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20115" windowHeight="8505" activeTab="1"/>
  </bookViews>
  <sheets>
    <sheet name="Hitboxes" sheetId="1" r:id="rId1"/>
    <sheet name="Item Hitboxes" sheetId="6" r:id="rId2"/>
    <sheet name="Spec Mod" sheetId="7" r:id="rId3"/>
    <sheet name="Throws" sheetId="2" r:id="rId4"/>
    <sheet name="Hurtboxes" sheetId="5" r:id="rId5"/>
    <sheet name="Char Values" sheetId="4" r:id="rId6"/>
    <sheet name="Codes" sheetId="3" r:id="rId7"/>
  </sheets>
  <calcPr calcId="125725"/>
</workbook>
</file>

<file path=xl/calcChain.xml><?xml version="1.0" encoding="utf-8"?>
<calcChain xmlns="http://schemas.openxmlformats.org/spreadsheetml/2006/main">
  <c r="AF209" i="6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AH405" i="1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AH404"/>
  <c r="AF217" i="6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O66" i="2"/>
  <c r="N66"/>
  <c r="M66"/>
  <c r="L66"/>
  <c r="K66"/>
  <c r="J66"/>
  <c r="I66"/>
  <c r="H66"/>
  <c r="O65"/>
  <c r="N65"/>
  <c r="M65"/>
  <c r="L65"/>
  <c r="K65"/>
  <c r="J65"/>
  <c r="I65"/>
  <c r="H65"/>
  <c r="O64"/>
  <c r="N64"/>
  <c r="M64"/>
  <c r="L64"/>
  <c r="K64"/>
  <c r="J64"/>
  <c r="I64"/>
  <c r="H64"/>
  <c r="O63"/>
  <c r="N63"/>
  <c r="M63"/>
  <c r="L63"/>
  <c r="K63"/>
  <c r="J63"/>
  <c r="I63"/>
  <c r="H63"/>
  <c r="O62"/>
  <c r="N62"/>
  <c r="M62"/>
  <c r="L62"/>
  <c r="K62"/>
  <c r="J62"/>
  <c r="I62"/>
  <c r="H62"/>
  <c r="O61"/>
  <c r="N61"/>
  <c r="M61"/>
  <c r="L61"/>
  <c r="K61"/>
  <c r="J61"/>
  <c r="I61"/>
  <c r="H61"/>
  <c r="O60"/>
  <c r="N60"/>
  <c r="M60"/>
  <c r="L60"/>
  <c r="K60"/>
  <c r="J60"/>
  <c r="I60"/>
  <c r="H60"/>
  <c r="O59"/>
  <c r="N59"/>
  <c r="M59"/>
  <c r="L59"/>
  <c r="K59"/>
  <c r="J59"/>
  <c r="I59"/>
  <c r="H59"/>
  <c r="O58"/>
  <c r="N58"/>
  <c r="M58"/>
  <c r="L58"/>
  <c r="K58"/>
  <c r="J58"/>
  <c r="I58"/>
  <c r="H58"/>
  <c r="K12" i="7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H609" i="1"/>
  <c r="AF609"/>
  <c r="AE609"/>
  <c r="AD609"/>
  <c r="AC609"/>
  <c r="AB609"/>
  <c r="AA609"/>
  <c r="Z609"/>
  <c r="Y609"/>
  <c r="X609"/>
  <c r="W609"/>
  <c r="V609"/>
  <c r="U609"/>
  <c r="T609"/>
  <c r="S609"/>
  <c r="R609"/>
  <c r="Q609"/>
  <c r="P609"/>
  <c r="O609"/>
  <c r="N609"/>
  <c r="M609"/>
  <c r="L609"/>
  <c r="K609"/>
  <c r="J609"/>
  <c r="AH608"/>
  <c r="AF608"/>
  <c r="AE608"/>
  <c r="AD608"/>
  <c r="AC608"/>
  <c r="AB608"/>
  <c r="AA608"/>
  <c r="Z608"/>
  <c r="Y608"/>
  <c r="X608"/>
  <c r="W608"/>
  <c r="V608"/>
  <c r="U608"/>
  <c r="T608"/>
  <c r="S608"/>
  <c r="R608"/>
  <c r="Q608"/>
  <c r="P608"/>
  <c r="O608"/>
  <c r="N608"/>
  <c r="M608"/>
  <c r="L608"/>
  <c r="K608"/>
  <c r="J608"/>
  <c r="AH607"/>
  <c r="AF607"/>
  <c r="AE607"/>
  <c r="AD607"/>
  <c r="AC607"/>
  <c r="AB607"/>
  <c r="AA607"/>
  <c r="Z607"/>
  <c r="Y607"/>
  <c r="X607"/>
  <c r="W607"/>
  <c r="V607"/>
  <c r="U607"/>
  <c r="T607"/>
  <c r="S607"/>
  <c r="R607"/>
  <c r="Q607"/>
  <c r="P607"/>
  <c r="O607"/>
  <c r="N607"/>
  <c r="M607"/>
  <c r="L607"/>
  <c r="K607"/>
  <c r="J607"/>
  <c r="AH606"/>
  <c r="AF606"/>
  <c r="AE606"/>
  <c r="AD606"/>
  <c r="AC606"/>
  <c r="AB606"/>
  <c r="AA606"/>
  <c r="Z606"/>
  <c r="Y606"/>
  <c r="X606"/>
  <c r="W606"/>
  <c r="V606"/>
  <c r="U606"/>
  <c r="T606"/>
  <c r="S606"/>
  <c r="R606"/>
  <c r="Q606"/>
  <c r="P606"/>
  <c r="O606"/>
  <c r="N606"/>
  <c r="M606"/>
  <c r="L606"/>
  <c r="K606"/>
  <c r="J606"/>
  <c r="AH605"/>
  <c r="AF605"/>
  <c r="AE605"/>
  <c r="AD605"/>
  <c r="AC605"/>
  <c r="AB605"/>
  <c r="AA605"/>
  <c r="Z605"/>
  <c r="Y605"/>
  <c r="X605"/>
  <c r="W605"/>
  <c r="V605"/>
  <c r="U605"/>
  <c r="T605"/>
  <c r="S605"/>
  <c r="R605"/>
  <c r="Q605"/>
  <c r="P605"/>
  <c r="O605"/>
  <c r="N605"/>
  <c r="M605"/>
  <c r="L605"/>
  <c r="K605"/>
  <c r="J605"/>
  <c r="AH604"/>
  <c r="AF604"/>
  <c r="AE604"/>
  <c r="AD604"/>
  <c r="AC604"/>
  <c r="AB604"/>
  <c r="AA604"/>
  <c r="Z604"/>
  <c r="Y604"/>
  <c r="X604"/>
  <c r="W604"/>
  <c r="V604"/>
  <c r="U604"/>
  <c r="T604"/>
  <c r="S604"/>
  <c r="R604"/>
  <c r="Q604"/>
  <c r="P604"/>
  <c r="O604"/>
  <c r="N604"/>
  <c r="M604"/>
  <c r="L604"/>
  <c r="K604"/>
  <c r="J604"/>
  <c r="AH603"/>
  <c r="AF603"/>
  <c r="AE603"/>
  <c r="AD603"/>
  <c r="AC603"/>
  <c r="AB603"/>
  <c r="AA603"/>
  <c r="Z603"/>
  <c r="Y603"/>
  <c r="X603"/>
  <c r="W603"/>
  <c r="V603"/>
  <c r="U603"/>
  <c r="T603"/>
  <c r="S603"/>
  <c r="R603"/>
  <c r="Q603"/>
  <c r="P603"/>
  <c r="O603"/>
  <c r="N603"/>
  <c r="M603"/>
  <c r="L603"/>
  <c r="K603"/>
  <c r="J603"/>
  <c r="AH602"/>
  <c r="AF602"/>
  <c r="AE602"/>
  <c r="AD602"/>
  <c r="AC602"/>
  <c r="AB602"/>
  <c r="AA602"/>
  <c r="Z602"/>
  <c r="Y602"/>
  <c r="X602"/>
  <c r="W602"/>
  <c r="V602"/>
  <c r="U602"/>
  <c r="T602"/>
  <c r="S602"/>
  <c r="R602"/>
  <c r="Q602"/>
  <c r="P602"/>
  <c r="O602"/>
  <c r="N602"/>
  <c r="M602"/>
  <c r="L602"/>
  <c r="K602"/>
  <c r="J602"/>
  <c r="AH601"/>
  <c r="AF601"/>
  <c r="AE601"/>
  <c r="AD601"/>
  <c r="AC601"/>
  <c r="AB601"/>
  <c r="AA601"/>
  <c r="Z601"/>
  <c r="Y601"/>
  <c r="X601"/>
  <c r="W601"/>
  <c r="V601"/>
  <c r="U601"/>
  <c r="T601"/>
  <c r="S601"/>
  <c r="R601"/>
  <c r="Q601"/>
  <c r="P601"/>
  <c r="O601"/>
  <c r="N601"/>
  <c r="M601"/>
  <c r="L601"/>
  <c r="K601"/>
  <c r="J601"/>
  <c r="AH600"/>
  <c r="AF600"/>
  <c r="AE600"/>
  <c r="AD600"/>
  <c r="AC600"/>
  <c r="AB600"/>
  <c r="AA600"/>
  <c r="Z600"/>
  <c r="Y600"/>
  <c r="X600"/>
  <c r="W600"/>
  <c r="V600"/>
  <c r="U600"/>
  <c r="T600"/>
  <c r="S600"/>
  <c r="R600"/>
  <c r="Q600"/>
  <c r="P600"/>
  <c r="O600"/>
  <c r="N600"/>
  <c r="M600"/>
  <c r="L600"/>
  <c r="K600"/>
  <c r="J600"/>
  <c r="AH599"/>
  <c r="AF599"/>
  <c r="AE599"/>
  <c r="AD599"/>
  <c r="AC599"/>
  <c r="AB599"/>
  <c r="AA599"/>
  <c r="Z599"/>
  <c r="Y599"/>
  <c r="X599"/>
  <c r="W599"/>
  <c r="V599"/>
  <c r="U599"/>
  <c r="T599"/>
  <c r="S599"/>
  <c r="R599"/>
  <c r="Q599"/>
  <c r="P599"/>
  <c r="O599"/>
  <c r="N599"/>
  <c r="M599"/>
  <c r="L599"/>
  <c r="K599"/>
  <c r="J599"/>
  <c r="AH598"/>
  <c r="AF598"/>
  <c r="AE598"/>
  <c r="AD598"/>
  <c r="AC598"/>
  <c r="AB598"/>
  <c r="AA598"/>
  <c r="Z598"/>
  <c r="Y598"/>
  <c r="X598"/>
  <c r="W598"/>
  <c r="V598"/>
  <c r="U598"/>
  <c r="T598"/>
  <c r="S598"/>
  <c r="R598"/>
  <c r="Q598"/>
  <c r="P598"/>
  <c r="O598"/>
  <c r="N598"/>
  <c r="M598"/>
  <c r="L598"/>
  <c r="K598"/>
  <c r="J598"/>
  <c r="AH597"/>
  <c r="AF597"/>
  <c r="AE597"/>
  <c r="AD597"/>
  <c r="AC597"/>
  <c r="AB597"/>
  <c r="AA597"/>
  <c r="Z597"/>
  <c r="Y597"/>
  <c r="X597"/>
  <c r="W597"/>
  <c r="V597"/>
  <c r="U597"/>
  <c r="T597"/>
  <c r="S597"/>
  <c r="R597"/>
  <c r="Q597"/>
  <c r="P597"/>
  <c r="O597"/>
  <c r="N597"/>
  <c r="M597"/>
  <c r="L597"/>
  <c r="K597"/>
  <c r="J597"/>
  <c r="AH596"/>
  <c r="AF596"/>
  <c r="AE596"/>
  <c r="AD596"/>
  <c r="AC596"/>
  <c r="AB596"/>
  <c r="AA596"/>
  <c r="Z596"/>
  <c r="Y596"/>
  <c r="X596"/>
  <c r="W596"/>
  <c r="V596"/>
  <c r="U596"/>
  <c r="T596"/>
  <c r="S596"/>
  <c r="R596"/>
  <c r="Q596"/>
  <c r="P596"/>
  <c r="O596"/>
  <c r="N596"/>
  <c r="M596"/>
  <c r="L596"/>
  <c r="K596"/>
  <c r="J596"/>
  <c r="AH595"/>
  <c r="AF595"/>
  <c r="AE595"/>
  <c r="AD595"/>
  <c r="AC595"/>
  <c r="AB595"/>
  <c r="AA595"/>
  <c r="Z595"/>
  <c r="Y595"/>
  <c r="X595"/>
  <c r="W595"/>
  <c r="V595"/>
  <c r="U595"/>
  <c r="T595"/>
  <c r="S595"/>
  <c r="R595"/>
  <c r="Q595"/>
  <c r="P595"/>
  <c r="O595"/>
  <c r="N595"/>
  <c r="M595"/>
  <c r="L595"/>
  <c r="K595"/>
  <c r="J595"/>
  <c r="AH594"/>
  <c r="AF594"/>
  <c r="AE594"/>
  <c r="AD594"/>
  <c r="AC594"/>
  <c r="AB594"/>
  <c r="AA594"/>
  <c r="Z594"/>
  <c r="Y594"/>
  <c r="X594"/>
  <c r="W594"/>
  <c r="V594"/>
  <c r="U594"/>
  <c r="T594"/>
  <c r="S594"/>
  <c r="R594"/>
  <c r="Q594"/>
  <c r="P594"/>
  <c r="O594"/>
  <c r="N594"/>
  <c r="M594"/>
  <c r="L594"/>
  <c r="K594"/>
  <c r="J594"/>
  <c r="AH593"/>
  <c r="AF593"/>
  <c r="AE593"/>
  <c r="AD593"/>
  <c r="AC593"/>
  <c r="AB593"/>
  <c r="AA593"/>
  <c r="Z593"/>
  <c r="Y593"/>
  <c r="X593"/>
  <c r="W593"/>
  <c r="V593"/>
  <c r="U593"/>
  <c r="T593"/>
  <c r="S593"/>
  <c r="R593"/>
  <c r="Q593"/>
  <c r="P593"/>
  <c r="O593"/>
  <c r="N593"/>
  <c r="M593"/>
  <c r="L593"/>
  <c r="K593"/>
  <c r="J593"/>
  <c r="AH592"/>
  <c r="AF592"/>
  <c r="AE592"/>
  <c r="AD592"/>
  <c r="AC592"/>
  <c r="AB592"/>
  <c r="AA592"/>
  <c r="Z592"/>
  <c r="Y592"/>
  <c r="X592"/>
  <c r="W592"/>
  <c r="V592"/>
  <c r="U592"/>
  <c r="T592"/>
  <c r="S592"/>
  <c r="R592"/>
  <c r="Q592"/>
  <c r="P592"/>
  <c r="O592"/>
  <c r="N592"/>
  <c r="M592"/>
  <c r="L592"/>
  <c r="K592"/>
  <c r="J592"/>
  <c r="AH591"/>
  <c r="AF591"/>
  <c r="AE591"/>
  <c r="AD591"/>
  <c r="AC591"/>
  <c r="AB591"/>
  <c r="AA591"/>
  <c r="Z591"/>
  <c r="Y591"/>
  <c r="X591"/>
  <c r="W591"/>
  <c r="V591"/>
  <c r="U591"/>
  <c r="T591"/>
  <c r="S591"/>
  <c r="R591"/>
  <c r="Q591"/>
  <c r="P591"/>
  <c r="O591"/>
  <c r="N591"/>
  <c r="M591"/>
  <c r="L591"/>
  <c r="K591"/>
  <c r="J591"/>
  <c r="AH590"/>
  <c r="AF590"/>
  <c r="AE590"/>
  <c r="AD590"/>
  <c r="AC590"/>
  <c r="AB590"/>
  <c r="AA590"/>
  <c r="Z590"/>
  <c r="Y590"/>
  <c r="X590"/>
  <c r="W590"/>
  <c r="V590"/>
  <c r="U590"/>
  <c r="T590"/>
  <c r="S590"/>
  <c r="R590"/>
  <c r="Q590"/>
  <c r="P590"/>
  <c r="O590"/>
  <c r="N590"/>
  <c r="M590"/>
  <c r="L590"/>
  <c r="K590"/>
  <c r="J590"/>
  <c r="AH589"/>
  <c r="AF589"/>
  <c r="AE589"/>
  <c r="AD589"/>
  <c r="AC589"/>
  <c r="AB589"/>
  <c r="AA589"/>
  <c r="Z589"/>
  <c r="Y589"/>
  <c r="X589"/>
  <c r="W589"/>
  <c r="V589"/>
  <c r="U589"/>
  <c r="T589"/>
  <c r="S589"/>
  <c r="R589"/>
  <c r="Q589"/>
  <c r="P589"/>
  <c r="O589"/>
  <c r="N589"/>
  <c r="M589"/>
  <c r="L589"/>
  <c r="K589"/>
  <c r="J589"/>
  <c r="AH588"/>
  <c r="AF588"/>
  <c r="AE588"/>
  <c r="AD588"/>
  <c r="AC588"/>
  <c r="AB588"/>
  <c r="AA588"/>
  <c r="Z588"/>
  <c r="Y588"/>
  <c r="X588"/>
  <c r="W588"/>
  <c r="V588"/>
  <c r="U588"/>
  <c r="T588"/>
  <c r="S588"/>
  <c r="R588"/>
  <c r="Q588"/>
  <c r="P588"/>
  <c r="O588"/>
  <c r="N588"/>
  <c r="M588"/>
  <c r="L588"/>
  <c r="K588"/>
  <c r="J588"/>
  <c r="AH587"/>
  <c r="AF587"/>
  <c r="AE587"/>
  <c r="AD587"/>
  <c r="AC587"/>
  <c r="AB587"/>
  <c r="AA587"/>
  <c r="Z587"/>
  <c r="Y587"/>
  <c r="X587"/>
  <c r="W587"/>
  <c r="V587"/>
  <c r="U587"/>
  <c r="T587"/>
  <c r="S587"/>
  <c r="R587"/>
  <c r="Q587"/>
  <c r="P587"/>
  <c r="O587"/>
  <c r="N587"/>
  <c r="M587"/>
  <c r="L587"/>
  <c r="K587"/>
  <c r="J587"/>
  <c r="AH586"/>
  <c r="AF586"/>
  <c r="AE586"/>
  <c r="AD586"/>
  <c r="AC586"/>
  <c r="AB586"/>
  <c r="AA586"/>
  <c r="Z586"/>
  <c r="Y586"/>
  <c r="X586"/>
  <c r="W586"/>
  <c r="V586"/>
  <c r="U586"/>
  <c r="T586"/>
  <c r="S586"/>
  <c r="R586"/>
  <c r="Q586"/>
  <c r="P586"/>
  <c r="O586"/>
  <c r="N586"/>
  <c r="M586"/>
  <c r="L586"/>
  <c r="K586"/>
  <c r="J586"/>
  <c r="AH585"/>
  <c r="AF585"/>
  <c r="AE585"/>
  <c r="AD585"/>
  <c r="AC585"/>
  <c r="AB585"/>
  <c r="AA585"/>
  <c r="Z585"/>
  <c r="Y585"/>
  <c r="X585"/>
  <c r="W585"/>
  <c r="V585"/>
  <c r="U585"/>
  <c r="T585"/>
  <c r="S585"/>
  <c r="R585"/>
  <c r="Q585"/>
  <c r="P585"/>
  <c r="O585"/>
  <c r="N585"/>
  <c r="M585"/>
  <c r="L585"/>
  <c r="K585"/>
  <c r="J585"/>
  <c r="AH584"/>
  <c r="AF584"/>
  <c r="AE584"/>
  <c r="AD584"/>
  <c r="AC584"/>
  <c r="AB584"/>
  <c r="AA584"/>
  <c r="Z584"/>
  <c r="Y584"/>
  <c r="X584"/>
  <c r="W584"/>
  <c r="V584"/>
  <c r="U584"/>
  <c r="T584"/>
  <c r="S584"/>
  <c r="R584"/>
  <c r="Q584"/>
  <c r="P584"/>
  <c r="O584"/>
  <c r="N584"/>
  <c r="M584"/>
  <c r="L584"/>
  <c r="K584"/>
  <c r="J584"/>
  <c r="AH583"/>
  <c r="AF583"/>
  <c r="AE583"/>
  <c r="AD583"/>
  <c r="AC583"/>
  <c r="AB583"/>
  <c r="AA583"/>
  <c r="Z583"/>
  <c r="Y583"/>
  <c r="X583"/>
  <c r="W583"/>
  <c r="V583"/>
  <c r="U583"/>
  <c r="T583"/>
  <c r="S583"/>
  <c r="R583"/>
  <c r="Q583"/>
  <c r="P583"/>
  <c r="O583"/>
  <c r="N583"/>
  <c r="M583"/>
  <c r="L583"/>
  <c r="K583"/>
  <c r="J583"/>
  <c r="AH582"/>
  <c r="AF582"/>
  <c r="AE582"/>
  <c r="AD582"/>
  <c r="AC582"/>
  <c r="AB582"/>
  <c r="AA582"/>
  <c r="Z582"/>
  <c r="Y582"/>
  <c r="X582"/>
  <c r="W582"/>
  <c r="V582"/>
  <c r="U582"/>
  <c r="T582"/>
  <c r="S582"/>
  <c r="R582"/>
  <c r="Q582"/>
  <c r="P582"/>
  <c r="O582"/>
  <c r="N582"/>
  <c r="M582"/>
  <c r="L582"/>
  <c r="K582"/>
  <c r="J582"/>
  <c r="AH581"/>
  <c r="AF581"/>
  <c r="AE581"/>
  <c r="AD581"/>
  <c r="AC581"/>
  <c r="AB581"/>
  <c r="AA581"/>
  <c r="Z581"/>
  <c r="Y581"/>
  <c r="X581"/>
  <c r="W581"/>
  <c r="V581"/>
  <c r="U581"/>
  <c r="T581"/>
  <c r="S581"/>
  <c r="R581"/>
  <c r="Q581"/>
  <c r="P581"/>
  <c r="O581"/>
  <c r="N581"/>
  <c r="M581"/>
  <c r="L581"/>
  <c r="K581"/>
  <c r="J581"/>
  <c r="AH580"/>
  <c r="AF580"/>
  <c r="AE580"/>
  <c r="AD580"/>
  <c r="AC580"/>
  <c r="AB580"/>
  <c r="AA580"/>
  <c r="Z580"/>
  <c r="Y580"/>
  <c r="X580"/>
  <c r="W580"/>
  <c r="V580"/>
  <c r="U580"/>
  <c r="T580"/>
  <c r="S580"/>
  <c r="R580"/>
  <c r="Q580"/>
  <c r="P580"/>
  <c r="O580"/>
  <c r="N580"/>
  <c r="M580"/>
  <c r="L580"/>
  <c r="K580"/>
  <c r="J580"/>
  <c r="AH579"/>
  <c r="AF579"/>
  <c r="AE579"/>
  <c r="AD579"/>
  <c r="AC579"/>
  <c r="AB579"/>
  <c r="AA579"/>
  <c r="Z579"/>
  <c r="Y579"/>
  <c r="X579"/>
  <c r="W579"/>
  <c r="V579"/>
  <c r="U579"/>
  <c r="T579"/>
  <c r="S579"/>
  <c r="R579"/>
  <c r="Q579"/>
  <c r="P579"/>
  <c r="O579"/>
  <c r="N579"/>
  <c r="M579"/>
  <c r="L579"/>
  <c r="K579"/>
  <c r="J579"/>
  <c r="AH578"/>
  <c r="AF578"/>
  <c r="AE578"/>
  <c r="AD578"/>
  <c r="AC578"/>
  <c r="AB578"/>
  <c r="AA578"/>
  <c r="Z578"/>
  <c r="Y578"/>
  <c r="X578"/>
  <c r="W578"/>
  <c r="V578"/>
  <c r="U578"/>
  <c r="T578"/>
  <c r="S578"/>
  <c r="R578"/>
  <c r="Q578"/>
  <c r="P578"/>
  <c r="O578"/>
  <c r="N578"/>
  <c r="M578"/>
  <c r="L578"/>
  <c r="K578"/>
  <c r="J578"/>
  <c r="AH577"/>
  <c r="AF577"/>
  <c r="AE577"/>
  <c r="AD577"/>
  <c r="AC577"/>
  <c r="AB577"/>
  <c r="AA577"/>
  <c r="Z577"/>
  <c r="Y577"/>
  <c r="X577"/>
  <c r="W577"/>
  <c r="V577"/>
  <c r="U577"/>
  <c r="T577"/>
  <c r="S577"/>
  <c r="R577"/>
  <c r="Q577"/>
  <c r="P577"/>
  <c r="O577"/>
  <c r="N577"/>
  <c r="M577"/>
  <c r="L577"/>
  <c r="K577"/>
  <c r="J577"/>
  <c r="AH576"/>
  <c r="AF576"/>
  <c r="AE576"/>
  <c r="AD576"/>
  <c r="AC576"/>
  <c r="AB576"/>
  <c r="AA576"/>
  <c r="Z576"/>
  <c r="Y576"/>
  <c r="X576"/>
  <c r="W576"/>
  <c r="V576"/>
  <c r="U576"/>
  <c r="T576"/>
  <c r="S576"/>
  <c r="R576"/>
  <c r="Q576"/>
  <c r="P576"/>
  <c r="O576"/>
  <c r="N576"/>
  <c r="M576"/>
  <c r="L576"/>
  <c r="K576"/>
  <c r="J576"/>
  <c r="AH575"/>
  <c r="AF575"/>
  <c r="AE575"/>
  <c r="AD575"/>
  <c r="AC575"/>
  <c r="AB575"/>
  <c r="AA575"/>
  <c r="Z575"/>
  <c r="Y575"/>
  <c r="X575"/>
  <c r="W575"/>
  <c r="V575"/>
  <c r="U575"/>
  <c r="T575"/>
  <c r="S575"/>
  <c r="R575"/>
  <c r="Q575"/>
  <c r="P575"/>
  <c r="O575"/>
  <c r="N575"/>
  <c r="M575"/>
  <c r="L575"/>
  <c r="K575"/>
  <c r="J575"/>
  <c r="AH574"/>
  <c r="AF574"/>
  <c r="AE574"/>
  <c r="AD574"/>
  <c r="AC574"/>
  <c r="AB574"/>
  <c r="AA574"/>
  <c r="Z574"/>
  <c r="Y574"/>
  <c r="X574"/>
  <c r="W574"/>
  <c r="V574"/>
  <c r="U574"/>
  <c r="T574"/>
  <c r="S574"/>
  <c r="R574"/>
  <c r="Q574"/>
  <c r="P574"/>
  <c r="O574"/>
  <c r="N574"/>
  <c r="M574"/>
  <c r="L574"/>
  <c r="K574"/>
  <c r="J574"/>
  <c r="AH573"/>
  <c r="AF573"/>
  <c r="AE573"/>
  <c r="AD573"/>
  <c r="AC573"/>
  <c r="AB573"/>
  <c r="AA573"/>
  <c r="Z573"/>
  <c r="Y573"/>
  <c r="X573"/>
  <c r="W573"/>
  <c r="V573"/>
  <c r="U573"/>
  <c r="T573"/>
  <c r="S573"/>
  <c r="R573"/>
  <c r="Q573"/>
  <c r="P573"/>
  <c r="O573"/>
  <c r="N573"/>
  <c r="M573"/>
  <c r="L573"/>
  <c r="K573"/>
  <c r="J573"/>
  <c r="AH572"/>
  <c r="AF572"/>
  <c r="AE572"/>
  <c r="AD572"/>
  <c r="AC572"/>
  <c r="AB572"/>
  <c r="AA572"/>
  <c r="Z572"/>
  <c r="Y572"/>
  <c r="X572"/>
  <c r="W572"/>
  <c r="V572"/>
  <c r="U572"/>
  <c r="T572"/>
  <c r="S572"/>
  <c r="R572"/>
  <c r="Q572"/>
  <c r="P572"/>
  <c r="O572"/>
  <c r="N572"/>
  <c r="M572"/>
  <c r="L572"/>
  <c r="K572"/>
  <c r="J572"/>
  <c r="AH571"/>
  <c r="AF571"/>
  <c r="AE571"/>
  <c r="AD571"/>
  <c r="AC571"/>
  <c r="AB571"/>
  <c r="AA571"/>
  <c r="Z571"/>
  <c r="Y571"/>
  <c r="X571"/>
  <c r="W571"/>
  <c r="V571"/>
  <c r="U571"/>
  <c r="T571"/>
  <c r="S571"/>
  <c r="R571"/>
  <c r="Q571"/>
  <c r="P571"/>
  <c r="O571"/>
  <c r="N571"/>
  <c r="M571"/>
  <c r="L571"/>
  <c r="K571"/>
  <c r="J571"/>
  <c r="AH570"/>
  <c r="AF570"/>
  <c r="AE570"/>
  <c r="AD570"/>
  <c r="AC570"/>
  <c r="AB570"/>
  <c r="AA570"/>
  <c r="Z570"/>
  <c r="Y570"/>
  <c r="X570"/>
  <c r="W570"/>
  <c r="V570"/>
  <c r="U570"/>
  <c r="T570"/>
  <c r="S570"/>
  <c r="R570"/>
  <c r="Q570"/>
  <c r="P570"/>
  <c r="O570"/>
  <c r="N570"/>
  <c r="M570"/>
  <c r="L570"/>
  <c r="K570"/>
  <c r="J570"/>
  <c r="AH569"/>
  <c r="AF569"/>
  <c r="AE569"/>
  <c r="AD569"/>
  <c r="AC569"/>
  <c r="AB569"/>
  <c r="AA569"/>
  <c r="Z569"/>
  <c r="Y569"/>
  <c r="X569"/>
  <c r="W569"/>
  <c r="V569"/>
  <c r="U569"/>
  <c r="T569"/>
  <c r="S569"/>
  <c r="R569"/>
  <c r="Q569"/>
  <c r="P569"/>
  <c r="O569"/>
  <c r="N569"/>
  <c r="M569"/>
  <c r="L569"/>
  <c r="K569"/>
  <c r="J569"/>
  <c r="AH568"/>
  <c r="AF568"/>
  <c r="AE568"/>
  <c r="AD568"/>
  <c r="AC568"/>
  <c r="AB568"/>
  <c r="AA568"/>
  <c r="Z568"/>
  <c r="Y568"/>
  <c r="X568"/>
  <c r="W568"/>
  <c r="V568"/>
  <c r="U568"/>
  <c r="T568"/>
  <c r="S568"/>
  <c r="R568"/>
  <c r="Q568"/>
  <c r="P568"/>
  <c r="O568"/>
  <c r="N568"/>
  <c r="M568"/>
  <c r="L568"/>
  <c r="K568"/>
  <c r="J568"/>
  <c r="AH567"/>
  <c r="AF567"/>
  <c r="AE567"/>
  <c r="AD567"/>
  <c r="AC567"/>
  <c r="AB567"/>
  <c r="AA567"/>
  <c r="Z567"/>
  <c r="Y567"/>
  <c r="X567"/>
  <c r="W567"/>
  <c r="V567"/>
  <c r="U567"/>
  <c r="T567"/>
  <c r="S567"/>
  <c r="R567"/>
  <c r="Q567"/>
  <c r="P567"/>
  <c r="O567"/>
  <c r="N567"/>
  <c r="M567"/>
  <c r="L567"/>
  <c r="K567"/>
  <c r="J567"/>
  <c r="AH566"/>
  <c r="AF566"/>
  <c r="AE566"/>
  <c r="AD566"/>
  <c r="AC566"/>
  <c r="AB566"/>
  <c r="AA566"/>
  <c r="Z566"/>
  <c r="Y566"/>
  <c r="X566"/>
  <c r="W566"/>
  <c r="V566"/>
  <c r="U566"/>
  <c r="T566"/>
  <c r="S566"/>
  <c r="R566"/>
  <c r="Q566"/>
  <c r="P566"/>
  <c r="O566"/>
  <c r="N566"/>
  <c r="M566"/>
  <c r="L566"/>
  <c r="K566"/>
  <c r="J566"/>
  <c r="AH565"/>
  <c r="AF565"/>
  <c r="AE565"/>
  <c r="AD565"/>
  <c r="AC565"/>
  <c r="AB565"/>
  <c r="AA565"/>
  <c r="Z565"/>
  <c r="Y565"/>
  <c r="X565"/>
  <c r="W565"/>
  <c r="V565"/>
  <c r="U565"/>
  <c r="T565"/>
  <c r="S565"/>
  <c r="R565"/>
  <c r="Q565"/>
  <c r="P565"/>
  <c r="O565"/>
  <c r="N565"/>
  <c r="M565"/>
  <c r="L565"/>
  <c r="K565"/>
  <c r="J565"/>
  <c r="AH564"/>
  <c r="AF564"/>
  <c r="AE564"/>
  <c r="AD564"/>
  <c r="AC564"/>
  <c r="AB564"/>
  <c r="AA564"/>
  <c r="Z564"/>
  <c r="Y564"/>
  <c r="X564"/>
  <c r="W564"/>
  <c r="V564"/>
  <c r="U564"/>
  <c r="T564"/>
  <c r="S564"/>
  <c r="R564"/>
  <c r="Q564"/>
  <c r="P564"/>
  <c r="O564"/>
  <c r="N564"/>
  <c r="M564"/>
  <c r="L564"/>
  <c r="K564"/>
  <c r="J564"/>
  <c r="AH563"/>
  <c r="AF563"/>
  <c r="AE563"/>
  <c r="AD563"/>
  <c r="AC563"/>
  <c r="AB563"/>
  <c r="AA563"/>
  <c r="Z563"/>
  <c r="Y563"/>
  <c r="X563"/>
  <c r="W563"/>
  <c r="V563"/>
  <c r="U563"/>
  <c r="T563"/>
  <c r="S563"/>
  <c r="R563"/>
  <c r="Q563"/>
  <c r="P563"/>
  <c r="O563"/>
  <c r="N563"/>
  <c r="M563"/>
  <c r="L563"/>
  <c r="K563"/>
  <c r="J563"/>
  <c r="AH562"/>
  <c r="AF562"/>
  <c r="AE562"/>
  <c r="AD562"/>
  <c r="AC562"/>
  <c r="AB562"/>
  <c r="AA562"/>
  <c r="Z562"/>
  <c r="Y562"/>
  <c r="X562"/>
  <c r="W562"/>
  <c r="V562"/>
  <c r="U562"/>
  <c r="T562"/>
  <c r="S562"/>
  <c r="R562"/>
  <c r="Q562"/>
  <c r="P562"/>
  <c r="O562"/>
  <c r="N562"/>
  <c r="M562"/>
  <c r="L562"/>
  <c r="K562"/>
  <c r="J562"/>
  <c r="AH561"/>
  <c r="AF561"/>
  <c r="AE561"/>
  <c r="AD561"/>
  <c r="AC561"/>
  <c r="AB561"/>
  <c r="AA561"/>
  <c r="Z561"/>
  <c r="Y561"/>
  <c r="X561"/>
  <c r="W561"/>
  <c r="V561"/>
  <c r="U561"/>
  <c r="T561"/>
  <c r="S561"/>
  <c r="R561"/>
  <c r="Q561"/>
  <c r="P561"/>
  <c r="O561"/>
  <c r="N561"/>
  <c r="M561"/>
  <c r="L561"/>
  <c r="K561"/>
  <c r="J561"/>
  <c r="AH560"/>
  <c r="AF560"/>
  <c r="AE560"/>
  <c r="AD560"/>
  <c r="AC560"/>
  <c r="AB560"/>
  <c r="AA560"/>
  <c r="Z560"/>
  <c r="Y560"/>
  <c r="X560"/>
  <c r="W560"/>
  <c r="V560"/>
  <c r="U560"/>
  <c r="T560"/>
  <c r="S560"/>
  <c r="R560"/>
  <c r="Q560"/>
  <c r="P560"/>
  <c r="O560"/>
  <c r="N560"/>
  <c r="M560"/>
  <c r="L560"/>
  <c r="K560"/>
  <c r="J560"/>
  <c r="AH559"/>
  <c r="AF559"/>
  <c r="AE559"/>
  <c r="AD559"/>
  <c r="AC559"/>
  <c r="AB559"/>
  <c r="AA559"/>
  <c r="Z559"/>
  <c r="Y559"/>
  <c r="X559"/>
  <c r="W559"/>
  <c r="V559"/>
  <c r="U559"/>
  <c r="T559"/>
  <c r="S559"/>
  <c r="R559"/>
  <c r="Q559"/>
  <c r="P559"/>
  <c r="O559"/>
  <c r="N559"/>
  <c r="M559"/>
  <c r="L559"/>
  <c r="K559"/>
  <c r="J559"/>
  <c r="AH558"/>
  <c r="AF558"/>
  <c r="AE558"/>
  <c r="AD558"/>
  <c r="AC558"/>
  <c r="AB558"/>
  <c r="AA558"/>
  <c r="Z558"/>
  <c r="Y558"/>
  <c r="X558"/>
  <c r="W558"/>
  <c r="V558"/>
  <c r="U558"/>
  <c r="T558"/>
  <c r="S558"/>
  <c r="R558"/>
  <c r="Q558"/>
  <c r="P558"/>
  <c r="O558"/>
  <c r="N558"/>
  <c r="M558"/>
  <c r="L558"/>
  <c r="K558"/>
  <c r="J558"/>
  <c r="AH557"/>
  <c r="AF557"/>
  <c r="AE557"/>
  <c r="AD557"/>
  <c r="AC557"/>
  <c r="AB557"/>
  <c r="AA557"/>
  <c r="Z557"/>
  <c r="Y557"/>
  <c r="X557"/>
  <c r="W557"/>
  <c r="V557"/>
  <c r="U557"/>
  <c r="T557"/>
  <c r="S557"/>
  <c r="R557"/>
  <c r="Q557"/>
  <c r="P557"/>
  <c r="O557"/>
  <c r="N557"/>
  <c r="M557"/>
  <c r="L557"/>
  <c r="K557"/>
  <c r="J557"/>
  <c r="AH556"/>
  <c r="AF556"/>
  <c r="AE556"/>
  <c r="AD556"/>
  <c r="AC556"/>
  <c r="AB556"/>
  <c r="AA556"/>
  <c r="Z556"/>
  <c r="Y556"/>
  <c r="X556"/>
  <c r="W556"/>
  <c r="V556"/>
  <c r="U556"/>
  <c r="T556"/>
  <c r="S556"/>
  <c r="R556"/>
  <c r="Q556"/>
  <c r="P556"/>
  <c r="O556"/>
  <c r="N556"/>
  <c r="M556"/>
  <c r="L556"/>
  <c r="K556"/>
  <c r="J556"/>
  <c r="AH555"/>
  <c r="AF555"/>
  <c r="AE555"/>
  <c r="AD555"/>
  <c r="AC555"/>
  <c r="AB555"/>
  <c r="AA555"/>
  <c r="Z555"/>
  <c r="Y555"/>
  <c r="X555"/>
  <c r="W555"/>
  <c r="V555"/>
  <c r="U555"/>
  <c r="T555"/>
  <c r="S555"/>
  <c r="R555"/>
  <c r="Q555"/>
  <c r="P555"/>
  <c r="O555"/>
  <c r="N555"/>
  <c r="M555"/>
  <c r="L555"/>
  <c r="K555"/>
  <c r="J555"/>
  <c r="AH554"/>
  <c r="AF554"/>
  <c r="AE554"/>
  <c r="AD554"/>
  <c r="AC554"/>
  <c r="AB554"/>
  <c r="AA554"/>
  <c r="Z554"/>
  <c r="Y554"/>
  <c r="X554"/>
  <c r="W554"/>
  <c r="V554"/>
  <c r="U554"/>
  <c r="T554"/>
  <c r="S554"/>
  <c r="R554"/>
  <c r="Q554"/>
  <c r="P554"/>
  <c r="O554"/>
  <c r="N554"/>
  <c r="M554"/>
  <c r="L554"/>
  <c r="K554"/>
  <c r="J554"/>
  <c r="AH553"/>
  <c r="AF553"/>
  <c r="AE553"/>
  <c r="AD553"/>
  <c r="AC553"/>
  <c r="AB553"/>
  <c r="AA553"/>
  <c r="Z553"/>
  <c r="Y553"/>
  <c r="X553"/>
  <c r="W553"/>
  <c r="V553"/>
  <c r="U553"/>
  <c r="T553"/>
  <c r="S553"/>
  <c r="R553"/>
  <c r="Q553"/>
  <c r="P553"/>
  <c r="O553"/>
  <c r="N553"/>
  <c r="M553"/>
  <c r="L553"/>
  <c r="K553"/>
  <c r="J553"/>
  <c r="AH552"/>
  <c r="AF552"/>
  <c r="AE552"/>
  <c r="AD552"/>
  <c r="AC552"/>
  <c r="AB552"/>
  <c r="AA552"/>
  <c r="Z552"/>
  <c r="Y552"/>
  <c r="X552"/>
  <c r="W552"/>
  <c r="V552"/>
  <c r="U552"/>
  <c r="T552"/>
  <c r="S552"/>
  <c r="R552"/>
  <c r="Q552"/>
  <c r="P552"/>
  <c r="O552"/>
  <c r="N552"/>
  <c r="M552"/>
  <c r="L552"/>
  <c r="K552"/>
  <c r="J552"/>
  <c r="AH551"/>
  <c r="AF551"/>
  <c r="AE551"/>
  <c r="AD551"/>
  <c r="AC551"/>
  <c r="AB551"/>
  <c r="AA551"/>
  <c r="Z551"/>
  <c r="Y551"/>
  <c r="X551"/>
  <c r="W551"/>
  <c r="V551"/>
  <c r="U551"/>
  <c r="T551"/>
  <c r="S551"/>
  <c r="R551"/>
  <c r="Q551"/>
  <c r="P551"/>
  <c r="O551"/>
  <c r="N551"/>
  <c r="M551"/>
  <c r="L551"/>
  <c r="K551"/>
  <c r="J551"/>
  <c r="AH550"/>
  <c r="AF550"/>
  <c r="AE550"/>
  <c r="AD550"/>
  <c r="AC550"/>
  <c r="AB550"/>
  <c r="AA550"/>
  <c r="Z550"/>
  <c r="Y550"/>
  <c r="X550"/>
  <c r="W550"/>
  <c r="V550"/>
  <c r="U550"/>
  <c r="T550"/>
  <c r="S550"/>
  <c r="R550"/>
  <c r="Q550"/>
  <c r="P550"/>
  <c r="O550"/>
  <c r="N550"/>
  <c r="M550"/>
  <c r="L550"/>
  <c r="K550"/>
  <c r="J550"/>
  <c r="AH549"/>
  <c r="AF549"/>
  <c r="AE549"/>
  <c r="AD549"/>
  <c r="AC549"/>
  <c r="AB549"/>
  <c r="AA549"/>
  <c r="Z549"/>
  <c r="Y549"/>
  <c r="X549"/>
  <c r="W549"/>
  <c r="V549"/>
  <c r="U549"/>
  <c r="T549"/>
  <c r="S549"/>
  <c r="R549"/>
  <c r="Q549"/>
  <c r="P549"/>
  <c r="O549"/>
  <c r="N549"/>
  <c r="M549"/>
  <c r="L549"/>
  <c r="K549"/>
  <c r="J549"/>
  <c r="AH548"/>
  <c r="AF548"/>
  <c r="AE548"/>
  <c r="AD548"/>
  <c r="AC548"/>
  <c r="AB548"/>
  <c r="AA548"/>
  <c r="Z548"/>
  <c r="Y548"/>
  <c r="X548"/>
  <c r="W548"/>
  <c r="V548"/>
  <c r="U548"/>
  <c r="T548"/>
  <c r="S548"/>
  <c r="R548"/>
  <c r="Q548"/>
  <c r="P548"/>
  <c r="O548"/>
  <c r="N548"/>
  <c r="M548"/>
  <c r="L548"/>
  <c r="K548"/>
  <c r="J548"/>
  <c r="AH547"/>
  <c r="AF547"/>
  <c r="AE547"/>
  <c r="AD547"/>
  <c r="AC547"/>
  <c r="AB547"/>
  <c r="AA547"/>
  <c r="Z547"/>
  <c r="Y547"/>
  <c r="X547"/>
  <c r="W547"/>
  <c r="V547"/>
  <c r="U547"/>
  <c r="T547"/>
  <c r="S547"/>
  <c r="R547"/>
  <c r="Q547"/>
  <c r="P547"/>
  <c r="O547"/>
  <c r="N547"/>
  <c r="M547"/>
  <c r="L547"/>
  <c r="K547"/>
  <c r="J547"/>
  <c r="AH546"/>
  <c r="AF546"/>
  <c r="AE546"/>
  <c r="AD546"/>
  <c r="AC546"/>
  <c r="AB546"/>
  <c r="AA546"/>
  <c r="Z546"/>
  <c r="Y546"/>
  <c r="X546"/>
  <c r="W546"/>
  <c r="V546"/>
  <c r="U546"/>
  <c r="T546"/>
  <c r="S546"/>
  <c r="R546"/>
  <c r="Q546"/>
  <c r="P546"/>
  <c r="O546"/>
  <c r="N546"/>
  <c r="M546"/>
  <c r="L546"/>
  <c r="K546"/>
  <c r="J546"/>
  <c r="AH545"/>
  <c r="AF545"/>
  <c r="AE545"/>
  <c r="AD545"/>
  <c r="AC545"/>
  <c r="AB545"/>
  <c r="AA545"/>
  <c r="Z545"/>
  <c r="Y545"/>
  <c r="X545"/>
  <c r="W545"/>
  <c r="V545"/>
  <c r="U545"/>
  <c r="T545"/>
  <c r="S545"/>
  <c r="R545"/>
  <c r="Q545"/>
  <c r="P545"/>
  <c r="O545"/>
  <c r="N545"/>
  <c r="M545"/>
  <c r="L545"/>
  <c r="K545"/>
  <c r="J545"/>
  <c r="AH544"/>
  <c r="AF544"/>
  <c r="AE544"/>
  <c r="AD544"/>
  <c r="AC544"/>
  <c r="AB544"/>
  <c r="AA544"/>
  <c r="Z544"/>
  <c r="Y544"/>
  <c r="X544"/>
  <c r="W544"/>
  <c r="V544"/>
  <c r="U544"/>
  <c r="T544"/>
  <c r="S544"/>
  <c r="R544"/>
  <c r="Q544"/>
  <c r="P544"/>
  <c r="O544"/>
  <c r="N544"/>
  <c r="M544"/>
  <c r="L544"/>
  <c r="K544"/>
  <c r="J544"/>
  <c r="AH543"/>
  <c r="AF543"/>
  <c r="AE543"/>
  <c r="AD543"/>
  <c r="AC543"/>
  <c r="AB543"/>
  <c r="AA543"/>
  <c r="Z543"/>
  <c r="Y543"/>
  <c r="X543"/>
  <c r="W543"/>
  <c r="V543"/>
  <c r="U543"/>
  <c r="T543"/>
  <c r="S543"/>
  <c r="R543"/>
  <c r="Q543"/>
  <c r="P543"/>
  <c r="O543"/>
  <c r="N543"/>
  <c r="M543"/>
  <c r="L543"/>
  <c r="K543"/>
  <c r="J543"/>
  <c r="AH542"/>
  <c r="AF542"/>
  <c r="AE542"/>
  <c r="AD542"/>
  <c r="AC542"/>
  <c r="AB542"/>
  <c r="AA542"/>
  <c r="Z542"/>
  <c r="Y542"/>
  <c r="X542"/>
  <c r="W542"/>
  <c r="V542"/>
  <c r="U542"/>
  <c r="T542"/>
  <c r="S542"/>
  <c r="R542"/>
  <c r="Q542"/>
  <c r="P542"/>
  <c r="O542"/>
  <c r="N542"/>
  <c r="M542"/>
  <c r="L542"/>
  <c r="K542"/>
  <c r="J542"/>
  <c r="AH541"/>
  <c r="AF541"/>
  <c r="AE541"/>
  <c r="AD541"/>
  <c r="AC541"/>
  <c r="AB541"/>
  <c r="AA541"/>
  <c r="Z541"/>
  <c r="Y541"/>
  <c r="X541"/>
  <c r="W541"/>
  <c r="V541"/>
  <c r="U541"/>
  <c r="T541"/>
  <c r="S541"/>
  <c r="R541"/>
  <c r="Q541"/>
  <c r="P541"/>
  <c r="O541"/>
  <c r="N541"/>
  <c r="M541"/>
  <c r="L541"/>
  <c r="K541"/>
  <c r="J541"/>
  <c r="AH540"/>
  <c r="AF540"/>
  <c r="AE540"/>
  <c r="AD540"/>
  <c r="AC540"/>
  <c r="AB540"/>
  <c r="AA540"/>
  <c r="Z540"/>
  <c r="Y540"/>
  <c r="X540"/>
  <c r="W540"/>
  <c r="V540"/>
  <c r="U540"/>
  <c r="T540"/>
  <c r="S540"/>
  <c r="R540"/>
  <c r="Q540"/>
  <c r="P540"/>
  <c r="O540"/>
  <c r="N540"/>
  <c r="M540"/>
  <c r="L540"/>
  <c r="K540"/>
  <c r="J540"/>
  <c r="AH539"/>
  <c r="AF539"/>
  <c r="AE539"/>
  <c r="AD539"/>
  <c r="AC539"/>
  <c r="AB539"/>
  <c r="AA539"/>
  <c r="Z539"/>
  <c r="Y539"/>
  <c r="X539"/>
  <c r="W539"/>
  <c r="V539"/>
  <c r="U539"/>
  <c r="T539"/>
  <c r="S539"/>
  <c r="R539"/>
  <c r="Q539"/>
  <c r="P539"/>
  <c r="O539"/>
  <c r="N539"/>
  <c r="M539"/>
  <c r="L539"/>
  <c r="K539"/>
  <c r="J539"/>
  <c r="AH538"/>
  <c r="AF538"/>
  <c r="AE538"/>
  <c r="AD538"/>
  <c r="AC538"/>
  <c r="AB538"/>
  <c r="AA538"/>
  <c r="Z538"/>
  <c r="Y538"/>
  <c r="X538"/>
  <c r="W538"/>
  <c r="V538"/>
  <c r="U538"/>
  <c r="T538"/>
  <c r="S538"/>
  <c r="R538"/>
  <c r="Q538"/>
  <c r="P538"/>
  <c r="O538"/>
  <c r="N538"/>
  <c r="M538"/>
  <c r="L538"/>
  <c r="K538"/>
  <c r="J538"/>
  <c r="AH537"/>
  <c r="AF537"/>
  <c r="AE537"/>
  <c r="AD537"/>
  <c r="AC537"/>
  <c r="AB537"/>
  <c r="AA537"/>
  <c r="Z537"/>
  <c r="Y537"/>
  <c r="X537"/>
  <c r="W537"/>
  <c r="V537"/>
  <c r="U537"/>
  <c r="T537"/>
  <c r="S537"/>
  <c r="R537"/>
  <c r="Q537"/>
  <c r="P537"/>
  <c r="O537"/>
  <c r="N537"/>
  <c r="M537"/>
  <c r="L537"/>
  <c r="K537"/>
  <c r="J537"/>
  <c r="AH536"/>
  <c r="AF536"/>
  <c r="AE536"/>
  <c r="AD536"/>
  <c r="AC536"/>
  <c r="AB536"/>
  <c r="AA536"/>
  <c r="Z536"/>
  <c r="Y536"/>
  <c r="X536"/>
  <c r="W536"/>
  <c r="V536"/>
  <c r="U536"/>
  <c r="T536"/>
  <c r="S536"/>
  <c r="R536"/>
  <c r="Q536"/>
  <c r="P536"/>
  <c r="O536"/>
  <c r="N536"/>
  <c r="M536"/>
  <c r="L536"/>
  <c r="K536"/>
  <c r="J536"/>
  <c r="AH535"/>
  <c r="AF535"/>
  <c r="AE535"/>
  <c r="AD535"/>
  <c r="AC535"/>
  <c r="AB535"/>
  <c r="AA535"/>
  <c r="Z535"/>
  <c r="Y535"/>
  <c r="X535"/>
  <c r="W535"/>
  <c r="V535"/>
  <c r="U535"/>
  <c r="T535"/>
  <c r="S535"/>
  <c r="R535"/>
  <c r="Q535"/>
  <c r="P535"/>
  <c r="O535"/>
  <c r="N535"/>
  <c r="M535"/>
  <c r="L535"/>
  <c r="K535"/>
  <c r="J535"/>
  <c r="AH534"/>
  <c r="AF534"/>
  <c r="AE534"/>
  <c r="AD534"/>
  <c r="AC534"/>
  <c r="AB534"/>
  <c r="AA534"/>
  <c r="Z534"/>
  <c r="Y534"/>
  <c r="X534"/>
  <c r="W534"/>
  <c r="V534"/>
  <c r="U534"/>
  <c r="T534"/>
  <c r="S534"/>
  <c r="R534"/>
  <c r="Q534"/>
  <c r="P534"/>
  <c r="O534"/>
  <c r="N534"/>
  <c r="M534"/>
  <c r="L534"/>
  <c r="K534"/>
  <c r="J534"/>
  <c r="AH533"/>
  <c r="AF533"/>
  <c r="AE533"/>
  <c r="AD533"/>
  <c r="AC533"/>
  <c r="AB533"/>
  <c r="AA533"/>
  <c r="Z533"/>
  <c r="Y533"/>
  <c r="X533"/>
  <c r="W533"/>
  <c r="V533"/>
  <c r="U533"/>
  <c r="T533"/>
  <c r="S533"/>
  <c r="R533"/>
  <c r="Q533"/>
  <c r="P533"/>
  <c r="O533"/>
  <c r="N533"/>
  <c r="M533"/>
  <c r="L533"/>
  <c r="K533"/>
  <c r="J533"/>
  <c r="AH532"/>
  <c r="AF532"/>
  <c r="AE532"/>
  <c r="AD532"/>
  <c r="AC532"/>
  <c r="AB532"/>
  <c r="AA532"/>
  <c r="Z532"/>
  <c r="Y532"/>
  <c r="X532"/>
  <c r="W532"/>
  <c r="V532"/>
  <c r="U532"/>
  <c r="T532"/>
  <c r="S532"/>
  <c r="R532"/>
  <c r="Q532"/>
  <c r="P532"/>
  <c r="O532"/>
  <c r="N532"/>
  <c r="M532"/>
  <c r="L532"/>
  <c r="K532"/>
  <c r="J532"/>
  <c r="AH531"/>
  <c r="AF531"/>
  <c r="AE531"/>
  <c r="AD531"/>
  <c r="AC531"/>
  <c r="AB531"/>
  <c r="AA531"/>
  <c r="Z531"/>
  <c r="Y531"/>
  <c r="X531"/>
  <c r="W531"/>
  <c r="V531"/>
  <c r="U531"/>
  <c r="T531"/>
  <c r="S531"/>
  <c r="R531"/>
  <c r="Q531"/>
  <c r="P531"/>
  <c r="O531"/>
  <c r="N531"/>
  <c r="M531"/>
  <c r="L531"/>
  <c r="K531"/>
  <c r="J531"/>
  <c r="AH530"/>
  <c r="AF530"/>
  <c r="AE530"/>
  <c r="AD530"/>
  <c r="AC530"/>
  <c r="AB530"/>
  <c r="AA530"/>
  <c r="Z530"/>
  <c r="Y530"/>
  <c r="X530"/>
  <c r="W530"/>
  <c r="V530"/>
  <c r="U530"/>
  <c r="T530"/>
  <c r="S530"/>
  <c r="R530"/>
  <c r="Q530"/>
  <c r="P530"/>
  <c r="O530"/>
  <c r="N530"/>
  <c r="M530"/>
  <c r="L530"/>
  <c r="K530"/>
  <c r="J530"/>
  <c r="AH529"/>
  <c r="AF529"/>
  <c r="AE529"/>
  <c r="AD529"/>
  <c r="AC529"/>
  <c r="AB529"/>
  <c r="AA529"/>
  <c r="Z529"/>
  <c r="Y529"/>
  <c r="X529"/>
  <c r="W529"/>
  <c r="V529"/>
  <c r="U529"/>
  <c r="T529"/>
  <c r="S529"/>
  <c r="R529"/>
  <c r="Q529"/>
  <c r="P529"/>
  <c r="O529"/>
  <c r="N529"/>
  <c r="M529"/>
  <c r="L529"/>
  <c r="K529"/>
  <c r="J529"/>
  <c r="AH528"/>
  <c r="AF528"/>
  <c r="AE528"/>
  <c r="AD528"/>
  <c r="AC528"/>
  <c r="AB528"/>
  <c r="AA528"/>
  <c r="Z528"/>
  <c r="Y528"/>
  <c r="X528"/>
  <c r="W528"/>
  <c r="V528"/>
  <c r="U528"/>
  <c r="T528"/>
  <c r="S528"/>
  <c r="R528"/>
  <c r="Q528"/>
  <c r="P528"/>
  <c r="O528"/>
  <c r="N528"/>
  <c r="M528"/>
  <c r="L528"/>
  <c r="K528"/>
  <c r="J528"/>
  <c r="AH527"/>
  <c r="AF527"/>
  <c r="AE527"/>
  <c r="AD527"/>
  <c r="AC527"/>
  <c r="AB527"/>
  <c r="AA527"/>
  <c r="Z527"/>
  <c r="Y527"/>
  <c r="X527"/>
  <c r="W527"/>
  <c r="V527"/>
  <c r="U527"/>
  <c r="T527"/>
  <c r="S527"/>
  <c r="R527"/>
  <c r="Q527"/>
  <c r="P527"/>
  <c r="O527"/>
  <c r="N527"/>
  <c r="M527"/>
  <c r="L527"/>
  <c r="K527"/>
  <c r="J527"/>
  <c r="AH526"/>
  <c r="AF526"/>
  <c r="AE526"/>
  <c r="AD526"/>
  <c r="AC526"/>
  <c r="AB526"/>
  <c r="AA526"/>
  <c r="Z526"/>
  <c r="Y526"/>
  <c r="X526"/>
  <c r="W526"/>
  <c r="V526"/>
  <c r="U526"/>
  <c r="T526"/>
  <c r="S526"/>
  <c r="R526"/>
  <c r="Q526"/>
  <c r="P526"/>
  <c r="O526"/>
  <c r="N526"/>
  <c r="M526"/>
  <c r="L526"/>
  <c r="K526"/>
  <c r="J526"/>
  <c r="AH525"/>
  <c r="AF525"/>
  <c r="AE525"/>
  <c r="AD525"/>
  <c r="AC525"/>
  <c r="AB525"/>
  <c r="AA525"/>
  <c r="Z525"/>
  <c r="Y525"/>
  <c r="X525"/>
  <c r="W525"/>
  <c r="V525"/>
  <c r="U525"/>
  <c r="T525"/>
  <c r="S525"/>
  <c r="R525"/>
  <c r="Q525"/>
  <c r="P525"/>
  <c r="O525"/>
  <c r="N525"/>
  <c r="M525"/>
  <c r="L525"/>
  <c r="K525"/>
  <c r="J525"/>
  <c r="AH524"/>
  <c r="AF524"/>
  <c r="AE524"/>
  <c r="AD524"/>
  <c r="AC524"/>
  <c r="AB524"/>
  <c r="AA524"/>
  <c r="Z524"/>
  <c r="Y524"/>
  <c r="X524"/>
  <c r="W524"/>
  <c r="V524"/>
  <c r="U524"/>
  <c r="T524"/>
  <c r="S524"/>
  <c r="R524"/>
  <c r="Q524"/>
  <c r="P524"/>
  <c r="O524"/>
  <c r="N524"/>
  <c r="M524"/>
  <c r="L524"/>
  <c r="K524"/>
  <c r="J524"/>
  <c r="AH523"/>
  <c r="AF523"/>
  <c r="AE523"/>
  <c r="AD523"/>
  <c r="AC523"/>
  <c r="AB523"/>
  <c r="AA523"/>
  <c r="Z523"/>
  <c r="Y523"/>
  <c r="X523"/>
  <c r="W523"/>
  <c r="V523"/>
  <c r="U523"/>
  <c r="T523"/>
  <c r="S523"/>
  <c r="R523"/>
  <c r="Q523"/>
  <c r="P523"/>
  <c r="O523"/>
  <c r="N523"/>
  <c r="M523"/>
  <c r="L523"/>
  <c r="K523"/>
  <c r="J523"/>
  <c r="AH522"/>
  <c r="AF522"/>
  <c r="AE522"/>
  <c r="AD522"/>
  <c r="AC522"/>
  <c r="AB522"/>
  <c r="AA522"/>
  <c r="Z522"/>
  <c r="Y522"/>
  <c r="X522"/>
  <c r="W522"/>
  <c r="V522"/>
  <c r="U522"/>
  <c r="T522"/>
  <c r="S522"/>
  <c r="R522"/>
  <c r="Q522"/>
  <c r="P522"/>
  <c r="O522"/>
  <c r="N522"/>
  <c r="M522"/>
  <c r="L522"/>
  <c r="K522"/>
  <c r="J522"/>
  <c r="AH521"/>
  <c r="AF521"/>
  <c r="AE521"/>
  <c r="AD521"/>
  <c r="AC521"/>
  <c r="AB521"/>
  <c r="AA521"/>
  <c r="Z521"/>
  <c r="Y521"/>
  <c r="X521"/>
  <c r="W521"/>
  <c r="V521"/>
  <c r="U521"/>
  <c r="T521"/>
  <c r="S521"/>
  <c r="R521"/>
  <c r="Q521"/>
  <c r="P521"/>
  <c r="O521"/>
  <c r="N521"/>
  <c r="M521"/>
  <c r="L521"/>
  <c r="K521"/>
  <c r="J521"/>
  <c r="AH520"/>
  <c r="AF520"/>
  <c r="AE520"/>
  <c r="AD520"/>
  <c r="AC520"/>
  <c r="AB520"/>
  <c r="AA520"/>
  <c r="Z520"/>
  <c r="Y520"/>
  <c r="X520"/>
  <c r="W520"/>
  <c r="V520"/>
  <c r="U520"/>
  <c r="T520"/>
  <c r="S520"/>
  <c r="R520"/>
  <c r="Q520"/>
  <c r="P520"/>
  <c r="O520"/>
  <c r="N520"/>
  <c r="M520"/>
  <c r="L520"/>
  <c r="K520"/>
  <c r="J520"/>
  <c r="AH519"/>
  <c r="AF519"/>
  <c r="AE519"/>
  <c r="AD519"/>
  <c r="AC519"/>
  <c r="AB519"/>
  <c r="AA519"/>
  <c r="Z519"/>
  <c r="Y519"/>
  <c r="X519"/>
  <c r="W519"/>
  <c r="V519"/>
  <c r="U519"/>
  <c r="T519"/>
  <c r="S519"/>
  <c r="R519"/>
  <c r="Q519"/>
  <c r="P519"/>
  <c r="O519"/>
  <c r="N519"/>
  <c r="M519"/>
  <c r="L519"/>
  <c r="K519"/>
  <c r="J519"/>
  <c r="AH518"/>
  <c r="AF518"/>
  <c r="AE518"/>
  <c r="AD518"/>
  <c r="AC518"/>
  <c r="AB518"/>
  <c r="AA518"/>
  <c r="Z518"/>
  <c r="Y518"/>
  <c r="X518"/>
  <c r="W518"/>
  <c r="V518"/>
  <c r="U518"/>
  <c r="T518"/>
  <c r="S518"/>
  <c r="R518"/>
  <c r="Q518"/>
  <c r="P518"/>
  <c r="O518"/>
  <c r="N518"/>
  <c r="M518"/>
  <c r="L518"/>
  <c r="K518"/>
  <c r="J518"/>
  <c r="AH517"/>
  <c r="AF517"/>
  <c r="AE517"/>
  <c r="AD517"/>
  <c r="AC517"/>
  <c r="AB517"/>
  <c r="AA517"/>
  <c r="Z517"/>
  <c r="Y517"/>
  <c r="X517"/>
  <c r="W517"/>
  <c r="V517"/>
  <c r="U517"/>
  <c r="T517"/>
  <c r="S517"/>
  <c r="R517"/>
  <c r="Q517"/>
  <c r="P517"/>
  <c r="O517"/>
  <c r="N517"/>
  <c r="M517"/>
  <c r="L517"/>
  <c r="K517"/>
  <c r="J517"/>
  <c r="AH516"/>
  <c r="AF516"/>
  <c r="AE516"/>
  <c r="AD516"/>
  <c r="AC516"/>
  <c r="AB516"/>
  <c r="AA516"/>
  <c r="Z516"/>
  <c r="Y516"/>
  <c r="X516"/>
  <c r="W516"/>
  <c r="V516"/>
  <c r="U516"/>
  <c r="T516"/>
  <c r="S516"/>
  <c r="R516"/>
  <c r="Q516"/>
  <c r="P516"/>
  <c r="O516"/>
  <c r="N516"/>
  <c r="M516"/>
  <c r="L516"/>
  <c r="K516"/>
  <c r="J516"/>
  <c r="AH515"/>
  <c r="AF515"/>
  <c r="AE515"/>
  <c r="AD515"/>
  <c r="AC515"/>
  <c r="AB515"/>
  <c r="AA515"/>
  <c r="Z515"/>
  <c r="Y515"/>
  <c r="X515"/>
  <c r="W515"/>
  <c r="V515"/>
  <c r="U515"/>
  <c r="T515"/>
  <c r="S515"/>
  <c r="R515"/>
  <c r="Q515"/>
  <c r="P515"/>
  <c r="O515"/>
  <c r="N515"/>
  <c r="M515"/>
  <c r="L515"/>
  <c r="K515"/>
  <c r="J515"/>
  <c r="AH514"/>
  <c r="AF514"/>
  <c r="AE514"/>
  <c r="AD514"/>
  <c r="AC514"/>
  <c r="AB514"/>
  <c r="AA514"/>
  <c r="Z514"/>
  <c r="Y514"/>
  <c r="X514"/>
  <c r="W514"/>
  <c r="V514"/>
  <c r="U514"/>
  <c r="T514"/>
  <c r="S514"/>
  <c r="R514"/>
  <c r="Q514"/>
  <c r="P514"/>
  <c r="O514"/>
  <c r="N514"/>
  <c r="M514"/>
  <c r="L514"/>
  <c r="K514"/>
  <c r="J514"/>
  <c r="AH513"/>
  <c r="AF513"/>
  <c r="AE513"/>
  <c r="AD513"/>
  <c r="AC513"/>
  <c r="AB513"/>
  <c r="AA513"/>
  <c r="Z513"/>
  <c r="Y513"/>
  <c r="X513"/>
  <c r="W513"/>
  <c r="V513"/>
  <c r="U513"/>
  <c r="T513"/>
  <c r="S513"/>
  <c r="R513"/>
  <c r="Q513"/>
  <c r="P513"/>
  <c r="O513"/>
  <c r="N513"/>
  <c r="M513"/>
  <c r="L513"/>
  <c r="K513"/>
  <c r="J513"/>
  <c r="AH512"/>
  <c r="AF512"/>
  <c r="AE512"/>
  <c r="AD512"/>
  <c r="AC512"/>
  <c r="AB512"/>
  <c r="AA512"/>
  <c r="Z512"/>
  <c r="Y512"/>
  <c r="X512"/>
  <c r="W512"/>
  <c r="V512"/>
  <c r="U512"/>
  <c r="T512"/>
  <c r="S512"/>
  <c r="R512"/>
  <c r="Q512"/>
  <c r="P512"/>
  <c r="O512"/>
  <c r="N512"/>
  <c r="M512"/>
  <c r="L512"/>
  <c r="K512"/>
  <c r="J512"/>
  <c r="AH511"/>
  <c r="AF511"/>
  <c r="AE511"/>
  <c r="AD511"/>
  <c r="AC511"/>
  <c r="AB511"/>
  <c r="AA511"/>
  <c r="Z511"/>
  <c r="Y511"/>
  <c r="X511"/>
  <c r="W511"/>
  <c r="V511"/>
  <c r="U511"/>
  <c r="T511"/>
  <c r="S511"/>
  <c r="R511"/>
  <c r="Q511"/>
  <c r="P511"/>
  <c r="O511"/>
  <c r="N511"/>
  <c r="M511"/>
  <c r="L511"/>
  <c r="K511"/>
  <c r="J511"/>
  <c r="AH510"/>
  <c r="AF510"/>
  <c r="AE510"/>
  <c r="AD510"/>
  <c r="AC510"/>
  <c r="AB510"/>
  <c r="AA510"/>
  <c r="Z510"/>
  <c r="Y510"/>
  <c r="X510"/>
  <c r="W510"/>
  <c r="V510"/>
  <c r="U510"/>
  <c r="T510"/>
  <c r="S510"/>
  <c r="R510"/>
  <c r="Q510"/>
  <c r="P510"/>
  <c r="O510"/>
  <c r="N510"/>
  <c r="M510"/>
  <c r="L510"/>
  <c r="K510"/>
  <c r="J510"/>
  <c r="AH509"/>
  <c r="AF509"/>
  <c r="AE509"/>
  <c r="AD509"/>
  <c r="AC509"/>
  <c r="AB509"/>
  <c r="AA509"/>
  <c r="Z509"/>
  <c r="Y509"/>
  <c r="X509"/>
  <c r="W509"/>
  <c r="V509"/>
  <c r="U509"/>
  <c r="T509"/>
  <c r="S509"/>
  <c r="R509"/>
  <c r="Q509"/>
  <c r="P509"/>
  <c r="O509"/>
  <c r="N509"/>
  <c r="M509"/>
  <c r="L509"/>
  <c r="K509"/>
  <c r="J509"/>
  <c r="AH508"/>
  <c r="AF508"/>
  <c r="AE508"/>
  <c r="AD508"/>
  <c r="AC508"/>
  <c r="AB508"/>
  <c r="AA508"/>
  <c r="Z508"/>
  <c r="Y508"/>
  <c r="X508"/>
  <c r="W508"/>
  <c r="V508"/>
  <c r="U508"/>
  <c r="T508"/>
  <c r="S508"/>
  <c r="R508"/>
  <c r="Q508"/>
  <c r="P508"/>
  <c r="O508"/>
  <c r="N508"/>
  <c r="M508"/>
  <c r="L508"/>
  <c r="K508"/>
  <c r="J508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AH377"/>
  <c r="AH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AH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AH346"/>
  <c r="J346"/>
  <c r="O46" i="2"/>
  <c r="N46"/>
  <c r="M46"/>
  <c r="L46"/>
  <c r="K46"/>
  <c r="J46"/>
  <c r="I46"/>
  <c r="H46"/>
  <c r="O45"/>
  <c r="N45"/>
  <c r="M45"/>
  <c r="L45"/>
  <c r="K45"/>
  <c r="J45"/>
  <c r="I45"/>
  <c r="H45"/>
  <c r="O44"/>
  <c r="N44"/>
  <c r="M44"/>
  <c r="L44"/>
  <c r="K44"/>
  <c r="J44"/>
  <c r="I44"/>
  <c r="H44"/>
  <c r="O43"/>
  <c r="N43"/>
  <c r="M43"/>
  <c r="L43"/>
  <c r="K43"/>
  <c r="J43"/>
  <c r="I43"/>
  <c r="H43"/>
  <c r="O42"/>
  <c r="N42"/>
  <c r="M42"/>
  <c r="L42"/>
  <c r="K42"/>
  <c r="J42"/>
  <c r="I42"/>
  <c r="H42"/>
  <c r="O41"/>
  <c r="N41"/>
  <c r="M41"/>
  <c r="L41"/>
  <c r="K41"/>
  <c r="J41"/>
  <c r="I41"/>
  <c r="H41"/>
  <c r="O40"/>
  <c r="N40"/>
  <c r="M40"/>
  <c r="L40"/>
  <c r="K40"/>
  <c r="J40"/>
  <c r="I40"/>
  <c r="H40"/>
  <c r="O39"/>
  <c r="N39"/>
  <c r="M39"/>
  <c r="L39"/>
  <c r="K39"/>
  <c r="J39"/>
  <c r="I39"/>
  <c r="H39"/>
  <c r="O38"/>
  <c r="N38"/>
  <c r="M38"/>
  <c r="L38"/>
  <c r="K38"/>
  <c r="J38"/>
  <c r="I38"/>
  <c r="H38"/>
  <c r="AH403" i="1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AH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AH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AH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AH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AH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AH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AH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AH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AH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AH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AH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AH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AH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AH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AH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AH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AH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AH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AH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AH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AH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AH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AH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AH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AH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AH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AH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AH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AH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AH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AH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AH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AH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AH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AH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AH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AH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AH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AH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AH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AH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AH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AH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AH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AH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AH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AH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AH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AH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AH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AH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AH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AH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AH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AH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AH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AH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AH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AH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AH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AH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AH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AH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O209" i="2"/>
  <c r="N209"/>
  <c r="M209"/>
  <c r="L209"/>
  <c r="K209"/>
  <c r="J209"/>
  <c r="I209"/>
  <c r="H209"/>
  <c r="O208"/>
  <c r="N208"/>
  <c r="M208"/>
  <c r="L208"/>
  <c r="K208"/>
  <c r="J208"/>
  <c r="I208"/>
  <c r="H208"/>
  <c r="O207"/>
  <c r="N207"/>
  <c r="M207"/>
  <c r="L207"/>
  <c r="K207"/>
  <c r="J207"/>
  <c r="I207"/>
  <c r="H207"/>
  <c r="O206"/>
  <c r="N206"/>
  <c r="M206"/>
  <c r="L206"/>
  <c r="K206"/>
  <c r="J206"/>
  <c r="I206"/>
  <c r="H206"/>
  <c r="O205"/>
  <c r="N205"/>
  <c r="M205"/>
  <c r="L205"/>
  <c r="K205"/>
  <c r="J205"/>
  <c r="I205"/>
  <c r="H205"/>
  <c r="O204"/>
  <c r="N204"/>
  <c r="M204"/>
  <c r="L204"/>
  <c r="K204"/>
  <c r="J204"/>
  <c r="I204"/>
  <c r="H204"/>
  <c r="O203"/>
  <c r="N203"/>
  <c r="M203"/>
  <c r="L203"/>
  <c r="K203"/>
  <c r="J203"/>
  <c r="I203"/>
  <c r="H203"/>
  <c r="O202"/>
  <c r="N202"/>
  <c r="M202"/>
  <c r="L202"/>
  <c r="K202"/>
  <c r="J202"/>
  <c r="I202"/>
  <c r="H202"/>
  <c r="O201"/>
  <c r="N201"/>
  <c r="M201"/>
  <c r="L201"/>
  <c r="K201"/>
  <c r="J201"/>
  <c r="I201"/>
  <c r="H201"/>
  <c r="O200"/>
  <c r="N200"/>
  <c r="M200"/>
  <c r="L200"/>
  <c r="K200"/>
  <c r="J200"/>
  <c r="I200"/>
  <c r="H200"/>
  <c r="AH1801" i="1"/>
  <c r="AF1801"/>
  <c r="AE1801"/>
  <c r="AD1801"/>
  <c r="AC1801"/>
  <c r="AB1801"/>
  <c r="AA1801"/>
  <c r="Z1801"/>
  <c r="Y1801"/>
  <c r="X1801"/>
  <c r="W1801"/>
  <c r="V1801"/>
  <c r="U1801"/>
  <c r="T1801"/>
  <c r="S1801"/>
  <c r="R1801"/>
  <c r="Q1801"/>
  <c r="P1801"/>
  <c r="O1801"/>
  <c r="N1801"/>
  <c r="M1801"/>
  <c r="L1801"/>
  <c r="K1801"/>
  <c r="J1801"/>
  <c r="AH1800"/>
  <c r="AF1800"/>
  <c r="AE1800"/>
  <c r="AD1800"/>
  <c r="AC1800"/>
  <c r="AB1800"/>
  <c r="AA1800"/>
  <c r="Z1800"/>
  <c r="Y1800"/>
  <c r="X1800"/>
  <c r="W1800"/>
  <c r="V1800"/>
  <c r="U1800"/>
  <c r="T1800"/>
  <c r="S1800"/>
  <c r="R1800"/>
  <c r="Q1800"/>
  <c r="P1800"/>
  <c r="O1800"/>
  <c r="N1800"/>
  <c r="M1800"/>
  <c r="L1800"/>
  <c r="K1800"/>
  <c r="J1800"/>
  <c r="AP72" i="7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AH1957" i="1"/>
  <c r="AF1957"/>
  <c r="AE1957"/>
  <c r="AD1957"/>
  <c r="AC1957"/>
  <c r="AB1957"/>
  <c r="AA1957"/>
  <c r="Z1957"/>
  <c r="Y1957"/>
  <c r="X1957"/>
  <c r="W1957"/>
  <c r="V1957"/>
  <c r="U1957"/>
  <c r="T1957"/>
  <c r="S1957"/>
  <c r="R1957"/>
  <c r="Q1957"/>
  <c r="P1957"/>
  <c r="O1957"/>
  <c r="N1957"/>
  <c r="M1957"/>
  <c r="L1957"/>
  <c r="K1957"/>
  <c r="J1957"/>
  <c r="AH1956"/>
  <c r="AF1956"/>
  <c r="AE1956"/>
  <c r="AD1956"/>
  <c r="AC1956"/>
  <c r="AB1956"/>
  <c r="AA1956"/>
  <c r="Z1956"/>
  <c r="Y1956"/>
  <c r="X1956"/>
  <c r="W1956"/>
  <c r="V1956"/>
  <c r="U1956"/>
  <c r="T1956"/>
  <c r="S1956"/>
  <c r="R1956"/>
  <c r="Q1956"/>
  <c r="P1956"/>
  <c r="O1956"/>
  <c r="N1956"/>
  <c r="M1956"/>
  <c r="L1956"/>
  <c r="K1956"/>
  <c r="J1956"/>
  <c r="AH1955"/>
  <c r="AF1955"/>
  <c r="AE1955"/>
  <c r="AD1955"/>
  <c r="AC1955"/>
  <c r="AB1955"/>
  <c r="AA1955"/>
  <c r="Z1955"/>
  <c r="Y1955"/>
  <c r="X1955"/>
  <c r="W1955"/>
  <c r="V1955"/>
  <c r="U1955"/>
  <c r="T1955"/>
  <c r="S1955"/>
  <c r="R1955"/>
  <c r="Q1955"/>
  <c r="P1955"/>
  <c r="O1955"/>
  <c r="N1955"/>
  <c r="M1955"/>
  <c r="L1955"/>
  <c r="K1955"/>
  <c r="J1955"/>
  <c r="AH1954"/>
  <c r="AF1954"/>
  <c r="AE1954"/>
  <c r="AD1954"/>
  <c r="AC1954"/>
  <c r="AB1954"/>
  <c r="AA1954"/>
  <c r="Z1954"/>
  <c r="Y1954"/>
  <c r="X1954"/>
  <c r="W1954"/>
  <c r="V1954"/>
  <c r="U1954"/>
  <c r="T1954"/>
  <c r="S1954"/>
  <c r="R1954"/>
  <c r="Q1954"/>
  <c r="P1954"/>
  <c r="O1954"/>
  <c r="N1954"/>
  <c r="M1954"/>
  <c r="L1954"/>
  <c r="K1954"/>
  <c r="J1954"/>
  <c r="AH1953"/>
  <c r="AF1953"/>
  <c r="AE1953"/>
  <c r="AD1953"/>
  <c r="AC1953"/>
  <c r="AB1953"/>
  <c r="AA1953"/>
  <c r="Z1953"/>
  <c r="Y1953"/>
  <c r="X1953"/>
  <c r="W1953"/>
  <c r="V1953"/>
  <c r="U1953"/>
  <c r="T1953"/>
  <c r="S1953"/>
  <c r="R1953"/>
  <c r="Q1953"/>
  <c r="P1953"/>
  <c r="O1953"/>
  <c r="N1953"/>
  <c r="M1953"/>
  <c r="L1953"/>
  <c r="K1953"/>
  <c r="J1953"/>
  <c r="AH1952"/>
  <c r="AF1952"/>
  <c r="AE1952"/>
  <c r="AD1952"/>
  <c r="AC1952"/>
  <c r="AB1952"/>
  <c r="AA1952"/>
  <c r="Z1952"/>
  <c r="Y1952"/>
  <c r="X1952"/>
  <c r="W1952"/>
  <c r="V1952"/>
  <c r="U1952"/>
  <c r="T1952"/>
  <c r="S1952"/>
  <c r="R1952"/>
  <c r="Q1952"/>
  <c r="P1952"/>
  <c r="O1952"/>
  <c r="N1952"/>
  <c r="M1952"/>
  <c r="L1952"/>
  <c r="K1952"/>
  <c r="J1952"/>
  <c r="AH1951"/>
  <c r="AF1951"/>
  <c r="AE1951"/>
  <c r="AD1951"/>
  <c r="AC1951"/>
  <c r="AB1951"/>
  <c r="AA1951"/>
  <c r="Z1951"/>
  <c r="Y1951"/>
  <c r="X1951"/>
  <c r="W1951"/>
  <c r="V1951"/>
  <c r="U1951"/>
  <c r="T1951"/>
  <c r="S1951"/>
  <c r="R1951"/>
  <c r="Q1951"/>
  <c r="P1951"/>
  <c r="O1951"/>
  <c r="N1951"/>
  <c r="M1951"/>
  <c r="L1951"/>
  <c r="K1951"/>
  <c r="J1951"/>
  <c r="AH1950"/>
  <c r="AF1950"/>
  <c r="AE1950"/>
  <c r="AD1950"/>
  <c r="AC1950"/>
  <c r="AB1950"/>
  <c r="AA1950"/>
  <c r="Z1950"/>
  <c r="Y1950"/>
  <c r="X1950"/>
  <c r="W1950"/>
  <c r="V1950"/>
  <c r="U1950"/>
  <c r="T1950"/>
  <c r="S1950"/>
  <c r="R1950"/>
  <c r="Q1950"/>
  <c r="P1950"/>
  <c r="O1950"/>
  <c r="N1950"/>
  <c r="M1950"/>
  <c r="L1950"/>
  <c r="K1950"/>
  <c r="J1950"/>
  <c r="AH1949"/>
  <c r="AF1949"/>
  <c r="AE1949"/>
  <c r="AD1949"/>
  <c r="AC1949"/>
  <c r="AB1949"/>
  <c r="AA1949"/>
  <c r="Z1949"/>
  <c r="Y1949"/>
  <c r="X1949"/>
  <c r="W1949"/>
  <c r="V1949"/>
  <c r="U1949"/>
  <c r="T1949"/>
  <c r="S1949"/>
  <c r="R1949"/>
  <c r="Q1949"/>
  <c r="P1949"/>
  <c r="O1949"/>
  <c r="N1949"/>
  <c r="M1949"/>
  <c r="L1949"/>
  <c r="K1949"/>
  <c r="J1949"/>
  <c r="AH1948"/>
  <c r="AF1948"/>
  <c r="AE1948"/>
  <c r="AD1948"/>
  <c r="AC1948"/>
  <c r="AB1948"/>
  <c r="AA1948"/>
  <c r="Z1948"/>
  <c r="Y1948"/>
  <c r="X1948"/>
  <c r="W1948"/>
  <c r="V1948"/>
  <c r="U1948"/>
  <c r="T1948"/>
  <c r="S1948"/>
  <c r="R1948"/>
  <c r="Q1948"/>
  <c r="P1948"/>
  <c r="O1948"/>
  <c r="N1948"/>
  <c r="M1948"/>
  <c r="L1948"/>
  <c r="K1948"/>
  <c r="J1948"/>
  <c r="AH1947"/>
  <c r="AF1947"/>
  <c r="AE1947"/>
  <c r="AD1947"/>
  <c r="AC1947"/>
  <c r="AB1947"/>
  <c r="AA1947"/>
  <c r="Z1947"/>
  <c r="Y1947"/>
  <c r="X1947"/>
  <c r="W1947"/>
  <c r="V1947"/>
  <c r="U1947"/>
  <c r="T1947"/>
  <c r="S1947"/>
  <c r="R1947"/>
  <c r="Q1947"/>
  <c r="P1947"/>
  <c r="O1947"/>
  <c r="N1947"/>
  <c r="M1947"/>
  <c r="L1947"/>
  <c r="K1947"/>
  <c r="J1947"/>
  <c r="AH1946"/>
  <c r="AF1946"/>
  <c r="AE1946"/>
  <c r="AD1946"/>
  <c r="AC1946"/>
  <c r="AB1946"/>
  <c r="AA1946"/>
  <c r="Z1946"/>
  <c r="Y1946"/>
  <c r="X1946"/>
  <c r="W1946"/>
  <c r="V1946"/>
  <c r="U1946"/>
  <c r="T1946"/>
  <c r="S1946"/>
  <c r="R1946"/>
  <c r="Q1946"/>
  <c r="P1946"/>
  <c r="O1946"/>
  <c r="N1946"/>
  <c r="M1946"/>
  <c r="L1946"/>
  <c r="K1946"/>
  <c r="J1946"/>
  <c r="AH1945"/>
  <c r="AF1945"/>
  <c r="AE1945"/>
  <c r="AD1945"/>
  <c r="AC1945"/>
  <c r="AB1945"/>
  <c r="AA1945"/>
  <c r="Z1945"/>
  <c r="Y1945"/>
  <c r="X1945"/>
  <c r="W1945"/>
  <c r="V1945"/>
  <c r="U1945"/>
  <c r="T1945"/>
  <c r="S1945"/>
  <c r="R1945"/>
  <c r="Q1945"/>
  <c r="P1945"/>
  <c r="O1945"/>
  <c r="N1945"/>
  <c r="M1945"/>
  <c r="L1945"/>
  <c r="K1945"/>
  <c r="J1945"/>
  <c r="AH1944"/>
  <c r="AF1944"/>
  <c r="AE1944"/>
  <c r="AD1944"/>
  <c r="AC1944"/>
  <c r="AB1944"/>
  <c r="AA1944"/>
  <c r="Z1944"/>
  <c r="Y1944"/>
  <c r="X1944"/>
  <c r="W1944"/>
  <c r="V1944"/>
  <c r="U1944"/>
  <c r="T1944"/>
  <c r="S1944"/>
  <c r="R1944"/>
  <c r="Q1944"/>
  <c r="P1944"/>
  <c r="O1944"/>
  <c r="N1944"/>
  <c r="M1944"/>
  <c r="L1944"/>
  <c r="K1944"/>
  <c r="J1944"/>
  <c r="AH1943"/>
  <c r="AF1943"/>
  <c r="AE1943"/>
  <c r="AD1943"/>
  <c r="AC1943"/>
  <c r="AB1943"/>
  <c r="AA1943"/>
  <c r="Z1943"/>
  <c r="Y1943"/>
  <c r="X1943"/>
  <c r="W1943"/>
  <c r="V1943"/>
  <c r="U1943"/>
  <c r="T1943"/>
  <c r="S1943"/>
  <c r="R1943"/>
  <c r="Q1943"/>
  <c r="P1943"/>
  <c r="O1943"/>
  <c r="N1943"/>
  <c r="M1943"/>
  <c r="L1943"/>
  <c r="K1943"/>
  <c r="J1943"/>
  <c r="AH1942"/>
  <c r="AF1942"/>
  <c r="AE1942"/>
  <c r="AD1942"/>
  <c r="AC1942"/>
  <c r="AB1942"/>
  <c r="AA1942"/>
  <c r="Z1942"/>
  <c r="Y1942"/>
  <c r="X1942"/>
  <c r="W1942"/>
  <c r="V1942"/>
  <c r="U1942"/>
  <c r="T1942"/>
  <c r="S1942"/>
  <c r="R1942"/>
  <c r="Q1942"/>
  <c r="P1942"/>
  <c r="O1942"/>
  <c r="N1942"/>
  <c r="M1942"/>
  <c r="L1942"/>
  <c r="K1942"/>
  <c r="J1942"/>
  <c r="AH1941"/>
  <c r="AF1941"/>
  <c r="AE1941"/>
  <c r="AD1941"/>
  <c r="AC1941"/>
  <c r="AB1941"/>
  <c r="AA1941"/>
  <c r="Z1941"/>
  <c r="Y1941"/>
  <c r="X1941"/>
  <c r="W1941"/>
  <c r="V1941"/>
  <c r="U1941"/>
  <c r="T1941"/>
  <c r="S1941"/>
  <c r="R1941"/>
  <c r="Q1941"/>
  <c r="P1941"/>
  <c r="O1941"/>
  <c r="N1941"/>
  <c r="M1941"/>
  <c r="L1941"/>
  <c r="K1941"/>
  <c r="J1941"/>
  <c r="AH1940"/>
  <c r="AF1940"/>
  <c r="AE1940"/>
  <c r="AD1940"/>
  <c r="AC1940"/>
  <c r="AB1940"/>
  <c r="AA1940"/>
  <c r="Z1940"/>
  <c r="Y1940"/>
  <c r="X1940"/>
  <c r="W1940"/>
  <c r="V1940"/>
  <c r="U1940"/>
  <c r="T1940"/>
  <c r="S1940"/>
  <c r="R1940"/>
  <c r="Q1940"/>
  <c r="P1940"/>
  <c r="O1940"/>
  <c r="N1940"/>
  <c r="M1940"/>
  <c r="L1940"/>
  <c r="K1940"/>
  <c r="J1940"/>
  <c r="AH1939"/>
  <c r="AF1939"/>
  <c r="AE1939"/>
  <c r="AD1939"/>
  <c r="AC1939"/>
  <c r="AB1939"/>
  <c r="AA1939"/>
  <c r="Z1939"/>
  <c r="Y1939"/>
  <c r="X1939"/>
  <c r="W1939"/>
  <c r="V1939"/>
  <c r="U1939"/>
  <c r="T1939"/>
  <c r="S1939"/>
  <c r="R1939"/>
  <c r="Q1939"/>
  <c r="P1939"/>
  <c r="O1939"/>
  <c r="N1939"/>
  <c r="M1939"/>
  <c r="L1939"/>
  <c r="K1939"/>
  <c r="J1939"/>
  <c r="AH1938"/>
  <c r="AF1938"/>
  <c r="AE1938"/>
  <c r="AD1938"/>
  <c r="AC1938"/>
  <c r="AB1938"/>
  <c r="AA1938"/>
  <c r="Z1938"/>
  <c r="Y1938"/>
  <c r="X1938"/>
  <c r="W1938"/>
  <c r="V1938"/>
  <c r="U1938"/>
  <c r="T1938"/>
  <c r="S1938"/>
  <c r="R1938"/>
  <c r="Q1938"/>
  <c r="P1938"/>
  <c r="O1938"/>
  <c r="N1938"/>
  <c r="M1938"/>
  <c r="L1938"/>
  <c r="K1938"/>
  <c r="J1938"/>
  <c r="AH1937"/>
  <c r="AF1937"/>
  <c r="AE1937"/>
  <c r="AD1937"/>
  <c r="AC1937"/>
  <c r="AB1937"/>
  <c r="AA1937"/>
  <c r="Z1937"/>
  <c r="Y1937"/>
  <c r="X1937"/>
  <c r="W1937"/>
  <c r="V1937"/>
  <c r="U1937"/>
  <c r="T1937"/>
  <c r="S1937"/>
  <c r="R1937"/>
  <c r="Q1937"/>
  <c r="P1937"/>
  <c r="O1937"/>
  <c r="N1937"/>
  <c r="M1937"/>
  <c r="L1937"/>
  <c r="K1937"/>
  <c r="J1937"/>
  <c r="AH1936"/>
  <c r="AF1936"/>
  <c r="AE1936"/>
  <c r="AD1936"/>
  <c r="AC1936"/>
  <c r="AB1936"/>
  <c r="AA1936"/>
  <c r="Z1936"/>
  <c r="Y1936"/>
  <c r="X1936"/>
  <c r="W1936"/>
  <c r="V1936"/>
  <c r="U1936"/>
  <c r="T1936"/>
  <c r="S1936"/>
  <c r="R1936"/>
  <c r="Q1936"/>
  <c r="P1936"/>
  <c r="O1936"/>
  <c r="N1936"/>
  <c r="M1936"/>
  <c r="L1936"/>
  <c r="K1936"/>
  <c r="J1936"/>
  <c r="AH1935"/>
  <c r="AF1935"/>
  <c r="AE1935"/>
  <c r="AD1935"/>
  <c r="AC1935"/>
  <c r="AB1935"/>
  <c r="AA1935"/>
  <c r="Z1935"/>
  <c r="Y1935"/>
  <c r="X1935"/>
  <c r="W1935"/>
  <c r="V1935"/>
  <c r="U1935"/>
  <c r="T1935"/>
  <c r="S1935"/>
  <c r="R1935"/>
  <c r="Q1935"/>
  <c r="P1935"/>
  <c r="O1935"/>
  <c r="N1935"/>
  <c r="M1935"/>
  <c r="L1935"/>
  <c r="K1935"/>
  <c r="J1935"/>
  <c r="AH1934"/>
  <c r="AF1934"/>
  <c r="AE1934"/>
  <c r="AD1934"/>
  <c r="AC1934"/>
  <c r="AB1934"/>
  <c r="AA1934"/>
  <c r="Z1934"/>
  <c r="Y1934"/>
  <c r="X1934"/>
  <c r="W1934"/>
  <c r="V1934"/>
  <c r="U1934"/>
  <c r="T1934"/>
  <c r="S1934"/>
  <c r="R1934"/>
  <c r="Q1934"/>
  <c r="P1934"/>
  <c r="O1934"/>
  <c r="N1934"/>
  <c r="M1934"/>
  <c r="L1934"/>
  <c r="K1934"/>
  <c r="J1934"/>
  <c r="AH1933"/>
  <c r="AF1933"/>
  <c r="AE1933"/>
  <c r="AD1933"/>
  <c r="AC1933"/>
  <c r="AB1933"/>
  <c r="AA1933"/>
  <c r="Z1933"/>
  <c r="Y1933"/>
  <c r="X1933"/>
  <c r="W1933"/>
  <c r="V1933"/>
  <c r="U1933"/>
  <c r="T1933"/>
  <c r="S1933"/>
  <c r="R1933"/>
  <c r="Q1933"/>
  <c r="P1933"/>
  <c r="O1933"/>
  <c r="N1933"/>
  <c r="M1933"/>
  <c r="L1933"/>
  <c r="K1933"/>
  <c r="J1933"/>
  <c r="AH1932"/>
  <c r="AF1932"/>
  <c r="AE1932"/>
  <c r="AD1932"/>
  <c r="AC1932"/>
  <c r="AB1932"/>
  <c r="AA1932"/>
  <c r="Z1932"/>
  <c r="Y1932"/>
  <c r="X1932"/>
  <c r="W1932"/>
  <c r="V1932"/>
  <c r="U1932"/>
  <c r="T1932"/>
  <c r="S1932"/>
  <c r="R1932"/>
  <c r="Q1932"/>
  <c r="P1932"/>
  <c r="O1932"/>
  <c r="N1932"/>
  <c r="M1932"/>
  <c r="L1932"/>
  <c r="K1932"/>
  <c r="J1932"/>
  <c r="AH1931"/>
  <c r="AF1931"/>
  <c r="AE1931"/>
  <c r="AD1931"/>
  <c r="AC1931"/>
  <c r="AB1931"/>
  <c r="AA1931"/>
  <c r="Z1931"/>
  <c r="Y1931"/>
  <c r="X1931"/>
  <c r="W1931"/>
  <c r="V1931"/>
  <c r="U1931"/>
  <c r="T1931"/>
  <c r="S1931"/>
  <c r="R1931"/>
  <c r="Q1931"/>
  <c r="P1931"/>
  <c r="O1931"/>
  <c r="N1931"/>
  <c r="M1931"/>
  <c r="L1931"/>
  <c r="K1931"/>
  <c r="J1931"/>
  <c r="AH1930"/>
  <c r="AF1930"/>
  <c r="AE1930"/>
  <c r="AD1930"/>
  <c r="AC1930"/>
  <c r="AB1930"/>
  <c r="AA1930"/>
  <c r="Z1930"/>
  <c r="Y1930"/>
  <c r="X1930"/>
  <c r="W1930"/>
  <c r="V1930"/>
  <c r="U1930"/>
  <c r="T1930"/>
  <c r="S1930"/>
  <c r="R1930"/>
  <c r="Q1930"/>
  <c r="P1930"/>
  <c r="O1930"/>
  <c r="N1930"/>
  <c r="M1930"/>
  <c r="L1930"/>
  <c r="K1930"/>
  <c r="J1930"/>
  <c r="AH1929"/>
  <c r="AF1929"/>
  <c r="AE1929"/>
  <c r="AD1929"/>
  <c r="AC1929"/>
  <c r="AB1929"/>
  <c r="AA1929"/>
  <c r="Z1929"/>
  <c r="Y1929"/>
  <c r="X1929"/>
  <c r="W1929"/>
  <c r="V1929"/>
  <c r="U1929"/>
  <c r="T1929"/>
  <c r="S1929"/>
  <c r="R1929"/>
  <c r="Q1929"/>
  <c r="P1929"/>
  <c r="O1929"/>
  <c r="N1929"/>
  <c r="M1929"/>
  <c r="L1929"/>
  <c r="K1929"/>
  <c r="J1929"/>
  <c r="AH1928"/>
  <c r="AF1928"/>
  <c r="AE1928"/>
  <c r="AD1928"/>
  <c r="AC1928"/>
  <c r="AB1928"/>
  <c r="AA1928"/>
  <c r="Z1928"/>
  <c r="Y1928"/>
  <c r="X1928"/>
  <c r="W1928"/>
  <c r="V1928"/>
  <c r="U1928"/>
  <c r="T1928"/>
  <c r="S1928"/>
  <c r="R1928"/>
  <c r="Q1928"/>
  <c r="P1928"/>
  <c r="O1928"/>
  <c r="N1928"/>
  <c r="M1928"/>
  <c r="L1928"/>
  <c r="K1928"/>
  <c r="J1928"/>
  <c r="AH1927"/>
  <c r="AF1927"/>
  <c r="AE1927"/>
  <c r="AD1927"/>
  <c r="AC1927"/>
  <c r="AB1927"/>
  <c r="AA1927"/>
  <c r="Z1927"/>
  <c r="Y1927"/>
  <c r="X1927"/>
  <c r="W1927"/>
  <c r="V1927"/>
  <c r="U1927"/>
  <c r="T1927"/>
  <c r="S1927"/>
  <c r="R1927"/>
  <c r="Q1927"/>
  <c r="P1927"/>
  <c r="O1927"/>
  <c r="N1927"/>
  <c r="M1927"/>
  <c r="L1927"/>
  <c r="K1927"/>
  <c r="J1927"/>
  <c r="AH1926"/>
  <c r="AF1926"/>
  <c r="AE1926"/>
  <c r="AD1926"/>
  <c r="AC1926"/>
  <c r="AB1926"/>
  <c r="AA1926"/>
  <c r="Z1926"/>
  <c r="Y1926"/>
  <c r="X1926"/>
  <c r="W1926"/>
  <c r="V1926"/>
  <c r="U1926"/>
  <c r="T1926"/>
  <c r="S1926"/>
  <c r="R1926"/>
  <c r="Q1926"/>
  <c r="P1926"/>
  <c r="O1926"/>
  <c r="N1926"/>
  <c r="M1926"/>
  <c r="L1926"/>
  <c r="K1926"/>
  <c r="J1926"/>
  <c r="AH1925"/>
  <c r="AF1925"/>
  <c r="AE1925"/>
  <c r="AD1925"/>
  <c r="AC1925"/>
  <c r="AB1925"/>
  <c r="AA1925"/>
  <c r="Z1925"/>
  <c r="Y1925"/>
  <c r="X1925"/>
  <c r="W1925"/>
  <c r="V1925"/>
  <c r="U1925"/>
  <c r="T1925"/>
  <c r="S1925"/>
  <c r="R1925"/>
  <c r="Q1925"/>
  <c r="P1925"/>
  <c r="O1925"/>
  <c r="N1925"/>
  <c r="M1925"/>
  <c r="L1925"/>
  <c r="K1925"/>
  <c r="J1925"/>
  <c r="AH1924"/>
  <c r="AF1924"/>
  <c r="AE1924"/>
  <c r="AD1924"/>
  <c r="AC1924"/>
  <c r="AB1924"/>
  <c r="AA1924"/>
  <c r="Z1924"/>
  <c r="Y1924"/>
  <c r="X1924"/>
  <c r="W1924"/>
  <c r="V1924"/>
  <c r="U1924"/>
  <c r="T1924"/>
  <c r="S1924"/>
  <c r="R1924"/>
  <c r="Q1924"/>
  <c r="P1924"/>
  <c r="O1924"/>
  <c r="N1924"/>
  <c r="M1924"/>
  <c r="L1924"/>
  <c r="K1924"/>
  <c r="J1924"/>
  <c r="AH1923"/>
  <c r="AF1923"/>
  <c r="AE1923"/>
  <c r="AD1923"/>
  <c r="AC1923"/>
  <c r="AB1923"/>
  <c r="AA1923"/>
  <c r="Z1923"/>
  <c r="Y1923"/>
  <c r="X1923"/>
  <c r="W1923"/>
  <c r="V1923"/>
  <c r="U1923"/>
  <c r="T1923"/>
  <c r="S1923"/>
  <c r="R1923"/>
  <c r="Q1923"/>
  <c r="P1923"/>
  <c r="O1923"/>
  <c r="N1923"/>
  <c r="M1923"/>
  <c r="L1923"/>
  <c r="K1923"/>
  <c r="J1923"/>
  <c r="AH1922"/>
  <c r="AF1922"/>
  <c r="AE1922"/>
  <c r="AD1922"/>
  <c r="AC1922"/>
  <c r="AB1922"/>
  <c r="AA1922"/>
  <c r="Z1922"/>
  <c r="Y1922"/>
  <c r="X1922"/>
  <c r="W1922"/>
  <c r="V1922"/>
  <c r="U1922"/>
  <c r="T1922"/>
  <c r="S1922"/>
  <c r="R1922"/>
  <c r="Q1922"/>
  <c r="P1922"/>
  <c r="O1922"/>
  <c r="N1922"/>
  <c r="M1922"/>
  <c r="L1922"/>
  <c r="K1922"/>
  <c r="J1922"/>
  <c r="AH1921"/>
  <c r="AF1921"/>
  <c r="AE1921"/>
  <c r="AD1921"/>
  <c r="AC1921"/>
  <c r="AB1921"/>
  <c r="AA1921"/>
  <c r="Z1921"/>
  <c r="Y1921"/>
  <c r="X1921"/>
  <c r="W1921"/>
  <c r="V1921"/>
  <c r="U1921"/>
  <c r="T1921"/>
  <c r="S1921"/>
  <c r="R1921"/>
  <c r="Q1921"/>
  <c r="P1921"/>
  <c r="O1921"/>
  <c r="N1921"/>
  <c r="M1921"/>
  <c r="L1921"/>
  <c r="K1921"/>
  <c r="J1921"/>
  <c r="AH1920"/>
  <c r="AF1920"/>
  <c r="AE1920"/>
  <c r="AD1920"/>
  <c r="AC1920"/>
  <c r="AB1920"/>
  <c r="AA1920"/>
  <c r="Z1920"/>
  <c r="Y1920"/>
  <c r="X1920"/>
  <c r="W1920"/>
  <c r="V1920"/>
  <c r="U1920"/>
  <c r="T1920"/>
  <c r="S1920"/>
  <c r="R1920"/>
  <c r="Q1920"/>
  <c r="P1920"/>
  <c r="O1920"/>
  <c r="N1920"/>
  <c r="M1920"/>
  <c r="L1920"/>
  <c r="K1920"/>
  <c r="J1920"/>
  <c r="AH1919"/>
  <c r="AF1919"/>
  <c r="AE1919"/>
  <c r="AD1919"/>
  <c r="AC1919"/>
  <c r="AB1919"/>
  <c r="AA1919"/>
  <c r="Z1919"/>
  <c r="Y1919"/>
  <c r="X1919"/>
  <c r="W1919"/>
  <c r="V1919"/>
  <c r="U1919"/>
  <c r="T1919"/>
  <c r="S1919"/>
  <c r="R1919"/>
  <c r="Q1919"/>
  <c r="P1919"/>
  <c r="O1919"/>
  <c r="N1919"/>
  <c r="M1919"/>
  <c r="L1919"/>
  <c r="K1919"/>
  <c r="J1919"/>
  <c r="AH1918"/>
  <c r="AF1918"/>
  <c r="AE1918"/>
  <c r="AD1918"/>
  <c r="AC1918"/>
  <c r="AB1918"/>
  <c r="AA1918"/>
  <c r="Z1918"/>
  <c r="Y1918"/>
  <c r="X1918"/>
  <c r="W1918"/>
  <c r="V1918"/>
  <c r="U1918"/>
  <c r="T1918"/>
  <c r="S1918"/>
  <c r="R1918"/>
  <c r="Q1918"/>
  <c r="P1918"/>
  <c r="O1918"/>
  <c r="N1918"/>
  <c r="M1918"/>
  <c r="L1918"/>
  <c r="K1918"/>
  <c r="J1918"/>
  <c r="AH1917"/>
  <c r="AF1917"/>
  <c r="AE1917"/>
  <c r="AD1917"/>
  <c r="AC1917"/>
  <c r="AB1917"/>
  <c r="AA1917"/>
  <c r="Z1917"/>
  <c r="Y1917"/>
  <c r="X1917"/>
  <c r="W1917"/>
  <c r="V1917"/>
  <c r="U1917"/>
  <c r="T1917"/>
  <c r="S1917"/>
  <c r="R1917"/>
  <c r="Q1917"/>
  <c r="P1917"/>
  <c r="O1917"/>
  <c r="N1917"/>
  <c r="M1917"/>
  <c r="L1917"/>
  <c r="K1917"/>
  <c r="J1917"/>
  <c r="AH1916"/>
  <c r="AF1916"/>
  <c r="AE1916"/>
  <c r="AD1916"/>
  <c r="AC1916"/>
  <c r="AB1916"/>
  <c r="AA1916"/>
  <c r="Z1916"/>
  <c r="Y1916"/>
  <c r="X1916"/>
  <c r="W1916"/>
  <c r="V1916"/>
  <c r="U1916"/>
  <c r="T1916"/>
  <c r="S1916"/>
  <c r="R1916"/>
  <c r="Q1916"/>
  <c r="P1916"/>
  <c r="O1916"/>
  <c r="N1916"/>
  <c r="M1916"/>
  <c r="L1916"/>
  <c r="K1916"/>
  <c r="J1916"/>
  <c r="AH1915"/>
  <c r="AF1915"/>
  <c r="AE1915"/>
  <c r="AD1915"/>
  <c r="AC1915"/>
  <c r="AB1915"/>
  <c r="AA1915"/>
  <c r="Z1915"/>
  <c r="Y1915"/>
  <c r="X1915"/>
  <c r="W1915"/>
  <c r="V1915"/>
  <c r="U1915"/>
  <c r="T1915"/>
  <c r="S1915"/>
  <c r="R1915"/>
  <c r="Q1915"/>
  <c r="P1915"/>
  <c r="O1915"/>
  <c r="N1915"/>
  <c r="M1915"/>
  <c r="L1915"/>
  <c r="K1915"/>
  <c r="J1915"/>
  <c r="AH1914"/>
  <c r="AF1914"/>
  <c r="AE1914"/>
  <c r="AD1914"/>
  <c r="AC1914"/>
  <c r="AB1914"/>
  <c r="AA1914"/>
  <c r="Z1914"/>
  <c r="Y1914"/>
  <c r="X1914"/>
  <c r="W1914"/>
  <c r="V1914"/>
  <c r="U1914"/>
  <c r="T1914"/>
  <c r="S1914"/>
  <c r="R1914"/>
  <c r="Q1914"/>
  <c r="P1914"/>
  <c r="O1914"/>
  <c r="N1914"/>
  <c r="M1914"/>
  <c r="L1914"/>
  <c r="K1914"/>
  <c r="J1914"/>
  <c r="AH1913"/>
  <c r="AF1913"/>
  <c r="AE1913"/>
  <c r="AD1913"/>
  <c r="AC1913"/>
  <c r="AB1913"/>
  <c r="AA1913"/>
  <c r="Z1913"/>
  <c r="Y1913"/>
  <c r="X1913"/>
  <c r="W1913"/>
  <c r="V1913"/>
  <c r="U1913"/>
  <c r="T1913"/>
  <c r="S1913"/>
  <c r="R1913"/>
  <c r="Q1913"/>
  <c r="P1913"/>
  <c r="O1913"/>
  <c r="N1913"/>
  <c r="M1913"/>
  <c r="L1913"/>
  <c r="K1913"/>
  <c r="J1913"/>
  <c r="AH1912"/>
  <c r="AF1912"/>
  <c r="AE1912"/>
  <c r="AD1912"/>
  <c r="AC1912"/>
  <c r="AB1912"/>
  <c r="AA1912"/>
  <c r="Z1912"/>
  <c r="Y1912"/>
  <c r="X1912"/>
  <c r="W1912"/>
  <c r="V1912"/>
  <c r="U1912"/>
  <c r="T1912"/>
  <c r="S1912"/>
  <c r="R1912"/>
  <c r="Q1912"/>
  <c r="P1912"/>
  <c r="O1912"/>
  <c r="N1912"/>
  <c r="M1912"/>
  <c r="L1912"/>
  <c r="K1912"/>
  <c r="J1912"/>
  <c r="AH1911"/>
  <c r="AF1911"/>
  <c r="AE1911"/>
  <c r="AD1911"/>
  <c r="AC1911"/>
  <c r="AB1911"/>
  <c r="AA1911"/>
  <c r="Z1911"/>
  <c r="Y1911"/>
  <c r="X1911"/>
  <c r="W1911"/>
  <c r="V1911"/>
  <c r="U1911"/>
  <c r="T1911"/>
  <c r="S1911"/>
  <c r="R1911"/>
  <c r="Q1911"/>
  <c r="P1911"/>
  <c r="O1911"/>
  <c r="N1911"/>
  <c r="M1911"/>
  <c r="L1911"/>
  <c r="K1911"/>
  <c r="J1911"/>
  <c r="AH1910"/>
  <c r="AF1910"/>
  <c r="AE1910"/>
  <c r="AD1910"/>
  <c r="AC1910"/>
  <c r="AB1910"/>
  <c r="AA1910"/>
  <c r="Z1910"/>
  <c r="Y1910"/>
  <c r="X1910"/>
  <c r="W1910"/>
  <c r="V1910"/>
  <c r="U1910"/>
  <c r="T1910"/>
  <c r="S1910"/>
  <c r="R1910"/>
  <c r="Q1910"/>
  <c r="P1910"/>
  <c r="O1910"/>
  <c r="N1910"/>
  <c r="M1910"/>
  <c r="L1910"/>
  <c r="K1910"/>
  <c r="J1910"/>
  <c r="AH1909"/>
  <c r="AF1909"/>
  <c r="AE1909"/>
  <c r="AD1909"/>
  <c r="AC1909"/>
  <c r="AB1909"/>
  <c r="AA1909"/>
  <c r="Z1909"/>
  <c r="Y1909"/>
  <c r="X1909"/>
  <c r="W1909"/>
  <c r="V1909"/>
  <c r="U1909"/>
  <c r="T1909"/>
  <c r="S1909"/>
  <c r="R1909"/>
  <c r="Q1909"/>
  <c r="P1909"/>
  <c r="O1909"/>
  <c r="N1909"/>
  <c r="M1909"/>
  <c r="L1909"/>
  <c r="K1909"/>
  <c r="J1909"/>
  <c r="AH1908"/>
  <c r="AF1908"/>
  <c r="AE1908"/>
  <c r="AD1908"/>
  <c r="AC1908"/>
  <c r="AB1908"/>
  <c r="AA1908"/>
  <c r="Z1908"/>
  <c r="Y1908"/>
  <c r="X1908"/>
  <c r="W1908"/>
  <c r="V1908"/>
  <c r="U1908"/>
  <c r="T1908"/>
  <c r="S1908"/>
  <c r="R1908"/>
  <c r="Q1908"/>
  <c r="P1908"/>
  <c r="O1908"/>
  <c r="N1908"/>
  <c r="M1908"/>
  <c r="L1908"/>
  <c r="K1908"/>
  <c r="J1908"/>
  <c r="AH1907"/>
  <c r="AF1907"/>
  <c r="AE1907"/>
  <c r="AD1907"/>
  <c r="AC1907"/>
  <c r="AB1907"/>
  <c r="AA1907"/>
  <c r="Z1907"/>
  <c r="Y1907"/>
  <c r="X1907"/>
  <c r="W1907"/>
  <c r="V1907"/>
  <c r="U1907"/>
  <c r="T1907"/>
  <c r="S1907"/>
  <c r="R1907"/>
  <c r="Q1907"/>
  <c r="P1907"/>
  <c r="O1907"/>
  <c r="N1907"/>
  <c r="M1907"/>
  <c r="L1907"/>
  <c r="K1907"/>
  <c r="J1907"/>
  <c r="AH1906"/>
  <c r="AF1906"/>
  <c r="AE1906"/>
  <c r="AD1906"/>
  <c r="AC1906"/>
  <c r="AB1906"/>
  <c r="AA1906"/>
  <c r="Z1906"/>
  <c r="Y1906"/>
  <c r="X1906"/>
  <c r="W1906"/>
  <c r="V1906"/>
  <c r="U1906"/>
  <c r="T1906"/>
  <c r="S1906"/>
  <c r="R1906"/>
  <c r="Q1906"/>
  <c r="P1906"/>
  <c r="O1906"/>
  <c r="N1906"/>
  <c r="M1906"/>
  <c r="L1906"/>
  <c r="K1906"/>
  <c r="J1906"/>
  <c r="AH1905"/>
  <c r="AF1905"/>
  <c r="AE1905"/>
  <c r="AD1905"/>
  <c r="AC1905"/>
  <c r="AB1905"/>
  <c r="AA1905"/>
  <c r="Z1905"/>
  <c r="Y1905"/>
  <c r="X1905"/>
  <c r="W1905"/>
  <c r="V1905"/>
  <c r="U1905"/>
  <c r="T1905"/>
  <c r="S1905"/>
  <c r="R1905"/>
  <c r="Q1905"/>
  <c r="P1905"/>
  <c r="O1905"/>
  <c r="N1905"/>
  <c r="M1905"/>
  <c r="L1905"/>
  <c r="K1905"/>
  <c r="J1905"/>
  <c r="AH1904"/>
  <c r="AF1904"/>
  <c r="AE1904"/>
  <c r="AD1904"/>
  <c r="AC1904"/>
  <c r="AB1904"/>
  <c r="AA1904"/>
  <c r="Z1904"/>
  <c r="Y1904"/>
  <c r="X1904"/>
  <c r="W1904"/>
  <c r="V1904"/>
  <c r="U1904"/>
  <c r="T1904"/>
  <c r="S1904"/>
  <c r="R1904"/>
  <c r="Q1904"/>
  <c r="P1904"/>
  <c r="O1904"/>
  <c r="N1904"/>
  <c r="M1904"/>
  <c r="L1904"/>
  <c r="K1904"/>
  <c r="J1904"/>
  <c r="AH1903"/>
  <c r="AF1903"/>
  <c r="AE1903"/>
  <c r="AD1903"/>
  <c r="AC1903"/>
  <c r="AB1903"/>
  <c r="AA1903"/>
  <c r="Z1903"/>
  <c r="Y1903"/>
  <c r="X1903"/>
  <c r="W1903"/>
  <c r="V1903"/>
  <c r="U1903"/>
  <c r="T1903"/>
  <c r="S1903"/>
  <c r="R1903"/>
  <c r="Q1903"/>
  <c r="P1903"/>
  <c r="O1903"/>
  <c r="N1903"/>
  <c r="M1903"/>
  <c r="L1903"/>
  <c r="K1903"/>
  <c r="J1903"/>
  <c r="AH1902"/>
  <c r="AF1902"/>
  <c r="AE1902"/>
  <c r="AD1902"/>
  <c r="AC1902"/>
  <c r="AB1902"/>
  <c r="AA1902"/>
  <c r="Z1902"/>
  <c r="Y1902"/>
  <c r="X1902"/>
  <c r="W1902"/>
  <c r="V1902"/>
  <c r="U1902"/>
  <c r="T1902"/>
  <c r="S1902"/>
  <c r="R1902"/>
  <c r="Q1902"/>
  <c r="P1902"/>
  <c r="O1902"/>
  <c r="N1902"/>
  <c r="M1902"/>
  <c r="L1902"/>
  <c r="K1902"/>
  <c r="J1902"/>
  <c r="AH1901"/>
  <c r="AF1901"/>
  <c r="AE1901"/>
  <c r="AD1901"/>
  <c r="AC1901"/>
  <c r="AB1901"/>
  <c r="AA1901"/>
  <c r="Z1901"/>
  <c r="Y1901"/>
  <c r="X1901"/>
  <c r="W1901"/>
  <c r="V1901"/>
  <c r="U1901"/>
  <c r="T1901"/>
  <c r="S1901"/>
  <c r="R1901"/>
  <c r="Q1901"/>
  <c r="P1901"/>
  <c r="O1901"/>
  <c r="N1901"/>
  <c r="M1901"/>
  <c r="L1901"/>
  <c r="K1901"/>
  <c r="J1901"/>
  <c r="AH1900"/>
  <c r="AF1900"/>
  <c r="AE1900"/>
  <c r="AD1900"/>
  <c r="AC1900"/>
  <c r="AB1900"/>
  <c r="AA1900"/>
  <c r="Z1900"/>
  <c r="Y1900"/>
  <c r="X1900"/>
  <c r="W1900"/>
  <c r="V1900"/>
  <c r="U1900"/>
  <c r="T1900"/>
  <c r="S1900"/>
  <c r="R1900"/>
  <c r="Q1900"/>
  <c r="P1900"/>
  <c r="O1900"/>
  <c r="N1900"/>
  <c r="M1900"/>
  <c r="L1900"/>
  <c r="K1900"/>
  <c r="J1900"/>
  <c r="AH1899"/>
  <c r="AF1899"/>
  <c r="AE1899"/>
  <c r="AD1899"/>
  <c r="AC1899"/>
  <c r="AB1899"/>
  <c r="AA1899"/>
  <c r="Z1899"/>
  <c r="Y1899"/>
  <c r="X1899"/>
  <c r="W1899"/>
  <c r="V1899"/>
  <c r="U1899"/>
  <c r="T1899"/>
  <c r="S1899"/>
  <c r="R1899"/>
  <c r="Q1899"/>
  <c r="P1899"/>
  <c r="O1899"/>
  <c r="N1899"/>
  <c r="M1899"/>
  <c r="L1899"/>
  <c r="K1899"/>
  <c r="J1899"/>
  <c r="AH1898"/>
  <c r="AF1898"/>
  <c r="AE1898"/>
  <c r="AD1898"/>
  <c r="AC1898"/>
  <c r="AB1898"/>
  <c r="AA1898"/>
  <c r="Z1898"/>
  <c r="Y1898"/>
  <c r="X1898"/>
  <c r="W1898"/>
  <c r="V1898"/>
  <c r="U1898"/>
  <c r="T1898"/>
  <c r="S1898"/>
  <c r="R1898"/>
  <c r="Q1898"/>
  <c r="P1898"/>
  <c r="O1898"/>
  <c r="N1898"/>
  <c r="M1898"/>
  <c r="L1898"/>
  <c r="K1898"/>
  <c r="J1898"/>
  <c r="AH1897"/>
  <c r="AF1897"/>
  <c r="AE1897"/>
  <c r="AD1897"/>
  <c r="AC1897"/>
  <c r="AB1897"/>
  <c r="AA1897"/>
  <c r="Z1897"/>
  <c r="Y1897"/>
  <c r="X1897"/>
  <c r="W1897"/>
  <c r="V1897"/>
  <c r="U1897"/>
  <c r="T1897"/>
  <c r="S1897"/>
  <c r="R1897"/>
  <c r="Q1897"/>
  <c r="P1897"/>
  <c r="O1897"/>
  <c r="N1897"/>
  <c r="M1897"/>
  <c r="L1897"/>
  <c r="K1897"/>
  <c r="J1897"/>
  <c r="AH1896"/>
  <c r="AF1896"/>
  <c r="AE1896"/>
  <c r="AD1896"/>
  <c r="AC1896"/>
  <c r="AB1896"/>
  <c r="AA1896"/>
  <c r="Z1896"/>
  <c r="Y1896"/>
  <c r="X1896"/>
  <c r="W1896"/>
  <c r="V1896"/>
  <c r="U1896"/>
  <c r="T1896"/>
  <c r="S1896"/>
  <c r="R1896"/>
  <c r="Q1896"/>
  <c r="P1896"/>
  <c r="O1896"/>
  <c r="N1896"/>
  <c r="M1896"/>
  <c r="L1896"/>
  <c r="K1896"/>
  <c r="J1896"/>
  <c r="AH1895"/>
  <c r="AF1895"/>
  <c r="AE1895"/>
  <c r="AD1895"/>
  <c r="AC1895"/>
  <c r="AB1895"/>
  <c r="AA1895"/>
  <c r="Z1895"/>
  <c r="Y1895"/>
  <c r="X1895"/>
  <c r="W1895"/>
  <c r="V1895"/>
  <c r="U1895"/>
  <c r="T1895"/>
  <c r="S1895"/>
  <c r="R1895"/>
  <c r="Q1895"/>
  <c r="P1895"/>
  <c r="O1895"/>
  <c r="N1895"/>
  <c r="M1895"/>
  <c r="L1895"/>
  <c r="K1895"/>
  <c r="J1895"/>
  <c r="AH1894"/>
  <c r="AF1894"/>
  <c r="AE1894"/>
  <c r="AD1894"/>
  <c r="AC1894"/>
  <c r="AB1894"/>
  <c r="AA1894"/>
  <c r="Z1894"/>
  <c r="Y1894"/>
  <c r="X1894"/>
  <c r="W1894"/>
  <c r="V1894"/>
  <c r="U1894"/>
  <c r="T1894"/>
  <c r="S1894"/>
  <c r="R1894"/>
  <c r="Q1894"/>
  <c r="P1894"/>
  <c r="O1894"/>
  <c r="N1894"/>
  <c r="M1894"/>
  <c r="L1894"/>
  <c r="K1894"/>
  <c r="J1894"/>
  <c r="AH1893"/>
  <c r="AF1893"/>
  <c r="AE1893"/>
  <c r="AD1893"/>
  <c r="AC1893"/>
  <c r="AB1893"/>
  <c r="AA1893"/>
  <c r="Z1893"/>
  <c r="Y1893"/>
  <c r="X1893"/>
  <c r="W1893"/>
  <c r="V1893"/>
  <c r="U1893"/>
  <c r="T1893"/>
  <c r="S1893"/>
  <c r="R1893"/>
  <c r="Q1893"/>
  <c r="P1893"/>
  <c r="O1893"/>
  <c r="N1893"/>
  <c r="M1893"/>
  <c r="L1893"/>
  <c r="K1893"/>
  <c r="J1893"/>
  <c r="AH1892"/>
  <c r="AF1892"/>
  <c r="AE1892"/>
  <c r="AD1892"/>
  <c r="AC1892"/>
  <c r="AB1892"/>
  <c r="AA1892"/>
  <c r="Z1892"/>
  <c r="Y1892"/>
  <c r="X1892"/>
  <c r="W1892"/>
  <c r="V1892"/>
  <c r="U1892"/>
  <c r="T1892"/>
  <c r="S1892"/>
  <c r="R1892"/>
  <c r="Q1892"/>
  <c r="P1892"/>
  <c r="O1892"/>
  <c r="N1892"/>
  <c r="M1892"/>
  <c r="L1892"/>
  <c r="K1892"/>
  <c r="J1892"/>
  <c r="AH1891"/>
  <c r="AF1891"/>
  <c r="AE1891"/>
  <c r="AD1891"/>
  <c r="AC1891"/>
  <c r="AB1891"/>
  <c r="AA1891"/>
  <c r="Z1891"/>
  <c r="Y1891"/>
  <c r="X1891"/>
  <c r="W1891"/>
  <c r="V1891"/>
  <c r="U1891"/>
  <c r="T1891"/>
  <c r="S1891"/>
  <c r="R1891"/>
  <c r="Q1891"/>
  <c r="P1891"/>
  <c r="O1891"/>
  <c r="N1891"/>
  <c r="M1891"/>
  <c r="L1891"/>
  <c r="K1891"/>
  <c r="J1891"/>
  <c r="AH1890"/>
  <c r="AF1890"/>
  <c r="AE1890"/>
  <c r="AD1890"/>
  <c r="AC1890"/>
  <c r="AB1890"/>
  <c r="AA1890"/>
  <c r="Z1890"/>
  <c r="Y1890"/>
  <c r="X1890"/>
  <c r="W1890"/>
  <c r="V1890"/>
  <c r="U1890"/>
  <c r="T1890"/>
  <c r="S1890"/>
  <c r="R1890"/>
  <c r="Q1890"/>
  <c r="P1890"/>
  <c r="O1890"/>
  <c r="N1890"/>
  <c r="M1890"/>
  <c r="L1890"/>
  <c r="K1890"/>
  <c r="J1890"/>
  <c r="AH1889"/>
  <c r="AF1889"/>
  <c r="AE1889"/>
  <c r="AD1889"/>
  <c r="AC1889"/>
  <c r="AB1889"/>
  <c r="AA1889"/>
  <c r="Z1889"/>
  <c r="Y1889"/>
  <c r="X1889"/>
  <c r="W1889"/>
  <c r="V1889"/>
  <c r="U1889"/>
  <c r="T1889"/>
  <c r="S1889"/>
  <c r="R1889"/>
  <c r="Q1889"/>
  <c r="P1889"/>
  <c r="O1889"/>
  <c r="N1889"/>
  <c r="M1889"/>
  <c r="L1889"/>
  <c r="K1889"/>
  <c r="J1889"/>
  <c r="AH1888"/>
  <c r="AF1888"/>
  <c r="AE1888"/>
  <c r="AD1888"/>
  <c r="AC1888"/>
  <c r="AB1888"/>
  <c r="AA1888"/>
  <c r="Z1888"/>
  <c r="Y1888"/>
  <c r="X1888"/>
  <c r="W1888"/>
  <c r="V1888"/>
  <c r="U1888"/>
  <c r="T1888"/>
  <c r="S1888"/>
  <c r="R1888"/>
  <c r="Q1888"/>
  <c r="P1888"/>
  <c r="O1888"/>
  <c r="N1888"/>
  <c r="M1888"/>
  <c r="L1888"/>
  <c r="K1888"/>
  <c r="J1888"/>
  <c r="AH1887"/>
  <c r="AF1887"/>
  <c r="AE1887"/>
  <c r="AD1887"/>
  <c r="AC1887"/>
  <c r="AB1887"/>
  <c r="AA1887"/>
  <c r="Z1887"/>
  <c r="Y1887"/>
  <c r="X1887"/>
  <c r="W1887"/>
  <c r="V1887"/>
  <c r="U1887"/>
  <c r="T1887"/>
  <c r="S1887"/>
  <c r="R1887"/>
  <c r="Q1887"/>
  <c r="P1887"/>
  <c r="O1887"/>
  <c r="N1887"/>
  <c r="M1887"/>
  <c r="L1887"/>
  <c r="K1887"/>
  <c r="J1887"/>
  <c r="AH1886"/>
  <c r="AF1886"/>
  <c r="AE1886"/>
  <c r="AD1886"/>
  <c r="AC1886"/>
  <c r="AB1886"/>
  <c r="AA1886"/>
  <c r="Z1886"/>
  <c r="Y1886"/>
  <c r="X1886"/>
  <c r="W1886"/>
  <c r="V1886"/>
  <c r="U1886"/>
  <c r="T1886"/>
  <c r="S1886"/>
  <c r="R1886"/>
  <c r="Q1886"/>
  <c r="P1886"/>
  <c r="O1886"/>
  <c r="N1886"/>
  <c r="M1886"/>
  <c r="L1886"/>
  <c r="K1886"/>
  <c r="J1886"/>
  <c r="AH1885"/>
  <c r="AF1885"/>
  <c r="AE1885"/>
  <c r="AD1885"/>
  <c r="AC1885"/>
  <c r="AB1885"/>
  <c r="AA1885"/>
  <c r="Z1885"/>
  <c r="Y1885"/>
  <c r="X1885"/>
  <c r="W1885"/>
  <c r="V1885"/>
  <c r="U1885"/>
  <c r="T1885"/>
  <c r="S1885"/>
  <c r="R1885"/>
  <c r="Q1885"/>
  <c r="P1885"/>
  <c r="O1885"/>
  <c r="N1885"/>
  <c r="M1885"/>
  <c r="L1885"/>
  <c r="K1885"/>
  <c r="J1885"/>
  <c r="AH1884"/>
  <c r="AF1884"/>
  <c r="AE1884"/>
  <c r="AD1884"/>
  <c r="AC1884"/>
  <c r="AB1884"/>
  <c r="AA1884"/>
  <c r="Z1884"/>
  <c r="Y1884"/>
  <c r="X1884"/>
  <c r="W1884"/>
  <c r="V1884"/>
  <c r="U1884"/>
  <c r="T1884"/>
  <c r="S1884"/>
  <c r="R1884"/>
  <c r="Q1884"/>
  <c r="P1884"/>
  <c r="O1884"/>
  <c r="N1884"/>
  <c r="M1884"/>
  <c r="L1884"/>
  <c r="K1884"/>
  <c r="J1884"/>
  <c r="AH1883"/>
  <c r="AF1883"/>
  <c r="AE1883"/>
  <c r="AD1883"/>
  <c r="AC1883"/>
  <c r="AB1883"/>
  <c r="AA1883"/>
  <c r="Z1883"/>
  <c r="Y1883"/>
  <c r="X1883"/>
  <c r="W1883"/>
  <c r="V1883"/>
  <c r="U1883"/>
  <c r="T1883"/>
  <c r="S1883"/>
  <c r="R1883"/>
  <c r="Q1883"/>
  <c r="P1883"/>
  <c r="O1883"/>
  <c r="N1883"/>
  <c r="M1883"/>
  <c r="L1883"/>
  <c r="K1883"/>
  <c r="J1883"/>
  <c r="AH1882"/>
  <c r="AF1882"/>
  <c r="AE1882"/>
  <c r="AD1882"/>
  <c r="AC1882"/>
  <c r="AB1882"/>
  <c r="AA1882"/>
  <c r="Z1882"/>
  <c r="Y1882"/>
  <c r="X1882"/>
  <c r="W1882"/>
  <c r="V1882"/>
  <c r="U1882"/>
  <c r="T1882"/>
  <c r="S1882"/>
  <c r="R1882"/>
  <c r="Q1882"/>
  <c r="P1882"/>
  <c r="O1882"/>
  <c r="N1882"/>
  <c r="M1882"/>
  <c r="L1882"/>
  <c r="K1882"/>
  <c r="J1882"/>
  <c r="AH1881"/>
  <c r="AF1881"/>
  <c r="AE1881"/>
  <c r="AD1881"/>
  <c r="AC1881"/>
  <c r="AB1881"/>
  <c r="AA1881"/>
  <c r="Z1881"/>
  <c r="Y1881"/>
  <c r="X1881"/>
  <c r="W1881"/>
  <c r="V1881"/>
  <c r="U1881"/>
  <c r="T1881"/>
  <c r="S1881"/>
  <c r="R1881"/>
  <c r="Q1881"/>
  <c r="P1881"/>
  <c r="O1881"/>
  <c r="N1881"/>
  <c r="M1881"/>
  <c r="L1881"/>
  <c r="K1881"/>
  <c r="J1881"/>
  <c r="AH1880"/>
  <c r="AF1880"/>
  <c r="AE1880"/>
  <c r="AD1880"/>
  <c r="AC1880"/>
  <c r="AB1880"/>
  <c r="AA1880"/>
  <c r="Z1880"/>
  <c r="Y1880"/>
  <c r="X1880"/>
  <c r="W1880"/>
  <c r="V1880"/>
  <c r="U1880"/>
  <c r="T1880"/>
  <c r="S1880"/>
  <c r="R1880"/>
  <c r="Q1880"/>
  <c r="P1880"/>
  <c r="O1880"/>
  <c r="N1880"/>
  <c r="M1880"/>
  <c r="L1880"/>
  <c r="K1880"/>
  <c r="J1880"/>
  <c r="AH1879"/>
  <c r="AF1879"/>
  <c r="AE1879"/>
  <c r="AD1879"/>
  <c r="AC1879"/>
  <c r="AB1879"/>
  <c r="AA1879"/>
  <c r="Z1879"/>
  <c r="Y1879"/>
  <c r="X1879"/>
  <c r="W1879"/>
  <c r="V1879"/>
  <c r="U1879"/>
  <c r="T1879"/>
  <c r="S1879"/>
  <c r="R1879"/>
  <c r="Q1879"/>
  <c r="P1879"/>
  <c r="O1879"/>
  <c r="N1879"/>
  <c r="M1879"/>
  <c r="L1879"/>
  <c r="K1879"/>
  <c r="J1879"/>
  <c r="AH1878"/>
  <c r="AF1878"/>
  <c r="AE1878"/>
  <c r="AD1878"/>
  <c r="AC1878"/>
  <c r="AB1878"/>
  <c r="AA1878"/>
  <c r="Z1878"/>
  <c r="Y1878"/>
  <c r="X1878"/>
  <c r="W1878"/>
  <c r="V1878"/>
  <c r="U1878"/>
  <c r="T1878"/>
  <c r="S1878"/>
  <c r="R1878"/>
  <c r="Q1878"/>
  <c r="P1878"/>
  <c r="O1878"/>
  <c r="N1878"/>
  <c r="M1878"/>
  <c r="L1878"/>
  <c r="K1878"/>
  <c r="J1878"/>
  <c r="AH1877"/>
  <c r="AF1877"/>
  <c r="AE1877"/>
  <c r="AD1877"/>
  <c r="AC1877"/>
  <c r="AB1877"/>
  <c r="AA1877"/>
  <c r="Z1877"/>
  <c r="Y1877"/>
  <c r="X1877"/>
  <c r="W1877"/>
  <c r="V1877"/>
  <c r="U1877"/>
  <c r="T1877"/>
  <c r="S1877"/>
  <c r="R1877"/>
  <c r="Q1877"/>
  <c r="P1877"/>
  <c r="O1877"/>
  <c r="N1877"/>
  <c r="M1877"/>
  <c r="L1877"/>
  <c r="K1877"/>
  <c r="J1877"/>
  <c r="AH1876"/>
  <c r="AF1876"/>
  <c r="AE1876"/>
  <c r="AD1876"/>
  <c r="AC1876"/>
  <c r="AB1876"/>
  <c r="AA1876"/>
  <c r="Z1876"/>
  <c r="Y1876"/>
  <c r="X1876"/>
  <c r="W1876"/>
  <c r="V1876"/>
  <c r="U1876"/>
  <c r="T1876"/>
  <c r="S1876"/>
  <c r="R1876"/>
  <c r="Q1876"/>
  <c r="P1876"/>
  <c r="O1876"/>
  <c r="N1876"/>
  <c r="M1876"/>
  <c r="L1876"/>
  <c r="K1876"/>
  <c r="J1876"/>
  <c r="AH1875"/>
  <c r="AF1875"/>
  <c r="AE1875"/>
  <c r="AD1875"/>
  <c r="AC1875"/>
  <c r="AB1875"/>
  <c r="AA1875"/>
  <c r="Z1875"/>
  <c r="Y1875"/>
  <c r="X1875"/>
  <c r="W1875"/>
  <c r="V1875"/>
  <c r="U1875"/>
  <c r="T1875"/>
  <c r="S1875"/>
  <c r="R1875"/>
  <c r="Q1875"/>
  <c r="P1875"/>
  <c r="O1875"/>
  <c r="N1875"/>
  <c r="M1875"/>
  <c r="L1875"/>
  <c r="K1875"/>
  <c r="J1875"/>
  <c r="AH1874"/>
  <c r="AF1874"/>
  <c r="AE1874"/>
  <c r="AD1874"/>
  <c r="AC1874"/>
  <c r="AB1874"/>
  <c r="AA1874"/>
  <c r="Z1874"/>
  <c r="Y1874"/>
  <c r="X1874"/>
  <c r="W1874"/>
  <c r="V1874"/>
  <c r="U1874"/>
  <c r="T1874"/>
  <c r="S1874"/>
  <c r="R1874"/>
  <c r="Q1874"/>
  <c r="P1874"/>
  <c r="O1874"/>
  <c r="N1874"/>
  <c r="M1874"/>
  <c r="L1874"/>
  <c r="K1874"/>
  <c r="J1874"/>
  <c r="AH1873"/>
  <c r="AF1873"/>
  <c r="AE1873"/>
  <c r="AD1873"/>
  <c r="AC1873"/>
  <c r="AB1873"/>
  <c r="AA1873"/>
  <c r="Z1873"/>
  <c r="Y1873"/>
  <c r="X1873"/>
  <c r="W1873"/>
  <c r="V1873"/>
  <c r="U1873"/>
  <c r="T1873"/>
  <c r="S1873"/>
  <c r="R1873"/>
  <c r="Q1873"/>
  <c r="P1873"/>
  <c r="O1873"/>
  <c r="N1873"/>
  <c r="M1873"/>
  <c r="L1873"/>
  <c r="K1873"/>
  <c r="J1873"/>
  <c r="AH1872"/>
  <c r="AF1872"/>
  <c r="AE1872"/>
  <c r="AD1872"/>
  <c r="AC1872"/>
  <c r="AB1872"/>
  <c r="AA1872"/>
  <c r="Z1872"/>
  <c r="Y1872"/>
  <c r="X1872"/>
  <c r="W1872"/>
  <c r="V1872"/>
  <c r="U1872"/>
  <c r="T1872"/>
  <c r="S1872"/>
  <c r="R1872"/>
  <c r="Q1872"/>
  <c r="P1872"/>
  <c r="O1872"/>
  <c r="N1872"/>
  <c r="M1872"/>
  <c r="L1872"/>
  <c r="K1872"/>
  <c r="J1872"/>
  <c r="AH1871"/>
  <c r="AF1871"/>
  <c r="AE1871"/>
  <c r="AD1871"/>
  <c r="AC1871"/>
  <c r="AB1871"/>
  <c r="AA1871"/>
  <c r="Z1871"/>
  <c r="Y1871"/>
  <c r="X1871"/>
  <c r="W1871"/>
  <c r="V1871"/>
  <c r="U1871"/>
  <c r="T1871"/>
  <c r="S1871"/>
  <c r="R1871"/>
  <c r="Q1871"/>
  <c r="P1871"/>
  <c r="O1871"/>
  <c r="N1871"/>
  <c r="M1871"/>
  <c r="L1871"/>
  <c r="K1871"/>
  <c r="J1871"/>
  <c r="AH1870"/>
  <c r="AF1870"/>
  <c r="AE1870"/>
  <c r="AD1870"/>
  <c r="AC1870"/>
  <c r="AB1870"/>
  <c r="AA1870"/>
  <c r="Z1870"/>
  <c r="Y1870"/>
  <c r="X1870"/>
  <c r="W1870"/>
  <c r="V1870"/>
  <c r="U1870"/>
  <c r="T1870"/>
  <c r="S1870"/>
  <c r="R1870"/>
  <c r="Q1870"/>
  <c r="P1870"/>
  <c r="O1870"/>
  <c r="N1870"/>
  <c r="M1870"/>
  <c r="L1870"/>
  <c r="K1870"/>
  <c r="J1870"/>
  <c r="AH1869"/>
  <c r="AF1869"/>
  <c r="AE1869"/>
  <c r="AD1869"/>
  <c r="AC1869"/>
  <c r="AB1869"/>
  <c r="AA1869"/>
  <c r="Z1869"/>
  <c r="Y1869"/>
  <c r="X1869"/>
  <c r="W1869"/>
  <c r="V1869"/>
  <c r="U1869"/>
  <c r="T1869"/>
  <c r="S1869"/>
  <c r="R1869"/>
  <c r="Q1869"/>
  <c r="P1869"/>
  <c r="O1869"/>
  <c r="N1869"/>
  <c r="M1869"/>
  <c r="L1869"/>
  <c r="K1869"/>
  <c r="J1869"/>
  <c r="AH1868"/>
  <c r="AF1868"/>
  <c r="AE1868"/>
  <c r="AD1868"/>
  <c r="AC1868"/>
  <c r="AB1868"/>
  <c r="AA1868"/>
  <c r="Z1868"/>
  <c r="Y1868"/>
  <c r="X1868"/>
  <c r="W1868"/>
  <c r="V1868"/>
  <c r="U1868"/>
  <c r="T1868"/>
  <c r="S1868"/>
  <c r="R1868"/>
  <c r="Q1868"/>
  <c r="P1868"/>
  <c r="O1868"/>
  <c r="N1868"/>
  <c r="M1868"/>
  <c r="L1868"/>
  <c r="K1868"/>
  <c r="J1868"/>
  <c r="AH1867"/>
  <c r="AF1867"/>
  <c r="AE1867"/>
  <c r="AD1867"/>
  <c r="AC1867"/>
  <c r="AB1867"/>
  <c r="AA1867"/>
  <c r="Z1867"/>
  <c r="Y1867"/>
  <c r="X1867"/>
  <c r="W1867"/>
  <c r="V1867"/>
  <c r="U1867"/>
  <c r="T1867"/>
  <c r="S1867"/>
  <c r="R1867"/>
  <c r="Q1867"/>
  <c r="P1867"/>
  <c r="O1867"/>
  <c r="N1867"/>
  <c r="M1867"/>
  <c r="L1867"/>
  <c r="K1867"/>
  <c r="J1867"/>
  <c r="AH1866"/>
  <c r="AF1866"/>
  <c r="AE1866"/>
  <c r="AD1866"/>
  <c r="AC1866"/>
  <c r="AB1866"/>
  <c r="AA1866"/>
  <c r="Z1866"/>
  <c r="Y1866"/>
  <c r="X1866"/>
  <c r="W1866"/>
  <c r="V1866"/>
  <c r="U1866"/>
  <c r="T1866"/>
  <c r="S1866"/>
  <c r="R1866"/>
  <c r="Q1866"/>
  <c r="P1866"/>
  <c r="O1866"/>
  <c r="N1866"/>
  <c r="M1866"/>
  <c r="L1866"/>
  <c r="K1866"/>
  <c r="J1866"/>
  <c r="AH1865"/>
  <c r="AF1865"/>
  <c r="AE1865"/>
  <c r="AD1865"/>
  <c r="AC1865"/>
  <c r="AB1865"/>
  <c r="AA1865"/>
  <c r="Z1865"/>
  <c r="Y1865"/>
  <c r="X1865"/>
  <c r="W1865"/>
  <c r="V1865"/>
  <c r="U1865"/>
  <c r="T1865"/>
  <c r="S1865"/>
  <c r="R1865"/>
  <c r="Q1865"/>
  <c r="P1865"/>
  <c r="O1865"/>
  <c r="N1865"/>
  <c r="M1865"/>
  <c r="L1865"/>
  <c r="K1865"/>
  <c r="J1865"/>
  <c r="AH1864"/>
  <c r="AF1864"/>
  <c r="AE1864"/>
  <c r="AD1864"/>
  <c r="AC1864"/>
  <c r="AB1864"/>
  <c r="AA1864"/>
  <c r="Z1864"/>
  <c r="Y1864"/>
  <c r="X1864"/>
  <c r="W1864"/>
  <c r="V1864"/>
  <c r="U1864"/>
  <c r="T1864"/>
  <c r="S1864"/>
  <c r="R1864"/>
  <c r="Q1864"/>
  <c r="P1864"/>
  <c r="O1864"/>
  <c r="N1864"/>
  <c r="M1864"/>
  <c r="L1864"/>
  <c r="K1864"/>
  <c r="J1864"/>
  <c r="AH1863"/>
  <c r="AF1863"/>
  <c r="AE1863"/>
  <c r="AD1863"/>
  <c r="AC1863"/>
  <c r="AB1863"/>
  <c r="AA1863"/>
  <c r="Z1863"/>
  <c r="Y1863"/>
  <c r="X1863"/>
  <c r="W1863"/>
  <c r="V1863"/>
  <c r="U1863"/>
  <c r="T1863"/>
  <c r="S1863"/>
  <c r="R1863"/>
  <c r="Q1863"/>
  <c r="P1863"/>
  <c r="O1863"/>
  <c r="N1863"/>
  <c r="M1863"/>
  <c r="L1863"/>
  <c r="K1863"/>
  <c r="J1863"/>
  <c r="AH1862"/>
  <c r="AF1862"/>
  <c r="AE1862"/>
  <c r="AD1862"/>
  <c r="AC1862"/>
  <c r="AB1862"/>
  <c r="AA1862"/>
  <c r="Z1862"/>
  <c r="Y1862"/>
  <c r="X1862"/>
  <c r="W1862"/>
  <c r="V1862"/>
  <c r="U1862"/>
  <c r="T1862"/>
  <c r="S1862"/>
  <c r="R1862"/>
  <c r="Q1862"/>
  <c r="P1862"/>
  <c r="O1862"/>
  <c r="N1862"/>
  <c r="M1862"/>
  <c r="L1862"/>
  <c r="K1862"/>
  <c r="J1862"/>
  <c r="AH1861"/>
  <c r="AF1861"/>
  <c r="AE1861"/>
  <c r="AD1861"/>
  <c r="AC1861"/>
  <c r="AB1861"/>
  <c r="AA1861"/>
  <c r="Z1861"/>
  <c r="Y1861"/>
  <c r="X1861"/>
  <c r="W1861"/>
  <c r="V1861"/>
  <c r="U1861"/>
  <c r="T1861"/>
  <c r="S1861"/>
  <c r="R1861"/>
  <c r="Q1861"/>
  <c r="P1861"/>
  <c r="O1861"/>
  <c r="N1861"/>
  <c r="M1861"/>
  <c r="L1861"/>
  <c r="K1861"/>
  <c r="J1861"/>
  <c r="AH1860"/>
  <c r="AF1860"/>
  <c r="AE1860"/>
  <c r="AD1860"/>
  <c r="AC1860"/>
  <c r="AB1860"/>
  <c r="AA1860"/>
  <c r="Z1860"/>
  <c r="Y1860"/>
  <c r="X1860"/>
  <c r="W1860"/>
  <c r="V1860"/>
  <c r="U1860"/>
  <c r="T1860"/>
  <c r="S1860"/>
  <c r="R1860"/>
  <c r="Q1860"/>
  <c r="P1860"/>
  <c r="O1860"/>
  <c r="N1860"/>
  <c r="M1860"/>
  <c r="L1860"/>
  <c r="K1860"/>
  <c r="J1860"/>
  <c r="AH1859"/>
  <c r="AF1859"/>
  <c r="AE1859"/>
  <c r="AD1859"/>
  <c r="AC1859"/>
  <c r="AB1859"/>
  <c r="AA1859"/>
  <c r="Z1859"/>
  <c r="Y1859"/>
  <c r="X1859"/>
  <c r="W1859"/>
  <c r="V1859"/>
  <c r="U1859"/>
  <c r="T1859"/>
  <c r="S1859"/>
  <c r="R1859"/>
  <c r="Q1859"/>
  <c r="P1859"/>
  <c r="O1859"/>
  <c r="N1859"/>
  <c r="M1859"/>
  <c r="L1859"/>
  <c r="K1859"/>
  <c r="J1859"/>
  <c r="AH1858"/>
  <c r="AF1858"/>
  <c r="AE1858"/>
  <c r="AD1858"/>
  <c r="AC1858"/>
  <c r="AB1858"/>
  <c r="AA1858"/>
  <c r="Z1858"/>
  <c r="Y1858"/>
  <c r="X1858"/>
  <c r="W1858"/>
  <c r="V1858"/>
  <c r="U1858"/>
  <c r="T1858"/>
  <c r="S1858"/>
  <c r="R1858"/>
  <c r="Q1858"/>
  <c r="P1858"/>
  <c r="O1858"/>
  <c r="N1858"/>
  <c r="M1858"/>
  <c r="L1858"/>
  <c r="K1858"/>
  <c r="J1858"/>
  <c r="AH1857"/>
  <c r="AF1857"/>
  <c r="AE1857"/>
  <c r="AD1857"/>
  <c r="AC1857"/>
  <c r="AB1857"/>
  <c r="AA1857"/>
  <c r="Z1857"/>
  <c r="Y1857"/>
  <c r="X1857"/>
  <c r="W1857"/>
  <c r="V1857"/>
  <c r="U1857"/>
  <c r="T1857"/>
  <c r="S1857"/>
  <c r="R1857"/>
  <c r="Q1857"/>
  <c r="P1857"/>
  <c r="O1857"/>
  <c r="N1857"/>
  <c r="M1857"/>
  <c r="L1857"/>
  <c r="K1857"/>
  <c r="J1857"/>
  <c r="AH1856"/>
  <c r="AF1856"/>
  <c r="AE1856"/>
  <c r="AD1856"/>
  <c r="AC1856"/>
  <c r="AB1856"/>
  <c r="AA1856"/>
  <c r="Z1856"/>
  <c r="Y1856"/>
  <c r="X1856"/>
  <c r="W1856"/>
  <c r="V1856"/>
  <c r="U1856"/>
  <c r="T1856"/>
  <c r="S1856"/>
  <c r="R1856"/>
  <c r="Q1856"/>
  <c r="P1856"/>
  <c r="O1856"/>
  <c r="N1856"/>
  <c r="M1856"/>
  <c r="L1856"/>
  <c r="K1856"/>
  <c r="J1856"/>
  <c r="AH1855"/>
  <c r="AF1855"/>
  <c r="AE1855"/>
  <c r="AD1855"/>
  <c r="AC1855"/>
  <c r="AB1855"/>
  <c r="AA1855"/>
  <c r="Z1855"/>
  <c r="Y1855"/>
  <c r="X1855"/>
  <c r="W1855"/>
  <c r="V1855"/>
  <c r="U1855"/>
  <c r="T1855"/>
  <c r="S1855"/>
  <c r="R1855"/>
  <c r="Q1855"/>
  <c r="P1855"/>
  <c r="O1855"/>
  <c r="N1855"/>
  <c r="M1855"/>
  <c r="L1855"/>
  <c r="K1855"/>
  <c r="J1855"/>
  <c r="AH1854"/>
  <c r="AF1854"/>
  <c r="AE1854"/>
  <c r="AD1854"/>
  <c r="AC1854"/>
  <c r="AB1854"/>
  <c r="AA1854"/>
  <c r="Z1854"/>
  <c r="Y1854"/>
  <c r="X1854"/>
  <c r="W1854"/>
  <c r="V1854"/>
  <c r="U1854"/>
  <c r="T1854"/>
  <c r="S1854"/>
  <c r="R1854"/>
  <c r="Q1854"/>
  <c r="P1854"/>
  <c r="O1854"/>
  <c r="N1854"/>
  <c r="M1854"/>
  <c r="L1854"/>
  <c r="K1854"/>
  <c r="J1854"/>
  <c r="AH1853"/>
  <c r="AF1853"/>
  <c r="AE1853"/>
  <c r="AD1853"/>
  <c r="AC1853"/>
  <c r="AB1853"/>
  <c r="AA1853"/>
  <c r="Z1853"/>
  <c r="Y1853"/>
  <c r="X1853"/>
  <c r="W1853"/>
  <c r="V1853"/>
  <c r="U1853"/>
  <c r="T1853"/>
  <c r="S1853"/>
  <c r="R1853"/>
  <c r="Q1853"/>
  <c r="P1853"/>
  <c r="O1853"/>
  <c r="N1853"/>
  <c r="M1853"/>
  <c r="L1853"/>
  <c r="K1853"/>
  <c r="J1853"/>
  <c r="AH1852"/>
  <c r="AF1852"/>
  <c r="AE1852"/>
  <c r="AD1852"/>
  <c r="AC1852"/>
  <c r="AB1852"/>
  <c r="AA1852"/>
  <c r="Z1852"/>
  <c r="Y1852"/>
  <c r="X1852"/>
  <c r="W1852"/>
  <c r="V1852"/>
  <c r="U1852"/>
  <c r="T1852"/>
  <c r="S1852"/>
  <c r="R1852"/>
  <c r="Q1852"/>
  <c r="P1852"/>
  <c r="O1852"/>
  <c r="N1852"/>
  <c r="M1852"/>
  <c r="L1852"/>
  <c r="K1852"/>
  <c r="J1852"/>
  <c r="AH1851"/>
  <c r="AF1851"/>
  <c r="AE1851"/>
  <c r="AD1851"/>
  <c r="AC1851"/>
  <c r="AB1851"/>
  <c r="AA1851"/>
  <c r="Z1851"/>
  <c r="Y1851"/>
  <c r="X1851"/>
  <c r="W1851"/>
  <c r="V1851"/>
  <c r="U1851"/>
  <c r="T1851"/>
  <c r="S1851"/>
  <c r="R1851"/>
  <c r="Q1851"/>
  <c r="P1851"/>
  <c r="O1851"/>
  <c r="N1851"/>
  <c r="M1851"/>
  <c r="L1851"/>
  <c r="K1851"/>
  <c r="J1851"/>
  <c r="AH1850"/>
  <c r="AF1850"/>
  <c r="AE1850"/>
  <c r="AD1850"/>
  <c r="AC1850"/>
  <c r="AB1850"/>
  <c r="AA1850"/>
  <c r="Z1850"/>
  <c r="Y1850"/>
  <c r="X1850"/>
  <c r="W1850"/>
  <c r="V1850"/>
  <c r="U1850"/>
  <c r="T1850"/>
  <c r="S1850"/>
  <c r="R1850"/>
  <c r="Q1850"/>
  <c r="P1850"/>
  <c r="O1850"/>
  <c r="N1850"/>
  <c r="M1850"/>
  <c r="L1850"/>
  <c r="K1850"/>
  <c r="J1850"/>
  <c r="AH1849"/>
  <c r="AF1849"/>
  <c r="AE1849"/>
  <c r="AD1849"/>
  <c r="AC1849"/>
  <c r="AB1849"/>
  <c r="AA1849"/>
  <c r="Z1849"/>
  <c r="Y1849"/>
  <c r="X1849"/>
  <c r="W1849"/>
  <c r="V1849"/>
  <c r="U1849"/>
  <c r="T1849"/>
  <c r="S1849"/>
  <c r="R1849"/>
  <c r="Q1849"/>
  <c r="P1849"/>
  <c r="O1849"/>
  <c r="N1849"/>
  <c r="M1849"/>
  <c r="L1849"/>
  <c r="K1849"/>
  <c r="J1849"/>
  <c r="AH1848"/>
  <c r="AF1848"/>
  <c r="AE1848"/>
  <c r="AD1848"/>
  <c r="AC1848"/>
  <c r="AB1848"/>
  <c r="AA1848"/>
  <c r="Z1848"/>
  <c r="Y1848"/>
  <c r="X1848"/>
  <c r="W1848"/>
  <c r="V1848"/>
  <c r="U1848"/>
  <c r="T1848"/>
  <c r="S1848"/>
  <c r="R1848"/>
  <c r="Q1848"/>
  <c r="P1848"/>
  <c r="O1848"/>
  <c r="N1848"/>
  <c r="M1848"/>
  <c r="L1848"/>
  <c r="K1848"/>
  <c r="J1848"/>
  <c r="AH1847"/>
  <c r="AF1847"/>
  <c r="AE1847"/>
  <c r="AD1847"/>
  <c r="AC1847"/>
  <c r="AB1847"/>
  <c r="AA1847"/>
  <c r="Z1847"/>
  <c r="Y1847"/>
  <c r="X1847"/>
  <c r="W1847"/>
  <c r="V1847"/>
  <c r="U1847"/>
  <c r="T1847"/>
  <c r="S1847"/>
  <c r="R1847"/>
  <c r="Q1847"/>
  <c r="P1847"/>
  <c r="O1847"/>
  <c r="N1847"/>
  <c r="M1847"/>
  <c r="L1847"/>
  <c r="K1847"/>
  <c r="J1847"/>
  <c r="AH1846"/>
  <c r="AF1846"/>
  <c r="AE1846"/>
  <c r="AD1846"/>
  <c r="AC1846"/>
  <c r="AB1846"/>
  <c r="AA1846"/>
  <c r="Z1846"/>
  <c r="Y1846"/>
  <c r="X1846"/>
  <c r="W1846"/>
  <c r="V1846"/>
  <c r="U1846"/>
  <c r="T1846"/>
  <c r="S1846"/>
  <c r="R1846"/>
  <c r="Q1846"/>
  <c r="P1846"/>
  <c r="O1846"/>
  <c r="N1846"/>
  <c r="M1846"/>
  <c r="L1846"/>
  <c r="K1846"/>
  <c r="J1846"/>
  <c r="AH1845"/>
  <c r="AF1845"/>
  <c r="AE1845"/>
  <c r="AD1845"/>
  <c r="AC1845"/>
  <c r="AB1845"/>
  <c r="AA1845"/>
  <c r="Z1845"/>
  <c r="Y1845"/>
  <c r="X1845"/>
  <c r="W1845"/>
  <c r="V1845"/>
  <c r="U1845"/>
  <c r="T1845"/>
  <c r="S1845"/>
  <c r="R1845"/>
  <c r="Q1845"/>
  <c r="P1845"/>
  <c r="O1845"/>
  <c r="N1845"/>
  <c r="M1845"/>
  <c r="L1845"/>
  <c r="K1845"/>
  <c r="J1845"/>
  <c r="AH1844"/>
  <c r="AF1844"/>
  <c r="AE1844"/>
  <c r="AD1844"/>
  <c r="AC1844"/>
  <c r="AB1844"/>
  <c r="AA1844"/>
  <c r="Z1844"/>
  <c r="Y1844"/>
  <c r="X1844"/>
  <c r="W1844"/>
  <c r="V1844"/>
  <c r="U1844"/>
  <c r="T1844"/>
  <c r="S1844"/>
  <c r="R1844"/>
  <c r="Q1844"/>
  <c r="P1844"/>
  <c r="O1844"/>
  <c r="N1844"/>
  <c r="M1844"/>
  <c r="L1844"/>
  <c r="K1844"/>
  <c r="J1844"/>
  <c r="AH1843"/>
  <c r="AF1843"/>
  <c r="AE1843"/>
  <c r="AD1843"/>
  <c r="AC1843"/>
  <c r="AB1843"/>
  <c r="AA1843"/>
  <c r="Z1843"/>
  <c r="Y1843"/>
  <c r="X1843"/>
  <c r="W1843"/>
  <c r="V1843"/>
  <c r="U1843"/>
  <c r="T1843"/>
  <c r="S1843"/>
  <c r="R1843"/>
  <c r="Q1843"/>
  <c r="P1843"/>
  <c r="O1843"/>
  <c r="N1843"/>
  <c r="M1843"/>
  <c r="L1843"/>
  <c r="K1843"/>
  <c r="J1843"/>
  <c r="AH1842"/>
  <c r="AF1842"/>
  <c r="AE1842"/>
  <c r="AD1842"/>
  <c r="AC1842"/>
  <c r="AB1842"/>
  <c r="AA1842"/>
  <c r="Z1842"/>
  <c r="Y1842"/>
  <c r="X1842"/>
  <c r="W1842"/>
  <c r="V1842"/>
  <c r="U1842"/>
  <c r="T1842"/>
  <c r="S1842"/>
  <c r="R1842"/>
  <c r="Q1842"/>
  <c r="P1842"/>
  <c r="O1842"/>
  <c r="N1842"/>
  <c r="M1842"/>
  <c r="L1842"/>
  <c r="K1842"/>
  <c r="J1842"/>
  <c r="AH1841"/>
  <c r="AF1841"/>
  <c r="AE1841"/>
  <c r="AD1841"/>
  <c r="AC1841"/>
  <c r="AB1841"/>
  <c r="AA1841"/>
  <c r="Z1841"/>
  <c r="Y1841"/>
  <c r="X1841"/>
  <c r="W1841"/>
  <c r="V1841"/>
  <c r="U1841"/>
  <c r="T1841"/>
  <c r="S1841"/>
  <c r="R1841"/>
  <c r="Q1841"/>
  <c r="P1841"/>
  <c r="O1841"/>
  <c r="N1841"/>
  <c r="M1841"/>
  <c r="L1841"/>
  <c r="K1841"/>
  <c r="J1841"/>
  <c r="AH1840"/>
  <c r="AF1840"/>
  <c r="AE1840"/>
  <c r="AD1840"/>
  <c r="AC1840"/>
  <c r="AB1840"/>
  <c r="AA1840"/>
  <c r="Z1840"/>
  <c r="Y1840"/>
  <c r="X1840"/>
  <c r="W1840"/>
  <c r="V1840"/>
  <c r="U1840"/>
  <c r="T1840"/>
  <c r="S1840"/>
  <c r="R1840"/>
  <c r="Q1840"/>
  <c r="P1840"/>
  <c r="O1840"/>
  <c r="N1840"/>
  <c r="M1840"/>
  <c r="L1840"/>
  <c r="K1840"/>
  <c r="J1840"/>
  <c r="AH1839"/>
  <c r="AF1839"/>
  <c r="AE1839"/>
  <c r="AD1839"/>
  <c r="AC1839"/>
  <c r="AB1839"/>
  <c r="AA1839"/>
  <c r="Z1839"/>
  <c r="Y1839"/>
  <c r="X1839"/>
  <c r="W1839"/>
  <c r="V1839"/>
  <c r="U1839"/>
  <c r="T1839"/>
  <c r="S1839"/>
  <c r="R1839"/>
  <c r="Q1839"/>
  <c r="P1839"/>
  <c r="O1839"/>
  <c r="N1839"/>
  <c r="M1839"/>
  <c r="L1839"/>
  <c r="K1839"/>
  <c r="J1839"/>
  <c r="AH1838"/>
  <c r="AF1838"/>
  <c r="AE1838"/>
  <c r="AD1838"/>
  <c r="AC1838"/>
  <c r="AB1838"/>
  <c r="AA1838"/>
  <c r="Z1838"/>
  <c r="Y1838"/>
  <c r="X1838"/>
  <c r="W1838"/>
  <c r="V1838"/>
  <c r="U1838"/>
  <c r="T1838"/>
  <c r="S1838"/>
  <c r="R1838"/>
  <c r="Q1838"/>
  <c r="P1838"/>
  <c r="O1838"/>
  <c r="N1838"/>
  <c r="M1838"/>
  <c r="L1838"/>
  <c r="K1838"/>
  <c r="J1838"/>
  <c r="AH1837"/>
  <c r="AF1837"/>
  <c r="AE1837"/>
  <c r="AD1837"/>
  <c r="AC1837"/>
  <c r="AB1837"/>
  <c r="AA1837"/>
  <c r="Z1837"/>
  <c r="Y1837"/>
  <c r="X1837"/>
  <c r="W1837"/>
  <c r="V1837"/>
  <c r="U1837"/>
  <c r="T1837"/>
  <c r="S1837"/>
  <c r="R1837"/>
  <c r="Q1837"/>
  <c r="P1837"/>
  <c r="O1837"/>
  <c r="N1837"/>
  <c r="M1837"/>
  <c r="L1837"/>
  <c r="K1837"/>
  <c r="J1837"/>
  <c r="AH1836"/>
  <c r="AF1836"/>
  <c r="AE1836"/>
  <c r="AD1836"/>
  <c r="AC1836"/>
  <c r="AB1836"/>
  <c r="AA1836"/>
  <c r="Z1836"/>
  <c r="Y1836"/>
  <c r="X1836"/>
  <c r="W1836"/>
  <c r="V1836"/>
  <c r="U1836"/>
  <c r="T1836"/>
  <c r="S1836"/>
  <c r="R1836"/>
  <c r="Q1836"/>
  <c r="P1836"/>
  <c r="O1836"/>
  <c r="N1836"/>
  <c r="M1836"/>
  <c r="L1836"/>
  <c r="K1836"/>
  <c r="J1836"/>
  <c r="AH1835"/>
  <c r="AF1835"/>
  <c r="AE1835"/>
  <c r="AD1835"/>
  <c r="AC1835"/>
  <c r="AB1835"/>
  <c r="AA1835"/>
  <c r="Z1835"/>
  <c r="Y1835"/>
  <c r="X1835"/>
  <c r="W1835"/>
  <c r="V1835"/>
  <c r="U1835"/>
  <c r="T1835"/>
  <c r="S1835"/>
  <c r="R1835"/>
  <c r="Q1835"/>
  <c r="P1835"/>
  <c r="O1835"/>
  <c r="N1835"/>
  <c r="M1835"/>
  <c r="L1835"/>
  <c r="K1835"/>
  <c r="J1835"/>
  <c r="AH1834"/>
  <c r="AF1834"/>
  <c r="AE1834"/>
  <c r="AD1834"/>
  <c r="AC1834"/>
  <c r="AB1834"/>
  <c r="AA1834"/>
  <c r="Z1834"/>
  <c r="Y1834"/>
  <c r="X1834"/>
  <c r="W1834"/>
  <c r="V1834"/>
  <c r="U1834"/>
  <c r="T1834"/>
  <c r="S1834"/>
  <c r="R1834"/>
  <c r="Q1834"/>
  <c r="P1834"/>
  <c r="O1834"/>
  <c r="N1834"/>
  <c r="M1834"/>
  <c r="L1834"/>
  <c r="K1834"/>
  <c r="J1834"/>
  <c r="AH1833"/>
  <c r="AF1833"/>
  <c r="AE1833"/>
  <c r="AD1833"/>
  <c r="AC1833"/>
  <c r="AB1833"/>
  <c r="AA1833"/>
  <c r="Z1833"/>
  <c r="Y1833"/>
  <c r="X1833"/>
  <c r="W1833"/>
  <c r="V1833"/>
  <c r="U1833"/>
  <c r="T1833"/>
  <c r="S1833"/>
  <c r="R1833"/>
  <c r="Q1833"/>
  <c r="P1833"/>
  <c r="O1833"/>
  <c r="N1833"/>
  <c r="M1833"/>
  <c r="L1833"/>
  <c r="K1833"/>
  <c r="J1833"/>
  <c r="AH1832"/>
  <c r="AF1832"/>
  <c r="AE1832"/>
  <c r="AD1832"/>
  <c r="AC1832"/>
  <c r="AB1832"/>
  <c r="AA1832"/>
  <c r="Z1832"/>
  <c r="Y1832"/>
  <c r="X1832"/>
  <c r="W1832"/>
  <c r="V1832"/>
  <c r="U1832"/>
  <c r="T1832"/>
  <c r="S1832"/>
  <c r="R1832"/>
  <c r="Q1832"/>
  <c r="P1832"/>
  <c r="O1832"/>
  <c r="N1832"/>
  <c r="M1832"/>
  <c r="L1832"/>
  <c r="K1832"/>
  <c r="J1832"/>
  <c r="AH1831"/>
  <c r="AF1831"/>
  <c r="AE1831"/>
  <c r="AD1831"/>
  <c r="AC1831"/>
  <c r="AB1831"/>
  <c r="AA1831"/>
  <c r="Z1831"/>
  <c r="Y1831"/>
  <c r="X1831"/>
  <c r="W1831"/>
  <c r="V1831"/>
  <c r="U1831"/>
  <c r="T1831"/>
  <c r="S1831"/>
  <c r="R1831"/>
  <c r="Q1831"/>
  <c r="P1831"/>
  <c r="O1831"/>
  <c r="N1831"/>
  <c r="M1831"/>
  <c r="L1831"/>
  <c r="K1831"/>
  <c r="J1831"/>
  <c r="AH1830"/>
  <c r="AF1830"/>
  <c r="AE1830"/>
  <c r="AD1830"/>
  <c r="AC1830"/>
  <c r="AB1830"/>
  <c r="AA1830"/>
  <c r="Z1830"/>
  <c r="Y1830"/>
  <c r="X1830"/>
  <c r="W1830"/>
  <c r="V1830"/>
  <c r="U1830"/>
  <c r="T1830"/>
  <c r="S1830"/>
  <c r="R1830"/>
  <c r="Q1830"/>
  <c r="P1830"/>
  <c r="O1830"/>
  <c r="N1830"/>
  <c r="M1830"/>
  <c r="L1830"/>
  <c r="K1830"/>
  <c r="J1830"/>
  <c r="AH1829"/>
  <c r="AF1829"/>
  <c r="AE1829"/>
  <c r="AD1829"/>
  <c r="AC1829"/>
  <c r="AB1829"/>
  <c r="AA1829"/>
  <c r="Z1829"/>
  <c r="Y1829"/>
  <c r="X1829"/>
  <c r="W1829"/>
  <c r="V1829"/>
  <c r="U1829"/>
  <c r="T1829"/>
  <c r="S1829"/>
  <c r="R1829"/>
  <c r="Q1829"/>
  <c r="P1829"/>
  <c r="O1829"/>
  <c r="N1829"/>
  <c r="M1829"/>
  <c r="L1829"/>
  <c r="K1829"/>
  <c r="J1829"/>
  <c r="AH1828"/>
  <c r="AF1828"/>
  <c r="AE1828"/>
  <c r="AD1828"/>
  <c r="AC1828"/>
  <c r="AB1828"/>
  <c r="AA1828"/>
  <c r="Z1828"/>
  <c r="Y1828"/>
  <c r="X1828"/>
  <c r="W1828"/>
  <c r="V1828"/>
  <c r="U1828"/>
  <c r="T1828"/>
  <c r="S1828"/>
  <c r="R1828"/>
  <c r="Q1828"/>
  <c r="P1828"/>
  <c r="O1828"/>
  <c r="N1828"/>
  <c r="M1828"/>
  <c r="L1828"/>
  <c r="K1828"/>
  <c r="J1828"/>
  <c r="AH1827"/>
  <c r="AF1827"/>
  <c r="AE1827"/>
  <c r="AD1827"/>
  <c r="AC1827"/>
  <c r="AB1827"/>
  <c r="AA1827"/>
  <c r="Z1827"/>
  <c r="Y1827"/>
  <c r="X1827"/>
  <c r="W1827"/>
  <c r="V1827"/>
  <c r="U1827"/>
  <c r="T1827"/>
  <c r="S1827"/>
  <c r="R1827"/>
  <c r="Q1827"/>
  <c r="P1827"/>
  <c r="O1827"/>
  <c r="N1827"/>
  <c r="M1827"/>
  <c r="L1827"/>
  <c r="K1827"/>
  <c r="J1827"/>
  <c r="AH1826"/>
  <c r="AF1826"/>
  <c r="AE1826"/>
  <c r="AD1826"/>
  <c r="AC1826"/>
  <c r="AB1826"/>
  <c r="AA1826"/>
  <c r="Z1826"/>
  <c r="Y1826"/>
  <c r="X1826"/>
  <c r="W1826"/>
  <c r="V1826"/>
  <c r="U1826"/>
  <c r="T1826"/>
  <c r="S1826"/>
  <c r="R1826"/>
  <c r="Q1826"/>
  <c r="P1826"/>
  <c r="O1826"/>
  <c r="N1826"/>
  <c r="M1826"/>
  <c r="L1826"/>
  <c r="K1826"/>
  <c r="J1826"/>
  <c r="AH1825"/>
  <c r="AF1825"/>
  <c r="AE1825"/>
  <c r="AD1825"/>
  <c r="AC1825"/>
  <c r="AB1825"/>
  <c r="AA1825"/>
  <c r="Z1825"/>
  <c r="Y1825"/>
  <c r="X1825"/>
  <c r="W1825"/>
  <c r="V1825"/>
  <c r="U1825"/>
  <c r="T1825"/>
  <c r="S1825"/>
  <c r="R1825"/>
  <c r="Q1825"/>
  <c r="P1825"/>
  <c r="O1825"/>
  <c r="N1825"/>
  <c r="M1825"/>
  <c r="L1825"/>
  <c r="K1825"/>
  <c r="J1825"/>
  <c r="AH1824"/>
  <c r="AF1824"/>
  <c r="AE1824"/>
  <c r="AD1824"/>
  <c r="AC1824"/>
  <c r="AB1824"/>
  <c r="AA1824"/>
  <c r="Z1824"/>
  <c r="Y1824"/>
  <c r="X1824"/>
  <c r="W1824"/>
  <c r="V1824"/>
  <c r="U1824"/>
  <c r="T1824"/>
  <c r="S1824"/>
  <c r="R1824"/>
  <c r="Q1824"/>
  <c r="P1824"/>
  <c r="O1824"/>
  <c r="N1824"/>
  <c r="M1824"/>
  <c r="L1824"/>
  <c r="K1824"/>
  <c r="J1824"/>
  <c r="AH1823"/>
  <c r="AF1823"/>
  <c r="AE1823"/>
  <c r="AD1823"/>
  <c r="AC1823"/>
  <c r="AB1823"/>
  <c r="AA1823"/>
  <c r="Z1823"/>
  <c r="Y1823"/>
  <c r="X1823"/>
  <c r="W1823"/>
  <c r="V1823"/>
  <c r="U1823"/>
  <c r="T1823"/>
  <c r="S1823"/>
  <c r="R1823"/>
  <c r="Q1823"/>
  <c r="P1823"/>
  <c r="O1823"/>
  <c r="N1823"/>
  <c r="M1823"/>
  <c r="L1823"/>
  <c r="K1823"/>
  <c r="J1823"/>
  <c r="AH1822"/>
  <c r="AF1822"/>
  <c r="AE1822"/>
  <c r="AD1822"/>
  <c r="AC1822"/>
  <c r="AB1822"/>
  <c r="AA1822"/>
  <c r="Z1822"/>
  <c r="Y1822"/>
  <c r="X1822"/>
  <c r="W1822"/>
  <c r="V1822"/>
  <c r="U1822"/>
  <c r="T1822"/>
  <c r="S1822"/>
  <c r="R1822"/>
  <c r="Q1822"/>
  <c r="P1822"/>
  <c r="O1822"/>
  <c r="N1822"/>
  <c r="M1822"/>
  <c r="L1822"/>
  <c r="K1822"/>
  <c r="J1822"/>
  <c r="AH1821"/>
  <c r="AF1821"/>
  <c r="AE1821"/>
  <c r="AD1821"/>
  <c r="AC1821"/>
  <c r="AB1821"/>
  <c r="AA1821"/>
  <c r="Z1821"/>
  <c r="Y1821"/>
  <c r="X1821"/>
  <c r="W1821"/>
  <c r="V1821"/>
  <c r="U1821"/>
  <c r="T1821"/>
  <c r="S1821"/>
  <c r="R1821"/>
  <c r="Q1821"/>
  <c r="P1821"/>
  <c r="O1821"/>
  <c r="N1821"/>
  <c r="M1821"/>
  <c r="L1821"/>
  <c r="K1821"/>
  <c r="J1821"/>
  <c r="AH1820"/>
  <c r="AF1820"/>
  <c r="AE1820"/>
  <c r="AD1820"/>
  <c r="AC1820"/>
  <c r="AB1820"/>
  <c r="AA1820"/>
  <c r="Z1820"/>
  <c r="Y1820"/>
  <c r="X1820"/>
  <c r="W1820"/>
  <c r="V1820"/>
  <c r="U1820"/>
  <c r="T1820"/>
  <c r="S1820"/>
  <c r="R1820"/>
  <c r="Q1820"/>
  <c r="P1820"/>
  <c r="O1820"/>
  <c r="N1820"/>
  <c r="M1820"/>
  <c r="L1820"/>
  <c r="K1820"/>
  <c r="J1820"/>
  <c r="AH1819"/>
  <c r="AF1819"/>
  <c r="AE1819"/>
  <c r="AD1819"/>
  <c r="AC1819"/>
  <c r="AB1819"/>
  <c r="AA1819"/>
  <c r="Z1819"/>
  <c r="Y1819"/>
  <c r="X1819"/>
  <c r="W1819"/>
  <c r="V1819"/>
  <c r="U1819"/>
  <c r="T1819"/>
  <c r="S1819"/>
  <c r="R1819"/>
  <c r="Q1819"/>
  <c r="P1819"/>
  <c r="O1819"/>
  <c r="N1819"/>
  <c r="M1819"/>
  <c r="L1819"/>
  <c r="K1819"/>
  <c r="J1819"/>
  <c r="AH1818"/>
  <c r="AF1818"/>
  <c r="AE1818"/>
  <c r="AD1818"/>
  <c r="AC1818"/>
  <c r="AB1818"/>
  <c r="AA1818"/>
  <c r="Z1818"/>
  <c r="Y1818"/>
  <c r="X1818"/>
  <c r="W1818"/>
  <c r="V1818"/>
  <c r="U1818"/>
  <c r="T1818"/>
  <c r="S1818"/>
  <c r="R1818"/>
  <c r="Q1818"/>
  <c r="P1818"/>
  <c r="O1818"/>
  <c r="N1818"/>
  <c r="M1818"/>
  <c r="L1818"/>
  <c r="K1818"/>
  <c r="J1818"/>
  <c r="AH1817"/>
  <c r="AF1817"/>
  <c r="AE1817"/>
  <c r="AD1817"/>
  <c r="AC1817"/>
  <c r="AB1817"/>
  <c r="AA1817"/>
  <c r="Z1817"/>
  <c r="Y1817"/>
  <c r="X1817"/>
  <c r="W1817"/>
  <c r="V1817"/>
  <c r="U1817"/>
  <c r="T1817"/>
  <c r="S1817"/>
  <c r="R1817"/>
  <c r="Q1817"/>
  <c r="P1817"/>
  <c r="O1817"/>
  <c r="N1817"/>
  <c r="M1817"/>
  <c r="L1817"/>
  <c r="K1817"/>
  <c r="J1817"/>
  <c r="AH1816"/>
  <c r="AF1816"/>
  <c r="AE1816"/>
  <c r="AD1816"/>
  <c r="AC1816"/>
  <c r="AB1816"/>
  <c r="AA1816"/>
  <c r="Z1816"/>
  <c r="Y1816"/>
  <c r="X1816"/>
  <c r="W1816"/>
  <c r="V1816"/>
  <c r="U1816"/>
  <c r="T1816"/>
  <c r="S1816"/>
  <c r="R1816"/>
  <c r="Q1816"/>
  <c r="P1816"/>
  <c r="O1816"/>
  <c r="N1816"/>
  <c r="M1816"/>
  <c r="L1816"/>
  <c r="K1816"/>
  <c r="J1816"/>
  <c r="AH1815"/>
  <c r="AF1815"/>
  <c r="AE1815"/>
  <c r="AD1815"/>
  <c r="AC1815"/>
  <c r="AB1815"/>
  <c r="AA1815"/>
  <c r="Z1815"/>
  <c r="Y1815"/>
  <c r="X1815"/>
  <c r="W1815"/>
  <c r="V1815"/>
  <c r="U1815"/>
  <c r="T1815"/>
  <c r="S1815"/>
  <c r="R1815"/>
  <c r="Q1815"/>
  <c r="P1815"/>
  <c r="O1815"/>
  <c r="N1815"/>
  <c r="M1815"/>
  <c r="L1815"/>
  <c r="K1815"/>
  <c r="J1815"/>
  <c r="AH1814"/>
  <c r="AF1814"/>
  <c r="AE1814"/>
  <c r="AD1814"/>
  <c r="AC1814"/>
  <c r="AB1814"/>
  <c r="AA1814"/>
  <c r="Z1814"/>
  <c r="Y1814"/>
  <c r="X1814"/>
  <c r="W1814"/>
  <c r="V1814"/>
  <c r="U1814"/>
  <c r="T1814"/>
  <c r="S1814"/>
  <c r="R1814"/>
  <c r="Q1814"/>
  <c r="P1814"/>
  <c r="O1814"/>
  <c r="N1814"/>
  <c r="M1814"/>
  <c r="L1814"/>
  <c r="K1814"/>
  <c r="J1814"/>
  <c r="AH1813"/>
  <c r="AF1813"/>
  <c r="AE1813"/>
  <c r="AD1813"/>
  <c r="AC1813"/>
  <c r="AB1813"/>
  <c r="AA1813"/>
  <c r="Z1813"/>
  <c r="Y1813"/>
  <c r="X1813"/>
  <c r="W1813"/>
  <c r="V1813"/>
  <c r="U1813"/>
  <c r="T1813"/>
  <c r="S1813"/>
  <c r="R1813"/>
  <c r="Q1813"/>
  <c r="P1813"/>
  <c r="O1813"/>
  <c r="N1813"/>
  <c r="M1813"/>
  <c r="L1813"/>
  <c r="K1813"/>
  <c r="J1813"/>
  <c r="AH1812"/>
  <c r="AF1812"/>
  <c r="AE1812"/>
  <c r="AD1812"/>
  <c r="AC1812"/>
  <c r="AB1812"/>
  <c r="AA1812"/>
  <c r="Z1812"/>
  <c r="Y1812"/>
  <c r="X1812"/>
  <c r="W1812"/>
  <c r="V1812"/>
  <c r="U1812"/>
  <c r="T1812"/>
  <c r="S1812"/>
  <c r="R1812"/>
  <c r="Q1812"/>
  <c r="P1812"/>
  <c r="O1812"/>
  <c r="N1812"/>
  <c r="M1812"/>
  <c r="L1812"/>
  <c r="K1812"/>
  <c r="J1812"/>
  <c r="AH1811"/>
  <c r="AF1811"/>
  <c r="AE1811"/>
  <c r="AD1811"/>
  <c r="AC1811"/>
  <c r="AB1811"/>
  <c r="AA1811"/>
  <c r="Z1811"/>
  <c r="Y1811"/>
  <c r="X1811"/>
  <c r="W1811"/>
  <c r="V1811"/>
  <c r="U1811"/>
  <c r="T1811"/>
  <c r="S1811"/>
  <c r="R1811"/>
  <c r="Q1811"/>
  <c r="P1811"/>
  <c r="O1811"/>
  <c r="N1811"/>
  <c r="M1811"/>
  <c r="L1811"/>
  <c r="K1811"/>
  <c r="J1811"/>
  <c r="AH1810"/>
  <c r="AF1810"/>
  <c r="AE1810"/>
  <c r="AD1810"/>
  <c r="AC1810"/>
  <c r="AB1810"/>
  <c r="AA1810"/>
  <c r="Z1810"/>
  <c r="Y1810"/>
  <c r="X1810"/>
  <c r="W1810"/>
  <c r="V1810"/>
  <c r="U1810"/>
  <c r="T1810"/>
  <c r="S1810"/>
  <c r="R1810"/>
  <c r="Q1810"/>
  <c r="P1810"/>
  <c r="O1810"/>
  <c r="N1810"/>
  <c r="M1810"/>
  <c r="L1810"/>
  <c r="K1810"/>
  <c r="J1810"/>
  <c r="AH1809"/>
  <c r="AF1809"/>
  <c r="AE1809"/>
  <c r="AD1809"/>
  <c r="AC1809"/>
  <c r="AB1809"/>
  <c r="AA1809"/>
  <c r="Z1809"/>
  <c r="Y1809"/>
  <c r="X1809"/>
  <c r="W1809"/>
  <c r="V1809"/>
  <c r="U1809"/>
  <c r="T1809"/>
  <c r="S1809"/>
  <c r="R1809"/>
  <c r="Q1809"/>
  <c r="P1809"/>
  <c r="O1809"/>
  <c r="N1809"/>
  <c r="M1809"/>
  <c r="L1809"/>
  <c r="K1809"/>
  <c r="J1809"/>
  <c r="AH1808"/>
  <c r="AF1808"/>
  <c r="AE1808"/>
  <c r="AD1808"/>
  <c r="AC1808"/>
  <c r="AB1808"/>
  <c r="AA1808"/>
  <c r="Z1808"/>
  <c r="Y1808"/>
  <c r="X1808"/>
  <c r="W1808"/>
  <c r="V1808"/>
  <c r="U1808"/>
  <c r="T1808"/>
  <c r="S1808"/>
  <c r="R1808"/>
  <c r="Q1808"/>
  <c r="P1808"/>
  <c r="O1808"/>
  <c r="N1808"/>
  <c r="M1808"/>
  <c r="L1808"/>
  <c r="K1808"/>
  <c r="J1808"/>
  <c r="AH1807"/>
  <c r="AF1807"/>
  <c r="AE1807"/>
  <c r="AD1807"/>
  <c r="AC1807"/>
  <c r="AB1807"/>
  <c r="AA1807"/>
  <c r="Z1807"/>
  <c r="Y1807"/>
  <c r="X1807"/>
  <c r="W1807"/>
  <c r="V1807"/>
  <c r="U1807"/>
  <c r="T1807"/>
  <c r="S1807"/>
  <c r="R1807"/>
  <c r="Q1807"/>
  <c r="P1807"/>
  <c r="O1807"/>
  <c r="N1807"/>
  <c r="M1807"/>
  <c r="L1807"/>
  <c r="K1807"/>
  <c r="J1807"/>
  <c r="AH1806"/>
  <c r="AF1806"/>
  <c r="AE1806"/>
  <c r="AD1806"/>
  <c r="AC1806"/>
  <c r="AB1806"/>
  <c r="AA1806"/>
  <c r="Z1806"/>
  <c r="Y1806"/>
  <c r="X1806"/>
  <c r="W1806"/>
  <c r="V1806"/>
  <c r="U1806"/>
  <c r="T1806"/>
  <c r="S1806"/>
  <c r="R1806"/>
  <c r="Q1806"/>
  <c r="P1806"/>
  <c r="O1806"/>
  <c r="N1806"/>
  <c r="M1806"/>
  <c r="L1806"/>
  <c r="K1806"/>
  <c r="J1806"/>
  <c r="AH1805"/>
  <c r="AF1805"/>
  <c r="AE1805"/>
  <c r="AD1805"/>
  <c r="AC1805"/>
  <c r="AB1805"/>
  <c r="AA1805"/>
  <c r="Z1805"/>
  <c r="Y1805"/>
  <c r="X1805"/>
  <c r="W1805"/>
  <c r="V1805"/>
  <c r="U1805"/>
  <c r="T1805"/>
  <c r="S1805"/>
  <c r="R1805"/>
  <c r="Q1805"/>
  <c r="P1805"/>
  <c r="O1805"/>
  <c r="N1805"/>
  <c r="M1805"/>
  <c r="L1805"/>
  <c r="K1805"/>
  <c r="J1805"/>
  <c r="AH1804"/>
  <c r="AF1804"/>
  <c r="AE1804"/>
  <c r="AD1804"/>
  <c r="AC1804"/>
  <c r="AB1804"/>
  <c r="AA1804"/>
  <c r="Z1804"/>
  <c r="Y1804"/>
  <c r="X1804"/>
  <c r="W1804"/>
  <c r="V1804"/>
  <c r="U1804"/>
  <c r="T1804"/>
  <c r="S1804"/>
  <c r="R1804"/>
  <c r="Q1804"/>
  <c r="P1804"/>
  <c r="O1804"/>
  <c r="N1804"/>
  <c r="M1804"/>
  <c r="L1804"/>
  <c r="K1804"/>
  <c r="J1804"/>
  <c r="AH1803"/>
  <c r="AF1803"/>
  <c r="AE1803"/>
  <c r="AD1803"/>
  <c r="AC1803"/>
  <c r="AB1803"/>
  <c r="AA1803"/>
  <c r="Z1803"/>
  <c r="Y1803"/>
  <c r="X1803"/>
  <c r="W1803"/>
  <c r="V1803"/>
  <c r="U1803"/>
  <c r="T1803"/>
  <c r="S1803"/>
  <c r="R1803"/>
  <c r="Q1803"/>
  <c r="P1803"/>
  <c r="O1803"/>
  <c r="N1803"/>
  <c r="M1803"/>
  <c r="L1803"/>
  <c r="K1803"/>
  <c r="J1803"/>
  <c r="AH1802"/>
  <c r="AF1802"/>
  <c r="AE1802"/>
  <c r="AD1802"/>
  <c r="AC1802"/>
  <c r="AB1802"/>
  <c r="AA1802"/>
  <c r="Z1802"/>
  <c r="Y1802"/>
  <c r="X1802"/>
  <c r="W1802"/>
  <c r="V1802"/>
  <c r="U1802"/>
  <c r="T1802"/>
  <c r="S1802"/>
  <c r="R1802"/>
  <c r="Q1802"/>
  <c r="P1802"/>
  <c r="O1802"/>
  <c r="N1802"/>
  <c r="M1802"/>
  <c r="L1802"/>
  <c r="K1802"/>
  <c r="J1802"/>
  <c r="O147" i="2"/>
  <c r="N147"/>
  <c r="M147"/>
  <c r="L147"/>
  <c r="K147"/>
  <c r="J147"/>
  <c r="I147"/>
  <c r="H147"/>
  <c r="O146"/>
  <c r="N146"/>
  <c r="M146"/>
  <c r="L146"/>
  <c r="K146"/>
  <c r="J146"/>
  <c r="I146"/>
  <c r="H146"/>
  <c r="O145"/>
  <c r="N145"/>
  <c r="M145"/>
  <c r="L145"/>
  <c r="K145"/>
  <c r="J145"/>
  <c r="I145"/>
  <c r="H145"/>
  <c r="O144"/>
  <c r="N144"/>
  <c r="M144"/>
  <c r="L144"/>
  <c r="K144"/>
  <c r="J144"/>
  <c r="I144"/>
  <c r="H144"/>
  <c r="O143"/>
  <c r="N143"/>
  <c r="M143"/>
  <c r="L143"/>
  <c r="K143"/>
  <c r="J143"/>
  <c r="I143"/>
  <c r="H143"/>
  <c r="O142"/>
  <c r="N142"/>
  <c r="M142"/>
  <c r="L142"/>
  <c r="K142"/>
  <c r="J142"/>
  <c r="I142"/>
  <c r="H142"/>
  <c r="O141"/>
  <c r="N141"/>
  <c r="M141"/>
  <c r="L141"/>
  <c r="K141"/>
  <c r="J141"/>
  <c r="I141"/>
  <c r="H141"/>
  <c r="O140"/>
  <c r="N140"/>
  <c r="M140"/>
  <c r="L140"/>
  <c r="K140"/>
  <c r="J140"/>
  <c r="I140"/>
  <c r="H140"/>
  <c r="O139"/>
  <c r="N139"/>
  <c r="M139"/>
  <c r="L139"/>
  <c r="K139"/>
  <c r="J139"/>
  <c r="I139"/>
  <c r="H139"/>
  <c r="AD1364" i="1"/>
  <c r="AC1364"/>
  <c r="AB1364"/>
  <c r="AA1364"/>
  <c r="Z1364"/>
  <c r="Y1364"/>
  <c r="X1364"/>
  <c r="W1364"/>
  <c r="V1364"/>
  <c r="U1364"/>
  <c r="T1364"/>
  <c r="S1364"/>
  <c r="R1364"/>
  <c r="Q1364"/>
  <c r="P1364"/>
  <c r="O1364"/>
  <c r="N1364"/>
  <c r="M1364"/>
  <c r="L1364"/>
  <c r="K1364"/>
  <c r="J1364"/>
  <c r="AD1363"/>
  <c r="AC1363"/>
  <c r="AB1363"/>
  <c r="AA1363"/>
  <c r="Z1363"/>
  <c r="Y1363"/>
  <c r="X1363"/>
  <c r="W1363"/>
  <c r="V1363"/>
  <c r="U1363"/>
  <c r="T1363"/>
  <c r="S1363"/>
  <c r="R1363"/>
  <c r="Q1363"/>
  <c r="P1363"/>
  <c r="O1363"/>
  <c r="N1363"/>
  <c r="M1363"/>
  <c r="L1363"/>
  <c r="K1363"/>
  <c r="J1363"/>
  <c r="AE1364"/>
  <c r="AF1364"/>
  <c r="AH1364"/>
  <c r="AE1363"/>
  <c r="AF1363"/>
  <c r="AH1363"/>
  <c r="AP41" i="7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AH1389" i="1"/>
  <c r="AF1389"/>
  <c r="AE1389"/>
  <c r="AD1389"/>
  <c r="AC1389"/>
  <c r="AB1389"/>
  <c r="AA1389"/>
  <c r="Z1389"/>
  <c r="Y1389"/>
  <c r="X1389"/>
  <c r="W1389"/>
  <c r="V1389"/>
  <c r="U1389"/>
  <c r="T1389"/>
  <c r="S1389"/>
  <c r="R1389"/>
  <c r="Q1389"/>
  <c r="P1389"/>
  <c r="O1389"/>
  <c r="N1389"/>
  <c r="M1389"/>
  <c r="L1389"/>
  <c r="K1389"/>
  <c r="J1389"/>
  <c r="AH1388"/>
  <c r="AF1388"/>
  <c r="AE1388"/>
  <c r="AD1388"/>
  <c r="AC1388"/>
  <c r="AB1388"/>
  <c r="AA1388"/>
  <c r="Z1388"/>
  <c r="Y1388"/>
  <c r="X1388"/>
  <c r="W1388"/>
  <c r="V1388"/>
  <c r="U1388"/>
  <c r="T1388"/>
  <c r="S1388"/>
  <c r="R1388"/>
  <c r="Q1388"/>
  <c r="P1388"/>
  <c r="O1388"/>
  <c r="N1388"/>
  <c r="M1388"/>
  <c r="L1388"/>
  <c r="K1388"/>
  <c r="J1388"/>
  <c r="AH1387"/>
  <c r="AF1387"/>
  <c r="AE1387"/>
  <c r="AD1387"/>
  <c r="AC1387"/>
  <c r="AB1387"/>
  <c r="AA1387"/>
  <c r="Z1387"/>
  <c r="Y1387"/>
  <c r="X1387"/>
  <c r="W1387"/>
  <c r="V1387"/>
  <c r="U1387"/>
  <c r="T1387"/>
  <c r="S1387"/>
  <c r="R1387"/>
  <c r="Q1387"/>
  <c r="P1387"/>
  <c r="O1387"/>
  <c r="N1387"/>
  <c r="M1387"/>
  <c r="L1387"/>
  <c r="K1387"/>
  <c r="J1387"/>
  <c r="AH1386"/>
  <c r="AF1386"/>
  <c r="AE1386"/>
  <c r="AD1386"/>
  <c r="AC1386"/>
  <c r="AB1386"/>
  <c r="AA1386"/>
  <c r="Z1386"/>
  <c r="Y1386"/>
  <c r="X1386"/>
  <c r="W1386"/>
  <c r="V1386"/>
  <c r="U1386"/>
  <c r="T1386"/>
  <c r="S1386"/>
  <c r="R1386"/>
  <c r="Q1386"/>
  <c r="P1386"/>
  <c r="O1386"/>
  <c r="N1386"/>
  <c r="M1386"/>
  <c r="L1386"/>
  <c r="K1386"/>
  <c r="J1386"/>
  <c r="AH1385"/>
  <c r="AF1385"/>
  <c r="AE1385"/>
  <c r="AD1385"/>
  <c r="AC1385"/>
  <c r="AB1385"/>
  <c r="AA1385"/>
  <c r="Z1385"/>
  <c r="Y1385"/>
  <c r="X1385"/>
  <c r="W1385"/>
  <c r="V1385"/>
  <c r="U1385"/>
  <c r="T1385"/>
  <c r="S1385"/>
  <c r="R1385"/>
  <c r="Q1385"/>
  <c r="P1385"/>
  <c r="O1385"/>
  <c r="N1385"/>
  <c r="M1385"/>
  <c r="L1385"/>
  <c r="K1385"/>
  <c r="J1385"/>
  <c r="AH1384"/>
  <c r="AF1384"/>
  <c r="AE1384"/>
  <c r="AD1384"/>
  <c r="AC1384"/>
  <c r="AB1384"/>
  <c r="AA1384"/>
  <c r="Z1384"/>
  <c r="Y1384"/>
  <c r="X1384"/>
  <c r="W1384"/>
  <c r="V1384"/>
  <c r="U1384"/>
  <c r="T1384"/>
  <c r="S1384"/>
  <c r="R1384"/>
  <c r="Q1384"/>
  <c r="P1384"/>
  <c r="O1384"/>
  <c r="N1384"/>
  <c r="M1384"/>
  <c r="L1384"/>
  <c r="K1384"/>
  <c r="J1384"/>
  <c r="AH1383"/>
  <c r="AF1383"/>
  <c r="AE1383"/>
  <c r="AD1383"/>
  <c r="AC1383"/>
  <c r="AB1383"/>
  <c r="AA1383"/>
  <c r="Z1383"/>
  <c r="Y1383"/>
  <c r="X1383"/>
  <c r="W1383"/>
  <c r="V1383"/>
  <c r="U1383"/>
  <c r="T1383"/>
  <c r="S1383"/>
  <c r="R1383"/>
  <c r="Q1383"/>
  <c r="P1383"/>
  <c r="O1383"/>
  <c r="N1383"/>
  <c r="M1383"/>
  <c r="L1383"/>
  <c r="K1383"/>
  <c r="J1383"/>
  <c r="AH1382"/>
  <c r="AF1382"/>
  <c r="AE1382"/>
  <c r="AD1382"/>
  <c r="AC1382"/>
  <c r="AB1382"/>
  <c r="AA1382"/>
  <c r="Z1382"/>
  <c r="Y1382"/>
  <c r="X1382"/>
  <c r="W1382"/>
  <c r="V1382"/>
  <c r="U1382"/>
  <c r="T1382"/>
  <c r="S1382"/>
  <c r="R1382"/>
  <c r="Q1382"/>
  <c r="P1382"/>
  <c r="O1382"/>
  <c r="N1382"/>
  <c r="M1382"/>
  <c r="L1382"/>
  <c r="K1382"/>
  <c r="J1382"/>
  <c r="AH1381"/>
  <c r="AF1381"/>
  <c r="AE1381"/>
  <c r="AD1381"/>
  <c r="AC1381"/>
  <c r="AB1381"/>
  <c r="AA1381"/>
  <c r="Z1381"/>
  <c r="Y1381"/>
  <c r="X1381"/>
  <c r="W1381"/>
  <c r="V1381"/>
  <c r="U1381"/>
  <c r="T1381"/>
  <c r="S1381"/>
  <c r="R1381"/>
  <c r="Q1381"/>
  <c r="P1381"/>
  <c r="O1381"/>
  <c r="N1381"/>
  <c r="M1381"/>
  <c r="L1381"/>
  <c r="K1381"/>
  <c r="J1381"/>
  <c r="AH1380"/>
  <c r="AF1380"/>
  <c r="AE1380"/>
  <c r="AD1380"/>
  <c r="AC1380"/>
  <c r="AB1380"/>
  <c r="AA1380"/>
  <c r="Z1380"/>
  <c r="Y1380"/>
  <c r="X1380"/>
  <c r="W1380"/>
  <c r="V1380"/>
  <c r="U1380"/>
  <c r="T1380"/>
  <c r="S1380"/>
  <c r="R1380"/>
  <c r="Q1380"/>
  <c r="P1380"/>
  <c r="O1380"/>
  <c r="N1380"/>
  <c r="M1380"/>
  <c r="L1380"/>
  <c r="K1380"/>
  <c r="J1380"/>
  <c r="AH1379"/>
  <c r="AF1379"/>
  <c r="AE1379"/>
  <c r="AD1379"/>
  <c r="AC1379"/>
  <c r="AB1379"/>
  <c r="AA1379"/>
  <c r="Z1379"/>
  <c r="Y1379"/>
  <c r="X1379"/>
  <c r="W1379"/>
  <c r="V1379"/>
  <c r="U1379"/>
  <c r="T1379"/>
  <c r="S1379"/>
  <c r="R1379"/>
  <c r="Q1379"/>
  <c r="P1379"/>
  <c r="O1379"/>
  <c r="N1379"/>
  <c r="M1379"/>
  <c r="L1379"/>
  <c r="K1379"/>
  <c r="J1379"/>
  <c r="AH1378"/>
  <c r="AF1378"/>
  <c r="AE1378"/>
  <c r="AD1378"/>
  <c r="AC1378"/>
  <c r="AB1378"/>
  <c r="AA1378"/>
  <c r="Z1378"/>
  <c r="Y1378"/>
  <c r="X1378"/>
  <c r="W1378"/>
  <c r="V1378"/>
  <c r="U1378"/>
  <c r="T1378"/>
  <c r="S1378"/>
  <c r="R1378"/>
  <c r="Q1378"/>
  <c r="P1378"/>
  <c r="O1378"/>
  <c r="N1378"/>
  <c r="M1378"/>
  <c r="L1378"/>
  <c r="K1378"/>
  <c r="J1378"/>
  <c r="AH1377"/>
  <c r="AF1377"/>
  <c r="AE1377"/>
  <c r="AD1377"/>
  <c r="AC1377"/>
  <c r="AB1377"/>
  <c r="AA1377"/>
  <c r="Z1377"/>
  <c r="Y1377"/>
  <c r="X1377"/>
  <c r="W1377"/>
  <c r="V1377"/>
  <c r="U1377"/>
  <c r="T1377"/>
  <c r="S1377"/>
  <c r="R1377"/>
  <c r="Q1377"/>
  <c r="P1377"/>
  <c r="O1377"/>
  <c r="N1377"/>
  <c r="M1377"/>
  <c r="L1377"/>
  <c r="K1377"/>
  <c r="J1377"/>
  <c r="AH1376"/>
  <c r="AF1376"/>
  <c r="AE1376"/>
  <c r="AD1376"/>
  <c r="AC1376"/>
  <c r="AB1376"/>
  <c r="AA1376"/>
  <c r="Z1376"/>
  <c r="Y1376"/>
  <c r="X1376"/>
  <c r="W1376"/>
  <c r="V1376"/>
  <c r="U1376"/>
  <c r="T1376"/>
  <c r="S1376"/>
  <c r="R1376"/>
  <c r="Q1376"/>
  <c r="P1376"/>
  <c r="O1376"/>
  <c r="N1376"/>
  <c r="M1376"/>
  <c r="L1376"/>
  <c r="K1376"/>
  <c r="J1376"/>
  <c r="AH1375"/>
  <c r="AF1375"/>
  <c r="AE1375"/>
  <c r="AD1375"/>
  <c r="AC1375"/>
  <c r="AB1375"/>
  <c r="AA1375"/>
  <c r="Z1375"/>
  <c r="Y1375"/>
  <c r="X1375"/>
  <c r="W1375"/>
  <c r="V1375"/>
  <c r="U1375"/>
  <c r="T1375"/>
  <c r="S1375"/>
  <c r="R1375"/>
  <c r="Q1375"/>
  <c r="P1375"/>
  <c r="O1375"/>
  <c r="N1375"/>
  <c r="M1375"/>
  <c r="L1375"/>
  <c r="K1375"/>
  <c r="J1375"/>
  <c r="AH1374"/>
  <c r="AF1374"/>
  <c r="AE1374"/>
  <c r="AD1374"/>
  <c r="AC1374"/>
  <c r="AB1374"/>
  <c r="AA1374"/>
  <c r="Z1374"/>
  <c r="Y1374"/>
  <c r="X1374"/>
  <c r="W1374"/>
  <c r="V1374"/>
  <c r="U1374"/>
  <c r="T1374"/>
  <c r="S1374"/>
  <c r="R1374"/>
  <c r="Q1374"/>
  <c r="P1374"/>
  <c r="O1374"/>
  <c r="N1374"/>
  <c r="M1374"/>
  <c r="L1374"/>
  <c r="K1374"/>
  <c r="J1374"/>
  <c r="AH1373"/>
  <c r="AF1373"/>
  <c r="AE1373"/>
  <c r="AD1373"/>
  <c r="AC1373"/>
  <c r="AB1373"/>
  <c r="AA1373"/>
  <c r="Z1373"/>
  <c r="Y1373"/>
  <c r="X1373"/>
  <c r="W1373"/>
  <c r="V1373"/>
  <c r="U1373"/>
  <c r="T1373"/>
  <c r="S1373"/>
  <c r="R1373"/>
  <c r="Q1373"/>
  <c r="P1373"/>
  <c r="O1373"/>
  <c r="N1373"/>
  <c r="M1373"/>
  <c r="L1373"/>
  <c r="K1373"/>
  <c r="J1373"/>
  <c r="AH1372"/>
  <c r="AF1372"/>
  <c r="AE1372"/>
  <c r="AD1372"/>
  <c r="AC1372"/>
  <c r="AB1372"/>
  <c r="AA1372"/>
  <c r="Z1372"/>
  <c r="Y1372"/>
  <c r="X1372"/>
  <c r="W1372"/>
  <c r="V1372"/>
  <c r="U1372"/>
  <c r="T1372"/>
  <c r="S1372"/>
  <c r="R1372"/>
  <c r="Q1372"/>
  <c r="P1372"/>
  <c r="O1372"/>
  <c r="N1372"/>
  <c r="M1372"/>
  <c r="L1372"/>
  <c r="K1372"/>
  <c r="J1372"/>
  <c r="AH1371"/>
  <c r="AF1371"/>
  <c r="AE1371"/>
  <c r="AD1371"/>
  <c r="AC1371"/>
  <c r="AB1371"/>
  <c r="AA1371"/>
  <c r="Z1371"/>
  <c r="Y1371"/>
  <c r="X1371"/>
  <c r="W1371"/>
  <c r="V1371"/>
  <c r="U1371"/>
  <c r="T1371"/>
  <c r="S1371"/>
  <c r="R1371"/>
  <c r="Q1371"/>
  <c r="P1371"/>
  <c r="O1371"/>
  <c r="N1371"/>
  <c r="M1371"/>
  <c r="L1371"/>
  <c r="K1371"/>
  <c r="J1371"/>
  <c r="AH1370"/>
  <c r="AF1370"/>
  <c r="AE1370"/>
  <c r="AD1370"/>
  <c r="AC1370"/>
  <c r="AB1370"/>
  <c r="AA1370"/>
  <c r="Z1370"/>
  <c r="Y1370"/>
  <c r="X1370"/>
  <c r="W1370"/>
  <c r="V1370"/>
  <c r="U1370"/>
  <c r="T1370"/>
  <c r="S1370"/>
  <c r="R1370"/>
  <c r="Q1370"/>
  <c r="P1370"/>
  <c r="O1370"/>
  <c r="N1370"/>
  <c r="M1370"/>
  <c r="L1370"/>
  <c r="K1370"/>
  <c r="J1370"/>
  <c r="AH1369"/>
  <c r="AF1369"/>
  <c r="AE1369"/>
  <c r="AD1369"/>
  <c r="AC1369"/>
  <c r="AB1369"/>
  <c r="AA1369"/>
  <c r="Z1369"/>
  <c r="Y1369"/>
  <c r="X1369"/>
  <c r="W1369"/>
  <c r="V1369"/>
  <c r="U1369"/>
  <c r="T1369"/>
  <c r="S1369"/>
  <c r="R1369"/>
  <c r="Q1369"/>
  <c r="P1369"/>
  <c r="O1369"/>
  <c r="N1369"/>
  <c r="M1369"/>
  <c r="L1369"/>
  <c r="K1369"/>
  <c r="J1369"/>
  <c r="AH1368"/>
  <c r="AF1368"/>
  <c r="AE1368"/>
  <c r="AD1368"/>
  <c r="AC1368"/>
  <c r="AB1368"/>
  <c r="AA1368"/>
  <c r="Z1368"/>
  <c r="Y1368"/>
  <c r="X1368"/>
  <c r="W1368"/>
  <c r="V1368"/>
  <c r="U1368"/>
  <c r="T1368"/>
  <c r="S1368"/>
  <c r="R1368"/>
  <c r="Q1368"/>
  <c r="P1368"/>
  <c r="O1368"/>
  <c r="N1368"/>
  <c r="M1368"/>
  <c r="L1368"/>
  <c r="K1368"/>
  <c r="J1368"/>
  <c r="AH1367"/>
  <c r="AF1367"/>
  <c r="AE1367"/>
  <c r="AD1367"/>
  <c r="AC1367"/>
  <c r="AB1367"/>
  <c r="AA1367"/>
  <c r="Z1367"/>
  <c r="Y1367"/>
  <c r="X1367"/>
  <c r="W1367"/>
  <c r="V1367"/>
  <c r="U1367"/>
  <c r="T1367"/>
  <c r="S1367"/>
  <c r="R1367"/>
  <c r="Q1367"/>
  <c r="P1367"/>
  <c r="O1367"/>
  <c r="N1367"/>
  <c r="M1367"/>
  <c r="L1367"/>
  <c r="K1367"/>
  <c r="J1367"/>
  <c r="AH1366"/>
  <c r="AF1366"/>
  <c r="AE1366"/>
  <c r="AD1366"/>
  <c r="AC1366"/>
  <c r="AB1366"/>
  <c r="AA1366"/>
  <c r="Z1366"/>
  <c r="Y1366"/>
  <c r="X1366"/>
  <c r="W1366"/>
  <c r="V1366"/>
  <c r="U1366"/>
  <c r="T1366"/>
  <c r="S1366"/>
  <c r="R1366"/>
  <c r="Q1366"/>
  <c r="P1366"/>
  <c r="O1366"/>
  <c r="N1366"/>
  <c r="M1366"/>
  <c r="L1366"/>
  <c r="K1366"/>
  <c r="J1366"/>
  <c r="AH1365"/>
  <c r="AF1365"/>
  <c r="AE1365"/>
  <c r="AD1365"/>
  <c r="AC1365"/>
  <c r="AB1365"/>
  <c r="AA1365"/>
  <c r="Z1365"/>
  <c r="Y1365"/>
  <c r="X1365"/>
  <c r="W1365"/>
  <c r="V1365"/>
  <c r="U1365"/>
  <c r="T1365"/>
  <c r="S1365"/>
  <c r="R1365"/>
  <c r="Q1365"/>
  <c r="P1365"/>
  <c r="O1365"/>
  <c r="N1365"/>
  <c r="M1365"/>
  <c r="L1365"/>
  <c r="K1365"/>
  <c r="J1365"/>
  <c r="AH1362"/>
  <c r="AF1362"/>
  <c r="AE1362"/>
  <c r="AD1362"/>
  <c r="AC1362"/>
  <c r="AB1362"/>
  <c r="AA1362"/>
  <c r="Z1362"/>
  <c r="Y1362"/>
  <c r="X1362"/>
  <c r="W1362"/>
  <c r="V1362"/>
  <c r="U1362"/>
  <c r="T1362"/>
  <c r="S1362"/>
  <c r="R1362"/>
  <c r="Q1362"/>
  <c r="P1362"/>
  <c r="O1362"/>
  <c r="N1362"/>
  <c r="M1362"/>
  <c r="L1362"/>
  <c r="K1362"/>
  <c r="J1362"/>
  <c r="AH1361"/>
  <c r="AF1361"/>
  <c r="AE1361"/>
  <c r="AD1361"/>
  <c r="AC1361"/>
  <c r="AB1361"/>
  <c r="AA1361"/>
  <c r="Z1361"/>
  <c r="Y1361"/>
  <c r="X1361"/>
  <c r="W1361"/>
  <c r="V1361"/>
  <c r="U1361"/>
  <c r="T1361"/>
  <c r="S1361"/>
  <c r="R1361"/>
  <c r="Q1361"/>
  <c r="P1361"/>
  <c r="O1361"/>
  <c r="N1361"/>
  <c r="M1361"/>
  <c r="L1361"/>
  <c r="K1361"/>
  <c r="J1361"/>
  <c r="AH1360"/>
  <c r="AF1360"/>
  <c r="AE1360"/>
  <c r="AD1360"/>
  <c r="AC1360"/>
  <c r="AB1360"/>
  <c r="AA1360"/>
  <c r="Z1360"/>
  <c r="Y1360"/>
  <c r="X1360"/>
  <c r="W1360"/>
  <c r="V1360"/>
  <c r="U1360"/>
  <c r="T1360"/>
  <c r="S1360"/>
  <c r="R1360"/>
  <c r="Q1360"/>
  <c r="P1360"/>
  <c r="O1360"/>
  <c r="N1360"/>
  <c r="M1360"/>
  <c r="L1360"/>
  <c r="K1360"/>
  <c r="J1360"/>
  <c r="AH1359"/>
  <c r="AF1359"/>
  <c r="AE1359"/>
  <c r="AD1359"/>
  <c r="AC1359"/>
  <c r="AB1359"/>
  <c r="AA1359"/>
  <c r="Z1359"/>
  <c r="Y1359"/>
  <c r="X1359"/>
  <c r="W1359"/>
  <c r="V1359"/>
  <c r="U1359"/>
  <c r="T1359"/>
  <c r="S1359"/>
  <c r="R1359"/>
  <c r="Q1359"/>
  <c r="P1359"/>
  <c r="O1359"/>
  <c r="N1359"/>
  <c r="M1359"/>
  <c r="L1359"/>
  <c r="K1359"/>
  <c r="J1359"/>
  <c r="AH1358"/>
  <c r="AF1358"/>
  <c r="AE1358"/>
  <c r="AD1358"/>
  <c r="AC1358"/>
  <c r="AB1358"/>
  <c r="AA1358"/>
  <c r="Z1358"/>
  <c r="Y1358"/>
  <c r="X1358"/>
  <c r="W1358"/>
  <c r="V1358"/>
  <c r="U1358"/>
  <c r="T1358"/>
  <c r="S1358"/>
  <c r="R1358"/>
  <c r="Q1358"/>
  <c r="P1358"/>
  <c r="O1358"/>
  <c r="N1358"/>
  <c r="M1358"/>
  <c r="L1358"/>
  <c r="K1358"/>
  <c r="J1358"/>
  <c r="AH1357"/>
  <c r="AF1357"/>
  <c r="AE1357"/>
  <c r="AD1357"/>
  <c r="AC1357"/>
  <c r="AB1357"/>
  <c r="AA1357"/>
  <c r="Z1357"/>
  <c r="Y1357"/>
  <c r="X1357"/>
  <c r="W1357"/>
  <c r="V1357"/>
  <c r="U1357"/>
  <c r="T1357"/>
  <c r="S1357"/>
  <c r="R1357"/>
  <c r="Q1357"/>
  <c r="P1357"/>
  <c r="O1357"/>
  <c r="N1357"/>
  <c r="M1357"/>
  <c r="L1357"/>
  <c r="K1357"/>
  <c r="J1357"/>
  <c r="AH1356"/>
  <c r="AF1356"/>
  <c r="AE1356"/>
  <c r="AD1356"/>
  <c r="AC1356"/>
  <c r="AB1356"/>
  <c r="AA1356"/>
  <c r="Z1356"/>
  <c r="Y1356"/>
  <c r="X1356"/>
  <c r="W1356"/>
  <c r="V1356"/>
  <c r="U1356"/>
  <c r="T1356"/>
  <c r="S1356"/>
  <c r="R1356"/>
  <c r="Q1356"/>
  <c r="P1356"/>
  <c r="O1356"/>
  <c r="N1356"/>
  <c r="M1356"/>
  <c r="L1356"/>
  <c r="K1356"/>
  <c r="J1356"/>
  <c r="AH1355"/>
  <c r="AF1355"/>
  <c r="AE1355"/>
  <c r="AD1355"/>
  <c r="AC1355"/>
  <c r="AB1355"/>
  <c r="AA1355"/>
  <c r="Z1355"/>
  <c r="Y1355"/>
  <c r="X1355"/>
  <c r="W1355"/>
  <c r="V1355"/>
  <c r="U1355"/>
  <c r="T1355"/>
  <c r="S1355"/>
  <c r="R1355"/>
  <c r="Q1355"/>
  <c r="P1355"/>
  <c r="O1355"/>
  <c r="N1355"/>
  <c r="M1355"/>
  <c r="L1355"/>
  <c r="K1355"/>
  <c r="J1355"/>
  <c r="AH1354"/>
  <c r="AF1354"/>
  <c r="AE1354"/>
  <c r="AD1354"/>
  <c r="AC1354"/>
  <c r="AB1354"/>
  <c r="AA1354"/>
  <c r="Z1354"/>
  <c r="Y1354"/>
  <c r="X1354"/>
  <c r="W1354"/>
  <c r="V1354"/>
  <c r="U1354"/>
  <c r="T1354"/>
  <c r="S1354"/>
  <c r="R1354"/>
  <c r="Q1354"/>
  <c r="P1354"/>
  <c r="O1354"/>
  <c r="N1354"/>
  <c r="M1354"/>
  <c r="L1354"/>
  <c r="K1354"/>
  <c r="J1354"/>
  <c r="AH1353"/>
  <c r="AF1353"/>
  <c r="AE1353"/>
  <c r="AD1353"/>
  <c r="AC1353"/>
  <c r="AB1353"/>
  <c r="AA1353"/>
  <c r="Z1353"/>
  <c r="Y1353"/>
  <c r="X1353"/>
  <c r="W1353"/>
  <c r="V1353"/>
  <c r="U1353"/>
  <c r="T1353"/>
  <c r="S1353"/>
  <c r="R1353"/>
  <c r="Q1353"/>
  <c r="P1353"/>
  <c r="O1353"/>
  <c r="N1353"/>
  <c r="M1353"/>
  <c r="L1353"/>
  <c r="K1353"/>
  <c r="J1353"/>
  <c r="AH1352"/>
  <c r="AF1352"/>
  <c r="AE1352"/>
  <c r="AD1352"/>
  <c r="AC1352"/>
  <c r="AB1352"/>
  <c r="AA1352"/>
  <c r="Z1352"/>
  <c r="Y1352"/>
  <c r="X1352"/>
  <c r="W1352"/>
  <c r="V1352"/>
  <c r="U1352"/>
  <c r="T1352"/>
  <c r="S1352"/>
  <c r="R1352"/>
  <c r="Q1352"/>
  <c r="P1352"/>
  <c r="O1352"/>
  <c r="N1352"/>
  <c r="M1352"/>
  <c r="L1352"/>
  <c r="K1352"/>
  <c r="J1352"/>
  <c r="AH1351"/>
  <c r="AF1351"/>
  <c r="AE1351"/>
  <c r="AD1351"/>
  <c r="AC1351"/>
  <c r="AB1351"/>
  <c r="AA1351"/>
  <c r="Z1351"/>
  <c r="Y1351"/>
  <c r="X1351"/>
  <c r="W1351"/>
  <c r="V1351"/>
  <c r="U1351"/>
  <c r="T1351"/>
  <c r="S1351"/>
  <c r="R1351"/>
  <c r="Q1351"/>
  <c r="P1351"/>
  <c r="O1351"/>
  <c r="N1351"/>
  <c r="M1351"/>
  <c r="L1351"/>
  <c r="K1351"/>
  <c r="J1351"/>
  <c r="AH1350"/>
  <c r="AF1350"/>
  <c r="AE1350"/>
  <c r="AD1350"/>
  <c r="AC1350"/>
  <c r="AB1350"/>
  <c r="AA1350"/>
  <c r="Z1350"/>
  <c r="Y1350"/>
  <c r="X1350"/>
  <c r="W1350"/>
  <c r="V1350"/>
  <c r="U1350"/>
  <c r="T1350"/>
  <c r="S1350"/>
  <c r="R1350"/>
  <c r="Q1350"/>
  <c r="P1350"/>
  <c r="O1350"/>
  <c r="N1350"/>
  <c r="M1350"/>
  <c r="L1350"/>
  <c r="K1350"/>
  <c r="J1350"/>
  <c r="AH1349"/>
  <c r="AF1349"/>
  <c r="AE1349"/>
  <c r="AD1349"/>
  <c r="AC1349"/>
  <c r="AB1349"/>
  <c r="AA1349"/>
  <c r="Z1349"/>
  <c r="Y1349"/>
  <c r="X1349"/>
  <c r="W1349"/>
  <c r="V1349"/>
  <c r="U1349"/>
  <c r="T1349"/>
  <c r="S1349"/>
  <c r="R1349"/>
  <c r="Q1349"/>
  <c r="P1349"/>
  <c r="O1349"/>
  <c r="N1349"/>
  <c r="M1349"/>
  <c r="L1349"/>
  <c r="K1349"/>
  <c r="J1349"/>
  <c r="AH1348"/>
  <c r="AF1348"/>
  <c r="AE1348"/>
  <c r="AD1348"/>
  <c r="AC1348"/>
  <c r="AB1348"/>
  <c r="AA1348"/>
  <c r="Z1348"/>
  <c r="Y1348"/>
  <c r="X1348"/>
  <c r="W1348"/>
  <c r="V1348"/>
  <c r="U1348"/>
  <c r="T1348"/>
  <c r="S1348"/>
  <c r="R1348"/>
  <c r="Q1348"/>
  <c r="P1348"/>
  <c r="O1348"/>
  <c r="N1348"/>
  <c r="M1348"/>
  <c r="L1348"/>
  <c r="K1348"/>
  <c r="J1348"/>
  <c r="AH1347"/>
  <c r="AF1347"/>
  <c r="AE1347"/>
  <c r="AD1347"/>
  <c r="AC1347"/>
  <c r="AB1347"/>
  <c r="AA1347"/>
  <c r="Z1347"/>
  <c r="Y1347"/>
  <c r="X1347"/>
  <c r="W1347"/>
  <c r="V1347"/>
  <c r="U1347"/>
  <c r="T1347"/>
  <c r="S1347"/>
  <c r="R1347"/>
  <c r="Q1347"/>
  <c r="P1347"/>
  <c r="O1347"/>
  <c r="N1347"/>
  <c r="M1347"/>
  <c r="L1347"/>
  <c r="K1347"/>
  <c r="J1347"/>
  <c r="AH1346"/>
  <c r="AF1346"/>
  <c r="AE1346"/>
  <c r="AD1346"/>
  <c r="AC1346"/>
  <c r="AB1346"/>
  <c r="AA1346"/>
  <c r="Z1346"/>
  <c r="Y1346"/>
  <c r="X1346"/>
  <c r="W1346"/>
  <c r="V1346"/>
  <c r="U1346"/>
  <c r="T1346"/>
  <c r="S1346"/>
  <c r="R1346"/>
  <c r="Q1346"/>
  <c r="P1346"/>
  <c r="O1346"/>
  <c r="N1346"/>
  <c r="M1346"/>
  <c r="L1346"/>
  <c r="K1346"/>
  <c r="J1346"/>
  <c r="AH1345"/>
  <c r="AF1345"/>
  <c r="AE1345"/>
  <c r="AD1345"/>
  <c r="AC1345"/>
  <c r="AB1345"/>
  <c r="AA1345"/>
  <c r="Z1345"/>
  <c r="Y1345"/>
  <c r="X1345"/>
  <c r="W1345"/>
  <c r="V1345"/>
  <c r="U1345"/>
  <c r="T1345"/>
  <c r="S1345"/>
  <c r="R1345"/>
  <c r="Q1345"/>
  <c r="P1345"/>
  <c r="O1345"/>
  <c r="N1345"/>
  <c r="M1345"/>
  <c r="L1345"/>
  <c r="K1345"/>
  <c r="J1345"/>
  <c r="AH1344"/>
  <c r="AF1344"/>
  <c r="AE1344"/>
  <c r="AD1344"/>
  <c r="AC1344"/>
  <c r="AB1344"/>
  <c r="AA1344"/>
  <c r="Z1344"/>
  <c r="Y1344"/>
  <c r="X1344"/>
  <c r="W1344"/>
  <c r="V1344"/>
  <c r="U1344"/>
  <c r="T1344"/>
  <c r="S1344"/>
  <c r="R1344"/>
  <c r="Q1344"/>
  <c r="P1344"/>
  <c r="O1344"/>
  <c r="N1344"/>
  <c r="M1344"/>
  <c r="L1344"/>
  <c r="K1344"/>
  <c r="J1344"/>
  <c r="AH1343"/>
  <c r="AF1343"/>
  <c r="AE1343"/>
  <c r="AD1343"/>
  <c r="AC1343"/>
  <c r="AB1343"/>
  <c r="AA1343"/>
  <c r="Z1343"/>
  <c r="Y1343"/>
  <c r="X1343"/>
  <c r="W1343"/>
  <c r="V1343"/>
  <c r="U1343"/>
  <c r="T1343"/>
  <c r="S1343"/>
  <c r="R1343"/>
  <c r="Q1343"/>
  <c r="P1343"/>
  <c r="O1343"/>
  <c r="N1343"/>
  <c r="M1343"/>
  <c r="L1343"/>
  <c r="K1343"/>
  <c r="J1343"/>
  <c r="AH1342"/>
  <c r="AF1342"/>
  <c r="AE1342"/>
  <c r="AD1342"/>
  <c r="AC1342"/>
  <c r="AB1342"/>
  <c r="AA1342"/>
  <c r="Z1342"/>
  <c r="Y1342"/>
  <c r="X1342"/>
  <c r="W1342"/>
  <c r="V1342"/>
  <c r="U1342"/>
  <c r="T1342"/>
  <c r="S1342"/>
  <c r="R1342"/>
  <c r="Q1342"/>
  <c r="P1342"/>
  <c r="O1342"/>
  <c r="N1342"/>
  <c r="M1342"/>
  <c r="L1342"/>
  <c r="K1342"/>
  <c r="J1342"/>
  <c r="AH1341"/>
  <c r="AF1341"/>
  <c r="AE1341"/>
  <c r="AD1341"/>
  <c r="AC1341"/>
  <c r="AB1341"/>
  <c r="AA1341"/>
  <c r="Z1341"/>
  <c r="Y1341"/>
  <c r="X1341"/>
  <c r="W1341"/>
  <c r="V1341"/>
  <c r="U1341"/>
  <c r="T1341"/>
  <c r="S1341"/>
  <c r="R1341"/>
  <c r="Q1341"/>
  <c r="P1341"/>
  <c r="O1341"/>
  <c r="N1341"/>
  <c r="M1341"/>
  <c r="L1341"/>
  <c r="K1341"/>
  <c r="J1341"/>
  <c r="AH1340"/>
  <c r="AF1340"/>
  <c r="AE1340"/>
  <c r="AD1340"/>
  <c r="AC1340"/>
  <c r="AB1340"/>
  <c r="AA1340"/>
  <c r="Z1340"/>
  <c r="Y1340"/>
  <c r="X1340"/>
  <c r="W1340"/>
  <c r="V1340"/>
  <c r="U1340"/>
  <c r="T1340"/>
  <c r="S1340"/>
  <c r="R1340"/>
  <c r="Q1340"/>
  <c r="P1340"/>
  <c r="O1340"/>
  <c r="N1340"/>
  <c r="M1340"/>
  <c r="L1340"/>
  <c r="K1340"/>
  <c r="J1340"/>
  <c r="AH1339"/>
  <c r="AF1339"/>
  <c r="AE1339"/>
  <c r="AD1339"/>
  <c r="AC1339"/>
  <c r="AB1339"/>
  <c r="AA1339"/>
  <c r="Z1339"/>
  <c r="Y1339"/>
  <c r="X1339"/>
  <c r="W1339"/>
  <c r="V1339"/>
  <c r="U1339"/>
  <c r="T1339"/>
  <c r="S1339"/>
  <c r="R1339"/>
  <c r="Q1339"/>
  <c r="P1339"/>
  <c r="O1339"/>
  <c r="N1339"/>
  <c r="M1339"/>
  <c r="L1339"/>
  <c r="K1339"/>
  <c r="J1339"/>
  <c r="AH1338"/>
  <c r="AF1338"/>
  <c r="AE1338"/>
  <c r="AD1338"/>
  <c r="AC1338"/>
  <c r="AB1338"/>
  <c r="AA1338"/>
  <c r="Z1338"/>
  <c r="Y1338"/>
  <c r="X1338"/>
  <c r="W1338"/>
  <c r="V1338"/>
  <c r="U1338"/>
  <c r="T1338"/>
  <c r="S1338"/>
  <c r="R1338"/>
  <c r="Q1338"/>
  <c r="P1338"/>
  <c r="O1338"/>
  <c r="N1338"/>
  <c r="M1338"/>
  <c r="L1338"/>
  <c r="K1338"/>
  <c r="J1338"/>
  <c r="AH1337"/>
  <c r="AF1337"/>
  <c r="AE1337"/>
  <c r="AD1337"/>
  <c r="AC1337"/>
  <c r="AB1337"/>
  <c r="AA1337"/>
  <c r="Z1337"/>
  <c r="Y1337"/>
  <c r="X1337"/>
  <c r="W1337"/>
  <c r="V1337"/>
  <c r="U1337"/>
  <c r="T1337"/>
  <c r="S1337"/>
  <c r="R1337"/>
  <c r="Q1337"/>
  <c r="P1337"/>
  <c r="O1337"/>
  <c r="N1337"/>
  <c r="M1337"/>
  <c r="L1337"/>
  <c r="K1337"/>
  <c r="J1337"/>
  <c r="AH1336"/>
  <c r="AF1336"/>
  <c r="AE1336"/>
  <c r="AD1336"/>
  <c r="AC1336"/>
  <c r="AB1336"/>
  <c r="AA1336"/>
  <c r="Z1336"/>
  <c r="Y1336"/>
  <c r="X1336"/>
  <c r="W1336"/>
  <c r="V1336"/>
  <c r="U1336"/>
  <c r="T1336"/>
  <c r="S1336"/>
  <c r="R1336"/>
  <c r="Q1336"/>
  <c r="P1336"/>
  <c r="O1336"/>
  <c r="N1336"/>
  <c r="M1336"/>
  <c r="L1336"/>
  <c r="K1336"/>
  <c r="J1336"/>
  <c r="AH1335"/>
  <c r="AF1335"/>
  <c r="AE1335"/>
  <c r="AD1335"/>
  <c r="AC1335"/>
  <c r="AB1335"/>
  <c r="AA1335"/>
  <c r="Z1335"/>
  <c r="Y1335"/>
  <c r="X1335"/>
  <c r="W1335"/>
  <c r="V1335"/>
  <c r="U1335"/>
  <c r="T1335"/>
  <c r="S1335"/>
  <c r="R1335"/>
  <c r="Q1335"/>
  <c r="P1335"/>
  <c r="O1335"/>
  <c r="N1335"/>
  <c r="M1335"/>
  <c r="L1335"/>
  <c r="K1335"/>
  <c r="J1335"/>
  <c r="AH1334"/>
  <c r="AF1334"/>
  <c r="AE1334"/>
  <c r="AD1334"/>
  <c r="AC1334"/>
  <c r="AB1334"/>
  <c r="AA1334"/>
  <c r="Z1334"/>
  <c r="Y1334"/>
  <c r="X1334"/>
  <c r="W1334"/>
  <c r="V1334"/>
  <c r="U1334"/>
  <c r="T1334"/>
  <c r="S1334"/>
  <c r="R1334"/>
  <c r="Q1334"/>
  <c r="P1334"/>
  <c r="O1334"/>
  <c r="N1334"/>
  <c r="M1334"/>
  <c r="L1334"/>
  <c r="K1334"/>
  <c r="J1334"/>
  <c r="AH1333"/>
  <c r="AF1333"/>
  <c r="AE1333"/>
  <c r="AD1333"/>
  <c r="AC1333"/>
  <c r="AB1333"/>
  <c r="AA1333"/>
  <c r="Z1333"/>
  <c r="Y1333"/>
  <c r="X1333"/>
  <c r="W1333"/>
  <c r="V1333"/>
  <c r="U1333"/>
  <c r="T1333"/>
  <c r="S1333"/>
  <c r="R1333"/>
  <c r="Q1333"/>
  <c r="P1333"/>
  <c r="O1333"/>
  <c r="N1333"/>
  <c r="M1333"/>
  <c r="L1333"/>
  <c r="K1333"/>
  <c r="J1333"/>
  <c r="AH1332"/>
  <c r="AF1332"/>
  <c r="AE1332"/>
  <c r="AD1332"/>
  <c r="AC1332"/>
  <c r="AB1332"/>
  <c r="AA1332"/>
  <c r="Z1332"/>
  <c r="Y1332"/>
  <c r="X1332"/>
  <c r="W1332"/>
  <c r="V1332"/>
  <c r="U1332"/>
  <c r="T1332"/>
  <c r="S1332"/>
  <c r="R1332"/>
  <c r="Q1332"/>
  <c r="P1332"/>
  <c r="O1332"/>
  <c r="N1332"/>
  <c r="M1332"/>
  <c r="L1332"/>
  <c r="K1332"/>
  <c r="J1332"/>
  <c r="AH1331"/>
  <c r="AF1331"/>
  <c r="AE1331"/>
  <c r="AD1331"/>
  <c r="AC1331"/>
  <c r="AB1331"/>
  <c r="AA1331"/>
  <c r="Z1331"/>
  <c r="Y1331"/>
  <c r="X1331"/>
  <c r="W1331"/>
  <c r="V1331"/>
  <c r="U1331"/>
  <c r="T1331"/>
  <c r="S1331"/>
  <c r="R1331"/>
  <c r="Q1331"/>
  <c r="P1331"/>
  <c r="O1331"/>
  <c r="N1331"/>
  <c r="M1331"/>
  <c r="L1331"/>
  <c r="K1331"/>
  <c r="J1331"/>
  <c r="AH1330"/>
  <c r="AF1330"/>
  <c r="AE1330"/>
  <c r="AD1330"/>
  <c r="AC1330"/>
  <c r="AB1330"/>
  <c r="AA1330"/>
  <c r="Z1330"/>
  <c r="Y1330"/>
  <c r="X1330"/>
  <c r="W1330"/>
  <c r="V1330"/>
  <c r="U1330"/>
  <c r="T1330"/>
  <c r="S1330"/>
  <c r="R1330"/>
  <c r="Q1330"/>
  <c r="P1330"/>
  <c r="O1330"/>
  <c r="N1330"/>
  <c r="M1330"/>
  <c r="L1330"/>
  <c r="K1330"/>
  <c r="J1330"/>
  <c r="AH1329"/>
  <c r="AF1329"/>
  <c r="AE1329"/>
  <c r="AD1329"/>
  <c r="AC1329"/>
  <c r="AB1329"/>
  <c r="AA1329"/>
  <c r="Z1329"/>
  <c r="Y1329"/>
  <c r="X1329"/>
  <c r="W1329"/>
  <c r="V1329"/>
  <c r="U1329"/>
  <c r="T1329"/>
  <c r="S1329"/>
  <c r="R1329"/>
  <c r="Q1329"/>
  <c r="P1329"/>
  <c r="O1329"/>
  <c r="N1329"/>
  <c r="M1329"/>
  <c r="L1329"/>
  <c r="K1329"/>
  <c r="J1329"/>
  <c r="AH1328"/>
  <c r="AF1328"/>
  <c r="AE1328"/>
  <c r="AD1328"/>
  <c r="AC1328"/>
  <c r="AB1328"/>
  <c r="AA1328"/>
  <c r="Z1328"/>
  <c r="Y1328"/>
  <c r="X1328"/>
  <c r="W1328"/>
  <c r="V1328"/>
  <c r="U1328"/>
  <c r="T1328"/>
  <c r="S1328"/>
  <c r="R1328"/>
  <c r="Q1328"/>
  <c r="P1328"/>
  <c r="O1328"/>
  <c r="N1328"/>
  <c r="M1328"/>
  <c r="L1328"/>
  <c r="K1328"/>
  <c r="J1328"/>
  <c r="AH1327"/>
  <c r="AF1327"/>
  <c r="AE1327"/>
  <c r="AD1327"/>
  <c r="AC1327"/>
  <c r="AB1327"/>
  <c r="AA1327"/>
  <c r="Z1327"/>
  <c r="Y1327"/>
  <c r="X1327"/>
  <c r="W1327"/>
  <c r="V1327"/>
  <c r="U1327"/>
  <c r="T1327"/>
  <c r="S1327"/>
  <c r="R1327"/>
  <c r="Q1327"/>
  <c r="P1327"/>
  <c r="O1327"/>
  <c r="N1327"/>
  <c r="M1327"/>
  <c r="L1327"/>
  <c r="K1327"/>
  <c r="J1327"/>
  <c r="AH1326"/>
  <c r="AF1326"/>
  <c r="AE1326"/>
  <c r="AD1326"/>
  <c r="AC1326"/>
  <c r="AB1326"/>
  <c r="AA1326"/>
  <c r="Z1326"/>
  <c r="Y1326"/>
  <c r="X1326"/>
  <c r="W1326"/>
  <c r="V1326"/>
  <c r="U1326"/>
  <c r="T1326"/>
  <c r="S1326"/>
  <c r="R1326"/>
  <c r="Q1326"/>
  <c r="P1326"/>
  <c r="O1326"/>
  <c r="N1326"/>
  <c r="M1326"/>
  <c r="L1326"/>
  <c r="K1326"/>
  <c r="J1326"/>
  <c r="AH1325"/>
  <c r="AF1325"/>
  <c r="AE1325"/>
  <c r="AD1325"/>
  <c r="AC1325"/>
  <c r="AB1325"/>
  <c r="AA1325"/>
  <c r="Z1325"/>
  <c r="Y1325"/>
  <c r="X1325"/>
  <c r="W1325"/>
  <c r="V1325"/>
  <c r="U1325"/>
  <c r="T1325"/>
  <c r="S1325"/>
  <c r="R1325"/>
  <c r="Q1325"/>
  <c r="P1325"/>
  <c r="O1325"/>
  <c r="N1325"/>
  <c r="M1325"/>
  <c r="L1325"/>
  <c r="K1325"/>
  <c r="J1325"/>
  <c r="AH1324"/>
  <c r="AF1324"/>
  <c r="AE1324"/>
  <c r="AD1324"/>
  <c r="AC1324"/>
  <c r="AB1324"/>
  <c r="AA1324"/>
  <c r="Z1324"/>
  <c r="Y1324"/>
  <c r="X1324"/>
  <c r="W1324"/>
  <c r="V1324"/>
  <c r="U1324"/>
  <c r="T1324"/>
  <c r="S1324"/>
  <c r="R1324"/>
  <c r="Q1324"/>
  <c r="P1324"/>
  <c r="O1324"/>
  <c r="N1324"/>
  <c r="M1324"/>
  <c r="L1324"/>
  <c r="K1324"/>
  <c r="J1324"/>
  <c r="AH1323"/>
  <c r="AF1323"/>
  <c r="AE1323"/>
  <c r="AD1323"/>
  <c r="AC1323"/>
  <c r="AB1323"/>
  <c r="AA1323"/>
  <c r="Z1323"/>
  <c r="Y1323"/>
  <c r="X1323"/>
  <c r="W1323"/>
  <c r="V1323"/>
  <c r="U1323"/>
  <c r="T1323"/>
  <c r="S1323"/>
  <c r="R1323"/>
  <c r="Q1323"/>
  <c r="P1323"/>
  <c r="O1323"/>
  <c r="N1323"/>
  <c r="M1323"/>
  <c r="L1323"/>
  <c r="K1323"/>
  <c r="J1323"/>
  <c r="AH1322"/>
  <c r="AF1322"/>
  <c r="AE1322"/>
  <c r="AD1322"/>
  <c r="AC1322"/>
  <c r="AB1322"/>
  <c r="AA1322"/>
  <c r="Z1322"/>
  <c r="Y1322"/>
  <c r="X1322"/>
  <c r="W1322"/>
  <c r="V1322"/>
  <c r="U1322"/>
  <c r="T1322"/>
  <c r="S1322"/>
  <c r="R1322"/>
  <c r="Q1322"/>
  <c r="P1322"/>
  <c r="O1322"/>
  <c r="N1322"/>
  <c r="M1322"/>
  <c r="L1322"/>
  <c r="K1322"/>
  <c r="J1322"/>
  <c r="AH1321"/>
  <c r="AF1321"/>
  <c r="AE1321"/>
  <c r="AD1321"/>
  <c r="AC1321"/>
  <c r="AB1321"/>
  <c r="AA1321"/>
  <c r="Z1321"/>
  <c r="Y1321"/>
  <c r="X1321"/>
  <c r="W1321"/>
  <c r="V1321"/>
  <c r="U1321"/>
  <c r="T1321"/>
  <c r="S1321"/>
  <c r="R1321"/>
  <c r="Q1321"/>
  <c r="P1321"/>
  <c r="O1321"/>
  <c r="N1321"/>
  <c r="M1321"/>
  <c r="L1321"/>
  <c r="K1321"/>
  <c r="J1321"/>
  <c r="AH1320"/>
  <c r="AF1320"/>
  <c r="AE1320"/>
  <c r="AD1320"/>
  <c r="AC1320"/>
  <c r="AB1320"/>
  <c r="AA1320"/>
  <c r="Z1320"/>
  <c r="Y1320"/>
  <c r="X1320"/>
  <c r="W1320"/>
  <c r="V1320"/>
  <c r="U1320"/>
  <c r="T1320"/>
  <c r="S1320"/>
  <c r="R1320"/>
  <c r="Q1320"/>
  <c r="P1320"/>
  <c r="O1320"/>
  <c r="N1320"/>
  <c r="M1320"/>
  <c r="L1320"/>
  <c r="K1320"/>
  <c r="J1320"/>
  <c r="AH1319"/>
  <c r="AF1319"/>
  <c r="AE1319"/>
  <c r="AD1319"/>
  <c r="AC1319"/>
  <c r="AB1319"/>
  <c r="AA1319"/>
  <c r="Z1319"/>
  <c r="Y1319"/>
  <c r="X1319"/>
  <c r="W1319"/>
  <c r="V1319"/>
  <c r="U1319"/>
  <c r="T1319"/>
  <c r="S1319"/>
  <c r="R1319"/>
  <c r="Q1319"/>
  <c r="P1319"/>
  <c r="O1319"/>
  <c r="N1319"/>
  <c r="M1319"/>
  <c r="L1319"/>
  <c r="K1319"/>
  <c r="J1319"/>
  <c r="AH1318"/>
  <c r="AF1318"/>
  <c r="AE1318"/>
  <c r="AD1318"/>
  <c r="AC1318"/>
  <c r="AB1318"/>
  <c r="AA1318"/>
  <c r="Z1318"/>
  <c r="Y1318"/>
  <c r="X1318"/>
  <c r="W1318"/>
  <c r="V1318"/>
  <c r="U1318"/>
  <c r="T1318"/>
  <c r="S1318"/>
  <c r="R1318"/>
  <c r="Q1318"/>
  <c r="P1318"/>
  <c r="O1318"/>
  <c r="N1318"/>
  <c r="M1318"/>
  <c r="L1318"/>
  <c r="K1318"/>
  <c r="J1318"/>
  <c r="AH1317"/>
  <c r="AF1317"/>
  <c r="AE1317"/>
  <c r="AD1317"/>
  <c r="AC1317"/>
  <c r="AB1317"/>
  <c r="AA1317"/>
  <c r="Z1317"/>
  <c r="Y1317"/>
  <c r="X1317"/>
  <c r="W1317"/>
  <c r="V1317"/>
  <c r="U1317"/>
  <c r="T1317"/>
  <c r="S1317"/>
  <c r="R1317"/>
  <c r="Q1317"/>
  <c r="P1317"/>
  <c r="O1317"/>
  <c r="N1317"/>
  <c r="M1317"/>
  <c r="L1317"/>
  <c r="K1317"/>
  <c r="J1317"/>
  <c r="AH1316"/>
  <c r="AF1316"/>
  <c r="AE1316"/>
  <c r="AD1316"/>
  <c r="AC1316"/>
  <c r="AB1316"/>
  <c r="AA1316"/>
  <c r="Z1316"/>
  <c r="Y1316"/>
  <c r="X1316"/>
  <c r="W1316"/>
  <c r="V1316"/>
  <c r="U1316"/>
  <c r="T1316"/>
  <c r="S1316"/>
  <c r="R1316"/>
  <c r="Q1316"/>
  <c r="P1316"/>
  <c r="O1316"/>
  <c r="N1316"/>
  <c r="M1316"/>
  <c r="L1316"/>
  <c r="K1316"/>
  <c r="J1316"/>
  <c r="AH1315"/>
  <c r="AF1315"/>
  <c r="AE1315"/>
  <c r="AD1315"/>
  <c r="AC1315"/>
  <c r="AB1315"/>
  <c r="AA1315"/>
  <c r="Z1315"/>
  <c r="Y1315"/>
  <c r="X1315"/>
  <c r="W1315"/>
  <c r="V1315"/>
  <c r="U1315"/>
  <c r="T1315"/>
  <c r="S1315"/>
  <c r="R1315"/>
  <c r="Q1315"/>
  <c r="P1315"/>
  <c r="O1315"/>
  <c r="N1315"/>
  <c r="M1315"/>
  <c r="L1315"/>
  <c r="K1315"/>
  <c r="J1315"/>
  <c r="AH1314"/>
  <c r="AF1314"/>
  <c r="AE1314"/>
  <c r="AD1314"/>
  <c r="AC1314"/>
  <c r="AB1314"/>
  <c r="AA1314"/>
  <c r="Z1314"/>
  <c r="Y1314"/>
  <c r="X1314"/>
  <c r="W1314"/>
  <c r="V1314"/>
  <c r="U1314"/>
  <c r="T1314"/>
  <c r="S1314"/>
  <c r="R1314"/>
  <c r="Q1314"/>
  <c r="P1314"/>
  <c r="O1314"/>
  <c r="N1314"/>
  <c r="M1314"/>
  <c r="L1314"/>
  <c r="K1314"/>
  <c r="J1314"/>
  <c r="AH1313"/>
  <c r="AF1313"/>
  <c r="AE1313"/>
  <c r="AD1313"/>
  <c r="AC1313"/>
  <c r="AB1313"/>
  <c r="AA1313"/>
  <c r="Z1313"/>
  <c r="Y1313"/>
  <c r="X1313"/>
  <c r="W1313"/>
  <c r="V1313"/>
  <c r="U1313"/>
  <c r="T1313"/>
  <c r="S1313"/>
  <c r="R1313"/>
  <c r="Q1313"/>
  <c r="P1313"/>
  <c r="O1313"/>
  <c r="N1313"/>
  <c r="M1313"/>
  <c r="L1313"/>
  <c r="K1313"/>
  <c r="J1313"/>
  <c r="AH1312"/>
  <c r="AF1312"/>
  <c r="AE1312"/>
  <c r="AD1312"/>
  <c r="AC1312"/>
  <c r="AB1312"/>
  <c r="AA1312"/>
  <c r="Z1312"/>
  <c r="Y1312"/>
  <c r="X1312"/>
  <c r="W1312"/>
  <c r="V1312"/>
  <c r="U1312"/>
  <c r="T1312"/>
  <c r="S1312"/>
  <c r="R1312"/>
  <c r="Q1312"/>
  <c r="P1312"/>
  <c r="O1312"/>
  <c r="N1312"/>
  <c r="M1312"/>
  <c r="L1312"/>
  <c r="K1312"/>
  <c r="J1312"/>
  <c r="AH1311"/>
  <c r="AF1311"/>
  <c r="AE1311"/>
  <c r="AD1311"/>
  <c r="AC1311"/>
  <c r="AB1311"/>
  <c r="AA1311"/>
  <c r="Z1311"/>
  <c r="Y1311"/>
  <c r="X1311"/>
  <c r="W1311"/>
  <c r="V1311"/>
  <c r="U1311"/>
  <c r="T1311"/>
  <c r="S1311"/>
  <c r="R1311"/>
  <c r="Q1311"/>
  <c r="P1311"/>
  <c r="O1311"/>
  <c r="N1311"/>
  <c r="M1311"/>
  <c r="L1311"/>
  <c r="K1311"/>
  <c r="J1311"/>
  <c r="AH1310"/>
  <c r="AF1310"/>
  <c r="AE1310"/>
  <c r="AD1310"/>
  <c r="AC1310"/>
  <c r="AB1310"/>
  <c r="AA1310"/>
  <c r="Z1310"/>
  <c r="Y1310"/>
  <c r="X1310"/>
  <c r="W1310"/>
  <c r="V1310"/>
  <c r="U1310"/>
  <c r="T1310"/>
  <c r="S1310"/>
  <c r="R1310"/>
  <c r="Q1310"/>
  <c r="P1310"/>
  <c r="O1310"/>
  <c r="N1310"/>
  <c r="M1310"/>
  <c r="L1310"/>
  <c r="K1310"/>
  <c r="J1310"/>
  <c r="AH1309"/>
  <c r="AF1309"/>
  <c r="AE1309"/>
  <c r="AD1309"/>
  <c r="AC1309"/>
  <c r="AB1309"/>
  <c r="AA1309"/>
  <c r="Z1309"/>
  <c r="Y1309"/>
  <c r="X1309"/>
  <c r="W1309"/>
  <c r="V1309"/>
  <c r="U1309"/>
  <c r="T1309"/>
  <c r="S1309"/>
  <c r="R1309"/>
  <c r="Q1309"/>
  <c r="P1309"/>
  <c r="O1309"/>
  <c r="N1309"/>
  <c r="M1309"/>
  <c r="L1309"/>
  <c r="K1309"/>
  <c r="J1309"/>
  <c r="AH1308"/>
  <c r="AF1308"/>
  <c r="AE1308"/>
  <c r="AD1308"/>
  <c r="AC1308"/>
  <c r="AB1308"/>
  <c r="AA1308"/>
  <c r="Z1308"/>
  <c r="Y1308"/>
  <c r="X1308"/>
  <c r="W1308"/>
  <c r="V1308"/>
  <c r="U1308"/>
  <c r="T1308"/>
  <c r="S1308"/>
  <c r="R1308"/>
  <c r="Q1308"/>
  <c r="P1308"/>
  <c r="O1308"/>
  <c r="N1308"/>
  <c r="M1308"/>
  <c r="L1308"/>
  <c r="K1308"/>
  <c r="J1308"/>
  <c r="AH1307"/>
  <c r="AF1307"/>
  <c r="AE1307"/>
  <c r="AD1307"/>
  <c r="AC1307"/>
  <c r="AB1307"/>
  <c r="AA1307"/>
  <c r="Z1307"/>
  <c r="Y1307"/>
  <c r="X1307"/>
  <c r="W1307"/>
  <c r="V1307"/>
  <c r="U1307"/>
  <c r="T1307"/>
  <c r="S1307"/>
  <c r="R1307"/>
  <c r="Q1307"/>
  <c r="P1307"/>
  <c r="O1307"/>
  <c r="N1307"/>
  <c r="M1307"/>
  <c r="L1307"/>
  <c r="K1307"/>
  <c r="J1307"/>
  <c r="AH1306"/>
  <c r="AF1306"/>
  <c r="AE1306"/>
  <c r="AD1306"/>
  <c r="AC1306"/>
  <c r="AB1306"/>
  <c r="AA1306"/>
  <c r="Z1306"/>
  <c r="Y1306"/>
  <c r="X1306"/>
  <c r="W1306"/>
  <c r="V1306"/>
  <c r="U1306"/>
  <c r="T1306"/>
  <c r="S1306"/>
  <c r="R1306"/>
  <c r="Q1306"/>
  <c r="P1306"/>
  <c r="O1306"/>
  <c r="N1306"/>
  <c r="M1306"/>
  <c r="L1306"/>
  <c r="K1306"/>
  <c r="J1306"/>
  <c r="AH1305"/>
  <c r="AF1305"/>
  <c r="AE1305"/>
  <c r="AD1305"/>
  <c r="AC1305"/>
  <c r="AB1305"/>
  <c r="AA1305"/>
  <c r="Z1305"/>
  <c r="Y1305"/>
  <c r="X1305"/>
  <c r="W1305"/>
  <c r="V1305"/>
  <c r="U1305"/>
  <c r="T1305"/>
  <c r="S1305"/>
  <c r="R1305"/>
  <c r="Q1305"/>
  <c r="P1305"/>
  <c r="O1305"/>
  <c r="N1305"/>
  <c r="M1305"/>
  <c r="L1305"/>
  <c r="K1305"/>
  <c r="J1305"/>
  <c r="AH1304"/>
  <c r="AF1304"/>
  <c r="AE1304"/>
  <c r="AD1304"/>
  <c r="AC1304"/>
  <c r="AB1304"/>
  <c r="AA1304"/>
  <c r="Z1304"/>
  <c r="Y1304"/>
  <c r="X1304"/>
  <c r="W1304"/>
  <c r="V1304"/>
  <c r="U1304"/>
  <c r="T1304"/>
  <c r="S1304"/>
  <c r="R1304"/>
  <c r="Q1304"/>
  <c r="P1304"/>
  <c r="O1304"/>
  <c r="N1304"/>
  <c r="M1304"/>
  <c r="L1304"/>
  <c r="K1304"/>
  <c r="J1304"/>
  <c r="AH1303"/>
  <c r="AF1303"/>
  <c r="AE1303"/>
  <c r="AD1303"/>
  <c r="AC1303"/>
  <c r="AB1303"/>
  <c r="AA1303"/>
  <c r="Z1303"/>
  <c r="Y1303"/>
  <c r="X1303"/>
  <c r="W1303"/>
  <c r="V1303"/>
  <c r="U1303"/>
  <c r="T1303"/>
  <c r="S1303"/>
  <c r="R1303"/>
  <c r="Q1303"/>
  <c r="P1303"/>
  <c r="O1303"/>
  <c r="N1303"/>
  <c r="M1303"/>
  <c r="L1303"/>
  <c r="K1303"/>
  <c r="J1303"/>
  <c r="AH1302"/>
  <c r="AF1302"/>
  <c r="AE1302"/>
  <c r="AD1302"/>
  <c r="AC1302"/>
  <c r="AB1302"/>
  <c r="AA1302"/>
  <c r="Z1302"/>
  <c r="Y1302"/>
  <c r="X1302"/>
  <c r="W1302"/>
  <c r="V1302"/>
  <c r="U1302"/>
  <c r="T1302"/>
  <c r="S1302"/>
  <c r="R1302"/>
  <c r="Q1302"/>
  <c r="P1302"/>
  <c r="O1302"/>
  <c r="N1302"/>
  <c r="M1302"/>
  <c r="L1302"/>
  <c r="K1302"/>
  <c r="J1302"/>
  <c r="AH1301"/>
  <c r="AF1301"/>
  <c r="AE1301"/>
  <c r="AD1301"/>
  <c r="AC1301"/>
  <c r="AB1301"/>
  <c r="AA1301"/>
  <c r="Z1301"/>
  <c r="Y1301"/>
  <c r="X1301"/>
  <c r="W1301"/>
  <c r="V1301"/>
  <c r="U1301"/>
  <c r="T1301"/>
  <c r="S1301"/>
  <c r="R1301"/>
  <c r="Q1301"/>
  <c r="P1301"/>
  <c r="O1301"/>
  <c r="N1301"/>
  <c r="M1301"/>
  <c r="L1301"/>
  <c r="K1301"/>
  <c r="J1301"/>
  <c r="AH1300"/>
  <c r="AF1300"/>
  <c r="AE1300"/>
  <c r="AD1300"/>
  <c r="AC1300"/>
  <c r="AB1300"/>
  <c r="AA1300"/>
  <c r="Z1300"/>
  <c r="Y1300"/>
  <c r="X1300"/>
  <c r="W1300"/>
  <c r="V1300"/>
  <c r="U1300"/>
  <c r="T1300"/>
  <c r="S1300"/>
  <c r="R1300"/>
  <c r="Q1300"/>
  <c r="P1300"/>
  <c r="O1300"/>
  <c r="N1300"/>
  <c r="M1300"/>
  <c r="L1300"/>
  <c r="K1300"/>
  <c r="J1300"/>
  <c r="AH1299"/>
  <c r="AF1299"/>
  <c r="AE1299"/>
  <c r="AD1299"/>
  <c r="AC1299"/>
  <c r="AB1299"/>
  <c r="AA1299"/>
  <c r="Z1299"/>
  <c r="Y1299"/>
  <c r="X1299"/>
  <c r="W1299"/>
  <c r="V1299"/>
  <c r="U1299"/>
  <c r="T1299"/>
  <c r="S1299"/>
  <c r="R1299"/>
  <c r="Q1299"/>
  <c r="P1299"/>
  <c r="O1299"/>
  <c r="N1299"/>
  <c r="M1299"/>
  <c r="L1299"/>
  <c r="K1299"/>
  <c r="J1299"/>
  <c r="AH1298"/>
  <c r="AF1298"/>
  <c r="AE1298"/>
  <c r="AD1298"/>
  <c r="AC1298"/>
  <c r="AB1298"/>
  <c r="AA1298"/>
  <c r="Z1298"/>
  <c r="Y1298"/>
  <c r="X1298"/>
  <c r="W1298"/>
  <c r="V1298"/>
  <c r="U1298"/>
  <c r="T1298"/>
  <c r="S1298"/>
  <c r="R1298"/>
  <c r="Q1298"/>
  <c r="P1298"/>
  <c r="O1298"/>
  <c r="N1298"/>
  <c r="M1298"/>
  <c r="L1298"/>
  <c r="K1298"/>
  <c r="J1298"/>
  <c r="AH1297"/>
  <c r="AF1297"/>
  <c r="AE1297"/>
  <c r="AD1297"/>
  <c r="AC1297"/>
  <c r="AB1297"/>
  <c r="AA1297"/>
  <c r="Z1297"/>
  <c r="Y1297"/>
  <c r="X1297"/>
  <c r="W1297"/>
  <c r="V1297"/>
  <c r="U1297"/>
  <c r="T1297"/>
  <c r="S1297"/>
  <c r="R1297"/>
  <c r="Q1297"/>
  <c r="P1297"/>
  <c r="O1297"/>
  <c r="N1297"/>
  <c r="M1297"/>
  <c r="L1297"/>
  <c r="K1297"/>
  <c r="J1297"/>
  <c r="AH1296"/>
  <c r="AF1296"/>
  <c r="AE1296"/>
  <c r="AD1296"/>
  <c r="AC1296"/>
  <c r="AB1296"/>
  <c r="AA1296"/>
  <c r="Z1296"/>
  <c r="Y1296"/>
  <c r="X1296"/>
  <c r="W1296"/>
  <c r="V1296"/>
  <c r="U1296"/>
  <c r="T1296"/>
  <c r="S1296"/>
  <c r="R1296"/>
  <c r="Q1296"/>
  <c r="P1296"/>
  <c r="O1296"/>
  <c r="N1296"/>
  <c r="M1296"/>
  <c r="L1296"/>
  <c r="K1296"/>
  <c r="J1296"/>
  <c r="AH1295"/>
  <c r="AF1295"/>
  <c r="AE1295"/>
  <c r="AD1295"/>
  <c r="AC1295"/>
  <c r="AB1295"/>
  <c r="AA1295"/>
  <c r="Z1295"/>
  <c r="Y1295"/>
  <c r="X1295"/>
  <c r="W1295"/>
  <c r="V1295"/>
  <c r="U1295"/>
  <c r="T1295"/>
  <c r="S1295"/>
  <c r="R1295"/>
  <c r="Q1295"/>
  <c r="P1295"/>
  <c r="O1295"/>
  <c r="N1295"/>
  <c r="M1295"/>
  <c r="L1295"/>
  <c r="K1295"/>
  <c r="J1295"/>
  <c r="AH1294"/>
  <c r="AF1294"/>
  <c r="AE1294"/>
  <c r="AD1294"/>
  <c r="AC1294"/>
  <c r="AB1294"/>
  <c r="AA1294"/>
  <c r="Z1294"/>
  <c r="Y1294"/>
  <c r="X1294"/>
  <c r="W1294"/>
  <c r="V1294"/>
  <c r="U1294"/>
  <c r="T1294"/>
  <c r="S1294"/>
  <c r="R1294"/>
  <c r="Q1294"/>
  <c r="P1294"/>
  <c r="O1294"/>
  <c r="N1294"/>
  <c r="M1294"/>
  <c r="L1294"/>
  <c r="K1294"/>
  <c r="J1294"/>
  <c r="AH1293"/>
  <c r="AF1293"/>
  <c r="AE1293"/>
  <c r="AD1293"/>
  <c r="AC1293"/>
  <c r="AB1293"/>
  <c r="AA1293"/>
  <c r="Z1293"/>
  <c r="Y1293"/>
  <c r="X1293"/>
  <c r="W1293"/>
  <c r="V1293"/>
  <c r="U1293"/>
  <c r="T1293"/>
  <c r="S1293"/>
  <c r="R1293"/>
  <c r="Q1293"/>
  <c r="P1293"/>
  <c r="O1293"/>
  <c r="N1293"/>
  <c r="M1293"/>
  <c r="L1293"/>
  <c r="K1293"/>
  <c r="J1293"/>
  <c r="AH1292"/>
  <c r="AF1292"/>
  <c r="AE1292"/>
  <c r="AD1292"/>
  <c r="AC1292"/>
  <c r="AB1292"/>
  <c r="AA1292"/>
  <c r="Z1292"/>
  <c r="Y1292"/>
  <c r="X1292"/>
  <c r="W1292"/>
  <c r="V1292"/>
  <c r="U1292"/>
  <c r="T1292"/>
  <c r="S1292"/>
  <c r="R1292"/>
  <c r="Q1292"/>
  <c r="P1292"/>
  <c r="O1292"/>
  <c r="N1292"/>
  <c r="M1292"/>
  <c r="L1292"/>
  <c r="K1292"/>
  <c r="J1292"/>
  <c r="J1390"/>
  <c r="K1390"/>
  <c r="L1390"/>
  <c r="M1390"/>
  <c r="N1390"/>
  <c r="O1390"/>
  <c r="P1390"/>
  <c r="Q1390"/>
  <c r="R1390"/>
  <c r="S1390"/>
  <c r="T1390"/>
  <c r="U1390"/>
  <c r="V1390"/>
  <c r="W1390"/>
  <c r="X1390"/>
  <c r="Y1390"/>
  <c r="Z1390"/>
  <c r="AA1390"/>
  <c r="AB1390"/>
  <c r="AC1390"/>
  <c r="AD1390"/>
  <c r="AE1390"/>
  <c r="AF1390"/>
  <c r="AH1390"/>
  <c r="J1391"/>
  <c r="K1391"/>
  <c r="L1391"/>
  <c r="M1391"/>
  <c r="N1391"/>
  <c r="O1391"/>
  <c r="P1391"/>
  <c r="Q1391"/>
  <c r="R1391"/>
  <c r="S1391"/>
  <c r="T1391"/>
  <c r="U1391"/>
  <c r="V1391"/>
  <c r="W1391"/>
  <c r="X1391"/>
  <c r="Y1391"/>
  <c r="Z1391"/>
  <c r="AA1391"/>
  <c r="AB1391"/>
  <c r="AC1391"/>
  <c r="AD1391"/>
  <c r="AE1391"/>
  <c r="AF1391"/>
  <c r="AH1391"/>
  <c r="J1392"/>
  <c r="K1392"/>
  <c r="L1392"/>
  <c r="M1392"/>
  <c r="N1392"/>
  <c r="O1392"/>
  <c r="P1392"/>
  <c r="Q1392"/>
  <c r="R1392"/>
  <c r="S1392"/>
  <c r="T1392"/>
  <c r="U1392"/>
  <c r="V1392"/>
  <c r="W1392"/>
  <c r="X1392"/>
  <c r="Y1392"/>
  <c r="Z1392"/>
  <c r="AA1392"/>
  <c r="AB1392"/>
  <c r="AC1392"/>
  <c r="AD1392"/>
  <c r="AE1392"/>
  <c r="AF1392"/>
  <c r="AH1392"/>
  <c r="J1393"/>
  <c r="K1393"/>
  <c r="L1393"/>
  <c r="M1393"/>
  <c r="N1393"/>
  <c r="O1393"/>
  <c r="P1393"/>
  <c r="Q1393"/>
  <c r="R1393"/>
  <c r="S1393"/>
  <c r="T1393"/>
  <c r="U1393"/>
  <c r="V1393"/>
  <c r="W1393"/>
  <c r="X1393"/>
  <c r="Y1393"/>
  <c r="Z1393"/>
  <c r="AA1393"/>
  <c r="AB1393"/>
  <c r="AC1393"/>
  <c r="AD1393"/>
  <c r="AE1393"/>
  <c r="AF1393"/>
  <c r="AH1393"/>
  <c r="J1394"/>
  <c r="K1394"/>
  <c r="L1394"/>
  <c r="M1394"/>
  <c r="N1394"/>
  <c r="O1394"/>
  <c r="P1394"/>
  <c r="Q1394"/>
  <c r="R1394"/>
  <c r="S1394"/>
  <c r="T1394"/>
  <c r="U1394"/>
  <c r="V1394"/>
  <c r="W1394"/>
  <c r="X1394"/>
  <c r="Y1394"/>
  <c r="Z1394"/>
  <c r="AA1394"/>
  <c r="AB1394"/>
  <c r="AC1394"/>
  <c r="AD1394"/>
  <c r="AE1394"/>
  <c r="AF1394"/>
  <c r="AH1394"/>
  <c r="J1395"/>
  <c r="K1395"/>
  <c r="L1395"/>
  <c r="M1395"/>
  <c r="N1395"/>
  <c r="O1395"/>
  <c r="P1395"/>
  <c r="Q1395"/>
  <c r="R1395"/>
  <c r="S1395"/>
  <c r="T1395"/>
  <c r="U1395"/>
  <c r="V1395"/>
  <c r="W1395"/>
  <c r="X1395"/>
  <c r="Y1395"/>
  <c r="Z1395"/>
  <c r="AA1395"/>
  <c r="AB1395"/>
  <c r="AC1395"/>
  <c r="AD1395"/>
  <c r="AE1395"/>
  <c r="AF1395"/>
  <c r="AH1395"/>
  <c r="J1396"/>
  <c r="K1396"/>
  <c r="L1396"/>
  <c r="M1396"/>
  <c r="N1396"/>
  <c r="O1396"/>
  <c r="P1396"/>
  <c r="Q1396"/>
  <c r="R1396"/>
  <c r="S1396"/>
  <c r="T1396"/>
  <c r="U1396"/>
  <c r="V1396"/>
  <c r="W1396"/>
  <c r="X1396"/>
  <c r="Y1396"/>
  <c r="Z1396"/>
  <c r="AA1396"/>
  <c r="AB1396"/>
  <c r="AC1396"/>
  <c r="AD1396"/>
  <c r="AE1396"/>
  <c r="AF1396"/>
  <c r="AH1396"/>
  <c r="J1397"/>
  <c r="K1397"/>
  <c r="L1397"/>
  <c r="M1397"/>
  <c r="N1397"/>
  <c r="O1397"/>
  <c r="P1397"/>
  <c r="Q1397"/>
  <c r="R1397"/>
  <c r="S1397"/>
  <c r="T1397"/>
  <c r="U1397"/>
  <c r="V1397"/>
  <c r="W1397"/>
  <c r="X1397"/>
  <c r="Y1397"/>
  <c r="Z1397"/>
  <c r="AA1397"/>
  <c r="AB1397"/>
  <c r="AC1397"/>
  <c r="AD1397"/>
  <c r="AE1397"/>
  <c r="AF1397"/>
  <c r="AH1397"/>
  <c r="J1398"/>
  <c r="K1398"/>
  <c r="L1398"/>
  <c r="M1398"/>
  <c r="N1398"/>
  <c r="O1398"/>
  <c r="P1398"/>
  <c r="Q1398"/>
  <c r="R1398"/>
  <c r="S1398"/>
  <c r="T1398"/>
  <c r="U1398"/>
  <c r="V1398"/>
  <c r="W1398"/>
  <c r="X1398"/>
  <c r="Y1398"/>
  <c r="Z1398"/>
  <c r="AA1398"/>
  <c r="AB1398"/>
  <c r="AC1398"/>
  <c r="AD1398"/>
  <c r="AE1398"/>
  <c r="AF1398"/>
  <c r="AH1398"/>
  <c r="J1399"/>
  <c r="K1399"/>
  <c r="L1399"/>
  <c r="M1399"/>
  <c r="N1399"/>
  <c r="O1399"/>
  <c r="P1399"/>
  <c r="Q1399"/>
  <c r="R1399"/>
  <c r="S1399"/>
  <c r="T1399"/>
  <c r="U1399"/>
  <c r="V1399"/>
  <c r="W1399"/>
  <c r="X1399"/>
  <c r="Y1399"/>
  <c r="Z1399"/>
  <c r="AA1399"/>
  <c r="AB1399"/>
  <c r="AC1399"/>
  <c r="AD1399"/>
  <c r="AE1399"/>
  <c r="AF1399"/>
  <c r="AH1399"/>
  <c r="J1400"/>
  <c r="K1400"/>
  <c r="L1400"/>
  <c r="M1400"/>
  <c r="N1400"/>
  <c r="O1400"/>
  <c r="P1400"/>
  <c r="Q1400"/>
  <c r="R1400"/>
  <c r="S1400"/>
  <c r="T1400"/>
  <c r="U1400"/>
  <c r="V1400"/>
  <c r="W1400"/>
  <c r="X1400"/>
  <c r="Y1400"/>
  <c r="Z1400"/>
  <c r="AA1400"/>
  <c r="AB1400"/>
  <c r="AC1400"/>
  <c r="AD1400"/>
  <c r="AE1400"/>
  <c r="AF1400"/>
  <c r="AH1400"/>
  <c r="J1401"/>
  <c r="K1401"/>
  <c r="L1401"/>
  <c r="M1401"/>
  <c r="N1401"/>
  <c r="O1401"/>
  <c r="P1401"/>
  <c r="Q1401"/>
  <c r="R1401"/>
  <c r="S1401"/>
  <c r="T1401"/>
  <c r="U1401"/>
  <c r="V1401"/>
  <c r="W1401"/>
  <c r="X1401"/>
  <c r="Y1401"/>
  <c r="Z1401"/>
  <c r="AA1401"/>
  <c r="AB1401"/>
  <c r="AC1401"/>
  <c r="AD1401"/>
  <c r="AE1401"/>
  <c r="AF1401"/>
  <c r="AH1401"/>
  <c r="J1402"/>
  <c r="K1402"/>
  <c r="L1402"/>
  <c r="M1402"/>
  <c r="N1402"/>
  <c r="O1402"/>
  <c r="P1402"/>
  <c r="Q1402"/>
  <c r="R1402"/>
  <c r="S1402"/>
  <c r="T1402"/>
  <c r="U1402"/>
  <c r="V1402"/>
  <c r="W1402"/>
  <c r="X1402"/>
  <c r="Y1402"/>
  <c r="Z1402"/>
  <c r="AA1402"/>
  <c r="AB1402"/>
  <c r="AC1402"/>
  <c r="AD1402"/>
  <c r="AE1402"/>
  <c r="AF1402"/>
  <c r="AH1402"/>
  <c r="J1403"/>
  <c r="K1403"/>
  <c r="L1403"/>
  <c r="M1403"/>
  <c r="N1403"/>
  <c r="O1403"/>
  <c r="P1403"/>
  <c r="Q1403"/>
  <c r="R1403"/>
  <c r="S1403"/>
  <c r="T1403"/>
  <c r="U1403"/>
  <c r="V1403"/>
  <c r="W1403"/>
  <c r="X1403"/>
  <c r="Y1403"/>
  <c r="Z1403"/>
  <c r="AA1403"/>
  <c r="AB1403"/>
  <c r="AC1403"/>
  <c r="AD1403"/>
  <c r="AE1403"/>
  <c r="AF1403"/>
  <c r="AH1403"/>
  <c r="J1404"/>
  <c r="K1404"/>
  <c r="L1404"/>
  <c r="M1404"/>
  <c r="N1404"/>
  <c r="O1404"/>
  <c r="P1404"/>
  <c r="Q1404"/>
  <c r="R1404"/>
  <c r="S1404"/>
  <c r="T1404"/>
  <c r="U1404"/>
  <c r="V1404"/>
  <c r="W1404"/>
  <c r="X1404"/>
  <c r="Y1404"/>
  <c r="Z1404"/>
  <c r="AA1404"/>
  <c r="AB1404"/>
  <c r="AC1404"/>
  <c r="AD1404"/>
  <c r="AE1404"/>
  <c r="AF1404"/>
  <c r="AH1404"/>
  <c r="J1405"/>
  <c r="K1405"/>
  <c r="L1405"/>
  <c r="M1405"/>
  <c r="N1405"/>
  <c r="O1405"/>
  <c r="P1405"/>
  <c r="Q1405"/>
  <c r="R1405"/>
  <c r="S1405"/>
  <c r="T1405"/>
  <c r="U1405"/>
  <c r="V1405"/>
  <c r="W1405"/>
  <c r="X1405"/>
  <c r="Y1405"/>
  <c r="Z1405"/>
  <c r="AA1405"/>
  <c r="AB1405"/>
  <c r="AC1405"/>
  <c r="AD1405"/>
  <c r="AE1405"/>
  <c r="AF1405"/>
  <c r="AH1405"/>
  <c r="J1406"/>
  <c r="K1406"/>
  <c r="L1406"/>
  <c r="M1406"/>
  <c r="N1406"/>
  <c r="O1406"/>
  <c r="P1406"/>
  <c r="Q1406"/>
  <c r="R1406"/>
  <c r="S1406"/>
  <c r="T1406"/>
  <c r="U1406"/>
  <c r="V1406"/>
  <c r="W1406"/>
  <c r="X1406"/>
  <c r="Y1406"/>
  <c r="Z1406"/>
  <c r="AA1406"/>
  <c r="AB1406"/>
  <c r="AC1406"/>
  <c r="AD1406"/>
  <c r="AE1406"/>
  <c r="AF1406"/>
  <c r="AH1406"/>
  <c r="J1407"/>
  <c r="K1407"/>
  <c r="L1407"/>
  <c r="M1407"/>
  <c r="N1407"/>
  <c r="O1407"/>
  <c r="P1407"/>
  <c r="Q1407"/>
  <c r="R1407"/>
  <c r="S1407"/>
  <c r="T1407"/>
  <c r="U1407"/>
  <c r="V1407"/>
  <c r="W1407"/>
  <c r="X1407"/>
  <c r="Y1407"/>
  <c r="Z1407"/>
  <c r="AA1407"/>
  <c r="AB1407"/>
  <c r="AC1407"/>
  <c r="AD1407"/>
  <c r="AE1407"/>
  <c r="AF1407"/>
  <c r="AH1407"/>
  <c r="J1408"/>
  <c r="K1408"/>
  <c r="L1408"/>
  <c r="M1408"/>
  <c r="N1408"/>
  <c r="O1408"/>
  <c r="P1408"/>
  <c r="Q1408"/>
  <c r="R1408"/>
  <c r="S1408"/>
  <c r="T1408"/>
  <c r="U1408"/>
  <c r="V1408"/>
  <c r="W1408"/>
  <c r="X1408"/>
  <c r="Y1408"/>
  <c r="Z1408"/>
  <c r="AA1408"/>
  <c r="AB1408"/>
  <c r="AC1408"/>
  <c r="AD1408"/>
  <c r="AE1408"/>
  <c r="AF1408"/>
  <c r="AH1408"/>
  <c r="J1409"/>
  <c r="K1409"/>
  <c r="L1409"/>
  <c r="M1409"/>
  <c r="N1409"/>
  <c r="O1409"/>
  <c r="P1409"/>
  <c r="Q1409"/>
  <c r="R1409"/>
  <c r="S1409"/>
  <c r="T1409"/>
  <c r="U1409"/>
  <c r="V1409"/>
  <c r="W1409"/>
  <c r="X1409"/>
  <c r="Y1409"/>
  <c r="Z1409"/>
  <c r="AA1409"/>
  <c r="AB1409"/>
  <c r="AC1409"/>
  <c r="AD1409"/>
  <c r="AE1409"/>
  <c r="AF1409"/>
  <c r="AH1409"/>
  <c r="J1410"/>
  <c r="K1410"/>
  <c r="L1410"/>
  <c r="M1410"/>
  <c r="N1410"/>
  <c r="O1410"/>
  <c r="P1410"/>
  <c r="Q1410"/>
  <c r="R1410"/>
  <c r="S1410"/>
  <c r="T1410"/>
  <c r="U1410"/>
  <c r="V1410"/>
  <c r="W1410"/>
  <c r="X1410"/>
  <c r="Y1410"/>
  <c r="Z1410"/>
  <c r="AA1410"/>
  <c r="AB1410"/>
  <c r="AC1410"/>
  <c r="AD1410"/>
  <c r="AE1410"/>
  <c r="AF1410"/>
  <c r="AH1410"/>
  <c r="J1411"/>
  <c r="K1411"/>
  <c r="L1411"/>
  <c r="M1411"/>
  <c r="N1411"/>
  <c r="O1411"/>
  <c r="P1411"/>
  <c r="Q1411"/>
  <c r="R1411"/>
  <c r="S1411"/>
  <c r="T1411"/>
  <c r="U1411"/>
  <c r="V1411"/>
  <c r="W1411"/>
  <c r="X1411"/>
  <c r="Y1411"/>
  <c r="Z1411"/>
  <c r="AA1411"/>
  <c r="AB1411"/>
  <c r="AC1411"/>
  <c r="AD1411"/>
  <c r="AE1411"/>
  <c r="AF1411"/>
  <c r="AH1411"/>
  <c r="J1412"/>
  <c r="K1412"/>
  <c r="L1412"/>
  <c r="M1412"/>
  <c r="N1412"/>
  <c r="O1412"/>
  <c r="P1412"/>
  <c r="Q1412"/>
  <c r="R1412"/>
  <c r="S1412"/>
  <c r="T1412"/>
  <c r="U1412"/>
  <c r="V1412"/>
  <c r="W1412"/>
  <c r="X1412"/>
  <c r="Y1412"/>
  <c r="Z1412"/>
  <c r="AA1412"/>
  <c r="AB1412"/>
  <c r="AC1412"/>
  <c r="AD1412"/>
  <c r="AE1412"/>
  <c r="AF1412"/>
  <c r="AH1412"/>
  <c r="J1413"/>
  <c r="K1413"/>
  <c r="L1413"/>
  <c r="M1413"/>
  <c r="N1413"/>
  <c r="O1413"/>
  <c r="P1413"/>
  <c r="Q1413"/>
  <c r="R1413"/>
  <c r="S1413"/>
  <c r="T1413"/>
  <c r="U1413"/>
  <c r="V1413"/>
  <c r="W1413"/>
  <c r="X1413"/>
  <c r="Y1413"/>
  <c r="Z1413"/>
  <c r="AA1413"/>
  <c r="AB1413"/>
  <c r="AC1413"/>
  <c r="AD1413"/>
  <c r="AE1413"/>
  <c r="AF1413"/>
  <c r="AH1413"/>
  <c r="J1414"/>
  <c r="K1414"/>
  <c r="L1414"/>
  <c r="M1414"/>
  <c r="N1414"/>
  <c r="O1414"/>
  <c r="P1414"/>
  <c r="Q1414"/>
  <c r="R1414"/>
  <c r="S1414"/>
  <c r="T1414"/>
  <c r="U1414"/>
  <c r="V1414"/>
  <c r="W1414"/>
  <c r="X1414"/>
  <c r="Y1414"/>
  <c r="Z1414"/>
  <c r="AA1414"/>
  <c r="AB1414"/>
  <c r="AC1414"/>
  <c r="AD1414"/>
  <c r="AE1414"/>
  <c r="AF1414"/>
  <c r="AH1414"/>
  <c r="J1415"/>
  <c r="K1415"/>
  <c r="L1415"/>
  <c r="M1415"/>
  <c r="N1415"/>
  <c r="O1415"/>
  <c r="P1415"/>
  <c r="Q1415"/>
  <c r="R1415"/>
  <c r="S1415"/>
  <c r="T1415"/>
  <c r="U1415"/>
  <c r="V1415"/>
  <c r="W1415"/>
  <c r="X1415"/>
  <c r="Y1415"/>
  <c r="Z1415"/>
  <c r="AA1415"/>
  <c r="AB1415"/>
  <c r="AC1415"/>
  <c r="AD1415"/>
  <c r="AE1415"/>
  <c r="AF1415"/>
  <c r="AH1415"/>
  <c r="J1416"/>
  <c r="K1416"/>
  <c r="L1416"/>
  <c r="M1416"/>
  <c r="N1416"/>
  <c r="O1416"/>
  <c r="P1416"/>
  <c r="Q1416"/>
  <c r="R1416"/>
  <c r="S1416"/>
  <c r="T1416"/>
  <c r="U1416"/>
  <c r="V1416"/>
  <c r="W1416"/>
  <c r="X1416"/>
  <c r="Y1416"/>
  <c r="Z1416"/>
  <c r="AA1416"/>
  <c r="AB1416"/>
  <c r="AC1416"/>
  <c r="AD1416"/>
  <c r="AE1416"/>
  <c r="AF1416"/>
  <c r="AH1416"/>
  <c r="J1417"/>
  <c r="K1417"/>
  <c r="L1417"/>
  <c r="M1417"/>
  <c r="N1417"/>
  <c r="O1417"/>
  <c r="P1417"/>
  <c r="Q1417"/>
  <c r="R1417"/>
  <c r="S1417"/>
  <c r="T1417"/>
  <c r="U1417"/>
  <c r="V1417"/>
  <c r="W1417"/>
  <c r="X1417"/>
  <c r="Y1417"/>
  <c r="Z1417"/>
  <c r="AA1417"/>
  <c r="AB1417"/>
  <c r="AC1417"/>
  <c r="AD1417"/>
  <c r="AE1417"/>
  <c r="AF1417"/>
  <c r="AH1417"/>
  <c r="J1418"/>
  <c r="K1418"/>
  <c r="L1418"/>
  <c r="M1418"/>
  <c r="N1418"/>
  <c r="O1418"/>
  <c r="P1418"/>
  <c r="Q1418"/>
  <c r="R1418"/>
  <c r="S1418"/>
  <c r="T1418"/>
  <c r="U1418"/>
  <c r="V1418"/>
  <c r="W1418"/>
  <c r="X1418"/>
  <c r="Y1418"/>
  <c r="Z1418"/>
  <c r="AA1418"/>
  <c r="AB1418"/>
  <c r="AC1418"/>
  <c r="AD1418"/>
  <c r="AE1418"/>
  <c r="AF1418"/>
  <c r="AH1418"/>
  <c r="J1419"/>
  <c r="K1419"/>
  <c r="L1419"/>
  <c r="M1419"/>
  <c r="N1419"/>
  <c r="O1419"/>
  <c r="P1419"/>
  <c r="Q1419"/>
  <c r="R1419"/>
  <c r="S1419"/>
  <c r="T1419"/>
  <c r="U1419"/>
  <c r="V1419"/>
  <c r="W1419"/>
  <c r="X1419"/>
  <c r="Y1419"/>
  <c r="Z1419"/>
  <c r="AA1419"/>
  <c r="AB1419"/>
  <c r="AC1419"/>
  <c r="AD1419"/>
  <c r="AE1419"/>
  <c r="AF1419"/>
  <c r="AH1419"/>
  <c r="J1420"/>
  <c r="K1420"/>
  <c r="L1420"/>
  <c r="M1420"/>
  <c r="N1420"/>
  <c r="O1420"/>
  <c r="P1420"/>
  <c r="Q1420"/>
  <c r="R1420"/>
  <c r="S1420"/>
  <c r="T1420"/>
  <c r="U1420"/>
  <c r="V1420"/>
  <c r="W1420"/>
  <c r="X1420"/>
  <c r="Y1420"/>
  <c r="Z1420"/>
  <c r="AA1420"/>
  <c r="AB1420"/>
  <c r="AC1420"/>
  <c r="AD1420"/>
  <c r="AE1420"/>
  <c r="AF1420"/>
  <c r="AH1420"/>
  <c r="J1421"/>
  <c r="K1421"/>
  <c r="L1421"/>
  <c r="M1421"/>
  <c r="N1421"/>
  <c r="O1421"/>
  <c r="P1421"/>
  <c r="Q1421"/>
  <c r="R1421"/>
  <c r="S1421"/>
  <c r="T1421"/>
  <c r="U1421"/>
  <c r="V1421"/>
  <c r="W1421"/>
  <c r="X1421"/>
  <c r="Y1421"/>
  <c r="Z1421"/>
  <c r="AA1421"/>
  <c r="AB1421"/>
  <c r="AC1421"/>
  <c r="AD1421"/>
  <c r="AE1421"/>
  <c r="AF1421"/>
  <c r="AH1421"/>
  <c r="J1422"/>
  <c r="K1422"/>
  <c r="L1422"/>
  <c r="M1422"/>
  <c r="N1422"/>
  <c r="O1422"/>
  <c r="P1422"/>
  <c r="Q1422"/>
  <c r="R1422"/>
  <c r="S1422"/>
  <c r="T1422"/>
  <c r="U1422"/>
  <c r="V1422"/>
  <c r="W1422"/>
  <c r="X1422"/>
  <c r="Y1422"/>
  <c r="Z1422"/>
  <c r="AA1422"/>
  <c r="AB1422"/>
  <c r="AC1422"/>
  <c r="AD1422"/>
  <c r="AE1422"/>
  <c r="AF1422"/>
  <c r="AH1422"/>
  <c r="J1423"/>
  <c r="K1423"/>
  <c r="L1423"/>
  <c r="M1423"/>
  <c r="N1423"/>
  <c r="O1423"/>
  <c r="P1423"/>
  <c r="Q1423"/>
  <c r="R1423"/>
  <c r="S1423"/>
  <c r="T1423"/>
  <c r="U1423"/>
  <c r="V1423"/>
  <c r="W1423"/>
  <c r="X1423"/>
  <c r="Y1423"/>
  <c r="Z1423"/>
  <c r="AA1423"/>
  <c r="AB1423"/>
  <c r="AC1423"/>
  <c r="AD1423"/>
  <c r="AE1423"/>
  <c r="AF1423"/>
  <c r="AH1423"/>
  <c r="J1424"/>
  <c r="K1424"/>
  <c r="L1424"/>
  <c r="M1424"/>
  <c r="N1424"/>
  <c r="O1424"/>
  <c r="P1424"/>
  <c r="Q1424"/>
  <c r="R1424"/>
  <c r="S1424"/>
  <c r="T1424"/>
  <c r="U1424"/>
  <c r="V1424"/>
  <c r="W1424"/>
  <c r="X1424"/>
  <c r="Y1424"/>
  <c r="Z1424"/>
  <c r="AA1424"/>
  <c r="AB1424"/>
  <c r="AC1424"/>
  <c r="AD1424"/>
  <c r="AE1424"/>
  <c r="AF1424"/>
  <c r="AH1424"/>
  <c r="J1425"/>
  <c r="K1425"/>
  <c r="L1425"/>
  <c r="M1425"/>
  <c r="N1425"/>
  <c r="O1425"/>
  <c r="P1425"/>
  <c r="Q1425"/>
  <c r="R1425"/>
  <c r="S1425"/>
  <c r="T1425"/>
  <c r="U1425"/>
  <c r="V1425"/>
  <c r="W1425"/>
  <c r="X1425"/>
  <c r="Y1425"/>
  <c r="Z1425"/>
  <c r="AA1425"/>
  <c r="AB1425"/>
  <c r="AC1425"/>
  <c r="AD1425"/>
  <c r="AE1425"/>
  <c r="AF1425"/>
  <c r="AH1425"/>
  <c r="J1426"/>
  <c r="K1426"/>
  <c r="L1426"/>
  <c r="M1426"/>
  <c r="N1426"/>
  <c r="O1426"/>
  <c r="P1426"/>
  <c r="Q1426"/>
  <c r="R1426"/>
  <c r="S1426"/>
  <c r="T1426"/>
  <c r="U1426"/>
  <c r="V1426"/>
  <c r="W1426"/>
  <c r="X1426"/>
  <c r="Y1426"/>
  <c r="Z1426"/>
  <c r="AA1426"/>
  <c r="AB1426"/>
  <c r="AC1426"/>
  <c r="AD1426"/>
  <c r="AE1426"/>
  <c r="AF1426"/>
  <c r="AH1426"/>
  <c r="J1427"/>
  <c r="K1427"/>
  <c r="L1427"/>
  <c r="M1427"/>
  <c r="N1427"/>
  <c r="O1427"/>
  <c r="P1427"/>
  <c r="Q1427"/>
  <c r="R1427"/>
  <c r="S1427"/>
  <c r="T1427"/>
  <c r="U1427"/>
  <c r="V1427"/>
  <c r="W1427"/>
  <c r="X1427"/>
  <c r="Y1427"/>
  <c r="Z1427"/>
  <c r="AA1427"/>
  <c r="AB1427"/>
  <c r="AC1427"/>
  <c r="AD1427"/>
  <c r="AE1427"/>
  <c r="AF1427"/>
  <c r="AH1427"/>
  <c r="J1428"/>
  <c r="K1428"/>
  <c r="L1428"/>
  <c r="M1428"/>
  <c r="N1428"/>
  <c r="O1428"/>
  <c r="P1428"/>
  <c r="Q1428"/>
  <c r="R1428"/>
  <c r="S1428"/>
  <c r="T1428"/>
  <c r="U1428"/>
  <c r="V1428"/>
  <c r="W1428"/>
  <c r="X1428"/>
  <c r="Y1428"/>
  <c r="Z1428"/>
  <c r="AA1428"/>
  <c r="AB1428"/>
  <c r="AC1428"/>
  <c r="AD1428"/>
  <c r="AE1428"/>
  <c r="AF1428"/>
  <c r="AH1428"/>
  <c r="J1429"/>
  <c r="K1429"/>
  <c r="L1429"/>
  <c r="M1429"/>
  <c r="N1429"/>
  <c r="O1429"/>
  <c r="P1429"/>
  <c r="Q1429"/>
  <c r="R1429"/>
  <c r="S1429"/>
  <c r="T1429"/>
  <c r="U1429"/>
  <c r="V1429"/>
  <c r="W1429"/>
  <c r="X1429"/>
  <c r="Y1429"/>
  <c r="Z1429"/>
  <c r="AA1429"/>
  <c r="AB1429"/>
  <c r="AC1429"/>
  <c r="AD1429"/>
  <c r="AE1429"/>
  <c r="AF1429"/>
  <c r="AH1429"/>
  <c r="J1430"/>
  <c r="K1430"/>
  <c r="L1430"/>
  <c r="M1430"/>
  <c r="N1430"/>
  <c r="O1430"/>
  <c r="P1430"/>
  <c r="Q1430"/>
  <c r="R1430"/>
  <c r="S1430"/>
  <c r="T1430"/>
  <c r="U1430"/>
  <c r="V1430"/>
  <c r="W1430"/>
  <c r="X1430"/>
  <c r="Y1430"/>
  <c r="Z1430"/>
  <c r="AA1430"/>
  <c r="AB1430"/>
  <c r="AC1430"/>
  <c r="AD1430"/>
  <c r="AE1430"/>
  <c r="AF1430"/>
  <c r="AH1430"/>
  <c r="J1431"/>
  <c r="K1431"/>
  <c r="L1431"/>
  <c r="M1431"/>
  <c r="N1431"/>
  <c r="O1431"/>
  <c r="P1431"/>
  <c r="Q1431"/>
  <c r="R1431"/>
  <c r="S1431"/>
  <c r="T1431"/>
  <c r="U1431"/>
  <c r="V1431"/>
  <c r="W1431"/>
  <c r="X1431"/>
  <c r="Y1431"/>
  <c r="Z1431"/>
  <c r="AA1431"/>
  <c r="AB1431"/>
  <c r="AC1431"/>
  <c r="AD1431"/>
  <c r="AE1431"/>
  <c r="AF1431"/>
  <c r="AH1431"/>
  <c r="J1432"/>
  <c r="K1432"/>
  <c r="L1432"/>
  <c r="M1432"/>
  <c r="N1432"/>
  <c r="O1432"/>
  <c r="P1432"/>
  <c r="Q1432"/>
  <c r="R1432"/>
  <c r="S1432"/>
  <c r="T1432"/>
  <c r="U1432"/>
  <c r="V1432"/>
  <c r="W1432"/>
  <c r="X1432"/>
  <c r="Y1432"/>
  <c r="Z1432"/>
  <c r="AA1432"/>
  <c r="AB1432"/>
  <c r="AC1432"/>
  <c r="AD1432"/>
  <c r="AE1432"/>
  <c r="AF1432"/>
  <c r="AH1432"/>
  <c r="J1433"/>
  <c r="K1433"/>
  <c r="L1433"/>
  <c r="M1433"/>
  <c r="N1433"/>
  <c r="O1433"/>
  <c r="P1433"/>
  <c r="Q1433"/>
  <c r="R1433"/>
  <c r="S1433"/>
  <c r="T1433"/>
  <c r="U1433"/>
  <c r="V1433"/>
  <c r="W1433"/>
  <c r="X1433"/>
  <c r="Y1433"/>
  <c r="Z1433"/>
  <c r="AA1433"/>
  <c r="AB1433"/>
  <c r="AC1433"/>
  <c r="AD1433"/>
  <c r="AE1433"/>
  <c r="AF1433"/>
  <c r="AH1433"/>
  <c r="J1434"/>
  <c r="K1434"/>
  <c r="L1434"/>
  <c r="M1434"/>
  <c r="N1434"/>
  <c r="O1434"/>
  <c r="P1434"/>
  <c r="Q1434"/>
  <c r="R1434"/>
  <c r="S1434"/>
  <c r="T1434"/>
  <c r="U1434"/>
  <c r="V1434"/>
  <c r="W1434"/>
  <c r="X1434"/>
  <c r="Y1434"/>
  <c r="Z1434"/>
  <c r="AA1434"/>
  <c r="AB1434"/>
  <c r="AC1434"/>
  <c r="AD1434"/>
  <c r="AE1434"/>
  <c r="AF1434"/>
  <c r="AH1434"/>
  <c r="J1435"/>
  <c r="K1435"/>
  <c r="L1435"/>
  <c r="M1435"/>
  <c r="N1435"/>
  <c r="O1435"/>
  <c r="P1435"/>
  <c r="Q1435"/>
  <c r="R1435"/>
  <c r="S1435"/>
  <c r="T1435"/>
  <c r="U1435"/>
  <c r="V1435"/>
  <c r="W1435"/>
  <c r="X1435"/>
  <c r="Y1435"/>
  <c r="Z1435"/>
  <c r="AA1435"/>
  <c r="AB1435"/>
  <c r="AC1435"/>
  <c r="AD1435"/>
  <c r="AE1435"/>
  <c r="AF1435"/>
  <c r="AH1435"/>
  <c r="J1436"/>
  <c r="K1436"/>
  <c r="L1436"/>
  <c r="M1436"/>
  <c r="N1436"/>
  <c r="O1436"/>
  <c r="P1436"/>
  <c r="Q1436"/>
  <c r="R1436"/>
  <c r="S1436"/>
  <c r="T1436"/>
  <c r="U1436"/>
  <c r="V1436"/>
  <c r="W1436"/>
  <c r="X1436"/>
  <c r="Y1436"/>
  <c r="Z1436"/>
  <c r="AA1436"/>
  <c r="AB1436"/>
  <c r="AC1436"/>
  <c r="AD1436"/>
  <c r="AE1436"/>
  <c r="AF1436"/>
  <c r="AH1436"/>
  <c r="J1437"/>
  <c r="K1437"/>
  <c r="L1437"/>
  <c r="M1437"/>
  <c r="N1437"/>
  <c r="O1437"/>
  <c r="P1437"/>
  <c r="Q1437"/>
  <c r="R1437"/>
  <c r="S1437"/>
  <c r="T1437"/>
  <c r="U1437"/>
  <c r="V1437"/>
  <c r="W1437"/>
  <c r="X1437"/>
  <c r="Y1437"/>
  <c r="Z1437"/>
  <c r="AA1437"/>
  <c r="AB1437"/>
  <c r="AC1437"/>
  <c r="AD1437"/>
  <c r="AE1437"/>
  <c r="AF1437"/>
  <c r="AH1437"/>
  <c r="J1438"/>
  <c r="K1438"/>
  <c r="L1438"/>
  <c r="M1438"/>
  <c r="N1438"/>
  <c r="O1438"/>
  <c r="P1438"/>
  <c r="Q1438"/>
  <c r="R1438"/>
  <c r="S1438"/>
  <c r="T1438"/>
  <c r="U1438"/>
  <c r="V1438"/>
  <c r="W1438"/>
  <c r="X1438"/>
  <c r="Y1438"/>
  <c r="Z1438"/>
  <c r="AA1438"/>
  <c r="AB1438"/>
  <c r="AC1438"/>
  <c r="AD1438"/>
  <c r="AE1438"/>
  <c r="AF1438"/>
  <c r="AH1438"/>
  <c r="J1439"/>
  <c r="K1439"/>
  <c r="L1439"/>
  <c r="M1439"/>
  <c r="N1439"/>
  <c r="O1439"/>
  <c r="P1439"/>
  <c r="Q1439"/>
  <c r="R1439"/>
  <c r="S1439"/>
  <c r="T1439"/>
  <c r="U1439"/>
  <c r="V1439"/>
  <c r="W1439"/>
  <c r="X1439"/>
  <c r="Y1439"/>
  <c r="Z1439"/>
  <c r="AA1439"/>
  <c r="AB1439"/>
  <c r="AC1439"/>
  <c r="AD1439"/>
  <c r="AE1439"/>
  <c r="AF1439"/>
  <c r="AH1439"/>
  <c r="J1440"/>
  <c r="K1440"/>
  <c r="L1440"/>
  <c r="M1440"/>
  <c r="N1440"/>
  <c r="O1440"/>
  <c r="P1440"/>
  <c r="Q1440"/>
  <c r="R1440"/>
  <c r="S1440"/>
  <c r="T1440"/>
  <c r="U1440"/>
  <c r="V1440"/>
  <c r="W1440"/>
  <c r="X1440"/>
  <c r="Y1440"/>
  <c r="Z1440"/>
  <c r="AA1440"/>
  <c r="AB1440"/>
  <c r="AC1440"/>
  <c r="AD1440"/>
  <c r="AE1440"/>
  <c r="AF1440"/>
  <c r="AH1440"/>
  <c r="J1441"/>
  <c r="K1441"/>
  <c r="L1441"/>
  <c r="M1441"/>
  <c r="N1441"/>
  <c r="O1441"/>
  <c r="P1441"/>
  <c r="Q1441"/>
  <c r="R1441"/>
  <c r="S1441"/>
  <c r="T1441"/>
  <c r="U1441"/>
  <c r="V1441"/>
  <c r="W1441"/>
  <c r="X1441"/>
  <c r="Y1441"/>
  <c r="Z1441"/>
  <c r="AA1441"/>
  <c r="AB1441"/>
  <c r="AC1441"/>
  <c r="AD1441"/>
  <c r="AE1441"/>
  <c r="AF1441"/>
  <c r="AH1441"/>
  <c r="J1442"/>
  <c r="K1442"/>
  <c r="L1442"/>
  <c r="M1442"/>
  <c r="N1442"/>
  <c r="O1442"/>
  <c r="P1442"/>
  <c r="Q1442"/>
  <c r="R1442"/>
  <c r="S1442"/>
  <c r="T1442"/>
  <c r="U1442"/>
  <c r="V1442"/>
  <c r="W1442"/>
  <c r="X1442"/>
  <c r="Y1442"/>
  <c r="Z1442"/>
  <c r="AA1442"/>
  <c r="AB1442"/>
  <c r="AC1442"/>
  <c r="AD1442"/>
  <c r="AE1442"/>
  <c r="AF1442"/>
  <c r="AH1442"/>
  <c r="J1443"/>
  <c r="K1443"/>
  <c r="L1443"/>
  <c r="M1443"/>
  <c r="N1443"/>
  <c r="O1443"/>
  <c r="P1443"/>
  <c r="Q1443"/>
  <c r="R1443"/>
  <c r="S1443"/>
  <c r="T1443"/>
  <c r="U1443"/>
  <c r="V1443"/>
  <c r="W1443"/>
  <c r="X1443"/>
  <c r="Y1443"/>
  <c r="Z1443"/>
  <c r="AA1443"/>
  <c r="AB1443"/>
  <c r="AC1443"/>
  <c r="AD1443"/>
  <c r="AE1443"/>
  <c r="AF1443"/>
  <c r="AH1443"/>
  <c r="J1444"/>
  <c r="K1444"/>
  <c r="L1444"/>
  <c r="M1444"/>
  <c r="N1444"/>
  <c r="O1444"/>
  <c r="P1444"/>
  <c r="Q1444"/>
  <c r="R1444"/>
  <c r="S1444"/>
  <c r="T1444"/>
  <c r="U1444"/>
  <c r="V1444"/>
  <c r="W1444"/>
  <c r="X1444"/>
  <c r="Y1444"/>
  <c r="Z1444"/>
  <c r="AA1444"/>
  <c r="AB1444"/>
  <c r="AC1444"/>
  <c r="AD1444"/>
  <c r="AE1444"/>
  <c r="AF1444"/>
  <c r="AH1444"/>
  <c r="J1445"/>
  <c r="K1445"/>
  <c r="L1445"/>
  <c r="M1445"/>
  <c r="N1445"/>
  <c r="O1445"/>
  <c r="P1445"/>
  <c r="Q1445"/>
  <c r="R1445"/>
  <c r="S1445"/>
  <c r="T1445"/>
  <c r="U1445"/>
  <c r="V1445"/>
  <c r="W1445"/>
  <c r="X1445"/>
  <c r="Y1445"/>
  <c r="Z1445"/>
  <c r="AA1445"/>
  <c r="AB1445"/>
  <c r="AC1445"/>
  <c r="AD1445"/>
  <c r="AE1445"/>
  <c r="AF1445"/>
  <c r="AH1445"/>
  <c r="J1446"/>
  <c r="K1446"/>
  <c r="L1446"/>
  <c r="M1446"/>
  <c r="N1446"/>
  <c r="O1446"/>
  <c r="P1446"/>
  <c r="Q1446"/>
  <c r="R1446"/>
  <c r="S1446"/>
  <c r="T1446"/>
  <c r="U1446"/>
  <c r="V1446"/>
  <c r="W1446"/>
  <c r="X1446"/>
  <c r="Y1446"/>
  <c r="Z1446"/>
  <c r="AA1446"/>
  <c r="AB1446"/>
  <c r="AC1446"/>
  <c r="AD1446"/>
  <c r="AE1446"/>
  <c r="AF1446"/>
  <c r="AH1446"/>
  <c r="J1447"/>
  <c r="K1447"/>
  <c r="L1447"/>
  <c r="M1447"/>
  <c r="N1447"/>
  <c r="O1447"/>
  <c r="P1447"/>
  <c r="Q1447"/>
  <c r="R1447"/>
  <c r="S1447"/>
  <c r="T1447"/>
  <c r="U1447"/>
  <c r="V1447"/>
  <c r="W1447"/>
  <c r="X1447"/>
  <c r="Y1447"/>
  <c r="Z1447"/>
  <c r="AA1447"/>
  <c r="AB1447"/>
  <c r="AC1447"/>
  <c r="AD1447"/>
  <c r="AE1447"/>
  <c r="AF1447"/>
  <c r="AH1447"/>
  <c r="J1448"/>
  <c r="K1448"/>
  <c r="L1448"/>
  <c r="M1448"/>
  <c r="N1448"/>
  <c r="O1448"/>
  <c r="P1448"/>
  <c r="Q1448"/>
  <c r="R1448"/>
  <c r="S1448"/>
  <c r="T1448"/>
  <c r="U1448"/>
  <c r="V1448"/>
  <c r="W1448"/>
  <c r="X1448"/>
  <c r="Y1448"/>
  <c r="Z1448"/>
  <c r="AA1448"/>
  <c r="AB1448"/>
  <c r="AC1448"/>
  <c r="AD1448"/>
  <c r="AE1448"/>
  <c r="AF1448"/>
  <c r="AH1448"/>
  <c r="J1449"/>
  <c r="K1449"/>
  <c r="L1449"/>
  <c r="M1449"/>
  <c r="N1449"/>
  <c r="O1449"/>
  <c r="P1449"/>
  <c r="Q1449"/>
  <c r="R1449"/>
  <c r="S1449"/>
  <c r="T1449"/>
  <c r="U1449"/>
  <c r="V1449"/>
  <c r="W1449"/>
  <c r="X1449"/>
  <c r="Y1449"/>
  <c r="Z1449"/>
  <c r="AA1449"/>
  <c r="AB1449"/>
  <c r="AC1449"/>
  <c r="AD1449"/>
  <c r="AE1449"/>
  <c r="AF1449"/>
  <c r="AH1449"/>
  <c r="J1450"/>
  <c r="K1450"/>
  <c r="L1450"/>
  <c r="M1450"/>
  <c r="N1450"/>
  <c r="O1450"/>
  <c r="P1450"/>
  <c r="Q1450"/>
  <c r="R1450"/>
  <c r="S1450"/>
  <c r="T1450"/>
  <c r="U1450"/>
  <c r="V1450"/>
  <c r="W1450"/>
  <c r="X1450"/>
  <c r="Y1450"/>
  <c r="Z1450"/>
  <c r="AA1450"/>
  <c r="AB1450"/>
  <c r="AC1450"/>
  <c r="AD1450"/>
  <c r="AE1450"/>
  <c r="AF1450"/>
  <c r="AH1450"/>
  <c r="J1451"/>
  <c r="K1451"/>
  <c r="L1451"/>
  <c r="M1451"/>
  <c r="N1451"/>
  <c r="O1451"/>
  <c r="P1451"/>
  <c r="Q1451"/>
  <c r="R1451"/>
  <c r="S1451"/>
  <c r="T1451"/>
  <c r="U1451"/>
  <c r="V1451"/>
  <c r="W1451"/>
  <c r="X1451"/>
  <c r="Y1451"/>
  <c r="Z1451"/>
  <c r="AA1451"/>
  <c r="AB1451"/>
  <c r="AC1451"/>
  <c r="AD1451"/>
  <c r="AE1451"/>
  <c r="AF1451"/>
  <c r="AH1451"/>
  <c r="J1452"/>
  <c r="K1452"/>
  <c r="L1452"/>
  <c r="M1452"/>
  <c r="N1452"/>
  <c r="O1452"/>
  <c r="P1452"/>
  <c r="Q1452"/>
  <c r="R1452"/>
  <c r="S1452"/>
  <c r="T1452"/>
  <c r="U1452"/>
  <c r="V1452"/>
  <c r="W1452"/>
  <c r="X1452"/>
  <c r="Y1452"/>
  <c r="Z1452"/>
  <c r="AA1452"/>
  <c r="AB1452"/>
  <c r="AC1452"/>
  <c r="AD1452"/>
  <c r="AE1452"/>
  <c r="AF1452"/>
  <c r="AH1452"/>
  <c r="J1453"/>
  <c r="K1453"/>
  <c r="L1453"/>
  <c r="M1453"/>
  <c r="N1453"/>
  <c r="O1453"/>
  <c r="P1453"/>
  <c r="Q1453"/>
  <c r="R1453"/>
  <c r="S1453"/>
  <c r="T1453"/>
  <c r="U1453"/>
  <c r="V1453"/>
  <c r="W1453"/>
  <c r="X1453"/>
  <c r="Y1453"/>
  <c r="Z1453"/>
  <c r="AA1453"/>
  <c r="AB1453"/>
  <c r="AC1453"/>
  <c r="AD1453"/>
  <c r="AE1453"/>
  <c r="AF1453"/>
  <c r="AH1453"/>
  <c r="J1454"/>
  <c r="K1454"/>
  <c r="L1454"/>
  <c r="M1454"/>
  <c r="N1454"/>
  <c r="O1454"/>
  <c r="P1454"/>
  <c r="Q1454"/>
  <c r="R1454"/>
  <c r="S1454"/>
  <c r="T1454"/>
  <c r="U1454"/>
  <c r="V1454"/>
  <c r="W1454"/>
  <c r="X1454"/>
  <c r="Y1454"/>
  <c r="Z1454"/>
  <c r="AA1454"/>
  <c r="AB1454"/>
  <c r="AC1454"/>
  <c r="AD1454"/>
  <c r="AE1454"/>
  <c r="AF1454"/>
  <c r="AH1454"/>
  <c r="J1455"/>
  <c r="K1455"/>
  <c r="L1455"/>
  <c r="M1455"/>
  <c r="N1455"/>
  <c r="O1455"/>
  <c r="P1455"/>
  <c r="Q1455"/>
  <c r="R1455"/>
  <c r="S1455"/>
  <c r="T1455"/>
  <c r="U1455"/>
  <c r="V1455"/>
  <c r="W1455"/>
  <c r="X1455"/>
  <c r="Y1455"/>
  <c r="Z1455"/>
  <c r="AA1455"/>
  <c r="AB1455"/>
  <c r="AC1455"/>
  <c r="AD1455"/>
  <c r="AE1455"/>
  <c r="AF1455"/>
  <c r="AH1455"/>
  <c r="J1456"/>
  <c r="K1456"/>
  <c r="L1456"/>
  <c r="M1456"/>
  <c r="N1456"/>
  <c r="O1456"/>
  <c r="P1456"/>
  <c r="Q1456"/>
  <c r="R1456"/>
  <c r="S1456"/>
  <c r="T1456"/>
  <c r="U1456"/>
  <c r="V1456"/>
  <c r="W1456"/>
  <c r="X1456"/>
  <c r="Y1456"/>
  <c r="Z1456"/>
  <c r="AA1456"/>
  <c r="AB1456"/>
  <c r="AC1456"/>
  <c r="AD1456"/>
  <c r="AE1456"/>
  <c r="AF1456"/>
  <c r="AH1456"/>
  <c r="J1457"/>
  <c r="K1457"/>
  <c r="L1457"/>
  <c r="M1457"/>
  <c r="N1457"/>
  <c r="O1457"/>
  <c r="P1457"/>
  <c r="Q1457"/>
  <c r="R1457"/>
  <c r="S1457"/>
  <c r="T1457"/>
  <c r="U1457"/>
  <c r="V1457"/>
  <c r="W1457"/>
  <c r="X1457"/>
  <c r="Y1457"/>
  <c r="Z1457"/>
  <c r="AA1457"/>
  <c r="AB1457"/>
  <c r="AC1457"/>
  <c r="AD1457"/>
  <c r="AE1457"/>
  <c r="AF1457"/>
  <c r="AH1457"/>
  <c r="J1458"/>
  <c r="K1458"/>
  <c r="L1458"/>
  <c r="M1458"/>
  <c r="N1458"/>
  <c r="O1458"/>
  <c r="P1458"/>
  <c r="Q1458"/>
  <c r="R1458"/>
  <c r="S1458"/>
  <c r="T1458"/>
  <c r="U1458"/>
  <c r="V1458"/>
  <c r="W1458"/>
  <c r="X1458"/>
  <c r="Y1458"/>
  <c r="Z1458"/>
  <c r="AA1458"/>
  <c r="AB1458"/>
  <c r="AC1458"/>
  <c r="AD1458"/>
  <c r="AE1458"/>
  <c r="AF1458"/>
  <c r="AH1458"/>
  <c r="J1459"/>
  <c r="K1459"/>
  <c r="L1459"/>
  <c r="M1459"/>
  <c r="N1459"/>
  <c r="O1459"/>
  <c r="P1459"/>
  <c r="Q1459"/>
  <c r="R1459"/>
  <c r="S1459"/>
  <c r="T1459"/>
  <c r="U1459"/>
  <c r="V1459"/>
  <c r="W1459"/>
  <c r="X1459"/>
  <c r="Y1459"/>
  <c r="Z1459"/>
  <c r="AA1459"/>
  <c r="AB1459"/>
  <c r="AC1459"/>
  <c r="AD1459"/>
  <c r="AE1459"/>
  <c r="AF1459"/>
  <c r="AH1459"/>
  <c r="J1460"/>
  <c r="K1460"/>
  <c r="L1460"/>
  <c r="M1460"/>
  <c r="N1460"/>
  <c r="O1460"/>
  <c r="P1460"/>
  <c r="Q1460"/>
  <c r="R1460"/>
  <c r="S1460"/>
  <c r="T1460"/>
  <c r="U1460"/>
  <c r="V1460"/>
  <c r="W1460"/>
  <c r="X1460"/>
  <c r="Y1460"/>
  <c r="Z1460"/>
  <c r="AA1460"/>
  <c r="AB1460"/>
  <c r="AC1460"/>
  <c r="AD1460"/>
  <c r="AE1460"/>
  <c r="AF1460"/>
  <c r="AH1460"/>
  <c r="J1461"/>
  <c r="K1461"/>
  <c r="L1461"/>
  <c r="M1461"/>
  <c r="N1461"/>
  <c r="O1461"/>
  <c r="P1461"/>
  <c r="Q1461"/>
  <c r="R1461"/>
  <c r="S1461"/>
  <c r="T1461"/>
  <c r="U1461"/>
  <c r="V1461"/>
  <c r="W1461"/>
  <c r="X1461"/>
  <c r="Y1461"/>
  <c r="Z1461"/>
  <c r="AA1461"/>
  <c r="AB1461"/>
  <c r="AC1461"/>
  <c r="AD1461"/>
  <c r="AE1461"/>
  <c r="AF1461"/>
  <c r="AH1461"/>
  <c r="J1462"/>
  <c r="K1462"/>
  <c r="L1462"/>
  <c r="M1462"/>
  <c r="N1462"/>
  <c r="O1462"/>
  <c r="P1462"/>
  <c r="Q1462"/>
  <c r="R1462"/>
  <c r="S1462"/>
  <c r="T1462"/>
  <c r="U1462"/>
  <c r="V1462"/>
  <c r="W1462"/>
  <c r="X1462"/>
  <c r="Y1462"/>
  <c r="Z1462"/>
  <c r="AA1462"/>
  <c r="AB1462"/>
  <c r="AC1462"/>
  <c r="AD1462"/>
  <c r="AE1462"/>
  <c r="AF1462"/>
  <c r="AH1462"/>
  <c r="J1463"/>
  <c r="K1463"/>
  <c r="L1463"/>
  <c r="M1463"/>
  <c r="N1463"/>
  <c r="O1463"/>
  <c r="P1463"/>
  <c r="Q1463"/>
  <c r="R1463"/>
  <c r="S1463"/>
  <c r="T1463"/>
  <c r="U1463"/>
  <c r="V1463"/>
  <c r="W1463"/>
  <c r="X1463"/>
  <c r="Y1463"/>
  <c r="Z1463"/>
  <c r="AA1463"/>
  <c r="AB1463"/>
  <c r="AC1463"/>
  <c r="AD1463"/>
  <c r="AE1463"/>
  <c r="AF1463"/>
  <c r="AH1463"/>
  <c r="J1464"/>
  <c r="K1464"/>
  <c r="L1464"/>
  <c r="M1464"/>
  <c r="N1464"/>
  <c r="O1464"/>
  <c r="P1464"/>
  <c r="Q1464"/>
  <c r="R1464"/>
  <c r="S1464"/>
  <c r="T1464"/>
  <c r="U1464"/>
  <c r="V1464"/>
  <c r="W1464"/>
  <c r="X1464"/>
  <c r="Y1464"/>
  <c r="Z1464"/>
  <c r="AA1464"/>
  <c r="AB1464"/>
  <c r="AC1464"/>
  <c r="AD1464"/>
  <c r="AE1464"/>
  <c r="AF1464"/>
  <c r="AH1464"/>
  <c r="J1465"/>
  <c r="K1465"/>
  <c r="L1465"/>
  <c r="M1465"/>
  <c r="N1465"/>
  <c r="O1465"/>
  <c r="P1465"/>
  <c r="Q1465"/>
  <c r="R1465"/>
  <c r="S1465"/>
  <c r="T1465"/>
  <c r="U1465"/>
  <c r="V1465"/>
  <c r="W1465"/>
  <c r="X1465"/>
  <c r="Y1465"/>
  <c r="Z1465"/>
  <c r="AA1465"/>
  <c r="AB1465"/>
  <c r="AC1465"/>
  <c r="AD1465"/>
  <c r="AE1465"/>
  <c r="AF1465"/>
  <c r="AH1465"/>
  <c r="J1466"/>
  <c r="K1466"/>
  <c r="L1466"/>
  <c r="M1466"/>
  <c r="N1466"/>
  <c r="O1466"/>
  <c r="P1466"/>
  <c r="Q1466"/>
  <c r="R1466"/>
  <c r="S1466"/>
  <c r="T1466"/>
  <c r="U1466"/>
  <c r="V1466"/>
  <c r="W1466"/>
  <c r="X1466"/>
  <c r="Y1466"/>
  <c r="Z1466"/>
  <c r="AA1466"/>
  <c r="AB1466"/>
  <c r="AC1466"/>
  <c r="AD1466"/>
  <c r="AE1466"/>
  <c r="AF1466"/>
  <c r="AH1466"/>
  <c r="J1467"/>
  <c r="K1467"/>
  <c r="L1467"/>
  <c r="M1467"/>
  <c r="N1467"/>
  <c r="O1467"/>
  <c r="P1467"/>
  <c r="Q1467"/>
  <c r="R1467"/>
  <c r="S1467"/>
  <c r="T1467"/>
  <c r="U1467"/>
  <c r="V1467"/>
  <c r="W1467"/>
  <c r="X1467"/>
  <c r="Y1467"/>
  <c r="Z1467"/>
  <c r="AA1467"/>
  <c r="AB1467"/>
  <c r="AC1467"/>
  <c r="AD1467"/>
  <c r="AE1467"/>
  <c r="AF1467"/>
  <c r="AH1467"/>
  <c r="J1468"/>
  <c r="K1468"/>
  <c r="L1468"/>
  <c r="M1468"/>
  <c r="N1468"/>
  <c r="O1468"/>
  <c r="P1468"/>
  <c r="Q1468"/>
  <c r="R1468"/>
  <c r="S1468"/>
  <c r="T1468"/>
  <c r="U1468"/>
  <c r="V1468"/>
  <c r="W1468"/>
  <c r="X1468"/>
  <c r="Y1468"/>
  <c r="Z1468"/>
  <c r="AA1468"/>
  <c r="AB1468"/>
  <c r="AC1468"/>
  <c r="AD1468"/>
  <c r="AE1468"/>
  <c r="AF1468"/>
  <c r="AH1468"/>
  <c r="J1469"/>
  <c r="K1469"/>
  <c r="L1469"/>
  <c r="M1469"/>
  <c r="N1469"/>
  <c r="O1469"/>
  <c r="P1469"/>
  <c r="Q1469"/>
  <c r="R1469"/>
  <c r="S1469"/>
  <c r="T1469"/>
  <c r="U1469"/>
  <c r="V1469"/>
  <c r="W1469"/>
  <c r="X1469"/>
  <c r="Y1469"/>
  <c r="Z1469"/>
  <c r="AA1469"/>
  <c r="AB1469"/>
  <c r="AC1469"/>
  <c r="AD1469"/>
  <c r="AE1469"/>
  <c r="AF1469"/>
  <c r="AH1469"/>
  <c r="J1470"/>
  <c r="K1470"/>
  <c r="L1470"/>
  <c r="M1470"/>
  <c r="N1470"/>
  <c r="O1470"/>
  <c r="P1470"/>
  <c r="Q1470"/>
  <c r="R1470"/>
  <c r="S1470"/>
  <c r="T1470"/>
  <c r="U1470"/>
  <c r="V1470"/>
  <c r="W1470"/>
  <c r="X1470"/>
  <c r="Y1470"/>
  <c r="Z1470"/>
  <c r="AA1470"/>
  <c r="AB1470"/>
  <c r="AC1470"/>
  <c r="AD1470"/>
  <c r="AE1470"/>
  <c r="AF1470"/>
  <c r="AH1470"/>
  <c r="J1471"/>
  <c r="K1471"/>
  <c r="L1471"/>
  <c r="M1471"/>
  <c r="N1471"/>
  <c r="O1471"/>
  <c r="P1471"/>
  <c r="Q1471"/>
  <c r="R1471"/>
  <c r="S1471"/>
  <c r="T1471"/>
  <c r="U1471"/>
  <c r="V1471"/>
  <c r="W1471"/>
  <c r="X1471"/>
  <c r="Y1471"/>
  <c r="Z1471"/>
  <c r="AA1471"/>
  <c r="AB1471"/>
  <c r="AC1471"/>
  <c r="AD1471"/>
  <c r="AE1471"/>
  <c r="AF1471"/>
  <c r="AH1471"/>
  <c r="J1472"/>
  <c r="K1472"/>
  <c r="L1472"/>
  <c r="M1472"/>
  <c r="N1472"/>
  <c r="O1472"/>
  <c r="P1472"/>
  <c r="Q1472"/>
  <c r="R1472"/>
  <c r="S1472"/>
  <c r="T1472"/>
  <c r="U1472"/>
  <c r="V1472"/>
  <c r="W1472"/>
  <c r="X1472"/>
  <c r="Y1472"/>
  <c r="Z1472"/>
  <c r="AA1472"/>
  <c r="AB1472"/>
  <c r="AC1472"/>
  <c r="AD1472"/>
  <c r="AE1472"/>
  <c r="AF1472"/>
  <c r="AH1472"/>
  <c r="J1473"/>
  <c r="K1473"/>
  <c r="L1473"/>
  <c r="M1473"/>
  <c r="N1473"/>
  <c r="O1473"/>
  <c r="P1473"/>
  <c r="Q1473"/>
  <c r="R1473"/>
  <c r="S1473"/>
  <c r="T1473"/>
  <c r="U1473"/>
  <c r="V1473"/>
  <c r="W1473"/>
  <c r="X1473"/>
  <c r="Y1473"/>
  <c r="Z1473"/>
  <c r="AA1473"/>
  <c r="AB1473"/>
  <c r="AC1473"/>
  <c r="AD1473"/>
  <c r="AE1473"/>
  <c r="AF1473"/>
  <c r="AH1473"/>
  <c r="J1474"/>
  <c r="K1474"/>
  <c r="L1474"/>
  <c r="M1474"/>
  <c r="N1474"/>
  <c r="O1474"/>
  <c r="P1474"/>
  <c r="Q1474"/>
  <c r="R1474"/>
  <c r="S1474"/>
  <c r="T1474"/>
  <c r="U1474"/>
  <c r="V1474"/>
  <c r="W1474"/>
  <c r="X1474"/>
  <c r="Y1474"/>
  <c r="Z1474"/>
  <c r="AA1474"/>
  <c r="AB1474"/>
  <c r="AC1474"/>
  <c r="AD1474"/>
  <c r="AE1474"/>
  <c r="AF1474"/>
  <c r="AH1474"/>
  <c r="J1475"/>
  <c r="K1475"/>
  <c r="L1475"/>
  <c r="M1475"/>
  <c r="N1475"/>
  <c r="O1475"/>
  <c r="P1475"/>
  <c r="Q1475"/>
  <c r="R1475"/>
  <c r="S1475"/>
  <c r="T1475"/>
  <c r="U1475"/>
  <c r="V1475"/>
  <c r="W1475"/>
  <c r="X1475"/>
  <c r="Y1475"/>
  <c r="Z1475"/>
  <c r="AA1475"/>
  <c r="AB1475"/>
  <c r="AC1475"/>
  <c r="AD1475"/>
  <c r="AE1475"/>
  <c r="AF1475"/>
  <c r="AH1475"/>
  <c r="J1476"/>
  <c r="K1476"/>
  <c r="L1476"/>
  <c r="M1476"/>
  <c r="N1476"/>
  <c r="O1476"/>
  <c r="P1476"/>
  <c r="Q1476"/>
  <c r="R1476"/>
  <c r="S1476"/>
  <c r="T1476"/>
  <c r="U1476"/>
  <c r="V1476"/>
  <c r="W1476"/>
  <c r="X1476"/>
  <c r="Y1476"/>
  <c r="Z1476"/>
  <c r="AA1476"/>
  <c r="AB1476"/>
  <c r="AC1476"/>
  <c r="AD1476"/>
  <c r="AE1476"/>
  <c r="AF1476"/>
  <c r="AH1476"/>
  <c r="J1477"/>
  <c r="K1477"/>
  <c r="L1477"/>
  <c r="M1477"/>
  <c r="N1477"/>
  <c r="O1477"/>
  <c r="P1477"/>
  <c r="Q1477"/>
  <c r="R1477"/>
  <c r="S1477"/>
  <c r="T1477"/>
  <c r="U1477"/>
  <c r="V1477"/>
  <c r="W1477"/>
  <c r="X1477"/>
  <c r="Y1477"/>
  <c r="Z1477"/>
  <c r="AA1477"/>
  <c r="AB1477"/>
  <c r="AC1477"/>
  <c r="AD1477"/>
  <c r="AE1477"/>
  <c r="AF1477"/>
  <c r="AH1477"/>
  <c r="J1478"/>
  <c r="K1478"/>
  <c r="L1478"/>
  <c r="M1478"/>
  <c r="N1478"/>
  <c r="O1478"/>
  <c r="P1478"/>
  <c r="Q1478"/>
  <c r="R1478"/>
  <c r="S1478"/>
  <c r="T1478"/>
  <c r="U1478"/>
  <c r="V1478"/>
  <c r="W1478"/>
  <c r="X1478"/>
  <c r="Y1478"/>
  <c r="Z1478"/>
  <c r="AA1478"/>
  <c r="AB1478"/>
  <c r="AC1478"/>
  <c r="AD1478"/>
  <c r="AE1478"/>
  <c r="AF1478"/>
  <c r="AH1478"/>
  <c r="J1479"/>
  <c r="K1479"/>
  <c r="L1479"/>
  <c r="M1479"/>
  <c r="N1479"/>
  <c r="O1479"/>
  <c r="P1479"/>
  <c r="Q1479"/>
  <c r="R1479"/>
  <c r="S1479"/>
  <c r="T1479"/>
  <c r="U1479"/>
  <c r="V1479"/>
  <c r="W1479"/>
  <c r="X1479"/>
  <c r="Y1479"/>
  <c r="Z1479"/>
  <c r="AA1479"/>
  <c r="AB1479"/>
  <c r="AC1479"/>
  <c r="AD1479"/>
  <c r="AE1479"/>
  <c r="AF1479"/>
  <c r="AH1479"/>
  <c r="J1480"/>
  <c r="K1480"/>
  <c r="L1480"/>
  <c r="M1480"/>
  <c r="N1480"/>
  <c r="O1480"/>
  <c r="P1480"/>
  <c r="Q1480"/>
  <c r="R1480"/>
  <c r="S1480"/>
  <c r="T1480"/>
  <c r="U1480"/>
  <c r="V1480"/>
  <c r="W1480"/>
  <c r="X1480"/>
  <c r="Y1480"/>
  <c r="Z1480"/>
  <c r="AA1480"/>
  <c r="AB1480"/>
  <c r="AC1480"/>
  <c r="AD1480"/>
  <c r="AE1480"/>
  <c r="AF1480"/>
  <c r="AH1480"/>
  <c r="J1481"/>
  <c r="K1481"/>
  <c r="L1481"/>
  <c r="M1481"/>
  <c r="N1481"/>
  <c r="O1481"/>
  <c r="P1481"/>
  <c r="Q1481"/>
  <c r="R1481"/>
  <c r="S1481"/>
  <c r="T1481"/>
  <c r="U1481"/>
  <c r="V1481"/>
  <c r="W1481"/>
  <c r="X1481"/>
  <c r="Y1481"/>
  <c r="Z1481"/>
  <c r="AA1481"/>
  <c r="AB1481"/>
  <c r="AC1481"/>
  <c r="AD1481"/>
  <c r="AE1481"/>
  <c r="AF1481"/>
  <c r="AH1481"/>
  <c r="J1482"/>
  <c r="K1482"/>
  <c r="L1482"/>
  <c r="M1482"/>
  <c r="N1482"/>
  <c r="O1482"/>
  <c r="P1482"/>
  <c r="Q1482"/>
  <c r="R1482"/>
  <c r="S1482"/>
  <c r="T1482"/>
  <c r="U1482"/>
  <c r="V1482"/>
  <c r="W1482"/>
  <c r="X1482"/>
  <c r="Y1482"/>
  <c r="Z1482"/>
  <c r="AA1482"/>
  <c r="AB1482"/>
  <c r="AC1482"/>
  <c r="AD1482"/>
  <c r="AE1482"/>
  <c r="AF1482"/>
  <c r="AH1482"/>
  <c r="J1483"/>
  <c r="K1483"/>
  <c r="L1483"/>
  <c r="M1483"/>
  <c r="N1483"/>
  <c r="O1483"/>
  <c r="P1483"/>
  <c r="Q1483"/>
  <c r="R1483"/>
  <c r="S1483"/>
  <c r="T1483"/>
  <c r="U1483"/>
  <c r="V1483"/>
  <c r="W1483"/>
  <c r="X1483"/>
  <c r="Y1483"/>
  <c r="Z1483"/>
  <c r="AA1483"/>
  <c r="AB1483"/>
  <c r="AC1483"/>
  <c r="AD1483"/>
  <c r="AE1483"/>
  <c r="AF1483"/>
  <c r="AH1483"/>
  <c r="J1484"/>
  <c r="K1484"/>
  <c r="L1484"/>
  <c r="M1484"/>
  <c r="N1484"/>
  <c r="O1484"/>
  <c r="P1484"/>
  <c r="Q1484"/>
  <c r="R1484"/>
  <c r="S1484"/>
  <c r="T1484"/>
  <c r="U1484"/>
  <c r="V1484"/>
  <c r="W1484"/>
  <c r="X1484"/>
  <c r="Y1484"/>
  <c r="Z1484"/>
  <c r="AA1484"/>
  <c r="AB1484"/>
  <c r="AC1484"/>
  <c r="AD1484"/>
  <c r="AE1484"/>
  <c r="AF1484"/>
  <c r="AH1484"/>
  <c r="J1485"/>
  <c r="K1485"/>
  <c r="L1485"/>
  <c r="M1485"/>
  <c r="N1485"/>
  <c r="O1485"/>
  <c r="P1485"/>
  <c r="Q1485"/>
  <c r="R1485"/>
  <c r="S1485"/>
  <c r="T1485"/>
  <c r="U1485"/>
  <c r="V1485"/>
  <c r="W1485"/>
  <c r="X1485"/>
  <c r="Y1485"/>
  <c r="Z1485"/>
  <c r="AA1485"/>
  <c r="AB1485"/>
  <c r="AC1485"/>
  <c r="AD1485"/>
  <c r="AE1485"/>
  <c r="AF1485"/>
  <c r="AH1485"/>
  <c r="J1486"/>
  <c r="K1486"/>
  <c r="L1486"/>
  <c r="M1486"/>
  <c r="N1486"/>
  <c r="O1486"/>
  <c r="P1486"/>
  <c r="Q1486"/>
  <c r="R1486"/>
  <c r="S1486"/>
  <c r="T1486"/>
  <c r="U1486"/>
  <c r="V1486"/>
  <c r="W1486"/>
  <c r="X1486"/>
  <c r="Y1486"/>
  <c r="Z1486"/>
  <c r="AA1486"/>
  <c r="AB1486"/>
  <c r="AC1486"/>
  <c r="AD1486"/>
  <c r="AE1486"/>
  <c r="AF1486"/>
  <c r="AH1486"/>
  <c r="J1487"/>
  <c r="K1487"/>
  <c r="L1487"/>
  <c r="M1487"/>
  <c r="N1487"/>
  <c r="O1487"/>
  <c r="P1487"/>
  <c r="Q1487"/>
  <c r="R1487"/>
  <c r="S1487"/>
  <c r="T1487"/>
  <c r="U1487"/>
  <c r="V1487"/>
  <c r="W1487"/>
  <c r="X1487"/>
  <c r="Y1487"/>
  <c r="Z1487"/>
  <c r="AA1487"/>
  <c r="AB1487"/>
  <c r="AC1487"/>
  <c r="AD1487"/>
  <c r="AE1487"/>
  <c r="AF1487"/>
  <c r="AH1487"/>
  <c r="J1488"/>
  <c r="K1488"/>
  <c r="L1488"/>
  <c r="M1488"/>
  <c r="N1488"/>
  <c r="O1488"/>
  <c r="P1488"/>
  <c r="Q1488"/>
  <c r="R1488"/>
  <c r="S1488"/>
  <c r="T1488"/>
  <c r="U1488"/>
  <c r="V1488"/>
  <c r="W1488"/>
  <c r="X1488"/>
  <c r="Y1488"/>
  <c r="Z1488"/>
  <c r="AA1488"/>
  <c r="AB1488"/>
  <c r="AC1488"/>
  <c r="AD1488"/>
  <c r="AE1488"/>
  <c r="AF1488"/>
  <c r="AH1488"/>
  <c r="J1489"/>
  <c r="K1489"/>
  <c r="L1489"/>
  <c r="M1489"/>
  <c r="N1489"/>
  <c r="O1489"/>
  <c r="P1489"/>
  <c r="Q1489"/>
  <c r="R1489"/>
  <c r="S1489"/>
  <c r="T1489"/>
  <c r="U1489"/>
  <c r="V1489"/>
  <c r="W1489"/>
  <c r="X1489"/>
  <c r="Y1489"/>
  <c r="Z1489"/>
  <c r="AA1489"/>
  <c r="AB1489"/>
  <c r="AC1489"/>
  <c r="AD1489"/>
  <c r="AE1489"/>
  <c r="AF1489"/>
  <c r="AH1489"/>
  <c r="J1490"/>
  <c r="K1490"/>
  <c r="L1490"/>
  <c r="M1490"/>
  <c r="N1490"/>
  <c r="O1490"/>
  <c r="P1490"/>
  <c r="Q1490"/>
  <c r="R1490"/>
  <c r="S1490"/>
  <c r="T1490"/>
  <c r="U1490"/>
  <c r="V1490"/>
  <c r="W1490"/>
  <c r="X1490"/>
  <c r="Y1490"/>
  <c r="Z1490"/>
  <c r="AA1490"/>
  <c r="AB1490"/>
  <c r="AC1490"/>
  <c r="AD1490"/>
  <c r="AE1490"/>
  <c r="AF1490"/>
  <c r="AH1490"/>
  <c r="O157" i="2"/>
  <c r="N157"/>
  <c r="M157"/>
  <c r="L157"/>
  <c r="K157"/>
  <c r="J157"/>
  <c r="I157"/>
  <c r="H157"/>
  <c r="O156"/>
  <c r="N156"/>
  <c r="M156"/>
  <c r="L156"/>
  <c r="K156"/>
  <c r="J156"/>
  <c r="I156"/>
  <c r="H156"/>
  <c r="O155"/>
  <c r="N155"/>
  <c r="M155"/>
  <c r="L155"/>
  <c r="K155"/>
  <c r="J155"/>
  <c r="I155"/>
  <c r="H155"/>
  <c r="O154"/>
  <c r="N154"/>
  <c r="M154"/>
  <c r="L154"/>
  <c r="K154"/>
  <c r="J154"/>
  <c r="I154"/>
  <c r="H154"/>
  <c r="O153"/>
  <c r="N153"/>
  <c r="M153"/>
  <c r="L153"/>
  <c r="K153"/>
  <c r="J153"/>
  <c r="I153"/>
  <c r="H153"/>
  <c r="O152"/>
  <c r="N152"/>
  <c r="M152"/>
  <c r="L152"/>
  <c r="K152"/>
  <c r="J152"/>
  <c r="I152"/>
  <c r="H152"/>
  <c r="O151"/>
  <c r="N151"/>
  <c r="M151"/>
  <c r="L151"/>
  <c r="K151"/>
  <c r="J151"/>
  <c r="I151"/>
  <c r="H151"/>
  <c r="O150"/>
  <c r="N150"/>
  <c r="M150"/>
  <c r="L150"/>
  <c r="K150"/>
  <c r="J150"/>
  <c r="I150"/>
  <c r="H150"/>
  <c r="O149"/>
  <c r="N149"/>
  <c r="M149"/>
  <c r="L149"/>
  <c r="K149"/>
  <c r="J149"/>
  <c r="I149"/>
  <c r="H149"/>
  <c r="O148"/>
  <c r="N148"/>
  <c r="M148"/>
  <c r="L148"/>
  <c r="K148"/>
  <c r="J148"/>
  <c r="I148"/>
  <c r="H148"/>
  <c r="O138"/>
  <c r="N138"/>
  <c r="M138"/>
  <c r="L138"/>
  <c r="K138"/>
  <c r="J138"/>
  <c r="I138"/>
  <c r="H138"/>
  <c r="K49" i="7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O261" i="2"/>
  <c r="N261"/>
  <c r="M261"/>
  <c r="L261"/>
  <c r="K261"/>
  <c r="J261"/>
  <c r="I261"/>
  <c r="H261"/>
  <c r="O260"/>
  <c r="N260"/>
  <c r="M260"/>
  <c r="L260"/>
  <c r="K260"/>
  <c r="J260"/>
  <c r="I260"/>
  <c r="H260"/>
  <c r="O259"/>
  <c r="N259"/>
  <c r="M259"/>
  <c r="L259"/>
  <c r="K259"/>
  <c r="J259"/>
  <c r="I259"/>
  <c r="H259"/>
  <c r="O258"/>
  <c r="N258"/>
  <c r="M258"/>
  <c r="L258"/>
  <c r="K258"/>
  <c r="J258"/>
  <c r="I258"/>
  <c r="H258"/>
  <c r="O257"/>
  <c r="N257"/>
  <c r="M257"/>
  <c r="L257"/>
  <c r="K257"/>
  <c r="J257"/>
  <c r="I257"/>
  <c r="H257"/>
  <c r="O256"/>
  <c r="N256"/>
  <c r="M256"/>
  <c r="L256"/>
  <c r="K256"/>
  <c r="J256"/>
  <c r="I256"/>
  <c r="H256"/>
  <c r="O255"/>
  <c r="N255"/>
  <c r="M255"/>
  <c r="L255"/>
  <c r="K255"/>
  <c r="J255"/>
  <c r="I255"/>
  <c r="H255"/>
  <c r="O254"/>
  <c r="N254"/>
  <c r="M254"/>
  <c r="L254"/>
  <c r="K254"/>
  <c r="J254"/>
  <c r="I254"/>
  <c r="H254"/>
  <c r="O253"/>
  <c r="N253"/>
  <c r="M253"/>
  <c r="L253"/>
  <c r="K253"/>
  <c r="J253"/>
  <c r="I253"/>
  <c r="H253"/>
  <c r="O252"/>
  <c r="N252"/>
  <c r="M252"/>
  <c r="L252"/>
  <c r="K252"/>
  <c r="J252"/>
  <c r="I252"/>
  <c r="H252"/>
  <c r="K103" i="7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AM103"/>
  <c r="AN103"/>
  <c r="AO103"/>
  <c r="AP103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AM102"/>
  <c r="AN102"/>
  <c r="AO102"/>
  <c r="AP102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AM101"/>
  <c r="AN101"/>
  <c r="AO101"/>
  <c r="AP101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AM100"/>
  <c r="AN100"/>
  <c r="AO100"/>
  <c r="AP100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AM99"/>
  <c r="AN99"/>
  <c r="AO99"/>
  <c r="AP99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H2534" i="1"/>
  <c r="AF2534"/>
  <c r="AE2534"/>
  <c r="AD2534"/>
  <c r="AC2534"/>
  <c r="AB2534"/>
  <c r="AA2534"/>
  <c r="Z2534"/>
  <c r="Y2534"/>
  <c r="X2534"/>
  <c r="W2534"/>
  <c r="V2534"/>
  <c r="U2534"/>
  <c r="T2534"/>
  <c r="S2534"/>
  <c r="R2534"/>
  <c r="Q2534"/>
  <c r="P2534"/>
  <c r="O2534"/>
  <c r="N2534"/>
  <c r="M2534"/>
  <c r="L2534"/>
  <c r="K2534"/>
  <c r="J2534"/>
  <c r="AH2533"/>
  <c r="AF2533"/>
  <c r="AE2533"/>
  <c r="AD2533"/>
  <c r="AC2533"/>
  <c r="AB2533"/>
  <c r="AA2533"/>
  <c r="Z2533"/>
  <c r="Y2533"/>
  <c r="X2533"/>
  <c r="W2533"/>
  <c r="V2533"/>
  <c r="U2533"/>
  <c r="T2533"/>
  <c r="S2533"/>
  <c r="R2533"/>
  <c r="Q2533"/>
  <c r="P2533"/>
  <c r="O2533"/>
  <c r="N2533"/>
  <c r="M2533"/>
  <c r="L2533"/>
  <c r="K2533"/>
  <c r="J2533"/>
  <c r="AH2532"/>
  <c r="AF2532"/>
  <c r="AE2532"/>
  <c r="AD2532"/>
  <c r="AC2532"/>
  <c r="AB2532"/>
  <c r="AA2532"/>
  <c r="Z2532"/>
  <c r="Y2532"/>
  <c r="X2532"/>
  <c r="W2532"/>
  <c r="V2532"/>
  <c r="U2532"/>
  <c r="T2532"/>
  <c r="S2532"/>
  <c r="R2532"/>
  <c r="Q2532"/>
  <c r="P2532"/>
  <c r="O2532"/>
  <c r="N2532"/>
  <c r="M2532"/>
  <c r="L2532"/>
  <c r="K2532"/>
  <c r="J2532"/>
  <c r="AH2531"/>
  <c r="AF2531"/>
  <c r="AE2531"/>
  <c r="AD2531"/>
  <c r="AC2531"/>
  <c r="AB2531"/>
  <c r="AA2531"/>
  <c r="Z2531"/>
  <c r="Y2531"/>
  <c r="X2531"/>
  <c r="W2531"/>
  <c r="V2531"/>
  <c r="U2531"/>
  <c r="T2531"/>
  <c r="S2531"/>
  <c r="R2531"/>
  <c r="Q2531"/>
  <c r="P2531"/>
  <c r="O2531"/>
  <c r="N2531"/>
  <c r="M2531"/>
  <c r="L2531"/>
  <c r="K2531"/>
  <c r="J2531"/>
  <c r="AH2530"/>
  <c r="AF2530"/>
  <c r="AE2530"/>
  <c r="AD2530"/>
  <c r="AC2530"/>
  <c r="AB2530"/>
  <c r="AA2530"/>
  <c r="Z2530"/>
  <c r="Y2530"/>
  <c r="X2530"/>
  <c r="W2530"/>
  <c r="V2530"/>
  <c r="U2530"/>
  <c r="T2530"/>
  <c r="S2530"/>
  <c r="R2530"/>
  <c r="Q2530"/>
  <c r="P2530"/>
  <c r="O2530"/>
  <c r="N2530"/>
  <c r="M2530"/>
  <c r="L2530"/>
  <c r="K2530"/>
  <c r="J2530"/>
  <c r="AH2529"/>
  <c r="AF2529"/>
  <c r="AE2529"/>
  <c r="AD2529"/>
  <c r="AC2529"/>
  <c r="AB2529"/>
  <c r="AA2529"/>
  <c r="Z2529"/>
  <c r="Y2529"/>
  <c r="X2529"/>
  <c r="W2529"/>
  <c r="V2529"/>
  <c r="U2529"/>
  <c r="T2529"/>
  <c r="S2529"/>
  <c r="R2529"/>
  <c r="Q2529"/>
  <c r="P2529"/>
  <c r="O2529"/>
  <c r="N2529"/>
  <c r="M2529"/>
  <c r="L2529"/>
  <c r="K2529"/>
  <c r="J2529"/>
  <c r="AH2528"/>
  <c r="AF2528"/>
  <c r="AE2528"/>
  <c r="AD2528"/>
  <c r="AC2528"/>
  <c r="AB2528"/>
  <c r="AA2528"/>
  <c r="Z2528"/>
  <c r="Y2528"/>
  <c r="X2528"/>
  <c r="W2528"/>
  <c r="V2528"/>
  <c r="U2528"/>
  <c r="T2528"/>
  <c r="S2528"/>
  <c r="R2528"/>
  <c r="Q2528"/>
  <c r="P2528"/>
  <c r="O2528"/>
  <c r="N2528"/>
  <c r="M2528"/>
  <c r="L2528"/>
  <c r="K2528"/>
  <c r="J2528"/>
  <c r="AH2527"/>
  <c r="AF2527"/>
  <c r="AE2527"/>
  <c r="AD2527"/>
  <c r="AC2527"/>
  <c r="AB2527"/>
  <c r="AA2527"/>
  <c r="Z2527"/>
  <c r="Y2527"/>
  <c r="X2527"/>
  <c r="W2527"/>
  <c r="V2527"/>
  <c r="U2527"/>
  <c r="T2527"/>
  <c r="S2527"/>
  <c r="R2527"/>
  <c r="Q2527"/>
  <c r="P2527"/>
  <c r="O2527"/>
  <c r="N2527"/>
  <c r="M2527"/>
  <c r="L2527"/>
  <c r="K2527"/>
  <c r="J2527"/>
  <c r="AH2526"/>
  <c r="AF2526"/>
  <c r="AE2526"/>
  <c r="AD2526"/>
  <c r="AC2526"/>
  <c r="AB2526"/>
  <c r="AA2526"/>
  <c r="Z2526"/>
  <c r="Y2526"/>
  <c r="X2526"/>
  <c r="W2526"/>
  <c r="V2526"/>
  <c r="U2526"/>
  <c r="T2526"/>
  <c r="S2526"/>
  <c r="R2526"/>
  <c r="Q2526"/>
  <c r="P2526"/>
  <c r="O2526"/>
  <c r="N2526"/>
  <c r="M2526"/>
  <c r="L2526"/>
  <c r="K2526"/>
  <c r="J2526"/>
  <c r="AH2525"/>
  <c r="AF2525"/>
  <c r="AE2525"/>
  <c r="AD2525"/>
  <c r="AC2525"/>
  <c r="AB2525"/>
  <c r="AA2525"/>
  <c r="Z2525"/>
  <c r="Y2525"/>
  <c r="X2525"/>
  <c r="W2525"/>
  <c r="V2525"/>
  <c r="U2525"/>
  <c r="T2525"/>
  <c r="S2525"/>
  <c r="R2525"/>
  <c r="Q2525"/>
  <c r="P2525"/>
  <c r="O2525"/>
  <c r="N2525"/>
  <c r="M2525"/>
  <c r="L2525"/>
  <c r="K2525"/>
  <c r="J2525"/>
  <c r="AH2524"/>
  <c r="AF2524"/>
  <c r="AE2524"/>
  <c r="AD2524"/>
  <c r="AC2524"/>
  <c r="AB2524"/>
  <c r="AA2524"/>
  <c r="Z2524"/>
  <c r="Y2524"/>
  <c r="X2524"/>
  <c r="W2524"/>
  <c r="V2524"/>
  <c r="U2524"/>
  <c r="T2524"/>
  <c r="S2524"/>
  <c r="R2524"/>
  <c r="Q2524"/>
  <c r="P2524"/>
  <c r="O2524"/>
  <c r="N2524"/>
  <c r="M2524"/>
  <c r="L2524"/>
  <c r="K2524"/>
  <c r="J2524"/>
  <c r="AH2523"/>
  <c r="AF2523"/>
  <c r="AE2523"/>
  <c r="AD2523"/>
  <c r="AC2523"/>
  <c r="AB2523"/>
  <c r="AA2523"/>
  <c r="Z2523"/>
  <c r="Y2523"/>
  <c r="X2523"/>
  <c r="W2523"/>
  <c r="V2523"/>
  <c r="U2523"/>
  <c r="T2523"/>
  <c r="S2523"/>
  <c r="R2523"/>
  <c r="Q2523"/>
  <c r="P2523"/>
  <c r="O2523"/>
  <c r="N2523"/>
  <c r="M2523"/>
  <c r="L2523"/>
  <c r="K2523"/>
  <c r="J2523"/>
  <c r="AH2522"/>
  <c r="AF2522"/>
  <c r="AE2522"/>
  <c r="AD2522"/>
  <c r="AC2522"/>
  <c r="AB2522"/>
  <c r="AA2522"/>
  <c r="Z2522"/>
  <c r="Y2522"/>
  <c r="X2522"/>
  <c r="W2522"/>
  <c r="V2522"/>
  <c r="U2522"/>
  <c r="T2522"/>
  <c r="S2522"/>
  <c r="R2522"/>
  <c r="Q2522"/>
  <c r="P2522"/>
  <c r="O2522"/>
  <c r="N2522"/>
  <c r="M2522"/>
  <c r="L2522"/>
  <c r="K2522"/>
  <c r="J2522"/>
  <c r="AH2521"/>
  <c r="AF2521"/>
  <c r="AE2521"/>
  <c r="AD2521"/>
  <c r="AC2521"/>
  <c r="AB2521"/>
  <c r="AA2521"/>
  <c r="Z2521"/>
  <c r="Y2521"/>
  <c r="X2521"/>
  <c r="W2521"/>
  <c r="V2521"/>
  <c r="U2521"/>
  <c r="T2521"/>
  <c r="S2521"/>
  <c r="R2521"/>
  <c r="Q2521"/>
  <c r="P2521"/>
  <c r="O2521"/>
  <c r="N2521"/>
  <c r="M2521"/>
  <c r="L2521"/>
  <c r="K2521"/>
  <c r="J2521"/>
  <c r="AH2520"/>
  <c r="AF2520"/>
  <c r="AE2520"/>
  <c r="AD2520"/>
  <c r="AC2520"/>
  <c r="AB2520"/>
  <c r="AA2520"/>
  <c r="Z2520"/>
  <c r="Y2520"/>
  <c r="X2520"/>
  <c r="W2520"/>
  <c r="V2520"/>
  <c r="U2520"/>
  <c r="T2520"/>
  <c r="S2520"/>
  <c r="R2520"/>
  <c r="Q2520"/>
  <c r="P2520"/>
  <c r="O2520"/>
  <c r="N2520"/>
  <c r="M2520"/>
  <c r="L2520"/>
  <c r="K2520"/>
  <c r="J2520"/>
  <c r="AH2519"/>
  <c r="AF2519"/>
  <c r="AE2519"/>
  <c r="AD2519"/>
  <c r="AC2519"/>
  <c r="AB2519"/>
  <c r="AA2519"/>
  <c r="Z2519"/>
  <c r="Y2519"/>
  <c r="X2519"/>
  <c r="W2519"/>
  <c r="V2519"/>
  <c r="U2519"/>
  <c r="T2519"/>
  <c r="S2519"/>
  <c r="R2519"/>
  <c r="Q2519"/>
  <c r="P2519"/>
  <c r="O2519"/>
  <c r="N2519"/>
  <c r="M2519"/>
  <c r="L2519"/>
  <c r="K2519"/>
  <c r="J2519"/>
  <c r="AH2518"/>
  <c r="AF2518"/>
  <c r="AE2518"/>
  <c r="AD2518"/>
  <c r="AC2518"/>
  <c r="AB2518"/>
  <c r="AA2518"/>
  <c r="Z2518"/>
  <c r="Y2518"/>
  <c r="X2518"/>
  <c r="W2518"/>
  <c r="V2518"/>
  <c r="U2518"/>
  <c r="T2518"/>
  <c r="S2518"/>
  <c r="R2518"/>
  <c r="Q2518"/>
  <c r="P2518"/>
  <c r="O2518"/>
  <c r="N2518"/>
  <c r="M2518"/>
  <c r="L2518"/>
  <c r="K2518"/>
  <c r="J2518"/>
  <c r="AH2517"/>
  <c r="AF2517"/>
  <c r="AE2517"/>
  <c r="AD2517"/>
  <c r="AC2517"/>
  <c r="AB2517"/>
  <c r="AA2517"/>
  <c r="Z2517"/>
  <c r="Y2517"/>
  <c r="X2517"/>
  <c r="W2517"/>
  <c r="V2517"/>
  <c r="U2517"/>
  <c r="T2517"/>
  <c r="S2517"/>
  <c r="R2517"/>
  <c r="Q2517"/>
  <c r="P2517"/>
  <c r="O2517"/>
  <c r="N2517"/>
  <c r="M2517"/>
  <c r="L2517"/>
  <c r="K2517"/>
  <c r="J2517"/>
  <c r="AH2516"/>
  <c r="AF2516"/>
  <c r="AE2516"/>
  <c r="AD2516"/>
  <c r="AC2516"/>
  <c r="AB2516"/>
  <c r="AA2516"/>
  <c r="Z2516"/>
  <c r="Y2516"/>
  <c r="X2516"/>
  <c r="W2516"/>
  <c r="V2516"/>
  <c r="U2516"/>
  <c r="T2516"/>
  <c r="S2516"/>
  <c r="R2516"/>
  <c r="Q2516"/>
  <c r="P2516"/>
  <c r="O2516"/>
  <c r="N2516"/>
  <c r="M2516"/>
  <c r="L2516"/>
  <c r="K2516"/>
  <c r="J2516"/>
  <c r="AH2515"/>
  <c r="AF2515"/>
  <c r="AE2515"/>
  <c r="AD2515"/>
  <c r="AC2515"/>
  <c r="AB2515"/>
  <c r="AA2515"/>
  <c r="Z2515"/>
  <c r="Y2515"/>
  <c r="X2515"/>
  <c r="W2515"/>
  <c r="V2515"/>
  <c r="U2515"/>
  <c r="T2515"/>
  <c r="S2515"/>
  <c r="R2515"/>
  <c r="Q2515"/>
  <c r="P2515"/>
  <c r="O2515"/>
  <c r="N2515"/>
  <c r="M2515"/>
  <c r="L2515"/>
  <c r="K2515"/>
  <c r="J2515"/>
  <c r="AH2514"/>
  <c r="AF2514"/>
  <c r="AE2514"/>
  <c r="AD2514"/>
  <c r="AC2514"/>
  <c r="AB2514"/>
  <c r="AA2514"/>
  <c r="Z2514"/>
  <c r="Y2514"/>
  <c r="X2514"/>
  <c r="W2514"/>
  <c r="V2514"/>
  <c r="U2514"/>
  <c r="T2514"/>
  <c r="S2514"/>
  <c r="R2514"/>
  <c r="Q2514"/>
  <c r="P2514"/>
  <c r="O2514"/>
  <c r="N2514"/>
  <c r="M2514"/>
  <c r="L2514"/>
  <c r="K2514"/>
  <c r="J2514"/>
  <c r="AH2513"/>
  <c r="AF2513"/>
  <c r="AE2513"/>
  <c r="AD2513"/>
  <c r="AC2513"/>
  <c r="AB2513"/>
  <c r="AA2513"/>
  <c r="Z2513"/>
  <c r="Y2513"/>
  <c r="X2513"/>
  <c r="W2513"/>
  <c r="V2513"/>
  <c r="U2513"/>
  <c r="T2513"/>
  <c r="S2513"/>
  <c r="R2513"/>
  <c r="Q2513"/>
  <c r="P2513"/>
  <c r="O2513"/>
  <c r="N2513"/>
  <c r="M2513"/>
  <c r="L2513"/>
  <c r="K2513"/>
  <c r="J2513"/>
  <c r="AH2512"/>
  <c r="AF2512"/>
  <c r="AE2512"/>
  <c r="AD2512"/>
  <c r="AC2512"/>
  <c r="AB2512"/>
  <c r="AA2512"/>
  <c r="Z2512"/>
  <c r="Y2512"/>
  <c r="X2512"/>
  <c r="W2512"/>
  <c r="V2512"/>
  <c r="U2512"/>
  <c r="T2512"/>
  <c r="S2512"/>
  <c r="R2512"/>
  <c r="Q2512"/>
  <c r="P2512"/>
  <c r="O2512"/>
  <c r="N2512"/>
  <c r="M2512"/>
  <c r="L2512"/>
  <c r="K2512"/>
  <c r="J2512"/>
  <c r="AH2511"/>
  <c r="AF2511"/>
  <c r="AE2511"/>
  <c r="AD2511"/>
  <c r="AC2511"/>
  <c r="AB2511"/>
  <c r="AA2511"/>
  <c r="Z2511"/>
  <c r="Y2511"/>
  <c r="X2511"/>
  <c r="W2511"/>
  <c r="V2511"/>
  <c r="U2511"/>
  <c r="T2511"/>
  <c r="S2511"/>
  <c r="R2511"/>
  <c r="Q2511"/>
  <c r="P2511"/>
  <c r="O2511"/>
  <c r="N2511"/>
  <c r="M2511"/>
  <c r="L2511"/>
  <c r="K2511"/>
  <c r="J2511"/>
  <c r="AH2510"/>
  <c r="AF2510"/>
  <c r="AE2510"/>
  <c r="AD2510"/>
  <c r="AC2510"/>
  <c r="AB2510"/>
  <c r="AA2510"/>
  <c r="Z2510"/>
  <c r="Y2510"/>
  <c r="X2510"/>
  <c r="W2510"/>
  <c r="V2510"/>
  <c r="U2510"/>
  <c r="T2510"/>
  <c r="S2510"/>
  <c r="R2510"/>
  <c r="Q2510"/>
  <c r="P2510"/>
  <c r="O2510"/>
  <c r="N2510"/>
  <c r="M2510"/>
  <c r="L2510"/>
  <c r="K2510"/>
  <c r="J2510"/>
  <c r="AH2509"/>
  <c r="AF2509"/>
  <c r="AE2509"/>
  <c r="AD2509"/>
  <c r="AC2509"/>
  <c r="AB2509"/>
  <c r="AA2509"/>
  <c r="Z2509"/>
  <c r="Y2509"/>
  <c r="X2509"/>
  <c r="W2509"/>
  <c r="V2509"/>
  <c r="U2509"/>
  <c r="T2509"/>
  <c r="S2509"/>
  <c r="R2509"/>
  <c r="Q2509"/>
  <c r="P2509"/>
  <c r="O2509"/>
  <c r="N2509"/>
  <c r="M2509"/>
  <c r="L2509"/>
  <c r="K2509"/>
  <c r="J2509"/>
  <c r="AH2508"/>
  <c r="AF2508"/>
  <c r="AE2508"/>
  <c r="AD2508"/>
  <c r="AC2508"/>
  <c r="AB2508"/>
  <c r="AA2508"/>
  <c r="Z2508"/>
  <c r="Y2508"/>
  <c r="X2508"/>
  <c r="W2508"/>
  <c r="V2508"/>
  <c r="U2508"/>
  <c r="T2508"/>
  <c r="S2508"/>
  <c r="R2508"/>
  <c r="Q2508"/>
  <c r="P2508"/>
  <c r="O2508"/>
  <c r="N2508"/>
  <c r="M2508"/>
  <c r="L2508"/>
  <c r="K2508"/>
  <c r="J2508"/>
  <c r="AH2507"/>
  <c r="AF2507"/>
  <c r="AE2507"/>
  <c r="AD2507"/>
  <c r="AC2507"/>
  <c r="AB2507"/>
  <c r="AA2507"/>
  <c r="Z2507"/>
  <c r="Y2507"/>
  <c r="X2507"/>
  <c r="W2507"/>
  <c r="V2507"/>
  <c r="U2507"/>
  <c r="T2507"/>
  <c r="S2507"/>
  <c r="R2507"/>
  <c r="Q2507"/>
  <c r="P2507"/>
  <c r="O2507"/>
  <c r="N2507"/>
  <c r="M2507"/>
  <c r="L2507"/>
  <c r="K2507"/>
  <c r="J2507"/>
  <c r="AH2506"/>
  <c r="AF2506"/>
  <c r="AE2506"/>
  <c r="AD2506"/>
  <c r="AC2506"/>
  <c r="AB2506"/>
  <c r="AA2506"/>
  <c r="Z2506"/>
  <c r="Y2506"/>
  <c r="X2506"/>
  <c r="W2506"/>
  <c r="V2506"/>
  <c r="U2506"/>
  <c r="T2506"/>
  <c r="S2506"/>
  <c r="R2506"/>
  <c r="Q2506"/>
  <c r="P2506"/>
  <c r="O2506"/>
  <c r="N2506"/>
  <c r="M2506"/>
  <c r="L2506"/>
  <c r="K2506"/>
  <c r="J2506"/>
  <c r="AH2505"/>
  <c r="AF2505"/>
  <c r="AE2505"/>
  <c r="AD2505"/>
  <c r="AC2505"/>
  <c r="AB2505"/>
  <c r="AA2505"/>
  <c r="Z2505"/>
  <c r="Y2505"/>
  <c r="X2505"/>
  <c r="W2505"/>
  <c r="V2505"/>
  <c r="U2505"/>
  <c r="T2505"/>
  <c r="S2505"/>
  <c r="R2505"/>
  <c r="Q2505"/>
  <c r="P2505"/>
  <c r="O2505"/>
  <c r="N2505"/>
  <c r="M2505"/>
  <c r="L2505"/>
  <c r="K2505"/>
  <c r="J2505"/>
  <c r="AH2504"/>
  <c r="AF2504"/>
  <c r="AE2504"/>
  <c r="AD2504"/>
  <c r="AC2504"/>
  <c r="AB2504"/>
  <c r="AA2504"/>
  <c r="Z2504"/>
  <c r="Y2504"/>
  <c r="X2504"/>
  <c r="W2504"/>
  <c r="V2504"/>
  <c r="U2504"/>
  <c r="T2504"/>
  <c r="S2504"/>
  <c r="R2504"/>
  <c r="Q2504"/>
  <c r="P2504"/>
  <c r="O2504"/>
  <c r="N2504"/>
  <c r="M2504"/>
  <c r="L2504"/>
  <c r="K2504"/>
  <c r="J2504"/>
  <c r="AH2503"/>
  <c r="AF2503"/>
  <c r="AE2503"/>
  <c r="AD2503"/>
  <c r="AC2503"/>
  <c r="AB2503"/>
  <c r="AA2503"/>
  <c r="Z2503"/>
  <c r="Y2503"/>
  <c r="X2503"/>
  <c r="W2503"/>
  <c r="V2503"/>
  <c r="U2503"/>
  <c r="T2503"/>
  <c r="S2503"/>
  <c r="R2503"/>
  <c r="Q2503"/>
  <c r="P2503"/>
  <c r="O2503"/>
  <c r="N2503"/>
  <c r="M2503"/>
  <c r="L2503"/>
  <c r="K2503"/>
  <c r="J2503"/>
  <c r="AH2502"/>
  <c r="AF2502"/>
  <c r="AE2502"/>
  <c r="AD2502"/>
  <c r="AC2502"/>
  <c r="AB2502"/>
  <c r="AA2502"/>
  <c r="Z2502"/>
  <c r="Y2502"/>
  <c r="X2502"/>
  <c r="W2502"/>
  <c r="V2502"/>
  <c r="U2502"/>
  <c r="T2502"/>
  <c r="S2502"/>
  <c r="R2502"/>
  <c r="Q2502"/>
  <c r="P2502"/>
  <c r="O2502"/>
  <c r="N2502"/>
  <c r="M2502"/>
  <c r="L2502"/>
  <c r="K2502"/>
  <c r="J2502"/>
  <c r="AH2501"/>
  <c r="AF2501"/>
  <c r="AE2501"/>
  <c r="AD2501"/>
  <c r="AC2501"/>
  <c r="AB2501"/>
  <c r="AA2501"/>
  <c r="Z2501"/>
  <c r="Y2501"/>
  <c r="X2501"/>
  <c r="W2501"/>
  <c r="V2501"/>
  <c r="U2501"/>
  <c r="T2501"/>
  <c r="S2501"/>
  <c r="R2501"/>
  <c r="Q2501"/>
  <c r="P2501"/>
  <c r="O2501"/>
  <c r="N2501"/>
  <c r="M2501"/>
  <c r="L2501"/>
  <c r="K2501"/>
  <c r="J2501"/>
  <c r="AH2500"/>
  <c r="AF2500"/>
  <c r="AE2500"/>
  <c r="AD2500"/>
  <c r="AC2500"/>
  <c r="AB2500"/>
  <c r="AA2500"/>
  <c r="Z2500"/>
  <c r="Y2500"/>
  <c r="X2500"/>
  <c r="W2500"/>
  <c r="V2500"/>
  <c r="U2500"/>
  <c r="T2500"/>
  <c r="S2500"/>
  <c r="R2500"/>
  <c r="Q2500"/>
  <c r="P2500"/>
  <c r="O2500"/>
  <c r="N2500"/>
  <c r="M2500"/>
  <c r="L2500"/>
  <c r="K2500"/>
  <c r="J2500"/>
  <c r="AH2499"/>
  <c r="AF2499"/>
  <c r="AE2499"/>
  <c r="AD2499"/>
  <c r="AC2499"/>
  <c r="AB2499"/>
  <c r="AA2499"/>
  <c r="Z2499"/>
  <c r="Y2499"/>
  <c r="X2499"/>
  <c r="W2499"/>
  <c r="V2499"/>
  <c r="U2499"/>
  <c r="T2499"/>
  <c r="S2499"/>
  <c r="R2499"/>
  <c r="Q2499"/>
  <c r="P2499"/>
  <c r="O2499"/>
  <c r="N2499"/>
  <c r="M2499"/>
  <c r="L2499"/>
  <c r="K2499"/>
  <c r="J2499"/>
  <c r="AH2498"/>
  <c r="AF2498"/>
  <c r="AE2498"/>
  <c r="AD2498"/>
  <c r="AC2498"/>
  <c r="AB2498"/>
  <c r="AA2498"/>
  <c r="Z2498"/>
  <c r="Y2498"/>
  <c r="X2498"/>
  <c r="W2498"/>
  <c r="V2498"/>
  <c r="U2498"/>
  <c r="T2498"/>
  <c r="S2498"/>
  <c r="R2498"/>
  <c r="Q2498"/>
  <c r="P2498"/>
  <c r="O2498"/>
  <c r="N2498"/>
  <c r="M2498"/>
  <c r="L2498"/>
  <c r="K2498"/>
  <c r="J2498"/>
  <c r="AH2497"/>
  <c r="AF2497"/>
  <c r="AE2497"/>
  <c r="AD2497"/>
  <c r="AC2497"/>
  <c r="AB2497"/>
  <c r="AA2497"/>
  <c r="Z2497"/>
  <c r="Y2497"/>
  <c r="X2497"/>
  <c r="W2497"/>
  <c r="V2497"/>
  <c r="U2497"/>
  <c r="T2497"/>
  <c r="S2497"/>
  <c r="R2497"/>
  <c r="Q2497"/>
  <c r="P2497"/>
  <c r="O2497"/>
  <c r="N2497"/>
  <c r="M2497"/>
  <c r="L2497"/>
  <c r="K2497"/>
  <c r="J2497"/>
  <c r="AH2496"/>
  <c r="AF2496"/>
  <c r="AE2496"/>
  <c r="AD2496"/>
  <c r="AC2496"/>
  <c r="AB2496"/>
  <c r="AA2496"/>
  <c r="Z2496"/>
  <c r="Y2496"/>
  <c r="X2496"/>
  <c r="W2496"/>
  <c r="V2496"/>
  <c r="U2496"/>
  <c r="T2496"/>
  <c r="S2496"/>
  <c r="R2496"/>
  <c r="Q2496"/>
  <c r="P2496"/>
  <c r="O2496"/>
  <c r="N2496"/>
  <c r="M2496"/>
  <c r="L2496"/>
  <c r="K2496"/>
  <c r="J2496"/>
  <c r="AH2495"/>
  <c r="AF2495"/>
  <c r="AE2495"/>
  <c r="AD2495"/>
  <c r="AC2495"/>
  <c r="AB2495"/>
  <c r="AA2495"/>
  <c r="Z2495"/>
  <c r="Y2495"/>
  <c r="X2495"/>
  <c r="W2495"/>
  <c r="V2495"/>
  <c r="U2495"/>
  <c r="T2495"/>
  <c r="S2495"/>
  <c r="R2495"/>
  <c r="Q2495"/>
  <c r="P2495"/>
  <c r="O2495"/>
  <c r="N2495"/>
  <c r="M2495"/>
  <c r="L2495"/>
  <c r="K2495"/>
  <c r="J2495"/>
  <c r="AH2494"/>
  <c r="AF2494"/>
  <c r="AE2494"/>
  <c r="AD2494"/>
  <c r="AC2494"/>
  <c r="AB2494"/>
  <c r="AA2494"/>
  <c r="Z2494"/>
  <c r="Y2494"/>
  <c r="X2494"/>
  <c r="W2494"/>
  <c r="V2494"/>
  <c r="U2494"/>
  <c r="T2494"/>
  <c r="S2494"/>
  <c r="R2494"/>
  <c r="Q2494"/>
  <c r="P2494"/>
  <c r="O2494"/>
  <c r="N2494"/>
  <c r="M2494"/>
  <c r="L2494"/>
  <c r="K2494"/>
  <c r="J2494"/>
  <c r="AH2493"/>
  <c r="AF2493"/>
  <c r="AE2493"/>
  <c r="AD2493"/>
  <c r="AC2493"/>
  <c r="AB2493"/>
  <c r="AA2493"/>
  <c r="Z2493"/>
  <c r="Y2493"/>
  <c r="X2493"/>
  <c r="W2493"/>
  <c r="V2493"/>
  <c r="U2493"/>
  <c r="T2493"/>
  <c r="S2493"/>
  <c r="R2493"/>
  <c r="Q2493"/>
  <c r="P2493"/>
  <c r="O2493"/>
  <c r="N2493"/>
  <c r="M2493"/>
  <c r="L2493"/>
  <c r="K2493"/>
  <c r="J2493"/>
  <c r="AH2492"/>
  <c r="AF2492"/>
  <c r="AE2492"/>
  <c r="AD2492"/>
  <c r="AC2492"/>
  <c r="AB2492"/>
  <c r="AA2492"/>
  <c r="Z2492"/>
  <c r="Y2492"/>
  <c r="X2492"/>
  <c r="W2492"/>
  <c r="V2492"/>
  <c r="U2492"/>
  <c r="T2492"/>
  <c r="S2492"/>
  <c r="R2492"/>
  <c r="Q2492"/>
  <c r="P2492"/>
  <c r="O2492"/>
  <c r="N2492"/>
  <c r="M2492"/>
  <c r="L2492"/>
  <c r="K2492"/>
  <c r="J2492"/>
  <c r="AH2491"/>
  <c r="AF2491"/>
  <c r="AE2491"/>
  <c r="AD2491"/>
  <c r="AC2491"/>
  <c r="AB2491"/>
  <c r="AA2491"/>
  <c r="Z2491"/>
  <c r="Y2491"/>
  <c r="X2491"/>
  <c r="W2491"/>
  <c r="V2491"/>
  <c r="U2491"/>
  <c r="T2491"/>
  <c r="S2491"/>
  <c r="R2491"/>
  <c r="Q2491"/>
  <c r="P2491"/>
  <c r="O2491"/>
  <c r="N2491"/>
  <c r="M2491"/>
  <c r="L2491"/>
  <c r="K2491"/>
  <c r="J2491"/>
  <c r="AH2490"/>
  <c r="AF2490"/>
  <c r="AE2490"/>
  <c r="AD2490"/>
  <c r="AC2490"/>
  <c r="AB2490"/>
  <c r="AA2490"/>
  <c r="Z2490"/>
  <c r="Y2490"/>
  <c r="X2490"/>
  <c r="W2490"/>
  <c r="V2490"/>
  <c r="U2490"/>
  <c r="T2490"/>
  <c r="S2490"/>
  <c r="R2490"/>
  <c r="Q2490"/>
  <c r="P2490"/>
  <c r="O2490"/>
  <c r="N2490"/>
  <c r="M2490"/>
  <c r="L2490"/>
  <c r="K2490"/>
  <c r="J2490"/>
  <c r="AH2489"/>
  <c r="AF2489"/>
  <c r="AE2489"/>
  <c r="AD2489"/>
  <c r="AC2489"/>
  <c r="AB2489"/>
  <c r="AA2489"/>
  <c r="Z2489"/>
  <c r="Y2489"/>
  <c r="X2489"/>
  <c r="W2489"/>
  <c r="V2489"/>
  <c r="U2489"/>
  <c r="T2489"/>
  <c r="S2489"/>
  <c r="R2489"/>
  <c r="Q2489"/>
  <c r="P2489"/>
  <c r="O2489"/>
  <c r="N2489"/>
  <c r="M2489"/>
  <c r="L2489"/>
  <c r="K2489"/>
  <c r="J2489"/>
  <c r="AH2488"/>
  <c r="AF2488"/>
  <c r="AE2488"/>
  <c r="AD2488"/>
  <c r="AC2488"/>
  <c r="AB2488"/>
  <c r="AA2488"/>
  <c r="Z2488"/>
  <c r="Y2488"/>
  <c r="X2488"/>
  <c r="W2488"/>
  <c r="V2488"/>
  <c r="U2488"/>
  <c r="T2488"/>
  <c r="S2488"/>
  <c r="R2488"/>
  <c r="Q2488"/>
  <c r="P2488"/>
  <c r="O2488"/>
  <c r="N2488"/>
  <c r="M2488"/>
  <c r="L2488"/>
  <c r="K2488"/>
  <c r="J2488"/>
  <c r="AH2487"/>
  <c r="AF2487"/>
  <c r="AE2487"/>
  <c r="AD2487"/>
  <c r="AC2487"/>
  <c r="AB2487"/>
  <c r="AA2487"/>
  <c r="Z2487"/>
  <c r="Y2487"/>
  <c r="X2487"/>
  <c r="W2487"/>
  <c r="V2487"/>
  <c r="U2487"/>
  <c r="T2487"/>
  <c r="S2487"/>
  <c r="R2487"/>
  <c r="Q2487"/>
  <c r="P2487"/>
  <c r="O2487"/>
  <c r="N2487"/>
  <c r="M2487"/>
  <c r="L2487"/>
  <c r="K2487"/>
  <c r="J2487"/>
  <c r="AH2486"/>
  <c r="AF2486"/>
  <c r="AE2486"/>
  <c r="AD2486"/>
  <c r="AC2486"/>
  <c r="AB2486"/>
  <c r="AA2486"/>
  <c r="Z2486"/>
  <c r="Y2486"/>
  <c r="X2486"/>
  <c r="W2486"/>
  <c r="V2486"/>
  <c r="U2486"/>
  <c r="T2486"/>
  <c r="S2486"/>
  <c r="R2486"/>
  <c r="Q2486"/>
  <c r="P2486"/>
  <c r="O2486"/>
  <c r="N2486"/>
  <c r="M2486"/>
  <c r="L2486"/>
  <c r="K2486"/>
  <c r="J2486"/>
  <c r="AH2485"/>
  <c r="AF2485"/>
  <c r="AE2485"/>
  <c r="AD2485"/>
  <c r="AC2485"/>
  <c r="AB2485"/>
  <c r="AA2485"/>
  <c r="Z2485"/>
  <c r="Y2485"/>
  <c r="X2485"/>
  <c r="W2485"/>
  <c r="V2485"/>
  <c r="U2485"/>
  <c r="T2485"/>
  <c r="S2485"/>
  <c r="R2485"/>
  <c r="Q2485"/>
  <c r="P2485"/>
  <c r="O2485"/>
  <c r="N2485"/>
  <c r="M2485"/>
  <c r="L2485"/>
  <c r="K2485"/>
  <c r="J2485"/>
  <c r="AH2484"/>
  <c r="AF2484"/>
  <c r="AE2484"/>
  <c r="AD2484"/>
  <c r="AC2484"/>
  <c r="AB2484"/>
  <c r="AA2484"/>
  <c r="Z2484"/>
  <c r="Y2484"/>
  <c r="X2484"/>
  <c r="W2484"/>
  <c r="V2484"/>
  <c r="U2484"/>
  <c r="T2484"/>
  <c r="S2484"/>
  <c r="R2484"/>
  <c r="Q2484"/>
  <c r="P2484"/>
  <c r="O2484"/>
  <c r="N2484"/>
  <c r="M2484"/>
  <c r="L2484"/>
  <c r="K2484"/>
  <c r="J2484"/>
  <c r="AH2483"/>
  <c r="AF2483"/>
  <c r="AE2483"/>
  <c r="AD2483"/>
  <c r="AC2483"/>
  <c r="AB2483"/>
  <c r="AA2483"/>
  <c r="Z2483"/>
  <c r="Y2483"/>
  <c r="X2483"/>
  <c r="W2483"/>
  <c r="V2483"/>
  <c r="U2483"/>
  <c r="T2483"/>
  <c r="S2483"/>
  <c r="R2483"/>
  <c r="Q2483"/>
  <c r="P2483"/>
  <c r="O2483"/>
  <c r="N2483"/>
  <c r="M2483"/>
  <c r="L2483"/>
  <c r="K2483"/>
  <c r="J2483"/>
  <c r="AH2482"/>
  <c r="AF2482"/>
  <c r="AE2482"/>
  <c r="AD2482"/>
  <c r="AC2482"/>
  <c r="AB2482"/>
  <c r="AA2482"/>
  <c r="Z2482"/>
  <c r="Y2482"/>
  <c r="X2482"/>
  <c r="W2482"/>
  <c r="V2482"/>
  <c r="U2482"/>
  <c r="T2482"/>
  <c r="S2482"/>
  <c r="R2482"/>
  <c r="Q2482"/>
  <c r="P2482"/>
  <c r="O2482"/>
  <c r="N2482"/>
  <c r="M2482"/>
  <c r="L2482"/>
  <c r="K2482"/>
  <c r="J2482"/>
  <c r="AH2481"/>
  <c r="AF2481"/>
  <c r="AE2481"/>
  <c r="AD2481"/>
  <c r="AC2481"/>
  <c r="AB2481"/>
  <c r="AA2481"/>
  <c r="Z2481"/>
  <c r="Y2481"/>
  <c r="X2481"/>
  <c r="W2481"/>
  <c r="V2481"/>
  <c r="U2481"/>
  <c r="T2481"/>
  <c r="S2481"/>
  <c r="R2481"/>
  <c r="Q2481"/>
  <c r="P2481"/>
  <c r="O2481"/>
  <c r="N2481"/>
  <c r="M2481"/>
  <c r="L2481"/>
  <c r="K2481"/>
  <c r="J2481"/>
  <c r="AH2480"/>
  <c r="AF2480"/>
  <c r="AE2480"/>
  <c r="AD2480"/>
  <c r="AC2480"/>
  <c r="AB2480"/>
  <c r="AA2480"/>
  <c r="Z2480"/>
  <c r="Y2480"/>
  <c r="X2480"/>
  <c r="W2480"/>
  <c r="V2480"/>
  <c r="U2480"/>
  <c r="T2480"/>
  <c r="S2480"/>
  <c r="R2480"/>
  <c r="Q2480"/>
  <c r="P2480"/>
  <c r="O2480"/>
  <c r="N2480"/>
  <c r="M2480"/>
  <c r="L2480"/>
  <c r="K2480"/>
  <c r="J2480"/>
  <c r="AH2479"/>
  <c r="AF2479"/>
  <c r="AE2479"/>
  <c r="AD2479"/>
  <c r="AC2479"/>
  <c r="AB2479"/>
  <c r="AA2479"/>
  <c r="Z2479"/>
  <c r="Y2479"/>
  <c r="X2479"/>
  <c r="W2479"/>
  <c r="V2479"/>
  <c r="U2479"/>
  <c r="T2479"/>
  <c r="S2479"/>
  <c r="R2479"/>
  <c r="Q2479"/>
  <c r="P2479"/>
  <c r="O2479"/>
  <c r="N2479"/>
  <c r="M2479"/>
  <c r="L2479"/>
  <c r="K2479"/>
  <c r="J2479"/>
  <c r="AH2478"/>
  <c r="AF2478"/>
  <c r="AE2478"/>
  <c r="AD2478"/>
  <c r="AC2478"/>
  <c r="AB2478"/>
  <c r="AA2478"/>
  <c r="Z2478"/>
  <c r="Y2478"/>
  <c r="X2478"/>
  <c r="W2478"/>
  <c r="V2478"/>
  <c r="U2478"/>
  <c r="T2478"/>
  <c r="S2478"/>
  <c r="R2478"/>
  <c r="Q2478"/>
  <c r="P2478"/>
  <c r="O2478"/>
  <c r="N2478"/>
  <c r="M2478"/>
  <c r="L2478"/>
  <c r="K2478"/>
  <c r="J2478"/>
  <c r="AH2477"/>
  <c r="AF2477"/>
  <c r="AE2477"/>
  <c r="AD2477"/>
  <c r="AC2477"/>
  <c r="AB2477"/>
  <c r="AA2477"/>
  <c r="Z2477"/>
  <c r="Y2477"/>
  <c r="X2477"/>
  <c r="W2477"/>
  <c r="V2477"/>
  <c r="U2477"/>
  <c r="T2477"/>
  <c r="S2477"/>
  <c r="R2477"/>
  <c r="Q2477"/>
  <c r="P2477"/>
  <c r="O2477"/>
  <c r="N2477"/>
  <c r="M2477"/>
  <c r="L2477"/>
  <c r="K2477"/>
  <c r="J2477"/>
  <c r="AH2476"/>
  <c r="AF2476"/>
  <c r="AE2476"/>
  <c r="AD2476"/>
  <c r="AC2476"/>
  <c r="AB2476"/>
  <c r="AA2476"/>
  <c r="Z2476"/>
  <c r="Y2476"/>
  <c r="X2476"/>
  <c r="W2476"/>
  <c r="V2476"/>
  <c r="U2476"/>
  <c r="T2476"/>
  <c r="S2476"/>
  <c r="R2476"/>
  <c r="Q2476"/>
  <c r="P2476"/>
  <c r="O2476"/>
  <c r="N2476"/>
  <c r="M2476"/>
  <c r="L2476"/>
  <c r="K2476"/>
  <c r="J2476"/>
  <c r="AH2475"/>
  <c r="AF2475"/>
  <c r="AE2475"/>
  <c r="AD2475"/>
  <c r="AC2475"/>
  <c r="AB2475"/>
  <c r="AA2475"/>
  <c r="Z2475"/>
  <c r="Y2475"/>
  <c r="X2475"/>
  <c r="W2475"/>
  <c r="V2475"/>
  <c r="U2475"/>
  <c r="T2475"/>
  <c r="S2475"/>
  <c r="R2475"/>
  <c r="Q2475"/>
  <c r="P2475"/>
  <c r="O2475"/>
  <c r="N2475"/>
  <c r="M2475"/>
  <c r="L2475"/>
  <c r="K2475"/>
  <c r="J2475"/>
  <c r="AH2474"/>
  <c r="AF2474"/>
  <c r="AE2474"/>
  <c r="AD2474"/>
  <c r="AC2474"/>
  <c r="AB2474"/>
  <c r="AA2474"/>
  <c r="Z2474"/>
  <c r="Y2474"/>
  <c r="X2474"/>
  <c r="W2474"/>
  <c r="V2474"/>
  <c r="U2474"/>
  <c r="T2474"/>
  <c r="S2474"/>
  <c r="R2474"/>
  <c r="Q2474"/>
  <c r="P2474"/>
  <c r="O2474"/>
  <c r="N2474"/>
  <c r="M2474"/>
  <c r="L2474"/>
  <c r="K2474"/>
  <c r="J2474"/>
  <c r="AH2473"/>
  <c r="AF2473"/>
  <c r="AE2473"/>
  <c r="AD2473"/>
  <c r="AC2473"/>
  <c r="AB2473"/>
  <c r="AA2473"/>
  <c r="Z2473"/>
  <c r="Y2473"/>
  <c r="X2473"/>
  <c r="W2473"/>
  <c r="V2473"/>
  <c r="U2473"/>
  <c r="T2473"/>
  <c r="S2473"/>
  <c r="R2473"/>
  <c r="Q2473"/>
  <c r="P2473"/>
  <c r="O2473"/>
  <c r="N2473"/>
  <c r="M2473"/>
  <c r="L2473"/>
  <c r="K2473"/>
  <c r="J2473"/>
  <c r="AH2472"/>
  <c r="AF2472"/>
  <c r="AE2472"/>
  <c r="AD2472"/>
  <c r="AC2472"/>
  <c r="AB2472"/>
  <c r="AA2472"/>
  <c r="Z2472"/>
  <c r="Y2472"/>
  <c r="X2472"/>
  <c r="W2472"/>
  <c r="V2472"/>
  <c r="U2472"/>
  <c r="T2472"/>
  <c r="S2472"/>
  <c r="R2472"/>
  <c r="Q2472"/>
  <c r="P2472"/>
  <c r="O2472"/>
  <c r="N2472"/>
  <c r="M2472"/>
  <c r="L2472"/>
  <c r="K2472"/>
  <c r="J2472"/>
  <c r="AH2471"/>
  <c r="AF2471"/>
  <c r="AE2471"/>
  <c r="AD2471"/>
  <c r="AC2471"/>
  <c r="AB2471"/>
  <c r="AA2471"/>
  <c r="Z2471"/>
  <c r="Y2471"/>
  <c r="X2471"/>
  <c r="W2471"/>
  <c r="V2471"/>
  <c r="U2471"/>
  <c r="T2471"/>
  <c r="S2471"/>
  <c r="R2471"/>
  <c r="Q2471"/>
  <c r="P2471"/>
  <c r="O2471"/>
  <c r="N2471"/>
  <c r="M2471"/>
  <c r="L2471"/>
  <c r="K2471"/>
  <c r="J2471"/>
  <c r="AH2470"/>
  <c r="AF2470"/>
  <c r="AE2470"/>
  <c r="AD2470"/>
  <c r="AC2470"/>
  <c r="AB2470"/>
  <c r="AA2470"/>
  <c r="Z2470"/>
  <c r="Y2470"/>
  <c r="X2470"/>
  <c r="W2470"/>
  <c r="V2470"/>
  <c r="U2470"/>
  <c r="T2470"/>
  <c r="S2470"/>
  <c r="R2470"/>
  <c r="Q2470"/>
  <c r="P2470"/>
  <c r="O2470"/>
  <c r="N2470"/>
  <c r="M2470"/>
  <c r="L2470"/>
  <c r="K2470"/>
  <c r="J2470"/>
  <c r="AH2469"/>
  <c r="AF2469"/>
  <c r="AE2469"/>
  <c r="AD2469"/>
  <c r="AC2469"/>
  <c r="AB2469"/>
  <c r="AA2469"/>
  <c r="Z2469"/>
  <c r="Y2469"/>
  <c r="X2469"/>
  <c r="W2469"/>
  <c r="V2469"/>
  <c r="U2469"/>
  <c r="T2469"/>
  <c r="S2469"/>
  <c r="R2469"/>
  <c r="Q2469"/>
  <c r="P2469"/>
  <c r="O2469"/>
  <c r="N2469"/>
  <c r="M2469"/>
  <c r="L2469"/>
  <c r="K2469"/>
  <c r="J2469"/>
  <c r="AH2468"/>
  <c r="AF2468"/>
  <c r="AE2468"/>
  <c r="AD2468"/>
  <c r="AC2468"/>
  <c r="AB2468"/>
  <c r="AA2468"/>
  <c r="Z2468"/>
  <c r="Y2468"/>
  <c r="X2468"/>
  <c r="W2468"/>
  <c r="V2468"/>
  <c r="U2468"/>
  <c r="T2468"/>
  <c r="S2468"/>
  <c r="R2468"/>
  <c r="Q2468"/>
  <c r="P2468"/>
  <c r="O2468"/>
  <c r="N2468"/>
  <c r="M2468"/>
  <c r="L2468"/>
  <c r="K2468"/>
  <c r="J2468"/>
  <c r="AH2467"/>
  <c r="AF2467"/>
  <c r="AE2467"/>
  <c r="AD2467"/>
  <c r="AC2467"/>
  <c r="AB2467"/>
  <c r="AA2467"/>
  <c r="Z2467"/>
  <c r="Y2467"/>
  <c r="X2467"/>
  <c r="W2467"/>
  <c r="V2467"/>
  <c r="U2467"/>
  <c r="T2467"/>
  <c r="S2467"/>
  <c r="R2467"/>
  <c r="Q2467"/>
  <c r="P2467"/>
  <c r="O2467"/>
  <c r="N2467"/>
  <c r="M2467"/>
  <c r="L2467"/>
  <c r="K2467"/>
  <c r="J2467"/>
  <c r="AH2466"/>
  <c r="AF2466"/>
  <c r="AE2466"/>
  <c r="AD2466"/>
  <c r="AC2466"/>
  <c r="AB2466"/>
  <c r="AA2466"/>
  <c r="Z2466"/>
  <c r="Y2466"/>
  <c r="X2466"/>
  <c r="W2466"/>
  <c r="V2466"/>
  <c r="U2466"/>
  <c r="T2466"/>
  <c r="S2466"/>
  <c r="R2466"/>
  <c r="Q2466"/>
  <c r="P2466"/>
  <c r="O2466"/>
  <c r="N2466"/>
  <c r="M2466"/>
  <c r="L2466"/>
  <c r="K2466"/>
  <c r="J2466"/>
  <c r="AH2465"/>
  <c r="AF2465"/>
  <c r="AE2465"/>
  <c r="AD2465"/>
  <c r="AC2465"/>
  <c r="AB2465"/>
  <c r="AA2465"/>
  <c r="Z2465"/>
  <c r="Y2465"/>
  <c r="X2465"/>
  <c r="W2465"/>
  <c r="V2465"/>
  <c r="U2465"/>
  <c r="T2465"/>
  <c r="S2465"/>
  <c r="R2465"/>
  <c r="Q2465"/>
  <c r="P2465"/>
  <c r="O2465"/>
  <c r="N2465"/>
  <c r="M2465"/>
  <c r="L2465"/>
  <c r="K2465"/>
  <c r="J2465"/>
  <c r="AH2464"/>
  <c r="AF2464"/>
  <c r="AE2464"/>
  <c r="AD2464"/>
  <c r="AC2464"/>
  <c r="AB2464"/>
  <c r="AA2464"/>
  <c r="Z2464"/>
  <c r="Y2464"/>
  <c r="X2464"/>
  <c r="W2464"/>
  <c r="V2464"/>
  <c r="U2464"/>
  <c r="T2464"/>
  <c r="S2464"/>
  <c r="R2464"/>
  <c r="Q2464"/>
  <c r="P2464"/>
  <c r="O2464"/>
  <c r="N2464"/>
  <c r="M2464"/>
  <c r="L2464"/>
  <c r="K2464"/>
  <c r="J2464"/>
  <c r="AH2463"/>
  <c r="AF2463"/>
  <c r="AE2463"/>
  <c r="AD2463"/>
  <c r="AC2463"/>
  <c r="AB2463"/>
  <c r="AA2463"/>
  <c r="Z2463"/>
  <c r="Y2463"/>
  <c r="X2463"/>
  <c r="W2463"/>
  <c r="V2463"/>
  <c r="U2463"/>
  <c r="T2463"/>
  <c r="S2463"/>
  <c r="R2463"/>
  <c r="Q2463"/>
  <c r="P2463"/>
  <c r="O2463"/>
  <c r="N2463"/>
  <c r="M2463"/>
  <c r="L2463"/>
  <c r="K2463"/>
  <c r="J2463"/>
  <c r="AH2462"/>
  <c r="AF2462"/>
  <c r="AE2462"/>
  <c r="AD2462"/>
  <c r="AC2462"/>
  <c r="AB2462"/>
  <c r="AA2462"/>
  <c r="Z2462"/>
  <c r="Y2462"/>
  <c r="X2462"/>
  <c r="W2462"/>
  <c r="V2462"/>
  <c r="U2462"/>
  <c r="T2462"/>
  <c r="S2462"/>
  <c r="R2462"/>
  <c r="Q2462"/>
  <c r="P2462"/>
  <c r="O2462"/>
  <c r="N2462"/>
  <c r="M2462"/>
  <c r="L2462"/>
  <c r="K2462"/>
  <c r="J2462"/>
  <c r="AH2461"/>
  <c r="AF2461"/>
  <c r="AE2461"/>
  <c r="AD2461"/>
  <c r="AC2461"/>
  <c r="AB2461"/>
  <c r="AA2461"/>
  <c r="Z2461"/>
  <c r="Y2461"/>
  <c r="X2461"/>
  <c r="W2461"/>
  <c r="V2461"/>
  <c r="U2461"/>
  <c r="T2461"/>
  <c r="S2461"/>
  <c r="R2461"/>
  <c r="Q2461"/>
  <c r="P2461"/>
  <c r="O2461"/>
  <c r="N2461"/>
  <c r="M2461"/>
  <c r="L2461"/>
  <c r="K2461"/>
  <c r="J2461"/>
  <c r="AH2460"/>
  <c r="AF2460"/>
  <c r="AE2460"/>
  <c r="AD2460"/>
  <c r="AC2460"/>
  <c r="AB2460"/>
  <c r="AA2460"/>
  <c r="Z2460"/>
  <c r="Y2460"/>
  <c r="X2460"/>
  <c r="W2460"/>
  <c r="V2460"/>
  <c r="U2460"/>
  <c r="T2460"/>
  <c r="S2460"/>
  <c r="R2460"/>
  <c r="Q2460"/>
  <c r="P2460"/>
  <c r="O2460"/>
  <c r="N2460"/>
  <c r="M2460"/>
  <c r="L2460"/>
  <c r="K2460"/>
  <c r="J2460"/>
  <c r="AH2459"/>
  <c r="AF2459"/>
  <c r="AE2459"/>
  <c r="AD2459"/>
  <c r="AC2459"/>
  <c r="AB2459"/>
  <c r="AA2459"/>
  <c r="Z2459"/>
  <c r="Y2459"/>
  <c r="X2459"/>
  <c r="W2459"/>
  <c r="V2459"/>
  <c r="U2459"/>
  <c r="T2459"/>
  <c r="S2459"/>
  <c r="R2459"/>
  <c r="Q2459"/>
  <c r="P2459"/>
  <c r="O2459"/>
  <c r="N2459"/>
  <c r="M2459"/>
  <c r="L2459"/>
  <c r="K2459"/>
  <c r="J2459"/>
  <c r="AH2458"/>
  <c r="AF2458"/>
  <c r="AE2458"/>
  <c r="AD2458"/>
  <c r="AC2458"/>
  <c r="AB2458"/>
  <c r="AA2458"/>
  <c r="Z2458"/>
  <c r="Y2458"/>
  <c r="X2458"/>
  <c r="W2458"/>
  <c r="V2458"/>
  <c r="U2458"/>
  <c r="T2458"/>
  <c r="S2458"/>
  <c r="R2458"/>
  <c r="Q2458"/>
  <c r="P2458"/>
  <c r="O2458"/>
  <c r="N2458"/>
  <c r="M2458"/>
  <c r="L2458"/>
  <c r="K2458"/>
  <c r="J2458"/>
  <c r="AH2457"/>
  <c r="AF2457"/>
  <c r="AE2457"/>
  <c r="AD2457"/>
  <c r="AC2457"/>
  <c r="AB2457"/>
  <c r="AA2457"/>
  <c r="Z2457"/>
  <c r="Y2457"/>
  <c r="X2457"/>
  <c r="W2457"/>
  <c r="V2457"/>
  <c r="U2457"/>
  <c r="T2457"/>
  <c r="S2457"/>
  <c r="R2457"/>
  <c r="Q2457"/>
  <c r="P2457"/>
  <c r="O2457"/>
  <c r="N2457"/>
  <c r="M2457"/>
  <c r="L2457"/>
  <c r="K2457"/>
  <c r="J2457"/>
  <c r="AH2456"/>
  <c r="AF2456"/>
  <c r="AE2456"/>
  <c r="AD2456"/>
  <c r="AC2456"/>
  <c r="AB2456"/>
  <c r="AA2456"/>
  <c r="Z2456"/>
  <c r="Y2456"/>
  <c r="X2456"/>
  <c r="W2456"/>
  <c r="V2456"/>
  <c r="U2456"/>
  <c r="T2456"/>
  <c r="S2456"/>
  <c r="R2456"/>
  <c r="Q2456"/>
  <c r="P2456"/>
  <c r="O2456"/>
  <c r="N2456"/>
  <c r="M2456"/>
  <c r="L2456"/>
  <c r="K2456"/>
  <c r="J2456"/>
  <c r="AH2455"/>
  <c r="AF2455"/>
  <c r="AE2455"/>
  <c r="AD2455"/>
  <c r="AC2455"/>
  <c r="AB2455"/>
  <c r="AA2455"/>
  <c r="Z2455"/>
  <c r="Y2455"/>
  <c r="X2455"/>
  <c r="W2455"/>
  <c r="V2455"/>
  <c r="U2455"/>
  <c r="T2455"/>
  <c r="S2455"/>
  <c r="R2455"/>
  <c r="Q2455"/>
  <c r="P2455"/>
  <c r="O2455"/>
  <c r="N2455"/>
  <c r="M2455"/>
  <c r="L2455"/>
  <c r="K2455"/>
  <c r="J2455"/>
  <c r="AH2454"/>
  <c r="AF2454"/>
  <c r="AE2454"/>
  <c r="AD2454"/>
  <c r="AC2454"/>
  <c r="AB2454"/>
  <c r="AA2454"/>
  <c r="Z2454"/>
  <c r="Y2454"/>
  <c r="X2454"/>
  <c r="W2454"/>
  <c r="V2454"/>
  <c r="U2454"/>
  <c r="T2454"/>
  <c r="S2454"/>
  <c r="R2454"/>
  <c r="Q2454"/>
  <c r="P2454"/>
  <c r="O2454"/>
  <c r="N2454"/>
  <c r="M2454"/>
  <c r="L2454"/>
  <c r="K2454"/>
  <c r="J2454"/>
  <c r="AH2453"/>
  <c r="AF2453"/>
  <c r="AE2453"/>
  <c r="AD2453"/>
  <c r="AC2453"/>
  <c r="AB2453"/>
  <c r="AA2453"/>
  <c r="Z2453"/>
  <c r="Y2453"/>
  <c r="X2453"/>
  <c r="W2453"/>
  <c r="V2453"/>
  <c r="U2453"/>
  <c r="T2453"/>
  <c r="S2453"/>
  <c r="R2453"/>
  <c r="Q2453"/>
  <c r="P2453"/>
  <c r="O2453"/>
  <c r="N2453"/>
  <c r="M2453"/>
  <c r="L2453"/>
  <c r="K2453"/>
  <c r="J2453"/>
  <c r="AH2452"/>
  <c r="AF2452"/>
  <c r="AE2452"/>
  <c r="AD2452"/>
  <c r="AC2452"/>
  <c r="AB2452"/>
  <c r="AA2452"/>
  <c r="Z2452"/>
  <c r="Y2452"/>
  <c r="X2452"/>
  <c r="W2452"/>
  <c r="V2452"/>
  <c r="U2452"/>
  <c r="T2452"/>
  <c r="S2452"/>
  <c r="R2452"/>
  <c r="Q2452"/>
  <c r="P2452"/>
  <c r="O2452"/>
  <c r="N2452"/>
  <c r="M2452"/>
  <c r="L2452"/>
  <c r="K2452"/>
  <c r="J2452"/>
  <c r="AH2451"/>
  <c r="AF2451"/>
  <c r="AE2451"/>
  <c r="AD2451"/>
  <c r="AC2451"/>
  <c r="AB2451"/>
  <c r="AA2451"/>
  <c r="Z2451"/>
  <c r="Y2451"/>
  <c r="X2451"/>
  <c r="W2451"/>
  <c r="V2451"/>
  <c r="U2451"/>
  <c r="T2451"/>
  <c r="S2451"/>
  <c r="R2451"/>
  <c r="Q2451"/>
  <c r="P2451"/>
  <c r="O2451"/>
  <c r="N2451"/>
  <c r="M2451"/>
  <c r="L2451"/>
  <c r="K2451"/>
  <c r="J2451"/>
  <c r="AH2450"/>
  <c r="AF2450"/>
  <c r="AE2450"/>
  <c r="AD2450"/>
  <c r="AC2450"/>
  <c r="AB2450"/>
  <c r="AA2450"/>
  <c r="Z2450"/>
  <c r="Y2450"/>
  <c r="X2450"/>
  <c r="W2450"/>
  <c r="V2450"/>
  <c r="U2450"/>
  <c r="T2450"/>
  <c r="S2450"/>
  <c r="R2450"/>
  <c r="Q2450"/>
  <c r="P2450"/>
  <c r="O2450"/>
  <c r="N2450"/>
  <c r="M2450"/>
  <c r="L2450"/>
  <c r="K2450"/>
  <c r="J2450"/>
  <c r="AH2449"/>
  <c r="AF2449"/>
  <c r="AE2449"/>
  <c r="AD2449"/>
  <c r="AC2449"/>
  <c r="AB2449"/>
  <c r="AA2449"/>
  <c r="Z2449"/>
  <c r="Y2449"/>
  <c r="X2449"/>
  <c r="W2449"/>
  <c r="V2449"/>
  <c r="U2449"/>
  <c r="T2449"/>
  <c r="S2449"/>
  <c r="R2449"/>
  <c r="Q2449"/>
  <c r="P2449"/>
  <c r="O2449"/>
  <c r="N2449"/>
  <c r="M2449"/>
  <c r="L2449"/>
  <c r="K2449"/>
  <c r="J2449"/>
  <c r="AH2448"/>
  <c r="AF2448"/>
  <c r="AE2448"/>
  <c r="AD2448"/>
  <c r="AC2448"/>
  <c r="AB2448"/>
  <c r="AA2448"/>
  <c r="Z2448"/>
  <c r="Y2448"/>
  <c r="X2448"/>
  <c r="W2448"/>
  <c r="V2448"/>
  <c r="U2448"/>
  <c r="T2448"/>
  <c r="S2448"/>
  <c r="R2448"/>
  <c r="Q2448"/>
  <c r="P2448"/>
  <c r="O2448"/>
  <c r="N2448"/>
  <c r="M2448"/>
  <c r="L2448"/>
  <c r="K2448"/>
  <c r="J2448"/>
  <c r="AH2447"/>
  <c r="AF2447"/>
  <c r="AE2447"/>
  <c r="AD2447"/>
  <c r="AC2447"/>
  <c r="AB2447"/>
  <c r="AA2447"/>
  <c r="Z2447"/>
  <c r="Y2447"/>
  <c r="X2447"/>
  <c r="W2447"/>
  <c r="V2447"/>
  <c r="U2447"/>
  <c r="T2447"/>
  <c r="S2447"/>
  <c r="R2447"/>
  <c r="Q2447"/>
  <c r="P2447"/>
  <c r="O2447"/>
  <c r="N2447"/>
  <c r="M2447"/>
  <c r="L2447"/>
  <c r="K2447"/>
  <c r="J2447"/>
  <c r="AH2446"/>
  <c r="AF2446"/>
  <c r="AE2446"/>
  <c r="AD2446"/>
  <c r="AC2446"/>
  <c r="AB2446"/>
  <c r="AA2446"/>
  <c r="Z2446"/>
  <c r="Y2446"/>
  <c r="X2446"/>
  <c r="W2446"/>
  <c r="V2446"/>
  <c r="U2446"/>
  <c r="T2446"/>
  <c r="S2446"/>
  <c r="R2446"/>
  <c r="Q2446"/>
  <c r="P2446"/>
  <c r="O2446"/>
  <c r="N2446"/>
  <c r="M2446"/>
  <c r="L2446"/>
  <c r="K2446"/>
  <c r="J2446"/>
  <c r="AH2445"/>
  <c r="AF2445"/>
  <c r="AE2445"/>
  <c r="AD2445"/>
  <c r="AC2445"/>
  <c r="AB2445"/>
  <c r="AA2445"/>
  <c r="Z2445"/>
  <c r="Y2445"/>
  <c r="X2445"/>
  <c r="W2445"/>
  <c r="V2445"/>
  <c r="U2445"/>
  <c r="T2445"/>
  <c r="S2445"/>
  <c r="R2445"/>
  <c r="Q2445"/>
  <c r="P2445"/>
  <c r="O2445"/>
  <c r="N2445"/>
  <c r="M2445"/>
  <c r="L2445"/>
  <c r="K2445"/>
  <c r="J2445"/>
  <c r="AH2444"/>
  <c r="AF2444"/>
  <c r="AE2444"/>
  <c r="AD2444"/>
  <c r="AC2444"/>
  <c r="AB2444"/>
  <c r="AA2444"/>
  <c r="Z2444"/>
  <c r="Y2444"/>
  <c r="X2444"/>
  <c r="W2444"/>
  <c r="V2444"/>
  <c r="U2444"/>
  <c r="T2444"/>
  <c r="S2444"/>
  <c r="R2444"/>
  <c r="Q2444"/>
  <c r="P2444"/>
  <c r="O2444"/>
  <c r="N2444"/>
  <c r="M2444"/>
  <c r="L2444"/>
  <c r="K2444"/>
  <c r="J2444"/>
  <c r="AH2443"/>
  <c r="AF2443"/>
  <c r="AE2443"/>
  <c r="AD2443"/>
  <c r="AC2443"/>
  <c r="AB2443"/>
  <c r="AA2443"/>
  <c r="Z2443"/>
  <c r="Y2443"/>
  <c r="X2443"/>
  <c r="W2443"/>
  <c r="V2443"/>
  <c r="U2443"/>
  <c r="T2443"/>
  <c r="S2443"/>
  <c r="R2443"/>
  <c r="Q2443"/>
  <c r="P2443"/>
  <c r="O2443"/>
  <c r="N2443"/>
  <c r="M2443"/>
  <c r="L2443"/>
  <c r="K2443"/>
  <c r="J2443"/>
  <c r="AH2442"/>
  <c r="AF2442"/>
  <c r="AE2442"/>
  <c r="AD2442"/>
  <c r="AC2442"/>
  <c r="AB2442"/>
  <c r="AA2442"/>
  <c r="Z2442"/>
  <c r="Y2442"/>
  <c r="X2442"/>
  <c r="W2442"/>
  <c r="V2442"/>
  <c r="U2442"/>
  <c r="T2442"/>
  <c r="S2442"/>
  <c r="R2442"/>
  <c r="Q2442"/>
  <c r="P2442"/>
  <c r="O2442"/>
  <c r="N2442"/>
  <c r="M2442"/>
  <c r="L2442"/>
  <c r="K2442"/>
  <c r="J2442"/>
  <c r="AH2441"/>
  <c r="AF2441"/>
  <c r="AE2441"/>
  <c r="AD2441"/>
  <c r="AC2441"/>
  <c r="AB2441"/>
  <c r="AA2441"/>
  <c r="Z2441"/>
  <c r="Y2441"/>
  <c r="X2441"/>
  <c r="W2441"/>
  <c r="V2441"/>
  <c r="U2441"/>
  <c r="T2441"/>
  <c r="S2441"/>
  <c r="R2441"/>
  <c r="Q2441"/>
  <c r="P2441"/>
  <c r="O2441"/>
  <c r="N2441"/>
  <c r="M2441"/>
  <c r="L2441"/>
  <c r="K2441"/>
  <c r="J2441"/>
  <c r="AH2440"/>
  <c r="AF2440"/>
  <c r="AE2440"/>
  <c r="AD2440"/>
  <c r="AC2440"/>
  <c r="AB2440"/>
  <c r="AA2440"/>
  <c r="Z2440"/>
  <c r="Y2440"/>
  <c r="X2440"/>
  <c r="W2440"/>
  <c r="V2440"/>
  <c r="U2440"/>
  <c r="T2440"/>
  <c r="S2440"/>
  <c r="R2440"/>
  <c r="Q2440"/>
  <c r="P2440"/>
  <c r="O2440"/>
  <c r="N2440"/>
  <c r="M2440"/>
  <c r="L2440"/>
  <c r="K2440"/>
  <c r="J2440"/>
  <c r="AH2439"/>
  <c r="AF2439"/>
  <c r="AE2439"/>
  <c r="AD2439"/>
  <c r="AC2439"/>
  <c r="AB2439"/>
  <c r="AA2439"/>
  <c r="Z2439"/>
  <c r="Y2439"/>
  <c r="X2439"/>
  <c r="W2439"/>
  <c r="V2439"/>
  <c r="U2439"/>
  <c r="T2439"/>
  <c r="S2439"/>
  <c r="R2439"/>
  <c r="Q2439"/>
  <c r="P2439"/>
  <c r="O2439"/>
  <c r="N2439"/>
  <c r="M2439"/>
  <c r="L2439"/>
  <c r="K2439"/>
  <c r="J2439"/>
  <c r="AH2438"/>
  <c r="AF2438"/>
  <c r="AE2438"/>
  <c r="AD2438"/>
  <c r="AC2438"/>
  <c r="AB2438"/>
  <c r="AA2438"/>
  <c r="Z2438"/>
  <c r="Y2438"/>
  <c r="X2438"/>
  <c r="W2438"/>
  <c r="V2438"/>
  <c r="U2438"/>
  <c r="T2438"/>
  <c r="S2438"/>
  <c r="R2438"/>
  <c r="Q2438"/>
  <c r="P2438"/>
  <c r="O2438"/>
  <c r="N2438"/>
  <c r="M2438"/>
  <c r="L2438"/>
  <c r="K2438"/>
  <c r="J2438"/>
  <c r="AH2437"/>
  <c r="AF2437"/>
  <c r="AE2437"/>
  <c r="AD2437"/>
  <c r="AC2437"/>
  <c r="AB2437"/>
  <c r="AA2437"/>
  <c r="Z2437"/>
  <c r="Y2437"/>
  <c r="X2437"/>
  <c r="W2437"/>
  <c r="V2437"/>
  <c r="U2437"/>
  <c r="T2437"/>
  <c r="S2437"/>
  <c r="R2437"/>
  <c r="Q2437"/>
  <c r="P2437"/>
  <c r="O2437"/>
  <c r="N2437"/>
  <c r="M2437"/>
  <c r="L2437"/>
  <c r="K2437"/>
  <c r="J2437"/>
  <c r="O127" i="2"/>
  <c r="N127"/>
  <c r="M127"/>
  <c r="L127"/>
  <c r="K127"/>
  <c r="J127"/>
  <c r="I127"/>
  <c r="H127"/>
  <c r="O126"/>
  <c r="N126"/>
  <c r="M126"/>
  <c r="L126"/>
  <c r="K126"/>
  <c r="J126"/>
  <c r="I126"/>
  <c r="H126"/>
  <c r="O125"/>
  <c r="N125"/>
  <c r="M125"/>
  <c r="L125"/>
  <c r="K125"/>
  <c r="J125"/>
  <c r="I125"/>
  <c r="H125"/>
  <c r="O124"/>
  <c r="N124"/>
  <c r="M124"/>
  <c r="L124"/>
  <c r="K124"/>
  <c r="J124"/>
  <c r="I124"/>
  <c r="H124"/>
  <c r="O123"/>
  <c r="N123"/>
  <c r="M123"/>
  <c r="L123"/>
  <c r="K123"/>
  <c r="J123"/>
  <c r="I123"/>
  <c r="H123"/>
  <c r="O122"/>
  <c r="N122"/>
  <c r="M122"/>
  <c r="L122"/>
  <c r="K122"/>
  <c r="J122"/>
  <c r="I122"/>
  <c r="H122"/>
  <c r="O121"/>
  <c r="N121"/>
  <c r="M121"/>
  <c r="L121"/>
  <c r="K121"/>
  <c r="J121"/>
  <c r="I121"/>
  <c r="H121"/>
  <c r="O120"/>
  <c r="N120"/>
  <c r="M120"/>
  <c r="L120"/>
  <c r="K120"/>
  <c r="J120"/>
  <c r="I120"/>
  <c r="H120"/>
  <c r="O119"/>
  <c r="N119"/>
  <c r="M119"/>
  <c r="L119"/>
  <c r="K119"/>
  <c r="J119"/>
  <c r="I119"/>
  <c r="H119"/>
  <c r="O118"/>
  <c r="N118"/>
  <c r="M118"/>
  <c r="L118"/>
  <c r="K118"/>
  <c r="J118"/>
  <c r="I118"/>
  <c r="H118"/>
  <c r="O117"/>
  <c r="N117"/>
  <c r="M117"/>
  <c r="L117"/>
  <c r="K117"/>
  <c r="J117"/>
  <c r="I117"/>
  <c r="H117"/>
  <c r="O116"/>
  <c r="N116"/>
  <c r="M116"/>
  <c r="L116"/>
  <c r="K116"/>
  <c r="J116"/>
  <c r="I116"/>
  <c r="H116"/>
  <c r="O115"/>
  <c r="N115"/>
  <c r="M115"/>
  <c r="L115"/>
  <c r="K115"/>
  <c r="J115"/>
  <c r="I115"/>
  <c r="H115"/>
  <c r="O114"/>
  <c r="N114"/>
  <c r="M114"/>
  <c r="L114"/>
  <c r="K114"/>
  <c r="J114"/>
  <c r="I114"/>
  <c r="H114"/>
  <c r="O113"/>
  <c r="N113"/>
  <c r="M113"/>
  <c r="L113"/>
  <c r="K113"/>
  <c r="J113"/>
  <c r="I113"/>
  <c r="H113"/>
  <c r="O112"/>
  <c r="N112"/>
  <c r="M112"/>
  <c r="L112"/>
  <c r="K112"/>
  <c r="J112"/>
  <c r="I112"/>
  <c r="H112"/>
  <c r="O111"/>
  <c r="N111"/>
  <c r="M111"/>
  <c r="L111"/>
  <c r="K111"/>
  <c r="J111"/>
  <c r="I111"/>
  <c r="H111"/>
  <c r="O110"/>
  <c r="N110"/>
  <c r="M110"/>
  <c r="L110"/>
  <c r="K110"/>
  <c r="J110"/>
  <c r="I110"/>
  <c r="H110"/>
  <c r="AH1180" i="1"/>
  <c r="AF1180"/>
  <c r="AE1180"/>
  <c r="AD1180"/>
  <c r="AC1180"/>
  <c r="AB1180"/>
  <c r="AA1180"/>
  <c r="Z1180"/>
  <c r="Y1180"/>
  <c r="X1180"/>
  <c r="W1180"/>
  <c r="V1180"/>
  <c r="U1180"/>
  <c r="T1180"/>
  <c r="S1180"/>
  <c r="R1180"/>
  <c r="Q1180"/>
  <c r="P1180"/>
  <c r="O1180"/>
  <c r="N1180"/>
  <c r="M1180"/>
  <c r="L1180"/>
  <c r="K1180"/>
  <c r="J1180"/>
  <c r="AH1179"/>
  <c r="AF1179"/>
  <c r="AE1179"/>
  <c r="AD1179"/>
  <c r="AC1179"/>
  <c r="AB1179"/>
  <c r="AA1179"/>
  <c r="Z1179"/>
  <c r="Y1179"/>
  <c r="X1179"/>
  <c r="W1179"/>
  <c r="V1179"/>
  <c r="U1179"/>
  <c r="T1179"/>
  <c r="S1179"/>
  <c r="R1179"/>
  <c r="Q1179"/>
  <c r="P1179"/>
  <c r="O1179"/>
  <c r="N1179"/>
  <c r="M1179"/>
  <c r="L1179"/>
  <c r="K1179"/>
  <c r="J1179"/>
  <c r="AH1178"/>
  <c r="AF1178"/>
  <c r="AE1178"/>
  <c r="AD1178"/>
  <c r="AC1178"/>
  <c r="AB1178"/>
  <c r="AA1178"/>
  <c r="Z1178"/>
  <c r="Y1178"/>
  <c r="X1178"/>
  <c r="W1178"/>
  <c r="V1178"/>
  <c r="U1178"/>
  <c r="T1178"/>
  <c r="S1178"/>
  <c r="R1178"/>
  <c r="Q1178"/>
  <c r="P1178"/>
  <c r="O1178"/>
  <c r="N1178"/>
  <c r="M1178"/>
  <c r="L1178"/>
  <c r="K1178"/>
  <c r="J1178"/>
  <c r="AH1177"/>
  <c r="AF1177"/>
  <c r="AE1177"/>
  <c r="AD1177"/>
  <c r="AC1177"/>
  <c r="AB1177"/>
  <c r="AA1177"/>
  <c r="Z1177"/>
  <c r="Y1177"/>
  <c r="X1177"/>
  <c r="W1177"/>
  <c r="V1177"/>
  <c r="U1177"/>
  <c r="T1177"/>
  <c r="S1177"/>
  <c r="R1177"/>
  <c r="Q1177"/>
  <c r="P1177"/>
  <c r="O1177"/>
  <c r="N1177"/>
  <c r="M1177"/>
  <c r="L1177"/>
  <c r="K1177"/>
  <c r="J1177"/>
  <c r="AH1176"/>
  <c r="AF1176"/>
  <c r="AE1176"/>
  <c r="AD1176"/>
  <c r="AC1176"/>
  <c r="AB1176"/>
  <c r="AA1176"/>
  <c r="Z1176"/>
  <c r="Y1176"/>
  <c r="X1176"/>
  <c r="W1176"/>
  <c r="V1176"/>
  <c r="U1176"/>
  <c r="T1176"/>
  <c r="S1176"/>
  <c r="R1176"/>
  <c r="Q1176"/>
  <c r="P1176"/>
  <c r="O1176"/>
  <c r="N1176"/>
  <c r="M1176"/>
  <c r="L1176"/>
  <c r="K1176"/>
  <c r="J1176"/>
  <c r="AH1175"/>
  <c r="AF1175"/>
  <c r="AE1175"/>
  <c r="AD1175"/>
  <c r="AC1175"/>
  <c r="AB1175"/>
  <c r="AA1175"/>
  <c r="Z1175"/>
  <c r="Y1175"/>
  <c r="X1175"/>
  <c r="W1175"/>
  <c r="V1175"/>
  <c r="U1175"/>
  <c r="T1175"/>
  <c r="S1175"/>
  <c r="R1175"/>
  <c r="Q1175"/>
  <c r="P1175"/>
  <c r="O1175"/>
  <c r="N1175"/>
  <c r="M1175"/>
  <c r="L1175"/>
  <c r="K1175"/>
  <c r="J1175"/>
  <c r="AH1174"/>
  <c r="AF1174"/>
  <c r="AE1174"/>
  <c r="AD1174"/>
  <c r="AC1174"/>
  <c r="AB1174"/>
  <c r="AA1174"/>
  <c r="Z1174"/>
  <c r="Y1174"/>
  <c r="X1174"/>
  <c r="W1174"/>
  <c r="V1174"/>
  <c r="U1174"/>
  <c r="T1174"/>
  <c r="S1174"/>
  <c r="R1174"/>
  <c r="Q1174"/>
  <c r="P1174"/>
  <c r="O1174"/>
  <c r="N1174"/>
  <c r="M1174"/>
  <c r="L1174"/>
  <c r="K1174"/>
  <c r="J1174"/>
  <c r="AH1173"/>
  <c r="AF1173"/>
  <c r="AE1173"/>
  <c r="AD1173"/>
  <c r="AC1173"/>
  <c r="AB1173"/>
  <c r="AA1173"/>
  <c r="Z1173"/>
  <c r="Y1173"/>
  <c r="X1173"/>
  <c r="W1173"/>
  <c r="V1173"/>
  <c r="U1173"/>
  <c r="T1173"/>
  <c r="S1173"/>
  <c r="R1173"/>
  <c r="Q1173"/>
  <c r="P1173"/>
  <c r="O1173"/>
  <c r="N1173"/>
  <c r="M1173"/>
  <c r="L1173"/>
  <c r="K1173"/>
  <c r="J1173"/>
  <c r="AH1172"/>
  <c r="AF1172"/>
  <c r="AE1172"/>
  <c r="AD1172"/>
  <c r="AC1172"/>
  <c r="AB1172"/>
  <c r="AA1172"/>
  <c r="Z1172"/>
  <c r="Y1172"/>
  <c r="X1172"/>
  <c r="W1172"/>
  <c r="V1172"/>
  <c r="U1172"/>
  <c r="T1172"/>
  <c r="S1172"/>
  <c r="R1172"/>
  <c r="Q1172"/>
  <c r="P1172"/>
  <c r="O1172"/>
  <c r="N1172"/>
  <c r="M1172"/>
  <c r="L1172"/>
  <c r="K1172"/>
  <c r="J1172"/>
  <c r="AH1171"/>
  <c r="AF1171"/>
  <c r="AE1171"/>
  <c r="AD1171"/>
  <c r="AC1171"/>
  <c r="AB1171"/>
  <c r="AA1171"/>
  <c r="Z1171"/>
  <c r="Y1171"/>
  <c r="X1171"/>
  <c r="W1171"/>
  <c r="V1171"/>
  <c r="U1171"/>
  <c r="T1171"/>
  <c r="S1171"/>
  <c r="R1171"/>
  <c r="Q1171"/>
  <c r="P1171"/>
  <c r="O1171"/>
  <c r="N1171"/>
  <c r="M1171"/>
  <c r="L1171"/>
  <c r="K1171"/>
  <c r="J1171"/>
  <c r="AH1170"/>
  <c r="AF1170"/>
  <c r="AE1170"/>
  <c r="AD1170"/>
  <c r="AC1170"/>
  <c r="AB1170"/>
  <c r="AA1170"/>
  <c r="Z1170"/>
  <c r="Y1170"/>
  <c r="X1170"/>
  <c r="W1170"/>
  <c r="V1170"/>
  <c r="U1170"/>
  <c r="T1170"/>
  <c r="S1170"/>
  <c r="R1170"/>
  <c r="Q1170"/>
  <c r="P1170"/>
  <c r="O1170"/>
  <c r="N1170"/>
  <c r="M1170"/>
  <c r="L1170"/>
  <c r="K1170"/>
  <c r="J1170"/>
  <c r="AH1169"/>
  <c r="AF1169"/>
  <c r="AE1169"/>
  <c r="AD1169"/>
  <c r="AC1169"/>
  <c r="AB1169"/>
  <c r="AA1169"/>
  <c r="Z1169"/>
  <c r="Y1169"/>
  <c r="X1169"/>
  <c r="W1169"/>
  <c r="V1169"/>
  <c r="U1169"/>
  <c r="T1169"/>
  <c r="S1169"/>
  <c r="R1169"/>
  <c r="Q1169"/>
  <c r="P1169"/>
  <c r="O1169"/>
  <c r="N1169"/>
  <c r="M1169"/>
  <c r="L1169"/>
  <c r="K1169"/>
  <c r="J1169"/>
  <c r="AH1168"/>
  <c r="AF1168"/>
  <c r="AE1168"/>
  <c r="AD1168"/>
  <c r="AC1168"/>
  <c r="AB1168"/>
  <c r="AA1168"/>
  <c r="Z1168"/>
  <c r="Y1168"/>
  <c r="X1168"/>
  <c r="W1168"/>
  <c r="V1168"/>
  <c r="U1168"/>
  <c r="T1168"/>
  <c r="S1168"/>
  <c r="R1168"/>
  <c r="Q1168"/>
  <c r="P1168"/>
  <c r="O1168"/>
  <c r="N1168"/>
  <c r="M1168"/>
  <c r="L1168"/>
  <c r="K1168"/>
  <c r="J1168"/>
  <c r="AH1167"/>
  <c r="AF1167"/>
  <c r="AE1167"/>
  <c r="AD1167"/>
  <c r="AC1167"/>
  <c r="AB1167"/>
  <c r="AA1167"/>
  <c r="Z1167"/>
  <c r="Y1167"/>
  <c r="X1167"/>
  <c r="W1167"/>
  <c r="V1167"/>
  <c r="U1167"/>
  <c r="T1167"/>
  <c r="S1167"/>
  <c r="R1167"/>
  <c r="Q1167"/>
  <c r="P1167"/>
  <c r="O1167"/>
  <c r="N1167"/>
  <c r="M1167"/>
  <c r="L1167"/>
  <c r="K1167"/>
  <c r="J1167"/>
  <c r="AH1166"/>
  <c r="AF1166"/>
  <c r="AE1166"/>
  <c r="AD1166"/>
  <c r="AC1166"/>
  <c r="AB1166"/>
  <c r="AA1166"/>
  <c r="Z1166"/>
  <c r="Y1166"/>
  <c r="X1166"/>
  <c r="W1166"/>
  <c r="V1166"/>
  <c r="U1166"/>
  <c r="T1166"/>
  <c r="S1166"/>
  <c r="R1166"/>
  <c r="Q1166"/>
  <c r="P1166"/>
  <c r="O1166"/>
  <c r="N1166"/>
  <c r="M1166"/>
  <c r="L1166"/>
  <c r="K1166"/>
  <c r="J1166"/>
  <c r="AH1165"/>
  <c r="AF1165"/>
  <c r="AE1165"/>
  <c r="AD1165"/>
  <c r="AC1165"/>
  <c r="AB1165"/>
  <c r="AA1165"/>
  <c r="Z1165"/>
  <c r="Y1165"/>
  <c r="X1165"/>
  <c r="W1165"/>
  <c r="V1165"/>
  <c r="U1165"/>
  <c r="T1165"/>
  <c r="S1165"/>
  <c r="R1165"/>
  <c r="Q1165"/>
  <c r="P1165"/>
  <c r="O1165"/>
  <c r="N1165"/>
  <c r="M1165"/>
  <c r="L1165"/>
  <c r="K1165"/>
  <c r="J1165"/>
  <c r="AH1164"/>
  <c r="AF1164"/>
  <c r="AE1164"/>
  <c r="AD1164"/>
  <c r="AC1164"/>
  <c r="AB1164"/>
  <c r="AA1164"/>
  <c r="Z1164"/>
  <c r="Y1164"/>
  <c r="X1164"/>
  <c r="W1164"/>
  <c r="V1164"/>
  <c r="U1164"/>
  <c r="T1164"/>
  <c r="S1164"/>
  <c r="R1164"/>
  <c r="Q1164"/>
  <c r="P1164"/>
  <c r="O1164"/>
  <c r="N1164"/>
  <c r="M1164"/>
  <c r="L1164"/>
  <c r="K1164"/>
  <c r="J1164"/>
  <c r="AH1163"/>
  <c r="AF1163"/>
  <c r="AE1163"/>
  <c r="AD1163"/>
  <c r="AC1163"/>
  <c r="AB1163"/>
  <c r="AA1163"/>
  <c r="Z1163"/>
  <c r="Y1163"/>
  <c r="X1163"/>
  <c r="W1163"/>
  <c r="V1163"/>
  <c r="U1163"/>
  <c r="T1163"/>
  <c r="S1163"/>
  <c r="R1163"/>
  <c r="Q1163"/>
  <c r="P1163"/>
  <c r="O1163"/>
  <c r="N1163"/>
  <c r="M1163"/>
  <c r="L1163"/>
  <c r="K1163"/>
  <c r="J1163"/>
  <c r="AH1162"/>
  <c r="AF1162"/>
  <c r="AE1162"/>
  <c r="AD1162"/>
  <c r="AC1162"/>
  <c r="AB1162"/>
  <c r="AA1162"/>
  <c r="Z1162"/>
  <c r="Y1162"/>
  <c r="X1162"/>
  <c r="W1162"/>
  <c r="V1162"/>
  <c r="U1162"/>
  <c r="T1162"/>
  <c r="S1162"/>
  <c r="R1162"/>
  <c r="Q1162"/>
  <c r="P1162"/>
  <c r="O1162"/>
  <c r="N1162"/>
  <c r="M1162"/>
  <c r="L1162"/>
  <c r="K1162"/>
  <c r="J1162"/>
  <c r="AH1161"/>
  <c r="AF1161"/>
  <c r="AE1161"/>
  <c r="AD1161"/>
  <c r="AC1161"/>
  <c r="AB1161"/>
  <c r="AA1161"/>
  <c r="Z1161"/>
  <c r="Y1161"/>
  <c r="X1161"/>
  <c r="W1161"/>
  <c r="V1161"/>
  <c r="U1161"/>
  <c r="T1161"/>
  <c r="S1161"/>
  <c r="R1161"/>
  <c r="Q1161"/>
  <c r="P1161"/>
  <c r="O1161"/>
  <c r="N1161"/>
  <c r="M1161"/>
  <c r="L1161"/>
  <c r="K1161"/>
  <c r="J1161"/>
  <c r="AH1160"/>
  <c r="AF1160"/>
  <c r="AE1160"/>
  <c r="AD1160"/>
  <c r="AC1160"/>
  <c r="AB1160"/>
  <c r="AA1160"/>
  <c r="Z1160"/>
  <c r="Y1160"/>
  <c r="X1160"/>
  <c r="W1160"/>
  <c r="V1160"/>
  <c r="U1160"/>
  <c r="T1160"/>
  <c r="S1160"/>
  <c r="R1160"/>
  <c r="Q1160"/>
  <c r="P1160"/>
  <c r="O1160"/>
  <c r="N1160"/>
  <c r="M1160"/>
  <c r="L1160"/>
  <c r="K1160"/>
  <c r="J1160"/>
  <c r="AH1159"/>
  <c r="AF1159"/>
  <c r="AE1159"/>
  <c r="AD1159"/>
  <c r="AC1159"/>
  <c r="AB1159"/>
  <c r="AA1159"/>
  <c r="Z1159"/>
  <c r="Y1159"/>
  <c r="X1159"/>
  <c r="W1159"/>
  <c r="V1159"/>
  <c r="U1159"/>
  <c r="T1159"/>
  <c r="S1159"/>
  <c r="R1159"/>
  <c r="Q1159"/>
  <c r="P1159"/>
  <c r="O1159"/>
  <c r="N1159"/>
  <c r="M1159"/>
  <c r="L1159"/>
  <c r="K1159"/>
  <c r="J1159"/>
  <c r="AH1158"/>
  <c r="AF1158"/>
  <c r="AE1158"/>
  <c r="AD1158"/>
  <c r="AC1158"/>
  <c r="AB1158"/>
  <c r="AA1158"/>
  <c r="Z1158"/>
  <c r="Y1158"/>
  <c r="X1158"/>
  <c r="W1158"/>
  <c r="V1158"/>
  <c r="U1158"/>
  <c r="T1158"/>
  <c r="S1158"/>
  <c r="R1158"/>
  <c r="Q1158"/>
  <c r="P1158"/>
  <c r="O1158"/>
  <c r="N1158"/>
  <c r="M1158"/>
  <c r="L1158"/>
  <c r="K1158"/>
  <c r="J1158"/>
  <c r="AH1157"/>
  <c r="AF1157"/>
  <c r="AE1157"/>
  <c r="AD1157"/>
  <c r="AC1157"/>
  <c r="AB1157"/>
  <c r="AA1157"/>
  <c r="Z1157"/>
  <c r="Y1157"/>
  <c r="X1157"/>
  <c r="W1157"/>
  <c r="V1157"/>
  <c r="U1157"/>
  <c r="T1157"/>
  <c r="S1157"/>
  <c r="R1157"/>
  <c r="Q1157"/>
  <c r="P1157"/>
  <c r="O1157"/>
  <c r="N1157"/>
  <c r="M1157"/>
  <c r="L1157"/>
  <c r="K1157"/>
  <c r="J1157"/>
  <c r="AH1156"/>
  <c r="AF1156"/>
  <c r="AE1156"/>
  <c r="AD1156"/>
  <c r="AC1156"/>
  <c r="AB1156"/>
  <c r="AA1156"/>
  <c r="Z1156"/>
  <c r="Y1156"/>
  <c r="X1156"/>
  <c r="W1156"/>
  <c r="V1156"/>
  <c r="U1156"/>
  <c r="T1156"/>
  <c r="S1156"/>
  <c r="R1156"/>
  <c r="Q1156"/>
  <c r="P1156"/>
  <c r="O1156"/>
  <c r="N1156"/>
  <c r="M1156"/>
  <c r="L1156"/>
  <c r="K1156"/>
  <c r="J1156"/>
  <c r="AH1155"/>
  <c r="AF1155"/>
  <c r="AE1155"/>
  <c r="AD1155"/>
  <c r="AC1155"/>
  <c r="AB1155"/>
  <c r="AA1155"/>
  <c r="Z1155"/>
  <c r="Y1155"/>
  <c r="X1155"/>
  <c r="W1155"/>
  <c r="V1155"/>
  <c r="U1155"/>
  <c r="T1155"/>
  <c r="S1155"/>
  <c r="R1155"/>
  <c r="Q1155"/>
  <c r="P1155"/>
  <c r="O1155"/>
  <c r="N1155"/>
  <c r="M1155"/>
  <c r="L1155"/>
  <c r="K1155"/>
  <c r="J1155"/>
  <c r="AH1154"/>
  <c r="AF1154"/>
  <c r="AE1154"/>
  <c r="AD1154"/>
  <c r="AC1154"/>
  <c r="AB1154"/>
  <c r="AA1154"/>
  <c r="Z1154"/>
  <c r="Y1154"/>
  <c r="X1154"/>
  <c r="W1154"/>
  <c r="V1154"/>
  <c r="U1154"/>
  <c r="T1154"/>
  <c r="S1154"/>
  <c r="R1154"/>
  <c r="Q1154"/>
  <c r="P1154"/>
  <c r="O1154"/>
  <c r="N1154"/>
  <c r="M1154"/>
  <c r="L1154"/>
  <c r="K1154"/>
  <c r="J1154"/>
  <c r="AH1153"/>
  <c r="AF1153"/>
  <c r="AE1153"/>
  <c r="AD1153"/>
  <c r="AC1153"/>
  <c r="AB1153"/>
  <c r="AA1153"/>
  <c r="Z1153"/>
  <c r="Y1153"/>
  <c r="X1153"/>
  <c r="W1153"/>
  <c r="V1153"/>
  <c r="U1153"/>
  <c r="T1153"/>
  <c r="S1153"/>
  <c r="R1153"/>
  <c r="Q1153"/>
  <c r="P1153"/>
  <c r="O1153"/>
  <c r="N1153"/>
  <c r="M1153"/>
  <c r="L1153"/>
  <c r="K1153"/>
  <c r="J1153"/>
  <c r="AH1152"/>
  <c r="AF1152"/>
  <c r="AE1152"/>
  <c r="AD1152"/>
  <c r="AC1152"/>
  <c r="AB1152"/>
  <c r="AA1152"/>
  <c r="Z1152"/>
  <c r="Y1152"/>
  <c r="X1152"/>
  <c r="W1152"/>
  <c r="V1152"/>
  <c r="U1152"/>
  <c r="T1152"/>
  <c r="S1152"/>
  <c r="R1152"/>
  <c r="Q1152"/>
  <c r="P1152"/>
  <c r="O1152"/>
  <c r="N1152"/>
  <c r="M1152"/>
  <c r="L1152"/>
  <c r="K1152"/>
  <c r="J1152"/>
  <c r="AH1151"/>
  <c r="AF1151"/>
  <c r="AE1151"/>
  <c r="AD1151"/>
  <c r="AC1151"/>
  <c r="AB1151"/>
  <c r="AA1151"/>
  <c r="Z1151"/>
  <c r="Y1151"/>
  <c r="X1151"/>
  <c r="W1151"/>
  <c r="V1151"/>
  <c r="U1151"/>
  <c r="T1151"/>
  <c r="S1151"/>
  <c r="R1151"/>
  <c r="Q1151"/>
  <c r="P1151"/>
  <c r="O1151"/>
  <c r="N1151"/>
  <c r="M1151"/>
  <c r="L1151"/>
  <c r="K1151"/>
  <c r="J1151"/>
  <c r="AH1150"/>
  <c r="AF1150"/>
  <c r="AE1150"/>
  <c r="AD1150"/>
  <c r="AC1150"/>
  <c r="AB1150"/>
  <c r="AA1150"/>
  <c r="Z1150"/>
  <c r="Y1150"/>
  <c r="X1150"/>
  <c r="W1150"/>
  <c r="V1150"/>
  <c r="U1150"/>
  <c r="T1150"/>
  <c r="S1150"/>
  <c r="R1150"/>
  <c r="Q1150"/>
  <c r="P1150"/>
  <c r="O1150"/>
  <c r="N1150"/>
  <c r="M1150"/>
  <c r="L1150"/>
  <c r="K1150"/>
  <c r="J1150"/>
  <c r="AH1149"/>
  <c r="AF1149"/>
  <c r="AE1149"/>
  <c r="AD1149"/>
  <c r="AC1149"/>
  <c r="AB1149"/>
  <c r="AA1149"/>
  <c r="Z1149"/>
  <c r="Y1149"/>
  <c r="X1149"/>
  <c r="W1149"/>
  <c r="V1149"/>
  <c r="U1149"/>
  <c r="T1149"/>
  <c r="S1149"/>
  <c r="R1149"/>
  <c r="Q1149"/>
  <c r="P1149"/>
  <c r="O1149"/>
  <c r="N1149"/>
  <c r="M1149"/>
  <c r="L1149"/>
  <c r="K1149"/>
  <c r="J1149"/>
  <c r="AH1148"/>
  <c r="AF1148"/>
  <c r="AE1148"/>
  <c r="AD1148"/>
  <c r="AC1148"/>
  <c r="AB1148"/>
  <c r="AA1148"/>
  <c r="Z1148"/>
  <c r="Y1148"/>
  <c r="X1148"/>
  <c r="W1148"/>
  <c r="V1148"/>
  <c r="U1148"/>
  <c r="T1148"/>
  <c r="S1148"/>
  <c r="R1148"/>
  <c r="Q1148"/>
  <c r="P1148"/>
  <c r="O1148"/>
  <c r="N1148"/>
  <c r="M1148"/>
  <c r="L1148"/>
  <c r="K1148"/>
  <c r="J1148"/>
  <c r="AH1147"/>
  <c r="AF1147"/>
  <c r="AE1147"/>
  <c r="AD1147"/>
  <c r="AC1147"/>
  <c r="AB1147"/>
  <c r="AA1147"/>
  <c r="Z1147"/>
  <c r="Y1147"/>
  <c r="X1147"/>
  <c r="W1147"/>
  <c r="V1147"/>
  <c r="U1147"/>
  <c r="T1147"/>
  <c r="S1147"/>
  <c r="R1147"/>
  <c r="Q1147"/>
  <c r="P1147"/>
  <c r="O1147"/>
  <c r="N1147"/>
  <c r="M1147"/>
  <c r="L1147"/>
  <c r="K1147"/>
  <c r="J1147"/>
  <c r="AH1146"/>
  <c r="AF1146"/>
  <c r="AE1146"/>
  <c r="AD1146"/>
  <c r="AC1146"/>
  <c r="AB1146"/>
  <c r="AA1146"/>
  <c r="Z1146"/>
  <c r="Y1146"/>
  <c r="X1146"/>
  <c r="W1146"/>
  <c r="V1146"/>
  <c r="U1146"/>
  <c r="T1146"/>
  <c r="S1146"/>
  <c r="R1146"/>
  <c r="Q1146"/>
  <c r="P1146"/>
  <c r="O1146"/>
  <c r="N1146"/>
  <c r="M1146"/>
  <c r="L1146"/>
  <c r="K1146"/>
  <c r="J1146"/>
  <c r="AH1145"/>
  <c r="AF1145"/>
  <c r="AE1145"/>
  <c r="AD1145"/>
  <c r="AC1145"/>
  <c r="AB1145"/>
  <c r="AA1145"/>
  <c r="Z1145"/>
  <c r="Y1145"/>
  <c r="X1145"/>
  <c r="W1145"/>
  <c r="V1145"/>
  <c r="U1145"/>
  <c r="T1145"/>
  <c r="S1145"/>
  <c r="R1145"/>
  <c r="Q1145"/>
  <c r="P1145"/>
  <c r="O1145"/>
  <c r="N1145"/>
  <c r="M1145"/>
  <c r="L1145"/>
  <c r="K1145"/>
  <c r="J1145"/>
  <c r="AH1144"/>
  <c r="AF1144"/>
  <c r="AE1144"/>
  <c r="AD1144"/>
  <c r="AC1144"/>
  <c r="AB1144"/>
  <c r="AA1144"/>
  <c r="Z1144"/>
  <c r="Y1144"/>
  <c r="X1144"/>
  <c r="W1144"/>
  <c r="V1144"/>
  <c r="U1144"/>
  <c r="T1144"/>
  <c r="S1144"/>
  <c r="R1144"/>
  <c r="Q1144"/>
  <c r="P1144"/>
  <c r="O1144"/>
  <c r="N1144"/>
  <c r="M1144"/>
  <c r="L1144"/>
  <c r="K1144"/>
  <c r="J1144"/>
  <c r="AH1143"/>
  <c r="AF1143"/>
  <c r="AE1143"/>
  <c r="AD1143"/>
  <c r="AC1143"/>
  <c r="AB1143"/>
  <c r="AA1143"/>
  <c r="Z1143"/>
  <c r="Y1143"/>
  <c r="X1143"/>
  <c r="W1143"/>
  <c r="V1143"/>
  <c r="U1143"/>
  <c r="T1143"/>
  <c r="S1143"/>
  <c r="R1143"/>
  <c r="Q1143"/>
  <c r="P1143"/>
  <c r="O1143"/>
  <c r="N1143"/>
  <c r="M1143"/>
  <c r="L1143"/>
  <c r="K1143"/>
  <c r="J1143"/>
  <c r="AH1142"/>
  <c r="AF1142"/>
  <c r="AE1142"/>
  <c r="AD1142"/>
  <c r="AC1142"/>
  <c r="AB1142"/>
  <c r="AA1142"/>
  <c r="Z1142"/>
  <c r="Y1142"/>
  <c r="X1142"/>
  <c r="W1142"/>
  <c r="V1142"/>
  <c r="U1142"/>
  <c r="T1142"/>
  <c r="S1142"/>
  <c r="R1142"/>
  <c r="Q1142"/>
  <c r="P1142"/>
  <c r="O1142"/>
  <c r="N1142"/>
  <c r="M1142"/>
  <c r="L1142"/>
  <c r="K1142"/>
  <c r="J1142"/>
  <c r="AH1141"/>
  <c r="AF1141"/>
  <c r="AE1141"/>
  <c r="AD1141"/>
  <c r="AC1141"/>
  <c r="AB1141"/>
  <c r="AA1141"/>
  <c r="Z1141"/>
  <c r="Y1141"/>
  <c r="X1141"/>
  <c r="W1141"/>
  <c r="V1141"/>
  <c r="U1141"/>
  <c r="T1141"/>
  <c r="S1141"/>
  <c r="R1141"/>
  <c r="Q1141"/>
  <c r="P1141"/>
  <c r="O1141"/>
  <c r="N1141"/>
  <c r="M1141"/>
  <c r="L1141"/>
  <c r="K1141"/>
  <c r="J1141"/>
  <c r="AH1140"/>
  <c r="AF1140"/>
  <c r="AE1140"/>
  <c r="AD1140"/>
  <c r="AC1140"/>
  <c r="AB1140"/>
  <c r="AA1140"/>
  <c r="Z1140"/>
  <c r="Y1140"/>
  <c r="X1140"/>
  <c r="W1140"/>
  <c r="V1140"/>
  <c r="U1140"/>
  <c r="T1140"/>
  <c r="S1140"/>
  <c r="R1140"/>
  <c r="Q1140"/>
  <c r="P1140"/>
  <c r="O1140"/>
  <c r="N1140"/>
  <c r="M1140"/>
  <c r="L1140"/>
  <c r="K1140"/>
  <c r="J1140"/>
  <c r="AH1139"/>
  <c r="AF1139"/>
  <c r="AE1139"/>
  <c r="AD1139"/>
  <c r="AC1139"/>
  <c r="AB1139"/>
  <c r="AA1139"/>
  <c r="Z1139"/>
  <c r="Y1139"/>
  <c r="X1139"/>
  <c r="W1139"/>
  <c r="V1139"/>
  <c r="U1139"/>
  <c r="T1139"/>
  <c r="S1139"/>
  <c r="R1139"/>
  <c r="Q1139"/>
  <c r="P1139"/>
  <c r="O1139"/>
  <c r="N1139"/>
  <c r="M1139"/>
  <c r="L1139"/>
  <c r="K1139"/>
  <c r="J1139"/>
  <c r="AH1138"/>
  <c r="AF1138"/>
  <c r="AE1138"/>
  <c r="AD1138"/>
  <c r="AC1138"/>
  <c r="AB1138"/>
  <c r="AA1138"/>
  <c r="Z1138"/>
  <c r="Y1138"/>
  <c r="X1138"/>
  <c r="W1138"/>
  <c r="V1138"/>
  <c r="U1138"/>
  <c r="T1138"/>
  <c r="S1138"/>
  <c r="R1138"/>
  <c r="Q1138"/>
  <c r="P1138"/>
  <c r="O1138"/>
  <c r="N1138"/>
  <c r="M1138"/>
  <c r="L1138"/>
  <c r="K1138"/>
  <c r="J1138"/>
  <c r="AH1137"/>
  <c r="AF1137"/>
  <c r="AE1137"/>
  <c r="AD1137"/>
  <c r="AC1137"/>
  <c r="AB1137"/>
  <c r="AA1137"/>
  <c r="Z1137"/>
  <c r="Y1137"/>
  <c r="X1137"/>
  <c r="W1137"/>
  <c r="V1137"/>
  <c r="U1137"/>
  <c r="T1137"/>
  <c r="S1137"/>
  <c r="R1137"/>
  <c r="Q1137"/>
  <c r="P1137"/>
  <c r="O1137"/>
  <c r="N1137"/>
  <c r="M1137"/>
  <c r="L1137"/>
  <c r="K1137"/>
  <c r="J1137"/>
  <c r="AH1136"/>
  <c r="AF1136"/>
  <c r="AE1136"/>
  <c r="AD1136"/>
  <c r="AC1136"/>
  <c r="AB1136"/>
  <c r="AA1136"/>
  <c r="Z1136"/>
  <c r="Y1136"/>
  <c r="X1136"/>
  <c r="W1136"/>
  <c r="V1136"/>
  <c r="U1136"/>
  <c r="T1136"/>
  <c r="S1136"/>
  <c r="R1136"/>
  <c r="Q1136"/>
  <c r="P1136"/>
  <c r="O1136"/>
  <c r="N1136"/>
  <c r="M1136"/>
  <c r="L1136"/>
  <c r="K1136"/>
  <c r="J1136"/>
  <c r="AH1135"/>
  <c r="AF1135"/>
  <c r="AE1135"/>
  <c r="AD1135"/>
  <c r="AC1135"/>
  <c r="AB1135"/>
  <c r="AA1135"/>
  <c r="Z1135"/>
  <c r="Y1135"/>
  <c r="X1135"/>
  <c r="W1135"/>
  <c r="V1135"/>
  <c r="U1135"/>
  <c r="T1135"/>
  <c r="S1135"/>
  <c r="R1135"/>
  <c r="Q1135"/>
  <c r="P1135"/>
  <c r="O1135"/>
  <c r="N1135"/>
  <c r="M1135"/>
  <c r="L1135"/>
  <c r="K1135"/>
  <c r="J1135"/>
  <c r="AH1134"/>
  <c r="AF1134"/>
  <c r="AE1134"/>
  <c r="AD1134"/>
  <c r="AC1134"/>
  <c r="AB1134"/>
  <c r="AA1134"/>
  <c r="Z1134"/>
  <c r="Y1134"/>
  <c r="X1134"/>
  <c r="W1134"/>
  <c r="V1134"/>
  <c r="U1134"/>
  <c r="T1134"/>
  <c r="S1134"/>
  <c r="R1134"/>
  <c r="Q1134"/>
  <c r="P1134"/>
  <c r="O1134"/>
  <c r="N1134"/>
  <c r="M1134"/>
  <c r="L1134"/>
  <c r="K1134"/>
  <c r="J1134"/>
  <c r="AH1133"/>
  <c r="AF1133"/>
  <c r="AE1133"/>
  <c r="AD1133"/>
  <c r="AC1133"/>
  <c r="AB1133"/>
  <c r="AA1133"/>
  <c r="Z1133"/>
  <c r="Y1133"/>
  <c r="X1133"/>
  <c r="W1133"/>
  <c r="V1133"/>
  <c r="U1133"/>
  <c r="T1133"/>
  <c r="S1133"/>
  <c r="R1133"/>
  <c r="Q1133"/>
  <c r="P1133"/>
  <c r="O1133"/>
  <c r="N1133"/>
  <c r="M1133"/>
  <c r="L1133"/>
  <c r="K1133"/>
  <c r="J1133"/>
  <c r="AH1132"/>
  <c r="AF1132"/>
  <c r="AE1132"/>
  <c r="AD1132"/>
  <c r="AC1132"/>
  <c r="AB1132"/>
  <c r="AA1132"/>
  <c r="Z1132"/>
  <c r="Y1132"/>
  <c r="X1132"/>
  <c r="W1132"/>
  <c r="V1132"/>
  <c r="U1132"/>
  <c r="T1132"/>
  <c r="S1132"/>
  <c r="R1132"/>
  <c r="Q1132"/>
  <c r="P1132"/>
  <c r="O1132"/>
  <c r="N1132"/>
  <c r="M1132"/>
  <c r="L1132"/>
  <c r="K1132"/>
  <c r="J1132"/>
  <c r="AH1131"/>
  <c r="AF1131"/>
  <c r="AE1131"/>
  <c r="AD1131"/>
  <c r="AC1131"/>
  <c r="AB1131"/>
  <c r="AA1131"/>
  <c r="Z1131"/>
  <c r="Y1131"/>
  <c r="X1131"/>
  <c r="W1131"/>
  <c r="V1131"/>
  <c r="U1131"/>
  <c r="T1131"/>
  <c r="S1131"/>
  <c r="R1131"/>
  <c r="Q1131"/>
  <c r="P1131"/>
  <c r="O1131"/>
  <c r="N1131"/>
  <c r="M1131"/>
  <c r="L1131"/>
  <c r="K1131"/>
  <c r="J1131"/>
  <c r="AH1130"/>
  <c r="AF1130"/>
  <c r="AE1130"/>
  <c r="AD1130"/>
  <c r="AC1130"/>
  <c r="AB1130"/>
  <c r="AA1130"/>
  <c r="Z1130"/>
  <c r="Y1130"/>
  <c r="X1130"/>
  <c r="W1130"/>
  <c r="V1130"/>
  <c r="U1130"/>
  <c r="T1130"/>
  <c r="S1130"/>
  <c r="R1130"/>
  <c r="Q1130"/>
  <c r="P1130"/>
  <c r="O1130"/>
  <c r="N1130"/>
  <c r="M1130"/>
  <c r="L1130"/>
  <c r="K1130"/>
  <c r="J1130"/>
  <c r="AH1129"/>
  <c r="AF1129"/>
  <c r="AE1129"/>
  <c r="AD1129"/>
  <c r="AC1129"/>
  <c r="AB1129"/>
  <c r="AA1129"/>
  <c r="Z1129"/>
  <c r="Y1129"/>
  <c r="X1129"/>
  <c r="W1129"/>
  <c r="V1129"/>
  <c r="U1129"/>
  <c r="T1129"/>
  <c r="S1129"/>
  <c r="R1129"/>
  <c r="Q1129"/>
  <c r="P1129"/>
  <c r="O1129"/>
  <c r="N1129"/>
  <c r="M1129"/>
  <c r="L1129"/>
  <c r="K1129"/>
  <c r="J1129"/>
  <c r="AH1128"/>
  <c r="AF1128"/>
  <c r="AE1128"/>
  <c r="AD1128"/>
  <c r="AC1128"/>
  <c r="AB1128"/>
  <c r="AA1128"/>
  <c r="Z1128"/>
  <c r="Y1128"/>
  <c r="X1128"/>
  <c r="W1128"/>
  <c r="V1128"/>
  <c r="U1128"/>
  <c r="T1128"/>
  <c r="S1128"/>
  <c r="R1128"/>
  <c r="Q1128"/>
  <c r="P1128"/>
  <c r="O1128"/>
  <c r="N1128"/>
  <c r="M1128"/>
  <c r="L1128"/>
  <c r="K1128"/>
  <c r="J1128"/>
  <c r="AH1127"/>
  <c r="AF1127"/>
  <c r="AE1127"/>
  <c r="AD1127"/>
  <c r="AC1127"/>
  <c r="AB1127"/>
  <c r="AA1127"/>
  <c r="Z1127"/>
  <c r="Y1127"/>
  <c r="X1127"/>
  <c r="W1127"/>
  <c r="V1127"/>
  <c r="U1127"/>
  <c r="T1127"/>
  <c r="S1127"/>
  <c r="R1127"/>
  <c r="Q1127"/>
  <c r="P1127"/>
  <c r="O1127"/>
  <c r="N1127"/>
  <c r="M1127"/>
  <c r="L1127"/>
  <c r="K1127"/>
  <c r="J1127"/>
  <c r="AH1126"/>
  <c r="AF1126"/>
  <c r="AE1126"/>
  <c r="AD1126"/>
  <c r="AC1126"/>
  <c r="AB1126"/>
  <c r="AA1126"/>
  <c r="Z1126"/>
  <c r="Y1126"/>
  <c r="X1126"/>
  <c r="W1126"/>
  <c r="V1126"/>
  <c r="U1126"/>
  <c r="T1126"/>
  <c r="S1126"/>
  <c r="R1126"/>
  <c r="Q1126"/>
  <c r="P1126"/>
  <c r="O1126"/>
  <c r="N1126"/>
  <c r="M1126"/>
  <c r="L1126"/>
  <c r="K1126"/>
  <c r="J1126"/>
  <c r="AH1125"/>
  <c r="AF1125"/>
  <c r="AE1125"/>
  <c r="AD1125"/>
  <c r="AC1125"/>
  <c r="AB1125"/>
  <c r="AA1125"/>
  <c r="Z1125"/>
  <c r="Y1125"/>
  <c r="X1125"/>
  <c r="W1125"/>
  <c r="V1125"/>
  <c r="U1125"/>
  <c r="T1125"/>
  <c r="S1125"/>
  <c r="R1125"/>
  <c r="Q1125"/>
  <c r="P1125"/>
  <c r="O1125"/>
  <c r="N1125"/>
  <c r="M1125"/>
  <c r="L1125"/>
  <c r="K1125"/>
  <c r="J1125"/>
  <c r="AH1124"/>
  <c r="AF1124"/>
  <c r="AE1124"/>
  <c r="AD1124"/>
  <c r="AC1124"/>
  <c r="AB1124"/>
  <c r="AA1124"/>
  <c r="Z1124"/>
  <c r="Y1124"/>
  <c r="X1124"/>
  <c r="W1124"/>
  <c r="V1124"/>
  <c r="U1124"/>
  <c r="T1124"/>
  <c r="S1124"/>
  <c r="R1124"/>
  <c r="Q1124"/>
  <c r="P1124"/>
  <c r="O1124"/>
  <c r="N1124"/>
  <c r="M1124"/>
  <c r="L1124"/>
  <c r="K1124"/>
  <c r="J1124"/>
  <c r="AH1123"/>
  <c r="AF1123"/>
  <c r="AE1123"/>
  <c r="AD1123"/>
  <c r="AC1123"/>
  <c r="AB1123"/>
  <c r="AA1123"/>
  <c r="Z1123"/>
  <c r="Y1123"/>
  <c r="X1123"/>
  <c r="W1123"/>
  <c r="V1123"/>
  <c r="U1123"/>
  <c r="T1123"/>
  <c r="S1123"/>
  <c r="R1123"/>
  <c r="Q1123"/>
  <c r="P1123"/>
  <c r="O1123"/>
  <c r="N1123"/>
  <c r="M1123"/>
  <c r="L1123"/>
  <c r="K1123"/>
  <c r="J1123"/>
  <c r="AH1122"/>
  <c r="AF1122"/>
  <c r="AE1122"/>
  <c r="AD1122"/>
  <c r="AC1122"/>
  <c r="AB1122"/>
  <c r="AA1122"/>
  <c r="Z1122"/>
  <c r="Y1122"/>
  <c r="X1122"/>
  <c r="W1122"/>
  <c r="V1122"/>
  <c r="U1122"/>
  <c r="T1122"/>
  <c r="S1122"/>
  <c r="R1122"/>
  <c r="Q1122"/>
  <c r="P1122"/>
  <c r="O1122"/>
  <c r="N1122"/>
  <c r="M1122"/>
  <c r="L1122"/>
  <c r="K1122"/>
  <c r="J1122"/>
  <c r="AH1121"/>
  <c r="AF1121"/>
  <c r="AE1121"/>
  <c r="AD1121"/>
  <c r="AC1121"/>
  <c r="AB1121"/>
  <c r="AA1121"/>
  <c r="Z1121"/>
  <c r="Y1121"/>
  <c r="X1121"/>
  <c r="W1121"/>
  <c r="V1121"/>
  <c r="U1121"/>
  <c r="T1121"/>
  <c r="S1121"/>
  <c r="R1121"/>
  <c r="Q1121"/>
  <c r="P1121"/>
  <c r="O1121"/>
  <c r="N1121"/>
  <c r="M1121"/>
  <c r="L1121"/>
  <c r="K1121"/>
  <c r="J1121"/>
  <c r="AH1120"/>
  <c r="AF1120"/>
  <c r="AE1120"/>
  <c r="AD1120"/>
  <c r="AC1120"/>
  <c r="AB1120"/>
  <c r="AA1120"/>
  <c r="Z1120"/>
  <c r="Y1120"/>
  <c r="X1120"/>
  <c r="W1120"/>
  <c r="V1120"/>
  <c r="U1120"/>
  <c r="T1120"/>
  <c r="S1120"/>
  <c r="R1120"/>
  <c r="Q1120"/>
  <c r="P1120"/>
  <c r="O1120"/>
  <c r="N1120"/>
  <c r="M1120"/>
  <c r="L1120"/>
  <c r="K1120"/>
  <c r="J1120"/>
  <c r="AH1119"/>
  <c r="AF1119"/>
  <c r="AE1119"/>
  <c r="AD1119"/>
  <c r="AC1119"/>
  <c r="AB1119"/>
  <c r="AA1119"/>
  <c r="Z1119"/>
  <c r="Y1119"/>
  <c r="X1119"/>
  <c r="W1119"/>
  <c r="V1119"/>
  <c r="U1119"/>
  <c r="T1119"/>
  <c r="S1119"/>
  <c r="R1119"/>
  <c r="Q1119"/>
  <c r="P1119"/>
  <c r="O1119"/>
  <c r="N1119"/>
  <c r="M1119"/>
  <c r="L1119"/>
  <c r="K1119"/>
  <c r="J1119"/>
  <c r="AH1118"/>
  <c r="AF1118"/>
  <c r="AE1118"/>
  <c r="AD1118"/>
  <c r="AC1118"/>
  <c r="AB1118"/>
  <c r="AA1118"/>
  <c r="Z1118"/>
  <c r="Y1118"/>
  <c r="X1118"/>
  <c r="W1118"/>
  <c r="V1118"/>
  <c r="U1118"/>
  <c r="T1118"/>
  <c r="S1118"/>
  <c r="R1118"/>
  <c r="Q1118"/>
  <c r="P1118"/>
  <c r="O1118"/>
  <c r="N1118"/>
  <c r="M1118"/>
  <c r="L1118"/>
  <c r="K1118"/>
  <c r="J1118"/>
  <c r="AH1117"/>
  <c r="AF1117"/>
  <c r="AE1117"/>
  <c r="AD1117"/>
  <c r="AC1117"/>
  <c r="AB1117"/>
  <c r="AA1117"/>
  <c r="Z1117"/>
  <c r="Y1117"/>
  <c r="X1117"/>
  <c r="W1117"/>
  <c r="V1117"/>
  <c r="U1117"/>
  <c r="T1117"/>
  <c r="S1117"/>
  <c r="R1117"/>
  <c r="Q1117"/>
  <c r="P1117"/>
  <c r="O1117"/>
  <c r="N1117"/>
  <c r="M1117"/>
  <c r="L1117"/>
  <c r="K1117"/>
  <c r="J1117"/>
  <c r="AH1116"/>
  <c r="AF1116"/>
  <c r="AE1116"/>
  <c r="AD1116"/>
  <c r="AC1116"/>
  <c r="AB1116"/>
  <c r="AA1116"/>
  <c r="Z1116"/>
  <c r="Y1116"/>
  <c r="X1116"/>
  <c r="W1116"/>
  <c r="V1116"/>
  <c r="U1116"/>
  <c r="T1116"/>
  <c r="S1116"/>
  <c r="R1116"/>
  <c r="Q1116"/>
  <c r="P1116"/>
  <c r="O1116"/>
  <c r="N1116"/>
  <c r="M1116"/>
  <c r="L1116"/>
  <c r="K1116"/>
  <c r="J1116"/>
  <c r="AH1115"/>
  <c r="AF1115"/>
  <c r="AE1115"/>
  <c r="AD1115"/>
  <c r="AC1115"/>
  <c r="AB1115"/>
  <c r="AA1115"/>
  <c r="Z1115"/>
  <c r="Y1115"/>
  <c r="X1115"/>
  <c r="W1115"/>
  <c r="V1115"/>
  <c r="U1115"/>
  <c r="T1115"/>
  <c r="S1115"/>
  <c r="R1115"/>
  <c r="Q1115"/>
  <c r="P1115"/>
  <c r="O1115"/>
  <c r="N1115"/>
  <c r="M1115"/>
  <c r="L1115"/>
  <c r="K1115"/>
  <c r="J1115"/>
  <c r="AH1114"/>
  <c r="AF1114"/>
  <c r="AE1114"/>
  <c r="AD1114"/>
  <c r="AC1114"/>
  <c r="AB1114"/>
  <c r="AA1114"/>
  <c r="Z1114"/>
  <c r="Y1114"/>
  <c r="X1114"/>
  <c r="W1114"/>
  <c r="V1114"/>
  <c r="U1114"/>
  <c r="T1114"/>
  <c r="S1114"/>
  <c r="R1114"/>
  <c r="Q1114"/>
  <c r="P1114"/>
  <c r="O1114"/>
  <c r="N1114"/>
  <c r="M1114"/>
  <c r="L1114"/>
  <c r="K1114"/>
  <c r="J1114"/>
  <c r="AH1113"/>
  <c r="AF1113"/>
  <c r="AE1113"/>
  <c r="AD1113"/>
  <c r="AC1113"/>
  <c r="AB1113"/>
  <c r="AA1113"/>
  <c r="Z1113"/>
  <c r="Y1113"/>
  <c r="X1113"/>
  <c r="W1113"/>
  <c r="V1113"/>
  <c r="U1113"/>
  <c r="T1113"/>
  <c r="S1113"/>
  <c r="R1113"/>
  <c r="Q1113"/>
  <c r="P1113"/>
  <c r="O1113"/>
  <c r="N1113"/>
  <c r="M1113"/>
  <c r="L1113"/>
  <c r="K1113"/>
  <c r="J1113"/>
  <c r="AH1112"/>
  <c r="AF1112"/>
  <c r="AE1112"/>
  <c r="AD1112"/>
  <c r="AC1112"/>
  <c r="AB1112"/>
  <c r="AA1112"/>
  <c r="Z1112"/>
  <c r="Y1112"/>
  <c r="X1112"/>
  <c r="W1112"/>
  <c r="V1112"/>
  <c r="U1112"/>
  <c r="T1112"/>
  <c r="S1112"/>
  <c r="R1112"/>
  <c r="Q1112"/>
  <c r="P1112"/>
  <c r="O1112"/>
  <c r="N1112"/>
  <c r="M1112"/>
  <c r="L1112"/>
  <c r="K1112"/>
  <c r="J1112"/>
  <c r="AH1111"/>
  <c r="AF1111"/>
  <c r="AE1111"/>
  <c r="AD1111"/>
  <c r="AC1111"/>
  <c r="AB1111"/>
  <c r="AA1111"/>
  <c r="Z1111"/>
  <c r="Y1111"/>
  <c r="X1111"/>
  <c r="W1111"/>
  <c r="V1111"/>
  <c r="U1111"/>
  <c r="T1111"/>
  <c r="S1111"/>
  <c r="R1111"/>
  <c r="Q1111"/>
  <c r="P1111"/>
  <c r="O1111"/>
  <c r="N1111"/>
  <c r="M1111"/>
  <c r="L1111"/>
  <c r="K1111"/>
  <c r="J1111"/>
  <c r="AH1110"/>
  <c r="AF1110"/>
  <c r="AE1110"/>
  <c r="AD1110"/>
  <c r="AC1110"/>
  <c r="AB1110"/>
  <c r="AA1110"/>
  <c r="Z1110"/>
  <c r="Y1110"/>
  <c r="X1110"/>
  <c r="W1110"/>
  <c r="V1110"/>
  <c r="U1110"/>
  <c r="T1110"/>
  <c r="S1110"/>
  <c r="R1110"/>
  <c r="Q1110"/>
  <c r="P1110"/>
  <c r="O1110"/>
  <c r="N1110"/>
  <c r="M1110"/>
  <c r="L1110"/>
  <c r="K1110"/>
  <c r="J1110"/>
  <c r="AH1109"/>
  <c r="AF1109"/>
  <c r="AE1109"/>
  <c r="AD1109"/>
  <c r="AC1109"/>
  <c r="AB1109"/>
  <c r="AA1109"/>
  <c r="Z1109"/>
  <c r="Y1109"/>
  <c r="X1109"/>
  <c r="W1109"/>
  <c r="V1109"/>
  <c r="U1109"/>
  <c r="T1109"/>
  <c r="S1109"/>
  <c r="R1109"/>
  <c r="Q1109"/>
  <c r="P1109"/>
  <c r="O1109"/>
  <c r="N1109"/>
  <c r="M1109"/>
  <c r="L1109"/>
  <c r="K1109"/>
  <c r="J1109"/>
  <c r="AH1108"/>
  <c r="AF1108"/>
  <c r="AE1108"/>
  <c r="AD1108"/>
  <c r="AC1108"/>
  <c r="AB1108"/>
  <c r="AA1108"/>
  <c r="Z1108"/>
  <c r="Y1108"/>
  <c r="X1108"/>
  <c r="W1108"/>
  <c r="V1108"/>
  <c r="U1108"/>
  <c r="T1108"/>
  <c r="S1108"/>
  <c r="R1108"/>
  <c r="Q1108"/>
  <c r="P1108"/>
  <c r="O1108"/>
  <c r="N1108"/>
  <c r="M1108"/>
  <c r="L1108"/>
  <c r="K1108"/>
  <c r="J1108"/>
  <c r="AH1107"/>
  <c r="AF1107"/>
  <c r="AE1107"/>
  <c r="AD1107"/>
  <c r="AC1107"/>
  <c r="AB1107"/>
  <c r="AA1107"/>
  <c r="Z1107"/>
  <c r="Y1107"/>
  <c r="X1107"/>
  <c r="W1107"/>
  <c r="V1107"/>
  <c r="U1107"/>
  <c r="T1107"/>
  <c r="S1107"/>
  <c r="R1107"/>
  <c r="Q1107"/>
  <c r="P1107"/>
  <c r="O1107"/>
  <c r="N1107"/>
  <c r="M1107"/>
  <c r="L1107"/>
  <c r="K1107"/>
  <c r="J1107"/>
  <c r="AH1106"/>
  <c r="AF1106"/>
  <c r="AE1106"/>
  <c r="AD1106"/>
  <c r="AC1106"/>
  <c r="AB1106"/>
  <c r="AA1106"/>
  <c r="Z1106"/>
  <c r="Y1106"/>
  <c r="X1106"/>
  <c r="W1106"/>
  <c r="V1106"/>
  <c r="U1106"/>
  <c r="T1106"/>
  <c r="S1106"/>
  <c r="R1106"/>
  <c r="Q1106"/>
  <c r="P1106"/>
  <c r="O1106"/>
  <c r="N1106"/>
  <c r="M1106"/>
  <c r="L1106"/>
  <c r="K1106"/>
  <c r="J1106"/>
  <c r="AH1105"/>
  <c r="AF1105"/>
  <c r="AE1105"/>
  <c r="AD1105"/>
  <c r="AC1105"/>
  <c r="AB1105"/>
  <c r="AA1105"/>
  <c r="Z1105"/>
  <c r="Y1105"/>
  <c r="X1105"/>
  <c r="W1105"/>
  <c r="V1105"/>
  <c r="U1105"/>
  <c r="T1105"/>
  <c r="S1105"/>
  <c r="R1105"/>
  <c r="Q1105"/>
  <c r="P1105"/>
  <c r="O1105"/>
  <c r="N1105"/>
  <c r="M1105"/>
  <c r="L1105"/>
  <c r="K1105"/>
  <c r="J1105"/>
  <c r="AH1104"/>
  <c r="AF1104"/>
  <c r="AE1104"/>
  <c r="AD1104"/>
  <c r="AC1104"/>
  <c r="AB1104"/>
  <c r="AA1104"/>
  <c r="Z1104"/>
  <c r="Y1104"/>
  <c r="X1104"/>
  <c r="W1104"/>
  <c r="V1104"/>
  <c r="U1104"/>
  <c r="T1104"/>
  <c r="S1104"/>
  <c r="R1104"/>
  <c r="Q1104"/>
  <c r="P1104"/>
  <c r="O1104"/>
  <c r="N1104"/>
  <c r="M1104"/>
  <c r="L1104"/>
  <c r="K1104"/>
  <c r="J1104"/>
  <c r="AH1103"/>
  <c r="AF1103"/>
  <c r="AE1103"/>
  <c r="AD1103"/>
  <c r="AC1103"/>
  <c r="AB1103"/>
  <c r="AA1103"/>
  <c r="Z1103"/>
  <c r="Y1103"/>
  <c r="X1103"/>
  <c r="W1103"/>
  <c r="V1103"/>
  <c r="U1103"/>
  <c r="T1103"/>
  <c r="S1103"/>
  <c r="R1103"/>
  <c r="Q1103"/>
  <c r="P1103"/>
  <c r="O1103"/>
  <c r="N1103"/>
  <c r="M1103"/>
  <c r="L1103"/>
  <c r="K1103"/>
  <c r="J1103"/>
  <c r="AH1102"/>
  <c r="AF1102"/>
  <c r="AE1102"/>
  <c r="AD1102"/>
  <c r="AC1102"/>
  <c r="AB1102"/>
  <c r="AA1102"/>
  <c r="Z1102"/>
  <c r="Y1102"/>
  <c r="X1102"/>
  <c r="W1102"/>
  <c r="V1102"/>
  <c r="U1102"/>
  <c r="T1102"/>
  <c r="S1102"/>
  <c r="R1102"/>
  <c r="Q1102"/>
  <c r="P1102"/>
  <c r="O1102"/>
  <c r="N1102"/>
  <c r="M1102"/>
  <c r="L1102"/>
  <c r="K1102"/>
  <c r="J1102"/>
  <c r="AH1101"/>
  <c r="AF1101"/>
  <c r="AE1101"/>
  <c r="AD1101"/>
  <c r="AC1101"/>
  <c r="AB1101"/>
  <c r="AA1101"/>
  <c r="Z1101"/>
  <c r="Y1101"/>
  <c r="X1101"/>
  <c r="W1101"/>
  <c r="V1101"/>
  <c r="U1101"/>
  <c r="T1101"/>
  <c r="S1101"/>
  <c r="R1101"/>
  <c r="Q1101"/>
  <c r="P1101"/>
  <c r="O1101"/>
  <c r="N1101"/>
  <c r="M1101"/>
  <c r="L1101"/>
  <c r="K1101"/>
  <c r="J1101"/>
  <c r="AH1100"/>
  <c r="AF1100"/>
  <c r="AE1100"/>
  <c r="AD1100"/>
  <c r="AC1100"/>
  <c r="AB1100"/>
  <c r="AA1100"/>
  <c r="Z1100"/>
  <c r="Y1100"/>
  <c r="X1100"/>
  <c r="W1100"/>
  <c r="V1100"/>
  <c r="U1100"/>
  <c r="T1100"/>
  <c r="S1100"/>
  <c r="R1100"/>
  <c r="Q1100"/>
  <c r="P1100"/>
  <c r="O1100"/>
  <c r="N1100"/>
  <c r="M1100"/>
  <c r="L1100"/>
  <c r="K1100"/>
  <c r="J1100"/>
  <c r="AH1099"/>
  <c r="AF1099"/>
  <c r="AE1099"/>
  <c r="AD1099"/>
  <c r="AC1099"/>
  <c r="AB1099"/>
  <c r="AA1099"/>
  <c r="Z1099"/>
  <c r="Y1099"/>
  <c r="X1099"/>
  <c r="W1099"/>
  <c r="V1099"/>
  <c r="U1099"/>
  <c r="T1099"/>
  <c r="S1099"/>
  <c r="R1099"/>
  <c r="Q1099"/>
  <c r="P1099"/>
  <c r="O1099"/>
  <c r="N1099"/>
  <c r="M1099"/>
  <c r="L1099"/>
  <c r="K1099"/>
  <c r="J1099"/>
  <c r="AH1098"/>
  <c r="AF1098"/>
  <c r="AE1098"/>
  <c r="AD1098"/>
  <c r="AC1098"/>
  <c r="AB1098"/>
  <c r="AA1098"/>
  <c r="Z1098"/>
  <c r="Y1098"/>
  <c r="X1098"/>
  <c r="W1098"/>
  <c r="V1098"/>
  <c r="U1098"/>
  <c r="T1098"/>
  <c r="S1098"/>
  <c r="R1098"/>
  <c r="Q1098"/>
  <c r="P1098"/>
  <c r="O1098"/>
  <c r="N1098"/>
  <c r="M1098"/>
  <c r="L1098"/>
  <c r="K1098"/>
  <c r="J1098"/>
  <c r="AH1097"/>
  <c r="AF1097"/>
  <c r="AE1097"/>
  <c r="AD1097"/>
  <c r="AC1097"/>
  <c r="AB1097"/>
  <c r="AA1097"/>
  <c r="Z1097"/>
  <c r="Y1097"/>
  <c r="X1097"/>
  <c r="W1097"/>
  <c r="V1097"/>
  <c r="U1097"/>
  <c r="T1097"/>
  <c r="S1097"/>
  <c r="R1097"/>
  <c r="Q1097"/>
  <c r="P1097"/>
  <c r="O1097"/>
  <c r="N1097"/>
  <c r="M1097"/>
  <c r="L1097"/>
  <c r="K1097"/>
  <c r="J1097"/>
  <c r="AH1096"/>
  <c r="AF1096"/>
  <c r="AE1096"/>
  <c r="AD1096"/>
  <c r="AC1096"/>
  <c r="AB1096"/>
  <c r="AA1096"/>
  <c r="Z1096"/>
  <c r="Y1096"/>
  <c r="X1096"/>
  <c r="W1096"/>
  <c r="V1096"/>
  <c r="U1096"/>
  <c r="T1096"/>
  <c r="S1096"/>
  <c r="R1096"/>
  <c r="Q1096"/>
  <c r="P1096"/>
  <c r="O1096"/>
  <c r="N1096"/>
  <c r="M1096"/>
  <c r="L1096"/>
  <c r="K1096"/>
  <c r="J1096"/>
  <c r="AH1095"/>
  <c r="AF1095"/>
  <c r="AE1095"/>
  <c r="AD1095"/>
  <c r="AC1095"/>
  <c r="AB1095"/>
  <c r="AA1095"/>
  <c r="Z1095"/>
  <c r="Y1095"/>
  <c r="X1095"/>
  <c r="W1095"/>
  <c r="V1095"/>
  <c r="U1095"/>
  <c r="T1095"/>
  <c r="S1095"/>
  <c r="R1095"/>
  <c r="Q1095"/>
  <c r="P1095"/>
  <c r="O1095"/>
  <c r="N1095"/>
  <c r="M1095"/>
  <c r="L1095"/>
  <c r="K1095"/>
  <c r="J1095"/>
  <c r="AH1094"/>
  <c r="AF1094"/>
  <c r="AE1094"/>
  <c r="AD1094"/>
  <c r="AC1094"/>
  <c r="AB1094"/>
  <c r="AA1094"/>
  <c r="Z1094"/>
  <c r="Y1094"/>
  <c r="X1094"/>
  <c r="W1094"/>
  <c r="V1094"/>
  <c r="U1094"/>
  <c r="T1094"/>
  <c r="S1094"/>
  <c r="R1094"/>
  <c r="Q1094"/>
  <c r="P1094"/>
  <c r="O1094"/>
  <c r="N1094"/>
  <c r="M1094"/>
  <c r="L1094"/>
  <c r="K1094"/>
  <c r="J1094"/>
  <c r="AH1093"/>
  <c r="AF1093"/>
  <c r="AE1093"/>
  <c r="AD1093"/>
  <c r="AC1093"/>
  <c r="AB1093"/>
  <c r="AA1093"/>
  <c r="Z1093"/>
  <c r="Y1093"/>
  <c r="X1093"/>
  <c r="W1093"/>
  <c r="V1093"/>
  <c r="U1093"/>
  <c r="T1093"/>
  <c r="S1093"/>
  <c r="R1093"/>
  <c r="Q1093"/>
  <c r="P1093"/>
  <c r="O1093"/>
  <c r="N1093"/>
  <c r="M1093"/>
  <c r="L1093"/>
  <c r="K1093"/>
  <c r="J1093"/>
  <c r="AH1092"/>
  <c r="AF1092"/>
  <c r="AE1092"/>
  <c r="AD1092"/>
  <c r="AC1092"/>
  <c r="AB1092"/>
  <c r="AA1092"/>
  <c r="Z1092"/>
  <c r="Y1092"/>
  <c r="X1092"/>
  <c r="W1092"/>
  <c r="V1092"/>
  <c r="U1092"/>
  <c r="T1092"/>
  <c r="S1092"/>
  <c r="R1092"/>
  <c r="Q1092"/>
  <c r="P1092"/>
  <c r="O1092"/>
  <c r="N1092"/>
  <c r="M1092"/>
  <c r="L1092"/>
  <c r="K1092"/>
  <c r="J1092"/>
  <c r="AH1091"/>
  <c r="AF1091"/>
  <c r="AE1091"/>
  <c r="AD1091"/>
  <c r="AC1091"/>
  <c r="AB1091"/>
  <c r="AA1091"/>
  <c r="Z1091"/>
  <c r="Y1091"/>
  <c r="X1091"/>
  <c r="W1091"/>
  <c r="V1091"/>
  <c r="U1091"/>
  <c r="T1091"/>
  <c r="S1091"/>
  <c r="R1091"/>
  <c r="Q1091"/>
  <c r="P1091"/>
  <c r="O1091"/>
  <c r="N1091"/>
  <c r="M1091"/>
  <c r="L1091"/>
  <c r="K1091"/>
  <c r="J1091"/>
  <c r="AH1090"/>
  <c r="AF1090"/>
  <c r="AE1090"/>
  <c r="AD1090"/>
  <c r="AC1090"/>
  <c r="AB1090"/>
  <c r="AA1090"/>
  <c r="Z1090"/>
  <c r="Y1090"/>
  <c r="X1090"/>
  <c r="W1090"/>
  <c r="V1090"/>
  <c r="U1090"/>
  <c r="T1090"/>
  <c r="S1090"/>
  <c r="R1090"/>
  <c r="Q1090"/>
  <c r="P1090"/>
  <c r="O1090"/>
  <c r="N1090"/>
  <c r="M1090"/>
  <c r="L1090"/>
  <c r="K1090"/>
  <c r="J1090"/>
  <c r="AH1089"/>
  <c r="AF1089"/>
  <c r="AE1089"/>
  <c r="AD1089"/>
  <c r="AC1089"/>
  <c r="AB1089"/>
  <c r="AA1089"/>
  <c r="Z1089"/>
  <c r="Y1089"/>
  <c r="X1089"/>
  <c r="W1089"/>
  <c r="V1089"/>
  <c r="U1089"/>
  <c r="T1089"/>
  <c r="S1089"/>
  <c r="R1089"/>
  <c r="Q1089"/>
  <c r="P1089"/>
  <c r="O1089"/>
  <c r="N1089"/>
  <c r="M1089"/>
  <c r="L1089"/>
  <c r="K1089"/>
  <c r="J1089"/>
  <c r="AH1088"/>
  <c r="AF1088"/>
  <c r="AE1088"/>
  <c r="AD1088"/>
  <c r="AC1088"/>
  <c r="AB1088"/>
  <c r="AA1088"/>
  <c r="Z1088"/>
  <c r="Y1088"/>
  <c r="X1088"/>
  <c r="W1088"/>
  <c r="V1088"/>
  <c r="U1088"/>
  <c r="T1088"/>
  <c r="S1088"/>
  <c r="R1088"/>
  <c r="Q1088"/>
  <c r="P1088"/>
  <c r="O1088"/>
  <c r="N1088"/>
  <c r="M1088"/>
  <c r="L1088"/>
  <c r="K1088"/>
  <c r="J1088"/>
  <c r="AH1087"/>
  <c r="AF1087"/>
  <c r="AE1087"/>
  <c r="AD1087"/>
  <c r="AC1087"/>
  <c r="AB1087"/>
  <c r="AA1087"/>
  <c r="Z1087"/>
  <c r="Y1087"/>
  <c r="X1087"/>
  <c r="W1087"/>
  <c r="V1087"/>
  <c r="U1087"/>
  <c r="T1087"/>
  <c r="S1087"/>
  <c r="R1087"/>
  <c r="Q1087"/>
  <c r="P1087"/>
  <c r="O1087"/>
  <c r="N1087"/>
  <c r="M1087"/>
  <c r="L1087"/>
  <c r="K1087"/>
  <c r="J1087"/>
  <c r="AH1086"/>
  <c r="AF1086"/>
  <c r="AE1086"/>
  <c r="AD1086"/>
  <c r="AC1086"/>
  <c r="AB1086"/>
  <c r="AA1086"/>
  <c r="Z1086"/>
  <c r="Y1086"/>
  <c r="X1086"/>
  <c r="W1086"/>
  <c r="V1086"/>
  <c r="U1086"/>
  <c r="T1086"/>
  <c r="S1086"/>
  <c r="R1086"/>
  <c r="Q1086"/>
  <c r="P1086"/>
  <c r="O1086"/>
  <c r="N1086"/>
  <c r="M1086"/>
  <c r="L1086"/>
  <c r="K1086"/>
  <c r="J1086"/>
  <c r="AH1085"/>
  <c r="AF1085"/>
  <c r="AE1085"/>
  <c r="AD1085"/>
  <c r="AC1085"/>
  <c r="AB1085"/>
  <c r="AA1085"/>
  <c r="Z1085"/>
  <c r="Y1085"/>
  <c r="X1085"/>
  <c r="W1085"/>
  <c r="V1085"/>
  <c r="U1085"/>
  <c r="T1085"/>
  <c r="S1085"/>
  <c r="R1085"/>
  <c r="Q1085"/>
  <c r="P1085"/>
  <c r="O1085"/>
  <c r="N1085"/>
  <c r="M1085"/>
  <c r="L1085"/>
  <c r="K1085"/>
  <c r="J1085"/>
  <c r="AH1084"/>
  <c r="AF1084"/>
  <c r="AE1084"/>
  <c r="AD1084"/>
  <c r="AC1084"/>
  <c r="AB1084"/>
  <c r="AA1084"/>
  <c r="Z1084"/>
  <c r="Y1084"/>
  <c r="X1084"/>
  <c r="W1084"/>
  <c r="V1084"/>
  <c r="U1084"/>
  <c r="T1084"/>
  <c r="S1084"/>
  <c r="R1084"/>
  <c r="Q1084"/>
  <c r="P1084"/>
  <c r="O1084"/>
  <c r="N1084"/>
  <c r="M1084"/>
  <c r="L1084"/>
  <c r="K1084"/>
  <c r="J1084"/>
  <c r="AH1083"/>
  <c r="AF1083"/>
  <c r="AE1083"/>
  <c r="AD1083"/>
  <c r="AC1083"/>
  <c r="AB1083"/>
  <c r="AA1083"/>
  <c r="Z1083"/>
  <c r="Y1083"/>
  <c r="X1083"/>
  <c r="W1083"/>
  <c r="V1083"/>
  <c r="U1083"/>
  <c r="T1083"/>
  <c r="S1083"/>
  <c r="R1083"/>
  <c r="Q1083"/>
  <c r="P1083"/>
  <c r="O1083"/>
  <c r="N1083"/>
  <c r="M1083"/>
  <c r="L1083"/>
  <c r="K1083"/>
  <c r="J1083"/>
  <c r="AH1082"/>
  <c r="AF1082"/>
  <c r="AE1082"/>
  <c r="AD1082"/>
  <c r="AC1082"/>
  <c r="AB1082"/>
  <c r="AA1082"/>
  <c r="Z1082"/>
  <c r="Y1082"/>
  <c r="X1082"/>
  <c r="W1082"/>
  <c r="V1082"/>
  <c r="U1082"/>
  <c r="T1082"/>
  <c r="S1082"/>
  <c r="R1082"/>
  <c r="Q1082"/>
  <c r="P1082"/>
  <c r="O1082"/>
  <c r="N1082"/>
  <c r="M1082"/>
  <c r="L1082"/>
  <c r="K1082"/>
  <c r="J1082"/>
  <c r="AH1081"/>
  <c r="AF1081"/>
  <c r="AE1081"/>
  <c r="AD1081"/>
  <c r="AC1081"/>
  <c r="AB1081"/>
  <c r="AA1081"/>
  <c r="Z1081"/>
  <c r="Y1081"/>
  <c r="X1081"/>
  <c r="W1081"/>
  <c r="V1081"/>
  <c r="U1081"/>
  <c r="T1081"/>
  <c r="S1081"/>
  <c r="R1081"/>
  <c r="Q1081"/>
  <c r="P1081"/>
  <c r="O1081"/>
  <c r="N1081"/>
  <c r="M1081"/>
  <c r="L1081"/>
  <c r="K1081"/>
  <c r="J1081"/>
  <c r="AH1080"/>
  <c r="AF1080"/>
  <c r="AE1080"/>
  <c r="AD1080"/>
  <c r="AC1080"/>
  <c r="AB1080"/>
  <c r="AA1080"/>
  <c r="Z1080"/>
  <c r="Y1080"/>
  <c r="X1080"/>
  <c r="W1080"/>
  <c r="V1080"/>
  <c r="U1080"/>
  <c r="T1080"/>
  <c r="S1080"/>
  <c r="R1080"/>
  <c r="Q1080"/>
  <c r="P1080"/>
  <c r="O1080"/>
  <c r="N1080"/>
  <c r="M1080"/>
  <c r="L1080"/>
  <c r="K1080"/>
  <c r="J1080"/>
  <c r="AH1079"/>
  <c r="AF1079"/>
  <c r="AE1079"/>
  <c r="AD1079"/>
  <c r="AC1079"/>
  <c r="AB1079"/>
  <c r="AA1079"/>
  <c r="Z1079"/>
  <c r="Y1079"/>
  <c r="X1079"/>
  <c r="W1079"/>
  <c r="V1079"/>
  <c r="U1079"/>
  <c r="T1079"/>
  <c r="S1079"/>
  <c r="R1079"/>
  <c r="Q1079"/>
  <c r="P1079"/>
  <c r="O1079"/>
  <c r="N1079"/>
  <c r="M1079"/>
  <c r="L1079"/>
  <c r="K1079"/>
  <c r="J1079"/>
  <c r="AH1078"/>
  <c r="AF1078"/>
  <c r="AE1078"/>
  <c r="AD1078"/>
  <c r="AC1078"/>
  <c r="AB1078"/>
  <c r="AA1078"/>
  <c r="Z1078"/>
  <c r="Y1078"/>
  <c r="X1078"/>
  <c r="W1078"/>
  <c r="V1078"/>
  <c r="U1078"/>
  <c r="T1078"/>
  <c r="S1078"/>
  <c r="R1078"/>
  <c r="Q1078"/>
  <c r="P1078"/>
  <c r="O1078"/>
  <c r="N1078"/>
  <c r="M1078"/>
  <c r="L1078"/>
  <c r="K1078"/>
  <c r="J1078"/>
  <c r="AH1077"/>
  <c r="AF1077"/>
  <c r="AE1077"/>
  <c r="AD1077"/>
  <c r="AC1077"/>
  <c r="AB1077"/>
  <c r="AA1077"/>
  <c r="Z1077"/>
  <c r="Y1077"/>
  <c r="X1077"/>
  <c r="W1077"/>
  <c r="V1077"/>
  <c r="U1077"/>
  <c r="T1077"/>
  <c r="S1077"/>
  <c r="R1077"/>
  <c r="Q1077"/>
  <c r="P1077"/>
  <c r="O1077"/>
  <c r="N1077"/>
  <c r="M1077"/>
  <c r="L1077"/>
  <c r="K1077"/>
  <c r="J1077"/>
  <c r="AH1076"/>
  <c r="AF1076"/>
  <c r="AE1076"/>
  <c r="AD1076"/>
  <c r="AC1076"/>
  <c r="AB1076"/>
  <c r="AA1076"/>
  <c r="Z1076"/>
  <c r="Y1076"/>
  <c r="X1076"/>
  <c r="W1076"/>
  <c r="V1076"/>
  <c r="U1076"/>
  <c r="T1076"/>
  <c r="S1076"/>
  <c r="R1076"/>
  <c r="Q1076"/>
  <c r="P1076"/>
  <c r="O1076"/>
  <c r="N1076"/>
  <c r="M1076"/>
  <c r="L1076"/>
  <c r="K1076"/>
  <c r="J1076"/>
  <c r="AH1075"/>
  <c r="AF1075"/>
  <c r="AE1075"/>
  <c r="AD1075"/>
  <c r="AC1075"/>
  <c r="AB1075"/>
  <c r="AA1075"/>
  <c r="Z1075"/>
  <c r="Y1075"/>
  <c r="X1075"/>
  <c r="W1075"/>
  <c r="V1075"/>
  <c r="U1075"/>
  <c r="T1075"/>
  <c r="S1075"/>
  <c r="R1075"/>
  <c r="Q1075"/>
  <c r="P1075"/>
  <c r="O1075"/>
  <c r="N1075"/>
  <c r="M1075"/>
  <c r="L1075"/>
  <c r="K1075"/>
  <c r="J1075"/>
  <c r="AH1074"/>
  <c r="AF1074"/>
  <c r="AE1074"/>
  <c r="AD1074"/>
  <c r="AC1074"/>
  <c r="AB1074"/>
  <c r="AA1074"/>
  <c r="Z1074"/>
  <c r="Y1074"/>
  <c r="X1074"/>
  <c r="W1074"/>
  <c r="V1074"/>
  <c r="U1074"/>
  <c r="T1074"/>
  <c r="S1074"/>
  <c r="R1074"/>
  <c r="Q1074"/>
  <c r="P1074"/>
  <c r="O1074"/>
  <c r="N1074"/>
  <c r="M1074"/>
  <c r="L1074"/>
  <c r="K1074"/>
  <c r="J1074"/>
  <c r="AH1073"/>
  <c r="AF1073"/>
  <c r="AE1073"/>
  <c r="AD1073"/>
  <c r="AC1073"/>
  <c r="AB1073"/>
  <c r="AA1073"/>
  <c r="Z1073"/>
  <c r="Y1073"/>
  <c r="X1073"/>
  <c r="W1073"/>
  <c r="V1073"/>
  <c r="U1073"/>
  <c r="T1073"/>
  <c r="S1073"/>
  <c r="R1073"/>
  <c r="Q1073"/>
  <c r="P1073"/>
  <c r="O1073"/>
  <c r="N1073"/>
  <c r="M1073"/>
  <c r="L1073"/>
  <c r="K1073"/>
  <c r="J1073"/>
  <c r="AH1072"/>
  <c r="AF1072"/>
  <c r="AE1072"/>
  <c r="AD1072"/>
  <c r="AC1072"/>
  <c r="AB1072"/>
  <c r="AA1072"/>
  <c r="Z1072"/>
  <c r="Y1072"/>
  <c r="X1072"/>
  <c r="W1072"/>
  <c r="V1072"/>
  <c r="U1072"/>
  <c r="T1072"/>
  <c r="S1072"/>
  <c r="R1072"/>
  <c r="Q1072"/>
  <c r="P1072"/>
  <c r="O1072"/>
  <c r="N1072"/>
  <c r="M1072"/>
  <c r="L1072"/>
  <c r="K1072"/>
  <c r="J1072"/>
  <c r="AH1071"/>
  <c r="AF1071"/>
  <c r="AE1071"/>
  <c r="AD1071"/>
  <c r="AC1071"/>
  <c r="AB1071"/>
  <c r="AA1071"/>
  <c r="Z1071"/>
  <c r="Y1071"/>
  <c r="X1071"/>
  <c r="W1071"/>
  <c r="V1071"/>
  <c r="U1071"/>
  <c r="T1071"/>
  <c r="S1071"/>
  <c r="R1071"/>
  <c r="Q1071"/>
  <c r="P1071"/>
  <c r="O1071"/>
  <c r="N1071"/>
  <c r="M1071"/>
  <c r="L1071"/>
  <c r="K1071"/>
  <c r="J1071"/>
  <c r="AH1070"/>
  <c r="AF1070"/>
  <c r="AE1070"/>
  <c r="AD1070"/>
  <c r="AC1070"/>
  <c r="AB1070"/>
  <c r="AA1070"/>
  <c r="Z1070"/>
  <c r="Y1070"/>
  <c r="X1070"/>
  <c r="W1070"/>
  <c r="V1070"/>
  <c r="U1070"/>
  <c r="T1070"/>
  <c r="S1070"/>
  <c r="R1070"/>
  <c r="Q1070"/>
  <c r="P1070"/>
  <c r="O1070"/>
  <c r="N1070"/>
  <c r="M1070"/>
  <c r="L1070"/>
  <c r="K1070"/>
  <c r="J1070"/>
  <c r="AH1069"/>
  <c r="AF1069"/>
  <c r="AE1069"/>
  <c r="AD1069"/>
  <c r="AC1069"/>
  <c r="AB1069"/>
  <c r="AA1069"/>
  <c r="Z1069"/>
  <c r="Y1069"/>
  <c r="X1069"/>
  <c r="W1069"/>
  <c r="V1069"/>
  <c r="U1069"/>
  <c r="T1069"/>
  <c r="S1069"/>
  <c r="R1069"/>
  <c r="Q1069"/>
  <c r="P1069"/>
  <c r="O1069"/>
  <c r="N1069"/>
  <c r="M1069"/>
  <c r="L1069"/>
  <c r="K1069"/>
  <c r="J1069"/>
  <c r="AH1068"/>
  <c r="AF1068"/>
  <c r="AE1068"/>
  <c r="AD1068"/>
  <c r="AC1068"/>
  <c r="AB1068"/>
  <c r="AA1068"/>
  <c r="Z1068"/>
  <c r="Y1068"/>
  <c r="X1068"/>
  <c r="W1068"/>
  <c r="V1068"/>
  <c r="U1068"/>
  <c r="T1068"/>
  <c r="S1068"/>
  <c r="R1068"/>
  <c r="Q1068"/>
  <c r="P1068"/>
  <c r="O1068"/>
  <c r="N1068"/>
  <c r="M1068"/>
  <c r="L1068"/>
  <c r="K1068"/>
  <c r="J1068"/>
  <c r="AH1067"/>
  <c r="AF1067"/>
  <c r="AE1067"/>
  <c r="AD1067"/>
  <c r="AC1067"/>
  <c r="AB1067"/>
  <c r="AA1067"/>
  <c r="Z1067"/>
  <c r="Y1067"/>
  <c r="X1067"/>
  <c r="W1067"/>
  <c r="V1067"/>
  <c r="U1067"/>
  <c r="T1067"/>
  <c r="S1067"/>
  <c r="R1067"/>
  <c r="Q1067"/>
  <c r="P1067"/>
  <c r="O1067"/>
  <c r="N1067"/>
  <c r="M1067"/>
  <c r="L1067"/>
  <c r="K1067"/>
  <c r="J1067"/>
  <c r="AH1066"/>
  <c r="AF1066"/>
  <c r="AE1066"/>
  <c r="AD1066"/>
  <c r="AC1066"/>
  <c r="AB1066"/>
  <c r="AA1066"/>
  <c r="Z1066"/>
  <c r="Y1066"/>
  <c r="X1066"/>
  <c r="W1066"/>
  <c r="V1066"/>
  <c r="U1066"/>
  <c r="T1066"/>
  <c r="S1066"/>
  <c r="R1066"/>
  <c r="Q1066"/>
  <c r="P1066"/>
  <c r="O1066"/>
  <c r="N1066"/>
  <c r="M1066"/>
  <c r="L1066"/>
  <c r="K1066"/>
  <c r="J1066"/>
  <c r="AH1065"/>
  <c r="AF1065"/>
  <c r="AE1065"/>
  <c r="AD1065"/>
  <c r="AC1065"/>
  <c r="AB1065"/>
  <c r="AA1065"/>
  <c r="Z1065"/>
  <c r="Y1065"/>
  <c r="X1065"/>
  <c r="W1065"/>
  <c r="V1065"/>
  <c r="U1065"/>
  <c r="T1065"/>
  <c r="S1065"/>
  <c r="R1065"/>
  <c r="Q1065"/>
  <c r="P1065"/>
  <c r="O1065"/>
  <c r="N1065"/>
  <c r="M1065"/>
  <c r="L1065"/>
  <c r="K1065"/>
  <c r="J1065"/>
  <c r="AH1064"/>
  <c r="AF1064"/>
  <c r="AE1064"/>
  <c r="AD1064"/>
  <c r="AC1064"/>
  <c r="AB1064"/>
  <c r="AA1064"/>
  <c r="Z1064"/>
  <c r="Y1064"/>
  <c r="X1064"/>
  <c r="W1064"/>
  <c r="V1064"/>
  <c r="U1064"/>
  <c r="T1064"/>
  <c r="S1064"/>
  <c r="R1064"/>
  <c r="Q1064"/>
  <c r="P1064"/>
  <c r="O1064"/>
  <c r="N1064"/>
  <c r="M1064"/>
  <c r="L1064"/>
  <c r="K1064"/>
  <c r="J1064"/>
  <c r="AH1063"/>
  <c r="AF1063"/>
  <c r="AE1063"/>
  <c r="AD1063"/>
  <c r="AC1063"/>
  <c r="AB1063"/>
  <c r="AA1063"/>
  <c r="Z1063"/>
  <c r="Y1063"/>
  <c r="X1063"/>
  <c r="W1063"/>
  <c r="V1063"/>
  <c r="U1063"/>
  <c r="T1063"/>
  <c r="S1063"/>
  <c r="R1063"/>
  <c r="Q1063"/>
  <c r="P1063"/>
  <c r="O1063"/>
  <c r="N1063"/>
  <c r="M1063"/>
  <c r="L1063"/>
  <c r="K1063"/>
  <c r="J1063"/>
  <c r="AH1062"/>
  <c r="AF1062"/>
  <c r="AE1062"/>
  <c r="AD1062"/>
  <c r="AC1062"/>
  <c r="AB1062"/>
  <c r="AA1062"/>
  <c r="Z1062"/>
  <c r="Y1062"/>
  <c r="X1062"/>
  <c r="W1062"/>
  <c r="V1062"/>
  <c r="U1062"/>
  <c r="T1062"/>
  <c r="S1062"/>
  <c r="R1062"/>
  <c r="Q1062"/>
  <c r="P1062"/>
  <c r="O1062"/>
  <c r="N1062"/>
  <c r="M1062"/>
  <c r="L1062"/>
  <c r="K1062"/>
  <c r="J1062"/>
  <c r="AH1061"/>
  <c r="AF1061"/>
  <c r="AE1061"/>
  <c r="AD1061"/>
  <c r="AC1061"/>
  <c r="AB1061"/>
  <c r="AA1061"/>
  <c r="Z1061"/>
  <c r="Y1061"/>
  <c r="X1061"/>
  <c r="W1061"/>
  <c r="V1061"/>
  <c r="U1061"/>
  <c r="T1061"/>
  <c r="S1061"/>
  <c r="R1061"/>
  <c r="Q1061"/>
  <c r="P1061"/>
  <c r="O1061"/>
  <c r="N1061"/>
  <c r="M1061"/>
  <c r="L1061"/>
  <c r="K1061"/>
  <c r="J1061"/>
  <c r="AH1060"/>
  <c r="AF1060"/>
  <c r="AE1060"/>
  <c r="AD1060"/>
  <c r="AC1060"/>
  <c r="AB1060"/>
  <c r="AA1060"/>
  <c r="Z1060"/>
  <c r="Y1060"/>
  <c r="X1060"/>
  <c r="W1060"/>
  <c r="V1060"/>
  <c r="U1060"/>
  <c r="T1060"/>
  <c r="S1060"/>
  <c r="R1060"/>
  <c r="Q1060"/>
  <c r="P1060"/>
  <c r="O1060"/>
  <c r="N1060"/>
  <c r="M1060"/>
  <c r="L1060"/>
  <c r="K1060"/>
  <c r="J1060"/>
  <c r="AH1059"/>
  <c r="AF1059"/>
  <c r="AE1059"/>
  <c r="AD1059"/>
  <c r="AC1059"/>
  <c r="AB1059"/>
  <c r="AA1059"/>
  <c r="Z1059"/>
  <c r="Y1059"/>
  <c r="X1059"/>
  <c r="W1059"/>
  <c r="V1059"/>
  <c r="U1059"/>
  <c r="T1059"/>
  <c r="S1059"/>
  <c r="R1059"/>
  <c r="Q1059"/>
  <c r="P1059"/>
  <c r="O1059"/>
  <c r="N1059"/>
  <c r="M1059"/>
  <c r="L1059"/>
  <c r="K1059"/>
  <c r="J1059"/>
  <c r="AH1058"/>
  <c r="AF1058"/>
  <c r="AE1058"/>
  <c r="AD1058"/>
  <c r="AC1058"/>
  <c r="AB1058"/>
  <c r="AA1058"/>
  <c r="Z1058"/>
  <c r="Y1058"/>
  <c r="X1058"/>
  <c r="W1058"/>
  <c r="V1058"/>
  <c r="U1058"/>
  <c r="T1058"/>
  <c r="S1058"/>
  <c r="R1058"/>
  <c r="Q1058"/>
  <c r="P1058"/>
  <c r="O1058"/>
  <c r="N1058"/>
  <c r="M1058"/>
  <c r="L1058"/>
  <c r="K1058"/>
  <c r="J1058"/>
  <c r="AH1057"/>
  <c r="AF1057"/>
  <c r="AE1057"/>
  <c r="AD1057"/>
  <c r="AC1057"/>
  <c r="AB1057"/>
  <c r="AA1057"/>
  <c r="Z1057"/>
  <c r="Y1057"/>
  <c r="X1057"/>
  <c r="W1057"/>
  <c r="V1057"/>
  <c r="U1057"/>
  <c r="T1057"/>
  <c r="S1057"/>
  <c r="R1057"/>
  <c r="Q1057"/>
  <c r="P1057"/>
  <c r="O1057"/>
  <c r="N1057"/>
  <c r="M1057"/>
  <c r="L1057"/>
  <c r="K1057"/>
  <c r="J1057"/>
  <c r="AH1056"/>
  <c r="AF1056"/>
  <c r="AE1056"/>
  <c r="AD1056"/>
  <c r="AC1056"/>
  <c r="AB1056"/>
  <c r="AA1056"/>
  <c r="Z1056"/>
  <c r="Y1056"/>
  <c r="X1056"/>
  <c r="W1056"/>
  <c r="V1056"/>
  <c r="U1056"/>
  <c r="T1056"/>
  <c r="S1056"/>
  <c r="R1056"/>
  <c r="Q1056"/>
  <c r="P1056"/>
  <c r="O1056"/>
  <c r="N1056"/>
  <c r="M1056"/>
  <c r="L1056"/>
  <c r="K1056"/>
  <c r="J1056"/>
  <c r="AH1055"/>
  <c r="AF1055"/>
  <c r="AE1055"/>
  <c r="AD1055"/>
  <c r="AC1055"/>
  <c r="AB1055"/>
  <c r="AA1055"/>
  <c r="Z1055"/>
  <c r="Y1055"/>
  <c r="X1055"/>
  <c r="W1055"/>
  <c r="V1055"/>
  <c r="U1055"/>
  <c r="T1055"/>
  <c r="S1055"/>
  <c r="R1055"/>
  <c r="Q1055"/>
  <c r="P1055"/>
  <c r="O1055"/>
  <c r="N1055"/>
  <c r="M1055"/>
  <c r="L1055"/>
  <c r="K1055"/>
  <c r="J1055"/>
  <c r="AH1054"/>
  <c r="AF1054"/>
  <c r="AE1054"/>
  <c r="AD1054"/>
  <c r="AC1054"/>
  <c r="AB1054"/>
  <c r="AA1054"/>
  <c r="Z1054"/>
  <c r="Y1054"/>
  <c r="X1054"/>
  <c r="W1054"/>
  <c r="V1054"/>
  <c r="U1054"/>
  <c r="T1054"/>
  <c r="S1054"/>
  <c r="R1054"/>
  <c r="Q1054"/>
  <c r="P1054"/>
  <c r="O1054"/>
  <c r="N1054"/>
  <c r="M1054"/>
  <c r="L1054"/>
  <c r="K1054"/>
  <c r="J1054"/>
  <c r="AH1053"/>
  <c r="AF1053"/>
  <c r="AE1053"/>
  <c r="AD1053"/>
  <c r="AC1053"/>
  <c r="AB1053"/>
  <c r="AA1053"/>
  <c r="Z1053"/>
  <c r="Y1053"/>
  <c r="X1053"/>
  <c r="W1053"/>
  <c r="V1053"/>
  <c r="U1053"/>
  <c r="T1053"/>
  <c r="S1053"/>
  <c r="R1053"/>
  <c r="Q1053"/>
  <c r="P1053"/>
  <c r="O1053"/>
  <c r="N1053"/>
  <c r="M1053"/>
  <c r="L1053"/>
  <c r="K1053"/>
  <c r="J1053"/>
  <c r="AH1052"/>
  <c r="AF1052"/>
  <c r="AE1052"/>
  <c r="AD1052"/>
  <c r="AC1052"/>
  <c r="AB1052"/>
  <c r="AA1052"/>
  <c r="Z1052"/>
  <c r="Y1052"/>
  <c r="X1052"/>
  <c r="W1052"/>
  <c r="V1052"/>
  <c r="U1052"/>
  <c r="T1052"/>
  <c r="S1052"/>
  <c r="R1052"/>
  <c r="Q1052"/>
  <c r="P1052"/>
  <c r="O1052"/>
  <c r="N1052"/>
  <c r="M1052"/>
  <c r="L1052"/>
  <c r="K1052"/>
  <c r="J1052"/>
  <c r="AH1051"/>
  <c r="AF1051"/>
  <c r="AE1051"/>
  <c r="AD1051"/>
  <c r="AC1051"/>
  <c r="AB1051"/>
  <c r="AA1051"/>
  <c r="Z1051"/>
  <c r="Y1051"/>
  <c r="X1051"/>
  <c r="W1051"/>
  <c r="V1051"/>
  <c r="U1051"/>
  <c r="T1051"/>
  <c r="S1051"/>
  <c r="R1051"/>
  <c r="Q1051"/>
  <c r="P1051"/>
  <c r="O1051"/>
  <c r="N1051"/>
  <c r="M1051"/>
  <c r="L1051"/>
  <c r="K1051"/>
  <c r="J1051"/>
  <c r="AH1050"/>
  <c r="AF1050"/>
  <c r="AE1050"/>
  <c r="AD1050"/>
  <c r="AC1050"/>
  <c r="AB1050"/>
  <c r="AA1050"/>
  <c r="Z1050"/>
  <c r="Y1050"/>
  <c r="X1050"/>
  <c r="W1050"/>
  <c r="V1050"/>
  <c r="U1050"/>
  <c r="T1050"/>
  <c r="S1050"/>
  <c r="R1050"/>
  <c r="Q1050"/>
  <c r="P1050"/>
  <c r="O1050"/>
  <c r="N1050"/>
  <c r="M1050"/>
  <c r="L1050"/>
  <c r="K1050"/>
  <c r="J1050"/>
  <c r="AH1049"/>
  <c r="AF1049"/>
  <c r="AE1049"/>
  <c r="AD1049"/>
  <c r="AC1049"/>
  <c r="AB1049"/>
  <c r="AA1049"/>
  <c r="Z1049"/>
  <c r="Y1049"/>
  <c r="X1049"/>
  <c r="W1049"/>
  <c r="V1049"/>
  <c r="U1049"/>
  <c r="T1049"/>
  <c r="S1049"/>
  <c r="R1049"/>
  <c r="Q1049"/>
  <c r="P1049"/>
  <c r="O1049"/>
  <c r="N1049"/>
  <c r="M1049"/>
  <c r="L1049"/>
  <c r="K1049"/>
  <c r="J1049"/>
  <c r="AH1048"/>
  <c r="AF1048"/>
  <c r="AE1048"/>
  <c r="AD1048"/>
  <c r="AC1048"/>
  <c r="AB1048"/>
  <c r="AA1048"/>
  <c r="Z1048"/>
  <c r="Y1048"/>
  <c r="X1048"/>
  <c r="W1048"/>
  <c r="V1048"/>
  <c r="U1048"/>
  <c r="T1048"/>
  <c r="S1048"/>
  <c r="R1048"/>
  <c r="Q1048"/>
  <c r="P1048"/>
  <c r="O1048"/>
  <c r="N1048"/>
  <c r="M1048"/>
  <c r="L1048"/>
  <c r="K1048"/>
  <c r="J1048"/>
  <c r="O301" i="2"/>
  <c r="N301"/>
  <c r="M301"/>
  <c r="L301"/>
  <c r="K301"/>
  <c r="J301"/>
  <c r="I301"/>
  <c r="H301"/>
  <c r="O300"/>
  <c r="N300"/>
  <c r="M300"/>
  <c r="L300"/>
  <c r="K300"/>
  <c r="J300"/>
  <c r="I300"/>
  <c r="H300"/>
  <c r="O299"/>
  <c r="N299"/>
  <c r="M299"/>
  <c r="L299"/>
  <c r="K299"/>
  <c r="J299"/>
  <c r="I299"/>
  <c r="H299"/>
  <c r="O298"/>
  <c r="N298"/>
  <c r="M298"/>
  <c r="L298"/>
  <c r="K298"/>
  <c r="J298"/>
  <c r="I298"/>
  <c r="H298"/>
  <c r="O297"/>
  <c r="N297"/>
  <c r="M297"/>
  <c r="L297"/>
  <c r="K297"/>
  <c r="J297"/>
  <c r="I297"/>
  <c r="H297"/>
  <c r="O296"/>
  <c r="N296"/>
  <c r="M296"/>
  <c r="L296"/>
  <c r="K296"/>
  <c r="J296"/>
  <c r="I296"/>
  <c r="H296"/>
  <c r="O295"/>
  <c r="N295"/>
  <c r="M295"/>
  <c r="L295"/>
  <c r="K295"/>
  <c r="J295"/>
  <c r="I295"/>
  <c r="H295"/>
  <c r="O294"/>
  <c r="N294"/>
  <c r="M294"/>
  <c r="L294"/>
  <c r="K294"/>
  <c r="J294"/>
  <c r="I294"/>
  <c r="H294"/>
  <c r="O293"/>
  <c r="N293"/>
  <c r="M293"/>
  <c r="L293"/>
  <c r="K293"/>
  <c r="J293"/>
  <c r="I293"/>
  <c r="H293"/>
  <c r="O292"/>
  <c r="N292"/>
  <c r="M292"/>
  <c r="L292"/>
  <c r="K292"/>
  <c r="J292"/>
  <c r="I292"/>
  <c r="H292"/>
  <c r="AH2898" i="1"/>
  <c r="AF2898"/>
  <c r="AE2898"/>
  <c r="AD2898"/>
  <c r="AC2898"/>
  <c r="AB2898"/>
  <c r="AA2898"/>
  <c r="Z2898"/>
  <c r="Y2898"/>
  <c r="X2898"/>
  <c r="W2898"/>
  <c r="V2898"/>
  <c r="U2898"/>
  <c r="T2898"/>
  <c r="S2898"/>
  <c r="R2898"/>
  <c r="Q2898"/>
  <c r="P2898"/>
  <c r="O2898"/>
  <c r="N2898"/>
  <c r="M2898"/>
  <c r="L2898"/>
  <c r="K2898"/>
  <c r="J2898"/>
  <c r="AH2897"/>
  <c r="AF2897"/>
  <c r="AE2897"/>
  <c r="AD2897"/>
  <c r="AC2897"/>
  <c r="AB2897"/>
  <c r="AA2897"/>
  <c r="Z2897"/>
  <c r="Y2897"/>
  <c r="X2897"/>
  <c r="W2897"/>
  <c r="V2897"/>
  <c r="U2897"/>
  <c r="T2897"/>
  <c r="S2897"/>
  <c r="R2897"/>
  <c r="Q2897"/>
  <c r="P2897"/>
  <c r="O2897"/>
  <c r="N2897"/>
  <c r="M2897"/>
  <c r="L2897"/>
  <c r="K2897"/>
  <c r="J2897"/>
  <c r="AH2896"/>
  <c r="AF2896"/>
  <c r="AE2896"/>
  <c r="AD2896"/>
  <c r="AC2896"/>
  <c r="AB2896"/>
  <c r="AA2896"/>
  <c r="Z2896"/>
  <c r="Y2896"/>
  <c r="X2896"/>
  <c r="W2896"/>
  <c r="V2896"/>
  <c r="U2896"/>
  <c r="T2896"/>
  <c r="S2896"/>
  <c r="R2896"/>
  <c r="Q2896"/>
  <c r="P2896"/>
  <c r="O2896"/>
  <c r="N2896"/>
  <c r="M2896"/>
  <c r="L2896"/>
  <c r="K2896"/>
  <c r="J2896"/>
  <c r="AH2895"/>
  <c r="AF2895"/>
  <c r="AE2895"/>
  <c r="AD2895"/>
  <c r="AC2895"/>
  <c r="AB2895"/>
  <c r="AA2895"/>
  <c r="Z2895"/>
  <c r="Y2895"/>
  <c r="X2895"/>
  <c r="W2895"/>
  <c r="V2895"/>
  <c r="U2895"/>
  <c r="T2895"/>
  <c r="S2895"/>
  <c r="R2895"/>
  <c r="Q2895"/>
  <c r="P2895"/>
  <c r="O2895"/>
  <c r="N2895"/>
  <c r="M2895"/>
  <c r="L2895"/>
  <c r="K2895"/>
  <c r="J2895"/>
  <c r="AH2894"/>
  <c r="AF2894"/>
  <c r="AE2894"/>
  <c r="AD2894"/>
  <c r="AC2894"/>
  <c r="AB2894"/>
  <c r="AA2894"/>
  <c r="Z2894"/>
  <c r="Y2894"/>
  <c r="X2894"/>
  <c r="W2894"/>
  <c r="V2894"/>
  <c r="U2894"/>
  <c r="T2894"/>
  <c r="S2894"/>
  <c r="R2894"/>
  <c r="Q2894"/>
  <c r="P2894"/>
  <c r="O2894"/>
  <c r="N2894"/>
  <c r="M2894"/>
  <c r="L2894"/>
  <c r="K2894"/>
  <c r="J2894"/>
  <c r="AH2893"/>
  <c r="AF2893"/>
  <c r="AE2893"/>
  <c r="AD2893"/>
  <c r="AC2893"/>
  <c r="AB2893"/>
  <c r="AA2893"/>
  <c r="Z2893"/>
  <c r="Y2893"/>
  <c r="X2893"/>
  <c r="W2893"/>
  <c r="V2893"/>
  <c r="U2893"/>
  <c r="T2893"/>
  <c r="S2893"/>
  <c r="R2893"/>
  <c r="Q2893"/>
  <c r="P2893"/>
  <c r="O2893"/>
  <c r="N2893"/>
  <c r="M2893"/>
  <c r="L2893"/>
  <c r="K2893"/>
  <c r="J2893"/>
  <c r="AH2892"/>
  <c r="AF2892"/>
  <c r="AE2892"/>
  <c r="AD2892"/>
  <c r="AC2892"/>
  <c r="AB2892"/>
  <c r="AA2892"/>
  <c r="Z2892"/>
  <c r="Y2892"/>
  <c r="X2892"/>
  <c r="W2892"/>
  <c r="V2892"/>
  <c r="U2892"/>
  <c r="T2892"/>
  <c r="S2892"/>
  <c r="R2892"/>
  <c r="Q2892"/>
  <c r="P2892"/>
  <c r="O2892"/>
  <c r="N2892"/>
  <c r="M2892"/>
  <c r="L2892"/>
  <c r="K2892"/>
  <c r="J2892"/>
  <c r="AH2891"/>
  <c r="AF2891"/>
  <c r="AE2891"/>
  <c r="AD2891"/>
  <c r="AC2891"/>
  <c r="AB2891"/>
  <c r="AA2891"/>
  <c r="Z2891"/>
  <c r="Y2891"/>
  <c r="X2891"/>
  <c r="W2891"/>
  <c r="V2891"/>
  <c r="U2891"/>
  <c r="T2891"/>
  <c r="S2891"/>
  <c r="R2891"/>
  <c r="Q2891"/>
  <c r="P2891"/>
  <c r="O2891"/>
  <c r="N2891"/>
  <c r="M2891"/>
  <c r="L2891"/>
  <c r="K2891"/>
  <c r="J2891"/>
  <c r="AH2890"/>
  <c r="AF2890"/>
  <c r="AE2890"/>
  <c r="AD2890"/>
  <c r="AC2890"/>
  <c r="AB2890"/>
  <c r="AA2890"/>
  <c r="Z2890"/>
  <c r="Y2890"/>
  <c r="X2890"/>
  <c r="W2890"/>
  <c r="V2890"/>
  <c r="U2890"/>
  <c r="T2890"/>
  <c r="S2890"/>
  <c r="R2890"/>
  <c r="Q2890"/>
  <c r="P2890"/>
  <c r="O2890"/>
  <c r="N2890"/>
  <c r="M2890"/>
  <c r="L2890"/>
  <c r="K2890"/>
  <c r="J2890"/>
  <c r="AH2889"/>
  <c r="AF2889"/>
  <c r="AE2889"/>
  <c r="AD2889"/>
  <c r="AC2889"/>
  <c r="AB2889"/>
  <c r="AA2889"/>
  <c r="Z2889"/>
  <c r="Y2889"/>
  <c r="X2889"/>
  <c r="W2889"/>
  <c r="V2889"/>
  <c r="U2889"/>
  <c r="T2889"/>
  <c r="S2889"/>
  <c r="R2889"/>
  <c r="Q2889"/>
  <c r="P2889"/>
  <c r="O2889"/>
  <c r="N2889"/>
  <c r="M2889"/>
  <c r="L2889"/>
  <c r="K2889"/>
  <c r="J2889"/>
  <c r="AH2888"/>
  <c r="AF2888"/>
  <c r="AE2888"/>
  <c r="AD2888"/>
  <c r="AC2888"/>
  <c r="AB2888"/>
  <c r="AA2888"/>
  <c r="Z2888"/>
  <c r="Y2888"/>
  <c r="X2888"/>
  <c r="W2888"/>
  <c r="V2888"/>
  <c r="U2888"/>
  <c r="T2888"/>
  <c r="S2888"/>
  <c r="R2888"/>
  <c r="Q2888"/>
  <c r="P2888"/>
  <c r="O2888"/>
  <c r="N2888"/>
  <c r="M2888"/>
  <c r="L2888"/>
  <c r="K2888"/>
  <c r="J2888"/>
  <c r="AH2887"/>
  <c r="AF2887"/>
  <c r="AE2887"/>
  <c r="AD2887"/>
  <c r="AC2887"/>
  <c r="AB2887"/>
  <c r="AA2887"/>
  <c r="Z2887"/>
  <c r="Y2887"/>
  <c r="X2887"/>
  <c r="W2887"/>
  <c r="V2887"/>
  <c r="U2887"/>
  <c r="T2887"/>
  <c r="S2887"/>
  <c r="R2887"/>
  <c r="Q2887"/>
  <c r="P2887"/>
  <c r="O2887"/>
  <c r="N2887"/>
  <c r="M2887"/>
  <c r="L2887"/>
  <c r="K2887"/>
  <c r="J2887"/>
  <c r="AH2886"/>
  <c r="AF2886"/>
  <c r="AE2886"/>
  <c r="AD2886"/>
  <c r="AC2886"/>
  <c r="AB2886"/>
  <c r="AA2886"/>
  <c r="Z2886"/>
  <c r="Y2886"/>
  <c r="X2886"/>
  <c r="W2886"/>
  <c r="V2886"/>
  <c r="U2886"/>
  <c r="T2886"/>
  <c r="S2886"/>
  <c r="R2886"/>
  <c r="Q2886"/>
  <c r="P2886"/>
  <c r="O2886"/>
  <c r="N2886"/>
  <c r="M2886"/>
  <c r="L2886"/>
  <c r="K2886"/>
  <c r="J2886"/>
  <c r="AH2885"/>
  <c r="AF2885"/>
  <c r="AE2885"/>
  <c r="AD2885"/>
  <c r="AC2885"/>
  <c r="AB2885"/>
  <c r="AA2885"/>
  <c r="Z2885"/>
  <c r="Y2885"/>
  <c r="X2885"/>
  <c r="W2885"/>
  <c r="V2885"/>
  <c r="U2885"/>
  <c r="T2885"/>
  <c r="S2885"/>
  <c r="R2885"/>
  <c r="Q2885"/>
  <c r="P2885"/>
  <c r="O2885"/>
  <c r="N2885"/>
  <c r="M2885"/>
  <c r="L2885"/>
  <c r="K2885"/>
  <c r="J2885"/>
  <c r="AH2884"/>
  <c r="AF2884"/>
  <c r="AE2884"/>
  <c r="AD2884"/>
  <c r="AC2884"/>
  <c r="AB2884"/>
  <c r="AA2884"/>
  <c r="Z2884"/>
  <c r="Y2884"/>
  <c r="X2884"/>
  <c r="W2884"/>
  <c r="V2884"/>
  <c r="U2884"/>
  <c r="T2884"/>
  <c r="S2884"/>
  <c r="R2884"/>
  <c r="Q2884"/>
  <c r="P2884"/>
  <c r="O2884"/>
  <c r="N2884"/>
  <c r="M2884"/>
  <c r="L2884"/>
  <c r="K2884"/>
  <c r="J2884"/>
  <c r="AH2883"/>
  <c r="AF2883"/>
  <c r="AE2883"/>
  <c r="AD2883"/>
  <c r="AC2883"/>
  <c r="AB2883"/>
  <c r="AA2883"/>
  <c r="Z2883"/>
  <c r="Y2883"/>
  <c r="X2883"/>
  <c r="W2883"/>
  <c r="V2883"/>
  <c r="U2883"/>
  <c r="T2883"/>
  <c r="S2883"/>
  <c r="R2883"/>
  <c r="Q2883"/>
  <c r="P2883"/>
  <c r="O2883"/>
  <c r="N2883"/>
  <c r="M2883"/>
  <c r="L2883"/>
  <c r="K2883"/>
  <c r="J2883"/>
  <c r="AH2882"/>
  <c r="AF2882"/>
  <c r="AE2882"/>
  <c r="AD2882"/>
  <c r="AC2882"/>
  <c r="AB2882"/>
  <c r="AA2882"/>
  <c r="Z2882"/>
  <c r="Y2882"/>
  <c r="X2882"/>
  <c r="W2882"/>
  <c r="V2882"/>
  <c r="U2882"/>
  <c r="T2882"/>
  <c r="S2882"/>
  <c r="R2882"/>
  <c r="Q2882"/>
  <c r="P2882"/>
  <c r="O2882"/>
  <c r="N2882"/>
  <c r="M2882"/>
  <c r="L2882"/>
  <c r="K2882"/>
  <c r="J2882"/>
  <c r="AH2881"/>
  <c r="AF2881"/>
  <c r="AE2881"/>
  <c r="AD2881"/>
  <c r="AC2881"/>
  <c r="AB2881"/>
  <c r="AA2881"/>
  <c r="Z2881"/>
  <c r="Y2881"/>
  <c r="X2881"/>
  <c r="W2881"/>
  <c r="V2881"/>
  <c r="U2881"/>
  <c r="T2881"/>
  <c r="S2881"/>
  <c r="R2881"/>
  <c r="Q2881"/>
  <c r="P2881"/>
  <c r="O2881"/>
  <c r="N2881"/>
  <c r="M2881"/>
  <c r="L2881"/>
  <c r="K2881"/>
  <c r="J2881"/>
  <c r="AH2880"/>
  <c r="AF2880"/>
  <c r="AE2880"/>
  <c r="AD2880"/>
  <c r="AC2880"/>
  <c r="AB2880"/>
  <c r="AA2880"/>
  <c r="Z2880"/>
  <c r="Y2880"/>
  <c r="X2880"/>
  <c r="W2880"/>
  <c r="V2880"/>
  <c r="U2880"/>
  <c r="T2880"/>
  <c r="S2880"/>
  <c r="R2880"/>
  <c r="Q2880"/>
  <c r="P2880"/>
  <c r="O2880"/>
  <c r="N2880"/>
  <c r="M2880"/>
  <c r="L2880"/>
  <c r="K2880"/>
  <c r="J2880"/>
  <c r="AH2879"/>
  <c r="AF2879"/>
  <c r="AE2879"/>
  <c r="AD2879"/>
  <c r="AC2879"/>
  <c r="AB2879"/>
  <c r="AA2879"/>
  <c r="Z2879"/>
  <c r="Y2879"/>
  <c r="X2879"/>
  <c r="W2879"/>
  <c r="V2879"/>
  <c r="U2879"/>
  <c r="T2879"/>
  <c r="S2879"/>
  <c r="R2879"/>
  <c r="Q2879"/>
  <c r="P2879"/>
  <c r="O2879"/>
  <c r="N2879"/>
  <c r="M2879"/>
  <c r="L2879"/>
  <c r="K2879"/>
  <c r="J2879"/>
  <c r="AH2878"/>
  <c r="AF2878"/>
  <c r="AE2878"/>
  <c r="AD2878"/>
  <c r="AC2878"/>
  <c r="AB2878"/>
  <c r="AA2878"/>
  <c r="Z2878"/>
  <c r="Y2878"/>
  <c r="X2878"/>
  <c r="W2878"/>
  <c r="V2878"/>
  <c r="U2878"/>
  <c r="T2878"/>
  <c r="S2878"/>
  <c r="R2878"/>
  <c r="Q2878"/>
  <c r="P2878"/>
  <c r="O2878"/>
  <c r="N2878"/>
  <c r="M2878"/>
  <c r="L2878"/>
  <c r="K2878"/>
  <c r="J2878"/>
  <c r="AH2877"/>
  <c r="AF2877"/>
  <c r="AE2877"/>
  <c r="AD2877"/>
  <c r="AC2877"/>
  <c r="AB2877"/>
  <c r="AA2877"/>
  <c r="Z2877"/>
  <c r="Y2877"/>
  <c r="X2877"/>
  <c r="W2877"/>
  <c r="V2877"/>
  <c r="U2877"/>
  <c r="T2877"/>
  <c r="S2877"/>
  <c r="R2877"/>
  <c r="Q2877"/>
  <c r="P2877"/>
  <c r="O2877"/>
  <c r="N2877"/>
  <c r="M2877"/>
  <c r="L2877"/>
  <c r="K2877"/>
  <c r="J2877"/>
  <c r="AH2876"/>
  <c r="AF2876"/>
  <c r="AE2876"/>
  <c r="AD2876"/>
  <c r="AC2876"/>
  <c r="AB2876"/>
  <c r="AA2876"/>
  <c r="Z2876"/>
  <c r="Y2876"/>
  <c r="X2876"/>
  <c r="W2876"/>
  <c r="V2876"/>
  <c r="U2876"/>
  <c r="T2876"/>
  <c r="S2876"/>
  <c r="R2876"/>
  <c r="Q2876"/>
  <c r="P2876"/>
  <c r="O2876"/>
  <c r="N2876"/>
  <c r="M2876"/>
  <c r="L2876"/>
  <c r="K2876"/>
  <c r="J2876"/>
  <c r="AH2875"/>
  <c r="AF2875"/>
  <c r="AE2875"/>
  <c r="AD2875"/>
  <c r="AC2875"/>
  <c r="AB2875"/>
  <c r="AA2875"/>
  <c r="Z2875"/>
  <c r="Y2875"/>
  <c r="X2875"/>
  <c r="W2875"/>
  <c r="V2875"/>
  <c r="U2875"/>
  <c r="T2875"/>
  <c r="S2875"/>
  <c r="R2875"/>
  <c r="Q2875"/>
  <c r="P2875"/>
  <c r="O2875"/>
  <c r="N2875"/>
  <c r="M2875"/>
  <c r="L2875"/>
  <c r="K2875"/>
  <c r="J2875"/>
  <c r="AH2874"/>
  <c r="AF2874"/>
  <c r="AE2874"/>
  <c r="AD2874"/>
  <c r="AC2874"/>
  <c r="AB2874"/>
  <c r="AA2874"/>
  <c r="Z2874"/>
  <c r="Y2874"/>
  <c r="X2874"/>
  <c r="W2874"/>
  <c r="V2874"/>
  <c r="U2874"/>
  <c r="T2874"/>
  <c r="S2874"/>
  <c r="R2874"/>
  <c r="Q2874"/>
  <c r="P2874"/>
  <c r="O2874"/>
  <c r="N2874"/>
  <c r="M2874"/>
  <c r="L2874"/>
  <c r="K2874"/>
  <c r="J2874"/>
  <c r="AH2873"/>
  <c r="AF2873"/>
  <c r="AE2873"/>
  <c r="AD2873"/>
  <c r="AC2873"/>
  <c r="AB2873"/>
  <c r="AA2873"/>
  <c r="Z2873"/>
  <c r="Y2873"/>
  <c r="X2873"/>
  <c r="W2873"/>
  <c r="V2873"/>
  <c r="U2873"/>
  <c r="T2873"/>
  <c r="S2873"/>
  <c r="R2873"/>
  <c r="Q2873"/>
  <c r="P2873"/>
  <c r="O2873"/>
  <c r="N2873"/>
  <c r="M2873"/>
  <c r="L2873"/>
  <c r="K2873"/>
  <c r="J2873"/>
  <c r="AH2872"/>
  <c r="AF2872"/>
  <c r="AE2872"/>
  <c r="AD2872"/>
  <c r="AC2872"/>
  <c r="AB2872"/>
  <c r="AA2872"/>
  <c r="Z2872"/>
  <c r="Y2872"/>
  <c r="X2872"/>
  <c r="W2872"/>
  <c r="V2872"/>
  <c r="U2872"/>
  <c r="T2872"/>
  <c r="S2872"/>
  <c r="R2872"/>
  <c r="Q2872"/>
  <c r="P2872"/>
  <c r="O2872"/>
  <c r="N2872"/>
  <c r="M2872"/>
  <c r="L2872"/>
  <c r="K2872"/>
  <c r="J2872"/>
  <c r="AH2871"/>
  <c r="AF2871"/>
  <c r="AE2871"/>
  <c r="AD2871"/>
  <c r="AC2871"/>
  <c r="AB2871"/>
  <c r="AA2871"/>
  <c r="Z2871"/>
  <c r="Y2871"/>
  <c r="X2871"/>
  <c r="W2871"/>
  <c r="V2871"/>
  <c r="U2871"/>
  <c r="T2871"/>
  <c r="S2871"/>
  <c r="R2871"/>
  <c r="Q2871"/>
  <c r="P2871"/>
  <c r="O2871"/>
  <c r="N2871"/>
  <c r="M2871"/>
  <c r="L2871"/>
  <c r="K2871"/>
  <c r="J2871"/>
  <c r="AH2870"/>
  <c r="AF2870"/>
  <c r="AE2870"/>
  <c r="AD2870"/>
  <c r="AC2870"/>
  <c r="AB2870"/>
  <c r="AA2870"/>
  <c r="Z2870"/>
  <c r="Y2870"/>
  <c r="X2870"/>
  <c r="W2870"/>
  <c r="V2870"/>
  <c r="U2870"/>
  <c r="T2870"/>
  <c r="S2870"/>
  <c r="R2870"/>
  <c r="Q2870"/>
  <c r="P2870"/>
  <c r="O2870"/>
  <c r="N2870"/>
  <c r="M2870"/>
  <c r="L2870"/>
  <c r="K2870"/>
  <c r="J2870"/>
  <c r="AH2869"/>
  <c r="AF2869"/>
  <c r="AE2869"/>
  <c r="AD2869"/>
  <c r="AC2869"/>
  <c r="AB2869"/>
  <c r="AA2869"/>
  <c r="Z2869"/>
  <c r="Y2869"/>
  <c r="X2869"/>
  <c r="W2869"/>
  <c r="V2869"/>
  <c r="U2869"/>
  <c r="T2869"/>
  <c r="S2869"/>
  <c r="R2869"/>
  <c r="Q2869"/>
  <c r="P2869"/>
  <c r="O2869"/>
  <c r="N2869"/>
  <c r="M2869"/>
  <c r="L2869"/>
  <c r="K2869"/>
  <c r="J2869"/>
  <c r="AH2868"/>
  <c r="AF2868"/>
  <c r="AE2868"/>
  <c r="AD2868"/>
  <c r="AC2868"/>
  <c r="AB2868"/>
  <c r="AA2868"/>
  <c r="Z2868"/>
  <c r="Y2868"/>
  <c r="X2868"/>
  <c r="W2868"/>
  <c r="V2868"/>
  <c r="U2868"/>
  <c r="T2868"/>
  <c r="S2868"/>
  <c r="R2868"/>
  <c r="Q2868"/>
  <c r="P2868"/>
  <c r="O2868"/>
  <c r="N2868"/>
  <c r="M2868"/>
  <c r="L2868"/>
  <c r="K2868"/>
  <c r="J2868"/>
  <c r="AH2867"/>
  <c r="AF2867"/>
  <c r="AE2867"/>
  <c r="AD2867"/>
  <c r="AC2867"/>
  <c r="AB2867"/>
  <c r="AA2867"/>
  <c r="Z2867"/>
  <c r="Y2867"/>
  <c r="X2867"/>
  <c r="W2867"/>
  <c r="V2867"/>
  <c r="U2867"/>
  <c r="T2867"/>
  <c r="S2867"/>
  <c r="R2867"/>
  <c r="Q2867"/>
  <c r="P2867"/>
  <c r="O2867"/>
  <c r="N2867"/>
  <c r="M2867"/>
  <c r="L2867"/>
  <c r="K2867"/>
  <c r="J2867"/>
  <c r="AH2866"/>
  <c r="AF2866"/>
  <c r="AE2866"/>
  <c r="AD2866"/>
  <c r="AC2866"/>
  <c r="AB2866"/>
  <c r="AA2866"/>
  <c r="Z2866"/>
  <c r="Y2866"/>
  <c r="X2866"/>
  <c r="W2866"/>
  <c r="V2866"/>
  <c r="U2866"/>
  <c r="T2866"/>
  <c r="S2866"/>
  <c r="R2866"/>
  <c r="Q2866"/>
  <c r="P2866"/>
  <c r="O2866"/>
  <c r="N2866"/>
  <c r="M2866"/>
  <c r="L2866"/>
  <c r="K2866"/>
  <c r="J2866"/>
  <c r="AH2865"/>
  <c r="AF2865"/>
  <c r="AE2865"/>
  <c r="AD2865"/>
  <c r="AC2865"/>
  <c r="AB2865"/>
  <c r="AA2865"/>
  <c r="Z2865"/>
  <c r="Y2865"/>
  <c r="X2865"/>
  <c r="W2865"/>
  <c r="V2865"/>
  <c r="U2865"/>
  <c r="T2865"/>
  <c r="S2865"/>
  <c r="R2865"/>
  <c r="Q2865"/>
  <c r="P2865"/>
  <c r="O2865"/>
  <c r="N2865"/>
  <c r="M2865"/>
  <c r="L2865"/>
  <c r="K2865"/>
  <c r="J2865"/>
  <c r="AH2864"/>
  <c r="AF2864"/>
  <c r="AE2864"/>
  <c r="AD2864"/>
  <c r="AC2864"/>
  <c r="AB2864"/>
  <c r="AA2864"/>
  <c r="Z2864"/>
  <c r="Y2864"/>
  <c r="X2864"/>
  <c r="W2864"/>
  <c r="V2864"/>
  <c r="U2864"/>
  <c r="T2864"/>
  <c r="S2864"/>
  <c r="R2864"/>
  <c r="Q2864"/>
  <c r="P2864"/>
  <c r="O2864"/>
  <c r="N2864"/>
  <c r="M2864"/>
  <c r="L2864"/>
  <c r="K2864"/>
  <c r="J2864"/>
  <c r="AH2863"/>
  <c r="AF2863"/>
  <c r="AE2863"/>
  <c r="AD2863"/>
  <c r="AC2863"/>
  <c r="AB2863"/>
  <c r="AA2863"/>
  <c r="Z2863"/>
  <c r="Y2863"/>
  <c r="X2863"/>
  <c r="W2863"/>
  <c r="V2863"/>
  <c r="U2863"/>
  <c r="T2863"/>
  <c r="S2863"/>
  <c r="R2863"/>
  <c r="Q2863"/>
  <c r="P2863"/>
  <c r="O2863"/>
  <c r="N2863"/>
  <c r="M2863"/>
  <c r="L2863"/>
  <c r="K2863"/>
  <c r="J2863"/>
  <c r="AH2862"/>
  <c r="AF2862"/>
  <c r="AE2862"/>
  <c r="AD2862"/>
  <c r="AC2862"/>
  <c r="AB2862"/>
  <c r="AA2862"/>
  <c r="Z2862"/>
  <c r="Y2862"/>
  <c r="X2862"/>
  <c r="W2862"/>
  <c r="V2862"/>
  <c r="U2862"/>
  <c r="T2862"/>
  <c r="S2862"/>
  <c r="R2862"/>
  <c r="Q2862"/>
  <c r="P2862"/>
  <c r="O2862"/>
  <c r="N2862"/>
  <c r="M2862"/>
  <c r="L2862"/>
  <c r="K2862"/>
  <c r="J2862"/>
  <c r="AH2861"/>
  <c r="AF2861"/>
  <c r="AE2861"/>
  <c r="AD2861"/>
  <c r="AC2861"/>
  <c r="AB2861"/>
  <c r="AA2861"/>
  <c r="Z2861"/>
  <c r="Y2861"/>
  <c r="X2861"/>
  <c r="W2861"/>
  <c r="V2861"/>
  <c r="U2861"/>
  <c r="T2861"/>
  <c r="S2861"/>
  <c r="R2861"/>
  <c r="Q2861"/>
  <c r="P2861"/>
  <c r="O2861"/>
  <c r="N2861"/>
  <c r="M2861"/>
  <c r="L2861"/>
  <c r="K2861"/>
  <c r="J2861"/>
  <c r="AH2860"/>
  <c r="AF2860"/>
  <c r="AE2860"/>
  <c r="AD2860"/>
  <c r="AC2860"/>
  <c r="AB2860"/>
  <c r="AA2860"/>
  <c r="Z2860"/>
  <c r="Y2860"/>
  <c r="X2860"/>
  <c r="W2860"/>
  <c r="V2860"/>
  <c r="U2860"/>
  <c r="T2860"/>
  <c r="S2860"/>
  <c r="R2860"/>
  <c r="Q2860"/>
  <c r="P2860"/>
  <c r="O2860"/>
  <c r="N2860"/>
  <c r="M2860"/>
  <c r="L2860"/>
  <c r="K2860"/>
  <c r="J2860"/>
  <c r="AH2859"/>
  <c r="AF2859"/>
  <c r="AE2859"/>
  <c r="AD2859"/>
  <c r="AC2859"/>
  <c r="AB2859"/>
  <c r="AA2859"/>
  <c r="Z2859"/>
  <c r="Y2859"/>
  <c r="X2859"/>
  <c r="W2859"/>
  <c r="V2859"/>
  <c r="U2859"/>
  <c r="T2859"/>
  <c r="S2859"/>
  <c r="R2859"/>
  <c r="Q2859"/>
  <c r="P2859"/>
  <c r="O2859"/>
  <c r="N2859"/>
  <c r="M2859"/>
  <c r="L2859"/>
  <c r="K2859"/>
  <c r="J2859"/>
  <c r="AH2858"/>
  <c r="AF2858"/>
  <c r="AE2858"/>
  <c r="AD2858"/>
  <c r="AC2858"/>
  <c r="AB2858"/>
  <c r="AA2858"/>
  <c r="Z2858"/>
  <c r="Y2858"/>
  <c r="X2858"/>
  <c r="W2858"/>
  <c r="V2858"/>
  <c r="U2858"/>
  <c r="T2858"/>
  <c r="S2858"/>
  <c r="R2858"/>
  <c r="Q2858"/>
  <c r="P2858"/>
  <c r="O2858"/>
  <c r="N2858"/>
  <c r="M2858"/>
  <c r="L2858"/>
  <c r="K2858"/>
  <c r="J2858"/>
  <c r="AH2857"/>
  <c r="AF2857"/>
  <c r="AE2857"/>
  <c r="AD2857"/>
  <c r="AC2857"/>
  <c r="AB2857"/>
  <c r="AA2857"/>
  <c r="Z2857"/>
  <c r="Y2857"/>
  <c r="X2857"/>
  <c r="W2857"/>
  <c r="V2857"/>
  <c r="U2857"/>
  <c r="T2857"/>
  <c r="S2857"/>
  <c r="R2857"/>
  <c r="Q2857"/>
  <c r="P2857"/>
  <c r="O2857"/>
  <c r="N2857"/>
  <c r="M2857"/>
  <c r="L2857"/>
  <c r="K2857"/>
  <c r="J2857"/>
  <c r="AH2856"/>
  <c r="AF2856"/>
  <c r="AE2856"/>
  <c r="AD2856"/>
  <c r="AC2856"/>
  <c r="AB2856"/>
  <c r="AA2856"/>
  <c r="Z2856"/>
  <c r="Y2856"/>
  <c r="X2856"/>
  <c r="W2856"/>
  <c r="V2856"/>
  <c r="U2856"/>
  <c r="T2856"/>
  <c r="S2856"/>
  <c r="R2856"/>
  <c r="Q2856"/>
  <c r="P2856"/>
  <c r="O2856"/>
  <c r="N2856"/>
  <c r="M2856"/>
  <c r="L2856"/>
  <c r="K2856"/>
  <c r="J2856"/>
  <c r="AH2855"/>
  <c r="AF2855"/>
  <c r="AE2855"/>
  <c r="AD2855"/>
  <c r="AC2855"/>
  <c r="AB2855"/>
  <c r="AA2855"/>
  <c r="Z2855"/>
  <c r="Y2855"/>
  <c r="X2855"/>
  <c r="W2855"/>
  <c r="V2855"/>
  <c r="U2855"/>
  <c r="T2855"/>
  <c r="S2855"/>
  <c r="R2855"/>
  <c r="Q2855"/>
  <c r="P2855"/>
  <c r="O2855"/>
  <c r="N2855"/>
  <c r="M2855"/>
  <c r="L2855"/>
  <c r="K2855"/>
  <c r="J2855"/>
  <c r="AH2854"/>
  <c r="AF2854"/>
  <c r="AE2854"/>
  <c r="AD2854"/>
  <c r="AC2854"/>
  <c r="AB2854"/>
  <c r="AA2854"/>
  <c r="Z2854"/>
  <c r="Y2854"/>
  <c r="X2854"/>
  <c r="W2854"/>
  <c r="V2854"/>
  <c r="U2854"/>
  <c r="T2854"/>
  <c r="S2854"/>
  <c r="R2854"/>
  <c r="Q2854"/>
  <c r="P2854"/>
  <c r="O2854"/>
  <c r="N2854"/>
  <c r="M2854"/>
  <c r="L2854"/>
  <c r="K2854"/>
  <c r="J2854"/>
  <c r="AH2853"/>
  <c r="AF2853"/>
  <c r="AE2853"/>
  <c r="AD2853"/>
  <c r="AC2853"/>
  <c r="AB2853"/>
  <c r="AA2853"/>
  <c r="Z2853"/>
  <c r="Y2853"/>
  <c r="X2853"/>
  <c r="W2853"/>
  <c r="V2853"/>
  <c r="U2853"/>
  <c r="T2853"/>
  <c r="S2853"/>
  <c r="R2853"/>
  <c r="Q2853"/>
  <c r="P2853"/>
  <c r="O2853"/>
  <c r="N2853"/>
  <c r="M2853"/>
  <c r="L2853"/>
  <c r="K2853"/>
  <c r="J2853"/>
  <c r="AH2852"/>
  <c r="AF2852"/>
  <c r="AE2852"/>
  <c r="AD2852"/>
  <c r="AC2852"/>
  <c r="AB2852"/>
  <c r="AA2852"/>
  <c r="Z2852"/>
  <c r="Y2852"/>
  <c r="X2852"/>
  <c r="W2852"/>
  <c r="V2852"/>
  <c r="U2852"/>
  <c r="T2852"/>
  <c r="S2852"/>
  <c r="R2852"/>
  <c r="Q2852"/>
  <c r="P2852"/>
  <c r="O2852"/>
  <c r="N2852"/>
  <c r="M2852"/>
  <c r="L2852"/>
  <c r="K2852"/>
  <c r="J2852"/>
  <c r="AH2851"/>
  <c r="AF2851"/>
  <c r="AE2851"/>
  <c r="AD2851"/>
  <c r="AC2851"/>
  <c r="AB2851"/>
  <c r="AA2851"/>
  <c r="Z2851"/>
  <c r="Y2851"/>
  <c r="X2851"/>
  <c r="W2851"/>
  <c r="V2851"/>
  <c r="U2851"/>
  <c r="T2851"/>
  <c r="S2851"/>
  <c r="R2851"/>
  <c r="Q2851"/>
  <c r="P2851"/>
  <c r="O2851"/>
  <c r="N2851"/>
  <c r="M2851"/>
  <c r="L2851"/>
  <c r="K2851"/>
  <c r="J2851"/>
  <c r="AH2850"/>
  <c r="AF2850"/>
  <c r="AE2850"/>
  <c r="AD2850"/>
  <c r="AC2850"/>
  <c r="AB2850"/>
  <c r="AA2850"/>
  <c r="Z2850"/>
  <c r="Y2850"/>
  <c r="X2850"/>
  <c r="W2850"/>
  <c r="V2850"/>
  <c r="U2850"/>
  <c r="T2850"/>
  <c r="S2850"/>
  <c r="R2850"/>
  <c r="Q2850"/>
  <c r="P2850"/>
  <c r="O2850"/>
  <c r="N2850"/>
  <c r="M2850"/>
  <c r="L2850"/>
  <c r="K2850"/>
  <c r="J2850"/>
  <c r="AH2849"/>
  <c r="AF2849"/>
  <c r="AE2849"/>
  <c r="AD2849"/>
  <c r="AC2849"/>
  <c r="AB2849"/>
  <c r="AA2849"/>
  <c r="Z2849"/>
  <c r="Y2849"/>
  <c r="X2849"/>
  <c r="W2849"/>
  <c r="V2849"/>
  <c r="U2849"/>
  <c r="T2849"/>
  <c r="S2849"/>
  <c r="R2849"/>
  <c r="Q2849"/>
  <c r="P2849"/>
  <c r="O2849"/>
  <c r="N2849"/>
  <c r="M2849"/>
  <c r="L2849"/>
  <c r="K2849"/>
  <c r="J2849"/>
  <c r="AH2848"/>
  <c r="AF2848"/>
  <c r="AE2848"/>
  <c r="AD2848"/>
  <c r="AC2848"/>
  <c r="AB2848"/>
  <c r="AA2848"/>
  <c r="Z2848"/>
  <c r="Y2848"/>
  <c r="X2848"/>
  <c r="W2848"/>
  <c r="V2848"/>
  <c r="U2848"/>
  <c r="T2848"/>
  <c r="S2848"/>
  <c r="R2848"/>
  <c r="Q2848"/>
  <c r="P2848"/>
  <c r="O2848"/>
  <c r="N2848"/>
  <c r="M2848"/>
  <c r="L2848"/>
  <c r="K2848"/>
  <c r="J2848"/>
  <c r="AH2847"/>
  <c r="AF2847"/>
  <c r="AE2847"/>
  <c r="AD2847"/>
  <c r="AC2847"/>
  <c r="AB2847"/>
  <c r="AA2847"/>
  <c r="Z2847"/>
  <c r="Y2847"/>
  <c r="X2847"/>
  <c r="W2847"/>
  <c r="V2847"/>
  <c r="U2847"/>
  <c r="T2847"/>
  <c r="S2847"/>
  <c r="R2847"/>
  <c r="Q2847"/>
  <c r="P2847"/>
  <c r="O2847"/>
  <c r="N2847"/>
  <c r="M2847"/>
  <c r="L2847"/>
  <c r="K2847"/>
  <c r="J2847"/>
  <c r="AH2846"/>
  <c r="AF2846"/>
  <c r="AE2846"/>
  <c r="AD2846"/>
  <c r="AC2846"/>
  <c r="AB2846"/>
  <c r="AA2846"/>
  <c r="Z2846"/>
  <c r="Y2846"/>
  <c r="X2846"/>
  <c r="W2846"/>
  <c r="V2846"/>
  <c r="U2846"/>
  <c r="T2846"/>
  <c r="S2846"/>
  <c r="R2846"/>
  <c r="Q2846"/>
  <c r="P2846"/>
  <c r="O2846"/>
  <c r="N2846"/>
  <c r="M2846"/>
  <c r="L2846"/>
  <c r="K2846"/>
  <c r="J2846"/>
  <c r="AH2845"/>
  <c r="AF2845"/>
  <c r="AE2845"/>
  <c r="AD2845"/>
  <c r="AC2845"/>
  <c r="AB2845"/>
  <c r="AA2845"/>
  <c r="Z2845"/>
  <c r="Y2845"/>
  <c r="X2845"/>
  <c r="W2845"/>
  <c r="V2845"/>
  <c r="U2845"/>
  <c r="T2845"/>
  <c r="S2845"/>
  <c r="R2845"/>
  <c r="Q2845"/>
  <c r="P2845"/>
  <c r="O2845"/>
  <c r="N2845"/>
  <c r="M2845"/>
  <c r="L2845"/>
  <c r="K2845"/>
  <c r="J2845"/>
  <c r="AH2844"/>
  <c r="AF2844"/>
  <c r="AE2844"/>
  <c r="AD2844"/>
  <c r="AC2844"/>
  <c r="AB2844"/>
  <c r="AA2844"/>
  <c r="Z2844"/>
  <c r="Y2844"/>
  <c r="X2844"/>
  <c r="W2844"/>
  <c r="V2844"/>
  <c r="U2844"/>
  <c r="T2844"/>
  <c r="S2844"/>
  <c r="R2844"/>
  <c r="Q2844"/>
  <c r="P2844"/>
  <c r="O2844"/>
  <c r="N2844"/>
  <c r="M2844"/>
  <c r="L2844"/>
  <c r="K2844"/>
  <c r="J2844"/>
  <c r="AH2843"/>
  <c r="AF2843"/>
  <c r="AE2843"/>
  <c r="AD2843"/>
  <c r="AC2843"/>
  <c r="AB2843"/>
  <c r="AA2843"/>
  <c r="Z2843"/>
  <c r="Y2843"/>
  <c r="X2843"/>
  <c r="W2843"/>
  <c r="V2843"/>
  <c r="U2843"/>
  <c r="T2843"/>
  <c r="S2843"/>
  <c r="R2843"/>
  <c r="Q2843"/>
  <c r="P2843"/>
  <c r="O2843"/>
  <c r="N2843"/>
  <c r="M2843"/>
  <c r="L2843"/>
  <c r="K2843"/>
  <c r="J2843"/>
  <c r="AH2842"/>
  <c r="AF2842"/>
  <c r="AE2842"/>
  <c r="AD2842"/>
  <c r="AC2842"/>
  <c r="AB2842"/>
  <c r="AA2842"/>
  <c r="Z2842"/>
  <c r="Y2842"/>
  <c r="X2842"/>
  <c r="W2842"/>
  <c r="V2842"/>
  <c r="U2842"/>
  <c r="T2842"/>
  <c r="S2842"/>
  <c r="R2842"/>
  <c r="Q2842"/>
  <c r="P2842"/>
  <c r="O2842"/>
  <c r="N2842"/>
  <c r="M2842"/>
  <c r="L2842"/>
  <c r="K2842"/>
  <c r="J2842"/>
  <c r="AH2841"/>
  <c r="AF2841"/>
  <c r="AE2841"/>
  <c r="AD2841"/>
  <c r="AC2841"/>
  <c r="AB2841"/>
  <c r="AA2841"/>
  <c r="Z2841"/>
  <c r="Y2841"/>
  <c r="X2841"/>
  <c r="W2841"/>
  <c r="V2841"/>
  <c r="U2841"/>
  <c r="T2841"/>
  <c r="S2841"/>
  <c r="R2841"/>
  <c r="Q2841"/>
  <c r="P2841"/>
  <c r="O2841"/>
  <c r="N2841"/>
  <c r="M2841"/>
  <c r="L2841"/>
  <c r="K2841"/>
  <c r="J2841"/>
  <c r="AH2840"/>
  <c r="AF2840"/>
  <c r="AE2840"/>
  <c r="AD2840"/>
  <c r="AC2840"/>
  <c r="AB2840"/>
  <c r="AA2840"/>
  <c r="Z2840"/>
  <c r="Y2840"/>
  <c r="X2840"/>
  <c r="W2840"/>
  <c r="V2840"/>
  <c r="U2840"/>
  <c r="T2840"/>
  <c r="S2840"/>
  <c r="R2840"/>
  <c r="Q2840"/>
  <c r="P2840"/>
  <c r="O2840"/>
  <c r="N2840"/>
  <c r="M2840"/>
  <c r="L2840"/>
  <c r="K2840"/>
  <c r="J2840"/>
  <c r="AH2839"/>
  <c r="AF2839"/>
  <c r="AE2839"/>
  <c r="AD2839"/>
  <c r="AC2839"/>
  <c r="AB2839"/>
  <c r="AA2839"/>
  <c r="Z2839"/>
  <c r="Y2839"/>
  <c r="X2839"/>
  <c r="W2839"/>
  <c r="V2839"/>
  <c r="U2839"/>
  <c r="T2839"/>
  <c r="S2839"/>
  <c r="R2839"/>
  <c r="Q2839"/>
  <c r="P2839"/>
  <c r="O2839"/>
  <c r="N2839"/>
  <c r="M2839"/>
  <c r="L2839"/>
  <c r="K2839"/>
  <c r="J2839"/>
  <c r="AH2838"/>
  <c r="AF2838"/>
  <c r="AE2838"/>
  <c r="AD2838"/>
  <c r="AC2838"/>
  <c r="AB2838"/>
  <c r="AA2838"/>
  <c r="Z2838"/>
  <c r="Y2838"/>
  <c r="X2838"/>
  <c r="W2838"/>
  <c r="V2838"/>
  <c r="U2838"/>
  <c r="T2838"/>
  <c r="S2838"/>
  <c r="R2838"/>
  <c r="Q2838"/>
  <c r="P2838"/>
  <c r="O2838"/>
  <c r="N2838"/>
  <c r="M2838"/>
  <c r="L2838"/>
  <c r="K2838"/>
  <c r="J2838"/>
  <c r="AH2837"/>
  <c r="AF2837"/>
  <c r="AE2837"/>
  <c r="AD2837"/>
  <c r="AC2837"/>
  <c r="AB2837"/>
  <c r="AA2837"/>
  <c r="Z2837"/>
  <c r="Y2837"/>
  <c r="X2837"/>
  <c r="W2837"/>
  <c r="V2837"/>
  <c r="U2837"/>
  <c r="T2837"/>
  <c r="S2837"/>
  <c r="R2837"/>
  <c r="Q2837"/>
  <c r="P2837"/>
  <c r="O2837"/>
  <c r="N2837"/>
  <c r="M2837"/>
  <c r="L2837"/>
  <c r="K2837"/>
  <c r="J2837"/>
  <c r="AH2836"/>
  <c r="AF2836"/>
  <c r="AE2836"/>
  <c r="AD2836"/>
  <c r="AC2836"/>
  <c r="AB2836"/>
  <c r="AA2836"/>
  <c r="Z2836"/>
  <c r="Y2836"/>
  <c r="X2836"/>
  <c r="W2836"/>
  <c r="V2836"/>
  <c r="U2836"/>
  <c r="T2836"/>
  <c r="S2836"/>
  <c r="R2836"/>
  <c r="Q2836"/>
  <c r="P2836"/>
  <c r="O2836"/>
  <c r="N2836"/>
  <c r="M2836"/>
  <c r="L2836"/>
  <c r="K2836"/>
  <c r="J2836"/>
  <c r="AH2835"/>
  <c r="AF2835"/>
  <c r="AE2835"/>
  <c r="AD2835"/>
  <c r="AC2835"/>
  <c r="AB2835"/>
  <c r="AA2835"/>
  <c r="Z2835"/>
  <c r="Y2835"/>
  <c r="X2835"/>
  <c r="W2835"/>
  <c r="V2835"/>
  <c r="U2835"/>
  <c r="T2835"/>
  <c r="S2835"/>
  <c r="R2835"/>
  <c r="Q2835"/>
  <c r="P2835"/>
  <c r="O2835"/>
  <c r="N2835"/>
  <c r="M2835"/>
  <c r="L2835"/>
  <c r="K2835"/>
  <c r="J2835"/>
  <c r="AH2834"/>
  <c r="AF2834"/>
  <c r="AE2834"/>
  <c r="AD2834"/>
  <c r="AC2834"/>
  <c r="AB2834"/>
  <c r="AA2834"/>
  <c r="Z2834"/>
  <c r="Y2834"/>
  <c r="X2834"/>
  <c r="W2834"/>
  <c r="V2834"/>
  <c r="U2834"/>
  <c r="T2834"/>
  <c r="S2834"/>
  <c r="R2834"/>
  <c r="Q2834"/>
  <c r="P2834"/>
  <c r="O2834"/>
  <c r="N2834"/>
  <c r="M2834"/>
  <c r="L2834"/>
  <c r="K2834"/>
  <c r="J2834"/>
  <c r="AH2833"/>
  <c r="AF2833"/>
  <c r="AE2833"/>
  <c r="AD2833"/>
  <c r="AC2833"/>
  <c r="AB2833"/>
  <c r="AA2833"/>
  <c r="Z2833"/>
  <c r="Y2833"/>
  <c r="X2833"/>
  <c r="W2833"/>
  <c r="V2833"/>
  <c r="U2833"/>
  <c r="T2833"/>
  <c r="S2833"/>
  <c r="R2833"/>
  <c r="Q2833"/>
  <c r="P2833"/>
  <c r="O2833"/>
  <c r="N2833"/>
  <c r="M2833"/>
  <c r="L2833"/>
  <c r="K2833"/>
  <c r="J2833"/>
  <c r="AH2832"/>
  <c r="AF2832"/>
  <c r="AE2832"/>
  <c r="AD2832"/>
  <c r="AC2832"/>
  <c r="AB2832"/>
  <c r="AA2832"/>
  <c r="Z2832"/>
  <c r="Y2832"/>
  <c r="X2832"/>
  <c r="W2832"/>
  <c r="V2832"/>
  <c r="U2832"/>
  <c r="T2832"/>
  <c r="S2832"/>
  <c r="R2832"/>
  <c r="Q2832"/>
  <c r="P2832"/>
  <c r="O2832"/>
  <c r="N2832"/>
  <c r="M2832"/>
  <c r="L2832"/>
  <c r="K2832"/>
  <c r="J2832"/>
  <c r="AH2831"/>
  <c r="AF2831"/>
  <c r="AE2831"/>
  <c r="AD2831"/>
  <c r="AC2831"/>
  <c r="AB2831"/>
  <c r="AA2831"/>
  <c r="Z2831"/>
  <c r="Y2831"/>
  <c r="X2831"/>
  <c r="W2831"/>
  <c r="V2831"/>
  <c r="U2831"/>
  <c r="T2831"/>
  <c r="S2831"/>
  <c r="R2831"/>
  <c r="Q2831"/>
  <c r="P2831"/>
  <c r="O2831"/>
  <c r="N2831"/>
  <c r="M2831"/>
  <c r="L2831"/>
  <c r="K2831"/>
  <c r="J2831"/>
  <c r="AH2830"/>
  <c r="AF2830"/>
  <c r="AE2830"/>
  <c r="AD2830"/>
  <c r="AC2830"/>
  <c r="AB2830"/>
  <c r="AA2830"/>
  <c r="Z2830"/>
  <c r="Y2830"/>
  <c r="X2830"/>
  <c r="W2830"/>
  <c r="V2830"/>
  <c r="U2830"/>
  <c r="T2830"/>
  <c r="S2830"/>
  <c r="R2830"/>
  <c r="Q2830"/>
  <c r="P2830"/>
  <c r="O2830"/>
  <c r="N2830"/>
  <c r="M2830"/>
  <c r="L2830"/>
  <c r="K2830"/>
  <c r="J2830"/>
  <c r="AH2829"/>
  <c r="AF2829"/>
  <c r="AE2829"/>
  <c r="AD2829"/>
  <c r="AC2829"/>
  <c r="AB2829"/>
  <c r="AA2829"/>
  <c r="Z2829"/>
  <c r="Y2829"/>
  <c r="X2829"/>
  <c r="W2829"/>
  <c r="V2829"/>
  <c r="U2829"/>
  <c r="T2829"/>
  <c r="S2829"/>
  <c r="R2829"/>
  <c r="Q2829"/>
  <c r="P2829"/>
  <c r="O2829"/>
  <c r="N2829"/>
  <c r="M2829"/>
  <c r="L2829"/>
  <c r="K2829"/>
  <c r="J2829"/>
  <c r="AH2828"/>
  <c r="AF2828"/>
  <c r="AE2828"/>
  <c r="AD2828"/>
  <c r="AC2828"/>
  <c r="AB2828"/>
  <c r="AA2828"/>
  <c r="Z2828"/>
  <c r="Y2828"/>
  <c r="X2828"/>
  <c r="W2828"/>
  <c r="V2828"/>
  <c r="U2828"/>
  <c r="T2828"/>
  <c r="S2828"/>
  <c r="R2828"/>
  <c r="Q2828"/>
  <c r="P2828"/>
  <c r="O2828"/>
  <c r="N2828"/>
  <c r="M2828"/>
  <c r="L2828"/>
  <c r="K2828"/>
  <c r="J2828"/>
  <c r="AH2827"/>
  <c r="AF2827"/>
  <c r="AE2827"/>
  <c r="AD2827"/>
  <c r="AC2827"/>
  <c r="AB2827"/>
  <c r="AA2827"/>
  <c r="Z2827"/>
  <c r="Y2827"/>
  <c r="X2827"/>
  <c r="W2827"/>
  <c r="V2827"/>
  <c r="U2827"/>
  <c r="T2827"/>
  <c r="S2827"/>
  <c r="R2827"/>
  <c r="Q2827"/>
  <c r="P2827"/>
  <c r="O2827"/>
  <c r="N2827"/>
  <c r="M2827"/>
  <c r="L2827"/>
  <c r="K2827"/>
  <c r="J2827"/>
  <c r="AH2826"/>
  <c r="AF2826"/>
  <c r="AE2826"/>
  <c r="AD2826"/>
  <c r="AC2826"/>
  <c r="AB2826"/>
  <c r="AA2826"/>
  <c r="Z2826"/>
  <c r="Y2826"/>
  <c r="X2826"/>
  <c r="W2826"/>
  <c r="V2826"/>
  <c r="U2826"/>
  <c r="T2826"/>
  <c r="S2826"/>
  <c r="R2826"/>
  <c r="Q2826"/>
  <c r="P2826"/>
  <c r="O2826"/>
  <c r="N2826"/>
  <c r="M2826"/>
  <c r="L2826"/>
  <c r="K2826"/>
  <c r="J2826"/>
  <c r="AH2825"/>
  <c r="AF2825"/>
  <c r="AE2825"/>
  <c r="AD2825"/>
  <c r="AC2825"/>
  <c r="AB2825"/>
  <c r="AA2825"/>
  <c r="Z2825"/>
  <c r="Y2825"/>
  <c r="X2825"/>
  <c r="W2825"/>
  <c r="V2825"/>
  <c r="U2825"/>
  <c r="T2825"/>
  <c r="S2825"/>
  <c r="R2825"/>
  <c r="Q2825"/>
  <c r="P2825"/>
  <c r="O2825"/>
  <c r="N2825"/>
  <c r="M2825"/>
  <c r="L2825"/>
  <c r="K2825"/>
  <c r="J2825"/>
  <c r="AH2824"/>
  <c r="AF2824"/>
  <c r="AE2824"/>
  <c r="AD2824"/>
  <c r="AC2824"/>
  <c r="AB2824"/>
  <c r="AA2824"/>
  <c r="Z2824"/>
  <c r="Y2824"/>
  <c r="X2824"/>
  <c r="W2824"/>
  <c r="V2824"/>
  <c r="U2824"/>
  <c r="T2824"/>
  <c r="S2824"/>
  <c r="R2824"/>
  <c r="Q2824"/>
  <c r="P2824"/>
  <c r="O2824"/>
  <c r="N2824"/>
  <c r="M2824"/>
  <c r="L2824"/>
  <c r="K2824"/>
  <c r="J2824"/>
  <c r="O86" i="2"/>
  <c r="N86"/>
  <c r="M86"/>
  <c r="L86"/>
  <c r="K86"/>
  <c r="J86"/>
  <c r="I86"/>
  <c r="H86"/>
  <c r="O85"/>
  <c r="N85"/>
  <c r="M85"/>
  <c r="L85"/>
  <c r="K85"/>
  <c r="J85"/>
  <c r="I85"/>
  <c r="H85"/>
  <c r="O84"/>
  <c r="N84"/>
  <c r="M84"/>
  <c r="L84"/>
  <c r="K84"/>
  <c r="J84"/>
  <c r="I84"/>
  <c r="H84"/>
  <c r="O83"/>
  <c r="N83"/>
  <c r="M83"/>
  <c r="L83"/>
  <c r="K83"/>
  <c r="J83"/>
  <c r="I83"/>
  <c r="H83"/>
  <c r="O82"/>
  <c r="N82"/>
  <c r="M82"/>
  <c r="L82"/>
  <c r="K82"/>
  <c r="J82"/>
  <c r="I82"/>
  <c r="H82"/>
  <c r="O81"/>
  <c r="N81"/>
  <c r="M81"/>
  <c r="L81"/>
  <c r="K81"/>
  <c r="J81"/>
  <c r="I81"/>
  <c r="H81"/>
  <c r="O80"/>
  <c r="N80"/>
  <c r="M80"/>
  <c r="L80"/>
  <c r="K80"/>
  <c r="J80"/>
  <c r="I80"/>
  <c r="H80"/>
  <c r="O79"/>
  <c r="N79"/>
  <c r="M79"/>
  <c r="L79"/>
  <c r="K79"/>
  <c r="J79"/>
  <c r="I79"/>
  <c r="H79"/>
  <c r="O78"/>
  <c r="N78"/>
  <c r="M78"/>
  <c r="L78"/>
  <c r="K78"/>
  <c r="J78"/>
  <c r="I78"/>
  <c r="H78"/>
  <c r="O77"/>
  <c r="N77"/>
  <c r="M77"/>
  <c r="L77"/>
  <c r="K77"/>
  <c r="J77"/>
  <c r="I77"/>
  <c r="H77"/>
  <c r="AP24" i="7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H24"/>
  <c r="G24"/>
  <c r="F24"/>
  <c r="E24"/>
  <c r="D24"/>
  <c r="C24"/>
  <c r="B24"/>
  <c r="A24"/>
  <c r="H23"/>
  <c r="G23"/>
  <c r="F23"/>
  <c r="E23"/>
  <c r="D23"/>
  <c r="C23"/>
  <c r="B23"/>
  <c r="A23"/>
  <c r="H22"/>
  <c r="G22"/>
  <c r="F22"/>
  <c r="E22"/>
  <c r="D22"/>
  <c r="C22"/>
  <c r="B22"/>
  <c r="A22"/>
  <c r="H21"/>
  <c r="G21"/>
  <c r="F21"/>
  <c r="E21"/>
  <c r="D21"/>
  <c r="C21"/>
  <c r="B21"/>
  <c r="A21"/>
  <c r="AH747" i="1"/>
  <c r="AF747"/>
  <c r="AE747"/>
  <c r="AD747"/>
  <c r="AC747"/>
  <c r="AB747"/>
  <c r="AA747"/>
  <c r="Z747"/>
  <c r="Y747"/>
  <c r="X747"/>
  <c r="W747"/>
  <c r="V747"/>
  <c r="U747"/>
  <c r="T747"/>
  <c r="S747"/>
  <c r="R747"/>
  <c r="Q747"/>
  <c r="P747"/>
  <c r="O747"/>
  <c r="N747"/>
  <c r="M747"/>
  <c r="L747"/>
  <c r="K747"/>
  <c r="J747"/>
  <c r="AH746"/>
  <c r="AF746"/>
  <c r="AE746"/>
  <c r="AD746"/>
  <c r="AC746"/>
  <c r="AB746"/>
  <c r="AA746"/>
  <c r="Z746"/>
  <c r="Y746"/>
  <c r="X746"/>
  <c r="W746"/>
  <c r="V746"/>
  <c r="U746"/>
  <c r="T746"/>
  <c r="S746"/>
  <c r="R746"/>
  <c r="Q746"/>
  <c r="P746"/>
  <c r="O746"/>
  <c r="N746"/>
  <c r="M746"/>
  <c r="L746"/>
  <c r="K746"/>
  <c r="J746"/>
  <c r="AH745"/>
  <c r="AF745"/>
  <c r="AE745"/>
  <c r="AD745"/>
  <c r="AC745"/>
  <c r="AB745"/>
  <c r="AA745"/>
  <c r="Z745"/>
  <c r="Y745"/>
  <c r="X745"/>
  <c r="W745"/>
  <c r="V745"/>
  <c r="U745"/>
  <c r="T745"/>
  <c r="S745"/>
  <c r="R745"/>
  <c r="Q745"/>
  <c r="P745"/>
  <c r="O745"/>
  <c r="N745"/>
  <c r="M745"/>
  <c r="L745"/>
  <c r="K745"/>
  <c r="J745"/>
  <c r="AH744"/>
  <c r="AF744"/>
  <c r="AE744"/>
  <c r="AD744"/>
  <c r="AC744"/>
  <c r="AB744"/>
  <c r="AA744"/>
  <c r="Z744"/>
  <c r="Y744"/>
  <c r="X744"/>
  <c r="W744"/>
  <c r="V744"/>
  <c r="U744"/>
  <c r="T744"/>
  <c r="S744"/>
  <c r="R744"/>
  <c r="Q744"/>
  <c r="P744"/>
  <c r="O744"/>
  <c r="N744"/>
  <c r="M744"/>
  <c r="L744"/>
  <c r="K744"/>
  <c r="J744"/>
  <c r="AH743"/>
  <c r="AF743"/>
  <c r="AE743"/>
  <c r="AD743"/>
  <c r="AC743"/>
  <c r="AB743"/>
  <c r="AA743"/>
  <c r="Z743"/>
  <c r="Y743"/>
  <c r="X743"/>
  <c r="W743"/>
  <c r="V743"/>
  <c r="U743"/>
  <c r="T743"/>
  <c r="S743"/>
  <c r="R743"/>
  <c r="Q743"/>
  <c r="P743"/>
  <c r="O743"/>
  <c r="N743"/>
  <c r="M743"/>
  <c r="L743"/>
  <c r="K743"/>
  <c r="J743"/>
  <c r="AH742"/>
  <c r="AF742"/>
  <c r="AE742"/>
  <c r="AD742"/>
  <c r="AC742"/>
  <c r="AB742"/>
  <c r="AA742"/>
  <c r="Z742"/>
  <c r="Y742"/>
  <c r="X742"/>
  <c r="W742"/>
  <c r="V742"/>
  <c r="U742"/>
  <c r="T742"/>
  <c r="S742"/>
  <c r="R742"/>
  <c r="Q742"/>
  <c r="P742"/>
  <c r="O742"/>
  <c r="N742"/>
  <c r="M742"/>
  <c r="L742"/>
  <c r="K742"/>
  <c r="J742"/>
  <c r="AH741"/>
  <c r="AF741"/>
  <c r="AE741"/>
  <c r="AD741"/>
  <c r="AC741"/>
  <c r="AB741"/>
  <c r="AA741"/>
  <c r="Z741"/>
  <c r="Y741"/>
  <c r="X741"/>
  <c r="W741"/>
  <c r="V741"/>
  <c r="U741"/>
  <c r="T741"/>
  <c r="S741"/>
  <c r="R741"/>
  <c r="Q741"/>
  <c r="P741"/>
  <c r="O741"/>
  <c r="N741"/>
  <c r="M741"/>
  <c r="L741"/>
  <c r="K741"/>
  <c r="J741"/>
  <c r="AH740"/>
  <c r="AF740"/>
  <c r="AE740"/>
  <c r="AD740"/>
  <c r="AC740"/>
  <c r="AB740"/>
  <c r="AA740"/>
  <c r="Z740"/>
  <c r="Y740"/>
  <c r="X740"/>
  <c r="W740"/>
  <c r="V740"/>
  <c r="U740"/>
  <c r="T740"/>
  <c r="S740"/>
  <c r="R740"/>
  <c r="Q740"/>
  <c r="P740"/>
  <c r="O740"/>
  <c r="N740"/>
  <c r="M740"/>
  <c r="L740"/>
  <c r="K740"/>
  <c r="J740"/>
  <c r="AH739"/>
  <c r="AF739"/>
  <c r="AE739"/>
  <c r="AD739"/>
  <c r="AC739"/>
  <c r="AB739"/>
  <c r="AA739"/>
  <c r="Z739"/>
  <c r="Y739"/>
  <c r="X739"/>
  <c r="W739"/>
  <c r="V739"/>
  <c r="U739"/>
  <c r="T739"/>
  <c r="S739"/>
  <c r="R739"/>
  <c r="Q739"/>
  <c r="P739"/>
  <c r="O739"/>
  <c r="N739"/>
  <c r="M739"/>
  <c r="L739"/>
  <c r="K739"/>
  <c r="J739"/>
  <c r="AH738"/>
  <c r="AF738"/>
  <c r="AE738"/>
  <c r="AD738"/>
  <c r="AC738"/>
  <c r="AB738"/>
  <c r="AA738"/>
  <c r="Z738"/>
  <c r="Y738"/>
  <c r="X738"/>
  <c r="W738"/>
  <c r="V738"/>
  <c r="U738"/>
  <c r="T738"/>
  <c r="S738"/>
  <c r="R738"/>
  <c r="Q738"/>
  <c r="P738"/>
  <c r="O738"/>
  <c r="N738"/>
  <c r="M738"/>
  <c r="L738"/>
  <c r="K738"/>
  <c r="J738"/>
  <c r="AH737"/>
  <c r="AF737"/>
  <c r="AE737"/>
  <c r="AD737"/>
  <c r="AC737"/>
  <c r="AB737"/>
  <c r="AA737"/>
  <c r="Z737"/>
  <c r="Y737"/>
  <c r="X737"/>
  <c r="W737"/>
  <c r="V737"/>
  <c r="U737"/>
  <c r="T737"/>
  <c r="S737"/>
  <c r="R737"/>
  <c r="Q737"/>
  <c r="P737"/>
  <c r="O737"/>
  <c r="N737"/>
  <c r="M737"/>
  <c r="L737"/>
  <c r="K737"/>
  <c r="J737"/>
  <c r="AH736"/>
  <c r="AF736"/>
  <c r="AE736"/>
  <c r="AD736"/>
  <c r="AC736"/>
  <c r="AB736"/>
  <c r="AA736"/>
  <c r="Z736"/>
  <c r="Y736"/>
  <c r="X736"/>
  <c r="W736"/>
  <c r="V736"/>
  <c r="U736"/>
  <c r="T736"/>
  <c r="S736"/>
  <c r="R736"/>
  <c r="Q736"/>
  <c r="P736"/>
  <c r="O736"/>
  <c r="N736"/>
  <c r="M736"/>
  <c r="L736"/>
  <c r="K736"/>
  <c r="J736"/>
  <c r="AH735"/>
  <c r="AF735"/>
  <c r="AE735"/>
  <c r="AD735"/>
  <c r="AC735"/>
  <c r="AB735"/>
  <c r="AA735"/>
  <c r="Z735"/>
  <c r="Y735"/>
  <c r="X735"/>
  <c r="W735"/>
  <c r="V735"/>
  <c r="U735"/>
  <c r="T735"/>
  <c r="S735"/>
  <c r="R735"/>
  <c r="Q735"/>
  <c r="P735"/>
  <c r="O735"/>
  <c r="N735"/>
  <c r="M735"/>
  <c r="L735"/>
  <c r="K735"/>
  <c r="J735"/>
  <c r="AH734"/>
  <c r="AF734"/>
  <c r="AE734"/>
  <c r="AD734"/>
  <c r="AC734"/>
  <c r="AB734"/>
  <c r="AA734"/>
  <c r="Z734"/>
  <c r="Y734"/>
  <c r="X734"/>
  <c r="W734"/>
  <c r="V734"/>
  <c r="U734"/>
  <c r="T734"/>
  <c r="S734"/>
  <c r="R734"/>
  <c r="Q734"/>
  <c r="P734"/>
  <c r="O734"/>
  <c r="N734"/>
  <c r="M734"/>
  <c r="L734"/>
  <c r="K734"/>
  <c r="J734"/>
  <c r="AH733"/>
  <c r="AF733"/>
  <c r="AE733"/>
  <c r="AD733"/>
  <c r="AC733"/>
  <c r="AB733"/>
  <c r="AA733"/>
  <c r="Z733"/>
  <c r="Y733"/>
  <c r="X733"/>
  <c r="W733"/>
  <c r="V733"/>
  <c r="U733"/>
  <c r="T733"/>
  <c r="S733"/>
  <c r="R733"/>
  <c r="Q733"/>
  <c r="P733"/>
  <c r="O733"/>
  <c r="N733"/>
  <c r="M733"/>
  <c r="L733"/>
  <c r="K733"/>
  <c r="J733"/>
  <c r="AH732"/>
  <c r="AF732"/>
  <c r="AE732"/>
  <c r="AD732"/>
  <c r="AC732"/>
  <c r="AB732"/>
  <c r="AA732"/>
  <c r="Z732"/>
  <c r="Y732"/>
  <c r="X732"/>
  <c r="W732"/>
  <c r="V732"/>
  <c r="U732"/>
  <c r="T732"/>
  <c r="S732"/>
  <c r="R732"/>
  <c r="Q732"/>
  <c r="P732"/>
  <c r="O732"/>
  <c r="N732"/>
  <c r="M732"/>
  <c r="L732"/>
  <c r="K732"/>
  <c r="J732"/>
  <c r="AH731"/>
  <c r="AF731"/>
  <c r="AE731"/>
  <c r="AD731"/>
  <c r="AC731"/>
  <c r="AB731"/>
  <c r="AA731"/>
  <c r="Z731"/>
  <c r="Y731"/>
  <c r="X731"/>
  <c r="W731"/>
  <c r="V731"/>
  <c r="U731"/>
  <c r="T731"/>
  <c r="S731"/>
  <c r="R731"/>
  <c r="Q731"/>
  <c r="P731"/>
  <c r="O731"/>
  <c r="N731"/>
  <c r="M731"/>
  <c r="L731"/>
  <c r="K731"/>
  <c r="J731"/>
  <c r="AH730"/>
  <c r="AF730"/>
  <c r="AE730"/>
  <c r="AD730"/>
  <c r="AC730"/>
  <c r="AB730"/>
  <c r="AA730"/>
  <c r="Z730"/>
  <c r="Y730"/>
  <c r="X730"/>
  <c r="W730"/>
  <c r="V730"/>
  <c r="U730"/>
  <c r="T730"/>
  <c r="S730"/>
  <c r="R730"/>
  <c r="Q730"/>
  <c r="P730"/>
  <c r="O730"/>
  <c r="N730"/>
  <c r="M730"/>
  <c r="L730"/>
  <c r="K730"/>
  <c r="J730"/>
  <c r="AH729"/>
  <c r="AF729"/>
  <c r="AE729"/>
  <c r="AD729"/>
  <c r="AC729"/>
  <c r="AB729"/>
  <c r="AA729"/>
  <c r="Z729"/>
  <c r="Y729"/>
  <c r="X729"/>
  <c r="W729"/>
  <c r="V729"/>
  <c r="U729"/>
  <c r="T729"/>
  <c r="S729"/>
  <c r="R729"/>
  <c r="Q729"/>
  <c r="P729"/>
  <c r="O729"/>
  <c r="N729"/>
  <c r="M729"/>
  <c r="L729"/>
  <c r="K729"/>
  <c r="J729"/>
  <c r="AH728"/>
  <c r="AF728"/>
  <c r="AE728"/>
  <c r="AD728"/>
  <c r="AC728"/>
  <c r="AB728"/>
  <c r="AA728"/>
  <c r="Z728"/>
  <c r="Y728"/>
  <c r="X728"/>
  <c r="W728"/>
  <c r="V728"/>
  <c r="U728"/>
  <c r="T728"/>
  <c r="S728"/>
  <c r="R728"/>
  <c r="Q728"/>
  <c r="P728"/>
  <c r="O728"/>
  <c r="N728"/>
  <c r="M728"/>
  <c r="L728"/>
  <c r="K728"/>
  <c r="J728"/>
  <c r="AH727"/>
  <c r="AF727"/>
  <c r="AE727"/>
  <c r="AD727"/>
  <c r="AC727"/>
  <c r="AB727"/>
  <c r="AA727"/>
  <c r="Z727"/>
  <c r="Y727"/>
  <c r="X727"/>
  <c r="W727"/>
  <c r="V727"/>
  <c r="U727"/>
  <c r="T727"/>
  <c r="S727"/>
  <c r="R727"/>
  <c r="Q727"/>
  <c r="P727"/>
  <c r="O727"/>
  <c r="N727"/>
  <c r="M727"/>
  <c r="L727"/>
  <c r="K727"/>
  <c r="J727"/>
  <c r="AH726"/>
  <c r="AF726"/>
  <c r="AE726"/>
  <c r="AD726"/>
  <c r="AC726"/>
  <c r="AB726"/>
  <c r="AA726"/>
  <c r="Z726"/>
  <c r="Y726"/>
  <c r="X726"/>
  <c r="W726"/>
  <c r="V726"/>
  <c r="U726"/>
  <c r="T726"/>
  <c r="S726"/>
  <c r="R726"/>
  <c r="Q726"/>
  <c r="P726"/>
  <c r="O726"/>
  <c r="N726"/>
  <c r="M726"/>
  <c r="L726"/>
  <c r="K726"/>
  <c r="J726"/>
  <c r="AH725"/>
  <c r="AF725"/>
  <c r="AE725"/>
  <c r="AD725"/>
  <c r="AC725"/>
  <c r="AB725"/>
  <c r="AA725"/>
  <c r="Z725"/>
  <c r="Y725"/>
  <c r="X725"/>
  <c r="W725"/>
  <c r="V725"/>
  <c r="U725"/>
  <c r="T725"/>
  <c r="S725"/>
  <c r="R725"/>
  <c r="Q725"/>
  <c r="P725"/>
  <c r="O725"/>
  <c r="N725"/>
  <c r="M725"/>
  <c r="L725"/>
  <c r="K725"/>
  <c r="J725"/>
  <c r="AH724"/>
  <c r="AF724"/>
  <c r="AE724"/>
  <c r="AD724"/>
  <c r="AC724"/>
  <c r="AB724"/>
  <c r="AA724"/>
  <c r="Z724"/>
  <c r="Y724"/>
  <c r="X724"/>
  <c r="W724"/>
  <c r="V724"/>
  <c r="U724"/>
  <c r="T724"/>
  <c r="S724"/>
  <c r="R724"/>
  <c r="Q724"/>
  <c r="P724"/>
  <c r="O724"/>
  <c r="N724"/>
  <c r="M724"/>
  <c r="L724"/>
  <c r="K724"/>
  <c r="J724"/>
  <c r="AH723"/>
  <c r="AF723"/>
  <c r="AE723"/>
  <c r="AD723"/>
  <c r="AC723"/>
  <c r="AB723"/>
  <c r="AA723"/>
  <c r="Z723"/>
  <c r="Y723"/>
  <c r="X723"/>
  <c r="W723"/>
  <c r="V723"/>
  <c r="U723"/>
  <c r="T723"/>
  <c r="S723"/>
  <c r="R723"/>
  <c r="Q723"/>
  <c r="P723"/>
  <c r="O723"/>
  <c r="N723"/>
  <c r="M723"/>
  <c r="L723"/>
  <c r="K723"/>
  <c r="J723"/>
  <c r="AH722"/>
  <c r="AF722"/>
  <c r="AE722"/>
  <c r="AD722"/>
  <c r="AC722"/>
  <c r="AB722"/>
  <c r="AA722"/>
  <c r="Z722"/>
  <c r="Y722"/>
  <c r="X722"/>
  <c r="W722"/>
  <c r="V722"/>
  <c r="U722"/>
  <c r="T722"/>
  <c r="S722"/>
  <c r="R722"/>
  <c r="Q722"/>
  <c r="P722"/>
  <c r="O722"/>
  <c r="N722"/>
  <c r="M722"/>
  <c r="L722"/>
  <c r="K722"/>
  <c r="J722"/>
  <c r="AH721"/>
  <c r="AF721"/>
  <c r="AE721"/>
  <c r="AD721"/>
  <c r="AC721"/>
  <c r="AB721"/>
  <c r="AA721"/>
  <c r="Z721"/>
  <c r="Y721"/>
  <c r="X721"/>
  <c r="W721"/>
  <c r="V721"/>
  <c r="U721"/>
  <c r="T721"/>
  <c r="S721"/>
  <c r="R721"/>
  <c r="Q721"/>
  <c r="P721"/>
  <c r="O721"/>
  <c r="N721"/>
  <c r="M721"/>
  <c r="L721"/>
  <c r="K721"/>
  <c r="J721"/>
  <c r="AH720"/>
  <c r="AF720"/>
  <c r="AE720"/>
  <c r="AD720"/>
  <c r="AC720"/>
  <c r="AB720"/>
  <c r="AA720"/>
  <c r="Z720"/>
  <c r="Y720"/>
  <c r="X720"/>
  <c r="W720"/>
  <c r="V720"/>
  <c r="U720"/>
  <c r="T720"/>
  <c r="S720"/>
  <c r="R720"/>
  <c r="Q720"/>
  <c r="P720"/>
  <c r="O720"/>
  <c r="N720"/>
  <c r="M720"/>
  <c r="L720"/>
  <c r="K720"/>
  <c r="J720"/>
  <c r="AH719"/>
  <c r="AF719"/>
  <c r="AE719"/>
  <c r="AD719"/>
  <c r="AC719"/>
  <c r="AB719"/>
  <c r="AA719"/>
  <c r="Z719"/>
  <c r="Y719"/>
  <c r="X719"/>
  <c r="W719"/>
  <c r="V719"/>
  <c r="U719"/>
  <c r="T719"/>
  <c r="S719"/>
  <c r="R719"/>
  <c r="Q719"/>
  <c r="P719"/>
  <c r="O719"/>
  <c r="N719"/>
  <c r="M719"/>
  <c r="L719"/>
  <c r="K719"/>
  <c r="J719"/>
  <c r="AH718"/>
  <c r="AF718"/>
  <c r="AE718"/>
  <c r="AD718"/>
  <c r="AC718"/>
  <c r="AB718"/>
  <c r="AA718"/>
  <c r="Z718"/>
  <c r="Y718"/>
  <c r="X718"/>
  <c r="W718"/>
  <c r="V718"/>
  <c r="U718"/>
  <c r="T718"/>
  <c r="S718"/>
  <c r="R718"/>
  <c r="Q718"/>
  <c r="P718"/>
  <c r="O718"/>
  <c r="N718"/>
  <c r="M718"/>
  <c r="L718"/>
  <c r="K718"/>
  <c r="J718"/>
  <c r="AH717"/>
  <c r="AF717"/>
  <c r="AE717"/>
  <c r="AD717"/>
  <c r="AC717"/>
  <c r="AB717"/>
  <c r="AA717"/>
  <c r="Z717"/>
  <c r="Y717"/>
  <c r="X717"/>
  <c r="W717"/>
  <c r="V717"/>
  <c r="U717"/>
  <c r="T717"/>
  <c r="S717"/>
  <c r="R717"/>
  <c r="Q717"/>
  <c r="P717"/>
  <c r="O717"/>
  <c r="N717"/>
  <c r="M717"/>
  <c r="L717"/>
  <c r="K717"/>
  <c r="J717"/>
  <c r="AH716"/>
  <c r="AF716"/>
  <c r="AE716"/>
  <c r="AD716"/>
  <c r="AC716"/>
  <c r="AB716"/>
  <c r="AA716"/>
  <c r="Z716"/>
  <c r="Y716"/>
  <c r="X716"/>
  <c r="W716"/>
  <c r="V716"/>
  <c r="U716"/>
  <c r="T716"/>
  <c r="S716"/>
  <c r="R716"/>
  <c r="Q716"/>
  <c r="P716"/>
  <c r="O716"/>
  <c r="N716"/>
  <c r="M716"/>
  <c r="L716"/>
  <c r="K716"/>
  <c r="J716"/>
  <c r="AH715"/>
  <c r="AF715"/>
  <c r="AE715"/>
  <c r="AD715"/>
  <c r="AC715"/>
  <c r="AB715"/>
  <c r="AA715"/>
  <c r="Z715"/>
  <c r="Y715"/>
  <c r="X715"/>
  <c r="W715"/>
  <c r="V715"/>
  <c r="U715"/>
  <c r="T715"/>
  <c r="S715"/>
  <c r="R715"/>
  <c r="Q715"/>
  <c r="P715"/>
  <c r="O715"/>
  <c r="N715"/>
  <c r="M715"/>
  <c r="L715"/>
  <c r="K715"/>
  <c r="J715"/>
  <c r="AH714"/>
  <c r="AF714"/>
  <c r="AE714"/>
  <c r="AD714"/>
  <c r="AC714"/>
  <c r="AB714"/>
  <c r="AA714"/>
  <c r="Z714"/>
  <c r="Y714"/>
  <c r="X714"/>
  <c r="W714"/>
  <c r="V714"/>
  <c r="U714"/>
  <c r="T714"/>
  <c r="S714"/>
  <c r="R714"/>
  <c r="Q714"/>
  <c r="P714"/>
  <c r="O714"/>
  <c r="N714"/>
  <c r="M714"/>
  <c r="L714"/>
  <c r="K714"/>
  <c r="J714"/>
  <c r="C386" i="7"/>
  <c r="H392"/>
  <c r="G392"/>
  <c r="F392"/>
  <c r="E392"/>
  <c r="D392"/>
  <c r="C392"/>
  <c r="B392"/>
  <c r="A392"/>
  <c r="H391"/>
  <c r="G391"/>
  <c r="F391"/>
  <c r="E391"/>
  <c r="D391"/>
  <c r="C391"/>
  <c r="B391"/>
  <c r="A391"/>
  <c r="H390"/>
  <c r="G390"/>
  <c r="F390"/>
  <c r="E390"/>
  <c r="D390"/>
  <c r="C390"/>
  <c r="B390"/>
  <c r="A390"/>
  <c r="H389"/>
  <c r="G389"/>
  <c r="F389"/>
  <c r="E389"/>
  <c r="D389"/>
  <c r="C389"/>
  <c r="B389"/>
  <c r="A389"/>
  <c r="H388"/>
  <c r="G388"/>
  <c r="F388"/>
  <c r="E388"/>
  <c r="D388"/>
  <c r="C388"/>
  <c r="B388"/>
  <c r="A388"/>
  <c r="H387"/>
  <c r="G387"/>
  <c r="F387"/>
  <c r="E387"/>
  <c r="D387"/>
  <c r="C387"/>
  <c r="B387"/>
  <c r="A387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AH1360" i="6"/>
  <c r="AF1360"/>
  <c r="AE1360"/>
  <c r="AD1360"/>
  <c r="AC1360"/>
  <c r="AB1360"/>
  <c r="AA1360"/>
  <c r="Z1360"/>
  <c r="Y1360"/>
  <c r="X1360"/>
  <c r="W1360"/>
  <c r="V1360"/>
  <c r="U1360"/>
  <c r="T1360"/>
  <c r="S1360"/>
  <c r="R1360"/>
  <c r="Q1360"/>
  <c r="P1360"/>
  <c r="O1360"/>
  <c r="N1360"/>
  <c r="M1360"/>
  <c r="L1360"/>
  <c r="K1360"/>
  <c r="J1360"/>
  <c r="AH1359"/>
  <c r="AF1359"/>
  <c r="AE1359"/>
  <c r="AD1359"/>
  <c r="AC1359"/>
  <c r="AB1359"/>
  <c r="AA1359"/>
  <c r="Z1359"/>
  <c r="Y1359"/>
  <c r="X1359"/>
  <c r="W1359"/>
  <c r="V1359"/>
  <c r="U1359"/>
  <c r="T1359"/>
  <c r="S1359"/>
  <c r="R1359"/>
  <c r="Q1359"/>
  <c r="P1359"/>
  <c r="O1359"/>
  <c r="N1359"/>
  <c r="M1359"/>
  <c r="L1359"/>
  <c r="K1359"/>
  <c r="J1359"/>
  <c r="AH1358"/>
  <c r="AF1358"/>
  <c r="AE1358"/>
  <c r="AD1358"/>
  <c r="AC1358"/>
  <c r="AB1358"/>
  <c r="AA1358"/>
  <c r="Z1358"/>
  <c r="Y1358"/>
  <c r="X1358"/>
  <c r="W1358"/>
  <c r="V1358"/>
  <c r="U1358"/>
  <c r="T1358"/>
  <c r="S1358"/>
  <c r="R1358"/>
  <c r="Q1358"/>
  <c r="P1358"/>
  <c r="O1358"/>
  <c r="N1358"/>
  <c r="M1358"/>
  <c r="L1358"/>
  <c r="K1358"/>
  <c r="J1358"/>
  <c r="H386" i="7"/>
  <c r="G386"/>
  <c r="F386"/>
  <c r="E386"/>
  <c r="D386"/>
  <c r="B386"/>
  <c r="A386"/>
  <c r="H385"/>
  <c r="G385"/>
  <c r="F385"/>
  <c r="E385"/>
  <c r="D385"/>
  <c r="C385"/>
  <c r="B385"/>
  <c r="A385"/>
  <c r="H384"/>
  <c r="G384"/>
  <c r="F384"/>
  <c r="E384"/>
  <c r="D384"/>
  <c r="C384"/>
  <c r="B384"/>
  <c r="A384"/>
  <c r="H383"/>
  <c r="G383"/>
  <c r="F383"/>
  <c r="E383"/>
  <c r="D383"/>
  <c r="C383"/>
  <c r="B383"/>
  <c r="A383"/>
  <c r="H382"/>
  <c r="G382"/>
  <c r="F382"/>
  <c r="E382"/>
  <c r="D382"/>
  <c r="C382"/>
  <c r="B382"/>
  <c r="A382"/>
  <c r="H381"/>
  <c r="G381"/>
  <c r="F381"/>
  <c r="E381"/>
  <c r="D381"/>
  <c r="C381"/>
  <c r="B381"/>
  <c r="A381"/>
  <c r="H380"/>
  <c r="G380"/>
  <c r="F380"/>
  <c r="E380"/>
  <c r="D380"/>
  <c r="C380"/>
  <c r="B380"/>
  <c r="A380"/>
  <c r="H379"/>
  <c r="G379"/>
  <c r="F379"/>
  <c r="E379"/>
  <c r="D379"/>
  <c r="C379"/>
  <c r="B379"/>
  <c r="A379"/>
  <c r="H378"/>
  <c r="G378"/>
  <c r="F378"/>
  <c r="E378"/>
  <c r="D378"/>
  <c r="C378"/>
  <c r="B378"/>
  <c r="A378"/>
  <c r="H377"/>
  <c r="G377"/>
  <c r="F377"/>
  <c r="E377"/>
  <c r="D377"/>
  <c r="C377"/>
  <c r="B377"/>
  <c r="A377"/>
  <c r="H376"/>
  <c r="G376"/>
  <c r="F376"/>
  <c r="E376"/>
  <c r="D376"/>
  <c r="C376"/>
  <c r="B376"/>
  <c r="A376"/>
  <c r="H375"/>
  <c r="G375"/>
  <c r="F375"/>
  <c r="E375"/>
  <c r="D375"/>
  <c r="C375"/>
  <c r="B375"/>
  <c r="A375"/>
  <c r="H374"/>
  <c r="G374"/>
  <c r="F374"/>
  <c r="E374"/>
  <c r="D374"/>
  <c r="C374"/>
  <c r="B374"/>
  <c r="A374"/>
  <c r="H373"/>
  <c r="G373"/>
  <c r="F373"/>
  <c r="E373"/>
  <c r="D373"/>
  <c r="C373"/>
  <c r="B373"/>
  <c r="A373"/>
  <c r="H372"/>
  <c r="G372"/>
  <c r="F372"/>
  <c r="E372"/>
  <c r="D372"/>
  <c r="C372"/>
  <c r="B372"/>
  <c r="A372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H371"/>
  <c r="G371"/>
  <c r="F371"/>
  <c r="E371"/>
  <c r="D371"/>
  <c r="C371"/>
  <c r="B371"/>
  <c r="A371"/>
  <c r="H370"/>
  <c r="G370"/>
  <c r="F370"/>
  <c r="E370"/>
  <c r="D370"/>
  <c r="C370"/>
  <c r="B370"/>
  <c r="A370"/>
  <c r="H369"/>
  <c r="G369"/>
  <c r="F369"/>
  <c r="E369"/>
  <c r="D369"/>
  <c r="C369"/>
  <c r="B369"/>
  <c r="A369"/>
  <c r="H368"/>
  <c r="G368"/>
  <c r="F368"/>
  <c r="E368"/>
  <c r="D368"/>
  <c r="C368"/>
  <c r="B368"/>
  <c r="A368"/>
  <c r="AH1357" i="6"/>
  <c r="AF1357"/>
  <c r="AE1357"/>
  <c r="AD1357"/>
  <c r="AC1357"/>
  <c r="AB1357"/>
  <c r="AA1357"/>
  <c r="Z1357"/>
  <c r="Y1357"/>
  <c r="X1357"/>
  <c r="W1357"/>
  <c r="V1357"/>
  <c r="U1357"/>
  <c r="T1357"/>
  <c r="S1357"/>
  <c r="R1357"/>
  <c r="Q1357"/>
  <c r="P1357"/>
  <c r="O1357"/>
  <c r="N1357"/>
  <c r="M1357"/>
  <c r="L1357"/>
  <c r="K1357"/>
  <c r="J1357"/>
  <c r="AH1356"/>
  <c r="AF1356"/>
  <c r="AE1356"/>
  <c r="AD1356"/>
  <c r="AC1356"/>
  <c r="AB1356"/>
  <c r="AA1356"/>
  <c r="Z1356"/>
  <c r="Y1356"/>
  <c r="X1356"/>
  <c r="W1356"/>
  <c r="V1356"/>
  <c r="U1356"/>
  <c r="T1356"/>
  <c r="S1356"/>
  <c r="R1356"/>
  <c r="Q1356"/>
  <c r="P1356"/>
  <c r="O1356"/>
  <c r="N1356"/>
  <c r="M1356"/>
  <c r="L1356"/>
  <c r="K1356"/>
  <c r="J1356"/>
  <c r="AH1355"/>
  <c r="AF1355"/>
  <c r="AE1355"/>
  <c r="AD1355"/>
  <c r="AC1355"/>
  <c r="AB1355"/>
  <c r="AA1355"/>
  <c r="Z1355"/>
  <c r="Y1355"/>
  <c r="X1355"/>
  <c r="W1355"/>
  <c r="V1355"/>
  <c r="U1355"/>
  <c r="T1355"/>
  <c r="S1355"/>
  <c r="R1355"/>
  <c r="Q1355"/>
  <c r="P1355"/>
  <c r="O1355"/>
  <c r="N1355"/>
  <c r="M1355"/>
  <c r="L1355"/>
  <c r="K1355"/>
  <c r="J1355"/>
  <c r="AH1354"/>
  <c r="AF1354"/>
  <c r="AE1354"/>
  <c r="AD1354"/>
  <c r="AC1354"/>
  <c r="AB1354"/>
  <c r="AA1354"/>
  <c r="Z1354"/>
  <c r="Y1354"/>
  <c r="X1354"/>
  <c r="W1354"/>
  <c r="V1354"/>
  <c r="U1354"/>
  <c r="T1354"/>
  <c r="S1354"/>
  <c r="R1354"/>
  <c r="Q1354"/>
  <c r="P1354"/>
  <c r="O1354"/>
  <c r="N1354"/>
  <c r="M1354"/>
  <c r="L1354"/>
  <c r="K1354"/>
  <c r="J1354"/>
  <c r="AH1353"/>
  <c r="AF1353"/>
  <c r="AE1353"/>
  <c r="AD1353"/>
  <c r="AC1353"/>
  <c r="AB1353"/>
  <c r="AA1353"/>
  <c r="Z1353"/>
  <c r="Y1353"/>
  <c r="X1353"/>
  <c r="W1353"/>
  <c r="V1353"/>
  <c r="U1353"/>
  <c r="T1353"/>
  <c r="S1353"/>
  <c r="R1353"/>
  <c r="Q1353"/>
  <c r="P1353"/>
  <c r="O1353"/>
  <c r="N1353"/>
  <c r="M1353"/>
  <c r="L1353"/>
  <c r="K1353"/>
  <c r="J1353"/>
  <c r="AH1352"/>
  <c r="AF1352"/>
  <c r="AE1352"/>
  <c r="AD1352"/>
  <c r="AC1352"/>
  <c r="AB1352"/>
  <c r="AA1352"/>
  <c r="Z1352"/>
  <c r="Y1352"/>
  <c r="X1352"/>
  <c r="W1352"/>
  <c r="V1352"/>
  <c r="U1352"/>
  <c r="T1352"/>
  <c r="S1352"/>
  <c r="R1352"/>
  <c r="Q1352"/>
  <c r="P1352"/>
  <c r="O1352"/>
  <c r="N1352"/>
  <c r="M1352"/>
  <c r="L1352"/>
  <c r="K1352"/>
  <c r="J1352"/>
  <c r="AH1351"/>
  <c r="AF1351"/>
  <c r="AE1351"/>
  <c r="AD1351"/>
  <c r="AC1351"/>
  <c r="AB1351"/>
  <c r="AA1351"/>
  <c r="Z1351"/>
  <c r="Y1351"/>
  <c r="X1351"/>
  <c r="W1351"/>
  <c r="V1351"/>
  <c r="U1351"/>
  <c r="T1351"/>
  <c r="S1351"/>
  <c r="R1351"/>
  <c r="Q1351"/>
  <c r="P1351"/>
  <c r="O1351"/>
  <c r="N1351"/>
  <c r="M1351"/>
  <c r="L1351"/>
  <c r="K1351"/>
  <c r="J1351"/>
  <c r="AH1350"/>
  <c r="AF1350"/>
  <c r="AE1350"/>
  <c r="AD1350"/>
  <c r="AC1350"/>
  <c r="AB1350"/>
  <c r="AA1350"/>
  <c r="Z1350"/>
  <c r="Y1350"/>
  <c r="X1350"/>
  <c r="W1350"/>
  <c r="V1350"/>
  <c r="U1350"/>
  <c r="T1350"/>
  <c r="S1350"/>
  <c r="R1350"/>
  <c r="Q1350"/>
  <c r="P1350"/>
  <c r="O1350"/>
  <c r="N1350"/>
  <c r="M1350"/>
  <c r="L1350"/>
  <c r="K1350"/>
  <c r="J1350"/>
  <c r="AH1349"/>
  <c r="AF1349"/>
  <c r="AE1349"/>
  <c r="AD1349"/>
  <c r="AC1349"/>
  <c r="AB1349"/>
  <c r="AA1349"/>
  <c r="Z1349"/>
  <c r="Y1349"/>
  <c r="X1349"/>
  <c r="W1349"/>
  <c r="V1349"/>
  <c r="U1349"/>
  <c r="T1349"/>
  <c r="S1349"/>
  <c r="R1349"/>
  <c r="Q1349"/>
  <c r="P1349"/>
  <c r="O1349"/>
  <c r="N1349"/>
  <c r="M1349"/>
  <c r="L1349"/>
  <c r="K1349"/>
  <c r="J1349"/>
  <c r="AH1348"/>
  <c r="AF1348"/>
  <c r="AE1348"/>
  <c r="AD1348"/>
  <c r="AC1348"/>
  <c r="AB1348"/>
  <c r="AA1348"/>
  <c r="Z1348"/>
  <c r="Y1348"/>
  <c r="X1348"/>
  <c r="W1348"/>
  <c r="V1348"/>
  <c r="U1348"/>
  <c r="T1348"/>
  <c r="S1348"/>
  <c r="R1348"/>
  <c r="Q1348"/>
  <c r="P1348"/>
  <c r="O1348"/>
  <c r="N1348"/>
  <c r="M1348"/>
  <c r="L1348"/>
  <c r="K1348"/>
  <c r="J1348"/>
  <c r="AH1347"/>
  <c r="AF1347"/>
  <c r="AE1347"/>
  <c r="AD1347"/>
  <c r="AC1347"/>
  <c r="AB1347"/>
  <c r="AA1347"/>
  <c r="Z1347"/>
  <c r="Y1347"/>
  <c r="X1347"/>
  <c r="W1347"/>
  <c r="V1347"/>
  <c r="U1347"/>
  <c r="T1347"/>
  <c r="S1347"/>
  <c r="R1347"/>
  <c r="Q1347"/>
  <c r="P1347"/>
  <c r="O1347"/>
  <c r="N1347"/>
  <c r="M1347"/>
  <c r="L1347"/>
  <c r="K1347"/>
  <c r="J1347"/>
  <c r="AH1346"/>
  <c r="AF1346"/>
  <c r="AE1346"/>
  <c r="AD1346"/>
  <c r="AC1346"/>
  <c r="AB1346"/>
  <c r="AA1346"/>
  <c r="Z1346"/>
  <c r="Y1346"/>
  <c r="X1346"/>
  <c r="W1346"/>
  <c r="V1346"/>
  <c r="U1346"/>
  <c r="T1346"/>
  <c r="S1346"/>
  <c r="R1346"/>
  <c r="Q1346"/>
  <c r="P1346"/>
  <c r="O1346"/>
  <c r="N1346"/>
  <c r="M1346"/>
  <c r="L1346"/>
  <c r="K1346"/>
  <c r="J1346"/>
  <c r="AH1345"/>
  <c r="AF1345"/>
  <c r="AE1345"/>
  <c r="AD1345"/>
  <c r="AC1345"/>
  <c r="AB1345"/>
  <c r="AA1345"/>
  <c r="Z1345"/>
  <c r="Y1345"/>
  <c r="X1345"/>
  <c r="W1345"/>
  <c r="V1345"/>
  <c r="U1345"/>
  <c r="T1345"/>
  <c r="S1345"/>
  <c r="R1345"/>
  <c r="Q1345"/>
  <c r="P1345"/>
  <c r="O1345"/>
  <c r="N1345"/>
  <c r="M1345"/>
  <c r="L1345"/>
  <c r="K1345"/>
  <c r="J1345"/>
  <c r="AH1344"/>
  <c r="AF1344"/>
  <c r="AE1344"/>
  <c r="AD1344"/>
  <c r="AC1344"/>
  <c r="AB1344"/>
  <c r="AA1344"/>
  <c r="Z1344"/>
  <c r="Y1344"/>
  <c r="X1344"/>
  <c r="W1344"/>
  <c r="V1344"/>
  <c r="U1344"/>
  <c r="T1344"/>
  <c r="S1344"/>
  <c r="R1344"/>
  <c r="Q1344"/>
  <c r="P1344"/>
  <c r="O1344"/>
  <c r="N1344"/>
  <c r="M1344"/>
  <c r="L1344"/>
  <c r="K1344"/>
  <c r="J1344"/>
  <c r="H367" i="7"/>
  <c r="G367"/>
  <c r="F367"/>
  <c r="E367"/>
  <c r="D367"/>
  <c r="C367"/>
  <c r="B367"/>
  <c r="A367"/>
  <c r="H366"/>
  <c r="G366"/>
  <c r="F366"/>
  <c r="E366"/>
  <c r="D366"/>
  <c r="C366"/>
  <c r="B366"/>
  <c r="A366"/>
  <c r="H365"/>
  <c r="G365"/>
  <c r="F365"/>
  <c r="E365"/>
  <c r="D365"/>
  <c r="C365"/>
  <c r="B365"/>
  <c r="A365"/>
  <c r="H364"/>
  <c r="G364"/>
  <c r="F364"/>
  <c r="E364"/>
  <c r="D364"/>
  <c r="C364"/>
  <c r="B364"/>
  <c r="A364"/>
  <c r="H363"/>
  <c r="G363"/>
  <c r="F363"/>
  <c r="E363"/>
  <c r="D363"/>
  <c r="C363"/>
  <c r="B363"/>
  <c r="A363"/>
  <c r="H362"/>
  <c r="G362"/>
  <c r="F362"/>
  <c r="E362"/>
  <c r="D362"/>
  <c r="C362"/>
  <c r="B362"/>
  <c r="A362"/>
  <c r="H361"/>
  <c r="G361"/>
  <c r="F361"/>
  <c r="E361"/>
  <c r="D361"/>
  <c r="C361"/>
  <c r="B361"/>
  <c r="A361"/>
  <c r="H360"/>
  <c r="G360"/>
  <c r="F360"/>
  <c r="E360"/>
  <c r="D360"/>
  <c r="C360"/>
  <c r="B360"/>
  <c r="A360"/>
  <c r="H359"/>
  <c r="G359"/>
  <c r="F359"/>
  <c r="E359"/>
  <c r="D359"/>
  <c r="C359"/>
  <c r="B359"/>
  <c r="A359"/>
  <c r="H358"/>
  <c r="G358"/>
  <c r="F358"/>
  <c r="E358"/>
  <c r="D358"/>
  <c r="C358"/>
  <c r="B358"/>
  <c r="A358"/>
  <c r="H357"/>
  <c r="G357"/>
  <c r="F357"/>
  <c r="E357"/>
  <c r="D357"/>
  <c r="C357"/>
  <c r="B357"/>
  <c r="A357"/>
  <c r="AH1343" i="6"/>
  <c r="AF1343"/>
  <c r="AE1343"/>
  <c r="AD1343"/>
  <c r="AC1343"/>
  <c r="AB1343"/>
  <c r="AA1343"/>
  <c r="Z1343"/>
  <c r="Y1343"/>
  <c r="X1343"/>
  <c r="W1343"/>
  <c r="V1343"/>
  <c r="U1343"/>
  <c r="T1343"/>
  <c r="S1343"/>
  <c r="R1343"/>
  <c r="Q1343"/>
  <c r="P1343"/>
  <c r="O1343"/>
  <c r="N1343"/>
  <c r="M1343"/>
  <c r="L1343"/>
  <c r="K1343"/>
  <c r="J1343"/>
  <c r="AH1342"/>
  <c r="AF1342"/>
  <c r="AE1342"/>
  <c r="AD1342"/>
  <c r="AC1342"/>
  <c r="AB1342"/>
  <c r="AA1342"/>
  <c r="Z1342"/>
  <c r="Y1342"/>
  <c r="X1342"/>
  <c r="W1342"/>
  <c r="V1342"/>
  <c r="U1342"/>
  <c r="T1342"/>
  <c r="S1342"/>
  <c r="R1342"/>
  <c r="Q1342"/>
  <c r="P1342"/>
  <c r="O1342"/>
  <c r="N1342"/>
  <c r="M1342"/>
  <c r="L1342"/>
  <c r="K1342"/>
  <c r="J1342"/>
  <c r="AH1341"/>
  <c r="AF1341"/>
  <c r="AE1341"/>
  <c r="AD1341"/>
  <c r="AC1341"/>
  <c r="AB1341"/>
  <c r="AA1341"/>
  <c r="Z1341"/>
  <c r="Y1341"/>
  <c r="X1341"/>
  <c r="W1341"/>
  <c r="V1341"/>
  <c r="U1341"/>
  <c r="T1341"/>
  <c r="S1341"/>
  <c r="R1341"/>
  <c r="Q1341"/>
  <c r="P1341"/>
  <c r="O1341"/>
  <c r="N1341"/>
  <c r="M1341"/>
  <c r="L1341"/>
  <c r="K1341"/>
  <c r="J1341"/>
  <c r="AH1340"/>
  <c r="AF1340"/>
  <c r="AE1340"/>
  <c r="AD1340"/>
  <c r="AC1340"/>
  <c r="AB1340"/>
  <c r="AA1340"/>
  <c r="Z1340"/>
  <c r="Y1340"/>
  <c r="X1340"/>
  <c r="W1340"/>
  <c r="V1340"/>
  <c r="U1340"/>
  <c r="T1340"/>
  <c r="S1340"/>
  <c r="R1340"/>
  <c r="Q1340"/>
  <c r="P1340"/>
  <c r="O1340"/>
  <c r="N1340"/>
  <c r="M1340"/>
  <c r="L1340"/>
  <c r="K1340"/>
  <c r="J1340"/>
  <c r="AH1339"/>
  <c r="AF1339"/>
  <c r="AE1339"/>
  <c r="AD1339"/>
  <c r="AC1339"/>
  <c r="AB1339"/>
  <c r="AA1339"/>
  <c r="Z1339"/>
  <c r="Y1339"/>
  <c r="X1339"/>
  <c r="W1339"/>
  <c r="V1339"/>
  <c r="U1339"/>
  <c r="T1339"/>
  <c r="S1339"/>
  <c r="R1339"/>
  <c r="Q1339"/>
  <c r="P1339"/>
  <c r="O1339"/>
  <c r="N1339"/>
  <c r="M1339"/>
  <c r="L1339"/>
  <c r="K1339"/>
  <c r="J1339"/>
  <c r="AH1338"/>
  <c r="AF1338"/>
  <c r="AE1338"/>
  <c r="AD1338"/>
  <c r="AC1338"/>
  <c r="AB1338"/>
  <c r="AA1338"/>
  <c r="Z1338"/>
  <c r="Y1338"/>
  <c r="X1338"/>
  <c r="W1338"/>
  <c r="V1338"/>
  <c r="U1338"/>
  <c r="T1338"/>
  <c r="S1338"/>
  <c r="R1338"/>
  <c r="Q1338"/>
  <c r="P1338"/>
  <c r="O1338"/>
  <c r="N1338"/>
  <c r="M1338"/>
  <c r="L1338"/>
  <c r="K1338"/>
  <c r="J1338"/>
  <c r="AH1337"/>
  <c r="AF1337"/>
  <c r="AE1337"/>
  <c r="AD1337"/>
  <c r="AC1337"/>
  <c r="AB1337"/>
  <c r="AA1337"/>
  <c r="Z1337"/>
  <c r="Y1337"/>
  <c r="X1337"/>
  <c r="W1337"/>
  <c r="V1337"/>
  <c r="U1337"/>
  <c r="T1337"/>
  <c r="S1337"/>
  <c r="R1337"/>
  <c r="Q1337"/>
  <c r="P1337"/>
  <c r="O1337"/>
  <c r="N1337"/>
  <c r="M1337"/>
  <c r="L1337"/>
  <c r="K1337"/>
  <c r="J1337"/>
  <c r="AH1336"/>
  <c r="AF1336"/>
  <c r="AE1336"/>
  <c r="AD1336"/>
  <c r="AC1336"/>
  <c r="AB1336"/>
  <c r="AA1336"/>
  <c r="Z1336"/>
  <c r="Y1336"/>
  <c r="X1336"/>
  <c r="W1336"/>
  <c r="V1336"/>
  <c r="U1336"/>
  <c r="T1336"/>
  <c r="S1336"/>
  <c r="R1336"/>
  <c r="Q1336"/>
  <c r="P1336"/>
  <c r="O1336"/>
  <c r="N1336"/>
  <c r="M1336"/>
  <c r="L1336"/>
  <c r="K1336"/>
  <c r="J1336"/>
  <c r="AH1335"/>
  <c r="AF1335"/>
  <c r="AE1335"/>
  <c r="AD1335"/>
  <c r="AC1335"/>
  <c r="AB1335"/>
  <c r="AA1335"/>
  <c r="Z1335"/>
  <c r="Y1335"/>
  <c r="X1335"/>
  <c r="W1335"/>
  <c r="V1335"/>
  <c r="U1335"/>
  <c r="T1335"/>
  <c r="S1335"/>
  <c r="R1335"/>
  <c r="Q1335"/>
  <c r="P1335"/>
  <c r="O1335"/>
  <c r="N1335"/>
  <c r="M1335"/>
  <c r="L1335"/>
  <c r="K1335"/>
  <c r="J1335"/>
  <c r="AH1334"/>
  <c r="AF1334"/>
  <c r="AE1334"/>
  <c r="AD1334"/>
  <c r="AC1334"/>
  <c r="AB1334"/>
  <c r="AA1334"/>
  <c r="Z1334"/>
  <c r="Y1334"/>
  <c r="X1334"/>
  <c r="W1334"/>
  <c r="V1334"/>
  <c r="U1334"/>
  <c r="T1334"/>
  <c r="S1334"/>
  <c r="R1334"/>
  <c r="Q1334"/>
  <c r="P1334"/>
  <c r="O1334"/>
  <c r="N1334"/>
  <c r="M1334"/>
  <c r="L1334"/>
  <c r="K1334"/>
  <c r="J1334"/>
  <c r="AH1333"/>
  <c r="AF1333"/>
  <c r="AE1333"/>
  <c r="AD1333"/>
  <c r="AC1333"/>
  <c r="AB1333"/>
  <c r="AA1333"/>
  <c r="Z1333"/>
  <c r="Y1333"/>
  <c r="X1333"/>
  <c r="W1333"/>
  <c r="V1333"/>
  <c r="U1333"/>
  <c r="T1333"/>
  <c r="S1333"/>
  <c r="R1333"/>
  <c r="Q1333"/>
  <c r="P1333"/>
  <c r="O1333"/>
  <c r="N1333"/>
  <c r="M1333"/>
  <c r="L1333"/>
  <c r="K1333"/>
  <c r="J1333"/>
  <c r="AH1332"/>
  <c r="AF1332"/>
  <c r="AE1332"/>
  <c r="AD1332"/>
  <c r="AC1332"/>
  <c r="AB1332"/>
  <c r="AA1332"/>
  <c r="Z1332"/>
  <c r="Y1332"/>
  <c r="X1332"/>
  <c r="W1332"/>
  <c r="V1332"/>
  <c r="U1332"/>
  <c r="T1332"/>
  <c r="S1332"/>
  <c r="R1332"/>
  <c r="Q1332"/>
  <c r="P1332"/>
  <c r="O1332"/>
  <c r="N1332"/>
  <c r="M1332"/>
  <c r="L1332"/>
  <c r="K1332"/>
  <c r="J1332"/>
  <c r="H356" i="7"/>
  <c r="G356"/>
  <c r="F356"/>
  <c r="E356"/>
  <c r="D356"/>
  <c r="C356"/>
  <c r="B356"/>
  <c r="A356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H355"/>
  <c r="G355"/>
  <c r="F355"/>
  <c r="E355"/>
  <c r="D355"/>
  <c r="C355"/>
  <c r="B355"/>
  <c r="A355"/>
  <c r="H354"/>
  <c r="G354"/>
  <c r="F354"/>
  <c r="E354"/>
  <c r="D354"/>
  <c r="C354"/>
  <c r="B354"/>
  <c r="A354"/>
  <c r="H353"/>
  <c r="G353"/>
  <c r="F353"/>
  <c r="E353"/>
  <c r="D353"/>
  <c r="C353"/>
  <c r="B353"/>
  <c r="A353"/>
  <c r="H352"/>
  <c r="G352"/>
  <c r="F352"/>
  <c r="E352"/>
  <c r="D352"/>
  <c r="C352"/>
  <c r="B352"/>
  <c r="A352"/>
  <c r="H351"/>
  <c r="G351"/>
  <c r="F351"/>
  <c r="E351"/>
  <c r="D351"/>
  <c r="C351"/>
  <c r="B351"/>
  <c r="A351"/>
  <c r="H350"/>
  <c r="G350"/>
  <c r="F350"/>
  <c r="E350"/>
  <c r="D350"/>
  <c r="C350"/>
  <c r="B350"/>
  <c r="A350"/>
  <c r="H349"/>
  <c r="G349"/>
  <c r="F349"/>
  <c r="E349"/>
  <c r="D349"/>
  <c r="C349"/>
  <c r="B349"/>
  <c r="A349"/>
  <c r="H348"/>
  <c r="G348"/>
  <c r="F348"/>
  <c r="E348"/>
  <c r="D348"/>
  <c r="C348"/>
  <c r="B348"/>
  <c r="A348"/>
  <c r="H347"/>
  <c r="G347"/>
  <c r="F347"/>
  <c r="E347"/>
  <c r="D347"/>
  <c r="C347"/>
  <c r="B347"/>
  <c r="A347"/>
  <c r="H346"/>
  <c r="G346"/>
  <c r="F346"/>
  <c r="E346"/>
  <c r="D346"/>
  <c r="C346"/>
  <c r="B346"/>
  <c r="A346"/>
  <c r="H345"/>
  <c r="G345"/>
  <c r="F345"/>
  <c r="E345"/>
  <c r="D345"/>
  <c r="C345"/>
  <c r="B345"/>
  <c r="A345"/>
  <c r="H344"/>
  <c r="G344"/>
  <c r="F344"/>
  <c r="E344"/>
  <c r="D344"/>
  <c r="C344"/>
  <c r="B344"/>
  <c r="A344"/>
  <c r="H343"/>
  <c r="G343"/>
  <c r="F343"/>
  <c r="E343"/>
  <c r="D343"/>
  <c r="C343"/>
  <c r="B343"/>
  <c r="A343"/>
  <c r="H342"/>
  <c r="G342"/>
  <c r="F342"/>
  <c r="E342"/>
  <c r="D342"/>
  <c r="C342"/>
  <c r="B342"/>
  <c r="A342"/>
  <c r="H341"/>
  <c r="G341"/>
  <c r="F341"/>
  <c r="E341"/>
  <c r="D341"/>
  <c r="C341"/>
  <c r="B341"/>
  <c r="A341"/>
  <c r="H340"/>
  <c r="G340"/>
  <c r="F340"/>
  <c r="E340"/>
  <c r="D340"/>
  <c r="C340"/>
  <c r="B340"/>
  <c r="A340"/>
  <c r="H339"/>
  <c r="G339"/>
  <c r="F339"/>
  <c r="E339"/>
  <c r="D339"/>
  <c r="C339"/>
  <c r="B339"/>
  <c r="A339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AH1331" i="6"/>
  <c r="AF1331"/>
  <c r="AE1331"/>
  <c r="AD1331"/>
  <c r="AC1331"/>
  <c r="AB1331"/>
  <c r="AA1331"/>
  <c r="Z1331"/>
  <c r="Y1331"/>
  <c r="X1331"/>
  <c r="W1331"/>
  <c r="V1331"/>
  <c r="U1331"/>
  <c r="T1331"/>
  <c r="S1331"/>
  <c r="R1331"/>
  <c r="Q1331"/>
  <c r="P1331"/>
  <c r="O1331"/>
  <c r="N1331"/>
  <c r="M1331"/>
  <c r="L1331"/>
  <c r="K1331"/>
  <c r="J1331"/>
  <c r="AH1330"/>
  <c r="AF1330"/>
  <c r="AE1330"/>
  <c r="AD1330"/>
  <c r="AC1330"/>
  <c r="AB1330"/>
  <c r="AA1330"/>
  <c r="Z1330"/>
  <c r="Y1330"/>
  <c r="X1330"/>
  <c r="W1330"/>
  <c r="V1330"/>
  <c r="U1330"/>
  <c r="T1330"/>
  <c r="S1330"/>
  <c r="R1330"/>
  <c r="Q1330"/>
  <c r="P1330"/>
  <c r="O1330"/>
  <c r="N1330"/>
  <c r="M1330"/>
  <c r="L1330"/>
  <c r="K1330"/>
  <c r="J1330"/>
  <c r="AH1329"/>
  <c r="AF1329"/>
  <c r="AE1329"/>
  <c r="AD1329"/>
  <c r="AC1329"/>
  <c r="AB1329"/>
  <c r="AA1329"/>
  <c r="Z1329"/>
  <c r="Y1329"/>
  <c r="X1329"/>
  <c r="W1329"/>
  <c r="V1329"/>
  <c r="U1329"/>
  <c r="T1329"/>
  <c r="S1329"/>
  <c r="R1329"/>
  <c r="Q1329"/>
  <c r="P1329"/>
  <c r="O1329"/>
  <c r="N1329"/>
  <c r="M1329"/>
  <c r="L1329"/>
  <c r="K1329"/>
  <c r="J1329"/>
  <c r="AH1328"/>
  <c r="AF1328"/>
  <c r="AE1328"/>
  <c r="AD1328"/>
  <c r="AC1328"/>
  <c r="AB1328"/>
  <c r="AA1328"/>
  <c r="Z1328"/>
  <c r="Y1328"/>
  <c r="X1328"/>
  <c r="W1328"/>
  <c r="V1328"/>
  <c r="U1328"/>
  <c r="T1328"/>
  <c r="S1328"/>
  <c r="R1328"/>
  <c r="Q1328"/>
  <c r="P1328"/>
  <c r="O1328"/>
  <c r="N1328"/>
  <c r="M1328"/>
  <c r="L1328"/>
  <c r="K1328"/>
  <c r="J1328"/>
  <c r="AH1327"/>
  <c r="AF1327"/>
  <c r="AE1327"/>
  <c r="AD1327"/>
  <c r="AC1327"/>
  <c r="AB1327"/>
  <c r="AA1327"/>
  <c r="Z1327"/>
  <c r="Y1327"/>
  <c r="X1327"/>
  <c r="W1327"/>
  <c r="V1327"/>
  <c r="U1327"/>
  <c r="T1327"/>
  <c r="S1327"/>
  <c r="R1327"/>
  <c r="Q1327"/>
  <c r="P1327"/>
  <c r="O1327"/>
  <c r="N1327"/>
  <c r="M1327"/>
  <c r="L1327"/>
  <c r="K1327"/>
  <c r="J1327"/>
  <c r="AH1326"/>
  <c r="AF1326"/>
  <c r="AE1326"/>
  <c r="AD1326"/>
  <c r="AC1326"/>
  <c r="AB1326"/>
  <c r="AA1326"/>
  <c r="Z1326"/>
  <c r="Y1326"/>
  <c r="X1326"/>
  <c r="W1326"/>
  <c r="V1326"/>
  <c r="U1326"/>
  <c r="T1326"/>
  <c r="S1326"/>
  <c r="R1326"/>
  <c r="Q1326"/>
  <c r="P1326"/>
  <c r="O1326"/>
  <c r="N1326"/>
  <c r="M1326"/>
  <c r="L1326"/>
  <c r="K1326"/>
  <c r="J1326"/>
  <c r="AH1325"/>
  <c r="AF1325"/>
  <c r="AE1325"/>
  <c r="AD1325"/>
  <c r="AC1325"/>
  <c r="AB1325"/>
  <c r="AA1325"/>
  <c r="Z1325"/>
  <c r="Y1325"/>
  <c r="X1325"/>
  <c r="W1325"/>
  <c r="V1325"/>
  <c r="U1325"/>
  <c r="T1325"/>
  <c r="S1325"/>
  <c r="R1325"/>
  <c r="Q1325"/>
  <c r="P1325"/>
  <c r="O1325"/>
  <c r="N1325"/>
  <c r="M1325"/>
  <c r="L1325"/>
  <c r="K1325"/>
  <c r="J1325"/>
  <c r="AH1324"/>
  <c r="AF1324"/>
  <c r="AE1324"/>
  <c r="AD1324"/>
  <c r="AC1324"/>
  <c r="AB1324"/>
  <c r="AA1324"/>
  <c r="Z1324"/>
  <c r="Y1324"/>
  <c r="X1324"/>
  <c r="W1324"/>
  <c r="V1324"/>
  <c r="U1324"/>
  <c r="T1324"/>
  <c r="S1324"/>
  <c r="R1324"/>
  <c r="Q1324"/>
  <c r="P1324"/>
  <c r="O1324"/>
  <c r="N1324"/>
  <c r="M1324"/>
  <c r="L1324"/>
  <c r="K1324"/>
  <c r="J1324"/>
  <c r="AH1323"/>
  <c r="AF1323"/>
  <c r="AE1323"/>
  <c r="AD1323"/>
  <c r="AC1323"/>
  <c r="AB1323"/>
  <c r="AA1323"/>
  <c r="Z1323"/>
  <c r="Y1323"/>
  <c r="X1323"/>
  <c r="W1323"/>
  <c r="V1323"/>
  <c r="U1323"/>
  <c r="T1323"/>
  <c r="S1323"/>
  <c r="R1323"/>
  <c r="Q1323"/>
  <c r="P1323"/>
  <c r="O1323"/>
  <c r="N1323"/>
  <c r="M1323"/>
  <c r="L1323"/>
  <c r="K1323"/>
  <c r="J1323"/>
  <c r="AH1322"/>
  <c r="AF1322"/>
  <c r="AE1322"/>
  <c r="AD1322"/>
  <c r="AC1322"/>
  <c r="AB1322"/>
  <c r="AA1322"/>
  <c r="Z1322"/>
  <c r="Y1322"/>
  <c r="X1322"/>
  <c r="W1322"/>
  <c r="V1322"/>
  <c r="U1322"/>
  <c r="T1322"/>
  <c r="S1322"/>
  <c r="R1322"/>
  <c r="Q1322"/>
  <c r="P1322"/>
  <c r="O1322"/>
  <c r="N1322"/>
  <c r="M1322"/>
  <c r="L1322"/>
  <c r="K1322"/>
  <c r="J1322"/>
  <c r="AH1321"/>
  <c r="AF1321"/>
  <c r="AE1321"/>
  <c r="AD1321"/>
  <c r="AC1321"/>
  <c r="AB1321"/>
  <c r="AA1321"/>
  <c r="Z1321"/>
  <c r="Y1321"/>
  <c r="X1321"/>
  <c r="W1321"/>
  <c r="V1321"/>
  <c r="U1321"/>
  <c r="T1321"/>
  <c r="S1321"/>
  <c r="R1321"/>
  <c r="Q1321"/>
  <c r="P1321"/>
  <c r="O1321"/>
  <c r="N1321"/>
  <c r="M1321"/>
  <c r="L1321"/>
  <c r="K1321"/>
  <c r="J1321"/>
  <c r="AH1320"/>
  <c r="AF1320"/>
  <c r="AE1320"/>
  <c r="AD1320"/>
  <c r="AC1320"/>
  <c r="AB1320"/>
  <c r="AA1320"/>
  <c r="Z1320"/>
  <c r="Y1320"/>
  <c r="X1320"/>
  <c r="W1320"/>
  <c r="V1320"/>
  <c r="U1320"/>
  <c r="T1320"/>
  <c r="S1320"/>
  <c r="R1320"/>
  <c r="Q1320"/>
  <c r="P1320"/>
  <c r="O1320"/>
  <c r="N1320"/>
  <c r="M1320"/>
  <c r="L1320"/>
  <c r="K1320"/>
  <c r="J1320"/>
  <c r="AH1319"/>
  <c r="AF1319"/>
  <c r="AE1319"/>
  <c r="AD1319"/>
  <c r="AC1319"/>
  <c r="AB1319"/>
  <c r="AA1319"/>
  <c r="Z1319"/>
  <c r="Y1319"/>
  <c r="X1319"/>
  <c r="W1319"/>
  <c r="V1319"/>
  <c r="U1319"/>
  <c r="T1319"/>
  <c r="S1319"/>
  <c r="R1319"/>
  <c r="Q1319"/>
  <c r="P1319"/>
  <c r="O1319"/>
  <c r="N1319"/>
  <c r="M1319"/>
  <c r="L1319"/>
  <c r="K1319"/>
  <c r="J1319"/>
  <c r="AH1318"/>
  <c r="AF1318"/>
  <c r="AE1318"/>
  <c r="AD1318"/>
  <c r="AC1318"/>
  <c r="AB1318"/>
  <c r="AA1318"/>
  <c r="Z1318"/>
  <c r="Y1318"/>
  <c r="X1318"/>
  <c r="W1318"/>
  <c r="V1318"/>
  <c r="U1318"/>
  <c r="T1318"/>
  <c r="S1318"/>
  <c r="R1318"/>
  <c r="Q1318"/>
  <c r="P1318"/>
  <c r="O1318"/>
  <c r="N1318"/>
  <c r="M1318"/>
  <c r="L1318"/>
  <c r="K1318"/>
  <c r="J1318"/>
  <c r="AH1317"/>
  <c r="AF1317"/>
  <c r="AE1317"/>
  <c r="AD1317"/>
  <c r="AC1317"/>
  <c r="AB1317"/>
  <c r="AA1317"/>
  <c r="Z1317"/>
  <c r="Y1317"/>
  <c r="X1317"/>
  <c r="W1317"/>
  <c r="V1317"/>
  <c r="U1317"/>
  <c r="T1317"/>
  <c r="S1317"/>
  <c r="R1317"/>
  <c r="Q1317"/>
  <c r="P1317"/>
  <c r="O1317"/>
  <c r="N1317"/>
  <c r="M1317"/>
  <c r="L1317"/>
  <c r="K1317"/>
  <c r="J1317"/>
  <c r="AH1316"/>
  <c r="AF1316"/>
  <c r="AE1316"/>
  <c r="AD1316"/>
  <c r="AC1316"/>
  <c r="AB1316"/>
  <c r="AA1316"/>
  <c r="Z1316"/>
  <c r="Y1316"/>
  <c r="X1316"/>
  <c r="W1316"/>
  <c r="V1316"/>
  <c r="U1316"/>
  <c r="T1316"/>
  <c r="S1316"/>
  <c r="R1316"/>
  <c r="Q1316"/>
  <c r="P1316"/>
  <c r="O1316"/>
  <c r="N1316"/>
  <c r="M1316"/>
  <c r="L1316"/>
  <c r="K1316"/>
  <c r="J1316"/>
  <c r="AH1315"/>
  <c r="AF1315"/>
  <c r="AE1315"/>
  <c r="AD1315"/>
  <c r="AC1315"/>
  <c r="AB1315"/>
  <c r="AA1315"/>
  <c r="Z1315"/>
  <c r="Y1315"/>
  <c r="X1315"/>
  <c r="W1315"/>
  <c r="V1315"/>
  <c r="U1315"/>
  <c r="T1315"/>
  <c r="S1315"/>
  <c r="R1315"/>
  <c r="Q1315"/>
  <c r="P1315"/>
  <c r="O1315"/>
  <c r="N1315"/>
  <c r="M1315"/>
  <c r="L1315"/>
  <c r="K1315"/>
  <c r="J1315"/>
  <c r="AH1314"/>
  <c r="AF1314"/>
  <c r="AE1314"/>
  <c r="AD1314"/>
  <c r="AC1314"/>
  <c r="AB1314"/>
  <c r="AA1314"/>
  <c r="Z1314"/>
  <c r="Y1314"/>
  <c r="X1314"/>
  <c r="W1314"/>
  <c r="V1314"/>
  <c r="U1314"/>
  <c r="T1314"/>
  <c r="S1314"/>
  <c r="R1314"/>
  <c r="Q1314"/>
  <c r="P1314"/>
  <c r="O1314"/>
  <c r="N1314"/>
  <c r="M1314"/>
  <c r="L1314"/>
  <c r="K1314"/>
  <c r="J1314"/>
  <c r="AH1313"/>
  <c r="AF1313"/>
  <c r="AE1313"/>
  <c r="AD1313"/>
  <c r="AC1313"/>
  <c r="AB1313"/>
  <c r="AA1313"/>
  <c r="Z1313"/>
  <c r="Y1313"/>
  <c r="X1313"/>
  <c r="W1313"/>
  <c r="V1313"/>
  <c r="U1313"/>
  <c r="T1313"/>
  <c r="S1313"/>
  <c r="R1313"/>
  <c r="Q1313"/>
  <c r="P1313"/>
  <c r="O1313"/>
  <c r="N1313"/>
  <c r="M1313"/>
  <c r="L1313"/>
  <c r="K1313"/>
  <c r="J1313"/>
  <c r="H338" i="7"/>
  <c r="G338"/>
  <c r="F338"/>
  <c r="E338"/>
  <c r="D338"/>
  <c r="C338"/>
  <c r="B338"/>
  <c r="A338"/>
  <c r="H337"/>
  <c r="G337"/>
  <c r="F337"/>
  <c r="E337"/>
  <c r="D337"/>
  <c r="C337"/>
  <c r="B337"/>
  <c r="A337"/>
  <c r="H336"/>
  <c r="G336"/>
  <c r="F336"/>
  <c r="E336"/>
  <c r="D336"/>
  <c r="C336"/>
  <c r="B336"/>
  <c r="A336"/>
  <c r="H335"/>
  <c r="G335"/>
  <c r="F335"/>
  <c r="E335"/>
  <c r="D335"/>
  <c r="C335"/>
  <c r="B335"/>
  <c r="A335"/>
  <c r="H334"/>
  <c r="G334"/>
  <c r="F334"/>
  <c r="E334"/>
  <c r="D334"/>
  <c r="C334"/>
  <c r="B334"/>
  <c r="A334"/>
  <c r="H333"/>
  <c r="G333"/>
  <c r="F333"/>
  <c r="E333"/>
  <c r="D333"/>
  <c r="C333"/>
  <c r="B333"/>
  <c r="A333"/>
  <c r="H332"/>
  <c r="G332"/>
  <c r="F332"/>
  <c r="E332"/>
  <c r="D332"/>
  <c r="C332"/>
  <c r="B332"/>
  <c r="A332"/>
  <c r="H331"/>
  <c r="G331"/>
  <c r="F331"/>
  <c r="E331"/>
  <c r="D331"/>
  <c r="C331"/>
  <c r="B331"/>
  <c r="A331"/>
  <c r="H330"/>
  <c r="G330"/>
  <c r="F330"/>
  <c r="E330"/>
  <c r="D330"/>
  <c r="C330"/>
  <c r="B330"/>
  <c r="A330"/>
  <c r="H329"/>
  <c r="G329"/>
  <c r="F329"/>
  <c r="E329"/>
  <c r="D329"/>
  <c r="C329"/>
  <c r="B329"/>
  <c r="A329"/>
  <c r="H328"/>
  <c r="G328"/>
  <c r="F328"/>
  <c r="E328"/>
  <c r="D328"/>
  <c r="C328"/>
  <c r="B328"/>
  <c r="A328"/>
  <c r="H327"/>
  <c r="G327"/>
  <c r="F327"/>
  <c r="E327"/>
  <c r="D327"/>
  <c r="C327"/>
  <c r="B327"/>
  <c r="A327"/>
  <c r="H326"/>
  <c r="G326"/>
  <c r="F326"/>
  <c r="E326"/>
  <c r="D326"/>
  <c r="C326"/>
  <c r="B326"/>
  <c r="A326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AH1312" i="6"/>
  <c r="AF1312"/>
  <c r="AE1312"/>
  <c r="AD1312"/>
  <c r="AC1312"/>
  <c r="AB1312"/>
  <c r="AA1312"/>
  <c r="Z1312"/>
  <c r="Y1312"/>
  <c r="X1312"/>
  <c r="W1312"/>
  <c r="V1312"/>
  <c r="U1312"/>
  <c r="T1312"/>
  <c r="S1312"/>
  <c r="R1312"/>
  <c r="Q1312"/>
  <c r="P1312"/>
  <c r="O1312"/>
  <c r="N1312"/>
  <c r="M1312"/>
  <c r="L1312"/>
  <c r="K1312"/>
  <c r="J1312"/>
  <c r="AH1311"/>
  <c r="AF1311"/>
  <c r="AE1311"/>
  <c r="AD1311"/>
  <c r="AC1311"/>
  <c r="AB1311"/>
  <c r="AA1311"/>
  <c r="Z1311"/>
  <c r="Y1311"/>
  <c r="X1311"/>
  <c r="W1311"/>
  <c r="V1311"/>
  <c r="U1311"/>
  <c r="T1311"/>
  <c r="S1311"/>
  <c r="R1311"/>
  <c r="Q1311"/>
  <c r="P1311"/>
  <c r="O1311"/>
  <c r="N1311"/>
  <c r="M1311"/>
  <c r="L1311"/>
  <c r="K1311"/>
  <c r="J1311"/>
  <c r="AH1310"/>
  <c r="AF1310"/>
  <c r="AE1310"/>
  <c r="AD1310"/>
  <c r="AC1310"/>
  <c r="AB1310"/>
  <c r="AA1310"/>
  <c r="Z1310"/>
  <c r="Y1310"/>
  <c r="X1310"/>
  <c r="W1310"/>
  <c r="V1310"/>
  <c r="U1310"/>
  <c r="T1310"/>
  <c r="S1310"/>
  <c r="R1310"/>
  <c r="Q1310"/>
  <c r="P1310"/>
  <c r="O1310"/>
  <c r="N1310"/>
  <c r="M1310"/>
  <c r="L1310"/>
  <c r="K1310"/>
  <c r="J1310"/>
  <c r="AH1309"/>
  <c r="AF1309"/>
  <c r="AE1309"/>
  <c r="AD1309"/>
  <c r="AC1309"/>
  <c r="AB1309"/>
  <c r="AA1309"/>
  <c r="Z1309"/>
  <c r="Y1309"/>
  <c r="X1309"/>
  <c r="W1309"/>
  <c r="V1309"/>
  <c r="U1309"/>
  <c r="T1309"/>
  <c r="S1309"/>
  <c r="R1309"/>
  <c r="Q1309"/>
  <c r="P1309"/>
  <c r="O1309"/>
  <c r="N1309"/>
  <c r="M1309"/>
  <c r="L1309"/>
  <c r="K1309"/>
  <c r="J1309"/>
  <c r="AH1308"/>
  <c r="AF1308"/>
  <c r="AE1308"/>
  <c r="AD1308"/>
  <c r="AC1308"/>
  <c r="AB1308"/>
  <c r="AA1308"/>
  <c r="Z1308"/>
  <c r="Y1308"/>
  <c r="X1308"/>
  <c r="W1308"/>
  <c r="V1308"/>
  <c r="U1308"/>
  <c r="T1308"/>
  <c r="S1308"/>
  <c r="R1308"/>
  <c r="Q1308"/>
  <c r="P1308"/>
  <c r="O1308"/>
  <c r="N1308"/>
  <c r="M1308"/>
  <c r="L1308"/>
  <c r="K1308"/>
  <c r="J1308"/>
  <c r="AH1307"/>
  <c r="AF1307"/>
  <c r="AE1307"/>
  <c r="AD1307"/>
  <c r="AC1307"/>
  <c r="AB1307"/>
  <c r="AA1307"/>
  <c r="Z1307"/>
  <c r="Y1307"/>
  <c r="X1307"/>
  <c r="W1307"/>
  <c r="V1307"/>
  <c r="U1307"/>
  <c r="T1307"/>
  <c r="S1307"/>
  <c r="R1307"/>
  <c r="Q1307"/>
  <c r="P1307"/>
  <c r="O1307"/>
  <c r="N1307"/>
  <c r="M1307"/>
  <c r="L1307"/>
  <c r="K1307"/>
  <c r="J1307"/>
  <c r="AH1306"/>
  <c r="AF1306"/>
  <c r="AE1306"/>
  <c r="AD1306"/>
  <c r="AC1306"/>
  <c r="AB1306"/>
  <c r="AA1306"/>
  <c r="Z1306"/>
  <c r="Y1306"/>
  <c r="X1306"/>
  <c r="W1306"/>
  <c r="V1306"/>
  <c r="U1306"/>
  <c r="T1306"/>
  <c r="S1306"/>
  <c r="R1306"/>
  <c r="Q1306"/>
  <c r="P1306"/>
  <c r="O1306"/>
  <c r="N1306"/>
  <c r="M1306"/>
  <c r="L1306"/>
  <c r="K1306"/>
  <c r="J1306"/>
  <c r="AH1305"/>
  <c r="AF1305"/>
  <c r="AE1305"/>
  <c r="AD1305"/>
  <c r="AC1305"/>
  <c r="AB1305"/>
  <c r="AA1305"/>
  <c r="Z1305"/>
  <c r="Y1305"/>
  <c r="X1305"/>
  <c r="W1305"/>
  <c r="V1305"/>
  <c r="U1305"/>
  <c r="T1305"/>
  <c r="S1305"/>
  <c r="R1305"/>
  <c r="Q1305"/>
  <c r="P1305"/>
  <c r="O1305"/>
  <c r="N1305"/>
  <c r="M1305"/>
  <c r="L1305"/>
  <c r="K1305"/>
  <c r="J1305"/>
  <c r="AH1304"/>
  <c r="AF1304"/>
  <c r="AE1304"/>
  <c r="AD1304"/>
  <c r="AC1304"/>
  <c r="AB1304"/>
  <c r="AA1304"/>
  <c r="Z1304"/>
  <c r="Y1304"/>
  <c r="X1304"/>
  <c r="W1304"/>
  <c r="V1304"/>
  <c r="U1304"/>
  <c r="T1304"/>
  <c r="S1304"/>
  <c r="R1304"/>
  <c r="Q1304"/>
  <c r="P1304"/>
  <c r="O1304"/>
  <c r="N1304"/>
  <c r="M1304"/>
  <c r="L1304"/>
  <c r="K1304"/>
  <c r="J1304"/>
  <c r="AH1303"/>
  <c r="AF1303"/>
  <c r="AE1303"/>
  <c r="AD1303"/>
  <c r="AC1303"/>
  <c r="AB1303"/>
  <c r="AA1303"/>
  <c r="Z1303"/>
  <c r="Y1303"/>
  <c r="X1303"/>
  <c r="W1303"/>
  <c r="V1303"/>
  <c r="U1303"/>
  <c r="T1303"/>
  <c r="S1303"/>
  <c r="R1303"/>
  <c r="Q1303"/>
  <c r="P1303"/>
  <c r="O1303"/>
  <c r="N1303"/>
  <c r="M1303"/>
  <c r="L1303"/>
  <c r="K1303"/>
  <c r="J1303"/>
  <c r="AH1302"/>
  <c r="AF1302"/>
  <c r="AE1302"/>
  <c r="AD1302"/>
  <c r="AC1302"/>
  <c r="AB1302"/>
  <c r="AA1302"/>
  <c r="Z1302"/>
  <c r="Y1302"/>
  <c r="X1302"/>
  <c r="W1302"/>
  <c r="V1302"/>
  <c r="U1302"/>
  <c r="T1302"/>
  <c r="S1302"/>
  <c r="R1302"/>
  <c r="Q1302"/>
  <c r="P1302"/>
  <c r="O1302"/>
  <c r="N1302"/>
  <c r="M1302"/>
  <c r="L1302"/>
  <c r="K1302"/>
  <c r="J1302"/>
  <c r="AH1301"/>
  <c r="AF1301"/>
  <c r="AE1301"/>
  <c r="AD1301"/>
  <c r="AC1301"/>
  <c r="AB1301"/>
  <c r="AA1301"/>
  <c r="Z1301"/>
  <c r="Y1301"/>
  <c r="X1301"/>
  <c r="W1301"/>
  <c r="V1301"/>
  <c r="U1301"/>
  <c r="T1301"/>
  <c r="S1301"/>
  <c r="R1301"/>
  <c r="Q1301"/>
  <c r="P1301"/>
  <c r="O1301"/>
  <c r="N1301"/>
  <c r="M1301"/>
  <c r="L1301"/>
  <c r="K1301"/>
  <c r="J1301"/>
  <c r="AH1300"/>
  <c r="AF1300"/>
  <c r="AE1300"/>
  <c r="AD1300"/>
  <c r="AC1300"/>
  <c r="AB1300"/>
  <c r="AA1300"/>
  <c r="Z1300"/>
  <c r="Y1300"/>
  <c r="X1300"/>
  <c r="W1300"/>
  <c r="V1300"/>
  <c r="U1300"/>
  <c r="T1300"/>
  <c r="S1300"/>
  <c r="R1300"/>
  <c r="Q1300"/>
  <c r="P1300"/>
  <c r="O1300"/>
  <c r="N1300"/>
  <c r="M1300"/>
  <c r="L1300"/>
  <c r="K1300"/>
  <c r="J1300"/>
  <c r="AH1299"/>
  <c r="AF1299"/>
  <c r="AE1299"/>
  <c r="AD1299"/>
  <c r="AC1299"/>
  <c r="AB1299"/>
  <c r="AA1299"/>
  <c r="Z1299"/>
  <c r="Y1299"/>
  <c r="X1299"/>
  <c r="W1299"/>
  <c r="V1299"/>
  <c r="U1299"/>
  <c r="T1299"/>
  <c r="S1299"/>
  <c r="R1299"/>
  <c r="Q1299"/>
  <c r="P1299"/>
  <c r="O1299"/>
  <c r="N1299"/>
  <c r="M1299"/>
  <c r="L1299"/>
  <c r="K1299"/>
  <c r="J1299"/>
  <c r="AH1298"/>
  <c r="AF1298"/>
  <c r="AE1298"/>
  <c r="AD1298"/>
  <c r="AC1298"/>
  <c r="AB1298"/>
  <c r="AA1298"/>
  <c r="Z1298"/>
  <c r="Y1298"/>
  <c r="X1298"/>
  <c r="W1298"/>
  <c r="V1298"/>
  <c r="U1298"/>
  <c r="T1298"/>
  <c r="S1298"/>
  <c r="R1298"/>
  <c r="Q1298"/>
  <c r="P1298"/>
  <c r="O1298"/>
  <c r="N1298"/>
  <c r="M1298"/>
  <c r="L1298"/>
  <c r="K1298"/>
  <c r="J1298"/>
  <c r="AH1297"/>
  <c r="AF1297"/>
  <c r="AE1297"/>
  <c r="AD1297"/>
  <c r="AC1297"/>
  <c r="AB1297"/>
  <c r="AA1297"/>
  <c r="Z1297"/>
  <c r="Y1297"/>
  <c r="X1297"/>
  <c r="W1297"/>
  <c r="V1297"/>
  <c r="U1297"/>
  <c r="T1297"/>
  <c r="S1297"/>
  <c r="R1297"/>
  <c r="Q1297"/>
  <c r="P1297"/>
  <c r="O1297"/>
  <c r="N1297"/>
  <c r="M1297"/>
  <c r="L1297"/>
  <c r="K1297"/>
  <c r="J1297"/>
  <c r="AH1296"/>
  <c r="AF1296"/>
  <c r="AE1296"/>
  <c r="AD1296"/>
  <c r="AC1296"/>
  <c r="AB1296"/>
  <c r="AA1296"/>
  <c r="Z1296"/>
  <c r="Y1296"/>
  <c r="X1296"/>
  <c r="W1296"/>
  <c r="V1296"/>
  <c r="U1296"/>
  <c r="T1296"/>
  <c r="S1296"/>
  <c r="R1296"/>
  <c r="Q1296"/>
  <c r="P1296"/>
  <c r="O1296"/>
  <c r="N1296"/>
  <c r="M1296"/>
  <c r="L1296"/>
  <c r="K1296"/>
  <c r="J1296"/>
  <c r="AH1295"/>
  <c r="AF1295"/>
  <c r="AE1295"/>
  <c r="AD1295"/>
  <c r="AC1295"/>
  <c r="AB1295"/>
  <c r="AA1295"/>
  <c r="Z1295"/>
  <c r="Y1295"/>
  <c r="X1295"/>
  <c r="W1295"/>
  <c r="V1295"/>
  <c r="U1295"/>
  <c r="T1295"/>
  <c r="S1295"/>
  <c r="R1295"/>
  <c r="Q1295"/>
  <c r="P1295"/>
  <c r="O1295"/>
  <c r="N1295"/>
  <c r="M1295"/>
  <c r="L1295"/>
  <c r="K1295"/>
  <c r="J1295"/>
  <c r="H325" i="7"/>
  <c r="G325"/>
  <c r="F325"/>
  <c r="E325"/>
  <c r="D325"/>
  <c r="C325"/>
  <c r="B325"/>
  <c r="A325"/>
  <c r="H324"/>
  <c r="G324"/>
  <c r="F324"/>
  <c r="E324"/>
  <c r="D324"/>
  <c r="C324"/>
  <c r="B324"/>
  <c r="A324"/>
  <c r="H323"/>
  <c r="G323"/>
  <c r="F323"/>
  <c r="E323"/>
  <c r="D323"/>
  <c r="C323"/>
  <c r="B323"/>
  <c r="A323"/>
  <c r="H322"/>
  <c r="G322"/>
  <c r="F322"/>
  <c r="E322"/>
  <c r="D322"/>
  <c r="C322"/>
  <c r="B322"/>
  <c r="A322"/>
  <c r="H321"/>
  <c r="G321"/>
  <c r="F321"/>
  <c r="E321"/>
  <c r="D321"/>
  <c r="C321"/>
  <c r="B321"/>
  <c r="A321"/>
  <c r="H320"/>
  <c r="G320"/>
  <c r="F320"/>
  <c r="E320"/>
  <c r="D320"/>
  <c r="C320"/>
  <c r="B320"/>
  <c r="A320"/>
  <c r="H319"/>
  <c r="G319"/>
  <c r="F319"/>
  <c r="E319"/>
  <c r="D319"/>
  <c r="C319"/>
  <c r="B319"/>
  <c r="A319"/>
  <c r="H318"/>
  <c r="G318"/>
  <c r="F318"/>
  <c r="E318"/>
  <c r="D318"/>
  <c r="C318"/>
  <c r="B318"/>
  <c r="A318"/>
  <c r="AE1289" i="6"/>
  <c r="H317" i="7"/>
  <c r="G317"/>
  <c r="F317"/>
  <c r="E317"/>
  <c r="D317"/>
  <c r="C317"/>
  <c r="B317"/>
  <c r="A317"/>
  <c r="H316"/>
  <c r="G316"/>
  <c r="F316"/>
  <c r="E316"/>
  <c r="D316"/>
  <c r="C316"/>
  <c r="B316"/>
  <c r="A316"/>
  <c r="H315"/>
  <c r="G315"/>
  <c r="F315"/>
  <c r="E315"/>
  <c r="D315"/>
  <c r="C315"/>
  <c r="B315"/>
  <c r="A315"/>
  <c r="H314"/>
  <c r="G314"/>
  <c r="F314"/>
  <c r="E314"/>
  <c r="D314"/>
  <c r="C314"/>
  <c r="B314"/>
  <c r="A314"/>
  <c r="H313"/>
  <c r="G313"/>
  <c r="F313"/>
  <c r="E313"/>
  <c r="D313"/>
  <c r="C313"/>
  <c r="B313"/>
  <c r="A313"/>
  <c r="H312"/>
  <c r="G312"/>
  <c r="F312"/>
  <c r="E312"/>
  <c r="D312"/>
  <c r="C312"/>
  <c r="B312"/>
  <c r="A312"/>
  <c r="H311"/>
  <c r="G311"/>
  <c r="F311"/>
  <c r="E311"/>
  <c r="D311"/>
  <c r="C311"/>
  <c r="B311"/>
  <c r="A311"/>
  <c r="H310"/>
  <c r="G310"/>
  <c r="F310"/>
  <c r="E310"/>
  <c r="D310"/>
  <c r="C310"/>
  <c r="B310"/>
  <c r="A310"/>
  <c r="H309"/>
  <c r="G309"/>
  <c r="F309"/>
  <c r="E309"/>
  <c r="D309"/>
  <c r="C309"/>
  <c r="B309"/>
  <c r="A309"/>
  <c r="H308"/>
  <c r="G308"/>
  <c r="F308"/>
  <c r="E308"/>
  <c r="D308"/>
  <c r="C308"/>
  <c r="B308"/>
  <c r="A308"/>
  <c r="H307"/>
  <c r="G307"/>
  <c r="F307"/>
  <c r="E307"/>
  <c r="D307"/>
  <c r="C307"/>
  <c r="B307"/>
  <c r="A307"/>
  <c r="H306"/>
  <c r="G306"/>
  <c r="F306"/>
  <c r="E306"/>
  <c r="D306"/>
  <c r="C306"/>
  <c r="B306"/>
  <c r="A306"/>
  <c r="H305"/>
  <c r="G305"/>
  <c r="F305"/>
  <c r="E305"/>
  <c r="D305"/>
  <c r="C305"/>
  <c r="B305"/>
  <c r="A305"/>
  <c r="H304"/>
  <c r="G304"/>
  <c r="F304"/>
  <c r="E304"/>
  <c r="D304"/>
  <c r="C304"/>
  <c r="B304"/>
  <c r="A304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K303"/>
  <c r="L303"/>
  <c r="M303"/>
  <c r="N303"/>
  <c r="O303"/>
  <c r="P303"/>
  <c r="Q303"/>
  <c r="R303"/>
  <c r="S303"/>
  <c r="T303"/>
  <c r="U303"/>
  <c r="V303"/>
  <c r="W303"/>
  <c r="X303"/>
  <c r="Y303"/>
  <c r="Z303"/>
  <c r="AA303"/>
  <c r="AB303"/>
  <c r="AC303"/>
  <c r="AD303"/>
  <c r="AE303"/>
  <c r="AF303"/>
  <c r="AG303"/>
  <c r="AH303"/>
  <c r="AI303"/>
  <c r="AJ303"/>
  <c r="AK303"/>
  <c r="AL303"/>
  <c r="AM303"/>
  <c r="AN303"/>
  <c r="AO303"/>
  <c r="AP303"/>
  <c r="H303"/>
  <c r="G303"/>
  <c r="F303"/>
  <c r="E303"/>
  <c r="D303"/>
  <c r="C303"/>
  <c r="B303"/>
  <c r="A303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H302"/>
  <c r="G302"/>
  <c r="F302"/>
  <c r="E302"/>
  <c r="D302"/>
  <c r="C302"/>
  <c r="B302"/>
  <c r="A302"/>
  <c r="AH1294" i="6"/>
  <c r="AF1294"/>
  <c r="AE1294"/>
  <c r="AD1294"/>
  <c r="AC1294"/>
  <c r="AB1294"/>
  <c r="AA1294"/>
  <c r="Z1294"/>
  <c r="Y1294"/>
  <c r="X1294"/>
  <c r="W1294"/>
  <c r="V1294"/>
  <c r="U1294"/>
  <c r="T1294"/>
  <c r="S1294"/>
  <c r="R1294"/>
  <c r="Q1294"/>
  <c r="P1294"/>
  <c r="O1294"/>
  <c r="N1294"/>
  <c r="M1294"/>
  <c r="L1294"/>
  <c r="K1294"/>
  <c r="J1294"/>
  <c r="AH1293"/>
  <c r="AF1293"/>
  <c r="AE1293"/>
  <c r="AD1293"/>
  <c r="AC1293"/>
  <c r="AB1293"/>
  <c r="AA1293"/>
  <c r="Z1293"/>
  <c r="Y1293"/>
  <c r="X1293"/>
  <c r="W1293"/>
  <c r="V1293"/>
  <c r="U1293"/>
  <c r="T1293"/>
  <c r="S1293"/>
  <c r="R1293"/>
  <c r="Q1293"/>
  <c r="P1293"/>
  <c r="O1293"/>
  <c r="N1293"/>
  <c r="M1293"/>
  <c r="L1293"/>
  <c r="K1293"/>
  <c r="J1293"/>
  <c r="AH1292"/>
  <c r="AF1292"/>
  <c r="AE1292"/>
  <c r="AD1292"/>
  <c r="AC1292"/>
  <c r="AB1292"/>
  <c r="AA1292"/>
  <c r="Z1292"/>
  <c r="Y1292"/>
  <c r="X1292"/>
  <c r="W1292"/>
  <c r="V1292"/>
  <c r="U1292"/>
  <c r="T1292"/>
  <c r="S1292"/>
  <c r="R1292"/>
  <c r="Q1292"/>
  <c r="P1292"/>
  <c r="O1292"/>
  <c r="N1292"/>
  <c r="M1292"/>
  <c r="L1292"/>
  <c r="K1292"/>
  <c r="J1292"/>
  <c r="AH1291"/>
  <c r="AF1291"/>
  <c r="AE1291"/>
  <c r="AD1291"/>
  <c r="AC1291"/>
  <c r="AB1291"/>
  <c r="AA1291"/>
  <c r="Z1291"/>
  <c r="Y1291"/>
  <c r="X1291"/>
  <c r="W1291"/>
  <c r="V1291"/>
  <c r="U1291"/>
  <c r="T1291"/>
  <c r="S1291"/>
  <c r="R1291"/>
  <c r="Q1291"/>
  <c r="P1291"/>
  <c r="O1291"/>
  <c r="N1291"/>
  <c r="M1291"/>
  <c r="L1291"/>
  <c r="K1291"/>
  <c r="J1291"/>
  <c r="AH1290"/>
  <c r="AF1290"/>
  <c r="AE1290"/>
  <c r="AD1290"/>
  <c r="AC1290"/>
  <c r="AB1290"/>
  <c r="AA1290"/>
  <c r="Z1290"/>
  <c r="Y1290"/>
  <c r="X1290"/>
  <c r="W1290"/>
  <c r="V1290"/>
  <c r="U1290"/>
  <c r="T1290"/>
  <c r="S1290"/>
  <c r="R1290"/>
  <c r="Q1290"/>
  <c r="P1290"/>
  <c r="O1290"/>
  <c r="N1290"/>
  <c r="M1290"/>
  <c r="L1290"/>
  <c r="K1290"/>
  <c r="J1290"/>
  <c r="X1289"/>
  <c r="W1289"/>
  <c r="V1289"/>
  <c r="U1289"/>
  <c r="T1289"/>
  <c r="S1289"/>
  <c r="R1289"/>
  <c r="Q1289"/>
  <c r="P1289"/>
  <c r="O1289"/>
  <c r="N1289"/>
  <c r="M1289"/>
  <c r="L1289"/>
  <c r="K1289"/>
  <c r="J1289"/>
  <c r="AH1288"/>
  <c r="AF1288"/>
  <c r="AE1288"/>
  <c r="AD1288"/>
  <c r="AC1288"/>
  <c r="AB1288"/>
  <c r="AA1288"/>
  <c r="Z1288"/>
  <c r="Y1288"/>
  <c r="X1288"/>
  <c r="W1288"/>
  <c r="V1288"/>
  <c r="U1288"/>
  <c r="T1288"/>
  <c r="S1288"/>
  <c r="R1288"/>
  <c r="Q1288"/>
  <c r="P1288"/>
  <c r="O1288"/>
  <c r="N1288"/>
  <c r="M1288"/>
  <c r="L1288"/>
  <c r="K1288"/>
  <c r="J1288"/>
  <c r="AH1287"/>
  <c r="AF1287"/>
  <c r="AE1287"/>
  <c r="AD1287"/>
  <c r="AC1287"/>
  <c r="AB1287"/>
  <c r="AA1287"/>
  <c r="Z1287"/>
  <c r="Y1287"/>
  <c r="X1287"/>
  <c r="W1287"/>
  <c r="V1287"/>
  <c r="U1287"/>
  <c r="T1287"/>
  <c r="S1287"/>
  <c r="R1287"/>
  <c r="Q1287"/>
  <c r="P1287"/>
  <c r="O1287"/>
  <c r="N1287"/>
  <c r="M1287"/>
  <c r="L1287"/>
  <c r="K1287"/>
  <c r="J1287"/>
  <c r="AH1286"/>
  <c r="AF1286"/>
  <c r="AE1286"/>
  <c r="AD1286"/>
  <c r="AC1286"/>
  <c r="AB1286"/>
  <c r="AA1286"/>
  <c r="Z1286"/>
  <c r="Y1286"/>
  <c r="X1286"/>
  <c r="W1286"/>
  <c r="V1286"/>
  <c r="U1286"/>
  <c r="T1286"/>
  <c r="S1286"/>
  <c r="R1286"/>
  <c r="Q1286"/>
  <c r="P1286"/>
  <c r="O1286"/>
  <c r="N1286"/>
  <c r="M1286"/>
  <c r="L1286"/>
  <c r="K1286"/>
  <c r="J1286"/>
  <c r="AH1285"/>
  <c r="AF1285"/>
  <c r="AE1285"/>
  <c r="AD1285"/>
  <c r="AC1285"/>
  <c r="AB1285"/>
  <c r="AA1285"/>
  <c r="Z1285"/>
  <c r="Y1285"/>
  <c r="X1285"/>
  <c r="W1285"/>
  <c r="V1285"/>
  <c r="U1285"/>
  <c r="T1285"/>
  <c r="S1285"/>
  <c r="R1285"/>
  <c r="Q1285"/>
  <c r="P1285"/>
  <c r="O1285"/>
  <c r="N1285"/>
  <c r="M1285"/>
  <c r="L1285"/>
  <c r="K1285"/>
  <c r="J1285"/>
  <c r="AH1284"/>
  <c r="AF1284"/>
  <c r="AE1284"/>
  <c r="AD1284"/>
  <c r="AC1284"/>
  <c r="AB1284"/>
  <c r="AA1284"/>
  <c r="Z1284"/>
  <c r="Y1284"/>
  <c r="X1284"/>
  <c r="W1284"/>
  <c r="V1284"/>
  <c r="U1284"/>
  <c r="T1284"/>
  <c r="S1284"/>
  <c r="R1284"/>
  <c r="Q1284"/>
  <c r="P1284"/>
  <c r="O1284"/>
  <c r="N1284"/>
  <c r="M1284"/>
  <c r="L1284"/>
  <c r="K1284"/>
  <c r="J1284"/>
  <c r="AH1283"/>
  <c r="AF1283"/>
  <c r="AE1283"/>
  <c r="AD1283"/>
  <c r="AC1283"/>
  <c r="AB1283"/>
  <c r="AA1283"/>
  <c r="Z1283"/>
  <c r="Y1283"/>
  <c r="X1283"/>
  <c r="W1283"/>
  <c r="V1283"/>
  <c r="U1283"/>
  <c r="T1283"/>
  <c r="S1283"/>
  <c r="R1283"/>
  <c r="Q1283"/>
  <c r="P1283"/>
  <c r="O1283"/>
  <c r="N1283"/>
  <c r="M1283"/>
  <c r="L1283"/>
  <c r="K1283"/>
  <c r="J1283"/>
  <c r="AH1282"/>
  <c r="AF1282"/>
  <c r="AE1282"/>
  <c r="AD1282"/>
  <c r="AC1282"/>
  <c r="AB1282"/>
  <c r="AA1282"/>
  <c r="Z1282"/>
  <c r="Y1282"/>
  <c r="X1282"/>
  <c r="W1282"/>
  <c r="V1282"/>
  <c r="U1282"/>
  <c r="T1282"/>
  <c r="S1282"/>
  <c r="R1282"/>
  <c r="Q1282"/>
  <c r="P1282"/>
  <c r="O1282"/>
  <c r="N1282"/>
  <c r="M1282"/>
  <c r="L1282"/>
  <c r="K1282"/>
  <c r="J1282"/>
  <c r="AH1281"/>
  <c r="AF1281"/>
  <c r="AE1281"/>
  <c r="AD1281"/>
  <c r="AC1281"/>
  <c r="AB1281"/>
  <c r="AA1281"/>
  <c r="Z1281"/>
  <c r="Y1281"/>
  <c r="X1281"/>
  <c r="W1281"/>
  <c r="V1281"/>
  <c r="U1281"/>
  <c r="T1281"/>
  <c r="S1281"/>
  <c r="R1281"/>
  <c r="Q1281"/>
  <c r="P1281"/>
  <c r="O1281"/>
  <c r="N1281"/>
  <c r="M1281"/>
  <c r="L1281"/>
  <c r="K1281"/>
  <c r="J1281"/>
  <c r="AH1280"/>
  <c r="AF1280"/>
  <c r="AE1280"/>
  <c r="AD1280"/>
  <c r="AC1280"/>
  <c r="AB1280"/>
  <c r="AA1280"/>
  <c r="Z1280"/>
  <c r="Y1280"/>
  <c r="X1280"/>
  <c r="W1280"/>
  <c r="V1280"/>
  <c r="U1280"/>
  <c r="T1280"/>
  <c r="S1280"/>
  <c r="R1280"/>
  <c r="Q1280"/>
  <c r="P1280"/>
  <c r="O1280"/>
  <c r="N1280"/>
  <c r="M1280"/>
  <c r="L1280"/>
  <c r="K1280"/>
  <c r="J1280"/>
  <c r="AH1279"/>
  <c r="AF1279"/>
  <c r="AE1279"/>
  <c r="AD1279"/>
  <c r="AC1279"/>
  <c r="AB1279"/>
  <c r="AA1279"/>
  <c r="Z1279"/>
  <c r="Y1279"/>
  <c r="X1279"/>
  <c r="W1279"/>
  <c r="V1279"/>
  <c r="U1279"/>
  <c r="T1279"/>
  <c r="S1279"/>
  <c r="R1279"/>
  <c r="Q1279"/>
  <c r="P1279"/>
  <c r="O1279"/>
  <c r="N1279"/>
  <c r="M1279"/>
  <c r="L1279"/>
  <c r="K1279"/>
  <c r="J1279"/>
  <c r="AH1278"/>
  <c r="AF1278"/>
  <c r="AE1278"/>
  <c r="AD1278"/>
  <c r="AC1278"/>
  <c r="AB1278"/>
  <c r="AA1278"/>
  <c r="Z1278"/>
  <c r="Y1278"/>
  <c r="X1278"/>
  <c r="W1278"/>
  <c r="V1278"/>
  <c r="U1278"/>
  <c r="T1278"/>
  <c r="S1278"/>
  <c r="R1278"/>
  <c r="Q1278"/>
  <c r="P1278"/>
  <c r="O1278"/>
  <c r="N1278"/>
  <c r="M1278"/>
  <c r="L1278"/>
  <c r="K1278"/>
  <c r="J1278"/>
  <c r="AH1277"/>
  <c r="AF1277"/>
  <c r="AE1277"/>
  <c r="AD1277"/>
  <c r="AC1277"/>
  <c r="AB1277"/>
  <c r="AA1277"/>
  <c r="Z1277"/>
  <c r="Y1277"/>
  <c r="X1277"/>
  <c r="W1277"/>
  <c r="V1277"/>
  <c r="U1277"/>
  <c r="T1277"/>
  <c r="S1277"/>
  <c r="R1277"/>
  <c r="Q1277"/>
  <c r="P1277"/>
  <c r="O1277"/>
  <c r="N1277"/>
  <c r="M1277"/>
  <c r="L1277"/>
  <c r="K1277"/>
  <c r="J1277"/>
  <c r="AH1276"/>
  <c r="AF1276"/>
  <c r="AE1276"/>
  <c r="AD1276"/>
  <c r="AC1276"/>
  <c r="AB1276"/>
  <c r="AA1276"/>
  <c r="Z1276"/>
  <c r="Y1276"/>
  <c r="X1276"/>
  <c r="W1276"/>
  <c r="V1276"/>
  <c r="U1276"/>
  <c r="T1276"/>
  <c r="S1276"/>
  <c r="R1276"/>
  <c r="Q1276"/>
  <c r="P1276"/>
  <c r="O1276"/>
  <c r="N1276"/>
  <c r="M1276"/>
  <c r="L1276"/>
  <c r="K1276"/>
  <c r="J1276"/>
  <c r="AH1275"/>
  <c r="AF1275"/>
  <c r="AE1275"/>
  <c r="AD1275"/>
  <c r="AC1275"/>
  <c r="AB1275"/>
  <c r="AA1275"/>
  <c r="Z1275"/>
  <c r="Y1275"/>
  <c r="X1275"/>
  <c r="W1275"/>
  <c r="V1275"/>
  <c r="U1275"/>
  <c r="T1275"/>
  <c r="S1275"/>
  <c r="R1275"/>
  <c r="Q1275"/>
  <c r="P1275"/>
  <c r="O1275"/>
  <c r="N1275"/>
  <c r="M1275"/>
  <c r="L1275"/>
  <c r="K1275"/>
  <c r="J1275"/>
  <c r="AH1274"/>
  <c r="AF1274"/>
  <c r="AE1274"/>
  <c r="AD1274"/>
  <c r="AC1274"/>
  <c r="AB1274"/>
  <c r="AA1274"/>
  <c r="Z1274"/>
  <c r="Y1274"/>
  <c r="X1274"/>
  <c r="W1274"/>
  <c r="V1274"/>
  <c r="U1274"/>
  <c r="T1274"/>
  <c r="S1274"/>
  <c r="R1274"/>
  <c r="Q1274"/>
  <c r="P1274"/>
  <c r="O1274"/>
  <c r="N1274"/>
  <c r="M1274"/>
  <c r="L1274"/>
  <c r="K1274"/>
  <c r="J1274"/>
  <c r="AH1273"/>
  <c r="AF1273"/>
  <c r="AE1273"/>
  <c r="AD1273"/>
  <c r="AC1273"/>
  <c r="AB1273"/>
  <c r="AA1273"/>
  <c r="Z1273"/>
  <c r="Y1273"/>
  <c r="X1273"/>
  <c r="W1273"/>
  <c r="V1273"/>
  <c r="U1273"/>
  <c r="T1273"/>
  <c r="S1273"/>
  <c r="R1273"/>
  <c r="Q1273"/>
  <c r="P1273"/>
  <c r="O1273"/>
  <c r="N1273"/>
  <c r="M1273"/>
  <c r="L1273"/>
  <c r="K1273"/>
  <c r="J1273"/>
  <c r="AH1272"/>
  <c r="AF1272"/>
  <c r="AE1272"/>
  <c r="AD1272"/>
  <c r="AC1272"/>
  <c r="AB1272"/>
  <c r="AA1272"/>
  <c r="Z1272"/>
  <c r="Y1272"/>
  <c r="X1272"/>
  <c r="W1272"/>
  <c r="V1272"/>
  <c r="U1272"/>
  <c r="T1272"/>
  <c r="S1272"/>
  <c r="R1272"/>
  <c r="Q1272"/>
  <c r="P1272"/>
  <c r="O1272"/>
  <c r="N1272"/>
  <c r="M1272"/>
  <c r="L1272"/>
  <c r="K1272"/>
  <c r="J1272"/>
  <c r="AH1271"/>
  <c r="AF1271"/>
  <c r="AE1271"/>
  <c r="AD1271"/>
  <c r="AC1271"/>
  <c r="AB1271"/>
  <c r="AA1271"/>
  <c r="Z1271"/>
  <c r="Y1271"/>
  <c r="X1271"/>
  <c r="W1271"/>
  <c r="V1271"/>
  <c r="U1271"/>
  <c r="T1271"/>
  <c r="S1271"/>
  <c r="R1271"/>
  <c r="Q1271"/>
  <c r="P1271"/>
  <c r="O1271"/>
  <c r="N1271"/>
  <c r="M1271"/>
  <c r="L1271"/>
  <c r="K1271"/>
  <c r="J1271"/>
  <c r="AH1270"/>
  <c r="AF1270"/>
  <c r="AE1270"/>
  <c r="AD1270"/>
  <c r="AC1270"/>
  <c r="AB1270"/>
  <c r="AA1270"/>
  <c r="Z1270"/>
  <c r="Y1270"/>
  <c r="X1270"/>
  <c r="W1270"/>
  <c r="V1270"/>
  <c r="U1270"/>
  <c r="T1270"/>
  <c r="S1270"/>
  <c r="R1270"/>
  <c r="Q1270"/>
  <c r="P1270"/>
  <c r="O1270"/>
  <c r="N1270"/>
  <c r="M1270"/>
  <c r="L1270"/>
  <c r="K1270"/>
  <c r="J1270"/>
  <c r="AH1269"/>
  <c r="AF1269"/>
  <c r="AE1269"/>
  <c r="AD1269"/>
  <c r="AC1269"/>
  <c r="AB1269"/>
  <c r="AA1269"/>
  <c r="Z1269"/>
  <c r="Y1269"/>
  <c r="X1269"/>
  <c r="W1269"/>
  <c r="V1269"/>
  <c r="U1269"/>
  <c r="T1269"/>
  <c r="S1269"/>
  <c r="R1269"/>
  <c r="Q1269"/>
  <c r="P1269"/>
  <c r="O1269"/>
  <c r="N1269"/>
  <c r="M1269"/>
  <c r="L1269"/>
  <c r="K1269"/>
  <c r="J1269"/>
  <c r="K301" i="7"/>
  <c r="L301"/>
  <c r="M301"/>
  <c r="N301"/>
  <c r="O301"/>
  <c r="P301"/>
  <c r="Q301"/>
  <c r="R301"/>
  <c r="S301"/>
  <c r="T301"/>
  <c r="U301"/>
  <c r="V301"/>
  <c r="W301"/>
  <c r="X301"/>
  <c r="Y301"/>
  <c r="Z301"/>
  <c r="AA301"/>
  <c r="AB301"/>
  <c r="AC301"/>
  <c r="AD301"/>
  <c r="AE301"/>
  <c r="AF301"/>
  <c r="AG301"/>
  <c r="AH301"/>
  <c r="AI301"/>
  <c r="AJ301"/>
  <c r="AK301"/>
  <c r="AL301"/>
  <c r="AM301"/>
  <c r="AN301"/>
  <c r="AO301"/>
  <c r="AP301"/>
  <c r="H301"/>
  <c r="G301"/>
  <c r="F301"/>
  <c r="E301"/>
  <c r="D301"/>
  <c r="C301"/>
  <c r="B301"/>
  <c r="A301"/>
  <c r="H300"/>
  <c r="G300"/>
  <c r="F300"/>
  <c r="E300"/>
  <c r="D300"/>
  <c r="C300"/>
  <c r="B300"/>
  <c r="A300"/>
  <c r="H299"/>
  <c r="G299"/>
  <c r="F299"/>
  <c r="E299"/>
  <c r="D299"/>
  <c r="C299"/>
  <c r="B299"/>
  <c r="A299"/>
  <c r="H298"/>
  <c r="G298"/>
  <c r="F298"/>
  <c r="E298"/>
  <c r="D298"/>
  <c r="C298"/>
  <c r="B298"/>
  <c r="A298"/>
  <c r="H297"/>
  <c r="G297"/>
  <c r="F297"/>
  <c r="E297"/>
  <c r="D297"/>
  <c r="C297"/>
  <c r="B297"/>
  <c r="A297"/>
  <c r="H296"/>
  <c r="G296"/>
  <c r="F296"/>
  <c r="E296"/>
  <c r="D296"/>
  <c r="C296"/>
  <c r="B296"/>
  <c r="A296"/>
  <c r="H295"/>
  <c r="G295"/>
  <c r="F295"/>
  <c r="E295"/>
  <c r="D295"/>
  <c r="C295"/>
  <c r="B295"/>
  <c r="A295"/>
  <c r="H294"/>
  <c r="G294"/>
  <c r="F294"/>
  <c r="E294"/>
  <c r="D294"/>
  <c r="C294"/>
  <c r="B294"/>
  <c r="A294"/>
  <c r="H293"/>
  <c r="G293"/>
  <c r="F293"/>
  <c r="E293"/>
  <c r="D293"/>
  <c r="C293"/>
  <c r="B293"/>
  <c r="A293"/>
  <c r="H292"/>
  <c r="G292"/>
  <c r="F292"/>
  <c r="E292"/>
  <c r="D292"/>
  <c r="C292"/>
  <c r="B292"/>
  <c r="A292"/>
  <c r="H291"/>
  <c r="G291"/>
  <c r="F291"/>
  <c r="E291"/>
  <c r="D291"/>
  <c r="C291"/>
  <c r="B291"/>
  <c r="A291"/>
  <c r="H290"/>
  <c r="G290"/>
  <c r="F290"/>
  <c r="E290"/>
  <c r="D290"/>
  <c r="C290"/>
  <c r="B290"/>
  <c r="A290"/>
  <c r="H289"/>
  <c r="G289"/>
  <c r="F289"/>
  <c r="E289"/>
  <c r="D289"/>
  <c r="C289"/>
  <c r="B289"/>
  <c r="A289"/>
  <c r="H288"/>
  <c r="G288"/>
  <c r="F288"/>
  <c r="E288"/>
  <c r="D288"/>
  <c r="C288"/>
  <c r="B288"/>
  <c r="A288"/>
  <c r="H287"/>
  <c r="G287"/>
  <c r="F287"/>
  <c r="E287"/>
  <c r="D287"/>
  <c r="C287"/>
  <c r="B287"/>
  <c r="A287"/>
  <c r="H286"/>
  <c r="G286"/>
  <c r="F286"/>
  <c r="E286"/>
  <c r="D286"/>
  <c r="C286"/>
  <c r="B286"/>
  <c r="A286"/>
  <c r="H285"/>
  <c r="G285"/>
  <c r="F285"/>
  <c r="E285"/>
  <c r="D285"/>
  <c r="C285"/>
  <c r="B285"/>
  <c r="A285"/>
  <c r="H284"/>
  <c r="G284"/>
  <c r="F284"/>
  <c r="E284"/>
  <c r="D284"/>
  <c r="C284"/>
  <c r="B284"/>
  <c r="A284"/>
  <c r="H283"/>
  <c r="G283"/>
  <c r="F283"/>
  <c r="E283"/>
  <c r="D283"/>
  <c r="C283"/>
  <c r="B283"/>
  <c r="A283"/>
  <c r="H282"/>
  <c r="G282"/>
  <c r="F282"/>
  <c r="E282"/>
  <c r="D282"/>
  <c r="C282"/>
  <c r="B282"/>
  <c r="A282"/>
  <c r="H281"/>
  <c r="G281"/>
  <c r="F281"/>
  <c r="E281"/>
  <c r="D281"/>
  <c r="C281"/>
  <c r="B281"/>
  <c r="A281"/>
  <c r="H280"/>
  <c r="G280"/>
  <c r="F280"/>
  <c r="E280"/>
  <c r="D280"/>
  <c r="C280"/>
  <c r="B280"/>
  <c r="A280"/>
  <c r="H279"/>
  <c r="G279"/>
  <c r="F279"/>
  <c r="E279"/>
  <c r="D279"/>
  <c r="C279"/>
  <c r="B279"/>
  <c r="A279"/>
  <c r="H278"/>
  <c r="G278"/>
  <c r="F278"/>
  <c r="E278"/>
  <c r="D278"/>
  <c r="C278"/>
  <c r="B278"/>
  <c r="A278"/>
  <c r="H277"/>
  <c r="G277"/>
  <c r="F277"/>
  <c r="E277"/>
  <c r="D277"/>
  <c r="C277"/>
  <c r="B277"/>
  <c r="A277"/>
  <c r="H276"/>
  <c r="G276"/>
  <c r="F276"/>
  <c r="E276"/>
  <c r="D276"/>
  <c r="C276"/>
  <c r="B276"/>
  <c r="A276"/>
  <c r="H275"/>
  <c r="G275"/>
  <c r="F275"/>
  <c r="E275"/>
  <c r="D275"/>
  <c r="C275"/>
  <c r="B275"/>
  <c r="A275"/>
  <c r="H274"/>
  <c r="G274"/>
  <c r="F274"/>
  <c r="E274"/>
  <c r="D274"/>
  <c r="C274"/>
  <c r="B274"/>
  <c r="A274"/>
  <c r="H273"/>
  <c r="G273"/>
  <c r="F273"/>
  <c r="E273"/>
  <c r="D273"/>
  <c r="C273"/>
  <c r="B273"/>
  <c r="A273"/>
  <c r="H272"/>
  <c r="G272"/>
  <c r="F272"/>
  <c r="E272"/>
  <c r="D272"/>
  <c r="C272"/>
  <c r="B272"/>
  <c r="A272"/>
  <c r="H271"/>
  <c r="G271"/>
  <c r="F271"/>
  <c r="E271"/>
  <c r="D271"/>
  <c r="C271"/>
  <c r="B271"/>
  <c r="A271"/>
  <c r="H270"/>
  <c r="G270"/>
  <c r="F270"/>
  <c r="E270"/>
  <c r="D270"/>
  <c r="C270"/>
  <c r="B270"/>
  <c r="A270"/>
  <c r="H269"/>
  <c r="G269"/>
  <c r="F269"/>
  <c r="E269"/>
  <c r="D269"/>
  <c r="C269"/>
  <c r="B269"/>
  <c r="A269"/>
  <c r="H268"/>
  <c r="G268"/>
  <c r="F268"/>
  <c r="E268"/>
  <c r="D268"/>
  <c r="C268"/>
  <c r="B268"/>
  <c r="A268"/>
  <c r="H267"/>
  <c r="G267"/>
  <c r="F267"/>
  <c r="E267"/>
  <c r="D267"/>
  <c r="C267"/>
  <c r="B267"/>
  <c r="A267"/>
  <c r="H266"/>
  <c r="G266"/>
  <c r="F266"/>
  <c r="E266"/>
  <c r="D266"/>
  <c r="C266"/>
  <c r="B266"/>
  <c r="A266"/>
  <c r="H265"/>
  <c r="G265"/>
  <c r="F265"/>
  <c r="E265"/>
  <c r="D265"/>
  <c r="C265"/>
  <c r="B265"/>
  <c r="A265"/>
  <c r="H264"/>
  <c r="G264"/>
  <c r="F264"/>
  <c r="E264"/>
  <c r="D264"/>
  <c r="C264"/>
  <c r="B264"/>
  <c r="A264"/>
  <c r="H263"/>
  <c r="G263"/>
  <c r="F263"/>
  <c r="E263"/>
  <c r="D263"/>
  <c r="C263"/>
  <c r="B263"/>
  <c r="A263"/>
  <c r="H262"/>
  <c r="G262"/>
  <c r="F262"/>
  <c r="E262"/>
  <c r="D262"/>
  <c r="C262"/>
  <c r="B262"/>
  <c r="A262"/>
  <c r="H261"/>
  <c r="G261"/>
  <c r="F261"/>
  <c r="E261"/>
  <c r="D261"/>
  <c r="C261"/>
  <c r="B261"/>
  <c r="A261"/>
  <c r="H260"/>
  <c r="G260"/>
  <c r="F260"/>
  <c r="E260"/>
  <c r="D260"/>
  <c r="C260"/>
  <c r="B260"/>
  <c r="A260"/>
  <c r="H259"/>
  <c r="G259"/>
  <c r="F259"/>
  <c r="E259"/>
  <c r="D259"/>
  <c r="C259"/>
  <c r="B259"/>
  <c r="A259"/>
  <c r="H258"/>
  <c r="G258"/>
  <c r="F258"/>
  <c r="E258"/>
  <c r="D258"/>
  <c r="C258"/>
  <c r="B258"/>
  <c r="A258"/>
  <c r="H257"/>
  <c r="G257"/>
  <c r="F257"/>
  <c r="E257"/>
  <c r="D257"/>
  <c r="C257"/>
  <c r="B257"/>
  <c r="A257"/>
  <c r="H256"/>
  <c r="G256"/>
  <c r="F256"/>
  <c r="E256"/>
  <c r="D256"/>
  <c r="C256"/>
  <c r="B256"/>
  <c r="A256"/>
  <c r="H255"/>
  <c r="G255"/>
  <c r="F255"/>
  <c r="E255"/>
  <c r="D255"/>
  <c r="C255"/>
  <c r="B255"/>
  <c r="A255"/>
  <c r="H254"/>
  <c r="G254"/>
  <c r="F254"/>
  <c r="E254"/>
  <c r="D254"/>
  <c r="C254"/>
  <c r="B254"/>
  <c r="A254"/>
  <c r="H253"/>
  <c r="G253"/>
  <c r="F253"/>
  <c r="E253"/>
  <c r="D253"/>
  <c r="C253"/>
  <c r="B253"/>
  <c r="A253"/>
  <c r="H252"/>
  <c r="G252"/>
  <c r="F252"/>
  <c r="E252"/>
  <c r="D252"/>
  <c r="C252"/>
  <c r="B252"/>
  <c r="A252"/>
  <c r="H251"/>
  <c r="G251"/>
  <c r="F251"/>
  <c r="E251"/>
  <c r="D251"/>
  <c r="C251"/>
  <c r="B251"/>
  <c r="A251"/>
  <c r="H250"/>
  <c r="G250"/>
  <c r="F250"/>
  <c r="E250"/>
  <c r="D250"/>
  <c r="C250"/>
  <c r="B250"/>
  <c r="A250"/>
  <c r="H249"/>
  <c r="G249"/>
  <c r="F249"/>
  <c r="E249"/>
  <c r="D249"/>
  <c r="C249"/>
  <c r="B249"/>
  <c r="A249"/>
  <c r="H248"/>
  <c r="G248"/>
  <c r="F248"/>
  <c r="E248"/>
  <c r="D248"/>
  <c r="C248"/>
  <c r="B248"/>
  <c r="A248"/>
  <c r="H247"/>
  <c r="G247"/>
  <c r="F247"/>
  <c r="E247"/>
  <c r="D247"/>
  <c r="C247"/>
  <c r="B247"/>
  <c r="A247"/>
  <c r="H246"/>
  <c r="G246"/>
  <c r="F246"/>
  <c r="E246"/>
  <c r="D246"/>
  <c r="C246"/>
  <c r="B246"/>
  <c r="A246"/>
  <c r="H245"/>
  <c r="G245"/>
  <c r="F245"/>
  <c r="E245"/>
  <c r="D245"/>
  <c r="C245"/>
  <c r="B245"/>
  <c r="A245"/>
  <c r="H244"/>
  <c r="G244"/>
  <c r="F244"/>
  <c r="E244"/>
  <c r="D244"/>
  <c r="C244"/>
  <c r="B244"/>
  <c r="A244"/>
  <c r="H243"/>
  <c r="G243"/>
  <c r="F243"/>
  <c r="E243"/>
  <c r="D243"/>
  <c r="C243"/>
  <c r="B243"/>
  <c r="A243"/>
  <c r="H242"/>
  <c r="G242"/>
  <c r="F242"/>
  <c r="E242"/>
  <c r="D242"/>
  <c r="C242"/>
  <c r="B242"/>
  <c r="A242"/>
  <c r="H241"/>
  <c r="G241"/>
  <c r="F241"/>
  <c r="E241"/>
  <c r="D241"/>
  <c r="C241"/>
  <c r="B241"/>
  <c r="A241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AH1268" i="6"/>
  <c r="AF1268"/>
  <c r="AE1268"/>
  <c r="AD1268"/>
  <c r="AC1268"/>
  <c r="AB1268"/>
  <c r="AA1268"/>
  <c r="Z1268"/>
  <c r="Y1268"/>
  <c r="X1268"/>
  <c r="W1268"/>
  <c r="V1268"/>
  <c r="U1268"/>
  <c r="T1268"/>
  <c r="S1268"/>
  <c r="R1268"/>
  <c r="Q1268"/>
  <c r="P1268"/>
  <c r="O1268"/>
  <c r="N1268"/>
  <c r="M1268"/>
  <c r="L1268"/>
  <c r="K1268"/>
  <c r="J1268"/>
  <c r="AH1267"/>
  <c r="AF1267"/>
  <c r="AE1267"/>
  <c r="AD1267"/>
  <c r="AC1267"/>
  <c r="AB1267"/>
  <c r="AA1267"/>
  <c r="Z1267"/>
  <c r="Y1267"/>
  <c r="X1267"/>
  <c r="W1267"/>
  <c r="V1267"/>
  <c r="U1267"/>
  <c r="T1267"/>
  <c r="S1267"/>
  <c r="R1267"/>
  <c r="Q1267"/>
  <c r="P1267"/>
  <c r="O1267"/>
  <c r="N1267"/>
  <c r="M1267"/>
  <c r="L1267"/>
  <c r="K1267"/>
  <c r="J1267"/>
  <c r="AH1266"/>
  <c r="AF1266"/>
  <c r="AE1266"/>
  <c r="AD1266"/>
  <c r="AC1266"/>
  <c r="AB1266"/>
  <c r="AA1266"/>
  <c r="Z1266"/>
  <c r="Y1266"/>
  <c r="X1266"/>
  <c r="W1266"/>
  <c r="V1266"/>
  <c r="U1266"/>
  <c r="T1266"/>
  <c r="S1266"/>
  <c r="R1266"/>
  <c r="Q1266"/>
  <c r="P1266"/>
  <c r="O1266"/>
  <c r="N1266"/>
  <c r="M1266"/>
  <c r="L1266"/>
  <c r="K1266"/>
  <c r="J1266"/>
  <c r="AH1265"/>
  <c r="AF1265"/>
  <c r="AE1265"/>
  <c r="AD1265"/>
  <c r="AC1265"/>
  <c r="AB1265"/>
  <c r="AA1265"/>
  <c r="Z1265"/>
  <c r="Y1265"/>
  <c r="X1265"/>
  <c r="W1265"/>
  <c r="V1265"/>
  <c r="U1265"/>
  <c r="T1265"/>
  <c r="S1265"/>
  <c r="R1265"/>
  <c r="Q1265"/>
  <c r="P1265"/>
  <c r="O1265"/>
  <c r="N1265"/>
  <c r="M1265"/>
  <c r="L1265"/>
  <c r="K1265"/>
  <c r="J1265"/>
  <c r="AH1264"/>
  <c r="AF1264"/>
  <c r="AE1264"/>
  <c r="AD1264"/>
  <c r="AC1264"/>
  <c r="AB1264"/>
  <c r="AA1264"/>
  <c r="Z1264"/>
  <c r="Y1264"/>
  <c r="X1264"/>
  <c r="W1264"/>
  <c r="V1264"/>
  <c r="U1264"/>
  <c r="T1264"/>
  <c r="S1264"/>
  <c r="R1264"/>
  <c r="Q1264"/>
  <c r="P1264"/>
  <c r="O1264"/>
  <c r="N1264"/>
  <c r="M1264"/>
  <c r="L1264"/>
  <c r="K1264"/>
  <c r="J1264"/>
  <c r="AH1263"/>
  <c r="AF1263"/>
  <c r="AE1263"/>
  <c r="AD1263"/>
  <c r="AC1263"/>
  <c r="AB1263"/>
  <c r="AA1263"/>
  <c r="Z1263"/>
  <c r="Y1263"/>
  <c r="X1263"/>
  <c r="W1263"/>
  <c r="V1263"/>
  <c r="U1263"/>
  <c r="T1263"/>
  <c r="S1263"/>
  <c r="R1263"/>
  <c r="Q1263"/>
  <c r="P1263"/>
  <c r="O1263"/>
  <c r="N1263"/>
  <c r="M1263"/>
  <c r="L1263"/>
  <c r="K1263"/>
  <c r="J1263"/>
  <c r="AH1262"/>
  <c r="AF1262"/>
  <c r="AE1262"/>
  <c r="AD1262"/>
  <c r="AC1262"/>
  <c r="AB1262"/>
  <c r="AA1262"/>
  <c r="Z1262"/>
  <c r="Y1262"/>
  <c r="X1262"/>
  <c r="W1262"/>
  <c r="V1262"/>
  <c r="U1262"/>
  <c r="T1262"/>
  <c r="S1262"/>
  <c r="R1262"/>
  <c r="Q1262"/>
  <c r="P1262"/>
  <c r="O1262"/>
  <c r="N1262"/>
  <c r="M1262"/>
  <c r="L1262"/>
  <c r="K1262"/>
  <c r="J1262"/>
  <c r="AH1261"/>
  <c r="AF1261"/>
  <c r="AE1261"/>
  <c r="AD1261"/>
  <c r="AC1261"/>
  <c r="AB1261"/>
  <c r="AA1261"/>
  <c r="Z1261"/>
  <c r="Y1261"/>
  <c r="X1261"/>
  <c r="W1261"/>
  <c r="V1261"/>
  <c r="U1261"/>
  <c r="T1261"/>
  <c r="S1261"/>
  <c r="R1261"/>
  <c r="Q1261"/>
  <c r="P1261"/>
  <c r="O1261"/>
  <c r="N1261"/>
  <c r="M1261"/>
  <c r="L1261"/>
  <c r="K1261"/>
  <c r="J1261"/>
  <c r="AH1260"/>
  <c r="AF1260"/>
  <c r="AE1260"/>
  <c r="AD1260"/>
  <c r="AC1260"/>
  <c r="AB1260"/>
  <c r="AA1260"/>
  <c r="Z1260"/>
  <c r="Y1260"/>
  <c r="X1260"/>
  <c r="W1260"/>
  <c r="V1260"/>
  <c r="U1260"/>
  <c r="T1260"/>
  <c r="S1260"/>
  <c r="R1260"/>
  <c r="Q1260"/>
  <c r="P1260"/>
  <c r="O1260"/>
  <c r="N1260"/>
  <c r="M1260"/>
  <c r="L1260"/>
  <c r="K1260"/>
  <c r="J1260"/>
  <c r="AH1259"/>
  <c r="AF1259"/>
  <c r="AE1259"/>
  <c r="AD1259"/>
  <c r="AC1259"/>
  <c r="AB1259"/>
  <c r="AA1259"/>
  <c r="Z1259"/>
  <c r="Y1259"/>
  <c r="X1259"/>
  <c r="W1259"/>
  <c r="V1259"/>
  <c r="U1259"/>
  <c r="T1259"/>
  <c r="S1259"/>
  <c r="R1259"/>
  <c r="Q1259"/>
  <c r="P1259"/>
  <c r="O1259"/>
  <c r="N1259"/>
  <c r="M1259"/>
  <c r="L1259"/>
  <c r="K1259"/>
  <c r="J1259"/>
  <c r="AH1258"/>
  <c r="AF1258"/>
  <c r="AE1258"/>
  <c r="AD1258"/>
  <c r="AC1258"/>
  <c r="AB1258"/>
  <c r="AA1258"/>
  <c r="Z1258"/>
  <c r="Y1258"/>
  <c r="X1258"/>
  <c r="W1258"/>
  <c r="V1258"/>
  <c r="U1258"/>
  <c r="T1258"/>
  <c r="S1258"/>
  <c r="R1258"/>
  <c r="Q1258"/>
  <c r="P1258"/>
  <c r="O1258"/>
  <c r="N1258"/>
  <c r="M1258"/>
  <c r="L1258"/>
  <c r="K1258"/>
  <c r="J1258"/>
  <c r="AH1257"/>
  <c r="AF1257"/>
  <c r="AE1257"/>
  <c r="AD1257"/>
  <c r="AC1257"/>
  <c r="AB1257"/>
  <c r="AA1257"/>
  <c r="Z1257"/>
  <c r="Y1257"/>
  <c r="X1257"/>
  <c r="W1257"/>
  <c r="V1257"/>
  <c r="U1257"/>
  <c r="T1257"/>
  <c r="S1257"/>
  <c r="R1257"/>
  <c r="Q1257"/>
  <c r="P1257"/>
  <c r="O1257"/>
  <c r="N1257"/>
  <c r="M1257"/>
  <c r="L1257"/>
  <c r="K1257"/>
  <c r="J1257"/>
  <c r="AH1256"/>
  <c r="AF1256"/>
  <c r="AE1256"/>
  <c r="AD1256"/>
  <c r="AC1256"/>
  <c r="AB1256"/>
  <c r="AA1256"/>
  <c r="Z1256"/>
  <c r="Y1256"/>
  <c r="X1256"/>
  <c r="W1256"/>
  <c r="V1256"/>
  <c r="U1256"/>
  <c r="T1256"/>
  <c r="S1256"/>
  <c r="R1256"/>
  <c r="Q1256"/>
  <c r="P1256"/>
  <c r="O1256"/>
  <c r="N1256"/>
  <c r="M1256"/>
  <c r="L1256"/>
  <c r="K1256"/>
  <c r="J1256"/>
  <c r="AH1255"/>
  <c r="AF1255"/>
  <c r="AE1255"/>
  <c r="AD1255"/>
  <c r="AC1255"/>
  <c r="AB1255"/>
  <c r="AA1255"/>
  <c r="Z1255"/>
  <c r="Y1255"/>
  <c r="X1255"/>
  <c r="W1255"/>
  <c r="V1255"/>
  <c r="U1255"/>
  <c r="T1255"/>
  <c r="S1255"/>
  <c r="R1255"/>
  <c r="Q1255"/>
  <c r="P1255"/>
  <c r="O1255"/>
  <c r="N1255"/>
  <c r="M1255"/>
  <c r="L1255"/>
  <c r="K1255"/>
  <c r="J1255"/>
  <c r="AH1254"/>
  <c r="AF1254"/>
  <c r="AE1254"/>
  <c r="AD1254"/>
  <c r="AC1254"/>
  <c r="AB1254"/>
  <c r="AA1254"/>
  <c r="Z1254"/>
  <c r="Y1254"/>
  <c r="X1254"/>
  <c r="W1254"/>
  <c r="V1254"/>
  <c r="U1254"/>
  <c r="T1254"/>
  <c r="S1254"/>
  <c r="R1254"/>
  <c r="Q1254"/>
  <c r="P1254"/>
  <c r="O1254"/>
  <c r="N1254"/>
  <c r="M1254"/>
  <c r="L1254"/>
  <c r="K1254"/>
  <c r="J1254"/>
  <c r="AH1253"/>
  <c r="AF1253"/>
  <c r="AE1253"/>
  <c r="AD1253"/>
  <c r="AC1253"/>
  <c r="AB1253"/>
  <c r="AA1253"/>
  <c r="Z1253"/>
  <c r="Y1253"/>
  <c r="X1253"/>
  <c r="W1253"/>
  <c r="V1253"/>
  <c r="U1253"/>
  <c r="T1253"/>
  <c r="S1253"/>
  <c r="R1253"/>
  <c r="Q1253"/>
  <c r="P1253"/>
  <c r="O1253"/>
  <c r="N1253"/>
  <c r="M1253"/>
  <c r="L1253"/>
  <c r="K1253"/>
  <c r="J1253"/>
  <c r="AH1252"/>
  <c r="AF1252"/>
  <c r="AE1252"/>
  <c r="AD1252"/>
  <c r="AC1252"/>
  <c r="AB1252"/>
  <c r="AA1252"/>
  <c r="Z1252"/>
  <c r="Y1252"/>
  <c r="X1252"/>
  <c r="W1252"/>
  <c r="V1252"/>
  <c r="U1252"/>
  <c r="T1252"/>
  <c r="S1252"/>
  <c r="R1252"/>
  <c r="Q1252"/>
  <c r="P1252"/>
  <c r="O1252"/>
  <c r="N1252"/>
  <c r="M1252"/>
  <c r="L1252"/>
  <c r="K1252"/>
  <c r="J1252"/>
  <c r="AH1251"/>
  <c r="AF1251"/>
  <c r="AE1251"/>
  <c r="AD1251"/>
  <c r="AC1251"/>
  <c r="AB1251"/>
  <c r="AA1251"/>
  <c r="Z1251"/>
  <c r="Y1251"/>
  <c r="X1251"/>
  <c r="W1251"/>
  <c r="V1251"/>
  <c r="U1251"/>
  <c r="T1251"/>
  <c r="S1251"/>
  <c r="R1251"/>
  <c r="Q1251"/>
  <c r="P1251"/>
  <c r="O1251"/>
  <c r="N1251"/>
  <c r="M1251"/>
  <c r="L1251"/>
  <c r="K1251"/>
  <c r="J1251"/>
  <c r="AH1250"/>
  <c r="AF1250"/>
  <c r="AE1250"/>
  <c r="AD1250"/>
  <c r="AC1250"/>
  <c r="AB1250"/>
  <c r="AA1250"/>
  <c r="Z1250"/>
  <c r="Y1250"/>
  <c r="X1250"/>
  <c r="W1250"/>
  <c r="V1250"/>
  <c r="U1250"/>
  <c r="T1250"/>
  <c r="S1250"/>
  <c r="R1250"/>
  <c r="Q1250"/>
  <c r="P1250"/>
  <c r="O1250"/>
  <c r="N1250"/>
  <c r="M1250"/>
  <c r="L1250"/>
  <c r="K1250"/>
  <c r="J1250"/>
  <c r="AH1249"/>
  <c r="AF1249"/>
  <c r="AE1249"/>
  <c r="AD1249"/>
  <c r="AC1249"/>
  <c r="AB1249"/>
  <c r="AA1249"/>
  <c r="Z1249"/>
  <c r="Y1249"/>
  <c r="X1249"/>
  <c r="W1249"/>
  <c r="V1249"/>
  <c r="U1249"/>
  <c r="T1249"/>
  <c r="S1249"/>
  <c r="R1249"/>
  <c r="Q1249"/>
  <c r="P1249"/>
  <c r="O1249"/>
  <c r="N1249"/>
  <c r="M1249"/>
  <c r="L1249"/>
  <c r="K1249"/>
  <c r="J1249"/>
  <c r="AH1248"/>
  <c r="AF1248"/>
  <c r="AE1248"/>
  <c r="AD1248"/>
  <c r="AC1248"/>
  <c r="AB1248"/>
  <c r="AA1248"/>
  <c r="Z1248"/>
  <c r="Y1248"/>
  <c r="X1248"/>
  <c r="W1248"/>
  <c r="V1248"/>
  <c r="U1248"/>
  <c r="T1248"/>
  <c r="S1248"/>
  <c r="R1248"/>
  <c r="Q1248"/>
  <c r="P1248"/>
  <c r="O1248"/>
  <c r="N1248"/>
  <c r="M1248"/>
  <c r="L1248"/>
  <c r="K1248"/>
  <c r="J1248"/>
  <c r="AH1247"/>
  <c r="AF1247"/>
  <c r="AE1247"/>
  <c r="AD1247"/>
  <c r="AC1247"/>
  <c r="AB1247"/>
  <c r="AA1247"/>
  <c r="Z1247"/>
  <c r="Y1247"/>
  <c r="X1247"/>
  <c r="W1247"/>
  <c r="V1247"/>
  <c r="U1247"/>
  <c r="T1247"/>
  <c r="S1247"/>
  <c r="R1247"/>
  <c r="Q1247"/>
  <c r="P1247"/>
  <c r="O1247"/>
  <c r="N1247"/>
  <c r="M1247"/>
  <c r="L1247"/>
  <c r="K1247"/>
  <c r="J1247"/>
  <c r="AH1246"/>
  <c r="AF1246"/>
  <c r="AE1246"/>
  <c r="AD1246"/>
  <c r="AC1246"/>
  <c r="AB1246"/>
  <c r="AA1246"/>
  <c r="Z1246"/>
  <c r="Y1246"/>
  <c r="X1246"/>
  <c r="W1246"/>
  <c r="V1246"/>
  <c r="U1246"/>
  <c r="T1246"/>
  <c r="S1246"/>
  <c r="R1246"/>
  <c r="Q1246"/>
  <c r="P1246"/>
  <c r="O1246"/>
  <c r="N1246"/>
  <c r="M1246"/>
  <c r="L1246"/>
  <c r="K1246"/>
  <c r="J1246"/>
  <c r="AH1245"/>
  <c r="AF1245"/>
  <c r="AE1245"/>
  <c r="AD1245"/>
  <c r="AC1245"/>
  <c r="AB1245"/>
  <c r="AA1245"/>
  <c r="Z1245"/>
  <c r="Y1245"/>
  <c r="X1245"/>
  <c r="W1245"/>
  <c r="V1245"/>
  <c r="U1245"/>
  <c r="T1245"/>
  <c r="S1245"/>
  <c r="R1245"/>
  <c r="Q1245"/>
  <c r="P1245"/>
  <c r="O1245"/>
  <c r="N1245"/>
  <c r="M1245"/>
  <c r="L1245"/>
  <c r="K1245"/>
  <c r="J1245"/>
  <c r="AH1244"/>
  <c r="AF1244"/>
  <c r="AE1244"/>
  <c r="AD1244"/>
  <c r="AC1244"/>
  <c r="AB1244"/>
  <c r="AA1244"/>
  <c r="Z1244"/>
  <c r="Y1244"/>
  <c r="X1244"/>
  <c r="W1244"/>
  <c r="V1244"/>
  <c r="U1244"/>
  <c r="T1244"/>
  <c r="S1244"/>
  <c r="R1244"/>
  <c r="Q1244"/>
  <c r="P1244"/>
  <c r="O1244"/>
  <c r="N1244"/>
  <c r="M1244"/>
  <c r="L1244"/>
  <c r="K1244"/>
  <c r="J1244"/>
  <c r="AH1243"/>
  <c r="AF1243"/>
  <c r="AE1243"/>
  <c r="AD1243"/>
  <c r="AC1243"/>
  <c r="AB1243"/>
  <c r="AA1243"/>
  <c r="Z1243"/>
  <c r="Y1243"/>
  <c r="X1243"/>
  <c r="W1243"/>
  <c r="V1243"/>
  <c r="U1243"/>
  <c r="T1243"/>
  <c r="S1243"/>
  <c r="R1243"/>
  <c r="Q1243"/>
  <c r="P1243"/>
  <c r="O1243"/>
  <c r="N1243"/>
  <c r="M1243"/>
  <c r="L1243"/>
  <c r="K1243"/>
  <c r="J1243"/>
  <c r="AH1242"/>
  <c r="AF1242"/>
  <c r="AE1242"/>
  <c r="AD1242"/>
  <c r="AC1242"/>
  <c r="AB1242"/>
  <c r="AA1242"/>
  <c r="Z1242"/>
  <c r="Y1242"/>
  <c r="X1242"/>
  <c r="W1242"/>
  <c r="V1242"/>
  <c r="U1242"/>
  <c r="T1242"/>
  <c r="S1242"/>
  <c r="R1242"/>
  <c r="Q1242"/>
  <c r="P1242"/>
  <c r="O1242"/>
  <c r="N1242"/>
  <c r="M1242"/>
  <c r="L1242"/>
  <c r="K1242"/>
  <c r="J1242"/>
  <c r="AH1241"/>
  <c r="AF1241"/>
  <c r="AE1241"/>
  <c r="AD1241"/>
  <c r="AC1241"/>
  <c r="AB1241"/>
  <c r="AA1241"/>
  <c r="Z1241"/>
  <c r="Y1241"/>
  <c r="X1241"/>
  <c r="W1241"/>
  <c r="V1241"/>
  <c r="U1241"/>
  <c r="T1241"/>
  <c r="S1241"/>
  <c r="R1241"/>
  <c r="Q1241"/>
  <c r="P1241"/>
  <c r="O1241"/>
  <c r="N1241"/>
  <c r="M1241"/>
  <c r="L1241"/>
  <c r="K1241"/>
  <c r="J1241"/>
  <c r="AH1240"/>
  <c r="AF1240"/>
  <c r="AE1240"/>
  <c r="AD1240"/>
  <c r="AC1240"/>
  <c r="AB1240"/>
  <c r="AA1240"/>
  <c r="Z1240"/>
  <c r="Y1240"/>
  <c r="X1240"/>
  <c r="W1240"/>
  <c r="V1240"/>
  <c r="U1240"/>
  <c r="T1240"/>
  <c r="S1240"/>
  <c r="R1240"/>
  <c r="Q1240"/>
  <c r="P1240"/>
  <c r="O1240"/>
  <c r="N1240"/>
  <c r="M1240"/>
  <c r="L1240"/>
  <c r="K1240"/>
  <c r="J1240"/>
  <c r="AH1239"/>
  <c r="AF1239"/>
  <c r="AE1239"/>
  <c r="AD1239"/>
  <c r="AC1239"/>
  <c r="AB1239"/>
  <c r="AA1239"/>
  <c r="Z1239"/>
  <c r="Y1239"/>
  <c r="X1239"/>
  <c r="W1239"/>
  <c r="V1239"/>
  <c r="U1239"/>
  <c r="T1239"/>
  <c r="S1239"/>
  <c r="R1239"/>
  <c r="Q1239"/>
  <c r="P1239"/>
  <c r="O1239"/>
  <c r="N1239"/>
  <c r="M1239"/>
  <c r="L1239"/>
  <c r="K1239"/>
  <c r="J1239"/>
  <c r="AH1238"/>
  <c r="AF1238"/>
  <c r="AE1238"/>
  <c r="AD1238"/>
  <c r="AC1238"/>
  <c r="AB1238"/>
  <c r="AA1238"/>
  <c r="Z1238"/>
  <c r="Y1238"/>
  <c r="X1238"/>
  <c r="W1238"/>
  <c r="V1238"/>
  <c r="U1238"/>
  <c r="T1238"/>
  <c r="S1238"/>
  <c r="R1238"/>
  <c r="Q1238"/>
  <c r="P1238"/>
  <c r="O1238"/>
  <c r="N1238"/>
  <c r="M1238"/>
  <c r="L1238"/>
  <c r="K1238"/>
  <c r="J1238"/>
  <c r="AH1237"/>
  <c r="AF1237"/>
  <c r="AE1237"/>
  <c r="AD1237"/>
  <c r="AC1237"/>
  <c r="AB1237"/>
  <c r="AA1237"/>
  <c r="Z1237"/>
  <c r="Y1237"/>
  <c r="X1237"/>
  <c r="W1237"/>
  <c r="V1237"/>
  <c r="U1237"/>
  <c r="T1237"/>
  <c r="S1237"/>
  <c r="R1237"/>
  <c r="Q1237"/>
  <c r="P1237"/>
  <c r="O1237"/>
  <c r="N1237"/>
  <c r="M1237"/>
  <c r="L1237"/>
  <c r="K1237"/>
  <c r="J1237"/>
  <c r="AH1236"/>
  <c r="AF1236"/>
  <c r="AE1236"/>
  <c r="AD1236"/>
  <c r="AC1236"/>
  <c r="AB1236"/>
  <c r="AA1236"/>
  <c r="Z1236"/>
  <c r="Y1236"/>
  <c r="X1236"/>
  <c r="W1236"/>
  <c r="V1236"/>
  <c r="U1236"/>
  <c r="T1236"/>
  <c r="S1236"/>
  <c r="R1236"/>
  <c r="Q1236"/>
  <c r="P1236"/>
  <c r="O1236"/>
  <c r="N1236"/>
  <c r="M1236"/>
  <c r="L1236"/>
  <c r="K1236"/>
  <c r="J1236"/>
  <c r="AH1235"/>
  <c r="AF1235"/>
  <c r="AE1235"/>
  <c r="AD1235"/>
  <c r="AC1235"/>
  <c r="AB1235"/>
  <c r="AA1235"/>
  <c r="Z1235"/>
  <c r="Y1235"/>
  <c r="X1235"/>
  <c r="W1235"/>
  <c r="V1235"/>
  <c r="U1235"/>
  <c r="T1235"/>
  <c r="S1235"/>
  <c r="R1235"/>
  <c r="Q1235"/>
  <c r="P1235"/>
  <c r="O1235"/>
  <c r="N1235"/>
  <c r="M1235"/>
  <c r="L1235"/>
  <c r="K1235"/>
  <c r="J1235"/>
  <c r="AH1234"/>
  <c r="AF1234"/>
  <c r="AE1234"/>
  <c r="AD1234"/>
  <c r="AC1234"/>
  <c r="AB1234"/>
  <c r="AA1234"/>
  <c r="Z1234"/>
  <c r="Y1234"/>
  <c r="X1234"/>
  <c r="W1234"/>
  <c r="V1234"/>
  <c r="U1234"/>
  <c r="T1234"/>
  <c r="S1234"/>
  <c r="R1234"/>
  <c r="Q1234"/>
  <c r="P1234"/>
  <c r="O1234"/>
  <c r="N1234"/>
  <c r="M1234"/>
  <c r="L1234"/>
  <c r="K1234"/>
  <c r="J1234"/>
  <c r="AH1233"/>
  <c r="AF1233"/>
  <c r="AE1233"/>
  <c r="AD1233"/>
  <c r="AC1233"/>
  <c r="AB1233"/>
  <c r="AA1233"/>
  <c r="Z1233"/>
  <c r="Y1233"/>
  <c r="X1233"/>
  <c r="W1233"/>
  <c r="V1233"/>
  <c r="U1233"/>
  <c r="T1233"/>
  <c r="S1233"/>
  <c r="R1233"/>
  <c r="Q1233"/>
  <c r="P1233"/>
  <c r="O1233"/>
  <c r="N1233"/>
  <c r="M1233"/>
  <c r="L1233"/>
  <c r="K1233"/>
  <c r="J1233"/>
  <c r="AH1232"/>
  <c r="AF1232"/>
  <c r="AE1232"/>
  <c r="AD1232"/>
  <c r="AC1232"/>
  <c r="AB1232"/>
  <c r="AA1232"/>
  <c r="Z1232"/>
  <c r="Y1232"/>
  <c r="X1232"/>
  <c r="W1232"/>
  <c r="V1232"/>
  <c r="U1232"/>
  <c r="T1232"/>
  <c r="S1232"/>
  <c r="R1232"/>
  <c r="Q1232"/>
  <c r="P1232"/>
  <c r="O1232"/>
  <c r="N1232"/>
  <c r="M1232"/>
  <c r="L1232"/>
  <c r="K1232"/>
  <c r="J1232"/>
  <c r="AH1231"/>
  <c r="AF1231"/>
  <c r="AE1231"/>
  <c r="AD1231"/>
  <c r="AC1231"/>
  <c r="AB1231"/>
  <c r="AA1231"/>
  <c r="Z1231"/>
  <c r="Y1231"/>
  <c r="X1231"/>
  <c r="W1231"/>
  <c r="V1231"/>
  <c r="U1231"/>
  <c r="T1231"/>
  <c r="S1231"/>
  <c r="R1231"/>
  <c r="Q1231"/>
  <c r="P1231"/>
  <c r="O1231"/>
  <c r="N1231"/>
  <c r="M1231"/>
  <c r="L1231"/>
  <c r="K1231"/>
  <c r="J1231"/>
  <c r="AH1230"/>
  <c r="AF1230"/>
  <c r="AE1230"/>
  <c r="AD1230"/>
  <c r="AC1230"/>
  <c r="AB1230"/>
  <c r="AA1230"/>
  <c r="Z1230"/>
  <c r="Y1230"/>
  <c r="X1230"/>
  <c r="W1230"/>
  <c r="V1230"/>
  <c r="U1230"/>
  <c r="T1230"/>
  <c r="S1230"/>
  <c r="R1230"/>
  <c r="Q1230"/>
  <c r="P1230"/>
  <c r="O1230"/>
  <c r="N1230"/>
  <c r="M1230"/>
  <c r="L1230"/>
  <c r="K1230"/>
  <c r="J1230"/>
  <c r="AH1229"/>
  <c r="AF1229"/>
  <c r="AE1229"/>
  <c r="AD1229"/>
  <c r="AC1229"/>
  <c r="AB1229"/>
  <c r="AA1229"/>
  <c r="Z1229"/>
  <c r="Y1229"/>
  <c r="X1229"/>
  <c r="W1229"/>
  <c r="V1229"/>
  <c r="U1229"/>
  <c r="T1229"/>
  <c r="S1229"/>
  <c r="R1229"/>
  <c r="Q1229"/>
  <c r="P1229"/>
  <c r="O1229"/>
  <c r="N1229"/>
  <c r="M1229"/>
  <c r="L1229"/>
  <c r="K1229"/>
  <c r="J1229"/>
  <c r="AH1228"/>
  <c r="AF1228"/>
  <c r="AE1228"/>
  <c r="AD1228"/>
  <c r="AC1228"/>
  <c r="AB1228"/>
  <c r="AA1228"/>
  <c r="Z1228"/>
  <c r="Y1228"/>
  <c r="X1228"/>
  <c r="W1228"/>
  <c r="V1228"/>
  <c r="U1228"/>
  <c r="T1228"/>
  <c r="S1228"/>
  <c r="R1228"/>
  <c r="Q1228"/>
  <c r="P1228"/>
  <c r="O1228"/>
  <c r="N1228"/>
  <c r="M1228"/>
  <c r="L1228"/>
  <c r="K1228"/>
  <c r="J1228"/>
  <c r="AH1227"/>
  <c r="AF1227"/>
  <c r="AE1227"/>
  <c r="AD1227"/>
  <c r="AC1227"/>
  <c r="AB1227"/>
  <c r="AA1227"/>
  <c r="Z1227"/>
  <c r="Y1227"/>
  <c r="X1227"/>
  <c r="W1227"/>
  <c r="V1227"/>
  <c r="U1227"/>
  <c r="T1227"/>
  <c r="S1227"/>
  <c r="R1227"/>
  <c r="Q1227"/>
  <c r="P1227"/>
  <c r="O1227"/>
  <c r="N1227"/>
  <c r="M1227"/>
  <c r="L1227"/>
  <c r="K1227"/>
  <c r="J1227"/>
  <c r="H240" i="7"/>
  <c r="G240"/>
  <c r="F240"/>
  <c r="E240"/>
  <c r="D240"/>
  <c r="C240"/>
  <c r="B240"/>
  <c r="A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AH1226" i="6"/>
  <c r="AF1226"/>
  <c r="AE1226"/>
  <c r="AD1226"/>
  <c r="AC1226"/>
  <c r="AB1226"/>
  <c r="AA1226"/>
  <c r="Z1226"/>
  <c r="Y1226"/>
  <c r="X1226"/>
  <c r="W1226"/>
  <c r="V1226"/>
  <c r="U1226"/>
  <c r="T1226"/>
  <c r="S1226"/>
  <c r="R1226"/>
  <c r="Q1226"/>
  <c r="P1226"/>
  <c r="O1226"/>
  <c r="N1226"/>
  <c r="M1226"/>
  <c r="L1226"/>
  <c r="K1226"/>
  <c r="J1226"/>
  <c r="AH1225"/>
  <c r="AF1225"/>
  <c r="AE1225"/>
  <c r="AD1225"/>
  <c r="AC1225"/>
  <c r="AB1225"/>
  <c r="AA1225"/>
  <c r="Z1225"/>
  <c r="Y1225"/>
  <c r="X1225"/>
  <c r="W1225"/>
  <c r="V1225"/>
  <c r="U1225"/>
  <c r="T1225"/>
  <c r="S1225"/>
  <c r="R1225"/>
  <c r="Q1225"/>
  <c r="P1225"/>
  <c r="O1225"/>
  <c r="N1225"/>
  <c r="M1225"/>
  <c r="L1225"/>
  <c r="K1225"/>
  <c r="J1225"/>
  <c r="AH1224"/>
  <c r="AF1224"/>
  <c r="AE1224"/>
  <c r="AD1224"/>
  <c r="AC1224"/>
  <c r="AB1224"/>
  <c r="AA1224"/>
  <c r="Z1224"/>
  <c r="Y1224"/>
  <c r="X1224"/>
  <c r="W1224"/>
  <c r="V1224"/>
  <c r="U1224"/>
  <c r="T1224"/>
  <c r="S1224"/>
  <c r="R1224"/>
  <c r="Q1224"/>
  <c r="P1224"/>
  <c r="O1224"/>
  <c r="N1224"/>
  <c r="M1224"/>
  <c r="L1224"/>
  <c r="K1224"/>
  <c r="J1224"/>
  <c r="AH1223"/>
  <c r="AF1223"/>
  <c r="AE1223"/>
  <c r="AD1223"/>
  <c r="AC1223"/>
  <c r="AB1223"/>
  <c r="AA1223"/>
  <c r="Z1223"/>
  <c r="Y1223"/>
  <c r="X1223"/>
  <c r="W1223"/>
  <c r="V1223"/>
  <c r="U1223"/>
  <c r="T1223"/>
  <c r="S1223"/>
  <c r="R1223"/>
  <c r="Q1223"/>
  <c r="P1223"/>
  <c r="O1223"/>
  <c r="N1223"/>
  <c r="M1223"/>
  <c r="L1223"/>
  <c r="K1223"/>
  <c r="J1223"/>
  <c r="AH1222"/>
  <c r="AF1222"/>
  <c r="AE1222"/>
  <c r="AD1222"/>
  <c r="AC1222"/>
  <c r="AB1222"/>
  <c r="AA1222"/>
  <c r="Z1222"/>
  <c r="Y1222"/>
  <c r="X1222"/>
  <c r="W1222"/>
  <c r="V1222"/>
  <c r="U1222"/>
  <c r="T1222"/>
  <c r="S1222"/>
  <c r="R1222"/>
  <c r="Q1222"/>
  <c r="P1222"/>
  <c r="O1222"/>
  <c r="N1222"/>
  <c r="M1222"/>
  <c r="L1222"/>
  <c r="K1222"/>
  <c r="J1222"/>
  <c r="AH1221"/>
  <c r="AF1221"/>
  <c r="AE1221"/>
  <c r="AD1221"/>
  <c r="AC1221"/>
  <c r="AB1221"/>
  <c r="AA1221"/>
  <c r="Z1221"/>
  <c r="Y1221"/>
  <c r="X1221"/>
  <c r="W1221"/>
  <c r="V1221"/>
  <c r="U1221"/>
  <c r="T1221"/>
  <c r="S1221"/>
  <c r="R1221"/>
  <c r="Q1221"/>
  <c r="P1221"/>
  <c r="O1221"/>
  <c r="N1221"/>
  <c r="M1221"/>
  <c r="L1221"/>
  <c r="K1221"/>
  <c r="J1221"/>
  <c r="AH1220"/>
  <c r="AF1220"/>
  <c r="AE1220"/>
  <c r="AD1220"/>
  <c r="AC1220"/>
  <c r="AB1220"/>
  <c r="AA1220"/>
  <c r="Z1220"/>
  <c r="Y1220"/>
  <c r="X1220"/>
  <c r="W1220"/>
  <c r="V1220"/>
  <c r="U1220"/>
  <c r="T1220"/>
  <c r="S1220"/>
  <c r="R1220"/>
  <c r="Q1220"/>
  <c r="P1220"/>
  <c r="O1220"/>
  <c r="N1220"/>
  <c r="M1220"/>
  <c r="L1220"/>
  <c r="K1220"/>
  <c r="J1220"/>
  <c r="AH1219"/>
  <c r="AF1219"/>
  <c r="AE1219"/>
  <c r="AD1219"/>
  <c r="AC1219"/>
  <c r="AB1219"/>
  <c r="AA1219"/>
  <c r="Z1219"/>
  <c r="Y1219"/>
  <c r="X1219"/>
  <c r="W1219"/>
  <c r="V1219"/>
  <c r="U1219"/>
  <c r="T1219"/>
  <c r="S1219"/>
  <c r="R1219"/>
  <c r="Q1219"/>
  <c r="P1219"/>
  <c r="O1219"/>
  <c r="N1219"/>
  <c r="M1219"/>
  <c r="L1219"/>
  <c r="K1219"/>
  <c r="J1219"/>
  <c r="AH1218"/>
  <c r="AF1218"/>
  <c r="AE1218"/>
  <c r="AD1218"/>
  <c r="AC1218"/>
  <c r="AB1218"/>
  <c r="AA1218"/>
  <c r="Z1218"/>
  <c r="Y1218"/>
  <c r="X1218"/>
  <c r="W1218"/>
  <c r="V1218"/>
  <c r="U1218"/>
  <c r="T1218"/>
  <c r="S1218"/>
  <c r="R1218"/>
  <c r="Q1218"/>
  <c r="P1218"/>
  <c r="O1218"/>
  <c r="N1218"/>
  <c r="M1218"/>
  <c r="L1218"/>
  <c r="K1218"/>
  <c r="J1218"/>
  <c r="AH1217"/>
  <c r="AF1217"/>
  <c r="AE1217"/>
  <c r="AD1217"/>
  <c r="AC1217"/>
  <c r="AB1217"/>
  <c r="AA1217"/>
  <c r="Z1217"/>
  <c r="Y1217"/>
  <c r="X1217"/>
  <c r="W1217"/>
  <c r="V1217"/>
  <c r="U1217"/>
  <c r="T1217"/>
  <c r="S1217"/>
  <c r="R1217"/>
  <c r="Q1217"/>
  <c r="P1217"/>
  <c r="O1217"/>
  <c r="N1217"/>
  <c r="M1217"/>
  <c r="L1217"/>
  <c r="K1217"/>
  <c r="J1217"/>
  <c r="AH1216"/>
  <c r="AF1216"/>
  <c r="AE1216"/>
  <c r="AD1216"/>
  <c r="AC1216"/>
  <c r="AB1216"/>
  <c r="AA1216"/>
  <c r="Z1216"/>
  <c r="Y1216"/>
  <c r="X1216"/>
  <c r="W1216"/>
  <c r="V1216"/>
  <c r="U1216"/>
  <c r="T1216"/>
  <c r="S1216"/>
  <c r="R1216"/>
  <c r="Q1216"/>
  <c r="P1216"/>
  <c r="O1216"/>
  <c r="N1216"/>
  <c r="M1216"/>
  <c r="L1216"/>
  <c r="K1216"/>
  <c r="J1216"/>
  <c r="AH1215"/>
  <c r="AF1215"/>
  <c r="AE1215"/>
  <c r="AD1215"/>
  <c r="AC1215"/>
  <c r="AB1215"/>
  <c r="AA1215"/>
  <c r="Z1215"/>
  <c r="Y1215"/>
  <c r="X1215"/>
  <c r="W1215"/>
  <c r="V1215"/>
  <c r="U1215"/>
  <c r="T1215"/>
  <c r="S1215"/>
  <c r="R1215"/>
  <c r="Q1215"/>
  <c r="P1215"/>
  <c r="O1215"/>
  <c r="N1215"/>
  <c r="M1215"/>
  <c r="L1215"/>
  <c r="K1215"/>
  <c r="J1215"/>
  <c r="AH1214"/>
  <c r="AF1214"/>
  <c r="AE1214"/>
  <c r="AD1214"/>
  <c r="AC1214"/>
  <c r="AB1214"/>
  <c r="AA1214"/>
  <c r="Z1214"/>
  <c r="Y1214"/>
  <c r="X1214"/>
  <c r="W1214"/>
  <c r="V1214"/>
  <c r="U1214"/>
  <c r="T1214"/>
  <c r="S1214"/>
  <c r="R1214"/>
  <c r="Q1214"/>
  <c r="P1214"/>
  <c r="O1214"/>
  <c r="N1214"/>
  <c r="M1214"/>
  <c r="L1214"/>
  <c r="K1214"/>
  <c r="J1214"/>
  <c r="AH1213"/>
  <c r="AF1213"/>
  <c r="AE1213"/>
  <c r="AD1213"/>
  <c r="AC1213"/>
  <c r="AB1213"/>
  <c r="AA1213"/>
  <c r="Z1213"/>
  <c r="Y1213"/>
  <c r="X1213"/>
  <c r="W1213"/>
  <c r="V1213"/>
  <c r="U1213"/>
  <c r="T1213"/>
  <c r="S1213"/>
  <c r="R1213"/>
  <c r="Q1213"/>
  <c r="P1213"/>
  <c r="O1213"/>
  <c r="N1213"/>
  <c r="M1213"/>
  <c r="L1213"/>
  <c r="K1213"/>
  <c r="J1213"/>
  <c r="AH1212"/>
  <c r="AF1212"/>
  <c r="AE1212"/>
  <c r="AD1212"/>
  <c r="AC1212"/>
  <c r="AB1212"/>
  <c r="AA1212"/>
  <c r="Z1212"/>
  <c r="Y1212"/>
  <c r="X1212"/>
  <c r="W1212"/>
  <c r="V1212"/>
  <c r="U1212"/>
  <c r="T1212"/>
  <c r="S1212"/>
  <c r="R1212"/>
  <c r="Q1212"/>
  <c r="P1212"/>
  <c r="O1212"/>
  <c r="N1212"/>
  <c r="M1212"/>
  <c r="L1212"/>
  <c r="K1212"/>
  <c r="J1212"/>
  <c r="AH1211"/>
  <c r="AF1211"/>
  <c r="AE1211"/>
  <c r="AD1211"/>
  <c r="AC1211"/>
  <c r="AB1211"/>
  <c r="AA1211"/>
  <c r="Z1211"/>
  <c r="Y1211"/>
  <c r="X1211"/>
  <c r="W1211"/>
  <c r="V1211"/>
  <c r="U1211"/>
  <c r="T1211"/>
  <c r="S1211"/>
  <c r="R1211"/>
  <c r="Q1211"/>
  <c r="P1211"/>
  <c r="O1211"/>
  <c r="N1211"/>
  <c r="M1211"/>
  <c r="L1211"/>
  <c r="K1211"/>
  <c r="J1211"/>
  <c r="AH1210"/>
  <c r="AF1210"/>
  <c r="AE1210"/>
  <c r="AD1210"/>
  <c r="AC1210"/>
  <c r="AB1210"/>
  <c r="AA1210"/>
  <c r="Z1210"/>
  <c r="Y1210"/>
  <c r="X1210"/>
  <c r="W1210"/>
  <c r="V1210"/>
  <c r="U1210"/>
  <c r="T1210"/>
  <c r="S1210"/>
  <c r="R1210"/>
  <c r="Q1210"/>
  <c r="P1210"/>
  <c r="O1210"/>
  <c r="N1210"/>
  <c r="M1210"/>
  <c r="L1210"/>
  <c r="K1210"/>
  <c r="J1210"/>
  <c r="AH1209"/>
  <c r="AF1209"/>
  <c r="AE1209"/>
  <c r="AD1209"/>
  <c r="AC1209"/>
  <c r="AB1209"/>
  <c r="AA1209"/>
  <c r="Z1209"/>
  <c r="Y1209"/>
  <c r="X1209"/>
  <c r="W1209"/>
  <c r="V1209"/>
  <c r="U1209"/>
  <c r="T1209"/>
  <c r="S1209"/>
  <c r="R1209"/>
  <c r="Q1209"/>
  <c r="P1209"/>
  <c r="O1209"/>
  <c r="N1209"/>
  <c r="M1209"/>
  <c r="L1209"/>
  <c r="K1209"/>
  <c r="J1209"/>
  <c r="K239" i="7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AG239"/>
  <c r="AH239"/>
  <c r="AI239"/>
  <c r="AJ239"/>
  <c r="AK239"/>
  <c r="AL239"/>
  <c r="AM239"/>
  <c r="AN239"/>
  <c r="AO239"/>
  <c r="AP239"/>
  <c r="H239"/>
  <c r="G239"/>
  <c r="F239"/>
  <c r="E239"/>
  <c r="D239"/>
  <c r="C239"/>
  <c r="B239"/>
  <c r="A239"/>
  <c r="K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AG238"/>
  <c r="AH238"/>
  <c r="AI238"/>
  <c r="AJ238"/>
  <c r="AK238"/>
  <c r="AL238"/>
  <c r="AM238"/>
  <c r="AN238"/>
  <c r="AO238"/>
  <c r="AP238"/>
  <c r="H238"/>
  <c r="G238"/>
  <c r="F238"/>
  <c r="E238"/>
  <c r="D238"/>
  <c r="C238"/>
  <c r="B238"/>
  <c r="A238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AG237"/>
  <c r="AH237"/>
  <c r="AI237"/>
  <c r="AJ237"/>
  <c r="AK237"/>
  <c r="AL237"/>
  <c r="AM237"/>
  <c r="AN237"/>
  <c r="AO237"/>
  <c r="AP237"/>
  <c r="H237"/>
  <c r="G237"/>
  <c r="F237"/>
  <c r="E237"/>
  <c r="D237"/>
  <c r="C237"/>
  <c r="B237"/>
  <c r="A237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AG236"/>
  <c r="AH236"/>
  <c r="AI236"/>
  <c r="AJ236"/>
  <c r="AK236"/>
  <c r="AL236"/>
  <c r="AM236"/>
  <c r="AN236"/>
  <c r="AO236"/>
  <c r="AP236"/>
  <c r="H236"/>
  <c r="G236"/>
  <c r="F236"/>
  <c r="E236"/>
  <c r="D236"/>
  <c r="C236"/>
  <c r="B236"/>
  <c r="A236"/>
  <c r="K235"/>
  <c r="L235"/>
  <c r="M235"/>
  <c r="N235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AG235"/>
  <c r="AH235"/>
  <c r="AI235"/>
  <c r="AJ235"/>
  <c r="AK235"/>
  <c r="AL235"/>
  <c r="AM235"/>
  <c r="AN235"/>
  <c r="AO235"/>
  <c r="AP235"/>
  <c r="H235"/>
  <c r="G235"/>
  <c r="F235"/>
  <c r="E235"/>
  <c r="D235"/>
  <c r="C235"/>
  <c r="B235"/>
  <c r="A235"/>
  <c r="K234"/>
  <c r="L234"/>
  <c r="M234"/>
  <c r="N234"/>
  <c r="O234"/>
  <c r="P234"/>
  <c r="Q234"/>
  <c r="R234"/>
  <c r="S234"/>
  <c r="T234"/>
  <c r="U234"/>
  <c r="V234"/>
  <c r="W234"/>
  <c r="X234"/>
  <c r="Y234"/>
  <c r="Z234"/>
  <c r="AA234"/>
  <c r="AB234"/>
  <c r="AC234"/>
  <c r="AD234"/>
  <c r="AE234"/>
  <c r="AF234"/>
  <c r="AG234"/>
  <c r="AH234"/>
  <c r="AI234"/>
  <c r="AJ234"/>
  <c r="AK234"/>
  <c r="AL234"/>
  <c r="AM234"/>
  <c r="AN234"/>
  <c r="AO234"/>
  <c r="AP234"/>
  <c r="H234"/>
  <c r="G234"/>
  <c r="F234"/>
  <c r="E234"/>
  <c r="D234"/>
  <c r="C234"/>
  <c r="B234"/>
  <c r="A234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B233"/>
  <c r="AC233"/>
  <c r="AD233"/>
  <c r="AE233"/>
  <c r="AF233"/>
  <c r="AG233"/>
  <c r="AH233"/>
  <c r="AI233"/>
  <c r="AJ233"/>
  <c r="AK233"/>
  <c r="AL233"/>
  <c r="AM233"/>
  <c r="AN233"/>
  <c r="AO233"/>
  <c r="AP233"/>
  <c r="H233"/>
  <c r="G233"/>
  <c r="F233"/>
  <c r="E233"/>
  <c r="D233"/>
  <c r="C233"/>
  <c r="B233"/>
  <c r="A233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/>
  <c r="AI232"/>
  <c r="AJ232"/>
  <c r="AK232"/>
  <c r="AL232"/>
  <c r="AM232"/>
  <c r="AN232"/>
  <c r="AO232"/>
  <c r="AP232"/>
  <c r="H232"/>
  <c r="G232"/>
  <c r="F232"/>
  <c r="E232"/>
  <c r="D232"/>
  <c r="C232"/>
  <c r="B232"/>
  <c r="A232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/>
  <c r="AI231"/>
  <c r="AJ231"/>
  <c r="AK231"/>
  <c r="AL231"/>
  <c r="AM231"/>
  <c r="AN231"/>
  <c r="AO231"/>
  <c r="AP231"/>
  <c r="H231"/>
  <c r="G231"/>
  <c r="F231"/>
  <c r="E231"/>
  <c r="D231"/>
  <c r="C231"/>
  <c r="B231"/>
  <c r="A231"/>
  <c r="K230"/>
  <c r="L230"/>
  <c r="M230"/>
  <c r="N230"/>
  <c r="O230"/>
  <c r="P230"/>
  <c r="Q230"/>
  <c r="R230"/>
  <c r="S230"/>
  <c r="T230"/>
  <c r="U230"/>
  <c r="V230"/>
  <c r="W230"/>
  <c r="X230"/>
  <c r="Y230"/>
  <c r="Z230"/>
  <c r="AA230"/>
  <c r="AB230"/>
  <c r="AC230"/>
  <c r="AD230"/>
  <c r="AE230"/>
  <c r="AF230"/>
  <c r="AG230"/>
  <c r="AH230"/>
  <c r="AI230"/>
  <c r="AJ230"/>
  <c r="AK230"/>
  <c r="AL230"/>
  <c r="AM230"/>
  <c r="AN230"/>
  <c r="AO230"/>
  <c r="AP230"/>
  <c r="H230"/>
  <c r="G230"/>
  <c r="F230"/>
  <c r="E230"/>
  <c r="D230"/>
  <c r="C230"/>
  <c r="B230"/>
  <c r="A230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AG229"/>
  <c r="AH229"/>
  <c r="AI229"/>
  <c r="AJ229"/>
  <c r="AK229"/>
  <c r="AL229"/>
  <c r="AM229"/>
  <c r="AN229"/>
  <c r="AO229"/>
  <c r="AP229"/>
  <c r="H229"/>
  <c r="G229"/>
  <c r="F229"/>
  <c r="E229"/>
  <c r="D229"/>
  <c r="C229"/>
  <c r="B229"/>
  <c r="A229"/>
  <c r="K228"/>
  <c r="L228"/>
  <c r="M228"/>
  <c r="N228"/>
  <c r="O228"/>
  <c r="P228"/>
  <c r="Q228"/>
  <c r="R228"/>
  <c r="S228"/>
  <c r="T228"/>
  <c r="U228"/>
  <c r="V228"/>
  <c r="W228"/>
  <c r="X228"/>
  <c r="Y228"/>
  <c r="Z228"/>
  <c r="AA228"/>
  <c r="AB228"/>
  <c r="AC228"/>
  <c r="AD228"/>
  <c r="AE228"/>
  <c r="AF228"/>
  <c r="AG228"/>
  <c r="AH228"/>
  <c r="AI228"/>
  <c r="AJ228"/>
  <c r="AK228"/>
  <c r="AL228"/>
  <c r="AM228"/>
  <c r="AN228"/>
  <c r="AO228"/>
  <c r="AP228"/>
  <c r="H228"/>
  <c r="G228"/>
  <c r="F228"/>
  <c r="E228"/>
  <c r="D228"/>
  <c r="C228"/>
  <c r="B228"/>
  <c r="A228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B227"/>
  <c r="AC227"/>
  <c r="AD227"/>
  <c r="AE227"/>
  <c r="AF227"/>
  <c r="AG227"/>
  <c r="AH227"/>
  <c r="AI227"/>
  <c r="AJ227"/>
  <c r="AK227"/>
  <c r="AL227"/>
  <c r="AM227"/>
  <c r="AN227"/>
  <c r="AO227"/>
  <c r="AP227"/>
  <c r="H227"/>
  <c r="G227"/>
  <c r="F227"/>
  <c r="E227"/>
  <c r="D227"/>
  <c r="C227"/>
  <c r="B227"/>
  <c r="A227"/>
  <c r="K226"/>
  <c r="L226"/>
  <c r="M226"/>
  <c r="N226"/>
  <c r="O226"/>
  <c r="P226"/>
  <c r="Q226"/>
  <c r="R226"/>
  <c r="S226"/>
  <c r="T226"/>
  <c r="U226"/>
  <c r="V226"/>
  <c r="W226"/>
  <c r="X226"/>
  <c r="Y226"/>
  <c r="Z226"/>
  <c r="AA226"/>
  <c r="AB226"/>
  <c r="AC226"/>
  <c r="AD226"/>
  <c r="AE226"/>
  <c r="AF226"/>
  <c r="AG226"/>
  <c r="AH226"/>
  <c r="AI226"/>
  <c r="AJ226"/>
  <c r="AK226"/>
  <c r="AL226"/>
  <c r="AM226"/>
  <c r="AN226"/>
  <c r="AO226"/>
  <c r="AP226"/>
  <c r="H226"/>
  <c r="G226"/>
  <c r="F226"/>
  <c r="E226"/>
  <c r="D226"/>
  <c r="C226"/>
  <c r="B226"/>
  <c r="A226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B225"/>
  <c r="AC225"/>
  <c r="AD225"/>
  <c r="AE225"/>
  <c r="AF225"/>
  <c r="AG225"/>
  <c r="AH225"/>
  <c r="AI225"/>
  <c r="AJ225"/>
  <c r="AK225"/>
  <c r="AL225"/>
  <c r="AM225"/>
  <c r="AN225"/>
  <c r="AO225"/>
  <c r="AP225"/>
  <c r="H225"/>
  <c r="G225"/>
  <c r="F225"/>
  <c r="E225"/>
  <c r="D225"/>
  <c r="C225"/>
  <c r="B225"/>
  <c r="A225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H224"/>
  <c r="G224"/>
  <c r="F224"/>
  <c r="E224"/>
  <c r="D224"/>
  <c r="C224"/>
  <c r="B224"/>
  <c r="A224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H223"/>
  <c r="G223"/>
  <c r="F223"/>
  <c r="E223"/>
  <c r="D223"/>
  <c r="C223"/>
  <c r="B223"/>
  <c r="A223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H222"/>
  <c r="G222"/>
  <c r="F222"/>
  <c r="E222"/>
  <c r="D222"/>
  <c r="C222"/>
  <c r="B222"/>
  <c r="A222"/>
  <c r="H221"/>
  <c r="G221"/>
  <c r="F221"/>
  <c r="E221"/>
  <c r="D221"/>
  <c r="C221"/>
  <c r="B221"/>
  <c r="H220"/>
  <c r="G220"/>
  <c r="F220"/>
  <c r="E220"/>
  <c r="D220"/>
  <c r="C220"/>
  <c r="B220"/>
  <c r="H219"/>
  <c r="G219"/>
  <c r="F219"/>
  <c r="E219"/>
  <c r="D219"/>
  <c r="C219"/>
  <c r="B219"/>
  <c r="H218"/>
  <c r="G218"/>
  <c r="F218"/>
  <c r="E218"/>
  <c r="D218"/>
  <c r="C218"/>
  <c r="B218"/>
  <c r="H217"/>
  <c r="G217"/>
  <c r="F217"/>
  <c r="E217"/>
  <c r="D217"/>
  <c r="C217"/>
  <c r="B217"/>
  <c r="H216"/>
  <c r="G216"/>
  <c r="F216"/>
  <c r="E216"/>
  <c r="D216"/>
  <c r="C216"/>
  <c r="B216"/>
  <c r="H215"/>
  <c r="G215"/>
  <c r="F215"/>
  <c r="E215"/>
  <c r="D215"/>
  <c r="C215"/>
  <c r="B215"/>
  <c r="H214"/>
  <c r="G214"/>
  <c r="F214"/>
  <c r="E214"/>
  <c r="D214"/>
  <c r="C214"/>
  <c r="B214"/>
  <c r="H213"/>
  <c r="G213"/>
  <c r="F213"/>
  <c r="E213"/>
  <c r="D213"/>
  <c r="C213"/>
  <c r="B213"/>
  <c r="H212"/>
  <c r="G212"/>
  <c r="F212"/>
  <c r="E212"/>
  <c r="D212"/>
  <c r="C212"/>
  <c r="B212"/>
  <c r="H211"/>
  <c r="G211"/>
  <c r="F211"/>
  <c r="E211"/>
  <c r="D211"/>
  <c r="C211"/>
  <c r="B211"/>
  <c r="H210"/>
  <c r="G210"/>
  <c r="F210"/>
  <c r="E210"/>
  <c r="D210"/>
  <c r="C210"/>
  <c r="B210"/>
  <c r="H209"/>
  <c r="G209"/>
  <c r="F209"/>
  <c r="E209"/>
  <c r="D209"/>
  <c r="C209"/>
  <c r="B209"/>
  <c r="H208"/>
  <c r="G208"/>
  <c r="F208"/>
  <c r="E208"/>
  <c r="D208"/>
  <c r="C208"/>
  <c r="B208"/>
  <c r="H207"/>
  <c r="G207"/>
  <c r="F207"/>
  <c r="E207"/>
  <c r="D207"/>
  <c r="C207"/>
  <c r="B207"/>
  <c r="H206"/>
  <c r="G206"/>
  <c r="F206"/>
  <c r="E206"/>
  <c r="D206"/>
  <c r="C206"/>
  <c r="B206"/>
  <c r="H205"/>
  <c r="G205"/>
  <c r="F205"/>
  <c r="E205"/>
  <c r="D205"/>
  <c r="C205"/>
  <c r="B205"/>
  <c r="H204"/>
  <c r="G204"/>
  <c r="F204"/>
  <c r="E204"/>
  <c r="D204"/>
  <c r="C204"/>
  <c r="B204"/>
  <c r="H203"/>
  <c r="G203"/>
  <c r="F203"/>
  <c r="E203"/>
  <c r="D203"/>
  <c r="C203"/>
  <c r="B203"/>
  <c r="H202"/>
  <c r="G202"/>
  <c r="F202"/>
  <c r="E202"/>
  <c r="D202"/>
  <c r="C202"/>
  <c r="B202"/>
  <c r="H201"/>
  <c r="G201"/>
  <c r="F201"/>
  <c r="E201"/>
  <c r="D201"/>
  <c r="C201"/>
  <c r="B201"/>
  <c r="H200"/>
  <c r="G200"/>
  <c r="F200"/>
  <c r="E200"/>
  <c r="D200"/>
  <c r="C200"/>
  <c r="B200"/>
  <c r="H199"/>
  <c r="G199"/>
  <c r="F199"/>
  <c r="E199"/>
  <c r="D199"/>
  <c r="C199"/>
  <c r="B199"/>
  <c r="H198"/>
  <c r="G198"/>
  <c r="F198"/>
  <c r="E198"/>
  <c r="D198"/>
  <c r="C198"/>
  <c r="B198"/>
  <c r="H197"/>
  <c r="G197"/>
  <c r="F197"/>
  <c r="E197"/>
  <c r="D197"/>
  <c r="C197"/>
  <c r="B197"/>
  <c r="H196"/>
  <c r="G196"/>
  <c r="F196"/>
  <c r="E196"/>
  <c r="D196"/>
  <c r="C196"/>
  <c r="B196"/>
  <c r="H195"/>
  <c r="G195"/>
  <c r="F195"/>
  <c r="E195"/>
  <c r="D195"/>
  <c r="C195"/>
  <c r="B195"/>
  <c r="H194"/>
  <c r="G194"/>
  <c r="F194"/>
  <c r="E194"/>
  <c r="D194"/>
  <c r="C194"/>
  <c r="B194"/>
  <c r="H193"/>
  <c r="G193"/>
  <c r="F193"/>
  <c r="E193"/>
  <c r="D193"/>
  <c r="C193"/>
  <c r="B193"/>
  <c r="H192"/>
  <c r="G192"/>
  <c r="F192"/>
  <c r="E192"/>
  <c r="D192"/>
  <c r="C192"/>
  <c r="B192"/>
  <c r="H191"/>
  <c r="G191"/>
  <c r="F191"/>
  <c r="E191"/>
  <c r="D191"/>
  <c r="C191"/>
  <c r="B191"/>
  <c r="H190"/>
  <c r="G190"/>
  <c r="F190"/>
  <c r="E190"/>
  <c r="D190"/>
  <c r="C190"/>
  <c r="B190"/>
  <c r="H189"/>
  <c r="G189"/>
  <c r="F189"/>
  <c r="E189"/>
  <c r="D189"/>
  <c r="C189"/>
  <c r="B189"/>
  <c r="H188"/>
  <c r="G188"/>
  <c r="F188"/>
  <c r="E188"/>
  <c r="D188"/>
  <c r="C188"/>
  <c r="B188"/>
  <c r="H187"/>
  <c r="G187"/>
  <c r="F187"/>
  <c r="E187"/>
  <c r="D187"/>
  <c r="C187"/>
  <c r="B187"/>
  <c r="H186"/>
  <c r="G186"/>
  <c r="F186"/>
  <c r="E186"/>
  <c r="D186"/>
  <c r="C186"/>
  <c r="B186"/>
  <c r="H185"/>
  <c r="G185"/>
  <c r="F185"/>
  <c r="E185"/>
  <c r="D185"/>
  <c r="C185"/>
  <c r="B185"/>
  <c r="H184"/>
  <c r="G184"/>
  <c r="F184"/>
  <c r="E184"/>
  <c r="D184"/>
  <c r="C184"/>
  <c r="B184"/>
  <c r="H183"/>
  <c r="G183"/>
  <c r="F183"/>
  <c r="E183"/>
  <c r="D183"/>
  <c r="C183"/>
  <c r="B183"/>
  <c r="H182"/>
  <c r="G182"/>
  <c r="F182"/>
  <c r="E182"/>
  <c r="D182"/>
  <c r="C182"/>
  <c r="B182"/>
  <c r="H181"/>
  <c r="G181"/>
  <c r="F181"/>
  <c r="E181"/>
  <c r="D181"/>
  <c r="C181"/>
  <c r="B181"/>
  <c r="H180"/>
  <c r="G180"/>
  <c r="F180"/>
  <c r="E180"/>
  <c r="D180"/>
  <c r="C180"/>
  <c r="B180"/>
  <c r="H179"/>
  <c r="G179"/>
  <c r="F179"/>
  <c r="E179"/>
  <c r="D179"/>
  <c r="C179"/>
  <c r="B179"/>
  <c r="H178"/>
  <c r="G178"/>
  <c r="F178"/>
  <c r="E178"/>
  <c r="D178"/>
  <c r="C178"/>
  <c r="B178"/>
  <c r="H177"/>
  <c r="G177"/>
  <c r="F177"/>
  <c r="E177"/>
  <c r="D177"/>
  <c r="C177"/>
  <c r="B177"/>
  <c r="H176"/>
  <c r="G176"/>
  <c r="F176"/>
  <c r="E176"/>
  <c r="D176"/>
  <c r="C176"/>
  <c r="B176"/>
  <c r="H175"/>
  <c r="G175"/>
  <c r="F175"/>
  <c r="E175"/>
  <c r="D175"/>
  <c r="C175"/>
  <c r="B175"/>
  <c r="H174"/>
  <c r="G174"/>
  <c r="F174"/>
  <c r="E174"/>
  <c r="D174"/>
  <c r="C174"/>
  <c r="B174"/>
  <c r="H173"/>
  <c r="G173"/>
  <c r="F173"/>
  <c r="E173"/>
  <c r="D173"/>
  <c r="C173"/>
  <c r="B173"/>
  <c r="H172"/>
  <c r="G172"/>
  <c r="F172"/>
  <c r="E172"/>
  <c r="D172"/>
  <c r="C172"/>
  <c r="B172"/>
  <c r="H171"/>
  <c r="G171"/>
  <c r="F171"/>
  <c r="E171"/>
  <c r="D171"/>
  <c r="C171"/>
  <c r="B171"/>
  <c r="H170"/>
  <c r="G170"/>
  <c r="F170"/>
  <c r="E170"/>
  <c r="D170"/>
  <c r="C170"/>
  <c r="B170"/>
  <c r="H169"/>
  <c r="G169"/>
  <c r="F169"/>
  <c r="E169"/>
  <c r="D169"/>
  <c r="C169"/>
  <c r="B169"/>
  <c r="H168"/>
  <c r="G168"/>
  <c r="F168"/>
  <c r="E168"/>
  <c r="D168"/>
  <c r="C168"/>
  <c r="B168"/>
  <c r="H167"/>
  <c r="G167"/>
  <c r="F167"/>
  <c r="E167"/>
  <c r="D167"/>
  <c r="C167"/>
  <c r="B167"/>
  <c r="H166"/>
  <c r="G166"/>
  <c r="F166"/>
  <c r="E166"/>
  <c r="D166"/>
  <c r="C166"/>
  <c r="B166"/>
  <c r="H165"/>
  <c r="G165"/>
  <c r="F165"/>
  <c r="E165"/>
  <c r="D165"/>
  <c r="C165"/>
  <c r="B165"/>
  <c r="H164"/>
  <c r="G164"/>
  <c r="F164"/>
  <c r="E164"/>
  <c r="D164"/>
  <c r="C164"/>
  <c r="B164"/>
  <c r="H163"/>
  <c r="G163"/>
  <c r="F163"/>
  <c r="E163"/>
  <c r="D163"/>
  <c r="C163"/>
  <c r="B163"/>
  <c r="H162"/>
  <c r="G162"/>
  <c r="F162"/>
  <c r="E162"/>
  <c r="D162"/>
  <c r="C162"/>
  <c r="B162"/>
  <c r="H161"/>
  <c r="G161"/>
  <c r="F161"/>
  <c r="E161"/>
  <c r="D161"/>
  <c r="C161"/>
  <c r="B161"/>
  <c r="H160"/>
  <c r="G160"/>
  <c r="F160"/>
  <c r="E160"/>
  <c r="D160"/>
  <c r="C160"/>
  <c r="B160"/>
  <c r="H159"/>
  <c r="G159"/>
  <c r="F159"/>
  <c r="E159"/>
  <c r="D159"/>
  <c r="C159"/>
  <c r="B159"/>
  <c r="H158"/>
  <c r="G158"/>
  <c r="F158"/>
  <c r="E158"/>
  <c r="D158"/>
  <c r="C158"/>
  <c r="B158"/>
  <c r="H157"/>
  <c r="G157"/>
  <c r="F157"/>
  <c r="E157"/>
  <c r="D157"/>
  <c r="C157"/>
  <c r="B157"/>
  <c r="H156"/>
  <c r="G156"/>
  <c r="F156"/>
  <c r="E156"/>
  <c r="D156"/>
  <c r="C156"/>
  <c r="B156"/>
  <c r="H155"/>
  <c r="G155"/>
  <c r="F155"/>
  <c r="E155"/>
  <c r="D155"/>
  <c r="C155"/>
  <c r="B155"/>
  <c r="H154"/>
  <c r="G154"/>
  <c r="F154"/>
  <c r="E154"/>
  <c r="D154"/>
  <c r="C154"/>
  <c r="B154"/>
  <c r="H153"/>
  <c r="G153"/>
  <c r="F153"/>
  <c r="E153"/>
  <c r="D153"/>
  <c r="C153"/>
  <c r="B153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K221"/>
  <c r="L221"/>
  <c r="M221"/>
  <c r="N221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AG221"/>
  <c r="AH221"/>
  <c r="AI221"/>
  <c r="AJ221"/>
  <c r="AK221"/>
  <c r="AL221"/>
  <c r="AM221"/>
  <c r="AN221"/>
  <c r="AO221"/>
  <c r="AP221"/>
  <c r="AH1208" i="6"/>
  <c r="AF1208"/>
  <c r="AE1208"/>
  <c r="AD1208"/>
  <c r="AC1208"/>
  <c r="AB1208"/>
  <c r="AA1208"/>
  <c r="Z1208"/>
  <c r="Y1208"/>
  <c r="X1208"/>
  <c r="W1208"/>
  <c r="V1208"/>
  <c r="U1208"/>
  <c r="T1208"/>
  <c r="S1208"/>
  <c r="R1208"/>
  <c r="Q1208"/>
  <c r="P1208"/>
  <c r="O1208"/>
  <c r="N1208"/>
  <c r="M1208"/>
  <c r="L1208"/>
  <c r="K1208"/>
  <c r="J1208"/>
  <c r="AH1207"/>
  <c r="AF1207"/>
  <c r="AE1207"/>
  <c r="AD1207"/>
  <c r="AC1207"/>
  <c r="AB1207"/>
  <c r="AA1207"/>
  <c r="Z1207"/>
  <c r="Y1207"/>
  <c r="X1207"/>
  <c r="W1207"/>
  <c r="V1207"/>
  <c r="U1207"/>
  <c r="T1207"/>
  <c r="S1207"/>
  <c r="R1207"/>
  <c r="Q1207"/>
  <c r="P1207"/>
  <c r="O1207"/>
  <c r="N1207"/>
  <c r="M1207"/>
  <c r="L1207"/>
  <c r="K1207"/>
  <c r="J1207"/>
  <c r="AH1206"/>
  <c r="AF1206"/>
  <c r="AE1206"/>
  <c r="AD1206"/>
  <c r="AC1206"/>
  <c r="AB1206"/>
  <c r="AA1206"/>
  <c r="Z1206"/>
  <c r="Y1206"/>
  <c r="X1206"/>
  <c r="W1206"/>
  <c r="V1206"/>
  <c r="U1206"/>
  <c r="T1206"/>
  <c r="S1206"/>
  <c r="R1206"/>
  <c r="Q1206"/>
  <c r="P1206"/>
  <c r="O1206"/>
  <c r="N1206"/>
  <c r="M1206"/>
  <c r="L1206"/>
  <c r="K1206"/>
  <c r="J1206"/>
  <c r="AH1205"/>
  <c r="AF1205"/>
  <c r="AE1205"/>
  <c r="AD1205"/>
  <c r="AC1205"/>
  <c r="AB1205"/>
  <c r="AA1205"/>
  <c r="Z1205"/>
  <c r="Y1205"/>
  <c r="X1205"/>
  <c r="W1205"/>
  <c r="V1205"/>
  <c r="U1205"/>
  <c r="T1205"/>
  <c r="S1205"/>
  <c r="R1205"/>
  <c r="Q1205"/>
  <c r="P1205"/>
  <c r="O1205"/>
  <c r="N1205"/>
  <c r="M1205"/>
  <c r="L1205"/>
  <c r="K1205"/>
  <c r="J1205"/>
  <c r="AH1204"/>
  <c r="AF1204"/>
  <c r="AE1204"/>
  <c r="AD1204"/>
  <c r="AC1204"/>
  <c r="AB1204"/>
  <c r="AA1204"/>
  <c r="Z1204"/>
  <c r="Y1204"/>
  <c r="X1204"/>
  <c r="W1204"/>
  <c r="V1204"/>
  <c r="U1204"/>
  <c r="T1204"/>
  <c r="S1204"/>
  <c r="R1204"/>
  <c r="Q1204"/>
  <c r="P1204"/>
  <c r="O1204"/>
  <c r="N1204"/>
  <c r="M1204"/>
  <c r="L1204"/>
  <c r="K1204"/>
  <c r="J1204"/>
  <c r="AH1203"/>
  <c r="AF1203"/>
  <c r="AE1203"/>
  <c r="AD1203"/>
  <c r="AC1203"/>
  <c r="AB1203"/>
  <c r="AA1203"/>
  <c r="Z1203"/>
  <c r="Y1203"/>
  <c r="X1203"/>
  <c r="W1203"/>
  <c r="V1203"/>
  <c r="U1203"/>
  <c r="T1203"/>
  <c r="S1203"/>
  <c r="R1203"/>
  <c r="Q1203"/>
  <c r="P1203"/>
  <c r="O1203"/>
  <c r="N1203"/>
  <c r="M1203"/>
  <c r="L1203"/>
  <c r="K1203"/>
  <c r="J1203"/>
  <c r="AH1202"/>
  <c r="AF1202"/>
  <c r="AE1202"/>
  <c r="AD1202"/>
  <c r="AC1202"/>
  <c r="AB1202"/>
  <c r="AA1202"/>
  <c r="Z1202"/>
  <c r="Y1202"/>
  <c r="X1202"/>
  <c r="W1202"/>
  <c r="V1202"/>
  <c r="U1202"/>
  <c r="T1202"/>
  <c r="S1202"/>
  <c r="R1202"/>
  <c r="Q1202"/>
  <c r="P1202"/>
  <c r="O1202"/>
  <c r="N1202"/>
  <c r="M1202"/>
  <c r="L1202"/>
  <c r="K1202"/>
  <c r="J1202"/>
  <c r="AH1201"/>
  <c r="AF1201"/>
  <c r="AE1201"/>
  <c r="AD1201"/>
  <c r="AC1201"/>
  <c r="AB1201"/>
  <c r="AA1201"/>
  <c r="Z1201"/>
  <c r="Y1201"/>
  <c r="X1201"/>
  <c r="W1201"/>
  <c r="V1201"/>
  <c r="U1201"/>
  <c r="T1201"/>
  <c r="S1201"/>
  <c r="R1201"/>
  <c r="Q1201"/>
  <c r="P1201"/>
  <c r="O1201"/>
  <c r="N1201"/>
  <c r="M1201"/>
  <c r="L1201"/>
  <c r="K1201"/>
  <c r="J1201"/>
  <c r="AH1200"/>
  <c r="AF1200"/>
  <c r="AE1200"/>
  <c r="AD1200"/>
  <c r="AC1200"/>
  <c r="AB1200"/>
  <c r="AA1200"/>
  <c r="Z1200"/>
  <c r="Y1200"/>
  <c r="X1200"/>
  <c r="W1200"/>
  <c r="V1200"/>
  <c r="U1200"/>
  <c r="T1200"/>
  <c r="S1200"/>
  <c r="R1200"/>
  <c r="Q1200"/>
  <c r="P1200"/>
  <c r="O1200"/>
  <c r="N1200"/>
  <c r="M1200"/>
  <c r="L1200"/>
  <c r="K1200"/>
  <c r="J1200"/>
  <c r="AH1199"/>
  <c r="AF1199"/>
  <c r="AE1199"/>
  <c r="AD1199"/>
  <c r="AC1199"/>
  <c r="AB1199"/>
  <c r="AA1199"/>
  <c r="Z1199"/>
  <c r="Y1199"/>
  <c r="X1199"/>
  <c r="W1199"/>
  <c r="V1199"/>
  <c r="U1199"/>
  <c r="T1199"/>
  <c r="S1199"/>
  <c r="R1199"/>
  <c r="Q1199"/>
  <c r="P1199"/>
  <c r="O1199"/>
  <c r="N1199"/>
  <c r="M1199"/>
  <c r="L1199"/>
  <c r="K1199"/>
  <c r="J1199"/>
  <c r="AH1198"/>
  <c r="AF1198"/>
  <c r="AE1198"/>
  <c r="AD1198"/>
  <c r="AC1198"/>
  <c r="AB1198"/>
  <c r="AA1198"/>
  <c r="Z1198"/>
  <c r="Y1198"/>
  <c r="X1198"/>
  <c r="W1198"/>
  <c r="V1198"/>
  <c r="U1198"/>
  <c r="T1198"/>
  <c r="S1198"/>
  <c r="R1198"/>
  <c r="Q1198"/>
  <c r="P1198"/>
  <c r="O1198"/>
  <c r="N1198"/>
  <c r="M1198"/>
  <c r="L1198"/>
  <c r="K1198"/>
  <c r="J1198"/>
  <c r="AH1197"/>
  <c r="AF1197"/>
  <c r="AE1197"/>
  <c r="AD1197"/>
  <c r="AC1197"/>
  <c r="AB1197"/>
  <c r="AA1197"/>
  <c r="Z1197"/>
  <c r="Y1197"/>
  <c r="X1197"/>
  <c r="W1197"/>
  <c r="V1197"/>
  <c r="U1197"/>
  <c r="T1197"/>
  <c r="S1197"/>
  <c r="R1197"/>
  <c r="Q1197"/>
  <c r="P1197"/>
  <c r="O1197"/>
  <c r="N1197"/>
  <c r="M1197"/>
  <c r="L1197"/>
  <c r="K1197"/>
  <c r="J1197"/>
  <c r="AH1196"/>
  <c r="AF1196"/>
  <c r="AE1196"/>
  <c r="AD1196"/>
  <c r="AC1196"/>
  <c r="AB1196"/>
  <c r="AA1196"/>
  <c r="Z1196"/>
  <c r="Y1196"/>
  <c r="X1196"/>
  <c r="W1196"/>
  <c r="V1196"/>
  <c r="U1196"/>
  <c r="T1196"/>
  <c r="S1196"/>
  <c r="R1196"/>
  <c r="Q1196"/>
  <c r="P1196"/>
  <c r="O1196"/>
  <c r="N1196"/>
  <c r="M1196"/>
  <c r="L1196"/>
  <c r="K1196"/>
  <c r="J1196"/>
  <c r="AH1195"/>
  <c r="AF1195"/>
  <c r="AE1195"/>
  <c r="AD1195"/>
  <c r="AC1195"/>
  <c r="AB1195"/>
  <c r="AA1195"/>
  <c r="Z1195"/>
  <c r="Y1195"/>
  <c r="X1195"/>
  <c r="W1195"/>
  <c r="V1195"/>
  <c r="U1195"/>
  <c r="T1195"/>
  <c r="S1195"/>
  <c r="R1195"/>
  <c r="Q1195"/>
  <c r="P1195"/>
  <c r="O1195"/>
  <c r="N1195"/>
  <c r="M1195"/>
  <c r="L1195"/>
  <c r="K1195"/>
  <c r="J1195"/>
  <c r="AH1194"/>
  <c r="AF1194"/>
  <c r="AE1194"/>
  <c r="AD1194"/>
  <c r="AC1194"/>
  <c r="AB1194"/>
  <c r="AA1194"/>
  <c r="Z1194"/>
  <c r="Y1194"/>
  <c r="X1194"/>
  <c r="W1194"/>
  <c r="V1194"/>
  <c r="U1194"/>
  <c r="T1194"/>
  <c r="S1194"/>
  <c r="R1194"/>
  <c r="Q1194"/>
  <c r="P1194"/>
  <c r="O1194"/>
  <c r="N1194"/>
  <c r="M1194"/>
  <c r="L1194"/>
  <c r="K1194"/>
  <c r="J1194"/>
  <c r="AH1193"/>
  <c r="AF1193"/>
  <c r="AE1193"/>
  <c r="AD1193"/>
  <c r="AC1193"/>
  <c r="AB1193"/>
  <c r="AA1193"/>
  <c r="Z1193"/>
  <c r="Y1193"/>
  <c r="X1193"/>
  <c r="W1193"/>
  <c r="V1193"/>
  <c r="U1193"/>
  <c r="T1193"/>
  <c r="S1193"/>
  <c r="R1193"/>
  <c r="Q1193"/>
  <c r="P1193"/>
  <c r="O1193"/>
  <c r="N1193"/>
  <c r="M1193"/>
  <c r="L1193"/>
  <c r="K1193"/>
  <c r="J1193"/>
  <c r="AH1192"/>
  <c r="AF1192"/>
  <c r="AE1192"/>
  <c r="AD1192"/>
  <c r="AC1192"/>
  <c r="AB1192"/>
  <c r="AA1192"/>
  <c r="Z1192"/>
  <c r="Y1192"/>
  <c r="X1192"/>
  <c r="W1192"/>
  <c r="V1192"/>
  <c r="U1192"/>
  <c r="T1192"/>
  <c r="S1192"/>
  <c r="R1192"/>
  <c r="Q1192"/>
  <c r="P1192"/>
  <c r="O1192"/>
  <c r="N1192"/>
  <c r="M1192"/>
  <c r="L1192"/>
  <c r="K1192"/>
  <c r="J1192"/>
  <c r="AH1191"/>
  <c r="AF1191"/>
  <c r="AE1191"/>
  <c r="AD1191"/>
  <c r="AC1191"/>
  <c r="AB1191"/>
  <c r="AA1191"/>
  <c r="Z1191"/>
  <c r="Y1191"/>
  <c r="X1191"/>
  <c r="W1191"/>
  <c r="V1191"/>
  <c r="U1191"/>
  <c r="T1191"/>
  <c r="S1191"/>
  <c r="R1191"/>
  <c r="Q1191"/>
  <c r="P1191"/>
  <c r="O1191"/>
  <c r="N1191"/>
  <c r="M1191"/>
  <c r="L1191"/>
  <c r="K1191"/>
  <c r="J1191"/>
  <c r="AH1190"/>
  <c r="AF1190"/>
  <c r="AE1190"/>
  <c r="AD1190"/>
  <c r="AC1190"/>
  <c r="AB1190"/>
  <c r="AA1190"/>
  <c r="Z1190"/>
  <c r="Y1190"/>
  <c r="X1190"/>
  <c r="W1190"/>
  <c r="V1190"/>
  <c r="U1190"/>
  <c r="T1190"/>
  <c r="S1190"/>
  <c r="R1190"/>
  <c r="Q1190"/>
  <c r="P1190"/>
  <c r="O1190"/>
  <c r="N1190"/>
  <c r="M1190"/>
  <c r="L1190"/>
  <c r="K1190"/>
  <c r="J1190"/>
  <c r="AH1189"/>
  <c r="AF1189"/>
  <c r="AE1189"/>
  <c r="AD1189"/>
  <c r="AC1189"/>
  <c r="AB1189"/>
  <c r="AA1189"/>
  <c r="Z1189"/>
  <c r="Y1189"/>
  <c r="X1189"/>
  <c r="W1189"/>
  <c r="V1189"/>
  <c r="U1189"/>
  <c r="T1189"/>
  <c r="S1189"/>
  <c r="R1189"/>
  <c r="Q1189"/>
  <c r="P1189"/>
  <c r="O1189"/>
  <c r="N1189"/>
  <c r="M1189"/>
  <c r="L1189"/>
  <c r="K1189"/>
  <c r="J1189"/>
  <c r="AH1188"/>
  <c r="AF1188"/>
  <c r="AE1188"/>
  <c r="AD1188"/>
  <c r="AC1188"/>
  <c r="AB1188"/>
  <c r="AA1188"/>
  <c r="Z1188"/>
  <c r="Y1188"/>
  <c r="X1188"/>
  <c r="W1188"/>
  <c r="V1188"/>
  <c r="U1188"/>
  <c r="T1188"/>
  <c r="S1188"/>
  <c r="R1188"/>
  <c r="Q1188"/>
  <c r="P1188"/>
  <c r="O1188"/>
  <c r="N1188"/>
  <c r="M1188"/>
  <c r="L1188"/>
  <c r="K1188"/>
  <c r="J1188"/>
  <c r="AH1187"/>
  <c r="AF1187"/>
  <c r="AE1187"/>
  <c r="AD1187"/>
  <c r="AC1187"/>
  <c r="AB1187"/>
  <c r="AA1187"/>
  <c r="Z1187"/>
  <c r="Y1187"/>
  <c r="X1187"/>
  <c r="W1187"/>
  <c r="V1187"/>
  <c r="U1187"/>
  <c r="T1187"/>
  <c r="S1187"/>
  <c r="R1187"/>
  <c r="Q1187"/>
  <c r="P1187"/>
  <c r="O1187"/>
  <c r="N1187"/>
  <c r="M1187"/>
  <c r="L1187"/>
  <c r="K1187"/>
  <c r="J1187"/>
  <c r="AH1186"/>
  <c r="AF1186"/>
  <c r="AE1186"/>
  <c r="AD1186"/>
  <c r="AC1186"/>
  <c r="AB1186"/>
  <c r="AA1186"/>
  <c r="Z1186"/>
  <c r="Y1186"/>
  <c r="X1186"/>
  <c r="W1186"/>
  <c r="V1186"/>
  <c r="U1186"/>
  <c r="T1186"/>
  <c r="S1186"/>
  <c r="R1186"/>
  <c r="Q1186"/>
  <c r="P1186"/>
  <c r="O1186"/>
  <c r="N1186"/>
  <c r="M1186"/>
  <c r="L1186"/>
  <c r="K1186"/>
  <c r="J1186"/>
  <c r="AH1185"/>
  <c r="AF1185"/>
  <c r="AE1185"/>
  <c r="AD1185"/>
  <c r="AC1185"/>
  <c r="AB1185"/>
  <c r="AA1185"/>
  <c r="Z1185"/>
  <c r="Y1185"/>
  <c r="X1185"/>
  <c r="W1185"/>
  <c r="V1185"/>
  <c r="U1185"/>
  <c r="T1185"/>
  <c r="S1185"/>
  <c r="R1185"/>
  <c r="Q1185"/>
  <c r="P1185"/>
  <c r="O1185"/>
  <c r="N1185"/>
  <c r="M1185"/>
  <c r="L1185"/>
  <c r="K1185"/>
  <c r="J1185"/>
  <c r="AH1184"/>
  <c r="AF1184"/>
  <c r="AE1184"/>
  <c r="AD1184"/>
  <c r="AC1184"/>
  <c r="AB1184"/>
  <c r="AA1184"/>
  <c r="Z1184"/>
  <c r="Y1184"/>
  <c r="X1184"/>
  <c r="W1184"/>
  <c r="V1184"/>
  <c r="U1184"/>
  <c r="T1184"/>
  <c r="S1184"/>
  <c r="R1184"/>
  <c r="Q1184"/>
  <c r="P1184"/>
  <c r="O1184"/>
  <c r="N1184"/>
  <c r="M1184"/>
  <c r="L1184"/>
  <c r="K1184"/>
  <c r="J1184"/>
  <c r="AH1183"/>
  <c r="AF1183"/>
  <c r="AE1183"/>
  <c r="AD1183"/>
  <c r="AC1183"/>
  <c r="AB1183"/>
  <c r="AA1183"/>
  <c r="Z1183"/>
  <c r="Y1183"/>
  <c r="X1183"/>
  <c r="W1183"/>
  <c r="V1183"/>
  <c r="U1183"/>
  <c r="T1183"/>
  <c r="S1183"/>
  <c r="R1183"/>
  <c r="Q1183"/>
  <c r="P1183"/>
  <c r="O1183"/>
  <c r="N1183"/>
  <c r="M1183"/>
  <c r="L1183"/>
  <c r="K1183"/>
  <c r="J1183"/>
  <c r="AH1182"/>
  <c r="AF1182"/>
  <c r="AE1182"/>
  <c r="AD1182"/>
  <c r="AC1182"/>
  <c r="AB1182"/>
  <c r="AA1182"/>
  <c r="Z1182"/>
  <c r="Y1182"/>
  <c r="X1182"/>
  <c r="W1182"/>
  <c r="V1182"/>
  <c r="U1182"/>
  <c r="T1182"/>
  <c r="S1182"/>
  <c r="R1182"/>
  <c r="Q1182"/>
  <c r="P1182"/>
  <c r="O1182"/>
  <c r="N1182"/>
  <c r="M1182"/>
  <c r="L1182"/>
  <c r="K1182"/>
  <c r="J1182"/>
  <c r="AH1181"/>
  <c r="AF1181"/>
  <c r="AE1181"/>
  <c r="AD1181"/>
  <c r="AC1181"/>
  <c r="AB1181"/>
  <c r="AA1181"/>
  <c r="Z1181"/>
  <c r="Y1181"/>
  <c r="X1181"/>
  <c r="W1181"/>
  <c r="V1181"/>
  <c r="U1181"/>
  <c r="T1181"/>
  <c r="S1181"/>
  <c r="R1181"/>
  <c r="Q1181"/>
  <c r="P1181"/>
  <c r="O1181"/>
  <c r="N1181"/>
  <c r="M1181"/>
  <c r="L1181"/>
  <c r="K1181"/>
  <c r="J1181"/>
  <c r="AH1180"/>
  <c r="AF1180"/>
  <c r="AE1180"/>
  <c r="AD1180"/>
  <c r="AC1180"/>
  <c r="AB1180"/>
  <c r="AA1180"/>
  <c r="Z1180"/>
  <c r="Y1180"/>
  <c r="X1180"/>
  <c r="W1180"/>
  <c r="V1180"/>
  <c r="U1180"/>
  <c r="T1180"/>
  <c r="S1180"/>
  <c r="R1180"/>
  <c r="Q1180"/>
  <c r="P1180"/>
  <c r="O1180"/>
  <c r="N1180"/>
  <c r="M1180"/>
  <c r="L1180"/>
  <c r="K1180"/>
  <c r="J1180"/>
  <c r="AH1179"/>
  <c r="AF1179"/>
  <c r="AE1179"/>
  <c r="AD1179"/>
  <c r="AC1179"/>
  <c r="AB1179"/>
  <c r="AA1179"/>
  <c r="Z1179"/>
  <c r="Y1179"/>
  <c r="X1179"/>
  <c r="W1179"/>
  <c r="V1179"/>
  <c r="U1179"/>
  <c r="T1179"/>
  <c r="S1179"/>
  <c r="R1179"/>
  <c r="Q1179"/>
  <c r="P1179"/>
  <c r="O1179"/>
  <c r="N1179"/>
  <c r="M1179"/>
  <c r="L1179"/>
  <c r="K1179"/>
  <c r="J1179"/>
  <c r="AH1178"/>
  <c r="AF1178"/>
  <c r="AE1178"/>
  <c r="AD1178"/>
  <c r="AC1178"/>
  <c r="AB1178"/>
  <c r="AA1178"/>
  <c r="Z1178"/>
  <c r="Y1178"/>
  <c r="X1178"/>
  <c r="W1178"/>
  <c r="V1178"/>
  <c r="U1178"/>
  <c r="T1178"/>
  <c r="S1178"/>
  <c r="R1178"/>
  <c r="Q1178"/>
  <c r="P1178"/>
  <c r="O1178"/>
  <c r="N1178"/>
  <c r="M1178"/>
  <c r="L1178"/>
  <c r="K1178"/>
  <c r="J1178"/>
  <c r="AH1177"/>
  <c r="AF1177"/>
  <c r="AE1177"/>
  <c r="AD1177"/>
  <c r="AC1177"/>
  <c r="AB1177"/>
  <c r="AA1177"/>
  <c r="Z1177"/>
  <c r="Y1177"/>
  <c r="X1177"/>
  <c r="W1177"/>
  <c r="V1177"/>
  <c r="U1177"/>
  <c r="T1177"/>
  <c r="S1177"/>
  <c r="R1177"/>
  <c r="Q1177"/>
  <c r="P1177"/>
  <c r="O1177"/>
  <c r="N1177"/>
  <c r="M1177"/>
  <c r="L1177"/>
  <c r="K1177"/>
  <c r="J1177"/>
  <c r="AH1176"/>
  <c r="AF1176"/>
  <c r="AE1176"/>
  <c r="AD1176"/>
  <c r="AC1176"/>
  <c r="AB1176"/>
  <c r="AA1176"/>
  <c r="Z1176"/>
  <c r="Y1176"/>
  <c r="X1176"/>
  <c r="W1176"/>
  <c r="V1176"/>
  <c r="U1176"/>
  <c r="T1176"/>
  <c r="S1176"/>
  <c r="R1176"/>
  <c r="Q1176"/>
  <c r="P1176"/>
  <c r="O1176"/>
  <c r="N1176"/>
  <c r="M1176"/>
  <c r="L1176"/>
  <c r="K1176"/>
  <c r="J1176"/>
  <c r="AH1175"/>
  <c r="AF1175"/>
  <c r="AE1175"/>
  <c r="AD1175"/>
  <c r="AC1175"/>
  <c r="AB1175"/>
  <c r="AA1175"/>
  <c r="Z1175"/>
  <c r="Y1175"/>
  <c r="X1175"/>
  <c r="W1175"/>
  <c r="V1175"/>
  <c r="U1175"/>
  <c r="T1175"/>
  <c r="S1175"/>
  <c r="R1175"/>
  <c r="Q1175"/>
  <c r="P1175"/>
  <c r="O1175"/>
  <c r="N1175"/>
  <c r="M1175"/>
  <c r="L1175"/>
  <c r="K1175"/>
  <c r="J1175"/>
  <c r="AH1174"/>
  <c r="AF1174"/>
  <c r="AE1174"/>
  <c r="AD1174"/>
  <c r="AC1174"/>
  <c r="AB1174"/>
  <c r="AA1174"/>
  <c r="Z1174"/>
  <c r="Y1174"/>
  <c r="X1174"/>
  <c r="W1174"/>
  <c r="V1174"/>
  <c r="U1174"/>
  <c r="T1174"/>
  <c r="S1174"/>
  <c r="R1174"/>
  <c r="Q1174"/>
  <c r="P1174"/>
  <c r="O1174"/>
  <c r="N1174"/>
  <c r="M1174"/>
  <c r="L1174"/>
  <c r="K1174"/>
  <c r="J1174"/>
  <c r="AH1173"/>
  <c r="AF1173"/>
  <c r="AE1173"/>
  <c r="AD1173"/>
  <c r="AC1173"/>
  <c r="AB1173"/>
  <c r="AA1173"/>
  <c r="Z1173"/>
  <c r="Y1173"/>
  <c r="X1173"/>
  <c r="W1173"/>
  <c r="V1173"/>
  <c r="U1173"/>
  <c r="T1173"/>
  <c r="S1173"/>
  <c r="R1173"/>
  <c r="Q1173"/>
  <c r="P1173"/>
  <c r="O1173"/>
  <c r="N1173"/>
  <c r="M1173"/>
  <c r="L1173"/>
  <c r="K1173"/>
  <c r="J1173"/>
  <c r="AH1172"/>
  <c r="AF1172"/>
  <c r="AE1172"/>
  <c r="AD1172"/>
  <c r="AC1172"/>
  <c r="AB1172"/>
  <c r="AA1172"/>
  <c r="Z1172"/>
  <c r="Y1172"/>
  <c r="X1172"/>
  <c r="W1172"/>
  <c r="V1172"/>
  <c r="U1172"/>
  <c r="T1172"/>
  <c r="S1172"/>
  <c r="R1172"/>
  <c r="Q1172"/>
  <c r="P1172"/>
  <c r="O1172"/>
  <c r="N1172"/>
  <c r="M1172"/>
  <c r="L1172"/>
  <c r="K1172"/>
  <c r="J1172"/>
  <c r="AH1171"/>
  <c r="AF1171"/>
  <c r="AE1171"/>
  <c r="AD1171"/>
  <c r="AC1171"/>
  <c r="AB1171"/>
  <c r="AA1171"/>
  <c r="Z1171"/>
  <c r="Y1171"/>
  <c r="X1171"/>
  <c r="W1171"/>
  <c r="V1171"/>
  <c r="U1171"/>
  <c r="T1171"/>
  <c r="S1171"/>
  <c r="R1171"/>
  <c r="Q1171"/>
  <c r="P1171"/>
  <c r="O1171"/>
  <c r="N1171"/>
  <c r="M1171"/>
  <c r="L1171"/>
  <c r="K1171"/>
  <c r="J1171"/>
  <c r="AH1170"/>
  <c r="AF1170"/>
  <c r="AE1170"/>
  <c r="AD1170"/>
  <c r="AC1170"/>
  <c r="AB1170"/>
  <c r="AA1170"/>
  <c r="Z1170"/>
  <c r="Y1170"/>
  <c r="X1170"/>
  <c r="W1170"/>
  <c r="V1170"/>
  <c r="U1170"/>
  <c r="T1170"/>
  <c r="S1170"/>
  <c r="R1170"/>
  <c r="Q1170"/>
  <c r="P1170"/>
  <c r="O1170"/>
  <c r="N1170"/>
  <c r="M1170"/>
  <c r="L1170"/>
  <c r="K1170"/>
  <c r="J1170"/>
  <c r="AH1169"/>
  <c r="AF1169"/>
  <c r="AE1169"/>
  <c r="AD1169"/>
  <c r="AC1169"/>
  <c r="AB1169"/>
  <c r="AA1169"/>
  <c r="Z1169"/>
  <c r="Y1169"/>
  <c r="X1169"/>
  <c r="W1169"/>
  <c r="V1169"/>
  <c r="U1169"/>
  <c r="T1169"/>
  <c r="S1169"/>
  <c r="R1169"/>
  <c r="Q1169"/>
  <c r="P1169"/>
  <c r="O1169"/>
  <c r="N1169"/>
  <c r="M1169"/>
  <c r="L1169"/>
  <c r="K1169"/>
  <c r="J1169"/>
  <c r="AH1168"/>
  <c r="AF1168"/>
  <c r="AE1168"/>
  <c r="AD1168"/>
  <c r="AC1168"/>
  <c r="AB1168"/>
  <c r="AA1168"/>
  <c r="Z1168"/>
  <c r="Y1168"/>
  <c r="X1168"/>
  <c r="W1168"/>
  <c r="V1168"/>
  <c r="U1168"/>
  <c r="T1168"/>
  <c r="S1168"/>
  <c r="R1168"/>
  <c r="Q1168"/>
  <c r="P1168"/>
  <c r="O1168"/>
  <c r="N1168"/>
  <c r="M1168"/>
  <c r="L1168"/>
  <c r="K1168"/>
  <c r="J1168"/>
  <c r="AH1167"/>
  <c r="AF1167"/>
  <c r="AE1167"/>
  <c r="AD1167"/>
  <c r="AC1167"/>
  <c r="AB1167"/>
  <c r="AA1167"/>
  <c r="Z1167"/>
  <c r="Y1167"/>
  <c r="X1167"/>
  <c r="W1167"/>
  <c r="V1167"/>
  <c r="U1167"/>
  <c r="T1167"/>
  <c r="S1167"/>
  <c r="R1167"/>
  <c r="Q1167"/>
  <c r="P1167"/>
  <c r="O1167"/>
  <c r="N1167"/>
  <c r="M1167"/>
  <c r="L1167"/>
  <c r="K1167"/>
  <c r="J1167"/>
  <c r="AH1166"/>
  <c r="AF1166"/>
  <c r="AE1166"/>
  <c r="AD1166"/>
  <c r="AC1166"/>
  <c r="AB1166"/>
  <c r="AA1166"/>
  <c r="Z1166"/>
  <c r="Y1166"/>
  <c r="X1166"/>
  <c r="W1166"/>
  <c r="V1166"/>
  <c r="U1166"/>
  <c r="T1166"/>
  <c r="S1166"/>
  <c r="R1166"/>
  <c r="Q1166"/>
  <c r="P1166"/>
  <c r="O1166"/>
  <c r="N1166"/>
  <c r="M1166"/>
  <c r="L1166"/>
  <c r="K1166"/>
  <c r="J1166"/>
  <c r="AH1165"/>
  <c r="AF1165"/>
  <c r="AE1165"/>
  <c r="AD1165"/>
  <c r="AC1165"/>
  <c r="AB1165"/>
  <c r="AA1165"/>
  <c r="Z1165"/>
  <c r="Y1165"/>
  <c r="X1165"/>
  <c r="W1165"/>
  <c r="V1165"/>
  <c r="U1165"/>
  <c r="T1165"/>
  <c r="S1165"/>
  <c r="R1165"/>
  <c r="Q1165"/>
  <c r="P1165"/>
  <c r="O1165"/>
  <c r="N1165"/>
  <c r="M1165"/>
  <c r="L1165"/>
  <c r="K1165"/>
  <c r="J1165"/>
  <c r="AH1164"/>
  <c r="AF1164"/>
  <c r="AE1164"/>
  <c r="AD1164"/>
  <c r="AC1164"/>
  <c r="AB1164"/>
  <c r="AA1164"/>
  <c r="Z1164"/>
  <c r="Y1164"/>
  <c r="X1164"/>
  <c r="W1164"/>
  <c r="V1164"/>
  <c r="U1164"/>
  <c r="T1164"/>
  <c r="S1164"/>
  <c r="R1164"/>
  <c r="Q1164"/>
  <c r="P1164"/>
  <c r="O1164"/>
  <c r="N1164"/>
  <c r="M1164"/>
  <c r="L1164"/>
  <c r="K1164"/>
  <c r="J1164"/>
  <c r="AH1163"/>
  <c r="AF1163"/>
  <c r="AE1163"/>
  <c r="AD1163"/>
  <c r="AC1163"/>
  <c r="AB1163"/>
  <c r="AA1163"/>
  <c r="Z1163"/>
  <c r="Y1163"/>
  <c r="X1163"/>
  <c r="W1163"/>
  <c r="V1163"/>
  <c r="U1163"/>
  <c r="T1163"/>
  <c r="S1163"/>
  <c r="R1163"/>
  <c r="Q1163"/>
  <c r="P1163"/>
  <c r="O1163"/>
  <c r="N1163"/>
  <c r="M1163"/>
  <c r="L1163"/>
  <c r="K1163"/>
  <c r="J1163"/>
  <c r="AH1162"/>
  <c r="AF1162"/>
  <c r="AE1162"/>
  <c r="AD1162"/>
  <c r="AC1162"/>
  <c r="AB1162"/>
  <c r="AA1162"/>
  <c r="Z1162"/>
  <c r="Y1162"/>
  <c r="X1162"/>
  <c r="W1162"/>
  <c r="V1162"/>
  <c r="U1162"/>
  <c r="T1162"/>
  <c r="S1162"/>
  <c r="R1162"/>
  <c r="Q1162"/>
  <c r="P1162"/>
  <c r="O1162"/>
  <c r="N1162"/>
  <c r="M1162"/>
  <c r="L1162"/>
  <c r="K1162"/>
  <c r="J1162"/>
  <c r="AH1161"/>
  <c r="AF1161"/>
  <c r="AE1161"/>
  <c r="AD1161"/>
  <c r="AC1161"/>
  <c r="AB1161"/>
  <c r="AA1161"/>
  <c r="Z1161"/>
  <c r="Y1161"/>
  <c r="X1161"/>
  <c r="W1161"/>
  <c r="V1161"/>
  <c r="U1161"/>
  <c r="T1161"/>
  <c r="S1161"/>
  <c r="R1161"/>
  <c r="Q1161"/>
  <c r="P1161"/>
  <c r="O1161"/>
  <c r="N1161"/>
  <c r="M1161"/>
  <c r="L1161"/>
  <c r="K1161"/>
  <c r="J1161"/>
  <c r="AH1160"/>
  <c r="AF1160"/>
  <c r="AE1160"/>
  <c r="AD1160"/>
  <c r="AC1160"/>
  <c r="AB1160"/>
  <c r="AA1160"/>
  <c r="Z1160"/>
  <c r="Y1160"/>
  <c r="X1160"/>
  <c r="W1160"/>
  <c r="V1160"/>
  <c r="U1160"/>
  <c r="T1160"/>
  <c r="S1160"/>
  <c r="R1160"/>
  <c r="Q1160"/>
  <c r="P1160"/>
  <c r="O1160"/>
  <c r="N1160"/>
  <c r="M1160"/>
  <c r="L1160"/>
  <c r="K1160"/>
  <c r="J1160"/>
  <c r="AH1159"/>
  <c r="AF1159"/>
  <c r="AE1159"/>
  <c r="AD1159"/>
  <c r="AC1159"/>
  <c r="AB1159"/>
  <c r="AA1159"/>
  <c r="Z1159"/>
  <c r="Y1159"/>
  <c r="X1159"/>
  <c r="W1159"/>
  <c r="V1159"/>
  <c r="U1159"/>
  <c r="T1159"/>
  <c r="S1159"/>
  <c r="R1159"/>
  <c r="Q1159"/>
  <c r="P1159"/>
  <c r="O1159"/>
  <c r="N1159"/>
  <c r="M1159"/>
  <c r="L1159"/>
  <c r="K1159"/>
  <c r="J1159"/>
  <c r="AH1158"/>
  <c r="AF1158"/>
  <c r="AE1158"/>
  <c r="AD1158"/>
  <c r="AC1158"/>
  <c r="AB1158"/>
  <c r="AA1158"/>
  <c r="Z1158"/>
  <c r="Y1158"/>
  <c r="X1158"/>
  <c r="W1158"/>
  <c r="V1158"/>
  <c r="U1158"/>
  <c r="T1158"/>
  <c r="S1158"/>
  <c r="R1158"/>
  <c r="Q1158"/>
  <c r="P1158"/>
  <c r="O1158"/>
  <c r="N1158"/>
  <c r="M1158"/>
  <c r="L1158"/>
  <c r="K1158"/>
  <c r="J1158"/>
  <c r="AH1157"/>
  <c r="AF1157"/>
  <c r="AE1157"/>
  <c r="AD1157"/>
  <c r="AC1157"/>
  <c r="AB1157"/>
  <c r="AA1157"/>
  <c r="Z1157"/>
  <c r="Y1157"/>
  <c r="X1157"/>
  <c r="W1157"/>
  <c r="V1157"/>
  <c r="U1157"/>
  <c r="T1157"/>
  <c r="S1157"/>
  <c r="R1157"/>
  <c r="Q1157"/>
  <c r="P1157"/>
  <c r="O1157"/>
  <c r="N1157"/>
  <c r="M1157"/>
  <c r="L1157"/>
  <c r="K1157"/>
  <c r="J1157"/>
  <c r="AH1156"/>
  <c r="AF1156"/>
  <c r="AE1156"/>
  <c r="AD1156"/>
  <c r="AC1156"/>
  <c r="AB1156"/>
  <c r="AA1156"/>
  <c r="Z1156"/>
  <c r="Y1156"/>
  <c r="X1156"/>
  <c r="W1156"/>
  <c r="V1156"/>
  <c r="U1156"/>
  <c r="T1156"/>
  <c r="S1156"/>
  <c r="R1156"/>
  <c r="Q1156"/>
  <c r="P1156"/>
  <c r="O1156"/>
  <c r="N1156"/>
  <c r="M1156"/>
  <c r="L1156"/>
  <c r="K1156"/>
  <c r="J1156"/>
  <c r="AH1155"/>
  <c r="AF1155"/>
  <c r="AE1155"/>
  <c r="AD1155"/>
  <c r="AC1155"/>
  <c r="AB1155"/>
  <c r="AA1155"/>
  <c r="Z1155"/>
  <c r="Y1155"/>
  <c r="X1155"/>
  <c r="W1155"/>
  <c r="V1155"/>
  <c r="U1155"/>
  <c r="T1155"/>
  <c r="S1155"/>
  <c r="R1155"/>
  <c r="Q1155"/>
  <c r="P1155"/>
  <c r="O1155"/>
  <c r="N1155"/>
  <c r="M1155"/>
  <c r="L1155"/>
  <c r="K1155"/>
  <c r="J1155"/>
  <c r="AH1154"/>
  <c r="AF1154"/>
  <c r="AE1154"/>
  <c r="AD1154"/>
  <c r="AC1154"/>
  <c r="AB1154"/>
  <c r="AA1154"/>
  <c r="Z1154"/>
  <c r="Y1154"/>
  <c r="X1154"/>
  <c r="W1154"/>
  <c r="V1154"/>
  <c r="U1154"/>
  <c r="T1154"/>
  <c r="S1154"/>
  <c r="R1154"/>
  <c r="Q1154"/>
  <c r="P1154"/>
  <c r="O1154"/>
  <c r="N1154"/>
  <c r="M1154"/>
  <c r="L1154"/>
  <c r="K1154"/>
  <c r="J1154"/>
  <c r="AH1153"/>
  <c r="AF1153"/>
  <c r="AE1153"/>
  <c r="AD1153"/>
  <c r="AC1153"/>
  <c r="AB1153"/>
  <c r="AA1153"/>
  <c r="Z1153"/>
  <c r="Y1153"/>
  <c r="X1153"/>
  <c r="W1153"/>
  <c r="V1153"/>
  <c r="U1153"/>
  <c r="T1153"/>
  <c r="S1153"/>
  <c r="R1153"/>
  <c r="Q1153"/>
  <c r="P1153"/>
  <c r="O1153"/>
  <c r="N1153"/>
  <c r="M1153"/>
  <c r="L1153"/>
  <c r="K1153"/>
  <c r="J1153"/>
  <c r="AH1152"/>
  <c r="AF1152"/>
  <c r="AE1152"/>
  <c r="AD1152"/>
  <c r="AC1152"/>
  <c r="AB1152"/>
  <c r="AA1152"/>
  <c r="Z1152"/>
  <c r="Y1152"/>
  <c r="X1152"/>
  <c r="W1152"/>
  <c r="V1152"/>
  <c r="U1152"/>
  <c r="T1152"/>
  <c r="S1152"/>
  <c r="R1152"/>
  <c r="Q1152"/>
  <c r="P1152"/>
  <c r="O1152"/>
  <c r="N1152"/>
  <c r="M1152"/>
  <c r="L1152"/>
  <c r="K1152"/>
  <c r="J1152"/>
  <c r="AH1151"/>
  <c r="AF1151"/>
  <c r="AE1151"/>
  <c r="AD1151"/>
  <c r="AC1151"/>
  <c r="AB1151"/>
  <c r="AA1151"/>
  <c r="Z1151"/>
  <c r="Y1151"/>
  <c r="X1151"/>
  <c r="W1151"/>
  <c r="V1151"/>
  <c r="U1151"/>
  <c r="T1151"/>
  <c r="S1151"/>
  <c r="R1151"/>
  <c r="Q1151"/>
  <c r="P1151"/>
  <c r="O1151"/>
  <c r="N1151"/>
  <c r="M1151"/>
  <c r="L1151"/>
  <c r="K1151"/>
  <c r="J1151"/>
  <c r="AH1150"/>
  <c r="AF1150"/>
  <c r="AE1150"/>
  <c r="AD1150"/>
  <c r="AC1150"/>
  <c r="AB1150"/>
  <c r="AA1150"/>
  <c r="Z1150"/>
  <c r="Y1150"/>
  <c r="X1150"/>
  <c r="W1150"/>
  <c r="V1150"/>
  <c r="U1150"/>
  <c r="T1150"/>
  <c r="S1150"/>
  <c r="R1150"/>
  <c r="Q1150"/>
  <c r="P1150"/>
  <c r="O1150"/>
  <c r="N1150"/>
  <c r="M1150"/>
  <c r="L1150"/>
  <c r="K1150"/>
  <c r="J1150"/>
  <c r="AH1149"/>
  <c r="AF1149"/>
  <c r="AE1149"/>
  <c r="AD1149"/>
  <c r="AC1149"/>
  <c r="AB1149"/>
  <c r="AA1149"/>
  <c r="Z1149"/>
  <c r="Y1149"/>
  <c r="X1149"/>
  <c r="W1149"/>
  <c r="V1149"/>
  <c r="U1149"/>
  <c r="T1149"/>
  <c r="S1149"/>
  <c r="R1149"/>
  <c r="Q1149"/>
  <c r="P1149"/>
  <c r="O1149"/>
  <c r="N1149"/>
  <c r="M1149"/>
  <c r="L1149"/>
  <c r="K1149"/>
  <c r="J1149"/>
  <c r="AH1148"/>
  <c r="AF1148"/>
  <c r="AE1148"/>
  <c r="AD1148"/>
  <c r="AC1148"/>
  <c r="AB1148"/>
  <c r="AA1148"/>
  <c r="Z1148"/>
  <c r="Y1148"/>
  <c r="X1148"/>
  <c r="W1148"/>
  <c r="V1148"/>
  <c r="U1148"/>
  <c r="T1148"/>
  <c r="S1148"/>
  <c r="R1148"/>
  <c r="Q1148"/>
  <c r="P1148"/>
  <c r="O1148"/>
  <c r="N1148"/>
  <c r="M1148"/>
  <c r="L1148"/>
  <c r="K1148"/>
  <c r="J1148"/>
  <c r="AH1147"/>
  <c r="AF1147"/>
  <c r="AE1147"/>
  <c r="AD1147"/>
  <c r="AC1147"/>
  <c r="AB1147"/>
  <c r="AA1147"/>
  <c r="Z1147"/>
  <c r="Y1147"/>
  <c r="X1147"/>
  <c r="W1147"/>
  <c r="V1147"/>
  <c r="U1147"/>
  <c r="T1147"/>
  <c r="S1147"/>
  <c r="R1147"/>
  <c r="Q1147"/>
  <c r="P1147"/>
  <c r="O1147"/>
  <c r="N1147"/>
  <c r="M1147"/>
  <c r="L1147"/>
  <c r="K1147"/>
  <c r="J1147"/>
  <c r="AH1146"/>
  <c r="AF1146"/>
  <c r="AE1146"/>
  <c r="AD1146"/>
  <c r="AC1146"/>
  <c r="AB1146"/>
  <c r="AA1146"/>
  <c r="Z1146"/>
  <c r="Y1146"/>
  <c r="X1146"/>
  <c r="W1146"/>
  <c r="V1146"/>
  <c r="U1146"/>
  <c r="T1146"/>
  <c r="S1146"/>
  <c r="R1146"/>
  <c r="Q1146"/>
  <c r="P1146"/>
  <c r="O1146"/>
  <c r="N1146"/>
  <c r="M1146"/>
  <c r="L1146"/>
  <c r="K1146"/>
  <c r="J1146"/>
  <c r="AH1145"/>
  <c r="AF1145"/>
  <c r="AE1145"/>
  <c r="AD1145"/>
  <c r="AC1145"/>
  <c r="AB1145"/>
  <c r="AA1145"/>
  <c r="Z1145"/>
  <c r="Y1145"/>
  <c r="X1145"/>
  <c r="W1145"/>
  <c r="V1145"/>
  <c r="U1145"/>
  <c r="T1145"/>
  <c r="S1145"/>
  <c r="R1145"/>
  <c r="Q1145"/>
  <c r="P1145"/>
  <c r="O1145"/>
  <c r="N1145"/>
  <c r="M1145"/>
  <c r="L1145"/>
  <c r="K1145"/>
  <c r="J1145"/>
  <c r="AH1144"/>
  <c r="AF1144"/>
  <c r="AE1144"/>
  <c r="AD1144"/>
  <c r="AC1144"/>
  <c r="AB1144"/>
  <c r="AA1144"/>
  <c r="Z1144"/>
  <c r="Y1144"/>
  <c r="X1144"/>
  <c r="W1144"/>
  <c r="V1144"/>
  <c r="U1144"/>
  <c r="T1144"/>
  <c r="S1144"/>
  <c r="R1144"/>
  <c r="Q1144"/>
  <c r="P1144"/>
  <c r="O1144"/>
  <c r="N1144"/>
  <c r="M1144"/>
  <c r="L1144"/>
  <c r="K1144"/>
  <c r="J1144"/>
  <c r="AH1143"/>
  <c r="AF1143"/>
  <c r="AE1143"/>
  <c r="AD1143"/>
  <c r="AC1143"/>
  <c r="AB1143"/>
  <c r="AA1143"/>
  <c r="Z1143"/>
  <c r="Y1143"/>
  <c r="X1143"/>
  <c r="W1143"/>
  <c r="V1143"/>
  <c r="U1143"/>
  <c r="T1143"/>
  <c r="S1143"/>
  <c r="R1143"/>
  <c r="Q1143"/>
  <c r="P1143"/>
  <c r="O1143"/>
  <c r="N1143"/>
  <c r="M1143"/>
  <c r="L1143"/>
  <c r="K1143"/>
  <c r="J1143"/>
  <c r="AH1142"/>
  <c r="AF1142"/>
  <c r="AE1142"/>
  <c r="AD1142"/>
  <c r="AC1142"/>
  <c r="AB1142"/>
  <c r="AA1142"/>
  <c r="Z1142"/>
  <c r="Y1142"/>
  <c r="X1142"/>
  <c r="W1142"/>
  <c r="V1142"/>
  <c r="U1142"/>
  <c r="T1142"/>
  <c r="S1142"/>
  <c r="R1142"/>
  <c r="Q1142"/>
  <c r="P1142"/>
  <c r="O1142"/>
  <c r="N1142"/>
  <c r="M1142"/>
  <c r="L1142"/>
  <c r="K1142"/>
  <c r="J1142"/>
  <c r="AH1141"/>
  <c r="AF1141"/>
  <c r="AE1141"/>
  <c r="AD1141"/>
  <c r="AC1141"/>
  <c r="AB1141"/>
  <c r="AA1141"/>
  <c r="Z1141"/>
  <c r="Y1141"/>
  <c r="X1141"/>
  <c r="W1141"/>
  <c r="V1141"/>
  <c r="U1141"/>
  <c r="T1141"/>
  <c r="S1141"/>
  <c r="R1141"/>
  <c r="Q1141"/>
  <c r="P1141"/>
  <c r="O1141"/>
  <c r="N1141"/>
  <c r="M1141"/>
  <c r="L1141"/>
  <c r="K1141"/>
  <c r="J1141"/>
  <c r="AH1140"/>
  <c r="AF1140"/>
  <c r="AE1140"/>
  <c r="AD1140"/>
  <c r="AC1140"/>
  <c r="AB1140"/>
  <c r="AA1140"/>
  <c r="Z1140"/>
  <c r="Y1140"/>
  <c r="X1140"/>
  <c r="W1140"/>
  <c r="V1140"/>
  <c r="U1140"/>
  <c r="T1140"/>
  <c r="S1140"/>
  <c r="R1140"/>
  <c r="Q1140"/>
  <c r="P1140"/>
  <c r="O1140"/>
  <c r="N1140"/>
  <c r="M1140"/>
  <c r="L1140"/>
  <c r="K1140"/>
  <c r="J1140"/>
  <c r="AH1139"/>
  <c r="AF1139"/>
  <c r="AE1139"/>
  <c r="AD1139"/>
  <c r="AC1139"/>
  <c r="AB1139"/>
  <c r="AA1139"/>
  <c r="Z1139"/>
  <c r="Y1139"/>
  <c r="X1139"/>
  <c r="W1139"/>
  <c r="V1139"/>
  <c r="U1139"/>
  <c r="T1139"/>
  <c r="S1139"/>
  <c r="R1139"/>
  <c r="Q1139"/>
  <c r="P1139"/>
  <c r="O1139"/>
  <c r="N1139"/>
  <c r="M1139"/>
  <c r="L1139"/>
  <c r="K1139"/>
  <c r="J1139"/>
  <c r="AH1138"/>
  <c r="AF1138"/>
  <c r="AE1138"/>
  <c r="AD1138"/>
  <c r="AC1138"/>
  <c r="AB1138"/>
  <c r="AA1138"/>
  <c r="Z1138"/>
  <c r="Y1138"/>
  <c r="X1138"/>
  <c r="W1138"/>
  <c r="V1138"/>
  <c r="U1138"/>
  <c r="T1138"/>
  <c r="S1138"/>
  <c r="R1138"/>
  <c r="Q1138"/>
  <c r="P1138"/>
  <c r="O1138"/>
  <c r="N1138"/>
  <c r="M1138"/>
  <c r="L1138"/>
  <c r="K1138"/>
  <c r="J1138"/>
  <c r="AH1137"/>
  <c r="AF1137"/>
  <c r="AE1137"/>
  <c r="AD1137"/>
  <c r="AC1137"/>
  <c r="AB1137"/>
  <c r="AA1137"/>
  <c r="Z1137"/>
  <c r="Y1137"/>
  <c r="X1137"/>
  <c r="W1137"/>
  <c r="V1137"/>
  <c r="U1137"/>
  <c r="T1137"/>
  <c r="S1137"/>
  <c r="R1137"/>
  <c r="Q1137"/>
  <c r="P1137"/>
  <c r="O1137"/>
  <c r="N1137"/>
  <c r="M1137"/>
  <c r="L1137"/>
  <c r="K1137"/>
  <c r="J1137"/>
  <c r="AH1136"/>
  <c r="AF1136"/>
  <c r="AE1136"/>
  <c r="AD1136"/>
  <c r="AC1136"/>
  <c r="AB1136"/>
  <c r="AA1136"/>
  <c r="Z1136"/>
  <c r="Y1136"/>
  <c r="X1136"/>
  <c r="W1136"/>
  <c r="V1136"/>
  <c r="U1136"/>
  <c r="T1136"/>
  <c r="S1136"/>
  <c r="R1136"/>
  <c r="Q1136"/>
  <c r="P1136"/>
  <c r="O1136"/>
  <c r="N1136"/>
  <c r="M1136"/>
  <c r="L1136"/>
  <c r="K1136"/>
  <c r="J1136"/>
  <c r="AH1135"/>
  <c r="AF1135"/>
  <c r="AE1135"/>
  <c r="AD1135"/>
  <c r="AC1135"/>
  <c r="AB1135"/>
  <c r="AA1135"/>
  <c r="Z1135"/>
  <c r="Y1135"/>
  <c r="X1135"/>
  <c r="W1135"/>
  <c r="V1135"/>
  <c r="U1135"/>
  <c r="T1135"/>
  <c r="S1135"/>
  <c r="R1135"/>
  <c r="Q1135"/>
  <c r="P1135"/>
  <c r="O1135"/>
  <c r="N1135"/>
  <c r="M1135"/>
  <c r="L1135"/>
  <c r="K1135"/>
  <c r="J1135"/>
  <c r="AH1134"/>
  <c r="AF1134"/>
  <c r="AE1134"/>
  <c r="AD1134"/>
  <c r="AC1134"/>
  <c r="AB1134"/>
  <c r="AA1134"/>
  <c r="Z1134"/>
  <c r="Y1134"/>
  <c r="X1134"/>
  <c r="W1134"/>
  <c r="V1134"/>
  <c r="U1134"/>
  <c r="T1134"/>
  <c r="S1134"/>
  <c r="R1134"/>
  <c r="Q1134"/>
  <c r="P1134"/>
  <c r="O1134"/>
  <c r="N1134"/>
  <c r="M1134"/>
  <c r="L1134"/>
  <c r="K1134"/>
  <c r="J1134"/>
  <c r="AH1133"/>
  <c r="AF1133"/>
  <c r="AE1133"/>
  <c r="AD1133"/>
  <c r="AC1133"/>
  <c r="AB1133"/>
  <c r="AA1133"/>
  <c r="Z1133"/>
  <c r="Y1133"/>
  <c r="X1133"/>
  <c r="W1133"/>
  <c r="V1133"/>
  <c r="U1133"/>
  <c r="T1133"/>
  <c r="S1133"/>
  <c r="R1133"/>
  <c r="Q1133"/>
  <c r="P1133"/>
  <c r="O1133"/>
  <c r="N1133"/>
  <c r="M1133"/>
  <c r="L1133"/>
  <c r="K1133"/>
  <c r="J1133"/>
  <c r="AH1132"/>
  <c r="AF1132"/>
  <c r="AE1132"/>
  <c r="AD1132"/>
  <c r="AC1132"/>
  <c r="AB1132"/>
  <c r="AA1132"/>
  <c r="Z1132"/>
  <c r="Y1132"/>
  <c r="X1132"/>
  <c r="W1132"/>
  <c r="V1132"/>
  <c r="U1132"/>
  <c r="T1132"/>
  <c r="S1132"/>
  <c r="R1132"/>
  <c r="Q1132"/>
  <c r="P1132"/>
  <c r="O1132"/>
  <c r="N1132"/>
  <c r="M1132"/>
  <c r="L1132"/>
  <c r="K1132"/>
  <c r="J1132"/>
  <c r="AH1131"/>
  <c r="AF1131"/>
  <c r="AE1131"/>
  <c r="AD1131"/>
  <c r="AC1131"/>
  <c r="AB1131"/>
  <c r="AA1131"/>
  <c r="Z1131"/>
  <c r="Y1131"/>
  <c r="X1131"/>
  <c r="W1131"/>
  <c r="V1131"/>
  <c r="U1131"/>
  <c r="T1131"/>
  <c r="S1131"/>
  <c r="R1131"/>
  <c r="Q1131"/>
  <c r="P1131"/>
  <c r="O1131"/>
  <c r="N1131"/>
  <c r="M1131"/>
  <c r="L1131"/>
  <c r="K1131"/>
  <c r="J1131"/>
  <c r="AH1130"/>
  <c r="AF1130"/>
  <c r="AE1130"/>
  <c r="AD1130"/>
  <c r="AC1130"/>
  <c r="AB1130"/>
  <c r="AA1130"/>
  <c r="Z1130"/>
  <c r="Y1130"/>
  <c r="X1130"/>
  <c r="W1130"/>
  <c r="V1130"/>
  <c r="U1130"/>
  <c r="T1130"/>
  <c r="S1130"/>
  <c r="R1130"/>
  <c r="Q1130"/>
  <c r="P1130"/>
  <c r="O1130"/>
  <c r="N1130"/>
  <c r="M1130"/>
  <c r="L1130"/>
  <c r="K1130"/>
  <c r="J1130"/>
  <c r="AH1129"/>
  <c r="AF1129"/>
  <c r="AE1129"/>
  <c r="AD1129"/>
  <c r="AC1129"/>
  <c r="AB1129"/>
  <c r="AA1129"/>
  <c r="Z1129"/>
  <c r="Y1129"/>
  <c r="X1129"/>
  <c r="W1129"/>
  <c r="V1129"/>
  <c r="U1129"/>
  <c r="T1129"/>
  <c r="S1129"/>
  <c r="R1129"/>
  <c r="Q1129"/>
  <c r="P1129"/>
  <c r="O1129"/>
  <c r="N1129"/>
  <c r="M1129"/>
  <c r="L1129"/>
  <c r="K1129"/>
  <c r="J1129"/>
  <c r="AH1128"/>
  <c r="AF1128"/>
  <c r="AE1128"/>
  <c r="AD1128"/>
  <c r="AC1128"/>
  <c r="AB1128"/>
  <c r="AA1128"/>
  <c r="Z1128"/>
  <c r="Y1128"/>
  <c r="X1128"/>
  <c r="W1128"/>
  <c r="V1128"/>
  <c r="U1128"/>
  <c r="T1128"/>
  <c r="S1128"/>
  <c r="R1128"/>
  <c r="Q1128"/>
  <c r="P1128"/>
  <c r="O1128"/>
  <c r="N1128"/>
  <c r="M1128"/>
  <c r="L1128"/>
  <c r="K1128"/>
  <c r="J1128"/>
  <c r="AH1127"/>
  <c r="AF1127"/>
  <c r="AE1127"/>
  <c r="AD1127"/>
  <c r="AC1127"/>
  <c r="AB1127"/>
  <c r="AA1127"/>
  <c r="Z1127"/>
  <c r="Y1127"/>
  <c r="X1127"/>
  <c r="W1127"/>
  <c r="V1127"/>
  <c r="U1127"/>
  <c r="T1127"/>
  <c r="S1127"/>
  <c r="R1127"/>
  <c r="Q1127"/>
  <c r="P1127"/>
  <c r="O1127"/>
  <c r="N1127"/>
  <c r="M1127"/>
  <c r="L1127"/>
  <c r="K1127"/>
  <c r="J1127"/>
  <c r="AH1126"/>
  <c r="AF1126"/>
  <c r="AE1126"/>
  <c r="AD1126"/>
  <c r="AC1126"/>
  <c r="AB1126"/>
  <c r="AA1126"/>
  <c r="Z1126"/>
  <c r="Y1126"/>
  <c r="X1126"/>
  <c r="W1126"/>
  <c r="V1126"/>
  <c r="U1126"/>
  <c r="T1126"/>
  <c r="S1126"/>
  <c r="R1126"/>
  <c r="Q1126"/>
  <c r="P1126"/>
  <c r="O1126"/>
  <c r="N1126"/>
  <c r="M1126"/>
  <c r="L1126"/>
  <c r="K1126"/>
  <c r="J1126"/>
  <c r="AH1125"/>
  <c r="AF1125"/>
  <c r="AE1125"/>
  <c r="AD1125"/>
  <c r="AC1125"/>
  <c r="AB1125"/>
  <c r="AA1125"/>
  <c r="Z1125"/>
  <c r="Y1125"/>
  <c r="X1125"/>
  <c r="W1125"/>
  <c r="V1125"/>
  <c r="U1125"/>
  <c r="T1125"/>
  <c r="S1125"/>
  <c r="R1125"/>
  <c r="Q1125"/>
  <c r="P1125"/>
  <c r="O1125"/>
  <c r="N1125"/>
  <c r="M1125"/>
  <c r="L1125"/>
  <c r="K1125"/>
  <c r="J1125"/>
  <c r="AH1124"/>
  <c r="AF1124"/>
  <c r="AE1124"/>
  <c r="AD1124"/>
  <c r="AC1124"/>
  <c r="AB1124"/>
  <c r="AA1124"/>
  <c r="Z1124"/>
  <c r="Y1124"/>
  <c r="X1124"/>
  <c r="W1124"/>
  <c r="V1124"/>
  <c r="U1124"/>
  <c r="T1124"/>
  <c r="S1124"/>
  <c r="R1124"/>
  <c r="Q1124"/>
  <c r="P1124"/>
  <c r="O1124"/>
  <c r="N1124"/>
  <c r="M1124"/>
  <c r="L1124"/>
  <c r="K1124"/>
  <c r="J1124"/>
  <c r="AH1123"/>
  <c r="AF1123"/>
  <c r="AE1123"/>
  <c r="AD1123"/>
  <c r="AC1123"/>
  <c r="AB1123"/>
  <c r="AA1123"/>
  <c r="Z1123"/>
  <c r="Y1123"/>
  <c r="X1123"/>
  <c r="W1123"/>
  <c r="V1123"/>
  <c r="U1123"/>
  <c r="T1123"/>
  <c r="S1123"/>
  <c r="R1123"/>
  <c r="Q1123"/>
  <c r="P1123"/>
  <c r="O1123"/>
  <c r="N1123"/>
  <c r="M1123"/>
  <c r="L1123"/>
  <c r="K1123"/>
  <c r="J1123"/>
  <c r="AH1122"/>
  <c r="AF1122"/>
  <c r="AE1122"/>
  <c r="AD1122"/>
  <c r="AC1122"/>
  <c r="AB1122"/>
  <c r="AA1122"/>
  <c r="Z1122"/>
  <c r="Y1122"/>
  <c r="X1122"/>
  <c r="W1122"/>
  <c r="V1122"/>
  <c r="U1122"/>
  <c r="T1122"/>
  <c r="S1122"/>
  <c r="R1122"/>
  <c r="Q1122"/>
  <c r="P1122"/>
  <c r="O1122"/>
  <c r="N1122"/>
  <c r="M1122"/>
  <c r="L1122"/>
  <c r="K1122"/>
  <c r="J1122"/>
  <c r="AH1121"/>
  <c r="AF1121"/>
  <c r="AE1121"/>
  <c r="AD1121"/>
  <c r="AC1121"/>
  <c r="AB1121"/>
  <c r="AA1121"/>
  <c r="Z1121"/>
  <c r="Y1121"/>
  <c r="X1121"/>
  <c r="W1121"/>
  <c r="V1121"/>
  <c r="U1121"/>
  <c r="T1121"/>
  <c r="S1121"/>
  <c r="R1121"/>
  <c r="Q1121"/>
  <c r="P1121"/>
  <c r="O1121"/>
  <c r="N1121"/>
  <c r="M1121"/>
  <c r="L1121"/>
  <c r="K1121"/>
  <c r="J1121"/>
  <c r="AH1120"/>
  <c r="AF1120"/>
  <c r="AE1120"/>
  <c r="AD1120"/>
  <c r="AC1120"/>
  <c r="AB1120"/>
  <c r="AA1120"/>
  <c r="Z1120"/>
  <c r="Y1120"/>
  <c r="X1120"/>
  <c r="W1120"/>
  <c r="V1120"/>
  <c r="U1120"/>
  <c r="T1120"/>
  <c r="S1120"/>
  <c r="R1120"/>
  <c r="Q1120"/>
  <c r="P1120"/>
  <c r="O1120"/>
  <c r="N1120"/>
  <c r="M1120"/>
  <c r="L1120"/>
  <c r="K1120"/>
  <c r="J1120"/>
  <c r="AH1119"/>
  <c r="AF1119"/>
  <c r="AE1119"/>
  <c r="AD1119"/>
  <c r="AC1119"/>
  <c r="AB1119"/>
  <c r="AA1119"/>
  <c r="Z1119"/>
  <c r="Y1119"/>
  <c r="X1119"/>
  <c r="W1119"/>
  <c r="V1119"/>
  <c r="U1119"/>
  <c r="T1119"/>
  <c r="S1119"/>
  <c r="R1119"/>
  <c r="Q1119"/>
  <c r="P1119"/>
  <c r="O1119"/>
  <c r="N1119"/>
  <c r="M1119"/>
  <c r="L1119"/>
  <c r="K1119"/>
  <c r="J1119"/>
  <c r="AH1118"/>
  <c r="AF1118"/>
  <c r="AE1118"/>
  <c r="AD1118"/>
  <c r="AC1118"/>
  <c r="AB1118"/>
  <c r="AA1118"/>
  <c r="Z1118"/>
  <c r="Y1118"/>
  <c r="X1118"/>
  <c r="W1118"/>
  <c r="V1118"/>
  <c r="U1118"/>
  <c r="T1118"/>
  <c r="S1118"/>
  <c r="R1118"/>
  <c r="Q1118"/>
  <c r="P1118"/>
  <c r="O1118"/>
  <c r="N1118"/>
  <c r="M1118"/>
  <c r="L1118"/>
  <c r="K1118"/>
  <c r="J1118"/>
  <c r="AH1117"/>
  <c r="AF1117"/>
  <c r="AE1117"/>
  <c r="AD1117"/>
  <c r="AC1117"/>
  <c r="AB1117"/>
  <c r="AA1117"/>
  <c r="Z1117"/>
  <c r="Y1117"/>
  <c r="X1117"/>
  <c r="W1117"/>
  <c r="V1117"/>
  <c r="U1117"/>
  <c r="T1117"/>
  <c r="S1117"/>
  <c r="R1117"/>
  <c r="Q1117"/>
  <c r="P1117"/>
  <c r="O1117"/>
  <c r="N1117"/>
  <c r="M1117"/>
  <c r="L1117"/>
  <c r="K1117"/>
  <c r="J1117"/>
  <c r="AH1116"/>
  <c r="AF1116"/>
  <c r="AE1116"/>
  <c r="AD1116"/>
  <c r="AC1116"/>
  <c r="AB1116"/>
  <c r="AA1116"/>
  <c r="Z1116"/>
  <c r="Y1116"/>
  <c r="X1116"/>
  <c r="W1116"/>
  <c r="V1116"/>
  <c r="U1116"/>
  <c r="T1116"/>
  <c r="S1116"/>
  <c r="R1116"/>
  <c r="Q1116"/>
  <c r="P1116"/>
  <c r="O1116"/>
  <c r="N1116"/>
  <c r="M1116"/>
  <c r="L1116"/>
  <c r="K1116"/>
  <c r="J1116"/>
  <c r="AH1115"/>
  <c r="AF1115"/>
  <c r="AE1115"/>
  <c r="AD1115"/>
  <c r="AC1115"/>
  <c r="AB1115"/>
  <c r="AA1115"/>
  <c r="Z1115"/>
  <c r="Y1115"/>
  <c r="X1115"/>
  <c r="W1115"/>
  <c r="V1115"/>
  <c r="U1115"/>
  <c r="T1115"/>
  <c r="S1115"/>
  <c r="R1115"/>
  <c r="Q1115"/>
  <c r="P1115"/>
  <c r="O1115"/>
  <c r="N1115"/>
  <c r="M1115"/>
  <c r="L1115"/>
  <c r="K1115"/>
  <c r="J1115"/>
  <c r="AH1114"/>
  <c r="AF1114"/>
  <c r="AE1114"/>
  <c r="AD1114"/>
  <c r="AC1114"/>
  <c r="AB1114"/>
  <c r="AA1114"/>
  <c r="Z1114"/>
  <c r="Y1114"/>
  <c r="X1114"/>
  <c r="W1114"/>
  <c r="V1114"/>
  <c r="U1114"/>
  <c r="T1114"/>
  <c r="S1114"/>
  <c r="R1114"/>
  <c r="Q1114"/>
  <c r="P1114"/>
  <c r="O1114"/>
  <c r="N1114"/>
  <c r="M1114"/>
  <c r="L1114"/>
  <c r="K1114"/>
  <c r="J1114"/>
  <c r="AH1113"/>
  <c r="AF1113"/>
  <c r="AE1113"/>
  <c r="AD1113"/>
  <c r="AC1113"/>
  <c r="AB1113"/>
  <c r="AA1113"/>
  <c r="Z1113"/>
  <c r="Y1113"/>
  <c r="X1113"/>
  <c r="W1113"/>
  <c r="V1113"/>
  <c r="U1113"/>
  <c r="T1113"/>
  <c r="S1113"/>
  <c r="R1113"/>
  <c r="Q1113"/>
  <c r="P1113"/>
  <c r="O1113"/>
  <c r="N1113"/>
  <c r="M1113"/>
  <c r="L1113"/>
  <c r="K1113"/>
  <c r="J1113"/>
  <c r="AH1112"/>
  <c r="AF1112"/>
  <c r="AE1112"/>
  <c r="AD1112"/>
  <c r="AC1112"/>
  <c r="AB1112"/>
  <c r="AA1112"/>
  <c r="Z1112"/>
  <c r="Y1112"/>
  <c r="X1112"/>
  <c r="W1112"/>
  <c r="V1112"/>
  <c r="U1112"/>
  <c r="T1112"/>
  <c r="S1112"/>
  <c r="R1112"/>
  <c r="Q1112"/>
  <c r="P1112"/>
  <c r="O1112"/>
  <c r="N1112"/>
  <c r="M1112"/>
  <c r="L1112"/>
  <c r="K1112"/>
  <c r="J1112"/>
  <c r="AH1111"/>
  <c r="AF1111"/>
  <c r="AE1111"/>
  <c r="AD1111"/>
  <c r="AC1111"/>
  <c r="AB1111"/>
  <c r="AA1111"/>
  <c r="Z1111"/>
  <c r="Y1111"/>
  <c r="X1111"/>
  <c r="W1111"/>
  <c r="V1111"/>
  <c r="U1111"/>
  <c r="T1111"/>
  <c r="S1111"/>
  <c r="R1111"/>
  <c r="Q1111"/>
  <c r="P1111"/>
  <c r="O1111"/>
  <c r="N1111"/>
  <c r="M1111"/>
  <c r="L1111"/>
  <c r="K1111"/>
  <c r="J1111"/>
  <c r="AH1110"/>
  <c r="AF1110"/>
  <c r="AE1110"/>
  <c r="AD1110"/>
  <c r="AC1110"/>
  <c r="AB1110"/>
  <c r="AA1110"/>
  <c r="Z1110"/>
  <c r="Y1110"/>
  <c r="X1110"/>
  <c r="W1110"/>
  <c r="V1110"/>
  <c r="U1110"/>
  <c r="T1110"/>
  <c r="S1110"/>
  <c r="R1110"/>
  <c r="Q1110"/>
  <c r="P1110"/>
  <c r="O1110"/>
  <c r="N1110"/>
  <c r="M1110"/>
  <c r="L1110"/>
  <c r="K1110"/>
  <c r="J1110"/>
  <c r="AH1109"/>
  <c r="AF1109"/>
  <c r="AE1109"/>
  <c r="AD1109"/>
  <c r="AC1109"/>
  <c r="AB1109"/>
  <c r="AA1109"/>
  <c r="Z1109"/>
  <c r="Y1109"/>
  <c r="X1109"/>
  <c r="W1109"/>
  <c r="V1109"/>
  <c r="U1109"/>
  <c r="T1109"/>
  <c r="S1109"/>
  <c r="R1109"/>
  <c r="Q1109"/>
  <c r="P1109"/>
  <c r="O1109"/>
  <c r="N1109"/>
  <c r="M1109"/>
  <c r="L1109"/>
  <c r="K1109"/>
  <c r="J1109"/>
  <c r="AH1108"/>
  <c r="AF1108"/>
  <c r="AE1108"/>
  <c r="AD1108"/>
  <c r="AC1108"/>
  <c r="AB1108"/>
  <c r="AA1108"/>
  <c r="Z1108"/>
  <c r="Y1108"/>
  <c r="X1108"/>
  <c r="W1108"/>
  <c r="V1108"/>
  <c r="U1108"/>
  <c r="T1108"/>
  <c r="S1108"/>
  <c r="R1108"/>
  <c r="Q1108"/>
  <c r="P1108"/>
  <c r="O1108"/>
  <c r="N1108"/>
  <c r="M1108"/>
  <c r="L1108"/>
  <c r="K1108"/>
  <c r="J1108"/>
  <c r="AH1107"/>
  <c r="AF1107"/>
  <c r="AE1107"/>
  <c r="AD1107"/>
  <c r="AC1107"/>
  <c r="AB1107"/>
  <c r="AA1107"/>
  <c r="Z1107"/>
  <c r="Y1107"/>
  <c r="X1107"/>
  <c r="W1107"/>
  <c r="V1107"/>
  <c r="U1107"/>
  <c r="T1107"/>
  <c r="S1107"/>
  <c r="R1107"/>
  <c r="Q1107"/>
  <c r="P1107"/>
  <c r="O1107"/>
  <c r="N1107"/>
  <c r="M1107"/>
  <c r="L1107"/>
  <c r="K1107"/>
  <c r="J1107"/>
  <c r="AH1106"/>
  <c r="AF1106"/>
  <c r="AE1106"/>
  <c r="AD1106"/>
  <c r="AC1106"/>
  <c r="AB1106"/>
  <c r="AA1106"/>
  <c r="Z1106"/>
  <c r="Y1106"/>
  <c r="X1106"/>
  <c r="W1106"/>
  <c r="V1106"/>
  <c r="U1106"/>
  <c r="T1106"/>
  <c r="S1106"/>
  <c r="R1106"/>
  <c r="Q1106"/>
  <c r="P1106"/>
  <c r="O1106"/>
  <c r="N1106"/>
  <c r="M1106"/>
  <c r="L1106"/>
  <c r="K1106"/>
  <c r="J1106"/>
  <c r="AH1105"/>
  <c r="AF1105"/>
  <c r="AE1105"/>
  <c r="AD1105"/>
  <c r="AC1105"/>
  <c r="AB1105"/>
  <c r="AA1105"/>
  <c r="Z1105"/>
  <c r="Y1105"/>
  <c r="X1105"/>
  <c r="W1105"/>
  <c r="V1105"/>
  <c r="U1105"/>
  <c r="T1105"/>
  <c r="S1105"/>
  <c r="R1105"/>
  <c r="Q1105"/>
  <c r="P1105"/>
  <c r="O1105"/>
  <c r="N1105"/>
  <c r="M1105"/>
  <c r="L1105"/>
  <c r="K1105"/>
  <c r="J1105"/>
  <c r="AH1104"/>
  <c r="AF1104"/>
  <c r="AE1104"/>
  <c r="AD1104"/>
  <c r="AC1104"/>
  <c r="AB1104"/>
  <c r="AA1104"/>
  <c r="Z1104"/>
  <c r="Y1104"/>
  <c r="X1104"/>
  <c r="W1104"/>
  <c r="V1104"/>
  <c r="U1104"/>
  <c r="T1104"/>
  <c r="S1104"/>
  <c r="R1104"/>
  <c r="Q1104"/>
  <c r="P1104"/>
  <c r="O1104"/>
  <c r="N1104"/>
  <c r="M1104"/>
  <c r="L1104"/>
  <c r="K1104"/>
  <c r="J1104"/>
  <c r="AH1103"/>
  <c r="AF1103"/>
  <c r="AE1103"/>
  <c r="AD1103"/>
  <c r="AC1103"/>
  <c r="AB1103"/>
  <c r="AA1103"/>
  <c r="Z1103"/>
  <c r="Y1103"/>
  <c r="X1103"/>
  <c r="W1103"/>
  <c r="V1103"/>
  <c r="U1103"/>
  <c r="T1103"/>
  <c r="S1103"/>
  <c r="R1103"/>
  <c r="Q1103"/>
  <c r="P1103"/>
  <c r="O1103"/>
  <c r="N1103"/>
  <c r="M1103"/>
  <c r="L1103"/>
  <c r="K1103"/>
  <c r="J1103"/>
  <c r="AH1102"/>
  <c r="AF1102"/>
  <c r="AE1102"/>
  <c r="AD1102"/>
  <c r="AC1102"/>
  <c r="AB1102"/>
  <c r="AA1102"/>
  <c r="Z1102"/>
  <c r="Y1102"/>
  <c r="X1102"/>
  <c r="W1102"/>
  <c r="V1102"/>
  <c r="U1102"/>
  <c r="T1102"/>
  <c r="S1102"/>
  <c r="R1102"/>
  <c r="Q1102"/>
  <c r="P1102"/>
  <c r="O1102"/>
  <c r="N1102"/>
  <c r="M1102"/>
  <c r="L1102"/>
  <c r="K1102"/>
  <c r="J1102"/>
  <c r="AH1101"/>
  <c r="AF1101"/>
  <c r="AE1101"/>
  <c r="AD1101"/>
  <c r="AC1101"/>
  <c r="AB1101"/>
  <c r="AA1101"/>
  <c r="Z1101"/>
  <c r="Y1101"/>
  <c r="X1101"/>
  <c r="W1101"/>
  <c r="V1101"/>
  <c r="U1101"/>
  <c r="T1101"/>
  <c r="S1101"/>
  <c r="R1101"/>
  <c r="Q1101"/>
  <c r="P1101"/>
  <c r="O1101"/>
  <c r="N1101"/>
  <c r="M1101"/>
  <c r="L1101"/>
  <c r="K1101"/>
  <c r="J1101"/>
  <c r="AH1100"/>
  <c r="AF1100"/>
  <c r="AE1100"/>
  <c r="AD1100"/>
  <c r="AC1100"/>
  <c r="AB1100"/>
  <c r="AA1100"/>
  <c r="Z1100"/>
  <c r="Y1100"/>
  <c r="X1100"/>
  <c r="W1100"/>
  <c r="V1100"/>
  <c r="U1100"/>
  <c r="T1100"/>
  <c r="S1100"/>
  <c r="R1100"/>
  <c r="Q1100"/>
  <c r="P1100"/>
  <c r="O1100"/>
  <c r="N1100"/>
  <c r="M1100"/>
  <c r="L1100"/>
  <c r="K1100"/>
  <c r="J1100"/>
  <c r="AH1099"/>
  <c r="AF1099"/>
  <c r="AE1099"/>
  <c r="AD1099"/>
  <c r="AC1099"/>
  <c r="AB1099"/>
  <c r="AA1099"/>
  <c r="Z1099"/>
  <c r="Y1099"/>
  <c r="X1099"/>
  <c r="W1099"/>
  <c r="V1099"/>
  <c r="U1099"/>
  <c r="T1099"/>
  <c r="S1099"/>
  <c r="R1099"/>
  <c r="Q1099"/>
  <c r="P1099"/>
  <c r="O1099"/>
  <c r="N1099"/>
  <c r="M1099"/>
  <c r="L1099"/>
  <c r="K1099"/>
  <c r="J1099"/>
  <c r="AH1098"/>
  <c r="AF1098"/>
  <c r="AE1098"/>
  <c r="AD1098"/>
  <c r="AC1098"/>
  <c r="AB1098"/>
  <c r="AA1098"/>
  <c r="Z1098"/>
  <c r="Y1098"/>
  <c r="X1098"/>
  <c r="W1098"/>
  <c r="V1098"/>
  <c r="U1098"/>
  <c r="T1098"/>
  <c r="S1098"/>
  <c r="R1098"/>
  <c r="Q1098"/>
  <c r="P1098"/>
  <c r="O1098"/>
  <c r="N1098"/>
  <c r="M1098"/>
  <c r="L1098"/>
  <c r="K1098"/>
  <c r="J1098"/>
  <c r="AH1097"/>
  <c r="AF1097"/>
  <c r="AE1097"/>
  <c r="AD1097"/>
  <c r="AC1097"/>
  <c r="AB1097"/>
  <c r="AA1097"/>
  <c r="Z1097"/>
  <c r="Y1097"/>
  <c r="X1097"/>
  <c r="W1097"/>
  <c r="V1097"/>
  <c r="U1097"/>
  <c r="T1097"/>
  <c r="S1097"/>
  <c r="R1097"/>
  <c r="Q1097"/>
  <c r="P1097"/>
  <c r="O1097"/>
  <c r="N1097"/>
  <c r="M1097"/>
  <c r="L1097"/>
  <c r="K1097"/>
  <c r="J1097"/>
  <c r="AH1096"/>
  <c r="AF1096"/>
  <c r="AE1096"/>
  <c r="AD1096"/>
  <c r="AC1096"/>
  <c r="AB1096"/>
  <c r="AA1096"/>
  <c r="Z1096"/>
  <c r="Y1096"/>
  <c r="X1096"/>
  <c r="W1096"/>
  <c r="V1096"/>
  <c r="U1096"/>
  <c r="T1096"/>
  <c r="S1096"/>
  <c r="R1096"/>
  <c r="Q1096"/>
  <c r="P1096"/>
  <c r="O1096"/>
  <c r="N1096"/>
  <c r="M1096"/>
  <c r="L1096"/>
  <c r="K1096"/>
  <c r="J1096"/>
  <c r="AH1095"/>
  <c r="AF1095"/>
  <c r="AE1095"/>
  <c r="AD1095"/>
  <c r="AC1095"/>
  <c r="AB1095"/>
  <c r="AA1095"/>
  <c r="Z1095"/>
  <c r="Y1095"/>
  <c r="X1095"/>
  <c r="W1095"/>
  <c r="V1095"/>
  <c r="U1095"/>
  <c r="T1095"/>
  <c r="S1095"/>
  <c r="R1095"/>
  <c r="Q1095"/>
  <c r="P1095"/>
  <c r="O1095"/>
  <c r="N1095"/>
  <c r="M1095"/>
  <c r="L1095"/>
  <c r="K1095"/>
  <c r="J1095"/>
  <c r="AH1094"/>
  <c r="AF1094"/>
  <c r="AE1094"/>
  <c r="AD1094"/>
  <c r="AC1094"/>
  <c r="AB1094"/>
  <c r="AA1094"/>
  <c r="Z1094"/>
  <c r="Y1094"/>
  <c r="X1094"/>
  <c r="W1094"/>
  <c r="V1094"/>
  <c r="U1094"/>
  <c r="T1094"/>
  <c r="S1094"/>
  <c r="R1094"/>
  <c r="Q1094"/>
  <c r="P1094"/>
  <c r="O1094"/>
  <c r="N1094"/>
  <c r="M1094"/>
  <c r="L1094"/>
  <c r="K1094"/>
  <c r="J1094"/>
  <c r="AH1093"/>
  <c r="AF1093"/>
  <c r="AE1093"/>
  <c r="AD1093"/>
  <c r="AC1093"/>
  <c r="AB1093"/>
  <c r="AA1093"/>
  <c r="Z1093"/>
  <c r="Y1093"/>
  <c r="X1093"/>
  <c r="W1093"/>
  <c r="V1093"/>
  <c r="U1093"/>
  <c r="T1093"/>
  <c r="S1093"/>
  <c r="R1093"/>
  <c r="Q1093"/>
  <c r="P1093"/>
  <c r="O1093"/>
  <c r="N1093"/>
  <c r="M1093"/>
  <c r="L1093"/>
  <c r="K1093"/>
  <c r="J1093"/>
  <c r="AH1092"/>
  <c r="AF1092"/>
  <c r="AE1092"/>
  <c r="AD1092"/>
  <c r="AC1092"/>
  <c r="AB1092"/>
  <c r="AA1092"/>
  <c r="Z1092"/>
  <c r="Y1092"/>
  <c r="X1092"/>
  <c r="W1092"/>
  <c r="V1092"/>
  <c r="U1092"/>
  <c r="T1092"/>
  <c r="S1092"/>
  <c r="R1092"/>
  <c r="Q1092"/>
  <c r="P1092"/>
  <c r="O1092"/>
  <c r="N1092"/>
  <c r="M1092"/>
  <c r="L1092"/>
  <c r="K1092"/>
  <c r="J1092"/>
  <c r="AH1091"/>
  <c r="AF1091"/>
  <c r="AE1091"/>
  <c r="AD1091"/>
  <c r="AC1091"/>
  <c r="AB1091"/>
  <c r="AA1091"/>
  <c r="Z1091"/>
  <c r="Y1091"/>
  <c r="X1091"/>
  <c r="W1091"/>
  <c r="V1091"/>
  <c r="U1091"/>
  <c r="T1091"/>
  <c r="S1091"/>
  <c r="R1091"/>
  <c r="Q1091"/>
  <c r="P1091"/>
  <c r="O1091"/>
  <c r="N1091"/>
  <c r="M1091"/>
  <c r="L1091"/>
  <c r="K1091"/>
  <c r="J1091"/>
  <c r="AH1090"/>
  <c r="AF1090"/>
  <c r="AE1090"/>
  <c r="AD1090"/>
  <c r="AC1090"/>
  <c r="AB1090"/>
  <c r="AA1090"/>
  <c r="Z1090"/>
  <c r="Y1090"/>
  <c r="X1090"/>
  <c r="W1090"/>
  <c r="V1090"/>
  <c r="U1090"/>
  <c r="T1090"/>
  <c r="S1090"/>
  <c r="R1090"/>
  <c r="Q1090"/>
  <c r="P1090"/>
  <c r="O1090"/>
  <c r="N1090"/>
  <c r="M1090"/>
  <c r="L1090"/>
  <c r="K1090"/>
  <c r="J1090"/>
  <c r="AH1089"/>
  <c r="AF1089"/>
  <c r="AE1089"/>
  <c r="AD1089"/>
  <c r="AC1089"/>
  <c r="AB1089"/>
  <c r="AA1089"/>
  <c r="Z1089"/>
  <c r="Y1089"/>
  <c r="X1089"/>
  <c r="W1089"/>
  <c r="V1089"/>
  <c r="U1089"/>
  <c r="T1089"/>
  <c r="S1089"/>
  <c r="R1089"/>
  <c r="Q1089"/>
  <c r="P1089"/>
  <c r="O1089"/>
  <c r="N1089"/>
  <c r="M1089"/>
  <c r="L1089"/>
  <c r="K1089"/>
  <c r="J1089"/>
  <c r="AH1088"/>
  <c r="AF1088"/>
  <c r="AE1088"/>
  <c r="AD1088"/>
  <c r="AC1088"/>
  <c r="AB1088"/>
  <c r="AA1088"/>
  <c r="Z1088"/>
  <c r="Y1088"/>
  <c r="X1088"/>
  <c r="W1088"/>
  <c r="V1088"/>
  <c r="U1088"/>
  <c r="T1088"/>
  <c r="S1088"/>
  <c r="R1088"/>
  <c r="Q1088"/>
  <c r="P1088"/>
  <c r="O1088"/>
  <c r="N1088"/>
  <c r="M1088"/>
  <c r="L1088"/>
  <c r="K1088"/>
  <c r="J1088"/>
  <c r="AH1087"/>
  <c r="AF1087"/>
  <c r="AE1087"/>
  <c r="AD1087"/>
  <c r="AC1087"/>
  <c r="AB1087"/>
  <c r="AA1087"/>
  <c r="Z1087"/>
  <c r="Y1087"/>
  <c r="X1087"/>
  <c r="W1087"/>
  <c r="V1087"/>
  <c r="U1087"/>
  <c r="T1087"/>
  <c r="S1087"/>
  <c r="R1087"/>
  <c r="Q1087"/>
  <c r="P1087"/>
  <c r="O1087"/>
  <c r="N1087"/>
  <c r="M1087"/>
  <c r="L1087"/>
  <c r="K1087"/>
  <c r="J1087"/>
  <c r="AH1086"/>
  <c r="AF1086"/>
  <c r="AE1086"/>
  <c r="AD1086"/>
  <c r="AC1086"/>
  <c r="AB1086"/>
  <c r="AA1086"/>
  <c r="Z1086"/>
  <c r="Y1086"/>
  <c r="X1086"/>
  <c r="W1086"/>
  <c r="V1086"/>
  <c r="U1086"/>
  <c r="T1086"/>
  <c r="S1086"/>
  <c r="R1086"/>
  <c r="Q1086"/>
  <c r="P1086"/>
  <c r="O1086"/>
  <c r="N1086"/>
  <c r="M1086"/>
  <c r="L1086"/>
  <c r="K1086"/>
  <c r="J1086"/>
  <c r="AH1085"/>
  <c r="AF1085"/>
  <c r="AE1085"/>
  <c r="AD1085"/>
  <c r="AC1085"/>
  <c r="AB1085"/>
  <c r="AA1085"/>
  <c r="Z1085"/>
  <c r="Y1085"/>
  <c r="X1085"/>
  <c r="W1085"/>
  <c r="V1085"/>
  <c r="U1085"/>
  <c r="T1085"/>
  <c r="S1085"/>
  <c r="R1085"/>
  <c r="Q1085"/>
  <c r="P1085"/>
  <c r="O1085"/>
  <c r="N1085"/>
  <c r="M1085"/>
  <c r="L1085"/>
  <c r="K1085"/>
  <c r="J1085"/>
  <c r="AH1084"/>
  <c r="AF1084"/>
  <c r="AE1084"/>
  <c r="AD1084"/>
  <c r="AC1084"/>
  <c r="AB1084"/>
  <c r="AA1084"/>
  <c r="Z1084"/>
  <c r="Y1084"/>
  <c r="X1084"/>
  <c r="W1084"/>
  <c r="V1084"/>
  <c r="U1084"/>
  <c r="T1084"/>
  <c r="S1084"/>
  <c r="R1084"/>
  <c r="Q1084"/>
  <c r="P1084"/>
  <c r="O1084"/>
  <c r="N1084"/>
  <c r="M1084"/>
  <c r="L1084"/>
  <c r="K1084"/>
  <c r="J1084"/>
  <c r="AH1083"/>
  <c r="AF1083"/>
  <c r="AE1083"/>
  <c r="AD1083"/>
  <c r="AC1083"/>
  <c r="AB1083"/>
  <c r="AA1083"/>
  <c r="Z1083"/>
  <c r="Y1083"/>
  <c r="X1083"/>
  <c r="W1083"/>
  <c r="V1083"/>
  <c r="U1083"/>
  <c r="T1083"/>
  <c r="S1083"/>
  <c r="R1083"/>
  <c r="Q1083"/>
  <c r="P1083"/>
  <c r="O1083"/>
  <c r="N1083"/>
  <c r="M1083"/>
  <c r="L1083"/>
  <c r="K1083"/>
  <c r="J1083"/>
  <c r="AH1082"/>
  <c r="AF1082"/>
  <c r="AE1082"/>
  <c r="AD1082"/>
  <c r="AC1082"/>
  <c r="AB1082"/>
  <c r="AA1082"/>
  <c r="Z1082"/>
  <c r="Y1082"/>
  <c r="X1082"/>
  <c r="W1082"/>
  <c r="V1082"/>
  <c r="U1082"/>
  <c r="T1082"/>
  <c r="S1082"/>
  <c r="R1082"/>
  <c r="Q1082"/>
  <c r="P1082"/>
  <c r="O1082"/>
  <c r="N1082"/>
  <c r="M1082"/>
  <c r="L1082"/>
  <c r="K1082"/>
  <c r="J1082"/>
  <c r="AH1081"/>
  <c r="AF1081"/>
  <c r="AE1081"/>
  <c r="AD1081"/>
  <c r="AC1081"/>
  <c r="AB1081"/>
  <c r="AA1081"/>
  <c r="Z1081"/>
  <c r="Y1081"/>
  <c r="X1081"/>
  <c r="W1081"/>
  <c r="V1081"/>
  <c r="U1081"/>
  <c r="T1081"/>
  <c r="S1081"/>
  <c r="R1081"/>
  <c r="Q1081"/>
  <c r="P1081"/>
  <c r="O1081"/>
  <c r="N1081"/>
  <c r="M1081"/>
  <c r="L1081"/>
  <c r="K1081"/>
  <c r="J1081"/>
  <c r="AH1080"/>
  <c r="AF1080"/>
  <c r="AE1080"/>
  <c r="AD1080"/>
  <c r="AC1080"/>
  <c r="AB1080"/>
  <c r="AA1080"/>
  <c r="Z1080"/>
  <c r="Y1080"/>
  <c r="X1080"/>
  <c r="W1080"/>
  <c r="V1080"/>
  <c r="U1080"/>
  <c r="T1080"/>
  <c r="S1080"/>
  <c r="R1080"/>
  <c r="Q1080"/>
  <c r="P1080"/>
  <c r="O1080"/>
  <c r="N1080"/>
  <c r="M1080"/>
  <c r="L1080"/>
  <c r="K1080"/>
  <c r="J1080"/>
  <c r="AH1079"/>
  <c r="AF1079"/>
  <c r="AE1079"/>
  <c r="AD1079"/>
  <c r="AC1079"/>
  <c r="AB1079"/>
  <c r="AA1079"/>
  <c r="Z1079"/>
  <c r="Y1079"/>
  <c r="X1079"/>
  <c r="W1079"/>
  <c r="V1079"/>
  <c r="U1079"/>
  <c r="T1079"/>
  <c r="S1079"/>
  <c r="R1079"/>
  <c r="Q1079"/>
  <c r="P1079"/>
  <c r="O1079"/>
  <c r="N1079"/>
  <c r="M1079"/>
  <c r="L1079"/>
  <c r="K1079"/>
  <c r="J1079"/>
  <c r="AH1078"/>
  <c r="AF1078"/>
  <c r="AE1078"/>
  <c r="AD1078"/>
  <c r="AC1078"/>
  <c r="AB1078"/>
  <c r="AA1078"/>
  <c r="Z1078"/>
  <c r="Y1078"/>
  <c r="X1078"/>
  <c r="W1078"/>
  <c r="V1078"/>
  <c r="U1078"/>
  <c r="T1078"/>
  <c r="S1078"/>
  <c r="R1078"/>
  <c r="Q1078"/>
  <c r="P1078"/>
  <c r="O1078"/>
  <c r="N1078"/>
  <c r="M1078"/>
  <c r="L1078"/>
  <c r="K1078"/>
  <c r="J1078"/>
  <c r="AH1077"/>
  <c r="AF1077"/>
  <c r="AE1077"/>
  <c r="AD1077"/>
  <c r="AC1077"/>
  <c r="AB1077"/>
  <c r="AA1077"/>
  <c r="Z1077"/>
  <c r="Y1077"/>
  <c r="X1077"/>
  <c r="W1077"/>
  <c r="V1077"/>
  <c r="U1077"/>
  <c r="T1077"/>
  <c r="S1077"/>
  <c r="R1077"/>
  <c r="Q1077"/>
  <c r="P1077"/>
  <c r="O1077"/>
  <c r="N1077"/>
  <c r="M1077"/>
  <c r="L1077"/>
  <c r="K1077"/>
  <c r="J1077"/>
  <c r="AH1076"/>
  <c r="AF1076"/>
  <c r="AE1076"/>
  <c r="AD1076"/>
  <c r="AC1076"/>
  <c r="AB1076"/>
  <c r="AA1076"/>
  <c r="Z1076"/>
  <c r="Y1076"/>
  <c r="X1076"/>
  <c r="W1076"/>
  <c r="V1076"/>
  <c r="U1076"/>
  <c r="T1076"/>
  <c r="S1076"/>
  <c r="R1076"/>
  <c r="Q1076"/>
  <c r="P1076"/>
  <c r="O1076"/>
  <c r="N1076"/>
  <c r="M1076"/>
  <c r="L1076"/>
  <c r="K1076"/>
  <c r="J1076"/>
  <c r="AH1075"/>
  <c r="AF1075"/>
  <c r="AE1075"/>
  <c r="AD1075"/>
  <c r="AC1075"/>
  <c r="AB1075"/>
  <c r="AA1075"/>
  <c r="Z1075"/>
  <c r="Y1075"/>
  <c r="X1075"/>
  <c r="W1075"/>
  <c r="V1075"/>
  <c r="U1075"/>
  <c r="T1075"/>
  <c r="S1075"/>
  <c r="R1075"/>
  <c r="Q1075"/>
  <c r="P1075"/>
  <c r="O1075"/>
  <c r="N1075"/>
  <c r="M1075"/>
  <c r="L1075"/>
  <c r="K1075"/>
  <c r="J1075"/>
  <c r="AH1074"/>
  <c r="AF1074"/>
  <c r="AE1074"/>
  <c r="AD1074"/>
  <c r="AC1074"/>
  <c r="AB1074"/>
  <c r="AA1074"/>
  <c r="Z1074"/>
  <c r="Y1074"/>
  <c r="X1074"/>
  <c r="W1074"/>
  <c r="V1074"/>
  <c r="U1074"/>
  <c r="T1074"/>
  <c r="S1074"/>
  <c r="R1074"/>
  <c r="Q1074"/>
  <c r="P1074"/>
  <c r="O1074"/>
  <c r="N1074"/>
  <c r="M1074"/>
  <c r="L1074"/>
  <c r="K1074"/>
  <c r="J1074"/>
  <c r="AH1073"/>
  <c r="AF1073"/>
  <c r="AE1073"/>
  <c r="AD1073"/>
  <c r="AC1073"/>
  <c r="AB1073"/>
  <c r="AA1073"/>
  <c r="Z1073"/>
  <c r="Y1073"/>
  <c r="X1073"/>
  <c r="W1073"/>
  <c r="V1073"/>
  <c r="U1073"/>
  <c r="T1073"/>
  <c r="S1073"/>
  <c r="R1073"/>
  <c r="Q1073"/>
  <c r="P1073"/>
  <c r="O1073"/>
  <c r="N1073"/>
  <c r="M1073"/>
  <c r="L1073"/>
  <c r="K1073"/>
  <c r="J1073"/>
  <c r="AH1072"/>
  <c r="AF1072"/>
  <c r="AE1072"/>
  <c r="AD1072"/>
  <c r="AC1072"/>
  <c r="AB1072"/>
  <c r="AA1072"/>
  <c r="Z1072"/>
  <c r="Y1072"/>
  <c r="X1072"/>
  <c r="W1072"/>
  <c r="V1072"/>
  <c r="U1072"/>
  <c r="T1072"/>
  <c r="S1072"/>
  <c r="R1072"/>
  <c r="Q1072"/>
  <c r="P1072"/>
  <c r="O1072"/>
  <c r="N1072"/>
  <c r="M1072"/>
  <c r="L1072"/>
  <c r="K1072"/>
  <c r="J1072"/>
  <c r="AH1071"/>
  <c r="AF1071"/>
  <c r="AE1071"/>
  <c r="AD1071"/>
  <c r="AC1071"/>
  <c r="AB1071"/>
  <c r="AA1071"/>
  <c r="Z1071"/>
  <c r="Y1071"/>
  <c r="X1071"/>
  <c r="W1071"/>
  <c r="V1071"/>
  <c r="U1071"/>
  <c r="T1071"/>
  <c r="S1071"/>
  <c r="R1071"/>
  <c r="Q1071"/>
  <c r="P1071"/>
  <c r="O1071"/>
  <c r="N1071"/>
  <c r="M1071"/>
  <c r="L1071"/>
  <c r="K1071"/>
  <c r="J1071"/>
  <c r="AH1070"/>
  <c r="AF1070"/>
  <c r="AE1070"/>
  <c r="AD1070"/>
  <c r="AC1070"/>
  <c r="AB1070"/>
  <c r="AA1070"/>
  <c r="Z1070"/>
  <c r="Y1070"/>
  <c r="X1070"/>
  <c r="W1070"/>
  <c r="V1070"/>
  <c r="U1070"/>
  <c r="T1070"/>
  <c r="S1070"/>
  <c r="R1070"/>
  <c r="Q1070"/>
  <c r="P1070"/>
  <c r="O1070"/>
  <c r="N1070"/>
  <c r="M1070"/>
  <c r="L1070"/>
  <c r="K1070"/>
  <c r="J1070"/>
  <c r="AH1069"/>
  <c r="AF1069"/>
  <c r="AE1069"/>
  <c r="AD1069"/>
  <c r="AC1069"/>
  <c r="AB1069"/>
  <c r="AA1069"/>
  <c r="Z1069"/>
  <c r="Y1069"/>
  <c r="X1069"/>
  <c r="W1069"/>
  <c r="V1069"/>
  <c r="U1069"/>
  <c r="T1069"/>
  <c r="S1069"/>
  <c r="R1069"/>
  <c r="Q1069"/>
  <c r="P1069"/>
  <c r="O1069"/>
  <c r="N1069"/>
  <c r="M1069"/>
  <c r="L1069"/>
  <c r="K1069"/>
  <c r="J1069"/>
  <c r="AH1068"/>
  <c r="AF1068"/>
  <c r="AE1068"/>
  <c r="AD1068"/>
  <c r="AC1068"/>
  <c r="AB1068"/>
  <c r="AA1068"/>
  <c r="Z1068"/>
  <c r="Y1068"/>
  <c r="X1068"/>
  <c r="W1068"/>
  <c r="V1068"/>
  <c r="U1068"/>
  <c r="T1068"/>
  <c r="S1068"/>
  <c r="R1068"/>
  <c r="Q1068"/>
  <c r="P1068"/>
  <c r="O1068"/>
  <c r="N1068"/>
  <c r="M1068"/>
  <c r="L1068"/>
  <c r="K1068"/>
  <c r="J1068"/>
  <c r="AH1067"/>
  <c r="AF1067"/>
  <c r="AE1067"/>
  <c r="AD1067"/>
  <c r="AC1067"/>
  <c r="AB1067"/>
  <c r="AA1067"/>
  <c r="Z1067"/>
  <c r="Y1067"/>
  <c r="X1067"/>
  <c r="W1067"/>
  <c r="V1067"/>
  <c r="U1067"/>
  <c r="T1067"/>
  <c r="S1067"/>
  <c r="R1067"/>
  <c r="Q1067"/>
  <c r="P1067"/>
  <c r="O1067"/>
  <c r="N1067"/>
  <c r="M1067"/>
  <c r="L1067"/>
  <c r="K1067"/>
  <c r="J1067"/>
  <c r="AH1066"/>
  <c r="AF1066"/>
  <c r="AE1066"/>
  <c r="AD1066"/>
  <c r="AC1066"/>
  <c r="AB1066"/>
  <c r="AA1066"/>
  <c r="Z1066"/>
  <c r="Y1066"/>
  <c r="X1066"/>
  <c r="W1066"/>
  <c r="V1066"/>
  <c r="U1066"/>
  <c r="T1066"/>
  <c r="S1066"/>
  <c r="R1066"/>
  <c r="Q1066"/>
  <c r="P1066"/>
  <c r="O1066"/>
  <c r="N1066"/>
  <c r="M1066"/>
  <c r="L1066"/>
  <c r="K1066"/>
  <c r="J1066"/>
  <c r="AH1065"/>
  <c r="AF1065"/>
  <c r="AE1065"/>
  <c r="AD1065"/>
  <c r="AC1065"/>
  <c r="AB1065"/>
  <c r="AA1065"/>
  <c r="Z1065"/>
  <c r="Y1065"/>
  <c r="X1065"/>
  <c r="W1065"/>
  <c r="V1065"/>
  <c r="U1065"/>
  <c r="T1065"/>
  <c r="S1065"/>
  <c r="R1065"/>
  <c r="Q1065"/>
  <c r="P1065"/>
  <c r="O1065"/>
  <c r="N1065"/>
  <c r="M1065"/>
  <c r="L1065"/>
  <c r="K1065"/>
  <c r="J1065"/>
  <c r="AH1064"/>
  <c r="AF1064"/>
  <c r="AE1064"/>
  <c r="AD1064"/>
  <c r="AC1064"/>
  <c r="AB1064"/>
  <c r="AA1064"/>
  <c r="Z1064"/>
  <c r="Y1064"/>
  <c r="X1064"/>
  <c r="W1064"/>
  <c r="V1064"/>
  <c r="U1064"/>
  <c r="T1064"/>
  <c r="S1064"/>
  <c r="R1064"/>
  <c r="Q1064"/>
  <c r="P1064"/>
  <c r="O1064"/>
  <c r="N1064"/>
  <c r="M1064"/>
  <c r="L1064"/>
  <c r="K1064"/>
  <c r="J1064"/>
  <c r="AH1063"/>
  <c r="AF1063"/>
  <c r="AE1063"/>
  <c r="AD1063"/>
  <c r="AC1063"/>
  <c r="AB1063"/>
  <c r="AA1063"/>
  <c r="Z1063"/>
  <c r="Y1063"/>
  <c r="X1063"/>
  <c r="W1063"/>
  <c r="V1063"/>
  <c r="U1063"/>
  <c r="T1063"/>
  <c r="S1063"/>
  <c r="R1063"/>
  <c r="Q1063"/>
  <c r="P1063"/>
  <c r="O1063"/>
  <c r="N1063"/>
  <c r="M1063"/>
  <c r="L1063"/>
  <c r="K1063"/>
  <c r="J1063"/>
  <c r="AH1062"/>
  <c r="AF1062"/>
  <c r="AE1062"/>
  <c r="AD1062"/>
  <c r="AC1062"/>
  <c r="AB1062"/>
  <c r="AA1062"/>
  <c r="Z1062"/>
  <c r="Y1062"/>
  <c r="X1062"/>
  <c r="W1062"/>
  <c r="V1062"/>
  <c r="U1062"/>
  <c r="T1062"/>
  <c r="S1062"/>
  <c r="R1062"/>
  <c r="Q1062"/>
  <c r="P1062"/>
  <c r="O1062"/>
  <c r="N1062"/>
  <c r="M1062"/>
  <c r="L1062"/>
  <c r="K1062"/>
  <c r="J1062"/>
  <c r="AH1061"/>
  <c r="AF1061"/>
  <c r="AE1061"/>
  <c r="AD1061"/>
  <c r="AC1061"/>
  <c r="AB1061"/>
  <c r="AA1061"/>
  <c r="Z1061"/>
  <c r="Y1061"/>
  <c r="X1061"/>
  <c r="W1061"/>
  <c r="V1061"/>
  <c r="U1061"/>
  <c r="T1061"/>
  <c r="S1061"/>
  <c r="R1061"/>
  <c r="Q1061"/>
  <c r="P1061"/>
  <c r="O1061"/>
  <c r="N1061"/>
  <c r="M1061"/>
  <c r="L1061"/>
  <c r="K1061"/>
  <c r="J1061"/>
  <c r="AH1060"/>
  <c r="AF1060"/>
  <c r="AE1060"/>
  <c r="AD1060"/>
  <c r="AC1060"/>
  <c r="AB1060"/>
  <c r="AA1060"/>
  <c r="Z1060"/>
  <c r="Y1060"/>
  <c r="X1060"/>
  <c r="W1060"/>
  <c r="V1060"/>
  <c r="U1060"/>
  <c r="T1060"/>
  <c r="S1060"/>
  <c r="R1060"/>
  <c r="Q1060"/>
  <c r="P1060"/>
  <c r="O1060"/>
  <c r="N1060"/>
  <c r="M1060"/>
  <c r="L1060"/>
  <c r="K1060"/>
  <c r="J1060"/>
  <c r="AH1059"/>
  <c r="AF1059"/>
  <c r="AE1059"/>
  <c r="AD1059"/>
  <c r="AC1059"/>
  <c r="AB1059"/>
  <c r="AA1059"/>
  <c r="Z1059"/>
  <c r="Y1059"/>
  <c r="X1059"/>
  <c r="W1059"/>
  <c r="V1059"/>
  <c r="U1059"/>
  <c r="T1059"/>
  <c r="S1059"/>
  <c r="R1059"/>
  <c r="Q1059"/>
  <c r="P1059"/>
  <c r="O1059"/>
  <c r="N1059"/>
  <c r="M1059"/>
  <c r="L1059"/>
  <c r="K1059"/>
  <c r="J1059"/>
  <c r="AH1058"/>
  <c r="AF1058"/>
  <c r="AE1058"/>
  <c r="AD1058"/>
  <c r="AC1058"/>
  <c r="AB1058"/>
  <c r="AA1058"/>
  <c r="Z1058"/>
  <c r="Y1058"/>
  <c r="X1058"/>
  <c r="W1058"/>
  <c r="V1058"/>
  <c r="U1058"/>
  <c r="T1058"/>
  <c r="S1058"/>
  <c r="R1058"/>
  <c r="Q1058"/>
  <c r="P1058"/>
  <c r="O1058"/>
  <c r="N1058"/>
  <c r="M1058"/>
  <c r="L1058"/>
  <c r="K1058"/>
  <c r="J1058"/>
  <c r="AH1057"/>
  <c r="AF1057"/>
  <c r="AE1057"/>
  <c r="AD1057"/>
  <c r="AC1057"/>
  <c r="AB1057"/>
  <c r="AA1057"/>
  <c r="Z1057"/>
  <c r="Y1057"/>
  <c r="X1057"/>
  <c r="W1057"/>
  <c r="V1057"/>
  <c r="U1057"/>
  <c r="T1057"/>
  <c r="S1057"/>
  <c r="R1057"/>
  <c r="Q1057"/>
  <c r="P1057"/>
  <c r="O1057"/>
  <c r="N1057"/>
  <c r="M1057"/>
  <c r="L1057"/>
  <c r="K1057"/>
  <c r="J1057"/>
  <c r="AH1056"/>
  <c r="AF1056"/>
  <c r="AE1056"/>
  <c r="AD1056"/>
  <c r="AC1056"/>
  <c r="AB1056"/>
  <c r="AA1056"/>
  <c r="Z1056"/>
  <c r="Y1056"/>
  <c r="X1056"/>
  <c r="W1056"/>
  <c r="V1056"/>
  <c r="U1056"/>
  <c r="T1056"/>
  <c r="S1056"/>
  <c r="R1056"/>
  <c r="Q1056"/>
  <c r="P1056"/>
  <c r="O1056"/>
  <c r="N1056"/>
  <c r="M1056"/>
  <c r="L1056"/>
  <c r="K1056"/>
  <c r="J1056"/>
  <c r="AH1055"/>
  <c r="AF1055"/>
  <c r="AE1055"/>
  <c r="AD1055"/>
  <c r="AC1055"/>
  <c r="AB1055"/>
  <c r="AA1055"/>
  <c r="Z1055"/>
  <c r="Y1055"/>
  <c r="X1055"/>
  <c r="W1055"/>
  <c r="V1055"/>
  <c r="U1055"/>
  <c r="T1055"/>
  <c r="S1055"/>
  <c r="R1055"/>
  <c r="Q1055"/>
  <c r="P1055"/>
  <c r="O1055"/>
  <c r="N1055"/>
  <c r="M1055"/>
  <c r="L1055"/>
  <c r="K1055"/>
  <c r="J1055"/>
  <c r="AH1054"/>
  <c r="AF1054"/>
  <c r="AE1054"/>
  <c r="AD1054"/>
  <c r="AC1054"/>
  <c r="AB1054"/>
  <c r="AA1054"/>
  <c r="Z1054"/>
  <c r="Y1054"/>
  <c r="X1054"/>
  <c r="W1054"/>
  <c r="V1054"/>
  <c r="U1054"/>
  <c r="T1054"/>
  <c r="S1054"/>
  <c r="R1054"/>
  <c r="Q1054"/>
  <c r="P1054"/>
  <c r="O1054"/>
  <c r="N1054"/>
  <c r="M1054"/>
  <c r="L1054"/>
  <c r="K1054"/>
  <c r="J1054"/>
  <c r="AH1053"/>
  <c r="AF1053"/>
  <c r="AE1053"/>
  <c r="AD1053"/>
  <c r="AC1053"/>
  <c r="AB1053"/>
  <c r="AA1053"/>
  <c r="Z1053"/>
  <c r="Y1053"/>
  <c r="X1053"/>
  <c r="W1053"/>
  <c r="V1053"/>
  <c r="U1053"/>
  <c r="T1053"/>
  <c r="S1053"/>
  <c r="R1053"/>
  <c r="Q1053"/>
  <c r="P1053"/>
  <c r="O1053"/>
  <c r="N1053"/>
  <c r="M1053"/>
  <c r="L1053"/>
  <c r="K1053"/>
  <c r="J1053"/>
  <c r="AH1052"/>
  <c r="AF1052"/>
  <c r="AE1052"/>
  <c r="AD1052"/>
  <c r="AC1052"/>
  <c r="AB1052"/>
  <c r="AA1052"/>
  <c r="Z1052"/>
  <c r="Y1052"/>
  <c r="X1052"/>
  <c r="W1052"/>
  <c r="V1052"/>
  <c r="U1052"/>
  <c r="T1052"/>
  <c r="S1052"/>
  <c r="R1052"/>
  <c r="Q1052"/>
  <c r="P1052"/>
  <c r="O1052"/>
  <c r="N1052"/>
  <c r="M1052"/>
  <c r="L1052"/>
  <c r="K1052"/>
  <c r="J1052"/>
  <c r="AH1051"/>
  <c r="AF1051"/>
  <c r="AE1051"/>
  <c r="AD1051"/>
  <c r="AC1051"/>
  <c r="AB1051"/>
  <c r="AA1051"/>
  <c r="Z1051"/>
  <c r="Y1051"/>
  <c r="X1051"/>
  <c r="W1051"/>
  <c r="V1051"/>
  <c r="U1051"/>
  <c r="T1051"/>
  <c r="S1051"/>
  <c r="R1051"/>
  <c r="Q1051"/>
  <c r="P1051"/>
  <c r="O1051"/>
  <c r="N1051"/>
  <c r="M1051"/>
  <c r="L1051"/>
  <c r="K1051"/>
  <c r="J1051"/>
  <c r="AH1050"/>
  <c r="AF1050"/>
  <c r="AE1050"/>
  <c r="AD1050"/>
  <c r="AC1050"/>
  <c r="AB1050"/>
  <c r="AA1050"/>
  <c r="Z1050"/>
  <c r="Y1050"/>
  <c r="X1050"/>
  <c r="W1050"/>
  <c r="V1050"/>
  <c r="U1050"/>
  <c r="T1050"/>
  <c r="S1050"/>
  <c r="R1050"/>
  <c r="Q1050"/>
  <c r="P1050"/>
  <c r="O1050"/>
  <c r="N1050"/>
  <c r="M1050"/>
  <c r="L1050"/>
  <c r="K1050"/>
  <c r="J1050"/>
  <c r="AH1049"/>
  <c r="AF1049"/>
  <c r="AE1049"/>
  <c r="AD1049"/>
  <c r="AC1049"/>
  <c r="AB1049"/>
  <c r="AA1049"/>
  <c r="Z1049"/>
  <c r="Y1049"/>
  <c r="X1049"/>
  <c r="W1049"/>
  <c r="V1049"/>
  <c r="U1049"/>
  <c r="T1049"/>
  <c r="S1049"/>
  <c r="R1049"/>
  <c r="Q1049"/>
  <c r="P1049"/>
  <c r="O1049"/>
  <c r="N1049"/>
  <c r="M1049"/>
  <c r="L1049"/>
  <c r="K1049"/>
  <c r="J1049"/>
  <c r="AH1048"/>
  <c r="AF1048"/>
  <c r="AE1048"/>
  <c r="AD1048"/>
  <c r="AC1048"/>
  <c r="AB1048"/>
  <c r="AA1048"/>
  <c r="Z1048"/>
  <c r="Y1048"/>
  <c r="X1048"/>
  <c r="W1048"/>
  <c r="V1048"/>
  <c r="U1048"/>
  <c r="T1048"/>
  <c r="S1048"/>
  <c r="R1048"/>
  <c r="Q1048"/>
  <c r="P1048"/>
  <c r="O1048"/>
  <c r="N1048"/>
  <c r="M1048"/>
  <c r="L1048"/>
  <c r="K1048"/>
  <c r="J1048"/>
  <c r="AH1047"/>
  <c r="AF1047"/>
  <c r="AE1047"/>
  <c r="AD1047"/>
  <c r="AC1047"/>
  <c r="AB1047"/>
  <c r="AA1047"/>
  <c r="Z1047"/>
  <c r="Y1047"/>
  <c r="X1047"/>
  <c r="W1047"/>
  <c r="V1047"/>
  <c r="U1047"/>
  <c r="T1047"/>
  <c r="S1047"/>
  <c r="R1047"/>
  <c r="Q1047"/>
  <c r="P1047"/>
  <c r="O1047"/>
  <c r="N1047"/>
  <c r="M1047"/>
  <c r="L1047"/>
  <c r="K1047"/>
  <c r="J1047"/>
  <c r="AH1046"/>
  <c r="AF1046"/>
  <c r="AE1046"/>
  <c r="AD1046"/>
  <c r="AC1046"/>
  <c r="AB1046"/>
  <c r="AA1046"/>
  <c r="Z1046"/>
  <c r="Y1046"/>
  <c r="X1046"/>
  <c r="W1046"/>
  <c r="V1046"/>
  <c r="U1046"/>
  <c r="T1046"/>
  <c r="S1046"/>
  <c r="R1046"/>
  <c r="Q1046"/>
  <c r="P1046"/>
  <c r="O1046"/>
  <c r="N1046"/>
  <c r="M1046"/>
  <c r="L1046"/>
  <c r="K1046"/>
  <c r="J1046"/>
  <c r="AH1045"/>
  <c r="AF1045"/>
  <c r="AE1045"/>
  <c r="AD1045"/>
  <c r="AC1045"/>
  <c r="AB1045"/>
  <c r="AA1045"/>
  <c r="Z1045"/>
  <c r="Y1045"/>
  <c r="X1045"/>
  <c r="W1045"/>
  <c r="V1045"/>
  <c r="U1045"/>
  <c r="T1045"/>
  <c r="S1045"/>
  <c r="R1045"/>
  <c r="Q1045"/>
  <c r="P1045"/>
  <c r="O1045"/>
  <c r="N1045"/>
  <c r="M1045"/>
  <c r="L1045"/>
  <c r="K1045"/>
  <c r="J1045"/>
  <c r="AH1044"/>
  <c r="AF1044"/>
  <c r="AE1044"/>
  <c r="AD1044"/>
  <c r="AC1044"/>
  <c r="AB1044"/>
  <c r="AA1044"/>
  <c r="Z1044"/>
  <c r="Y1044"/>
  <c r="X1044"/>
  <c r="W1044"/>
  <c r="V1044"/>
  <c r="U1044"/>
  <c r="T1044"/>
  <c r="S1044"/>
  <c r="R1044"/>
  <c r="Q1044"/>
  <c r="P1044"/>
  <c r="O1044"/>
  <c r="N1044"/>
  <c r="M1044"/>
  <c r="L1044"/>
  <c r="K1044"/>
  <c r="J1044"/>
  <c r="AH1043"/>
  <c r="AF1043"/>
  <c r="AE1043"/>
  <c r="AD1043"/>
  <c r="AC1043"/>
  <c r="AB1043"/>
  <c r="AA1043"/>
  <c r="Z1043"/>
  <c r="Y1043"/>
  <c r="X1043"/>
  <c r="W1043"/>
  <c r="V1043"/>
  <c r="U1043"/>
  <c r="T1043"/>
  <c r="S1043"/>
  <c r="R1043"/>
  <c r="Q1043"/>
  <c r="P1043"/>
  <c r="O1043"/>
  <c r="N1043"/>
  <c r="M1043"/>
  <c r="L1043"/>
  <c r="K1043"/>
  <c r="J1043"/>
  <c r="AH1042"/>
  <c r="AF1042"/>
  <c r="AE1042"/>
  <c r="AD1042"/>
  <c r="AC1042"/>
  <c r="AB1042"/>
  <c r="AA1042"/>
  <c r="Z1042"/>
  <c r="Y1042"/>
  <c r="X1042"/>
  <c r="W1042"/>
  <c r="V1042"/>
  <c r="U1042"/>
  <c r="T1042"/>
  <c r="S1042"/>
  <c r="R1042"/>
  <c r="Q1042"/>
  <c r="P1042"/>
  <c r="O1042"/>
  <c r="N1042"/>
  <c r="M1042"/>
  <c r="L1042"/>
  <c r="K1042"/>
  <c r="J1042"/>
  <c r="AH1041"/>
  <c r="AF1041"/>
  <c r="AE1041"/>
  <c r="AD1041"/>
  <c r="AC1041"/>
  <c r="AB1041"/>
  <c r="AA1041"/>
  <c r="Z1041"/>
  <c r="Y1041"/>
  <c r="X1041"/>
  <c r="W1041"/>
  <c r="V1041"/>
  <c r="U1041"/>
  <c r="T1041"/>
  <c r="S1041"/>
  <c r="R1041"/>
  <c r="Q1041"/>
  <c r="P1041"/>
  <c r="O1041"/>
  <c r="N1041"/>
  <c r="M1041"/>
  <c r="L1041"/>
  <c r="K1041"/>
  <c r="J1041"/>
  <c r="AH1040"/>
  <c r="AF1040"/>
  <c r="AE1040"/>
  <c r="AD1040"/>
  <c r="AC1040"/>
  <c r="AB1040"/>
  <c r="AA1040"/>
  <c r="Z1040"/>
  <c r="Y1040"/>
  <c r="X1040"/>
  <c r="W1040"/>
  <c r="V1040"/>
  <c r="U1040"/>
  <c r="T1040"/>
  <c r="S1040"/>
  <c r="R1040"/>
  <c r="Q1040"/>
  <c r="P1040"/>
  <c r="O1040"/>
  <c r="N1040"/>
  <c r="M1040"/>
  <c r="L1040"/>
  <c r="K1040"/>
  <c r="J1040"/>
  <c r="AH1039"/>
  <c r="AF1039"/>
  <c r="AE1039"/>
  <c r="AD1039"/>
  <c r="AC1039"/>
  <c r="AB1039"/>
  <c r="AA1039"/>
  <c r="Z1039"/>
  <c r="Y1039"/>
  <c r="X1039"/>
  <c r="W1039"/>
  <c r="V1039"/>
  <c r="U1039"/>
  <c r="T1039"/>
  <c r="S1039"/>
  <c r="R1039"/>
  <c r="Q1039"/>
  <c r="P1039"/>
  <c r="O1039"/>
  <c r="N1039"/>
  <c r="M1039"/>
  <c r="L1039"/>
  <c r="K1039"/>
  <c r="J1039"/>
  <c r="AH1038"/>
  <c r="AF1038"/>
  <c r="AE1038"/>
  <c r="AD1038"/>
  <c r="AC1038"/>
  <c r="AB1038"/>
  <c r="AA1038"/>
  <c r="Z1038"/>
  <c r="Y1038"/>
  <c r="X1038"/>
  <c r="W1038"/>
  <c r="V1038"/>
  <c r="U1038"/>
  <c r="T1038"/>
  <c r="S1038"/>
  <c r="R1038"/>
  <c r="Q1038"/>
  <c r="P1038"/>
  <c r="O1038"/>
  <c r="N1038"/>
  <c r="M1038"/>
  <c r="L1038"/>
  <c r="K1038"/>
  <c r="J1038"/>
  <c r="AH1037"/>
  <c r="AF1037"/>
  <c r="AE1037"/>
  <c r="AD1037"/>
  <c r="AC1037"/>
  <c r="AB1037"/>
  <c r="AA1037"/>
  <c r="Z1037"/>
  <c r="Y1037"/>
  <c r="X1037"/>
  <c r="W1037"/>
  <c r="V1037"/>
  <c r="U1037"/>
  <c r="T1037"/>
  <c r="S1037"/>
  <c r="R1037"/>
  <c r="Q1037"/>
  <c r="P1037"/>
  <c r="O1037"/>
  <c r="N1037"/>
  <c r="M1037"/>
  <c r="L1037"/>
  <c r="K1037"/>
  <c r="J1037"/>
  <c r="AH1036"/>
  <c r="AF1036"/>
  <c r="AE1036"/>
  <c r="AD1036"/>
  <c r="AC1036"/>
  <c r="AB1036"/>
  <c r="AA1036"/>
  <c r="Z1036"/>
  <c r="Y1036"/>
  <c r="X1036"/>
  <c r="W1036"/>
  <c r="V1036"/>
  <c r="U1036"/>
  <c r="T1036"/>
  <c r="S1036"/>
  <c r="R1036"/>
  <c r="Q1036"/>
  <c r="P1036"/>
  <c r="O1036"/>
  <c r="N1036"/>
  <c r="M1036"/>
  <c r="L1036"/>
  <c r="K1036"/>
  <c r="J1036"/>
  <c r="AH1035"/>
  <c r="AF1035"/>
  <c r="AE1035"/>
  <c r="AD1035"/>
  <c r="AC1035"/>
  <c r="AB1035"/>
  <c r="AA1035"/>
  <c r="Z1035"/>
  <c r="Y1035"/>
  <c r="X1035"/>
  <c r="W1035"/>
  <c r="V1035"/>
  <c r="U1035"/>
  <c r="T1035"/>
  <c r="S1035"/>
  <c r="R1035"/>
  <c r="Q1035"/>
  <c r="P1035"/>
  <c r="O1035"/>
  <c r="N1035"/>
  <c r="M1035"/>
  <c r="L1035"/>
  <c r="K1035"/>
  <c r="J1035"/>
  <c r="AH1034"/>
  <c r="AF1034"/>
  <c r="AE1034"/>
  <c r="AD1034"/>
  <c r="AC1034"/>
  <c r="AB1034"/>
  <c r="AA1034"/>
  <c r="Z1034"/>
  <c r="Y1034"/>
  <c r="X1034"/>
  <c r="W1034"/>
  <c r="V1034"/>
  <c r="U1034"/>
  <c r="T1034"/>
  <c r="S1034"/>
  <c r="R1034"/>
  <c r="Q1034"/>
  <c r="P1034"/>
  <c r="O1034"/>
  <c r="N1034"/>
  <c r="M1034"/>
  <c r="L1034"/>
  <c r="K1034"/>
  <c r="J1034"/>
  <c r="AH1033"/>
  <c r="AF1033"/>
  <c r="AE1033"/>
  <c r="AD1033"/>
  <c r="AC1033"/>
  <c r="AB1033"/>
  <c r="AA1033"/>
  <c r="Z1033"/>
  <c r="Y1033"/>
  <c r="X1033"/>
  <c r="W1033"/>
  <c r="V1033"/>
  <c r="U1033"/>
  <c r="T1033"/>
  <c r="S1033"/>
  <c r="R1033"/>
  <c r="Q1033"/>
  <c r="P1033"/>
  <c r="O1033"/>
  <c r="N1033"/>
  <c r="M1033"/>
  <c r="L1033"/>
  <c r="K1033"/>
  <c r="J1033"/>
  <c r="AH1032"/>
  <c r="AF1032"/>
  <c r="AE1032"/>
  <c r="AD1032"/>
  <c r="AC1032"/>
  <c r="AB1032"/>
  <c r="AA1032"/>
  <c r="Z1032"/>
  <c r="Y1032"/>
  <c r="X1032"/>
  <c r="W1032"/>
  <c r="V1032"/>
  <c r="U1032"/>
  <c r="T1032"/>
  <c r="S1032"/>
  <c r="R1032"/>
  <c r="Q1032"/>
  <c r="P1032"/>
  <c r="O1032"/>
  <c r="N1032"/>
  <c r="M1032"/>
  <c r="L1032"/>
  <c r="K1032"/>
  <c r="J1032"/>
  <c r="AH1031"/>
  <c r="AF1031"/>
  <c r="AE1031"/>
  <c r="AD1031"/>
  <c r="AC1031"/>
  <c r="AB1031"/>
  <c r="AA1031"/>
  <c r="Z1031"/>
  <c r="Y1031"/>
  <c r="X1031"/>
  <c r="W1031"/>
  <c r="V1031"/>
  <c r="U1031"/>
  <c r="T1031"/>
  <c r="S1031"/>
  <c r="R1031"/>
  <c r="Q1031"/>
  <c r="P1031"/>
  <c r="O1031"/>
  <c r="N1031"/>
  <c r="M1031"/>
  <c r="L1031"/>
  <c r="K1031"/>
  <c r="J1031"/>
  <c r="AH1030"/>
  <c r="AF1030"/>
  <c r="AE1030"/>
  <c r="AD1030"/>
  <c r="AC1030"/>
  <c r="AB1030"/>
  <c r="AA1030"/>
  <c r="Z1030"/>
  <c r="Y1030"/>
  <c r="X1030"/>
  <c r="W1030"/>
  <c r="V1030"/>
  <c r="U1030"/>
  <c r="T1030"/>
  <c r="S1030"/>
  <c r="R1030"/>
  <c r="Q1030"/>
  <c r="P1030"/>
  <c r="O1030"/>
  <c r="N1030"/>
  <c r="M1030"/>
  <c r="L1030"/>
  <c r="K1030"/>
  <c r="J1030"/>
  <c r="AH1029"/>
  <c r="AF1029"/>
  <c r="AE1029"/>
  <c r="AD1029"/>
  <c r="AC1029"/>
  <c r="AB1029"/>
  <c r="AA1029"/>
  <c r="Z1029"/>
  <c r="Y1029"/>
  <c r="X1029"/>
  <c r="W1029"/>
  <c r="V1029"/>
  <c r="U1029"/>
  <c r="T1029"/>
  <c r="S1029"/>
  <c r="R1029"/>
  <c r="Q1029"/>
  <c r="P1029"/>
  <c r="O1029"/>
  <c r="N1029"/>
  <c r="M1029"/>
  <c r="L1029"/>
  <c r="K1029"/>
  <c r="J1029"/>
  <c r="AH1028"/>
  <c r="AF1028"/>
  <c r="AE1028"/>
  <c r="AD1028"/>
  <c r="AC1028"/>
  <c r="AB1028"/>
  <c r="AA1028"/>
  <c r="Z1028"/>
  <c r="Y1028"/>
  <c r="X1028"/>
  <c r="W1028"/>
  <c r="V1028"/>
  <c r="U1028"/>
  <c r="T1028"/>
  <c r="S1028"/>
  <c r="R1028"/>
  <c r="Q1028"/>
  <c r="P1028"/>
  <c r="O1028"/>
  <c r="N1028"/>
  <c r="M1028"/>
  <c r="L1028"/>
  <c r="K1028"/>
  <c r="J1028"/>
  <c r="AH1027"/>
  <c r="AF1027"/>
  <c r="AE1027"/>
  <c r="AD1027"/>
  <c r="AC1027"/>
  <c r="AB1027"/>
  <c r="AA1027"/>
  <c r="Z1027"/>
  <c r="Y1027"/>
  <c r="X1027"/>
  <c r="W1027"/>
  <c r="V1027"/>
  <c r="U1027"/>
  <c r="T1027"/>
  <c r="S1027"/>
  <c r="R1027"/>
  <c r="Q1027"/>
  <c r="P1027"/>
  <c r="O1027"/>
  <c r="N1027"/>
  <c r="M1027"/>
  <c r="L1027"/>
  <c r="K1027"/>
  <c r="J1027"/>
  <c r="AH1026"/>
  <c r="AF1026"/>
  <c r="AE1026"/>
  <c r="AD1026"/>
  <c r="AC1026"/>
  <c r="AB1026"/>
  <c r="AA1026"/>
  <c r="Z1026"/>
  <c r="Y1026"/>
  <c r="X1026"/>
  <c r="W1026"/>
  <c r="V1026"/>
  <c r="U1026"/>
  <c r="T1026"/>
  <c r="S1026"/>
  <c r="R1026"/>
  <c r="Q1026"/>
  <c r="P1026"/>
  <c r="O1026"/>
  <c r="N1026"/>
  <c r="M1026"/>
  <c r="L1026"/>
  <c r="K1026"/>
  <c r="J1026"/>
  <c r="AH1025"/>
  <c r="AF1025"/>
  <c r="AE1025"/>
  <c r="AD1025"/>
  <c r="AC1025"/>
  <c r="AB1025"/>
  <c r="AA1025"/>
  <c r="Z1025"/>
  <c r="Y1025"/>
  <c r="X1025"/>
  <c r="W1025"/>
  <c r="V1025"/>
  <c r="U1025"/>
  <c r="T1025"/>
  <c r="S1025"/>
  <c r="R1025"/>
  <c r="Q1025"/>
  <c r="P1025"/>
  <c r="O1025"/>
  <c r="N1025"/>
  <c r="M1025"/>
  <c r="L1025"/>
  <c r="K1025"/>
  <c r="J1025"/>
  <c r="AH1024"/>
  <c r="AF1024"/>
  <c r="AE1024"/>
  <c r="AD1024"/>
  <c r="AC1024"/>
  <c r="AB1024"/>
  <c r="AA1024"/>
  <c r="Z1024"/>
  <c r="Y1024"/>
  <c r="X1024"/>
  <c r="W1024"/>
  <c r="V1024"/>
  <c r="U1024"/>
  <c r="T1024"/>
  <c r="S1024"/>
  <c r="R1024"/>
  <c r="Q1024"/>
  <c r="P1024"/>
  <c r="O1024"/>
  <c r="N1024"/>
  <c r="M1024"/>
  <c r="L1024"/>
  <c r="K1024"/>
  <c r="J1024"/>
  <c r="AH1023"/>
  <c r="AF1023"/>
  <c r="AE1023"/>
  <c r="AD1023"/>
  <c r="AC1023"/>
  <c r="AB1023"/>
  <c r="AA1023"/>
  <c r="Z1023"/>
  <c r="Y1023"/>
  <c r="X1023"/>
  <c r="W1023"/>
  <c r="V1023"/>
  <c r="U1023"/>
  <c r="T1023"/>
  <c r="S1023"/>
  <c r="R1023"/>
  <c r="Q1023"/>
  <c r="P1023"/>
  <c r="O1023"/>
  <c r="N1023"/>
  <c r="M1023"/>
  <c r="L1023"/>
  <c r="K1023"/>
  <c r="J1023"/>
  <c r="AH1022"/>
  <c r="AF1022"/>
  <c r="AE1022"/>
  <c r="AD1022"/>
  <c r="AC1022"/>
  <c r="AB1022"/>
  <c r="AA1022"/>
  <c r="Z1022"/>
  <c r="Y1022"/>
  <c r="X1022"/>
  <c r="W1022"/>
  <c r="V1022"/>
  <c r="U1022"/>
  <c r="T1022"/>
  <c r="S1022"/>
  <c r="R1022"/>
  <c r="Q1022"/>
  <c r="P1022"/>
  <c r="O1022"/>
  <c r="N1022"/>
  <c r="M1022"/>
  <c r="L1022"/>
  <c r="K1022"/>
  <c r="J1022"/>
  <c r="AH1021"/>
  <c r="AF1021"/>
  <c r="AE1021"/>
  <c r="AD1021"/>
  <c r="AC1021"/>
  <c r="AB1021"/>
  <c r="AA1021"/>
  <c r="Z1021"/>
  <c r="Y1021"/>
  <c r="X1021"/>
  <c r="W1021"/>
  <c r="V1021"/>
  <c r="U1021"/>
  <c r="T1021"/>
  <c r="S1021"/>
  <c r="R1021"/>
  <c r="Q1021"/>
  <c r="P1021"/>
  <c r="O1021"/>
  <c r="N1021"/>
  <c r="M1021"/>
  <c r="L1021"/>
  <c r="K1021"/>
  <c r="J1021"/>
  <c r="AH1020"/>
  <c r="AF1020"/>
  <c r="AE1020"/>
  <c r="AD1020"/>
  <c r="AC1020"/>
  <c r="AB1020"/>
  <c r="AA1020"/>
  <c r="Z1020"/>
  <c r="Y1020"/>
  <c r="X1020"/>
  <c r="W1020"/>
  <c r="V1020"/>
  <c r="U1020"/>
  <c r="T1020"/>
  <c r="S1020"/>
  <c r="R1020"/>
  <c r="Q1020"/>
  <c r="P1020"/>
  <c r="O1020"/>
  <c r="N1020"/>
  <c r="M1020"/>
  <c r="L1020"/>
  <c r="K1020"/>
  <c r="J1020"/>
  <c r="AH1019"/>
  <c r="AF1019"/>
  <c r="AE1019"/>
  <c r="AD1019"/>
  <c r="AC1019"/>
  <c r="AB1019"/>
  <c r="AA1019"/>
  <c r="Z1019"/>
  <c r="Y1019"/>
  <c r="X1019"/>
  <c r="W1019"/>
  <c r="V1019"/>
  <c r="U1019"/>
  <c r="T1019"/>
  <c r="S1019"/>
  <c r="R1019"/>
  <c r="Q1019"/>
  <c r="P1019"/>
  <c r="O1019"/>
  <c r="N1019"/>
  <c r="M1019"/>
  <c r="L1019"/>
  <c r="K1019"/>
  <c r="J1019"/>
  <c r="AH1018"/>
  <c r="AF1018"/>
  <c r="AE1018"/>
  <c r="AD1018"/>
  <c r="AC1018"/>
  <c r="AB1018"/>
  <c r="AA1018"/>
  <c r="Z1018"/>
  <c r="Y1018"/>
  <c r="X1018"/>
  <c r="W1018"/>
  <c r="V1018"/>
  <c r="U1018"/>
  <c r="T1018"/>
  <c r="S1018"/>
  <c r="R1018"/>
  <c r="Q1018"/>
  <c r="P1018"/>
  <c r="O1018"/>
  <c r="N1018"/>
  <c r="M1018"/>
  <c r="L1018"/>
  <c r="K1018"/>
  <c r="J1018"/>
  <c r="AH1017"/>
  <c r="AF1017"/>
  <c r="AE1017"/>
  <c r="AD1017"/>
  <c r="AC1017"/>
  <c r="AB1017"/>
  <c r="AA1017"/>
  <c r="Z1017"/>
  <c r="Y1017"/>
  <c r="X1017"/>
  <c r="W1017"/>
  <c r="V1017"/>
  <c r="U1017"/>
  <c r="T1017"/>
  <c r="S1017"/>
  <c r="R1017"/>
  <c r="Q1017"/>
  <c r="P1017"/>
  <c r="O1017"/>
  <c r="N1017"/>
  <c r="M1017"/>
  <c r="L1017"/>
  <c r="K1017"/>
  <c r="J1017"/>
  <c r="AH1016"/>
  <c r="AF1016"/>
  <c r="AE1016"/>
  <c r="AD1016"/>
  <c r="AC1016"/>
  <c r="AB1016"/>
  <c r="AA1016"/>
  <c r="Z1016"/>
  <c r="Y1016"/>
  <c r="X1016"/>
  <c r="W1016"/>
  <c r="V1016"/>
  <c r="U1016"/>
  <c r="T1016"/>
  <c r="S1016"/>
  <c r="R1016"/>
  <c r="Q1016"/>
  <c r="P1016"/>
  <c r="O1016"/>
  <c r="N1016"/>
  <c r="M1016"/>
  <c r="L1016"/>
  <c r="K1016"/>
  <c r="J1016"/>
  <c r="AH1015"/>
  <c r="AF1015"/>
  <c r="AE1015"/>
  <c r="AD1015"/>
  <c r="AC1015"/>
  <c r="AB1015"/>
  <c r="AA1015"/>
  <c r="Z1015"/>
  <c r="Y1015"/>
  <c r="X1015"/>
  <c r="W1015"/>
  <c r="V1015"/>
  <c r="U1015"/>
  <c r="T1015"/>
  <c r="S1015"/>
  <c r="R1015"/>
  <c r="Q1015"/>
  <c r="P1015"/>
  <c r="O1015"/>
  <c r="N1015"/>
  <c r="M1015"/>
  <c r="L1015"/>
  <c r="K1015"/>
  <c r="J1015"/>
  <c r="AH1014"/>
  <c r="AF1014"/>
  <c r="AE1014"/>
  <c r="AD1014"/>
  <c r="AC1014"/>
  <c r="AB1014"/>
  <c r="AA1014"/>
  <c r="Z1014"/>
  <c r="Y1014"/>
  <c r="X1014"/>
  <c r="W1014"/>
  <c r="V1014"/>
  <c r="U1014"/>
  <c r="T1014"/>
  <c r="S1014"/>
  <c r="R1014"/>
  <c r="Q1014"/>
  <c r="P1014"/>
  <c r="O1014"/>
  <c r="N1014"/>
  <c r="M1014"/>
  <c r="L1014"/>
  <c r="K1014"/>
  <c r="J1014"/>
  <c r="AH1013"/>
  <c r="AF1013"/>
  <c r="AE1013"/>
  <c r="AD1013"/>
  <c r="AC1013"/>
  <c r="AB1013"/>
  <c r="AA1013"/>
  <c r="Z1013"/>
  <c r="Y1013"/>
  <c r="X1013"/>
  <c r="W1013"/>
  <c r="V1013"/>
  <c r="U1013"/>
  <c r="T1013"/>
  <c r="S1013"/>
  <c r="R1013"/>
  <c r="Q1013"/>
  <c r="P1013"/>
  <c r="O1013"/>
  <c r="N1013"/>
  <c r="M1013"/>
  <c r="L1013"/>
  <c r="K1013"/>
  <c r="J1013"/>
  <c r="AH1012"/>
  <c r="AF1012"/>
  <c r="AE1012"/>
  <c r="AD1012"/>
  <c r="AC1012"/>
  <c r="AB1012"/>
  <c r="AA1012"/>
  <c r="Z1012"/>
  <c r="Y1012"/>
  <c r="X1012"/>
  <c r="W1012"/>
  <c r="V1012"/>
  <c r="U1012"/>
  <c r="T1012"/>
  <c r="S1012"/>
  <c r="R1012"/>
  <c r="Q1012"/>
  <c r="P1012"/>
  <c r="O1012"/>
  <c r="N1012"/>
  <c r="M1012"/>
  <c r="L1012"/>
  <c r="K1012"/>
  <c r="J1012"/>
  <c r="AH1011"/>
  <c r="AF1011"/>
  <c r="AE1011"/>
  <c r="AD1011"/>
  <c r="AC1011"/>
  <c r="AB1011"/>
  <c r="AA1011"/>
  <c r="Z1011"/>
  <c r="Y1011"/>
  <c r="X1011"/>
  <c r="W1011"/>
  <c r="V1011"/>
  <c r="U1011"/>
  <c r="T1011"/>
  <c r="S1011"/>
  <c r="R1011"/>
  <c r="Q1011"/>
  <c r="P1011"/>
  <c r="O1011"/>
  <c r="N1011"/>
  <c r="M1011"/>
  <c r="L1011"/>
  <c r="K1011"/>
  <c r="J1011"/>
  <c r="AH1010"/>
  <c r="AF1010"/>
  <c r="AE1010"/>
  <c r="AD1010"/>
  <c r="AC1010"/>
  <c r="AB1010"/>
  <c r="AA1010"/>
  <c r="Z1010"/>
  <c r="Y1010"/>
  <c r="X1010"/>
  <c r="W1010"/>
  <c r="V1010"/>
  <c r="U1010"/>
  <c r="T1010"/>
  <c r="S1010"/>
  <c r="R1010"/>
  <c r="Q1010"/>
  <c r="P1010"/>
  <c r="O1010"/>
  <c r="N1010"/>
  <c r="M1010"/>
  <c r="L1010"/>
  <c r="K1010"/>
  <c r="J1010"/>
  <c r="AH1009"/>
  <c r="AF1009"/>
  <c r="AE1009"/>
  <c r="AD1009"/>
  <c r="AC1009"/>
  <c r="AB1009"/>
  <c r="AA1009"/>
  <c r="Z1009"/>
  <c r="Y1009"/>
  <c r="X1009"/>
  <c r="W1009"/>
  <c r="V1009"/>
  <c r="U1009"/>
  <c r="T1009"/>
  <c r="S1009"/>
  <c r="R1009"/>
  <c r="Q1009"/>
  <c r="P1009"/>
  <c r="O1009"/>
  <c r="N1009"/>
  <c r="M1009"/>
  <c r="L1009"/>
  <c r="K1009"/>
  <c r="J1009"/>
  <c r="AH1008"/>
  <c r="AF1008"/>
  <c r="AE1008"/>
  <c r="AD1008"/>
  <c r="AC1008"/>
  <c r="AB1008"/>
  <c r="AA1008"/>
  <c r="Z1008"/>
  <c r="Y1008"/>
  <c r="X1008"/>
  <c r="W1008"/>
  <c r="V1008"/>
  <c r="U1008"/>
  <c r="T1008"/>
  <c r="S1008"/>
  <c r="R1008"/>
  <c r="Q1008"/>
  <c r="P1008"/>
  <c r="O1008"/>
  <c r="N1008"/>
  <c r="M1008"/>
  <c r="L1008"/>
  <c r="K1008"/>
  <c r="J1008"/>
  <c r="AH1007"/>
  <c r="AF1007"/>
  <c r="AE1007"/>
  <c r="AD1007"/>
  <c r="AC1007"/>
  <c r="AB1007"/>
  <c r="AA1007"/>
  <c r="Z1007"/>
  <c r="Y1007"/>
  <c r="X1007"/>
  <c r="W1007"/>
  <c r="V1007"/>
  <c r="U1007"/>
  <c r="T1007"/>
  <c r="S1007"/>
  <c r="R1007"/>
  <c r="Q1007"/>
  <c r="P1007"/>
  <c r="O1007"/>
  <c r="N1007"/>
  <c r="M1007"/>
  <c r="L1007"/>
  <c r="K1007"/>
  <c r="J1007"/>
  <c r="AH1006"/>
  <c r="AF1006"/>
  <c r="AE1006"/>
  <c r="AD1006"/>
  <c r="AC1006"/>
  <c r="AB1006"/>
  <c r="AA1006"/>
  <c r="Z1006"/>
  <c r="Y1006"/>
  <c r="X1006"/>
  <c r="W1006"/>
  <c r="V1006"/>
  <c r="U1006"/>
  <c r="T1006"/>
  <c r="S1006"/>
  <c r="R1006"/>
  <c r="Q1006"/>
  <c r="P1006"/>
  <c r="O1006"/>
  <c r="N1006"/>
  <c r="M1006"/>
  <c r="L1006"/>
  <c r="K1006"/>
  <c r="J1006"/>
  <c r="AH1005"/>
  <c r="AF1005"/>
  <c r="AE1005"/>
  <c r="AD1005"/>
  <c r="AC1005"/>
  <c r="AB1005"/>
  <c r="AA1005"/>
  <c r="Z1005"/>
  <c r="Y1005"/>
  <c r="X1005"/>
  <c r="W1005"/>
  <c r="V1005"/>
  <c r="U1005"/>
  <c r="T1005"/>
  <c r="S1005"/>
  <c r="R1005"/>
  <c r="Q1005"/>
  <c r="P1005"/>
  <c r="O1005"/>
  <c r="N1005"/>
  <c r="M1005"/>
  <c r="L1005"/>
  <c r="K1005"/>
  <c r="J1005"/>
  <c r="AH1004"/>
  <c r="AF1004"/>
  <c r="AE1004"/>
  <c r="AD1004"/>
  <c r="AC1004"/>
  <c r="AB1004"/>
  <c r="AA1004"/>
  <c r="Z1004"/>
  <c r="Y1004"/>
  <c r="X1004"/>
  <c r="W1004"/>
  <c r="V1004"/>
  <c r="U1004"/>
  <c r="T1004"/>
  <c r="S1004"/>
  <c r="R1004"/>
  <c r="Q1004"/>
  <c r="P1004"/>
  <c r="O1004"/>
  <c r="N1004"/>
  <c r="M1004"/>
  <c r="L1004"/>
  <c r="K1004"/>
  <c r="J1004"/>
  <c r="AH1003"/>
  <c r="AF1003"/>
  <c r="AE1003"/>
  <c r="AD1003"/>
  <c r="AC1003"/>
  <c r="AB1003"/>
  <c r="AA1003"/>
  <c r="Z1003"/>
  <c r="Y1003"/>
  <c r="X1003"/>
  <c r="W1003"/>
  <c r="V1003"/>
  <c r="U1003"/>
  <c r="T1003"/>
  <c r="S1003"/>
  <c r="R1003"/>
  <c r="Q1003"/>
  <c r="P1003"/>
  <c r="O1003"/>
  <c r="N1003"/>
  <c r="M1003"/>
  <c r="L1003"/>
  <c r="K1003"/>
  <c r="J1003"/>
  <c r="AH1002"/>
  <c r="AF1002"/>
  <c r="AE1002"/>
  <c r="AD1002"/>
  <c r="AC1002"/>
  <c r="AB1002"/>
  <c r="AA1002"/>
  <c r="Z1002"/>
  <c r="Y1002"/>
  <c r="X1002"/>
  <c r="W1002"/>
  <c r="V1002"/>
  <c r="U1002"/>
  <c r="T1002"/>
  <c r="S1002"/>
  <c r="R1002"/>
  <c r="Q1002"/>
  <c r="P1002"/>
  <c r="O1002"/>
  <c r="N1002"/>
  <c r="M1002"/>
  <c r="L1002"/>
  <c r="K1002"/>
  <c r="J1002"/>
  <c r="AH1001"/>
  <c r="AF1001"/>
  <c r="AE1001"/>
  <c r="AD1001"/>
  <c r="AC1001"/>
  <c r="AB1001"/>
  <c r="AA1001"/>
  <c r="Z1001"/>
  <c r="Y1001"/>
  <c r="X1001"/>
  <c r="W1001"/>
  <c r="V1001"/>
  <c r="U1001"/>
  <c r="T1001"/>
  <c r="S1001"/>
  <c r="R1001"/>
  <c r="Q1001"/>
  <c r="P1001"/>
  <c r="O1001"/>
  <c r="N1001"/>
  <c r="M1001"/>
  <c r="L1001"/>
  <c r="K1001"/>
  <c r="J1001"/>
  <c r="AH1000"/>
  <c r="AF1000"/>
  <c r="AE1000"/>
  <c r="AD1000"/>
  <c r="AC1000"/>
  <c r="AB1000"/>
  <c r="AA1000"/>
  <c r="Z1000"/>
  <c r="Y1000"/>
  <c r="X1000"/>
  <c r="W1000"/>
  <c r="V1000"/>
  <c r="U1000"/>
  <c r="T1000"/>
  <c r="S1000"/>
  <c r="R1000"/>
  <c r="Q1000"/>
  <c r="P1000"/>
  <c r="O1000"/>
  <c r="N1000"/>
  <c r="M1000"/>
  <c r="L1000"/>
  <c r="K1000"/>
  <c r="J1000"/>
  <c r="AH999"/>
  <c r="AF999"/>
  <c r="AE999"/>
  <c r="AD999"/>
  <c r="AC999"/>
  <c r="AB999"/>
  <c r="AA999"/>
  <c r="Z999"/>
  <c r="Y999"/>
  <c r="X999"/>
  <c r="W999"/>
  <c r="V999"/>
  <c r="U999"/>
  <c r="T999"/>
  <c r="S999"/>
  <c r="R999"/>
  <c r="Q999"/>
  <c r="P999"/>
  <c r="O999"/>
  <c r="N999"/>
  <c r="M999"/>
  <c r="L999"/>
  <c r="K999"/>
  <c r="J999"/>
  <c r="AH998"/>
  <c r="AF998"/>
  <c r="AE998"/>
  <c r="AD998"/>
  <c r="AC998"/>
  <c r="AB998"/>
  <c r="AA998"/>
  <c r="Z998"/>
  <c r="Y998"/>
  <c r="X998"/>
  <c r="W998"/>
  <c r="V998"/>
  <c r="U998"/>
  <c r="T998"/>
  <c r="S998"/>
  <c r="R998"/>
  <c r="Q998"/>
  <c r="P998"/>
  <c r="O998"/>
  <c r="N998"/>
  <c r="M998"/>
  <c r="L998"/>
  <c r="K998"/>
  <c r="J998"/>
  <c r="AH997"/>
  <c r="AF997"/>
  <c r="AE997"/>
  <c r="AD997"/>
  <c r="AC997"/>
  <c r="AB997"/>
  <c r="AA997"/>
  <c r="Z997"/>
  <c r="Y997"/>
  <c r="X997"/>
  <c r="W997"/>
  <c r="V997"/>
  <c r="U997"/>
  <c r="T997"/>
  <c r="S997"/>
  <c r="R997"/>
  <c r="Q997"/>
  <c r="P997"/>
  <c r="O997"/>
  <c r="N997"/>
  <c r="M997"/>
  <c r="L997"/>
  <c r="K997"/>
  <c r="J997"/>
  <c r="AH996"/>
  <c r="AF996"/>
  <c r="AE996"/>
  <c r="AD996"/>
  <c r="AC996"/>
  <c r="AB996"/>
  <c r="AA996"/>
  <c r="Z996"/>
  <c r="Y996"/>
  <c r="X996"/>
  <c r="W996"/>
  <c r="V996"/>
  <c r="U996"/>
  <c r="T996"/>
  <c r="S996"/>
  <c r="R996"/>
  <c r="Q996"/>
  <c r="P996"/>
  <c r="O996"/>
  <c r="N996"/>
  <c r="M996"/>
  <c r="L996"/>
  <c r="K996"/>
  <c r="J996"/>
  <c r="AH995"/>
  <c r="AF995"/>
  <c r="AE995"/>
  <c r="AD995"/>
  <c r="AC995"/>
  <c r="AB995"/>
  <c r="AA995"/>
  <c r="Z995"/>
  <c r="Y995"/>
  <c r="X995"/>
  <c r="W995"/>
  <c r="V995"/>
  <c r="U995"/>
  <c r="T995"/>
  <c r="S995"/>
  <c r="R995"/>
  <c r="Q995"/>
  <c r="P995"/>
  <c r="O995"/>
  <c r="N995"/>
  <c r="M995"/>
  <c r="L995"/>
  <c r="K995"/>
  <c r="J995"/>
  <c r="AH994"/>
  <c r="AF994"/>
  <c r="AE994"/>
  <c r="AD994"/>
  <c r="AC994"/>
  <c r="AB994"/>
  <c r="AA994"/>
  <c r="Z994"/>
  <c r="Y994"/>
  <c r="X994"/>
  <c r="W994"/>
  <c r="V994"/>
  <c r="U994"/>
  <c r="T994"/>
  <c r="S994"/>
  <c r="R994"/>
  <c r="Q994"/>
  <c r="P994"/>
  <c r="O994"/>
  <c r="N994"/>
  <c r="M994"/>
  <c r="L994"/>
  <c r="K994"/>
  <c r="J994"/>
  <c r="AH993"/>
  <c r="AF993"/>
  <c r="AE993"/>
  <c r="AD993"/>
  <c r="AC993"/>
  <c r="AB993"/>
  <c r="AA993"/>
  <c r="Z993"/>
  <c r="Y993"/>
  <c r="X993"/>
  <c r="W993"/>
  <c r="V993"/>
  <c r="U993"/>
  <c r="T993"/>
  <c r="S993"/>
  <c r="R993"/>
  <c r="Q993"/>
  <c r="P993"/>
  <c r="O993"/>
  <c r="N993"/>
  <c r="M993"/>
  <c r="L993"/>
  <c r="K993"/>
  <c r="J993"/>
  <c r="AH992"/>
  <c r="AF992"/>
  <c r="AE992"/>
  <c r="AD992"/>
  <c r="AC992"/>
  <c r="AB992"/>
  <c r="AA992"/>
  <c r="Z992"/>
  <c r="Y992"/>
  <c r="X992"/>
  <c r="W992"/>
  <c r="V992"/>
  <c r="U992"/>
  <c r="T992"/>
  <c r="S992"/>
  <c r="R992"/>
  <c r="Q992"/>
  <c r="P992"/>
  <c r="O992"/>
  <c r="N992"/>
  <c r="M992"/>
  <c r="L992"/>
  <c r="K992"/>
  <c r="J992"/>
  <c r="AH991"/>
  <c r="AF991"/>
  <c r="AE991"/>
  <c r="AD991"/>
  <c r="AC991"/>
  <c r="AB991"/>
  <c r="AA991"/>
  <c r="Z991"/>
  <c r="Y991"/>
  <c r="X991"/>
  <c r="W991"/>
  <c r="V991"/>
  <c r="U991"/>
  <c r="T991"/>
  <c r="S991"/>
  <c r="R991"/>
  <c r="Q991"/>
  <c r="P991"/>
  <c r="O991"/>
  <c r="N991"/>
  <c r="M991"/>
  <c r="L991"/>
  <c r="K991"/>
  <c r="J991"/>
  <c r="AH990"/>
  <c r="AF990"/>
  <c r="AE990"/>
  <c r="AD990"/>
  <c r="AC990"/>
  <c r="AB990"/>
  <c r="AA990"/>
  <c r="Z990"/>
  <c r="Y990"/>
  <c r="X990"/>
  <c r="W990"/>
  <c r="V990"/>
  <c r="U990"/>
  <c r="T990"/>
  <c r="S990"/>
  <c r="R990"/>
  <c r="Q990"/>
  <c r="P990"/>
  <c r="O990"/>
  <c r="N990"/>
  <c r="M990"/>
  <c r="L990"/>
  <c r="K990"/>
  <c r="J990"/>
  <c r="AH989"/>
  <c r="AF989"/>
  <c r="AE989"/>
  <c r="AD989"/>
  <c r="AC989"/>
  <c r="AB989"/>
  <c r="AA989"/>
  <c r="Z989"/>
  <c r="Y989"/>
  <c r="X989"/>
  <c r="W989"/>
  <c r="V989"/>
  <c r="U989"/>
  <c r="T989"/>
  <c r="S989"/>
  <c r="R989"/>
  <c r="Q989"/>
  <c r="P989"/>
  <c r="O989"/>
  <c r="N989"/>
  <c r="M989"/>
  <c r="L989"/>
  <c r="K989"/>
  <c r="J989"/>
  <c r="AH988"/>
  <c r="AF988"/>
  <c r="AE988"/>
  <c r="AD988"/>
  <c r="AC988"/>
  <c r="AB988"/>
  <c r="AA988"/>
  <c r="Z988"/>
  <c r="Y988"/>
  <c r="X988"/>
  <c r="W988"/>
  <c r="V988"/>
  <c r="U988"/>
  <c r="T988"/>
  <c r="S988"/>
  <c r="R988"/>
  <c r="Q988"/>
  <c r="P988"/>
  <c r="O988"/>
  <c r="N988"/>
  <c r="M988"/>
  <c r="L988"/>
  <c r="K988"/>
  <c r="J988"/>
  <c r="AH987"/>
  <c r="AF987"/>
  <c r="AE987"/>
  <c r="AD987"/>
  <c r="AC987"/>
  <c r="AB987"/>
  <c r="AA987"/>
  <c r="Z987"/>
  <c r="Y987"/>
  <c r="X987"/>
  <c r="W987"/>
  <c r="V987"/>
  <c r="U987"/>
  <c r="T987"/>
  <c r="S987"/>
  <c r="R987"/>
  <c r="Q987"/>
  <c r="P987"/>
  <c r="O987"/>
  <c r="N987"/>
  <c r="M987"/>
  <c r="L987"/>
  <c r="K987"/>
  <c r="J987"/>
  <c r="AH986"/>
  <c r="AF986"/>
  <c r="AE986"/>
  <c r="AD986"/>
  <c r="AC986"/>
  <c r="AB986"/>
  <c r="AA986"/>
  <c r="Z986"/>
  <c r="Y986"/>
  <c r="X986"/>
  <c r="W986"/>
  <c r="V986"/>
  <c r="U986"/>
  <c r="T986"/>
  <c r="S986"/>
  <c r="R986"/>
  <c r="Q986"/>
  <c r="P986"/>
  <c r="O986"/>
  <c r="N986"/>
  <c r="M986"/>
  <c r="L986"/>
  <c r="K986"/>
  <c r="J986"/>
  <c r="AH985"/>
  <c r="AF985"/>
  <c r="AE985"/>
  <c r="AD985"/>
  <c r="AC985"/>
  <c r="AB985"/>
  <c r="AA985"/>
  <c r="Z985"/>
  <c r="Y985"/>
  <c r="X985"/>
  <c r="W985"/>
  <c r="V985"/>
  <c r="U985"/>
  <c r="T985"/>
  <c r="S985"/>
  <c r="R985"/>
  <c r="Q985"/>
  <c r="P985"/>
  <c r="O985"/>
  <c r="N985"/>
  <c r="M985"/>
  <c r="L985"/>
  <c r="K985"/>
  <c r="J985"/>
  <c r="AH984"/>
  <c r="AF984"/>
  <c r="AE984"/>
  <c r="AD984"/>
  <c r="AC984"/>
  <c r="AB984"/>
  <c r="AA984"/>
  <c r="Z984"/>
  <c r="Y984"/>
  <c r="X984"/>
  <c r="W984"/>
  <c r="V984"/>
  <c r="U984"/>
  <c r="T984"/>
  <c r="S984"/>
  <c r="R984"/>
  <c r="Q984"/>
  <c r="P984"/>
  <c r="O984"/>
  <c r="N984"/>
  <c r="M984"/>
  <c r="L984"/>
  <c r="K984"/>
  <c r="J984"/>
  <c r="AH983"/>
  <c r="AF983"/>
  <c r="AE983"/>
  <c r="AD983"/>
  <c r="AC983"/>
  <c r="AB983"/>
  <c r="AA983"/>
  <c r="Z983"/>
  <c r="Y983"/>
  <c r="X983"/>
  <c r="W983"/>
  <c r="V983"/>
  <c r="U983"/>
  <c r="T983"/>
  <c r="S983"/>
  <c r="R983"/>
  <c r="Q983"/>
  <c r="P983"/>
  <c r="O983"/>
  <c r="N983"/>
  <c r="M983"/>
  <c r="L983"/>
  <c r="K983"/>
  <c r="J983"/>
  <c r="AH982"/>
  <c r="AF982"/>
  <c r="AE982"/>
  <c r="AD982"/>
  <c r="AC982"/>
  <c r="AB982"/>
  <c r="AA982"/>
  <c r="Z982"/>
  <c r="Y982"/>
  <c r="X982"/>
  <c r="W982"/>
  <c r="V982"/>
  <c r="U982"/>
  <c r="T982"/>
  <c r="S982"/>
  <c r="R982"/>
  <c r="Q982"/>
  <c r="P982"/>
  <c r="O982"/>
  <c r="N982"/>
  <c r="M982"/>
  <c r="L982"/>
  <c r="K982"/>
  <c r="J982"/>
  <c r="AH981"/>
  <c r="AF981"/>
  <c r="AE981"/>
  <c r="AD981"/>
  <c r="AC981"/>
  <c r="AB981"/>
  <c r="AA981"/>
  <c r="Z981"/>
  <c r="Y981"/>
  <c r="X981"/>
  <c r="W981"/>
  <c r="V981"/>
  <c r="U981"/>
  <c r="T981"/>
  <c r="S981"/>
  <c r="R981"/>
  <c r="Q981"/>
  <c r="P981"/>
  <c r="O981"/>
  <c r="N981"/>
  <c r="M981"/>
  <c r="L981"/>
  <c r="K981"/>
  <c r="J981"/>
  <c r="AH980"/>
  <c r="AF980"/>
  <c r="AE980"/>
  <c r="AD980"/>
  <c r="AC980"/>
  <c r="AB980"/>
  <c r="AA980"/>
  <c r="Z980"/>
  <c r="Y980"/>
  <c r="X980"/>
  <c r="W980"/>
  <c r="V980"/>
  <c r="U980"/>
  <c r="T980"/>
  <c r="S980"/>
  <c r="R980"/>
  <c r="Q980"/>
  <c r="P980"/>
  <c r="O980"/>
  <c r="N980"/>
  <c r="M980"/>
  <c r="L980"/>
  <c r="K980"/>
  <c r="J980"/>
  <c r="AH979"/>
  <c r="AF979"/>
  <c r="AE979"/>
  <c r="AD979"/>
  <c r="AC979"/>
  <c r="AB979"/>
  <c r="AA979"/>
  <c r="Z979"/>
  <c r="Y979"/>
  <c r="X979"/>
  <c r="W979"/>
  <c r="V979"/>
  <c r="U979"/>
  <c r="T979"/>
  <c r="S979"/>
  <c r="R979"/>
  <c r="Q979"/>
  <c r="P979"/>
  <c r="O979"/>
  <c r="N979"/>
  <c r="M979"/>
  <c r="L979"/>
  <c r="K979"/>
  <c r="J979"/>
  <c r="AH978"/>
  <c r="AF978"/>
  <c r="AE978"/>
  <c r="AD978"/>
  <c r="AC978"/>
  <c r="AB978"/>
  <c r="AA978"/>
  <c r="Z978"/>
  <c r="Y978"/>
  <c r="X978"/>
  <c r="W978"/>
  <c r="V978"/>
  <c r="U978"/>
  <c r="T978"/>
  <c r="S978"/>
  <c r="R978"/>
  <c r="Q978"/>
  <c r="P978"/>
  <c r="O978"/>
  <c r="N978"/>
  <c r="M978"/>
  <c r="L978"/>
  <c r="K978"/>
  <c r="J978"/>
  <c r="AH977"/>
  <c r="AF977"/>
  <c r="AE977"/>
  <c r="AD977"/>
  <c r="AC977"/>
  <c r="AB977"/>
  <c r="AA977"/>
  <c r="Z977"/>
  <c r="Y977"/>
  <c r="X977"/>
  <c r="W977"/>
  <c r="V977"/>
  <c r="U977"/>
  <c r="T977"/>
  <c r="S977"/>
  <c r="R977"/>
  <c r="Q977"/>
  <c r="P977"/>
  <c r="O977"/>
  <c r="N977"/>
  <c r="M977"/>
  <c r="L977"/>
  <c r="K977"/>
  <c r="J977"/>
  <c r="AH976"/>
  <c r="AF976"/>
  <c r="AE976"/>
  <c r="AD976"/>
  <c r="AC976"/>
  <c r="AB976"/>
  <c r="AA976"/>
  <c r="Z976"/>
  <c r="Y976"/>
  <c r="X976"/>
  <c r="W976"/>
  <c r="V976"/>
  <c r="U976"/>
  <c r="T976"/>
  <c r="S976"/>
  <c r="R976"/>
  <c r="Q976"/>
  <c r="P976"/>
  <c r="O976"/>
  <c r="N976"/>
  <c r="M976"/>
  <c r="L976"/>
  <c r="K976"/>
  <c r="J976"/>
  <c r="AH975"/>
  <c r="AF975"/>
  <c r="AE975"/>
  <c r="AD975"/>
  <c r="AC975"/>
  <c r="AB975"/>
  <c r="AA975"/>
  <c r="Z975"/>
  <c r="Y975"/>
  <c r="X975"/>
  <c r="W975"/>
  <c r="V975"/>
  <c r="U975"/>
  <c r="T975"/>
  <c r="S975"/>
  <c r="R975"/>
  <c r="Q975"/>
  <c r="P975"/>
  <c r="O975"/>
  <c r="N975"/>
  <c r="M975"/>
  <c r="L975"/>
  <c r="K975"/>
  <c r="J975"/>
  <c r="AH974"/>
  <c r="AF974"/>
  <c r="AE974"/>
  <c r="AD974"/>
  <c r="AC974"/>
  <c r="AB974"/>
  <c r="AA974"/>
  <c r="Z974"/>
  <c r="Y974"/>
  <c r="X974"/>
  <c r="W974"/>
  <c r="V974"/>
  <c r="U974"/>
  <c r="T974"/>
  <c r="S974"/>
  <c r="R974"/>
  <c r="Q974"/>
  <c r="P974"/>
  <c r="O974"/>
  <c r="N974"/>
  <c r="M974"/>
  <c r="L974"/>
  <c r="K974"/>
  <c r="J974"/>
  <c r="AH973"/>
  <c r="AF973"/>
  <c r="AE973"/>
  <c r="AD973"/>
  <c r="AC973"/>
  <c r="AB973"/>
  <c r="AA973"/>
  <c r="Z973"/>
  <c r="Y973"/>
  <c r="X973"/>
  <c r="W973"/>
  <c r="V973"/>
  <c r="U973"/>
  <c r="T973"/>
  <c r="S973"/>
  <c r="R973"/>
  <c r="Q973"/>
  <c r="P973"/>
  <c r="O973"/>
  <c r="N973"/>
  <c r="M973"/>
  <c r="L973"/>
  <c r="K973"/>
  <c r="J973"/>
  <c r="AH972"/>
  <c r="AF972"/>
  <c r="AE972"/>
  <c r="AD972"/>
  <c r="AC972"/>
  <c r="AB972"/>
  <c r="AA972"/>
  <c r="Z972"/>
  <c r="Y972"/>
  <c r="X972"/>
  <c r="W972"/>
  <c r="V972"/>
  <c r="U972"/>
  <c r="T972"/>
  <c r="S972"/>
  <c r="R972"/>
  <c r="Q972"/>
  <c r="P972"/>
  <c r="O972"/>
  <c r="N972"/>
  <c r="M972"/>
  <c r="L972"/>
  <c r="K972"/>
  <c r="J972"/>
  <c r="AH971"/>
  <c r="AF971"/>
  <c r="AE971"/>
  <c r="AD971"/>
  <c r="AC971"/>
  <c r="AB971"/>
  <c r="AA971"/>
  <c r="Z971"/>
  <c r="Y971"/>
  <c r="X971"/>
  <c r="W971"/>
  <c r="V971"/>
  <c r="U971"/>
  <c r="T971"/>
  <c r="S971"/>
  <c r="R971"/>
  <c r="Q971"/>
  <c r="P971"/>
  <c r="O971"/>
  <c r="N971"/>
  <c r="M971"/>
  <c r="L971"/>
  <c r="K971"/>
  <c r="J971"/>
  <c r="AH970"/>
  <c r="AF970"/>
  <c r="AE970"/>
  <c r="AD970"/>
  <c r="AC970"/>
  <c r="AB970"/>
  <c r="AA970"/>
  <c r="Z970"/>
  <c r="Y970"/>
  <c r="X970"/>
  <c r="W970"/>
  <c r="V970"/>
  <c r="U970"/>
  <c r="T970"/>
  <c r="S970"/>
  <c r="R970"/>
  <c r="Q970"/>
  <c r="P970"/>
  <c r="O970"/>
  <c r="N970"/>
  <c r="M970"/>
  <c r="L970"/>
  <c r="K970"/>
  <c r="J970"/>
  <c r="AH969"/>
  <c r="AF969"/>
  <c r="AE969"/>
  <c r="AD969"/>
  <c r="AC969"/>
  <c r="AB969"/>
  <c r="AA969"/>
  <c r="Z969"/>
  <c r="Y969"/>
  <c r="X969"/>
  <c r="W969"/>
  <c r="V969"/>
  <c r="U969"/>
  <c r="T969"/>
  <c r="S969"/>
  <c r="R969"/>
  <c r="Q969"/>
  <c r="P969"/>
  <c r="O969"/>
  <c r="N969"/>
  <c r="M969"/>
  <c r="L969"/>
  <c r="K969"/>
  <c r="J969"/>
  <c r="AH968"/>
  <c r="AF968"/>
  <c r="AE968"/>
  <c r="AD968"/>
  <c r="AC968"/>
  <c r="AB968"/>
  <c r="AA968"/>
  <c r="Z968"/>
  <c r="Y968"/>
  <c r="X968"/>
  <c r="W968"/>
  <c r="V968"/>
  <c r="U968"/>
  <c r="T968"/>
  <c r="S968"/>
  <c r="R968"/>
  <c r="Q968"/>
  <c r="P968"/>
  <c r="O968"/>
  <c r="N968"/>
  <c r="M968"/>
  <c r="L968"/>
  <c r="K968"/>
  <c r="J968"/>
  <c r="AH967"/>
  <c r="AF967"/>
  <c r="AE967"/>
  <c r="AD967"/>
  <c r="AC967"/>
  <c r="AB967"/>
  <c r="AA967"/>
  <c r="Z967"/>
  <c r="Y967"/>
  <c r="X967"/>
  <c r="W967"/>
  <c r="V967"/>
  <c r="U967"/>
  <c r="T967"/>
  <c r="S967"/>
  <c r="R967"/>
  <c r="Q967"/>
  <c r="P967"/>
  <c r="O967"/>
  <c r="N967"/>
  <c r="M967"/>
  <c r="L967"/>
  <c r="K967"/>
  <c r="J967"/>
  <c r="AH966"/>
  <c r="AF966"/>
  <c r="AE966"/>
  <c r="AD966"/>
  <c r="AC966"/>
  <c r="AB966"/>
  <c r="AA966"/>
  <c r="Z966"/>
  <c r="Y966"/>
  <c r="X966"/>
  <c r="W966"/>
  <c r="V966"/>
  <c r="U966"/>
  <c r="T966"/>
  <c r="S966"/>
  <c r="R966"/>
  <c r="Q966"/>
  <c r="P966"/>
  <c r="O966"/>
  <c r="N966"/>
  <c r="M966"/>
  <c r="L966"/>
  <c r="K966"/>
  <c r="J966"/>
  <c r="AH965"/>
  <c r="AF965"/>
  <c r="AE965"/>
  <c r="AD965"/>
  <c r="AC965"/>
  <c r="AB965"/>
  <c r="AA965"/>
  <c r="Z965"/>
  <c r="Y965"/>
  <c r="X965"/>
  <c r="W965"/>
  <c r="V965"/>
  <c r="U965"/>
  <c r="T965"/>
  <c r="S965"/>
  <c r="R965"/>
  <c r="Q965"/>
  <c r="P965"/>
  <c r="O965"/>
  <c r="N965"/>
  <c r="M965"/>
  <c r="L965"/>
  <c r="K965"/>
  <c r="J965"/>
  <c r="AH964"/>
  <c r="AF964"/>
  <c r="AE964"/>
  <c r="AD964"/>
  <c r="AC964"/>
  <c r="AB964"/>
  <c r="AA964"/>
  <c r="Z964"/>
  <c r="Y964"/>
  <c r="X964"/>
  <c r="W964"/>
  <c r="V964"/>
  <c r="U964"/>
  <c r="T964"/>
  <c r="S964"/>
  <c r="R964"/>
  <c r="Q964"/>
  <c r="P964"/>
  <c r="O964"/>
  <c r="N964"/>
  <c r="M964"/>
  <c r="L964"/>
  <c r="K964"/>
  <c r="J964"/>
  <c r="AH963"/>
  <c r="AF963"/>
  <c r="AE963"/>
  <c r="AD963"/>
  <c r="AC963"/>
  <c r="AB963"/>
  <c r="AA963"/>
  <c r="Z963"/>
  <c r="Y963"/>
  <c r="X963"/>
  <c r="W963"/>
  <c r="V963"/>
  <c r="U963"/>
  <c r="T963"/>
  <c r="S963"/>
  <c r="R963"/>
  <c r="Q963"/>
  <c r="P963"/>
  <c r="O963"/>
  <c r="N963"/>
  <c r="M963"/>
  <c r="L963"/>
  <c r="K963"/>
  <c r="J963"/>
  <c r="AH962"/>
  <c r="AF962"/>
  <c r="AE962"/>
  <c r="AD962"/>
  <c r="AC962"/>
  <c r="AB962"/>
  <c r="AA962"/>
  <c r="Z962"/>
  <c r="Y962"/>
  <c r="X962"/>
  <c r="W962"/>
  <c r="V962"/>
  <c r="U962"/>
  <c r="T962"/>
  <c r="S962"/>
  <c r="R962"/>
  <c r="Q962"/>
  <c r="P962"/>
  <c r="O962"/>
  <c r="N962"/>
  <c r="M962"/>
  <c r="L962"/>
  <c r="K962"/>
  <c r="J962"/>
  <c r="AH961"/>
  <c r="AF961"/>
  <c r="AE961"/>
  <c r="AD961"/>
  <c r="AC961"/>
  <c r="AB961"/>
  <c r="AA961"/>
  <c r="Z961"/>
  <c r="Y961"/>
  <c r="X961"/>
  <c r="W961"/>
  <c r="V961"/>
  <c r="U961"/>
  <c r="T961"/>
  <c r="S961"/>
  <c r="R961"/>
  <c r="Q961"/>
  <c r="P961"/>
  <c r="O961"/>
  <c r="N961"/>
  <c r="M961"/>
  <c r="L961"/>
  <c r="K961"/>
  <c r="J961"/>
  <c r="AH960"/>
  <c r="AF960"/>
  <c r="AE960"/>
  <c r="AD960"/>
  <c r="AC960"/>
  <c r="AB960"/>
  <c r="AA960"/>
  <c r="Z960"/>
  <c r="Y960"/>
  <c r="X960"/>
  <c r="W960"/>
  <c r="V960"/>
  <c r="U960"/>
  <c r="T960"/>
  <c r="S960"/>
  <c r="R960"/>
  <c r="Q960"/>
  <c r="P960"/>
  <c r="O960"/>
  <c r="N960"/>
  <c r="M960"/>
  <c r="L960"/>
  <c r="K960"/>
  <c r="J960"/>
  <c r="AH959"/>
  <c r="AF959"/>
  <c r="AE959"/>
  <c r="AD959"/>
  <c r="AC959"/>
  <c r="AB959"/>
  <c r="AA959"/>
  <c r="Z959"/>
  <c r="Y959"/>
  <c r="X959"/>
  <c r="W959"/>
  <c r="V959"/>
  <c r="U959"/>
  <c r="T959"/>
  <c r="S959"/>
  <c r="R959"/>
  <c r="Q959"/>
  <c r="P959"/>
  <c r="O959"/>
  <c r="N959"/>
  <c r="M959"/>
  <c r="L959"/>
  <c r="K959"/>
  <c r="J959"/>
  <c r="AH958"/>
  <c r="AF958"/>
  <c r="AE958"/>
  <c r="AD958"/>
  <c r="AC958"/>
  <c r="AB958"/>
  <c r="AA958"/>
  <c r="Z958"/>
  <c r="Y958"/>
  <c r="X958"/>
  <c r="W958"/>
  <c r="V958"/>
  <c r="U958"/>
  <c r="T958"/>
  <c r="S958"/>
  <c r="R958"/>
  <c r="Q958"/>
  <c r="P958"/>
  <c r="O958"/>
  <c r="N958"/>
  <c r="M958"/>
  <c r="L958"/>
  <c r="K958"/>
  <c r="J958"/>
  <c r="AH957"/>
  <c r="AF957"/>
  <c r="AE957"/>
  <c r="AD957"/>
  <c r="AC957"/>
  <c r="AB957"/>
  <c r="AA957"/>
  <c r="Z957"/>
  <c r="Y957"/>
  <c r="X957"/>
  <c r="W957"/>
  <c r="V957"/>
  <c r="U957"/>
  <c r="T957"/>
  <c r="S957"/>
  <c r="R957"/>
  <c r="Q957"/>
  <c r="P957"/>
  <c r="O957"/>
  <c r="N957"/>
  <c r="M957"/>
  <c r="L957"/>
  <c r="K957"/>
  <c r="J957"/>
  <c r="AH956"/>
  <c r="AF956"/>
  <c r="AE956"/>
  <c r="AD956"/>
  <c r="AC956"/>
  <c r="AB956"/>
  <c r="AA956"/>
  <c r="Z956"/>
  <c r="Y956"/>
  <c r="X956"/>
  <c r="W956"/>
  <c r="V956"/>
  <c r="U956"/>
  <c r="T956"/>
  <c r="S956"/>
  <c r="R956"/>
  <c r="Q956"/>
  <c r="P956"/>
  <c r="O956"/>
  <c r="N956"/>
  <c r="M956"/>
  <c r="L956"/>
  <c r="K956"/>
  <c r="J956"/>
  <c r="AH955"/>
  <c r="AF955"/>
  <c r="AE955"/>
  <c r="AD955"/>
  <c r="AC955"/>
  <c r="AB955"/>
  <c r="AA955"/>
  <c r="Z955"/>
  <c r="Y955"/>
  <c r="X955"/>
  <c r="W955"/>
  <c r="V955"/>
  <c r="U955"/>
  <c r="T955"/>
  <c r="S955"/>
  <c r="R955"/>
  <c r="Q955"/>
  <c r="P955"/>
  <c r="O955"/>
  <c r="N955"/>
  <c r="M955"/>
  <c r="L955"/>
  <c r="K955"/>
  <c r="J955"/>
  <c r="AH954"/>
  <c r="AF954"/>
  <c r="AE954"/>
  <c r="AD954"/>
  <c r="AC954"/>
  <c r="AB954"/>
  <c r="AA954"/>
  <c r="Z954"/>
  <c r="Y954"/>
  <c r="X954"/>
  <c r="W954"/>
  <c r="V954"/>
  <c r="U954"/>
  <c r="T954"/>
  <c r="S954"/>
  <c r="R954"/>
  <c r="Q954"/>
  <c r="P954"/>
  <c r="O954"/>
  <c r="N954"/>
  <c r="M954"/>
  <c r="L954"/>
  <c r="K954"/>
  <c r="J954"/>
  <c r="AH953"/>
  <c r="AF953"/>
  <c r="AE953"/>
  <c r="AD953"/>
  <c r="AC953"/>
  <c r="AB953"/>
  <c r="AA953"/>
  <c r="Z953"/>
  <c r="Y953"/>
  <c r="X953"/>
  <c r="W953"/>
  <c r="V953"/>
  <c r="U953"/>
  <c r="T953"/>
  <c r="S953"/>
  <c r="R953"/>
  <c r="Q953"/>
  <c r="P953"/>
  <c r="O953"/>
  <c r="N953"/>
  <c r="M953"/>
  <c r="L953"/>
  <c r="K953"/>
  <c r="J953"/>
  <c r="AH952"/>
  <c r="AF952"/>
  <c r="AE952"/>
  <c r="AD952"/>
  <c r="AC952"/>
  <c r="AB952"/>
  <c r="AA952"/>
  <c r="Z952"/>
  <c r="Y952"/>
  <c r="X952"/>
  <c r="W952"/>
  <c r="V952"/>
  <c r="U952"/>
  <c r="T952"/>
  <c r="S952"/>
  <c r="R952"/>
  <c r="Q952"/>
  <c r="P952"/>
  <c r="O952"/>
  <c r="N952"/>
  <c r="M952"/>
  <c r="L952"/>
  <c r="K952"/>
  <c r="J952"/>
  <c r="AH951"/>
  <c r="AF951"/>
  <c r="AE951"/>
  <c r="AD951"/>
  <c r="AC951"/>
  <c r="AB951"/>
  <c r="AA951"/>
  <c r="Z951"/>
  <c r="Y951"/>
  <c r="X951"/>
  <c r="W951"/>
  <c r="V951"/>
  <c r="U951"/>
  <c r="T951"/>
  <c r="S951"/>
  <c r="R951"/>
  <c r="Q951"/>
  <c r="P951"/>
  <c r="O951"/>
  <c r="N951"/>
  <c r="M951"/>
  <c r="L951"/>
  <c r="K951"/>
  <c r="J951"/>
  <c r="AH950"/>
  <c r="AF950"/>
  <c r="AE950"/>
  <c r="AD950"/>
  <c r="AC950"/>
  <c r="AB950"/>
  <c r="AA950"/>
  <c r="Z950"/>
  <c r="Y950"/>
  <c r="X950"/>
  <c r="W950"/>
  <c r="V950"/>
  <c r="U950"/>
  <c r="T950"/>
  <c r="S950"/>
  <c r="R950"/>
  <c r="Q950"/>
  <c r="P950"/>
  <c r="O950"/>
  <c r="N950"/>
  <c r="M950"/>
  <c r="L950"/>
  <c r="K950"/>
  <c r="J950"/>
  <c r="AH949"/>
  <c r="AF949"/>
  <c r="AE949"/>
  <c r="AD949"/>
  <c r="AC949"/>
  <c r="AB949"/>
  <c r="AA949"/>
  <c r="Z949"/>
  <c r="Y949"/>
  <c r="X949"/>
  <c r="W949"/>
  <c r="V949"/>
  <c r="U949"/>
  <c r="T949"/>
  <c r="S949"/>
  <c r="R949"/>
  <c r="Q949"/>
  <c r="P949"/>
  <c r="O949"/>
  <c r="N949"/>
  <c r="M949"/>
  <c r="L949"/>
  <c r="K949"/>
  <c r="J949"/>
  <c r="AH948"/>
  <c r="AF948"/>
  <c r="AE948"/>
  <c r="AD948"/>
  <c r="AC948"/>
  <c r="AB948"/>
  <c r="AA948"/>
  <c r="Z948"/>
  <c r="Y948"/>
  <c r="X948"/>
  <c r="W948"/>
  <c r="V948"/>
  <c r="U948"/>
  <c r="T948"/>
  <c r="S948"/>
  <c r="R948"/>
  <c r="Q948"/>
  <c r="P948"/>
  <c r="O948"/>
  <c r="N948"/>
  <c r="M948"/>
  <c r="L948"/>
  <c r="K948"/>
  <c r="J948"/>
  <c r="AH947"/>
  <c r="AF947"/>
  <c r="AE947"/>
  <c r="AD947"/>
  <c r="AC947"/>
  <c r="AB947"/>
  <c r="AA947"/>
  <c r="Z947"/>
  <c r="Y947"/>
  <c r="X947"/>
  <c r="W947"/>
  <c r="V947"/>
  <c r="U947"/>
  <c r="T947"/>
  <c r="S947"/>
  <c r="R947"/>
  <c r="Q947"/>
  <c r="P947"/>
  <c r="O947"/>
  <c r="N947"/>
  <c r="M947"/>
  <c r="L947"/>
  <c r="K947"/>
  <c r="J947"/>
  <c r="AH946"/>
  <c r="AF946"/>
  <c r="AE946"/>
  <c r="AD946"/>
  <c r="AC946"/>
  <c r="AB946"/>
  <c r="AA946"/>
  <c r="Z946"/>
  <c r="Y946"/>
  <c r="X946"/>
  <c r="W946"/>
  <c r="V946"/>
  <c r="U946"/>
  <c r="T946"/>
  <c r="S946"/>
  <c r="R946"/>
  <c r="Q946"/>
  <c r="P946"/>
  <c r="O946"/>
  <c r="N946"/>
  <c r="M946"/>
  <c r="L946"/>
  <c r="K946"/>
  <c r="J946"/>
  <c r="AH945"/>
  <c r="AF945"/>
  <c r="AE945"/>
  <c r="AD945"/>
  <c r="AC945"/>
  <c r="AB945"/>
  <c r="AA945"/>
  <c r="Z945"/>
  <c r="Y945"/>
  <c r="X945"/>
  <c r="W945"/>
  <c r="V945"/>
  <c r="U945"/>
  <c r="T945"/>
  <c r="S945"/>
  <c r="R945"/>
  <c r="Q945"/>
  <c r="P945"/>
  <c r="O945"/>
  <c r="N945"/>
  <c r="M945"/>
  <c r="L945"/>
  <c r="K945"/>
  <c r="J945"/>
  <c r="AH944"/>
  <c r="AF944"/>
  <c r="AE944"/>
  <c r="AD944"/>
  <c r="AC944"/>
  <c r="AB944"/>
  <c r="AA944"/>
  <c r="Z944"/>
  <c r="Y944"/>
  <c r="X944"/>
  <c r="W944"/>
  <c r="V944"/>
  <c r="U944"/>
  <c r="T944"/>
  <c r="S944"/>
  <c r="R944"/>
  <c r="Q944"/>
  <c r="P944"/>
  <c r="O944"/>
  <c r="N944"/>
  <c r="M944"/>
  <c r="L944"/>
  <c r="K944"/>
  <c r="J944"/>
  <c r="AH943"/>
  <c r="AF943"/>
  <c r="AE943"/>
  <c r="AD943"/>
  <c r="AC943"/>
  <c r="AB943"/>
  <c r="AA943"/>
  <c r="Z943"/>
  <c r="Y943"/>
  <c r="X943"/>
  <c r="W943"/>
  <c r="V943"/>
  <c r="U943"/>
  <c r="T943"/>
  <c r="S943"/>
  <c r="R943"/>
  <c r="Q943"/>
  <c r="P943"/>
  <c r="O943"/>
  <c r="N943"/>
  <c r="M943"/>
  <c r="L943"/>
  <c r="K943"/>
  <c r="J943"/>
  <c r="AH942"/>
  <c r="AF942"/>
  <c r="AE942"/>
  <c r="AD942"/>
  <c r="AC942"/>
  <c r="AB942"/>
  <c r="AA942"/>
  <c r="Z942"/>
  <c r="Y942"/>
  <c r="X942"/>
  <c r="W942"/>
  <c r="V942"/>
  <c r="U942"/>
  <c r="T942"/>
  <c r="S942"/>
  <c r="R942"/>
  <c r="Q942"/>
  <c r="P942"/>
  <c r="O942"/>
  <c r="N942"/>
  <c r="M942"/>
  <c r="L942"/>
  <c r="K942"/>
  <c r="J942"/>
  <c r="AH941"/>
  <c r="AF941"/>
  <c r="AE941"/>
  <c r="AD941"/>
  <c r="AC941"/>
  <c r="AB941"/>
  <c r="AA941"/>
  <c r="Z941"/>
  <c r="Y941"/>
  <c r="X941"/>
  <c r="W941"/>
  <c r="V941"/>
  <c r="U941"/>
  <c r="T941"/>
  <c r="S941"/>
  <c r="R941"/>
  <c r="Q941"/>
  <c r="P941"/>
  <c r="O941"/>
  <c r="N941"/>
  <c r="M941"/>
  <c r="L941"/>
  <c r="K941"/>
  <c r="J941"/>
  <c r="AH940"/>
  <c r="AF940"/>
  <c r="AE940"/>
  <c r="AD940"/>
  <c r="AC940"/>
  <c r="AB940"/>
  <c r="AA940"/>
  <c r="Z940"/>
  <c r="Y940"/>
  <c r="X940"/>
  <c r="W940"/>
  <c r="V940"/>
  <c r="U940"/>
  <c r="T940"/>
  <c r="S940"/>
  <c r="R940"/>
  <c r="Q940"/>
  <c r="P940"/>
  <c r="O940"/>
  <c r="N940"/>
  <c r="M940"/>
  <c r="L940"/>
  <c r="K940"/>
  <c r="J940"/>
  <c r="AH939"/>
  <c r="AF939"/>
  <c r="AE939"/>
  <c r="AD939"/>
  <c r="AC939"/>
  <c r="AB939"/>
  <c r="AA939"/>
  <c r="Z939"/>
  <c r="Y939"/>
  <c r="X939"/>
  <c r="W939"/>
  <c r="V939"/>
  <c r="U939"/>
  <c r="T939"/>
  <c r="S939"/>
  <c r="R939"/>
  <c r="Q939"/>
  <c r="P939"/>
  <c r="O939"/>
  <c r="N939"/>
  <c r="M939"/>
  <c r="L939"/>
  <c r="K939"/>
  <c r="J939"/>
  <c r="AH938"/>
  <c r="AF938"/>
  <c r="AE938"/>
  <c r="AD938"/>
  <c r="AC938"/>
  <c r="AB938"/>
  <c r="AA938"/>
  <c r="Z938"/>
  <c r="Y938"/>
  <c r="X938"/>
  <c r="W938"/>
  <c r="V938"/>
  <c r="U938"/>
  <c r="T938"/>
  <c r="S938"/>
  <c r="R938"/>
  <c r="Q938"/>
  <c r="P938"/>
  <c r="O938"/>
  <c r="N938"/>
  <c r="M938"/>
  <c r="L938"/>
  <c r="K938"/>
  <c r="J938"/>
  <c r="AH937"/>
  <c r="AF937"/>
  <c r="AE937"/>
  <c r="AD937"/>
  <c r="AC937"/>
  <c r="AB937"/>
  <c r="AA937"/>
  <c r="Z937"/>
  <c r="Y937"/>
  <c r="X937"/>
  <c r="W937"/>
  <c r="V937"/>
  <c r="U937"/>
  <c r="T937"/>
  <c r="S937"/>
  <c r="R937"/>
  <c r="Q937"/>
  <c r="P937"/>
  <c r="O937"/>
  <c r="N937"/>
  <c r="M937"/>
  <c r="L937"/>
  <c r="K937"/>
  <c r="J937"/>
  <c r="AH936"/>
  <c r="AF936"/>
  <c r="AE936"/>
  <c r="AD936"/>
  <c r="AC936"/>
  <c r="AB936"/>
  <c r="AA936"/>
  <c r="Z936"/>
  <c r="Y936"/>
  <c r="X936"/>
  <c r="W936"/>
  <c r="V936"/>
  <c r="U936"/>
  <c r="T936"/>
  <c r="S936"/>
  <c r="R936"/>
  <c r="Q936"/>
  <c r="P936"/>
  <c r="O936"/>
  <c r="N936"/>
  <c r="M936"/>
  <c r="L936"/>
  <c r="K936"/>
  <c r="J936"/>
  <c r="AH935"/>
  <c r="AF935"/>
  <c r="AE935"/>
  <c r="AD935"/>
  <c r="AC935"/>
  <c r="AB935"/>
  <c r="AA935"/>
  <c r="Z935"/>
  <c r="Y935"/>
  <c r="X935"/>
  <c r="W935"/>
  <c r="V935"/>
  <c r="U935"/>
  <c r="T935"/>
  <c r="S935"/>
  <c r="R935"/>
  <c r="Q935"/>
  <c r="P935"/>
  <c r="O935"/>
  <c r="N935"/>
  <c r="M935"/>
  <c r="L935"/>
  <c r="K935"/>
  <c r="J935"/>
  <c r="AH934"/>
  <c r="AF934"/>
  <c r="AE934"/>
  <c r="AD934"/>
  <c r="AC934"/>
  <c r="AB934"/>
  <c r="AA934"/>
  <c r="Z934"/>
  <c r="Y934"/>
  <c r="X934"/>
  <c r="W934"/>
  <c r="V934"/>
  <c r="U934"/>
  <c r="T934"/>
  <c r="S934"/>
  <c r="R934"/>
  <c r="Q934"/>
  <c r="P934"/>
  <c r="O934"/>
  <c r="N934"/>
  <c r="M934"/>
  <c r="L934"/>
  <c r="K934"/>
  <c r="J934"/>
  <c r="AH933"/>
  <c r="AF933"/>
  <c r="AE933"/>
  <c r="AD933"/>
  <c r="AC933"/>
  <c r="AB933"/>
  <c r="AA933"/>
  <c r="Z933"/>
  <c r="Y933"/>
  <c r="X933"/>
  <c r="W933"/>
  <c r="V933"/>
  <c r="U933"/>
  <c r="T933"/>
  <c r="S933"/>
  <c r="R933"/>
  <c r="Q933"/>
  <c r="P933"/>
  <c r="O933"/>
  <c r="N933"/>
  <c r="M933"/>
  <c r="L933"/>
  <c r="K933"/>
  <c r="J933"/>
  <c r="AH932"/>
  <c r="AF932"/>
  <c r="AE932"/>
  <c r="AD932"/>
  <c r="AC932"/>
  <c r="AB932"/>
  <c r="AA932"/>
  <c r="Z932"/>
  <c r="Y932"/>
  <c r="X932"/>
  <c r="W932"/>
  <c r="V932"/>
  <c r="U932"/>
  <c r="T932"/>
  <c r="S932"/>
  <c r="R932"/>
  <c r="Q932"/>
  <c r="P932"/>
  <c r="O932"/>
  <c r="N932"/>
  <c r="M932"/>
  <c r="L932"/>
  <c r="K932"/>
  <c r="J932"/>
  <c r="AH931"/>
  <c r="AF931"/>
  <c r="AE931"/>
  <c r="AD931"/>
  <c r="AC931"/>
  <c r="AB931"/>
  <c r="AA931"/>
  <c r="Z931"/>
  <c r="Y931"/>
  <c r="X931"/>
  <c r="W931"/>
  <c r="V931"/>
  <c r="U931"/>
  <c r="T931"/>
  <c r="S931"/>
  <c r="R931"/>
  <c r="Q931"/>
  <c r="P931"/>
  <c r="O931"/>
  <c r="N931"/>
  <c r="M931"/>
  <c r="L931"/>
  <c r="K931"/>
  <c r="J931"/>
  <c r="AH930"/>
  <c r="AF930"/>
  <c r="AE930"/>
  <c r="AD930"/>
  <c r="AC930"/>
  <c r="AB930"/>
  <c r="AA930"/>
  <c r="Z930"/>
  <c r="Y930"/>
  <c r="X930"/>
  <c r="W930"/>
  <c r="V930"/>
  <c r="U930"/>
  <c r="T930"/>
  <c r="S930"/>
  <c r="R930"/>
  <c r="Q930"/>
  <c r="P930"/>
  <c r="O930"/>
  <c r="N930"/>
  <c r="M930"/>
  <c r="L930"/>
  <c r="K930"/>
  <c r="J930"/>
  <c r="AH929"/>
  <c r="AF929"/>
  <c r="AE929"/>
  <c r="AD929"/>
  <c r="AC929"/>
  <c r="AB929"/>
  <c r="AA929"/>
  <c r="Z929"/>
  <c r="Y929"/>
  <c r="X929"/>
  <c r="W929"/>
  <c r="V929"/>
  <c r="U929"/>
  <c r="T929"/>
  <c r="S929"/>
  <c r="R929"/>
  <c r="Q929"/>
  <c r="P929"/>
  <c r="O929"/>
  <c r="N929"/>
  <c r="M929"/>
  <c r="L929"/>
  <c r="K929"/>
  <c r="J929"/>
  <c r="AH928"/>
  <c r="AF928"/>
  <c r="AE928"/>
  <c r="AD928"/>
  <c r="AC928"/>
  <c r="AB928"/>
  <c r="AA928"/>
  <c r="Z928"/>
  <c r="Y928"/>
  <c r="X928"/>
  <c r="W928"/>
  <c r="V928"/>
  <c r="U928"/>
  <c r="T928"/>
  <c r="S928"/>
  <c r="R928"/>
  <c r="Q928"/>
  <c r="P928"/>
  <c r="O928"/>
  <c r="N928"/>
  <c r="M928"/>
  <c r="L928"/>
  <c r="K928"/>
  <c r="J928"/>
  <c r="AH927"/>
  <c r="AF927"/>
  <c r="AE927"/>
  <c r="AD927"/>
  <c r="AC927"/>
  <c r="AB927"/>
  <c r="AA927"/>
  <c r="Z927"/>
  <c r="Y927"/>
  <c r="X927"/>
  <c r="W927"/>
  <c r="V927"/>
  <c r="U927"/>
  <c r="T927"/>
  <c r="S927"/>
  <c r="R927"/>
  <c r="Q927"/>
  <c r="P927"/>
  <c r="O927"/>
  <c r="N927"/>
  <c r="M927"/>
  <c r="L927"/>
  <c r="K927"/>
  <c r="J927"/>
  <c r="AH926"/>
  <c r="AF926"/>
  <c r="AE926"/>
  <c r="AD926"/>
  <c r="AC926"/>
  <c r="AB926"/>
  <c r="AA926"/>
  <c r="Z926"/>
  <c r="Y926"/>
  <c r="X926"/>
  <c r="W926"/>
  <c r="V926"/>
  <c r="U926"/>
  <c r="T926"/>
  <c r="S926"/>
  <c r="R926"/>
  <c r="Q926"/>
  <c r="P926"/>
  <c r="O926"/>
  <c r="N926"/>
  <c r="M926"/>
  <c r="L926"/>
  <c r="K926"/>
  <c r="J926"/>
  <c r="AH925"/>
  <c r="AF925"/>
  <c r="AE925"/>
  <c r="AD925"/>
  <c r="AC925"/>
  <c r="AB925"/>
  <c r="AA925"/>
  <c r="Z925"/>
  <c r="Y925"/>
  <c r="X925"/>
  <c r="W925"/>
  <c r="V925"/>
  <c r="U925"/>
  <c r="T925"/>
  <c r="S925"/>
  <c r="R925"/>
  <c r="Q925"/>
  <c r="P925"/>
  <c r="O925"/>
  <c r="N925"/>
  <c r="M925"/>
  <c r="L925"/>
  <c r="K925"/>
  <c r="J925"/>
  <c r="AH924"/>
  <c r="AF924"/>
  <c r="AE924"/>
  <c r="AD924"/>
  <c r="AC924"/>
  <c r="AB924"/>
  <c r="AA924"/>
  <c r="Z924"/>
  <c r="Y924"/>
  <c r="X924"/>
  <c r="W924"/>
  <c r="V924"/>
  <c r="U924"/>
  <c r="T924"/>
  <c r="S924"/>
  <c r="R924"/>
  <c r="Q924"/>
  <c r="P924"/>
  <c r="O924"/>
  <c r="N924"/>
  <c r="M924"/>
  <c r="L924"/>
  <c r="K924"/>
  <c r="J924"/>
  <c r="AH923"/>
  <c r="AF923"/>
  <c r="AE923"/>
  <c r="AD923"/>
  <c r="AC923"/>
  <c r="AB923"/>
  <c r="AA923"/>
  <c r="Z923"/>
  <c r="Y923"/>
  <c r="X923"/>
  <c r="W923"/>
  <c r="V923"/>
  <c r="U923"/>
  <c r="T923"/>
  <c r="S923"/>
  <c r="R923"/>
  <c r="Q923"/>
  <c r="P923"/>
  <c r="O923"/>
  <c r="N923"/>
  <c r="M923"/>
  <c r="L923"/>
  <c r="K923"/>
  <c r="J923"/>
  <c r="AH922"/>
  <c r="AF922"/>
  <c r="AE922"/>
  <c r="AD922"/>
  <c r="AC922"/>
  <c r="AB922"/>
  <c r="AA922"/>
  <c r="Z922"/>
  <c r="Y922"/>
  <c r="X922"/>
  <c r="W922"/>
  <c r="V922"/>
  <c r="U922"/>
  <c r="T922"/>
  <c r="S922"/>
  <c r="R922"/>
  <c r="Q922"/>
  <c r="P922"/>
  <c r="O922"/>
  <c r="N922"/>
  <c r="M922"/>
  <c r="L922"/>
  <c r="K922"/>
  <c r="J922"/>
  <c r="AH921"/>
  <c r="AF921"/>
  <c r="AE921"/>
  <c r="AD921"/>
  <c r="AC921"/>
  <c r="AB921"/>
  <c r="AA921"/>
  <c r="Z921"/>
  <c r="Y921"/>
  <c r="X921"/>
  <c r="W921"/>
  <c r="V921"/>
  <c r="U921"/>
  <c r="T921"/>
  <c r="S921"/>
  <c r="R921"/>
  <c r="Q921"/>
  <c r="P921"/>
  <c r="O921"/>
  <c r="N921"/>
  <c r="M921"/>
  <c r="L921"/>
  <c r="K921"/>
  <c r="J921"/>
  <c r="AH920"/>
  <c r="AF920"/>
  <c r="AE920"/>
  <c r="AD920"/>
  <c r="AC920"/>
  <c r="AB920"/>
  <c r="AA920"/>
  <c r="Z920"/>
  <c r="Y920"/>
  <c r="X920"/>
  <c r="W920"/>
  <c r="V920"/>
  <c r="U920"/>
  <c r="T920"/>
  <c r="S920"/>
  <c r="R920"/>
  <c r="Q920"/>
  <c r="P920"/>
  <c r="O920"/>
  <c r="N920"/>
  <c r="M920"/>
  <c r="L920"/>
  <c r="K920"/>
  <c r="J920"/>
  <c r="AH919"/>
  <c r="AF919"/>
  <c r="AE919"/>
  <c r="AD919"/>
  <c r="AC919"/>
  <c r="AB919"/>
  <c r="AA919"/>
  <c r="Z919"/>
  <c r="Y919"/>
  <c r="X919"/>
  <c r="W919"/>
  <c r="V919"/>
  <c r="U919"/>
  <c r="T919"/>
  <c r="S919"/>
  <c r="R919"/>
  <c r="Q919"/>
  <c r="P919"/>
  <c r="O919"/>
  <c r="N919"/>
  <c r="M919"/>
  <c r="L919"/>
  <c r="K919"/>
  <c r="J919"/>
  <c r="AH918"/>
  <c r="AF918"/>
  <c r="AE918"/>
  <c r="AD918"/>
  <c r="AC918"/>
  <c r="AB918"/>
  <c r="AA918"/>
  <c r="Z918"/>
  <c r="Y918"/>
  <c r="X918"/>
  <c r="W918"/>
  <c r="V918"/>
  <c r="U918"/>
  <c r="T918"/>
  <c r="S918"/>
  <c r="R918"/>
  <c r="Q918"/>
  <c r="P918"/>
  <c r="O918"/>
  <c r="N918"/>
  <c r="M918"/>
  <c r="L918"/>
  <c r="K918"/>
  <c r="J918"/>
  <c r="AH917"/>
  <c r="AF917"/>
  <c r="AE917"/>
  <c r="AD917"/>
  <c r="AC917"/>
  <c r="AB917"/>
  <c r="AA917"/>
  <c r="Z917"/>
  <c r="Y917"/>
  <c r="X917"/>
  <c r="W917"/>
  <c r="V917"/>
  <c r="U917"/>
  <c r="T917"/>
  <c r="S917"/>
  <c r="R917"/>
  <c r="Q917"/>
  <c r="P917"/>
  <c r="O917"/>
  <c r="N917"/>
  <c r="M917"/>
  <c r="L917"/>
  <c r="K917"/>
  <c r="J917"/>
  <c r="AH916"/>
  <c r="AF916"/>
  <c r="AE916"/>
  <c r="AD916"/>
  <c r="AC916"/>
  <c r="AB916"/>
  <c r="AA916"/>
  <c r="Z916"/>
  <c r="Y916"/>
  <c r="X916"/>
  <c r="W916"/>
  <c r="V916"/>
  <c r="U916"/>
  <c r="T916"/>
  <c r="S916"/>
  <c r="R916"/>
  <c r="Q916"/>
  <c r="P916"/>
  <c r="O916"/>
  <c r="N916"/>
  <c r="M916"/>
  <c r="L916"/>
  <c r="K916"/>
  <c r="J916"/>
  <c r="AH915"/>
  <c r="AF915"/>
  <c r="AE915"/>
  <c r="AD915"/>
  <c r="AC915"/>
  <c r="AB915"/>
  <c r="AA915"/>
  <c r="Z915"/>
  <c r="Y915"/>
  <c r="X915"/>
  <c r="W915"/>
  <c r="V915"/>
  <c r="U915"/>
  <c r="T915"/>
  <c r="S915"/>
  <c r="R915"/>
  <c r="Q915"/>
  <c r="P915"/>
  <c r="O915"/>
  <c r="N915"/>
  <c r="M915"/>
  <c r="L915"/>
  <c r="K915"/>
  <c r="J915"/>
  <c r="AH914"/>
  <c r="AF914"/>
  <c r="AE914"/>
  <c r="AD914"/>
  <c r="AC914"/>
  <c r="AB914"/>
  <c r="AA914"/>
  <c r="Z914"/>
  <c r="Y914"/>
  <c r="X914"/>
  <c r="W914"/>
  <c r="V914"/>
  <c r="U914"/>
  <c r="T914"/>
  <c r="S914"/>
  <c r="R914"/>
  <c r="Q914"/>
  <c r="P914"/>
  <c r="O914"/>
  <c r="N914"/>
  <c r="M914"/>
  <c r="L914"/>
  <c r="K914"/>
  <c r="J914"/>
  <c r="AH913"/>
  <c r="AF913"/>
  <c r="AE913"/>
  <c r="AD913"/>
  <c r="AC913"/>
  <c r="AB913"/>
  <c r="AA913"/>
  <c r="Z913"/>
  <c r="Y913"/>
  <c r="X913"/>
  <c r="W913"/>
  <c r="V913"/>
  <c r="U913"/>
  <c r="T913"/>
  <c r="S913"/>
  <c r="R913"/>
  <c r="Q913"/>
  <c r="P913"/>
  <c r="O913"/>
  <c r="N913"/>
  <c r="M913"/>
  <c r="L913"/>
  <c r="K913"/>
  <c r="J913"/>
  <c r="AH912"/>
  <c r="AF912"/>
  <c r="AE912"/>
  <c r="AD912"/>
  <c r="AC912"/>
  <c r="AB912"/>
  <c r="AA912"/>
  <c r="Z912"/>
  <c r="Y912"/>
  <c r="X912"/>
  <c r="W912"/>
  <c r="V912"/>
  <c r="U912"/>
  <c r="T912"/>
  <c r="S912"/>
  <c r="R912"/>
  <c r="Q912"/>
  <c r="P912"/>
  <c r="O912"/>
  <c r="N912"/>
  <c r="M912"/>
  <c r="L912"/>
  <c r="K912"/>
  <c r="J912"/>
  <c r="AH911"/>
  <c r="AF911"/>
  <c r="AE911"/>
  <c r="AD911"/>
  <c r="AC911"/>
  <c r="AB911"/>
  <c r="AA911"/>
  <c r="Z911"/>
  <c r="Y911"/>
  <c r="X911"/>
  <c r="W911"/>
  <c r="V911"/>
  <c r="U911"/>
  <c r="T911"/>
  <c r="S911"/>
  <c r="R911"/>
  <c r="Q911"/>
  <c r="P911"/>
  <c r="O911"/>
  <c r="N911"/>
  <c r="M911"/>
  <c r="L911"/>
  <c r="K911"/>
  <c r="J911"/>
  <c r="AH910"/>
  <c r="AF910"/>
  <c r="AE910"/>
  <c r="AD910"/>
  <c r="AC910"/>
  <c r="AB910"/>
  <c r="AA910"/>
  <c r="Z910"/>
  <c r="Y910"/>
  <c r="X910"/>
  <c r="W910"/>
  <c r="V910"/>
  <c r="U910"/>
  <c r="T910"/>
  <c r="S910"/>
  <c r="R910"/>
  <c r="Q910"/>
  <c r="P910"/>
  <c r="O910"/>
  <c r="N910"/>
  <c r="M910"/>
  <c r="L910"/>
  <c r="K910"/>
  <c r="J910"/>
  <c r="AH909"/>
  <c r="AF909"/>
  <c r="AE909"/>
  <c r="AD909"/>
  <c r="AC909"/>
  <c r="AB909"/>
  <c r="AA909"/>
  <c r="Z909"/>
  <c r="Y909"/>
  <c r="X909"/>
  <c r="W909"/>
  <c r="V909"/>
  <c r="U909"/>
  <c r="T909"/>
  <c r="S909"/>
  <c r="R909"/>
  <c r="Q909"/>
  <c r="P909"/>
  <c r="O909"/>
  <c r="N909"/>
  <c r="M909"/>
  <c r="L909"/>
  <c r="K909"/>
  <c r="J909"/>
  <c r="AH908"/>
  <c r="AF908"/>
  <c r="AE908"/>
  <c r="AD908"/>
  <c r="AC908"/>
  <c r="AB908"/>
  <c r="AA908"/>
  <c r="Z908"/>
  <c r="Y908"/>
  <c r="X908"/>
  <c r="W908"/>
  <c r="V908"/>
  <c r="U908"/>
  <c r="T908"/>
  <c r="S908"/>
  <c r="R908"/>
  <c r="Q908"/>
  <c r="P908"/>
  <c r="O908"/>
  <c r="N908"/>
  <c r="M908"/>
  <c r="L908"/>
  <c r="K908"/>
  <c r="J908"/>
  <c r="AH907"/>
  <c r="AF907"/>
  <c r="AE907"/>
  <c r="AD907"/>
  <c r="AC907"/>
  <c r="AB907"/>
  <c r="AA907"/>
  <c r="Z907"/>
  <c r="Y907"/>
  <c r="X907"/>
  <c r="W907"/>
  <c r="V907"/>
  <c r="U907"/>
  <c r="T907"/>
  <c r="S907"/>
  <c r="R907"/>
  <c r="Q907"/>
  <c r="P907"/>
  <c r="O907"/>
  <c r="N907"/>
  <c r="M907"/>
  <c r="L907"/>
  <c r="K907"/>
  <c r="J907"/>
  <c r="AH906"/>
  <c r="AF906"/>
  <c r="AE906"/>
  <c r="AD906"/>
  <c r="AC906"/>
  <c r="AB906"/>
  <c r="AA906"/>
  <c r="Z906"/>
  <c r="Y906"/>
  <c r="X906"/>
  <c r="W906"/>
  <c r="V906"/>
  <c r="U906"/>
  <c r="T906"/>
  <c r="S906"/>
  <c r="R906"/>
  <c r="Q906"/>
  <c r="P906"/>
  <c r="O906"/>
  <c r="N906"/>
  <c r="M906"/>
  <c r="L906"/>
  <c r="K906"/>
  <c r="J906"/>
  <c r="AH905"/>
  <c r="AF905"/>
  <c r="AE905"/>
  <c r="AD905"/>
  <c r="AC905"/>
  <c r="AB905"/>
  <c r="AA905"/>
  <c r="Z905"/>
  <c r="Y905"/>
  <c r="X905"/>
  <c r="W905"/>
  <c r="V905"/>
  <c r="U905"/>
  <c r="T905"/>
  <c r="S905"/>
  <c r="R905"/>
  <c r="Q905"/>
  <c r="P905"/>
  <c r="O905"/>
  <c r="N905"/>
  <c r="M905"/>
  <c r="L905"/>
  <c r="K905"/>
  <c r="J905"/>
  <c r="AH904"/>
  <c r="AF904"/>
  <c r="AE904"/>
  <c r="AD904"/>
  <c r="AC904"/>
  <c r="AB904"/>
  <c r="AA904"/>
  <c r="Z904"/>
  <c r="Y904"/>
  <c r="X904"/>
  <c r="W904"/>
  <c r="V904"/>
  <c r="U904"/>
  <c r="T904"/>
  <c r="S904"/>
  <c r="R904"/>
  <c r="Q904"/>
  <c r="P904"/>
  <c r="O904"/>
  <c r="N904"/>
  <c r="M904"/>
  <c r="L904"/>
  <c r="K904"/>
  <c r="J904"/>
  <c r="AH903"/>
  <c r="AF903"/>
  <c r="AE903"/>
  <c r="AD903"/>
  <c r="AC903"/>
  <c r="AB903"/>
  <c r="AA903"/>
  <c r="Z903"/>
  <c r="Y903"/>
  <c r="X903"/>
  <c r="W903"/>
  <c r="V903"/>
  <c r="U903"/>
  <c r="T903"/>
  <c r="S903"/>
  <c r="R903"/>
  <c r="Q903"/>
  <c r="P903"/>
  <c r="O903"/>
  <c r="N903"/>
  <c r="M903"/>
  <c r="L903"/>
  <c r="K903"/>
  <c r="J903"/>
  <c r="AH902"/>
  <c r="AF902"/>
  <c r="AE902"/>
  <c r="AD902"/>
  <c r="AC902"/>
  <c r="AB902"/>
  <c r="AA902"/>
  <c r="Z902"/>
  <c r="Y902"/>
  <c r="X902"/>
  <c r="W902"/>
  <c r="V902"/>
  <c r="U902"/>
  <c r="T902"/>
  <c r="S902"/>
  <c r="R902"/>
  <c r="Q902"/>
  <c r="P902"/>
  <c r="O902"/>
  <c r="N902"/>
  <c r="M902"/>
  <c r="L902"/>
  <c r="K902"/>
  <c r="J902"/>
  <c r="AH901"/>
  <c r="AF901"/>
  <c r="AE901"/>
  <c r="AD901"/>
  <c r="AC901"/>
  <c r="AB901"/>
  <c r="AA901"/>
  <c r="Z901"/>
  <c r="Y901"/>
  <c r="X901"/>
  <c r="W901"/>
  <c r="V901"/>
  <c r="U901"/>
  <c r="T901"/>
  <c r="S901"/>
  <c r="R901"/>
  <c r="Q901"/>
  <c r="P901"/>
  <c r="O901"/>
  <c r="N901"/>
  <c r="M901"/>
  <c r="L901"/>
  <c r="K901"/>
  <c r="J901"/>
  <c r="AH900"/>
  <c r="AF900"/>
  <c r="AE900"/>
  <c r="AD900"/>
  <c r="AC900"/>
  <c r="AB900"/>
  <c r="AA900"/>
  <c r="Z900"/>
  <c r="Y900"/>
  <c r="X900"/>
  <c r="W900"/>
  <c r="V900"/>
  <c r="U900"/>
  <c r="T900"/>
  <c r="S900"/>
  <c r="R900"/>
  <c r="Q900"/>
  <c r="P900"/>
  <c r="O900"/>
  <c r="N900"/>
  <c r="M900"/>
  <c r="L900"/>
  <c r="K900"/>
  <c r="J900"/>
  <c r="AH899"/>
  <c r="AF899"/>
  <c r="AE899"/>
  <c r="AD899"/>
  <c r="AC899"/>
  <c r="AB899"/>
  <c r="AA899"/>
  <c r="Z899"/>
  <c r="Y899"/>
  <c r="X899"/>
  <c r="W899"/>
  <c r="V899"/>
  <c r="U899"/>
  <c r="T899"/>
  <c r="S899"/>
  <c r="R899"/>
  <c r="Q899"/>
  <c r="P899"/>
  <c r="O899"/>
  <c r="N899"/>
  <c r="M899"/>
  <c r="L899"/>
  <c r="K899"/>
  <c r="J899"/>
  <c r="AH898"/>
  <c r="AF898"/>
  <c r="AE898"/>
  <c r="AD898"/>
  <c r="AC898"/>
  <c r="AB898"/>
  <c r="AA898"/>
  <c r="Z898"/>
  <c r="Y898"/>
  <c r="X898"/>
  <c r="W898"/>
  <c r="V898"/>
  <c r="U898"/>
  <c r="T898"/>
  <c r="S898"/>
  <c r="R898"/>
  <c r="Q898"/>
  <c r="P898"/>
  <c r="O898"/>
  <c r="N898"/>
  <c r="M898"/>
  <c r="L898"/>
  <c r="K898"/>
  <c r="J898"/>
  <c r="AH897"/>
  <c r="AF897"/>
  <c r="AE897"/>
  <c r="AD897"/>
  <c r="AC897"/>
  <c r="AB897"/>
  <c r="AA897"/>
  <c r="Z897"/>
  <c r="Y897"/>
  <c r="X897"/>
  <c r="W897"/>
  <c r="V897"/>
  <c r="U897"/>
  <c r="T897"/>
  <c r="S897"/>
  <c r="R897"/>
  <c r="Q897"/>
  <c r="P897"/>
  <c r="O897"/>
  <c r="N897"/>
  <c r="M897"/>
  <c r="L897"/>
  <c r="K897"/>
  <c r="J897"/>
  <c r="AH896"/>
  <c r="AF896"/>
  <c r="AE896"/>
  <c r="AD896"/>
  <c r="AC896"/>
  <c r="AB896"/>
  <c r="AA896"/>
  <c r="Z896"/>
  <c r="Y896"/>
  <c r="X896"/>
  <c r="W896"/>
  <c r="V896"/>
  <c r="U896"/>
  <c r="T896"/>
  <c r="S896"/>
  <c r="R896"/>
  <c r="Q896"/>
  <c r="P896"/>
  <c r="O896"/>
  <c r="N896"/>
  <c r="M896"/>
  <c r="L896"/>
  <c r="K896"/>
  <c r="J896"/>
  <c r="AH895"/>
  <c r="AF895"/>
  <c r="AE895"/>
  <c r="AD895"/>
  <c r="AC895"/>
  <c r="AB895"/>
  <c r="AA895"/>
  <c r="Z895"/>
  <c r="Y895"/>
  <c r="X895"/>
  <c r="W895"/>
  <c r="V895"/>
  <c r="U895"/>
  <c r="T895"/>
  <c r="S895"/>
  <c r="R895"/>
  <c r="Q895"/>
  <c r="P895"/>
  <c r="O895"/>
  <c r="N895"/>
  <c r="M895"/>
  <c r="L895"/>
  <c r="K895"/>
  <c r="J895"/>
  <c r="AH894"/>
  <c r="AF894"/>
  <c r="AE894"/>
  <c r="AD894"/>
  <c r="AC894"/>
  <c r="AB894"/>
  <c r="AA894"/>
  <c r="Z894"/>
  <c r="Y894"/>
  <c r="X894"/>
  <c r="W894"/>
  <c r="V894"/>
  <c r="U894"/>
  <c r="T894"/>
  <c r="S894"/>
  <c r="R894"/>
  <c r="Q894"/>
  <c r="P894"/>
  <c r="O894"/>
  <c r="N894"/>
  <c r="M894"/>
  <c r="L894"/>
  <c r="K894"/>
  <c r="J894"/>
  <c r="AH893"/>
  <c r="AF893"/>
  <c r="AE893"/>
  <c r="AD893"/>
  <c r="AC893"/>
  <c r="AB893"/>
  <c r="AA893"/>
  <c r="Z893"/>
  <c r="Y893"/>
  <c r="X893"/>
  <c r="W893"/>
  <c r="V893"/>
  <c r="U893"/>
  <c r="T893"/>
  <c r="S893"/>
  <c r="R893"/>
  <c r="Q893"/>
  <c r="P893"/>
  <c r="O893"/>
  <c r="N893"/>
  <c r="M893"/>
  <c r="L893"/>
  <c r="K893"/>
  <c r="J893"/>
  <c r="AH892"/>
  <c r="AF892"/>
  <c r="AE892"/>
  <c r="AD892"/>
  <c r="AC892"/>
  <c r="AB892"/>
  <c r="AA892"/>
  <c r="Z892"/>
  <c r="Y892"/>
  <c r="X892"/>
  <c r="W892"/>
  <c r="V892"/>
  <c r="U892"/>
  <c r="T892"/>
  <c r="S892"/>
  <c r="R892"/>
  <c r="Q892"/>
  <c r="P892"/>
  <c r="O892"/>
  <c r="N892"/>
  <c r="M892"/>
  <c r="L892"/>
  <c r="K892"/>
  <c r="J892"/>
  <c r="AH891"/>
  <c r="AF891"/>
  <c r="AE891"/>
  <c r="AD891"/>
  <c r="AC891"/>
  <c r="AB891"/>
  <c r="AA891"/>
  <c r="Z891"/>
  <c r="Y891"/>
  <c r="X891"/>
  <c r="W891"/>
  <c r="V891"/>
  <c r="U891"/>
  <c r="T891"/>
  <c r="S891"/>
  <c r="R891"/>
  <c r="Q891"/>
  <c r="P891"/>
  <c r="O891"/>
  <c r="N891"/>
  <c r="M891"/>
  <c r="L891"/>
  <c r="K891"/>
  <c r="J891"/>
  <c r="AH890"/>
  <c r="AF890"/>
  <c r="AE890"/>
  <c r="AD890"/>
  <c r="AC890"/>
  <c r="AB890"/>
  <c r="AA890"/>
  <c r="Z890"/>
  <c r="Y890"/>
  <c r="X890"/>
  <c r="W890"/>
  <c r="V890"/>
  <c r="U890"/>
  <c r="T890"/>
  <c r="S890"/>
  <c r="R890"/>
  <c r="Q890"/>
  <c r="P890"/>
  <c r="O890"/>
  <c r="N890"/>
  <c r="M890"/>
  <c r="L890"/>
  <c r="K890"/>
  <c r="J890"/>
  <c r="AH889"/>
  <c r="AF889"/>
  <c r="AE889"/>
  <c r="AD889"/>
  <c r="AC889"/>
  <c r="AB889"/>
  <c r="AA889"/>
  <c r="Z889"/>
  <c r="Y889"/>
  <c r="X889"/>
  <c r="W889"/>
  <c r="V889"/>
  <c r="U889"/>
  <c r="T889"/>
  <c r="S889"/>
  <c r="R889"/>
  <c r="Q889"/>
  <c r="P889"/>
  <c r="O889"/>
  <c r="N889"/>
  <c r="M889"/>
  <c r="L889"/>
  <c r="K889"/>
  <c r="J889"/>
  <c r="AH888"/>
  <c r="AF888"/>
  <c r="AE888"/>
  <c r="AD888"/>
  <c r="AC888"/>
  <c r="AB888"/>
  <c r="AA888"/>
  <c r="Z888"/>
  <c r="Y888"/>
  <c r="X888"/>
  <c r="W888"/>
  <c r="V888"/>
  <c r="U888"/>
  <c r="T888"/>
  <c r="S888"/>
  <c r="R888"/>
  <c r="Q888"/>
  <c r="P888"/>
  <c r="O888"/>
  <c r="N888"/>
  <c r="M888"/>
  <c r="L888"/>
  <c r="K888"/>
  <c r="J888"/>
  <c r="AH887"/>
  <c r="AF887"/>
  <c r="AE887"/>
  <c r="AD887"/>
  <c r="AC887"/>
  <c r="AB887"/>
  <c r="AA887"/>
  <c r="Z887"/>
  <c r="Y887"/>
  <c r="X887"/>
  <c r="W887"/>
  <c r="V887"/>
  <c r="U887"/>
  <c r="T887"/>
  <c r="S887"/>
  <c r="R887"/>
  <c r="Q887"/>
  <c r="P887"/>
  <c r="O887"/>
  <c r="N887"/>
  <c r="M887"/>
  <c r="L887"/>
  <c r="K887"/>
  <c r="J887"/>
  <c r="AH886"/>
  <c r="AF886"/>
  <c r="AE886"/>
  <c r="AD886"/>
  <c r="AC886"/>
  <c r="AB886"/>
  <c r="AA886"/>
  <c r="Z886"/>
  <c r="Y886"/>
  <c r="X886"/>
  <c r="W886"/>
  <c r="V886"/>
  <c r="U886"/>
  <c r="T886"/>
  <c r="S886"/>
  <c r="R886"/>
  <c r="Q886"/>
  <c r="P886"/>
  <c r="O886"/>
  <c r="N886"/>
  <c r="M886"/>
  <c r="L886"/>
  <c r="K886"/>
  <c r="J886"/>
  <c r="AH885"/>
  <c r="AF885"/>
  <c r="AE885"/>
  <c r="AD885"/>
  <c r="AC885"/>
  <c r="AB885"/>
  <c r="AA885"/>
  <c r="Z885"/>
  <c r="Y885"/>
  <c r="X885"/>
  <c r="W885"/>
  <c r="V885"/>
  <c r="U885"/>
  <c r="T885"/>
  <c r="S885"/>
  <c r="R885"/>
  <c r="Q885"/>
  <c r="P885"/>
  <c r="O885"/>
  <c r="N885"/>
  <c r="M885"/>
  <c r="L885"/>
  <c r="K885"/>
  <c r="J885"/>
  <c r="AH884"/>
  <c r="AF884"/>
  <c r="AE884"/>
  <c r="AD884"/>
  <c r="AC884"/>
  <c r="AB884"/>
  <c r="AA884"/>
  <c r="Z884"/>
  <c r="Y884"/>
  <c r="X884"/>
  <c r="W884"/>
  <c r="V884"/>
  <c r="U884"/>
  <c r="T884"/>
  <c r="S884"/>
  <c r="R884"/>
  <c r="Q884"/>
  <c r="P884"/>
  <c r="O884"/>
  <c r="N884"/>
  <c r="M884"/>
  <c r="L884"/>
  <c r="K884"/>
  <c r="J884"/>
  <c r="AH883"/>
  <c r="AF883"/>
  <c r="AE883"/>
  <c r="AD883"/>
  <c r="AC883"/>
  <c r="AB883"/>
  <c r="AA883"/>
  <c r="Z883"/>
  <c r="Y883"/>
  <c r="X883"/>
  <c r="W883"/>
  <c r="V883"/>
  <c r="U883"/>
  <c r="T883"/>
  <c r="S883"/>
  <c r="R883"/>
  <c r="Q883"/>
  <c r="P883"/>
  <c r="O883"/>
  <c r="N883"/>
  <c r="M883"/>
  <c r="L883"/>
  <c r="K883"/>
  <c r="J883"/>
  <c r="AH882"/>
  <c r="AF882"/>
  <c r="AE882"/>
  <c r="AD882"/>
  <c r="AC882"/>
  <c r="AB882"/>
  <c r="AA882"/>
  <c r="Z882"/>
  <c r="Y882"/>
  <c r="X882"/>
  <c r="W882"/>
  <c r="V882"/>
  <c r="U882"/>
  <c r="T882"/>
  <c r="S882"/>
  <c r="R882"/>
  <c r="Q882"/>
  <c r="P882"/>
  <c r="O882"/>
  <c r="N882"/>
  <c r="M882"/>
  <c r="L882"/>
  <c r="K882"/>
  <c r="J882"/>
  <c r="AH881"/>
  <c r="AF881"/>
  <c r="AE881"/>
  <c r="AD881"/>
  <c r="AC881"/>
  <c r="AB881"/>
  <c r="AA881"/>
  <c r="Z881"/>
  <c r="Y881"/>
  <c r="X881"/>
  <c r="W881"/>
  <c r="V881"/>
  <c r="U881"/>
  <c r="T881"/>
  <c r="S881"/>
  <c r="R881"/>
  <c r="Q881"/>
  <c r="P881"/>
  <c r="O881"/>
  <c r="N881"/>
  <c r="M881"/>
  <c r="L881"/>
  <c r="K881"/>
  <c r="J881"/>
  <c r="AH880"/>
  <c r="AF880"/>
  <c r="AE880"/>
  <c r="AD880"/>
  <c r="AC880"/>
  <c r="AB880"/>
  <c r="AA880"/>
  <c r="Z880"/>
  <c r="Y880"/>
  <c r="X880"/>
  <c r="W880"/>
  <c r="V880"/>
  <c r="U880"/>
  <c r="T880"/>
  <c r="S880"/>
  <c r="R880"/>
  <c r="Q880"/>
  <c r="P880"/>
  <c r="O880"/>
  <c r="N880"/>
  <c r="M880"/>
  <c r="L880"/>
  <c r="K880"/>
  <c r="J880"/>
  <c r="AH879"/>
  <c r="AF879"/>
  <c r="AE879"/>
  <c r="AD879"/>
  <c r="AC879"/>
  <c r="AB879"/>
  <c r="AA879"/>
  <c r="Z879"/>
  <c r="Y879"/>
  <c r="X879"/>
  <c r="W879"/>
  <c r="V879"/>
  <c r="U879"/>
  <c r="T879"/>
  <c r="S879"/>
  <c r="R879"/>
  <c r="Q879"/>
  <c r="P879"/>
  <c r="O879"/>
  <c r="N879"/>
  <c r="M879"/>
  <c r="L879"/>
  <c r="K879"/>
  <c r="J879"/>
  <c r="AH878"/>
  <c r="AF878"/>
  <c r="AE878"/>
  <c r="AD878"/>
  <c r="AC878"/>
  <c r="AB878"/>
  <c r="AA878"/>
  <c r="Z878"/>
  <c r="Y878"/>
  <c r="X878"/>
  <c r="W878"/>
  <c r="V878"/>
  <c r="U878"/>
  <c r="T878"/>
  <c r="S878"/>
  <c r="R878"/>
  <c r="Q878"/>
  <c r="P878"/>
  <c r="O878"/>
  <c r="N878"/>
  <c r="M878"/>
  <c r="L878"/>
  <c r="K878"/>
  <c r="J878"/>
  <c r="AH877"/>
  <c r="AF877"/>
  <c r="AE877"/>
  <c r="AD877"/>
  <c r="AC877"/>
  <c r="AB877"/>
  <c r="AA877"/>
  <c r="Z877"/>
  <c r="Y877"/>
  <c r="X877"/>
  <c r="W877"/>
  <c r="V877"/>
  <c r="U877"/>
  <c r="T877"/>
  <c r="S877"/>
  <c r="R877"/>
  <c r="Q877"/>
  <c r="P877"/>
  <c r="O877"/>
  <c r="N877"/>
  <c r="M877"/>
  <c r="L877"/>
  <c r="K877"/>
  <c r="J877"/>
  <c r="AH876"/>
  <c r="AF876"/>
  <c r="AE876"/>
  <c r="AD876"/>
  <c r="AC876"/>
  <c r="AB876"/>
  <c r="AA876"/>
  <c r="Z876"/>
  <c r="Y876"/>
  <c r="X876"/>
  <c r="W876"/>
  <c r="V876"/>
  <c r="U876"/>
  <c r="T876"/>
  <c r="S876"/>
  <c r="R876"/>
  <c r="Q876"/>
  <c r="P876"/>
  <c r="O876"/>
  <c r="N876"/>
  <c r="M876"/>
  <c r="L876"/>
  <c r="K876"/>
  <c r="J876"/>
  <c r="AH875"/>
  <c r="AF875"/>
  <c r="AE875"/>
  <c r="AD875"/>
  <c r="AC875"/>
  <c r="AB875"/>
  <c r="AA875"/>
  <c r="Z875"/>
  <c r="Y875"/>
  <c r="X875"/>
  <c r="W875"/>
  <c r="V875"/>
  <c r="U875"/>
  <c r="T875"/>
  <c r="S875"/>
  <c r="R875"/>
  <c r="Q875"/>
  <c r="P875"/>
  <c r="O875"/>
  <c r="N875"/>
  <c r="M875"/>
  <c r="L875"/>
  <c r="K875"/>
  <c r="J875"/>
  <c r="AH874"/>
  <c r="AF874"/>
  <c r="AE874"/>
  <c r="AD874"/>
  <c r="AC874"/>
  <c r="AB874"/>
  <c r="AA874"/>
  <c r="Z874"/>
  <c r="Y874"/>
  <c r="X874"/>
  <c r="W874"/>
  <c r="V874"/>
  <c r="U874"/>
  <c r="T874"/>
  <c r="S874"/>
  <c r="R874"/>
  <c r="Q874"/>
  <c r="P874"/>
  <c r="O874"/>
  <c r="N874"/>
  <c r="M874"/>
  <c r="L874"/>
  <c r="K874"/>
  <c r="J874"/>
  <c r="AH873"/>
  <c r="AF873"/>
  <c r="AE873"/>
  <c r="AD873"/>
  <c r="AC873"/>
  <c r="AB873"/>
  <c r="AA873"/>
  <c r="Z873"/>
  <c r="Y873"/>
  <c r="X873"/>
  <c r="W873"/>
  <c r="V873"/>
  <c r="U873"/>
  <c r="T873"/>
  <c r="S873"/>
  <c r="R873"/>
  <c r="Q873"/>
  <c r="P873"/>
  <c r="O873"/>
  <c r="N873"/>
  <c r="M873"/>
  <c r="L873"/>
  <c r="K873"/>
  <c r="J873"/>
  <c r="AH872"/>
  <c r="AF872"/>
  <c r="AE872"/>
  <c r="AD872"/>
  <c r="AC872"/>
  <c r="AB872"/>
  <c r="AA872"/>
  <c r="Z872"/>
  <c r="Y872"/>
  <c r="X872"/>
  <c r="W872"/>
  <c r="V872"/>
  <c r="U872"/>
  <c r="T872"/>
  <c r="S872"/>
  <c r="R872"/>
  <c r="Q872"/>
  <c r="P872"/>
  <c r="O872"/>
  <c r="N872"/>
  <c r="M872"/>
  <c r="L872"/>
  <c r="K872"/>
  <c r="J872"/>
  <c r="AH871"/>
  <c r="AF871"/>
  <c r="AE871"/>
  <c r="AD871"/>
  <c r="AC871"/>
  <c r="AB871"/>
  <c r="AA871"/>
  <c r="Z871"/>
  <c r="Y871"/>
  <c r="X871"/>
  <c r="W871"/>
  <c r="V871"/>
  <c r="U871"/>
  <c r="T871"/>
  <c r="S871"/>
  <c r="R871"/>
  <c r="Q871"/>
  <c r="P871"/>
  <c r="O871"/>
  <c r="N871"/>
  <c r="M871"/>
  <c r="L871"/>
  <c r="K871"/>
  <c r="J871"/>
  <c r="AH870"/>
  <c r="AF870"/>
  <c r="AE870"/>
  <c r="AD870"/>
  <c r="AC870"/>
  <c r="AB870"/>
  <c r="AA870"/>
  <c r="Z870"/>
  <c r="Y870"/>
  <c r="X870"/>
  <c r="W870"/>
  <c r="V870"/>
  <c r="U870"/>
  <c r="T870"/>
  <c r="S870"/>
  <c r="R870"/>
  <c r="Q870"/>
  <c r="P870"/>
  <c r="O870"/>
  <c r="N870"/>
  <c r="M870"/>
  <c r="L870"/>
  <c r="K870"/>
  <c r="J870"/>
  <c r="AH869"/>
  <c r="AF869"/>
  <c r="AE869"/>
  <c r="AD869"/>
  <c r="AC869"/>
  <c r="AB869"/>
  <c r="AA869"/>
  <c r="Z869"/>
  <c r="Y869"/>
  <c r="X869"/>
  <c r="W869"/>
  <c r="V869"/>
  <c r="U869"/>
  <c r="T869"/>
  <c r="S869"/>
  <c r="R869"/>
  <c r="Q869"/>
  <c r="P869"/>
  <c r="O869"/>
  <c r="N869"/>
  <c r="M869"/>
  <c r="L869"/>
  <c r="K869"/>
  <c r="J869"/>
  <c r="AH868"/>
  <c r="AF868"/>
  <c r="AE868"/>
  <c r="AD868"/>
  <c r="AC868"/>
  <c r="AB868"/>
  <c r="AA868"/>
  <c r="Z868"/>
  <c r="Y868"/>
  <c r="X868"/>
  <c r="W868"/>
  <c r="V868"/>
  <c r="U868"/>
  <c r="T868"/>
  <c r="S868"/>
  <c r="R868"/>
  <c r="Q868"/>
  <c r="P868"/>
  <c r="O868"/>
  <c r="N868"/>
  <c r="M868"/>
  <c r="L868"/>
  <c r="K868"/>
  <c r="J868"/>
  <c r="AH867"/>
  <c r="AF867"/>
  <c r="AE867"/>
  <c r="AD867"/>
  <c r="AC867"/>
  <c r="AB867"/>
  <c r="AA867"/>
  <c r="Z867"/>
  <c r="Y867"/>
  <c r="X867"/>
  <c r="W867"/>
  <c r="V867"/>
  <c r="U867"/>
  <c r="T867"/>
  <c r="S867"/>
  <c r="R867"/>
  <c r="Q867"/>
  <c r="P867"/>
  <c r="O867"/>
  <c r="N867"/>
  <c r="M867"/>
  <c r="L867"/>
  <c r="K867"/>
  <c r="J867"/>
  <c r="AH866"/>
  <c r="AF866"/>
  <c r="AE866"/>
  <c r="AD866"/>
  <c r="AC866"/>
  <c r="AB866"/>
  <c r="AA866"/>
  <c r="Z866"/>
  <c r="Y866"/>
  <c r="X866"/>
  <c r="W866"/>
  <c r="V866"/>
  <c r="U866"/>
  <c r="T866"/>
  <c r="S866"/>
  <c r="R866"/>
  <c r="Q866"/>
  <c r="P866"/>
  <c r="O866"/>
  <c r="N866"/>
  <c r="M866"/>
  <c r="L866"/>
  <c r="K866"/>
  <c r="J866"/>
  <c r="AH865"/>
  <c r="AF865"/>
  <c r="AE865"/>
  <c r="AD865"/>
  <c r="AC865"/>
  <c r="AB865"/>
  <c r="AA865"/>
  <c r="Z865"/>
  <c r="Y865"/>
  <c r="X865"/>
  <c r="W865"/>
  <c r="V865"/>
  <c r="U865"/>
  <c r="T865"/>
  <c r="S865"/>
  <c r="R865"/>
  <c r="Q865"/>
  <c r="P865"/>
  <c r="O865"/>
  <c r="N865"/>
  <c r="M865"/>
  <c r="L865"/>
  <c r="K865"/>
  <c r="J865"/>
  <c r="AH864"/>
  <c r="AF864"/>
  <c r="AE864"/>
  <c r="AD864"/>
  <c r="AC864"/>
  <c r="AB864"/>
  <c r="AA864"/>
  <c r="Z864"/>
  <c r="Y864"/>
  <c r="X864"/>
  <c r="W864"/>
  <c r="V864"/>
  <c r="U864"/>
  <c r="T864"/>
  <c r="S864"/>
  <c r="R864"/>
  <c r="Q864"/>
  <c r="P864"/>
  <c r="O864"/>
  <c r="N864"/>
  <c r="M864"/>
  <c r="L864"/>
  <c r="K864"/>
  <c r="J864"/>
  <c r="AH863"/>
  <c r="AF863"/>
  <c r="AE863"/>
  <c r="AD863"/>
  <c r="AC863"/>
  <c r="AB863"/>
  <c r="AA863"/>
  <c r="Z863"/>
  <c r="Y863"/>
  <c r="X863"/>
  <c r="W863"/>
  <c r="V863"/>
  <c r="U863"/>
  <c r="T863"/>
  <c r="S863"/>
  <c r="R863"/>
  <c r="Q863"/>
  <c r="P863"/>
  <c r="O863"/>
  <c r="N863"/>
  <c r="M863"/>
  <c r="L863"/>
  <c r="K863"/>
  <c r="J863"/>
  <c r="AH862"/>
  <c r="AF862"/>
  <c r="AE862"/>
  <c r="AD862"/>
  <c r="AC862"/>
  <c r="AB862"/>
  <c r="AA862"/>
  <c r="Z862"/>
  <c r="Y862"/>
  <c r="X862"/>
  <c r="W862"/>
  <c r="V862"/>
  <c r="U862"/>
  <c r="T862"/>
  <c r="S862"/>
  <c r="R862"/>
  <c r="Q862"/>
  <c r="P862"/>
  <c r="O862"/>
  <c r="N862"/>
  <c r="M862"/>
  <c r="L862"/>
  <c r="K862"/>
  <c r="J862"/>
  <c r="AH861"/>
  <c r="AF861"/>
  <c r="AE861"/>
  <c r="AD861"/>
  <c r="AC861"/>
  <c r="AB861"/>
  <c r="AA861"/>
  <c r="Z861"/>
  <c r="Y861"/>
  <c r="X861"/>
  <c r="W861"/>
  <c r="V861"/>
  <c r="U861"/>
  <c r="T861"/>
  <c r="S861"/>
  <c r="R861"/>
  <c r="Q861"/>
  <c r="P861"/>
  <c r="O861"/>
  <c r="N861"/>
  <c r="M861"/>
  <c r="L861"/>
  <c r="K861"/>
  <c r="J861"/>
  <c r="AH860"/>
  <c r="AF860"/>
  <c r="AE860"/>
  <c r="AD860"/>
  <c r="AC860"/>
  <c r="AB860"/>
  <c r="AA860"/>
  <c r="Z860"/>
  <c r="Y860"/>
  <c r="X860"/>
  <c r="W860"/>
  <c r="V860"/>
  <c r="U860"/>
  <c r="T860"/>
  <c r="S860"/>
  <c r="R860"/>
  <c r="Q860"/>
  <c r="P860"/>
  <c r="O860"/>
  <c r="N860"/>
  <c r="M860"/>
  <c r="L860"/>
  <c r="K860"/>
  <c r="J860"/>
  <c r="AH859"/>
  <c r="AF859"/>
  <c r="AE859"/>
  <c r="AD859"/>
  <c r="AC859"/>
  <c r="AB859"/>
  <c r="AA859"/>
  <c r="Z859"/>
  <c r="Y859"/>
  <c r="X859"/>
  <c r="W859"/>
  <c r="V859"/>
  <c r="U859"/>
  <c r="T859"/>
  <c r="S859"/>
  <c r="R859"/>
  <c r="Q859"/>
  <c r="P859"/>
  <c r="O859"/>
  <c r="N859"/>
  <c r="M859"/>
  <c r="L859"/>
  <c r="K859"/>
  <c r="J859"/>
  <c r="AH858"/>
  <c r="AF858"/>
  <c r="AE858"/>
  <c r="AD858"/>
  <c r="AC858"/>
  <c r="AB858"/>
  <c r="AA858"/>
  <c r="Z858"/>
  <c r="Y858"/>
  <c r="X858"/>
  <c r="W858"/>
  <c r="V858"/>
  <c r="U858"/>
  <c r="T858"/>
  <c r="S858"/>
  <c r="R858"/>
  <c r="Q858"/>
  <c r="P858"/>
  <c r="O858"/>
  <c r="N858"/>
  <c r="M858"/>
  <c r="L858"/>
  <c r="K858"/>
  <c r="J858"/>
  <c r="AH857"/>
  <c r="AF857"/>
  <c r="AE857"/>
  <c r="AD857"/>
  <c r="AC857"/>
  <c r="AB857"/>
  <c r="AA857"/>
  <c r="Z857"/>
  <c r="Y857"/>
  <c r="X857"/>
  <c r="W857"/>
  <c r="V857"/>
  <c r="U857"/>
  <c r="T857"/>
  <c r="S857"/>
  <c r="R857"/>
  <c r="Q857"/>
  <c r="P857"/>
  <c r="O857"/>
  <c r="N857"/>
  <c r="M857"/>
  <c r="L857"/>
  <c r="K857"/>
  <c r="J857"/>
  <c r="AH856"/>
  <c r="AF856"/>
  <c r="AE856"/>
  <c r="AD856"/>
  <c r="AC856"/>
  <c r="AB856"/>
  <c r="AA856"/>
  <c r="Z856"/>
  <c r="Y856"/>
  <c r="X856"/>
  <c r="W856"/>
  <c r="V856"/>
  <c r="U856"/>
  <c r="T856"/>
  <c r="S856"/>
  <c r="R856"/>
  <c r="Q856"/>
  <c r="P856"/>
  <c r="O856"/>
  <c r="N856"/>
  <c r="M856"/>
  <c r="L856"/>
  <c r="K856"/>
  <c r="J856"/>
  <c r="AH855"/>
  <c r="AF855"/>
  <c r="AE855"/>
  <c r="AD855"/>
  <c r="AC855"/>
  <c r="AB855"/>
  <c r="AA855"/>
  <c r="Z855"/>
  <c r="Y855"/>
  <c r="X855"/>
  <c r="W855"/>
  <c r="V855"/>
  <c r="U855"/>
  <c r="T855"/>
  <c r="S855"/>
  <c r="R855"/>
  <c r="Q855"/>
  <c r="P855"/>
  <c r="O855"/>
  <c r="N855"/>
  <c r="M855"/>
  <c r="L855"/>
  <c r="K855"/>
  <c r="J855"/>
  <c r="AH854"/>
  <c r="AF854"/>
  <c r="AE854"/>
  <c r="AD854"/>
  <c r="AC854"/>
  <c r="AB854"/>
  <c r="AA854"/>
  <c r="Z854"/>
  <c r="Y854"/>
  <c r="X854"/>
  <c r="W854"/>
  <c r="V854"/>
  <c r="U854"/>
  <c r="T854"/>
  <c r="S854"/>
  <c r="R854"/>
  <c r="Q854"/>
  <c r="P854"/>
  <c r="O854"/>
  <c r="N854"/>
  <c r="M854"/>
  <c r="L854"/>
  <c r="K854"/>
  <c r="J854"/>
  <c r="AH853"/>
  <c r="AF853"/>
  <c r="AE853"/>
  <c r="AD853"/>
  <c r="AC853"/>
  <c r="AB853"/>
  <c r="AA853"/>
  <c r="Z853"/>
  <c r="Y853"/>
  <c r="X853"/>
  <c r="W853"/>
  <c r="V853"/>
  <c r="U853"/>
  <c r="T853"/>
  <c r="S853"/>
  <c r="R853"/>
  <c r="Q853"/>
  <c r="P853"/>
  <c r="O853"/>
  <c r="N853"/>
  <c r="M853"/>
  <c r="L853"/>
  <c r="K853"/>
  <c r="J853"/>
  <c r="AH852"/>
  <c r="AF852"/>
  <c r="AE852"/>
  <c r="AD852"/>
  <c r="AC852"/>
  <c r="AB852"/>
  <c r="AA852"/>
  <c r="Z852"/>
  <c r="Y852"/>
  <c r="X852"/>
  <c r="W852"/>
  <c r="V852"/>
  <c r="U852"/>
  <c r="T852"/>
  <c r="S852"/>
  <c r="R852"/>
  <c r="Q852"/>
  <c r="P852"/>
  <c r="O852"/>
  <c r="N852"/>
  <c r="M852"/>
  <c r="L852"/>
  <c r="K852"/>
  <c r="J852"/>
  <c r="AH851"/>
  <c r="AF851"/>
  <c r="AE851"/>
  <c r="AD851"/>
  <c r="AC851"/>
  <c r="AB851"/>
  <c r="AA851"/>
  <c r="Z851"/>
  <c r="Y851"/>
  <c r="X851"/>
  <c r="W851"/>
  <c r="V851"/>
  <c r="U851"/>
  <c r="T851"/>
  <c r="S851"/>
  <c r="R851"/>
  <c r="Q851"/>
  <c r="P851"/>
  <c r="O851"/>
  <c r="N851"/>
  <c r="M851"/>
  <c r="L851"/>
  <c r="K851"/>
  <c r="J851"/>
  <c r="AH850"/>
  <c r="AF850"/>
  <c r="AE850"/>
  <c r="AD850"/>
  <c r="AC850"/>
  <c r="AB850"/>
  <c r="AA850"/>
  <c r="Z850"/>
  <c r="Y850"/>
  <c r="X850"/>
  <c r="W850"/>
  <c r="V850"/>
  <c r="U850"/>
  <c r="T850"/>
  <c r="S850"/>
  <c r="R850"/>
  <c r="Q850"/>
  <c r="P850"/>
  <c r="O850"/>
  <c r="N850"/>
  <c r="M850"/>
  <c r="L850"/>
  <c r="K850"/>
  <c r="J850"/>
  <c r="AH849"/>
  <c r="AF849"/>
  <c r="AE849"/>
  <c r="AD849"/>
  <c r="AC849"/>
  <c r="AB849"/>
  <c r="AA849"/>
  <c r="Z849"/>
  <c r="Y849"/>
  <c r="X849"/>
  <c r="W849"/>
  <c r="V849"/>
  <c r="U849"/>
  <c r="T849"/>
  <c r="S849"/>
  <c r="R849"/>
  <c r="Q849"/>
  <c r="P849"/>
  <c r="O849"/>
  <c r="N849"/>
  <c r="M849"/>
  <c r="L849"/>
  <c r="K849"/>
  <c r="J849"/>
  <c r="AH848"/>
  <c r="AF848"/>
  <c r="AE848"/>
  <c r="AD848"/>
  <c r="AC848"/>
  <c r="AB848"/>
  <c r="AA848"/>
  <c r="Z848"/>
  <c r="Y848"/>
  <c r="X848"/>
  <c r="W848"/>
  <c r="V848"/>
  <c r="U848"/>
  <c r="T848"/>
  <c r="S848"/>
  <c r="R848"/>
  <c r="Q848"/>
  <c r="P848"/>
  <c r="O848"/>
  <c r="N848"/>
  <c r="M848"/>
  <c r="L848"/>
  <c r="K848"/>
  <c r="J848"/>
  <c r="AH847"/>
  <c r="AF847"/>
  <c r="AE847"/>
  <c r="AD847"/>
  <c r="AC847"/>
  <c r="AB847"/>
  <c r="AA847"/>
  <c r="Z847"/>
  <c r="Y847"/>
  <c r="X847"/>
  <c r="W847"/>
  <c r="V847"/>
  <c r="U847"/>
  <c r="T847"/>
  <c r="S847"/>
  <c r="R847"/>
  <c r="Q847"/>
  <c r="P847"/>
  <c r="O847"/>
  <c r="N847"/>
  <c r="M847"/>
  <c r="L847"/>
  <c r="K847"/>
  <c r="J847"/>
  <c r="AH846"/>
  <c r="AF846"/>
  <c r="AE846"/>
  <c r="AD846"/>
  <c r="AC846"/>
  <c r="AB846"/>
  <c r="AA846"/>
  <c r="Z846"/>
  <c r="Y846"/>
  <c r="X846"/>
  <c r="W846"/>
  <c r="V846"/>
  <c r="U846"/>
  <c r="T846"/>
  <c r="S846"/>
  <c r="R846"/>
  <c r="Q846"/>
  <c r="P846"/>
  <c r="O846"/>
  <c r="N846"/>
  <c r="M846"/>
  <c r="L846"/>
  <c r="K846"/>
  <c r="J846"/>
  <c r="AH845"/>
  <c r="AF845"/>
  <c r="AE845"/>
  <c r="AD845"/>
  <c r="AC845"/>
  <c r="AB845"/>
  <c r="AA845"/>
  <c r="Z845"/>
  <c r="Y845"/>
  <c r="X845"/>
  <c r="W845"/>
  <c r="V845"/>
  <c r="U845"/>
  <c r="T845"/>
  <c r="S845"/>
  <c r="R845"/>
  <c r="Q845"/>
  <c r="P845"/>
  <c r="O845"/>
  <c r="N845"/>
  <c r="M845"/>
  <c r="L845"/>
  <c r="K845"/>
  <c r="J845"/>
  <c r="AH844"/>
  <c r="AF844"/>
  <c r="AE844"/>
  <c r="AD844"/>
  <c r="AC844"/>
  <c r="AB844"/>
  <c r="AA844"/>
  <c r="Z844"/>
  <c r="Y844"/>
  <c r="X844"/>
  <c r="W844"/>
  <c r="V844"/>
  <c r="U844"/>
  <c r="T844"/>
  <c r="S844"/>
  <c r="R844"/>
  <c r="Q844"/>
  <c r="P844"/>
  <c r="O844"/>
  <c r="N844"/>
  <c r="M844"/>
  <c r="L844"/>
  <c r="K844"/>
  <c r="J844"/>
  <c r="AH843"/>
  <c r="AF843"/>
  <c r="AE843"/>
  <c r="AD843"/>
  <c r="AC843"/>
  <c r="AB843"/>
  <c r="AA843"/>
  <c r="Z843"/>
  <c r="Y843"/>
  <c r="X843"/>
  <c r="W843"/>
  <c r="V843"/>
  <c r="U843"/>
  <c r="T843"/>
  <c r="S843"/>
  <c r="R843"/>
  <c r="Q843"/>
  <c r="P843"/>
  <c r="O843"/>
  <c r="N843"/>
  <c r="M843"/>
  <c r="L843"/>
  <c r="K843"/>
  <c r="J843"/>
  <c r="AH842"/>
  <c r="AF842"/>
  <c r="AE842"/>
  <c r="AD842"/>
  <c r="AC842"/>
  <c r="AB842"/>
  <c r="AA842"/>
  <c r="Z842"/>
  <c r="Y842"/>
  <c r="X842"/>
  <c r="W842"/>
  <c r="V842"/>
  <c r="U842"/>
  <c r="T842"/>
  <c r="S842"/>
  <c r="R842"/>
  <c r="Q842"/>
  <c r="P842"/>
  <c r="O842"/>
  <c r="N842"/>
  <c r="M842"/>
  <c r="L842"/>
  <c r="K842"/>
  <c r="J842"/>
  <c r="AH841"/>
  <c r="AF841"/>
  <c r="AE841"/>
  <c r="AD841"/>
  <c r="AC841"/>
  <c r="AB841"/>
  <c r="AA841"/>
  <c r="Z841"/>
  <c r="Y841"/>
  <c r="X841"/>
  <c r="W841"/>
  <c r="V841"/>
  <c r="U841"/>
  <c r="T841"/>
  <c r="S841"/>
  <c r="R841"/>
  <c r="Q841"/>
  <c r="P841"/>
  <c r="O841"/>
  <c r="N841"/>
  <c r="M841"/>
  <c r="L841"/>
  <c r="K841"/>
  <c r="J841"/>
  <c r="AH840"/>
  <c r="AF840"/>
  <c r="AE840"/>
  <c r="AD840"/>
  <c r="AC840"/>
  <c r="AB840"/>
  <c r="AA840"/>
  <c r="Z840"/>
  <c r="Y840"/>
  <c r="X840"/>
  <c r="W840"/>
  <c r="V840"/>
  <c r="U840"/>
  <c r="T840"/>
  <c r="S840"/>
  <c r="R840"/>
  <c r="Q840"/>
  <c r="P840"/>
  <c r="O840"/>
  <c r="N840"/>
  <c r="M840"/>
  <c r="L840"/>
  <c r="K840"/>
  <c r="J840"/>
  <c r="AH839"/>
  <c r="AF839"/>
  <c r="AE839"/>
  <c r="AD839"/>
  <c r="AC839"/>
  <c r="AB839"/>
  <c r="AA839"/>
  <c r="Z839"/>
  <c r="Y839"/>
  <c r="X839"/>
  <c r="W839"/>
  <c r="V839"/>
  <c r="U839"/>
  <c r="T839"/>
  <c r="S839"/>
  <c r="R839"/>
  <c r="Q839"/>
  <c r="P839"/>
  <c r="O839"/>
  <c r="N839"/>
  <c r="M839"/>
  <c r="L839"/>
  <c r="K839"/>
  <c r="J839"/>
  <c r="AH838"/>
  <c r="AF838"/>
  <c r="AE838"/>
  <c r="AD838"/>
  <c r="AC838"/>
  <c r="AB838"/>
  <c r="AA838"/>
  <c r="Z838"/>
  <c r="Y838"/>
  <c r="X838"/>
  <c r="W838"/>
  <c r="V838"/>
  <c r="U838"/>
  <c r="T838"/>
  <c r="S838"/>
  <c r="R838"/>
  <c r="Q838"/>
  <c r="P838"/>
  <c r="O838"/>
  <c r="N838"/>
  <c r="M838"/>
  <c r="L838"/>
  <c r="K838"/>
  <c r="J838"/>
  <c r="AH837"/>
  <c r="AF837"/>
  <c r="AE837"/>
  <c r="AD837"/>
  <c r="AC837"/>
  <c r="AB837"/>
  <c r="AA837"/>
  <c r="Z837"/>
  <c r="Y837"/>
  <c r="X837"/>
  <c r="W837"/>
  <c r="V837"/>
  <c r="U837"/>
  <c r="T837"/>
  <c r="S837"/>
  <c r="R837"/>
  <c r="Q837"/>
  <c r="P837"/>
  <c r="O837"/>
  <c r="N837"/>
  <c r="M837"/>
  <c r="L837"/>
  <c r="K837"/>
  <c r="J837"/>
  <c r="AH836"/>
  <c r="AF836"/>
  <c r="AE836"/>
  <c r="AD836"/>
  <c r="AC836"/>
  <c r="AB836"/>
  <c r="AA836"/>
  <c r="Z836"/>
  <c r="Y836"/>
  <c r="X836"/>
  <c r="W836"/>
  <c r="V836"/>
  <c r="U836"/>
  <c r="T836"/>
  <c r="S836"/>
  <c r="R836"/>
  <c r="Q836"/>
  <c r="P836"/>
  <c r="O836"/>
  <c r="N836"/>
  <c r="M836"/>
  <c r="L836"/>
  <c r="K836"/>
  <c r="J836"/>
  <c r="AH835"/>
  <c r="AF835"/>
  <c r="AE835"/>
  <c r="AD835"/>
  <c r="AC835"/>
  <c r="AB835"/>
  <c r="AA835"/>
  <c r="Z835"/>
  <c r="Y835"/>
  <c r="X835"/>
  <c r="W835"/>
  <c r="V835"/>
  <c r="U835"/>
  <c r="T835"/>
  <c r="S835"/>
  <c r="R835"/>
  <c r="Q835"/>
  <c r="P835"/>
  <c r="O835"/>
  <c r="N835"/>
  <c r="M835"/>
  <c r="L835"/>
  <c r="K835"/>
  <c r="J835"/>
  <c r="AH834"/>
  <c r="AF834"/>
  <c r="AE834"/>
  <c r="AD834"/>
  <c r="AC834"/>
  <c r="AB834"/>
  <c r="AA834"/>
  <c r="Z834"/>
  <c r="Y834"/>
  <c r="X834"/>
  <c r="W834"/>
  <c r="V834"/>
  <c r="U834"/>
  <c r="T834"/>
  <c r="S834"/>
  <c r="R834"/>
  <c r="Q834"/>
  <c r="P834"/>
  <c r="O834"/>
  <c r="N834"/>
  <c r="M834"/>
  <c r="L834"/>
  <c r="K834"/>
  <c r="J834"/>
  <c r="AH833"/>
  <c r="AF833"/>
  <c r="AE833"/>
  <c r="AD833"/>
  <c r="AC833"/>
  <c r="AB833"/>
  <c r="AA833"/>
  <c r="Z833"/>
  <c r="Y833"/>
  <c r="X833"/>
  <c r="W833"/>
  <c r="V833"/>
  <c r="U833"/>
  <c r="T833"/>
  <c r="S833"/>
  <c r="R833"/>
  <c r="Q833"/>
  <c r="P833"/>
  <c r="O833"/>
  <c r="N833"/>
  <c r="M833"/>
  <c r="L833"/>
  <c r="K833"/>
  <c r="J833"/>
  <c r="AH832"/>
  <c r="AF832"/>
  <c r="AE832"/>
  <c r="AD832"/>
  <c r="AC832"/>
  <c r="AB832"/>
  <c r="AA832"/>
  <c r="Z832"/>
  <c r="Y832"/>
  <c r="X832"/>
  <c r="W832"/>
  <c r="V832"/>
  <c r="U832"/>
  <c r="T832"/>
  <c r="S832"/>
  <c r="R832"/>
  <c r="Q832"/>
  <c r="P832"/>
  <c r="O832"/>
  <c r="N832"/>
  <c r="M832"/>
  <c r="L832"/>
  <c r="K832"/>
  <c r="J832"/>
  <c r="AH831"/>
  <c r="AF831"/>
  <c r="AE831"/>
  <c r="AD831"/>
  <c r="AC831"/>
  <c r="AB831"/>
  <c r="AA831"/>
  <c r="Z831"/>
  <c r="Y831"/>
  <c r="X831"/>
  <c r="W831"/>
  <c r="V831"/>
  <c r="U831"/>
  <c r="T831"/>
  <c r="S831"/>
  <c r="R831"/>
  <c r="Q831"/>
  <c r="P831"/>
  <c r="O831"/>
  <c r="N831"/>
  <c r="M831"/>
  <c r="L831"/>
  <c r="K831"/>
  <c r="J831"/>
  <c r="AH830"/>
  <c r="AF830"/>
  <c r="AE830"/>
  <c r="AD830"/>
  <c r="AC830"/>
  <c r="AB830"/>
  <c r="AA830"/>
  <c r="Z830"/>
  <c r="Y830"/>
  <c r="X830"/>
  <c r="W830"/>
  <c r="V830"/>
  <c r="U830"/>
  <c r="T830"/>
  <c r="S830"/>
  <c r="R830"/>
  <c r="Q830"/>
  <c r="P830"/>
  <c r="O830"/>
  <c r="N830"/>
  <c r="M830"/>
  <c r="L830"/>
  <c r="K830"/>
  <c r="J830"/>
  <c r="AH829"/>
  <c r="AF829"/>
  <c r="AE829"/>
  <c r="AD829"/>
  <c r="AC829"/>
  <c r="AB829"/>
  <c r="AA829"/>
  <c r="Z829"/>
  <c r="Y829"/>
  <c r="X829"/>
  <c r="W829"/>
  <c r="V829"/>
  <c r="U829"/>
  <c r="T829"/>
  <c r="S829"/>
  <c r="R829"/>
  <c r="Q829"/>
  <c r="P829"/>
  <c r="O829"/>
  <c r="N829"/>
  <c r="M829"/>
  <c r="L829"/>
  <c r="K829"/>
  <c r="J829"/>
  <c r="AH828"/>
  <c r="AF828"/>
  <c r="AE828"/>
  <c r="AD828"/>
  <c r="AC828"/>
  <c r="AB828"/>
  <c r="AA828"/>
  <c r="Z828"/>
  <c r="Y828"/>
  <c r="X828"/>
  <c r="W828"/>
  <c r="V828"/>
  <c r="U828"/>
  <c r="T828"/>
  <c r="S828"/>
  <c r="R828"/>
  <c r="Q828"/>
  <c r="P828"/>
  <c r="O828"/>
  <c r="N828"/>
  <c r="M828"/>
  <c r="L828"/>
  <c r="K828"/>
  <c r="J828"/>
  <c r="AH827"/>
  <c r="AF827"/>
  <c r="AE827"/>
  <c r="AD827"/>
  <c r="AC827"/>
  <c r="AB827"/>
  <c r="AA827"/>
  <c r="Z827"/>
  <c r="Y827"/>
  <c r="X827"/>
  <c r="W827"/>
  <c r="V827"/>
  <c r="U827"/>
  <c r="T827"/>
  <c r="S827"/>
  <c r="R827"/>
  <c r="Q827"/>
  <c r="P827"/>
  <c r="O827"/>
  <c r="N827"/>
  <c r="M827"/>
  <c r="L827"/>
  <c r="K827"/>
  <c r="J827"/>
  <c r="AH826"/>
  <c r="AF826"/>
  <c r="AE826"/>
  <c r="AD826"/>
  <c r="AC826"/>
  <c r="AB826"/>
  <c r="AA826"/>
  <c r="Z826"/>
  <c r="Y826"/>
  <c r="X826"/>
  <c r="W826"/>
  <c r="V826"/>
  <c r="U826"/>
  <c r="T826"/>
  <c r="S826"/>
  <c r="R826"/>
  <c r="Q826"/>
  <c r="P826"/>
  <c r="O826"/>
  <c r="N826"/>
  <c r="M826"/>
  <c r="L826"/>
  <c r="K826"/>
  <c r="J826"/>
  <c r="AH825"/>
  <c r="AF825"/>
  <c r="AE825"/>
  <c r="AD825"/>
  <c r="AC825"/>
  <c r="AB825"/>
  <c r="AA825"/>
  <c r="Z825"/>
  <c r="Y825"/>
  <c r="X825"/>
  <c r="W825"/>
  <c r="V825"/>
  <c r="U825"/>
  <c r="T825"/>
  <c r="S825"/>
  <c r="R825"/>
  <c r="Q825"/>
  <c r="P825"/>
  <c r="O825"/>
  <c r="N825"/>
  <c r="M825"/>
  <c r="L825"/>
  <c r="K825"/>
  <c r="J825"/>
  <c r="AH824"/>
  <c r="AF824"/>
  <c r="AE824"/>
  <c r="AD824"/>
  <c r="AC824"/>
  <c r="AB824"/>
  <c r="AA824"/>
  <c r="Z824"/>
  <c r="Y824"/>
  <c r="X824"/>
  <c r="W824"/>
  <c r="V824"/>
  <c r="U824"/>
  <c r="T824"/>
  <c r="S824"/>
  <c r="R824"/>
  <c r="Q824"/>
  <c r="P824"/>
  <c r="O824"/>
  <c r="N824"/>
  <c r="M824"/>
  <c r="L824"/>
  <c r="K824"/>
  <c r="J824"/>
  <c r="AH823"/>
  <c r="AF823"/>
  <c r="AE823"/>
  <c r="AD823"/>
  <c r="AC823"/>
  <c r="AB823"/>
  <c r="AA823"/>
  <c r="Z823"/>
  <c r="Y823"/>
  <c r="X823"/>
  <c r="W823"/>
  <c r="V823"/>
  <c r="U823"/>
  <c r="T823"/>
  <c r="S823"/>
  <c r="R823"/>
  <c r="Q823"/>
  <c r="P823"/>
  <c r="O823"/>
  <c r="N823"/>
  <c r="M823"/>
  <c r="L823"/>
  <c r="K823"/>
  <c r="J823"/>
  <c r="AH822"/>
  <c r="AF822"/>
  <c r="AE822"/>
  <c r="AD822"/>
  <c r="AC822"/>
  <c r="AB822"/>
  <c r="AA822"/>
  <c r="Z822"/>
  <c r="Y822"/>
  <c r="X822"/>
  <c r="W822"/>
  <c r="V822"/>
  <c r="U822"/>
  <c r="T822"/>
  <c r="S822"/>
  <c r="R822"/>
  <c r="Q822"/>
  <c r="P822"/>
  <c r="O822"/>
  <c r="N822"/>
  <c r="M822"/>
  <c r="L822"/>
  <c r="K822"/>
  <c r="J822"/>
  <c r="AH821"/>
  <c r="AF821"/>
  <c r="AE821"/>
  <c r="AD821"/>
  <c r="AC821"/>
  <c r="AB821"/>
  <c r="AA821"/>
  <c r="Z821"/>
  <c r="Y821"/>
  <c r="X821"/>
  <c r="W821"/>
  <c r="V821"/>
  <c r="U821"/>
  <c r="T821"/>
  <c r="S821"/>
  <c r="R821"/>
  <c r="Q821"/>
  <c r="P821"/>
  <c r="O821"/>
  <c r="N821"/>
  <c r="M821"/>
  <c r="L821"/>
  <c r="K821"/>
  <c r="J821"/>
  <c r="AH820"/>
  <c r="AF820"/>
  <c r="AE820"/>
  <c r="AD820"/>
  <c r="AC820"/>
  <c r="AB820"/>
  <c r="AA820"/>
  <c r="Z820"/>
  <c r="Y820"/>
  <c r="X820"/>
  <c r="W820"/>
  <c r="V820"/>
  <c r="U820"/>
  <c r="T820"/>
  <c r="S820"/>
  <c r="R820"/>
  <c r="Q820"/>
  <c r="P820"/>
  <c r="O820"/>
  <c r="N820"/>
  <c r="M820"/>
  <c r="L820"/>
  <c r="K820"/>
  <c r="J820"/>
  <c r="AH819"/>
  <c r="AF819"/>
  <c r="AE819"/>
  <c r="AD819"/>
  <c r="AC819"/>
  <c r="AB819"/>
  <c r="AA819"/>
  <c r="Z819"/>
  <c r="Y819"/>
  <c r="X819"/>
  <c r="W819"/>
  <c r="V819"/>
  <c r="U819"/>
  <c r="T819"/>
  <c r="S819"/>
  <c r="R819"/>
  <c r="Q819"/>
  <c r="P819"/>
  <c r="O819"/>
  <c r="N819"/>
  <c r="M819"/>
  <c r="L819"/>
  <c r="K819"/>
  <c r="J819"/>
  <c r="AH818"/>
  <c r="AF818"/>
  <c r="AE818"/>
  <c r="AD818"/>
  <c r="AC818"/>
  <c r="AB818"/>
  <c r="AA818"/>
  <c r="Z818"/>
  <c r="Y818"/>
  <c r="X818"/>
  <c r="W818"/>
  <c r="V818"/>
  <c r="U818"/>
  <c r="T818"/>
  <c r="S818"/>
  <c r="R818"/>
  <c r="Q818"/>
  <c r="P818"/>
  <c r="O818"/>
  <c r="N818"/>
  <c r="M818"/>
  <c r="L818"/>
  <c r="K818"/>
  <c r="J818"/>
  <c r="AH817"/>
  <c r="AF817"/>
  <c r="AE817"/>
  <c r="AD817"/>
  <c r="AC817"/>
  <c r="AB817"/>
  <c r="AA817"/>
  <c r="Z817"/>
  <c r="Y817"/>
  <c r="X817"/>
  <c r="W817"/>
  <c r="V817"/>
  <c r="U817"/>
  <c r="T817"/>
  <c r="S817"/>
  <c r="R817"/>
  <c r="Q817"/>
  <c r="P817"/>
  <c r="O817"/>
  <c r="N817"/>
  <c r="M817"/>
  <c r="L817"/>
  <c r="K817"/>
  <c r="J817"/>
  <c r="AH816"/>
  <c r="AF816"/>
  <c r="AE816"/>
  <c r="AD816"/>
  <c r="AC816"/>
  <c r="AB816"/>
  <c r="AA816"/>
  <c r="Z816"/>
  <c r="Y816"/>
  <c r="X816"/>
  <c r="W816"/>
  <c r="V816"/>
  <c r="U816"/>
  <c r="T816"/>
  <c r="S816"/>
  <c r="R816"/>
  <c r="Q816"/>
  <c r="P816"/>
  <c r="O816"/>
  <c r="N816"/>
  <c r="M816"/>
  <c r="L816"/>
  <c r="K816"/>
  <c r="J816"/>
  <c r="AH815"/>
  <c r="AF815"/>
  <c r="AE815"/>
  <c r="AD815"/>
  <c r="AC815"/>
  <c r="AB815"/>
  <c r="AA815"/>
  <c r="Z815"/>
  <c r="Y815"/>
  <c r="X815"/>
  <c r="W815"/>
  <c r="V815"/>
  <c r="U815"/>
  <c r="T815"/>
  <c r="S815"/>
  <c r="R815"/>
  <c r="Q815"/>
  <c r="P815"/>
  <c r="O815"/>
  <c r="N815"/>
  <c r="M815"/>
  <c r="L815"/>
  <c r="K815"/>
  <c r="J815"/>
  <c r="AH814"/>
  <c r="AF814"/>
  <c r="AE814"/>
  <c r="AD814"/>
  <c r="AC814"/>
  <c r="AB814"/>
  <c r="AA814"/>
  <c r="Z814"/>
  <c r="Y814"/>
  <c r="X814"/>
  <c r="W814"/>
  <c r="V814"/>
  <c r="U814"/>
  <c r="T814"/>
  <c r="S814"/>
  <c r="R814"/>
  <c r="Q814"/>
  <c r="P814"/>
  <c r="O814"/>
  <c r="N814"/>
  <c r="M814"/>
  <c r="L814"/>
  <c r="K814"/>
  <c r="J814"/>
  <c r="AH813"/>
  <c r="AF813"/>
  <c r="AE813"/>
  <c r="AD813"/>
  <c r="AC813"/>
  <c r="AB813"/>
  <c r="AA813"/>
  <c r="Z813"/>
  <c r="Y813"/>
  <c r="X813"/>
  <c r="W813"/>
  <c r="V813"/>
  <c r="U813"/>
  <c r="T813"/>
  <c r="S813"/>
  <c r="R813"/>
  <c r="Q813"/>
  <c r="P813"/>
  <c r="O813"/>
  <c r="N813"/>
  <c r="M813"/>
  <c r="L813"/>
  <c r="K813"/>
  <c r="J813"/>
  <c r="AH812"/>
  <c r="AF812"/>
  <c r="AE812"/>
  <c r="AD812"/>
  <c r="AC812"/>
  <c r="AB812"/>
  <c r="AA812"/>
  <c r="Z812"/>
  <c r="Y812"/>
  <c r="X812"/>
  <c r="W812"/>
  <c r="V812"/>
  <c r="U812"/>
  <c r="T812"/>
  <c r="S812"/>
  <c r="R812"/>
  <c r="Q812"/>
  <c r="P812"/>
  <c r="O812"/>
  <c r="N812"/>
  <c r="M812"/>
  <c r="L812"/>
  <c r="K812"/>
  <c r="J812"/>
  <c r="AH811"/>
  <c r="AF811"/>
  <c r="AE811"/>
  <c r="AD811"/>
  <c r="AC811"/>
  <c r="AB811"/>
  <c r="AA811"/>
  <c r="Z811"/>
  <c r="Y811"/>
  <c r="X811"/>
  <c r="W811"/>
  <c r="V811"/>
  <c r="U811"/>
  <c r="T811"/>
  <c r="S811"/>
  <c r="R811"/>
  <c r="Q811"/>
  <c r="P811"/>
  <c r="O811"/>
  <c r="N811"/>
  <c r="M811"/>
  <c r="L811"/>
  <c r="K811"/>
  <c r="J811"/>
  <c r="AH810"/>
  <c r="AF810"/>
  <c r="AE810"/>
  <c r="AD810"/>
  <c r="AC810"/>
  <c r="AB810"/>
  <c r="AA810"/>
  <c r="Z810"/>
  <c r="Y810"/>
  <c r="X810"/>
  <c r="W810"/>
  <c r="V810"/>
  <c r="U810"/>
  <c r="T810"/>
  <c r="S810"/>
  <c r="R810"/>
  <c r="Q810"/>
  <c r="P810"/>
  <c r="O810"/>
  <c r="N810"/>
  <c r="M810"/>
  <c r="L810"/>
  <c r="K810"/>
  <c r="J810"/>
  <c r="AH809"/>
  <c r="AF809"/>
  <c r="AE809"/>
  <c r="AD809"/>
  <c r="AC809"/>
  <c r="AB809"/>
  <c r="AA809"/>
  <c r="Z809"/>
  <c r="Y809"/>
  <c r="X809"/>
  <c r="W809"/>
  <c r="V809"/>
  <c r="U809"/>
  <c r="T809"/>
  <c r="S809"/>
  <c r="R809"/>
  <c r="Q809"/>
  <c r="P809"/>
  <c r="O809"/>
  <c r="N809"/>
  <c r="M809"/>
  <c r="L809"/>
  <c r="K809"/>
  <c r="J809"/>
  <c r="AH808"/>
  <c r="AF808"/>
  <c r="AE808"/>
  <c r="AD808"/>
  <c r="AC808"/>
  <c r="AB808"/>
  <c r="AA808"/>
  <c r="Z808"/>
  <c r="Y808"/>
  <c r="X808"/>
  <c r="W808"/>
  <c r="V808"/>
  <c r="U808"/>
  <c r="T808"/>
  <c r="S808"/>
  <c r="R808"/>
  <c r="Q808"/>
  <c r="P808"/>
  <c r="O808"/>
  <c r="N808"/>
  <c r="M808"/>
  <c r="L808"/>
  <c r="K808"/>
  <c r="J808"/>
  <c r="AH807"/>
  <c r="AF807"/>
  <c r="AE807"/>
  <c r="AD807"/>
  <c r="AC807"/>
  <c r="AB807"/>
  <c r="AA807"/>
  <c r="Z807"/>
  <c r="Y807"/>
  <c r="X807"/>
  <c r="W807"/>
  <c r="V807"/>
  <c r="U807"/>
  <c r="T807"/>
  <c r="S807"/>
  <c r="R807"/>
  <c r="Q807"/>
  <c r="P807"/>
  <c r="O807"/>
  <c r="N807"/>
  <c r="M807"/>
  <c r="L807"/>
  <c r="K807"/>
  <c r="J807"/>
  <c r="AH806"/>
  <c r="AF806"/>
  <c r="AE806"/>
  <c r="AD806"/>
  <c r="AC806"/>
  <c r="AB806"/>
  <c r="AA806"/>
  <c r="Z806"/>
  <c r="Y806"/>
  <c r="X806"/>
  <c r="W806"/>
  <c r="V806"/>
  <c r="U806"/>
  <c r="T806"/>
  <c r="S806"/>
  <c r="R806"/>
  <c r="Q806"/>
  <c r="P806"/>
  <c r="O806"/>
  <c r="N806"/>
  <c r="M806"/>
  <c r="L806"/>
  <c r="K806"/>
  <c r="J806"/>
  <c r="AH805"/>
  <c r="AF805"/>
  <c r="AE805"/>
  <c r="AD805"/>
  <c r="AC805"/>
  <c r="AB805"/>
  <c r="AA805"/>
  <c r="Z805"/>
  <c r="Y805"/>
  <c r="X805"/>
  <c r="W805"/>
  <c r="V805"/>
  <c r="U805"/>
  <c r="T805"/>
  <c r="S805"/>
  <c r="R805"/>
  <c r="Q805"/>
  <c r="P805"/>
  <c r="O805"/>
  <c r="N805"/>
  <c r="M805"/>
  <c r="L805"/>
  <c r="K805"/>
  <c r="J805"/>
  <c r="AH804"/>
  <c r="AF804"/>
  <c r="AE804"/>
  <c r="AD804"/>
  <c r="AC804"/>
  <c r="AB804"/>
  <c r="AA804"/>
  <c r="Z804"/>
  <c r="Y804"/>
  <c r="X804"/>
  <c r="W804"/>
  <c r="V804"/>
  <c r="U804"/>
  <c r="T804"/>
  <c r="S804"/>
  <c r="R804"/>
  <c r="Q804"/>
  <c r="P804"/>
  <c r="O804"/>
  <c r="N804"/>
  <c r="M804"/>
  <c r="L804"/>
  <c r="K804"/>
  <c r="J804"/>
  <c r="AH803"/>
  <c r="AF803"/>
  <c r="AE803"/>
  <c r="AD803"/>
  <c r="AC803"/>
  <c r="AB803"/>
  <c r="AA803"/>
  <c r="Z803"/>
  <c r="Y803"/>
  <c r="X803"/>
  <c r="W803"/>
  <c r="V803"/>
  <c r="U803"/>
  <c r="T803"/>
  <c r="S803"/>
  <c r="R803"/>
  <c r="Q803"/>
  <c r="P803"/>
  <c r="O803"/>
  <c r="N803"/>
  <c r="M803"/>
  <c r="L803"/>
  <c r="K803"/>
  <c r="J803"/>
  <c r="AH802"/>
  <c r="AF802"/>
  <c r="AE802"/>
  <c r="AD802"/>
  <c r="AC802"/>
  <c r="AB802"/>
  <c r="AA802"/>
  <c r="Z802"/>
  <c r="Y802"/>
  <c r="X802"/>
  <c r="W802"/>
  <c r="V802"/>
  <c r="U802"/>
  <c r="T802"/>
  <c r="S802"/>
  <c r="R802"/>
  <c r="Q802"/>
  <c r="P802"/>
  <c r="O802"/>
  <c r="N802"/>
  <c r="M802"/>
  <c r="L802"/>
  <c r="K802"/>
  <c r="J802"/>
  <c r="AH801"/>
  <c r="AF801"/>
  <c r="AE801"/>
  <c r="AD801"/>
  <c r="AC801"/>
  <c r="AB801"/>
  <c r="AA801"/>
  <c r="Z801"/>
  <c r="Y801"/>
  <c r="X801"/>
  <c r="W801"/>
  <c r="V801"/>
  <c r="U801"/>
  <c r="T801"/>
  <c r="S801"/>
  <c r="R801"/>
  <c r="Q801"/>
  <c r="P801"/>
  <c r="O801"/>
  <c r="N801"/>
  <c r="M801"/>
  <c r="L801"/>
  <c r="K801"/>
  <c r="J801"/>
  <c r="AH800"/>
  <c r="AF800"/>
  <c r="AE800"/>
  <c r="AD800"/>
  <c r="AC800"/>
  <c r="AB800"/>
  <c r="AA800"/>
  <c r="Z800"/>
  <c r="Y800"/>
  <c r="X800"/>
  <c r="W800"/>
  <c r="V800"/>
  <c r="U800"/>
  <c r="T800"/>
  <c r="S800"/>
  <c r="R800"/>
  <c r="Q800"/>
  <c r="P800"/>
  <c r="O800"/>
  <c r="N800"/>
  <c r="M800"/>
  <c r="L800"/>
  <c r="K800"/>
  <c r="J800"/>
  <c r="AH799"/>
  <c r="AF799"/>
  <c r="AE799"/>
  <c r="AD799"/>
  <c r="AC799"/>
  <c r="AB799"/>
  <c r="AA799"/>
  <c r="Z799"/>
  <c r="Y799"/>
  <c r="X799"/>
  <c r="W799"/>
  <c r="V799"/>
  <c r="U799"/>
  <c r="T799"/>
  <c r="S799"/>
  <c r="R799"/>
  <c r="Q799"/>
  <c r="P799"/>
  <c r="O799"/>
  <c r="N799"/>
  <c r="M799"/>
  <c r="L799"/>
  <c r="K799"/>
  <c r="J799"/>
  <c r="AH798"/>
  <c r="AF798"/>
  <c r="AE798"/>
  <c r="AD798"/>
  <c r="AC798"/>
  <c r="AB798"/>
  <c r="AA798"/>
  <c r="Z798"/>
  <c r="Y798"/>
  <c r="X798"/>
  <c r="W798"/>
  <c r="V798"/>
  <c r="U798"/>
  <c r="T798"/>
  <c r="S798"/>
  <c r="R798"/>
  <c r="Q798"/>
  <c r="P798"/>
  <c r="O798"/>
  <c r="N798"/>
  <c r="M798"/>
  <c r="L798"/>
  <c r="K798"/>
  <c r="J798"/>
  <c r="AH797"/>
  <c r="AF797"/>
  <c r="AE797"/>
  <c r="AD797"/>
  <c r="AC797"/>
  <c r="AB797"/>
  <c r="AA797"/>
  <c r="Z797"/>
  <c r="Y797"/>
  <c r="X797"/>
  <c r="W797"/>
  <c r="V797"/>
  <c r="U797"/>
  <c r="T797"/>
  <c r="S797"/>
  <c r="R797"/>
  <c r="Q797"/>
  <c r="P797"/>
  <c r="O797"/>
  <c r="N797"/>
  <c r="M797"/>
  <c r="L797"/>
  <c r="K797"/>
  <c r="J797"/>
  <c r="AH796"/>
  <c r="AF796"/>
  <c r="AE796"/>
  <c r="AD796"/>
  <c r="AC796"/>
  <c r="AB796"/>
  <c r="AA796"/>
  <c r="Z796"/>
  <c r="Y796"/>
  <c r="X796"/>
  <c r="W796"/>
  <c r="V796"/>
  <c r="U796"/>
  <c r="T796"/>
  <c r="S796"/>
  <c r="R796"/>
  <c r="Q796"/>
  <c r="P796"/>
  <c r="O796"/>
  <c r="N796"/>
  <c r="M796"/>
  <c r="L796"/>
  <c r="K796"/>
  <c r="J796"/>
  <c r="AH795"/>
  <c r="AF795"/>
  <c r="AE795"/>
  <c r="AD795"/>
  <c r="AC795"/>
  <c r="AB795"/>
  <c r="AA795"/>
  <c r="Z795"/>
  <c r="Y795"/>
  <c r="X795"/>
  <c r="W795"/>
  <c r="V795"/>
  <c r="U795"/>
  <c r="T795"/>
  <c r="S795"/>
  <c r="R795"/>
  <c r="Q795"/>
  <c r="P795"/>
  <c r="O795"/>
  <c r="N795"/>
  <c r="M795"/>
  <c r="L795"/>
  <c r="K795"/>
  <c r="J795"/>
  <c r="AH794"/>
  <c r="AF794"/>
  <c r="AE794"/>
  <c r="AD794"/>
  <c r="AC794"/>
  <c r="AB794"/>
  <c r="AA794"/>
  <c r="Z794"/>
  <c r="Y794"/>
  <c r="X794"/>
  <c r="W794"/>
  <c r="V794"/>
  <c r="U794"/>
  <c r="T794"/>
  <c r="S794"/>
  <c r="R794"/>
  <c r="Q794"/>
  <c r="P794"/>
  <c r="O794"/>
  <c r="N794"/>
  <c r="M794"/>
  <c r="L794"/>
  <c r="K794"/>
  <c r="J794"/>
  <c r="AH793"/>
  <c r="AF793"/>
  <c r="AE793"/>
  <c r="AD793"/>
  <c r="AC793"/>
  <c r="AB793"/>
  <c r="AA793"/>
  <c r="Z793"/>
  <c r="Y793"/>
  <c r="X793"/>
  <c r="W793"/>
  <c r="V793"/>
  <c r="U793"/>
  <c r="T793"/>
  <c r="S793"/>
  <c r="R793"/>
  <c r="Q793"/>
  <c r="P793"/>
  <c r="O793"/>
  <c r="N793"/>
  <c r="M793"/>
  <c r="L793"/>
  <c r="K793"/>
  <c r="J793"/>
  <c r="AH792"/>
  <c r="AF792"/>
  <c r="AE792"/>
  <c r="AD792"/>
  <c r="AC792"/>
  <c r="AB792"/>
  <c r="AA792"/>
  <c r="Z792"/>
  <c r="Y792"/>
  <c r="X792"/>
  <c r="W792"/>
  <c r="V792"/>
  <c r="U792"/>
  <c r="T792"/>
  <c r="S792"/>
  <c r="R792"/>
  <c r="Q792"/>
  <c r="P792"/>
  <c r="O792"/>
  <c r="N792"/>
  <c r="M792"/>
  <c r="L792"/>
  <c r="K792"/>
  <c r="J792"/>
  <c r="AH791"/>
  <c r="AF791"/>
  <c r="AE791"/>
  <c r="AD791"/>
  <c r="AC791"/>
  <c r="AB791"/>
  <c r="AA791"/>
  <c r="Z791"/>
  <c r="Y791"/>
  <c r="X791"/>
  <c r="W791"/>
  <c r="V791"/>
  <c r="U791"/>
  <c r="T791"/>
  <c r="S791"/>
  <c r="R791"/>
  <c r="Q791"/>
  <c r="P791"/>
  <c r="O791"/>
  <c r="N791"/>
  <c r="M791"/>
  <c r="L791"/>
  <c r="K791"/>
  <c r="J791"/>
  <c r="AH790"/>
  <c r="AF790"/>
  <c r="AE790"/>
  <c r="AD790"/>
  <c r="AC790"/>
  <c r="AB790"/>
  <c r="AA790"/>
  <c r="Z790"/>
  <c r="Y790"/>
  <c r="X790"/>
  <c r="W790"/>
  <c r="V790"/>
  <c r="U790"/>
  <c r="T790"/>
  <c r="S790"/>
  <c r="R790"/>
  <c r="Q790"/>
  <c r="P790"/>
  <c r="O790"/>
  <c r="N790"/>
  <c r="M790"/>
  <c r="L790"/>
  <c r="K790"/>
  <c r="J790"/>
  <c r="AH789"/>
  <c r="AF789"/>
  <c r="AE789"/>
  <c r="AD789"/>
  <c r="AC789"/>
  <c r="AB789"/>
  <c r="AA789"/>
  <c r="Z789"/>
  <c r="Y789"/>
  <c r="X789"/>
  <c r="W789"/>
  <c r="V789"/>
  <c r="U789"/>
  <c r="T789"/>
  <c r="S789"/>
  <c r="R789"/>
  <c r="Q789"/>
  <c r="P789"/>
  <c r="O789"/>
  <c r="N789"/>
  <c r="M789"/>
  <c r="L789"/>
  <c r="K789"/>
  <c r="J789"/>
  <c r="AH788"/>
  <c r="AF788"/>
  <c r="AE788"/>
  <c r="AD788"/>
  <c r="AC788"/>
  <c r="AB788"/>
  <c r="AA788"/>
  <c r="Z788"/>
  <c r="Y788"/>
  <c r="X788"/>
  <c r="W788"/>
  <c r="V788"/>
  <c r="U788"/>
  <c r="T788"/>
  <c r="S788"/>
  <c r="R788"/>
  <c r="Q788"/>
  <c r="P788"/>
  <c r="O788"/>
  <c r="N788"/>
  <c r="M788"/>
  <c r="L788"/>
  <c r="K788"/>
  <c r="J788"/>
  <c r="AH787"/>
  <c r="AF787"/>
  <c r="AE787"/>
  <c r="AD787"/>
  <c r="AC787"/>
  <c r="AB787"/>
  <c r="AA787"/>
  <c r="Z787"/>
  <c r="Y787"/>
  <c r="X787"/>
  <c r="W787"/>
  <c r="V787"/>
  <c r="U787"/>
  <c r="T787"/>
  <c r="S787"/>
  <c r="R787"/>
  <c r="Q787"/>
  <c r="P787"/>
  <c r="O787"/>
  <c r="N787"/>
  <c r="M787"/>
  <c r="L787"/>
  <c r="K787"/>
  <c r="J787"/>
  <c r="AH786"/>
  <c r="AF786"/>
  <c r="AE786"/>
  <c r="AD786"/>
  <c r="AC786"/>
  <c r="AB786"/>
  <c r="AA786"/>
  <c r="Z786"/>
  <c r="Y786"/>
  <c r="X786"/>
  <c r="W786"/>
  <c r="V786"/>
  <c r="U786"/>
  <c r="T786"/>
  <c r="S786"/>
  <c r="R786"/>
  <c r="Q786"/>
  <c r="P786"/>
  <c r="O786"/>
  <c r="N786"/>
  <c r="M786"/>
  <c r="L786"/>
  <c r="K786"/>
  <c r="J786"/>
  <c r="AH785"/>
  <c r="AF785"/>
  <c r="AE785"/>
  <c r="AD785"/>
  <c r="AC785"/>
  <c r="AB785"/>
  <c r="AA785"/>
  <c r="Z785"/>
  <c r="Y785"/>
  <c r="X785"/>
  <c r="W785"/>
  <c r="V785"/>
  <c r="U785"/>
  <c r="T785"/>
  <c r="S785"/>
  <c r="R785"/>
  <c r="Q785"/>
  <c r="P785"/>
  <c r="O785"/>
  <c r="N785"/>
  <c r="M785"/>
  <c r="L785"/>
  <c r="K785"/>
  <c r="J785"/>
  <c r="AH784"/>
  <c r="AF784"/>
  <c r="AE784"/>
  <c r="AD784"/>
  <c r="AC784"/>
  <c r="AB784"/>
  <c r="AA784"/>
  <c r="Z784"/>
  <c r="Y784"/>
  <c r="X784"/>
  <c r="W784"/>
  <c r="V784"/>
  <c r="U784"/>
  <c r="T784"/>
  <c r="S784"/>
  <c r="R784"/>
  <c r="Q784"/>
  <c r="P784"/>
  <c r="O784"/>
  <c r="N784"/>
  <c r="M784"/>
  <c r="L784"/>
  <c r="K784"/>
  <c r="J784"/>
  <c r="AH783"/>
  <c r="AF783"/>
  <c r="AE783"/>
  <c r="AD783"/>
  <c r="AC783"/>
  <c r="AB783"/>
  <c r="AA783"/>
  <c r="Z783"/>
  <c r="Y783"/>
  <c r="X783"/>
  <c r="W783"/>
  <c r="V783"/>
  <c r="U783"/>
  <c r="T783"/>
  <c r="S783"/>
  <c r="R783"/>
  <c r="Q783"/>
  <c r="P783"/>
  <c r="O783"/>
  <c r="N783"/>
  <c r="M783"/>
  <c r="L783"/>
  <c r="K783"/>
  <c r="J783"/>
  <c r="AH782"/>
  <c r="AF782"/>
  <c r="AE782"/>
  <c r="AD782"/>
  <c r="AC782"/>
  <c r="AB782"/>
  <c r="AA782"/>
  <c r="Z782"/>
  <c r="Y782"/>
  <c r="X782"/>
  <c r="W782"/>
  <c r="V782"/>
  <c r="U782"/>
  <c r="T782"/>
  <c r="S782"/>
  <c r="R782"/>
  <c r="Q782"/>
  <c r="P782"/>
  <c r="O782"/>
  <c r="N782"/>
  <c r="M782"/>
  <c r="L782"/>
  <c r="K782"/>
  <c r="J782"/>
  <c r="AH781"/>
  <c r="AF781"/>
  <c r="AE781"/>
  <c r="AD781"/>
  <c r="AC781"/>
  <c r="AB781"/>
  <c r="AA781"/>
  <c r="Z781"/>
  <c r="Y781"/>
  <c r="X781"/>
  <c r="W781"/>
  <c r="V781"/>
  <c r="U781"/>
  <c r="T781"/>
  <c r="S781"/>
  <c r="R781"/>
  <c r="Q781"/>
  <c r="P781"/>
  <c r="O781"/>
  <c r="N781"/>
  <c r="M781"/>
  <c r="L781"/>
  <c r="K781"/>
  <c r="J781"/>
  <c r="AH780"/>
  <c r="AF780"/>
  <c r="AE780"/>
  <c r="AD780"/>
  <c r="AC780"/>
  <c r="AB780"/>
  <c r="AA780"/>
  <c r="Z780"/>
  <c r="Y780"/>
  <c r="X780"/>
  <c r="W780"/>
  <c r="V780"/>
  <c r="U780"/>
  <c r="T780"/>
  <c r="S780"/>
  <c r="R780"/>
  <c r="Q780"/>
  <c r="P780"/>
  <c r="O780"/>
  <c r="N780"/>
  <c r="M780"/>
  <c r="L780"/>
  <c r="K780"/>
  <c r="J780"/>
  <c r="AH779"/>
  <c r="AF779"/>
  <c r="AE779"/>
  <c r="AD779"/>
  <c r="AC779"/>
  <c r="AB779"/>
  <c r="AA779"/>
  <c r="Z779"/>
  <c r="Y779"/>
  <c r="X779"/>
  <c r="W779"/>
  <c r="V779"/>
  <c r="U779"/>
  <c r="T779"/>
  <c r="S779"/>
  <c r="R779"/>
  <c r="Q779"/>
  <c r="P779"/>
  <c r="O779"/>
  <c r="N779"/>
  <c r="M779"/>
  <c r="L779"/>
  <c r="K779"/>
  <c r="J779"/>
  <c r="AH778"/>
  <c r="AF778"/>
  <c r="AE778"/>
  <c r="AD778"/>
  <c r="AC778"/>
  <c r="AB778"/>
  <c r="AA778"/>
  <c r="Z778"/>
  <c r="Y778"/>
  <c r="X778"/>
  <c r="W778"/>
  <c r="V778"/>
  <c r="U778"/>
  <c r="T778"/>
  <c r="S778"/>
  <c r="R778"/>
  <c r="Q778"/>
  <c r="P778"/>
  <c r="O778"/>
  <c r="N778"/>
  <c r="M778"/>
  <c r="L778"/>
  <c r="K778"/>
  <c r="J778"/>
  <c r="AH777"/>
  <c r="AF777"/>
  <c r="AE777"/>
  <c r="AD777"/>
  <c r="AC777"/>
  <c r="AB777"/>
  <c r="AA777"/>
  <c r="Z777"/>
  <c r="Y777"/>
  <c r="X777"/>
  <c r="W777"/>
  <c r="V777"/>
  <c r="U777"/>
  <c r="T777"/>
  <c r="S777"/>
  <c r="R777"/>
  <c r="Q777"/>
  <c r="P777"/>
  <c r="O777"/>
  <c r="N777"/>
  <c r="M777"/>
  <c r="L777"/>
  <c r="K777"/>
  <c r="J777"/>
  <c r="AH776"/>
  <c r="AF776"/>
  <c r="AE776"/>
  <c r="AD776"/>
  <c r="AC776"/>
  <c r="AB776"/>
  <c r="AA776"/>
  <c r="Z776"/>
  <c r="Y776"/>
  <c r="X776"/>
  <c r="W776"/>
  <c r="V776"/>
  <c r="U776"/>
  <c r="T776"/>
  <c r="S776"/>
  <c r="R776"/>
  <c r="Q776"/>
  <c r="P776"/>
  <c r="O776"/>
  <c r="N776"/>
  <c r="M776"/>
  <c r="L776"/>
  <c r="K776"/>
  <c r="J776"/>
  <c r="AH775"/>
  <c r="AF775"/>
  <c r="AE775"/>
  <c r="AD775"/>
  <c r="AC775"/>
  <c r="AB775"/>
  <c r="AA775"/>
  <c r="Z775"/>
  <c r="Y775"/>
  <c r="X775"/>
  <c r="W775"/>
  <c r="V775"/>
  <c r="U775"/>
  <c r="T775"/>
  <c r="S775"/>
  <c r="R775"/>
  <c r="Q775"/>
  <c r="P775"/>
  <c r="O775"/>
  <c r="N775"/>
  <c r="M775"/>
  <c r="L775"/>
  <c r="K775"/>
  <c r="J775"/>
  <c r="AH774"/>
  <c r="AF774"/>
  <c r="AE774"/>
  <c r="AD774"/>
  <c r="AC774"/>
  <c r="AB774"/>
  <c r="AA774"/>
  <c r="Z774"/>
  <c r="Y774"/>
  <c r="X774"/>
  <c r="W774"/>
  <c r="V774"/>
  <c r="U774"/>
  <c r="T774"/>
  <c r="S774"/>
  <c r="R774"/>
  <c r="Q774"/>
  <c r="P774"/>
  <c r="O774"/>
  <c r="N774"/>
  <c r="M774"/>
  <c r="L774"/>
  <c r="K774"/>
  <c r="J774"/>
  <c r="AH773"/>
  <c r="AF773"/>
  <c r="AE773"/>
  <c r="AD773"/>
  <c r="AC773"/>
  <c r="AB773"/>
  <c r="AA773"/>
  <c r="Z773"/>
  <c r="Y773"/>
  <c r="X773"/>
  <c r="W773"/>
  <c r="V773"/>
  <c r="U773"/>
  <c r="T773"/>
  <c r="S773"/>
  <c r="R773"/>
  <c r="Q773"/>
  <c r="P773"/>
  <c r="O773"/>
  <c r="N773"/>
  <c r="M773"/>
  <c r="L773"/>
  <c r="K773"/>
  <c r="J773"/>
  <c r="AH772"/>
  <c r="AF772"/>
  <c r="AE772"/>
  <c r="AD772"/>
  <c r="AC772"/>
  <c r="AB772"/>
  <c r="AA772"/>
  <c r="Z772"/>
  <c r="Y772"/>
  <c r="X772"/>
  <c r="W772"/>
  <c r="V772"/>
  <c r="U772"/>
  <c r="T772"/>
  <c r="S772"/>
  <c r="R772"/>
  <c r="Q772"/>
  <c r="P772"/>
  <c r="O772"/>
  <c r="N772"/>
  <c r="M772"/>
  <c r="L772"/>
  <c r="K772"/>
  <c r="J772"/>
  <c r="AH771"/>
  <c r="AF771"/>
  <c r="AE771"/>
  <c r="AD771"/>
  <c r="AC771"/>
  <c r="AB771"/>
  <c r="AA771"/>
  <c r="Z771"/>
  <c r="Y771"/>
  <c r="X771"/>
  <c r="W771"/>
  <c r="V771"/>
  <c r="U771"/>
  <c r="T771"/>
  <c r="S771"/>
  <c r="R771"/>
  <c r="Q771"/>
  <c r="P771"/>
  <c r="O771"/>
  <c r="N771"/>
  <c r="M771"/>
  <c r="L771"/>
  <c r="K771"/>
  <c r="J771"/>
  <c r="AH770"/>
  <c r="AF770"/>
  <c r="AE770"/>
  <c r="AD770"/>
  <c r="AC770"/>
  <c r="AB770"/>
  <c r="AA770"/>
  <c r="Z770"/>
  <c r="Y770"/>
  <c r="X770"/>
  <c r="W770"/>
  <c r="V770"/>
  <c r="U770"/>
  <c r="T770"/>
  <c r="S770"/>
  <c r="R770"/>
  <c r="Q770"/>
  <c r="P770"/>
  <c r="O770"/>
  <c r="N770"/>
  <c r="M770"/>
  <c r="L770"/>
  <c r="K770"/>
  <c r="J770"/>
  <c r="AH769"/>
  <c r="AF769"/>
  <c r="AE769"/>
  <c r="AD769"/>
  <c r="AC769"/>
  <c r="AB769"/>
  <c r="AA769"/>
  <c r="Z769"/>
  <c r="Y769"/>
  <c r="X769"/>
  <c r="W769"/>
  <c r="V769"/>
  <c r="U769"/>
  <c r="T769"/>
  <c r="S769"/>
  <c r="R769"/>
  <c r="Q769"/>
  <c r="P769"/>
  <c r="O769"/>
  <c r="N769"/>
  <c r="M769"/>
  <c r="L769"/>
  <c r="K769"/>
  <c r="J769"/>
  <c r="AH768"/>
  <c r="AF768"/>
  <c r="AE768"/>
  <c r="AD768"/>
  <c r="AC768"/>
  <c r="AB768"/>
  <c r="AA768"/>
  <c r="Z768"/>
  <c r="Y768"/>
  <c r="X768"/>
  <c r="W768"/>
  <c r="V768"/>
  <c r="U768"/>
  <c r="T768"/>
  <c r="S768"/>
  <c r="R768"/>
  <c r="Q768"/>
  <c r="P768"/>
  <c r="O768"/>
  <c r="N768"/>
  <c r="M768"/>
  <c r="L768"/>
  <c r="K768"/>
  <c r="J768"/>
  <c r="AH767"/>
  <c r="AF767"/>
  <c r="AE767"/>
  <c r="AD767"/>
  <c r="AC767"/>
  <c r="AB767"/>
  <c r="AA767"/>
  <c r="Z767"/>
  <c r="Y767"/>
  <c r="X767"/>
  <c r="W767"/>
  <c r="V767"/>
  <c r="U767"/>
  <c r="T767"/>
  <c r="S767"/>
  <c r="R767"/>
  <c r="Q767"/>
  <c r="P767"/>
  <c r="O767"/>
  <c r="N767"/>
  <c r="M767"/>
  <c r="L767"/>
  <c r="K767"/>
  <c r="J767"/>
  <c r="AH766"/>
  <c r="AF766"/>
  <c r="AE766"/>
  <c r="AD766"/>
  <c r="AC766"/>
  <c r="AB766"/>
  <c r="AA766"/>
  <c r="Z766"/>
  <c r="Y766"/>
  <c r="X766"/>
  <c r="W766"/>
  <c r="V766"/>
  <c r="U766"/>
  <c r="T766"/>
  <c r="S766"/>
  <c r="R766"/>
  <c r="Q766"/>
  <c r="P766"/>
  <c r="O766"/>
  <c r="N766"/>
  <c r="M766"/>
  <c r="L766"/>
  <c r="K766"/>
  <c r="J766"/>
  <c r="AH765"/>
  <c r="AF765"/>
  <c r="AE765"/>
  <c r="AD765"/>
  <c r="AC765"/>
  <c r="AB765"/>
  <c r="AA765"/>
  <c r="Z765"/>
  <c r="Y765"/>
  <c r="X765"/>
  <c r="W765"/>
  <c r="V765"/>
  <c r="U765"/>
  <c r="T765"/>
  <c r="S765"/>
  <c r="R765"/>
  <c r="Q765"/>
  <c r="P765"/>
  <c r="O765"/>
  <c r="N765"/>
  <c r="M765"/>
  <c r="L765"/>
  <c r="K765"/>
  <c r="J765"/>
  <c r="AH764"/>
  <c r="AF764"/>
  <c r="AE764"/>
  <c r="AD764"/>
  <c r="AC764"/>
  <c r="AB764"/>
  <c r="AA764"/>
  <c r="Z764"/>
  <c r="Y764"/>
  <c r="X764"/>
  <c r="W764"/>
  <c r="V764"/>
  <c r="U764"/>
  <c r="T764"/>
  <c r="S764"/>
  <c r="R764"/>
  <c r="Q764"/>
  <c r="P764"/>
  <c r="O764"/>
  <c r="N764"/>
  <c r="M764"/>
  <c r="L764"/>
  <c r="K764"/>
  <c r="J764"/>
  <c r="AH763"/>
  <c r="AF763"/>
  <c r="AE763"/>
  <c r="AD763"/>
  <c r="AC763"/>
  <c r="AB763"/>
  <c r="AA763"/>
  <c r="Z763"/>
  <c r="Y763"/>
  <c r="X763"/>
  <c r="W763"/>
  <c r="V763"/>
  <c r="U763"/>
  <c r="T763"/>
  <c r="S763"/>
  <c r="R763"/>
  <c r="Q763"/>
  <c r="P763"/>
  <c r="O763"/>
  <c r="N763"/>
  <c r="M763"/>
  <c r="L763"/>
  <c r="K763"/>
  <c r="J763"/>
  <c r="AH762"/>
  <c r="AF762"/>
  <c r="AE762"/>
  <c r="AD762"/>
  <c r="AC762"/>
  <c r="AB762"/>
  <c r="AA762"/>
  <c r="Z762"/>
  <c r="Y762"/>
  <c r="X762"/>
  <c r="W762"/>
  <c r="V762"/>
  <c r="U762"/>
  <c r="T762"/>
  <c r="S762"/>
  <c r="R762"/>
  <c r="Q762"/>
  <c r="P762"/>
  <c r="O762"/>
  <c r="N762"/>
  <c r="M762"/>
  <c r="L762"/>
  <c r="K762"/>
  <c r="J762"/>
  <c r="AH761"/>
  <c r="AF761"/>
  <c r="AE761"/>
  <c r="AD761"/>
  <c r="AC761"/>
  <c r="AB761"/>
  <c r="AA761"/>
  <c r="Z761"/>
  <c r="Y761"/>
  <c r="X761"/>
  <c r="W761"/>
  <c r="V761"/>
  <c r="U761"/>
  <c r="T761"/>
  <c r="S761"/>
  <c r="R761"/>
  <c r="Q761"/>
  <c r="P761"/>
  <c r="O761"/>
  <c r="N761"/>
  <c r="M761"/>
  <c r="L761"/>
  <c r="K761"/>
  <c r="J761"/>
  <c r="AH760"/>
  <c r="AF760"/>
  <c r="AE760"/>
  <c r="AD760"/>
  <c r="AC760"/>
  <c r="AB760"/>
  <c r="AA760"/>
  <c r="Z760"/>
  <c r="Y760"/>
  <c r="X760"/>
  <c r="W760"/>
  <c r="V760"/>
  <c r="U760"/>
  <c r="T760"/>
  <c r="S760"/>
  <c r="R760"/>
  <c r="Q760"/>
  <c r="P760"/>
  <c r="O760"/>
  <c r="N760"/>
  <c r="M760"/>
  <c r="L760"/>
  <c r="K760"/>
  <c r="J760"/>
  <c r="AH759"/>
  <c r="AF759"/>
  <c r="AE759"/>
  <c r="AD759"/>
  <c r="AC759"/>
  <c r="AB759"/>
  <c r="AA759"/>
  <c r="Z759"/>
  <c r="Y759"/>
  <c r="X759"/>
  <c r="W759"/>
  <c r="V759"/>
  <c r="U759"/>
  <c r="T759"/>
  <c r="S759"/>
  <c r="R759"/>
  <c r="Q759"/>
  <c r="P759"/>
  <c r="O759"/>
  <c r="N759"/>
  <c r="M759"/>
  <c r="L759"/>
  <c r="K759"/>
  <c r="J759"/>
  <c r="AH758"/>
  <c r="AF758"/>
  <c r="AE758"/>
  <c r="AD758"/>
  <c r="AC758"/>
  <c r="AB758"/>
  <c r="AA758"/>
  <c r="Z758"/>
  <c r="Y758"/>
  <c r="X758"/>
  <c r="W758"/>
  <c r="V758"/>
  <c r="U758"/>
  <c r="T758"/>
  <c r="S758"/>
  <c r="R758"/>
  <c r="Q758"/>
  <c r="P758"/>
  <c r="O758"/>
  <c r="N758"/>
  <c r="M758"/>
  <c r="L758"/>
  <c r="K758"/>
  <c r="J758"/>
  <c r="AH757"/>
  <c r="AF757"/>
  <c r="AE757"/>
  <c r="AD757"/>
  <c r="AC757"/>
  <c r="AB757"/>
  <c r="AA757"/>
  <c r="Z757"/>
  <c r="Y757"/>
  <c r="X757"/>
  <c r="W757"/>
  <c r="V757"/>
  <c r="U757"/>
  <c r="T757"/>
  <c r="S757"/>
  <c r="R757"/>
  <c r="Q757"/>
  <c r="P757"/>
  <c r="O757"/>
  <c r="N757"/>
  <c r="M757"/>
  <c r="L757"/>
  <c r="K757"/>
  <c r="J757"/>
  <c r="AH756"/>
  <c r="AF756"/>
  <c r="AE756"/>
  <c r="AD756"/>
  <c r="AC756"/>
  <c r="AB756"/>
  <c r="AA756"/>
  <c r="Z756"/>
  <c r="Y756"/>
  <c r="X756"/>
  <c r="W756"/>
  <c r="V756"/>
  <c r="U756"/>
  <c r="T756"/>
  <c r="S756"/>
  <c r="R756"/>
  <c r="Q756"/>
  <c r="P756"/>
  <c r="O756"/>
  <c r="N756"/>
  <c r="M756"/>
  <c r="L756"/>
  <c r="K756"/>
  <c r="J756"/>
  <c r="AH755"/>
  <c r="AF755"/>
  <c r="AE755"/>
  <c r="AD755"/>
  <c r="AC755"/>
  <c r="AB755"/>
  <c r="AA755"/>
  <c r="Z755"/>
  <c r="Y755"/>
  <c r="X755"/>
  <c r="W755"/>
  <c r="V755"/>
  <c r="U755"/>
  <c r="T755"/>
  <c r="S755"/>
  <c r="R755"/>
  <c r="Q755"/>
  <c r="P755"/>
  <c r="O755"/>
  <c r="N755"/>
  <c r="M755"/>
  <c r="L755"/>
  <c r="K755"/>
  <c r="J755"/>
  <c r="AH754"/>
  <c r="AF754"/>
  <c r="AE754"/>
  <c r="AD754"/>
  <c r="AC754"/>
  <c r="AB754"/>
  <c r="AA754"/>
  <c r="Z754"/>
  <c r="Y754"/>
  <c r="X754"/>
  <c r="W754"/>
  <c r="V754"/>
  <c r="U754"/>
  <c r="T754"/>
  <c r="S754"/>
  <c r="R754"/>
  <c r="Q754"/>
  <c r="P754"/>
  <c r="O754"/>
  <c r="N754"/>
  <c r="M754"/>
  <c r="L754"/>
  <c r="K754"/>
  <c r="J754"/>
  <c r="AH753"/>
  <c r="AF753"/>
  <c r="AE753"/>
  <c r="AD753"/>
  <c r="AC753"/>
  <c r="AB753"/>
  <c r="AA753"/>
  <c r="Z753"/>
  <c r="Y753"/>
  <c r="X753"/>
  <c r="W753"/>
  <c r="V753"/>
  <c r="U753"/>
  <c r="T753"/>
  <c r="S753"/>
  <c r="R753"/>
  <c r="Q753"/>
  <c r="P753"/>
  <c r="O753"/>
  <c r="N753"/>
  <c r="M753"/>
  <c r="L753"/>
  <c r="K753"/>
  <c r="J753"/>
  <c r="AH752"/>
  <c r="AF752"/>
  <c r="AE752"/>
  <c r="AD752"/>
  <c r="AC752"/>
  <c r="AB752"/>
  <c r="AA752"/>
  <c r="Z752"/>
  <c r="Y752"/>
  <c r="X752"/>
  <c r="W752"/>
  <c r="V752"/>
  <c r="U752"/>
  <c r="T752"/>
  <c r="S752"/>
  <c r="R752"/>
  <c r="Q752"/>
  <c r="P752"/>
  <c r="O752"/>
  <c r="N752"/>
  <c r="M752"/>
  <c r="L752"/>
  <c r="K752"/>
  <c r="J752"/>
  <c r="AH751"/>
  <c r="AF751"/>
  <c r="AE751"/>
  <c r="AD751"/>
  <c r="AC751"/>
  <c r="AB751"/>
  <c r="AA751"/>
  <c r="Z751"/>
  <c r="Y751"/>
  <c r="X751"/>
  <c r="W751"/>
  <c r="V751"/>
  <c r="U751"/>
  <c r="T751"/>
  <c r="S751"/>
  <c r="R751"/>
  <c r="Q751"/>
  <c r="P751"/>
  <c r="O751"/>
  <c r="N751"/>
  <c r="M751"/>
  <c r="L751"/>
  <c r="K751"/>
  <c r="J751"/>
  <c r="AH750"/>
  <c r="AF750"/>
  <c r="AE750"/>
  <c r="AD750"/>
  <c r="AC750"/>
  <c r="AB750"/>
  <c r="AA750"/>
  <c r="Z750"/>
  <c r="Y750"/>
  <c r="X750"/>
  <c r="W750"/>
  <c r="V750"/>
  <c r="U750"/>
  <c r="T750"/>
  <c r="S750"/>
  <c r="R750"/>
  <c r="Q750"/>
  <c r="P750"/>
  <c r="O750"/>
  <c r="N750"/>
  <c r="M750"/>
  <c r="L750"/>
  <c r="K750"/>
  <c r="J750"/>
  <c r="AH749"/>
  <c r="AF749"/>
  <c r="AE749"/>
  <c r="AD749"/>
  <c r="AC749"/>
  <c r="AB749"/>
  <c r="AA749"/>
  <c r="Z749"/>
  <c r="Y749"/>
  <c r="X749"/>
  <c r="W749"/>
  <c r="V749"/>
  <c r="U749"/>
  <c r="T749"/>
  <c r="S749"/>
  <c r="R749"/>
  <c r="Q749"/>
  <c r="P749"/>
  <c r="O749"/>
  <c r="N749"/>
  <c r="M749"/>
  <c r="L749"/>
  <c r="K749"/>
  <c r="J749"/>
  <c r="AH748"/>
  <c r="AF748"/>
  <c r="AE748"/>
  <c r="AD748"/>
  <c r="AC748"/>
  <c r="AB748"/>
  <c r="AA748"/>
  <c r="Z748"/>
  <c r="Y748"/>
  <c r="X748"/>
  <c r="W748"/>
  <c r="V748"/>
  <c r="U748"/>
  <c r="T748"/>
  <c r="S748"/>
  <c r="R748"/>
  <c r="Q748"/>
  <c r="P748"/>
  <c r="O748"/>
  <c r="N748"/>
  <c r="M748"/>
  <c r="L748"/>
  <c r="K748"/>
  <c r="J748"/>
  <c r="AH747"/>
  <c r="AF747"/>
  <c r="AE747"/>
  <c r="AD747"/>
  <c r="AC747"/>
  <c r="AB747"/>
  <c r="AA747"/>
  <c r="Z747"/>
  <c r="Y747"/>
  <c r="X747"/>
  <c r="W747"/>
  <c r="V747"/>
  <c r="U747"/>
  <c r="T747"/>
  <c r="S747"/>
  <c r="R747"/>
  <c r="Q747"/>
  <c r="P747"/>
  <c r="O747"/>
  <c r="N747"/>
  <c r="M747"/>
  <c r="L747"/>
  <c r="K747"/>
  <c r="J747"/>
  <c r="AH746"/>
  <c r="AF746"/>
  <c r="AE746"/>
  <c r="AD746"/>
  <c r="AC746"/>
  <c r="AB746"/>
  <c r="AA746"/>
  <c r="Z746"/>
  <c r="Y746"/>
  <c r="X746"/>
  <c r="W746"/>
  <c r="V746"/>
  <c r="U746"/>
  <c r="T746"/>
  <c r="S746"/>
  <c r="R746"/>
  <c r="Q746"/>
  <c r="P746"/>
  <c r="O746"/>
  <c r="N746"/>
  <c r="M746"/>
  <c r="L746"/>
  <c r="K746"/>
  <c r="J746"/>
  <c r="AH745"/>
  <c r="AF745"/>
  <c r="AE745"/>
  <c r="AD745"/>
  <c r="AC745"/>
  <c r="AB745"/>
  <c r="AA745"/>
  <c r="Z745"/>
  <c r="Y745"/>
  <c r="X745"/>
  <c r="W745"/>
  <c r="V745"/>
  <c r="U745"/>
  <c r="T745"/>
  <c r="S745"/>
  <c r="R745"/>
  <c r="Q745"/>
  <c r="P745"/>
  <c r="O745"/>
  <c r="N745"/>
  <c r="M745"/>
  <c r="L745"/>
  <c r="K745"/>
  <c r="J745"/>
  <c r="AH744"/>
  <c r="AF744"/>
  <c r="AE744"/>
  <c r="AD744"/>
  <c r="AC744"/>
  <c r="AB744"/>
  <c r="AA744"/>
  <c r="Z744"/>
  <c r="Y744"/>
  <c r="X744"/>
  <c r="W744"/>
  <c r="V744"/>
  <c r="U744"/>
  <c r="T744"/>
  <c r="S744"/>
  <c r="R744"/>
  <c r="Q744"/>
  <c r="P744"/>
  <c r="O744"/>
  <c r="N744"/>
  <c r="M744"/>
  <c r="L744"/>
  <c r="K744"/>
  <c r="J744"/>
  <c r="AH743"/>
  <c r="AF743"/>
  <c r="AE743"/>
  <c r="AD743"/>
  <c r="AC743"/>
  <c r="AB743"/>
  <c r="AA743"/>
  <c r="Z743"/>
  <c r="Y743"/>
  <c r="X743"/>
  <c r="W743"/>
  <c r="V743"/>
  <c r="U743"/>
  <c r="T743"/>
  <c r="S743"/>
  <c r="R743"/>
  <c r="Q743"/>
  <c r="P743"/>
  <c r="O743"/>
  <c r="N743"/>
  <c r="M743"/>
  <c r="L743"/>
  <c r="K743"/>
  <c r="J743"/>
  <c r="AH742"/>
  <c r="AF742"/>
  <c r="AE742"/>
  <c r="AD742"/>
  <c r="AC742"/>
  <c r="AB742"/>
  <c r="AA742"/>
  <c r="Z742"/>
  <c r="Y742"/>
  <c r="X742"/>
  <c r="W742"/>
  <c r="V742"/>
  <c r="U742"/>
  <c r="T742"/>
  <c r="S742"/>
  <c r="R742"/>
  <c r="Q742"/>
  <c r="P742"/>
  <c r="O742"/>
  <c r="N742"/>
  <c r="M742"/>
  <c r="L742"/>
  <c r="K742"/>
  <c r="J742"/>
  <c r="AH741"/>
  <c r="AF741"/>
  <c r="AE741"/>
  <c r="AD741"/>
  <c r="AC741"/>
  <c r="AB741"/>
  <c r="AA741"/>
  <c r="Z741"/>
  <c r="Y741"/>
  <c r="X741"/>
  <c r="W741"/>
  <c r="V741"/>
  <c r="U741"/>
  <c r="T741"/>
  <c r="S741"/>
  <c r="R741"/>
  <c r="Q741"/>
  <c r="P741"/>
  <c r="O741"/>
  <c r="N741"/>
  <c r="M741"/>
  <c r="L741"/>
  <c r="K741"/>
  <c r="J741"/>
  <c r="AH740"/>
  <c r="AF740"/>
  <c r="AE740"/>
  <c r="AD740"/>
  <c r="AC740"/>
  <c r="AB740"/>
  <c r="AA740"/>
  <c r="Z740"/>
  <c r="Y740"/>
  <c r="X740"/>
  <c r="W740"/>
  <c r="V740"/>
  <c r="U740"/>
  <c r="T740"/>
  <c r="S740"/>
  <c r="R740"/>
  <c r="Q740"/>
  <c r="P740"/>
  <c r="O740"/>
  <c r="N740"/>
  <c r="M740"/>
  <c r="L740"/>
  <c r="K740"/>
  <c r="J740"/>
  <c r="AH739"/>
  <c r="AF739"/>
  <c r="AE739"/>
  <c r="AD739"/>
  <c r="AC739"/>
  <c r="AB739"/>
  <c r="AA739"/>
  <c r="Z739"/>
  <c r="Y739"/>
  <c r="X739"/>
  <c r="W739"/>
  <c r="V739"/>
  <c r="U739"/>
  <c r="T739"/>
  <c r="S739"/>
  <c r="R739"/>
  <c r="Q739"/>
  <c r="P739"/>
  <c r="O739"/>
  <c r="N739"/>
  <c r="M739"/>
  <c r="L739"/>
  <c r="K739"/>
  <c r="J739"/>
  <c r="AH738"/>
  <c r="AF738"/>
  <c r="AE738"/>
  <c r="AD738"/>
  <c r="AC738"/>
  <c r="AB738"/>
  <c r="AA738"/>
  <c r="Z738"/>
  <c r="Y738"/>
  <c r="X738"/>
  <c r="W738"/>
  <c r="V738"/>
  <c r="U738"/>
  <c r="T738"/>
  <c r="S738"/>
  <c r="R738"/>
  <c r="Q738"/>
  <c r="P738"/>
  <c r="O738"/>
  <c r="N738"/>
  <c r="M738"/>
  <c r="L738"/>
  <c r="K738"/>
  <c r="J738"/>
  <c r="AH737"/>
  <c r="AF737"/>
  <c r="AE737"/>
  <c r="AD737"/>
  <c r="AC737"/>
  <c r="AB737"/>
  <c r="AA737"/>
  <c r="Z737"/>
  <c r="Y737"/>
  <c r="X737"/>
  <c r="W737"/>
  <c r="V737"/>
  <c r="U737"/>
  <c r="T737"/>
  <c r="S737"/>
  <c r="R737"/>
  <c r="Q737"/>
  <c r="P737"/>
  <c r="O737"/>
  <c r="N737"/>
  <c r="M737"/>
  <c r="L737"/>
  <c r="K737"/>
  <c r="J737"/>
  <c r="AH736"/>
  <c r="AF736"/>
  <c r="AE736"/>
  <c r="AD736"/>
  <c r="AC736"/>
  <c r="AB736"/>
  <c r="AA736"/>
  <c r="Z736"/>
  <c r="Y736"/>
  <c r="X736"/>
  <c r="W736"/>
  <c r="V736"/>
  <c r="U736"/>
  <c r="T736"/>
  <c r="S736"/>
  <c r="R736"/>
  <c r="Q736"/>
  <c r="P736"/>
  <c r="O736"/>
  <c r="N736"/>
  <c r="M736"/>
  <c r="L736"/>
  <c r="K736"/>
  <c r="J736"/>
  <c r="AH735"/>
  <c r="AF735"/>
  <c r="AE735"/>
  <c r="AD735"/>
  <c r="AC735"/>
  <c r="AB735"/>
  <c r="AA735"/>
  <c r="Z735"/>
  <c r="Y735"/>
  <c r="X735"/>
  <c r="W735"/>
  <c r="V735"/>
  <c r="U735"/>
  <c r="T735"/>
  <c r="S735"/>
  <c r="R735"/>
  <c r="Q735"/>
  <c r="P735"/>
  <c r="O735"/>
  <c r="N735"/>
  <c r="M735"/>
  <c r="L735"/>
  <c r="K735"/>
  <c r="J735"/>
  <c r="AH734"/>
  <c r="AF734"/>
  <c r="AE734"/>
  <c r="AD734"/>
  <c r="AC734"/>
  <c r="AB734"/>
  <c r="AA734"/>
  <c r="Z734"/>
  <c r="Y734"/>
  <c r="X734"/>
  <c r="W734"/>
  <c r="V734"/>
  <c r="U734"/>
  <c r="T734"/>
  <c r="S734"/>
  <c r="R734"/>
  <c r="Q734"/>
  <c r="P734"/>
  <c r="O734"/>
  <c r="N734"/>
  <c r="M734"/>
  <c r="L734"/>
  <c r="K734"/>
  <c r="J734"/>
  <c r="AH733"/>
  <c r="AF733"/>
  <c r="AE733"/>
  <c r="AD733"/>
  <c r="AC733"/>
  <c r="AB733"/>
  <c r="AA733"/>
  <c r="Z733"/>
  <c r="Y733"/>
  <c r="X733"/>
  <c r="W733"/>
  <c r="V733"/>
  <c r="U733"/>
  <c r="T733"/>
  <c r="S733"/>
  <c r="R733"/>
  <c r="Q733"/>
  <c r="P733"/>
  <c r="O733"/>
  <c r="N733"/>
  <c r="M733"/>
  <c r="L733"/>
  <c r="K733"/>
  <c r="J733"/>
  <c r="AH732"/>
  <c r="AF732"/>
  <c r="AE732"/>
  <c r="AD732"/>
  <c r="AC732"/>
  <c r="AB732"/>
  <c r="AA732"/>
  <c r="Z732"/>
  <c r="Y732"/>
  <c r="X732"/>
  <c r="W732"/>
  <c r="V732"/>
  <c r="U732"/>
  <c r="T732"/>
  <c r="S732"/>
  <c r="R732"/>
  <c r="Q732"/>
  <c r="P732"/>
  <c r="O732"/>
  <c r="N732"/>
  <c r="M732"/>
  <c r="L732"/>
  <c r="K732"/>
  <c r="J732"/>
  <c r="AH731"/>
  <c r="AF731"/>
  <c r="AE731"/>
  <c r="AD731"/>
  <c r="AC731"/>
  <c r="AB731"/>
  <c r="AA731"/>
  <c r="Z731"/>
  <c r="Y731"/>
  <c r="X731"/>
  <c r="W731"/>
  <c r="V731"/>
  <c r="U731"/>
  <c r="T731"/>
  <c r="S731"/>
  <c r="R731"/>
  <c r="Q731"/>
  <c r="P731"/>
  <c r="O731"/>
  <c r="N731"/>
  <c r="M731"/>
  <c r="L731"/>
  <c r="K731"/>
  <c r="J731"/>
  <c r="AH730"/>
  <c r="AF730"/>
  <c r="AE730"/>
  <c r="AD730"/>
  <c r="AC730"/>
  <c r="AB730"/>
  <c r="AA730"/>
  <c r="Z730"/>
  <c r="Y730"/>
  <c r="X730"/>
  <c r="W730"/>
  <c r="V730"/>
  <c r="U730"/>
  <c r="T730"/>
  <c r="S730"/>
  <c r="R730"/>
  <c r="Q730"/>
  <c r="P730"/>
  <c r="O730"/>
  <c r="N730"/>
  <c r="M730"/>
  <c r="L730"/>
  <c r="K730"/>
  <c r="J730"/>
  <c r="AH729"/>
  <c r="AF729"/>
  <c r="AE729"/>
  <c r="AD729"/>
  <c r="AC729"/>
  <c r="AB729"/>
  <c r="AA729"/>
  <c r="Z729"/>
  <c r="Y729"/>
  <c r="X729"/>
  <c r="W729"/>
  <c r="V729"/>
  <c r="U729"/>
  <c r="T729"/>
  <c r="S729"/>
  <c r="R729"/>
  <c r="Q729"/>
  <c r="P729"/>
  <c r="O729"/>
  <c r="N729"/>
  <c r="M729"/>
  <c r="L729"/>
  <c r="K729"/>
  <c r="J729"/>
  <c r="AH728"/>
  <c r="AF728"/>
  <c r="AE728"/>
  <c r="AD728"/>
  <c r="AC728"/>
  <c r="AB728"/>
  <c r="AA728"/>
  <c r="Z728"/>
  <c r="Y728"/>
  <c r="X728"/>
  <c r="W728"/>
  <c r="V728"/>
  <c r="U728"/>
  <c r="T728"/>
  <c r="S728"/>
  <c r="R728"/>
  <c r="Q728"/>
  <c r="P728"/>
  <c r="O728"/>
  <c r="N728"/>
  <c r="M728"/>
  <c r="L728"/>
  <c r="K728"/>
  <c r="J728"/>
  <c r="AH727"/>
  <c r="AF727"/>
  <c r="AE727"/>
  <c r="AD727"/>
  <c r="AC727"/>
  <c r="AB727"/>
  <c r="AA727"/>
  <c r="Z727"/>
  <c r="Y727"/>
  <c r="X727"/>
  <c r="W727"/>
  <c r="V727"/>
  <c r="U727"/>
  <c r="T727"/>
  <c r="S727"/>
  <c r="R727"/>
  <c r="Q727"/>
  <c r="P727"/>
  <c r="O727"/>
  <c r="N727"/>
  <c r="M727"/>
  <c r="L727"/>
  <c r="K727"/>
  <c r="J727"/>
  <c r="AH726"/>
  <c r="AF726"/>
  <c r="AE726"/>
  <c r="AD726"/>
  <c r="AC726"/>
  <c r="AB726"/>
  <c r="AA726"/>
  <c r="Z726"/>
  <c r="Y726"/>
  <c r="X726"/>
  <c r="W726"/>
  <c r="V726"/>
  <c r="U726"/>
  <c r="T726"/>
  <c r="S726"/>
  <c r="R726"/>
  <c r="Q726"/>
  <c r="P726"/>
  <c r="O726"/>
  <c r="N726"/>
  <c r="M726"/>
  <c r="L726"/>
  <c r="K726"/>
  <c r="J726"/>
  <c r="AH725"/>
  <c r="AF725"/>
  <c r="AE725"/>
  <c r="AD725"/>
  <c r="AC725"/>
  <c r="AB725"/>
  <c r="AA725"/>
  <c r="Z725"/>
  <c r="Y725"/>
  <c r="X725"/>
  <c r="W725"/>
  <c r="V725"/>
  <c r="U725"/>
  <c r="T725"/>
  <c r="S725"/>
  <c r="R725"/>
  <c r="Q725"/>
  <c r="P725"/>
  <c r="O725"/>
  <c r="N725"/>
  <c r="M725"/>
  <c r="L725"/>
  <c r="K725"/>
  <c r="J725"/>
  <c r="AH724"/>
  <c r="AF724"/>
  <c r="AE724"/>
  <c r="AD724"/>
  <c r="AC724"/>
  <c r="AB724"/>
  <c r="AA724"/>
  <c r="Z724"/>
  <c r="Y724"/>
  <c r="X724"/>
  <c r="W724"/>
  <c r="V724"/>
  <c r="U724"/>
  <c r="T724"/>
  <c r="S724"/>
  <c r="R724"/>
  <c r="Q724"/>
  <c r="P724"/>
  <c r="O724"/>
  <c r="N724"/>
  <c r="M724"/>
  <c r="L724"/>
  <c r="K724"/>
  <c r="J724"/>
  <c r="AH723"/>
  <c r="AF723"/>
  <c r="AE723"/>
  <c r="AD723"/>
  <c r="AC723"/>
  <c r="AB723"/>
  <c r="AA723"/>
  <c r="Z723"/>
  <c r="Y723"/>
  <c r="X723"/>
  <c r="W723"/>
  <c r="V723"/>
  <c r="U723"/>
  <c r="T723"/>
  <c r="S723"/>
  <c r="R723"/>
  <c r="Q723"/>
  <c r="P723"/>
  <c r="O723"/>
  <c r="N723"/>
  <c r="M723"/>
  <c r="L723"/>
  <c r="K723"/>
  <c r="J723"/>
  <c r="AH722"/>
  <c r="AF722"/>
  <c r="AE722"/>
  <c r="AD722"/>
  <c r="AC722"/>
  <c r="AB722"/>
  <c r="AA722"/>
  <c r="Z722"/>
  <c r="Y722"/>
  <c r="X722"/>
  <c r="W722"/>
  <c r="V722"/>
  <c r="U722"/>
  <c r="T722"/>
  <c r="S722"/>
  <c r="R722"/>
  <c r="Q722"/>
  <c r="P722"/>
  <c r="O722"/>
  <c r="N722"/>
  <c r="M722"/>
  <c r="L722"/>
  <c r="K722"/>
  <c r="J722"/>
  <c r="AH721"/>
  <c r="AF721"/>
  <c r="AE721"/>
  <c r="AD721"/>
  <c r="AC721"/>
  <c r="AB721"/>
  <c r="AA721"/>
  <c r="Z721"/>
  <c r="Y721"/>
  <c r="X721"/>
  <c r="W721"/>
  <c r="V721"/>
  <c r="U721"/>
  <c r="T721"/>
  <c r="S721"/>
  <c r="R721"/>
  <c r="Q721"/>
  <c r="P721"/>
  <c r="O721"/>
  <c r="N721"/>
  <c r="M721"/>
  <c r="L721"/>
  <c r="K721"/>
  <c r="J721"/>
  <c r="AH720"/>
  <c r="AF720"/>
  <c r="AE720"/>
  <c r="AD720"/>
  <c r="AC720"/>
  <c r="AB720"/>
  <c r="AA720"/>
  <c r="Z720"/>
  <c r="Y720"/>
  <c r="X720"/>
  <c r="W720"/>
  <c r="V720"/>
  <c r="U720"/>
  <c r="T720"/>
  <c r="S720"/>
  <c r="R720"/>
  <c r="Q720"/>
  <c r="P720"/>
  <c r="O720"/>
  <c r="N720"/>
  <c r="M720"/>
  <c r="L720"/>
  <c r="K720"/>
  <c r="J720"/>
  <c r="AH719"/>
  <c r="AF719"/>
  <c r="AE719"/>
  <c r="AD719"/>
  <c r="AC719"/>
  <c r="AB719"/>
  <c r="AA719"/>
  <c r="Z719"/>
  <c r="Y719"/>
  <c r="X719"/>
  <c r="W719"/>
  <c r="V719"/>
  <c r="U719"/>
  <c r="T719"/>
  <c r="S719"/>
  <c r="R719"/>
  <c r="Q719"/>
  <c r="P719"/>
  <c r="O719"/>
  <c r="N719"/>
  <c r="M719"/>
  <c r="L719"/>
  <c r="K719"/>
  <c r="J719"/>
  <c r="AH718"/>
  <c r="AF718"/>
  <c r="AE718"/>
  <c r="AD718"/>
  <c r="AC718"/>
  <c r="AB718"/>
  <c r="AA718"/>
  <c r="Z718"/>
  <c r="Y718"/>
  <c r="X718"/>
  <c r="W718"/>
  <c r="V718"/>
  <c r="U718"/>
  <c r="T718"/>
  <c r="S718"/>
  <c r="R718"/>
  <c r="Q718"/>
  <c r="P718"/>
  <c r="O718"/>
  <c r="N718"/>
  <c r="M718"/>
  <c r="L718"/>
  <c r="K718"/>
  <c r="J718"/>
  <c r="AH717"/>
  <c r="AF717"/>
  <c r="AE717"/>
  <c r="AD717"/>
  <c r="AC717"/>
  <c r="AB717"/>
  <c r="AA717"/>
  <c r="Z717"/>
  <c r="Y717"/>
  <c r="X717"/>
  <c r="W717"/>
  <c r="V717"/>
  <c r="U717"/>
  <c r="T717"/>
  <c r="S717"/>
  <c r="R717"/>
  <c r="Q717"/>
  <c r="P717"/>
  <c r="O717"/>
  <c r="N717"/>
  <c r="M717"/>
  <c r="L717"/>
  <c r="K717"/>
  <c r="J717"/>
  <c r="AH716"/>
  <c r="AF716"/>
  <c r="AE716"/>
  <c r="AD716"/>
  <c r="AC716"/>
  <c r="AB716"/>
  <c r="AA716"/>
  <c r="Z716"/>
  <c r="Y716"/>
  <c r="X716"/>
  <c r="W716"/>
  <c r="V716"/>
  <c r="U716"/>
  <c r="T716"/>
  <c r="S716"/>
  <c r="R716"/>
  <c r="Q716"/>
  <c r="P716"/>
  <c r="O716"/>
  <c r="N716"/>
  <c r="M716"/>
  <c r="L716"/>
  <c r="K716"/>
  <c r="J716"/>
  <c r="AH715"/>
  <c r="AF715"/>
  <c r="AE715"/>
  <c r="AD715"/>
  <c r="AC715"/>
  <c r="AB715"/>
  <c r="AA715"/>
  <c r="Z715"/>
  <c r="Y715"/>
  <c r="X715"/>
  <c r="W715"/>
  <c r="V715"/>
  <c r="U715"/>
  <c r="T715"/>
  <c r="S715"/>
  <c r="R715"/>
  <c r="Q715"/>
  <c r="P715"/>
  <c r="O715"/>
  <c r="N715"/>
  <c r="M715"/>
  <c r="L715"/>
  <c r="K715"/>
  <c r="J715"/>
  <c r="AH714"/>
  <c r="AF714"/>
  <c r="AE714"/>
  <c r="AD714"/>
  <c r="AC714"/>
  <c r="AB714"/>
  <c r="AA714"/>
  <c r="Z714"/>
  <c r="Y714"/>
  <c r="X714"/>
  <c r="W714"/>
  <c r="V714"/>
  <c r="U714"/>
  <c r="T714"/>
  <c r="S714"/>
  <c r="R714"/>
  <c r="Q714"/>
  <c r="P714"/>
  <c r="O714"/>
  <c r="N714"/>
  <c r="M714"/>
  <c r="L714"/>
  <c r="K714"/>
  <c r="J714"/>
  <c r="AH713"/>
  <c r="AF713"/>
  <c r="AE713"/>
  <c r="AD713"/>
  <c r="AC713"/>
  <c r="AB713"/>
  <c r="AA713"/>
  <c r="Z713"/>
  <c r="Y713"/>
  <c r="X713"/>
  <c r="W713"/>
  <c r="V713"/>
  <c r="U713"/>
  <c r="T713"/>
  <c r="S713"/>
  <c r="R713"/>
  <c r="Q713"/>
  <c r="P713"/>
  <c r="O713"/>
  <c r="N713"/>
  <c r="M713"/>
  <c r="L713"/>
  <c r="K713"/>
  <c r="J713"/>
  <c r="AH712"/>
  <c r="AF712"/>
  <c r="AE712"/>
  <c r="AD712"/>
  <c r="AC712"/>
  <c r="AB712"/>
  <c r="AA712"/>
  <c r="Z712"/>
  <c r="Y712"/>
  <c r="X712"/>
  <c r="W712"/>
  <c r="V712"/>
  <c r="U712"/>
  <c r="T712"/>
  <c r="S712"/>
  <c r="R712"/>
  <c r="Q712"/>
  <c r="P712"/>
  <c r="O712"/>
  <c r="N712"/>
  <c r="M712"/>
  <c r="L712"/>
  <c r="K712"/>
  <c r="J712"/>
  <c r="AH711"/>
  <c r="AF711"/>
  <c r="AE711"/>
  <c r="AD711"/>
  <c r="AC711"/>
  <c r="AB711"/>
  <c r="AA711"/>
  <c r="Z711"/>
  <c r="Y711"/>
  <c r="X711"/>
  <c r="W711"/>
  <c r="V711"/>
  <c r="U711"/>
  <c r="T711"/>
  <c r="S711"/>
  <c r="R711"/>
  <c r="Q711"/>
  <c r="P711"/>
  <c r="O711"/>
  <c r="N711"/>
  <c r="M711"/>
  <c r="L711"/>
  <c r="K711"/>
  <c r="J711"/>
  <c r="AH710"/>
  <c r="AF710"/>
  <c r="AE710"/>
  <c r="AD710"/>
  <c r="AC710"/>
  <c r="AB710"/>
  <c r="AA710"/>
  <c r="Z710"/>
  <c r="Y710"/>
  <c r="X710"/>
  <c r="W710"/>
  <c r="V710"/>
  <c r="U710"/>
  <c r="T710"/>
  <c r="S710"/>
  <c r="R710"/>
  <c r="Q710"/>
  <c r="P710"/>
  <c r="O710"/>
  <c r="N710"/>
  <c r="M710"/>
  <c r="L710"/>
  <c r="K710"/>
  <c r="J710"/>
  <c r="AH709"/>
  <c r="AF709"/>
  <c r="AE709"/>
  <c r="AD709"/>
  <c r="AC709"/>
  <c r="AB709"/>
  <c r="AA709"/>
  <c r="Z709"/>
  <c r="Y709"/>
  <c r="X709"/>
  <c r="W709"/>
  <c r="V709"/>
  <c r="U709"/>
  <c r="T709"/>
  <c r="S709"/>
  <c r="R709"/>
  <c r="Q709"/>
  <c r="P709"/>
  <c r="O709"/>
  <c r="N709"/>
  <c r="M709"/>
  <c r="L709"/>
  <c r="K709"/>
  <c r="J709"/>
  <c r="AH708"/>
  <c r="AF708"/>
  <c r="AE708"/>
  <c r="AD708"/>
  <c r="AC708"/>
  <c r="AB708"/>
  <c r="AA708"/>
  <c r="Z708"/>
  <c r="Y708"/>
  <c r="X708"/>
  <c r="W708"/>
  <c r="V708"/>
  <c r="U708"/>
  <c r="T708"/>
  <c r="S708"/>
  <c r="R708"/>
  <c r="Q708"/>
  <c r="P708"/>
  <c r="O708"/>
  <c r="N708"/>
  <c r="M708"/>
  <c r="L708"/>
  <c r="K708"/>
  <c r="J708"/>
  <c r="AH707"/>
  <c r="AF707"/>
  <c r="AE707"/>
  <c r="AD707"/>
  <c r="AC707"/>
  <c r="AB707"/>
  <c r="AA707"/>
  <c r="Z707"/>
  <c r="Y707"/>
  <c r="X707"/>
  <c r="W707"/>
  <c r="V707"/>
  <c r="U707"/>
  <c r="T707"/>
  <c r="S707"/>
  <c r="R707"/>
  <c r="Q707"/>
  <c r="P707"/>
  <c r="O707"/>
  <c r="N707"/>
  <c r="M707"/>
  <c r="L707"/>
  <c r="K707"/>
  <c r="J707"/>
  <c r="AH706"/>
  <c r="AF706"/>
  <c r="AE706"/>
  <c r="AD706"/>
  <c r="AC706"/>
  <c r="AB706"/>
  <c r="AA706"/>
  <c r="Z706"/>
  <c r="Y706"/>
  <c r="X706"/>
  <c r="W706"/>
  <c r="V706"/>
  <c r="U706"/>
  <c r="T706"/>
  <c r="S706"/>
  <c r="R706"/>
  <c r="Q706"/>
  <c r="P706"/>
  <c r="O706"/>
  <c r="N706"/>
  <c r="M706"/>
  <c r="L706"/>
  <c r="K706"/>
  <c r="J706"/>
  <c r="AH705"/>
  <c r="AF705"/>
  <c r="AE705"/>
  <c r="AD705"/>
  <c r="AC705"/>
  <c r="AB705"/>
  <c r="AA705"/>
  <c r="Z705"/>
  <c r="Y705"/>
  <c r="X705"/>
  <c r="W705"/>
  <c r="V705"/>
  <c r="U705"/>
  <c r="T705"/>
  <c r="S705"/>
  <c r="R705"/>
  <c r="Q705"/>
  <c r="P705"/>
  <c r="O705"/>
  <c r="N705"/>
  <c r="M705"/>
  <c r="L705"/>
  <c r="K705"/>
  <c r="J705"/>
  <c r="AH704"/>
  <c r="AF704"/>
  <c r="AE704"/>
  <c r="AD704"/>
  <c r="AC704"/>
  <c r="AB704"/>
  <c r="AA704"/>
  <c r="Z704"/>
  <c r="Y704"/>
  <c r="X704"/>
  <c r="W704"/>
  <c r="V704"/>
  <c r="U704"/>
  <c r="T704"/>
  <c r="S704"/>
  <c r="R704"/>
  <c r="Q704"/>
  <c r="P704"/>
  <c r="O704"/>
  <c r="N704"/>
  <c r="M704"/>
  <c r="L704"/>
  <c r="K704"/>
  <c r="J704"/>
  <c r="AH703"/>
  <c r="AF703"/>
  <c r="AE703"/>
  <c r="AD703"/>
  <c r="AC703"/>
  <c r="AB703"/>
  <c r="AA703"/>
  <c r="Z703"/>
  <c r="Y703"/>
  <c r="X703"/>
  <c r="W703"/>
  <c r="V703"/>
  <c r="U703"/>
  <c r="T703"/>
  <c r="S703"/>
  <c r="R703"/>
  <c r="Q703"/>
  <c r="P703"/>
  <c r="O703"/>
  <c r="N703"/>
  <c r="M703"/>
  <c r="L703"/>
  <c r="K703"/>
  <c r="J703"/>
  <c r="AH702"/>
  <c r="AF702"/>
  <c r="AE702"/>
  <c r="AD702"/>
  <c r="AC702"/>
  <c r="AB702"/>
  <c r="AA702"/>
  <c r="Z702"/>
  <c r="Y702"/>
  <c r="X702"/>
  <c r="W702"/>
  <c r="V702"/>
  <c r="U702"/>
  <c r="T702"/>
  <c r="S702"/>
  <c r="R702"/>
  <c r="Q702"/>
  <c r="P702"/>
  <c r="O702"/>
  <c r="N702"/>
  <c r="M702"/>
  <c r="L702"/>
  <c r="K702"/>
  <c r="J702"/>
  <c r="AH701"/>
  <c r="AF701"/>
  <c r="AE701"/>
  <c r="AD701"/>
  <c r="AC701"/>
  <c r="AB701"/>
  <c r="AA701"/>
  <c r="Z701"/>
  <c r="Y701"/>
  <c r="X701"/>
  <c r="W701"/>
  <c r="V701"/>
  <c r="U701"/>
  <c r="T701"/>
  <c r="S701"/>
  <c r="R701"/>
  <c r="Q701"/>
  <c r="P701"/>
  <c r="O701"/>
  <c r="N701"/>
  <c r="M701"/>
  <c r="L701"/>
  <c r="K701"/>
  <c r="J701"/>
  <c r="AH700"/>
  <c r="AF700"/>
  <c r="AE700"/>
  <c r="AD700"/>
  <c r="AC700"/>
  <c r="AB700"/>
  <c r="AA700"/>
  <c r="Z700"/>
  <c r="Y700"/>
  <c r="X700"/>
  <c r="W700"/>
  <c r="V700"/>
  <c r="U700"/>
  <c r="T700"/>
  <c r="S700"/>
  <c r="R700"/>
  <c r="Q700"/>
  <c r="P700"/>
  <c r="O700"/>
  <c r="N700"/>
  <c r="M700"/>
  <c r="L700"/>
  <c r="K700"/>
  <c r="J700"/>
  <c r="AH699"/>
  <c r="AF699"/>
  <c r="AE699"/>
  <c r="AD699"/>
  <c r="AC699"/>
  <c r="AB699"/>
  <c r="AA699"/>
  <c r="Z699"/>
  <c r="Y699"/>
  <c r="X699"/>
  <c r="W699"/>
  <c r="V699"/>
  <c r="U699"/>
  <c r="T699"/>
  <c r="S699"/>
  <c r="R699"/>
  <c r="Q699"/>
  <c r="P699"/>
  <c r="O699"/>
  <c r="N699"/>
  <c r="M699"/>
  <c r="L699"/>
  <c r="K699"/>
  <c r="J699"/>
  <c r="AH698"/>
  <c r="AF698"/>
  <c r="AE698"/>
  <c r="AD698"/>
  <c r="AC698"/>
  <c r="AB698"/>
  <c r="AA698"/>
  <c r="Z698"/>
  <c r="Y698"/>
  <c r="X698"/>
  <c r="W698"/>
  <c r="V698"/>
  <c r="U698"/>
  <c r="T698"/>
  <c r="S698"/>
  <c r="R698"/>
  <c r="Q698"/>
  <c r="P698"/>
  <c r="O698"/>
  <c r="N698"/>
  <c r="M698"/>
  <c r="L698"/>
  <c r="K698"/>
  <c r="J698"/>
  <c r="AH697"/>
  <c r="AF697"/>
  <c r="AE697"/>
  <c r="AD697"/>
  <c r="AC697"/>
  <c r="AB697"/>
  <c r="AA697"/>
  <c r="Z697"/>
  <c r="Y697"/>
  <c r="X697"/>
  <c r="W697"/>
  <c r="V697"/>
  <c r="U697"/>
  <c r="T697"/>
  <c r="S697"/>
  <c r="R697"/>
  <c r="Q697"/>
  <c r="P697"/>
  <c r="O697"/>
  <c r="N697"/>
  <c r="M697"/>
  <c r="L697"/>
  <c r="K697"/>
  <c r="J697"/>
  <c r="AH696"/>
  <c r="AF696"/>
  <c r="AE696"/>
  <c r="AD696"/>
  <c r="AC696"/>
  <c r="AB696"/>
  <c r="AA696"/>
  <c r="Z696"/>
  <c r="Y696"/>
  <c r="X696"/>
  <c r="W696"/>
  <c r="V696"/>
  <c r="U696"/>
  <c r="T696"/>
  <c r="S696"/>
  <c r="R696"/>
  <c r="Q696"/>
  <c r="P696"/>
  <c r="O696"/>
  <c r="N696"/>
  <c r="M696"/>
  <c r="L696"/>
  <c r="K696"/>
  <c r="J696"/>
  <c r="AH695"/>
  <c r="AF695"/>
  <c r="AE695"/>
  <c r="AD695"/>
  <c r="AC695"/>
  <c r="AB695"/>
  <c r="AA695"/>
  <c r="Z695"/>
  <c r="Y695"/>
  <c r="X695"/>
  <c r="W695"/>
  <c r="V695"/>
  <c r="U695"/>
  <c r="T695"/>
  <c r="S695"/>
  <c r="R695"/>
  <c r="Q695"/>
  <c r="P695"/>
  <c r="O695"/>
  <c r="N695"/>
  <c r="M695"/>
  <c r="L695"/>
  <c r="K695"/>
  <c r="J695"/>
  <c r="AH694"/>
  <c r="AF694"/>
  <c r="AE694"/>
  <c r="AD694"/>
  <c r="AC694"/>
  <c r="AB694"/>
  <c r="AA694"/>
  <c r="Z694"/>
  <c r="Y694"/>
  <c r="X694"/>
  <c r="W694"/>
  <c r="V694"/>
  <c r="U694"/>
  <c r="T694"/>
  <c r="S694"/>
  <c r="R694"/>
  <c r="Q694"/>
  <c r="P694"/>
  <c r="O694"/>
  <c r="N694"/>
  <c r="M694"/>
  <c r="L694"/>
  <c r="K694"/>
  <c r="J694"/>
  <c r="AH693"/>
  <c r="AF693"/>
  <c r="AE693"/>
  <c r="AD693"/>
  <c r="AC693"/>
  <c r="AB693"/>
  <c r="AA693"/>
  <c r="Z693"/>
  <c r="Y693"/>
  <c r="X693"/>
  <c r="W693"/>
  <c r="V693"/>
  <c r="U693"/>
  <c r="T693"/>
  <c r="S693"/>
  <c r="R693"/>
  <c r="Q693"/>
  <c r="P693"/>
  <c r="O693"/>
  <c r="N693"/>
  <c r="M693"/>
  <c r="L693"/>
  <c r="K693"/>
  <c r="J693"/>
  <c r="AH692"/>
  <c r="AF692"/>
  <c r="AE692"/>
  <c r="AD692"/>
  <c r="AC692"/>
  <c r="AB692"/>
  <c r="AA692"/>
  <c r="Z692"/>
  <c r="Y692"/>
  <c r="X692"/>
  <c r="W692"/>
  <c r="V692"/>
  <c r="U692"/>
  <c r="T692"/>
  <c r="S692"/>
  <c r="R692"/>
  <c r="Q692"/>
  <c r="P692"/>
  <c r="O692"/>
  <c r="N692"/>
  <c r="M692"/>
  <c r="L692"/>
  <c r="K692"/>
  <c r="J692"/>
  <c r="AH691"/>
  <c r="AF691"/>
  <c r="AE691"/>
  <c r="AD691"/>
  <c r="AC691"/>
  <c r="AB691"/>
  <c r="AA691"/>
  <c r="Z691"/>
  <c r="Y691"/>
  <c r="X691"/>
  <c r="W691"/>
  <c r="V691"/>
  <c r="U691"/>
  <c r="T691"/>
  <c r="S691"/>
  <c r="R691"/>
  <c r="Q691"/>
  <c r="P691"/>
  <c r="O691"/>
  <c r="N691"/>
  <c r="M691"/>
  <c r="L691"/>
  <c r="K691"/>
  <c r="J691"/>
  <c r="AH690"/>
  <c r="AF690"/>
  <c r="AE690"/>
  <c r="AD690"/>
  <c r="AC690"/>
  <c r="AB690"/>
  <c r="AA690"/>
  <c r="Z690"/>
  <c r="Y690"/>
  <c r="X690"/>
  <c r="W690"/>
  <c r="V690"/>
  <c r="U690"/>
  <c r="T690"/>
  <c r="S690"/>
  <c r="R690"/>
  <c r="Q690"/>
  <c r="P690"/>
  <c r="O690"/>
  <c r="N690"/>
  <c r="M690"/>
  <c r="L690"/>
  <c r="K690"/>
  <c r="J690"/>
  <c r="AH689"/>
  <c r="AF689"/>
  <c r="AE689"/>
  <c r="AD689"/>
  <c r="AC689"/>
  <c r="AB689"/>
  <c r="AA689"/>
  <c r="Z689"/>
  <c r="Y689"/>
  <c r="X689"/>
  <c r="W689"/>
  <c r="V689"/>
  <c r="U689"/>
  <c r="T689"/>
  <c r="S689"/>
  <c r="R689"/>
  <c r="Q689"/>
  <c r="P689"/>
  <c r="O689"/>
  <c r="N689"/>
  <c r="M689"/>
  <c r="L689"/>
  <c r="K689"/>
  <c r="J689"/>
  <c r="AH688"/>
  <c r="AF688"/>
  <c r="AE688"/>
  <c r="AD688"/>
  <c r="AC688"/>
  <c r="AB688"/>
  <c r="AA688"/>
  <c r="Z688"/>
  <c r="Y688"/>
  <c r="X688"/>
  <c r="W688"/>
  <c r="V688"/>
  <c r="U688"/>
  <c r="T688"/>
  <c r="S688"/>
  <c r="R688"/>
  <c r="Q688"/>
  <c r="P688"/>
  <c r="O688"/>
  <c r="N688"/>
  <c r="M688"/>
  <c r="L688"/>
  <c r="K688"/>
  <c r="J688"/>
  <c r="AH687"/>
  <c r="AF687"/>
  <c r="AE687"/>
  <c r="AD687"/>
  <c r="AC687"/>
  <c r="AB687"/>
  <c r="AA687"/>
  <c r="Z687"/>
  <c r="Y687"/>
  <c r="X687"/>
  <c r="W687"/>
  <c r="V687"/>
  <c r="U687"/>
  <c r="T687"/>
  <c r="S687"/>
  <c r="R687"/>
  <c r="Q687"/>
  <c r="P687"/>
  <c r="O687"/>
  <c r="N687"/>
  <c r="M687"/>
  <c r="L687"/>
  <c r="K687"/>
  <c r="J687"/>
  <c r="AH686"/>
  <c r="AF686"/>
  <c r="AE686"/>
  <c r="AD686"/>
  <c r="AC686"/>
  <c r="AB686"/>
  <c r="AA686"/>
  <c r="Z686"/>
  <c r="Y686"/>
  <c r="X686"/>
  <c r="W686"/>
  <c r="V686"/>
  <c r="U686"/>
  <c r="T686"/>
  <c r="S686"/>
  <c r="R686"/>
  <c r="Q686"/>
  <c r="P686"/>
  <c r="O686"/>
  <c r="N686"/>
  <c r="M686"/>
  <c r="L686"/>
  <c r="K686"/>
  <c r="J686"/>
  <c r="AH685"/>
  <c r="AF685"/>
  <c r="AE685"/>
  <c r="AD685"/>
  <c r="AC685"/>
  <c r="AB685"/>
  <c r="AA685"/>
  <c r="Z685"/>
  <c r="Y685"/>
  <c r="X685"/>
  <c r="W685"/>
  <c r="V685"/>
  <c r="U685"/>
  <c r="T685"/>
  <c r="S685"/>
  <c r="R685"/>
  <c r="Q685"/>
  <c r="P685"/>
  <c r="O685"/>
  <c r="N685"/>
  <c r="M685"/>
  <c r="L685"/>
  <c r="K685"/>
  <c r="J685"/>
  <c r="AH684"/>
  <c r="AF684"/>
  <c r="AE684"/>
  <c r="AD684"/>
  <c r="AC684"/>
  <c r="AB684"/>
  <c r="AA684"/>
  <c r="Z684"/>
  <c r="Y684"/>
  <c r="X684"/>
  <c r="W684"/>
  <c r="V684"/>
  <c r="U684"/>
  <c r="T684"/>
  <c r="S684"/>
  <c r="R684"/>
  <c r="Q684"/>
  <c r="P684"/>
  <c r="O684"/>
  <c r="N684"/>
  <c r="M684"/>
  <c r="L684"/>
  <c r="K684"/>
  <c r="J684"/>
  <c r="AH683"/>
  <c r="AF683"/>
  <c r="AE683"/>
  <c r="AD683"/>
  <c r="AC683"/>
  <c r="AB683"/>
  <c r="AA683"/>
  <c r="Z683"/>
  <c r="Y683"/>
  <c r="X683"/>
  <c r="W683"/>
  <c r="V683"/>
  <c r="U683"/>
  <c r="T683"/>
  <c r="S683"/>
  <c r="R683"/>
  <c r="Q683"/>
  <c r="P683"/>
  <c r="O683"/>
  <c r="N683"/>
  <c r="M683"/>
  <c r="L683"/>
  <c r="K683"/>
  <c r="J683"/>
  <c r="AH682"/>
  <c r="AF682"/>
  <c r="AE682"/>
  <c r="AD682"/>
  <c r="AC682"/>
  <c r="AB682"/>
  <c r="AA682"/>
  <c r="Z682"/>
  <c r="Y682"/>
  <c r="X682"/>
  <c r="W682"/>
  <c r="V682"/>
  <c r="U682"/>
  <c r="T682"/>
  <c r="S682"/>
  <c r="R682"/>
  <c r="Q682"/>
  <c r="P682"/>
  <c r="O682"/>
  <c r="N682"/>
  <c r="M682"/>
  <c r="L682"/>
  <c r="K682"/>
  <c r="J682"/>
  <c r="AH681"/>
  <c r="AF681"/>
  <c r="AE681"/>
  <c r="AD681"/>
  <c r="AC681"/>
  <c r="AB681"/>
  <c r="AA681"/>
  <c r="Z681"/>
  <c r="Y681"/>
  <c r="X681"/>
  <c r="W681"/>
  <c r="V681"/>
  <c r="U681"/>
  <c r="T681"/>
  <c r="S681"/>
  <c r="R681"/>
  <c r="Q681"/>
  <c r="P681"/>
  <c r="O681"/>
  <c r="N681"/>
  <c r="M681"/>
  <c r="L681"/>
  <c r="K681"/>
  <c r="J681"/>
  <c r="AH680"/>
  <c r="AF680"/>
  <c r="AE680"/>
  <c r="AD680"/>
  <c r="AC680"/>
  <c r="AB680"/>
  <c r="AA680"/>
  <c r="Z680"/>
  <c r="Y680"/>
  <c r="X680"/>
  <c r="W680"/>
  <c r="V680"/>
  <c r="U680"/>
  <c r="T680"/>
  <c r="S680"/>
  <c r="R680"/>
  <c r="Q680"/>
  <c r="P680"/>
  <c r="O680"/>
  <c r="N680"/>
  <c r="M680"/>
  <c r="L680"/>
  <c r="K680"/>
  <c r="J680"/>
  <c r="AH679"/>
  <c r="AF679"/>
  <c r="AE679"/>
  <c r="AD679"/>
  <c r="AC679"/>
  <c r="AB679"/>
  <c r="AA679"/>
  <c r="Z679"/>
  <c r="Y679"/>
  <c r="X679"/>
  <c r="W679"/>
  <c r="V679"/>
  <c r="U679"/>
  <c r="T679"/>
  <c r="S679"/>
  <c r="R679"/>
  <c r="Q679"/>
  <c r="P679"/>
  <c r="O679"/>
  <c r="N679"/>
  <c r="M679"/>
  <c r="L679"/>
  <c r="K679"/>
  <c r="J679"/>
  <c r="AH678"/>
  <c r="AF678"/>
  <c r="AE678"/>
  <c r="AD678"/>
  <c r="AC678"/>
  <c r="AB678"/>
  <c r="AA678"/>
  <c r="Z678"/>
  <c r="Y678"/>
  <c r="X678"/>
  <c r="W678"/>
  <c r="V678"/>
  <c r="U678"/>
  <c r="T678"/>
  <c r="S678"/>
  <c r="R678"/>
  <c r="Q678"/>
  <c r="P678"/>
  <c r="O678"/>
  <c r="N678"/>
  <c r="M678"/>
  <c r="L678"/>
  <c r="K678"/>
  <c r="J678"/>
  <c r="AH677"/>
  <c r="AF677"/>
  <c r="AE677"/>
  <c r="AD677"/>
  <c r="AC677"/>
  <c r="AB677"/>
  <c r="AA677"/>
  <c r="Z677"/>
  <c r="Y677"/>
  <c r="X677"/>
  <c r="W677"/>
  <c r="V677"/>
  <c r="U677"/>
  <c r="T677"/>
  <c r="S677"/>
  <c r="R677"/>
  <c r="Q677"/>
  <c r="P677"/>
  <c r="O677"/>
  <c r="N677"/>
  <c r="M677"/>
  <c r="L677"/>
  <c r="K677"/>
  <c r="J677"/>
  <c r="AH676"/>
  <c r="AF676"/>
  <c r="AE676"/>
  <c r="AD676"/>
  <c r="AC676"/>
  <c r="AB676"/>
  <c r="AA676"/>
  <c r="Z676"/>
  <c r="Y676"/>
  <c r="X676"/>
  <c r="W676"/>
  <c r="V676"/>
  <c r="U676"/>
  <c r="T676"/>
  <c r="S676"/>
  <c r="R676"/>
  <c r="Q676"/>
  <c r="P676"/>
  <c r="O676"/>
  <c r="N676"/>
  <c r="M676"/>
  <c r="L676"/>
  <c r="K676"/>
  <c r="J676"/>
  <c r="AH675"/>
  <c r="AF675"/>
  <c r="AE675"/>
  <c r="AD675"/>
  <c r="AC675"/>
  <c r="AB675"/>
  <c r="AA675"/>
  <c r="Z675"/>
  <c r="Y675"/>
  <c r="X675"/>
  <c r="W675"/>
  <c r="V675"/>
  <c r="U675"/>
  <c r="T675"/>
  <c r="S675"/>
  <c r="R675"/>
  <c r="Q675"/>
  <c r="P675"/>
  <c r="O675"/>
  <c r="N675"/>
  <c r="M675"/>
  <c r="L675"/>
  <c r="K675"/>
  <c r="J675"/>
  <c r="AH674"/>
  <c r="AF674"/>
  <c r="AE674"/>
  <c r="AD674"/>
  <c r="AC674"/>
  <c r="AB674"/>
  <c r="AA674"/>
  <c r="Z674"/>
  <c r="Y674"/>
  <c r="X674"/>
  <c r="W674"/>
  <c r="V674"/>
  <c r="U674"/>
  <c r="T674"/>
  <c r="S674"/>
  <c r="R674"/>
  <c r="Q674"/>
  <c r="P674"/>
  <c r="O674"/>
  <c r="N674"/>
  <c r="M674"/>
  <c r="L674"/>
  <c r="K674"/>
  <c r="J674"/>
  <c r="AH673"/>
  <c r="AF673"/>
  <c r="AE673"/>
  <c r="AD673"/>
  <c r="AC673"/>
  <c r="AB673"/>
  <c r="AA673"/>
  <c r="Z673"/>
  <c r="Y673"/>
  <c r="X673"/>
  <c r="W673"/>
  <c r="V673"/>
  <c r="U673"/>
  <c r="T673"/>
  <c r="S673"/>
  <c r="R673"/>
  <c r="Q673"/>
  <c r="P673"/>
  <c r="O673"/>
  <c r="N673"/>
  <c r="M673"/>
  <c r="L673"/>
  <c r="K673"/>
  <c r="J673"/>
  <c r="AH672"/>
  <c r="AF672"/>
  <c r="AE672"/>
  <c r="AD672"/>
  <c r="AC672"/>
  <c r="AB672"/>
  <c r="AA672"/>
  <c r="Z672"/>
  <c r="Y672"/>
  <c r="X672"/>
  <c r="W672"/>
  <c r="V672"/>
  <c r="U672"/>
  <c r="T672"/>
  <c r="S672"/>
  <c r="R672"/>
  <c r="Q672"/>
  <c r="P672"/>
  <c r="O672"/>
  <c r="N672"/>
  <c r="M672"/>
  <c r="L672"/>
  <c r="K672"/>
  <c r="J672"/>
  <c r="AH671"/>
  <c r="AF671"/>
  <c r="AE671"/>
  <c r="AD671"/>
  <c r="AC671"/>
  <c r="AB671"/>
  <c r="AA671"/>
  <c r="Z671"/>
  <c r="Y671"/>
  <c r="X671"/>
  <c r="W671"/>
  <c r="V671"/>
  <c r="U671"/>
  <c r="T671"/>
  <c r="S671"/>
  <c r="R671"/>
  <c r="Q671"/>
  <c r="P671"/>
  <c r="O671"/>
  <c r="N671"/>
  <c r="M671"/>
  <c r="L671"/>
  <c r="K671"/>
  <c r="J671"/>
  <c r="AH670"/>
  <c r="AF670"/>
  <c r="AE670"/>
  <c r="AD670"/>
  <c r="AC670"/>
  <c r="AB670"/>
  <c r="AA670"/>
  <c r="Z670"/>
  <c r="Y670"/>
  <c r="X670"/>
  <c r="W670"/>
  <c r="V670"/>
  <c r="U670"/>
  <c r="T670"/>
  <c r="S670"/>
  <c r="R670"/>
  <c r="Q670"/>
  <c r="P670"/>
  <c r="O670"/>
  <c r="N670"/>
  <c r="M670"/>
  <c r="L670"/>
  <c r="K670"/>
  <c r="J670"/>
  <c r="AH669"/>
  <c r="AF669"/>
  <c r="AE669"/>
  <c r="AD669"/>
  <c r="AC669"/>
  <c r="AB669"/>
  <c r="AA669"/>
  <c r="Z669"/>
  <c r="Y669"/>
  <c r="X669"/>
  <c r="W669"/>
  <c r="V669"/>
  <c r="U669"/>
  <c r="T669"/>
  <c r="S669"/>
  <c r="R669"/>
  <c r="Q669"/>
  <c r="P669"/>
  <c r="O669"/>
  <c r="N669"/>
  <c r="M669"/>
  <c r="L669"/>
  <c r="K669"/>
  <c r="J669"/>
  <c r="AH668"/>
  <c r="AF668"/>
  <c r="AE668"/>
  <c r="AD668"/>
  <c r="AC668"/>
  <c r="AB668"/>
  <c r="AA668"/>
  <c r="Z668"/>
  <c r="Y668"/>
  <c r="X668"/>
  <c r="W668"/>
  <c r="V668"/>
  <c r="U668"/>
  <c r="T668"/>
  <c r="S668"/>
  <c r="R668"/>
  <c r="Q668"/>
  <c r="P668"/>
  <c r="O668"/>
  <c r="N668"/>
  <c r="M668"/>
  <c r="L668"/>
  <c r="K668"/>
  <c r="J668"/>
  <c r="AH667"/>
  <c r="AF667"/>
  <c r="AE667"/>
  <c r="AD667"/>
  <c r="AC667"/>
  <c r="AB667"/>
  <c r="AA667"/>
  <c r="Z667"/>
  <c r="Y667"/>
  <c r="X667"/>
  <c r="W667"/>
  <c r="V667"/>
  <c r="U667"/>
  <c r="T667"/>
  <c r="S667"/>
  <c r="R667"/>
  <c r="Q667"/>
  <c r="P667"/>
  <c r="O667"/>
  <c r="N667"/>
  <c r="M667"/>
  <c r="L667"/>
  <c r="K667"/>
  <c r="J667"/>
  <c r="AH666"/>
  <c r="AF666"/>
  <c r="AE666"/>
  <c r="AD666"/>
  <c r="AC666"/>
  <c r="AB666"/>
  <c r="AA666"/>
  <c r="Z666"/>
  <c r="Y666"/>
  <c r="X666"/>
  <c r="W666"/>
  <c r="V666"/>
  <c r="U666"/>
  <c r="T666"/>
  <c r="S666"/>
  <c r="R666"/>
  <c r="Q666"/>
  <c r="P666"/>
  <c r="O666"/>
  <c r="N666"/>
  <c r="M666"/>
  <c r="L666"/>
  <c r="K666"/>
  <c r="J666"/>
  <c r="AH665"/>
  <c r="AF665"/>
  <c r="AE665"/>
  <c r="AD665"/>
  <c r="AC665"/>
  <c r="AB665"/>
  <c r="AA665"/>
  <c r="Z665"/>
  <c r="Y665"/>
  <c r="X665"/>
  <c r="W665"/>
  <c r="V665"/>
  <c r="U665"/>
  <c r="T665"/>
  <c r="S665"/>
  <c r="R665"/>
  <c r="Q665"/>
  <c r="P665"/>
  <c r="O665"/>
  <c r="N665"/>
  <c r="M665"/>
  <c r="L665"/>
  <c r="K665"/>
  <c r="J665"/>
  <c r="AH664"/>
  <c r="AF664"/>
  <c r="AE664"/>
  <c r="AD664"/>
  <c r="AC664"/>
  <c r="AB664"/>
  <c r="AA664"/>
  <c r="Z664"/>
  <c r="Y664"/>
  <c r="X664"/>
  <c r="W664"/>
  <c r="V664"/>
  <c r="U664"/>
  <c r="T664"/>
  <c r="S664"/>
  <c r="R664"/>
  <c r="Q664"/>
  <c r="P664"/>
  <c r="O664"/>
  <c r="N664"/>
  <c r="M664"/>
  <c r="L664"/>
  <c r="K664"/>
  <c r="J664"/>
  <c r="AH663"/>
  <c r="AF663"/>
  <c r="AE663"/>
  <c r="AD663"/>
  <c r="AC663"/>
  <c r="AB663"/>
  <c r="AA663"/>
  <c r="Z663"/>
  <c r="Y663"/>
  <c r="X663"/>
  <c r="W663"/>
  <c r="V663"/>
  <c r="U663"/>
  <c r="T663"/>
  <c r="S663"/>
  <c r="R663"/>
  <c r="Q663"/>
  <c r="P663"/>
  <c r="O663"/>
  <c r="N663"/>
  <c r="M663"/>
  <c r="L663"/>
  <c r="K663"/>
  <c r="J663"/>
  <c r="AH662"/>
  <c r="AF662"/>
  <c r="AE662"/>
  <c r="AD662"/>
  <c r="AC662"/>
  <c r="AB662"/>
  <c r="AA662"/>
  <c r="Z662"/>
  <c r="Y662"/>
  <c r="X662"/>
  <c r="W662"/>
  <c r="V662"/>
  <c r="U662"/>
  <c r="T662"/>
  <c r="S662"/>
  <c r="R662"/>
  <c r="Q662"/>
  <c r="P662"/>
  <c r="O662"/>
  <c r="N662"/>
  <c r="M662"/>
  <c r="L662"/>
  <c r="K662"/>
  <c r="J662"/>
  <c r="AH661"/>
  <c r="AF661"/>
  <c r="AE661"/>
  <c r="AD661"/>
  <c r="AC661"/>
  <c r="AB661"/>
  <c r="AA661"/>
  <c r="Z661"/>
  <c r="Y661"/>
  <c r="X661"/>
  <c r="W661"/>
  <c r="V661"/>
  <c r="U661"/>
  <c r="T661"/>
  <c r="S661"/>
  <c r="R661"/>
  <c r="Q661"/>
  <c r="P661"/>
  <c r="O661"/>
  <c r="N661"/>
  <c r="M661"/>
  <c r="L661"/>
  <c r="K661"/>
  <c r="J661"/>
  <c r="AH660"/>
  <c r="AF660"/>
  <c r="AE660"/>
  <c r="AD660"/>
  <c r="AC660"/>
  <c r="AB660"/>
  <c r="AA660"/>
  <c r="Z660"/>
  <c r="Y660"/>
  <c r="X660"/>
  <c r="W660"/>
  <c r="V660"/>
  <c r="U660"/>
  <c r="T660"/>
  <c r="S660"/>
  <c r="R660"/>
  <c r="Q660"/>
  <c r="P660"/>
  <c r="O660"/>
  <c r="N660"/>
  <c r="M660"/>
  <c r="L660"/>
  <c r="K660"/>
  <c r="J660"/>
  <c r="AH659"/>
  <c r="AF659"/>
  <c r="AE659"/>
  <c r="AD659"/>
  <c r="AC659"/>
  <c r="AB659"/>
  <c r="AA659"/>
  <c r="Z659"/>
  <c r="Y659"/>
  <c r="X659"/>
  <c r="W659"/>
  <c r="V659"/>
  <c r="U659"/>
  <c r="T659"/>
  <c r="S659"/>
  <c r="R659"/>
  <c r="Q659"/>
  <c r="P659"/>
  <c r="O659"/>
  <c r="N659"/>
  <c r="M659"/>
  <c r="L659"/>
  <c r="K659"/>
  <c r="J659"/>
  <c r="AH658"/>
  <c r="AF658"/>
  <c r="AE658"/>
  <c r="AD658"/>
  <c r="AC658"/>
  <c r="AB658"/>
  <c r="AA658"/>
  <c r="Z658"/>
  <c r="Y658"/>
  <c r="X658"/>
  <c r="W658"/>
  <c r="V658"/>
  <c r="U658"/>
  <c r="T658"/>
  <c r="S658"/>
  <c r="R658"/>
  <c r="Q658"/>
  <c r="P658"/>
  <c r="O658"/>
  <c r="N658"/>
  <c r="M658"/>
  <c r="L658"/>
  <c r="K658"/>
  <c r="J658"/>
  <c r="AH657"/>
  <c r="AF657"/>
  <c r="AE657"/>
  <c r="AD657"/>
  <c r="AC657"/>
  <c r="AB657"/>
  <c r="AA657"/>
  <c r="Z657"/>
  <c r="Y657"/>
  <c r="X657"/>
  <c r="W657"/>
  <c r="V657"/>
  <c r="U657"/>
  <c r="T657"/>
  <c r="S657"/>
  <c r="R657"/>
  <c r="Q657"/>
  <c r="P657"/>
  <c r="O657"/>
  <c r="N657"/>
  <c r="M657"/>
  <c r="L657"/>
  <c r="K657"/>
  <c r="J657"/>
  <c r="AH656"/>
  <c r="AF656"/>
  <c r="AE656"/>
  <c r="AD656"/>
  <c r="AC656"/>
  <c r="AB656"/>
  <c r="AA656"/>
  <c r="Z656"/>
  <c r="Y656"/>
  <c r="X656"/>
  <c r="W656"/>
  <c r="V656"/>
  <c r="U656"/>
  <c r="T656"/>
  <c r="S656"/>
  <c r="R656"/>
  <c r="Q656"/>
  <c r="P656"/>
  <c r="O656"/>
  <c r="N656"/>
  <c r="M656"/>
  <c r="L656"/>
  <c r="K656"/>
  <c r="J656"/>
  <c r="AH655"/>
  <c r="AF655"/>
  <c r="AE655"/>
  <c r="AD655"/>
  <c r="AC655"/>
  <c r="AB655"/>
  <c r="AA655"/>
  <c r="Z655"/>
  <c r="Y655"/>
  <c r="X655"/>
  <c r="W655"/>
  <c r="V655"/>
  <c r="U655"/>
  <c r="T655"/>
  <c r="S655"/>
  <c r="R655"/>
  <c r="Q655"/>
  <c r="P655"/>
  <c r="O655"/>
  <c r="N655"/>
  <c r="M655"/>
  <c r="L655"/>
  <c r="K655"/>
  <c r="J655"/>
  <c r="AH654"/>
  <c r="AF654"/>
  <c r="AE654"/>
  <c r="AD654"/>
  <c r="AC654"/>
  <c r="AB654"/>
  <c r="AA654"/>
  <c r="Z654"/>
  <c r="Y654"/>
  <c r="X654"/>
  <c r="W654"/>
  <c r="V654"/>
  <c r="U654"/>
  <c r="T654"/>
  <c r="S654"/>
  <c r="R654"/>
  <c r="Q654"/>
  <c r="P654"/>
  <c r="O654"/>
  <c r="N654"/>
  <c r="M654"/>
  <c r="L654"/>
  <c r="K654"/>
  <c r="J654"/>
  <c r="AH653"/>
  <c r="AF653"/>
  <c r="AE653"/>
  <c r="AD653"/>
  <c r="AC653"/>
  <c r="AB653"/>
  <c r="AA653"/>
  <c r="Z653"/>
  <c r="Y653"/>
  <c r="X653"/>
  <c r="W653"/>
  <c r="V653"/>
  <c r="U653"/>
  <c r="T653"/>
  <c r="S653"/>
  <c r="R653"/>
  <c r="Q653"/>
  <c r="P653"/>
  <c r="O653"/>
  <c r="N653"/>
  <c r="M653"/>
  <c r="L653"/>
  <c r="K653"/>
  <c r="J653"/>
  <c r="AH652"/>
  <c r="AF652"/>
  <c r="AE652"/>
  <c r="AD652"/>
  <c r="AC652"/>
  <c r="AB652"/>
  <c r="AA652"/>
  <c r="Z652"/>
  <c r="Y652"/>
  <c r="X652"/>
  <c r="W652"/>
  <c r="V652"/>
  <c r="U652"/>
  <c r="T652"/>
  <c r="S652"/>
  <c r="R652"/>
  <c r="Q652"/>
  <c r="P652"/>
  <c r="O652"/>
  <c r="N652"/>
  <c r="M652"/>
  <c r="L652"/>
  <c r="K652"/>
  <c r="J652"/>
  <c r="AH651"/>
  <c r="AF651"/>
  <c r="AE651"/>
  <c r="AD651"/>
  <c r="AC651"/>
  <c r="AB651"/>
  <c r="AA651"/>
  <c r="Z651"/>
  <c r="Y651"/>
  <c r="X651"/>
  <c r="W651"/>
  <c r="V651"/>
  <c r="U651"/>
  <c r="T651"/>
  <c r="S651"/>
  <c r="R651"/>
  <c r="Q651"/>
  <c r="P651"/>
  <c r="O651"/>
  <c r="N651"/>
  <c r="M651"/>
  <c r="L651"/>
  <c r="K651"/>
  <c r="J651"/>
  <c r="AH650"/>
  <c r="AF650"/>
  <c r="AE650"/>
  <c r="AD650"/>
  <c r="AC650"/>
  <c r="AB650"/>
  <c r="AA650"/>
  <c r="Z650"/>
  <c r="Y650"/>
  <c r="X650"/>
  <c r="W650"/>
  <c r="V650"/>
  <c r="U650"/>
  <c r="T650"/>
  <c r="S650"/>
  <c r="R650"/>
  <c r="Q650"/>
  <c r="P650"/>
  <c r="O650"/>
  <c r="N650"/>
  <c r="M650"/>
  <c r="L650"/>
  <c r="K650"/>
  <c r="J650"/>
  <c r="AH649"/>
  <c r="AF649"/>
  <c r="AE649"/>
  <c r="AD649"/>
  <c r="AC649"/>
  <c r="AB649"/>
  <c r="AA649"/>
  <c r="Z649"/>
  <c r="Y649"/>
  <c r="X649"/>
  <c r="W649"/>
  <c r="V649"/>
  <c r="U649"/>
  <c r="T649"/>
  <c r="S649"/>
  <c r="R649"/>
  <c r="Q649"/>
  <c r="P649"/>
  <c r="O649"/>
  <c r="N649"/>
  <c r="M649"/>
  <c r="L649"/>
  <c r="K649"/>
  <c r="J649"/>
  <c r="AH648"/>
  <c r="AF648"/>
  <c r="AE648"/>
  <c r="AD648"/>
  <c r="AC648"/>
  <c r="AB648"/>
  <c r="AA648"/>
  <c r="Z648"/>
  <c r="Y648"/>
  <c r="X648"/>
  <c r="W648"/>
  <c r="V648"/>
  <c r="U648"/>
  <c r="T648"/>
  <c r="S648"/>
  <c r="R648"/>
  <c r="Q648"/>
  <c r="P648"/>
  <c r="O648"/>
  <c r="N648"/>
  <c r="M648"/>
  <c r="L648"/>
  <c r="K648"/>
  <c r="J648"/>
  <c r="AH647"/>
  <c r="AF647"/>
  <c r="AE647"/>
  <c r="AD647"/>
  <c r="AC647"/>
  <c r="AB647"/>
  <c r="AA647"/>
  <c r="Z647"/>
  <c r="Y647"/>
  <c r="X647"/>
  <c r="W647"/>
  <c r="V647"/>
  <c r="U647"/>
  <c r="T647"/>
  <c r="S647"/>
  <c r="R647"/>
  <c r="Q647"/>
  <c r="P647"/>
  <c r="O647"/>
  <c r="N647"/>
  <c r="M647"/>
  <c r="L647"/>
  <c r="K647"/>
  <c r="J647"/>
  <c r="AH646"/>
  <c r="AF646"/>
  <c r="AE646"/>
  <c r="AD646"/>
  <c r="AC646"/>
  <c r="AB646"/>
  <c r="AA646"/>
  <c r="Z646"/>
  <c r="Y646"/>
  <c r="X646"/>
  <c r="W646"/>
  <c r="V646"/>
  <c r="U646"/>
  <c r="T646"/>
  <c r="S646"/>
  <c r="R646"/>
  <c r="Q646"/>
  <c r="P646"/>
  <c r="O646"/>
  <c r="N646"/>
  <c r="M646"/>
  <c r="L646"/>
  <c r="K646"/>
  <c r="J646"/>
  <c r="AH645"/>
  <c r="AF645"/>
  <c r="AE645"/>
  <c r="AD645"/>
  <c r="AC645"/>
  <c r="AB645"/>
  <c r="AA645"/>
  <c r="Z645"/>
  <c r="Y645"/>
  <c r="X645"/>
  <c r="W645"/>
  <c r="V645"/>
  <c r="U645"/>
  <c r="T645"/>
  <c r="S645"/>
  <c r="R645"/>
  <c r="Q645"/>
  <c r="P645"/>
  <c r="O645"/>
  <c r="N645"/>
  <c r="M645"/>
  <c r="L645"/>
  <c r="K645"/>
  <c r="J645"/>
  <c r="AH644"/>
  <c r="AF644"/>
  <c r="AE644"/>
  <c r="AD644"/>
  <c r="AC644"/>
  <c r="AB644"/>
  <c r="AA644"/>
  <c r="Z644"/>
  <c r="Y644"/>
  <c r="X644"/>
  <c r="W644"/>
  <c r="V644"/>
  <c r="U644"/>
  <c r="T644"/>
  <c r="S644"/>
  <c r="R644"/>
  <c r="Q644"/>
  <c r="P644"/>
  <c r="O644"/>
  <c r="N644"/>
  <c r="M644"/>
  <c r="L644"/>
  <c r="K644"/>
  <c r="J644"/>
  <c r="AH643"/>
  <c r="AF643"/>
  <c r="AE643"/>
  <c r="AD643"/>
  <c r="AC643"/>
  <c r="AB643"/>
  <c r="AA643"/>
  <c r="Z643"/>
  <c r="Y643"/>
  <c r="X643"/>
  <c r="W643"/>
  <c r="V643"/>
  <c r="U643"/>
  <c r="T643"/>
  <c r="S643"/>
  <c r="R643"/>
  <c r="Q643"/>
  <c r="P643"/>
  <c r="O643"/>
  <c r="N643"/>
  <c r="M643"/>
  <c r="L643"/>
  <c r="K643"/>
  <c r="J643"/>
  <c r="AH642"/>
  <c r="AF642"/>
  <c r="AE642"/>
  <c r="AD642"/>
  <c r="AC642"/>
  <c r="AB642"/>
  <c r="AA642"/>
  <c r="Z642"/>
  <c r="Y642"/>
  <c r="X642"/>
  <c r="W642"/>
  <c r="V642"/>
  <c r="U642"/>
  <c r="T642"/>
  <c r="S642"/>
  <c r="R642"/>
  <c r="Q642"/>
  <c r="P642"/>
  <c r="O642"/>
  <c r="N642"/>
  <c r="M642"/>
  <c r="L642"/>
  <c r="K642"/>
  <c r="J642"/>
  <c r="AH641"/>
  <c r="AF641"/>
  <c r="AE641"/>
  <c r="AD641"/>
  <c r="AC641"/>
  <c r="AB641"/>
  <c r="AA641"/>
  <c r="Z641"/>
  <c r="Y641"/>
  <c r="X641"/>
  <c r="W641"/>
  <c r="V641"/>
  <c r="U641"/>
  <c r="T641"/>
  <c r="S641"/>
  <c r="R641"/>
  <c r="Q641"/>
  <c r="P641"/>
  <c r="O641"/>
  <c r="N641"/>
  <c r="M641"/>
  <c r="L641"/>
  <c r="K641"/>
  <c r="J641"/>
  <c r="AH640"/>
  <c r="AF640"/>
  <c r="AE640"/>
  <c r="AD640"/>
  <c r="AC640"/>
  <c r="AB640"/>
  <c r="AA640"/>
  <c r="Z640"/>
  <c r="Y640"/>
  <c r="X640"/>
  <c r="W640"/>
  <c r="V640"/>
  <c r="U640"/>
  <c r="T640"/>
  <c r="S640"/>
  <c r="R640"/>
  <c r="Q640"/>
  <c r="P640"/>
  <c r="O640"/>
  <c r="N640"/>
  <c r="M640"/>
  <c r="L640"/>
  <c r="K640"/>
  <c r="J640"/>
  <c r="AH639"/>
  <c r="AF639"/>
  <c r="AE639"/>
  <c r="AD639"/>
  <c r="AC639"/>
  <c r="AB639"/>
  <c r="AA639"/>
  <c r="Z639"/>
  <c r="Y639"/>
  <c r="X639"/>
  <c r="W639"/>
  <c r="V639"/>
  <c r="U639"/>
  <c r="T639"/>
  <c r="S639"/>
  <c r="R639"/>
  <c r="Q639"/>
  <c r="P639"/>
  <c r="O639"/>
  <c r="N639"/>
  <c r="M639"/>
  <c r="L639"/>
  <c r="K639"/>
  <c r="J639"/>
  <c r="AH638"/>
  <c r="AF638"/>
  <c r="AE638"/>
  <c r="AD638"/>
  <c r="AC638"/>
  <c r="AB638"/>
  <c r="AA638"/>
  <c r="Z638"/>
  <c r="Y638"/>
  <c r="X638"/>
  <c r="W638"/>
  <c r="V638"/>
  <c r="U638"/>
  <c r="T638"/>
  <c r="S638"/>
  <c r="R638"/>
  <c r="Q638"/>
  <c r="P638"/>
  <c r="O638"/>
  <c r="N638"/>
  <c r="M638"/>
  <c r="L638"/>
  <c r="K638"/>
  <c r="J638"/>
  <c r="AH637"/>
  <c r="AF637"/>
  <c r="AE637"/>
  <c r="AD637"/>
  <c r="AC637"/>
  <c r="AB637"/>
  <c r="AA637"/>
  <c r="Z637"/>
  <c r="Y637"/>
  <c r="X637"/>
  <c r="W637"/>
  <c r="V637"/>
  <c r="U637"/>
  <c r="T637"/>
  <c r="S637"/>
  <c r="R637"/>
  <c r="Q637"/>
  <c r="P637"/>
  <c r="O637"/>
  <c r="N637"/>
  <c r="M637"/>
  <c r="L637"/>
  <c r="K637"/>
  <c r="J637"/>
  <c r="AH636"/>
  <c r="AF636"/>
  <c r="AE636"/>
  <c r="AD636"/>
  <c r="AC636"/>
  <c r="AB636"/>
  <c r="AA636"/>
  <c r="Z636"/>
  <c r="Y636"/>
  <c r="X636"/>
  <c r="W636"/>
  <c r="V636"/>
  <c r="U636"/>
  <c r="T636"/>
  <c r="S636"/>
  <c r="R636"/>
  <c r="Q636"/>
  <c r="P636"/>
  <c r="O636"/>
  <c r="N636"/>
  <c r="M636"/>
  <c r="L636"/>
  <c r="K636"/>
  <c r="J636"/>
  <c r="AH635"/>
  <c r="AF635"/>
  <c r="AE635"/>
  <c r="AD635"/>
  <c r="AC635"/>
  <c r="AB635"/>
  <c r="AA635"/>
  <c r="Z635"/>
  <c r="Y635"/>
  <c r="X635"/>
  <c r="W635"/>
  <c r="V635"/>
  <c r="U635"/>
  <c r="T635"/>
  <c r="S635"/>
  <c r="R635"/>
  <c r="Q635"/>
  <c r="P635"/>
  <c r="O635"/>
  <c r="N635"/>
  <c r="M635"/>
  <c r="L635"/>
  <c r="K635"/>
  <c r="J635"/>
  <c r="AH634"/>
  <c r="AF634"/>
  <c r="AE634"/>
  <c r="AD634"/>
  <c r="AC634"/>
  <c r="AB634"/>
  <c r="AA634"/>
  <c r="Z634"/>
  <c r="Y634"/>
  <c r="X634"/>
  <c r="W634"/>
  <c r="V634"/>
  <c r="U634"/>
  <c r="T634"/>
  <c r="S634"/>
  <c r="R634"/>
  <c r="Q634"/>
  <c r="P634"/>
  <c r="O634"/>
  <c r="N634"/>
  <c r="M634"/>
  <c r="L634"/>
  <c r="K634"/>
  <c r="J634"/>
  <c r="AH633"/>
  <c r="AF633"/>
  <c r="AE633"/>
  <c r="AD633"/>
  <c r="AC633"/>
  <c r="AB633"/>
  <c r="AA633"/>
  <c r="Z633"/>
  <c r="Y633"/>
  <c r="X633"/>
  <c r="W633"/>
  <c r="V633"/>
  <c r="U633"/>
  <c r="T633"/>
  <c r="S633"/>
  <c r="R633"/>
  <c r="Q633"/>
  <c r="P633"/>
  <c r="O633"/>
  <c r="N633"/>
  <c r="M633"/>
  <c r="L633"/>
  <c r="K633"/>
  <c r="J633"/>
  <c r="AH632"/>
  <c r="AF632"/>
  <c r="AE632"/>
  <c r="AD632"/>
  <c r="AC632"/>
  <c r="AB632"/>
  <c r="AA632"/>
  <c r="Z632"/>
  <c r="Y632"/>
  <c r="X632"/>
  <c r="W632"/>
  <c r="V632"/>
  <c r="U632"/>
  <c r="T632"/>
  <c r="S632"/>
  <c r="R632"/>
  <c r="Q632"/>
  <c r="P632"/>
  <c r="O632"/>
  <c r="N632"/>
  <c r="M632"/>
  <c r="L632"/>
  <c r="K632"/>
  <c r="J632"/>
  <c r="AH631"/>
  <c r="AF631"/>
  <c r="AE631"/>
  <c r="AD631"/>
  <c r="AC631"/>
  <c r="AB631"/>
  <c r="AA631"/>
  <c r="Z631"/>
  <c r="Y631"/>
  <c r="X631"/>
  <c r="W631"/>
  <c r="V631"/>
  <c r="U631"/>
  <c r="T631"/>
  <c r="S631"/>
  <c r="R631"/>
  <c r="Q631"/>
  <c r="P631"/>
  <c r="O631"/>
  <c r="N631"/>
  <c r="M631"/>
  <c r="L631"/>
  <c r="K631"/>
  <c r="J631"/>
  <c r="AH630"/>
  <c r="AF630"/>
  <c r="AE630"/>
  <c r="AD630"/>
  <c r="AC630"/>
  <c r="AB630"/>
  <c r="AA630"/>
  <c r="Z630"/>
  <c r="Y630"/>
  <c r="X630"/>
  <c r="W630"/>
  <c r="V630"/>
  <c r="U630"/>
  <c r="T630"/>
  <c r="S630"/>
  <c r="R630"/>
  <c r="Q630"/>
  <c r="P630"/>
  <c r="O630"/>
  <c r="N630"/>
  <c r="M630"/>
  <c r="L630"/>
  <c r="K630"/>
  <c r="J630"/>
  <c r="AH629"/>
  <c r="AF629"/>
  <c r="AE629"/>
  <c r="AD629"/>
  <c r="AC629"/>
  <c r="AB629"/>
  <c r="AA629"/>
  <c r="Z629"/>
  <c r="Y629"/>
  <c r="X629"/>
  <c r="W629"/>
  <c r="V629"/>
  <c r="U629"/>
  <c r="T629"/>
  <c r="S629"/>
  <c r="R629"/>
  <c r="Q629"/>
  <c r="P629"/>
  <c r="O629"/>
  <c r="N629"/>
  <c r="M629"/>
  <c r="L629"/>
  <c r="K629"/>
  <c r="J629"/>
  <c r="AH628"/>
  <c r="AF628"/>
  <c r="AE628"/>
  <c r="AD628"/>
  <c r="AC628"/>
  <c r="AB628"/>
  <c r="AA628"/>
  <c r="Z628"/>
  <c r="Y628"/>
  <c r="X628"/>
  <c r="W628"/>
  <c r="V628"/>
  <c r="U628"/>
  <c r="T628"/>
  <c r="S628"/>
  <c r="R628"/>
  <c r="Q628"/>
  <c r="P628"/>
  <c r="O628"/>
  <c r="N628"/>
  <c r="M628"/>
  <c r="L628"/>
  <c r="K628"/>
  <c r="J628"/>
  <c r="AH627"/>
  <c r="AF627"/>
  <c r="AE627"/>
  <c r="AD627"/>
  <c r="AC627"/>
  <c r="AB627"/>
  <c r="AA627"/>
  <c r="Z627"/>
  <c r="Y627"/>
  <c r="X627"/>
  <c r="W627"/>
  <c r="V627"/>
  <c r="U627"/>
  <c r="T627"/>
  <c r="S627"/>
  <c r="R627"/>
  <c r="Q627"/>
  <c r="P627"/>
  <c r="O627"/>
  <c r="N627"/>
  <c r="M627"/>
  <c r="L627"/>
  <c r="K627"/>
  <c r="J627"/>
  <c r="AH626"/>
  <c r="AF626"/>
  <c r="AE626"/>
  <c r="AD626"/>
  <c r="AC626"/>
  <c r="AB626"/>
  <c r="AA626"/>
  <c r="Z626"/>
  <c r="Y626"/>
  <c r="X626"/>
  <c r="W626"/>
  <c r="V626"/>
  <c r="U626"/>
  <c r="T626"/>
  <c r="S626"/>
  <c r="R626"/>
  <c r="Q626"/>
  <c r="P626"/>
  <c r="O626"/>
  <c r="N626"/>
  <c r="M626"/>
  <c r="L626"/>
  <c r="K626"/>
  <c r="J626"/>
  <c r="AH625"/>
  <c r="AF625"/>
  <c r="AE625"/>
  <c r="AD625"/>
  <c r="AC625"/>
  <c r="AB625"/>
  <c r="AA625"/>
  <c r="Z625"/>
  <c r="Y625"/>
  <c r="X625"/>
  <c r="W625"/>
  <c r="V625"/>
  <c r="U625"/>
  <c r="T625"/>
  <c r="S625"/>
  <c r="R625"/>
  <c r="Q625"/>
  <c r="P625"/>
  <c r="O625"/>
  <c r="N625"/>
  <c r="M625"/>
  <c r="L625"/>
  <c r="K625"/>
  <c r="J625"/>
  <c r="AH624"/>
  <c r="AF624"/>
  <c r="AE624"/>
  <c r="AD624"/>
  <c r="AC624"/>
  <c r="AB624"/>
  <c r="AA624"/>
  <c r="Z624"/>
  <c r="Y624"/>
  <c r="X624"/>
  <c r="W624"/>
  <c r="V624"/>
  <c r="U624"/>
  <c r="T624"/>
  <c r="S624"/>
  <c r="R624"/>
  <c r="Q624"/>
  <c r="P624"/>
  <c r="O624"/>
  <c r="N624"/>
  <c r="M624"/>
  <c r="L624"/>
  <c r="K624"/>
  <c r="J624"/>
  <c r="AH623"/>
  <c r="AF623"/>
  <c r="AE623"/>
  <c r="AD623"/>
  <c r="AC623"/>
  <c r="AB623"/>
  <c r="AA623"/>
  <c r="Z623"/>
  <c r="Y623"/>
  <c r="X623"/>
  <c r="W623"/>
  <c r="V623"/>
  <c r="U623"/>
  <c r="T623"/>
  <c r="S623"/>
  <c r="R623"/>
  <c r="Q623"/>
  <c r="P623"/>
  <c r="O623"/>
  <c r="N623"/>
  <c r="M623"/>
  <c r="L623"/>
  <c r="K623"/>
  <c r="J623"/>
  <c r="AH622"/>
  <c r="AF622"/>
  <c r="AE622"/>
  <c r="AD622"/>
  <c r="AC622"/>
  <c r="AB622"/>
  <c r="AA622"/>
  <c r="Z622"/>
  <c r="Y622"/>
  <c r="X622"/>
  <c r="W622"/>
  <c r="V622"/>
  <c r="U622"/>
  <c r="T622"/>
  <c r="S622"/>
  <c r="R622"/>
  <c r="Q622"/>
  <c r="P622"/>
  <c r="O622"/>
  <c r="N622"/>
  <c r="M622"/>
  <c r="L622"/>
  <c r="K622"/>
  <c r="J622"/>
  <c r="AH621"/>
  <c r="AF621"/>
  <c r="AE621"/>
  <c r="AD621"/>
  <c r="AC621"/>
  <c r="AB621"/>
  <c r="AA621"/>
  <c r="Z621"/>
  <c r="Y621"/>
  <c r="X621"/>
  <c r="W621"/>
  <c r="V621"/>
  <c r="U621"/>
  <c r="T621"/>
  <c r="S621"/>
  <c r="R621"/>
  <c r="Q621"/>
  <c r="P621"/>
  <c r="O621"/>
  <c r="N621"/>
  <c r="M621"/>
  <c r="L621"/>
  <c r="K621"/>
  <c r="J621"/>
  <c r="AH620"/>
  <c r="AF620"/>
  <c r="AE620"/>
  <c r="AD620"/>
  <c r="AC620"/>
  <c r="AB620"/>
  <c r="AA620"/>
  <c r="Z620"/>
  <c r="Y620"/>
  <c r="X620"/>
  <c r="W620"/>
  <c r="V620"/>
  <c r="U620"/>
  <c r="T620"/>
  <c r="S620"/>
  <c r="R620"/>
  <c r="Q620"/>
  <c r="P620"/>
  <c r="O620"/>
  <c r="N620"/>
  <c r="M620"/>
  <c r="L620"/>
  <c r="K620"/>
  <c r="J620"/>
  <c r="AH619"/>
  <c r="AF619"/>
  <c r="AE619"/>
  <c r="AD619"/>
  <c r="AC619"/>
  <c r="AB619"/>
  <c r="AA619"/>
  <c r="Z619"/>
  <c r="Y619"/>
  <c r="X619"/>
  <c r="W619"/>
  <c r="V619"/>
  <c r="U619"/>
  <c r="T619"/>
  <c r="S619"/>
  <c r="R619"/>
  <c r="Q619"/>
  <c r="P619"/>
  <c r="O619"/>
  <c r="N619"/>
  <c r="M619"/>
  <c r="L619"/>
  <c r="K619"/>
  <c r="J619"/>
  <c r="AH618"/>
  <c r="AF618"/>
  <c r="AE618"/>
  <c r="AD618"/>
  <c r="AC618"/>
  <c r="AB618"/>
  <c r="AA618"/>
  <c r="Z618"/>
  <c r="Y618"/>
  <c r="X618"/>
  <c r="W618"/>
  <c r="V618"/>
  <c r="U618"/>
  <c r="T618"/>
  <c r="S618"/>
  <c r="R618"/>
  <c r="Q618"/>
  <c r="P618"/>
  <c r="O618"/>
  <c r="N618"/>
  <c r="M618"/>
  <c r="L618"/>
  <c r="K618"/>
  <c r="J618"/>
  <c r="AH617"/>
  <c r="AF617"/>
  <c r="AE617"/>
  <c r="AD617"/>
  <c r="AC617"/>
  <c r="AB617"/>
  <c r="AA617"/>
  <c r="Z617"/>
  <c r="Y617"/>
  <c r="X617"/>
  <c r="W617"/>
  <c r="V617"/>
  <c r="U617"/>
  <c r="T617"/>
  <c r="S617"/>
  <c r="R617"/>
  <c r="Q617"/>
  <c r="P617"/>
  <c r="O617"/>
  <c r="N617"/>
  <c r="M617"/>
  <c r="L617"/>
  <c r="K617"/>
  <c r="J617"/>
  <c r="AH616"/>
  <c r="AF616"/>
  <c r="AE616"/>
  <c r="AD616"/>
  <c r="AC616"/>
  <c r="AB616"/>
  <c r="AA616"/>
  <c r="Z616"/>
  <c r="Y616"/>
  <c r="X616"/>
  <c r="W616"/>
  <c r="V616"/>
  <c r="U616"/>
  <c r="T616"/>
  <c r="S616"/>
  <c r="R616"/>
  <c r="Q616"/>
  <c r="P616"/>
  <c r="O616"/>
  <c r="N616"/>
  <c r="M616"/>
  <c r="L616"/>
  <c r="K616"/>
  <c r="J616"/>
  <c r="AH615"/>
  <c r="AF615"/>
  <c r="AE615"/>
  <c r="AD615"/>
  <c r="AC615"/>
  <c r="AB615"/>
  <c r="AA615"/>
  <c r="Z615"/>
  <c r="Y615"/>
  <c r="X615"/>
  <c r="W615"/>
  <c r="V615"/>
  <c r="U615"/>
  <c r="T615"/>
  <c r="S615"/>
  <c r="R615"/>
  <c r="Q615"/>
  <c r="P615"/>
  <c r="O615"/>
  <c r="N615"/>
  <c r="M615"/>
  <c r="L615"/>
  <c r="K615"/>
  <c r="J615"/>
  <c r="AH614"/>
  <c r="AF614"/>
  <c r="AE614"/>
  <c r="AD614"/>
  <c r="AC614"/>
  <c r="AB614"/>
  <c r="AA614"/>
  <c r="Z614"/>
  <c r="Y614"/>
  <c r="X614"/>
  <c r="W614"/>
  <c r="V614"/>
  <c r="U614"/>
  <c r="T614"/>
  <c r="S614"/>
  <c r="R614"/>
  <c r="Q614"/>
  <c r="P614"/>
  <c r="O614"/>
  <c r="N614"/>
  <c r="M614"/>
  <c r="L614"/>
  <c r="K614"/>
  <c r="J614"/>
  <c r="AH613"/>
  <c r="AF613"/>
  <c r="AE613"/>
  <c r="AD613"/>
  <c r="AC613"/>
  <c r="AB613"/>
  <c r="AA613"/>
  <c r="Z613"/>
  <c r="Y613"/>
  <c r="X613"/>
  <c r="W613"/>
  <c r="V613"/>
  <c r="U613"/>
  <c r="T613"/>
  <c r="S613"/>
  <c r="R613"/>
  <c r="Q613"/>
  <c r="P613"/>
  <c r="O613"/>
  <c r="N613"/>
  <c r="M613"/>
  <c r="L613"/>
  <c r="K613"/>
  <c r="J613"/>
  <c r="AH612"/>
  <c r="AF612"/>
  <c r="AE612"/>
  <c r="AD612"/>
  <c r="AC612"/>
  <c r="AB612"/>
  <c r="AA612"/>
  <c r="Z612"/>
  <c r="Y612"/>
  <c r="X612"/>
  <c r="W612"/>
  <c r="V612"/>
  <c r="U612"/>
  <c r="T612"/>
  <c r="S612"/>
  <c r="R612"/>
  <c r="Q612"/>
  <c r="P612"/>
  <c r="O612"/>
  <c r="N612"/>
  <c r="M612"/>
  <c r="L612"/>
  <c r="K612"/>
  <c r="J612"/>
  <c r="AH611"/>
  <c r="AF611"/>
  <c r="AE611"/>
  <c r="AD611"/>
  <c r="AC611"/>
  <c r="AB611"/>
  <c r="AA611"/>
  <c r="Z611"/>
  <c r="Y611"/>
  <c r="X611"/>
  <c r="W611"/>
  <c r="V611"/>
  <c r="U611"/>
  <c r="T611"/>
  <c r="S611"/>
  <c r="R611"/>
  <c r="Q611"/>
  <c r="P611"/>
  <c r="O611"/>
  <c r="N611"/>
  <c r="M611"/>
  <c r="L611"/>
  <c r="K611"/>
  <c r="J611"/>
  <c r="AH610"/>
  <c r="AF610"/>
  <c r="AE610"/>
  <c r="AD610"/>
  <c r="AC610"/>
  <c r="AB610"/>
  <c r="AA610"/>
  <c r="Z610"/>
  <c r="Y610"/>
  <c r="X610"/>
  <c r="W610"/>
  <c r="V610"/>
  <c r="U610"/>
  <c r="T610"/>
  <c r="S610"/>
  <c r="R610"/>
  <c r="Q610"/>
  <c r="P610"/>
  <c r="O610"/>
  <c r="N610"/>
  <c r="M610"/>
  <c r="L610"/>
  <c r="K610"/>
  <c r="J610"/>
  <c r="AH609"/>
  <c r="AF609"/>
  <c r="AE609"/>
  <c r="AD609"/>
  <c r="AC609"/>
  <c r="AB609"/>
  <c r="AA609"/>
  <c r="Z609"/>
  <c r="Y609"/>
  <c r="X609"/>
  <c r="W609"/>
  <c r="V609"/>
  <c r="U609"/>
  <c r="T609"/>
  <c r="S609"/>
  <c r="R609"/>
  <c r="Q609"/>
  <c r="P609"/>
  <c r="O609"/>
  <c r="N609"/>
  <c r="M609"/>
  <c r="L609"/>
  <c r="K609"/>
  <c r="J609"/>
  <c r="AH608"/>
  <c r="AF608"/>
  <c r="AE608"/>
  <c r="AD608"/>
  <c r="AC608"/>
  <c r="AB608"/>
  <c r="AA608"/>
  <c r="Z608"/>
  <c r="Y608"/>
  <c r="X608"/>
  <c r="W608"/>
  <c r="V608"/>
  <c r="U608"/>
  <c r="T608"/>
  <c r="S608"/>
  <c r="R608"/>
  <c r="Q608"/>
  <c r="P608"/>
  <c r="O608"/>
  <c r="N608"/>
  <c r="M608"/>
  <c r="L608"/>
  <c r="K608"/>
  <c r="J608"/>
  <c r="AH607"/>
  <c r="AF607"/>
  <c r="AE607"/>
  <c r="AD607"/>
  <c r="AC607"/>
  <c r="AB607"/>
  <c r="AA607"/>
  <c r="Z607"/>
  <c r="Y607"/>
  <c r="X607"/>
  <c r="W607"/>
  <c r="V607"/>
  <c r="U607"/>
  <c r="T607"/>
  <c r="S607"/>
  <c r="R607"/>
  <c r="Q607"/>
  <c r="P607"/>
  <c r="O607"/>
  <c r="N607"/>
  <c r="M607"/>
  <c r="L607"/>
  <c r="K607"/>
  <c r="J607"/>
  <c r="AH606"/>
  <c r="AF606"/>
  <c r="AE606"/>
  <c r="AD606"/>
  <c r="AC606"/>
  <c r="AB606"/>
  <c r="AA606"/>
  <c r="Z606"/>
  <c r="Y606"/>
  <c r="X606"/>
  <c r="W606"/>
  <c r="V606"/>
  <c r="U606"/>
  <c r="T606"/>
  <c r="S606"/>
  <c r="R606"/>
  <c r="Q606"/>
  <c r="P606"/>
  <c r="O606"/>
  <c r="N606"/>
  <c r="M606"/>
  <c r="L606"/>
  <c r="K606"/>
  <c r="J606"/>
  <c r="AH605"/>
  <c r="AF605"/>
  <c r="AE605"/>
  <c r="AD605"/>
  <c r="AC605"/>
  <c r="AB605"/>
  <c r="AA605"/>
  <c r="Z605"/>
  <c r="Y605"/>
  <c r="X605"/>
  <c r="W605"/>
  <c r="V605"/>
  <c r="U605"/>
  <c r="T605"/>
  <c r="S605"/>
  <c r="R605"/>
  <c r="Q605"/>
  <c r="P605"/>
  <c r="O605"/>
  <c r="N605"/>
  <c r="M605"/>
  <c r="L605"/>
  <c r="K605"/>
  <c r="J605"/>
  <c r="AH604"/>
  <c r="AF604"/>
  <c r="AE604"/>
  <c r="AD604"/>
  <c r="AC604"/>
  <c r="AB604"/>
  <c r="AA604"/>
  <c r="Z604"/>
  <c r="Y604"/>
  <c r="X604"/>
  <c r="W604"/>
  <c r="V604"/>
  <c r="U604"/>
  <c r="T604"/>
  <c r="S604"/>
  <c r="R604"/>
  <c r="Q604"/>
  <c r="P604"/>
  <c r="O604"/>
  <c r="N604"/>
  <c r="M604"/>
  <c r="L604"/>
  <c r="K604"/>
  <c r="J604"/>
  <c r="AH603"/>
  <c r="AF603"/>
  <c r="AE603"/>
  <c r="AD603"/>
  <c r="AC603"/>
  <c r="AB603"/>
  <c r="AA603"/>
  <c r="Z603"/>
  <c r="Y603"/>
  <c r="X603"/>
  <c r="W603"/>
  <c r="V603"/>
  <c r="U603"/>
  <c r="T603"/>
  <c r="S603"/>
  <c r="R603"/>
  <c r="Q603"/>
  <c r="P603"/>
  <c r="O603"/>
  <c r="N603"/>
  <c r="M603"/>
  <c r="L603"/>
  <c r="K603"/>
  <c r="J603"/>
  <c r="AH602"/>
  <c r="AF602"/>
  <c r="AE602"/>
  <c r="AD602"/>
  <c r="AC602"/>
  <c r="AB602"/>
  <c r="AA602"/>
  <c r="Z602"/>
  <c r="Y602"/>
  <c r="X602"/>
  <c r="W602"/>
  <c r="V602"/>
  <c r="U602"/>
  <c r="T602"/>
  <c r="S602"/>
  <c r="R602"/>
  <c r="Q602"/>
  <c r="P602"/>
  <c r="O602"/>
  <c r="N602"/>
  <c r="M602"/>
  <c r="L602"/>
  <c r="K602"/>
  <c r="J602"/>
  <c r="AH601"/>
  <c r="AF601"/>
  <c r="AE601"/>
  <c r="AD601"/>
  <c r="AC601"/>
  <c r="AB601"/>
  <c r="AA601"/>
  <c r="Z601"/>
  <c r="Y601"/>
  <c r="X601"/>
  <c r="W601"/>
  <c r="V601"/>
  <c r="U601"/>
  <c r="T601"/>
  <c r="S601"/>
  <c r="R601"/>
  <c r="Q601"/>
  <c r="P601"/>
  <c r="O601"/>
  <c r="N601"/>
  <c r="M601"/>
  <c r="L601"/>
  <c r="K601"/>
  <c r="J601"/>
  <c r="AH600"/>
  <c r="AF600"/>
  <c r="AE600"/>
  <c r="AD600"/>
  <c r="AC600"/>
  <c r="AB600"/>
  <c r="AA600"/>
  <c r="Z600"/>
  <c r="Y600"/>
  <c r="X600"/>
  <c r="W600"/>
  <c r="V600"/>
  <c r="U600"/>
  <c r="T600"/>
  <c r="S600"/>
  <c r="R600"/>
  <c r="Q600"/>
  <c r="P600"/>
  <c r="O600"/>
  <c r="N600"/>
  <c r="M600"/>
  <c r="L600"/>
  <c r="K600"/>
  <c r="J600"/>
  <c r="AH599"/>
  <c r="AF599"/>
  <c r="AE599"/>
  <c r="AD599"/>
  <c r="AC599"/>
  <c r="AB599"/>
  <c r="AA599"/>
  <c r="Z599"/>
  <c r="Y599"/>
  <c r="X599"/>
  <c r="W599"/>
  <c r="V599"/>
  <c r="U599"/>
  <c r="T599"/>
  <c r="S599"/>
  <c r="R599"/>
  <c r="Q599"/>
  <c r="P599"/>
  <c r="O599"/>
  <c r="N599"/>
  <c r="M599"/>
  <c r="L599"/>
  <c r="K599"/>
  <c r="J599"/>
  <c r="AH598"/>
  <c r="AF598"/>
  <c r="AE598"/>
  <c r="AD598"/>
  <c r="AC598"/>
  <c r="AB598"/>
  <c r="AA598"/>
  <c r="Z598"/>
  <c r="Y598"/>
  <c r="X598"/>
  <c r="W598"/>
  <c r="V598"/>
  <c r="U598"/>
  <c r="T598"/>
  <c r="S598"/>
  <c r="R598"/>
  <c r="Q598"/>
  <c r="P598"/>
  <c r="O598"/>
  <c r="N598"/>
  <c r="M598"/>
  <c r="L598"/>
  <c r="K598"/>
  <c r="J598"/>
  <c r="AH597"/>
  <c r="AF597"/>
  <c r="AE597"/>
  <c r="AD597"/>
  <c r="AC597"/>
  <c r="AB597"/>
  <c r="AA597"/>
  <c r="Z597"/>
  <c r="Y597"/>
  <c r="X597"/>
  <c r="W597"/>
  <c r="V597"/>
  <c r="U597"/>
  <c r="T597"/>
  <c r="S597"/>
  <c r="R597"/>
  <c r="Q597"/>
  <c r="P597"/>
  <c r="O597"/>
  <c r="N597"/>
  <c r="M597"/>
  <c r="L597"/>
  <c r="K597"/>
  <c r="J597"/>
  <c r="AH596"/>
  <c r="AF596"/>
  <c r="AE596"/>
  <c r="AD596"/>
  <c r="AC596"/>
  <c r="AB596"/>
  <c r="AA596"/>
  <c r="Z596"/>
  <c r="Y596"/>
  <c r="X596"/>
  <c r="W596"/>
  <c r="V596"/>
  <c r="U596"/>
  <c r="T596"/>
  <c r="S596"/>
  <c r="R596"/>
  <c r="Q596"/>
  <c r="P596"/>
  <c r="O596"/>
  <c r="N596"/>
  <c r="M596"/>
  <c r="L596"/>
  <c r="K596"/>
  <c r="J596"/>
  <c r="AH595"/>
  <c r="AF595"/>
  <c r="AE595"/>
  <c r="AD595"/>
  <c r="AC595"/>
  <c r="AB595"/>
  <c r="AA595"/>
  <c r="Z595"/>
  <c r="Y595"/>
  <c r="X595"/>
  <c r="W595"/>
  <c r="V595"/>
  <c r="U595"/>
  <c r="T595"/>
  <c r="S595"/>
  <c r="R595"/>
  <c r="Q595"/>
  <c r="P595"/>
  <c r="O595"/>
  <c r="N595"/>
  <c r="M595"/>
  <c r="L595"/>
  <c r="K595"/>
  <c r="J595"/>
  <c r="AH594"/>
  <c r="AF594"/>
  <c r="AE594"/>
  <c r="AD594"/>
  <c r="AC594"/>
  <c r="AB594"/>
  <c r="AA594"/>
  <c r="Z594"/>
  <c r="Y594"/>
  <c r="X594"/>
  <c r="W594"/>
  <c r="V594"/>
  <c r="U594"/>
  <c r="T594"/>
  <c r="S594"/>
  <c r="R594"/>
  <c r="Q594"/>
  <c r="P594"/>
  <c r="O594"/>
  <c r="N594"/>
  <c r="M594"/>
  <c r="L594"/>
  <c r="K594"/>
  <c r="J594"/>
  <c r="AH593"/>
  <c r="AF593"/>
  <c r="AE593"/>
  <c r="AD593"/>
  <c r="AC593"/>
  <c r="AB593"/>
  <c r="AA593"/>
  <c r="Z593"/>
  <c r="Y593"/>
  <c r="X593"/>
  <c r="W593"/>
  <c r="V593"/>
  <c r="U593"/>
  <c r="T593"/>
  <c r="S593"/>
  <c r="R593"/>
  <c r="Q593"/>
  <c r="P593"/>
  <c r="O593"/>
  <c r="N593"/>
  <c r="M593"/>
  <c r="L593"/>
  <c r="K593"/>
  <c r="J593"/>
  <c r="AH592"/>
  <c r="AF592"/>
  <c r="AE592"/>
  <c r="AD592"/>
  <c r="AC592"/>
  <c r="AB592"/>
  <c r="AA592"/>
  <c r="Z592"/>
  <c r="Y592"/>
  <c r="X592"/>
  <c r="W592"/>
  <c r="V592"/>
  <c r="U592"/>
  <c r="T592"/>
  <c r="S592"/>
  <c r="R592"/>
  <c r="Q592"/>
  <c r="P592"/>
  <c r="O592"/>
  <c r="N592"/>
  <c r="M592"/>
  <c r="L592"/>
  <c r="K592"/>
  <c r="J592"/>
  <c r="AH591"/>
  <c r="AF591"/>
  <c r="AE591"/>
  <c r="AD591"/>
  <c r="AC591"/>
  <c r="AB591"/>
  <c r="AA591"/>
  <c r="Z591"/>
  <c r="Y591"/>
  <c r="X591"/>
  <c r="W591"/>
  <c r="V591"/>
  <c r="U591"/>
  <c r="T591"/>
  <c r="S591"/>
  <c r="R591"/>
  <c r="Q591"/>
  <c r="P591"/>
  <c r="O591"/>
  <c r="N591"/>
  <c r="M591"/>
  <c r="L591"/>
  <c r="K591"/>
  <c r="J591"/>
  <c r="AH590"/>
  <c r="AF590"/>
  <c r="AE590"/>
  <c r="AD590"/>
  <c r="AC590"/>
  <c r="AB590"/>
  <c r="AA590"/>
  <c r="Z590"/>
  <c r="Y590"/>
  <c r="X590"/>
  <c r="W590"/>
  <c r="V590"/>
  <c r="U590"/>
  <c r="T590"/>
  <c r="S590"/>
  <c r="R590"/>
  <c r="Q590"/>
  <c r="P590"/>
  <c r="O590"/>
  <c r="N590"/>
  <c r="M590"/>
  <c r="L590"/>
  <c r="K590"/>
  <c r="J590"/>
  <c r="AH589"/>
  <c r="AF589"/>
  <c r="AE589"/>
  <c r="AD589"/>
  <c r="AC589"/>
  <c r="AB589"/>
  <c r="AA589"/>
  <c r="Z589"/>
  <c r="Y589"/>
  <c r="X589"/>
  <c r="W589"/>
  <c r="V589"/>
  <c r="U589"/>
  <c r="T589"/>
  <c r="S589"/>
  <c r="R589"/>
  <c r="Q589"/>
  <c r="P589"/>
  <c r="O589"/>
  <c r="N589"/>
  <c r="M589"/>
  <c r="L589"/>
  <c r="K589"/>
  <c r="J589"/>
  <c r="AH588"/>
  <c r="AF588"/>
  <c r="AE588"/>
  <c r="AD588"/>
  <c r="AC588"/>
  <c r="AB588"/>
  <c r="AA588"/>
  <c r="Z588"/>
  <c r="Y588"/>
  <c r="X588"/>
  <c r="W588"/>
  <c r="V588"/>
  <c r="U588"/>
  <c r="T588"/>
  <c r="S588"/>
  <c r="R588"/>
  <c r="Q588"/>
  <c r="P588"/>
  <c r="O588"/>
  <c r="N588"/>
  <c r="M588"/>
  <c r="L588"/>
  <c r="K588"/>
  <c r="J588"/>
  <c r="AH587"/>
  <c r="AF587"/>
  <c r="AE587"/>
  <c r="AD587"/>
  <c r="AC587"/>
  <c r="AB587"/>
  <c r="AA587"/>
  <c r="Z587"/>
  <c r="Y587"/>
  <c r="X587"/>
  <c r="W587"/>
  <c r="V587"/>
  <c r="U587"/>
  <c r="T587"/>
  <c r="S587"/>
  <c r="R587"/>
  <c r="Q587"/>
  <c r="P587"/>
  <c r="O587"/>
  <c r="N587"/>
  <c r="M587"/>
  <c r="L587"/>
  <c r="K587"/>
  <c r="J587"/>
  <c r="AH586"/>
  <c r="AF586"/>
  <c r="AE586"/>
  <c r="AD586"/>
  <c r="AC586"/>
  <c r="AB586"/>
  <c r="AA586"/>
  <c r="Z586"/>
  <c r="Y586"/>
  <c r="X586"/>
  <c r="W586"/>
  <c r="V586"/>
  <c r="U586"/>
  <c r="T586"/>
  <c r="S586"/>
  <c r="R586"/>
  <c r="Q586"/>
  <c r="P586"/>
  <c r="O586"/>
  <c r="N586"/>
  <c r="M586"/>
  <c r="L586"/>
  <c r="K586"/>
  <c r="J586"/>
  <c r="AH585"/>
  <c r="AF585"/>
  <c r="AE585"/>
  <c r="AD585"/>
  <c r="AC585"/>
  <c r="AB585"/>
  <c r="AA585"/>
  <c r="Z585"/>
  <c r="Y585"/>
  <c r="X585"/>
  <c r="W585"/>
  <c r="V585"/>
  <c r="U585"/>
  <c r="T585"/>
  <c r="S585"/>
  <c r="R585"/>
  <c r="Q585"/>
  <c r="P585"/>
  <c r="O585"/>
  <c r="N585"/>
  <c r="M585"/>
  <c r="L585"/>
  <c r="K585"/>
  <c r="J585"/>
  <c r="AH584"/>
  <c r="AF584"/>
  <c r="AE584"/>
  <c r="AD584"/>
  <c r="AC584"/>
  <c r="AB584"/>
  <c r="AA584"/>
  <c r="Z584"/>
  <c r="Y584"/>
  <c r="X584"/>
  <c r="W584"/>
  <c r="V584"/>
  <c r="U584"/>
  <c r="T584"/>
  <c r="S584"/>
  <c r="R584"/>
  <c r="Q584"/>
  <c r="P584"/>
  <c r="O584"/>
  <c r="N584"/>
  <c r="M584"/>
  <c r="L584"/>
  <c r="K584"/>
  <c r="J584"/>
  <c r="AH583"/>
  <c r="AF583"/>
  <c r="AE583"/>
  <c r="AD583"/>
  <c r="AC583"/>
  <c r="AB583"/>
  <c r="AA583"/>
  <c r="Z583"/>
  <c r="Y583"/>
  <c r="X583"/>
  <c r="W583"/>
  <c r="V583"/>
  <c r="U583"/>
  <c r="T583"/>
  <c r="S583"/>
  <c r="R583"/>
  <c r="Q583"/>
  <c r="P583"/>
  <c r="O583"/>
  <c r="N583"/>
  <c r="M583"/>
  <c r="L583"/>
  <c r="K583"/>
  <c r="J583"/>
  <c r="AH582"/>
  <c r="AF582"/>
  <c r="AE582"/>
  <c r="AD582"/>
  <c r="AC582"/>
  <c r="AB582"/>
  <c r="AA582"/>
  <c r="Z582"/>
  <c r="Y582"/>
  <c r="X582"/>
  <c r="W582"/>
  <c r="V582"/>
  <c r="U582"/>
  <c r="T582"/>
  <c r="S582"/>
  <c r="R582"/>
  <c r="Q582"/>
  <c r="P582"/>
  <c r="O582"/>
  <c r="N582"/>
  <c r="M582"/>
  <c r="L582"/>
  <c r="K582"/>
  <c r="J582"/>
  <c r="AH581"/>
  <c r="AF581"/>
  <c r="AE581"/>
  <c r="AD581"/>
  <c r="AC581"/>
  <c r="AB581"/>
  <c r="AA581"/>
  <c r="Z581"/>
  <c r="Y581"/>
  <c r="X581"/>
  <c r="W581"/>
  <c r="V581"/>
  <c r="U581"/>
  <c r="T581"/>
  <c r="S581"/>
  <c r="R581"/>
  <c r="Q581"/>
  <c r="P581"/>
  <c r="O581"/>
  <c r="N581"/>
  <c r="M581"/>
  <c r="L581"/>
  <c r="K581"/>
  <c r="J581"/>
  <c r="AH580"/>
  <c r="AF580"/>
  <c r="AE580"/>
  <c r="AD580"/>
  <c r="AC580"/>
  <c r="AB580"/>
  <c r="AA580"/>
  <c r="Z580"/>
  <c r="Y580"/>
  <c r="X580"/>
  <c r="W580"/>
  <c r="V580"/>
  <c r="U580"/>
  <c r="T580"/>
  <c r="S580"/>
  <c r="R580"/>
  <c r="Q580"/>
  <c r="P580"/>
  <c r="O580"/>
  <c r="N580"/>
  <c r="M580"/>
  <c r="L580"/>
  <c r="K580"/>
  <c r="J580"/>
  <c r="AH579"/>
  <c r="AF579"/>
  <c r="AE579"/>
  <c r="AD579"/>
  <c r="AC579"/>
  <c r="AB579"/>
  <c r="AA579"/>
  <c r="Z579"/>
  <c r="Y579"/>
  <c r="X579"/>
  <c r="W579"/>
  <c r="V579"/>
  <c r="U579"/>
  <c r="T579"/>
  <c r="S579"/>
  <c r="R579"/>
  <c r="Q579"/>
  <c r="P579"/>
  <c r="O579"/>
  <c r="N579"/>
  <c r="M579"/>
  <c r="L579"/>
  <c r="K579"/>
  <c r="J579"/>
  <c r="AH578"/>
  <c r="AF578"/>
  <c r="AE578"/>
  <c r="AD578"/>
  <c r="AC578"/>
  <c r="AB578"/>
  <c r="AA578"/>
  <c r="Z578"/>
  <c r="Y578"/>
  <c r="X578"/>
  <c r="W578"/>
  <c r="V578"/>
  <c r="U578"/>
  <c r="T578"/>
  <c r="S578"/>
  <c r="R578"/>
  <c r="Q578"/>
  <c r="P578"/>
  <c r="O578"/>
  <c r="N578"/>
  <c r="M578"/>
  <c r="L578"/>
  <c r="K578"/>
  <c r="J578"/>
  <c r="AH577"/>
  <c r="AF577"/>
  <c r="AE577"/>
  <c r="AD577"/>
  <c r="AC577"/>
  <c r="AB577"/>
  <c r="AA577"/>
  <c r="Z577"/>
  <c r="Y577"/>
  <c r="X577"/>
  <c r="W577"/>
  <c r="V577"/>
  <c r="U577"/>
  <c r="T577"/>
  <c r="S577"/>
  <c r="R577"/>
  <c r="Q577"/>
  <c r="P577"/>
  <c r="O577"/>
  <c r="N577"/>
  <c r="M577"/>
  <c r="L577"/>
  <c r="K577"/>
  <c r="J577"/>
  <c r="AH576"/>
  <c r="AF576"/>
  <c r="AE576"/>
  <c r="AD576"/>
  <c r="AC576"/>
  <c r="AB576"/>
  <c r="AA576"/>
  <c r="Z576"/>
  <c r="Y576"/>
  <c r="X576"/>
  <c r="W576"/>
  <c r="V576"/>
  <c r="U576"/>
  <c r="T576"/>
  <c r="S576"/>
  <c r="R576"/>
  <c r="Q576"/>
  <c r="P576"/>
  <c r="O576"/>
  <c r="N576"/>
  <c r="M576"/>
  <c r="L576"/>
  <c r="K576"/>
  <c r="J576"/>
  <c r="AH575"/>
  <c r="AF575"/>
  <c r="AE575"/>
  <c r="AD575"/>
  <c r="AC575"/>
  <c r="AB575"/>
  <c r="AA575"/>
  <c r="Z575"/>
  <c r="Y575"/>
  <c r="X575"/>
  <c r="W575"/>
  <c r="V575"/>
  <c r="U575"/>
  <c r="T575"/>
  <c r="S575"/>
  <c r="R575"/>
  <c r="Q575"/>
  <c r="P575"/>
  <c r="O575"/>
  <c r="N575"/>
  <c r="M575"/>
  <c r="L575"/>
  <c r="K575"/>
  <c r="J575"/>
  <c r="AH574"/>
  <c r="AF574"/>
  <c r="AE574"/>
  <c r="AD574"/>
  <c r="AC574"/>
  <c r="AB574"/>
  <c r="AA574"/>
  <c r="Z574"/>
  <c r="Y574"/>
  <c r="X574"/>
  <c r="W574"/>
  <c r="V574"/>
  <c r="U574"/>
  <c r="T574"/>
  <c r="S574"/>
  <c r="R574"/>
  <c r="Q574"/>
  <c r="P574"/>
  <c r="O574"/>
  <c r="N574"/>
  <c r="M574"/>
  <c r="L574"/>
  <c r="K574"/>
  <c r="J574"/>
  <c r="AH573"/>
  <c r="AF573"/>
  <c r="AE573"/>
  <c r="AD573"/>
  <c r="AC573"/>
  <c r="AB573"/>
  <c r="AA573"/>
  <c r="Z573"/>
  <c r="Y573"/>
  <c r="X573"/>
  <c r="W573"/>
  <c r="V573"/>
  <c r="U573"/>
  <c r="T573"/>
  <c r="S573"/>
  <c r="R573"/>
  <c r="Q573"/>
  <c r="P573"/>
  <c r="O573"/>
  <c r="N573"/>
  <c r="M573"/>
  <c r="L573"/>
  <c r="K573"/>
  <c r="J573"/>
  <c r="AH572"/>
  <c r="AF572"/>
  <c r="AE572"/>
  <c r="AD572"/>
  <c r="AC572"/>
  <c r="AB572"/>
  <c r="AA572"/>
  <c r="Z572"/>
  <c r="Y572"/>
  <c r="X572"/>
  <c r="W572"/>
  <c r="V572"/>
  <c r="U572"/>
  <c r="T572"/>
  <c r="S572"/>
  <c r="R572"/>
  <c r="Q572"/>
  <c r="P572"/>
  <c r="O572"/>
  <c r="N572"/>
  <c r="M572"/>
  <c r="L572"/>
  <c r="K572"/>
  <c r="J572"/>
  <c r="AH571"/>
  <c r="AF571"/>
  <c r="AE571"/>
  <c r="AD571"/>
  <c r="AC571"/>
  <c r="AB571"/>
  <c r="AA571"/>
  <c r="Z571"/>
  <c r="Y571"/>
  <c r="X571"/>
  <c r="W571"/>
  <c r="V571"/>
  <c r="U571"/>
  <c r="T571"/>
  <c r="S571"/>
  <c r="R571"/>
  <c r="Q571"/>
  <c r="P571"/>
  <c r="O571"/>
  <c r="N571"/>
  <c r="M571"/>
  <c r="L571"/>
  <c r="K571"/>
  <c r="J571"/>
  <c r="AH570"/>
  <c r="AF570"/>
  <c r="AE570"/>
  <c r="AD570"/>
  <c r="AC570"/>
  <c r="AB570"/>
  <c r="AA570"/>
  <c r="Z570"/>
  <c r="Y570"/>
  <c r="X570"/>
  <c r="W570"/>
  <c r="V570"/>
  <c r="U570"/>
  <c r="T570"/>
  <c r="S570"/>
  <c r="R570"/>
  <c r="Q570"/>
  <c r="P570"/>
  <c r="O570"/>
  <c r="N570"/>
  <c r="M570"/>
  <c r="L570"/>
  <c r="K570"/>
  <c r="J570"/>
  <c r="AH569"/>
  <c r="AF569"/>
  <c r="AE569"/>
  <c r="AD569"/>
  <c r="AC569"/>
  <c r="AB569"/>
  <c r="AA569"/>
  <c r="Z569"/>
  <c r="Y569"/>
  <c r="X569"/>
  <c r="W569"/>
  <c r="V569"/>
  <c r="U569"/>
  <c r="T569"/>
  <c r="S569"/>
  <c r="R569"/>
  <c r="Q569"/>
  <c r="P569"/>
  <c r="O569"/>
  <c r="N569"/>
  <c r="M569"/>
  <c r="L569"/>
  <c r="K569"/>
  <c r="J569"/>
  <c r="AH568"/>
  <c r="AF568"/>
  <c r="AE568"/>
  <c r="AD568"/>
  <c r="AC568"/>
  <c r="AB568"/>
  <c r="AA568"/>
  <c r="Z568"/>
  <c r="Y568"/>
  <c r="X568"/>
  <c r="W568"/>
  <c r="V568"/>
  <c r="U568"/>
  <c r="T568"/>
  <c r="S568"/>
  <c r="R568"/>
  <c r="Q568"/>
  <c r="P568"/>
  <c r="O568"/>
  <c r="N568"/>
  <c r="M568"/>
  <c r="L568"/>
  <c r="K568"/>
  <c r="J568"/>
  <c r="AH567"/>
  <c r="AF567"/>
  <c r="AE567"/>
  <c r="AD567"/>
  <c r="AC567"/>
  <c r="AB567"/>
  <c r="AA567"/>
  <c r="Z567"/>
  <c r="Y567"/>
  <c r="X567"/>
  <c r="W567"/>
  <c r="V567"/>
  <c r="U567"/>
  <c r="T567"/>
  <c r="S567"/>
  <c r="R567"/>
  <c r="Q567"/>
  <c r="P567"/>
  <c r="O567"/>
  <c r="N567"/>
  <c r="M567"/>
  <c r="L567"/>
  <c r="K567"/>
  <c r="J567"/>
  <c r="AH566"/>
  <c r="AF566"/>
  <c r="AE566"/>
  <c r="AD566"/>
  <c r="AC566"/>
  <c r="AB566"/>
  <c r="AA566"/>
  <c r="Z566"/>
  <c r="Y566"/>
  <c r="X566"/>
  <c r="W566"/>
  <c r="V566"/>
  <c r="U566"/>
  <c r="T566"/>
  <c r="S566"/>
  <c r="R566"/>
  <c r="Q566"/>
  <c r="P566"/>
  <c r="O566"/>
  <c r="N566"/>
  <c r="M566"/>
  <c r="L566"/>
  <c r="K566"/>
  <c r="J566"/>
  <c r="AH565"/>
  <c r="AF565"/>
  <c r="AE565"/>
  <c r="AD565"/>
  <c r="AC565"/>
  <c r="AB565"/>
  <c r="AA565"/>
  <c r="Z565"/>
  <c r="Y565"/>
  <c r="X565"/>
  <c r="W565"/>
  <c r="V565"/>
  <c r="U565"/>
  <c r="T565"/>
  <c r="S565"/>
  <c r="R565"/>
  <c r="Q565"/>
  <c r="P565"/>
  <c r="O565"/>
  <c r="N565"/>
  <c r="M565"/>
  <c r="L565"/>
  <c r="K565"/>
  <c r="J565"/>
  <c r="AH564"/>
  <c r="AF564"/>
  <c r="AE564"/>
  <c r="AD564"/>
  <c r="AC564"/>
  <c r="AB564"/>
  <c r="AA564"/>
  <c r="Z564"/>
  <c r="Y564"/>
  <c r="X564"/>
  <c r="W564"/>
  <c r="V564"/>
  <c r="U564"/>
  <c r="T564"/>
  <c r="S564"/>
  <c r="R564"/>
  <c r="Q564"/>
  <c r="P564"/>
  <c r="O564"/>
  <c r="N564"/>
  <c r="M564"/>
  <c r="L564"/>
  <c r="K564"/>
  <c r="J564"/>
  <c r="AH563"/>
  <c r="AF563"/>
  <c r="AE563"/>
  <c r="AD563"/>
  <c r="AC563"/>
  <c r="AB563"/>
  <c r="AA563"/>
  <c r="Z563"/>
  <c r="Y563"/>
  <c r="X563"/>
  <c r="W563"/>
  <c r="V563"/>
  <c r="U563"/>
  <c r="T563"/>
  <c r="S563"/>
  <c r="R563"/>
  <c r="Q563"/>
  <c r="P563"/>
  <c r="O563"/>
  <c r="N563"/>
  <c r="M563"/>
  <c r="L563"/>
  <c r="K563"/>
  <c r="J563"/>
  <c r="AH562"/>
  <c r="AF562"/>
  <c r="AE562"/>
  <c r="AD562"/>
  <c r="AC562"/>
  <c r="AB562"/>
  <c r="AA562"/>
  <c r="Z562"/>
  <c r="Y562"/>
  <c r="X562"/>
  <c r="W562"/>
  <c r="V562"/>
  <c r="U562"/>
  <c r="T562"/>
  <c r="S562"/>
  <c r="R562"/>
  <c r="Q562"/>
  <c r="P562"/>
  <c r="O562"/>
  <c r="N562"/>
  <c r="M562"/>
  <c r="L562"/>
  <c r="K562"/>
  <c r="J562"/>
  <c r="AH561"/>
  <c r="AF561"/>
  <c r="AE561"/>
  <c r="AD561"/>
  <c r="AC561"/>
  <c r="AB561"/>
  <c r="AA561"/>
  <c r="Z561"/>
  <c r="Y561"/>
  <c r="X561"/>
  <c r="W561"/>
  <c r="V561"/>
  <c r="U561"/>
  <c r="T561"/>
  <c r="S561"/>
  <c r="R561"/>
  <c r="Q561"/>
  <c r="P561"/>
  <c r="O561"/>
  <c r="N561"/>
  <c r="M561"/>
  <c r="L561"/>
  <c r="K561"/>
  <c r="J561"/>
  <c r="AH560"/>
  <c r="AF560"/>
  <c r="AE560"/>
  <c r="AD560"/>
  <c r="AC560"/>
  <c r="AB560"/>
  <c r="AA560"/>
  <c r="Z560"/>
  <c r="Y560"/>
  <c r="X560"/>
  <c r="W560"/>
  <c r="V560"/>
  <c r="U560"/>
  <c r="T560"/>
  <c r="S560"/>
  <c r="R560"/>
  <c r="Q560"/>
  <c r="P560"/>
  <c r="O560"/>
  <c r="N560"/>
  <c r="M560"/>
  <c r="L560"/>
  <c r="K560"/>
  <c r="J560"/>
  <c r="AH559"/>
  <c r="AF559"/>
  <c r="AE559"/>
  <c r="AD559"/>
  <c r="AC559"/>
  <c r="AB559"/>
  <c r="AA559"/>
  <c r="Z559"/>
  <c r="Y559"/>
  <c r="X559"/>
  <c r="W559"/>
  <c r="V559"/>
  <c r="U559"/>
  <c r="T559"/>
  <c r="S559"/>
  <c r="R559"/>
  <c r="Q559"/>
  <c r="P559"/>
  <c r="O559"/>
  <c r="N559"/>
  <c r="M559"/>
  <c r="L559"/>
  <c r="K559"/>
  <c r="J559"/>
  <c r="AH558"/>
  <c r="AF558"/>
  <c r="AE558"/>
  <c r="AD558"/>
  <c r="AC558"/>
  <c r="AB558"/>
  <c r="AA558"/>
  <c r="Z558"/>
  <c r="Y558"/>
  <c r="X558"/>
  <c r="W558"/>
  <c r="V558"/>
  <c r="U558"/>
  <c r="T558"/>
  <c r="S558"/>
  <c r="R558"/>
  <c r="Q558"/>
  <c r="P558"/>
  <c r="O558"/>
  <c r="N558"/>
  <c r="M558"/>
  <c r="L558"/>
  <c r="K558"/>
  <c r="J558"/>
  <c r="AH557"/>
  <c r="AF557"/>
  <c r="AE557"/>
  <c r="AD557"/>
  <c r="AC557"/>
  <c r="AB557"/>
  <c r="AA557"/>
  <c r="Z557"/>
  <c r="Y557"/>
  <c r="X557"/>
  <c r="W557"/>
  <c r="V557"/>
  <c r="U557"/>
  <c r="T557"/>
  <c r="S557"/>
  <c r="R557"/>
  <c r="Q557"/>
  <c r="P557"/>
  <c r="O557"/>
  <c r="N557"/>
  <c r="M557"/>
  <c r="L557"/>
  <c r="K557"/>
  <c r="J557"/>
  <c r="AH556"/>
  <c r="AF556"/>
  <c r="AE556"/>
  <c r="AD556"/>
  <c r="AC556"/>
  <c r="AB556"/>
  <c r="AA556"/>
  <c r="Z556"/>
  <c r="Y556"/>
  <c r="X556"/>
  <c r="W556"/>
  <c r="V556"/>
  <c r="U556"/>
  <c r="T556"/>
  <c r="S556"/>
  <c r="R556"/>
  <c r="Q556"/>
  <c r="P556"/>
  <c r="O556"/>
  <c r="N556"/>
  <c r="M556"/>
  <c r="L556"/>
  <c r="K556"/>
  <c r="J556"/>
  <c r="AH555"/>
  <c r="AF555"/>
  <c r="AE555"/>
  <c r="AD555"/>
  <c r="AC555"/>
  <c r="AB555"/>
  <c r="AA555"/>
  <c r="Z555"/>
  <c r="Y555"/>
  <c r="X555"/>
  <c r="W555"/>
  <c r="V555"/>
  <c r="U555"/>
  <c r="T555"/>
  <c r="S555"/>
  <c r="R555"/>
  <c r="Q555"/>
  <c r="P555"/>
  <c r="O555"/>
  <c r="N555"/>
  <c r="M555"/>
  <c r="L555"/>
  <c r="K555"/>
  <c r="J555"/>
  <c r="AH554"/>
  <c r="AF554"/>
  <c r="AE554"/>
  <c r="AD554"/>
  <c r="AC554"/>
  <c r="AB554"/>
  <c r="AA554"/>
  <c r="Z554"/>
  <c r="Y554"/>
  <c r="X554"/>
  <c r="W554"/>
  <c r="V554"/>
  <c r="U554"/>
  <c r="T554"/>
  <c r="S554"/>
  <c r="R554"/>
  <c r="Q554"/>
  <c r="P554"/>
  <c r="O554"/>
  <c r="N554"/>
  <c r="M554"/>
  <c r="L554"/>
  <c r="K554"/>
  <c r="J554"/>
  <c r="AH553"/>
  <c r="AF553"/>
  <c r="AE553"/>
  <c r="AD553"/>
  <c r="AC553"/>
  <c r="AB553"/>
  <c r="AA553"/>
  <c r="Z553"/>
  <c r="Y553"/>
  <c r="X553"/>
  <c r="W553"/>
  <c r="V553"/>
  <c r="U553"/>
  <c r="T553"/>
  <c r="S553"/>
  <c r="R553"/>
  <c r="Q553"/>
  <c r="P553"/>
  <c r="O553"/>
  <c r="N553"/>
  <c r="M553"/>
  <c r="L553"/>
  <c r="K553"/>
  <c r="J553"/>
  <c r="AH552"/>
  <c r="AF552"/>
  <c r="AE552"/>
  <c r="AD552"/>
  <c r="AC552"/>
  <c r="AB552"/>
  <c r="AA552"/>
  <c r="Z552"/>
  <c r="Y552"/>
  <c r="X552"/>
  <c r="W552"/>
  <c r="V552"/>
  <c r="U552"/>
  <c r="T552"/>
  <c r="S552"/>
  <c r="R552"/>
  <c r="Q552"/>
  <c r="P552"/>
  <c r="O552"/>
  <c r="N552"/>
  <c r="M552"/>
  <c r="L552"/>
  <c r="K552"/>
  <c r="J552"/>
  <c r="AH551"/>
  <c r="AF551"/>
  <c r="AE551"/>
  <c r="AD551"/>
  <c r="AC551"/>
  <c r="AB551"/>
  <c r="AA551"/>
  <c r="Z551"/>
  <c r="Y551"/>
  <c r="X551"/>
  <c r="W551"/>
  <c r="V551"/>
  <c r="U551"/>
  <c r="T551"/>
  <c r="S551"/>
  <c r="R551"/>
  <c r="Q551"/>
  <c r="P551"/>
  <c r="O551"/>
  <c r="N551"/>
  <c r="M551"/>
  <c r="L551"/>
  <c r="K551"/>
  <c r="J551"/>
  <c r="AH550"/>
  <c r="AF550"/>
  <c r="AE550"/>
  <c r="AD550"/>
  <c r="AC550"/>
  <c r="AB550"/>
  <c r="AA550"/>
  <c r="Z550"/>
  <c r="Y550"/>
  <c r="X550"/>
  <c r="W550"/>
  <c r="V550"/>
  <c r="U550"/>
  <c r="T550"/>
  <c r="S550"/>
  <c r="R550"/>
  <c r="Q550"/>
  <c r="P550"/>
  <c r="O550"/>
  <c r="N550"/>
  <c r="M550"/>
  <c r="L550"/>
  <c r="K550"/>
  <c r="J550"/>
  <c r="AH549"/>
  <c r="AF549"/>
  <c r="AE549"/>
  <c r="AD549"/>
  <c r="AC549"/>
  <c r="AB549"/>
  <c r="AA549"/>
  <c r="Z549"/>
  <c r="Y549"/>
  <c r="X549"/>
  <c r="W549"/>
  <c r="V549"/>
  <c r="U549"/>
  <c r="T549"/>
  <c r="S549"/>
  <c r="R549"/>
  <c r="Q549"/>
  <c r="P549"/>
  <c r="O549"/>
  <c r="N549"/>
  <c r="M549"/>
  <c r="L549"/>
  <c r="K549"/>
  <c r="J549"/>
  <c r="AH548"/>
  <c r="AF548"/>
  <c r="AE548"/>
  <c r="AD548"/>
  <c r="AC548"/>
  <c r="AB548"/>
  <c r="AA548"/>
  <c r="Z548"/>
  <c r="Y548"/>
  <c r="X548"/>
  <c r="W548"/>
  <c r="V548"/>
  <c r="U548"/>
  <c r="T548"/>
  <c r="S548"/>
  <c r="R548"/>
  <c r="Q548"/>
  <c r="P548"/>
  <c r="O548"/>
  <c r="N548"/>
  <c r="M548"/>
  <c r="L548"/>
  <c r="K548"/>
  <c r="J548"/>
  <c r="AH547"/>
  <c r="AF547"/>
  <c r="AE547"/>
  <c r="AD547"/>
  <c r="AC547"/>
  <c r="AB547"/>
  <c r="AA547"/>
  <c r="Z547"/>
  <c r="Y547"/>
  <c r="X547"/>
  <c r="W547"/>
  <c r="V547"/>
  <c r="U547"/>
  <c r="T547"/>
  <c r="S547"/>
  <c r="R547"/>
  <c r="Q547"/>
  <c r="P547"/>
  <c r="O547"/>
  <c r="N547"/>
  <c r="M547"/>
  <c r="L547"/>
  <c r="K547"/>
  <c r="J547"/>
  <c r="AH546"/>
  <c r="AF546"/>
  <c r="AE546"/>
  <c r="AD546"/>
  <c r="AC546"/>
  <c r="AB546"/>
  <c r="AA546"/>
  <c r="Z546"/>
  <c r="Y546"/>
  <c r="X546"/>
  <c r="W546"/>
  <c r="V546"/>
  <c r="U546"/>
  <c r="T546"/>
  <c r="S546"/>
  <c r="R546"/>
  <c r="Q546"/>
  <c r="P546"/>
  <c r="O546"/>
  <c r="N546"/>
  <c r="M546"/>
  <c r="L546"/>
  <c r="K546"/>
  <c r="J546"/>
  <c r="AH545"/>
  <c r="AF545"/>
  <c r="AE545"/>
  <c r="AD545"/>
  <c r="AC545"/>
  <c r="AB545"/>
  <c r="AA545"/>
  <c r="Z545"/>
  <c r="Y545"/>
  <c r="X545"/>
  <c r="W545"/>
  <c r="V545"/>
  <c r="U545"/>
  <c r="T545"/>
  <c r="S545"/>
  <c r="R545"/>
  <c r="Q545"/>
  <c r="P545"/>
  <c r="O545"/>
  <c r="N545"/>
  <c r="M545"/>
  <c r="L545"/>
  <c r="K545"/>
  <c r="J545"/>
  <c r="AH544"/>
  <c r="AF544"/>
  <c r="AE544"/>
  <c r="AD544"/>
  <c r="AC544"/>
  <c r="AB544"/>
  <c r="AA544"/>
  <c r="Z544"/>
  <c r="Y544"/>
  <c r="X544"/>
  <c r="W544"/>
  <c r="V544"/>
  <c r="U544"/>
  <c r="T544"/>
  <c r="S544"/>
  <c r="R544"/>
  <c r="Q544"/>
  <c r="P544"/>
  <c r="O544"/>
  <c r="N544"/>
  <c r="M544"/>
  <c r="L544"/>
  <c r="K544"/>
  <c r="J544"/>
  <c r="AH543"/>
  <c r="AF543"/>
  <c r="AE543"/>
  <c r="AD543"/>
  <c r="AC543"/>
  <c r="AB543"/>
  <c r="AA543"/>
  <c r="Z543"/>
  <c r="Y543"/>
  <c r="X543"/>
  <c r="W543"/>
  <c r="V543"/>
  <c r="U543"/>
  <c r="T543"/>
  <c r="S543"/>
  <c r="R543"/>
  <c r="Q543"/>
  <c r="P543"/>
  <c r="O543"/>
  <c r="N543"/>
  <c r="M543"/>
  <c r="L543"/>
  <c r="K543"/>
  <c r="J543"/>
  <c r="AH542"/>
  <c r="AF542"/>
  <c r="AE542"/>
  <c r="AD542"/>
  <c r="AC542"/>
  <c r="AB542"/>
  <c r="AA542"/>
  <c r="Z542"/>
  <c r="Y542"/>
  <c r="X542"/>
  <c r="W542"/>
  <c r="V542"/>
  <c r="U542"/>
  <c r="T542"/>
  <c r="S542"/>
  <c r="R542"/>
  <c r="Q542"/>
  <c r="P542"/>
  <c r="O542"/>
  <c r="N542"/>
  <c r="M542"/>
  <c r="L542"/>
  <c r="K542"/>
  <c r="J542"/>
  <c r="AH541"/>
  <c r="AF541"/>
  <c r="AE541"/>
  <c r="AD541"/>
  <c r="AC541"/>
  <c r="AB541"/>
  <c r="AA541"/>
  <c r="Z541"/>
  <c r="Y541"/>
  <c r="X541"/>
  <c r="W541"/>
  <c r="V541"/>
  <c r="U541"/>
  <c r="T541"/>
  <c r="S541"/>
  <c r="R541"/>
  <c r="Q541"/>
  <c r="P541"/>
  <c r="O541"/>
  <c r="N541"/>
  <c r="M541"/>
  <c r="L541"/>
  <c r="K541"/>
  <c r="J541"/>
  <c r="AH540"/>
  <c r="AF540"/>
  <c r="AE540"/>
  <c r="AD540"/>
  <c r="AC540"/>
  <c r="AB540"/>
  <c r="AA540"/>
  <c r="Z540"/>
  <c r="Y540"/>
  <c r="X540"/>
  <c r="W540"/>
  <c r="V540"/>
  <c r="U540"/>
  <c r="T540"/>
  <c r="S540"/>
  <c r="R540"/>
  <c r="Q540"/>
  <c r="P540"/>
  <c r="O540"/>
  <c r="N540"/>
  <c r="M540"/>
  <c r="L540"/>
  <c r="K540"/>
  <c r="J540"/>
  <c r="AH539"/>
  <c r="AF539"/>
  <c r="AE539"/>
  <c r="AD539"/>
  <c r="AC539"/>
  <c r="AB539"/>
  <c r="AA539"/>
  <c r="Z539"/>
  <c r="Y539"/>
  <c r="X539"/>
  <c r="W539"/>
  <c r="V539"/>
  <c r="U539"/>
  <c r="T539"/>
  <c r="S539"/>
  <c r="R539"/>
  <c r="Q539"/>
  <c r="P539"/>
  <c r="O539"/>
  <c r="N539"/>
  <c r="M539"/>
  <c r="L539"/>
  <c r="K539"/>
  <c r="J539"/>
  <c r="AH538"/>
  <c r="AF538"/>
  <c r="AE538"/>
  <c r="AD538"/>
  <c r="AC538"/>
  <c r="AB538"/>
  <c r="AA538"/>
  <c r="Z538"/>
  <c r="Y538"/>
  <c r="X538"/>
  <c r="W538"/>
  <c r="V538"/>
  <c r="U538"/>
  <c r="T538"/>
  <c r="S538"/>
  <c r="R538"/>
  <c r="Q538"/>
  <c r="P538"/>
  <c r="O538"/>
  <c r="N538"/>
  <c r="M538"/>
  <c r="L538"/>
  <c r="K538"/>
  <c r="J538"/>
  <c r="AH537"/>
  <c r="AF537"/>
  <c r="AE537"/>
  <c r="AD537"/>
  <c r="AC537"/>
  <c r="AB537"/>
  <c r="AA537"/>
  <c r="Z537"/>
  <c r="Y537"/>
  <c r="X537"/>
  <c r="W537"/>
  <c r="V537"/>
  <c r="U537"/>
  <c r="T537"/>
  <c r="S537"/>
  <c r="R537"/>
  <c r="Q537"/>
  <c r="P537"/>
  <c r="O537"/>
  <c r="N537"/>
  <c r="M537"/>
  <c r="L537"/>
  <c r="K537"/>
  <c r="J537"/>
  <c r="AH536"/>
  <c r="AF536"/>
  <c r="AE536"/>
  <c r="AD536"/>
  <c r="AC536"/>
  <c r="AB536"/>
  <c r="AA536"/>
  <c r="Z536"/>
  <c r="Y536"/>
  <c r="X536"/>
  <c r="W536"/>
  <c r="V536"/>
  <c r="U536"/>
  <c r="T536"/>
  <c r="S536"/>
  <c r="R536"/>
  <c r="Q536"/>
  <c r="P536"/>
  <c r="O536"/>
  <c r="N536"/>
  <c r="M536"/>
  <c r="L536"/>
  <c r="K536"/>
  <c r="J536"/>
  <c r="AH535"/>
  <c r="AF535"/>
  <c r="AE535"/>
  <c r="AD535"/>
  <c r="AC535"/>
  <c r="AB535"/>
  <c r="AA535"/>
  <c r="Z535"/>
  <c r="Y535"/>
  <c r="X535"/>
  <c r="W535"/>
  <c r="V535"/>
  <c r="U535"/>
  <c r="T535"/>
  <c r="S535"/>
  <c r="R535"/>
  <c r="Q535"/>
  <c r="P535"/>
  <c r="O535"/>
  <c r="N535"/>
  <c r="M535"/>
  <c r="L535"/>
  <c r="K535"/>
  <c r="J535"/>
  <c r="AH534"/>
  <c r="AF534"/>
  <c r="AE534"/>
  <c r="AD534"/>
  <c r="AC534"/>
  <c r="AB534"/>
  <c r="AA534"/>
  <c r="Z534"/>
  <c r="Y534"/>
  <c r="X534"/>
  <c r="W534"/>
  <c r="V534"/>
  <c r="U534"/>
  <c r="T534"/>
  <c r="S534"/>
  <c r="R534"/>
  <c r="Q534"/>
  <c r="P534"/>
  <c r="O534"/>
  <c r="N534"/>
  <c r="M534"/>
  <c r="L534"/>
  <c r="K534"/>
  <c r="J534"/>
  <c r="AH533"/>
  <c r="AF533"/>
  <c r="AE533"/>
  <c r="AD533"/>
  <c r="AC533"/>
  <c r="AB533"/>
  <c r="AA533"/>
  <c r="Z533"/>
  <c r="Y533"/>
  <c r="X533"/>
  <c r="W533"/>
  <c r="V533"/>
  <c r="U533"/>
  <c r="T533"/>
  <c r="S533"/>
  <c r="R533"/>
  <c r="Q533"/>
  <c r="P533"/>
  <c r="O533"/>
  <c r="N533"/>
  <c r="M533"/>
  <c r="L533"/>
  <c r="K533"/>
  <c r="J533"/>
  <c r="AH532"/>
  <c r="AF532"/>
  <c r="AE532"/>
  <c r="AD532"/>
  <c r="AC532"/>
  <c r="AB532"/>
  <c r="AA532"/>
  <c r="Z532"/>
  <c r="Y532"/>
  <c r="X532"/>
  <c r="W532"/>
  <c r="V532"/>
  <c r="U532"/>
  <c r="T532"/>
  <c r="S532"/>
  <c r="R532"/>
  <c r="Q532"/>
  <c r="P532"/>
  <c r="O532"/>
  <c r="N532"/>
  <c r="M532"/>
  <c r="L532"/>
  <c r="K532"/>
  <c r="J532"/>
  <c r="AH531"/>
  <c r="AF531"/>
  <c r="AE531"/>
  <c r="AD531"/>
  <c r="AC531"/>
  <c r="AB531"/>
  <c r="AA531"/>
  <c r="Z531"/>
  <c r="Y531"/>
  <c r="X531"/>
  <c r="W531"/>
  <c r="V531"/>
  <c r="U531"/>
  <c r="T531"/>
  <c r="S531"/>
  <c r="R531"/>
  <c r="Q531"/>
  <c r="P531"/>
  <c r="O531"/>
  <c r="N531"/>
  <c r="M531"/>
  <c r="L531"/>
  <c r="K531"/>
  <c r="J531"/>
  <c r="AH530"/>
  <c r="AF530"/>
  <c r="AE530"/>
  <c r="AD530"/>
  <c r="AC530"/>
  <c r="AB530"/>
  <c r="AA530"/>
  <c r="Z530"/>
  <c r="Y530"/>
  <c r="X530"/>
  <c r="W530"/>
  <c r="V530"/>
  <c r="U530"/>
  <c r="T530"/>
  <c r="S530"/>
  <c r="R530"/>
  <c r="Q530"/>
  <c r="P530"/>
  <c r="O530"/>
  <c r="N530"/>
  <c r="M530"/>
  <c r="L530"/>
  <c r="K530"/>
  <c r="J530"/>
  <c r="AH529"/>
  <c r="AF529"/>
  <c r="AE529"/>
  <c r="AD529"/>
  <c r="AC529"/>
  <c r="AB529"/>
  <c r="AA529"/>
  <c r="Z529"/>
  <c r="Y529"/>
  <c r="X529"/>
  <c r="W529"/>
  <c r="V529"/>
  <c r="U529"/>
  <c r="T529"/>
  <c r="S529"/>
  <c r="R529"/>
  <c r="Q529"/>
  <c r="P529"/>
  <c r="O529"/>
  <c r="N529"/>
  <c r="M529"/>
  <c r="L529"/>
  <c r="K529"/>
  <c r="J529"/>
  <c r="AH528"/>
  <c r="AF528"/>
  <c r="AE528"/>
  <c r="AD528"/>
  <c r="AC528"/>
  <c r="AB528"/>
  <c r="AA528"/>
  <c r="Z528"/>
  <c r="Y528"/>
  <c r="X528"/>
  <c r="W528"/>
  <c r="V528"/>
  <c r="U528"/>
  <c r="T528"/>
  <c r="S528"/>
  <c r="R528"/>
  <c r="Q528"/>
  <c r="P528"/>
  <c r="O528"/>
  <c r="N528"/>
  <c r="M528"/>
  <c r="L528"/>
  <c r="K528"/>
  <c r="J528"/>
  <c r="AH527"/>
  <c r="AF527"/>
  <c r="AE527"/>
  <c r="AD527"/>
  <c r="AC527"/>
  <c r="AB527"/>
  <c r="AA527"/>
  <c r="Z527"/>
  <c r="Y527"/>
  <c r="X527"/>
  <c r="W527"/>
  <c r="V527"/>
  <c r="U527"/>
  <c r="T527"/>
  <c r="S527"/>
  <c r="R527"/>
  <c r="Q527"/>
  <c r="P527"/>
  <c r="O527"/>
  <c r="N527"/>
  <c r="M527"/>
  <c r="L527"/>
  <c r="K527"/>
  <c r="J527"/>
  <c r="AH526"/>
  <c r="AF526"/>
  <c r="AE526"/>
  <c r="AD526"/>
  <c r="AC526"/>
  <c r="AB526"/>
  <c r="AA526"/>
  <c r="Z526"/>
  <c r="Y526"/>
  <c r="X526"/>
  <c r="W526"/>
  <c r="V526"/>
  <c r="U526"/>
  <c r="T526"/>
  <c r="S526"/>
  <c r="R526"/>
  <c r="Q526"/>
  <c r="P526"/>
  <c r="O526"/>
  <c r="N526"/>
  <c r="M526"/>
  <c r="L526"/>
  <c r="K526"/>
  <c r="J526"/>
  <c r="AH525"/>
  <c r="AF525"/>
  <c r="AE525"/>
  <c r="AD525"/>
  <c r="AC525"/>
  <c r="AB525"/>
  <c r="AA525"/>
  <c r="Z525"/>
  <c r="Y525"/>
  <c r="X525"/>
  <c r="W525"/>
  <c r="V525"/>
  <c r="U525"/>
  <c r="T525"/>
  <c r="S525"/>
  <c r="R525"/>
  <c r="Q525"/>
  <c r="P525"/>
  <c r="O525"/>
  <c r="N525"/>
  <c r="M525"/>
  <c r="L525"/>
  <c r="K525"/>
  <c r="J525"/>
  <c r="AH524"/>
  <c r="AF524"/>
  <c r="AE524"/>
  <c r="AD524"/>
  <c r="AC524"/>
  <c r="AB524"/>
  <c r="AA524"/>
  <c r="Z524"/>
  <c r="Y524"/>
  <c r="X524"/>
  <c r="W524"/>
  <c r="V524"/>
  <c r="U524"/>
  <c r="T524"/>
  <c r="S524"/>
  <c r="R524"/>
  <c r="Q524"/>
  <c r="P524"/>
  <c r="O524"/>
  <c r="N524"/>
  <c r="M524"/>
  <c r="L524"/>
  <c r="K524"/>
  <c r="J524"/>
  <c r="AH523"/>
  <c r="AF523"/>
  <c r="AE523"/>
  <c r="AD523"/>
  <c r="AC523"/>
  <c r="AB523"/>
  <c r="AA523"/>
  <c r="Z523"/>
  <c r="Y523"/>
  <c r="X523"/>
  <c r="W523"/>
  <c r="V523"/>
  <c r="U523"/>
  <c r="T523"/>
  <c r="S523"/>
  <c r="R523"/>
  <c r="Q523"/>
  <c r="P523"/>
  <c r="O523"/>
  <c r="N523"/>
  <c r="M523"/>
  <c r="L523"/>
  <c r="K523"/>
  <c r="J523"/>
  <c r="AH522"/>
  <c r="AF522"/>
  <c r="AE522"/>
  <c r="AD522"/>
  <c r="AC522"/>
  <c r="AB522"/>
  <c r="AA522"/>
  <c r="Z522"/>
  <c r="Y522"/>
  <c r="X522"/>
  <c r="W522"/>
  <c r="V522"/>
  <c r="U522"/>
  <c r="T522"/>
  <c r="S522"/>
  <c r="R522"/>
  <c r="Q522"/>
  <c r="P522"/>
  <c r="O522"/>
  <c r="N522"/>
  <c r="M522"/>
  <c r="L522"/>
  <c r="K522"/>
  <c r="J522"/>
  <c r="AH521"/>
  <c r="AF521"/>
  <c r="AE521"/>
  <c r="AD521"/>
  <c r="AC521"/>
  <c r="AB521"/>
  <c r="AA521"/>
  <c r="Z521"/>
  <c r="Y521"/>
  <c r="X521"/>
  <c r="W521"/>
  <c r="V521"/>
  <c r="U521"/>
  <c r="T521"/>
  <c r="S521"/>
  <c r="R521"/>
  <c r="Q521"/>
  <c r="P521"/>
  <c r="O521"/>
  <c r="N521"/>
  <c r="M521"/>
  <c r="L521"/>
  <c r="K521"/>
  <c r="J521"/>
  <c r="AH520"/>
  <c r="AF520"/>
  <c r="AE520"/>
  <c r="AD520"/>
  <c r="AC520"/>
  <c r="AB520"/>
  <c r="AA520"/>
  <c r="Z520"/>
  <c r="Y520"/>
  <c r="X520"/>
  <c r="W520"/>
  <c r="V520"/>
  <c r="U520"/>
  <c r="T520"/>
  <c r="S520"/>
  <c r="R520"/>
  <c r="Q520"/>
  <c r="P520"/>
  <c r="O520"/>
  <c r="N520"/>
  <c r="M520"/>
  <c r="L520"/>
  <c r="K520"/>
  <c r="J520"/>
  <c r="AH519"/>
  <c r="AF519"/>
  <c r="AE519"/>
  <c r="AD519"/>
  <c r="AC519"/>
  <c r="AB519"/>
  <c r="AA519"/>
  <c r="Z519"/>
  <c r="Y519"/>
  <c r="X519"/>
  <c r="W519"/>
  <c r="V519"/>
  <c r="U519"/>
  <c r="T519"/>
  <c r="S519"/>
  <c r="R519"/>
  <c r="Q519"/>
  <c r="P519"/>
  <c r="O519"/>
  <c r="N519"/>
  <c r="M519"/>
  <c r="L519"/>
  <c r="K519"/>
  <c r="J519"/>
  <c r="AH518"/>
  <c r="AF518"/>
  <c r="AE518"/>
  <c r="AD518"/>
  <c r="AC518"/>
  <c r="AB518"/>
  <c r="AA518"/>
  <c r="Z518"/>
  <c r="Y518"/>
  <c r="X518"/>
  <c r="W518"/>
  <c r="V518"/>
  <c r="U518"/>
  <c r="T518"/>
  <c r="S518"/>
  <c r="R518"/>
  <c r="Q518"/>
  <c r="P518"/>
  <c r="O518"/>
  <c r="N518"/>
  <c r="M518"/>
  <c r="L518"/>
  <c r="K518"/>
  <c r="J518"/>
  <c r="AH517"/>
  <c r="AF517"/>
  <c r="AE517"/>
  <c r="AD517"/>
  <c r="AC517"/>
  <c r="AB517"/>
  <c r="AA517"/>
  <c r="Z517"/>
  <c r="Y517"/>
  <c r="X517"/>
  <c r="W517"/>
  <c r="V517"/>
  <c r="U517"/>
  <c r="T517"/>
  <c r="S517"/>
  <c r="R517"/>
  <c r="Q517"/>
  <c r="P517"/>
  <c r="O517"/>
  <c r="N517"/>
  <c r="M517"/>
  <c r="L517"/>
  <c r="K517"/>
  <c r="J517"/>
  <c r="AH516"/>
  <c r="AF516"/>
  <c r="AE516"/>
  <c r="AD516"/>
  <c r="AC516"/>
  <c r="AB516"/>
  <c r="AA516"/>
  <c r="Z516"/>
  <c r="Y516"/>
  <c r="X516"/>
  <c r="W516"/>
  <c r="V516"/>
  <c r="U516"/>
  <c r="T516"/>
  <c r="S516"/>
  <c r="R516"/>
  <c r="Q516"/>
  <c r="P516"/>
  <c r="O516"/>
  <c r="N516"/>
  <c r="M516"/>
  <c r="L516"/>
  <c r="K516"/>
  <c r="J516"/>
  <c r="AH515"/>
  <c r="AF515"/>
  <c r="AE515"/>
  <c r="AD515"/>
  <c r="AC515"/>
  <c r="AB515"/>
  <c r="AA515"/>
  <c r="Z515"/>
  <c r="Y515"/>
  <c r="X515"/>
  <c r="W515"/>
  <c r="V515"/>
  <c r="U515"/>
  <c r="T515"/>
  <c r="S515"/>
  <c r="R515"/>
  <c r="Q515"/>
  <c r="P515"/>
  <c r="O515"/>
  <c r="N515"/>
  <c r="M515"/>
  <c r="L515"/>
  <c r="K515"/>
  <c r="J515"/>
  <c r="AH514"/>
  <c r="AF514"/>
  <c r="AE514"/>
  <c r="AD514"/>
  <c r="AC514"/>
  <c r="AB514"/>
  <c r="AA514"/>
  <c r="Z514"/>
  <c r="Y514"/>
  <c r="X514"/>
  <c r="W514"/>
  <c r="V514"/>
  <c r="U514"/>
  <c r="T514"/>
  <c r="S514"/>
  <c r="R514"/>
  <c r="Q514"/>
  <c r="P514"/>
  <c r="O514"/>
  <c r="N514"/>
  <c r="M514"/>
  <c r="L514"/>
  <c r="K514"/>
  <c r="J514"/>
  <c r="AH513"/>
  <c r="AF513"/>
  <c r="AE513"/>
  <c r="AD513"/>
  <c r="AC513"/>
  <c r="AB513"/>
  <c r="AA513"/>
  <c r="Z513"/>
  <c r="Y513"/>
  <c r="X513"/>
  <c r="W513"/>
  <c r="V513"/>
  <c r="U513"/>
  <c r="T513"/>
  <c r="S513"/>
  <c r="R513"/>
  <c r="Q513"/>
  <c r="P513"/>
  <c r="O513"/>
  <c r="N513"/>
  <c r="M513"/>
  <c r="L513"/>
  <c r="K513"/>
  <c r="J513"/>
  <c r="AH512"/>
  <c r="AF512"/>
  <c r="AE512"/>
  <c r="AD512"/>
  <c r="AC512"/>
  <c r="AB512"/>
  <c r="AA512"/>
  <c r="Z512"/>
  <c r="Y512"/>
  <c r="X512"/>
  <c r="W512"/>
  <c r="V512"/>
  <c r="U512"/>
  <c r="T512"/>
  <c r="S512"/>
  <c r="R512"/>
  <c r="Q512"/>
  <c r="P512"/>
  <c r="O512"/>
  <c r="N512"/>
  <c r="M512"/>
  <c r="L512"/>
  <c r="K512"/>
  <c r="J512"/>
  <c r="AH511"/>
  <c r="AF511"/>
  <c r="AE511"/>
  <c r="AD511"/>
  <c r="AC511"/>
  <c r="AB511"/>
  <c r="AA511"/>
  <c r="Z511"/>
  <c r="Y511"/>
  <c r="X511"/>
  <c r="W511"/>
  <c r="V511"/>
  <c r="U511"/>
  <c r="T511"/>
  <c r="S511"/>
  <c r="R511"/>
  <c r="Q511"/>
  <c r="P511"/>
  <c r="O511"/>
  <c r="N511"/>
  <c r="M511"/>
  <c r="L511"/>
  <c r="K511"/>
  <c r="J511"/>
  <c r="AH510"/>
  <c r="AF510"/>
  <c r="AE510"/>
  <c r="AD510"/>
  <c r="AC510"/>
  <c r="AB510"/>
  <c r="AA510"/>
  <c r="Z510"/>
  <c r="Y510"/>
  <c r="X510"/>
  <c r="W510"/>
  <c r="V510"/>
  <c r="U510"/>
  <c r="T510"/>
  <c r="S510"/>
  <c r="R510"/>
  <c r="Q510"/>
  <c r="P510"/>
  <c r="O510"/>
  <c r="N510"/>
  <c r="M510"/>
  <c r="L510"/>
  <c r="K510"/>
  <c r="J510"/>
  <c r="AH509"/>
  <c r="AF509"/>
  <c r="AE509"/>
  <c r="AD509"/>
  <c r="AC509"/>
  <c r="AB509"/>
  <c r="AA509"/>
  <c r="Z509"/>
  <c r="Y509"/>
  <c r="X509"/>
  <c r="W509"/>
  <c r="V509"/>
  <c r="U509"/>
  <c r="T509"/>
  <c r="S509"/>
  <c r="R509"/>
  <c r="Q509"/>
  <c r="P509"/>
  <c r="O509"/>
  <c r="N509"/>
  <c r="M509"/>
  <c r="L509"/>
  <c r="K509"/>
  <c r="J509"/>
  <c r="AH508"/>
  <c r="AF508"/>
  <c r="AE508"/>
  <c r="AD508"/>
  <c r="AC508"/>
  <c r="AB508"/>
  <c r="AA508"/>
  <c r="Z508"/>
  <c r="Y508"/>
  <c r="X508"/>
  <c r="W508"/>
  <c r="V508"/>
  <c r="U508"/>
  <c r="T508"/>
  <c r="S508"/>
  <c r="R508"/>
  <c r="Q508"/>
  <c r="P508"/>
  <c r="O508"/>
  <c r="N508"/>
  <c r="M508"/>
  <c r="L508"/>
  <c r="K508"/>
  <c r="J508"/>
  <c r="AH507"/>
  <c r="AF507"/>
  <c r="AE507"/>
  <c r="AD507"/>
  <c r="AC507"/>
  <c r="AB507"/>
  <c r="AA507"/>
  <c r="Z507"/>
  <c r="Y507"/>
  <c r="X507"/>
  <c r="W507"/>
  <c r="V507"/>
  <c r="U507"/>
  <c r="T507"/>
  <c r="S507"/>
  <c r="R507"/>
  <c r="Q507"/>
  <c r="P507"/>
  <c r="O507"/>
  <c r="N507"/>
  <c r="M507"/>
  <c r="L507"/>
  <c r="K507"/>
  <c r="J507"/>
  <c r="AH506"/>
  <c r="AF506"/>
  <c r="AE506"/>
  <c r="AD506"/>
  <c r="AC506"/>
  <c r="AB506"/>
  <c r="AA506"/>
  <c r="Z506"/>
  <c r="Y506"/>
  <c r="X506"/>
  <c r="W506"/>
  <c r="V506"/>
  <c r="U506"/>
  <c r="T506"/>
  <c r="S506"/>
  <c r="R506"/>
  <c r="Q506"/>
  <c r="P506"/>
  <c r="O506"/>
  <c r="N506"/>
  <c r="M506"/>
  <c r="L506"/>
  <c r="K506"/>
  <c r="J506"/>
  <c r="AH505"/>
  <c r="AF505"/>
  <c r="AE505"/>
  <c r="AD505"/>
  <c r="AC505"/>
  <c r="AB505"/>
  <c r="AA505"/>
  <c r="Z505"/>
  <c r="Y505"/>
  <c r="X505"/>
  <c r="W505"/>
  <c r="V505"/>
  <c r="U505"/>
  <c r="T505"/>
  <c r="S505"/>
  <c r="R505"/>
  <c r="Q505"/>
  <c r="P505"/>
  <c r="O505"/>
  <c r="N505"/>
  <c r="M505"/>
  <c r="L505"/>
  <c r="K505"/>
  <c r="J505"/>
  <c r="AH504"/>
  <c r="AF504"/>
  <c r="AE504"/>
  <c r="AD504"/>
  <c r="AC504"/>
  <c r="AB504"/>
  <c r="AA504"/>
  <c r="Z504"/>
  <c r="Y504"/>
  <c r="X504"/>
  <c r="W504"/>
  <c r="V504"/>
  <c r="U504"/>
  <c r="T504"/>
  <c r="S504"/>
  <c r="R504"/>
  <c r="Q504"/>
  <c r="P504"/>
  <c r="O504"/>
  <c r="N504"/>
  <c r="M504"/>
  <c r="L504"/>
  <c r="K504"/>
  <c r="J504"/>
  <c r="AH503"/>
  <c r="AF503"/>
  <c r="AE503"/>
  <c r="AD503"/>
  <c r="AC503"/>
  <c r="AB503"/>
  <c r="AA503"/>
  <c r="Z503"/>
  <c r="Y503"/>
  <c r="X503"/>
  <c r="W503"/>
  <c r="V503"/>
  <c r="U503"/>
  <c r="T503"/>
  <c r="S503"/>
  <c r="R503"/>
  <c r="Q503"/>
  <c r="P503"/>
  <c r="O503"/>
  <c r="N503"/>
  <c r="M503"/>
  <c r="L503"/>
  <c r="K503"/>
  <c r="J503"/>
  <c r="AH502"/>
  <c r="AF502"/>
  <c r="AE502"/>
  <c r="AD502"/>
  <c r="AC502"/>
  <c r="AB502"/>
  <c r="AA502"/>
  <c r="Z502"/>
  <c r="Y502"/>
  <c r="X502"/>
  <c r="W502"/>
  <c r="V502"/>
  <c r="U502"/>
  <c r="T502"/>
  <c r="S502"/>
  <c r="R502"/>
  <c r="Q502"/>
  <c r="P502"/>
  <c r="O502"/>
  <c r="N502"/>
  <c r="M502"/>
  <c r="L502"/>
  <c r="K502"/>
  <c r="J502"/>
  <c r="AH501"/>
  <c r="AF501"/>
  <c r="AE501"/>
  <c r="AD501"/>
  <c r="AC501"/>
  <c r="AB501"/>
  <c r="AA501"/>
  <c r="Z501"/>
  <c r="Y501"/>
  <c r="X501"/>
  <c r="W501"/>
  <c r="V501"/>
  <c r="U501"/>
  <c r="T501"/>
  <c r="S501"/>
  <c r="R501"/>
  <c r="Q501"/>
  <c r="P501"/>
  <c r="O501"/>
  <c r="N501"/>
  <c r="M501"/>
  <c r="L501"/>
  <c r="K501"/>
  <c r="J501"/>
  <c r="AH500"/>
  <c r="AF500"/>
  <c r="AE500"/>
  <c r="AD500"/>
  <c r="AC500"/>
  <c r="AB500"/>
  <c r="AA500"/>
  <c r="Z500"/>
  <c r="Y500"/>
  <c r="X500"/>
  <c r="W500"/>
  <c r="V500"/>
  <c r="U500"/>
  <c r="T500"/>
  <c r="S500"/>
  <c r="R500"/>
  <c r="Q500"/>
  <c r="P500"/>
  <c r="O500"/>
  <c r="N500"/>
  <c r="M500"/>
  <c r="L500"/>
  <c r="K500"/>
  <c r="J500"/>
  <c r="AH499"/>
  <c r="AF499"/>
  <c r="AE499"/>
  <c r="AD499"/>
  <c r="AC499"/>
  <c r="AB499"/>
  <c r="AA499"/>
  <c r="Z499"/>
  <c r="Y499"/>
  <c r="X499"/>
  <c r="W499"/>
  <c r="V499"/>
  <c r="U499"/>
  <c r="T499"/>
  <c r="S499"/>
  <c r="R499"/>
  <c r="Q499"/>
  <c r="P499"/>
  <c r="O499"/>
  <c r="N499"/>
  <c r="M499"/>
  <c r="L499"/>
  <c r="K499"/>
  <c r="J499"/>
  <c r="AH498"/>
  <c r="AF498"/>
  <c r="AE498"/>
  <c r="AD498"/>
  <c r="AC498"/>
  <c r="AB498"/>
  <c r="AA498"/>
  <c r="Z498"/>
  <c r="Y498"/>
  <c r="X498"/>
  <c r="W498"/>
  <c r="V498"/>
  <c r="U498"/>
  <c r="T498"/>
  <c r="S498"/>
  <c r="R498"/>
  <c r="Q498"/>
  <c r="P498"/>
  <c r="O498"/>
  <c r="N498"/>
  <c r="M498"/>
  <c r="L498"/>
  <c r="K498"/>
  <c r="J498"/>
  <c r="AH497"/>
  <c r="AF497"/>
  <c r="AE497"/>
  <c r="AD497"/>
  <c r="AC497"/>
  <c r="AB497"/>
  <c r="AA497"/>
  <c r="Z497"/>
  <c r="Y497"/>
  <c r="X497"/>
  <c r="W497"/>
  <c r="V497"/>
  <c r="U497"/>
  <c r="T497"/>
  <c r="S497"/>
  <c r="R497"/>
  <c r="Q497"/>
  <c r="P497"/>
  <c r="O497"/>
  <c r="N497"/>
  <c r="M497"/>
  <c r="L497"/>
  <c r="K497"/>
  <c r="J497"/>
  <c r="AH496"/>
  <c r="AF496"/>
  <c r="AE496"/>
  <c r="AD496"/>
  <c r="AC496"/>
  <c r="AB496"/>
  <c r="AA496"/>
  <c r="Z496"/>
  <c r="Y496"/>
  <c r="X496"/>
  <c r="W496"/>
  <c r="V496"/>
  <c r="U496"/>
  <c r="T496"/>
  <c r="S496"/>
  <c r="R496"/>
  <c r="Q496"/>
  <c r="P496"/>
  <c r="O496"/>
  <c r="N496"/>
  <c r="M496"/>
  <c r="L496"/>
  <c r="K496"/>
  <c r="J496"/>
  <c r="AH495"/>
  <c r="AF495"/>
  <c r="AE495"/>
  <c r="AD495"/>
  <c r="AC495"/>
  <c r="AB495"/>
  <c r="AA495"/>
  <c r="Z495"/>
  <c r="Y495"/>
  <c r="X495"/>
  <c r="W495"/>
  <c r="V495"/>
  <c r="U495"/>
  <c r="T495"/>
  <c r="S495"/>
  <c r="R495"/>
  <c r="Q495"/>
  <c r="P495"/>
  <c r="O495"/>
  <c r="N495"/>
  <c r="M495"/>
  <c r="L495"/>
  <c r="K495"/>
  <c r="J495"/>
  <c r="AH494"/>
  <c r="AF494"/>
  <c r="AE494"/>
  <c r="AD494"/>
  <c r="AC494"/>
  <c r="AB494"/>
  <c r="AA494"/>
  <c r="Z494"/>
  <c r="Y494"/>
  <c r="X494"/>
  <c r="W494"/>
  <c r="V494"/>
  <c r="U494"/>
  <c r="T494"/>
  <c r="S494"/>
  <c r="R494"/>
  <c r="Q494"/>
  <c r="P494"/>
  <c r="O494"/>
  <c r="N494"/>
  <c r="M494"/>
  <c r="L494"/>
  <c r="K494"/>
  <c r="J494"/>
  <c r="AH493"/>
  <c r="AF493"/>
  <c r="AE493"/>
  <c r="AD493"/>
  <c r="AC493"/>
  <c r="AB493"/>
  <c r="AA493"/>
  <c r="Z493"/>
  <c r="Y493"/>
  <c r="X493"/>
  <c r="W493"/>
  <c r="V493"/>
  <c r="U493"/>
  <c r="T493"/>
  <c r="S493"/>
  <c r="R493"/>
  <c r="Q493"/>
  <c r="P493"/>
  <c r="O493"/>
  <c r="N493"/>
  <c r="M493"/>
  <c r="L493"/>
  <c r="K493"/>
  <c r="J493"/>
  <c r="AH492"/>
  <c r="AF492"/>
  <c r="AE492"/>
  <c r="AD492"/>
  <c r="AC492"/>
  <c r="AB492"/>
  <c r="AA492"/>
  <c r="Z492"/>
  <c r="Y492"/>
  <c r="X492"/>
  <c r="W492"/>
  <c r="V492"/>
  <c r="U492"/>
  <c r="T492"/>
  <c r="S492"/>
  <c r="R492"/>
  <c r="Q492"/>
  <c r="P492"/>
  <c r="O492"/>
  <c r="N492"/>
  <c r="M492"/>
  <c r="L492"/>
  <c r="K492"/>
  <c r="J492"/>
  <c r="AH491"/>
  <c r="AF491"/>
  <c r="AE491"/>
  <c r="AD491"/>
  <c r="AC491"/>
  <c r="AB491"/>
  <c r="AA491"/>
  <c r="Z491"/>
  <c r="Y491"/>
  <c r="X491"/>
  <c r="W491"/>
  <c r="V491"/>
  <c r="U491"/>
  <c r="T491"/>
  <c r="S491"/>
  <c r="R491"/>
  <c r="Q491"/>
  <c r="P491"/>
  <c r="O491"/>
  <c r="N491"/>
  <c r="M491"/>
  <c r="L491"/>
  <c r="K491"/>
  <c r="J491"/>
  <c r="AH490"/>
  <c r="AF490"/>
  <c r="AE490"/>
  <c r="AD490"/>
  <c r="AC490"/>
  <c r="AB490"/>
  <c r="AA490"/>
  <c r="Z490"/>
  <c r="Y490"/>
  <c r="X490"/>
  <c r="W490"/>
  <c r="V490"/>
  <c r="U490"/>
  <c r="T490"/>
  <c r="S490"/>
  <c r="R490"/>
  <c r="Q490"/>
  <c r="P490"/>
  <c r="O490"/>
  <c r="N490"/>
  <c r="M490"/>
  <c r="L490"/>
  <c r="K490"/>
  <c r="J490"/>
  <c r="AH489"/>
  <c r="AF489"/>
  <c r="AE489"/>
  <c r="AD489"/>
  <c r="AC489"/>
  <c r="AB489"/>
  <c r="AA489"/>
  <c r="Z489"/>
  <c r="Y489"/>
  <c r="X489"/>
  <c r="W489"/>
  <c r="V489"/>
  <c r="U489"/>
  <c r="T489"/>
  <c r="S489"/>
  <c r="R489"/>
  <c r="Q489"/>
  <c r="P489"/>
  <c r="O489"/>
  <c r="N489"/>
  <c r="M489"/>
  <c r="L489"/>
  <c r="K489"/>
  <c r="J489"/>
  <c r="AH488"/>
  <c r="AF488"/>
  <c r="AE488"/>
  <c r="AD488"/>
  <c r="AC488"/>
  <c r="AB488"/>
  <c r="AA488"/>
  <c r="Z488"/>
  <c r="Y488"/>
  <c r="X488"/>
  <c r="W488"/>
  <c r="V488"/>
  <c r="U488"/>
  <c r="T488"/>
  <c r="S488"/>
  <c r="R488"/>
  <c r="Q488"/>
  <c r="P488"/>
  <c r="O488"/>
  <c r="N488"/>
  <c r="M488"/>
  <c r="L488"/>
  <c r="K488"/>
  <c r="J488"/>
  <c r="AH487"/>
  <c r="AF487"/>
  <c r="AE487"/>
  <c r="AD487"/>
  <c r="AC487"/>
  <c r="AB487"/>
  <c r="AA487"/>
  <c r="Z487"/>
  <c r="Y487"/>
  <c r="X487"/>
  <c r="W487"/>
  <c r="V487"/>
  <c r="U487"/>
  <c r="T487"/>
  <c r="S487"/>
  <c r="R487"/>
  <c r="Q487"/>
  <c r="P487"/>
  <c r="O487"/>
  <c r="N487"/>
  <c r="M487"/>
  <c r="L487"/>
  <c r="K487"/>
  <c r="J487"/>
  <c r="AH486"/>
  <c r="AF486"/>
  <c r="AE486"/>
  <c r="AD486"/>
  <c r="AC486"/>
  <c r="AB486"/>
  <c r="AA486"/>
  <c r="Z486"/>
  <c r="Y486"/>
  <c r="X486"/>
  <c r="W486"/>
  <c r="V486"/>
  <c r="U486"/>
  <c r="T486"/>
  <c r="S486"/>
  <c r="R486"/>
  <c r="Q486"/>
  <c r="P486"/>
  <c r="O486"/>
  <c r="N486"/>
  <c r="M486"/>
  <c r="L486"/>
  <c r="K486"/>
  <c r="J486"/>
  <c r="AH485"/>
  <c r="AF485"/>
  <c r="AE485"/>
  <c r="AD485"/>
  <c r="AC485"/>
  <c r="AB485"/>
  <c r="AA485"/>
  <c r="Z485"/>
  <c r="Y485"/>
  <c r="X485"/>
  <c r="W485"/>
  <c r="V485"/>
  <c r="U485"/>
  <c r="T485"/>
  <c r="S485"/>
  <c r="R485"/>
  <c r="Q485"/>
  <c r="P485"/>
  <c r="O485"/>
  <c r="N485"/>
  <c r="M485"/>
  <c r="L485"/>
  <c r="K485"/>
  <c r="J485"/>
  <c r="AH484"/>
  <c r="AF484"/>
  <c r="AE484"/>
  <c r="AD484"/>
  <c r="AC484"/>
  <c r="AB484"/>
  <c r="AA484"/>
  <c r="Z484"/>
  <c r="Y484"/>
  <c r="X484"/>
  <c r="W484"/>
  <c r="V484"/>
  <c r="U484"/>
  <c r="T484"/>
  <c r="S484"/>
  <c r="R484"/>
  <c r="Q484"/>
  <c r="P484"/>
  <c r="O484"/>
  <c r="N484"/>
  <c r="M484"/>
  <c r="L484"/>
  <c r="K484"/>
  <c r="J484"/>
  <c r="AH483"/>
  <c r="AF483"/>
  <c r="AE483"/>
  <c r="AD483"/>
  <c r="AC483"/>
  <c r="AB483"/>
  <c r="AA483"/>
  <c r="Z483"/>
  <c r="Y483"/>
  <c r="X483"/>
  <c r="W483"/>
  <c r="V483"/>
  <c r="U483"/>
  <c r="T483"/>
  <c r="S483"/>
  <c r="R483"/>
  <c r="Q483"/>
  <c r="P483"/>
  <c r="O483"/>
  <c r="N483"/>
  <c r="M483"/>
  <c r="L483"/>
  <c r="K483"/>
  <c r="J483"/>
  <c r="AH482"/>
  <c r="AF482"/>
  <c r="AE482"/>
  <c r="AD482"/>
  <c r="AC482"/>
  <c r="AB482"/>
  <c r="AA482"/>
  <c r="Z482"/>
  <c r="Y482"/>
  <c r="X482"/>
  <c r="W482"/>
  <c r="V482"/>
  <c r="U482"/>
  <c r="T482"/>
  <c r="S482"/>
  <c r="R482"/>
  <c r="Q482"/>
  <c r="P482"/>
  <c r="O482"/>
  <c r="N482"/>
  <c r="M482"/>
  <c r="L482"/>
  <c r="K482"/>
  <c r="J482"/>
  <c r="AH481"/>
  <c r="AF481"/>
  <c r="AE481"/>
  <c r="AD481"/>
  <c r="AC481"/>
  <c r="AB481"/>
  <c r="AA481"/>
  <c r="Z481"/>
  <c r="Y481"/>
  <c r="X481"/>
  <c r="W481"/>
  <c r="V481"/>
  <c r="U481"/>
  <c r="T481"/>
  <c r="S481"/>
  <c r="R481"/>
  <c r="Q481"/>
  <c r="P481"/>
  <c r="O481"/>
  <c r="N481"/>
  <c r="M481"/>
  <c r="L481"/>
  <c r="K481"/>
  <c r="J481"/>
  <c r="AH480"/>
  <c r="AF480"/>
  <c r="AE480"/>
  <c r="AD480"/>
  <c r="AC480"/>
  <c r="AB480"/>
  <c r="AA480"/>
  <c r="Z480"/>
  <c r="Y480"/>
  <c r="X480"/>
  <c r="W480"/>
  <c r="V480"/>
  <c r="U480"/>
  <c r="T480"/>
  <c r="S480"/>
  <c r="R480"/>
  <c r="Q480"/>
  <c r="P480"/>
  <c r="O480"/>
  <c r="N480"/>
  <c r="M480"/>
  <c r="L480"/>
  <c r="K480"/>
  <c r="J480"/>
  <c r="AH479"/>
  <c r="AF479"/>
  <c r="AE479"/>
  <c r="AD479"/>
  <c r="AC479"/>
  <c r="AB479"/>
  <c r="AA479"/>
  <c r="Z479"/>
  <c r="Y479"/>
  <c r="X479"/>
  <c r="W479"/>
  <c r="V479"/>
  <c r="U479"/>
  <c r="T479"/>
  <c r="S479"/>
  <c r="R479"/>
  <c r="Q479"/>
  <c r="P479"/>
  <c r="O479"/>
  <c r="N479"/>
  <c r="M479"/>
  <c r="L479"/>
  <c r="K479"/>
  <c r="J479"/>
  <c r="AH478"/>
  <c r="AF478"/>
  <c r="AE478"/>
  <c r="AD478"/>
  <c r="AC478"/>
  <c r="AB478"/>
  <c r="AA478"/>
  <c r="Z478"/>
  <c r="Y478"/>
  <c r="X478"/>
  <c r="W478"/>
  <c r="V478"/>
  <c r="U478"/>
  <c r="T478"/>
  <c r="S478"/>
  <c r="R478"/>
  <c r="Q478"/>
  <c r="P478"/>
  <c r="O478"/>
  <c r="N478"/>
  <c r="M478"/>
  <c r="L478"/>
  <c r="K478"/>
  <c r="J478"/>
  <c r="AH477"/>
  <c r="AF477"/>
  <c r="AE477"/>
  <c r="AD477"/>
  <c r="AC477"/>
  <c r="AB477"/>
  <c r="AA477"/>
  <c r="Z477"/>
  <c r="Y477"/>
  <c r="X477"/>
  <c r="W477"/>
  <c r="V477"/>
  <c r="U477"/>
  <c r="T477"/>
  <c r="S477"/>
  <c r="R477"/>
  <c r="Q477"/>
  <c r="P477"/>
  <c r="O477"/>
  <c r="N477"/>
  <c r="M477"/>
  <c r="L477"/>
  <c r="K477"/>
  <c r="J477"/>
  <c r="AH476"/>
  <c r="AF476"/>
  <c r="AE476"/>
  <c r="AD476"/>
  <c r="AC476"/>
  <c r="AB476"/>
  <c r="AA476"/>
  <c r="Z476"/>
  <c r="Y476"/>
  <c r="X476"/>
  <c r="W476"/>
  <c r="V476"/>
  <c r="U476"/>
  <c r="T476"/>
  <c r="S476"/>
  <c r="R476"/>
  <c r="Q476"/>
  <c r="P476"/>
  <c r="O476"/>
  <c r="N476"/>
  <c r="M476"/>
  <c r="L476"/>
  <c r="K476"/>
  <c r="J476"/>
  <c r="AH475"/>
  <c r="AF475"/>
  <c r="AE475"/>
  <c r="AD475"/>
  <c r="AC475"/>
  <c r="AB475"/>
  <c r="AA475"/>
  <c r="Z475"/>
  <c r="Y475"/>
  <c r="X475"/>
  <c r="W475"/>
  <c r="V475"/>
  <c r="U475"/>
  <c r="T475"/>
  <c r="S475"/>
  <c r="R475"/>
  <c r="Q475"/>
  <c r="P475"/>
  <c r="O475"/>
  <c r="N475"/>
  <c r="M475"/>
  <c r="L475"/>
  <c r="K475"/>
  <c r="J475"/>
  <c r="AH474"/>
  <c r="AF474"/>
  <c r="AE474"/>
  <c r="AD474"/>
  <c r="AC474"/>
  <c r="AB474"/>
  <c r="AA474"/>
  <c r="Z474"/>
  <c r="Y474"/>
  <c r="X474"/>
  <c r="W474"/>
  <c r="V474"/>
  <c r="U474"/>
  <c r="T474"/>
  <c r="S474"/>
  <c r="R474"/>
  <c r="Q474"/>
  <c r="P474"/>
  <c r="O474"/>
  <c r="N474"/>
  <c r="M474"/>
  <c r="L474"/>
  <c r="K474"/>
  <c r="J474"/>
  <c r="AH473"/>
  <c r="AF473"/>
  <c r="AE473"/>
  <c r="AD473"/>
  <c r="AC473"/>
  <c r="AB473"/>
  <c r="AA473"/>
  <c r="Z473"/>
  <c r="Y473"/>
  <c r="X473"/>
  <c r="W473"/>
  <c r="V473"/>
  <c r="U473"/>
  <c r="T473"/>
  <c r="S473"/>
  <c r="R473"/>
  <c r="Q473"/>
  <c r="P473"/>
  <c r="O473"/>
  <c r="N473"/>
  <c r="M473"/>
  <c r="L473"/>
  <c r="K473"/>
  <c r="J473"/>
  <c r="AH472"/>
  <c r="AF472"/>
  <c r="AE472"/>
  <c r="AD472"/>
  <c r="AC472"/>
  <c r="AB472"/>
  <c r="AA472"/>
  <c r="Z472"/>
  <c r="Y472"/>
  <c r="X472"/>
  <c r="W472"/>
  <c r="V472"/>
  <c r="U472"/>
  <c r="T472"/>
  <c r="S472"/>
  <c r="R472"/>
  <c r="Q472"/>
  <c r="P472"/>
  <c r="O472"/>
  <c r="N472"/>
  <c r="M472"/>
  <c r="L472"/>
  <c r="K472"/>
  <c r="J472"/>
  <c r="AH471"/>
  <c r="AF471"/>
  <c r="AE471"/>
  <c r="AD471"/>
  <c r="AC471"/>
  <c r="AB471"/>
  <c r="AA471"/>
  <c r="Z471"/>
  <c r="Y471"/>
  <c r="X471"/>
  <c r="W471"/>
  <c r="V471"/>
  <c r="U471"/>
  <c r="T471"/>
  <c r="S471"/>
  <c r="R471"/>
  <c r="Q471"/>
  <c r="P471"/>
  <c r="O471"/>
  <c r="N471"/>
  <c r="M471"/>
  <c r="L471"/>
  <c r="K471"/>
  <c r="J471"/>
  <c r="AH470"/>
  <c r="AF470"/>
  <c r="AE470"/>
  <c r="AD470"/>
  <c r="AC470"/>
  <c r="AB470"/>
  <c r="AA470"/>
  <c r="Z470"/>
  <c r="Y470"/>
  <c r="X470"/>
  <c r="W470"/>
  <c r="V470"/>
  <c r="U470"/>
  <c r="T470"/>
  <c r="S470"/>
  <c r="R470"/>
  <c r="Q470"/>
  <c r="P470"/>
  <c r="O470"/>
  <c r="N470"/>
  <c r="M470"/>
  <c r="L470"/>
  <c r="K470"/>
  <c r="J470"/>
  <c r="AH469"/>
  <c r="AF469"/>
  <c r="AE469"/>
  <c r="AD469"/>
  <c r="AC469"/>
  <c r="AB469"/>
  <c r="AA469"/>
  <c r="Z469"/>
  <c r="Y469"/>
  <c r="X469"/>
  <c r="W469"/>
  <c r="V469"/>
  <c r="U469"/>
  <c r="T469"/>
  <c r="S469"/>
  <c r="R469"/>
  <c r="Q469"/>
  <c r="P469"/>
  <c r="O469"/>
  <c r="N469"/>
  <c r="M469"/>
  <c r="L469"/>
  <c r="K469"/>
  <c r="J469"/>
  <c r="AH468"/>
  <c r="AF468"/>
  <c r="AE468"/>
  <c r="AD468"/>
  <c r="AC468"/>
  <c r="AB468"/>
  <c r="AA468"/>
  <c r="Z468"/>
  <c r="Y468"/>
  <c r="X468"/>
  <c r="W468"/>
  <c r="V468"/>
  <c r="U468"/>
  <c r="T468"/>
  <c r="S468"/>
  <c r="R468"/>
  <c r="Q468"/>
  <c r="P468"/>
  <c r="O468"/>
  <c r="N468"/>
  <c r="M468"/>
  <c r="L468"/>
  <c r="K468"/>
  <c r="J468"/>
  <c r="AH467"/>
  <c r="AF467"/>
  <c r="AE467"/>
  <c r="AD467"/>
  <c r="AC467"/>
  <c r="AB467"/>
  <c r="AA467"/>
  <c r="Z467"/>
  <c r="Y467"/>
  <c r="X467"/>
  <c r="W467"/>
  <c r="V467"/>
  <c r="U467"/>
  <c r="T467"/>
  <c r="S467"/>
  <c r="R467"/>
  <c r="Q467"/>
  <c r="P467"/>
  <c r="O467"/>
  <c r="N467"/>
  <c r="M467"/>
  <c r="L467"/>
  <c r="K467"/>
  <c r="J467"/>
  <c r="AH466"/>
  <c r="AF466"/>
  <c r="AE466"/>
  <c r="AD466"/>
  <c r="AC466"/>
  <c r="AB466"/>
  <c r="AA466"/>
  <c r="Z466"/>
  <c r="Y466"/>
  <c r="X466"/>
  <c r="W466"/>
  <c r="V466"/>
  <c r="U466"/>
  <c r="T466"/>
  <c r="S466"/>
  <c r="R466"/>
  <c r="Q466"/>
  <c r="P466"/>
  <c r="O466"/>
  <c r="N466"/>
  <c r="M466"/>
  <c r="L466"/>
  <c r="K466"/>
  <c r="J466"/>
  <c r="AH465"/>
  <c r="AF465"/>
  <c r="AE465"/>
  <c r="AD465"/>
  <c r="AC465"/>
  <c r="AB465"/>
  <c r="AA465"/>
  <c r="Z465"/>
  <c r="Y465"/>
  <c r="X465"/>
  <c r="W465"/>
  <c r="V465"/>
  <c r="U465"/>
  <c r="T465"/>
  <c r="S465"/>
  <c r="R465"/>
  <c r="Q465"/>
  <c r="P465"/>
  <c r="O465"/>
  <c r="N465"/>
  <c r="M465"/>
  <c r="L465"/>
  <c r="K465"/>
  <c r="J465"/>
  <c r="AH464"/>
  <c r="AF464"/>
  <c r="AE464"/>
  <c r="AD464"/>
  <c r="AC464"/>
  <c r="AB464"/>
  <c r="AA464"/>
  <c r="Z464"/>
  <c r="Y464"/>
  <c r="X464"/>
  <c r="W464"/>
  <c r="V464"/>
  <c r="U464"/>
  <c r="T464"/>
  <c r="S464"/>
  <c r="R464"/>
  <c r="Q464"/>
  <c r="P464"/>
  <c r="O464"/>
  <c r="N464"/>
  <c r="M464"/>
  <c r="L464"/>
  <c r="K464"/>
  <c r="J464"/>
  <c r="AH463"/>
  <c r="AF463"/>
  <c r="AE463"/>
  <c r="AD463"/>
  <c r="AC463"/>
  <c r="AB463"/>
  <c r="AA463"/>
  <c r="Z463"/>
  <c r="Y463"/>
  <c r="X463"/>
  <c r="W463"/>
  <c r="V463"/>
  <c r="U463"/>
  <c r="T463"/>
  <c r="S463"/>
  <c r="R463"/>
  <c r="Q463"/>
  <c r="P463"/>
  <c r="O463"/>
  <c r="N463"/>
  <c r="M463"/>
  <c r="L463"/>
  <c r="K463"/>
  <c r="J463"/>
  <c r="AH462"/>
  <c r="AF462"/>
  <c r="AE462"/>
  <c r="AD462"/>
  <c r="AC462"/>
  <c r="AB462"/>
  <c r="AA462"/>
  <c r="Z462"/>
  <c r="Y462"/>
  <c r="X462"/>
  <c r="W462"/>
  <c r="V462"/>
  <c r="U462"/>
  <c r="T462"/>
  <c r="S462"/>
  <c r="R462"/>
  <c r="Q462"/>
  <c r="P462"/>
  <c r="O462"/>
  <c r="N462"/>
  <c r="M462"/>
  <c r="L462"/>
  <c r="K462"/>
  <c r="J462"/>
  <c r="AH461"/>
  <c r="AF461"/>
  <c r="AE461"/>
  <c r="AD461"/>
  <c r="AC461"/>
  <c r="AB461"/>
  <c r="AA461"/>
  <c r="Z461"/>
  <c r="Y461"/>
  <c r="X461"/>
  <c r="W461"/>
  <c r="V461"/>
  <c r="U461"/>
  <c r="T461"/>
  <c r="S461"/>
  <c r="R461"/>
  <c r="Q461"/>
  <c r="P461"/>
  <c r="O461"/>
  <c r="N461"/>
  <c r="M461"/>
  <c r="L461"/>
  <c r="K461"/>
  <c r="J461"/>
  <c r="AH460"/>
  <c r="AF460"/>
  <c r="AE460"/>
  <c r="AD460"/>
  <c r="AC460"/>
  <c r="AB460"/>
  <c r="AA460"/>
  <c r="Z460"/>
  <c r="Y460"/>
  <c r="X460"/>
  <c r="W460"/>
  <c r="V460"/>
  <c r="U460"/>
  <c r="T460"/>
  <c r="S460"/>
  <c r="R460"/>
  <c r="Q460"/>
  <c r="P460"/>
  <c r="O460"/>
  <c r="N460"/>
  <c r="M460"/>
  <c r="L460"/>
  <c r="K460"/>
  <c r="J460"/>
  <c r="AH459"/>
  <c r="AF459"/>
  <c r="AE459"/>
  <c r="AD459"/>
  <c r="AC459"/>
  <c r="AB459"/>
  <c r="AA459"/>
  <c r="Z459"/>
  <c r="Y459"/>
  <c r="X459"/>
  <c r="W459"/>
  <c r="V459"/>
  <c r="U459"/>
  <c r="T459"/>
  <c r="S459"/>
  <c r="R459"/>
  <c r="Q459"/>
  <c r="P459"/>
  <c r="O459"/>
  <c r="N459"/>
  <c r="M459"/>
  <c r="L459"/>
  <c r="K459"/>
  <c r="J459"/>
  <c r="AH458"/>
  <c r="AF458"/>
  <c r="AE458"/>
  <c r="AD458"/>
  <c r="AC458"/>
  <c r="AB458"/>
  <c r="AA458"/>
  <c r="Z458"/>
  <c r="Y458"/>
  <c r="X458"/>
  <c r="W458"/>
  <c r="V458"/>
  <c r="U458"/>
  <c r="T458"/>
  <c r="S458"/>
  <c r="R458"/>
  <c r="Q458"/>
  <c r="P458"/>
  <c r="O458"/>
  <c r="N458"/>
  <c r="M458"/>
  <c r="L458"/>
  <c r="K458"/>
  <c r="J458"/>
  <c r="AH457"/>
  <c r="AF457"/>
  <c r="AE457"/>
  <c r="AD457"/>
  <c r="AC457"/>
  <c r="AB457"/>
  <c r="AA457"/>
  <c r="Z457"/>
  <c r="Y457"/>
  <c r="X457"/>
  <c r="W457"/>
  <c r="V457"/>
  <c r="U457"/>
  <c r="T457"/>
  <c r="S457"/>
  <c r="R457"/>
  <c r="Q457"/>
  <c r="P457"/>
  <c r="O457"/>
  <c r="N457"/>
  <c r="M457"/>
  <c r="L457"/>
  <c r="K457"/>
  <c r="J457"/>
  <c r="AH456"/>
  <c r="AF456"/>
  <c r="AE456"/>
  <c r="AD456"/>
  <c r="AC456"/>
  <c r="AB456"/>
  <c r="AA456"/>
  <c r="Z456"/>
  <c r="Y456"/>
  <c r="X456"/>
  <c r="W456"/>
  <c r="V456"/>
  <c r="U456"/>
  <c r="T456"/>
  <c r="S456"/>
  <c r="R456"/>
  <c r="Q456"/>
  <c r="P456"/>
  <c r="O456"/>
  <c r="N456"/>
  <c r="M456"/>
  <c r="L456"/>
  <c r="K456"/>
  <c r="J456"/>
  <c r="AH455"/>
  <c r="AF455"/>
  <c r="AE455"/>
  <c r="AD455"/>
  <c r="AC455"/>
  <c r="AB455"/>
  <c r="AA455"/>
  <c r="Z455"/>
  <c r="Y455"/>
  <c r="X455"/>
  <c r="W455"/>
  <c r="V455"/>
  <c r="U455"/>
  <c r="T455"/>
  <c r="S455"/>
  <c r="R455"/>
  <c r="Q455"/>
  <c r="P455"/>
  <c r="O455"/>
  <c r="N455"/>
  <c r="M455"/>
  <c r="L455"/>
  <c r="K455"/>
  <c r="J455"/>
  <c r="AH454"/>
  <c r="AF454"/>
  <c r="AE454"/>
  <c r="AD454"/>
  <c r="AC454"/>
  <c r="AB454"/>
  <c r="AA454"/>
  <c r="Z454"/>
  <c r="Y454"/>
  <c r="X454"/>
  <c r="W454"/>
  <c r="V454"/>
  <c r="U454"/>
  <c r="T454"/>
  <c r="S454"/>
  <c r="R454"/>
  <c r="Q454"/>
  <c r="P454"/>
  <c r="O454"/>
  <c r="N454"/>
  <c r="M454"/>
  <c r="L454"/>
  <c r="K454"/>
  <c r="J454"/>
  <c r="AH453"/>
  <c r="AF453"/>
  <c r="AE453"/>
  <c r="AD453"/>
  <c r="AC453"/>
  <c r="AB453"/>
  <c r="AA453"/>
  <c r="Z453"/>
  <c r="Y453"/>
  <c r="X453"/>
  <c r="W453"/>
  <c r="V453"/>
  <c r="U453"/>
  <c r="T453"/>
  <c r="S453"/>
  <c r="R453"/>
  <c r="Q453"/>
  <c r="P453"/>
  <c r="O453"/>
  <c r="N453"/>
  <c r="M453"/>
  <c r="L453"/>
  <c r="K453"/>
  <c r="J453"/>
  <c r="AH452"/>
  <c r="AF452"/>
  <c r="AE452"/>
  <c r="AD452"/>
  <c r="AC452"/>
  <c r="AB452"/>
  <c r="AA452"/>
  <c r="Z452"/>
  <c r="Y452"/>
  <c r="X452"/>
  <c r="W452"/>
  <c r="V452"/>
  <c r="U452"/>
  <c r="T452"/>
  <c r="S452"/>
  <c r="R452"/>
  <c r="Q452"/>
  <c r="P452"/>
  <c r="O452"/>
  <c r="N452"/>
  <c r="M452"/>
  <c r="L452"/>
  <c r="K452"/>
  <c r="J452"/>
  <c r="AH451"/>
  <c r="AF451"/>
  <c r="AE451"/>
  <c r="AD451"/>
  <c r="AC451"/>
  <c r="AB451"/>
  <c r="AA451"/>
  <c r="Z451"/>
  <c r="Y451"/>
  <c r="X451"/>
  <c r="W451"/>
  <c r="V451"/>
  <c r="U451"/>
  <c r="T451"/>
  <c r="S451"/>
  <c r="R451"/>
  <c r="Q451"/>
  <c r="P451"/>
  <c r="O451"/>
  <c r="N451"/>
  <c r="M451"/>
  <c r="L451"/>
  <c r="K451"/>
  <c r="J451"/>
  <c r="AH450"/>
  <c r="AF450"/>
  <c r="AE450"/>
  <c r="AD450"/>
  <c r="AC450"/>
  <c r="AB450"/>
  <c r="AA450"/>
  <c r="Z450"/>
  <c r="Y450"/>
  <c r="X450"/>
  <c r="W450"/>
  <c r="V450"/>
  <c r="U450"/>
  <c r="T450"/>
  <c r="S450"/>
  <c r="R450"/>
  <c r="Q450"/>
  <c r="P450"/>
  <c r="O450"/>
  <c r="N450"/>
  <c r="M450"/>
  <c r="L450"/>
  <c r="K450"/>
  <c r="J450"/>
  <c r="AH449"/>
  <c r="AF449"/>
  <c r="AE449"/>
  <c r="AD449"/>
  <c r="AC449"/>
  <c r="AB449"/>
  <c r="AA449"/>
  <c r="Z449"/>
  <c r="Y449"/>
  <c r="X449"/>
  <c r="W449"/>
  <c r="V449"/>
  <c r="U449"/>
  <c r="T449"/>
  <c r="S449"/>
  <c r="R449"/>
  <c r="Q449"/>
  <c r="P449"/>
  <c r="O449"/>
  <c r="N449"/>
  <c r="M449"/>
  <c r="L449"/>
  <c r="K449"/>
  <c r="J449"/>
  <c r="AH448"/>
  <c r="AF448"/>
  <c r="AE448"/>
  <c r="AD448"/>
  <c r="AC448"/>
  <c r="AB448"/>
  <c r="AA448"/>
  <c r="Z448"/>
  <c r="Y448"/>
  <c r="X448"/>
  <c r="W448"/>
  <c r="V448"/>
  <c r="U448"/>
  <c r="T448"/>
  <c r="S448"/>
  <c r="R448"/>
  <c r="Q448"/>
  <c r="P448"/>
  <c r="O448"/>
  <c r="N448"/>
  <c r="M448"/>
  <c r="L448"/>
  <c r="K448"/>
  <c r="J448"/>
  <c r="AH447"/>
  <c r="AF447"/>
  <c r="AE447"/>
  <c r="AD447"/>
  <c r="AC447"/>
  <c r="AB447"/>
  <c r="AA447"/>
  <c r="Z447"/>
  <c r="Y447"/>
  <c r="X447"/>
  <c r="W447"/>
  <c r="V447"/>
  <c r="U447"/>
  <c r="T447"/>
  <c r="S447"/>
  <c r="R447"/>
  <c r="Q447"/>
  <c r="P447"/>
  <c r="O447"/>
  <c r="N447"/>
  <c r="M447"/>
  <c r="L447"/>
  <c r="K447"/>
  <c r="J447"/>
  <c r="AH446"/>
  <c r="AF446"/>
  <c r="AE446"/>
  <c r="AD446"/>
  <c r="AC446"/>
  <c r="AB446"/>
  <c r="AA446"/>
  <c r="Z446"/>
  <c r="Y446"/>
  <c r="X446"/>
  <c r="W446"/>
  <c r="V446"/>
  <c r="U446"/>
  <c r="T446"/>
  <c r="S446"/>
  <c r="R446"/>
  <c r="Q446"/>
  <c r="P446"/>
  <c r="O446"/>
  <c r="N446"/>
  <c r="M446"/>
  <c r="L446"/>
  <c r="K446"/>
  <c r="J446"/>
  <c r="AH445"/>
  <c r="AF445"/>
  <c r="AE445"/>
  <c r="AD445"/>
  <c r="AC445"/>
  <c r="AB445"/>
  <c r="AA445"/>
  <c r="Z445"/>
  <c r="Y445"/>
  <c r="X445"/>
  <c r="W445"/>
  <c r="V445"/>
  <c r="U445"/>
  <c r="T445"/>
  <c r="S445"/>
  <c r="R445"/>
  <c r="Q445"/>
  <c r="P445"/>
  <c r="O445"/>
  <c r="N445"/>
  <c r="M445"/>
  <c r="L445"/>
  <c r="K445"/>
  <c r="J445"/>
  <c r="AH444"/>
  <c r="AF444"/>
  <c r="AE444"/>
  <c r="AD444"/>
  <c r="AC444"/>
  <c r="AB444"/>
  <c r="AA444"/>
  <c r="Z444"/>
  <c r="Y444"/>
  <c r="X444"/>
  <c r="W444"/>
  <c r="V444"/>
  <c r="U444"/>
  <c r="T444"/>
  <c r="S444"/>
  <c r="R444"/>
  <c r="Q444"/>
  <c r="P444"/>
  <c r="O444"/>
  <c r="N444"/>
  <c r="M444"/>
  <c r="L444"/>
  <c r="K444"/>
  <c r="J444"/>
  <c r="AH443"/>
  <c r="AF443"/>
  <c r="AE443"/>
  <c r="AD443"/>
  <c r="AC443"/>
  <c r="AB443"/>
  <c r="AA443"/>
  <c r="Z443"/>
  <c r="Y443"/>
  <c r="X443"/>
  <c r="W443"/>
  <c r="V443"/>
  <c r="U443"/>
  <c r="T443"/>
  <c r="S443"/>
  <c r="R443"/>
  <c r="Q443"/>
  <c r="P443"/>
  <c r="O443"/>
  <c r="N443"/>
  <c r="M443"/>
  <c r="L443"/>
  <c r="K443"/>
  <c r="J443"/>
  <c r="AH442"/>
  <c r="AF442"/>
  <c r="AE442"/>
  <c r="AD442"/>
  <c r="AC442"/>
  <c r="AB442"/>
  <c r="AA442"/>
  <c r="Z442"/>
  <c r="Y442"/>
  <c r="X442"/>
  <c r="W442"/>
  <c r="V442"/>
  <c r="U442"/>
  <c r="T442"/>
  <c r="S442"/>
  <c r="R442"/>
  <c r="Q442"/>
  <c r="P442"/>
  <c r="O442"/>
  <c r="N442"/>
  <c r="M442"/>
  <c r="L442"/>
  <c r="K442"/>
  <c r="J442"/>
  <c r="AH441"/>
  <c r="AF441"/>
  <c r="AE441"/>
  <c r="AD441"/>
  <c r="AC441"/>
  <c r="AB441"/>
  <c r="AA441"/>
  <c r="Z441"/>
  <c r="Y441"/>
  <c r="X441"/>
  <c r="W441"/>
  <c r="V441"/>
  <c r="U441"/>
  <c r="T441"/>
  <c r="S441"/>
  <c r="R441"/>
  <c r="Q441"/>
  <c r="P441"/>
  <c r="O441"/>
  <c r="N441"/>
  <c r="M441"/>
  <c r="L441"/>
  <c r="K441"/>
  <c r="J441"/>
  <c r="AH440"/>
  <c r="AF440"/>
  <c r="AE440"/>
  <c r="AD440"/>
  <c r="AC440"/>
  <c r="AB440"/>
  <c r="AA440"/>
  <c r="Z440"/>
  <c r="Y440"/>
  <c r="X440"/>
  <c r="W440"/>
  <c r="V440"/>
  <c r="U440"/>
  <c r="T440"/>
  <c r="S440"/>
  <c r="R440"/>
  <c r="Q440"/>
  <c r="P440"/>
  <c r="O440"/>
  <c r="N440"/>
  <c r="M440"/>
  <c r="L440"/>
  <c r="K440"/>
  <c r="J440"/>
  <c r="AH439"/>
  <c r="AF439"/>
  <c r="AE439"/>
  <c r="AD439"/>
  <c r="AC439"/>
  <c r="AB439"/>
  <c r="AA439"/>
  <c r="Z439"/>
  <c r="Y439"/>
  <c r="X439"/>
  <c r="W439"/>
  <c r="V439"/>
  <c r="U439"/>
  <c r="T439"/>
  <c r="S439"/>
  <c r="R439"/>
  <c r="Q439"/>
  <c r="P439"/>
  <c r="O439"/>
  <c r="N439"/>
  <c r="M439"/>
  <c r="L439"/>
  <c r="K439"/>
  <c r="J439"/>
  <c r="AH438"/>
  <c r="AF438"/>
  <c r="AE438"/>
  <c r="AD438"/>
  <c r="AC438"/>
  <c r="AB438"/>
  <c r="AA438"/>
  <c r="Z438"/>
  <c r="Y438"/>
  <c r="X438"/>
  <c r="W438"/>
  <c r="V438"/>
  <c r="U438"/>
  <c r="T438"/>
  <c r="S438"/>
  <c r="R438"/>
  <c r="Q438"/>
  <c r="P438"/>
  <c r="O438"/>
  <c r="N438"/>
  <c r="M438"/>
  <c r="L438"/>
  <c r="K438"/>
  <c r="J438"/>
  <c r="AH437"/>
  <c r="AF437"/>
  <c r="AE437"/>
  <c r="AD437"/>
  <c r="AC437"/>
  <c r="AB437"/>
  <c r="AA437"/>
  <c r="Z437"/>
  <c r="Y437"/>
  <c r="X437"/>
  <c r="W437"/>
  <c r="V437"/>
  <c r="U437"/>
  <c r="T437"/>
  <c r="S437"/>
  <c r="R437"/>
  <c r="Q437"/>
  <c r="P437"/>
  <c r="O437"/>
  <c r="N437"/>
  <c r="M437"/>
  <c r="L437"/>
  <c r="K437"/>
  <c r="J437"/>
  <c r="AH436"/>
  <c r="AF436"/>
  <c r="AE436"/>
  <c r="AD436"/>
  <c r="AC436"/>
  <c r="AB436"/>
  <c r="AA436"/>
  <c r="Z436"/>
  <c r="Y436"/>
  <c r="X436"/>
  <c r="W436"/>
  <c r="V436"/>
  <c r="U436"/>
  <c r="T436"/>
  <c r="S436"/>
  <c r="R436"/>
  <c r="Q436"/>
  <c r="P436"/>
  <c r="O436"/>
  <c r="N436"/>
  <c r="M436"/>
  <c r="L436"/>
  <c r="K436"/>
  <c r="J436"/>
  <c r="AH435"/>
  <c r="AF435"/>
  <c r="AE435"/>
  <c r="AD435"/>
  <c r="AC435"/>
  <c r="AB435"/>
  <c r="AA435"/>
  <c r="Z435"/>
  <c r="Y435"/>
  <c r="X435"/>
  <c r="W435"/>
  <c r="V435"/>
  <c r="U435"/>
  <c r="T435"/>
  <c r="S435"/>
  <c r="R435"/>
  <c r="Q435"/>
  <c r="P435"/>
  <c r="O435"/>
  <c r="N435"/>
  <c r="M435"/>
  <c r="L435"/>
  <c r="K435"/>
  <c r="J435"/>
  <c r="AH434"/>
  <c r="AF434"/>
  <c r="AE434"/>
  <c r="AD434"/>
  <c r="AC434"/>
  <c r="AB434"/>
  <c r="AA434"/>
  <c r="Z434"/>
  <c r="Y434"/>
  <c r="X434"/>
  <c r="W434"/>
  <c r="V434"/>
  <c r="U434"/>
  <c r="T434"/>
  <c r="S434"/>
  <c r="R434"/>
  <c r="Q434"/>
  <c r="P434"/>
  <c r="O434"/>
  <c r="N434"/>
  <c r="M434"/>
  <c r="L434"/>
  <c r="K434"/>
  <c r="J434"/>
  <c r="AH433"/>
  <c r="AF433"/>
  <c r="AE433"/>
  <c r="AD433"/>
  <c r="AC433"/>
  <c r="AB433"/>
  <c r="AA433"/>
  <c r="Z433"/>
  <c r="Y433"/>
  <c r="X433"/>
  <c r="W433"/>
  <c r="V433"/>
  <c r="U433"/>
  <c r="T433"/>
  <c r="S433"/>
  <c r="R433"/>
  <c r="Q433"/>
  <c r="P433"/>
  <c r="O433"/>
  <c r="N433"/>
  <c r="M433"/>
  <c r="L433"/>
  <c r="K433"/>
  <c r="J433"/>
  <c r="AH432"/>
  <c r="AF432"/>
  <c r="AE432"/>
  <c r="AD432"/>
  <c r="AC432"/>
  <c r="AB432"/>
  <c r="AA432"/>
  <c r="Z432"/>
  <c r="Y432"/>
  <c r="X432"/>
  <c r="W432"/>
  <c r="V432"/>
  <c r="U432"/>
  <c r="T432"/>
  <c r="S432"/>
  <c r="R432"/>
  <c r="Q432"/>
  <c r="P432"/>
  <c r="O432"/>
  <c r="N432"/>
  <c r="M432"/>
  <c r="L432"/>
  <c r="K432"/>
  <c r="J432"/>
  <c r="AH431"/>
  <c r="AF431"/>
  <c r="AE431"/>
  <c r="AD431"/>
  <c r="AC431"/>
  <c r="AB431"/>
  <c r="AA431"/>
  <c r="Z431"/>
  <c r="Y431"/>
  <c r="X431"/>
  <c r="W431"/>
  <c r="V431"/>
  <c r="U431"/>
  <c r="T431"/>
  <c r="S431"/>
  <c r="R431"/>
  <c r="Q431"/>
  <c r="P431"/>
  <c r="O431"/>
  <c r="N431"/>
  <c r="M431"/>
  <c r="L431"/>
  <c r="K431"/>
  <c r="J431"/>
  <c r="AH430"/>
  <c r="AF430"/>
  <c r="AE430"/>
  <c r="AD430"/>
  <c r="AC430"/>
  <c r="AB430"/>
  <c r="AA430"/>
  <c r="Z430"/>
  <c r="Y430"/>
  <c r="X430"/>
  <c r="W430"/>
  <c r="V430"/>
  <c r="U430"/>
  <c r="T430"/>
  <c r="S430"/>
  <c r="R430"/>
  <c r="Q430"/>
  <c r="P430"/>
  <c r="O430"/>
  <c r="N430"/>
  <c r="M430"/>
  <c r="L430"/>
  <c r="K430"/>
  <c r="J430"/>
  <c r="AH429"/>
  <c r="AF429"/>
  <c r="AE429"/>
  <c r="AD429"/>
  <c r="AC429"/>
  <c r="AB429"/>
  <c r="AA429"/>
  <c r="Z429"/>
  <c r="Y429"/>
  <c r="X429"/>
  <c r="W429"/>
  <c r="V429"/>
  <c r="U429"/>
  <c r="T429"/>
  <c r="S429"/>
  <c r="R429"/>
  <c r="Q429"/>
  <c r="P429"/>
  <c r="O429"/>
  <c r="N429"/>
  <c r="M429"/>
  <c r="L429"/>
  <c r="K429"/>
  <c r="J429"/>
  <c r="AH428"/>
  <c r="AF428"/>
  <c r="AE428"/>
  <c r="AD428"/>
  <c r="AC428"/>
  <c r="AB428"/>
  <c r="AA428"/>
  <c r="Z428"/>
  <c r="Y428"/>
  <c r="X428"/>
  <c r="W428"/>
  <c r="V428"/>
  <c r="U428"/>
  <c r="T428"/>
  <c r="S428"/>
  <c r="R428"/>
  <c r="Q428"/>
  <c r="P428"/>
  <c r="O428"/>
  <c r="N428"/>
  <c r="M428"/>
  <c r="L428"/>
  <c r="K428"/>
  <c r="J428"/>
  <c r="AH427"/>
  <c r="AF427"/>
  <c r="AE427"/>
  <c r="AD427"/>
  <c r="AC427"/>
  <c r="AB427"/>
  <c r="AA427"/>
  <c r="Z427"/>
  <c r="Y427"/>
  <c r="X427"/>
  <c r="W427"/>
  <c r="V427"/>
  <c r="U427"/>
  <c r="T427"/>
  <c r="S427"/>
  <c r="R427"/>
  <c r="Q427"/>
  <c r="P427"/>
  <c r="O427"/>
  <c r="N427"/>
  <c r="M427"/>
  <c r="L427"/>
  <c r="K427"/>
  <c r="J427"/>
  <c r="AH426"/>
  <c r="AF426"/>
  <c r="AE426"/>
  <c r="AD426"/>
  <c r="AC426"/>
  <c r="AB426"/>
  <c r="AA426"/>
  <c r="Z426"/>
  <c r="Y426"/>
  <c r="X426"/>
  <c r="W426"/>
  <c r="V426"/>
  <c r="U426"/>
  <c r="T426"/>
  <c r="S426"/>
  <c r="R426"/>
  <c r="Q426"/>
  <c r="P426"/>
  <c r="O426"/>
  <c r="N426"/>
  <c r="M426"/>
  <c r="L426"/>
  <c r="K426"/>
  <c r="J426"/>
  <c r="AH425"/>
  <c r="AF425"/>
  <c r="AE425"/>
  <c r="AD425"/>
  <c r="AC425"/>
  <c r="AB425"/>
  <c r="AA425"/>
  <c r="Z425"/>
  <c r="Y425"/>
  <c r="X425"/>
  <c r="W425"/>
  <c r="V425"/>
  <c r="U425"/>
  <c r="T425"/>
  <c r="S425"/>
  <c r="R425"/>
  <c r="Q425"/>
  <c r="P425"/>
  <c r="O425"/>
  <c r="N425"/>
  <c r="M425"/>
  <c r="L425"/>
  <c r="K425"/>
  <c r="J425"/>
  <c r="AH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AH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AH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AH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AH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AH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AH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AH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AH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AH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AH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AH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AH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AH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AH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AH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AH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AH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AH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AH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AH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AH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AH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AH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AH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AH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AH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AH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AH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AH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AH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AH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AH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AH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AH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AH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AH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AH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AH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AH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AH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AH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AH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AH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AH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AH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AH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AH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AH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AH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AH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AH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AH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AH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AH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AH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AH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AH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AH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AH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AH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AH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AH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AH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AH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AH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AH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AH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AH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AH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AH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AH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AH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AH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AH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AH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AH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AH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AH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AH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AH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AH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AH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AH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AH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AH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AH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AH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AH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AH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AH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AH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AH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AH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AH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AH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AH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AH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AH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AH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AH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AH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AH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AH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AH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AH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AH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AH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AH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AH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AH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AH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AH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AH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AH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AH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AH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AH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AH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AH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AH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AH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AH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AH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AH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AH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AH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AH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AH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AH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AH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AH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AH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AH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AH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AH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AH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AH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AH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AH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AH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AH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AH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AH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AH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AH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AH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AH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AH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AH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AH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AH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AH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AH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AH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AH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AH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AH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AH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AH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AH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AH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AH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AH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AH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AH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AH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AH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AH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AH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AH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AH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AH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AH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AH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AH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AH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AH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AH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AH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AH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AH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AH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AH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AH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AH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AH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AH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AH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AH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AH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AH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AH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AH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AH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AH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AH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AH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AH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AH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AH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AH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AH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AH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AH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AH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AH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AH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AH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AH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AH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AH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AH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AH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AH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AH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AH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AH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AH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AH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AH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AH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AH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AH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AH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AH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AH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AH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AH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AH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AH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AH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AH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AH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AH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AH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AH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AH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AH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AH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AH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AH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AH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AH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AH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AH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AH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AH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AH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AH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AH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AH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AH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AH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AH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AH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AH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AH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AH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AH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AH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AH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AH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AH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AH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AH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AH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AH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AH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AH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AH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AH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AH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AH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AH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AH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AH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AH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AH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AH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AH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AH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AH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AH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AH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AH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AH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AH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AH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AH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AH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AH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AH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AH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AH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AH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AH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AH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AH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AH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AH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AH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AH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AH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AH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AH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AH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AH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AH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AH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AH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AH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AH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O76" i="2"/>
  <c r="N76"/>
  <c r="M76"/>
  <c r="L76"/>
  <c r="K76"/>
  <c r="J76"/>
  <c r="I76"/>
  <c r="H76"/>
  <c r="O75"/>
  <c r="N75"/>
  <c r="M75"/>
  <c r="L75"/>
  <c r="K75"/>
  <c r="J75"/>
  <c r="I75"/>
  <c r="H75"/>
  <c r="O74"/>
  <c r="N74"/>
  <c r="M74"/>
  <c r="L74"/>
  <c r="K74"/>
  <c r="J74"/>
  <c r="I74"/>
  <c r="H74"/>
  <c r="O73"/>
  <c r="N73"/>
  <c r="M73"/>
  <c r="L73"/>
  <c r="K73"/>
  <c r="J73"/>
  <c r="I73"/>
  <c r="H73"/>
  <c r="O72"/>
  <c r="N72"/>
  <c r="M72"/>
  <c r="L72"/>
  <c r="K72"/>
  <c r="J72"/>
  <c r="I72"/>
  <c r="H72"/>
  <c r="O71"/>
  <c r="N71"/>
  <c r="M71"/>
  <c r="L71"/>
  <c r="K71"/>
  <c r="J71"/>
  <c r="I71"/>
  <c r="H71"/>
  <c r="O70"/>
  <c r="N70"/>
  <c r="M70"/>
  <c r="L70"/>
  <c r="K70"/>
  <c r="J70"/>
  <c r="I70"/>
  <c r="H70"/>
  <c r="O69"/>
  <c r="N69"/>
  <c r="M69"/>
  <c r="L69"/>
  <c r="K69"/>
  <c r="J69"/>
  <c r="I69"/>
  <c r="H69"/>
  <c r="O68"/>
  <c r="N68"/>
  <c r="M68"/>
  <c r="L68"/>
  <c r="K68"/>
  <c r="J68"/>
  <c r="I68"/>
  <c r="H68"/>
  <c r="K20" i="7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H712" i="1"/>
  <c r="AF712"/>
  <c r="AE712"/>
  <c r="AD712"/>
  <c r="AC712"/>
  <c r="AB712"/>
  <c r="AA712"/>
  <c r="Z712"/>
  <c r="Y712"/>
  <c r="X712"/>
  <c r="W712"/>
  <c r="V712"/>
  <c r="U712"/>
  <c r="T712"/>
  <c r="S712"/>
  <c r="R712"/>
  <c r="Q712"/>
  <c r="P712"/>
  <c r="O712"/>
  <c r="N712"/>
  <c r="M712"/>
  <c r="L712"/>
  <c r="K712"/>
  <c r="J712"/>
  <c r="AH711"/>
  <c r="AF711"/>
  <c r="AE711"/>
  <c r="AD711"/>
  <c r="AC711"/>
  <c r="AB711"/>
  <c r="AA711"/>
  <c r="Z711"/>
  <c r="Y711"/>
  <c r="X711"/>
  <c r="W711"/>
  <c r="V711"/>
  <c r="U711"/>
  <c r="T711"/>
  <c r="S711"/>
  <c r="R711"/>
  <c r="Q711"/>
  <c r="P711"/>
  <c r="O711"/>
  <c r="N711"/>
  <c r="M711"/>
  <c r="L711"/>
  <c r="K711"/>
  <c r="J711"/>
  <c r="AH710"/>
  <c r="AF710"/>
  <c r="AE710"/>
  <c r="AD710"/>
  <c r="AC710"/>
  <c r="AB710"/>
  <c r="AA710"/>
  <c r="Z710"/>
  <c r="Y710"/>
  <c r="X710"/>
  <c r="W710"/>
  <c r="V710"/>
  <c r="U710"/>
  <c r="T710"/>
  <c r="S710"/>
  <c r="R710"/>
  <c r="Q710"/>
  <c r="P710"/>
  <c r="O710"/>
  <c r="N710"/>
  <c r="M710"/>
  <c r="L710"/>
  <c r="K710"/>
  <c r="J710"/>
  <c r="AH709"/>
  <c r="AF709"/>
  <c r="AE709"/>
  <c r="AD709"/>
  <c r="AC709"/>
  <c r="AB709"/>
  <c r="AA709"/>
  <c r="Z709"/>
  <c r="Y709"/>
  <c r="X709"/>
  <c r="W709"/>
  <c r="V709"/>
  <c r="U709"/>
  <c r="T709"/>
  <c r="S709"/>
  <c r="R709"/>
  <c r="Q709"/>
  <c r="P709"/>
  <c r="O709"/>
  <c r="N709"/>
  <c r="M709"/>
  <c r="L709"/>
  <c r="K709"/>
  <c r="J709"/>
  <c r="AH708"/>
  <c r="AF708"/>
  <c r="AE708"/>
  <c r="AD708"/>
  <c r="AC708"/>
  <c r="AB708"/>
  <c r="AA708"/>
  <c r="Z708"/>
  <c r="Y708"/>
  <c r="X708"/>
  <c r="W708"/>
  <c r="V708"/>
  <c r="U708"/>
  <c r="T708"/>
  <c r="S708"/>
  <c r="R708"/>
  <c r="Q708"/>
  <c r="P708"/>
  <c r="O708"/>
  <c r="N708"/>
  <c r="M708"/>
  <c r="L708"/>
  <c r="K708"/>
  <c r="J708"/>
  <c r="AH707"/>
  <c r="AF707"/>
  <c r="AE707"/>
  <c r="AD707"/>
  <c r="AC707"/>
  <c r="AB707"/>
  <c r="AA707"/>
  <c r="Z707"/>
  <c r="Y707"/>
  <c r="X707"/>
  <c r="W707"/>
  <c r="V707"/>
  <c r="U707"/>
  <c r="T707"/>
  <c r="S707"/>
  <c r="R707"/>
  <c r="Q707"/>
  <c r="P707"/>
  <c r="O707"/>
  <c r="N707"/>
  <c r="M707"/>
  <c r="L707"/>
  <c r="K707"/>
  <c r="J707"/>
  <c r="AH706"/>
  <c r="AF706"/>
  <c r="AE706"/>
  <c r="AD706"/>
  <c r="AC706"/>
  <c r="AB706"/>
  <c r="AA706"/>
  <c r="Z706"/>
  <c r="Y706"/>
  <c r="X706"/>
  <c r="W706"/>
  <c r="V706"/>
  <c r="U706"/>
  <c r="T706"/>
  <c r="S706"/>
  <c r="R706"/>
  <c r="Q706"/>
  <c r="P706"/>
  <c r="O706"/>
  <c r="N706"/>
  <c r="M706"/>
  <c r="L706"/>
  <c r="K706"/>
  <c r="J706"/>
  <c r="AH705"/>
  <c r="AF705"/>
  <c r="AE705"/>
  <c r="AD705"/>
  <c r="AC705"/>
  <c r="AB705"/>
  <c r="AA705"/>
  <c r="Z705"/>
  <c r="Y705"/>
  <c r="X705"/>
  <c r="W705"/>
  <c r="V705"/>
  <c r="U705"/>
  <c r="T705"/>
  <c r="S705"/>
  <c r="R705"/>
  <c r="Q705"/>
  <c r="P705"/>
  <c r="O705"/>
  <c r="N705"/>
  <c r="M705"/>
  <c r="L705"/>
  <c r="K705"/>
  <c r="J705"/>
  <c r="AH704"/>
  <c r="AF704"/>
  <c r="AE704"/>
  <c r="AD704"/>
  <c r="AC704"/>
  <c r="AB704"/>
  <c r="AA704"/>
  <c r="Z704"/>
  <c r="Y704"/>
  <c r="X704"/>
  <c r="W704"/>
  <c r="V704"/>
  <c r="U704"/>
  <c r="T704"/>
  <c r="S704"/>
  <c r="R704"/>
  <c r="Q704"/>
  <c r="P704"/>
  <c r="O704"/>
  <c r="N704"/>
  <c r="M704"/>
  <c r="L704"/>
  <c r="K704"/>
  <c r="J704"/>
  <c r="AH703"/>
  <c r="AF703"/>
  <c r="AE703"/>
  <c r="AD703"/>
  <c r="AC703"/>
  <c r="AB703"/>
  <c r="AA703"/>
  <c r="Z703"/>
  <c r="Y703"/>
  <c r="X703"/>
  <c r="W703"/>
  <c r="V703"/>
  <c r="U703"/>
  <c r="T703"/>
  <c r="S703"/>
  <c r="R703"/>
  <c r="Q703"/>
  <c r="P703"/>
  <c r="O703"/>
  <c r="N703"/>
  <c r="M703"/>
  <c r="L703"/>
  <c r="K703"/>
  <c r="J703"/>
  <c r="AH702"/>
  <c r="AF702"/>
  <c r="AE702"/>
  <c r="AD702"/>
  <c r="AC702"/>
  <c r="AB702"/>
  <c r="AA702"/>
  <c r="Z702"/>
  <c r="Y702"/>
  <c r="X702"/>
  <c r="W702"/>
  <c r="V702"/>
  <c r="U702"/>
  <c r="T702"/>
  <c r="S702"/>
  <c r="R702"/>
  <c r="Q702"/>
  <c r="P702"/>
  <c r="O702"/>
  <c r="N702"/>
  <c r="M702"/>
  <c r="L702"/>
  <c r="K702"/>
  <c r="J702"/>
  <c r="AH701"/>
  <c r="AF701"/>
  <c r="AE701"/>
  <c r="AD701"/>
  <c r="AC701"/>
  <c r="AB701"/>
  <c r="AA701"/>
  <c r="Z701"/>
  <c r="Y701"/>
  <c r="X701"/>
  <c r="W701"/>
  <c r="V701"/>
  <c r="U701"/>
  <c r="T701"/>
  <c r="S701"/>
  <c r="R701"/>
  <c r="Q701"/>
  <c r="P701"/>
  <c r="O701"/>
  <c r="N701"/>
  <c r="M701"/>
  <c r="L701"/>
  <c r="K701"/>
  <c r="J701"/>
  <c r="AH700"/>
  <c r="AF700"/>
  <c r="AE700"/>
  <c r="AD700"/>
  <c r="AC700"/>
  <c r="AB700"/>
  <c r="AA700"/>
  <c r="Z700"/>
  <c r="Y700"/>
  <c r="X700"/>
  <c r="W700"/>
  <c r="V700"/>
  <c r="U700"/>
  <c r="T700"/>
  <c r="S700"/>
  <c r="R700"/>
  <c r="Q700"/>
  <c r="P700"/>
  <c r="O700"/>
  <c r="N700"/>
  <c r="M700"/>
  <c r="L700"/>
  <c r="K700"/>
  <c r="J700"/>
  <c r="AH699"/>
  <c r="AF699"/>
  <c r="AE699"/>
  <c r="AD699"/>
  <c r="AC699"/>
  <c r="AB699"/>
  <c r="AA699"/>
  <c r="Z699"/>
  <c r="Y699"/>
  <c r="X699"/>
  <c r="W699"/>
  <c r="V699"/>
  <c r="U699"/>
  <c r="T699"/>
  <c r="S699"/>
  <c r="R699"/>
  <c r="Q699"/>
  <c r="P699"/>
  <c r="O699"/>
  <c r="N699"/>
  <c r="M699"/>
  <c r="L699"/>
  <c r="K699"/>
  <c r="J699"/>
  <c r="AH698"/>
  <c r="AF698"/>
  <c r="AE698"/>
  <c r="AD698"/>
  <c r="AC698"/>
  <c r="AB698"/>
  <c r="AA698"/>
  <c r="Z698"/>
  <c r="Y698"/>
  <c r="X698"/>
  <c r="W698"/>
  <c r="V698"/>
  <c r="U698"/>
  <c r="T698"/>
  <c r="S698"/>
  <c r="R698"/>
  <c r="Q698"/>
  <c r="P698"/>
  <c r="O698"/>
  <c r="N698"/>
  <c r="M698"/>
  <c r="L698"/>
  <c r="K698"/>
  <c r="J698"/>
  <c r="AH697"/>
  <c r="AF697"/>
  <c r="AE697"/>
  <c r="AD697"/>
  <c r="AC697"/>
  <c r="AB697"/>
  <c r="AA697"/>
  <c r="Z697"/>
  <c r="Y697"/>
  <c r="X697"/>
  <c r="W697"/>
  <c r="V697"/>
  <c r="U697"/>
  <c r="T697"/>
  <c r="S697"/>
  <c r="R697"/>
  <c r="Q697"/>
  <c r="P697"/>
  <c r="O697"/>
  <c r="N697"/>
  <c r="M697"/>
  <c r="L697"/>
  <c r="K697"/>
  <c r="J697"/>
  <c r="AH696"/>
  <c r="AF696"/>
  <c r="AE696"/>
  <c r="AD696"/>
  <c r="AC696"/>
  <c r="AB696"/>
  <c r="AA696"/>
  <c r="Z696"/>
  <c r="Y696"/>
  <c r="X696"/>
  <c r="W696"/>
  <c r="V696"/>
  <c r="U696"/>
  <c r="T696"/>
  <c r="S696"/>
  <c r="R696"/>
  <c r="Q696"/>
  <c r="P696"/>
  <c r="O696"/>
  <c r="N696"/>
  <c r="M696"/>
  <c r="L696"/>
  <c r="K696"/>
  <c r="J696"/>
  <c r="AH695"/>
  <c r="AF695"/>
  <c r="AE695"/>
  <c r="AD695"/>
  <c r="AC695"/>
  <c r="AB695"/>
  <c r="AA695"/>
  <c r="Z695"/>
  <c r="Y695"/>
  <c r="X695"/>
  <c r="W695"/>
  <c r="V695"/>
  <c r="U695"/>
  <c r="T695"/>
  <c r="S695"/>
  <c r="R695"/>
  <c r="Q695"/>
  <c r="P695"/>
  <c r="O695"/>
  <c r="N695"/>
  <c r="M695"/>
  <c r="L695"/>
  <c r="K695"/>
  <c r="J695"/>
  <c r="AH694"/>
  <c r="AF694"/>
  <c r="AE694"/>
  <c r="AD694"/>
  <c r="AC694"/>
  <c r="AB694"/>
  <c r="AA694"/>
  <c r="Z694"/>
  <c r="Y694"/>
  <c r="X694"/>
  <c r="W694"/>
  <c r="V694"/>
  <c r="U694"/>
  <c r="T694"/>
  <c r="S694"/>
  <c r="R694"/>
  <c r="Q694"/>
  <c r="P694"/>
  <c r="O694"/>
  <c r="N694"/>
  <c r="M694"/>
  <c r="L694"/>
  <c r="K694"/>
  <c r="J694"/>
  <c r="AH693"/>
  <c r="AF693"/>
  <c r="AE693"/>
  <c r="AD693"/>
  <c r="AC693"/>
  <c r="AB693"/>
  <c r="AA693"/>
  <c r="Z693"/>
  <c r="Y693"/>
  <c r="X693"/>
  <c r="W693"/>
  <c r="V693"/>
  <c r="U693"/>
  <c r="T693"/>
  <c r="S693"/>
  <c r="R693"/>
  <c r="Q693"/>
  <c r="P693"/>
  <c r="O693"/>
  <c r="N693"/>
  <c r="M693"/>
  <c r="L693"/>
  <c r="K693"/>
  <c r="J693"/>
  <c r="AH692"/>
  <c r="AF692"/>
  <c r="AE692"/>
  <c r="AD692"/>
  <c r="AC692"/>
  <c r="AB692"/>
  <c r="AA692"/>
  <c r="Z692"/>
  <c r="Y692"/>
  <c r="X692"/>
  <c r="W692"/>
  <c r="V692"/>
  <c r="U692"/>
  <c r="T692"/>
  <c r="S692"/>
  <c r="R692"/>
  <c r="Q692"/>
  <c r="P692"/>
  <c r="O692"/>
  <c r="N692"/>
  <c r="M692"/>
  <c r="L692"/>
  <c r="K692"/>
  <c r="J692"/>
  <c r="AH691"/>
  <c r="AF691"/>
  <c r="AE691"/>
  <c r="AD691"/>
  <c r="AC691"/>
  <c r="AB691"/>
  <c r="AA691"/>
  <c r="Z691"/>
  <c r="Y691"/>
  <c r="X691"/>
  <c r="W691"/>
  <c r="V691"/>
  <c r="U691"/>
  <c r="T691"/>
  <c r="S691"/>
  <c r="R691"/>
  <c r="Q691"/>
  <c r="P691"/>
  <c r="O691"/>
  <c r="N691"/>
  <c r="M691"/>
  <c r="L691"/>
  <c r="K691"/>
  <c r="J691"/>
  <c r="AH690"/>
  <c r="AF690"/>
  <c r="AE690"/>
  <c r="AD690"/>
  <c r="AC690"/>
  <c r="AB690"/>
  <c r="AA690"/>
  <c r="Z690"/>
  <c r="Y690"/>
  <c r="X690"/>
  <c r="W690"/>
  <c r="V690"/>
  <c r="U690"/>
  <c r="T690"/>
  <c r="S690"/>
  <c r="R690"/>
  <c r="Q690"/>
  <c r="P690"/>
  <c r="O690"/>
  <c r="N690"/>
  <c r="M690"/>
  <c r="L690"/>
  <c r="K690"/>
  <c r="J690"/>
  <c r="AH689"/>
  <c r="AF689"/>
  <c r="AE689"/>
  <c r="AD689"/>
  <c r="AC689"/>
  <c r="AB689"/>
  <c r="AA689"/>
  <c r="Z689"/>
  <c r="Y689"/>
  <c r="X689"/>
  <c r="W689"/>
  <c r="V689"/>
  <c r="U689"/>
  <c r="T689"/>
  <c r="S689"/>
  <c r="R689"/>
  <c r="Q689"/>
  <c r="P689"/>
  <c r="O689"/>
  <c r="N689"/>
  <c r="M689"/>
  <c r="L689"/>
  <c r="K689"/>
  <c r="J689"/>
  <c r="AH688"/>
  <c r="AF688"/>
  <c r="AE688"/>
  <c r="AD688"/>
  <c r="AC688"/>
  <c r="AB688"/>
  <c r="AA688"/>
  <c r="Z688"/>
  <c r="Y688"/>
  <c r="X688"/>
  <c r="W688"/>
  <c r="V688"/>
  <c r="U688"/>
  <c r="T688"/>
  <c r="S688"/>
  <c r="R688"/>
  <c r="Q688"/>
  <c r="P688"/>
  <c r="O688"/>
  <c r="N688"/>
  <c r="M688"/>
  <c r="L688"/>
  <c r="K688"/>
  <c r="J688"/>
  <c r="AH687"/>
  <c r="AF687"/>
  <c r="AE687"/>
  <c r="AD687"/>
  <c r="AC687"/>
  <c r="AB687"/>
  <c r="AA687"/>
  <c r="Z687"/>
  <c r="Y687"/>
  <c r="X687"/>
  <c r="W687"/>
  <c r="V687"/>
  <c r="U687"/>
  <c r="T687"/>
  <c r="S687"/>
  <c r="R687"/>
  <c r="Q687"/>
  <c r="P687"/>
  <c r="O687"/>
  <c r="N687"/>
  <c r="M687"/>
  <c r="L687"/>
  <c r="K687"/>
  <c r="J687"/>
  <c r="AH686"/>
  <c r="AF686"/>
  <c r="AE686"/>
  <c r="AD686"/>
  <c r="AC686"/>
  <c r="AB686"/>
  <c r="AA686"/>
  <c r="Z686"/>
  <c r="Y686"/>
  <c r="X686"/>
  <c r="W686"/>
  <c r="V686"/>
  <c r="U686"/>
  <c r="T686"/>
  <c r="S686"/>
  <c r="R686"/>
  <c r="Q686"/>
  <c r="P686"/>
  <c r="O686"/>
  <c r="N686"/>
  <c r="M686"/>
  <c r="L686"/>
  <c r="K686"/>
  <c r="J686"/>
  <c r="AH685"/>
  <c r="AF685"/>
  <c r="AE685"/>
  <c r="AD685"/>
  <c r="AC685"/>
  <c r="AB685"/>
  <c r="AA685"/>
  <c r="Z685"/>
  <c r="Y685"/>
  <c r="X685"/>
  <c r="W685"/>
  <c r="V685"/>
  <c r="U685"/>
  <c r="T685"/>
  <c r="S685"/>
  <c r="R685"/>
  <c r="Q685"/>
  <c r="P685"/>
  <c r="O685"/>
  <c r="N685"/>
  <c r="M685"/>
  <c r="L685"/>
  <c r="K685"/>
  <c r="J685"/>
  <c r="AH684"/>
  <c r="AF684"/>
  <c r="AE684"/>
  <c r="AD684"/>
  <c r="AC684"/>
  <c r="AB684"/>
  <c r="AA684"/>
  <c r="Z684"/>
  <c r="Y684"/>
  <c r="X684"/>
  <c r="W684"/>
  <c r="V684"/>
  <c r="U684"/>
  <c r="T684"/>
  <c r="S684"/>
  <c r="R684"/>
  <c r="Q684"/>
  <c r="P684"/>
  <c r="O684"/>
  <c r="N684"/>
  <c r="M684"/>
  <c r="L684"/>
  <c r="K684"/>
  <c r="J684"/>
  <c r="AH683"/>
  <c r="AF683"/>
  <c r="AE683"/>
  <c r="AD683"/>
  <c r="AC683"/>
  <c r="AB683"/>
  <c r="AA683"/>
  <c r="Z683"/>
  <c r="Y683"/>
  <c r="X683"/>
  <c r="W683"/>
  <c r="V683"/>
  <c r="U683"/>
  <c r="T683"/>
  <c r="S683"/>
  <c r="R683"/>
  <c r="Q683"/>
  <c r="P683"/>
  <c r="O683"/>
  <c r="N683"/>
  <c r="M683"/>
  <c r="L683"/>
  <c r="K683"/>
  <c r="J683"/>
  <c r="AH682"/>
  <c r="AF682"/>
  <c r="AE682"/>
  <c r="AD682"/>
  <c r="AC682"/>
  <c r="AB682"/>
  <c r="AA682"/>
  <c r="Z682"/>
  <c r="Y682"/>
  <c r="X682"/>
  <c r="W682"/>
  <c r="V682"/>
  <c r="U682"/>
  <c r="T682"/>
  <c r="S682"/>
  <c r="R682"/>
  <c r="Q682"/>
  <c r="P682"/>
  <c r="O682"/>
  <c r="N682"/>
  <c r="M682"/>
  <c r="L682"/>
  <c r="K682"/>
  <c r="J682"/>
  <c r="AH681"/>
  <c r="AF681"/>
  <c r="AE681"/>
  <c r="AD681"/>
  <c r="AC681"/>
  <c r="AB681"/>
  <c r="AA681"/>
  <c r="Z681"/>
  <c r="Y681"/>
  <c r="X681"/>
  <c r="W681"/>
  <c r="V681"/>
  <c r="U681"/>
  <c r="T681"/>
  <c r="S681"/>
  <c r="R681"/>
  <c r="Q681"/>
  <c r="P681"/>
  <c r="O681"/>
  <c r="N681"/>
  <c r="M681"/>
  <c r="L681"/>
  <c r="K681"/>
  <c r="J681"/>
  <c r="AH680"/>
  <c r="AF680"/>
  <c r="AE680"/>
  <c r="AD680"/>
  <c r="AC680"/>
  <c r="AB680"/>
  <c r="AA680"/>
  <c r="Z680"/>
  <c r="Y680"/>
  <c r="X680"/>
  <c r="W680"/>
  <c r="V680"/>
  <c r="U680"/>
  <c r="T680"/>
  <c r="S680"/>
  <c r="R680"/>
  <c r="Q680"/>
  <c r="P680"/>
  <c r="O680"/>
  <c r="N680"/>
  <c r="M680"/>
  <c r="L680"/>
  <c r="K680"/>
  <c r="J680"/>
  <c r="AH679"/>
  <c r="AF679"/>
  <c r="AE679"/>
  <c r="AD679"/>
  <c r="AC679"/>
  <c r="AB679"/>
  <c r="AA679"/>
  <c r="Z679"/>
  <c r="Y679"/>
  <c r="X679"/>
  <c r="W679"/>
  <c r="V679"/>
  <c r="U679"/>
  <c r="T679"/>
  <c r="S679"/>
  <c r="R679"/>
  <c r="Q679"/>
  <c r="P679"/>
  <c r="O679"/>
  <c r="N679"/>
  <c r="M679"/>
  <c r="L679"/>
  <c r="K679"/>
  <c r="J679"/>
  <c r="AH678"/>
  <c r="AF678"/>
  <c r="AE678"/>
  <c r="AD678"/>
  <c r="AC678"/>
  <c r="AB678"/>
  <c r="AA678"/>
  <c r="Z678"/>
  <c r="Y678"/>
  <c r="X678"/>
  <c r="W678"/>
  <c r="V678"/>
  <c r="U678"/>
  <c r="T678"/>
  <c r="S678"/>
  <c r="R678"/>
  <c r="Q678"/>
  <c r="P678"/>
  <c r="O678"/>
  <c r="N678"/>
  <c r="M678"/>
  <c r="L678"/>
  <c r="K678"/>
  <c r="J678"/>
  <c r="AH677"/>
  <c r="AF677"/>
  <c r="AE677"/>
  <c r="AD677"/>
  <c r="AC677"/>
  <c r="AB677"/>
  <c r="AA677"/>
  <c r="Z677"/>
  <c r="Y677"/>
  <c r="X677"/>
  <c r="W677"/>
  <c r="V677"/>
  <c r="U677"/>
  <c r="T677"/>
  <c r="S677"/>
  <c r="R677"/>
  <c r="Q677"/>
  <c r="P677"/>
  <c r="O677"/>
  <c r="N677"/>
  <c r="M677"/>
  <c r="L677"/>
  <c r="K677"/>
  <c r="J677"/>
  <c r="AH676"/>
  <c r="AF676"/>
  <c r="AE676"/>
  <c r="AD676"/>
  <c r="AC676"/>
  <c r="AB676"/>
  <c r="AA676"/>
  <c r="Z676"/>
  <c r="Y676"/>
  <c r="X676"/>
  <c r="W676"/>
  <c r="V676"/>
  <c r="U676"/>
  <c r="T676"/>
  <c r="S676"/>
  <c r="R676"/>
  <c r="Q676"/>
  <c r="P676"/>
  <c r="O676"/>
  <c r="N676"/>
  <c r="M676"/>
  <c r="L676"/>
  <c r="K676"/>
  <c r="J676"/>
  <c r="AH675"/>
  <c r="AF675"/>
  <c r="AE675"/>
  <c r="AD675"/>
  <c r="AC675"/>
  <c r="AB675"/>
  <c r="AA675"/>
  <c r="Z675"/>
  <c r="Y675"/>
  <c r="X675"/>
  <c r="W675"/>
  <c r="V675"/>
  <c r="U675"/>
  <c r="T675"/>
  <c r="S675"/>
  <c r="R675"/>
  <c r="Q675"/>
  <c r="P675"/>
  <c r="O675"/>
  <c r="N675"/>
  <c r="M675"/>
  <c r="L675"/>
  <c r="K675"/>
  <c r="J675"/>
  <c r="AH674"/>
  <c r="AF674"/>
  <c r="AE674"/>
  <c r="AD674"/>
  <c r="AC674"/>
  <c r="AB674"/>
  <c r="AA674"/>
  <c r="Z674"/>
  <c r="Y674"/>
  <c r="X674"/>
  <c r="W674"/>
  <c r="V674"/>
  <c r="U674"/>
  <c r="T674"/>
  <c r="S674"/>
  <c r="R674"/>
  <c r="Q674"/>
  <c r="P674"/>
  <c r="O674"/>
  <c r="N674"/>
  <c r="M674"/>
  <c r="L674"/>
  <c r="K674"/>
  <c r="J674"/>
  <c r="AH673"/>
  <c r="AF673"/>
  <c r="AE673"/>
  <c r="AD673"/>
  <c r="AC673"/>
  <c r="AB673"/>
  <c r="AA673"/>
  <c r="Z673"/>
  <c r="Y673"/>
  <c r="X673"/>
  <c r="W673"/>
  <c r="V673"/>
  <c r="U673"/>
  <c r="T673"/>
  <c r="S673"/>
  <c r="R673"/>
  <c r="Q673"/>
  <c r="P673"/>
  <c r="O673"/>
  <c r="N673"/>
  <c r="M673"/>
  <c r="L673"/>
  <c r="K673"/>
  <c r="J673"/>
  <c r="AH672"/>
  <c r="AF672"/>
  <c r="AE672"/>
  <c r="AD672"/>
  <c r="AC672"/>
  <c r="AB672"/>
  <c r="AA672"/>
  <c r="Z672"/>
  <c r="Y672"/>
  <c r="X672"/>
  <c r="W672"/>
  <c r="V672"/>
  <c r="U672"/>
  <c r="T672"/>
  <c r="S672"/>
  <c r="R672"/>
  <c r="Q672"/>
  <c r="P672"/>
  <c r="O672"/>
  <c r="N672"/>
  <c r="M672"/>
  <c r="L672"/>
  <c r="K672"/>
  <c r="J672"/>
  <c r="AH671"/>
  <c r="AF671"/>
  <c r="AE671"/>
  <c r="AD671"/>
  <c r="AC671"/>
  <c r="AB671"/>
  <c r="AA671"/>
  <c r="Z671"/>
  <c r="Y671"/>
  <c r="X671"/>
  <c r="W671"/>
  <c r="V671"/>
  <c r="U671"/>
  <c r="T671"/>
  <c r="S671"/>
  <c r="R671"/>
  <c r="Q671"/>
  <c r="P671"/>
  <c r="O671"/>
  <c r="N671"/>
  <c r="M671"/>
  <c r="L671"/>
  <c r="K671"/>
  <c r="J671"/>
  <c r="AH670"/>
  <c r="AF670"/>
  <c r="AE670"/>
  <c r="AD670"/>
  <c r="AC670"/>
  <c r="AB670"/>
  <c r="AA670"/>
  <c r="Z670"/>
  <c r="Y670"/>
  <c r="X670"/>
  <c r="W670"/>
  <c r="V670"/>
  <c r="U670"/>
  <c r="T670"/>
  <c r="S670"/>
  <c r="R670"/>
  <c r="Q670"/>
  <c r="P670"/>
  <c r="O670"/>
  <c r="N670"/>
  <c r="M670"/>
  <c r="L670"/>
  <c r="K670"/>
  <c r="J670"/>
  <c r="AH669"/>
  <c r="AF669"/>
  <c r="AE669"/>
  <c r="AD669"/>
  <c r="AC669"/>
  <c r="AB669"/>
  <c r="AA669"/>
  <c r="Z669"/>
  <c r="Y669"/>
  <c r="X669"/>
  <c r="W669"/>
  <c r="V669"/>
  <c r="U669"/>
  <c r="T669"/>
  <c r="S669"/>
  <c r="R669"/>
  <c r="Q669"/>
  <c r="P669"/>
  <c r="O669"/>
  <c r="N669"/>
  <c r="M669"/>
  <c r="L669"/>
  <c r="K669"/>
  <c r="J669"/>
  <c r="AH668"/>
  <c r="AF668"/>
  <c r="AE668"/>
  <c r="AD668"/>
  <c r="AC668"/>
  <c r="AB668"/>
  <c r="AA668"/>
  <c r="Z668"/>
  <c r="Y668"/>
  <c r="X668"/>
  <c r="W668"/>
  <c r="V668"/>
  <c r="U668"/>
  <c r="T668"/>
  <c r="S668"/>
  <c r="R668"/>
  <c r="Q668"/>
  <c r="P668"/>
  <c r="O668"/>
  <c r="N668"/>
  <c r="M668"/>
  <c r="L668"/>
  <c r="K668"/>
  <c r="J668"/>
  <c r="AH667"/>
  <c r="AF667"/>
  <c r="AE667"/>
  <c r="AD667"/>
  <c r="AC667"/>
  <c r="AB667"/>
  <c r="AA667"/>
  <c r="Z667"/>
  <c r="Y667"/>
  <c r="X667"/>
  <c r="W667"/>
  <c r="V667"/>
  <c r="U667"/>
  <c r="T667"/>
  <c r="S667"/>
  <c r="R667"/>
  <c r="Q667"/>
  <c r="P667"/>
  <c r="O667"/>
  <c r="N667"/>
  <c r="M667"/>
  <c r="L667"/>
  <c r="K667"/>
  <c r="J667"/>
  <c r="AH666"/>
  <c r="AF666"/>
  <c r="AE666"/>
  <c r="AD666"/>
  <c r="AC666"/>
  <c r="AB666"/>
  <c r="AA666"/>
  <c r="Z666"/>
  <c r="Y666"/>
  <c r="X666"/>
  <c r="W666"/>
  <c r="V666"/>
  <c r="U666"/>
  <c r="T666"/>
  <c r="S666"/>
  <c r="R666"/>
  <c r="Q666"/>
  <c r="P666"/>
  <c r="O666"/>
  <c r="N666"/>
  <c r="M666"/>
  <c r="L666"/>
  <c r="K666"/>
  <c r="J666"/>
  <c r="AH665"/>
  <c r="AF665"/>
  <c r="AE665"/>
  <c r="AD665"/>
  <c r="AC665"/>
  <c r="AB665"/>
  <c r="AA665"/>
  <c r="Z665"/>
  <c r="Y665"/>
  <c r="X665"/>
  <c r="W665"/>
  <c r="V665"/>
  <c r="U665"/>
  <c r="T665"/>
  <c r="S665"/>
  <c r="R665"/>
  <c r="Q665"/>
  <c r="P665"/>
  <c r="O665"/>
  <c r="N665"/>
  <c r="M665"/>
  <c r="L665"/>
  <c r="K665"/>
  <c r="J665"/>
  <c r="AH664"/>
  <c r="AF664"/>
  <c r="AE664"/>
  <c r="AD664"/>
  <c r="AC664"/>
  <c r="AB664"/>
  <c r="AA664"/>
  <c r="Z664"/>
  <c r="Y664"/>
  <c r="X664"/>
  <c r="W664"/>
  <c r="V664"/>
  <c r="U664"/>
  <c r="T664"/>
  <c r="S664"/>
  <c r="R664"/>
  <c r="Q664"/>
  <c r="P664"/>
  <c r="O664"/>
  <c r="N664"/>
  <c r="M664"/>
  <c r="L664"/>
  <c r="K664"/>
  <c r="J664"/>
  <c r="AH663"/>
  <c r="AF663"/>
  <c r="AE663"/>
  <c r="AD663"/>
  <c r="AC663"/>
  <c r="AB663"/>
  <c r="AA663"/>
  <c r="Z663"/>
  <c r="Y663"/>
  <c r="X663"/>
  <c r="W663"/>
  <c r="V663"/>
  <c r="U663"/>
  <c r="T663"/>
  <c r="S663"/>
  <c r="R663"/>
  <c r="Q663"/>
  <c r="P663"/>
  <c r="O663"/>
  <c r="N663"/>
  <c r="M663"/>
  <c r="L663"/>
  <c r="K663"/>
  <c r="J663"/>
  <c r="AH662"/>
  <c r="AF662"/>
  <c r="AE662"/>
  <c r="AD662"/>
  <c r="AC662"/>
  <c r="AB662"/>
  <c r="AA662"/>
  <c r="Z662"/>
  <c r="Y662"/>
  <c r="X662"/>
  <c r="W662"/>
  <c r="V662"/>
  <c r="U662"/>
  <c r="T662"/>
  <c r="S662"/>
  <c r="R662"/>
  <c r="Q662"/>
  <c r="P662"/>
  <c r="O662"/>
  <c r="N662"/>
  <c r="M662"/>
  <c r="L662"/>
  <c r="K662"/>
  <c r="J662"/>
  <c r="AH661"/>
  <c r="AF661"/>
  <c r="AE661"/>
  <c r="AD661"/>
  <c r="AC661"/>
  <c r="AB661"/>
  <c r="AA661"/>
  <c r="Z661"/>
  <c r="Y661"/>
  <c r="X661"/>
  <c r="W661"/>
  <c r="V661"/>
  <c r="U661"/>
  <c r="T661"/>
  <c r="S661"/>
  <c r="R661"/>
  <c r="Q661"/>
  <c r="P661"/>
  <c r="O661"/>
  <c r="N661"/>
  <c r="M661"/>
  <c r="L661"/>
  <c r="K661"/>
  <c r="J661"/>
  <c r="AH660"/>
  <c r="AF660"/>
  <c r="AE660"/>
  <c r="AD660"/>
  <c r="AC660"/>
  <c r="AB660"/>
  <c r="AA660"/>
  <c r="Z660"/>
  <c r="Y660"/>
  <c r="X660"/>
  <c r="W660"/>
  <c r="V660"/>
  <c r="U660"/>
  <c r="T660"/>
  <c r="S660"/>
  <c r="R660"/>
  <c r="Q660"/>
  <c r="P660"/>
  <c r="O660"/>
  <c r="N660"/>
  <c r="M660"/>
  <c r="L660"/>
  <c r="K660"/>
  <c r="J660"/>
  <c r="AH659"/>
  <c r="AF659"/>
  <c r="AE659"/>
  <c r="AD659"/>
  <c r="AC659"/>
  <c r="AB659"/>
  <c r="AA659"/>
  <c r="Z659"/>
  <c r="Y659"/>
  <c r="X659"/>
  <c r="W659"/>
  <c r="V659"/>
  <c r="U659"/>
  <c r="T659"/>
  <c r="S659"/>
  <c r="R659"/>
  <c r="Q659"/>
  <c r="P659"/>
  <c r="O659"/>
  <c r="N659"/>
  <c r="M659"/>
  <c r="L659"/>
  <c r="K659"/>
  <c r="J659"/>
  <c r="AH658"/>
  <c r="AF658"/>
  <c r="AE658"/>
  <c r="AD658"/>
  <c r="AC658"/>
  <c r="AB658"/>
  <c r="AA658"/>
  <c r="Z658"/>
  <c r="Y658"/>
  <c r="X658"/>
  <c r="W658"/>
  <c r="V658"/>
  <c r="U658"/>
  <c r="T658"/>
  <c r="S658"/>
  <c r="R658"/>
  <c r="Q658"/>
  <c r="P658"/>
  <c r="O658"/>
  <c r="N658"/>
  <c r="M658"/>
  <c r="L658"/>
  <c r="K658"/>
  <c r="J658"/>
  <c r="AH657"/>
  <c r="AF657"/>
  <c r="AE657"/>
  <c r="AD657"/>
  <c r="AC657"/>
  <c r="AB657"/>
  <c r="AA657"/>
  <c r="Z657"/>
  <c r="Y657"/>
  <c r="X657"/>
  <c r="W657"/>
  <c r="V657"/>
  <c r="U657"/>
  <c r="T657"/>
  <c r="S657"/>
  <c r="R657"/>
  <c r="Q657"/>
  <c r="P657"/>
  <c r="O657"/>
  <c r="N657"/>
  <c r="M657"/>
  <c r="L657"/>
  <c r="K657"/>
  <c r="J657"/>
  <c r="AH656"/>
  <c r="AF656"/>
  <c r="AE656"/>
  <c r="AD656"/>
  <c r="AC656"/>
  <c r="AB656"/>
  <c r="AA656"/>
  <c r="Z656"/>
  <c r="Y656"/>
  <c r="X656"/>
  <c r="W656"/>
  <c r="V656"/>
  <c r="U656"/>
  <c r="T656"/>
  <c r="S656"/>
  <c r="R656"/>
  <c r="Q656"/>
  <c r="P656"/>
  <c r="O656"/>
  <c r="N656"/>
  <c r="M656"/>
  <c r="L656"/>
  <c r="K656"/>
  <c r="J656"/>
  <c r="AH655"/>
  <c r="AF655"/>
  <c r="AE655"/>
  <c r="AD655"/>
  <c r="AC655"/>
  <c r="AB655"/>
  <c r="AA655"/>
  <c r="Z655"/>
  <c r="Y655"/>
  <c r="X655"/>
  <c r="W655"/>
  <c r="V655"/>
  <c r="U655"/>
  <c r="T655"/>
  <c r="S655"/>
  <c r="R655"/>
  <c r="Q655"/>
  <c r="P655"/>
  <c r="O655"/>
  <c r="N655"/>
  <c r="M655"/>
  <c r="L655"/>
  <c r="K655"/>
  <c r="J655"/>
  <c r="AH654"/>
  <c r="AF654"/>
  <c r="AE654"/>
  <c r="AD654"/>
  <c r="AC654"/>
  <c r="AB654"/>
  <c r="AA654"/>
  <c r="Z654"/>
  <c r="Y654"/>
  <c r="X654"/>
  <c r="W654"/>
  <c r="V654"/>
  <c r="U654"/>
  <c r="T654"/>
  <c r="S654"/>
  <c r="R654"/>
  <c r="Q654"/>
  <c r="P654"/>
  <c r="O654"/>
  <c r="N654"/>
  <c r="M654"/>
  <c r="L654"/>
  <c r="K654"/>
  <c r="J654"/>
  <c r="AH653"/>
  <c r="AF653"/>
  <c r="AE653"/>
  <c r="AD653"/>
  <c r="AC653"/>
  <c r="AB653"/>
  <c r="AA653"/>
  <c r="Z653"/>
  <c r="Y653"/>
  <c r="X653"/>
  <c r="W653"/>
  <c r="V653"/>
  <c r="U653"/>
  <c r="T653"/>
  <c r="S653"/>
  <c r="R653"/>
  <c r="Q653"/>
  <c r="P653"/>
  <c r="O653"/>
  <c r="N653"/>
  <c r="M653"/>
  <c r="L653"/>
  <c r="K653"/>
  <c r="J653"/>
  <c r="AH652"/>
  <c r="AF652"/>
  <c r="AE652"/>
  <c r="AD652"/>
  <c r="AC652"/>
  <c r="AB652"/>
  <c r="AA652"/>
  <c r="Z652"/>
  <c r="Y652"/>
  <c r="X652"/>
  <c r="W652"/>
  <c r="V652"/>
  <c r="U652"/>
  <c r="T652"/>
  <c r="S652"/>
  <c r="R652"/>
  <c r="Q652"/>
  <c r="P652"/>
  <c r="O652"/>
  <c r="N652"/>
  <c r="M652"/>
  <c r="L652"/>
  <c r="K652"/>
  <c r="J652"/>
  <c r="AH651"/>
  <c r="AF651"/>
  <c r="AE651"/>
  <c r="AD651"/>
  <c r="AC651"/>
  <c r="AB651"/>
  <c r="AA651"/>
  <c r="Z651"/>
  <c r="Y651"/>
  <c r="X651"/>
  <c r="W651"/>
  <c r="V651"/>
  <c r="U651"/>
  <c r="T651"/>
  <c r="S651"/>
  <c r="R651"/>
  <c r="Q651"/>
  <c r="P651"/>
  <c r="O651"/>
  <c r="N651"/>
  <c r="M651"/>
  <c r="L651"/>
  <c r="K651"/>
  <c r="J651"/>
  <c r="AH650"/>
  <c r="AF650"/>
  <c r="AE650"/>
  <c r="AD650"/>
  <c r="AC650"/>
  <c r="AB650"/>
  <c r="AA650"/>
  <c r="Z650"/>
  <c r="Y650"/>
  <c r="X650"/>
  <c r="W650"/>
  <c r="V650"/>
  <c r="U650"/>
  <c r="T650"/>
  <c r="S650"/>
  <c r="R650"/>
  <c r="Q650"/>
  <c r="P650"/>
  <c r="O650"/>
  <c r="N650"/>
  <c r="M650"/>
  <c r="L650"/>
  <c r="K650"/>
  <c r="J650"/>
  <c r="AH649"/>
  <c r="AF649"/>
  <c r="AE649"/>
  <c r="AD649"/>
  <c r="AC649"/>
  <c r="AB649"/>
  <c r="AA649"/>
  <c r="Z649"/>
  <c r="Y649"/>
  <c r="X649"/>
  <c r="W649"/>
  <c r="V649"/>
  <c r="U649"/>
  <c r="T649"/>
  <c r="S649"/>
  <c r="R649"/>
  <c r="Q649"/>
  <c r="P649"/>
  <c r="O649"/>
  <c r="N649"/>
  <c r="M649"/>
  <c r="L649"/>
  <c r="K649"/>
  <c r="J649"/>
  <c r="AH648"/>
  <c r="AF648"/>
  <c r="AE648"/>
  <c r="AD648"/>
  <c r="AC648"/>
  <c r="AB648"/>
  <c r="AA648"/>
  <c r="Z648"/>
  <c r="Y648"/>
  <c r="X648"/>
  <c r="W648"/>
  <c r="V648"/>
  <c r="U648"/>
  <c r="T648"/>
  <c r="S648"/>
  <c r="R648"/>
  <c r="Q648"/>
  <c r="P648"/>
  <c r="O648"/>
  <c r="N648"/>
  <c r="M648"/>
  <c r="L648"/>
  <c r="K648"/>
  <c r="J648"/>
  <c r="AH647"/>
  <c r="AF647"/>
  <c r="AE647"/>
  <c r="AD647"/>
  <c r="AC647"/>
  <c r="AB647"/>
  <c r="AA647"/>
  <c r="Z647"/>
  <c r="Y647"/>
  <c r="X647"/>
  <c r="W647"/>
  <c r="V647"/>
  <c r="U647"/>
  <c r="T647"/>
  <c r="S647"/>
  <c r="R647"/>
  <c r="Q647"/>
  <c r="P647"/>
  <c r="O647"/>
  <c r="N647"/>
  <c r="M647"/>
  <c r="L647"/>
  <c r="K647"/>
  <c r="J647"/>
  <c r="AH646"/>
  <c r="AF646"/>
  <c r="AE646"/>
  <c r="AD646"/>
  <c r="AC646"/>
  <c r="AB646"/>
  <c r="AA646"/>
  <c r="Z646"/>
  <c r="Y646"/>
  <c r="X646"/>
  <c r="W646"/>
  <c r="V646"/>
  <c r="U646"/>
  <c r="T646"/>
  <c r="S646"/>
  <c r="R646"/>
  <c r="Q646"/>
  <c r="P646"/>
  <c r="O646"/>
  <c r="N646"/>
  <c r="M646"/>
  <c r="L646"/>
  <c r="K646"/>
  <c r="J646"/>
  <c r="AH645"/>
  <c r="AF645"/>
  <c r="AE645"/>
  <c r="AD645"/>
  <c r="AC645"/>
  <c r="AB645"/>
  <c r="AA645"/>
  <c r="Z645"/>
  <c r="Y645"/>
  <c r="X645"/>
  <c r="W645"/>
  <c r="V645"/>
  <c r="U645"/>
  <c r="T645"/>
  <c r="S645"/>
  <c r="R645"/>
  <c r="Q645"/>
  <c r="P645"/>
  <c r="O645"/>
  <c r="N645"/>
  <c r="M645"/>
  <c r="L645"/>
  <c r="K645"/>
  <c r="J645"/>
  <c r="AH644"/>
  <c r="AF644"/>
  <c r="AE644"/>
  <c r="AD644"/>
  <c r="AC644"/>
  <c r="AB644"/>
  <c r="AA644"/>
  <c r="Z644"/>
  <c r="Y644"/>
  <c r="X644"/>
  <c r="W644"/>
  <c r="V644"/>
  <c r="U644"/>
  <c r="T644"/>
  <c r="S644"/>
  <c r="R644"/>
  <c r="Q644"/>
  <c r="P644"/>
  <c r="O644"/>
  <c r="N644"/>
  <c r="M644"/>
  <c r="L644"/>
  <c r="K644"/>
  <c r="J644"/>
  <c r="AH643"/>
  <c r="AF643"/>
  <c r="AE643"/>
  <c r="AD643"/>
  <c r="AC643"/>
  <c r="AB643"/>
  <c r="AA643"/>
  <c r="Z643"/>
  <c r="Y643"/>
  <c r="X643"/>
  <c r="W643"/>
  <c r="V643"/>
  <c r="U643"/>
  <c r="T643"/>
  <c r="S643"/>
  <c r="R643"/>
  <c r="Q643"/>
  <c r="P643"/>
  <c r="O643"/>
  <c r="N643"/>
  <c r="M643"/>
  <c r="L643"/>
  <c r="K643"/>
  <c r="J643"/>
  <c r="AH642"/>
  <c r="AF642"/>
  <c r="AE642"/>
  <c r="AD642"/>
  <c r="AC642"/>
  <c r="AB642"/>
  <c r="AA642"/>
  <c r="Z642"/>
  <c r="Y642"/>
  <c r="X642"/>
  <c r="W642"/>
  <c r="V642"/>
  <c r="U642"/>
  <c r="T642"/>
  <c r="S642"/>
  <c r="R642"/>
  <c r="Q642"/>
  <c r="P642"/>
  <c r="O642"/>
  <c r="N642"/>
  <c r="M642"/>
  <c r="L642"/>
  <c r="K642"/>
  <c r="J642"/>
  <c r="AH641"/>
  <c r="AF641"/>
  <c r="AE641"/>
  <c r="AD641"/>
  <c r="AC641"/>
  <c r="AB641"/>
  <c r="AA641"/>
  <c r="Z641"/>
  <c r="Y641"/>
  <c r="X641"/>
  <c r="W641"/>
  <c r="V641"/>
  <c r="U641"/>
  <c r="T641"/>
  <c r="S641"/>
  <c r="R641"/>
  <c r="Q641"/>
  <c r="P641"/>
  <c r="O641"/>
  <c r="N641"/>
  <c r="M641"/>
  <c r="L641"/>
  <c r="K641"/>
  <c r="J641"/>
  <c r="AH640"/>
  <c r="AF640"/>
  <c r="AE640"/>
  <c r="AD640"/>
  <c r="AC640"/>
  <c r="AB640"/>
  <c r="AA640"/>
  <c r="Z640"/>
  <c r="Y640"/>
  <c r="X640"/>
  <c r="W640"/>
  <c r="V640"/>
  <c r="U640"/>
  <c r="T640"/>
  <c r="S640"/>
  <c r="R640"/>
  <c r="Q640"/>
  <c r="P640"/>
  <c r="O640"/>
  <c r="N640"/>
  <c r="M640"/>
  <c r="L640"/>
  <c r="K640"/>
  <c r="J640"/>
  <c r="AH639"/>
  <c r="AF639"/>
  <c r="AE639"/>
  <c r="AD639"/>
  <c r="AC639"/>
  <c r="AB639"/>
  <c r="AA639"/>
  <c r="Z639"/>
  <c r="Y639"/>
  <c r="X639"/>
  <c r="W639"/>
  <c r="V639"/>
  <c r="U639"/>
  <c r="T639"/>
  <c r="S639"/>
  <c r="R639"/>
  <c r="Q639"/>
  <c r="P639"/>
  <c r="O639"/>
  <c r="N639"/>
  <c r="M639"/>
  <c r="L639"/>
  <c r="K639"/>
  <c r="J639"/>
  <c r="AH638"/>
  <c r="AF638"/>
  <c r="AE638"/>
  <c r="AD638"/>
  <c r="AC638"/>
  <c r="AB638"/>
  <c r="AA638"/>
  <c r="Z638"/>
  <c r="Y638"/>
  <c r="X638"/>
  <c r="W638"/>
  <c r="V638"/>
  <c r="U638"/>
  <c r="T638"/>
  <c r="S638"/>
  <c r="R638"/>
  <c r="Q638"/>
  <c r="P638"/>
  <c r="O638"/>
  <c r="N638"/>
  <c r="M638"/>
  <c r="L638"/>
  <c r="K638"/>
  <c r="J638"/>
  <c r="AH637"/>
  <c r="AF637"/>
  <c r="AE637"/>
  <c r="AD637"/>
  <c r="AC637"/>
  <c r="AB637"/>
  <c r="AA637"/>
  <c r="Z637"/>
  <c r="Y637"/>
  <c r="X637"/>
  <c r="W637"/>
  <c r="V637"/>
  <c r="U637"/>
  <c r="T637"/>
  <c r="S637"/>
  <c r="R637"/>
  <c r="Q637"/>
  <c r="P637"/>
  <c r="O637"/>
  <c r="N637"/>
  <c r="M637"/>
  <c r="L637"/>
  <c r="K637"/>
  <c r="J637"/>
  <c r="AH636"/>
  <c r="AF636"/>
  <c r="AE636"/>
  <c r="AD636"/>
  <c r="AC636"/>
  <c r="AB636"/>
  <c r="AA636"/>
  <c r="Z636"/>
  <c r="Y636"/>
  <c r="X636"/>
  <c r="W636"/>
  <c r="V636"/>
  <c r="U636"/>
  <c r="T636"/>
  <c r="S636"/>
  <c r="R636"/>
  <c r="Q636"/>
  <c r="P636"/>
  <c r="O636"/>
  <c r="N636"/>
  <c r="M636"/>
  <c r="L636"/>
  <c r="K636"/>
  <c r="J636"/>
  <c r="AH635"/>
  <c r="AF635"/>
  <c r="AE635"/>
  <c r="AD635"/>
  <c r="AC635"/>
  <c r="AB635"/>
  <c r="AA635"/>
  <c r="Z635"/>
  <c r="Y635"/>
  <c r="X635"/>
  <c r="W635"/>
  <c r="V635"/>
  <c r="U635"/>
  <c r="T635"/>
  <c r="S635"/>
  <c r="R635"/>
  <c r="Q635"/>
  <c r="P635"/>
  <c r="O635"/>
  <c r="N635"/>
  <c r="M635"/>
  <c r="L635"/>
  <c r="K635"/>
  <c r="J635"/>
  <c r="AH634"/>
  <c r="AF634"/>
  <c r="AE634"/>
  <c r="AD634"/>
  <c r="AC634"/>
  <c r="AB634"/>
  <c r="AA634"/>
  <c r="Z634"/>
  <c r="Y634"/>
  <c r="X634"/>
  <c r="W634"/>
  <c r="V634"/>
  <c r="U634"/>
  <c r="T634"/>
  <c r="S634"/>
  <c r="R634"/>
  <c r="Q634"/>
  <c r="P634"/>
  <c r="O634"/>
  <c r="N634"/>
  <c r="M634"/>
  <c r="L634"/>
  <c r="K634"/>
  <c r="J634"/>
  <c r="AH633"/>
  <c r="AF633"/>
  <c r="AE633"/>
  <c r="AD633"/>
  <c r="AC633"/>
  <c r="AB633"/>
  <c r="AA633"/>
  <c r="Z633"/>
  <c r="Y633"/>
  <c r="X633"/>
  <c r="W633"/>
  <c r="V633"/>
  <c r="U633"/>
  <c r="T633"/>
  <c r="S633"/>
  <c r="R633"/>
  <c r="Q633"/>
  <c r="P633"/>
  <c r="O633"/>
  <c r="N633"/>
  <c r="M633"/>
  <c r="L633"/>
  <c r="K633"/>
  <c r="J633"/>
  <c r="AH632"/>
  <c r="AF632"/>
  <c r="AE632"/>
  <c r="AD632"/>
  <c r="AC632"/>
  <c r="AB632"/>
  <c r="AA632"/>
  <c r="Z632"/>
  <c r="Y632"/>
  <c r="X632"/>
  <c r="W632"/>
  <c r="V632"/>
  <c r="U632"/>
  <c r="T632"/>
  <c r="S632"/>
  <c r="R632"/>
  <c r="Q632"/>
  <c r="P632"/>
  <c r="O632"/>
  <c r="N632"/>
  <c r="M632"/>
  <c r="L632"/>
  <c r="K632"/>
  <c r="J632"/>
  <c r="AH631"/>
  <c r="AF631"/>
  <c r="AE631"/>
  <c r="AD631"/>
  <c r="AC631"/>
  <c r="AB631"/>
  <c r="AA631"/>
  <c r="Z631"/>
  <c r="Y631"/>
  <c r="X631"/>
  <c r="W631"/>
  <c r="V631"/>
  <c r="U631"/>
  <c r="T631"/>
  <c r="S631"/>
  <c r="R631"/>
  <c r="Q631"/>
  <c r="P631"/>
  <c r="O631"/>
  <c r="N631"/>
  <c r="M631"/>
  <c r="L631"/>
  <c r="K631"/>
  <c r="J631"/>
  <c r="AH630"/>
  <c r="AF630"/>
  <c r="AE630"/>
  <c r="AD630"/>
  <c r="AC630"/>
  <c r="AB630"/>
  <c r="AA630"/>
  <c r="Z630"/>
  <c r="Y630"/>
  <c r="X630"/>
  <c r="W630"/>
  <c r="V630"/>
  <c r="U630"/>
  <c r="T630"/>
  <c r="S630"/>
  <c r="R630"/>
  <c r="Q630"/>
  <c r="P630"/>
  <c r="O630"/>
  <c r="N630"/>
  <c r="M630"/>
  <c r="L630"/>
  <c r="K630"/>
  <c r="J630"/>
  <c r="AH629"/>
  <c r="AF629"/>
  <c r="AE629"/>
  <c r="AD629"/>
  <c r="AC629"/>
  <c r="AB629"/>
  <c r="AA629"/>
  <c r="Z629"/>
  <c r="Y629"/>
  <c r="X629"/>
  <c r="W629"/>
  <c r="V629"/>
  <c r="U629"/>
  <c r="T629"/>
  <c r="S629"/>
  <c r="R629"/>
  <c r="Q629"/>
  <c r="P629"/>
  <c r="O629"/>
  <c r="N629"/>
  <c r="M629"/>
  <c r="L629"/>
  <c r="K629"/>
  <c r="J629"/>
  <c r="AH628"/>
  <c r="AF628"/>
  <c r="AE628"/>
  <c r="AD628"/>
  <c r="AC628"/>
  <c r="AB628"/>
  <c r="AA628"/>
  <c r="Z628"/>
  <c r="Y628"/>
  <c r="X628"/>
  <c r="W628"/>
  <c r="V628"/>
  <c r="U628"/>
  <c r="T628"/>
  <c r="S628"/>
  <c r="R628"/>
  <c r="Q628"/>
  <c r="P628"/>
  <c r="O628"/>
  <c r="N628"/>
  <c r="M628"/>
  <c r="L628"/>
  <c r="K628"/>
  <c r="J628"/>
  <c r="AH627"/>
  <c r="AF627"/>
  <c r="AE627"/>
  <c r="AD627"/>
  <c r="AC627"/>
  <c r="AB627"/>
  <c r="AA627"/>
  <c r="Z627"/>
  <c r="Y627"/>
  <c r="X627"/>
  <c r="W627"/>
  <c r="V627"/>
  <c r="U627"/>
  <c r="T627"/>
  <c r="S627"/>
  <c r="R627"/>
  <c r="Q627"/>
  <c r="P627"/>
  <c r="O627"/>
  <c r="N627"/>
  <c r="M627"/>
  <c r="L627"/>
  <c r="K627"/>
  <c r="J627"/>
  <c r="AH626"/>
  <c r="AF626"/>
  <c r="AE626"/>
  <c r="AD626"/>
  <c r="AC626"/>
  <c r="AB626"/>
  <c r="AA626"/>
  <c r="Z626"/>
  <c r="Y626"/>
  <c r="X626"/>
  <c r="W626"/>
  <c r="V626"/>
  <c r="U626"/>
  <c r="T626"/>
  <c r="S626"/>
  <c r="R626"/>
  <c r="Q626"/>
  <c r="P626"/>
  <c r="O626"/>
  <c r="N626"/>
  <c r="M626"/>
  <c r="L626"/>
  <c r="K626"/>
  <c r="J626"/>
  <c r="AH625"/>
  <c r="AF625"/>
  <c r="AE625"/>
  <c r="AD625"/>
  <c r="AC625"/>
  <c r="AB625"/>
  <c r="AA625"/>
  <c r="Z625"/>
  <c r="Y625"/>
  <c r="X625"/>
  <c r="W625"/>
  <c r="V625"/>
  <c r="U625"/>
  <c r="T625"/>
  <c r="S625"/>
  <c r="R625"/>
  <c r="Q625"/>
  <c r="P625"/>
  <c r="O625"/>
  <c r="N625"/>
  <c r="M625"/>
  <c r="L625"/>
  <c r="K625"/>
  <c r="J625"/>
  <c r="AH624"/>
  <c r="AF624"/>
  <c r="AE624"/>
  <c r="AD624"/>
  <c r="AC624"/>
  <c r="AB624"/>
  <c r="AA624"/>
  <c r="Z624"/>
  <c r="Y624"/>
  <c r="X624"/>
  <c r="W624"/>
  <c r="V624"/>
  <c r="U624"/>
  <c r="T624"/>
  <c r="S624"/>
  <c r="R624"/>
  <c r="Q624"/>
  <c r="P624"/>
  <c r="O624"/>
  <c r="N624"/>
  <c r="M624"/>
  <c r="L624"/>
  <c r="K624"/>
  <c r="J624"/>
  <c r="AH623"/>
  <c r="AF623"/>
  <c r="AE623"/>
  <c r="AD623"/>
  <c r="AC623"/>
  <c r="AB623"/>
  <c r="AA623"/>
  <c r="Z623"/>
  <c r="Y623"/>
  <c r="X623"/>
  <c r="W623"/>
  <c r="V623"/>
  <c r="U623"/>
  <c r="T623"/>
  <c r="S623"/>
  <c r="R623"/>
  <c r="Q623"/>
  <c r="P623"/>
  <c r="O623"/>
  <c r="N623"/>
  <c r="M623"/>
  <c r="L623"/>
  <c r="K623"/>
  <c r="J623"/>
  <c r="AH622"/>
  <c r="AF622"/>
  <c r="AE622"/>
  <c r="AD622"/>
  <c r="AC622"/>
  <c r="AB622"/>
  <c r="AA622"/>
  <c r="Z622"/>
  <c r="Y622"/>
  <c r="X622"/>
  <c r="W622"/>
  <c r="V622"/>
  <c r="U622"/>
  <c r="T622"/>
  <c r="S622"/>
  <c r="R622"/>
  <c r="Q622"/>
  <c r="P622"/>
  <c r="O622"/>
  <c r="N622"/>
  <c r="M622"/>
  <c r="L622"/>
  <c r="K622"/>
  <c r="J622"/>
  <c r="AH621"/>
  <c r="AF621"/>
  <c r="AE621"/>
  <c r="AD621"/>
  <c r="AC621"/>
  <c r="AB621"/>
  <c r="AA621"/>
  <c r="Z621"/>
  <c r="Y621"/>
  <c r="X621"/>
  <c r="W621"/>
  <c r="V621"/>
  <c r="U621"/>
  <c r="T621"/>
  <c r="S621"/>
  <c r="R621"/>
  <c r="Q621"/>
  <c r="P621"/>
  <c r="O621"/>
  <c r="N621"/>
  <c r="M621"/>
  <c r="L621"/>
  <c r="K621"/>
  <c r="J621"/>
  <c r="AH620"/>
  <c r="AF620"/>
  <c r="AE620"/>
  <c r="AD620"/>
  <c r="AC620"/>
  <c r="AB620"/>
  <c r="AA620"/>
  <c r="Z620"/>
  <c r="Y620"/>
  <c r="X620"/>
  <c r="W620"/>
  <c r="V620"/>
  <c r="U620"/>
  <c r="T620"/>
  <c r="S620"/>
  <c r="R620"/>
  <c r="Q620"/>
  <c r="P620"/>
  <c r="O620"/>
  <c r="N620"/>
  <c r="M620"/>
  <c r="L620"/>
  <c r="K620"/>
  <c r="J620"/>
  <c r="AH619"/>
  <c r="AF619"/>
  <c r="AE619"/>
  <c r="AD619"/>
  <c r="AC619"/>
  <c r="AB619"/>
  <c r="AA619"/>
  <c r="Z619"/>
  <c r="Y619"/>
  <c r="X619"/>
  <c r="W619"/>
  <c r="V619"/>
  <c r="U619"/>
  <c r="T619"/>
  <c r="S619"/>
  <c r="R619"/>
  <c r="Q619"/>
  <c r="P619"/>
  <c r="O619"/>
  <c r="N619"/>
  <c r="M619"/>
  <c r="L619"/>
  <c r="K619"/>
  <c r="J619"/>
  <c r="AH618"/>
  <c r="AF618"/>
  <c r="AE618"/>
  <c r="AD618"/>
  <c r="AC618"/>
  <c r="AB618"/>
  <c r="AA618"/>
  <c r="Z618"/>
  <c r="Y618"/>
  <c r="X618"/>
  <c r="W618"/>
  <c r="V618"/>
  <c r="U618"/>
  <c r="T618"/>
  <c r="S618"/>
  <c r="R618"/>
  <c r="Q618"/>
  <c r="P618"/>
  <c r="O618"/>
  <c r="N618"/>
  <c r="M618"/>
  <c r="L618"/>
  <c r="K618"/>
  <c r="J618"/>
  <c r="AH617"/>
  <c r="AF617"/>
  <c r="AE617"/>
  <c r="AD617"/>
  <c r="AC617"/>
  <c r="AB617"/>
  <c r="AA617"/>
  <c r="Z617"/>
  <c r="Y617"/>
  <c r="X617"/>
  <c r="W617"/>
  <c r="V617"/>
  <c r="U617"/>
  <c r="T617"/>
  <c r="S617"/>
  <c r="R617"/>
  <c r="Q617"/>
  <c r="P617"/>
  <c r="O617"/>
  <c r="N617"/>
  <c r="M617"/>
  <c r="L617"/>
  <c r="K617"/>
  <c r="J617"/>
  <c r="AH616"/>
  <c r="AF616"/>
  <c r="AE616"/>
  <c r="AD616"/>
  <c r="AC616"/>
  <c r="AB616"/>
  <c r="AA616"/>
  <c r="Z616"/>
  <c r="Y616"/>
  <c r="X616"/>
  <c r="W616"/>
  <c r="V616"/>
  <c r="U616"/>
  <c r="T616"/>
  <c r="S616"/>
  <c r="R616"/>
  <c r="Q616"/>
  <c r="P616"/>
  <c r="O616"/>
  <c r="N616"/>
  <c r="M616"/>
  <c r="L616"/>
  <c r="K616"/>
  <c r="J616"/>
  <c r="AH615"/>
  <c r="AF615"/>
  <c r="AE615"/>
  <c r="AD615"/>
  <c r="AC615"/>
  <c r="AB615"/>
  <c r="AA615"/>
  <c r="Z615"/>
  <c r="Y615"/>
  <c r="X615"/>
  <c r="W615"/>
  <c r="V615"/>
  <c r="U615"/>
  <c r="T615"/>
  <c r="S615"/>
  <c r="R615"/>
  <c r="Q615"/>
  <c r="P615"/>
  <c r="O615"/>
  <c r="N615"/>
  <c r="M615"/>
  <c r="L615"/>
  <c r="K615"/>
  <c r="J615"/>
  <c r="AH614"/>
  <c r="AF614"/>
  <c r="AE614"/>
  <c r="AD614"/>
  <c r="AC614"/>
  <c r="AB614"/>
  <c r="AA614"/>
  <c r="Z614"/>
  <c r="Y614"/>
  <c r="X614"/>
  <c r="W614"/>
  <c r="V614"/>
  <c r="U614"/>
  <c r="T614"/>
  <c r="S614"/>
  <c r="R614"/>
  <c r="Q614"/>
  <c r="P614"/>
  <c r="O614"/>
  <c r="N614"/>
  <c r="M614"/>
  <c r="L614"/>
  <c r="K614"/>
  <c r="J614"/>
  <c r="AH613"/>
  <c r="AF613"/>
  <c r="AE613"/>
  <c r="AD613"/>
  <c r="AC613"/>
  <c r="AB613"/>
  <c r="AA613"/>
  <c r="Z613"/>
  <c r="Y613"/>
  <c r="X613"/>
  <c r="W613"/>
  <c r="V613"/>
  <c r="U613"/>
  <c r="T613"/>
  <c r="S613"/>
  <c r="R613"/>
  <c r="Q613"/>
  <c r="P613"/>
  <c r="O613"/>
  <c r="N613"/>
  <c r="M613"/>
  <c r="L613"/>
  <c r="K613"/>
  <c r="J613"/>
  <c r="AH612"/>
  <c r="AF612"/>
  <c r="AE612"/>
  <c r="AD612"/>
  <c r="AC612"/>
  <c r="AB612"/>
  <c r="AA612"/>
  <c r="Z612"/>
  <c r="Y612"/>
  <c r="X612"/>
  <c r="W612"/>
  <c r="V612"/>
  <c r="U612"/>
  <c r="T612"/>
  <c r="S612"/>
  <c r="R612"/>
  <c r="Q612"/>
  <c r="P612"/>
  <c r="O612"/>
  <c r="N612"/>
  <c r="M612"/>
  <c r="L612"/>
  <c r="K612"/>
  <c r="J612"/>
  <c r="AH611"/>
  <c r="AF611"/>
  <c r="AE611"/>
  <c r="AD611"/>
  <c r="AC611"/>
  <c r="AB611"/>
  <c r="AA611"/>
  <c r="Z611"/>
  <c r="Y611"/>
  <c r="X611"/>
  <c r="W611"/>
  <c r="V611"/>
  <c r="U611"/>
  <c r="T611"/>
  <c r="S611"/>
  <c r="R611"/>
  <c r="Q611"/>
  <c r="P611"/>
  <c r="O611"/>
  <c r="N611"/>
  <c r="M611"/>
  <c r="L611"/>
  <c r="K611"/>
  <c r="J611"/>
  <c r="O281" i="2"/>
  <c r="N281"/>
  <c r="M281"/>
  <c r="L281"/>
  <c r="K281"/>
  <c r="J281"/>
  <c r="I281"/>
  <c r="H281"/>
  <c r="O280"/>
  <c r="N280"/>
  <c r="M280"/>
  <c r="L280"/>
  <c r="K280"/>
  <c r="J280"/>
  <c r="I280"/>
  <c r="H280"/>
  <c r="O279"/>
  <c r="N279"/>
  <c r="M279"/>
  <c r="L279"/>
  <c r="K279"/>
  <c r="J279"/>
  <c r="I279"/>
  <c r="H279"/>
  <c r="O278"/>
  <c r="N278"/>
  <c r="M278"/>
  <c r="L278"/>
  <c r="K278"/>
  <c r="J278"/>
  <c r="I278"/>
  <c r="H278"/>
  <c r="O277"/>
  <c r="N277"/>
  <c r="M277"/>
  <c r="L277"/>
  <c r="K277"/>
  <c r="J277"/>
  <c r="I277"/>
  <c r="H277"/>
  <c r="O276"/>
  <c r="N276"/>
  <c r="M276"/>
  <c r="L276"/>
  <c r="K276"/>
  <c r="J276"/>
  <c r="I276"/>
  <c r="H276"/>
  <c r="O275"/>
  <c r="N275"/>
  <c r="M275"/>
  <c r="L275"/>
  <c r="K275"/>
  <c r="J275"/>
  <c r="I275"/>
  <c r="H275"/>
  <c r="O274"/>
  <c r="N274"/>
  <c r="M274"/>
  <c r="L274"/>
  <c r="K274"/>
  <c r="J274"/>
  <c r="I274"/>
  <c r="H274"/>
  <c r="O273"/>
  <c r="N273"/>
  <c r="M273"/>
  <c r="L273"/>
  <c r="K273"/>
  <c r="J273"/>
  <c r="I273"/>
  <c r="H273"/>
  <c r="O272"/>
  <c r="N272"/>
  <c r="M272"/>
  <c r="L272"/>
  <c r="K272"/>
  <c r="J272"/>
  <c r="I272"/>
  <c r="H272"/>
  <c r="AH2699" i="1"/>
  <c r="AH2698"/>
  <c r="AH2697"/>
  <c r="AH2696"/>
  <c r="AH2695"/>
  <c r="AH2694"/>
  <c r="AF2696"/>
  <c r="AE2696"/>
  <c r="AD2696"/>
  <c r="AC2696"/>
  <c r="AB2696"/>
  <c r="AA2696"/>
  <c r="Z2696"/>
  <c r="Y2696"/>
  <c r="X2696"/>
  <c r="W2696"/>
  <c r="V2696"/>
  <c r="U2696"/>
  <c r="T2696"/>
  <c r="S2696"/>
  <c r="R2696"/>
  <c r="Q2696"/>
  <c r="P2696"/>
  <c r="O2696"/>
  <c r="N2696"/>
  <c r="M2696"/>
  <c r="L2696"/>
  <c r="K2696"/>
  <c r="J2696"/>
  <c r="AF2699"/>
  <c r="AE2699"/>
  <c r="AD2699"/>
  <c r="AC2699"/>
  <c r="AB2699"/>
  <c r="AA2699"/>
  <c r="Z2699"/>
  <c r="Y2699"/>
  <c r="X2699"/>
  <c r="W2699"/>
  <c r="V2699"/>
  <c r="U2699"/>
  <c r="T2699"/>
  <c r="S2699"/>
  <c r="R2699"/>
  <c r="Q2699"/>
  <c r="P2699"/>
  <c r="O2699"/>
  <c r="N2699"/>
  <c r="M2699"/>
  <c r="L2699"/>
  <c r="K2699"/>
  <c r="J2699"/>
  <c r="AF2694"/>
  <c r="AE2694"/>
  <c r="AD2694"/>
  <c r="AC2694"/>
  <c r="AB2694"/>
  <c r="AA2694"/>
  <c r="Z2694"/>
  <c r="Y2694"/>
  <c r="X2694"/>
  <c r="W2694"/>
  <c r="V2694"/>
  <c r="U2694"/>
  <c r="T2694"/>
  <c r="S2694"/>
  <c r="R2694"/>
  <c r="Q2694"/>
  <c r="P2694"/>
  <c r="O2694"/>
  <c r="N2694"/>
  <c r="M2694"/>
  <c r="L2694"/>
  <c r="K2694"/>
  <c r="J2694"/>
  <c r="AH2690"/>
  <c r="AF2690"/>
  <c r="AE2690"/>
  <c r="AD2690"/>
  <c r="AC2690"/>
  <c r="AB2690"/>
  <c r="AA2690"/>
  <c r="Z2690"/>
  <c r="Y2690"/>
  <c r="X2690"/>
  <c r="W2690"/>
  <c r="V2690"/>
  <c r="U2690"/>
  <c r="T2690"/>
  <c r="S2690"/>
  <c r="R2690"/>
  <c r="Q2690"/>
  <c r="P2690"/>
  <c r="O2690"/>
  <c r="N2690"/>
  <c r="M2690"/>
  <c r="L2690"/>
  <c r="K2690"/>
  <c r="J2690"/>
  <c r="AH2689"/>
  <c r="AF2689"/>
  <c r="AE2689"/>
  <c r="AD2689"/>
  <c r="AC2689"/>
  <c r="AB2689"/>
  <c r="AA2689"/>
  <c r="Z2689"/>
  <c r="Y2689"/>
  <c r="X2689"/>
  <c r="W2689"/>
  <c r="V2689"/>
  <c r="U2689"/>
  <c r="T2689"/>
  <c r="S2689"/>
  <c r="R2689"/>
  <c r="Q2689"/>
  <c r="P2689"/>
  <c r="O2689"/>
  <c r="N2689"/>
  <c r="M2689"/>
  <c r="L2689"/>
  <c r="K2689"/>
  <c r="J2689"/>
  <c r="J2677"/>
  <c r="K2677"/>
  <c r="L2677"/>
  <c r="M2677"/>
  <c r="N2677"/>
  <c r="O2677"/>
  <c r="P2677"/>
  <c r="Q2677"/>
  <c r="R2677"/>
  <c r="S2677"/>
  <c r="T2677"/>
  <c r="U2677"/>
  <c r="V2677"/>
  <c r="W2677"/>
  <c r="X2677"/>
  <c r="Y2677"/>
  <c r="Z2677"/>
  <c r="AA2677"/>
  <c r="AB2677"/>
  <c r="AC2677"/>
  <c r="AD2677"/>
  <c r="AE2677"/>
  <c r="AF2677"/>
  <c r="AH2677"/>
  <c r="K114" i="7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AH2727" i="1"/>
  <c r="AF2727"/>
  <c r="AE2727"/>
  <c r="AD2727"/>
  <c r="AC2727"/>
  <c r="AB2727"/>
  <c r="AA2727"/>
  <c r="Z2727"/>
  <c r="Y2727"/>
  <c r="X2727"/>
  <c r="W2727"/>
  <c r="V2727"/>
  <c r="U2727"/>
  <c r="T2727"/>
  <c r="S2727"/>
  <c r="R2727"/>
  <c r="Q2727"/>
  <c r="P2727"/>
  <c r="O2727"/>
  <c r="N2727"/>
  <c r="M2727"/>
  <c r="L2727"/>
  <c r="K2727"/>
  <c r="J2727"/>
  <c r="AH2726"/>
  <c r="AF2726"/>
  <c r="AE2726"/>
  <c r="AD2726"/>
  <c r="AC2726"/>
  <c r="AB2726"/>
  <c r="AA2726"/>
  <c r="Z2726"/>
  <c r="Y2726"/>
  <c r="X2726"/>
  <c r="W2726"/>
  <c r="V2726"/>
  <c r="U2726"/>
  <c r="T2726"/>
  <c r="S2726"/>
  <c r="R2726"/>
  <c r="Q2726"/>
  <c r="P2726"/>
  <c r="O2726"/>
  <c r="N2726"/>
  <c r="M2726"/>
  <c r="L2726"/>
  <c r="K2726"/>
  <c r="J2726"/>
  <c r="AH2725"/>
  <c r="AF2725"/>
  <c r="AE2725"/>
  <c r="AD2725"/>
  <c r="AC2725"/>
  <c r="AB2725"/>
  <c r="AA2725"/>
  <c r="Z2725"/>
  <c r="Y2725"/>
  <c r="X2725"/>
  <c r="W2725"/>
  <c r="V2725"/>
  <c r="U2725"/>
  <c r="T2725"/>
  <c r="S2725"/>
  <c r="R2725"/>
  <c r="Q2725"/>
  <c r="P2725"/>
  <c r="O2725"/>
  <c r="N2725"/>
  <c r="M2725"/>
  <c r="L2725"/>
  <c r="K2725"/>
  <c r="J2725"/>
  <c r="AH2724"/>
  <c r="AF2724"/>
  <c r="AE2724"/>
  <c r="AD2724"/>
  <c r="AC2724"/>
  <c r="AB2724"/>
  <c r="AA2724"/>
  <c r="Z2724"/>
  <c r="Y2724"/>
  <c r="X2724"/>
  <c r="W2724"/>
  <c r="V2724"/>
  <c r="U2724"/>
  <c r="T2724"/>
  <c r="S2724"/>
  <c r="R2724"/>
  <c r="Q2724"/>
  <c r="P2724"/>
  <c r="O2724"/>
  <c r="N2724"/>
  <c r="M2724"/>
  <c r="L2724"/>
  <c r="K2724"/>
  <c r="J2724"/>
  <c r="AH2723"/>
  <c r="AF2723"/>
  <c r="AE2723"/>
  <c r="AD2723"/>
  <c r="AC2723"/>
  <c r="AB2723"/>
  <c r="AA2723"/>
  <c r="Z2723"/>
  <c r="Y2723"/>
  <c r="X2723"/>
  <c r="W2723"/>
  <c r="V2723"/>
  <c r="U2723"/>
  <c r="T2723"/>
  <c r="S2723"/>
  <c r="R2723"/>
  <c r="Q2723"/>
  <c r="P2723"/>
  <c r="O2723"/>
  <c r="N2723"/>
  <c r="M2723"/>
  <c r="L2723"/>
  <c r="K2723"/>
  <c r="J2723"/>
  <c r="AH2722"/>
  <c r="AF2722"/>
  <c r="AE2722"/>
  <c r="AD2722"/>
  <c r="AC2722"/>
  <c r="AB2722"/>
  <c r="AA2722"/>
  <c r="Z2722"/>
  <c r="Y2722"/>
  <c r="X2722"/>
  <c r="W2722"/>
  <c r="V2722"/>
  <c r="U2722"/>
  <c r="T2722"/>
  <c r="S2722"/>
  <c r="R2722"/>
  <c r="Q2722"/>
  <c r="P2722"/>
  <c r="O2722"/>
  <c r="N2722"/>
  <c r="M2722"/>
  <c r="L2722"/>
  <c r="K2722"/>
  <c r="J2722"/>
  <c r="AH2721"/>
  <c r="AF2721"/>
  <c r="AE2721"/>
  <c r="AD2721"/>
  <c r="AC2721"/>
  <c r="AB2721"/>
  <c r="AA2721"/>
  <c r="Z2721"/>
  <c r="Y2721"/>
  <c r="X2721"/>
  <c r="W2721"/>
  <c r="V2721"/>
  <c r="U2721"/>
  <c r="T2721"/>
  <c r="S2721"/>
  <c r="R2721"/>
  <c r="Q2721"/>
  <c r="P2721"/>
  <c r="O2721"/>
  <c r="N2721"/>
  <c r="M2721"/>
  <c r="L2721"/>
  <c r="K2721"/>
  <c r="J2721"/>
  <c r="AH2720"/>
  <c r="AF2720"/>
  <c r="AE2720"/>
  <c r="AD2720"/>
  <c r="AC2720"/>
  <c r="AB2720"/>
  <c r="AA2720"/>
  <c r="Z2720"/>
  <c r="Y2720"/>
  <c r="X2720"/>
  <c r="W2720"/>
  <c r="V2720"/>
  <c r="U2720"/>
  <c r="T2720"/>
  <c r="S2720"/>
  <c r="R2720"/>
  <c r="Q2720"/>
  <c r="P2720"/>
  <c r="O2720"/>
  <c r="N2720"/>
  <c r="M2720"/>
  <c r="L2720"/>
  <c r="K2720"/>
  <c r="J2720"/>
  <c r="AH2719"/>
  <c r="AF2719"/>
  <c r="AE2719"/>
  <c r="AD2719"/>
  <c r="AC2719"/>
  <c r="AB2719"/>
  <c r="AA2719"/>
  <c r="Z2719"/>
  <c r="Y2719"/>
  <c r="X2719"/>
  <c r="W2719"/>
  <c r="V2719"/>
  <c r="U2719"/>
  <c r="T2719"/>
  <c r="S2719"/>
  <c r="R2719"/>
  <c r="Q2719"/>
  <c r="P2719"/>
  <c r="O2719"/>
  <c r="N2719"/>
  <c r="M2719"/>
  <c r="L2719"/>
  <c r="K2719"/>
  <c r="J2719"/>
  <c r="AH2718"/>
  <c r="AF2718"/>
  <c r="AE2718"/>
  <c r="AD2718"/>
  <c r="AC2718"/>
  <c r="AB2718"/>
  <c r="AA2718"/>
  <c r="Z2718"/>
  <c r="Y2718"/>
  <c r="X2718"/>
  <c r="W2718"/>
  <c r="V2718"/>
  <c r="U2718"/>
  <c r="T2718"/>
  <c r="S2718"/>
  <c r="R2718"/>
  <c r="Q2718"/>
  <c r="P2718"/>
  <c r="O2718"/>
  <c r="N2718"/>
  <c r="M2718"/>
  <c r="L2718"/>
  <c r="K2718"/>
  <c r="J2718"/>
  <c r="AH2717"/>
  <c r="AF2717"/>
  <c r="AE2717"/>
  <c r="AD2717"/>
  <c r="AC2717"/>
  <c r="AB2717"/>
  <c r="AA2717"/>
  <c r="Z2717"/>
  <c r="Y2717"/>
  <c r="X2717"/>
  <c r="W2717"/>
  <c r="V2717"/>
  <c r="U2717"/>
  <c r="T2717"/>
  <c r="S2717"/>
  <c r="R2717"/>
  <c r="Q2717"/>
  <c r="P2717"/>
  <c r="O2717"/>
  <c r="N2717"/>
  <c r="M2717"/>
  <c r="L2717"/>
  <c r="K2717"/>
  <c r="J2717"/>
  <c r="AH2716"/>
  <c r="AF2716"/>
  <c r="AE2716"/>
  <c r="AD2716"/>
  <c r="AC2716"/>
  <c r="AB2716"/>
  <c r="AA2716"/>
  <c r="Z2716"/>
  <c r="Y2716"/>
  <c r="X2716"/>
  <c r="W2716"/>
  <c r="V2716"/>
  <c r="U2716"/>
  <c r="T2716"/>
  <c r="S2716"/>
  <c r="R2716"/>
  <c r="Q2716"/>
  <c r="P2716"/>
  <c r="O2716"/>
  <c r="N2716"/>
  <c r="M2716"/>
  <c r="L2716"/>
  <c r="K2716"/>
  <c r="J2716"/>
  <c r="AH2715"/>
  <c r="AF2715"/>
  <c r="AE2715"/>
  <c r="AD2715"/>
  <c r="AC2715"/>
  <c r="AB2715"/>
  <c r="AA2715"/>
  <c r="Z2715"/>
  <c r="Y2715"/>
  <c r="X2715"/>
  <c r="W2715"/>
  <c r="V2715"/>
  <c r="U2715"/>
  <c r="T2715"/>
  <c r="S2715"/>
  <c r="R2715"/>
  <c r="Q2715"/>
  <c r="P2715"/>
  <c r="O2715"/>
  <c r="N2715"/>
  <c r="M2715"/>
  <c r="L2715"/>
  <c r="K2715"/>
  <c r="J2715"/>
  <c r="AH2714"/>
  <c r="AF2714"/>
  <c r="AE2714"/>
  <c r="AD2714"/>
  <c r="AC2714"/>
  <c r="AB2714"/>
  <c r="AA2714"/>
  <c r="Z2714"/>
  <c r="Y2714"/>
  <c r="X2714"/>
  <c r="W2714"/>
  <c r="V2714"/>
  <c r="U2714"/>
  <c r="T2714"/>
  <c r="S2714"/>
  <c r="R2714"/>
  <c r="Q2714"/>
  <c r="P2714"/>
  <c r="O2714"/>
  <c r="N2714"/>
  <c r="M2714"/>
  <c r="L2714"/>
  <c r="K2714"/>
  <c r="J2714"/>
  <c r="AH2713"/>
  <c r="AF2713"/>
  <c r="AE2713"/>
  <c r="AD2713"/>
  <c r="AC2713"/>
  <c r="AB2713"/>
  <c r="AA2713"/>
  <c r="Z2713"/>
  <c r="Y2713"/>
  <c r="X2713"/>
  <c r="W2713"/>
  <c r="V2713"/>
  <c r="U2713"/>
  <c r="T2713"/>
  <c r="S2713"/>
  <c r="R2713"/>
  <c r="Q2713"/>
  <c r="P2713"/>
  <c r="O2713"/>
  <c r="N2713"/>
  <c r="M2713"/>
  <c r="L2713"/>
  <c r="K2713"/>
  <c r="J2713"/>
  <c r="AH2712"/>
  <c r="AF2712"/>
  <c r="AE2712"/>
  <c r="AD2712"/>
  <c r="AC2712"/>
  <c r="AB2712"/>
  <c r="AA2712"/>
  <c r="Z2712"/>
  <c r="Y2712"/>
  <c r="X2712"/>
  <c r="W2712"/>
  <c r="V2712"/>
  <c r="U2712"/>
  <c r="T2712"/>
  <c r="S2712"/>
  <c r="R2712"/>
  <c r="Q2712"/>
  <c r="P2712"/>
  <c r="O2712"/>
  <c r="N2712"/>
  <c r="M2712"/>
  <c r="L2712"/>
  <c r="K2712"/>
  <c r="J2712"/>
  <c r="AH2711"/>
  <c r="AF2711"/>
  <c r="AE2711"/>
  <c r="AD2711"/>
  <c r="AC2711"/>
  <c r="AB2711"/>
  <c r="AA2711"/>
  <c r="Z2711"/>
  <c r="Y2711"/>
  <c r="X2711"/>
  <c r="W2711"/>
  <c r="V2711"/>
  <c r="U2711"/>
  <c r="T2711"/>
  <c r="S2711"/>
  <c r="R2711"/>
  <c r="Q2711"/>
  <c r="P2711"/>
  <c r="O2711"/>
  <c r="N2711"/>
  <c r="M2711"/>
  <c r="L2711"/>
  <c r="K2711"/>
  <c r="J2711"/>
  <c r="AH2710"/>
  <c r="AF2710"/>
  <c r="AE2710"/>
  <c r="AD2710"/>
  <c r="AC2710"/>
  <c r="AB2710"/>
  <c r="AA2710"/>
  <c r="Z2710"/>
  <c r="Y2710"/>
  <c r="X2710"/>
  <c r="W2710"/>
  <c r="V2710"/>
  <c r="U2710"/>
  <c r="T2710"/>
  <c r="S2710"/>
  <c r="R2710"/>
  <c r="Q2710"/>
  <c r="P2710"/>
  <c r="O2710"/>
  <c r="N2710"/>
  <c r="M2710"/>
  <c r="L2710"/>
  <c r="K2710"/>
  <c r="J2710"/>
  <c r="AH2709"/>
  <c r="AF2709"/>
  <c r="AE2709"/>
  <c r="AD2709"/>
  <c r="AC2709"/>
  <c r="AB2709"/>
  <c r="AA2709"/>
  <c r="Z2709"/>
  <c r="Y2709"/>
  <c r="X2709"/>
  <c r="W2709"/>
  <c r="V2709"/>
  <c r="U2709"/>
  <c r="T2709"/>
  <c r="S2709"/>
  <c r="R2709"/>
  <c r="Q2709"/>
  <c r="P2709"/>
  <c r="O2709"/>
  <c r="N2709"/>
  <c r="M2709"/>
  <c r="L2709"/>
  <c r="K2709"/>
  <c r="J2709"/>
  <c r="AH2708"/>
  <c r="AF2708"/>
  <c r="AE2708"/>
  <c r="AD2708"/>
  <c r="AC2708"/>
  <c r="AB2708"/>
  <c r="AA2708"/>
  <c r="Z2708"/>
  <c r="Y2708"/>
  <c r="X2708"/>
  <c r="W2708"/>
  <c r="V2708"/>
  <c r="U2708"/>
  <c r="T2708"/>
  <c r="S2708"/>
  <c r="R2708"/>
  <c r="Q2708"/>
  <c r="P2708"/>
  <c r="O2708"/>
  <c r="N2708"/>
  <c r="M2708"/>
  <c r="L2708"/>
  <c r="K2708"/>
  <c r="J2708"/>
  <c r="AH2707"/>
  <c r="AF2707"/>
  <c r="AE2707"/>
  <c r="AD2707"/>
  <c r="AC2707"/>
  <c r="AB2707"/>
  <c r="AA2707"/>
  <c r="Z2707"/>
  <c r="Y2707"/>
  <c r="X2707"/>
  <c r="W2707"/>
  <c r="V2707"/>
  <c r="U2707"/>
  <c r="T2707"/>
  <c r="S2707"/>
  <c r="R2707"/>
  <c r="Q2707"/>
  <c r="P2707"/>
  <c r="O2707"/>
  <c r="N2707"/>
  <c r="M2707"/>
  <c r="L2707"/>
  <c r="K2707"/>
  <c r="J2707"/>
  <c r="AH2706"/>
  <c r="AF2706"/>
  <c r="AE2706"/>
  <c r="AD2706"/>
  <c r="AC2706"/>
  <c r="AB2706"/>
  <c r="AA2706"/>
  <c r="Z2706"/>
  <c r="Y2706"/>
  <c r="X2706"/>
  <c r="W2706"/>
  <c r="V2706"/>
  <c r="U2706"/>
  <c r="T2706"/>
  <c r="S2706"/>
  <c r="R2706"/>
  <c r="Q2706"/>
  <c r="P2706"/>
  <c r="O2706"/>
  <c r="N2706"/>
  <c r="M2706"/>
  <c r="L2706"/>
  <c r="K2706"/>
  <c r="J2706"/>
  <c r="AH2705"/>
  <c r="AF2705"/>
  <c r="AE2705"/>
  <c r="AD2705"/>
  <c r="AC2705"/>
  <c r="AB2705"/>
  <c r="AA2705"/>
  <c r="Z2705"/>
  <c r="Y2705"/>
  <c r="X2705"/>
  <c r="W2705"/>
  <c r="V2705"/>
  <c r="U2705"/>
  <c r="T2705"/>
  <c r="S2705"/>
  <c r="R2705"/>
  <c r="Q2705"/>
  <c r="P2705"/>
  <c r="O2705"/>
  <c r="N2705"/>
  <c r="M2705"/>
  <c r="L2705"/>
  <c r="K2705"/>
  <c r="J2705"/>
  <c r="AH2704"/>
  <c r="AF2704"/>
  <c r="AE2704"/>
  <c r="AD2704"/>
  <c r="AC2704"/>
  <c r="AB2704"/>
  <c r="AA2704"/>
  <c r="Z2704"/>
  <c r="Y2704"/>
  <c r="X2704"/>
  <c r="W2704"/>
  <c r="V2704"/>
  <c r="U2704"/>
  <c r="T2704"/>
  <c r="S2704"/>
  <c r="R2704"/>
  <c r="Q2704"/>
  <c r="P2704"/>
  <c r="O2704"/>
  <c r="N2704"/>
  <c r="M2704"/>
  <c r="L2704"/>
  <c r="K2704"/>
  <c r="J2704"/>
  <c r="AH2703"/>
  <c r="AF2703"/>
  <c r="AE2703"/>
  <c r="AD2703"/>
  <c r="AC2703"/>
  <c r="AB2703"/>
  <c r="AA2703"/>
  <c r="Z2703"/>
  <c r="Y2703"/>
  <c r="X2703"/>
  <c r="W2703"/>
  <c r="V2703"/>
  <c r="U2703"/>
  <c r="T2703"/>
  <c r="S2703"/>
  <c r="R2703"/>
  <c r="Q2703"/>
  <c r="P2703"/>
  <c r="O2703"/>
  <c r="N2703"/>
  <c r="M2703"/>
  <c r="L2703"/>
  <c r="K2703"/>
  <c r="J2703"/>
  <c r="AH2702"/>
  <c r="AF2702"/>
  <c r="AE2702"/>
  <c r="AD2702"/>
  <c r="AC2702"/>
  <c r="AB2702"/>
  <c r="AA2702"/>
  <c r="Z2702"/>
  <c r="Y2702"/>
  <c r="X2702"/>
  <c r="W2702"/>
  <c r="V2702"/>
  <c r="U2702"/>
  <c r="T2702"/>
  <c r="S2702"/>
  <c r="R2702"/>
  <c r="Q2702"/>
  <c r="P2702"/>
  <c r="O2702"/>
  <c r="N2702"/>
  <c r="M2702"/>
  <c r="L2702"/>
  <c r="K2702"/>
  <c r="J2702"/>
  <c r="AH2701"/>
  <c r="AF2701"/>
  <c r="AE2701"/>
  <c r="AD2701"/>
  <c r="AC2701"/>
  <c r="AB2701"/>
  <c r="AA2701"/>
  <c r="Z2701"/>
  <c r="Y2701"/>
  <c r="X2701"/>
  <c r="W2701"/>
  <c r="V2701"/>
  <c r="U2701"/>
  <c r="T2701"/>
  <c r="S2701"/>
  <c r="R2701"/>
  <c r="Q2701"/>
  <c r="P2701"/>
  <c r="O2701"/>
  <c r="N2701"/>
  <c r="M2701"/>
  <c r="L2701"/>
  <c r="K2701"/>
  <c r="J2701"/>
  <c r="AH2700"/>
  <c r="AF2700"/>
  <c r="AE2700"/>
  <c r="AD2700"/>
  <c r="AC2700"/>
  <c r="AB2700"/>
  <c r="AA2700"/>
  <c r="Z2700"/>
  <c r="Y2700"/>
  <c r="X2700"/>
  <c r="W2700"/>
  <c r="V2700"/>
  <c r="U2700"/>
  <c r="T2700"/>
  <c r="S2700"/>
  <c r="R2700"/>
  <c r="Q2700"/>
  <c r="P2700"/>
  <c r="O2700"/>
  <c r="N2700"/>
  <c r="M2700"/>
  <c r="L2700"/>
  <c r="K2700"/>
  <c r="J2700"/>
  <c r="AF2698"/>
  <c r="AE2698"/>
  <c r="AD2698"/>
  <c r="AC2698"/>
  <c r="AB2698"/>
  <c r="AA2698"/>
  <c r="Z2698"/>
  <c r="Y2698"/>
  <c r="X2698"/>
  <c r="W2698"/>
  <c r="V2698"/>
  <c r="U2698"/>
  <c r="T2698"/>
  <c r="S2698"/>
  <c r="R2698"/>
  <c r="Q2698"/>
  <c r="P2698"/>
  <c r="O2698"/>
  <c r="N2698"/>
  <c r="M2698"/>
  <c r="L2698"/>
  <c r="K2698"/>
  <c r="J2698"/>
  <c r="AF2697"/>
  <c r="AE2697"/>
  <c r="AD2697"/>
  <c r="AC2697"/>
  <c r="AB2697"/>
  <c r="AA2697"/>
  <c r="Z2697"/>
  <c r="Y2697"/>
  <c r="X2697"/>
  <c r="W2697"/>
  <c r="V2697"/>
  <c r="U2697"/>
  <c r="T2697"/>
  <c r="S2697"/>
  <c r="R2697"/>
  <c r="Q2697"/>
  <c r="P2697"/>
  <c r="O2697"/>
  <c r="N2697"/>
  <c r="M2697"/>
  <c r="L2697"/>
  <c r="K2697"/>
  <c r="J2697"/>
  <c r="AF2695"/>
  <c r="AE2695"/>
  <c r="AD2695"/>
  <c r="AC2695"/>
  <c r="AB2695"/>
  <c r="AA2695"/>
  <c r="Z2695"/>
  <c r="Y2695"/>
  <c r="X2695"/>
  <c r="W2695"/>
  <c r="V2695"/>
  <c r="U2695"/>
  <c r="T2695"/>
  <c r="S2695"/>
  <c r="R2695"/>
  <c r="Q2695"/>
  <c r="P2695"/>
  <c r="O2695"/>
  <c r="N2695"/>
  <c r="M2695"/>
  <c r="L2695"/>
  <c r="K2695"/>
  <c r="J2695"/>
  <c r="AH2693"/>
  <c r="AF2693"/>
  <c r="AE2693"/>
  <c r="AD2693"/>
  <c r="AC2693"/>
  <c r="AB2693"/>
  <c r="AA2693"/>
  <c r="Z2693"/>
  <c r="Y2693"/>
  <c r="X2693"/>
  <c r="W2693"/>
  <c r="V2693"/>
  <c r="U2693"/>
  <c r="T2693"/>
  <c r="S2693"/>
  <c r="R2693"/>
  <c r="Q2693"/>
  <c r="P2693"/>
  <c r="O2693"/>
  <c r="N2693"/>
  <c r="M2693"/>
  <c r="L2693"/>
  <c r="K2693"/>
  <c r="J2693"/>
  <c r="AH2692"/>
  <c r="AF2692"/>
  <c r="AE2692"/>
  <c r="AD2692"/>
  <c r="AC2692"/>
  <c r="AB2692"/>
  <c r="AA2692"/>
  <c r="Z2692"/>
  <c r="Y2692"/>
  <c r="X2692"/>
  <c r="W2692"/>
  <c r="V2692"/>
  <c r="U2692"/>
  <c r="T2692"/>
  <c r="S2692"/>
  <c r="R2692"/>
  <c r="Q2692"/>
  <c r="P2692"/>
  <c r="O2692"/>
  <c r="N2692"/>
  <c r="M2692"/>
  <c r="L2692"/>
  <c r="K2692"/>
  <c r="J2692"/>
  <c r="AH2691"/>
  <c r="AF2691"/>
  <c r="AE2691"/>
  <c r="AD2691"/>
  <c r="AC2691"/>
  <c r="AB2691"/>
  <c r="AA2691"/>
  <c r="Z2691"/>
  <c r="Y2691"/>
  <c r="X2691"/>
  <c r="W2691"/>
  <c r="V2691"/>
  <c r="U2691"/>
  <c r="T2691"/>
  <c r="S2691"/>
  <c r="R2691"/>
  <c r="Q2691"/>
  <c r="P2691"/>
  <c r="O2691"/>
  <c r="N2691"/>
  <c r="M2691"/>
  <c r="L2691"/>
  <c r="K2691"/>
  <c r="J2691"/>
  <c r="AH2688"/>
  <c r="AF2688"/>
  <c r="AE2688"/>
  <c r="AD2688"/>
  <c r="AC2688"/>
  <c r="AB2688"/>
  <c r="AA2688"/>
  <c r="Z2688"/>
  <c r="Y2688"/>
  <c r="X2688"/>
  <c r="W2688"/>
  <c r="V2688"/>
  <c r="U2688"/>
  <c r="T2688"/>
  <c r="S2688"/>
  <c r="R2688"/>
  <c r="Q2688"/>
  <c r="P2688"/>
  <c r="O2688"/>
  <c r="N2688"/>
  <c r="M2688"/>
  <c r="L2688"/>
  <c r="K2688"/>
  <c r="J2688"/>
  <c r="AH2687"/>
  <c r="AF2687"/>
  <c r="AE2687"/>
  <c r="AD2687"/>
  <c r="AC2687"/>
  <c r="AB2687"/>
  <c r="AA2687"/>
  <c r="Z2687"/>
  <c r="Y2687"/>
  <c r="X2687"/>
  <c r="W2687"/>
  <c r="V2687"/>
  <c r="U2687"/>
  <c r="T2687"/>
  <c r="S2687"/>
  <c r="R2687"/>
  <c r="Q2687"/>
  <c r="P2687"/>
  <c r="O2687"/>
  <c r="N2687"/>
  <c r="M2687"/>
  <c r="L2687"/>
  <c r="K2687"/>
  <c r="J2687"/>
  <c r="AH2686"/>
  <c r="AF2686"/>
  <c r="AE2686"/>
  <c r="AD2686"/>
  <c r="AC2686"/>
  <c r="AB2686"/>
  <c r="AA2686"/>
  <c r="Z2686"/>
  <c r="Y2686"/>
  <c r="X2686"/>
  <c r="W2686"/>
  <c r="V2686"/>
  <c r="U2686"/>
  <c r="T2686"/>
  <c r="S2686"/>
  <c r="R2686"/>
  <c r="Q2686"/>
  <c r="P2686"/>
  <c r="O2686"/>
  <c r="N2686"/>
  <c r="M2686"/>
  <c r="L2686"/>
  <c r="K2686"/>
  <c r="J2686"/>
  <c r="AH2685"/>
  <c r="AF2685"/>
  <c r="AE2685"/>
  <c r="AD2685"/>
  <c r="AC2685"/>
  <c r="AB2685"/>
  <c r="AA2685"/>
  <c r="Z2685"/>
  <c r="Y2685"/>
  <c r="X2685"/>
  <c r="W2685"/>
  <c r="V2685"/>
  <c r="U2685"/>
  <c r="T2685"/>
  <c r="S2685"/>
  <c r="R2685"/>
  <c r="Q2685"/>
  <c r="P2685"/>
  <c r="O2685"/>
  <c r="N2685"/>
  <c r="M2685"/>
  <c r="L2685"/>
  <c r="K2685"/>
  <c r="J2685"/>
  <c r="AH2684"/>
  <c r="AF2684"/>
  <c r="AE2684"/>
  <c r="AD2684"/>
  <c r="AC2684"/>
  <c r="AB2684"/>
  <c r="AA2684"/>
  <c r="Z2684"/>
  <c r="Y2684"/>
  <c r="X2684"/>
  <c r="W2684"/>
  <c r="V2684"/>
  <c r="U2684"/>
  <c r="T2684"/>
  <c r="S2684"/>
  <c r="R2684"/>
  <c r="Q2684"/>
  <c r="P2684"/>
  <c r="O2684"/>
  <c r="N2684"/>
  <c r="M2684"/>
  <c r="L2684"/>
  <c r="K2684"/>
  <c r="J2684"/>
  <c r="AH2683"/>
  <c r="AF2683"/>
  <c r="AE2683"/>
  <c r="AD2683"/>
  <c r="AC2683"/>
  <c r="AB2683"/>
  <c r="AA2683"/>
  <c r="Z2683"/>
  <c r="Y2683"/>
  <c r="X2683"/>
  <c r="W2683"/>
  <c r="V2683"/>
  <c r="U2683"/>
  <c r="T2683"/>
  <c r="S2683"/>
  <c r="R2683"/>
  <c r="Q2683"/>
  <c r="P2683"/>
  <c r="O2683"/>
  <c r="N2683"/>
  <c r="M2683"/>
  <c r="L2683"/>
  <c r="K2683"/>
  <c r="J2683"/>
  <c r="AH2682"/>
  <c r="AF2682"/>
  <c r="AE2682"/>
  <c r="AD2682"/>
  <c r="AC2682"/>
  <c r="AB2682"/>
  <c r="AA2682"/>
  <c r="Z2682"/>
  <c r="Y2682"/>
  <c r="X2682"/>
  <c r="W2682"/>
  <c r="V2682"/>
  <c r="U2682"/>
  <c r="T2682"/>
  <c r="S2682"/>
  <c r="R2682"/>
  <c r="Q2682"/>
  <c r="P2682"/>
  <c r="O2682"/>
  <c r="N2682"/>
  <c r="M2682"/>
  <c r="L2682"/>
  <c r="K2682"/>
  <c r="J2682"/>
  <c r="AH2681"/>
  <c r="AF2681"/>
  <c r="AE2681"/>
  <c r="AD2681"/>
  <c r="AC2681"/>
  <c r="AB2681"/>
  <c r="AA2681"/>
  <c r="Z2681"/>
  <c r="Y2681"/>
  <c r="X2681"/>
  <c r="W2681"/>
  <c r="V2681"/>
  <c r="U2681"/>
  <c r="T2681"/>
  <c r="S2681"/>
  <c r="R2681"/>
  <c r="Q2681"/>
  <c r="P2681"/>
  <c r="O2681"/>
  <c r="N2681"/>
  <c r="M2681"/>
  <c r="L2681"/>
  <c r="K2681"/>
  <c r="J2681"/>
  <c r="AH2680"/>
  <c r="AF2680"/>
  <c r="AE2680"/>
  <c r="AD2680"/>
  <c r="AC2680"/>
  <c r="AB2680"/>
  <c r="AA2680"/>
  <c r="Z2680"/>
  <c r="Y2680"/>
  <c r="X2680"/>
  <c r="W2680"/>
  <c r="V2680"/>
  <c r="U2680"/>
  <c r="T2680"/>
  <c r="S2680"/>
  <c r="R2680"/>
  <c r="Q2680"/>
  <c r="P2680"/>
  <c r="O2680"/>
  <c r="N2680"/>
  <c r="M2680"/>
  <c r="L2680"/>
  <c r="K2680"/>
  <c r="J2680"/>
  <c r="AH2679"/>
  <c r="AF2679"/>
  <c r="AE2679"/>
  <c r="AD2679"/>
  <c r="AC2679"/>
  <c r="AB2679"/>
  <c r="AA2679"/>
  <c r="Z2679"/>
  <c r="Y2679"/>
  <c r="X2679"/>
  <c r="W2679"/>
  <c r="V2679"/>
  <c r="U2679"/>
  <c r="T2679"/>
  <c r="S2679"/>
  <c r="R2679"/>
  <c r="Q2679"/>
  <c r="P2679"/>
  <c r="O2679"/>
  <c r="N2679"/>
  <c r="M2679"/>
  <c r="L2679"/>
  <c r="K2679"/>
  <c r="J2679"/>
  <c r="AH2678"/>
  <c r="AF2678"/>
  <c r="AE2678"/>
  <c r="AD2678"/>
  <c r="AC2678"/>
  <c r="AB2678"/>
  <c r="AA2678"/>
  <c r="Z2678"/>
  <c r="Y2678"/>
  <c r="X2678"/>
  <c r="W2678"/>
  <c r="V2678"/>
  <c r="U2678"/>
  <c r="T2678"/>
  <c r="S2678"/>
  <c r="R2678"/>
  <c r="Q2678"/>
  <c r="P2678"/>
  <c r="O2678"/>
  <c r="N2678"/>
  <c r="M2678"/>
  <c r="L2678"/>
  <c r="K2678"/>
  <c r="J2678"/>
  <c r="AH2676"/>
  <c r="AF2676"/>
  <c r="AE2676"/>
  <c r="AD2676"/>
  <c r="AC2676"/>
  <c r="AB2676"/>
  <c r="AA2676"/>
  <c r="Z2676"/>
  <c r="Y2676"/>
  <c r="X2676"/>
  <c r="W2676"/>
  <c r="V2676"/>
  <c r="U2676"/>
  <c r="T2676"/>
  <c r="S2676"/>
  <c r="R2676"/>
  <c r="Q2676"/>
  <c r="P2676"/>
  <c r="O2676"/>
  <c r="N2676"/>
  <c r="M2676"/>
  <c r="L2676"/>
  <c r="K2676"/>
  <c r="J2676"/>
  <c r="AH2675"/>
  <c r="AF2675"/>
  <c r="AE2675"/>
  <c r="AD2675"/>
  <c r="AC2675"/>
  <c r="AB2675"/>
  <c r="AA2675"/>
  <c r="Z2675"/>
  <c r="Y2675"/>
  <c r="X2675"/>
  <c r="W2675"/>
  <c r="V2675"/>
  <c r="U2675"/>
  <c r="T2675"/>
  <c r="S2675"/>
  <c r="R2675"/>
  <c r="Q2675"/>
  <c r="P2675"/>
  <c r="O2675"/>
  <c r="N2675"/>
  <c r="M2675"/>
  <c r="L2675"/>
  <c r="K2675"/>
  <c r="J2675"/>
  <c r="AH2674"/>
  <c r="AF2674"/>
  <c r="AE2674"/>
  <c r="AD2674"/>
  <c r="AC2674"/>
  <c r="AB2674"/>
  <c r="AA2674"/>
  <c r="Z2674"/>
  <c r="Y2674"/>
  <c r="X2674"/>
  <c r="W2674"/>
  <c r="V2674"/>
  <c r="U2674"/>
  <c r="T2674"/>
  <c r="S2674"/>
  <c r="R2674"/>
  <c r="Q2674"/>
  <c r="P2674"/>
  <c r="O2674"/>
  <c r="N2674"/>
  <c r="M2674"/>
  <c r="L2674"/>
  <c r="K2674"/>
  <c r="J2674"/>
  <c r="AH2673"/>
  <c r="AF2673"/>
  <c r="AE2673"/>
  <c r="AD2673"/>
  <c r="AC2673"/>
  <c r="AB2673"/>
  <c r="AA2673"/>
  <c r="Z2673"/>
  <c r="Y2673"/>
  <c r="X2673"/>
  <c r="W2673"/>
  <c r="V2673"/>
  <c r="U2673"/>
  <c r="T2673"/>
  <c r="S2673"/>
  <c r="R2673"/>
  <c r="Q2673"/>
  <c r="P2673"/>
  <c r="O2673"/>
  <c r="N2673"/>
  <c r="M2673"/>
  <c r="L2673"/>
  <c r="K2673"/>
  <c r="J2673"/>
  <c r="AH2672"/>
  <c r="AF2672"/>
  <c r="AE2672"/>
  <c r="AD2672"/>
  <c r="AC2672"/>
  <c r="AB2672"/>
  <c r="AA2672"/>
  <c r="Z2672"/>
  <c r="Y2672"/>
  <c r="X2672"/>
  <c r="W2672"/>
  <c r="V2672"/>
  <c r="U2672"/>
  <c r="T2672"/>
  <c r="S2672"/>
  <c r="R2672"/>
  <c r="Q2672"/>
  <c r="P2672"/>
  <c r="O2672"/>
  <c r="N2672"/>
  <c r="M2672"/>
  <c r="L2672"/>
  <c r="K2672"/>
  <c r="J2672"/>
  <c r="AH2671"/>
  <c r="AF2671"/>
  <c r="AE2671"/>
  <c r="AD2671"/>
  <c r="AC2671"/>
  <c r="AB2671"/>
  <c r="AA2671"/>
  <c r="Z2671"/>
  <c r="Y2671"/>
  <c r="X2671"/>
  <c r="W2671"/>
  <c r="V2671"/>
  <c r="U2671"/>
  <c r="T2671"/>
  <c r="S2671"/>
  <c r="R2671"/>
  <c r="Q2671"/>
  <c r="P2671"/>
  <c r="O2671"/>
  <c r="N2671"/>
  <c r="M2671"/>
  <c r="L2671"/>
  <c r="K2671"/>
  <c r="J2671"/>
  <c r="AH2670"/>
  <c r="AF2670"/>
  <c r="AE2670"/>
  <c r="AD2670"/>
  <c r="AC2670"/>
  <c r="AB2670"/>
  <c r="AA2670"/>
  <c r="Z2670"/>
  <c r="Y2670"/>
  <c r="X2670"/>
  <c r="W2670"/>
  <c r="V2670"/>
  <c r="U2670"/>
  <c r="T2670"/>
  <c r="S2670"/>
  <c r="R2670"/>
  <c r="Q2670"/>
  <c r="P2670"/>
  <c r="O2670"/>
  <c r="N2670"/>
  <c r="M2670"/>
  <c r="L2670"/>
  <c r="K2670"/>
  <c r="J2670"/>
  <c r="AH2669"/>
  <c r="AF2669"/>
  <c r="AE2669"/>
  <c r="AD2669"/>
  <c r="AC2669"/>
  <c r="AB2669"/>
  <c r="AA2669"/>
  <c r="Z2669"/>
  <c r="Y2669"/>
  <c r="X2669"/>
  <c r="W2669"/>
  <c r="V2669"/>
  <c r="U2669"/>
  <c r="T2669"/>
  <c r="S2669"/>
  <c r="R2669"/>
  <c r="Q2669"/>
  <c r="P2669"/>
  <c r="O2669"/>
  <c r="N2669"/>
  <c r="M2669"/>
  <c r="L2669"/>
  <c r="K2669"/>
  <c r="J2669"/>
  <c r="AH2668"/>
  <c r="AF2668"/>
  <c r="AE2668"/>
  <c r="AD2668"/>
  <c r="AC2668"/>
  <c r="AB2668"/>
  <c r="AA2668"/>
  <c r="Z2668"/>
  <c r="Y2668"/>
  <c r="X2668"/>
  <c r="W2668"/>
  <c r="V2668"/>
  <c r="U2668"/>
  <c r="T2668"/>
  <c r="S2668"/>
  <c r="R2668"/>
  <c r="Q2668"/>
  <c r="P2668"/>
  <c r="O2668"/>
  <c r="N2668"/>
  <c r="M2668"/>
  <c r="L2668"/>
  <c r="K2668"/>
  <c r="J2668"/>
  <c r="AH2667"/>
  <c r="AF2667"/>
  <c r="AE2667"/>
  <c r="AD2667"/>
  <c r="AC2667"/>
  <c r="AB2667"/>
  <c r="AA2667"/>
  <c r="Z2667"/>
  <c r="Y2667"/>
  <c r="X2667"/>
  <c r="W2667"/>
  <c r="V2667"/>
  <c r="U2667"/>
  <c r="T2667"/>
  <c r="S2667"/>
  <c r="R2667"/>
  <c r="Q2667"/>
  <c r="P2667"/>
  <c r="O2667"/>
  <c r="N2667"/>
  <c r="M2667"/>
  <c r="L2667"/>
  <c r="K2667"/>
  <c r="J2667"/>
  <c r="AH2666"/>
  <c r="AF2666"/>
  <c r="AE2666"/>
  <c r="AD2666"/>
  <c r="AC2666"/>
  <c r="AB2666"/>
  <c r="AA2666"/>
  <c r="Z2666"/>
  <c r="Y2666"/>
  <c r="X2666"/>
  <c r="W2666"/>
  <c r="V2666"/>
  <c r="U2666"/>
  <c r="T2666"/>
  <c r="S2666"/>
  <c r="R2666"/>
  <c r="Q2666"/>
  <c r="P2666"/>
  <c r="O2666"/>
  <c r="N2666"/>
  <c r="M2666"/>
  <c r="L2666"/>
  <c r="K2666"/>
  <c r="J2666"/>
  <c r="AH2665"/>
  <c r="AF2665"/>
  <c r="AE2665"/>
  <c r="AD2665"/>
  <c r="AC2665"/>
  <c r="AB2665"/>
  <c r="AA2665"/>
  <c r="Z2665"/>
  <c r="Y2665"/>
  <c r="X2665"/>
  <c r="W2665"/>
  <c r="V2665"/>
  <c r="U2665"/>
  <c r="T2665"/>
  <c r="S2665"/>
  <c r="R2665"/>
  <c r="Q2665"/>
  <c r="P2665"/>
  <c r="O2665"/>
  <c r="N2665"/>
  <c r="M2665"/>
  <c r="L2665"/>
  <c r="K2665"/>
  <c r="J2665"/>
  <c r="AH2664"/>
  <c r="AF2664"/>
  <c r="AE2664"/>
  <c r="AD2664"/>
  <c r="AC2664"/>
  <c r="AB2664"/>
  <c r="AA2664"/>
  <c r="Z2664"/>
  <c r="Y2664"/>
  <c r="X2664"/>
  <c r="W2664"/>
  <c r="V2664"/>
  <c r="U2664"/>
  <c r="T2664"/>
  <c r="S2664"/>
  <c r="R2664"/>
  <c r="Q2664"/>
  <c r="P2664"/>
  <c r="O2664"/>
  <c r="N2664"/>
  <c r="M2664"/>
  <c r="L2664"/>
  <c r="K2664"/>
  <c r="J2664"/>
  <c r="AH2663"/>
  <c r="AF2663"/>
  <c r="AE2663"/>
  <c r="AD2663"/>
  <c r="AC2663"/>
  <c r="AB2663"/>
  <c r="AA2663"/>
  <c r="Z2663"/>
  <c r="Y2663"/>
  <c r="X2663"/>
  <c r="W2663"/>
  <c r="V2663"/>
  <c r="U2663"/>
  <c r="T2663"/>
  <c r="S2663"/>
  <c r="R2663"/>
  <c r="Q2663"/>
  <c r="P2663"/>
  <c r="O2663"/>
  <c r="N2663"/>
  <c r="M2663"/>
  <c r="L2663"/>
  <c r="K2663"/>
  <c r="J2663"/>
  <c r="AH2662"/>
  <c r="AF2662"/>
  <c r="AE2662"/>
  <c r="AD2662"/>
  <c r="AC2662"/>
  <c r="AB2662"/>
  <c r="AA2662"/>
  <c r="Z2662"/>
  <c r="Y2662"/>
  <c r="X2662"/>
  <c r="W2662"/>
  <c r="V2662"/>
  <c r="U2662"/>
  <c r="T2662"/>
  <c r="S2662"/>
  <c r="R2662"/>
  <c r="Q2662"/>
  <c r="P2662"/>
  <c r="O2662"/>
  <c r="N2662"/>
  <c r="M2662"/>
  <c r="L2662"/>
  <c r="K2662"/>
  <c r="J2662"/>
  <c r="AH2661"/>
  <c r="AF2661"/>
  <c r="AE2661"/>
  <c r="AD2661"/>
  <c r="AC2661"/>
  <c r="AB2661"/>
  <c r="AA2661"/>
  <c r="Z2661"/>
  <c r="Y2661"/>
  <c r="X2661"/>
  <c r="W2661"/>
  <c r="V2661"/>
  <c r="U2661"/>
  <c r="T2661"/>
  <c r="S2661"/>
  <c r="R2661"/>
  <c r="Q2661"/>
  <c r="P2661"/>
  <c r="O2661"/>
  <c r="N2661"/>
  <c r="M2661"/>
  <c r="L2661"/>
  <c r="K2661"/>
  <c r="J2661"/>
  <c r="AH2660"/>
  <c r="AF2660"/>
  <c r="AE2660"/>
  <c r="AD2660"/>
  <c r="AC2660"/>
  <c r="AB2660"/>
  <c r="AA2660"/>
  <c r="Z2660"/>
  <c r="Y2660"/>
  <c r="X2660"/>
  <c r="W2660"/>
  <c r="V2660"/>
  <c r="U2660"/>
  <c r="T2660"/>
  <c r="S2660"/>
  <c r="R2660"/>
  <c r="Q2660"/>
  <c r="P2660"/>
  <c r="O2660"/>
  <c r="N2660"/>
  <c r="M2660"/>
  <c r="L2660"/>
  <c r="K2660"/>
  <c r="J2660"/>
  <c r="AH2659"/>
  <c r="AF2659"/>
  <c r="AE2659"/>
  <c r="AD2659"/>
  <c r="AC2659"/>
  <c r="AB2659"/>
  <c r="AA2659"/>
  <c r="Z2659"/>
  <c r="Y2659"/>
  <c r="X2659"/>
  <c r="W2659"/>
  <c r="V2659"/>
  <c r="U2659"/>
  <c r="T2659"/>
  <c r="S2659"/>
  <c r="R2659"/>
  <c r="Q2659"/>
  <c r="P2659"/>
  <c r="O2659"/>
  <c r="N2659"/>
  <c r="M2659"/>
  <c r="L2659"/>
  <c r="K2659"/>
  <c r="J2659"/>
  <c r="AH2658"/>
  <c r="AF2658"/>
  <c r="AE2658"/>
  <c r="AD2658"/>
  <c r="AC2658"/>
  <c r="AB2658"/>
  <c r="AA2658"/>
  <c r="Z2658"/>
  <c r="Y2658"/>
  <c r="X2658"/>
  <c r="W2658"/>
  <c r="V2658"/>
  <c r="U2658"/>
  <c r="T2658"/>
  <c r="S2658"/>
  <c r="R2658"/>
  <c r="Q2658"/>
  <c r="P2658"/>
  <c r="O2658"/>
  <c r="N2658"/>
  <c r="M2658"/>
  <c r="L2658"/>
  <c r="K2658"/>
  <c r="J2658"/>
  <c r="AH2657"/>
  <c r="AF2657"/>
  <c r="AE2657"/>
  <c r="AD2657"/>
  <c r="AC2657"/>
  <c r="AB2657"/>
  <c r="AA2657"/>
  <c r="Z2657"/>
  <c r="Y2657"/>
  <c r="X2657"/>
  <c r="W2657"/>
  <c r="V2657"/>
  <c r="U2657"/>
  <c r="T2657"/>
  <c r="S2657"/>
  <c r="R2657"/>
  <c r="Q2657"/>
  <c r="P2657"/>
  <c r="O2657"/>
  <c r="N2657"/>
  <c r="M2657"/>
  <c r="L2657"/>
  <c r="K2657"/>
  <c r="J2657"/>
  <c r="AH2656"/>
  <c r="AF2656"/>
  <c r="AE2656"/>
  <c r="AD2656"/>
  <c r="AC2656"/>
  <c r="AB2656"/>
  <c r="AA2656"/>
  <c r="Z2656"/>
  <c r="Y2656"/>
  <c r="X2656"/>
  <c r="W2656"/>
  <c r="V2656"/>
  <c r="U2656"/>
  <c r="T2656"/>
  <c r="S2656"/>
  <c r="R2656"/>
  <c r="Q2656"/>
  <c r="P2656"/>
  <c r="O2656"/>
  <c r="N2656"/>
  <c r="M2656"/>
  <c r="L2656"/>
  <c r="K2656"/>
  <c r="J2656"/>
  <c r="AH2655"/>
  <c r="AF2655"/>
  <c r="AE2655"/>
  <c r="AD2655"/>
  <c r="AC2655"/>
  <c r="AB2655"/>
  <c r="AA2655"/>
  <c r="Z2655"/>
  <c r="Y2655"/>
  <c r="X2655"/>
  <c r="W2655"/>
  <c r="V2655"/>
  <c r="U2655"/>
  <c r="T2655"/>
  <c r="S2655"/>
  <c r="R2655"/>
  <c r="Q2655"/>
  <c r="P2655"/>
  <c r="O2655"/>
  <c r="N2655"/>
  <c r="M2655"/>
  <c r="L2655"/>
  <c r="K2655"/>
  <c r="J2655"/>
  <c r="AH2654"/>
  <c r="AF2654"/>
  <c r="AE2654"/>
  <c r="AD2654"/>
  <c r="AC2654"/>
  <c r="AB2654"/>
  <c r="AA2654"/>
  <c r="Z2654"/>
  <c r="Y2654"/>
  <c r="X2654"/>
  <c r="W2654"/>
  <c r="V2654"/>
  <c r="U2654"/>
  <c r="T2654"/>
  <c r="S2654"/>
  <c r="R2654"/>
  <c r="Q2654"/>
  <c r="P2654"/>
  <c r="O2654"/>
  <c r="N2654"/>
  <c r="M2654"/>
  <c r="L2654"/>
  <c r="K2654"/>
  <c r="J2654"/>
  <c r="AH2653"/>
  <c r="AF2653"/>
  <c r="AE2653"/>
  <c r="AD2653"/>
  <c r="AC2653"/>
  <c r="AB2653"/>
  <c r="AA2653"/>
  <c r="Z2653"/>
  <c r="Y2653"/>
  <c r="X2653"/>
  <c r="W2653"/>
  <c r="V2653"/>
  <c r="U2653"/>
  <c r="T2653"/>
  <c r="S2653"/>
  <c r="R2653"/>
  <c r="Q2653"/>
  <c r="P2653"/>
  <c r="O2653"/>
  <c r="N2653"/>
  <c r="M2653"/>
  <c r="L2653"/>
  <c r="K2653"/>
  <c r="J2653"/>
  <c r="AH2652"/>
  <c r="AF2652"/>
  <c r="AE2652"/>
  <c r="AD2652"/>
  <c r="AC2652"/>
  <c r="AB2652"/>
  <c r="AA2652"/>
  <c r="Z2652"/>
  <c r="Y2652"/>
  <c r="X2652"/>
  <c r="W2652"/>
  <c r="V2652"/>
  <c r="U2652"/>
  <c r="T2652"/>
  <c r="S2652"/>
  <c r="R2652"/>
  <c r="Q2652"/>
  <c r="P2652"/>
  <c r="O2652"/>
  <c r="N2652"/>
  <c r="M2652"/>
  <c r="L2652"/>
  <c r="K2652"/>
  <c r="J2652"/>
  <c r="AH2651"/>
  <c r="AF2651"/>
  <c r="AE2651"/>
  <c r="AD2651"/>
  <c r="AC2651"/>
  <c r="AB2651"/>
  <c r="AA2651"/>
  <c r="Z2651"/>
  <c r="Y2651"/>
  <c r="X2651"/>
  <c r="W2651"/>
  <c r="V2651"/>
  <c r="U2651"/>
  <c r="T2651"/>
  <c r="S2651"/>
  <c r="R2651"/>
  <c r="Q2651"/>
  <c r="P2651"/>
  <c r="O2651"/>
  <c r="N2651"/>
  <c r="M2651"/>
  <c r="L2651"/>
  <c r="K2651"/>
  <c r="J2651"/>
  <c r="AH2650"/>
  <c r="AF2650"/>
  <c r="AE2650"/>
  <c r="AD2650"/>
  <c r="AC2650"/>
  <c r="AB2650"/>
  <c r="AA2650"/>
  <c r="Z2650"/>
  <c r="Y2650"/>
  <c r="X2650"/>
  <c r="W2650"/>
  <c r="V2650"/>
  <c r="U2650"/>
  <c r="T2650"/>
  <c r="S2650"/>
  <c r="R2650"/>
  <c r="Q2650"/>
  <c r="P2650"/>
  <c r="O2650"/>
  <c r="N2650"/>
  <c r="M2650"/>
  <c r="L2650"/>
  <c r="K2650"/>
  <c r="J2650"/>
  <c r="AH2649"/>
  <c r="AF2649"/>
  <c r="AE2649"/>
  <c r="AD2649"/>
  <c r="AC2649"/>
  <c r="AB2649"/>
  <c r="AA2649"/>
  <c r="Z2649"/>
  <c r="Y2649"/>
  <c r="X2649"/>
  <c r="W2649"/>
  <c r="V2649"/>
  <c r="U2649"/>
  <c r="T2649"/>
  <c r="S2649"/>
  <c r="R2649"/>
  <c r="Q2649"/>
  <c r="P2649"/>
  <c r="O2649"/>
  <c r="N2649"/>
  <c r="M2649"/>
  <c r="L2649"/>
  <c r="K2649"/>
  <c r="J2649"/>
  <c r="AH2648"/>
  <c r="AF2648"/>
  <c r="AE2648"/>
  <c r="AD2648"/>
  <c r="AC2648"/>
  <c r="AB2648"/>
  <c r="AA2648"/>
  <c r="Z2648"/>
  <c r="Y2648"/>
  <c r="X2648"/>
  <c r="W2648"/>
  <c r="V2648"/>
  <c r="U2648"/>
  <c r="T2648"/>
  <c r="S2648"/>
  <c r="R2648"/>
  <c r="Q2648"/>
  <c r="P2648"/>
  <c r="O2648"/>
  <c r="N2648"/>
  <c r="M2648"/>
  <c r="L2648"/>
  <c r="K2648"/>
  <c r="J2648"/>
  <c r="AH2647"/>
  <c r="AF2647"/>
  <c r="AE2647"/>
  <c r="AD2647"/>
  <c r="AC2647"/>
  <c r="AB2647"/>
  <c r="AA2647"/>
  <c r="Z2647"/>
  <c r="Y2647"/>
  <c r="X2647"/>
  <c r="W2647"/>
  <c r="V2647"/>
  <c r="U2647"/>
  <c r="T2647"/>
  <c r="S2647"/>
  <c r="R2647"/>
  <c r="Q2647"/>
  <c r="P2647"/>
  <c r="O2647"/>
  <c r="N2647"/>
  <c r="M2647"/>
  <c r="L2647"/>
  <c r="K2647"/>
  <c r="J2647"/>
  <c r="AH2646"/>
  <c r="AF2646"/>
  <c r="AE2646"/>
  <c r="AD2646"/>
  <c r="AC2646"/>
  <c r="AB2646"/>
  <c r="AA2646"/>
  <c r="Z2646"/>
  <c r="Y2646"/>
  <c r="X2646"/>
  <c r="W2646"/>
  <c r="V2646"/>
  <c r="U2646"/>
  <c r="T2646"/>
  <c r="S2646"/>
  <c r="R2646"/>
  <c r="Q2646"/>
  <c r="P2646"/>
  <c r="O2646"/>
  <c r="N2646"/>
  <c r="M2646"/>
  <c r="L2646"/>
  <c r="K2646"/>
  <c r="J2646"/>
  <c r="AH2645"/>
  <c r="AF2645"/>
  <c r="AE2645"/>
  <c r="AD2645"/>
  <c r="AC2645"/>
  <c r="AB2645"/>
  <c r="AA2645"/>
  <c r="Z2645"/>
  <c r="Y2645"/>
  <c r="X2645"/>
  <c r="W2645"/>
  <c r="V2645"/>
  <c r="U2645"/>
  <c r="T2645"/>
  <c r="S2645"/>
  <c r="R2645"/>
  <c r="Q2645"/>
  <c r="P2645"/>
  <c r="O2645"/>
  <c r="N2645"/>
  <c r="M2645"/>
  <c r="L2645"/>
  <c r="K2645"/>
  <c r="J2645"/>
  <c r="AH2644"/>
  <c r="AF2644"/>
  <c r="AE2644"/>
  <c r="AD2644"/>
  <c r="AC2644"/>
  <c r="AB2644"/>
  <c r="AA2644"/>
  <c r="Z2644"/>
  <c r="Y2644"/>
  <c r="X2644"/>
  <c r="W2644"/>
  <c r="V2644"/>
  <c r="U2644"/>
  <c r="T2644"/>
  <c r="S2644"/>
  <c r="R2644"/>
  <c r="Q2644"/>
  <c r="P2644"/>
  <c r="O2644"/>
  <c r="N2644"/>
  <c r="M2644"/>
  <c r="L2644"/>
  <c r="K2644"/>
  <c r="J2644"/>
  <c r="AH2643"/>
  <c r="AF2643"/>
  <c r="AE2643"/>
  <c r="AD2643"/>
  <c r="AC2643"/>
  <c r="AB2643"/>
  <c r="AA2643"/>
  <c r="Z2643"/>
  <c r="Y2643"/>
  <c r="X2643"/>
  <c r="W2643"/>
  <c r="V2643"/>
  <c r="U2643"/>
  <c r="T2643"/>
  <c r="S2643"/>
  <c r="R2643"/>
  <c r="Q2643"/>
  <c r="P2643"/>
  <c r="O2643"/>
  <c r="N2643"/>
  <c r="M2643"/>
  <c r="L2643"/>
  <c r="K2643"/>
  <c r="J2643"/>
  <c r="AH2642"/>
  <c r="AF2642"/>
  <c r="AE2642"/>
  <c r="AD2642"/>
  <c r="AC2642"/>
  <c r="AB2642"/>
  <c r="AA2642"/>
  <c r="Z2642"/>
  <c r="Y2642"/>
  <c r="X2642"/>
  <c r="W2642"/>
  <c r="V2642"/>
  <c r="U2642"/>
  <c r="T2642"/>
  <c r="S2642"/>
  <c r="R2642"/>
  <c r="Q2642"/>
  <c r="P2642"/>
  <c r="O2642"/>
  <c r="N2642"/>
  <c r="M2642"/>
  <c r="L2642"/>
  <c r="K2642"/>
  <c r="J2642"/>
  <c r="AH2641"/>
  <c r="AF2641"/>
  <c r="AE2641"/>
  <c r="AD2641"/>
  <c r="AC2641"/>
  <c r="AB2641"/>
  <c r="AA2641"/>
  <c r="Z2641"/>
  <c r="Y2641"/>
  <c r="X2641"/>
  <c r="W2641"/>
  <c r="V2641"/>
  <c r="U2641"/>
  <c r="T2641"/>
  <c r="S2641"/>
  <c r="R2641"/>
  <c r="Q2641"/>
  <c r="P2641"/>
  <c r="O2641"/>
  <c r="N2641"/>
  <c r="M2641"/>
  <c r="L2641"/>
  <c r="K2641"/>
  <c r="J2641"/>
  <c r="O36" i="2"/>
  <c r="N36"/>
  <c r="M36"/>
  <c r="L36"/>
  <c r="K36"/>
  <c r="J36"/>
  <c r="I36"/>
  <c r="H36"/>
  <c r="O35"/>
  <c r="N35"/>
  <c r="M35"/>
  <c r="L35"/>
  <c r="K35"/>
  <c r="J35"/>
  <c r="I35"/>
  <c r="H35"/>
  <c r="O34"/>
  <c r="N34"/>
  <c r="M34"/>
  <c r="L34"/>
  <c r="K34"/>
  <c r="J34"/>
  <c r="I34"/>
  <c r="H34"/>
  <c r="O33"/>
  <c r="N33"/>
  <c r="M33"/>
  <c r="L33"/>
  <c r="K33"/>
  <c r="J33"/>
  <c r="I33"/>
  <c r="H33"/>
  <c r="O32"/>
  <c r="N32"/>
  <c r="M32"/>
  <c r="L32"/>
  <c r="K32"/>
  <c r="J32"/>
  <c r="I32"/>
  <c r="H32"/>
  <c r="O31"/>
  <c r="N31"/>
  <c r="M31"/>
  <c r="L31"/>
  <c r="K31"/>
  <c r="J31"/>
  <c r="I31"/>
  <c r="H31"/>
  <c r="O30"/>
  <c r="N30"/>
  <c r="M30"/>
  <c r="L30"/>
  <c r="K30"/>
  <c r="J30"/>
  <c r="I30"/>
  <c r="H30"/>
  <c r="O29"/>
  <c r="N29"/>
  <c r="M29"/>
  <c r="L29"/>
  <c r="K29"/>
  <c r="J29"/>
  <c r="I29"/>
  <c r="H29"/>
  <c r="O28"/>
  <c r="N28"/>
  <c r="M28"/>
  <c r="L28"/>
  <c r="K28"/>
  <c r="J28"/>
  <c r="I28"/>
  <c r="H28"/>
  <c r="AF242" i="1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AH242"/>
  <c r="J242"/>
  <c r="K242"/>
  <c r="AH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AH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AH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AH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AH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AH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AH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AH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AH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AH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AH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AH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AH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AH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AH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AH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AH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AH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AH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AH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AH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AH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AH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AH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AH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AH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AH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AH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AH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AH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AH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AH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AH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AH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AH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AH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AH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AH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AH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AH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AH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AH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AH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AH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AH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AH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AH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AH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AH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AH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AH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AH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AH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AH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AH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AH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AH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AH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AH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AH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AH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AH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AH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AH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AH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AH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AH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AH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AH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AH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AH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AH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AH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AH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AH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AH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AH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AH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AH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AH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AH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AH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AH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J236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AH236"/>
  <c r="J237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AH237"/>
  <c r="J238"/>
  <c r="K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AH238"/>
  <c r="J239"/>
  <c r="K239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AH239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AB240"/>
  <c r="AC240"/>
  <c r="AD240"/>
  <c r="AE240"/>
  <c r="AF240"/>
  <c r="AH240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H241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A243"/>
  <c r="AB243"/>
  <c r="AC243"/>
  <c r="AD243"/>
  <c r="AE243"/>
  <c r="AF243"/>
  <c r="AH243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AH244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H245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B246"/>
  <c r="AC246"/>
  <c r="AD246"/>
  <c r="AE246"/>
  <c r="AF246"/>
  <c r="AH246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H247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H248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H249"/>
  <c r="J250"/>
  <c r="K250"/>
  <c r="L250"/>
  <c r="M250"/>
  <c r="N250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AH250"/>
  <c r="J251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H251"/>
  <c r="J252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B252"/>
  <c r="AC252"/>
  <c r="AD252"/>
  <c r="AE252"/>
  <c r="AF252"/>
  <c r="AH252"/>
  <c r="AP6" i="7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O26" i="2"/>
  <c r="N26"/>
  <c r="M26"/>
  <c r="L26"/>
  <c r="K26"/>
  <c r="J26"/>
  <c r="I26"/>
  <c r="H26"/>
  <c r="O25"/>
  <c r="N25"/>
  <c r="M25"/>
  <c r="L25"/>
  <c r="K25"/>
  <c r="J25"/>
  <c r="I25"/>
  <c r="H25"/>
  <c r="AH235" i="1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AH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AH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AH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AH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AH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AH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AH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AH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AH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AH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AH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AH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AH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AH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AH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AH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AH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AH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AH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AH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AH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AH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AH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AH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AH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AH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AH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AH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AH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AH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AH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AH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AH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AH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AH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AH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AH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AH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AH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AH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AH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AH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AH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AH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AH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AH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AH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AH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AH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AH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AH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AH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AH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AH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AH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AH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AH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AH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AH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AH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AH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AH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AH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AH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AH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AH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O358" i="2"/>
  <c r="N358"/>
  <c r="M358"/>
  <c r="L358"/>
  <c r="K358"/>
  <c r="J358"/>
  <c r="I358"/>
  <c r="H358"/>
  <c r="O357"/>
  <c r="N357"/>
  <c r="M357"/>
  <c r="L357"/>
  <c r="K357"/>
  <c r="J357"/>
  <c r="I357"/>
  <c r="H357"/>
  <c r="O356"/>
  <c r="N356"/>
  <c r="M356"/>
  <c r="L356"/>
  <c r="K356"/>
  <c r="J356"/>
  <c r="I356"/>
  <c r="H356"/>
  <c r="O355"/>
  <c r="N355"/>
  <c r="M355"/>
  <c r="L355"/>
  <c r="K355"/>
  <c r="J355"/>
  <c r="I355"/>
  <c r="H355"/>
  <c r="O354"/>
  <c r="N354"/>
  <c r="M354"/>
  <c r="L354"/>
  <c r="K354"/>
  <c r="J354"/>
  <c r="I354"/>
  <c r="H354"/>
  <c r="O353"/>
  <c r="N353"/>
  <c r="M353"/>
  <c r="L353"/>
  <c r="K353"/>
  <c r="J353"/>
  <c r="I353"/>
  <c r="H353"/>
  <c r="O352"/>
  <c r="N352"/>
  <c r="M352"/>
  <c r="L352"/>
  <c r="K352"/>
  <c r="J352"/>
  <c r="I352"/>
  <c r="H352"/>
  <c r="O351"/>
  <c r="N351"/>
  <c r="M351"/>
  <c r="L351"/>
  <c r="K351"/>
  <c r="J351"/>
  <c r="I351"/>
  <c r="H351"/>
  <c r="O350"/>
  <c r="N350"/>
  <c r="M350"/>
  <c r="L350"/>
  <c r="K350"/>
  <c r="J350"/>
  <c r="I350"/>
  <c r="H350"/>
  <c r="O349"/>
  <c r="N349"/>
  <c r="M349"/>
  <c r="L349"/>
  <c r="K349"/>
  <c r="J349"/>
  <c r="I349"/>
  <c r="H349"/>
  <c r="AH3444" i="1"/>
  <c r="AF3444"/>
  <c r="AE3444"/>
  <c r="AD3444"/>
  <c r="AC3444"/>
  <c r="AB3444"/>
  <c r="AA3444"/>
  <c r="Z3444"/>
  <c r="Y3444"/>
  <c r="X3444"/>
  <c r="W3444"/>
  <c r="V3444"/>
  <c r="U3444"/>
  <c r="T3444"/>
  <c r="S3444"/>
  <c r="R3444"/>
  <c r="Q3444"/>
  <c r="P3444"/>
  <c r="O3444"/>
  <c r="N3444"/>
  <c r="M3444"/>
  <c r="L3444"/>
  <c r="K3444"/>
  <c r="J3444"/>
  <c r="AH3443"/>
  <c r="AF3443"/>
  <c r="AE3443"/>
  <c r="AD3443"/>
  <c r="AC3443"/>
  <c r="AB3443"/>
  <c r="AA3443"/>
  <c r="Z3443"/>
  <c r="Y3443"/>
  <c r="X3443"/>
  <c r="W3443"/>
  <c r="V3443"/>
  <c r="U3443"/>
  <c r="T3443"/>
  <c r="S3443"/>
  <c r="R3443"/>
  <c r="Q3443"/>
  <c r="P3443"/>
  <c r="O3443"/>
  <c r="N3443"/>
  <c r="M3443"/>
  <c r="L3443"/>
  <c r="K3443"/>
  <c r="J3443"/>
  <c r="AH3442"/>
  <c r="AF3442"/>
  <c r="AE3442"/>
  <c r="AD3442"/>
  <c r="AC3442"/>
  <c r="AB3442"/>
  <c r="AA3442"/>
  <c r="Z3442"/>
  <c r="Y3442"/>
  <c r="X3442"/>
  <c r="W3442"/>
  <c r="V3442"/>
  <c r="U3442"/>
  <c r="T3442"/>
  <c r="S3442"/>
  <c r="R3442"/>
  <c r="Q3442"/>
  <c r="P3442"/>
  <c r="O3442"/>
  <c r="N3442"/>
  <c r="M3442"/>
  <c r="L3442"/>
  <c r="K3442"/>
  <c r="J3442"/>
  <c r="AH3406"/>
  <c r="AF3406"/>
  <c r="AE3406"/>
  <c r="AD3406"/>
  <c r="AC3406"/>
  <c r="AB3406"/>
  <c r="AA3406"/>
  <c r="Z3406"/>
  <c r="Y3406"/>
  <c r="X3406"/>
  <c r="W3406"/>
  <c r="V3406"/>
  <c r="U3406"/>
  <c r="T3406"/>
  <c r="S3406"/>
  <c r="R3406"/>
  <c r="Q3406"/>
  <c r="P3406"/>
  <c r="O3406"/>
  <c r="N3406"/>
  <c r="M3406"/>
  <c r="L3406"/>
  <c r="K3406"/>
  <c r="J3406"/>
  <c r="AH3405"/>
  <c r="AF3405"/>
  <c r="AE3405"/>
  <c r="AD3405"/>
  <c r="AC3405"/>
  <c r="AB3405"/>
  <c r="AA3405"/>
  <c r="Z3405"/>
  <c r="Y3405"/>
  <c r="X3405"/>
  <c r="W3405"/>
  <c r="V3405"/>
  <c r="U3405"/>
  <c r="T3405"/>
  <c r="S3405"/>
  <c r="R3405"/>
  <c r="Q3405"/>
  <c r="P3405"/>
  <c r="O3405"/>
  <c r="N3405"/>
  <c r="M3405"/>
  <c r="L3405"/>
  <c r="K3405"/>
  <c r="J3405"/>
  <c r="AH3404"/>
  <c r="AF3404"/>
  <c r="AE3404"/>
  <c r="AD3404"/>
  <c r="AC3404"/>
  <c r="AB3404"/>
  <c r="AA3404"/>
  <c r="Z3404"/>
  <c r="Y3404"/>
  <c r="X3404"/>
  <c r="W3404"/>
  <c r="V3404"/>
  <c r="U3404"/>
  <c r="T3404"/>
  <c r="S3404"/>
  <c r="R3404"/>
  <c r="Q3404"/>
  <c r="P3404"/>
  <c r="O3404"/>
  <c r="N3404"/>
  <c r="M3404"/>
  <c r="L3404"/>
  <c r="K3404"/>
  <c r="J3404"/>
  <c r="AH3403"/>
  <c r="AF3403"/>
  <c r="AE3403"/>
  <c r="AD3403"/>
  <c r="AC3403"/>
  <c r="AB3403"/>
  <c r="AA3403"/>
  <c r="Z3403"/>
  <c r="Y3403"/>
  <c r="X3403"/>
  <c r="W3403"/>
  <c r="V3403"/>
  <c r="U3403"/>
  <c r="T3403"/>
  <c r="S3403"/>
  <c r="R3403"/>
  <c r="Q3403"/>
  <c r="P3403"/>
  <c r="O3403"/>
  <c r="N3403"/>
  <c r="M3403"/>
  <c r="L3403"/>
  <c r="K3403"/>
  <c r="J3403"/>
  <c r="AH3402"/>
  <c r="AF3402"/>
  <c r="AE3402"/>
  <c r="AD3402"/>
  <c r="AC3402"/>
  <c r="AB3402"/>
  <c r="AA3402"/>
  <c r="Z3402"/>
  <c r="Y3402"/>
  <c r="X3402"/>
  <c r="W3402"/>
  <c r="V3402"/>
  <c r="U3402"/>
  <c r="T3402"/>
  <c r="S3402"/>
  <c r="R3402"/>
  <c r="Q3402"/>
  <c r="P3402"/>
  <c r="O3402"/>
  <c r="N3402"/>
  <c r="M3402"/>
  <c r="L3402"/>
  <c r="K3402"/>
  <c r="J3402"/>
  <c r="AH3401"/>
  <c r="AF3401"/>
  <c r="AE3401"/>
  <c r="AD3401"/>
  <c r="AC3401"/>
  <c r="AB3401"/>
  <c r="AA3401"/>
  <c r="Z3401"/>
  <c r="Y3401"/>
  <c r="X3401"/>
  <c r="W3401"/>
  <c r="V3401"/>
  <c r="U3401"/>
  <c r="T3401"/>
  <c r="S3401"/>
  <c r="R3401"/>
  <c r="Q3401"/>
  <c r="P3401"/>
  <c r="O3401"/>
  <c r="N3401"/>
  <c r="M3401"/>
  <c r="L3401"/>
  <c r="K3401"/>
  <c r="J3401"/>
  <c r="AH3400"/>
  <c r="AF3400"/>
  <c r="AE3400"/>
  <c r="AD3400"/>
  <c r="AC3400"/>
  <c r="AB3400"/>
  <c r="AA3400"/>
  <c r="Z3400"/>
  <c r="Y3400"/>
  <c r="X3400"/>
  <c r="W3400"/>
  <c r="V3400"/>
  <c r="U3400"/>
  <c r="T3400"/>
  <c r="S3400"/>
  <c r="R3400"/>
  <c r="Q3400"/>
  <c r="P3400"/>
  <c r="O3400"/>
  <c r="N3400"/>
  <c r="M3400"/>
  <c r="L3400"/>
  <c r="K3400"/>
  <c r="J3400"/>
  <c r="AH3399"/>
  <c r="AF3399"/>
  <c r="AE3399"/>
  <c r="AD3399"/>
  <c r="AC3399"/>
  <c r="AB3399"/>
  <c r="AA3399"/>
  <c r="Z3399"/>
  <c r="Y3399"/>
  <c r="X3399"/>
  <c r="W3399"/>
  <c r="V3399"/>
  <c r="U3399"/>
  <c r="T3399"/>
  <c r="S3399"/>
  <c r="R3399"/>
  <c r="Q3399"/>
  <c r="P3399"/>
  <c r="O3399"/>
  <c r="N3399"/>
  <c r="M3399"/>
  <c r="L3399"/>
  <c r="K3399"/>
  <c r="J3399"/>
  <c r="AH3398"/>
  <c r="AF3398"/>
  <c r="AE3398"/>
  <c r="AD3398"/>
  <c r="AC3398"/>
  <c r="AB3398"/>
  <c r="AA3398"/>
  <c r="Z3398"/>
  <c r="Y3398"/>
  <c r="X3398"/>
  <c r="W3398"/>
  <c r="V3398"/>
  <c r="U3398"/>
  <c r="T3398"/>
  <c r="S3398"/>
  <c r="R3398"/>
  <c r="Q3398"/>
  <c r="P3398"/>
  <c r="O3398"/>
  <c r="N3398"/>
  <c r="M3398"/>
  <c r="L3398"/>
  <c r="K3398"/>
  <c r="J3398"/>
  <c r="AH3397"/>
  <c r="AF3397"/>
  <c r="AE3397"/>
  <c r="AD3397"/>
  <c r="AC3397"/>
  <c r="AB3397"/>
  <c r="AA3397"/>
  <c r="Z3397"/>
  <c r="Y3397"/>
  <c r="X3397"/>
  <c r="W3397"/>
  <c r="V3397"/>
  <c r="U3397"/>
  <c r="T3397"/>
  <c r="S3397"/>
  <c r="R3397"/>
  <c r="Q3397"/>
  <c r="P3397"/>
  <c r="O3397"/>
  <c r="N3397"/>
  <c r="M3397"/>
  <c r="L3397"/>
  <c r="K3397"/>
  <c r="J3397"/>
  <c r="AH3396"/>
  <c r="AF3396"/>
  <c r="AE3396"/>
  <c r="AD3396"/>
  <c r="AC3396"/>
  <c r="AB3396"/>
  <c r="AA3396"/>
  <c r="Z3396"/>
  <c r="Y3396"/>
  <c r="X3396"/>
  <c r="W3396"/>
  <c r="V3396"/>
  <c r="U3396"/>
  <c r="T3396"/>
  <c r="S3396"/>
  <c r="R3396"/>
  <c r="Q3396"/>
  <c r="P3396"/>
  <c r="O3396"/>
  <c r="N3396"/>
  <c r="M3396"/>
  <c r="L3396"/>
  <c r="K3396"/>
  <c r="J3396"/>
  <c r="AH3395"/>
  <c r="AF3395"/>
  <c r="AE3395"/>
  <c r="AD3395"/>
  <c r="AC3395"/>
  <c r="AB3395"/>
  <c r="AA3395"/>
  <c r="Z3395"/>
  <c r="Y3395"/>
  <c r="X3395"/>
  <c r="W3395"/>
  <c r="V3395"/>
  <c r="U3395"/>
  <c r="T3395"/>
  <c r="S3395"/>
  <c r="R3395"/>
  <c r="Q3395"/>
  <c r="P3395"/>
  <c r="O3395"/>
  <c r="N3395"/>
  <c r="M3395"/>
  <c r="L3395"/>
  <c r="K3395"/>
  <c r="J3395"/>
  <c r="AH3394"/>
  <c r="AF3394"/>
  <c r="AE3394"/>
  <c r="AD3394"/>
  <c r="AC3394"/>
  <c r="AB3394"/>
  <c r="AA3394"/>
  <c r="Z3394"/>
  <c r="Y3394"/>
  <c r="X3394"/>
  <c r="W3394"/>
  <c r="V3394"/>
  <c r="U3394"/>
  <c r="T3394"/>
  <c r="S3394"/>
  <c r="R3394"/>
  <c r="Q3394"/>
  <c r="P3394"/>
  <c r="O3394"/>
  <c r="N3394"/>
  <c r="M3394"/>
  <c r="L3394"/>
  <c r="K3394"/>
  <c r="J3394"/>
  <c r="AH3393"/>
  <c r="AF3393"/>
  <c r="AE3393"/>
  <c r="AD3393"/>
  <c r="AC3393"/>
  <c r="AB3393"/>
  <c r="AA3393"/>
  <c r="Z3393"/>
  <c r="Y3393"/>
  <c r="X3393"/>
  <c r="W3393"/>
  <c r="V3393"/>
  <c r="U3393"/>
  <c r="T3393"/>
  <c r="S3393"/>
  <c r="R3393"/>
  <c r="Q3393"/>
  <c r="P3393"/>
  <c r="O3393"/>
  <c r="N3393"/>
  <c r="M3393"/>
  <c r="L3393"/>
  <c r="K3393"/>
  <c r="J3393"/>
  <c r="AH3370"/>
  <c r="AF3370"/>
  <c r="AE3370"/>
  <c r="AD3370"/>
  <c r="AC3370"/>
  <c r="AB3370"/>
  <c r="AA3370"/>
  <c r="Z3370"/>
  <c r="Y3370"/>
  <c r="X3370"/>
  <c r="W3370"/>
  <c r="V3370"/>
  <c r="U3370"/>
  <c r="T3370"/>
  <c r="S3370"/>
  <c r="R3370"/>
  <c r="Q3370"/>
  <c r="P3370"/>
  <c r="O3370"/>
  <c r="N3370"/>
  <c r="M3370"/>
  <c r="L3370"/>
  <c r="K3370"/>
  <c r="J3370"/>
  <c r="AH3369"/>
  <c r="AF3369"/>
  <c r="AE3369"/>
  <c r="AD3369"/>
  <c r="AC3369"/>
  <c r="AB3369"/>
  <c r="AA3369"/>
  <c r="Z3369"/>
  <c r="Y3369"/>
  <c r="X3369"/>
  <c r="W3369"/>
  <c r="V3369"/>
  <c r="U3369"/>
  <c r="T3369"/>
  <c r="S3369"/>
  <c r="R3369"/>
  <c r="Q3369"/>
  <c r="P3369"/>
  <c r="O3369"/>
  <c r="N3369"/>
  <c r="M3369"/>
  <c r="L3369"/>
  <c r="K3369"/>
  <c r="J3369"/>
  <c r="AH3368"/>
  <c r="AF3368"/>
  <c r="AE3368"/>
  <c r="AD3368"/>
  <c r="AC3368"/>
  <c r="AB3368"/>
  <c r="AA3368"/>
  <c r="Z3368"/>
  <c r="Y3368"/>
  <c r="X3368"/>
  <c r="W3368"/>
  <c r="V3368"/>
  <c r="U3368"/>
  <c r="T3368"/>
  <c r="S3368"/>
  <c r="R3368"/>
  <c r="Q3368"/>
  <c r="P3368"/>
  <c r="O3368"/>
  <c r="N3368"/>
  <c r="M3368"/>
  <c r="L3368"/>
  <c r="K3368"/>
  <c r="J3368"/>
  <c r="AH3367"/>
  <c r="AF3367"/>
  <c r="AE3367"/>
  <c r="AD3367"/>
  <c r="AC3367"/>
  <c r="AB3367"/>
  <c r="AA3367"/>
  <c r="Z3367"/>
  <c r="Y3367"/>
  <c r="X3367"/>
  <c r="W3367"/>
  <c r="V3367"/>
  <c r="U3367"/>
  <c r="T3367"/>
  <c r="S3367"/>
  <c r="R3367"/>
  <c r="Q3367"/>
  <c r="P3367"/>
  <c r="O3367"/>
  <c r="N3367"/>
  <c r="M3367"/>
  <c r="L3367"/>
  <c r="K3367"/>
  <c r="J3367"/>
  <c r="AH3358"/>
  <c r="AF3358"/>
  <c r="AE3358"/>
  <c r="AD3358"/>
  <c r="AC3358"/>
  <c r="AB3358"/>
  <c r="AA3358"/>
  <c r="Z3358"/>
  <c r="Y3358"/>
  <c r="X3358"/>
  <c r="W3358"/>
  <c r="V3358"/>
  <c r="U3358"/>
  <c r="T3358"/>
  <c r="S3358"/>
  <c r="R3358"/>
  <c r="Q3358"/>
  <c r="P3358"/>
  <c r="O3358"/>
  <c r="N3358"/>
  <c r="M3358"/>
  <c r="L3358"/>
  <c r="K3358"/>
  <c r="J3358"/>
  <c r="AH3357"/>
  <c r="AF3357"/>
  <c r="AE3357"/>
  <c r="AD3357"/>
  <c r="AC3357"/>
  <c r="AB3357"/>
  <c r="AA3357"/>
  <c r="Z3357"/>
  <c r="Y3357"/>
  <c r="X3357"/>
  <c r="W3357"/>
  <c r="V3357"/>
  <c r="U3357"/>
  <c r="T3357"/>
  <c r="S3357"/>
  <c r="R3357"/>
  <c r="Q3357"/>
  <c r="P3357"/>
  <c r="O3357"/>
  <c r="N3357"/>
  <c r="M3357"/>
  <c r="L3357"/>
  <c r="K3357"/>
  <c r="J3357"/>
  <c r="AH3356"/>
  <c r="AF3356"/>
  <c r="AE3356"/>
  <c r="AD3356"/>
  <c r="AC3356"/>
  <c r="AB3356"/>
  <c r="AA3356"/>
  <c r="Z3356"/>
  <c r="Y3356"/>
  <c r="X3356"/>
  <c r="W3356"/>
  <c r="V3356"/>
  <c r="U3356"/>
  <c r="T3356"/>
  <c r="S3356"/>
  <c r="R3356"/>
  <c r="Q3356"/>
  <c r="P3356"/>
  <c r="O3356"/>
  <c r="N3356"/>
  <c r="M3356"/>
  <c r="L3356"/>
  <c r="K3356"/>
  <c r="J3356"/>
  <c r="AH3355"/>
  <c r="AF3355"/>
  <c r="AE3355"/>
  <c r="AD3355"/>
  <c r="AC3355"/>
  <c r="AB3355"/>
  <c r="AA3355"/>
  <c r="Z3355"/>
  <c r="Y3355"/>
  <c r="X3355"/>
  <c r="W3355"/>
  <c r="V3355"/>
  <c r="U3355"/>
  <c r="T3355"/>
  <c r="S3355"/>
  <c r="R3355"/>
  <c r="Q3355"/>
  <c r="P3355"/>
  <c r="O3355"/>
  <c r="N3355"/>
  <c r="M3355"/>
  <c r="L3355"/>
  <c r="K3355"/>
  <c r="J3355"/>
  <c r="AH3506"/>
  <c r="AF3506"/>
  <c r="AE3506"/>
  <c r="AD3506"/>
  <c r="AC3506"/>
  <c r="AB3506"/>
  <c r="AA3506"/>
  <c r="Z3506"/>
  <c r="Y3506"/>
  <c r="X3506"/>
  <c r="W3506"/>
  <c r="V3506"/>
  <c r="U3506"/>
  <c r="T3506"/>
  <c r="S3506"/>
  <c r="R3506"/>
  <c r="Q3506"/>
  <c r="P3506"/>
  <c r="O3506"/>
  <c r="N3506"/>
  <c r="M3506"/>
  <c r="L3506"/>
  <c r="K3506"/>
  <c r="J3506"/>
  <c r="AH3505"/>
  <c r="AF3505"/>
  <c r="AE3505"/>
  <c r="AD3505"/>
  <c r="AC3505"/>
  <c r="AB3505"/>
  <c r="AA3505"/>
  <c r="Z3505"/>
  <c r="Y3505"/>
  <c r="X3505"/>
  <c r="W3505"/>
  <c r="V3505"/>
  <c r="U3505"/>
  <c r="T3505"/>
  <c r="S3505"/>
  <c r="R3505"/>
  <c r="Q3505"/>
  <c r="P3505"/>
  <c r="O3505"/>
  <c r="N3505"/>
  <c r="M3505"/>
  <c r="L3505"/>
  <c r="K3505"/>
  <c r="J3505"/>
  <c r="AH3504"/>
  <c r="AF3504"/>
  <c r="AE3504"/>
  <c r="AD3504"/>
  <c r="AC3504"/>
  <c r="AB3504"/>
  <c r="AA3504"/>
  <c r="Z3504"/>
  <c r="Y3504"/>
  <c r="X3504"/>
  <c r="W3504"/>
  <c r="V3504"/>
  <c r="U3504"/>
  <c r="T3504"/>
  <c r="S3504"/>
  <c r="R3504"/>
  <c r="Q3504"/>
  <c r="P3504"/>
  <c r="O3504"/>
  <c r="N3504"/>
  <c r="M3504"/>
  <c r="L3504"/>
  <c r="K3504"/>
  <c r="J3504"/>
  <c r="AH3503"/>
  <c r="AF3503"/>
  <c r="AE3503"/>
  <c r="AD3503"/>
  <c r="AC3503"/>
  <c r="AB3503"/>
  <c r="AA3503"/>
  <c r="Z3503"/>
  <c r="Y3503"/>
  <c r="X3503"/>
  <c r="W3503"/>
  <c r="V3503"/>
  <c r="U3503"/>
  <c r="T3503"/>
  <c r="S3503"/>
  <c r="R3503"/>
  <c r="Q3503"/>
  <c r="P3503"/>
  <c r="O3503"/>
  <c r="N3503"/>
  <c r="M3503"/>
  <c r="L3503"/>
  <c r="K3503"/>
  <c r="J3503"/>
  <c r="AH3502"/>
  <c r="AF3502"/>
  <c r="AE3502"/>
  <c r="AD3502"/>
  <c r="AC3502"/>
  <c r="AB3502"/>
  <c r="AA3502"/>
  <c r="Z3502"/>
  <c r="Y3502"/>
  <c r="X3502"/>
  <c r="W3502"/>
  <c r="V3502"/>
  <c r="U3502"/>
  <c r="T3502"/>
  <c r="S3502"/>
  <c r="R3502"/>
  <c r="Q3502"/>
  <c r="P3502"/>
  <c r="O3502"/>
  <c r="N3502"/>
  <c r="M3502"/>
  <c r="L3502"/>
  <c r="K3502"/>
  <c r="J3502"/>
  <c r="AH3501"/>
  <c r="AF3501"/>
  <c r="AE3501"/>
  <c r="AD3501"/>
  <c r="AC3501"/>
  <c r="AB3501"/>
  <c r="AA3501"/>
  <c r="Z3501"/>
  <c r="Y3501"/>
  <c r="X3501"/>
  <c r="W3501"/>
  <c r="V3501"/>
  <c r="U3501"/>
  <c r="T3501"/>
  <c r="S3501"/>
  <c r="R3501"/>
  <c r="Q3501"/>
  <c r="P3501"/>
  <c r="O3501"/>
  <c r="N3501"/>
  <c r="M3501"/>
  <c r="L3501"/>
  <c r="K3501"/>
  <c r="J3501"/>
  <c r="AH3500"/>
  <c r="AF3500"/>
  <c r="AE3500"/>
  <c r="AD3500"/>
  <c r="AC3500"/>
  <c r="AB3500"/>
  <c r="AA3500"/>
  <c r="Z3500"/>
  <c r="Y3500"/>
  <c r="X3500"/>
  <c r="W3500"/>
  <c r="V3500"/>
  <c r="U3500"/>
  <c r="T3500"/>
  <c r="S3500"/>
  <c r="R3500"/>
  <c r="Q3500"/>
  <c r="P3500"/>
  <c r="O3500"/>
  <c r="N3500"/>
  <c r="M3500"/>
  <c r="L3500"/>
  <c r="K3500"/>
  <c r="J3500"/>
  <c r="AH3499"/>
  <c r="AF3499"/>
  <c r="AE3499"/>
  <c r="AD3499"/>
  <c r="AC3499"/>
  <c r="AB3499"/>
  <c r="AA3499"/>
  <c r="Z3499"/>
  <c r="Y3499"/>
  <c r="X3499"/>
  <c r="W3499"/>
  <c r="V3499"/>
  <c r="U3499"/>
  <c r="T3499"/>
  <c r="S3499"/>
  <c r="R3499"/>
  <c r="Q3499"/>
  <c r="P3499"/>
  <c r="O3499"/>
  <c r="N3499"/>
  <c r="M3499"/>
  <c r="L3499"/>
  <c r="K3499"/>
  <c r="J3499"/>
  <c r="AH3498"/>
  <c r="AF3498"/>
  <c r="AE3498"/>
  <c r="AD3498"/>
  <c r="AC3498"/>
  <c r="AB3498"/>
  <c r="AA3498"/>
  <c r="Z3498"/>
  <c r="Y3498"/>
  <c r="X3498"/>
  <c r="W3498"/>
  <c r="V3498"/>
  <c r="U3498"/>
  <c r="T3498"/>
  <c r="S3498"/>
  <c r="R3498"/>
  <c r="Q3498"/>
  <c r="P3498"/>
  <c r="O3498"/>
  <c r="N3498"/>
  <c r="M3498"/>
  <c r="L3498"/>
  <c r="K3498"/>
  <c r="J3498"/>
  <c r="AH3497"/>
  <c r="AF3497"/>
  <c r="AE3497"/>
  <c r="AD3497"/>
  <c r="AC3497"/>
  <c r="AB3497"/>
  <c r="AA3497"/>
  <c r="Z3497"/>
  <c r="Y3497"/>
  <c r="X3497"/>
  <c r="W3497"/>
  <c r="V3497"/>
  <c r="U3497"/>
  <c r="T3497"/>
  <c r="S3497"/>
  <c r="R3497"/>
  <c r="Q3497"/>
  <c r="P3497"/>
  <c r="O3497"/>
  <c r="N3497"/>
  <c r="M3497"/>
  <c r="L3497"/>
  <c r="K3497"/>
  <c r="J3497"/>
  <c r="AH3496"/>
  <c r="AF3496"/>
  <c r="AE3496"/>
  <c r="AD3496"/>
  <c r="AC3496"/>
  <c r="AB3496"/>
  <c r="AA3496"/>
  <c r="Z3496"/>
  <c r="Y3496"/>
  <c r="X3496"/>
  <c r="W3496"/>
  <c r="V3496"/>
  <c r="U3496"/>
  <c r="T3496"/>
  <c r="S3496"/>
  <c r="R3496"/>
  <c r="Q3496"/>
  <c r="P3496"/>
  <c r="O3496"/>
  <c r="N3496"/>
  <c r="M3496"/>
  <c r="L3496"/>
  <c r="K3496"/>
  <c r="J3496"/>
  <c r="AH3495"/>
  <c r="AF3495"/>
  <c r="AE3495"/>
  <c r="AD3495"/>
  <c r="AC3495"/>
  <c r="AB3495"/>
  <c r="AA3495"/>
  <c r="Z3495"/>
  <c r="Y3495"/>
  <c r="X3495"/>
  <c r="W3495"/>
  <c r="V3495"/>
  <c r="U3495"/>
  <c r="T3495"/>
  <c r="S3495"/>
  <c r="R3495"/>
  <c r="Q3495"/>
  <c r="P3495"/>
  <c r="O3495"/>
  <c r="N3495"/>
  <c r="M3495"/>
  <c r="L3495"/>
  <c r="K3495"/>
  <c r="J3495"/>
  <c r="AH3494"/>
  <c r="AF3494"/>
  <c r="AE3494"/>
  <c r="AD3494"/>
  <c r="AC3494"/>
  <c r="AB3494"/>
  <c r="AA3494"/>
  <c r="Z3494"/>
  <c r="Y3494"/>
  <c r="X3494"/>
  <c r="W3494"/>
  <c r="V3494"/>
  <c r="U3494"/>
  <c r="T3494"/>
  <c r="S3494"/>
  <c r="R3494"/>
  <c r="Q3494"/>
  <c r="P3494"/>
  <c r="O3494"/>
  <c r="N3494"/>
  <c r="M3494"/>
  <c r="L3494"/>
  <c r="K3494"/>
  <c r="J3494"/>
  <c r="AH3493"/>
  <c r="AF3493"/>
  <c r="AE3493"/>
  <c r="AD3493"/>
  <c r="AC3493"/>
  <c r="AB3493"/>
  <c r="AA3493"/>
  <c r="Z3493"/>
  <c r="Y3493"/>
  <c r="X3493"/>
  <c r="W3493"/>
  <c r="V3493"/>
  <c r="U3493"/>
  <c r="T3493"/>
  <c r="S3493"/>
  <c r="R3493"/>
  <c r="Q3493"/>
  <c r="P3493"/>
  <c r="O3493"/>
  <c r="N3493"/>
  <c r="M3493"/>
  <c r="L3493"/>
  <c r="K3493"/>
  <c r="J3493"/>
  <c r="AH3492"/>
  <c r="AF3492"/>
  <c r="AE3492"/>
  <c r="AD3492"/>
  <c r="AC3492"/>
  <c r="AB3492"/>
  <c r="AA3492"/>
  <c r="Z3492"/>
  <c r="Y3492"/>
  <c r="X3492"/>
  <c r="W3492"/>
  <c r="V3492"/>
  <c r="U3492"/>
  <c r="T3492"/>
  <c r="S3492"/>
  <c r="R3492"/>
  <c r="Q3492"/>
  <c r="P3492"/>
  <c r="O3492"/>
  <c r="N3492"/>
  <c r="M3492"/>
  <c r="L3492"/>
  <c r="K3492"/>
  <c r="J3492"/>
  <c r="AH3491"/>
  <c r="AF3491"/>
  <c r="AE3491"/>
  <c r="AD3491"/>
  <c r="AC3491"/>
  <c r="AB3491"/>
  <c r="AA3491"/>
  <c r="Z3491"/>
  <c r="Y3491"/>
  <c r="X3491"/>
  <c r="W3491"/>
  <c r="V3491"/>
  <c r="U3491"/>
  <c r="T3491"/>
  <c r="S3491"/>
  <c r="R3491"/>
  <c r="Q3491"/>
  <c r="P3491"/>
  <c r="O3491"/>
  <c r="N3491"/>
  <c r="M3491"/>
  <c r="L3491"/>
  <c r="K3491"/>
  <c r="J3491"/>
  <c r="AH3490"/>
  <c r="AF3490"/>
  <c r="AE3490"/>
  <c r="AD3490"/>
  <c r="AC3490"/>
  <c r="AB3490"/>
  <c r="AA3490"/>
  <c r="Z3490"/>
  <c r="Y3490"/>
  <c r="X3490"/>
  <c r="W3490"/>
  <c r="V3490"/>
  <c r="U3490"/>
  <c r="T3490"/>
  <c r="S3490"/>
  <c r="R3490"/>
  <c r="Q3490"/>
  <c r="P3490"/>
  <c r="O3490"/>
  <c r="N3490"/>
  <c r="M3490"/>
  <c r="L3490"/>
  <c r="K3490"/>
  <c r="J3490"/>
  <c r="AH3489"/>
  <c r="AF3489"/>
  <c r="AE3489"/>
  <c r="AD3489"/>
  <c r="AC3489"/>
  <c r="AB3489"/>
  <c r="AA3489"/>
  <c r="Z3489"/>
  <c r="Y3489"/>
  <c r="X3489"/>
  <c r="W3489"/>
  <c r="V3489"/>
  <c r="U3489"/>
  <c r="T3489"/>
  <c r="S3489"/>
  <c r="R3489"/>
  <c r="Q3489"/>
  <c r="P3489"/>
  <c r="O3489"/>
  <c r="N3489"/>
  <c r="M3489"/>
  <c r="L3489"/>
  <c r="K3489"/>
  <c r="J3489"/>
  <c r="AH3488"/>
  <c r="AF3488"/>
  <c r="AE3488"/>
  <c r="AD3488"/>
  <c r="AC3488"/>
  <c r="AB3488"/>
  <c r="AA3488"/>
  <c r="Z3488"/>
  <c r="Y3488"/>
  <c r="X3488"/>
  <c r="W3488"/>
  <c r="V3488"/>
  <c r="U3488"/>
  <c r="T3488"/>
  <c r="S3488"/>
  <c r="R3488"/>
  <c r="Q3488"/>
  <c r="P3488"/>
  <c r="O3488"/>
  <c r="N3488"/>
  <c r="M3488"/>
  <c r="L3488"/>
  <c r="K3488"/>
  <c r="J3488"/>
  <c r="AH3487"/>
  <c r="AF3487"/>
  <c r="AE3487"/>
  <c r="AD3487"/>
  <c r="AC3487"/>
  <c r="AB3487"/>
  <c r="AA3487"/>
  <c r="Z3487"/>
  <c r="Y3487"/>
  <c r="X3487"/>
  <c r="W3487"/>
  <c r="V3487"/>
  <c r="U3487"/>
  <c r="T3487"/>
  <c r="S3487"/>
  <c r="R3487"/>
  <c r="Q3487"/>
  <c r="P3487"/>
  <c r="O3487"/>
  <c r="N3487"/>
  <c r="M3487"/>
  <c r="L3487"/>
  <c r="K3487"/>
  <c r="J3487"/>
  <c r="AH3486"/>
  <c r="AF3486"/>
  <c r="AE3486"/>
  <c r="AD3486"/>
  <c r="AC3486"/>
  <c r="AB3486"/>
  <c r="AA3486"/>
  <c r="Z3486"/>
  <c r="Y3486"/>
  <c r="X3486"/>
  <c r="W3486"/>
  <c r="V3486"/>
  <c r="U3486"/>
  <c r="T3486"/>
  <c r="S3486"/>
  <c r="R3486"/>
  <c r="Q3486"/>
  <c r="P3486"/>
  <c r="O3486"/>
  <c r="N3486"/>
  <c r="M3486"/>
  <c r="L3486"/>
  <c r="K3486"/>
  <c r="J3486"/>
  <c r="AH3485"/>
  <c r="AF3485"/>
  <c r="AE3485"/>
  <c r="AD3485"/>
  <c r="AC3485"/>
  <c r="AB3485"/>
  <c r="AA3485"/>
  <c r="Z3485"/>
  <c r="Y3485"/>
  <c r="X3485"/>
  <c r="W3485"/>
  <c r="V3485"/>
  <c r="U3485"/>
  <c r="T3485"/>
  <c r="S3485"/>
  <c r="R3485"/>
  <c r="Q3485"/>
  <c r="P3485"/>
  <c r="O3485"/>
  <c r="N3485"/>
  <c r="M3485"/>
  <c r="L3485"/>
  <c r="K3485"/>
  <c r="J3485"/>
  <c r="AH3484"/>
  <c r="AF3484"/>
  <c r="AE3484"/>
  <c r="AD3484"/>
  <c r="AC3484"/>
  <c r="AB3484"/>
  <c r="AA3484"/>
  <c r="Z3484"/>
  <c r="Y3484"/>
  <c r="X3484"/>
  <c r="W3484"/>
  <c r="V3484"/>
  <c r="U3484"/>
  <c r="T3484"/>
  <c r="S3484"/>
  <c r="R3484"/>
  <c r="Q3484"/>
  <c r="P3484"/>
  <c r="O3484"/>
  <c r="N3484"/>
  <c r="M3484"/>
  <c r="L3484"/>
  <c r="K3484"/>
  <c r="J3484"/>
  <c r="AH3483"/>
  <c r="AF3483"/>
  <c r="AE3483"/>
  <c r="AD3483"/>
  <c r="AC3483"/>
  <c r="AB3483"/>
  <c r="AA3483"/>
  <c r="Z3483"/>
  <c r="Y3483"/>
  <c r="X3483"/>
  <c r="W3483"/>
  <c r="V3483"/>
  <c r="U3483"/>
  <c r="T3483"/>
  <c r="S3483"/>
  <c r="R3483"/>
  <c r="Q3483"/>
  <c r="P3483"/>
  <c r="O3483"/>
  <c r="N3483"/>
  <c r="M3483"/>
  <c r="L3483"/>
  <c r="K3483"/>
  <c r="J3483"/>
  <c r="AH3482"/>
  <c r="AF3482"/>
  <c r="AE3482"/>
  <c r="AD3482"/>
  <c r="AC3482"/>
  <c r="AB3482"/>
  <c r="AA3482"/>
  <c r="Z3482"/>
  <c r="Y3482"/>
  <c r="X3482"/>
  <c r="W3482"/>
  <c r="V3482"/>
  <c r="U3482"/>
  <c r="T3482"/>
  <c r="S3482"/>
  <c r="R3482"/>
  <c r="Q3482"/>
  <c r="P3482"/>
  <c r="O3482"/>
  <c r="N3482"/>
  <c r="M3482"/>
  <c r="L3482"/>
  <c r="K3482"/>
  <c r="J3482"/>
  <c r="AH3481"/>
  <c r="AF3481"/>
  <c r="AE3481"/>
  <c r="AD3481"/>
  <c r="AC3481"/>
  <c r="AB3481"/>
  <c r="AA3481"/>
  <c r="Z3481"/>
  <c r="Y3481"/>
  <c r="X3481"/>
  <c r="W3481"/>
  <c r="V3481"/>
  <c r="U3481"/>
  <c r="T3481"/>
  <c r="S3481"/>
  <c r="R3481"/>
  <c r="Q3481"/>
  <c r="P3481"/>
  <c r="O3481"/>
  <c r="N3481"/>
  <c r="M3481"/>
  <c r="L3481"/>
  <c r="K3481"/>
  <c r="J3481"/>
  <c r="AH3480"/>
  <c r="AF3480"/>
  <c r="AE3480"/>
  <c r="AD3480"/>
  <c r="AC3480"/>
  <c r="AB3480"/>
  <c r="AA3480"/>
  <c r="Z3480"/>
  <c r="Y3480"/>
  <c r="X3480"/>
  <c r="W3480"/>
  <c r="V3480"/>
  <c r="U3480"/>
  <c r="T3480"/>
  <c r="S3480"/>
  <c r="R3480"/>
  <c r="Q3480"/>
  <c r="P3480"/>
  <c r="O3480"/>
  <c r="N3480"/>
  <c r="M3480"/>
  <c r="L3480"/>
  <c r="K3480"/>
  <c r="J3480"/>
  <c r="AH3479"/>
  <c r="AF3479"/>
  <c r="AE3479"/>
  <c r="AD3479"/>
  <c r="AC3479"/>
  <c r="AB3479"/>
  <c r="AA3479"/>
  <c r="Z3479"/>
  <c r="Y3479"/>
  <c r="X3479"/>
  <c r="W3479"/>
  <c r="V3479"/>
  <c r="U3479"/>
  <c r="T3479"/>
  <c r="S3479"/>
  <c r="R3479"/>
  <c r="Q3479"/>
  <c r="P3479"/>
  <c r="O3479"/>
  <c r="N3479"/>
  <c r="M3479"/>
  <c r="L3479"/>
  <c r="K3479"/>
  <c r="J3479"/>
  <c r="AH3478"/>
  <c r="AF3478"/>
  <c r="AE3478"/>
  <c r="AD3478"/>
  <c r="AC3478"/>
  <c r="AB3478"/>
  <c r="AA3478"/>
  <c r="Z3478"/>
  <c r="Y3478"/>
  <c r="X3478"/>
  <c r="W3478"/>
  <c r="V3478"/>
  <c r="U3478"/>
  <c r="T3478"/>
  <c r="S3478"/>
  <c r="R3478"/>
  <c r="Q3478"/>
  <c r="P3478"/>
  <c r="O3478"/>
  <c r="N3478"/>
  <c r="M3478"/>
  <c r="L3478"/>
  <c r="K3478"/>
  <c r="J3478"/>
  <c r="AH3477"/>
  <c r="AF3477"/>
  <c r="AE3477"/>
  <c r="AD3477"/>
  <c r="AC3477"/>
  <c r="AB3477"/>
  <c r="AA3477"/>
  <c r="Z3477"/>
  <c r="Y3477"/>
  <c r="X3477"/>
  <c r="W3477"/>
  <c r="V3477"/>
  <c r="U3477"/>
  <c r="T3477"/>
  <c r="S3477"/>
  <c r="R3477"/>
  <c r="Q3477"/>
  <c r="P3477"/>
  <c r="O3477"/>
  <c r="N3477"/>
  <c r="M3477"/>
  <c r="L3477"/>
  <c r="K3477"/>
  <c r="J3477"/>
  <c r="AH3476"/>
  <c r="AF3476"/>
  <c r="AE3476"/>
  <c r="AD3476"/>
  <c r="AC3476"/>
  <c r="AB3476"/>
  <c r="AA3476"/>
  <c r="Z3476"/>
  <c r="Y3476"/>
  <c r="X3476"/>
  <c r="W3476"/>
  <c r="V3476"/>
  <c r="U3476"/>
  <c r="T3476"/>
  <c r="S3476"/>
  <c r="R3476"/>
  <c r="Q3476"/>
  <c r="P3476"/>
  <c r="O3476"/>
  <c r="N3476"/>
  <c r="M3476"/>
  <c r="L3476"/>
  <c r="K3476"/>
  <c r="J3476"/>
  <c r="AH3475"/>
  <c r="AF3475"/>
  <c r="AE3475"/>
  <c r="AD3475"/>
  <c r="AC3475"/>
  <c r="AB3475"/>
  <c r="AA3475"/>
  <c r="Z3475"/>
  <c r="Y3475"/>
  <c r="X3475"/>
  <c r="W3475"/>
  <c r="V3475"/>
  <c r="U3475"/>
  <c r="T3475"/>
  <c r="S3475"/>
  <c r="R3475"/>
  <c r="Q3475"/>
  <c r="P3475"/>
  <c r="O3475"/>
  <c r="N3475"/>
  <c r="M3475"/>
  <c r="L3475"/>
  <c r="K3475"/>
  <c r="J3475"/>
  <c r="AH3474"/>
  <c r="AF3474"/>
  <c r="AE3474"/>
  <c r="AD3474"/>
  <c r="AC3474"/>
  <c r="AB3474"/>
  <c r="AA3474"/>
  <c r="Z3474"/>
  <c r="Y3474"/>
  <c r="X3474"/>
  <c r="W3474"/>
  <c r="V3474"/>
  <c r="U3474"/>
  <c r="T3474"/>
  <c r="S3474"/>
  <c r="R3474"/>
  <c r="Q3474"/>
  <c r="P3474"/>
  <c r="O3474"/>
  <c r="N3474"/>
  <c r="M3474"/>
  <c r="L3474"/>
  <c r="K3474"/>
  <c r="J3474"/>
  <c r="AH3473"/>
  <c r="AF3473"/>
  <c r="AE3473"/>
  <c r="AD3473"/>
  <c r="AC3473"/>
  <c r="AB3473"/>
  <c r="AA3473"/>
  <c r="Z3473"/>
  <c r="Y3473"/>
  <c r="X3473"/>
  <c r="W3473"/>
  <c r="V3473"/>
  <c r="U3473"/>
  <c r="T3473"/>
  <c r="S3473"/>
  <c r="R3473"/>
  <c r="Q3473"/>
  <c r="P3473"/>
  <c r="O3473"/>
  <c r="N3473"/>
  <c r="M3473"/>
  <c r="L3473"/>
  <c r="K3473"/>
  <c r="J3473"/>
  <c r="AH3472"/>
  <c r="AF3472"/>
  <c r="AE3472"/>
  <c r="AD3472"/>
  <c r="AC3472"/>
  <c r="AB3472"/>
  <c r="AA3472"/>
  <c r="Z3472"/>
  <c r="Y3472"/>
  <c r="X3472"/>
  <c r="W3472"/>
  <c r="V3472"/>
  <c r="U3472"/>
  <c r="T3472"/>
  <c r="S3472"/>
  <c r="R3472"/>
  <c r="Q3472"/>
  <c r="P3472"/>
  <c r="O3472"/>
  <c r="N3472"/>
  <c r="M3472"/>
  <c r="L3472"/>
  <c r="K3472"/>
  <c r="J3472"/>
  <c r="AH3471"/>
  <c r="AF3471"/>
  <c r="AE3471"/>
  <c r="AD3471"/>
  <c r="AC3471"/>
  <c r="AB3471"/>
  <c r="AA3471"/>
  <c r="Z3471"/>
  <c r="Y3471"/>
  <c r="X3471"/>
  <c r="W3471"/>
  <c r="V3471"/>
  <c r="U3471"/>
  <c r="T3471"/>
  <c r="S3471"/>
  <c r="R3471"/>
  <c r="Q3471"/>
  <c r="P3471"/>
  <c r="O3471"/>
  <c r="N3471"/>
  <c r="M3471"/>
  <c r="L3471"/>
  <c r="K3471"/>
  <c r="J3471"/>
  <c r="AH3470"/>
  <c r="AF3470"/>
  <c r="AE3470"/>
  <c r="AD3470"/>
  <c r="AC3470"/>
  <c r="AB3470"/>
  <c r="AA3470"/>
  <c r="Z3470"/>
  <c r="Y3470"/>
  <c r="X3470"/>
  <c r="W3470"/>
  <c r="V3470"/>
  <c r="U3470"/>
  <c r="T3470"/>
  <c r="S3470"/>
  <c r="R3470"/>
  <c r="Q3470"/>
  <c r="P3470"/>
  <c r="O3470"/>
  <c r="N3470"/>
  <c r="M3470"/>
  <c r="L3470"/>
  <c r="K3470"/>
  <c r="J3470"/>
  <c r="AH3469"/>
  <c r="AF3469"/>
  <c r="AE3469"/>
  <c r="AD3469"/>
  <c r="AC3469"/>
  <c r="AB3469"/>
  <c r="AA3469"/>
  <c r="Z3469"/>
  <c r="Y3469"/>
  <c r="X3469"/>
  <c r="W3469"/>
  <c r="V3469"/>
  <c r="U3469"/>
  <c r="T3469"/>
  <c r="S3469"/>
  <c r="R3469"/>
  <c r="Q3469"/>
  <c r="P3469"/>
  <c r="O3469"/>
  <c r="N3469"/>
  <c r="M3469"/>
  <c r="L3469"/>
  <c r="K3469"/>
  <c r="J3469"/>
  <c r="AH3468"/>
  <c r="AF3468"/>
  <c r="AE3468"/>
  <c r="AD3468"/>
  <c r="AC3468"/>
  <c r="AB3468"/>
  <c r="AA3468"/>
  <c r="Z3468"/>
  <c r="Y3468"/>
  <c r="X3468"/>
  <c r="W3468"/>
  <c r="V3468"/>
  <c r="U3468"/>
  <c r="T3468"/>
  <c r="S3468"/>
  <c r="R3468"/>
  <c r="Q3468"/>
  <c r="P3468"/>
  <c r="O3468"/>
  <c r="N3468"/>
  <c r="M3468"/>
  <c r="L3468"/>
  <c r="K3468"/>
  <c r="J3468"/>
  <c r="AH3467"/>
  <c r="AF3467"/>
  <c r="AE3467"/>
  <c r="AD3467"/>
  <c r="AC3467"/>
  <c r="AB3467"/>
  <c r="AA3467"/>
  <c r="Z3467"/>
  <c r="Y3467"/>
  <c r="X3467"/>
  <c r="W3467"/>
  <c r="V3467"/>
  <c r="U3467"/>
  <c r="T3467"/>
  <c r="S3467"/>
  <c r="R3467"/>
  <c r="Q3467"/>
  <c r="P3467"/>
  <c r="O3467"/>
  <c r="N3467"/>
  <c r="M3467"/>
  <c r="L3467"/>
  <c r="K3467"/>
  <c r="J3467"/>
  <c r="AH3466"/>
  <c r="AF3466"/>
  <c r="AE3466"/>
  <c r="AD3466"/>
  <c r="AC3466"/>
  <c r="AB3466"/>
  <c r="AA3466"/>
  <c r="Z3466"/>
  <c r="Y3466"/>
  <c r="X3466"/>
  <c r="W3466"/>
  <c r="V3466"/>
  <c r="U3466"/>
  <c r="T3466"/>
  <c r="S3466"/>
  <c r="R3466"/>
  <c r="Q3466"/>
  <c r="P3466"/>
  <c r="O3466"/>
  <c r="N3466"/>
  <c r="M3466"/>
  <c r="L3466"/>
  <c r="K3466"/>
  <c r="J3466"/>
  <c r="AH3465"/>
  <c r="AF3465"/>
  <c r="AE3465"/>
  <c r="AD3465"/>
  <c r="AC3465"/>
  <c r="AB3465"/>
  <c r="AA3465"/>
  <c r="Z3465"/>
  <c r="Y3465"/>
  <c r="X3465"/>
  <c r="W3465"/>
  <c r="V3465"/>
  <c r="U3465"/>
  <c r="T3465"/>
  <c r="S3465"/>
  <c r="R3465"/>
  <c r="Q3465"/>
  <c r="P3465"/>
  <c r="O3465"/>
  <c r="N3465"/>
  <c r="M3465"/>
  <c r="L3465"/>
  <c r="K3465"/>
  <c r="J3465"/>
  <c r="AH3464"/>
  <c r="AF3464"/>
  <c r="AE3464"/>
  <c r="AD3464"/>
  <c r="AC3464"/>
  <c r="AB3464"/>
  <c r="AA3464"/>
  <c r="Z3464"/>
  <c r="Y3464"/>
  <c r="X3464"/>
  <c r="W3464"/>
  <c r="V3464"/>
  <c r="U3464"/>
  <c r="T3464"/>
  <c r="S3464"/>
  <c r="R3464"/>
  <c r="Q3464"/>
  <c r="P3464"/>
  <c r="O3464"/>
  <c r="N3464"/>
  <c r="M3464"/>
  <c r="L3464"/>
  <c r="K3464"/>
  <c r="J3464"/>
  <c r="AH3463"/>
  <c r="AF3463"/>
  <c r="AE3463"/>
  <c r="AD3463"/>
  <c r="AC3463"/>
  <c r="AB3463"/>
  <c r="AA3463"/>
  <c r="Z3463"/>
  <c r="Y3463"/>
  <c r="X3463"/>
  <c r="W3463"/>
  <c r="V3463"/>
  <c r="U3463"/>
  <c r="T3463"/>
  <c r="S3463"/>
  <c r="R3463"/>
  <c r="Q3463"/>
  <c r="P3463"/>
  <c r="O3463"/>
  <c r="N3463"/>
  <c r="M3463"/>
  <c r="L3463"/>
  <c r="K3463"/>
  <c r="J3463"/>
  <c r="AH3462"/>
  <c r="AF3462"/>
  <c r="AE3462"/>
  <c r="AD3462"/>
  <c r="AC3462"/>
  <c r="AB3462"/>
  <c r="AA3462"/>
  <c r="Z3462"/>
  <c r="Y3462"/>
  <c r="X3462"/>
  <c r="W3462"/>
  <c r="V3462"/>
  <c r="U3462"/>
  <c r="T3462"/>
  <c r="S3462"/>
  <c r="R3462"/>
  <c r="Q3462"/>
  <c r="P3462"/>
  <c r="O3462"/>
  <c r="N3462"/>
  <c r="M3462"/>
  <c r="L3462"/>
  <c r="K3462"/>
  <c r="J3462"/>
  <c r="AH3461"/>
  <c r="AF3461"/>
  <c r="AE3461"/>
  <c r="AD3461"/>
  <c r="AC3461"/>
  <c r="AB3461"/>
  <c r="AA3461"/>
  <c r="Z3461"/>
  <c r="Y3461"/>
  <c r="X3461"/>
  <c r="W3461"/>
  <c r="V3461"/>
  <c r="U3461"/>
  <c r="T3461"/>
  <c r="S3461"/>
  <c r="R3461"/>
  <c r="Q3461"/>
  <c r="P3461"/>
  <c r="O3461"/>
  <c r="N3461"/>
  <c r="M3461"/>
  <c r="L3461"/>
  <c r="K3461"/>
  <c r="J3461"/>
  <c r="AH3460"/>
  <c r="AF3460"/>
  <c r="AE3460"/>
  <c r="AD3460"/>
  <c r="AC3460"/>
  <c r="AB3460"/>
  <c r="AA3460"/>
  <c r="Z3460"/>
  <c r="Y3460"/>
  <c r="X3460"/>
  <c r="W3460"/>
  <c r="V3460"/>
  <c r="U3460"/>
  <c r="T3460"/>
  <c r="S3460"/>
  <c r="R3460"/>
  <c r="Q3460"/>
  <c r="P3460"/>
  <c r="O3460"/>
  <c r="N3460"/>
  <c r="M3460"/>
  <c r="L3460"/>
  <c r="K3460"/>
  <c r="J3460"/>
  <c r="AH3459"/>
  <c r="AF3459"/>
  <c r="AE3459"/>
  <c r="AD3459"/>
  <c r="AC3459"/>
  <c r="AB3459"/>
  <c r="AA3459"/>
  <c r="Z3459"/>
  <c r="Y3459"/>
  <c r="X3459"/>
  <c r="W3459"/>
  <c r="V3459"/>
  <c r="U3459"/>
  <c r="T3459"/>
  <c r="S3459"/>
  <c r="R3459"/>
  <c r="Q3459"/>
  <c r="P3459"/>
  <c r="O3459"/>
  <c r="N3459"/>
  <c r="M3459"/>
  <c r="L3459"/>
  <c r="K3459"/>
  <c r="J3459"/>
  <c r="AH3458"/>
  <c r="AF3458"/>
  <c r="AE3458"/>
  <c r="AD3458"/>
  <c r="AC3458"/>
  <c r="AB3458"/>
  <c r="AA3458"/>
  <c r="Z3458"/>
  <c r="Y3458"/>
  <c r="X3458"/>
  <c r="W3458"/>
  <c r="V3458"/>
  <c r="U3458"/>
  <c r="T3458"/>
  <c r="S3458"/>
  <c r="R3458"/>
  <c r="Q3458"/>
  <c r="P3458"/>
  <c r="O3458"/>
  <c r="N3458"/>
  <c r="M3458"/>
  <c r="L3458"/>
  <c r="K3458"/>
  <c r="J3458"/>
  <c r="AH3457"/>
  <c r="AF3457"/>
  <c r="AE3457"/>
  <c r="AD3457"/>
  <c r="AC3457"/>
  <c r="AB3457"/>
  <c r="AA3457"/>
  <c r="Z3457"/>
  <c r="Y3457"/>
  <c r="X3457"/>
  <c r="W3457"/>
  <c r="V3457"/>
  <c r="U3457"/>
  <c r="T3457"/>
  <c r="S3457"/>
  <c r="R3457"/>
  <c r="Q3457"/>
  <c r="P3457"/>
  <c r="O3457"/>
  <c r="N3457"/>
  <c r="M3457"/>
  <c r="L3457"/>
  <c r="K3457"/>
  <c r="J3457"/>
  <c r="AH3456"/>
  <c r="AF3456"/>
  <c r="AE3456"/>
  <c r="AD3456"/>
  <c r="AC3456"/>
  <c r="AB3456"/>
  <c r="AA3456"/>
  <c r="Z3456"/>
  <c r="Y3456"/>
  <c r="X3456"/>
  <c r="W3456"/>
  <c r="V3456"/>
  <c r="U3456"/>
  <c r="T3456"/>
  <c r="S3456"/>
  <c r="R3456"/>
  <c r="Q3456"/>
  <c r="P3456"/>
  <c r="O3456"/>
  <c r="N3456"/>
  <c r="M3456"/>
  <c r="L3456"/>
  <c r="K3456"/>
  <c r="J3456"/>
  <c r="AH3455"/>
  <c r="AF3455"/>
  <c r="AE3455"/>
  <c r="AD3455"/>
  <c r="AC3455"/>
  <c r="AB3455"/>
  <c r="AA3455"/>
  <c r="Z3455"/>
  <c r="Y3455"/>
  <c r="X3455"/>
  <c r="W3455"/>
  <c r="V3455"/>
  <c r="U3455"/>
  <c r="T3455"/>
  <c r="S3455"/>
  <c r="R3455"/>
  <c r="Q3455"/>
  <c r="P3455"/>
  <c r="O3455"/>
  <c r="N3455"/>
  <c r="M3455"/>
  <c r="L3455"/>
  <c r="K3455"/>
  <c r="J3455"/>
  <c r="AH3454"/>
  <c r="AF3454"/>
  <c r="AE3454"/>
  <c r="AD3454"/>
  <c r="AC3454"/>
  <c r="AB3454"/>
  <c r="AA3454"/>
  <c r="Z3454"/>
  <c r="Y3454"/>
  <c r="X3454"/>
  <c r="W3454"/>
  <c r="V3454"/>
  <c r="U3454"/>
  <c r="T3454"/>
  <c r="S3454"/>
  <c r="R3454"/>
  <c r="Q3454"/>
  <c r="P3454"/>
  <c r="O3454"/>
  <c r="N3454"/>
  <c r="M3454"/>
  <c r="L3454"/>
  <c r="K3454"/>
  <c r="J3454"/>
  <c r="AH3453"/>
  <c r="AF3453"/>
  <c r="AE3453"/>
  <c r="AD3453"/>
  <c r="AC3453"/>
  <c r="AB3453"/>
  <c r="AA3453"/>
  <c r="Z3453"/>
  <c r="Y3453"/>
  <c r="X3453"/>
  <c r="W3453"/>
  <c r="V3453"/>
  <c r="U3453"/>
  <c r="T3453"/>
  <c r="S3453"/>
  <c r="R3453"/>
  <c r="Q3453"/>
  <c r="P3453"/>
  <c r="O3453"/>
  <c r="N3453"/>
  <c r="M3453"/>
  <c r="L3453"/>
  <c r="K3453"/>
  <c r="J3453"/>
  <c r="AH3452"/>
  <c r="AF3452"/>
  <c r="AE3452"/>
  <c r="AD3452"/>
  <c r="AC3452"/>
  <c r="AB3452"/>
  <c r="AA3452"/>
  <c r="Z3452"/>
  <c r="Y3452"/>
  <c r="X3452"/>
  <c r="W3452"/>
  <c r="V3452"/>
  <c r="U3452"/>
  <c r="T3452"/>
  <c r="S3452"/>
  <c r="R3452"/>
  <c r="Q3452"/>
  <c r="P3452"/>
  <c r="O3452"/>
  <c r="N3452"/>
  <c r="M3452"/>
  <c r="L3452"/>
  <c r="K3452"/>
  <c r="J3452"/>
  <c r="AH3451"/>
  <c r="AF3451"/>
  <c r="AE3451"/>
  <c r="AD3451"/>
  <c r="AC3451"/>
  <c r="AB3451"/>
  <c r="AA3451"/>
  <c r="Z3451"/>
  <c r="Y3451"/>
  <c r="X3451"/>
  <c r="W3451"/>
  <c r="V3451"/>
  <c r="U3451"/>
  <c r="T3451"/>
  <c r="S3451"/>
  <c r="R3451"/>
  <c r="Q3451"/>
  <c r="P3451"/>
  <c r="O3451"/>
  <c r="N3451"/>
  <c r="M3451"/>
  <c r="L3451"/>
  <c r="K3451"/>
  <c r="J3451"/>
  <c r="AH3450"/>
  <c r="AF3450"/>
  <c r="AE3450"/>
  <c r="AD3450"/>
  <c r="AC3450"/>
  <c r="AB3450"/>
  <c r="AA3450"/>
  <c r="Z3450"/>
  <c r="Y3450"/>
  <c r="X3450"/>
  <c r="W3450"/>
  <c r="V3450"/>
  <c r="U3450"/>
  <c r="T3450"/>
  <c r="S3450"/>
  <c r="R3450"/>
  <c r="Q3450"/>
  <c r="P3450"/>
  <c r="O3450"/>
  <c r="N3450"/>
  <c r="M3450"/>
  <c r="L3450"/>
  <c r="K3450"/>
  <c r="J3450"/>
  <c r="AH3449"/>
  <c r="AF3449"/>
  <c r="AE3449"/>
  <c r="AD3449"/>
  <c r="AC3449"/>
  <c r="AB3449"/>
  <c r="AA3449"/>
  <c r="Z3449"/>
  <c r="Y3449"/>
  <c r="X3449"/>
  <c r="W3449"/>
  <c r="V3449"/>
  <c r="U3449"/>
  <c r="T3449"/>
  <c r="S3449"/>
  <c r="R3449"/>
  <c r="Q3449"/>
  <c r="P3449"/>
  <c r="O3449"/>
  <c r="N3449"/>
  <c r="M3449"/>
  <c r="L3449"/>
  <c r="K3449"/>
  <c r="J3449"/>
  <c r="AH3448"/>
  <c r="AF3448"/>
  <c r="AE3448"/>
  <c r="AD3448"/>
  <c r="AC3448"/>
  <c r="AB3448"/>
  <c r="AA3448"/>
  <c r="Z3448"/>
  <c r="Y3448"/>
  <c r="X3448"/>
  <c r="W3448"/>
  <c r="V3448"/>
  <c r="U3448"/>
  <c r="T3448"/>
  <c r="S3448"/>
  <c r="R3448"/>
  <c r="Q3448"/>
  <c r="P3448"/>
  <c r="O3448"/>
  <c r="N3448"/>
  <c r="M3448"/>
  <c r="L3448"/>
  <c r="K3448"/>
  <c r="J3448"/>
  <c r="AH3447"/>
  <c r="AF3447"/>
  <c r="AE3447"/>
  <c r="AD3447"/>
  <c r="AC3447"/>
  <c r="AB3447"/>
  <c r="AA3447"/>
  <c r="Z3447"/>
  <c r="Y3447"/>
  <c r="X3447"/>
  <c r="W3447"/>
  <c r="V3447"/>
  <c r="U3447"/>
  <c r="T3447"/>
  <c r="S3447"/>
  <c r="R3447"/>
  <c r="Q3447"/>
  <c r="P3447"/>
  <c r="O3447"/>
  <c r="N3447"/>
  <c r="M3447"/>
  <c r="L3447"/>
  <c r="K3447"/>
  <c r="J3447"/>
  <c r="AH3446"/>
  <c r="AF3446"/>
  <c r="AE3446"/>
  <c r="AD3446"/>
  <c r="AC3446"/>
  <c r="AB3446"/>
  <c r="AA3446"/>
  <c r="Z3446"/>
  <c r="Y3446"/>
  <c r="X3446"/>
  <c r="W3446"/>
  <c r="V3446"/>
  <c r="U3446"/>
  <c r="T3446"/>
  <c r="S3446"/>
  <c r="R3446"/>
  <c r="Q3446"/>
  <c r="P3446"/>
  <c r="O3446"/>
  <c r="N3446"/>
  <c r="M3446"/>
  <c r="L3446"/>
  <c r="K3446"/>
  <c r="J3446"/>
  <c r="AH3445"/>
  <c r="AF3445"/>
  <c r="AE3445"/>
  <c r="AD3445"/>
  <c r="AC3445"/>
  <c r="AB3445"/>
  <c r="AA3445"/>
  <c r="Z3445"/>
  <c r="Y3445"/>
  <c r="X3445"/>
  <c r="W3445"/>
  <c r="V3445"/>
  <c r="U3445"/>
  <c r="T3445"/>
  <c r="S3445"/>
  <c r="R3445"/>
  <c r="Q3445"/>
  <c r="P3445"/>
  <c r="O3445"/>
  <c r="N3445"/>
  <c r="M3445"/>
  <c r="L3445"/>
  <c r="K3445"/>
  <c r="J3445"/>
  <c r="AH3441"/>
  <c r="AF3441"/>
  <c r="AE3441"/>
  <c r="AD3441"/>
  <c r="AC3441"/>
  <c r="AB3441"/>
  <c r="AA3441"/>
  <c r="Z3441"/>
  <c r="Y3441"/>
  <c r="X3441"/>
  <c r="W3441"/>
  <c r="V3441"/>
  <c r="U3441"/>
  <c r="T3441"/>
  <c r="S3441"/>
  <c r="R3441"/>
  <c r="Q3441"/>
  <c r="P3441"/>
  <c r="O3441"/>
  <c r="N3441"/>
  <c r="M3441"/>
  <c r="L3441"/>
  <c r="K3441"/>
  <c r="J3441"/>
  <c r="AH3440"/>
  <c r="AF3440"/>
  <c r="AE3440"/>
  <c r="AD3440"/>
  <c r="AC3440"/>
  <c r="AB3440"/>
  <c r="AA3440"/>
  <c r="Z3440"/>
  <c r="Y3440"/>
  <c r="X3440"/>
  <c r="W3440"/>
  <c r="V3440"/>
  <c r="U3440"/>
  <c r="T3440"/>
  <c r="S3440"/>
  <c r="R3440"/>
  <c r="Q3440"/>
  <c r="P3440"/>
  <c r="O3440"/>
  <c r="N3440"/>
  <c r="M3440"/>
  <c r="L3440"/>
  <c r="K3440"/>
  <c r="J3440"/>
  <c r="AH3439"/>
  <c r="AF3439"/>
  <c r="AE3439"/>
  <c r="AD3439"/>
  <c r="AC3439"/>
  <c r="AB3439"/>
  <c r="AA3439"/>
  <c r="Z3439"/>
  <c r="Y3439"/>
  <c r="X3439"/>
  <c r="W3439"/>
  <c r="V3439"/>
  <c r="U3439"/>
  <c r="T3439"/>
  <c r="S3439"/>
  <c r="R3439"/>
  <c r="Q3439"/>
  <c r="P3439"/>
  <c r="O3439"/>
  <c r="N3439"/>
  <c r="M3439"/>
  <c r="L3439"/>
  <c r="K3439"/>
  <c r="J3439"/>
  <c r="AH3438"/>
  <c r="AF3438"/>
  <c r="AE3438"/>
  <c r="AD3438"/>
  <c r="AC3438"/>
  <c r="AB3438"/>
  <c r="AA3438"/>
  <c r="Z3438"/>
  <c r="Y3438"/>
  <c r="X3438"/>
  <c r="W3438"/>
  <c r="V3438"/>
  <c r="U3438"/>
  <c r="T3438"/>
  <c r="S3438"/>
  <c r="R3438"/>
  <c r="Q3438"/>
  <c r="P3438"/>
  <c r="O3438"/>
  <c r="N3438"/>
  <c r="M3438"/>
  <c r="L3438"/>
  <c r="K3438"/>
  <c r="J3438"/>
  <c r="AH3437"/>
  <c r="AF3437"/>
  <c r="AE3437"/>
  <c r="AD3437"/>
  <c r="AC3437"/>
  <c r="AB3437"/>
  <c r="AA3437"/>
  <c r="Z3437"/>
  <c r="Y3437"/>
  <c r="X3437"/>
  <c r="W3437"/>
  <c r="V3437"/>
  <c r="U3437"/>
  <c r="T3437"/>
  <c r="S3437"/>
  <c r="R3437"/>
  <c r="Q3437"/>
  <c r="P3437"/>
  <c r="O3437"/>
  <c r="N3437"/>
  <c r="M3437"/>
  <c r="L3437"/>
  <c r="K3437"/>
  <c r="J3437"/>
  <c r="AH3436"/>
  <c r="AF3436"/>
  <c r="AE3436"/>
  <c r="AD3436"/>
  <c r="AC3436"/>
  <c r="AB3436"/>
  <c r="AA3436"/>
  <c r="Z3436"/>
  <c r="Y3436"/>
  <c r="X3436"/>
  <c r="W3436"/>
  <c r="V3436"/>
  <c r="U3436"/>
  <c r="T3436"/>
  <c r="S3436"/>
  <c r="R3436"/>
  <c r="Q3436"/>
  <c r="P3436"/>
  <c r="O3436"/>
  <c r="N3436"/>
  <c r="M3436"/>
  <c r="L3436"/>
  <c r="K3436"/>
  <c r="J3436"/>
  <c r="AH3435"/>
  <c r="AF3435"/>
  <c r="AE3435"/>
  <c r="AD3435"/>
  <c r="AC3435"/>
  <c r="AB3435"/>
  <c r="AA3435"/>
  <c r="Z3435"/>
  <c r="Y3435"/>
  <c r="X3435"/>
  <c r="W3435"/>
  <c r="V3435"/>
  <c r="U3435"/>
  <c r="T3435"/>
  <c r="S3435"/>
  <c r="R3435"/>
  <c r="Q3435"/>
  <c r="P3435"/>
  <c r="O3435"/>
  <c r="N3435"/>
  <c r="M3435"/>
  <c r="L3435"/>
  <c r="K3435"/>
  <c r="J3435"/>
  <c r="AH3434"/>
  <c r="AF3434"/>
  <c r="AE3434"/>
  <c r="AD3434"/>
  <c r="AC3434"/>
  <c r="AB3434"/>
  <c r="AA3434"/>
  <c r="Z3434"/>
  <c r="Y3434"/>
  <c r="X3434"/>
  <c r="W3434"/>
  <c r="V3434"/>
  <c r="U3434"/>
  <c r="T3434"/>
  <c r="S3434"/>
  <c r="R3434"/>
  <c r="Q3434"/>
  <c r="P3434"/>
  <c r="O3434"/>
  <c r="N3434"/>
  <c r="M3434"/>
  <c r="L3434"/>
  <c r="K3434"/>
  <c r="J3434"/>
  <c r="AH3433"/>
  <c r="AF3433"/>
  <c r="AE3433"/>
  <c r="AD3433"/>
  <c r="AC3433"/>
  <c r="AB3433"/>
  <c r="AA3433"/>
  <c r="Z3433"/>
  <c r="Y3433"/>
  <c r="X3433"/>
  <c r="W3433"/>
  <c r="V3433"/>
  <c r="U3433"/>
  <c r="T3433"/>
  <c r="S3433"/>
  <c r="R3433"/>
  <c r="Q3433"/>
  <c r="P3433"/>
  <c r="O3433"/>
  <c r="N3433"/>
  <c r="M3433"/>
  <c r="L3433"/>
  <c r="K3433"/>
  <c r="J3433"/>
  <c r="AH3432"/>
  <c r="AF3432"/>
  <c r="AE3432"/>
  <c r="AD3432"/>
  <c r="AC3432"/>
  <c r="AB3432"/>
  <c r="AA3432"/>
  <c r="Z3432"/>
  <c r="Y3432"/>
  <c r="X3432"/>
  <c r="W3432"/>
  <c r="V3432"/>
  <c r="U3432"/>
  <c r="T3432"/>
  <c r="S3432"/>
  <c r="R3432"/>
  <c r="Q3432"/>
  <c r="P3432"/>
  <c r="O3432"/>
  <c r="N3432"/>
  <c r="M3432"/>
  <c r="L3432"/>
  <c r="K3432"/>
  <c r="J3432"/>
  <c r="AH3431"/>
  <c r="AF3431"/>
  <c r="AE3431"/>
  <c r="AD3431"/>
  <c r="AC3431"/>
  <c r="AB3431"/>
  <c r="AA3431"/>
  <c r="Z3431"/>
  <c r="Y3431"/>
  <c r="X3431"/>
  <c r="W3431"/>
  <c r="V3431"/>
  <c r="U3431"/>
  <c r="T3431"/>
  <c r="S3431"/>
  <c r="R3431"/>
  <c r="Q3431"/>
  <c r="P3431"/>
  <c r="O3431"/>
  <c r="N3431"/>
  <c r="M3431"/>
  <c r="L3431"/>
  <c r="K3431"/>
  <c r="J3431"/>
  <c r="AH3430"/>
  <c r="AF3430"/>
  <c r="AE3430"/>
  <c r="AD3430"/>
  <c r="AC3430"/>
  <c r="AB3430"/>
  <c r="AA3430"/>
  <c r="Z3430"/>
  <c r="Y3430"/>
  <c r="X3430"/>
  <c r="W3430"/>
  <c r="V3430"/>
  <c r="U3430"/>
  <c r="T3430"/>
  <c r="S3430"/>
  <c r="R3430"/>
  <c r="Q3430"/>
  <c r="P3430"/>
  <c r="O3430"/>
  <c r="N3430"/>
  <c r="M3430"/>
  <c r="L3430"/>
  <c r="K3430"/>
  <c r="J3430"/>
  <c r="AH3429"/>
  <c r="AF3429"/>
  <c r="AE3429"/>
  <c r="AD3429"/>
  <c r="AC3429"/>
  <c r="AB3429"/>
  <c r="AA3429"/>
  <c r="Z3429"/>
  <c r="Y3429"/>
  <c r="X3429"/>
  <c r="W3429"/>
  <c r="V3429"/>
  <c r="U3429"/>
  <c r="T3429"/>
  <c r="S3429"/>
  <c r="R3429"/>
  <c r="Q3429"/>
  <c r="P3429"/>
  <c r="O3429"/>
  <c r="N3429"/>
  <c r="M3429"/>
  <c r="L3429"/>
  <c r="K3429"/>
  <c r="J3429"/>
  <c r="AH3428"/>
  <c r="AF3428"/>
  <c r="AE3428"/>
  <c r="AD3428"/>
  <c r="AC3428"/>
  <c r="AB3428"/>
  <c r="AA3428"/>
  <c r="Z3428"/>
  <c r="Y3428"/>
  <c r="X3428"/>
  <c r="W3428"/>
  <c r="V3428"/>
  <c r="U3428"/>
  <c r="T3428"/>
  <c r="S3428"/>
  <c r="R3428"/>
  <c r="Q3428"/>
  <c r="P3428"/>
  <c r="O3428"/>
  <c r="N3428"/>
  <c r="M3428"/>
  <c r="L3428"/>
  <c r="K3428"/>
  <c r="J3428"/>
  <c r="AH3427"/>
  <c r="AF3427"/>
  <c r="AE3427"/>
  <c r="AD3427"/>
  <c r="AC3427"/>
  <c r="AB3427"/>
  <c r="AA3427"/>
  <c r="Z3427"/>
  <c r="Y3427"/>
  <c r="X3427"/>
  <c r="W3427"/>
  <c r="V3427"/>
  <c r="U3427"/>
  <c r="T3427"/>
  <c r="S3427"/>
  <c r="R3427"/>
  <c r="Q3427"/>
  <c r="P3427"/>
  <c r="O3427"/>
  <c r="N3427"/>
  <c r="M3427"/>
  <c r="L3427"/>
  <c r="K3427"/>
  <c r="J3427"/>
  <c r="AH3426"/>
  <c r="AF3426"/>
  <c r="AE3426"/>
  <c r="AD3426"/>
  <c r="AC3426"/>
  <c r="AB3426"/>
  <c r="AA3426"/>
  <c r="Z3426"/>
  <c r="Y3426"/>
  <c r="X3426"/>
  <c r="W3426"/>
  <c r="V3426"/>
  <c r="U3426"/>
  <c r="T3426"/>
  <c r="S3426"/>
  <c r="R3426"/>
  <c r="Q3426"/>
  <c r="P3426"/>
  <c r="O3426"/>
  <c r="N3426"/>
  <c r="M3426"/>
  <c r="L3426"/>
  <c r="K3426"/>
  <c r="J3426"/>
  <c r="AH3425"/>
  <c r="AF3425"/>
  <c r="AE3425"/>
  <c r="AD3425"/>
  <c r="AC3425"/>
  <c r="AB3425"/>
  <c r="AA3425"/>
  <c r="Z3425"/>
  <c r="Y3425"/>
  <c r="X3425"/>
  <c r="W3425"/>
  <c r="V3425"/>
  <c r="U3425"/>
  <c r="T3425"/>
  <c r="S3425"/>
  <c r="R3425"/>
  <c r="Q3425"/>
  <c r="P3425"/>
  <c r="O3425"/>
  <c r="N3425"/>
  <c r="M3425"/>
  <c r="L3425"/>
  <c r="K3425"/>
  <c r="J3425"/>
  <c r="AH3424"/>
  <c r="AF3424"/>
  <c r="AE3424"/>
  <c r="AD3424"/>
  <c r="AC3424"/>
  <c r="AB3424"/>
  <c r="AA3424"/>
  <c r="Z3424"/>
  <c r="Y3424"/>
  <c r="X3424"/>
  <c r="W3424"/>
  <c r="V3424"/>
  <c r="U3424"/>
  <c r="T3424"/>
  <c r="S3424"/>
  <c r="R3424"/>
  <c r="Q3424"/>
  <c r="P3424"/>
  <c r="O3424"/>
  <c r="N3424"/>
  <c r="M3424"/>
  <c r="L3424"/>
  <c r="K3424"/>
  <c r="J3424"/>
  <c r="AH3423"/>
  <c r="AF3423"/>
  <c r="AE3423"/>
  <c r="AD3423"/>
  <c r="AC3423"/>
  <c r="AB3423"/>
  <c r="AA3423"/>
  <c r="Z3423"/>
  <c r="Y3423"/>
  <c r="X3423"/>
  <c r="W3423"/>
  <c r="V3423"/>
  <c r="U3423"/>
  <c r="T3423"/>
  <c r="S3423"/>
  <c r="R3423"/>
  <c r="Q3423"/>
  <c r="P3423"/>
  <c r="O3423"/>
  <c r="N3423"/>
  <c r="M3423"/>
  <c r="L3423"/>
  <c r="K3423"/>
  <c r="J3423"/>
  <c r="AH3422"/>
  <c r="AF3422"/>
  <c r="AE3422"/>
  <c r="AD3422"/>
  <c r="AC3422"/>
  <c r="AB3422"/>
  <c r="AA3422"/>
  <c r="Z3422"/>
  <c r="Y3422"/>
  <c r="X3422"/>
  <c r="W3422"/>
  <c r="V3422"/>
  <c r="U3422"/>
  <c r="T3422"/>
  <c r="S3422"/>
  <c r="R3422"/>
  <c r="Q3422"/>
  <c r="P3422"/>
  <c r="O3422"/>
  <c r="N3422"/>
  <c r="M3422"/>
  <c r="L3422"/>
  <c r="K3422"/>
  <c r="J3422"/>
  <c r="AH3421"/>
  <c r="AF3421"/>
  <c r="AE3421"/>
  <c r="AD3421"/>
  <c r="AC3421"/>
  <c r="AB3421"/>
  <c r="AA3421"/>
  <c r="Z3421"/>
  <c r="Y3421"/>
  <c r="X3421"/>
  <c r="W3421"/>
  <c r="V3421"/>
  <c r="U3421"/>
  <c r="T3421"/>
  <c r="S3421"/>
  <c r="R3421"/>
  <c r="Q3421"/>
  <c r="P3421"/>
  <c r="O3421"/>
  <c r="N3421"/>
  <c r="M3421"/>
  <c r="L3421"/>
  <c r="K3421"/>
  <c r="J3421"/>
  <c r="AH3420"/>
  <c r="AF3420"/>
  <c r="AE3420"/>
  <c r="AD3420"/>
  <c r="AC3420"/>
  <c r="AB3420"/>
  <c r="AA3420"/>
  <c r="Z3420"/>
  <c r="Y3420"/>
  <c r="X3420"/>
  <c r="W3420"/>
  <c r="V3420"/>
  <c r="U3420"/>
  <c r="T3420"/>
  <c r="S3420"/>
  <c r="R3420"/>
  <c r="Q3420"/>
  <c r="P3420"/>
  <c r="O3420"/>
  <c r="N3420"/>
  <c r="M3420"/>
  <c r="L3420"/>
  <c r="K3420"/>
  <c r="J3420"/>
  <c r="AH3419"/>
  <c r="AF3419"/>
  <c r="AE3419"/>
  <c r="AD3419"/>
  <c r="AC3419"/>
  <c r="AB3419"/>
  <c r="AA3419"/>
  <c r="Z3419"/>
  <c r="Y3419"/>
  <c r="X3419"/>
  <c r="W3419"/>
  <c r="V3419"/>
  <c r="U3419"/>
  <c r="T3419"/>
  <c r="S3419"/>
  <c r="R3419"/>
  <c r="Q3419"/>
  <c r="P3419"/>
  <c r="O3419"/>
  <c r="N3419"/>
  <c r="M3419"/>
  <c r="L3419"/>
  <c r="K3419"/>
  <c r="J3419"/>
  <c r="AH3418"/>
  <c r="AF3418"/>
  <c r="AE3418"/>
  <c r="AD3418"/>
  <c r="AC3418"/>
  <c r="AB3418"/>
  <c r="AA3418"/>
  <c r="Z3418"/>
  <c r="Y3418"/>
  <c r="X3418"/>
  <c r="W3418"/>
  <c r="V3418"/>
  <c r="U3418"/>
  <c r="T3418"/>
  <c r="S3418"/>
  <c r="R3418"/>
  <c r="Q3418"/>
  <c r="P3418"/>
  <c r="O3418"/>
  <c r="N3418"/>
  <c r="M3418"/>
  <c r="L3418"/>
  <c r="K3418"/>
  <c r="J3418"/>
  <c r="AH3417"/>
  <c r="AF3417"/>
  <c r="AE3417"/>
  <c r="AD3417"/>
  <c r="AC3417"/>
  <c r="AB3417"/>
  <c r="AA3417"/>
  <c r="Z3417"/>
  <c r="Y3417"/>
  <c r="X3417"/>
  <c r="W3417"/>
  <c r="V3417"/>
  <c r="U3417"/>
  <c r="T3417"/>
  <c r="S3417"/>
  <c r="R3417"/>
  <c r="Q3417"/>
  <c r="P3417"/>
  <c r="O3417"/>
  <c r="N3417"/>
  <c r="M3417"/>
  <c r="L3417"/>
  <c r="K3417"/>
  <c r="J3417"/>
  <c r="AH3416"/>
  <c r="AF3416"/>
  <c r="AE3416"/>
  <c r="AD3416"/>
  <c r="AC3416"/>
  <c r="AB3416"/>
  <c r="AA3416"/>
  <c r="Z3416"/>
  <c r="Y3416"/>
  <c r="X3416"/>
  <c r="W3416"/>
  <c r="V3416"/>
  <c r="U3416"/>
  <c r="T3416"/>
  <c r="S3416"/>
  <c r="R3416"/>
  <c r="Q3416"/>
  <c r="P3416"/>
  <c r="O3416"/>
  <c r="N3416"/>
  <c r="M3416"/>
  <c r="L3416"/>
  <c r="K3416"/>
  <c r="J3416"/>
  <c r="AH3415"/>
  <c r="AF3415"/>
  <c r="AE3415"/>
  <c r="AD3415"/>
  <c r="AC3415"/>
  <c r="AB3415"/>
  <c r="AA3415"/>
  <c r="Z3415"/>
  <c r="Y3415"/>
  <c r="X3415"/>
  <c r="W3415"/>
  <c r="V3415"/>
  <c r="U3415"/>
  <c r="T3415"/>
  <c r="S3415"/>
  <c r="R3415"/>
  <c r="Q3415"/>
  <c r="P3415"/>
  <c r="O3415"/>
  <c r="N3415"/>
  <c r="M3415"/>
  <c r="L3415"/>
  <c r="K3415"/>
  <c r="J3415"/>
  <c r="AH3414"/>
  <c r="AF3414"/>
  <c r="AE3414"/>
  <c r="AD3414"/>
  <c r="AC3414"/>
  <c r="AB3414"/>
  <c r="AA3414"/>
  <c r="Z3414"/>
  <c r="Y3414"/>
  <c r="X3414"/>
  <c r="W3414"/>
  <c r="V3414"/>
  <c r="U3414"/>
  <c r="T3414"/>
  <c r="S3414"/>
  <c r="R3414"/>
  <c r="Q3414"/>
  <c r="P3414"/>
  <c r="O3414"/>
  <c r="N3414"/>
  <c r="M3414"/>
  <c r="L3414"/>
  <c r="K3414"/>
  <c r="J3414"/>
  <c r="AH3413"/>
  <c r="AF3413"/>
  <c r="AE3413"/>
  <c r="AD3413"/>
  <c r="AC3413"/>
  <c r="AB3413"/>
  <c r="AA3413"/>
  <c r="Z3413"/>
  <c r="Y3413"/>
  <c r="X3413"/>
  <c r="W3413"/>
  <c r="V3413"/>
  <c r="U3413"/>
  <c r="T3413"/>
  <c r="S3413"/>
  <c r="R3413"/>
  <c r="Q3413"/>
  <c r="P3413"/>
  <c r="O3413"/>
  <c r="N3413"/>
  <c r="M3413"/>
  <c r="L3413"/>
  <c r="K3413"/>
  <c r="J3413"/>
  <c r="AH3412"/>
  <c r="AF3412"/>
  <c r="AE3412"/>
  <c r="AD3412"/>
  <c r="AC3412"/>
  <c r="AB3412"/>
  <c r="AA3412"/>
  <c r="Z3412"/>
  <c r="Y3412"/>
  <c r="X3412"/>
  <c r="W3412"/>
  <c r="V3412"/>
  <c r="U3412"/>
  <c r="T3412"/>
  <c r="S3412"/>
  <c r="R3412"/>
  <c r="Q3412"/>
  <c r="P3412"/>
  <c r="O3412"/>
  <c r="N3412"/>
  <c r="M3412"/>
  <c r="L3412"/>
  <c r="K3412"/>
  <c r="J3412"/>
  <c r="AH3411"/>
  <c r="AF3411"/>
  <c r="AE3411"/>
  <c r="AD3411"/>
  <c r="AC3411"/>
  <c r="AB3411"/>
  <c r="AA3411"/>
  <c r="Z3411"/>
  <c r="Y3411"/>
  <c r="X3411"/>
  <c r="W3411"/>
  <c r="V3411"/>
  <c r="U3411"/>
  <c r="T3411"/>
  <c r="S3411"/>
  <c r="R3411"/>
  <c r="Q3411"/>
  <c r="P3411"/>
  <c r="O3411"/>
  <c r="N3411"/>
  <c r="M3411"/>
  <c r="L3411"/>
  <c r="K3411"/>
  <c r="J3411"/>
  <c r="AH3410"/>
  <c r="AF3410"/>
  <c r="AE3410"/>
  <c r="AD3410"/>
  <c r="AC3410"/>
  <c r="AB3410"/>
  <c r="AA3410"/>
  <c r="Z3410"/>
  <c r="Y3410"/>
  <c r="X3410"/>
  <c r="W3410"/>
  <c r="V3410"/>
  <c r="U3410"/>
  <c r="T3410"/>
  <c r="S3410"/>
  <c r="R3410"/>
  <c r="Q3410"/>
  <c r="P3410"/>
  <c r="O3410"/>
  <c r="N3410"/>
  <c r="M3410"/>
  <c r="L3410"/>
  <c r="K3410"/>
  <c r="J3410"/>
  <c r="AH3409"/>
  <c r="AF3409"/>
  <c r="AE3409"/>
  <c r="AD3409"/>
  <c r="AC3409"/>
  <c r="AB3409"/>
  <c r="AA3409"/>
  <c r="Z3409"/>
  <c r="Y3409"/>
  <c r="X3409"/>
  <c r="W3409"/>
  <c r="V3409"/>
  <c r="U3409"/>
  <c r="T3409"/>
  <c r="S3409"/>
  <c r="R3409"/>
  <c r="Q3409"/>
  <c r="P3409"/>
  <c r="O3409"/>
  <c r="N3409"/>
  <c r="M3409"/>
  <c r="L3409"/>
  <c r="K3409"/>
  <c r="J3409"/>
  <c r="AH3408"/>
  <c r="AF3408"/>
  <c r="AE3408"/>
  <c r="AD3408"/>
  <c r="AC3408"/>
  <c r="AB3408"/>
  <c r="AA3408"/>
  <c r="Z3408"/>
  <c r="Y3408"/>
  <c r="X3408"/>
  <c r="W3408"/>
  <c r="V3408"/>
  <c r="U3408"/>
  <c r="T3408"/>
  <c r="S3408"/>
  <c r="R3408"/>
  <c r="Q3408"/>
  <c r="P3408"/>
  <c r="O3408"/>
  <c r="N3408"/>
  <c r="M3408"/>
  <c r="L3408"/>
  <c r="K3408"/>
  <c r="J3408"/>
  <c r="AH3407"/>
  <c r="AF3407"/>
  <c r="AE3407"/>
  <c r="AD3407"/>
  <c r="AC3407"/>
  <c r="AB3407"/>
  <c r="AA3407"/>
  <c r="Z3407"/>
  <c r="Y3407"/>
  <c r="X3407"/>
  <c r="W3407"/>
  <c r="V3407"/>
  <c r="U3407"/>
  <c r="T3407"/>
  <c r="S3407"/>
  <c r="R3407"/>
  <c r="Q3407"/>
  <c r="P3407"/>
  <c r="O3407"/>
  <c r="N3407"/>
  <c r="M3407"/>
  <c r="L3407"/>
  <c r="K3407"/>
  <c r="J3407"/>
  <c r="AH3392"/>
  <c r="AF3392"/>
  <c r="AE3392"/>
  <c r="AD3392"/>
  <c r="AC3392"/>
  <c r="AB3392"/>
  <c r="AA3392"/>
  <c r="Z3392"/>
  <c r="Y3392"/>
  <c r="X3392"/>
  <c r="W3392"/>
  <c r="V3392"/>
  <c r="U3392"/>
  <c r="T3392"/>
  <c r="S3392"/>
  <c r="R3392"/>
  <c r="Q3392"/>
  <c r="P3392"/>
  <c r="O3392"/>
  <c r="N3392"/>
  <c r="M3392"/>
  <c r="L3392"/>
  <c r="K3392"/>
  <c r="J3392"/>
  <c r="AH3391"/>
  <c r="AF3391"/>
  <c r="AE3391"/>
  <c r="AD3391"/>
  <c r="AC3391"/>
  <c r="AB3391"/>
  <c r="AA3391"/>
  <c r="Z3391"/>
  <c r="Y3391"/>
  <c r="X3391"/>
  <c r="W3391"/>
  <c r="V3391"/>
  <c r="U3391"/>
  <c r="T3391"/>
  <c r="S3391"/>
  <c r="R3391"/>
  <c r="Q3391"/>
  <c r="P3391"/>
  <c r="O3391"/>
  <c r="N3391"/>
  <c r="M3391"/>
  <c r="L3391"/>
  <c r="K3391"/>
  <c r="J3391"/>
  <c r="AH3390"/>
  <c r="AF3390"/>
  <c r="AE3390"/>
  <c r="AD3390"/>
  <c r="AC3390"/>
  <c r="AB3390"/>
  <c r="AA3390"/>
  <c r="Z3390"/>
  <c r="Y3390"/>
  <c r="X3390"/>
  <c r="W3390"/>
  <c r="V3390"/>
  <c r="U3390"/>
  <c r="T3390"/>
  <c r="S3390"/>
  <c r="R3390"/>
  <c r="Q3390"/>
  <c r="P3390"/>
  <c r="O3390"/>
  <c r="N3390"/>
  <c r="M3390"/>
  <c r="L3390"/>
  <c r="K3390"/>
  <c r="J3390"/>
  <c r="AH3389"/>
  <c r="AF3389"/>
  <c r="AE3389"/>
  <c r="AD3389"/>
  <c r="AC3389"/>
  <c r="AB3389"/>
  <c r="AA3389"/>
  <c r="Z3389"/>
  <c r="Y3389"/>
  <c r="X3389"/>
  <c r="W3389"/>
  <c r="V3389"/>
  <c r="U3389"/>
  <c r="T3389"/>
  <c r="S3389"/>
  <c r="R3389"/>
  <c r="Q3389"/>
  <c r="P3389"/>
  <c r="O3389"/>
  <c r="N3389"/>
  <c r="M3389"/>
  <c r="L3389"/>
  <c r="K3389"/>
  <c r="J3389"/>
  <c r="AH3388"/>
  <c r="AF3388"/>
  <c r="AE3388"/>
  <c r="AD3388"/>
  <c r="AC3388"/>
  <c r="AB3388"/>
  <c r="AA3388"/>
  <c r="Z3388"/>
  <c r="Y3388"/>
  <c r="X3388"/>
  <c r="W3388"/>
  <c r="V3388"/>
  <c r="U3388"/>
  <c r="T3388"/>
  <c r="S3388"/>
  <c r="R3388"/>
  <c r="Q3388"/>
  <c r="P3388"/>
  <c r="O3388"/>
  <c r="N3388"/>
  <c r="M3388"/>
  <c r="L3388"/>
  <c r="K3388"/>
  <c r="J3388"/>
  <c r="AH3387"/>
  <c r="AF3387"/>
  <c r="AE3387"/>
  <c r="AD3387"/>
  <c r="AC3387"/>
  <c r="AB3387"/>
  <c r="AA3387"/>
  <c r="Z3387"/>
  <c r="Y3387"/>
  <c r="X3387"/>
  <c r="W3387"/>
  <c r="V3387"/>
  <c r="U3387"/>
  <c r="T3387"/>
  <c r="S3387"/>
  <c r="R3387"/>
  <c r="Q3387"/>
  <c r="P3387"/>
  <c r="O3387"/>
  <c r="N3387"/>
  <c r="M3387"/>
  <c r="L3387"/>
  <c r="K3387"/>
  <c r="J3387"/>
  <c r="AH3386"/>
  <c r="AF3386"/>
  <c r="AE3386"/>
  <c r="AD3386"/>
  <c r="AC3386"/>
  <c r="AB3386"/>
  <c r="AA3386"/>
  <c r="Z3386"/>
  <c r="Y3386"/>
  <c r="X3386"/>
  <c r="W3386"/>
  <c r="V3386"/>
  <c r="U3386"/>
  <c r="T3386"/>
  <c r="S3386"/>
  <c r="R3386"/>
  <c r="Q3386"/>
  <c r="P3386"/>
  <c r="O3386"/>
  <c r="N3386"/>
  <c r="M3386"/>
  <c r="L3386"/>
  <c r="K3386"/>
  <c r="J3386"/>
  <c r="AH3385"/>
  <c r="AF3385"/>
  <c r="AE3385"/>
  <c r="AD3385"/>
  <c r="AC3385"/>
  <c r="AB3385"/>
  <c r="AA3385"/>
  <c r="Z3385"/>
  <c r="Y3385"/>
  <c r="X3385"/>
  <c r="W3385"/>
  <c r="V3385"/>
  <c r="U3385"/>
  <c r="T3385"/>
  <c r="S3385"/>
  <c r="R3385"/>
  <c r="Q3385"/>
  <c r="P3385"/>
  <c r="O3385"/>
  <c r="N3385"/>
  <c r="M3385"/>
  <c r="L3385"/>
  <c r="K3385"/>
  <c r="J3385"/>
  <c r="AH3384"/>
  <c r="AF3384"/>
  <c r="AE3384"/>
  <c r="AD3384"/>
  <c r="AC3384"/>
  <c r="AB3384"/>
  <c r="AA3384"/>
  <c r="Z3384"/>
  <c r="Y3384"/>
  <c r="X3384"/>
  <c r="W3384"/>
  <c r="V3384"/>
  <c r="U3384"/>
  <c r="T3384"/>
  <c r="S3384"/>
  <c r="R3384"/>
  <c r="Q3384"/>
  <c r="P3384"/>
  <c r="O3384"/>
  <c r="N3384"/>
  <c r="M3384"/>
  <c r="L3384"/>
  <c r="K3384"/>
  <c r="J3384"/>
  <c r="AH3383"/>
  <c r="AF3383"/>
  <c r="AE3383"/>
  <c r="AD3383"/>
  <c r="AC3383"/>
  <c r="AB3383"/>
  <c r="AA3383"/>
  <c r="Z3383"/>
  <c r="Y3383"/>
  <c r="X3383"/>
  <c r="W3383"/>
  <c r="V3383"/>
  <c r="U3383"/>
  <c r="T3383"/>
  <c r="S3383"/>
  <c r="R3383"/>
  <c r="Q3383"/>
  <c r="P3383"/>
  <c r="O3383"/>
  <c r="N3383"/>
  <c r="M3383"/>
  <c r="L3383"/>
  <c r="K3383"/>
  <c r="J3383"/>
  <c r="AH3382"/>
  <c r="AF3382"/>
  <c r="AE3382"/>
  <c r="AD3382"/>
  <c r="AC3382"/>
  <c r="AB3382"/>
  <c r="AA3382"/>
  <c r="Z3382"/>
  <c r="Y3382"/>
  <c r="X3382"/>
  <c r="W3382"/>
  <c r="V3382"/>
  <c r="U3382"/>
  <c r="T3382"/>
  <c r="S3382"/>
  <c r="R3382"/>
  <c r="Q3382"/>
  <c r="P3382"/>
  <c r="O3382"/>
  <c r="N3382"/>
  <c r="M3382"/>
  <c r="L3382"/>
  <c r="K3382"/>
  <c r="J3382"/>
  <c r="AH3381"/>
  <c r="AF3381"/>
  <c r="AE3381"/>
  <c r="AD3381"/>
  <c r="AC3381"/>
  <c r="AB3381"/>
  <c r="AA3381"/>
  <c r="Z3381"/>
  <c r="Y3381"/>
  <c r="X3381"/>
  <c r="W3381"/>
  <c r="V3381"/>
  <c r="U3381"/>
  <c r="T3381"/>
  <c r="S3381"/>
  <c r="R3381"/>
  <c r="Q3381"/>
  <c r="P3381"/>
  <c r="O3381"/>
  <c r="N3381"/>
  <c r="M3381"/>
  <c r="L3381"/>
  <c r="K3381"/>
  <c r="J3381"/>
  <c r="AH3380"/>
  <c r="AF3380"/>
  <c r="AE3380"/>
  <c r="AD3380"/>
  <c r="AC3380"/>
  <c r="AB3380"/>
  <c r="AA3380"/>
  <c r="Z3380"/>
  <c r="Y3380"/>
  <c r="X3380"/>
  <c r="W3380"/>
  <c r="V3380"/>
  <c r="U3380"/>
  <c r="T3380"/>
  <c r="S3380"/>
  <c r="R3380"/>
  <c r="Q3380"/>
  <c r="P3380"/>
  <c r="O3380"/>
  <c r="N3380"/>
  <c r="M3380"/>
  <c r="L3380"/>
  <c r="K3380"/>
  <c r="J3380"/>
  <c r="AH3379"/>
  <c r="AF3379"/>
  <c r="AE3379"/>
  <c r="AD3379"/>
  <c r="AC3379"/>
  <c r="AB3379"/>
  <c r="AA3379"/>
  <c r="Z3379"/>
  <c r="Y3379"/>
  <c r="X3379"/>
  <c r="W3379"/>
  <c r="V3379"/>
  <c r="U3379"/>
  <c r="T3379"/>
  <c r="S3379"/>
  <c r="R3379"/>
  <c r="Q3379"/>
  <c r="P3379"/>
  <c r="O3379"/>
  <c r="N3379"/>
  <c r="M3379"/>
  <c r="L3379"/>
  <c r="K3379"/>
  <c r="J3379"/>
  <c r="AH3378"/>
  <c r="AF3378"/>
  <c r="AE3378"/>
  <c r="AD3378"/>
  <c r="AC3378"/>
  <c r="AB3378"/>
  <c r="AA3378"/>
  <c r="Z3378"/>
  <c r="Y3378"/>
  <c r="X3378"/>
  <c r="W3378"/>
  <c r="V3378"/>
  <c r="U3378"/>
  <c r="T3378"/>
  <c r="S3378"/>
  <c r="R3378"/>
  <c r="Q3378"/>
  <c r="P3378"/>
  <c r="O3378"/>
  <c r="N3378"/>
  <c r="M3378"/>
  <c r="L3378"/>
  <c r="K3378"/>
  <c r="J3378"/>
  <c r="AH3377"/>
  <c r="AF3377"/>
  <c r="AE3377"/>
  <c r="AD3377"/>
  <c r="AC3377"/>
  <c r="AB3377"/>
  <c r="AA3377"/>
  <c r="Z3377"/>
  <c r="Y3377"/>
  <c r="X3377"/>
  <c r="W3377"/>
  <c r="V3377"/>
  <c r="U3377"/>
  <c r="T3377"/>
  <c r="S3377"/>
  <c r="R3377"/>
  <c r="Q3377"/>
  <c r="P3377"/>
  <c r="O3377"/>
  <c r="N3377"/>
  <c r="M3377"/>
  <c r="L3377"/>
  <c r="K3377"/>
  <c r="J3377"/>
  <c r="AH3376"/>
  <c r="AF3376"/>
  <c r="AE3376"/>
  <c r="AD3376"/>
  <c r="AC3376"/>
  <c r="AB3376"/>
  <c r="AA3376"/>
  <c r="Z3376"/>
  <c r="Y3376"/>
  <c r="X3376"/>
  <c r="W3376"/>
  <c r="V3376"/>
  <c r="U3376"/>
  <c r="T3376"/>
  <c r="S3376"/>
  <c r="R3376"/>
  <c r="Q3376"/>
  <c r="P3376"/>
  <c r="O3376"/>
  <c r="N3376"/>
  <c r="M3376"/>
  <c r="L3376"/>
  <c r="K3376"/>
  <c r="J3376"/>
  <c r="AH3375"/>
  <c r="AF3375"/>
  <c r="AE3375"/>
  <c r="AD3375"/>
  <c r="AC3375"/>
  <c r="AB3375"/>
  <c r="AA3375"/>
  <c r="Z3375"/>
  <c r="Y3375"/>
  <c r="X3375"/>
  <c r="W3375"/>
  <c r="V3375"/>
  <c r="U3375"/>
  <c r="T3375"/>
  <c r="S3375"/>
  <c r="R3375"/>
  <c r="Q3375"/>
  <c r="P3375"/>
  <c r="O3375"/>
  <c r="N3375"/>
  <c r="M3375"/>
  <c r="L3375"/>
  <c r="K3375"/>
  <c r="J3375"/>
  <c r="AH3374"/>
  <c r="AF3374"/>
  <c r="AE3374"/>
  <c r="AD3374"/>
  <c r="AC3374"/>
  <c r="AB3374"/>
  <c r="AA3374"/>
  <c r="Z3374"/>
  <c r="Y3374"/>
  <c r="X3374"/>
  <c r="W3374"/>
  <c r="V3374"/>
  <c r="U3374"/>
  <c r="T3374"/>
  <c r="S3374"/>
  <c r="R3374"/>
  <c r="Q3374"/>
  <c r="P3374"/>
  <c r="O3374"/>
  <c r="N3374"/>
  <c r="M3374"/>
  <c r="L3374"/>
  <c r="K3374"/>
  <c r="J3374"/>
  <c r="AH3373"/>
  <c r="AF3373"/>
  <c r="AE3373"/>
  <c r="AD3373"/>
  <c r="AC3373"/>
  <c r="AB3373"/>
  <c r="AA3373"/>
  <c r="Z3373"/>
  <c r="Y3373"/>
  <c r="X3373"/>
  <c r="W3373"/>
  <c r="V3373"/>
  <c r="U3373"/>
  <c r="T3373"/>
  <c r="S3373"/>
  <c r="R3373"/>
  <c r="Q3373"/>
  <c r="P3373"/>
  <c r="O3373"/>
  <c r="N3373"/>
  <c r="M3373"/>
  <c r="L3373"/>
  <c r="K3373"/>
  <c r="J3373"/>
  <c r="AH3372"/>
  <c r="AF3372"/>
  <c r="AE3372"/>
  <c r="AD3372"/>
  <c r="AC3372"/>
  <c r="AB3372"/>
  <c r="AA3372"/>
  <c r="Z3372"/>
  <c r="Y3372"/>
  <c r="X3372"/>
  <c r="W3372"/>
  <c r="V3372"/>
  <c r="U3372"/>
  <c r="T3372"/>
  <c r="S3372"/>
  <c r="R3372"/>
  <c r="Q3372"/>
  <c r="P3372"/>
  <c r="O3372"/>
  <c r="N3372"/>
  <c r="M3372"/>
  <c r="L3372"/>
  <c r="K3372"/>
  <c r="J3372"/>
  <c r="AH3371"/>
  <c r="AF3371"/>
  <c r="AE3371"/>
  <c r="AD3371"/>
  <c r="AC3371"/>
  <c r="AB3371"/>
  <c r="AA3371"/>
  <c r="Z3371"/>
  <c r="Y3371"/>
  <c r="X3371"/>
  <c r="W3371"/>
  <c r="V3371"/>
  <c r="U3371"/>
  <c r="T3371"/>
  <c r="S3371"/>
  <c r="R3371"/>
  <c r="Q3371"/>
  <c r="P3371"/>
  <c r="O3371"/>
  <c r="N3371"/>
  <c r="M3371"/>
  <c r="L3371"/>
  <c r="K3371"/>
  <c r="J3371"/>
  <c r="AH3366"/>
  <c r="AF3366"/>
  <c r="AE3366"/>
  <c r="AD3366"/>
  <c r="AC3366"/>
  <c r="AB3366"/>
  <c r="AA3366"/>
  <c r="Z3366"/>
  <c r="Y3366"/>
  <c r="X3366"/>
  <c r="W3366"/>
  <c r="V3366"/>
  <c r="U3366"/>
  <c r="T3366"/>
  <c r="S3366"/>
  <c r="R3366"/>
  <c r="Q3366"/>
  <c r="P3366"/>
  <c r="O3366"/>
  <c r="N3366"/>
  <c r="M3366"/>
  <c r="L3366"/>
  <c r="K3366"/>
  <c r="J3366"/>
  <c r="AH3365"/>
  <c r="AF3365"/>
  <c r="AE3365"/>
  <c r="AD3365"/>
  <c r="AC3365"/>
  <c r="AB3365"/>
  <c r="AA3365"/>
  <c r="Z3365"/>
  <c r="Y3365"/>
  <c r="X3365"/>
  <c r="W3365"/>
  <c r="V3365"/>
  <c r="U3365"/>
  <c r="T3365"/>
  <c r="S3365"/>
  <c r="R3365"/>
  <c r="Q3365"/>
  <c r="P3365"/>
  <c r="O3365"/>
  <c r="N3365"/>
  <c r="M3365"/>
  <c r="L3365"/>
  <c r="K3365"/>
  <c r="J3365"/>
  <c r="AH3364"/>
  <c r="AF3364"/>
  <c r="AE3364"/>
  <c r="AD3364"/>
  <c r="AC3364"/>
  <c r="AB3364"/>
  <c r="AA3364"/>
  <c r="Z3364"/>
  <c r="Y3364"/>
  <c r="X3364"/>
  <c r="W3364"/>
  <c r="V3364"/>
  <c r="U3364"/>
  <c r="T3364"/>
  <c r="S3364"/>
  <c r="R3364"/>
  <c r="Q3364"/>
  <c r="P3364"/>
  <c r="O3364"/>
  <c r="N3364"/>
  <c r="M3364"/>
  <c r="L3364"/>
  <c r="K3364"/>
  <c r="J3364"/>
  <c r="AH3363"/>
  <c r="AF3363"/>
  <c r="AE3363"/>
  <c r="AD3363"/>
  <c r="AC3363"/>
  <c r="AB3363"/>
  <c r="AA3363"/>
  <c r="Z3363"/>
  <c r="Y3363"/>
  <c r="X3363"/>
  <c r="W3363"/>
  <c r="V3363"/>
  <c r="U3363"/>
  <c r="T3363"/>
  <c r="S3363"/>
  <c r="R3363"/>
  <c r="Q3363"/>
  <c r="P3363"/>
  <c r="O3363"/>
  <c r="N3363"/>
  <c r="M3363"/>
  <c r="L3363"/>
  <c r="K3363"/>
  <c r="J3363"/>
  <c r="AH3362"/>
  <c r="AF3362"/>
  <c r="AE3362"/>
  <c r="AD3362"/>
  <c r="AC3362"/>
  <c r="AB3362"/>
  <c r="AA3362"/>
  <c r="Z3362"/>
  <c r="Y3362"/>
  <c r="X3362"/>
  <c r="W3362"/>
  <c r="V3362"/>
  <c r="U3362"/>
  <c r="T3362"/>
  <c r="S3362"/>
  <c r="R3362"/>
  <c r="Q3362"/>
  <c r="P3362"/>
  <c r="O3362"/>
  <c r="N3362"/>
  <c r="M3362"/>
  <c r="L3362"/>
  <c r="K3362"/>
  <c r="J3362"/>
  <c r="AH3361"/>
  <c r="AF3361"/>
  <c r="AE3361"/>
  <c r="AD3361"/>
  <c r="AC3361"/>
  <c r="AB3361"/>
  <c r="AA3361"/>
  <c r="Z3361"/>
  <c r="Y3361"/>
  <c r="X3361"/>
  <c r="W3361"/>
  <c r="V3361"/>
  <c r="U3361"/>
  <c r="T3361"/>
  <c r="S3361"/>
  <c r="R3361"/>
  <c r="Q3361"/>
  <c r="P3361"/>
  <c r="O3361"/>
  <c r="N3361"/>
  <c r="M3361"/>
  <c r="L3361"/>
  <c r="K3361"/>
  <c r="J3361"/>
  <c r="AH3360"/>
  <c r="AF3360"/>
  <c r="AE3360"/>
  <c r="AD3360"/>
  <c r="AC3360"/>
  <c r="AB3360"/>
  <c r="AA3360"/>
  <c r="Z3360"/>
  <c r="Y3360"/>
  <c r="X3360"/>
  <c r="W3360"/>
  <c r="V3360"/>
  <c r="U3360"/>
  <c r="T3360"/>
  <c r="S3360"/>
  <c r="R3360"/>
  <c r="Q3360"/>
  <c r="P3360"/>
  <c r="O3360"/>
  <c r="N3360"/>
  <c r="M3360"/>
  <c r="L3360"/>
  <c r="K3360"/>
  <c r="J3360"/>
  <c r="AH3359"/>
  <c r="AF3359"/>
  <c r="AE3359"/>
  <c r="AD3359"/>
  <c r="AC3359"/>
  <c r="AB3359"/>
  <c r="AA3359"/>
  <c r="Z3359"/>
  <c r="Y3359"/>
  <c r="X3359"/>
  <c r="W3359"/>
  <c r="V3359"/>
  <c r="U3359"/>
  <c r="T3359"/>
  <c r="S3359"/>
  <c r="R3359"/>
  <c r="Q3359"/>
  <c r="P3359"/>
  <c r="O3359"/>
  <c r="N3359"/>
  <c r="M3359"/>
  <c r="L3359"/>
  <c r="K3359"/>
  <c r="J3359"/>
  <c r="AH3354"/>
  <c r="AF3354"/>
  <c r="AE3354"/>
  <c r="AD3354"/>
  <c r="AC3354"/>
  <c r="AB3354"/>
  <c r="AA3354"/>
  <c r="Z3354"/>
  <c r="Y3354"/>
  <c r="X3354"/>
  <c r="W3354"/>
  <c r="V3354"/>
  <c r="U3354"/>
  <c r="T3354"/>
  <c r="S3354"/>
  <c r="R3354"/>
  <c r="Q3354"/>
  <c r="P3354"/>
  <c r="O3354"/>
  <c r="N3354"/>
  <c r="M3354"/>
  <c r="L3354"/>
  <c r="K3354"/>
  <c r="J3354"/>
  <c r="AH3353"/>
  <c r="AF3353"/>
  <c r="AE3353"/>
  <c r="AD3353"/>
  <c r="AC3353"/>
  <c r="AB3353"/>
  <c r="AA3353"/>
  <c r="Z3353"/>
  <c r="Y3353"/>
  <c r="X3353"/>
  <c r="W3353"/>
  <c r="V3353"/>
  <c r="U3353"/>
  <c r="T3353"/>
  <c r="S3353"/>
  <c r="R3353"/>
  <c r="Q3353"/>
  <c r="P3353"/>
  <c r="O3353"/>
  <c r="N3353"/>
  <c r="M3353"/>
  <c r="L3353"/>
  <c r="K3353"/>
  <c r="J3353"/>
  <c r="AH3352"/>
  <c r="AF3352"/>
  <c r="AE3352"/>
  <c r="AD3352"/>
  <c r="AC3352"/>
  <c r="AB3352"/>
  <c r="AA3352"/>
  <c r="Z3352"/>
  <c r="Y3352"/>
  <c r="X3352"/>
  <c r="W3352"/>
  <c r="V3352"/>
  <c r="U3352"/>
  <c r="T3352"/>
  <c r="S3352"/>
  <c r="R3352"/>
  <c r="Q3352"/>
  <c r="P3352"/>
  <c r="O3352"/>
  <c r="N3352"/>
  <c r="M3352"/>
  <c r="L3352"/>
  <c r="K3352"/>
  <c r="J3352"/>
  <c r="AH3351"/>
  <c r="AF3351"/>
  <c r="AE3351"/>
  <c r="AD3351"/>
  <c r="AC3351"/>
  <c r="AB3351"/>
  <c r="AA3351"/>
  <c r="Z3351"/>
  <c r="Y3351"/>
  <c r="X3351"/>
  <c r="W3351"/>
  <c r="V3351"/>
  <c r="U3351"/>
  <c r="T3351"/>
  <c r="S3351"/>
  <c r="R3351"/>
  <c r="Q3351"/>
  <c r="P3351"/>
  <c r="O3351"/>
  <c r="N3351"/>
  <c r="M3351"/>
  <c r="L3351"/>
  <c r="K3351"/>
  <c r="J3351"/>
  <c r="AH3350"/>
  <c r="AF3350"/>
  <c r="AE3350"/>
  <c r="AD3350"/>
  <c r="AC3350"/>
  <c r="AB3350"/>
  <c r="AA3350"/>
  <c r="Z3350"/>
  <c r="Y3350"/>
  <c r="X3350"/>
  <c r="W3350"/>
  <c r="V3350"/>
  <c r="U3350"/>
  <c r="T3350"/>
  <c r="S3350"/>
  <c r="R3350"/>
  <c r="Q3350"/>
  <c r="P3350"/>
  <c r="O3350"/>
  <c r="N3350"/>
  <c r="M3350"/>
  <c r="L3350"/>
  <c r="K3350"/>
  <c r="J3350"/>
  <c r="AH3349"/>
  <c r="AF3349"/>
  <c r="AE3349"/>
  <c r="AD3349"/>
  <c r="AC3349"/>
  <c r="AB3349"/>
  <c r="AA3349"/>
  <c r="Z3349"/>
  <c r="Y3349"/>
  <c r="X3349"/>
  <c r="W3349"/>
  <c r="V3349"/>
  <c r="U3349"/>
  <c r="T3349"/>
  <c r="S3349"/>
  <c r="R3349"/>
  <c r="Q3349"/>
  <c r="P3349"/>
  <c r="O3349"/>
  <c r="N3349"/>
  <c r="M3349"/>
  <c r="L3349"/>
  <c r="K3349"/>
  <c r="J3349"/>
  <c r="AH3348"/>
  <c r="AF3348"/>
  <c r="AE3348"/>
  <c r="AD3348"/>
  <c r="AC3348"/>
  <c r="AB3348"/>
  <c r="AA3348"/>
  <c r="Z3348"/>
  <c r="Y3348"/>
  <c r="X3348"/>
  <c r="W3348"/>
  <c r="V3348"/>
  <c r="U3348"/>
  <c r="T3348"/>
  <c r="S3348"/>
  <c r="R3348"/>
  <c r="Q3348"/>
  <c r="P3348"/>
  <c r="O3348"/>
  <c r="N3348"/>
  <c r="M3348"/>
  <c r="L3348"/>
  <c r="K3348"/>
  <c r="J3348"/>
  <c r="AH3347"/>
  <c r="AF3347"/>
  <c r="AE3347"/>
  <c r="AD3347"/>
  <c r="AC3347"/>
  <c r="AB3347"/>
  <c r="AA3347"/>
  <c r="Z3347"/>
  <c r="Y3347"/>
  <c r="X3347"/>
  <c r="W3347"/>
  <c r="V3347"/>
  <c r="U3347"/>
  <c r="T3347"/>
  <c r="S3347"/>
  <c r="R3347"/>
  <c r="Q3347"/>
  <c r="P3347"/>
  <c r="O3347"/>
  <c r="N3347"/>
  <c r="M3347"/>
  <c r="L3347"/>
  <c r="K3347"/>
  <c r="J3347"/>
  <c r="AH3346"/>
  <c r="AF3346"/>
  <c r="AE3346"/>
  <c r="AD3346"/>
  <c r="AC3346"/>
  <c r="AB3346"/>
  <c r="AA3346"/>
  <c r="Z3346"/>
  <c r="Y3346"/>
  <c r="X3346"/>
  <c r="W3346"/>
  <c r="V3346"/>
  <c r="U3346"/>
  <c r="T3346"/>
  <c r="S3346"/>
  <c r="R3346"/>
  <c r="Q3346"/>
  <c r="P3346"/>
  <c r="O3346"/>
  <c r="N3346"/>
  <c r="M3346"/>
  <c r="L3346"/>
  <c r="K3346"/>
  <c r="J3346"/>
  <c r="AH3345"/>
  <c r="AF3345"/>
  <c r="AE3345"/>
  <c r="AD3345"/>
  <c r="AC3345"/>
  <c r="AB3345"/>
  <c r="AA3345"/>
  <c r="Z3345"/>
  <c r="Y3345"/>
  <c r="X3345"/>
  <c r="W3345"/>
  <c r="V3345"/>
  <c r="U3345"/>
  <c r="T3345"/>
  <c r="S3345"/>
  <c r="R3345"/>
  <c r="Q3345"/>
  <c r="P3345"/>
  <c r="O3345"/>
  <c r="N3345"/>
  <c r="M3345"/>
  <c r="L3345"/>
  <c r="K3345"/>
  <c r="J3345"/>
  <c r="AH3344"/>
  <c r="AF3344"/>
  <c r="AE3344"/>
  <c r="AD3344"/>
  <c r="AC3344"/>
  <c r="AB3344"/>
  <c r="AA3344"/>
  <c r="Z3344"/>
  <c r="Y3344"/>
  <c r="X3344"/>
  <c r="W3344"/>
  <c r="V3344"/>
  <c r="U3344"/>
  <c r="T3344"/>
  <c r="S3344"/>
  <c r="R3344"/>
  <c r="Q3344"/>
  <c r="P3344"/>
  <c r="O3344"/>
  <c r="N3344"/>
  <c r="M3344"/>
  <c r="L3344"/>
  <c r="K3344"/>
  <c r="J3344"/>
  <c r="AH3343"/>
  <c r="AF3343"/>
  <c r="AE3343"/>
  <c r="AD3343"/>
  <c r="AC3343"/>
  <c r="AB3343"/>
  <c r="AA3343"/>
  <c r="Z3343"/>
  <c r="Y3343"/>
  <c r="X3343"/>
  <c r="W3343"/>
  <c r="V3343"/>
  <c r="U3343"/>
  <c r="T3343"/>
  <c r="S3343"/>
  <c r="R3343"/>
  <c r="Q3343"/>
  <c r="P3343"/>
  <c r="O3343"/>
  <c r="N3343"/>
  <c r="M3343"/>
  <c r="L3343"/>
  <c r="K3343"/>
  <c r="J3343"/>
  <c r="AH3342"/>
  <c r="AF3342"/>
  <c r="AE3342"/>
  <c r="AD3342"/>
  <c r="AC3342"/>
  <c r="AB3342"/>
  <c r="AA3342"/>
  <c r="Z3342"/>
  <c r="Y3342"/>
  <c r="X3342"/>
  <c r="W3342"/>
  <c r="V3342"/>
  <c r="U3342"/>
  <c r="T3342"/>
  <c r="S3342"/>
  <c r="R3342"/>
  <c r="Q3342"/>
  <c r="P3342"/>
  <c r="O3342"/>
  <c r="N3342"/>
  <c r="M3342"/>
  <c r="L3342"/>
  <c r="K3342"/>
  <c r="J3342"/>
  <c r="AH3341"/>
  <c r="AF3341"/>
  <c r="AE3341"/>
  <c r="AD3341"/>
  <c r="AC3341"/>
  <c r="AB3341"/>
  <c r="AA3341"/>
  <c r="Z3341"/>
  <c r="Y3341"/>
  <c r="X3341"/>
  <c r="W3341"/>
  <c r="V3341"/>
  <c r="U3341"/>
  <c r="T3341"/>
  <c r="S3341"/>
  <c r="R3341"/>
  <c r="Q3341"/>
  <c r="P3341"/>
  <c r="O3341"/>
  <c r="N3341"/>
  <c r="M3341"/>
  <c r="L3341"/>
  <c r="K3341"/>
  <c r="J3341"/>
  <c r="AH3340"/>
  <c r="AF3340"/>
  <c r="AE3340"/>
  <c r="AD3340"/>
  <c r="AC3340"/>
  <c r="AB3340"/>
  <c r="AA3340"/>
  <c r="Z3340"/>
  <c r="Y3340"/>
  <c r="X3340"/>
  <c r="W3340"/>
  <c r="V3340"/>
  <c r="U3340"/>
  <c r="T3340"/>
  <c r="S3340"/>
  <c r="R3340"/>
  <c r="Q3340"/>
  <c r="P3340"/>
  <c r="O3340"/>
  <c r="N3340"/>
  <c r="M3340"/>
  <c r="L3340"/>
  <c r="K3340"/>
  <c r="J3340"/>
  <c r="AH3339"/>
  <c r="AF3339"/>
  <c r="AE3339"/>
  <c r="AD3339"/>
  <c r="AC3339"/>
  <c r="AB3339"/>
  <c r="AA3339"/>
  <c r="Z3339"/>
  <c r="Y3339"/>
  <c r="X3339"/>
  <c r="W3339"/>
  <c r="V3339"/>
  <c r="U3339"/>
  <c r="T3339"/>
  <c r="S3339"/>
  <c r="R3339"/>
  <c r="Q3339"/>
  <c r="P3339"/>
  <c r="O3339"/>
  <c r="N3339"/>
  <c r="M3339"/>
  <c r="L3339"/>
  <c r="K3339"/>
  <c r="J3339"/>
  <c r="AH3338"/>
  <c r="AF3338"/>
  <c r="AE3338"/>
  <c r="AD3338"/>
  <c r="AC3338"/>
  <c r="AB3338"/>
  <c r="AA3338"/>
  <c r="Z3338"/>
  <c r="Y3338"/>
  <c r="X3338"/>
  <c r="W3338"/>
  <c r="V3338"/>
  <c r="U3338"/>
  <c r="T3338"/>
  <c r="S3338"/>
  <c r="R3338"/>
  <c r="Q3338"/>
  <c r="P3338"/>
  <c r="O3338"/>
  <c r="N3338"/>
  <c r="M3338"/>
  <c r="L3338"/>
  <c r="K3338"/>
  <c r="J3338"/>
  <c r="AH3337"/>
  <c r="AF3337"/>
  <c r="AE3337"/>
  <c r="AD3337"/>
  <c r="AC3337"/>
  <c r="AB3337"/>
  <c r="AA3337"/>
  <c r="Z3337"/>
  <c r="Y3337"/>
  <c r="X3337"/>
  <c r="W3337"/>
  <c r="V3337"/>
  <c r="U3337"/>
  <c r="T3337"/>
  <c r="S3337"/>
  <c r="R3337"/>
  <c r="Q3337"/>
  <c r="P3337"/>
  <c r="O3337"/>
  <c r="N3337"/>
  <c r="M3337"/>
  <c r="L3337"/>
  <c r="K3337"/>
  <c r="J3337"/>
  <c r="AH3336"/>
  <c r="AF3336"/>
  <c r="AE3336"/>
  <c r="AD3336"/>
  <c r="AC3336"/>
  <c r="AB3336"/>
  <c r="AA3336"/>
  <c r="Z3336"/>
  <c r="Y3336"/>
  <c r="X3336"/>
  <c r="W3336"/>
  <c r="V3336"/>
  <c r="U3336"/>
  <c r="T3336"/>
  <c r="S3336"/>
  <c r="R3336"/>
  <c r="Q3336"/>
  <c r="P3336"/>
  <c r="O3336"/>
  <c r="N3336"/>
  <c r="M3336"/>
  <c r="L3336"/>
  <c r="K3336"/>
  <c r="J3336"/>
  <c r="AH3335"/>
  <c r="AF3335"/>
  <c r="AE3335"/>
  <c r="AD3335"/>
  <c r="AC3335"/>
  <c r="AB3335"/>
  <c r="AA3335"/>
  <c r="Z3335"/>
  <c r="Y3335"/>
  <c r="X3335"/>
  <c r="W3335"/>
  <c r="V3335"/>
  <c r="U3335"/>
  <c r="T3335"/>
  <c r="S3335"/>
  <c r="R3335"/>
  <c r="Q3335"/>
  <c r="P3335"/>
  <c r="O3335"/>
  <c r="N3335"/>
  <c r="M3335"/>
  <c r="L3335"/>
  <c r="K3335"/>
  <c r="J3335"/>
  <c r="AH3334"/>
  <c r="AF3334"/>
  <c r="AE3334"/>
  <c r="AD3334"/>
  <c r="AC3334"/>
  <c r="AB3334"/>
  <c r="AA3334"/>
  <c r="Z3334"/>
  <c r="Y3334"/>
  <c r="X3334"/>
  <c r="W3334"/>
  <c r="V3334"/>
  <c r="U3334"/>
  <c r="T3334"/>
  <c r="S3334"/>
  <c r="R3334"/>
  <c r="Q3334"/>
  <c r="P3334"/>
  <c r="O3334"/>
  <c r="N3334"/>
  <c r="M3334"/>
  <c r="L3334"/>
  <c r="K3334"/>
  <c r="J3334"/>
  <c r="AH3333"/>
  <c r="AF3333"/>
  <c r="AE3333"/>
  <c r="AD3333"/>
  <c r="AC3333"/>
  <c r="AB3333"/>
  <c r="AA3333"/>
  <c r="Z3333"/>
  <c r="Y3333"/>
  <c r="X3333"/>
  <c r="W3333"/>
  <c r="V3333"/>
  <c r="U3333"/>
  <c r="T3333"/>
  <c r="S3333"/>
  <c r="R3333"/>
  <c r="Q3333"/>
  <c r="P3333"/>
  <c r="O3333"/>
  <c r="N3333"/>
  <c r="M3333"/>
  <c r="L3333"/>
  <c r="K3333"/>
  <c r="J3333"/>
  <c r="O56" i="2"/>
  <c r="N56"/>
  <c r="M56"/>
  <c r="L56"/>
  <c r="K56"/>
  <c r="J56"/>
  <c r="I56"/>
  <c r="H56"/>
  <c r="O55"/>
  <c r="N55"/>
  <c r="M55"/>
  <c r="L55"/>
  <c r="K55"/>
  <c r="J55"/>
  <c r="I55"/>
  <c r="H55"/>
  <c r="O54"/>
  <c r="N54"/>
  <c r="M54"/>
  <c r="L54"/>
  <c r="K54"/>
  <c r="J54"/>
  <c r="I54"/>
  <c r="H54"/>
  <c r="O53"/>
  <c r="N53"/>
  <c r="M53"/>
  <c r="L53"/>
  <c r="K53"/>
  <c r="J53"/>
  <c r="I53"/>
  <c r="H53"/>
  <c r="O52"/>
  <c r="N52"/>
  <c r="M52"/>
  <c r="L52"/>
  <c r="K52"/>
  <c r="J52"/>
  <c r="I52"/>
  <c r="H52"/>
  <c r="O51"/>
  <c r="N51"/>
  <c r="M51"/>
  <c r="L51"/>
  <c r="K51"/>
  <c r="J51"/>
  <c r="I51"/>
  <c r="H51"/>
  <c r="O50"/>
  <c r="N50"/>
  <c r="M50"/>
  <c r="L50"/>
  <c r="K50"/>
  <c r="J50"/>
  <c r="I50"/>
  <c r="H50"/>
  <c r="O49"/>
  <c r="N49"/>
  <c r="M49"/>
  <c r="L49"/>
  <c r="K49"/>
  <c r="J49"/>
  <c r="I49"/>
  <c r="H49"/>
  <c r="O48"/>
  <c r="N48"/>
  <c r="M48"/>
  <c r="L48"/>
  <c r="K48"/>
  <c r="J48"/>
  <c r="I48"/>
  <c r="H48"/>
  <c r="AP7" i="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AH506" i="1"/>
  <c r="AF506"/>
  <c r="AE506"/>
  <c r="AD506"/>
  <c r="AC506"/>
  <c r="AB506"/>
  <c r="AA506"/>
  <c r="Z506"/>
  <c r="Y506"/>
  <c r="X506"/>
  <c r="W506"/>
  <c r="V506"/>
  <c r="U506"/>
  <c r="T506"/>
  <c r="S506"/>
  <c r="R506"/>
  <c r="Q506"/>
  <c r="P506"/>
  <c r="O506"/>
  <c r="N506"/>
  <c r="M506"/>
  <c r="L506"/>
  <c r="K506"/>
  <c r="J506"/>
  <c r="AH505"/>
  <c r="AF505"/>
  <c r="AE505"/>
  <c r="AD505"/>
  <c r="AC505"/>
  <c r="AB505"/>
  <c r="AA505"/>
  <c r="Z505"/>
  <c r="Y505"/>
  <c r="X505"/>
  <c r="W505"/>
  <c r="V505"/>
  <c r="U505"/>
  <c r="T505"/>
  <c r="S505"/>
  <c r="R505"/>
  <c r="Q505"/>
  <c r="P505"/>
  <c r="O505"/>
  <c r="N505"/>
  <c r="M505"/>
  <c r="L505"/>
  <c r="K505"/>
  <c r="J505"/>
  <c r="AH504"/>
  <c r="AF504"/>
  <c r="AE504"/>
  <c r="AD504"/>
  <c r="AC504"/>
  <c r="AB504"/>
  <c r="AA504"/>
  <c r="Z504"/>
  <c r="Y504"/>
  <c r="X504"/>
  <c r="W504"/>
  <c r="V504"/>
  <c r="U504"/>
  <c r="T504"/>
  <c r="S504"/>
  <c r="R504"/>
  <c r="Q504"/>
  <c r="P504"/>
  <c r="O504"/>
  <c r="N504"/>
  <c r="M504"/>
  <c r="L504"/>
  <c r="K504"/>
  <c r="J504"/>
  <c r="AH503"/>
  <c r="AF503"/>
  <c r="AE503"/>
  <c r="AD503"/>
  <c r="AC503"/>
  <c r="AB503"/>
  <c r="AA503"/>
  <c r="Z503"/>
  <c r="Y503"/>
  <c r="X503"/>
  <c r="W503"/>
  <c r="V503"/>
  <c r="U503"/>
  <c r="T503"/>
  <c r="S503"/>
  <c r="R503"/>
  <c r="Q503"/>
  <c r="P503"/>
  <c r="O503"/>
  <c r="N503"/>
  <c r="M503"/>
  <c r="L503"/>
  <c r="K503"/>
  <c r="J503"/>
  <c r="AH502"/>
  <c r="AF502"/>
  <c r="AE502"/>
  <c r="AD502"/>
  <c r="AC502"/>
  <c r="AB502"/>
  <c r="AA502"/>
  <c r="Z502"/>
  <c r="Y502"/>
  <c r="X502"/>
  <c r="W502"/>
  <c r="V502"/>
  <c r="U502"/>
  <c r="T502"/>
  <c r="S502"/>
  <c r="R502"/>
  <c r="Q502"/>
  <c r="P502"/>
  <c r="O502"/>
  <c r="N502"/>
  <c r="M502"/>
  <c r="L502"/>
  <c r="K502"/>
  <c r="J502"/>
  <c r="AH501"/>
  <c r="AF501"/>
  <c r="AE501"/>
  <c r="AD501"/>
  <c r="AC501"/>
  <c r="AB501"/>
  <c r="AA501"/>
  <c r="Z501"/>
  <c r="Y501"/>
  <c r="X501"/>
  <c r="W501"/>
  <c r="V501"/>
  <c r="U501"/>
  <c r="T501"/>
  <c r="S501"/>
  <c r="R501"/>
  <c r="Q501"/>
  <c r="P501"/>
  <c r="O501"/>
  <c r="N501"/>
  <c r="M501"/>
  <c r="L501"/>
  <c r="K501"/>
  <c r="J501"/>
  <c r="AH500"/>
  <c r="AF500"/>
  <c r="AE500"/>
  <c r="AD500"/>
  <c r="AC500"/>
  <c r="AB500"/>
  <c r="AA500"/>
  <c r="Z500"/>
  <c r="Y500"/>
  <c r="X500"/>
  <c r="W500"/>
  <c r="V500"/>
  <c r="U500"/>
  <c r="T500"/>
  <c r="S500"/>
  <c r="R500"/>
  <c r="Q500"/>
  <c r="P500"/>
  <c r="O500"/>
  <c r="N500"/>
  <c r="M500"/>
  <c r="L500"/>
  <c r="K500"/>
  <c r="J500"/>
  <c r="AH499"/>
  <c r="AF499"/>
  <c r="AE499"/>
  <c r="AD499"/>
  <c r="AC499"/>
  <c r="AB499"/>
  <c r="AA499"/>
  <c r="Z499"/>
  <c r="Y499"/>
  <c r="X499"/>
  <c r="W499"/>
  <c r="V499"/>
  <c r="U499"/>
  <c r="T499"/>
  <c r="S499"/>
  <c r="R499"/>
  <c r="Q499"/>
  <c r="P499"/>
  <c r="O499"/>
  <c r="N499"/>
  <c r="M499"/>
  <c r="L499"/>
  <c r="K499"/>
  <c r="J499"/>
  <c r="AH498"/>
  <c r="AF498"/>
  <c r="AE498"/>
  <c r="AD498"/>
  <c r="AC498"/>
  <c r="AB498"/>
  <c r="AA498"/>
  <c r="Z498"/>
  <c r="Y498"/>
  <c r="X498"/>
  <c r="W498"/>
  <c r="V498"/>
  <c r="U498"/>
  <c r="T498"/>
  <c r="S498"/>
  <c r="R498"/>
  <c r="Q498"/>
  <c r="P498"/>
  <c r="O498"/>
  <c r="N498"/>
  <c r="M498"/>
  <c r="L498"/>
  <c r="K498"/>
  <c r="J498"/>
  <c r="AH497"/>
  <c r="AF497"/>
  <c r="AE497"/>
  <c r="AD497"/>
  <c r="AC497"/>
  <c r="AB497"/>
  <c r="AA497"/>
  <c r="Z497"/>
  <c r="Y497"/>
  <c r="X497"/>
  <c r="W497"/>
  <c r="V497"/>
  <c r="U497"/>
  <c r="T497"/>
  <c r="S497"/>
  <c r="R497"/>
  <c r="Q497"/>
  <c r="P497"/>
  <c r="O497"/>
  <c r="N497"/>
  <c r="M497"/>
  <c r="L497"/>
  <c r="K497"/>
  <c r="J497"/>
  <c r="AH496"/>
  <c r="AF496"/>
  <c r="AE496"/>
  <c r="AD496"/>
  <c r="AC496"/>
  <c r="AB496"/>
  <c r="AA496"/>
  <c r="Z496"/>
  <c r="Y496"/>
  <c r="X496"/>
  <c r="W496"/>
  <c r="V496"/>
  <c r="U496"/>
  <c r="T496"/>
  <c r="S496"/>
  <c r="R496"/>
  <c r="Q496"/>
  <c r="P496"/>
  <c r="O496"/>
  <c r="N496"/>
  <c r="M496"/>
  <c r="L496"/>
  <c r="K496"/>
  <c r="J496"/>
  <c r="AH495"/>
  <c r="AF495"/>
  <c r="AE495"/>
  <c r="AD495"/>
  <c r="AC495"/>
  <c r="AB495"/>
  <c r="AA495"/>
  <c r="Z495"/>
  <c r="Y495"/>
  <c r="X495"/>
  <c r="W495"/>
  <c r="V495"/>
  <c r="U495"/>
  <c r="T495"/>
  <c r="S495"/>
  <c r="R495"/>
  <c r="Q495"/>
  <c r="P495"/>
  <c r="O495"/>
  <c r="N495"/>
  <c r="M495"/>
  <c r="L495"/>
  <c r="K495"/>
  <c r="J495"/>
  <c r="AH494"/>
  <c r="AF494"/>
  <c r="AE494"/>
  <c r="AD494"/>
  <c r="AC494"/>
  <c r="AB494"/>
  <c r="AA494"/>
  <c r="Z494"/>
  <c r="Y494"/>
  <c r="X494"/>
  <c r="W494"/>
  <c r="V494"/>
  <c r="U494"/>
  <c r="T494"/>
  <c r="S494"/>
  <c r="R494"/>
  <c r="Q494"/>
  <c r="P494"/>
  <c r="O494"/>
  <c r="N494"/>
  <c r="M494"/>
  <c r="L494"/>
  <c r="K494"/>
  <c r="J494"/>
  <c r="AH493"/>
  <c r="AF493"/>
  <c r="AE493"/>
  <c r="AD493"/>
  <c r="AC493"/>
  <c r="AB493"/>
  <c r="AA493"/>
  <c r="Z493"/>
  <c r="Y493"/>
  <c r="X493"/>
  <c r="W493"/>
  <c r="V493"/>
  <c r="U493"/>
  <c r="T493"/>
  <c r="S493"/>
  <c r="R493"/>
  <c r="Q493"/>
  <c r="P493"/>
  <c r="O493"/>
  <c r="N493"/>
  <c r="M493"/>
  <c r="L493"/>
  <c r="K493"/>
  <c r="J493"/>
  <c r="AH492"/>
  <c r="AF492"/>
  <c r="AE492"/>
  <c r="AD492"/>
  <c r="AC492"/>
  <c r="AB492"/>
  <c r="AA492"/>
  <c r="Z492"/>
  <c r="Y492"/>
  <c r="X492"/>
  <c r="W492"/>
  <c r="V492"/>
  <c r="U492"/>
  <c r="T492"/>
  <c r="S492"/>
  <c r="R492"/>
  <c r="Q492"/>
  <c r="P492"/>
  <c r="O492"/>
  <c r="N492"/>
  <c r="M492"/>
  <c r="L492"/>
  <c r="K492"/>
  <c r="J492"/>
  <c r="AH491"/>
  <c r="AF491"/>
  <c r="AE491"/>
  <c r="AD491"/>
  <c r="AC491"/>
  <c r="AB491"/>
  <c r="AA491"/>
  <c r="Z491"/>
  <c r="Y491"/>
  <c r="X491"/>
  <c r="W491"/>
  <c r="V491"/>
  <c r="U491"/>
  <c r="T491"/>
  <c r="S491"/>
  <c r="R491"/>
  <c r="Q491"/>
  <c r="P491"/>
  <c r="O491"/>
  <c r="N491"/>
  <c r="M491"/>
  <c r="L491"/>
  <c r="K491"/>
  <c r="J491"/>
  <c r="AH490"/>
  <c r="AF490"/>
  <c r="AE490"/>
  <c r="AD490"/>
  <c r="AC490"/>
  <c r="AB490"/>
  <c r="AA490"/>
  <c r="Z490"/>
  <c r="Y490"/>
  <c r="X490"/>
  <c r="W490"/>
  <c r="V490"/>
  <c r="U490"/>
  <c r="T490"/>
  <c r="S490"/>
  <c r="R490"/>
  <c r="Q490"/>
  <c r="P490"/>
  <c r="O490"/>
  <c r="N490"/>
  <c r="M490"/>
  <c r="L490"/>
  <c r="K490"/>
  <c r="J490"/>
  <c r="AH489"/>
  <c r="AF489"/>
  <c r="AE489"/>
  <c r="AD489"/>
  <c r="AC489"/>
  <c r="AB489"/>
  <c r="AA489"/>
  <c r="Z489"/>
  <c r="Y489"/>
  <c r="X489"/>
  <c r="W489"/>
  <c r="V489"/>
  <c r="U489"/>
  <c r="T489"/>
  <c r="S489"/>
  <c r="R489"/>
  <c r="Q489"/>
  <c r="P489"/>
  <c r="O489"/>
  <c r="N489"/>
  <c r="M489"/>
  <c r="L489"/>
  <c r="K489"/>
  <c r="J489"/>
  <c r="AH488"/>
  <c r="AF488"/>
  <c r="AE488"/>
  <c r="AD488"/>
  <c r="AC488"/>
  <c r="AB488"/>
  <c r="AA488"/>
  <c r="Z488"/>
  <c r="Y488"/>
  <c r="X488"/>
  <c r="W488"/>
  <c r="V488"/>
  <c r="U488"/>
  <c r="T488"/>
  <c r="S488"/>
  <c r="R488"/>
  <c r="Q488"/>
  <c r="P488"/>
  <c r="O488"/>
  <c r="N488"/>
  <c r="M488"/>
  <c r="L488"/>
  <c r="K488"/>
  <c r="J488"/>
  <c r="AH487"/>
  <c r="AF487"/>
  <c r="AE487"/>
  <c r="AD487"/>
  <c r="AC487"/>
  <c r="AB487"/>
  <c r="AA487"/>
  <c r="Z487"/>
  <c r="Y487"/>
  <c r="X487"/>
  <c r="W487"/>
  <c r="V487"/>
  <c r="U487"/>
  <c r="T487"/>
  <c r="S487"/>
  <c r="R487"/>
  <c r="Q487"/>
  <c r="P487"/>
  <c r="O487"/>
  <c r="N487"/>
  <c r="M487"/>
  <c r="L487"/>
  <c r="K487"/>
  <c r="J487"/>
  <c r="AH486"/>
  <c r="AF486"/>
  <c r="AE486"/>
  <c r="AD486"/>
  <c r="AC486"/>
  <c r="AB486"/>
  <c r="AA486"/>
  <c r="Z486"/>
  <c r="Y486"/>
  <c r="X486"/>
  <c r="W486"/>
  <c r="V486"/>
  <c r="U486"/>
  <c r="T486"/>
  <c r="S486"/>
  <c r="R486"/>
  <c r="Q486"/>
  <c r="P486"/>
  <c r="O486"/>
  <c r="N486"/>
  <c r="M486"/>
  <c r="L486"/>
  <c r="K486"/>
  <c r="J486"/>
  <c r="AH485"/>
  <c r="AF485"/>
  <c r="AE485"/>
  <c r="AD485"/>
  <c r="AC485"/>
  <c r="AB485"/>
  <c r="AA485"/>
  <c r="Z485"/>
  <c r="Y485"/>
  <c r="X485"/>
  <c r="W485"/>
  <c r="V485"/>
  <c r="U485"/>
  <c r="T485"/>
  <c r="S485"/>
  <c r="R485"/>
  <c r="Q485"/>
  <c r="P485"/>
  <c r="O485"/>
  <c r="N485"/>
  <c r="M485"/>
  <c r="L485"/>
  <c r="K485"/>
  <c r="J485"/>
  <c r="AH484"/>
  <c r="AF484"/>
  <c r="AE484"/>
  <c r="AD484"/>
  <c r="AC484"/>
  <c r="AB484"/>
  <c r="AA484"/>
  <c r="Z484"/>
  <c r="Y484"/>
  <c r="X484"/>
  <c r="W484"/>
  <c r="V484"/>
  <c r="U484"/>
  <c r="T484"/>
  <c r="S484"/>
  <c r="R484"/>
  <c r="Q484"/>
  <c r="P484"/>
  <c r="O484"/>
  <c r="N484"/>
  <c r="M484"/>
  <c r="L484"/>
  <c r="K484"/>
  <c r="J484"/>
  <c r="AH483"/>
  <c r="AF483"/>
  <c r="AE483"/>
  <c r="AD483"/>
  <c r="AC483"/>
  <c r="AB483"/>
  <c r="AA483"/>
  <c r="Z483"/>
  <c r="Y483"/>
  <c r="X483"/>
  <c r="W483"/>
  <c r="V483"/>
  <c r="U483"/>
  <c r="T483"/>
  <c r="S483"/>
  <c r="R483"/>
  <c r="Q483"/>
  <c r="P483"/>
  <c r="O483"/>
  <c r="N483"/>
  <c r="M483"/>
  <c r="L483"/>
  <c r="K483"/>
  <c r="J483"/>
  <c r="AH482"/>
  <c r="AF482"/>
  <c r="AE482"/>
  <c r="AD482"/>
  <c r="AC482"/>
  <c r="AB482"/>
  <c r="AA482"/>
  <c r="Z482"/>
  <c r="Y482"/>
  <c r="X482"/>
  <c r="W482"/>
  <c r="V482"/>
  <c r="U482"/>
  <c r="T482"/>
  <c r="S482"/>
  <c r="R482"/>
  <c r="Q482"/>
  <c r="P482"/>
  <c r="O482"/>
  <c r="N482"/>
  <c r="M482"/>
  <c r="L482"/>
  <c r="K482"/>
  <c r="J482"/>
  <c r="AH481"/>
  <c r="AF481"/>
  <c r="AE481"/>
  <c r="AD481"/>
  <c r="AC481"/>
  <c r="AB481"/>
  <c r="AA481"/>
  <c r="Z481"/>
  <c r="Y481"/>
  <c r="X481"/>
  <c r="W481"/>
  <c r="V481"/>
  <c r="U481"/>
  <c r="T481"/>
  <c r="S481"/>
  <c r="R481"/>
  <c r="Q481"/>
  <c r="P481"/>
  <c r="O481"/>
  <c r="N481"/>
  <c r="M481"/>
  <c r="L481"/>
  <c r="K481"/>
  <c r="J481"/>
  <c r="AH480"/>
  <c r="AF480"/>
  <c r="AE480"/>
  <c r="AD480"/>
  <c r="AC480"/>
  <c r="AB480"/>
  <c r="AA480"/>
  <c r="Z480"/>
  <c r="Y480"/>
  <c r="X480"/>
  <c r="W480"/>
  <c r="V480"/>
  <c r="U480"/>
  <c r="T480"/>
  <c r="S480"/>
  <c r="R480"/>
  <c r="Q480"/>
  <c r="P480"/>
  <c r="O480"/>
  <c r="N480"/>
  <c r="M480"/>
  <c r="L480"/>
  <c r="K480"/>
  <c r="J480"/>
  <c r="AH479"/>
  <c r="AF479"/>
  <c r="AE479"/>
  <c r="AD479"/>
  <c r="AC479"/>
  <c r="AB479"/>
  <c r="AA479"/>
  <c r="Z479"/>
  <c r="Y479"/>
  <c r="X479"/>
  <c r="W479"/>
  <c r="V479"/>
  <c r="U479"/>
  <c r="T479"/>
  <c r="S479"/>
  <c r="R479"/>
  <c r="Q479"/>
  <c r="P479"/>
  <c r="O479"/>
  <c r="N479"/>
  <c r="M479"/>
  <c r="L479"/>
  <c r="K479"/>
  <c r="J479"/>
  <c r="AH478"/>
  <c r="AF478"/>
  <c r="AE478"/>
  <c r="AD478"/>
  <c r="AC478"/>
  <c r="AB478"/>
  <c r="AA478"/>
  <c r="Z478"/>
  <c r="Y478"/>
  <c r="X478"/>
  <c r="W478"/>
  <c r="V478"/>
  <c r="U478"/>
  <c r="T478"/>
  <c r="S478"/>
  <c r="R478"/>
  <c r="Q478"/>
  <c r="P478"/>
  <c r="O478"/>
  <c r="N478"/>
  <c r="M478"/>
  <c r="L478"/>
  <c r="K478"/>
  <c r="J478"/>
  <c r="AH477"/>
  <c r="AF477"/>
  <c r="AE477"/>
  <c r="AD477"/>
  <c r="AC477"/>
  <c r="AB477"/>
  <c r="AA477"/>
  <c r="Z477"/>
  <c r="Y477"/>
  <c r="X477"/>
  <c r="W477"/>
  <c r="V477"/>
  <c r="U477"/>
  <c r="T477"/>
  <c r="S477"/>
  <c r="R477"/>
  <c r="Q477"/>
  <c r="P477"/>
  <c r="O477"/>
  <c r="N477"/>
  <c r="M477"/>
  <c r="L477"/>
  <c r="K477"/>
  <c r="J477"/>
  <c r="AH476"/>
  <c r="AF476"/>
  <c r="AE476"/>
  <c r="AD476"/>
  <c r="AC476"/>
  <c r="AB476"/>
  <c r="AA476"/>
  <c r="Z476"/>
  <c r="Y476"/>
  <c r="X476"/>
  <c r="W476"/>
  <c r="V476"/>
  <c r="U476"/>
  <c r="T476"/>
  <c r="S476"/>
  <c r="R476"/>
  <c r="Q476"/>
  <c r="P476"/>
  <c r="O476"/>
  <c r="N476"/>
  <c r="M476"/>
  <c r="L476"/>
  <c r="K476"/>
  <c r="J476"/>
  <c r="AH475"/>
  <c r="AF475"/>
  <c r="AE475"/>
  <c r="AD475"/>
  <c r="AC475"/>
  <c r="AB475"/>
  <c r="AA475"/>
  <c r="Z475"/>
  <c r="Y475"/>
  <c r="X475"/>
  <c r="W475"/>
  <c r="V475"/>
  <c r="U475"/>
  <c r="T475"/>
  <c r="S475"/>
  <c r="R475"/>
  <c r="Q475"/>
  <c r="P475"/>
  <c r="O475"/>
  <c r="N475"/>
  <c r="M475"/>
  <c r="L475"/>
  <c r="K475"/>
  <c r="J475"/>
  <c r="AH474"/>
  <c r="AF474"/>
  <c r="AE474"/>
  <c r="AD474"/>
  <c r="AC474"/>
  <c r="AB474"/>
  <c r="AA474"/>
  <c r="Z474"/>
  <c r="Y474"/>
  <c r="X474"/>
  <c r="W474"/>
  <c r="V474"/>
  <c r="U474"/>
  <c r="T474"/>
  <c r="S474"/>
  <c r="R474"/>
  <c r="Q474"/>
  <c r="P474"/>
  <c r="O474"/>
  <c r="N474"/>
  <c r="M474"/>
  <c r="L474"/>
  <c r="K474"/>
  <c r="J474"/>
  <c r="AH473"/>
  <c r="AF473"/>
  <c r="AE473"/>
  <c r="AD473"/>
  <c r="AC473"/>
  <c r="AB473"/>
  <c r="AA473"/>
  <c r="Z473"/>
  <c r="Y473"/>
  <c r="X473"/>
  <c r="W473"/>
  <c r="V473"/>
  <c r="U473"/>
  <c r="T473"/>
  <c r="S473"/>
  <c r="R473"/>
  <c r="Q473"/>
  <c r="P473"/>
  <c r="O473"/>
  <c r="N473"/>
  <c r="M473"/>
  <c r="L473"/>
  <c r="K473"/>
  <c r="J473"/>
  <c r="AH472"/>
  <c r="AF472"/>
  <c r="AE472"/>
  <c r="AD472"/>
  <c r="AC472"/>
  <c r="AB472"/>
  <c r="AA472"/>
  <c r="Z472"/>
  <c r="Y472"/>
  <c r="X472"/>
  <c r="W472"/>
  <c r="V472"/>
  <c r="U472"/>
  <c r="T472"/>
  <c r="S472"/>
  <c r="R472"/>
  <c r="Q472"/>
  <c r="P472"/>
  <c r="O472"/>
  <c r="N472"/>
  <c r="M472"/>
  <c r="L472"/>
  <c r="K472"/>
  <c r="J472"/>
  <c r="AH471"/>
  <c r="AF471"/>
  <c r="AE471"/>
  <c r="AD471"/>
  <c r="AC471"/>
  <c r="AB471"/>
  <c r="AA471"/>
  <c r="Z471"/>
  <c r="Y471"/>
  <c r="X471"/>
  <c r="W471"/>
  <c r="V471"/>
  <c r="U471"/>
  <c r="T471"/>
  <c r="S471"/>
  <c r="R471"/>
  <c r="Q471"/>
  <c r="P471"/>
  <c r="O471"/>
  <c r="N471"/>
  <c r="M471"/>
  <c r="L471"/>
  <c r="K471"/>
  <c r="J471"/>
  <c r="AH470"/>
  <c r="AF470"/>
  <c r="AE470"/>
  <c r="AD470"/>
  <c r="AC470"/>
  <c r="AB470"/>
  <c r="AA470"/>
  <c r="Z470"/>
  <c r="Y470"/>
  <c r="X470"/>
  <c r="W470"/>
  <c r="V470"/>
  <c r="U470"/>
  <c r="T470"/>
  <c r="S470"/>
  <c r="R470"/>
  <c r="Q470"/>
  <c r="P470"/>
  <c r="O470"/>
  <c r="N470"/>
  <c r="M470"/>
  <c r="L470"/>
  <c r="K470"/>
  <c r="J470"/>
  <c r="AH469"/>
  <c r="AF469"/>
  <c r="AE469"/>
  <c r="AD469"/>
  <c r="AC469"/>
  <c r="AB469"/>
  <c r="AA469"/>
  <c r="Z469"/>
  <c r="Y469"/>
  <c r="X469"/>
  <c r="W469"/>
  <c r="V469"/>
  <c r="U469"/>
  <c r="T469"/>
  <c r="S469"/>
  <c r="R469"/>
  <c r="Q469"/>
  <c r="P469"/>
  <c r="O469"/>
  <c r="N469"/>
  <c r="M469"/>
  <c r="L469"/>
  <c r="K469"/>
  <c r="J469"/>
  <c r="AH468"/>
  <c r="AF468"/>
  <c r="AE468"/>
  <c r="AD468"/>
  <c r="AC468"/>
  <c r="AB468"/>
  <c r="AA468"/>
  <c r="Z468"/>
  <c r="Y468"/>
  <c r="X468"/>
  <c r="W468"/>
  <c r="V468"/>
  <c r="U468"/>
  <c r="T468"/>
  <c r="S468"/>
  <c r="R468"/>
  <c r="Q468"/>
  <c r="P468"/>
  <c r="O468"/>
  <c r="N468"/>
  <c r="M468"/>
  <c r="L468"/>
  <c r="K468"/>
  <c r="J468"/>
  <c r="AH467"/>
  <c r="AF467"/>
  <c r="AE467"/>
  <c r="AD467"/>
  <c r="AC467"/>
  <c r="AB467"/>
  <c r="AA467"/>
  <c r="Z467"/>
  <c r="Y467"/>
  <c r="X467"/>
  <c r="W467"/>
  <c r="V467"/>
  <c r="U467"/>
  <c r="T467"/>
  <c r="S467"/>
  <c r="R467"/>
  <c r="Q467"/>
  <c r="P467"/>
  <c r="O467"/>
  <c r="N467"/>
  <c r="M467"/>
  <c r="L467"/>
  <c r="K467"/>
  <c r="J467"/>
  <c r="AH466"/>
  <c r="AF466"/>
  <c r="AE466"/>
  <c r="AD466"/>
  <c r="AC466"/>
  <c r="AB466"/>
  <c r="AA466"/>
  <c r="Z466"/>
  <c r="Y466"/>
  <c r="X466"/>
  <c r="W466"/>
  <c r="V466"/>
  <c r="U466"/>
  <c r="T466"/>
  <c r="S466"/>
  <c r="R466"/>
  <c r="Q466"/>
  <c r="P466"/>
  <c r="O466"/>
  <c r="N466"/>
  <c r="M466"/>
  <c r="L466"/>
  <c r="K466"/>
  <c r="J466"/>
  <c r="AH465"/>
  <c r="AF465"/>
  <c r="AE465"/>
  <c r="AD465"/>
  <c r="AC465"/>
  <c r="AB465"/>
  <c r="AA465"/>
  <c r="Z465"/>
  <c r="Y465"/>
  <c r="X465"/>
  <c r="W465"/>
  <c r="V465"/>
  <c r="U465"/>
  <c r="T465"/>
  <c r="S465"/>
  <c r="R465"/>
  <c r="Q465"/>
  <c r="P465"/>
  <c r="O465"/>
  <c r="N465"/>
  <c r="M465"/>
  <c r="L465"/>
  <c r="K465"/>
  <c r="J465"/>
  <c r="AH464"/>
  <c r="AF464"/>
  <c r="AE464"/>
  <c r="AD464"/>
  <c r="AC464"/>
  <c r="AB464"/>
  <c r="AA464"/>
  <c r="Z464"/>
  <c r="Y464"/>
  <c r="X464"/>
  <c r="W464"/>
  <c r="V464"/>
  <c r="U464"/>
  <c r="T464"/>
  <c r="S464"/>
  <c r="R464"/>
  <c r="Q464"/>
  <c r="P464"/>
  <c r="O464"/>
  <c r="N464"/>
  <c r="M464"/>
  <c r="L464"/>
  <c r="K464"/>
  <c r="J464"/>
  <c r="AH463"/>
  <c r="AF463"/>
  <c r="AE463"/>
  <c r="AD463"/>
  <c r="AC463"/>
  <c r="AB463"/>
  <c r="AA463"/>
  <c r="Z463"/>
  <c r="Y463"/>
  <c r="X463"/>
  <c r="W463"/>
  <c r="V463"/>
  <c r="U463"/>
  <c r="T463"/>
  <c r="S463"/>
  <c r="R463"/>
  <c r="Q463"/>
  <c r="P463"/>
  <c r="O463"/>
  <c r="N463"/>
  <c r="M463"/>
  <c r="L463"/>
  <c r="K463"/>
  <c r="J463"/>
  <c r="AH462"/>
  <c r="AF462"/>
  <c r="AE462"/>
  <c r="AD462"/>
  <c r="AC462"/>
  <c r="AB462"/>
  <c r="AA462"/>
  <c r="Z462"/>
  <c r="Y462"/>
  <c r="X462"/>
  <c r="W462"/>
  <c r="V462"/>
  <c r="U462"/>
  <c r="T462"/>
  <c r="S462"/>
  <c r="R462"/>
  <c r="Q462"/>
  <c r="P462"/>
  <c r="O462"/>
  <c r="N462"/>
  <c r="M462"/>
  <c r="L462"/>
  <c r="K462"/>
  <c r="J462"/>
  <c r="AH461"/>
  <c r="AF461"/>
  <c r="AE461"/>
  <c r="AD461"/>
  <c r="AC461"/>
  <c r="AB461"/>
  <c r="AA461"/>
  <c r="Z461"/>
  <c r="Y461"/>
  <c r="X461"/>
  <c r="W461"/>
  <c r="V461"/>
  <c r="U461"/>
  <c r="T461"/>
  <c r="S461"/>
  <c r="R461"/>
  <c r="Q461"/>
  <c r="P461"/>
  <c r="O461"/>
  <c r="N461"/>
  <c r="M461"/>
  <c r="L461"/>
  <c r="K461"/>
  <c r="J461"/>
  <c r="AH460"/>
  <c r="AF460"/>
  <c r="AE460"/>
  <c r="AD460"/>
  <c r="AC460"/>
  <c r="AB460"/>
  <c r="AA460"/>
  <c r="Z460"/>
  <c r="Y460"/>
  <c r="X460"/>
  <c r="W460"/>
  <c r="V460"/>
  <c r="U460"/>
  <c r="T460"/>
  <c r="S460"/>
  <c r="R460"/>
  <c r="Q460"/>
  <c r="P460"/>
  <c r="O460"/>
  <c r="N460"/>
  <c r="M460"/>
  <c r="L460"/>
  <c r="K460"/>
  <c r="J460"/>
  <c r="AH459"/>
  <c r="AF459"/>
  <c r="AE459"/>
  <c r="AD459"/>
  <c r="AC459"/>
  <c r="AB459"/>
  <c r="AA459"/>
  <c r="Z459"/>
  <c r="Y459"/>
  <c r="X459"/>
  <c r="W459"/>
  <c r="V459"/>
  <c r="U459"/>
  <c r="T459"/>
  <c r="S459"/>
  <c r="R459"/>
  <c r="Q459"/>
  <c r="P459"/>
  <c r="O459"/>
  <c r="N459"/>
  <c r="M459"/>
  <c r="L459"/>
  <c r="K459"/>
  <c r="J459"/>
  <c r="AH458"/>
  <c r="AF458"/>
  <c r="AE458"/>
  <c r="AD458"/>
  <c r="AC458"/>
  <c r="AB458"/>
  <c r="AA458"/>
  <c r="Z458"/>
  <c r="Y458"/>
  <c r="X458"/>
  <c r="W458"/>
  <c r="V458"/>
  <c r="U458"/>
  <c r="T458"/>
  <c r="S458"/>
  <c r="R458"/>
  <c r="Q458"/>
  <c r="P458"/>
  <c r="O458"/>
  <c r="N458"/>
  <c r="M458"/>
  <c r="L458"/>
  <c r="K458"/>
  <c r="J458"/>
  <c r="AH457"/>
  <c r="AF457"/>
  <c r="AE457"/>
  <c r="AD457"/>
  <c r="AC457"/>
  <c r="AB457"/>
  <c r="AA457"/>
  <c r="Z457"/>
  <c r="Y457"/>
  <c r="X457"/>
  <c r="W457"/>
  <c r="V457"/>
  <c r="U457"/>
  <c r="T457"/>
  <c r="S457"/>
  <c r="R457"/>
  <c r="Q457"/>
  <c r="P457"/>
  <c r="O457"/>
  <c r="N457"/>
  <c r="M457"/>
  <c r="L457"/>
  <c r="K457"/>
  <c r="J457"/>
  <c r="AH456"/>
  <c r="AF456"/>
  <c r="AE456"/>
  <c r="AD456"/>
  <c r="AC456"/>
  <c r="AB456"/>
  <c r="AA456"/>
  <c r="Z456"/>
  <c r="Y456"/>
  <c r="X456"/>
  <c r="W456"/>
  <c r="V456"/>
  <c r="U456"/>
  <c r="T456"/>
  <c r="S456"/>
  <c r="R456"/>
  <c r="Q456"/>
  <c r="P456"/>
  <c r="O456"/>
  <c r="N456"/>
  <c r="M456"/>
  <c r="L456"/>
  <c r="K456"/>
  <c r="J456"/>
  <c r="AH455"/>
  <c r="AF455"/>
  <c r="AE455"/>
  <c r="AD455"/>
  <c r="AC455"/>
  <c r="AB455"/>
  <c r="AA455"/>
  <c r="Z455"/>
  <c r="Y455"/>
  <c r="X455"/>
  <c r="W455"/>
  <c r="V455"/>
  <c r="U455"/>
  <c r="T455"/>
  <c r="S455"/>
  <c r="R455"/>
  <c r="Q455"/>
  <c r="P455"/>
  <c r="O455"/>
  <c r="N455"/>
  <c r="M455"/>
  <c r="L455"/>
  <c r="K455"/>
  <c r="J455"/>
  <c r="AH454"/>
  <c r="AF454"/>
  <c r="AE454"/>
  <c r="AD454"/>
  <c r="AC454"/>
  <c r="AB454"/>
  <c r="AA454"/>
  <c r="Z454"/>
  <c r="Y454"/>
  <c r="X454"/>
  <c r="W454"/>
  <c r="V454"/>
  <c r="U454"/>
  <c r="T454"/>
  <c r="S454"/>
  <c r="R454"/>
  <c r="Q454"/>
  <c r="P454"/>
  <c r="O454"/>
  <c r="N454"/>
  <c r="M454"/>
  <c r="L454"/>
  <c r="K454"/>
  <c r="J454"/>
  <c r="AH453"/>
  <c r="AF453"/>
  <c r="AE453"/>
  <c r="AD453"/>
  <c r="AC453"/>
  <c r="AB453"/>
  <c r="AA453"/>
  <c r="Z453"/>
  <c r="Y453"/>
  <c r="X453"/>
  <c r="W453"/>
  <c r="V453"/>
  <c r="U453"/>
  <c r="T453"/>
  <c r="S453"/>
  <c r="R453"/>
  <c r="Q453"/>
  <c r="P453"/>
  <c r="O453"/>
  <c r="N453"/>
  <c r="M453"/>
  <c r="L453"/>
  <c r="K453"/>
  <c r="J453"/>
  <c r="AH452"/>
  <c r="AF452"/>
  <c r="AE452"/>
  <c r="AD452"/>
  <c r="AC452"/>
  <c r="AB452"/>
  <c r="AA452"/>
  <c r="Z452"/>
  <c r="Y452"/>
  <c r="X452"/>
  <c r="W452"/>
  <c r="V452"/>
  <c r="U452"/>
  <c r="T452"/>
  <c r="S452"/>
  <c r="R452"/>
  <c r="Q452"/>
  <c r="P452"/>
  <c r="O452"/>
  <c r="N452"/>
  <c r="M452"/>
  <c r="L452"/>
  <c r="K452"/>
  <c r="J452"/>
  <c r="AH451"/>
  <c r="AF451"/>
  <c r="AE451"/>
  <c r="AD451"/>
  <c r="AC451"/>
  <c r="AB451"/>
  <c r="AA451"/>
  <c r="Z451"/>
  <c r="Y451"/>
  <c r="X451"/>
  <c r="W451"/>
  <c r="V451"/>
  <c r="U451"/>
  <c r="T451"/>
  <c r="S451"/>
  <c r="R451"/>
  <c r="Q451"/>
  <c r="P451"/>
  <c r="O451"/>
  <c r="N451"/>
  <c r="M451"/>
  <c r="L451"/>
  <c r="K451"/>
  <c r="J451"/>
  <c r="AH450"/>
  <c r="AF450"/>
  <c r="AE450"/>
  <c r="AD450"/>
  <c r="AC450"/>
  <c r="AB450"/>
  <c r="AA450"/>
  <c r="Z450"/>
  <c r="Y450"/>
  <c r="X450"/>
  <c r="W450"/>
  <c r="V450"/>
  <c r="U450"/>
  <c r="T450"/>
  <c r="S450"/>
  <c r="R450"/>
  <c r="Q450"/>
  <c r="P450"/>
  <c r="O450"/>
  <c r="N450"/>
  <c r="M450"/>
  <c r="L450"/>
  <c r="K450"/>
  <c r="J450"/>
  <c r="AH449"/>
  <c r="AF449"/>
  <c r="AE449"/>
  <c r="AD449"/>
  <c r="AC449"/>
  <c r="AB449"/>
  <c r="AA449"/>
  <c r="Z449"/>
  <c r="Y449"/>
  <c r="X449"/>
  <c r="W449"/>
  <c r="V449"/>
  <c r="U449"/>
  <c r="T449"/>
  <c r="S449"/>
  <c r="R449"/>
  <c r="Q449"/>
  <c r="P449"/>
  <c r="O449"/>
  <c r="N449"/>
  <c r="M449"/>
  <c r="L449"/>
  <c r="K449"/>
  <c r="J449"/>
  <c r="AH448"/>
  <c r="AF448"/>
  <c r="AE448"/>
  <c r="AD448"/>
  <c r="AC448"/>
  <c r="AB448"/>
  <c r="AA448"/>
  <c r="Z448"/>
  <c r="Y448"/>
  <c r="X448"/>
  <c r="W448"/>
  <c r="V448"/>
  <c r="U448"/>
  <c r="T448"/>
  <c r="S448"/>
  <c r="R448"/>
  <c r="Q448"/>
  <c r="P448"/>
  <c r="O448"/>
  <c r="N448"/>
  <c r="M448"/>
  <c r="L448"/>
  <c r="K448"/>
  <c r="J448"/>
  <c r="AH447"/>
  <c r="AF447"/>
  <c r="AE447"/>
  <c r="AD447"/>
  <c r="AC447"/>
  <c r="AB447"/>
  <c r="AA447"/>
  <c r="Z447"/>
  <c r="Y447"/>
  <c r="X447"/>
  <c r="W447"/>
  <c r="V447"/>
  <c r="U447"/>
  <c r="T447"/>
  <c r="S447"/>
  <c r="R447"/>
  <c r="Q447"/>
  <c r="P447"/>
  <c r="O447"/>
  <c r="N447"/>
  <c r="M447"/>
  <c r="L447"/>
  <c r="K447"/>
  <c r="J447"/>
  <c r="AH446"/>
  <c r="AF446"/>
  <c r="AE446"/>
  <c r="AD446"/>
  <c r="AC446"/>
  <c r="AB446"/>
  <c r="AA446"/>
  <c r="Z446"/>
  <c r="Y446"/>
  <c r="X446"/>
  <c r="W446"/>
  <c r="V446"/>
  <c r="U446"/>
  <c r="T446"/>
  <c r="S446"/>
  <c r="R446"/>
  <c r="Q446"/>
  <c r="P446"/>
  <c r="O446"/>
  <c r="N446"/>
  <c r="M446"/>
  <c r="L446"/>
  <c r="K446"/>
  <c r="J446"/>
  <c r="AH445"/>
  <c r="AF445"/>
  <c r="AE445"/>
  <c r="AD445"/>
  <c r="AC445"/>
  <c r="AB445"/>
  <c r="AA445"/>
  <c r="Z445"/>
  <c r="Y445"/>
  <c r="X445"/>
  <c r="W445"/>
  <c r="V445"/>
  <c r="U445"/>
  <c r="T445"/>
  <c r="S445"/>
  <c r="R445"/>
  <c r="Q445"/>
  <c r="P445"/>
  <c r="O445"/>
  <c r="N445"/>
  <c r="M445"/>
  <c r="L445"/>
  <c r="K445"/>
  <c r="J445"/>
  <c r="AH444"/>
  <c r="AF444"/>
  <c r="AE444"/>
  <c r="AD444"/>
  <c r="AC444"/>
  <c r="AB444"/>
  <c r="AA444"/>
  <c r="Z444"/>
  <c r="Y444"/>
  <c r="X444"/>
  <c r="W444"/>
  <c r="V444"/>
  <c r="U444"/>
  <c r="T444"/>
  <c r="S444"/>
  <c r="R444"/>
  <c r="Q444"/>
  <c r="P444"/>
  <c r="O444"/>
  <c r="N444"/>
  <c r="M444"/>
  <c r="L444"/>
  <c r="K444"/>
  <c r="J444"/>
  <c r="AH443"/>
  <c r="AF443"/>
  <c r="AE443"/>
  <c r="AD443"/>
  <c r="AC443"/>
  <c r="AB443"/>
  <c r="AA443"/>
  <c r="Z443"/>
  <c r="Y443"/>
  <c r="X443"/>
  <c r="W443"/>
  <c r="V443"/>
  <c r="U443"/>
  <c r="T443"/>
  <c r="S443"/>
  <c r="R443"/>
  <c r="Q443"/>
  <c r="P443"/>
  <c r="O443"/>
  <c r="N443"/>
  <c r="M443"/>
  <c r="L443"/>
  <c r="K443"/>
  <c r="J443"/>
  <c r="AH442"/>
  <c r="AF442"/>
  <c r="AE442"/>
  <c r="AD442"/>
  <c r="AC442"/>
  <c r="AB442"/>
  <c r="AA442"/>
  <c r="Z442"/>
  <c r="Y442"/>
  <c r="X442"/>
  <c r="W442"/>
  <c r="V442"/>
  <c r="U442"/>
  <c r="T442"/>
  <c r="S442"/>
  <c r="R442"/>
  <c r="Q442"/>
  <c r="P442"/>
  <c r="O442"/>
  <c r="N442"/>
  <c r="M442"/>
  <c r="L442"/>
  <c r="K442"/>
  <c r="J442"/>
  <c r="AH441"/>
  <c r="AF441"/>
  <c r="AE441"/>
  <c r="AD441"/>
  <c r="AC441"/>
  <c r="AB441"/>
  <c r="AA441"/>
  <c r="Z441"/>
  <c r="Y441"/>
  <c r="X441"/>
  <c r="W441"/>
  <c r="V441"/>
  <c r="U441"/>
  <c r="T441"/>
  <c r="S441"/>
  <c r="R441"/>
  <c r="Q441"/>
  <c r="P441"/>
  <c r="O441"/>
  <c r="N441"/>
  <c r="M441"/>
  <c r="L441"/>
  <c r="K441"/>
  <c r="J441"/>
  <c r="AH440"/>
  <c r="AF440"/>
  <c r="AE440"/>
  <c r="AD440"/>
  <c r="AC440"/>
  <c r="AB440"/>
  <c r="AA440"/>
  <c r="Z440"/>
  <c r="Y440"/>
  <c r="X440"/>
  <c r="W440"/>
  <c r="V440"/>
  <c r="U440"/>
  <c r="T440"/>
  <c r="S440"/>
  <c r="R440"/>
  <c r="Q440"/>
  <c r="P440"/>
  <c r="O440"/>
  <c r="N440"/>
  <c r="M440"/>
  <c r="L440"/>
  <c r="K440"/>
  <c r="J440"/>
  <c r="AH439"/>
  <c r="AF439"/>
  <c r="AE439"/>
  <c r="AD439"/>
  <c r="AC439"/>
  <c r="AB439"/>
  <c r="AA439"/>
  <c r="Z439"/>
  <c r="Y439"/>
  <c r="X439"/>
  <c r="W439"/>
  <c r="V439"/>
  <c r="U439"/>
  <c r="T439"/>
  <c r="S439"/>
  <c r="R439"/>
  <c r="Q439"/>
  <c r="P439"/>
  <c r="O439"/>
  <c r="N439"/>
  <c r="M439"/>
  <c r="L439"/>
  <c r="K439"/>
  <c r="J439"/>
  <c r="AH438"/>
  <c r="AF438"/>
  <c r="AE438"/>
  <c r="AD438"/>
  <c r="AC438"/>
  <c r="AB438"/>
  <c r="AA438"/>
  <c r="Z438"/>
  <c r="Y438"/>
  <c r="X438"/>
  <c r="W438"/>
  <c r="V438"/>
  <c r="U438"/>
  <c r="T438"/>
  <c r="S438"/>
  <c r="R438"/>
  <c r="Q438"/>
  <c r="P438"/>
  <c r="O438"/>
  <c r="N438"/>
  <c r="M438"/>
  <c r="L438"/>
  <c r="K438"/>
  <c r="J438"/>
  <c r="AH437"/>
  <c r="AF437"/>
  <c r="AE437"/>
  <c r="AD437"/>
  <c r="AC437"/>
  <c r="AB437"/>
  <c r="AA437"/>
  <c r="Z437"/>
  <c r="Y437"/>
  <c r="X437"/>
  <c r="W437"/>
  <c r="V437"/>
  <c r="U437"/>
  <c r="T437"/>
  <c r="S437"/>
  <c r="R437"/>
  <c r="Q437"/>
  <c r="P437"/>
  <c r="O437"/>
  <c r="N437"/>
  <c r="M437"/>
  <c r="L437"/>
  <c r="K437"/>
  <c r="J437"/>
  <c r="AH436"/>
  <c r="AF436"/>
  <c r="AE436"/>
  <c r="AD436"/>
  <c r="AC436"/>
  <c r="AB436"/>
  <c r="AA436"/>
  <c r="Z436"/>
  <c r="Y436"/>
  <c r="X436"/>
  <c r="W436"/>
  <c r="V436"/>
  <c r="U436"/>
  <c r="T436"/>
  <c r="S436"/>
  <c r="R436"/>
  <c r="Q436"/>
  <c r="P436"/>
  <c r="O436"/>
  <c r="N436"/>
  <c r="M436"/>
  <c r="L436"/>
  <c r="K436"/>
  <c r="J436"/>
  <c r="AH435"/>
  <c r="AF435"/>
  <c r="AE435"/>
  <c r="AD435"/>
  <c r="AC435"/>
  <c r="AB435"/>
  <c r="AA435"/>
  <c r="Z435"/>
  <c r="Y435"/>
  <c r="X435"/>
  <c r="W435"/>
  <c r="V435"/>
  <c r="U435"/>
  <c r="T435"/>
  <c r="S435"/>
  <c r="R435"/>
  <c r="Q435"/>
  <c r="P435"/>
  <c r="O435"/>
  <c r="N435"/>
  <c r="M435"/>
  <c r="L435"/>
  <c r="K435"/>
  <c r="J435"/>
  <c r="AH434"/>
  <c r="AF434"/>
  <c r="AE434"/>
  <c r="AD434"/>
  <c r="AC434"/>
  <c r="AB434"/>
  <c r="AA434"/>
  <c r="Z434"/>
  <c r="Y434"/>
  <c r="X434"/>
  <c r="W434"/>
  <c r="V434"/>
  <c r="U434"/>
  <c r="T434"/>
  <c r="S434"/>
  <c r="R434"/>
  <c r="Q434"/>
  <c r="P434"/>
  <c r="O434"/>
  <c r="N434"/>
  <c r="M434"/>
  <c r="L434"/>
  <c r="K434"/>
  <c r="J434"/>
  <c r="AH433"/>
  <c r="AF433"/>
  <c r="AE433"/>
  <c r="AD433"/>
  <c r="AC433"/>
  <c r="AB433"/>
  <c r="AA433"/>
  <c r="Z433"/>
  <c r="Y433"/>
  <c r="X433"/>
  <c r="W433"/>
  <c r="V433"/>
  <c r="U433"/>
  <c r="T433"/>
  <c r="S433"/>
  <c r="R433"/>
  <c r="Q433"/>
  <c r="P433"/>
  <c r="O433"/>
  <c r="N433"/>
  <c r="M433"/>
  <c r="L433"/>
  <c r="K433"/>
  <c r="J433"/>
  <c r="AH432"/>
  <c r="AF432"/>
  <c r="AE432"/>
  <c r="AD432"/>
  <c r="AC432"/>
  <c r="AB432"/>
  <c r="AA432"/>
  <c r="Z432"/>
  <c r="Y432"/>
  <c r="X432"/>
  <c r="W432"/>
  <c r="V432"/>
  <c r="U432"/>
  <c r="T432"/>
  <c r="S432"/>
  <c r="R432"/>
  <c r="Q432"/>
  <c r="P432"/>
  <c r="O432"/>
  <c r="N432"/>
  <c r="M432"/>
  <c r="L432"/>
  <c r="K432"/>
  <c r="J432"/>
  <c r="AH431"/>
  <c r="AF431"/>
  <c r="AE431"/>
  <c r="AD431"/>
  <c r="AC431"/>
  <c r="AB431"/>
  <c r="AA431"/>
  <c r="Z431"/>
  <c r="Y431"/>
  <c r="X431"/>
  <c r="W431"/>
  <c r="V431"/>
  <c r="U431"/>
  <c r="T431"/>
  <c r="S431"/>
  <c r="R431"/>
  <c r="Q431"/>
  <c r="P431"/>
  <c r="O431"/>
  <c r="N431"/>
  <c r="M431"/>
  <c r="L431"/>
  <c r="K431"/>
  <c r="J431"/>
  <c r="AH430"/>
  <c r="AF430"/>
  <c r="AE430"/>
  <c r="AD430"/>
  <c r="AC430"/>
  <c r="AB430"/>
  <c r="AA430"/>
  <c r="Z430"/>
  <c r="Y430"/>
  <c r="X430"/>
  <c r="W430"/>
  <c r="V430"/>
  <c r="U430"/>
  <c r="T430"/>
  <c r="S430"/>
  <c r="R430"/>
  <c r="Q430"/>
  <c r="P430"/>
  <c r="O430"/>
  <c r="N430"/>
  <c r="M430"/>
  <c r="L430"/>
  <c r="K430"/>
  <c r="J430"/>
  <c r="AH429"/>
  <c r="AF429"/>
  <c r="AE429"/>
  <c r="AD429"/>
  <c r="AC429"/>
  <c r="AB429"/>
  <c r="AA429"/>
  <c r="Z429"/>
  <c r="Y429"/>
  <c r="X429"/>
  <c r="W429"/>
  <c r="V429"/>
  <c r="U429"/>
  <c r="T429"/>
  <c r="S429"/>
  <c r="R429"/>
  <c r="Q429"/>
  <c r="P429"/>
  <c r="O429"/>
  <c r="N429"/>
  <c r="M429"/>
  <c r="L429"/>
  <c r="K429"/>
  <c r="J429"/>
  <c r="AH428"/>
  <c r="AF428"/>
  <c r="AE428"/>
  <c r="AD428"/>
  <c r="AC428"/>
  <c r="AB428"/>
  <c r="AA428"/>
  <c r="Z428"/>
  <c r="Y428"/>
  <c r="X428"/>
  <c r="W428"/>
  <c r="V428"/>
  <c r="U428"/>
  <c r="T428"/>
  <c r="S428"/>
  <c r="R428"/>
  <c r="Q428"/>
  <c r="P428"/>
  <c r="O428"/>
  <c r="N428"/>
  <c r="M428"/>
  <c r="L428"/>
  <c r="K428"/>
  <c r="J428"/>
  <c r="AH427"/>
  <c r="AF427"/>
  <c r="AE427"/>
  <c r="AD427"/>
  <c r="AC427"/>
  <c r="AB427"/>
  <c r="AA427"/>
  <c r="Z427"/>
  <c r="Y427"/>
  <c r="X427"/>
  <c r="W427"/>
  <c r="V427"/>
  <c r="U427"/>
  <c r="T427"/>
  <c r="S427"/>
  <c r="R427"/>
  <c r="Q427"/>
  <c r="P427"/>
  <c r="O427"/>
  <c r="N427"/>
  <c r="M427"/>
  <c r="L427"/>
  <c r="K427"/>
  <c r="J427"/>
  <c r="AH426"/>
  <c r="AF426"/>
  <c r="AE426"/>
  <c r="AD426"/>
  <c r="AC426"/>
  <c r="AB426"/>
  <c r="AA426"/>
  <c r="Z426"/>
  <c r="Y426"/>
  <c r="X426"/>
  <c r="W426"/>
  <c r="V426"/>
  <c r="U426"/>
  <c r="T426"/>
  <c r="S426"/>
  <c r="R426"/>
  <c r="Q426"/>
  <c r="P426"/>
  <c r="O426"/>
  <c r="N426"/>
  <c r="M426"/>
  <c r="L426"/>
  <c r="K426"/>
  <c r="J426"/>
  <c r="AH425"/>
  <c r="AF425"/>
  <c r="AE425"/>
  <c r="AD425"/>
  <c r="AC425"/>
  <c r="AB425"/>
  <c r="AA425"/>
  <c r="Z425"/>
  <c r="Y425"/>
  <c r="X425"/>
  <c r="W425"/>
  <c r="V425"/>
  <c r="U425"/>
  <c r="T425"/>
  <c r="S425"/>
  <c r="R425"/>
  <c r="Q425"/>
  <c r="P425"/>
  <c r="O425"/>
  <c r="N425"/>
  <c r="M425"/>
  <c r="L425"/>
  <c r="K425"/>
  <c r="J425"/>
  <c r="AH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AH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AH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AH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AH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AH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AH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AH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AH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AH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AH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AH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AH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AH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AH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AH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AH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AH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O239" i="2"/>
  <c r="N239"/>
  <c r="M239"/>
  <c r="L239"/>
  <c r="K239"/>
  <c r="J239"/>
  <c r="I239"/>
  <c r="H239"/>
  <c r="O238"/>
  <c r="N238"/>
  <c r="M238"/>
  <c r="L238"/>
  <c r="K238"/>
  <c r="J238"/>
  <c r="I238"/>
  <c r="H238"/>
  <c r="O237"/>
  <c r="N237"/>
  <c r="M237"/>
  <c r="L237"/>
  <c r="K237"/>
  <c r="J237"/>
  <c r="I237"/>
  <c r="H237"/>
  <c r="O236"/>
  <c r="N236"/>
  <c r="M236"/>
  <c r="L236"/>
  <c r="K236"/>
  <c r="J236"/>
  <c r="I236"/>
  <c r="H236"/>
  <c r="O235"/>
  <c r="N235"/>
  <c r="M235"/>
  <c r="L235"/>
  <c r="K235"/>
  <c r="J235"/>
  <c r="I235"/>
  <c r="H235"/>
  <c r="O234"/>
  <c r="N234"/>
  <c r="M234"/>
  <c r="L234"/>
  <c r="K234"/>
  <c r="J234"/>
  <c r="I234"/>
  <c r="H234"/>
  <c r="O233"/>
  <c r="N233"/>
  <c r="M233"/>
  <c r="L233"/>
  <c r="K233"/>
  <c r="J233"/>
  <c r="I233"/>
  <c r="H233"/>
  <c r="O232"/>
  <c r="N232"/>
  <c r="M232"/>
  <c r="L232"/>
  <c r="K232"/>
  <c r="J232"/>
  <c r="I232"/>
  <c r="H232"/>
  <c r="O231"/>
  <c r="N231"/>
  <c r="M231"/>
  <c r="L231"/>
  <c r="K231"/>
  <c r="J231"/>
  <c r="I231"/>
  <c r="H231"/>
  <c r="O230"/>
  <c r="N230"/>
  <c r="M230"/>
  <c r="L230"/>
  <c r="K230"/>
  <c r="J230"/>
  <c r="I230"/>
  <c r="H230"/>
  <c r="AH2338" i="1"/>
  <c r="AF2338"/>
  <c r="AE2338"/>
  <c r="AD2338"/>
  <c r="AC2338"/>
  <c r="AB2338"/>
  <c r="AA2338"/>
  <c r="Z2338"/>
  <c r="Y2338"/>
  <c r="X2338"/>
  <c r="W2338"/>
  <c r="V2338"/>
  <c r="U2338"/>
  <c r="T2338"/>
  <c r="S2338"/>
  <c r="R2338"/>
  <c r="Q2338"/>
  <c r="P2338"/>
  <c r="O2338"/>
  <c r="N2338"/>
  <c r="M2338"/>
  <c r="L2338"/>
  <c r="K2338"/>
  <c r="J2338"/>
  <c r="AH2337"/>
  <c r="AF2337"/>
  <c r="AE2337"/>
  <c r="AD2337"/>
  <c r="AC2337"/>
  <c r="AB2337"/>
  <c r="AA2337"/>
  <c r="Z2337"/>
  <c r="Y2337"/>
  <c r="X2337"/>
  <c r="W2337"/>
  <c r="V2337"/>
  <c r="U2337"/>
  <c r="T2337"/>
  <c r="S2337"/>
  <c r="R2337"/>
  <c r="Q2337"/>
  <c r="P2337"/>
  <c r="O2337"/>
  <c r="N2337"/>
  <c r="M2337"/>
  <c r="L2337"/>
  <c r="K2337"/>
  <c r="J2337"/>
  <c r="AH2336"/>
  <c r="AF2336"/>
  <c r="AE2336"/>
  <c r="AD2336"/>
  <c r="AC2336"/>
  <c r="AB2336"/>
  <c r="AA2336"/>
  <c r="Z2336"/>
  <c r="Y2336"/>
  <c r="X2336"/>
  <c r="W2336"/>
  <c r="V2336"/>
  <c r="U2336"/>
  <c r="T2336"/>
  <c r="S2336"/>
  <c r="R2336"/>
  <c r="Q2336"/>
  <c r="P2336"/>
  <c r="O2336"/>
  <c r="N2336"/>
  <c r="M2336"/>
  <c r="L2336"/>
  <c r="K2336"/>
  <c r="J2336"/>
  <c r="AH2335"/>
  <c r="AF2335"/>
  <c r="AE2335"/>
  <c r="AD2335"/>
  <c r="AC2335"/>
  <c r="AB2335"/>
  <c r="AA2335"/>
  <c r="Z2335"/>
  <c r="Y2335"/>
  <c r="X2335"/>
  <c r="W2335"/>
  <c r="V2335"/>
  <c r="U2335"/>
  <c r="T2335"/>
  <c r="S2335"/>
  <c r="R2335"/>
  <c r="Q2335"/>
  <c r="P2335"/>
  <c r="O2335"/>
  <c r="N2335"/>
  <c r="M2335"/>
  <c r="L2335"/>
  <c r="K2335"/>
  <c r="J2335"/>
  <c r="AH2334"/>
  <c r="AF2334"/>
  <c r="AE2334"/>
  <c r="AD2334"/>
  <c r="AC2334"/>
  <c r="AB2334"/>
  <c r="AA2334"/>
  <c r="Z2334"/>
  <c r="Y2334"/>
  <c r="X2334"/>
  <c r="W2334"/>
  <c r="V2334"/>
  <c r="U2334"/>
  <c r="T2334"/>
  <c r="S2334"/>
  <c r="R2334"/>
  <c r="Q2334"/>
  <c r="P2334"/>
  <c r="O2334"/>
  <c r="N2334"/>
  <c r="M2334"/>
  <c r="L2334"/>
  <c r="K2334"/>
  <c r="J2334"/>
  <c r="AH2333"/>
  <c r="AF2333"/>
  <c r="AE2333"/>
  <c r="AD2333"/>
  <c r="AC2333"/>
  <c r="AB2333"/>
  <c r="AA2333"/>
  <c r="Z2333"/>
  <c r="Y2333"/>
  <c r="X2333"/>
  <c r="W2333"/>
  <c r="V2333"/>
  <c r="U2333"/>
  <c r="T2333"/>
  <c r="S2333"/>
  <c r="R2333"/>
  <c r="Q2333"/>
  <c r="P2333"/>
  <c r="O2333"/>
  <c r="N2333"/>
  <c r="M2333"/>
  <c r="L2333"/>
  <c r="K2333"/>
  <c r="J2333"/>
  <c r="AH2332"/>
  <c r="AF2332"/>
  <c r="AE2332"/>
  <c r="AD2332"/>
  <c r="AC2332"/>
  <c r="AB2332"/>
  <c r="AA2332"/>
  <c r="Z2332"/>
  <c r="Y2332"/>
  <c r="X2332"/>
  <c r="W2332"/>
  <c r="V2332"/>
  <c r="U2332"/>
  <c r="T2332"/>
  <c r="S2332"/>
  <c r="R2332"/>
  <c r="Q2332"/>
  <c r="P2332"/>
  <c r="O2332"/>
  <c r="N2332"/>
  <c r="M2332"/>
  <c r="L2332"/>
  <c r="K2332"/>
  <c r="J2332"/>
  <c r="AH2331"/>
  <c r="AF2331"/>
  <c r="AE2331"/>
  <c r="AD2331"/>
  <c r="AC2331"/>
  <c r="AB2331"/>
  <c r="AA2331"/>
  <c r="Z2331"/>
  <c r="Y2331"/>
  <c r="X2331"/>
  <c r="W2331"/>
  <c r="V2331"/>
  <c r="U2331"/>
  <c r="T2331"/>
  <c r="S2331"/>
  <c r="R2331"/>
  <c r="Q2331"/>
  <c r="P2331"/>
  <c r="O2331"/>
  <c r="N2331"/>
  <c r="M2331"/>
  <c r="L2331"/>
  <c r="K2331"/>
  <c r="J2331"/>
  <c r="AH2330"/>
  <c r="AF2330"/>
  <c r="AE2330"/>
  <c r="AD2330"/>
  <c r="AC2330"/>
  <c r="AB2330"/>
  <c r="AA2330"/>
  <c r="Z2330"/>
  <c r="Y2330"/>
  <c r="X2330"/>
  <c r="W2330"/>
  <c r="V2330"/>
  <c r="U2330"/>
  <c r="T2330"/>
  <c r="S2330"/>
  <c r="R2330"/>
  <c r="Q2330"/>
  <c r="P2330"/>
  <c r="O2330"/>
  <c r="N2330"/>
  <c r="M2330"/>
  <c r="L2330"/>
  <c r="K2330"/>
  <c r="J2330"/>
  <c r="AH2329"/>
  <c r="AF2329"/>
  <c r="AE2329"/>
  <c r="AD2329"/>
  <c r="AC2329"/>
  <c r="AB2329"/>
  <c r="AA2329"/>
  <c r="Z2329"/>
  <c r="Y2329"/>
  <c r="X2329"/>
  <c r="W2329"/>
  <c r="V2329"/>
  <c r="U2329"/>
  <c r="T2329"/>
  <c r="S2329"/>
  <c r="R2329"/>
  <c r="Q2329"/>
  <c r="P2329"/>
  <c r="O2329"/>
  <c r="N2329"/>
  <c r="M2329"/>
  <c r="L2329"/>
  <c r="K2329"/>
  <c r="J2329"/>
  <c r="AH2328"/>
  <c r="AF2328"/>
  <c r="AE2328"/>
  <c r="AD2328"/>
  <c r="AC2328"/>
  <c r="AB2328"/>
  <c r="AA2328"/>
  <c r="Z2328"/>
  <c r="Y2328"/>
  <c r="X2328"/>
  <c r="W2328"/>
  <c r="V2328"/>
  <c r="U2328"/>
  <c r="T2328"/>
  <c r="S2328"/>
  <c r="R2328"/>
  <c r="Q2328"/>
  <c r="P2328"/>
  <c r="O2328"/>
  <c r="N2328"/>
  <c r="M2328"/>
  <c r="L2328"/>
  <c r="K2328"/>
  <c r="J2328"/>
  <c r="AH2327"/>
  <c r="AF2327"/>
  <c r="AE2327"/>
  <c r="AD2327"/>
  <c r="AC2327"/>
  <c r="AB2327"/>
  <c r="AA2327"/>
  <c r="Z2327"/>
  <c r="Y2327"/>
  <c r="X2327"/>
  <c r="W2327"/>
  <c r="V2327"/>
  <c r="U2327"/>
  <c r="T2327"/>
  <c r="S2327"/>
  <c r="R2327"/>
  <c r="Q2327"/>
  <c r="P2327"/>
  <c r="O2327"/>
  <c r="N2327"/>
  <c r="M2327"/>
  <c r="L2327"/>
  <c r="K2327"/>
  <c r="J2327"/>
  <c r="AH2326"/>
  <c r="AF2326"/>
  <c r="AE2326"/>
  <c r="AD2326"/>
  <c r="AC2326"/>
  <c r="AB2326"/>
  <c r="AA2326"/>
  <c r="Z2326"/>
  <c r="Y2326"/>
  <c r="X2326"/>
  <c r="W2326"/>
  <c r="V2326"/>
  <c r="U2326"/>
  <c r="T2326"/>
  <c r="S2326"/>
  <c r="R2326"/>
  <c r="Q2326"/>
  <c r="P2326"/>
  <c r="O2326"/>
  <c r="N2326"/>
  <c r="M2326"/>
  <c r="L2326"/>
  <c r="K2326"/>
  <c r="J2326"/>
  <c r="AH2325"/>
  <c r="AF2325"/>
  <c r="AE2325"/>
  <c r="AD2325"/>
  <c r="AC2325"/>
  <c r="AB2325"/>
  <c r="AA2325"/>
  <c r="Z2325"/>
  <c r="Y2325"/>
  <c r="X2325"/>
  <c r="W2325"/>
  <c r="V2325"/>
  <c r="U2325"/>
  <c r="T2325"/>
  <c r="S2325"/>
  <c r="R2325"/>
  <c r="Q2325"/>
  <c r="P2325"/>
  <c r="O2325"/>
  <c r="N2325"/>
  <c r="M2325"/>
  <c r="L2325"/>
  <c r="K2325"/>
  <c r="J2325"/>
  <c r="AH2324"/>
  <c r="AF2324"/>
  <c r="AE2324"/>
  <c r="AD2324"/>
  <c r="AC2324"/>
  <c r="AB2324"/>
  <c r="AA2324"/>
  <c r="Z2324"/>
  <c r="Y2324"/>
  <c r="X2324"/>
  <c r="W2324"/>
  <c r="V2324"/>
  <c r="U2324"/>
  <c r="T2324"/>
  <c r="S2324"/>
  <c r="R2324"/>
  <c r="Q2324"/>
  <c r="P2324"/>
  <c r="O2324"/>
  <c r="N2324"/>
  <c r="M2324"/>
  <c r="L2324"/>
  <c r="K2324"/>
  <c r="J2324"/>
  <c r="AH2323"/>
  <c r="AF2323"/>
  <c r="AE2323"/>
  <c r="AD2323"/>
  <c r="AC2323"/>
  <c r="AB2323"/>
  <c r="AA2323"/>
  <c r="Z2323"/>
  <c r="Y2323"/>
  <c r="X2323"/>
  <c r="W2323"/>
  <c r="V2323"/>
  <c r="U2323"/>
  <c r="T2323"/>
  <c r="S2323"/>
  <c r="R2323"/>
  <c r="Q2323"/>
  <c r="P2323"/>
  <c r="O2323"/>
  <c r="N2323"/>
  <c r="M2323"/>
  <c r="L2323"/>
  <c r="K2323"/>
  <c r="J2323"/>
  <c r="AH2322"/>
  <c r="AF2322"/>
  <c r="AE2322"/>
  <c r="AD2322"/>
  <c r="AC2322"/>
  <c r="AB2322"/>
  <c r="AA2322"/>
  <c r="Z2322"/>
  <c r="Y2322"/>
  <c r="X2322"/>
  <c r="W2322"/>
  <c r="V2322"/>
  <c r="U2322"/>
  <c r="T2322"/>
  <c r="S2322"/>
  <c r="R2322"/>
  <c r="Q2322"/>
  <c r="P2322"/>
  <c r="O2322"/>
  <c r="N2322"/>
  <c r="M2322"/>
  <c r="L2322"/>
  <c r="K2322"/>
  <c r="J2322"/>
  <c r="AH2321"/>
  <c r="AF2321"/>
  <c r="AE2321"/>
  <c r="AD2321"/>
  <c r="AC2321"/>
  <c r="AB2321"/>
  <c r="AA2321"/>
  <c r="Z2321"/>
  <c r="Y2321"/>
  <c r="X2321"/>
  <c r="W2321"/>
  <c r="V2321"/>
  <c r="U2321"/>
  <c r="T2321"/>
  <c r="S2321"/>
  <c r="R2321"/>
  <c r="Q2321"/>
  <c r="P2321"/>
  <c r="O2321"/>
  <c r="N2321"/>
  <c r="M2321"/>
  <c r="L2321"/>
  <c r="K2321"/>
  <c r="J2321"/>
  <c r="AH2320"/>
  <c r="AF2320"/>
  <c r="AE2320"/>
  <c r="AD2320"/>
  <c r="AC2320"/>
  <c r="AB2320"/>
  <c r="AA2320"/>
  <c r="Z2320"/>
  <c r="Y2320"/>
  <c r="X2320"/>
  <c r="W2320"/>
  <c r="V2320"/>
  <c r="U2320"/>
  <c r="T2320"/>
  <c r="S2320"/>
  <c r="R2320"/>
  <c r="Q2320"/>
  <c r="P2320"/>
  <c r="O2320"/>
  <c r="N2320"/>
  <c r="M2320"/>
  <c r="L2320"/>
  <c r="K2320"/>
  <c r="J2320"/>
  <c r="AH2319"/>
  <c r="AF2319"/>
  <c r="AE2319"/>
  <c r="AD2319"/>
  <c r="AC2319"/>
  <c r="AB2319"/>
  <c r="AA2319"/>
  <c r="Z2319"/>
  <c r="Y2319"/>
  <c r="X2319"/>
  <c r="W2319"/>
  <c r="V2319"/>
  <c r="U2319"/>
  <c r="T2319"/>
  <c r="S2319"/>
  <c r="R2319"/>
  <c r="Q2319"/>
  <c r="P2319"/>
  <c r="O2319"/>
  <c r="N2319"/>
  <c r="M2319"/>
  <c r="L2319"/>
  <c r="K2319"/>
  <c r="J2319"/>
  <c r="AH2318"/>
  <c r="AF2318"/>
  <c r="AE2318"/>
  <c r="AD2318"/>
  <c r="AC2318"/>
  <c r="AB2318"/>
  <c r="AA2318"/>
  <c r="Z2318"/>
  <c r="Y2318"/>
  <c r="X2318"/>
  <c r="W2318"/>
  <c r="V2318"/>
  <c r="U2318"/>
  <c r="T2318"/>
  <c r="S2318"/>
  <c r="R2318"/>
  <c r="Q2318"/>
  <c r="P2318"/>
  <c r="O2318"/>
  <c r="N2318"/>
  <c r="M2318"/>
  <c r="L2318"/>
  <c r="K2318"/>
  <c r="J2318"/>
  <c r="AH2317"/>
  <c r="AF2317"/>
  <c r="AE2317"/>
  <c r="AD2317"/>
  <c r="AC2317"/>
  <c r="AB2317"/>
  <c r="AA2317"/>
  <c r="Z2317"/>
  <c r="Y2317"/>
  <c r="X2317"/>
  <c r="W2317"/>
  <c r="V2317"/>
  <c r="U2317"/>
  <c r="T2317"/>
  <c r="S2317"/>
  <c r="R2317"/>
  <c r="Q2317"/>
  <c r="P2317"/>
  <c r="O2317"/>
  <c r="N2317"/>
  <c r="M2317"/>
  <c r="L2317"/>
  <c r="K2317"/>
  <c r="J2317"/>
  <c r="AH2316"/>
  <c r="AF2316"/>
  <c r="AE2316"/>
  <c r="AD2316"/>
  <c r="AC2316"/>
  <c r="AB2316"/>
  <c r="AA2316"/>
  <c r="Z2316"/>
  <c r="Y2316"/>
  <c r="X2316"/>
  <c r="W2316"/>
  <c r="V2316"/>
  <c r="U2316"/>
  <c r="T2316"/>
  <c r="S2316"/>
  <c r="R2316"/>
  <c r="Q2316"/>
  <c r="P2316"/>
  <c r="O2316"/>
  <c r="N2316"/>
  <c r="M2316"/>
  <c r="L2316"/>
  <c r="K2316"/>
  <c r="J2316"/>
  <c r="AH2315"/>
  <c r="AF2315"/>
  <c r="AE2315"/>
  <c r="AD2315"/>
  <c r="AC2315"/>
  <c r="AB2315"/>
  <c r="AA2315"/>
  <c r="Z2315"/>
  <c r="Y2315"/>
  <c r="X2315"/>
  <c r="W2315"/>
  <c r="V2315"/>
  <c r="U2315"/>
  <c r="T2315"/>
  <c r="S2315"/>
  <c r="R2315"/>
  <c r="Q2315"/>
  <c r="P2315"/>
  <c r="O2315"/>
  <c r="N2315"/>
  <c r="M2315"/>
  <c r="L2315"/>
  <c r="K2315"/>
  <c r="J2315"/>
  <c r="AH2314"/>
  <c r="AF2314"/>
  <c r="AE2314"/>
  <c r="AD2314"/>
  <c r="AC2314"/>
  <c r="AB2314"/>
  <c r="AA2314"/>
  <c r="Z2314"/>
  <c r="Y2314"/>
  <c r="X2314"/>
  <c r="W2314"/>
  <c r="V2314"/>
  <c r="U2314"/>
  <c r="T2314"/>
  <c r="S2314"/>
  <c r="R2314"/>
  <c r="Q2314"/>
  <c r="P2314"/>
  <c r="O2314"/>
  <c r="N2314"/>
  <c r="M2314"/>
  <c r="L2314"/>
  <c r="K2314"/>
  <c r="J2314"/>
  <c r="AH2313"/>
  <c r="AF2313"/>
  <c r="AE2313"/>
  <c r="AD2313"/>
  <c r="AC2313"/>
  <c r="AB2313"/>
  <c r="AA2313"/>
  <c r="Z2313"/>
  <c r="Y2313"/>
  <c r="X2313"/>
  <c r="W2313"/>
  <c r="V2313"/>
  <c r="U2313"/>
  <c r="T2313"/>
  <c r="S2313"/>
  <c r="R2313"/>
  <c r="Q2313"/>
  <c r="P2313"/>
  <c r="O2313"/>
  <c r="N2313"/>
  <c r="M2313"/>
  <c r="L2313"/>
  <c r="K2313"/>
  <c r="J2313"/>
  <c r="AH2312"/>
  <c r="AF2312"/>
  <c r="AE2312"/>
  <c r="AD2312"/>
  <c r="AC2312"/>
  <c r="AB2312"/>
  <c r="AA2312"/>
  <c r="Z2312"/>
  <c r="Y2312"/>
  <c r="X2312"/>
  <c r="W2312"/>
  <c r="V2312"/>
  <c r="U2312"/>
  <c r="T2312"/>
  <c r="S2312"/>
  <c r="R2312"/>
  <c r="Q2312"/>
  <c r="P2312"/>
  <c r="O2312"/>
  <c r="N2312"/>
  <c r="M2312"/>
  <c r="L2312"/>
  <c r="K2312"/>
  <c r="J2312"/>
  <c r="AH2311"/>
  <c r="AF2311"/>
  <c r="AE2311"/>
  <c r="AD2311"/>
  <c r="AC2311"/>
  <c r="AB2311"/>
  <c r="AA2311"/>
  <c r="Z2311"/>
  <c r="Y2311"/>
  <c r="X2311"/>
  <c r="W2311"/>
  <c r="V2311"/>
  <c r="U2311"/>
  <c r="T2311"/>
  <c r="S2311"/>
  <c r="R2311"/>
  <c r="Q2311"/>
  <c r="P2311"/>
  <c r="O2311"/>
  <c r="N2311"/>
  <c r="M2311"/>
  <c r="L2311"/>
  <c r="K2311"/>
  <c r="J2311"/>
  <c r="AH2310"/>
  <c r="AF2310"/>
  <c r="AE2310"/>
  <c r="AD2310"/>
  <c r="AC2310"/>
  <c r="AB2310"/>
  <c r="AA2310"/>
  <c r="Z2310"/>
  <c r="Y2310"/>
  <c r="X2310"/>
  <c r="W2310"/>
  <c r="V2310"/>
  <c r="U2310"/>
  <c r="T2310"/>
  <c r="S2310"/>
  <c r="R2310"/>
  <c r="Q2310"/>
  <c r="P2310"/>
  <c r="O2310"/>
  <c r="N2310"/>
  <c r="M2310"/>
  <c r="L2310"/>
  <c r="K2310"/>
  <c r="J2310"/>
  <c r="AH2309"/>
  <c r="AF2309"/>
  <c r="AE2309"/>
  <c r="AD2309"/>
  <c r="AC2309"/>
  <c r="AB2309"/>
  <c r="AA2309"/>
  <c r="Z2309"/>
  <c r="Y2309"/>
  <c r="X2309"/>
  <c r="W2309"/>
  <c r="V2309"/>
  <c r="U2309"/>
  <c r="T2309"/>
  <c r="S2309"/>
  <c r="R2309"/>
  <c r="Q2309"/>
  <c r="P2309"/>
  <c r="O2309"/>
  <c r="N2309"/>
  <c r="M2309"/>
  <c r="L2309"/>
  <c r="K2309"/>
  <c r="J2309"/>
  <c r="AH2308"/>
  <c r="AF2308"/>
  <c r="AE2308"/>
  <c r="AD2308"/>
  <c r="AC2308"/>
  <c r="AB2308"/>
  <c r="AA2308"/>
  <c r="Z2308"/>
  <c r="Y2308"/>
  <c r="X2308"/>
  <c r="W2308"/>
  <c r="V2308"/>
  <c r="U2308"/>
  <c r="T2308"/>
  <c r="S2308"/>
  <c r="R2308"/>
  <c r="Q2308"/>
  <c r="P2308"/>
  <c r="O2308"/>
  <c r="N2308"/>
  <c r="M2308"/>
  <c r="L2308"/>
  <c r="K2308"/>
  <c r="J2308"/>
  <c r="AH2307"/>
  <c r="AF2307"/>
  <c r="AE2307"/>
  <c r="AD2307"/>
  <c r="AC2307"/>
  <c r="AB2307"/>
  <c r="AA2307"/>
  <c r="Z2307"/>
  <c r="Y2307"/>
  <c r="X2307"/>
  <c r="W2307"/>
  <c r="V2307"/>
  <c r="U2307"/>
  <c r="T2307"/>
  <c r="S2307"/>
  <c r="R2307"/>
  <c r="Q2307"/>
  <c r="P2307"/>
  <c r="O2307"/>
  <c r="N2307"/>
  <c r="M2307"/>
  <c r="L2307"/>
  <c r="K2307"/>
  <c r="J2307"/>
  <c r="AH2306"/>
  <c r="AF2306"/>
  <c r="AE2306"/>
  <c r="AD2306"/>
  <c r="AC2306"/>
  <c r="AB2306"/>
  <c r="AA2306"/>
  <c r="Z2306"/>
  <c r="Y2306"/>
  <c r="X2306"/>
  <c r="W2306"/>
  <c r="V2306"/>
  <c r="U2306"/>
  <c r="T2306"/>
  <c r="S2306"/>
  <c r="R2306"/>
  <c r="Q2306"/>
  <c r="P2306"/>
  <c r="O2306"/>
  <c r="N2306"/>
  <c r="M2306"/>
  <c r="L2306"/>
  <c r="K2306"/>
  <c r="J2306"/>
  <c r="AH2305"/>
  <c r="AF2305"/>
  <c r="AE2305"/>
  <c r="AD2305"/>
  <c r="AC2305"/>
  <c r="AB2305"/>
  <c r="AA2305"/>
  <c r="Z2305"/>
  <c r="Y2305"/>
  <c r="X2305"/>
  <c r="W2305"/>
  <c r="V2305"/>
  <c r="U2305"/>
  <c r="T2305"/>
  <c r="S2305"/>
  <c r="R2305"/>
  <c r="Q2305"/>
  <c r="P2305"/>
  <c r="O2305"/>
  <c r="N2305"/>
  <c r="M2305"/>
  <c r="L2305"/>
  <c r="K2305"/>
  <c r="J2305"/>
  <c r="AH2304"/>
  <c r="AF2304"/>
  <c r="AE2304"/>
  <c r="AD2304"/>
  <c r="AC2304"/>
  <c r="AB2304"/>
  <c r="AA2304"/>
  <c r="Z2304"/>
  <c r="Y2304"/>
  <c r="X2304"/>
  <c r="W2304"/>
  <c r="V2304"/>
  <c r="U2304"/>
  <c r="T2304"/>
  <c r="S2304"/>
  <c r="R2304"/>
  <c r="Q2304"/>
  <c r="P2304"/>
  <c r="O2304"/>
  <c r="N2304"/>
  <c r="M2304"/>
  <c r="L2304"/>
  <c r="K2304"/>
  <c r="J2304"/>
  <c r="AH2303"/>
  <c r="AF2303"/>
  <c r="AE2303"/>
  <c r="AD2303"/>
  <c r="AC2303"/>
  <c r="AB2303"/>
  <c r="AA2303"/>
  <c r="Z2303"/>
  <c r="Y2303"/>
  <c r="X2303"/>
  <c r="W2303"/>
  <c r="V2303"/>
  <c r="U2303"/>
  <c r="T2303"/>
  <c r="S2303"/>
  <c r="R2303"/>
  <c r="Q2303"/>
  <c r="P2303"/>
  <c r="O2303"/>
  <c r="N2303"/>
  <c r="M2303"/>
  <c r="L2303"/>
  <c r="K2303"/>
  <c r="J2303"/>
  <c r="AH2302"/>
  <c r="AF2302"/>
  <c r="AE2302"/>
  <c r="AD2302"/>
  <c r="AC2302"/>
  <c r="AB2302"/>
  <c r="AA2302"/>
  <c r="Z2302"/>
  <c r="Y2302"/>
  <c r="X2302"/>
  <c r="W2302"/>
  <c r="V2302"/>
  <c r="U2302"/>
  <c r="T2302"/>
  <c r="S2302"/>
  <c r="R2302"/>
  <c r="Q2302"/>
  <c r="P2302"/>
  <c r="O2302"/>
  <c r="N2302"/>
  <c r="M2302"/>
  <c r="L2302"/>
  <c r="K2302"/>
  <c r="J2302"/>
  <c r="AH2301"/>
  <c r="AF2301"/>
  <c r="AE2301"/>
  <c r="AD2301"/>
  <c r="AC2301"/>
  <c r="AB2301"/>
  <c r="AA2301"/>
  <c r="Z2301"/>
  <c r="Y2301"/>
  <c r="X2301"/>
  <c r="W2301"/>
  <c r="V2301"/>
  <c r="U2301"/>
  <c r="T2301"/>
  <c r="S2301"/>
  <c r="R2301"/>
  <c r="Q2301"/>
  <c r="P2301"/>
  <c r="O2301"/>
  <c r="N2301"/>
  <c r="M2301"/>
  <c r="L2301"/>
  <c r="K2301"/>
  <c r="J2301"/>
  <c r="AH2300"/>
  <c r="AF2300"/>
  <c r="AE2300"/>
  <c r="AD2300"/>
  <c r="AC2300"/>
  <c r="AB2300"/>
  <c r="AA2300"/>
  <c r="Z2300"/>
  <c r="Y2300"/>
  <c r="X2300"/>
  <c r="W2300"/>
  <c r="V2300"/>
  <c r="U2300"/>
  <c r="T2300"/>
  <c r="S2300"/>
  <c r="R2300"/>
  <c r="Q2300"/>
  <c r="P2300"/>
  <c r="O2300"/>
  <c r="N2300"/>
  <c r="M2300"/>
  <c r="L2300"/>
  <c r="K2300"/>
  <c r="J2300"/>
  <c r="AH2299"/>
  <c r="AF2299"/>
  <c r="AE2299"/>
  <c r="AD2299"/>
  <c r="AC2299"/>
  <c r="AB2299"/>
  <c r="AA2299"/>
  <c r="Z2299"/>
  <c r="Y2299"/>
  <c r="X2299"/>
  <c r="W2299"/>
  <c r="V2299"/>
  <c r="U2299"/>
  <c r="T2299"/>
  <c r="S2299"/>
  <c r="R2299"/>
  <c r="Q2299"/>
  <c r="P2299"/>
  <c r="O2299"/>
  <c r="N2299"/>
  <c r="M2299"/>
  <c r="L2299"/>
  <c r="K2299"/>
  <c r="J2299"/>
  <c r="AH2298"/>
  <c r="AF2298"/>
  <c r="AE2298"/>
  <c r="AD2298"/>
  <c r="AC2298"/>
  <c r="AB2298"/>
  <c r="AA2298"/>
  <c r="Z2298"/>
  <c r="Y2298"/>
  <c r="X2298"/>
  <c r="W2298"/>
  <c r="V2298"/>
  <c r="U2298"/>
  <c r="T2298"/>
  <c r="S2298"/>
  <c r="R2298"/>
  <c r="Q2298"/>
  <c r="P2298"/>
  <c r="O2298"/>
  <c r="N2298"/>
  <c r="M2298"/>
  <c r="L2298"/>
  <c r="K2298"/>
  <c r="J2298"/>
  <c r="AH2297"/>
  <c r="AF2297"/>
  <c r="AE2297"/>
  <c r="AD2297"/>
  <c r="AC2297"/>
  <c r="AB2297"/>
  <c r="AA2297"/>
  <c r="Z2297"/>
  <c r="Y2297"/>
  <c r="X2297"/>
  <c r="W2297"/>
  <c r="V2297"/>
  <c r="U2297"/>
  <c r="T2297"/>
  <c r="S2297"/>
  <c r="R2297"/>
  <c r="Q2297"/>
  <c r="P2297"/>
  <c r="O2297"/>
  <c r="N2297"/>
  <c r="M2297"/>
  <c r="L2297"/>
  <c r="K2297"/>
  <c r="J2297"/>
  <c r="AH2296"/>
  <c r="AF2296"/>
  <c r="AE2296"/>
  <c r="AD2296"/>
  <c r="AC2296"/>
  <c r="AB2296"/>
  <c r="AA2296"/>
  <c r="Z2296"/>
  <c r="Y2296"/>
  <c r="X2296"/>
  <c r="W2296"/>
  <c r="V2296"/>
  <c r="U2296"/>
  <c r="T2296"/>
  <c r="S2296"/>
  <c r="R2296"/>
  <c r="Q2296"/>
  <c r="P2296"/>
  <c r="O2296"/>
  <c r="N2296"/>
  <c r="M2296"/>
  <c r="L2296"/>
  <c r="K2296"/>
  <c r="J2296"/>
  <c r="AH2295"/>
  <c r="AF2295"/>
  <c r="AE2295"/>
  <c r="AD2295"/>
  <c r="AC2295"/>
  <c r="AB2295"/>
  <c r="AA2295"/>
  <c r="Z2295"/>
  <c r="Y2295"/>
  <c r="X2295"/>
  <c r="W2295"/>
  <c r="V2295"/>
  <c r="U2295"/>
  <c r="T2295"/>
  <c r="S2295"/>
  <c r="R2295"/>
  <c r="Q2295"/>
  <c r="P2295"/>
  <c r="O2295"/>
  <c r="N2295"/>
  <c r="M2295"/>
  <c r="L2295"/>
  <c r="K2295"/>
  <c r="J2295"/>
  <c r="AH2294"/>
  <c r="AF2294"/>
  <c r="AE2294"/>
  <c r="AD2294"/>
  <c r="AC2294"/>
  <c r="AB2294"/>
  <c r="AA2294"/>
  <c r="Z2294"/>
  <c r="Y2294"/>
  <c r="X2294"/>
  <c r="W2294"/>
  <c r="V2294"/>
  <c r="U2294"/>
  <c r="T2294"/>
  <c r="S2294"/>
  <c r="R2294"/>
  <c r="Q2294"/>
  <c r="P2294"/>
  <c r="O2294"/>
  <c r="N2294"/>
  <c r="M2294"/>
  <c r="L2294"/>
  <c r="K2294"/>
  <c r="J2294"/>
  <c r="AH2293"/>
  <c r="AF2293"/>
  <c r="AE2293"/>
  <c r="AD2293"/>
  <c r="AC2293"/>
  <c r="AB2293"/>
  <c r="AA2293"/>
  <c r="Z2293"/>
  <c r="Y2293"/>
  <c r="X2293"/>
  <c r="W2293"/>
  <c r="V2293"/>
  <c r="U2293"/>
  <c r="T2293"/>
  <c r="S2293"/>
  <c r="R2293"/>
  <c r="Q2293"/>
  <c r="P2293"/>
  <c r="O2293"/>
  <c r="N2293"/>
  <c r="M2293"/>
  <c r="L2293"/>
  <c r="K2293"/>
  <c r="J2293"/>
  <c r="AH2292"/>
  <c r="AF2292"/>
  <c r="AE2292"/>
  <c r="AD2292"/>
  <c r="AC2292"/>
  <c r="AB2292"/>
  <c r="AA2292"/>
  <c r="Z2292"/>
  <c r="Y2292"/>
  <c r="X2292"/>
  <c r="W2292"/>
  <c r="V2292"/>
  <c r="U2292"/>
  <c r="T2292"/>
  <c r="S2292"/>
  <c r="R2292"/>
  <c r="Q2292"/>
  <c r="P2292"/>
  <c r="O2292"/>
  <c r="N2292"/>
  <c r="M2292"/>
  <c r="L2292"/>
  <c r="K2292"/>
  <c r="J2292"/>
  <c r="AH2291"/>
  <c r="AF2291"/>
  <c r="AE2291"/>
  <c r="AD2291"/>
  <c r="AC2291"/>
  <c r="AB2291"/>
  <c r="AA2291"/>
  <c r="Z2291"/>
  <c r="Y2291"/>
  <c r="X2291"/>
  <c r="W2291"/>
  <c r="V2291"/>
  <c r="U2291"/>
  <c r="T2291"/>
  <c r="S2291"/>
  <c r="R2291"/>
  <c r="Q2291"/>
  <c r="P2291"/>
  <c r="O2291"/>
  <c r="N2291"/>
  <c r="M2291"/>
  <c r="L2291"/>
  <c r="K2291"/>
  <c r="J2291"/>
  <c r="AH2290"/>
  <c r="AF2290"/>
  <c r="AE2290"/>
  <c r="AD2290"/>
  <c r="AC2290"/>
  <c r="AB2290"/>
  <c r="AA2290"/>
  <c r="Z2290"/>
  <c r="Y2290"/>
  <c r="X2290"/>
  <c r="W2290"/>
  <c r="V2290"/>
  <c r="U2290"/>
  <c r="T2290"/>
  <c r="S2290"/>
  <c r="R2290"/>
  <c r="Q2290"/>
  <c r="P2290"/>
  <c r="O2290"/>
  <c r="N2290"/>
  <c r="M2290"/>
  <c r="L2290"/>
  <c r="K2290"/>
  <c r="J2290"/>
  <c r="AH2289"/>
  <c r="AF2289"/>
  <c r="AE2289"/>
  <c r="AD2289"/>
  <c r="AC2289"/>
  <c r="AB2289"/>
  <c r="AA2289"/>
  <c r="Z2289"/>
  <c r="Y2289"/>
  <c r="X2289"/>
  <c r="W2289"/>
  <c r="V2289"/>
  <c r="U2289"/>
  <c r="T2289"/>
  <c r="S2289"/>
  <c r="R2289"/>
  <c r="Q2289"/>
  <c r="P2289"/>
  <c r="O2289"/>
  <c r="N2289"/>
  <c r="M2289"/>
  <c r="L2289"/>
  <c r="K2289"/>
  <c r="J2289"/>
  <c r="AH2288"/>
  <c r="AF2288"/>
  <c r="AE2288"/>
  <c r="AD2288"/>
  <c r="AC2288"/>
  <c r="AB2288"/>
  <c r="AA2288"/>
  <c r="Z2288"/>
  <c r="Y2288"/>
  <c r="X2288"/>
  <c r="W2288"/>
  <c r="V2288"/>
  <c r="U2288"/>
  <c r="T2288"/>
  <c r="S2288"/>
  <c r="R2288"/>
  <c r="Q2288"/>
  <c r="P2288"/>
  <c r="O2288"/>
  <c r="N2288"/>
  <c r="M2288"/>
  <c r="L2288"/>
  <c r="K2288"/>
  <c r="J2288"/>
  <c r="AH2287"/>
  <c r="AF2287"/>
  <c r="AE2287"/>
  <c r="AD2287"/>
  <c r="AC2287"/>
  <c r="AB2287"/>
  <c r="AA2287"/>
  <c r="Z2287"/>
  <c r="Y2287"/>
  <c r="X2287"/>
  <c r="W2287"/>
  <c r="V2287"/>
  <c r="U2287"/>
  <c r="T2287"/>
  <c r="S2287"/>
  <c r="R2287"/>
  <c r="Q2287"/>
  <c r="P2287"/>
  <c r="O2287"/>
  <c r="N2287"/>
  <c r="M2287"/>
  <c r="L2287"/>
  <c r="K2287"/>
  <c r="J2287"/>
  <c r="AH2286"/>
  <c r="AF2286"/>
  <c r="AE2286"/>
  <c r="AD2286"/>
  <c r="AC2286"/>
  <c r="AB2286"/>
  <c r="AA2286"/>
  <c r="Z2286"/>
  <c r="Y2286"/>
  <c r="X2286"/>
  <c r="W2286"/>
  <c r="V2286"/>
  <c r="U2286"/>
  <c r="T2286"/>
  <c r="S2286"/>
  <c r="R2286"/>
  <c r="Q2286"/>
  <c r="P2286"/>
  <c r="O2286"/>
  <c r="N2286"/>
  <c r="M2286"/>
  <c r="L2286"/>
  <c r="K2286"/>
  <c r="J2286"/>
  <c r="AH2285"/>
  <c r="AF2285"/>
  <c r="AE2285"/>
  <c r="AD2285"/>
  <c r="AC2285"/>
  <c r="AB2285"/>
  <c r="AA2285"/>
  <c r="Z2285"/>
  <c r="Y2285"/>
  <c r="X2285"/>
  <c r="W2285"/>
  <c r="V2285"/>
  <c r="U2285"/>
  <c r="T2285"/>
  <c r="S2285"/>
  <c r="R2285"/>
  <c r="Q2285"/>
  <c r="P2285"/>
  <c r="O2285"/>
  <c r="N2285"/>
  <c r="M2285"/>
  <c r="L2285"/>
  <c r="K2285"/>
  <c r="J2285"/>
  <c r="AH2284"/>
  <c r="AF2284"/>
  <c r="AE2284"/>
  <c r="AD2284"/>
  <c r="AC2284"/>
  <c r="AB2284"/>
  <c r="AA2284"/>
  <c r="Z2284"/>
  <c r="Y2284"/>
  <c r="X2284"/>
  <c r="W2284"/>
  <c r="V2284"/>
  <c r="U2284"/>
  <c r="T2284"/>
  <c r="S2284"/>
  <c r="R2284"/>
  <c r="Q2284"/>
  <c r="P2284"/>
  <c r="O2284"/>
  <c r="N2284"/>
  <c r="M2284"/>
  <c r="L2284"/>
  <c r="K2284"/>
  <c r="J2284"/>
  <c r="K2244"/>
  <c r="AH2283"/>
  <c r="AF2283"/>
  <c r="AE2283"/>
  <c r="AD2283"/>
  <c r="AC2283"/>
  <c r="AB2283"/>
  <c r="AA2283"/>
  <c r="Z2283"/>
  <c r="Y2283"/>
  <c r="X2283"/>
  <c r="W2283"/>
  <c r="V2283"/>
  <c r="U2283"/>
  <c r="T2283"/>
  <c r="S2283"/>
  <c r="R2283"/>
  <c r="Q2283"/>
  <c r="P2283"/>
  <c r="O2283"/>
  <c r="N2283"/>
  <c r="M2283"/>
  <c r="L2283"/>
  <c r="K2283"/>
  <c r="J2283"/>
  <c r="AH2282"/>
  <c r="AF2282"/>
  <c r="AE2282"/>
  <c r="AD2282"/>
  <c r="AC2282"/>
  <c r="AB2282"/>
  <c r="AA2282"/>
  <c r="Z2282"/>
  <c r="Y2282"/>
  <c r="X2282"/>
  <c r="W2282"/>
  <c r="V2282"/>
  <c r="U2282"/>
  <c r="T2282"/>
  <c r="S2282"/>
  <c r="R2282"/>
  <c r="Q2282"/>
  <c r="P2282"/>
  <c r="O2282"/>
  <c r="N2282"/>
  <c r="M2282"/>
  <c r="L2282"/>
  <c r="K2282"/>
  <c r="J2282"/>
  <c r="AH2281"/>
  <c r="AF2281"/>
  <c r="AE2281"/>
  <c r="AD2281"/>
  <c r="AC2281"/>
  <c r="AB2281"/>
  <c r="AA2281"/>
  <c r="Z2281"/>
  <c r="Y2281"/>
  <c r="X2281"/>
  <c r="W2281"/>
  <c r="V2281"/>
  <c r="U2281"/>
  <c r="T2281"/>
  <c r="S2281"/>
  <c r="R2281"/>
  <c r="Q2281"/>
  <c r="P2281"/>
  <c r="O2281"/>
  <c r="N2281"/>
  <c r="M2281"/>
  <c r="L2281"/>
  <c r="K2281"/>
  <c r="J2281"/>
  <c r="AH2280"/>
  <c r="AF2280"/>
  <c r="AE2280"/>
  <c r="AD2280"/>
  <c r="AC2280"/>
  <c r="AB2280"/>
  <c r="AA2280"/>
  <c r="Z2280"/>
  <c r="Y2280"/>
  <c r="X2280"/>
  <c r="W2280"/>
  <c r="V2280"/>
  <c r="U2280"/>
  <c r="T2280"/>
  <c r="S2280"/>
  <c r="R2280"/>
  <c r="Q2280"/>
  <c r="P2280"/>
  <c r="O2280"/>
  <c r="N2280"/>
  <c r="M2280"/>
  <c r="L2280"/>
  <c r="K2280"/>
  <c r="J2280"/>
  <c r="AH2279"/>
  <c r="AF2279"/>
  <c r="AE2279"/>
  <c r="AD2279"/>
  <c r="AC2279"/>
  <c r="AB2279"/>
  <c r="AA2279"/>
  <c r="Z2279"/>
  <c r="Y2279"/>
  <c r="X2279"/>
  <c r="W2279"/>
  <c r="V2279"/>
  <c r="U2279"/>
  <c r="T2279"/>
  <c r="S2279"/>
  <c r="R2279"/>
  <c r="Q2279"/>
  <c r="P2279"/>
  <c r="O2279"/>
  <c r="N2279"/>
  <c r="M2279"/>
  <c r="L2279"/>
  <c r="K2279"/>
  <c r="J2279"/>
  <c r="AH2278"/>
  <c r="AF2278"/>
  <c r="AE2278"/>
  <c r="AD2278"/>
  <c r="AC2278"/>
  <c r="AB2278"/>
  <c r="AA2278"/>
  <c r="Z2278"/>
  <c r="Y2278"/>
  <c r="X2278"/>
  <c r="W2278"/>
  <c r="V2278"/>
  <c r="U2278"/>
  <c r="T2278"/>
  <c r="S2278"/>
  <c r="R2278"/>
  <c r="Q2278"/>
  <c r="P2278"/>
  <c r="O2278"/>
  <c r="N2278"/>
  <c r="M2278"/>
  <c r="L2278"/>
  <c r="K2278"/>
  <c r="J2278"/>
  <c r="AH2277"/>
  <c r="AF2277"/>
  <c r="AE2277"/>
  <c r="AD2277"/>
  <c r="AC2277"/>
  <c r="AB2277"/>
  <c r="AA2277"/>
  <c r="Z2277"/>
  <c r="Y2277"/>
  <c r="X2277"/>
  <c r="W2277"/>
  <c r="V2277"/>
  <c r="U2277"/>
  <c r="T2277"/>
  <c r="S2277"/>
  <c r="R2277"/>
  <c r="Q2277"/>
  <c r="P2277"/>
  <c r="O2277"/>
  <c r="N2277"/>
  <c r="M2277"/>
  <c r="L2277"/>
  <c r="K2277"/>
  <c r="J2277"/>
  <c r="AH2276"/>
  <c r="AF2276"/>
  <c r="AE2276"/>
  <c r="AD2276"/>
  <c r="AC2276"/>
  <c r="AB2276"/>
  <c r="AA2276"/>
  <c r="Z2276"/>
  <c r="Y2276"/>
  <c r="X2276"/>
  <c r="W2276"/>
  <c r="V2276"/>
  <c r="U2276"/>
  <c r="T2276"/>
  <c r="S2276"/>
  <c r="R2276"/>
  <c r="Q2276"/>
  <c r="P2276"/>
  <c r="O2276"/>
  <c r="N2276"/>
  <c r="M2276"/>
  <c r="L2276"/>
  <c r="K2276"/>
  <c r="J2276"/>
  <c r="AH2275"/>
  <c r="AF2275"/>
  <c r="AE2275"/>
  <c r="AD2275"/>
  <c r="AC2275"/>
  <c r="AB2275"/>
  <c r="AA2275"/>
  <c r="Z2275"/>
  <c r="Y2275"/>
  <c r="X2275"/>
  <c r="W2275"/>
  <c r="V2275"/>
  <c r="U2275"/>
  <c r="T2275"/>
  <c r="S2275"/>
  <c r="R2275"/>
  <c r="Q2275"/>
  <c r="P2275"/>
  <c r="O2275"/>
  <c r="N2275"/>
  <c r="M2275"/>
  <c r="L2275"/>
  <c r="K2275"/>
  <c r="J2275"/>
  <c r="AH2274"/>
  <c r="AF2274"/>
  <c r="AE2274"/>
  <c r="AD2274"/>
  <c r="AC2274"/>
  <c r="AB2274"/>
  <c r="AA2274"/>
  <c r="Z2274"/>
  <c r="Y2274"/>
  <c r="X2274"/>
  <c r="W2274"/>
  <c r="V2274"/>
  <c r="U2274"/>
  <c r="T2274"/>
  <c r="S2274"/>
  <c r="R2274"/>
  <c r="Q2274"/>
  <c r="P2274"/>
  <c r="O2274"/>
  <c r="N2274"/>
  <c r="M2274"/>
  <c r="L2274"/>
  <c r="K2274"/>
  <c r="J2274"/>
  <c r="AH2273"/>
  <c r="AF2273"/>
  <c r="AE2273"/>
  <c r="AD2273"/>
  <c r="AC2273"/>
  <c r="AB2273"/>
  <c r="AA2273"/>
  <c r="Z2273"/>
  <c r="Y2273"/>
  <c r="X2273"/>
  <c r="W2273"/>
  <c r="V2273"/>
  <c r="U2273"/>
  <c r="T2273"/>
  <c r="S2273"/>
  <c r="R2273"/>
  <c r="Q2273"/>
  <c r="P2273"/>
  <c r="O2273"/>
  <c r="N2273"/>
  <c r="M2273"/>
  <c r="L2273"/>
  <c r="K2273"/>
  <c r="J2273"/>
  <c r="AH2272"/>
  <c r="AF2272"/>
  <c r="AE2272"/>
  <c r="AD2272"/>
  <c r="AC2272"/>
  <c r="AB2272"/>
  <c r="AA2272"/>
  <c r="Z2272"/>
  <c r="Y2272"/>
  <c r="X2272"/>
  <c r="W2272"/>
  <c r="V2272"/>
  <c r="U2272"/>
  <c r="T2272"/>
  <c r="S2272"/>
  <c r="R2272"/>
  <c r="Q2272"/>
  <c r="P2272"/>
  <c r="O2272"/>
  <c r="N2272"/>
  <c r="M2272"/>
  <c r="L2272"/>
  <c r="K2272"/>
  <c r="J2272"/>
  <c r="AH2271"/>
  <c r="AF2271"/>
  <c r="AE2271"/>
  <c r="AD2271"/>
  <c r="AC2271"/>
  <c r="AB2271"/>
  <c r="AA2271"/>
  <c r="Z2271"/>
  <c r="Y2271"/>
  <c r="X2271"/>
  <c r="W2271"/>
  <c r="V2271"/>
  <c r="U2271"/>
  <c r="T2271"/>
  <c r="S2271"/>
  <c r="R2271"/>
  <c r="Q2271"/>
  <c r="P2271"/>
  <c r="O2271"/>
  <c r="N2271"/>
  <c r="M2271"/>
  <c r="L2271"/>
  <c r="K2271"/>
  <c r="J2271"/>
  <c r="AH2270"/>
  <c r="AF2270"/>
  <c r="AE2270"/>
  <c r="AD2270"/>
  <c r="AC2270"/>
  <c r="AB2270"/>
  <c r="AA2270"/>
  <c r="Z2270"/>
  <c r="Y2270"/>
  <c r="X2270"/>
  <c r="W2270"/>
  <c r="V2270"/>
  <c r="U2270"/>
  <c r="T2270"/>
  <c r="S2270"/>
  <c r="R2270"/>
  <c r="Q2270"/>
  <c r="P2270"/>
  <c r="O2270"/>
  <c r="N2270"/>
  <c r="M2270"/>
  <c r="L2270"/>
  <c r="K2270"/>
  <c r="J2270"/>
  <c r="AH2269"/>
  <c r="AF2269"/>
  <c r="AE2269"/>
  <c r="AD2269"/>
  <c r="AC2269"/>
  <c r="AB2269"/>
  <c r="AA2269"/>
  <c r="Z2269"/>
  <c r="Y2269"/>
  <c r="X2269"/>
  <c r="W2269"/>
  <c r="V2269"/>
  <c r="U2269"/>
  <c r="T2269"/>
  <c r="S2269"/>
  <c r="R2269"/>
  <c r="Q2269"/>
  <c r="P2269"/>
  <c r="O2269"/>
  <c r="N2269"/>
  <c r="M2269"/>
  <c r="L2269"/>
  <c r="K2269"/>
  <c r="J2269"/>
  <c r="AH2268"/>
  <c r="AF2268"/>
  <c r="AE2268"/>
  <c r="AD2268"/>
  <c r="AC2268"/>
  <c r="AB2268"/>
  <c r="AA2268"/>
  <c r="Z2268"/>
  <c r="Y2268"/>
  <c r="X2268"/>
  <c r="W2268"/>
  <c r="V2268"/>
  <c r="U2268"/>
  <c r="T2268"/>
  <c r="S2268"/>
  <c r="R2268"/>
  <c r="Q2268"/>
  <c r="P2268"/>
  <c r="O2268"/>
  <c r="N2268"/>
  <c r="M2268"/>
  <c r="L2268"/>
  <c r="K2268"/>
  <c r="J2268"/>
  <c r="AH2267"/>
  <c r="AF2267"/>
  <c r="AE2267"/>
  <c r="AD2267"/>
  <c r="AC2267"/>
  <c r="AB2267"/>
  <c r="AA2267"/>
  <c r="Z2267"/>
  <c r="Y2267"/>
  <c r="X2267"/>
  <c r="W2267"/>
  <c r="V2267"/>
  <c r="U2267"/>
  <c r="T2267"/>
  <c r="S2267"/>
  <c r="R2267"/>
  <c r="Q2267"/>
  <c r="P2267"/>
  <c r="O2267"/>
  <c r="N2267"/>
  <c r="M2267"/>
  <c r="L2267"/>
  <c r="K2267"/>
  <c r="J2267"/>
  <c r="AH2266"/>
  <c r="AF2266"/>
  <c r="AE2266"/>
  <c r="AD2266"/>
  <c r="AC2266"/>
  <c r="AB2266"/>
  <c r="AA2266"/>
  <c r="Z2266"/>
  <c r="Y2266"/>
  <c r="X2266"/>
  <c r="W2266"/>
  <c r="V2266"/>
  <c r="U2266"/>
  <c r="T2266"/>
  <c r="S2266"/>
  <c r="R2266"/>
  <c r="Q2266"/>
  <c r="P2266"/>
  <c r="O2266"/>
  <c r="N2266"/>
  <c r="M2266"/>
  <c r="L2266"/>
  <c r="K2266"/>
  <c r="J2266"/>
  <c r="AH2265"/>
  <c r="AF2265"/>
  <c r="AE2265"/>
  <c r="AD2265"/>
  <c r="AC2265"/>
  <c r="AB2265"/>
  <c r="AA2265"/>
  <c r="Z2265"/>
  <c r="Y2265"/>
  <c r="X2265"/>
  <c r="W2265"/>
  <c r="V2265"/>
  <c r="U2265"/>
  <c r="T2265"/>
  <c r="S2265"/>
  <c r="R2265"/>
  <c r="Q2265"/>
  <c r="P2265"/>
  <c r="O2265"/>
  <c r="N2265"/>
  <c r="M2265"/>
  <c r="L2265"/>
  <c r="K2265"/>
  <c r="J2265"/>
  <c r="AH2264"/>
  <c r="AF2264"/>
  <c r="AE2264"/>
  <c r="AD2264"/>
  <c r="AC2264"/>
  <c r="AB2264"/>
  <c r="AA2264"/>
  <c r="Z2264"/>
  <c r="Y2264"/>
  <c r="X2264"/>
  <c r="W2264"/>
  <c r="V2264"/>
  <c r="U2264"/>
  <c r="T2264"/>
  <c r="S2264"/>
  <c r="R2264"/>
  <c r="Q2264"/>
  <c r="P2264"/>
  <c r="O2264"/>
  <c r="N2264"/>
  <c r="M2264"/>
  <c r="L2264"/>
  <c r="K2264"/>
  <c r="J2264"/>
  <c r="AH2263"/>
  <c r="AF2263"/>
  <c r="AE2263"/>
  <c r="AD2263"/>
  <c r="AC2263"/>
  <c r="AB2263"/>
  <c r="AA2263"/>
  <c r="Z2263"/>
  <c r="Y2263"/>
  <c r="X2263"/>
  <c r="W2263"/>
  <c r="V2263"/>
  <c r="U2263"/>
  <c r="T2263"/>
  <c r="S2263"/>
  <c r="R2263"/>
  <c r="Q2263"/>
  <c r="P2263"/>
  <c r="O2263"/>
  <c r="N2263"/>
  <c r="M2263"/>
  <c r="L2263"/>
  <c r="K2263"/>
  <c r="J2263"/>
  <c r="AH2262"/>
  <c r="AF2262"/>
  <c r="AE2262"/>
  <c r="AD2262"/>
  <c r="AC2262"/>
  <c r="AB2262"/>
  <c r="AA2262"/>
  <c r="Z2262"/>
  <c r="Y2262"/>
  <c r="X2262"/>
  <c r="W2262"/>
  <c r="V2262"/>
  <c r="U2262"/>
  <c r="T2262"/>
  <c r="S2262"/>
  <c r="R2262"/>
  <c r="Q2262"/>
  <c r="P2262"/>
  <c r="O2262"/>
  <c r="N2262"/>
  <c r="M2262"/>
  <c r="L2262"/>
  <c r="K2262"/>
  <c r="J2262"/>
  <c r="AH2261"/>
  <c r="AF2261"/>
  <c r="AE2261"/>
  <c r="AD2261"/>
  <c r="AC2261"/>
  <c r="AB2261"/>
  <c r="AA2261"/>
  <c r="Z2261"/>
  <c r="Y2261"/>
  <c r="X2261"/>
  <c r="W2261"/>
  <c r="V2261"/>
  <c r="U2261"/>
  <c r="T2261"/>
  <c r="S2261"/>
  <c r="R2261"/>
  <c r="Q2261"/>
  <c r="P2261"/>
  <c r="O2261"/>
  <c r="N2261"/>
  <c r="M2261"/>
  <c r="L2261"/>
  <c r="K2261"/>
  <c r="J2261"/>
  <c r="AH2260"/>
  <c r="AF2260"/>
  <c r="AE2260"/>
  <c r="AD2260"/>
  <c r="AC2260"/>
  <c r="AB2260"/>
  <c r="AA2260"/>
  <c r="Z2260"/>
  <c r="Y2260"/>
  <c r="X2260"/>
  <c r="W2260"/>
  <c r="V2260"/>
  <c r="U2260"/>
  <c r="T2260"/>
  <c r="S2260"/>
  <c r="R2260"/>
  <c r="Q2260"/>
  <c r="P2260"/>
  <c r="O2260"/>
  <c r="N2260"/>
  <c r="M2260"/>
  <c r="L2260"/>
  <c r="K2260"/>
  <c r="J2260"/>
  <c r="AH2259"/>
  <c r="AF2259"/>
  <c r="AE2259"/>
  <c r="AD2259"/>
  <c r="AC2259"/>
  <c r="AB2259"/>
  <c r="AA2259"/>
  <c r="Z2259"/>
  <c r="Y2259"/>
  <c r="X2259"/>
  <c r="W2259"/>
  <c r="V2259"/>
  <c r="U2259"/>
  <c r="T2259"/>
  <c r="S2259"/>
  <c r="R2259"/>
  <c r="Q2259"/>
  <c r="P2259"/>
  <c r="O2259"/>
  <c r="N2259"/>
  <c r="M2259"/>
  <c r="L2259"/>
  <c r="K2259"/>
  <c r="J2259"/>
  <c r="AH2258"/>
  <c r="AF2258"/>
  <c r="AE2258"/>
  <c r="AD2258"/>
  <c r="AC2258"/>
  <c r="AB2258"/>
  <c r="AA2258"/>
  <c r="Z2258"/>
  <c r="Y2258"/>
  <c r="X2258"/>
  <c r="W2258"/>
  <c r="V2258"/>
  <c r="U2258"/>
  <c r="T2258"/>
  <c r="S2258"/>
  <c r="R2258"/>
  <c r="Q2258"/>
  <c r="P2258"/>
  <c r="O2258"/>
  <c r="N2258"/>
  <c r="M2258"/>
  <c r="L2258"/>
  <c r="K2258"/>
  <c r="J2258"/>
  <c r="AH2257"/>
  <c r="AF2257"/>
  <c r="AE2257"/>
  <c r="AD2257"/>
  <c r="AC2257"/>
  <c r="AB2257"/>
  <c r="AA2257"/>
  <c r="Z2257"/>
  <c r="Y2257"/>
  <c r="X2257"/>
  <c r="W2257"/>
  <c r="V2257"/>
  <c r="U2257"/>
  <c r="T2257"/>
  <c r="S2257"/>
  <c r="R2257"/>
  <c r="Q2257"/>
  <c r="P2257"/>
  <c r="O2257"/>
  <c r="N2257"/>
  <c r="M2257"/>
  <c r="L2257"/>
  <c r="K2257"/>
  <c r="J2257"/>
  <c r="AH2256"/>
  <c r="AF2256"/>
  <c r="AE2256"/>
  <c r="AD2256"/>
  <c r="AC2256"/>
  <c r="AB2256"/>
  <c r="AA2256"/>
  <c r="Z2256"/>
  <c r="Y2256"/>
  <c r="X2256"/>
  <c r="W2256"/>
  <c r="V2256"/>
  <c r="U2256"/>
  <c r="T2256"/>
  <c r="S2256"/>
  <c r="R2256"/>
  <c r="Q2256"/>
  <c r="P2256"/>
  <c r="O2256"/>
  <c r="N2256"/>
  <c r="M2256"/>
  <c r="L2256"/>
  <c r="K2256"/>
  <c r="J2256"/>
  <c r="AH2255"/>
  <c r="AF2255"/>
  <c r="AE2255"/>
  <c r="AD2255"/>
  <c r="AC2255"/>
  <c r="AB2255"/>
  <c r="AA2255"/>
  <c r="Z2255"/>
  <c r="Y2255"/>
  <c r="X2255"/>
  <c r="W2255"/>
  <c r="V2255"/>
  <c r="U2255"/>
  <c r="T2255"/>
  <c r="S2255"/>
  <c r="R2255"/>
  <c r="Q2255"/>
  <c r="P2255"/>
  <c r="O2255"/>
  <c r="N2255"/>
  <c r="M2255"/>
  <c r="L2255"/>
  <c r="K2255"/>
  <c r="J2255"/>
  <c r="AH2254"/>
  <c r="AF2254"/>
  <c r="AE2254"/>
  <c r="AD2254"/>
  <c r="AC2254"/>
  <c r="AB2254"/>
  <c r="AA2254"/>
  <c r="Z2254"/>
  <c r="Y2254"/>
  <c r="X2254"/>
  <c r="W2254"/>
  <c r="V2254"/>
  <c r="U2254"/>
  <c r="T2254"/>
  <c r="S2254"/>
  <c r="R2254"/>
  <c r="Q2254"/>
  <c r="P2254"/>
  <c r="O2254"/>
  <c r="N2254"/>
  <c r="M2254"/>
  <c r="L2254"/>
  <c r="K2254"/>
  <c r="J2254"/>
  <c r="AH2253"/>
  <c r="AF2253"/>
  <c r="AE2253"/>
  <c r="AD2253"/>
  <c r="AC2253"/>
  <c r="AB2253"/>
  <c r="AA2253"/>
  <c r="Z2253"/>
  <c r="Y2253"/>
  <c r="X2253"/>
  <c r="W2253"/>
  <c r="V2253"/>
  <c r="U2253"/>
  <c r="T2253"/>
  <c r="S2253"/>
  <c r="R2253"/>
  <c r="Q2253"/>
  <c r="P2253"/>
  <c r="O2253"/>
  <c r="N2253"/>
  <c r="M2253"/>
  <c r="L2253"/>
  <c r="K2253"/>
  <c r="J2253"/>
  <c r="AH2252"/>
  <c r="AF2252"/>
  <c r="AE2252"/>
  <c r="AD2252"/>
  <c r="AC2252"/>
  <c r="AB2252"/>
  <c r="AA2252"/>
  <c r="Z2252"/>
  <c r="Y2252"/>
  <c r="X2252"/>
  <c r="W2252"/>
  <c r="V2252"/>
  <c r="U2252"/>
  <c r="T2252"/>
  <c r="S2252"/>
  <c r="R2252"/>
  <c r="Q2252"/>
  <c r="P2252"/>
  <c r="O2252"/>
  <c r="N2252"/>
  <c r="M2252"/>
  <c r="L2252"/>
  <c r="K2252"/>
  <c r="J2252"/>
  <c r="AH2251"/>
  <c r="AF2251"/>
  <c r="AE2251"/>
  <c r="AD2251"/>
  <c r="AC2251"/>
  <c r="AB2251"/>
  <c r="AA2251"/>
  <c r="Z2251"/>
  <c r="Y2251"/>
  <c r="X2251"/>
  <c r="W2251"/>
  <c r="V2251"/>
  <c r="U2251"/>
  <c r="T2251"/>
  <c r="S2251"/>
  <c r="R2251"/>
  <c r="Q2251"/>
  <c r="P2251"/>
  <c r="O2251"/>
  <c r="N2251"/>
  <c r="M2251"/>
  <c r="L2251"/>
  <c r="K2251"/>
  <c r="J2251"/>
  <c r="AH2250"/>
  <c r="AF2250"/>
  <c r="AE2250"/>
  <c r="AD2250"/>
  <c r="AC2250"/>
  <c r="AB2250"/>
  <c r="AA2250"/>
  <c r="Z2250"/>
  <c r="Y2250"/>
  <c r="X2250"/>
  <c r="W2250"/>
  <c r="V2250"/>
  <c r="U2250"/>
  <c r="T2250"/>
  <c r="S2250"/>
  <c r="R2250"/>
  <c r="Q2250"/>
  <c r="P2250"/>
  <c r="O2250"/>
  <c r="N2250"/>
  <c r="M2250"/>
  <c r="L2250"/>
  <c r="K2250"/>
  <c r="J2250"/>
  <c r="AH2249"/>
  <c r="AF2249"/>
  <c r="AE2249"/>
  <c r="AD2249"/>
  <c r="AC2249"/>
  <c r="AB2249"/>
  <c r="AA2249"/>
  <c r="Z2249"/>
  <c r="Y2249"/>
  <c r="X2249"/>
  <c r="W2249"/>
  <c r="V2249"/>
  <c r="U2249"/>
  <c r="T2249"/>
  <c r="S2249"/>
  <c r="R2249"/>
  <c r="Q2249"/>
  <c r="P2249"/>
  <c r="O2249"/>
  <c r="N2249"/>
  <c r="M2249"/>
  <c r="L2249"/>
  <c r="K2249"/>
  <c r="J2249"/>
  <c r="AH2248"/>
  <c r="AF2248"/>
  <c r="AE2248"/>
  <c r="AD2248"/>
  <c r="AC2248"/>
  <c r="AB2248"/>
  <c r="AA2248"/>
  <c r="Z2248"/>
  <c r="Y2248"/>
  <c r="X2248"/>
  <c r="W2248"/>
  <c r="V2248"/>
  <c r="U2248"/>
  <c r="T2248"/>
  <c r="S2248"/>
  <c r="R2248"/>
  <c r="Q2248"/>
  <c r="P2248"/>
  <c r="O2248"/>
  <c r="N2248"/>
  <c r="M2248"/>
  <c r="L2248"/>
  <c r="K2248"/>
  <c r="J2248"/>
  <c r="AH2247"/>
  <c r="AF2247"/>
  <c r="AE2247"/>
  <c r="AD2247"/>
  <c r="AC2247"/>
  <c r="AB2247"/>
  <c r="AA2247"/>
  <c r="Z2247"/>
  <c r="Y2247"/>
  <c r="X2247"/>
  <c r="W2247"/>
  <c r="V2247"/>
  <c r="U2247"/>
  <c r="T2247"/>
  <c r="S2247"/>
  <c r="R2247"/>
  <c r="Q2247"/>
  <c r="P2247"/>
  <c r="O2247"/>
  <c r="N2247"/>
  <c r="M2247"/>
  <c r="L2247"/>
  <c r="K2247"/>
  <c r="J2247"/>
  <c r="AH2246"/>
  <c r="AF2246"/>
  <c r="AE2246"/>
  <c r="AD2246"/>
  <c r="AC2246"/>
  <c r="AB2246"/>
  <c r="AA2246"/>
  <c r="Z2246"/>
  <c r="Y2246"/>
  <c r="X2246"/>
  <c r="W2246"/>
  <c r="V2246"/>
  <c r="U2246"/>
  <c r="T2246"/>
  <c r="S2246"/>
  <c r="R2246"/>
  <c r="Q2246"/>
  <c r="P2246"/>
  <c r="O2246"/>
  <c r="N2246"/>
  <c r="M2246"/>
  <c r="L2246"/>
  <c r="K2246"/>
  <c r="J2246"/>
  <c r="AH2245"/>
  <c r="AF2245"/>
  <c r="AE2245"/>
  <c r="AD2245"/>
  <c r="AC2245"/>
  <c r="AB2245"/>
  <c r="AA2245"/>
  <c r="Z2245"/>
  <c r="Y2245"/>
  <c r="X2245"/>
  <c r="W2245"/>
  <c r="V2245"/>
  <c r="U2245"/>
  <c r="T2245"/>
  <c r="S2245"/>
  <c r="R2245"/>
  <c r="Q2245"/>
  <c r="P2245"/>
  <c r="O2245"/>
  <c r="N2245"/>
  <c r="M2245"/>
  <c r="L2245"/>
  <c r="K2245"/>
  <c r="J2245"/>
  <c r="AH2244"/>
  <c r="AF2244"/>
  <c r="AE2244"/>
  <c r="AD2244"/>
  <c r="AC2244"/>
  <c r="AB2244"/>
  <c r="AA2244"/>
  <c r="Z2244"/>
  <c r="Y2244"/>
  <c r="X2244"/>
  <c r="W2244"/>
  <c r="V2244"/>
  <c r="U2244"/>
  <c r="T2244"/>
  <c r="S2244"/>
  <c r="R2244"/>
  <c r="Q2244"/>
  <c r="P2244"/>
  <c r="O2244"/>
  <c r="N2244"/>
  <c r="M2244"/>
  <c r="L2244"/>
  <c r="J2244"/>
  <c r="AH2243"/>
  <c r="AF2243"/>
  <c r="AE2243"/>
  <c r="AD2243"/>
  <c r="AC2243"/>
  <c r="AB2243"/>
  <c r="AA2243"/>
  <c r="Z2243"/>
  <c r="Y2243"/>
  <c r="X2243"/>
  <c r="W2243"/>
  <c r="V2243"/>
  <c r="U2243"/>
  <c r="T2243"/>
  <c r="S2243"/>
  <c r="R2243"/>
  <c r="Q2243"/>
  <c r="P2243"/>
  <c r="O2243"/>
  <c r="N2243"/>
  <c r="M2243"/>
  <c r="L2243"/>
  <c r="K2243"/>
  <c r="J2243"/>
  <c r="AH2242"/>
  <c r="AF2242"/>
  <c r="AE2242"/>
  <c r="AD2242"/>
  <c r="AC2242"/>
  <c r="AB2242"/>
  <c r="AA2242"/>
  <c r="Z2242"/>
  <c r="Y2242"/>
  <c r="X2242"/>
  <c r="W2242"/>
  <c r="V2242"/>
  <c r="U2242"/>
  <c r="T2242"/>
  <c r="S2242"/>
  <c r="R2242"/>
  <c r="Q2242"/>
  <c r="P2242"/>
  <c r="O2242"/>
  <c r="N2242"/>
  <c r="M2242"/>
  <c r="L2242"/>
  <c r="K2242"/>
  <c r="J2242"/>
  <c r="AH2241"/>
  <c r="AF2241"/>
  <c r="AE2241"/>
  <c r="AD2241"/>
  <c r="AC2241"/>
  <c r="AB2241"/>
  <c r="AA2241"/>
  <c r="Z2241"/>
  <c r="Y2241"/>
  <c r="X2241"/>
  <c r="W2241"/>
  <c r="V2241"/>
  <c r="U2241"/>
  <c r="T2241"/>
  <c r="S2241"/>
  <c r="R2241"/>
  <c r="Q2241"/>
  <c r="P2241"/>
  <c r="O2241"/>
  <c r="N2241"/>
  <c r="M2241"/>
  <c r="L2241"/>
  <c r="K2241"/>
  <c r="J2241"/>
  <c r="AH2240"/>
  <c r="AF2240"/>
  <c r="AE2240"/>
  <c r="AD2240"/>
  <c r="AC2240"/>
  <c r="AB2240"/>
  <c r="AA2240"/>
  <c r="Z2240"/>
  <c r="Y2240"/>
  <c r="X2240"/>
  <c r="W2240"/>
  <c r="V2240"/>
  <c r="U2240"/>
  <c r="T2240"/>
  <c r="S2240"/>
  <c r="R2240"/>
  <c r="Q2240"/>
  <c r="P2240"/>
  <c r="O2240"/>
  <c r="N2240"/>
  <c r="M2240"/>
  <c r="L2240"/>
  <c r="K2240"/>
  <c r="J2240"/>
  <c r="AH2239"/>
  <c r="AF2239"/>
  <c r="AE2239"/>
  <c r="AD2239"/>
  <c r="AC2239"/>
  <c r="AB2239"/>
  <c r="AA2239"/>
  <c r="Z2239"/>
  <c r="Y2239"/>
  <c r="X2239"/>
  <c r="W2239"/>
  <c r="V2239"/>
  <c r="U2239"/>
  <c r="T2239"/>
  <c r="S2239"/>
  <c r="R2239"/>
  <c r="Q2239"/>
  <c r="P2239"/>
  <c r="O2239"/>
  <c r="N2239"/>
  <c r="M2239"/>
  <c r="L2239"/>
  <c r="K2239"/>
  <c r="J2239"/>
  <c r="AH2238"/>
  <c r="AF2238"/>
  <c r="AE2238"/>
  <c r="AD2238"/>
  <c r="AC2238"/>
  <c r="AB2238"/>
  <c r="AA2238"/>
  <c r="Z2238"/>
  <c r="Y2238"/>
  <c r="X2238"/>
  <c r="W2238"/>
  <c r="V2238"/>
  <c r="U2238"/>
  <c r="T2238"/>
  <c r="S2238"/>
  <c r="R2238"/>
  <c r="Q2238"/>
  <c r="P2238"/>
  <c r="O2238"/>
  <c r="N2238"/>
  <c r="M2238"/>
  <c r="L2238"/>
  <c r="K2238"/>
  <c r="J2238"/>
  <c r="AH2237"/>
  <c r="AF2237"/>
  <c r="AE2237"/>
  <c r="AD2237"/>
  <c r="AC2237"/>
  <c r="AB2237"/>
  <c r="AA2237"/>
  <c r="Z2237"/>
  <c r="Y2237"/>
  <c r="X2237"/>
  <c r="W2237"/>
  <c r="V2237"/>
  <c r="U2237"/>
  <c r="T2237"/>
  <c r="S2237"/>
  <c r="R2237"/>
  <c r="Q2237"/>
  <c r="P2237"/>
  <c r="O2237"/>
  <c r="N2237"/>
  <c r="M2237"/>
  <c r="L2237"/>
  <c r="K2237"/>
  <c r="J2237"/>
  <c r="AH2236"/>
  <c r="AF2236"/>
  <c r="AE2236"/>
  <c r="AD2236"/>
  <c r="AC2236"/>
  <c r="AB2236"/>
  <c r="AA2236"/>
  <c r="Z2236"/>
  <c r="Y2236"/>
  <c r="X2236"/>
  <c r="W2236"/>
  <c r="V2236"/>
  <c r="U2236"/>
  <c r="T2236"/>
  <c r="S2236"/>
  <c r="R2236"/>
  <c r="Q2236"/>
  <c r="P2236"/>
  <c r="O2236"/>
  <c r="N2236"/>
  <c r="M2236"/>
  <c r="L2236"/>
  <c r="K2236"/>
  <c r="J2236"/>
  <c r="AH2235"/>
  <c r="AF2235"/>
  <c r="AE2235"/>
  <c r="AD2235"/>
  <c r="AC2235"/>
  <c r="AB2235"/>
  <c r="AA2235"/>
  <c r="Z2235"/>
  <c r="Y2235"/>
  <c r="X2235"/>
  <c r="W2235"/>
  <c r="V2235"/>
  <c r="U2235"/>
  <c r="T2235"/>
  <c r="S2235"/>
  <c r="R2235"/>
  <c r="Q2235"/>
  <c r="P2235"/>
  <c r="O2235"/>
  <c r="N2235"/>
  <c r="M2235"/>
  <c r="L2235"/>
  <c r="K2235"/>
  <c r="J2235"/>
  <c r="AH2234"/>
  <c r="AF2234"/>
  <c r="AE2234"/>
  <c r="AD2234"/>
  <c r="AC2234"/>
  <c r="AB2234"/>
  <c r="AA2234"/>
  <c r="Z2234"/>
  <c r="Y2234"/>
  <c r="X2234"/>
  <c r="W2234"/>
  <c r="V2234"/>
  <c r="U2234"/>
  <c r="T2234"/>
  <c r="S2234"/>
  <c r="R2234"/>
  <c r="Q2234"/>
  <c r="P2234"/>
  <c r="O2234"/>
  <c r="N2234"/>
  <c r="M2234"/>
  <c r="L2234"/>
  <c r="K2234"/>
  <c r="J2234"/>
  <c r="AH2233"/>
  <c r="AF2233"/>
  <c r="AE2233"/>
  <c r="AD2233"/>
  <c r="AC2233"/>
  <c r="AB2233"/>
  <c r="AA2233"/>
  <c r="Z2233"/>
  <c r="Y2233"/>
  <c r="X2233"/>
  <c r="W2233"/>
  <c r="V2233"/>
  <c r="U2233"/>
  <c r="T2233"/>
  <c r="S2233"/>
  <c r="R2233"/>
  <c r="Q2233"/>
  <c r="P2233"/>
  <c r="O2233"/>
  <c r="N2233"/>
  <c r="M2233"/>
  <c r="L2233"/>
  <c r="K2233"/>
  <c r="J2233"/>
  <c r="AH2232"/>
  <c r="AF2232"/>
  <c r="AE2232"/>
  <c r="AD2232"/>
  <c r="AC2232"/>
  <c r="AB2232"/>
  <c r="AA2232"/>
  <c r="Z2232"/>
  <c r="Y2232"/>
  <c r="X2232"/>
  <c r="W2232"/>
  <c r="V2232"/>
  <c r="U2232"/>
  <c r="T2232"/>
  <c r="S2232"/>
  <c r="R2232"/>
  <c r="Q2232"/>
  <c r="P2232"/>
  <c r="O2232"/>
  <c r="N2232"/>
  <c r="M2232"/>
  <c r="L2232"/>
  <c r="K2232"/>
  <c r="J2232"/>
  <c r="AH2231"/>
  <c r="AF2231"/>
  <c r="AE2231"/>
  <c r="AD2231"/>
  <c r="AC2231"/>
  <c r="AB2231"/>
  <c r="AA2231"/>
  <c r="Z2231"/>
  <c r="Y2231"/>
  <c r="X2231"/>
  <c r="W2231"/>
  <c r="V2231"/>
  <c r="U2231"/>
  <c r="T2231"/>
  <c r="S2231"/>
  <c r="R2231"/>
  <c r="Q2231"/>
  <c r="P2231"/>
  <c r="O2231"/>
  <c r="N2231"/>
  <c r="M2231"/>
  <c r="L2231"/>
  <c r="K2231"/>
  <c r="J2231"/>
  <c r="AH2230"/>
  <c r="AF2230"/>
  <c r="AE2230"/>
  <c r="AD2230"/>
  <c r="AC2230"/>
  <c r="AB2230"/>
  <c r="AA2230"/>
  <c r="Z2230"/>
  <c r="Y2230"/>
  <c r="X2230"/>
  <c r="W2230"/>
  <c r="V2230"/>
  <c r="U2230"/>
  <c r="T2230"/>
  <c r="S2230"/>
  <c r="R2230"/>
  <c r="Q2230"/>
  <c r="P2230"/>
  <c r="O2230"/>
  <c r="N2230"/>
  <c r="M2230"/>
  <c r="L2230"/>
  <c r="K2230"/>
  <c r="J2230"/>
  <c r="AH2229"/>
  <c r="AF2229"/>
  <c r="AE2229"/>
  <c r="AD2229"/>
  <c r="AC2229"/>
  <c r="AB2229"/>
  <c r="AA2229"/>
  <c r="Z2229"/>
  <c r="Y2229"/>
  <c r="X2229"/>
  <c r="W2229"/>
  <c r="V2229"/>
  <c r="U2229"/>
  <c r="T2229"/>
  <c r="S2229"/>
  <c r="R2229"/>
  <c r="Q2229"/>
  <c r="P2229"/>
  <c r="O2229"/>
  <c r="N2229"/>
  <c r="M2229"/>
  <c r="L2229"/>
  <c r="K2229"/>
  <c r="J2229"/>
  <c r="AH2228"/>
  <c r="AF2228"/>
  <c r="AE2228"/>
  <c r="AD2228"/>
  <c r="AC2228"/>
  <c r="AB2228"/>
  <c r="AA2228"/>
  <c r="Z2228"/>
  <c r="Y2228"/>
  <c r="X2228"/>
  <c r="W2228"/>
  <c r="V2228"/>
  <c r="U2228"/>
  <c r="T2228"/>
  <c r="S2228"/>
  <c r="R2228"/>
  <c r="Q2228"/>
  <c r="P2228"/>
  <c r="O2228"/>
  <c r="N2228"/>
  <c r="M2228"/>
  <c r="L2228"/>
  <c r="K2228"/>
  <c r="J2228"/>
  <c r="AH2227"/>
  <c r="AF2227"/>
  <c r="AE2227"/>
  <c r="AD2227"/>
  <c r="AC2227"/>
  <c r="AB2227"/>
  <c r="AA2227"/>
  <c r="Z2227"/>
  <c r="Y2227"/>
  <c r="X2227"/>
  <c r="W2227"/>
  <c r="V2227"/>
  <c r="U2227"/>
  <c r="T2227"/>
  <c r="S2227"/>
  <c r="R2227"/>
  <c r="Q2227"/>
  <c r="P2227"/>
  <c r="O2227"/>
  <c r="N2227"/>
  <c r="M2227"/>
  <c r="L2227"/>
  <c r="K2227"/>
  <c r="J2227"/>
  <c r="AH2226"/>
  <c r="AF2226"/>
  <c r="AE2226"/>
  <c r="AD2226"/>
  <c r="AC2226"/>
  <c r="AB2226"/>
  <c r="AA2226"/>
  <c r="Z2226"/>
  <c r="Y2226"/>
  <c r="X2226"/>
  <c r="W2226"/>
  <c r="V2226"/>
  <c r="U2226"/>
  <c r="T2226"/>
  <c r="S2226"/>
  <c r="R2226"/>
  <c r="Q2226"/>
  <c r="P2226"/>
  <c r="O2226"/>
  <c r="N2226"/>
  <c r="M2226"/>
  <c r="L2226"/>
  <c r="K2226"/>
  <c r="J2226"/>
  <c r="AH2225"/>
  <c r="AF2225"/>
  <c r="AE2225"/>
  <c r="AD2225"/>
  <c r="AC2225"/>
  <c r="AB2225"/>
  <c r="AA2225"/>
  <c r="Z2225"/>
  <c r="Y2225"/>
  <c r="X2225"/>
  <c r="W2225"/>
  <c r="V2225"/>
  <c r="U2225"/>
  <c r="T2225"/>
  <c r="S2225"/>
  <c r="R2225"/>
  <c r="Q2225"/>
  <c r="P2225"/>
  <c r="O2225"/>
  <c r="N2225"/>
  <c r="M2225"/>
  <c r="L2225"/>
  <c r="K2225"/>
  <c r="J2225"/>
  <c r="AH2224"/>
  <c r="AF2224"/>
  <c r="AE2224"/>
  <c r="AD2224"/>
  <c r="AC2224"/>
  <c r="AB2224"/>
  <c r="AA2224"/>
  <c r="Z2224"/>
  <c r="Y2224"/>
  <c r="X2224"/>
  <c r="W2224"/>
  <c r="V2224"/>
  <c r="U2224"/>
  <c r="T2224"/>
  <c r="S2224"/>
  <c r="R2224"/>
  <c r="Q2224"/>
  <c r="P2224"/>
  <c r="O2224"/>
  <c r="N2224"/>
  <c r="M2224"/>
  <c r="L2224"/>
  <c r="K2224"/>
  <c r="J2224"/>
  <c r="AH2223"/>
  <c r="AF2223"/>
  <c r="AE2223"/>
  <c r="AD2223"/>
  <c r="AC2223"/>
  <c r="AB2223"/>
  <c r="AA2223"/>
  <c r="Z2223"/>
  <c r="Y2223"/>
  <c r="X2223"/>
  <c r="W2223"/>
  <c r="V2223"/>
  <c r="U2223"/>
  <c r="T2223"/>
  <c r="S2223"/>
  <c r="R2223"/>
  <c r="Q2223"/>
  <c r="P2223"/>
  <c r="O2223"/>
  <c r="N2223"/>
  <c r="M2223"/>
  <c r="L2223"/>
  <c r="K2223"/>
  <c r="J2223"/>
  <c r="AH2222"/>
  <c r="AF2222"/>
  <c r="AE2222"/>
  <c r="AD2222"/>
  <c r="AC2222"/>
  <c r="AB2222"/>
  <c r="AA2222"/>
  <c r="Z2222"/>
  <c r="Y2222"/>
  <c r="X2222"/>
  <c r="W2222"/>
  <c r="V2222"/>
  <c r="U2222"/>
  <c r="T2222"/>
  <c r="S2222"/>
  <c r="R2222"/>
  <c r="Q2222"/>
  <c r="P2222"/>
  <c r="O2222"/>
  <c r="N2222"/>
  <c r="M2222"/>
  <c r="L2222"/>
  <c r="K2222"/>
  <c r="J2222"/>
  <c r="AH2221"/>
  <c r="AF2221"/>
  <c r="AE2221"/>
  <c r="AD2221"/>
  <c r="AC2221"/>
  <c r="AB2221"/>
  <c r="AA2221"/>
  <c r="Z2221"/>
  <c r="Y2221"/>
  <c r="X2221"/>
  <c r="W2221"/>
  <c r="V2221"/>
  <c r="U2221"/>
  <c r="T2221"/>
  <c r="S2221"/>
  <c r="R2221"/>
  <c r="Q2221"/>
  <c r="P2221"/>
  <c r="O2221"/>
  <c r="N2221"/>
  <c r="M2221"/>
  <c r="L2221"/>
  <c r="K2221"/>
  <c r="J2221"/>
  <c r="AH2220"/>
  <c r="AF2220"/>
  <c r="AE2220"/>
  <c r="AD2220"/>
  <c r="AC2220"/>
  <c r="AB2220"/>
  <c r="AA2220"/>
  <c r="Z2220"/>
  <c r="Y2220"/>
  <c r="X2220"/>
  <c r="W2220"/>
  <c r="V2220"/>
  <c r="U2220"/>
  <c r="T2220"/>
  <c r="S2220"/>
  <c r="R2220"/>
  <c r="Q2220"/>
  <c r="P2220"/>
  <c r="O2220"/>
  <c r="N2220"/>
  <c r="M2220"/>
  <c r="L2220"/>
  <c r="K2220"/>
  <c r="J2220"/>
  <c r="AH2219"/>
  <c r="AF2219"/>
  <c r="AE2219"/>
  <c r="AD2219"/>
  <c r="AC2219"/>
  <c r="AB2219"/>
  <c r="AA2219"/>
  <c r="Z2219"/>
  <c r="Y2219"/>
  <c r="X2219"/>
  <c r="W2219"/>
  <c r="V2219"/>
  <c r="U2219"/>
  <c r="T2219"/>
  <c r="S2219"/>
  <c r="R2219"/>
  <c r="Q2219"/>
  <c r="P2219"/>
  <c r="O2219"/>
  <c r="N2219"/>
  <c r="M2219"/>
  <c r="L2219"/>
  <c r="K2219"/>
  <c r="J2219"/>
  <c r="AH2218"/>
  <c r="AF2218"/>
  <c r="AE2218"/>
  <c r="AD2218"/>
  <c r="AC2218"/>
  <c r="AB2218"/>
  <c r="AA2218"/>
  <c r="Z2218"/>
  <c r="Y2218"/>
  <c r="X2218"/>
  <c r="W2218"/>
  <c r="V2218"/>
  <c r="U2218"/>
  <c r="T2218"/>
  <c r="S2218"/>
  <c r="R2218"/>
  <c r="Q2218"/>
  <c r="P2218"/>
  <c r="O2218"/>
  <c r="N2218"/>
  <c r="M2218"/>
  <c r="L2218"/>
  <c r="K2218"/>
  <c r="J2218"/>
  <c r="AH2217"/>
  <c r="AF2217"/>
  <c r="AE2217"/>
  <c r="AD2217"/>
  <c r="AC2217"/>
  <c r="AB2217"/>
  <c r="AA2217"/>
  <c r="Z2217"/>
  <c r="Y2217"/>
  <c r="X2217"/>
  <c r="W2217"/>
  <c r="V2217"/>
  <c r="U2217"/>
  <c r="T2217"/>
  <c r="S2217"/>
  <c r="R2217"/>
  <c r="Q2217"/>
  <c r="P2217"/>
  <c r="O2217"/>
  <c r="N2217"/>
  <c r="M2217"/>
  <c r="L2217"/>
  <c r="K2217"/>
  <c r="J2217"/>
  <c r="AH2216"/>
  <c r="AF2216"/>
  <c r="AE2216"/>
  <c r="AD2216"/>
  <c r="AC2216"/>
  <c r="AB2216"/>
  <c r="AA2216"/>
  <c r="Z2216"/>
  <c r="Y2216"/>
  <c r="X2216"/>
  <c r="W2216"/>
  <c r="V2216"/>
  <c r="U2216"/>
  <c r="T2216"/>
  <c r="S2216"/>
  <c r="R2216"/>
  <c r="Q2216"/>
  <c r="P2216"/>
  <c r="O2216"/>
  <c r="N2216"/>
  <c r="M2216"/>
  <c r="L2216"/>
  <c r="K2216"/>
  <c r="J2216"/>
  <c r="AH2215"/>
  <c r="AF2215"/>
  <c r="AE2215"/>
  <c r="AD2215"/>
  <c r="AC2215"/>
  <c r="AB2215"/>
  <c r="AA2215"/>
  <c r="Z2215"/>
  <c r="Y2215"/>
  <c r="X2215"/>
  <c r="W2215"/>
  <c r="V2215"/>
  <c r="U2215"/>
  <c r="T2215"/>
  <c r="S2215"/>
  <c r="R2215"/>
  <c r="Q2215"/>
  <c r="P2215"/>
  <c r="O2215"/>
  <c r="N2215"/>
  <c r="M2215"/>
  <c r="L2215"/>
  <c r="K2215"/>
  <c r="J2215"/>
  <c r="AH2214"/>
  <c r="AF2214"/>
  <c r="AE2214"/>
  <c r="AD2214"/>
  <c r="AC2214"/>
  <c r="AB2214"/>
  <c r="AA2214"/>
  <c r="Z2214"/>
  <c r="Y2214"/>
  <c r="X2214"/>
  <c r="W2214"/>
  <c r="V2214"/>
  <c r="U2214"/>
  <c r="T2214"/>
  <c r="S2214"/>
  <c r="R2214"/>
  <c r="Q2214"/>
  <c r="P2214"/>
  <c r="O2214"/>
  <c r="N2214"/>
  <c r="M2214"/>
  <c r="L2214"/>
  <c r="K2214"/>
  <c r="J2214"/>
  <c r="AH2213"/>
  <c r="AF2213"/>
  <c r="AE2213"/>
  <c r="AD2213"/>
  <c r="AC2213"/>
  <c r="AB2213"/>
  <c r="AA2213"/>
  <c r="Z2213"/>
  <c r="Y2213"/>
  <c r="X2213"/>
  <c r="W2213"/>
  <c r="V2213"/>
  <c r="U2213"/>
  <c r="T2213"/>
  <c r="S2213"/>
  <c r="R2213"/>
  <c r="Q2213"/>
  <c r="P2213"/>
  <c r="O2213"/>
  <c r="N2213"/>
  <c r="M2213"/>
  <c r="L2213"/>
  <c r="K2213"/>
  <c r="J2213"/>
  <c r="AH2212"/>
  <c r="AF2212"/>
  <c r="AE2212"/>
  <c r="AD2212"/>
  <c r="AC2212"/>
  <c r="AB2212"/>
  <c r="AA2212"/>
  <c r="Z2212"/>
  <c r="Y2212"/>
  <c r="X2212"/>
  <c r="W2212"/>
  <c r="V2212"/>
  <c r="U2212"/>
  <c r="T2212"/>
  <c r="S2212"/>
  <c r="R2212"/>
  <c r="Q2212"/>
  <c r="P2212"/>
  <c r="O2212"/>
  <c r="N2212"/>
  <c r="M2212"/>
  <c r="L2212"/>
  <c r="K2212"/>
  <c r="J2212"/>
  <c r="AH2211"/>
  <c r="AF2211"/>
  <c r="AE2211"/>
  <c r="AD2211"/>
  <c r="AC2211"/>
  <c r="AB2211"/>
  <c r="AA2211"/>
  <c r="Z2211"/>
  <c r="Y2211"/>
  <c r="X2211"/>
  <c r="W2211"/>
  <c r="V2211"/>
  <c r="U2211"/>
  <c r="T2211"/>
  <c r="S2211"/>
  <c r="R2211"/>
  <c r="Q2211"/>
  <c r="P2211"/>
  <c r="O2211"/>
  <c r="N2211"/>
  <c r="M2211"/>
  <c r="L2211"/>
  <c r="K2211"/>
  <c r="J2211"/>
  <c r="AH2210"/>
  <c r="AF2210"/>
  <c r="AE2210"/>
  <c r="AD2210"/>
  <c r="AC2210"/>
  <c r="AB2210"/>
  <c r="AA2210"/>
  <c r="Z2210"/>
  <c r="Y2210"/>
  <c r="X2210"/>
  <c r="W2210"/>
  <c r="V2210"/>
  <c r="U2210"/>
  <c r="T2210"/>
  <c r="S2210"/>
  <c r="R2210"/>
  <c r="Q2210"/>
  <c r="P2210"/>
  <c r="O2210"/>
  <c r="N2210"/>
  <c r="M2210"/>
  <c r="L2210"/>
  <c r="K2210"/>
  <c r="J2210"/>
  <c r="AH2209"/>
  <c r="AF2209"/>
  <c r="AE2209"/>
  <c r="AD2209"/>
  <c r="AC2209"/>
  <c r="AB2209"/>
  <c r="AA2209"/>
  <c r="Z2209"/>
  <c r="Y2209"/>
  <c r="X2209"/>
  <c r="W2209"/>
  <c r="V2209"/>
  <c r="U2209"/>
  <c r="T2209"/>
  <c r="S2209"/>
  <c r="R2209"/>
  <c r="Q2209"/>
  <c r="P2209"/>
  <c r="O2209"/>
  <c r="N2209"/>
  <c r="M2209"/>
  <c r="L2209"/>
  <c r="K2209"/>
  <c r="J2209"/>
  <c r="AH2208"/>
  <c r="AF2208"/>
  <c r="AE2208"/>
  <c r="AD2208"/>
  <c r="AC2208"/>
  <c r="AB2208"/>
  <c r="AA2208"/>
  <c r="Z2208"/>
  <c r="Y2208"/>
  <c r="X2208"/>
  <c r="W2208"/>
  <c r="V2208"/>
  <c r="U2208"/>
  <c r="T2208"/>
  <c r="S2208"/>
  <c r="R2208"/>
  <c r="Q2208"/>
  <c r="P2208"/>
  <c r="O2208"/>
  <c r="N2208"/>
  <c r="M2208"/>
  <c r="L2208"/>
  <c r="K2208"/>
  <c r="J2208"/>
  <c r="AH2207"/>
  <c r="AF2207"/>
  <c r="AE2207"/>
  <c r="AD2207"/>
  <c r="AC2207"/>
  <c r="AB2207"/>
  <c r="AA2207"/>
  <c r="Z2207"/>
  <c r="Y2207"/>
  <c r="X2207"/>
  <c r="W2207"/>
  <c r="V2207"/>
  <c r="U2207"/>
  <c r="T2207"/>
  <c r="S2207"/>
  <c r="R2207"/>
  <c r="Q2207"/>
  <c r="P2207"/>
  <c r="O2207"/>
  <c r="N2207"/>
  <c r="M2207"/>
  <c r="L2207"/>
  <c r="K2207"/>
  <c r="J2207"/>
  <c r="AH2206"/>
  <c r="AF2206"/>
  <c r="AE2206"/>
  <c r="AD2206"/>
  <c r="AC2206"/>
  <c r="AB2206"/>
  <c r="AA2206"/>
  <c r="Z2206"/>
  <c r="Y2206"/>
  <c r="X2206"/>
  <c r="W2206"/>
  <c r="V2206"/>
  <c r="U2206"/>
  <c r="T2206"/>
  <c r="S2206"/>
  <c r="R2206"/>
  <c r="Q2206"/>
  <c r="P2206"/>
  <c r="O2206"/>
  <c r="N2206"/>
  <c r="M2206"/>
  <c r="L2206"/>
  <c r="K2206"/>
  <c r="J2206"/>
  <c r="AH2205"/>
  <c r="AF2205"/>
  <c r="AE2205"/>
  <c r="AD2205"/>
  <c r="AC2205"/>
  <c r="AB2205"/>
  <c r="AA2205"/>
  <c r="Z2205"/>
  <c r="Y2205"/>
  <c r="X2205"/>
  <c r="W2205"/>
  <c r="V2205"/>
  <c r="U2205"/>
  <c r="T2205"/>
  <c r="S2205"/>
  <c r="R2205"/>
  <c r="Q2205"/>
  <c r="P2205"/>
  <c r="O2205"/>
  <c r="N2205"/>
  <c r="M2205"/>
  <c r="L2205"/>
  <c r="K2205"/>
  <c r="J2205"/>
  <c r="AH2204"/>
  <c r="AF2204"/>
  <c r="AE2204"/>
  <c r="AD2204"/>
  <c r="AC2204"/>
  <c r="AB2204"/>
  <c r="AA2204"/>
  <c r="Z2204"/>
  <c r="Y2204"/>
  <c r="X2204"/>
  <c r="W2204"/>
  <c r="V2204"/>
  <c r="U2204"/>
  <c r="T2204"/>
  <c r="S2204"/>
  <c r="R2204"/>
  <c r="Q2204"/>
  <c r="P2204"/>
  <c r="O2204"/>
  <c r="N2204"/>
  <c r="M2204"/>
  <c r="L2204"/>
  <c r="K2204"/>
  <c r="J2204"/>
  <c r="AH2203"/>
  <c r="AF2203"/>
  <c r="AE2203"/>
  <c r="AD2203"/>
  <c r="AC2203"/>
  <c r="AB2203"/>
  <c r="AA2203"/>
  <c r="Z2203"/>
  <c r="Y2203"/>
  <c r="X2203"/>
  <c r="W2203"/>
  <c r="V2203"/>
  <c r="U2203"/>
  <c r="T2203"/>
  <c r="S2203"/>
  <c r="R2203"/>
  <c r="Q2203"/>
  <c r="P2203"/>
  <c r="O2203"/>
  <c r="N2203"/>
  <c r="M2203"/>
  <c r="L2203"/>
  <c r="K2203"/>
  <c r="J2203"/>
  <c r="AH2202"/>
  <c r="AF2202"/>
  <c r="AE2202"/>
  <c r="AD2202"/>
  <c r="AC2202"/>
  <c r="AB2202"/>
  <c r="AA2202"/>
  <c r="Z2202"/>
  <c r="Y2202"/>
  <c r="X2202"/>
  <c r="W2202"/>
  <c r="V2202"/>
  <c r="U2202"/>
  <c r="T2202"/>
  <c r="S2202"/>
  <c r="R2202"/>
  <c r="Q2202"/>
  <c r="P2202"/>
  <c r="O2202"/>
  <c r="N2202"/>
  <c r="M2202"/>
  <c r="L2202"/>
  <c r="K2202"/>
  <c r="J2202"/>
  <c r="AH2201"/>
  <c r="AF2201"/>
  <c r="AE2201"/>
  <c r="AD2201"/>
  <c r="AC2201"/>
  <c r="AB2201"/>
  <c r="AA2201"/>
  <c r="Z2201"/>
  <c r="Y2201"/>
  <c r="X2201"/>
  <c r="W2201"/>
  <c r="V2201"/>
  <c r="U2201"/>
  <c r="T2201"/>
  <c r="S2201"/>
  <c r="R2201"/>
  <c r="Q2201"/>
  <c r="P2201"/>
  <c r="O2201"/>
  <c r="N2201"/>
  <c r="M2201"/>
  <c r="L2201"/>
  <c r="K2201"/>
  <c r="J2201"/>
  <c r="AH2200"/>
  <c r="AF2200"/>
  <c r="AE2200"/>
  <c r="AD2200"/>
  <c r="AC2200"/>
  <c r="AB2200"/>
  <c r="AA2200"/>
  <c r="Z2200"/>
  <c r="Y2200"/>
  <c r="X2200"/>
  <c r="W2200"/>
  <c r="V2200"/>
  <c r="U2200"/>
  <c r="T2200"/>
  <c r="S2200"/>
  <c r="R2200"/>
  <c r="Q2200"/>
  <c r="P2200"/>
  <c r="O2200"/>
  <c r="N2200"/>
  <c r="M2200"/>
  <c r="L2200"/>
  <c r="K2200"/>
  <c r="J2200"/>
  <c r="AH2199"/>
  <c r="AF2199"/>
  <c r="AE2199"/>
  <c r="AD2199"/>
  <c r="AC2199"/>
  <c r="AB2199"/>
  <c r="AA2199"/>
  <c r="Z2199"/>
  <c r="Y2199"/>
  <c r="X2199"/>
  <c r="W2199"/>
  <c r="V2199"/>
  <c r="U2199"/>
  <c r="T2199"/>
  <c r="S2199"/>
  <c r="R2199"/>
  <c r="Q2199"/>
  <c r="P2199"/>
  <c r="O2199"/>
  <c r="N2199"/>
  <c r="M2199"/>
  <c r="L2199"/>
  <c r="K2199"/>
  <c r="J2199"/>
  <c r="AH2198"/>
  <c r="AF2198"/>
  <c r="AE2198"/>
  <c r="AD2198"/>
  <c r="AC2198"/>
  <c r="AB2198"/>
  <c r="AA2198"/>
  <c r="Z2198"/>
  <c r="Y2198"/>
  <c r="X2198"/>
  <c r="W2198"/>
  <c r="V2198"/>
  <c r="U2198"/>
  <c r="T2198"/>
  <c r="S2198"/>
  <c r="R2198"/>
  <c r="Q2198"/>
  <c r="P2198"/>
  <c r="O2198"/>
  <c r="N2198"/>
  <c r="M2198"/>
  <c r="L2198"/>
  <c r="K2198"/>
  <c r="J2198"/>
  <c r="AH2197"/>
  <c r="AF2197"/>
  <c r="AE2197"/>
  <c r="AD2197"/>
  <c r="AC2197"/>
  <c r="AB2197"/>
  <c r="AA2197"/>
  <c r="Z2197"/>
  <c r="Y2197"/>
  <c r="X2197"/>
  <c r="W2197"/>
  <c r="V2197"/>
  <c r="U2197"/>
  <c r="T2197"/>
  <c r="S2197"/>
  <c r="R2197"/>
  <c r="Q2197"/>
  <c r="P2197"/>
  <c r="O2197"/>
  <c r="N2197"/>
  <c r="M2197"/>
  <c r="L2197"/>
  <c r="K2197"/>
  <c r="J2197"/>
  <c r="AH2196"/>
  <c r="AF2196"/>
  <c r="AE2196"/>
  <c r="AD2196"/>
  <c r="AC2196"/>
  <c r="AB2196"/>
  <c r="AA2196"/>
  <c r="Z2196"/>
  <c r="Y2196"/>
  <c r="X2196"/>
  <c r="W2196"/>
  <c r="V2196"/>
  <c r="U2196"/>
  <c r="T2196"/>
  <c r="S2196"/>
  <c r="R2196"/>
  <c r="Q2196"/>
  <c r="P2196"/>
  <c r="O2196"/>
  <c r="N2196"/>
  <c r="M2196"/>
  <c r="L2196"/>
  <c r="K2196"/>
  <c r="J2196"/>
  <c r="AH2195"/>
  <c r="AF2195"/>
  <c r="AE2195"/>
  <c r="AD2195"/>
  <c r="AC2195"/>
  <c r="AB2195"/>
  <c r="AA2195"/>
  <c r="Z2195"/>
  <c r="Y2195"/>
  <c r="X2195"/>
  <c r="W2195"/>
  <c r="V2195"/>
  <c r="U2195"/>
  <c r="T2195"/>
  <c r="S2195"/>
  <c r="R2195"/>
  <c r="Q2195"/>
  <c r="P2195"/>
  <c r="O2195"/>
  <c r="N2195"/>
  <c r="M2195"/>
  <c r="L2195"/>
  <c r="K2195"/>
  <c r="J2195"/>
  <c r="AH2194"/>
  <c r="AF2194"/>
  <c r="AE2194"/>
  <c r="AD2194"/>
  <c r="AC2194"/>
  <c r="AB2194"/>
  <c r="AA2194"/>
  <c r="Z2194"/>
  <c r="Y2194"/>
  <c r="X2194"/>
  <c r="W2194"/>
  <c r="V2194"/>
  <c r="U2194"/>
  <c r="T2194"/>
  <c r="S2194"/>
  <c r="R2194"/>
  <c r="Q2194"/>
  <c r="P2194"/>
  <c r="O2194"/>
  <c r="N2194"/>
  <c r="M2194"/>
  <c r="L2194"/>
  <c r="K2194"/>
  <c r="J2194"/>
  <c r="AH2193"/>
  <c r="AF2193"/>
  <c r="AE2193"/>
  <c r="AD2193"/>
  <c r="AC2193"/>
  <c r="AB2193"/>
  <c r="AA2193"/>
  <c r="Z2193"/>
  <c r="Y2193"/>
  <c r="X2193"/>
  <c r="W2193"/>
  <c r="V2193"/>
  <c r="U2193"/>
  <c r="T2193"/>
  <c r="S2193"/>
  <c r="R2193"/>
  <c r="Q2193"/>
  <c r="P2193"/>
  <c r="O2193"/>
  <c r="N2193"/>
  <c r="M2193"/>
  <c r="L2193"/>
  <c r="K2193"/>
  <c r="J2193"/>
  <c r="AH2192"/>
  <c r="AF2192"/>
  <c r="AE2192"/>
  <c r="AD2192"/>
  <c r="AC2192"/>
  <c r="AB2192"/>
  <c r="AA2192"/>
  <c r="Z2192"/>
  <c r="Y2192"/>
  <c r="X2192"/>
  <c r="W2192"/>
  <c r="V2192"/>
  <c r="U2192"/>
  <c r="T2192"/>
  <c r="S2192"/>
  <c r="R2192"/>
  <c r="Q2192"/>
  <c r="P2192"/>
  <c r="O2192"/>
  <c r="N2192"/>
  <c r="M2192"/>
  <c r="L2192"/>
  <c r="K2192"/>
  <c r="J2192"/>
  <c r="AH2191"/>
  <c r="AF2191"/>
  <c r="AE2191"/>
  <c r="AD2191"/>
  <c r="AC2191"/>
  <c r="AB2191"/>
  <c r="AA2191"/>
  <c r="Z2191"/>
  <c r="Y2191"/>
  <c r="X2191"/>
  <c r="W2191"/>
  <c r="V2191"/>
  <c r="U2191"/>
  <c r="T2191"/>
  <c r="S2191"/>
  <c r="R2191"/>
  <c r="Q2191"/>
  <c r="P2191"/>
  <c r="O2191"/>
  <c r="N2191"/>
  <c r="M2191"/>
  <c r="L2191"/>
  <c r="K2191"/>
  <c r="J2191"/>
  <c r="AH2190"/>
  <c r="AF2190"/>
  <c r="AE2190"/>
  <c r="AD2190"/>
  <c r="AC2190"/>
  <c r="AB2190"/>
  <c r="AA2190"/>
  <c r="Z2190"/>
  <c r="Y2190"/>
  <c r="X2190"/>
  <c r="W2190"/>
  <c r="V2190"/>
  <c r="U2190"/>
  <c r="T2190"/>
  <c r="S2190"/>
  <c r="R2190"/>
  <c r="Q2190"/>
  <c r="P2190"/>
  <c r="O2190"/>
  <c r="N2190"/>
  <c r="M2190"/>
  <c r="L2190"/>
  <c r="K2190"/>
  <c r="J2190"/>
  <c r="AH2189"/>
  <c r="AF2189"/>
  <c r="AE2189"/>
  <c r="AD2189"/>
  <c r="AC2189"/>
  <c r="AB2189"/>
  <c r="AA2189"/>
  <c r="Z2189"/>
  <c r="Y2189"/>
  <c r="X2189"/>
  <c r="W2189"/>
  <c r="V2189"/>
  <c r="U2189"/>
  <c r="T2189"/>
  <c r="S2189"/>
  <c r="R2189"/>
  <c r="Q2189"/>
  <c r="P2189"/>
  <c r="O2189"/>
  <c r="N2189"/>
  <c r="M2189"/>
  <c r="L2189"/>
  <c r="K2189"/>
  <c r="J2189"/>
  <c r="AH2188"/>
  <c r="AF2188"/>
  <c r="AE2188"/>
  <c r="AD2188"/>
  <c r="AC2188"/>
  <c r="AB2188"/>
  <c r="AA2188"/>
  <c r="Z2188"/>
  <c r="Y2188"/>
  <c r="X2188"/>
  <c r="W2188"/>
  <c r="V2188"/>
  <c r="U2188"/>
  <c r="T2188"/>
  <c r="S2188"/>
  <c r="R2188"/>
  <c r="Q2188"/>
  <c r="P2188"/>
  <c r="O2188"/>
  <c r="N2188"/>
  <c r="M2188"/>
  <c r="L2188"/>
  <c r="K2188"/>
  <c r="J2188"/>
  <c r="AH2187"/>
  <c r="AF2187"/>
  <c r="AE2187"/>
  <c r="AD2187"/>
  <c r="AC2187"/>
  <c r="AB2187"/>
  <c r="AA2187"/>
  <c r="Z2187"/>
  <c r="Y2187"/>
  <c r="X2187"/>
  <c r="W2187"/>
  <c r="V2187"/>
  <c r="U2187"/>
  <c r="T2187"/>
  <c r="S2187"/>
  <c r="R2187"/>
  <c r="Q2187"/>
  <c r="P2187"/>
  <c r="O2187"/>
  <c r="N2187"/>
  <c r="M2187"/>
  <c r="L2187"/>
  <c r="K2187"/>
  <c r="J2187"/>
  <c r="AH2186"/>
  <c r="AF2186"/>
  <c r="AE2186"/>
  <c r="AD2186"/>
  <c r="AC2186"/>
  <c r="AB2186"/>
  <c r="AA2186"/>
  <c r="Z2186"/>
  <c r="Y2186"/>
  <c r="X2186"/>
  <c r="W2186"/>
  <c r="V2186"/>
  <c r="U2186"/>
  <c r="T2186"/>
  <c r="S2186"/>
  <c r="R2186"/>
  <c r="Q2186"/>
  <c r="P2186"/>
  <c r="O2186"/>
  <c r="N2186"/>
  <c r="M2186"/>
  <c r="L2186"/>
  <c r="K2186"/>
  <c r="J2186"/>
  <c r="AH2185"/>
  <c r="AF2185"/>
  <c r="AE2185"/>
  <c r="AD2185"/>
  <c r="AC2185"/>
  <c r="AB2185"/>
  <c r="AA2185"/>
  <c r="Z2185"/>
  <c r="Y2185"/>
  <c r="X2185"/>
  <c r="W2185"/>
  <c r="V2185"/>
  <c r="U2185"/>
  <c r="T2185"/>
  <c r="S2185"/>
  <c r="R2185"/>
  <c r="Q2185"/>
  <c r="P2185"/>
  <c r="O2185"/>
  <c r="N2185"/>
  <c r="M2185"/>
  <c r="L2185"/>
  <c r="K2185"/>
  <c r="J2185"/>
  <c r="AH2184"/>
  <c r="AF2184"/>
  <c r="AE2184"/>
  <c r="AD2184"/>
  <c r="AC2184"/>
  <c r="AB2184"/>
  <c r="AA2184"/>
  <c r="Z2184"/>
  <c r="Y2184"/>
  <c r="X2184"/>
  <c r="W2184"/>
  <c r="V2184"/>
  <c r="U2184"/>
  <c r="T2184"/>
  <c r="S2184"/>
  <c r="R2184"/>
  <c r="Q2184"/>
  <c r="P2184"/>
  <c r="O2184"/>
  <c r="N2184"/>
  <c r="M2184"/>
  <c r="L2184"/>
  <c r="K2184"/>
  <c r="J2184"/>
  <c r="J2535"/>
  <c r="K2535"/>
  <c r="L2535"/>
  <c r="M2535"/>
  <c r="N2535"/>
  <c r="O2535"/>
  <c r="P2535"/>
  <c r="Q2535"/>
  <c r="R2535"/>
  <c r="S2535"/>
  <c r="T2535"/>
  <c r="U2535"/>
  <c r="V2535"/>
  <c r="W2535"/>
  <c r="X2535"/>
  <c r="Y2535"/>
  <c r="Z2535"/>
  <c r="AA2535"/>
  <c r="AB2535"/>
  <c r="AC2535"/>
  <c r="AD2535"/>
  <c r="AE2535"/>
  <c r="AF2535"/>
  <c r="AH2535"/>
  <c r="K87" i="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AM84"/>
  <c r="AN84"/>
  <c r="AO84"/>
  <c r="AP84"/>
  <c r="K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83"/>
  <c r="AO83"/>
  <c r="AP83"/>
  <c r="K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AM82"/>
  <c r="AN82"/>
  <c r="AO82"/>
  <c r="AP82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AM81"/>
  <c r="AN81"/>
  <c r="AO81"/>
  <c r="AP81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AM80"/>
  <c r="AN80"/>
  <c r="AO80"/>
  <c r="AP80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AM79"/>
  <c r="AN79"/>
  <c r="AO79"/>
  <c r="AP79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AM78"/>
  <c r="AN78"/>
  <c r="AO78"/>
  <c r="AP78"/>
  <c r="O241" i="2"/>
  <c r="N241"/>
  <c r="K241"/>
  <c r="L241"/>
  <c r="M241"/>
  <c r="H241"/>
  <c r="I241"/>
  <c r="J241"/>
  <c r="O251"/>
  <c r="N251"/>
  <c r="M251"/>
  <c r="L251"/>
  <c r="K251"/>
  <c r="J251"/>
  <c r="I251"/>
  <c r="H251"/>
  <c r="O250"/>
  <c r="N250"/>
  <c r="M250"/>
  <c r="L250"/>
  <c r="K250"/>
  <c r="J250"/>
  <c r="I250"/>
  <c r="H250"/>
  <c r="O249"/>
  <c r="N249"/>
  <c r="M249"/>
  <c r="L249"/>
  <c r="K249"/>
  <c r="J249"/>
  <c r="I249"/>
  <c r="H249"/>
  <c r="O248"/>
  <c r="N248"/>
  <c r="M248"/>
  <c r="L248"/>
  <c r="K248"/>
  <c r="J248"/>
  <c r="I248"/>
  <c r="H248"/>
  <c r="O247"/>
  <c r="N247"/>
  <c r="M247"/>
  <c r="L247"/>
  <c r="K247"/>
  <c r="J247"/>
  <c r="I247"/>
  <c r="H247"/>
  <c r="O246"/>
  <c r="N246"/>
  <c r="M246"/>
  <c r="L246"/>
  <c r="K246"/>
  <c r="J246"/>
  <c r="I246"/>
  <c r="H246"/>
  <c r="O245"/>
  <c r="N245"/>
  <c r="M245"/>
  <c r="L245"/>
  <c r="K245"/>
  <c r="J245"/>
  <c r="I245"/>
  <c r="H245"/>
  <c r="O244"/>
  <c r="N244"/>
  <c r="M244"/>
  <c r="L244"/>
  <c r="K244"/>
  <c r="J244"/>
  <c r="I244"/>
  <c r="H244"/>
  <c r="O243"/>
  <c r="N243"/>
  <c r="M243"/>
  <c r="L243"/>
  <c r="K243"/>
  <c r="J243"/>
  <c r="I243"/>
  <c r="H243"/>
  <c r="O242"/>
  <c r="N242"/>
  <c r="M242"/>
  <c r="L242"/>
  <c r="K242"/>
  <c r="J242"/>
  <c r="I242"/>
  <c r="H242"/>
  <c r="O240"/>
  <c r="N240"/>
  <c r="M240"/>
  <c r="L240"/>
  <c r="K240"/>
  <c r="J240"/>
  <c r="I240"/>
  <c r="H240"/>
  <c r="AH2435" i="1"/>
  <c r="AF2435"/>
  <c r="AE2435"/>
  <c r="AD2435"/>
  <c r="AC2435"/>
  <c r="AB2435"/>
  <c r="AA2435"/>
  <c r="Z2435"/>
  <c r="Y2435"/>
  <c r="X2435"/>
  <c r="W2435"/>
  <c r="V2435"/>
  <c r="U2435"/>
  <c r="T2435"/>
  <c r="S2435"/>
  <c r="R2435"/>
  <c r="Q2435"/>
  <c r="P2435"/>
  <c r="O2435"/>
  <c r="N2435"/>
  <c r="M2435"/>
  <c r="L2435"/>
  <c r="K2435"/>
  <c r="J2435"/>
  <c r="AH2434"/>
  <c r="AF2434"/>
  <c r="AE2434"/>
  <c r="AD2434"/>
  <c r="AC2434"/>
  <c r="AB2434"/>
  <c r="AA2434"/>
  <c r="Z2434"/>
  <c r="Y2434"/>
  <c r="X2434"/>
  <c r="W2434"/>
  <c r="V2434"/>
  <c r="U2434"/>
  <c r="T2434"/>
  <c r="S2434"/>
  <c r="R2434"/>
  <c r="Q2434"/>
  <c r="P2434"/>
  <c r="O2434"/>
  <c r="N2434"/>
  <c r="M2434"/>
  <c r="L2434"/>
  <c r="K2434"/>
  <c r="J2434"/>
  <c r="AH2433"/>
  <c r="AF2433"/>
  <c r="AE2433"/>
  <c r="AD2433"/>
  <c r="AC2433"/>
  <c r="AB2433"/>
  <c r="AA2433"/>
  <c r="Z2433"/>
  <c r="Y2433"/>
  <c r="X2433"/>
  <c r="W2433"/>
  <c r="V2433"/>
  <c r="U2433"/>
  <c r="T2433"/>
  <c r="S2433"/>
  <c r="R2433"/>
  <c r="Q2433"/>
  <c r="P2433"/>
  <c r="O2433"/>
  <c r="N2433"/>
  <c r="M2433"/>
  <c r="L2433"/>
  <c r="K2433"/>
  <c r="J2433"/>
  <c r="AH2432"/>
  <c r="AF2432"/>
  <c r="AE2432"/>
  <c r="AD2432"/>
  <c r="AC2432"/>
  <c r="AB2432"/>
  <c r="AA2432"/>
  <c r="Z2432"/>
  <c r="Y2432"/>
  <c r="X2432"/>
  <c r="W2432"/>
  <c r="V2432"/>
  <c r="U2432"/>
  <c r="T2432"/>
  <c r="S2432"/>
  <c r="R2432"/>
  <c r="Q2432"/>
  <c r="P2432"/>
  <c r="O2432"/>
  <c r="N2432"/>
  <c r="M2432"/>
  <c r="L2432"/>
  <c r="K2432"/>
  <c r="J2432"/>
  <c r="AH2431"/>
  <c r="AF2431"/>
  <c r="AE2431"/>
  <c r="AD2431"/>
  <c r="AC2431"/>
  <c r="AB2431"/>
  <c r="AA2431"/>
  <c r="Z2431"/>
  <c r="Y2431"/>
  <c r="X2431"/>
  <c r="W2431"/>
  <c r="V2431"/>
  <c r="U2431"/>
  <c r="T2431"/>
  <c r="S2431"/>
  <c r="R2431"/>
  <c r="Q2431"/>
  <c r="P2431"/>
  <c r="O2431"/>
  <c r="N2431"/>
  <c r="M2431"/>
  <c r="L2431"/>
  <c r="K2431"/>
  <c r="J2431"/>
  <c r="AH2430"/>
  <c r="AF2430"/>
  <c r="AE2430"/>
  <c r="AD2430"/>
  <c r="AC2430"/>
  <c r="AB2430"/>
  <c r="AA2430"/>
  <c r="Z2430"/>
  <c r="Y2430"/>
  <c r="X2430"/>
  <c r="W2430"/>
  <c r="V2430"/>
  <c r="U2430"/>
  <c r="T2430"/>
  <c r="S2430"/>
  <c r="R2430"/>
  <c r="Q2430"/>
  <c r="P2430"/>
  <c r="O2430"/>
  <c r="N2430"/>
  <c r="M2430"/>
  <c r="L2430"/>
  <c r="K2430"/>
  <c r="J2430"/>
  <c r="AH2429"/>
  <c r="AF2429"/>
  <c r="AE2429"/>
  <c r="AD2429"/>
  <c r="AC2429"/>
  <c r="AB2429"/>
  <c r="AA2429"/>
  <c r="Z2429"/>
  <c r="Y2429"/>
  <c r="X2429"/>
  <c r="W2429"/>
  <c r="V2429"/>
  <c r="U2429"/>
  <c r="T2429"/>
  <c r="S2429"/>
  <c r="R2429"/>
  <c r="Q2429"/>
  <c r="P2429"/>
  <c r="O2429"/>
  <c r="N2429"/>
  <c r="M2429"/>
  <c r="L2429"/>
  <c r="K2429"/>
  <c r="J2429"/>
  <c r="AH2428"/>
  <c r="AF2428"/>
  <c r="AE2428"/>
  <c r="AD2428"/>
  <c r="AC2428"/>
  <c r="AB2428"/>
  <c r="AA2428"/>
  <c r="Z2428"/>
  <c r="Y2428"/>
  <c r="X2428"/>
  <c r="W2428"/>
  <c r="V2428"/>
  <c r="U2428"/>
  <c r="T2428"/>
  <c r="S2428"/>
  <c r="R2428"/>
  <c r="Q2428"/>
  <c r="P2428"/>
  <c r="O2428"/>
  <c r="N2428"/>
  <c r="M2428"/>
  <c r="L2428"/>
  <c r="K2428"/>
  <c r="J2428"/>
  <c r="AH2427"/>
  <c r="AF2427"/>
  <c r="AE2427"/>
  <c r="AD2427"/>
  <c r="AC2427"/>
  <c r="AB2427"/>
  <c r="AA2427"/>
  <c r="Z2427"/>
  <c r="Y2427"/>
  <c r="X2427"/>
  <c r="W2427"/>
  <c r="V2427"/>
  <c r="U2427"/>
  <c r="T2427"/>
  <c r="S2427"/>
  <c r="R2427"/>
  <c r="Q2427"/>
  <c r="P2427"/>
  <c r="O2427"/>
  <c r="N2427"/>
  <c r="M2427"/>
  <c r="L2427"/>
  <c r="K2427"/>
  <c r="J2427"/>
  <c r="AH2426"/>
  <c r="AF2426"/>
  <c r="AE2426"/>
  <c r="AD2426"/>
  <c r="AC2426"/>
  <c r="AB2426"/>
  <c r="AA2426"/>
  <c r="Z2426"/>
  <c r="Y2426"/>
  <c r="X2426"/>
  <c r="W2426"/>
  <c r="V2426"/>
  <c r="U2426"/>
  <c r="T2426"/>
  <c r="S2426"/>
  <c r="R2426"/>
  <c r="Q2426"/>
  <c r="P2426"/>
  <c r="O2426"/>
  <c r="N2426"/>
  <c r="M2426"/>
  <c r="L2426"/>
  <c r="K2426"/>
  <c r="J2426"/>
  <c r="AH2425"/>
  <c r="AF2425"/>
  <c r="AE2425"/>
  <c r="AD2425"/>
  <c r="AC2425"/>
  <c r="AB2425"/>
  <c r="AA2425"/>
  <c r="Z2425"/>
  <c r="Y2425"/>
  <c r="X2425"/>
  <c r="W2425"/>
  <c r="V2425"/>
  <c r="U2425"/>
  <c r="T2425"/>
  <c r="S2425"/>
  <c r="R2425"/>
  <c r="Q2425"/>
  <c r="P2425"/>
  <c r="O2425"/>
  <c r="N2425"/>
  <c r="M2425"/>
  <c r="L2425"/>
  <c r="K2425"/>
  <c r="J2425"/>
  <c r="AH2424"/>
  <c r="AF2424"/>
  <c r="AE2424"/>
  <c r="AD2424"/>
  <c r="AC2424"/>
  <c r="AB2424"/>
  <c r="AA2424"/>
  <c r="Z2424"/>
  <c r="Y2424"/>
  <c r="X2424"/>
  <c r="W2424"/>
  <c r="V2424"/>
  <c r="U2424"/>
  <c r="T2424"/>
  <c r="S2424"/>
  <c r="R2424"/>
  <c r="Q2424"/>
  <c r="P2424"/>
  <c r="O2424"/>
  <c r="N2424"/>
  <c r="M2424"/>
  <c r="L2424"/>
  <c r="K2424"/>
  <c r="J2424"/>
  <c r="AH2423"/>
  <c r="AF2423"/>
  <c r="AE2423"/>
  <c r="AD2423"/>
  <c r="AC2423"/>
  <c r="AB2423"/>
  <c r="AA2423"/>
  <c r="Z2423"/>
  <c r="Y2423"/>
  <c r="X2423"/>
  <c r="W2423"/>
  <c r="V2423"/>
  <c r="U2423"/>
  <c r="T2423"/>
  <c r="S2423"/>
  <c r="R2423"/>
  <c r="Q2423"/>
  <c r="P2423"/>
  <c r="O2423"/>
  <c r="N2423"/>
  <c r="M2423"/>
  <c r="L2423"/>
  <c r="K2423"/>
  <c r="J2423"/>
  <c r="AH2422"/>
  <c r="AF2422"/>
  <c r="AE2422"/>
  <c r="AD2422"/>
  <c r="AC2422"/>
  <c r="AB2422"/>
  <c r="AA2422"/>
  <c r="Z2422"/>
  <c r="Y2422"/>
  <c r="X2422"/>
  <c r="W2422"/>
  <c r="V2422"/>
  <c r="U2422"/>
  <c r="T2422"/>
  <c r="S2422"/>
  <c r="R2422"/>
  <c r="Q2422"/>
  <c r="P2422"/>
  <c r="O2422"/>
  <c r="N2422"/>
  <c r="M2422"/>
  <c r="L2422"/>
  <c r="K2422"/>
  <c r="J2422"/>
  <c r="AH2421"/>
  <c r="AF2421"/>
  <c r="AE2421"/>
  <c r="AD2421"/>
  <c r="AC2421"/>
  <c r="AB2421"/>
  <c r="AA2421"/>
  <c r="Z2421"/>
  <c r="Y2421"/>
  <c r="X2421"/>
  <c r="W2421"/>
  <c r="V2421"/>
  <c r="U2421"/>
  <c r="T2421"/>
  <c r="S2421"/>
  <c r="R2421"/>
  <c r="Q2421"/>
  <c r="P2421"/>
  <c r="O2421"/>
  <c r="N2421"/>
  <c r="M2421"/>
  <c r="L2421"/>
  <c r="K2421"/>
  <c r="J2421"/>
  <c r="AH2420"/>
  <c r="AF2420"/>
  <c r="AE2420"/>
  <c r="AD2420"/>
  <c r="AC2420"/>
  <c r="AB2420"/>
  <c r="AA2420"/>
  <c r="Z2420"/>
  <c r="Y2420"/>
  <c r="X2420"/>
  <c r="W2420"/>
  <c r="V2420"/>
  <c r="U2420"/>
  <c r="T2420"/>
  <c r="S2420"/>
  <c r="R2420"/>
  <c r="Q2420"/>
  <c r="P2420"/>
  <c r="O2420"/>
  <c r="N2420"/>
  <c r="M2420"/>
  <c r="L2420"/>
  <c r="K2420"/>
  <c r="J2420"/>
  <c r="AH2419"/>
  <c r="AF2419"/>
  <c r="AE2419"/>
  <c r="AD2419"/>
  <c r="AC2419"/>
  <c r="AB2419"/>
  <c r="AA2419"/>
  <c r="Z2419"/>
  <c r="Y2419"/>
  <c r="X2419"/>
  <c r="W2419"/>
  <c r="V2419"/>
  <c r="U2419"/>
  <c r="T2419"/>
  <c r="S2419"/>
  <c r="R2419"/>
  <c r="Q2419"/>
  <c r="P2419"/>
  <c r="O2419"/>
  <c r="N2419"/>
  <c r="M2419"/>
  <c r="L2419"/>
  <c r="K2419"/>
  <c r="J2419"/>
  <c r="AH2418"/>
  <c r="AF2418"/>
  <c r="AE2418"/>
  <c r="AD2418"/>
  <c r="AC2418"/>
  <c r="AB2418"/>
  <c r="AA2418"/>
  <c r="Z2418"/>
  <c r="Y2418"/>
  <c r="X2418"/>
  <c r="W2418"/>
  <c r="V2418"/>
  <c r="U2418"/>
  <c r="T2418"/>
  <c r="S2418"/>
  <c r="R2418"/>
  <c r="Q2418"/>
  <c r="P2418"/>
  <c r="O2418"/>
  <c r="N2418"/>
  <c r="M2418"/>
  <c r="L2418"/>
  <c r="K2418"/>
  <c r="J2418"/>
  <c r="AH2417"/>
  <c r="AF2417"/>
  <c r="AE2417"/>
  <c r="AD2417"/>
  <c r="AC2417"/>
  <c r="AB2417"/>
  <c r="AA2417"/>
  <c r="Z2417"/>
  <c r="Y2417"/>
  <c r="X2417"/>
  <c r="W2417"/>
  <c r="V2417"/>
  <c r="U2417"/>
  <c r="T2417"/>
  <c r="S2417"/>
  <c r="R2417"/>
  <c r="Q2417"/>
  <c r="P2417"/>
  <c r="O2417"/>
  <c r="N2417"/>
  <c r="M2417"/>
  <c r="L2417"/>
  <c r="K2417"/>
  <c r="J2417"/>
  <c r="AH2416"/>
  <c r="AF2416"/>
  <c r="AE2416"/>
  <c r="AD2416"/>
  <c r="AC2416"/>
  <c r="AB2416"/>
  <c r="AA2416"/>
  <c r="Z2416"/>
  <c r="Y2416"/>
  <c r="X2416"/>
  <c r="W2416"/>
  <c r="V2416"/>
  <c r="U2416"/>
  <c r="T2416"/>
  <c r="S2416"/>
  <c r="R2416"/>
  <c r="Q2416"/>
  <c r="P2416"/>
  <c r="O2416"/>
  <c r="N2416"/>
  <c r="M2416"/>
  <c r="L2416"/>
  <c r="K2416"/>
  <c r="J2416"/>
  <c r="AH2415"/>
  <c r="AF2415"/>
  <c r="AE2415"/>
  <c r="AD2415"/>
  <c r="AC2415"/>
  <c r="AB2415"/>
  <c r="AA2415"/>
  <c r="Z2415"/>
  <c r="Y2415"/>
  <c r="X2415"/>
  <c r="W2415"/>
  <c r="V2415"/>
  <c r="U2415"/>
  <c r="T2415"/>
  <c r="S2415"/>
  <c r="R2415"/>
  <c r="Q2415"/>
  <c r="P2415"/>
  <c r="O2415"/>
  <c r="N2415"/>
  <c r="M2415"/>
  <c r="L2415"/>
  <c r="K2415"/>
  <c r="J2415"/>
  <c r="AH2414"/>
  <c r="AF2414"/>
  <c r="AE2414"/>
  <c r="AD2414"/>
  <c r="AC2414"/>
  <c r="AB2414"/>
  <c r="AA2414"/>
  <c r="Z2414"/>
  <c r="Y2414"/>
  <c r="X2414"/>
  <c r="W2414"/>
  <c r="V2414"/>
  <c r="U2414"/>
  <c r="T2414"/>
  <c r="S2414"/>
  <c r="R2414"/>
  <c r="Q2414"/>
  <c r="P2414"/>
  <c r="O2414"/>
  <c r="N2414"/>
  <c r="M2414"/>
  <c r="L2414"/>
  <c r="K2414"/>
  <c r="J2414"/>
  <c r="AH2413"/>
  <c r="AF2413"/>
  <c r="AE2413"/>
  <c r="AD2413"/>
  <c r="AC2413"/>
  <c r="AB2413"/>
  <c r="AA2413"/>
  <c r="Z2413"/>
  <c r="Y2413"/>
  <c r="X2413"/>
  <c r="W2413"/>
  <c r="V2413"/>
  <c r="U2413"/>
  <c r="T2413"/>
  <c r="S2413"/>
  <c r="R2413"/>
  <c r="Q2413"/>
  <c r="P2413"/>
  <c r="O2413"/>
  <c r="N2413"/>
  <c r="M2413"/>
  <c r="L2413"/>
  <c r="K2413"/>
  <c r="J2413"/>
  <c r="AH2412"/>
  <c r="AF2412"/>
  <c r="AE2412"/>
  <c r="AD2412"/>
  <c r="AC2412"/>
  <c r="AB2412"/>
  <c r="AA2412"/>
  <c r="Z2412"/>
  <c r="Y2412"/>
  <c r="X2412"/>
  <c r="W2412"/>
  <c r="V2412"/>
  <c r="U2412"/>
  <c r="T2412"/>
  <c r="S2412"/>
  <c r="R2412"/>
  <c r="Q2412"/>
  <c r="P2412"/>
  <c r="O2412"/>
  <c r="N2412"/>
  <c r="M2412"/>
  <c r="L2412"/>
  <c r="K2412"/>
  <c r="J2412"/>
  <c r="AH2411"/>
  <c r="AF2411"/>
  <c r="AE2411"/>
  <c r="AD2411"/>
  <c r="AC2411"/>
  <c r="AB2411"/>
  <c r="AA2411"/>
  <c r="Z2411"/>
  <c r="Y2411"/>
  <c r="X2411"/>
  <c r="W2411"/>
  <c r="V2411"/>
  <c r="U2411"/>
  <c r="T2411"/>
  <c r="S2411"/>
  <c r="R2411"/>
  <c r="Q2411"/>
  <c r="P2411"/>
  <c r="O2411"/>
  <c r="N2411"/>
  <c r="M2411"/>
  <c r="L2411"/>
  <c r="K2411"/>
  <c r="J2411"/>
  <c r="AH2410"/>
  <c r="AF2410"/>
  <c r="AE2410"/>
  <c r="AD2410"/>
  <c r="AC2410"/>
  <c r="AB2410"/>
  <c r="AA2410"/>
  <c r="Z2410"/>
  <c r="Y2410"/>
  <c r="X2410"/>
  <c r="W2410"/>
  <c r="V2410"/>
  <c r="U2410"/>
  <c r="T2410"/>
  <c r="S2410"/>
  <c r="R2410"/>
  <c r="Q2410"/>
  <c r="P2410"/>
  <c r="O2410"/>
  <c r="N2410"/>
  <c r="M2410"/>
  <c r="L2410"/>
  <c r="K2410"/>
  <c r="J2410"/>
  <c r="AH2409"/>
  <c r="AF2409"/>
  <c r="AE2409"/>
  <c r="AD2409"/>
  <c r="AC2409"/>
  <c r="AB2409"/>
  <c r="AA2409"/>
  <c r="Z2409"/>
  <c r="Y2409"/>
  <c r="X2409"/>
  <c r="W2409"/>
  <c r="V2409"/>
  <c r="U2409"/>
  <c r="T2409"/>
  <c r="S2409"/>
  <c r="R2409"/>
  <c r="Q2409"/>
  <c r="P2409"/>
  <c r="O2409"/>
  <c r="N2409"/>
  <c r="M2409"/>
  <c r="L2409"/>
  <c r="K2409"/>
  <c r="J2409"/>
  <c r="AH2408"/>
  <c r="AF2408"/>
  <c r="AE2408"/>
  <c r="AD2408"/>
  <c r="AC2408"/>
  <c r="AB2408"/>
  <c r="AA2408"/>
  <c r="Z2408"/>
  <c r="Y2408"/>
  <c r="X2408"/>
  <c r="W2408"/>
  <c r="V2408"/>
  <c r="U2408"/>
  <c r="T2408"/>
  <c r="S2408"/>
  <c r="R2408"/>
  <c r="Q2408"/>
  <c r="P2408"/>
  <c r="O2408"/>
  <c r="N2408"/>
  <c r="M2408"/>
  <c r="L2408"/>
  <c r="K2408"/>
  <c r="J2408"/>
  <c r="AH2407"/>
  <c r="AF2407"/>
  <c r="AE2407"/>
  <c r="AD2407"/>
  <c r="AC2407"/>
  <c r="AB2407"/>
  <c r="AA2407"/>
  <c r="Z2407"/>
  <c r="Y2407"/>
  <c r="X2407"/>
  <c r="W2407"/>
  <c r="V2407"/>
  <c r="U2407"/>
  <c r="T2407"/>
  <c r="S2407"/>
  <c r="R2407"/>
  <c r="Q2407"/>
  <c r="P2407"/>
  <c r="O2407"/>
  <c r="N2407"/>
  <c r="M2407"/>
  <c r="L2407"/>
  <c r="K2407"/>
  <c r="J2407"/>
  <c r="AH2406"/>
  <c r="AF2406"/>
  <c r="AE2406"/>
  <c r="AD2406"/>
  <c r="AC2406"/>
  <c r="AB2406"/>
  <c r="AA2406"/>
  <c r="Z2406"/>
  <c r="Y2406"/>
  <c r="X2406"/>
  <c r="W2406"/>
  <c r="V2406"/>
  <c r="U2406"/>
  <c r="T2406"/>
  <c r="S2406"/>
  <c r="R2406"/>
  <c r="Q2406"/>
  <c r="P2406"/>
  <c r="O2406"/>
  <c r="N2406"/>
  <c r="M2406"/>
  <c r="L2406"/>
  <c r="K2406"/>
  <c r="J2406"/>
  <c r="AH2405"/>
  <c r="AF2405"/>
  <c r="AE2405"/>
  <c r="AD2405"/>
  <c r="AC2405"/>
  <c r="AB2405"/>
  <c r="AA2405"/>
  <c r="Z2405"/>
  <c r="Y2405"/>
  <c r="X2405"/>
  <c r="W2405"/>
  <c r="V2405"/>
  <c r="U2405"/>
  <c r="T2405"/>
  <c r="S2405"/>
  <c r="R2405"/>
  <c r="Q2405"/>
  <c r="P2405"/>
  <c r="O2405"/>
  <c r="N2405"/>
  <c r="M2405"/>
  <c r="L2405"/>
  <c r="K2405"/>
  <c r="J2405"/>
  <c r="AH2404"/>
  <c r="AF2404"/>
  <c r="AE2404"/>
  <c r="AD2404"/>
  <c r="AC2404"/>
  <c r="AB2404"/>
  <c r="AA2404"/>
  <c r="Z2404"/>
  <c r="Y2404"/>
  <c r="X2404"/>
  <c r="W2404"/>
  <c r="V2404"/>
  <c r="U2404"/>
  <c r="T2404"/>
  <c r="S2404"/>
  <c r="R2404"/>
  <c r="Q2404"/>
  <c r="P2404"/>
  <c r="O2404"/>
  <c r="N2404"/>
  <c r="M2404"/>
  <c r="L2404"/>
  <c r="K2404"/>
  <c r="J2404"/>
  <c r="AH2403"/>
  <c r="AF2403"/>
  <c r="AE2403"/>
  <c r="AD2403"/>
  <c r="AC2403"/>
  <c r="AB2403"/>
  <c r="AA2403"/>
  <c r="Z2403"/>
  <c r="Y2403"/>
  <c r="X2403"/>
  <c r="W2403"/>
  <c r="V2403"/>
  <c r="U2403"/>
  <c r="T2403"/>
  <c r="S2403"/>
  <c r="R2403"/>
  <c r="Q2403"/>
  <c r="P2403"/>
  <c r="O2403"/>
  <c r="N2403"/>
  <c r="M2403"/>
  <c r="L2403"/>
  <c r="K2403"/>
  <c r="J2403"/>
  <c r="AH2402"/>
  <c r="AF2402"/>
  <c r="AE2402"/>
  <c r="AD2402"/>
  <c r="AC2402"/>
  <c r="AB2402"/>
  <c r="AA2402"/>
  <c r="Z2402"/>
  <c r="Y2402"/>
  <c r="X2402"/>
  <c r="W2402"/>
  <c r="V2402"/>
  <c r="U2402"/>
  <c r="T2402"/>
  <c r="S2402"/>
  <c r="R2402"/>
  <c r="Q2402"/>
  <c r="P2402"/>
  <c r="O2402"/>
  <c r="N2402"/>
  <c r="M2402"/>
  <c r="L2402"/>
  <c r="K2402"/>
  <c r="J2402"/>
  <c r="AH2401"/>
  <c r="AF2401"/>
  <c r="AE2401"/>
  <c r="AD2401"/>
  <c r="AC2401"/>
  <c r="AB2401"/>
  <c r="AA2401"/>
  <c r="Z2401"/>
  <c r="Y2401"/>
  <c r="X2401"/>
  <c r="W2401"/>
  <c r="V2401"/>
  <c r="U2401"/>
  <c r="T2401"/>
  <c r="S2401"/>
  <c r="R2401"/>
  <c r="Q2401"/>
  <c r="P2401"/>
  <c r="O2401"/>
  <c r="N2401"/>
  <c r="M2401"/>
  <c r="L2401"/>
  <c r="K2401"/>
  <c r="J2401"/>
  <c r="AH2400"/>
  <c r="AF2400"/>
  <c r="AE2400"/>
  <c r="AD2400"/>
  <c r="AC2400"/>
  <c r="AB2400"/>
  <c r="AA2400"/>
  <c r="Z2400"/>
  <c r="Y2400"/>
  <c r="X2400"/>
  <c r="W2400"/>
  <c r="V2400"/>
  <c r="U2400"/>
  <c r="T2400"/>
  <c r="S2400"/>
  <c r="R2400"/>
  <c r="Q2400"/>
  <c r="P2400"/>
  <c r="O2400"/>
  <c r="N2400"/>
  <c r="M2400"/>
  <c r="L2400"/>
  <c r="K2400"/>
  <c r="J2400"/>
  <c r="AH2399"/>
  <c r="AF2399"/>
  <c r="AE2399"/>
  <c r="AD2399"/>
  <c r="AC2399"/>
  <c r="AB2399"/>
  <c r="AA2399"/>
  <c r="Z2399"/>
  <c r="Y2399"/>
  <c r="X2399"/>
  <c r="W2399"/>
  <c r="V2399"/>
  <c r="U2399"/>
  <c r="T2399"/>
  <c r="S2399"/>
  <c r="R2399"/>
  <c r="Q2399"/>
  <c r="P2399"/>
  <c r="O2399"/>
  <c r="N2399"/>
  <c r="M2399"/>
  <c r="L2399"/>
  <c r="K2399"/>
  <c r="J2399"/>
  <c r="AH2398"/>
  <c r="AF2398"/>
  <c r="AE2398"/>
  <c r="AD2398"/>
  <c r="AC2398"/>
  <c r="AB2398"/>
  <c r="AA2398"/>
  <c r="Z2398"/>
  <c r="Y2398"/>
  <c r="X2398"/>
  <c r="W2398"/>
  <c r="V2398"/>
  <c r="U2398"/>
  <c r="T2398"/>
  <c r="S2398"/>
  <c r="R2398"/>
  <c r="Q2398"/>
  <c r="P2398"/>
  <c r="O2398"/>
  <c r="N2398"/>
  <c r="M2398"/>
  <c r="L2398"/>
  <c r="K2398"/>
  <c r="J2398"/>
  <c r="AH2397"/>
  <c r="AF2397"/>
  <c r="AE2397"/>
  <c r="AD2397"/>
  <c r="AC2397"/>
  <c r="AB2397"/>
  <c r="AA2397"/>
  <c r="Z2397"/>
  <c r="Y2397"/>
  <c r="X2397"/>
  <c r="W2397"/>
  <c r="V2397"/>
  <c r="U2397"/>
  <c r="T2397"/>
  <c r="S2397"/>
  <c r="R2397"/>
  <c r="Q2397"/>
  <c r="P2397"/>
  <c r="O2397"/>
  <c r="N2397"/>
  <c r="M2397"/>
  <c r="L2397"/>
  <c r="K2397"/>
  <c r="J2397"/>
  <c r="AH2396"/>
  <c r="AF2396"/>
  <c r="AE2396"/>
  <c r="AD2396"/>
  <c r="AC2396"/>
  <c r="AB2396"/>
  <c r="AA2396"/>
  <c r="Z2396"/>
  <c r="Y2396"/>
  <c r="X2396"/>
  <c r="W2396"/>
  <c r="V2396"/>
  <c r="U2396"/>
  <c r="T2396"/>
  <c r="S2396"/>
  <c r="R2396"/>
  <c r="Q2396"/>
  <c r="P2396"/>
  <c r="O2396"/>
  <c r="N2396"/>
  <c r="M2396"/>
  <c r="L2396"/>
  <c r="K2396"/>
  <c r="J2396"/>
  <c r="AH2395"/>
  <c r="AF2395"/>
  <c r="AE2395"/>
  <c r="AD2395"/>
  <c r="AC2395"/>
  <c r="AB2395"/>
  <c r="AA2395"/>
  <c r="Z2395"/>
  <c r="Y2395"/>
  <c r="X2395"/>
  <c r="W2395"/>
  <c r="V2395"/>
  <c r="U2395"/>
  <c r="T2395"/>
  <c r="S2395"/>
  <c r="R2395"/>
  <c r="Q2395"/>
  <c r="P2395"/>
  <c r="O2395"/>
  <c r="N2395"/>
  <c r="M2395"/>
  <c r="L2395"/>
  <c r="K2395"/>
  <c r="J2395"/>
  <c r="AH2394"/>
  <c r="AF2394"/>
  <c r="AE2394"/>
  <c r="AD2394"/>
  <c r="AC2394"/>
  <c r="AB2394"/>
  <c r="AA2394"/>
  <c r="Z2394"/>
  <c r="Y2394"/>
  <c r="X2394"/>
  <c r="W2394"/>
  <c r="V2394"/>
  <c r="U2394"/>
  <c r="T2394"/>
  <c r="S2394"/>
  <c r="R2394"/>
  <c r="Q2394"/>
  <c r="P2394"/>
  <c r="O2394"/>
  <c r="N2394"/>
  <c r="M2394"/>
  <c r="L2394"/>
  <c r="K2394"/>
  <c r="J2394"/>
  <c r="AH2393"/>
  <c r="AF2393"/>
  <c r="AE2393"/>
  <c r="AD2393"/>
  <c r="AC2393"/>
  <c r="AB2393"/>
  <c r="AA2393"/>
  <c r="Z2393"/>
  <c r="Y2393"/>
  <c r="X2393"/>
  <c r="W2393"/>
  <c r="V2393"/>
  <c r="U2393"/>
  <c r="T2393"/>
  <c r="S2393"/>
  <c r="R2393"/>
  <c r="Q2393"/>
  <c r="P2393"/>
  <c r="O2393"/>
  <c r="N2393"/>
  <c r="M2393"/>
  <c r="L2393"/>
  <c r="K2393"/>
  <c r="J2393"/>
  <c r="AH2392"/>
  <c r="AF2392"/>
  <c r="AE2392"/>
  <c r="AD2392"/>
  <c r="AC2392"/>
  <c r="AB2392"/>
  <c r="AA2392"/>
  <c r="Z2392"/>
  <c r="Y2392"/>
  <c r="X2392"/>
  <c r="W2392"/>
  <c r="V2392"/>
  <c r="U2392"/>
  <c r="T2392"/>
  <c r="S2392"/>
  <c r="R2392"/>
  <c r="Q2392"/>
  <c r="P2392"/>
  <c r="O2392"/>
  <c r="N2392"/>
  <c r="M2392"/>
  <c r="L2392"/>
  <c r="K2392"/>
  <c r="J2392"/>
  <c r="AH2391"/>
  <c r="AF2391"/>
  <c r="AE2391"/>
  <c r="AD2391"/>
  <c r="AC2391"/>
  <c r="AB2391"/>
  <c r="AA2391"/>
  <c r="Z2391"/>
  <c r="Y2391"/>
  <c r="X2391"/>
  <c r="W2391"/>
  <c r="V2391"/>
  <c r="U2391"/>
  <c r="T2391"/>
  <c r="S2391"/>
  <c r="R2391"/>
  <c r="Q2391"/>
  <c r="P2391"/>
  <c r="O2391"/>
  <c r="N2391"/>
  <c r="M2391"/>
  <c r="L2391"/>
  <c r="K2391"/>
  <c r="J2391"/>
  <c r="AH2390"/>
  <c r="AF2390"/>
  <c r="AE2390"/>
  <c r="AD2390"/>
  <c r="AC2390"/>
  <c r="AB2390"/>
  <c r="AA2390"/>
  <c r="Z2390"/>
  <c r="Y2390"/>
  <c r="X2390"/>
  <c r="W2390"/>
  <c r="V2390"/>
  <c r="U2390"/>
  <c r="T2390"/>
  <c r="S2390"/>
  <c r="R2390"/>
  <c r="Q2390"/>
  <c r="P2390"/>
  <c r="O2390"/>
  <c r="N2390"/>
  <c r="M2390"/>
  <c r="L2390"/>
  <c r="K2390"/>
  <c r="J2390"/>
  <c r="AH2389"/>
  <c r="AF2389"/>
  <c r="AE2389"/>
  <c r="AD2389"/>
  <c r="AC2389"/>
  <c r="AB2389"/>
  <c r="AA2389"/>
  <c r="Z2389"/>
  <c r="Y2389"/>
  <c r="X2389"/>
  <c r="W2389"/>
  <c r="V2389"/>
  <c r="U2389"/>
  <c r="T2389"/>
  <c r="S2389"/>
  <c r="R2389"/>
  <c r="Q2389"/>
  <c r="P2389"/>
  <c r="O2389"/>
  <c r="N2389"/>
  <c r="M2389"/>
  <c r="L2389"/>
  <c r="K2389"/>
  <c r="J2389"/>
  <c r="AH2388"/>
  <c r="AF2388"/>
  <c r="AE2388"/>
  <c r="AD2388"/>
  <c r="AC2388"/>
  <c r="AB2388"/>
  <c r="AA2388"/>
  <c r="Z2388"/>
  <c r="Y2388"/>
  <c r="X2388"/>
  <c r="W2388"/>
  <c r="V2388"/>
  <c r="U2388"/>
  <c r="T2388"/>
  <c r="S2388"/>
  <c r="R2388"/>
  <c r="Q2388"/>
  <c r="P2388"/>
  <c r="O2388"/>
  <c r="N2388"/>
  <c r="M2388"/>
  <c r="L2388"/>
  <c r="K2388"/>
  <c r="J2388"/>
  <c r="AH2387"/>
  <c r="AF2387"/>
  <c r="AE2387"/>
  <c r="AD2387"/>
  <c r="AC2387"/>
  <c r="AB2387"/>
  <c r="AA2387"/>
  <c r="Z2387"/>
  <c r="Y2387"/>
  <c r="X2387"/>
  <c r="W2387"/>
  <c r="V2387"/>
  <c r="U2387"/>
  <c r="T2387"/>
  <c r="S2387"/>
  <c r="R2387"/>
  <c r="Q2387"/>
  <c r="P2387"/>
  <c r="O2387"/>
  <c r="N2387"/>
  <c r="M2387"/>
  <c r="L2387"/>
  <c r="K2387"/>
  <c r="J2387"/>
  <c r="AH2386"/>
  <c r="AF2386"/>
  <c r="AE2386"/>
  <c r="AD2386"/>
  <c r="AC2386"/>
  <c r="AB2386"/>
  <c r="AA2386"/>
  <c r="Z2386"/>
  <c r="Y2386"/>
  <c r="X2386"/>
  <c r="W2386"/>
  <c r="V2386"/>
  <c r="U2386"/>
  <c r="T2386"/>
  <c r="S2386"/>
  <c r="R2386"/>
  <c r="Q2386"/>
  <c r="P2386"/>
  <c r="O2386"/>
  <c r="N2386"/>
  <c r="M2386"/>
  <c r="L2386"/>
  <c r="K2386"/>
  <c r="J2386"/>
  <c r="AH2385"/>
  <c r="AF2385"/>
  <c r="AE2385"/>
  <c r="AD2385"/>
  <c r="AC2385"/>
  <c r="AB2385"/>
  <c r="AA2385"/>
  <c r="Z2385"/>
  <c r="Y2385"/>
  <c r="X2385"/>
  <c r="W2385"/>
  <c r="V2385"/>
  <c r="U2385"/>
  <c r="T2385"/>
  <c r="S2385"/>
  <c r="R2385"/>
  <c r="Q2385"/>
  <c r="P2385"/>
  <c r="O2385"/>
  <c r="N2385"/>
  <c r="M2385"/>
  <c r="L2385"/>
  <c r="K2385"/>
  <c r="J2385"/>
  <c r="AH2384"/>
  <c r="AF2384"/>
  <c r="AE2384"/>
  <c r="AD2384"/>
  <c r="AC2384"/>
  <c r="AB2384"/>
  <c r="AA2384"/>
  <c r="Z2384"/>
  <c r="Y2384"/>
  <c r="X2384"/>
  <c r="W2384"/>
  <c r="V2384"/>
  <c r="U2384"/>
  <c r="T2384"/>
  <c r="S2384"/>
  <c r="R2384"/>
  <c r="Q2384"/>
  <c r="P2384"/>
  <c r="O2384"/>
  <c r="N2384"/>
  <c r="M2384"/>
  <c r="L2384"/>
  <c r="K2384"/>
  <c r="J2384"/>
  <c r="AH2383"/>
  <c r="AF2383"/>
  <c r="AE2383"/>
  <c r="AD2383"/>
  <c r="AC2383"/>
  <c r="AB2383"/>
  <c r="AA2383"/>
  <c r="Z2383"/>
  <c r="Y2383"/>
  <c r="X2383"/>
  <c r="W2383"/>
  <c r="V2383"/>
  <c r="U2383"/>
  <c r="T2383"/>
  <c r="S2383"/>
  <c r="R2383"/>
  <c r="Q2383"/>
  <c r="P2383"/>
  <c r="O2383"/>
  <c r="N2383"/>
  <c r="M2383"/>
  <c r="L2383"/>
  <c r="K2383"/>
  <c r="J2383"/>
  <c r="AH2382"/>
  <c r="AF2382"/>
  <c r="AE2382"/>
  <c r="AD2382"/>
  <c r="AC2382"/>
  <c r="AB2382"/>
  <c r="AA2382"/>
  <c r="Z2382"/>
  <c r="Y2382"/>
  <c r="X2382"/>
  <c r="W2382"/>
  <c r="V2382"/>
  <c r="U2382"/>
  <c r="T2382"/>
  <c r="S2382"/>
  <c r="R2382"/>
  <c r="Q2382"/>
  <c r="P2382"/>
  <c r="O2382"/>
  <c r="N2382"/>
  <c r="M2382"/>
  <c r="L2382"/>
  <c r="K2382"/>
  <c r="J2382"/>
  <c r="AH2381"/>
  <c r="AF2381"/>
  <c r="AE2381"/>
  <c r="AD2381"/>
  <c r="AC2381"/>
  <c r="AB2381"/>
  <c r="AA2381"/>
  <c r="Z2381"/>
  <c r="Y2381"/>
  <c r="X2381"/>
  <c r="W2381"/>
  <c r="V2381"/>
  <c r="U2381"/>
  <c r="T2381"/>
  <c r="S2381"/>
  <c r="R2381"/>
  <c r="Q2381"/>
  <c r="P2381"/>
  <c r="O2381"/>
  <c r="N2381"/>
  <c r="M2381"/>
  <c r="L2381"/>
  <c r="K2381"/>
  <c r="J2381"/>
  <c r="AH2380"/>
  <c r="AF2380"/>
  <c r="AE2380"/>
  <c r="AD2380"/>
  <c r="AC2380"/>
  <c r="AB2380"/>
  <c r="AA2380"/>
  <c r="Z2380"/>
  <c r="Y2380"/>
  <c r="X2380"/>
  <c r="W2380"/>
  <c r="V2380"/>
  <c r="U2380"/>
  <c r="T2380"/>
  <c r="S2380"/>
  <c r="R2380"/>
  <c r="Q2380"/>
  <c r="P2380"/>
  <c r="O2380"/>
  <c r="N2380"/>
  <c r="M2380"/>
  <c r="L2380"/>
  <c r="K2380"/>
  <c r="J2380"/>
  <c r="AH2379"/>
  <c r="AF2379"/>
  <c r="AE2379"/>
  <c r="AD2379"/>
  <c r="AC2379"/>
  <c r="AB2379"/>
  <c r="AA2379"/>
  <c r="Z2379"/>
  <c r="Y2379"/>
  <c r="X2379"/>
  <c r="W2379"/>
  <c r="V2379"/>
  <c r="U2379"/>
  <c r="T2379"/>
  <c r="S2379"/>
  <c r="R2379"/>
  <c r="Q2379"/>
  <c r="P2379"/>
  <c r="O2379"/>
  <c r="N2379"/>
  <c r="M2379"/>
  <c r="L2379"/>
  <c r="K2379"/>
  <c r="J2379"/>
  <c r="AH2378"/>
  <c r="AF2378"/>
  <c r="AE2378"/>
  <c r="AD2378"/>
  <c r="AC2378"/>
  <c r="AB2378"/>
  <c r="AA2378"/>
  <c r="Z2378"/>
  <c r="Y2378"/>
  <c r="X2378"/>
  <c r="W2378"/>
  <c r="V2378"/>
  <c r="U2378"/>
  <c r="T2378"/>
  <c r="S2378"/>
  <c r="R2378"/>
  <c r="Q2378"/>
  <c r="P2378"/>
  <c r="O2378"/>
  <c r="N2378"/>
  <c r="M2378"/>
  <c r="L2378"/>
  <c r="K2378"/>
  <c r="J2378"/>
  <c r="AH2377"/>
  <c r="AF2377"/>
  <c r="AE2377"/>
  <c r="AD2377"/>
  <c r="AC2377"/>
  <c r="AB2377"/>
  <c r="AA2377"/>
  <c r="Z2377"/>
  <c r="Y2377"/>
  <c r="X2377"/>
  <c r="W2377"/>
  <c r="V2377"/>
  <c r="U2377"/>
  <c r="T2377"/>
  <c r="S2377"/>
  <c r="R2377"/>
  <c r="Q2377"/>
  <c r="P2377"/>
  <c r="O2377"/>
  <c r="N2377"/>
  <c r="M2377"/>
  <c r="L2377"/>
  <c r="K2377"/>
  <c r="J2377"/>
  <c r="AH2376"/>
  <c r="AF2376"/>
  <c r="AE2376"/>
  <c r="AD2376"/>
  <c r="AC2376"/>
  <c r="AB2376"/>
  <c r="AA2376"/>
  <c r="Z2376"/>
  <c r="Y2376"/>
  <c r="X2376"/>
  <c r="W2376"/>
  <c r="V2376"/>
  <c r="U2376"/>
  <c r="T2376"/>
  <c r="S2376"/>
  <c r="R2376"/>
  <c r="Q2376"/>
  <c r="P2376"/>
  <c r="O2376"/>
  <c r="N2376"/>
  <c r="M2376"/>
  <c r="L2376"/>
  <c r="K2376"/>
  <c r="J2376"/>
  <c r="AH2375"/>
  <c r="AF2375"/>
  <c r="AE2375"/>
  <c r="AD2375"/>
  <c r="AC2375"/>
  <c r="AB2375"/>
  <c r="AA2375"/>
  <c r="Z2375"/>
  <c r="Y2375"/>
  <c r="X2375"/>
  <c r="W2375"/>
  <c r="V2375"/>
  <c r="U2375"/>
  <c r="T2375"/>
  <c r="S2375"/>
  <c r="R2375"/>
  <c r="Q2375"/>
  <c r="P2375"/>
  <c r="O2375"/>
  <c r="N2375"/>
  <c r="M2375"/>
  <c r="L2375"/>
  <c r="K2375"/>
  <c r="J2375"/>
  <c r="AH2374"/>
  <c r="AF2374"/>
  <c r="AE2374"/>
  <c r="AD2374"/>
  <c r="AC2374"/>
  <c r="AB2374"/>
  <c r="AA2374"/>
  <c r="Z2374"/>
  <c r="Y2374"/>
  <c r="X2374"/>
  <c r="W2374"/>
  <c r="V2374"/>
  <c r="U2374"/>
  <c r="T2374"/>
  <c r="S2374"/>
  <c r="R2374"/>
  <c r="Q2374"/>
  <c r="P2374"/>
  <c r="O2374"/>
  <c r="N2374"/>
  <c r="M2374"/>
  <c r="L2374"/>
  <c r="K2374"/>
  <c r="J2374"/>
  <c r="AH2373"/>
  <c r="AF2373"/>
  <c r="AE2373"/>
  <c r="AD2373"/>
  <c r="AC2373"/>
  <c r="AB2373"/>
  <c r="AA2373"/>
  <c r="Z2373"/>
  <c r="Y2373"/>
  <c r="X2373"/>
  <c r="W2373"/>
  <c r="V2373"/>
  <c r="U2373"/>
  <c r="T2373"/>
  <c r="S2373"/>
  <c r="R2373"/>
  <c r="Q2373"/>
  <c r="P2373"/>
  <c r="O2373"/>
  <c r="N2373"/>
  <c r="M2373"/>
  <c r="L2373"/>
  <c r="K2373"/>
  <c r="J2373"/>
  <c r="AH2372"/>
  <c r="AF2372"/>
  <c r="AE2372"/>
  <c r="AD2372"/>
  <c r="AC2372"/>
  <c r="AB2372"/>
  <c r="AA2372"/>
  <c r="Z2372"/>
  <c r="Y2372"/>
  <c r="X2372"/>
  <c r="W2372"/>
  <c r="V2372"/>
  <c r="U2372"/>
  <c r="T2372"/>
  <c r="S2372"/>
  <c r="R2372"/>
  <c r="Q2372"/>
  <c r="P2372"/>
  <c r="O2372"/>
  <c r="N2372"/>
  <c r="M2372"/>
  <c r="L2372"/>
  <c r="K2372"/>
  <c r="J2372"/>
  <c r="AH2371"/>
  <c r="AF2371"/>
  <c r="AE2371"/>
  <c r="AD2371"/>
  <c r="AC2371"/>
  <c r="AB2371"/>
  <c r="AA2371"/>
  <c r="Z2371"/>
  <c r="Y2371"/>
  <c r="X2371"/>
  <c r="W2371"/>
  <c r="V2371"/>
  <c r="U2371"/>
  <c r="T2371"/>
  <c r="S2371"/>
  <c r="R2371"/>
  <c r="Q2371"/>
  <c r="P2371"/>
  <c r="O2371"/>
  <c r="N2371"/>
  <c r="M2371"/>
  <c r="L2371"/>
  <c r="K2371"/>
  <c r="J2371"/>
  <c r="AH2370"/>
  <c r="AF2370"/>
  <c r="AE2370"/>
  <c r="AD2370"/>
  <c r="AC2370"/>
  <c r="AB2370"/>
  <c r="AA2370"/>
  <c r="Z2370"/>
  <c r="Y2370"/>
  <c r="X2370"/>
  <c r="W2370"/>
  <c r="V2370"/>
  <c r="U2370"/>
  <c r="T2370"/>
  <c r="S2370"/>
  <c r="R2370"/>
  <c r="Q2370"/>
  <c r="P2370"/>
  <c r="O2370"/>
  <c r="N2370"/>
  <c r="M2370"/>
  <c r="L2370"/>
  <c r="K2370"/>
  <c r="J2370"/>
  <c r="AH2369"/>
  <c r="AF2369"/>
  <c r="AE2369"/>
  <c r="AD2369"/>
  <c r="AC2369"/>
  <c r="AB2369"/>
  <c r="AA2369"/>
  <c r="Z2369"/>
  <c r="Y2369"/>
  <c r="X2369"/>
  <c r="W2369"/>
  <c r="V2369"/>
  <c r="U2369"/>
  <c r="T2369"/>
  <c r="S2369"/>
  <c r="R2369"/>
  <c r="Q2369"/>
  <c r="P2369"/>
  <c r="O2369"/>
  <c r="N2369"/>
  <c r="M2369"/>
  <c r="L2369"/>
  <c r="K2369"/>
  <c r="J2369"/>
  <c r="AH2368"/>
  <c r="AF2368"/>
  <c r="AE2368"/>
  <c r="AD2368"/>
  <c r="AC2368"/>
  <c r="AB2368"/>
  <c r="AA2368"/>
  <c r="Z2368"/>
  <c r="Y2368"/>
  <c r="X2368"/>
  <c r="W2368"/>
  <c r="V2368"/>
  <c r="U2368"/>
  <c r="T2368"/>
  <c r="S2368"/>
  <c r="R2368"/>
  <c r="Q2368"/>
  <c r="P2368"/>
  <c r="O2368"/>
  <c r="N2368"/>
  <c r="M2368"/>
  <c r="L2368"/>
  <c r="K2368"/>
  <c r="J2368"/>
  <c r="AH2367"/>
  <c r="AF2367"/>
  <c r="AE2367"/>
  <c r="AD2367"/>
  <c r="AC2367"/>
  <c r="AB2367"/>
  <c r="AA2367"/>
  <c r="Z2367"/>
  <c r="Y2367"/>
  <c r="X2367"/>
  <c r="W2367"/>
  <c r="V2367"/>
  <c r="U2367"/>
  <c r="T2367"/>
  <c r="S2367"/>
  <c r="R2367"/>
  <c r="Q2367"/>
  <c r="P2367"/>
  <c r="O2367"/>
  <c r="N2367"/>
  <c r="M2367"/>
  <c r="L2367"/>
  <c r="K2367"/>
  <c r="J2367"/>
  <c r="AH2366"/>
  <c r="AF2366"/>
  <c r="AE2366"/>
  <c r="AD2366"/>
  <c r="AC2366"/>
  <c r="AB2366"/>
  <c r="AA2366"/>
  <c r="Z2366"/>
  <c r="Y2366"/>
  <c r="X2366"/>
  <c r="W2366"/>
  <c r="V2366"/>
  <c r="U2366"/>
  <c r="T2366"/>
  <c r="S2366"/>
  <c r="R2366"/>
  <c r="Q2366"/>
  <c r="P2366"/>
  <c r="O2366"/>
  <c r="N2366"/>
  <c r="M2366"/>
  <c r="L2366"/>
  <c r="K2366"/>
  <c r="J2366"/>
  <c r="AH2365"/>
  <c r="AF2365"/>
  <c r="AE2365"/>
  <c r="AD2365"/>
  <c r="AC2365"/>
  <c r="AB2365"/>
  <c r="AA2365"/>
  <c r="Z2365"/>
  <c r="Y2365"/>
  <c r="X2365"/>
  <c r="W2365"/>
  <c r="V2365"/>
  <c r="U2365"/>
  <c r="T2365"/>
  <c r="S2365"/>
  <c r="R2365"/>
  <c r="Q2365"/>
  <c r="P2365"/>
  <c r="O2365"/>
  <c r="N2365"/>
  <c r="M2365"/>
  <c r="L2365"/>
  <c r="K2365"/>
  <c r="J2365"/>
  <c r="AH2364"/>
  <c r="AF2364"/>
  <c r="AE2364"/>
  <c r="AD2364"/>
  <c r="AC2364"/>
  <c r="AB2364"/>
  <c r="AA2364"/>
  <c r="Z2364"/>
  <c r="Y2364"/>
  <c r="X2364"/>
  <c r="W2364"/>
  <c r="V2364"/>
  <c r="U2364"/>
  <c r="T2364"/>
  <c r="S2364"/>
  <c r="R2364"/>
  <c r="Q2364"/>
  <c r="P2364"/>
  <c r="O2364"/>
  <c r="N2364"/>
  <c r="M2364"/>
  <c r="L2364"/>
  <c r="K2364"/>
  <c r="J2364"/>
  <c r="AH2363"/>
  <c r="AF2363"/>
  <c r="AE2363"/>
  <c r="AD2363"/>
  <c r="AC2363"/>
  <c r="AB2363"/>
  <c r="AA2363"/>
  <c r="Z2363"/>
  <c r="Y2363"/>
  <c r="X2363"/>
  <c r="W2363"/>
  <c r="V2363"/>
  <c r="U2363"/>
  <c r="T2363"/>
  <c r="S2363"/>
  <c r="R2363"/>
  <c r="Q2363"/>
  <c r="P2363"/>
  <c r="O2363"/>
  <c r="N2363"/>
  <c r="M2363"/>
  <c r="L2363"/>
  <c r="K2363"/>
  <c r="J2363"/>
  <c r="AH2362"/>
  <c r="AF2362"/>
  <c r="AE2362"/>
  <c r="AD2362"/>
  <c r="AC2362"/>
  <c r="AB2362"/>
  <c r="AA2362"/>
  <c r="Z2362"/>
  <c r="Y2362"/>
  <c r="X2362"/>
  <c r="W2362"/>
  <c r="V2362"/>
  <c r="U2362"/>
  <c r="T2362"/>
  <c r="S2362"/>
  <c r="R2362"/>
  <c r="Q2362"/>
  <c r="P2362"/>
  <c r="O2362"/>
  <c r="N2362"/>
  <c r="M2362"/>
  <c r="L2362"/>
  <c r="K2362"/>
  <c r="J2362"/>
  <c r="AH2361"/>
  <c r="AF2361"/>
  <c r="AE2361"/>
  <c r="AD2361"/>
  <c r="AC2361"/>
  <c r="AB2361"/>
  <c r="AA2361"/>
  <c r="Z2361"/>
  <c r="Y2361"/>
  <c r="X2361"/>
  <c r="W2361"/>
  <c r="V2361"/>
  <c r="U2361"/>
  <c r="T2361"/>
  <c r="S2361"/>
  <c r="R2361"/>
  <c r="Q2361"/>
  <c r="P2361"/>
  <c r="O2361"/>
  <c r="N2361"/>
  <c r="M2361"/>
  <c r="L2361"/>
  <c r="K2361"/>
  <c r="J2361"/>
  <c r="AH2360"/>
  <c r="AF2360"/>
  <c r="AE2360"/>
  <c r="AD2360"/>
  <c r="AC2360"/>
  <c r="AB2360"/>
  <c r="AA2360"/>
  <c r="Z2360"/>
  <c r="Y2360"/>
  <c r="X2360"/>
  <c r="W2360"/>
  <c r="V2360"/>
  <c r="U2360"/>
  <c r="T2360"/>
  <c r="S2360"/>
  <c r="R2360"/>
  <c r="Q2360"/>
  <c r="P2360"/>
  <c r="O2360"/>
  <c r="N2360"/>
  <c r="M2360"/>
  <c r="L2360"/>
  <c r="K2360"/>
  <c r="J2360"/>
  <c r="AH2359"/>
  <c r="AF2359"/>
  <c r="AE2359"/>
  <c r="AD2359"/>
  <c r="AC2359"/>
  <c r="AB2359"/>
  <c r="AA2359"/>
  <c r="Z2359"/>
  <c r="Y2359"/>
  <c r="X2359"/>
  <c r="W2359"/>
  <c r="V2359"/>
  <c r="U2359"/>
  <c r="T2359"/>
  <c r="S2359"/>
  <c r="R2359"/>
  <c r="Q2359"/>
  <c r="P2359"/>
  <c r="O2359"/>
  <c r="N2359"/>
  <c r="M2359"/>
  <c r="L2359"/>
  <c r="K2359"/>
  <c r="J2359"/>
  <c r="AH2358"/>
  <c r="AF2358"/>
  <c r="AE2358"/>
  <c r="AD2358"/>
  <c r="AC2358"/>
  <c r="AB2358"/>
  <c r="AA2358"/>
  <c r="Z2358"/>
  <c r="Y2358"/>
  <c r="X2358"/>
  <c r="W2358"/>
  <c r="V2358"/>
  <c r="U2358"/>
  <c r="T2358"/>
  <c r="S2358"/>
  <c r="R2358"/>
  <c r="Q2358"/>
  <c r="P2358"/>
  <c r="O2358"/>
  <c r="N2358"/>
  <c r="M2358"/>
  <c r="L2358"/>
  <c r="K2358"/>
  <c r="J2358"/>
  <c r="AH2357"/>
  <c r="AF2357"/>
  <c r="AE2357"/>
  <c r="AD2357"/>
  <c r="AC2357"/>
  <c r="AB2357"/>
  <c r="AA2357"/>
  <c r="Z2357"/>
  <c r="Y2357"/>
  <c r="X2357"/>
  <c r="W2357"/>
  <c r="V2357"/>
  <c r="U2357"/>
  <c r="T2357"/>
  <c r="S2357"/>
  <c r="R2357"/>
  <c r="Q2357"/>
  <c r="P2357"/>
  <c r="O2357"/>
  <c r="N2357"/>
  <c r="M2357"/>
  <c r="L2357"/>
  <c r="K2357"/>
  <c r="J2357"/>
  <c r="AH2356"/>
  <c r="AF2356"/>
  <c r="AE2356"/>
  <c r="AD2356"/>
  <c r="AC2356"/>
  <c r="AB2356"/>
  <c r="AA2356"/>
  <c r="Z2356"/>
  <c r="Y2356"/>
  <c r="X2356"/>
  <c r="W2356"/>
  <c r="V2356"/>
  <c r="U2356"/>
  <c r="T2356"/>
  <c r="S2356"/>
  <c r="R2356"/>
  <c r="Q2356"/>
  <c r="P2356"/>
  <c r="O2356"/>
  <c r="N2356"/>
  <c r="M2356"/>
  <c r="L2356"/>
  <c r="K2356"/>
  <c r="J2356"/>
  <c r="AH2355"/>
  <c r="AF2355"/>
  <c r="AE2355"/>
  <c r="AD2355"/>
  <c r="AC2355"/>
  <c r="AB2355"/>
  <c r="AA2355"/>
  <c r="Z2355"/>
  <c r="Y2355"/>
  <c r="X2355"/>
  <c r="W2355"/>
  <c r="V2355"/>
  <c r="U2355"/>
  <c r="T2355"/>
  <c r="S2355"/>
  <c r="R2355"/>
  <c r="Q2355"/>
  <c r="P2355"/>
  <c r="O2355"/>
  <c r="N2355"/>
  <c r="M2355"/>
  <c r="L2355"/>
  <c r="K2355"/>
  <c r="J2355"/>
  <c r="AH2354"/>
  <c r="AF2354"/>
  <c r="AE2354"/>
  <c r="AD2354"/>
  <c r="AC2354"/>
  <c r="AB2354"/>
  <c r="AA2354"/>
  <c r="Z2354"/>
  <c r="Y2354"/>
  <c r="X2354"/>
  <c r="W2354"/>
  <c r="V2354"/>
  <c r="U2354"/>
  <c r="T2354"/>
  <c r="S2354"/>
  <c r="R2354"/>
  <c r="Q2354"/>
  <c r="P2354"/>
  <c r="O2354"/>
  <c r="N2354"/>
  <c r="M2354"/>
  <c r="L2354"/>
  <c r="K2354"/>
  <c r="J2354"/>
  <c r="AH2353"/>
  <c r="AF2353"/>
  <c r="AE2353"/>
  <c r="AD2353"/>
  <c r="AC2353"/>
  <c r="AB2353"/>
  <c r="AA2353"/>
  <c r="Z2353"/>
  <c r="Y2353"/>
  <c r="X2353"/>
  <c r="W2353"/>
  <c r="V2353"/>
  <c r="U2353"/>
  <c r="T2353"/>
  <c r="S2353"/>
  <c r="R2353"/>
  <c r="Q2353"/>
  <c r="P2353"/>
  <c r="O2353"/>
  <c r="N2353"/>
  <c r="M2353"/>
  <c r="L2353"/>
  <c r="K2353"/>
  <c r="J2353"/>
  <c r="AH2352"/>
  <c r="AF2352"/>
  <c r="AE2352"/>
  <c r="AD2352"/>
  <c r="AC2352"/>
  <c r="AB2352"/>
  <c r="AA2352"/>
  <c r="Z2352"/>
  <c r="Y2352"/>
  <c r="X2352"/>
  <c r="W2352"/>
  <c r="V2352"/>
  <c r="U2352"/>
  <c r="T2352"/>
  <c r="S2352"/>
  <c r="R2352"/>
  <c r="Q2352"/>
  <c r="P2352"/>
  <c r="O2352"/>
  <c r="N2352"/>
  <c r="M2352"/>
  <c r="L2352"/>
  <c r="K2352"/>
  <c r="J2352"/>
  <c r="AH2351"/>
  <c r="AF2351"/>
  <c r="AE2351"/>
  <c r="AD2351"/>
  <c r="AC2351"/>
  <c r="AB2351"/>
  <c r="AA2351"/>
  <c r="Z2351"/>
  <c r="Y2351"/>
  <c r="X2351"/>
  <c r="W2351"/>
  <c r="V2351"/>
  <c r="U2351"/>
  <c r="T2351"/>
  <c r="S2351"/>
  <c r="R2351"/>
  <c r="Q2351"/>
  <c r="P2351"/>
  <c r="O2351"/>
  <c r="N2351"/>
  <c r="M2351"/>
  <c r="L2351"/>
  <c r="K2351"/>
  <c r="J2351"/>
  <c r="AH2350"/>
  <c r="AF2350"/>
  <c r="AE2350"/>
  <c r="AD2350"/>
  <c r="AC2350"/>
  <c r="AB2350"/>
  <c r="AA2350"/>
  <c r="Z2350"/>
  <c r="Y2350"/>
  <c r="X2350"/>
  <c r="W2350"/>
  <c r="V2350"/>
  <c r="U2350"/>
  <c r="T2350"/>
  <c r="S2350"/>
  <c r="R2350"/>
  <c r="Q2350"/>
  <c r="P2350"/>
  <c r="O2350"/>
  <c r="N2350"/>
  <c r="M2350"/>
  <c r="L2350"/>
  <c r="K2350"/>
  <c r="J2350"/>
  <c r="AH2349"/>
  <c r="AF2349"/>
  <c r="AE2349"/>
  <c r="AD2349"/>
  <c r="AC2349"/>
  <c r="AB2349"/>
  <c r="AA2349"/>
  <c r="Z2349"/>
  <c r="Y2349"/>
  <c r="X2349"/>
  <c r="W2349"/>
  <c r="V2349"/>
  <c r="U2349"/>
  <c r="T2349"/>
  <c r="S2349"/>
  <c r="R2349"/>
  <c r="Q2349"/>
  <c r="P2349"/>
  <c r="O2349"/>
  <c r="N2349"/>
  <c r="M2349"/>
  <c r="L2349"/>
  <c r="K2349"/>
  <c r="J2349"/>
  <c r="AH2348"/>
  <c r="AF2348"/>
  <c r="AE2348"/>
  <c r="AD2348"/>
  <c r="AC2348"/>
  <c r="AB2348"/>
  <c r="AA2348"/>
  <c r="Z2348"/>
  <c r="Y2348"/>
  <c r="X2348"/>
  <c r="W2348"/>
  <c r="V2348"/>
  <c r="U2348"/>
  <c r="T2348"/>
  <c r="S2348"/>
  <c r="R2348"/>
  <c r="Q2348"/>
  <c r="P2348"/>
  <c r="O2348"/>
  <c r="N2348"/>
  <c r="M2348"/>
  <c r="L2348"/>
  <c r="K2348"/>
  <c r="J2348"/>
  <c r="AH2347"/>
  <c r="AF2347"/>
  <c r="AE2347"/>
  <c r="AD2347"/>
  <c r="AC2347"/>
  <c r="AB2347"/>
  <c r="AA2347"/>
  <c r="Z2347"/>
  <c r="Y2347"/>
  <c r="X2347"/>
  <c r="W2347"/>
  <c r="V2347"/>
  <c r="U2347"/>
  <c r="T2347"/>
  <c r="S2347"/>
  <c r="R2347"/>
  <c r="Q2347"/>
  <c r="P2347"/>
  <c r="O2347"/>
  <c r="N2347"/>
  <c r="M2347"/>
  <c r="L2347"/>
  <c r="K2347"/>
  <c r="J2347"/>
  <c r="AH2346"/>
  <c r="AF2346"/>
  <c r="AE2346"/>
  <c r="AD2346"/>
  <c r="AC2346"/>
  <c r="AB2346"/>
  <c r="AA2346"/>
  <c r="Z2346"/>
  <c r="Y2346"/>
  <c r="X2346"/>
  <c r="W2346"/>
  <c r="V2346"/>
  <c r="U2346"/>
  <c r="T2346"/>
  <c r="S2346"/>
  <c r="R2346"/>
  <c r="Q2346"/>
  <c r="P2346"/>
  <c r="O2346"/>
  <c r="N2346"/>
  <c r="M2346"/>
  <c r="L2346"/>
  <c r="K2346"/>
  <c r="J2346"/>
  <c r="AH2345"/>
  <c r="AF2345"/>
  <c r="AE2345"/>
  <c r="AD2345"/>
  <c r="AC2345"/>
  <c r="AB2345"/>
  <c r="AA2345"/>
  <c r="Z2345"/>
  <c r="Y2345"/>
  <c r="X2345"/>
  <c r="W2345"/>
  <c r="V2345"/>
  <c r="U2345"/>
  <c r="T2345"/>
  <c r="S2345"/>
  <c r="R2345"/>
  <c r="Q2345"/>
  <c r="P2345"/>
  <c r="O2345"/>
  <c r="N2345"/>
  <c r="M2345"/>
  <c r="L2345"/>
  <c r="K2345"/>
  <c r="J2345"/>
  <c r="AH2344"/>
  <c r="AF2344"/>
  <c r="AE2344"/>
  <c r="AD2344"/>
  <c r="AC2344"/>
  <c r="AB2344"/>
  <c r="AA2344"/>
  <c r="Z2344"/>
  <c r="Y2344"/>
  <c r="X2344"/>
  <c r="W2344"/>
  <c r="V2344"/>
  <c r="U2344"/>
  <c r="T2344"/>
  <c r="S2344"/>
  <c r="R2344"/>
  <c r="Q2344"/>
  <c r="P2344"/>
  <c r="O2344"/>
  <c r="N2344"/>
  <c r="M2344"/>
  <c r="L2344"/>
  <c r="K2344"/>
  <c r="J2344"/>
  <c r="AH2343"/>
  <c r="AF2343"/>
  <c r="AE2343"/>
  <c r="AD2343"/>
  <c r="AC2343"/>
  <c r="AB2343"/>
  <c r="AA2343"/>
  <c r="Z2343"/>
  <c r="Y2343"/>
  <c r="X2343"/>
  <c r="W2343"/>
  <c r="V2343"/>
  <c r="U2343"/>
  <c r="T2343"/>
  <c r="S2343"/>
  <c r="R2343"/>
  <c r="Q2343"/>
  <c r="P2343"/>
  <c r="O2343"/>
  <c r="N2343"/>
  <c r="M2343"/>
  <c r="L2343"/>
  <c r="K2343"/>
  <c r="J2343"/>
  <c r="AH2342"/>
  <c r="AF2342"/>
  <c r="AE2342"/>
  <c r="AD2342"/>
  <c r="AC2342"/>
  <c r="AB2342"/>
  <c r="AA2342"/>
  <c r="Z2342"/>
  <c r="Y2342"/>
  <c r="X2342"/>
  <c r="W2342"/>
  <c r="V2342"/>
  <c r="U2342"/>
  <c r="T2342"/>
  <c r="S2342"/>
  <c r="R2342"/>
  <c r="Q2342"/>
  <c r="P2342"/>
  <c r="O2342"/>
  <c r="N2342"/>
  <c r="M2342"/>
  <c r="L2342"/>
  <c r="K2342"/>
  <c r="J2342"/>
  <c r="AH2341"/>
  <c r="AF2341"/>
  <c r="AE2341"/>
  <c r="AD2341"/>
  <c r="AC2341"/>
  <c r="AB2341"/>
  <c r="AA2341"/>
  <c r="Z2341"/>
  <c r="Y2341"/>
  <c r="X2341"/>
  <c r="W2341"/>
  <c r="V2341"/>
  <c r="U2341"/>
  <c r="T2341"/>
  <c r="S2341"/>
  <c r="R2341"/>
  <c r="Q2341"/>
  <c r="P2341"/>
  <c r="O2341"/>
  <c r="N2341"/>
  <c r="M2341"/>
  <c r="L2341"/>
  <c r="K2341"/>
  <c r="J2341"/>
  <c r="AH2340"/>
  <c r="AF2340"/>
  <c r="AE2340"/>
  <c r="AD2340"/>
  <c r="AC2340"/>
  <c r="AB2340"/>
  <c r="AA2340"/>
  <c r="Z2340"/>
  <c r="Y2340"/>
  <c r="X2340"/>
  <c r="W2340"/>
  <c r="V2340"/>
  <c r="U2340"/>
  <c r="T2340"/>
  <c r="S2340"/>
  <c r="R2340"/>
  <c r="Q2340"/>
  <c r="P2340"/>
  <c r="O2340"/>
  <c r="N2340"/>
  <c r="M2340"/>
  <c r="L2340"/>
  <c r="K2340"/>
  <c r="J2340"/>
  <c r="AH2339"/>
  <c r="AF2339"/>
  <c r="AE2339"/>
  <c r="AD2339"/>
  <c r="AC2339"/>
  <c r="AB2339"/>
  <c r="AA2339"/>
  <c r="Z2339"/>
  <c r="Y2339"/>
  <c r="X2339"/>
  <c r="W2339"/>
  <c r="V2339"/>
  <c r="U2339"/>
  <c r="T2339"/>
  <c r="S2339"/>
  <c r="R2339"/>
  <c r="Q2339"/>
  <c r="P2339"/>
  <c r="O2339"/>
  <c r="N2339"/>
  <c r="M2339"/>
  <c r="L2339"/>
  <c r="K2339"/>
  <c r="J2339"/>
  <c r="O311" i="2"/>
  <c r="N311"/>
  <c r="M311"/>
  <c r="L311"/>
  <c r="K311"/>
  <c r="J311"/>
  <c r="I311"/>
  <c r="H311"/>
  <c r="O310"/>
  <c r="N310"/>
  <c r="M310"/>
  <c r="L310"/>
  <c r="K310"/>
  <c r="J310"/>
  <c r="I310"/>
  <c r="H310"/>
  <c r="O309"/>
  <c r="N309"/>
  <c r="M309"/>
  <c r="L309"/>
  <c r="K309"/>
  <c r="J309"/>
  <c r="I309"/>
  <c r="H309"/>
  <c r="O308"/>
  <c r="N308"/>
  <c r="M308"/>
  <c r="L308"/>
  <c r="K308"/>
  <c r="J308"/>
  <c r="I308"/>
  <c r="H308"/>
  <c r="O307"/>
  <c r="N307"/>
  <c r="M307"/>
  <c r="L307"/>
  <c r="K307"/>
  <c r="J307"/>
  <c r="I307"/>
  <c r="H307"/>
  <c r="O306"/>
  <c r="N306"/>
  <c r="M306"/>
  <c r="L306"/>
  <c r="K306"/>
  <c r="J306"/>
  <c r="I306"/>
  <c r="H306"/>
  <c r="O305"/>
  <c r="N305"/>
  <c r="M305"/>
  <c r="L305"/>
  <c r="K305"/>
  <c r="J305"/>
  <c r="I305"/>
  <c r="H305"/>
  <c r="O304"/>
  <c r="N304"/>
  <c r="M304"/>
  <c r="L304"/>
  <c r="K304"/>
  <c r="J304"/>
  <c r="I304"/>
  <c r="H304"/>
  <c r="O303"/>
  <c r="N303"/>
  <c r="M303"/>
  <c r="L303"/>
  <c r="K303"/>
  <c r="J303"/>
  <c r="I303"/>
  <c r="H303"/>
  <c r="O302"/>
  <c r="N302"/>
  <c r="M302"/>
  <c r="L302"/>
  <c r="K302"/>
  <c r="J302"/>
  <c r="I302"/>
  <c r="H302"/>
  <c r="AH3031" i="1"/>
  <c r="AF3031"/>
  <c r="AE3031"/>
  <c r="AD3031"/>
  <c r="AC3031"/>
  <c r="AB3031"/>
  <c r="AA3031"/>
  <c r="Z3031"/>
  <c r="Y3031"/>
  <c r="X3031"/>
  <c r="W3031"/>
  <c r="V3031"/>
  <c r="U3031"/>
  <c r="T3031"/>
  <c r="S3031"/>
  <c r="R3031"/>
  <c r="Q3031"/>
  <c r="P3031"/>
  <c r="O3031"/>
  <c r="N3031"/>
  <c r="M3031"/>
  <c r="L3031"/>
  <c r="K3031"/>
  <c r="J3031"/>
  <c r="AH3030"/>
  <c r="AF3030"/>
  <c r="AE3030"/>
  <c r="AD3030"/>
  <c r="AC3030"/>
  <c r="AB3030"/>
  <c r="AA3030"/>
  <c r="Z3030"/>
  <c r="Y3030"/>
  <c r="X3030"/>
  <c r="W3030"/>
  <c r="V3030"/>
  <c r="U3030"/>
  <c r="T3030"/>
  <c r="S3030"/>
  <c r="R3030"/>
  <c r="Q3030"/>
  <c r="P3030"/>
  <c r="O3030"/>
  <c r="N3030"/>
  <c r="M3030"/>
  <c r="L3030"/>
  <c r="K3030"/>
  <c r="J3030"/>
  <c r="AH3029"/>
  <c r="AF3029"/>
  <c r="AE3029"/>
  <c r="AD3029"/>
  <c r="AC3029"/>
  <c r="AB3029"/>
  <c r="AA3029"/>
  <c r="Z3029"/>
  <c r="Y3029"/>
  <c r="X3029"/>
  <c r="W3029"/>
  <c r="V3029"/>
  <c r="U3029"/>
  <c r="T3029"/>
  <c r="S3029"/>
  <c r="R3029"/>
  <c r="Q3029"/>
  <c r="P3029"/>
  <c r="O3029"/>
  <c r="N3029"/>
  <c r="M3029"/>
  <c r="L3029"/>
  <c r="K3029"/>
  <c r="J3029"/>
  <c r="AH3028"/>
  <c r="AF3028"/>
  <c r="AE3028"/>
  <c r="AD3028"/>
  <c r="AC3028"/>
  <c r="AB3028"/>
  <c r="AA3028"/>
  <c r="Z3028"/>
  <c r="Y3028"/>
  <c r="X3028"/>
  <c r="W3028"/>
  <c r="V3028"/>
  <c r="U3028"/>
  <c r="T3028"/>
  <c r="S3028"/>
  <c r="R3028"/>
  <c r="Q3028"/>
  <c r="P3028"/>
  <c r="O3028"/>
  <c r="N3028"/>
  <c r="M3028"/>
  <c r="L3028"/>
  <c r="K3028"/>
  <c r="J3028"/>
  <c r="AH3027"/>
  <c r="AF3027"/>
  <c r="AE3027"/>
  <c r="AD3027"/>
  <c r="AC3027"/>
  <c r="AB3027"/>
  <c r="AA3027"/>
  <c r="Z3027"/>
  <c r="Y3027"/>
  <c r="X3027"/>
  <c r="W3027"/>
  <c r="V3027"/>
  <c r="U3027"/>
  <c r="T3027"/>
  <c r="S3027"/>
  <c r="R3027"/>
  <c r="Q3027"/>
  <c r="P3027"/>
  <c r="O3027"/>
  <c r="N3027"/>
  <c r="M3027"/>
  <c r="L3027"/>
  <c r="K3027"/>
  <c r="J3027"/>
  <c r="AH3026"/>
  <c r="AF3026"/>
  <c r="AE3026"/>
  <c r="AD3026"/>
  <c r="AC3026"/>
  <c r="AB3026"/>
  <c r="AA3026"/>
  <c r="Z3026"/>
  <c r="Y3026"/>
  <c r="X3026"/>
  <c r="W3026"/>
  <c r="V3026"/>
  <c r="U3026"/>
  <c r="T3026"/>
  <c r="S3026"/>
  <c r="R3026"/>
  <c r="Q3026"/>
  <c r="P3026"/>
  <c r="O3026"/>
  <c r="N3026"/>
  <c r="M3026"/>
  <c r="L3026"/>
  <c r="K3026"/>
  <c r="J3026"/>
  <c r="AH3025"/>
  <c r="AF3025"/>
  <c r="AE3025"/>
  <c r="AD3025"/>
  <c r="AC3025"/>
  <c r="AB3025"/>
  <c r="AA3025"/>
  <c r="Z3025"/>
  <c r="Y3025"/>
  <c r="X3025"/>
  <c r="W3025"/>
  <c r="V3025"/>
  <c r="U3025"/>
  <c r="T3025"/>
  <c r="S3025"/>
  <c r="R3025"/>
  <c r="Q3025"/>
  <c r="P3025"/>
  <c r="O3025"/>
  <c r="N3025"/>
  <c r="M3025"/>
  <c r="L3025"/>
  <c r="K3025"/>
  <c r="J3025"/>
  <c r="AH3024"/>
  <c r="AF3024"/>
  <c r="AE3024"/>
  <c r="AD3024"/>
  <c r="AC3024"/>
  <c r="AB3024"/>
  <c r="AA3024"/>
  <c r="Z3024"/>
  <c r="Y3024"/>
  <c r="X3024"/>
  <c r="W3024"/>
  <c r="V3024"/>
  <c r="U3024"/>
  <c r="T3024"/>
  <c r="S3024"/>
  <c r="R3024"/>
  <c r="Q3024"/>
  <c r="P3024"/>
  <c r="O3024"/>
  <c r="N3024"/>
  <c r="M3024"/>
  <c r="L3024"/>
  <c r="K3024"/>
  <c r="J3024"/>
  <c r="AH3023"/>
  <c r="AF3023"/>
  <c r="AE3023"/>
  <c r="AD3023"/>
  <c r="AC3023"/>
  <c r="AB3023"/>
  <c r="AA3023"/>
  <c r="Z3023"/>
  <c r="Y3023"/>
  <c r="X3023"/>
  <c r="W3023"/>
  <c r="V3023"/>
  <c r="U3023"/>
  <c r="T3023"/>
  <c r="S3023"/>
  <c r="R3023"/>
  <c r="Q3023"/>
  <c r="P3023"/>
  <c r="O3023"/>
  <c r="N3023"/>
  <c r="M3023"/>
  <c r="L3023"/>
  <c r="K3023"/>
  <c r="J3023"/>
  <c r="AH3022"/>
  <c r="AF3022"/>
  <c r="AE3022"/>
  <c r="AD3022"/>
  <c r="AC3022"/>
  <c r="AB3022"/>
  <c r="AA3022"/>
  <c r="Z3022"/>
  <c r="Y3022"/>
  <c r="X3022"/>
  <c r="W3022"/>
  <c r="V3022"/>
  <c r="U3022"/>
  <c r="T3022"/>
  <c r="S3022"/>
  <c r="R3022"/>
  <c r="Q3022"/>
  <c r="P3022"/>
  <c r="O3022"/>
  <c r="N3022"/>
  <c r="M3022"/>
  <c r="L3022"/>
  <c r="K3022"/>
  <c r="J3022"/>
  <c r="AH3021"/>
  <c r="AF3021"/>
  <c r="AE3021"/>
  <c r="AD3021"/>
  <c r="AC3021"/>
  <c r="AB3021"/>
  <c r="AA3021"/>
  <c r="Z3021"/>
  <c r="Y3021"/>
  <c r="X3021"/>
  <c r="W3021"/>
  <c r="V3021"/>
  <c r="U3021"/>
  <c r="T3021"/>
  <c r="S3021"/>
  <c r="R3021"/>
  <c r="Q3021"/>
  <c r="P3021"/>
  <c r="O3021"/>
  <c r="N3021"/>
  <c r="M3021"/>
  <c r="L3021"/>
  <c r="K3021"/>
  <c r="J3021"/>
  <c r="AH3020"/>
  <c r="AF3020"/>
  <c r="AE3020"/>
  <c r="AD3020"/>
  <c r="AC3020"/>
  <c r="AB3020"/>
  <c r="AA3020"/>
  <c r="Z3020"/>
  <c r="Y3020"/>
  <c r="X3020"/>
  <c r="W3020"/>
  <c r="V3020"/>
  <c r="U3020"/>
  <c r="T3020"/>
  <c r="S3020"/>
  <c r="R3020"/>
  <c r="Q3020"/>
  <c r="P3020"/>
  <c r="O3020"/>
  <c r="N3020"/>
  <c r="M3020"/>
  <c r="L3020"/>
  <c r="K3020"/>
  <c r="J3020"/>
  <c r="AH3019"/>
  <c r="AF3019"/>
  <c r="AE3019"/>
  <c r="AD3019"/>
  <c r="AC3019"/>
  <c r="AB3019"/>
  <c r="AA3019"/>
  <c r="Z3019"/>
  <c r="Y3019"/>
  <c r="X3019"/>
  <c r="W3019"/>
  <c r="V3019"/>
  <c r="U3019"/>
  <c r="T3019"/>
  <c r="S3019"/>
  <c r="R3019"/>
  <c r="Q3019"/>
  <c r="P3019"/>
  <c r="O3019"/>
  <c r="N3019"/>
  <c r="M3019"/>
  <c r="L3019"/>
  <c r="K3019"/>
  <c r="J3019"/>
  <c r="AH3018"/>
  <c r="AF3018"/>
  <c r="AE3018"/>
  <c r="AD3018"/>
  <c r="AC3018"/>
  <c r="AB3018"/>
  <c r="AA3018"/>
  <c r="Z3018"/>
  <c r="Y3018"/>
  <c r="X3018"/>
  <c r="W3018"/>
  <c r="V3018"/>
  <c r="U3018"/>
  <c r="T3018"/>
  <c r="S3018"/>
  <c r="R3018"/>
  <c r="Q3018"/>
  <c r="P3018"/>
  <c r="O3018"/>
  <c r="N3018"/>
  <c r="M3018"/>
  <c r="L3018"/>
  <c r="K3018"/>
  <c r="J3018"/>
  <c r="AH3017"/>
  <c r="AF3017"/>
  <c r="AE3017"/>
  <c r="AD3017"/>
  <c r="AC3017"/>
  <c r="AB3017"/>
  <c r="AA3017"/>
  <c r="Z3017"/>
  <c r="Y3017"/>
  <c r="X3017"/>
  <c r="W3017"/>
  <c r="V3017"/>
  <c r="U3017"/>
  <c r="T3017"/>
  <c r="S3017"/>
  <c r="R3017"/>
  <c r="Q3017"/>
  <c r="P3017"/>
  <c r="O3017"/>
  <c r="N3017"/>
  <c r="M3017"/>
  <c r="L3017"/>
  <c r="K3017"/>
  <c r="J3017"/>
  <c r="AH3016"/>
  <c r="AF3016"/>
  <c r="AE3016"/>
  <c r="AD3016"/>
  <c r="AC3016"/>
  <c r="AB3016"/>
  <c r="AA3016"/>
  <c r="Z3016"/>
  <c r="Y3016"/>
  <c r="X3016"/>
  <c r="W3016"/>
  <c r="V3016"/>
  <c r="U3016"/>
  <c r="T3016"/>
  <c r="S3016"/>
  <c r="R3016"/>
  <c r="Q3016"/>
  <c r="P3016"/>
  <c r="O3016"/>
  <c r="N3016"/>
  <c r="M3016"/>
  <c r="L3016"/>
  <c r="K3016"/>
  <c r="J3016"/>
  <c r="AH3015"/>
  <c r="AF3015"/>
  <c r="AE3015"/>
  <c r="AD3015"/>
  <c r="AC3015"/>
  <c r="AB3015"/>
  <c r="AA3015"/>
  <c r="Z3015"/>
  <c r="Y3015"/>
  <c r="X3015"/>
  <c r="W3015"/>
  <c r="V3015"/>
  <c r="U3015"/>
  <c r="T3015"/>
  <c r="S3015"/>
  <c r="R3015"/>
  <c r="Q3015"/>
  <c r="P3015"/>
  <c r="O3015"/>
  <c r="N3015"/>
  <c r="M3015"/>
  <c r="L3015"/>
  <c r="K3015"/>
  <c r="J3015"/>
  <c r="AH3014"/>
  <c r="AF3014"/>
  <c r="AE3014"/>
  <c r="AD3014"/>
  <c r="AC3014"/>
  <c r="AB3014"/>
  <c r="AA3014"/>
  <c r="Z3014"/>
  <c r="Y3014"/>
  <c r="X3014"/>
  <c r="W3014"/>
  <c r="V3014"/>
  <c r="U3014"/>
  <c r="T3014"/>
  <c r="S3014"/>
  <c r="R3014"/>
  <c r="Q3014"/>
  <c r="P3014"/>
  <c r="O3014"/>
  <c r="N3014"/>
  <c r="M3014"/>
  <c r="L3014"/>
  <c r="K3014"/>
  <c r="J3014"/>
  <c r="AH3013"/>
  <c r="AF3013"/>
  <c r="AE3013"/>
  <c r="AD3013"/>
  <c r="AC3013"/>
  <c r="AB3013"/>
  <c r="AA3013"/>
  <c r="Z3013"/>
  <c r="Y3013"/>
  <c r="X3013"/>
  <c r="W3013"/>
  <c r="V3013"/>
  <c r="U3013"/>
  <c r="T3013"/>
  <c r="S3013"/>
  <c r="R3013"/>
  <c r="Q3013"/>
  <c r="P3013"/>
  <c r="O3013"/>
  <c r="N3013"/>
  <c r="M3013"/>
  <c r="L3013"/>
  <c r="K3013"/>
  <c r="J3013"/>
  <c r="AH3012"/>
  <c r="AF3012"/>
  <c r="AE3012"/>
  <c r="AD3012"/>
  <c r="AC3012"/>
  <c r="AB3012"/>
  <c r="AA3012"/>
  <c r="Z3012"/>
  <c r="Y3012"/>
  <c r="X3012"/>
  <c r="W3012"/>
  <c r="V3012"/>
  <c r="U3012"/>
  <c r="T3012"/>
  <c r="S3012"/>
  <c r="R3012"/>
  <c r="Q3012"/>
  <c r="P3012"/>
  <c r="O3012"/>
  <c r="N3012"/>
  <c r="M3012"/>
  <c r="L3012"/>
  <c r="K3012"/>
  <c r="J3012"/>
  <c r="AH3011"/>
  <c r="AF3011"/>
  <c r="AE3011"/>
  <c r="AD3011"/>
  <c r="AC3011"/>
  <c r="AB3011"/>
  <c r="AA3011"/>
  <c r="Z3011"/>
  <c r="Y3011"/>
  <c r="X3011"/>
  <c r="W3011"/>
  <c r="V3011"/>
  <c r="U3011"/>
  <c r="T3011"/>
  <c r="S3011"/>
  <c r="R3011"/>
  <c r="Q3011"/>
  <c r="P3011"/>
  <c r="O3011"/>
  <c r="N3011"/>
  <c r="M3011"/>
  <c r="L3011"/>
  <c r="K3011"/>
  <c r="J3011"/>
  <c r="AH3010"/>
  <c r="AF3010"/>
  <c r="AE3010"/>
  <c r="AD3010"/>
  <c r="AC3010"/>
  <c r="AB3010"/>
  <c r="AA3010"/>
  <c r="Z3010"/>
  <c r="Y3010"/>
  <c r="X3010"/>
  <c r="W3010"/>
  <c r="V3010"/>
  <c r="U3010"/>
  <c r="T3010"/>
  <c r="S3010"/>
  <c r="R3010"/>
  <c r="Q3010"/>
  <c r="P3010"/>
  <c r="O3010"/>
  <c r="N3010"/>
  <c r="M3010"/>
  <c r="L3010"/>
  <c r="K3010"/>
  <c r="J3010"/>
  <c r="AH3009"/>
  <c r="AF3009"/>
  <c r="AE3009"/>
  <c r="AD3009"/>
  <c r="AC3009"/>
  <c r="AB3009"/>
  <c r="AA3009"/>
  <c r="Z3009"/>
  <c r="Y3009"/>
  <c r="X3009"/>
  <c r="W3009"/>
  <c r="V3009"/>
  <c r="U3009"/>
  <c r="T3009"/>
  <c r="S3009"/>
  <c r="R3009"/>
  <c r="Q3009"/>
  <c r="P3009"/>
  <c r="O3009"/>
  <c r="N3009"/>
  <c r="M3009"/>
  <c r="L3009"/>
  <c r="K3009"/>
  <c r="J3009"/>
  <c r="AH3008"/>
  <c r="AF3008"/>
  <c r="AE3008"/>
  <c r="AD3008"/>
  <c r="AC3008"/>
  <c r="AB3008"/>
  <c r="AA3008"/>
  <c r="Z3008"/>
  <c r="Y3008"/>
  <c r="X3008"/>
  <c r="W3008"/>
  <c r="V3008"/>
  <c r="U3008"/>
  <c r="T3008"/>
  <c r="S3008"/>
  <c r="R3008"/>
  <c r="Q3008"/>
  <c r="P3008"/>
  <c r="O3008"/>
  <c r="N3008"/>
  <c r="M3008"/>
  <c r="L3008"/>
  <c r="K3008"/>
  <c r="J3008"/>
  <c r="AH3007"/>
  <c r="AF3007"/>
  <c r="AE3007"/>
  <c r="AD3007"/>
  <c r="AC3007"/>
  <c r="AB3007"/>
  <c r="AA3007"/>
  <c r="Z3007"/>
  <c r="Y3007"/>
  <c r="X3007"/>
  <c r="W3007"/>
  <c r="V3007"/>
  <c r="U3007"/>
  <c r="T3007"/>
  <c r="S3007"/>
  <c r="R3007"/>
  <c r="Q3007"/>
  <c r="P3007"/>
  <c r="O3007"/>
  <c r="N3007"/>
  <c r="M3007"/>
  <c r="L3007"/>
  <c r="K3007"/>
  <c r="J3007"/>
  <c r="AH3006"/>
  <c r="AF3006"/>
  <c r="AE3006"/>
  <c r="AD3006"/>
  <c r="AC3006"/>
  <c r="AB3006"/>
  <c r="AA3006"/>
  <c r="Z3006"/>
  <c r="Y3006"/>
  <c r="X3006"/>
  <c r="W3006"/>
  <c r="V3006"/>
  <c r="U3006"/>
  <c r="T3006"/>
  <c r="S3006"/>
  <c r="R3006"/>
  <c r="Q3006"/>
  <c r="P3006"/>
  <c r="O3006"/>
  <c r="N3006"/>
  <c r="M3006"/>
  <c r="L3006"/>
  <c r="K3006"/>
  <c r="J3006"/>
  <c r="AH3005"/>
  <c r="AF3005"/>
  <c r="AE3005"/>
  <c r="AD3005"/>
  <c r="AC3005"/>
  <c r="AB3005"/>
  <c r="AA3005"/>
  <c r="Z3005"/>
  <c r="Y3005"/>
  <c r="X3005"/>
  <c r="W3005"/>
  <c r="V3005"/>
  <c r="U3005"/>
  <c r="T3005"/>
  <c r="S3005"/>
  <c r="R3005"/>
  <c r="Q3005"/>
  <c r="P3005"/>
  <c r="O3005"/>
  <c r="N3005"/>
  <c r="M3005"/>
  <c r="L3005"/>
  <c r="K3005"/>
  <c r="J3005"/>
  <c r="AH3004"/>
  <c r="AF3004"/>
  <c r="AE3004"/>
  <c r="AD3004"/>
  <c r="AC3004"/>
  <c r="AB3004"/>
  <c r="AA3004"/>
  <c r="Z3004"/>
  <c r="Y3004"/>
  <c r="X3004"/>
  <c r="W3004"/>
  <c r="V3004"/>
  <c r="U3004"/>
  <c r="T3004"/>
  <c r="S3004"/>
  <c r="R3004"/>
  <c r="Q3004"/>
  <c r="P3004"/>
  <c r="O3004"/>
  <c r="N3004"/>
  <c r="M3004"/>
  <c r="L3004"/>
  <c r="K3004"/>
  <c r="J3004"/>
  <c r="AH3003"/>
  <c r="AF3003"/>
  <c r="AE3003"/>
  <c r="AD3003"/>
  <c r="AC3003"/>
  <c r="AB3003"/>
  <c r="AA3003"/>
  <c r="Z3003"/>
  <c r="Y3003"/>
  <c r="X3003"/>
  <c r="W3003"/>
  <c r="V3003"/>
  <c r="U3003"/>
  <c r="T3003"/>
  <c r="S3003"/>
  <c r="R3003"/>
  <c r="Q3003"/>
  <c r="P3003"/>
  <c r="O3003"/>
  <c r="N3003"/>
  <c r="M3003"/>
  <c r="L3003"/>
  <c r="K3003"/>
  <c r="J3003"/>
  <c r="AH3002"/>
  <c r="AF3002"/>
  <c r="AE3002"/>
  <c r="AD3002"/>
  <c r="AC3002"/>
  <c r="AB3002"/>
  <c r="AA3002"/>
  <c r="Z3002"/>
  <c r="Y3002"/>
  <c r="X3002"/>
  <c r="W3002"/>
  <c r="V3002"/>
  <c r="U3002"/>
  <c r="T3002"/>
  <c r="S3002"/>
  <c r="R3002"/>
  <c r="Q3002"/>
  <c r="P3002"/>
  <c r="O3002"/>
  <c r="N3002"/>
  <c r="M3002"/>
  <c r="L3002"/>
  <c r="K3002"/>
  <c r="J3002"/>
  <c r="AH3001"/>
  <c r="AF3001"/>
  <c r="AE3001"/>
  <c r="AD3001"/>
  <c r="AC3001"/>
  <c r="AB3001"/>
  <c r="AA3001"/>
  <c r="Z3001"/>
  <c r="Y3001"/>
  <c r="X3001"/>
  <c r="W3001"/>
  <c r="V3001"/>
  <c r="U3001"/>
  <c r="T3001"/>
  <c r="S3001"/>
  <c r="R3001"/>
  <c r="Q3001"/>
  <c r="P3001"/>
  <c r="O3001"/>
  <c r="N3001"/>
  <c r="M3001"/>
  <c r="L3001"/>
  <c r="K3001"/>
  <c r="J3001"/>
  <c r="AH3000"/>
  <c r="AF3000"/>
  <c r="AE3000"/>
  <c r="AD3000"/>
  <c r="AC3000"/>
  <c r="AB3000"/>
  <c r="AA3000"/>
  <c r="Z3000"/>
  <c r="Y3000"/>
  <c r="X3000"/>
  <c r="W3000"/>
  <c r="V3000"/>
  <c r="U3000"/>
  <c r="T3000"/>
  <c r="S3000"/>
  <c r="R3000"/>
  <c r="Q3000"/>
  <c r="P3000"/>
  <c r="O3000"/>
  <c r="N3000"/>
  <c r="M3000"/>
  <c r="L3000"/>
  <c r="K3000"/>
  <c r="J3000"/>
  <c r="AH2999"/>
  <c r="AF2999"/>
  <c r="AE2999"/>
  <c r="AD2999"/>
  <c r="AC2999"/>
  <c r="AB2999"/>
  <c r="AA2999"/>
  <c r="Z2999"/>
  <c r="Y2999"/>
  <c r="X2999"/>
  <c r="W2999"/>
  <c r="V2999"/>
  <c r="U2999"/>
  <c r="T2999"/>
  <c r="S2999"/>
  <c r="R2999"/>
  <c r="Q2999"/>
  <c r="P2999"/>
  <c r="O2999"/>
  <c r="N2999"/>
  <c r="M2999"/>
  <c r="L2999"/>
  <c r="K2999"/>
  <c r="J2999"/>
  <c r="AH2998"/>
  <c r="AF2998"/>
  <c r="AE2998"/>
  <c r="AD2998"/>
  <c r="AC2998"/>
  <c r="AB2998"/>
  <c r="AA2998"/>
  <c r="Z2998"/>
  <c r="Y2998"/>
  <c r="X2998"/>
  <c r="W2998"/>
  <c r="V2998"/>
  <c r="U2998"/>
  <c r="T2998"/>
  <c r="S2998"/>
  <c r="R2998"/>
  <c r="Q2998"/>
  <c r="P2998"/>
  <c r="O2998"/>
  <c r="N2998"/>
  <c r="M2998"/>
  <c r="L2998"/>
  <c r="K2998"/>
  <c r="J2998"/>
  <c r="AH2997"/>
  <c r="AF2997"/>
  <c r="AE2997"/>
  <c r="AD2997"/>
  <c r="AC2997"/>
  <c r="AB2997"/>
  <c r="AA2997"/>
  <c r="Z2997"/>
  <c r="Y2997"/>
  <c r="X2997"/>
  <c r="W2997"/>
  <c r="V2997"/>
  <c r="U2997"/>
  <c r="T2997"/>
  <c r="S2997"/>
  <c r="R2997"/>
  <c r="Q2997"/>
  <c r="P2997"/>
  <c r="O2997"/>
  <c r="N2997"/>
  <c r="M2997"/>
  <c r="L2997"/>
  <c r="K2997"/>
  <c r="J2997"/>
  <c r="AH2996"/>
  <c r="AF2996"/>
  <c r="AE2996"/>
  <c r="AD2996"/>
  <c r="AC2996"/>
  <c r="AB2996"/>
  <c r="AA2996"/>
  <c r="Z2996"/>
  <c r="Y2996"/>
  <c r="X2996"/>
  <c r="W2996"/>
  <c r="V2996"/>
  <c r="U2996"/>
  <c r="T2996"/>
  <c r="S2996"/>
  <c r="R2996"/>
  <c r="Q2996"/>
  <c r="P2996"/>
  <c r="O2996"/>
  <c r="N2996"/>
  <c r="M2996"/>
  <c r="L2996"/>
  <c r="K2996"/>
  <c r="J2996"/>
  <c r="AH2995"/>
  <c r="AF2995"/>
  <c r="AE2995"/>
  <c r="AD2995"/>
  <c r="AC2995"/>
  <c r="AB2995"/>
  <c r="AA2995"/>
  <c r="Z2995"/>
  <c r="Y2995"/>
  <c r="X2995"/>
  <c r="W2995"/>
  <c r="V2995"/>
  <c r="U2995"/>
  <c r="T2995"/>
  <c r="S2995"/>
  <c r="R2995"/>
  <c r="Q2995"/>
  <c r="P2995"/>
  <c r="O2995"/>
  <c r="N2995"/>
  <c r="M2995"/>
  <c r="L2995"/>
  <c r="K2995"/>
  <c r="J2995"/>
  <c r="AH2994"/>
  <c r="AF2994"/>
  <c r="AE2994"/>
  <c r="AD2994"/>
  <c r="AC2994"/>
  <c r="AB2994"/>
  <c r="AA2994"/>
  <c r="Z2994"/>
  <c r="Y2994"/>
  <c r="X2994"/>
  <c r="W2994"/>
  <c r="V2994"/>
  <c r="U2994"/>
  <c r="T2994"/>
  <c r="S2994"/>
  <c r="R2994"/>
  <c r="Q2994"/>
  <c r="P2994"/>
  <c r="O2994"/>
  <c r="N2994"/>
  <c r="M2994"/>
  <c r="L2994"/>
  <c r="K2994"/>
  <c r="J2994"/>
  <c r="AH2993"/>
  <c r="AF2993"/>
  <c r="AE2993"/>
  <c r="AD2993"/>
  <c r="AC2993"/>
  <c r="AB2993"/>
  <c r="AA2993"/>
  <c r="Z2993"/>
  <c r="Y2993"/>
  <c r="X2993"/>
  <c r="W2993"/>
  <c r="V2993"/>
  <c r="U2993"/>
  <c r="T2993"/>
  <c r="S2993"/>
  <c r="R2993"/>
  <c r="Q2993"/>
  <c r="P2993"/>
  <c r="O2993"/>
  <c r="N2993"/>
  <c r="M2993"/>
  <c r="L2993"/>
  <c r="K2993"/>
  <c r="J2993"/>
  <c r="AH2992"/>
  <c r="AF2992"/>
  <c r="AE2992"/>
  <c r="AD2992"/>
  <c r="AC2992"/>
  <c r="AB2992"/>
  <c r="AA2992"/>
  <c r="Z2992"/>
  <c r="Y2992"/>
  <c r="X2992"/>
  <c r="W2992"/>
  <c r="V2992"/>
  <c r="U2992"/>
  <c r="T2992"/>
  <c r="S2992"/>
  <c r="R2992"/>
  <c r="Q2992"/>
  <c r="P2992"/>
  <c r="O2992"/>
  <c r="N2992"/>
  <c r="M2992"/>
  <c r="L2992"/>
  <c r="K2992"/>
  <c r="J2992"/>
  <c r="AH2991"/>
  <c r="AF2991"/>
  <c r="AE2991"/>
  <c r="AD2991"/>
  <c r="AC2991"/>
  <c r="AB2991"/>
  <c r="AA2991"/>
  <c r="Z2991"/>
  <c r="Y2991"/>
  <c r="X2991"/>
  <c r="W2991"/>
  <c r="V2991"/>
  <c r="U2991"/>
  <c r="T2991"/>
  <c r="S2991"/>
  <c r="R2991"/>
  <c r="Q2991"/>
  <c r="P2991"/>
  <c r="O2991"/>
  <c r="N2991"/>
  <c r="M2991"/>
  <c r="L2991"/>
  <c r="K2991"/>
  <c r="J2991"/>
  <c r="AH2990"/>
  <c r="AF2990"/>
  <c r="AE2990"/>
  <c r="AD2990"/>
  <c r="AC2990"/>
  <c r="AB2990"/>
  <c r="AA2990"/>
  <c r="Z2990"/>
  <c r="Y2990"/>
  <c r="X2990"/>
  <c r="W2990"/>
  <c r="V2990"/>
  <c r="U2990"/>
  <c r="T2990"/>
  <c r="S2990"/>
  <c r="R2990"/>
  <c r="Q2990"/>
  <c r="P2990"/>
  <c r="O2990"/>
  <c r="N2990"/>
  <c r="M2990"/>
  <c r="L2990"/>
  <c r="K2990"/>
  <c r="J2990"/>
  <c r="AH2989"/>
  <c r="AF2989"/>
  <c r="AE2989"/>
  <c r="AD2989"/>
  <c r="AC2989"/>
  <c r="AB2989"/>
  <c r="AA2989"/>
  <c r="Z2989"/>
  <c r="Y2989"/>
  <c r="X2989"/>
  <c r="W2989"/>
  <c r="V2989"/>
  <c r="U2989"/>
  <c r="T2989"/>
  <c r="S2989"/>
  <c r="R2989"/>
  <c r="Q2989"/>
  <c r="P2989"/>
  <c r="O2989"/>
  <c r="N2989"/>
  <c r="M2989"/>
  <c r="L2989"/>
  <c r="K2989"/>
  <c r="J2989"/>
  <c r="AH2988"/>
  <c r="AF2988"/>
  <c r="AE2988"/>
  <c r="AD2988"/>
  <c r="AC2988"/>
  <c r="AB2988"/>
  <c r="AA2988"/>
  <c r="Z2988"/>
  <c r="Y2988"/>
  <c r="X2988"/>
  <c r="W2988"/>
  <c r="V2988"/>
  <c r="U2988"/>
  <c r="T2988"/>
  <c r="S2988"/>
  <c r="R2988"/>
  <c r="Q2988"/>
  <c r="P2988"/>
  <c r="O2988"/>
  <c r="N2988"/>
  <c r="M2988"/>
  <c r="L2988"/>
  <c r="K2988"/>
  <c r="J2988"/>
  <c r="AH2987"/>
  <c r="AF2987"/>
  <c r="AE2987"/>
  <c r="AD2987"/>
  <c r="AC2987"/>
  <c r="AB2987"/>
  <c r="AA2987"/>
  <c r="Z2987"/>
  <c r="Y2987"/>
  <c r="X2987"/>
  <c r="W2987"/>
  <c r="V2987"/>
  <c r="U2987"/>
  <c r="T2987"/>
  <c r="S2987"/>
  <c r="R2987"/>
  <c r="Q2987"/>
  <c r="P2987"/>
  <c r="O2987"/>
  <c r="N2987"/>
  <c r="M2987"/>
  <c r="L2987"/>
  <c r="K2987"/>
  <c r="J2987"/>
  <c r="AH2986"/>
  <c r="AF2986"/>
  <c r="AE2986"/>
  <c r="AD2986"/>
  <c r="AC2986"/>
  <c r="AB2986"/>
  <c r="AA2986"/>
  <c r="Z2986"/>
  <c r="Y2986"/>
  <c r="X2986"/>
  <c r="W2986"/>
  <c r="V2986"/>
  <c r="U2986"/>
  <c r="T2986"/>
  <c r="S2986"/>
  <c r="R2986"/>
  <c r="Q2986"/>
  <c r="P2986"/>
  <c r="O2986"/>
  <c r="N2986"/>
  <c r="M2986"/>
  <c r="L2986"/>
  <c r="K2986"/>
  <c r="J2986"/>
  <c r="AH2985"/>
  <c r="AF2985"/>
  <c r="AE2985"/>
  <c r="AD2985"/>
  <c r="AC2985"/>
  <c r="AB2985"/>
  <c r="AA2985"/>
  <c r="Z2985"/>
  <c r="Y2985"/>
  <c r="X2985"/>
  <c r="W2985"/>
  <c r="V2985"/>
  <c r="U2985"/>
  <c r="T2985"/>
  <c r="S2985"/>
  <c r="R2985"/>
  <c r="Q2985"/>
  <c r="P2985"/>
  <c r="O2985"/>
  <c r="N2985"/>
  <c r="M2985"/>
  <c r="L2985"/>
  <c r="K2985"/>
  <c r="J2985"/>
  <c r="AH2984"/>
  <c r="AF2984"/>
  <c r="AE2984"/>
  <c r="AD2984"/>
  <c r="AC2984"/>
  <c r="AB2984"/>
  <c r="AA2984"/>
  <c r="Z2984"/>
  <c r="Y2984"/>
  <c r="X2984"/>
  <c r="W2984"/>
  <c r="V2984"/>
  <c r="U2984"/>
  <c r="T2984"/>
  <c r="S2984"/>
  <c r="R2984"/>
  <c r="Q2984"/>
  <c r="P2984"/>
  <c r="O2984"/>
  <c r="N2984"/>
  <c r="M2984"/>
  <c r="L2984"/>
  <c r="K2984"/>
  <c r="J2984"/>
  <c r="AH2983"/>
  <c r="AF2983"/>
  <c r="AE2983"/>
  <c r="AD2983"/>
  <c r="AC2983"/>
  <c r="AB2983"/>
  <c r="AA2983"/>
  <c r="Z2983"/>
  <c r="Y2983"/>
  <c r="X2983"/>
  <c r="W2983"/>
  <c r="V2983"/>
  <c r="U2983"/>
  <c r="T2983"/>
  <c r="S2983"/>
  <c r="R2983"/>
  <c r="Q2983"/>
  <c r="P2983"/>
  <c r="O2983"/>
  <c r="N2983"/>
  <c r="M2983"/>
  <c r="L2983"/>
  <c r="K2983"/>
  <c r="J2983"/>
  <c r="AH2982"/>
  <c r="AF2982"/>
  <c r="AE2982"/>
  <c r="AD2982"/>
  <c r="AC2982"/>
  <c r="AB2982"/>
  <c r="AA2982"/>
  <c r="Z2982"/>
  <c r="Y2982"/>
  <c r="X2982"/>
  <c r="W2982"/>
  <c r="V2982"/>
  <c r="U2982"/>
  <c r="T2982"/>
  <c r="S2982"/>
  <c r="R2982"/>
  <c r="Q2982"/>
  <c r="P2982"/>
  <c r="O2982"/>
  <c r="N2982"/>
  <c r="M2982"/>
  <c r="L2982"/>
  <c r="K2982"/>
  <c r="J2982"/>
  <c r="AH2981"/>
  <c r="AF2981"/>
  <c r="AE2981"/>
  <c r="AD2981"/>
  <c r="AC2981"/>
  <c r="AB2981"/>
  <c r="AA2981"/>
  <c r="Z2981"/>
  <c r="Y2981"/>
  <c r="X2981"/>
  <c r="W2981"/>
  <c r="V2981"/>
  <c r="U2981"/>
  <c r="T2981"/>
  <c r="S2981"/>
  <c r="R2981"/>
  <c r="Q2981"/>
  <c r="P2981"/>
  <c r="O2981"/>
  <c r="N2981"/>
  <c r="M2981"/>
  <c r="L2981"/>
  <c r="K2981"/>
  <c r="J2981"/>
  <c r="AH2980"/>
  <c r="AF2980"/>
  <c r="AE2980"/>
  <c r="AD2980"/>
  <c r="AC2980"/>
  <c r="AB2980"/>
  <c r="AA2980"/>
  <c r="Z2980"/>
  <c r="Y2980"/>
  <c r="X2980"/>
  <c r="W2980"/>
  <c r="V2980"/>
  <c r="U2980"/>
  <c r="T2980"/>
  <c r="S2980"/>
  <c r="R2980"/>
  <c r="Q2980"/>
  <c r="P2980"/>
  <c r="O2980"/>
  <c r="N2980"/>
  <c r="M2980"/>
  <c r="L2980"/>
  <c r="K2980"/>
  <c r="J2980"/>
  <c r="AH2979"/>
  <c r="AF2979"/>
  <c r="AE2979"/>
  <c r="AD2979"/>
  <c r="AC2979"/>
  <c r="AB2979"/>
  <c r="AA2979"/>
  <c r="Z2979"/>
  <c r="Y2979"/>
  <c r="X2979"/>
  <c r="W2979"/>
  <c r="V2979"/>
  <c r="U2979"/>
  <c r="T2979"/>
  <c r="S2979"/>
  <c r="R2979"/>
  <c r="Q2979"/>
  <c r="P2979"/>
  <c r="O2979"/>
  <c r="N2979"/>
  <c r="M2979"/>
  <c r="L2979"/>
  <c r="K2979"/>
  <c r="J2979"/>
  <c r="AH2978"/>
  <c r="AF2978"/>
  <c r="AE2978"/>
  <c r="AD2978"/>
  <c r="AC2978"/>
  <c r="AB2978"/>
  <c r="AA2978"/>
  <c r="Z2978"/>
  <c r="Y2978"/>
  <c r="X2978"/>
  <c r="W2978"/>
  <c r="V2978"/>
  <c r="U2978"/>
  <c r="T2978"/>
  <c r="S2978"/>
  <c r="R2978"/>
  <c r="Q2978"/>
  <c r="P2978"/>
  <c r="O2978"/>
  <c r="N2978"/>
  <c r="M2978"/>
  <c r="L2978"/>
  <c r="K2978"/>
  <c r="J2978"/>
  <c r="AH2977"/>
  <c r="AF2977"/>
  <c r="AE2977"/>
  <c r="AD2977"/>
  <c r="AC2977"/>
  <c r="AB2977"/>
  <c r="AA2977"/>
  <c r="Z2977"/>
  <c r="Y2977"/>
  <c r="X2977"/>
  <c r="W2977"/>
  <c r="V2977"/>
  <c r="U2977"/>
  <c r="T2977"/>
  <c r="S2977"/>
  <c r="R2977"/>
  <c r="Q2977"/>
  <c r="P2977"/>
  <c r="O2977"/>
  <c r="N2977"/>
  <c r="M2977"/>
  <c r="L2977"/>
  <c r="K2977"/>
  <c r="J2977"/>
  <c r="AH2976"/>
  <c r="AF2976"/>
  <c r="AE2976"/>
  <c r="AD2976"/>
  <c r="AC2976"/>
  <c r="AB2976"/>
  <c r="AA2976"/>
  <c r="Z2976"/>
  <c r="Y2976"/>
  <c r="X2976"/>
  <c r="W2976"/>
  <c r="V2976"/>
  <c r="U2976"/>
  <c r="T2976"/>
  <c r="S2976"/>
  <c r="R2976"/>
  <c r="Q2976"/>
  <c r="P2976"/>
  <c r="O2976"/>
  <c r="N2976"/>
  <c r="M2976"/>
  <c r="L2976"/>
  <c r="K2976"/>
  <c r="J2976"/>
  <c r="AH2975"/>
  <c r="AF2975"/>
  <c r="AE2975"/>
  <c r="AD2975"/>
  <c r="AC2975"/>
  <c r="AB2975"/>
  <c r="AA2975"/>
  <c r="Z2975"/>
  <c r="Y2975"/>
  <c r="X2975"/>
  <c r="W2975"/>
  <c r="V2975"/>
  <c r="U2975"/>
  <c r="T2975"/>
  <c r="S2975"/>
  <c r="R2975"/>
  <c r="Q2975"/>
  <c r="P2975"/>
  <c r="O2975"/>
  <c r="N2975"/>
  <c r="M2975"/>
  <c r="L2975"/>
  <c r="K2975"/>
  <c r="J2975"/>
  <c r="AH2974"/>
  <c r="AF2974"/>
  <c r="AE2974"/>
  <c r="AD2974"/>
  <c r="AC2974"/>
  <c r="AB2974"/>
  <c r="AA2974"/>
  <c r="Z2974"/>
  <c r="Y2974"/>
  <c r="X2974"/>
  <c r="W2974"/>
  <c r="V2974"/>
  <c r="U2974"/>
  <c r="T2974"/>
  <c r="S2974"/>
  <c r="R2974"/>
  <c r="Q2974"/>
  <c r="P2974"/>
  <c r="O2974"/>
  <c r="N2974"/>
  <c r="M2974"/>
  <c r="L2974"/>
  <c r="K2974"/>
  <c r="J2974"/>
  <c r="AH2973"/>
  <c r="AF2973"/>
  <c r="AE2973"/>
  <c r="AD2973"/>
  <c r="AC2973"/>
  <c r="AB2973"/>
  <c r="AA2973"/>
  <c r="Z2973"/>
  <c r="Y2973"/>
  <c r="X2973"/>
  <c r="W2973"/>
  <c r="V2973"/>
  <c r="U2973"/>
  <c r="T2973"/>
  <c r="S2973"/>
  <c r="R2973"/>
  <c r="Q2973"/>
  <c r="P2973"/>
  <c r="O2973"/>
  <c r="N2973"/>
  <c r="M2973"/>
  <c r="L2973"/>
  <c r="K2973"/>
  <c r="J2973"/>
  <c r="AH2972"/>
  <c r="AF2972"/>
  <c r="AE2972"/>
  <c r="AD2972"/>
  <c r="AC2972"/>
  <c r="AB2972"/>
  <c r="AA2972"/>
  <c r="Z2972"/>
  <c r="Y2972"/>
  <c r="X2972"/>
  <c r="W2972"/>
  <c r="V2972"/>
  <c r="U2972"/>
  <c r="T2972"/>
  <c r="S2972"/>
  <c r="R2972"/>
  <c r="Q2972"/>
  <c r="P2972"/>
  <c r="O2972"/>
  <c r="N2972"/>
  <c r="M2972"/>
  <c r="L2972"/>
  <c r="K2972"/>
  <c r="J2972"/>
  <c r="AH2971"/>
  <c r="AF2971"/>
  <c r="AE2971"/>
  <c r="AD2971"/>
  <c r="AC2971"/>
  <c r="AB2971"/>
  <c r="AA2971"/>
  <c r="Z2971"/>
  <c r="Y2971"/>
  <c r="X2971"/>
  <c r="W2971"/>
  <c r="V2971"/>
  <c r="U2971"/>
  <c r="T2971"/>
  <c r="S2971"/>
  <c r="R2971"/>
  <c r="Q2971"/>
  <c r="P2971"/>
  <c r="O2971"/>
  <c r="N2971"/>
  <c r="M2971"/>
  <c r="L2971"/>
  <c r="K2971"/>
  <c r="J2971"/>
  <c r="AH2970"/>
  <c r="AF2970"/>
  <c r="AE2970"/>
  <c r="AD2970"/>
  <c r="AC2970"/>
  <c r="AB2970"/>
  <c r="AA2970"/>
  <c r="Z2970"/>
  <c r="Y2970"/>
  <c r="X2970"/>
  <c r="W2970"/>
  <c r="V2970"/>
  <c r="U2970"/>
  <c r="T2970"/>
  <c r="S2970"/>
  <c r="R2970"/>
  <c r="Q2970"/>
  <c r="P2970"/>
  <c r="O2970"/>
  <c r="N2970"/>
  <c r="M2970"/>
  <c r="L2970"/>
  <c r="K2970"/>
  <c r="J2970"/>
  <c r="AH2969"/>
  <c r="AF2969"/>
  <c r="AE2969"/>
  <c r="AD2969"/>
  <c r="AC2969"/>
  <c r="AB2969"/>
  <c r="AA2969"/>
  <c r="Z2969"/>
  <c r="Y2969"/>
  <c r="X2969"/>
  <c r="W2969"/>
  <c r="V2969"/>
  <c r="U2969"/>
  <c r="T2969"/>
  <c r="S2969"/>
  <c r="R2969"/>
  <c r="Q2969"/>
  <c r="P2969"/>
  <c r="O2969"/>
  <c r="N2969"/>
  <c r="M2969"/>
  <c r="L2969"/>
  <c r="K2969"/>
  <c r="J2969"/>
  <c r="AH2968"/>
  <c r="AF2968"/>
  <c r="AE2968"/>
  <c r="AD2968"/>
  <c r="AC2968"/>
  <c r="AB2968"/>
  <c r="AA2968"/>
  <c r="Z2968"/>
  <c r="Y2968"/>
  <c r="X2968"/>
  <c r="W2968"/>
  <c r="V2968"/>
  <c r="U2968"/>
  <c r="T2968"/>
  <c r="S2968"/>
  <c r="R2968"/>
  <c r="Q2968"/>
  <c r="P2968"/>
  <c r="O2968"/>
  <c r="N2968"/>
  <c r="M2968"/>
  <c r="L2968"/>
  <c r="K2968"/>
  <c r="J2968"/>
  <c r="AH2967"/>
  <c r="AF2967"/>
  <c r="AE2967"/>
  <c r="AD2967"/>
  <c r="AC2967"/>
  <c r="AB2967"/>
  <c r="AA2967"/>
  <c r="Z2967"/>
  <c r="Y2967"/>
  <c r="X2967"/>
  <c r="W2967"/>
  <c r="V2967"/>
  <c r="U2967"/>
  <c r="T2967"/>
  <c r="S2967"/>
  <c r="R2967"/>
  <c r="Q2967"/>
  <c r="P2967"/>
  <c r="O2967"/>
  <c r="N2967"/>
  <c r="M2967"/>
  <c r="L2967"/>
  <c r="K2967"/>
  <c r="J2967"/>
  <c r="AH2966"/>
  <c r="AF2966"/>
  <c r="AE2966"/>
  <c r="AD2966"/>
  <c r="AC2966"/>
  <c r="AB2966"/>
  <c r="AA2966"/>
  <c r="Z2966"/>
  <c r="Y2966"/>
  <c r="X2966"/>
  <c r="W2966"/>
  <c r="V2966"/>
  <c r="U2966"/>
  <c r="T2966"/>
  <c r="S2966"/>
  <c r="R2966"/>
  <c r="Q2966"/>
  <c r="P2966"/>
  <c r="O2966"/>
  <c r="N2966"/>
  <c r="M2966"/>
  <c r="L2966"/>
  <c r="K2966"/>
  <c r="J2966"/>
  <c r="AH2965"/>
  <c r="AF2965"/>
  <c r="AE2965"/>
  <c r="AD2965"/>
  <c r="AC2965"/>
  <c r="AB2965"/>
  <c r="AA2965"/>
  <c r="Z2965"/>
  <c r="Y2965"/>
  <c r="X2965"/>
  <c r="W2965"/>
  <c r="V2965"/>
  <c r="U2965"/>
  <c r="T2965"/>
  <c r="S2965"/>
  <c r="R2965"/>
  <c r="Q2965"/>
  <c r="P2965"/>
  <c r="O2965"/>
  <c r="N2965"/>
  <c r="M2965"/>
  <c r="L2965"/>
  <c r="K2965"/>
  <c r="J2965"/>
  <c r="AH2964"/>
  <c r="AF2964"/>
  <c r="AE2964"/>
  <c r="AD2964"/>
  <c r="AC2964"/>
  <c r="AB2964"/>
  <c r="AA2964"/>
  <c r="Z2964"/>
  <c r="Y2964"/>
  <c r="X2964"/>
  <c r="W2964"/>
  <c r="V2964"/>
  <c r="U2964"/>
  <c r="T2964"/>
  <c r="S2964"/>
  <c r="R2964"/>
  <c r="Q2964"/>
  <c r="P2964"/>
  <c r="O2964"/>
  <c r="N2964"/>
  <c r="M2964"/>
  <c r="L2964"/>
  <c r="K2964"/>
  <c r="J2964"/>
  <c r="AH2963"/>
  <c r="AF2963"/>
  <c r="AE2963"/>
  <c r="AD2963"/>
  <c r="AC2963"/>
  <c r="AB2963"/>
  <c r="AA2963"/>
  <c r="Z2963"/>
  <c r="Y2963"/>
  <c r="X2963"/>
  <c r="W2963"/>
  <c r="V2963"/>
  <c r="U2963"/>
  <c r="T2963"/>
  <c r="S2963"/>
  <c r="R2963"/>
  <c r="Q2963"/>
  <c r="P2963"/>
  <c r="O2963"/>
  <c r="N2963"/>
  <c r="M2963"/>
  <c r="L2963"/>
  <c r="K2963"/>
  <c r="J2963"/>
  <c r="AH2962"/>
  <c r="AF2962"/>
  <c r="AE2962"/>
  <c r="AD2962"/>
  <c r="AC2962"/>
  <c r="AB2962"/>
  <c r="AA2962"/>
  <c r="Z2962"/>
  <c r="Y2962"/>
  <c r="X2962"/>
  <c r="W2962"/>
  <c r="V2962"/>
  <c r="U2962"/>
  <c r="T2962"/>
  <c r="S2962"/>
  <c r="R2962"/>
  <c r="Q2962"/>
  <c r="P2962"/>
  <c r="O2962"/>
  <c r="N2962"/>
  <c r="M2962"/>
  <c r="L2962"/>
  <c r="K2962"/>
  <c r="J2962"/>
  <c r="AH2961"/>
  <c r="AF2961"/>
  <c r="AE2961"/>
  <c r="AD2961"/>
  <c r="AC2961"/>
  <c r="AB2961"/>
  <c r="AA2961"/>
  <c r="Z2961"/>
  <c r="Y2961"/>
  <c r="X2961"/>
  <c r="W2961"/>
  <c r="V2961"/>
  <c r="U2961"/>
  <c r="T2961"/>
  <c r="S2961"/>
  <c r="R2961"/>
  <c r="Q2961"/>
  <c r="P2961"/>
  <c r="O2961"/>
  <c r="N2961"/>
  <c r="M2961"/>
  <c r="L2961"/>
  <c r="K2961"/>
  <c r="J2961"/>
  <c r="AH2960"/>
  <c r="AF2960"/>
  <c r="AE2960"/>
  <c r="AD2960"/>
  <c r="AC2960"/>
  <c r="AB2960"/>
  <c r="AA2960"/>
  <c r="Z2960"/>
  <c r="Y2960"/>
  <c r="X2960"/>
  <c r="W2960"/>
  <c r="V2960"/>
  <c r="U2960"/>
  <c r="T2960"/>
  <c r="S2960"/>
  <c r="R2960"/>
  <c r="Q2960"/>
  <c r="P2960"/>
  <c r="O2960"/>
  <c r="N2960"/>
  <c r="M2960"/>
  <c r="L2960"/>
  <c r="K2960"/>
  <c r="J2960"/>
  <c r="AH2959"/>
  <c r="AF2959"/>
  <c r="AE2959"/>
  <c r="AD2959"/>
  <c r="AC2959"/>
  <c r="AB2959"/>
  <c r="AA2959"/>
  <c r="Z2959"/>
  <c r="Y2959"/>
  <c r="X2959"/>
  <c r="W2959"/>
  <c r="V2959"/>
  <c r="U2959"/>
  <c r="T2959"/>
  <c r="S2959"/>
  <c r="R2959"/>
  <c r="Q2959"/>
  <c r="P2959"/>
  <c r="O2959"/>
  <c r="N2959"/>
  <c r="M2959"/>
  <c r="L2959"/>
  <c r="K2959"/>
  <c r="J2959"/>
  <c r="AH2958"/>
  <c r="AF2958"/>
  <c r="AE2958"/>
  <c r="AD2958"/>
  <c r="AC2958"/>
  <c r="AB2958"/>
  <c r="AA2958"/>
  <c r="Z2958"/>
  <c r="Y2958"/>
  <c r="X2958"/>
  <c r="W2958"/>
  <c r="V2958"/>
  <c r="U2958"/>
  <c r="T2958"/>
  <c r="S2958"/>
  <c r="R2958"/>
  <c r="Q2958"/>
  <c r="P2958"/>
  <c r="O2958"/>
  <c r="N2958"/>
  <c r="M2958"/>
  <c r="L2958"/>
  <c r="K2958"/>
  <c r="J2958"/>
  <c r="AH2957"/>
  <c r="AF2957"/>
  <c r="AE2957"/>
  <c r="AD2957"/>
  <c r="AC2957"/>
  <c r="AB2957"/>
  <c r="AA2957"/>
  <c r="Z2957"/>
  <c r="Y2957"/>
  <c r="X2957"/>
  <c r="W2957"/>
  <c r="V2957"/>
  <c r="U2957"/>
  <c r="T2957"/>
  <c r="S2957"/>
  <c r="R2957"/>
  <c r="Q2957"/>
  <c r="P2957"/>
  <c r="O2957"/>
  <c r="N2957"/>
  <c r="M2957"/>
  <c r="L2957"/>
  <c r="K2957"/>
  <c r="J2957"/>
  <c r="AH2956"/>
  <c r="AF2956"/>
  <c r="AE2956"/>
  <c r="AD2956"/>
  <c r="AC2956"/>
  <c r="AB2956"/>
  <c r="AA2956"/>
  <c r="Z2956"/>
  <c r="Y2956"/>
  <c r="X2956"/>
  <c r="W2956"/>
  <c r="V2956"/>
  <c r="U2956"/>
  <c r="T2956"/>
  <c r="S2956"/>
  <c r="R2956"/>
  <c r="Q2956"/>
  <c r="P2956"/>
  <c r="O2956"/>
  <c r="N2956"/>
  <c r="M2956"/>
  <c r="L2956"/>
  <c r="K2956"/>
  <c r="J2956"/>
  <c r="AH2955"/>
  <c r="AF2955"/>
  <c r="AE2955"/>
  <c r="AD2955"/>
  <c r="AC2955"/>
  <c r="AB2955"/>
  <c r="AA2955"/>
  <c r="Z2955"/>
  <c r="Y2955"/>
  <c r="X2955"/>
  <c r="W2955"/>
  <c r="V2955"/>
  <c r="U2955"/>
  <c r="T2955"/>
  <c r="S2955"/>
  <c r="R2955"/>
  <c r="Q2955"/>
  <c r="P2955"/>
  <c r="O2955"/>
  <c r="N2955"/>
  <c r="M2955"/>
  <c r="L2955"/>
  <c r="K2955"/>
  <c r="J2955"/>
  <c r="AH2954"/>
  <c r="AF2954"/>
  <c r="AE2954"/>
  <c r="AD2954"/>
  <c r="AC2954"/>
  <c r="AB2954"/>
  <c r="AA2954"/>
  <c r="Z2954"/>
  <c r="Y2954"/>
  <c r="X2954"/>
  <c r="W2954"/>
  <c r="V2954"/>
  <c r="U2954"/>
  <c r="T2954"/>
  <c r="S2954"/>
  <c r="R2954"/>
  <c r="Q2954"/>
  <c r="P2954"/>
  <c r="O2954"/>
  <c r="N2954"/>
  <c r="M2954"/>
  <c r="L2954"/>
  <c r="K2954"/>
  <c r="J2954"/>
  <c r="AH2953"/>
  <c r="AF2953"/>
  <c r="AE2953"/>
  <c r="AD2953"/>
  <c r="AC2953"/>
  <c r="AB2953"/>
  <c r="AA2953"/>
  <c r="Z2953"/>
  <c r="Y2953"/>
  <c r="X2953"/>
  <c r="W2953"/>
  <c r="V2953"/>
  <c r="U2953"/>
  <c r="T2953"/>
  <c r="S2953"/>
  <c r="R2953"/>
  <c r="Q2953"/>
  <c r="P2953"/>
  <c r="O2953"/>
  <c r="N2953"/>
  <c r="M2953"/>
  <c r="L2953"/>
  <c r="K2953"/>
  <c r="J2953"/>
  <c r="AH2952"/>
  <c r="AF2952"/>
  <c r="AE2952"/>
  <c r="AD2952"/>
  <c r="AC2952"/>
  <c r="AB2952"/>
  <c r="AA2952"/>
  <c r="Z2952"/>
  <c r="Y2952"/>
  <c r="X2952"/>
  <c r="W2952"/>
  <c r="V2952"/>
  <c r="U2952"/>
  <c r="T2952"/>
  <c r="S2952"/>
  <c r="R2952"/>
  <c r="Q2952"/>
  <c r="P2952"/>
  <c r="O2952"/>
  <c r="N2952"/>
  <c r="M2952"/>
  <c r="L2952"/>
  <c r="K2952"/>
  <c r="J2952"/>
  <c r="AH2951"/>
  <c r="AF2951"/>
  <c r="AE2951"/>
  <c r="AD2951"/>
  <c r="AC2951"/>
  <c r="AB2951"/>
  <c r="AA2951"/>
  <c r="Z2951"/>
  <c r="Y2951"/>
  <c r="X2951"/>
  <c r="W2951"/>
  <c r="V2951"/>
  <c r="U2951"/>
  <c r="T2951"/>
  <c r="S2951"/>
  <c r="R2951"/>
  <c r="Q2951"/>
  <c r="P2951"/>
  <c r="O2951"/>
  <c r="N2951"/>
  <c r="M2951"/>
  <c r="L2951"/>
  <c r="K2951"/>
  <c r="J2951"/>
  <c r="AH2950"/>
  <c r="AF2950"/>
  <c r="AE2950"/>
  <c r="AD2950"/>
  <c r="AC2950"/>
  <c r="AB2950"/>
  <c r="AA2950"/>
  <c r="Z2950"/>
  <c r="Y2950"/>
  <c r="X2950"/>
  <c r="W2950"/>
  <c r="V2950"/>
  <c r="U2950"/>
  <c r="T2950"/>
  <c r="S2950"/>
  <c r="R2950"/>
  <c r="Q2950"/>
  <c r="P2950"/>
  <c r="O2950"/>
  <c r="N2950"/>
  <c r="M2950"/>
  <c r="L2950"/>
  <c r="K2950"/>
  <c r="J2950"/>
  <c r="AH2949"/>
  <c r="AF2949"/>
  <c r="AE2949"/>
  <c r="AD2949"/>
  <c r="AC2949"/>
  <c r="AB2949"/>
  <c r="AA2949"/>
  <c r="Z2949"/>
  <c r="Y2949"/>
  <c r="X2949"/>
  <c r="W2949"/>
  <c r="V2949"/>
  <c r="U2949"/>
  <c r="T2949"/>
  <c r="S2949"/>
  <c r="R2949"/>
  <c r="Q2949"/>
  <c r="P2949"/>
  <c r="O2949"/>
  <c r="N2949"/>
  <c r="M2949"/>
  <c r="L2949"/>
  <c r="K2949"/>
  <c r="J2949"/>
  <c r="K139" i="7"/>
  <c r="L139"/>
  <c r="M139"/>
  <c r="N139"/>
  <c r="O139"/>
  <c r="P139"/>
  <c r="Q139"/>
  <c r="R139"/>
  <c r="S139"/>
  <c r="T139"/>
  <c r="U139"/>
  <c r="V139"/>
  <c r="W139"/>
  <c r="X139"/>
  <c r="Y139"/>
  <c r="Z139"/>
  <c r="AA139"/>
  <c r="AB139"/>
  <c r="AC139"/>
  <c r="AD139"/>
  <c r="AE139"/>
  <c r="AF139"/>
  <c r="AG139"/>
  <c r="AH139"/>
  <c r="AI139"/>
  <c r="AJ139"/>
  <c r="AK139"/>
  <c r="AL139"/>
  <c r="AM139"/>
  <c r="AN139"/>
  <c r="AO139"/>
  <c r="AP139"/>
  <c r="K138"/>
  <c r="L138"/>
  <c r="M138"/>
  <c r="N138"/>
  <c r="O138"/>
  <c r="P138"/>
  <c r="Q138"/>
  <c r="R138"/>
  <c r="S138"/>
  <c r="T138"/>
  <c r="U138"/>
  <c r="V138"/>
  <c r="W138"/>
  <c r="X138"/>
  <c r="Y138"/>
  <c r="Z138"/>
  <c r="AA138"/>
  <c r="AB138"/>
  <c r="AC138"/>
  <c r="AD138"/>
  <c r="AE138"/>
  <c r="AF138"/>
  <c r="AG138"/>
  <c r="AH138"/>
  <c r="AI138"/>
  <c r="AJ138"/>
  <c r="AK138"/>
  <c r="AL138"/>
  <c r="AM138"/>
  <c r="AN138"/>
  <c r="AO138"/>
  <c r="AP138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B137"/>
  <c r="AC137"/>
  <c r="AD137"/>
  <c r="AE137"/>
  <c r="AF137"/>
  <c r="AG137"/>
  <c r="AH137"/>
  <c r="AI137"/>
  <c r="AJ137"/>
  <c r="AK137"/>
  <c r="AL137"/>
  <c r="AM137"/>
  <c r="AN137"/>
  <c r="AO137"/>
  <c r="AP137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B136"/>
  <c r="AC136"/>
  <c r="AD136"/>
  <c r="AE136"/>
  <c r="AF136"/>
  <c r="AG136"/>
  <c r="AH136"/>
  <c r="AI136"/>
  <c r="AJ136"/>
  <c r="AK136"/>
  <c r="AL136"/>
  <c r="AM136"/>
  <c r="AN136"/>
  <c r="AO136"/>
  <c r="AP136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AG220"/>
  <c r="AH220"/>
  <c r="AI220"/>
  <c r="AJ220"/>
  <c r="AK220"/>
  <c r="AL220"/>
  <c r="AM220"/>
  <c r="AN220"/>
  <c r="AO220"/>
  <c r="AP220"/>
  <c r="K219"/>
  <c r="L219"/>
  <c r="M219"/>
  <c r="N219"/>
  <c r="O219"/>
  <c r="P219"/>
  <c r="Q219"/>
  <c r="R219"/>
  <c r="S219"/>
  <c r="T219"/>
  <c r="U219"/>
  <c r="V219"/>
  <c r="W219"/>
  <c r="X219"/>
  <c r="Y219"/>
  <c r="Z219"/>
  <c r="AA219"/>
  <c r="AB219"/>
  <c r="AC219"/>
  <c r="AD219"/>
  <c r="AE219"/>
  <c r="AF219"/>
  <c r="AG219"/>
  <c r="AH219"/>
  <c r="AI219"/>
  <c r="AJ219"/>
  <c r="AK219"/>
  <c r="AL219"/>
  <c r="AM219"/>
  <c r="AN219"/>
  <c r="AO219"/>
  <c r="AP219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AG218"/>
  <c r="AH218"/>
  <c r="AI218"/>
  <c r="AJ218"/>
  <c r="AK218"/>
  <c r="AL218"/>
  <c r="AM218"/>
  <c r="AN218"/>
  <c r="AO218"/>
  <c r="AP218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AG217"/>
  <c r="AH217"/>
  <c r="AI217"/>
  <c r="AJ217"/>
  <c r="AK217"/>
  <c r="AL217"/>
  <c r="AM217"/>
  <c r="AN217"/>
  <c r="AO217"/>
  <c r="AP217"/>
  <c r="K216"/>
  <c r="L216"/>
  <c r="M216"/>
  <c r="N216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AG216"/>
  <c r="AH216"/>
  <c r="AI216"/>
  <c r="AJ216"/>
  <c r="AK216"/>
  <c r="AL216"/>
  <c r="AM216"/>
  <c r="AN216"/>
  <c r="AO216"/>
  <c r="AP216"/>
  <c r="K215"/>
  <c r="L215"/>
  <c r="M215"/>
  <c r="N215"/>
  <c r="O215"/>
  <c r="P215"/>
  <c r="Q215"/>
  <c r="R215"/>
  <c r="S215"/>
  <c r="T215"/>
  <c r="U215"/>
  <c r="V215"/>
  <c r="W215"/>
  <c r="X215"/>
  <c r="Y215"/>
  <c r="Z215"/>
  <c r="AA215"/>
  <c r="AB215"/>
  <c r="AC215"/>
  <c r="AD215"/>
  <c r="AE215"/>
  <c r="AF215"/>
  <c r="AG215"/>
  <c r="AH215"/>
  <c r="AI215"/>
  <c r="AJ215"/>
  <c r="AK215"/>
  <c r="AL215"/>
  <c r="AM215"/>
  <c r="AN215"/>
  <c r="AO215"/>
  <c r="AP215"/>
  <c r="K214"/>
  <c r="L214"/>
  <c r="M214"/>
  <c r="N214"/>
  <c r="O214"/>
  <c r="P214"/>
  <c r="Q214"/>
  <c r="R214"/>
  <c r="S214"/>
  <c r="T214"/>
  <c r="U214"/>
  <c r="V214"/>
  <c r="W214"/>
  <c r="X214"/>
  <c r="Y214"/>
  <c r="Z214"/>
  <c r="AA214"/>
  <c r="AB214"/>
  <c r="AC214"/>
  <c r="AD214"/>
  <c r="AE214"/>
  <c r="AF214"/>
  <c r="AG214"/>
  <c r="AH214"/>
  <c r="AI214"/>
  <c r="AJ214"/>
  <c r="AK214"/>
  <c r="AL214"/>
  <c r="AM214"/>
  <c r="AN214"/>
  <c r="AO214"/>
  <c r="AP214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AG213"/>
  <c r="AH213"/>
  <c r="AI213"/>
  <c r="AJ213"/>
  <c r="AK213"/>
  <c r="AL213"/>
  <c r="AM213"/>
  <c r="AN213"/>
  <c r="AO213"/>
  <c r="AP213"/>
  <c r="K212"/>
  <c r="L212"/>
  <c r="M212"/>
  <c r="N212"/>
  <c r="O212"/>
  <c r="P212"/>
  <c r="Q212"/>
  <c r="R212"/>
  <c r="S212"/>
  <c r="T212"/>
  <c r="U212"/>
  <c r="V212"/>
  <c r="W212"/>
  <c r="X212"/>
  <c r="Y212"/>
  <c r="Z212"/>
  <c r="AA212"/>
  <c r="AB212"/>
  <c r="AC212"/>
  <c r="AD212"/>
  <c r="AE212"/>
  <c r="AF212"/>
  <c r="AG212"/>
  <c r="AH212"/>
  <c r="AI212"/>
  <c r="AJ212"/>
  <c r="AK212"/>
  <c r="AL212"/>
  <c r="AM212"/>
  <c r="AN212"/>
  <c r="AO212"/>
  <c r="AP212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B211"/>
  <c r="AC211"/>
  <c r="AD211"/>
  <c r="AE211"/>
  <c r="AF211"/>
  <c r="AG211"/>
  <c r="AH211"/>
  <c r="AI211"/>
  <c r="AJ211"/>
  <c r="AK211"/>
  <c r="AL211"/>
  <c r="AM211"/>
  <c r="AN211"/>
  <c r="AO211"/>
  <c r="AP211"/>
  <c r="K210"/>
  <c r="L210"/>
  <c r="M210"/>
  <c r="N210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AG210"/>
  <c r="AH210"/>
  <c r="AI210"/>
  <c r="AJ210"/>
  <c r="AK210"/>
  <c r="AL210"/>
  <c r="AM210"/>
  <c r="AN210"/>
  <c r="AO210"/>
  <c r="AP210"/>
  <c r="K209"/>
  <c r="L209"/>
  <c r="M209"/>
  <c r="N209"/>
  <c r="O209"/>
  <c r="P209"/>
  <c r="Q209"/>
  <c r="R209"/>
  <c r="S209"/>
  <c r="T209"/>
  <c r="U209"/>
  <c r="V209"/>
  <c r="W209"/>
  <c r="X209"/>
  <c r="Y209"/>
  <c r="Z209"/>
  <c r="AA209"/>
  <c r="AB209"/>
  <c r="AC209"/>
  <c r="AD209"/>
  <c r="AE209"/>
  <c r="AF209"/>
  <c r="AG209"/>
  <c r="AH209"/>
  <c r="AI209"/>
  <c r="AJ209"/>
  <c r="AK209"/>
  <c r="AL209"/>
  <c r="AM209"/>
  <c r="AN209"/>
  <c r="AO209"/>
  <c r="AP209"/>
  <c r="K208"/>
  <c r="L208"/>
  <c r="M208"/>
  <c r="N208"/>
  <c r="O208"/>
  <c r="P208"/>
  <c r="Q208"/>
  <c r="R208"/>
  <c r="S208"/>
  <c r="T208"/>
  <c r="U208"/>
  <c r="V208"/>
  <c r="W208"/>
  <c r="X208"/>
  <c r="Y208"/>
  <c r="Z208"/>
  <c r="AA208"/>
  <c r="AB208"/>
  <c r="AC208"/>
  <c r="AD208"/>
  <c r="AE208"/>
  <c r="AF208"/>
  <c r="AG208"/>
  <c r="AH208"/>
  <c r="AI208"/>
  <c r="AJ208"/>
  <c r="AK208"/>
  <c r="AL208"/>
  <c r="AM208"/>
  <c r="AN208"/>
  <c r="AO208"/>
  <c r="AP208"/>
  <c r="K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/>
  <c r="AI207"/>
  <c r="AJ207"/>
  <c r="AK207"/>
  <c r="AL207"/>
  <c r="AM207"/>
  <c r="AN207"/>
  <c r="AO207"/>
  <c r="AP207"/>
  <c r="K206"/>
  <c r="L206"/>
  <c r="M206"/>
  <c r="N206"/>
  <c r="O206"/>
  <c r="P206"/>
  <c r="Q206"/>
  <c r="R206"/>
  <c r="S206"/>
  <c r="T206"/>
  <c r="U206"/>
  <c r="V206"/>
  <c r="W206"/>
  <c r="X206"/>
  <c r="Y206"/>
  <c r="Z206"/>
  <c r="AA206"/>
  <c r="AB206"/>
  <c r="AC206"/>
  <c r="AD206"/>
  <c r="AE206"/>
  <c r="AF206"/>
  <c r="AG206"/>
  <c r="AH206"/>
  <c r="AI206"/>
  <c r="AJ206"/>
  <c r="AK206"/>
  <c r="AL206"/>
  <c r="AM206"/>
  <c r="AN206"/>
  <c r="AO206"/>
  <c r="AP206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B205"/>
  <c r="AC205"/>
  <c r="AD205"/>
  <c r="AE205"/>
  <c r="AF205"/>
  <c r="AG205"/>
  <c r="AH205"/>
  <c r="AI205"/>
  <c r="AJ205"/>
  <c r="AK205"/>
  <c r="AL205"/>
  <c r="AM205"/>
  <c r="AN205"/>
  <c r="AO205"/>
  <c r="AP205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B204"/>
  <c r="AC204"/>
  <c r="AD204"/>
  <c r="AE204"/>
  <c r="AF204"/>
  <c r="AG204"/>
  <c r="AH204"/>
  <c r="AI204"/>
  <c r="AJ204"/>
  <c r="AK204"/>
  <c r="AL204"/>
  <c r="AM204"/>
  <c r="AN204"/>
  <c r="AO204"/>
  <c r="AP204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B203"/>
  <c r="AC203"/>
  <c r="AD203"/>
  <c r="AE203"/>
  <c r="AF203"/>
  <c r="AG203"/>
  <c r="AH203"/>
  <c r="AI203"/>
  <c r="AJ203"/>
  <c r="AK203"/>
  <c r="AL203"/>
  <c r="AM203"/>
  <c r="AN203"/>
  <c r="AO203"/>
  <c r="AP203"/>
  <c r="K202"/>
  <c r="L202"/>
  <c r="M202"/>
  <c r="N202"/>
  <c r="O202"/>
  <c r="P202"/>
  <c r="Q202"/>
  <c r="R202"/>
  <c r="S202"/>
  <c r="T202"/>
  <c r="U202"/>
  <c r="V202"/>
  <c r="W202"/>
  <c r="X202"/>
  <c r="Y202"/>
  <c r="Z202"/>
  <c r="AA202"/>
  <c r="AB202"/>
  <c r="AC202"/>
  <c r="AD202"/>
  <c r="AE202"/>
  <c r="AF202"/>
  <c r="AG202"/>
  <c r="AH202"/>
  <c r="AI202"/>
  <c r="AJ202"/>
  <c r="AK202"/>
  <c r="AL202"/>
  <c r="AM202"/>
  <c r="AN202"/>
  <c r="AO202"/>
  <c r="AP202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/>
  <c r="AI201"/>
  <c r="AJ201"/>
  <c r="AK201"/>
  <c r="AL201"/>
  <c r="AM201"/>
  <c r="AN201"/>
  <c r="AO201"/>
  <c r="AP201"/>
  <c r="K200"/>
  <c r="L200"/>
  <c r="M200"/>
  <c r="N200"/>
  <c r="O200"/>
  <c r="P200"/>
  <c r="Q200"/>
  <c r="R200"/>
  <c r="S200"/>
  <c r="T200"/>
  <c r="U200"/>
  <c r="V200"/>
  <c r="W200"/>
  <c r="X200"/>
  <c r="Y200"/>
  <c r="Z200"/>
  <c r="AA200"/>
  <c r="AB200"/>
  <c r="AC200"/>
  <c r="AD200"/>
  <c r="AE200"/>
  <c r="AF200"/>
  <c r="AG200"/>
  <c r="AH200"/>
  <c r="AI200"/>
  <c r="AJ200"/>
  <c r="AK200"/>
  <c r="AL200"/>
  <c r="AM200"/>
  <c r="AN200"/>
  <c r="AO200"/>
  <c r="AP200"/>
  <c r="K199"/>
  <c r="L199"/>
  <c r="M199"/>
  <c r="N199"/>
  <c r="O199"/>
  <c r="P199"/>
  <c r="Q199"/>
  <c r="R199"/>
  <c r="S199"/>
  <c r="T199"/>
  <c r="U199"/>
  <c r="V199"/>
  <c r="W199"/>
  <c r="X199"/>
  <c r="Y199"/>
  <c r="Z199"/>
  <c r="AA199"/>
  <c r="AB199"/>
  <c r="AC199"/>
  <c r="AD199"/>
  <c r="AE199"/>
  <c r="AF199"/>
  <c r="AG199"/>
  <c r="AH199"/>
  <c r="AI199"/>
  <c r="AJ199"/>
  <c r="AK199"/>
  <c r="AL199"/>
  <c r="AM199"/>
  <c r="AN199"/>
  <c r="AO199"/>
  <c r="AP199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B198"/>
  <c r="AC198"/>
  <c r="AD198"/>
  <c r="AE198"/>
  <c r="AF198"/>
  <c r="AG198"/>
  <c r="AH198"/>
  <c r="AI198"/>
  <c r="AJ198"/>
  <c r="AK198"/>
  <c r="AL198"/>
  <c r="AM198"/>
  <c r="AN198"/>
  <c r="AO198"/>
  <c r="AP198"/>
  <c r="K197"/>
  <c r="L197"/>
  <c r="M197"/>
  <c r="N197"/>
  <c r="O197"/>
  <c r="P197"/>
  <c r="Q197"/>
  <c r="R197"/>
  <c r="S197"/>
  <c r="T197"/>
  <c r="U197"/>
  <c r="V197"/>
  <c r="W197"/>
  <c r="X197"/>
  <c r="Y197"/>
  <c r="Z197"/>
  <c r="AA197"/>
  <c r="AB197"/>
  <c r="AC197"/>
  <c r="AD197"/>
  <c r="AE197"/>
  <c r="AF197"/>
  <c r="AG197"/>
  <c r="AH197"/>
  <c r="AI197"/>
  <c r="AJ197"/>
  <c r="AK197"/>
  <c r="AL197"/>
  <c r="AM197"/>
  <c r="AN197"/>
  <c r="AO197"/>
  <c r="AP197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AB196"/>
  <c r="AC196"/>
  <c r="AD196"/>
  <c r="AE196"/>
  <c r="AF196"/>
  <c r="AG196"/>
  <c r="AH196"/>
  <c r="AI196"/>
  <c r="AJ196"/>
  <c r="AK196"/>
  <c r="AL196"/>
  <c r="AM196"/>
  <c r="AN196"/>
  <c r="AO196"/>
  <c r="AP196"/>
  <c r="K195"/>
  <c r="L195"/>
  <c r="M195"/>
  <c r="N195"/>
  <c r="O195"/>
  <c r="P195"/>
  <c r="Q195"/>
  <c r="R195"/>
  <c r="S195"/>
  <c r="T195"/>
  <c r="U195"/>
  <c r="V195"/>
  <c r="W195"/>
  <c r="X195"/>
  <c r="Y195"/>
  <c r="Z195"/>
  <c r="AA195"/>
  <c r="AB195"/>
  <c r="AC195"/>
  <c r="AD195"/>
  <c r="AE195"/>
  <c r="AF195"/>
  <c r="AG195"/>
  <c r="AH195"/>
  <c r="AI195"/>
  <c r="AJ195"/>
  <c r="AK195"/>
  <c r="AL195"/>
  <c r="AM195"/>
  <c r="AN195"/>
  <c r="AO195"/>
  <c r="AP195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B194"/>
  <c r="AC194"/>
  <c r="AD194"/>
  <c r="AE194"/>
  <c r="AF194"/>
  <c r="AG194"/>
  <c r="AH194"/>
  <c r="AI194"/>
  <c r="AJ194"/>
  <c r="AK194"/>
  <c r="AL194"/>
  <c r="AM194"/>
  <c r="AN194"/>
  <c r="AO194"/>
  <c r="AP194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M193"/>
  <c r="AN193"/>
  <c r="AO193"/>
  <c r="AP193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AG192"/>
  <c r="AH192"/>
  <c r="AI192"/>
  <c r="AJ192"/>
  <c r="AK192"/>
  <c r="AL192"/>
  <c r="AM192"/>
  <c r="AN192"/>
  <c r="AO192"/>
  <c r="AP192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AG191"/>
  <c r="AH191"/>
  <c r="AI191"/>
  <c r="AJ191"/>
  <c r="AK191"/>
  <c r="AL191"/>
  <c r="AM191"/>
  <c r="AN191"/>
  <c r="AO191"/>
  <c r="AP191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B190"/>
  <c r="AC190"/>
  <c r="AD190"/>
  <c r="AE190"/>
  <c r="AF190"/>
  <c r="AG190"/>
  <c r="AH190"/>
  <c r="AI190"/>
  <c r="AJ190"/>
  <c r="AK190"/>
  <c r="AL190"/>
  <c r="AM190"/>
  <c r="AN190"/>
  <c r="AO190"/>
  <c r="AP190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AG189"/>
  <c r="AH189"/>
  <c r="AI189"/>
  <c r="AJ189"/>
  <c r="AK189"/>
  <c r="AL189"/>
  <c r="AM189"/>
  <c r="AN189"/>
  <c r="AO189"/>
  <c r="AP189"/>
  <c r="K188"/>
  <c r="L188"/>
  <c r="M188"/>
  <c r="N188"/>
  <c r="O188"/>
  <c r="P188"/>
  <c r="Q188"/>
  <c r="R188"/>
  <c r="S188"/>
  <c r="T188"/>
  <c r="U188"/>
  <c r="V188"/>
  <c r="W188"/>
  <c r="X188"/>
  <c r="Y188"/>
  <c r="Z188"/>
  <c r="AA188"/>
  <c r="AB188"/>
  <c r="AC188"/>
  <c r="AD188"/>
  <c r="AE188"/>
  <c r="AF188"/>
  <c r="AG188"/>
  <c r="AH188"/>
  <c r="AI188"/>
  <c r="AJ188"/>
  <c r="AK188"/>
  <c r="AL188"/>
  <c r="AM188"/>
  <c r="AN188"/>
  <c r="AO188"/>
  <c r="AP188"/>
  <c r="K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AG187"/>
  <c r="AH187"/>
  <c r="AI187"/>
  <c r="AJ187"/>
  <c r="AK187"/>
  <c r="AL187"/>
  <c r="AM187"/>
  <c r="AN187"/>
  <c r="AO187"/>
  <c r="AP187"/>
  <c r="K186"/>
  <c r="L186"/>
  <c r="M186"/>
  <c r="N186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AF186"/>
  <c r="AG186"/>
  <c r="AH186"/>
  <c r="AI186"/>
  <c r="AJ186"/>
  <c r="AK186"/>
  <c r="AL186"/>
  <c r="AM186"/>
  <c r="AN186"/>
  <c r="AO186"/>
  <c r="AP186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AF185"/>
  <c r="AG185"/>
  <c r="AH185"/>
  <c r="AI185"/>
  <c r="AJ185"/>
  <c r="AK185"/>
  <c r="AL185"/>
  <c r="AM185"/>
  <c r="AN185"/>
  <c r="AO185"/>
  <c r="AP185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AM184"/>
  <c r="AN184"/>
  <c r="AO184"/>
  <c r="AP184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AG183"/>
  <c r="AH183"/>
  <c r="AI183"/>
  <c r="AJ183"/>
  <c r="AK183"/>
  <c r="AL183"/>
  <c r="AM183"/>
  <c r="AN183"/>
  <c r="AO183"/>
  <c r="AP183"/>
  <c r="K182"/>
  <c r="L182"/>
  <c r="M182"/>
  <c r="N182"/>
  <c r="O182"/>
  <c r="P182"/>
  <c r="Q182"/>
  <c r="R182"/>
  <c r="S182"/>
  <c r="T182"/>
  <c r="U182"/>
  <c r="V182"/>
  <c r="W182"/>
  <c r="X182"/>
  <c r="Y182"/>
  <c r="Z182"/>
  <c r="AA182"/>
  <c r="AB182"/>
  <c r="AC182"/>
  <c r="AD182"/>
  <c r="AE182"/>
  <c r="AF182"/>
  <c r="AG182"/>
  <c r="AH182"/>
  <c r="AI182"/>
  <c r="AJ182"/>
  <c r="AK182"/>
  <c r="AL182"/>
  <c r="AM182"/>
  <c r="AN182"/>
  <c r="AO182"/>
  <c r="AP182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AM181"/>
  <c r="AN181"/>
  <c r="AO181"/>
  <c r="AP181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AI180"/>
  <c r="AJ180"/>
  <c r="AK180"/>
  <c r="AL180"/>
  <c r="AM180"/>
  <c r="AN180"/>
  <c r="AO180"/>
  <c r="AP180"/>
  <c r="K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AG179"/>
  <c r="AH179"/>
  <c r="AI179"/>
  <c r="AJ179"/>
  <c r="AK179"/>
  <c r="AL179"/>
  <c r="AM179"/>
  <c r="AN179"/>
  <c r="AO179"/>
  <c r="AP179"/>
  <c r="K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AG178"/>
  <c r="AH178"/>
  <c r="AI178"/>
  <c r="AJ178"/>
  <c r="AK178"/>
  <c r="AL178"/>
  <c r="AM178"/>
  <c r="AN178"/>
  <c r="AO178"/>
  <c r="AP178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AG177"/>
  <c r="AH177"/>
  <c r="AI177"/>
  <c r="AJ177"/>
  <c r="AK177"/>
  <c r="AL177"/>
  <c r="AM177"/>
  <c r="AN177"/>
  <c r="AO177"/>
  <c r="AP177"/>
  <c r="K176"/>
  <c r="L176"/>
  <c r="M176"/>
  <c r="N176"/>
  <c r="O176"/>
  <c r="P176"/>
  <c r="Q176"/>
  <c r="R176"/>
  <c r="S176"/>
  <c r="T176"/>
  <c r="U176"/>
  <c r="V176"/>
  <c r="W176"/>
  <c r="X176"/>
  <c r="Y176"/>
  <c r="Z176"/>
  <c r="AA176"/>
  <c r="AB176"/>
  <c r="AC176"/>
  <c r="AD176"/>
  <c r="AE176"/>
  <c r="AF176"/>
  <c r="AG176"/>
  <c r="AH176"/>
  <c r="AI176"/>
  <c r="AJ176"/>
  <c r="AK176"/>
  <c r="AL176"/>
  <c r="AM176"/>
  <c r="AN176"/>
  <c r="AO176"/>
  <c r="AP176"/>
  <c r="K175"/>
  <c r="L175"/>
  <c r="M175"/>
  <c r="N175"/>
  <c r="O175"/>
  <c r="P175"/>
  <c r="Q175"/>
  <c r="R175"/>
  <c r="S175"/>
  <c r="T175"/>
  <c r="U175"/>
  <c r="V175"/>
  <c r="W175"/>
  <c r="X175"/>
  <c r="Y175"/>
  <c r="Z175"/>
  <c r="AA175"/>
  <c r="AB175"/>
  <c r="AC175"/>
  <c r="AD175"/>
  <c r="AE175"/>
  <c r="AF175"/>
  <c r="AG175"/>
  <c r="AH175"/>
  <c r="AI175"/>
  <c r="AJ175"/>
  <c r="AK175"/>
  <c r="AL175"/>
  <c r="AM175"/>
  <c r="AN175"/>
  <c r="AO175"/>
  <c r="AP175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B174"/>
  <c r="AC174"/>
  <c r="AD174"/>
  <c r="AE174"/>
  <c r="AF174"/>
  <c r="AG174"/>
  <c r="AH174"/>
  <c r="AI174"/>
  <c r="AJ174"/>
  <c r="AK174"/>
  <c r="AL174"/>
  <c r="AM174"/>
  <c r="AN174"/>
  <c r="AO174"/>
  <c r="AP174"/>
  <c r="K173"/>
  <c r="L173"/>
  <c r="M173"/>
  <c r="N173"/>
  <c r="O173"/>
  <c r="P173"/>
  <c r="Q173"/>
  <c r="R173"/>
  <c r="S173"/>
  <c r="T173"/>
  <c r="U173"/>
  <c r="V173"/>
  <c r="W173"/>
  <c r="X173"/>
  <c r="Y173"/>
  <c r="Z173"/>
  <c r="AA173"/>
  <c r="AB173"/>
  <c r="AC173"/>
  <c r="AD173"/>
  <c r="AE173"/>
  <c r="AF173"/>
  <c r="AG173"/>
  <c r="AH173"/>
  <c r="AI173"/>
  <c r="AJ173"/>
  <c r="AK173"/>
  <c r="AL173"/>
  <c r="AM173"/>
  <c r="AN173"/>
  <c r="AO173"/>
  <c r="AP173"/>
  <c r="K172"/>
  <c r="L172"/>
  <c r="M172"/>
  <c r="N172"/>
  <c r="O172"/>
  <c r="P172"/>
  <c r="Q172"/>
  <c r="R172"/>
  <c r="S172"/>
  <c r="T172"/>
  <c r="U172"/>
  <c r="V172"/>
  <c r="W172"/>
  <c r="X172"/>
  <c r="Y172"/>
  <c r="Z172"/>
  <c r="AA172"/>
  <c r="AB172"/>
  <c r="AC172"/>
  <c r="AD172"/>
  <c r="AE172"/>
  <c r="AF172"/>
  <c r="AG172"/>
  <c r="AH172"/>
  <c r="AI172"/>
  <c r="AJ172"/>
  <c r="AK172"/>
  <c r="AL172"/>
  <c r="AM172"/>
  <c r="AN172"/>
  <c r="AO172"/>
  <c r="AP172"/>
  <c r="K171"/>
  <c r="L171"/>
  <c r="M171"/>
  <c r="N171"/>
  <c r="O171"/>
  <c r="P171"/>
  <c r="Q171"/>
  <c r="R171"/>
  <c r="S171"/>
  <c r="T171"/>
  <c r="U171"/>
  <c r="V171"/>
  <c r="W171"/>
  <c r="X171"/>
  <c r="Y171"/>
  <c r="Z171"/>
  <c r="AA171"/>
  <c r="AB171"/>
  <c r="AC171"/>
  <c r="AD171"/>
  <c r="AE171"/>
  <c r="AF171"/>
  <c r="AG171"/>
  <c r="AH171"/>
  <c r="AI171"/>
  <c r="AJ171"/>
  <c r="AK171"/>
  <c r="AL171"/>
  <c r="AM171"/>
  <c r="AN171"/>
  <c r="AO171"/>
  <c r="AP171"/>
  <c r="K170"/>
  <c r="L170"/>
  <c r="M170"/>
  <c r="N170"/>
  <c r="O170"/>
  <c r="P170"/>
  <c r="Q170"/>
  <c r="R170"/>
  <c r="S170"/>
  <c r="T170"/>
  <c r="U170"/>
  <c r="V170"/>
  <c r="W170"/>
  <c r="X170"/>
  <c r="Y170"/>
  <c r="Z170"/>
  <c r="AA170"/>
  <c r="AB170"/>
  <c r="AC170"/>
  <c r="AD170"/>
  <c r="AE170"/>
  <c r="AF170"/>
  <c r="AG170"/>
  <c r="AH170"/>
  <c r="AI170"/>
  <c r="AJ170"/>
  <c r="AK170"/>
  <c r="AL170"/>
  <c r="AM170"/>
  <c r="AN170"/>
  <c r="AO170"/>
  <c r="AP170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/>
  <c r="AI169"/>
  <c r="AJ169"/>
  <c r="AK169"/>
  <c r="AL169"/>
  <c r="AM169"/>
  <c r="AN169"/>
  <c r="AO169"/>
  <c r="AP169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B168"/>
  <c r="AC168"/>
  <c r="AD168"/>
  <c r="AE168"/>
  <c r="AF168"/>
  <c r="AG168"/>
  <c r="AH168"/>
  <c r="AI168"/>
  <c r="AJ168"/>
  <c r="AK168"/>
  <c r="AL168"/>
  <c r="AM168"/>
  <c r="AN168"/>
  <c r="AO168"/>
  <c r="AP168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B167"/>
  <c r="AC167"/>
  <c r="AD167"/>
  <c r="AE167"/>
  <c r="AF167"/>
  <c r="AG167"/>
  <c r="AH167"/>
  <c r="AI167"/>
  <c r="AJ167"/>
  <c r="AK167"/>
  <c r="AL167"/>
  <c r="AM167"/>
  <c r="AN167"/>
  <c r="AO167"/>
  <c r="AP167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B166"/>
  <c r="AC166"/>
  <c r="AD166"/>
  <c r="AE166"/>
  <c r="AF166"/>
  <c r="AG166"/>
  <c r="AH166"/>
  <c r="AI166"/>
  <c r="AJ166"/>
  <c r="AK166"/>
  <c r="AL166"/>
  <c r="AM166"/>
  <c r="AN166"/>
  <c r="AO166"/>
  <c r="AP166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B165"/>
  <c r="AC165"/>
  <c r="AD165"/>
  <c r="AE165"/>
  <c r="AF165"/>
  <c r="AG165"/>
  <c r="AH165"/>
  <c r="AI165"/>
  <c r="AJ165"/>
  <c r="AK165"/>
  <c r="AL165"/>
  <c r="AM165"/>
  <c r="AN165"/>
  <c r="AO165"/>
  <c r="AP165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AG164"/>
  <c r="AH164"/>
  <c r="AI164"/>
  <c r="AJ164"/>
  <c r="AK164"/>
  <c r="AL164"/>
  <c r="AM164"/>
  <c r="AN164"/>
  <c r="AO164"/>
  <c r="AP164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AG163"/>
  <c r="AH163"/>
  <c r="AI163"/>
  <c r="AJ163"/>
  <c r="AK163"/>
  <c r="AL163"/>
  <c r="AM163"/>
  <c r="AN163"/>
  <c r="AO163"/>
  <c r="AP163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AG162"/>
  <c r="AH162"/>
  <c r="AI162"/>
  <c r="AJ162"/>
  <c r="AK162"/>
  <c r="AL162"/>
  <c r="AM162"/>
  <c r="AN162"/>
  <c r="AO162"/>
  <c r="AP162"/>
  <c r="K161"/>
  <c r="L161"/>
  <c r="M161"/>
  <c r="N161"/>
  <c r="O161"/>
  <c r="P161"/>
  <c r="Q161"/>
  <c r="R161"/>
  <c r="S161"/>
  <c r="T161"/>
  <c r="U161"/>
  <c r="V161"/>
  <c r="W161"/>
  <c r="X161"/>
  <c r="Y161"/>
  <c r="Z161"/>
  <c r="AA161"/>
  <c r="AB161"/>
  <c r="AC161"/>
  <c r="AD161"/>
  <c r="AE161"/>
  <c r="AF161"/>
  <c r="AG161"/>
  <c r="AH161"/>
  <c r="AI161"/>
  <c r="AJ161"/>
  <c r="AK161"/>
  <c r="AL161"/>
  <c r="AM161"/>
  <c r="AN161"/>
  <c r="AO161"/>
  <c r="AP161"/>
  <c r="K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AG160"/>
  <c r="AH160"/>
  <c r="AI160"/>
  <c r="AJ160"/>
  <c r="AK160"/>
  <c r="AL160"/>
  <c r="AM160"/>
  <c r="AN160"/>
  <c r="AO160"/>
  <c r="AP160"/>
  <c r="K159"/>
  <c r="L159"/>
  <c r="M159"/>
  <c r="N159"/>
  <c r="O159"/>
  <c r="P159"/>
  <c r="Q159"/>
  <c r="R159"/>
  <c r="S159"/>
  <c r="T159"/>
  <c r="U159"/>
  <c r="V159"/>
  <c r="W159"/>
  <c r="X159"/>
  <c r="Y159"/>
  <c r="Z159"/>
  <c r="AA159"/>
  <c r="AB159"/>
  <c r="AC159"/>
  <c r="AD159"/>
  <c r="AE159"/>
  <c r="AF159"/>
  <c r="AG159"/>
  <c r="AH159"/>
  <c r="AI159"/>
  <c r="AJ159"/>
  <c r="AK159"/>
  <c r="AL159"/>
  <c r="AM159"/>
  <c r="AN159"/>
  <c r="AO159"/>
  <c r="AP159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AG158"/>
  <c r="AH158"/>
  <c r="AI158"/>
  <c r="AJ158"/>
  <c r="AK158"/>
  <c r="AL158"/>
  <c r="AM158"/>
  <c r="AN158"/>
  <c r="AO158"/>
  <c r="AP158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AM157"/>
  <c r="AN157"/>
  <c r="AO157"/>
  <c r="AP157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AF156"/>
  <c r="AG156"/>
  <c r="AH156"/>
  <c r="AI156"/>
  <c r="AJ156"/>
  <c r="AK156"/>
  <c r="AL156"/>
  <c r="AM156"/>
  <c r="AN156"/>
  <c r="AO156"/>
  <c r="AP156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AG155"/>
  <c r="AH155"/>
  <c r="AI155"/>
  <c r="AJ155"/>
  <c r="AK155"/>
  <c r="AL155"/>
  <c r="AM155"/>
  <c r="AN155"/>
  <c r="AO155"/>
  <c r="AP155"/>
  <c r="K154"/>
  <c r="L154"/>
  <c r="M154"/>
  <c r="N154"/>
  <c r="O154"/>
  <c r="P154"/>
  <c r="Q154"/>
  <c r="R154"/>
  <c r="S154"/>
  <c r="T154"/>
  <c r="U154"/>
  <c r="V154"/>
  <c r="W154"/>
  <c r="X154"/>
  <c r="Y154"/>
  <c r="Z154"/>
  <c r="AA154"/>
  <c r="AB154"/>
  <c r="AC154"/>
  <c r="AD154"/>
  <c r="AE154"/>
  <c r="AF154"/>
  <c r="AG154"/>
  <c r="AH154"/>
  <c r="AI154"/>
  <c r="AJ154"/>
  <c r="AK154"/>
  <c r="AL154"/>
  <c r="AM154"/>
  <c r="AN154"/>
  <c r="AO154"/>
  <c r="AP154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B153"/>
  <c r="AC153"/>
  <c r="AD153"/>
  <c r="AE153"/>
  <c r="AF153"/>
  <c r="AG153"/>
  <c r="AH153"/>
  <c r="AI153"/>
  <c r="AJ153"/>
  <c r="AK153"/>
  <c r="AL153"/>
  <c r="AM153"/>
  <c r="AN153"/>
  <c r="AO153"/>
  <c r="AP153"/>
  <c r="K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AG151"/>
  <c r="AH151"/>
  <c r="AI151"/>
  <c r="AJ151"/>
  <c r="AK151"/>
  <c r="AL151"/>
  <c r="AM151"/>
  <c r="AN151"/>
  <c r="AO151"/>
  <c r="AP151"/>
  <c r="K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AG150"/>
  <c r="AH150"/>
  <c r="AI150"/>
  <c r="AJ150"/>
  <c r="AK150"/>
  <c r="AL150"/>
  <c r="AM150"/>
  <c r="AN150"/>
  <c r="AO150"/>
  <c r="AP150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AG149"/>
  <c r="AH149"/>
  <c r="AI149"/>
  <c r="AJ149"/>
  <c r="AK149"/>
  <c r="AL149"/>
  <c r="AM149"/>
  <c r="AN149"/>
  <c r="AO149"/>
  <c r="AP149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/>
  <c r="AI148"/>
  <c r="AJ148"/>
  <c r="AK148"/>
  <c r="AL148"/>
  <c r="AM148"/>
  <c r="AN148"/>
  <c r="AO148"/>
  <c r="AP148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AG135"/>
  <c r="AH135"/>
  <c r="AI135"/>
  <c r="AJ135"/>
  <c r="AK135"/>
  <c r="AL135"/>
  <c r="AM135"/>
  <c r="AN135"/>
  <c r="AO135"/>
  <c r="AP135"/>
  <c r="K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AG134"/>
  <c r="AH134"/>
  <c r="AI134"/>
  <c r="AJ134"/>
  <c r="AK134"/>
  <c r="AL134"/>
  <c r="AM134"/>
  <c r="AN134"/>
  <c r="AO134"/>
  <c r="AP134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AM133"/>
  <c r="AN133"/>
  <c r="AO133"/>
  <c r="AP133"/>
  <c r="K132"/>
  <c r="L132"/>
  <c r="M132"/>
  <c r="N132"/>
  <c r="O132"/>
  <c r="P132"/>
  <c r="Q132"/>
  <c r="R132"/>
  <c r="S132"/>
  <c r="T132"/>
  <c r="U132"/>
  <c r="V132"/>
  <c r="W132"/>
  <c r="X132"/>
  <c r="Y132"/>
  <c r="Z132"/>
  <c r="AA132"/>
  <c r="AB132"/>
  <c r="AC132"/>
  <c r="AD132"/>
  <c r="AE132"/>
  <c r="AF132"/>
  <c r="AG132"/>
  <c r="AH132"/>
  <c r="AI132"/>
  <c r="AJ132"/>
  <c r="AK132"/>
  <c r="AL132"/>
  <c r="AM132"/>
  <c r="AN132"/>
  <c r="AO132"/>
  <c r="AP132"/>
  <c r="K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AG131"/>
  <c r="AH131"/>
  <c r="AI131"/>
  <c r="AJ131"/>
  <c r="AK131"/>
  <c r="AL131"/>
  <c r="AM131"/>
  <c r="AN131"/>
  <c r="AO131"/>
  <c r="AP131"/>
  <c r="K130"/>
  <c r="L130"/>
  <c r="M130"/>
  <c r="N130"/>
  <c r="O130"/>
  <c r="P130"/>
  <c r="Q130"/>
  <c r="R130"/>
  <c r="S130"/>
  <c r="T130"/>
  <c r="U130"/>
  <c r="V130"/>
  <c r="W130"/>
  <c r="X130"/>
  <c r="Y130"/>
  <c r="Z130"/>
  <c r="AA130"/>
  <c r="AB130"/>
  <c r="AC130"/>
  <c r="AD130"/>
  <c r="AE130"/>
  <c r="AF130"/>
  <c r="AG130"/>
  <c r="AH130"/>
  <c r="AI130"/>
  <c r="AJ130"/>
  <c r="AK130"/>
  <c r="AL130"/>
  <c r="AM130"/>
  <c r="AN130"/>
  <c r="AO130"/>
  <c r="AP130"/>
  <c r="K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AG129"/>
  <c r="AH129"/>
  <c r="AI129"/>
  <c r="AJ129"/>
  <c r="AK129"/>
  <c r="AL129"/>
  <c r="AM129"/>
  <c r="AN129"/>
  <c r="AO129"/>
  <c r="AP129"/>
  <c r="K128"/>
  <c r="L128"/>
  <c r="M128"/>
  <c r="N128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AF128"/>
  <c r="AG128"/>
  <c r="AH128"/>
  <c r="AI128"/>
  <c r="AJ128"/>
  <c r="AK128"/>
  <c r="AL128"/>
  <c r="AM128"/>
  <c r="AN128"/>
  <c r="AO128"/>
  <c r="AP128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AM123"/>
  <c r="AN123"/>
  <c r="AO123"/>
  <c r="AP123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AM119"/>
  <c r="AN119"/>
  <c r="AO119"/>
  <c r="AP119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AM108"/>
  <c r="AN108"/>
  <c r="AO108"/>
  <c r="AP108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AM107"/>
  <c r="AN107"/>
  <c r="AO107"/>
  <c r="AP107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AM106"/>
  <c r="AN106"/>
  <c r="AO106"/>
  <c r="AP10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AM74"/>
  <c r="AN74"/>
  <c r="AO74"/>
  <c r="AP74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K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AG152"/>
  <c r="AH152"/>
  <c r="AI152"/>
  <c r="AJ152"/>
  <c r="AK152"/>
  <c r="AL152"/>
  <c r="AM152"/>
  <c r="AN152"/>
  <c r="AO152"/>
  <c r="AP152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B147"/>
  <c r="AC147"/>
  <c r="AD147"/>
  <c r="AE147"/>
  <c r="AF147"/>
  <c r="AG147"/>
  <c r="AH147"/>
  <c r="AI147"/>
  <c r="AJ147"/>
  <c r="AK147"/>
  <c r="AL147"/>
  <c r="AM147"/>
  <c r="AN147"/>
  <c r="AO147"/>
  <c r="AP147"/>
  <c r="K146"/>
  <c r="L146"/>
  <c r="M146"/>
  <c r="N146"/>
  <c r="O146"/>
  <c r="P146"/>
  <c r="Q146"/>
  <c r="R146"/>
  <c r="S146"/>
  <c r="T146"/>
  <c r="U146"/>
  <c r="V146"/>
  <c r="W146"/>
  <c r="X146"/>
  <c r="Y146"/>
  <c r="Z146"/>
  <c r="AA146"/>
  <c r="AB146"/>
  <c r="AC146"/>
  <c r="AD146"/>
  <c r="AE146"/>
  <c r="AF146"/>
  <c r="AG146"/>
  <c r="AH146"/>
  <c r="AI146"/>
  <c r="AJ146"/>
  <c r="AK146"/>
  <c r="AL146"/>
  <c r="AM146"/>
  <c r="AN146"/>
  <c r="AO146"/>
  <c r="AP146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/>
  <c r="AI145"/>
  <c r="AJ145"/>
  <c r="AK145"/>
  <c r="AL145"/>
  <c r="AM145"/>
  <c r="AN145"/>
  <c r="AO145"/>
  <c r="AP145"/>
  <c r="K144"/>
  <c r="L144"/>
  <c r="M144"/>
  <c r="N144"/>
  <c r="O144"/>
  <c r="P144"/>
  <c r="Q144"/>
  <c r="R144"/>
  <c r="S144"/>
  <c r="T144"/>
  <c r="U144"/>
  <c r="V144"/>
  <c r="W144"/>
  <c r="X144"/>
  <c r="Y144"/>
  <c r="Z144"/>
  <c r="AA144"/>
  <c r="AB144"/>
  <c r="AC144"/>
  <c r="AD144"/>
  <c r="AE144"/>
  <c r="AF144"/>
  <c r="AG144"/>
  <c r="AH144"/>
  <c r="AI144"/>
  <c r="AJ144"/>
  <c r="AK144"/>
  <c r="AL144"/>
  <c r="AM144"/>
  <c r="AN144"/>
  <c r="AO144"/>
  <c r="AP144"/>
  <c r="K143"/>
  <c r="L143"/>
  <c r="M143"/>
  <c r="N143"/>
  <c r="O143"/>
  <c r="P143"/>
  <c r="Q143"/>
  <c r="R143"/>
  <c r="S143"/>
  <c r="T143"/>
  <c r="U143"/>
  <c r="V143"/>
  <c r="W143"/>
  <c r="X143"/>
  <c r="Y143"/>
  <c r="Z143"/>
  <c r="AA143"/>
  <c r="AB143"/>
  <c r="AC143"/>
  <c r="AD143"/>
  <c r="AE143"/>
  <c r="AF143"/>
  <c r="AG143"/>
  <c r="AH143"/>
  <c r="AI143"/>
  <c r="AJ143"/>
  <c r="AK143"/>
  <c r="AL143"/>
  <c r="AM143"/>
  <c r="AN143"/>
  <c r="AO143"/>
  <c r="AP143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B142"/>
  <c r="AC142"/>
  <c r="AD142"/>
  <c r="AE142"/>
  <c r="AF142"/>
  <c r="AG142"/>
  <c r="AH142"/>
  <c r="AI142"/>
  <c r="AJ142"/>
  <c r="AK142"/>
  <c r="AL142"/>
  <c r="AM142"/>
  <c r="AN142"/>
  <c r="AO142"/>
  <c r="AP142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B141"/>
  <c r="AC141"/>
  <c r="AD141"/>
  <c r="AE141"/>
  <c r="AF141"/>
  <c r="AG141"/>
  <c r="AH141"/>
  <c r="AI141"/>
  <c r="AJ141"/>
  <c r="AK141"/>
  <c r="AL141"/>
  <c r="AM141"/>
  <c r="AN141"/>
  <c r="AO141"/>
  <c r="AP141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B140"/>
  <c r="AC140"/>
  <c r="AD140"/>
  <c r="AE140"/>
  <c r="AF140"/>
  <c r="AG140"/>
  <c r="AH140"/>
  <c r="AI140"/>
  <c r="AJ140"/>
  <c r="AK140"/>
  <c r="AL140"/>
  <c r="AM140"/>
  <c r="AN140"/>
  <c r="AO140"/>
  <c r="AP140"/>
  <c r="K127"/>
  <c r="L127"/>
  <c r="M127"/>
  <c r="N127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AF127"/>
  <c r="AG127"/>
  <c r="AH127"/>
  <c r="AI127"/>
  <c r="AJ127"/>
  <c r="AK127"/>
  <c r="AL127"/>
  <c r="AM127"/>
  <c r="AN127"/>
  <c r="AO127"/>
  <c r="AP127"/>
  <c r="K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AG126"/>
  <c r="AH126"/>
  <c r="AI126"/>
  <c r="AJ126"/>
  <c r="AK126"/>
  <c r="AL126"/>
  <c r="AM126"/>
  <c r="AN126"/>
  <c r="AO126"/>
  <c r="AP126"/>
  <c r="K125"/>
  <c r="L125"/>
  <c r="M125"/>
  <c r="N125"/>
  <c r="O125"/>
  <c r="P125"/>
  <c r="Q125"/>
  <c r="R125"/>
  <c r="S125"/>
  <c r="T125"/>
  <c r="U125"/>
  <c r="V125"/>
  <c r="W125"/>
  <c r="X125"/>
  <c r="Y125"/>
  <c r="Z125"/>
  <c r="AA125"/>
  <c r="AB125"/>
  <c r="AC125"/>
  <c r="AD125"/>
  <c r="AE125"/>
  <c r="AF125"/>
  <c r="AG125"/>
  <c r="AH125"/>
  <c r="AI125"/>
  <c r="AJ125"/>
  <c r="AK125"/>
  <c r="AL125"/>
  <c r="AM125"/>
  <c r="AN125"/>
  <c r="AO125"/>
  <c r="AP125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AM124"/>
  <c r="AN124"/>
  <c r="AO124"/>
  <c r="AP124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AM118"/>
  <c r="AN118"/>
  <c r="AO118"/>
  <c r="AP118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AM117"/>
  <c r="AN117"/>
  <c r="AO117"/>
  <c r="AP117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H1706" i="1"/>
  <c r="AF1706"/>
  <c r="AE1706"/>
  <c r="AD1706"/>
  <c r="AC1706"/>
  <c r="AB1706"/>
  <c r="AA1706"/>
  <c r="Z1706"/>
  <c r="Y1706"/>
  <c r="X1706"/>
  <c r="W1706"/>
  <c r="V1706"/>
  <c r="U1706"/>
  <c r="T1706"/>
  <c r="S1706"/>
  <c r="R1706"/>
  <c r="Q1706"/>
  <c r="P1706"/>
  <c r="O1706"/>
  <c r="N1706"/>
  <c r="M1706"/>
  <c r="L1706"/>
  <c r="K1706"/>
  <c r="J1706"/>
  <c r="AH1705"/>
  <c r="AF1705"/>
  <c r="AE1705"/>
  <c r="AD1705"/>
  <c r="AC1705"/>
  <c r="AB1705"/>
  <c r="AA1705"/>
  <c r="Z1705"/>
  <c r="Y1705"/>
  <c r="X1705"/>
  <c r="W1705"/>
  <c r="V1705"/>
  <c r="U1705"/>
  <c r="T1705"/>
  <c r="S1705"/>
  <c r="R1705"/>
  <c r="Q1705"/>
  <c r="P1705"/>
  <c r="O1705"/>
  <c r="N1705"/>
  <c r="M1705"/>
  <c r="L1705"/>
  <c r="K1705"/>
  <c r="J1705"/>
  <c r="AH1704"/>
  <c r="AF1704"/>
  <c r="AE1704"/>
  <c r="AD1704"/>
  <c r="AC1704"/>
  <c r="AB1704"/>
  <c r="AA1704"/>
  <c r="Z1704"/>
  <c r="Y1704"/>
  <c r="X1704"/>
  <c r="W1704"/>
  <c r="V1704"/>
  <c r="U1704"/>
  <c r="T1704"/>
  <c r="S1704"/>
  <c r="R1704"/>
  <c r="Q1704"/>
  <c r="P1704"/>
  <c r="O1704"/>
  <c r="N1704"/>
  <c r="M1704"/>
  <c r="L1704"/>
  <c r="K1704"/>
  <c r="J1704"/>
  <c r="AH1703"/>
  <c r="AF1703"/>
  <c r="AE1703"/>
  <c r="AD1703"/>
  <c r="AC1703"/>
  <c r="AB1703"/>
  <c r="AA1703"/>
  <c r="Z1703"/>
  <c r="Y1703"/>
  <c r="X1703"/>
  <c r="W1703"/>
  <c r="V1703"/>
  <c r="U1703"/>
  <c r="T1703"/>
  <c r="S1703"/>
  <c r="R1703"/>
  <c r="Q1703"/>
  <c r="P1703"/>
  <c r="O1703"/>
  <c r="N1703"/>
  <c r="M1703"/>
  <c r="L1703"/>
  <c r="K1703"/>
  <c r="J1703"/>
  <c r="AH1702"/>
  <c r="AF1702"/>
  <c r="AE1702"/>
  <c r="AD1702"/>
  <c r="AC1702"/>
  <c r="AB1702"/>
  <c r="AA1702"/>
  <c r="Z1702"/>
  <c r="Y1702"/>
  <c r="X1702"/>
  <c r="W1702"/>
  <c r="V1702"/>
  <c r="U1702"/>
  <c r="T1702"/>
  <c r="S1702"/>
  <c r="R1702"/>
  <c r="Q1702"/>
  <c r="P1702"/>
  <c r="O1702"/>
  <c r="N1702"/>
  <c r="M1702"/>
  <c r="L1702"/>
  <c r="K1702"/>
  <c r="J1702"/>
  <c r="AH1701"/>
  <c r="AF1701"/>
  <c r="AE1701"/>
  <c r="AD1701"/>
  <c r="AC1701"/>
  <c r="AB1701"/>
  <c r="AA1701"/>
  <c r="Z1701"/>
  <c r="Y1701"/>
  <c r="X1701"/>
  <c r="W1701"/>
  <c r="V1701"/>
  <c r="U1701"/>
  <c r="T1701"/>
  <c r="S1701"/>
  <c r="R1701"/>
  <c r="Q1701"/>
  <c r="P1701"/>
  <c r="O1701"/>
  <c r="N1701"/>
  <c r="M1701"/>
  <c r="L1701"/>
  <c r="K1701"/>
  <c r="J1701"/>
  <c r="AH1700"/>
  <c r="AF1700"/>
  <c r="AE1700"/>
  <c r="AD1700"/>
  <c r="AC1700"/>
  <c r="AB1700"/>
  <c r="AA1700"/>
  <c r="Z1700"/>
  <c r="Y1700"/>
  <c r="X1700"/>
  <c r="W1700"/>
  <c r="V1700"/>
  <c r="U1700"/>
  <c r="T1700"/>
  <c r="S1700"/>
  <c r="R1700"/>
  <c r="Q1700"/>
  <c r="P1700"/>
  <c r="O1700"/>
  <c r="N1700"/>
  <c r="M1700"/>
  <c r="L1700"/>
  <c r="K1700"/>
  <c r="J1700"/>
  <c r="AH1699"/>
  <c r="AF1699"/>
  <c r="AE1699"/>
  <c r="AD1699"/>
  <c r="AC1699"/>
  <c r="AB1699"/>
  <c r="AA1699"/>
  <c r="Z1699"/>
  <c r="Y1699"/>
  <c r="X1699"/>
  <c r="W1699"/>
  <c r="V1699"/>
  <c r="U1699"/>
  <c r="T1699"/>
  <c r="S1699"/>
  <c r="R1699"/>
  <c r="Q1699"/>
  <c r="P1699"/>
  <c r="O1699"/>
  <c r="N1699"/>
  <c r="M1699"/>
  <c r="L1699"/>
  <c r="K1699"/>
  <c r="J1699"/>
  <c r="AH1698"/>
  <c r="AF1698"/>
  <c r="AE1698"/>
  <c r="AD1698"/>
  <c r="AC1698"/>
  <c r="AB1698"/>
  <c r="AA1698"/>
  <c r="Z1698"/>
  <c r="Y1698"/>
  <c r="X1698"/>
  <c r="W1698"/>
  <c r="V1698"/>
  <c r="U1698"/>
  <c r="T1698"/>
  <c r="S1698"/>
  <c r="R1698"/>
  <c r="Q1698"/>
  <c r="P1698"/>
  <c r="O1698"/>
  <c r="N1698"/>
  <c r="M1698"/>
  <c r="L1698"/>
  <c r="K1698"/>
  <c r="J1698"/>
  <c r="AH1697"/>
  <c r="AF1697"/>
  <c r="AE1697"/>
  <c r="AD1697"/>
  <c r="AC1697"/>
  <c r="AB1697"/>
  <c r="AA1697"/>
  <c r="Z1697"/>
  <c r="Y1697"/>
  <c r="X1697"/>
  <c r="W1697"/>
  <c r="V1697"/>
  <c r="U1697"/>
  <c r="T1697"/>
  <c r="S1697"/>
  <c r="R1697"/>
  <c r="Q1697"/>
  <c r="P1697"/>
  <c r="O1697"/>
  <c r="N1697"/>
  <c r="M1697"/>
  <c r="L1697"/>
  <c r="K1697"/>
  <c r="J1697"/>
  <c r="AH1696"/>
  <c r="AF1696"/>
  <c r="AE1696"/>
  <c r="AD1696"/>
  <c r="AC1696"/>
  <c r="AB1696"/>
  <c r="AA1696"/>
  <c r="Z1696"/>
  <c r="Y1696"/>
  <c r="X1696"/>
  <c r="W1696"/>
  <c r="V1696"/>
  <c r="U1696"/>
  <c r="T1696"/>
  <c r="S1696"/>
  <c r="R1696"/>
  <c r="Q1696"/>
  <c r="P1696"/>
  <c r="O1696"/>
  <c r="N1696"/>
  <c r="M1696"/>
  <c r="L1696"/>
  <c r="K1696"/>
  <c r="J1696"/>
  <c r="AH1695"/>
  <c r="AF1695"/>
  <c r="AE1695"/>
  <c r="AD1695"/>
  <c r="AC1695"/>
  <c r="AB1695"/>
  <c r="AA1695"/>
  <c r="Z1695"/>
  <c r="Y1695"/>
  <c r="X1695"/>
  <c r="W1695"/>
  <c r="V1695"/>
  <c r="U1695"/>
  <c r="T1695"/>
  <c r="S1695"/>
  <c r="R1695"/>
  <c r="Q1695"/>
  <c r="P1695"/>
  <c r="O1695"/>
  <c r="N1695"/>
  <c r="M1695"/>
  <c r="L1695"/>
  <c r="K1695"/>
  <c r="J1695"/>
  <c r="AH1694"/>
  <c r="AF1694"/>
  <c r="AE1694"/>
  <c r="AD1694"/>
  <c r="AC1694"/>
  <c r="AB1694"/>
  <c r="AA1694"/>
  <c r="Z1694"/>
  <c r="Y1694"/>
  <c r="X1694"/>
  <c r="W1694"/>
  <c r="V1694"/>
  <c r="U1694"/>
  <c r="T1694"/>
  <c r="S1694"/>
  <c r="R1694"/>
  <c r="Q1694"/>
  <c r="P1694"/>
  <c r="O1694"/>
  <c r="N1694"/>
  <c r="M1694"/>
  <c r="L1694"/>
  <c r="K1694"/>
  <c r="J1694"/>
  <c r="AH1693"/>
  <c r="AF1693"/>
  <c r="AE1693"/>
  <c r="AD1693"/>
  <c r="AC1693"/>
  <c r="AB1693"/>
  <c r="AA1693"/>
  <c r="Z1693"/>
  <c r="Y1693"/>
  <c r="X1693"/>
  <c r="W1693"/>
  <c r="V1693"/>
  <c r="U1693"/>
  <c r="T1693"/>
  <c r="S1693"/>
  <c r="R1693"/>
  <c r="Q1693"/>
  <c r="P1693"/>
  <c r="O1693"/>
  <c r="N1693"/>
  <c r="M1693"/>
  <c r="L1693"/>
  <c r="K1693"/>
  <c r="J1693"/>
  <c r="AH1692"/>
  <c r="AF1692"/>
  <c r="AE1692"/>
  <c r="AD1692"/>
  <c r="AC1692"/>
  <c r="AB1692"/>
  <c r="AA1692"/>
  <c r="Z1692"/>
  <c r="Y1692"/>
  <c r="X1692"/>
  <c r="W1692"/>
  <c r="V1692"/>
  <c r="U1692"/>
  <c r="T1692"/>
  <c r="S1692"/>
  <c r="R1692"/>
  <c r="Q1692"/>
  <c r="P1692"/>
  <c r="O1692"/>
  <c r="N1692"/>
  <c r="M1692"/>
  <c r="L1692"/>
  <c r="K1692"/>
  <c r="J1692"/>
  <c r="AH1691"/>
  <c r="AF1691"/>
  <c r="AE1691"/>
  <c r="AD1691"/>
  <c r="AC1691"/>
  <c r="AB1691"/>
  <c r="AA1691"/>
  <c r="Z1691"/>
  <c r="Y1691"/>
  <c r="X1691"/>
  <c r="W1691"/>
  <c r="V1691"/>
  <c r="U1691"/>
  <c r="T1691"/>
  <c r="S1691"/>
  <c r="R1691"/>
  <c r="Q1691"/>
  <c r="P1691"/>
  <c r="O1691"/>
  <c r="N1691"/>
  <c r="M1691"/>
  <c r="L1691"/>
  <c r="K1691"/>
  <c r="J1691"/>
  <c r="K104" i="7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AM104"/>
  <c r="AN104"/>
  <c r="AO104"/>
  <c r="AP104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P96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AM95"/>
  <c r="AN95"/>
  <c r="AO95"/>
  <c r="AP95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AM94"/>
  <c r="AN94"/>
  <c r="AO94"/>
  <c r="AP94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AN93"/>
  <c r="AO93"/>
  <c r="AP93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AM77"/>
  <c r="AN77"/>
  <c r="AO77"/>
  <c r="AP77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AM75"/>
  <c r="AN75"/>
  <c r="AO75"/>
  <c r="AP75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Z1289" i="6" l="1"/>
  <c r="AD1289"/>
  <c r="Y1289"/>
  <c r="AH1289"/>
  <c r="AB1289"/>
  <c r="AF1289"/>
  <c r="AC1289"/>
  <c r="AA1289"/>
  <c r="J1656" i="1"/>
  <c r="K1656"/>
  <c r="L1656"/>
  <c r="M1656"/>
  <c r="N1656"/>
  <c r="O1656"/>
  <c r="P1656"/>
  <c r="Q1656"/>
  <c r="R1656"/>
  <c r="S1656"/>
  <c r="T1656"/>
  <c r="U1656"/>
  <c r="V1656"/>
  <c r="W1656"/>
  <c r="X1656"/>
  <c r="Y1656"/>
  <c r="Z1656"/>
  <c r="AA1656"/>
  <c r="AB1656"/>
  <c r="AC1656"/>
  <c r="AD1656"/>
  <c r="AE1656"/>
  <c r="AF1656"/>
  <c r="AH1656"/>
  <c r="J1657"/>
  <c r="K1657"/>
  <c r="L1657"/>
  <c r="M1657"/>
  <c r="N1657"/>
  <c r="O1657"/>
  <c r="P1657"/>
  <c r="Q1657"/>
  <c r="R1657"/>
  <c r="S1657"/>
  <c r="T1657"/>
  <c r="U1657"/>
  <c r="V1657"/>
  <c r="W1657"/>
  <c r="X1657"/>
  <c r="Y1657"/>
  <c r="Z1657"/>
  <c r="AA1657"/>
  <c r="AB1657"/>
  <c r="AC1657"/>
  <c r="AD1657"/>
  <c r="AE1657"/>
  <c r="AF1657"/>
  <c r="AH1657"/>
  <c r="J1658"/>
  <c r="K1658"/>
  <c r="L1658"/>
  <c r="M1658"/>
  <c r="N1658"/>
  <c r="O1658"/>
  <c r="P1658"/>
  <c r="Q1658"/>
  <c r="R1658"/>
  <c r="S1658"/>
  <c r="T1658"/>
  <c r="U1658"/>
  <c r="V1658"/>
  <c r="W1658"/>
  <c r="X1658"/>
  <c r="Y1658"/>
  <c r="Z1658"/>
  <c r="AA1658"/>
  <c r="AB1658"/>
  <c r="AC1658"/>
  <c r="AD1658"/>
  <c r="AE1658"/>
  <c r="AF1658"/>
  <c r="AH1658"/>
  <c r="J1659"/>
  <c r="K1659"/>
  <c r="L1659"/>
  <c r="M1659"/>
  <c r="N1659"/>
  <c r="O1659"/>
  <c r="P1659"/>
  <c r="Q1659"/>
  <c r="R1659"/>
  <c r="S1659"/>
  <c r="T1659"/>
  <c r="U1659"/>
  <c r="V1659"/>
  <c r="W1659"/>
  <c r="X1659"/>
  <c r="Y1659"/>
  <c r="Z1659"/>
  <c r="AA1659"/>
  <c r="AB1659"/>
  <c r="AC1659"/>
  <c r="AD1659"/>
  <c r="AE1659"/>
  <c r="AF1659"/>
  <c r="AH1659"/>
  <c r="J1660"/>
  <c r="K1660"/>
  <c r="L1660"/>
  <c r="M1660"/>
  <c r="N1660"/>
  <c r="O1660"/>
  <c r="P1660"/>
  <c r="Q1660"/>
  <c r="R1660"/>
  <c r="S1660"/>
  <c r="T1660"/>
  <c r="U1660"/>
  <c r="V1660"/>
  <c r="W1660"/>
  <c r="X1660"/>
  <c r="Y1660"/>
  <c r="Z1660"/>
  <c r="AA1660"/>
  <c r="AB1660"/>
  <c r="AC1660"/>
  <c r="AD1660"/>
  <c r="AE1660"/>
  <c r="AF1660"/>
  <c r="AH1660"/>
  <c r="J1661"/>
  <c r="K1661"/>
  <c r="L1661"/>
  <c r="M1661"/>
  <c r="N1661"/>
  <c r="O1661"/>
  <c r="P1661"/>
  <c r="Q1661"/>
  <c r="R1661"/>
  <c r="S1661"/>
  <c r="T1661"/>
  <c r="U1661"/>
  <c r="V1661"/>
  <c r="W1661"/>
  <c r="X1661"/>
  <c r="Y1661"/>
  <c r="Z1661"/>
  <c r="AA1661"/>
  <c r="AB1661"/>
  <c r="AC1661"/>
  <c r="AD1661"/>
  <c r="AE1661"/>
  <c r="AF1661"/>
  <c r="AH1661"/>
  <c r="J1662"/>
  <c r="K1662"/>
  <c r="L1662"/>
  <c r="M1662"/>
  <c r="N1662"/>
  <c r="O1662"/>
  <c r="P1662"/>
  <c r="Q1662"/>
  <c r="R1662"/>
  <c r="S1662"/>
  <c r="T1662"/>
  <c r="U1662"/>
  <c r="V1662"/>
  <c r="W1662"/>
  <c r="X1662"/>
  <c r="Y1662"/>
  <c r="Z1662"/>
  <c r="AA1662"/>
  <c r="AB1662"/>
  <c r="AC1662"/>
  <c r="AD1662"/>
  <c r="AE1662"/>
  <c r="AF1662"/>
  <c r="AH1662"/>
  <c r="J1663"/>
  <c r="K1663"/>
  <c r="L1663"/>
  <c r="M1663"/>
  <c r="N1663"/>
  <c r="O1663"/>
  <c r="P1663"/>
  <c r="Q1663"/>
  <c r="R1663"/>
  <c r="S1663"/>
  <c r="T1663"/>
  <c r="U1663"/>
  <c r="V1663"/>
  <c r="W1663"/>
  <c r="X1663"/>
  <c r="Y1663"/>
  <c r="Z1663"/>
  <c r="AA1663"/>
  <c r="AB1663"/>
  <c r="AC1663"/>
  <c r="AD1663"/>
  <c r="AE1663"/>
  <c r="AF1663"/>
  <c r="AH1663"/>
  <c r="J1664"/>
  <c r="K1664"/>
  <c r="L1664"/>
  <c r="M1664"/>
  <c r="N1664"/>
  <c r="O1664"/>
  <c r="P1664"/>
  <c r="Q1664"/>
  <c r="R1664"/>
  <c r="S1664"/>
  <c r="T1664"/>
  <c r="U1664"/>
  <c r="V1664"/>
  <c r="W1664"/>
  <c r="X1664"/>
  <c r="Y1664"/>
  <c r="Z1664"/>
  <c r="AA1664"/>
  <c r="AB1664"/>
  <c r="AC1664"/>
  <c r="AD1664"/>
  <c r="AE1664"/>
  <c r="AF1664"/>
  <c r="AH1664"/>
  <c r="J1665"/>
  <c r="K1665"/>
  <c r="L1665"/>
  <c r="M1665"/>
  <c r="N1665"/>
  <c r="O1665"/>
  <c r="P1665"/>
  <c r="Q1665"/>
  <c r="R1665"/>
  <c r="S1665"/>
  <c r="T1665"/>
  <c r="U1665"/>
  <c r="V1665"/>
  <c r="W1665"/>
  <c r="X1665"/>
  <c r="Y1665"/>
  <c r="Z1665"/>
  <c r="AA1665"/>
  <c r="AB1665"/>
  <c r="AC1665"/>
  <c r="AD1665"/>
  <c r="AE1665"/>
  <c r="AF1665"/>
  <c r="AH1665"/>
  <c r="J1666"/>
  <c r="K1666"/>
  <c r="L1666"/>
  <c r="M1666"/>
  <c r="N1666"/>
  <c r="O1666"/>
  <c r="P1666"/>
  <c r="Q1666"/>
  <c r="R1666"/>
  <c r="S1666"/>
  <c r="T1666"/>
  <c r="U1666"/>
  <c r="V1666"/>
  <c r="W1666"/>
  <c r="X1666"/>
  <c r="Y1666"/>
  <c r="Z1666"/>
  <c r="AA1666"/>
  <c r="AB1666"/>
  <c r="AC1666"/>
  <c r="AD1666"/>
  <c r="AE1666"/>
  <c r="AF1666"/>
  <c r="AH1666"/>
  <c r="J1667"/>
  <c r="K1667"/>
  <c r="L1667"/>
  <c r="M1667"/>
  <c r="N1667"/>
  <c r="O1667"/>
  <c r="P1667"/>
  <c r="Q1667"/>
  <c r="R1667"/>
  <c r="S1667"/>
  <c r="T1667"/>
  <c r="U1667"/>
  <c r="V1667"/>
  <c r="W1667"/>
  <c r="X1667"/>
  <c r="Y1667"/>
  <c r="Z1667"/>
  <c r="AA1667"/>
  <c r="AB1667"/>
  <c r="AC1667"/>
  <c r="AD1667"/>
  <c r="AE1667"/>
  <c r="AF1667"/>
  <c r="AH1667"/>
  <c r="J1668"/>
  <c r="K1668"/>
  <c r="L1668"/>
  <c r="M1668"/>
  <c r="N1668"/>
  <c r="O1668"/>
  <c r="P1668"/>
  <c r="Q1668"/>
  <c r="R1668"/>
  <c r="S1668"/>
  <c r="T1668"/>
  <c r="U1668"/>
  <c r="V1668"/>
  <c r="W1668"/>
  <c r="X1668"/>
  <c r="Y1668"/>
  <c r="Z1668"/>
  <c r="AA1668"/>
  <c r="AB1668"/>
  <c r="AC1668"/>
  <c r="AD1668"/>
  <c r="AE1668"/>
  <c r="AF1668"/>
  <c r="AH1668"/>
  <c r="J1669"/>
  <c r="K1669"/>
  <c r="L1669"/>
  <c r="M1669"/>
  <c r="N1669"/>
  <c r="O1669"/>
  <c r="P1669"/>
  <c r="Q1669"/>
  <c r="R1669"/>
  <c r="S1669"/>
  <c r="T1669"/>
  <c r="U1669"/>
  <c r="V1669"/>
  <c r="W1669"/>
  <c r="X1669"/>
  <c r="Y1669"/>
  <c r="Z1669"/>
  <c r="AA1669"/>
  <c r="AB1669"/>
  <c r="AC1669"/>
  <c r="AD1669"/>
  <c r="AE1669"/>
  <c r="AF1669"/>
  <c r="AH1669"/>
  <c r="J1670"/>
  <c r="K1670"/>
  <c r="L1670"/>
  <c r="M1670"/>
  <c r="N1670"/>
  <c r="O1670"/>
  <c r="P1670"/>
  <c r="Q1670"/>
  <c r="R1670"/>
  <c r="S1670"/>
  <c r="T1670"/>
  <c r="U1670"/>
  <c r="V1670"/>
  <c r="W1670"/>
  <c r="X1670"/>
  <c r="Y1670"/>
  <c r="Z1670"/>
  <c r="AA1670"/>
  <c r="AB1670"/>
  <c r="AC1670"/>
  <c r="AD1670"/>
  <c r="AE1670"/>
  <c r="AF1670"/>
  <c r="AH1670"/>
  <c r="J1671"/>
  <c r="K1671"/>
  <c r="L1671"/>
  <c r="M1671"/>
  <c r="N1671"/>
  <c r="O1671"/>
  <c r="P1671"/>
  <c r="Q1671"/>
  <c r="R1671"/>
  <c r="S1671"/>
  <c r="T1671"/>
  <c r="U1671"/>
  <c r="V1671"/>
  <c r="W1671"/>
  <c r="X1671"/>
  <c r="Y1671"/>
  <c r="Z1671"/>
  <c r="AA1671"/>
  <c r="AB1671"/>
  <c r="AC1671"/>
  <c r="AD1671"/>
  <c r="AE1671"/>
  <c r="AF1671"/>
  <c r="AH1671"/>
  <c r="J1672"/>
  <c r="K1672"/>
  <c r="L1672"/>
  <c r="M1672"/>
  <c r="N1672"/>
  <c r="O1672"/>
  <c r="P1672"/>
  <c r="Q1672"/>
  <c r="R1672"/>
  <c r="S1672"/>
  <c r="T1672"/>
  <c r="U1672"/>
  <c r="V1672"/>
  <c r="W1672"/>
  <c r="X1672"/>
  <c r="Y1672"/>
  <c r="Z1672"/>
  <c r="AA1672"/>
  <c r="AB1672"/>
  <c r="AC1672"/>
  <c r="AD1672"/>
  <c r="AE1672"/>
  <c r="AF1672"/>
  <c r="AH1672"/>
  <c r="J1673"/>
  <c r="K1673"/>
  <c r="L1673"/>
  <c r="M1673"/>
  <c r="N1673"/>
  <c r="O1673"/>
  <c r="P1673"/>
  <c r="Q1673"/>
  <c r="R1673"/>
  <c r="S1673"/>
  <c r="T1673"/>
  <c r="U1673"/>
  <c r="V1673"/>
  <c r="W1673"/>
  <c r="X1673"/>
  <c r="Y1673"/>
  <c r="Z1673"/>
  <c r="AA1673"/>
  <c r="AB1673"/>
  <c r="AC1673"/>
  <c r="AD1673"/>
  <c r="AE1673"/>
  <c r="AF1673"/>
  <c r="AH1673"/>
  <c r="J1674"/>
  <c r="K1674"/>
  <c r="L1674"/>
  <c r="M1674"/>
  <c r="N1674"/>
  <c r="O1674"/>
  <c r="P1674"/>
  <c r="Q1674"/>
  <c r="R1674"/>
  <c r="S1674"/>
  <c r="T1674"/>
  <c r="U1674"/>
  <c r="V1674"/>
  <c r="W1674"/>
  <c r="X1674"/>
  <c r="Y1674"/>
  <c r="Z1674"/>
  <c r="AA1674"/>
  <c r="AB1674"/>
  <c r="AC1674"/>
  <c r="AD1674"/>
  <c r="AE1674"/>
  <c r="AF1674"/>
  <c r="AH1674"/>
  <c r="J1675"/>
  <c r="K1675"/>
  <c r="L1675"/>
  <c r="M1675"/>
  <c r="N1675"/>
  <c r="O1675"/>
  <c r="P1675"/>
  <c r="Q1675"/>
  <c r="R1675"/>
  <c r="S1675"/>
  <c r="T1675"/>
  <c r="U1675"/>
  <c r="V1675"/>
  <c r="W1675"/>
  <c r="X1675"/>
  <c r="Y1675"/>
  <c r="Z1675"/>
  <c r="AA1675"/>
  <c r="AB1675"/>
  <c r="AC1675"/>
  <c r="AD1675"/>
  <c r="AE1675"/>
  <c r="AF1675"/>
  <c r="AH1675"/>
  <c r="J1676"/>
  <c r="K1676"/>
  <c r="L1676"/>
  <c r="M1676"/>
  <c r="N1676"/>
  <c r="O1676"/>
  <c r="P1676"/>
  <c r="Q1676"/>
  <c r="R1676"/>
  <c r="S1676"/>
  <c r="T1676"/>
  <c r="U1676"/>
  <c r="V1676"/>
  <c r="W1676"/>
  <c r="X1676"/>
  <c r="Y1676"/>
  <c r="Z1676"/>
  <c r="AA1676"/>
  <c r="AB1676"/>
  <c r="AC1676"/>
  <c r="AD1676"/>
  <c r="AE1676"/>
  <c r="AF1676"/>
  <c r="AH1676"/>
  <c r="J1677"/>
  <c r="K1677"/>
  <c r="L1677"/>
  <c r="M1677"/>
  <c r="N1677"/>
  <c r="O1677"/>
  <c r="P1677"/>
  <c r="Q1677"/>
  <c r="R1677"/>
  <c r="S1677"/>
  <c r="T1677"/>
  <c r="U1677"/>
  <c r="V1677"/>
  <c r="W1677"/>
  <c r="X1677"/>
  <c r="Y1677"/>
  <c r="Z1677"/>
  <c r="AA1677"/>
  <c r="AB1677"/>
  <c r="AC1677"/>
  <c r="AD1677"/>
  <c r="AE1677"/>
  <c r="AF1677"/>
  <c r="AH1677"/>
  <c r="J1678"/>
  <c r="K1678"/>
  <c r="L1678"/>
  <c r="M1678"/>
  <c r="N1678"/>
  <c r="O1678"/>
  <c r="P1678"/>
  <c r="Q1678"/>
  <c r="R1678"/>
  <c r="S1678"/>
  <c r="T1678"/>
  <c r="U1678"/>
  <c r="V1678"/>
  <c r="W1678"/>
  <c r="X1678"/>
  <c r="Y1678"/>
  <c r="Z1678"/>
  <c r="AA1678"/>
  <c r="AB1678"/>
  <c r="AC1678"/>
  <c r="AD1678"/>
  <c r="AE1678"/>
  <c r="AF1678"/>
  <c r="AH1678"/>
  <c r="J1679"/>
  <c r="K1679"/>
  <c r="L1679"/>
  <c r="M1679"/>
  <c r="N1679"/>
  <c r="O1679"/>
  <c r="P1679"/>
  <c r="Q1679"/>
  <c r="R1679"/>
  <c r="S1679"/>
  <c r="T1679"/>
  <c r="U1679"/>
  <c r="V1679"/>
  <c r="W1679"/>
  <c r="X1679"/>
  <c r="Y1679"/>
  <c r="Z1679"/>
  <c r="AA1679"/>
  <c r="AB1679"/>
  <c r="AC1679"/>
  <c r="AD1679"/>
  <c r="AE1679"/>
  <c r="AF1679"/>
  <c r="AH1679"/>
  <c r="J1680"/>
  <c r="K1680"/>
  <c r="L1680"/>
  <c r="M1680"/>
  <c r="N1680"/>
  <c r="O1680"/>
  <c r="P1680"/>
  <c r="Q1680"/>
  <c r="R1680"/>
  <c r="S1680"/>
  <c r="T1680"/>
  <c r="U1680"/>
  <c r="V1680"/>
  <c r="W1680"/>
  <c r="X1680"/>
  <c r="Y1680"/>
  <c r="Z1680"/>
  <c r="AA1680"/>
  <c r="AB1680"/>
  <c r="AC1680"/>
  <c r="AD1680"/>
  <c r="AE1680"/>
  <c r="AF1680"/>
  <c r="AH1680"/>
  <c r="J1681"/>
  <c r="K1681"/>
  <c r="L1681"/>
  <c r="M1681"/>
  <c r="N1681"/>
  <c r="O1681"/>
  <c r="P1681"/>
  <c r="Q1681"/>
  <c r="R1681"/>
  <c r="S1681"/>
  <c r="T1681"/>
  <c r="U1681"/>
  <c r="V1681"/>
  <c r="W1681"/>
  <c r="X1681"/>
  <c r="Y1681"/>
  <c r="Z1681"/>
  <c r="AA1681"/>
  <c r="AB1681"/>
  <c r="AC1681"/>
  <c r="AD1681"/>
  <c r="AE1681"/>
  <c r="AF1681"/>
  <c r="AH1681"/>
  <c r="J1682"/>
  <c r="K1682"/>
  <c r="L1682"/>
  <c r="M1682"/>
  <c r="N1682"/>
  <c r="O1682"/>
  <c r="P1682"/>
  <c r="Q1682"/>
  <c r="R1682"/>
  <c r="S1682"/>
  <c r="T1682"/>
  <c r="U1682"/>
  <c r="V1682"/>
  <c r="W1682"/>
  <c r="X1682"/>
  <c r="Y1682"/>
  <c r="Z1682"/>
  <c r="AA1682"/>
  <c r="AB1682"/>
  <c r="AC1682"/>
  <c r="AD1682"/>
  <c r="AE1682"/>
  <c r="AF1682"/>
  <c r="AH1682"/>
  <c r="J1683"/>
  <c r="K1683"/>
  <c r="L1683"/>
  <c r="M1683"/>
  <c r="N1683"/>
  <c r="O1683"/>
  <c r="P1683"/>
  <c r="Q1683"/>
  <c r="R1683"/>
  <c r="S1683"/>
  <c r="T1683"/>
  <c r="U1683"/>
  <c r="V1683"/>
  <c r="W1683"/>
  <c r="X1683"/>
  <c r="Y1683"/>
  <c r="Z1683"/>
  <c r="AA1683"/>
  <c r="AB1683"/>
  <c r="AC1683"/>
  <c r="AD1683"/>
  <c r="AE1683"/>
  <c r="AF1683"/>
  <c r="AH1683"/>
  <c r="J1684"/>
  <c r="K1684"/>
  <c r="L1684"/>
  <c r="M1684"/>
  <c r="N1684"/>
  <c r="O1684"/>
  <c r="P1684"/>
  <c r="Q1684"/>
  <c r="R1684"/>
  <c r="S1684"/>
  <c r="T1684"/>
  <c r="U1684"/>
  <c r="V1684"/>
  <c r="W1684"/>
  <c r="X1684"/>
  <c r="Y1684"/>
  <c r="Z1684"/>
  <c r="AA1684"/>
  <c r="AB1684"/>
  <c r="AC1684"/>
  <c r="AD1684"/>
  <c r="AE1684"/>
  <c r="AF1684"/>
  <c r="AH1684"/>
  <c r="J1685"/>
  <c r="K1685"/>
  <c r="L1685"/>
  <c r="M1685"/>
  <c r="N1685"/>
  <c r="O1685"/>
  <c r="P1685"/>
  <c r="Q1685"/>
  <c r="R1685"/>
  <c r="S1685"/>
  <c r="T1685"/>
  <c r="U1685"/>
  <c r="V1685"/>
  <c r="W1685"/>
  <c r="X1685"/>
  <c r="Y1685"/>
  <c r="Z1685"/>
  <c r="AA1685"/>
  <c r="AB1685"/>
  <c r="AC1685"/>
  <c r="AD1685"/>
  <c r="AE1685"/>
  <c r="AF1685"/>
  <c r="AH1685"/>
  <c r="J1686"/>
  <c r="K1686"/>
  <c r="L1686"/>
  <c r="M1686"/>
  <c r="N1686"/>
  <c r="O1686"/>
  <c r="P1686"/>
  <c r="Q1686"/>
  <c r="R1686"/>
  <c r="S1686"/>
  <c r="T1686"/>
  <c r="U1686"/>
  <c r="V1686"/>
  <c r="W1686"/>
  <c r="X1686"/>
  <c r="Y1686"/>
  <c r="Z1686"/>
  <c r="AA1686"/>
  <c r="AB1686"/>
  <c r="AC1686"/>
  <c r="AD1686"/>
  <c r="AE1686"/>
  <c r="AF1686"/>
  <c r="AH1686"/>
  <c r="J1687"/>
  <c r="K1687"/>
  <c r="L1687"/>
  <c r="M1687"/>
  <c r="N1687"/>
  <c r="O1687"/>
  <c r="P1687"/>
  <c r="Q1687"/>
  <c r="R1687"/>
  <c r="S1687"/>
  <c r="T1687"/>
  <c r="U1687"/>
  <c r="V1687"/>
  <c r="W1687"/>
  <c r="X1687"/>
  <c r="Y1687"/>
  <c r="Z1687"/>
  <c r="AA1687"/>
  <c r="AB1687"/>
  <c r="AC1687"/>
  <c r="AD1687"/>
  <c r="AE1687"/>
  <c r="AF1687"/>
  <c r="AH1687"/>
  <c r="J1688"/>
  <c r="K1688"/>
  <c r="L1688"/>
  <c r="M1688"/>
  <c r="N1688"/>
  <c r="O1688"/>
  <c r="P1688"/>
  <c r="Q1688"/>
  <c r="R1688"/>
  <c r="S1688"/>
  <c r="T1688"/>
  <c r="U1688"/>
  <c r="V1688"/>
  <c r="W1688"/>
  <c r="X1688"/>
  <c r="Y1688"/>
  <c r="Z1688"/>
  <c r="AA1688"/>
  <c r="AB1688"/>
  <c r="AC1688"/>
  <c r="AD1688"/>
  <c r="AE1688"/>
  <c r="AF1688"/>
  <c r="AH1688"/>
  <c r="J1689"/>
  <c r="K1689"/>
  <c r="L1689"/>
  <c r="M1689"/>
  <c r="N1689"/>
  <c r="O1689"/>
  <c r="P1689"/>
  <c r="Q1689"/>
  <c r="R1689"/>
  <c r="S1689"/>
  <c r="T1689"/>
  <c r="U1689"/>
  <c r="V1689"/>
  <c r="W1689"/>
  <c r="X1689"/>
  <c r="Y1689"/>
  <c r="Z1689"/>
  <c r="AA1689"/>
  <c r="AB1689"/>
  <c r="AC1689"/>
  <c r="AD1689"/>
  <c r="AE1689"/>
  <c r="AF1689"/>
  <c r="AH1689"/>
  <c r="J1690"/>
  <c r="K1690"/>
  <c r="L1690"/>
  <c r="M1690"/>
  <c r="N1690"/>
  <c r="O1690"/>
  <c r="P1690"/>
  <c r="Q1690"/>
  <c r="R1690"/>
  <c r="S1690"/>
  <c r="T1690"/>
  <c r="U1690"/>
  <c r="V1690"/>
  <c r="W1690"/>
  <c r="X1690"/>
  <c r="Y1690"/>
  <c r="Z1690"/>
  <c r="AA1690"/>
  <c r="AB1690"/>
  <c r="AC1690"/>
  <c r="AD1690"/>
  <c r="AE1690"/>
  <c r="AF1690"/>
  <c r="AH1690"/>
  <c r="O182" i="2"/>
  <c r="N182"/>
  <c r="M182"/>
  <c r="L182"/>
  <c r="K182"/>
  <c r="J182"/>
  <c r="I182"/>
  <c r="H182"/>
  <c r="O181"/>
  <c r="N181"/>
  <c r="M181"/>
  <c r="L181"/>
  <c r="K181"/>
  <c r="J181"/>
  <c r="I181"/>
  <c r="H181"/>
  <c r="O180"/>
  <c r="N180"/>
  <c r="M180"/>
  <c r="L180"/>
  <c r="K180"/>
  <c r="J180"/>
  <c r="I180"/>
  <c r="H180"/>
  <c r="O179"/>
  <c r="N179"/>
  <c r="M179"/>
  <c r="L179"/>
  <c r="K179"/>
  <c r="J179"/>
  <c r="I179"/>
  <c r="H179"/>
  <c r="O178"/>
  <c r="N178"/>
  <c r="M178"/>
  <c r="L178"/>
  <c r="K178"/>
  <c r="J178"/>
  <c r="I178"/>
  <c r="H178"/>
  <c r="O177"/>
  <c r="N177"/>
  <c r="M177"/>
  <c r="L177"/>
  <c r="K177"/>
  <c r="J177"/>
  <c r="I177"/>
  <c r="H177"/>
  <c r="O176"/>
  <c r="N176"/>
  <c r="M176"/>
  <c r="L176"/>
  <c r="K176"/>
  <c r="J176"/>
  <c r="I176"/>
  <c r="H176"/>
  <c r="O175"/>
  <c r="N175"/>
  <c r="M175"/>
  <c r="L175"/>
  <c r="K175"/>
  <c r="J175"/>
  <c r="I175"/>
  <c r="H175"/>
  <c r="O174"/>
  <c r="N174"/>
  <c r="M174"/>
  <c r="L174"/>
  <c r="K174"/>
  <c r="J174"/>
  <c r="I174"/>
  <c r="H174"/>
  <c r="O173"/>
  <c r="N173"/>
  <c r="M173"/>
  <c r="L173"/>
  <c r="K173"/>
  <c r="J173"/>
  <c r="I173"/>
  <c r="H173"/>
  <c r="AH1655" i="1"/>
  <c r="AF1655"/>
  <c r="AE1655"/>
  <c r="AD1655"/>
  <c r="AC1655"/>
  <c r="AB1655"/>
  <c r="AA1655"/>
  <c r="Z1655"/>
  <c r="Y1655"/>
  <c r="X1655"/>
  <c r="W1655"/>
  <c r="V1655"/>
  <c r="U1655"/>
  <c r="T1655"/>
  <c r="S1655"/>
  <c r="R1655"/>
  <c r="Q1655"/>
  <c r="P1655"/>
  <c r="O1655"/>
  <c r="N1655"/>
  <c r="M1655"/>
  <c r="L1655"/>
  <c r="K1655"/>
  <c r="J1655"/>
  <c r="AH1654"/>
  <c r="AF1654"/>
  <c r="AE1654"/>
  <c r="AD1654"/>
  <c r="AC1654"/>
  <c r="AB1654"/>
  <c r="AA1654"/>
  <c r="Z1654"/>
  <c r="Y1654"/>
  <c r="X1654"/>
  <c r="W1654"/>
  <c r="V1654"/>
  <c r="U1654"/>
  <c r="T1654"/>
  <c r="S1654"/>
  <c r="R1654"/>
  <c r="Q1654"/>
  <c r="P1654"/>
  <c r="O1654"/>
  <c r="N1654"/>
  <c r="M1654"/>
  <c r="L1654"/>
  <c r="K1654"/>
  <c r="J1654"/>
  <c r="AH1653"/>
  <c r="AF1653"/>
  <c r="AE1653"/>
  <c r="AD1653"/>
  <c r="AC1653"/>
  <c r="AB1653"/>
  <c r="AA1653"/>
  <c r="Z1653"/>
  <c r="Y1653"/>
  <c r="X1653"/>
  <c r="W1653"/>
  <c r="V1653"/>
  <c r="U1653"/>
  <c r="T1653"/>
  <c r="S1653"/>
  <c r="R1653"/>
  <c r="Q1653"/>
  <c r="P1653"/>
  <c r="O1653"/>
  <c r="N1653"/>
  <c r="M1653"/>
  <c r="L1653"/>
  <c r="K1653"/>
  <c r="J1653"/>
  <c r="AH1652"/>
  <c r="AF1652"/>
  <c r="AE1652"/>
  <c r="AD1652"/>
  <c r="AC1652"/>
  <c r="AB1652"/>
  <c r="AA1652"/>
  <c r="Z1652"/>
  <c r="Y1652"/>
  <c r="X1652"/>
  <c r="W1652"/>
  <c r="V1652"/>
  <c r="U1652"/>
  <c r="T1652"/>
  <c r="S1652"/>
  <c r="R1652"/>
  <c r="Q1652"/>
  <c r="P1652"/>
  <c r="O1652"/>
  <c r="N1652"/>
  <c r="M1652"/>
  <c r="L1652"/>
  <c r="K1652"/>
  <c r="J1652"/>
  <c r="AH1651"/>
  <c r="AF1651"/>
  <c r="AE1651"/>
  <c r="AD1651"/>
  <c r="AC1651"/>
  <c r="AB1651"/>
  <c r="AA1651"/>
  <c r="Z1651"/>
  <c r="Y1651"/>
  <c r="X1651"/>
  <c r="W1651"/>
  <c r="V1651"/>
  <c r="U1651"/>
  <c r="T1651"/>
  <c r="S1651"/>
  <c r="R1651"/>
  <c r="Q1651"/>
  <c r="P1651"/>
  <c r="O1651"/>
  <c r="N1651"/>
  <c r="M1651"/>
  <c r="L1651"/>
  <c r="K1651"/>
  <c r="J1651"/>
  <c r="AH1650"/>
  <c r="AF1650"/>
  <c r="AE1650"/>
  <c r="AD1650"/>
  <c r="AC1650"/>
  <c r="AB1650"/>
  <c r="AA1650"/>
  <c r="Z1650"/>
  <c r="Y1650"/>
  <c r="X1650"/>
  <c r="W1650"/>
  <c r="V1650"/>
  <c r="U1650"/>
  <c r="T1650"/>
  <c r="S1650"/>
  <c r="R1650"/>
  <c r="Q1650"/>
  <c r="P1650"/>
  <c r="O1650"/>
  <c r="N1650"/>
  <c r="M1650"/>
  <c r="L1650"/>
  <c r="K1650"/>
  <c r="J1650"/>
  <c r="AH1649"/>
  <c r="AF1649"/>
  <c r="AE1649"/>
  <c r="AD1649"/>
  <c r="AC1649"/>
  <c r="AB1649"/>
  <c r="AA1649"/>
  <c r="Z1649"/>
  <c r="Y1649"/>
  <c r="X1649"/>
  <c r="W1649"/>
  <c r="V1649"/>
  <c r="U1649"/>
  <c r="T1649"/>
  <c r="S1649"/>
  <c r="R1649"/>
  <c r="Q1649"/>
  <c r="P1649"/>
  <c r="O1649"/>
  <c r="N1649"/>
  <c r="M1649"/>
  <c r="L1649"/>
  <c r="K1649"/>
  <c r="J1649"/>
  <c r="AH1648"/>
  <c r="AF1648"/>
  <c r="AE1648"/>
  <c r="AD1648"/>
  <c r="AC1648"/>
  <c r="AB1648"/>
  <c r="AA1648"/>
  <c r="Z1648"/>
  <c r="Y1648"/>
  <c r="X1648"/>
  <c r="W1648"/>
  <c r="V1648"/>
  <c r="U1648"/>
  <c r="T1648"/>
  <c r="S1648"/>
  <c r="R1648"/>
  <c r="Q1648"/>
  <c r="P1648"/>
  <c r="O1648"/>
  <c r="N1648"/>
  <c r="M1648"/>
  <c r="L1648"/>
  <c r="K1648"/>
  <c r="J1648"/>
  <c r="AH1647"/>
  <c r="AF1647"/>
  <c r="AE1647"/>
  <c r="AD1647"/>
  <c r="AC1647"/>
  <c r="AB1647"/>
  <c r="AA1647"/>
  <c r="Z1647"/>
  <c r="Y1647"/>
  <c r="X1647"/>
  <c r="W1647"/>
  <c r="V1647"/>
  <c r="U1647"/>
  <c r="T1647"/>
  <c r="S1647"/>
  <c r="R1647"/>
  <c r="Q1647"/>
  <c r="P1647"/>
  <c r="O1647"/>
  <c r="N1647"/>
  <c r="M1647"/>
  <c r="L1647"/>
  <c r="K1647"/>
  <c r="J1647"/>
  <c r="AH1646"/>
  <c r="AF1646"/>
  <c r="AE1646"/>
  <c r="AD1646"/>
  <c r="AC1646"/>
  <c r="AB1646"/>
  <c r="AA1646"/>
  <c r="Z1646"/>
  <c r="Y1646"/>
  <c r="X1646"/>
  <c r="W1646"/>
  <c r="V1646"/>
  <c r="U1646"/>
  <c r="T1646"/>
  <c r="S1646"/>
  <c r="R1646"/>
  <c r="Q1646"/>
  <c r="P1646"/>
  <c r="O1646"/>
  <c r="N1646"/>
  <c r="M1646"/>
  <c r="L1646"/>
  <c r="K1646"/>
  <c r="J1646"/>
  <c r="AH1645"/>
  <c r="AF1645"/>
  <c r="AE1645"/>
  <c r="AD1645"/>
  <c r="AC1645"/>
  <c r="AB1645"/>
  <c r="AA1645"/>
  <c r="Z1645"/>
  <c r="Y1645"/>
  <c r="X1645"/>
  <c r="W1645"/>
  <c r="V1645"/>
  <c r="U1645"/>
  <c r="T1645"/>
  <c r="S1645"/>
  <c r="R1645"/>
  <c r="Q1645"/>
  <c r="P1645"/>
  <c r="O1645"/>
  <c r="N1645"/>
  <c r="M1645"/>
  <c r="L1645"/>
  <c r="K1645"/>
  <c r="J1645"/>
  <c r="AH1644"/>
  <c r="AF1644"/>
  <c r="AE1644"/>
  <c r="AD1644"/>
  <c r="AC1644"/>
  <c r="AB1644"/>
  <c r="AA1644"/>
  <c r="Z1644"/>
  <c r="Y1644"/>
  <c r="X1644"/>
  <c r="W1644"/>
  <c r="V1644"/>
  <c r="U1644"/>
  <c r="T1644"/>
  <c r="S1644"/>
  <c r="R1644"/>
  <c r="Q1644"/>
  <c r="P1644"/>
  <c r="O1644"/>
  <c r="N1644"/>
  <c r="M1644"/>
  <c r="L1644"/>
  <c r="K1644"/>
  <c r="J1644"/>
  <c r="AH1643"/>
  <c r="AF1643"/>
  <c r="AE1643"/>
  <c r="AD1643"/>
  <c r="AC1643"/>
  <c r="AB1643"/>
  <c r="AA1643"/>
  <c r="Z1643"/>
  <c r="Y1643"/>
  <c r="X1643"/>
  <c r="W1643"/>
  <c r="V1643"/>
  <c r="U1643"/>
  <c r="T1643"/>
  <c r="S1643"/>
  <c r="R1643"/>
  <c r="Q1643"/>
  <c r="P1643"/>
  <c r="O1643"/>
  <c r="N1643"/>
  <c r="M1643"/>
  <c r="L1643"/>
  <c r="K1643"/>
  <c r="J1643"/>
  <c r="AH1642"/>
  <c r="AF1642"/>
  <c r="AE1642"/>
  <c r="AD1642"/>
  <c r="AC1642"/>
  <c r="AB1642"/>
  <c r="AA1642"/>
  <c r="Z1642"/>
  <c r="Y1642"/>
  <c r="X1642"/>
  <c r="W1642"/>
  <c r="V1642"/>
  <c r="U1642"/>
  <c r="T1642"/>
  <c r="S1642"/>
  <c r="R1642"/>
  <c r="Q1642"/>
  <c r="P1642"/>
  <c r="O1642"/>
  <c r="N1642"/>
  <c r="M1642"/>
  <c r="L1642"/>
  <c r="K1642"/>
  <c r="J1642"/>
  <c r="AH1641"/>
  <c r="AF1641"/>
  <c r="AE1641"/>
  <c r="AD1641"/>
  <c r="AC1641"/>
  <c r="AB1641"/>
  <c r="AA1641"/>
  <c r="Z1641"/>
  <c r="Y1641"/>
  <c r="X1641"/>
  <c r="W1641"/>
  <c r="V1641"/>
  <c r="U1641"/>
  <c r="T1641"/>
  <c r="S1641"/>
  <c r="R1641"/>
  <c r="Q1641"/>
  <c r="P1641"/>
  <c r="O1641"/>
  <c r="N1641"/>
  <c r="M1641"/>
  <c r="L1641"/>
  <c r="K1641"/>
  <c r="J1641"/>
  <c r="AH1640"/>
  <c r="AF1640"/>
  <c r="AE1640"/>
  <c r="AD1640"/>
  <c r="AC1640"/>
  <c r="AB1640"/>
  <c r="AA1640"/>
  <c r="Z1640"/>
  <c r="Y1640"/>
  <c r="X1640"/>
  <c r="W1640"/>
  <c r="V1640"/>
  <c r="U1640"/>
  <c r="T1640"/>
  <c r="S1640"/>
  <c r="R1640"/>
  <c r="Q1640"/>
  <c r="P1640"/>
  <c r="O1640"/>
  <c r="N1640"/>
  <c r="M1640"/>
  <c r="L1640"/>
  <c r="K1640"/>
  <c r="J1640"/>
  <c r="AH1639"/>
  <c r="AF1639"/>
  <c r="AE1639"/>
  <c r="AD1639"/>
  <c r="AC1639"/>
  <c r="AB1639"/>
  <c r="AA1639"/>
  <c r="Z1639"/>
  <c r="Y1639"/>
  <c r="X1639"/>
  <c r="W1639"/>
  <c r="V1639"/>
  <c r="U1639"/>
  <c r="T1639"/>
  <c r="S1639"/>
  <c r="R1639"/>
  <c r="Q1639"/>
  <c r="P1639"/>
  <c r="O1639"/>
  <c r="N1639"/>
  <c r="M1639"/>
  <c r="L1639"/>
  <c r="K1639"/>
  <c r="J1639"/>
  <c r="AH1638"/>
  <c r="AF1638"/>
  <c r="AE1638"/>
  <c r="AD1638"/>
  <c r="AC1638"/>
  <c r="AB1638"/>
  <c r="AA1638"/>
  <c r="Z1638"/>
  <c r="Y1638"/>
  <c r="X1638"/>
  <c r="W1638"/>
  <c r="V1638"/>
  <c r="U1638"/>
  <c r="T1638"/>
  <c r="S1638"/>
  <c r="R1638"/>
  <c r="Q1638"/>
  <c r="P1638"/>
  <c r="O1638"/>
  <c r="N1638"/>
  <c r="M1638"/>
  <c r="L1638"/>
  <c r="K1638"/>
  <c r="J1638"/>
  <c r="AH1637"/>
  <c r="AF1637"/>
  <c r="AE1637"/>
  <c r="AD1637"/>
  <c r="AC1637"/>
  <c r="AB1637"/>
  <c r="AA1637"/>
  <c r="Z1637"/>
  <c r="Y1637"/>
  <c r="X1637"/>
  <c r="W1637"/>
  <c r="V1637"/>
  <c r="U1637"/>
  <c r="T1637"/>
  <c r="S1637"/>
  <c r="R1637"/>
  <c r="Q1637"/>
  <c r="P1637"/>
  <c r="O1637"/>
  <c r="N1637"/>
  <c r="M1637"/>
  <c r="L1637"/>
  <c r="K1637"/>
  <c r="J1637"/>
  <c r="AH1636"/>
  <c r="AF1636"/>
  <c r="AE1636"/>
  <c r="AD1636"/>
  <c r="AC1636"/>
  <c r="AB1636"/>
  <c r="AA1636"/>
  <c r="Z1636"/>
  <c r="Y1636"/>
  <c r="X1636"/>
  <c r="W1636"/>
  <c r="V1636"/>
  <c r="U1636"/>
  <c r="T1636"/>
  <c r="S1636"/>
  <c r="R1636"/>
  <c r="Q1636"/>
  <c r="P1636"/>
  <c r="O1636"/>
  <c r="N1636"/>
  <c r="M1636"/>
  <c r="L1636"/>
  <c r="K1636"/>
  <c r="J1636"/>
  <c r="AH1635"/>
  <c r="AF1635"/>
  <c r="AE1635"/>
  <c r="AD1635"/>
  <c r="AC1635"/>
  <c r="AB1635"/>
  <c r="AA1635"/>
  <c r="Z1635"/>
  <c r="Y1635"/>
  <c r="X1635"/>
  <c r="W1635"/>
  <c r="V1635"/>
  <c r="U1635"/>
  <c r="T1635"/>
  <c r="S1635"/>
  <c r="R1635"/>
  <c r="Q1635"/>
  <c r="P1635"/>
  <c r="O1635"/>
  <c r="N1635"/>
  <c r="M1635"/>
  <c r="L1635"/>
  <c r="K1635"/>
  <c r="J1635"/>
  <c r="AH1634"/>
  <c r="AF1634"/>
  <c r="AE1634"/>
  <c r="AD1634"/>
  <c r="AC1634"/>
  <c r="AB1634"/>
  <c r="AA1634"/>
  <c r="Z1634"/>
  <c r="Y1634"/>
  <c r="X1634"/>
  <c r="W1634"/>
  <c r="V1634"/>
  <c r="U1634"/>
  <c r="T1634"/>
  <c r="S1634"/>
  <c r="R1634"/>
  <c r="Q1634"/>
  <c r="P1634"/>
  <c r="O1634"/>
  <c r="N1634"/>
  <c r="M1634"/>
  <c r="L1634"/>
  <c r="K1634"/>
  <c r="J1634"/>
  <c r="AH1633"/>
  <c r="AF1633"/>
  <c r="AE1633"/>
  <c r="AD1633"/>
  <c r="AC1633"/>
  <c r="AB1633"/>
  <c r="AA1633"/>
  <c r="Z1633"/>
  <c r="Y1633"/>
  <c r="X1633"/>
  <c r="W1633"/>
  <c r="V1633"/>
  <c r="U1633"/>
  <c r="T1633"/>
  <c r="S1633"/>
  <c r="R1633"/>
  <c r="Q1633"/>
  <c r="P1633"/>
  <c r="O1633"/>
  <c r="N1633"/>
  <c r="M1633"/>
  <c r="L1633"/>
  <c r="K1633"/>
  <c r="J1633"/>
  <c r="AH1632"/>
  <c r="AF1632"/>
  <c r="AE1632"/>
  <c r="AD1632"/>
  <c r="AC1632"/>
  <c r="AB1632"/>
  <c r="AA1632"/>
  <c r="Z1632"/>
  <c r="Y1632"/>
  <c r="X1632"/>
  <c r="W1632"/>
  <c r="V1632"/>
  <c r="U1632"/>
  <c r="T1632"/>
  <c r="S1632"/>
  <c r="R1632"/>
  <c r="Q1632"/>
  <c r="P1632"/>
  <c r="O1632"/>
  <c r="N1632"/>
  <c r="M1632"/>
  <c r="L1632"/>
  <c r="K1632"/>
  <c r="J1632"/>
  <c r="AH1631"/>
  <c r="AF1631"/>
  <c r="AE1631"/>
  <c r="AD1631"/>
  <c r="AC1631"/>
  <c r="AB1631"/>
  <c r="AA1631"/>
  <c r="Z1631"/>
  <c r="Y1631"/>
  <c r="X1631"/>
  <c r="W1631"/>
  <c r="V1631"/>
  <c r="U1631"/>
  <c r="T1631"/>
  <c r="S1631"/>
  <c r="R1631"/>
  <c r="Q1631"/>
  <c r="P1631"/>
  <c r="O1631"/>
  <c r="N1631"/>
  <c r="M1631"/>
  <c r="L1631"/>
  <c r="K1631"/>
  <c r="J1631"/>
  <c r="AH1630"/>
  <c r="AF1630"/>
  <c r="AE1630"/>
  <c r="AD1630"/>
  <c r="AC1630"/>
  <c r="AB1630"/>
  <c r="AA1630"/>
  <c r="Z1630"/>
  <c r="Y1630"/>
  <c r="X1630"/>
  <c r="W1630"/>
  <c r="V1630"/>
  <c r="U1630"/>
  <c r="T1630"/>
  <c r="S1630"/>
  <c r="R1630"/>
  <c r="Q1630"/>
  <c r="P1630"/>
  <c r="O1630"/>
  <c r="N1630"/>
  <c r="M1630"/>
  <c r="L1630"/>
  <c r="K1630"/>
  <c r="J1630"/>
  <c r="AH1629"/>
  <c r="AF1629"/>
  <c r="AE1629"/>
  <c r="AD1629"/>
  <c r="AC1629"/>
  <c r="AB1629"/>
  <c r="AA1629"/>
  <c r="Z1629"/>
  <c r="Y1629"/>
  <c r="X1629"/>
  <c r="W1629"/>
  <c r="V1629"/>
  <c r="U1629"/>
  <c r="T1629"/>
  <c r="S1629"/>
  <c r="R1629"/>
  <c r="Q1629"/>
  <c r="P1629"/>
  <c r="O1629"/>
  <c r="N1629"/>
  <c r="M1629"/>
  <c r="L1629"/>
  <c r="K1629"/>
  <c r="J1629"/>
  <c r="AH1628"/>
  <c r="AF1628"/>
  <c r="AE1628"/>
  <c r="AD1628"/>
  <c r="AC1628"/>
  <c r="AB1628"/>
  <c r="AA1628"/>
  <c r="Z1628"/>
  <c r="Y1628"/>
  <c r="X1628"/>
  <c r="W1628"/>
  <c r="V1628"/>
  <c r="U1628"/>
  <c r="T1628"/>
  <c r="S1628"/>
  <c r="R1628"/>
  <c r="Q1628"/>
  <c r="P1628"/>
  <c r="O1628"/>
  <c r="N1628"/>
  <c r="M1628"/>
  <c r="L1628"/>
  <c r="K1628"/>
  <c r="J1628"/>
  <c r="AH1627"/>
  <c r="AF1627"/>
  <c r="AE1627"/>
  <c r="AD1627"/>
  <c r="AC1627"/>
  <c r="AB1627"/>
  <c r="AA1627"/>
  <c r="Z1627"/>
  <c r="Y1627"/>
  <c r="X1627"/>
  <c r="W1627"/>
  <c r="V1627"/>
  <c r="U1627"/>
  <c r="T1627"/>
  <c r="S1627"/>
  <c r="R1627"/>
  <c r="Q1627"/>
  <c r="P1627"/>
  <c r="O1627"/>
  <c r="N1627"/>
  <c r="M1627"/>
  <c r="L1627"/>
  <c r="K1627"/>
  <c r="J1627"/>
  <c r="AH1626"/>
  <c r="AF1626"/>
  <c r="AE1626"/>
  <c r="AD1626"/>
  <c r="AC1626"/>
  <c r="AB1626"/>
  <c r="AA1626"/>
  <c r="Z1626"/>
  <c r="Y1626"/>
  <c r="X1626"/>
  <c r="W1626"/>
  <c r="V1626"/>
  <c r="U1626"/>
  <c r="T1626"/>
  <c r="S1626"/>
  <c r="R1626"/>
  <c r="Q1626"/>
  <c r="P1626"/>
  <c r="O1626"/>
  <c r="N1626"/>
  <c r="M1626"/>
  <c r="L1626"/>
  <c r="K1626"/>
  <c r="J1626"/>
  <c r="AH1625"/>
  <c r="AF1625"/>
  <c r="AE1625"/>
  <c r="AD1625"/>
  <c r="AC1625"/>
  <c r="AB1625"/>
  <c r="AA1625"/>
  <c r="Z1625"/>
  <c r="Y1625"/>
  <c r="X1625"/>
  <c r="W1625"/>
  <c r="V1625"/>
  <c r="U1625"/>
  <c r="T1625"/>
  <c r="S1625"/>
  <c r="R1625"/>
  <c r="Q1625"/>
  <c r="P1625"/>
  <c r="O1625"/>
  <c r="N1625"/>
  <c r="M1625"/>
  <c r="L1625"/>
  <c r="K1625"/>
  <c r="J1625"/>
  <c r="AH1624"/>
  <c r="AF1624"/>
  <c r="AE1624"/>
  <c r="AD1624"/>
  <c r="AC1624"/>
  <c r="AB1624"/>
  <c r="AA1624"/>
  <c r="Z1624"/>
  <c r="Y1624"/>
  <c r="X1624"/>
  <c r="W1624"/>
  <c r="V1624"/>
  <c r="U1624"/>
  <c r="T1624"/>
  <c r="S1624"/>
  <c r="R1624"/>
  <c r="Q1624"/>
  <c r="P1624"/>
  <c r="O1624"/>
  <c r="N1624"/>
  <c r="M1624"/>
  <c r="L1624"/>
  <c r="K1624"/>
  <c r="J1624"/>
  <c r="AH1623"/>
  <c r="AF1623"/>
  <c r="AE1623"/>
  <c r="AD1623"/>
  <c r="AC1623"/>
  <c r="AB1623"/>
  <c r="AA1623"/>
  <c r="Z1623"/>
  <c r="Y1623"/>
  <c r="X1623"/>
  <c r="W1623"/>
  <c r="V1623"/>
  <c r="U1623"/>
  <c r="T1623"/>
  <c r="S1623"/>
  <c r="R1623"/>
  <c r="Q1623"/>
  <c r="P1623"/>
  <c r="O1623"/>
  <c r="N1623"/>
  <c r="M1623"/>
  <c r="L1623"/>
  <c r="K1623"/>
  <c r="J1623"/>
  <c r="AH1622"/>
  <c r="AF1622"/>
  <c r="AE1622"/>
  <c r="AD1622"/>
  <c r="AC1622"/>
  <c r="AB1622"/>
  <c r="AA1622"/>
  <c r="Z1622"/>
  <c r="Y1622"/>
  <c r="X1622"/>
  <c r="W1622"/>
  <c r="V1622"/>
  <c r="U1622"/>
  <c r="T1622"/>
  <c r="S1622"/>
  <c r="R1622"/>
  <c r="Q1622"/>
  <c r="P1622"/>
  <c r="O1622"/>
  <c r="N1622"/>
  <c r="M1622"/>
  <c r="L1622"/>
  <c r="K1622"/>
  <c r="J1622"/>
  <c r="AH1621"/>
  <c r="AF1621"/>
  <c r="AE1621"/>
  <c r="AD1621"/>
  <c r="AC1621"/>
  <c r="AB1621"/>
  <c r="AA1621"/>
  <c r="Z1621"/>
  <c r="Y1621"/>
  <c r="X1621"/>
  <c r="W1621"/>
  <c r="V1621"/>
  <c r="U1621"/>
  <c r="T1621"/>
  <c r="S1621"/>
  <c r="R1621"/>
  <c r="Q1621"/>
  <c r="P1621"/>
  <c r="O1621"/>
  <c r="N1621"/>
  <c r="M1621"/>
  <c r="L1621"/>
  <c r="K1621"/>
  <c r="J1621"/>
  <c r="AH1620"/>
  <c r="AF1620"/>
  <c r="AE1620"/>
  <c r="AD1620"/>
  <c r="AC1620"/>
  <c r="AB1620"/>
  <c r="AA1620"/>
  <c r="Z1620"/>
  <c r="Y1620"/>
  <c r="X1620"/>
  <c r="W1620"/>
  <c r="V1620"/>
  <c r="U1620"/>
  <c r="T1620"/>
  <c r="S1620"/>
  <c r="R1620"/>
  <c r="Q1620"/>
  <c r="P1620"/>
  <c r="O1620"/>
  <c r="N1620"/>
  <c r="M1620"/>
  <c r="L1620"/>
  <c r="K1620"/>
  <c r="J1620"/>
  <c r="AH1619"/>
  <c r="AF1619"/>
  <c r="AE1619"/>
  <c r="AD1619"/>
  <c r="AC1619"/>
  <c r="AB1619"/>
  <c r="AA1619"/>
  <c r="Z1619"/>
  <c r="Y1619"/>
  <c r="X1619"/>
  <c r="W1619"/>
  <c r="V1619"/>
  <c r="U1619"/>
  <c r="T1619"/>
  <c r="S1619"/>
  <c r="R1619"/>
  <c r="Q1619"/>
  <c r="P1619"/>
  <c r="O1619"/>
  <c r="N1619"/>
  <c r="M1619"/>
  <c r="L1619"/>
  <c r="K1619"/>
  <c r="J1619"/>
  <c r="AH1618"/>
  <c r="AF1618"/>
  <c r="AE1618"/>
  <c r="AD1618"/>
  <c r="AC1618"/>
  <c r="AB1618"/>
  <c r="AA1618"/>
  <c r="Z1618"/>
  <c r="Y1618"/>
  <c r="X1618"/>
  <c r="W1618"/>
  <c r="V1618"/>
  <c r="U1618"/>
  <c r="T1618"/>
  <c r="S1618"/>
  <c r="R1618"/>
  <c r="Q1618"/>
  <c r="P1618"/>
  <c r="O1618"/>
  <c r="N1618"/>
  <c r="M1618"/>
  <c r="L1618"/>
  <c r="K1618"/>
  <c r="J1618"/>
  <c r="AH1617"/>
  <c r="AF1617"/>
  <c r="AE1617"/>
  <c r="AD1617"/>
  <c r="AC1617"/>
  <c r="AB1617"/>
  <c r="AA1617"/>
  <c r="Z1617"/>
  <c r="Y1617"/>
  <c r="X1617"/>
  <c r="W1617"/>
  <c r="V1617"/>
  <c r="U1617"/>
  <c r="T1617"/>
  <c r="S1617"/>
  <c r="R1617"/>
  <c r="Q1617"/>
  <c r="P1617"/>
  <c r="O1617"/>
  <c r="N1617"/>
  <c r="M1617"/>
  <c r="L1617"/>
  <c r="K1617"/>
  <c r="J1617"/>
  <c r="AH1616"/>
  <c r="AF1616"/>
  <c r="AE1616"/>
  <c r="AD1616"/>
  <c r="AC1616"/>
  <c r="AB1616"/>
  <c r="AA1616"/>
  <c r="Z1616"/>
  <c r="Y1616"/>
  <c r="X1616"/>
  <c r="W1616"/>
  <c r="V1616"/>
  <c r="U1616"/>
  <c r="T1616"/>
  <c r="S1616"/>
  <c r="R1616"/>
  <c r="Q1616"/>
  <c r="P1616"/>
  <c r="O1616"/>
  <c r="N1616"/>
  <c r="M1616"/>
  <c r="L1616"/>
  <c r="K1616"/>
  <c r="J1616"/>
  <c r="AH1615"/>
  <c r="AF1615"/>
  <c r="AE1615"/>
  <c r="AD1615"/>
  <c r="AC1615"/>
  <c r="AB1615"/>
  <c r="AA1615"/>
  <c r="Z1615"/>
  <c r="Y1615"/>
  <c r="X1615"/>
  <c r="W1615"/>
  <c r="V1615"/>
  <c r="U1615"/>
  <c r="T1615"/>
  <c r="S1615"/>
  <c r="R1615"/>
  <c r="Q1615"/>
  <c r="P1615"/>
  <c r="O1615"/>
  <c r="N1615"/>
  <c r="M1615"/>
  <c r="L1615"/>
  <c r="K1615"/>
  <c r="J1615"/>
  <c r="AH1614"/>
  <c r="AF1614"/>
  <c r="AE1614"/>
  <c r="AD1614"/>
  <c r="AC1614"/>
  <c r="AB1614"/>
  <c r="AA1614"/>
  <c r="Z1614"/>
  <c r="Y1614"/>
  <c r="X1614"/>
  <c r="W1614"/>
  <c r="V1614"/>
  <c r="U1614"/>
  <c r="T1614"/>
  <c r="S1614"/>
  <c r="R1614"/>
  <c r="Q1614"/>
  <c r="P1614"/>
  <c r="O1614"/>
  <c r="N1614"/>
  <c r="M1614"/>
  <c r="L1614"/>
  <c r="K1614"/>
  <c r="J1614"/>
  <c r="AH1613"/>
  <c r="AF1613"/>
  <c r="AE1613"/>
  <c r="AD1613"/>
  <c r="AC1613"/>
  <c r="AB1613"/>
  <c r="AA1613"/>
  <c r="Z1613"/>
  <c r="Y1613"/>
  <c r="X1613"/>
  <c r="W1613"/>
  <c r="V1613"/>
  <c r="U1613"/>
  <c r="T1613"/>
  <c r="S1613"/>
  <c r="R1613"/>
  <c r="Q1613"/>
  <c r="P1613"/>
  <c r="O1613"/>
  <c r="N1613"/>
  <c r="M1613"/>
  <c r="L1613"/>
  <c r="K1613"/>
  <c r="J1613"/>
  <c r="AH1612"/>
  <c r="AF1612"/>
  <c r="AE1612"/>
  <c r="AD1612"/>
  <c r="AC1612"/>
  <c r="AB1612"/>
  <c r="AA1612"/>
  <c r="Z1612"/>
  <c r="Y1612"/>
  <c r="X1612"/>
  <c r="W1612"/>
  <c r="V1612"/>
  <c r="U1612"/>
  <c r="T1612"/>
  <c r="S1612"/>
  <c r="R1612"/>
  <c r="Q1612"/>
  <c r="P1612"/>
  <c r="O1612"/>
  <c r="N1612"/>
  <c r="M1612"/>
  <c r="L1612"/>
  <c r="K1612"/>
  <c r="J1612"/>
  <c r="AH1611"/>
  <c r="AF1611"/>
  <c r="AE1611"/>
  <c r="AD1611"/>
  <c r="AC1611"/>
  <c r="AB1611"/>
  <c r="AA1611"/>
  <c r="Z1611"/>
  <c r="Y1611"/>
  <c r="X1611"/>
  <c r="W1611"/>
  <c r="V1611"/>
  <c r="U1611"/>
  <c r="T1611"/>
  <c r="S1611"/>
  <c r="R1611"/>
  <c r="Q1611"/>
  <c r="P1611"/>
  <c r="O1611"/>
  <c r="N1611"/>
  <c r="M1611"/>
  <c r="L1611"/>
  <c r="K1611"/>
  <c r="J1611"/>
  <c r="AH1610"/>
  <c r="AF1610"/>
  <c r="AE1610"/>
  <c r="AD1610"/>
  <c r="AC1610"/>
  <c r="AB1610"/>
  <c r="AA1610"/>
  <c r="Z1610"/>
  <c r="Y1610"/>
  <c r="X1610"/>
  <c r="W1610"/>
  <c r="V1610"/>
  <c r="U1610"/>
  <c r="T1610"/>
  <c r="S1610"/>
  <c r="R1610"/>
  <c r="Q1610"/>
  <c r="P1610"/>
  <c r="O1610"/>
  <c r="N1610"/>
  <c r="M1610"/>
  <c r="L1610"/>
  <c r="K1610"/>
  <c r="J1610"/>
  <c r="AH1609"/>
  <c r="AF1609"/>
  <c r="AE1609"/>
  <c r="AD1609"/>
  <c r="AC1609"/>
  <c r="AB1609"/>
  <c r="AA1609"/>
  <c r="Z1609"/>
  <c r="Y1609"/>
  <c r="X1609"/>
  <c r="W1609"/>
  <c r="V1609"/>
  <c r="U1609"/>
  <c r="T1609"/>
  <c r="S1609"/>
  <c r="R1609"/>
  <c r="Q1609"/>
  <c r="P1609"/>
  <c r="O1609"/>
  <c r="N1609"/>
  <c r="M1609"/>
  <c r="L1609"/>
  <c r="K1609"/>
  <c r="J1609"/>
  <c r="AH1608"/>
  <c r="AF1608"/>
  <c r="AE1608"/>
  <c r="AD1608"/>
  <c r="AC1608"/>
  <c r="AB1608"/>
  <c r="AA1608"/>
  <c r="Z1608"/>
  <c r="Y1608"/>
  <c r="X1608"/>
  <c r="W1608"/>
  <c r="V1608"/>
  <c r="U1608"/>
  <c r="T1608"/>
  <c r="S1608"/>
  <c r="R1608"/>
  <c r="Q1608"/>
  <c r="P1608"/>
  <c r="O1608"/>
  <c r="N1608"/>
  <c r="M1608"/>
  <c r="L1608"/>
  <c r="K1608"/>
  <c r="J1608"/>
  <c r="AH1607"/>
  <c r="AF1607"/>
  <c r="AE1607"/>
  <c r="AD1607"/>
  <c r="AC1607"/>
  <c r="AB1607"/>
  <c r="AA1607"/>
  <c r="Z1607"/>
  <c r="Y1607"/>
  <c r="X1607"/>
  <c r="W1607"/>
  <c r="V1607"/>
  <c r="U1607"/>
  <c r="T1607"/>
  <c r="S1607"/>
  <c r="R1607"/>
  <c r="Q1607"/>
  <c r="P1607"/>
  <c r="O1607"/>
  <c r="N1607"/>
  <c r="M1607"/>
  <c r="L1607"/>
  <c r="K1607"/>
  <c r="J1607"/>
  <c r="AH1606"/>
  <c r="AF1606"/>
  <c r="AE1606"/>
  <c r="AD1606"/>
  <c r="AC1606"/>
  <c r="AB1606"/>
  <c r="AA1606"/>
  <c r="Z1606"/>
  <c r="Y1606"/>
  <c r="X1606"/>
  <c r="W1606"/>
  <c r="V1606"/>
  <c r="U1606"/>
  <c r="T1606"/>
  <c r="S1606"/>
  <c r="R1606"/>
  <c r="Q1606"/>
  <c r="P1606"/>
  <c r="O1606"/>
  <c r="N1606"/>
  <c r="M1606"/>
  <c r="L1606"/>
  <c r="K1606"/>
  <c r="J1606"/>
  <c r="AH1605"/>
  <c r="AF1605"/>
  <c r="AE1605"/>
  <c r="AD1605"/>
  <c r="AC1605"/>
  <c r="AB1605"/>
  <c r="AA1605"/>
  <c r="Z1605"/>
  <c r="Y1605"/>
  <c r="X1605"/>
  <c r="W1605"/>
  <c r="V1605"/>
  <c r="U1605"/>
  <c r="T1605"/>
  <c r="S1605"/>
  <c r="R1605"/>
  <c r="Q1605"/>
  <c r="P1605"/>
  <c r="O1605"/>
  <c r="N1605"/>
  <c r="M1605"/>
  <c r="L1605"/>
  <c r="K1605"/>
  <c r="J1605"/>
  <c r="AH1604"/>
  <c r="AF1604"/>
  <c r="AE1604"/>
  <c r="AD1604"/>
  <c r="AC1604"/>
  <c r="AB1604"/>
  <c r="AA1604"/>
  <c r="Z1604"/>
  <c r="Y1604"/>
  <c r="X1604"/>
  <c r="W1604"/>
  <c r="V1604"/>
  <c r="U1604"/>
  <c r="T1604"/>
  <c r="S1604"/>
  <c r="R1604"/>
  <c r="Q1604"/>
  <c r="P1604"/>
  <c r="O1604"/>
  <c r="N1604"/>
  <c r="M1604"/>
  <c r="L1604"/>
  <c r="K1604"/>
  <c r="J1604"/>
  <c r="AH1603"/>
  <c r="AF1603"/>
  <c r="AE1603"/>
  <c r="AD1603"/>
  <c r="AC1603"/>
  <c r="AB1603"/>
  <c r="AA1603"/>
  <c r="Z1603"/>
  <c r="Y1603"/>
  <c r="X1603"/>
  <c r="W1603"/>
  <c r="V1603"/>
  <c r="U1603"/>
  <c r="T1603"/>
  <c r="S1603"/>
  <c r="R1603"/>
  <c r="Q1603"/>
  <c r="P1603"/>
  <c r="O1603"/>
  <c r="N1603"/>
  <c r="M1603"/>
  <c r="L1603"/>
  <c r="K1603"/>
  <c r="J1603"/>
  <c r="AH1602"/>
  <c r="AF1602"/>
  <c r="AE1602"/>
  <c r="AD1602"/>
  <c r="AC1602"/>
  <c r="AB1602"/>
  <c r="AA1602"/>
  <c r="Z1602"/>
  <c r="Y1602"/>
  <c r="X1602"/>
  <c r="W1602"/>
  <c r="V1602"/>
  <c r="U1602"/>
  <c r="T1602"/>
  <c r="S1602"/>
  <c r="R1602"/>
  <c r="Q1602"/>
  <c r="P1602"/>
  <c r="O1602"/>
  <c r="N1602"/>
  <c r="M1602"/>
  <c r="L1602"/>
  <c r="K1602"/>
  <c r="J1602"/>
  <c r="AH1601"/>
  <c r="AF1601"/>
  <c r="AE1601"/>
  <c r="AD1601"/>
  <c r="AC1601"/>
  <c r="AB1601"/>
  <c r="AA1601"/>
  <c r="Z1601"/>
  <c r="Y1601"/>
  <c r="X1601"/>
  <c r="W1601"/>
  <c r="V1601"/>
  <c r="U1601"/>
  <c r="T1601"/>
  <c r="S1601"/>
  <c r="R1601"/>
  <c r="Q1601"/>
  <c r="P1601"/>
  <c r="O1601"/>
  <c r="N1601"/>
  <c r="M1601"/>
  <c r="L1601"/>
  <c r="K1601"/>
  <c r="J1601"/>
  <c r="AH1600"/>
  <c r="AF1600"/>
  <c r="AE1600"/>
  <c r="AD1600"/>
  <c r="AC1600"/>
  <c r="AB1600"/>
  <c r="AA1600"/>
  <c r="Z1600"/>
  <c r="Y1600"/>
  <c r="X1600"/>
  <c r="W1600"/>
  <c r="V1600"/>
  <c r="U1600"/>
  <c r="T1600"/>
  <c r="S1600"/>
  <c r="R1600"/>
  <c r="Q1600"/>
  <c r="P1600"/>
  <c r="O1600"/>
  <c r="N1600"/>
  <c r="M1600"/>
  <c r="L1600"/>
  <c r="K1600"/>
  <c r="J1600"/>
  <c r="AH1599"/>
  <c r="AF1599"/>
  <c r="AE1599"/>
  <c r="AD1599"/>
  <c r="AC1599"/>
  <c r="AB1599"/>
  <c r="AA1599"/>
  <c r="Z1599"/>
  <c r="Y1599"/>
  <c r="X1599"/>
  <c r="W1599"/>
  <c r="V1599"/>
  <c r="U1599"/>
  <c r="T1599"/>
  <c r="S1599"/>
  <c r="R1599"/>
  <c r="Q1599"/>
  <c r="P1599"/>
  <c r="O1599"/>
  <c r="N1599"/>
  <c r="M1599"/>
  <c r="L1599"/>
  <c r="K1599"/>
  <c r="J1599"/>
  <c r="AH1598"/>
  <c r="AF1598"/>
  <c r="AE1598"/>
  <c r="AD1598"/>
  <c r="AC1598"/>
  <c r="AB1598"/>
  <c r="AA1598"/>
  <c r="Z1598"/>
  <c r="Y1598"/>
  <c r="X1598"/>
  <c r="W1598"/>
  <c r="V1598"/>
  <c r="U1598"/>
  <c r="T1598"/>
  <c r="S1598"/>
  <c r="R1598"/>
  <c r="Q1598"/>
  <c r="P1598"/>
  <c r="O1598"/>
  <c r="N1598"/>
  <c r="M1598"/>
  <c r="L1598"/>
  <c r="K1598"/>
  <c r="J1598"/>
  <c r="AH1597"/>
  <c r="AF1597"/>
  <c r="AE1597"/>
  <c r="AD1597"/>
  <c r="AC1597"/>
  <c r="AB1597"/>
  <c r="AA1597"/>
  <c r="Z1597"/>
  <c r="Y1597"/>
  <c r="X1597"/>
  <c r="W1597"/>
  <c r="V1597"/>
  <c r="U1597"/>
  <c r="T1597"/>
  <c r="S1597"/>
  <c r="R1597"/>
  <c r="Q1597"/>
  <c r="P1597"/>
  <c r="O1597"/>
  <c r="N1597"/>
  <c r="M1597"/>
  <c r="L1597"/>
  <c r="K1597"/>
  <c r="J1597"/>
  <c r="AH1596"/>
  <c r="AF1596"/>
  <c r="AE1596"/>
  <c r="AD1596"/>
  <c r="AC1596"/>
  <c r="AB1596"/>
  <c r="AA1596"/>
  <c r="Z1596"/>
  <c r="Y1596"/>
  <c r="X1596"/>
  <c r="W1596"/>
  <c r="V1596"/>
  <c r="U1596"/>
  <c r="T1596"/>
  <c r="S1596"/>
  <c r="R1596"/>
  <c r="Q1596"/>
  <c r="P1596"/>
  <c r="O1596"/>
  <c r="N1596"/>
  <c r="M1596"/>
  <c r="L1596"/>
  <c r="K1596"/>
  <c r="J1596"/>
  <c r="AH1595"/>
  <c r="AF1595"/>
  <c r="AE1595"/>
  <c r="AD1595"/>
  <c r="AC1595"/>
  <c r="AB1595"/>
  <c r="AA1595"/>
  <c r="Z1595"/>
  <c r="Y1595"/>
  <c r="X1595"/>
  <c r="W1595"/>
  <c r="V1595"/>
  <c r="U1595"/>
  <c r="T1595"/>
  <c r="S1595"/>
  <c r="R1595"/>
  <c r="Q1595"/>
  <c r="P1595"/>
  <c r="O1595"/>
  <c r="N1595"/>
  <c r="M1595"/>
  <c r="L1595"/>
  <c r="K1595"/>
  <c r="J1595"/>
  <c r="AH1594"/>
  <c r="AF1594"/>
  <c r="AE1594"/>
  <c r="AD1594"/>
  <c r="AC1594"/>
  <c r="AB1594"/>
  <c r="AA1594"/>
  <c r="Z1594"/>
  <c r="Y1594"/>
  <c r="X1594"/>
  <c r="W1594"/>
  <c r="V1594"/>
  <c r="U1594"/>
  <c r="T1594"/>
  <c r="S1594"/>
  <c r="R1594"/>
  <c r="Q1594"/>
  <c r="P1594"/>
  <c r="O1594"/>
  <c r="N1594"/>
  <c r="M1594"/>
  <c r="L1594"/>
  <c r="K1594"/>
  <c r="J1594"/>
  <c r="AH1593"/>
  <c r="AF1593"/>
  <c r="AE1593"/>
  <c r="AD1593"/>
  <c r="AC1593"/>
  <c r="AB1593"/>
  <c r="AA1593"/>
  <c r="Z1593"/>
  <c r="Y1593"/>
  <c r="X1593"/>
  <c r="W1593"/>
  <c r="V1593"/>
  <c r="U1593"/>
  <c r="T1593"/>
  <c r="S1593"/>
  <c r="R1593"/>
  <c r="Q1593"/>
  <c r="P1593"/>
  <c r="O1593"/>
  <c r="N1593"/>
  <c r="M1593"/>
  <c r="L1593"/>
  <c r="K1593"/>
  <c r="J1593"/>
  <c r="AH1592"/>
  <c r="AF1592"/>
  <c r="AE1592"/>
  <c r="AD1592"/>
  <c r="AC1592"/>
  <c r="AB1592"/>
  <c r="AA1592"/>
  <c r="Z1592"/>
  <c r="Y1592"/>
  <c r="X1592"/>
  <c r="W1592"/>
  <c r="V1592"/>
  <c r="U1592"/>
  <c r="T1592"/>
  <c r="S1592"/>
  <c r="R1592"/>
  <c r="Q1592"/>
  <c r="P1592"/>
  <c r="O1592"/>
  <c r="N1592"/>
  <c r="M1592"/>
  <c r="L1592"/>
  <c r="K1592"/>
  <c r="J1592"/>
  <c r="AH1591"/>
  <c r="AF1591"/>
  <c r="AE1591"/>
  <c r="AD1591"/>
  <c r="AC1591"/>
  <c r="AB1591"/>
  <c r="AA1591"/>
  <c r="Z1591"/>
  <c r="Y1591"/>
  <c r="X1591"/>
  <c r="W1591"/>
  <c r="V1591"/>
  <c r="U1591"/>
  <c r="T1591"/>
  <c r="S1591"/>
  <c r="R1591"/>
  <c r="Q1591"/>
  <c r="P1591"/>
  <c r="O1591"/>
  <c r="N1591"/>
  <c r="M1591"/>
  <c r="L1591"/>
  <c r="K1591"/>
  <c r="J1591"/>
  <c r="O172" i="2"/>
  <c r="N172"/>
  <c r="M172"/>
  <c r="L172"/>
  <c r="K172"/>
  <c r="J172"/>
  <c r="I172"/>
  <c r="H172"/>
  <c r="O171"/>
  <c r="N171"/>
  <c r="M171"/>
  <c r="L171"/>
  <c r="K171"/>
  <c r="J171"/>
  <c r="I171"/>
  <c r="H171"/>
  <c r="O170"/>
  <c r="N170"/>
  <c r="M170"/>
  <c r="L170"/>
  <c r="K170"/>
  <c r="J170"/>
  <c r="I170"/>
  <c r="H170"/>
  <c r="O169"/>
  <c r="N169"/>
  <c r="M169"/>
  <c r="L169"/>
  <c r="K169"/>
  <c r="J169"/>
  <c r="I169"/>
  <c r="H169"/>
  <c r="O168"/>
  <c r="N168"/>
  <c r="M168"/>
  <c r="L168"/>
  <c r="K168"/>
  <c r="J168"/>
  <c r="I168"/>
  <c r="H168"/>
  <c r="O167"/>
  <c r="N167"/>
  <c r="M167"/>
  <c r="L167"/>
  <c r="K167"/>
  <c r="J167"/>
  <c r="I167"/>
  <c r="H167"/>
  <c r="O166"/>
  <c r="N166"/>
  <c r="M166"/>
  <c r="L166"/>
  <c r="K166"/>
  <c r="J166"/>
  <c r="I166"/>
  <c r="H166"/>
  <c r="O165"/>
  <c r="N165"/>
  <c r="M165"/>
  <c r="L165"/>
  <c r="K165"/>
  <c r="J165"/>
  <c r="I165"/>
  <c r="H165"/>
  <c r="O164"/>
  <c r="N164"/>
  <c r="M164"/>
  <c r="L164"/>
  <c r="K164"/>
  <c r="J164"/>
  <c r="I164"/>
  <c r="H164"/>
  <c r="O163"/>
  <c r="N163"/>
  <c r="M163"/>
  <c r="L163"/>
  <c r="K163"/>
  <c r="J163"/>
  <c r="I163"/>
  <c r="H163"/>
  <c r="O162"/>
  <c r="N162"/>
  <c r="M162"/>
  <c r="L162"/>
  <c r="K162"/>
  <c r="J162"/>
  <c r="I162"/>
  <c r="H162"/>
  <c r="O161"/>
  <c r="N161"/>
  <c r="M161"/>
  <c r="L161"/>
  <c r="K161"/>
  <c r="J161"/>
  <c r="I161"/>
  <c r="H161"/>
  <c r="O160"/>
  <c r="N160"/>
  <c r="M160"/>
  <c r="L160"/>
  <c r="K160"/>
  <c r="J160"/>
  <c r="I160"/>
  <c r="H160"/>
  <c r="O159"/>
  <c r="N159"/>
  <c r="M159"/>
  <c r="L159"/>
  <c r="K159"/>
  <c r="J159"/>
  <c r="I159"/>
  <c r="H159"/>
  <c r="O158"/>
  <c r="N158"/>
  <c r="M158"/>
  <c r="L158"/>
  <c r="K158"/>
  <c r="J158"/>
  <c r="I158"/>
  <c r="H158"/>
  <c r="AH1590" i="1"/>
  <c r="AF1590"/>
  <c r="AE1590"/>
  <c r="AD1590"/>
  <c r="AC1590"/>
  <c r="AB1590"/>
  <c r="AA1590"/>
  <c r="Z1590"/>
  <c r="Y1590"/>
  <c r="X1590"/>
  <c r="W1590"/>
  <c r="V1590"/>
  <c r="U1590"/>
  <c r="T1590"/>
  <c r="S1590"/>
  <c r="R1590"/>
  <c r="Q1590"/>
  <c r="P1590"/>
  <c r="O1590"/>
  <c r="N1590"/>
  <c r="M1590"/>
  <c r="L1590"/>
  <c r="K1590"/>
  <c r="J1590"/>
  <c r="AH1589"/>
  <c r="AF1589"/>
  <c r="AE1589"/>
  <c r="AD1589"/>
  <c r="AC1589"/>
  <c r="AB1589"/>
  <c r="AA1589"/>
  <c r="Z1589"/>
  <c r="Y1589"/>
  <c r="X1589"/>
  <c r="W1589"/>
  <c r="V1589"/>
  <c r="U1589"/>
  <c r="T1589"/>
  <c r="S1589"/>
  <c r="R1589"/>
  <c r="Q1589"/>
  <c r="P1589"/>
  <c r="O1589"/>
  <c r="N1589"/>
  <c r="M1589"/>
  <c r="L1589"/>
  <c r="K1589"/>
  <c r="J1589"/>
  <c r="AH1588"/>
  <c r="AF1588"/>
  <c r="AE1588"/>
  <c r="AD1588"/>
  <c r="AC1588"/>
  <c r="AB1588"/>
  <c r="AA1588"/>
  <c r="Z1588"/>
  <c r="Y1588"/>
  <c r="X1588"/>
  <c r="W1588"/>
  <c r="V1588"/>
  <c r="U1588"/>
  <c r="T1588"/>
  <c r="S1588"/>
  <c r="R1588"/>
  <c r="Q1588"/>
  <c r="P1588"/>
  <c r="O1588"/>
  <c r="N1588"/>
  <c r="M1588"/>
  <c r="L1588"/>
  <c r="K1588"/>
  <c r="J1588"/>
  <c r="AH1587"/>
  <c r="AF1587"/>
  <c r="AE1587"/>
  <c r="AD1587"/>
  <c r="AC1587"/>
  <c r="AB1587"/>
  <c r="AA1587"/>
  <c r="Z1587"/>
  <c r="Y1587"/>
  <c r="X1587"/>
  <c r="W1587"/>
  <c r="V1587"/>
  <c r="U1587"/>
  <c r="T1587"/>
  <c r="S1587"/>
  <c r="R1587"/>
  <c r="Q1587"/>
  <c r="P1587"/>
  <c r="O1587"/>
  <c r="N1587"/>
  <c r="M1587"/>
  <c r="L1587"/>
  <c r="K1587"/>
  <c r="J1587"/>
  <c r="AH1586"/>
  <c r="AF1586"/>
  <c r="AE1586"/>
  <c r="AD1586"/>
  <c r="AC1586"/>
  <c r="AB1586"/>
  <c r="AA1586"/>
  <c r="Z1586"/>
  <c r="Y1586"/>
  <c r="X1586"/>
  <c r="W1586"/>
  <c r="V1586"/>
  <c r="U1586"/>
  <c r="T1586"/>
  <c r="S1586"/>
  <c r="R1586"/>
  <c r="Q1586"/>
  <c r="P1586"/>
  <c r="O1586"/>
  <c r="N1586"/>
  <c r="M1586"/>
  <c r="L1586"/>
  <c r="K1586"/>
  <c r="J1586"/>
  <c r="AH1585"/>
  <c r="AF1585"/>
  <c r="AE1585"/>
  <c r="AD1585"/>
  <c r="AC1585"/>
  <c r="AB1585"/>
  <c r="AA1585"/>
  <c r="Z1585"/>
  <c r="Y1585"/>
  <c r="X1585"/>
  <c r="W1585"/>
  <c r="V1585"/>
  <c r="U1585"/>
  <c r="T1585"/>
  <c r="S1585"/>
  <c r="R1585"/>
  <c r="Q1585"/>
  <c r="P1585"/>
  <c r="O1585"/>
  <c r="N1585"/>
  <c r="M1585"/>
  <c r="L1585"/>
  <c r="K1585"/>
  <c r="J1585"/>
  <c r="AH1584"/>
  <c r="AF1584"/>
  <c r="AE1584"/>
  <c r="AD1584"/>
  <c r="AC1584"/>
  <c r="AB1584"/>
  <c r="AA1584"/>
  <c r="Z1584"/>
  <c r="Y1584"/>
  <c r="X1584"/>
  <c r="W1584"/>
  <c r="V1584"/>
  <c r="U1584"/>
  <c r="T1584"/>
  <c r="S1584"/>
  <c r="R1584"/>
  <c r="Q1584"/>
  <c r="P1584"/>
  <c r="O1584"/>
  <c r="N1584"/>
  <c r="M1584"/>
  <c r="L1584"/>
  <c r="K1584"/>
  <c r="J1584"/>
  <c r="AH1583"/>
  <c r="AF1583"/>
  <c r="AE1583"/>
  <c r="AD1583"/>
  <c r="AC1583"/>
  <c r="AB1583"/>
  <c r="AA1583"/>
  <c r="Z1583"/>
  <c r="Y1583"/>
  <c r="X1583"/>
  <c r="W1583"/>
  <c r="V1583"/>
  <c r="U1583"/>
  <c r="T1583"/>
  <c r="S1583"/>
  <c r="R1583"/>
  <c r="Q1583"/>
  <c r="P1583"/>
  <c r="O1583"/>
  <c r="N1583"/>
  <c r="M1583"/>
  <c r="L1583"/>
  <c r="K1583"/>
  <c r="J1583"/>
  <c r="AH1582"/>
  <c r="AF1582"/>
  <c r="AE1582"/>
  <c r="AD1582"/>
  <c r="AC1582"/>
  <c r="AB1582"/>
  <c r="AA1582"/>
  <c r="Z1582"/>
  <c r="Y1582"/>
  <c r="X1582"/>
  <c r="W1582"/>
  <c r="V1582"/>
  <c r="U1582"/>
  <c r="T1582"/>
  <c r="S1582"/>
  <c r="R1582"/>
  <c r="Q1582"/>
  <c r="P1582"/>
  <c r="O1582"/>
  <c r="N1582"/>
  <c r="M1582"/>
  <c r="L1582"/>
  <c r="K1582"/>
  <c r="J1582"/>
  <c r="AH1581"/>
  <c r="AF1581"/>
  <c r="AE1581"/>
  <c r="AD1581"/>
  <c r="AC1581"/>
  <c r="AB1581"/>
  <c r="AA1581"/>
  <c r="Z1581"/>
  <c r="Y1581"/>
  <c r="X1581"/>
  <c r="W1581"/>
  <c r="V1581"/>
  <c r="U1581"/>
  <c r="T1581"/>
  <c r="S1581"/>
  <c r="R1581"/>
  <c r="Q1581"/>
  <c r="P1581"/>
  <c r="O1581"/>
  <c r="N1581"/>
  <c r="M1581"/>
  <c r="L1581"/>
  <c r="K1581"/>
  <c r="J1581"/>
  <c r="AH1580"/>
  <c r="AF1580"/>
  <c r="AE1580"/>
  <c r="AD1580"/>
  <c r="AC1580"/>
  <c r="AB1580"/>
  <c r="AA1580"/>
  <c r="Z1580"/>
  <c r="Y1580"/>
  <c r="X1580"/>
  <c r="W1580"/>
  <c r="V1580"/>
  <c r="U1580"/>
  <c r="T1580"/>
  <c r="S1580"/>
  <c r="R1580"/>
  <c r="Q1580"/>
  <c r="P1580"/>
  <c r="O1580"/>
  <c r="N1580"/>
  <c r="M1580"/>
  <c r="L1580"/>
  <c r="K1580"/>
  <c r="J1580"/>
  <c r="AH1579"/>
  <c r="AF1579"/>
  <c r="AE1579"/>
  <c r="AD1579"/>
  <c r="AC1579"/>
  <c r="AB1579"/>
  <c r="AA1579"/>
  <c r="Z1579"/>
  <c r="Y1579"/>
  <c r="X1579"/>
  <c r="W1579"/>
  <c r="V1579"/>
  <c r="U1579"/>
  <c r="T1579"/>
  <c r="S1579"/>
  <c r="R1579"/>
  <c r="Q1579"/>
  <c r="P1579"/>
  <c r="O1579"/>
  <c r="N1579"/>
  <c r="M1579"/>
  <c r="L1579"/>
  <c r="K1579"/>
  <c r="J1579"/>
  <c r="AH1578"/>
  <c r="AF1578"/>
  <c r="AE1578"/>
  <c r="AD1578"/>
  <c r="AC1578"/>
  <c r="AB1578"/>
  <c r="AA1578"/>
  <c r="Z1578"/>
  <c r="Y1578"/>
  <c r="X1578"/>
  <c r="W1578"/>
  <c r="V1578"/>
  <c r="U1578"/>
  <c r="T1578"/>
  <c r="S1578"/>
  <c r="R1578"/>
  <c r="Q1578"/>
  <c r="P1578"/>
  <c r="O1578"/>
  <c r="N1578"/>
  <c r="M1578"/>
  <c r="L1578"/>
  <c r="K1578"/>
  <c r="J1578"/>
  <c r="AH1577"/>
  <c r="AF1577"/>
  <c r="AE1577"/>
  <c r="AD1577"/>
  <c r="AC1577"/>
  <c r="AB1577"/>
  <c r="AA1577"/>
  <c r="Z1577"/>
  <c r="Y1577"/>
  <c r="X1577"/>
  <c r="W1577"/>
  <c r="V1577"/>
  <c r="U1577"/>
  <c r="T1577"/>
  <c r="S1577"/>
  <c r="R1577"/>
  <c r="Q1577"/>
  <c r="P1577"/>
  <c r="O1577"/>
  <c r="N1577"/>
  <c r="M1577"/>
  <c r="L1577"/>
  <c r="K1577"/>
  <c r="J1577"/>
  <c r="AH1576"/>
  <c r="AF1576"/>
  <c r="AE1576"/>
  <c r="AD1576"/>
  <c r="AC1576"/>
  <c r="AB1576"/>
  <c r="AA1576"/>
  <c r="Z1576"/>
  <c r="Y1576"/>
  <c r="X1576"/>
  <c r="W1576"/>
  <c r="V1576"/>
  <c r="U1576"/>
  <c r="T1576"/>
  <c r="S1576"/>
  <c r="R1576"/>
  <c r="Q1576"/>
  <c r="P1576"/>
  <c r="O1576"/>
  <c r="N1576"/>
  <c r="M1576"/>
  <c r="L1576"/>
  <c r="K1576"/>
  <c r="J1576"/>
  <c r="AH1575"/>
  <c r="AF1575"/>
  <c r="AE1575"/>
  <c r="AD1575"/>
  <c r="AC1575"/>
  <c r="AB1575"/>
  <c r="AA1575"/>
  <c r="Z1575"/>
  <c r="Y1575"/>
  <c r="X1575"/>
  <c r="W1575"/>
  <c r="V1575"/>
  <c r="U1575"/>
  <c r="T1575"/>
  <c r="S1575"/>
  <c r="R1575"/>
  <c r="Q1575"/>
  <c r="P1575"/>
  <c r="O1575"/>
  <c r="N1575"/>
  <c r="M1575"/>
  <c r="L1575"/>
  <c r="K1575"/>
  <c r="J1575"/>
  <c r="AH1574"/>
  <c r="AF1574"/>
  <c r="AE1574"/>
  <c r="AD1574"/>
  <c r="AC1574"/>
  <c r="AB1574"/>
  <c r="AA1574"/>
  <c r="Z1574"/>
  <c r="Y1574"/>
  <c r="X1574"/>
  <c r="W1574"/>
  <c r="V1574"/>
  <c r="U1574"/>
  <c r="T1574"/>
  <c r="S1574"/>
  <c r="R1574"/>
  <c r="Q1574"/>
  <c r="P1574"/>
  <c r="O1574"/>
  <c r="N1574"/>
  <c r="M1574"/>
  <c r="L1574"/>
  <c r="K1574"/>
  <c r="J1574"/>
  <c r="AH1573"/>
  <c r="AF1573"/>
  <c r="AE1573"/>
  <c r="AD1573"/>
  <c r="AC1573"/>
  <c r="AB1573"/>
  <c r="AA1573"/>
  <c r="Z1573"/>
  <c r="Y1573"/>
  <c r="X1573"/>
  <c r="W1573"/>
  <c r="V1573"/>
  <c r="U1573"/>
  <c r="T1573"/>
  <c r="S1573"/>
  <c r="R1573"/>
  <c r="Q1573"/>
  <c r="P1573"/>
  <c r="O1573"/>
  <c r="N1573"/>
  <c r="M1573"/>
  <c r="L1573"/>
  <c r="K1573"/>
  <c r="J1573"/>
  <c r="AH1572"/>
  <c r="AF1572"/>
  <c r="AE1572"/>
  <c r="AD1572"/>
  <c r="AC1572"/>
  <c r="AB1572"/>
  <c r="AA1572"/>
  <c r="Z1572"/>
  <c r="Y1572"/>
  <c r="X1572"/>
  <c r="W1572"/>
  <c r="V1572"/>
  <c r="U1572"/>
  <c r="T1572"/>
  <c r="S1572"/>
  <c r="R1572"/>
  <c r="Q1572"/>
  <c r="P1572"/>
  <c r="O1572"/>
  <c r="N1572"/>
  <c r="M1572"/>
  <c r="L1572"/>
  <c r="K1572"/>
  <c r="J1572"/>
  <c r="AH1571"/>
  <c r="AF1571"/>
  <c r="AE1571"/>
  <c r="AD1571"/>
  <c r="AC1571"/>
  <c r="AB1571"/>
  <c r="AA1571"/>
  <c r="Z1571"/>
  <c r="Y1571"/>
  <c r="X1571"/>
  <c r="W1571"/>
  <c r="V1571"/>
  <c r="U1571"/>
  <c r="T1571"/>
  <c r="S1571"/>
  <c r="R1571"/>
  <c r="Q1571"/>
  <c r="P1571"/>
  <c r="O1571"/>
  <c r="N1571"/>
  <c r="M1571"/>
  <c r="L1571"/>
  <c r="K1571"/>
  <c r="J1571"/>
  <c r="AH1570"/>
  <c r="AF1570"/>
  <c r="AE1570"/>
  <c r="AD1570"/>
  <c r="AC1570"/>
  <c r="AB1570"/>
  <c r="AA1570"/>
  <c r="Z1570"/>
  <c r="Y1570"/>
  <c r="X1570"/>
  <c r="W1570"/>
  <c r="V1570"/>
  <c r="U1570"/>
  <c r="T1570"/>
  <c r="S1570"/>
  <c r="R1570"/>
  <c r="Q1570"/>
  <c r="P1570"/>
  <c r="O1570"/>
  <c r="N1570"/>
  <c r="M1570"/>
  <c r="L1570"/>
  <c r="K1570"/>
  <c r="J1570"/>
  <c r="AH1569"/>
  <c r="AF1569"/>
  <c r="AE1569"/>
  <c r="AD1569"/>
  <c r="AC1569"/>
  <c r="AB1569"/>
  <c r="AA1569"/>
  <c r="Z1569"/>
  <c r="Y1569"/>
  <c r="X1569"/>
  <c r="W1569"/>
  <c r="V1569"/>
  <c r="U1569"/>
  <c r="T1569"/>
  <c r="S1569"/>
  <c r="R1569"/>
  <c r="Q1569"/>
  <c r="P1569"/>
  <c r="O1569"/>
  <c r="N1569"/>
  <c r="M1569"/>
  <c r="L1569"/>
  <c r="K1569"/>
  <c r="J1569"/>
  <c r="AH1568"/>
  <c r="AF1568"/>
  <c r="AE1568"/>
  <c r="AD1568"/>
  <c r="AC1568"/>
  <c r="AB1568"/>
  <c r="AA1568"/>
  <c r="Z1568"/>
  <c r="Y1568"/>
  <c r="X1568"/>
  <c r="W1568"/>
  <c r="V1568"/>
  <c r="U1568"/>
  <c r="T1568"/>
  <c r="S1568"/>
  <c r="R1568"/>
  <c r="Q1568"/>
  <c r="P1568"/>
  <c r="O1568"/>
  <c r="N1568"/>
  <c r="M1568"/>
  <c r="L1568"/>
  <c r="K1568"/>
  <c r="J1568"/>
  <c r="AH1567"/>
  <c r="AF1567"/>
  <c r="AE1567"/>
  <c r="AD1567"/>
  <c r="AC1567"/>
  <c r="AB1567"/>
  <c r="AA1567"/>
  <c r="Z1567"/>
  <c r="Y1567"/>
  <c r="X1567"/>
  <c r="W1567"/>
  <c r="V1567"/>
  <c r="U1567"/>
  <c r="T1567"/>
  <c r="S1567"/>
  <c r="R1567"/>
  <c r="Q1567"/>
  <c r="P1567"/>
  <c r="O1567"/>
  <c r="N1567"/>
  <c r="M1567"/>
  <c r="L1567"/>
  <c r="K1567"/>
  <c r="J1567"/>
  <c r="AH1566"/>
  <c r="AF1566"/>
  <c r="AE1566"/>
  <c r="AD1566"/>
  <c r="AC1566"/>
  <c r="AB1566"/>
  <c r="AA1566"/>
  <c r="Z1566"/>
  <c r="Y1566"/>
  <c r="X1566"/>
  <c r="W1566"/>
  <c r="V1566"/>
  <c r="U1566"/>
  <c r="T1566"/>
  <c r="S1566"/>
  <c r="R1566"/>
  <c r="Q1566"/>
  <c r="P1566"/>
  <c r="O1566"/>
  <c r="N1566"/>
  <c r="M1566"/>
  <c r="L1566"/>
  <c r="K1566"/>
  <c r="J1566"/>
  <c r="AH1565"/>
  <c r="AF1565"/>
  <c r="AE1565"/>
  <c r="AD1565"/>
  <c r="AC1565"/>
  <c r="AB1565"/>
  <c r="AA1565"/>
  <c r="Z1565"/>
  <c r="Y1565"/>
  <c r="X1565"/>
  <c r="W1565"/>
  <c r="V1565"/>
  <c r="U1565"/>
  <c r="T1565"/>
  <c r="S1565"/>
  <c r="R1565"/>
  <c r="Q1565"/>
  <c r="P1565"/>
  <c r="O1565"/>
  <c r="N1565"/>
  <c r="M1565"/>
  <c r="L1565"/>
  <c r="K1565"/>
  <c r="J1565"/>
  <c r="AH1564"/>
  <c r="AF1564"/>
  <c r="AE1564"/>
  <c r="AD1564"/>
  <c r="AC1564"/>
  <c r="AB1564"/>
  <c r="AA1564"/>
  <c r="Z1564"/>
  <c r="Y1564"/>
  <c r="X1564"/>
  <c r="W1564"/>
  <c r="V1564"/>
  <c r="U1564"/>
  <c r="T1564"/>
  <c r="S1564"/>
  <c r="R1564"/>
  <c r="Q1564"/>
  <c r="P1564"/>
  <c r="O1564"/>
  <c r="N1564"/>
  <c r="M1564"/>
  <c r="L1564"/>
  <c r="K1564"/>
  <c r="J1564"/>
  <c r="AH1563"/>
  <c r="AF1563"/>
  <c r="AE1563"/>
  <c r="AD1563"/>
  <c r="AC1563"/>
  <c r="AB1563"/>
  <c r="AA1563"/>
  <c r="Z1563"/>
  <c r="Y1563"/>
  <c r="X1563"/>
  <c r="W1563"/>
  <c r="V1563"/>
  <c r="U1563"/>
  <c r="T1563"/>
  <c r="S1563"/>
  <c r="R1563"/>
  <c r="Q1563"/>
  <c r="P1563"/>
  <c r="O1563"/>
  <c r="N1563"/>
  <c r="M1563"/>
  <c r="L1563"/>
  <c r="K1563"/>
  <c r="J1563"/>
  <c r="AH1562"/>
  <c r="AF1562"/>
  <c r="AE1562"/>
  <c r="AD1562"/>
  <c r="AC1562"/>
  <c r="AB1562"/>
  <c r="AA1562"/>
  <c r="Z1562"/>
  <c r="Y1562"/>
  <c r="X1562"/>
  <c r="W1562"/>
  <c r="V1562"/>
  <c r="U1562"/>
  <c r="T1562"/>
  <c r="S1562"/>
  <c r="R1562"/>
  <c r="Q1562"/>
  <c r="P1562"/>
  <c r="O1562"/>
  <c r="N1562"/>
  <c r="M1562"/>
  <c r="L1562"/>
  <c r="K1562"/>
  <c r="J1562"/>
  <c r="AH1561"/>
  <c r="AF1561"/>
  <c r="AE1561"/>
  <c r="AD1561"/>
  <c r="AC1561"/>
  <c r="AB1561"/>
  <c r="AA1561"/>
  <c r="Z1561"/>
  <c r="Y1561"/>
  <c r="X1561"/>
  <c r="W1561"/>
  <c r="V1561"/>
  <c r="U1561"/>
  <c r="T1561"/>
  <c r="S1561"/>
  <c r="R1561"/>
  <c r="Q1561"/>
  <c r="P1561"/>
  <c r="O1561"/>
  <c r="N1561"/>
  <c r="M1561"/>
  <c r="L1561"/>
  <c r="K1561"/>
  <c r="J1561"/>
  <c r="AH1560"/>
  <c r="AF1560"/>
  <c r="AE1560"/>
  <c r="AD1560"/>
  <c r="AC1560"/>
  <c r="AB1560"/>
  <c r="AA1560"/>
  <c r="Z1560"/>
  <c r="Y1560"/>
  <c r="X1560"/>
  <c r="W1560"/>
  <c r="V1560"/>
  <c r="U1560"/>
  <c r="T1560"/>
  <c r="S1560"/>
  <c r="R1560"/>
  <c r="Q1560"/>
  <c r="P1560"/>
  <c r="O1560"/>
  <c r="N1560"/>
  <c r="M1560"/>
  <c r="L1560"/>
  <c r="K1560"/>
  <c r="J1560"/>
  <c r="AH1559"/>
  <c r="AF1559"/>
  <c r="AE1559"/>
  <c r="AD1559"/>
  <c r="AC1559"/>
  <c r="AB1559"/>
  <c r="AA1559"/>
  <c r="Z1559"/>
  <c r="Y1559"/>
  <c r="X1559"/>
  <c r="W1559"/>
  <c r="V1559"/>
  <c r="U1559"/>
  <c r="T1559"/>
  <c r="S1559"/>
  <c r="R1559"/>
  <c r="Q1559"/>
  <c r="P1559"/>
  <c r="O1559"/>
  <c r="N1559"/>
  <c r="M1559"/>
  <c r="L1559"/>
  <c r="K1559"/>
  <c r="J1559"/>
  <c r="AH1558"/>
  <c r="AF1558"/>
  <c r="AE1558"/>
  <c r="AD1558"/>
  <c r="AC1558"/>
  <c r="AB1558"/>
  <c r="AA1558"/>
  <c r="Z1558"/>
  <c r="Y1558"/>
  <c r="X1558"/>
  <c r="W1558"/>
  <c r="V1558"/>
  <c r="U1558"/>
  <c r="T1558"/>
  <c r="S1558"/>
  <c r="R1558"/>
  <c r="Q1558"/>
  <c r="P1558"/>
  <c r="O1558"/>
  <c r="N1558"/>
  <c r="M1558"/>
  <c r="L1558"/>
  <c r="K1558"/>
  <c r="J1558"/>
  <c r="AH1557"/>
  <c r="AF1557"/>
  <c r="AE1557"/>
  <c r="AD1557"/>
  <c r="AC1557"/>
  <c r="AB1557"/>
  <c r="AA1557"/>
  <c r="Z1557"/>
  <c r="Y1557"/>
  <c r="X1557"/>
  <c r="W1557"/>
  <c r="V1557"/>
  <c r="U1557"/>
  <c r="T1557"/>
  <c r="S1557"/>
  <c r="R1557"/>
  <c r="Q1557"/>
  <c r="P1557"/>
  <c r="O1557"/>
  <c r="N1557"/>
  <c r="M1557"/>
  <c r="L1557"/>
  <c r="K1557"/>
  <c r="J1557"/>
  <c r="AH1556"/>
  <c r="AF1556"/>
  <c r="AE1556"/>
  <c r="AD1556"/>
  <c r="AC1556"/>
  <c r="AB1556"/>
  <c r="AA1556"/>
  <c r="Z1556"/>
  <c r="Y1556"/>
  <c r="X1556"/>
  <c r="W1556"/>
  <c r="V1556"/>
  <c r="U1556"/>
  <c r="T1556"/>
  <c r="S1556"/>
  <c r="R1556"/>
  <c r="Q1556"/>
  <c r="P1556"/>
  <c r="O1556"/>
  <c r="N1556"/>
  <c r="M1556"/>
  <c r="L1556"/>
  <c r="K1556"/>
  <c r="J1556"/>
  <c r="AH1555"/>
  <c r="AF1555"/>
  <c r="AE1555"/>
  <c r="AD1555"/>
  <c r="AC1555"/>
  <c r="AB1555"/>
  <c r="AA1555"/>
  <c r="Z1555"/>
  <c r="Y1555"/>
  <c r="X1555"/>
  <c r="W1555"/>
  <c r="V1555"/>
  <c r="U1555"/>
  <c r="T1555"/>
  <c r="S1555"/>
  <c r="R1555"/>
  <c r="Q1555"/>
  <c r="P1555"/>
  <c r="O1555"/>
  <c r="N1555"/>
  <c r="M1555"/>
  <c r="L1555"/>
  <c r="K1555"/>
  <c r="J1555"/>
  <c r="AH1554"/>
  <c r="AF1554"/>
  <c r="AE1554"/>
  <c r="AD1554"/>
  <c r="AC1554"/>
  <c r="AB1554"/>
  <c r="AA1554"/>
  <c r="Z1554"/>
  <c r="Y1554"/>
  <c r="X1554"/>
  <c r="W1554"/>
  <c r="V1554"/>
  <c r="U1554"/>
  <c r="T1554"/>
  <c r="S1554"/>
  <c r="R1554"/>
  <c r="Q1554"/>
  <c r="P1554"/>
  <c r="O1554"/>
  <c r="N1554"/>
  <c r="M1554"/>
  <c r="L1554"/>
  <c r="K1554"/>
  <c r="J1554"/>
  <c r="AH1553"/>
  <c r="AF1553"/>
  <c r="AE1553"/>
  <c r="AD1553"/>
  <c r="AC1553"/>
  <c r="AB1553"/>
  <c r="AA1553"/>
  <c r="Z1553"/>
  <c r="Y1553"/>
  <c r="X1553"/>
  <c r="W1553"/>
  <c r="V1553"/>
  <c r="U1553"/>
  <c r="T1553"/>
  <c r="S1553"/>
  <c r="R1553"/>
  <c r="Q1553"/>
  <c r="P1553"/>
  <c r="O1553"/>
  <c r="N1553"/>
  <c r="M1553"/>
  <c r="L1553"/>
  <c r="K1553"/>
  <c r="J1553"/>
  <c r="AH1552"/>
  <c r="AF1552"/>
  <c r="AE1552"/>
  <c r="AD1552"/>
  <c r="AC1552"/>
  <c r="AB1552"/>
  <c r="AA1552"/>
  <c r="Z1552"/>
  <c r="Y1552"/>
  <c r="X1552"/>
  <c r="W1552"/>
  <c r="V1552"/>
  <c r="U1552"/>
  <c r="T1552"/>
  <c r="S1552"/>
  <c r="R1552"/>
  <c r="Q1552"/>
  <c r="P1552"/>
  <c r="O1552"/>
  <c r="N1552"/>
  <c r="M1552"/>
  <c r="L1552"/>
  <c r="K1552"/>
  <c r="J1552"/>
  <c r="AH1551"/>
  <c r="AF1551"/>
  <c r="AE1551"/>
  <c r="AD1551"/>
  <c r="AC1551"/>
  <c r="AB1551"/>
  <c r="AA1551"/>
  <c r="Z1551"/>
  <c r="Y1551"/>
  <c r="X1551"/>
  <c r="W1551"/>
  <c r="V1551"/>
  <c r="U1551"/>
  <c r="T1551"/>
  <c r="S1551"/>
  <c r="R1551"/>
  <c r="Q1551"/>
  <c r="P1551"/>
  <c r="O1551"/>
  <c r="N1551"/>
  <c r="M1551"/>
  <c r="L1551"/>
  <c r="K1551"/>
  <c r="J1551"/>
  <c r="AH1550"/>
  <c r="AF1550"/>
  <c r="AE1550"/>
  <c r="AD1550"/>
  <c r="AC1550"/>
  <c r="AB1550"/>
  <c r="AA1550"/>
  <c r="Z1550"/>
  <c r="Y1550"/>
  <c r="X1550"/>
  <c r="W1550"/>
  <c r="V1550"/>
  <c r="U1550"/>
  <c r="T1550"/>
  <c r="S1550"/>
  <c r="R1550"/>
  <c r="Q1550"/>
  <c r="P1550"/>
  <c r="O1550"/>
  <c r="N1550"/>
  <c r="M1550"/>
  <c r="L1550"/>
  <c r="K1550"/>
  <c r="J1550"/>
  <c r="AH1549"/>
  <c r="AF1549"/>
  <c r="AE1549"/>
  <c r="AD1549"/>
  <c r="AC1549"/>
  <c r="AB1549"/>
  <c r="AA1549"/>
  <c r="Z1549"/>
  <c r="Y1549"/>
  <c r="X1549"/>
  <c r="W1549"/>
  <c r="V1549"/>
  <c r="U1549"/>
  <c r="T1549"/>
  <c r="S1549"/>
  <c r="R1549"/>
  <c r="Q1549"/>
  <c r="P1549"/>
  <c r="O1549"/>
  <c r="N1549"/>
  <c r="M1549"/>
  <c r="L1549"/>
  <c r="K1549"/>
  <c r="J1549"/>
  <c r="AH1548"/>
  <c r="AF1548"/>
  <c r="AE1548"/>
  <c r="AD1548"/>
  <c r="AC1548"/>
  <c r="AB1548"/>
  <c r="AA1548"/>
  <c r="Z1548"/>
  <c r="Y1548"/>
  <c r="X1548"/>
  <c r="W1548"/>
  <c r="V1548"/>
  <c r="U1548"/>
  <c r="T1548"/>
  <c r="S1548"/>
  <c r="R1548"/>
  <c r="Q1548"/>
  <c r="P1548"/>
  <c r="O1548"/>
  <c r="N1548"/>
  <c r="M1548"/>
  <c r="L1548"/>
  <c r="K1548"/>
  <c r="J1548"/>
  <c r="AH1547"/>
  <c r="AF1547"/>
  <c r="AE1547"/>
  <c r="AD1547"/>
  <c r="AC1547"/>
  <c r="AB1547"/>
  <c r="AA1547"/>
  <c r="Z1547"/>
  <c r="Y1547"/>
  <c r="X1547"/>
  <c r="W1547"/>
  <c r="V1547"/>
  <c r="U1547"/>
  <c r="T1547"/>
  <c r="S1547"/>
  <c r="R1547"/>
  <c r="Q1547"/>
  <c r="P1547"/>
  <c r="O1547"/>
  <c r="N1547"/>
  <c r="M1547"/>
  <c r="L1547"/>
  <c r="K1547"/>
  <c r="J1547"/>
  <c r="AH1546"/>
  <c r="AF1546"/>
  <c r="AE1546"/>
  <c r="AD1546"/>
  <c r="AC1546"/>
  <c r="AB1546"/>
  <c r="AA1546"/>
  <c r="Z1546"/>
  <c r="Y1546"/>
  <c r="X1546"/>
  <c r="W1546"/>
  <c r="V1546"/>
  <c r="U1546"/>
  <c r="T1546"/>
  <c r="S1546"/>
  <c r="R1546"/>
  <c r="Q1546"/>
  <c r="P1546"/>
  <c r="O1546"/>
  <c r="N1546"/>
  <c r="M1546"/>
  <c r="L1546"/>
  <c r="K1546"/>
  <c r="J1546"/>
  <c r="AH1545"/>
  <c r="AF1545"/>
  <c r="AE1545"/>
  <c r="AD1545"/>
  <c r="AC1545"/>
  <c r="AB1545"/>
  <c r="AA1545"/>
  <c r="Z1545"/>
  <c r="Y1545"/>
  <c r="X1545"/>
  <c r="W1545"/>
  <c r="V1545"/>
  <c r="U1545"/>
  <c r="T1545"/>
  <c r="S1545"/>
  <c r="R1545"/>
  <c r="Q1545"/>
  <c r="P1545"/>
  <c r="O1545"/>
  <c r="N1545"/>
  <c r="M1545"/>
  <c r="L1545"/>
  <c r="K1545"/>
  <c r="J1545"/>
  <c r="AH1544"/>
  <c r="AF1544"/>
  <c r="AE1544"/>
  <c r="AD1544"/>
  <c r="AC1544"/>
  <c r="AB1544"/>
  <c r="AA1544"/>
  <c r="Z1544"/>
  <c r="Y1544"/>
  <c r="X1544"/>
  <c r="W1544"/>
  <c r="V1544"/>
  <c r="U1544"/>
  <c r="T1544"/>
  <c r="S1544"/>
  <c r="R1544"/>
  <c r="Q1544"/>
  <c r="P1544"/>
  <c r="O1544"/>
  <c r="N1544"/>
  <c r="M1544"/>
  <c r="L1544"/>
  <c r="K1544"/>
  <c r="J1544"/>
  <c r="AH1543"/>
  <c r="AF1543"/>
  <c r="AE1543"/>
  <c r="AD1543"/>
  <c r="AC1543"/>
  <c r="AB1543"/>
  <c r="AA1543"/>
  <c r="Z1543"/>
  <c r="Y1543"/>
  <c r="X1543"/>
  <c r="W1543"/>
  <c r="V1543"/>
  <c r="U1543"/>
  <c r="T1543"/>
  <c r="S1543"/>
  <c r="R1543"/>
  <c r="Q1543"/>
  <c r="P1543"/>
  <c r="O1543"/>
  <c r="N1543"/>
  <c r="M1543"/>
  <c r="L1543"/>
  <c r="K1543"/>
  <c r="J1543"/>
  <c r="AH1542"/>
  <c r="AF1542"/>
  <c r="AE1542"/>
  <c r="AD1542"/>
  <c r="AC1542"/>
  <c r="AB1542"/>
  <c r="AA1542"/>
  <c r="Z1542"/>
  <c r="Y1542"/>
  <c r="X1542"/>
  <c r="W1542"/>
  <c r="V1542"/>
  <c r="U1542"/>
  <c r="T1542"/>
  <c r="S1542"/>
  <c r="R1542"/>
  <c r="Q1542"/>
  <c r="P1542"/>
  <c r="O1542"/>
  <c r="N1542"/>
  <c r="M1542"/>
  <c r="L1542"/>
  <c r="K1542"/>
  <c r="J1542"/>
  <c r="AH1541"/>
  <c r="AF1541"/>
  <c r="AE1541"/>
  <c r="AD1541"/>
  <c r="AC1541"/>
  <c r="AB1541"/>
  <c r="AA1541"/>
  <c r="Z1541"/>
  <c r="Y1541"/>
  <c r="X1541"/>
  <c r="W1541"/>
  <c r="V1541"/>
  <c r="U1541"/>
  <c r="T1541"/>
  <c r="S1541"/>
  <c r="R1541"/>
  <c r="Q1541"/>
  <c r="P1541"/>
  <c r="O1541"/>
  <c r="N1541"/>
  <c r="M1541"/>
  <c r="L1541"/>
  <c r="K1541"/>
  <c r="J1541"/>
  <c r="AH1540"/>
  <c r="AF1540"/>
  <c r="AE1540"/>
  <c r="AD1540"/>
  <c r="AC1540"/>
  <c r="AB1540"/>
  <c r="AA1540"/>
  <c r="Z1540"/>
  <c r="Y1540"/>
  <c r="X1540"/>
  <c r="W1540"/>
  <c r="V1540"/>
  <c r="U1540"/>
  <c r="T1540"/>
  <c r="S1540"/>
  <c r="R1540"/>
  <c r="Q1540"/>
  <c r="P1540"/>
  <c r="O1540"/>
  <c r="N1540"/>
  <c r="M1540"/>
  <c r="L1540"/>
  <c r="K1540"/>
  <c r="J1540"/>
  <c r="AH1539"/>
  <c r="AF1539"/>
  <c r="AE1539"/>
  <c r="AD1539"/>
  <c r="AC1539"/>
  <c r="AB1539"/>
  <c r="AA1539"/>
  <c r="Z1539"/>
  <c r="Y1539"/>
  <c r="X1539"/>
  <c r="W1539"/>
  <c r="V1539"/>
  <c r="U1539"/>
  <c r="T1539"/>
  <c r="S1539"/>
  <c r="R1539"/>
  <c r="Q1539"/>
  <c r="P1539"/>
  <c r="O1539"/>
  <c r="N1539"/>
  <c r="M1539"/>
  <c r="L1539"/>
  <c r="K1539"/>
  <c r="J1539"/>
  <c r="AH1538"/>
  <c r="AF1538"/>
  <c r="AE1538"/>
  <c r="AD1538"/>
  <c r="AC1538"/>
  <c r="AB1538"/>
  <c r="AA1538"/>
  <c r="Z1538"/>
  <c r="Y1538"/>
  <c r="X1538"/>
  <c r="W1538"/>
  <c r="V1538"/>
  <c r="U1538"/>
  <c r="T1538"/>
  <c r="S1538"/>
  <c r="R1538"/>
  <c r="Q1538"/>
  <c r="P1538"/>
  <c r="O1538"/>
  <c r="N1538"/>
  <c r="M1538"/>
  <c r="L1538"/>
  <c r="K1538"/>
  <c r="J1538"/>
  <c r="AH1537"/>
  <c r="AF1537"/>
  <c r="AE1537"/>
  <c r="AD1537"/>
  <c r="AC1537"/>
  <c r="AB1537"/>
  <c r="AA1537"/>
  <c r="Z1537"/>
  <c r="Y1537"/>
  <c r="X1537"/>
  <c r="W1537"/>
  <c r="V1537"/>
  <c r="U1537"/>
  <c r="T1537"/>
  <c r="S1537"/>
  <c r="R1537"/>
  <c r="Q1537"/>
  <c r="P1537"/>
  <c r="O1537"/>
  <c r="N1537"/>
  <c r="M1537"/>
  <c r="L1537"/>
  <c r="K1537"/>
  <c r="J1537"/>
  <c r="AH1536"/>
  <c r="AF1536"/>
  <c r="AE1536"/>
  <c r="AD1536"/>
  <c r="AC1536"/>
  <c r="AB1536"/>
  <c r="AA1536"/>
  <c r="Z1536"/>
  <c r="Y1536"/>
  <c r="X1536"/>
  <c r="W1536"/>
  <c r="V1536"/>
  <c r="U1536"/>
  <c r="T1536"/>
  <c r="S1536"/>
  <c r="R1536"/>
  <c r="Q1536"/>
  <c r="P1536"/>
  <c r="O1536"/>
  <c r="N1536"/>
  <c r="M1536"/>
  <c r="L1536"/>
  <c r="K1536"/>
  <c r="J1536"/>
  <c r="AH1535"/>
  <c r="AF1535"/>
  <c r="AE1535"/>
  <c r="AD1535"/>
  <c r="AC1535"/>
  <c r="AB1535"/>
  <c r="AA1535"/>
  <c r="Z1535"/>
  <c r="Y1535"/>
  <c r="X1535"/>
  <c r="W1535"/>
  <c r="V1535"/>
  <c r="U1535"/>
  <c r="T1535"/>
  <c r="S1535"/>
  <c r="R1535"/>
  <c r="Q1535"/>
  <c r="P1535"/>
  <c r="O1535"/>
  <c r="N1535"/>
  <c r="M1535"/>
  <c r="L1535"/>
  <c r="K1535"/>
  <c r="J1535"/>
  <c r="AH1534"/>
  <c r="AF1534"/>
  <c r="AE1534"/>
  <c r="AD1534"/>
  <c r="AC1534"/>
  <c r="AB1534"/>
  <c r="AA1534"/>
  <c r="Z1534"/>
  <c r="Y1534"/>
  <c r="X1534"/>
  <c r="W1534"/>
  <c r="V1534"/>
  <c r="U1534"/>
  <c r="T1534"/>
  <c r="S1534"/>
  <c r="R1534"/>
  <c r="Q1534"/>
  <c r="P1534"/>
  <c r="O1534"/>
  <c r="N1534"/>
  <c r="M1534"/>
  <c r="L1534"/>
  <c r="K1534"/>
  <c r="J1534"/>
  <c r="AH1533"/>
  <c r="AF1533"/>
  <c r="AE1533"/>
  <c r="AD1533"/>
  <c r="AC1533"/>
  <c r="AB1533"/>
  <c r="AA1533"/>
  <c r="Z1533"/>
  <c r="Y1533"/>
  <c r="X1533"/>
  <c r="W1533"/>
  <c r="V1533"/>
  <c r="U1533"/>
  <c r="T1533"/>
  <c r="S1533"/>
  <c r="R1533"/>
  <c r="Q1533"/>
  <c r="P1533"/>
  <c r="O1533"/>
  <c r="N1533"/>
  <c r="M1533"/>
  <c r="L1533"/>
  <c r="K1533"/>
  <c r="J1533"/>
  <c r="AH1532"/>
  <c r="AF1532"/>
  <c r="AE1532"/>
  <c r="AD1532"/>
  <c r="AC1532"/>
  <c r="AB1532"/>
  <c r="AA1532"/>
  <c r="Z1532"/>
  <c r="Y1532"/>
  <c r="X1532"/>
  <c r="W1532"/>
  <c r="V1532"/>
  <c r="U1532"/>
  <c r="T1532"/>
  <c r="S1532"/>
  <c r="R1532"/>
  <c r="Q1532"/>
  <c r="P1532"/>
  <c r="O1532"/>
  <c r="N1532"/>
  <c r="M1532"/>
  <c r="L1532"/>
  <c r="K1532"/>
  <c r="J1532"/>
  <c r="AH1531"/>
  <c r="AF1531"/>
  <c r="AE1531"/>
  <c r="AD1531"/>
  <c r="AC1531"/>
  <c r="AB1531"/>
  <c r="AA1531"/>
  <c r="Z1531"/>
  <c r="Y1531"/>
  <c r="X1531"/>
  <c r="W1531"/>
  <c r="V1531"/>
  <c r="U1531"/>
  <c r="T1531"/>
  <c r="S1531"/>
  <c r="R1531"/>
  <c r="Q1531"/>
  <c r="P1531"/>
  <c r="O1531"/>
  <c r="N1531"/>
  <c r="M1531"/>
  <c r="L1531"/>
  <c r="K1531"/>
  <c r="J1531"/>
  <c r="AH1530"/>
  <c r="AF1530"/>
  <c r="AE1530"/>
  <c r="AD1530"/>
  <c r="AC1530"/>
  <c r="AB1530"/>
  <c r="AA1530"/>
  <c r="Z1530"/>
  <c r="Y1530"/>
  <c r="X1530"/>
  <c r="W1530"/>
  <c r="V1530"/>
  <c r="U1530"/>
  <c r="T1530"/>
  <c r="S1530"/>
  <c r="R1530"/>
  <c r="Q1530"/>
  <c r="P1530"/>
  <c r="O1530"/>
  <c r="N1530"/>
  <c r="M1530"/>
  <c r="L1530"/>
  <c r="K1530"/>
  <c r="J1530"/>
  <c r="AH1529"/>
  <c r="AF1529"/>
  <c r="AE1529"/>
  <c r="AD1529"/>
  <c r="AC1529"/>
  <c r="AB1529"/>
  <c r="AA1529"/>
  <c r="Z1529"/>
  <c r="Y1529"/>
  <c r="X1529"/>
  <c r="W1529"/>
  <c r="V1529"/>
  <c r="U1529"/>
  <c r="T1529"/>
  <c r="S1529"/>
  <c r="R1529"/>
  <c r="Q1529"/>
  <c r="P1529"/>
  <c r="O1529"/>
  <c r="N1529"/>
  <c r="M1529"/>
  <c r="L1529"/>
  <c r="K1529"/>
  <c r="J1529"/>
  <c r="AH1528"/>
  <c r="AF1528"/>
  <c r="AE1528"/>
  <c r="AD1528"/>
  <c r="AC1528"/>
  <c r="AB1528"/>
  <c r="AA1528"/>
  <c r="Z1528"/>
  <c r="Y1528"/>
  <c r="X1528"/>
  <c r="W1528"/>
  <c r="V1528"/>
  <c r="U1528"/>
  <c r="T1528"/>
  <c r="S1528"/>
  <c r="R1528"/>
  <c r="Q1528"/>
  <c r="P1528"/>
  <c r="O1528"/>
  <c r="N1528"/>
  <c r="M1528"/>
  <c r="L1528"/>
  <c r="K1528"/>
  <c r="J1528"/>
  <c r="AH1527"/>
  <c r="AF1527"/>
  <c r="AE1527"/>
  <c r="AD1527"/>
  <c r="AC1527"/>
  <c r="AB1527"/>
  <c r="AA1527"/>
  <c r="Z1527"/>
  <c r="Y1527"/>
  <c r="X1527"/>
  <c r="W1527"/>
  <c r="V1527"/>
  <c r="U1527"/>
  <c r="T1527"/>
  <c r="S1527"/>
  <c r="R1527"/>
  <c r="Q1527"/>
  <c r="P1527"/>
  <c r="O1527"/>
  <c r="N1527"/>
  <c r="M1527"/>
  <c r="L1527"/>
  <c r="K1527"/>
  <c r="J1527"/>
  <c r="AH1526"/>
  <c r="AF1526"/>
  <c r="AE1526"/>
  <c r="AD1526"/>
  <c r="AC1526"/>
  <c r="AB1526"/>
  <c r="AA1526"/>
  <c r="Z1526"/>
  <c r="Y1526"/>
  <c r="X1526"/>
  <c r="W1526"/>
  <c r="V1526"/>
  <c r="U1526"/>
  <c r="T1526"/>
  <c r="S1526"/>
  <c r="R1526"/>
  <c r="Q1526"/>
  <c r="P1526"/>
  <c r="O1526"/>
  <c r="N1526"/>
  <c r="M1526"/>
  <c r="L1526"/>
  <c r="K1526"/>
  <c r="J1526"/>
  <c r="AH1525"/>
  <c r="AF1525"/>
  <c r="AE1525"/>
  <c r="AD1525"/>
  <c r="AC1525"/>
  <c r="AB1525"/>
  <c r="AA1525"/>
  <c r="Z1525"/>
  <c r="Y1525"/>
  <c r="X1525"/>
  <c r="W1525"/>
  <c r="V1525"/>
  <c r="U1525"/>
  <c r="T1525"/>
  <c r="S1525"/>
  <c r="R1525"/>
  <c r="Q1525"/>
  <c r="P1525"/>
  <c r="O1525"/>
  <c r="N1525"/>
  <c r="M1525"/>
  <c r="L1525"/>
  <c r="K1525"/>
  <c r="J1525"/>
  <c r="AH1524"/>
  <c r="AF1524"/>
  <c r="AE1524"/>
  <c r="AD1524"/>
  <c r="AC1524"/>
  <c r="AB1524"/>
  <c r="AA1524"/>
  <c r="Z1524"/>
  <c r="Y1524"/>
  <c r="X1524"/>
  <c r="W1524"/>
  <c r="V1524"/>
  <c r="U1524"/>
  <c r="T1524"/>
  <c r="S1524"/>
  <c r="R1524"/>
  <c r="Q1524"/>
  <c r="P1524"/>
  <c r="O1524"/>
  <c r="N1524"/>
  <c r="M1524"/>
  <c r="L1524"/>
  <c r="K1524"/>
  <c r="J1524"/>
  <c r="AH1523"/>
  <c r="AF1523"/>
  <c r="AE1523"/>
  <c r="AD1523"/>
  <c r="AC1523"/>
  <c r="AB1523"/>
  <c r="AA1523"/>
  <c r="Z1523"/>
  <c r="Y1523"/>
  <c r="X1523"/>
  <c r="W1523"/>
  <c r="V1523"/>
  <c r="U1523"/>
  <c r="T1523"/>
  <c r="S1523"/>
  <c r="R1523"/>
  <c r="Q1523"/>
  <c r="P1523"/>
  <c r="O1523"/>
  <c r="N1523"/>
  <c r="M1523"/>
  <c r="L1523"/>
  <c r="K1523"/>
  <c r="J1523"/>
  <c r="AH1522"/>
  <c r="AF1522"/>
  <c r="AE1522"/>
  <c r="AD1522"/>
  <c r="AC1522"/>
  <c r="AB1522"/>
  <c r="AA1522"/>
  <c r="Z1522"/>
  <c r="Y1522"/>
  <c r="X1522"/>
  <c r="W1522"/>
  <c r="V1522"/>
  <c r="U1522"/>
  <c r="T1522"/>
  <c r="S1522"/>
  <c r="R1522"/>
  <c r="Q1522"/>
  <c r="P1522"/>
  <c r="O1522"/>
  <c r="N1522"/>
  <c r="M1522"/>
  <c r="L1522"/>
  <c r="K1522"/>
  <c r="J1522"/>
  <c r="AH1521"/>
  <c r="AF1521"/>
  <c r="AE1521"/>
  <c r="AD1521"/>
  <c r="AC1521"/>
  <c r="AB1521"/>
  <c r="AA1521"/>
  <c r="Z1521"/>
  <c r="Y1521"/>
  <c r="X1521"/>
  <c r="W1521"/>
  <c r="V1521"/>
  <c r="U1521"/>
  <c r="T1521"/>
  <c r="S1521"/>
  <c r="R1521"/>
  <c r="Q1521"/>
  <c r="P1521"/>
  <c r="O1521"/>
  <c r="N1521"/>
  <c r="M1521"/>
  <c r="L1521"/>
  <c r="K1521"/>
  <c r="J1521"/>
  <c r="AH1520"/>
  <c r="AF1520"/>
  <c r="AE1520"/>
  <c r="AD1520"/>
  <c r="AC1520"/>
  <c r="AB1520"/>
  <c r="AA1520"/>
  <c r="Z1520"/>
  <c r="Y1520"/>
  <c r="X1520"/>
  <c r="W1520"/>
  <c r="V1520"/>
  <c r="U1520"/>
  <c r="T1520"/>
  <c r="S1520"/>
  <c r="R1520"/>
  <c r="Q1520"/>
  <c r="P1520"/>
  <c r="O1520"/>
  <c r="N1520"/>
  <c r="M1520"/>
  <c r="L1520"/>
  <c r="K1520"/>
  <c r="J1520"/>
  <c r="AH1519"/>
  <c r="AF1519"/>
  <c r="AE1519"/>
  <c r="AD1519"/>
  <c r="AC1519"/>
  <c r="AB1519"/>
  <c r="AA1519"/>
  <c r="Z1519"/>
  <c r="Y1519"/>
  <c r="X1519"/>
  <c r="W1519"/>
  <c r="V1519"/>
  <c r="U1519"/>
  <c r="T1519"/>
  <c r="S1519"/>
  <c r="R1519"/>
  <c r="Q1519"/>
  <c r="P1519"/>
  <c r="O1519"/>
  <c r="N1519"/>
  <c r="M1519"/>
  <c r="L1519"/>
  <c r="K1519"/>
  <c r="J1519"/>
  <c r="AH1518"/>
  <c r="AF1518"/>
  <c r="AE1518"/>
  <c r="AD1518"/>
  <c r="AC1518"/>
  <c r="AB1518"/>
  <c r="AA1518"/>
  <c r="Z1518"/>
  <c r="Y1518"/>
  <c r="X1518"/>
  <c r="W1518"/>
  <c r="V1518"/>
  <c r="U1518"/>
  <c r="T1518"/>
  <c r="S1518"/>
  <c r="R1518"/>
  <c r="Q1518"/>
  <c r="P1518"/>
  <c r="O1518"/>
  <c r="N1518"/>
  <c r="M1518"/>
  <c r="L1518"/>
  <c r="K1518"/>
  <c r="J1518"/>
  <c r="AH1517"/>
  <c r="AF1517"/>
  <c r="AE1517"/>
  <c r="AD1517"/>
  <c r="AC1517"/>
  <c r="AB1517"/>
  <c r="AA1517"/>
  <c r="Z1517"/>
  <c r="Y1517"/>
  <c r="X1517"/>
  <c r="W1517"/>
  <c r="V1517"/>
  <c r="U1517"/>
  <c r="T1517"/>
  <c r="S1517"/>
  <c r="R1517"/>
  <c r="Q1517"/>
  <c r="P1517"/>
  <c r="O1517"/>
  <c r="N1517"/>
  <c r="M1517"/>
  <c r="L1517"/>
  <c r="K1517"/>
  <c r="J1517"/>
  <c r="AH1516"/>
  <c r="AF1516"/>
  <c r="AE1516"/>
  <c r="AD1516"/>
  <c r="AC1516"/>
  <c r="AB1516"/>
  <c r="AA1516"/>
  <c r="Z1516"/>
  <c r="Y1516"/>
  <c r="X1516"/>
  <c r="W1516"/>
  <c r="V1516"/>
  <c r="U1516"/>
  <c r="T1516"/>
  <c r="S1516"/>
  <c r="R1516"/>
  <c r="Q1516"/>
  <c r="P1516"/>
  <c r="O1516"/>
  <c r="N1516"/>
  <c r="M1516"/>
  <c r="L1516"/>
  <c r="K1516"/>
  <c r="J1516"/>
  <c r="AH1515"/>
  <c r="AF1515"/>
  <c r="AE1515"/>
  <c r="AD1515"/>
  <c r="AC1515"/>
  <c r="AB1515"/>
  <c r="AA1515"/>
  <c r="Z1515"/>
  <c r="Y1515"/>
  <c r="X1515"/>
  <c r="W1515"/>
  <c r="V1515"/>
  <c r="U1515"/>
  <c r="T1515"/>
  <c r="S1515"/>
  <c r="R1515"/>
  <c r="Q1515"/>
  <c r="P1515"/>
  <c r="O1515"/>
  <c r="N1515"/>
  <c r="M1515"/>
  <c r="L1515"/>
  <c r="K1515"/>
  <c r="J1515"/>
  <c r="AH1514"/>
  <c r="AF1514"/>
  <c r="AE1514"/>
  <c r="AD1514"/>
  <c r="AC1514"/>
  <c r="AB1514"/>
  <c r="AA1514"/>
  <c r="Z1514"/>
  <c r="Y1514"/>
  <c r="X1514"/>
  <c r="W1514"/>
  <c r="V1514"/>
  <c r="U1514"/>
  <c r="T1514"/>
  <c r="S1514"/>
  <c r="R1514"/>
  <c r="Q1514"/>
  <c r="P1514"/>
  <c r="O1514"/>
  <c r="N1514"/>
  <c r="M1514"/>
  <c r="L1514"/>
  <c r="K1514"/>
  <c r="J1514"/>
  <c r="AH1513"/>
  <c r="AF1513"/>
  <c r="AE1513"/>
  <c r="AD1513"/>
  <c r="AC1513"/>
  <c r="AB1513"/>
  <c r="AA1513"/>
  <c r="Z1513"/>
  <c r="Y1513"/>
  <c r="X1513"/>
  <c r="W1513"/>
  <c r="V1513"/>
  <c r="U1513"/>
  <c r="T1513"/>
  <c r="S1513"/>
  <c r="R1513"/>
  <c r="Q1513"/>
  <c r="P1513"/>
  <c r="O1513"/>
  <c r="N1513"/>
  <c r="M1513"/>
  <c r="L1513"/>
  <c r="K1513"/>
  <c r="J1513"/>
  <c r="AH1512"/>
  <c r="AF1512"/>
  <c r="AE1512"/>
  <c r="AD1512"/>
  <c r="AC1512"/>
  <c r="AB1512"/>
  <c r="AA1512"/>
  <c r="Z1512"/>
  <c r="Y1512"/>
  <c r="X1512"/>
  <c r="W1512"/>
  <c r="V1512"/>
  <c r="U1512"/>
  <c r="T1512"/>
  <c r="S1512"/>
  <c r="R1512"/>
  <c r="Q1512"/>
  <c r="P1512"/>
  <c r="O1512"/>
  <c r="N1512"/>
  <c r="M1512"/>
  <c r="L1512"/>
  <c r="K1512"/>
  <c r="J1512"/>
  <c r="AH1511"/>
  <c r="AF1511"/>
  <c r="AE1511"/>
  <c r="AD1511"/>
  <c r="AC1511"/>
  <c r="AB1511"/>
  <c r="AA1511"/>
  <c r="Z1511"/>
  <c r="Y1511"/>
  <c r="X1511"/>
  <c r="W1511"/>
  <c r="V1511"/>
  <c r="U1511"/>
  <c r="T1511"/>
  <c r="S1511"/>
  <c r="R1511"/>
  <c r="Q1511"/>
  <c r="P1511"/>
  <c r="O1511"/>
  <c r="N1511"/>
  <c r="M1511"/>
  <c r="L1511"/>
  <c r="K1511"/>
  <c r="J1511"/>
  <c r="AH1510"/>
  <c r="AF1510"/>
  <c r="AE1510"/>
  <c r="AD1510"/>
  <c r="AC1510"/>
  <c r="AB1510"/>
  <c r="AA1510"/>
  <c r="Z1510"/>
  <c r="Y1510"/>
  <c r="X1510"/>
  <c r="W1510"/>
  <c r="V1510"/>
  <c r="U1510"/>
  <c r="T1510"/>
  <c r="S1510"/>
  <c r="R1510"/>
  <c r="Q1510"/>
  <c r="P1510"/>
  <c r="O1510"/>
  <c r="N1510"/>
  <c r="M1510"/>
  <c r="L1510"/>
  <c r="K1510"/>
  <c r="J1510"/>
  <c r="AH1509"/>
  <c r="AF1509"/>
  <c r="AE1509"/>
  <c r="AD1509"/>
  <c r="AC1509"/>
  <c r="AB1509"/>
  <c r="AA1509"/>
  <c r="Z1509"/>
  <c r="Y1509"/>
  <c r="X1509"/>
  <c r="W1509"/>
  <c r="V1509"/>
  <c r="U1509"/>
  <c r="T1509"/>
  <c r="S1509"/>
  <c r="R1509"/>
  <c r="Q1509"/>
  <c r="P1509"/>
  <c r="O1509"/>
  <c r="N1509"/>
  <c r="M1509"/>
  <c r="L1509"/>
  <c r="K1509"/>
  <c r="J1509"/>
  <c r="AH1508"/>
  <c r="AF1508"/>
  <c r="AE1508"/>
  <c r="AD1508"/>
  <c r="AC1508"/>
  <c r="AB1508"/>
  <c r="AA1508"/>
  <c r="Z1508"/>
  <c r="Y1508"/>
  <c r="X1508"/>
  <c r="W1508"/>
  <c r="V1508"/>
  <c r="U1508"/>
  <c r="T1508"/>
  <c r="S1508"/>
  <c r="R1508"/>
  <c r="Q1508"/>
  <c r="P1508"/>
  <c r="O1508"/>
  <c r="N1508"/>
  <c r="M1508"/>
  <c r="L1508"/>
  <c r="K1508"/>
  <c r="J1508"/>
  <c r="AH1507"/>
  <c r="AF1507"/>
  <c r="AE1507"/>
  <c r="AD1507"/>
  <c r="AC1507"/>
  <c r="AB1507"/>
  <c r="AA1507"/>
  <c r="Z1507"/>
  <c r="Y1507"/>
  <c r="X1507"/>
  <c r="W1507"/>
  <c r="V1507"/>
  <c r="U1507"/>
  <c r="T1507"/>
  <c r="S1507"/>
  <c r="R1507"/>
  <c r="Q1507"/>
  <c r="P1507"/>
  <c r="O1507"/>
  <c r="N1507"/>
  <c r="M1507"/>
  <c r="L1507"/>
  <c r="K1507"/>
  <c r="J1507"/>
  <c r="AH1506"/>
  <c r="AF1506"/>
  <c r="AE1506"/>
  <c r="AD1506"/>
  <c r="AC1506"/>
  <c r="AB1506"/>
  <c r="AA1506"/>
  <c r="Z1506"/>
  <c r="Y1506"/>
  <c r="X1506"/>
  <c r="W1506"/>
  <c r="V1506"/>
  <c r="U1506"/>
  <c r="T1506"/>
  <c r="S1506"/>
  <c r="R1506"/>
  <c r="Q1506"/>
  <c r="P1506"/>
  <c r="O1506"/>
  <c r="N1506"/>
  <c r="M1506"/>
  <c r="L1506"/>
  <c r="K1506"/>
  <c r="J1506"/>
  <c r="AH1505"/>
  <c r="AF1505"/>
  <c r="AE1505"/>
  <c r="AD1505"/>
  <c r="AC1505"/>
  <c r="AB1505"/>
  <c r="AA1505"/>
  <c r="Z1505"/>
  <c r="Y1505"/>
  <c r="X1505"/>
  <c r="W1505"/>
  <c r="V1505"/>
  <c r="U1505"/>
  <c r="T1505"/>
  <c r="S1505"/>
  <c r="R1505"/>
  <c r="Q1505"/>
  <c r="P1505"/>
  <c r="O1505"/>
  <c r="N1505"/>
  <c r="M1505"/>
  <c r="L1505"/>
  <c r="K1505"/>
  <c r="J1505"/>
  <c r="AH1504"/>
  <c r="AF1504"/>
  <c r="AE1504"/>
  <c r="AD1504"/>
  <c r="AC1504"/>
  <c r="AB1504"/>
  <c r="AA1504"/>
  <c r="Z1504"/>
  <c r="Y1504"/>
  <c r="X1504"/>
  <c r="W1504"/>
  <c r="V1504"/>
  <c r="U1504"/>
  <c r="T1504"/>
  <c r="S1504"/>
  <c r="R1504"/>
  <c r="Q1504"/>
  <c r="P1504"/>
  <c r="O1504"/>
  <c r="N1504"/>
  <c r="M1504"/>
  <c r="L1504"/>
  <c r="K1504"/>
  <c r="J1504"/>
  <c r="AH1503"/>
  <c r="AF1503"/>
  <c r="AE1503"/>
  <c r="AD1503"/>
  <c r="AC1503"/>
  <c r="AB1503"/>
  <c r="AA1503"/>
  <c r="Z1503"/>
  <c r="Y1503"/>
  <c r="X1503"/>
  <c r="W1503"/>
  <c r="V1503"/>
  <c r="U1503"/>
  <c r="T1503"/>
  <c r="S1503"/>
  <c r="R1503"/>
  <c r="Q1503"/>
  <c r="P1503"/>
  <c r="O1503"/>
  <c r="N1503"/>
  <c r="M1503"/>
  <c r="L1503"/>
  <c r="K1503"/>
  <c r="J1503"/>
  <c r="AH1502"/>
  <c r="AF1502"/>
  <c r="AE1502"/>
  <c r="AD1502"/>
  <c r="AC1502"/>
  <c r="AB1502"/>
  <c r="AA1502"/>
  <c r="Z1502"/>
  <c r="Y1502"/>
  <c r="X1502"/>
  <c r="W1502"/>
  <c r="V1502"/>
  <c r="U1502"/>
  <c r="T1502"/>
  <c r="S1502"/>
  <c r="R1502"/>
  <c r="Q1502"/>
  <c r="P1502"/>
  <c r="O1502"/>
  <c r="N1502"/>
  <c r="M1502"/>
  <c r="L1502"/>
  <c r="K1502"/>
  <c r="J1502"/>
  <c r="AH1501"/>
  <c r="AF1501"/>
  <c r="AE1501"/>
  <c r="AD1501"/>
  <c r="AC1501"/>
  <c r="AB1501"/>
  <c r="AA1501"/>
  <c r="Z1501"/>
  <c r="Y1501"/>
  <c r="X1501"/>
  <c r="W1501"/>
  <c r="V1501"/>
  <c r="U1501"/>
  <c r="T1501"/>
  <c r="S1501"/>
  <c r="R1501"/>
  <c r="Q1501"/>
  <c r="P1501"/>
  <c r="O1501"/>
  <c r="N1501"/>
  <c r="M1501"/>
  <c r="L1501"/>
  <c r="K1501"/>
  <c r="J1501"/>
  <c r="AH1500"/>
  <c r="AF1500"/>
  <c r="AE1500"/>
  <c r="AD1500"/>
  <c r="AC1500"/>
  <c r="AB1500"/>
  <c r="AA1500"/>
  <c r="Z1500"/>
  <c r="Y1500"/>
  <c r="X1500"/>
  <c r="W1500"/>
  <c r="V1500"/>
  <c r="U1500"/>
  <c r="T1500"/>
  <c r="S1500"/>
  <c r="R1500"/>
  <c r="Q1500"/>
  <c r="P1500"/>
  <c r="O1500"/>
  <c r="N1500"/>
  <c r="M1500"/>
  <c r="L1500"/>
  <c r="K1500"/>
  <c r="J1500"/>
  <c r="AH1499"/>
  <c r="AF1499"/>
  <c r="AE1499"/>
  <c r="AD1499"/>
  <c r="AC1499"/>
  <c r="AB1499"/>
  <c r="AA1499"/>
  <c r="Z1499"/>
  <c r="Y1499"/>
  <c r="X1499"/>
  <c r="W1499"/>
  <c r="V1499"/>
  <c r="U1499"/>
  <c r="T1499"/>
  <c r="S1499"/>
  <c r="R1499"/>
  <c r="Q1499"/>
  <c r="P1499"/>
  <c r="O1499"/>
  <c r="N1499"/>
  <c r="M1499"/>
  <c r="L1499"/>
  <c r="K1499"/>
  <c r="J1499"/>
  <c r="AH1498"/>
  <c r="AF1498"/>
  <c r="AE1498"/>
  <c r="AD1498"/>
  <c r="AC1498"/>
  <c r="AB1498"/>
  <c r="AA1498"/>
  <c r="Z1498"/>
  <c r="Y1498"/>
  <c r="X1498"/>
  <c r="W1498"/>
  <c r="V1498"/>
  <c r="U1498"/>
  <c r="T1498"/>
  <c r="S1498"/>
  <c r="R1498"/>
  <c r="Q1498"/>
  <c r="P1498"/>
  <c r="O1498"/>
  <c r="N1498"/>
  <c r="M1498"/>
  <c r="L1498"/>
  <c r="K1498"/>
  <c r="J1498"/>
  <c r="AH1497"/>
  <c r="AF1497"/>
  <c r="AE1497"/>
  <c r="AD1497"/>
  <c r="AC1497"/>
  <c r="AB1497"/>
  <c r="AA1497"/>
  <c r="Z1497"/>
  <c r="Y1497"/>
  <c r="X1497"/>
  <c r="W1497"/>
  <c r="V1497"/>
  <c r="U1497"/>
  <c r="T1497"/>
  <c r="S1497"/>
  <c r="R1497"/>
  <c r="Q1497"/>
  <c r="P1497"/>
  <c r="O1497"/>
  <c r="N1497"/>
  <c r="M1497"/>
  <c r="L1497"/>
  <c r="K1497"/>
  <c r="J1497"/>
  <c r="AH1496"/>
  <c r="AF1496"/>
  <c r="AE1496"/>
  <c r="AD1496"/>
  <c r="AC1496"/>
  <c r="AB1496"/>
  <c r="AA1496"/>
  <c r="Z1496"/>
  <c r="Y1496"/>
  <c r="X1496"/>
  <c r="W1496"/>
  <c r="V1496"/>
  <c r="U1496"/>
  <c r="T1496"/>
  <c r="S1496"/>
  <c r="R1496"/>
  <c r="Q1496"/>
  <c r="P1496"/>
  <c r="O1496"/>
  <c r="N1496"/>
  <c r="M1496"/>
  <c r="L1496"/>
  <c r="K1496"/>
  <c r="J1496"/>
  <c r="AH1495"/>
  <c r="AF1495"/>
  <c r="AE1495"/>
  <c r="AD1495"/>
  <c r="AC1495"/>
  <c r="AB1495"/>
  <c r="AA1495"/>
  <c r="Z1495"/>
  <c r="Y1495"/>
  <c r="X1495"/>
  <c r="W1495"/>
  <c r="V1495"/>
  <c r="U1495"/>
  <c r="T1495"/>
  <c r="S1495"/>
  <c r="R1495"/>
  <c r="Q1495"/>
  <c r="P1495"/>
  <c r="O1495"/>
  <c r="N1495"/>
  <c r="M1495"/>
  <c r="L1495"/>
  <c r="K1495"/>
  <c r="J1495"/>
  <c r="AH1494"/>
  <c r="AF1494"/>
  <c r="AE1494"/>
  <c r="AD1494"/>
  <c r="AC1494"/>
  <c r="AB1494"/>
  <c r="AA1494"/>
  <c r="Z1494"/>
  <c r="Y1494"/>
  <c r="X1494"/>
  <c r="W1494"/>
  <c r="V1494"/>
  <c r="U1494"/>
  <c r="T1494"/>
  <c r="S1494"/>
  <c r="R1494"/>
  <c r="Q1494"/>
  <c r="P1494"/>
  <c r="O1494"/>
  <c r="N1494"/>
  <c r="M1494"/>
  <c r="L1494"/>
  <c r="K1494"/>
  <c r="J1494"/>
  <c r="AH1493"/>
  <c r="AF1493"/>
  <c r="AE1493"/>
  <c r="AD1493"/>
  <c r="AC1493"/>
  <c r="AB1493"/>
  <c r="AA1493"/>
  <c r="Z1493"/>
  <c r="Y1493"/>
  <c r="X1493"/>
  <c r="W1493"/>
  <c r="V1493"/>
  <c r="U1493"/>
  <c r="T1493"/>
  <c r="S1493"/>
  <c r="R1493"/>
  <c r="Q1493"/>
  <c r="P1493"/>
  <c r="O1493"/>
  <c r="N1493"/>
  <c r="M1493"/>
  <c r="L1493"/>
  <c r="K1493"/>
  <c r="J1493"/>
  <c r="AH1492"/>
  <c r="AF1492"/>
  <c r="AE1492"/>
  <c r="AD1492"/>
  <c r="AC1492"/>
  <c r="AB1492"/>
  <c r="AA1492"/>
  <c r="Z1492"/>
  <c r="Y1492"/>
  <c r="X1492"/>
  <c r="W1492"/>
  <c r="V1492"/>
  <c r="U1492"/>
  <c r="T1492"/>
  <c r="S1492"/>
  <c r="R1492"/>
  <c r="Q1492"/>
  <c r="P1492"/>
  <c r="O1492"/>
  <c r="N1492"/>
  <c r="M1492"/>
  <c r="L1492"/>
  <c r="K1492"/>
  <c r="J1492"/>
  <c r="AH1491"/>
  <c r="AF1491"/>
  <c r="AE1491"/>
  <c r="AD1491"/>
  <c r="AC1491"/>
  <c r="AB1491"/>
  <c r="AA1491"/>
  <c r="Z1491"/>
  <c r="Y1491"/>
  <c r="X1491"/>
  <c r="W1491"/>
  <c r="V1491"/>
  <c r="U1491"/>
  <c r="T1491"/>
  <c r="S1491"/>
  <c r="R1491"/>
  <c r="Q1491"/>
  <c r="P1491"/>
  <c r="O1491"/>
  <c r="N1491"/>
  <c r="M1491"/>
  <c r="L1491"/>
  <c r="K1491"/>
  <c r="J1491"/>
  <c r="AH2822"/>
  <c r="AH2821"/>
  <c r="AH2820"/>
  <c r="AH2819"/>
  <c r="AH2818"/>
  <c r="AH2817"/>
  <c r="AH2816"/>
  <c r="O291" i="2"/>
  <c r="N291"/>
  <c r="M291"/>
  <c r="L291"/>
  <c r="K291"/>
  <c r="J291"/>
  <c r="I291"/>
  <c r="H291"/>
  <c r="O290"/>
  <c r="N290"/>
  <c r="M290"/>
  <c r="L290"/>
  <c r="K290"/>
  <c r="J290"/>
  <c r="I290"/>
  <c r="H290"/>
  <c r="O289"/>
  <c r="N289"/>
  <c r="M289"/>
  <c r="L289"/>
  <c r="K289"/>
  <c r="J289"/>
  <c r="I289"/>
  <c r="H289"/>
  <c r="O288"/>
  <c r="N288"/>
  <c r="M288"/>
  <c r="L288"/>
  <c r="K288"/>
  <c r="J288"/>
  <c r="I288"/>
  <c r="H288"/>
  <c r="O287"/>
  <c r="N287"/>
  <c r="M287"/>
  <c r="L287"/>
  <c r="K287"/>
  <c r="J287"/>
  <c r="I287"/>
  <c r="H287"/>
  <c r="O286"/>
  <c r="N286"/>
  <c r="M286"/>
  <c r="L286"/>
  <c r="K286"/>
  <c r="J286"/>
  <c r="I286"/>
  <c r="H286"/>
  <c r="O285"/>
  <c r="N285"/>
  <c r="M285"/>
  <c r="L285"/>
  <c r="K285"/>
  <c r="J285"/>
  <c r="I285"/>
  <c r="H285"/>
  <c r="O284"/>
  <c r="N284"/>
  <c r="M284"/>
  <c r="L284"/>
  <c r="K284"/>
  <c r="J284"/>
  <c r="I284"/>
  <c r="H284"/>
  <c r="O283"/>
  <c r="N283"/>
  <c r="M283"/>
  <c r="L283"/>
  <c r="K283"/>
  <c r="J283"/>
  <c r="I283"/>
  <c r="H283"/>
  <c r="O282"/>
  <c r="N282"/>
  <c r="M282"/>
  <c r="L282"/>
  <c r="K282"/>
  <c r="J282"/>
  <c r="I282"/>
  <c r="H282"/>
  <c r="AH2815" i="1"/>
  <c r="AH2814"/>
  <c r="AH2813"/>
  <c r="AH2812"/>
  <c r="AH2811"/>
  <c r="AH2810"/>
  <c r="AH2809"/>
  <c r="AH2808"/>
  <c r="AH2807"/>
  <c r="AH2806"/>
  <c r="AH2805"/>
  <c r="AH2804"/>
  <c r="AH2803"/>
  <c r="AH2802"/>
  <c r="AH2801"/>
  <c r="AH2800"/>
  <c r="AH2799"/>
  <c r="AH2798"/>
  <c r="AH2797"/>
  <c r="AH2796"/>
  <c r="AH2795"/>
  <c r="AH2794"/>
  <c r="AH2793"/>
  <c r="AH2792"/>
  <c r="AH2791"/>
  <c r="AH2790"/>
  <c r="AH2789"/>
  <c r="AH2788"/>
  <c r="AH2787"/>
  <c r="AH2786"/>
  <c r="AH2785"/>
  <c r="AH2784"/>
  <c r="AH2783"/>
  <c r="AH2782"/>
  <c r="AH2781"/>
  <c r="AH2780"/>
  <c r="AH2779"/>
  <c r="AH2778"/>
  <c r="AH2777"/>
  <c r="AH2776"/>
  <c r="AH2775"/>
  <c r="AH2774"/>
  <c r="AH2773"/>
  <c r="AH2772"/>
  <c r="AH2771"/>
  <c r="AH2770"/>
  <c r="AH2769"/>
  <c r="AH2768"/>
  <c r="AH2767"/>
  <c r="AH2766"/>
  <c r="AH2765"/>
  <c r="AH2764"/>
  <c r="AH2763"/>
  <c r="AH2762"/>
  <c r="AH2761"/>
  <c r="AH2760"/>
  <c r="AH2759"/>
  <c r="AH2758"/>
  <c r="AH2757"/>
  <c r="AH2756"/>
  <c r="AH2755"/>
  <c r="AH2754"/>
  <c r="AH2753"/>
  <c r="AH2752"/>
  <c r="AH2751"/>
  <c r="AH2750"/>
  <c r="AH2749"/>
  <c r="AH2748"/>
  <c r="AH2747"/>
  <c r="AH2746"/>
  <c r="AH2745"/>
  <c r="AH2744"/>
  <c r="AH2743"/>
  <c r="AH2742"/>
  <c r="AH2741"/>
  <c r="AH2740"/>
  <c r="AH2739"/>
  <c r="AH2738"/>
  <c r="AH2737"/>
  <c r="AH2736"/>
  <c r="AH2735"/>
  <c r="AH2734"/>
  <c r="AH2733"/>
  <c r="AH2732"/>
  <c r="AH2731"/>
  <c r="AH2730"/>
  <c r="AH2729"/>
  <c r="AF2822"/>
  <c r="AE2822"/>
  <c r="AD2822"/>
  <c r="AC2822"/>
  <c r="AB2822"/>
  <c r="AA2822"/>
  <c r="Z2822"/>
  <c r="Y2822"/>
  <c r="X2822"/>
  <c r="W2822"/>
  <c r="V2822"/>
  <c r="U2822"/>
  <c r="T2822"/>
  <c r="S2822"/>
  <c r="R2822"/>
  <c r="Q2822"/>
  <c r="P2822"/>
  <c r="O2822"/>
  <c r="N2822"/>
  <c r="M2822"/>
  <c r="L2822"/>
  <c r="K2822"/>
  <c r="J2822"/>
  <c r="AF2821"/>
  <c r="AE2821"/>
  <c r="AD2821"/>
  <c r="AC2821"/>
  <c r="AB2821"/>
  <c r="AA2821"/>
  <c r="Z2821"/>
  <c r="Y2821"/>
  <c r="X2821"/>
  <c r="W2821"/>
  <c r="V2821"/>
  <c r="U2821"/>
  <c r="T2821"/>
  <c r="S2821"/>
  <c r="R2821"/>
  <c r="Q2821"/>
  <c r="P2821"/>
  <c r="O2821"/>
  <c r="N2821"/>
  <c r="M2821"/>
  <c r="L2821"/>
  <c r="K2821"/>
  <c r="J2821"/>
  <c r="AF2820"/>
  <c r="AE2820"/>
  <c r="AD2820"/>
  <c r="AC2820"/>
  <c r="AB2820"/>
  <c r="AA2820"/>
  <c r="Z2820"/>
  <c r="Y2820"/>
  <c r="X2820"/>
  <c r="W2820"/>
  <c r="V2820"/>
  <c r="U2820"/>
  <c r="T2820"/>
  <c r="S2820"/>
  <c r="R2820"/>
  <c r="Q2820"/>
  <c r="P2820"/>
  <c r="O2820"/>
  <c r="N2820"/>
  <c r="M2820"/>
  <c r="L2820"/>
  <c r="K2820"/>
  <c r="J2820"/>
  <c r="AF2819"/>
  <c r="AE2819"/>
  <c r="AD2819"/>
  <c r="AC2819"/>
  <c r="AB2819"/>
  <c r="AA2819"/>
  <c r="Z2819"/>
  <c r="Y2819"/>
  <c r="X2819"/>
  <c r="W2819"/>
  <c r="V2819"/>
  <c r="U2819"/>
  <c r="T2819"/>
  <c r="S2819"/>
  <c r="R2819"/>
  <c r="Q2819"/>
  <c r="P2819"/>
  <c r="O2819"/>
  <c r="N2819"/>
  <c r="M2819"/>
  <c r="L2819"/>
  <c r="K2819"/>
  <c r="J2819"/>
  <c r="AF2818"/>
  <c r="AE2818"/>
  <c r="AD2818"/>
  <c r="AC2818"/>
  <c r="AB2818"/>
  <c r="AA2818"/>
  <c r="Z2818"/>
  <c r="Y2818"/>
  <c r="X2818"/>
  <c r="W2818"/>
  <c r="V2818"/>
  <c r="U2818"/>
  <c r="T2818"/>
  <c r="S2818"/>
  <c r="R2818"/>
  <c r="Q2818"/>
  <c r="P2818"/>
  <c r="O2818"/>
  <c r="N2818"/>
  <c r="M2818"/>
  <c r="L2818"/>
  <c r="K2818"/>
  <c r="J2818"/>
  <c r="AF2817"/>
  <c r="AE2817"/>
  <c r="AD2817"/>
  <c r="AC2817"/>
  <c r="AB2817"/>
  <c r="AA2817"/>
  <c r="Z2817"/>
  <c r="Y2817"/>
  <c r="X2817"/>
  <c r="W2817"/>
  <c r="V2817"/>
  <c r="U2817"/>
  <c r="T2817"/>
  <c r="S2817"/>
  <c r="R2817"/>
  <c r="Q2817"/>
  <c r="P2817"/>
  <c r="O2817"/>
  <c r="N2817"/>
  <c r="M2817"/>
  <c r="L2817"/>
  <c r="K2817"/>
  <c r="J2817"/>
  <c r="AF2816"/>
  <c r="AE2816"/>
  <c r="AD2816"/>
  <c r="AC2816"/>
  <c r="AB2816"/>
  <c r="AA2816"/>
  <c r="Z2816"/>
  <c r="Y2816"/>
  <c r="X2816"/>
  <c r="W2816"/>
  <c r="V2816"/>
  <c r="U2816"/>
  <c r="T2816"/>
  <c r="S2816"/>
  <c r="R2816"/>
  <c r="Q2816"/>
  <c r="P2816"/>
  <c r="O2816"/>
  <c r="N2816"/>
  <c r="M2816"/>
  <c r="L2816"/>
  <c r="K2816"/>
  <c r="J2816"/>
  <c r="AF2815"/>
  <c r="AE2815"/>
  <c r="AD2815"/>
  <c r="AC2815"/>
  <c r="AB2815"/>
  <c r="AA2815"/>
  <c r="Z2815"/>
  <c r="Y2815"/>
  <c r="X2815"/>
  <c r="W2815"/>
  <c r="V2815"/>
  <c r="U2815"/>
  <c r="T2815"/>
  <c r="S2815"/>
  <c r="R2815"/>
  <c r="Q2815"/>
  <c r="P2815"/>
  <c r="O2815"/>
  <c r="N2815"/>
  <c r="M2815"/>
  <c r="L2815"/>
  <c r="K2815"/>
  <c r="J2815"/>
  <c r="AF2814"/>
  <c r="AE2814"/>
  <c r="AD2814"/>
  <c r="AC2814"/>
  <c r="AB2814"/>
  <c r="AA2814"/>
  <c r="Z2814"/>
  <c r="Y2814"/>
  <c r="X2814"/>
  <c r="W2814"/>
  <c r="V2814"/>
  <c r="U2814"/>
  <c r="T2814"/>
  <c r="S2814"/>
  <c r="R2814"/>
  <c r="Q2814"/>
  <c r="P2814"/>
  <c r="O2814"/>
  <c r="N2814"/>
  <c r="M2814"/>
  <c r="L2814"/>
  <c r="K2814"/>
  <c r="J2814"/>
  <c r="AF2813"/>
  <c r="AE2813"/>
  <c r="AD2813"/>
  <c r="AC2813"/>
  <c r="AB2813"/>
  <c r="AA2813"/>
  <c r="Z2813"/>
  <c r="Y2813"/>
  <c r="X2813"/>
  <c r="W2813"/>
  <c r="V2813"/>
  <c r="U2813"/>
  <c r="T2813"/>
  <c r="S2813"/>
  <c r="R2813"/>
  <c r="Q2813"/>
  <c r="P2813"/>
  <c r="O2813"/>
  <c r="N2813"/>
  <c r="M2813"/>
  <c r="L2813"/>
  <c r="K2813"/>
  <c r="J2813"/>
  <c r="AF2812"/>
  <c r="AE2812"/>
  <c r="AD2812"/>
  <c r="AC2812"/>
  <c r="AB2812"/>
  <c r="AA2812"/>
  <c r="Z2812"/>
  <c r="Y2812"/>
  <c r="X2812"/>
  <c r="W2812"/>
  <c r="V2812"/>
  <c r="U2812"/>
  <c r="T2812"/>
  <c r="S2812"/>
  <c r="R2812"/>
  <c r="Q2812"/>
  <c r="P2812"/>
  <c r="O2812"/>
  <c r="N2812"/>
  <c r="M2812"/>
  <c r="L2812"/>
  <c r="K2812"/>
  <c r="J2812"/>
  <c r="AF2811"/>
  <c r="AE2811"/>
  <c r="AD2811"/>
  <c r="AC2811"/>
  <c r="AB2811"/>
  <c r="AA2811"/>
  <c r="Z2811"/>
  <c r="Y2811"/>
  <c r="X2811"/>
  <c r="W2811"/>
  <c r="V2811"/>
  <c r="U2811"/>
  <c r="T2811"/>
  <c r="S2811"/>
  <c r="R2811"/>
  <c r="Q2811"/>
  <c r="P2811"/>
  <c r="O2811"/>
  <c r="N2811"/>
  <c r="M2811"/>
  <c r="L2811"/>
  <c r="K2811"/>
  <c r="J2811"/>
  <c r="AF2810"/>
  <c r="AE2810"/>
  <c r="AD2810"/>
  <c r="AC2810"/>
  <c r="AB2810"/>
  <c r="AA2810"/>
  <c r="Z2810"/>
  <c r="Y2810"/>
  <c r="X2810"/>
  <c r="W2810"/>
  <c r="V2810"/>
  <c r="U2810"/>
  <c r="T2810"/>
  <c r="S2810"/>
  <c r="R2810"/>
  <c r="Q2810"/>
  <c r="P2810"/>
  <c r="O2810"/>
  <c r="N2810"/>
  <c r="M2810"/>
  <c r="L2810"/>
  <c r="K2810"/>
  <c r="J2810"/>
  <c r="AF2809"/>
  <c r="AE2809"/>
  <c r="AD2809"/>
  <c r="AC2809"/>
  <c r="AB2809"/>
  <c r="AA2809"/>
  <c r="Z2809"/>
  <c r="Y2809"/>
  <c r="X2809"/>
  <c r="W2809"/>
  <c r="V2809"/>
  <c r="U2809"/>
  <c r="T2809"/>
  <c r="S2809"/>
  <c r="R2809"/>
  <c r="Q2809"/>
  <c r="P2809"/>
  <c r="O2809"/>
  <c r="N2809"/>
  <c r="M2809"/>
  <c r="L2809"/>
  <c r="K2809"/>
  <c r="J2809"/>
  <c r="AF2808"/>
  <c r="AE2808"/>
  <c r="AD2808"/>
  <c r="AC2808"/>
  <c r="AB2808"/>
  <c r="AA2808"/>
  <c r="Z2808"/>
  <c r="Y2808"/>
  <c r="X2808"/>
  <c r="W2808"/>
  <c r="V2808"/>
  <c r="U2808"/>
  <c r="T2808"/>
  <c r="S2808"/>
  <c r="R2808"/>
  <c r="Q2808"/>
  <c r="P2808"/>
  <c r="O2808"/>
  <c r="N2808"/>
  <c r="M2808"/>
  <c r="L2808"/>
  <c r="K2808"/>
  <c r="J2808"/>
  <c r="AF2807"/>
  <c r="AE2807"/>
  <c r="AD2807"/>
  <c r="AC2807"/>
  <c r="AB2807"/>
  <c r="AA2807"/>
  <c r="Z2807"/>
  <c r="Y2807"/>
  <c r="X2807"/>
  <c r="W2807"/>
  <c r="V2807"/>
  <c r="U2807"/>
  <c r="T2807"/>
  <c r="S2807"/>
  <c r="R2807"/>
  <c r="Q2807"/>
  <c r="P2807"/>
  <c r="O2807"/>
  <c r="N2807"/>
  <c r="M2807"/>
  <c r="L2807"/>
  <c r="K2807"/>
  <c r="J2807"/>
  <c r="AF2806"/>
  <c r="AE2806"/>
  <c r="AD2806"/>
  <c r="AC2806"/>
  <c r="AB2806"/>
  <c r="AA2806"/>
  <c r="Z2806"/>
  <c r="Y2806"/>
  <c r="X2806"/>
  <c r="W2806"/>
  <c r="V2806"/>
  <c r="U2806"/>
  <c r="T2806"/>
  <c r="S2806"/>
  <c r="R2806"/>
  <c r="Q2806"/>
  <c r="P2806"/>
  <c r="O2806"/>
  <c r="N2806"/>
  <c r="M2806"/>
  <c r="L2806"/>
  <c r="K2806"/>
  <c r="J2806"/>
  <c r="AF2805"/>
  <c r="AE2805"/>
  <c r="AD2805"/>
  <c r="AC2805"/>
  <c r="AB2805"/>
  <c r="AA2805"/>
  <c r="Z2805"/>
  <c r="Y2805"/>
  <c r="X2805"/>
  <c r="W2805"/>
  <c r="V2805"/>
  <c r="U2805"/>
  <c r="T2805"/>
  <c r="S2805"/>
  <c r="R2805"/>
  <c r="Q2805"/>
  <c r="P2805"/>
  <c r="O2805"/>
  <c r="N2805"/>
  <c r="M2805"/>
  <c r="L2805"/>
  <c r="K2805"/>
  <c r="J2805"/>
  <c r="AF2804"/>
  <c r="AE2804"/>
  <c r="AD2804"/>
  <c r="AC2804"/>
  <c r="AB2804"/>
  <c r="AA2804"/>
  <c r="Z2804"/>
  <c r="Y2804"/>
  <c r="X2804"/>
  <c r="W2804"/>
  <c r="V2804"/>
  <c r="U2804"/>
  <c r="T2804"/>
  <c r="S2804"/>
  <c r="R2804"/>
  <c r="Q2804"/>
  <c r="P2804"/>
  <c r="O2804"/>
  <c r="N2804"/>
  <c r="M2804"/>
  <c r="L2804"/>
  <c r="K2804"/>
  <c r="J2804"/>
  <c r="AF2803"/>
  <c r="AE2803"/>
  <c r="AD2803"/>
  <c r="AC2803"/>
  <c r="AB2803"/>
  <c r="AA2803"/>
  <c r="Z2803"/>
  <c r="Y2803"/>
  <c r="X2803"/>
  <c r="W2803"/>
  <c r="V2803"/>
  <c r="U2803"/>
  <c r="T2803"/>
  <c r="S2803"/>
  <c r="R2803"/>
  <c r="Q2803"/>
  <c r="P2803"/>
  <c r="O2803"/>
  <c r="N2803"/>
  <c r="M2803"/>
  <c r="L2803"/>
  <c r="K2803"/>
  <c r="J2803"/>
  <c r="AF2802"/>
  <c r="AE2802"/>
  <c r="AD2802"/>
  <c r="AC2802"/>
  <c r="AB2802"/>
  <c r="AA2802"/>
  <c r="Z2802"/>
  <c r="Y2802"/>
  <c r="X2802"/>
  <c r="W2802"/>
  <c r="V2802"/>
  <c r="U2802"/>
  <c r="T2802"/>
  <c r="S2802"/>
  <c r="R2802"/>
  <c r="Q2802"/>
  <c r="P2802"/>
  <c r="O2802"/>
  <c r="N2802"/>
  <c r="M2802"/>
  <c r="L2802"/>
  <c r="K2802"/>
  <c r="J2802"/>
  <c r="AF2801"/>
  <c r="AE2801"/>
  <c r="AD2801"/>
  <c r="AC2801"/>
  <c r="AB2801"/>
  <c r="AA2801"/>
  <c r="Z2801"/>
  <c r="Y2801"/>
  <c r="X2801"/>
  <c r="W2801"/>
  <c r="V2801"/>
  <c r="U2801"/>
  <c r="T2801"/>
  <c r="S2801"/>
  <c r="R2801"/>
  <c r="Q2801"/>
  <c r="P2801"/>
  <c r="O2801"/>
  <c r="N2801"/>
  <c r="M2801"/>
  <c r="L2801"/>
  <c r="K2801"/>
  <c r="J2801"/>
  <c r="AF2800"/>
  <c r="AE2800"/>
  <c r="AD2800"/>
  <c r="AC2800"/>
  <c r="AB2800"/>
  <c r="AA2800"/>
  <c r="Z2800"/>
  <c r="Y2800"/>
  <c r="X2800"/>
  <c r="W2800"/>
  <c r="V2800"/>
  <c r="U2800"/>
  <c r="T2800"/>
  <c r="S2800"/>
  <c r="R2800"/>
  <c r="Q2800"/>
  <c r="P2800"/>
  <c r="O2800"/>
  <c r="N2800"/>
  <c r="M2800"/>
  <c r="L2800"/>
  <c r="K2800"/>
  <c r="J2800"/>
  <c r="AF2799"/>
  <c r="AE2799"/>
  <c r="AD2799"/>
  <c r="AC2799"/>
  <c r="AB2799"/>
  <c r="AA2799"/>
  <c r="Z2799"/>
  <c r="Y2799"/>
  <c r="X2799"/>
  <c r="W2799"/>
  <c r="V2799"/>
  <c r="U2799"/>
  <c r="T2799"/>
  <c r="S2799"/>
  <c r="R2799"/>
  <c r="Q2799"/>
  <c r="P2799"/>
  <c r="O2799"/>
  <c r="N2799"/>
  <c r="M2799"/>
  <c r="L2799"/>
  <c r="K2799"/>
  <c r="J2799"/>
  <c r="AF2798"/>
  <c r="AE2798"/>
  <c r="AD2798"/>
  <c r="AC2798"/>
  <c r="AB2798"/>
  <c r="AA2798"/>
  <c r="Z2798"/>
  <c r="Y2798"/>
  <c r="X2798"/>
  <c r="W2798"/>
  <c r="V2798"/>
  <c r="U2798"/>
  <c r="T2798"/>
  <c r="S2798"/>
  <c r="R2798"/>
  <c r="Q2798"/>
  <c r="P2798"/>
  <c r="O2798"/>
  <c r="N2798"/>
  <c r="M2798"/>
  <c r="L2798"/>
  <c r="K2798"/>
  <c r="J2798"/>
  <c r="AF2797"/>
  <c r="AE2797"/>
  <c r="AD2797"/>
  <c r="AC2797"/>
  <c r="AB2797"/>
  <c r="AA2797"/>
  <c r="Z2797"/>
  <c r="Y2797"/>
  <c r="X2797"/>
  <c r="W2797"/>
  <c r="V2797"/>
  <c r="U2797"/>
  <c r="T2797"/>
  <c r="S2797"/>
  <c r="R2797"/>
  <c r="Q2797"/>
  <c r="P2797"/>
  <c r="O2797"/>
  <c r="N2797"/>
  <c r="M2797"/>
  <c r="L2797"/>
  <c r="K2797"/>
  <c r="J2797"/>
  <c r="AF2796"/>
  <c r="AE2796"/>
  <c r="AD2796"/>
  <c r="AC2796"/>
  <c r="AB2796"/>
  <c r="AA2796"/>
  <c r="Z2796"/>
  <c r="Y2796"/>
  <c r="X2796"/>
  <c r="W2796"/>
  <c r="V2796"/>
  <c r="U2796"/>
  <c r="T2796"/>
  <c r="S2796"/>
  <c r="R2796"/>
  <c r="Q2796"/>
  <c r="P2796"/>
  <c r="O2796"/>
  <c r="N2796"/>
  <c r="M2796"/>
  <c r="L2796"/>
  <c r="K2796"/>
  <c r="J2796"/>
  <c r="AF2795"/>
  <c r="AE2795"/>
  <c r="AD2795"/>
  <c r="AC2795"/>
  <c r="AB2795"/>
  <c r="AA2795"/>
  <c r="Z2795"/>
  <c r="Y2795"/>
  <c r="X2795"/>
  <c r="W2795"/>
  <c r="V2795"/>
  <c r="U2795"/>
  <c r="T2795"/>
  <c r="S2795"/>
  <c r="R2795"/>
  <c r="Q2795"/>
  <c r="P2795"/>
  <c r="O2795"/>
  <c r="N2795"/>
  <c r="M2795"/>
  <c r="L2795"/>
  <c r="K2795"/>
  <c r="J2795"/>
  <c r="AF2794"/>
  <c r="AE2794"/>
  <c r="AD2794"/>
  <c r="AC2794"/>
  <c r="AB2794"/>
  <c r="AA2794"/>
  <c r="Z2794"/>
  <c r="Y2794"/>
  <c r="X2794"/>
  <c r="W2794"/>
  <c r="V2794"/>
  <c r="U2794"/>
  <c r="T2794"/>
  <c r="S2794"/>
  <c r="R2794"/>
  <c r="Q2794"/>
  <c r="P2794"/>
  <c r="O2794"/>
  <c r="N2794"/>
  <c r="M2794"/>
  <c r="L2794"/>
  <c r="K2794"/>
  <c r="J2794"/>
  <c r="AF2793"/>
  <c r="AE2793"/>
  <c r="AD2793"/>
  <c r="AC2793"/>
  <c r="AB2793"/>
  <c r="AA2793"/>
  <c r="Z2793"/>
  <c r="Y2793"/>
  <c r="X2793"/>
  <c r="W2793"/>
  <c r="V2793"/>
  <c r="U2793"/>
  <c r="T2793"/>
  <c r="S2793"/>
  <c r="R2793"/>
  <c r="Q2793"/>
  <c r="P2793"/>
  <c r="O2793"/>
  <c r="N2793"/>
  <c r="M2793"/>
  <c r="L2793"/>
  <c r="K2793"/>
  <c r="J2793"/>
  <c r="AF2792"/>
  <c r="AE2792"/>
  <c r="AD2792"/>
  <c r="AC2792"/>
  <c r="AB2792"/>
  <c r="AA2792"/>
  <c r="Z2792"/>
  <c r="Y2792"/>
  <c r="X2792"/>
  <c r="W2792"/>
  <c r="V2792"/>
  <c r="U2792"/>
  <c r="T2792"/>
  <c r="S2792"/>
  <c r="R2792"/>
  <c r="Q2792"/>
  <c r="P2792"/>
  <c r="O2792"/>
  <c r="N2792"/>
  <c r="M2792"/>
  <c r="L2792"/>
  <c r="K2792"/>
  <c r="J2792"/>
  <c r="AF2791"/>
  <c r="AE2791"/>
  <c r="AD2791"/>
  <c r="AC2791"/>
  <c r="AB2791"/>
  <c r="AA2791"/>
  <c r="Z2791"/>
  <c r="Y2791"/>
  <c r="X2791"/>
  <c r="W2791"/>
  <c r="V2791"/>
  <c r="U2791"/>
  <c r="T2791"/>
  <c r="S2791"/>
  <c r="R2791"/>
  <c r="Q2791"/>
  <c r="P2791"/>
  <c r="O2791"/>
  <c r="N2791"/>
  <c r="M2791"/>
  <c r="L2791"/>
  <c r="K2791"/>
  <c r="J2791"/>
  <c r="AF2790"/>
  <c r="AE2790"/>
  <c r="AD2790"/>
  <c r="AC2790"/>
  <c r="AB2790"/>
  <c r="AA2790"/>
  <c r="Z2790"/>
  <c r="Y2790"/>
  <c r="X2790"/>
  <c r="W2790"/>
  <c r="V2790"/>
  <c r="U2790"/>
  <c r="T2790"/>
  <c r="S2790"/>
  <c r="R2790"/>
  <c r="Q2790"/>
  <c r="P2790"/>
  <c r="O2790"/>
  <c r="N2790"/>
  <c r="M2790"/>
  <c r="L2790"/>
  <c r="K2790"/>
  <c r="J2790"/>
  <c r="AF2789"/>
  <c r="AE2789"/>
  <c r="AD2789"/>
  <c r="AC2789"/>
  <c r="AB2789"/>
  <c r="AA2789"/>
  <c r="Z2789"/>
  <c r="Y2789"/>
  <c r="X2789"/>
  <c r="W2789"/>
  <c r="V2789"/>
  <c r="U2789"/>
  <c r="T2789"/>
  <c r="S2789"/>
  <c r="R2789"/>
  <c r="Q2789"/>
  <c r="P2789"/>
  <c r="O2789"/>
  <c r="N2789"/>
  <c r="M2789"/>
  <c r="L2789"/>
  <c r="K2789"/>
  <c r="J2789"/>
  <c r="AF2788"/>
  <c r="AE2788"/>
  <c r="AD2788"/>
  <c r="AC2788"/>
  <c r="AB2788"/>
  <c r="AA2788"/>
  <c r="Z2788"/>
  <c r="Y2788"/>
  <c r="X2788"/>
  <c r="W2788"/>
  <c r="V2788"/>
  <c r="U2788"/>
  <c r="T2788"/>
  <c r="S2788"/>
  <c r="R2788"/>
  <c r="Q2788"/>
  <c r="P2788"/>
  <c r="O2788"/>
  <c r="N2788"/>
  <c r="M2788"/>
  <c r="L2788"/>
  <c r="K2788"/>
  <c r="J2788"/>
  <c r="AF2787"/>
  <c r="AE2787"/>
  <c r="AD2787"/>
  <c r="AC2787"/>
  <c r="AB2787"/>
  <c r="AA2787"/>
  <c r="Z2787"/>
  <c r="Y2787"/>
  <c r="X2787"/>
  <c r="W2787"/>
  <c r="V2787"/>
  <c r="U2787"/>
  <c r="T2787"/>
  <c r="S2787"/>
  <c r="R2787"/>
  <c r="Q2787"/>
  <c r="P2787"/>
  <c r="O2787"/>
  <c r="N2787"/>
  <c r="M2787"/>
  <c r="L2787"/>
  <c r="K2787"/>
  <c r="J2787"/>
  <c r="AF2786"/>
  <c r="AE2786"/>
  <c r="AD2786"/>
  <c r="AC2786"/>
  <c r="AB2786"/>
  <c r="AA2786"/>
  <c r="Z2786"/>
  <c r="Y2786"/>
  <c r="X2786"/>
  <c r="W2786"/>
  <c r="V2786"/>
  <c r="U2786"/>
  <c r="T2786"/>
  <c r="S2786"/>
  <c r="R2786"/>
  <c r="Q2786"/>
  <c r="P2786"/>
  <c r="O2786"/>
  <c r="N2786"/>
  <c r="M2786"/>
  <c r="L2786"/>
  <c r="K2786"/>
  <c r="J2786"/>
  <c r="AF2785"/>
  <c r="AE2785"/>
  <c r="AD2785"/>
  <c r="AC2785"/>
  <c r="AB2785"/>
  <c r="AA2785"/>
  <c r="Z2785"/>
  <c r="Y2785"/>
  <c r="X2785"/>
  <c r="W2785"/>
  <c r="V2785"/>
  <c r="U2785"/>
  <c r="T2785"/>
  <c r="S2785"/>
  <c r="R2785"/>
  <c r="Q2785"/>
  <c r="P2785"/>
  <c r="O2785"/>
  <c r="N2785"/>
  <c r="M2785"/>
  <c r="L2785"/>
  <c r="K2785"/>
  <c r="J2785"/>
  <c r="AF2784"/>
  <c r="AE2784"/>
  <c r="AD2784"/>
  <c r="AC2784"/>
  <c r="AB2784"/>
  <c r="AA2784"/>
  <c r="Z2784"/>
  <c r="Y2784"/>
  <c r="X2784"/>
  <c r="W2784"/>
  <c r="V2784"/>
  <c r="U2784"/>
  <c r="T2784"/>
  <c r="S2784"/>
  <c r="R2784"/>
  <c r="Q2784"/>
  <c r="P2784"/>
  <c r="O2784"/>
  <c r="N2784"/>
  <c r="M2784"/>
  <c r="L2784"/>
  <c r="K2784"/>
  <c r="J2784"/>
  <c r="AF2783"/>
  <c r="AE2783"/>
  <c r="AD2783"/>
  <c r="AC2783"/>
  <c r="AB2783"/>
  <c r="AA2783"/>
  <c r="Z2783"/>
  <c r="Y2783"/>
  <c r="X2783"/>
  <c r="W2783"/>
  <c r="V2783"/>
  <c r="U2783"/>
  <c r="T2783"/>
  <c r="S2783"/>
  <c r="R2783"/>
  <c r="Q2783"/>
  <c r="P2783"/>
  <c r="O2783"/>
  <c r="N2783"/>
  <c r="M2783"/>
  <c r="L2783"/>
  <c r="K2783"/>
  <c r="J2783"/>
  <c r="AF2782"/>
  <c r="AE2782"/>
  <c r="AD2782"/>
  <c r="AC2782"/>
  <c r="AB2782"/>
  <c r="AA2782"/>
  <c r="Z2782"/>
  <c r="Y2782"/>
  <c r="X2782"/>
  <c r="W2782"/>
  <c r="V2782"/>
  <c r="U2782"/>
  <c r="T2782"/>
  <c r="S2782"/>
  <c r="R2782"/>
  <c r="Q2782"/>
  <c r="P2782"/>
  <c r="O2782"/>
  <c r="N2782"/>
  <c r="M2782"/>
  <c r="L2782"/>
  <c r="K2782"/>
  <c r="J2782"/>
  <c r="AF2781"/>
  <c r="AE2781"/>
  <c r="AD2781"/>
  <c r="AC2781"/>
  <c r="AB2781"/>
  <c r="AA2781"/>
  <c r="Z2781"/>
  <c r="Y2781"/>
  <c r="X2781"/>
  <c r="W2781"/>
  <c r="V2781"/>
  <c r="U2781"/>
  <c r="T2781"/>
  <c r="S2781"/>
  <c r="R2781"/>
  <c r="Q2781"/>
  <c r="P2781"/>
  <c r="O2781"/>
  <c r="N2781"/>
  <c r="M2781"/>
  <c r="L2781"/>
  <c r="K2781"/>
  <c r="J2781"/>
  <c r="AF2780"/>
  <c r="AE2780"/>
  <c r="AD2780"/>
  <c r="AC2780"/>
  <c r="AB2780"/>
  <c r="AA2780"/>
  <c r="Z2780"/>
  <c r="Y2780"/>
  <c r="X2780"/>
  <c r="W2780"/>
  <c r="V2780"/>
  <c r="U2780"/>
  <c r="T2780"/>
  <c r="S2780"/>
  <c r="R2780"/>
  <c r="Q2780"/>
  <c r="P2780"/>
  <c r="O2780"/>
  <c r="N2780"/>
  <c r="M2780"/>
  <c r="L2780"/>
  <c r="K2780"/>
  <c r="J2780"/>
  <c r="AF2779"/>
  <c r="AE2779"/>
  <c r="AD2779"/>
  <c r="AC2779"/>
  <c r="AB2779"/>
  <c r="AA2779"/>
  <c r="Z2779"/>
  <c r="Y2779"/>
  <c r="X2779"/>
  <c r="W2779"/>
  <c r="V2779"/>
  <c r="U2779"/>
  <c r="T2779"/>
  <c r="S2779"/>
  <c r="R2779"/>
  <c r="Q2779"/>
  <c r="P2779"/>
  <c r="O2779"/>
  <c r="N2779"/>
  <c r="M2779"/>
  <c r="L2779"/>
  <c r="K2779"/>
  <c r="J2779"/>
  <c r="AF2778"/>
  <c r="AE2778"/>
  <c r="AD2778"/>
  <c r="AC2778"/>
  <c r="AB2778"/>
  <c r="AA2778"/>
  <c r="Z2778"/>
  <c r="Y2778"/>
  <c r="X2778"/>
  <c r="W2778"/>
  <c r="V2778"/>
  <c r="U2778"/>
  <c r="T2778"/>
  <c r="S2778"/>
  <c r="R2778"/>
  <c r="Q2778"/>
  <c r="P2778"/>
  <c r="O2778"/>
  <c r="N2778"/>
  <c r="M2778"/>
  <c r="L2778"/>
  <c r="K2778"/>
  <c r="J2778"/>
  <c r="AF2777"/>
  <c r="AE2777"/>
  <c r="AD2777"/>
  <c r="AC2777"/>
  <c r="AB2777"/>
  <c r="AA2777"/>
  <c r="Z2777"/>
  <c r="Y2777"/>
  <c r="X2777"/>
  <c r="W2777"/>
  <c r="V2777"/>
  <c r="U2777"/>
  <c r="T2777"/>
  <c r="S2777"/>
  <c r="R2777"/>
  <c r="Q2777"/>
  <c r="P2777"/>
  <c r="O2777"/>
  <c r="N2777"/>
  <c r="M2777"/>
  <c r="L2777"/>
  <c r="K2777"/>
  <c r="J2777"/>
  <c r="AF2776"/>
  <c r="AE2776"/>
  <c r="AD2776"/>
  <c r="AC2776"/>
  <c r="AB2776"/>
  <c r="AA2776"/>
  <c r="Z2776"/>
  <c r="Y2776"/>
  <c r="X2776"/>
  <c r="W2776"/>
  <c r="V2776"/>
  <c r="U2776"/>
  <c r="T2776"/>
  <c r="S2776"/>
  <c r="R2776"/>
  <c r="Q2776"/>
  <c r="P2776"/>
  <c r="O2776"/>
  <c r="N2776"/>
  <c r="M2776"/>
  <c r="L2776"/>
  <c r="K2776"/>
  <c r="J2776"/>
  <c r="AF2775"/>
  <c r="AE2775"/>
  <c r="AD2775"/>
  <c r="AC2775"/>
  <c r="AB2775"/>
  <c r="AA2775"/>
  <c r="Z2775"/>
  <c r="Y2775"/>
  <c r="X2775"/>
  <c r="W2775"/>
  <c r="V2775"/>
  <c r="U2775"/>
  <c r="T2775"/>
  <c r="S2775"/>
  <c r="R2775"/>
  <c r="Q2775"/>
  <c r="P2775"/>
  <c r="O2775"/>
  <c r="N2775"/>
  <c r="M2775"/>
  <c r="L2775"/>
  <c r="K2775"/>
  <c r="J2775"/>
  <c r="AF2774"/>
  <c r="AE2774"/>
  <c r="AD2774"/>
  <c r="AC2774"/>
  <c r="AB2774"/>
  <c r="AA2774"/>
  <c r="Z2774"/>
  <c r="Y2774"/>
  <c r="X2774"/>
  <c r="W2774"/>
  <c r="V2774"/>
  <c r="U2774"/>
  <c r="T2774"/>
  <c r="S2774"/>
  <c r="R2774"/>
  <c r="Q2774"/>
  <c r="P2774"/>
  <c r="O2774"/>
  <c r="N2774"/>
  <c r="M2774"/>
  <c r="L2774"/>
  <c r="K2774"/>
  <c r="J2774"/>
  <c r="AF2773"/>
  <c r="AE2773"/>
  <c r="AD2773"/>
  <c r="AC2773"/>
  <c r="AB2773"/>
  <c r="AA2773"/>
  <c r="Z2773"/>
  <c r="Y2773"/>
  <c r="X2773"/>
  <c r="W2773"/>
  <c r="V2773"/>
  <c r="U2773"/>
  <c r="T2773"/>
  <c r="S2773"/>
  <c r="R2773"/>
  <c r="Q2773"/>
  <c r="P2773"/>
  <c r="O2773"/>
  <c r="N2773"/>
  <c r="M2773"/>
  <c r="L2773"/>
  <c r="K2773"/>
  <c r="J2773"/>
  <c r="AF2772"/>
  <c r="AE2772"/>
  <c r="AD2772"/>
  <c r="AC2772"/>
  <c r="AB2772"/>
  <c r="AA2772"/>
  <c r="Z2772"/>
  <c r="Y2772"/>
  <c r="X2772"/>
  <c r="W2772"/>
  <c r="V2772"/>
  <c r="U2772"/>
  <c r="T2772"/>
  <c r="S2772"/>
  <c r="R2772"/>
  <c r="Q2772"/>
  <c r="P2772"/>
  <c r="O2772"/>
  <c r="N2772"/>
  <c r="M2772"/>
  <c r="L2772"/>
  <c r="K2772"/>
  <c r="J2772"/>
  <c r="AF2771"/>
  <c r="AE2771"/>
  <c r="AD2771"/>
  <c r="AC2771"/>
  <c r="AB2771"/>
  <c r="AA2771"/>
  <c r="Z2771"/>
  <c r="Y2771"/>
  <c r="X2771"/>
  <c r="W2771"/>
  <c r="V2771"/>
  <c r="U2771"/>
  <c r="T2771"/>
  <c r="S2771"/>
  <c r="R2771"/>
  <c r="Q2771"/>
  <c r="P2771"/>
  <c r="O2771"/>
  <c r="N2771"/>
  <c r="M2771"/>
  <c r="L2771"/>
  <c r="K2771"/>
  <c r="J2771"/>
  <c r="AF2770"/>
  <c r="AE2770"/>
  <c r="AD2770"/>
  <c r="AC2770"/>
  <c r="AB2770"/>
  <c r="AA2770"/>
  <c r="Z2770"/>
  <c r="Y2770"/>
  <c r="X2770"/>
  <c r="W2770"/>
  <c r="V2770"/>
  <c r="U2770"/>
  <c r="T2770"/>
  <c r="S2770"/>
  <c r="R2770"/>
  <c r="Q2770"/>
  <c r="P2770"/>
  <c r="O2770"/>
  <c r="N2770"/>
  <c r="M2770"/>
  <c r="L2770"/>
  <c r="K2770"/>
  <c r="J2770"/>
  <c r="AF2769"/>
  <c r="AE2769"/>
  <c r="AD2769"/>
  <c r="AC2769"/>
  <c r="AB2769"/>
  <c r="AA2769"/>
  <c r="Z2769"/>
  <c r="Y2769"/>
  <c r="X2769"/>
  <c r="W2769"/>
  <c r="V2769"/>
  <c r="U2769"/>
  <c r="T2769"/>
  <c r="S2769"/>
  <c r="R2769"/>
  <c r="Q2769"/>
  <c r="P2769"/>
  <c r="O2769"/>
  <c r="N2769"/>
  <c r="M2769"/>
  <c r="L2769"/>
  <c r="K2769"/>
  <c r="J2769"/>
  <c r="AF2768"/>
  <c r="AE2768"/>
  <c r="AD2768"/>
  <c r="AC2768"/>
  <c r="AB2768"/>
  <c r="AA2768"/>
  <c r="Z2768"/>
  <c r="Y2768"/>
  <c r="X2768"/>
  <c r="W2768"/>
  <c r="V2768"/>
  <c r="U2768"/>
  <c r="T2768"/>
  <c r="S2768"/>
  <c r="R2768"/>
  <c r="Q2768"/>
  <c r="P2768"/>
  <c r="O2768"/>
  <c r="N2768"/>
  <c r="M2768"/>
  <c r="L2768"/>
  <c r="K2768"/>
  <c r="J2768"/>
  <c r="AF2767"/>
  <c r="AE2767"/>
  <c r="AD2767"/>
  <c r="AC2767"/>
  <c r="AB2767"/>
  <c r="AA2767"/>
  <c r="Z2767"/>
  <c r="Y2767"/>
  <c r="X2767"/>
  <c r="W2767"/>
  <c r="V2767"/>
  <c r="U2767"/>
  <c r="T2767"/>
  <c r="S2767"/>
  <c r="R2767"/>
  <c r="Q2767"/>
  <c r="P2767"/>
  <c r="O2767"/>
  <c r="N2767"/>
  <c r="M2767"/>
  <c r="L2767"/>
  <c r="K2767"/>
  <c r="J2767"/>
  <c r="AF2766"/>
  <c r="AE2766"/>
  <c r="AD2766"/>
  <c r="AC2766"/>
  <c r="AB2766"/>
  <c r="AA2766"/>
  <c r="Z2766"/>
  <c r="Y2766"/>
  <c r="X2766"/>
  <c r="W2766"/>
  <c r="V2766"/>
  <c r="U2766"/>
  <c r="T2766"/>
  <c r="S2766"/>
  <c r="R2766"/>
  <c r="Q2766"/>
  <c r="P2766"/>
  <c r="O2766"/>
  <c r="N2766"/>
  <c r="M2766"/>
  <c r="L2766"/>
  <c r="K2766"/>
  <c r="J2766"/>
  <c r="AF2765"/>
  <c r="AE2765"/>
  <c r="AD2765"/>
  <c r="AC2765"/>
  <c r="AB2765"/>
  <c r="AA2765"/>
  <c r="Z2765"/>
  <c r="Y2765"/>
  <c r="X2765"/>
  <c r="W2765"/>
  <c r="V2765"/>
  <c r="U2765"/>
  <c r="T2765"/>
  <c r="S2765"/>
  <c r="R2765"/>
  <c r="Q2765"/>
  <c r="P2765"/>
  <c r="O2765"/>
  <c r="N2765"/>
  <c r="M2765"/>
  <c r="L2765"/>
  <c r="K2765"/>
  <c r="J2765"/>
  <c r="AF2764"/>
  <c r="AE2764"/>
  <c r="AD2764"/>
  <c r="AC2764"/>
  <c r="AB2764"/>
  <c r="AA2764"/>
  <c r="Z2764"/>
  <c r="Y2764"/>
  <c r="X2764"/>
  <c r="W2764"/>
  <c r="V2764"/>
  <c r="U2764"/>
  <c r="T2764"/>
  <c r="S2764"/>
  <c r="R2764"/>
  <c r="Q2764"/>
  <c r="P2764"/>
  <c r="O2764"/>
  <c r="N2764"/>
  <c r="M2764"/>
  <c r="L2764"/>
  <c r="K2764"/>
  <c r="J2764"/>
  <c r="AF2763"/>
  <c r="AE2763"/>
  <c r="AD2763"/>
  <c r="AC2763"/>
  <c r="AB2763"/>
  <c r="AA2763"/>
  <c r="Z2763"/>
  <c r="Y2763"/>
  <c r="X2763"/>
  <c r="W2763"/>
  <c r="V2763"/>
  <c r="U2763"/>
  <c r="T2763"/>
  <c r="S2763"/>
  <c r="R2763"/>
  <c r="Q2763"/>
  <c r="P2763"/>
  <c r="O2763"/>
  <c r="N2763"/>
  <c r="M2763"/>
  <c r="L2763"/>
  <c r="K2763"/>
  <c r="J2763"/>
  <c r="AF2762"/>
  <c r="AE2762"/>
  <c r="AD2762"/>
  <c r="AC2762"/>
  <c r="AB2762"/>
  <c r="AA2762"/>
  <c r="Z2762"/>
  <c r="Y2762"/>
  <c r="X2762"/>
  <c r="W2762"/>
  <c r="V2762"/>
  <c r="U2762"/>
  <c r="T2762"/>
  <c r="S2762"/>
  <c r="R2762"/>
  <c r="Q2762"/>
  <c r="P2762"/>
  <c r="O2762"/>
  <c r="N2762"/>
  <c r="M2762"/>
  <c r="L2762"/>
  <c r="K2762"/>
  <c r="J2762"/>
  <c r="AF2761"/>
  <c r="AE2761"/>
  <c r="AD2761"/>
  <c r="AC2761"/>
  <c r="AB2761"/>
  <c r="AA2761"/>
  <c r="Z2761"/>
  <c r="Y2761"/>
  <c r="X2761"/>
  <c r="W2761"/>
  <c r="V2761"/>
  <c r="U2761"/>
  <c r="T2761"/>
  <c r="S2761"/>
  <c r="R2761"/>
  <c r="Q2761"/>
  <c r="P2761"/>
  <c r="O2761"/>
  <c r="N2761"/>
  <c r="M2761"/>
  <c r="L2761"/>
  <c r="K2761"/>
  <c r="J2761"/>
  <c r="AF2760"/>
  <c r="AE2760"/>
  <c r="AD2760"/>
  <c r="AC2760"/>
  <c r="AB2760"/>
  <c r="AA2760"/>
  <c r="Z2760"/>
  <c r="Y2760"/>
  <c r="X2760"/>
  <c r="W2760"/>
  <c r="V2760"/>
  <c r="U2760"/>
  <c r="T2760"/>
  <c r="S2760"/>
  <c r="R2760"/>
  <c r="Q2760"/>
  <c r="P2760"/>
  <c r="O2760"/>
  <c r="N2760"/>
  <c r="M2760"/>
  <c r="L2760"/>
  <c r="K2760"/>
  <c r="J2760"/>
  <c r="AF2759"/>
  <c r="AE2759"/>
  <c r="AD2759"/>
  <c r="AC2759"/>
  <c r="AB2759"/>
  <c r="AA2759"/>
  <c r="Z2759"/>
  <c r="Y2759"/>
  <c r="X2759"/>
  <c r="W2759"/>
  <c r="V2759"/>
  <c r="U2759"/>
  <c r="T2759"/>
  <c r="S2759"/>
  <c r="R2759"/>
  <c r="Q2759"/>
  <c r="P2759"/>
  <c r="O2759"/>
  <c r="N2759"/>
  <c r="M2759"/>
  <c r="L2759"/>
  <c r="K2759"/>
  <c r="J2759"/>
  <c r="AF2758"/>
  <c r="AE2758"/>
  <c r="AD2758"/>
  <c r="AC2758"/>
  <c r="AB2758"/>
  <c r="AA2758"/>
  <c r="Z2758"/>
  <c r="Y2758"/>
  <c r="X2758"/>
  <c r="W2758"/>
  <c r="V2758"/>
  <c r="U2758"/>
  <c r="T2758"/>
  <c r="S2758"/>
  <c r="R2758"/>
  <c r="Q2758"/>
  <c r="P2758"/>
  <c r="O2758"/>
  <c r="N2758"/>
  <c r="M2758"/>
  <c r="L2758"/>
  <c r="K2758"/>
  <c r="J2758"/>
  <c r="AF2757"/>
  <c r="AE2757"/>
  <c r="AD2757"/>
  <c r="AC2757"/>
  <c r="AB2757"/>
  <c r="AA2757"/>
  <c r="Z2757"/>
  <c r="Y2757"/>
  <c r="X2757"/>
  <c r="W2757"/>
  <c r="V2757"/>
  <c r="U2757"/>
  <c r="T2757"/>
  <c r="S2757"/>
  <c r="R2757"/>
  <c r="Q2757"/>
  <c r="P2757"/>
  <c r="O2757"/>
  <c r="N2757"/>
  <c r="M2757"/>
  <c r="L2757"/>
  <c r="K2757"/>
  <c r="J2757"/>
  <c r="AF2756"/>
  <c r="AE2756"/>
  <c r="AD2756"/>
  <c r="AC2756"/>
  <c r="AB2756"/>
  <c r="AA2756"/>
  <c r="Z2756"/>
  <c r="Y2756"/>
  <c r="X2756"/>
  <c r="W2756"/>
  <c r="V2756"/>
  <c r="U2756"/>
  <c r="T2756"/>
  <c r="S2756"/>
  <c r="R2756"/>
  <c r="Q2756"/>
  <c r="P2756"/>
  <c r="O2756"/>
  <c r="N2756"/>
  <c r="M2756"/>
  <c r="L2756"/>
  <c r="K2756"/>
  <c r="J2756"/>
  <c r="AF2755"/>
  <c r="AE2755"/>
  <c r="AD2755"/>
  <c r="AC2755"/>
  <c r="AB2755"/>
  <c r="AA2755"/>
  <c r="Z2755"/>
  <c r="Y2755"/>
  <c r="X2755"/>
  <c r="W2755"/>
  <c r="V2755"/>
  <c r="U2755"/>
  <c r="T2755"/>
  <c r="S2755"/>
  <c r="R2755"/>
  <c r="Q2755"/>
  <c r="P2755"/>
  <c r="O2755"/>
  <c r="N2755"/>
  <c r="M2755"/>
  <c r="L2755"/>
  <c r="K2755"/>
  <c r="J2755"/>
  <c r="AF2754"/>
  <c r="AE2754"/>
  <c r="AD2754"/>
  <c r="AC2754"/>
  <c r="AB2754"/>
  <c r="AA2754"/>
  <c r="Z2754"/>
  <c r="Y2754"/>
  <c r="X2754"/>
  <c r="W2754"/>
  <c r="V2754"/>
  <c r="U2754"/>
  <c r="T2754"/>
  <c r="S2754"/>
  <c r="R2754"/>
  <c r="Q2754"/>
  <c r="P2754"/>
  <c r="O2754"/>
  <c r="N2754"/>
  <c r="M2754"/>
  <c r="L2754"/>
  <c r="K2754"/>
  <c r="J2754"/>
  <c r="AF2753"/>
  <c r="AE2753"/>
  <c r="AD2753"/>
  <c r="AC2753"/>
  <c r="AB2753"/>
  <c r="AA2753"/>
  <c r="Z2753"/>
  <c r="Y2753"/>
  <c r="X2753"/>
  <c r="W2753"/>
  <c r="V2753"/>
  <c r="U2753"/>
  <c r="T2753"/>
  <c r="S2753"/>
  <c r="R2753"/>
  <c r="Q2753"/>
  <c r="P2753"/>
  <c r="O2753"/>
  <c r="N2753"/>
  <c r="M2753"/>
  <c r="L2753"/>
  <c r="K2753"/>
  <c r="J2753"/>
  <c r="AF2752"/>
  <c r="AE2752"/>
  <c r="AD2752"/>
  <c r="AC2752"/>
  <c r="AB2752"/>
  <c r="AA2752"/>
  <c r="Z2752"/>
  <c r="Y2752"/>
  <c r="X2752"/>
  <c r="W2752"/>
  <c r="V2752"/>
  <c r="U2752"/>
  <c r="T2752"/>
  <c r="S2752"/>
  <c r="R2752"/>
  <c r="Q2752"/>
  <c r="P2752"/>
  <c r="O2752"/>
  <c r="N2752"/>
  <c r="M2752"/>
  <c r="L2752"/>
  <c r="K2752"/>
  <c r="J2752"/>
  <c r="AF2751"/>
  <c r="AE2751"/>
  <c r="AD2751"/>
  <c r="AC2751"/>
  <c r="AB2751"/>
  <c r="AA2751"/>
  <c r="Z2751"/>
  <c r="Y2751"/>
  <c r="X2751"/>
  <c r="W2751"/>
  <c r="V2751"/>
  <c r="U2751"/>
  <c r="T2751"/>
  <c r="S2751"/>
  <c r="R2751"/>
  <c r="Q2751"/>
  <c r="P2751"/>
  <c r="O2751"/>
  <c r="N2751"/>
  <c r="M2751"/>
  <c r="L2751"/>
  <c r="K2751"/>
  <c r="J2751"/>
  <c r="AF2750"/>
  <c r="AE2750"/>
  <c r="AD2750"/>
  <c r="AC2750"/>
  <c r="AB2750"/>
  <c r="AA2750"/>
  <c r="Z2750"/>
  <c r="Y2750"/>
  <c r="X2750"/>
  <c r="W2750"/>
  <c r="V2750"/>
  <c r="U2750"/>
  <c r="T2750"/>
  <c r="S2750"/>
  <c r="R2750"/>
  <c r="Q2750"/>
  <c r="P2750"/>
  <c r="O2750"/>
  <c r="N2750"/>
  <c r="M2750"/>
  <c r="L2750"/>
  <c r="K2750"/>
  <c r="J2750"/>
  <c r="AF2749"/>
  <c r="AE2749"/>
  <c r="AD2749"/>
  <c r="AC2749"/>
  <c r="AB2749"/>
  <c r="AA2749"/>
  <c r="Z2749"/>
  <c r="Y2749"/>
  <c r="X2749"/>
  <c r="W2749"/>
  <c r="V2749"/>
  <c r="U2749"/>
  <c r="T2749"/>
  <c r="S2749"/>
  <c r="R2749"/>
  <c r="Q2749"/>
  <c r="P2749"/>
  <c r="O2749"/>
  <c r="N2749"/>
  <c r="M2749"/>
  <c r="L2749"/>
  <c r="K2749"/>
  <c r="J2749"/>
  <c r="AF2748"/>
  <c r="AE2748"/>
  <c r="AD2748"/>
  <c r="AC2748"/>
  <c r="AB2748"/>
  <c r="AA2748"/>
  <c r="Z2748"/>
  <c r="Y2748"/>
  <c r="X2748"/>
  <c r="W2748"/>
  <c r="V2748"/>
  <c r="U2748"/>
  <c r="T2748"/>
  <c r="S2748"/>
  <c r="R2748"/>
  <c r="Q2748"/>
  <c r="P2748"/>
  <c r="O2748"/>
  <c r="N2748"/>
  <c r="M2748"/>
  <c r="L2748"/>
  <c r="K2748"/>
  <c r="J2748"/>
  <c r="AF2747"/>
  <c r="AE2747"/>
  <c r="AD2747"/>
  <c r="AC2747"/>
  <c r="AB2747"/>
  <c r="AA2747"/>
  <c r="Z2747"/>
  <c r="Y2747"/>
  <c r="X2747"/>
  <c r="W2747"/>
  <c r="V2747"/>
  <c r="U2747"/>
  <c r="T2747"/>
  <c r="S2747"/>
  <c r="R2747"/>
  <c r="Q2747"/>
  <c r="P2747"/>
  <c r="O2747"/>
  <c r="N2747"/>
  <c r="M2747"/>
  <c r="L2747"/>
  <c r="K2747"/>
  <c r="J2747"/>
  <c r="AF2746"/>
  <c r="AE2746"/>
  <c r="AD2746"/>
  <c r="AC2746"/>
  <c r="AB2746"/>
  <c r="AA2746"/>
  <c r="Z2746"/>
  <c r="Y2746"/>
  <c r="X2746"/>
  <c r="W2746"/>
  <c r="V2746"/>
  <c r="U2746"/>
  <c r="T2746"/>
  <c r="S2746"/>
  <c r="R2746"/>
  <c r="Q2746"/>
  <c r="P2746"/>
  <c r="O2746"/>
  <c r="N2746"/>
  <c r="M2746"/>
  <c r="L2746"/>
  <c r="K2746"/>
  <c r="J2746"/>
  <c r="AF2745"/>
  <c r="AE2745"/>
  <c r="AD2745"/>
  <c r="AC2745"/>
  <c r="AB2745"/>
  <c r="AA2745"/>
  <c r="Z2745"/>
  <c r="Y2745"/>
  <c r="X2745"/>
  <c r="W2745"/>
  <c r="V2745"/>
  <c r="U2745"/>
  <c r="T2745"/>
  <c r="S2745"/>
  <c r="R2745"/>
  <c r="Q2745"/>
  <c r="P2745"/>
  <c r="O2745"/>
  <c r="N2745"/>
  <c r="M2745"/>
  <c r="L2745"/>
  <c r="K2745"/>
  <c r="J2745"/>
  <c r="AF2744"/>
  <c r="AE2744"/>
  <c r="AD2744"/>
  <c r="AC2744"/>
  <c r="AB2744"/>
  <c r="AA2744"/>
  <c r="Z2744"/>
  <c r="Y2744"/>
  <c r="X2744"/>
  <c r="W2744"/>
  <c r="V2744"/>
  <c r="U2744"/>
  <c r="T2744"/>
  <c r="S2744"/>
  <c r="R2744"/>
  <c r="Q2744"/>
  <c r="P2744"/>
  <c r="O2744"/>
  <c r="N2744"/>
  <c r="M2744"/>
  <c r="L2744"/>
  <c r="K2744"/>
  <c r="J2744"/>
  <c r="AF2743"/>
  <c r="AE2743"/>
  <c r="AD2743"/>
  <c r="AC2743"/>
  <c r="AB2743"/>
  <c r="AA2743"/>
  <c r="Z2743"/>
  <c r="Y2743"/>
  <c r="X2743"/>
  <c r="W2743"/>
  <c r="V2743"/>
  <c r="U2743"/>
  <c r="T2743"/>
  <c r="S2743"/>
  <c r="R2743"/>
  <c r="Q2743"/>
  <c r="P2743"/>
  <c r="O2743"/>
  <c r="N2743"/>
  <c r="M2743"/>
  <c r="L2743"/>
  <c r="K2743"/>
  <c r="J2743"/>
  <c r="AF2742"/>
  <c r="AE2742"/>
  <c r="AD2742"/>
  <c r="AC2742"/>
  <c r="AB2742"/>
  <c r="AA2742"/>
  <c r="Z2742"/>
  <c r="Y2742"/>
  <c r="X2742"/>
  <c r="W2742"/>
  <c r="V2742"/>
  <c r="U2742"/>
  <c r="T2742"/>
  <c r="S2742"/>
  <c r="R2742"/>
  <c r="Q2742"/>
  <c r="P2742"/>
  <c r="O2742"/>
  <c r="N2742"/>
  <c r="M2742"/>
  <c r="L2742"/>
  <c r="K2742"/>
  <c r="J2742"/>
  <c r="AF2741"/>
  <c r="AE2741"/>
  <c r="AD2741"/>
  <c r="AC2741"/>
  <c r="AB2741"/>
  <c r="AA2741"/>
  <c r="Z2741"/>
  <c r="Y2741"/>
  <c r="X2741"/>
  <c r="W2741"/>
  <c r="V2741"/>
  <c r="U2741"/>
  <c r="T2741"/>
  <c r="S2741"/>
  <c r="R2741"/>
  <c r="Q2741"/>
  <c r="P2741"/>
  <c r="O2741"/>
  <c r="N2741"/>
  <c r="M2741"/>
  <c r="L2741"/>
  <c r="K2741"/>
  <c r="J2741"/>
  <c r="AF2740"/>
  <c r="AE2740"/>
  <c r="AD2740"/>
  <c r="AC2740"/>
  <c r="AB2740"/>
  <c r="AA2740"/>
  <c r="Z2740"/>
  <c r="Y2740"/>
  <c r="X2740"/>
  <c r="W2740"/>
  <c r="V2740"/>
  <c r="U2740"/>
  <c r="T2740"/>
  <c r="S2740"/>
  <c r="R2740"/>
  <c r="Q2740"/>
  <c r="P2740"/>
  <c r="O2740"/>
  <c r="N2740"/>
  <c r="M2740"/>
  <c r="L2740"/>
  <c r="K2740"/>
  <c r="J2740"/>
  <c r="AF2739"/>
  <c r="AE2739"/>
  <c r="AD2739"/>
  <c r="AC2739"/>
  <c r="AB2739"/>
  <c r="AA2739"/>
  <c r="Z2739"/>
  <c r="Y2739"/>
  <c r="X2739"/>
  <c r="W2739"/>
  <c r="V2739"/>
  <c r="U2739"/>
  <c r="T2739"/>
  <c r="S2739"/>
  <c r="R2739"/>
  <c r="Q2739"/>
  <c r="P2739"/>
  <c r="O2739"/>
  <c r="N2739"/>
  <c r="M2739"/>
  <c r="L2739"/>
  <c r="K2739"/>
  <c r="J2739"/>
  <c r="AF2738"/>
  <c r="AE2738"/>
  <c r="AD2738"/>
  <c r="AC2738"/>
  <c r="AB2738"/>
  <c r="AA2738"/>
  <c r="Z2738"/>
  <c r="Y2738"/>
  <c r="X2738"/>
  <c r="W2738"/>
  <c r="V2738"/>
  <c r="U2738"/>
  <c r="T2738"/>
  <c r="S2738"/>
  <c r="R2738"/>
  <c r="Q2738"/>
  <c r="P2738"/>
  <c r="O2738"/>
  <c r="N2738"/>
  <c r="M2738"/>
  <c r="L2738"/>
  <c r="K2738"/>
  <c r="J2738"/>
  <c r="AF2737"/>
  <c r="AE2737"/>
  <c r="AD2737"/>
  <c r="AC2737"/>
  <c r="AB2737"/>
  <c r="AA2737"/>
  <c r="Z2737"/>
  <c r="Y2737"/>
  <c r="X2737"/>
  <c r="W2737"/>
  <c r="V2737"/>
  <c r="U2737"/>
  <c r="T2737"/>
  <c r="S2737"/>
  <c r="R2737"/>
  <c r="Q2737"/>
  <c r="P2737"/>
  <c r="O2737"/>
  <c r="N2737"/>
  <c r="M2737"/>
  <c r="L2737"/>
  <c r="K2737"/>
  <c r="J2737"/>
  <c r="AF2736"/>
  <c r="AE2736"/>
  <c r="AD2736"/>
  <c r="AC2736"/>
  <c r="AB2736"/>
  <c r="AA2736"/>
  <c r="Z2736"/>
  <c r="Y2736"/>
  <c r="X2736"/>
  <c r="W2736"/>
  <c r="V2736"/>
  <c r="U2736"/>
  <c r="T2736"/>
  <c r="S2736"/>
  <c r="R2736"/>
  <c r="Q2736"/>
  <c r="P2736"/>
  <c r="O2736"/>
  <c r="N2736"/>
  <c r="M2736"/>
  <c r="L2736"/>
  <c r="K2736"/>
  <c r="J2736"/>
  <c r="AF2735"/>
  <c r="AE2735"/>
  <c r="AD2735"/>
  <c r="AC2735"/>
  <c r="AB2735"/>
  <c r="AA2735"/>
  <c r="Z2735"/>
  <c r="Y2735"/>
  <c r="X2735"/>
  <c r="W2735"/>
  <c r="V2735"/>
  <c r="U2735"/>
  <c r="T2735"/>
  <c r="S2735"/>
  <c r="R2735"/>
  <c r="Q2735"/>
  <c r="P2735"/>
  <c r="O2735"/>
  <c r="N2735"/>
  <c r="M2735"/>
  <c r="L2735"/>
  <c r="K2735"/>
  <c r="J2735"/>
  <c r="AF2734"/>
  <c r="AE2734"/>
  <c r="AD2734"/>
  <c r="AC2734"/>
  <c r="AB2734"/>
  <c r="AA2734"/>
  <c r="Z2734"/>
  <c r="Y2734"/>
  <c r="X2734"/>
  <c r="W2734"/>
  <c r="V2734"/>
  <c r="U2734"/>
  <c r="T2734"/>
  <c r="S2734"/>
  <c r="R2734"/>
  <c r="Q2734"/>
  <c r="P2734"/>
  <c r="O2734"/>
  <c r="N2734"/>
  <c r="M2734"/>
  <c r="L2734"/>
  <c r="K2734"/>
  <c r="J2734"/>
  <c r="AF2733"/>
  <c r="AE2733"/>
  <c r="AD2733"/>
  <c r="AC2733"/>
  <c r="AB2733"/>
  <c r="AA2733"/>
  <c r="Z2733"/>
  <c r="Y2733"/>
  <c r="X2733"/>
  <c r="W2733"/>
  <c r="V2733"/>
  <c r="U2733"/>
  <c r="T2733"/>
  <c r="S2733"/>
  <c r="R2733"/>
  <c r="Q2733"/>
  <c r="P2733"/>
  <c r="O2733"/>
  <c r="N2733"/>
  <c r="M2733"/>
  <c r="L2733"/>
  <c r="K2733"/>
  <c r="J2733"/>
  <c r="AF2732"/>
  <c r="AE2732"/>
  <c r="AD2732"/>
  <c r="AC2732"/>
  <c r="AB2732"/>
  <c r="AA2732"/>
  <c r="Z2732"/>
  <c r="Y2732"/>
  <c r="X2732"/>
  <c r="W2732"/>
  <c r="V2732"/>
  <c r="U2732"/>
  <c r="T2732"/>
  <c r="S2732"/>
  <c r="R2732"/>
  <c r="Q2732"/>
  <c r="P2732"/>
  <c r="O2732"/>
  <c r="N2732"/>
  <c r="M2732"/>
  <c r="L2732"/>
  <c r="K2732"/>
  <c r="J2732"/>
  <c r="AF2731"/>
  <c r="AE2731"/>
  <c r="AD2731"/>
  <c r="AC2731"/>
  <c r="AB2731"/>
  <c r="AA2731"/>
  <c r="Z2731"/>
  <c r="Y2731"/>
  <c r="X2731"/>
  <c r="W2731"/>
  <c r="V2731"/>
  <c r="U2731"/>
  <c r="T2731"/>
  <c r="S2731"/>
  <c r="R2731"/>
  <c r="Q2731"/>
  <c r="P2731"/>
  <c r="O2731"/>
  <c r="N2731"/>
  <c r="M2731"/>
  <c r="L2731"/>
  <c r="K2731"/>
  <c r="J2731"/>
  <c r="AF2730"/>
  <c r="AE2730"/>
  <c r="AD2730"/>
  <c r="AC2730"/>
  <c r="AB2730"/>
  <c r="AA2730"/>
  <c r="Z2730"/>
  <c r="Y2730"/>
  <c r="X2730"/>
  <c r="W2730"/>
  <c r="V2730"/>
  <c r="U2730"/>
  <c r="T2730"/>
  <c r="S2730"/>
  <c r="R2730"/>
  <c r="Q2730"/>
  <c r="P2730"/>
  <c r="O2730"/>
  <c r="N2730"/>
  <c r="M2730"/>
  <c r="L2730"/>
  <c r="K2730"/>
  <c r="J2730"/>
  <c r="AF2729"/>
  <c r="AE2729"/>
  <c r="AD2729"/>
  <c r="AC2729"/>
  <c r="AB2729"/>
  <c r="AA2729"/>
  <c r="Z2729"/>
  <c r="Y2729"/>
  <c r="X2729"/>
  <c r="W2729"/>
  <c r="V2729"/>
  <c r="U2729"/>
  <c r="T2729"/>
  <c r="S2729"/>
  <c r="R2729"/>
  <c r="Q2729"/>
  <c r="P2729"/>
  <c r="O2729"/>
  <c r="N2729"/>
  <c r="M2729"/>
  <c r="L2729"/>
  <c r="K2729"/>
  <c r="J2729"/>
  <c r="AH3216"/>
  <c r="N335" i="2"/>
  <c r="K335"/>
  <c r="L335"/>
  <c r="M335"/>
  <c r="H335"/>
  <c r="I335"/>
  <c r="J335"/>
  <c r="N334"/>
  <c r="K334"/>
  <c r="L334"/>
  <c r="M334"/>
  <c r="H334"/>
  <c r="I334"/>
  <c r="J334"/>
  <c r="N333"/>
  <c r="K333"/>
  <c r="L333"/>
  <c r="M333"/>
  <c r="H333"/>
  <c r="I333"/>
  <c r="J333"/>
  <c r="N332"/>
  <c r="K332"/>
  <c r="L332"/>
  <c r="M332"/>
  <c r="H332"/>
  <c r="I332"/>
  <c r="J332"/>
  <c r="N331"/>
  <c r="K331"/>
  <c r="L331"/>
  <c r="M331"/>
  <c r="H331"/>
  <c r="I331"/>
  <c r="J331"/>
  <c r="N330"/>
  <c r="K330"/>
  <c r="L330"/>
  <c r="M330"/>
  <c r="H330"/>
  <c r="I330"/>
  <c r="J330"/>
  <c r="N329"/>
  <c r="K329"/>
  <c r="L329"/>
  <c r="M329"/>
  <c r="H329"/>
  <c r="I329"/>
  <c r="J329"/>
  <c r="N328"/>
  <c r="K328"/>
  <c r="L328"/>
  <c r="M328"/>
  <c r="H328"/>
  <c r="I328"/>
  <c r="J328"/>
  <c r="AH3215" i="1"/>
  <c r="N327" i="2"/>
  <c r="K327"/>
  <c r="L327"/>
  <c r="M327"/>
  <c r="H327"/>
  <c r="I327"/>
  <c r="J327"/>
  <c r="AH3214" i="1"/>
  <c r="AH3213"/>
  <c r="AH3212"/>
  <c r="O335" i="2"/>
  <c r="O334"/>
  <c r="O333"/>
  <c r="O332"/>
  <c r="O331"/>
  <c r="O330"/>
  <c r="O329"/>
  <c r="O328"/>
  <c r="O327"/>
  <c r="O326"/>
  <c r="N326"/>
  <c r="K326"/>
  <c r="L326"/>
  <c r="M326"/>
  <c r="H326"/>
  <c r="I326"/>
  <c r="J326"/>
  <c r="AH3211" i="1"/>
  <c r="AH3210"/>
  <c r="AH3209"/>
  <c r="AH3208"/>
  <c r="AH3207"/>
  <c r="AH3206"/>
  <c r="AH3205"/>
  <c r="AH3204"/>
  <c r="AH3203"/>
  <c r="AH3202"/>
  <c r="AH3201"/>
  <c r="AH3200"/>
  <c r="AH3199"/>
  <c r="AH3198"/>
  <c r="AH3197"/>
  <c r="AH3196"/>
  <c r="AH3195"/>
  <c r="AH3194"/>
  <c r="AH3193"/>
  <c r="AH3192"/>
  <c r="AH3191"/>
  <c r="AH3190"/>
  <c r="AH3189"/>
  <c r="AH3188"/>
  <c r="AH3187"/>
  <c r="AH3186"/>
  <c r="AH3185"/>
  <c r="AH3184"/>
  <c r="AH3183"/>
  <c r="AH3182"/>
  <c r="AH3181"/>
  <c r="AH3180"/>
  <c r="AH3179"/>
  <c r="AH3178"/>
  <c r="AH3177"/>
  <c r="AH3176"/>
  <c r="AH3175"/>
  <c r="AH3174"/>
  <c r="AH3173"/>
  <c r="AH3172"/>
  <c r="AH3171"/>
  <c r="AH3170"/>
  <c r="AH3169"/>
  <c r="AH3168"/>
  <c r="AH3167"/>
  <c r="AH3166"/>
  <c r="AH3165"/>
  <c r="AH3164"/>
  <c r="AH3163"/>
  <c r="AH3162"/>
  <c r="AH3161"/>
  <c r="AH3160"/>
  <c r="AH3159"/>
  <c r="AH3158"/>
  <c r="AH3157"/>
  <c r="AH3156"/>
  <c r="AH3155"/>
  <c r="AH3154"/>
  <c r="AH3153"/>
  <c r="AH3152"/>
  <c r="AH3151"/>
  <c r="AH3150"/>
  <c r="AH3149"/>
  <c r="AH3148"/>
  <c r="AH3147"/>
  <c r="AH3146"/>
  <c r="AH3145"/>
  <c r="AH3144"/>
  <c r="AH3143"/>
  <c r="AH3142"/>
  <c r="AH3141"/>
  <c r="AH3140"/>
  <c r="AH3139"/>
  <c r="AH3138"/>
  <c r="AH3137"/>
  <c r="AH3136"/>
  <c r="AH3135"/>
  <c r="AH3134"/>
  <c r="AH3133"/>
  <c r="AH3132"/>
  <c r="AH3131"/>
  <c r="AH3130"/>
  <c r="AH3129"/>
  <c r="AH3128"/>
  <c r="AH3127"/>
  <c r="AH3126"/>
  <c r="AH3125"/>
  <c r="AH3124"/>
  <c r="AH3123"/>
  <c r="AH3122"/>
  <c r="AF3216"/>
  <c r="AE3216"/>
  <c r="AD3216"/>
  <c r="AC3216"/>
  <c r="AB3216"/>
  <c r="AA3216"/>
  <c r="Z3216"/>
  <c r="Y3216"/>
  <c r="X3216"/>
  <c r="W3216"/>
  <c r="V3216"/>
  <c r="U3216"/>
  <c r="T3216"/>
  <c r="S3216"/>
  <c r="R3216"/>
  <c r="Q3216"/>
  <c r="P3216"/>
  <c r="O3216"/>
  <c r="N3216"/>
  <c r="M3216"/>
  <c r="L3216"/>
  <c r="K3216"/>
  <c r="J3216"/>
  <c r="AF3215"/>
  <c r="AE3215"/>
  <c r="AD3215"/>
  <c r="AC3215"/>
  <c r="AB3215"/>
  <c r="AA3215"/>
  <c r="Z3215"/>
  <c r="Y3215"/>
  <c r="X3215"/>
  <c r="W3215"/>
  <c r="V3215"/>
  <c r="U3215"/>
  <c r="T3215"/>
  <c r="S3215"/>
  <c r="R3215"/>
  <c r="Q3215"/>
  <c r="P3215"/>
  <c r="O3215"/>
  <c r="N3215"/>
  <c r="M3215"/>
  <c r="L3215"/>
  <c r="K3215"/>
  <c r="J3215"/>
  <c r="AF3214"/>
  <c r="AE3214"/>
  <c r="AD3214"/>
  <c r="AC3214"/>
  <c r="AB3214"/>
  <c r="AA3214"/>
  <c r="Z3214"/>
  <c r="Y3214"/>
  <c r="X3214"/>
  <c r="W3214"/>
  <c r="V3214"/>
  <c r="U3214"/>
  <c r="T3214"/>
  <c r="S3214"/>
  <c r="R3214"/>
  <c r="Q3214"/>
  <c r="P3214"/>
  <c r="O3214"/>
  <c r="N3214"/>
  <c r="M3214"/>
  <c r="L3214"/>
  <c r="K3214"/>
  <c r="J3214"/>
  <c r="AF3213"/>
  <c r="AE3213"/>
  <c r="AD3213"/>
  <c r="AC3213"/>
  <c r="AB3213"/>
  <c r="AA3213"/>
  <c r="Z3213"/>
  <c r="Y3213"/>
  <c r="X3213"/>
  <c r="W3213"/>
  <c r="V3213"/>
  <c r="U3213"/>
  <c r="T3213"/>
  <c r="S3213"/>
  <c r="R3213"/>
  <c r="Q3213"/>
  <c r="P3213"/>
  <c r="O3213"/>
  <c r="N3213"/>
  <c r="M3213"/>
  <c r="L3213"/>
  <c r="K3213"/>
  <c r="J3213"/>
  <c r="AF3212"/>
  <c r="AE3212"/>
  <c r="AD3212"/>
  <c r="AC3212"/>
  <c r="AB3212"/>
  <c r="AA3212"/>
  <c r="Z3212"/>
  <c r="Y3212"/>
  <c r="X3212"/>
  <c r="W3212"/>
  <c r="V3212"/>
  <c r="U3212"/>
  <c r="T3212"/>
  <c r="S3212"/>
  <c r="R3212"/>
  <c r="Q3212"/>
  <c r="P3212"/>
  <c r="O3212"/>
  <c r="N3212"/>
  <c r="M3212"/>
  <c r="L3212"/>
  <c r="K3212"/>
  <c r="J3212"/>
  <c r="AF3211"/>
  <c r="AE3211"/>
  <c r="AD3211"/>
  <c r="AC3211"/>
  <c r="AB3211"/>
  <c r="AA3211"/>
  <c r="Z3211"/>
  <c r="Y3211"/>
  <c r="X3211"/>
  <c r="W3211"/>
  <c r="V3211"/>
  <c r="U3211"/>
  <c r="T3211"/>
  <c r="S3211"/>
  <c r="R3211"/>
  <c r="Q3211"/>
  <c r="P3211"/>
  <c r="O3211"/>
  <c r="N3211"/>
  <c r="M3211"/>
  <c r="L3211"/>
  <c r="K3211"/>
  <c r="J3211"/>
  <c r="AF3210"/>
  <c r="AE3210"/>
  <c r="AD3210"/>
  <c r="AC3210"/>
  <c r="AB3210"/>
  <c r="AA3210"/>
  <c r="Z3210"/>
  <c r="Y3210"/>
  <c r="X3210"/>
  <c r="W3210"/>
  <c r="V3210"/>
  <c r="U3210"/>
  <c r="T3210"/>
  <c r="S3210"/>
  <c r="R3210"/>
  <c r="Q3210"/>
  <c r="P3210"/>
  <c r="O3210"/>
  <c r="N3210"/>
  <c r="M3210"/>
  <c r="L3210"/>
  <c r="K3210"/>
  <c r="J3210"/>
  <c r="AF3209"/>
  <c r="AE3209"/>
  <c r="AD3209"/>
  <c r="AC3209"/>
  <c r="AB3209"/>
  <c r="AA3209"/>
  <c r="Z3209"/>
  <c r="Y3209"/>
  <c r="X3209"/>
  <c r="W3209"/>
  <c r="V3209"/>
  <c r="U3209"/>
  <c r="T3209"/>
  <c r="S3209"/>
  <c r="R3209"/>
  <c r="Q3209"/>
  <c r="P3209"/>
  <c r="O3209"/>
  <c r="N3209"/>
  <c r="M3209"/>
  <c r="L3209"/>
  <c r="K3209"/>
  <c r="J3209"/>
  <c r="AF3208"/>
  <c r="AE3208"/>
  <c r="AD3208"/>
  <c r="AC3208"/>
  <c r="AB3208"/>
  <c r="AA3208"/>
  <c r="Z3208"/>
  <c r="Y3208"/>
  <c r="X3208"/>
  <c r="W3208"/>
  <c r="V3208"/>
  <c r="U3208"/>
  <c r="T3208"/>
  <c r="S3208"/>
  <c r="R3208"/>
  <c r="Q3208"/>
  <c r="P3208"/>
  <c r="O3208"/>
  <c r="N3208"/>
  <c r="M3208"/>
  <c r="L3208"/>
  <c r="K3208"/>
  <c r="J3208"/>
  <c r="AF3207"/>
  <c r="AE3207"/>
  <c r="AD3207"/>
  <c r="AC3207"/>
  <c r="AB3207"/>
  <c r="AA3207"/>
  <c r="Z3207"/>
  <c r="Y3207"/>
  <c r="X3207"/>
  <c r="W3207"/>
  <c r="V3207"/>
  <c r="U3207"/>
  <c r="T3207"/>
  <c r="S3207"/>
  <c r="R3207"/>
  <c r="Q3207"/>
  <c r="P3207"/>
  <c r="O3207"/>
  <c r="N3207"/>
  <c r="M3207"/>
  <c r="L3207"/>
  <c r="K3207"/>
  <c r="J3207"/>
  <c r="AF3206"/>
  <c r="AE3206"/>
  <c r="AD3206"/>
  <c r="AC3206"/>
  <c r="AB3206"/>
  <c r="AA3206"/>
  <c r="Z3206"/>
  <c r="Y3206"/>
  <c r="X3206"/>
  <c r="W3206"/>
  <c r="V3206"/>
  <c r="U3206"/>
  <c r="T3206"/>
  <c r="S3206"/>
  <c r="R3206"/>
  <c r="Q3206"/>
  <c r="P3206"/>
  <c r="O3206"/>
  <c r="N3206"/>
  <c r="M3206"/>
  <c r="L3206"/>
  <c r="K3206"/>
  <c r="J3206"/>
  <c r="AF3205"/>
  <c r="AE3205"/>
  <c r="AD3205"/>
  <c r="AC3205"/>
  <c r="AB3205"/>
  <c r="AA3205"/>
  <c r="Z3205"/>
  <c r="Y3205"/>
  <c r="X3205"/>
  <c r="W3205"/>
  <c r="V3205"/>
  <c r="U3205"/>
  <c r="T3205"/>
  <c r="S3205"/>
  <c r="R3205"/>
  <c r="Q3205"/>
  <c r="P3205"/>
  <c r="O3205"/>
  <c r="N3205"/>
  <c r="M3205"/>
  <c r="L3205"/>
  <c r="K3205"/>
  <c r="J3205"/>
  <c r="AF3204"/>
  <c r="AE3204"/>
  <c r="AD3204"/>
  <c r="AC3204"/>
  <c r="AB3204"/>
  <c r="AA3204"/>
  <c r="Z3204"/>
  <c r="Y3204"/>
  <c r="X3204"/>
  <c r="W3204"/>
  <c r="V3204"/>
  <c r="U3204"/>
  <c r="T3204"/>
  <c r="S3204"/>
  <c r="R3204"/>
  <c r="Q3204"/>
  <c r="P3204"/>
  <c r="O3204"/>
  <c r="N3204"/>
  <c r="M3204"/>
  <c r="L3204"/>
  <c r="K3204"/>
  <c r="J3204"/>
  <c r="AF3203"/>
  <c r="AE3203"/>
  <c r="AD3203"/>
  <c r="AC3203"/>
  <c r="AB3203"/>
  <c r="AA3203"/>
  <c r="Z3203"/>
  <c r="Y3203"/>
  <c r="X3203"/>
  <c r="W3203"/>
  <c r="V3203"/>
  <c r="U3203"/>
  <c r="T3203"/>
  <c r="S3203"/>
  <c r="R3203"/>
  <c r="Q3203"/>
  <c r="P3203"/>
  <c r="O3203"/>
  <c r="N3203"/>
  <c r="M3203"/>
  <c r="L3203"/>
  <c r="K3203"/>
  <c r="J3203"/>
  <c r="AF3202"/>
  <c r="AE3202"/>
  <c r="AD3202"/>
  <c r="AC3202"/>
  <c r="AB3202"/>
  <c r="AA3202"/>
  <c r="Z3202"/>
  <c r="Y3202"/>
  <c r="X3202"/>
  <c r="W3202"/>
  <c r="V3202"/>
  <c r="U3202"/>
  <c r="T3202"/>
  <c r="S3202"/>
  <c r="R3202"/>
  <c r="Q3202"/>
  <c r="P3202"/>
  <c r="O3202"/>
  <c r="N3202"/>
  <c r="M3202"/>
  <c r="L3202"/>
  <c r="K3202"/>
  <c r="J3202"/>
  <c r="AF3201"/>
  <c r="AE3201"/>
  <c r="AD3201"/>
  <c r="AC3201"/>
  <c r="AB3201"/>
  <c r="AA3201"/>
  <c r="Z3201"/>
  <c r="Y3201"/>
  <c r="X3201"/>
  <c r="W3201"/>
  <c r="V3201"/>
  <c r="U3201"/>
  <c r="T3201"/>
  <c r="S3201"/>
  <c r="R3201"/>
  <c r="Q3201"/>
  <c r="P3201"/>
  <c r="O3201"/>
  <c r="N3201"/>
  <c r="M3201"/>
  <c r="L3201"/>
  <c r="K3201"/>
  <c r="J3201"/>
  <c r="AF3200"/>
  <c r="AE3200"/>
  <c r="AD3200"/>
  <c r="AC3200"/>
  <c r="AB3200"/>
  <c r="AA3200"/>
  <c r="Z3200"/>
  <c r="Y3200"/>
  <c r="X3200"/>
  <c r="W3200"/>
  <c r="V3200"/>
  <c r="U3200"/>
  <c r="T3200"/>
  <c r="S3200"/>
  <c r="R3200"/>
  <c r="Q3200"/>
  <c r="P3200"/>
  <c r="O3200"/>
  <c r="N3200"/>
  <c r="M3200"/>
  <c r="L3200"/>
  <c r="K3200"/>
  <c r="J3200"/>
  <c r="AF3199"/>
  <c r="AE3199"/>
  <c r="AD3199"/>
  <c r="AC3199"/>
  <c r="AB3199"/>
  <c r="AA3199"/>
  <c r="Z3199"/>
  <c r="Y3199"/>
  <c r="X3199"/>
  <c r="W3199"/>
  <c r="V3199"/>
  <c r="U3199"/>
  <c r="T3199"/>
  <c r="S3199"/>
  <c r="R3199"/>
  <c r="Q3199"/>
  <c r="P3199"/>
  <c r="O3199"/>
  <c r="N3199"/>
  <c r="M3199"/>
  <c r="L3199"/>
  <c r="K3199"/>
  <c r="J3199"/>
  <c r="AF3198"/>
  <c r="AE3198"/>
  <c r="AD3198"/>
  <c r="AC3198"/>
  <c r="AB3198"/>
  <c r="AA3198"/>
  <c r="Z3198"/>
  <c r="Y3198"/>
  <c r="X3198"/>
  <c r="W3198"/>
  <c r="V3198"/>
  <c r="U3198"/>
  <c r="T3198"/>
  <c r="S3198"/>
  <c r="R3198"/>
  <c r="Q3198"/>
  <c r="P3198"/>
  <c r="O3198"/>
  <c r="N3198"/>
  <c r="M3198"/>
  <c r="L3198"/>
  <c r="K3198"/>
  <c r="J3198"/>
  <c r="AF3197"/>
  <c r="AE3197"/>
  <c r="AD3197"/>
  <c r="AC3197"/>
  <c r="AB3197"/>
  <c r="AA3197"/>
  <c r="Z3197"/>
  <c r="Y3197"/>
  <c r="X3197"/>
  <c r="W3197"/>
  <c r="V3197"/>
  <c r="U3197"/>
  <c r="T3197"/>
  <c r="S3197"/>
  <c r="R3197"/>
  <c r="Q3197"/>
  <c r="P3197"/>
  <c r="O3197"/>
  <c r="N3197"/>
  <c r="M3197"/>
  <c r="L3197"/>
  <c r="K3197"/>
  <c r="J3197"/>
  <c r="AF3196"/>
  <c r="AE3196"/>
  <c r="AD3196"/>
  <c r="AC3196"/>
  <c r="AB3196"/>
  <c r="AA3196"/>
  <c r="Z3196"/>
  <c r="Y3196"/>
  <c r="X3196"/>
  <c r="W3196"/>
  <c r="V3196"/>
  <c r="U3196"/>
  <c r="T3196"/>
  <c r="S3196"/>
  <c r="R3196"/>
  <c r="Q3196"/>
  <c r="P3196"/>
  <c r="O3196"/>
  <c r="N3196"/>
  <c r="M3196"/>
  <c r="L3196"/>
  <c r="K3196"/>
  <c r="J3196"/>
  <c r="AF3195"/>
  <c r="AE3195"/>
  <c r="AD3195"/>
  <c r="AC3195"/>
  <c r="AB3195"/>
  <c r="AA3195"/>
  <c r="Z3195"/>
  <c r="Y3195"/>
  <c r="X3195"/>
  <c r="W3195"/>
  <c r="V3195"/>
  <c r="U3195"/>
  <c r="T3195"/>
  <c r="S3195"/>
  <c r="R3195"/>
  <c r="Q3195"/>
  <c r="P3195"/>
  <c r="O3195"/>
  <c r="N3195"/>
  <c r="M3195"/>
  <c r="L3195"/>
  <c r="K3195"/>
  <c r="J3195"/>
  <c r="AF3194"/>
  <c r="AE3194"/>
  <c r="AD3194"/>
  <c r="AC3194"/>
  <c r="AB3194"/>
  <c r="AA3194"/>
  <c r="Z3194"/>
  <c r="Y3194"/>
  <c r="X3194"/>
  <c r="W3194"/>
  <c r="V3194"/>
  <c r="U3194"/>
  <c r="T3194"/>
  <c r="S3194"/>
  <c r="R3194"/>
  <c r="Q3194"/>
  <c r="P3194"/>
  <c r="O3194"/>
  <c r="N3194"/>
  <c r="M3194"/>
  <c r="L3194"/>
  <c r="K3194"/>
  <c r="J3194"/>
  <c r="AF3193"/>
  <c r="AE3193"/>
  <c r="AD3193"/>
  <c r="AC3193"/>
  <c r="AB3193"/>
  <c r="AA3193"/>
  <c r="Z3193"/>
  <c r="Y3193"/>
  <c r="X3193"/>
  <c r="W3193"/>
  <c r="V3193"/>
  <c r="U3193"/>
  <c r="T3193"/>
  <c r="S3193"/>
  <c r="R3193"/>
  <c r="Q3193"/>
  <c r="P3193"/>
  <c r="O3193"/>
  <c r="N3193"/>
  <c r="M3193"/>
  <c r="L3193"/>
  <c r="K3193"/>
  <c r="J3193"/>
  <c r="AF3192"/>
  <c r="AE3192"/>
  <c r="AD3192"/>
  <c r="AC3192"/>
  <c r="AB3192"/>
  <c r="AA3192"/>
  <c r="Z3192"/>
  <c r="Y3192"/>
  <c r="X3192"/>
  <c r="W3192"/>
  <c r="V3192"/>
  <c r="U3192"/>
  <c r="T3192"/>
  <c r="S3192"/>
  <c r="R3192"/>
  <c r="Q3192"/>
  <c r="P3192"/>
  <c r="O3192"/>
  <c r="N3192"/>
  <c r="M3192"/>
  <c r="L3192"/>
  <c r="K3192"/>
  <c r="J3192"/>
  <c r="AF3191"/>
  <c r="AE3191"/>
  <c r="AD3191"/>
  <c r="AC3191"/>
  <c r="AB3191"/>
  <c r="AA3191"/>
  <c r="Z3191"/>
  <c r="Y3191"/>
  <c r="X3191"/>
  <c r="W3191"/>
  <c r="V3191"/>
  <c r="U3191"/>
  <c r="T3191"/>
  <c r="S3191"/>
  <c r="R3191"/>
  <c r="Q3191"/>
  <c r="P3191"/>
  <c r="O3191"/>
  <c r="N3191"/>
  <c r="M3191"/>
  <c r="L3191"/>
  <c r="K3191"/>
  <c r="J3191"/>
  <c r="AF3190"/>
  <c r="AE3190"/>
  <c r="AD3190"/>
  <c r="AC3190"/>
  <c r="AB3190"/>
  <c r="AA3190"/>
  <c r="Z3190"/>
  <c r="Y3190"/>
  <c r="X3190"/>
  <c r="W3190"/>
  <c r="V3190"/>
  <c r="U3190"/>
  <c r="T3190"/>
  <c r="S3190"/>
  <c r="R3190"/>
  <c r="Q3190"/>
  <c r="P3190"/>
  <c r="O3190"/>
  <c r="N3190"/>
  <c r="M3190"/>
  <c r="L3190"/>
  <c r="K3190"/>
  <c r="J3190"/>
  <c r="AF3189"/>
  <c r="AE3189"/>
  <c r="AD3189"/>
  <c r="AC3189"/>
  <c r="AB3189"/>
  <c r="AA3189"/>
  <c r="Z3189"/>
  <c r="Y3189"/>
  <c r="X3189"/>
  <c r="W3189"/>
  <c r="V3189"/>
  <c r="U3189"/>
  <c r="T3189"/>
  <c r="S3189"/>
  <c r="R3189"/>
  <c r="Q3189"/>
  <c r="P3189"/>
  <c r="O3189"/>
  <c r="N3189"/>
  <c r="M3189"/>
  <c r="L3189"/>
  <c r="K3189"/>
  <c r="J3189"/>
  <c r="AF3188"/>
  <c r="AE3188"/>
  <c r="AD3188"/>
  <c r="AC3188"/>
  <c r="AB3188"/>
  <c r="AA3188"/>
  <c r="Z3188"/>
  <c r="Y3188"/>
  <c r="X3188"/>
  <c r="W3188"/>
  <c r="V3188"/>
  <c r="U3188"/>
  <c r="T3188"/>
  <c r="S3188"/>
  <c r="R3188"/>
  <c r="Q3188"/>
  <c r="P3188"/>
  <c r="O3188"/>
  <c r="N3188"/>
  <c r="M3188"/>
  <c r="L3188"/>
  <c r="K3188"/>
  <c r="J3188"/>
  <c r="AF3187"/>
  <c r="AE3187"/>
  <c r="AD3187"/>
  <c r="AC3187"/>
  <c r="AB3187"/>
  <c r="AA3187"/>
  <c r="Z3187"/>
  <c r="Y3187"/>
  <c r="X3187"/>
  <c r="W3187"/>
  <c r="V3187"/>
  <c r="U3187"/>
  <c r="T3187"/>
  <c r="S3187"/>
  <c r="R3187"/>
  <c r="Q3187"/>
  <c r="P3187"/>
  <c r="O3187"/>
  <c r="N3187"/>
  <c r="M3187"/>
  <c r="L3187"/>
  <c r="K3187"/>
  <c r="J3187"/>
  <c r="AF3186"/>
  <c r="AE3186"/>
  <c r="AD3186"/>
  <c r="AC3186"/>
  <c r="AB3186"/>
  <c r="AA3186"/>
  <c r="Z3186"/>
  <c r="Y3186"/>
  <c r="X3186"/>
  <c r="W3186"/>
  <c r="V3186"/>
  <c r="U3186"/>
  <c r="T3186"/>
  <c r="S3186"/>
  <c r="R3186"/>
  <c r="Q3186"/>
  <c r="P3186"/>
  <c r="O3186"/>
  <c r="N3186"/>
  <c r="M3186"/>
  <c r="L3186"/>
  <c r="K3186"/>
  <c r="J3186"/>
  <c r="AF3185"/>
  <c r="AE3185"/>
  <c r="AD3185"/>
  <c r="AC3185"/>
  <c r="AB3185"/>
  <c r="AA3185"/>
  <c r="Z3185"/>
  <c r="Y3185"/>
  <c r="X3185"/>
  <c r="W3185"/>
  <c r="V3185"/>
  <c r="U3185"/>
  <c r="T3185"/>
  <c r="S3185"/>
  <c r="R3185"/>
  <c r="Q3185"/>
  <c r="P3185"/>
  <c r="O3185"/>
  <c r="N3185"/>
  <c r="M3185"/>
  <c r="L3185"/>
  <c r="K3185"/>
  <c r="J3185"/>
  <c r="AF3184"/>
  <c r="AE3184"/>
  <c r="AD3184"/>
  <c r="AC3184"/>
  <c r="AB3184"/>
  <c r="AA3184"/>
  <c r="Z3184"/>
  <c r="Y3184"/>
  <c r="X3184"/>
  <c r="W3184"/>
  <c r="V3184"/>
  <c r="U3184"/>
  <c r="T3184"/>
  <c r="S3184"/>
  <c r="R3184"/>
  <c r="Q3184"/>
  <c r="P3184"/>
  <c r="O3184"/>
  <c r="N3184"/>
  <c r="M3184"/>
  <c r="L3184"/>
  <c r="K3184"/>
  <c r="J3184"/>
  <c r="AF3183"/>
  <c r="AE3183"/>
  <c r="AD3183"/>
  <c r="AC3183"/>
  <c r="AB3183"/>
  <c r="AA3183"/>
  <c r="Z3183"/>
  <c r="Y3183"/>
  <c r="X3183"/>
  <c r="W3183"/>
  <c r="V3183"/>
  <c r="U3183"/>
  <c r="T3183"/>
  <c r="S3183"/>
  <c r="R3183"/>
  <c r="Q3183"/>
  <c r="P3183"/>
  <c r="O3183"/>
  <c r="N3183"/>
  <c r="M3183"/>
  <c r="L3183"/>
  <c r="K3183"/>
  <c r="J3183"/>
  <c r="AF3182"/>
  <c r="AE3182"/>
  <c r="AD3182"/>
  <c r="AC3182"/>
  <c r="AB3182"/>
  <c r="AA3182"/>
  <c r="Z3182"/>
  <c r="Y3182"/>
  <c r="X3182"/>
  <c r="W3182"/>
  <c r="V3182"/>
  <c r="U3182"/>
  <c r="T3182"/>
  <c r="S3182"/>
  <c r="R3182"/>
  <c r="Q3182"/>
  <c r="P3182"/>
  <c r="O3182"/>
  <c r="N3182"/>
  <c r="M3182"/>
  <c r="L3182"/>
  <c r="K3182"/>
  <c r="J3182"/>
  <c r="AF3181"/>
  <c r="AE3181"/>
  <c r="AD3181"/>
  <c r="AC3181"/>
  <c r="AB3181"/>
  <c r="AA3181"/>
  <c r="Z3181"/>
  <c r="Y3181"/>
  <c r="X3181"/>
  <c r="W3181"/>
  <c r="V3181"/>
  <c r="U3181"/>
  <c r="T3181"/>
  <c r="S3181"/>
  <c r="R3181"/>
  <c r="Q3181"/>
  <c r="P3181"/>
  <c r="O3181"/>
  <c r="N3181"/>
  <c r="M3181"/>
  <c r="L3181"/>
  <c r="K3181"/>
  <c r="J3181"/>
  <c r="AF3180"/>
  <c r="AE3180"/>
  <c r="AD3180"/>
  <c r="AC3180"/>
  <c r="AB3180"/>
  <c r="AA3180"/>
  <c r="Z3180"/>
  <c r="Y3180"/>
  <c r="X3180"/>
  <c r="W3180"/>
  <c r="V3180"/>
  <c r="U3180"/>
  <c r="T3180"/>
  <c r="S3180"/>
  <c r="R3180"/>
  <c r="Q3180"/>
  <c r="P3180"/>
  <c r="O3180"/>
  <c r="N3180"/>
  <c r="M3180"/>
  <c r="L3180"/>
  <c r="K3180"/>
  <c r="J3180"/>
  <c r="AF3179"/>
  <c r="AE3179"/>
  <c r="AD3179"/>
  <c r="AC3179"/>
  <c r="AB3179"/>
  <c r="AA3179"/>
  <c r="Z3179"/>
  <c r="Y3179"/>
  <c r="X3179"/>
  <c r="W3179"/>
  <c r="V3179"/>
  <c r="U3179"/>
  <c r="T3179"/>
  <c r="S3179"/>
  <c r="R3179"/>
  <c r="Q3179"/>
  <c r="P3179"/>
  <c r="O3179"/>
  <c r="N3179"/>
  <c r="M3179"/>
  <c r="L3179"/>
  <c r="K3179"/>
  <c r="J3179"/>
  <c r="AF3178"/>
  <c r="AE3178"/>
  <c r="AD3178"/>
  <c r="AC3178"/>
  <c r="AB3178"/>
  <c r="AA3178"/>
  <c r="Z3178"/>
  <c r="Y3178"/>
  <c r="X3178"/>
  <c r="W3178"/>
  <c r="V3178"/>
  <c r="U3178"/>
  <c r="T3178"/>
  <c r="S3178"/>
  <c r="R3178"/>
  <c r="Q3178"/>
  <c r="P3178"/>
  <c r="O3178"/>
  <c r="N3178"/>
  <c r="M3178"/>
  <c r="L3178"/>
  <c r="K3178"/>
  <c r="J3178"/>
  <c r="AF3177"/>
  <c r="AE3177"/>
  <c r="AD3177"/>
  <c r="AC3177"/>
  <c r="AB3177"/>
  <c r="AA3177"/>
  <c r="Z3177"/>
  <c r="Y3177"/>
  <c r="X3177"/>
  <c r="W3177"/>
  <c r="V3177"/>
  <c r="U3177"/>
  <c r="T3177"/>
  <c r="S3177"/>
  <c r="R3177"/>
  <c r="Q3177"/>
  <c r="P3177"/>
  <c r="O3177"/>
  <c r="N3177"/>
  <c r="M3177"/>
  <c r="L3177"/>
  <c r="K3177"/>
  <c r="J3177"/>
  <c r="AF3176"/>
  <c r="AE3176"/>
  <c r="AD3176"/>
  <c r="AC3176"/>
  <c r="AB3176"/>
  <c r="AA3176"/>
  <c r="Z3176"/>
  <c r="Y3176"/>
  <c r="X3176"/>
  <c r="W3176"/>
  <c r="V3176"/>
  <c r="U3176"/>
  <c r="T3176"/>
  <c r="S3176"/>
  <c r="R3176"/>
  <c r="Q3176"/>
  <c r="P3176"/>
  <c r="O3176"/>
  <c r="N3176"/>
  <c r="M3176"/>
  <c r="L3176"/>
  <c r="K3176"/>
  <c r="J3176"/>
  <c r="AF3175"/>
  <c r="AE3175"/>
  <c r="AD3175"/>
  <c r="AC3175"/>
  <c r="AB3175"/>
  <c r="AA3175"/>
  <c r="Z3175"/>
  <c r="Y3175"/>
  <c r="X3175"/>
  <c r="W3175"/>
  <c r="V3175"/>
  <c r="U3175"/>
  <c r="T3175"/>
  <c r="S3175"/>
  <c r="R3175"/>
  <c r="Q3175"/>
  <c r="P3175"/>
  <c r="O3175"/>
  <c r="N3175"/>
  <c r="M3175"/>
  <c r="L3175"/>
  <c r="K3175"/>
  <c r="J3175"/>
  <c r="AF3174"/>
  <c r="AE3174"/>
  <c r="AD3174"/>
  <c r="AC3174"/>
  <c r="AB3174"/>
  <c r="AA3174"/>
  <c r="Z3174"/>
  <c r="Y3174"/>
  <c r="X3174"/>
  <c r="W3174"/>
  <c r="V3174"/>
  <c r="U3174"/>
  <c r="T3174"/>
  <c r="S3174"/>
  <c r="R3174"/>
  <c r="Q3174"/>
  <c r="P3174"/>
  <c r="O3174"/>
  <c r="N3174"/>
  <c r="M3174"/>
  <c r="L3174"/>
  <c r="K3174"/>
  <c r="J3174"/>
  <c r="AF3173"/>
  <c r="AE3173"/>
  <c r="AD3173"/>
  <c r="AC3173"/>
  <c r="AB3173"/>
  <c r="AA3173"/>
  <c r="Z3173"/>
  <c r="Y3173"/>
  <c r="X3173"/>
  <c r="W3173"/>
  <c r="V3173"/>
  <c r="U3173"/>
  <c r="T3173"/>
  <c r="S3173"/>
  <c r="R3173"/>
  <c r="Q3173"/>
  <c r="P3173"/>
  <c r="O3173"/>
  <c r="N3173"/>
  <c r="M3173"/>
  <c r="L3173"/>
  <c r="K3173"/>
  <c r="J3173"/>
  <c r="AF3172"/>
  <c r="AE3172"/>
  <c r="AD3172"/>
  <c r="AC3172"/>
  <c r="AB3172"/>
  <c r="AA3172"/>
  <c r="Z3172"/>
  <c r="Y3172"/>
  <c r="X3172"/>
  <c r="W3172"/>
  <c r="V3172"/>
  <c r="U3172"/>
  <c r="T3172"/>
  <c r="S3172"/>
  <c r="R3172"/>
  <c r="Q3172"/>
  <c r="P3172"/>
  <c r="O3172"/>
  <c r="N3172"/>
  <c r="M3172"/>
  <c r="L3172"/>
  <c r="K3172"/>
  <c r="J3172"/>
  <c r="AF3171"/>
  <c r="AE3171"/>
  <c r="AD3171"/>
  <c r="AC3171"/>
  <c r="AB3171"/>
  <c r="AA3171"/>
  <c r="Z3171"/>
  <c r="Y3171"/>
  <c r="X3171"/>
  <c r="W3171"/>
  <c r="V3171"/>
  <c r="U3171"/>
  <c r="T3171"/>
  <c r="S3171"/>
  <c r="R3171"/>
  <c r="Q3171"/>
  <c r="P3171"/>
  <c r="O3171"/>
  <c r="N3171"/>
  <c r="M3171"/>
  <c r="L3171"/>
  <c r="K3171"/>
  <c r="J3171"/>
  <c r="AF3170"/>
  <c r="AE3170"/>
  <c r="AD3170"/>
  <c r="AC3170"/>
  <c r="AB3170"/>
  <c r="AA3170"/>
  <c r="Z3170"/>
  <c r="Y3170"/>
  <c r="X3170"/>
  <c r="W3170"/>
  <c r="V3170"/>
  <c r="U3170"/>
  <c r="T3170"/>
  <c r="S3170"/>
  <c r="R3170"/>
  <c r="Q3170"/>
  <c r="P3170"/>
  <c r="O3170"/>
  <c r="N3170"/>
  <c r="M3170"/>
  <c r="L3170"/>
  <c r="K3170"/>
  <c r="J3170"/>
  <c r="AF3169"/>
  <c r="AE3169"/>
  <c r="AD3169"/>
  <c r="AC3169"/>
  <c r="AB3169"/>
  <c r="AA3169"/>
  <c r="Z3169"/>
  <c r="Y3169"/>
  <c r="X3169"/>
  <c r="W3169"/>
  <c r="V3169"/>
  <c r="U3169"/>
  <c r="T3169"/>
  <c r="S3169"/>
  <c r="R3169"/>
  <c r="Q3169"/>
  <c r="P3169"/>
  <c r="O3169"/>
  <c r="N3169"/>
  <c r="M3169"/>
  <c r="L3169"/>
  <c r="K3169"/>
  <c r="J3169"/>
  <c r="AF3168"/>
  <c r="AE3168"/>
  <c r="AD3168"/>
  <c r="AC3168"/>
  <c r="AB3168"/>
  <c r="AA3168"/>
  <c r="Z3168"/>
  <c r="Y3168"/>
  <c r="X3168"/>
  <c r="W3168"/>
  <c r="V3168"/>
  <c r="U3168"/>
  <c r="T3168"/>
  <c r="S3168"/>
  <c r="R3168"/>
  <c r="Q3168"/>
  <c r="P3168"/>
  <c r="O3168"/>
  <c r="N3168"/>
  <c r="M3168"/>
  <c r="L3168"/>
  <c r="K3168"/>
  <c r="J3168"/>
  <c r="AF3167"/>
  <c r="AE3167"/>
  <c r="AD3167"/>
  <c r="AC3167"/>
  <c r="AB3167"/>
  <c r="AA3167"/>
  <c r="Z3167"/>
  <c r="Y3167"/>
  <c r="X3167"/>
  <c r="W3167"/>
  <c r="V3167"/>
  <c r="U3167"/>
  <c r="T3167"/>
  <c r="S3167"/>
  <c r="R3167"/>
  <c r="Q3167"/>
  <c r="P3167"/>
  <c r="O3167"/>
  <c r="N3167"/>
  <c r="M3167"/>
  <c r="L3167"/>
  <c r="K3167"/>
  <c r="J3167"/>
  <c r="AF3166"/>
  <c r="AE3166"/>
  <c r="AD3166"/>
  <c r="AC3166"/>
  <c r="AB3166"/>
  <c r="AA3166"/>
  <c r="Z3166"/>
  <c r="Y3166"/>
  <c r="X3166"/>
  <c r="W3166"/>
  <c r="V3166"/>
  <c r="U3166"/>
  <c r="T3166"/>
  <c r="S3166"/>
  <c r="R3166"/>
  <c r="Q3166"/>
  <c r="P3166"/>
  <c r="O3166"/>
  <c r="N3166"/>
  <c r="M3166"/>
  <c r="L3166"/>
  <c r="K3166"/>
  <c r="J3166"/>
  <c r="AF3165"/>
  <c r="AE3165"/>
  <c r="AD3165"/>
  <c r="AC3165"/>
  <c r="AB3165"/>
  <c r="AA3165"/>
  <c r="Z3165"/>
  <c r="Y3165"/>
  <c r="X3165"/>
  <c r="W3165"/>
  <c r="V3165"/>
  <c r="U3165"/>
  <c r="T3165"/>
  <c r="S3165"/>
  <c r="R3165"/>
  <c r="Q3165"/>
  <c r="P3165"/>
  <c r="O3165"/>
  <c r="N3165"/>
  <c r="M3165"/>
  <c r="L3165"/>
  <c r="K3165"/>
  <c r="J3165"/>
  <c r="AF3164"/>
  <c r="AE3164"/>
  <c r="AD3164"/>
  <c r="AC3164"/>
  <c r="AB3164"/>
  <c r="AA3164"/>
  <c r="Z3164"/>
  <c r="Y3164"/>
  <c r="X3164"/>
  <c r="W3164"/>
  <c r="V3164"/>
  <c r="U3164"/>
  <c r="T3164"/>
  <c r="S3164"/>
  <c r="R3164"/>
  <c r="Q3164"/>
  <c r="P3164"/>
  <c r="O3164"/>
  <c r="N3164"/>
  <c r="M3164"/>
  <c r="L3164"/>
  <c r="K3164"/>
  <c r="J3164"/>
  <c r="AF3163"/>
  <c r="AE3163"/>
  <c r="AD3163"/>
  <c r="AC3163"/>
  <c r="AB3163"/>
  <c r="AA3163"/>
  <c r="Z3163"/>
  <c r="Y3163"/>
  <c r="X3163"/>
  <c r="W3163"/>
  <c r="V3163"/>
  <c r="U3163"/>
  <c r="T3163"/>
  <c r="S3163"/>
  <c r="R3163"/>
  <c r="Q3163"/>
  <c r="P3163"/>
  <c r="O3163"/>
  <c r="N3163"/>
  <c r="M3163"/>
  <c r="L3163"/>
  <c r="K3163"/>
  <c r="J3163"/>
  <c r="AF3162"/>
  <c r="AE3162"/>
  <c r="AD3162"/>
  <c r="AC3162"/>
  <c r="AB3162"/>
  <c r="AA3162"/>
  <c r="Z3162"/>
  <c r="Y3162"/>
  <c r="X3162"/>
  <c r="W3162"/>
  <c r="V3162"/>
  <c r="U3162"/>
  <c r="T3162"/>
  <c r="S3162"/>
  <c r="R3162"/>
  <c r="Q3162"/>
  <c r="P3162"/>
  <c r="O3162"/>
  <c r="N3162"/>
  <c r="M3162"/>
  <c r="L3162"/>
  <c r="K3162"/>
  <c r="J3162"/>
  <c r="AF3161"/>
  <c r="AE3161"/>
  <c r="AD3161"/>
  <c r="AC3161"/>
  <c r="AB3161"/>
  <c r="AA3161"/>
  <c r="Z3161"/>
  <c r="Y3161"/>
  <c r="X3161"/>
  <c r="W3161"/>
  <c r="V3161"/>
  <c r="U3161"/>
  <c r="T3161"/>
  <c r="S3161"/>
  <c r="R3161"/>
  <c r="Q3161"/>
  <c r="P3161"/>
  <c r="O3161"/>
  <c r="N3161"/>
  <c r="M3161"/>
  <c r="L3161"/>
  <c r="K3161"/>
  <c r="J3161"/>
  <c r="AF3160"/>
  <c r="AE3160"/>
  <c r="AD3160"/>
  <c r="AC3160"/>
  <c r="AB3160"/>
  <c r="AA3160"/>
  <c r="Z3160"/>
  <c r="Y3160"/>
  <c r="X3160"/>
  <c r="W3160"/>
  <c r="V3160"/>
  <c r="U3160"/>
  <c r="T3160"/>
  <c r="S3160"/>
  <c r="R3160"/>
  <c r="Q3160"/>
  <c r="P3160"/>
  <c r="O3160"/>
  <c r="N3160"/>
  <c r="M3160"/>
  <c r="L3160"/>
  <c r="K3160"/>
  <c r="J3160"/>
  <c r="AF3159"/>
  <c r="AE3159"/>
  <c r="AD3159"/>
  <c r="AC3159"/>
  <c r="AB3159"/>
  <c r="AA3159"/>
  <c r="Z3159"/>
  <c r="Y3159"/>
  <c r="X3159"/>
  <c r="W3159"/>
  <c r="V3159"/>
  <c r="U3159"/>
  <c r="T3159"/>
  <c r="S3159"/>
  <c r="R3159"/>
  <c r="Q3159"/>
  <c r="P3159"/>
  <c r="O3159"/>
  <c r="N3159"/>
  <c r="M3159"/>
  <c r="L3159"/>
  <c r="K3159"/>
  <c r="J3159"/>
  <c r="AF3158"/>
  <c r="AE3158"/>
  <c r="AD3158"/>
  <c r="AC3158"/>
  <c r="AB3158"/>
  <c r="AA3158"/>
  <c r="Z3158"/>
  <c r="Y3158"/>
  <c r="X3158"/>
  <c r="W3158"/>
  <c r="V3158"/>
  <c r="U3158"/>
  <c r="T3158"/>
  <c r="S3158"/>
  <c r="R3158"/>
  <c r="Q3158"/>
  <c r="P3158"/>
  <c r="O3158"/>
  <c r="N3158"/>
  <c r="M3158"/>
  <c r="L3158"/>
  <c r="K3158"/>
  <c r="J3158"/>
  <c r="AF3157"/>
  <c r="AE3157"/>
  <c r="AD3157"/>
  <c r="AC3157"/>
  <c r="AB3157"/>
  <c r="AA3157"/>
  <c r="Z3157"/>
  <c r="Y3157"/>
  <c r="X3157"/>
  <c r="W3157"/>
  <c r="V3157"/>
  <c r="U3157"/>
  <c r="T3157"/>
  <c r="S3157"/>
  <c r="R3157"/>
  <c r="Q3157"/>
  <c r="P3157"/>
  <c r="O3157"/>
  <c r="N3157"/>
  <c r="M3157"/>
  <c r="L3157"/>
  <c r="K3157"/>
  <c r="J3157"/>
  <c r="AF3156"/>
  <c r="AE3156"/>
  <c r="AD3156"/>
  <c r="AC3156"/>
  <c r="AB3156"/>
  <c r="AA3156"/>
  <c r="Z3156"/>
  <c r="Y3156"/>
  <c r="X3156"/>
  <c r="W3156"/>
  <c r="V3156"/>
  <c r="U3156"/>
  <c r="T3156"/>
  <c r="S3156"/>
  <c r="R3156"/>
  <c r="Q3156"/>
  <c r="P3156"/>
  <c r="O3156"/>
  <c r="N3156"/>
  <c r="M3156"/>
  <c r="L3156"/>
  <c r="K3156"/>
  <c r="J3156"/>
  <c r="AF3155"/>
  <c r="AE3155"/>
  <c r="AD3155"/>
  <c r="AC3155"/>
  <c r="AB3155"/>
  <c r="AA3155"/>
  <c r="Z3155"/>
  <c r="Y3155"/>
  <c r="X3155"/>
  <c r="W3155"/>
  <c r="V3155"/>
  <c r="U3155"/>
  <c r="T3155"/>
  <c r="S3155"/>
  <c r="R3155"/>
  <c r="Q3155"/>
  <c r="P3155"/>
  <c r="O3155"/>
  <c r="N3155"/>
  <c r="M3155"/>
  <c r="L3155"/>
  <c r="K3155"/>
  <c r="J3155"/>
  <c r="AF3154"/>
  <c r="AE3154"/>
  <c r="AD3154"/>
  <c r="AC3154"/>
  <c r="AB3154"/>
  <c r="AA3154"/>
  <c r="Z3154"/>
  <c r="Y3154"/>
  <c r="X3154"/>
  <c r="W3154"/>
  <c r="V3154"/>
  <c r="U3154"/>
  <c r="T3154"/>
  <c r="S3154"/>
  <c r="R3154"/>
  <c r="Q3154"/>
  <c r="P3154"/>
  <c r="O3154"/>
  <c r="N3154"/>
  <c r="M3154"/>
  <c r="L3154"/>
  <c r="K3154"/>
  <c r="J3154"/>
  <c r="AF3153"/>
  <c r="AE3153"/>
  <c r="AD3153"/>
  <c r="AC3153"/>
  <c r="AB3153"/>
  <c r="AA3153"/>
  <c r="Z3153"/>
  <c r="Y3153"/>
  <c r="X3153"/>
  <c r="W3153"/>
  <c r="V3153"/>
  <c r="U3153"/>
  <c r="T3153"/>
  <c r="S3153"/>
  <c r="R3153"/>
  <c r="Q3153"/>
  <c r="P3153"/>
  <c r="O3153"/>
  <c r="N3153"/>
  <c r="M3153"/>
  <c r="L3153"/>
  <c r="K3153"/>
  <c r="J3153"/>
  <c r="AF3152"/>
  <c r="AE3152"/>
  <c r="AD3152"/>
  <c r="AC3152"/>
  <c r="AB3152"/>
  <c r="AA3152"/>
  <c r="Z3152"/>
  <c r="Y3152"/>
  <c r="X3152"/>
  <c r="W3152"/>
  <c r="V3152"/>
  <c r="U3152"/>
  <c r="T3152"/>
  <c r="S3152"/>
  <c r="R3152"/>
  <c r="Q3152"/>
  <c r="P3152"/>
  <c r="O3152"/>
  <c r="N3152"/>
  <c r="M3152"/>
  <c r="L3152"/>
  <c r="K3152"/>
  <c r="J3152"/>
  <c r="AF3151"/>
  <c r="AE3151"/>
  <c r="AD3151"/>
  <c r="AC3151"/>
  <c r="AB3151"/>
  <c r="AA3151"/>
  <c r="Z3151"/>
  <c r="Y3151"/>
  <c r="X3151"/>
  <c r="W3151"/>
  <c r="V3151"/>
  <c r="U3151"/>
  <c r="T3151"/>
  <c r="S3151"/>
  <c r="R3151"/>
  <c r="Q3151"/>
  <c r="P3151"/>
  <c r="O3151"/>
  <c r="N3151"/>
  <c r="M3151"/>
  <c r="L3151"/>
  <c r="K3151"/>
  <c r="J3151"/>
  <c r="AF3150"/>
  <c r="AE3150"/>
  <c r="AD3150"/>
  <c r="AC3150"/>
  <c r="AB3150"/>
  <c r="AA3150"/>
  <c r="Z3150"/>
  <c r="Y3150"/>
  <c r="X3150"/>
  <c r="W3150"/>
  <c r="V3150"/>
  <c r="U3150"/>
  <c r="T3150"/>
  <c r="S3150"/>
  <c r="R3150"/>
  <c r="Q3150"/>
  <c r="P3150"/>
  <c r="O3150"/>
  <c r="N3150"/>
  <c r="M3150"/>
  <c r="L3150"/>
  <c r="K3150"/>
  <c r="J3150"/>
  <c r="AF3149"/>
  <c r="AE3149"/>
  <c r="AD3149"/>
  <c r="AC3149"/>
  <c r="AB3149"/>
  <c r="AA3149"/>
  <c r="Z3149"/>
  <c r="Y3149"/>
  <c r="X3149"/>
  <c r="W3149"/>
  <c r="V3149"/>
  <c r="U3149"/>
  <c r="T3149"/>
  <c r="S3149"/>
  <c r="R3149"/>
  <c r="Q3149"/>
  <c r="P3149"/>
  <c r="O3149"/>
  <c r="N3149"/>
  <c r="M3149"/>
  <c r="L3149"/>
  <c r="K3149"/>
  <c r="J3149"/>
  <c r="AF3148"/>
  <c r="AE3148"/>
  <c r="AD3148"/>
  <c r="AC3148"/>
  <c r="AB3148"/>
  <c r="AA3148"/>
  <c r="Z3148"/>
  <c r="Y3148"/>
  <c r="X3148"/>
  <c r="W3148"/>
  <c r="V3148"/>
  <c r="U3148"/>
  <c r="T3148"/>
  <c r="S3148"/>
  <c r="R3148"/>
  <c r="Q3148"/>
  <c r="P3148"/>
  <c r="O3148"/>
  <c r="N3148"/>
  <c r="M3148"/>
  <c r="L3148"/>
  <c r="K3148"/>
  <c r="J3148"/>
  <c r="AF3147"/>
  <c r="AE3147"/>
  <c r="AD3147"/>
  <c r="AC3147"/>
  <c r="AB3147"/>
  <c r="AA3147"/>
  <c r="Z3147"/>
  <c r="Y3147"/>
  <c r="X3147"/>
  <c r="W3147"/>
  <c r="V3147"/>
  <c r="U3147"/>
  <c r="T3147"/>
  <c r="S3147"/>
  <c r="R3147"/>
  <c r="Q3147"/>
  <c r="P3147"/>
  <c r="O3147"/>
  <c r="N3147"/>
  <c r="M3147"/>
  <c r="L3147"/>
  <c r="K3147"/>
  <c r="J3147"/>
  <c r="AF3146"/>
  <c r="AE3146"/>
  <c r="AD3146"/>
  <c r="AC3146"/>
  <c r="AB3146"/>
  <c r="AA3146"/>
  <c r="Z3146"/>
  <c r="Y3146"/>
  <c r="X3146"/>
  <c r="W3146"/>
  <c r="V3146"/>
  <c r="U3146"/>
  <c r="T3146"/>
  <c r="S3146"/>
  <c r="R3146"/>
  <c r="Q3146"/>
  <c r="P3146"/>
  <c r="O3146"/>
  <c r="N3146"/>
  <c r="M3146"/>
  <c r="L3146"/>
  <c r="K3146"/>
  <c r="J3146"/>
  <c r="AF3145"/>
  <c r="AE3145"/>
  <c r="AD3145"/>
  <c r="AC3145"/>
  <c r="AB3145"/>
  <c r="AA3145"/>
  <c r="Z3145"/>
  <c r="Y3145"/>
  <c r="X3145"/>
  <c r="W3145"/>
  <c r="V3145"/>
  <c r="U3145"/>
  <c r="T3145"/>
  <c r="S3145"/>
  <c r="R3145"/>
  <c r="Q3145"/>
  <c r="P3145"/>
  <c r="O3145"/>
  <c r="N3145"/>
  <c r="M3145"/>
  <c r="L3145"/>
  <c r="K3145"/>
  <c r="J3145"/>
  <c r="AF3144"/>
  <c r="AE3144"/>
  <c r="AD3144"/>
  <c r="AC3144"/>
  <c r="AB3144"/>
  <c r="AA3144"/>
  <c r="Z3144"/>
  <c r="Y3144"/>
  <c r="X3144"/>
  <c r="W3144"/>
  <c r="V3144"/>
  <c r="U3144"/>
  <c r="T3144"/>
  <c r="S3144"/>
  <c r="R3144"/>
  <c r="Q3144"/>
  <c r="P3144"/>
  <c r="O3144"/>
  <c r="N3144"/>
  <c r="M3144"/>
  <c r="L3144"/>
  <c r="K3144"/>
  <c r="J3144"/>
  <c r="AF3143"/>
  <c r="AE3143"/>
  <c r="AD3143"/>
  <c r="AC3143"/>
  <c r="AB3143"/>
  <c r="AA3143"/>
  <c r="Z3143"/>
  <c r="Y3143"/>
  <c r="X3143"/>
  <c r="W3143"/>
  <c r="V3143"/>
  <c r="U3143"/>
  <c r="T3143"/>
  <c r="S3143"/>
  <c r="R3143"/>
  <c r="Q3143"/>
  <c r="P3143"/>
  <c r="O3143"/>
  <c r="N3143"/>
  <c r="M3143"/>
  <c r="L3143"/>
  <c r="K3143"/>
  <c r="J3143"/>
  <c r="AF3142"/>
  <c r="AE3142"/>
  <c r="AD3142"/>
  <c r="AC3142"/>
  <c r="AB3142"/>
  <c r="AA3142"/>
  <c r="Z3142"/>
  <c r="Y3142"/>
  <c r="X3142"/>
  <c r="W3142"/>
  <c r="V3142"/>
  <c r="U3142"/>
  <c r="T3142"/>
  <c r="S3142"/>
  <c r="R3142"/>
  <c r="Q3142"/>
  <c r="P3142"/>
  <c r="O3142"/>
  <c r="N3142"/>
  <c r="M3142"/>
  <c r="L3142"/>
  <c r="K3142"/>
  <c r="J3142"/>
  <c r="AF3141"/>
  <c r="AE3141"/>
  <c r="AD3141"/>
  <c r="AC3141"/>
  <c r="AB3141"/>
  <c r="AA3141"/>
  <c r="Z3141"/>
  <c r="Y3141"/>
  <c r="X3141"/>
  <c r="W3141"/>
  <c r="V3141"/>
  <c r="U3141"/>
  <c r="T3141"/>
  <c r="S3141"/>
  <c r="R3141"/>
  <c r="Q3141"/>
  <c r="P3141"/>
  <c r="O3141"/>
  <c r="N3141"/>
  <c r="M3141"/>
  <c r="L3141"/>
  <c r="K3141"/>
  <c r="J3141"/>
  <c r="AF3140"/>
  <c r="AE3140"/>
  <c r="AD3140"/>
  <c r="AC3140"/>
  <c r="AB3140"/>
  <c r="AA3140"/>
  <c r="Z3140"/>
  <c r="Y3140"/>
  <c r="X3140"/>
  <c r="W3140"/>
  <c r="V3140"/>
  <c r="U3140"/>
  <c r="T3140"/>
  <c r="S3140"/>
  <c r="R3140"/>
  <c r="Q3140"/>
  <c r="P3140"/>
  <c r="O3140"/>
  <c r="N3140"/>
  <c r="M3140"/>
  <c r="L3140"/>
  <c r="K3140"/>
  <c r="J3140"/>
  <c r="AF3139"/>
  <c r="AE3139"/>
  <c r="AD3139"/>
  <c r="AC3139"/>
  <c r="AB3139"/>
  <c r="AA3139"/>
  <c r="Z3139"/>
  <c r="Y3139"/>
  <c r="X3139"/>
  <c r="W3139"/>
  <c r="V3139"/>
  <c r="U3139"/>
  <c r="T3139"/>
  <c r="S3139"/>
  <c r="R3139"/>
  <c r="Q3139"/>
  <c r="P3139"/>
  <c r="O3139"/>
  <c r="N3139"/>
  <c r="M3139"/>
  <c r="L3139"/>
  <c r="K3139"/>
  <c r="J3139"/>
  <c r="AF3138"/>
  <c r="AE3138"/>
  <c r="AD3138"/>
  <c r="AC3138"/>
  <c r="AB3138"/>
  <c r="AA3138"/>
  <c r="Z3138"/>
  <c r="Y3138"/>
  <c r="X3138"/>
  <c r="W3138"/>
  <c r="V3138"/>
  <c r="U3138"/>
  <c r="T3138"/>
  <c r="S3138"/>
  <c r="R3138"/>
  <c r="Q3138"/>
  <c r="P3138"/>
  <c r="O3138"/>
  <c r="N3138"/>
  <c r="M3138"/>
  <c r="L3138"/>
  <c r="K3138"/>
  <c r="J3138"/>
  <c r="AF3137"/>
  <c r="AE3137"/>
  <c r="AD3137"/>
  <c r="AC3137"/>
  <c r="AB3137"/>
  <c r="AA3137"/>
  <c r="Z3137"/>
  <c r="Y3137"/>
  <c r="X3137"/>
  <c r="W3137"/>
  <c r="V3137"/>
  <c r="U3137"/>
  <c r="T3137"/>
  <c r="S3137"/>
  <c r="R3137"/>
  <c r="Q3137"/>
  <c r="P3137"/>
  <c r="O3137"/>
  <c r="N3137"/>
  <c r="M3137"/>
  <c r="L3137"/>
  <c r="K3137"/>
  <c r="J3137"/>
  <c r="AF3136"/>
  <c r="AE3136"/>
  <c r="AD3136"/>
  <c r="AC3136"/>
  <c r="AB3136"/>
  <c r="AA3136"/>
  <c r="Z3136"/>
  <c r="Y3136"/>
  <c r="X3136"/>
  <c r="W3136"/>
  <c r="V3136"/>
  <c r="U3136"/>
  <c r="T3136"/>
  <c r="S3136"/>
  <c r="R3136"/>
  <c r="Q3136"/>
  <c r="P3136"/>
  <c r="O3136"/>
  <c r="N3136"/>
  <c r="M3136"/>
  <c r="L3136"/>
  <c r="K3136"/>
  <c r="J3136"/>
  <c r="AF3135"/>
  <c r="AE3135"/>
  <c r="AD3135"/>
  <c r="AC3135"/>
  <c r="AB3135"/>
  <c r="AA3135"/>
  <c r="Z3135"/>
  <c r="Y3135"/>
  <c r="X3135"/>
  <c r="W3135"/>
  <c r="V3135"/>
  <c r="U3135"/>
  <c r="T3135"/>
  <c r="S3135"/>
  <c r="R3135"/>
  <c r="Q3135"/>
  <c r="P3135"/>
  <c r="O3135"/>
  <c r="N3135"/>
  <c r="M3135"/>
  <c r="L3135"/>
  <c r="K3135"/>
  <c r="J3135"/>
  <c r="AF3134"/>
  <c r="AE3134"/>
  <c r="AD3134"/>
  <c r="AC3134"/>
  <c r="AB3134"/>
  <c r="AA3134"/>
  <c r="Z3134"/>
  <c r="Y3134"/>
  <c r="X3134"/>
  <c r="W3134"/>
  <c r="V3134"/>
  <c r="U3134"/>
  <c r="T3134"/>
  <c r="S3134"/>
  <c r="R3134"/>
  <c r="Q3134"/>
  <c r="P3134"/>
  <c r="O3134"/>
  <c r="N3134"/>
  <c r="M3134"/>
  <c r="L3134"/>
  <c r="K3134"/>
  <c r="J3134"/>
  <c r="AF3133"/>
  <c r="AE3133"/>
  <c r="AD3133"/>
  <c r="AC3133"/>
  <c r="AB3133"/>
  <c r="AA3133"/>
  <c r="Z3133"/>
  <c r="Y3133"/>
  <c r="X3133"/>
  <c r="W3133"/>
  <c r="V3133"/>
  <c r="U3133"/>
  <c r="T3133"/>
  <c r="S3133"/>
  <c r="R3133"/>
  <c r="Q3133"/>
  <c r="P3133"/>
  <c r="O3133"/>
  <c r="N3133"/>
  <c r="M3133"/>
  <c r="L3133"/>
  <c r="K3133"/>
  <c r="J3133"/>
  <c r="AF3132"/>
  <c r="AE3132"/>
  <c r="AD3132"/>
  <c r="AC3132"/>
  <c r="AB3132"/>
  <c r="AA3132"/>
  <c r="Z3132"/>
  <c r="Y3132"/>
  <c r="X3132"/>
  <c r="W3132"/>
  <c r="V3132"/>
  <c r="U3132"/>
  <c r="T3132"/>
  <c r="S3132"/>
  <c r="R3132"/>
  <c r="Q3132"/>
  <c r="P3132"/>
  <c r="O3132"/>
  <c r="N3132"/>
  <c r="M3132"/>
  <c r="L3132"/>
  <c r="K3132"/>
  <c r="J3132"/>
  <c r="AF3131"/>
  <c r="AE3131"/>
  <c r="AD3131"/>
  <c r="AC3131"/>
  <c r="AB3131"/>
  <c r="AA3131"/>
  <c r="Z3131"/>
  <c r="Y3131"/>
  <c r="X3131"/>
  <c r="W3131"/>
  <c r="V3131"/>
  <c r="U3131"/>
  <c r="T3131"/>
  <c r="S3131"/>
  <c r="R3131"/>
  <c r="Q3131"/>
  <c r="P3131"/>
  <c r="O3131"/>
  <c r="N3131"/>
  <c r="M3131"/>
  <c r="L3131"/>
  <c r="K3131"/>
  <c r="J3131"/>
  <c r="AF3130"/>
  <c r="AE3130"/>
  <c r="AD3130"/>
  <c r="AC3130"/>
  <c r="AB3130"/>
  <c r="AA3130"/>
  <c r="Z3130"/>
  <c r="Y3130"/>
  <c r="X3130"/>
  <c r="W3130"/>
  <c r="V3130"/>
  <c r="U3130"/>
  <c r="T3130"/>
  <c r="S3130"/>
  <c r="R3130"/>
  <c r="Q3130"/>
  <c r="P3130"/>
  <c r="O3130"/>
  <c r="N3130"/>
  <c r="M3130"/>
  <c r="L3130"/>
  <c r="K3130"/>
  <c r="J3130"/>
  <c r="AF3129"/>
  <c r="AE3129"/>
  <c r="AD3129"/>
  <c r="AC3129"/>
  <c r="AB3129"/>
  <c r="AA3129"/>
  <c r="Z3129"/>
  <c r="Y3129"/>
  <c r="X3129"/>
  <c r="W3129"/>
  <c r="V3129"/>
  <c r="U3129"/>
  <c r="T3129"/>
  <c r="S3129"/>
  <c r="R3129"/>
  <c r="Q3129"/>
  <c r="P3129"/>
  <c r="O3129"/>
  <c r="N3129"/>
  <c r="M3129"/>
  <c r="L3129"/>
  <c r="K3129"/>
  <c r="J3129"/>
  <c r="AF3128"/>
  <c r="AE3128"/>
  <c r="AD3128"/>
  <c r="AC3128"/>
  <c r="AB3128"/>
  <c r="AA3128"/>
  <c r="Z3128"/>
  <c r="Y3128"/>
  <c r="X3128"/>
  <c r="W3128"/>
  <c r="V3128"/>
  <c r="U3128"/>
  <c r="T3128"/>
  <c r="S3128"/>
  <c r="R3128"/>
  <c r="Q3128"/>
  <c r="P3128"/>
  <c r="O3128"/>
  <c r="N3128"/>
  <c r="M3128"/>
  <c r="L3128"/>
  <c r="K3128"/>
  <c r="J3128"/>
  <c r="AF3127"/>
  <c r="AE3127"/>
  <c r="AD3127"/>
  <c r="AC3127"/>
  <c r="AB3127"/>
  <c r="AA3127"/>
  <c r="Z3127"/>
  <c r="Y3127"/>
  <c r="X3127"/>
  <c r="W3127"/>
  <c r="V3127"/>
  <c r="U3127"/>
  <c r="T3127"/>
  <c r="S3127"/>
  <c r="R3127"/>
  <c r="Q3127"/>
  <c r="P3127"/>
  <c r="O3127"/>
  <c r="N3127"/>
  <c r="M3127"/>
  <c r="L3127"/>
  <c r="K3127"/>
  <c r="J3127"/>
  <c r="AF3126"/>
  <c r="AE3126"/>
  <c r="AD3126"/>
  <c r="AC3126"/>
  <c r="AB3126"/>
  <c r="AA3126"/>
  <c r="Z3126"/>
  <c r="Y3126"/>
  <c r="X3126"/>
  <c r="W3126"/>
  <c r="V3126"/>
  <c r="U3126"/>
  <c r="T3126"/>
  <c r="S3126"/>
  <c r="R3126"/>
  <c r="Q3126"/>
  <c r="P3126"/>
  <c r="O3126"/>
  <c r="N3126"/>
  <c r="M3126"/>
  <c r="L3126"/>
  <c r="K3126"/>
  <c r="J3126"/>
  <c r="AF3125"/>
  <c r="AE3125"/>
  <c r="AD3125"/>
  <c r="AC3125"/>
  <c r="AB3125"/>
  <c r="AA3125"/>
  <c r="Z3125"/>
  <c r="Y3125"/>
  <c r="X3125"/>
  <c r="W3125"/>
  <c r="V3125"/>
  <c r="U3125"/>
  <c r="T3125"/>
  <c r="S3125"/>
  <c r="R3125"/>
  <c r="Q3125"/>
  <c r="P3125"/>
  <c r="O3125"/>
  <c r="N3125"/>
  <c r="M3125"/>
  <c r="L3125"/>
  <c r="K3125"/>
  <c r="J3125"/>
  <c r="AF3124"/>
  <c r="AE3124"/>
  <c r="AD3124"/>
  <c r="AC3124"/>
  <c r="AB3124"/>
  <c r="AA3124"/>
  <c r="Z3124"/>
  <c r="Y3124"/>
  <c r="X3124"/>
  <c r="W3124"/>
  <c r="V3124"/>
  <c r="U3124"/>
  <c r="T3124"/>
  <c r="S3124"/>
  <c r="R3124"/>
  <c r="Q3124"/>
  <c r="P3124"/>
  <c r="O3124"/>
  <c r="N3124"/>
  <c r="M3124"/>
  <c r="L3124"/>
  <c r="K3124"/>
  <c r="J3124"/>
  <c r="AF3123"/>
  <c r="AE3123"/>
  <c r="AD3123"/>
  <c r="AC3123"/>
  <c r="AB3123"/>
  <c r="AA3123"/>
  <c r="Z3123"/>
  <c r="Y3123"/>
  <c r="X3123"/>
  <c r="W3123"/>
  <c r="V3123"/>
  <c r="U3123"/>
  <c r="T3123"/>
  <c r="S3123"/>
  <c r="R3123"/>
  <c r="Q3123"/>
  <c r="P3123"/>
  <c r="O3123"/>
  <c r="N3123"/>
  <c r="M3123"/>
  <c r="L3123"/>
  <c r="K3123"/>
  <c r="J3123"/>
  <c r="AF3122"/>
  <c r="AE3122"/>
  <c r="AD3122"/>
  <c r="AC3122"/>
  <c r="AB3122"/>
  <c r="AA3122"/>
  <c r="Z3122"/>
  <c r="Y3122"/>
  <c r="X3122"/>
  <c r="W3122"/>
  <c r="V3122"/>
  <c r="U3122"/>
  <c r="T3122"/>
  <c r="S3122"/>
  <c r="R3122"/>
  <c r="Q3122"/>
  <c r="P3122"/>
  <c r="O3122"/>
  <c r="N3122"/>
  <c r="M3122"/>
  <c r="L3122"/>
  <c r="K3122"/>
  <c r="J3122"/>
  <c r="N348" i="2"/>
  <c r="K348"/>
  <c r="L348"/>
  <c r="M348"/>
  <c r="H348"/>
  <c r="I348"/>
  <c r="J348"/>
  <c r="N347"/>
  <c r="K347"/>
  <c r="L347"/>
  <c r="M347"/>
  <c r="H347"/>
  <c r="I347"/>
  <c r="J347"/>
  <c r="AH3331" i="1"/>
  <c r="AH3330"/>
  <c r="AH3329"/>
  <c r="N346" i="2"/>
  <c r="K346"/>
  <c r="L346"/>
  <c r="M346"/>
  <c r="H346"/>
  <c r="I346"/>
  <c r="J346"/>
  <c r="N345"/>
  <c r="K345"/>
  <c r="L345"/>
  <c r="M345"/>
  <c r="H345"/>
  <c r="I345"/>
  <c r="J345"/>
  <c r="AH3328" i="1"/>
  <c r="AH3327"/>
  <c r="AH3326"/>
  <c r="N344" i="2"/>
  <c r="K344"/>
  <c r="L344"/>
  <c r="M344"/>
  <c r="H344"/>
  <c r="I344"/>
  <c r="J344"/>
  <c r="N343"/>
  <c r="K343"/>
  <c r="L343"/>
  <c r="M343"/>
  <c r="H343"/>
  <c r="I343"/>
  <c r="J343"/>
  <c r="AH3325" i="1"/>
  <c r="AH3324"/>
  <c r="AH3323"/>
  <c r="N342" i="2"/>
  <c r="K342"/>
  <c r="L342"/>
  <c r="M342"/>
  <c r="H342"/>
  <c r="I342"/>
  <c r="J342"/>
  <c r="N341"/>
  <c r="K341"/>
  <c r="L341"/>
  <c r="M341"/>
  <c r="H341"/>
  <c r="I341"/>
  <c r="J341"/>
  <c r="AH3322" i="1"/>
  <c r="N340" i="2"/>
  <c r="K340"/>
  <c r="L340"/>
  <c r="M340"/>
  <c r="H340"/>
  <c r="I340"/>
  <c r="J340"/>
  <c r="AH3321" i="1"/>
  <c r="AH3320"/>
  <c r="AH3319"/>
  <c r="N339" i="2"/>
  <c r="K339"/>
  <c r="L339"/>
  <c r="M339"/>
  <c r="J339"/>
  <c r="I339"/>
  <c r="H339"/>
  <c r="AF3331" i="1"/>
  <c r="AE3331"/>
  <c r="AD3331"/>
  <c r="AC3331"/>
  <c r="AB3331"/>
  <c r="AA3331"/>
  <c r="Z3331"/>
  <c r="Y3331"/>
  <c r="X3331"/>
  <c r="W3331"/>
  <c r="V3331"/>
  <c r="U3331"/>
  <c r="T3331"/>
  <c r="S3331"/>
  <c r="R3331"/>
  <c r="Q3331"/>
  <c r="P3331"/>
  <c r="O3331"/>
  <c r="N3331"/>
  <c r="M3331"/>
  <c r="L3331"/>
  <c r="K3331"/>
  <c r="J3331"/>
  <c r="AF3330"/>
  <c r="AE3330"/>
  <c r="AD3330"/>
  <c r="AC3330"/>
  <c r="AB3330"/>
  <c r="AA3330"/>
  <c r="Z3330"/>
  <c r="Y3330"/>
  <c r="X3330"/>
  <c r="W3330"/>
  <c r="V3330"/>
  <c r="U3330"/>
  <c r="T3330"/>
  <c r="S3330"/>
  <c r="R3330"/>
  <c r="Q3330"/>
  <c r="P3330"/>
  <c r="O3330"/>
  <c r="N3330"/>
  <c r="M3330"/>
  <c r="L3330"/>
  <c r="K3330"/>
  <c r="J3330"/>
  <c r="AF3329"/>
  <c r="AE3329"/>
  <c r="AD3329"/>
  <c r="AC3329"/>
  <c r="AB3329"/>
  <c r="AA3329"/>
  <c r="Z3329"/>
  <c r="Y3329"/>
  <c r="X3329"/>
  <c r="W3329"/>
  <c r="V3329"/>
  <c r="U3329"/>
  <c r="T3329"/>
  <c r="S3329"/>
  <c r="R3329"/>
  <c r="Q3329"/>
  <c r="P3329"/>
  <c r="O3329"/>
  <c r="N3329"/>
  <c r="M3329"/>
  <c r="L3329"/>
  <c r="K3329"/>
  <c r="J3329"/>
  <c r="AF3328"/>
  <c r="AE3328"/>
  <c r="AD3328"/>
  <c r="AC3328"/>
  <c r="AB3328"/>
  <c r="AA3328"/>
  <c r="Z3328"/>
  <c r="Y3328"/>
  <c r="X3328"/>
  <c r="W3328"/>
  <c r="V3328"/>
  <c r="U3328"/>
  <c r="T3328"/>
  <c r="S3328"/>
  <c r="R3328"/>
  <c r="Q3328"/>
  <c r="P3328"/>
  <c r="O3328"/>
  <c r="N3328"/>
  <c r="M3328"/>
  <c r="L3328"/>
  <c r="K3328"/>
  <c r="J3328"/>
  <c r="AF3327"/>
  <c r="AE3327"/>
  <c r="AD3327"/>
  <c r="AC3327"/>
  <c r="AB3327"/>
  <c r="AA3327"/>
  <c r="Z3327"/>
  <c r="Y3327"/>
  <c r="X3327"/>
  <c r="W3327"/>
  <c r="V3327"/>
  <c r="U3327"/>
  <c r="T3327"/>
  <c r="S3327"/>
  <c r="R3327"/>
  <c r="Q3327"/>
  <c r="P3327"/>
  <c r="O3327"/>
  <c r="N3327"/>
  <c r="M3327"/>
  <c r="L3327"/>
  <c r="K3327"/>
  <c r="J3327"/>
  <c r="AF3326"/>
  <c r="AE3326"/>
  <c r="AD3326"/>
  <c r="AC3326"/>
  <c r="AB3326"/>
  <c r="AA3326"/>
  <c r="Z3326"/>
  <c r="Y3326"/>
  <c r="X3326"/>
  <c r="W3326"/>
  <c r="V3326"/>
  <c r="U3326"/>
  <c r="T3326"/>
  <c r="S3326"/>
  <c r="R3326"/>
  <c r="Q3326"/>
  <c r="P3326"/>
  <c r="O3326"/>
  <c r="N3326"/>
  <c r="M3326"/>
  <c r="L3326"/>
  <c r="K3326"/>
  <c r="J3326"/>
  <c r="AF3325"/>
  <c r="AE3325"/>
  <c r="AD3325"/>
  <c r="AC3325"/>
  <c r="AB3325"/>
  <c r="AA3325"/>
  <c r="Z3325"/>
  <c r="Y3325"/>
  <c r="X3325"/>
  <c r="W3325"/>
  <c r="V3325"/>
  <c r="U3325"/>
  <c r="T3325"/>
  <c r="S3325"/>
  <c r="R3325"/>
  <c r="Q3325"/>
  <c r="P3325"/>
  <c r="O3325"/>
  <c r="N3325"/>
  <c r="M3325"/>
  <c r="L3325"/>
  <c r="K3325"/>
  <c r="J3325"/>
  <c r="AH3318"/>
  <c r="AH3317"/>
  <c r="AH3316"/>
  <c r="AH3315"/>
  <c r="AH3314"/>
  <c r="AH3313"/>
  <c r="AH3312"/>
  <c r="AH3311"/>
  <c r="AH3310"/>
  <c r="AH3309"/>
  <c r="AH3308"/>
  <c r="AH3307"/>
  <c r="AH3306"/>
  <c r="AH3305"/>
  <c r="AH3304"/>
  <c r="AF3324"/>
  <c r="AE3324"/>
  <c r="AD3324"/>
  <c r="AC3324"/>
  <c r="AB3324"/>
  <c r="AA3324"/>
  <c r="Z3324"/>
  <c r="Y3324"/>
  <c r="X3324"/>
  <c r="W3324"/>
  <c r="V3324"/>
  <c r="U3324"/>
  <c r="T3324"/>
  <c r="S3324"/>
  <c r="R3324"/>
  <c r="Q3324"/>
  <c r="P3324"/>
  <c r="O3324"/>
  <c r="N3324"/>
  <c r="M3324"/>
  <c r="L3324"/>
  <c r="K3324"/>
  <c r="J3324"/>
  <c r="AF3323"/>
  <c r="AE3323"/>
  <c r="AD3323"/>
  <c r="AC3323"/>
  <c r="AB3323"/>
  <c r="AA3323"/>
  <c r="Z3323"/>
  <c r="Y3323"/>
  <c r="X3323"/>
  <c r="W3323"/>
  <c r="V3323"/>
  <c r="U3323"/>
  <c r="T3323"/>
  <c r="S3323"/>
  <c r="R3323"/>
  <c r="Q3323"/>
  <c r="P3323"/>
  <c r="O3323"/>
  <c r="N3323"/>
  <c r="M3323"/>
  <c r="L3323"/>
  <c r="K3323"/>
  <c r="J3323"/>
  <c r="AF3322"/>
  <c r="AE3322"/>
  <c r="AD3322"/>
  <c r="AC3322"/>
  <c r="AB3322"/>
  <c r="AA3322"/>
  <c r="Z3322"/>
  <c r="Y3322"/>
  <c r="X3322"/>
  <c r="W3322"/>
  <c r="V3322"/>
  <c r="U3322"/>
  <c r="T3322"/>
  <c r="S3322"/>
  <c r="R3322"/>
  <c r="Q3322"/>
  <c r="P3322"/>
  <c r="O3322"/>
  <c r="N3322"/>
  <c r="M3322"/>
  <c r="L3322"/>
  <c r="K3322"/>
  <c r="J3322"/>
  <c r="AF3321"/>
  <c r="AE3321"/>
  <c r="AD3321"/>
  <c r="AC3321"/>
  <c r="AB3321"/>
  <c r="AA3321"/>
  <c r="Z3321"/>
  <c r="Y3321"/>
  <c r="X3321"/>
  <c r="W3321"/>
  <c r="V3321"/>
  <c r="U3321"/>
  <c r="T3321"/>
  <c r="S3321"/>
  <c r="R3321"/>
  <c r="Q3321"/>
  <c r="P3321"/>
  <c r="O3321"/>
  <c r="N3321"/>
  <c r="M3321"/>
  <c r="L3321"/>
  <c r="K3321"/>
  <c r="J3321"/>
  <c r="AF3320"/>
  <c r="AE3320"/>
  <c r="AD3320"/>
  <c r="AC3320"/>
  <c r="AB3320"/>
  <c r="AA3320"/>
  <c r="Z3320"/>
  <c r="Y3320"/>
  <c r="X3320"/>
  <c r="W3320"/>
  <c r="V3320"/>
  <c r="U3320"/>
  <c r="T3320"/>
  <c r="S3320"/>
  <c r="R3320"/>
  <c r="Q3320"/>
  <c r="P3320"/>
  <c r="O3320"/>
  <c r="N3320"/>
  <c r="M3320"/>
  <c r="L3320"/>
  <c r="K3320"/>
  <c r="J3320"/>
  <c r="AF3319"/>
  <c r="AE3319"/>
  <c r="AD3319"/>
  <c r="AC3319"/>
  <c r="AB3319"/>
  <c r="AA3319"/>
  <c r="Z3319"/>
  <c r="Y3319"/>
  <c r="X3319"/>
  <c r="W3319"/>
  <c r="V3319"/>
  <c r="U3319"/>
  <c r="T3319"/>
  <c r="S3319"/>
  <c r="R3319"/>
  <c r="Q3319"/>
  <c r="P3319"/>
  <c r="O3319"/>
  <c r="N3319"/>
  <c r="M3319"/>
  <c r="L3319"/>
  <c r="K3319"/>
  <c r="J3319"/>
  <c r="AF3318"/>
  <c r="AE3318"/>
  <c r="AD3318"/>
  <c r="AC3318"/>
  <c r="AB3318"/>
  <c r="AA3318"/>
  <c r="Z3318"/>
  <c r="Y3318"/>
  <c r="X3318"/>
  <c r="W3318"/>
  <c r="V3318"/>
  <c r="U3318"/>
  <c r="T3318"/>
  <c r="S3318"/>
  <c r="R3318"/>
  <c r="Q3318"/>
  <c r="P3318"/>
  <c r="O3318"/>
  <c r="N3318"/>
  <c r="M3318"/>
  <c r="L3318"/>
  <c r="K3318"/>
  <c r="J3318"/>
  <c r="AF3317"/>
  <c r="AE3317"/>
  <c r="AD3317"/>
  <c r="AC3317"/>
  <c r="AB3317"/>
  <c r="AA3317"/>
  <c r="Z3317"/>
  <c r="Y3317"/>
  <c r="X3317"/>
  <c r="W3317"/>
  <c r="V3317"/>
  <c r="U3317"/>
  <c r="T3317"/>
  <c r="S3317"/>
  <c r="R3317"/>
  <c r="Q3317"/>
  <c r="P3317"/>
  <c r="O3317"/>
  <c r="N3317"/>
  <c r="M3317"/>
  <c r="L3317"/>
  <c r="K3317"/>
  <c r="J3317"/>
  <c r="AF3316"/>
  <c r="AE3316"/>
  <c r="AD3316"/>
  <c r="AC3316"/>
  <c r="AB3316"/>
  <c r="AA3316"/>
  <c r="Z3316"/>
  <c r="Y3316"/>
  <c r="X3316"/>
  <c r="W3316"/>
  <c r="V3316"/>
  <c r="U3316"/>
  <c r="T3316"/>
  <c r="S3316"/>
  <c r="R3316"/>
  <c r="Q3316"/>
  <c r="P3316"/>
  <c r="O3316"/>
  <c r="N3316"/>
  <c r="M3316"/>
  <c r="L3316"/>
  <c r="K3316"/>
  <c r="J3316"/>
  <c r="AF3315"/>
  <c r="AE3315"/>
  <c r="AD3315"/>
  <c r="AC3315"/>
  <c r="AB3315"/>
  <c r="AA3315"/>
  <c r="Z3315"/>
  <c r="Y3315"/>
  <c r="X3315"/>
  <c r="W3315"/>
  <c r="V3315"/>
  <c r="U3315"/>
  <c r="T3315"/>
  <c r="S3315"/>
  <c r="R3315"/>
  <c r="Q3315"/>
  <c r="P3315"/>
  <c r="O3315"/>
  <c r="N3315"/>
  <c r="M3315"/>
  <c r="L3315"/>
  <c r="K3315"/>
  <c r="J3315"/>
  <c r="AF3314"/>
  <c r="AE3314"/>
  <c r="AD3314"/>
  <c r="AC3314"/>
  <c r="AB3314"/>
  <c r="AA3314"/>
  <c r="Z3314"/>
  <c r="Y3314"/>
  <c r="X3314"/>
  <c r="W3314"/>
  <c r="V3314"/>
  <c r="U3314"/>
  <c r="T3314"/>
  <c r="S3314"/>
  <c r="R3314"/>
  <c r="Q3314"/>
  <c r="P3314"/>
  <c r="O3314"/>
  <c r="N3314"/>
  <c r="M3314"/>
  <c r="L3314"/>
  <c r="K3314"/>
  <c r="J3314"/>
  <c r="AF3313"/>
  <c r="AE3313"/>
  <c r="AD3313"/>
  <c r="AC3313"/>
  <c r="AB3313"/>
  <c r="AA3313"/>
  <c r="Z3313"/>
  <c r="Y3313"/>
  <c r="X3313"/>
  <c r="W3313"/>
  <c r="V3313"/>
  <c r="U3313"/>
  <c r="T3313"/>
  <c r="S3313"/>
  <c r="R3313"/>
  <c r="Q3313"/>
  <c r="P3313"/>
  <c r="O3313"/>
  <c r="N3313"/>
  <c r="M3313"/>
  <c r="L3313"/>
  <c r="K3313"/>
  <c r="J3313"/>
  <c r="AF3312"/>
  <c r="AE3312"/>
  <c r="AD3312"/>
  <c r="AC3312"/>
  <c r="AB3312"/>
  <c r="AA3312"/>
  <c r="Z3312"/>
  <c r="Y3312"/>
  <c r="X3312"/>
  <c r="W3312"/>
  <c r="V3312"/>
  <c r="U3312"/>
  <c r="T3312"/>
  <c r="S3312"/>
  <c r="R3312"/>
  <c r="Q3312"/>
  <c r="P3312"/>
  <c r="O3312"/>
  <c r="N3312"/>
  <c r="M3312"/>
  <c r="L3312"/>
  <c r="K3312"/>
  <c r="J3312"/>
  <c r="AF3311"/>
  <c r="AE3311"/>
  <c r="AD3311"/>
  <c r="AC3311"/>
  <c r="AB3311"/>
  <c r="AA3311"/>
  <c r="Z3311"/>
  <c r="Y3311"/>
  <c r="X3311"/>
  <c r="W3311"/>
  <c r="V3311"/>
  <c r="U3311"/>
  <c r="T3311"/>
  <c r="S3311"/>
  <c r="R3311"/>
  <c r="Q3311"/>
  <c r="P3311"/>
  <c r="O3311"/>
  <c r="N3311"/>
  <c r="M3311"/>
  <c r="L3311"/>
  <c r="K3311"/>
  <c r="J3311"/>
  <c r="AF3310"/>
  <c r="AE3310"/>
  <c r="AD3310"/>
  <c r="AC3310"/>
  <c r="AB3310"/>
  <c r="AA3310"/>
  <c r="Z3310"/>
  <c r="Y3310"/>
  <c r="X3310"/>
  <c r="W3310"/>
  <c r="V3310"/>
  <c r="U3310"/>
  <c r="T3310"/>
  <c r="S3310"/>
  <c r="R3310"/>
  <c r="Q3310"/>
  <c r="P3310"/>
  <c r="O3310"/>
  <c r="N3310"/>
  <c r="M3310"/>
  <c r="L3310"/>
  <c r="K3310"/>
  <c r="J3310"/>
  <c r="AF3309"/>
  <c r="AE3309"/>
  <c r="AD3309"/>
  <c r="AC3309"/>
  <c r="AB3309"/>
  <c r="AA3309"/>
  <c r="Z3309"/>
  <c r="Y3309"/>
  <c r="X3309"/>
  <c r="W3309"/>
  <c r="V3309"/>
  <c r="U3309"/>
  <c r="T3309"/>
  <c r="S3309"/>
  <c r="R3309"/>
  <c r="Q3309"/>
  <c r="P3309"/>
  <c r="O3309"/>
  <c r="N3309"/>
  <c r="M3309"/>
  <c r="L3309"/>
  <c r="K3309"/>
  <c r="J3309"/>
  <c r="AF3308"/>
  <c r="AE3308"/>
  <c r="AD3308"/>
  <c r="AC3308"/>
  <c r="AB3308"/>
  <c r="AA3308"/>
  <c r="Z3308"/>
  <c r="Y3308"/>
  <c r="X3308"/>
  <c r="W3308"/>
  <c r="V3308"/>
  <c r="U3308"/>
  <c r="T3308"/>
  <c r="S3308"/>
  <c r="R3308"/>
  <c r="Q3308"/>
  <c r="P3308"/>
  <c r="O3308"/>
  <c r="N3308"/>
  <c r="M3308"/>
  <c r="L3308"/>
  <c r="K3308"/>
  <c r="J3308"/>
  <c r="AF3307"/>
  <c r="AE3307"/>
  <c r="AD3307"/>
  <c r="AC3307"/>
  <c r="AB3307"/>
  <c r="AA3307"/>
  <c r="Z3307"/>
  <c r="Y3307"/>
  <c r="X3307"/>
  <c r="W3307"/>
  <c r="V3307"/>
  <c r="U3307"/>
  <c r="T3307"/>
  <c r="S3307"/>
  <c r="R3307"/>
  <c r="Q3307"/>
  <c r="P3307"/>
  <c r="O3307"/>
  <c r="N3307"/>
  <c r="M3307"/>
  <c r="L3307"/>
  <c r="K3307"/>
  <c r="J3307"/>
  <c r="AH3303"/>
  <c r="AH3302"/>
  <c r="AH3301"/>
  <c r="AH3300"/>
  <c r="AH3299"/>
  <c r="AH3298"/>
  <c r="AH3297"/>
  <c r="AH3296"/>
  <c r="AH3295"/>
  <c r="AH3294"/>
  <c r="AH3293"/>
  <c r="AH3292"/>
  <c r="AH3291"/>
  <c r="AH3290"/>
  <c r="AH3289"/>
  <c r="AH3288"/>
  <c r="AH3287"/>
  <c r="AH3286"/>
  <c r="AH3285"/>
  <c r="AF3306"/>
  <c r="AE3306"/>
  <c r="AD3306"/>
  <c r="AC3306"/>
  <c r="AB3306"/>
  <c r="AA3306"/>
  <c r="Z3306"/>
  <c r="Y3306"/>
  <c r="X3306"/>
  <c r="W3306"/>
  <c r="V3306"/>
  <c r="U3306"/>
  <c r="T3306"/>
  <c r="S3306"/>
  <c r="R3306"/>
  <c r="Q3306"/>
  <c r="P3306"/>
  <c r="O3306"/>
  <c r="N3306"/>
  <c r="M3306"/>
  <c r="L3306"/>
  <c r="K3306"/>
  <c r="J3306"/>
  <c r="AF3305"/>
  <c r="AE3305"/>
  <c r="AD3305"/>
  <c r="AC3305"/>
  <c r="AB3305"/>
  <c r="AA3305"/>
  <c r="Z3305"/>
  <c r="Y3305"/>
  <c r="X3305"/>
  <c r="W3305"/>
  <c r="V3305"/>
  <c r="U3305"/>
  <c r="T3305"/>
  <c r="S3305"/>
  <c r="R3305"/>
  <c r="Q3305"/>
  <c r="P3305"/>
  <c r="O3305"/>
  <c r="N3305"/>
  <c r="M3305"/>
  <c r="L3305"/>
  <c r="K3305"/>
  <c r="J3305"/>
  <c r="AF3304"/>
  <c r="AE3304"/>
  <c r="AD3304"/>
  <c r="AC3304"/>
  <c r="AB3304"/>
  <c r="AA3304"/>
  <c r="Z3304"/>
  <c r="Y3304"/>
  <c r="X3304"/>
  <c r="W3304"/>
  <c r="V3304"/>
  <c r="U3304"/>
  <c r="T3304"/>
  <c r="S3304"/>
  <c r="R3304"/>
  <c r="Q3304"/>
  <c r="P3304"/>
  <c r="O3304"/>
  <c r="N3304"/>
  <c r="M3304"/>
  <c r="L3304"/>
  <c r="K3304"/>
  <c r="J3304"/>
  <c r="AF3303"/>
  <c r="AE3303"/>
  <c r="AD3303"/>
  <c r="AC3303"/>
  <c r="AB3303"/>
  <c r="AA3303"/>
  <c r="Z3303"/>
  <c r="Y3303"/>
  <c r="X3303"/>
  <c r="W3303"/>
  <c r="V3303"/>
  <c r="U3303"/>
  <c r="T3303"/>
  <c r="S3303"/>
  <c r="R3303"/>
  <c r="Q3303"/>
  <c r="P3303"/>
  <c r="O3303"/>
  <c r="N3303"/>
  <c r="M3303"/>
  <c r="L3303"/>
  <c r="K3303"/>
  <c r="J3303"/>
  <c r="AF3302"/>
  <c r="AE3302"/>
  <c r="AD3302"/>
  <c r="AC3302"/>
  <c r="AB3302"/>
  <c r="AA3302"/>
  <c r="Z3302"/>
  <c r="Y3302"/>
  <c r="X3302"/>
  <c r="W3302"/>
  <c r="V3302"/>
  <c r="U3302"/>
  <c r="T3302"/>
  <c r="S3302"/>
  <c r="R3302"/>
  <c r="Q3302"/>
  <c r="P3302"/>
  <c r="O3302"/>
  <c r="N3302"/>
  <c r="M3302"/>
  <c r="L3302"/>
  <c r="K3302"/>
  <c r="J3302"/>
  <c r="AF3301"/>
  <c r="AE3301"/>
  <c r="AD3301"/>
  <c r="AC3301"/>
  <c r="AB3301"/>
  <c r="AA3301"/>
  <c r="Z3301"/>
  <c r="Y3301"/>
  <c r="X3301"/>
  <c r="W3301"/>
  <c r="V3301"/>
  <c r="U3301"/>
  <c r="T3301"/>
  <c r="S3301"/>
  <c r="R3301"/>
  <c r="Q3301"/>
  <c r="P3301"/>
  <c r="O3301"/>
  <c r="N3301"/>
  <c r="M3301"/>
  <c r="L3301"/>
  <c r="K3301"/>
  <c r="J3301"/>
  <c r="AF3300"/>
  <c r="AE3300"/>
  <c r="AD3300"/>
  <c r="AC3300"/>
  <c r="AB3300"/>
  <c r="AA3300"/>
  <c r="Z3300"/>
  <c r="Y3300"/>
  <c r="X3300"/>
  <c r="W3300"/>
  <c r="V3300"/>
  <c r="U3300"/>
  <c r="T3300"/>
  <c r="S3300"/>
  <c r="R3300"/>
  <c r="Q3300"/>
  <c r="P3300"/>
  <c r="O3300"/>
  <c r="N3300"/>
  <c r="M3300"/>
  <c r="L3300"/>
  <c r="K3300"/>
  <c r="J3300"/>
  <c r="AF3299"/>
  <c r="AE3299"/>
  <c r="AD3299"/>
  <c r="AC3299"/>
  <c r="AB3299"/>
  <c r="AA3299"/>
  <c r="Z3299"/>
  <c r="Y3299"/>
  <c r="X3299"/>
  <c r="W3299"/>
  <c r="V3299"/>
  <c r="U3299"/>
  <c r="T3299"/>
  <c r="S3299"/>
  <c r="R3299"/>
  <c r="Q3299"/>
  <c r="P3299"/>
  <c r="O3299"/>
  <c r="N3299"/>
  <c r="M3299"/>
  <c r="L3299"/>
  <c r="K3299"/>
  <c r="J3299"/>
  <c r="AF3298"/>
  <c r="AE3298"/>
  <c r="AD3298"/>
  <c r="AC3298"/>
  <c r="AB3298"/>
  <c r="AA3298"/>
  <c r="Z3298"/>
  <c r="Y3298"/>
  <c r="X3298"/>
  <c r="W3298"/>
  <c r="V3298"/>
  <c r="U3298"/>
  <c r="T3298"/>
  <c r="S3298"/>
  <c r="R3298"/>
  <c r="Q3298"/>
  <c r="P3298"/>
  <c r="O3298"/>
  <c r="N3298"/>
  <c r="M3298"/>
  <c r="L3298"/>
  <c r="K3298"/>
  <c r="J3298"/>
  <c r="AF3297"/>
  <c r="AE3297"/>
  <c r="AD3297"/>
  <c r="AC3297"/>
  <c r="AB3297"/>
  <c r="AA3297"/>
  <c r="Z3297"/>
  <c r="Y3297"/>
  <c r="X3297"/>
  <c r="W3297"/>
  <c r="V3297"/>
  <c r="U3297"/>
  <c r="T3297"/>
  <c r="S3297"/>
  <c r="R3297"/>
  <c r="Q3297"/>
  <c r="P3297"/>
  <c r="O3297"/>
  <c r="N3297"/>
  <c r="M3297"/>
  <c r="L3297"/>
  <c r="K3297"/>
  <c r="J3297"/>
  <c r="AF3296"/>
  <c r="AE3296"/>
  <c r="AD3296"/>
  <c r="AC3296"/>
  <c r="AB3296"/>
  <c r="AA3296"/>
  <c r="Z3296"/>
  <c r="Y3296"/>
  <c r="X3296"/>
  <c r="W3296"/>
  <c r="V3296"/>
  <c r="U3296"/>
  <c r="T3296"/>
  <c r="S3296"/>
  <c r="R3296"/>
  <c r="Q3296"/>
  <c r="P3296"/>
  <c r="O3296"/>
  <c r="N3296"/>
  <c r="M3296"/>
  <c r="L3296"/>
  <c r="K3296"/>
  <c r="J3296"/>
  <c r="AF3295"/>
  <c r="AE3295"/>
  <c r="AD3295"/>
  <c r="AC3295"/>
  <c r="AB3295"/>
  <c r="AA3295"/>
  <c r="Z3295"/>
  <c r="Y3295"/>
  <c r="X3295"/>
  <c r="W3295"/>
  <c r="V3295"/>
  <c r="U3295"/>
  <c r="T3295"/>
  <c r="S3295"/>
  <c r="R3295"/>
  <c r="Q3295"/>
  <c r="P3295"/>
  <c r="O3295"/>
  <c r="N3295"/>
  <c r="M3295"/>
  <c r="L3295"/>
  <c r="K3295"/>
  <c r="J3295"/>
  <c r="AF3294"/>
  <c r="AE3294"/>
  <c r="AD3294"/>
  <c r="AC3294"/>
  <c r="AB3294"/>
  <c r="AA3294"/>
  <c r="Z3294"/>
  <c r="Y3294"/>
  <c r="X3294"/>
  <c r="W3294"/>
  <c r="V3294"/>
  <c r="U3294"/>
  <c r="T3294"/>
  <c r="S3294"/>
  <c r="R3294"/>
  <c r="Q3294"/>
  <c r="P3294"/>
  <c r="O3294"/>
  <c r="N3294"/>
  <c r="M3294"/>
  <c r="L3294"/>
  <c r="K3294"/>
  <c r="J3294"/>
  <c r="AF3293"/>
  <c r="AE3293"/>
  <c r="AD3293"/>
  <c r="AC3293"/>
  <c r="AB3293"/>
  <c r="AA3293"/>
  <c r="Z3293"/>
  <c r="Y3293"/>
  <c r="X3293"/>
  <c r="W3293"/>
  <c r="V3293"/>
  <c r="U3293"/>
  <c r="T3293"/>
  <c r="S3293"/>
  <c r="R3293"/>
  <c r="Q3293"/>
  <c r="P3293"/>
  <c r="O3293"/>
  <c r="N3293"/>
  <c r="M3293"/>
  <c r="L3293"/>
  <c r="K3293"/>
  <c r="J3293"/>
  <c r="AF3292"/>
  <c r="AE3292"/>
  <c r="AD3292"/>
  <c r="AC3292"/>
  <c r="AB3292"/>
  <c r="AA3292"/>
  <c r="Z3292"/>
  <c r="Y3292"/>
  <c r="X3292"/>
  <c r="W3292"/>
  <c r="V3292"/>
  <c r="U3292"/>
  <c r="T3292"/>
  <c r="S3292"/>
  <c r="R3292"/>
  <c r="Q3292"/>
  <c r="P3292"/>
  <c r="O3292"/>
  <c r="N3292"/>
  <c r="M3292"/>
  <c r="L3292"/>
  <c r="K3292"/>
  <c r="J3292"/>
  <c r="AF3291"/>
  <c r="AE3291"/>
  <c r="AD3291"/>
  <c r="AC3291"/>
  <c r="AB3291"/>
  <c r="AA3291"/>
  <c r="Z3291"/>
  <c r="Y3291"/>
  <c r="X3291"/>
  <c r="W3291"/>
  <c r="V3291"/>
  <c r="U3291"/>
  <c r="T3291"/>
  <c r="S3291"/>
  <c r="R3291"/>
  <c r="Q3291"/>
  <c r="P3291"/>
  <c r="O3291"/>
  <c r="N3291"/>
  <c r="M3291"/>
  <c r="L3291"/>
  <c r="K3291"/>
  <c r="J3291"/>
  <c r="AF3290"/>
  <c r="AE3290"/>
  <c r="AD3290"/>
  <c r="AC3290"/>
  <c r="AB3290"/>
  <c r="AA3290"/>
  <c r="Z3290"/>
  <c r="Y3290"/>
  <c r="X3290"/>
  <c r="W3290"/>
  <c r="V3290"/>
  <c r="U3290"/>
  <c r="T3290"/>
  <c r="S3290"/>
  <c r="R3290"/>
  <c r="Q3290"/>
  <c r="P3290"/>
  <c r="O3290"/>
  <c r="N3290"/>
  <c r="M3290"/>
  <c r="L3290"/>
  <c r="K3290"/>
  <c r="J3290"/>
  <c r="AF3289"/>
  <c r="AE3289"/>
  <c r="AD3289"/>
  <c r="AC3289"/>
  <c r="AB3289"/>
  <c r="AA3289"/>
  <c r="Z3289"/>
  <c r="Y3289"/>
  <c r="X3289"/>
  <c r="W3289"/>
  <c r="V3289"/>
  <c r="U3289"/>
  <c r="T3289"/>
  <c r="S3289"/>
  <c r="R3289"/>
  <c r="Q3289"/>
  <c r="P3289"/>
  <c r="O3289"/>
  <c r="N3289"/>
  <c r="M3289"/>
  <c r="L3289"/>
  <c r="K3289"/>
  <c r="J3289"/>
  <c r="AF3288"/>
  <c r="AE3288"/>
  <c r="AD3288"/>
  <c r="AC3288"/>
  <c r="AB3288"/>
  <c r="AA3288"/>
  <c r="Z3288"/>
  <c r="Y3288"/>
  <c r="X3288"/>
  <c r="W3288"/>
  <c r="V3288"/>
  <c r="U3288"/>
  <c r="T3288"/>
  <c r="S3288"/>
  <c r="R3288"/>
  <c r="Q3288"/>
  <c r="P3288"/>
  <c r="O3288"/>
  <c r="N3288"/>
  <c r="M3288"/>
  <c r="L3288"/>
  <c r="K3288"/>
  <c r="J3288"/>
  <c r="AF3287"/>
  <c r="AE3287"/>
  <c r="AD3287"/>
  <c r="AC3287"/>
  <c r="AB3287"/>
  <c r="AA3287"/>
  <c r="Z3287"/>
  <c r="Y3287"/>
  <c r="X3287"/>
  <c r="W3287"/>
  <c r="V3287"/>
  <c r="U3287"/>
  <c r="T3287"/>
  <c r="S3287"/>
  <c r="R3287"/>
  <c r="Q3287"/>
  <c r="P3287"/>
  <c r="O3287"/>
  <c r="N3287"/>
  <c r="M3287"/>
  <c r="L3287"/>
  <c r="K3287"/>
  <c r="J3287"/>
  <c r="AH3284"/>
  <c r="AH3283"/>
  <c r="AH3282"/>
  <c r="AH3281"/>
  <c r="AH3280"/>
  <c r="AH3279"/>
  <c r="AH3278"/>
  <c r="AH3277"/>
  <c r="AH3276"/>
  <c r="AH3275"/>
  <c r="AH3274"/>
  <c r="AH3273"/>
  <c r="AH3272"/>
  <c r="AH3271"/>
  <c r="AH3270"/>
  <c r="AH3269"/>
  <c r="AH3268"/>
  <c r="AH3267"/>
  <c r="AH3266"/>
  <c r="AH3265"/>
  <c r="AH3264"/>
  <c r="AH3263"/>
  <c r="AH3262"/>
  <c r="AF3286"/>
  <c r="AE3286"/>
  <c r="AD3286"/>
  <c r="AC3286"/>
  <c r="AB3286"/>
  <c r="AA3286"/>
  <c r="Z3286"/>
  <c r="Y3286"/>
  <c r="X3286"/>
  <c r="W3286"/>
  <c r="V3286"/>
  <c r="U3286"/>
  <c r="T3286"/>
  <c r="S3286"/>
  <c r="R3286"/>
  <c r="Q3286"/>
  <c r="P3286"/>
  <c r="O3286"/>
  <c r="N3286"/>
  <c r="M3286"/>
  <c r="L3286"/>
  <c r="K3286"/>
  <c r="J3286"/>
  <c r="AF3285"/>
  <c r="AE3285"/>
  <c r="AD3285"/>
  <c r="AC3285"/>
  <c r="AB3285"/>
  <c r="AA3285"/>
  <c r="Z3285"/>
  <c r="Y3285"/>
  <c r="X3285"/>
  <c r="W3285"/>
  <c r="V3285"/>
  <c r="U3285"/>
  <c r="T3285"/>
  <c r="S3285"/>
  <c r="R3285"/>
  <c r="Q3285"/>
  <c r="P3285"/>
  <c r="O3285"/>
  <c r="N3285"/>
  <c r="M3285"/>
  <c r="L3285"/>
  <c r="K3285"/>
  <c r="J3285"/>
  <c r="AF3284"/>
  <c r="AE3284"/>
  <c r="AD3284"/>
  <c r="AC3284"/>
  <c r="AB3284"/>
  <c r="AA3284"/>
  <c r="Z3284"/>
  <c r="Y3284"/>
  <c r="X3284"/>
  <c r="W3284"/>
  <c r="V3284"/>
  <c r="U3284"/>
  <c r="T3284"/>
  <c r="S3284"/>
  <c r="R3284"/>
  <c r="Q3284"/>
  <c r="P3284"/>
  <c r="O3284"/>
  <c r="N3284"/>
  <c r="M3284"/>
  <c r="L3284"/>
  <c r="K3284"/>
  <c r="J3284"/>
  <c r="AF3283"/>
  <c r="AE3283"/>
  <c r="AD3283"/>
  <c r="AC3283"/>
  <c r="AB3283"/>
  <c r="AA3283"/>
  <c r="Z3283"/>
  <c r="Y3283"/>
  <c r="X3283"/>
  <c r="W3283"/>
  <c r="V3283"/>
  <c r="U3283"/>
  <c r="T3283"/>
  <c r="S3283"/>
  <c r="R3283"/>
  <c r="Q3283"/>
  <c r="P3283"/>
  <c r="O3283"/>
  <c r="N3283"/>
  <c r="M3283"/>
  <c r="L3283"/>
  <c r="K3283"/>
  <c r="J3283"/>
  <c r="AF3282"/>
  <c r="AE3282"/>
  <c r="AD3282"/>
  <c r="AC3282"/>
  <c r="AB3282"/>
  <c r="AA3282"/>
  <c r="Z3282"/>
  <c r="Y3282"/>
  <c r="X3282"/>
  <c r="W3282"/>
  <c r="V3282"/>
  <c r="U3282"/>
  <c r="T3282"/>
  <c r="S3282"/>
  <c r="R3282"/>
  <c r="Q3282"/>
  <c r="P3282"/>
  <c r="O3282"/>
  <c r="N3282"/>
  <c r="M3282"/>
  <c r="L3282"/>
  <c r="K3282"/>
  <c r="J3282"/>
  <c r="AF3281"/>
  <c r="AE3281"/>
  <c r="AD3281"/>
  <c r="AC3281"/>
  <c r="AB3281"/>
  <c r="AA3281"/>
  <c r="Z3281"/>
  <c r="Y3281"/>
  <c r="X3281"/>
  <c r="W3281"/>
  <c r="V3281"/>
  <c r="U3281"/>
  <c r="T3281"/>
  <c r="S3281"/>
  <c r="R3281"/>
  <c r="Q3281"/>
  <c r="P3281"/>
  <c r="O3281"/>
  <c r="N3281"/>
  <c r="M3281"/>
  <c r="L3281"/>
  <c r="K3281"/>
  <c r="J3281"/>
  <c r="AF3280"/>
  <c r="AE3280"/>
  <c r="AD3280"/>
  <c r="AC3280"/>
  <c r="AB3280"/>
  <c r="AA3280"/>
  <c r="Z3280"/>
  <c r="Y3280"/>
  <c r="X3280"/>
  <c r="W3280"/>
  <c r="V3280"/>
  <c r="U3280"/>
  <c r="T3280"/>
  <c r="S3280"/>
  <c r="R3280"/>
  <c r="Q3280"/>
  <c r="P3280"/>
  <c r="O3280"/>
  <c r="N3280"/>
  <c r="M3280"/>
  <c r="L3280"/>
  <c r="K3280"/>
  <c r="J3280"/>
  <c r="AF3279"/>
  <c r="AE3279"/>
  <c r="AD3279"/>
  <c r="AC3279"/>
  <c r="AB3279"/>
  <c r="AA3279"/>
  <c r="Z3279"/>
  <c r="Y3279"/>
  <c r="X3279"/>
  <c r="W3279"/>
  <c r="V3279"/>
  <c r="U3279"/>
  <c r="T3279"/>
  <c r="S3279"/>
  <c r="R3279"/>
  <c r="Q3279"/>
  <c r="P3279"/>
  <c r="O3279"/>
  <c r="N3279"/>
  <c r="M3279"/>
  <c r="L3279"/>
  <c r="K3279"/>
  <c r="J3279"/>
  <c r="AF3278"/>
  <c r="AE3278"/>
  <c r="AD3278"/>
  <c r="AC3278"/>
  <c r="AB3278"/>
  <c r="AA3278"/>
  <c r="Z3278"/>
  <c r="Y3278"/>
  <c r="X3278"/>
  <c r="W3278"/>
  <c r="V3278"/>
  <c r="U3278"/>
  <c r="T3278"/>
  <c r="S3278"/>
  <c r="R3278"/>
  <c r="Q3278"/>
  <c r="P3278"/>
  <c r="O3278"/>
  <c r="N3278"/>
  <c r="M3278"/>
  <c r="L3278"/>
  <c r="K3278"/>
  <c r="J3278"/>
  <c r="AF3277"/>
  <c r="AE3277"/>
  <c r="AD3277"/>
  <c r="AC3277"/>
  <c r="AB3277"/>
  <c r="AA3277"/>
  <c r="Z3277"/>
  <c r="Y3277"/>
  <c r="X3277"/>
  <c r="W3277"/>
  <c r="V3277"/>
  <c r="U3277"/>
  <c r="T3277"/>
  <c r="S3277"/>
  <c r="R3277"/>
  <c r="Q3277"/>
  <c r="P3277"/>
  <c r="O3277"/>
  <c r="N3277"/>
  <c r="M3277"/>
  <c r="L3277"/>
  <c r="K3277"/>
  <c r="J3277"/>
  <c r="AF3276"/>
  <c r="AE3276"/>
  <c r="AD3276"/>
  <c r="AC3276"/>
  <c r="AB3276"/>
  <c r="AA3276"/>
  <c r="Z3276"/>
  <c r="Y3276"/>
  <c r="X3276"/>
  <c r="W3276"/>
  <c r="V3276"/>
  <c r="U3276"/>
  <c r="T3276"/>
  <c r="S3276"/>
  <c r="R3276"/>
  <c r="Q3276"/>
  <c r="P3276"/>
  <c r="O3276"/>
  <c r="N3276"/>
  <c r="M3276"/>
  <c r="L3276"/>
  <c r="K3276"/>
  <c r="J3276"/>
  <c r="AF3275"/>
  <c r="AE3275"/>
  <c r="AD3275"/>
  <c r="AC3275"/>
  <c r="AB3275"/>
  <c r="AA3275"/>
  <c r="Z3275"/>
  <c r="Y3275"/>
  <c r="X3275"/>
  <c r="W3275"/>
  <c r="V3275"/>
  <c r="U3275"/>
  <c r="T3275"/>
  <c r="S3275"/>
  <c r="R3275"/>
  <c r="Q3275"/>
  <c r="P3275"/>
  <c r="O3275"/>
  <c r="N3275"/>
  <c r="M3275"/>
  <c r="L3275"/>
  <c r="K3275"/>
  <c r="J3275"/>
  <c r="AF3274"/>
  <c r="AE3274"/>
  <c r="AD3274"/>
  <c r="AC3274"/>
  <c r="AB3274"/>
  <c r="AA3274"/>
  <c r="Z3274"/>
  <c r="Y3274"/>
  <c r="X3274"/>
  <c r="W3274"/>
  <c r="V3274"/>
  <c r="U3274"/>
  <c r="T3274"/>
  <c r="S3274"/>
  <c r="R3274"/>
  <c r="Q3274"/>
  <c r="P3274"/>
  <c r="O3274"/>
  <c r="N3274"/>
  <c r="M3274"/>
  <c r="L3274"/>
  <c r="K3274"/>
  <c r="J3274"/>
  <c r="AF3273"/>
  <c r="AE3273"/>
  <c r="AD3273"/>
  <c r="AC3273"/>
  <c r="AB3273"/>
  <c r="AA3273"/>
  <c r="Z3273"/>
  <c r="Y3273"/>
  <c r="X3273"/>
  <c r="W3273"/>
  <c r="V3273"/>
  <c r="U3273"/>
  <c r="T3273"/>
  <c r="S3273"/>
  <c r="R3273"/>
  <c r="Q3273"/>
  <c r="P3273"/>
  <c r="O3273"/>
  <c r="N3273"/>
  <c r="M3273"/>
  <c r="L3273"/>
  <c r="K3273"/>
  <c r="J3273"/>
  <c r="AF3272"/>
  <c r="AE3272"/>
  <c r="AD3272"/>
  <c r="AC3272"/>
  <c r="AB3272"/>
  <c r="AA3272"/>
  <c r="Z3272"/>
  <c r="Y3272"/>
  <c r="X3272"/>
  <c r="W3272"/>
  <c r="V3272"/>
  <c r="U3272"/>
  <c r="T3272"/>
  <c r="S3272"/>
  <c r="R3272"/>
  <c r="Q3272"/>
  <c r="P3272"/>
  <c r="O3272"/>
  <c r="N3272"/>
  <c r="M3272"/>
  <c r="L3272"/>
  <c r="K3272"/>
  <c r="J3272"/>
  <c r="AF3271"/>
  <c r="AE3271"/>
  <c r="AD3271"/>
  <c r="AC3271"/>
  <c r="AB3271"/>
  <c r="AA3271"/>
  <c r="Z3271"/>
  <c r="Y3271"/>
  <c r="X3271"/>
  <c r="W3271"/>
  <c r="V3271"/>
  <c r="U3271"/>
  <c r="T3271"/>
  <c r="S3271"/>
  <c r="R3271"/>
  <c r="Q3271"/>
  <c r="P3271"/>
  <c r="O3271"/>
  <c r="N3271"/>
  <c r="M3271"/>
  <c r="L3271"/>
  <c r="K3271"/>
  <c r="J3271"/>
  <c r="AF3270"/>
  <c r="AE3270"/>
  <c r="AD3270"/>
  <c r="AC3270"/>
  <c r="AB3270"/>
  <c r="AA3270"/>
  <c r="Z3270"/>
  <c r="Y3270"/>
  <c r="X3270"/>
  <c r="W3270"/>
  <c r="V3270"/>
  <c r="U3270"/>
  <c r="T3270"/>
  <c r="S3270"/>
  <c r="R3270"/>
  <c r="Q3270"/>
  <c r="P3270"/>
  <c r="O3270"/>
  <c r="N3270"/>
  <c r="M3270"/>
  <c r="L3270"/>
  <c r="K3270"/>
  <c r="J3270"/>
  <c r="AF3269"/>
  <c r="AE3269"/>
  <c r="AD3269"/>
  <c r="AC3269"/>
  <c r="AB3269"/>
  <c r="AA3269"/>
  <c r="Z3269"/>
  <c r="Y3269"/>
  <c r="X3269"/>
  <c r="W3269"/>
  <c r="V3269"/>
  <c r="U3269"/>
  <c r="T3269"/>
  <c r="S3269"/>
  <c r="R3269"/>
  <c r="Q3269"/>
  <c r="P3269"/>
  <c r="O3269"/>
  <c r="N3269"/>
  <c r="M3269"/>
  <c r="L3269"/>
  <c r="K3269"/>
  <c r="J3269"/>
  <c r="AF3268"/>
  <c r="AE3268"/>
  <c r="AD3268"/>
  <c r="AC3268"/>
  <c r="AB3268"/>
  <c r="AA3268"/>
  <c r="Z3268"/>
  <c r="Y3268"/>
  <c r="X3268"/>
  <c r="W3268"/>
  <c r="V3268"/>
  <c r="U3268"/>
  <c r="T3268"/>
  <c r="S3268"/>
  <c r="R3268"/>
  <c r="Q3268"/>
  <c r="P3268"/>
  <c r="O3268"/>
  <c r="N3268"/>
  <c r="M3268"/>
  <c r="L3268"/>
  <c r="K3268"/>
  <c r="J3268"/>
  <c r="AF3267"/>
  <c r="AE3267"/>
  <c r="AD3267"/>
  <c r="AC3267"/>
  <c r="AB3267"/>
  <c r="AA3267"/>
  <c r="Z3267"/>
  <c r="Y3267"/>
  <c r="X3267"/>
  <c r="W3267"/>
  <c r="V3267"/>
  <c r="U3267"/>
  <c r="T3267"/>
  <c r="S3267"/>
  <c r="R3267"/>
  <c r="Q3267"/>
  <c r="P3267"/>
  <c r="O3267"/>
  <c r="N3267"/>
  <c r="M3267"/>
  <c r="L3267"/>
  <c r="K3267"/>
  <c r="J3267"/>
  <c r="AF3266"/>
  <c r="AE3266"/>
  <c r="AD3266"/>
  <c r="AC3266"/>
  <c r="AB3266"/>
  <c r="AA3266"/>
  <c r="Z3266"/>
  <c r="Y3266"/>
  <c r="X3266"/>
  <c r="W3266"/>
  <c r="V3266"/>
  <c r="U3266"/>
  <c r="T3266"/>
  <c r="S3266"/>
  <c r="R3266"/>
  <c r="Q3266"/>
  <c r="P3266"/>
  <c r="O3266"/>
  <c r="N3266"/>
  <c r="M3266"/>
  <c r="L3266"/>
  <c r="K3266"/>
  <c r="J3266"/>
  <c r="AF3265"/>
  <c r="AE3265"/>
  <c r="AD3265"/>
  <c r="AC3265"/>
  <c r="AB3265"/>
  <c r="AA3265"/>
  <c r="Z3265"/>
  <c r="Y3265"/>
  <c r="X3265"/>
  <c r="W3265"/>
  <c r="V3265"/>
  <c r="U3265"/>
  <c r="T3265"/>
  <c r="S3265"/>
  <c r="R3265"/>
  <c r="Q3265"/>
  <c r="P3265"/>
  <c r="O3265"/>
  <c r="N3265"/>
  <c r="M3265"/>
  <c r="L3265"/>
  <c r="K3265"/>
  <c r="J3265"/>
  <c r="AF3264"/>
  <c r="AE3264"/>
  <c r="AD3264"/>
  <c r="AC3264"/>
  <c r="AB3264"/>
  <c r="AA3264"/>
  <c r="Z3264"/>
  <c r="Y3264"/>
  <c r="X3264"/>
  <c r="W3264"/>
  <c r="V3264"/>
  <c r="U3264"/>
  <c r="T3264"/>
  <c r="S3264"/>
  <c r="R3264"/>
  <c r="Q3264"/>
  <c r="P3264"/>
  <c r="O3264"/>
  <c r="N3264"/>
  <c r="M3264"/>
  <c r="L3264"/>
  <c r="K3264"/>
  <c r="J3264"/>
  <c r="AF3263"/>
  <c r="AE3263"/>
  <c r="AD3263"/>
  <c r="AC3263"/>
  <c r="AB3263"/>
  <c r="AA3263"/>
  <c r="Z3263"/>
  <c r="Y3263"/>
  <c r="X3263"/>
  <c r="W3263"/>
  <c r="V3263"/>
  <c r="U3263"/>
  <c r="T3263"/>
  <c r="S3263"/>
  <c r="R3263"/>
  <c r="Q3263"/>
  <c r="P3263"/>
  <c r="O3263"/>
  <c r="N3263"/>
  <c r="M3263"/>
  <c r="L3263"/>
  <c r="K3263"/>
  <c r="J3263"/>
  <c r="AF3262"/>
  <c r="AE3262"/>
  <c r="AD3262"/>
  <c r="AC3262"/>
  <c r="AB3262"/>
  <c r="AA3262"/>
  <c r="Z3262"/>
  <c r="Y3262"/>
  <c r="X3262"/>
  <c r="W3262"/>
  <c r="V3262"/>
  <c r="U3262"/>
  <c r="T3262"/>
  <c r="S3262"/>
  <c r="R3262"/>
  <c r="Q3262"/>
  <c r="P3262"/>
  <c r="O3262"/>
  <c r="N3262"/>
  <c r="M3262"/>
  <c r="L3262"/>
  <c r="K3262"/>
  <c r="J3262"/>
  <c r="AH3261"/>
  <c r="AH3260"/>
  <c r="AH3259"/>
  <c r="AH3258"/>
  <c r="AH3257"/>
  <c r="AH3256"/>
  <c r="AH3255"/>
  <c r="AH3254"/>
  <c r="AH3253"/>
  <c r="AH3252"/>
  <c r="AH3251"/>
  <c r="AH3250"/>
  <c r="AH3249"/>
  <c r="AH3248"/>
  <c r="AF3261"/>
  <c r="AE3261"/>
  <c r="AD3261"/>
  <c r="AC3261"/>
  <c r="AB3261"/>
  <c r="AA3261"/>
  <c r="Z3261"/>
  <c r="Y3261"/>
  <c r="X3261"/>
  <c r="W3261"/>
  <c r="V3261"/>
  <c r="U3261"/>
  <c r="T3261"/>
  <c r="S3261"/>
  <c r="R3261"/>
  <c r="Q3261"/>
  <c r="P3261"/>
  <c r="O3261"/>
  <c r="N3261"/>
  <c r="M3261"/>
  <c r="L3261"/>
  <c r="K3261"/>
  <c r="J3261"/>
  <c r="AF3260"/>
  <c r="AE3260"/>
  <c r="AD3260"/>
  <c r="AC3260"/>
  <c r="AB3260"/>
  <c r="AA3260"/>
  <c r="Z3260"/>
  <c r="Y3260"/>
  <c r="X3260"/>
  <c r="W3260"/>
  <c r="V3260"/>
  <c r="U3260"/>
  <c r="T3260"/>
  <c r="S3260"/>
  <c r="R3260"/>
  <c r="Q3260"/>
  <c r="P3260"/>
  <c r="O3260"/>
  <c r="N3260"/>
  <c r="M3260"/>
  <c r="L3260"/>
  <c r="K3260"/>
  <c r="J3260"/>
  <c r="AF3259"/>
  <c r="AE3259"/>
  <c r="AD3259"/>
  <c r="AC3259"/>
  <c r="AB3259"/>
  <c r="AA3259"/>
  <c r="Z3259"/>
  <c r="Y3259"/>
  <c r="X3259"/>
  <c r="W3259"/>
  <c r="V3259"/>
  <c r="U3259"/>
  <c r="T3259"/>
  <c r="S3259"/>
  <c r="R3259"/>
  <c r="Q3259"/>
  <c r="P3259"/>
  <c r="O3259"/>
  <c r="N3259"/>
  <c r="M3259"/>
  <c r="L3259"/>
  <c r="K3259"/>
  <c r="J3259"/>
  <c r="AF3258"/>
  <c r="AE3258"/>
  <c r="AD3258"/>
  <c r="AC3258"/>
  <c r="AB3258"/>
  <c r="AA3258"/>
  <c r="Z3258"/>
  <c r="Y3258"/>
  <c r="X3258"/>
  <c r="W3258"/>
  <c r="V3258"/>
  <c r="U3258"/>
  <c r="T3258"/>
  <c r="S3258"/>
  <c r="R3258"/>
  <c r="Q3258"/>
  <c r="P3258"/>
  <c r="O3258"/>
  <c r="N3258"/>
  <c r="M3258"/>
  <c r="L3258"/>
  <c r="K3258"/>
  <c r="J3258"/>
  <c r="AF3257"/>
  <c r="AE3257"/>
  <c r="AD3257"/>
  <c r="AC3257"/>
  <c r="AB3257"/>
  <c r="AA3257"/>
  <c r="Z3257"/>
  <c r="Y3257"/>
  <c r="X3257"/>
  <c r="W3257"/>
  <c r="V3257"/>
  <c r="U3257"/>
  <c r="T3257"/>
  <c r="S3257"/>
  <c r="R3257"/>
  <c r="Q3257"/>
  <c r="P3257"/>
  <c r="O3257"/>
  <c r="N3257"/>
  <c r="M3257"/>
  <c r="L3257"/>
  <c r="K3257"/>
  <c r="J3257"/>
  <c r="AF3256"/>
  <c r="AE3256"/>
  <c r="AD3256"/>
  <c r="AC3256"/>
  <c r="AB3256"/>
  <c r="AA3256"/>
  <c r="Z3256"/>
  <c r="Y3256"/>
  <c r="X3256"/>
  <c r="W3256"/>
  <c r="V3256"/>
  <c r="U3256"/>
  <c r="T3256"/>
  <c r="S3256"/>
  <c r="R3256"/>
  <c r="Q3256"/>
  <c r="P3256"/>
  <c r="O3256"/>
  <c r="N3256"/>
  <c r="M3256"/>
  <c r="L3256"/>
  <c r="K3256"/>
  <c r="J3256"/>
  <c r="AF3255"/>
  <c r="AE3255"/>
  <c r="AD3255"/>
  <c r="AC3255"/>
  <c r="AB3255"/>
  <c r="AA3255"/>
  <c r="Z3255"/>
  <c r="Y3255"/>
  <c r="X3255"/>
  <c r="W3255"/>
  <c r="V3255"/>
  <c r="U3255"/>
  <c r="T3255"/>
  <c r="S3255"/>
  <c r="R3255"/>
  <c r="Q3255"/>
  <c r="P3255"/>
  <c r="O3255"/>
  <c r="N3255"/>
  <c r="M3255"/>
  <c r="L3255"/>
  <c r="K3255"/>
  <c r="J3255"/>
  <c r="AF3254"/>
  <c r="AE3254"/>
  <c r="AD3254"/>
  <c r="AC3254"/>
  <c r="AB3254"/>
  <c r="AA3254"/>
  <c r="Z3254"/>
  <c r="Y3254"/>
  <c r="X3254"/>
  <c r="W3254"/>
  <c r="V3254"/>
  <c r="U3254"/>
  <c r="T3254"/>
  <c r="S3254"/>
  <c r="R3254"/>
  <c r="Q3254"/>
  <c r="P3254"/>
  <c r="O3254"/>
  <c r="N3254"/>
  <c r="M3254"/>
  <c r="L3254"/>
  <c r="K3254"/>
  <c r="J3254"/>
  <c r="AF3253"/>
  <c r="AE3253"/>
  <c r="AD3253"/>
  <c r="AC3253"/>
  <c r="AB3253"/>
  <c r="AA3253"/>
  <c r="Z3253"/>
  <c r="Y3253"/>
  <c r="X3253"/>
  <c r="W3253"/>
  <c r="V3253"/>
  <c r="U3253"/>
  <c r="T3253"/>
  <c r="S3253"/>
  <c r="R3253"/>
  <c r="Q3253"/>
  <c r="P3253"/>
  <c r="O3253"/>
  <c r="N3253"/>
  <c r="M3253"/>
  <c r="L3253"/>
  <c r="K3253"/>
  <c r="J3253"/>
  <c r="AF3252"/>
  <c r="AE3252"/>
  <c r="AD3252"/>
  <c r="AC3252"/>
  <c r="AB3252"/>
  <c r="AA3252"/>
  <c r="Z3252"/>
  <c r="Y3252"/>
  <c r="X3252"/>
  <c r="W3252"/>
  <c r="V3252"/>
  <c r="U3252"/>
  <c r="T3252"/>
  <c r="S3252"/>
  <c r="R3252"/>
  <c r="Q3252"/>
  <c r="P3252"/>
  <c r="O3252"/>
  <c r="N3252"/>
  <c r="M3252"/>
  <c r="L3252"/>
  <c r="K3252"/>
  <c r="J3252"/>
  <c r="AF3251"/>
  <c r="AE3251"/>
  <c r="AD3251"/>
  <c r="AC3251"/>
  <c r="AB3251"/>
  <c r="AA3251"/>
  <c r="Z3251"/>
  <c r="Y3251"/>
  <c r="X3251"/>
  <c r="W3251"/>
  <c r="V3251"/>
  <c r="U3251"/>
  <c r="T3251"/>
  <c r="S3251"/>
  <c r="R3251"/>
  <c r="Q3251"/>
  <c r="P3251"/>
  <c r="O3251"/>
  <c r="N3251"/>
  <c r="M3251"/>
  <c r="L3251"/>
  <c r="K3251"/>
  <c r="J3251"/>
  <c r="AF3250"/>
  <c r="AE3250"/>
  <c r="AD3250"/>
  <c r="AC3250"/>
  <c r="AB3250"/>
  <c r="AA3250"/>
  <c r="Z3250"/>
  <c r="Y3250"/>
  <c r="X3250"/>
  <c r="W3250"/>
  <c r="V3250"/>
  <c r="U3250"/>
  <c r="T3250"/>
  <c r="S3250"/>
  <c r="R3250"/>
  <c r="Q3250"/>
  <c r="P3250"/>
  <c r="O3250"/>
  <c r="N3250"/>
  <c r="M3250"/>
  <c r="L3250"/>
  <c r="K3250"/>
  <c r="J3250"/>
  <c r="AF3249"/>
  <c r="AE3249"/>
  <c r="AD3249"/>
  <c r="AC3249"/>
  <c r="AB3249"/>
  <c r="AA3249"/>
  <c r="Z3249"/>
  <c r="Y3249"/>
  <c r="X3249"/>
  <c r="W3249"/>
  <c r="V3249"/>
  <c r="U3249"/>
  <c r="T3249"/>
  <c r="S3249"/>
  <c r="R3249"/>
  <c r="Q3249"/>
  <c r="P3249"/>
  <c r="O3249"/>
  <c r="N3249"/>
  <c r="M3249"/>
  <c r="L3249"/>
  <c r="K3249"/>
  <c r="J3249"/>
  <c r="AF3248"/>
  <c r="AE3248"/>
  <c r="AD3248"/>
  <c r="AC3248"/>
  <c r="AB3248"/>
  <c r="AA3248"/>
  <c r="Z3248"/>
  <c r="Y3248"/>
  <c r="X3248"/>
  <c r="W3248"/>
  <c r="V3248"/>
  <c r="U3248"/>
  <c r="T3248"/>
  <c r="S3248"/>
  <c r="R3248"/>
  <c r="Q3248"/>
  <c r="P3248"/>
  <c r="O3248"/>
  <c r="N3248"/>
  <c r="M3248"/>
  <c r="L3248"/>
  <c r="K3248"/>
  <c r="J3248"/>
  <c r="N338" i="2"/>
  <c r="K338"/>
  <c r="L338"/>
  <c r="M338"/>
  <c r="H338"/>
  <c r="I338"/>
  <c r="J338"/>
  <c r="N337"/>
  <c r="K337"/>
  <c r="L337"/>
  <c r="M337"/>
  <c r="H337"/>
  <c r="I337"/>
  <c r="J337"/>
  <c r="AF3233" i="1"/>
  <c r="AE3233"/>
  <c r="AD3233"/>
  <c r="AC3233"/>
  <c r="AB3233"/>
  <c r="AA3233"/>
  <c r="Z3233"/>
  <c r="Y3233"/>
  <c r="X3233"/>
  <c r="W3233"/>
  <c r="V3233"/>
  <c r="U3233"/>
  <c r="T3233"/>
  <c r="S3233"/>
  <c r="R3233"/>
  <c r="Q3233"/>
  <c r="P3233"/>
  <c r="AH3233"/>
  <c r="J3233"/>
  <c r="K3233"/>
  <c r="L3233"/>
  <c r="M3233"/>
  <c r="N3233"/>
  <c r="O3233"/>
  <c r="O348" i="2"/>
  <c r="O347"/>
  <c r="O346"/>
  <c r="O345"/>
  <c r="O344"/>
  <c r="O343"/>
  <c r="O342"/>
  <c r="O341"/>
  <c r="O340"/>
  <c r="O339"/>
  <c r="O338"/>
  <c r="O337"/>
  <c r="O336"/>
  <c r="N336"/>
  <c r="K336"/>
  <c r="L336"/>
  <c r="M336"/>
  <c r="H336"/>
  <c r="I336"/>
  <c r="J336"/>
  <c r="X3332" i="1"/>
  <c r="X3247"/>
  <c r="X3246"/>
  <c r="X3245"/>
  <c r="X3244"/>
  <c r="X3243"/>
  <c r="X3242"/>
  <c r="X3241"/>
  <c r="X3240"/>
  <c r="X3239"/>
  <c r="X3238"/>
  <c r="X3237"/>
  <c r="X3236"/>
  <c r="X3235"/>
  <c r="X3234"/>
  <c r="X3232"/>
  <c r="X3231"/>
  <c r="X3230"/>
  <c r="X3229"/>
  <c r="X3228"/>
  <c r="X3227"/>
  <c r="X3226"/>
  <c r="X3225"/>
  <c r="X3224"/>
  <c r="X3223"/>
  <c r="X3222"/>
  <c r="X3221"/>
  <c r="X3220"/>
  <c r="X3219"/>
  <c r="X3218"/>
  <c r="X3217"/>
  <c r="X3121"/>
  <c r="X3120"/>
  <c r="X3119"/>
  <c r="X3118"/>
  <c r="X3117"/>
  <c r="X3116"/>
  <c r="X3115"/>
  <c r="X3114"/>
  <c r="X3113"/>
  <c r="X3112"/>
  <c r="X3111"/>
  <c r="X3110"/>
  <c r="X3109"/>
  <c r="X3108"/>
  <c r="X3107"/>
  <c r="X3106"/>
  <c r="X3105"/>
  <c r="X3104"/>
  <c r="X3103"/>
  <c r="X3102"/>
  <c r="X3101"/>
  <c r="X3100"/>
  <c r="X3099"/>
  <c r="X3098"/>
  <c r="X3097"/>
  <c r="X3096"/>
  <c r="X3095"/>
  <c r="X3094"/>
  <c r="X3093"/>
  <c r="X3092"/>
  <c r="X3091"/>
  <c r="X3090"/>
  <c r="X3089"/>
  <c r="X3088"/>
  <c r="X3087"/>
  <c r="X3086"/>
  <c r="X3085"/>
  <c r="X3084"/>
  <c r="X3083"/>
  <c r="X3082"/>
  <c r="X3081"/>
  <c r="X3080"/>
  <c r="X3079"/>
  <c r="X3078"/>
  <c r="X3077"/>
  <c r="X3076"/>
  <c r="X3075"/>
  <c r="X3074"/>
  <c r="X3073"/>
  <c r="X3072"/>
  <c r="X3071"/>
  <c r="X3070"/>
  <c r="X3069"/>
  <c r="X3068"/>
  <c r="X3067"/>
  <c r="X3066"/>
  <c r="X3065"/>
  <c r="X3064"/>
  <c r="X3063"/>
  <c r="X3062"/>
  <c r="X3061"/>
  <c r="X3060"/>
  <c r="X3059"/>
  <c r="X3058"/>
  <c r="X3057"/>
  <c r="X3056"/>
  <c r="X3055"/>
  <c r="X3054"/>
  <c r="X3053"/>
  <c r="X3052"/>
  <c r="X3051"/>
  <c r="X3050"/>
  <c r="X3049"/>
  <c r="X3048"/>
  <c r="X3047"/>
  <c r="X3046"/>
  <c r="X3045"/>
  <c r="X3044"/>
  <c r="X3043"/>
  <c r="X3042"/>
  <c r="X3041"/>
  <c r="X3040"/>
  <c r="X3039"/>
  <c r="X3038"/>
  <c r="X3037"/>
  <c r="X3036"/>
  <c r="X3035"/>
  <c r="X3034"/>
  <c r="X3033"/>
  <c r="X3032"/>
  <c r="X2948"/>
  <c r="X2947"/>
  <c r="X2946"/>
  <c r="X2945"/>
  <c r="X2944"/>
  <c r="X2943"/>
  <c r="X2942"/>
  <c r="X2941"/>
  <c r="X2940"/>
  <c r="X2939"/>
  <c r="X2938"/>
  <c r="X2937"/>
  <c r="X2936"/>
  <c r="X2935"/>
  <c r="X2934"/>
  <c r="X2933"/>
  <c r="X2932"/>
  <c r="X2931"/>
  <c r="X2930"/>
  <c r="X2929"/>
  <c r="X2928"/>
  <c r="X2927"/>
  <c r="X2926"/>
  <c r="X2925"/>
  <c r="X2924"/>
  <c r="X2923"/>
  <c r="X2922"/>
  <c r="X2921"/>
  <c r="X2920"/>
  <c r="X2919"/>
  <c r="X2918"/>
  <c r="X2917"/>
  <c r="X2916"/>
  <c r="X2915"/>
  <c r="X2914"/>
  <c r="X2913"/>
  <c r="X2912"/>
  <c r="X2911"/>
  <c r="X2910"/>
  <c r="X2909"/>
  <c r="X2908"/>
  <c r="X2907"/>
  <c r="X2906"/>
  <c r="X2905"/>
  <c r="X2904"/>
  <c r="X2903"/>
  <c r="X2902"/>
  <c r="X2901"/>
  <c r="X2900"/>
  <c r="X2899"/>
  <c r="X2823"/>
  <c r="X2728"/>
  <c r="X2640"/>
  <c r="X2639"/>
  <c r="X2638"/>
  <c r="X2637"/>
  <c r="X2636"/>
  <c r="X2635"/>
  <c r="X2634"/>
  <c r="X2633"/>
  <c r="X2632"/>
  <c r="X2631"/>
  <c r="X2630"/>
  <c r="X2629"/>
  <c r="X2628"/>
  <c r="X2627"/>
  <c r="X2626"/>
  <c r="X2625"/>
  <c r="X2624"/>
  <c r="X2623"/>
  <c r="X2622"/>
  <c r="X2621"/>
  <c r="X2620"/>
  <c r="X2619"/>
  <c r="X2618"/>
  <c r="X2617"/>
  <c r="X2616"/>
  <c r="X2615"/>
  <c r="X2614"/>
  <c r="X2613"/>
  <c r="X2612"/>
  <c r="X2611"/>
  <c r="X2610"/>
  <c r="X2609"/>
  <c r="X2608"/>
  <c r="X2607"/>
  <c r="X2606"/>
  <c r="X2605"/>
  <c r="X2604"/>
  <c r="X2603"/>
  <c r="X2602"/>
  <c r="X2601"/>
  <c r="X2600"/>
  <c r="X2599"/>
  <c r="X2598"/>
  <c r="X2597"/>
  <c r="X2596"/>
  <c r="X2595"/>
  <c r="X2594"/>
  <c r="X2593"/>
  <c r="X2592"/>
  <c r="X2591"/>
  <c r="X2590"/>
  <c r="X2589"/>
  <c r="X2588"/>
  <c r="X2587"/>
  <c r="X2586"/>
  <c r="X2585"/>
  <c r="X2584"/>
  <c r="X2583"/>
  <c r="X2582"/>
  <c r="X2581"/>
  <c r="X2580"/>
  <c r="X2579"/>
  <c r="X2578"/>
  <c r="X2577"/>
  <c r="X2576"/>
  <c r="X2575"/>
  <c r="X2574"/>
  <c r="X2573"/>
  <c r="X2572"/>
  <c r="X2571"/>
  <c r="X2570"/>
  <c r="X2569"/>
  <c r="X2568"/>
  <c r="X2567"/>
  <c r="X2566"/>
  <c r="X2565"/>
  <c r="X2564"/>
  <c r="X2563"/>
  <c r="X2562"/>
  <c r="X2561"/>
  <c r="X2560"/>
  <c r="X2559"/>
  <c r="X2558"/>
  <c r="X2557"/>
  <c r="X2556"/>
  <c r="X2555"/>
  <c r="X2554"/>
  <c r="X2553"/>
  <c r="X2552"/>
  <c r="X2551"/>
  <c r="X2550"/>
  <c r="X2549"/>
  <c r="X2548"/>
  <c r="X2547"/>
  <c r="X2546"/>
  <c r="X2545"/>
  <c r="X2544"/>
  <c r="X2543"/>
  <c r="X2542"/>
  <c r="X2541"/>
  <c r="X2540"/>
  <c r="X2539"/>
  <c r="X2538"/>
  <c r="X2537"/>
  <c r="X2536"/>
  <c r="X2436"/>
  <c r="X2183"/>
  <c r="X2182"/>
  <c r="X2181"/>
  <c r="X2180"/>
  <c r="X2179"/>
  <c r="X2178"/>
  <c r="X2177"/>
  <c r="X2176"/>
  <c r="X2175"/>
  <c r="X2174"/>
  <c r="X2173"/>
  <c r="X2172"/>
  <c r="X2171"/>
  <c r="X2170"/>
  <c r="X2169"/>
  <c r="X2168"/>
  <c r="X2167"/>
  <c r="X2166"/>
  <c r="X2165"/>
  <c r="X2164"/>
  <c r="X2163"/>
  <c r="X2162"/>
  <c r="X2161"/>
  <c r="X2160"/>
  <c r="X2159"/>
  <c r="X2158"/>
  <c r="X2157"/>
  <c r="X2156"/>
  <c r="X2155"/>
  <c r="X2154"/>
  <c r="X2153"/>
  <c r="X2152"/>
  <c r="X2151"/>
  <c r="X2150"/>
  <c r="X2149"/>
  <c r="X2148"/>
  <c r="X2147"/>
  <c r="X2146"/>
  <c r="X2145"/>
  <c r="X2144"/>
  <c r="X2143"/>
  <c r="X2142"/>
  <c r="X2141"/>
  <c r="X2140"/>
  <c r="X2139"/>
  <c r="X2138"/>
  <c r="X2137"/>
  <c r="X2136"/>
  <c r="X2135"/>
  <c r="X2134"/>
  <c r="X2133"/>
  <c r="X2132"/>
  <c r="X2131"/>
  <c r="X2130"/>
  <c r="X2129"/>
  <c r="X2128"/>
  <c r="X2127"/>
  <c r="X2126"/>
  <c r="X2125"/>
  <c r="X2124"/>
  <c r="X2123"/>
  <c r="X2122"/>
  <c r="X2121"/>
  <c r="X2120"/>
  <c r="X2119"/>
  <c r="X2118"/>
  <c r="X2117"/>
  <c r="X2116"/>
  <c r="X2115"/>
  <c r="X2114"/>
  <c r="X2113"/>
  <c r="X2112"/>
  <c r="X2111"/>
  <c r="X2110"/>
  <c r="X2109"/>
  <c r="X2108"/>
  <c r="X2107"/>
  <c r="X2106"/>
  <c r="X2105"/>
  <c r="X2104"/>
  <c r="X2103"/>
  <c r="X2102"/>
  <c r="X2101"/>
  <c r="X2100"/>
  <c r="X2099"/>
  <c r="X2098"/>
  <c r="X2097"/>
  <c r="X2096"/>
  <c r="X2095"/>
  <c r="X2094"/>
  <c r="X2093"/>
  <c r="X2092"/>
  <c r="X2091"/>
  <c r="X2090"/>
  <c r="X2089"/>
  <c r="X2088"/>
  <c r="X2087"/>
  <c r="X2086"/>
  <c r="X2085"/>
  <c r="X2084"/>
  <c r="X2083"/>
  <c r="X2082"/>
  <c r="X2081"/>
  <c r="X2080"/>
  <c r="X2079"/>
  <c r="X2078"/>
  <c r="X2077"/>
  <c r="X2076"/>
  <c r="X2075"/>
  <c r="X2074"/>
  <c r="X2073"/>
  <c r="X2072"/>
  <c r="X2071"/>
  <c r="X2070"/>
  <c r="X2069"/>
  <c r="X2068"/>
  <c r="X2067"/>
  <c r="X2066"/>
  <c r="X2065"/>
  <c r="X2064"/>
  <c r="X2063"/>
  <c r="X2062"/>
  <c r="X2061"/>
  <c r="X2060"/>
  <c r="X2059"/>
  <c r="X2058"/>
  <c r="X2057"/>
  <c r="X2056"/>
  <c r="X2055"/>
  <c r="X2054"/>
  <c r="X2053"/>
  <c r="X2052"/>
  <c r="X2051"/>
  <c r="X2050"/>
  <c r="X2049"/>
  <c r="X2048"/>
  <c r="X2047"/>
  <c r="X2046"/>
  <c r="X2045"/>
  <c r="X2044"/>
  <c r="X2043"/>
  <c r="X2042"/>
  <c r="X2041"/>
  <c r="X2040"/>
  <c r="X2039"/>
  <c r="X2038"/>
  <c r="X2037"/>
  <c r="X2036"/>
  <c r="X2035"/>
  <c r="X2034"/>
  <c r="X2033"/>
  <c r="X2032"/>
  <c r="X2031"/>
  <c r="X2030"/>
  <c r="X2029"/>
  <c r="X2028"/>
  <c r="X2027"/>
  <c r="X2026"/>
  <c r="X2025"/>
  <c r="X2024"/>
  <c r="X2023"/>
  <c r="X2022"/>
  <c r="X2021"/>
  <c r="X2020"/>
  <c r="X2019"/>
  <c r="X2018"/>
  <c r="X2017"/>
  <c r="X2016"/>
  <c r="X2015"/>
  <c r="X2014"/>
  <c r="X2013"/>
  <c r="X2012"/>
  <c r="X2011"/>
  <c r="X2010"/>
  <c r="X2009"/>
  <c r="X2008"/>
  <c r="X2007"/>
  <c r="X2006"/>
  <c r="X2005"/>
  <c r="X2004"/>
  <c r="X2003"/>
  <c r="X2002"/>
  <c r="X2001"/>
  <c r="X2000"/>
  <c r="X1999"/>
  <c r="X1998"/>
  <c r="X1997"/>
  <c r="X1996"/>
  <c r="X1995"/>
  <c r="X1994"/>
  <c r="X1993"/>
  <c r="X1992"/>
  <c r="X1991"/>
  <c r="X1990"/>
  <c r="X1989"/>
  <c r="X1988"/>
  <c r="X1987"/>
  <c r="X1986"/>
  <c r="X1985"/>
  <c r="X1984"/>
  <c r="X1983"/>
  <c r="X1982"/>
  <c r="X1981"/>
  <c r="X1980"/>
  <c r="X1979"/>
  <c r="X1978"/>
  <c r="X1977"/>
  <c r="X1976"/>
  <c r="X1975"/>
  <c r="X1974"/>
  <c r="X1973"/>
  <c r="X1972"/>
  <c r="X1971"/>
  <c r="X1970"/>
  <c r="X1969"/>
  <c r="X1968"/>
  <c r="X1967"/>
  <c r="X1966"/>
  <c r="X1965"/>
  <c r="X1964"/>
  <c r="X1963"/>
  <c r="X1962"/>
  <c r="X1961"/>
  <c r="X1960"/>
  <c r="X1959"/>
  <c r="X1958"/>
  <c r="X1799"/>
  <c r="X1798"/>
  <c r="X1797"/>
  <c r="X1796"/>
  <c r="X1795"/>
  <c r="X1794"/>
  <c r="X1793"/>
  <c r="X1792"/>
  <c r="X1791"/>
  <c r="X1790"/>
  <c r="X1789"/>
  <c r="X1788"/>
  <c r="X1787"/>
  <c r="X1786"/>
  <c r="X1785"/>
  <c r="X1784"/>
  <c r="X1783"/>
  <c r="X1782"/>
  <c r="X1781"/>
  <c r="X1780"/>
  <c r="X1779"/>
  <c r="X1778"/>
  <c r="X1777"/>
  <c r="X1776"/>
  <c r="X1775"/>
  <c r="X1774"/>
  <c r="X1773"/>
  <c r="X1772"/>
  <c r="X1771"/>
  <c r="X1770"/>
  <c r="X1769"/>
  <c r="X1768"/>
  <c r="X1767"/>
  <c r="X1766"/>
  <c r="X1765"/>
  <c r="X1764"/>
  <c r="X1763"/>
  <c r="X1762"/>
  <c r="X1761"/>
  <c r="X1760"/>
  <c r="X1759"/>
  <c r="X1758"/>
  <c r="X1757"/>
  <c r="X1756"/>
  <c r="X1755"/>
  <c r="X1754"/>
  <c r="X1753"/>
  <c r="X1752"/>
  <c r="X1751"/>
  <c r="X1750"/>
  <c r="X1749"/>
  <c r="X1748"/>
  <c r="X1747"/>
  <c r="X1746"/>
  <c r="X1745"/>
  <c r="X1744"/>
  <c r="X1743"/>
  <c r="X1742"/>
  <c r="X1741"/>
  <c r="X1740"/>
  <c r="X1739"/>
  <c r="X1738"/>
  <c r="X1737"/>
  <c r="X1736"/>
  <c r="X1735"/>
  <c r="X1734"/>
  <c r="X1733"/>
  <c r="X1732"/>
  <c r="X1731"/>
  <c r="X1730"/>
  <c r="X1729"/>
  <c r="X1728"/>
  <c r="X1727"/>
  <c r="X1726"/>
  <c r="X1725"/>
  <c r="X1724"/>
  <c r="X1723"/>
  <c r="X1722"/>
  <c r="X1721"/>
  <c r="X1720"/>
  <c r="X1719"/>
  <c r="X1718"/>
  <c r="X1717"/>
  <c r="X1716"/>
  <c r="X1715"/>
  <c r="X1714"/>
  <c r="X1713"/>
  <c r="X1712"/>
  <c r="X1711"/>
  <c r="X1710"/>
  <c r="X1709"/>
  <c r="X1708"/>
  <c r="X1707"/>
  <c r="X1291"/>
  <c r="X1290"/>
  <c r="X1289"/>
  <c r="X1288"/>
  <c r="X1287"/>
  <c r="X1286"/>
  <c r="X1285"/>
  <c r="X1284"/>
  <c r="X1283"/>
  <c r="X1282"/>
  <c r="X1281"/>
  <c r="X1280"/>
  <c r="X1279"/>
  <c r="X1278"/>
  <c r="X1277"/>
  <c r="X1276"/>
  <c r="X1275"/>
  <c r="X1274"/>
  <c r="X1273"/>
  <c r="X1272"/>
  <c r="X1271"/>
  <c r="X1270"/>
  <c r="X1269"/>
  <c r="X1268"/>
  <c r="X1267"/>
  <c r="X1266"/>
  <c r="X1265"/>
  <c r="X1264"/>
  <c r="X1263"/>
  <c r="X1262"/>
  <c r="X1261"/>
  <c r="X1260"/>
  <c r="X1259"/>
  <c r="X1258"/>
  <c r="X1257"/>
  <c r="X1256"/>
  <c r="X1255"/>
  <c r="X1254"/>
  <c r="X1253"/>
  <c r="X1252"/>
  <c r="X1251"/>
  <c r="X1250"/>
  <c r="X1249"/>
  <c r="X1248"/>
  <c r="X1247"/>
  <c r="X1246"/>
  <c r="X1245"/>
  <c r="X1244"/>
  <c r="X1243"/>
  <c r="X1242"/>
  <c r="X1241"/>
  <c r="X1240"/>
  <c r="X1239"/>
  <c r="X1238"/>
  <c r="X1237"/>
  <c r="X1236"/>
  <c r="X1235"/>
  <c r="X1234"/>
  <c r="X1233"/>
  <c r="X1232"/>
  <c r="X1231"/>
  <c r="X1230"/>
  <c r="X1229"/>
  <c r="X1228"/>
  <c r="X1227"/>
  <c r="X1226"/>
  <c r="X1225"/>
  <c r="X1224"/>
  <c r="X1223"/>
  <c r="X1222"/>
  <c r="X1221"/>
  <c r="X1220"/>
  <c r="X1219"/>
  <c r="X1218"/>
  <c r="X1217"/>
  <c r="X1216"/>
  <c r="X1215"/>
  <c r="X1214"/>
  <c r="X1213"/>
  <c r="X1212"/>
  <c r="X1211"/>
  <c r="X1210"/>
  <c r="X1209"/>
  <c r="X1208"/>
  <c r="X1207"/>
  <c r="X1206"/>
  <c r="X1205"/>
  <c r="X1204"/>
  <c r="X1203"/>
  <c r="X1202"/>
  <c r="X1201"/>
  <c r="X1200"/>
  <c r="X1199"/>
  <c r="X1198"/>
  <c r="X1197"/>
  <c r="X1196"/>
  <c r="X1195"/>
  <c r="X1194"/>
  <c r="X1193"/>
  <c r="X1192"/>
  <c r="X1191"/>
  <c r="X1190"/>
  <c r="X1189"/>
  <c r="X1188"/>
  <c r="X1187"/>
  <c r="X1186"/>
  <c r="X1185"/>
  <c r="X1184"/>
  <c r="X1183"/>
  <c r="X1182"/>
  <c r="X1181"/>
  <c r="X1047"/>
  <c r="X1046"/>
  <c r="X1045"/>
  <c r="X1044"/>
  <c r="X1043"/>
  <c r="X1042"/>
  <c r="X1041"/>
  <c r="X1040"/>
  <c r="X1039"/>
  <c r="X1038"/>
  <c r="X1037"/>
  <c r="X1036"/>
  <c r="X1035"/>
  <c r="X1034"/>
  <c r="X1033"/>
  <c r="X1032"/>
  <c r="X1031"/>
  <c r="X1030"/>
  <c r="X1029"/>
  <c r="X1028"/>
  <c r="X1027"/>
  <c r="X1026"/>
  <c r="X1025"/>
  <c r="X1024"/>
  <c r="X1023"/>
  <c r="X1022"/>
  <c r="X1021"/>
  <c r="X1020"/>
  <c r="X1019"/>
  <c r="X1018"/>
  <c r="X1017"/>
  <c r="X1016"/>
  <c r="X1015"/>
  <c r="X1014"/>
  <c r="X1013"/>
  <c r="X1012"/>
  <c r="X1011"/>
  <c r="X1010"/>
  <c r="X1009"/>
  <c r="X1008"/>
  <c r="X1007"/>
  <c r="X1006"/>
  <c r="X1005"/>
  <c r="X1004"/>
  <c r="X1003"/>
  <c r="X1002"/>
  <c r="X1001"/>
  <c r="X1000"/>
  <c r="X999"/>
  <c r="X998"/>
  <c r="X997"/>
  <c r="X996"/>
  <c r="X995"/>
  <c r="X994"/>
  <c r="X993"/>
  <c r="X992"/>
  <c r="X991"/>
  <c r="X990"/>
  <c r="X989"/>
  <c r="X988"/>
  <c r="X987"/>
  <c r="X986"/>
  <c r="X985"/>
  <c r="X984"/>
  <c r="X983"/>
  <c r="X982"/>
  <c r="X981"/>
  <c r="X980"/>
  <c r="X979"/>
  <c r="X978"/>
  <c r="X977"/>
  <c r="X976"/>
  <c r="X975"/>
  <c r="X974"/>
  <c r="X973"/>
  <c r="X972"/>
  <c r="X971"/>
  <c r="X970"/>
  <c r="X969"/>
  <c r="X968"/>
  <c r="X967"/>
  <c r="X966"/>
  <c r="X965"/>
  <c r="X964"/>
  <c r="X963"/>
  <c r="X962"/>
  <c r="X961"/>
  <c r="X960"/>
  <c r="X959"/>
  <c r="X958"/>
  <c r="X957"/>
  <c r="X956"/>
  <c r="X955"/>
  <c r="X954"/>
  <c r="X953"/>
  <c r="X952"/>
  <c r="X951"/>
  <c r="X950"/>
  <c r="X949"/>
  <c r="X948"/>
  <c r="X947"/>
  <c r="X946"/>
  <c r="X945"/>
  <c r="X944"/>
  <c r="X943"/>
  <c r="X942"/>
  <c r="X941"/>
  <c r="X940"/>
  <c r="X939"/>
  <c r="X938"/>
  <c r="X937"/>
  <c r="X936"/>
  <c r="X935"/>
  <c r="X934"/>
  <c r="X933"/>
  <c r="X932"/>
  <c r="X931"/>
  <c r="X930"/>
  <c r="X929"/>
  <c r="X928"/>
  <c r="X927"/>
  <c r="X926"/>
  <c r="X925"/>
  <c r="X924"/>
  <c r="X923"/>
  <c r="X922"/>
  <c r="X921"/>
  <c r="X920"/>
  <c r="X919"/>
  <c r="X918"/>
  <c r="X917"/>
  <c r="X916"/>
  <c r="X915"/>
  <c r="X914"/>
  <c r="X913"/>
  <c r="X912"/>
  <c r="X911"/>
  <c r="X910"/>
  <c r="X909"/>
  <c r="X908"/>
  <c r="X907"/>
  <c r="X906"/>
  <c r="X905"/>
  <c r="X904"/>
  <c r="X903"/>
  <c r="X902"/>
  <c r="X901"/>
  <c r="X900"/>
  <c r="X899"/>
  <c r="X898"/>
  <c r="X897"/>
  <c r="X896"/>
  <c r="X895"/>
  <c r="X894"/>
  <c r="X893"/>
  <c r="X892"/>
  <c r="X891"/>
  <c r="X890"/>
  <c r="X889"/>
  <c r="X888"/>
  <c r="X887"/>
  <c r="X886"/>
  <c r="X885"/>
  <c r="X884"/>
  <c r="X883"/>
  <c r="X882"/>
  <c r="X881"/>
  <c r="X880"/>
  <c r="X879"/>
  <c r="X878"/>
  <c r="X877"/>
  <c r="X876"/>
  <c r="X875"/>
  <c r="X874"/>
  <c r="X873"/>
  <c r="X872"/>
  <c r="X871"/>
  <c r="X870"/>
  <c r="X869"/>
  <c r="X868"/>
  <c r="X867"/>
  <c r="X866"/>
  <c r="X865"/>
  <c r="X864"/>
  <c r="X863"/>
  <c r="X862"/>
  <c r="X861"/>
  <c r="X860"/>
  <c r="X859"/>
  <c r="X858"/>
  <c r="X857"/>
  <c r="X856"/>
  <c r="X855"/>
  <c r="X854"/>
  <c r="X853"/>
  <c r="X852"/>
  <c r="X851"/>
  <c r="X850"/>
  <c r="X849"/>
  <c r="X848"/>
  <c r="X847"/>
  <c r="X846"/>
  <c r="X845"/>
  <c r="X844"/>
  <c r="X843"/>
  <c r="X842"/>
  <c r="X841"/>
  <c r="X840"/>
  <c r="X839"/>
  <c r="X838"/>
  <c r="X837"/>
  <c r="X836"/>
  <c r="X835"/>
  <c r="X834"/>
  <c r="X833"/>
  <c r="X832"/>
  <c r="X831"/>
  <c r="X830"/>
  <c r="X829"/>
  <c r="X828"/>
  <c r="X827"/>
  <c r="X826"/>
  <c r="X825"/>
  <c r="X824"/>
  <c r="X823"/>
  <c r="X822"/>
  <c r="X821"/>
  <c r="X820"/>
  <c r="X819"/>
  <c r="X818"/>
  <c r="X817"/>
  <c r="X816"/>
  <c r="X815"/>
  <c r="X814"/>
  <c r="X813"/>
  <c r="X812"/>
  <c r="X811"/>
  <c r="X810"/>
  <c r="X809"/>
  <c r="X808"/>
  <c r="X807"/>
  <c r="X806"/>
  <c r="X805"/>
  <c r="X804"/>
  <c r="X803"/>
  <c r="X802"/>
  <c r="X801"/>
  <c r="X800"/>
  <c r="X799"/>
  <c r="X798"/>
  <c r="X797"/>
  <c r="X796"/>
  <c r="X795"/>
  <c r="X794"/>
  <c r="X793"/>
  <c r="X792"/>
  <c r="X791"/>
  <c r="X790"/>
  <c r="X789"/>
  <c r="X788"/>
  <c r="X787"/>
  <c r="X786"/>
  <c r="X785"/>
  <c r="X784"/>
  <c r="X783"/>
  <c r="X782"/>
  <c r="X781"/>
  <c r="X780"/>
  <c r="X779"/>
  <c r="X778"/>
  <c r="X777"/>
  <c r="X776"/>
  <c r="X775"/>
  <c r="X774"/>
  <c r="X773"/>
  <c r="X772"/>
  <c r="X771"/>
  <c r="X770"/>
  <c r="X769"/>
  <c r="X768"/>
  <c r="X767"/>
  <c r="X766"/>
  <c r="X765"/>
  <c r="X764"/>
  <c r="X763"/>
  <c r="X762"/>
  <c r="X761"/>
  <c r="X760"/>
  <c r="X759"/>
  <c r="X758"/>
  <c r="X757"/>
  <c r="X756"/>
  <c r="X755"/>
  <c r="X754"/>
  <c r="X753"/>
  <c r="X752"/>
  <c r="X751"/>
  <c r="X750"/>
  <c r="X749"/>
  <c r="X748"/>
  <c r="X713"/>
  <c r="X610"/>
  <c r="X507"/>
  <c r="X406"/>
  <c r="X168"/>
  <c r="X167"/>
  <c r="X166"/>
  <c r="X165"/>
  <c r="X164"/>
  <c r="X163"/>
  <c r="X162"/>
  <c r="X161"/>
  <c r="X160"/>
  <c r="X159"/>
  <c r="X158"/>
  <c r="X157"/>
  <c r="X156"/>
  <c r="X155"/>
  <c r="X154"/>
  <c r="X153"/>
  <c r="X152"/>
  <c r="X151"/>
  <c r="X150"/>
  <c r="X149"/>
  <c r="X148"/>
  <c r="X147"/>
  <c r="X146"/>
  <c r="X145"/>
  <c r="X144"/>
  <c r="X143"/>
  <c r="X142"/>
  <c r="X141"/>
  <c r="X140"/>
  <c r="X139"/>
  <c r="X138"/>
  <c r="X137"/>
  <c r="X136"/>
  <c r="X135"/>
  <c r="X134"/>
  <c r="X133"/>
  <c r="X132"/>
  <c r="X131"/>
  <c r="X130"/>
  <c r="X129"/>
  <c r="X128"/>
  <c r="X127"/>
  <c r="X126"/>
  <c r="X125"/>
  <c r="X124"/>
  <c r="X123"/>
  <c r="X122"/>
  <c r="X121"/>
  <c r="X120"/>
  <c r="X119"/>
  <c r="X118"/>
  <c r="X117"/>
  <c r="X116"/>
  <c r="X115"/>
  <c r="X114"/>
  <c r="X113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90"/>
  <c r="X89"/>
  <c r="X88"/>
  <c r="X87"/>
  <c r="X86"/>
  <c r="X85"/>
  <c r="X84"/>
  <c r="X83"/>
  <c r="X82"/>
  <c r="X81"/>
  <c r="X80"/>
  <c r="X79"/>
  <c r="X78"/>
  <c r="X77"/>
  <c r="X76"/>
  <c r="X75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40"/>
  <c r="X39"/>
  <c r="X38"/>
  <c r="X37"/>
  <c r="X36"/>
  <c r="X35"/>
  <c r="X34"/>
  <c r="X33"/>
  <c r="X32"/>
  <c r="X31"/>
  <c r="X30"/>
  <c r="X29"/>
  <c r="X28"/>
  <c r="X27"/>
  <c r="X26"/>
  <c r="X25"/>
  <c r="X24"/>
  <c r="X23"/>
  <c r="X22"/>
  <c r="X21"/>
  <c r="X20"/>
  <c r="X19"/>
  <c r="X18"/>
  <c r="X17"/>
  <c r="X16"/>
  <c r="X15"/>
  <c r="X14"/>
  <c r="X13"/>
  <c r="X12"/>
  <c r="X11"/>
  <c r="X10"/>
  <c r="X9"/>
  <c r="X8"/>
  <c r="X7"/>
  <c r="X6"/>
  <c r="X5"/>
  <c r="X4"/>
  <c r="X3"/>
  <c r="X2"/>
  <c r="AH3332"/>
  <c r="AF3332"/>
  <c r="AE3332"/>
  <c r="AD3332"/>
  <c r="AC3332"/>
  <c r="AB3332"/>
  <c r="AA3332"/>
  <c r="Z3332"/>
  <c r="Y3332"/>
  <c r="W3332"/>
  <c r="V3332"/>
  <c r="U3332"/>
  <c r="T3332"/>
  <c r="S3332"/>
  <c r="R3332"/>
  <c r="Q3332"/>
  <c r="P3332"/>
  <c r="O3332"/>
  <c r="N3332"/>
  <c r="M3332"/>
  <c r="L3332"/>
  <c r="K3332"/>
  <c r="J3332"/>
  <c r="AH3247"/>
  <c r="AF3247"/>
  <c r="AE3247"/>
  <c r="AD3247"/>
  <c r="AC3247"/>
  <c r="AB3247"/>
  <c r="AA3247"/>
  <c r="Z3247"/>
  <c r="Y3247"/>
  <c r="W3247"/>
  <c r="V3247"/>
  <c r="U3247"/>
  <c r="T3247"/>
  <c r="S3247"/>
  <c r="R3247"/>
  <c r="Q3247"/>
  <c r="P3247"/>
  <c r="O3247"/>
  <c r="N3247"/>
  <c r="M3247"/>
  <c r="L3247"/>
  <c r="K3247"/>
  <c r="J3247"/>
  <c r="AH3246"/>
  <c r="AF3246"/>
  <c r="AE3246"/>
  <c r="AD3246"/>
  <c r="AC3246"/>
  <c r="AB3246"/>
  <c r="AA3246"/>
  <c r="Z3246"/>
  <c r="Y3246"/>
  <c r="W3246"/>
  <c r="V3246"/>
  <c r="U3246"/>
  <c r="T3246"/>
  <c r="S3246"/>
  <c r="R3246"/>
  <c r="Q3246"/>
  <c r="P3246"/>
  <c r="O3246"/>
  <c r="N3246"/>
  <c r="M3246"/>
  <c r="L3246"/>
  <c r="K3246"/>
  <c r="J3246"/>
  <c r="AH3245"/>
  <c r="AF3245"/>
  <c r="AE3245"/>
  <c r="AD3245"/>
  <c r="AC3245"/>
  <c r="AB3245"/>
  <c r="AA3245"/>
  <c r="Z3245"/>
  <c r="Y3245"/>
  <c r="W3245"/>
  <c r="V3245"/>
  <c r="U3245"/>
  <c r="T3245"/>
  <c r="S3245"/>
  <c r="R3245"/>
  <c r="Q3245"/>
  <c r="P3245"/>
  <c r="O3245"/>
  <c r="N3245"/>
  <c r="M3245"/>
  <c r="L3245"/>
  <c r="K3245"/>
  <c r="J3245"/>
  <c r="AH3244"/>
  <c r="AF3244"/>
  <c r="AE3244"/>
  <c r="AD3244"/>
  <c r="AC3244"/>
  <c r="AB3244"/>
  <c r="AA3244"/>
  <c r="Z3244"/>
  <c r="Y3244"/>
  <c r="W3244"/>
  <c r="V3244"/>
  <c r="U3244"/>
  <c r="T3244"/>
  <c r="S3244"/>
  <c r="R3244"/>
  <c r="Q3244"/>
  <c r="P3244"/>
  <c r="O3244"/>
  <c r="N3244"/>
  <c r="M3244"/>
  <c r="L3244"/>
  <c r="K3244"/>
  <c r="J3244"/>
  <c r="AH3243"/>
  <c r="AF3243"/>
  <c r="AE3243"/>
  <c r="AD3243"/>
  <c r="AC3243"/>
  <c r="AB3243"/>
  <c r="AA3243"/>
  <c r="Z3243"/>
  <c r="Y3243"/>
  <c r="W3243"/>
  <c r="V3243"/>
  <c r="U3243"/>
  <c r="T3243"/>
  <c r="S3243"/>
  <c r="R3243"/>
  <c r="Q3243"/>
  <c r="P3243"/>
  <c r="O3243"/>
  <c r="N3243"/>
  <c r="M3243"/>
  <c r="L3243"/>
  <c r="K3243"/>
  <c r="J3243"/>
  <c r="AH3242"/>
  <c r="AF3242"/>
  <c r="AE3242"/>
  <c r="AD3242"/>
  <c r="AC3242"/>
  <c r="AB3242"/>
  <c r="AA3242"/>
  <c r="Z3242"/>
  <c r="Y3242"/>
  <c r="W3242"/>
  <c r="V3242"/>
  <c r="U3242"/>
  <c r="T3242"/>
  <c r="S3242"/>
  <c r="R3242"/>
  <c r="Q3242"/>
  <c r="P3242"/>
  <c r="O3242"/>
  <c r="N3242"/>
  <c r="M3242"/>
  <c r="L3242"/>
  <c r="K3242"/>
  <c r="J3242"/>
  <c r="AH3241"/>
  <c r="AF3241"/>
  <c r="AE3241"/>
  <c r="AD3241"/>
  <c r="AC3241"/>
  <c r="AB3241"/>
  <c r="AA3241"/>
  <c r="Z3241"/>
  <c r="Y3241"/>
  <c r="W3241"/>
  <c r="V3241"/>
  <c r="U3241"/>
  <c r="T3241"/>
  <c r="S3241"/>
  <c r="R3241"/>
  <c r="Q3241"/>
  <c r="P3241"/>
  <c r="O3241"/>
  <c r="N3241"/>
  <c r="M3241"/>
  <c r="L3241"/>
  <c r="K3241"/>
  <c r="J3241"/>
  <c r="AH3240"/>
  <c r="AF3240"/>
  <c r="AE3240"/>
  <c r="AD3240"/>
  <c r="AC3240"/>
  <c r="AB3240"/>
  <c r="AA3240"/>
  <c r="Z3240"/>
  <c r="Y3240"/>
  <c r="W3240"/>
  <c r="V3240"/>
  <c r="U3240"/>
  <c r="T3240"/>
  <c r="S3240"/>
  <c r="R3240"/>
  <c r="Q3240"/>
  <c r="P3240"/>
  <c r="O3240"/>
  <c r="N3240"/>
  <c r="M3240"/>
  <c r="L3240"/>
  <c r="K3240"/>
  <c r="J3240"/>
  <c r="AH3239"/>
  <c r="AF3239"/>
  <c r="AE3239"/>
  <c r="AD3239"/>
  <c r="AC3239"/>
  <c r="AB3239"/>
  <c r="AA3239"/>
  <c r="Z3239"/>
  <c r="Y3239"/>
  <c r="W3239"/>
  <c r="V3239"/>
  <c r="U3239"/>
  <c r="T3239"/>
  <c r="S3239"/>
  <c r="R3239"/>
  <c r="Q3239"/>
  <c r="P3239"/>
  <c r="O3239"/>
  <c r="N3239"/>
  <c r="M3239"/>
  <c r="L3239"/>
  <c r="K3239"/>
  <c r="J3239"/>
  <c r="AH3238"/>
  <c r="AF3238"/>
  <c r="AE3238"/>
  <c r="AD3238"/>
  <c r="AC3238"/>
  <c r="AB3238"/>
  <c r="AA3238"/>
  <c r="Z3238"/>
  <c r="Y3238"/>
  <c r="W3238"/>
  <c r="V3238"/>
  <c r="U3238"/>
  <c r="T3238"/>
  <c r="S3238"/>
  <c r="R3238"/>
  <c r="Q3238"/>
  <c r="P3238"/>
  <c r="O3238"/>
  <c r="N3238"/>
  <c r="M3238"/>
  <c r="L3238"/>
  <c r="K3238"/>
  <c r="J3238"/>
  <c r="AH3237"/>
  <c r="AF3237"/>
  <c r="AE3237"/>
  <c r="AD3237"/>
  <c r="AC3237"/>
  <c r="AB3237"/>
  <c r="AA3237"/>
  <c r="Z3237"/>
  <c r="Y3237"/>
  <c r="W3237"/>
  <c r="V3237"/>
  <c r="U3237"/>
  <c r="T3237"/>
  <c r="S3237"/>
  <c r="R3237"/>
  <c r="Q3237"/>
  <c r="P3237"/>
  <c r="O3237"/>
  <c r="N3237"/>
  <c r="M3237"/>
  <c r="L3237"/>
  <c r="K3237"/>
  <c r="J3237"/>
  <c r="AH3236"/>
  <c r="AF3236"/>
  <c r="AE3236"/>
  <c r="AD3236"/>
  <c r="AC3236"/>
  <c r="AB3236"/>
  <c r="AA3236"/>
  <c r="Z3236"/>
  <c r="Y3236"/>
  <c r="W3236"/>
  <c r="V3236"/>
  <c r="U3236"/>
  <c r="T3236"/>
  <c r="S3236"/>
  <c r="R3236"/>
  <c r="Q3236"/>
  <c r="P3236"/>
  <c r="O3236"/>
  <c r="N3236"/>
  <c r="M3236"/>
  <c r="L3236"/>
  <c r="K3236"/>
  <c r="J3236"/>
  <c r="AH3235"/>
  <c r="AF3235"/>
  <c r="AE3235"/>
  <c r="AD3235"/>
  <c r="AC3235"/>
  <c r="AB3235"/>
  <c r="AA3235"/>
  <c r="Z3235"/>
  <c r="Y3235"/>
  <c r="W3235"/>
  <c r="V3235"/>
  <c r="U3235"/>
  <c r="T3235"/>
  <c r="S3235"/>
  <c r="R3235"/>
  <c r="Q3235"/>
  <c r="P3235"/>
  <c r="O3235"/>
  <c r="N3235"/>
  <c r="M3235"/>
  <c r="L3235"/>
  <c r="K3235"/>
  <c r="J3235"/>
  <c r="AH3234"/>
  <c r="AF3234"/>
  <c r="AE3234"/>
  <c r="AD3234"/>
  <c r="AC3234"/>
  <c r="AB3234"/>
  <c r="AA3234"/>
  <c r="Z3234"/>
  <c r="Y3234"/>
  <c r="W3234"/>
  <c r="V3234"/>
  <c r="U3234"/>
  <c r="T3234"/>
  <c r="S3234"/>
  <c r="R3234"/>
  <c r="Q3234"/>
  <c r="P3234"/>
  <c r="O3234"/>
  <c r="N3234"/>
  <c r="M3234"/>
  <c r="L3234"/>
  <c r="K3234"/>
  <c r="J3234"/>
  <c r="AH3232"/>
  <c r="AF3232"/>
  <c r="AE3232"/>
  <c r="AD3232"/>
  <c r="AC3232"/>
  <c r="AB3232"/>
  <c r="AA3232"/>
  <c r="Z3232"/>
  <c r="Y3232"/>
  <c r="W3232"/>
  <c r="V3232"/>
  <c r="U3232"/>
  <c r="T3232"/>
  <c r="S3232"/>
  <c r="R3232"/>
  <c r="Q3232"/>
  <c r="P3232"/>
  <c r="O3232"/>
  <c r="N3232"/>
  <c r="M3232"/>
  <c r="L3232"/>
  <c r="K3232"/>
  <c r="J3232"/>
  <c r="AH3231"/>
  <c r="AF3231"/>
  <c r="AE3231"/>
  <c r="AD3231"/>
  <c r="AC3231"/>
  <c r="AB3231"/>
  <c r="AA3231"/>
  <c r="Z3231"/>
  <c r="Y3231"/>
  <c r="W3231"/>
  <c r="V3231"/>
  <c r="U3231"/>
  <c r="T3231"/>
  <c r="S3231"/>
  <c r="R3231"/>
  <c r="Q3231"/>
  <c r="P3231"/>
  <c r="O3231"/>
  <c r="N3231"/>
  <c r="M3231"/>
  <c r="L3231"/>
  <c r="K3231"/>
  <c r="J3231"/>
  <c r="AH3230"/>
  <c r="AF3230"/>
  <c r="AE3230"/>
  <c r="AD3230"/>
  <c r="AC3230"/>
  <c r="AB3230"/>
  <c r="AA3230"/>
  <c r="Z3230"/>
  <c r="Y3230"/>
  <c r="W3230"/>
  <c r="V3230"/>
  <c r="U3230"/>
  <c r="T3230"/>
  <c r="S3230"/>
  <c r="R3230"/>
  <c r="Q3230"/>
  <c r="P3230"/>
  <c r="O3230"/>
  <c r="N3230"/>
  <c r="M3230"/>
  <c r="L3230"/>
  <c r="K3230"/>
  <c r="J3230"/>
  <c r="AH3229"/>
  <c r="AF3229"/>
  <c r="AE3229"/>
  <c r="AD3229"/>
  <c r="AC3229"/>
  <c r="AB3229"/>
  <c r="AA3229"/>
  <c r="Z3229"/>
  <c r="Y3229"/>
  <c r="W3229"/>
  <c r="V3229"/>
  <c r="U3229"/>
  <c r="T3229"/>
  <c r="S3229"/>
  <c r="R3229"/>
  <c r="Q3229"/>
  <c r="P3229"/>
  <c r="O3229"/>
  <c r="N3229"/>
  <c r="M3229"/>
  <c r="L3229"/>
  <c r="K3229"/>
  <c r="J3229"/>
  <c r="AH3228"/>
  <c r="AF3228"/>
  <c r="AE3228"/>
  <c r="AD3228"/>
  <c r="AC3228"/>
  <c r="AB3228"/>
  <c r="AA3228"/>
  <c r="Z3228"/>
  <c r="Y3228"/>
  <c r="W3228"/>
  <c r="V3228"/>
  <c r="U3228"/>
  <c r="T3228"/>
  <c r="S3228"/>
  <c r="R3228"/>
  <c r="Q3228"/>
  <c r="P3228"/>
  <c r="O3228"/>
  <c r="N3228"/>
  <c r="M3228"/>
  <c r="L3228"/>
  <c r="K3228"/>
  <c r="J3228"/>
  <c r="AH3227"/>
  <c r="AF3227"/>
  <c r="AE3227"/>
  <c r="AD3227"/>
  <c r="AC3227"/>
  <c r="AB3227"/>
  <c r="AA3227"/>
  <c r="Z3227"/>
  <c r="Y3227"/>
  <c r="W3227"/>
  <c r="V3227"/>
  <c r="U3227"/>
  <c r="T3227"/>
  <c r="S3227"/>
  <c r="R3227"/>
  <c r="Q3227"/>
  <c r="P3227"/>
  <c r="O3227"/>
  <c r="N3227"/>
  <c r="M3227"/>
  <c r="L3227"/>
  <c r="K3227"/>
  <c r="J3227"/>
  <c r="AH3226"/>
  <c r="AF3226"/>
  <c r="AE3226"/>
  <c r="AD3226"/>
  <c r="AC3226"/>
  <c r="AB3226"/>
  <c r="AA3226"/>
  <c r="Z3226"/>
  <c r="Y3226"/>
  <c r="W3226"/>
  <c r="V3226"/>
  <c r="U3226"/>
  <c r="T3226"/>
  <c r="S3226"/>
  <c r="R3226"/>
  <c r="Q3226"/>
  <c r="P3226"/>
  <c r="O3226"/>
  <c r="N3226"/>
  <c r="M3226"/>
  <c r="L3226"/>
  <c r="K3226"/>
  <c r="J3226"/>
  <c r="AH3225"/>
  <c r="AF3225"/>
  <c r="AE3225"/>
  <c r="AD3225"/>
  <c r="AC3225"/>
  <c r="AB3225"/>
  <c r="AA3225"/>
  <c r="Z3225"/>
  <c r="Y3225"/>
  <c r="W3225"/>
  <c r="V3225"/>
  <c r="U3225"/>
  <c r="T3225"/>
  <c r="S3225"/>
  <c r="R3225"/>
  <c r="Q3225"/>
  <c r="P3225"/>
  <c r="O3225"/>
  <c r="N3225"/>
  <c r="M3225"/>
  <c r="L3225"/>
  <c r="K3225"/>
  <c r="J3225"/>
  <c r="AH3224"/>
  <c r="AF3224"/>
  <c r="AE3224"/>
  <c r="AD3224"/>
  <c r="AC3224"/>
  <c r="AB3224"/>
  <c r="AA3224"/>
  <c r="Z3224"/>
  <c r="Y3224"/>
  <c r="W3224"/>
  <c r="V3224"/>
  <c r="U3224"/>
  <c r="T3224"/>
  <c r="S3224"/>
  <c r="R3224"/>
  <c r="Q3224"/>
  <c r="P3224"/>
  <c r="O3224"/>
  <c r="N3224"/>
  <c r="M3224"/>
  <c r="L3224"/>
  <c r="K3224"/>
  <c r="J3224"/>
  <c r="AH3223"/>
  <c r="AF3223"/>
  <c r="AE3223"/>
  <c r="AD3223"/>
  <c r="AC3223"/>
  <c r="AB3223"/>
  <c r="AA3223"/>
  <c r="Z3223"/>
  <c r="Y3223"/>
  <c r="W3223"/>
  <c r="V3223"/>
  <c r="U3223"/>
  <c r="T3223"/>
  <c r="S3223"/>
  <c r="R3223"/>
  <c r="Q3223"/>
  <c r="P3223"/>
  <c r="O3223"/>
  <c r="N3223"/>
  <c r="M3223"/>
  <c r="L3223"/>
  <c r="K3223"/>
  <c r="J3223"/>
  <c r="AH3222"/>
  <c r="AF3222"/>
  <c r="AE3222"/>
  <c r="AD3222"/>
  <c r="AC3222"/>
  <c r="AB3222"/>
  <c r="AA3222"/>
  <c r="Z3222"/>
  <c r="Y3222"/>
  <c r="W3222"/>
  <c r="V3222"/>
  <c r="U3222"/>
  <c r="T3222"/>
  <c r="S3222"/>
  <c r="R3222"/>
  <c r="Q3222"/>
  <c r="P3222"/>
  <c r="O3222"/>
  <c r="N3222"/>
  <c r="M3222"/>
  <c r="L3222"/>
  <c r="K3222"/>
  <c r="J3222"/>
  <c r="AH3221"/>
  <c r="AF3221"/>
  <c r="AE3221"/>
  <c r="AD3221"/>
  <c r="AC3221"/>
  <c r="AB3221"/>
  <c r="AA3221"/>
  <c r="Z3221"/>
  <c r="Y3221"/>
  <c r="W3221"/>
  <c r="V3221"/>
  <c r="U3221"/>
  <c r="T3221"/>
  <c r="S3221"/>
  <c r="R3221"/>
  <c r="Q3221"/>
  <c r="P3221"/>
  <c r="O3221"/>
  <c r="N3221"/>
  <c r="M3221"/>
  <c r="L3221"/>
  <c r="K3221"/>
  <c r="J3221"/>
  <c r="AH3220"/>
  <c r="AF3220"/>
  <c r="AE3220"/>
  <c r="AD3220"/>
  <c r="AC3220"/>
  <c r="AB3220"/>
  <c r="AA3220"/>
  <c r="Z3220"/>
  <c r="Y3220"/>
  <c r="W3220"/>
  <c r="V3220"/>
  <c r="U3220"/>
  <c r="T3220"/>
  <c r="S3220"/>
  <c r="R3220"/>
  <c r="Q3220"/>
  <c r="P3220"/>
  <c r="O3220"/>
  <c r="N3220"/>
  <c r="M3220"/>
  <c r="L3220"/>
  <c r="K3220"/>
  <c r="J3220"/>
  <c r="AH3219"/>
  <c r="AF3219"/>
  <c r="AE3219"/>
  <c r="AD3219"/>
  <c r="AC3219"/>
  <c r="AB3219"/>
  <c r="AA3219"/>
  <c r="Z3219"/>
  <c r="Y3219"/>
  <c r="W3219"/>
  <c r="V3219"/>
  <c r="U3219"/>
  <c r="T3219"/>
  <c r="S3219"/>
  <c r="R3219"/>
  <c r="Q3219"/>
  <c r="P3219"/>
  <c r="O3219"/>
  <c r="N3219"/>
  <c r="M3219"/>
  <c r="L3219"/>
  <c r="K3219"/>
  <c r="J3219"/>
  <c r="AH3218"/>
  <c r="AF3218"/>
  <c r="AE3218"/>
  <c r="AD3218"/>
  <c r="AC3218"/>
  <c r="AB3218"/>
  <c r="AA3218"/>
  <c r="Z3218"/>
  <c r="Y3218"/>
  <c r="W3218"/>
  <c r="V3218"/>
  <c r="U3218"/>
  <c r="T3218"/>
  <c r="S3218"/>
  <c r="R3218"/>
  <c r="Q3218"/>
  <c r="P3218"/>
  <c r="O3218"/>
  <c r="N3218"/>
  <c r="M3218"/>
  <c r="L3218"/>
  <c r="K3218"/>
  <c r="J3218"/>
  <c r="AH3217"/>
  <c r="AF3217"/>
  <c r="AE3217"/>
  <c r="AD3217"/>
  <c r="AC3217"/>
  <c r="AB3217"/>
  <c r="AA3217"/>
  <c r="Z3217"/>
  <c r="Y3217"/>
  <c r="W3217"/>
  <c r="V3217"/>
  <c r="U3217"/>
  <c r="T3217"/>
  <c r="S3217"/>
  <c r="R3217"/>
  <c r="Q3217"/>
  <c r="P3217"/>
  <c r="O3217"/>
  <c r="N3217"/>
  <c r="M3217"/>
  <c r="L3217"/>
  <c r="K3217"/>
  <c r="J3217"/>
  <c r="F9" i="3"/>
  <c r="AD3121" i="1"/>
  <c r="AD3120"/>
  <c r="AD3119"/>
  <c r="AD3118"/>
  <c r="AD3117"/>
  <c r="AD3116"/>
  <c r="AD3115"/>
  <c r="AD3114"/>
  <c r="AD3113"/>
  <c r="AD3112"/>
  <c r="AD3111"/>
  <c r="AD3110"/>
  <c r="AD3109"/>
  <c r="AD3108"/>
  <c r="AD3107"/>
  <c r="AD3106"/>
  <c r="AD3105"/>
  <c r="AD3104"/>
  <c r="AD3103"/>
  <c r="AD3102"/>
  <c r="AD3101"/>
  <c r="AD3100"/>
  <c r="AD3099"/>
  <c r="AD3098"/>
  <c r="AD3097"/>
  <c r="AD3096"/>
  <c r="AD3095"/>
  <c r="AD3094"/>
  <c r="AD3093"/>
  <c r="AD3092"/>
  <c r="AD3091"/>
  <c r="AD3090"/>
  <c r="AD3089"/>
  <c r="AD3088"/>
  <c r="AD3087"/>
  <c r="AD3086"/>
  <c r="AD3085"/>
  <c r="AD3084"/>
  <c r="AD3083"/>
  <c r="AD3082"/>
  <c r="AD3081"/>
  <c r="AD3080"/>
  <c r="AD3079"/>
  <c r="AD3078"/>
  <c r="AD3077"/>
  <c r="AD3076"/>
  <c r="AD3075"/>
  <c r="AD3074"/>
  <c r="AD3073"/>
  <c r="AD3072"/>
  <c r="AD3071"/>
  <c r="AD3070"/>
  <c r="AD3069"/>
  <c r="AD3068"/>
  <c r="AD3067"/>
  <c r="AD3066"/>
  <c r="AD3065"/>
  <c r="AD3064"/>
  <c r="AD3063"/>
  <c r="AD3062"/>
  <c r="AD3061"/>
  <c r="AD3060"/>
  <c r="AD3059"/>
  <c r="AD3058"/>
  <c r="AD3057"/>
  <c r="AD3056"/>
  <c r="AD3055"/>
  <c r="AD3054"/>
  <c r="AD3053"/>
  <c r="AD3052"/>
  <c r="AD3051"/>
  <c r="AD3050"/>
  <c r="AD3049"/>
  <c r="AD3048"/>
  <c r="AD3047"/>
  <c r="AD3046"/>
  <c r="AD3045"/>
  <c r="AD3044"/>
  <c r="AD3043"/>
  <c r="AD3042"/>
  <c r="AD3041"/>
  <c r="AD3040"/>
  <c r="AD3039"/>
  <c r="AD3038"/>
  <c r="AD3037"/>
  <c r="AD3036"/>
  <c r="AD3035"/>
  <c r="AD3034"/>
  <c r="AD3033"/>
  <c r="AD3032"/>
  <c r="AD2948"/>
  <c r="AD2947"/>
  <c r="AD2946"/>
  <c r="AD2945"/>
  <c r="AD2944"/>
  <c r="AD2943"/>
  <c r="AD2942"/>
  <c r="AD2941"/>
  <c r="AD2940"/>
  <c r="AD2939"/>
  <c r="AD2938"/>
  <c r="AD2937"/>
  <c r="AD2936"/>
  <c r="AD2935"/>
  <c r="AD2934"/>
  <c r="AD2933"/>
  <c r="AD2932"/>
  <c r="AD2931"/>
  <c r="AD2930"/>
  <c r="AD2929"/>
  <c r="AD2928"/>
  <c r="AD2927"/>
  <c r="AD2926"/>
  <c r="AD2925"/>
  <c r="AD2924"/>
  <c r="AD2923"/>
  <c r="AD2922"/>
  <c r="AD2921"/>
  <c r="AD2920"/>
  <c r="AD2919"/>
  <c r="AD2918"/>
  <c r="AD2917"/>
  <c r="AD2916"/>
  <c r="AD2915"/>
  <c r="AD2914"/>
  <c r="AD2913"/>
  <c r="AD2912"/>
  <c r="AD2911"/>
  <c r="AD2910"/>
  <c r="AD2909"/>
  <c r="AD2908"/>
  <c r="AD2907"/>
  <c r="AD2906"/>
  <c r="AD2905"/>
  <c r="AD2904"/>
  <c r="AD2903"/>
  <c r="AD2902"/>
  <c r="AD2901"/>
  <c r="AD2900"/>
  <c r="AD2899"/>
  <c r="AD2823"/>
  <c r="AD2728"/>
  <c r="AD2640"/>
  <c r="AD2639"/>
  <c r="AD2638"/>
  <c r="AD2637"/>
  <c r="AD2636"/>
  <c r="AD2635"/>
  <c r="AD2634"/>
  <c r="AD2633"/>
  <c r="AD2632"/>
  <c r="AD2631"/>
  <c r="AD2630"/>
  <c r="AD2629"/>
  <c r="AD2628"/>
  <c r="AD2627"/>
  <c r="AD2626"/>
  <c r="AD2625"/>
  <c r="AD2624"/>
  <c r="AD2623"/>
  <c r="AD2622"/>
  <c r="AD2621"/>
  <c r="AD2620"/>
  <c r="AD2619"/>
  <c r="AD2618"/>
  <c r="AD2617"/>
  <c r="AD2616"/>
  <c r="AD2615"/>
  <c r="AD2614"/>
  <c r="AD2613"/>
  <c r="AD2612"/>
  <c r="AD2611"/>
  <c r="AD2610"/>
  <c r="AD2609"/>
  <c r="AD2608"/>
  <c r="AD2607"/>
  <c r="AD2606"/>
  <c r="AD2605"/>
  <c r="AD2604"/>
  <c r="AD2603"/>
  <c r="AD2602"/>
  <c r="AD2601"/>
  <c r="AD2600"/>
  <c r="AD2599"/>
  <c r="AD2598"/>
  <c r="AD2597"/>
  <c r="AD2596"/>
  <c r="AD2595"/>
  <c r="AD2594"/>
  <c r="AD2593"/>
  <c r="AD2592"/>
  <c r="AD2591"/>
  <c r="AD2590"/>
  <c r="AD2589"/>
  <c r="AD2588"/>
  <c r="AD2587"/>
  <c r="AD2586"/>
  <c r="AD2585"/>
  <c r="AD2584"/>
  <c r="AD2583"/>
  <c r="AD2582"/>
  <c r="AD2581"/>
  <c r="AD2580"/>
  <c r="AD2579"/>
  <c r="AD2578"/>
  <c r="AD2577"/>
  <c r="AD2576"/>
  <c r="AD2575"/>
  <c r="AD2574"/>
  <c r="AD2573"/>
  <c r="AD2572"/>
  <c r="AD2571"/>
  <c r="AD2570"/>
  <c r="AD2569"/>
  <c r="AD2568"/>
  <c r="AD2567"/>
  <c r="AD2566"/>
  <c r="AD2565"/>
  <c r="AD2564"/>
  <c r="AD2563"/>
  <c r="AD2562"/>
  <c r="AD2561"/>
  <c r="AD2560"/>
  <c r="AD2559"/>
  <c r="AD2558"/>
  <c r="AD2557"/>
  <c r="AD2556"/>
  <c r="AD2555"/>
  <c r="AD2554"/>
  <c r="AD2553"/>
  <c r="AD2552"/>
  <c r="AD2551"/>
  <c r="AD2550"/>
  <c r="AD2549"/>
  <c r="AD2548"/>
  <c r="AD2547"/>
  <c r="AD2546"/>
  <c r="AD2545"/>
  <c r="AD2544"/>
  <c r="AD2543"/>
  <c r="AD2542"/>
  <c r="AD2541"/>
  <c r="AD2540"/>
  <c r="AD2539"/>
  <c r="AD2538"/>
  <c r="AD2537"/>
  <c r="AD2536"/>
  <c r="AD2436"/>
  <c r="AD2183"/>
  <c r="AD2182"/>
  <c r="AD2181"/>
  <c r="AD2180"/>
  <c r="AD2179"/>
  <c r="AD2178"/>
  <c r="AD2177"/>
  <c r="AD2176"/>
  <c r="AD2175"/>
  <c r="AD2174"/>
  <c r="AD2173"/>
  <c r="AD2172"/>
  <c r="AD2171"/>
  <c r="AD2170"/>
  <c r="AD2169"/>
  <c r="AD2168"/>
  <c r="AD2167"/>
  <c r="AD2166"/>
  <c r="AD2165"/>
  <c r="AD2164"/>
  <c r="AD2163"/>
  <c r="AD2162"/>
  <c r="AD2161"/>
  <c r="AD2160"/>
  <c r="AD2159"/>
  <c r="AD2158"/>
  <c r="AD2157"/>
  <c r="AD2156"/>
  <c r="AD2155"/>
  <c r="AD2154"/>
  <c r="AD2153"/>
  <c r="AD2152"/>
  <c r="AD2151"/>
  <c r="AD2150"/>
  <c r="AD2149"/>
  <c r="AD2148"/>
  <c r="AD2147"/>
  <c r="AD2146"/>
  <c r="AD2145"/>
  <c r="AD2144"/>
  <c r="AD2143"/>
  <c r="AD2142"/>
  <c r="AD2141"/>
  <c r="AD2140"/>
  <c r="AD2139"/>
  <c r="AD2138"/>
  <c r="AD2137"/>
  <c r="AD2136"/>
  <c r="AD2135"/>
  <c r="AD2134"/>
  <c r="AD2133"/>
  <c r="AD2132"/>
  <c r="AD2131"/>
  <c r="AD2130"/>
  <c r="AD2129"/>
  <c r="AD2128"/>
  <c r="AD2127"/>
  <c r="AD2126"/>
  <c r="AD2125"/>
  <c r="AD2124"/>
  <c r="AD2123"/>
  <c r="AD2122"/>
  <c r="AD2121"/>
  <c r="AD2120"/>
  <c r="AD2119"/>
  <c r="AD2118"/>
  <c r="AD2117"/>
  <c r="AD2116"/>
  <c r="AD2115"/>
  <c r="AD2114"/>
  <c r="AD2113"/>
  <c r="AD2112"/>
  <c r="AD2111"/>
  <c r="AD2110"/>
  <c r="AD2109"/>
  <c r="AD2108"/>
  <c r="AD2107"/>
  <c r="AD2106"/>
  <c r="AD2105"/>
  <c r="AD2104"/>
  <c r="AD2103"/>
  <c r="AD2102"/>
  <c r="AD2101"/>
  <c r="AD2100"/>
  <c r="AD2099"/>
  <c r="AD2098"/>
  <c r="AD2097"/>
  <c r="AD2096"/>
  <c r="AD2095"/>
  <c r="AD2094"/>
  <c r="AD2093"/>
  <c r="AD2092"/>
  <c r="AD2091"/>
  <c r="AD2090"/>
  <c r="AD2089"/>
  <c r="AD2088"/>
  <c r="AD2087"/>
  <c r="AD2086"/>
  <c r="AD2085"/>
  <c r="AD2084"/>
  <c r="AD2083"/>
  <c r="AD2082"/>
  <c r="AD2081"/>
  <c r="AD2080"/>
  <c r="AD2079"/>
  <c r="AD2078"/>
  <c r="AD2077"/>
  <c r="AD2076"/>
  <c r="AD2075"/>
  <c r="AD2074"/>
  <c r="AD2073"/>
  <c r="AD2072"/>
  <c r="AD2071"/>
  <c r="AD2070"/>
  <c r="AD2069"/>
  <c r="AD2068"/>
  <c r="AD2067"/>
  <c r="AD2066"/>
  <c r="AD2065"/>
  <c r="AD2064"/>
  <c r="AD2063"/>
  <c r="AD2062"/>
  <c r="AD2061"/>
  <c r="AD2060"/>
  <c r="AD2059"/>
  <c r="AD2058"/>
  <c r="AD2057"/>
  <c r="AD2056"/>
  <c r="AD2055"/>
  <c r="AD2054"/>
  <c r="AD2053"/>
  <c r="AD2052"/>
  <c r="AD2051"/>
  <c r="AD2050"/>
  <c r="AD2049"/>
  <c r="AD2048"/>
  <c r="AD2047"/>
  <c r="AD2046"/>
  <c r="AD2045"/>
  <c r="AD2044"/>
  <c r="AD2043"/>
  <c r="AD2042"/>
  <c r="AD2041"/>
  <c r="AD2040"/>
  <c r="AD2039"/>
  <c r="AD2038"/>
  <c r="AD2037"/>
  <c r="AD2036"/>
  <c r="AD2035"/>
  <c r="AD2034"/>
  <c r="AD2033"/>
  <c r="AD2032"/>
  <c r="AD2031"/>
  <c r="AD2030"/>
  <c r="AD2029"/>
  <c r="AD2028"/>
  <c r="AD2027"/>
  <c r="AD2026"/>
  <c r="AD2025"/>
  <c r="AD2024"/>
  <c r="AD2023"/>
  <c r="AD2022"/>
  <c r="AD2021"/>
  <c r="AD2020"/>
  <c r="AD2019"/>
  <c r="AD2018"/>
  <c r="AD2017"/>
  <c r="AD2016"/>
  <c r="AD2015"/>
  <c r="AD2014"/>
  <c r="AD2013"/>
  <c r="AD2012"/>
  <c r="AD2011"/>
  <c r="AD2010"/>
  <c r="AD2009"/>
  <c r="AD2008"/>
  <c r="AD2007"/>
  <c r="AD2006"/>
  <c r="AD2005"/>
  <c r="AD2004"/>
  <c r="AD2003"/>
  <c r="AD2002"/>
  <c r="AD2001"/>
  <c r="AD2000"/>
  <c r="AD1999"/>
  <c r="AD1998"/>
  <c r="AD1997"/>
  <c r="AD1996"/>
  <c r="AD1995"/>
  <c r="AD1994"/>
  <c r="AD1993"/>
  <c r="AD1992"/>
  <c r="AD1991"/>
  <c r="AD1990"/>
  <c r="AD1989"/>
  <c r="AD1988"/>
  <c r="AD1987"/>
  <c r="AD1986"/>
  <c r="AD1985"/>
  <c r="AD1984"/>
  <c r="AD1983"/>
  <c r="AD1982"/>
  <c r="AD1981"/>
  <c r="AD1980"/>
  <c r="AD1979"/>
  <c r="AD1978"/>
  <c r="AD1977"/>
  <c r="AD1976"/>
  <c r="AD1975"/>
  <c r="AD1974"/>
  <c r="AD1973"/>
  <c r="AD1972"/>
  <c r="AD1971"/>
  <c r="AD1970"/>
  <c r="AD1969"/>
  <c r="AD1968"/>
  <c r="AD1967"/>
  <c r="AD1966"/>
  <c r="AD1965"/>
  <c r="AD1964"/>
  <c r="AD1963"/>
  <c r="AD1962"/>
  <c r="AD1961"/>
  <c r="AD1960"/>
  <c r="AD1959"/>
  <c r="AD1958"/>
  <c r="AD1799"/>
  <c r="AD1798"/>
  <c r="AD1797"/>
  <c r="AD1796"/>
  <c r="AD1795"/>
  <c r="AD1794"/>
  <c r="AD1793"/>
  <c r="AD1792"/>
  <c r="AD1791"/>
  <c r="AD1790"/>
  <c r="AD1789"/>
  <c r="AD1788"/>
  <c r="AD1787"/>
  <c r="AD1786"/>
  <c r="AD1785"/>
  <c r="AD1784"/>
  <c r="AD1783"/>
  <c r="AD1782"/>
  <c r="AD1781"/>
  <c r="AD1780"/>
  <c r="AD1779"/>
  <c r="AD1778"/>
  <c r="AD1777"/>
  <c r="AD1776"/>
  <c r="AD1775"/>
  <c r="AD1774"/>
  <c r="AD1773"/>
  <c r="AD1772"/>
  <c r="AD1771"/>
  <c r="AD1770"/>
  <c r="AD1769"/>
  <c r="AD1768"/>
  <c r="AD1767"/>
  <c r="AD1766"/>
  <c r="AD1765"/>
  <c r="AD1764"/>
  <c r="AD1763"/>
  <c r="AD1762"/>
  <c r="AD1761"/>
  <c r="AD1760"/>
  <c r="AD1759"/>
  <c r="AD1758"/>
  <c r="AD1757"/>
  <c r="AD1756"/>
  <c r="AD1755"/>
  <c r="AD1754"/>
  <c r="AD1753"/>
  <c r="AD1752"/>
  <c r="AD1751"/>
  <c r="AD1750"/>
  <c r="AD1749"/>
  <c r="AD1748"/>
  <c r="AD1747"/>
  <c r="AD1746"/>
  <c r="AD1745"/>
  <c r="AD1744"/>
  <c r="AD1743"/>
  <c r="AD1742"/>
  <c r="AD1741"/>
  <c r="AD1740"/>
  <c r="AD1739"/>
  <c r="AD1738"/>
  <c r="AD1737"/>
  <c r="AD1736"/>
  <c r="AD1735"/>
  <c r="AD1734"/>
  <c r="AD1733"/>
  <c r="AD1732"/>
  <c r="AD1731"/>
  <c r="AD1730"/>
  <c r="AD1729"/>
  <c r="AD1728"/>
  <c r="AD1727"/>
  <c r="AD1726"/>
  <c r="AD1725"/>
  <c r="AD1724"/>
  <c r="AD1723"/>
  <c r="AD1722"/>
  <c r="AD1721"/>
  <c r="AD1720"/>
  <c r="AD1719"/>
  <c r="AD1718"/>
  <c r="AD1717"/>
  <c r="AD1716"/>
  <c r="AD1715"/>
  <c r="AD1714"/>
  <c r="AD1713"/>
  <c r="AD1712"/>
  <c r="AD1711"/>
  <c r="AD1710"/>
  <c r="AD1709"/>
  <c r="AD1708"/>
  <c r="AD1707"/>
  <c r="AD1291"/>
  <c r="AD1290"/>
  <c r="AD1289"/>
  <c r="AD1288"/>
  <c r="AD1287"/>
  <c r="AD1286"/>
  <c r="AD1285"/>
  <c r="AD1284"/>
  <c r="AD1283"/>
  <c r="AD1282"/>
  <c r="AD1281"/>
  <c r="AD1280"/>
  <c r="AD1279"/>
  <c r="AD1278"/>
  <c r="AD1277"/>
  <c r="AD1276"/>
  <c r="AD1275"/>
  <c r="AD1274"/>
  <c r="AD1273"/>
  <c r="AD1272"/>
  <c r="AD1271"/>
  <c r="AD1270"/>
  <c r="AD1269"/>
  <c r="AD1268"/>
  <c r="AD1267"/>
  <c r="AD1266"/>
  <c r="AD1265"/>
  <c r="AD1264"/>
  <c r="AD1263"/>
  <c r="AD1262"/>
  <c r="AD1261"/>
  <c r="AD1260"/>
  <c r="AD1259"/>
  <c r="AD1258"/>
  <c r="AD1257"/>
  <c r="AD1256"/>
  <c r="AD1255"/>
  <c r="AD1254"/>
  <c r="AD1253"/>
  <c r="AD1252"/>
  <c r="AD1251"/>
  <c r="AD1250"/>
  <c r="AD1249"/>
  <c r="AD1248"/>
  <c r="AD1247"/>
  <c r="AD1246"/>
  <c r="AD1245"/>
  <c r="AD1244"/>
  <c r="AD1243"/>
  <c r="AD1242"/>
  <c r="AD1241"/>
  <c r="AD1240"/>
  <c r="AD1239"/>
  <c r="AD1238"/>
  <c r="AD1237"/>
  <c r="AD1236"/>
  <c r="AD1235"/>
  <c r="AD1234"/>
  <c r="AD1233"/>
  <c r="AD1232"/>
  <c r="AD1231"/>
  <c r="AD1230"/>
  <c r="AD1229"/>
  <c r="AD1228"/>
  <c r="AD1227"/>
  <c r="AD1226"/>
  <c r="AD1225"/>
  <c r="AD1224"/>
  <c r="AD1223"/>
  <c r="AD1222"/>
  <c r="AD1221"/>
  <c r="AD1220"/>
  <c r="AD1219"/>
  <c r="AD1218"/>
  <c r="AD1217"/>
  <c r="AD1216"/>
  <c r="AD1215"/>
  <c r="AD1214"/>
  <c r="AD1213"/>
  <c r="AD1212"/>
  <c r="AD1211"/>
  <c r="AD1210"/>
  <c r="AD1209"/>
  <c r="AD1208"/>
  <c r="AD1207"/>
  <c r="AD1206"/>
  <c r="AD1205"/>
  <c r="AD1204"/>
  <c r="AD1203"/>
  <c r="AD1202"/>
  <c r="AD1201"/>
  <c r="AD1200"/>
  <c r="AD1199"/>
  <c r="AD1198"/>
  <c r="AD1197"/>
  <c r="AD1196"/>
  <c r="AD1195"/>
  <c r="AD1194"/>
  <c r="AD1193"/>
  <c r="AD1192"/>
  <c r="AD1191"/>
  <c r="AD1190"/>
  <c r="AD1189"/>
  <c r="AD1188"/>
  <c r="AD1187"/>
  <c r="AD1186"/>
  <c r="AD1185"/>
  <c r="AD1184"/>
  <c r="AD1183"/>
  <c r="AD1182"/>
  <c r="AD1181"/>
  <c r="AD1047"/>
  <c r="AD1046"/>
  <c r="AD1045"/>
  <c r="AD1044"/>
  <c r="AD1043"/>
  <c r="AD1042"/>
  <c r="AD1041"/>
  <c r="AD1040"/>
  <c r="AD1039"/>
  <c r="AD1038"/>
  <c r="AD1037"/>
  <c r="AD1036"/>
  <c r="AD1035"/>
  <c r="AD1034"/>
  <c r="AD1033"/>
  <c r="AD1032"/>
  <c r="AD1031"/>
  <c r="AD1030"/>
  <c r="AD1029"/>
  <c r="AD1028"/>
  <c r="AD1027"/>
  <c r="AD1026"/>
  <c r="AD1025"/>
  <c r="AD1024"/>
  <c r="AD1023"/>
  <c r="AD1022"/>
  <c r="AD1021"/>
  <c r="AD1020"/>
  <c r="AD1019"/>
  <c r="AD1018"/>
  <c r="AD1017"/>
  <c r="AD1016"/>
  <c r="AD1015"/>
  <c r="AD1014"/>
  <c r="AD1013"/>
  <c r="AD1012"/>
  <c r="AD1011"/>
  <c r="AD1010"/>
  <c r="AD1009"/>
  <c r="AD1008"/>
  <c r="AD1007"/>
  <c r="AD1006"/>
  <c r="AD1005"/>
  <c r="AD1004"/>
  <c r="AD1003"/>
  <c r="AD1002"/>
  <c r="AD1001"/>
  <c r="AD1000"/>
  <c r="AD999"/>
  <c r="AD998"/>
  <c r="AD997"/>
  <c r="AD996"/>
  <c r="AD995"/>
  <c r="AD994"/>
  <c r="AD993"/>
  <c r="AD992"/>
  <c r="AD991"/>
  <c r="AD990"/>
  <c r="AD989"/>
  <c r="AD988"/>
  <c r="AD987"/>
  <c r="AD986"/>
  <c r="AD985"/>
  <c r="AD984"/>
  <c r="AD983"/>
  <c r="AD982"/>
  <c r="AD981"/>
  <c r="AD980"/>
  <c r="AD979"/>
  <c r="AD978"/>
  <c r="AD977"/>
  <c r="AD976"/>
  <c r="AD975"/>
  <c r="AD974"/>
  <c r="AD973"/>
  <c r="AD972"/>
  <c r="AD971"/>
  <c r="AD970"/>
  <c r="AD969"/>
  <c r="AD968"/>
  <c r="AD967"/>
  <c r="AD966"/>
  <c r="AD965"/>
  <c r="AD964"/>
  <c r="AD963"/>
  <c r="AD962"/>
  <c r="AD961"/>
  <c r="AD960"/>
  <c r="AD959"/>
  <c r="AD958"/>
  <c r="AD957"/>
  <c r="AD956"/>
  <c r="AD955"/>
  <c r="AD954"/>
  <c r="AD953"/>
  <c r="AD952"/>
  <c r="AD951"/>
  <c r="AD950"/>
  <c r="AD949"/>
  <c r="AD948"/>
  <c r="AD947"/>
  <c r="AD946"/>
  <c r="AD945"/>
  <c r="AD944"/>
  <c r="AD943"/>
  <c r="AD942"/>
  <c r="AD941"/>
  <c r="AD940"/>
  <c r="AD939"/>
  <c r="AD938"/>
  <c r="AD937"/>
  <c r="AD936"/>
  <c r="AD935"/>
  <c r="AD934"/>
  <c r="AD933"/>
  <c r="AD932"/>
  <c r="AD931"/>
  <c r="AD930"/>
  <c r="AD929"/>
  <c r="AD928"/>
  <c r="AD927"/>
  <c r="AD926"/>
  <c r="AD925"/>
  <c r="AD924"/>
  <c r="AD923"/>
  <c r="AD922"/>
  <c r="AD921"/>
  <c r="AD920"/>
  <c r="AD919"/>
  <c r="AD918"/>
  <c r="AD917"/>
  <c r="AD916"/>
  <c r="AD915"/>
  <c r="AD914"/>
  <c r="AD913"/>
  <c r="AD912"/>
  <c r="AD911"/>
  <c r="AD910"/>
  <c r="AD909"/>
  <c r="AD908"/>
  <c r="AD907"/>
  <c r="AD906"/>
  <c r="AD905"/>
  <c r="AD904"/>
  <c r="AD903"/>
  <c r="AD902"/>
  <c r="AD901"/>
  <c r="AD900"/>
  <c r="AD899"/>
  <c r="AD898"/>
  <c r="AD897"/>
  <c r="AD896"/>
  <c r="AD895"/>
  <c r="AD894"/>
  <c r="AD893"/>
  <c r="AD892"/>
  <c r="AD891"/>
  <c r="AD890"/>
  <c r="AD889"/>
  <c r="AD888"/>
  <c r="AD887"/>
  <c r="AD886"/>
  <c r="AD885"/>
  <c r="AD884"/>
  <c r="AD883"/>
  <c r="AD882"/>
  <c r="AD881"/>
  <c r="AD880"/>
  <c r="AD879"/>
  <c r="AD878"/>
  <c r="AD877"/>
  <c r="AD876"/>
  <c r="AD875"/>
  <c r="AD874"/>
  <c r="AD873"/>
  <c r="AD872"/>
  <c r="AD871"/>
  <c r="AD870"/>
  <c r="AD869"/>
  <c r="AD868"/>
  <c r="AD867"/>
  <c r="AD866"/>
  <c r="AD865"/>
  <c r="AD864"/>
  <c r="AD863"/>
  <c r="AD862"/>
  <c r="AD861"/>
  <c r="AD860"/>
  <c r="AD859"/>
  <c r="AD858"/>
  <c r="AD857"/>
  <c r="AD856"/>
  <c r="AD855"/>
  <c r="AD854"/>
  <c r="AD853"/>
  <c r="AD852"/>
  <c r="AD851"/>
  <c r="AD850"/>
  <c r="AD849"/>
  <c r="AD848"/>
  <c r="AD847"/>
  <c r="AD846"/>
  <c r="AD845"/>
  <c r="AD844"/>
  <c r="AD843"/>
  <c r="AD842"/>
  <c r="AD841"/>
  <c r="AD840"/>
  <c r="AD839"/>
  <c r="AD838"/>
  <c r="AD837"/>
  <c r="AD836"/>
  <c r="AD835"/>
  <c r="AD834"/>
  <c r="AD833"/>
  <c r="AD832"/>
  <c r="AD831"/>
  <c r="AD830"/>
  <c r="AD829"/>
  <c r="AD828"/>
  <c r="AD827"/>
  <c r="AD826"/>
  <c r="AD825"/>
  <c r="AD824"/>
  <c r="AD823"/>
  <c r="AD822"/>
  <c r="AD821"/>
  <c r="AD820"/>
  <c r="AD819"/>
  <c r="AD818"/>
  <c r="AD817"/>
  <c r="AD816"/>
  <c r="AD815"/>
  <c r="AD814"/>
  <c r="AD813"/>
  <c r="AD812"/>
  <c r="AD811"/>
  <c r="AD810"/>
  <c r="AD809"/>
  <c r="AD808"/>
  <c r="AD807"/>
  <c r="AD806"/>
  <c r="AD805"/>
  <c r="AD804"/>
  <c r="AD803"/>
  <c r="AD802"/>
  <c r="AD801"/>
  <c r="AD800"/>
  <c r="AD799"/>
  <c r="AD798"/>
  <c r="AD797"/>
  <c r="AD796"/>
  <c r="AD795"/>
  <c r="AD794"/>
  <c r="AD793"/>
  <c r="AD792"/>
  <c r="AD791"/>
  <c r="AD790"/>
  <c r="AD789"/>
  <c r="AD788"/>
  <c r="AD787"/>
  <c r="AD786"/>
  <c r="AD785"/>
  <c r="AD784"/>
  <c r="AD783"/>
  <c r="AD782"/>
  <c r="AD781"/>
  <c r="AD780"/>
  <c r="AD779"/>
  <c r="AD778"/>
  <c r="AD777"/>
  <c r="AD776"/>
  <c r="AD775"/>
  <c r="AD774"/>
  <c r="AD773"/>
  <c r="AD772"/>
  <c r="AD771"/>
  <c r="AD770"/>
  <c r="AD769"/>
  <c r="AD768"/>
  <c r="AD767"/>
  <c r="AD766"/>
  <c r="AD765"/>
  <c r="AD764"/>
  <c r="AD763"/>
  <c r="AD762"/>
  <c r="AD761"/>
  <c r="AD760"/>
  <c r="AD759"/>
  <c r="AD758"/>
  <c r="AD757"/>
  <c r="AD756"/>
  <c r="AD755"/>
  <c r="AD754"/>
  <c r="AD753"/>
  <c r="AD752"/>
  <c r="AD751"/>
  <c r="AD750"/>
  <c r="AD749"/>
  <c r="AD748"/>
  <c r="AD713"/>
  <c r="AD610"/>
  <c r="AD507"/>
  <c r="AD406"/>
  <c r="AD168"/>
  <c r="AD167"/>
  <c r="AD166"/>
  <c r="AD165"/>
  <c r="AD164"/>
  <c r="AD163"/>
  <c r="AD162"/>
  <c r="AD161"/>
  <c r="AD160"/>
  <c r="AD159"/>
  <c r="AD158"/>
  <c r="AD157"/>
  <c r="AD156"/>
  <c r="AD155"/>
  <c r="AD154"/>
  <c r="AD153"/>
  <c r="AD152"/>
  <c r="AD151"/>
  <c r="AD150"/>
  <c r="AD149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D10"/>
  <c r="AD9"/>
  <c r="AD8"/>
  <c r="AD7"/>
  <c r="AD6"/>
  <c r="AD5"/>
  <c r="AD4"/>
  <c r="AD3"/>
  <c r="AD2"/>
  <c r="I27" i="3"/>
  <c r="I28"/>
  <c r="I29"/>
  <c r="I30"/>
  <c r="I31"/>
  <c r="I32"/>
  <c r="I33"/>
  <c r="I26"/>
  <c r="I25"/>
  <c r="I24"/>
  <c r="I23"/>
  <c r="I22"/>
  <c r="I21"/>
  <c r="I20"/>
  <c r="I18"/>
  <c r="I19"/>
  <c r="AH2922" i="1"/>
  <c r="AF2922"/>
  <c r="AE2922"/>
  <c r="AC2922"/>
  <c r="AB2922"/>
  <c r="AA2922"/>
  <c r="Z2922"/>
  <c r="Y2922"/>
  <c r="W2922"/>
  <c r="V2922"/>
  <c r="U2922"/>
  <c r="T2922"/>
  <c r="S2922"/>
  <c r="R2922"/>
  <c r="Q2922"/>
  <c r="P2922"/>
  <c r="O2922"/>
  <c r="N2922"/>
  <c r="M2922"/>
  <c r="L2922"/>
  <c r="K2922"/>
  <c r="J2922"/>
  <c r="AH2921"/>
  <c r="AF2921"/>
  <c r="AE2921"/>
  <c r="AC2921"/>
  <c r="AB2921"/>
  <c r="AA2921"/>
  <c r="Z2921"/>
  <c r="Y2921"/>
  <c r="W2921"/>
  <c r="V2921"/>
  <c r="U2921"/>
  <c r="T2921"/>
  <c r="S2921"/>
  <c r="R2921"/>
  <c r="Q2921"/>
  <c r="P2921"/>
  <c r="O2921"/>
  <c r="N2921"/>
  <c r="M2921"/>
  <c r="L2921"/>
  <c r="K2921"/>
  <c r="J2921"/>
  <c r="AH2920"/>
  <c r="AF2920"/>
  <c r="AE2920"/>
  <c r="AC2920"/>
  <c r="AB2920"/>
  <c r="AA2920"/>
  <c r="Z2920"/>
  <c r="Y2920"/>
  <c r="W2920"/>
  <c r="V2920"/>
  <c r="U2920"/>
  <c r="T2920"/>
  <c r="S2920"/>
  <c r="R2920"/>
  <c r="Q2920"/>
  <c r="P2920"/>
  <c r="O2920"/>
  <c r="N2920"/>
  <c r="M2920"/>
  <c r="L2920"/>
  <c r="K2920"/>
  <c r="J2920"/>
  <c r="AH2919"/>
  <c r="AF2919"/>
  <c r="AE2919"/>
  <c r="AC2919"/>
  <c r="AB2919"/>
  <c r="AA2919"/>
  <c r="Z2919"/>
  <c r="Y2919"/>
  <c r="W2919"/>
  <c r="V2919"/>
  <c r="U2919"/>
  <c r="T2919"/>
  <c r="S2919"/>
  <c r="R2919"/>
  <c r="Q2919"/>
  <c r="P2919"/>
  <c r="O2919"/>
  <c r="N2919"/>
  <c r="M2919"/>
  <c r="L2919"/>
  <c r="K2919"/>
  <c r="J2919"/>
  <c r="AH2918"/>
  <c r="AF2918"/>
  <c r="AE2918"/>
  <c r="AC2918"/>
  <c r="AB2918"/>
  <c r="AA2918"/>
  <c r="Z2918"/>
  <c r="Y2918"/>
  <c r="W2918"/>
  <c r="V2918"/>
  <c r="U2918"/>
  <c r="T2918"/>
  <c r="S2918"/>
  <c r="R2918"/>
  <c r="Q2918"/>
  <c r="P2918"/>
  <c r="O2918"/>
  <c r="N2918"/>
  <c r="M2918"/>
  <c r="L2918"/>
  <c r="K2918"/>
  <c r="J2918"/>
  <c r="AH2917"/>
  <c r="AF2917"/>
  <c r="AE2917"/>
  <c r="AC2917"/>
  <c r="AB2917"/>
  <c r="AA2917"/>
  <c r="Z2917"/>
  <c r="Y2917"/>
  <c r="W2917"/>
  <c r="V2917"/>
  <c r="U2917"/>
  <c r="T2917"/>
  <c r="S2917"/>
  <c r="R2917"/>
  <c r="Q2917"/>
  <c r="P2917"/>
  <c r="O2917"/>
  <c r="N2917"/>
  <c r="M2917"/>
  <c r="L2917"/>
  <c r="K2917"/>
  <c r="J2917"/>
  <c r="AH2916"/>
  <c r="AF2916"/>
  <c r="AE2916"/>
  <c r="AC2916"/>
  <c r="AB2916"/>
  <c r="AA2916"/>
  <c r="Z2916"/>
  <c r="Y2916"/>
  <c r="W2916"/>
  <c r="V2916"/>
  <c r="U2916"/>
  <c r="T2916"/>
  <c r="S2916"/>
  <c r="R2916"/>
  <c r="Q2916"/>
  <c r="P2916"/>
  <c r="O2916"/>
  <c r="N2916"/>
  <c r="M2916"/>
  <c r="L2916"/>
  <c r="K2916"/>
  <c r="J2916"/>
  <c r="AH2915"/>
  <c r="AF2915"/>
  <c r="AE2915"/>
  <c r="AC2915"/>
  <c r="AB2915"/>
  <c r="AA2915"/>
  <c r="Z2915"/>
  <c r="Y2915"/>
  <c r="W2915"/>
  <c r="V2915"/>
  <c r="U2915"/>
  <c r="T2915"/>
  <c r="S2915"/>
  <c r="R2915"/>
  <c r="Q2915"/>
  <c r="P2915"/>
  <c r="O2915"/>
  <c r="N2915"/>
  <c r="M2915"/>
  <c r="L2915"/>
  <c r="K2915"/>
  <c r="J2915"/>
  <c r="AH2914"/>
  <c r="AF2914"/>
  <c r="AE2914"/>
  <c r="AC2914"/>
  <c r="AB2914"/>
  <c r="AA2914"/>
  <c r="Z2914"/>
  <c r="Y2914"/>
  <c r="W2914"/>
  <c r="V2914"/>
  <c r="U2914"/>
  <c r="T2914"/>
  <c r="S2914"/>
  <c r="R2914"/>
  <c r="Q2914"/>
  <c r="P2914"/>
  <c r="O2914"/>
  <c r="N2914"/>
  <c r="M2914"/>
  <c r="L2914"/>
  <c r="K2914"/>
  <c r="J2914"/>
  <c r="AH2913"/>
  <c r="AF2913"/>
  <c r="AE2913"/>
  <c r="AC2913"/>
  <c r="AB2913"/>
  <c r="AA2913"/>
  <c r="Z2913"/>
  <c r="Y2913"/>
  <c r="W2913"/>
  <c r="V2913"/>
  <c r="U2913"/>
  <c r="T2913"/>
  <c r="S2913"/>
  <c r="R2913"/>
  <c r="Q2913"/>
  <c r="P2913"/>
  <c r="O2913"/>
  <c r="N2913"/>
  <c r="M2913"/>
  <c r="L2913"/>
  <c r="K2913"/>
  <c r="J2913"/>
  <c r="AH2912"/>
  <c r="AF2912"/>
  <c r="AE2912"/>
  <c r="AC2912"/>
  <c r="AB2912"/>
  <c r="AA2912"/>
  <c r="Z2912"/>
  <c r="Y2912"/>
  <c r="W2912"/>
  <c r="V2912"/>
  <c r="U2912"/>
  <c r="T2912"/>
  <c r="S2912"/>
  <c r="R2912"/>
  <c r="Q2912"/>
  <c r="P2912"/>
  <c r="O2912"/>
  <c r="N2912"/>
  <c r="M2912"/>
  <c r="L2912"/>
  <c r="K2912"/>
  <c r="J2912"/>
  <c r="AH2911"/>
  <c r="AF2911"/>
  <c r="AE2911"/>
  <c r="AC2911"/>
  <c r="AB2911"/>
  <c r="AA2911"/>
  <c r="Z2911"/>
  <c r="Y2911"/>
  <c r="W2911"/>
  <c r="V2911"/>
  <c r="U2911"/>
  <c r="T2911"/>
  <c r="S2911"/>
  <c r="R2911"/>
  <c r="Q2911"/>
  <c r="P2911"/>
  <c r="O2911"/>
  <c r="N2911"/>
  <c r="M2911"/>
  <c r="L2911"/>
  <c r="K2911"/>
  <c r="J2911"/>
  <c r="AH2910"/>
  <c r="AF2910"/>
  <c r="AE2910"/>
  <c r="AC2910"/>
  <c r="AB2910"/>
  <c r="AA2910"/>
  <c r="Z2910"/>
  <c r="Y2910"/>
  <c r="W2910"/>
  <c r="V2910"/>
  <c r="U2910"/>
  <c r="T2910"/>
  <c r="S2910"/>
  <c r="R2910"/>
  <c r="Q2910"/>
  <c r="P2910"/>
  <c r="O2910"/>
  <c r="N2910"/>
  <c r="M2910"/>
  <c r="L2910"/>
  <c r="K2910"/>
  <c r="J2910"/>
  <c r="AH2909"/>
  <c r="AF2909"/>
  <c r="AE2909"/>
  <c r="AC2909"/>
  <c r="AB2909"/>
  <c r="AA2909"/>
  <c r="Z2909"/>
  <c r="Y2909"/>
  <c r="W2909"/>
  <c r="V2909"/>
  <c r="U2909"/>
  <c r="T2909"/>
  <c r="S2909"/>
  <c r="R2909"/>
  <c r="Q2909"/>
  <c r="P2909"/>
  <c r="O2909"/>
  <c r="N2909"/>
  <c r="M2909"/>
  <c r="L2909"/>
  <c r="K2909"/>
  <c r="J2909"/>
  <c r="AH2908"/>
  <c r="AF2908"/>
  <c r="AE2908"/>
  <c r="AC2908"/>
  <c r="AB2908"/>
  <c r="AA2908"/>
  <c r="Z2908"/>
  <c r="Y2908"/>
  <c r="W2908"/>
  <c r="V2908"/>
  <c r="U2908"/>
  <c r="T2908"/>
  <c r="S2908"/>
  <c r="R2908"/>
  <c r="Q2908"/>
  <c r="P2908"/>
  <c r="O2908"/>
  <c r="N2908"/>
  <c r="M2908"/>
  <c r="L2908"/>
  <c r="K2908"/>
  <c r="J2908"/>
  <c r="AH2907"/>
  <c r="AF2907"/>
  <c r="AE2907"/>
  <c r="AC2907"/>
  <c r="AB2907"/>
  <c r="AA2907"/>
  <c r="Z2907"/>
  <c r="Y2907"/>
  <c r="W2907"/>
  <c r="V2907"/>
  <c r="U2907"/>
  <c r="T2907"/>
  <c r="S2907"/>
  <c r="R2907"/>
  <c r="Q2907"/>
  <c r="P2907"/>
  <c r="O2907"/>
  <c r="N2907"/>
  <c r="M2907"/>
  <c r="L2907"/>
  <c r="K2907"/>
  <c r="J2907"/>
  <c r="AH2906"/>
  <c r="AF2906"/>
  <c r="AE2906"/>
  <c r="AC2906"/>
  <c r="AB2906"/>
  <c r="AA2906"/>
  <c r="Z2906"/>
  <c r="Y2906"/>
  <c r="W2906"/>
  <c r="V2906"/>
  <c r="U2906"/>
  <c r="T2906"/>
  <c r="S2906"/>
  <c r="R2906"/>
  <c r="Q2906"/>
  <c r="P2906"/>
  <c r="O2906"/>
  <c r="N2906"/>
  <c r="M2906"/>
  <c r="L2906"/>
  <c r="K2906"/>
  <c r="J2906"/>
  <c r="AH2905"/>
  <c r="AF2905"/>
  <c r="AE2905"/>
  <c r="AC2905"/>
  <c r="AB2905"/>
  <c r="AA2905"/>
  <c r="Z2905"/>
  <c r="Y2905"/>
  <c r="W2905"/>
  <c r="V2905"/>
  <c r="U2905"/>
  <c r="T2905"/>
  <c r="S2905"/>
  <c r="R2905"/>
  <c r="Q2905"/>
  <c r="P2905"/>
  <c r="O2905"/>
  <c r="N2905"/>
  <c r="M2905"/>
  <c r="L2905"/>
  <c r="K2905"/>
  <c r="J2905"/>
  <c r="AH2904"/>
  <c r="AF2904"/>
  <c r="AE2904"/>
  <c r="AC2904"/>
  <c r="AB2904"/>
  <c r="AA2904"/>
  <c r="Z2904"/>
  <c r="Y2904"/>
  <c r="W2904"/>
  <c r="V2904"/>
  <c r="U2904"/>
  <c r="T2904"/>
  <c r="S2904"/>
  <c r="R2904"/>
  <c r="Q2904"/>
  <c r="P2904"/>
  <c r="O2904"/>
  <c r="N2904"/>
  <c r="M2904"/>
  <c r="L2904"/>
  <c r="K2904"/>
  <c r="J2904"/>
  <c r="AH2903"/>
  <c r="AF2903"/>
  <c r="AE2903"/>
  <c r="AC2903"/>
  <c r="AB2903"/>
  <c r="AA2903"/>
  <c r="Z2903"/>
  <c r="Y2903"/>
  <c r="W2903"/>
  <c r="V2903"/>
  <c r="U2903"/>
  <c r="T2903"/>
  <c r="S2903"/>
  <c r="R2903"/>
  <c r="Q2903"/>
  <c r="P2903"/>
  <c r="O2903"/>
  <c r="N2903"/>
  <c r="M2903"/>
  <c r="L2903"/>
  <c r="K2903"/>
  <c r="J2903"/>
  <c r="AH2902"/>
  <c r="AF2902"/>
  <c r="AE2902"/>
  <c r="AC2902"/>
  <c r="AB2902"/>
  <c r="AA2902"/>
  <c r="Z2902"/>
  <c r="Y2902"/>
  <c r="W2902"/>
  <c r="V2902"/>
  <c r="U2902"/>
  <c r="T2902"/>
  <c r="S2902"/>
  <c r="R2902"/>
  <c r="Q2902"/>
  <c r="P2902"/>
  <c r="O2902"/>
  <c r="N2902"/>
  <c r="M2902"/>
  <c r="L2902"/>
  <c r="K2902"/>
  <c r="J2902"/>
  <c r="AH2901"/>
  <c r="AF2901"/>
  <c r="AE2901"/>
  <c r="AC2901"/>
  <c r="AB2901"/>
  <c r="AA2901"/>
  <c r="Z2901"/>
  <c r="Y2901"/>
  <c r="W2901"/>
  <c r="V2901"/>
  <c r="U2901"/>
  <c r="T2901"/>
  <c r="S2901"/>
  <c r="R2901"/>
  <c r="Q2901"/>
  <c r="P2901"/>
  <c r="O2901"/>
  <c r="N2901"/>
  <c r="M2901"/>
  <c r="L2901"/>
  <c r="K2901"/>
  <c r="J2901"/>
  <c r="AH2900"/>
  <c r="AF2900"/>
  <c r="AE2900"/>
  <c r="AC2900"/>
  <c r="AB2900"/>
  <c r="AA2900"/>
  <c r="Z2900"/>
  <c r="Y2900"/>
  <c r="W2900"/>
  <c r="V2900"/>
  <c r="U2900"/>
  <c r="T2900"/>
  <c r="S2900"/>
  <c r="R2900"/>
  <c r="Q2900"/>
  <c r="P2900"/>
  <c r="O2900"/>
  <c r="N2900"/>
  <c r="M2900"/>
  <c r="L2900"/>
  <c r="K2900"/>
  <c r="J2900"/>
  <c r="AH2899"/>
  <c r="AF2899"/>
  <c r="AE2899"/>
  <c r="AC2899"/>
  <c r="AB2899"/>
  <c r="AA2899"/>
  <c r="Z2899"/>
  <c r="Y2899"/>
  <c r="W2899"/>
  <c r="V2899"/>
  <c r="U2899"/>
  <c r="T2899"/>
  <c r="S2899"/>
  <c r="R2899"/>
  <c r="Q2899"/>
  <c r="P2899"/>
  <c r="O2899"/>
  <c r="N2899"/>
  <c r="M2899"/>
  <c r="L2899"/>
  <c r="K2899"/>
  <c r="J2899"/>
  <c r="AH2823"/>
  <c r="AF2823"/>
  <c r="AE2823"/>
  <c r="AC2823"/>
  <c r="AB2823"/>
  <c r="AA2823"/>
  <c r="Z2823"/>
  <c r="Y2823"/>
  <c r="W2823"/>
  <c r="V2823"/>
  <c r="U2823"/>
  <c r="T2823"/>
  <c r="S2823"/>
  <c r="R2823"/>
  <c r="Q2823"/>
  <c r="P2823"/>
  <c r="O2823"/>
  <c r="N2823"/>
  <c r="M2823"/>
  <c r="L2823"/>
  <c r="K2823"/>
  <c r="J2823"/>
  <c r="AH2728"/>
  <c r="AF2728"/>
  <c r="AE2728"/>
  <c r="AC2728"/>
  <c r="AB2728"/>
  <c r="AA2728"/>
  <c r="Z2728"/>
  <c r="Y2728"/>
  <c r="W2728"/>
  <c r="V2728"/>
  <c r="U2728"/>
  <c r="T2728"/>
  <c r="S2728"/>
  <c r="R2728"/>
  <c r="Q2728"/>
  <c r="P2728"/>
  <c r="O2728"/>
  <c r="N2728"/>
  <c r="M2728"/>
  <c r="L2728"/>
  <c r="K2728"/>
  <c r="J2728"/>
  <c r="AH2640"/>
  <c r="AF2640"/>
  <c r="AE2640"/>
  <c r="AC2640"/>
  <c r="AB2640"/>
  <c r="AA2640"/>
  <c r="Z2640"/>
  <c r="Y2640"/>
  <c r="W2640"/>
  <c r="V2640"/>
  <c r="U2640"/>
  <c r="T2640"/>
  <c r="S2640"/>
  <c r="R2640"/>
  <c r="Q2640"/>
  <c r="P2640"/>
  <c r="O2640"/>
  <c r="N2640"/>
  <c r="M2640"/>
  <c r="L2640"/>
  <c r="K2640"/>
  <c r="J2640"/>
  <c r="AH2436"/>
  <c r="AF2436"/>
  <c r="AE2436"/>
  <c r="AC2436"/>
  <c r="AB2436"/>
  <c r="AA2436"/>
  <c r="Z2436"/>
  <c r="Y2436"/>
  <c r="W2436"/>
  <c r="V2436"/>
  <c r="U2436"/>
  <c r="T2436"/>
  <c r="S2436"/>
  <c r="R2436"/>
  <c r="Q2436"/>
  <c r="P2436"/>
  <c r="O2436"/>
  <c r="N2436"/>
  <c r="M2436"/>
  <c r="L2436"/>
  <c r="K2436"/>
  <c r="J2436"/>
  <c r="AH2183"/>
  <c r="AF2183"/>
  <c r="AE2183"/>
  <c r="AC2183"/>
  <c r="AB2183"/>
  <c r="AA2183"/>
  <c r="Z2183"/>
  <c r="Y2183"/>
  <c r="W2183"/>
  <c r="V2183"/>
  <c r="U2183"/>
  <c r="T2183"/>
  <c r="S2183"/>
  <c r="R2183"/>
  <c r="Q2183"/>
  <c r="P2183"/>
  <c r="O2183"/>
  <c r="N2183"/>
  <c r="M2183"/>
  <c r="L2183"/>
  <c r="K2183"/>
  <c r="J2183"/>
  <c r="I17" i="3" l="1"/>
  <c r="I16"/>
  <c r="I13"/>
  <c r="I2"/>
  <c r="AC3121" i="1"/>
  <c r="AC3120"/>
  <c r="AC3119"/>
  <c r="AC3118"/>
  <c r="AC3117"/>
  <c r="AC3116"/>
  <c r="AC3115"/>
  <c r="AC3114"/>
  <c r="AC3113"/>
  <c r="AC3112"/>
  <c r="AC3111"/>
  <c r="AC3110"/>
  <c r="AC3109"/>
  <c r="AC3108"/>
  <c r="AC3107"/>
  <c r="AC3106"/>
  <c r="AC3105"/>
  <c r="AC3104"/>
  <c r="AC3103"/>
  <c r="AC3102"/>
  <c r="AC3101"/>
  <c r="AC3100"/>
  <c r="AC3099"/>
  <c r="AC3098"/>
  <c r="AC3097"/>
  <c r="AC3096"/>
  <c r="AC3095"/>
  <c r="AC3094"/>
  <c r="AC3093"/>
  <c r="AC3092"/>
  <c r="AC3091"/>
  <c r="AC3090"/>
  <c r="AC3089"/>
  <c r="AC3088"/>
  <c r="AC3087"/>
  <c r="AC3086"/>
  <c r="AC3085"/>
  <c r="AC3084"/>
  <c r="AC3083"/>
  <c r="AC3082"/>
  <c r="AC3081"/>
  <c r="AC3080"/>
  <c r="AC3079"/>
  <c r="AC3078"/>
  <c r="AC3077"/>
  <c r="AC3076"/>
  <c r="AC3075"/>
  <c r="AC3074"/>
  <c r="AC3073"/>
  <c r="AC3072"/>
  <c r="AC3071"/>
  <c r="AC3070"/>
  <c r="AC3069"/>
  <c r="AC3068"/>
  <c r="AC3067"/>
  <c r="AC3066"/>
  <c r="AC3065"/>
  <c r="AC3064"/>
  <c r="AC3063"/>
  <c r="AC3062"/>
  <c r="AC3061"/>
  <c r="AC3060"/>
  <c r="AC3059"/>
  <c r="AC3058"/>
  <c r="AC3057"/>
  <c r="AC3056"/>
  <c r="AC3055"/>
  <c r="AC3054"/>
  <c r="AC3053"/>
  <c r="AC3052"/>
  <c r="AC3051"/>
  <c r="AC3050"/>
  <c r="AC3049"/>
  <c r="AC3048"/>
  <c r="AC3047"/>
  <c r="AC3046"/>
  <c r="AC3045"/>
  <c r="AC3044"/>
  <c r="AC3043"/>
  <c r="AC3042"/>
  <c r="AC3041"/>
  <c r="AC3040"/>
  <c r="AC3039"/>
  <c r="AC3038"/>
  <c r="AC3037"/>
  <c r="AC3036"/>
  <c r="AC3035"/>
  <c r="AC3034"/>
  <c r="AC3033"/>
  <c r="AC3032"/>
  <c r="AC2948"/>
  <c r="AC2947"/>
  <c r="AC2946"/>
  <c r="AC2945"/>
  <c r="AC2944"/>
  <c r="AC2943"/>
  <c r="AC2942"/>
  <c r="AC2941"/>
  <c r="AC2940"/>
  <c r="AC2939"/>
  <c r="AC2938"/>
  <c r="AC2937"/>
  <c r="AC2936"/>
  <c r="AC2935"/>
  <c r="AC2934"/>
  <c r="AC2933"/>
  <c r="AC2932"/>
  <c r="AC2931"/>
  <c r="AC2930"/>
  <c r="AC2929"/>
  <c r="AC2928"/>
  <c r="AC2927"/>
  <c r="AC2926"/>
  <c r="AC2925"/>
  <c r="AC2924"/>
  <c r="AC2923"/>
  <c r="AC2639"/>
  <c r="AC2638"/>
  <c r="AC2637"/>
  <c r="AC2636"/>
  <c r="AC2635"/>
  <c r="AC2634"/>
  <c r="AC2633"/>
  <c r="AC2632"/>
  <c r="AC2631"/>
  <c r="AC2630"/>
  <c r="AC2629"/>
  <c r="AC2628"/>
  <c r="AC2627"/>
  <c r="AC2626"/>
  <c r="AC2625"/>
  <c r="AC2624"/>
  <c r="AC2623"/>
  <c r="AC2622"/>
  <c r="AC2621"/>
  <c r="AC2620"/>
  <c r="AC2619"/>
  <c r="AC2618"/>
  <c r="AC2617"/>
  <c r="AC2616"/>
  <c r="AC2615"/>
  <c r="AC2614"/>
  <c r="AC2613"/>
  <c r="AC2612"/>
  <c r="AC2611"/>
  <c r="AC2610"/>
  <c r="AC2609"/>
  <c r="AC2608"/>
  <c r="AC2607"/>
  <c r="AC2606"/>
  <c r="AC2605"/>
  <c r="AC2604"/>
  <c r="AC2603"/>
  <c r="AC2602"/>
  <c r="AC2601"/>
  <c r="AC2600"/>
  <c r="AC2599"/>
  <c r="AC2598"/>
  <c r="AC2597"/>
  <c r="AC2596"/>
  <c r="AC2595"/>
  <c r="AC2594"/>
  <c r="AC2593"/>
  <c r="AC2592"/>
  <c r="AC2591"/>
  <c r="AC2590"/>
  <c r="AC2589"/>
  <c r="AC2588"/>
  <c r="AC2587"/>
  <c r="AC2586"/>
  <c r="AC2585"/>
  <c r="AC2584"/>
  <c r="AC2583"/>
  <c r="AC2582"/>
  <c r="AC2581"/>
  <c r="AC2580"/>
  <c r="AC2579"/>
  <c r="AC2578"/>
  <c r="AC2577"/>
  <c r="AC2576"/>
  <c r="AC2575"/>
  <c r="AC2574"/>
  <c r="AC2573"/>
  <c r="AC2572"/>
  <c r="AC2571"/>
  <c r="AC2570"/>
  <c r="AC2569"/>
  <c r="AC2568"/>
  <c r="AC2567"/>
  <c r="AC2566"/>
  <c r="AC2565"/>
  <c r="AC2564"/>
  <c r="AC2563"/>
  <c r="AC2562"/>
  <c r="AC2561"/>
  <c r="AC2560"/>
  <c r="AC2559"/>
  <c r="AC2558"/>
  <c r="AC2557"/>
  <c r="AC2556"/>
  <c r="AC2555"/>
  <c r="AC2554"/>
  <c r="AC2553"/>
  <c r="AC2552"/>
  <c r="AC2551"/>
  <c r="AC2550"/>
  <c r="AC2549"/>
  <c r="AC2548"/>
  <c r="AC2547"/>
  <c r="AC2546"/>
  <c r="AC2545"/>
  <c r="AC2544"/>
  <c r="AC2543"/>
  <c r="AC2542"/>
  <c r="AC2541"/>
  <c r="AC2540"/>
  <c r="AC2539"/>
  <c r="AC2538"/>
  <c r="AC2537"/>
  <c r="AC2536"/>
  <c r="AC2182"/>
  <c r="AC2181"/>
  <c r="AC2180"/>
  <c r="AC2179"/>
  <c r="AC2178"/>
  <c r="AC2177"/>
  <c r="AC2176"/>
  <c r="AC2175"/>
  <c r="AC2174"/>
  <c r="AC2173"/>
  <c r="AC2172"/>
  <c r="AC2171"/>
  <c r="AC2170"/>
  <c r="AC2169"/>
  <c r="AC2168"/>
  <c r="AC2167"/>
  <c r="AC2166"/>
  <c r="AC2165"/>
  <c r="AC2164"/>
  <c r="AC2163"/>
  <c r="AC2162"/>
  <c r="AC2161"/>
  <c r="AC2160"/>
  <c r="AC2159"/>
  <c r="AC2158"/>
  <c r="AC2157"/>
  <c r="AC2156"/>
  <c r="AC2155"/>
  <c r="AC2154"/>
  <c r="AC2153"/>
  <c r="AC2152"/>
  <c r="AC2151"/>
  <c r="AC2150"/>
  <c r="AC2149"/>
  <c r="AC2148"/>
  <c r="AC2147"/>
  <c r="AC2146"/>
  <c r="AC2145"/>
  <c r="AC2144"/>
  <c r="AC2143"/>
  <c r="AC2142"/>
  <c r="AC2141"/>
  <c r="AC2140"/>
  <c r="AC2139"/>
  <c r="AC2138"/>
  <c r="AC2137"/>
  <c r="AC2136"/>
  <c r="AC2135"/>
  <c r="AC2134"/>
  <c r="AC2133"/>
  <c r="AC2132"/>
  <c r="AC2131"/>
  <c r="AC2130"/>
  <c r="AC2129"/>
  <c r="AC2128"/>
  <c r="AC2127"/>
  <c r="AC2126"/>
  <c r="AC2125"/>
  <c r="AC2124"/>
  <c r="AC2123"/>
  <c r="AC2122"/>
  <c r="AC2121"/>
  <c r="AC2120"/>
  <c r="AC2119"/>
  <c r="AC2118"/>
  <c r="AC2117"/>
  <c r="AC2116"/>
  <c r="AC2115"/>
  <c r="AC2114"/>
  <c r="AC2113"/>
  <c r="AC2112"/>
  <c r="AC2111"/>
  <c r="AC2110"/>
  <c r="AC2109"/>
  <c r="AC2108"/>
  <c r="AC2107"/>
  <c r="AC2106"/>
  <c r="AC2105"/>
  <c r="AC2104"/>
  <c r="AC2103"/>
  <c r="AC2102"/>
  <c r="AC2101"/>
  <c r="AC2100"/>
  <c r="AC2099"/>
  <c r="AC2098"/>
  <c r="AC2097"/>
  <c r="AC2096"/>
  <c r="AC2095"/>
  <c r="AC2094"/>
  <c r="AC2093"/>
  <c r="AC2092"/>
  <c r="AC2091"/>
  <c r="AC2090"/>
  <c r="AC2089"/>
  <c r="AC2088"/>
  <c r="AC2087"/>
  <c r="AC2086"/>
  <c r="AC2085"/>
  <c r="AC2084"/>
  <c r="AC2083"/>
  <c r="AC2082"/>
  <c r="AC2081"/>
  <c r="AC2080"/>
  <c r="AC2079"/>
  <c r="AC2078"/>
  <c r="AC2077"/>
  <c r="AC2076"/>
  <c r="AC2075"/>
  <c r="AC2074"/>
  <c r="AC2073"/>
  <c r="AC2072"/>
  <c r="AC2071"/>
  <c r="AC2070"/>
  <c r="AC2069"/>
  <c r="AC2068"/>
  <c r="AC2067"/>
  <c r="AC2066"/>
  <c r="AC2065"/>
  <c r="AC2064"/>
  <c r="AC2063"/>
  <c r="AC2062"/>
  <c r="AC2061"/>
  <c r="AC2060"/>
  <c r="AC2059"/>
  <c r="AC2058"/>
  <c r="AC2057"/>
  <c r="AC2056"/>
  <c r="AC2055"/>
  <c r="AC2054"/>
  <c r="AC2053"/>
  <c r="AC2052"/>
  <c r="AC2051"/>
  <c r="AC2050"/>
  <c r="AC2049"/>
  <c r="AC2048"/>
  <c r="AC2047"/>
  <c r="AC2046"/>
  <c r="AC2045"/>
  <c r="AC2044"/>
  <c r="AC2043"/>
  <c r="AC2042"/>
  <c r="AC2041"/>
  <c r="AC2040"/>
  <c r="AC2039"/>
  <c r="AC2038"/>
  <c r="AC2037"/>
  <c r="AC2036"/>
  <c r="AC2035"/>
  <c r="AC2034"/>
  <c r="AC2033"/>
  <c r="AC2032"/>
  <c r="AC2031"/>
  <c r="AC2030"/>
  <c r="AC2029"/>
  <c r="AC2028"/>
  <c r="AC2027"/>
  <c r="AC2026"/>
  <c r="AC2025"/>
  <c r="AC2024"/>
  <c r="AC2023"/>
  <c r="AC2022"/>
  <c r="AC2021"/>
  <c r="AC2020"/>
  <c r="AC2019"/>
  <c r="AC2018"/>
  <c r="AC2017"/>
  <c r="AC2016"/>
  <c r="AC2015"/>
  <c r="AC2014"/>
  <c r="AC2013"/>
  <c r="AC2012"/>
  <c r="AC2011"/>
  <c r="AC2010"/>
  <c r="AC2009"/>
  <c r="AC2008"/>
  <c r="AC2007"/>
  <c r="AC2006"/>
  <c r="AC2005"/>
  <c r="AC2004"/>
  <c r="AC2003"/>
  <c r="AC2002"/>
  <c r="AC2001"/>
  <c r="AC2000"/>
  <c r="AC1999"/>
  <c r="AC1998"/>
  <c r="AC1997"/>
  <c r="AC1996"/>
  <c r="AC1995"/>
  <c r="AC1994"/>
  <c r="AC1993"/>
  <c r="AC1992"/>
  <c r="AC1991"/>
  <c r="AC1990"/>
  <c r="AC1989"/>
  <c r="AC1988"/>
  <c r="AC1987"/>
  <c r="AC1986"/>
  <c r="AC1985"/>
  <c r="AC1984"/>
  <c r="AC1983"/>
  <c r="AC1982"/>
  <c r="AC1981"/>
  <c r="AC1980"/>
  <c r="AC1979"/>
  <c r="AC1978"/>
  <c r="AC1977"/>
  <c r="AC1976"/>
  <c r="AC1975"/>
  <c r="AC1974"/>
  <c r="AC1973"/>
  <c r="AC1972"/>
  <c r="AC1971"/>
  <c r="AC1970"/>
  <c r="AC1969"/>
  <c r="AC1968"/>
  <c r="AC1967"/>
  <c r="AC1966"/>
  <c r="AC1965"/>
  <c r="AC1964"/>
  <c r="AC1963"/>
  <c r="AC1962"/>
  <c r="AC1961"/>
  <c r="AC1960"/>
  <c r="AC1959"/>
  <c r="AC1958"/>
  <c r="AC1799"/>
  <c r="AC1798"/>
  <c r="AC1797"/>
  <c r="AC1796"/>
  <c r="AC1795"/>
  <c r="AC1794"/>
  <c r="AC1793"/>
  <c r="AC1792"/>
  <c r="AC1791"/>
  <c r="AC1790"/>
  <c r="AC1789"/>
  <c r="AC1788"/>
  <c r="AC1787"/>
  <c r="AC1786"/>
  <c r="AC1785"/>
  <c r="AC1784"/>
  <c r="AC1783"/>
  <c r="AC1782"/>
  <c r="AC1781"/>
  <c r="AC1780"/>
  <c r="AC1779"/>
  <c r="AC1778"/>
  <c r="AC1777"/>
  <c r="AC1776"/>
  <c r="AC1775"/>
  <c r="AC1774"/>
  <c r="AC1773"/>
  <c r="AC1772"/>
  <c r="AC1771"/>
  <c r="AC1770"/>
  <c r="AC1769"/>
  <c r="AC1768"/>
  <c r="AC1767"/>
  <c r="AC1766"/>
  <c r="AC1765"/>
  <c r="AC1764"/>
  <c r="AC1763"/>
  <c r="AC1762"/>
  <c r="AC1761"/>
  <c r="AC1760"/>
  <c r="AC1759"/>
  <c r="AC1758"/>
  <c r="AC1757"/>
  <c r="AC1756"/>
  <c r="AC1755"/>
  <c r="AC1754"/>
  <c r="AC1753"/>
  <c r="AC1752"/>
  <c r="AC1751"/>
  <c r="AC1750"/>
  <c r="AC1749"/>
  <c r="AC1748"/>
  <c r="AC1747"/>
  <c r="AC1746"/>
  <c r="AC1745"/>
  <c r="AC1744"/>
  <c r="AC1743"/>
  <c r="AC1742"/>
  <c r="AC1741"/>
  <c r="AC1740"/>
  <c r="AC1739"/>
  <c r="AC1738"/>
  <c r="AC1737"/>
  <c r="AC1736"/>
  <c r="AC1735"/>
  <c r="AC1734"/>
  <c r="AC1733"/>
  <c r="AC1732"/>
  <c r="AC1731"/>
  <c r="AC1730"/>
  <c r="AC1729"/>
  <c r="AC1728"/>
  <c r="AC1727"/>
  <c r="AC1726"/>
  <c r="AC1725"/>
  <c r="AC1724"/>
  <c r="AC1723"/>
  <c r="AC1722"/>
  <c r="AC1721"/>
  <c r="AC1720"/>
  <c r="AC1719"/>
  <c r="AC1718"/>
  <c r="AC1717"/>
  <c r="AC1716"/>
  <c r="AC1715"/>
  <c r="AC1714"/>
  <c r="AC1713"/>
  <c r="AC1712"/>
  <c r="AC1711"/>
  <c r="AC1710"/>
  <c r="AC1709"/>
  <c r="AC1708"/>
  <c r="AC1707"/>
  <c r="AC1291"/>
  <c r="AC1290"/>
  <c r="AC1289"/>
  <c r="AC1288"/>
  <c r="AC1287"/>
  <c r="AC1286"/>
  <c r="AC1285"/>
  <c r="AC1284"/>
  <c r="AC1283"/>
  <c r="AC1282"/>
  <c r="AC1281"/>
  <c r="AC1280"/>
  <c r="AC1279"/>
  <c r="AC1278"/>
  <c r="AC1277"/>
  <c r="AC1276"/>
  <c r="AC1275"/>
  <c r="AC1274"/>
  <c r="AC1273"/>
  <c r="AC1272"/>
  <c r="AC1271"/>
  <c r="AC1270"/>
  <c r="AC1269"/>
  <c r="AC1268"/>
  <c r="AC1267"/>
  <c r="AC1266"/>
  <c r="AC1265"/>
  <c r="AC1264"/>
  <c r="AC1263"/>
  <c r="AC1262"/>
  <c r="AC1261"/>
  <c r="AC1260"/>
  <c r="AC1259"/>
  <c r="AC1258"/>
  <c r="AC1257"/>
  <c r="AC1256"/>
  <c r="AC1255"/>
  <c r="AC1254"/>
  <c r="AC1253"/>
  <c r="AC1252"/>
  <c r="AC1251"/>
  <c r="AC1250"/>
  <c r="AC1249"/>
  <c r="AC1248"/>
  <c r="AC1247"/>
  <c r="AC1246"/>
  <c r="AC1245"/>
  <c r="AC1244"/>
  <c r="AC1243"/>
  <c r="AC1242"/>
  <c r="AC1241"/>
  <c r="AC1240"/>
  <c r="AC1239"/>
  <c r="AC1238"/>
  <c r="AC1237"/>
  <c r="AC1236"/>
  <c r="AC1235"/>
  <c r="AC1234"/>
  <c r="AC1233"/>
  <c r="AC1232"/>
  <c r="AC1231"/>
  <c r="AC1230"/>
  <c r="AC1229"/>
  <c r="AC1228"/>
  <c r="AC1227"/>
  <c r="AC1226"/>
  <c r="AC1225"/>
  <c r="AC1224"/>
  <c r="AC1223"/>
  <c r="AC1222"/>
  <c r="AC1221"/>
  <c r="AC1220"/>
  <c r="AC1219"/>
  <c r="AC1218"/>
  <c r="AC1217"/>
  <c r="AC1216"/>
  <c r="AC1215"/>
  <c r="AC1214"/>
  <c r="AC1213"/>
  <c r="AC1212"/>
  <c r="AC1211"/>
  <c r="AC1210"/>
  <c r="AC1209"/>
  <c r="AC1208"/>
  <c r="AC1207"/>
  <c r="AC1206"/>
  <c r="AC1205"/>
  <c r="AC1204"/>
  <c r="AC1203"/>
  <c r="AC1202"/>
  <c r="AC1201"/>
  <c r="AC1200"/>
  <c r="AC1199"/>
  <c r="AC1198"/>
  <c r="AC1197"/>
  <c r="AC1196"/>
  <c r="AC1195"/>
  <c r="AC1194"/>
  <c r="AC1193"/>
  <c r="AC1192"/>
  <c r="AC1191"/>
  <c r="AC1190"/>
  <c r="AC1189"/>
  <c r="AC1188"/>
  <c r="AC1187"/>
  <c r="AC1186"/>
  <c r="AC1185"/>
  <c r="AC1184"/>
  <c r="AC1183"/>
  <c r="AC1182"/>
  <c r="AC1181"/>
  <c r="AC1047"/>
  <c r="AC1046"/>
  <c r="AC1045"/>
  <c r="AC1044"/>
  <c r="AC1043"/>
  <c r="AC1042"/>
  <c r="AC1041"/>
  <c r="AC1040"/>
  <c r="AC1039"/>
  <c r="AC1038"/>
  <c r="AC1037"/>
  <c r="AC1036"/>
  <c r="AC1035"/>
  <c r="AC1034"/>
  <c r="AC1033"/>
  <c r="AC1032"/>
  <c r="AC1031"/>
  <c r="AC1030"/>
  <c r="AC1029"/>
  <c r="AC1028"/>
  <c r="AC1027"/>
  <c r="AC1026"/>
  <c r="AC1025"/>
  <c r="AC1024"/>
  <c r="AC1023"/>
  <c r="AC1022"/>
  <c r="AC1021"/>
  <c r="AC1020"/>
  <c r="AC1019"/>
  <c r="AC1018"/>
  <c r="AC1017"/>
  <c r="AC1016"/>
  <c r="AC1015"/>
  <c r="AC1014"/>
  <c r="AC1013"/>
  <c r="AC1012"/>
  <c r="AC1011"/>
  <c r="AC1010"/>
  <c r="AC1009"/>
  <c r="AC1008"/>
  <c r="AC1007"/>
  <c r="AC1006"/>
  <c r="AC1005"/>
  <c r="AC1004"/>
  <c r="AC1003"/>
  <c r="AC1002"/>
  <c r="AC1001"/>
  <c r="AC1000"/>
  <c r="AC999"/>
  <c r="AC998"/>
  <c r="AC997"/>
  <c r="AC996"/>
  <c r="AC995"/>
  <c r="AC994"/>
  <c r="AC993"/>
  <c r="AC992"/>
  <c r="AC991"/>
  <c r="AC990"/>
  <c r="AC989"/>
  <c r="AC988"/>
  <c r="AC987"/>
  <c r="AC986"/>
  <c r="AC985"/>
  <c r="AC984"/>
  <c r="AC983"/>
  <c r="AC982"/>
  <c r="AC981"/>
  <c r="AC980"/>
  <c r="AC979"/>
  <c r="AC978"/>
  <c r="AC977"/>
  <c r="AC976"/>
  <c r="AC975"/>
  <c r="AC974"/>
  <c r="AC973"/>
  <c r="AC972"/>
  <c r="AC971"/>
  <c r="AC970"/>
  <c r="AC969"/>
  <c r="AC968"/>
  <c r="AC967"/>
  <c r="AC966"/>
  <c r="AC965"/>
  <c r="AC964"/>
  <c r="AC963"/>
  <c r="AC962"/>
  <c r="AC961"/>
  <c r="AC960"/>
  <c r="AC959"/>
  <c r="AC958"/>
  <c r="AC957"/>
  <c r="AC956"/>
  <c r="AC955"/>
  <c r="AC954"/>
  <c r="AC953"/>
  <c r="AC952"/>
  <c r="AC951"/>
  <c r="AC950"/>
  <c r="AC949"/>
  <c r="AC948"/>
  <c r="AC947"/>
  <c r="AC946"/>
  <c r="AC945"/>
  <c r="AC944"/>
  <c r="AC943"/>
  <c r="AC942"/>
  <c r="AC941"/>
  <c r="AC940"/>
  <c r="AC939"/>
  <c r="AC938"/>
  <c r="AC937"/>
  <c r="AC936"/>
  <c r="AC935"/>
  <c r="AC934"/>
  <c r="AC933"/>
  <c r="AC932"/>
  <c r="AC931"/>
  <c r="AC930"/>
  <c r="AC929"/>
  <c r="AC928"/>
  <c r="AC927"/>
  <c r="AC926"/>
  <c r="AC925"/>
  <c r="AC924"/>
  <c r="AC923"/>
  <c r="AC922"/>
  <c r="AC921"/>
  <c r="AC920"/>
  <c r="AC919"/>
  <c r="AC918"/>
  <c r="AC917"/>
  <c r="AC916"/>
  <c r="AC915"/>
  <c r="AC914"/>
  <c r="AC913"/>
  <c r="AC912"/>
  <c r="AC911"/>
  <c r="AC910"/>
  <c r="AC909"/>
  <c r="AC908"/>
  <c r="AC907"/>
  <c r="AC906"/>
  <c r="AC905"/>
  <c r="AC904"/>
  <c r="AC903"/>
  <c r="AC902"/>
  <c r="AC901"/>
  <c r="AC900"/>
  <c r="AC899"/>
  <c r="AC898"/>
  <c r="AC897"/>
  <c r="AC896"/>
  <c r="AC895"/>
  <c r="AC894"/>
  <c r="AC893"/>
  <c r="AC892"/>
  <c r="AC891"/>
  <c r="AC890"/>
  <c r="AC889"/>
  <c r="AC888"/>
  <c r="AC887"/>
  <c r="AC886"/>
  <c r="AC885"/>
  <c r="AC884"/>
  <c r="AC883"/>
  <c r="AC882"/>
  <c r="AC881"/>
  <c r="AC880"/>
  <c r="AC879"/>
  <c r="AC878"/>
  <c r="AC877"/>
  <c r="AC876"/>
  <c r="AC875"/>
  <c r="AC874"/>
  <c r="AC873"/>
  <c r="AC872"/>
  <c r="AC871"/>
  <c r="AC870"/>
  <c r="AC869"/>
  <c r="AC868"/>
  <c r="AC867"/>
  <c r="AC866"/>
  <c r="AC865"/>
  <c r="AC864"/>
  <c r="AC863"/>
  <c r="AC862"/>
  <c r="AC861"/>
  <c r="AC860"/>
  <c r="AC859"/>
  <c r="AC858"/>
  <c r="AC857"/>
  <c r="AC856"/>
  <c r="AC855"/>
  <c r="AC854"/>
  <c r="AC853"/>
  <c r="AC852"/>
  <c r="AC851"/>
  <c r="AC850"/>
  <c r="AC849"/>
  <c r="AC848"/>
  <c r="AC847"/>
  <c r="AC846"/>
  <c r="AC845"/>
  <c r="AC844"/>
  <c r="AC843"/>
  <c r="AC842"/>
  <c r="AC841"/>
  <c r="AC840"/>
  <c r="AC839"/>
  <c r="AC838"/>
  <c r="AC837"/>
  <c r="AC836"/>
  <c r="AC835"/>
  <c r="AC834"/>
  <c r="AC833"/>
  <c r="AC832"/>
  <c r="AC831"/>
  <c r="AC830"/>
  <c r="AC829"/>
  <c r="AC828"/>
  <c r="AC827"/>
  <c r="AC826"/>
  <c r="AC825"/>
  <c r="AC824"/>
  <c r="AC823"/>
  <c r="AC822"/>
  <c r="AC821"/>
  <c r="AC820"/>
  <c r="AC819"/>
  <c r="AC818"/>
  <c r="AC817"/>
  <c r="AC816"/>
  <c r="AC815"/>
  <c r="AC814"/>
  <c r="AC813"/>
  <c r="AC812"/>
  <c r="AC811"/>
  <c r="AC810"/>
  <c r="AC809"/>
  <c r="AC808"/>
  <c r="AC807"/>
  <c r="AC806"/>
  <c r="AC805"/>
  <c r="AC804"/>
  <c r="AC803"/>
  <c r="AC802"/>
  <c r="AC801"/>
  <c r="AC800"/>
  <c r="AC799"/>
  <c r="AC798"/>
  <c r="AC797"/>
  <c r="AC796"/>
  <c r="AC795"/>
  <c r="AC794"/>
  <c r="AC793"/>
  <c r="AC792"/>
  <c r="AC791"/>
  <c r="AC790"/>
  <c r="AC789"/>
  <c r="AC788"/>
  <c r="AC787"/>
  <c r="AC786"/>
  <c r="AC785"/>
  <c r="AC784"/>
  <c r="AC783"/>
  <c r="AC782"/>
  <c r="AC781"/>
  <c r="AC780"/>
  <c r="AC779"/>
  <c r="AC778"/>
  <c r="AC777"/>
  <c r="AC776"/>
  <c r="AC775"/>
  <c r="AC774"/>
  <c r="AC773"/>
  <c r="AC772"/>
  <c r="AC771"/>
  <c r="AC770"/>
  <c r="AC769"/>
  <c r="AC768"/>
  <c r="AC767"/>
  <c r="AC766"/>
  <c r="AC765"/>
  <c r="AC764"/>
  <c r="AC763"/>
  <c r="AC762"/>
  <c r="AC761"/>
  <c r="AC760"/>
  <c r="AC759"/>
  <c r="AC758"/>
  <c r="AC757"/>
  <c r="AC756"/>
  <c r="AC755"/>
  <c r="AC754"/>
  <c r="AC753"/>
  <c r="AC752"/>
  <c r="AC751"/>
  <c r="AC750"/>
  <c r="AC749"/>
  <c r="AC748"/>
  <c r="AC713"/>
  <c r="AC610"/>
  <c r="AC507"/>
  <c r="AC406"/>
  <c r="AC168"/>
  <c r="AC167"/>
  <c r="AC166"/>
  <c r="AC165"/>
  <c r="AC164"/>
  <c r="AC163"/>
  <c r="AC162"/>
  <c r="AC161"/>
  <c r="AC160"/>
  <c r="AC159"/>
  <c r="AC158"/>
  <c r="AC157"/>
  <c r="AC156"/>
  <c r="AC155"/>
  <c r="AC154"/>
  <c r="AC153"/>
  <c r="AC152"/>
  <c r="AC151"/>
  <c r="AC150"/>
  <c r="AC149"/>
  <c r="AC148"/>
  <c r="AC147"/>
  <c r="AC146"/>
  <c r="AC145"/>
  <c r="AC144"/>
  <c r="AC143"/>
  <c r="AC142"/>
  <c r="AC141"/>
  <c r="AC140"/>
  <c r="AC139"/>
  <c r="AC138"/>
  <c r="AC137"/>
  <c r="AC136"/>
  <c r="AC135"/>
  <c r="AC134"/>
  <c r="AC133"/>
  <c r="AC132"/>
  <c r="AC131"/>
  <c r="AC130"/>
  <c r="AC129"/>
  <c r="AC128"/>
  <c r="AC127"/>
  <c r="AC126"/>
  <c r="AC125"/>
  <c r="AC124"/>
  <c r="AC123"/>
  <c r="AC122"/>
  <c r="AC121"/>
  <c r="AC120"/>
  <c r="AC119"/>
  <c r="AC118"/>
  <c r="AC117"/>
  <c r="AC116"/>
  <c r="AC115"/>
  <c r="AC114"/>
  <c r="AC113"/>
  <c r="AC112"/>
  <c r="AC11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94"/>
  <c r="AC93"/>
  <c r="AC92"/>
  <c r="AC91"/>
  <c r="AC90"/>
  <c r="AC89"/>
  <c r="AC88"/>
  <c r="AC87"/>
  <c r="AC86"/>
  <c r="AC85"/>
  <c r="AC84"/>
  <c r="AC83"/>
  <c r="AC82"/>
  <c r="AC81"/>
  <c r="AC80"/>
  <c r="AC79"/>
  <c r="AC78"/>
  <c r="AC77"/>
  <c r="AC76"/>
  <c r="AC75"/>
  <c r="AC74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26"/>
  <c r="AC25"/>
  <c r="AC24"/>
  <c r="AC23"/>
  <c r="AC22"/>
  <c r="AC21"/>
  <c r="AC20"/>
  <c r="AC19"/>
  <c r="AC18"/>
  <c r="AC17"/>
  <c r="AC16"/>
  <c r="AC15"/>
  <c r="AC14"/>
  <c r="AC13"/>
  <c r="AC12"/>
  <c r="AC11"/>
  <c r="AC10"/>
  <c r="AC9"/>
  <c r="AC8"/>
  <c r="AC7"/>
  <c r="AC6"/>
  <c r="AC5"/>
  <c r="AC4"/>
  <c r="AC3"/>
  <c r="AC2"/>
  <c r="J1772"/>
  <c r="K1772"/>
  <c r="L1772"/>
  <c r="M1772"/>
  <c r="N1772"/>
  <c r="O1772"/>
  <c r="P1772"/>
  <c r="Q1772"/>
  <c r="R1772"/>
  <c r="S1772"/>
  <c r="T1772"/>
  <c r="U1772"/>
  <c r="V1772"/>
  <c r="W1772"/>
  <c r="Y1772"/>
  <c r="Z1772"/>
  <c r="AA1772"/>
  <c r="AB1772"/>
  <c r="AH1772"/>
  <c r="AE1772"/>
  <c r="AF1772"/>
  <c r="AF1771"/>
  <c r="AE1771"/>
  <c r="AH1771"/>
  <c r="AB1771"/>
  <c r="AA1771"/>
  <c r="Z1771"/>
  <c r="Y1771"/>
  <c r="W1771"/>
  <c r="V1771"/>
  <c r="U1771"/>
  <c r="T1771"/>
  <c r="S1771"/>
  <c r="R1771"/>
  <c r="Q1771"/>
  <c r="P1771"/>
  <c r="O1771"/>
  <c r="N1771"/>
  <c r="M1771"/>
  <c r="L1771"/>
  <c r="K1771"/>
  <c r="J1771"/>
  <c r="AF1768"/>
  <c r="AE1768"/>
  <c r="AH1768"/>
  <c r="AB1768"/>
  <c r="AA1768"/>
  <c r="Z1768"/>
  <c r="Y1768"/>
  <c r="W1768"/>
  <c r="V1768"/>
  <c r="U1768"/>
  <c r="T1768"/>
  <c r="S1768"/>
  <c r="R1768"/>
  <c r="Q1768"/>
  <c r="P1768"/>
  <c r="O1768"/>
  <c r="N1768"/>
  <c r="M1768"/>
  <c r="L1768"/>
  <c r="K1768"/>
  <c r="J1768"/>
  <c r="AF1757"/>
  <c r="AE1757"/>
  <c r="AH1757"/>
  <c r="AB1757"/>
  <c r="AA1757"/>
  <c r="Z1757"/>
  <c r="Y1757"/>
  <c r="W1757"/>
  <c r="V1757"/>
  <c r="U1757"/>
  <c r="T1757"/>
  <c r="S1757"/>
  <c r="R1757"/>
  <c r="Q1757"/>
  <c r="P1757"/>
  <c r="O1757"/>
  <c r="N1757"/>
  <c r="M1757"/>
  <c r="L1757"/>
  <c r="K1757"/>
  <c r="J1757"/>
  <c r="Z1726"/>
  <c r="Y1726"/>
  <c r="W1726"/>
  <c r="V1726"/>
  <c r="U1726"/>
  <c r="T1726"/>
  <c r="S1726"/>
  <c r="R1726"/>
  <c r="Q1726"/>
  <c r="P1726"/>
  <c r="AA1726"/>
  <c r="AB1726"/>
  <c r="AH1726"/>
  <c r="AE1726"/>
  <c r="AF1726"/>
  <c r="J1726"/>
  <c r="K1726"/>
  <c r="L1726"/>
  <c r="M1726"/>
  <c r="N1726"/>
  <c r="O1726"/>
  <c r="O199" i="2"/>
  <c r="N199"/>
  <c r="M199"/>
  <c r="L199"/>
  <c r="K199"/>
  <c r="J199"/>
  <c r="I199"/>
  <c r="H199"/>
  <c r="O198"/>
  <c r="N198"/>
  <c r="M198"/>
  <c r="L198"/>
  <c r="K198"/>
  <c r="J198"/>
  <c r="I198"/>
  <c r="H198"/>
  <c r="O197"/>
  <c r="N197"/>
  <c r="M197"/>
  <c r="L197"/>
  <c r="K197"/>
  <c r="J197"/>
  <c r="I197"/>
  <c r="H197"/>
  <c r="O196"/>
  <c r="N196"/>
  <c r="M196"/>
  <c r="L196"/>
  <c r="K196"/>
  <c r="J196"/>
  <c r="I196"/>
  <c r="H196"/>
  <c r="O195"/>
  <c r="N195"/>
  <c r="M195"/>
  <c r="L195"/>
  <c r="K195"/>
  <c r="J195"/>
  <c r="I195"/>
  <c r="H195"/>
  <c r="O194"/>
  <c r="N194"/>
  <c r="M194"/>
  <c r="L194"/>
  <c r="K194"/>
  <c r="J194"/>
  <c r="I194"/>
  <c r="H194"/>
  <c r="O193"/>
  <c r="N193"/>
  <c r="M193"/>
  <c r="L193"/>
  <c r="K193"/>
  <c r="J193"/>
  <c r="I193"/>
  <c r="H193"/>
  <c r="O192"/>
  <c r="N192"/>
  <c r="M192"/>
  <c r="L192"/>
  <c r="K192"/>
  <c r="J192"/>
  <c r="I192"/>
  <c r="H192"/>
  <c r="O191"/>
  <c r="N191"/>
  <c r="M191"/>
  <c r="L191"/>
  <c r="K191"/>
  <c r="J191"/>
  <c r="I191"/>
  <c r="H191"/>
  <c r="O190"/>
  <c r="N190"/>
  <c r="M190"/>
  <c r="L190"/>
  <c r="K190"/>
  <c r="J190"/>
  <c r="I190"/>
  <c r="H190"/>
  <c r="O189"/>
  <c r="N189"/>
  <c r="M189"/>
  <c r="L189"/>
  <c r="K189"/>
  <c r="J189"/>
  <c r="I189"/>
  <c r="H189"/>
  <c r="O188"/>
  <c r="N188"/>
  <c r="M188"/>
  <c r="L188"/>
  <c r="K188"/>
  <c r="J188"/>
  <c r="I188"/>
  <c r="H188"/>
  <c r="O187"/>
  <c r="N187"/>
  <c r="M187"/>
  <c r="L187"/>
  <c r="K187"/>
  <c r="J187"/>
  <c r="I187"/>
  <c r="H187"/>
  <c r="O186"/>
  <c r="N186"/>
  <c r="M186"/>
  <c r="L186"/>
  <c r="K186"/>
  <c r="J186"/>
  <c r="I186"/>
  <c r="H186"/>
  <c r="O185"/>
  <c r="N185"/>
  <c r="M185"/>
  <c r="L185"/>
  <c r="K185"/>
  <c r="J185"/>
  <c r="I185"/>
  <c r="H185"/>
  <c r="O184"/>
  <c r="N184"/>
  <c r="M184"/>
  <c r="L184"/>
  <c r="K184"/>
  <c r="J184"/>
  <c r="I184"/>
  <c r="H184"/>
  <c r="O183"/>
  <c r="N183"/>
  <c r="M183"/>
  <c r="L183"/>
  <c r="K183"/>
  <c r="J183"/>
  <c r="I183"/>
  <c r="H183"/>
  <c r="AF1799" i="1"/>
  <c r="AE1799"/>
  <c r="AH1799"/>
  <c r="AB1799"/>
  <c r="AA1799"/>
  <c r="Z1799"/>
  <c r="Y1799"/>
  <c r="W1799"/>
  <c r="V1799"/>
  <c r="U1799"/>
  <c r="T1799"/>
  <c r="S1799"/>
  <c r="R1799"/>
  <c r="Q1799"/>
  <c r="P1799"/>
  <c r="O1799"/>
  <c r="N1799"/>
  <c r="M1799"/>
  <c r="L1799"/>
  <c r="K1799"/>
  <c r="J1799"/>
  <c r="AF1798"/>
  <c r="AE1798"/>
  <c r="AH1798"/>
  <c r="AB1798"/>
  <c r="AA1798"/>
  <c r="Z1798"/>
  <c r="Y1798"/>
  <c r="W1798"/>
  <c r="V1798"/>
  <c r="U1798"/>
  <c r="T1798"/>
  <c r="S1798"/>
  <c r="R1798"/>
  <c r="Q1798"/>
  <c r="P1798"/>
  <c r="O1798"/>
  <c r="N1798"/>
  <c r="M1798"/>
  <c r="L1798"/>
  <c r="K1798"/>
  <c r="J1798"/>
  <c r="AF1797"/>
  <c r="AE1797"/>
  <c r="AH1797"/>
  <c r="AB1797"/>
  <c r="AA1797"/>
  <c r="Z1797"/>
  <c r="Y1797"/>
  <c r="W1797"/>
  <c r="V1797"/>
  <c r="U1797"/>
  <c r="T1797"/>
  <c r="S1797"/>
  <c r="R1797"/>
  <c r="Q1797"/>
  <c r="P1797"/>
  <c r="O1797"/>
  <c r="N1797"/>
  <c r="M1797"/>
  <c r="L1797"/>
  <c r="K1797"/>
  <c r="J1797"/>
  <c r="AF1796"/>
  <c r="AE1796"/>
  <c r="AH1796"/>
  <c r="AB1796"/>
  <c r="AA1796"/>
  <c r="Z1796"/>
  <c r="Y1796"/>
  <c r="W1796"/>
  <c r="V1796"/>
  <c r="U1796"/>
  <c r="T1796"/>
  <c r="S1796"/>
  <c r="R1796"/>
  <c r="Q1796"/>
  <c r="P1796"/>
  <c r="O1796"/>
  <c r="N1796"/>
  <c r="M1796"/>
  <c r="L1796"/>
  <c r="K1796"/>
  <c r="J1796"/>
  <c r="AF1795"/>
  <c r="AE1795"/>
  <c r="AH1795"/>
  <c r="AB1795"/>
  <c r="AA1795"/>
  <c r="Z1795"/>
  <c r="Y1795"/>
  <c r="W1795"/>
  <c r="V1795"/>
  <c r="U1795"/>
  <c r="T1795"/>
  <c r="S1795"/>
  <c r="R1795"/>
  <c r="Q1795"/>
  <c r="P1795"/>
  <c r="O1795"/>
  <c r="N1795"/>
  <c r="M1795"/>
  <c r="L1795"/>
  <c r="K1795"/>
  <c r="J1795"/>
  <c r="AF1794"/>
  <c r="AE1794"/>
  <c r="AH1794"/>
  <c r="AB1794"/>
  <c r="AA1794"/>
  <c r="Z1794"/>
  <c r="Y1794"/>
  <c r="W1794"/>
  <c r="V1794"/>
  <c r="U1794"/>
  <c r="T1794"/>
  <c r="S1794"/>
  <c r="R1794"/>
  <c r="Q1794"/>
  <c r="P1794"/>
  <c r="O1794"/>
  <c r="N1794"/>
  <c r="M1794"/>
  <c r="L1794"/>
  <c r="K1794"/>
  <c r="J1794"/>
  <c r="AF1793"/>
  <c r="AE1793"/>
  <c r="AH1793"/>
  <c r="AB1793"/>
  <c r="AA1793"/>
  <c r="Z1793"/>
  <c r="Y1793"/>
  <c r="W1793"/>
  <c r="V1793"/>
  <c r="U1793"/>
  <c r="T1793"/>
  <c r="S1793"/>
  <c r="R1793"/>
  <c r="Q1793"/>
  <c r="P1793"/>
  <c r="O1793"/>
  <c r="N1793"/>
  <c r="M1793"/>
  <c r="L1793"/>
  <c r="K1793"/>
  <c r="J1793"/>
  <c r="AF1792"/>
  <c r="AE1792"/>
  <c r="AH1792"/>
  <c r="AB1792"/>
  <c r="AA1792"/>
  <c r="Z1792"/>
  <c r="Y1792"/>
  <c r="W1792"/>
  <c r="V1792"/>
  <c r="U1792"/>
  <c r="T1792"/>
  <c r="S1792"/>
  <c r="R1792"/>
  <c r="Q1792"/>
  <c r="P1792"/>
  <c r="O1792"/>
  <c r="N1792"/>
  <c r="M1792"/>
  <c r="L1792"/>
  <c r="K1792"/>
  <c r="J1792"/>
  <c r="AF1791"/>
  <c r="AE1791"/>
  <c r="AH1791"/>
  <c r="AB1791"/>
  <c r="AA1791"/>
  <c r="Z1791"/>
  <c r="Y1791"/>
  <c r="W1791"/>
  <c r="V1791"/>
  <c r="U1791"/>
  <c r="T1791"/>
  <c r="S1791"/>
  <c r="R1791"/>
  <c r="Q1791"/>
  <c r="P1791"/>
  <c r="O1791"/>
  <c r="N1791"/>
  <c r="M1791"/>
  <c r="L1791"/>
  <c r="K1791"/>
  <c r="J1791"/>
  <c r="AF1790"/>
  <c r="AE1790"/>
  <c r="AH1790"/>
  <c r="AB1790"/>
  <c r="AA1790"/>
  <c r="Z1790"/>
  <c r="Y1790"/>
  <c r="W1790"/>
  <c r="V1790"/>
  <c r="U1790"/>
  <c r="T1790"/>
  <c r="S1790"/>
  <c r="R1790"/>
  <c r="Q1790"/>
  <c r="P1790"/>
  <c r="O1790"/>
  <c r="N1790"/>
  <c r="M1790"/>
  <c r="L1790"/>
  <c r="K1790"/>
  <c r="J1790"/>
  <c r="AF1789"/>
  <c r="AE1789"/>
  <c r="AH1789"/>
  <c r="AB1789"/>
  <c r="AA1789"/>
  <c r="Z1789"/>
  <c r="Y1789"/>
  <c r="W1789"/>
  <c r="V1789"/>
  <c r="U1789"/>
  <c r="T1789"/>
  <c r="S1789"/>
  <c r="R1789"/>
  <c r="Q1789"/>
  <c r="P1789"/>
  <c r="O1789"/>
  <c r="N1789"/>
  <c r="M1789"/>
  <c r="L1789"/>
  <c r="K1789"/>
  <c r="J1789"/>
  <c r="AF1788"/>
  <c r="AE1788"/>
  <c r="AH1788"/>
  <c r="AB1788"/>
  <c r="AA1788"/>
  <c r="Z1788"/>
  <c r="Y1788"/>
  <c r="W1788"/>
  <c r="V1788"/>
  <c r="U1788"/>
  <c r="T1788"/>
  <c r="S1788"/>
  <c r="R1788"/>
  <c r="Q1788"/>
  <c r="P1788"/>
  <c r="O1788"/>
  <c r="N1788"/>
  <c r="M1788"/>
  <c r="L1788"/>
  <c r="K1788"/>
  <c r="J1788"/>
  <c r="AF1787"/>
  <c r="AE1787"/>
  <c r="AH1787"/>
  <c r="AB1787"/>
  <c r="AA1787"/>
  <c r="Z1787"/>
  <c r="Y1787"/>
  <c r="W1787"/>
  <c r="V1787"/>
  <c r="U1787"/>
  <c r="T1787"/>
  <c r="S1787"/>
  <c r="R1787"/>
  <c r="Q1787"/>
  <c r="P1787"/>
  <c r="O1787"/>
  <c r="N1787"/>
  <c r="M1787"/>
  <c r="L1787"/>
  <c r="K1787"/>
  <c r="J1787"/>
  <c r="AF1786"/>
  <c r="AE1786"/>
  <c r="AH1786"/>
  <c r="AB1786"/>
  <c r="AA1786"/>
  <c r="Z1786"/>
  <c r="Y1786"/>
  <c r="W1786"/>
  <c r="V1786"/>
  <c r="U1786"/>
  <c r="T1786"/>
  <c r="S1786"/>
  <c r="R1786"/>
  <c r="Q1786"/>
  <c r="P1786"/>
  <c r="O1786"/>
  <c r="N1786"/>
  <c r="M1786"/>
  <c r="L1786"/>
  <c r="K1786"/>
  <c r="J1786"/>
  <c r="AF1785"/>
  <c r="AE1785"/>
  <c r="AH1785"/>
  <c r="AB1785"/>
  <c r="AA1785"/>
  <c r="Z1785"/>
  <c r="Y1785"/>
  <c r="W1785"/>
  <c r="V1785"/>
  <c r="U1785"/>
  <c r="T1785"/>
  <c r="S1785"/>
  <c r="R1785"/>
  <c r="Q1785"/>
  <c r="P1785"/>
  <c r="O1785"/>
  <c r="N1785"/>
  <c r="M1785"/>
  <c r="L1785"/>
  <c r="K1785"/>
  <c r="J1785"/>
  <c r="AF1784"/>
  <c r="AE1784"/>
  <c r="AH1784"/>
  <c r="AB1784"/>
  <c r="AA1784"/>
  <c r="Z1784"/>
  <c r="Y1784"/>
  <c r="W1784"/>
  <c r="V1784"/>
  <c r="U1784"/>
  <c r="T1784"/>
  <c r="S1784"/>
  <c r="R1784"/>
  <c r="Q1784"/>
  <c r="P1784"/>
  <c r="O1784"/>
  <c r="N1784"/>
  <c r="M1784"/>
  <c r="L1784"/>
  <c r="K1784"/>
  <c r="J1784"/>
  <c r="AF1783"/>
  <c r="AE1783"/>
  <c r="AH1783"/>
  <c r="AB1783"/>
  <c r="AA1783"/>
  <c r="Z1783"/>
  <c r="Y1783"/>
  <c r="W1783"/>
  <c r="V1783"/>
  <c r="U1783"/>
  <c r="T1783"/>
  <c r="S1783"/>
  <c r="R1783"/>
  <c r="Q1783"/>
  <c r="P1783"/>
  <c r="O1783"/>
  <c r="N1783"/>
  <c r="M1783"/>
  <c r="L1783"/>
  <c r="K1783"/>
  <c r="J1783"/>
  <c r="AF1782"/>
  <c r="AE1782"/>
  <c r="AH1782"/>
  <c r="AB1782"/>
  <c r="AA1782"/>
  <c r="Z1782"/>
  <c r="Y1782"/>
  <c r="W1782"/>
  <c r="V1782"/>
  <c r="U1782"/>
  <c r="T1782"/>
  <c r="S1782"/>
  <c r="R1782"/>
  <c r="Q1782"/>
  <c r="P1782"/>
  <c r="O1782"/>
  <c r="N1782"/>
  <c r="M1782"/>
  <c r="L1782"/>
  <c r="K1782"/>
  <c r="J1782"/>
  <c r="AF1781"/>
  <c r="AE1781"/>
  <c r="AH1781"/>
  <c r="AB1781"/>
  <c r="AA1781"/>
  <c r="Z1781"/>
  <c r="Y1781"/>
  <c r="W1781"/>
  <c r="V1781"/>
  <c r="U1781"/>
  <c r="T1781"/>
  <c r="S1781"/>
  <c r="R1781"/>
  <c r="Q1781"/>
  <c r="P1781"/>
  <c r="O1781"/>
  <c r="N1781"/>
  <c r="M1781"/>
  <c r="L1781"/>
  <c r="K1781"/>
  <c r="J1781"/>
  <c r="AF1780"/>
  <c r="AE1780"/>
  <c r="AH1780"/>
  <c r="AB1780"/>
  <c r="AA1780"/>
  <c r="Z1780"/>
  <c r="Y1780"/>
  <c r="W1780"/>
  <c r="V1780"/>
  <c r="U1780"/>
  <c r="T1780"/>
  <c r="S1780"/>
  <c r="R1780"/>
  <c r="Q1780"/>
  <c r="P1780"/>
  <c r="O1780"/>
  <c r="N1780"/>
  <c r="M1780"/>
  <c r="L1780"/>
  <c r="K1780"/>
  <c r="J1780"/>
  <c r="AF1779"/>
  <c r="AE1779"/>
  <c r="AH1779"/>
  <c r="AB1779"/>
  <c r="AA1779"/>
  <c r="Z1779"/>
  <c r="Y1779"/>
  <c r="W1779"/>
  <c r="V1779"/>
  <c r="U1779"/>
  <c r="T1779"/>
  <c r="S1779"/>
  <c r="R1779"/>
  <c r="Q1779"/>
  <c r="P1779"/>
  <c r="O1779"/>
  <c r="N1779"/>
  <c r="M1779"/>
  <c r="L1779"/>
  <c r="K1779"/>
  <c r="J1779"/>
  <c r="AF1778"/>
  <c r="AE1778"/>
  <c r="AH1778"/>
  <c r="AB1778"/>
  <c r="AA1778"/>
  <c r="Z1778"/>
  <c r="Y1778"/>
  <c r="W1778"/>
  <c r="V1778"/>
  <c r="U1778"/>
  <c r="T1778"/>
  <c r="S1778"/>
  <c r="R1778"/>
  <c r="Q1778"/>
  <c r="P1778"/>
  <c r="O1778"/>
  <c r="N1778"/>
  <c r="M1778"/>
  <c r="L1778"/>
  <c r="K1778"/>
  <c r="J1778"/>
  <c r="AF1777"/>
  <c r="AE1777"/>
  <c r="AH1777"/>
  <c r="AB1777"/>
  <c r="AA1777"/>
  <c r="Z1777"/>
  <c r="Y1777"/>
  <c r="W1777"/>
  <c r="V1777"/>
  <c r="U1777"/>
  <c r="T1777"/>
  <c r="S1777"/>
  <c r="R1777"/>
  <c r="Q1777"/>
  <c r="P1777"/>
  <c r="O1777"/>
  <c r="N1777"/>
  <c r="M1777"/>
  <c r="L1777"/>
  <c r="K1777"/>
  <c r="J1777"/>
  <c r="AF1776"/>
  <c r="AE1776"/>
  <c r="AH1776"/>
  <c r="AB1776"/>
  <c r="AA1776"/>
  <c r="Z1776"/>
  <c r="Y1776"/>
  <c r="W1776"/>
  <c r="V1776"/>
  <c r="U1776"/>
  <c r="T1776"/>
  <c r="S1776"/>
  <c r="R1776"/>
  <c r="Q1776"/>
  <c r="P1776"/>
  <c r="O1776"/>
  <c r="N1776"/>
  <c r="M1776"/>
  <c r="L1776"/>
  <c r="K1776"/>
  <c r="J1776"/>
  <c r="AF1775"/>
  <c r="AE1775"/>
  <c r="AH1775"/>
  <c r="AB1775"/>
  <c r="AA1775"/>
  <c r="Z1775"/>
  <c r="Y1775"/>
  <c r="W1775"/>
  <c r="V1775"/>
  <c r="U1775"/>
  <c r="T1775"/>
  <c r="S1775"/>
  <c r="R1775"/>
  <c r="Q1775"/>
  <c r="P1775"/>
  <c r="O1775"/>
  <c r="N1775"/>
  <c r="M1775"/>
  <c r="L1775"/>
  <c r="K1775"/>
  <c r="J1775"/>
  <c r="AF1774"/>
  <c r="AE1774"/>
  <c r="AH1774"/>
  <c r="AB1774"/>
  <c r="AA1774"/>
  <c r="Z1774"/>
  <c r="Y1774"/>
  <c r="W1774"/>
  <c r="V1774"/>
  <c r="U1774"/>
  <c r="T1774"/>
  <c r="S1774"/>
  <c r="R1774"/>
  <c r="Q1774"/>
  <c r="P1774"/>
  <c r="O1774"/>
  <c r="N1774"/>
  <c r="M1774"/>
  <c r="L1774"/>
  <c r="K1774"/>
  <c r="J1774"/>
  <c r="AF1773"/>
  <c r="AE1773"/>
  <c r="AH1773"/>
  <c r="AB1773"/>
  <c r="AA1773"/>
  <c r="Z1773"/>
  <c r="Y1773"/>
  <c r="W1773"/>
  <c r="V1773"/>
  <c r="U1773"/>
  <c r="T1773"/>
  <c r="S1773"/>
  <c r="R1773"/>
  <c r="Q1773"/>
  <c r="P1773"/>
  <c r="O1773"/>
  <c r="N1773"/>
  <c r="M1773"/>
  <c r="L1773"/>
  <c r="K1773"/>
  <c r="J1773"/>
  <c r="AF1770"/>
  <c r="AE1770"/>
  <c r="AH1770"/>
  <c r="AB1770"/>
  <c r="AA1770"/>
  <c r="Z1770"/>
  <c r="Y1770"/>
  <c r="W1770"/>
  <c r="V1770"/>
  <c r="U1770"/>
  <c r="T1770"/>
  <c r="S1770"/>
  <c r="R1770"/>
  <c r="Q1770"/>
  <c r="P1770"/>
  <c r="O1770"/>
  <c r="N1770"/>
  <c r="M1770"/>
  <c r="L1770"/>
  <c r="K1770"/>
  <c r="J1770"/>
  <c r="AF1769"/>
  <c r="AE1769"/>
  <c r="AH1769"/>
  <c r="AB1769"/>
  <c r="AA1769"/>
  <c r="Z1769"/>
  <c r="Y1769"/>
  <c r="W1769"/>
  <c r="V1769"/>
  <c r="U1769"/>
  <c r="T1769"/>
  <c r="S1769"/>
  <c r="R1769"/>
  <c r="Q1769"/>
  <c r="P1769"/>
  <c r="O1769"/>
  <c r="N1769"/>
  <c r="M1769"/>
  <c r="L1769"/>
  <c r="K1769"/>
  <c r="J1769"/>
  <c r="AF1767"/>
  <c r="AE1767"/>
  <c r="AH1767"/>
  <c r="AB1767"/>
  <c r="AA1767"/>
  <c r="Z1767"/>
  <c r="Y1767"/>
  <c r="W1767"/>
  <c r="V1767"/>
  <c r="U1767"/>
  <c r="T1767"/>
  <c r="S1767"/>
  <c r="R1767"/>
  <c r="Q1767"/>
  <c r="P1767"/>
  <c r="O1767"/>
  <c r="N1767"/>
  <c r="M1767"/>
  <c r="L1767"/>
  <c r="K1767"/>
  <c r="J1767"/>
  <c r="AF1766"/>
  <c r="AE1766"/>
  <c r="AH1766"/>
  <c r="AB1766"/>
  <c r="AA1766"/>
  <c r="Z1766"/>
  <c r="Y1766"/>
  <c r="W1766"/>
  <c r="V1766"/>
  <c r="U1766"/>
  <c r="T1766"/>
  <c r="S1766"/>
  <c r="R1766"/>
  <c r="Q1766"/>
  <c r="P1766"/>
  <c r="O1766"/>
  <c r="N1766"/>
  <c r="M1766"/>
  <c r="L1766"/>
  <c r="K1766"/>
  <c r="J1766"/>
  <c r="AF1765"/>
  <c r="AE1765"/>
  <c r="AH1765"/>
  <c r="AB1765"/>
  <c r="AA1765"/>
  <c r="Z1765"/>
  <c r="Y1765"/>
  <c r="W1765"/>
  <c r="V1765"/>
  <c r="U1765"/>
  <c r="T1765"/>
  <c r="S1765"/>
  <c r="R1765"/>
  <c r="Q1765"/>
  <c r="P1765"/>
  <c r="O1765"/>
  <c r="N1765"/>
  <c r="M1765"/>
  <c r="L1765"/>
  <c r="K1765"/>
  <c r="J1765"/>
  <c r="AF1764"/>
  <c r="AE1764"/>
  <c r="AH1764"/>
  <c r="AB1764"/>
  <c r="AA1764"/>
  <c r="Z1764"/>
  <c r="Y1764"/>
  <c r="W1764"/>
  <c r="V1764"/>
  <c r="U1764"/>
  <c r="T1764"/>
  <c r="S1764"/>
  <c r="R1764"/>
  <c r="Q1764"/>
  <c r="P1764"/>
  <c r="O1764"/>
  <c r="N1764"/>
  <c r="M1764"/>
  <c r="L1764"/>
  <c r="K1764"/>
  <c r="J1764"/>
  <c r="AF1763"/>
  <c r="AE1763"/>
  <c r="AH1763"/>
  <c r="AB1763"/>
  <c r="AA1763"/>
  <c r="Z1763"/>
  <c r="Y1763"/>
  <c r="W1763"/>
  <c r="V1763"/>
  <c r="U1763"/>
  <c r="T1763"/>
  <c r="S1763"/>
  <c r="R1763"/>
  <c r="Q1763"/>
  <c r="P1763"/>
  <c r="O1763"/>
  <c r="N1763"/>
  <c r="M1763"/>
  <c r="L1763"/>
  <c r="K1763"/>
  <c r="J1763"/>
  <c r="AF1762"/>
  <c r="AE1762"/>
  <c r="AH1762"/>
  <c r="AB1762"/>
  <c r="AA1762"/>
  <c r="Z1762"/>
  <c r="Y1762"/>
  <c r="W1762"/>
  <c r="V1762"/>
  <c r="U1762"/>
  <c r="T1762"/>
  <c r="S1762"/>
  <c r="R1762"/>
  <c r="Q1762"/>
  <c r="P1762"/>
  <c r="O1762"/>
  <c r="N1762"/>
  <c r="M1762"/>
  <c r="L1762"/>
  <c r="K1762"/>
  <c r="J1762"/>
  <c r="AF1761"/>
  <c r="AE1761"/>
  <c r="AH1761"/>
  <c r="AB1761"/>
  <c r="AA1761"/>
  <c r="Z1761"/>
  <c r="Y1761"/>
  <c r="W1761"/>
  <c r="V1761"/>
  <c r="U1761"/>
  <c r="T1761"/>
  <c r="S1761"/>
  <c r="R1761"/>
  <c r="Q1761"/>
  <c r="P1761"/>
  <c r="O1761"/>
  <c r="N1761"/>
  <c r="M1761"/>
  <c r="L1761"/>
  <c r="K1761"/>
  <c r="J1761"/>
  <c r="AF1760"/>
  <c r="AE1760"/>
  <c r="AH1760"/>
  <c r="AB1760"/>
  <c r="AA1760"/>
  <c r="Z1760"/>
  <c r="Y1760"/>
  <c r="W1760"/>
  <c r="V1760"/>
  <c r="U1760"/>
  <c r="T1760"/>
  <c r="S1760"/>
  <c r="R1760"/>
  <c r="Q1760"/>
  <c r="P1760"/>
  <c r="O1760"/>
  <c r="N1760"/>
  <c r="M1760"/>
  <c r="L1760"/>
  <c r="K1760"/>
  <c r="J1760"/>
  <c r="AF1759"/>
  <c r="AE1759"/>
  <c r="AH1759"/>
  <c r="AB1759"/>
  <c r="AA1759"/>
  <c r="Z1759"/>
  <c r="Y1759"/>
  <c r="W1759"/>
  <c r="V1759"/>
  <c r="U1759"/>
  <c r="T1759"/>
  <c r="S1759"/>
  <c r="R1759"/>
  <c r="Q1759"/>
  <c r="P1759"/>
  <c r="O1759"/>
  <c r="N1759"/>
  <c r="M1759"/>
  <c r="L1759"/>
  <c r="K1759"/>
  <c r="J1759"/>
  <c r="AF1758"/>
  <c r="AE1758"/>
  <c r="AH1758"/>
  <c r="AB1758"/>
  <c r="AA1758"/>
  <c r="Z1758"/>
  <c r="Y1758"/>
  <c r="W1758"/>
  <c r="V1758"/>
  <c r="U1758"/>
  <c r="T1758"/>
  <c r="S1758"/>
  <c r="R1758"/>
  <c r="Q1758"/>
  <c r="P1758"/>
  <c r="O1758"/>
  <c r="N1758"/>
  <c r="M1758"/>
  <c r="L1758"/>
  <c r="K1758"/>
  <c r="J1758"/>
  <c r="AF1756"/>
  <c r="AE1756"/>
  <c r="AH1756"/>
  <c r="AB1756"/>
  <c r="AA1756"/>
  <c r="Z1756"/>
  <c r="Y1756"/>
  <c r="W1756"/>
  <c r="V1756"/>
  <c r="U1756"/>
  <c r="T1756"/>
  <c r="S1756"/>
  <c r="R1756"/>
  <c r="Q1756"/>
  <c r="P1756"/>
  <c r="O1756"/>
  <c r="N1756"/>
  <c r="M1756"/>
  <c r="L1756"/>
  <c r="K1756"/>
  <c r="J1756"/>
  <c r="AF1755"/>
  <c r="AE1755"/>
  <c r="AH1755"/>
  <c r="AB1755"/>
  <c r="AA1755"/>
  <c r="Z1755"/>
  <c r="Y1755"/>
  <c r="W1755"/>
  <c r="V1755"/>
  <c r="U1755"/>
  <c r="T1755"/>
  <c r="S1755"/>
  <c r="R1755"/>
  <c r="Q1755"/>
  <c r="P1755"/>
  <c r="O1755"/>
  <c r="N1755"/>
  <c r="M1755"/>
  <c r="L1755"/>
  <c r="K1755"/>
  <c r="J1755"/>
  <c r="AF1754"/>
  <c r="AE1754"/>
  <c r="AH1754"/>
  <c r="AB1754"/>
  <c r="AA1754"/>
  <c r="Z1754"/>
  <c r="Y1754"/>
  <c r="W1754"/>
  <c r="V1754"/>
  <c r="U1754"/>
  <c r="T1754"/>
  <c r="S1754"/>
  <c r="R1754"/>
  <c r="Q1754"/>
  <c r="P1754"/>
  <c r="O1754"/>
  <c r="N1754"/>
  <c r="M1754"/>
  <c r="L1754"/>
  <c r="K1754"/>
  <c r="J1754"/>
  <c r="AF1753"/>
  <c r="AE1753"/>
  <c r="AH1753"/>
  <c r="AB1753"/>
  <c r="AA1753"/>
  <c r="Z1753"/>
  <c r="Y1753"/>
  <c r="W1753"/>
  <c r="V1753"/>
  <c r="U1753"/>
  <c r="T1753"/>
  <c r="S1753"/>
  <c r="R1753"/>
  <c r="Q1753"/>
  <c r="P1753"/>
  <c r="O1753"/>
  <c r="N1753"/>
  <c r="M1753"/>
  <c r="L1753"/>
  <c r="K1753"/>
  <c r="J1753"/>
  <c r="AF1752"/>
  <c r="AE1752"/>
  <c r="AH1752"/>
  <c r="AB1752"/>
  <c r="AA1752"/>
  <c r="Z1752"/>
  <c r="Y1752"/>
  <c r="W1752"/>
  <c r="V1752"/>
  <c r="U1752"/>
  <c r="T1752"/>
  <c r="S1752"/>
  <c r="R1752"/>
  <c r="Q1752"/>
  <c r="P1752"/>
  <c r="O1752"/>
  <c r="N1752"/>
  <c r="M1752"/>
  <c r="L1752"/>
  <c r="K1752"/>
  <c r="J1752"/>
  <c r="AF1751"/>
  <c r="AE1751"/>
  <c r="AH1751"/>
  <c r="AB1751"/>
  <c r="AA1751"/>
  <c r="Z1751"/>
  <c r="Y1751"/>
  <c r="W1751"/>
  <c r="V1751"/>
  <c r="U1751"/>
  <c r="T1751"/>
  <c r="S1751"/>
  <c r="R1751"/>
  <c r="Q1751"/>
  <c r="P1751"/>
  <c r="O1751"/>
  <c r="N1751"/>
  <c r="M1751"/>
  <c r="L1751"/>
  <c r="K1751"/>
  <c r="J1751"/>
  <c r="AF1750"/>
  <c r="AE1750"/>
  <c r="AH1750"/>
  <c r="AB1750"/>
  <c r="AA1750"/>
  <c r="Z1750"/>
  <c r="Y1750"/>
  <c r="W1750"/>
  <c r="V1750"/>
  <c r="U1750"/>
  <c r="T1750"/>
  <c r="S1750"/>
  <c r="R1750"/>
  <c r="Q1750"/>
  <c r="P1750"/>
  <c r="O1750"/>
  <c r="N1750"/>
  <c r="M1750"/>
  <c r="L1750"/>
  <c r="K1750"/>
  <c r="J1750"/>
  <c r="AF1749"/>
  <c r="AE1749"/>
  <c r="AH1749"/>
  <c r="AB1749"/>
  <c r="AA1749"/>
  <c r="Z1749"/>
  <c r="Y1749"/>
  <c r="W1749"/>
  <c r="V1749"/>
  <c r="U1749"/>
  <c r="T1749"/>
  <c r="S1749"/>
  <c r="R1749"/>
  <c r="Q1749"/>
  <c r="P1749"/>
  <c r="O1749"/>
  <c r="N1749"/>
  <c r="M1749"/>
  <c r="L1749"/>
  <c r="K1749"/>
  <c r="J1749"/>
  <c r="AF1748"/>
  <c r="AE1748"/>
  <c r="AH1748"/>
  <c r="AB1748"/>
  <c r="AA1748"/>
  <c r="Z1748"/>
  <c r="Y1748"/>
  <c r="W1748"/>
  <c r="V1748"/>
  <c r="U1748"/>
  <c r="T1748"/>
  <c r="S1748"/>
  <c r="R1748"/>
  <c r="Q1748"/>
  <c r="P1748"/>
  <c r="O1748"/>
  <c r="N1748"/>
  <c r="M1748"/>
  <c r="L1748"/>
  <c r="K1748"/>
  <c r="J1748"/>
  <c r="AF1747"/>
  <c r="AE1747"/>
  <c r="AH1747"/>
  <c r="AB1747"/>
  <c r="AA1747"/>
  <c r="Z1747"/>
  <c r="Y1747"/>
  <c r="W1747"/>
  <c r="V1747"/>
  <c r="U1747"/>
  <c r="T1747"/>
  <c r="S1747"/>
  <c r="R1747"/>
  <c r="Q1747"/>
  <c r="P1747"/>
  <c r="O1747"/>
  <c r="N1747"/>
  <c r="M1747"/>
  <c r="L1747"/>
  <c r="K1747"/>
  <c r="J1747"/>
  <c r="AF1746"/>
  <c r="AE1746"/>
  <c r="AH1746"/>
  <c r="AB1746"/>
  <c r="AA1746"/>
  <c r="Z1746"/>
  <c r="Y1746"/>
  <c r="W1746"/>
  <c r="V1746"/>
  <c r="U1746"/>
  <c r="T1746"/>
  <c r="S1746"/>
  <c r="R1746"/>
  <c r="Q1746"/>
  <c r="P1746"/>
  <c r="O1746"/>
  <c r="N1746"/>
  <c r="M1746"/>
  <c r="L1746"/>
  <c r="K1746"/>
  <c r="J1746"/>
  <c r="AF1745"/>
  <c r="AE1745"/>
  <c r="AH1745"/>
  <c r="AB1745"/>
  <c r="AA1745"/>
  <c r="Z1745"/>
  <c r="Y1745"/>
  <c r="W1745"/>
  <c r="V1745"/>
  <c r="U1745"/>
  <c r="T1745"/>
  <c r="S1745"/>
  <c r="R1745"/>
  <c r="Q1745"/>
  <c r="P1745"/>
  <c r="O1745"/>
  <c r="N1745"/>
  <c r="M1745"/>
  <c r="L1745"/>
  <c r="K1745"/>
  <c r="J1745"/>
  <c r="AF1744"/>
  <c r="AE1744"/>
  <c r="AH1744"/>
  <c r="AB1744"/>
  <c r="AA1744"/>
  <c r="Z1744"/>
  <c r="Y1744"/>
  <c r="W1744"/>
  <c r="V1744"/>
  <c r="U1744"/>
  <c r="T1744"/>
  <c r="S1744"/>
  <c r="R1744"/>
  <c r="Q1744"/>
  <c r="P1744"/>
  <c r="O1744"/>
  <c r="N1744"/>
  <c r="M1744"/>
  <c r="L1744"/>
  <c r="K1744"/>
  <c r="J1744"/>
  <c r="AF1743"/>
  <c r="AE1743"/>
  <c r="AH1743"/>
  <c r="AB1743"/>
  <c r="AA1743"/>
  <c r="Z1743"/>
  <c r="Y1743"/>
  <c r="W1743"/>
  <c r="V1743"/>
  <c r="U1743"/>
  <c r="T1743"/>
  <c r="S1743"/>
  <c r="R1743"/>
  <c r="Q1743"/>
  <c r="P1743"/>
  <c r="O1743"/>
  <c r="N1743"/>
  <c r="M1743"/>
  <c r="L1743"/>
  <c r="K1743"/>
  <c r="J1743"/>
  <c r="AF1742"/>
  <c r="AE1742"/>
  <c r="AH1742"/>
  <c r="AB1742"/>
  <c r="AA1742"/>
  <c r="Z1742"/>
  <c r="Y1742"/>
  <c r="W1742"/>
  <c r="V1742"/>
  <c r="U1742"/>
  <c r="T1742"/>
  <c r="S1742"/>
  <c r="R1742"/>
  <c r="Q1742"/>
  <c r="P1742"/>
  <c r="O1742"/>
  <c r="N1742"/>
  <c r="M1742"/>
  <c r="L1742"/>
  <c r="K1742"/>
  <c r="J1742"/>
  <c r="AF1741"/>
  <c r="AE1741"/>
  <c r="AH1741"/>
  <c r="AB1741"/>
  <c r="AA1741"/>
  <c r="Z1741"/>
  <c r="Y1741"/>
  <c r="W1741"/>
  <c r="V1741"/>
  <c r="U1741"/>
  <c r="T1741"/>
  <c r="S1741"/>
  <c r="R1741"/>
  <c r="Q1741"/>
  <c r="P1741"/>
  <c r="O1741"/>
  <c r="N1741"/>
  <c r="M1741"/>
  <c r="L1741"/>
  <c r="K1741"/>
  <c r="J1741"/>
  <c r="AF1740"/>
  <c r="AE1740"/>
  <c r="AH1740"/>
  <c r="AB1740"/>
  <c r="AA1740"/>
  <c r="Z1740"/>
  <c r="Y1740"/>
  <c r="W1740"/>
  <c r="V1740"/>
  <c r="U1740"/>
  <c r="T1740"/>
  <c r="S1740"/>
  <c r="R1740"/>
  <c r="Q1740"/>
  <c r="P1740"/>
  <c r="O1740"/>
  <c r="N1740"/>
  <c r="M1740"/>
  <c r="L1740"/>
  <c r="K1740"/>
  <c r="J1740"/>
  <c r="AF1739"/>
  <c r="AE1739"/>
  <c r="AH1739"/>
  <c r="AB1739"/>
  <c r="AA1739"/>
  <c r="Z1739"/>
  <c r="Y1739"/>
  <c r="W1739"/>
  <c r="V1739"/>
  <c r="U1739"/>
  <c r="T1739"/>
  <c r="S1739"/>
  <c r="R1739"/>
  <c r="Q1739"/>
  <c r="P1739"/>
  <c r="O1739"/>
  <c r="N1739"/>
  <c r="M1739"/>
  <c r="L1739"/>
  <c r="K1739"/>
  <c r="J1739"/>
  <c r="AF1738"/>
  <c r="AE1738"/>
  <c r="AH1738"/>
  <c r="AB1738"/>
  <c r="AA1738"/>
  <c r="Z1738"/>
  <c r="Y1738"/>
  <c r="W1738"/>
  <c r="V1738"/>
  <c r="U1738"/>
  <c r="T1738"/>
  <c r="S1738"/>
  <c r="R1738"/>
  <c r="Q1738"/>
  <c r="P1738"/>
  <c r="O1738"/>
  <c r="N1738"/>
  <c r="M1738"/>
  <c r="L1738"/>
  <c r="K1738"/>
  <c r="J1738"/>
  <c r="AF1737"/>
  <c r="AE1737"/>
  <c r="AH1737"/>
  <c r="AB1737"/>
  <c r="AA1737"/>
  <c r="Z1737"/>
  <c r="Y1737"/>
  <c r="W1737"/>
  <c r="V1737"/>
  <c r="U1737"/>
  <c r="T1737"/>
  <c r="S1737"/>
  <c r="R1737"/>
  <c r="Q1737"/>
  <c r="P1737"/>
  <c r="O1737"/>
  <c r="N1737"/>
  <c r="M1737"/>
  <c r="L1737"/>
  <c r="K1737"/>
  <c r="J1737"/>
  <c r="AF1736"/>
  <c r="AE1736"/>
  <c r="AH1736"/>
  <c r="AB1736"/>
  <c r="AA1736"/>
  <c r="Z1736"/>
  <c r="Y1736"/>
  <c r="W1736"/>
  <c r="V1736"/>
  <c r="U1736"/>
  <c r="T1736"/>
  <c r="S1736"/>
  <c r="R1736"/>
  <c r="Q1736"/>
  <c r="P1736"/>
  <c r="O1736"/>
  <c r="N1736"/>
  <c r="M1736"/>
  <c r="L1736"/>
  <c r="K1736"/>
  <c r="J1736"/>
  <c r="AF1735"/>
  <c r="AE1735"/>
  <c r="AH1735"/>
  <c r="AB1735"/>
  <c r="AA1735"/>
  <c r="Z1735"/>
  <c r="Y1735"/>
  <c r="W1735"/>
  <c r="V1735"/>
  <c r="U1735"/>
  <c r="T1735"/>
  <c r="S1735"/>
  <c r="R1735"/>
  <c r="Q1735"/>
  <c r="P1735"/>
  <c r="O1735"/>
  <c r="N1735"/>
  <c r="M1735"/>
  <c r="L1735"/>
  <c r="K1735"/>
  <c r="J1735"/>
  <c r="AF1734"/>
  <c r="AE1734"/>
  <c r="AH1734"/>
  <c r="AB1734"/>
  <c r="AA1734"/>
  <c r="Z1734"/>
  <c r="Y1734"/>
  <c r="W1734"/>
  <c r="V1734"/>
  <c r="U1734"/>
  <c r="T1734"/>
  <c r="S1734"/>
  <c r="R1734"/>
  <c r="Q1734"/>
  <c r="P1734"/>
  <c r="O1734"/>
  <c r="N1734"/>
  <c r="M1734"/>
  <c r="L1734"/>
  <c r="K1734"/>
  <c r="J1734"/>
  <c r="AF1733"/>
  <c r="AE1733"/>
  <c r="AH1733"/>
  <c r="AB1733"/>
  <c r="AA1733"/>
  <c r="Z1733"/>
  <c r="Y1733"/>
  <c r="W1733"/>
  <c r="V1733"/>
  <c r="U1733"/>
  <c r="T1733"/>
  <c r="S1733"/>
  <c r="R1733"/>
  <c r="Q1733"/>
  <c r="P1733"/>
  <c r="O1733"/>
  <c r="N1733"/>
  <c r="M1733"/>
  <c r="L1733"/>
  <c r="K1733"/>
  <c r="J1733"/>
  <c r="AF1732"/>
  <c r="AE1732"/>
  <c r="AH1732"/>
  <c r="AB1732"/>
  <c r="AA1732"/>
  <c r="Z1732"/>
  <c r="Y1732"/>
  <c r="W1732"/>
  <c r="V1732"/>
  <c r="U1732"/>
  <c r="T1732"/>
  <c r="S1732"/>
  <c r="R1732"/>
  <c r="Q1732"/>
  <c r="P1732"/>
  <c r="O1732"/>
  <c r="N1732"/>
  <c r="M1732"/>
  <c r="L1732"/>
  <c r="K1732"/>
  <c r="J1732"/>
  <c r="AF1731"/>
  <c r="AE1731"/>
  <c r="AH1731"/>
  <c r="AB1731"/>
  <c r="AA1731"/>
  <c r="Z1731"/>
  <c r="Y1731"/>
  <c r="W1731"/>
  <c r="V1731"/>
  <c r="U1731"/>
  <c r="T1731"/>
  <c r="S1731"/>
  <c r="R1731"/>
  <c r="Q1731"/>
  <c r="P1731"/>
  <c r="O1731"/>
  <c r="N1731"/>
  <c r="M1731"/>
  <c r="L1731"/>
  <c r="K1731"/>
  <c r="J1731"/>
  <c r="AF1730"/>
  <c r="AE1730"/>
  <c r="AH1730"/>
  <c r="AB1730"/>
  <c r="AA1730"/>
  <c r="Z1730"/>
  <c r="Y1730"/>
  <c r="W1730"/>
  <c r="V1730"/>
  <c r="U1730"/>
  <c r="T1730"/>
  <c r="S1730"/>
  <c r="R1730"/>
  <c r="Q1730"/>
  <c r="P1730"/>
  <c r="O1730"/>
  <c r="N1730"/>
  <c r="M1730"/>
  <c r="L1730"/>
  <c r="K1730"/>
  <c r="J1730"/>
  <c r="AF1729"/>
  <c r="AE1729"/>
  <c r="AH1729"/>
  <c r="AB1729"/>
  <c r="AA1729"/>
  <c r="Z1729"/>
  <c r="Y1729"/>
  <c r="W1729"/>
  <c r="V1729"/>
  <c r="U1729"/>
  <c r="T1729"/>
  <c r="S1729"/>
  <c r="R1729"/>
  <c r="Q1729"/>
  <c r="P1729"/>
  <c r="O1729"/>
  <c r="N1729"/>
  <c r="M1729"/>
  <c r="L1729"/>
  <c r="K1729"/>
  <c r="J1729"/>
  <c r="AF1728"/>
  <c r="AE1728"/>
  <c r="AH1728"/>
  <c r="AB1728"/>
  <c r="AA1728"/>
  <c r="Z1728"/>
  <c r="Y1728"/>
  <c r="W1728"/>
  <c r="V1728"/>
  <c r="U1728"/>
  <c r="T1728"/>
  <c r="S1728"/>
  <c r="R1728"/>
  <c r="Q1728"/>
  <c r="P1728"/>
  <c r="O1728"/>
  <c r="N1728"/>
  <c r="M1728"/>
  <c r="L1728"/>
  <c r="K1728"/>
  <c r="J1728"/>
  <c r="AF1727"/>
  <c r="AE1727"/>
  <c r="AH1727"/>
  <c r="AB1727"/>
  <c r="AA1727"/>
  <c r="Z1727"/>
  <c r="Y1727"/>
  <c r="W1727"/>
  <c r="V1727"/>
  <c r="U1727"/>
  <c r="T1727"/>
  <c r="S1727"/>
  <c r="R1727"/>
  <c r="Q1727"/>
  <c r="P1727"/>
  <c r="O1727"/>
  <c r="N1727"/>
  <c r="M1727"/>
  <c r="L1727"/>
  <c r="K1727"/>
  <c r="J1727"/>
  <c r="AF1725"/>
  <c r="AE1725"/>
  <c r="AH1725"/>
  <c r="AB1725"/>
  <c r="AA1725"/>
  <c r="Z1725"/>
  <c r="Y1725"/>
  <c r="W1725"/>
  <c r="V1725"/>
  <c r="U1725"/>
  <c r="T1725"/>
  <c r="S1725"/>
  <c r="R1725"/>
  <c r="Q1725"/>
  <c r="P1725"/>
  <c r="O1725"/>
  <c r="N1725"/>
  <c r="M1725"/>
  <c r="L1725"/>
  <c r="K1725"/>
  <c r="J1725"/>
  <c r="AF1724"/>
  <c r="AE1724"/>
  <c r="AH1724"/>
  <c r="AB1724"/>
  <c r="AA1724"/>
  <c r="Z1724"/>
  <c r="Y1724"/>
  <c r="W1724"/>
  <c r="V1724"/>
  <c r="U1724"/>
  <c r="T1724"/>
  <c r="S1724"/>
  <c r="R1724"/>
  <c r="Q1724"/>
  <c r="P1724"/>
  <c r="O1724"/>
  <c r="N1724"/>
  <c r="M1724"/>
  <c r="L1724"/>
  <c r="K1724"/>
  <c r="J1724"/>
  <c r="AF1723"/>
  <c r="AE1723"/>
  <c r="AH1723"/>
  <c r="AB1723"/>
  <c r="AA1723"/>
  <c r="Z1723"/>
  <c r="Y1723"/>
  <c r="W1723"/>
  <c r="V1723"/>
  <c r="U1723"/>
  <c r="T1723"/>
  <c r="S1723"/>
  <c r="R1723"/>
  <c r="Q1723"/>
  <c r="P1723"/>
  <c r="O1723"/>
  <c r="N1723"/>
  <c r="M1723"/>
  <c r="L1723"/>
  <c r="K1723"/>
  <c r="J1723"/>
  <c r="AF1722"/>
  <c r="AE1722"/>
  <c r="AH1722"/>
  <c r="AB1722"/>
  <c r="AA1722"/>
  <c r="Z1722"/>
  <c r="Y1722"/>
  <c r="W1722"/>
  <c r="V1722"/>
  <c r="U1722"/>
  <c r="T1722"/>
  <c r="S1722"/>
  <c r="R1722"/>
  <c r="Q1722"/>
  <c r="P1722"/>
  <c r="O1722"/>
  <c r="N1722"/>
  <c r="M1722"/>
  <c r="L1722"/>
  <c r="K1722"/>
  <c r="J1722"/>
  <c r="AF1721"/>
  <c r="AE1721"/>
  <c r="AH1721"/>
  <c r="AB1721"/>
  <c r="AA1721"/>
  <c r="Z1721"/>
  <c r="Y1721"/>
  <c r="W1721"/>
  <c r="V1721"/>
  <c r="U1721"/>
  <c r="T1721"/>
  <c r="S1721"/>
  <c r="R1721"/>
  <c r="Q1721"/>
  <c r="P1721"/>
  <c r="O1721"/>
  <c r="N1721"/>
  <c r="M1721"/>
  <c r="L1721"/>
  <c r="K1721"/>
  <c r="J1721"/>
  <c r="AF1720"/>
  <c r="AE1720"/>
  <c r="AH1720"/>
  <c r="AB1720"/>
  <c r="AA1720"/>
  <c r="Z1720"/>
  <c r="Y1720"/>
  <c r="W1720"/>
  <c r="V1720"/>
  <c r="U1720"/>
  <c r="T1720"/>
  <c r="S1720"/>
  <c r="R1720"/>
  <c r="Q1720"/>
  <c r="P1720"/>
  <c r="O1720"/>
  <c r="N1720"/>
  <c r="M1720"/>
  <c r="L1720"/>
  <c r="K1720"/>
  <c r="J1720"/>
  <c r="AF1719"/>
  <c r="AE1719"/>
  <c r="AH1719"/>
  <c r="AB1719"/>
  <c r="AA1719"/>
  <c r="Z1719"/>
  <c r="Y1719"/>
  <c r="W1719"/>
  <c r="V1719"/>
  <c r="U1719"/>
  <c r="T1719"/>
  <c r="S1719"/>
  <c r="R1719"/>
  <c r="Q1719"/>
  <c r="P1719"/>
  <c r="O1719"/>
  <c r="N1719"/>
  <c r="M1719"/>
  <c r="L1719"/>
  <c r="K1719"/>
  <c r="J1719"/>
  <c r="AF1718"/>
  <c r="AE1718"/>
  <c r="AH1718"/>
  <c r="AB1718"/>
  <c r="AA1718"/>
  <c r="Z1718"/>
  <c r="Y1718"/>
  <c r="W1718"/>
  <c r="V1718"/>
  <c r="U1718"/>
  <c r="T1718"/>
  <c r="S1718"/>
  <c r="R1718"/>
  <c r="Q1718"/>
  <c r="P1718"/>
  <c r="O1718"/>
  <c r="N1718"/>
  <c r="M1718"/>
  <c r="L1718"/>
  <c r="K1718"/>
  <c r="J1718"/>
  <c r="AF1717"/>
  <c r="AE1717"/>
  <c r="AH1717"/>
  <c r="AB1717"/>
  <c r="AA1717"/>
  <c r="Z1717"/>
  <c r="Y1717"/>
  <c r="W1717"/>
  <c r="V1717"/>
  <c r="U1717"/>
  <c r="T1717"/>
  <c r="S1717"/>
  <c r="R1717"/>
  <c r="Q1717"/>
  <c r="P1717"/>
  <c r="O1717"/>
  <c r="N1717"/>
  <c r="M1717"/>
  <c r="L1717"/>
  <c r="K1717"/>
  <c r="J1717"/>
  <c r="AF1716"/>
  <c r="AE1716"/>
  <c r="AH1716"/>
  <c r="AB1716"/>
  <c r="AA1716"/>
  <c r="Z1716"/>
  <c r="Y1716"/>
  <c r="W1716"/>
  <c r="V1716"/>
  <c r="U1716"/>
  <c r="T1716"/>
  <c r="S1716"/>
  <c r="R1716"/>
  <c r="Q1716"/>
  <c r="P1716"/>
  <c r="O1716"/>
  <c r="N1716"/>
  <c r="M1716"/>
  <c r="L1716"/>
  <c r="K1716"/>
  <c r="J1716"/>
  <c r="AF1715"/>
  <c r="AE1715"/>
  <c r="AH1715"/>
  <c r="AB1715"/>
  <c r="AA1715"/>
  <c r="Z1715"/>
  <c r="Y1715"/>
  <c r="W1715"/>
  <c r="V1715"/>
  <c r="U1715"/>
  <c r="T1715"/>
  <c r="S1715"/>
  <c r="R1715"/>
  <c r="Q1715"/>
  <c r="P1715"/>
  <c r="O1715"/>
  <c r="N1715"/>
  <c r="M1715"/>
  <c r="L1715"/>
  <c r="K1715"/>
  <c r="J1715"/>
  <c r="AF1714"/>
  <c r="AE1714"/>
  <c r="AH1714"/>
  <c r="AB1714"/>
  <c r="AA1714"/>
  <c r="Z1714"/>
  <c r="Y1714"/>
  <c r="W1714"/>
  <c r="V1714"/>
  <c r="U1714"/>
  <c r="T1714"/>
  <c r="S1714"/>
  <c r="R1714"/>
  <c r="Q1714"/>
  <c r="P1714"/>
  <c r="O1714"/>
  <c r="N1714"/>
  <c r="M1714"/>
  <c r="L1714"/>
  <c r="K1714"/>
  <c r="J1714"/>
  <c r="AF1713"/>
  <c r="AE1713"/>
  <c r="AH1713"/>
  <c r="AB1713"/>
  <c r="AA1713"/>
  <c r="Z1713"/>
  <c r="Y1713"/>
  <c r="W1713"/>
  <c r="V1713"/>
  <c r="U1713"/>
  <c r="T1713"/>
  <c r="S1713"/>
  <c r="R1713"/>
  <c r="Q1713"/>
  <c r="P1713"/>
  <c r="O1713"/>
  <c r="N1713"/>
  <c r="M1713"/>
  <c r="L1713"/>
  <c r="K1713"/>
  <c r="J1713"/>
  <c r="AF1712"/>
  <c r="AE1712"/>
  <c r="AH1712"/>
  <c r="AB1712"/>
  <c r="AA1712"/>
  <c r="Z1712"/>
  <c r="Y1712"/>
  <c r="W1712"/>
  <c r="V1712"/>
  <c r="U1712"/>
  <c r="T1712"/>
  <c r="S1712"/>
  <c r="R1712"/>
  <c r="Q1712"/>
  <c r="P1712"/>
  <c r="O1712"/>
  <c r="N1712"/>
  <c r="M1712"/>
  <c r="L1712"/>
  <c r="K1712"/>
  <c r="J1712"/>
  <c r="AF1711"/>
  <c r="AE1711"/>
  <c r="AH1711"/>
  <c r="AB1711"/>
  <c r="AA1711"/>
  <c r="Z1711"/>
  <c r="Y1711"/>
  <c r="W1711"/>
  <c r="V1711"/>
  <c r="U1711"/>
  <c r="T1711"/>
  <c r="S1711"/>
  <c r="R1711"/>
  <c r="Q1711"/>
  <c r="P1711"/>
  <c r="O1711"/>
  <c r="N1711"/>
  <c r="M1711"/>
  <c r="L1711"/>
  <c r="K1711"/>
  <c r="J1711"/>
  <c r="AF1710"/>
  <c r="AE1710"/>
  <c r="AH1710"/>
  <c r="AB1710"/>
  <c r="AA1710"/>
  <c r="Z1710"/>
  <c r="Y1710"/>
  <c r="W1710"/>
  <c r="V1710"/>
  <c r="U1710"/>
  <c r="T1710"/>
  <c r="S1710"/>
  <c r="R1710"/>
  <c r="Q1710"/>
  <c r="P1710"/>
  <c r="O1710"/>
  <c r="N1710"/>
  <c r="M1710"/>
  <c r="L1710"/>
  <c r="K1710"/>
  <c r="J1710"/>
  <c r="AF1709"/>
  <c r="AE1709"/>
  <c r="AH1709"/>
  <c r="AB1709"/>
  <c r="AA1709"/>
  <c r="Z1709"/>
  <c r="Y1709"/>
  <c r="W1709"/>
  <c r="V1709"/>
  <c r="U1709"/>
  <c r="T1709"/>
  <c r="S1709"/>
  <c r="R1709"/>
  <c r="Q1709"/>
  <c r="P1709"/>
  <c r="O1709"/>
  <c r="N1709"/>
  <c r="M1709"/>
  <c r="L1709"/>
  <c r="K1709"/>
  <c r="J1709"/>
  <c r="AF1708"/>
  <c r="AE1708"/>
  <c r="AH1708"/>
  <c r="AB1708"/>
  <c r="AA1708"/>
  <c r="Z1708"/>
  <c r="Y1708"/>
  <c r="W1708"/>
  <c r="V1708"/>
  <c r="U1708"/>
  <c r="T1708"/>
  <c r="S1708"/>
  <c r="R1708"/>
  <c r="Q1708"/>
  <c r="P1708"/>
  <c r="O1708"/>
  <c r="N1708"/>
  <c r="M1708"/>
  <c r="L1708"/>
  <c r="K1708"/>
  <c r="J1708"/>
  <c r="AF1707"/>
  <c r="AE1707"/>
  <c r="AH1707"/>
  <c r="AB1707"/>
  <c r="AA1707"/>
  <c r="Z1707"/>
  <c r="Y1707"/>
  <c r="W1707"/>
  <c r="V1707"/>
  <c r="U1707"/>
  <c r="T1707"/>
  <c r="S1707"/>
  <c r="R1707"/>
  <c r="Q1707"/>
  <c r="P1707"/>
  <c r="O1707"/>
  <c r="N1707"/>
  <c r="M1707"/>
  <c r="L1707"/>
  <c r="K1707"/>
  <c r="J1707"/>
  <c r="AF3121"/>
  <c r="AE3121"/>
  <c r="AH3121"/>
  <c r="AB3121"/>
  <c r="AA3121"/>
  <c r="Z3121"/>
  <c r="Y3121"/>
  <c r="W3121"/>
  <c r="V3121"/>
  <c r="U3121"/>
  <c r="T3121"/>
  <c r="S3121"/>
  <c r="R3121"/>
  <c r="Q3121"/>
  <c r="P3121"/>
  <c r="O3121"/>
  <c r="N3121"/>
  <c r="M3121"/>
  <c r="L3121"/>
  <c r="K3121"/>
  <c r="J3121"/>
  <c r="N325" i="2"/>
  <c r="K325"/>
  <c r="L325"/>
  <c r="M325"/>
  <c r="H325"/>
  <c r="I325"/>
  <c r="J325"/>
  <c r="N324"/>
  <c r="K324"/>
  <c r="L324"/>
  <c r="M324"/>
  <c r="H324"/>
  <c r="I324"/>
  <c r="J324"/>
  <c r="N323"/>
  <c r="K323"/>
  <c r="L323"/>
  <c r="M323"/>
  <c r="H323"/>
  <c r="I323"/>
  <c r="J323"/>
  <c r="N322"/>
  <c r="K322"/>
  <c r="L322"/>
  <c r="M322"/>
  <c r="H322"/>
  <c r="I322"/>
  <c r="J322"/>
  <c r="N321"/>
  <c r="K321"/>
  <c r="L321"/>
  <c r="M321"/>
  <c r="H321"/>
  <c r="I321"/>
  <c r="J321"/>
  <c r="N320"/>
  <c r="K320"/>
  <c r="L320"/>
  <c r="M320"/>
  <c r="H320"/>
  <c r="I320"/>
  <c r="J320"/>
  <c r="N319"/>
  <c r="K319"/>
  <c r="L319"/>
  <c r="M319"/>
  <c r="H319"/>
  <c r="I319"/>
  <c r="J319"/>
  <c r="N318"/>
  <c r="K318"/>
  <c r="L318"/>
  <c r="M318"/>
  <c r="H318"/>
  <c r="I318"/>
  <c r="J318"/>
  <c r="O325"/>
  <c r="O324"/>
  <c r="O323"/>
  <c r="O322"/>
  <c r="O321"/>
  <c r="O320"/>
  <c r="O319"/>
  <c r="O318"/>
  <c r="O317"/>
  <c r="O316"/>
  <c r="N317"/>
  <c r="K317"/>
  <c r="L317"/>
  <c r="M317"/>
  <c r="H317"/>
  <c r="I317"/>
  <c r="J317"/>
  <c r="N316"/>
  <c r="K316"/>
  <c r="L316"/>
  <c r="M316"/>
  <c r="H316"/>
  <c r="I316"/>
  <c r="J316"/>
  <c r="AF3117" i="1"/>
  <c r="AE3117"/>
  <c r="AH3117"/>
  <c r="AB3117"/>
  <c r="AA3117"/>
  <c r="Z3117"/>
  <c r="Y3117"/>
  <c r="W3117"/>
  <c r="V3117"/>
  <c r="U3117"/>
  <c r="T3117"/>
  <c r="S3117"/>
  <c r="R3117"/>
  <c r="Q3117"/>
  <c r="P3117"/>
  <c r="O3117"/>
  <c r="N3117"/>
  <c r="M3117"/>
  <c r="L3117"/>
  <c r="K3117"/>
  <c r="J3117"/>
  <c r="AF3114"/>
  <c r="AE3114"/>
  <c r="AH3114"/>
  <c r="AB3114"/>
  <c r="AA3114"/>
  <c r="Z3114"/>
  <c r="Y3114"/>
  <c r="W3114"/>
  <c r="V3114"/>
  <c r="U3114"/>
  <c r="T3114"/>
  <c r="S3114"/>
  <c r="R3114"/>
  <c r="Q3114"/>
  <c r="P3114"/>
  <c r="O3114"/>
  <c r="N3114"/>
  <c r="M3114"/>
  <c r="L3114"/>
  <c r="K3114"/>
  <c r="J3114"/>
  <c r="AF3120"/>
  <c r="AE3120"/>
  <c r="AH3120"/>
  <c r="AB3120"/>
  <c r="AA3120"/>
  <c r="Z3120"/>
  <c r="Y3120"/>
  <c r="W3120"/>
  <c r="V3120"/>
  <c r="U3120"/>
  <c r="T3120"/>
  <c r="S3120"/>
  <c r="R3120"/>
  <c r="Q3120"/>
  <c r="P3120"/>
  <c r="O3120"/>
  <c r="N3120"/>
  <c r="M3120"/>
  <c r="L3120"/>
  <c r="K3120"/>
  <c r="J3120"/>
  <c r="AF3119"/>
  <c r="AE3119"/>
  <c r="AH3119"/>
  <c r="AB3119"/>
  <c r="AA3119"/>
  <c r="Z3119"/>
  <c r="Y3119"/>
  <c r="W3119"/>
  <c r="V3119"/>
  <c r="U3119"/>
  <c r="T3119"/>
  <c r="S3119"/>
  <c r="R3119"/>
  <c r="Q3119"/>
  <c r="P3119"/>
  <c r="O3119"/>
  <c r="N3119"/>
  <c r="M3119"/>
  <c r="L3119"/>
  <c r="K3119"/>
  <c r="J3119"/>
  <c r="AF3118"/>
  <c r="AE3118"/>
  <c r="AH3118"/>
  <c r="AB3118"/>
  <c r="AA3118"/>
  <c r="Z3118"/>
  <c r="Y3118"/>
  <c r="W3118"/>
  <c r="V3118"/>
  <c r="U3118"/>
  <c r="T3118"/>
  <c r="S3118"/>
  <c r="R3118"/>
  <c r="Q3118"/>
  <c r="P3118"/>
  <c r="O3118"/>
  <c r="N3118"/>
  <c r="M3118"/>
  <c r="L3118"/>
  <c r="K3118"/>
  <c r="J3118"/>
  <c r="AF3116"/>
  <c r="AE3116"/>
  <c r="AH3116"/>
  <c r="AB3116"/>
  <c r="AA3116"/>
  <c r="Z3116"/>
  <c r="Y3116"/>
  <c r="W3116"/>
  <c r="V3116"/>
  <c r="U3116"/>
  <c r="T3116"/>
  <c r="S3116"/>
  <c r="R3116"/>
  <c r="Q3116"/>
  <c r="P3116"/>
  <c r="O3116"/>
  <c r="N3116"/>
  <c r="M3116"/>
  <c r="L3116"/>
  <c r="K3116"/>
  <c r="J3116"/>
  <c r="AF3115"/>
  <c r="AE3115"/>
  <c r="AH3115"/>
  <c r="AB3115"/>
  <c r="AA3115"/>
  <c r="Z3115"/>
  <c r="Y3115"/>
  <c r="W3115"/>
  <c r="V3115"/>
  <c r="U3115"/>
  <c r="T3115"/>
  <c r="S3115"/>
  <c r="R3115"/>
  <c r="Q3115"/>
  <c r="P3115"/>
  <c r="O3115"/>
  <c r="N3115"/>
  <c r="M3115"/>
  <c r="L3115"/>
  <c r="K3115"/>
  <c r="J3115"/>
  <c r="AF3113"/>
  <c r="AE3113"/>
  <c r="AH3113"/>
  <c r="AB3113"/>
  <c r="AA3113"/>
  <c r="Z3113"/>
  <c r="Y3113"/>
  <c r="W3113"/>
  <c r="V3113"/>
  <c r="U3113"/>
  <c r="T3113"/>
  <c r="S3113"/>
  <c r="R3113"/>
  <c r="Q3113"/>
  <c r="P3113"/>
  <c r="O3113"/>
  <c r="N3113"/>
  <c r="M3113"/>
  <c r="L3113"/>
  <c r="K3113"/>
  <c r="J3113"/>
  <c r="AF3112"/>
  <c r="AE3112"/>
  <c r="AH3112"/>
  <c r="AB3112"/>
  <c r="AA3112"/>
  <c r="Z3112"/>
  <c r="Y3112"/>
  <c r="W3112"/>
  <c r="V3112"/>
  <c r="U3112"/>
  <c r="T3112"/>
  <c r="S3112"/>
  <c r="R3112"/>
  <c r="Q3112"/>
  <c r="P3112"/>
  <c r="O3112"/>
  <c r="N3112"/>
  <c r="M3112"/>
  <c r="L3112"/>
  <c r="K3112"/>
  <c r="J3112"/>
  <c r="AF3111"/>
  <c r="AE3111"/>
  <c r="AH3111"/>
  <c r="AB3111"/>
  <c r="AA3111"/>
  <c r="Z3111"/>
  <c r="Y3111"/>
  <c r="W3111"/>
  <c r="V3111"/>
  <c r="U3111"/>
  <c r="T3111"/>
  <c r="S3111"/>
  <c r="R3111"/>
  <c r="Q3111"/>
  <c r="P3111"/>
  <c r="O3111"/>
  <c r="N3111"/>
  <c r="M3111"/>
  <c r="L3111"/>
  <c r="K3111"/>
  <c r="J3111"/>
  <c r="AF3110"/>
  <c r="AE3110"/>
  <c r="AH3110"/>
  <c r="AB3110"/>
  <c r="AA3110"/>
  <c r="Z3110"/>
  <c r="Y3110"/>
  <c r="W3110"/>
  <c r="V3110"/>
  <c r="U3110"/>
  <c r="T3110"/>
  <c r="S3110"/>
  <c r="R3110"/>
  <c r="Q3110"/>
  <c r="P3110"/>
  <c r="O3110"/>
  <c r="N3110"/>
  <c r="M3110"/>
  <c r="L3110"/>
  <c r="K3110"/>
  <c r="J3110"/>
  <c r="AF3109"/>
  <c r="AE3109"/>
  <c r="AH3109"/>
  <c r="AB3109"/>
  <c r="AA3109"/>
  <c r="Z3109"/>
  <c r="Y3109"/>
  <c r="W3109"/>
  <c r="V3109"/>
  <c r="U3109"/>
  <c r="T3109"/>
  <c r="S3109"/>
  <c r="R3109"/>
  <c r="Q3109"/>
  <c r="P3109"/>
  <c r="O3109"/>
  <c r="N3109"/>
  <c r="M3109"/>
  <c r="L3109"/>
  <c r="K3109"/>
  <c r="J3109"/>
  <c r="AF3108"/>
  <c r="AE3108"/>
  <c r="AH3108"/>
  <c r="AB3108"/>
  <c r="AA3108"/>
  <c r="Z3108"/>
  <c r="Y3108"/>
  <c r="W3108"/>
  <c r="V3108"/>
  <c r="U3108"/>
  <c r="T3108"/>
  <c r="S3108"/>
  <c r="R3108"/>
  <c r="Q3108"/>
  <c r="P3108"/>
  <c r="O3108"/>
  <c r="N3108"/>
  <c r="M3108"/>
  <c r="L3108"/>
  <c r="K3108"/>
  <c r="J3108"/>
  <c r="AF3107"/>
  <c r="AE3107"/>
  <c r="AH3107"/>
  <c r="AB3107"/>
  <c r="AA3107"/>
  <c r="Z3107"/>
  <c r="Y3107"/>
  <c r="W3107"/>
  <c r="V3107"/>
  <c r="U3107"/>
  <c r="T3107"/>
  <c r="S3107"/>
  <c r="R3107"/>
  <c r="Q3107"/>
  <c r="P3107"/>
  <c r="O3107"/>
  <c r="N3107"/>
  <c r="M3107"/>
  <c r="L3107"/>
  <c r="K3107"/>
  <c r="J3107"/>
  <c r="AF3106"/>
  <c r="AE3106"/>
  <c r="AH3106"/>
  <c r="AB3106"/>
  <c r="AA3106"/>
  <c r="Z3106"/>
  <c r="Y3106"/>
  <c r="W3106"/>
  <c r="V3106"/>
  <c r="U3106"/>
  <c r="T3106"/>
  <c r="S3106"/>
  <c r="R3106"/>
  <c r="Q3106"/>
  <c r="P3106"/>
  <c r="O3106"/>
  <c r="N3106"/>
  <c r="M3106"/>
  <c r="L3106"/>
  <c r="K3106"/>
  <c r="J3106"/>
  <c r="AF3105"/>
  <c r="AE3105"/>
  <c r="AH3105"/>
  <c r="AB3105"/>
  <c r="AA3105"/>
  <c r="Z3105"/>
  <c r="Y3105"/>
  <c r="W3105"/>
  <c r="V3105"/>
  <c r="U3105"/>
  <c r="T3105"/>
  <c r="S3105"/>
  <c r="R3105"/>
  <c r="Q3105"/>
  <c r="P3105"/>
  <c r="O3105"/>
  <c r="N3105"/>
  <c r="M3105"/>
  <c r="L3105"/>
  <c r="K3105"/>
  <c r="J3105"/>
  <c r="AF3104"/>
  <c r="AE3104"/>
  <c r="AH3104"/>
  <c r="AB3104"/>
  <c r="AA3104"/>
  <c r="Z3104"/>
  <c r="Y3104"/>
  <c r="W3104"/>
  <c r="V3104"/>
  <c r="U3104"/>
  <c r="T3104"/>
  <c r="S3104"/>
  <c r="R3104"/>
  <c r="Q3104"/>
  <c r="P3104"/>
  <c r="O3104"/>
  <c r="N3104"/>
  <c r="M3104"/>
  <c r="L3104"/>
  <c r="K3104"/>
  <c r="J3104"/>
  <c r="AF3103"/>
  <c r="AE3103"/>
  <c r="AH3103"/>
  <c r="AB3103"/>
  <c r="AA3103"/>
  <c r="Z3103"/>
  <c r="Y3103"/>
  <c r="W3103"/>
  <c r="V3103"/>
  <c r="U3103"/>
  <c r="T3103"/>
  <c r="S3103"/>
  <c r="R3103"/>
  <c r="Q3103"/>
  <c r="P3103"/>
  <c r="O3103"/>
  <c r="N3103"/>
  <c r="M3103"/>
  <c r="L3103"/>
  <c r="K3103"/>
  <c r="J3103"/>
  <c r="AF3102"/>
  <c r="AE3102"/>
  <c r="AH3102"/>
  <c r="AB3102"/>
  <c r="AA3102"/>
  <c r="Z3102"/>
  <c r="Y3102"/>
  <c r="W3102"/>
  <c r="V3102"/>
  <c r="U3102"/>
  <c r="T3102"/>
  <c r="S3102"/>
  <c r="R3102"/>
  <c r="Q3102"/>
  <c r="P3102"/>
  <c r="O3102"/>
  <c r="N3102"/>
  <c r="M3102"/>
  <c r="L3102"/>
  <c r="K3102"/>
  <c r="J3102"/>
  <c r="AF3101"/>
  <c r="AE3101"/>
  <c r="AH3101"/>
  <c r="AB3101"/>
  <c r="AA3101"/>
  <c r="Z3101"/>
  <c r="Y3101"/>
  <c r="W3101"/>
  <c r="V3101"/>
  <c r="U3101"/>
  <c r="T3101"/>
  <c r="S3101"/>
  <c r="R3101"/>
  <c r="Q3101"/>
  <c r="P3101"/>
  <c r="O3101"/>
  <c r="N3101"/>
  <c r="M3101"/>
  <c r="L3101"/>
  <c r="K3101"/>
  <c r="J3101"/>
  <c r="AF3100"/>
  <c r="AE3100"/>
  <c r="AH3100"/>
  <c r="AB3100"/>
  <c r="AA3100"/>
  <c r="Z3100"/>
  <c r="Y3100"/>
  <c r="W3100"/>
  <c r="V3100"/>
  <c r="U3100"/>
  <c r="T3100"/>
  <c r="S3100"/>
  <c r="R3100"/>
  <c r="Q3100"/>
  <c r="P3100"/>
  <c r="O3100"/>
  <c r="N3100"/>
  <c r="M3100"/>
  <c r="L3100"/>
  <c r="K3100"/>
  <c r="J3100"/>
  <c r="AF3099"/>
  <c r="AE3099"/>
  <c r="AH3099"/>
  <c r="AB3099"/>
  <c r="AA3099"/>
  <c r="Z3099"/>
  <c r="Y3099"/>
  <c r="W3099"/>
  <c r="V3099"/>
  <c r="U3099"/>
  <c r="T3099"/>
  <c r="S3099"/>
  <c r="R3099"/>
  <c r="Q3099"/>
  <c r="P3099"/>
  <c r="O3099"/>
  <c r="N3099"/>
  <c r="M3099"/>
  <c r="L3099"/>
  <c r="K3099"/>
  <c r="J3099"/>
  <c r="AF3098"/>
  <c r="AE3098"/>
  <c r="AH3098"/>
  <c r="AB3098"/>
  <c r="AA3098"/>
  <c r="Z3098"/>
  <c r="Y3098"/>
  <c r="W3098"/>
  <c r="V3098"/>
  <c r="U3098"/>
  <c r="T3098"/>
  <c r="S3098"/>
  <c r="R3098"/>
  <c r="Q3098"/>
  <c r="P3098"/>
  <c r="O3098"/>
  <c r="N3098"/>
  <c r="M3098"/>
  <c r="L3098"/>
  <c r="K3098"/>
  <c r="J3098"/>
  <c r="AF3097"/>
  <c r="AE3097"/>
  <c r="AH3097"/>
  <c r="AB3097"/>
  <c r="AA3097"/>
  <c r="Z3097"/>
  <c r="Y3097"/>
  <c r="W3097"/>
  <c r="V3097"/>
  <c r="U3097"/>
  <c r="T3097"/>
  <c r="S3097"/>
  <c r="R3097"/>
  <c r="Q3097"/>
  <c r="P3097"/>
  <c r="O3097"/>
  <c r="N3097"/>
  <c r="M3097"/>
  <c r="L3097"/>
  <c r="K3097"/>
  <c r="J3097"/>
  <c r="AF3096"/>
  <c r="AE3096"/>
  <c r="AH3096"/>
  <c r="AB3096"/>
  <c r="AA3096"/>
  <c r="Z3096"/>
  <c r="Y3096"/>
  <c r="W3096"/>
  <c r="V3096"/>
  <c r="U3096"/>
  <c r="T3096"/>
  <c r="S3096"/>
  <c r="R3096"/>
  <c r="Q3096"/>
  <c r="P3096"/>
  <c r="O3096"/>
  <c r="N3096"/>
  <c r="M3096"/>
  <c r="L3096"/>
  <c r="K3096"/>
  <c r="J3096"/>
  <c r="AF3095"/>
  <c r="AE3095"/>
  <c r="AH3095"/>
  <c r="AB3095"/>
  <c r="AA3095"/>
  <c r="Z3095"/>
  <c r="Y3095"/>
  <c r="W3095"/>
  <c r="V3095"/>
  <c r="U3095"/>
  <c r="T3095"/>
  <c r="S3095"/>
  <c r="R3095"/>
  <c r="Q3095"/>
  <c r="P3095"/>
  <c r="O3095"/>
  <c r="N3095"/>
  <c r="M3095"/>
  <c r="L3095"/>
  <c r="K3095"/>
  <c r="J3095"/>
  <c r="AF3094"/>
  <c r="AE3094"/>
  <c r="AH3094"/>
  <c r="AB3094"/>
  <c r="AA3094"/>
  <c r="Z3094"/>
  <c r="Y3094"/>
  <c r="W3094"/>
  <c r="V3094"/>
  <c r="U3094"/>
  <c r="T3094"/>
  <c r="S3094"/>
  <c r="R3094"/>
  <c r="Q3094"/>
  <c r="P3094"/>
  <c r="O3094"/>
  <c r="N3094"/>
  <c r="M3094"/>
  <c r="L3094"/>
  <c r="K3094"/>
  <c r="J3094"/>
  <c r="AF3093"/>
  <c r="AE3093"/>
  <c r="AH3093"/>
  <c r="AB3093"/>
  <c r="AA3093"/>
  <c r="Z3093"/>
  <c r="Y3093"/>
  <c r="W3093"/>
  <c r="V3093"/>
  <c r="U3093"/>
  <c r="T3093"/>
  <c r="S3093"/>
  <c r="R3093"/>
  <c r="Q3093"/>
  <c r="P3093"/>
  <c r="O3093"/>
  <c r="N3093"/>
  <c r="M3093"/>
  <c r="L3093"/>
  <c r="K3093"/>
  <c r="J3093"/>
  <c r="AF3092"/>
  <c r="AE3092"/>
  <c r="AH3092"/>
  <c r="AB3092"/>
  <c r="AA3092"/>
  <c r="Z3092"/>
  <c r="Y3092"/>
  <c r="W3092"/>
  <c r="V3092"/>
  <c r="U3092"/>
  <c r="T3092"/>
  <c r="S3092"/>
  <c r="R3092"/>
  <c r="Q3092"/>
  <c r="P3092"/>
  <c r="O3092"/>
  <c r="N3092"/>
  <c r="M3092"/>
  <c r="L3092"/>
  <c r="K3092"/>
  <c r="J3092"/>
  <c r="AF3091"/>
  <c r="AE3091"/>
  <c r="AH3091"/>
  <c r="AB3091"/>
  <c r="AA3091"/>
  <c r="Z3091"/>
  <c r="Y3091"/>
  <c r="W3091"/>
  <c r="V3091"/>
  <c r="U3091"/>
  <c r="T3091"/>
  <c r="S3091"/>
  <c r="R3091"/>
  <c r="Q3091"/>
  <c r="P3091"/>
  <c r="O3091"/>
  <c r="N3091"/>
  <c r="M3091"/>
  <c r="L3091"/>
  <c r="K3091"/>
  <c r="J3091"/>
  <c r="AF3090"/>
  <c r="AE3090"/>
  <c r="AH3090"/>
  <c r="AB3090"/>
  <c r="AA3090"/>
  <c r="Z3090"/>
  <c r="Y3090"/>
  <c r="W3090"/>
  <c r="V3090"/>
  <c r="U3090"/>
  <c r="T3090"/>
  <c r="S3090"/>
  <c r="R3090"/>
  <c r="Q3090"/>
  <c r="P3090"/>
  <c r="O3090"/>
  <c r="N3090"/>
  <c r="M3090"/>
  <c r="L3090"/>
  <c r="K3090"/>
  <c r="J3090"/>
  <c r="AF3089"/>
  <c r="AE3089"/>
  <c r="AH3089"/>
  <c r="AB3089"/>
  <c r="AA3089"/>
  <c r="Z3089"/>
  <c r="Y3089"/>
  <c r="W3089"/>
  <c r="V3089"/>
  <c r="U3089"/>
  <c r="T3089"/>
  <c r="S3089"/>
  <c r="R3089"/>
  <c r="Q3089"/>
  <c r="P3089"/>
  <c r="O3089"/>
  <c r="N3089"/>
  <c r="M3089"/>
  <c r="L3089"/>
  <c r="K3089"/>
  <c r="J3089"/>
  <c r="AF3088"/>
  <c r="AE3088"/>
  <c r="AH3088"/>
  <c r="AB3088"/>
  <c r="AA3088"/>
  <c r="Z3088"/>
  <c r="Y3088"/>
  <c r="W3088"/>
  <c r="V3088"/>
  <c r="U3088"/>
  <c r="T3088"/>
  <c r="S3088"/>
  <c r="R3088"/>
  <c r="Q3088"/>
  <c r="P3088"/>
  <c r="O3088"/>
  <c r="N3088"/>
  <c r="M3088"/>
  <c r="L3088"/>
  <c r="K3088"/>
  <c r="J3088"/>
  <c r="AF3087"/>
  <c r="AE3087"/>
  <c r="AH3087"/>
  <c r="AB3087"/>
  <c r="AA3087"/>
  <c r="Z3087"/>
  <c r="Y3087"/>
  <c r="W3087"/>
  <c r="V3087"/>
  <c r="U3087"/>
  <c r="T3087"/>
  <c r="S3087"/>
  <c r="R3087"/>
  <c r="Q3087"/>
  <c r="P3087"/>
  <c r="O3087"/>
  <c r="N3087"/>
  <c r="M3087"/>
  <c r="L3087"/>
  <c r="K3087"/>
  <c r="J3087"/>
  <c r="AF3086"/>
  <c r="AE3086"/>
  <c r="AH3086"/>
  <c r="AB3086"/>
  <c r="AA3086"/>
  <c r="Z3086"/>
  <c r="Y3086"/>
  <c r="W3086"/>
  <c r="V3086"/>
  <c r="U3086"/>
  <c r="T3086"/>
  <c r="S3086"/>
  <c r="R3086"/>
  <c r="Q3086"/>
  <c r="P3086"/>
  <c r="O3086"/>
  <c r="N3086"/>
  <c r="M3086"/>
  <c r="L3086"/>
  <c r="K3086"/>
  <c r="J3086"/>
  <c r="AF3085"/>
  <c r="AE3085"/>
  <c r="AH3085"/>
  <c r="AB3085"/>
  <c r="AA3085"/>
  <c r="Z3085"/>
  <c r="Y3085"/>
  <c r="W3085"/>
  <c r="V3085"/>
  <c r="U3085"/>
  <c r="T3085"/>
  <c r="S3085"/>
  <c r="R3085"/>
  <c r="Q3085"/>
  <c r="P3085"/>
  <c r="O3085"/>
  <c r="N3085"/>
  <c r="M3085"/>
  <c r="L3085"/>
  <c r="K3085"/>
  <c r="J3085"/>
  <c r="AF3084"/>
  <c r="AE3084"/>
  <c r="AH3084"/>
  <c r="AB3084"/>
  <c r="AA3084"/>
  <c r="Z3084"/>
  <c r="Y3084"/>
  <c r="W3084"/>
  <c r="V3084"/>
  <c r="U3084"/>
  <c r="T3084"/>
  <c r="S3084"/>
  <c r="R3084"/>
  <c r="Q3084"/>
  <c r="P3084"/>
  <c r="O3084"/>
  <c r="N3084"/>
  <c r="M3084"/>
  <c r="L3084"/>
  <c r="K3084"/>
  <c r="J3084"/>
  <c r="AF3083"/>
  <c r="AE3083"/>
  <c r="AH3083"/>
  <c r="AB3083"/>
  <c r="AA3083"/>
  <c r="Z3083"/>
  <c r="Y3083"/>
  <c r="W3083"/>
  <c r="V3083"/>
  <c r="U3083"/>
  <c r="T3083"/>
  <c r="S3083"/>
  <c r="R3083"/>
  <c r="Q3083"/>
  <c r="P3083"/>
  <c r="O3083"/>
  <c r="N3083"/>
  <c r="M3083"/>
  <c r="L3083"/>
  <c r="K3083"/>
  <c r="J3083"/>
  <c r="AF3082"/>
  <c r="AE3082"/>
  <c r="AH3082"/>
  <c r="AB3082"/>
  <c r="AA3082"/>
  <c r="Z3082"/>
  <c r="Y3082"/>
  <c r="W3082"/>
  <c r="V3082"/>
  <c r="U3082"/>
  <c r="T3082"/>
  <c r="S3082"/>
  <c r="R3082"/>
  <c r="Q3082"/>
  <c r="P3082"/>
  <c r="O3082"/>
  <c r="N3082"/>
  <c r="M3082"/>
  <c r="L3082"/>
  <c r="K3082"/>
  <c r="J3082"/>
  <c r="AF3081"/>
  <c r="AE3081"/>
  <c r="AH3081"/>
  <c r="AB3081"/>
  <c r="AA3081"/>
  <c r="Z3081"/>
  <c r="Y3081"/>
  <c r="W3081"/>
  <c r="V3081"/>
  <c r="U3081"/>
  <c r="T3081"/>
  <c r="S3081"/>
  <c r="R3081"/>
  <c r="Q3081"/>
  <c r="P3081"/>
  <c r="O3081"/>
  <c r="N3081"/>
  <c r="M3081"/>
  <c r="L3081"/>
  <c r="K3081"/>
  <c r="J3081"/>
  <c r="AF3080"/>
  <c r="AE3080"/>
  <c r="AH3080"/>
  <c r="AB3080"/>
  <c r="AA3080"/>
  <c r="Z3080"/>
  <c r="Y3080"/>
  <c r="W3080"/>
  <c r="V3080"/>
  <c r="U3080"/>
  <c r="T3080"/>
  <c r="S3080"/>
  <c r="R3080"/>
  <c r="Q3080"/>
  <c r="P3080"/>
  <c r="O3080"/>
  <c r="N3080"/>
  <c r="M3080"/>
  <c r="L3080"/>
  <c r="K3080"/>
  <c r="J3080"/>
  <c r="AF3079"/>
  <c r="AE3079"/>
  <c r="AH3079"/>
  <c r="AB3079"/>
  <c r="AA3079"/>
  <c r="Z3079"/>
  <c r="Y3079"/>
  <c r="W3079"/>
  <c r="V3079"/>
  <c r="U3079"/>
  <c r="T3079"/>
  <c r="S3079"/>
  <c r="R3079"/>
  <c r="Q3079"/>
  <c r="P3079"/>
  <c r="O3079"/>
  <c r="N3079"/>
  <c r="M3079"/>
  <c r="L3079"/>
  <c r="K3079"/>
  <c r="J3079"/>
  <c r="AF3078"/>
  <c r="AE3078"/>
  <c r="AH3078"/>
  <c r="AB3078"/>
  <c r="AA3078"/>
  <c r="Z3078"/>
  <c r="Y3078"/>
  <c r="W3078"/>
  <c r="V3078"/>
  <c r="U3078"/>
  <c r="T3078"/>
  <c r="S3078"/>
  <c r="R3078"/>
  <c r="Q3078"/>
  <c r="P3078"/>
  <c r="O3078"/>
  <c r="N3078"/>
  <c r="M3078"/>
  <c r="L3078"/>
  <c r="K3078"/>
  <c r="J3078"/>
  <c r="AF3077"/>
  <c r="AE3077"/>
  <c r="AH3077"/>
  <c r="AB3077"/>
  <c r="AA3077"/>
  <c r="Z3077"/>
  <c r="Y3077"/>
  <c r="W3077"/>
  <c r="V3077"/>
  <c r="U3077"/>
  <c r="T3077"/>
  <c r="S3077"/>
  <c r="R3077"/>
  <c r="Q3077"/>
  <c r="P3077"/>
  <c r="O3077"/>
  <c r="N3077"/>
  <c r="M3077"/>
  <c r="L3077"/>
  <c r="K3077"/>
  <c r="J3077"/>
  <c r="AF3076"/>
  <c r="AE3076"/>
  <c r="AH3076"/>
  <c r="AB3076"/>
  <c r="AA3076"/>
  <c r="Z3076"/>
  <c r="Y3076"/>
  <c r="W3076"/>
  <c r="V3076"/>
  <c r="U3076"/>
  <c r="T3076"/>
  <c r="S3076"/>
  <c r="R3076"/>
  <c r="Q3076"/>
  <c r="P3076"/>
  <c r="O3076"/>
  <c r="N3076"/>
  <c r="M3076"/>
  <c r="L3076"/>
  <c r="K3076"/>
  <c r="J3076"/>
  <c r="AF3075"/>
  <c r="AE3075"/>
  <c r="AH3075"/>
  <c r="AB3075"/>
  <c r="AA3075"/>
  <c r="Z3075"/>
  <c r="Y3075"/>
  <c r="W3075"/>
  <c r="V3075"/>
  <c r="U3075"/>
  <c r="T3075"/>
  <c r="S3075"/>
  <c r="R3075"/>
  <c r="Q3075"/>
  <c r="P3075"/>
  <c r="O3075"/>
  <c r="N3075"/>
  <c r="M3075"/>
  <c r="L3075"/>
  <c r="K3075"/>
  <c r="J3075"/>
  <c r="AF3074"/>
  <c r="AE3074"/>
  <c r="AH3074"/>
  <c r="AB3074"/>
  <c r="AA3074"/>
  <c r="Z3074"/>
  <c r="Y3074"/>
  <c r="W3074"/>
  <c r="V3074"/>
  <c r="U3074"/>
  <c r="T3074"/>
  <c r="S3074"/>
  <c r="R3074"/>
  <c r="Q3074"/>
  <c r="P3074"/>
  <c r="O3074"/>
  <c r="N3074"/>
  <c r="M3074"/>
  <c r="L3074"/>
  <c r="K3074"/>
  <c r="J3074"/>
  <c r="AF3073"/>
  <c r="AE3073"/>
  <c r="AH3073"/>
  <c r="AB3073"/>
  <c r="AA3073"/>
  <c r="Z3073"/>
  <c r="Y3073"/>
  <c r="W3073"/>
  <c r="V3073"/>
  <c r="U3073"/>
  <c r="T3073"/>
  <c r="S3073"/>
  <c r="R3073"/>
  <c r="Q3073"/>
  <c r="P3073"/>
  <c r="O3073"/>
  <c r="N3073"/>
  <c r="M3073"/>
  <c r="L3073"/>
  <c r="K3073"/>
  <c r="J3073"/>
  <c r="AF3072"/>
  <c r="AE3072"/>
  <c r="AH3072"/>
  <c r="AB3072"/>
  <c r="AA3072"/>
  <c r="Z3072"/>
  <c r="Y3072"/>
  <c r="W3072"/>
  <c r="V3072"/>
  <c r="U3072"/>
  <c r="T3072"/>
  <c r="S3072"/>
  <c r="R3072"/>
  <c r="Q3072"/>
  <c r="P3072"/>
  <c r="O3072"/>
  <c r="N3072"/>
  <c r="M3072"/>
  <c r="L3072"/>
  <c r="K3072"/>
  <c r="J3072"/>
  <c r="AF3071"/>
  <c r="AE3071"/>
  <c r="AH3071"/>
  <c r="AB3071"/>
  <c r="AA3071"/>
  <c r="Z3071"/>
  <c r="Y3071"/>
  <c r="W3071"/>
  <c r="V3071"/>
  <c r="U3071"/>
  <c r="T3071"/>
  <c r="S3071"/>
  <c r="R3071"/>
  <c r="Q3071"/>
  <c r="P3071"/>
  <c r="O3071"/>
  <c r="N3071"/>
  <c r="M3071"/>
  <c r="L3071"/>
  <c r="K3071"/>
  <c r="J3071"/>
  <c r="AF3070"/>
  <c r="AE3070"/>
  <c r="AH3070"/>
  <c r="AB3070"/>
  <c r="AA3070"/>
  <c r="Z3070"/>
  <c r="Y3070"/>
  <c r="W3070"/>
  <c r="V3070"/>
  <c r="U3070"/>
  <c r="T3070"/>
  <c r="S3070"/>
  <c r="R3070"/>
  <c r="Q3070"/>
  <c r="P3070"/>
  <c r="O3070"/>
  <c r="N3070"/>
  <c r="M3070"/>
  <c r="L3070"/>
  <c r="K3070"/>
  <c r="J3070"/>
  <c r="AF3069"/>
  <c r="AE3069"/>
  <c r="AH3069"/>
  <c r="AB3069"/>
  <c r="AA3069"/>
  <c r="Z3069"/>
  <c r="Y3069"/>
  <c r="W3069"/>
  <c r="V3069"/>
  <c r="U3069"/>
  <c r="T3069"/>
  <c r="S3069"/>
  <c r="R3069"/>
  <c r="Q3069"/>
  <c r="P3069"/>
  <c r="O3069"/>
  <c r="N3069"/>
  <c r="M3069"/>
  <c r="L3069"/>
  <c r="K3069"/>
  <c r="J3069"/>
  <c r="AF3068"/>
  <c r="AE3068"/>
  <c r="AH3068"/>
  <c r="AB3068"/>
  <c r="AA3068"/>
  <c r="Z3068"/>
  <c r="Y3068"/>
  <c r="W3068"/>
  <c r="V3068"/>
  <c r="U3068"/>
  <c r="T3068"/>
  <c r="S3068"/>
  <c r="R3068"/>
  <c r="Q3068"/>
  <c r="P3068"/>
  <c r="O3068"/>
  <c r="N3068"/>
  <c r="M3068"/>
  <c r="L3068"/>
  <c r="K3068"/>
  <c r="J3068"/>
  <c r="AF3067"/>
  <c r="AE3067"/>
  <c r="AH3067"/>
  <c r="AB3067"/>
  <c r="AA3067"/>
  <c r="Z3067"/>
  <c r="Y3067"/>
  <c r="W3067"/>
  <c r="V3067"/>
  <c r="U3067"/>
  <c r="T3067"/>
  <c r="S3067"/>
  <c r="R3067"/>
  <c r="Q3067"/>
  <c r="P3067"/>
  <c r="O3067"/>
  <c r="N3067"/>
  <c r="M3067"/>
  <c r="L3067"/>
  <c r="K3067"/>
  <c r="J3067"/>
  <c r="AF3066"/>
  <c r="AE3066"/>
  <c r="AH3066"/>
  <c r="AB3066"/>
  <c r="AA3066"/>
  <c r="Z3066"/>
  <c r="Y3066"/>
  <c r="W3066"/>
  <c r="V3066"/>
  <c r="U3066"/>
  <c r="T3066"/>
  <c r="S3066"/>
  <c r="R3066"/>
  <c r="Q3066"/>
  <c r="P3066"/>
  <c r="O3066"/>
  <c r="N3066"/>
  <c r="M3066"/>
  <c r="L3066"/>
  <c r="K3066"/>
  <c r="J3066"/>
  <c r="AF3065"/>
  <c r="AE3065"/>
  <c r="AH3065"/>
  <c r="AB3065"/>
  <c r="AA3065"/>
  <c r="Z3065"/>
  <c r="Y3065"/>
  <c r="W3065"/>
  <c r="V3065"/>
  <c r="U3065"/>
  <c r="T3065"/>
  <c r="S3065"/>
  <c r="R3065"/>
  <c r="Q3065"/>
  <c r="P3065"/>
  <c r="O3065"/>
  <c r="N3065"/>
  <c r="M3065"/>
  <c r="L3065"/>
  <c r="K3065"/>
  <c r="J3065"/>
  <c r="AF3064"/>
  <c r="AE3064"/>
  <c r="AH3064"/>
  <c r="AB3064"/>
  <c r="AA3064"/>
  <c r="Z3064"/>
  <c r="Y3064"/>
  <c r="W3064"/>
  <c r="V3064"/>
  <c r="U3064"/>
  <c r="T3064"/>
  <c r="S3064"/>
  <c r="R3064"/>
  <c r="Q3064"/>
  <c r="P3064"/>
  <c r="O3064"/>
  <c r="N3064"/>
  <c r="M3064"/>
  <c r="L3064"/>
  <c r="K3064"/>
  <c r="J3064"/>
  <c r="AF3063"/>
  <c r="AE3063"/>
  <c r="AH3063"/>
  <c r="AB3063"/>
  <c r="AA3063"/>
  <c r="Z3063"/>
  <c r="Y3063"/>
  <c r="W3063"/>
  <c r="V3063"/>
  <c r="U3063"/>
  <c r="T3063"/>
  <c r="S3063"/>
  <c r="R3063"/>
  <c r="Q3063"/>
  <c r="P3063"/>
  <c r="O3063"/>
  <c r="N3063"/>
  <c r="M3063"/>
  <c r="L3063"/>
  <c r="K3063"/>
  <c r="J3063"/>
  <c r="AF3062"/>
  <c r="AE3062"/>
  <c r="AH3062"/>
  <c r="AB3062"/>
  <c r="AA3062"/>
  <c r="Z3062"/>
  <c r="Y3062"/>
  <c r="W3062"/>
  <c r="V3062"/>
  <c r="U3062"/>
  <c r="T3062"/>
  <c r="S3062"/>
  <c r="R3062"/>
  <c r="Q3062"/>
  <c r="P3062"/>
  <c r="O3062"/>
  <c r="N3062"/>
  <c r="M3062"/>
  <c r="L3062"/>
  <c r="K3062"/>
  <c r="J3062"/>
  <c r="AF3061"/>
  <c r="AE3061"/>
  <c r="AH3061"/>
  <c r="AB3061"/>
  <c r="AA3061"/>
  <c r="Z3061"/>
  <c r="Y3061"/>
  <c r="W3061"/>
  <c r="V3061"/>
  <c r="U3061"/>
  <c r="T3061"/>
  <c r="S3061"/>
  <c r="R3061"/>
  <c r="Q3061"/>
  <c r="P3061"/>
  <c r="O3061"/>
  <c r="N3061"/>
  <c r="M3061"/>
  <c r="L3061"/>
  <c r="K3061"/>
  <c r="J3061"/>
  <c r="AF3060"/>
  <c r="AE3060"/>
  <c r="AH3060"/>
  <c r="AB3060"/>
  <c r="AA3060"/>
  <c r="Z3060"/>
  <c r="Y3060"/>
  <c r="W3060"/>
  <c r="V3060"/>
  <c r="U3060"/>
  <c r="T3060"/>
  <c r="S3060"/>
  <c r="R3060"/>
  <c r="Q3060"/>
  <c r="P3060"/>
  <c r="O3060"/>
  <c r="N3060"/>
  <c r="M3060"/>
  <c r="L3060"/>
  <c r="K3060"/>
  <c r="J3060"/>
  <c r="AF3059"/>
  <c r="AE3059"/>
  <c r="AH3059"/>
  <c r="AB3059"/>
  <c r="AA3059"/>
  <c r="Z3059"/>
  <c r="Y3059"/>
  <c r="W3059"/>
  <c r="V3059"/>
  <c r="U3059"/>
  <c r="T3059"/>
  <c r="S3059"/>
  <c r="R3059"/>
  <c r="Q3059"/>
  <c r="P3059"/>
  <c r="O3059"/>
  <c r="N3059"/>
  <c r="M3059"/>
  <c r="L3059"/>
  <c r="K3059"/>
  <c r="J3059"/>
  <c r="AF3058"/>
  <c r="AE3058"/>
  <c r="AH3058"/>
  <c r="AB3058"/>
  <c r="AA3058"/>
  <c r="Z3058"/>
  <c r="Y3058"/>
  <c r="W3058"/>
  <c r="V3058"/>
  <c r="U3058"/>
  <c r="T3058"/>
  <c r="S3058"/>
  <c r="R3058"/>
  <c r="Q3058"/>
  <c r="P3058"/>
  <c r="O3058"/>
  <c r="N3058"/>
  <c r="M3058"/>
  <c r="L3058"/>
  <c r="K3058"/>
  <c r="J3058"/>
  <c r="AF3057"/>
  <c r="AE3057"/>
  <c r="AH3057"/>
  <c r="AB3057"/>
  <c r="AA3057"/>
  <c r="Z3057"/>
  <c r="Y3057"/>
  <c r="W3057"/>
  <c r="V3057"/>
  <c r="U3057"/>
  <c r="T3057"/>
  <c r="S3057"/>
  <c r="R3057"/>
  <c r="Q3057"/>
  <c r="P3057"/>
  <c r="O3057"/>
  <c r="N3057"/>
  <c r="M3057"/>
  <c r="L3057"/>
  <c r="K3057"/>
  <c r="J3057"/>
  <c r="AF3056"/>
  <c r="AE3056"/>
  <c r="AH3056"/>
  <c r="AB3056"/>
  <c r="AA3056"/>
  <c r="Z3056"/>
  <c r="Y3056"/>
  <c r="W3056"/>
  <c r="V3056"/>
  <c r="U3056"/>
  <c r="T3056"/>
  <c r="S3056"/>
  <c r="R3056"/>
  <c r="Q3056"/>
  <c r="P3056"/>
  <c r="O3056"/>
  <c r="N3056"/>
  <c r="M3056"/>
  <c r="L3056"/>
  <c r="K3056"/>
  <c r="J3056"/>
  <c r="AF3055"/>
  <c r="AE3055"/>
  <c r="AH3055"/>
  <c r="AB3055"/>
  <c r="AA3055"/>
  <c r="Z3055"/>
  <c r="Y3055"/>
  <c r="W3055"/>
  <c r="V3055"/>
  <c r="U3055"/>
  <c r="T3055"/>
  <c r="S3055"/>
  <c r="R3055"/>
  <c r="Q3055"/>
  <c r="P3055"/>
  <c r="O3055"/>
  <c r="N3055"/>
  <c r="M3055"/>
  <c r="L3055"/>
  <c r="K3055"/>
  <c r="J3055"/>
  <c r="AF3054"/>
  <c r="AE3054"/>
  <c r="AH3054"/>
  <c r="AB3054"/>
  <c r="AA3054"/>
  <c r="Z3054"/>
  <c r="Y3054"/>
  <c r="W3054"/>
  <c r="V3054"/>
  <c r="U3054"/>
  <c r="T3054"/>
  <c r="S3054"/>
  <c r="R3054"/>
  <c r="Q3054"/>
  <c r="P3054"/>
  <c r="O3054"/>
  <c r="N3054"/>
  <c r="M3054"/>
  <c r="L3054"/>
  <c r="K3054"/>
  <c r="J3054"/>
  <c r="AF3053"/>
  <c r="AE3053"/>
  <c r="AH3053"/>
  <c r="AB3053"/>
  <c r="AA3053"/>
  <c r="Z3053"/>
  <c r="Y3053"/>
  <c r="W3053"/>
  <c r="V3053"/>
  <c r="U3053"/>
  <c r="T3053"/>
  <c r="S3053"/>
  <c r="R3053"/>
  <c r="Q3053"/>
  <c r="P3053"/>
  <c r="O3053"/>
  <c r="N3053"/>
  <c r="M3053"/>
  <c r="L3053"/>
  <c r="K3053"/>
  <c r="J3053"/>
  <c r="AF3052"/>
  <c r="AE3052"/>
  <c r="AH3052"/>
  <c r="AB3052"/>
  <c r="AA3052"/>
  <c r="Z3052"/>
  <c r="Y3052"/>
  <c r="W3052"/>
  <c r="V3052"/>
  <c r="U3052"/>
  <c r="T3052"/>
  <c r="S3052"/>
  <c r="R3052"/>
  <c r="Q3052"/>
  <c r="P3052"/>
  <c r="O3052"/>
  <c r="N3052"/>
  <c r="M3052"/>
  <c r="L3052"/>
  <c r="K3052"/>
  <c r="J3052"/>
  <c r="AF3051"/>
  <c r="AE3051"/>
  <c r="AH3051"/>
  <c r="AB3051"/>
  <c r="AA3051"/>
  <c r="Z3051"/>
  <c r="Y3051"/>
  <c r="W3051"/>
  <c r="V3051"/>
  <c r="U3051"/>
  <c r="T3051"/>
  <c r="S3051"/>
  <c r="R3051"/>
  <c r="Q3051"/>
  <c r="P3051"/>
  <c r="O3051"/>
  <c r="N3051"/>
  <c r="M3051"/>
  <c r="L3051"/>
  <c r="K3051"/>
  <c r="J3051"/>
  <c r="AF3050"/>
  <c r="AE3050"/>
  <c r="AH3050"/>
  <c r="AB3050"/>
  <c r="AA3050"/>
  <c r="Z3050"/>
  <c r="Y3050"/>
  <c r="W3050"/>
  <c r="V3050"/>
  <c r="U3050"/>
  <c r="T3050"/>
  <c r="S3050"/>
  <c r="R3050"/>
  <c r="Q3050"/>
  <c r="P3050"/>
  <c r="O3050"/>
  <c r="N3050"/>
  <c r="M3050"/>
  <c r="L3050"/>
  <c r="K3050"/>
  <c r="J3050"/>
  <c r="Z3049"/>
  <c r="Y3049"/>
  <c r="W3049"/>
  <c r="V3049"/>
  <c r="U3049"/>
  <c r="T3049"/>
  <c r="S3049"/>
  <c r="R3049"/>
  <c r="Q3049"/>
  <c r="P3049"/>
  <c r="Z3048"/>
  <c r="Y3048"/>
  <c r="W3048"/>
  <c r="V3048"/>
  <c r="U3048"/>
  <c r="T3048"/>
  <c r="S3048"/>
  <c r="R3048"/>
  <c r="Q3048"/>
  <c r="P3048"/>
  <c r="Z3047"/>
  <c r="Y3047"/>
  <c r="W3047"/>
  <c r="V3047"/>
  <c r="U3047"/>
  <c r="T3047"/>
  <c r="S3047"/>
  <c r="R3047"/>
  <c r="Q3047"/>
  <c r="P3047"/>
  <c r="Z3046"/>
  <c r="Y3046"/>
  <c r="W3046"/>
  <c r="V3046"/>
  <c r="U3046"/>
  <c r="T3046"/>
  <c r="S3046"/>
  <c r="R3046"/>
  <c r="Q3046"/>
  <c r="P3046"/>
  <c r="AA3049"/>
  <c r="AB3049"/>
  <c r="AH3049"/>
  <c r="AE3049"/>
  <c r="AF3049"/>
  <c r="J3049"/>
  <c r="K3049"/>
  <c r="L3049"/>
  <c r="M3049"/>
  <c r="N3049"/>
  <c r="O3049"/>
  <c r="AA3048"/>
  <c r="AB3048"/>
  <c r="AH3048"/>
  <c r="AE3048"/>
  <c r="AF3048"/>
  <c r="J3048"/>
  <c r="K3048"/>
  <c r="L3048"/>
  <c r="M3048"/>
  <c r="N3048"/>
  <c r="O3048"/>
  <c r="AA3047"/>
  <c r="AB3047"/>
  <c r="AH3047"/>
  <c r="AE3047"/>
  <c r="AF3047"/>
  <c r="J3047"/>
  <c r="K3047"/>
  <c r="L3047"/>
  <c r="M3047"/>
  <c r="N3047"/>
  <c r="O3047"/>
  <c r="AA3046"/>
  <c r="AB3046"/>
  <c r="AH3046"/>
  <c r="AE3046"/>
  <c r="AF3046"/>
  <c r="J3046"/>
  <c r="K3046"/>
  <c r="L3046"/>
  <c r="M3046"/>
  <c r="N3046"/>
  <c r="O3046"/>
  <c r="O315" i="2"/>
  <c r="O314"/>
  <c r="O313"/>
  <c r="N315"/>
  <c r="K315"/>
  <c r="L315"/>
  <c r="M315"/>
  <c r="H315"/>
  <c r="I315"/>
  <c r="J315"/>
  <c r="N314"/>
  <c r="K314"/>
  <c r="L314"/>
  <c r="M314"/>
  <c r="H314"/>
  <c r="I314"/>
  <c r="J314"/>
  <c r="N313"/>
  <c r="K313"/>
  <c r="L313"/>
  <c r="M313"/>
  <c r="H313"/>
  <c r="I313"/>
  <c r="J313"/>
  <c r="O312"/>
  <c r="N312"/>
  <c r="K312"/>
  <c r="L312"/>
  <c r="M312"/>
  <c r="H312"/>
  <c r="I312"/>
  <c r="J312"/>
  <c r="AF3045" i="1"/>
  <c r="AE3045"/>
  <c r="AH3045"/>
  <c r="AB3045"/>
  <c r="AA3045"/>
  <c r="Z3045"/>
  <c r="Y3045"/>
  <c r="W3045"/>
  <c r="V3045"/>
  <c r="U3045"/>
  <c r="T3045"/>
  <c r="S3045"/>
  <c r="R3045"/>
  <c r="Q3045"/>
  <c r="P3045"/>
  <c r="O3045"/>
  <c r="N3045"/>
  <c r="M3045"/>
  <c r="L3045"/>
  <c r="K3045"/>
  <c r="J3045"/>
  <c r="AF3044"/>
  <c r="AE3044"/>
  <c r="AH3044"/>
  <c r="AB3044"/>
  <c r="AA3044"/>
  <c r="Z3044"/>
  <c r="Y3044"/>
  <c r="W3044"/>
  <c r="V3044"/>
  <c r="U3044"/>
  <c r="T3044"/>
  <c r="S3044"/>
  <c r="R3044"/>
  <c r="Q3044"/>
  <c r="P3044"/>
  <c r="O3044"/>
  <c r="N3044"/>
  <c r="M3044"/>
  <c r="L3044"/>
  <c r="K3044"/>
  <c r="J3044"/>
  <c r="AF3043"/>
  <c r="AE3043"/>
  <c r="AH3043"/>
  <c r="AB3043"/>
  <c r="AA3043"/>
  <c r="Z3043"/>
  <c r="Y3043"/>
  <c r="W3043"/>
  <c r="V3043"/>
  <c r="U3043"/>
  <c r="T3043"/>
  <c r="S3043"/>
  <c r="R3043"/>
  <c r="Q3043"/>
  <c r="P3043"/>
  <c r="O3043"/>
  <c r="N3043"/>
  <c r="M3043"/>
  <c r="L3043"/>
  <c r="K3043"/>
  <c r="J3043"/>
  <c r="AF3042"/>
  <c r="AE3042"/>
  <c r="AH3042"/>
  <c r="AB3042"/>
  <c r="AA3042"/>
  <c r="Z3042"/>
  <c r="Y3042"/>
  <c r="W3042"/>
  <c r="V3042"/>
  <c r="U3042"/>
  <c r="T3042"/>
  <c r="S3042"/>
  <c r="R3042"/>
  <c r="Q3042"/>
  <c r="P3042"/>
  <c r="O3042"/>
  <c r="N3042"/>
  <c r="M3042"/>
  <c r="L3042"/>
  <c r="K3042"/>
  <c r="J3042"/>
  <c r="AF3041"/>
  <c r="AE3041"/>
  <c r="AH3041"/>
  <c r="AB3041"/>
  <c r="AA3041"/>
  <c r="Z3041"/>
  <c r="Y3041"/>
  <c r="W3041"/>
  <c r="V3041"/>
  <c r="U3041"/>
  <c r="T3041"/>
  <c r="S3041"/>
  <c r="R3041"/>
  <c r="Q3041"/>
  <c r="P3041"/>
  <c r="O3041"/>
  <c r="N3041"/>
  <c r="M3041"/>
  <c r="L3041"/>
  <c r="K3041"/>
  <c r="J3041"/>
  <c r="AF3040"/>
  <c r="AE3040"/>
  <c r="AH3040"/>
  <c r="AB3040"/>
  <c r="AA3040"/>
  <c r="Z3040"/>
  <c r="Y3040"/>
  <c r="W3040"/>
  <c r="V3040"/>
  <c r="U3040"/>
  <c r="T3040"/>
  <c r="S3040"/>
  <c r="R3040"/>
  <c r="Q3040"/>
  <c r="P3040"/>
  <c r="O3040"/>
  <c r="N3040"/>
  <c r="M3040"/>
  <c r="L3040"/>
  <c r="K3040"/>
  <c r="J3040"/>
  <c r="AF3039"/>
  <c r="AE3039"/>
  <c r="AH3039"/>
  <c r="AB3039"/>
  <c r="AA3039"/>
  <c r="Z3039"/>
  <c r="Y3039"/>
  <c r="W3039"/>
  <c r="V3039"/>
  <c r="U3039"/>
  <c r="T3039"/>
  <c r="S3039"/>
  <c r="R3039"/>
  <c r="Q3039"/>
  <c r="P3039"/>
  <c r="O3039"/>
  <c r="N3039"/>
  <c r="M3039"/>
  <c r="L3039"/>
  <c r="K3039"/>
  <c r="J3039"/>
  <c r="AF3038"/>
  <c r="AE3038"/>
  <c r="AH3038"/>
  <c r="AB3038"/>
  <c r="AA3038"/>
  <c r="Z3038"/>
  <c r="Y3038"/>
  <c r="W3038"/>
  <c r="V3038"/>
  <c r="U3038"/>
  <c r="T3038"/>
  <c r="S3038"/>
  <c r="R3038"/>
  <c r="Q3038"/>
  <c r="P3038"/>
  <c r="O3038"/>
  <c r="N3038"/>
  <c r="M3038"/>
  <c r="L3038"/>
  <c r="K3038"/>
  <c r="J3038"/>
  <c r="AF3037"/>
  <c r="AE3037"/>
  <c r="AH3037"/>
  <c r="AB3037"/>
  <c r="AA3037"/>
  <c r="Z3037"/>
  <c r="Y3037"/>
  <c r="W3037"/>
  <c r="V3037"/>
  <c r="U3037"/>
  <c r="T3037"/>
  <c r="S3037"/>
  <c r="R3037"/>
  <c r="Q3037"/>
  <c r="P3037"/>
  <c r="O3037"/>
  <c r="N3037"/>
  <c r="M3037"/>
  <c r="L3037"/>
  <c r="K3037"/>
  <c r="J3037"/>
  <c r="AF3036"/>
  <c r="AE3036"/>
  <c r="AH3036"/>
  <c r="AB3036"/>
  <c r="AA3036"/>
  <c r="Z3036"/>
  <c r="Y3036"/>
  <c r="W3036"/>
  <c r="V3036"/>
  <c r="U3036"/>
  <c r="T3036"/>
  <c r="S3036"/>
  <c r="R3036"/>
  <c r="Q3036"/>
  <c r="P3036"/>
  <c r="O3036"/>
  <c r="N3036"/>
  <c r="M3036"/>
  <c r="L3036"/>
  <c r="K3036"/>
  <c r="J3036"/>
  <c r="AF3035"/>
  <c r="AE3035"/>
  <c r="AH3035"/>
  <c r="AB3035"/>
  <c r="AA3035"/>
  <c r="Z3035"/>
  <c r="Y3035"/>
  <c r="W3035"/>
  <c r="V3035"/>
  <c r="U3035"/>
  <c r="T3035"/>
  <c r="S3035"/>
  <c r="R3035"/>
  <c r="Q3035"/>
  <c r="P3035"/>
  <c r="O3035"/>
  <c r="N3035"/>
  <c r="M3035"/>
  <c r="L3035"/>
  <c r="K3035"/>
  <c r="J3035"/>
  <c r="AF3034"/>
  <c r="AE3034"/>
  <c r="AH3034"/>
  <c r="AB3034"/>
  <c r="AA3034"/>
  <c r="Z3034"/>
  <c r="Y3034"/>
  <c r="W3034"/>
  <c r="V3034"/>
  <c r="U3034"/>
  <c r="T3034"/>
  <c r="S3034"/>
  <c r="R3034"/>
  <c r="Q3034"/>
  <c r="P3034"/>
  <c r="O3034"/>
  <c r="N3034"/>
  <c r="M3034"/>
  <c r="L3034"/>
  <c r="K3034"/>
  <c r="J3034"/>
  <c r="AF3033"/>
  <c r="AE3033"/>
  <c r="AH3033"/>
  <c r="AB3033"/>
  <c r="AA3033"/>
  <c r="Z3033"/>
  <c r="Y3033"/>
  <c r="W3033"/>
  <c r="V3033"/>
  <c r="U3033"/>
  <c r="T3033"/>
  <c r="S3033"/>
  <c r="R3033"/>
  <c r="Q3033"/>
  <c r="P3033"/>
  <c r="O3033"/>
  <c r="N3033"/>
  <c r="M3033"/>
  <c r="L3033"/>
  <c r="K3033"/>
  <c r="J3033"/>
  <c r="AF3032"/>
  <c r="AE3032"/>
  <c r="AH3032"/>
  <c r="AB3032"/>
  <c r="AA3032"/>
  <c r="Z3032"/>
  <c r="Y3032"/>
  <c r="W3032"/>
  <c r="V3032"/>
  <c r="U3032"/>
  <c r="T3032"/>
  <c r="S3032"/>
  <c r="R3032"/>
  <c r="Q3032"/>
  <c r="P3032"/>
  <c r="O3032"/>
  <c r="N3032"/>
  <c r="M3032"/>
  <c r="L3032"/>
  <c r="K3032"/>
  <c r="J3032"/>
  <c r="AF2948"/>
  <c r="AE2948"/>
  <c r="AF2947"/>
  <c r="AE2947"/>
  <c r="AF2946"/>
  <c r="AE2946"/>
  <c r="AF2945"/>
  <c r="AE2945"/>
  <c r="AF2944"/>
  <c r="AE2944"/>
  <c r="AF2943"/>
  <c r="AE2943"/>
  <c r="AF2942"/>
  <c r="AE2942"/>
  <c r="AF2941"/>
  <c r="AE2941"/>
  <c r="AF2940"/>
  <c r="AE2940"/>
  <c r="AF2939"/>
  <c r="AE2939"/>
  <c r="AF2938"/>
  <c r="AE2938"/>
  <c r="AF2937"/>
  <c r="AE2937"/>
  <c r="AF2936"/>
  <c r="AE2936"/>
  <c r="AF2935"/>
  <c r="AE2935"/>
  <c r="AF2934"/>
  <c r="AE2934"/>
  <c r="AF2933"/>
  <c r="AE2933"/>
  <c r="AF2932"/>
  <c r="AE2932"/>
  <c r="AF2931"/>
  <c r="AE2931"/>
  <c r="AF2930"/>
  <c r="AE2930"/>
  <c r="AF2929"/>
  <c r="AE2929"/>
  <c r="AF2928"/>
  <c r="AE2928"/>
  <c r="AF2927"/>
  <c r="AE2927"/>
  <c r="AF2926"/>
  <c r="AE2926"/>
  <c r="AF2925"/>
  <c r="AE2925"/>
  <c r="AF2924"/>
  <c r="AE2924"/>
  <c r="AF2923"/>
  <c r="AE2923"/>
  <c r="AF2639"/>
  <c r="AE2639"/>
  <c r="AF2638"/>
  <c r="AE2638"/>
  <c r="AF2637"/>
  <c r="AE2637"/>
  <c r="AF2636"/>
  <c r="AE2636"/>
  <c r="AF2635"/>
  <c r="AE2635"/>
  <c r="AF2634"/>
  <c r="AE2634"/>
  <c r="AF2633"/>
  <c r="AE2633"/>
  <c r="AF2632"/>
  <c r="AE2632"/>
  <c r="AF2631"/>
  <c r="AE2631"/>
  <c r="AF2630"/>
  <c r="AE2630"/>
  <c r="AF2629"/>
  <c r="AE2629"/>
  <c r="AF2628"/>
  <c r="AE2628"/>
  <c r="AF2627"/>
  <c r="AE2627"/>
  <c r="AF2626"/>
  <c r="AE2626"/>
  <c r="AF2625"/>
  <c r="AE2625"/>
  <c r="AF2624"/>
  <c r="AE2624"/>
  <c r="AF2623"/>
  <c r="AE2623"/>
  <c r="AF2622"/>
  <c r="AE2622"/>
  <c r="AF2621"/>
  <c r="AE2621"/>
  <c r="AF2620"/>
  <c r="AE2620"/>
  <c r="AF2619"/>
  <c r="AE2619"/>
  <c r="AF2618"/>
  <c r="AE2618"/>
  <c r="AF2617"/>
  <c r="AE2617"/>
  <c r="AF2616"/>
  <c r="AE2616"/>
  <c r="AF2615"/>
  <c r="AE2615"/>
  <c r="AF2614"/>
  <c r="AE2614"/>
  <c r="AF2613"/>
  <c r="AE2613"/>
  <c r="AF2612"/>
  <c r="AE2612"/>
  <c r="AF2611"/>
  <c r="AE2611"/>
  <c r="AF2610"/>
  <c r="AE2610"/>
  <c r="AF2609"/>
  <c r="AE2609"/>
  <c r="AF2608"/>
  <c r="AE2608"/>
  <c r="AF2607"/>
  <c r="AE2607"/>
  <c r="AF2606"/>
  <c r="AE2606"/>
  <c r="AF2605"/>
  <c r="AE2605"/>
  <c r="AF2604"/>
  <c r="AE2604"/>
  <c r="AF2603"/>
  <c r="AE2603"/>
  <c r="AF2602"/>
  <c r="AE2602"/>
  <c r="AF2601"/>
  <c r="AE2601"/>
  <c r="AF2600"/>
  <c r="AE2600"/>
  <c r="AF2599"/>
  <c r="AE2599"/>
  <c r="AF2598"/>
  <c r="AE2598"/>
  <c r="AF2597"/>
  <c r="AE2597"/>
  <c r="AF2596"/>
  <c r="AE2596"/>
  <c r="AF2595"/>
  <c r="AE2595"/>
  <c r="AF2594"/>
  <c r="AE2594"/>
  <c r="AF2593"/>
  <c r="AE2593"/>
  <c r="AF2592"/>
  <c r="AE2592"/>
  <c r="AF2591"/>
  <c r="AE2591"/>
  <c r="AF2590"/>
  <c r="AE2590"/>
  <c r="AF2589"/>
  <c r="AE2589"/>
  <c r="AF2588"/>
  <c r="AE2588"/>
  <c r="AF2587"/>
  <c r="AE2587"/>
  <c r="AF2586"/>
  <c r="AE2586"/>
  <c r="AF2585"/>
  <c r="AE2585"/>
  <c r="AF2584"/>
  <c r="AE2584"/>
  <c r="AF2583"/>
  <c r="AE2583"/>
  <c r="AF2582"/>
  <c r="AE2582"/>
  <c r="AF2581"/>
  <c r="AE2581"/>
  <c r="AF2580"/>
  <c r="AE2580"/>
  <c r="AF2579"/>
  <c r="AE2579"/>
  <c r="AF2578"/>
  <c r="AE2578"/>
  <c r="AF2577"/>
  <c r="AE2577"/>
  <c r="AF2576"/>
  <c r="AE2576"/>
  <c r="AF2575"/>
  <c r="AE2575"/>
  <c r="AF2574"/>
  <c r="AE2574"/>
  <c r="AF2573"/>
  <c r="AE2573"/>
  <c r="AF2572"/>
  <c r="AE2572"/>
  <c r="AF2571"/>
  <c r="AE2571"/>
  <c r="AF2570"/>
  <c r="AE2570"/>
  <c r="AF2569"/>
  <c r="AE2569"/>
  <c r="AF2568"/>
  <c r="AE2568"/>
  <c r="AF2567"/>
  <c r="AE2567"/>
  <c r="AF2566"/>
  <c r="AE2566"/>
  <c r="AF2565"/>
  <c r="AE2565"/>
  <c r="AF2564"/>
  <c r="AE2564"/>
  <c r="AF2563"/>
  <c r="AE2563"/>
  <c r="AF2562"/>
  <c r="AE2562"/>
  <c r="AF2561"/>
  <c r="AE2561"/>
  <c r="AF2560"/>
  <c r="AE2560"/>
  <c r="AF2559"/>
  <c r="AE2559"/>
  <c r="AF2558"/>
  <c r="AE2558"/>
  <c r="AF2557"/>
  <c r="AE2557"/>
  <c r="AF2556"/>
  <c r="AE2556"/>
  <c r="AF2555"/>
  <c r="AE2555"/>
  <c r="AF2554"/>
  <c r="AE2554"/>
  <c r="AF2553"/>
  <c r="AE2553"/>
  <c r="AF2552"/>
  <c r="AE2552"/>
  <c r="AF2551"/>
  <c r="AE2551"/>
  <c r="AF2550"/>
  <c r="AE2550"/>
  <c r="AF2549"/>
  <c r="AE2549"/>
  <c r="AF2548"/>
  <c r="AE2548"/>
  <c r="AF2547"/>
  <c r="AE2547"/>
  <c r="AF2546"/>
  <c r="AE2546"/>
  <c r="AF2545"/>
  <c r="AE2545"/>
  <c r="AF2544"/>
  <c r="AE2544"/>
  <c r="AF2543"/>
  <c r="AE2543"/>
  <c r="AF2542"/>
  <c r="AE2542"/>
  <c r="AF2541"/>
  <c r="AE2541"/>
  <c r="AF2540"/>
  <c r="AE2540"/>
  <c r="AF2539"/>
  <c r="AE2539"/>
  <c r="AF2538"/>
  <c r="AE2538"/>
  <c r="AF2537"/>
  <c r="AE2537"/>
  <c r="AF2536"/>
  <c r="AE2536"/>
  <c r="AF2182"/>
  <c r="AE2182"/>
  <c r="AF2181"/>
  <c r="AE2181"/>
  <c r="AF2180"/>
  <c r="AE2180"/>
  <c r="AF2179"/>
  <c r="AE2179"/>
  <c r="AF2178"/>
  <c r="AE2178"/>
  <c r="AF2177"/>
  <c r="AE2177"/>
  <c r="AF2176"/>
  <c r="AE2176"/>
  <c r="AF2175"/>
  <c r="AE2175"/>
  <c r="AF2174"/>
  <c r="AE2174"/>
  <c r="AF2173"/>
  <c r="AE2173"/>
  <c r="AF2172"/>
  <c r="AE2172"/>
  <c r="AF2171"/>
  <c r="AE2171"/>
  <c r="AF2170"/>
  <c r="AE2170"/>
  <c r="AF2169"/>
  <c r="AE2169"/>
  <c r="AF2168"/>
  <c r="AE2168"/>
  <c r="AF2167"/>
  <c r="AE2167"/>
  <c r="AF2166"/>
  <c r="AE2166"/>
  <c r="AF2165"/>
  <c r="AE2165"/>
  <c r="AF2164"/>
  <c r="AE2164"/>
  <c r="AF2163"/>
  <c r="AE2163"/>
  <c r="AF2162"/>
  <c r="AE2162"/>
  <c r="AF2161"/>
  <c r="AE2161"/>
  <c r="AF2160"/>
  <c r="AE2160"/>
  <c r="AF2159"/>
  <c r="AE2159"/>
  <c r="AF2158"/>
  <c r="AE2158"/>
  <c r="AF2157"/>
  <c r="AE2157"/>
  <c r="AF2156"/>
  <c r="AE2156"/>
  <c r="AF2155"/>
  <c r="AE2155"/>
  <c r="AF2154"/>
  <c r="AE2154"/>
  <c r="AF2153"/>
  <c r="AE2153"/>
  <c r="AF2152"/>
  <c r="AE2152"/>
  <c r="AF2151"/>
  <c r="AE2151"/>
  <c r="AF2150"/>
  <c r="AE2150"/>
  <c r="AF2149"/>
  <c r="AE2149"/>
  <c r="AF2148"/>
  <c r="AE2148"/>
  <c r="AF2147"/>
  <c r="AE2147"/>
  <c r="AF2146"/>
  <c r="AE2146"/>
  <c r="AF2145"/>
  <c r="AE2145"/>
  <c r="AF2144"/>
  <c r="AE2144"/>
  <c r="AF2143"/>
  <c r="AE2143"/>
  <c r="AF2142"/>
  <c r="AE2142"/>
  <c r="AF2141"/>
  <c r="AE2141"/>
  <c r="AF2140"/>
  <c r="AE2140"/>
  <c r="AF2139"/>
  <c r="AE2139"/>
  <c r="AF2138"/>
  <c r="AE2138"/>
  <c r="AF2137"/>
  <c r="AE2137"/>
  <c r="AF2136"/>
  <c r="AE2136"/>
  <c r="AF2135"/>
  <c r="AE2135"/>
  <c r="AF2134"/>
  <c r="AE2134"/>
  <c r="AF2133"/>
  <c r="AE2133"/>
  <c r="AF2132"/>
  <c r="AE2132"/>
  <c r="AF2131"/>
  <c r="AE2131"/>
  <c r="AF2130"/>
  <c r="AE2130"/>
  <c r="AF2129"/>
  <c r="AE2129"/>
  <c r="AF2128"/>
  <c r="AE2128"/>
  <c r="AF2127"/>
  <c r="AE2127"/>
  <c r="AF2126"/>
  <c r="AE2126"/>
  <c r="AF2125"/>
  <c r="AE2125"/>
  <c r="AF2124"/>
  <c r="AE2124"/>
  <c r="AF2123"/>
  <c r="AE2123"/>
  <c r="AF2122"/>
  <c r="AE2122"/>
  <c r="AF2121"/>
  <c r="AE2121"/>
  <c r="AF2120"/>
  <c r="AE2120"/>
  <c r="AF2119"/>
  <c r="AE2119"/>
  <c r="AF2118"/>
  <c r="AE2118"/>
  <c r="AF2117"/>
  <c r="AE2117"/>
  <c r="AF2116"/>
  <c r="AE2116"/>
  <c r="AF2115"/>
  <c r="AE2115"/>
  <c r="AF2114"/>
  <c r="AE2114"/>
  <c r="AF2113"/>
  <c r="AE2113"/>
  <c r="AF2112"/>
  <c r="AE2112"/>
  <c r="AF2111"/>
  <c r="AE2111"/>
  <c r="AF2110"/>
  <c r="AE2110"/>
  <c r="AF2109"/>
  <c r="AE2109"/>
  <c r="AF2108"/>
  <c r="AE2108"/>
  <c r="AF2107"/>
  <c r="AE2107"/>
  <c r="AF2106"/>
  <c r="AE2106"/>
  <c r="AF2105"/>
  <c r="AE2105"/>
  <c r="AF2104"/>
  <c r="AE2104"/>
  <c r="AF2103"/>
  <c r="AE2103"/>
  <c r="AF2102"/>
  <c r="AE2102"/>
  <c r="AF2101"/>
  <c r="AE2101"/>
  <c r="AF2100"/>
  <c r="AE2100"/>
  <c r="AF2099"/>
  <c r="AE2099"/>
  <c r="AF2098"/>
  <c r="AE2098"/>
  <c r="AF2097"/>
  <c r="AE2097"/>
  <c r="AF2096"/>
  <c r="AE2096"/>
  <c r="AF2095"/>
  <c r="AE2095"/>
  <c r="AF2094"/>
  <c r="AE2094"/>
  <c r="AF2093"/>
  <c r="AE2093"/>
  <c r="AF2092"/>
  <c r="AE2092"/>
  <c r="AF2091"/>
  <c r="AE2091"/>
  <c r="AF2090"/>
  <c r="AE2090"/>
  <c r="AF2089"/>
  <c r="AE2089"/>
  <c r="AF2088"/>
  <c r="AE2088"/>
  <c r="AF2087"/>
  <c r="AE2087"/>
  <c r="AF2086"/>
  <c r="AE2086"/>
  <c r="AF2085"/>
  <c r="AE2085"/>
  <c r="AF2084"/>
  <c r="AE2084"/>
  <c r="AF2083"/>
  <c r="AE2083"/>
  <c r="AF2082"/>
  <c r="AE2082"/>
  <c r="AF2081"/>
  <c r="AE2081"/>
  <c r="AF2080"/>
  <c r="AE2080"/>
  <c r="AF2079"/>
  <c r="AE2079"/>
  <c r="AF2078"/>
  <c r="AE2078"/>
  <c r="AF2077"/>
  <c r="AE2077"/>
  <c r="AF2076"/>
  <c r="AE2076"/>
  <c r="AF2075"/>
  <c r="AE2075"/>
  <c r="AF2074"/>
  <c r="AE2074"/>
  <c r="AF2073"/>
  <c r="AE2073"/>
  <c r="AF2072"/>
  <c r="AE2072"/>
  <c r="AF2071"/>
  <c r="AE2071"/>
  <c r="AF2070"/>
  <c r="AE2070"/>
  <c r="AF2069"/>
  <c r="AE2069"/>
  <c r="AF2068"/>
  <c r="AE2068"/>
  <c r="AF2067"/>
  <c r="AE2067"/>
  <c r="AF2066"/>
  <c r="AE2066"/>
  <c r="AF2065"/>
  <c r="AE2065"/>
  <c r="AF2064"/>
  <c r="AE2064"/>
  <c r="AF2063"/>
  <c r="AE2063"/>
  <c r="AF2062"/>
  <c r="AE2062"/>
  <c r="AF2061"/>
  <c r="AE2061"/>
  <c r="AF2060"/>
  <c r="AE2060"/>
  <c r="AF2059"/>
  <c r="AE2059"/>
  <c r="AF2058"/>
  <c r="AE2058"/>
  <c r="AF2057"/>
  <c r="AE2057"/>
  <c r="AF2056"/>
  <c r="AE2056"/>
  <c r="AF2055"/>
  <c r="AE2055"/>
  <c r="AF2054"/>
  <c r="AE2054"/>
  <c r="AF2053"/>
  <c r="AE2053"/>
  <c r="AF2052"/>
  <c r="AE2052"/>
  <c r="AF2051"/>
  <c r="AE2051"/>
  <c r="AF2050"/>
  <c r="AE2050"/>
  <c r="AF2049"/>
  <c r="AE2049"/>
  <c r="AF2048"/>
  <c r="AE2048"/>
  <c r="AF2047"/>
  <c r="AE2047"/>
  <c r="AF2046"/>
  <c r="AE2046"/>
  <c r="AF2045"/>
  <c r="AE2045"/>
  <c r="AF2044"/>
  <c r="AE2044"/>
  <c r="AF2043"/>
  <c r="AE2043"/>
  <c r="AF2042"/>
  <c r="AE2042"/>
  <c r="AF2041"/>
  <c r="AE2041"/>
  <c r="AF2040"/>
  <c r="AE2040"/>
  <c r="AF2039"/>
  <c r="AE2039"/>
  <c r="AF2038"/>
  <c r="AE2038"/>
  <c r="AF2037"/>
  <c r="AE2037"/>
  <c r="AF2036"/>
  <c r="AE2036"/>
  <c r="AF2035"/>
  <c r="AE2035"/>
  <c r="AF2034"/>
  <c r="AE2034"/>
  <c r="AF2033"/>
  <c r="AE2033"/>
  <c r="AF2032"/>
  <c r="AE2032"/>
  <c r="AF2031"/>
  <c r="AE2031"/>
  <c r="AF2030"/>
  <c r="AE2030"/>
  <c r="AF2029"/>
  <c r="AE2029"/>
  <c r="AF2028"/>
  <c r="AE2028"/>
  <c r="AF2027"/>
  <c r="AE2027"/>
  <c r="AF2026"/>
  <c r="AE2026"/>
  <c r="AF2025"/>
  <c r="AE2025"/>
  <c r="AF2024"/>
  <c r="AE2024"/>
  <c r="AF2023"/>
  <c r="AE2023"/>
  <c r="AF2022"/>
  <c r="AE2022"/>
  <c r="AF2021"/>
  <c r="AE2021"/>
  <c r="AF2020"/>
  <c r="AE2020"/>
  <c r="AF2019"/>
  <c r="AE2019"/>
  <c r="AF2018"/>
  <c r="AE2018"/>
  <c r="AF2017"/>
  <c r="AE2017"/>
  <c r="AF2016"/>
  <c r="AE2016"/>
  <c r="AF2015"/>
  <c r="AE2015"/>
  <c r="AF2014"/>
  <c r="AE2014"/>
  <c r="AF2013"/>
  <c r="AE2013"/>
  <c r="AF2012"/>
  <c r="AE2012"/>
  <c r="AF2011"/>
  <c r="AE2011"/>
  <c r="AF2010"/>
  <c r="AE2010"/>
  <c r="AF2009"/>
  <c r="AE2009"/>
  <c r="AF2008"/>
  <c r="AE2008"/>
  <c r="AF2007"/>
  <c r="AE2007"/>
  <c r="AF2006"/>
  <c r="AE2006"/>
  <c r="AF2005"/>
  <c r="AE2005"/>
  <c r="AF2004"/>
  <c r="AE2004"/>
  <c r="AF2003"/>
  <c r="AE2003"/>
  <c r="AF2002"/>
  <c r="AE2002"/>
  <c r="AF2001"/>
  <c r="AE2001"/>
  <c r="AF2000"/>
  <c r="AE2000"/>
  <c r="AF1999"/>
  <c r="AE1999"/>
  <c r="AF1998"/>
  <c r="AE1998"/>
  <c r="AF1997"/>
  <c r="AE1997"/>
  <c r="AF1996"/>
  <c r="AE1996"/>
  <c r="AF1995"/>
  <c r="AE1995"/>
  <c r="AF1994"/>
  <c r="AE1994"/>
  <c r="AF1993"/>
  <c r="AE1993"/>
  <c r="AF1992"/>
  <c r="AE1992"/>
  <c r="AF1991"/>
  <c r="AE1991"/>
  <c r="AF1990"/>
  <c r="AE1990"/>
  <c r="AF1989"/>
  <c r="AE1989"/>
  <c r="AF1988"/>
  <c r="AE1988"/>
  <c r="AF1987"/>
  <c r="AE1987"/>
  <c r="AF1986"/>
  <c r="AE1986"/>
  <c r="AF1985"/>
  <c r="AE1985"/>
  <c r="AF1984"/>
  <c r="AE1984"/>
  <c r="AF1983"/>
  <c r="AE1983"/>
  <c r="AF1982"/>
  <c r="AE1982"/>
  <c r="AF1981"/>
  <c r="AE1981"/>
  <c r="AF1980"/>
  <c r="AE1980"/>
  <c r="AF1979"/>
  <c r="AE1979"/>
  <c r="AF1978"/>
  <c r="AE1978"/>
  <c r="AF1977"/>
  <c r="AE1977"/>
  <c r="AF1976"/>
  <c r="AE1976"/>
  <c r="AF1975"/>
  <c r="AE1975"/>
  <c r="AF1974"/>
  <c r="AE1974"/>
  <c r="AF1973"/>
  <c r="AE1973"/>
  <c r="AF1972"/>
  <c r="AE1972"/>
  <c r="AF1971"/>
  <c r="AE1971"/>
  <c r="AF1970"/>
  <c r="AE1970"/>
  <c r="AF1969"/>
  <c r="AE1969"/>
  <c r="AF1968"/>
  <c r="AE1968"/>
  <c r="AF1967"/>
  <c r="AE1967"/>
  <c r="AF1966"/>
  <c r="AE1966"/>
  <c r="AF1965"/>
  <c r="AE1965"/>
  <c r="AF1964"/>
  <c r="AE1964"/>
  <c r="AF1963"/>
  <c r="AE1963"/>
  <c r="AF1962"/>
  <c r="AE1962"/>
  <c r="AF1961"/>
  <c r="AE1961"/>
  <c r="AF1960"/>
  <c r="AE1960"/>
  <c r="AF1959"/>
  <c r="AE1959"/>
  <c r="AF1958"/>
  <c r="AE1958"/>
  <c r="AF1291"/>
  <c r="AE1291"/>
  <c r="AF1290"/>
  <c r="AE1290"/>
  <c r="AF1289"/>
  <c r="AE1289"/>
  <c r="AF1288"/>
  <c r="AE1288"/>
  <c r="AF1287"/>
  <c r="AE1287"/>
  <c r="AF1286"/>
  <c r="AE1286"/>
  <c r="AF1285"/>
  <c r="AE1285"/>
  <c r="AF1284"/>
  <c r="AE1284"/>
  <c r="AF1283"/>
  <c r="AE1283"/>
  <c r="AF1282"/>
  <c r="AE1282"/>
  <c r="AF1281"/>
  <c r="AE1281"/>
  <c r="AF1280"/>
  <c r="AE1280"/>
  <c r="AF1279"/>
  <c r="AE1279"/>
  <c r="AF1278"/>
  <c r="AE1278"/>
  <c r="AF1277"/>
  <c r="AE1277"/>
  <c r="AF1276"/>
  <c r="AE1276"/>
  <c r="AF1275"/>
  <c r="AE1275"/>
  <c r="AF1274"/>
  <c r="AE1274"/>
  <c r="AF1273"/>
  <c r="AE1273"/>
  <c r="AF1272"/>
  <c r="AE1272"/>
  <c r="AF1271"/>
  <c r="AE1271"/>
  <c r="AF1270"/>
  <c r="AE1270"/>
  <c r="AF1269"/>
  <c r="AE1269"/>
  <c r="AF1268"/>
  <c r="AE1268"/>
  <c r="AF1267"/>
  <c r="AE1267"/>
  <c r="AF1266"/>
  <c r="AE1266"/>
  <c r="AF1265"/>
  <c r="AE1265"/>
  <c r="AF1264"/>
  <c r="AE1264"/>
  <c r="AF1263"/>
  <c r="AE1263"/>
  <c r="AF1262"/>
  <c r="AE1262"/>
  <c r="AF1261"/>
  <c r="AE1261"/>
  <c r="AF1260"/>
  <c r="AE1260"/>
  <c r="AF1259"/>
  <c r="AE1259"/>
  <c r="AF1258"/>
  <c r="AE1258"/>
  <c r="AF1257"/>
  <c r="AE1257"/>
  <c r="AF1256"/>
  <c r="AE1256"/>
  <c r="AF1255"/>
  <c r="AE1255"/>
  <c r="AF1254"/>
  <c r="AE1254"/>
  <c r="AF1253"/>
  <c r="AE1253"/>
  <c r="AF1252"/>
  <c r="AE1252"/>
  <c r="AF1251"/>
  <c r="AE1251"/>
  <c r="AF1250"/>
  <c r="AE1250"/>
  <c r="AF1249"/>
  <c r="AE1249"/>
  <c r="AF1248"/>
  <c r="AE1248"/>
  <c r="AF1247"/>
  <c r="AE1247"/>
  <c r="AF1246"/>
  <c r="AE1246"/>
  <c r="AF1245"/>
  <c r="AE1245"/>
  <c r="AF1244"/>
  <c r="AE1244"/>
  <c r="AF1243"/>
  <c r="AE1243"/>
  <c r="AF1242"/>
  <c r="AE1242"/>
  <c r="AF1241"/>
  <c r="AE1241"/>
  <c r="AF1240"/>
  <c r="AE1240"/>
  <c r="AF1239"/>
  <c r="AE1239"/>
  <c r="AF1238"/>
  <c r="AE1238"/>
  <c r="AF1237"/>
  <c r="AE1237"/>
  <c r="AF1236"/>
  <c r="AE1236"/>
  <c r="AF1235"/>
  <c r="AE1235"/>
  <c r="AF1234"/>
  <c r="AE1234"/>
  <c r="AF1233"/>
  <c r="AE1233"/>
  <c r="AF1232"/>
  <c r="AE1232"/>
  <c r="AF1231"/>
  <c r="AE1231"/>
  <c r="AF1230"/>
  <c r="AE1230"/>
  <c r="AF1229"/>
  <c r="AE1229"/>
  <c r="AF1228"/>
  <c r="AE1228"/>
  <c r="AF1227"/>
  <c r="AE1227"/>
  <c r="AF1226"/>
  <c r="AE1226"/>
  <c r="AF1225"/>
  <c r="AE1225"/>
  <c r="AF1224"/>
  <c r="AE1224"/>
  <c r="AF1223"/>
  <c r="AE1223"/>
  <c r="AF1222"/>
  <c r="AE1222"/>
  <c r="AF1221"/>
  <c r="AE1221"/>
  <c r="AF1220"/>
  <c r="AE1220"/>
  <c r="AF1219"/>
  <c r="AE1219"/>
  <c r="AF1218"/>
  <c r="AE1218"/>
  <c r="AF1217"/>
  <c r="AE1217"/>
  <c r="AF1216"/>
  <c r="AE1216"/>
  <c r="AF1215"/>
  <c r="AE1215"/>
  <c r="AF1214"/>
  <c r="AE1214"/>
  <c r="AF1213"/>
  <c r="AE1213"/>
  <c r="AF1212"/>
  <c r="AE1212"/>
  <c r="AF1211"/>
  <c r="AE1211"/>
  <c r="AF1210"/>
  <c r="AE1210"/>
  <c r="AF1209"/>
  <c r="AE1209"/>
  <c r="AF1208"/>
  <c r="AE1208"/>
  <c r="AF1207"/>
  <c r="AE1207"/>
  <c r="AF1206"/>
  <c r="AE1206"/>
  <c r="AF1205"/>
  <c r="AE1205"/>
  <c r="AF1204"/>
  <c r="AE1204"/>
  <c r="AF1203"/>
  <c r="AE1203"/>
  <c r="AF1202"/>
  <c r="AE1202"/>
  <c r="AF1201"/>
  <c r="AE1201"/>
  <c r="AF1200"/>
  <c r="AE1200"/>
  <c r="AF1199"/>
  <c r="AE1199"/>
  <c r="AF1198"/>
  <c r="AE1198"/>
  <c r="AF1197"/>
  <c r="AE1197"/>
  <c r="AF1196"/>
  <c r="AE1196"/>
  <c r="AF1195"/>
  <c r="AE1195"/>
  <c r="AF1194"/>
  <c r="AE1194"/>
  <c r="AF1193"/>
  <c r="AE1193"/>
  <c r="AF1192"/>
  <c r="AE1192"/>
  <c r="AF1191"/>
  <c r="AE1191"/>
  <c r="AF1190"/>
  <c r="AE1190"/>
  <c r="AF1189"/>
  <c r="AE1189"/>
  <c r="AF1188"/>
  <c r="AE1188"/>
  <c r="AF1187"/>
  <c r="AE1187"/>
  <c r="AF1186"/>
  <c r="AE1186"/>
  <c r="AF1185"/>
  <c r="AE1185"/>
  <c r="AF1184"/>
  <c r="AE1184"/>
  <c r="AF1183"/>
  <c r="AE1183"/>
  <c r="AF1182"/>
  <c r="AE1182"/>
  <c r="AF1181"/>
  <c r="AE1181"/>
  <c r="AF1047"/>
  <c r="AE1047"/>
  <c r="AF1046"/>
  <c r="AE1046"/>
  <c r="AF1045"/>
  <c r="AE1045"/>
  <c r="AF1044"/>
  <c r="AE1044"/>
  <c r="AF1043"/>
  <c r="AE1043"/>
  <c r="AF1042"/>
  <c r="AE1042"/>
  <c r="AF1041"/>
  <c r="AE1041"/>
  <c r="AF1040"/>
  <c r="AE1040"/>
  <c r="AF1039"/>
  <c r="AE1039"/>
  <c r="AF1038"/>
  <c r="AE1038"/>
  <c r="AF1037"/>
  <c r="AE1037"/>
  <c r="AF1036"/>
  <c r="AE1036"/>
  <c r="AF1035"/>
  <c r="AE1035"/>
  <c r="AF1034"/>
  <c r="AE1034"/>
  <c r="AF1033"/>
  <c r="AE1033"/>
  <c r="AF1032"/>
  <c r="AE1032"/>
  <c r="AF1031"/>
  <c r="AE1031"/>
  <c r="AF1030"/>
  <c r="AE1030"/>
  <c r="AF1029"/>
  <c r="AE1029"/>
  <c r="AF1028"/>
  <c r="AE1028"/>
  <c r="AF1027"/>
  <c r="AE1027"/>
  <c r="AF1026"/>
  <c r="AE1026"/>
  <c r="AF1025"/>
  <c r="AE1025"/>
  <c r="AF1024"/>
  <c r="AE1024"/>
  <c r="AF1023"/>
  <c r="AE1023"/>
  <c r="AF1022"/>
  <c r="AE1022"/>
  <c r="AF1021"/>
  <c r="AE1021"/>
  <c r="AF1020"/>
  <c r="AE1020"/>
  <c r="AF1019"/>
  <c r="AE1019"/>
  <c r="AF1018"/>
  <c r="AE1018"/>
  <c r="AF1017"/>
  <c r="AE1017"/>
  <c r="AF1016"/>
  <c r="AE1016"/>
  <c r="AF1015"/>
  <c r="AE1015"/>
  <c r="AF1014"/>
  <c r="AE1014"/>
  <c r="AF1013"/>
  <c r="AE1013"/>
  <c r="AF1012"/>
  <c r="AE1012"/>
  <c r="AF1011"/>
  <c r="AE1011"/>
  <c r="AF1010"/>
  <c r="AE1010"/>
  <c r="AF1009"/>
  <c r="AE1009"/>
  <c r="AF1008"/>
  <c r="AE1008"/>
  <c r="AF1007"/>
  <c r="AE1007"/>
  <c r="AF1006"/>
  <c r="AE1006"/>
  <c r="AF1005"/>
  <c r="AE1005"/>
  <c r="AF1004"/>
  <c r="AE1004"/>
  <c r="AF1003"/>
  <c r="AE1003"/>
  <c r="AF1002"/>
  <c r="AE1002"/>
  <c r="AF1001"/>
  <c r="AE1001"/>
  <c r="AF1000"/>
  <c r="AE1000"/>
  <c r="AF999"/>
  <c r="AE999"/>
  <c r="AF998"/>
  <c r="AE998"/>
  <c r="AF997"/>
  <c r="AE997"/>
  <c r="AF996"/>
  <c r="AE996"/>
  <c r="AF995"/>
  <c r="AE995"/>
  <c r="AF994"/>
  <c r="AE994"/>
  <c r="AF993"/>
  <c r="AE993"/>
  <c r="AF992"/>
  <c r="AE992"/>
  <c r="AF991"/>
  <c r="AE991"/>
  <c r="AF990"/>
  <c r="AE990"/>
  <c r="AF989"/>
  <c r="AE989"/>
  <c r="AF988"/>
  <c r="AE988"/>
  <c r="AF987"/>
  <c r="AE987"/>
  <c r="AF986"/>
  <c r="AE986"/>
  <c r="AF985"/>
  <c r="AE985"/>
  <c r="AF984"/>
  <c r="AE984"/>
  <c r="AF983"/>
  <c r="AE983"/>
  <c r="AF982"/>
  <c r="AE982"/>
  <c r="AF981"/>
  <c r="AE981"/>
  <c r="AF980"/>
  <c r="AE980"/>
  <c r="AF979"/>
  <c r="AE979"/>
  <c r="AF978"/>
  <c r="AE978"/>
  <c r="AF977"/>
  <c r="AE977"/>
  <c r="AF976"/>
  <c r="AE976"/>
  <c r="AF975"/>
  <c r="AE975"/>
  <c r="AF974"/>
  <c r="AE974"/>
  <c r="AF973"/>
  <c r="AE973"/>
  <c r="AF972"/>
  <c r="AE972"/>
  <c r="AF971"/>
  <c r="AE971"/>
  <c r="AF970"/>
  <c r="AE970"/>
  <c r="AF969"/>
  <c r="AE969"/>
  <c r="AF968"/>
  <c r="AE968"/>
  <c r="AF967"/>
  <c r="AE967"/>
  <c r="AF966"/>
  <c r="AE966"/>
  <c r="AF965"/>
  <c r="AE965"/>
  <c r="AF964"/>
  <c r="AE964"/>
  <c r="AF963"/>
  <c r="AE963"/>
  <c r="AF962"/>
  <c r="AE962"/>
  <c r="AF961"/>
  <c r="AE961"/>
  <c r="AF960"/>
  <c r="AE960"/>
  <c r="AF959"/>
  <c r="AE959"/>
  <c r="AF958"/>
  <c r="AE958"/>
  <c r="AF957"/>
  <c r="AE957"/>
  <c r="AF956"/>
  <c r="AE956"/>
  <c r="AF955"/>
  <c r="AE955"/>
  <c r="AF954"/>
  <c r="AE954"/>
  <c r="AF953"/>
  <c r="AE953"/>
  <c r="AF952"/>
  <c r="AE952"/>
  <c r="AF951"/>
  <c r="AE951"/>
  <c r="AF950"/>
  <c r="AE950"/>
  <c r="AF949"/>
  <c r="AE949"/>
  <c r="AF948"/>
  <c r="AE948"/>
  <c r="AF947"/>
  <c r="AE947"/>
  <c r="AF946"/>
  <c r="AE946"/>
  <c r="AF945"/>
  <c r="AE945"/>
  <c r="AF944"/>
  <c r="AE944"/>
  <c r="AF943"/>
  <c r="AE943"/>
  <c r="AF942"/>
  <c r="AE942"/>
  <c r="AF941"/>
  <c r="AE941"/>
  <c r="AF940"/>
  <c r="AE940"/>
  <c r="AF939"/>
  <c r="AE939"/>
  <c r="AF938"/>
  <c r="AE938"/>
  <c r="AF937"/>
  <c r="AE937"/>
  <c r="AF936"/>
  <c r="AE936"/>
  <c r="AF935"/>
  <c r="AE935"/>
  <c r="AF934"/>
  <c r="AE934"/>
  <c r="AF933"/>
  <c r="AE933"/>
  <c r="AF932"/>
  <c r="AE932"/>
  <c r="AF931"/>
  <c r="AE931"/>
  <c r="AF930"/>
  <c r="AE930"/>
  <c r="AF929"/>
  <c r="AE929"/>
  <c r="AF928"/>
  <c r="AE928"/>
  <c r="AF927"/>
  <c r="AE927"/>
  <c r="AF926"/>
  <c r="AE926"/>
  <c r="AF925"/>
  <c r="AE925"/>
  <c r="AF924"/>
  <c r="AE924"/>
  <c r="AF923"/>
  <c r="AE923"/>
  <c r="AF922"/>
  <c r="AE922"/>
  <c r="AF921"/>
  <c r="AE921"/>
  <c r="AF920"/>
  <c r="AE920"/>
  <c r="AF919"/>
  <c r="AE919"/>
  <c r="AF918"/>
  <c r="AE918"/>
  <c r="AF917"/>
  <c r="AE917"/>
  <c r="AF916"/>
  <c r="AE916"/>
  <c r="AF915"/>
  <c r="AE915"/>
  <c r="AF914"/>
  <c r="AE914"/>
  <c r="AF913"/>
  <c r="AE913"/>
  <c r="AF912"/>
  <c r="AE912"/>
  <c r="AF911"/>
  <c r="AE911"/>
  <c r="AF910"/>
  <c r="AE910"/>
  <c r="AF909"/>
  <c r="AE909"/>
  <c r="AF908"/>
  <c r="AE908"/>
  <c r="AF907"/>
  <c r="AE907"/>
  <c r="AF906"/>
  <c r="AE906"/>
  <c r="AF905"/>
  <c r="AE905"/>
  <c r="AF904"/>
  <c r="AE904"/>
  <c r="AF903"/>
  <c r="AE903"/>
  <c r="AF902"/>
  <c r="AE902"/>
  <c r="AF901"/>
  <c r="AE901"/>
  <c r="AF900"/>
  <c r="AE900"/>
  <c r="AF899"/>
  <c r="AE899"/>
  <c r="AF898"/>
  <c r="AE898"/>
  <c r="AF897"/>
  <c r="AE897"/>
  <c r="AF896"/>
  <c r="AE896"/>
  <c r="AF895"/>
  <c r="AE895"/>
  <c r="AF894"/>
  <c r="AE894"/>
  <c r="AF893"/>
  <c r="AE893"/>
  <c r="AF892"/>
  <c r="AE892"/>
  <c r="AF891"/>
  <c r="AE891"/>
  <c r="AF890"/>
  <c r="AE890"/>
  <c r="AF889"/>
  <c r="AE889"/>
  <c r="AF888"/>
  <c r="AE888"/>
  <c r="AF887"/>
  <c r="AE887"/>
  <c r="AF886"/>
  <c r="AE886"/>
  <c r="AF885"/>
  <c r="AE885"/>
  <c r="AF884"/>
  <c r="AE884"/>
  <c r="AF883"/>
  <c r="AE883"/>
  <c r="AF882"/>
  <c r="AE882"/>
  <c r="AF881"/>
  <c r="AE881"/>
  <c r="AF880"/>
  <c r="AE880"/>
  <c r="AF879"/>
  <c r="AE879"/>
  <c r="AF878"/>
  <c r="AE878"/>
  <c r="AF877"/>
  <c r="AE877"/>
  <c r="AF876"/>
  <c r="AE876"/>
  <c r="AF875"/>
  <c r="AE875"/>
  <c r="AF874"/>
  <c r="AE874"/>
  <c r="AF873"/>
  <c r="AE873"/>
  <c r="AF872"/>
  <c r="AE872"/>
  <c r="AF871"/>
  <c r="AE871"/>
  <c r="AF870"/>
  <c r="AE870"/>
  <c r="AF869"/>
  <c r="AE869"/>
  <c r="AF868"/>
  <c r="AE868"/>
  <c r="AF867"/>
  <c r="AE867"/>
  <c r="AF866"/>
  <c r="AE866"/>
  <c r="AF865"/>
  <c r="AE865"/>
  <c r="AF864"/>
  <c r="AE864"/>
  <c r="AF863"/>
  <c r="AE863"/>
  <c r="AF862"/>
  <c r="AE862"/>
  <c r="AF861"/>
  <c r="AE861"/>
  <c r="AF860"/>
  <c r="AE860"/>
  <c r="AF859"/>
  <c r="AE859"/>
  <c r="AF858"/>
  <c r="AE858"/>
  <c r="AF857"/>
  <c r="AE857"/>
  <c r="AF856"/>
  <c r="AE856"/>
  <c r="AF855"/>
  <c r="AE855"/>
  <c r="AF854"/>
  <c r="AE854"/>
  <c r="AF853"/>
  <c r="AE853"/>
  <c r="AF852"/>
  <c r="AE852"/>
  <c r="AF851"/>
  <c r="AE851"/>
  <c r="AF850"/>
  <c r="AE850"/>
  <c r="AF849"/>
  <c r="AE849"/>
  <c r="AF848"/>
  <c r="AE848"/>
  <c r="AF847"/>
  <c r="AE847"/>
  <c r="AF846"/>
  <c r="AE846"/>
  <c r="AF845"/>
  <c r="AE845"/>
  <c r="AF844"/>
  <c r="AE844"/>
  <c r="AF843"/>
  <c r="AE843"/>
  <c r="AF842"/>
  <c r="AE842"/>
  <c r="AF841"/>
  <c r="AE841"/>
  <c r="AF840"/>
  <c r="AE840"/>
  <c r="AF839"/>
  <c r="AE839"/>
  <c r="AF838"/>
  <c r="AE838"/>
  <c r="AF837"/>
  <c r="AE837"/>
  <c r="AF836"/>
  <c r="AE836"/>
  <c r="AF835"/>
  <c r="AE835"/>
  <c r="AF834"/>
  <c r="AE834"/>
  <c r="AF833"/>
  <c r="AE833"/>
  <c r="AF832"/>
  <c r="AE832"/>
  <c r="AF831"/>
  <c r="AE831"/>
  <c r="AF830"/>
  <c r="AE830"/>
  <c r="AF829"/>
  <c r="AE829"/>
  <c r="AF828"/>
  <c r="AE828"/>
  <c r="AF827"/>
  <c r="AE827"/>
  <c r="AF826"/>
  <c r="AE826"/>
  <c r="AF825"/>
  <c r="AE825"/>
  <c r="AF824"/>
  <c r="AE824"/>
  <c r="AF823"/>
  <c r="AE823"/>
  <c r="AF822"/>
  <c r="AE822"/>
  <c r="AF821"/>
  <c r="AE821"/>
  <c r="AF820"/>
  <c r="AE820"/>
  <c r="AF819"/>
  <c r="AE819"/>
  <c r="AF818"/>
  <c r="AE818"/>
  <c r="AF817"/>
  <c r="AE817"/>
  <c r="AF816"/>
  <c r="AE816"/>
  <c r="AF815"/>
  <c r="AE815"/>
  <c r="AF814"/>
  <c r="AE814"/>
  <c r="AF813"/>
  <c r="AE813"/>
  <c r="AF812"/>
  <c r="AE812"/>
  <c r="AF811"/>
  <c r="AE811"/>
  <c r="AF810"/>
  <c r="AE810"/>
  <c r="AF809"/>
  <c r="AE809"/>
  <c r="AF808"/>
  <c r="AE808"/>
  <c r="AF807"/>
  <c r="AE807"/>
  <c r="AF806"/>
  <c r="AE806"/>
  <c r="AF805"/>
  <c r="AE805"/>
  <c r="AF804"/>
  <c r="AE804"/>
  <c r="AF803"/>
  <c r="AE803"/>
  <c r="AF802"/>
  <c r="AE802"/>
  <c r="AF801"/>
  <c r="AE801"/>
  <c r="AF800"/>
  <c r="AE800"/>
  <c r="AF799"/>
  <c r="AE799"/>
  <c r="AF798"/>
  <c r="AE798"/>
  <c r="AF797"/>
  <c r="AE797"/>
  <c r="AF796"/>
  <c r="AE796"/>
  <c r="AF795"/>
  <c r="AE795"/>
  <c r="AF794"/>
  <c r="AE794"/>
  <c r="AF793"/>
  <c r="AE793"/>
  <c r="AF792"/>
  <c r="AE792"/>
  <c r="AF791"/>
  <c r="AE791"/>
  <c r="AF790"/>
  <c r="AE790"/>
  <c r="AF789"/>
  <c r="AE789"/>
  <c r="AF788"/>
  <c r="AE788"/>
  <c r="AF787"/>
  <c r="AE787"/>
  <c r="AF786"/>
  <c r="AE786"/>
  <c r="AF785"/>
  <c r="AE785"/>
  <c r="AF784"/>
  <c r="AE784"/>
  <c r="AF783"/>
  <c r="AE783"/>
  <c r="AF782"/>
  <c r="AE782"/>
  <c r="AF781"/>
  <c r="AE781"/>
  <c r="AF780"/>
  <c r="AE780"/>
  <c r="AF779"/>
  <c r="AE779"/>
  <c r="AF778"/>
  <c r="AE778"/>
  <c r="AF777"/>
  <c r="AE777"/>
  <c r="AF776"/>
  <c r="AE776"/>
  <c r="AF775"/>
  <c r="AE775"/>
  <c r="AF774"/>
  <c r="AE774"/>
  <c r="AF773"/>
  <c r="AE773"/>
  <c r="AF772"/>
  <c r="AE772"/>
  <c r="AF771"/>
  <c r="AE771"/>
  <c r="AF770"/>
  <c r="AE770"/>
  <c r="AF769"/>
  <c r="AE769"/>
  <c r="AF768"/>
  <c r="AE768"/>
  <c r="AF767"/>
  <c r="AE767"/>
  <c r="AF766"/>
  <c r="AE766"/>
  <c r="AF765"/>
  <c r="AE765"/>
  <c r="AF764"/>
  <c r="AE764"/>
  <c r="AF763"/>
  <c r="AE763"/>
  <c r="AF762"/>
  <c r="AE762"/>
  <c r="AF761"/>
  <c r="AE761"/>
  <c r="AF760"/>
  <c r="AE760"/>
  <c r="AF759"/>
  <c r="AE759"/>
  <c r="AF758"/>
  <c r="AE758"/>
  <c r="AF757"/>
  <c r="AE757"/>
  <c r="AF756"/>
  <c r="AE756"/>
  <c r="AF755"/>
  <c r="AE755"/>
  <c r="AF754"/>
  <c r="AE754"/>
  <c r="AF753"/>
  <c r="AE753"/>
  <c r="AF752"/>
  <c r="AE752"/>
  <c r="AF751"/>
  <c r="AE751"/>
  <c r="AF750"/>
  <c r="AE750"/>
  <c r="AF749"/>
  <c r="AE749"/>
  <c r="AF748"/>
  <c r="AE748"/>
  <c r="AF713"/>
  <c r="AE713"/>
  <c r="AF610"/>
  <c r="AE610"/>
  <c r="AF507"/>
  <c r="AE507"/>
  <c r="AF406"/>
  <c r="AE406"/>
  <c r="AF168"/>
  <c r="AE168"/>
  <c r="AF167"/>
  <c r="AE167"/>
  <c r="AF166"/>
  <c r="AE166"/>
  <c r="AF165"/>
  <c r="AE165"/>
  <c r="AF164"/>
  <c r="AE164"/>
  <c r="AF163"/>
  <c r="AE163"/>
  <c r="AF162"/>
  <c r="AE162"/>
  <c r="AF161"/>
  <c r="AE161"/>
  <c r="AF160"/>
  <c r="AE160"/>
  <c r="AF159"/>
  <c r="AE159"/>
  <c r="AF158"/>
  <c r="AE158"/>
  <c r="AF157"/>
  <c r="AE157"/>
  <c r="AF156"/>
  <c r="AE156"/>
  <c r="AF155"/>
  <c r="AE155"/>
  <c r="AF154"/>
  <c r="AE154"/>
  <c r="AF153"/>
  <c r="AE153"/>
  <c r="AF152"/>
  <c r="AE152"/>
  <c r="AF151"/>
  <c r="AE151"/>
  <c r="AF150"/>
  <c r="AE150"/>
  <c r="AF149"/>
  <c r="AE149"/>
  <c r="AF148"/>
  <c r="AE148"/>
  <c r="AF147"/>
  <c r="AE147"/>
  <c r="AF146"/>
  <c r="AE146"/>
  <c r="AF145"/>
  <c r="AE145"/>
  <c r="AF144"/>
  <c r="AE144"/>
  <c r="AF143"/>
  <c r="AE143"/>
  <c r="AF142"/>
  <c r="AE142"/>
  <c r="AF141"/>
  <c r="AE141"/>
  <c r="AF140"/>
  <c r="AE140"/>
  <c r="AF139"/>
  <c r="AE139"/>
  <c r="AF138"/>
  <c r="AE138"/>
  <c r="AF137"/>
  <c r="AE137"/>
  <c r="AF136"/>
  <c r="AE136"/>
  <c r="AF135"/>
  <c r="AE135"/>
  <c r="AF134"/>
  <c r="AE134"/>
  <c r="AF133"/>
  <c r="AE133"/>
  <c r="AF132"/>
  <c r="AE132"/>
  <c r="AF131"/>
  <c r="AE131"/>
  <c r="AF130"/>
  <c r="AE130"/>
  <c r="AF129"/>
  <c r="AE129"/>
  <c r="AF128"/>
  <c r="AE128"/>
  <c r="AF127"/>
  <c r="AE127"/>
  <c r="AF126"/>
  <c r="AE126"/>
  <c r="AF125"/>
  <c r="AE125"/>
  <c r="AF124"/>
  <c r="AE124"/>
  <c r="AF123"/>
  <c r="AE123"/>
  <c r="AF122"/>
  <c r="AE122"/>
  <c r="AF121"/>
  <c r="AE121"/>
  <c r="AF120"/>
  <c r="AE120"/>
  <c r="AF119"/>
  <c r="AE119"/>
  <c r="AF118"/>
  <c r="AE118"/>
  <c r="AF117"/>
  <c r="AE117"/>
  <c r="AF116"/>
  <c r="AE116"/>
  <c r="AF115"/>
  <c r="AE115"/>
  <c r="AF114"/>
  <c r="AE114"/>
  <c r="AF113"/>
  <c r="AE113"/>
  <c r="AF112"/>
  <c r="AE112"/>
  <c r="AF111"/>
  <c r="AE111"/>
  <c r="AF110"/>
  <c r="AE110"/>
  <c r="AF109"/>
  <c r="AE109"/>
  <c r="AF108"/>
  <c r="AE108"/>
  <c r="AF107"/>
  <c r="AE107"/>
  <c r="AF106"/>
  <c r="AE106"/>
  <c r="AF105"/>
  <c r="AE105"/>
  <c r="AF104"/>
  <c r="AE104"/>
  <c r="AF103"/>
  <c r="AE103"/>
  <c r="AF102"/>
  <c r="AE102"/>
  <c r="AF101"/>
  <c r="AE101"/>
  <c r="AF100"/>
  <c r="AE100"/>
  <c r="AF99"/>
  <c r="AE99"/>
  <c r="AF98"/>
  <c r="AE98"/>
  <c r="AF97"/>
  <c r="AE97"/>
  <c r="AF96"/>
  <c r="AE96"/>
  <c r="AF95"/>
  <c r="AE95"/>
  <c r="AF94"/>
  <c r="AE94"/>
  <c r="AF93"/>
  <c r="AE93"/>
  <c r="AF92"/>
  <c r="AE92"/>
  <c r="AF91"/>
  <c r="AE91"/>
  <c r="AF90"/>
  <c r="AE90"/>
  <c r="AF89"/>
  <c r="AE89"/>
  <c r="AF88"/>
  <c r="AE88"/>
  <c r="AF87"/>
  <c r="AE87"/>
  <c r="AF86"/>
  <c r="AE86"/>
  <c r="AF85"/>
  <c r="AE85"/>
  <c r="AF84"/>
  <c r="AE84"/>
  <c r="AF83"/>
  <c r="AE83"/>
  <c r="AF82"/>
  <c r="AE82"/>
  <c r="AF81"/>
  <c r="AE81"/>
  <c r="AF80"/>
  <c r="AE80"/>
  <c r="AF79"/>
  <c r="AE79"/>
  <c r="AF78"/>
  <c r="AE78"/>
  <c r="AF77"/>
  <c r="AE77"/>
  <c r="AF76"/>
  <c r="AE76"/>
  <c r="AF75"/>
  <c r="AE75"/>
  <c r="AF74"/>
  <c r="AE74"/>
  <c r="AF73"/>
  <c r="AE73"/>
  <c r="AF72"/>
  <c r="AE72"/>
  <c r="AF71"/>
  <c r="AE71"/>
  <c r="AF70"/>
  <c r="AE70"/>
  <c r="AF69"/>
  <c r="AE69"/>
  <c r="AF68"/>
  <c r="AE68"/>
  <c r="AF67"/>
  <c r="AE67"/>
  <c r="AF66"/>
  <c r="AE66"/>
  <c r="AF65"/>
  <c r="AE65"/>
  <c r="AF64"/>
  <c r="AE64"/>
  <c r="AF63"/>
  <c r="AE63"/>
  <c r="AF62"/>
  <c r="AE62"/>
  <c r="AF61"/>
  <c r="AE61"/>
  <c r="AF60"/>
  <c r="AE60"/>
  <c r="AF59"/>
  <c r="AE59"/>
  <c r="AF58"/>
  <c r="AE58"/>
  <c r="AF57"/>
  <c r="AE57"/>
  <c r="AF56"/>
  <c r="AE56"/>
  <c r="AF55"/>
  <c r="AE55"/>
  <c r="AF54"/>
  <c r="AE54"/>
  <c r="AF53"/>
  <c r="AE53"/>
  <c r="AF52"/>
  <c r="AE52"/>
  <c r="AF51"/>
  <c r="AE51"/>
  <c r="AF50"/>
  <c r="AE50"/>
  <c r="AF49"/>
  <c r="AE49"/>
  <c r="AF48"/>
  <c r="AE48"/>
  <c r="AF47"/>
  <c r="AE47"/>
  <c r="AF46"/>
  <c r="AE46"/>
  <c r="AF45"/>
  <c r="AE45"/>
  <c r="AF44"/>
  <c r="AE44"/>
  <c r="AF43"/>
  <c r="AE43"/>
  <c r="AF42"/>
  <c r="AE42"/>
  <c r="AF41"/>
  <c r="AE41"/>
  <c r="AF40"/>
  <c r="AE40"/>
  <c r="AF39"/>
  <c r="AE39"/>
  <c r="AF38"/>
  <c r="AE38"/>
  <c r="AF37"/>
  <c r="AE37"/>
  <c r="AF36"/>
  <c r="AE36"/>
  <c r="AF35"/>
  <c r="AE35"/>
  <c r="AF34"/>
  <c r="AE34"/>
  <c r="AF33"/>
  <c r="AE33"/>
  <c r="AF32"/>
  <c r="AE32"/>
  <c r="AF31"/>
  <c r="AE31"/>
  <c r="AF30"/>
  <c r="AE30"/>
  <c r="AF29"/>
  <c r="AE29"/>
  <c r="AF28"/>
  <c r="AE28"/>
  <c r="AF27"/>
  <c r="AE27"/>
  <c r="AF26"/>
  <c r="AE26"/>
  <c r="AF25"/>
  <c r="AE25"/>
  <c r="AF24"/>
  <c r="AE24"/>
  <c r="AF23"/>
  <c r="AE23"/>
  <c r="AF22"/>
  <c r="AE22"/>
  <c r="AF21"/>
  <c r="AE21"/>
  <c r="AF20"/>
  <c r="AE20"/>
  <c r="AF19"/>
  <c r="AE19"/>
  <c r="AF18"/>
  <c r="AE18"/>
  <c r="AF17"/>
  <c r="AE17"/>
  <c r="AF16"/>
  <c r="AE16"/>
  <c r="AF15"/>
  <c r="AE15"/>
  <c r="AF14"/>
  <c r="AE14"/>
  <c r="AF13"/>
  <c r="AE13"/>
  <c r="AF12"/>
  <c r="AE12"/>
  <c r="AF11"/>
  <c r="AE11"/>
  <c r="AF10"/>
  <c r="AE10"/>
  <c r="AF9"/>
  <c r="AE9"/>
  <c r="AF8"/>
  <c r="AE8"/>
  <c r="AF7"/>
  <c r="AE7"/>
  <c r="AF6"/>
  <c r="AE6"/>
  <c r="AF5"/>
  <c r="AE5"/>
  <c r="AF4"/>
  <c r="AE4"/>
  <c r="AF3"/>
  <c r="AE3"/>
  <c r="AF2"/>
  <c r="AE2"/>
  <c r="AH2948"/>
  <c r="AB2948"/>
  <c r="AA2948"/>
  <c r="Z2948"/>
  <c r="Y2948"/>
  <c r="W2948"/>
  <c r="V2948"/>
  <c r="U2948"/>
  <c r="T2948"/>
  <c r="S2948"/>
  <c r="R2948"/>
  <c r="Q2948"/>
  <c r="P2948"/>
  <c r="O2948"/>
  <c r="N2948"/>
  <c r="M2948"/>
  <c r="L2948"/>
  <c r="K2948"/>
  <c r="J2948"/>
  <c r="AH2947"/>
  <c r="AB2947"/>
  <c r="AA2947"/>
  <c r="Z2947"/>
  <c r="Y2947"/>
  <c r="W2947"/>
  <c r="V2947"/>
  <c r="U2947"/>
  <c r="T2947"/>
  <c r="S2947"/>
  <c r="R2947"/>
  <c r="Q2947"/>
  <c r="P2947"/>
  <c r="O2947"/>
  <c r="N2947"/>
  <c r="M2947"/>
  <c r="L2947"/>
  <c r="K2947"/>
  <c r="J2947"/>
  <c r="AH2946"/>
  <c r="AB2946"/>
  <c r="AA2946"/>
  <c r="Z2946"/>
  <c r="Y2946"/>
  <c r="W2946"/>
  <c r="V2946"/>
  <c r="U2946"/>
  <c r="T2946"/>
  <c r="S2946"/>
  <c r="R2946"/>
  <c r="Q2946"/>
  <c r="P2946"/>
  <c r="O2946"/>
  <c r="N2946"/>
  <c r="M2946"/>
  <c r="L2946"/>
  <c r="K2946"/>
  <c r="J2946"/>
  <c r="AH2945"/>
  <c r="AB2945"/>
  <c r="AA2945"/>
  <c r="Z2945"/>
  <c r="Y2945"/>
  <c r="W2945"/>
  <c r="V2945"/>
  <c r="U2945"/>
  <c r="T2945"/>
  <c r="S2945"/>
  <c r="R2945"/>
  <c r="Q2945"/>
  <c r="P2945"/>
  <c r="O2945"/>
  <c r="N2945"/>
  <c r="M2945"/>
  <c r="L2945"/>
  <c r="K2945"/>
  <c r="J2945"/>
  <c r="AH2944"/>
  <c r="AB2944"/>
  <c r="AA2944"/>
  <c r="Z2944"/>
  <c r="Y2944"/>
  <c r="W2944"/>
  <c r="V2944"/>
  <c r="U2944"/>
  <c r="T2944"/>
  <c r="S2944"/>
  <c r="R2944"/>
  <c r="Q2944"/>
  <c r="P2944"/>
  <c r="O2944"/>
  <c r="N2944"/>
  <c r="M2944"/>
  <c r="L2944"/>
  <c r="K2944"/>
  <c r="J2944"/>
  <c r="AH2943"/>
  <c r="AB2943"/>
  <c r="AA2943"/>
  <c r="Z2943"/>
  <c r="Y2943"/>
  <c r="W2943"/>
  <c r="V2943"/>
  <c r="U2943"/>
  <c r="T2943"/>
  <c r="S2943"/>
  <c r="R2943"/>
  <c r="Q2943"/>
  <c r="P2943"/>
  <c r="O2943"/>
  <c r="N2943"/>
  <c r="M2943"/>
  <c r="L2943"/>
  <c r="K2943"/>
  <c r="J2943"/>
  <c r="AH2942"/>
  <c r="AB2942"/>
  <c r="AA2942"/>
  <c r="Z2942"/>
  <c r="Y2942"/>
  <c r="W2942"/>
  <c r="V2942"/>
  <c r="U2942"/>
  <c r="T2942"/>
  <c r="S2942"/>
  <c r="R2942"/>
  <c r="Q2942"/>
  <c r="P2942"/>
  <c r="O2942"/>
  <c r="N2942"/>
  <c r="M2942"/>
  <c r="L2942"/>
  <c r="K2942"/>
  <c r="J2942"/>
  <c r="AH2941"/>
  <c r="AB2941"/>
  <c r="AA2941"/>
  <c r="Z2941"/>
  <c r="Y2941"/>
  <c r="W2941"/>
  <c r="V2941"/>
  <c r="U2941"/>
  <c r="T2941"/>
  <c r="S2941"/>
  <c r="R2941"/>
  <c r="Q2941"/>
  <c r="P2941"/>
  <c r="O2941"/>
  <c r="N2941"/>
  <c r="M2941"/>
  <c r="L2941"/>
  <c r="K2941"/>
  <c r="J2941"/>
  <c r="AH2940"/>
  <c r="AB2940"/>
  <c r="AA2940"/>
  <c r="Z2940"/>
  <c r="Y2940"/>
  <c r="W2940"/>
  <c r="V2940"/>
  <c r="U2940"/>
  <c r="T2940"/>
  <c r="S2940"/>
  <c r="R2940"/>
  <c r="Q2940"/>
  <c r="P2940"/>
  <c r="O2940"/>
  <c r="N2940"/>
  <c r="M2940"/>
  <c r="L2940"/>
  <c r="K2940"/>
  <c r="J2940"/>
  <c r="AH2939"/>
  <c r="AB2939"/>
  <c r="AA2939"/>
  <c r="Z2939"/>
  <c r="Y2939"/>
  <c r="W2939"/>
  <c r="V2939"/>
  <c r="U2939"/>
  <c r="T2939"/>
  <c r="S2939"/>
  <c r="R2939"/>
  <c r="Q2939"/>
  <c r="P2939"/>
  <c r="O2939"/>
  <c r="N2939"/>
  <c r="M2939"/>
  <c r="L2939"/>
  <c r="K2939"/>
  <c r="J2939"/>
  <c r="AH2938"/>
  <c r="AB2938"/>
  <c r="AA2938"/>
  <c r="Z2938"/>
  <c r="Y2938"/>
  <c r="W2938"/>
  <c r="V2938"/>
  <c r="U2938"/>
  <c r="T2938"/>
  <c r="S2938"/>
  <c r="R2938"/>
  <c r="Q2938"/>
  <c r="P2938"/>
  <c r="O2938"/>
  <c r="N2938"/>
  <c r="M2938"/>
  <c r="L2938"/>
  <c r="K2938"/>
  <c r="J2938"/>
  <c r="AH2937"/>
  <c r="AB2937"/>
  <c r="AA2937"/>
  <c r="Z2937"/>
  <c r="Y2937"/>
  <c r="W2937"/>
  <c r="V2937"/>
  <c r="U2937"/>
  <c r="T2937"/>
  <c r="S2937"/>
  <c r="R2937"/>
  <c r="Q2937"/>
  <c r="P2937"/>
  <c r="O2937"/>
  <c r="N2937"/>
  <c r="M2937"/>
  <c r="L2937"/>
  <c r="K2937"/>
  <c r="J2937"/>
  <c r="AH2936"/>
  <c r="AB2936"/>
  <c r="AA2936"/>
  <c r="Z2936"/>
  <c r="Y2936"/>
  <c r="W2936"/>
  <c r="V2936"/>
  <c r="U2936"/>
  <c r="T2936"/>
  <c r="S2936"/>
  <c r="R2936"/>
  <c r="Q2936"/>
  <c r="P2936"/>
  <c r="O2936"/>
  <c r="N2936"/>
  <c r="M2936"/>
  <c r="L2936"/>
  <c r="K2936"/>
  <c r="J2936"/>
  <c r="AH2935"/>
  <c r="AB2935"/>
  <c r="AA2935"/>
  <c r="Z2935"/>
  <c r="Y2935"/>
  <c r="W2935"/>
  <c r="V2935"/>
  <c r="U2935"/>
  <c r="T2935"/>
  <c r="S2935"/>
  <c r="R2935"/>
  <c r="Q2935"/>
  <c r="P2935"/>
  <c r="O2935"/>
  <c r="N2935"/>
  <c r="M2935"/>
  <c r="L2935"/>
  <c r="K2935"/>
  <c r="J2935"/>
  <c r="AH2934"/>
  <c r="AB2934"/>
  <c r="AA2934"/>
  <c r="Z2934"/>
  <c r="Y2934"/>
  <c r="W2934"/>
  <c r="V2934"/>
  <c r="U2934"/>
  <c r="T2934"/>
  <c r="S2934"/>
  <c r="R2934"/>
  <c r="Q2934"/>
  <c r="P2934"/>
  <c r="O2934"/>
  <c r="N2934"/>
  <c r="M2934"/>
  <c r="L2934"/>
  <c r="K2934"/>
  <c r="J2934"/>
  <c r="AH2933"/>
  <c r="AB2933"/>
  <c r="AA2933"/>
  <c r="Z2933"/>
  <c r="Y2933"/>
  <c r="W2933"/>
  <c r="V2933"/>
  <c r="U2933"/>
  <c r="T2933"/>
  <c r="S2933"/>
  <c r="R2933"/>
  <c r="Q2933"/>
  <c r="P2933"/>
  <c r="O2933"/>
  <c r="N2933"/>
  <c r="M2933"/>
  <c r="L2933"/>
  <c r="K2933"/>
  <c r="J2933"/>
  <c r="AH2932"/>
  <c r="AB2932"/>
  <c r="AA2932"/>
  <c r="Z2932"/>
  <c r="Y2932"/>
  <c r="W2932"/>
  <c r="V2932"/>
  <c r="U2932"/>
  <c r="T2932"/>
  <c r="S2932"/>
  <c r="R2932"/>
  <c r="Q2932"/>
  <c r="P2932"/>
  <c r="O2932"/>
  <c r="N2932"/>
  <c r="M2932"/>
  <c r="L2932"/>
  <c r="K2932"/>
  <c r="J2932"/>
  <c r="AH2931"/>
  <c r="AB2931"/>
  <c r="AA2931"/>
  <c r="Z2931"/>
  <c r="Y2931"/>
  <c r="W2931"/>
  <c r="V2931"/>
  <c r="U2931"/>
  <c r="T2931"/>
  <c r="S2931"/>
  <c r="R2931"/>
  <c r="Q2931"/>
  <c r="P2931"/>
  <c r="O2931"/>
  <c r="N2931"/>
  <c r="M2931"/>
  <c r="L2931"/>
  <c r="K2931"/>
  <c r="J2931"/>
  <c r="AH2639"/>
  <c r="AB2639"/>
  <c r="AA2639"/>
  <c r="Z2639"/>
  <c r="Y2639"/>
  <c r="W2639"/>
  <c r="V2639"/>
  <c r="U2639"/>
  <c r="T2639"/>
  <c r="S2639"/>
  <c r="R2639"/>
  <c r="Q2639"/>
  <c r="P2639"/>
  <c r="O2639"/>
  <c r="N2639"/>
  <c r="M2639"/>
  <c r="L2639"/>
  <c r="K2639"/>
  <c r="J2639"/>
  <c r="AH2638"/>
  <c r="AB2638"/>
  <c r="AA2638"/>
  <c r="Z2638"/>
  <c r="Y2638"/>
  <c r="W2638"/>
  <c r="V2638"/>
  <c r="U2638"/>
  <c r="T2638"/>
  <c r="S2638"/>
  <c r="R2638"/>
  <c r="Q2638"/>
  <c r="P2638"/>
  <c r="O2638"/>
  <c r="N2638"/>
  <c r="M2638"/>
  <c r="L2638"/>
  <c r="K2638"/>
  <c r="J2638"/>
  <c r="O271" i="2"/>
  <c r="N271"/>
  <c r="M271"/>
  <c r="L271"/>
  <c r="K271"/>
  <c r="J271"/>
  <c r="I271"/>
  <c r="H271"/>
  <c r="O270"/>
  <c r="N270"/>
  <c r="M270"/>
  <c r="L270"/>
  <c r="K270"/>
  <c r="J270"/>
  <c r="I270"/>
  <c r="H270"/>
  <c r="O269"/>
  <c r="N269"/>
  <c r="M269"/>
  <c r="L269"/>
  <c r="K269"/>
  <c r="J269"/>
  <c r="I269"/>
  <c r="H269"/>
  <c r="O268"/>
  <c r="N268"/>
  <c r="M268"/>
  <c r="L268"/>
  <c r="K268"/>
  <c r="J268"/>
  <c r="I268"/>
  <c r="H268"/>
  <c r="O267"/>
  <c r="N267"/>
  <c r="M267"/>
  <c r="L267"/>
  <c r="K267"/>
  <c r="J267"/>
  <c r="I267"/>
  <c r="H267"/>
  <c r="O266"/>
  <c r="N266"/>
  <c r="M266"/>
  <c r="L266"/>
  <c r="K266"/>
  <c r="J266"/>
  <c r="I266"/>
  <c r="H266"/>
  <c r="O265"/>
  <c r="N265"/>
  <c r="M265"/>
  <c r="L265"/>
  <c r="K265"/>
  <c r="J265"/>
  <c r="I265"/>
  <c r="H265"/>
  <c r="O264"/>
  <c r="N264"/>
  <c r="M264"/>
  <c r="L264"/>
  <c r="K264"/>
  <c r="J264"/>
  <c r="I264"/>
  <c r="H264"/>
  <c r="O263"/>
  <c r="N263"/>
  <c r="M263"/>
  <c r="L263"/>
  <c r="K263"/>
  <c r="J263"/>
  <c r="I263"/>
  <c r="H263"/>
  <c r="O262"/>
  <c r="N262"/>
  <c r="M262"/>
  <c r="L262"/>
  <c r="K262"/>
  <c r="J262"/>
  <c r="I262"/>
  <c r="H262"/>
  <c r="AH2637" i="1"/>
  <c r="AB2637"/>
  <c r="AA2637"/>
  <c r="Z2637"/>
  <c r="Y2637"/>
  <c r="W2637"/>
  <c r="V2637"/>
  <c r="U2637"/>
  <c r="T2637"/>
  <c r="S2637"/>
  <c r="R2637"/>
  <c r="Q2637"/>
  <c r="P2637"/>
  <c r="O2637"/>
  <c r="N2637"/>
  <c r="M2637"/>
  <c r="L2637"/>
  <c r="K2637"/>
  <c r="J2637"/>
  <c r="AH2636"/>
  <c r="AB2636"/>
  <c r="AA2636"/>
  <c r="Z2636"/>
  <c r="Y2636"/>
  <c r="W2636"/>
  <c r="V2636"/>
  <c r="U2636"/>
  <c r="T2636"/>
  <c r="S2636"/>
  <c r="R2636"/>
  <c r="Q2636"/>
  <c r="P2636"/>
  <c r="O2636"/>
  <c r="N2636"/>
  <c r="M2636"/>
  <c r="L2636"/>
  <c r="K2636"/>
  <c r="J2636"/>
  <c r="AH2635"/>
  <c r="AB2635"/>
  <c r="AA2635"/>
  <c r="Z2635"/>
  <c r="Y2635"/>
  <c r="W2635"/>
  <c r="V2635"/>
  <c r="U2635"/>
  <c r="T2635"/>
  <c r="S2635"/>
  <c r="R2635"/>
  <c r="Q2635"/>
  <c r="P2635"/>
  <c r="O2635"/>
  <c r="N2635"/>
  <c r="M2635"/>
  <c r="L2635"/>
  <c r="K2635"/>
  <c r="J2635"/>
  <c r="AH2634"/>
  <c r="AB2634"/>
  <c r="AA2634"/>
  <c r="Z2634"/>
  <c r="Y2634"/>
  <c r="W2634"/>
  <c r="V2634"/>
  <c r="U2634"/>
  <c r="T2634"/>
  <c r="S2634"/>
  <c r="R2634"/>
  <c r="Q2634"/>
  <c r="P2634"/>
  <c r="O2634"/>
  <c r="N2634"/>
  <c r="M2634"/>
  <c r="L2634"/>
  <c r="K2634"/>
  <c r="J2634"/>
  <c r="AH2633"/>
  <c r="AB2633"/>
  <c r="AA2633"/>
  <c r="Z2633"/>
  <c r="Y2633"/>
  <c r="W2633"/>
  <c r="V2633"/>
  <c r="U2633"/>
  <c r="T2633"/>
  <c r="S2633"/>
  <c r="R2633"/>
  <c r="Q2633"/>
  <c r="P2633"/>
  <c r="O2633"/>
  <c r="N2633"/>
  <c r="M2633"/>
  <c r="L2633"/>
  <c r="K2633"/>
  <c r="J2633"/>
  <c r="AH2632"/>
  <c r="AB2632"/>
  <c r="AA2632"/>
  <c r="Z2632"/>
  <c r="Y2632"/>
  <c r="W2632"/>
  <c r="V2632"/>
  <c r="U2632"/>
  <c r="T2632"/>
  <c r="S2632"/>
  <c r="R2632"/>
  <c r="Q2632"/>
  <c r="P2632"/>
  <c r="O2632"/>
  <c r="N2632"/>
  <c r="M2632"/>
  <c r="L2632"/>
  <c r="K2632"/>
  <c r="J2632"/>
  <c r="AH2631"/>
  <c r="AB2631"/>
  <c r="AA2631"/>
  <c r="Z2631"/>
  <c r="Y2631"/>
  <c r="W2631"/>
  <c r="V2631"/>
  <c r="U2631"/>
  <c r="T2631"/>
  <c r="S2631"/>
  <c r="R2631"/>
  <c r="Q2631"/>
  <c r="P2631"/>
  <c r="O2631"/>
  <c r="N2631"/>
  <c r="M2631"/>
  <c r="L2631"/>
  <c r="K2631"/>
  <c r="J2631"/>
  <c r="AH2630"/>
  <c r="AB2630"/>
  <c r="AA2630"/>
  <c r="Z2630"/>
  <c r="Y2630"/>
  <c r="W2630"/>
  <c r="V2630"/>
  <c r="U2630"/>
  <c r="T2630"/>
  <c r="S2630"/>
  <c r="R2630"/>
  <c r="Q2630"/>
  <c r="P2630"/>
  <c r="O2630"/>
  <c r="N2630"/>
  <c r="M2630"/>
  <c r="L2630"/>
  <c r="K2630"/>
  <c r="J2630"/>
  <c r="AH2629"/>
  <c r="AB2629"/>
  <c r="AA2629"/>
  <c r="Z2629"/>
  <c r="Y2629"/>
  <c r="W2629"/>
  <c r="V2629"/>
  <c r="U2629"/>
  <c r="T2629"/>
  <c r="S2629"/>
  <c r="R2629"/>
  <c r="Q2629"/>
  <c r="P2629"/>
  <c r="O2629"/>
  <c r="N2629"/>
  <c r="M2629"/>
  <c r="L2629"/>
  <c r="K2629"/>
  <c r="J2629"/>
  <c r="AH2628"/>
  <c r="AB2628"/>
  <c r="AA2628"/>
  <c r="Z2628"/>
  <c r="Y2628"/>
  <c r="W2628"/>
  <c r="V2628"/>
  <c r="U2628"/>
  <c r="T2628"/>
  <c r="S2628"/>
  <c r="R2628"/>
  <c r="Q2628"/>
  <c r="P2628"/>
  <c r="O2628"/>
  <c r="N2628"/>
  <c r="M2628"/>
  <c r="L2628"/>
  <c r="K2628"/>
  <c r="J2628"/>
  <c r="AH2627"/>
  <c r="AB2627"/>
  <c r="AA2627"/>
  <c r="Z2627"/>
  <c r="Y2627"/>
  <c r="W2627"/>
  <c r="V2627"/>
  <c r="U2627"/>
  <c r="T2627"/>
  <c r="S2627"/>
  <c r="R2627"/>
  <c r="Q2627"/>
  <c r="P2627"/>
  <c r="O2627"/>
  <c r="N2627"/>
  <c r="M2627"/>
  <c r="L2627"/>
  <c r="K2627"/>
  <c r="J2627"/>
  <c r="AH2626"/>
  <c r="AB2626"/>
  <c r="AA2626"/>
  <c r="Z2626"/>
  <c r="Y2626"/>
  <c r="W2626"/>
  <c r="V2626"/>
  <c r="U2626"/>
  <c r="T2626"/>
  <c r="S2626"/>
  <c r="R2626"/>
  <c r="Q2626"/>
  <c r="P2626"/>
  <c r="O2626"/>
  <c r="N2626"/>
  <c r="M2626"/>
  <c r="L2626"/>
  <c r="K2626"/>
  <c r="J2626"/>
  <c r="AH2625"/>
  <c r="AB2625"/>
  <c r="AA2625"/>
  <c r="Z2625"/>
  <c r="Y2625"/>
  <c r="W2625"/>
  <c r="V2625"/>
  <c r="U2625"/>
  <c r="T2625"/>
  <c r="S2625"/>
  <c r="R2625"/>
  <c r="Q2625"/>
  <c r="P2625"/>
  <c r="O2625"/>
  <c r="N2625"/>
  <c r="M2625"/>
  <c r="L2625"/>
  <c r="K2625"/>
  <c r="J2625"/>
  <c r="AH2624"/>
  <c r="AB2624"/>
  <c r="AA2624"/>
  <c r="Z2624"/>
  <c r="Y2624"/>
  <c r="W2624"/>
  <c r="V2624"/>
  <c r="U2624"/>
  <c r="T2624"/>
  <c r="S2624"/>
  <c r="R2624"/>
  <c r="Q2624"/>
  <c r="P2624"/>
  <c r="O2624"/>
  <c r="N2624"/>
  <c r="M2624"/>
  <c r="L2624"/>
  <c r="K2624"/>
  <c r="J2624"/>
  <c r="AH2623"/>
  <c r="AB2623"/>
  <c r="AA2623"/>
  <c r="Z2623"/>
  <c r="Y2623"/>
  <c r="W2623"/>
  <c r="V2623"/>
  <c r="U2623"/>
  <c r="T2623"/>
  <c r="S2623"/>
  <c r="R2623"/>
  <c r="Q2623"/>
  <c r="P2623"/>
  <c r="O2623"/>
  <c r="N2623"/>
  <c r="M2623"/>
  <c r="L2623"/>
  <c r="K2623"/>
  <c r="J2623"/>
  <c r="AH2622"/>
  <c r="AB2622"/>
  <c r="AA2622"/>
  <c r="Z2622"/>
  <c r="Y2622"/>
  <c r="W2622"/>
  <c r="V2622"/>
  <c r="U2622"/>
  <c r="T2622"/>
  <c r="S2622"/>
  <c r="R2622"/>
  <c r="Q2622"/>
  <c r="P2622"/>
  <c r="O2622"/>
  <c r="N2622"/>
  <c r="M2622"/>
  <c r="L2622"/>
  <c r="K2622"/>
  <c r="J2622"/>
  <c r="AH2621"/>
  <c r="AB2621"/>
  <c r="AA2621"/>
  <c r="Z2621"/>
  <c r="Y2621"/>
  <c r="W2621"/>
  <c r="V2621"/>
  <c r="U2621"/>
  <c r="T2621"/>
  <c r="S2621"/>
  <c r="R2621"/>
  <c r="Q2621"/>
  <c r="P2621"/>
  <c r="O2621"/>
  <c r="N2621"/>
  <c r="M2621"/>
  <c r="L2621"/>
  <c r="K2621"/>
  <c r="J2621"/>
  <c r="AH2620"/>
  <c r="AB2620"/>
  <c r="AA2620"/>
  <c r="Z2620"/>
  <c r="Y2620"/>
  <c r="W2620"/>
  <c r="V2620"/>
  <c r="U2620"/>
  <c r="T2620"/>
  <c r="S2620"/>
  <c r="R2620"/>
  <c r="Q2620"/>
  <c r="P2620"/>
  <c r="O2620"/>
  <c r="N2620"/>
  <c r="M2620"/>
  <c r="L2620"/>
  <c r="K2620"/>
  <c r="J2620"/>
  <c r="AH2619"/>
  <c r="AB2619"/>
  <c r="AA2619"/>
  <c r="Z2619"/>
  <c r="Y2619"/>
  <c r="W2619"/>
  <c r="V2619"/>
  <c r="U2619"/>
  <c r="T2619"/>
  <c r="S2619"/>
  <c r="R2619"/>
  <c r="Q2619"/>
  <c r="P2619"/>
  <c r="O2619"/>
  <c r="N2619"/>
  <c r="M2619"/>
  <c r="L2619"/>
  <c r="K2619"/>
  <c r="J2619"/>
  <c r="AH2618"/>
  <c r="AB2618"/>
  <c r="AA2618"/>
  <c r="Z2618"/>
  <c r="Y2618"/>
  <c r="W2618"/>
  <c r="V2618"/>
  <c r="U2618"/>
  <c r="T2618"/>
  <c r="S2618"/>
  <c r="R2618"/>
  <c r="Q2618"/>
  <c r="P2618"/>
  <c r="O2618"/>
  <c r="N2618"/>
  <c r="M2618"/>
  <c r="L2618"/>
  <c r="K2618"/>
  <c r="J2618"/>
  <c r="AH2617"/>
  <c r="AB2617"/>
  <c r="AA2617"/>
  <c r="Z2617"/>
  <c r="Y2617"/>
  <c r="W2617"/>
  <c r="V2617"/>
  <c r="U2617"/>
  <c r="T2617"/>
  <c r="S2617"/>
  <c r="R2617"/>
  <c r="Q2617"/>
  <c r="P2617"/>
  <c r="O2617"/>
  <c r="N2617"/>
  <c r="M2617"/>
  <c r="L2617"/>
  <c r="K2617"/>
  <c r="J2617"/>
  <c r="AH2616"/>
  <c r="AB2616"/>
  <c r="AA2616"/>
  <c r="Z2616"/>
  <c r="Y2616"/>
  <c r="W2616"/>
  <c r="V2616"/>
  <c r="U2616"/>
  <c r="T2616"/>
  <c r="S2616"/>
  <c r="R2616"/>
  <c r="Q2616"/>
  <c r="P2616"/>
  <c r="O2616"/>
  <c r="N2616"/>
  <c r="M2616"/>
  <c r="L2616"/>
  <c r="K2616"/>
  <c r="J2616"/>
  <c r="AH2615"/>
  <c r="AB2615"/>
  <c r="AA2615"/>
  <c r="Z2615"/>
  <c r="Y2615"/>
  <c r="W2615"/>
  <c r="V2615"/>
  <c r="U2615"/>
  <c r="T2615"/>
  <c r="S2615"/>
  <c r="R2615"/>
  <c r="Q2615"/>
  <c r="P2615"/>
  <c r="O2615"/>
  <c r="N2615"/>
  <c r="M2615"/>
  <c r="L2615"/>
  <c r="K2615"/>
  <c r="J2615"/>
  <c r="AH2614"/>
  <c r="AB2614"/>
  <c r="AA2614"/>
  <c r="Z2614"/>
  <c r="Y2614"/>
  <c r="W2614"/>
  <c r="V2614"/>
  <c r="U2614"/>
  <c r="T2614"/>
  <c r="S2614"/>
  <c r="R2614"/>
  <c r="Q2614"/>
  <c r="P2614"/>
  <c r="O2614"/>
  <c r="N2614"/>
  <c r="M2614"/>
  <c r="L2614"/>
  <c r="K2614"/>
  <c r="J2614"/>
  <c r="AH2613"/>
  <c r="AB2613"/>
  <c r="AA2613"/>
  <c r="Z2613"/>
  <c r="Y2613"/>
  <c r="W2613"/>
  <c r="V2613"/>
  <c r="U2613"/>
  <c r="T2613"/>
  <c r="S2613"/>
  <c r="R2613"/>
  <c r="Q2613"/>
  <c r="P2613"/>
  <c r="O2613"/>
  <c r="N2613"/>
  <c r="M2613"/>
  <c r="L2613"/>
  <c r="K2613"/>
  <c r="J2613"/>
  <c r="AH2612"/>
  <c r="AB2612"/>
  <c r="AA2612"/>
  <c r="Z2612"/>
  <c r="Y2612"/>
  <c r="W2612"/>
  <c r="V2612"/>
  <c r="U2612"/>
  <c r="T2612"/>
  <c r="S2612"/>
  <c r="R2612"/>
  <c r="Q2612"/>
  <c r="P2612"/>
  <c r="O2612"/>
  <c r="N2612"/>
  <c r="M2612"/>
  <c r="L2612"/>
  <c r="K2612"/>
  <c r="J2612"/>
  <c r="AH2611"/>
  <c r="AB2611"/>
  <c r="AA2611"/>
  <c r="Z2611"/>
  <c r="Y2611"/>
  <c r="W2611"/>
  <c r="V2611"/>
  <c r="U2611"/>
  <c r="T2611"/>
  <c r="S2611"/>
  <c r="R2611"/>
  <c r="Q2611"/>
  <c r="P2611"/>
  <c r="O2611"/>
  <c r="N2611"/>
  <c r="M2611"/>
  <c r="L2611"/>
  <c r="K2611"/>
  <c r="J2611"/>
  <c r="AH2610"/>
  <c r="AB2610"/>
  <c r="AA2610"/>
  <c r="Z2610"/>
  <c r="Y2610"/>
  <c r="W2610"/>
  <c r="V2610"/>
  <c r="U2610"/>
  <c r="T2610"/>
  <c r="S2610"/>
  <c r="R2610"/>
  <c r="Q2610"/>
  <c r="P2610"/>
  <c r="O2610"/>
  <c r="N2610"/>
  <c r="M2610"/>
  <c r="L2610"/>
  <c r="K2610"/>
  <c r="J2610"/>
  <c r="AH2609"/>
  <c r="AB2609"/>
  <c r="AA2609"/>
  <c r="Z2609"/>
  <c r="Y2609"/>
  <c r="W2609"/>
  <c r="V2609"/>
  <c r="U2609"/>
  <c r="T2609"/>
  <c r="S2609"/>
  <c r="R2609"/>
  <c r="Q2609"/>
  <c r="P2609"/>
  <c r="O2609"/>
  <c r="N2609"/>
  <c r="M2609"/>
  <c r="L2609"/>
  <c r="K2609"/>
  <c r="J2609"/>
  <c r="AH2608"/>
  <c r="AB2608"/>
  <c r="AA2608"/>
  <c r="Z2608"/>
  <c r="Y2608"/>
  <c r="W2608"/>
  <c r="V2608"/>
  <c r="U2608"/>
  <c r="T2608"/>
  <c r="S2608"/>
  <c r="R2608"/>
  <c r="Q2608"/>
  <c r="P2608"/>
  <c r="O2608"/>
  <c r="N2608"/>
  <c r="M2608"/>
  <c r="L2608"/>
  <c r="K2608"/>
  <c r="J2608"/>
  <c r="AH2607"/>
  <c r="AB2607"/>
  <c r="AA2607"/>
  <c r="Z2607"/>
  <c r="Y2607"/>
  <c r="W2607"/>
  <c r="V2607"/>
  <c r="U2607"/>
  <c r="T2607"/>
  <c r="S2607"/>
  <c r="R2607"/>
  <c r="Q2607"/>
  <c r="P2607"/>
  <c r="O2607"/>
  <c r="N2607"/>
  <c r="M2607"/>
  <c r="L2607"/>
  <c r="K2607"/>
  <c r="J2607"/>
  <c r="AH2606"/>
  <c r="AB2606"/>
  <c r="AA2606"/>
  <c r="Z2606"/>
  <c r="Y2606"/>
  <c r="W2606"/>
  <c r="V2606"/>
  <c r="U2606"/>
  <c r="T2606"/>
  <c r="S2606"/>
  <c r="R2606"/>
  <c r="Q2606"/>
  <c r="P2606"/>
  <c r="O2606"/>
  <c r="N2606"/>
  <c r="M2606"/>
  <c r="L2606"/>
  <c r="K2606"/>
  <c r="J2606"/>
  <c r="AH2605"/>
  <c r="AB2605"/>
  <c r="AA2605"/>
  <c r="Z2605"/>
  <c r="Y2605"/>
  <c r="W2605"/>
  <c r="V2605"/>
  <c r="U2605"/>
  <c r="T2605"/>
  <c r="S2605"/>
  <c r="R2605"/>
  <c r="Q2605"/>
  <c r="P2605"/>
  <c r="O2605"/>
  <c r="N2605"/>
  <c r="M2605"/>
  <c r="L2605"/>
  <c r="K2605"/>
  <c r="J2605"/>
  <c r="AH2604"/>
  <c r="AB2604"/>
  <c r="AA2604"/>
  <c r="Z2604"/>
  <c r="Y2604"/>
  <c r="W2604"/>
  <c r="V2604"/>
  <c r="U2604"/>
  <c r="T2604"/>
  <c r="S2604"/>
  <c r="R2604"/>
  <c r="Q2604"/>
  <c r="P2604"/>
  <c r="O2604"/>
  <c r="N2604"/>
  <c r="M2604"/>
  <c r="L2604"/>
  <c r="K2604"/>
  <c r="J2604"/>
  <c r="AH2603"/>
  <c r="AB2603"/>
  <c r="AA2603"/>
  <c r="Z2603"/>
  <c r="Y2603"/>
  <c r="W2603"/>
  <c r="V2603"/>
  <c r="U2603"/>
  <c r="T2603"/>
  <c r="S2603"/>
  <c r="R2603"/>
  <c r="Q2603"/>
  <c r="P2603"/>
  <c r="O2603"/>
  <c r="N2603"/>
  <c r="M2603"/>
  <c r="L2603"/>
  <c r="K2603"/>
  <c r="J2603"/>
  <c r="AH2602"/>
  <c r="AB2602"/>
  <c r="AA2602"/>
  <c r="Z2602"/>
  <c r="Y2602"/>
  <c r="W2602"/>
  <c r="V2602"/>
  <c r="U2602"/>
  <c r="T2602"/>
  <c r="S2602"/>
  <c r="R2602"/>
  <c r="Q2602"/>
  <c r="P2602"/>
  <c r="O2602"/>
  <c r="N2602"/>
  <c r="M2602"/>
  <c r="L2602"/>
  <c r="K2602"/>
  <c r="J2602"/>
  <c r="AH2601"/>
  <c r="AB2601"/>
  <c r="AA2601"/>
  <c r="Z2601"/>
  <c r="Y2601"/>
  <c r="W2601"/>
  <c r="V2601"/>
  <c r="U2601"/>
  <c r="T2601"/>
  <c r="S2601"/>
  <c r="R2601"/>
  <c r="Q2601"/>
  <c r="P2601"/>
  <c r="O2601"/>
  <c r="N2601"/>
  <c r="M2601"/>
  <c r="L2601"/>
  <c r="K2601"/>
  <c r="J2601"/>
  <c r="AH2600"/>
  <c r="AB2600"/>
  <c r="AA2600"/>
  <c r="Z2600"/>
  <c r="Y2600"/>
  <c r="W2600"/>
  <c r="V2600"/>
  <c r="U2600"/>
  <c r="T2600"/>
  <c r="S2600"/>
  <c r="R2600"/>
  <c r="Q2600"/>
  <c r="P2600"/>
  <c r="O2600"/>
  <c r="N2600"/>
  <c r="M2600"/>
  <c r="L2600"/>
  <c r="K2600"/>
  <c r="J2600"/>
  <c r="AH2599"/>
  <c r="AB2599"/>
  <c r="AA2599"/>
  <c r="Z2599"/>
  <c r="Y2599"/>
  <c r="W2599"/>
  <c r="V2599"/>
  <c r="U2599"/>
  <c r="T2599"/>
  <c r="S2599"/>
  <c r="R2599"/>
  <c r="Q2599"/>
  <c r="P2599"/>
  <c r="O2599"/>
  <c r="N2599"/>
  <c r="M2599"/>
  <c r="L2599"/>
  <c r="K2599"/>
  <c r="J2599"/>
  <c r="AH2598"/>
  <c r="AB2598"/>
  <c r="AA2598"/>
  <c r="Z2598"/>
  <c r="Y2598"/>
  <c r="W2598"/>
  <c r="V2598"/>
  <c r="U2598"/>
  <c r="T2598"/>
  <c r="S2598"/>
  <c r="R2598"/>
  <c r="Q2598"/>
  <c r="P2598"/>
  <c r="O2598"/>
  <c r="N2598"/>
  <c r="M2598"/>
  <c r="L2598"/>
  <c r="K2598"/>
  <c r="J2598"/>
  <c r="AH2597"/>
  <c r="AB2597"/>
  <c r="AA2597"/>
  <c r="Z2597"/>
  <c r="Y2597"/>
  <c r="W2597"/>
  <c r="V2597"/>
  <c r="U2597"/>
  <c r="T2597"/>
  <c r="S2597"/>
  <c r="R2597"/>
  <c r="Q2597"/>
  <c r="P2597"/>
  <c r="O2597"/>
  <c r="N2597"/>
  <c r="M2597"/>
  <c r="L2597"/>
  <c r="K2597"/>
  <c r="J2597"/>
  <c r="AH2596"/>
  <c r="AB2596"/>
  <c r="AA2596"/>
  <c r="Z2596"/>
  <c r="Y2596"/>
  <c r="W2596"/>
  <c r="V2596"/>
  <c r="U2596"/>
  <c r="T2596"/>
  <c r="S2596"/>
  <c r="R2596"/>
  <c r="Q2596"/>
  <c r="P2596"/>
  <c r="O2596"/>
  <c r="N2596"/>
  <c r="M2596"/>
  <c r="L2596"/>
  <c r="K2596"/>
  <c r="J2596"/>
  <c r="AH2595"/>
  <c r="AB2595"/>
  <c r="AA2595"/>
  <c r="Z2595"/>
  <c r="Y2595"/>
  <c r="W2595"/>
  <c r="V2595"/>
  <c r="U2595"/>
  <c r="T2595"/>
  <c r="S2595"/>
  <c r="R2595"/>
  <c r="Q2595"/>
  <c r="P2595"/>
  <c r="O2595"/>
  <c r="N2595"/>
  <c r="M2595"/>
  <c r="L2595"/>
  <c r="K2595"/>
  <c r="J2595"/>
  <c r="AH2594"/>
  <c r="AB2594"/>
  <c r="AA2594"/>
  <c r="Z2594"/>
  <c r="Y2594"/>
  <c r="W2594"/>
  <c r="V2594"/>
  <c r="U2594"/>
  <c r="T2594"/>
  <c r="S2594"/>
  <c r="R2594"/>
  <c r="Q2594"/>
  <c r="P2594"/>
  <c r="O2594"/>
  <c r="N2594"/>
  <c r="M2594"/>
  <c r="L2594"/>
  <c r="K2594"/>
  <c r="J2594"/>
  <c r="AH2593"/>
  <c r="AB2593"/>
  <c r="AA2593"/>
  <c r="Z2593"/>
  <c r="Y2593"/>
  <c r="W2593"/>
  <c r="V2593"/>
  <c r="U2593"/>
  <c r="T2593"/>
  <c r="S2593"/>
  <c r="R2593"/>
  <c r="Q2593"/>
  <c r="P2593"/>
  <c r="O2593"/>
  <c r="N2593"/>
  <c r="M2593"/>
  <c r="L2593"/>
  <c r="K2593"/>
  <c r="J2593"/>
  <c r="AH2592"/>
  <c r="AB2592"/>
  <c r="AA2592"/>
  <c r="Z2592"/>
  <c r="Y2592"/>
  <c r="W2592"/>
  <c r="V2592"/>
  <c r="U2592"/>
  <c r="T2592"/>
  <c r="S2592"/>
  <c r="R2592"/>
  <c r="Q2592"/>
  <c r="P2592"/>
  <c r="O2592"/>
  <c r="N2592"/>
  <c r="M2592"/>
  <c r="L2592"/>
  <c r="K2592"/>
  <c r="J2592"/>
  <c r="AH2591"/>
  <c r="AB2591"/>
  <c r="AA2591"/>
  <c r="Z2591"/>
  <c r="Y2591"/>
  <c r="W2591"/>
  <c r="V2591"/>
  <c r="U2591"/>
  <c r="T2591"/>
  <c r="S2591"/>
  <c r="R2591"/>
  <c r="Q2591"/>
  <c r="P2591"/>
  <c r="O2591"/>
  <c r="N2591"/>
  <c r="M2591"/>
  <c r="L2591"/>
  <c r="K2591"/>
  <c r="J2591"/>
  <c r="AH2590"/>
  <c r="AB2590"/>
  <c r="AA2590"/>
  <c r="Z2590"/>
  <c r="Y2590"/>
  <c r="W2590"/>
  <c r="V2590"/>
  <c r="U2590"/>
  <c r="T2590"/>
  <c r="S2590"/>
  <c r="R2590"/>
  <c r="Q2590"/>
  <c r="P2590"/>
  <c r="O2590"/>
  <c r="N2590"/>
  <c r="M2590"/>
  <c r="L2590"/>
  <c r="K2590"/>
  <c r="J2590"/>
  <c r="AH2589"/>
  <c r="AB2589"/>
  <c r="AA2589"/>
  <c r="Z2589"/>
  <c r="Y2589"/>
  <c r="W2589"/>
  <c r="V2589"/>
  <c r="U2589"/>
  <c r="T2589"/>
  <c r="S2589"/>
  <c r="R2589"/>
  <c r="Q2589"/>
  <c r="P2589"/>
  <c r="O2589"/>
  <c r="N2589"/>
  <c r="M2589"/>
  <c r="L2589"/>
  <c r="K2589"/>
  <c r="J2589"/>
  <c r="AH2588"/>
  <c r="AB2588"/>
  <c r="AA2588"/>
  <c r="Z2588"/>
  <c r="Y2588"/>
  <c r="W2588"/>
  <c r="V2588"/>
  <c r="U2588"/>
  <c r="T2588"/>
  <c r="S2588"/>
  <c r="R2588"/>
  <c r="Q2588"/>
  <c r="P2588"/>
  <c r="O2588"/>
  <c r="N2588"/>
  <c r="M2588"/>
  <c r="L2588"/>
  <c r="K2588"/>
  <c r="J2588"/>
  <c r="AH2587"/>
  <c r="AB2587"/>
  <c r="AA2587"/>
  <c r="Z2587"/>
  <c r="Y2587"/>
  <c r="W2587"/>
  <c r="V2587"/>
  <c r="U2587"/>
  <c r="T2587"/>
  <c r="S2587"/>
  <c r="R2587"/>
  <c r="Q2587"/>
  <c r="P2587"/>
  <c r="O2587"/>
  <c r="N2587"/>
  <c r="M2587"/>
  <c r="L2587"/>
  <c r="K2587"/>
  <c r="J2587"/>
  <c r="AH2586"/>
  <c r="AB2586"/>
  <c r="AA2586"/>
  <c r="Z2586"/>
  <c r="Y2586"/>
  <c r="W2586"/>
  <c r="V2586"/>
  <c r="U2586"/>
  <c r="T2586"/>
  <c r="S2586"/>
  <c r="R2586"/>
  <c r="Q2586"/>
  <c r="P2586"/>
  <c r="O2586"/>
  <c r="N2586"/>
  <c r="M2586"/>
  <c r="L2586"/>
  <c r="K2586"/>
  <c r="J2586"/>
  <c r="AH2585"/>
  <c r="AB2585"/>
  <c r="AA2585"/>
  <c r="Z2585"/>
  <c r="Y2585"/>
  <c r="W2585"/>
  <c r="V2585"/>
  <c r="U2585"/>
  <c r="T2585"/>
  <c r="S2585"/>
  <c r="R2585"/>
  <c r="Q2585"/>
  <c r="P2585"/>
  <c r="O2585"/>
  <c r="N2585"/>
  <c r="M2585"/>
  <c r="L2585"/>
  <c r="K2585"/>
  <c r="J2585"/>
  <c r="AH2584"/>
  <c r="AB2584"/>
  <c r="AA2584"/>
  <c r="Z2584"/>
  <c r="Y2584"/>
  <c r="W2584"/>
  <c r="V2584"/>
  <c r="U2584"/>
  <c r="T2584"/>
  <c r="S2584"/>
  <c r="R2584"/>
  <c r="Q2584"/>
  <c r="P2584"/>
  <c r="O2584"/>
  <c r="N2584"/>
  <c r="M2584"/>
  <c r="L2584"/>
  <c r="K2584"/>
  <c r="J2584"/>
  <c r="AH2583"/>
  <c r="AB2583"/>
  <c r="AA2583"/>
  <c r="Z2583"/>
  <c r="Y2583"/>
  <c r="W2583"/>
  <c r="V2583"/>
  <c r="U2583"/>
  <c r="T2583"/>
  <c r="S2583"/>
  <c r="R2583"/>
  <c r="Q2583"/>
  <c r="P2583"/>
  <c r="O2583"/>
  <c r="N2583"/>
  <c r="M2583"/>
  <c r="L2583"/>
  <c r="K2583"/>
  <c r="J2583"/>
  <c r="AH2582"/>
  <c r="AB2582"/>
  <c r="AA2582"/>
  <c r="Z2582"/>
  <c r="Y2582"/>
  <c r="W2582"/>
  <c r="V2582"/>
  <c r="U2582"/>
  <c r="T2582"/>
  <c r="S2582"/>
  <c r="R2582"/>
  <c r="Q2582"/>
  <c r="P2582"/>
  <c r="O2582"/>
  <c r="N2582"/>
  <c r="M2582"/>
  <c r="L2582"/>
  <c r="K2582"/>
  <c r="J2582"/>
  <c r="AH2581"/>
  <c r="AB2581"/>
  <c r="AA2581"/>
  <c r="Z2581"/>
  <c r="Y2581"/>
  <c r="W2581"/>
  <c r="V2581"/>
  <c r="U2581"/>
  <c r="T2581"/>
  <c r="S2581"/>
  <c r="R2581"/>
  <c r="Q2581"/>
  <c r="P2581"/>
  <c r="O2581"/>
  <c r="N2581"/>
  <c r="M2581"/>
  <c r="L2581"/>
  <c r="K2581"/>
  <c r="J2581"/>
  <c r="AH2580"/>
  <c r="AB2580"/>
  <c r="AA2580"/>
  <c r="Z2580"/>
  <c r="Y2580"/>
  <c r="W2580"/>
  <c r="V2580"/>
  <c r="U2580"/>
  <c r="T2580"/>
  <c r="S2580"/>
  <c r="R2580"/>
  <c r="Q2580"/>
  <c r="P2580"/>
  <c r="O2580"/>
  <c r="N2580"/>
  <c r="M2580"/>
  <c r="L2580"/>
  <c r="K2580"/>
  <c r="J2580"/>
  <c r="AH2579"/>
  <c r="AB2579"/>
  <c r="AA2579"/>
  <c r="Z2579"/>
  <c r="Y2579"/>
  <c r="W2579"/>
  <c r="V2579"/>
  <c r="U2579"/>
  <c r="T2579"/>
  <c r="S2579"/>
  <c r="R2579"/>
  <c r="Q2579"/>
  <c r="P2579"/>
  <c r="O2579"/>
  <c r="N2579"/>
  <c r="M2579"/>
  <c r="L2579"/>
  <c r="K2579"/>
  <c r="J2579"/>
  <c r="AH2578"/>
  <c r="AB2578"/>
  <c r="AA2578"/>
  <c r="Z2578"/>
  <c r="Y2578"/>
  <c r="W2578"/>
  <c r="V2578"/>
  <c r="U2578"/>
  <c r="T2578"/>
  <c r="S2578"/>
  <c r="R2578"/>
  <c r="Q2578"/>
  <c r="P2578"/>
  <c r="O2578"/>
  <c r="N2578"/>
  <c r="M2578"/>
  <c r="L2578"/>
  <c r="K2578"/>
  <c r="J2578"/>
  <c r="AH2577"/>
  <c r="AB2577"/>
  <c r="AA2577"/>
  <c r="Z2577"/>
  <c r="Y2577"/>
  <c r="W2577"/>
  <c r="V2577"/>
  <c r="U2577"/>
  <c r="T2577"/>
  <c r="S2577"/>
  <c r="R2577"/>
  <c r="Q2577"/>
  <c r="P2577"/>
  <c r="O2577"/>
  <c r="N2577"/>
  <c r="M2577"/>
  <c r="L2577"/>
  <c r="K2577"/>
  <c r="J2577"/>
  <c r="AH2576"/>
  <c r="AB2576"/>
  <c r="AA2576"/>
  <c r="Z2576"/>
  <c r="Y2576"/>
  <c r="W2576"/>
  <c r="V2576"/>
  <c r="U2576"/>
  <c r="T2576"/>
  <c r="S2576"/>
  <c r="R2576"/>
  <c r="Q2576"/>
  <c r="P2576"/>
  <c r="O2576"/>
  <c r="N2576"/>
  <c r="M2576"/>
  <c r="L2576"/>
  <c r="K2576"/>
  <c r="J2576"/>
  <c r="AH2575"/>
  <c r="AB2575"/>
  <c r="AA2575"/>
  <c r="Z2575"/>
  <c r="Y2575"/>
  <c r="W2575"/>
  <c r="V2575"/>
  <c r="U2575"/>
  <c r="T2575"/>
  <c r="S2575"/>
  <c r="R2575"/>
  <c r="Q2575"/>
  <c r="P2575"/>
  <c r="O2575"/>
  <c r="N2575"/>
  <c r="M2575"/>
  <c r="L2575"/>
  <c r="K2575"/>
  <c r="J2575"/>
  <c r="AH2574"/>
  <c r="AB2574"/>
  <c r="AA2574"/>
  <c r="Z2574"/>
  <c r="Y2574"/>
  <c r="W2574"/>
  <c r="V2574"/>
  <c r="U2574"/>
  <c r="T2574"/>
  <c r="S2574"/>
  <c r="R2574"/>
  <c r="Q2574"/>
  <c r="P2574"/>
  <c r="O2574"/>
  <c r="N2574"/>
  <c r="M2574"/>
  <c r="L2574"/>
  <c r="K2574"/>
  <c r="J2574"/>
  <c r="AH2573"/>
  <c r="AB2573"/>
  <c r="AA2573"/>
  <c r="Z2573"/>
  <c r="Y2573"/>
  <c r="W2573"/>
  <c r="V2573"/>
  <c r="U2573"/>
  <c r="T2573"/>
  <c r="S2573"/>
  <c r="R2573"/>
  <c r="Q2573"/>
  <c r="P2573"/>
  <c r="O2573"/>
  <c r="N2573"/>
  <c r="M2573"/>
  <c r="L2573"/>
  <c r="K2573"/>
  <c r="J2573"/>
  <c r="AH2572"/>
  <c r="AB2572"/>
  <c r="AA2572"/>
  <c r="Z2572"/>
  <c r="Y2572"/>
  <c r="W2572"/>
  <c r="V2572"/>
  <c r="U2572"/>
  <c r="T2572"/>
  <c r="S2572"/>
  <c r="R2572"/>
  <c r="Q2572"/>
  <c r="P2572"/>
  <c r="O2572"/>
  <c r="N2572"/>
  <c r="M2572"/>
  <c r="L2572"/>
  <c r="K2572"/>
  <c r="J2572"/>
  <c r="AH2571"/>
  <c r="AB2571"/>
  <c r="AA2571"/>
  <c r="Z2571"/>
  <c r="Y2571"/>
  <c r="W2571"/>
  <c r="V2571"/>
  <c r="U2571"/>
  <c r="T2571"/>
  <c r="S2571"/>
  <c r="R2571"/>
  <c r="Q2571"/>
  <c r="P2571"/>
  <c r="O2571"/>
  <c r="N2571"/>
  <c r="M2571"/>
  <c r="L2571"/>
  <c r="K2571"/>
  <c r="J2571"/>
  <c r="AH2570"/>
  <c r="AB2570"/>
  <c r="AA2570"/>
  <c r="Z2570"/>
  <c r="Y2570"/>
  <c r="W2570"/>
  <c r="V2570"/>
  <c r="U2570"/>
  <c r="T2570"/>
  <c r="S2570"/>
  <c r="R2570"/>
  <c r="Q2570"/>
  <c r="P2570"/>
  <c r="O2570"/>
  <c r="N2570"/>
  <c r="M2570"/>
  <c r="L2570"/>
  <c r="K2570"/>
  <c r="J2570"/>
  <c r="AH2569"/>
  <c r="AB2569"/>
  <c r="AA2569"/>
  <c r="Z2569"/>
  <c r="Y2569"/>
  <c r="W2569"/>
  <c r="V2569"/>
  <c r="U2569"/>
  <c r="T2569"/>
  <c r="S2569"/>
  <c r="R2569"/>
  <c r="Q2569"/>
  <c r="P2569"/>
  <c r="O2569"/>
  <c r="N2569"/>
  <c r="M2569"/>
  <c r="L2569"/>
  <c r="K2569"/>
  <c r="J2569"/>
  <c r="AH2568"/>
  <c r="AB2568"/>
  <c r="AA2568"/>
  <c r="Z2568"/>
  <c r="Y2568"/>
  <c r="W2568"/>
  <c r="V2568"/>
  <c r="U2568"/>
  <c r="T2568"/>
  <c r="S2568"/>
  <c r="R2568"/>
  <c r="Q2568"/>
  <c r="P2568"/>
  <c r="O2568"/>
  <c r="N2568"/>
  <c r="M2568"/>
  <c r="L2568"/>
  <c r="K2568"/>
  <c r="J2568"/>
  <c r="AH2567"/>
  <c r="AB2567"/>
  <c r="AA2567"/>
  <c r="Z2567"/>
  <c r="Y2567"/>
  <c r="W2567"/>
  <c r="V2567"/>
  <c r="U2567"/>
  <c r="T2567"/>
  <c r="S2567"/>
  <c r="R2567"/>
  <c r="Q2567"/>
  <c r="P2567"/>
  <c r="O2567"/>
  <c r="N2567"/>
  <c r="M2567"/>
  <c r="L2567"/>
  <c r="K2567"/>
  <c r="J2567"/>
  <c r="AH2566"/>
  <c r="AB2566"/>
  <c r="AA2566"/>
  <c r="Z2566"/>
  <c r="Y2566"/>
  <c r="W2566"/>
  <c r="V2566"/>
  <c r="U2566"/>
  <c r="T2566"/>
  <c r="S2566"/>
  <c r="R2566"/>
  <c r="Q2566"/>
  <c r="P2566"/>
  <c r="O2566"/>
  <c r="N2566"/>
  <c r="M2566"/>
  <c r="L2566"/>
  <c r="K2566"/>
  <c r="J2566"/>
  <c r="AH2565"/>
  <c r="AB2565"/>
  <c r="AA2565"/>
  <c r="Z2565"/>
  <c r="Y2565"/>
  <c r="W2565"/>
  <c r="V2565"/>
  <c r="U2565"/>
  <c r="T2565"/>
  <c r="S2565"/>
  <c r="R2565"/>
  <c r="Q2565"/>
  <c r="P2565"/>
  <c r="O2565"/>
  <c r="N2565"/>
  <c r="M2565"/>
  <c r="L2565"/>
  <c r="K2565"/>
  <c r="J2565"/>
  <c r="AH2564"/>
  <c r="AB2564"/>
  <c r="AA2564"/>
  <c r="Z2564"/>
  <c r="Y2564"/>
  <c r="W2564"/>
  <c r="V2564"/>
  <c r="U2564"/>
  <c r="T2564"/>
  <c r="S2564"/>
  <c r="R2564"/>
  <c r="Q2564"/>
  <c r="P2564"/>
  <c r="O2564"/>
  <c r="N2564"/>
  <c r="M2564"/>
  <c r="L2564"/>
  <c r="K2564"/>
  <c r="J2564"/>
  <c r="AH2563"/>
  <c r="AB2563"/>
  <c r="AA2563"/>
  <c r="Z2563"/>
  <c r="Y2563"/>
  <c r="W2563"/>
  <c r="V2563"/>
  <c r="U2563"/>
  <c r="T2563"/>
  <c r="S2563"/>
  <c r="R2563"/>
  <c r="Q2563"/>
  <c r="P2563"/>
  <c r="O2563"/>
  <c r="N2563"/>
  <c r="M2563"/>
  <c r="L2563"/>
  <c r="K2563"/>
  <c r="J2563"/>
  <c r="AH2562"/>
  <c r="AB2562"/>
  <c r="AA2562"/>
  <c r="Z2562"/>
  <c r="Y2562"/>
  <c r="W2562"/>
  <c r="V2562"/>
  <c r="U2562"/>
  <c r="T2562"/>
  <c r="S2562"/>
  <c r="R2562"/>
  <c r="Q2562"/>
  <c r="P2562"/>
  <c r="O2562"/>
  <c r="N2562"/>
  <c r="M2562"/>
  <c r="L2562"/>
  <c r="K2562"/>
  <c r="J2562"/>
  <c r="AH2561"/>
  <c r="AB2561"/>
  <c r="AA2561"/>
  <c r="Z2561"/>
  <c r="Y2561"/>
  <c r="W2561"/>
  <c r="V2561"/>
  <c r="U2561"/>
  <c r="T2561"/>
  <c r="S2561"/>
  <c r="R2561"/>
  <c r="Q2561"/>
  <c r="P2561"/>
  <c r="O2561"/>
  <c r="N2561"/>
  <c r="M2561"/>
  <c r="L2561"/>
  <c r="K2561"/>
  <c r="J2561"/>
  <c r="AH2560"/>
  <c r="AB2560"/>
  <c r="AA2560"/>
  <c r="Z2560"/>
  <c r="Y2560"/>
  <c r="W2560"/>
  <c r="V2560"/>
  <c r="U2560"/>
  <c r="T2560"/>
  <c r="S2560"/>
  <c r="R2560"/>
  <c r="Q2560"/>
  <c r="P2560"/>
  <c r="O2560"/>
  <c r="N2560"/>
  <c r="M2560"/>
  <c r="L2560"/>
  <c r="K2560"/>
  <c r="J2560"/>
  <c r="AH2559"/>
  <c r="AB2559"/>
  <c r="AA2559"/>
  <c r="Z2559"/>
  <c r="Y2559"/>
  <c r="W2559"/>
  <c r="V2559"/>
  <c r="U2559"/>
  <c r="T2559"/>
  <c r="S2559"/>
  <c r="R2559"/>
  <c r="Q2559"/>
  <c r="P2559"/>
  <c r="O2559"/>
  <c r="N2559"/>
  <c r="M2559"/>
  <c r="L2559"/>
  <c r="K2559"/>
  <c r="J2559"/>
  <c r="AH2558"/>
  <c r="AB2558"/>
  <c r="AA2558"/>
  <c r="Z2558"/>
  <c r="Y2558"/>
  <c r="W2558"/>
  <c r="V2558"/>
  <c r="U2558"/>
  <c r="T2558"/>
  <c r="S2558"/>
  <c r="R2558"/>
  <c r="Q2558"/>
  <c r="P2558"/>
  <c r="O2558"/>
  <c r="N2558"/>
  <c r="M2558"/>
  <c r="L2558"/>
  <c r="K2558"/>
  <c r="J2558"/>
  <c r="AH2557"/>
  <c r="AB2557"/>
  <c r="AA2557"/>
  <c r="Z2557"/>
  <c r="Y2557"/>
  <c r="W2557"/>
  <c r="V2557"/>
  <c r="U2557"/>
  <c r="T2557"/>
  <c r="S2557"/>
  <c r="R2557"/>
  <c r="Q2557"/>
  <c r="P2557"/>
  <c r="O2557"/>
  <c r="N2557"/>
  <c r="M2557"/>
  <c r="L2557"/>
  <c r="K2557"/>
  <c r="J2557"/>
  <c r="AH2556"/>
  <c r="AB2556"/>
  <c r="AA2556"/>
  <c r="Z2556"/>
  <c r="Y2556"/>
  <c r="W2556"/>
  <c r="V2556"/>
  <c r="U2556"/>
  <c r="T2556"/>
  <c r="S2556"/>
  <c r="R2556"/>
  <c r="Q2556"/>
  <c r="P2556"/>
  <c r="O2556"/>
  <c r="N2556"/>
  <c r="M2556"/>
  <c r="L2556"/>
  <c r="K2556"/>
  <c r="J2556"/>
  <c r="AH2555"/>
  <c r="AB2555"/>
  <c r="AA2555"/>
  <c r="Z2555"/>
  <c r="Y2555"/>
  <c r="W2555"/>
  <c r="V2555"/>
  <c r="U2555"/>
  <c r="T2555"/>
  <c r="S2555"/>
  <c r="R2555"/>
  <c r="Q2555"/>
  <c r="P2555"/>
  <c r="O2555"/>
  <c r="N2555"/>
  <c r="M2555"/>
  <c r="L2555"/>
  <c r="K2555"/>
  <c r="J2555"/>
  <c r="AH2554"/>
  <c r="AB2554"/>
  <c r="AA2554"/>
  <c r="Z2554"/>
  <c r="Y2554"/>
  <c r="W2554"/>
  <c r="V2554"/>
  <c r="U2554"/>
  <c r="T2554"/>
  <c r="S2554"/>
  <c r="R2554"/>
  <c r="Q2554"/>
  <c r="P2554"/>
  <c r="O2554"/>
  <c r="N2554"/>
  <c r="M2554"/>
  <c r="L2554"/>
  <c r="K2554"/>
  <c r="J2554"/>
  <c r="AH2553"/>
  <c r="AB2553"/>
  <c r="AA2553"/>
  <c r="Z2553"/>
  <c r="Y2553"/>
  <c r="W2553"/>
  <c r="V2553"/>
  <c r="U2553"/>
  <c r="T2553"/>
  <c r="S2553"/>
  <c r="R2553"/>
  <c r="Q2553"/>
  <c r="P2553"/>
  <c r="O2553"/>
  <c r="N2553"/>
  <c r="M2553"/>
  <c r="L2553"/>
  <c r="K2553"/>
  <c r="J2553"/>
  <c r="AH2552"/>
  <c r="AB2552"/>
  <c r="AA2552"/>
  <c r="Z2552"/>
  <c r="Y2552"/>
  <c r="W2552"/>
  <c r="V2552"/>
  <c r="U2552"/>
  <c r="T2552"/>
  <c r="S2552"/>
  <c r="R2552"/>
  <c r="Q2552"/>
  <c r="P2552"/>
  <c r="O2552"/>
  <c r="N2552"/>
  <c r="M2552"/>
  <c r="L2552"/>
  <c r="K2552"/>
  <c r="J2552"/>
  <c r="AH2551"/>
  <c r="AB2551"/>
  <c r="AA2551"/>
  <c r="Z2551"/>
  <c r="Y2551"/>
  <c r="W2551"/>
  <c r="V2551"/>
  <c r="U2551"/>
  <c r="T2551"/>
  <c r="S2551"/>
  <c r="R2551"/>
  <c r="Q2551"/>
  <c r="P2551"/>
  <c r="O2551"/>
  <c r="N2551"/>
  <c r="M2551"/>
  <c r="L2551"/>
  <c r="K2551"/>
  <c r="J2551"/>
  <c r="AH2550"/>
  <c r="AB2550"/>
  <c r="AA2550"/>
  <c r="Z2550"/>
  <c r="Y2550"/>
  <c r="W2550"/>
  <c r="V2550"/>
  <c r="U2550"/>
  <c r="T2550"/>
  <c r="S2550"/>
  <c r="R2550"/>
  <c r="Q2550"/>
  <c r="P2550"/>
  <c r="O2550"/>
  <c r="N2550"/>
  <c r="M2550"/>
  <c r="L2550"/>
  <c r="K2550"/>
  <c r="J2550"/>
  <c r="AH2549"/>
  <c r="AB2549"/>
  <c r="AA2549"/>
  <c r="Z2549"/>
  <c r="Y2549"/>
  <c r="W2549"/>
  <c r="V2549"/>
  <c r="U2549"/>
  <c r="T2549"/>
  <c r="S2549"/>
  <c r="R2549"/>
  <c r="Q2549"/>
  <c r="P2549"/>
  <c r="O2549"/>
  <c r="N2549"/>
  <c r="M2549"/>
  <c r="L2549"/>
  <c r="K2549"/>
  <c r="J2549"/>
  <c r="AH2548"/>
  <c r="AB2548"/>
  <c r="AA2548"/>
  <c r="Z2548"/>
  <c r="Y2548"/>
  <c r="W2548"/>
  <c r="V2548"/>
  <c r="U2548"/>
  <c r="T2548"/>
  <c r="S2548"/>
  <c r="R2548"/>
  <c r="Q2548"/>
  <c r="P2548"/>
  <c r="O2548"/>
  <c r="N2548"/>
  <c r="M2548"/>
  <c r="L2548"/>
  <c r="K2548"/>
  <c r="J2548"/>
  <c r="AH2547"/>
  <c r="AB2547"/>
  <c r="AA2547"/>
  <c r="Z2547"/>
  <c r="Y2547"/>
  <c r="W2547"/>
  <c r="V2547"/>
  <c r="U2547"/>
  <c r="T2547"/>
  <c r="S2547"/>
  <c r="R2547"/>
  <c r="Q2547"/>
  <c r="P2547"/>
  <c r="O2547"/>
  <c r="N2547"/>
  <c r="M2547"/>
  <c r="L2547"/>
  <c r="K2547"/>
  <c r="J2547"/>
  <c r="AH2546"/>
  <c r="AB2546"/>
  <c r="AA2546"/>
  <c r="Z2546"/>
  <c r="Y2546"/>
  <c r="W2546"/>
  <c r="V2546"/>
  <c r="U2546"/>
  <c r="T2546"/>
  <c r="S2546"/>
  <c r="R2546"/>
  <c r="Q2546"/>
  <c r="P2546"/>
  <c r="O2546"/>
  <c r="N2546"/>
  <c r="M2546"/>
  <c r="L2546"/>
  <c r="K2546"/>
  <c r="J2546"/>
  <c r="AH2545"/>
  <c r="AB2545"/>
  <c r="AA2545"/>
  <c r="Z2545"/>
  <c r="Y2545"/>
  <c r="W2545"/>
  <c r="V2545"/>
  <c r="U2545"/>
  <c r="T2545"/>
  <c r="S2545"/>
  <c r="R2545"/>
  <c r="Q2545"/>
  <c r="P2545"/>
  <c r="O2545"/>
  <c r="N2545"/>
  <c r="M2545"/>
  <c r="L2545"/>
  <c r="K2545"/>
  <c r="J2545"/>
  <c r="AH2544"/>
  <c r="AB2544"/>
  <c r="AA2544"/>
  <c r="Z2544"/>
  <c r="Y2544"/>
  <c r="W2544"/>
  <c r="V2544"/>
  <c r="U2544"/>
  <c r="T2544"/>
  <c r="S2544"/>
  <c r="R2544"/>
  <c r="Q2544"/>
  <c r="P2544"/>
  <c r="O2544"/>
  <c r="N2544"/>
  <c r="M2544"/>
  <c r="L2544"/>
  <c r="K2544"/>
  <c r="J2544"/>
  <c r="AH2543"/>
  <c r="AB2543"/>
  <c r="AA2543"/>
  <c r="Z2543"/>
  <c r="Y2543"/>
  <c r="W2543"/>
  <c r="V2543"/>
  <c r="U2543"/>
  <c r="T2543"/>
  <c r="S2543"/>
  <c r="R2543"/>
  <c r="Q2543"/>
  <c r="P2543"/>
  <c r="O2543"/>
  <c r="N2543"/>
  <c r="M2543"/>
  <c r="L2543"/>
  <c r="K2543"/>
  <c r="J2543"/>
  <c r="AH2542"/>
  <c r="AB2542"/>
  <c r="AA2542"/>
  <c r="Z2542"/>
  <c r="Y2542"/>
  <c r="W2542"/>
  <c r="V2542"/>
  <c r="U2542"/>
  <c r="T2542"/>
  <c r="S2542"/>
  <c r="R2542"/>
  <c r="Q2542"/>
  <c r="P2542"/>
  <c r="O2542"/>
  <c r="N2542"/>
  <c r="M2542"/>
  <c r="L2542"/>
  <c r="K2542"/>
  <c r="J2542"/>
  <c r="AH2541"/>
  <c r="AB2541"/>
  <c r="AA2541"/>
  <c r="Z2541"/>
  <c r="Y2541"/>
  <c r="W2541"/>
  <c r="V2541"/>
  <c r="U2541"/>
  <c r="T2541"/>
  <c r="S2541"/>
  <c r="R2541"/>
  <c r="Q2541"/>
  <c r="P2541"/>
  <c r="O2541"/>
  <c r="N2541"/>
  <c r="M2541"/>
  <c r="L2541"/>
  <c r="K2541"/>
  <c r="J2541"/>
  <c r="AH2540"/>
  <c r="AB2540"/>
  <c r="AA2540"/>
  <c r="Z2540"/>
  <c r="Y2540"/>
  <c r="W2540"/>
  <c r="V2540"/>
  <c r="U2540"/>
  <c r="T2540"/>
  <c r="S2540"/>
  <c r="R2540"/>
  <c r="Q2540"/>
  <c r="P2540"/>
  <c r="O2540"/>
  <c r="N2540"/>
  <c r="M2540"/>
  <c r="L2540"/>
  <c r="K2540"/>
  <c r="J2540"/>
  <c r="AH2539"/>
  <c r="AB2539"/>
  <c r="AA2539"/>
  <c r="Z2539"/>
  <c r="Y2539"/>
  <c r="W2539"/>
  <c r="V2539"/>
  <c r="U2539"/>
  <c r="T2539"/>
  <c r="S2539"/>
  <c r="R2539"/>
  <c r="Q2539"/>
  <c r="P2539"/>
  <c r="O2539"/>
  <c r="N2539"/>
  <c r="M2539"/>
  <c r="L2539"/>
  <c r="K2539"/>
  <c r="J2539"/>
  <c r="AH2538"/>
  <c r="AB2538"/>
  <c r="AA2538"/>
  <c r="Z2538"/>
  <c r="Y2538"/>
  <c r="W2538"/>
  <c r="V2538"/>
  <c r="U2538"/>
  <c r="T2538"/>
  <c r="S2538"/>
  <c r="R2538"/>
  <c r="Q2538"/>
  <c r="P2538"/>
  <c r="O2538"/>
  <c r="N2538"/>
  <c r="M2538"/>
  <c r="L2538"/>
  <c r="K2538"/>
  <c r="J2538"/>
  <c r="AH2537"/>
  <c r="AB2537"/>
  <c r="AA2537"/>
  <c r="Z2537"/>
  <c r="Y2537"/>
  <c r="W2537"/>
  <c r="V2537"/>
  <c r="U2537"/>
  <c r="T2537"/>
  <c r="S2537"/>
  <c r="R2537"/>
  <c r="Q2537"/>
  <c r="P2537"/>
  <c r="O2537"/>
  <c r="N2537"/>
  <c r="M2537"/>
  <c r="L2537"/>
  <c r="K2537"/>
  <c r="J2537"/>
  <c r="AH2536"/>
  <c r="AB2536"/>
  <c r="AA2536"/>
  <c r="Z2536"/>
  <c r="Y2536"/>
  <c r="W2536"/>
  <c r="V2536"/>
  <c r="U2536"/>
  <c r="T2536"/>
  <c r="S2536"/>
  <c r="R2536"/>
  <c r="Q2536"/>
  <c r="P2536"/>
  <c r="O2536"/>
  <c r="N2536"/>
  <c r="M2536"/>
  <c r="L2536"/>
  <c r="K2536"/>
  <c r="J2536"/>
  <c r="O137" i="2"/>
  <c r="N137"/>
  <c r="M137"/>
  <c r="L137"/>
  <c r="K137"/>
  <c r="J137"/>
  <c r="I137"/>
  <c r="H137"/>
  <c r="O136"/>
  <c r="N136"/>
  <c r="M136"/>
  <c r="L136"/>
  <c r="K136"/>
  <c r="J136"/>
  <c r="I136"/>
  <c r="H136"/>
  <c r="O135"/>
  <c r="N135"/>
  <c r="M135"/>
  <c r="L135"/>
  <c r="K135"/>
  <c r="J135"/>
  <c r="I135"/>
  <c r="H135"/>
  <c r="O134"/>
  <c r="N134"/>
  <c r="M134"/>
  <c r="L134"/>
  <c r="K134"/>
  <c r="J134"/>
  <c r="I134"/>
  <c r="H134"/>
  <c r="O133"/>
  <c r="N133"/>
  <c r="M133"/>
  <c r="L133"/>
  <c r="K133"/>
  <c r="J133"/>
  <c r="I133"/>
  <c r="H133"/>
  <c r="O132"/>
  <c r="N132"/>
  <c r="M132"/>
  <c r="L132"/>
  <c r="K132"/>
  <c r="J132"/>
  <c r="I132"/>
  <c r="H132"/>
  <c r="O131"/>
  <c r="N131"/>
  <c r="M131"/>
  <c r="L131"/>
  <c r="K131"/>
  <c r="J131"/>
  <c r="I131"/>
  <c r="H131"/>
  <c r="O130"/>
  <c r="N130"/>
  <c r="M130"/>
  <c r="L130"/>
  <c r="K130"/>
  <c r="J130"/>
  <c r="I130"/>
  <c r="H130"/>
  <c r="O129"/>
  <c r="N129"/>
  <c r="M129"/>
  <c r="L129"/>
  <c r="K129"/>
  <c r="J129"/>
  <c r="I129"/>
  <c r="H129"/>
  <c r="O128"/>
  <c r="N128"/>
  <c r="M128"/>
  <c r="L128"/>
  <c r="K128"/>
  <c r="J128"/>
  <c r="I128"/>
  <c r="H128"/>
  <c r="AH1291" i="1"/>
  <c r="AB1291"/>
  <c r="AA1291"/>
  <c r="Z1291"/>
  <c r="Y1291"/>
  <c r="W1291"/>
  <c r="V1291"/>
  <c r="U1291"/>
  <c r="T1291"/>
  <c r="S1291"/>
  <c r="R1291"/>
  <c r="Q1291"/>
  <c r="P1291"/>
  <c r="O1291"/>
  <c r="N1291"/>
  <c r="M1291"/>
  <c r="L1291"/>
  <c r="K1291"/>
  <c r="J1291"/>
  <c r="AH1290"/>
  <c r="AB1290"/>
  <c r="AA1290"/>
  <c r="Z1290"/>
  <c r="Y1290"/>
  <c r="W1290"/>
  <c r="V1290"/>
  <c r="U1290"/>
  <c r="T1290"/>
  <c r="S1290"/>
  <c r="R1290"/>
  <c r="Q1290"/>
  <c r="P1290"/>
  <c r="O1290"/>
  <c r="N1290"/>
  <c r="M1290"/>
  <c r="L1290"/>
  <c r="K1290"/>
  <c r="J1290"/>
  <c r="AH1289"/>
  <c r="AB1289"/>
  <c r="AA1289"/>
  <c r="Z1289"/>
  <c r="Y1289"/>
  <c r="W1289"/>
  <c r="V1289"/>
  <c r="U1289"/>
  <c r="T1289"/>
  <c r="S1289"/>
  <c r="R1289"/>
  <c r="Q1289"/>
  <c r="P1289"/>
  <c r="O1289"/>
  <c r="N1289"/>
  <c r="M1289"/>
  <c r="L1289"/>
  <c r="K1289"/>
  <c r="J1289"/>
  <c r="AH1288"/>
  <c r="AB1288"/>
  <c r="AA1288"/>
  <c r="Z1288"/>
  <c r="Y1288"/>
  <c r="W1288"/>
  <c r="V1288"/>
  <c r="U1288"/>
  <c r="T1288"/>
  <c r="S1288"/>
  <c r="R1288"/>
  <c r="Q1288"/>
  <c r="P1288"/>
  <c r="O1288"/>
  <c r="N1288"/>
  <c r="M1288"/>
  <c r="L1288"/>
  <c r="K1288"/>
  <c r="J1288"/>
  <c r="AH1287"/>
  <c r="AB1287"/>
  <c r="AA1287"/>
  <c r="Z1287"/>
  <c r="Y1287"/>
  <c r="W1287"/>
  <c r="V1287"/>
  <c r="U1287"/>
  <c r="T1287"/>
  <c r="S1287"/>
  <c r="R1287"/>
  <c r="Q1287"/>
  <c r="P1287"/>
  <c r="O1287"/>
  <c r="N1287"/>
  <c r="M1287"/>
  <c r="L1287"/>
  <c r="K1287"/>
  <c r="J1287"/>
  <c r="AH1286"/>
  <c r="AB1286"/>
  <c r="AA1286"/>
  <c r="Z1286"/>
  <c r="Y1286"/>
  <c r="W1286"/>
  <c r="V1286"/>
  <c r="U1286"/>
  <c r="T1286"/>
  <c r="S1286"/>
  <c r="R1286"/>
  <c r="Q1286"/>
  <c r="P1286"/>
  <c r="O1286"/>
  <c r="N1286"/>
  <c r="M1286"/>
  <c r="L1286"/>
  <c r="K1286"/>
  <c r="J1286"/>
  <c r="AH1285"/>
  <c r="AB1285"/>
  <c r="AA1285"/>
  <c r="Z1285"/>
  <c r="Y1285"/>
  <c r="W1285"/>
  <c r="V1285"/>
  <c r="U1285"/>
  <c r="T1285"/>
  <c r="S1285"/>
  <c r="R1285"/>
  <c r="Q1285"/>
  <c r="P1285"/>
  <c r="O1285"/>
  <c r="N1285"/>
  <c r="M1285"/>
  <c r="L1285"/>
  <c r="K1285"/>
  <c r="J1285"/>
  <c r="AH1284"/>
  <c r="AB1284"/>
  <c r="AA1284"/>
  <c r="Z1284"/>
  <c r="Y1284"/>
  <c r="W1284"/>
  <c r="V1284"/>
  <c r="U1284"/>
  <c r="T1284"/>
  <c r="S1284"/>
  <c r="R1284"/>
  <c r="Q1284"/>
  <c r="P1284"/>
  <c r="O1284"/>
  <c r="N1284"/>
  <c r="M1284"/>
  <c r="L1284"/>
  <c r="K1284"/>
  <c r="J1284"/>
  <c r="AH1283"/>
  <c r="AB1283"/>
  <c r="AA1283"/>
  <c r="Z1283"/>
  <c r="Y1283"/>
  <c r="W1283"/>
  <c r="V1283"/>
  <c r="U1283"/>
  <c r="T1283"/>
  <c r="S1283"/>
  <c r="R1283"/>
  <c r="Q1283"/>
  <c r="P1283"/>
  <c r="O1283"/>
  <c r="N1283"/>
  <c r="M1283"/>
  <c r="L1283"/>
  <c r="K1283"/>
  <c r="J1283"/>
  <c r="AH1282"/>
  <c r="AB1282"/>
  <c r="AA1282"/>
  <c r="Z1282"/>
  <c r="Y1282"/>
  <c r="W1282"/>
  <c r="V1282"/>
  <c r="U1282"/>
  <c r="T1282"/>
  <c r="S1282"/>
  <c r="R1282"/>
  <c r="Q1282"/>
  <c r="P1282"/>
  <c r="O1282"/>
  <c r="N1282"/>
  <c r="M1282"/>
  <c r="L1282"/>
  <c r="K1282"/>
  <c r="J1282"/>
  <c r="AH1281"/>
  <c r="AB1281"/>
  <c r="AA1281"/>
  <c r="Z1281"/>
  <c r="Y1281"/>
  <c r="W1281"/>
  <c r="V1281"/>
  <c r="U1281"/>
  <c r="T1281"/>
  <c r="S1281"/>
  <c r="R1281"/>
  <c r="Q1281"/>
  <c r="P1281"/>
  <c r="O1281"/>
  <c r="N1281"/>
  <c r="M1281"/>
  <c r="L1281"/>
  <c r="K1281"/>
  <c r="J1281"/>
  <c r="AH1280"/>
  <c r="AB1280"/>
  <c r="AA1280"/>
  <c r="Z1280"/>
  <c r="Y1280"/>
  <c r="W1280"/>
  <c r="V1280"/>
  <c r="U1280"/>
  <c r="T1280"/>
  <c r="S1280"/>
  <c r="R1280"/>
  <c r="Q1280"/>
  <c r="P1280"/>
  <c r="O1280"/>
  <c r="N1280"/>
  <c r="M1280"/>
  <c r="L1280"/>
  <c r="K1280"/>
  <c r="J1280"/>
  <c r="AH1279"/>
  <c r="AB1279"/>
  <c r="AA1279"/>
  <c r="Z1279"/>
  <c r="Y1279"/>
  <c r="W1279"/>
  <c r="V1279"/>
  <c r="U1279"/>
  <c r="T1279"/>
  <c r="S1279"/>
  <c r="R1279"/>
  <c r="Q1279"/>
  <c r="P1279"/>
  <c r="O1279"/>
  <c r="N1279"/>
  <c r="M1279"/>
  <c r="L1279"/>
  <c r="K1279"/>
  <c r="J1279"/>
  <c r="AH1278"/>
  <c r="AB1278"/>
  <c r="AA1278"/>
  <c r="Z1278"/>
  <c r="Y1278"/>
  <c r="W1278"/>
  <c r="V1278"/>
  <c r="U1278"/>
  <c r="T1278"/>
  <c r="S1278"/>
  <c r="R1278"/>
  <c r="Q1278"/>
  <c r="P1278"/>
  <c r="O1278"/>
  <c r="N1278"/>
  <c r="M1278"/>
  <c r="L1278"/>
  <c r="K1278"/>
  <c r="J1278"/>
  <c r="AH1277"/>
  <c r="AB1277"/>
  <c r="AA1277"/>
  <c r="Z1277"/>
  <c r="Y1277"/>
  <c r="W1277"/>
  <c r="V1277"/>
  <c r="U1277"/>
  <c r="T1277"/>
  <c r="S1277"/>
  <c r="R1277"/>
  <c r="Q1277"/>
  <c r="P1277"/>
  <c r="O1277"/>
  <c r="N1277"/>
  <c r="M1277"/>
  <c r="L1277"/>
  <c r="K1277"/>
  <c r="J1277"/>
  <c r="AH1276"/>
  <c r="AB1276"/>
  <c r="AA1276"/>
  <c r="Z1276"/>
  <c r="Y1276"/>
  <c r="W1276"/>
  <c r="V1276"/>
  <c r="U1276"/>
  <c r="T1276"/>
  <c r="S1276"/>
  <c r="R1276"/>
  <c r="Q1276"/>
  <c r="P1276"/>
  <c r="O1276"/>
  <c r="N1276"/>
  <c r="M1276"/>
  <c r="L1276"/>
  <c r="K1276"/>
  <c r="J1276"/>
  <c r="AH1275"/>
  <c r="AB1275"/>
  <c r="AA1275"/>
  <c r="Z1275"/>
  <c r="Y1275"/>
  <c r="W1275"/>
  <c r="V1275"/>
  <c r="U1275"/>
  <c r="T1275"/>
  <c r="S1275"/>
  <c r="R1275"/>
  <c r="Q1275"/>
  <c r="P1275"/>
  <c r="O1275"/>
  <c r="N1275"/>
  <c r="M1275"/>
  <c r="L1275"/>
  <c r="K1275"/>
  <c r="J1275"/>
  <c r="AH1274"/>
  <c r="AB1274"/>
  <c r="AA1274"/>
  <c r="Z1274"/>
  <c r="Y1274"/>
  <c r="W1274"/>
  <c r="V1274"/>
  <c r="U1274"/>
  <c r="T1274"/>
  <c r="S1274"/>
  <c r="R1274"/>
  <c r="Q1274"/>
  <c r="P1274"/>
  <c r="O1274"/>
  <c r="N1274"/>
  <c r="M1274"/>
  <c r="L1274"/>
  <c r="K1274"/>
  <c r="J1274"/>
  <c r="AH1273"/>
  <c r="AB1273"/>
  <c r="AA1273"/>
  <c r="Z1273"/>
  <c r="Y1273"/>
  <c r="W1273"/>
  <c r="V1273"/>
  <c r="U1273"/>
  <c r="T1273"/>
  <c r="S1273"/>
  <c r="R1273"/>
  <c r="Q1273"/>
  <c r="P1273"/>
  <c r="O1273"/>
  <c r="N1273"/>
  <c r="M1273"/>
  <c r="L1273"/>
  <c r="K1273"/>
  <c r="J1273"/>
  <c r="AH1272"/>
  <c r="AB1272"/>
  <c r="AA1272"/>
  <c r="Z1272"/>
  <c r="Y1272"/>
  <c r="W1272"/>
  <c r="V1272"/>
  <c r="U1272"/>
  <c r="T1272"/>
  <c r="S1272"/>
  <c r="R1272"/>
  <c r="Q1272"/>
  <c r="P1272"/>
  <c r="O1272"/>
  <c r="N1272"/>
  <c r="M1272"/>
  <c r="L1272"/>
  <c r="K1272"/>
  <c r="J1272"/>
  <c r="AH1271"/>
  <c r="AB1271"/>
  <c r="AA1271"/>
  <c r="Z1271"/>
  <c r="Y1271"/>
  <c r="W1271"/>
  <c r="V1271"/>
  <c r="U1271"/>
  <c r="T1271"/>
  <c r="S1271"/>
  <c r="R1271"/>
  <c r="Q1271"/>
  <c r="P1271"/>
  <c r="O1271"/>
  <c r="N1271"/>
  <c r="M1271"/>
  <c r="L1271"/>
  <c r="K1271"/>
  <c r="J1271"/>
  <c r="AH1270"/>
  <c r="AB1270"/>
  <c r="AA1270"/>
  <c r="Z1270"/>
  <c r="Y1270"/>
  <c r="W1270"/>
  <c r="V1270"/>
  <c r="U1270"/>
  <c r="T1270"/>
  <c r="S1270"/>
  <c r="R1270"/>
  <c r="Q1270"/>
  <c r="P1270"/>
  <c r="O1270"/>
  <c r="N1270"/>
  <c r="M1270"/>
  <c r="L1270"/>
  <c r="K1270"/>
  <c r="J1270"/>
  <c r="AH1269"/>
  <c r="AB1269"/>
  <c r="AA1269"/>
  <c r="Z1269"/>
  <c r="Y1269"/>
  <c r="W1269"/>
  <c r="V1269"/>
  <c r="U1269"/>
  <c r="T1269"/>
  <c r="S1269"/>
  <c r="R1269"/>
  <c r="Q1269"/>
  <c r="P1269"/>
  <c r="O1269"/>
  <c r="N1269"/>
  <c r="M1269"/>
  <c r="L1269"/>
  <c r="K1269"/>
  <c r="J1269"/>
  <c r="AH1268"/>
  <c r="AB1268"/>
  <c r="AA1268"/>
  <c r="Z1268"/>
  <c r="Y1268"/>
  <c r="W1268"/>
  <c r="V1268"/>
  <c r="U1268"/>
  <c r="T1268"/>
  <c r="S1268"/>
  <c r="R1268"/>
  <c r="Q1268"/>
  <c r="P1268"/>
  <c r="O1268"/>
  <c r="N1268"/>
  <c r="M1268"/>
  <c r="L1268"/>
  <c r="K1268"/>
  <c r="J1268"/>
  <c r="AH1267"/>
  <c r="AB1267"/>
  <c r="AA1267"/>
  <c r="Z1267"/>
  <c r="Y1267"/>
  <c r="W1267"/>
  <c r="V1267"/>
  <c r="U1267"/>
  <c r="T1267"/>
  <c r="S1267"/>
  <c r="R1267"/>
  <c r="Q1267"/>
  <c r="P1267"/>
  <c r="O1267"/>
  <c r="N1267"/>
  <c r="M1267"/>
  <c r="L1267"/>
  <c r="K1267"/>
  <c r="J1267"/>
  <c r="AH1266"/>
  <c r="AB1266"/>
  <c r="AA1266"/>
  <c r="Z1266"/>
  <c r="Y1266"/>
  <c r="W1266"/>
  <c r="V1266"/>
  <c r="U1266"/>
  <c r="T1266"/>
  <c r="S1266"/>
  <c r="R1266"/>
  <c r="Q1266"/>
  <c r="P1266"/>
  <c r="O1266"/>
  <c r="N1266"/>
  <c r="M1266"/>
  <c r="L1266"/>
  <c r="K1266"/>
  <c r="J1266"/>
  <c r="AH1265"/>
  <c r="AB1265"/>
  <c r="AA1265"/>
  <c r="Z1265"/>
  <c r="Y1265"/>
  <c r="W1265"/>
  <c r="V1265"/>
  <c r="U1265"/>
  <c r="T1265"/>
  <c r="S1265"/>
  <c r="R1265"/>
  <c r="Q1265"/>
  <c r="P1265"/>
  <c r="O1265"/>
  <c r="N1265"/>
  <c r="M1265"/>
  <c r="L1265"/>
  <c r="K1265"/>
  <c r="J1265"/>
  <c r="AH1264"/>
  <c r="AB1264"/>
  <c r="AA1264"/>
  <c r="Z1264"/>
  <c r="Y1264"/>
  <c r="W1264"/>
  <c r="V1264"/>
  <c r="U1264"/>
  <c r="T1264"/>
  <c r="S1264"/>
  <c r="R1264"/>
  <c r="Q1264"/>
  <c r="P1264"/>
  <c r="O1264"/>
  <c r="N1264"/>
  <c r="M1264"/>
  <c r="L1264"/>
  <c r="K1264"/>
  <c r="J1264"/>
  <c r="AH1263"/>
  <c r="AB1263"/>
  <c r="AA1263"/>
  <c r="Z1263"/>
  <c r="Y1263"/>
  <c r="W1263"/>
  <c r="V1263"/>
  <c r="U1263"/>
  <c r="T1263"/>
  <c r="S1263"/>
  <c r="R1263"/>
  <c r="Q1263"/>
  <c r="P1263"/>
  <c r="O1263"/>
  <c r="N1263"/>
  <c r="M1263"/>
  <c r="L1263"/>
  <c r="K1263"/>
  <c r="J1263"/>
  <c r="AH1262"/>
  <c r="AB1262"/>
  <c r="AA1262"/>
  <c r="Z1262"/>
  <c r="Y1262"/>
  <c r="W1262"/>
  <c r="V1262"/>
  <c r="U1262"/>
  <c r="T1262"/>
  <c r="S1262"/>
  <c r="R1262"/>
  <c r="Q1262"/>
  <c r="P1262"/>
  <c r="O1262"/>
  <c r="N1262"/>
  <c r="M1262"/>
  <c r="L1262"/>
  <c r="K1262"/>
  <c r="J1262"/>
  <c r="AH1261"/>
  <c r="AB1261"/>
  <c r="AA1261"/>
  <c r="Z1261"/>
  <c r="Y1261"/>
  <c r="W1261"/>
  <c r="V1261"/>
  <c r="U1261"/>
  <c r="T1261"/>
  <c r="S1261"/>
  <c r="R1261"/>
  <c r="Q1261"/>
  <c r="P1261"/>
  <c r="O1261"/>
  <c r="N1261"/>
  <c r="M1261"/>
  <c r="L1261"/>
  <c r="K1261"/>
  <c r="J1261"/>
  <c r="AH1260"/>
  <c r="AB1260"/>
  <c r="AA1260"/>
  <c r="Z1260"/>
  <c r="Y1260"/>
  <c r="W1260"/>
  <c r="V1260"/>
  <c r="U1260"/>
  <c r="T1260"/>
  <c r="S1260"/>
  <c r="R1260"/>
  <c r="Q1260"/>
  <c r="P1260"/>
  <c r="O1260"/>
  <c r="N1260"/>
  <c r="M1260"/>
  <c r="L1260"/>
  <c r="K1260"/>
  <c r="J1260"/>
  <c r="AH1259"/>
  <c r="AB1259"/>
  <c r="AA1259"/>
  <c r="Z1259"/>
  <c r="Y1259"/>
  <c r="W1259"/>
  <c r="V1259"/>
  <c r="U1259"/>
  <c r="T1259"/>
  <c r="S1259"/>
  <c r="R1259"/>
  <c r="Q1259"/>
  <c r="P1259"/>
  <c r="O1259"/>
  <c r="N1259"/>
  <c r="M1259"/>
  <c r="L1259"/>
  <c r="K1259"/>
  <c r="J1259"/>
  <c r="AH1258"/>
  <c r="AB1258"/>
  <c r="AA1258"/>
  <c r="Z1258"/>
  <c r="Y1258"/>
  <c r="W1258"/>
  <c r="V1258"/>
  <c r="U1258"/>
  <c r="T1258"/>
  <c r="S1258"/>
  <c r="R1258"/>
  <c r="Q1258"/>
  <c r="P1258"/>
  <c r="O1258"/>
  <c r="N1258"/>
  <c r="M1258"/>
  <c r="L1258"/>
  <c r="K1258"/>
  <c r="J1258"/>
  <c r="AH1257"/>
  <c r="AB1257"/>
  <c r="AA1257"/>
  <c r="Z1257"/>
  <c r="Y1257"/>
  <c r="W1257"/>
  <c r="V1257"/>
  <c r="U1257"/>
  <c r="T1257"/>
  <c r="S1257"/>
  <c r="R1257"/>
  <c r="Q1257"/>
  <c r="P1257"/>
  <c r="O1257"/>
  <c r="N1257"/>
  <c r="M1257"/>
  <c r="L1257"/>
  <c r="K1257"/>
  <c r="J1257"/>
  <c r="AH1256"/>
  <c r="AB1256"/>
  <c r="AA1256"/>
  <c r="Z1256"/>
  <c r="Y1256"/>
  <c r="W1256"/>
  <c r="V1256"/>
  <c r="U1256"/>
  <c r="T1256"/>
  <c r="S1256"/>
  <c r="R1256"/>
  <c r="Q1256"/>
  <c r="P1256"/>
  <c r="O1256"/>
  <c r="N1256"/>
  <c r="M1256"/>
  <c r="L1256"/>
  <c r="K1256"/>
  <c r="J1256"/>
  <c r="AH1255"/>
  <c r="AB1255"/>
  <c r="AA1255"/>
  <c r="Z1255"/>
  <c r="Y1255"/>
  <c r="W1255"/>
  <c r="V1255"/>
  <c r="U1255"/>
  <c r="T1255"/>
  <c r="S1255"/>
  <c r="R1255"/>
  <c r="Q1255"/>
  <c r="P1255"/>
  <c r="O1255"/>
  <c r="N1255"/>
  <c r="M1255"/>
  <c r="L1255"/>
  <c r="K1255"/>
  <c r="J1255"/>
  <c r="AH1254"/>
  <c r="AB1254"/>
  <c r="AA1254"/>
  <c r="Z1254"/>
  <c r="Y1254"/>
  <c r="W1254"/>
  <c r="V1254"/>
  <c r="U1254"/>
  <c r="T1254"/>
  <c r="S1254"/>
  <c r="R1254"/>
  <c r="Q1254"/>
  <c r="P1254"/>
  <c r="O1254"/>
  <c r="N1254"/>
  <c r="M1254"/>
  <c r="L1254"/>
  <c r="K1254"/>
  <c r="J1254"/>
  <c r="AH1253"/>
  <c r="AB1253"/>
  <c r="AA1253"/>
  <c r="Z1253"/>
  <c r="Y1253"/>
  <c r="W1253"/>
  <c r="V1253"/>
  <c r="U1253"/>
  <c r="T1253"/>
  <c r="S1253"/>
  <c r="R1253"/>
  <c r="Q1253"/>
  <c r="P1253"/>
  <c r="O1253"/>
  <c r="N1253"/>
  <c r="M1253"/>
  <c r="L1253"/>
  <c r="K1253"/>
  <c r="J1253"/>
  <c r="AH1252"/>
  <c r="AB1252"/>
  <c r="AA1252"/>
  <c r="Z1252"/>
  <c r="Y1252"/>
  <c r="W1252"/>
  <c r="V1252"/>
  <c r="U1252"/>
  <c r="T1252"/>
  <c r="S1252"/>
  <c r="R1252"/>
  <c r="Q1252"/>
  <c r="P1252"/>
  <c r="O1252"/>
  <c r="N1252"/>
  <c r="M1252"/>
  <c r="L1252"/>
  <c r="K1252"/>
  <c r="J1252"/>
  <c r="AH1251"/>
  <c r="AB1251"/>
  <c r="AA1251"/>
  <c r="Z1251"/>
  <c r="Y1251"/>
  <c r="W1251"/>
  <c r="V1251"/>
  <c r="U1251"/>
  <c r="T1251"/>
  <c r="S1251"/>
  <c r="R1251"/>
  <c r="Q1251"/>
  <c r="P1251"/>
  <c r="O1251"/>
  <c r="N1251"/>
  <c r="M1251"/>
  <c r="L1251"/>
  <c r="K1251"/>
  <c r="J1251"/>
  <c r="AH1250"/>
  <c r="AB1250"/>
  <c r="AA1250"/>
  <c r="Z1250"/>
  <c r="Y1250"/>
  <c r="W1250"/>
  <c r="V1250"/>
  <c r="U1250"/>
  <c r="T1250"/>
  <c r="S1250"/>
  <c r="R1250"/>
  <c r="Q1250"/>
  <c r="P1250"/>
  <c r="O1250"/>
  <c r="N1250"/>
  <c r="M1250"/>
  <c r="L1250"/>
  <c r="K1250"/>
  <c r="J1250"/>
  <c r="AH1249"/>
  <c r="AB1249"/>
  <c r="AA1249"/>
  <c r="Z1249"/>
  <c r="Y1249"/>
  <c r="W1249"/>
  <c r="V1249"/>
  <c r="U1249"/>
  <c r="T1249"/>
  <c r="S1249"/>
  <c r="R1249"/>
  <c r="Q1249"/>
  <c r="P1249"/>
  <c r="O1249"/>
  <c r="N1249"/>
  <c r="M1249"/>
  <c r="L1249"/>
  <c r="K1249"/>
  <c r="J1249"/>
  <c r="AH1248"/>
  <c r="AB1248"/>
  <c r="AA1248"/>
  <c r="Z1248"/>
  <c r="Y1248"/>
  <c r="W1248"/>
  <c r="V1248"/>
  <c r="U1248"/>
  <c r="T1248"/>
  <c r="S1248"/>
  <c r="R1248"/>
  <c r="Q1248"/>
  <c r="P1248"/>
  <c r="O1248"/>
  <c r="N1248"/>
  <c r="M1248"/>
  <c r="L1248"/>
  <c r="K1248"/>
  <c r="J1248"/>
  <c r="AH1247"/>
  <c r="AB1247"/>
  <c r="AA1247"/>
  <c r="Z1247"/>
  <c r="Y1247"/>
  <c r="W1247"/>
  <c r="V1247"/>
  <c r="U1247"/>
  <c r="T1247"/>
  <c r="S1247"/>
  <c r="R1247"/>
  <c r="Q1247"/>
  <c r="P1247"/>
  <c r="O1247"/>
  <c r="N1247"/>
  <c r="M1247"/>
  <c r="L1247"/>
  <c r="K1247"/>
  <c r="J1247"/>
  <c r="AH1246"/>
  <c r="AB1246"/>
  <c r="AA1246"/>
  <c r="Z1246"/>
  <c r="Y1246"/>
  <c r="W1246"/>
  <c r="V1246"/>
  <c r="U1246"/>
  <c r="T1246"/>
  <c r="S1246"/>
  <c r="R1246"/>
  <c r="Q1246"/>
  <c r="P1246"/>
  <c r="O1246"/>
  <c r="N1246"/>
  <c r="M1246"/>
  <c r="L1246"/>
  <c r="K1246"/>
  <c r="J1246"/>
  <c r="AH1245"/>
  <c r="AB1245"/>
  <c r="AA1245"/>
  <c r="Z1245"/>
  <c r="Y1245"/>
  <c r="W1245"/>
  <c r="V1245"/>
  <c r="U1245"/>
  <c r="T1245"/>
  <c r="S1245"/>
  <c r="R1245"/>
  <c r="Q1245"/>
  <c r="P1245"/>
  <c r="O1245"/>
  <c r="N1245"/>
  <c r="M1245"/>
  <c r="L1245"/>
  <c r="K1245"/>
  <c r="J1245"/>
  <c r="AH1244"/>
  <c r="AB1244"/>
  <c r="AA1244"/>
  <c r="Z1244"/>
  <c r="Y1244"/>
  <c r="W1244"/>
  <c r="V1244"/>
  <c r="U1244"/>
  <c r="T1244"/>
  <c r="S1244"/>
  <c r="R1244"/>
  <c r="Q1244"/>
  <c r="P1244"/>
  <c r="O1244"/>
  <c r="N1244"/>
  <c r="M1244"/>
  <c r="L1244"/>
  <c r="K1244"/>
  <c r="J1244"/>
  <c r="AH1243"/>
  <c r="AB1243"/>
  <c r="AA1243"/>
  <c r="Z1243"/>
  <c r="Y1243"/>
  <c r="W1243"/>
  <c r="V1243"/>
  <c r="U1243"/>
  <c r="T1243"/>
  <c r="S1243"/>
  <c r="R1243"/>
  <c r="Q1243"/>
  <c r="P1243"/>
  <c r="O1243"/>
  <c r="N1243"/>
  <c r="M1243"/>
  <c r="L1243"/>
  <c r="K1243"/>
  <c r="J1243"/>
  <c r="AH1242"/>
  <c r="AB1242"/>
  <c r="AA1242"/>
  <c r="Z1242"/>
  <c r="Y1242"/>
  <c r="W1242"/>
  <c r="V1242"/>
  <c r="U1242"/>
  <c r="T1242"/>
  <c r="S1242"/>
  <c r="R1242"/>
  <c r="Q1242"/>
  <c r="P1242"/>
  <c r="O1242"/>
  <c r="N1242"/>
  <c r="M1242"/>
  <c r="L1242"/>
  <c r="K1242"/>
  <c r="J1242"/>
  <c r="AH1241"/>
  <c r="AB1241"/>
  <c r="AA1241"/>
  <c r="Z1241"/>
  <c r="Y1241"/>
  <c r="W1241"/>
  <c r="V1241"/>
  <c r="U1241"/>
  <c r="T1241"/>
  <c r="S1241"/>
  <c r="R1241"/>
  <c r="Q1241"/>
  <c r="P1241"/>
  <c r="O1241"/>
  <c r="N1241"/>
  <c r="M1241"/>
  <c r="L1241"/>
  <c r="K1241"/>
  <c r="J1241"/>
  <c r="AH1240"/>
  <c r="AB1240"/>
  <c r="AA1240"/>
  <c r="Z1240"/>
  <c r="Y1240"/>
  <c r="W1240"/>
  <c r="V1240"/>
  <c r="U1240"/>
  <c r="T1240"/>
  <c r="S1240"/>
  <c r="R1240"/>
  <c r="Q1240"/>
  <c r="P1240"/>
  <c r="O1240"/>
  <c r="N1240"/>
  <c r="M1240"/>
  <c r="L1240"/>
  <c r="K1240"/>
  <c r="J1240"/>
  <c r="AH1239"/>
  <c r="AB1239"/>
  <c r="AA1239"/>
  <c r="Z1239"/>
  <c r="Y1239"/>
  <c r="W1239"/>
  <c r="V1239"/>
  <c r="U1239"/>
  <c r="T1239"/>
  <c r="S1239"/>
  <c r="R1239"/>
  <c r="Q1239"/>
  <c r="P1239"/>
  <c r="O1239"/>
  <c r="N1239"/>
  <c r="M1239"/>
  <c r="L1239"/>
  <c r="K1239"/>
  <c r="J1239"/>
  <c r="AH1238"/>
  <c r="AB1238"/>
  <c r="AA1238"/>
  <c r="Z1238"/>
  <c r="Y1238"/>
  <c r="W1238"/>
  <c r="V1238"/>
  <c r="U1238"/>
  <c r="T1238"/>
  <c r="S1238"/>
  <c r="R1238"/>
  <c r="Q1238"/>
  <c r="P1238"/>
  <c r="O1238"/>
  <c r="N1238"/>
  <c r="M1238"/>
  <c r="L1238"/>
  <c r="K1238"/>
  <c r="J1238"/>
  <c r="AH1237"/>
  <c r="AB1237"/>
  <c r="AA1237"/>
  <c r="Z1237"/>
  <c r="Y1237"/>
  <c r="W1237"/>
  <c r="V1237"/>
  <c r="U1237"/>
  <c r="T1237"/>
  <c r="S1237"/>
  <c r="R1237"/>
  <c r="Q1237"/>
  <c r="P1237"/>
  <c r="O1237"/>
  <c r="N1237"/>
  <c r="M1237"/>
  <c r="L1237"/>
  <c r="K1237"/>
  <c r="J1237"/>
  <c r="AH1236"/>
  <c r="AB1236"/>
  <c r="AA1236"/>
  <c r="Z1236"/>
  <c r="Y1236"/>
  <c r="W1236"/>
  <c r="V1236"/>
  <c r="U1236"/>
  <c r="T1236"/>
  <c r="S1236"/>
  <c r="R1236"/>
  <c r="Q1236"/>
  <c r="P1236"/>
  <c r="O1236"/>
  <c r="N1236"/>
  <c r="M1236"/>
  <c r="L1236"/>
  <c r="K1236"/>
  <c r="J1236"/>
  <c r="AH1235"/>
  <c r="AB1235"/>
  <c r="AA1235"/>
  <c r="Z1235"/>
  <c r="Y1235"/>
  <c r="W1235"/>
  <c r="V1235"/>
  <c r="U1235"/>
  <c r="T1235"/>
  <c r="S1235"/>
  <c r="R1235"/>
  <c r="Q1235"/>
  <c r="P1235"/>
  <c r="O1235"/>
  <c r="N1235"/>
  <c r="M1235"/>
  <c r="L1235"/>
  <c r="K1235"/>
  <c r="J1235"/>
  <c r="AH1234"/>
  <c r="AB1234"/>
  <c r="AA1234"/>
  <c r="Z1234"/>
  <c r="Y1234"/>
  <c r="W1234"/>
  <c r="V1234"/>
  <c r="U1234"/>
  <c r="T1234"/>
  <c r="S1234"/>
  <c r="R1234"/>
  <c r="Q1234"/>
  <c r="P1234"/>
  <c r="O1234"/>
  <c r="N1234"/>
  <c r="M1234"/>
  <c r="L1234"/>
  <c r="K1234"/>
  <c r="J1234"/>
  <c r="AH1233"/>
  <c r="AB1233"/>
  <c r="AA1233"/>
  <c r="Z1233"/>
  <c r="Y1233"/>
  <c r="W1233"/>
  <c r="V1233"/>
  <c r="U1233"/>
  <c r="T1233"/>
  <c r="S1233"/>
  <c r="R1233"/>
  <c r="Q1233"/>
  <c r="P1233"/>
  <c r="O1233"/>
  <c r="N1233"/>
  <c r="M1233"/>
  <c r="L1233"/>
  <c r="K1233"/>
  <c r="J1233"/>
  <c r="AH1232"/>
  <c r="AB1232"/>
  <c r="AA1232"/>
  <c r="Z1232"/>
  <c r="Y1232"/>
  <c r="W1232"/>
  <c r="V1232"/>
  <c r="U1232"/>
  <c r="T1232"/>
  <c r="S1232"/>
  <c r="R1232"/>
  <c r="Q1232"/>
  <c r="P1232"/>
  <c r="O1232"/>
  <c r="N1232"/>
  <c r="M1232"/>
  <c r="L1232"/>
  <c r="K1232"/>
  <c r="J1232"/>
  <c r="AH1231"/>
  <c r="AB1231"/>
  <c r="AA1231"/>
  <c r="Z1231"/>
  <c r="Y1231"/>
  <c r="W1231"/>
  <c r="V1231"/>
  <c r="U1231"/>
  <c r="T1231"/>
  <c r="S1231"/>
  <c r="R1231"/>
  <c r="Q1231"/>
  <c r="P1231"/>
  <c r="O1231"/>
  <c r="N1231"/>
  <c r="M1231"/>
  <c r="L1231"/>
  <c r="K1231"/>
  <c r="J1231"/>
  <c r="AH1230"/>
  <c r="AB1230"/>
  <c r="AA1230"/>
  <c r="Z1230"/>
  <c r="Y1230"/>
  <c r="W1230"/>
  <c r="V1230"/>
  <c r="U1230"/>
  <c r="T1230"/>
  <c r="S1230"/>
  <c r="R1230"/>
  <c r="Q1230"/>
  <c r="P1230"/>
  <c r="O1230"/>
  <c r="N1230"/>
  <c r="M1230"/>
  <c r="L1230"/>
  <c r="K1230"/>
  <c r="J1230"/>
  <c r="AH1229"/>
  <c r="AB1229"/>
  <c r="AA1229"/>
  <c r="Z1229"/>
  <c r="Y1229"/>
  <c r="W1229"/>
  <c r="V1229"/>
  <c r="U1229"/>
  <c r="T1229"/>
  <c r="S1229"/>
  <c r="R1229"/>
  <c r="Q1229"/>
  <c r="P1229"/>
  <c r="O1229"/>
  <c r="N1229"/>
  <c r="M1229"/>
  <c r="L1229"/>
  <c r="K1229"/>
  <c r="J1229"/>
  <c r="AH1228"/>
  <c r="AB1228"/>
  <c r="AA1228"/>
  <c r="Z1228"/>
  <c r="Y1228"/>
  <c r="W1228"/>
  <c r="V1228"/>
  <c r="U1228"/>
  <c r="T1228"/>
  <c r="S1228"/>
  <c r="R1228"/>
  <c r="Q1228"/>
  <c r="P1228"/>
  <c r="O1228"/>
  <c r="N1228"/>
  <c r="M1228"/>
  <c r="L1228"/>
  <c r="K1228"/>
  <c r="J1228"/>
  <c r="AH1227"/>
  <c r="AB1227"/>
  <c r="AA1227"/>
  <c r="Z1227"/>
  <c r="Y1227"/>
  <c r="W1227"/>
  <c r="V1227"/>
  <c r="U1227"/>
  <c r="T1227"/>
  <c r="S1227"/>
  <c r="R1227"/>
  <c r="Q1227"/>
  <c r="P1227"/>
  <c r="O1227"/>
  <c r="N1227"/>
  <c r="M1227"/>
  <c r="L1227"/>
  <c r="K1227"/>
  <c r="J1227"/>
  <c r="AH1226"/>
  <c r="AB1226"/>
  <c r="AA1226"/>
  <c r="Z1226"/>
  <c r="Y1226"/>
  <c r="W1226"/>
  <c r="V1226"/>
  <c r="U1226"/>
  <c r="T1226"/>
  <c r="S1226"/>
  <c r="R1226"/>
  <c r="Q1226"/>
  <c r="P1226"/>
  <c r="O1226"/>
  <c r="N1226"/>
  <c r="M1226"/>
  <c r="L1226"/>
  <c r="K1226"/>
  <c r="J1226"/>
  <c r="AH1225"/>
  <c r="AB1225"/>
  <c r="AA1225"/>
  <c r="Z1225"/>
  <c r="Y1225"/>
  <c r="W1225"/>
  <c r="V1225"/>
  <c r="U1225"/>
  <c r="T1225"/>
  <c r="S1225"/>
  <c r="R1225"/>
  <c r="Q1225"/>
  <c r="P1225"/>
  <c r="O1225"/>
  <c r="N1225"/>
  <c r="M1225"/>
  <c r="L1225"/>
  <c r="K1225"/>
  <c r="J1225"/>
  <c r="AH1224"/>
  <c r="AB1224"/>
  <c r="AA1224"/>
  <c r="Z1224"/>
  <c r="Y1224"/>
  <c r="W1224"/>
  <c r="V1224"/>
  <c r="U1224"/>
  <c r="T1224"/>
  <c r="S1224"/>
  <c r="R1224"/>
  <c r="Q1224"/>
  <c r="P1224"/>
  <c r="O1224"/>
  <c r="N1224"/>
  <c r="M1224"/>
  <c r="L1224"/>
  <c r="K1224"/>
  <c r="J1224"/>
  <c r="AH1223"/>
  <c r="AB1223"/>
  <c r="AA1223"/>
  <c r="Z1223"/>
  <c r="Y1223"/>
  <c r="W1223"/>
  <c r="V1223"/>
  <c r="U1223"/>
  <c r="T1223"/>
  <c r="S1223"/>
  <c r="R1223"/>
  <c r="Q1223"/>
  <c r="P1223"/>
  <c r="O1223"/>
  <c r="N1223"/>
  <c r="M1223"/>
  <c r="L1223"/>
  <c r="K1223"/>
  <c r="J1223"/>
  <c r="AH1222"/>
  <c r="AB1222"/>
  <c r="AA1222"/>
  <c r="Z1222"/>
  <c r="Y1222"/>
  <c r="W1222"/>
  <c r="V1222"/>
  <c r="U1222"/>
  <c r="T1222"/>
  <c r="S1222"/>
  <c r="R1222"/>
  <c r="Q1222"/>
  <c r="P1222"/>
  <c r="O1222"/>
  <c r="N1222"/>
  <c r="M1222"/>
  <c r="L1222"/>
  <c r="K1222"/>
  <c r="J1222"/>
  <c r="AH1221"/>
  <c r="AB1221"/>
  <c r="AA1221"/>
  <c r="Z1221"/>
  <c r="Y1221"/>
  <c r="W1221"/>
  <c r="V1221"/>
  <c r="U1221"/>
  <c r="T1221"/>
  <c r="S1221"/>
  <c r="R1221"/>
  <c r="Q1221"/>
  <c r="P1221"/>
  <c r="O1221"/>
  <c r="N1221"/>
  <c r="M1221"/>
  <c r="L1221"/>
  <c r="K1221"/>
  <c r="J1221"/>
  <c r="AH1220"/>
  <c r="AB1220"/>
  <c r="AA1220"/>
  <c r="Z1220"/>
  <c r="Y1220"/>
  <c r="W1220"/>
  <c r="V1220"/>
  <c r="U1220"/>
  <c r="T1220"/>
  <c r="S1220"/>
  <c r="R1220"/>
  <c r="Q1220"/>
  <c r="P1220"/>
  <c r="O1220"/>
  <c r="N1220"/>
  <c r="M1220"/>
  <c r="L1220"/>
  <c r="K1220"/>
  <c r="J1220"/>
  <c r="AH1219"/>
  <c r="AB1219"/>
  <c r="AA1219"/>
  <c r="Z1219"/>
  <c r="Y1219"/>
  <c r="W1219"/>
  <c r="V1219"/>
  <c r="U1219"/>
  <c r="T1219"/>
  <c r="S1219"/>
  <c r="R1219"/>
  <c r="Q1219"/>
  <c r="P1219"/>
  <c r="O1219"/>
  <c r="N1219"/>
  <c r="M1219"/>
  <c r="L1219"/>
  <c r="K1219"/>
  <c r="J1219"/>
  <c r="AH1218"/>
  <c r="AB1218"/>
  <c r="AA1218"/>
  <c r="Z1218"/>
  <c r="Y1218"/>
  <c r="W1218"/>
  <c r="V1218"/>
  <c r="U1218"/>
  <c r="T1218"/>
  <c r="S1218"/>
  <c r="R1218"/>
  <c r="Q1218"/>
  <c r="P1218"/>
  <c r="O1218"/>
  <c r="N1218"/>
  <c r="M1218"/>
  <c r="L1218"/>
  <c r="K1218"/>
  <c r="J1218"/>
  <c r="AH1217"/>
  <c r="AB1217"/>
  <c r="AA1217"/>
  <c r="Z1217"/>
  <c r="Y1217"/>
  <c r="W1217"/>
  <c r="V1217"/>
  <c r="U1217"/>
  <c r="T1217"/>
  <c r="S1217"/>
  <c r="R1217"/>
  <c r="Q1217"/>
  <c r="P1217"/>
  <c r="O1217"/>
  <c r="N1217"/>
  <c r="M1217"/>
  <c r="L1217"/>
  <c r="K1217"/>
  <c r="J1217"/>
  <c r="AH1216"/>
  <c r="AB1216"/>
  <c r="AA1216"/>
  <c r="Z1216"/>
  <c r="Y1216"/>
  <c r="W1216"/>
  <c r="V1216"/>
  <c r="U1216"/>
  <c r="T1216"/>
  <c r="S1216"/>
  <c r="R1216"/>
  <c r="Q1216"/>
  <c r="P1216"/>
  <c r="O1216"/>
  <c r="N1216"/>
  <c r="M1216"/>
  <c r="L1216"/>
  <c r="K1216"/>
  <c r="J1216"/>
  <c r="AH1215"/>
  <c r="AB1215"/>
  <c r="AA1215"/>
  <c r="Z1215"/>
  <c r="Y1215"/>
  <c r="W1215"/>
  <c r="V1215"/>
  <c r="U1215"/>
  <c r="T1215"/>
  <c r="S1215"/>
  <c r="R1215"/>
  <c r="Q1215"/>
  <c r="P1215"/>
  <c r="O1215"/>
  <c r="N1215"/>
  <c r="M1215"/>
  <c r="L1215"/>
  <c r="K1215"/>
  <c r="J1215"/>
  <c r="AH1214"/>
  <c r="AB1214"/>
  <c r="AA1214"/>
  <c r="Z1214"/>
  <c r="Y1214"/>
  <c r="W1214"/>
  <c r="V1214"/>
  <c r="U1214"/>
  <c r="T1214"/>
  <c r="S1214"/>
  <c r="R1214"/>
  <c r="Q1214"/>
  <c r="P1214"/>
  <c r="O1214"/>
  <c r="N1214"/>
  <c r="M1214"/>
  <c r="L1214"/>
  <c r="K1214"/>
  <c r="J1214"/>
  <c r="AH1213"/>
  <c r="AB1213"/>
  <c r="AA1213"/>
  <c r="Z1213"/>
  <c r="Y1213"/>
  <c r="W1213"/>
  <c r="V1213"/>
  <c r="U1213"/>
  <c r="T1213"/>
  <c r="S1213"/>
  <c r="R1213"/>
  <c r="Q1213"/>
  <c r="P1213"/>
  <c r="O1213"/>
  <c r="N1213"/>
  <c r="M1213"/>
  <c r="L1213"/>
  <c r="K1213"/>
  <c r="J1213"/>
  <c r="AH1212"/>
  <c r="AB1212"/>
  <c r="AA1212"/>
  <c r="Z1212"/>
  <c r="Y1212"/>
  <c r="W1212"/>
  <c r="V1212"/>
  <c r="U1212"/>
  <c r="T1212"/>
  <c r="S1212"/>
  <c r="R1212"/>
  <c r="Q1212"/>
  <c r="P1212"/>
  <c r="O1212"/>
  <c r="N1212"/>
  <c r="M1212"/>
  <c r="L1212"/>
  <c r="K1212"/>
  <c r="J1212"/>
  <c r="AH1211"/>
  <c r="AB1211"/>
  <c r="AA1211"/>
  <c r="Z1211"/>
  <c r="Y1211"/>
  <c r="W1211"/>
  <c r="V1211"/>
  <c r="U1211"/>
  <c r="T1211"/>
  <c r="S1211"/>
  <c r="R1211"/>
  <c r="Q1211"/>
  <c r="P1211"/>
  <c r="O1211"/>
  <c r="N1211"/>
  <c r="M1211"/>
  <c r="L1211"/>
  <c r="K1211"/>
  <c r="J1211"/>
  <c r="AH1210"/>
  <c r="AB1210"/>
  <c r="AA1210"/>
  <c r="Z1210"/>
  <c r="Y1210"/>
  <c r="W1210"/>
  <c r="V1210"/>
  <c r="U1210"/>
  <c r="T1210"/>
  <c r="S1210"/>
  <c r="R1210"/>
  <c r="Q1210"/>
  <c r="P1210"/>
  <c r="O1210"/>
  <c r="N1210"/>
  <c r="M1210"/>
  <c r="L1210"/>
  <c r="K1210"/>
  <c r="J1210"/>
  <c r="AH1209"/>
  <c r="AB1209"/>
  <c r="AA1209"/>
  <c r="Z1209"/>
  <c r="Y1209"/>
  <c r="W1209"/>
  <c r="V1209"/>
  <c r="U1209"/>
  <c r="T1209"/>
  <c r="S1209"/>
  <c r="R1209"/>
  <c r="Q1209"/>
  <c r="P1209"/>
  <c r="O1209"/>
  <c r="N1209"/>
  <c r="M1209"/>
  <c r="L1209"/>
  <c r="K1209"/>
  <c r="J1209"/>
  <c r="AH1208"/>
  <c r="AB1208"/>
  <c r="AA1208"/>
  <c r="Z1208"/>
  <c r="Y1208"/>
  <c r="W1208"/>
  <c r="V1208"/>
  <c r="U1208"/>
  <c r="T1208"/>
  <c r="S1208"/>
  <c r="R1208"/>
  <c r="Q1208"/>
  <c r="P1208"/>
  <c r="O1208"/>
  <c r="N1208"/>
  <c r="M1208"/>
  <c r="L1208"/>
  <c r="K1208"/>
  <c r="J1208"/>
  <c r="AH1207"/>
  <c r="AB1207"/>
  <c r="AA1207"/>
  <c r="Z1207"/>
  <c r="Y1207"/>
  <c r="W1207"/>
  <c r="V1207"/>
  <c r="U1207"/>
  <c r="T1207"/>
  <c r="S1207"/>
  <c r="R1207"/>
  <c r="Q1207"/>
  <c r="P1207"/>
  <c r="O1207"/>
  <c r="N1207"/>
  <c r="M1207"/>
  <c r="L1207"/>
  <c r="K1207"/>
  <c r="J1207"/>
  <c r="AH1206"/>
  <c r="AB1206"/>
  <c r="AA1206"/>
  <c r="Z1206"/>
  <c r="Y1206"/>
  <c r="W1206"/>
  <c r="V1206"/>
  <c r="U1206"/>
  <c r="T1206"/>
  <c r="S1206"/>
  <c r="R1206"/>
  <c r="Q1206"/>
  <c r="P1206"/>
  <c r="O1206"/>
  <c r="N1206"/>
  <c r="M1206"/>
  <c r="L1206"/>
  <c r="K1206"/>
  <c r="J1206"/>
  <c r="AH1205"/>
  <c r="AB1205"/>
  <c r="AA1205"/>
  <c r="Z1205"/>
  <c r="Y1205"/>
  <c r="W1205"/>
  <c r="V1205"/>
  <c r="U1205"/>
  <c r="T1205"/>
  <c r="S1205"/>
  <c r="R1205"/>
  <c r="Q1205"/>
  <c r="P1205"/>
  <c r="O1205"/>
  <c r="N1205"/>
  <c r="M1205"/>
  <c r="L1205"/>
  <c r="K1205"/>
  <c r="J1205"/>
  <c r="AH1204"/>
  <c r="AB1204"/>
  <c r="AA1204"/>
  <c r="Z1204"/>
  <c r="Y1204"/>
  <c r="W1204"/>
  <c r="V1204"/>
  <c r="U1204"/>
  <c r="T1204"/>
  <c r="S1204"/>
  <c r="R1204"/>
  <c r="Q1204"/>
  <c r="P1204"/>
  <c r="O1204"/>
  <c r="N1204"/>
  <c r="M1204"/>
  <c r="L1204"/>
  <c r="K1204"/>
  <c r="J1204"/>
  <c r="AH1203"/>
  <c r="AB1203"/>
  <c r="AA1203"/>
  <c r="Z1203"/>
  <c r="Y1203"/>
  <c r="W1203"/>
  <c r="V1203"/>
  <c r="U1203"/>
  <c r="T1203"/>
  <c r="S1203"/>
  <c r="R1203"/>
  <c r="Q1203"/>
  <c r="P1203"/>
  <c r="O1203"/>
  <c r="N1203"/>
  <c r="M1203"/>
  <c r="L1203"/>
  <c r="K1203"/>
  <c r="J1203"/>
  <c r="AH1202"/>
  <c r="AB1202"/>
  <c r="AA1202"/>
  <c r="Z1202"/>
  <c r="Y1202"/>
  <c r="W1202"/>
  <c r="V1202"/>
  <c r="U1202"/>
  <c r="T1202"/>
  <c r="S1202"/>
  <c r="R1202"/>
  <c r="Q1202"/>
  <c r="P1202"/>
  <c r="O1202"/>
  <c r="N1202"/>
  <c r="M1202"/>
  <c r="L1202"/>
  <c r="K1202"/>
  <c r="J1202"/>
  <c r="AH1201"/>
  <c r="AB1201"/>
  <c r="AA1201"/>
  <c r="Z1201"/>
  <c r="Y1201"/>
  <c r="W1201"/>
  <c r="V1201"/>
  <c r="U1201"/>
  <c r="T1201"/>
  <c r="S1201"/>
  <c r="R1201"/>
  <c r="Q1201"/>
  <c r="P1201"/>
  <c r="O1201"/>
  <c r="N1201"/>
  <c r="M1201"/>
  <c r="L1201"/>
  <c r="K1201"/>
  <c r="J1201"/>
  <c r="AH1200"/>
  <c r="AB1200"/>
  <c r="AA1200"/>
  <c r="Z1200"/>
  <c r="Y1200"/>
  <c r="W1200"/>
  <c r="V1200"/>
  <c r="U1200"/>
  <c r="T1200"/>
  <c r="S1200"/>
  <c r="R1200"/>
  <c r="Q1200"/>
  <c r="P1200"/>
  <c r="O1200"/>
  <c r="N1200"/>
  <c r="M1200"/>
  <c r="L1200"/>
  <c r="K1200"/>
  <c r="J1200"/>
  <c r="AH1199"/>
  <c r="AB1199"/>
  <c r="AA1199"/>
  <c r="Z1199"/>
  <c r="Y1199"/>
  <c r="W1199"/>
  <c r="V1199"/>
  <c r="U1199"/>
  <c r="T1199"/>
  <c r="S1199"/>
  <c r="R1199"/>
  <c r="Q1199"/>
  <c r="P1199"/>
  <c r="O1199"/>
  <c r="N1199"/>
  <c r="M1199"/>
  <c r="L1199"/>
  <c r="K1199"/>
  <c r="J1199"/>
  <c r="AH1198"/>
  <c r="AB1198"/>
  <c r="AA1198"/>
  <c r="Z1198"/>
  <c r="Y1198"/>
  <c r="W1198"/>
  <c r="V1198"/>
  <c r="U1198"/>
  <c r="T1198"/>
  <c r="S1198"/>
  <c r="R1198"/>
  <c r="Q1198"/>
  <c r="P1198"/>
  <c r="O1198"/>
  <c r="N1198"/>
  <c r="M1198"/>
  <c r="L1198"/>
  <c r="K1198"/>
  <c r="J1198"/>
  <c r="AH1197"/>
  <c r="AB1197"/>
  <c r="AA1197"/>
  <c r="Z1197"/>
  <c r="Y1197"/>
  <c r="W1197"/>
  <c r="V1197"/>
  <c r="U1197"/>
  <c r="T1197"/>
  <c r="S1197"/>
  <c r="R1197"/>
  <c r="Q1197"/>
  <c r="P1197"/>
  <c r="O1197"/>
  <c r="N1197"/>
  <c r="M1197"/>
  <c r="L1197"/>
  <c r="K1197"/>
  <c r="J1197"/>
  <c r="AH1196"/>
  <c r="AB1196"/>
  <c r="AA1196"/>
  <c r="Z1196"/>
  <c r="Y1196"/>
  <c r="W1196"/>
  <c r="V1196"/>
  <c r="U1196"/>
  <c r="T1196"/>
  <c r="S1196"/>
  <c r="R1196"/>
  <c r="Q1196"/>
  <c r="P1196"/>
  <c r="O1196"/>
  <c r="N1196"/>
  <c r="M1196"/>
  <c r="L1196"/>
  <c r="K1196"/>
  <c r="J1196"/>
  <c r="AH1195"/>
  <c r="AB1195"/>
  <c r="AA1195"/>
  <c r="Z1195"/>
  <c r="Y1195"/>
  <c r="W1195"/>
  <c r="V1195"/>
  <c r="U1195"/>
  <c r="T1195"/>
  <c r="S1195"/>
  <c r="R1195"/>
  <c r="Q1195"/>
  <c r="P1195"/>
  <c r="O1195"/>
  <c r="N1195"/>
  <c r="M1195"/>
  <c r="L1195"/>
  <c r="K1195"/>
  <c r="J1195"/>
  <c r="AH1194"/>
  <c r="AB1194"/>
  <c r="AA1194"/>
  <c r="Z1194"/>
  <c r="Y1194"/>
  <c r="W1194"/>
  <c r="V1194"/>
  <c r="U1194"/>
  <c r="T1194"/>
  <c r="S1194"/>
  <c r="R1194"/>
  <c r="Q1194"/>
  <c r="P1194"/>
  <c r="O1194"/>
  <c r="N1194"/>
  <c r="M1194"/>
  <c r="L1194"/>
  <c r="K1194"/>
  <c r="J1194"/>
  <c r="AH1193"/>
  <c r="AB1193"/>
  <c r="AA1193"/>
  <c r="Z1193"/>
  <c r="Y1193"/>
  <c r="W1193"/>
  <c r="V1193"/>
  <c r="U1193"/>
  <c r="T1193"/>
  <c r="S1193"/>
  <c r="R1193"/>
  <c r="Q1193"/>
  <c r="P1193"/>
  <c r="O1193"/>
  <c r="N1193"/>
  <c r="M1193"/>
  <c r="L1193"/>
  <c r="K1193"/>
  <c r="J1193"/>
  <c r="AH1192"/>
  <c r="AB1192"/>
  <c r="AA1192"/>
  <c r="Z1192"/>
  <c r="Y1192"/>
  <c r="W1192"/>
  <c r="V1192"/>
  <c r="U1192"/>
  <c r="T1192"/>
  <c r="S1192"/>
  <c r="R1192"/>
  <c r="Q1192"/>
  <c r="P1192"/>
  <c r="O1192"/>
  <c r="N1192"/>
  <c r="M1192"/>
  <c r="L1192"/>
  <c r="K1192"/>
  <c r="J1192"/>
  <c r="AH1191"/>
  <c r="AB1191"/>
  <c r="AA1191"/>
  <c r="Z1191"/>
  <c r="Y1191"/>
  <c r="W1191"/>
  <c r="V1191"/>
  <c r="U1191"/>
  <c r="T1191"/>
  <c r="S1191"/>
  <c r="R1191"/>
  <c r="Q1191"/>
  <c r="P1191"/>
  <c r="O1191"/>
  <c r="N1191"/>
  <c r="M1191"/>
  <c r="L1191"/>
  <c r="K1191"/>
  <c r="J1191"/>
  <c r="AH1190"/>
  <c r="AB1190"/>
  <c r="AA1190"/>
  <c r="Z1190"/>
  <c r="Y1190"/>
  <c r="W1190"/>
  <c r="V1190"/>
  <c r="U1190"/>
  <c r="T1190"/>
  <c r="S1190"/>
  <c r="R1190"/>
  <c r="Q1190"/>
  <c r="P1190"/>
  <c r="O1190"/>
  <c r="N1190"/>
  <c r="M1190"/>
  <c r="L1190"/>
  <c r="K1190"/>
  <c r="J1190"/>
  <c r="AH1189"/>
  <c r="AB1189"/>
  <c r="AA1189"/>
  <c r="Z1189"/>
  <c r="Y1189"/>
  <c r="W1189"/>
  <c r="V1189"/>
  <c r="U1189"/>
  <c r="T1189"/>
  <c r="S1189"/>
  <c r="R1189"/>
  <c r="Q1189"/>
  <c r="P1189"/>
  <c r="O1189"/>
  <c r="N1189"/>
  <c r="M1189"/>
  <c r="L1189"/>
  <c r="K1189"/>
  <c r="J1189"/>
  <c r="AH1188"/>
  <c r="AB1188"/>
  <c r="AA1188"/>
  <c r="Z1188"/>
  <c r="Y1188"/>
  <c r="W1188"/>
  <c r="V1188"/>
  <c r="U1188"/>
  <c r="T1188"/>
  <c r="S1188"/>
  <c r="R1188"/>
  <c r="Q1188"/>
  <c r="P1188"/>
  <c r="O1188"/>
  <c r="N1188"/>
  <c r="M1188"/>
  <c r="L1188"/>
  <c r="K1188"/>
  <c r="J1188"/>
  <c r="AH1187"/>
  <c r="AB1187"/>
  <c r="AA1187"/>
  <c r="Z1187"/>
  <c r="Y1187"/>
  <c r="W1187"/>
  <c r="V1187"/>
  <c r="U1187"/>
  <c r="T1187"/>
  <c r="S1187"/>
  <c r="R1187"/>
  <c r="Q1187"/>
  <c r="P1187"/>
  <c r="O1187"/>
  <c r="N1187"/>
  <c r="M1187"/>
  <c r="L1187"/>
  <c r="K1187"/>
  <c r="J1187"/>
  <c r="AH1186"/>
  <c r="AB1186"/>
  <c r="AA1186"/>
  <c r="Z1186"/>
  <c r="Y1186"/>
  <c r="W1186"/>
  <c r="V1186"/>
  <c r="U1186"/>
  <c r="T1186"/>
  <c r="S1186"/>
  <c r="R1186"/>
  <c r="Q1186"/>
  <c r="P1186"/>
  <c r="O1186"/>
  <c r="N1186"/>
  <c r="M1186"/>
  <c r="L1186"/>
  <c r="K1186"/>
  <c r="J1186"/>
  <c r="AH1185"/>
  <c r="AB1185"/>
  <c r="AA1185"/>
  <c r="Z1185"/>
  <c r="Y1185"/>
  <c r="W1185"/>
  <c r="V1185"/>
  <c r="U1185"/>
  <c r="T1185"/>
  <c r="S1185"/>
  <c r="R1185"/>
  <c r="Q1185"/>
  <c r="P1185"/>
  <c r="O1185"/>
  <c r="N1185"/>
  <c r="M1185"/>
  <c r="L1185"/>
  <c r="K1185"/>
  <c r="J1185"/>
  <c r="AH1184"/>
  <c r="AB1184"/>
  <c r="AA1184"/>
  <c r="Z1184"/>
  <c r="Y1184"/>
  <c r="W1184"/>
  <c r="V1184"/>
  <c r="U1184"/>
  <c r="T1184"/>
  <c r="S1184"/>
  <c r="R1184"/>
  <c r="Q1184"/>
  <c r="P1184"/>
  <c r="O1184"/>
  <c r="N1184"/>
  <c r="M1184"/>
  <c r="L1184"/>
  <c r="K1184"/>
  <c r="J1184"/>
  <c r="AH1183"/>
  <c r="AB1183"/>
  <c r="AA1183"/>
  <c r="Z1183"/>
  <c r="Y1183"/>
  <c r="W1183"/>
  <c r="V1183"/>
  <c r="U1183"/>
  <c r="T1183"/>
  <c r="S1183"/>
  <c r="R1183"/>
  <c r="Q1183"/>
  <c r="P1183"/>
  <c r="O1183"/>
  <c r="N1183"/>
  <c r="M1183"/>
  <c r="L1183"/>
  <c r="K1183"/>
  <c r="J1183"/>
  <c r="AH1182"/>
  <c r="AB1182"/>
  <c r="AA1182"/>
  <c r="Z1182"/>
  <c r="Y1182"/>
  <c r="W1182"/>
  <c r="V1182"/>
  <c r="U1182"/>
  <c r="T1182"/>
  <c r="S1182"/>
  <c r="R1182"/>
  <c r="Q1182"/>
  <c r="P1182"/>
  <c r="O1182"/>
  <c r="N1182"/>
  <c r="M1182"/>
  <c r="L1182"/>
  <c r="K1182"/>
  <c r="J1182"/>
  <c r="AH1181"/>
  <c r="AB1181"/>
  <c r="AA1181"/>
  <c r="Z1181"/>
  <c r="Y1181"/>
  <c r="W1181"/>
  <c r="V1181"/>
  <c r="U1181"/>
  <c r="T1181"/>
  <c r="S1181"/>
  <c r="R1181"/>
  <c r="Q1181"/>
  <c r="P1181"/>
  <c r="O1181"/>
  <c r="N1181"/>
  <c r="M1181"/>
  <c r="L1181"/>
  <c r="K1181"/>
  <c r="J1181"/>
  <c r="O219" i="2"/>
  <c r="N219"/>
  <c r="M219"/>
  <c r="L219"/>
  <c r="K219"/>
  <c r="J219"/>
  <c r="I219"/>
  <c r="H219"/>
  <c r="O218"/>
  <c r="N218"/>
  <c r="M218"/>
  <c r="L218"/>
  <c r="K218"/>
  <c r="J218"/>
  <c r="I218"/>
  <c r="H218"/>
  <c r="O217"/>
  <c r="N217"/>
  <c r="M217"/>
  <c r="L217"/>
  <c r="K217"/>
  <c r="J217"/>
  <c r="I217"/>
  <c r="H217"/>
  <c r="O216"/>
  <c r="N216"/>
  <c r="M216"/>
  <c r="L216"/>
  <c r="K216"/>
  <c r="J216"/>
  <c r="I216"/>
  <c r="H216"/>
  <c r="O215"/>
  <c r="N215"/>
  <c r="M215"/>
  <c r="L215"/>
  <c r="K215"/>
  <c r="J215"/>
  <c r="I215"/>
  <c r="H215"/>
  <c r="O214"/>
  <c r="N214"/>
  <c r="M214"/>
  <c r="L214"/>
  <c r="K214"/>
  <c r="J214"/>
  <c r="I214"/>
  <c r="H214"/>
  <c r="O213"/>
  <c r="N213"/>
  <c r="M213"/>
  <c r="L213"/>
  <c r="K213"/>
  <c r="J213"/>
  <c r="I213"/>
  <c r="H213"/>
  <c r="O212"/>
  <c r="N212"/>
  <c r="M212"/>
  <c r="L212"/>
  <c r="K212"/>
  <c r="J212"/>
  <c r="I212"/>
  <c r="H212"/>
  <c r="O211"/>
  <c r="N211"/>
  <c r="M211"/>
  <c r="L211"/>
  <c r="K211"/>
  <c r="J211"/>
  <c r="I211"/>
  <c r="H211"/>
  <c r="O210"/>
  <c r="N210"/>
  <c r="M210"/>
  <c r="L210"/>
  <c r="K210"/>
  <c r="J210"/>
  <c r="I210"/>
  <c r="H210"/>
  <c r="AH2065" i="1"/>
  <c r="AB2065"/>
  <c r="AA2065"/>
  <c r="Z2065"/>
  <c r="Y2065"/>
  <c r="W2065"/>
  <c r="V2065"/>
  <c r="U2065"/>
  <c r="T2065"/>
  <c r="S2065"/>
  <c r="R2065"/>
  <c r="Q2065"/>
  <c r="P2065"/>
  <c r="O2065"/>
  <c r="N2065"/>
  <c r="M2065"/>
  <c r="L2065"/>
  <c r="K2065"/>
  <c r="J2065"/>
  <c r="AH2064"/>
  <c r="AB2064"/>
  <c r="AA2064"/>
  <c r="Z2064"/>
  <c r="Y2064"/>
  <c r="W2064"/>
  <c r="V2064"/>
  <c r="U2064"/>
  <c r="T2064"/>
  <c r="S2064"/>
  <c r="R2064"/>
  <c r="Q2064"/>
  <c r="P2064"/>
  <c r="O2064"/>
  <c r="N2064"/>
  <c r="M2064"/>
  <c r="L2064"/>
  <c r="K2064"/>
  <c r="J2064"/>
  <c r="AH2063"/>
  <c r="AB2063"/>
  <c r="AA2063"/>
  <c r="Z2063"/>
  <c r="Y2063"/>
  <c r="W2063"/>
  <c r="V2063"/>
  <c r="U2063"/>
  <c r="T2063"/>
  <c r="S2063"/>
  <c r="R2063"/>
  <c r="Q2063"/>
  <c r="P2063"/>
  <c r="O2063"/>
  <c r="N2063"/>
  <c r="M2063"/>
  <c r="L2063"/>
  <c r="K2063"/>
  <c r="J2063"/>
  <c r="AH2062"/>
  <c r="AB2062"/>
  <c r="AA2062"/>
  <c r="Z2062"/>
  <c r="Y2062"/>
  <c r="W2062"/>
  <c r="V2062"/>
  <c r="U2062"/>
  <c r="T2062"/>
  <c r="S2062"/>
  <c r="R2062"/>
  <c r="Q2062"/>
  <c r="P2062"/>
  <c r="O2062"/>
  <c r="N2062"/>
  <c r="M2062"/>
  <c r="L2062"/>
  <c r="K2062"/>
  <c r="J2062"/>
  <c r="AH2061"/>
  <c r="AB2061"/>
  <c r="AA2061"/>
  <c r="Z2061"/>
  <c r="Y2061"/>
  <c r="W2061"/>
  <c r="V2061"/>
  <c r="U2061"/>
  <c r="T2061"/>
  <c r="S2061"/>
  <c r="R2061"/>
  <c r="Q2061"/>
  <c r="P2061"/>
  <c r="O2061"/>
  <c r="N2061"/>
  <c r="M2061"/>
  <c r="L2061"/>
  <c r="K2061"/>
  <c r="J2061"/>
  <c r="AH2060"/>
  <c r="AB2060"/>
  <c r="AA2060"/>
  <c r="Z2060"/>
  <c r="Y2060"/>
  <c r="W2060"/>
  <c r="V2060"/>
  <c r="U2060"/>
  <c r="T2060"/>
  <c r="S2060"/>
  <c r="R2060"/>
  <c r="Q2060"/>
  <c r="P2060"/>
  <c r="O2060"/>
  <c r="N2060"/>
  <c r="M2060"/>
  <c r="L2060"/>
  <c r="K2060"/>
  <c r="J2060"/>
  <c r="AH2059"/>
  <c r="AB2059"/>
  <c r="AA2059"/>
  <c r="Z2059"/>
  <c r="Y2059"/>
  <c r="W2059"/>
  <c r="V2059"/>
  <c r="U2059"/>
  <c r="T2059"/>
  <c r="S2059"/>
  <c r="R2059"/>
  <c r="Q2059"/>
  <c r="P2059"/>
  <c r="O2059"/>
  <c r="N2059"/>
  <c r="M2059"/>
  <c r="L2059"/>
  <c r="K2059"/>
  <c r="J2059"/>
  <c r="AH2058"/>
  <c r="AB2058"/>
  <c r="AA2058"/>
  <c r="Z2058"/>
  <c r="Y2058"/>
  <c r="W2058"/>
  <c r="V2058"/>
  <c r="U2058"/>
  <c r="T2058"/>
  <c r="S2058"/>
  <c r="R2058"/>
  <c r="Q2058"/>
  <c r="P2058"/>
  <c r="O2058"/>
  <c r="N2058"/>
  <c r="M2058"/>
  <c r="L2058"/>
  <c r="K2058"/>
  <c r="J2058"/>
  <c r="AH2057"/>
  <c r="AB2057"/>
  <c r="AA2057"/>
  <c r="Z2057"/>
  <c r="Y2057"/>
  <c r="W2057"/>
  <c r="V2057"/>
  <c r="U2057"/>
  <c r="T2057"/>
  <c r="S2057"/>
  <c r="R2057"/>
  <c r="Q2057"/>
  <c r="P2057"/>
  <c r="O2057"/>
  <c r="N2057"/>
  <c r="M2057"/>
  <c r="L2057"/>
  <c r="K2057"/>
  <c r="J2057"/>
  <c r="AH2056"/>
  <c r="AB2056"/>
  <c r="AA2056"/>
  <c r="Z2056"/>
  <c r="Y2056"/>
  <c r="W2056"/>
  <c r="V2056"/>
  <c r="U2056"/>
  <c r="T2056"/>
  <c r="S2056"/>
  <c r="R2056"/>
  <c r="Q2056"/>
  <c r="P2056"/>
  <c r="O2056"/>
  <c r="N2056"/>
  <c r="M2056"/>
  <c r="L2056"/>
  <c r="K2056"/>
  <c r="J2056"/>
  <c r="AH2055"/>
  <c r="AB2055"/>
  <c r="AA2055"/>
  <c r="Z2055"/>
  <c r="Y2055"/>
  <c r="W2055"/>
  <c r="V2055"/>
  <c r="U2055"/>
  <c r="T2055"/>
  <c r="S2055"/>
  <c r="R2055"/>
  <c r="Q2055"/>
  <c r="P2055"/>
  <c r="O2055"/>
  <c r="N2055"/>
  <c r="M2055"/>
  <c r="L2055"/>
  <c r="K2055"/>
  <c r="J2055"/>
  <c r="AH2054"/>
  <c r="AB2054"/>
  <c r="AA2054"/>
  <c r="Z2054"/>
  <c r="Y2054"/>
  <c r="W2054"/>
  <c r="V2054"/>
  <c r="U2054"/>
  <c r="T2054"/>
  <c r="S2054"/>
  <c r="R2054"/>
  <c r="Q2054"/>
  <c r="P2054"/>
  <c r="O2054"/>
  <c r="N2054"/>
  <c r="M2054"/>
  <c r="L2054"/>
  <c r="K2054"/>
  <c r="J2054"/>
  <c r="AH2053"/>
  <c r="AB2053"/>
  <c r="AA2053"/>
  <c r="Z2053"/>
  <c r="Y2053"/>
  <c r="W2053"/>
  <c r="V2053"/>
  <c r="U2053"/>
  <c r="T2053"/>
  <c r="S2053"/>
  <c r="R2053"/>
  <c r="Q2053"/>
  <c r="P2053"/>
  <c r="O2053"/>
  <c r="N2053"/>
  <c r="M2053"/>
  <c r="L2053"/>
  <c r="K2053"/>
  <c r="J2053"/>
  <c r="AH2052"/>
  <c r="AB2052"/>
  <c r="AA2052"/>
  <c r="Z2052"/>
  <c r="Y2052"/>
  <c r="W2052"/>
  <c r="V2052"/>
  <c r="U2052"/>
  <c r="T2052"/>
  <c r="S2052"/>
  <c r="R2052"/>
  <c r="Q2052"/>
  <c r="P2052"/>
  <c r="O2052"/>
  <c r="N2052"/>
  <c r="M2052"/>
  <c r="L2052"/>
  <c r="K2052"/>
  <c r="J2052"/>
  <c r="AH2051"/>
  <c r="AB2051"/>
  <c r="AA2051"/>
  <c r="Z2051"/>
  <c r="Y2051"/>
  <c r="W2051"/>
  <c r="V2051"/>
  <c r="U2051"/>
  <c r="T2051"/>
  <c r="S2051"/>
  <c r="R2051"/>
  <c r="Q2051"/>
  <c r="P2051"/>
  <c r="O2051"/>
  <c r="N2051"/>
  <c r="M2051"/>
  <c r="L2051"/>
  <c r="K2051"/>
  <c r="J2051"/>
  <c r="AH2050"/>
  <c r="AB2050"/>
  <c r="AA2050"/>
  <c r="Z2050"/>
  <c r="Y2050"/>
  <c r="W2050"/>
  <c r="V2050"/>
  <c r="U2050"/>
  <c r="T2050"/>
  <c r="S2050"/>
  <c r="R2050"/>
  <c r="Q2050"/>
  <c r="P2050"/>
  <c r="O2050"/>
  <c r="N2050"/>
  <c r="M2050"/>
  <c r="L2050"/>
  <c r="K2050"/>
  <c r="J2050"/>
  <c r="AH2049"/>
  <c r="AB2049"/>
  <c r="AA2049"/>
  <c r="Z2049"/>
  <c r="Y2049"/>
  <c r="W2049"/>
  <c r="V2049"/>
  <c r="U2049"/>
  <c r="T2049"/>
  <c r="S2049"/>
  <c r="R2049"/>
  <c r="Q2049"/>
  <c r="P2049"/>
  <c r="O2049"/>
  <c r="N2049"/>
  <c r="M2049"/>
  <c r="L2049"/>
  <c r="K2049"/>
  <c r="J2049"/>
  <c r="AH2048"/>
  <c r="AB2048"/>
  <c r="AA2048"/>
  <c r="Z2048"/>
  <c r="Y2048"/>
  <c r="W2048"/>
  <c r="V2048"/>
  <c r="U2048"/>
  <c r="T2048"/>
  <c r="S2048"/>
  <c r="R2048"/>
  <c r="Q2048"/>
  <c r="P2048"/>
  <c r="O2048"/>
  <c r="N2048"/>
  <c r="M2048"/>
  <c r="L2048"/>
  <c r="K2048"/>
  <c r="J2048"/>
  <c r="AH2047"/>
  <c r="AB2047"/>
  <c r="AA2047"/>
  <c r="Z2047"/>
  <c r="Y2047"/>
  <c r="W2047"/>
  <c r="V2047"/>
  <c r="U2047"/>
  <c r="T2047"/>
  <c r="S2047"/>
  <c r="R2047"/>
  <c r="Q2047"/>
  <c r="P2047"/>
  <c r="O2047"/>
  <c r="N2047"/>
  <c r="M2047"/>
  <c r="L2047"/>
  <c r="K2047"/>
  <c r="J2047"/>
  <c r="AH2046"/>
  <c r="AB2046"/>
  <c r="AA2046"/>
  <c r="Z2046"/>
  <c r="Y2046"/>
  <c r="W2046"/>
  <c r="V2046"/>
  <c r="U2046"/>
  <c r="T2046"/>
  <c r="S2046"/>
  <c r="R2046"/>
  <c r="Q2046"/>
  <c r="P2046"/>
  <c r="O2046"/>
  <c r="N2046"/>
  <c r="M2046"/>
  <c r="L2046"/>
  <c r="K2046"/>
  <c r="J2046"/>
  <c r="AH2045"/>
  <c r="AB2045"/>
  <c r="AA2045"/>
  <c r="Z2045"/>
  <c r="Y2045"/>
  <c r="W2045"/>
  <c r="V2045"/>
  <c r="U2045"/>
  <c r="T2045"/>
  <c r="S2045"/>
  <c r="R2045"/>
  <c r="Q2045"/>
  <c r="P2045"/>
  <c r="O2045"/>
  <c r="N2045"/>
  <c r="M2045"/>
  <c r="L2045"/>
  <c r="K2045"/>
  <c r="J2045"/>
  <c r="AH2044"/>
  <c r="AB2044"/>
  <c r="AA2044"/>
  <c r="Z2044"/>
  <c r="Y2044"/>
  <c r="W2044"/>
  <c r="V2044"/>
  <c r="U2044"/>
  <c r="T2044"/>
  <c r="S2044"/>
  <c r="R2044"/>
  <c r="Q2044"/>
  <c r="P2044"/>
  <c r="O2044"/>
  <c r="N2044"/>
  <c r="M2044"/>
  <c r="L2044"/>
  <c r="K2044"/>
  <c r="J2044"/>
  <c r="AH2043"/>
  <c r="AB2043"/>
  <c r="AA2043"/>
  <c r="Z2043"/>
  <c r="Y2043"/>
  <c r="W2043"/>
  <c r="V2043"/>
  <c r="U2043"/>
  <c r="T2043"/>
  <c r="S2043"/>
  <c r="R2043"/>
  <c r="Q2043"/>
  <c r="P2043"/>
  <c r="O2043"/>
  <c r="N2043"/>
  <c r="M2043"/>
  <c r="L2043"/>
  <c r="K2043"/>
  <c r="J2043"/>
  <c r="AH2042"/>
  <c r="AB2042"/>
  <c r="AA2042"/>
  <c r="Z2042"/>
  <c r="Y2042"/>
  <c r="W2042"/>
  <c r="V2042"/>
  <c r="U2042"/>
  <c r="T2042"/>
  <c r="S2042"/>
  <c r="R2042"/>
  <c r="Q2042"/>
  <c r="P2042"/>
  <c r="O2042"/>
  <c r="N2042"/>
  <c r="M2042"/>
  <c r="L2042"/>
  <c r="K2042"/>
  <c r="J2042"/>
  <c r="AH2041"/>
  <c r="AB2041"/>
  <c r="AA2041"/>
  <c r="Z2041"/>
  <c r="Y2041"/>
  <c r="W2041"/>
  <c r="V2041"/>
  <c r="U2041"/>
  <c r="T2041"/>
  <c r="S2041"/>
  <c r="R2041"/>
  <c r="Q2041"/>
  <c r="P2041"/>
  <c r="O2041"/>
  <c r="N2041"/>
  <c r="M2041"/>
  <c r="L2041"/>
  <c r="K2041"/>
  <c r="J2041"/>
  <c r="AH2040"/>
  <c r="AB2040"/>
  <c r="AA2040"/>
  <c r="Z2040"/>
  <c r="Y2040"/>
  <c r="W2040"/>
  <c r="V2040"/>
  <c r="U2040"/>
  <c r="T2040"/>
  <c r="S2040"/>
  <c r="R2040"/>
  <c r="Q2040"/>
  <c r="P2040"/>
  <c r="O2040"/>
  <c r="N2040"/>
  <c r="M2040"/>
  <c r="L2040"/>
  <c r="K2040"/>
  <c r="J2040"/>
  <c r="AH2039"/>
  <c r="AB2039"/>
  <c r="AA2039"/>
  <c r="Z2039"/>
  <c r="Y2039"/>
  <c r="W2039"/>
  <c r="V2039"/>
  <c r="U2039"/>
  <c r="T2039"/>
  <c r="S2039"/>
  <c r="R2039"/>
  <c r="Q2039"/>
  <c r="P2039"/>
  <c r="O2039"/>
  <c r="N2039"/>
  <c r="M2039"/>
  <c r="L2039"/>
  <c r="K2039"/>
  <c r="J2039"/>
  <c r="AH2038"/>
  <c r="AB2038"/>
  <c r="AA2038"/>
  <c r="Z2038"/>
  <c r="Y2038"/>
  <c r="W2038"/>
  <c r="V2038"/>
  <c r="U2038"/>
  <c r="T2038"/>
  <c r="S2038"/>
  <c r="R2038"/>
  <c r="Q2038"/>
  <c r="P2038"/>
  <c r="O2038"/>
  <c r="N2038"/>
  <c r="M2038"/>
  <c r="L2038"/>
  <c r="K2038"/>
  <c r="J2038"/>
  <c r="AH2037"/>
  <c r="AB2037"/>
  <c r="AA2037"/>
  <c r="Z2037"/>
  <c r="Y2037"/>
  <c r="W2037"/>
  <c r="V2037"/>
  <c r="U2037"/>
  <c r="T2037"/>
  <c r="S2037"/>
  <c r="R2037"/>
  <c r="Q2037"/>
  <c r="P2037"/>
  <c r="O2037"/>
  <c r="N2037"/>
  <c r="M2037"/>
  <c r="L2037"/>
  <c r="K2037"/>
  <c r="J2037"/>
  <c r="AH2036"/>
  <c r="AB2036"/>
  <c r="AA2036"/>
  <c r="Z2036"/>
  <c r="Y2036"/>
  <c r="W2036"/>
  <c r="V2036"/>
  <c r="U2036"/>
  <c r="T2036"/>
  <c r="S2036"/>
  <c r="R2036"/>
  <c r="Q2036"/>
  <c r="P2036"/>
  <c r="O2036"/>
  <c r="N2036"/>
  <c r="M2036"/>
  <c r="L2036"/>
  <c r="K2036"/>
  <c r="J2036"/>
  <c r="AH2035"/>
  <c r="AB2035"/>
  <c r="AA2035"/>
  <c r="Z2035"/>
  <c r="Y2035"/>
  <c r="W2035"/>
  <c r="V2035"/>
  <c r="U2035"/>
  <c r="T2035"/>
  <c r="S2035"/>
  <c r="R2035"/>
  <c r="Q2035"/>
  <c r="P2035"/>
  <c r="O2035"/>
  <c r="N2035"/>
  <c r="M2035"/>
  <c r="L2035"/>
  <c r="K2035"/>
  <c r="J2035"/>
  <c r="AH2034"/>
  <c r="AB2034"/>
  <c r="AA2034"/>
  <c r="Z2034"/>
  <c r="Y2034"/>
  <c r="W2034"/>
  <c r="V2034"/>
  <c r="U2034"/>
  <c r="T2034"/>
  <c r="S2034"/>
  <c r="R2034"/>
  <c r="Q2034"/>
  <c r="P2034"/>
  <c r="O2034"/>
  <c r="N2034"/>
  <c r="M2034"/>
  <c r="L2034"/>
  <c r="K2034"/>
  <c r="J2034"/>
  <c r="AH2033"/>
  <c r="AB2033"/>
  <c r="AA2033"/>
  <c r="Z2033"/>
  <c r="Y2033"/>
  <c r="W2033"/>
  <c r="V2033"/>
  <c r="U2033"/>
  <c r="T2033"/>
  <c r="S2033"/>
  <c r="R2033"/>
  <c r="Q2033"/>
  <c r="P2033"/>
  <c r="O2033"/>
  <c r="N2033"/>
  <c r="M2033"/>
  <c r="L2033"/>
  <c r="K2033"/>
  <c r="J2033"/>
  <c r="AH2032"/>
  <c r="AB2032"/>
  <c r="AA2032"/>
  <c r="Z2032"/>
  <c r="Y2032"/>
  <c r="W2032"/>
  <c r="V2032"/>
  <c r="U2032"/>
  <c r="T2032"/>
  <c r="S2032"/>
  <c r="R2032"/>
  <c r="Q2032"/>
  <c r="P2032"/>
  <c r="O2032"/>
  <c r="N2032"/>
  <c r="M2032"/>
  <c r="L2032"/>
  <c r="K2032"/>
  <c r="J2032"/>
  <c r="AH2031"/>
  <c r="AB2031"/>
  <c r="AA2031"/>
  <c r="Z2031"/>
  <c r="Y2031"/>
  <c r="W2031"/>
  <c r="V2031"/>
  <c r="U2031"/>
  <c r="T2031"/>
  <c r="S2031"/>
  <c r="R2031"/>
  <c r="Q2031"/>
  <c r="P2031"/>
  <c r="O2031"/>
  <c r="N2031"/>
  <c r="M2031"/>
  <c r="L2031"/>
  <c r="K2031"/>
  <c r="J2031"/>
  <c r="AH2030"/>
  <c r="AB2030"/>
  <c r="AA2030"/>
  <c r="Z2030"/>
  <c r="Y2030"/>
  <c r="W2030"/>
  <c r="V2030"/>
  <c r="U2030"/>
  <c r="T2030"/>
  <c r="S2030"/>
  <c r="R2030"/>
  <c r="Q2030"/>
  <c r="P2030"/>
  <c r="O2030"/>
  <c r="N2030"/>
  <c r="M2030"/>
  <c r="L2030"/>
  <c r="K2030"/>
  <c r="J2030"/>
  <c r="AH2029"/>
  <c r="AB2029"/>
  <c r="AA2029"/>
  <c r="Z2029"/>
  <c r="Y2029"/>
  <c r="W2029"/>
  <c r="V2029"/>
  <c r="U2029"/>
  <c r="T2029"/>
  <c r="S2029"/>
  <c r="R2029"/>
  <c r="Q2029"/>
  <c r="P2029"/>
  <c r="O2029"/>
  <c r="N2029"/>
  <c r="M2029"/>
  <c r="L2029"/>
  <c r="K2029"/>
  <c r="J2029"/>
  <c r="AH2028"/>
  <c r="AB2028"/>
  <c r="AA2028"/>
  <c r="Z2028"/>
  <c r="Y2028"/>
  <c r="W2028"/>
  <c r="V2028"/>
  <c r="U2028"/>
  <c r="T2028"/>
  <c r="S2028"/>
  <c r="R2028"/>
  <c r="Q2028"/>
  <c r="P2028"/>
  <c r="O2028"/>
  <c r="N2028"/>
  <c r="M2028"/>
  <c r="L2028"/>
  <c r="K2028"/>
  <c r="J2028"/>
  <c r="AH2027"/>
  <c r="AB2027"/>
  <c r="AA2027"/>
  <c r="Z2027"/>
  <c r="Y2027"/>
  <c r="W2027"/>
  <c r="V2027"/>
  <c r="U2027"/>
  <c r="T2027"/>
  <c r="S2027"/>
  <c r="R2027"/>
  <c r="Q2027"/>
  <c r="P2027"/>
  <c r="O2027"/>
  <c r="N2027"/>
  <c r="M2027"/>
  <c r="L2027"/>
  <c r="K2027"/>
  <c r="J2027"/>
  <c r="AH2026"/>
  <c r="AB2026"/>
  <c r="AA2026"/>
  <c r="Z2026"/>
  <c r="Y2026"/>
  <c r="W2026"/>
  <c r="V2026"/>
  <c r="U2026"/>
  <c r="T2026"/>
  <c r="S2026"/>
  <c r="R2026"/>
  <c r="Q2026"/>
  <c r="P2026"/>
  <c r="O2026"/>
  <c r="N2026"/>
  <c r="M2026"/>
  <c r="L2026"/>
  <c r="K2026"/>
  <c r="J2026"/>
  <c r="AH2025"/>
  <c r="AB2025"/>
  <c r="AA2025"/>
  <c r="Z2025"/>
  <c r="Y2025"/>
  <c r="W2025"/>
  <c r="V2025"/>
  <c r="U2025"/>
  <c r="T2025"/>
  <c r="S2025"/>
  <c r="R2025"/>
  <c r="Q2025"/>
  <c r="P2025"/>
  <c r="O2025"/>
  <c r="N2025"/>
  <c r="M2025"/>
  <c r="L2025"/>
  <c r="K2025"/>
  <c r="J2025"/>
  <c r="AH2024"/>
  <c r="AB2024"/>
  <c r="AA2024"/>
  <c r="Z2024"/>
  <c r="Y2024"/>
  <c r="W2024"/>
  <c r="V2024"/>
  <c r="U2024"/>
  <c r="T2024"/>
  <c r="S2024"/>
  <c r="R2024"/>
  <c r="Q2024"/>
  <c r="P2024"/>
  <c r="O2024"/>
  <c r="N2024"/>
  <c r="M2024"/>
  <c r="L2024"/>
  <c r="K2024"/>
  <c r="J2024"/>
  <c r="AH2023"/>
  <c r="AB2023"/>
  <c r="AA2023"/>
  <c r="Z2023"/>
  <c r="Y2023"/>
  <c r="W2023"/>
  <c r="V2023"/>
  <c r="U2023"/>
  <c r="T2023"/>
  <c r="S2023"/>
  <c r="R2023"/>
  <c r="Q2023"/>
  <c r="P2023"/>
  <c r="O2023"/>
  <c r="N2023"/>
  <c r="M2023"/>
  <c r="L2023"/>
  <c r="K2023"/>
  <c r="J2023"/>
  <c r="AH2022"/>
  <c r="AB2022"/>
  <c r="AA2022"/>
  <c r="Z2022"/>
  <c r="Y2022"/>
  <c r="W2022"/>
  <c r="V2022"/>
  <c r="U2022"/>
  <c r="T2022"/>
  <c r="S2022"/>
  <c r="R2022"/>
  <c r="Q2022"/>
  <c r="P2022"/>
  <c r="O2022"/>
  <c r="N2022"/>
  <c r="M2022"/>
  <c r="L2022"/>
  <c r="K2022"/>
  <c r="J2022"/>
  <c r="T2010"/>
  <c r="AH2021"/>
  <c r="AB2021"/>
  <c r="AA2021"/>
  <c r="Z2021"/>
  <c r="Y2021"/>
  <c r="W2021"/>
  <c r="V2021"/>
  <c r="U2021"/>
  <c r="T2021"/>
  <c r="S2021"/>
  <c r="R2021"/>
  <c r="Q2021"/>
  <c r="P2021"/>
  <c r="O2021"/>
  <c r="N2021"/>
  <c r="M2021"/>
  <c r="L2021"/>
  <c r="K2021"/>
  <c r="J2021"/>
  <c r="AH2020"/>
  <c r="AB2020"/>
  <c r="AA2020"/>
  <c r="Z2020"/>
  <c r="Y2020"/>
  <c r="W2020"/>
  <c r="V2020"/>
  <c r="U2020"/>
  <c r="T2020"/>
  <c r="S2020"/>
  <c r="R2020"/>
  <c r="Q2020"/>
  <c r="P2020"/>
  <c r="O2020"/>
  <c r="N2020"/>
  <c r="M2020"/>
  <c r="L2020"/>
  <c r="K2020"/>
  <c r="J2020"/>
  <c r="AH2019"/>
  <c r="AB2019"/>
  <c r="AA2019"/>
  <c r="Z2019"/>
  <c r="Y2019"/>
  <c r="W2019"/>
  <c r="V2019"/>
  <c r="U2019"/>
  <c r="T2019"/>
  <c r="S2019"/>
  <c r="R2019"/>
  <c r="Q2019"/>
  <c r="P2019"/>
  <c r="O2019"/>
  <c r="N2019"/>
  <c r="M2019"/>
  <c r="L2019"/>
  <c r="K2019"/>
  <c r="J2019"/>
  <c r="AH2018"/>
  <c r="AB2018"/>
  <c r="AA2018"/>
  <c r="Z2018"/>
  <c r="Y2018"/>
  <c r="W2018"/>
  <c r="V2018"/>
  <c r="U2018"/>
  <c r="T2018"/>
  <c r="S2018"/>
  <c r="R2018"/>
  <c r="Q2018"/>
  <c r="P2018"/>
  <c r="O2018"/>
  <c r="N2018"/>
  <c r="M2018"/>
  <c r="L2018"/>
  <c r="K2018"/>
  <c r="J2018"/>
  <c r="AH2017"/>
  <c r="AB2017"/>
  <c r="AA2017"/>
  <c r="Z2017"/>
  <c r="Y2017"/>
  <c r="W2017"/>
  <c r="V2017"/>
  <c r="U2017"/>
  <c r="T2017"/>
  <c r="S2017"/>
  <c r="R2017"/>
  <c r="Q2017"/>
  <c r="P2017"/>
  <c r="O2017"/>
  <c r="N2017"/>
  <c r="M2017"/>
  <c r="L2017"/>
  <c r="K2017"/>
  <c r="J2017"/>
  <c r="AH2016"/>
  <c r="AB2016"/>
  <c r="AA2016"/>
  <c r="Z2016"/>
  <c r="Y2016"/>
  <c r="W2016"/>
  <c r="V2016"/>
  <c r="U2016"/>
  <c r="T2016"/>
  <c r="S2016"/>
  <c r="R2016"/>
  <c r="Q2016"/>
  <c r="P2016"/>
  <c r="O2016"/>
  <c r="N2016"/>
  <c r="M2016"/>
  <c r="L2016"/>
  <c r="K2016"/>
  <c r="J2016"/>
  <c r="AH2015"/>
  <c r="AB2015"/>
  <c r="AA2015"/>
  <c r="Z2015"/>
  <c r="Y2015"/>
  <c r="W2015"/>
  <c r="V2015"/>
  <c r="U2015"/>
  <c r="T2015"/>
  <c r="S2015"/>
  <c r="R2015"/>
  <c r="Q2015"/>
  <c r="P2015"/>
  <c r="O2015"/>
  <c r="N2015"/>
  <c r="M2015"/>
  <c r="L2015"/>
  <c r="K2015"/>
  <c r="J2015"/>
  <c r="AH2014"/>
  <c r="AB2014"/>
  <c r="AA2014"/>
  <c r="Z2014"/>
  <c r="Y2014"/>
  <c r="W2014"/>
  <c r="V2014"/>
  <c r="U2014"/>
  <c r="T2014"/>
  <c r="S2014"/>
  <c r="R2014"/>
  <c r="Q2014"/>
  <c r="P2014"/>
  <c r="O2014"/>
  <c r="N2014"/>
  <c r="M2014"/>
  <c r="L2014"/>
  <c r="K2014"/>
  <c r="J2014"/>
  <c r="AH2013"/>
  <c r="AB2013"/>
  <c r="AA2013"/>
  <c r="Z2013"/>
  <c r="Y2013"/>
  <c r="W2013"/>
  <c r="V2013"/>
  <c r="U2013"/>
  <c r="T2013"/>
  <c r="S2013"/>
  <c r="R2013"/>
  <c r="Q2013"/>
  <c r="P2013"/>
  <c r="O2013"/>
  <c r="N2013"/>
  <c r="M2013"/>
  <c r="L2013"/>
  <c r="K2013"/>
  <c r="J2013"/>
  <c r="AH2012"/>
  <c r="AB2012"/>
  <c r="AA2012"/>
  <c r="Z2012"/>
  <c r="Y2012"/>
  <c r="W2012"/>
  <c r="V2012"/>
  <c r="U2012"/>
  <c r="T2012"/>
  <c r="S2012"/>
  <c r="R2012"/>
  <c r="Q2012"/>
  <c r="P2012"/>
  <c r="O2012"/>
  <c r="N2012"/>
  <c r="M2012"/>
  <c r="L2012"/>
  <c r="K2012"/>
  <c r="J2012"/>
  <c r="AH2011"/>
  <c r="AB2011"/>
  <c r="AA2011"/>
  <c r="Z2011"/>
  <c r="Y2011"/>
  <c r="W2011"/>
  <c r="V2011"/>
  <c r="U2011"/>
  <c r="T2011"/>
  <c r="S2011"/>
  <c r="R2011"/>
  <c r="Q2011"/>
  <c r="P2011"/>
  <c r="O2011"/>
  <c r="N2011"/>
  <c r="M2011"/>
  <c r="L2011"/>
  <c r="K2011"/>
  <c r="J2011"/>
  <c r="AH2010"/>
  <c r="AB2010"/>
  <c r="AA2010"/>
  <c r="Z2010"/>
  <c r="Y2010"/>
  <c r="W2010"/>
  <c r="V2010"/>
  <c r="U2010"/>
  <c r="S2010"/>
  <c r="R2010"/>
  <c r="Q2010"/>
  <c r="P2010"/>
  <c r="O2010"/>
  <c r="N2010"/>
  <c r="M2010"/>
  <c r="L2010"/>
  <c r="K2010"/>
  <c r="J2010"/>
  <c r="AH2009"/>
  <c r="AB2009"/>
  <c r="AA2009"/>
  <c r="Z2009"/>
  <c r="Y2009"/>
  <c r="W2009"/>
  <c r="V2009"/>
  <c r="U2009"/>
  <c r="T2009"/>
  <c r="S2009"/>
  <c r="R2009"/>
  <c r="Q2009"/>
  <c r="P2009"/>
  <c r="O2009"/>
  <c r="N2009"/>
  <c r="M2009"/>
  <c r="L2009"/>
  <c r="K2009"/>
  <c r="J2009"/>
  <c r="AH2008"/>
  <c r="AB2008"/>
  <c r="AA2008"/>
  <c r="Z2008"/>
  <c r="Y2008"/>
  <c r="W2008"/>
  <c r="V2008"/>
  <c r="U2008"/>
  <c r="T2008"/>
  <c r="S2008"/>
  <c r="R2008"/>
  <c r="Q2008"/>
  <c r="P2008"/>
  <c r="O2008"/>
  <c r="N2008"/>
  <c r="M2008"/>
  <c r="L2008"/>
  <c r="K2008"/>
  <c r="J2008"/>
  <c r="AH2007"/>
  <c r="AB2007"/>
  <c r="AA2007"/>
  <c r="Z2007"/>
  <c r="Y2007"/>
  <c r="W2007"/>
  <c r="V2007"/>
  <c r="U2007"/>
  <c r="T2007"/>
  <c r="S2007"/>
  <c r="R2007"/>
  <c r="Q2007"/>
  <c r="P2007"/>
  <c r="O2007"/>
  <c r="N2007"/>
  <c r="M2007"/>
  <c r="L2007"/>
  <c r="K2007"/>
  <c r="J2007"/>
  <c r="AH2006"/>
  <c r="AB2006"/>
  <c r="AA2006"/>
  <c r="Z2006"/>
  <c r="Y2006"/>
  <c r="W2006"/>
  <c r="V2006"/>
  <c r="U2006"/>
  <c r="T2006"/>
  <c r="S2006"/>
  <c r="R2006"/>
  <c r="Q2006"/>
  <c r="P2006"/>
  <c r="O2006"/>
  <c r="N2006"/>
  <c r="M2006"/>
  <c r="L2006"/>
  <c r="K2006"/>
  <c r="J2006"/>
  <c r="AH2005"/>
  <c r="AB2005"/>
  <c r="AA2005"/>
  <c r="Z2005"/>
  <c r="Y2005"/>
  <c r="W2005"/>
  <c r="V2005"/>
  <c r="U2005"/>
  <c r="T2005"/>
  <c r="S2005"/>
  <c r="R2005"/>
  <c r="Q2005"/>
  <c r="P2005"/>
  <c r="O2005"/>
  <c r="N2005"/>
  <c r="M2005"/>
  <c r="L2005"/>
  <c r="K2005"/>
  <c r="J2005"/>
  <c r="AH2004"/>
  <c r="AB2004"/>
  <c r="AA2004"/>
  <c r="Z2004"/>
  <c r="Y2004"/>
  <c r="W2004"/>
  <c r="V2004"/>
  <c r="U2004"/>
  <c r="T2004"/>
  <c r="S2004"/>
  <c r="R2004"/>
  <c r="Q2004"/>
  <c r="P2004"/>
  <c r="O2004"/>
  <c r="N2004"/>
  <c r="M2004"/>
  <c r="L2004"/>
  <c r="K2004"/>
  <c r="J2004"/>
  <c r="AH2003"/>
  <c r="AB2003"/>
  <c r="AA2003"/>
  <c r="Z2003"/>
  <c r="Y2003"/>
  <c r="W2003"/>
  <c r="V2003"/>
  <c r="U2003"/>
  <c r="T2003"/>
  <c r="S2003"/>
  <c r="R2003"/>
  <c r="Q2003"/>
  <c r="P2003"/>
  <c r="O2003"/>
  <c r="N2003"/>
  <c r="M2003"/>
  <c r="L2003"/>
  <c r="K2003"/>
  <c r="J2003"/>
  <c r="AH2002"/>
  <c r="AB2002"/>
  <c r="AA2002"/>
  <c r="Z2002"/>
  <c r="Y2002"/>
  <c r="W2002"/>
  <c r="V2002"/>
  <c r="U2002"/>
  <c r="T2002"/>
  <c r="S2002"/>
  <c r="R2002"/>
  <c r="Q2002"/>
  <c r="P2002"/>
  <c r="O2002"/>
  <c r="N2002"/>
  <c r="M2002"/>
  <c r="L2002"/>
  <c r="K2002"/>
  <c r="J2002"/>
  <c r="AH2001"/>
  <c r="AB2001"/>
  <c r="AA2001"/>
  <c r="Z2001"/>
  <c r="Y2001"/>
  <c r="W2001"/>
  <c r="V2001"/>
  <c r="U2001"/>
  <c r="T2001"/>
  <c r="S2001"/>
  <c r="R2001"/>
  <c r="Q2001"/>
  <c r="P2001"/>
  <c r="O2001"/>
  <c r="N2001"/>
  <c r="M2001"/>
  <c r="L2001"/>
  <c r="K2001"/>
  <c r="J2001"/>
  <c r="AH2000"/>
  <c r="AB2000"/>
  <c r="AA2000"/>
  <c r="Z2000"/>
  <c r="Y2000"/>
  <c r="W2000"/>
  <c r="V2000"/>
  <c r="U2000"/>
  <c r="T2000"/>
  <c r="S2000"/>
  <c r="R2000"/>
  <c r="Q2000"/>
  <c r="P2000"/>
  <c r="O2000"/>
  <c r="N2000"/>
  <c r="M2000"/>
  <c r="L2000"/>
  <c r="K2000"/>
  <c r="J2000"/>
  <c r="AH1999"/>
  <c r="AB1999"/>
  <c r="AA1999"/>
  <c r="Z1999"/>
  <c r="Y1999"/>
  <c r="W1999"/>
  <c r="V1999"/>
  <c r="U1999"/>
  <c r="T1999"/>
  <c r="S1999"/>
  <c r="R1999"/>
  <c r="Q1999"/>
  <c r="P1999"/>
  <c r="O1999"/>
  <c r="N1999"/>
  <c r="M1999"/>
  <c r="L1999"/>
  <c r="K1999"/>
  <c r="J1999"/>
  <c r="AH1998"/>
  <c r="AB1998"/>
  <c r="AA1998"/>
  <c r="Z1998"/>
  <c r="Y1998"/>
  <c r="W1998"/>
  <c r="V1998"/>
  <c r="U1998"/>
  <c r="T1998"/>
  <c r="S1998"/>
  <c r="R1998"/>
  <c r="Q1998"/>
  <c r="P1998"/>
  <c r="O1998"/>
  <c r="N1998"/>
  <c r="M1998"/>
  <c r="L1998"/>
  <c r="K1998"/>
  <c r="J1998"/>
  <c r="AH1997"/>
  <c r="AB1997"/>
  <c r="AA1997"/>
  <c r="Z1997"/>
  <c r="Y1997"/>
  <c r="W1997"/>
  <c r="V1997"/>
  <c r="U1997"/>
  <c r="T1997"/>
  <c r="S1997"/>
  <c r="R1997"/>
  <c r="Q1997"/>
  <c r="P1997"/>
  <c r="O1997"/>
  <c r="N1997"/>
  <c r="M1997"/>
  <c r="L1997"/>
  <c r="K1997"/>
  <c r="J1997"/>
  <c r="AH1996"/>
  <c r="AB1996"/>
  <c r="AA1996"/>
  <c r="Z1996"/>
  <c r="Y1996"/>
  <c r="W1996"/>
  <c r="V1996"/>
  <c r="U1996"/>
  <c r="T1996"/>
  <c r="S1996"/>
  <c r="R1996"/>
  <c r="Q1996"/>
  <c r="P1996"/>
  <c r="O1996"/>
  <c r="N1996"/>
  <c r="M1996"/>
  <c r="L1996"/>
  <c r="K1996"/>
  <c r="J1996"/>
  <c r="AH1995"/>
  <c r="AB1995"/>
  <c r="AA1995"/>
  <c r="Z1995"/>
  <c r="Y1995"/>
  <c r="W1995"/>
  <c r="V1995"/>
  <c r="U1995"/>
  <c r="T1995"/>
  <c r="S1995"/>
  <c r="R1995"/>
  <c r="Q1995"/>
  <c r="P1995"/>
  <c r="O1995"/>
  <c r="N1995"/>
  <c r="M1995"/>
  <c r="L1995"/>
  <c r="K1995"/>
  <c r="J1995"/>
  <c r="AH1994"/>
  <c r="AB1994"/>
  <c r="AA1994"/>
  <c r="Z1994"/>
  <c r="Y1994"/>
  <c r="W1994"/>
  <c r="V1994"/>
  <c r="U1994"/>
  <c r="T1994"/>
  <c r="S1994"/>
  <c r="R1994"/>
  <c r="Q1994"/>
  <c r="P1994"/>
  <c r="O1994"/>
  <c r="N1994"/>
  <c r="M1994"/>
  <c r="L1994"/>
  <c r="K1994"/>
  <c r="J1994"/>
  <c r="AH1993"/>
  <c r="AB1993"/>
  <c r="AA1993"/>
  <c r="Z1993"/>
  <c r="Y1993"/>
  <c r="W1993"/>
  <c r="V1993"/>
  <c r="U1993"/>
  <c r="T1993"/>
  <c r="S1993"/>
  <c r="R1993"/>
  <c r="Q1993"/>
  <c r="P1993"/>
  <c r="O1993"/>
  <c r="N1993"/>
  <c r="M1993"/>
  <c r="L1993"/>
  <c r="K1993"/>
  <c r="J1993"/>
  <c r="AH1992"/>
  <c r="AB1992"/>
  <c r="AA1992"/>
  <c r="Z1992"/>
  <c r="Y1992"/>
  <c r="W1992"/>
  <c r="V1992"/>
  <c r="U1992"/>
  <c r="T1992"/>
  <c r="S1992"/>
  <c r="R1992"/>
  <c r="Q1992"/>
  <c r="P1992"/>
  <c r="O1992"/>
  <c r="N1992"/>
  <c r="M1992"/>
  <c r="L1992"/>
  <c r="K1992"/>
  <c r="J1992"/>
  <c r="AH1991"/>
  <c r="AB1991"/>
  <c r="AA1991"/>
  <c r="Z1991"/>
  <c r="Y1991"/>
  <c r="W1991"/>
  <c r="V1991"/>
  <c r="U1991"/>
  <c r="T1991"/>
  <c r="S1991"/>
  <c r="R1991"/>
  <c r="Q1991"/>
  <c r="P1991"/>
  <c r="O1991"/>
  <c r="N1991"/>
  <c r="M1991"/>
  <c r="L1991"/>
  <c r="K1991"/>
  <c r="J1991"/>
  <c r="AH1990"/>
  <c r="AB1990"/>
  <c r="AA1990"/>
  <c r="Z1990"/>
  <c r="Y1990"/>
  <c r="W1990"/>
  <c r="V1990"/>
  <c r="U1990"/>
  <c r="T1990"/>
  <c r="S1990"/>
  <c r="R1990"/>
  <c r="Q1990"/>
  <c r="P1990"/>
  <c r="O1990"/>
  <c r="N1990"/>
  <c r="M1990"/>
  <c r="L1990"/>
  <c r="K1990"/>
  <c r="J1990"/>
  <c r="AH1989"/>
  <c r="AB1989"/>
  <c r="AA1989"/>
  <c r="Z1989"/>
  <c r="Y1989"/>
  <c r="W1989"/>
  <c r="V1989"/>
  <c r="U1989"/>
  <c r="T1989"/>
  <c r="S1989"/>
  <c r="R1989"/>
  <c r="Q1989"/>
  <c r="P1989"/>
  <c r="O1989"/>
  <c r="N1989"/>
  <c r="M1989"/>
  <c r="L1989"/>
  <c r="K1989"/>
  <c r="J1989"/>
  <c r="AH1988"/>
  <c r="AB1988"/>
  <c r="AA1988"/>
  <c r="Z1988"/>
  <c r="Y1988"/>
  <c r="W1988"/>
  <c r="V1988"/>
  <c r="U1988"/>
  <c r="T1988"/>
  <c r="S1988"/>
  <c r="R1988"/>
  <c r="Q1988"/>
  <c r="P1988"/>
  <c r="O1988"/>
  <c r="N1988"/>
  <c r="M1988"/>
  <c r="L1988"/>
  <c r="K1988"/>
  <c r="J1988"/>
  <c r="AH1987"/>
  <c r="AB1987"/>
  <c r="AA1987"/>
  <c r="Z1987"/>
  <c r="Y1987"/>
  <c r="W1987"/>
  <c r="V1987"/>
  <c r="U1987"/>
  <c r="T1987"/>
  <c r="S1987"/>
  <c r="R1987"/>
  <c r="Q1987"/>
  <c r="P1987"/>
  <c r="O1987"/>
  <c r="N1987"/>
  <c r="M1987"/>
  <c r="L1987"/>
  <c r="K1987"/>
  <c r="J1987"/>
  <c r="AH1986"/>
  <c r="AB1986"/>
  <c r="AA1986"/>
  <c r="Z1986"/>
  <c r="Y1986"/>
  <c r="W1986"/>
  <c r="V1986"/>
  <c r="U1986"/>
  <c r="T1986"/>
  <c r="S1986"/>
  <c r="R1986"/>
  <c r="Q1986"/>
  <c r="P1986"/>
  <c r="O1986"/>
  <c r="N1986"/>
  <c r="M1986"/>
  <c r="L1986"/>
  <c r="K1986"/>
  <c r="J1986"/>
  <c r="AH1985"/>
  <c r="AB1985"/>
  <c r="AA1985"/>
  <c r="Z1985"/>
  <c r="Y1985"/>
  <c r="W1985"/>
  <c r="V1985"/>
  <c r="U1985"/>
  <c r="T1985"/>
  <c r="S1985"/>
  <c r="R1985"/>
  <c r="Q1985"/>
  <c r="P1985"/>
  <c r="O1985"/>
  <c r="N1985"/>
  <c r="M1985"/>
  <c r="L1985"/>
  <c r="K1985"/>
  <c r="J1985"/>
  <c r="AH1984"/>
  <c r="AB1984"/>
  <c r="AA1984"/>
  <c r="Z1984"/>
  <c r="Y1984"/>
  <c r="W1984"/>
  <c r="V1984"/>
  <c r="U1984"/>
  <c r="T1984"/>
  <c r="S1984"/>
  <c r="R1984"/>
  <c r="Q1984"/>
  <c r="P1984"/>
  <c r="O1984"/>
  <c r="N1984"/>
  <c r="M1984"/>
  <c r="L1984"/>
  <c r="K1984"/>
  <c r="J1984"/>
  <c r="AH1983"/>
  <c r="AB1983"/>
  <c r="AA1983"/>
  <c r="Z1983"/>
  <c r="Y1983"/>
  <c r="W1983"/>
  <c r="V1983"/>
  <c r="U1983"/>
  <c r="T1983"/>
  <c r="S1983"/>
  <c r="R1983"/>
  <c r="Q1983"/>
  <c r="P1983"/>
  <c r="O1983"/>
  <c r="N1983"/>
  <c r="M1983"/>
  <c r="L1983"/>
  <c r="K1983"/>
  <c r="J1983"/>
  <c r="AH1982"/>
  <c r="AB1982"/>
  <c r="AA1982"/>
  <c r="Z1982"/>
  <c r="Y1982"/>
  <c r="W1982"/>
  <c r="V1982"/>
  <c r="U1982"/>
  <c r="T1982"/>
  <c r="S1982"/>
  <c r="R1982"/>
  <c r="Q1982"/>
  <c r="P1982"/>
  <c r="O1982"/>
  <c r="N1982"/>
  <c r="M1982"/>
  <c r="L1982"/>
  <c r="K1982"/>
  <c r="J1982"/>
  <c r="AH1981"/>
  <c r="AB1981"/>
  <c r="AA1981"/>
  <c r="Z1981"/>
  <c r="Y1981"/>
  <c r="W1981"/>
  <c r="V1981"/>
  <c r="U1981"/>
  <c r="T1981"/>
  <c r="S1981"/>
  <c r="R1981"/>
  <c r="Q1981"/>
  <c r="P1981"/>
  <c r="O1981"/>
  <c r="N1981"/>
  <c r="M1981"/>
  <c r="L1981"/>
  <c r="K1981"/>
  <c r="J1981"/>
  <c r="AH1980"/>
  <c r="AB1980"/>
  <c r="AA1980"/>
  <c r="Z1980"/>
  <c r="Y1980"/>
  <c r="W1980"/>
  <c r="V1980"/>
  <c r="U1980"/>
  <c r="T1980"/>
  <c r="S1980"/>
  <c r="R1980"/>
  <c r="Q1980"/>
  <c r="P1980"/>
  <c r="O1980"/>
  <c r="N1980"/>
  <c r="M1980"/>
  <c r="L1980"/>
  <c r="K1980"/>
  <c r="J1980"/>
  <c r="AH1979"/>
  <c r="AB1979"/>
  <c r="AA1979"/>
  <c r="Z1979"/>
  <c r="Y1979"/>
  <c r="W1979"/>
  <c r="V1979"/>
  <c r="U1979"/>
  <c r="T1979"/>
  <c r="S1979"/>
  <c r="R1979"/>
  <c r="Q1979"/>
  <c r="P1979"/>
  <c r="O1979"/>
  <c r="N1979"/>
  <c r="M1979"/>
  <c r="L1979"/>
  <c r="K1979"/>
  <c r="J1979"/>
  <c r="AH1978"/>
  <c r="AB1978"/>
  <c r="AA1978"/>
  <c r="Z1978"/>
  <c r="Y1978"/>
  <c r="W1978"/>
  <c r="V1978"/>
  <c r="U1978"/>
  <c r="T1978"/>
  <c r="S1978"/>
  <c r="R1978"/>
  <c r="Q1978"/>
  <c r="P1978"/>
  <c r="O1978"/>
  <c r="N1978"/>
  <c r="M1978"/>
  <c r="L1978"/>
  <c r="K1978"/>
  <c r="J1978"/>
  <c r="AH1977"/>
  <c r="AB1977"/>
  <c r="AA1977"/>
  <c r="Z1977"/>
  <c r="Y1977"/>
  <c r="W1977"/>
  <c r="V1977"/>
  <c r="U1977"/>
  <c r="T1977"/>
  <c r="S1977"/>
  <c r="R1977"/>
  <c r="Q1977"/>
  <c r="P1977"/>
  <c r="O1977"/>
  <c r="N1977"/>
  <c r="M1977"/>
  <c r="L1977"/>
  <c r="K1977"/>
  <c r="J1977"/>
  <c r="AH1976"/>
  <c r="AB1976"/>
  <c r="AA1976"/>
  <c r="Z1976"/>
  <c r="Y1976"/>
  <c r="W1976"/>
  <c r="V1976"/>
  <c r="U1976"/>
  <c r="T1976"/>
  <c r="S1976"/>
  <c r="R1976"/>
  <c r="Q1976"/>
  <c r="P1976"/>
  <c r="O1976"/>
  <c r="N1976"/>
  <c r="M1976"/>
  <c r="L1976"/>
  <c r="K1976"/>
  <c r="J1976"/>
  <c r="AH1975"/>
  <c r="AB1975"/>
  <c r="AA1975"/>
  <c r="Z1975"/>
  <c r="Y1975"/>
  <c r="W1975"/>
  <c r="V1975"/>
  <c r="U1975"/>
  <c r="T1975"/>
  <c r="S1975"/>
  <c r="R1975"/>
  <c r="Q1975"/>
  <c r="P1975"/>
  <c r="O1975"/>
  <c r="N1975"/>
  <c r="M1975"/>
  <c r="L1975"/>
  <c r="K1975"/>
  <c r="J1975"/>
  <c r="AH1974"/>
  <c r="AB1974"/>
  <c r="AA1974"/>
  <c r="Z1974"/>
  <c r="Y1974"/>
  <c r="W1974"/>
  <c r="V1974"/>
  <c r="U1974"/>
  <c r="T1974"/>
  <c r="S1974"/>
  <c r="R1974"/>
  <c r="Q1974"/>
  <c r="P1974"/>
  <c r="O1974"/>
  <c r="N1974"/>
  <c r="M1974"/>
  <c r="L1974"/>
  <c r="K1974"/>
  <c r="J1974"/>
  <c r="AH1973"/>
  <c r="AB1973"/>
  <c r="AA1973"/>
  <c r="Z1973"/>
  <c r="Y1973"/>
  <c r="W1973"/>
  <c r="V1973"/>
  <c r="U1973"/>
  <c r="T1973"/>
  <c r="S1973"/>
  <c r="R1973"/>
  <c r="Q1973"/>
  <c r="P1973"/>
  <c r="O1973"/>
  <c r="N1973"/>
  <c r="M1973"/>
  <c r="L1973"/>
  <c r="K1973"/>
  <c r="J1973"/>
  <c r="AH1972"/>
  <c r="AB1972"/>
  <c r="AA1972"/>
  <c r="Z1972"/>
  <c r="Y1972"/>
  <c r="W1972"/>
  <c r="V1972"/>
  <c r="U1972"/>
  <c r="T1972"/>
  <c r="S1972"/>
  <c r="R1972"/>
  <c r="Q1972"/>
  <c r="P1972"/>
  <c r="O1972"/>
  <c r="N1972"/>
  <c r="M1972"/>
  <c r="L1972"/>
  <c r="K1972"/>
  <c r="J1972"/>
  <c r="AH1971"/>
  <c r="AB1971"/>
  <c r="AA1971"/>
  <c r="Z1971"/>
  <c r="Y1971"/>
  <c r="W1971"/>
  <c r="V1971"/>
  <c r="U1971"/>
  <c r="T1971"/>
  <c r="S1971"/>
  <c r="R1971"/>
  <c r="Q1971"/>
  <c r="P1971"/>
  <c r="O1971"/>
  <c r="N1971"/>
  <c r="M1971"/>
  <c r="L1971"/>
  <c r="K1971"/>
  <c r="J1971"/>
  <c r="AH1970"/>
  <c r="AB1970"/>
  <c r="AA1970"/>
  <c r="Z1970"/>
  <c r="Y1970"/>
  <c r="W1970"/>
  <c r="V1970"/>
  <c r="U1970"/>
  <c r="T1970"/>
  <c r="S1970"/>
  <c r="R1970"/>
  <c r="Q1970"/>
  <c r="P1970"/>
  <c r="O1970"/>
  <c r="N1970"/>
  <c r="M1970"/>
  <c r="L1970"/>
  <c r="K1970"/>
  <c r="J1970"/>
  <c r="AH1969"/>
  <c r="AB1969"/>
  <c r="AA1969"/>
  <c r="Z1969"/>
  <c r="Y1969"/>
  <c r="W1969"/>
  <c r="V1969"/>
  <c r="U1969"/>
  <c r="T1969"/>
  <c r="S1969"/>
  <c r="R1969"/>
  <c r="Q1969"/>
  <c r="P1969"/>
  <c r="O1969"/>
  <c r="N1969"/>
  <c r="M1969"/>
  <c r="L1969"/>
  <c r="K1969"/>
  <c r="J1969"/>
  <c r="AH1968"/>
  <c r="AB1968"/>
  <c r="AA1968"/>
  <c r="Z1968"/>
  <c r="Y1968"/>
  <c r="W1968"/>
  <c r="V1968"/>
  <c r="U1968"/>
  <c r="T1968"/>
  <c r="S1968"/>
  <c r="R1968"/>
  <c r="Q1968"/>
  <c r="P1968"/>
  <c r="O1968"/>
  <c r="N1968"/>
  <c r="M1968"/>
  <c r="L1968"/>
  <c r="K1968"/>
  <c r="J1968"/>
  <c r="AH1967"/>
  <c r="AB1967"/>
  <c r="AA1967"/>
  <c r="Z1967"/>
  <c r="Y1967"/>
  <c r="W1967"/>
  <c r="V1967"/>
  <c r="U1967"/>
  <c r="T1967"/>
  <c r="S1967"/>
  <c r="R1967"/>
  <c r="Q1967"/>
  <c r="P1967"/>
  <c r="O1967"/>
  <c r="N1967"/>
  <c r="M1967"/>
  <c r="L1967"/>
  <c r="K1967"/>
  <c r="J1967"/>
  <c r="AH1966"/>
  <c r="AB1966"/>
  <c r="AA1966"/>
  <c r="Z1966"/>
  <c r="Y1966"/>
  <c r="W1966"/>
  <c r="V1966"/>
  <c r="U1966"/>
  <c r="T1966"/>
  <c r="S1966"/>
  <c r="R1966"/>
  <c r="Q1966"/>
  <c r="P1966"/>
  <c r="O1966"/>
  <c r="N1966"/>
  <c r="M1966"/>
  <c r="L1966"/>
  <c r="K1966"/>
  <c r="J1966"/>
  <c r="AH1965"/>
  <c r="AB1965"/>
  <c r="AA1965"/>
  <c r="Z1965"/>
  <c r="Y1965"/>
  <c r="W1965"/>
  <c r="V1965"/>
  <c r="U1965"/>
  <c r="T1965"/>
  <c r="S1965"/>
  <c r="R1965"/>
  <c r="Q1965"/>
  <c r="P1965"/>
  <c r="O1965"/>
  <c r="N1965"/>
  <c r="M1965"/>
  <c r="L1965"/>
  <c r="K1965"/>
  <c r="J1965"/>
  <c r="AH1964"/>
  <c r="AB1964"/>
  <c r="AA1964"/>
  <c r="Z1964"/>
  <c r="Y1964"/>
  <c r="W1964"/>
  <c r="V1964"/>
  <c r="U1964"/>
  <c r="T1964"/>
  <c r="S1964"/>
  <c r="R1964"/>
  <c r="Q1964"/>
  <c r="P1964"/>
  <c r="O1964"/>
  <c r="N1964"/>
  <c r="M1964"/>
  <c r="L1964"/>
  <c r="K1964"/>
  <c r="J1964"/>
  <c r="AH1963"/>
  <c r="AB1963"/>
  <c r="AA1963"/>
  <c r="Z1963"/>
  <c r="Y1963"/>
  <c r="W1963"/>
  <c r="V1963"/>
  <c r="U1963"/>
  <c r="T1963"/>
  <c r="S1963"/>
  <c r="R1963"/>
  <c r="Q1963"/>
  <c r="P1963"/>
  <c r="O1963"/>
  <c r="N1963"/>
  <c r="M1963"/>
  <c r="L1963"/>
  <c r="K1963"/>
  <c r="J1963"/>
  <c r="AH1962"/>
  <c r="AB1962"/>
  <c r="AA1962"/>
  <c r="Z1962"/>
  <c r="Y1962"/>
  <c r="W1962"/>
  <c r="V1962"/>
  <c r="U1962"/>
  <c r="T1962"/>
  <c r="S1962"/>
  <c r="R1962"/>
  <c r="Q1962"/>
  <c r="P1962"/>
  <c r="O1962"/>
  <c r="N1962"/>
  <c r="M1962"/>
  <c r="L1962"/>
  <c r="K1962"/>
  <c r="J1962"/>
  <c r="AH1961"/>
  <c r="AB1961"/>
  <c r="AA1961"/>
  <c r="Z1961"/>
  <c r="Y1961"/>
  <c r="W1961"/>
  <c r="V1961"/>
  <c r="U1961"/>
  <c r="T1961"/>
  <c r="S1961"/>
  <c r="R1961"/>
  <c r="Q1961"/>
  <c r="P1961"/>
  <c r="O1961"/>
  <c r="N1961"/>
  <c r="M1961"/>
  <c r="L1961"/>
  <c r="K1961"/>
  <c r="J1961"/>
  <c r="AH1960"/>
  <c r="AB1960"/>
  <c r="AA1960"/>
  <c r="Z1960"/>
  <c r="Y1960"/>
  <c r="W1960"/>
  <c r="V1960"/>
  <c r="U1960"/>
  <c r="T1960"/>
  <c r="S1960"/>
  <c r="R1960"/>
  <c r="Q1960"/>
  <c r="P1960"/>
  <c r="O1960"/>
  <c r="N1960"/>
  <c r="M1960"/>
  <c r="L1960"/>
  <c r="K1960"/>
  <c r="J1960"/>
  <c r="AH1959"/>
  <c r="AB1959"/>
  <c r="AA1959"/>
  <c r="Z1959"/>
  <c r="Y1959"/>
  <c r="W1959"/>
  <c r="V1959"/>
  <c r="U1959"/>
  <c r="T1959"/>
  <c r="S1959"/>
  <c r="R1959"/>
  <c r="Q1959"/>
  <c r="P1959"/>
  <c r="O1959"/>
  <c r="N1959"/>
  <c r="M1959"/>
  <c r="L1959"/>
  <c r="K1959"/>
  <c r="J1959"/>
  <c r="AH1958"/>
  <c r="AB1958"/>
  <c r="AA1958"/>
  <c r="Z1958"/>
  <c r="Y1958"/>
  <c r="W1958"/>
  <c r="V1958"/>
  <c r="U1958"/>
  <c r="T1958"/>
  <c r="S1958"/>
  <c r="R1958"/>
  <c r="Q1958"/>
  <c r="P1958"/>
  <c r="O1958"/>
  <c r="N1958"/>
  <c r="M1958"/>
  <c r="L1958"/>
  <c r="K1958"/>
  <c r="J1958"/>
  <c r="AH713"/>
  <c r="AB713"/>
  <c r="AA713"/>
  <c r="Z713"/>
  <c r="Y713"/>
  <c r="W713"/>
  <c r="V713"/>
  <c r="U713"/>
  <c r="T713"/>
  <c r="S713"/>
  <c r="R713"/>
  <c r="Q713"/>
  <c r="P713"/>
  <c r="O713"/>
  <c r="N713"/>
  <c r="M713"/>
  <c r="L713"/>
  <c r="K713"/>
  <c r="J713"/>
  <c r="AH610"/>
  <c r="AB610"/>
  <c r="AA610"/>
  <c r="Z610"/>
  <c r="Y610"/>
  <c r="W610"/>
  <c r="V610"/>
  <c r="U610"/>
  <c r="T610"/>
  <c r="S610"/>
  <c r="R610"/>
  <c r="Q610"/>
  <c r="P610"/>
  <c r="O610"/>
  <c r="N610"/>
  <c r="M610"/>
  <c r="L610"/>
  <c r="K610"/>
  <c r="J610"/>
  <c r="AH507"/>
  <c r="AB507"/>
  <c r="AA507"/>
  <c r="Z507"/>
  <c r="Y507"/>
  <c r="W507"/>
  <c r="V507"/>
  <c r="U507"/>
  <c r="T507"/>
  <c r="S507"/>
  <c r="R507"/>
  <c r="Q507"/>
  <c r="P507"/>
  <c r="O507"/>
  <c r="N507"/>
  <c r="M507"/>
  <c r="L507"/>
  <c r="K507"/>
  <c r="J507"/>
  <c r="AH406"/>
  <c r="AB406"/>
  <c r="AA406"/>
  <c r="Z406"/>
  <c r="Y406"/>
  <c r="W406"/>
  <c r="V406"/>
  <c r="U406"/>
  <c r="T406"/>
  <c r="S406"/>
  <c r="R406"/>
  <c r="Q406"/>
  <c r="P406"/>
  <c r="O406"/>
  <c r="N406"/>
  <c r="M406"/>
  <c r="L406"/>
  <c r="K406"/>
  <c r="J406"/>
  <c r="AH168"/>
  <c r="AB168"/>
  <c r="AA168"/>
  <c r="Z168"/>
  <c r="Y168"/>
  <c r="W168"/>
  <c r="V168"/>
  <c r="U168"/>
  <c r="T168"/>
  <c r="S168"/>
  <c r="R168"/>
  <c r="Q168"/>
  <c r="P168"/>
  <c r="O168"/>
  <c r="N168"/>
  <c r="M168"/>
  <c r="L168"/>
  <c r="K168"/>
  <c r="J168"/>
  <c r="AH167"/>
  <c r="AB167"/>
  <c r="AA167"/>
  <c r="Z167"/>
  <c r="Y167"/>
  <c r="W167"/>
  <c r="V167"/>
  <c r="U167"/>
  <c r="T167"/>
  <c r="S167"/>
  <c r="R167"/>
  <c r="Q167"/>
  <c r="P167"/>
  <c r="O167"/>
  <c r="N167"/>
  <c r="M167"/>
  <c r="L167"/>
  <c r="K167"/>
  <c r="J167"/>
  <c r="AH166"/>
  <c r="AB166"/>
  <c r="AA166"/>
  <c r="Z166"/>
  <c r="Y166"/>
  <c r="W166"/>
  <c r="V166"/>
  <c r="U166"/>
  <c r="T166"/>
  <c r="S166"/>
  <c r="R166"/>
  <c r="Q166"/>
  <c r="P166"/>
  <c r="O166"/>
  <c r="N166"/>
  <c r="M166"/>
  <c r="L166"/>
  <c r="K166"/>
  <c r="J166"/>
  <c r="AH165"/>
  <c r="AB165"/>
  <c r="AA165"/>
  <c r="Z165"/>
  <c r="Y165"/>
  <c r="W165"/>
  <c r="V165"/>
  <c r="U165"/>
  <c r="T165"/>
  <c r="S165"/>
  <c r="R165"/>
  <c r="Q165"/>
  <c r="P165"/>
  <c r="O165"/>
  <c r="N165"/>
  <c r="M165"/>
  <c r="L165"/>
  <c r="K165"/>
  <c r="J165"/>
  <c r="AH164"/>
  <c r="AB164"/>
  <c r="AA164"/>
  <c r="Z164"/>
  <c r="Y164"/>
  <c r="W164"/>
  <c r="V164"/>
  <c r="U164"/>
  <c r="T164"/>
  <c r="S164"/>
  <c r="R164"/>
  <c r="Q164"/>
  <c r="P164"/>
  <c r="O164"/>
  <c r="N164"/>
  <c r="M164"/>
  <c r="L164"/>
  <c r="K164"/>
  <c r="J164"/>
  <c r="AH163"/>
  <c r="AB163"/>
  <c r="AA163"/>
  <c r="Z163"/>
  <c r="Y163"/>
  <c r="W163"/>
  <c r="V163"/>
  <c r="U163"/>
  <c r="T163"/>
  <c r="S163"/>
  <c r="R163"/>
  <c r="Q163"/>
  <c r="P163"/>
  <c r="O163"/>
  <c r="N163"/>
  <c r="M163"/>
  <c r="L163"/>
  <c r="K163"/>
  <c r="J163"/>
  <c r="O67" i="2"/>
  <c r="N67"/>
  <c r="M67"/>
  <c r="L67"/>
  <c r="K67"/>
  <c r="J67"/>
  <c r="I67"/>
  <c r="H67"/>
  <c r="O57"/>
  <c r="N57"/>
  <c r="M57"/>
  <c r="L57"/>
  <c r="K57"/>
  <c r="J57"/>
  <c r="I57"/>
  <c r="H57"/>
  <c r="O47"/>
  <c r="N47"/>
  <c r="M47"/>
  <c r="L47"/>
  <c r="K47"/>
  <c r="J47"/>
  <c r="I47"/>
  <c r="H47"/>
  <c r="O37"/>
  <c r="N37"/>
  <c r="M37"/>
  <c r="L37"/>
  <c r="K37"/>
  <c r="J37"/>
  <c r="I37"/>
  <c r="H37"/>
  <c r="O27"/>
  <c r="N27"/>
  <c r="M27"/>
  <c r="L27"/>
  <c r="K27"/>
  <c r="J27"/>
  <c r="I27"/>
  <c r="H27"/>
  <c r="O24"/>
  <c r="N24"/>
  <c r="M24"/>
  <c r="L24"/>
  <c r="K24"/>
  <c r="J24"/>
  <c r="I24"/>
  <c r="H24"/>
  <c r="O23"/>
  <c r="N23"/>
  <c r="M23"/>
  <c r="L23"/>
  <c r="K23"/>
  <c r="J23"/>
  <c r="I23"/>
  <c r="H23"/>
  <c r="O22"/>
  <c r="N22"/>
  <c r="M22"/>
  <c r="L22"/>
  <c r="K22"/>
  <c r="J22"/>
  <c r="I22"/>
  <c r="H22"/>
  <c r="O21"/>
  <c r="N21"/>
  <c r="M21"/>
  <c r="L21"/>
  <c r="K21"/>
  <c r="J21"/>
  <c r="I21"/>
  <c r="H21"/>
  <c r="O20"/>
  <c r="N20"/>
  <c r="M20"/>
  <c r="L20"/>
  <c r="K20"/>
  <c r="J20"/>
  <c r="I20"/>
  <c r="H20"/>
  <c r="O19"/>
  <c r="N19"/>
  <c r="M19"/>
  <c r="L19"/>
  <c r="K19"/>
  <c r="J19"/>
  <c r="I19"/>
  <c r="H19"/>
  <c r="AH161" i="1"/>
  <c r="AB161"/>
  <c r="AA161"/>
  <c r="Z161"/>
  <c r="Y161"/>
  <c r="W161"/>
  <c r="V161"/>
  <c r="U161"/>
  <c r="T161"/>
  <c r="S161"/>
  <c r="R161"/>
  <c r="Q161"/>
  <c r="P161"/>
  <c r="O161"/>
  <c r="N161"/>
  <c r="M161"/>
  <c r="L161"/>
  <c r="K161"/>
  <c r="J161"/>
  <c r="AH160"/>
  <c r="AB160"/>
  <c r="AA160"/>
  <c r="Z160"/>
  <c r="Y160"/>
  <c r="W160"/>
  <c r="V160"/>
  <c r="U160"/>
  <c r="T160"/>
  <c r="S160"/>
  <c r="R160"/>
  <c r="Q160"/>
  <c r="P160"/>
  <c r="O160"/>
  <c r="N160"/>
  <c r="M160"/>
  <c r="L160"/>
  <c r="K160"/>
  <c r="J160"/>
  <c r="AH159"/>
  <c r="AB159"/>
  <c r="AA159"/>
  <c r="Z159"/>
  <c r="Y159"/>
  <c r="W159"/>
  <c r="V159"/>
  <c r="U159"/>
  <c r="T159"/>
  <c r="S159"/>
  <c r="R159"/>
  <c r="Q159"/>
  <c r="P159"/>
  <c r="O159"/>
  <c r="N159"/>
  <c r="M159"/>
  <c r="L159"/>
  <c r="K159"/>
  <c r="J159"/>
  <c r="AH158"/>
  <c r="AB158"/>
  <c r="AA158"/>
  <c r="Z158"/>
  <c r="Y158"/>
  <c r="W158"/>
  <c r="V158"/>
  <c r="U158"/>
  <c r="T158"/>
  <c r="S158"/>
  <c r="R158"/>
  <c r="Q158"/>
  <c r="P158"/>
  <c r="O158"/>
  <c r="N158"/>
  <c r="M158"/>
  <c r="L158"/>
  <c r="K158"/>
  <c r="J158"/>
  <c r="AH157"/>
  <c r="AB157"/>
  <c r="AA157"/>
  <c r="Z157"/>
  <c r="Y157"/>
  <c r="W157"/>
  <c r="V157"/>
  <c r="U157"/>
  <c r="T157"/>
  <c r="S157"/>
  <c r="R157"/>
  <c r="Q157"/>
  <c r="P157"/>
  <c r="O157"/>
  <c r="N157"/>
  <c r="M157"/>
  <c r="L157"/>
  <c r="K157"/>
  <c r="J157"/>
  <c r="AH156"/>
  <c r="AB156"/>
  <c r="AA156"/>
  <c r="Z156"/>
  <c r="Y156"/>
  <c r="W156"/>
  <c r="V156"/>
  <c r="U156"/>
  <c r="T156"/>
  <c r="S156"/>
  <c r="R156"/>
  <c r="Q156"/>
  <c r="P156"/>
  <c r="O156"/>
  <c r="N156"/>
  <c r="M156"/>
  <c r="L156"/>
  <c r="K156"/>
  <c r="J156"/>
  <c r="AH155"/>
  <c r="AB155"/>
  <c r="AA155"/>
  <c r="Z155"/>
  <c r="Y155"/>
  <c r="W155"/>
  <c r="V155"/>
  <c r="U155"/>
  <c r="T155"/>
  <c r="S155"/>
  <c r="R155"/>
  <c r="Q155"/>
  <c r="P155"/>
  <c r="O155"/>
  <c r="N155"/>
  <c r="M155"/>
  <c r="L155"/>
  <c r="K155"/>
  <c r="J155"/>
  <c r="AH154"/>
  <c r="AB154"/>
  <c r="AA154"/>
  <c r="Z154"/>
  <c r="Y154"/>
  <c r="W154"/>
  <c r="V154"/>
  <c r="U154"/>
  <c r="T154"/>
  <c r="S154"/>
  <c r="R154"/>
  <c r="Q154"/>
  <c r="P154"/>
  <c r="O154"/>
  <c r="N154"/>
  <c r="M154"/>
  <c r="L154"/>
  <c r="K154"/>
  <c r="J154"/>
  <c r="AH153"/>
  <c r="AB153"/>
  <c r="AA153"/>
  <c r="Z153"/>
  <c r="Y153"/>
  <c r="W153"/>
  <c r="V153"/>
  <c r="U153"/>
  <c r="T153"/>
  <c r="S153"/>
  <c r="R153"/>
  <c r="Q153"/>
  <c r="P153"/>
  <c r="O153"/>
  <c r="N153"/>
  <c r="M153"/>
  <c r="L153"/>
  <c r="K153"/>
  <c r="J153"/>
  <c r="AH152"/>
  <c r="AB152"/>
  <c r="AA152"/>
  <c r="Z152"/>
  <c r="Y152"/>
  <c r="W152"/>
  <c r="V152"/>
  <c r="U152"/>
  <c r="T152"/>
  <c r="S152"/>
  <c r="R152"/>
  <c r="Q152"/>
  <c r="P152"/>
  <c r="O152"/>
  <c r="N152"/>
  <c r="M152"/>
  <c r="L152"/>
  <c r="K152"/>
  <c r="J152"/>
  <c r="AH151"/>
  <c r="AB151"/>
  <c r="AA151"/>
  <c r="Z151"/>
  <c r="Y151"/>
  <c r="W151"/>
  <c r="V151"/>
  <c r="U151"/>
  <c r="T151"/>
  <c r="S151"/>
  <c r="R151"/>
  <c r="Q151"/>
  <c r="P151"/>
  <c r="O151"/>
  <c r="N151"/>
  <c r="M151"/>
  <c r="L151"/>
  <c r="K151"/>
  <c r="J151"/>
  <c r="AH150"/>
  <c r="AB150"/>
  <c r="AA150"/>
  <c r="Z150"/>
  <c r="Y150"/>
  <c r="W150"/>
  <c r="V150"/>
  <c r="U150"/>
  <c r="T150"/>
  <c r="S150"/>
  <c r="R150"/>
  <c r="Q150"/>
  <c r="P150"/>
  <c r="O150"/>
  <c r="N150"/>
  <c r="M150"/>
  <c r="L150"/>
  <c r="K150"/>
  <c r="J150"/>
  <c r="AH149"/>
  <c r="AB149"/>
  <c r="AA149"/>
  <c r="Z149"/>
  <c r="Y149"/>
  <c r="W149"/>
  <c r="V149"/>
  <c r="U149"/>
  <c r="T149"/>
  <c r="S149"/>
  <c r="R149"/>
  <c r="Q149"/>
  <c r="P149"/>
  <c r="O149"/>
  <c r="N149"/>
  <c r="M149"/>
  <c r="L149"/>
  <c r="K149"/>
  <c r="J149"/>
  <c r="AH148"/>
  <c r="AB148"/>
  <c r="AA148"/>
  <c r="Z148"/>
  <c r="Y148"/>
  <c r="W148"/>
  <c r="V148"/>
  <c r="U148"/>
  <c r="T148"/>
  <c r="S148"/>
  <c r="R148"/>
  <c r="Q148"/>
  <c r="P148"/>
  <c r="O148"/>
  <c r="N148"/>
  <c r="M148"/>
  <c r="L148"/>
  <c r="K148"/>
  <c r="J148"/>
  <c r="AH147"/>
  <c r="AB147"/>
  <c r="AA147"/>
  <c r="Z147"/>
  <c r="Y147"/>
  <c r="W147"/>
  <c r="V147"/>
  <c r="U147"/>
  <c r="T147"/>
  <c r="S147"/>
  <c r="R147"/>
  <c r="Q147"/>
  <c r="P147"/>
  <c r="O147"/>
  <c r="N147"/>
  <c r="M147"/>
  <c r="L147"/>
  <c r="K147"/>
  <c r="J147"/>
  <c r="AH146"/>
  <c r="AB146"/>
  <c r="AA146"/>
  <c r="Z146"/>
  <c r="Y146"/>
  <c r="W146"/>
  <c r="V146"/>
  <c r="U146"/>
  <c r="T146"/>
  <c r="S146"/>
  <c r="R146"/>
  <c r="Q146"/>
  <c r="P146"/>
  <c r="O146"/>
  <c r="N146"/>
  <c r="M146"/>
  <c r="L146"/>
  <c r="K146"/>
  <c r="J146"/>
  <c r="AH162"/>
  <c r="AB162"/>
  <c r="AA162"/>
  <c r="Z162"/>
  <c r="Y162"/>
  <c r="W162"/>
  <c r="V162"/>
  <c r="U162"/>
  <c r="T162"/>
  <c r="S162"/>
  <c r="R162"/>
  <c r="Q162"/>
  <c r="P162"/>
  <c r="O162"/>
  <c r="N162"/>
  <c r="M162"/>
  <c r="L162"/>
  <c r="K162"/>
  <c r="J162"/>
  <c r="AH145"/>
  <c r="AB145"/>
  <c r="AA145"/>
  <c r="Z145"/>
  <c r="Y145"/>
  <c r="W145"/>
  <c r="V145"/>
  <c r="U145"/>
  <c r="T145"/>
  <c r="S145"/>
  <c r="R145"/>
  <c r="Q145"/>
  <c r="P145"/>
  <c r="O145"/>
  <c r="N145"/>
  <c r="M145"/>
  <c r="L145"/>
  <c r="K145"/>
  <c r="J145"/>
  <c r="AH144"/>
  <c r="AB144"/>
  <c r="AA144"/>
  <c r="Z144"/>
  <c r="Y144"/>
  <c r="W144"/>
  <c r="V144"/>
  <c r="U144"/>
  <c r="T144"/>
  <c r="S144"/>
  <c r="R144"/>
  <c r="Q144"/>
  <c r="P144"/>
  <c r="O144"/>
  <c r="N144"/>
  <c r="M144"/>
  <c r="L144"/>
  <c r="K144"/>
  <c r="J144"/>
  <c r="AH143"/>
  <c r="AB143"/>
  <c r="AA143"/>
  <c r="Z143"/>
  <c r="Y143"/>
  <c r="W143"/>
  <c r="V143"/>
  <c r="U143"/>
  <c r="T143"/>
  <c r="S143"/>
  <c r="R143"/>
  <c r="Q143"/>
  <c r="P143"/>
  <c r="O143"/>
  <c r="N143"/>
  <c r="M143"/>
  <c r="L143"/>
  <c r="K143"/>
  <c r="J143"/>
  <c r="AH142"/>
  <c r="AB142"/>
  <c r="AA142"/>
  <c r="Z142"/>
  <c r="Y142"/>
  <c r="W142"/>
  <c r="V142"/>
  <c r="U142"/>
  <c r="T142"/>
  <c r="S142"/>
  <c r="R142"/>
  <c r="Q142"/>
  <c r="P142"/>
  <c r="O142"/>
  <c r="N142"/>
  <c r="M142"/>
  <c r="L142"/>
  <c r="K142"/>
  <c r="J142"/>
  <c r="AH141"/>
  <c r="AB141"/>
  <c r="AA141"/>
  <c r="Z141"/>
  <c r="Y141"/>
  <c r="W141"/>
  <c r="V141"/>
  <c r="U141"/>
  <c r="T141"/>
  <c r="S141"/>
  <c r="R141"/>
  <c r="Q141"/>
  <c r="P141"/>
  <c r="O141"/>
  <c r="N141"/>
  <c r="M141"/>
  <c r="L141"/>
  <c r="K141"/>
  <c r="J141"/>
  <c r="AH140"/>
  <c r="AB140"/>
  <c r="AA140"/>
  <c r="Z140"/>
  <c r="Y140"/>
  <c r="W140"/>
  <c r="V140"/>
  <c r="U140"/>
  <c r="T140"/>
  <c r="S140"/>
  <c r="R140"/>
  <c r="Q140"/>
  <c r="P140"/>
  <c r="O140"/>
  <c r="N140"/>
  <c r="M140"/>
  <c r="L140"/>
  <c r="K140"/>
  <c r="J140"/>
  <c r="AH139"/>
  <c r="AB139"/>
  <c r="AA139"/>
  <c r="Z139"/>
  <c r="Y139"/>
  <c r="W139"/>
  <c r="V139"/>
  <c r="U139"/>
  <c r="T139"/>
  <c r="S139"/>
  <c r="R139"/>
  <c r="Q139"/>
  <c r="P139"/>
  <c r="O139"/>
  <c r="N139"/>
  <c r="M139"/>
  <c r="L139"/>
  <c r="K139"/>
  <c r="J139"/>
  <c r="AH138"/>
  <c r="AB138"/>
  <c r="AA138"/>
  <c r="Z138"/>
  <c r="Y138"/>
  <c r="W138"/>
  <c r="V138"/>
  <c r="U138"/>
  <c r="T138"/>
  <c r="S138"/>
  <c r="R138"/>
  <c r="Q138"/>
  <c r="P138"/>
  <c r="O138"/>
  <c r="N138"/>
  <c r="M138"/>
  <c r="L138"/>
  <c r="K138"/>
  <c r="J138"/>
  <c r="AH137"/>
  <c r="AB137"/>
  <c r="AA137"/>
  <c r="Z137"/>
  <c r="Y137"/>
  <c r="W137"/>
  <c r="V137"/>
  <c r="U137"/>
  <c r="T137"/>
  <c r="S137"/>
  <c r="R137"/>
  <c r="Q137"/>
  <c r="P137"/>
  <c r="O137"/>
  <c r="N137"/>
  <c r="M137"/>
  <c r="L137"/>
  <c r="K137"/>
  <c r="J137"/>
  <c r="AH136"/>
  <c r="AB136"/>
  <c r="AA136"/>
  <c r="Z136"/>
  <c r="Y136"/>
  <c r="W136"/>
  <c r="V136"/>
  <c r="U136"/>
  <c r="T136"/>
  <c r="S136"/>
  <c r="R136"/>
  <c r="Q136"/>
  <c r="P136"/>
  <c r="O136"/>
  <c r="N136"/>
  <c r="M136"/>
  <c r="L136"/>
  <c r="K136"/>
  <c r="J136"/>
  <c r="AH135"/>
  <c r="AB135"/>
  <c r="AA135"/>
  <c r="Z135"/>
  <c r="Y135"/>
  <c r="W135"/>
  <c r="V135"/>
  <c r="U135"/>
  <c r="T135"/>
  <c r="S135"/>
  <c r="R135"/>
  <c r="Q135"/>
  <c r="P135"/>
  <c r="O135"/>
  <c r="N135"/>
  <c r="M135"/>
  <c r="L135"/>
  <c r="K135"/>
  <c r="J135"/>
  <c r="AH134"/>
  <c r="AB134"/>
  <c r="AA134"/>
  <c r="Z134"/>
  <c r="Y134"/>
  <c r="W134"/>
  <c r="V134"/>
  <c r="U134"/>
  <c r="T134"/>
  <c r="S134"/>
  <c r="R134"/>
  <c r="Q134"/>
  <c r="P134"/>
  <c r="O134"/>
  <c r="N134"/>
  <c r="M134"/>
  <c r="L134"/>
  <c r="K134"/>
  <c r="J134"/>
  <c r="AH133"/>
  <c r="AB133"/>
  <c r="AA133"/>
  <c r="Z133"/>
  <c r="Y133"/>
  <c r="W133"/>
  <c r="V133"/>
  <c r="U133"/>
  <c r="T133"/>
  <c r="S133"/>
  <c r="R133"/>
  <c r="Q133"/>
  <c r="P133"/>
  <c r="O133"/>
  <c r="N133"/>
  <c r="M133"/>
  <c r="L133"/>
  <c r="K133"/>
  <c r="J133"/>
  <c r="AH132"/>
  <c r="AB132"/>
  <c r="AA132"/>
  <c r="Z132"/>
  <c r="Y132"/>
  <c r="W132"/>
  <c r="V132"/>
  <c r="U132"/>
  <c r="T132"/>
  <c r="S132"/>
  <c r="R132"/>
  <c r="Q132"/>
  <c r="P132"/>
  <c r="O132"/>
  <c r="N132"/>
  <c r="M132"/>
  <c r="L132"/>
  <c r="K132"/>
  <c r="J132"/>
  <c r="AH131"/>
  <c r="AB131"/>
  <c r="AA131"/>
  <c r="Z131"/>
  <c r="Y131"/>
  <c r="W131"/>
  <c r="V131"/>
  <c r="U131"/>
  <c r="T131"/>
  <c r="S131"/>
  <c r="R131"/>
  <c r="Q131"/>
  <c r="P131"/>
  <c r="O131"/>
  <c r="N131"/>
  <c r="M131"/>
  <c r="L131"/>
  <c r="K131"/>
  <c r="J131"/>
  <c r="Z130"/>
  <c r="Y130"/>
  <c r="W130"/>
  <c r="V130"/>
  <c r="U130"/>
  <c r="T130"/>
  <c r="S130"/>
  <c r="R130"/>
  <c r="Q130"/>
  <c r="P130"/>
  <c r="AA130"/>
  <c r="AB130"/>
  <c r="AH130"/>
  <c r="J130"/>
  <c r="K130"/>
  <c r="L130"/>
  <c r="M130"/>
  <c r="N130"/>
  <c r="O130"/>
  <c r="AH129"/>
  <c r="AB129"/>
  <c r="AA129"/>
  <c r="Z129"/>
  <c r="Y129"/>
  <c r="W129"/>
  <c r="V129"/>
  <c r="U129"/>
  <c r="T129"/>
  <c r="S129"/>
  <c r="R129"/>
  <c r="Q129"/>
  <c r="P129"/>
  <c r="O129"/>
  <c r="N129"/>
  <c r="M129"/>
  <c r="L129"/>
  <c r="K129"/>
  <c r="J129"/>
  <c r="AH128"/>
  <c r="AB128"/>
  <c r="AA128"/>
  <c r="Z128"/>
  <c r="Y128"/>
  <c r="W128"/>
  <c r="V128"/>
  <c r="U128"/>
  <c r="T128"/>
  <c r="S128"/>
  <c r="R128"/>
  <c r="Q128"/>
  <c r="P128"/>
  <c r="O128"/>
  <c r="N128"/>
  <c r="M128"/>
  <c r="L128"/>
  <c r="K128"/>
  <c r="J128"/>
  <c r="AH127"/>
  <c r="AB127"/>
  <c r="AA127"/>
  <c r="Z127"/>
  <c r="Y127"/>
  <c r="W127"/>
  <c r="V127"/>
  <c r="U127"/>
  <c r="T127"/>
  <c r="S127"/>
  <c r="R127"/>
  <c r="Q127"/>
  <c r="P127"/>
  <c r="O127"/>
  <c r="N127"/>
  <c r="M127"/>
  <c r="L127"/>
  <c r="K127"/>
  <c r="J127"/>
  <c r="AH126"/>
  <c r="AB126"/>
  <c r="AA126"/>
  <c r="Z126"/>
  <c r="Y126"/>
  <c r="W126"/>
  <c r="V126"/>
  <c r="U126"/>
  <c r="T126"/>
  <c r="S126"/>
  <c r="R126"/>
  <c r="Q126"/>
  <c r="P126"/>
  <c r="O126"/>
  <c r="N126"/>
  <c r="M126"/>
  <c r="L126"/>
  <c r="K126"/>
  <c r="J126"/>
  <c r="AH125"/>
  <c r="AB125"/>
  <c r="AA125"/>
  <c r="Z125"/>
  <c r="Y125"/>
  <c r="W125"/>
  <c r="V125"/>
  <c r="U125"/>
  <c r="T125"/>
  <c r="S125"/>
  <c r="R125"/>
  <c r="Q125"/>
  <c r="P125"/>
  <c r="O125"/>
  <c r="N125"/>
  <c r="M125"/>
  <c r="L125"/>
  <c r="K125"/>
  <c r="J125"/>
  <c r="AH124"/>
  <c r="AB124"/>
  <c r="AA124"/>
  <c r="Z124"/>
  <c r="Y124"/>
  <c r="W124"/>
  <c r="V124"/>
  <c r="U124"/>
  <c r="T124"/>
  <c r="S124"/>
  <c r="R124"/>
  <c r="Q124"/>
  <c r="P124"/>
  <c r="O124"/>
  <c r="N124"/>
  <c r="M124"/>
  <c r="L124"/>
  <c r="K124"/>
  <c r="J124"/>
  <c r="AH123"/>
  <c r="AB123"/>
  <c r="AA123"/>
  <c r="Z123"/>
  <c r="Y123"/>
  <c r="W123"/>
  <c r="V123"/>
  <c r="U123"/>
  <c r="T123"/>
  <c r="S123"/>
  <c r="R123"/>
  <c r="Q123"/>
  <c r="P123"/>
  <c r="O123"/>
  <c r="N123"/>
  <c r="M123"/>
  <c r="L123"/>
  <c r="K123"/>
  <c r="J123"/>
  <c r="AH122"/>
  <c r="AB122"/>
  <c r="AA122"/>
  <c r="Z122"/>
  <c r="Y122"/>
  <c r="W122"/>
  <c r="V122"/>
  <c r="U122"/>
  <c r="T122"/>
  <c r="S122"/>
  <c r="R122"/>
  <c r="Q122"/>
  <c r="P122"/>
  <c r="O122"/>
  <c r="N122"/>
  <c r="M122"/>
  <c r="L122"/>
  <c r="K122"/>
  <c r="J122"/>
  <c r="AH121"/>
  <c r="AB121"/>
  <c r="AA121"/>
  <c r="Z121"/>
  <c r="Y121"/>
  <c r="W121"/>
  <c r="V121"/>
  <c r="U121"/>
  <c r="T121"/>
  <c r="S121"/>
  <c r="R121"/>
  <c r="Q121"/>
  <c r="P121"/>
  <c r="O121"/>
  <c r="N121"/>
  <c r="M121"/>
  <c r="L121"/>
  <c r="K121"/>
  <c r="J121"/>
  <c r="AH120"/>
  <c r="AB120"/>
  <c r="AA120"/>
  <c r="Z120"/>
  <c r="Y120"/>
  <c r="W120"/>
  <c r="V120"/>
  <c r="U120"/>
  <c r="T120"/>
  <c r="S120"/>
  <c r="R120"/>
  <c r="Q120"/>
  <c r="P120"/>
  <c r="O120"/>
  <c r="N120"/>
  <c r="M120"/>
  <c r="L120"/>
  <c r="K120"/>
  <c r="J120"/>
  <c r="AH119"/>
  <c r="AB119"/>
  <c r="AA119"/>
  <c r="Z119"/>
  <c r="Y119"/>
  <c r="W119"/>
  <c r="V119"/>
  <c r="U119"/>
  <c r="T119"/>
  <c r="S119"/>
  <c r="R119"/>
  <c r="Q119"/>
  <c r="P119"/>
  <c r="O119"/>
  <c r="N119"/>
  <c r="M119"/>
  <c r="L119"/>
  <c r="K119"/>
  <c r="J119"/>
  <c r="AH118"/>
  <c r="AB118"/>
  <c r="AA118"/>
  <c r="Z118"/>
  <c r="Y118"/>
  <c r="W118"/>
  <c r="V118"/>
  <c r="U118"/>
  <c r="T118"/>
  <c r="S118"/>
  <c r="R118"/>
  <c r="Q118"/>
  <c r="P118"/>
  <c r="O118"/>
  <c r="N118"/>
  <c r="M118"/>
  <c r="L118"/>
  <c r="K118"/>
  <c r="J118"/>
  <c r="AH117"/>
  <c r="AB117"/>
  <c r="AA117"/>
  <c r="Z117"/>
  <c r="Y117"/>
  <c r="W117"/>
  <c r="V117"/>
  <c r="U117"/>
  <c r="T117"/>
  <c r="S117"/>
  <c r="R117"/>
  <c r="Q117"/>
  <c r="P117"/>
  <c r="O117"/>
  <c r="N117"/>
  <c r="M117"/>
  <c r="L117"/>
  <c r="K117"/>
  <c r="J117"/>
  <c r="AH116"/>
  <c r="AB116"/>
  <c r="AA116"/>
  <c r="Z116"/>
  <c r="Y116"/>
  <c r="W116"/>
  <c r="V116"/>
  <c r="U116"/>
  <c r="T116"/>
  <c r="S116"/>
  <c r="R116"/>
  <c r="Q116"/>
  <c r="P116"/>
  <c r="O116"/>
  <c r="N116"/>
  <c r="M116"/>
  <c r="L116"/>
  <c r="K116"/>
  <c r="J116"/>
  <c r="AH115"/>
  <c r="AB115"/>
  <c r="AA115"/>
  <c r="Z115"/>
  <c r="Y115"/>
  <c r="W115"/>
  <c r="V115"/>
  <c r="U115"/>
  <c r="T115"/>
  <c r="S115"/>
  <c r="R115"/>
  <c r="Q115"/>
  <c r="P115"/>
  <c r="O115"/>
  <c r="N115"/>
  <c r="M115"/>
  <c r="L115"/>
  <c r="K115"/>
  <c r="J115"/>
  <c r="AH114"/>
  <c r="AB114"/>
  <c r="AA114"/>
  <c r="Z114"/>
  <c r="Y114"/>
  <c r="W114"/>
  <c r="V114"/>
  <c r="U114"/>
  <c r="T114"/>
  <c r="S114"/>
  <c r="R114"/>
  <c r="Q114"/>
  <c r="P114"/>
  <c r="O114"/>
  <c r="N114"/>
  <c r="M114"/>
  <c r="L114"/>
  <c r="K114"/>
  <c r="J114"/>
  <c r="AH113"/>
  <c r="AB113"/>
  <c r="AA113"/>
  <c r="Z113"/>
  <c r="Y113"/>
  <c r="W113"/>
  <c r="V113"/>
  <c r="U113"/>
  <c r="T113"/>
  <c r="S113"/>
  <c r="R113"/>
  <c r="Q113"/>
  <c r="P113"/>
  <c r="O113"/>
  <c r="N113"/>
  <c r="M113"/>
  <c r="L113"/>
  <c r="K113"/>
  <c r="J113"/>
  <c r="AH112"/>
  <c r="AB112"/>
  <c r="AA112"/>
  <c r="Z112"/>
  <c r="Y112"/>
  <c r="W112"/>
  <c r="V112"/>
  <c r="U112"/>
  <c r="T112"/>
  <c r="S112"/>
  <c r="R112"/>
  <c r="Q112"/>
  <c r="P112"/>
  <c r="O112"/>
  <c r="N112"/>
  <c r="M112"/>
  <c r="L112"/>
  <c r="K112"/>
  <c r="J112"/>
  <c r="AH111"/>
  <c r="AB111"/>
  <c r="AA111"/>
  <c r="Z111"/>
  <c r="Y111"/>
  <c r="W111"/>
  <c r="V111"/>
  <c r="U111"/>
  <c r="T111"/>
  <c r="S111"/>
  <c r="R111"/>
  <c r="Q111"/>
  <c r="P111"/>
  <c r="O111"/>
  <c r="N111"/>
  <c r="M111"/>
  <c r="L111"/>
  <c r="K111"/>
  <c r="J111"/>
  <c r="AH110"/>
  <c r="AB110"/>
  <c r="AA110"/>
  <c r="Z110"/>
  <c r="Y110"/>
  <c r="W110"/>
  <c r="V110"/>
  <c r="U110"/>
  <c r="T110"/>
  <c r="S110"/>
  <c r="R110"/>
  <c r="Q110"/>
  <c r="P110"/>
  <c r="O110"/>
  <c r="N110"/>
  <c r="M110"/>
  <c r="L110"/>
  <c r="K110"/>
  <c r="J110"/>
  <c r="AH109"/>
  <c r="AB109"/>
  <c r="AA109"/>
  <c r="Z109"/>
  <c r="Y109"/>
  <c r="W109"/>
  <c r="V109"/>
  <c r="U109"/>
  <c r="T109"/>
  <c r="S109"/>
  <c r="R109"/>
  <c r="Q109"/>
  <c r="P109"/>
  <c r="O109"/>
  <c r="N109"/>
  <c r="M109"/>
  <c r="L109"/>
  <c r="K109"/>
  <c r="J109"/>
  <c r="AH108"/>
  <c r="AB108"/>
  <c r="AA108"/>
  <c r="Z108"/>
  <c r="Y108"/>
  <c r="W108"/>
  <c r="V108"/>
  <c r="U108"/>
  <c r="T108"/>
  <c r="S108"/>
  <c r="R108"/>
  <c r="Q108"/>
  <c r="P108"/>
  <c r="O108"/>
  <c r="N108"/>
  <c r="M108"/>
  <c r="L108"/>
  <c r="K108"/>
  <c r="J108"/>
  <c r="AH107"/>
  <c r="AB107"/>
  <c r="AA107"/>
  <c r="Z107"/>
  <c r="Y107"/>
  <c r="W107"/>
  <c r="V107"/>
  <c r="U107"/>
  <c r="T107"/>
  <c r="S107"/>
  <c r="R107"/>
  <c r="Q107"/>
  <c r="P107"/>
  <c r="O107"/>
  <c r="N107"/>
  <c r="M107"/>
  <c r="L107"/>
  <c r="K107"/>
  <c r="J107"/>
  <c r="Z105"/>
  <c r="Y105"/>
  <c r="W105"/>
  <c r="V105"/>
  <c r="U105"/>
  <c r="T105"/>
  <c r="S105"/>
  <c r="R105"/>
  <c r="Q105"/>
  <c r="P105"/>
  <c r="Z104"/>
  <c r="Y104"/>
  <c r="W104"/>
  <c r="V104"/>
  <c r="U104"/>
  <c r="T104"/>
  <c r="S104"/>
  <c r="R104"/>
  <c r="Q104"/>
  <c r="P104"/>
  <c r="AA105"/>
  <c r="AB105"/>
  <c r="AH105"/>
  <c r="J105"/>
  <c r="K105"/>
  <c r="L105"/>
  <c r="M105"/>
  <c r="N105"/>
  <c r="O105"/>
  <c r="AA104"/>
  <c r="AB104"/>
  <c r="AH104"/>
  <c r="J104"/>
  <c r="K104"/>
  <c r="L104"/>
  <c r="M104"/>
  <c r="N104"/>
  <c r="O104"/>
  <c r="O18" i="2"/>
  <c r="O17"/>
  <c r="O16"/>
  <c r="O15"/>
  <c r="N18"/>
  <c r="K18"/>
  <c r="L18"/>
  <c r="M18"/>
  <c r="H18"/>
  <c r="I18"/>
  <c r="J18"/>
  <c r="N17"/>
  <c r="K17"/>
  <c r="L17"/>
  <c r="M17"/>
  <c r="J17"/>
  <c r="I17"/>
  <c r="H17"/>
  <c r="N16"/>
  <c r="K16"/>
  <c r="L16"/>
  <c r="M16"/>
  <c r="H16"/>
  <c r="I16"/>
  <c r="J16"/>
  <c r="N15"/>
  <c r="M15"/>
  <c r="L15"/>
  <c r="K15"/>
  <c r="H15"/>
  <c r="I15"/>
  <c r="J15"/>
  <c r="O14"/>
  <c r="O13"/>
  <c r="N14"/>
  <c r="K14"/>
  <c r="L14"/>
  <c r="M14"/>
  <c r="H14"/>
  <c r="I14"/>
  <c r="J14"/>
  <c r="N13"/>
  <c r="K13"/>
  <c r="L13"/>
  <c r="M13"/>
  <c r="H13"/>
  <c r="I13"/>
  <c r="J13"/>
  <c r="O12"/>
  <c r="O11"/>
  <c r="O10"/>
  <c r="O9"/>
  <c r="N12"/>
  <c r="K12"/>
  <c r="L12"/>
  <c r="M12"/>
  <c r="H12"/>
  <c r="I12"/>
  <c r="J12"/>
  <c r="N11"/>
  <c r="K11"/>
  <c r="L11"/>
  <c r="M11"/>
  <c r="H11"/>
  <c r="I11"/>
  <c r="J11"/>
  <c r="N10"/>
  <c r="K10"/>
  <c r="L10"/>
  <c r="M10"/>
  <c r="H10"/>
  <c r="I10"/>
  <c r="J10"/>
  <c r="N9"/>
  <c r="K9"/>
  <c r="L9"/>
  <c r="M9"/>
  <c r="H9"/>
  <c r="I9"/>
  <c r="J9"/>
  <c r="AH103" i="1"/>
  <c r="AB103"/>
  <c r="AA103"/>
  <c r="Z103"/>
  <c r="Y103"/>
  <c r="W103"/>
  <c r="V103"/>
  <c r="U103"/>
  <c r="T103"/>
  <c r="S103"/>
  <c r="R103"/>
  <c r="Q103"/>
  <c r="P103"/>
  <c r="O103"/>
  <c r="N103"/>
  <c r="M103"/>
  <c r="L103"/>
  <c r="K103"/>
  <c r="J103"/>
  <c r="AH102"/>
  <c r="AB102"/>
  <c r="AA102"/>
  <c r="Z102"/>
  <c r="Y102"/>
  <c r="W102"/>
  <c r="V102"/>
  <c r="U102"/>
  <c r="T102"/>
  <c r="S102"/>
  <c r="R102"/>
  <c r="Q102"/>
  <c r="P102"/>
  <c r="O102"/>
  <c r="N102"/>
  <c r="M102"/>
  <c r="L102"/>
  <c r="K102"/>
  <c r="J102"/>
  <c r="AH101"/>
  <c r="AB101"/>
  <c r="AA101"/>
  <c r="Z101"/>
  <c r="Y101"/>
  <c r="W101"/>
  <c r="V101"/>
  <c r="U101"/>
  <c r="T101"/>
  <c r="S101"/>
  <c r="R101"/>
  <c r="Q101"/>
  <c r="P101"/>
  <c r="O101"/>
  <c r="N101"/>
  <c r="M101"/>
  <c r="L101"/>
  <c r="K101"/>
  <c r="J101"/>
  <c r="AH100"/>
  <c r="AB100"/>
  <c r="AA100"/>
  <c r="Z100"/>
  <c r="Y100"/>
  <c r="W100"/>
  <c r="V100"/>
  <c r="U100"/>
  <c r="T100"/>
  <c r="S100"/>
  <c r="R100"/>
  <c r="Q100"/>
  <c r="P100"/>
  <c r="O100"/>
  <c r="N100"/>
  <c r="M100"/>
  <c r="L100"/>
  <c r="K100"/>
  <c r="J100"/>
  <c r="AH99"/>
  <c r="AB99"/>
  <c r="AA99"/>
  <c r="Z99"/>
  <c r="Y99"/>
  <c r="W99"/>
  <c r="V99"/>
  <c r="U99"/>
  <c r="T99"/>
  <c r="S99"/>
  <c r="R99"/>
  <c r="Q99"/>
  <c r="P99"/>
  <c r="O99"/>
  <c r="N99"/>
  <c r="M99"/>
  <c r="L99"/>
  <c r="K99"/>
  <c r="J99"/>
  <c r="AH98"/>
  <c r="AB98"/>
  <c r="AA98"/>
  <c r="Z98"/>
  <c r="Y98"/>
  <c r="W98"/>
  <c r="V98"/>
  <c r="U98"/>
  <c r="T98"/>
  <c r="S98"/>
  <c r="R98"/>
  <c r="Q98"/>
  <c r="P98"/>
  <c r="O98"/>
  <c r="N98"/>
  <c r="M98"/>
  <c r="L98"/>
  <c r="K98"/>
  <c r="J98"/>
  <c r="AH97"/>
  <c r="AB97"/>
  <c r="AA97"/>
  <c r="Z97"/>
  <c r="Y97"/>
  <c r="W97"/>
  <c r="V97"/>
  <c r="U97"/>
  <c r="T97"/>
  <c r="S97"/>
  <c r="R97"/>
  <c r="Q97"/>
  <c r="P97"/>
  <c r="O97"/>
  <c r="N97"/>
  <c r="M97"/>
  <c r="L97"/>
  <c r="K97"/>
  <c r="J97"/>
  <c r="AH96"/>
  <c r="AB96"/>
  <c r="AA96"/>
  <c r="Z96"/>
  <c r="Y96"/>
  <c r="W96"/>
  <c r="V96"/>
  <c r="U96"/>
  <c r="T96"/>
  <c r="S96"/>
  <c r="R96"/>
  <c r="Q96"/>
  <c r="P96"/>
  <c r="O96"/>
  <c r="N96"/>
  <c r="M96"/>
  <c r="L96"/>
  <c r="K96"/>
  <c r="J96"/>
  <c r="AH95"/>
  <c r="AB95"/>
  <c r="AA95"/>
  <c r="Z95"/>
  <c r="Y95"/>
  <c r="W95"/>
  <c r="V95"/>
  <c r="U95"/>
  <c r="T95"/>
  <c r="S95"/>
  <c r="R95"/>
  <c r="Q95"/>
  <c r="P95"/>
  <c r="O95"/>
  <c r="N95"/>
  <c r="M95"/>
  <c r="L95"/>
  <c r="K95"/>
  <c r="J95"/>
  <c r="AH94"/>
  <c r="AB94"/>
  <c r="AA94"/>
  <c r="Z94"/>
  <c r="Y94"/>
  <c r="W94"/>
  <c r="V94"/>
  <c r="U94"/>
  <c r="T94"/>
  <c r="S94"/>
  <c r="R94"/>
  <c r="Q94"/>
  <c r="P94"/>
  <c r="O94"/>
  <c r="N94"/>
  <c r="M94"/>
  <c r="L94"/>
  <c r="K94"/>
  <c r="J94"/>
  <c r="AH93"/>
  <c r="AB93"/>
  <c r="AA93"/>
  <c r="Z93"/>
  <c r="Y93"/>
  <c r="W93"/>
  <c r="V93"/>
  <c r="U93"/>
  <c r="T93"/>
  <c r="S93"/>
  <c r="R93"/>
  <c r="Q93"/>
  <c r="P93"/>
  <c r="O93"/>
  <c r="N93"/>
  <c r="M93"/>
  <c r="L93"/>
  <c r="K93"/>
  <c r="J93"/>
  <c r="AH92"/>
  <c r="AB92"/>
  <c r="AA92"/>
  <c r="Z92"/>
  <c r="Y92"/>
  <c r="W92"/>
  <c r="V92"/>
  <c r="U92"/>
  <c r="T92"/>
  <c r="S92"/>
  <c r="R92"/>
  <c r="Q92"/>
  <c r="P92"/>
  <c r="O92"/>
  <c r="N92"/>
  <c r="M92"/>
  <c r="L92"/>
  <c r="K92"/>
  <c r="J92"/>
  <c r="AH91"/>
  <c r="AB91"/>
  <c r="AA91"/>
  <c r="Z91"/>
  <c r="Y91"/>
  <c r="W91"/>
  <c r="V91"/>
  <c r="U91"/>
  <c r="T91"/>
  <c r="S91"/>
  <c r="R91"/>
  <c r="Q91"/>
  <c r="P91"/>
  <c r="O91"/>
  <c r="N91"/>
  <c r="M91"/>
  <c r="L91"/>
  <c r="K91"/>
  <c r="J91"/>
  <c r="AH90"/>
  <c r="AB90"/>
  <c r="AA90"/>
  <c r="Z90"/>
  <c r="Y90"/>
  <c r="W90"/>
  <c r="V90"/>
  <c r="U90"/>
  <c r="T90"/>
  <c r="S90"/>
  <c r="R90"/>
  <c r="Q90"/>
  <c r="P90"/>
  <c r="O90"/>
  <c r="N90"/>
  <c r="M90"/>
  <c r="L90"/>
  <c r="K90"/>
  <c r="J90"/>
  <c r="AH89"/>
  <c r="AB89"/>
  <c r="AA89"/>
  <c r="Z89"/>
  <c r="Y89"/>
  <c r="W89"/>
  <c r="V89"/>
  <c r="U89"/>
  <c r="T89"/>
  <c r="S89"/>
  <c r="R89"/>
  <c r="Q89"/>
  <c r="P89"/>
  <c r="O89"/>
  <c r="N89"/>
  <c r="M89"/>
  <c r="L89"/>
  <c r="K89"/>
  <c r="J89"/>
  <c r="AH88"/>
  <c r="AB88"/>
  <c r="AA88"/>
  <c r="Z88"/>
  <c r="Y88"/>
  <c r="W88"/>
  <c r="V88"/>
  <c r="U88"/>
  <c r="T88"/>
  <c r="S88"/>
  <c r="R88"/>
  <c r="Q88"/>
  <c r="P88"/>
  <c r="O88"/>
  <c r="N88"/>
  <c r="M88"/>
  <c r="L88"/>
  <c r="K88"/>
  <c r="J88"/>
  <c r="AH87"/>
  <c r="AB87"/>
  <c r="AA87"/>
  <c r="Z87"/>
  <c r="Y87"/>
  <c r="W87"/>
  <c r="V87"/>
  <c r="U87"/>
  <c r="T87"/>
  <c r="S87"/>
  <c r="R87"/>
  <c r="Q87"/>
  <c r="P87"/>
  <c r="O87"/>
  <c r="N87"/>
  <c r="M87"/>
  <c r="L87"/>
  <c r="K87"/>
  <c r="J87"/>
  <c r="AH86"/>
  <c r="AB86"/>
  <c r="AA86"/>
  <c r="Z86"/>
  <c r="Y86"/>
  <c r="W86"/>
  <c r="V86"/>
  <c r="U86"/>
  <c r="T86"/>
  <c r="S86"/>
  <c r="R86"/>
  <c r="Q86"/>
  <c r="P86"/>
  <c r="O86"/>
  <c r="N86"/>
  <c r="M86"/>
  <c r="L86"/>
  <c r="K86"/>
  <c r="J86"/>
  <c r="AH85"/>
  <c r="AB85"/>
  <c r="AA85"/>
  <c r="Z85"/>
  <c r="Y85"/>
  <c r="W85"/>
  <c r="V85"/>
  <c r="U85"/>
  <c r="T85"/>
  <c r="S85"/>
  <c r="R85"/>
  <c r="Q85"/>
  <c r="P85"/>
  <c r="O85"/>
  <c r="N85"/>
  <c r="M85"/>
  <c r="L85"/>
  <c r="K85"/>
  <c r="J85"/>
  <c r="AH84"/>
  <c r="AB84"/>
  <c r="AA84"/>
  <c r="Z84"/>
  <c r="Y84"/>
  <c r="W84"/>
  <c r="V84"/>
  <c r="U84"/>
  <c r="T84"/>
  <c r="S84"/>
  <c r="R84"/>
  <c r="Q84"/>
  <c r="P84"/>
  <c r="O84"/>
  <c r="N84"/>
  <c r="M84"/>
  <c r="L84"/>
  <c r="K84"/>
  <c r="J84"/>
  <c r="AH83"/>
  <c r="AB83"/>
  <c r="AA83"/>
  <c r="Z83"/>
  <c r="Y83"/>
  <c r="W83"/>
  <c r="V83"/>
  <c r="U83"/>
  <c r="T83"/>
  <c r="S83"/>
  <c r="R83"/>
  <c r="Q83"/>
  <c r="P83"/>
  <c r="O83"/>
  <c r="N83"/>
  <c r="M83"/>
  <c r="L83"/>
  <c r="K83"/>
  <c r="J83"/>
  <c r="AH82"/>
  <c r="AB82"/>
  <c r="AA82"/>
  <c r="Z82"/>
  <c r="Y82"/>
  <c r="W82"/>
  <c r="V82"/>
  <c r="U82"/>
  <c r="T82"/>
  <c r="S82"/>
  <c r="R82"/>
  <c r="Q82"/>
  <c r="P82"/>
  <c r="O82"/>
  <c r="N82"/>
  <c r="M82"/>
  <c r="L82"/>
  <c r="K82"/>
  <c r="J82"/>
  <c r="AH81"/>
  <c r="AB81"/>
  <c r="AA81"/>
  <c r="Z81"/>
  <c r="Y81"/>
  <c r="W81"/>
  <c r="V81"/>
  <c r="U81"/>
  <c r="T81"/>
  <c r="S81"/>
  <c r="R81"/>
  <c r="Q81"/>
  <c r="P81"/>
  <c r="O81"/>
  <c r="N81"/>
  <c r="M81"/>
  <c r="L81"/>
  <c r="K81"/>
  <c r="J81"/>
  <c r="AH80"/>
  <c r="AB80"/>
  <c r="AA80"/>
  <c r="Z80"/>
  <c r="Y80"/>
  <c r="W80"/>
  <c r="V80"/>
  <c r="U80"/>
  <c r="T80"/>
  <c r="S80"/>
  <c r="R80"/>
  <c r="Q80"/>
  <c r="P80"/>
  <c r="O80"/>
  <c r="N80"/>
  <c r="M80"/>
  <c r="L80"/>
  <c r="K80"/>
  <c r="J80"/>
  <c r="AH79"/>
  <c r="AB79"/>
  <c r="AA79"/>
  <c r="Z79"/>
  <c r="Y79"/>
  <c r="W79"/>
  <c r="V79"/>
  <c r="U79"/>
  <c r="T79"/>
  <c r="S79"/>
  <c r="R79"/>
  <c r="Q79"/>
  <c r="P79"/>
  <c r="O79"/>
  <c r="N79"/>
  <c r="M79"/>
  <c r="L79"/>
  <c r="K79"/>
  <c r="J79"/>
  <c r="AH78"/>
  <c r="AB78"/>
  <c r="AA78"/>
  <c r="Z78"/>
  <c r="Y78"/>
  <c r="W78"/>
  <c r="V78"/>
  <c r="U78"/>
  <c r="T78"/>
  <c r="S78"/>
  <c r="R78"/>
  <c r="Q78"/>
  <c r="P78"/>
  <c r="O78"/>
  <c r="N78"/>
  <c r="M78"/>
  <c r="L78"/>
  <c r="K78"/>
  <c r="J78"/>
  <c r="AH77"/>
  <c r="AB77"/>
  <c r="AA77"/>
  <c r="Z77"/>
  <c r="Y77"/>
  <c r="W77"/>
  <c r="V77"/>
  <c r="U77"/>
  <c r="T77"/>
  <c r="S77"/>
  <c r="R77"/>
  <c r="Q77"/>
  <c r="P77"/>
  <c r="O77"/>
  <c r="N77"/>
  <c r="M77"/>
  <c r="L77"/>
  <c r="K77"/>
  <c r="J77"/>
  <c r="Z76"/>
  <c r="Y76"/>
  <c r="W76"/>
  <c r="V76"/>
  <c r="U76"/>
  <c r="T76"/>
  <c r="S76"/>
  <c r="R76"/>
  <c r="Q76"/>
  <c r="P76"/>
  <c r="AA76"/>
  <c r="AB76"/>
  <c r="AH76"/>
  <c r="J76"/>
  <c r="K76"/>
  <c r="L76"/>
  <c r="M76"/>
  <c r="N76"/>
  <c r="O76"/>
  <c r="Z75"/>
  <c r="Y75"/>
  <c r="W75"/>
  <c r="V75"/>
  <c r="U75"/>
  <c r="T75"/>
  <c r="S75"/>
  <c r="R75"/>
  <c r="Q75"/>
  <c r="P75"/>
  <c r="AA75"/>
  <c r="AB75"/>
  <c r="AH75"/>
  <c r="J75"/>
  <c r="K75"/>
  <c r="L75"/>
  <c r="M75"/>
  <c r="N75"/>
  <c r="O75"/>
  <c r="Z74"/>
  <c r="Y74"/>
  <c r="W74"/>
  <c r="V74"/>
  <c r="U74"/>
  <c r="T74"/>
  <c r="S74"/>
  <c r="R74"/>
  <c r="Q74"/>
  <c r="P74"/>
  <c r="AA74"/>
  <c r="AB74"/>
  <c r="AH74"/>
  <c r="J74"/>
  <c r="K74"/>
  <c r="L74"/>
  <c r="M74"/>
  <c r="N74"/>
  <c r="O74"/>
  <c r="Z73"/>
  <c r="Y73"/>
  <c r="W73"/>
  <c r="V73"/>
  <c r="U73"/>
  <c r="T73"/>
  <c r="S73"/>
  <c r="R73"/>
  <c r="Q73"/>
  <c r="P73"/>
  <c r="Z72"/>
  <c r="Y72"/>
  <c r="W72"/>
  <c r="V72"/>
  <c r="U72"/>
  <c r="T72"/>
  <c r="S72"/>
  <c r="R72"/>
  <c r="Q72"/>
  <c r="P72"/>
  <c r="Z71"/>
  <c r="Y71"/>
  <c r="W71"/>
  <c r="V71"/>
  <c r="U71"/>
  <c r="T71"/>
  <c r="S71"/>
  <c r="R71"/>
  <c r="Q71"/>
  <c r="P71"/>
  <c r="AA73"/>
  <c r="AB73"/>
  <c r="AH73"/>
  <c r="J73"/>
  <c r="K73"/>
  <c r="L73"/>
  <c r="M73"/>
  <c r="N73"/>
  <c r="O73"/>
  <c r="AA72"/>
  <c r="AB72"/>
  <c r="AH72"/>
  <c r="J72"/>
  <c r="K72"/>
  <c r="L72"/>
  <c r="M72"/>
  <c r="N72"/>
  <c r="O72"/>
  <c r="AA71"/>
  <c r="AB71"/>
  <c r="AH71"/>
  <c r="J71"/>
  <c r="K71"/>
  <c r="L71"/>
  <c r="M71"/>
  <c r="N71"/>
  <c r="O71"/>
  <c r="Z70"/>
  <c r="Y70"/>
  <c r="W70"/>
  <c r="V70"/>
  <c r="U70"/>
  <c r="T70"/>
  <c r="S70"/>
  <c r="R70"/>
  <c r="Q70"/>
  <c r="P70"/>
  <c r="Z69"/>
  <c r="Y69"/>
  <c r="W69"/>
  <c r="V69"/>
  <c r="U69"/>
  <c r="T69"/>
  <c r="S69"/>
  <c r="R69"/>
  <c r="Q69"/>
  <c r="P69"/>
  <c r="AA70"/>
  <c r="AB70"/>
  <c r="AH70"/>
  <c r="J70"/>
  <c r="K70"/>
  <c r="L70"/>
  <c r="M70"/>
  <c r="N70"/>
  <c r="O70"/>
  <c r="AA69"/>
  <c r="AB69"/>
  <c r="AH69"/>
  <c r="J69"/>
  <c r="K69"/>
  <c r="L69"/>
  <c r="M69"/>
  <c r="N69"/>
  <c r="O69"/>
  <c r="Z68"/>
  <c r="Y68"/>
  <c r="W68"/>
  <c r="V68"/>
  <c r="U68"/>
  <c r="T68"/>
  <c r="S68"/>
  <c r="R68"/>
  <c r="Q68"/>
  <c r="P68"/>
  <c r="AA68"/>
  <c r="AB68"/>
  <c r="AH68"/>
  <c r="J68"/>
  <c r="K68"/>
  <c r="L68"/>
  <c r="M68"/>
  <c r="N68"/>
  <c r="O68"/>
  <c r="Z67"/>
  <c r="Y67"/>
  <c r="W67"/>
  <c r="V67"/>
  <c r="U67"/>
  <c r="T67"/>
  <c r="S67"/>
  <c r="R67"/>
  <c r="Q67"/>
  <c r="P67"/>
  <c r="Z66"/>
  <c r="Y66"/>
  <c r="W66"/>
  <c r="V66"/>
  <c r="U66"/>
  <c r="T66"/>
  <c r="S66"/>
  <c r="R66"/>
  <c r="Q66"/>
  <c r="P66"/>
  <c r="Z65"/>
  <c r="Y65"/>
  <c r="W65"/>
  <c r="V65"/>
  <c r="U65"/>
  <c r="T65"/>
  <c r="S65"/>
  <c r="R65"/>
  <c r="Q65"/>
  <c r="P65"/>
  <c r="Z64"/>
  <c r="Y64"/>
  <c r="W64"/>
  <c r="V64"/>
  <c r="U64"/>
  <c r="T64"/>
  <c r="S64"/>
  <c r="R64"/>
  <c r="Q64"/>
  <c r="P64"/>
  <c r="AA67"/>
  <c r="AB67"/>
  <c r="AH67"/>
  <c r="J67"/>
  <c r="K67"/>
  <c r="L67"/>
  <c r="M67"/>
  <c r="N67"/>
  <c r="O67"/>
  <c r="AA66"/>
  <c r="AB66"/>
  <c r="AH66"/>
  <c r="J66"/>
  <c r="K66"/>
  <c r="L66"/>
  <c r="M66"/>
  <c r="N66"/>
  <c r="O66"/>
  <c r="AA65"/>
  <c r="AB65"/>
  <c r="AH65"/>
  <c r="J65"/>
  <c r="K65"/>
  <c r="L65"/>
  <c r="M65"/>
  <c r="N65"/>
  <c r="O65"/>
  <c r="AA64"/>
  <c r="AB64"/>
  <c r="AH64"/>
  <c r="J64"/>
  <c r="K64"/>
  <c r="L64"/>
  <c r="M64"/>
  <c r="N64"/>
  <c r="O64"/>
  <c r="Z63"/>
  <c r="Y63"/>
  <c r="W63"/>
  <c r="V63"/>
  <c r="U63"/>
  <c r="T63"/>
  <c r="S63"/>
  <c r="R63"/>
  <c r="Q63"/>
  <c r="P63"/>
  <c r="Z62"/>
  <c r="Y62"/>
  <c r="W62"/>
  <c r="V62"/>
  <c r="U62"/>
  <c r="T62"/>
  <c r="S62"/>
  <c r="R62"/>
  <c r="Q62"/>
  <c r="P62"/>
  <c r="Z61"/>
  <c r="Y61"/>
  <c r="W61"/>
  <c r="V61"/>
  <c r="U61"/>
  <c r="T61"/>
  <c r="S61"/>
  <c r="R61"/>
  <c r="Q61"/>
  <c r="P61"/>
  <c r="AA63"/>
  <c r="AB63"/>
  <c r="AH63"/>
  <c r="J63"/>
  <c r="K63"/>
  <c r="L63"/>
  <c r="M63"/>
  <c r="N63"/>
  <c r="O63"/>
  <c r="AA62"/>
  <c r="AB62"/>
  <c r="AH62"/>
  <c r="J62"/>
  <c r="K62"/>
  <c r="L62"/>
  <c r="M62"/>
  <c r="N62"/>
  <c r="O62"/>
  <c r="AA61"/>
  <c r="AB61"/>
  <c r="AH61"/>
  <c r="J61"/>
  <c r="K61"/>
  <c r="L61"/>
  <c r="M61"/>
  <c r="N61"/>
  <c r="O61"/>
  <c r="Z60"/>
  <c r="Y60"/>
  <c r="W60"/>
  <c r="V60"/>
  <c r="U60"/>
  <c r="T60"/>
  <c r="S60"/>
  <c r="R60"/>
  <c r="Q60"/>
  <c r="P60"/>
  <c r="Z59"/>
  <c r="Y59"/>
  <c r="W59"/>
  <c r="V59"/>
  <c r="U59"/>
  <c r="T59"/>
  <c r="S59"/>
  <c r="R59"/>
  <c r="Q59"/>
  <c r="P59"/>
  <c r="AA60"/>
  <c r="AB60"/>
  <c r="AH60"/>
  <c r="J60"/>
  <c r="K60"/>
  <c r="L60"/>
  <c r="M60"/>
  <c r="N60"/>
  <c r="O60"/>
  <c r="AA59"/>
  <c r="AB59"/>
  <c r="AH59"/>
  <c r="J59"/>
  <c r="K59"/>
  <c r="L59"/>
  <c r="M59"/>
  <c r="N59"/>
  <c r="O59"/>
  <c r="Z58"/>
  <c r="Y58"/>
  <c r="W58"/>
  <c r="V58"/>
  <c r="U58"/>
  <c r="T58"/>
  <c r="S58"/>
  <c r="R58"/>
  <c r="Q58"/>
  <c r="P58"/>
  <c r="Z57"/>
  <c r="Y57"/>
  <c r="W57"/>
  <c r="V57"/>
  <c r="U57"/>
  <c r="T57"/>
  <c r="S57"/>
  <c r="R57"/>
  <c r="Q57"/>
  <c r="P57"/>
  <c r="Z56"/>
  <c r="Y56"/>
  <c r="W56"/>
  <c r="V56"/>
  <c r="U56"/>
  <c r="T56"/>
  <c r="S56"/>
  <c r="R56"/>
  <c r="Q56"/>
  <c r="P56"/>
  <c r="Z55"/>
  <c r="Y55"/>
  <c r="W55"/>
  <c r="V55"/>
  <c r="U55"/>
  <c r="T55"/>
  <c r="S55"/>
  <c r="R55"/>
  <c r="Q55"/>
  <c r="P55"/>
  <c r="AA58"/>
  <c r="AB58"/>
  <c r="AH58"/>
  <c r="J58"/>
  <c r="K58"/>
  <c r="L58"/>
  <c r="M58"/>
  <c r="N58"/>
  <c r="O58"/>
  <c r="AA57"/>
  <c r="AB57"/>
  <c r="AH57"/>
  <c r="J57"/>
  <c r="K57"/>
  <c r="L57"/>
  <c r="M57"/>
  <c r="N57"/>
  <c r="O57"/>
  <c r="AA56"/>
  <c r="AB56"/>
  <c r="AH56"/>
  <c r="J56"/>
  <c r="K56"/>
  <c r="L56"/>
  <c r="M56"/>
  <c r="N56"/>
  <c r="O56"/>
  <c r="AA55"/>
  <c r="AB55"/>
  <c r="AH55"/>
  <c r="J55"/>
  <c r="K55"/>
  <c r="L55"/>
  <c r="M55"/>
  <c r="N55"/>
  <c r="O55"/>
  <c r="Z54"/>
  <c r="Y54"/>
  <c r="W54"/>
  <c r="V54"/>
  <c r="U54"/>
  <c r="T54"/>
  <c r="S54"/>
  <c r="R54"/>
  <c r="Q54"/>
  <c r="P54"/>
  <c r="Z53"/>
  <c r="Y53"/>
  <c r="W53"/>
  <c r="V53"/>
  <c r="U53"/>
  <c r="T53"/>
  <c r="S53"/>
  <c r="R53"/>
  <c r="Q53"/>
  <c r="P53"/>
  <c r="AA54"/>
  <c r="AB54"/>
  <c r="AH54"/>
  <c r="J54"/>
  <c r="K54"/>
  <c r="L54"/>
  <c r="M54"/>
  <c r="N54"/>
  <c r="O54"/>
  <c r="AA53"/>
  <c r="AB53"/>
  <c r="AH53"/>
  <c r="J53"/>
  <c r="K53"/>
  <c r="L53"/>
  <c r="M53"/>
  <c r="N53"/>
  <c r="O53"/>
  <c r="Z52"/>
  <c r="Y52"/>
  <c r="W52"/>
  <c r="V52"/>
  <c r="U52"/>
  <c r="T52"/>
  <c r="S52"/>
  <c r="R52"/>
  <c r="Q52"/>
  <c r="P52"/>
  <c r="Z51"/>
  <c r="Y51"/>
  <c r="W51"/>
  <c r="V51"/>
  <c r="U51"/>
  <c r="T51"/>
  <c r="S51"/>
  <c r="R51"/>
  <c r="Q51"/>
  <c r="P51"/>
  <c r="Z50"/>
  <c r="Y50"/>
  <c r="W50"/>
  <c r="V50"/>
  <c r="U50"/>
  <c r="T50"/>
  <c r="S50"/>
  <c r="R50"/>
  <c r="Q50"/>
  <c r="P50"/>
  <c r="Z49"/>
  <c r="Y49"/>
  <c r="W49"/>
  <c r="V49"/>
  <c r="U49"/>
  <c r="T49"/>
  <c r="S49"/>
  <c r="R49"/>
  <c r="Q49"/>
  <c r="P49"/>
  <c r="AA52"/>
  <c r="AB52"/>
  <c r="AH52"/>
  <c r="J52"/>
  <c r="K52"/>
  <c r="L52"/>
  <c r="M52"/>
  <c r="N52"/>
  <c r="O52"/>
  <c r="AA51"/>
  <c r="AB51"/>
  <c r="AH51"/>
  <c r="J51"/>
  <c r="K51"/>
  <c r="L51"/>
  <c r="M51"/>
  <c r="N51"/>
  <c r="O51"/>
  <c r="AA50"/>
  <c r="AB50"/>
  <c r="AH50"/>
  <c r="J50"/>
  <c r="K50"/>
  <c r="L50"/>
  <c r="M50"/>
  <c r="N50"/>
  <c r="O50"/>
  <c r="AA49"/>
  <c r="AB49"/>
  <c r="AH49"/>
  <c r="J49"/>
  <c r="K49"/>
  <c r="L49"/>
  <c r="M49"/>
  <c r="N49"/>
  <c r="O49"/>
  <c r="Z48"/>
  <c r="Y48"/>
  <c r="W48"/>
  <c r="V48"/>
  <c r="U48"/>
  <c r="T48"/>
  <c r="S48"/>
  <c r="R48"/>
  <c r="Q48"/>
  <c r="P48"/>
  <c r="Z47"/>
  <c r="Y47"/>
  <c r="W47"/>
  <c r="V47"/>
  <c r="U47"/>
  <c r="T47"/>
  <c r="S47"/>
  <c r="R47"/>
  <c r="Q47"/>
  <c r="P47"/>
  <c r="Z46"/>
  <c r="Y46"/>
  <c r="W46"/>
  <c r="V46"/>
  <c r="U46"/>
  <c r="T46"/>
  <c r="S46"/>
  <c r="R46"/>
  <c r="Q46"/>
  <c r="P46"/>
  <c r="Z45"/>
  <c r="Y45"/>
  <c r="W45"/>
  <c r="V45"/>
  <c r="U45"/>
  <c r="T45"/>
  <c r="S45"/>
  <c r="R45"/>
  <c r="Q45"/>
  <c r="P45"/>
  <c r="AA48"/>
  <c r="AB48"/>
  <c r="AH48"/>
  <c r="J48"/>
  <c r="K48"/>
  <c r="L48"/>
  <c r="M48"/>
  <c r="N48"/>
  <c r="O48"/>
  <c r="AA47"/>
  <c r="AB47"/>
  <c r="AH47"/>
  <c r="J47"/>
  <c r="K47"/>
  <c r="L47"/>
  <c r="M47"/>
  <c r="N47"/>
  <c r="O47"/>
  <c r="AA46"/>
  <c r="AB46"/>
  <c r="AH46"/>
  <c r="J46"/>
  <c r="K46"/>
  <c r="L46"/>
  <c r="M46"/>
  <c r="N46"/>
  <c r="O46"/>
  <c r="AA45"/>
  <c r="AB45"/>
  <c r="AH45"/>
  <c r="J45"/>
  <c r="K45"/>
  <c r="L45"/>
  <c r="M45"/>
  <c r="N45"/>
  <c r="O45"/>
  <c r="Z44"/>
  <c r="Y44"/>
  <c r="W44"/>
  <c r="V44"/>
  <c r="U44"/>
  <c r="T44"/>
  <c r="S44"/>
  <c r="R44"/>
  <c r="Q44"/>
  <c r="P44"/>
  <c r="Z43"/>
  <c r="Y43"/>
  <c r="W43"/>
  <c r="V43"/>
  <c r="U43"/>
  <c r="T43"/>
  <c r="S43"/>
  <c r="R43"/>
  <c r="Q43"/>
  <c r="P43"/>
  <c r="Z42"/>
  <c r="Y42"/>
  <c r="W42"/>
  <c r="V42"/>
  <c r="U42"/>
  <c r="T42"/>
  <c r="S42"/>
  <c r="R42"/>
  <c r="Q42"/>
  <c r="P42"/>
  <c r="Z41"/>
  <c r="Y41"/>
  <c r="W41"/>
  <c r="V41"/>
  <c r="U41"/>
  <c r="T41"/>
  <c r="S41"/>
  <c r="R41"/>
  <c r="Q41"/>
  <c r="P41"/>
  <c r="AA44"/>
  <c r="AB44"/>
  <c r="AH44"/>
  <c r="J44"/>
  <c r="K44"/>
  <c r="L44"/>
  <c r="M44"/>
  <c r="N44"/>
  <c r="O44"/>
  <c r="AA43"/>
  <c r="AB43"/>
  <c r="AH43"/>
  <c r="J43"/>
  <c r="K43"/>
  <c r="L43"/>
  <c r="M43"/>
  <c r="N43"/>
  <c r="O43"/>
  <c r="AA42"/>
  <c r="AB42"/>
  <c r="AH42"/>
  <c r="J42"/>
  <c r="K42"/>
  <c r="L42"/>
  <c r="M42"/>
  <c r="N42"/>
  <c r="O42"/>
  <c r="AA41"/>
  <c r="AB41"/>
  <c r="AH41"/>
  <c r="J41"/>
  <c r="K41"/>
  <c r="L41"/>
  <c r="M41"/>
  <c r="N41"/>
  <c r="O41"/>
  <c r="Z40"/>
  <c r="Y40"/>
  <c r="W40"/>
  <c r="V40"/>
  <c r="U40"/>
  <c r="T40"/>
  <c r="S40"/>
  <c r="R40"/>
  <c r="Q40"/>
  <c r="P40"/>
  <c r="Z39"/>
  <c r="Y39"/>
  <c r="W39"/>
  <c r="V39"/>
  <c r="U39"/>
  <c r="T39"/>
  <c r="S39"/>
  <c r="R39"/>
  <c r="Q39"/>
  <c r="P39"/>
  <c r="AA40"/>
  <c r="AB40"/>
  <c r="AH40"/>
  <c r="J40"/>
  <c r="K40"/>
  <c r="L40"/>
  <c r="M40"/>
  <c r="N40"/>
  <c r="O40"/>
  <c r="AA39"/>
  <c r="AB39"/>
  <c r="AH39"/>
  <c r="J39"/>
  <c r="K39"/>
  <c r="L39"/>
  <c r="M39"/>
  <c r="N39"/>
  <c r="O39"/>
  <c r="Z38"/>
  <c r="Y38"/>
  <c r="W38"/>
  <c r="V38"/>
  <c r="U38"/>
  <c r="T38"/>
  <c r="S38"/>
  <c r="R38"/>
  <c r="Q38"/>
  <c r="P38"/>
  <c r="Z37"/>
  <c r="Y37"/>
  <c r="W37"/>
  <c r="V37"/>
  <c r="U37"/>
  <c r="T37"/>
  <c r="S37"/>
  <c r="R37"/>
  <c r="Q37"/>
  <c r="P37"/>
  <c r="Z36"/>
  <c r="Y36"/>
  <c r="W36"/>
  <c r="V36"/>
  <c r="U36"/>
  <c r="T36"/>
  <c r="S36"/>
  <c r="R36"/>
  <c r="Q36"/>
  <c r="P36"/>
  <c r="AA38"/>
  <c r="AB38"/>
  <c r="AH38"/>
  <c r="J38"/>
  <c r="K38"/>
  <c r="L38"/>
  <c r="M38"/>
  <c r="N38"/>
  <c r="O38"/>
  <c r="AA37"/>
  <c r="AB37"/>
  <c r="AH37"/>
  <c r="J37"/>
  <c r="K37"/>
  <c r="L37"/>
  <c r="M37"/>
  <c r="N37"/>
  <c r="O37"/>
  <c r="AA36"/>
  <c r="AB36"/>
  <c r="AH36"/>
  <c r="J36"/>
  <c r="K36"/>
  <c r="L36"/>
  <c r="M36"/>
  <c r="N36"/>
  <c r="O36"/>
  <c r="Z35"/>
  <c r="Y35"/>
  <c r="W35"/>
  <c r="V35"/>
  <c r="U35"/>
  <c r="T35"/>
  <c r="S35"/>
  <c r="R35"/>
  <c r="Q35"/>
  <c r="P35"/>
  <c r="Z34"/>
  <c r="Y34"/>
  <c r="W34"/>
  <c r="V34"/>
  <c r="U34"/>
  <c r="T34"/>
  <c r="S34"/>
  <c r="R34"/>
  <c r="Q34"/>
  <c r="P34"/>
  <c r="Z33"/>
  <c r="Y33"/>
  <c r="W33"/>
  <c r="V33"/>
  <c r="U33"/>
  <c r="T33"/>
  <c r="S33"/>
  <c r="R33"/>
  <c r="Q33"/>
  <c r="P33"/>
  <c r="Z32"/>
  <c r="Y32"/>
  <c r="W32"/>
  <c r="V32"/>
  <c r="U32"/>
  <c r="T32"/>
  <c r="S32"/>
  <c r="R32"/>
  <c r="Q32"/>
  <c r="P32"/>
  <c r="Z31"/>
  <c r="Y31"/>
  <c r="W31"/>
  <c r="V31"/>
  <c r="U31"/>
  <c r="T31"/>
  <c r="S31"/>
  <c r="R31"/>
  <c r="Q31"/>
  <c r="P31"/>
  <c r="Z30"/>
  <c r="Y30"/>
  <c r="W30"/>
  <c r="V30"/>
  <c r="U30"/>
  <c r="T30"/>
  <c r="S30"/>
  <c r="R30"/>
  <c r="Q30"/>
  <c r="P30"/>
  <c r="AA35"/>
  <c r="AB35"/>
  <c r="AH35"/>
  <c r="J35"/>
  <c r="K35"/>
  <c r="L35"/>
  <c r="M35"/>
  <c r="N35"/>
  <c r="O35"/>
  <c r="AA34"/>
  <c r="AB34"/>
  <c r="AH34"/>
  <c r="J34"/>
  <c r="K34"/>
  <c r="L34"/>
  <c r="M34"/>
  <c r="N34"/>
  <c r="O34"/>
  <c r="AA33"/>
  <c r="AB33"/>
  <c r="AH33"/>
  <c r="J33"/>
  <c r="K33"/>
  <c r="L33"/>
  <c r="M33"/>
  <c r="N33"/>
  <c r="O33"/>
  <c r="AA32"/>
  <c r="AB32"/>
  <c r="AH32"/>
  <c r="J32"/>
  <c r="K32"/>
  <c r="L32"/>
  <c r="M32"/>
  <c r="N32"/>
  <c r="O32"/>
  <c r="AA31"/>
  <c r="AB31"/>
  <c r="AH31"/>
  <c r="J31"/>
  <c r="K31"/>
  <c r="L31"/>
  <c r="M31"/>
  <c r="N31"/>
  <c r="O31"/>
  <c r="AA30"/>
  <c r="AB30"/>
  <c r="AH30"/>
  <c r="J30"/>
  <c r="K30"/>
  <c r="L30"/>
  <c r="M30"/>
  <c r="N30"/>
  <c r="O30"/>
  <c r="Z29"/>
  <c r="Y29"/>
  <c r="W29"/>
  <c r="V29"/>
  <c r="U29"/>
  <c r="T29"/>
  <c r="S29"/>
  <c r="R29"/>
  <c r="Q29"/>
  <c r="P29"/>
  <c r="AA29"/>
  <c r="AB29"/>
  <c r="AH29"/>
  <c r="J29"/>
  <c r="K29"/>
  <c r="L29"/>
  <c r="M29"/>
  <c r="N29"/>
  <c r="O29"/>
  <c r="Z26"/>
  <c r="Y26"/>
  <c r="W26"/>
  <c r="V26"/>
  <c r="U26"/>
  <c r="T26"/>
  <c r="S26"/>
  <c r="R26"/>
  <c r="Q26"/>
  <c r="P26"/>
  <c r="Z25"/>
  <c r="Y25"/>
  <c r="W25"/>
  <c r="V25"/>
  <c r="U25"/>
  <c r="T25"/>
  <c r="S25"/>
  <c r="R25"/>
  <c r="Q25"/>
  <c r="P25"/>
  <c r="Z24"/>
  <c r="Y24"/>
  <c r="W24"/>
  <c r="V24"/>
  <c r="U24"/>
  <c r="T24"/>
  <c r="S24"/>
  <c r="R24"/>
  <c r="Q24"/>
  <c r="P24"/>
  <c r="Z23"/>
  <c r="Y23"/>
  <c r="W23"/>
  <c r="V23"/>
  <c r="U23"/>
  <c r="T23"/>
  <c r="S23"/>
  <c r="R23"/>
  <c r="Q23"/>
  <c r="P23"/>
  <c r="Z22"/>
  <c r="Y22"/>
  <c r="W22"/>
  <c r="V22"/>
  <c r="U22"/>
  <c r="T22"/>
  <c r="S22"/>
  <c r="R22"/>
  <c r="Q22"/>
  <c r="P22"/>
  <c r="Z21"/>
  <c r="Y21"/>
  <c r="W21"/>
  <c r="V21"/>
  <c r="U21"/>
  <c r="T21"/>
  <c r="S21"/>
  <c r="R21"/>
  <c r="Q21"/>
  <c r="P21"/>
  <c r="AA26"/>
  <c r="AB26"/>
  <c r="AH26"/>
  <c r="J26"/>
  <c r="K26"/>
  <c r="L26"/>
  <c r="M26"/>
  <c r="N26"/>
  <c r="O26"/>
  <c r="AA25"/>
  <c r="AB25"/>
  <c r="AH25"/>
  <c r="J25"/>
  <c r="K25"/>
  <c r="L25"/>
  <c r="M25"/>
  <c r="N25"/>
  <c r="O25"/>
  <c r="AA24"/>
  <c r="AB24"/>
  <c r="AH24"/>
  <c r="J24"/>
  <c r="K24"/>
  <c r="L24"/>
  <c r="M24"/>
  <c r="N24"/>
  <c r="O24"/>
  <c r="AA23"/>
  <c r="AB23"/>
  <c r="AH23"/>
  <c r="J23"/>
  <c r="K23"/>
  <c r="L23"/>
  <c r="M23"/>
  <c r="N23"/>
  <c r="O23"/>
  <c r="AA22"/>
  <c r="AB22"/>
  <c r="AH22"/>
  <c r="J22"/>
  <c r="K22"/>
  <c r="L22"/>
  <c r="M22"/>
  <c r="N22"/>
  <c r="O22"/>
  <c r="AA21"/>
  <c r="AB21"/>
  <c r="AH21"/>
  <c r="J21"/>
  <c r="K21"/>
  <c r="L21"/>
  <c r="M21"/>
  <c r="N21"/>
  <c r="O21"/>
  <c r="Z20"/>
  <c r="Y20"/>
  <c r="W20"/>
  <c r="V20"/>
  <c r="U20"/>
  <c r="T20"/>
  <c r="S20"/>
  <c r="R20"/>
  <c r="Q20"/>
  <c r="P20"/>
  <c r="Z19"/>
  <c r="Y19"/>
  <c r="W19"/>
  <c r="V19"/>
  <c r="U19"/>
  <c r="T19"/>
  <c r="S19"/>
  <c r="R19"/>
  <c r="Q19"/>
  <c r="P19"/>
  <c r="Z18"/>
  <c r="Y18"/>
  <c r="W18"/>
  <c r="V18"/>
  <c r="U18"/>
  <c r="T18"/>
  <c r="S18"/>
  <c r="R18"/>
  <c r="Q18"/>
  <c r="P18"/>
  <c r="AA20"/>
  <c r="AB20"/>
  <c r="AH20"/>
  <c r="J20"/>
  <c r="K20"/>
  <c r="L20"/>
  <c r="M20"/>
  <c r="N20"/>
  <c r="O20"/>
  <c r="AA19"/>
  <c r="AB19"/>
  <c r="AH19"/>
  <c r="J19"/>
  <c r="K19"/>
  <c r="L19"/>
  <c r="M19"/>
  <c r="N19"/>
  <c r="O19"/>
  <c r="AA18"/>
  <c r="AB18"/>
  <c r="AH18"/>
  <c r="J18"/>
  <c r="K18"/>
  <c r="L18"/>
  <c r="M18"/>
  <c r="N18"/>
  <c r="O18"/>
  <c r="Z17"/>
  <c r="Y17"/>
  <c r="W17"/>
  <c r="V17"/>
  <c r="U17"/>
  <c r="T17"/>
  <c r="S17"/>
  <c r="R17"/>
  <c r="Q17"/>
  <c r="P17"/>
  <c r="Z16"/>
  <c r="Y16"/>
  <c r="W16"/>
  <c r="V16"/>
  <c r="U16"/>
  <c r="T16"/>
  <c r="S16"/>
  <c r="R16"/>
  <c r="Q16"/>
  <c r="P16"/>
  <c r="Z15"/>
  <c r="Y15"/>
  <c r="W15"/>
  <c r="V15"/>
  <c r="U15"/>
  <c r="T15"/>
  <c r="S15"/>
  <c r="R15"/>
  <c r="Q15"/>
  <c r="P15"/>
  <c r="AA17"/>
  <c r="AB17"/>
  <c r="AH17"/>
  <c r="J17"/>
  <c r="K17"/>
  <c r="L17"/>
  <c r="M17"/>
  <c r="N17"/>
  <c r="O17"/>
  <c r="AA16"/>
  <c r="AB16"/>
  <c r="AH16"/>
  <c r="J16"/>
  <c r="K16"/>
  <c r="L16"/>
  <c r="M16"/>
  <c r="N16"/>
  <c r="O16"/>
  <c r="AA15"/>
  <c r="AB15"/>
  <c r="AH15"/>
  <c r="J15"/>
  <c r="K15"/>
  <c r="L15"/>
  <c r="M15"/>
  <c r="N15"/>
  <c r="O15"/>
  <c r="Z14"/>
  <c r="Y14"/>
  <c r="W14"/>
  <c r="V14"/>
  <c r="U14"/>
  <c r="T14"/>
  <c r="S14"/>
  <c r="R14"/>
  <c r="Q14"/>
  <c r="P14"/>
  <c r="Z13"/>
  <c r="Y13"/>
  <c r="W13"/>
  <c r="V13"/>
  <c r="U13"/>
  <c r="T13"/>
  <c r="S13"/>
  <c r="R13"/>
  <c r="Q13"/>
  <c r="P13"/>
  <c r="Z12"/>
  <c r="Y12"/>
  <c r="W12"/>
  <c r="V12"/>
  <c r="U12"/>
  <c r="T12"/>
  <c r="S12"/>
  <c r="R12"/>
  <c r="Q12"/>
  <c r="P12"/>
  <c r="Z11"/>
  <c r="Y11"/>
  <c r="W11"/>
  <c r="V11"/>
  <c r="U11"/>
  <c r="T11"/>
  <c r="S11"/>
  <c r="R11"/>
  <c r="Q11"/>
  <c r="P11"/>
  <c r="Z10"/>
  <c r="Y10"/>
  <c r="W10"/>
  <c r="V10"/>
  <c r="U10"/>
  <c r="T10"/>
  <c r="S10"/>
  <c r="R10"/>
  <c r="Q10"/>
  <c r="P10"/>
  <c r="AA14"/>
  <c r="AB14"/>
  <c r="AH14"/>
  <c r="J14"/>
  <c r="K14"/>
  <c r="L14"/>
  <c r="M14"/>
  <c r="N14"/>
  <c r="O14"/>
  <c r="AA13"/>
  <c r="AB13"/>
  <c r="AH13"/>
  <c r="J13"/>
  <c r="K13"/>
  <c r="L13"/>
  <c r="M13"/>
  <c r="N13"/>
  <c r="O13"/>
  <c r="AA12"/>
  <c r="AB12"/>
  <c r="AH12"/>
  <c r="J12"/>
  <c r="K12"/>
  <c r="L12"/>
  <c r="M12"/>
  <c r="N12"/>
  <c r="O12"/>
  <c r="AA11"/>
  <c r="AB11"/>
  <c r="AH11"/>
  <c r="J11"/>
  <c r="K11"/>
  <c r="L11"/>
  <c r="M11"/>
  <c r="N11"/>
  <c r="O11"/>
  <c r="AA10"/>
  <c r="AB10"/>
  <c r="AH10"/>
  <c r="J10"/>
  <c r="K10"/>
  <c r="L10"/>
  <c r="M10"/>
  <c r="N10"/>
  <c r="O10"/>
  <c r="Z9"/>
  <c r="Y9"/>
  <c r="W9"/>
  <c r="V9"/>
  <c r="U9"/>
  <c r="T9"/>
  <c r="S9"/>
  <c r="R9"/>
  <c r="Q9"/>
  <c r="P9"/>
  <c r="O8" i="2"/>
  <c r="O7"/>
  <c r="N8"/>
  <c r="K8"/>
  <c r="L8"/>
  <c r="M8"/>
  <c r="H8"/>
  <c r="I8"/>
  <c r="J8"/>
  <c r="N7"/>
  <c r="K7"/>
  <c r="L7"/>
  <c r="M7"/>
  <c r="H7"/>
  <c r="I7"/>
  <c r="J7"/>
  <c r="O6"/>
  <c r="N6"/>
  <c r="M6"/>
  <c r="L6"/>
  <c r="K6"/>
  <c r="J6"/>
  <c r="I6"/>
  <c r="H6"/>
  <c r="O5"/>
  <c r="N5"/>
  <c r="M5"/>
  <c r="L5"/>
  <c r="K5"/>
  <c r="J5"/>
  <c r="I5"/>
  <c r="H5"/>
  <c r="AA9" i="1"/>
  <c r="AB9"/>
  <c r="AH9"/>
  <c r="J9"/>
  <c r="K9"/>
  <c r="L9"/>
  <c r="M9"/>
  <c r="N9"/>
  <c r="O9"/>
  <c r="O4" i="2"/>
  <c r="N4"/>
  <c r="M4"/>
  <c r="L4"/>
  <c r="K4"/>
  <c r="J4"/>
  <c r="I4"/>
  <c r="H4"/>
  <c r="O3"/>
  <c r="N3"/>
  <c r="M3"/>
  <c r="L3"/>
  <c r="K3"/>
  <c r="J3"/>
  <c r="I3"/>
  <c r="H3"/>
  <c r="Z8" i="1"/>
  <c r="Y8"/>
  <c r="W8"/>
  <c r="V8"/>
  <c r="U8"/>
  <c r="T8"/>
  <c r="S8"/>
  <c r="R8"/>
  <c r="Q8"/>
  <c r="P8"/>
  <c r="AA8"/>
  <c r="AB8"/>
  <c r="AH8"/>
  <c r="J8"/>
  <c r="K8"/>
  <c r="L8"/>
  <c r="M8"/>
  <c r="N8"/>
  <c r="O8"/>
  <c r="O2" i="2"/>
  <c r="N2"/>
  <c r="M2"/>
  <c r="L2"/>
  <c r="K2"/>
  <c r="J2"/>
  <c r="I2"/>
  <c r="H2"/>
  <c r="AH7" i="1"/>
  <c r="AB7"/>
  <c r="AA7"/>
  <c r="Z7"/>
  <c r="Y7"/>
  <c r="W7"/>
  <c r="V7"/>
  <c r="U7"/>
  <c r="T7"/>
  <c r="S7"/>
  <c r="R7"/>
  <c r="Q7"/>
  <c r="P7"/>
  <c r="O7"/>
  <c r="N7"/>
  <c r="M7"/>
  <c r="L7"/>
  <c r="K7"/>
  <c r="J7"/>
  <c r="AH6"/>
  <c r="AB6"/>
  <c r="AA6"/>
  <c r="Z6"/>
  <c r="Y6"/>
  <c r="W6"/>
  <c r="V6"/>
  <c r="U6"/>
  <c r="T6"/>
  <c r="S6"/>
  <c r="R6"/>
  <c r="Q6"/>
  <c r="P6"/>
  <c r="O6"/>
  <c r="N6"/>
  <c r="M6"/>
  <c r="L6"/>
  <c r="K6"/>
  <c r="J6"/>
  <c r="AH5"/>
  <c r="AB5"/>
  <c r="AA5"/>
  <c r="Z5"/>
  <c r="Y5"/>
  <c r="W5"/>
  <c r="V5"/>
  <c r="U5"/>
  <c r="T5"/>
  <c r="S5"/>
  <c r="R5"/>
  <c r="Q5"/>
  <c r="P5"/>
  <c r="O5"/>
  <c r="N5"/>
  <c r="M5"/>
  <c r="L5"/>
  <c r="K5"/>
  <c r="J5"/>
  <c r="AH4"/>
  <c r="AB4"/>
  <c r="AA4"/>
  <c r="Z4"/>
  <c r="Y4"/>
  <c r="W4"/>
  <c r="V4"/>
  <c r="U4"/>
  <c r="T4"/>
  <c r="S4"/>
  <c r="R4"/>
  <c r="Q4"/>
  <c r="P4"/>
  <c r="O4"/>
  <c r="N4"/>
  <c r="M4"/>
  <c r="L4"/>
  <c r="K4"/>
  <c r="J4"/>
  <c r="AH3"/>
  <c r="AB3"/>
  <c r="AA3"/>
  <c r="Z3"/>
  <c r="Y3"/>
  <c r="W3"/>
  <c r="V3"/>
  <c r="U3"/>
  <c r="T3"/>
  <c r="S3"/>
  <c r="R3"/>
  <c r="Q3"/>
  <c r="P3"/>
  <c r="O3"/>
  <c r="N3"/>
  <c r="M3"/>
  <c r="L3"/>
  <c r="K3"/>
  <c r="J3"/>
  <c r="AH2"/>
  <c r="AB2"/>
  <c r="AA2"/>
  <c r="Z2"/>
  <c r="Y2"/>
  <c r="W2"/>
  <c r="V2"/>
  <c r="U2"/>
  <c r="T2"/>
  <c r="S2"/>
  <c r="R2"/>
  <c r="Q2"/>
  <c r="P2"/>
  <c r="O2"/>
  <c r="N2"/>
  <c r="M2"/>
  <c r="L2"/>
  <c r="K2"/>
  <c r="J2"/>
  <c r="J27"/>
  <c r="K27"/>
  <c r="L27"/>
  <c r="M27"/>
  <c r="N27"/>
  <c r="O27"/>
  <c r="P27"/>
  <c r="Q27"/>
  <c r="R27"/>
  <c r="S27"/>
  <c r="T27"/>
  <c r="U27"/>
  <c r="V27"/>
  <c r="W27"/>
  <c r="Y27"/>
  <c r="Z27"/>
  <c r="AA27"/>
  <c r="AB27"/>
  <c r="AH27"/>
  <c r="Z886"/>
  <c r="Y886"/>
  <c r="W886"/>
  <c r="V886"/>
  <c r="U886"/>
  <c r="T886"/>
  <c r="S886"/>
  <c r="R886"/>
  <c r="Q886"/>
  <c r="P886"/>
  <c r="Z885"/>
  <c r="Y885"/>
  <c r="W885"/>
  <c r="V885"/>
  <c r="U885"/>
  <c r="T885"/>
  <c r="S885"/>
  <c r="R885"/>
  <c r="Q885"/>
  <c r="P885"/>
  <c r="AA885"/>
  <c r="AB885"/>
  <c r="AH885"/>
  <c r="J885"/>
  <c r="K885"/>
  <c r="L885"/>
  <c r="M885"/>
  <c r="N885"/>
  <c r="O885"/>
  <c r="AA886"/>
  <c r="AB886"/>
  <c r="AH886"/>
  <c r="J886"/>
  <c r="K886"/>
  <c r="L886"/>
  <c r="M886"/>
  <c r="N886"/>
  <c r="O886"/>
  <c r="AH106"/>
  <c r="AB106"/>
  <c r="AA106"/>
  <c r="Z106"/>
  <c r="Y106"/>
  <c r="W106"/>
  <c r="V106"/>
  <c r="U106"/>
  <c r="T106"/>
  <c r="S106"/>
  <c r="R106"/>
  <c r="Q106"/>
  <c r="P106"/>
  <c r="O106"/>
  <c r="N106"/>
  <c r="M106"/>
  <c r="L106"/>
  <c r="K106"/>
  <c r="J106"/>
  <c r="AH28"/>
  <c r="AB28"/>
  <c r="AA28"/>
  <c r="Z28"/>
  <c r="Y28"/>
  <c r="W28"/>
  <c r="V28"/>
  <c r="U28"/>
  <c r="T28"/>
  <c r="S28"/>
  <c r="R28"/>
  <c r="Q28"/>
  <c r="P28"/>
  <c r="O28"/>
  <c r="N28"/>
  <c r="M28"/>
  <c r="L28"/>
  <c r="K28"/>
  <c r="J28"/>
  <c r="AH2929"/>
  <c r="AB2929"/>
  <c r="AA2929"/>
  <c r="Z2929"/>
  <c r="Y2929"/>
  <c r="W2929"/>
  <c r="V2929"/>
  <c r="U2929"/>
  <c r="T2929"/>
  <c r="S2929"/>
  <c r="R2929"/>
  <c r="Q2929"/>
  <c r="P2929"/>
  <c r="O2929"/>
  <c r="N2929"/>
  <c r="M2929"/>
  <c r="L2929"/>
  <c r="K2929"/>
  <c r="J2929"/>
  <c r="AH2928"/>
  <c r="AB2928"/>
  <c r="AA2928"/>
  <c r="Z2928"/>
  <c r="Y2928"/>
  <c r="W2928"/>
  <c r="V2928"/>
  <c r="U2928"/>
  <c r="T2928"/>
  <c r="S2928"/>
  <c r="R2928"/>
  <c r="Q2928"/>
  <c r="P2928"/>
  <c r="O2928"/>
  <c r="N2928"/>
  <c r="M2928"/>
  <c r="L2928"/>
  <c r="K2928"/>
  <c r="J2928"/>
  <c r="AH2927"/>
  <c r="AB2927"/>
  <c r="AA2927"/>
  <c r="Z2927"/>
  <c r="Y2927"/>
  <c r="W2927"/>
  <c r="V2927"/>
  <c r="U2927"/>
  <c r="T2927"/>
  <c r="S2927"/>
  <c r="R2927"/>
  <c r="Q2927"/>
  <c r="P2927"/>
  <c r="O2927"/>
  <c r="N2927"/>
  <c r="M2927"/>
  <c r="L2927"/>
  <c r="K2927"/>
  <c r="J2927"/>
  <c r="AH2926"/>
  <c r="AB2926"/>
  <c r="AA2926"/>
  <c r="Z2926"/>
  <c r="Y2926"/>
  <c r="W2926"/>
  <c r="V2926"/>
  <c r="U2926"/>
  <c r="T2926"/>
  <c r="S2926"/>
  <c r="R2926"/>
  <c r="Q2926"/>
  <c r="P2926"/>
  <c r="O2926"/>
  <c r="N2926"/>
  <c r="M2926"/>
  <c r="L2926"/>
  <c r="K2926"/>
  <c r="J2926"/>
  <c r="AH2925"/>
  <c r="AB2925"/>
  <c r="AA2925"/>
  <c r="Z2925"/>
  <c r="Y2925"/>
  <c r="W2925"/>
  <c r="V2925"/>
  <c r="U2925"/>
  <c r="T2925"/>
  <c r="S2925"/>
  <c r="R2925"/>
  <c r="Q2925"/>
  <c r="P2925"/>
  <c r="O2925"/>
  <c r="N2925"/>
  <c r="M2925"/>
  <c r="L2925"/>
  <c r="K2925"/>
  <c r="J2925"/>
  <c r="AH2924"/>
  <c r="AB2924"/>
  <c r="AA2924"/>
  <c r="Z2924"/>
  <c r="Y2924"/>
  <c r="W2924"/>
  <c r="V2924"/>
  <c r="U2924"/>
  <c r="T2924"/>
  <c r="S2924"/>
  <c r="R2924"/>
  <c r="Q2924"/>
  <c r="P2924"/>
  <c r="O2924"/>
  <c r="N2924"/>
  <c r="M2924"/>
  <c r="L2924"/>
  <c r="K2924"/>
  <c r="J2924"/>
  <c r="AH2923"/>
  <c r="AB2923"/>
  <c r="AA2923"/>
  <c r="Z2923"/>
  <c r="Y2923"/>
  <c r="W2923"/>
  <c r="V2923"/>
  <c r="U2923"/>
  <c r="T2923"/>
  <c r="S2923"/>
  <c r="R2923"/>
  <c r="Q2923"/>
  <c r="P2923"/>
  <c r="O2923"/>
  <c r="N2923"/>
  <c r="M2923"/>
  <c r="L2923"/>
  <c r="K2923"/>
  <c r="J2923"/>
  <c r="AH2930"/>
  <c r="AB2930"/>
  <c r="AA2930"/>
  <c r="Z2930"/>
  <c r="Y2930"/>
  <c r="W2930"/>
  <c r="V2930"/>
  <c r="U2930"/>
  <c r="T2930"/>
  <c r="S2930"/>
  <c r="R2930"/>
  <c r="Q2930"/>
  <c r="P2930"/>
  <c r="O2930"/>
  <c r="N2930"/>
  <c r="M2930"/>
  <c r="L2930"/>
  <c r="K2930"/>
  <c r="J2930"/>
  <c r="Z2067"/>
  <c r="Y2067"/>
  <c r="W2067"/>
  <c r="V2067"/>
  <c r="U2067"/>
  <c r="T2067"/>
  <c r="S2067"/>
  <c r="R2067"/>
  <c r="Q2067"/>
  <c r="P2067"/>
  <c r="AA2067"/>
  <c r="AB2067"/>
  <c r="AH2067"/>
  <c r="J2067"/>
  <c r="K2067"/>
  <c r="L2067"/>
  <c r="M2067"/>
  <c r="N2067"/>
  <c r="O2067"/>
  <c r="Z2066"/>
  <c r="Y2066"/>
  <c r="W2066"/>
  <c r="V2066"/>
  <c r="U2066"/>
  <c r="T2066"/>
  <c r="S2066"/>
  <c r="R2066"/>
  <c r="Q2066"/>
  <c r="P2066"/>
  <c r="AA2066"/>
  <c r="AB2066"/>
  <c r="AH2066"/>
  <c r="J2066"/>
  <c r="K2066"/>
  <c r="L2066"/>
  <c r="M2066"/>
  <c r="N2066"/>
  <c r="O2066"/>
  <c r="Z2182"/>
  <c r="Y2182"/>
  <c r="W2182"/>
  <c r="V2182"/>
  <c r="U2182"/>
  <c r="T2182"/>
  <c r="S2182"/>
  <c r="R2182"/>
  <c r="Q2182"/>
  <c r="P2182"/>
  <c r="AA2182"/>
  <c r="AB2182"/>
  <c r="AH2182"/>
  <c r="J2182"/>
  <c r="K2182"/>
  <c r="L2182"/>
  <c r="M2182"/>
  <c r="N2182"/>
  <c r="O2182"/>
  <c r="Z2181"/>
  <c r="Y2181"/>
  <c r="W2181"/>
  <c r="V2181"/>
  <c r="U2181"/>
  <c r="T2181"/>
  <c r="S2181"/>
  <c r="R2181"/>
  <c r="Q2181"/>
  <c r="P2181"/>
  <c r="AA2181"/>
  <c r="AB2181"/>
  <c r="AH2181"/>
  <c r="J2181"/>
  <c r="K2181"/>
  <c r="L2181"/>
  <c r="M2181"/>
  <c r="N2181"/>
  <c r="O2181"/>
  <c r="O221" i="2"/>
  <c r="N221"/>
  <c r="K221"/>
  <c r="L221"/>
  <c r="M221"/>
  <c r="H221"/>
  <c r="I221"/>
  <c r="J221"/>
  <c r="Z2180" i="1"/>
  <c r="Y2180"/>
  <c r="W2180"/>
  <c r="V2180"/>
  <c r="U2180"/>
  <c r="T2180"/>
  <c r="S2180"/>
  <c r="R2180"/>
  <c r="Q2180"/>
  <c r="P2180"/>
  <c r="Z2179"/>
  <c r="Y2179"/>
  <c r="W2179"/>
  <c r="V2179"/>
  <c r="U2179"/>
  <c r="T2179"/>
  <c r="S2179"/>
  <c r="R2179"/>
  <c r="Q2179"/>
  <c r="P2179"/>
  <c r="Z2178"/>
  <c r="Y2178"/>
  <c r="W2178"/>
  <c r="V2178"/>
  <c r="U2178"/>
  <c r="T2178"/>
  <c r="S2178"/>
  <c r="R2178"/>
  <c r="Q2178"/>
  <c r="P2178"/>
  <c r="AA2180"/>
  <c r="AB2180"/>
  <c r="AH2180"/>
  <c r="J2180"/>
  <c r="K2180"/>
  <c r="L2180"/>
  <c r="M2180"/>
  <c r="N2180"/>
  <c r="O2180"/>
  <c r="AA2179"/>
  <c r="AB2179"/>
  <c r="AH2179"/>
  <c r="J2179"/>
  <c r="K2179"/>
  <c r="L2179"/>
  <c r="M2179"/>
  <c r="N2179"/>
  <c r="O2179"/>
  <c r="AA2178"/>
  <c r="AB2178"/>
  <c r="AH2178"/>
  <c r="J2178"/>
  <c r="K2178"/>
  <c r="L2178"/>
  <c r="M2178"/>
  <c r="N2178"/>
  <c r="O2178"/>
  <c r="O220" i="2"/>
  <c r="N220"/>
  <c r="K220"/>
  <c r="L220"/>
  <c r="M220"/>
  <c r="H220"/>
  <c r="I220"/>
  <c r="J220"/>
  <c r="Z2177" i="1"/>
  <c r="Y2177"/>
  <c r="W2177"/>
  <c r="V2177"/>
  <c r="U2177"/>
  <c r="T2177"/>
  <c r="S2177"/>
  <c r="R2177"/>
  <c r="Q2177"/>
  <c r="P2177"/>
  <c r="Z2176"/>
  <c r="Y2176"/>
  <c r="W2176"/>
  <c r="V2176"/>
  <c r="U2176"/>
  <c r="T2176"/>
  <c r="S2176"/>
  <c r="R2176"/>
  <c r="Q2176"/>
  <c r="P2176"/>
  <c r="AA2177"/>
  <c r="AB2177"/>
  <c r="AH2177"/>
  <c r="J2177"/>
  <c r="K2177"/>
  <c r="L2177"/>
  <c r="M2177"/>
  <c r="N2177"/>
  <c r="O2177"/>
  <c r="AA2176"/>
  <c r="AB2176"/>
  <c r="AH2176"/>
  <c r="J2176"/>
  <c r="K2176"/>
  <c r="L2176"/>
  <c r="M2176"/>
  <c r="N2176"/>
  <c r="O2176"/>
  <c r="Z2175"/>
  <c r="Y2175"/>
  <c r="W2175"/>
  <c r="V2175"/>
  <c r="U2175"/>
  <c r="T2175"/>
  <c r="S2175"/>
  <c r="R2175"/>
  <c r="Q2175"/>
  <c r="P2175"/>
  <c r="Z2174"/>
  <c r="Y2174"/>
  <c r="W2174"/>
  <c r="V2174"/>
  <c r="U2174"/>
  <c r="T2174"/>
  <c r="S2174"/>
  <c r="R2174"/>
  <c r="Q2174"/>
  <c r="P2174"/>
  <c r="Z2173"/>
  <c r="Y2173"/>
  <c r="W2173"/>
  <c r="V2173"/>
  <c r="U2173"/>
  <c r="T2173"/>
  <c r="S2173"/>
  <c r="R2173"/>
  <c r="Q2173"/>
  <c r="P2173"/>
  <c r="Z2172"/>
  <c r="Y2172"/>
  <c r="W2172"/>
  <c r="V2172"/>
  <c r="U2172"/>
  <c r="T2172"/>
  <c r="S2172"/>
  <c r="R2172"/>
  <c r="Q2172"/>
  <c r="P2172"/>
  <c r="Z2171"/>
  <c r="Y2171"/>
  <c r="W2171"/>
  <c r="V2171"/>
  <c r="U2171"/>
  <c r="T2171"/>
  <c r="S2171"/>
  <c r="R2171"/>
  <c r="Q2171"/>
  <c r="P2171"/>
  <c r="AA2175"/>
  <c r="AB2175"/>
  <c r="AH2175"/>
  <c r="J2175"/>
  <c r="K2175"/>
  <c r="L2175"/>
  <c r="M2175"/>
  <c r="N2175"/>
  <c r="O2175"/>
  <c r="AA2174"/>
  <c r="AB2174"/>
  <c r="AH2174"/>
  <c r="J2174"/>
  <c r="K2174"/>
  <c r="L2174"/>
  <c r="M2174"/>
  <c r="N2174"/>
  <c r="O2174"/>
  <c r="AA2173"/>
  <c r="AB2173"/>
  <c r="AH2173"/>
  <c r="J2173"/>
  <c r="K2173"/>
  <c r="L2173"/>
  <c r="M2173"/>
  <c r="N2173"/>
  <c r="O2173"/>
  <c r="AA2172"/>
  <c r="AB2172"/>
  <c r="AH2172"/>
  <c r="J2172"/>
  <c r="K2172"/>
  <c r="L2172"/>
  <c r="M2172"/>
  <c r="N2172"/>
  <c r="O2172"/>
  <c r="AA2171"/>
  <c r="AB2171"/>
  <c r="AH2171"/>
  <c r="J2171"/>
  <c r="K2171"/>
  <c r="L2171"/>
  <c r="M2171"/>
  <c r="N2171"/>
  <c r="O2171"/>
  <c r="Z2170"/>
  <c r="Y2170"/>
  <c r="W2170"/>
  <c r="V2170"/>
  <c r="U2170"/>
  <c r="T2170"/>
  <c r="S2170"/>
  <c r="R2170"/>
  <c r="Q2170"/>
  <c r="P2170"/>
  <c r="Z2169"/>
  <c r="Y2169"/>
  <c r="W2169"/>
  <c r="V2169"/>
  <c r="U2169"/>
  <c r="T2169"/>
  <c r="S2169"/>
  <c r="R2169"/>
  <c r="Q2169"/>
  <c r="P2169"/>
  <c r="Z2168"/>
  <c r="Y2168"/>
  <c r="W2168"/>
  <c r="V2168"/>
  <c r="U2168"/>
  <c r="T2168"/>
  <c r="S2168"/>
  <c r="R2168"/>
  <c r="Q2168"/>
  <c r="P2168"/>
  <c r="Z2167"/>
  <c r="Y2167"/>
  <c r="W2167"/>
  <c r="V2167"/>
  <c r="U2167"/>
  <c r="T2167"/>
  <c r="S2167"/>
  <c r="R2167"/>
  <c r="Q2167"/>
  <c r="P2167"/>
  <c r="Z2166"/>
  <c r="Y2166"/>
  <c r="W2166"/>
  <c r="V2166"/>
  <c r="U2166"/>
  <c r="T2166"/>
  <c r="S2166"/>
  <c r="R2166"/>
  <c r="Q2166"/>
  <c r="P2166"/>
  <c r="Z2165"/>
  <c r="Y2165"/>
  <c r="W2165"/>
  <c r="V2165"/>
  <c r="U2165"/>
  <c r="T2165"/>
  <c r="S2165"/>
  <c r="R2165"/>
  <c r="Q2165"/>
  <c r="P2165"/>
  <c r="AA2170"/>
  <c r="AB2170"/>
  <c r="AH2170"/>
  <c r="J2170"/>
  <c r="K2170"/>
  <c r="L2170"/>
  <c r="M2170"/>
  <c r="N2170"/>
  <c r="O2170"/>
  <c r="AA2169"/>
  <c r="AB2169"/>
  <c r="AH2169"/>
  <c r="J2169"/>
  <c r="K2169"/>
  <c r="L2169"/>
  <c r="M2169"/>
  <c r="N2169"/>
  <c r="O2169"/>
  <c r="AA2168"/>
  <c r="AB2168"/>
  <c r="AH2168"/>
  <c r="J2168"/>
  <c r="K2168"/>
  <c r="L2168"/>
  <c r="M2168"/>
  <c r="N2168"/>
  <c r="O2168"/>
  <c r="AA2167"/>
  <c r="AB2167"/>
  <c r="AH2167"/>
  <c r="J2167"/>
  <c r="K2167"/>
  <c r="L2167"/>
  <c r="M2167"/>
  <c r="N2167"/>
  <c r="O2167"/>
  <c r="AA2166"/>
  <c r="AB2166"/>
  <c r="AH2166"/>
  <c r="J2166"/>
  <c r="K2166"/>
  <c r="L2166"/>
  <c r="M2166"/>
  <c r="N2166"/>
  <c r="O2166"/>
  <c r="AA2165"/>
  <c r="AB2165"/>
  <c r="AH2165"/>
  <c r="J2165"/>
  <c r="K2165"/>
  <c r="L2165"/>
  <c r="M2165"/>
  <c r="N2165"/>
  <c r="O2165"/>
  <c r="Z2164"/>
  <c r="Y2164"/>
  <c r="W2164"/>
  <c r="V2164"/>
  <c r="U2164"/>
  <c r="T2164"/>
  <c r="S2164"/>
  <c r="R2164"/>
  <c r="Q2164"/>
  <c r="P2164"/>
  <c r="Z2163"/>
  <c r="Y2163"/>
  <c r="W2163"/>
  <c r="V2163"/>
  <c r="U2163"/>
  <c r="T2163"/>
  <c r="S2163"/>
  <c r="R2163"/>
  <c r="Q2163"/>
  <c r="P2163"/>
  <c r="Z2162"/>
  <c r="Y2162"/>
  <c r="W2162"/>
  <c r="V2162"/>
  <c r="U2162"/>
  <c r="T2162"/>
  <c r="S2162"/>
  <c r="R2162"/>
  <c r="Q2162"/>
  <c r="P2162"/>
  <c r="Z2161"/>
  <c r="Y2161"/>
  <c r="W2161"/>
  <c r="V2161"/>
  <c r="U2161"/>
  <c r="T2161"/>
  <c r="S2161"/>
  <c r="R2161"/>
  <c r="Q2161"/>
  <c r="P2161"/>
  <c r="Z2160"/>
  <c r="Y2160"/>
  <c r="W2160"/>
  <c r="V2160"/>
  <c r="U2160"/>
  <c r="T2160"/>
  <c r="S2160"/>
  <c r="R2160"/>
  <c r="Q2160"/>
  <c r="P2160"/>
  <c r="Z2159"/>
  <c r="Y2159"/>
  <c r="W2159"/>
  <c r="V2159"/>
  <c r="U2159"/>
  <c r="T2159"/>
  <c r="S2159"/>
  <c r="R2159"/>
  <c r="Q2159"/>
  <c r="P2159"/>
  <c r="Z2158"/>
  <c r="Y2158"/>
  <c r="W2158"/>
  <c r="V2158"/>
  <c r="U2158"/>
  <c r="T2158"/>
  <c r="S2158"/>
  <c r="R2158"/>
  <c r="Q2158"/>
  <c r="P2158"/>
  <c r="Z2157"/>
  <c r="Y2157"/>
  <c r="W2157"/>
  <c r="V2157"/>
  <c r="U2157"/>
  <c r="T2157"/>
  <c r="S2157"/>
  <c r="R2157"/>
  <c r="Q2157"/>
  <c r="P2157"/>
  <c r="AA2164"/>
  <c r="AB2164"/>
  <c r="AH2164"/>
  <c r="J2164"/>
  <c r="K2164"/>
  <c r="L2164"/>
  <c r="M2164"/>
  <c r="N2164"/>
  <c r="O2164"/>
  <c r="AA2163"/>
  <c r="AB2163"/>
  <c r="AH2163"/>
  <c r="J2163"/>
  <c r="K2163"/>
  <c r="L2163"/>
  <c r="M2163"/>
  <c r="N2163"/>
  <c r="O2163"/>
  <c r="AA2162"/>
  <c r="AB2162"/>
  <c r="AH2162"/>
  <c r="J2162"/>
  <c r="K2162"/>
  <c r="L2162"/>
  <c r="M2162"/>
  <c r="N2162"/>
  <c r="O2162"/>
  <c r="AA2161"/>
  <c r="AB2161"/>
  <c r="AH2161"/>
  <c r="J2161"/>
  <c r="K2161"/>
  <c r="L2161"/>
  <c r="M2161"/>
  <c r="N2161"/>
  <c r="O2161"/>
  <c r="AA2160"/>
  <c r="AB2160"/>
  <c r="AH2160"/>
  <c r="J2160"/>
  <c r="K2160"/>
  <c r="L2160"/>
  <c r="M2160"/>
  <c r="N2160"/>
  <c r="O2160"/>
  <c r="AA2159"/>
  <c r="AB2159"/>
  <c r="AH2159"/>
  <c r="J2159"/>
  <c r="K2159"/>
  <c r="L2159"/>
  <c r="M2159"/>
  <c r="N2159"/>
  <c r="O2159"/>
  <c r="AA2158"/>
  <c r="AB2158"/>
  <c r="AH2158"/>
  <c r="J2158"/>
  <c r="K2158"/>
  <c r="L2158"/>
  <c r="M2158"/>
  <c r="N2158"/>
  <c r="O2158"/>
  <c r="AA2157"/>
  <c r="AB2157"/>
  <c r="AH2157"/>
  <c r="J2157"/>
  <c r="K2157"/>
  <c r="L2157"/>
  <c r="M2157"/>
  <c r="N2157"/>
  <c r="O2157"/>
  <c r="Z2156"/>
  <c r="Y2156"/>
  <c r="W2156"/>
  <c r="V2156"/>
  <c r="U2156"/>
  <c r="T2156"/>
  <c r="S2156"/>
  <c r="R2156"/>
  <c r="Q2156"/>
  <c r="P2156"/>
  <c r="Z2155"/>
  <c r="Y2155"/>
  <c r="W2155"/>
  <c r="V2155"/>
  <c r="U2155"/>
  <c r="T2155"/>
  <c r="S2155"/>
  <c r="R2155"/>
  <c r="Q2155"/>
  <c r="P2155"/>
  <c r="AA2156"/>
  <c r="AB2156"/>
  <c r="AH2156"/>
  <c r="J2156"/>
  <c r="K2156"/>
  <c r="L2156"/>
  <c r="M2156"/>
  <c r="N2156"/>
  <c r="O2156"/>
  <c r="AA2155"/>
  <c r="AB2155"/>
  <c r="AH2155"/>
  <c r="J2155"/>
  <c r="K2155"/>
  <c r="L2155"/>
  <c r="M2155"/>
  <c r="N2155"/>
  <c r="O2155"/>
  <c r="Z2154"/>
  <c r="Y2154"/>
  <c r="W2154"/>
  <c r="V2154"/>
  <c r="U2154"/>
  <c r="T2154"/>
  <c r="S2154"/>
  <c r="R2154"/>
  <c r="Q2154"/>
  <c r="P2154"/>
  <c r="Z2153"/>
  <c r="Y2153"/>
  <c r="W2153"/>
  <c r="V2153"/>
  <c r="U2153"/>
  <c r="T2153"/>
  <c r="S2153"/>
  <c r="R2153"/>
  <c r="Q2153"/>
  <c r="P2153"/>
  <c r="Z2152"/>
  <c r="Y2152"/>
  <c r="W2152"/>
  <c r="V2152"/>
  <c r="U2152"/>
  <c r="T2152"/>
  <c r="S2152"/>
  <c r="R2152"/>
  <c r="Q2152"/>
  <c r="P2152"/>
  <c r="Z2151"/>
  <c r="Y2151"/>
  <c r="W2151"/>
  <c r="V2151"/>
  <c r="U2151"/>
  <c r="T2151"/>
  <c r="S2151"/>
  <c r="R2151"/>
  <c r="Q2151"/>
  <c r="P2151"/>
  <c r="Z2150"/>
  <c r="Y2150"/>
  <c r="W2150"/>
  <c r="V2150"/>
  <c r="U2150"/>
  <c r="T2150"/>
  <c r="S2150"/>
  <c r="R2150"/>
  <c r="Q2150"/>
  <c r="P2150"/>
  <c r="AA2154"/>
  <c r="AB2154"/>
  <c r="AH2154"/>
  <c r="J2154"/>
  <c r="K2154"/>
  <c r="L2154"/>
  <c r="M2154"/>
  <c r="N2154"/>
  <c r="O2154"/>
  <c r="AA2153"/>
  <c r="AB2153"/>
  <c r="AH2153"/>
  <c r="J2153"/>
  <c r="K2153"/>
  <c r="L2153"/>
  <c r="M2153"/>
  <c r="N2153"/>
  <c r="O2153"/>
  <c r="AA2152"/>
  <c r="AB2152"/>
  <c r="AH2152"/>
  <c r="J2152"/>
  <c r="K2152"/>
  <c r="L2152"/>
  <c r="M2152"/>
  <c r="N2152"/>
  <c r="O2152"/>
  <c r="AA2151"/>
  <c r="AB2151"/>
  <c r="AH2151"/>
  <c r="J2151"/>
  <c r="K2151"/>
  <c r="L2151"/>
  <c r="M2151"/>
  <c r="N2151"/>
  <c r="O2151"/>
  <c r="AA2150"/>
  <c r="AB2150"/>
  <c r="AH2150"/>
  <c r="J2150"/>
  <c r="K2150"/>
  <c r="L2150"/>
  <c r="M2150"/>
  <c r="N2150"/>
  <c r="O2150"/>
  <c r="Z2149"/>
  <c r="Y2149"/>
  <c r="W2149"/>
  <c r="V2149"/>
  <c r="U2149"/>
  <c r="T2149"/>
  <c r="S2149"/>
  <c r="R2149"/>
  <c r="Q2149"/>
  <c r="P2149"/>
  <c r="Z2148"/>
  <c r="Y2148"/>
  <c r="W2148"/>
  <c r="V2148"/>
  <c r="U2148"/>
  <c r="T2148"/>
  <c r="S2148"/>
  <c r="R2148"/>
  <c r="Q2148"/>
  <c r="P2148"/>
  <c r="Z2147"/>
  <c r="Y2147"/>
  <c r="W2147"/>
  <c r="V2147"/>
  <c r="U2147"/>
  <c r="T2147"/>
  <c r="S2147"/>
  <c r="R2147"/>
  <c r="Q2147"/>
  <c r="P2147"/>
  <c r="Z2146"/>
  <c r="Y2146"/>
  <c r="W2146"/>
  <c r="V2146"/>
  <c r="U2146"/>
  <c r="T2146"/>
  <c r="S2146"/>
  <c r="R2146"/>
  <c r="Q2146"/>
  <c r="P2146"/>
  <c r="AA2149"/>
  <c r="AB2149"/>
  <c r="AH2149"/>
  <c r="J2149"/>
  <c r="K2149"/>
  <c r="L2149"/>
  <c r="M2149"/>
  <c r="N2149"/>
  <c r="O2149"/>
  <c r="AA2148"/>
  <c r="AB2148"/>
  <c r="AH2148"/>
  <c r="J2148"/>
  <c r="K2148"/>
  <c r="L2148"/>
  <c r="M2148"/>
  <c r="N2148"/>
  <c r="O2148"/>
  <c r="AA2147"/>
  <c r="AB2147"/>
  <c r="AH2147"/>
  <c r="J2147"/>
  <c r="K2147"/>
  <c r="L2147"/>
  <c r="M2147"/>
  <c r="N2147"/>
  <c r="O2147"/>
  <c r="AA2146"/>
  <c r="AB2146"/>
  <c r="AH2146"/>
  <c r="J2146"/>
  <c r="K2146"/>
  <c r="L2146"/>
  <c r="M2146"/>
  <c r="N2146"/>
  <c r="O2146"/>
  <c r="Z2145"/>
  <c r="Y2145"/>
  <c r="W2145"/>
  <c r="V2145"/>
  <c r="U2145"/>
  <c r="T2145"/>
  <c r="S2145"/>
  <c r="R2145"/>
  <c r="Q2145"/>
  <c r="P2145"/>
  <c r="Z2144"/>
  <c r="Y2144"/>
  <c r="W2144"/>
  <c r="V2144"/>
  <c r="U2144"/>
  <c r="T2144"/>
  <c r="S2144"/>
  <c r="R2144"/>
  <c r="Q2144"/>
  <c r="P2144"/>
  <c r="AA2145"/>
  <c r="AB2145"/>
  <c r="AH2145"/>
  <c r="J2145"/>
  <c r="K2145"/>
  <c r="L2145"/>
  <c r="M2145"/>
  <c r="N2145"/>
  <c r="O2145"/>
  <c r="AA2144"/>
  <c r="AB2144"/>
  <c r="AH2144"/>
  <c r="J2144"/>
  <c r="K2144"/>
  <c r="L2144"/>
  <c r="M2144"/>
  <c r="N2144"/>
  <c r="O2144"/>
  <c r="Z2143"/>
  <c r="Y2143"/>
  <c r="W2143"/>
  <c r="V2143"/>
  <c r="U2143"/>
  <c r="T2143"/>
  <c r="S2143"/>
  <c r="R2143"/>
  <c r="Q2143"/>
  <c r="P2143"/>
  <c r="Z2142"/>
  <c r="Y2142"/>
  <c r="W2142"/>
  <c r="V2142"/>
  <c r="U2142"/>
  <c r="T2142"/>
  <c r="S2142"/>
  <c r="R2142"/>
  <c r="Q2142"/>
  <c r="P2142"/>
  <c r="Z2141"/>
  <c r="Y2141"/>
  <c r="W2141"/>
  <c r="V2141"/>
  <c r="U2141"/>
  <c r="T2141"/>
  <c r="S2141"/>
  <c r="R2141"/>
  <c r="Q2141"/>
  <c r="P2141"/>
  <c r="Z2140"/>
  <c r="Y2140"/>
  <c r="W2140"/>
  <c r="V2140"/>
  <c r="U2140"/>
  <c r="T2140"/>
  <c r="S2140"/>
  <c r="R2140"/>
  <c r="Q2140"/>
  <c r="P2140"/>
  <c r="AA2143"/>
  <c r="AB2143"/>
  <c r="AH2143"/>
  <c r="J2143"/>
  <c r="K2143"/>
  <c r="L2143"/>
  <c r="M2143"/>
  <c r="N2143"/>
  <c r="O2143"/>
  <c r="AA2142"/>
  <c r="AB2142"/>
  <c r="AH2142"/>
  <c r="J2142"/>
  <c r="K2142"/>
  <c r="L2142"/>
  <c r="M2142"/>
  <c r="N2142"/>
  <c r="O2142"/>
  <c r="AA2141"/>
  <c r="AB2141"/>
  <c r="AH2141"/>
  <c r="J2141"/>
  <c r="K2141"/>
  <c r="L2141"/>
  <c r="M2141"/>
  <c r="N2141"/>
  <c r="O2141"/>
  <c r="AA2140"/>
  <c r="AB2140"/>
  <c r="AH2140"/>
  <c r="J2140"/>
  <c r="K2140"/>
  <c r="L2140"/>
  <c r="M2140"/>
  <c r="N2140"/>
  <c r="O2140"/>
  <c r="Z2139"/>
  <c r="Y2139"/>
  <c r="W2139"/>
  <c r="V2139"/>
  <c r="U2139"/>
  <c r="T2139"/>
  <c r="S2139"/>
  <c r="R2139"/>
  <c r="Q2139"/>
  <c r="P2139"/>
  <c r="Z2138"/>
  <c r="Y2138"/>
  <c r="W2138"/>
  <c r="V2138"/>
  <c r="U2138"/>
  <c r="T2138"/>
  <c r="S2138"/>
  <c r="R2138"/>
  <c r="Q2138"/>
  <c r="P2138"/>
  <c r="Z2137"/>
  <c r="Y2137"/>
  <c r="W2137"/>
  <c r="V2137"/>
  <c r="U2137"/>
  <c r="T2137"/>
  <c r="S2137"/>
  <c r="R2137"/>
  <c r="Q2137"/>
  <c r="P2137"/>
  <c r="Z2136"/>
  <c r="Y2136"/>
  <c r="W2136"/>
  <c r="V2136"/>
  <c r="U2136"/>
  <c r="T2136"/>
  <c r="S2136"/>
  <c r="R2136"/>
  <c r="Q2136"/>
  <c r="P2136"/>
  <c r="Z2135"/>
  <c r="Y2135"/>
  <c r="W2135"/>
  <c r="V2135"/>
  <c r="U2135"/>
  <c r="T2135"/>
  <c r="S2135"/>
  <c r="R2135"/>
  <c r="Q2135"/>
  <c r="P2135"/>
  <c r="AA2139"/>
  <c r="AB2139"/>
  <c r="AH2139"/>
  <c r="J2139"/>
  <c r="K2139"/>
  <c r="L2139"/>
  <c r="M2139"/>
  <c r="N2139"/>
  <c r="O2139"/>
  <c r="AA2138"/>
  <c r="AB2138"/>
  <c r="AH2138"/>
  <c r="J2138"/>
  <c r="K2138"/>
  <c r="L2138"/>
  <c r="M2138"/>
  <c r="N2138"/>
  <c r="O2138"/>
  <c r="AA2137"/>
  <c r="AB2137"/>
  <c r="AH2137"/>
  <c r="J2137"/>
  <c r="K2137"/>
  <c r="L2137"/>
  <c r="M2137"/>
  <c r="N2137"/>
  <c r="O2137"/>
  <c r="AA2136"/>
  <c r="AB2136"/>
  <c r="AH2136"/>
  <c r="J2136"/>
  <c r="K2136"/>
  <c r="L2136"/>
  <c r="M2136"/>
  <c r="N2136"/>
  <c r="O2136"/>
  <c r="AA2135"/>
  <c r="AB2135"/>
  <c r="AH2135"/>
  <c r="J2135"/>
  <c r="K2135"/>
  <c r="L2135"/>
  <c r="M2135"/>
  <c r="N2135"/>
  <c r="O2135"/>
  <c r="Z2134"/>
  <c r="Y2134"/>
  <c r="W2134"/>
  <c r="V2134"/>
  <c r="U2134"/>
  <c r="T2134"/>
  <c r="S2134"/>
  <c r="R2134"/>
  <c r="Q2134"/>
  <c r="P2134"/>
  <c r="Z2133"/>
  <c r="Y2133"/>
  <c r="W2133"/>
  <c r="V2133"/>
  <c r="U2133"/>
  <c r="T2133"/>
  <c r="S2133"/>
  <c r="R2133"/>
  <c r="Q2133"/>
  <c r="P2133"/>
  <c r="Z2132"/>
  <c r="Y2132"/>
  <c r="W2132"/>
  <c r="V2132"/>
  <c r="U2132"/>
  <c r="T2132"/>
  <c r="S2132"/>
  <c r="R2132"/>
  <c r="Q2132"/>
  <c r="P2132"/>
  <c r="Z2131"/>
  <c r="Y2131"/>
  <c r="W2131"/>
  <c r="V2131"/>
  <c r="U2131"/>
  <c r="T2131"/>
  <c r="S2131"/>
  <c r="R2131"/>
  <c r="Q2131"/>
  <c r="P2131"/>
  <c r="Z2130"/>
  <c r="Y2130"/>
  <c r="W2130"/>
  <c r="V2130"/>
  <c r="U2130"/>
  <c r="T2130"/>
  <c r="S2130"/>
  <c r="R2130"/>
  <c r="Q2130"/>
  <c r="P2130"/>
  <c r="Z2129"/>
  <c r="Y2129"/>
  <c r="W2129"/>
  <c r="V2129"/>
  <c r="U2129"/>
  <c r="T2129"/>
  <c r="S2129"/>
  <c r="R2129"/>
  <c r="Q2129"/>
  <c r="P2129"/>
  <c r="Z2128"/>
  <c r="Y2128"/>
  <c r="W2128"/>
  <c r="V2128"/>
  <c r="U2128"/>
  <c r="T2128"/>
  <c r="S2128"/>
  <c r="R2128"/>
  <c r="Q2128"/>
  <c r="P2128"/>
  <c r="Z2127"/>
  <c r="Y2127"/>
  <c r="W2127"/>
  <c r="V2127"/>
  <c r="U2127"/>
  <c r="T2127"/>
  <c r="S2127"/>
  <c r="R2127"/>
  <c r="Q2127"/>
  <c r="P2127"/>
  <c r="Z2126"/>
  <c r="Y2126"/>
  <c r="W2126"/>
  <c r="V2126"/>
  <c r="U2126"/>
  <c r="T2126"/>
  <c r="S2126"/>
  <c r="R2126"/>
  <c r="Q2126"/>
  <c r="P2126"/>
  <c r="AA2134"/>
  <c r="AB2134"/>
  <c r="AH2134"/>
  <c r="J2134"/>
  <c r="K2134"/>
  <c r="L2134"/>
  <c r="M2134"/>
  <c r="N2134"/>
  <c r="O2134"/>
  <c r="AA2133"/>
  <c r="AB2133"/>
  <c r="AH2133"/>
  <c r="J2133"/>
  <c r="K2133"/>
  <c r="L2133"/>
  <c r="M2133"/>
  <c r="N2133"/>
  <c r="O2133"/>
  <c r="AA2132"/>
  <c r="AB2132"/>
  <c r="AH2132"/>
  <c r="J2132"/>
  <c r="K2132"/>
  <c r="L2132"/>
  <c r="M2132"/>
  <c r="N2132"/>
  <c r="O2132"/>
  <c r="AA2131"/>
  <c r="AB2131"/>
  <c r="AH2131"/>
  <c r="J2131"/>
  <c r="K2131"/>
  <c r="L2131"/>
  <c r="M2131"/>
  <c r="N2131"/>
  <c r="O2131"/>
  <c r="AA2130"/>
  <c r="AB2130"/>
  <c r="AH2130"/>
  <c r="J2130"/>
  <c r="K2130"/>
  <c r="L2130"/>
  <c r="M2130"/>
  <c r="N2130"/>
  <c r="O2130"/>
  <c r="AA2129"/>
  <c r="AB2129"/>
  <c r="AH2129"/>
  <c r="J2129"/>
  <c r="K2129"/>
  <c r="L2129"/>
  <c r="M2129"/>
  <c r="N2129"/>
  <c r="O2129"/>
  <c r="AA2128"/>
  <c r="AB2128"/>
  <c r="AH2128"/>
  <c r="J2128"/>
  <c r="K2128"/>
  <c r="L2128"/>
  <c r="M2128"/>
  <c r="N2128"/>
  <c r="O2128"/>
  <c r="AA2127"/>
  <c r="AB2127"/>
  <c r="AH2127"/>
  <c r="J2127"/>
  <c r="K2127"/>
  <c r="L2127"/>
  <c r="M2127"/>
  <c r="N2127"/>
  <c r="O2127"/>
  <c r="AA2126"/>
  <c r="AB2126"/>
  <c r="AH2126"/>
  <c r="J2126"/>
  <c r="K2126"/>
  <c r="L2126"/>
  <c r="M2126"/>
  <c r="N2126"/>
  <c r="O2126"/>
  <c r="Z2125"/>
  <c r="Y2125"/>
  <c r="W2125"/>
  <c r="V2125"/>
  <c r="U2125"/>
  <c r="T2125"/>
  <c r="S2125"/>
  <c r="R2125"/>
  <c r="Q2125"/>
  <c r="P2125"/>
  <c r="Z2124"/>
  <c r="Y2124"/>
  <c r="W2124"/>
  <c r="V2124"/>
  <c r="U2124"/>
  <c r="T2124"/>
  <c r="S2124"/>
  <c r="R2124"/>
  <c r="Q2124"/>
  <c r="P2124"/>
  <c r="Z2123"/>
  <c r="Y2123"/>
  <c r="W2123"/>
  <c r="V2123"/>
  <c r="U2123"/>
  <c r="T2123"/>
  <c r="S2123"/>
  <c r="R2123"/>
  <c r="Q2123"/>
  <c r="P2123"/>
  <c r="Z2122"/>
  <c r="Y2122"/>
  <c r="W2122"/>
  <c r="V2122"/>
  <c r="U2122"/>
  <c r="T2122"/>
  <c r="S2122"/>
  <c r="R2122"/>
  <c r="Q2122"/>
  <c r="P2122"/>
  <c r="Z2121"/>
  <c r="Y2121"/>
  <c r="W2121"/>
  <c r="V2121"/>
  <c r="U2121"/>
  <c r="T2121"/>
  <c r="S2121"/>
  <c r="R2121"/>
  <c r="Q2121"/>
  <c r="P2121"/>
  <c r="Z2120"/>
  <c r="Y2120"/>
  <c r="W2120"/>
  <c r="V2120"/>
  <c r="U2120"/>
  <c r="T2120"/>
  <c r="S2120"/>
  <c r="R2120"/>
  <c r="Q2120"/>
  <c r="P2120"/>
  <c r="AA2125"/>
  <c r="AB2125"/>
  <c r="AH2125"/>
  <c r="J2125"/>
  <c r="K2125"/>
  <c r="L2125"/>
  <c r="M2125"/>
  <c r="N2125"/>
  <c r="O2125"/>
  <c r="AA2124"/>
  <c r="AB2124"/>
  <c r="AH2124"/>
  <c r="J2124"/>
  <c r="K2124"/>
  <c r="L2124"/>
  <c r="M2124"/>
  <c r="N2124"/>
  <c r="O2124"/>
  <c r="AA2123"/>
  <c r="AB2123"/>
  <c r="AH2123"/>
  <c r="J2123"/>
  <c r="K2123"/>
  <c r="L2123"/>
  <c r="M2123"/>
  <c r="N2123"/>
  <c r="O2123"/>
  <c r="AA2122"/>
  <c r="AB2122"/>
  <c r="AH2122"/>
  <c r="J2122"/>
  <c r="K2122"/>
  <c r="L2122"/>
  <c r="M2122"/>
  <c r="N2122"/>
  <c r="O2122"/>
  <c r="AA2121"/>
  <c r="AB2121"/>
  <c r="AH2121"/>
  <c r="J2121"/>
  <c r="K2121"/>
  <c r="L2121"/>
  <c r="M2121"/>
  <c r="N2121"/>
  <c r="O2121"/>
  <c r="AA2120"/>
  <c r="AB2120"/>
  <c r="AH2120"/>
  <c r="J2120"/>
  <c r="K2120"/>
  <c r="L2120"/>
  <c r="M2120"/>
  <c r="N2120"/>
  <c r="O2120"/>
  <c r="Z2119"/>
  <c r="Y2119"/>
  <c r="W2119"/>
  <c r="V2119"/>
  <c r="U2119"/>
  <c r="T2119"/>
  <c r="S2119"/>
  <c r="R2119"/>
  <c r="Q2119"/>
  <c r="P2119"/>
  <c r="Z2118"/>
  <c r="Y2118"/>
  <c r="W2118"/>
  <c r="V2118"/>
  <c r="U2118"/>
  <c r="T2118"/>
  <c r="S2118"/>
  <c r="R2118"/>
  <c r="Q2118"/>
  <c r="P2118"/>
  <c r="Z2117"/>
  <c r="Y2117"/>
  <c r="W2117"/>
  <c r="V2117"/>
  <c r="U2117"/>
  <c r="T2117"/>
  <c r="S2117"/>
  <c r="R2117"/>
  <c r="Q2117"/>
  <c r="P2117"/>
  <c r="AA2119"/>
  <c r="AB2119"/>
  <c r="AH2119"/>
  <c r="J2119"/>
  <c r="K2119"/>
  <c r="L2119"/>
  <c r="M2119"/>
  <c r="N2119"/>
  <c r="O2119"/>
  <c r="AA2118"/>
  <c r="AB2118"/>
  <c r="AH2118"/>
  <c r="J2118"/>
  <c r="K2118"/>
  <c r="L2118"/>
  <c r="M2118"/>
  <c r="N2118"/>
  <c r="O2118"/>
  <c r="AA2117"/>
  <c r="AB2117"/>
  <c r="AH2117"/>
  <c r="J2117"/>
  <c r="K2117"/>
  <c r="L2117"/>
  <c r="M2117"/>
  <c r="N2117"/>
  <c r="O2117"/>
  <c r="Z2114"/>
  <c r="Y2114"/>
  <c r="W2114"/>
  <c r="V2114"/>
  <c r="U2114"/>
  <c r="T2114"/>
  <c r="S2114"/>
  <c r="R2114"/>
  <c r="Q2114"/>
  <c r="P2114"/>
  <c r="AH2116"/>
  <c r="AB2116"/>
  <c r="AA2116"/>
  <c r="Z2116"/>
  <c r="Y2116"/>
  <c r="W2116"/>
  <c r="V2116"/>
  <c r="U2116"/>
  <c r="T2116"/>
  <c r="S2116"/>
  <c r="R2116"/>
  <c r="Q2116"/>
  <c r="P2116"/>
  <c r="O2116"/>
  <c r="N2116"/>
  <c r="M2116"/>
  <c r="L2116"/>
  <c r="K2116"/>
  <c r="J2116"/>
  <c r="AH2115"/>
  <c r="AB2115"/>
  <c r="AA2115"/>
  <c r="Z2115"/>
  <c r="Y2115"/>
  <c r="W2115"/>
  <c r="V2115"/>
  <c r="U2115"/>
  <c r="T2115"/>
  <c r="S2115"/>
  <c r="R2115"/>
  <c r="Q2115"/>
  <c r="P2115"/>
  <c r="O2115"/>
  <c r="N2115"/>
  <c r="M2115"/>
  <c r="L2115"/>
  <c r="K2115"/>
  <c r="J2115"/>
  <c r="AA2114"/>
  <c r="AB2114"/>
  <c r="AH2114"/>
  <c r="J2114"/>
  <c r="K2114"/>
  <c r="L2114"/>
  <c r="M2114"/>
  <c r="N2114"/>
  <c r="O2114"/>
  <c r="Z2113"/>
  <c r="Y2113"/>
  <c r="W2113"/>
  <c r="V2113"/>
  <c r="U2113"/>
  <c r="T2113"/>
  <c r="S2113"/>
  <c r="R2113"/>
  <c r="Q2113"/>
  <c r="P2113"/>
  <c r="Z2112"/>
  <c r="Y2112"/>
  <c r="W2112"/>
  <c r="V2112"/>
  <c r="U2112"/>
  <c r="T2112"/>
  <c r="S2112"/>
  <c r="R2112"/>
  <c r="Q2112"/>
  <c r="P2112"/>
  <c r="Z2111"/>
  <c r="Y2111"/>
  <c r="W2111"/>
  <c r="V2111"/>
  <c r="U2111"/>
  <c r="T2111"/>
  <c r="S2111"/>
  <c r="R2111"/>
  <c r="Q2111"/>
  <c r="P2111"/>
  <c r="AA2113"/>
  <c r="AB2113"/>
  <c r="AH2113"/>
  <c r="J2113"/>
  <c r="K2113"/>
  <c r="L2113"/>
  <c r="M2113"/>
  <c r="N2113"/>
  <c r="O2113"/>
  <c r="AA2112"/>
  <c r="AB2112"/>
  <c r="AH2112"/>
  <c r="J2112"/>
  <c r="K2112"/>
  <c r="L2112"/>
  <c r="M2112"/>
  <c r="N2112"/>
  <c r="O2112"/>
  <c r="AA2111"/>
  <c r="AB2111"/>
  <c r="AH2111"/>
  <c r="J2111"/>
  <c r="K2111"/>
  <c r="L2111"/>
  <c r="M2111"/>
  <c r="N2111"/>
  <c r="O2111"/>
  <c r="Z2110"/>
  <c r="Y2110"/>
  <c r="W2110"/>
  <c r="V2110"/>
  <c r="U2110"/>
  <c r="T2110"/>
  <c r="S2110"/>
  <c r="R2110"/>
  <c r="Q2110"/>
  <c r="P2110"/>
  <c r="AA2110"/>
  <c r="AB2110"/>
  <c r="AH2110"/>
  <c r="J2110"/>
  <c r="K2110"/>
  <c r="L2110"/>
  <c r="M2110"/>
  <c r="N2110"/>
  <c r="O2110"/>
  <c r="Z2109"/>
  <c r="Y2109"/>
  <c r="W2109"/>
  <c r="V2109"/>
  <c r="U2109"/>
  <c r="T2109"/>
  <c r="S2109"/>
  <c r="R2109"/>
  <c r="Q2109"/>
  <c r="P2109"/>
  <c r="Z2108"/>
  <c r="Y2108"/>
  <c r="W2108"/>
  <c r="V2108"/>
  <c r="U2108"/>
  <c r="T2108"/>
  <c r="S2108"/>
  <c r="R2108"/>
  <c r="Q2108"/>
  <c r="P2108"/>
  <c r="Z2107"/>
  <c r="Y2107"/>
  <c r="W2107"/>
  <c r="V2107"/>
  <c r="U2107"/>
  <c r="T2107"/>
  <c r="S2107"/>
  <c r="R2107"/>
  <c r="Q2107"/>
  <c r="P2107"/>
  <c r="AA2109"/>
  <c r="AB2109"/>
  <c r="AH2109"/>
  <c r="J2109"/>
  <c r="K2109"/>
  <c r="L2109"/>
  <c r="M2109"/>
  <c r="N2109"/>
  <c r="O2109"/>
  <c r="AA2108"/>
  <c r="AB2108"/>
  <c r="AH2108"/>
  <c r="J2108"/>
  <c r="K2108"/>
  <c r="L2108"/>
  <c r="M2108"/>
  <c r="N2108"/>
  <c r="O2108"/>
  <c r="AA2107"/>
  <c r="AB2107"/>
  <c r="AH2107"/>
  <c r="J2107"/>
  <c r="K2107"/>
  <c r="L2107"/>
  <c r="M2107"/>
  <c r="N2107"/>
  <c r="O2107"/>
  <c r="AH2106"/>
  <c r="AH2105"/>
  <c r="AH2104"/>
  <c r="AH2103"/>
  <c r="AH2102"/>
  <c r="AH2101"/>
  <c r="AH2100"/>
  <c r="AH2099"/>
  <c r="AH2098"/>
  <c r="AH2097"/>
  <c r="AH2096"/>
  <c r="AH2095"/>
  <c r="AH2094"/>
  <c r="AH2093"/>
  <c r="AH2092"/>
  <c r="AH2091"/>
  <c r="AH2090"/>
  <c r="AH2089"/>
  <c r="AH2088"/>
  <c r="AH2087"/>
  <c r="AH2086"/>
  <c r="AH2085"/>
  <c r="AH2084"/>
  <c r="AH2083"/>
  <c r="AH2082"/>
  <c r="AH2081"/>
  <c r="AH2080"/>
  <c r="AH2079"/>
  <c r="AH2078"/>
  <c r="AH2077"/>
  <c r="AH2076"/>
  <c r="AH2075"/>
  <c r="AH2074"/>
  <c r="AH2073"/>
  <c r="AH2072"/>
  <c r="AH2071"/>
  <c r="AH2070"/>
  <c r="AH2069"/>
  <c r="AH2068"/>
  <c r="AH1047"/>
  <c r="AH1046"/>
  <c r="AH1045"/>
  <c r="AH1044"/>
  <c r="AH1043"/>
  <c r="AH1042"/>
  <c r="AH1041"/>
  <c r="AH1040"/>
  <c r="AH1039"/>
  <c r="AH1038"/>
  <c r="AH1037"/>
  <c r="AH1036"/>
  <c r="AH1035"/>
  <c r="AH1034"/>
  <c r="AH1033"/>
  <c r="AH1032"/>
  <c r="AH1031"/>
  <c r="AH1030"/>
  <c r="AH1029"/>
  <c r="AH1028"/>
  <c r="AH1027"/>
  <c r="AH1026"/>
  <c r="AH1025"/>
  <c r="AH1024"/>
  <c r="AH1023"/>
  <c r="AH1022"/>
  <c r="AH1021"/>
  <c r="AH1020"/>
  <c r="AH1019"/>
  <c r="AH1018"/>
  <c r="AH1017"/>
  <c r="AH1016"/>
  <c r="AH1015"/>
  <c r="AH1014"/>
  <c r="AH1013"/>
  <c r="AH1012"/>
  <c r="AH1011"/>
  <c r="AH1010"/>
  <c r="AH1009"/>
  <c r="AH1008"/>
  <c r="AH1007"/>
  <c r="AH1006"/>
  <c r="AH1005"/>
  <c r="AH1004"/>
  <c r="AH1003"/>
  <c r="AH1002"/>
  <c r="AH1001"/>
  <c r="AH1000"/>
  <c r="AH999"/>
  <c r="AH998"/>
  <c r="AH997"/>
  <c r="AH996"/>
  <c r="AH995"/>
  <c r="AH994"/>
  <c r="AH993"/>
  <c r="AH992"/>
  <c r="AH991"/>
  <c r="AH990"/>
  <c r="AH989"/>
  <c r="AH988"/>
  <c r="AH987"/>
  <c r="AH986"/>
  <c r="AH985"/>
  <c r="AH984"/>
  <c r="AH983"/>
  <c r="AH982"/>
  <c r="AH981"/>
  <c r="AH980"/>
  <c r="AH979"/>
  <c r="AH978"/>
  <c r="AH977"/>
  <c r="AH976"/>
  <c r="AH975"/>
  <c r="AH974"/>
  <c r="AH973"/>
  <c r="AH972"/>
  <c r="AH971"/>
  <c r="AH970"/>
  <c r="AH969"/>
  <c r="AH968"/>
  <c r="AH967"/>
  <c r="AH966"/>
  <c r="AH965"/>
  <c r="AH964"/>
  <c r="AH963"/>
  <c r="AH962"/>
  <c r="AH961"/>
  <c r="AH960"/>
  <c r="AH959"/>
  <c r="AH958"/>
  <c r="AH957"/>
  <c r="AH956"/>
  <c r="AH955"/>
  <c r="AH954"/>
  <c r="AH953"/>
  <c r="AH952"/>
  <c r="AH951"/>
  <c r="AH950"/>
  <c r="AH949"/>
  <c r="AH948"/>
  <c r="AH947"/>
  <c r="AH946"/>
  <c r="AH945"/>
  <c r="AH944"/>
  <c r="AH943"/>
  <c r="AH942"/>
  <c r="AH941"/>
  <c r="AH940"/>
  <c r="AH939"/>
  <c r="AH938"/>
  <c r="AH937"/>
  <c r="AH936"/>
  <c r="AH935"/>
  <c r="AH934"/>
  <c r="AH933"/>
  <c r="AH932"/>
  <c r="AH931"/>
  <c r="AH930"/>
  <c r="AH929"/>
  <c r="AH928"/>
  <c r="AH927"/>
  <c r="AH926"/>
  <c r="AH925"/>
  <c r="AH924"/>
  <c r="AH923"/>
  <c r="AH922"/>
  <c r="AH921"/>
  <c r="AH920"/>
  <c r="AH919"/>
  <c r="AH918"/>
  <c r="AH917"/>
  <c r="AH916"/>
  <c r="AH915"/>
  <c r="AH914"/>
  <c r="AH913"/>
  <c r="AH912"/>
  <c r="AH911"/>
  <c r="AH910"/>
  <c r="AH909"/>
  <c r="AH908"/>
  <c r="AH907"/>
  <c r="AH906"/>
  <c r="AH905"/>
  <c r="AH904"/>
  <c r="AH903"/>
  <c r="AH902"/>
  <c r="AH901"/>
  <c r="AH900"/>
  <c r="AH899"/>
  <c r="AH898"/>
  <c r="AH897"/>
  <c r="AH896"/>
  <c r="AH895"/>
  <c r="AH894"/>
  <c r="AH893"/>
  <c r="AH892"/>
  <c r="AH891"/>
  <c r="AH890"/>
  <c r="AH889"/>
  <c r="AH888"/>
  <c r="AH887"/>
  <c r="AH884"/>
  <c r="AH883"/>
  <c r="AH882"/>
  <c r="AH881"/>
  <c r="AH880"/>
  <c r="AH879"/>
  <c r="AH878"/>
  <c r="AH877"/>
  <c r="AH876"/>
  <c r="AH875"/>
  <c r="AH874"/>
  <c r="AH873"/>
  <c r="AH872"/>
  <c r="AH871"/>
  <c r="AH870"/>
  <c r="AH869"/>
  <c r="AH868"/>
  <c r="AH867"/>
  <c r="AH866"/>
  <c r="AH865"/>
  <c r="AH864"/>
  <c r="AH863"/>
  <c r="AH862"/>
  <c r="AH861"/>
  <c r="AH860"/>
  <c r="AH859"/>
  <c r="AH858"/>
  <c r="AH857"/>
  <c r="AH856"/>
  <c r="AH855"/>
  <c r="AH854"/>
  <c r="AH853"/>
  <c r="AH852"/>
  <c r="AH851"/>
  <c r="AH850"/>
  <c r="AH849"/>
  <c r="AH848"/>
  <c r="AH847"/>
  <c r="AH846"/>
  <c r="AH845"/>
  <c r="AH844"/>
  <c r="AH843"/>
  <c r="AH842"/>
  <c r="AH841"/>
  <c r="AH840"/>
  <c r="AH839"/>
  <c r="AH838"/>
  <c r="AH837"/>
  <c r="AH836"/>
  <c r="AH835"/>
  <c r="AH834"/>
  <c r="AH833"/>
  <c r="AH832"/>
  <c r="AH831"/>
  <c r="AH830"/>
  <c r="AH829"/>
  <c r="AH828"/>
  <c r="AH827"/>
  <c r="AH826"/>
  <c r="AH825"/>
  <c r="AH824"/>
  <c r="AH823"/>
  <c r="AH822"/>
  <c r="AH821"/>
  <c r="AH820"/>
  <c r="AH819"/>
  <c r="AH818"/>
  <c r="AH817"/>
  <c r="AH816"/>
  <c r="AH815"/>
  <c r="AH814"/>
  <c r="AH813"/>
  <c r="AH812"/>
  <c r="AH811"/>
  <c r="AH810"/>
  <c r="AH809"/>
  <c r="AH808"/>
  <c r="AH807"/>
  <c r="AH806"/>
  <c r="AH805"/>
  <c r="AH804"/>
  <c r="AH803"/>
  <c r="AH802"/>
  <c r="AH801"/>
  <c r="AH800"/>
  <c r="AH799"/>
  <c r="AH798"/>
  <c r="AH797"/>
  <c r="AH796"/>
  <c r="AH795"/>
  <c r="AH794"/>
  <c r="AH793"/>
  <c r="AH792"/>
  <c r="AH791"/>
  <c r="AH790"/>
  <c r="AH789"/>
  <c r="AH788"/>
  <c r="AH787"/>
  <c r="AH786"/>
  <c r="AH785"/>
  <c r="AH784"/>
  <c r="AH783"/>
  <c r="AH782"/>
  <c r="AH781"/>
  <c r="AH780"/>
  <c r="AH779"/>
  <c r="AH778"/>
  <c r="AH777"/>
  <c r="AH776"/>
  <c r="AH775"/>
  <c r="AH774"/>
  <c r="AH773"/>
  <c r="AH772"/>
  <c r="AH771"/>
  <c r="AH770"/>
  <c r="AH769"/>
  <c r="AH768"/>
  <c r="AH767"/>
  <c r="AH766"/>
  <c r="AH765"/>
  <c r="AH764"/>
  <c r="AH763"/>
  <c r="AH762"/>
  <c r="AH761"/>
  <c r="AH760"/>
  <c r="AH759"/>
  <c r="AH758"/>
  <c r="AH757"/>
  <c r="AH756"/>
  <c r="AH755"/>
  <c r="AH754"/>
  <c r="AH753"/>
  <c r="AH752"/>
  <c r="AH751"/>
  <c r="AH750"/>
  <c r="AH749"/>
  <c r="AH748"/>
  <c r="Z2106"/>
  <c r="Y2106"/>
  <c r="W2106"/>
  <c r="V2106"/>
  <c r="U2106"/>
  <c r="T2106"/>
  <c r="S2106"/>
  <c r="R2106"/>
  <c r="Q2106"/>
  <c r="P2106"/>
  <c r="Z2105"/>
  <c r="Y2105"/>
  <c r="W2105"/>
  <c r="V2105"/>
  <c r="U2105"/>
  <c r="T2105"/>
  <c r="S2105"/>
  <c r="R2105"/>
  <c r="Q2105"/>
  <c r="P2105"/>
  <c r="AA2106"/>
  <c r="AB2106"/>
  <c r="J2106"/>
  <c r="K2106"/>
  <c r="L2106"/>
  <c r="M2106"/>
  <c r="N2106"/>
  <c r="O2106"/>
  <c r="AA2105"/>
  <c r="AB2105"/>
  <c r="J2105"/>
  <c r="K2105"/>
  <c r="L2105"/>
  <c r="M2105"/>
  <c r="N2105"/>
  <c r="O2105"/>
  <c r="Z2104"/>
  <c r="Y2104"/>
  <c r="W2104"/>
  <c r="V2104"/>
  <c r="U2104"/>
  <c r="T2104"/>
  <c r="S2104"/>
  <c r="R2104"/>
  <c r="Q2104"/>
  <c r="P2104"/>
  <c r="Z2103"/>
  <c r="Y2103"/>
  <c r="W2103"/>
  <c r="V2103"/>
  <c r="U2103"/>
  <c r="T2103"/>
  <c r="S2103"/>
  <c r="R2103"/>
  <c r="Q2103"/>
  <c r="P2103"/>
  <c r="Z2102"/>
  <c r="Y2102"/>
  <c r="W2102"/>
  <c r="V2102"/>
  <c r="U2102"/>
  <c r="T2102"/>
  <c r="S2102"/>
  <c r="R2102"/>
  <c r="Q2102"/>
  <c r="P2102"/>
  <c r="AA2104"/>
  <c r="AB2104"/>
  <c r="J2104"/>
  <c r="K2104"/>
  <c r="L2104"/>
  <c r="M2104"/>
  <c r="N2104"/>
  <c r="O2104"/>
  <c r="AA2103"/>
  <c r="AB2103"/>
  <c r="J2103"/>
  <c r="K2103"/>
  <c r="L2103"/>
  <c r="M2103"/>
  <c r="N2103"/>
  <c r="O2103"/>
  <c r="AA2102"/>
  <c r="AB2102"/>
  <c r="J2102"/>
  <c r="K2102"/>
  <c r="L2102"/>
  <c r="M2102"/>
  <c r="N2102"/>
  <c r="O2102"/>
  <c r="Z2101"/>
  <c r="Y2101"/>
  <c r="W2101"/>
  <c r="V2101"/>
  <c r="U2101"/>
  <c r="T2101"/>
  <c r="S2101"/>
  <c r="R2101"/>
  <c r="Q2101"/>
  <c r="P2101"/>
  <c r="Z2100"/>
  <c r="Y2100"/>
  <c r="W2100"/>
  <c r="V2100"/>
  <c r="U2100"/>
  <c r="T2100"/>
  <c r="S2100"/>
  <c r="R2100"/>
  <c r="Q2100"/>
  <c r="P2100"/>
  <c r="Z2099"/>
  <c r="Y2099"/>
  <c r="W2099"/>
  <c r="V2099"/>
  <c r="U2099"/>
  <c r="T2099"/>
  <c r="S2099"/>
  <c r="R2099"/>
  <c r="Q2099"/>
  <c r="P2099"/>
  <c r="AA2101"/>
  <c r="AB2101"/>
  <c r="J2101"/>
  <c r="K2101"/>
  <c r="L2101"/>
  <c r="M2101"/>
  <c r="N2101"/>
  <c r="O2101"/>
  <c r="AA2100"/>
  <c r="AB2100"/>
  <c r="J2100"/>
  <c r="K2100"/>
  <c r="L2100"/>
  <c r="M2100"/>
  <c r="N2100"/>
  <c r="O2100"/>
  <c r="AA2099"/>
  <c r="AB2099"/>
  <c r="J2099"/>
  <c r="K2099"/>
  <c r="L2099"/>
  <c r="M2099"/>
  <c r="N2099"/>
  <c r="O2099"/>
  <c r="Z2098"/>
  <c r="Y2098"/>
  <c r="W2098"/>
  <c r="V2098"/>
  <c r="U2098"/>
  <c r="T2098"/>
  <c r="S2098"/>
  <c r="R2098"/>
  <c r="Q2098"/>
  <c r="P2098"/>
  <c r="AA2098"/>
  <c r="AB2098"/>
  <c r="J2098"/>
  <c r="K2098"/>
  <c r="L2098"/>
  <c r="M2098"/>
  <c r="N2098"/>
  <c r="O2098"/>
  <c r="Z2097"/>
  <c r="Y2097"/>
  <c r="W2097"/>
  <c r="V2097"/>
  <c r="U2097"/>
  <c r="T2097"/>
  <c r="S2097"/>
  <c r="R2097"/>
  <c r="Q2097"/>
  <c r="P2097"/>
  <c r="Z2096"/>
  <c r="Y2096"/>
  <c r="W2096"/>
  <c r="V2096"/>
  <c r="U2096"/>
  <c r="T2096"/>
  <c r="S2096"/>
  <c r="R2096"/>
  <c r="Q2096"/>
  <c r="P2096"/>
  <c r="Z2095"/>
  <c r="Y2095"/>
  <c r="W2095"/>
  <c r="V2095"/>
  <c r="U2095"/>
  <c r="T2095"/>
  <c r="S2095"/>
  <c r="R2095"/>
  <c r="Q2095"/>
  <c r="P2095"/>
  <c r="Z2094"/>
  <c r="Y2094"/>
  <c r="W2094"/>
  <c r="V2094"/>
  <c r="U2094"/>
  <c r="T2094"/>
  <c r="S2094"/>
  <c r="R2094"/>
  <c r="Q2094"/>
  <c r="P2094"/>
  <c r="Z2093"/>
  <c r="Y2093"/>
  <c r="W2093"/>
  <c r="V2093"/>
  <c r="U2093"/>
  <c r="T2093"/>
  <c r="S2093"/>
  <c r="R2093"/>
  <c r="Q2093"/>
  <c r="P2093"/>
  <c r="AA2097"/>
  <c r="AB2097"/>
  <c r="J2097"/>
  <c r="K2097"/>
  <c r="L2097"/>
  <c r="M2097"/>
  <c r="N2097"/>
  <c r="O2097"/>
  <c r="AA2096"/>
  <c r="AB2096"/>
  <c r="J2096"/>
  <c r="K2096"/>
  <c r="L2096"/>
  <c r="M2096"/>
  <c r="N2096"/>
  <c r="O2096"/>
  <c r="AA2095"/>
  <c r="AB2095"/>
  <c r="J2095"/>
  <c r="K2095"/>
  <c r="L2095"/>
  <c r="M2095"/>
  <c r="N2095"/>
  <c r="O2095"/>
  <c r="AA2094"/>
  <c r="AB2094"/>
  <c r="J2094"/>
  <c r="K2094"/>
  <c r="L2094"/>
  <c r="M2094"/>
  <c r="N2094"/>
  <c r="O2094"/>
  <c r="AA2093"/>
  <c r="AB2093"/>
  <c r="J2093"/>
  <c r="K2093"/>
  <c r="L2093"/>
  <c r="M2093"/>
  <c r="N2093"/>
  <c r="O2093"/>
  <c r="Z2092"/>
  <c r="Y2092"/>
  <c r="W2092"/>
  <c r="V2092"/>
  <c r="U2092"/>
  <c r="T2092"/>
  <c r="S2092"/>
  <c r="R2092"/>
  <c r="Q2092"/>
  <c r="P2092"/>
  <c r="Z2091"/>
  <c r="Y2091"/>
  <c r="W2091"/>
  <c r="V2091"/>
  <c r="U2091"/>
  <c r="T2091"/>
  <c r="S2091"/>
  <c r="R2091"/>
  <c r="Q2091"/>
  <c r="P2091"/>
  <c r="Z2090"/>
  <c r="Y2090"/>
  <c r="W2090"/>
  <c r="V2090"/>
  <c r="U2090"/>
  <c r="T2090"/>
  <c r="S2090"/>
  <c r="R2090"/>
  <c r="Q2090"/>
  <c r="P2090"/>
  <c r="Z2089"/>
  <c r="Y2089"/>
  <c r="W2089"/>
  <c r="V2089"/>
  <c r="U2089"/>
  <c r="T2089"/>
  <c r="S2089"/>
  <c r="R2089"/>
  <c r="Q2089"/>
  <c r="P2089"/>
  <c r="Z2088"/>
  <c r="Y2088"/>
  <c r="W2088"/>
  <c r="V2088"/>
  <c r="U2088"/>
  <c r="T2088"/>
  <c r="S2088"/>
  <c r="R2088"/>
  <c r="Q2088"/>
  <c r="P2088"/>
  <c r="Z2087"/>
  <c r="Y2087"/>
  <c r="W2087"/>
  <c r="V2087"/>
  <c r="U2087"/>
  <c r="T2087"/>
  <c r="S2087"/>
  <c r="R2087"/>
  <c r="Q2087"/>
  <c r="P2087"/>
  <c r="AA2092"/>
  <c r="AB2092"/>
  <c r="J2092"/>
  <c r="K2092"/>
  <c r="L2092"/>
  <c r="M2092"/>
  <c r="N2092"/>
  <c r="O2092"/>
  <c r="AA2091"/>
  <c r="AB2091"/>
  <c r="J2091"/>
  <c r="K2091"/>
  <c r="L2091"/>
  <c r="M2091"/>
  <c r="N2091"/>
  <c r="O2091"/>
  <c r="AA2090"/>
  <c r="AB2090"/>
  <c r="J2090"/>
  <c r="K2090"/>
  <c r="L2090"/>
  <c r="M2090"/>
  <c r="N2090"/>
  <c r="O2090"/>
  <c r="AA2089"/>
  <c r="AB2089"/>
  <c r="J2089"/>
  <c r="K2089"/>
  <c r="L2089"/>
  <c r="M2089"/>
  <c r="N2089"/>
  <c r="O2089"/>
  <c r="AA2088"/>
  <c r="AB2088"/>
  <c r="J2088"/>
  <c r="K2088"/>
  <c r="L2088"/>
  <c r="M2088"/>
  <c r="N2088"/>
  <c r="O2088"/>
  <c r="AA2087"/>
  <c r="AB2087"/>
  <c r="J2087"/>
  <c r="K2087"/>
  <c r="L2087"/>
  <c r="M2087"/>
  <c r="N2087"/>
  <c r="O2087"/>
  <c r="Z2086"/>
  <c r="Y2086"/>
  <c r="W2086"/>
  <c r="V2086"/>
  <c r="U2086"/>
  <c r="T2086"/>
  <c r="S2086"/>
  <c r="R2086"/>
  <c r="Q2086"/>
  <c r="P2086"/>
  <c r="Z2085"/>
  <c r="Y2085"/>
  <c r="W2085"/>
  <c r="V2085"/>
  <c r="U2085"/>
  <c r="T2085"/>
  <c r="S2085"/>
  <c r="R2085"/>
  <c r="Q2085"/>
  <c r="P2085"/>
  <c r="Z2084"/>
  <c r="Y2084"/>
  <c r="W2084"/>
  <c r="V2084"/>
  <c r="U2084"/>
  <c r="T2084"/>
  <c r="S2084"/>
  <c r="R2084"/>
  <c r="Q2084"/>
  <c r="P2084"/>
  <c r="Z2083"/>
  <c r="Y2083"/>
  <c r="W2083"/>
  <c r="V2083"/>
  <c r="U2083"/>
  <c r="T2083"/>
  <c r="S2083"/>
  <c r="R2083"/>
  <c r="Q2083"/>
  <c r="P2083"/>
  <c r="Z2082"/>
  <c r="Y2082"/>
  <c r="W2082"/>
  <c r="V2082"/>
  <c r="U2082"/>
  <c r="T2082"/>
  <c r="S2082"/>
  <c r="R2082"/>
  <c r="Q2082"/>
  <c r="P2082"/>
  <c r="Z2081"/>
  <c r="Y2081"/>
  <c r="W2081"/>
  <c r="V2081"/>
  <c r="U2081"/>
  <c r="T2081"/>
  <c r="S2081"/>
  <c r="R2081"/>
  <c r="Q2081"/>
  <c r="P2081"/>
  <c r="Z2080"/>
  <c r="Y2080"/>
  <c r="W2080"/>
  <c r="V2080"/>
  <c r="U2080"/>
  <c r="T2080"/>
  <c r="S2080"/>
  <c r="R2080"/>
  <c r="Q2080"/>
  <c r="P2080"/>
  <c r="AA2086"/>
  <c r="AB2086"/>
  <c r="J2086"/>
  <c r="K2086"/>
  <c r="L2086"/>
  <c r="M2086"/>
  <c r="N2086"/>
  <c r="O2086"/>
  <c r="AA2085"/>
  <c r="AB2085"/>
  <c r="J2085"/>
  <c r="K2085"/>
  <c r="L2085"/>
  <c r="M2085"/>
  <c r="N2085"/>
  <c r="O2085"/>
  <c r="AA2084"/>
  <c r="AB2084"/>
  <c r="J2084"/>
  <c r="K2084"/>
  <c r="L2084"/>
  <c r="M2084"/>
  <c r="N2084"/>
  <c r="O2084"/>
  <c r="AA2083"/>
  <c r="AB2083"/>
  <c r="J2083"/>
  <c r="K2083"/>
  <c r="L2083"/>
  <c r="M2083"/>
  <c r="N2083"/>
  <c r="O2083"/>
  <c r="AA2082"/>
  <c r="AB2082"/>
  <c r="J2082"/>
  <c r="K2082"/>
  <c r="L2082"/>
  <c r="M2082"/>
  <c r="N2082"/>
  <c r="O2082"/>
  <c r="AA2081"/>
  <c r="AB2081"/>
  <c r="J2081"/>
  <c r="K2081"/>
  <c r="L2081"/>
  <c r="M2081"/>
  <c r="N2081"/>
  <c r="O2081"/>
  <c r="AA2080"/>
  <c r="AB2080"/>
  <c r="J2080"/>
  <c r="K2080"/>
  <c r="L2080"/>
  <c r="M2080"/>
  <c r="N2080"/>
  <c r="O2080"/>
  <c r="Z2079"/>
  <c r="Y2079"/>
  <c r="W2079"/>
  <c r="V2079"/>
  <c r="U2079"/>
  <c r="T2079"/>
  <c r="S2079"/>
  <c r="R2079"/>
  <c r="Q2079"/>
  <c r="P2079"/>
  <c r="Z2078"/>
  <c r="Y2078"/>
  <c r="W2078"/>
  <c r="V2078"/>
  <c r="U2078"/>
  <c r="T2078"/>
  <c r="S2078"/>
  <c r="R2078"/>
  <c r="Q2078"/>
  <c r="P2078"/>
  <c r="Z2077"/>
  <c r="Y2077"/>
  <c r="W2077"/>
  <c r="V2077"/>
  <c r="U2077"/>
  <c r="T2077"/>
  <c r="S2077"/>
  <c r="R2077"/>
  <c r="Q2077"/>
  <c r="P2077"/>
  <c r="Z2076"/>
  <c r="Y2076"/>
  <c r="W2076"/>
  <c r="V2076"/>
  <c r="U2076"/>
  <c r="T2076"/>
  <c r="S2076"/>
  <c r="R2076"/>
  <c r="Q2076"/>
  <c r="P2076"/>
  <c r="AA2079"/>
  <c r="AB2079"/>
  <c r="J2079"/>
  <c r="K2079"/>
  <c r="L2079"/>
  <c r="M2079"/>
  <c r="N2079"/>
  <c r="O2079"/>
  <c r="AA2078"/>
  <c r="AB2078"/>
  <c r="J2078"/>
  <c r="K2078"/>
  <c r="L2078"/>
  <c r="M2078"/>
  <c r="N2078"/>
  <c r="O2078"/>
  <c r="AA2077"/>
  <c r="AB2077"/>
  <c r="J2077"/>
  <c r="K2077"/>
  <c r="L2077"/>
  <c r="M2077"/>
  <c r="N2077"/>
  <c r="O2077"/>
  <c r="AA2076"/>
  <c r="AB2076"/>
  <c r="J2076"/>
  <c r="K2076"/>
  <c r="L2076"/>
  <c r="M2076"/>
  <c r="N2076"/>
  <c r="O2076"/>
  <c r="AB2075"/>
  <c r="AA2075"/>
  <c r="Z2075"/>
  <c r="Y2075"/>
  <c r="W2075"/>
  <c r="V2075"/>
  <c r="U2075"/>
  <c r="T2075"/>
  <c r="S2075"/>
  <c r="R2075"/>
  <c r="Q2075"/>
  <c r="P2075"/>
  <c r="AB2074"/>
  <c r="AA2074"/>
  <c r="Z2074"/>
  <c r="Y2074"/>
  <c r="W2074"/>
  <c r="V2074"/>
  <c r="U2074"/>
  <c r="T2074"/>
  <c r="S2074"/>
  <c r="R2074"/>
  <c r="Q2074"/>
  <c r="P2074"/>
  <c r="J2075"/>
  <c r="K2075"/>
  <c r="L2075"/>
  <c r="M2075"/>
  <c r="N2075"/>
  <c r="O2075"/>
  <c r="J2074"/>
  <c r="K2074"/>
  <c r="L2074"/>
  <c r="M2074"/>
  <c r="N2074"/>
  <c r="O2074"/>
  <c r="Z2073"/>
  <c r="Y2073"/>
  <c r="W2073"/>
  <c r="V2073"/>
  <c r="U2073"/>
  <c r="T2073"/>
  <c r="S2073"/>
  <c r="R2073"/>
  <c r="Q2073"/>
  <c r="P2073"/>
  <c r="Z2072"/>
  <c r="Y2072"/>
  <c r="W2072"/>
  <c r="V2072"/>
  <c r="U2072"/>
  <c r="T2072"/>
  <c r="S2072"/>
  <c r="R2072"/>
  <c r="Q2072"/>
  <c r="P2072"/>
  <c r="AA2073"/>
  <c r="AB2073"/>
  <c r="J2073"/>
  <c r="K2073"/>
  <c r="L2073"/>
  <c r="M2073"/>
  <c r="N2073"/>
  <c r="O2073"/>
  <c r="AA2072"/>
  <c r="AB2072"/>
  <c r="J2072"/>
  <c r="K2072"/>
  <c r="L2072"/>
  <c r="M2072"/>
  <c r="N2072"/>
  <c r="O2072"/>
  <c r="AB2071"/>
  <c r="AA2071"/>
  <c r="Z2071"/>
  <c r="Y2071"/>
  <c r="W2071"/>
  <c r="V2071"/>
  <c r="U2071"/>
  <c r="T2071"/>
  <c r="S2071"/>
  <c r="R2071"/>
  <c r="Q2071"/>
  <c r="P2071"/>
  <c r="O2071"/>
  <c r="N2071"/>
  <c r="M2071"/>
  <c r="L2071"/>
  <c r="K2071"/>
  <c r="J2071"/>
  <c r="AB2070"/>
  <c r="AA2070"/>
  <c r="Z2070"/>
  <c r="Y2070"/>
  <c r="W2070"/>
  <c r="V2070"/>
  <c r="U2070"/>
  <c r="T2070"/>
  <c r="S2070"/>
  <c r="R2070"/>
  <c r="Q2070"/>
  <c r="P2070"/>
  <c r="O2070"/>
  <c r="N2070"/>
  <c r="M2070"/>
  <c r="L2070"/>
  <c r="K2070"/>
  <c r="J2070"/>
  <c r="AB2069"/>
  <c r="AA2069"/>
  <c r="Z2069"/>
  <c r="Y2069"/>
  <c r="W2069"/>
  <c r="V2069"/>
  <c r="U2069"/>
  <c r="T2069"/>
  <c r="S2069"/>
  <c r="R2069"/>
  <c r="Q2069"/>
  <c r="P2069"/>
  <c r="O2069"/>
  <c r="N2069"/>
  <c r="M2069"/>
  <c r="L2069"/>
  <c r="K2069"/>
  <c r="J2069"/>
  <c r="AB2068"/>
  <c r="AA2068"/>
  <c r="Z2068"/>
  <c r="Y2068"/>
  <c r="W2068"/>
  <c r="V2068"/>
  <c r="U2068"/>
  <c r="T2068"/>
  <c r="S2068"/>
  <c r="R2068"/>
  <c r="Q2068"/>
  <c r="P2068"/>
  <c r="O2068"/>
  <c r="N2068"/>
  <c r="M2068"/>
  <c r="L2068"/>
  <c r="K2068"/>
  <c r="J2068"/>
  <c r="Z1047"/>
  <c r="Y1047"/>
  <c r="W1047"/>
  <c r="V1047"/>
  <c r="U1047"/>
  <c r="T1047"/>
  <c r="S1047"/>
  <c r="R1047"/>
  <c r="Q1047"/>
  <c r="P1047"/>
  <c r="AA1047"/>
  <c r="AB1047"/>
  <c r="J1047"/>
  <c r="K1047"/>
  <c r="L1047"/>
  <c r="M1047"/>
  <c r="N1047"/>
  <c r="O1047"/>
  <c r="O109" i="2"/>
  <c r="O108"/>
  <c r="N109"/>
  <c r="K109"/>
  <c r="L109"/>
  <c r="M109"/>
  <c r="H109"/>
  <c r="I109"/>
  <c r="J109"/>
  <c r="N108"/>
  <c r="K108"/>
  <c r="L108"/>
  <c r="M108"/>
  <c r="H108"/>
  <c r="I108"/>
  <c r="J108"/>
  <c r="P1045" i="1"/>
  <c r="Q1045"/>
  <c r="R1045"/>
  <c r="S1045"/>
  <c r="T1045"/>
  <c r="U1045"/>
  <c r="V1045"/>
  <c r="W1045"/>
  <c r="Y1045"/>
  <c r="Z1045"/>
  <c r="P1046"/>
  <c r="Q1046"/>
  <c r="R1046"/>
  <c r="S1046"/>
  <c r="T1046"/>
  <c r="U1046"/>
  <c r="V1046"/>
  <c r="W1046"/>
  <c r="Y1046"/>
  <c r="Z1046"/>
  <c r="AA1046"/>
  <c r="AB1046"/>
  <c r="J1046"/>
  <c r="K1046"/>
  <c r="L1046"/>
  <c r="M1046"/>
  <c r="N1046"/>
  <c r="O1046"/>
  <c r="AA1045"/>
  <c r="AB1045"/>
  <c r="J1045"/>
  <c r="K1045"/>
  <c r="L1045"/>
  <c r="M1045"/>
  <c r="N1045"/>
  <c r="O1045"/>
  <c r="O107" i="2"/>
  <c r="O106"/>
  <c r="N107"/>
  <c r="K107"/>
  <c r="L107"/>
  <c r="M107"/>
  <c r="H107"/>
  <c r="I107"/>
  <c r="J107"/>
  <c r="N106"/>
  <c r="K106"/>
  <c r="L106"/>
  <c r="M106"/>
  <c r="H106"/>
  <c r="I106"/>
  <c r="J106"/>
  <c r="Z1044" i="1"/>
  <c r="Y1044"/>
  <c r="W1044"/>
  <c r="V1044"/>
  <c r="U1044"/>
  <c r="T1044"/>
  <c r="S1044"/>
  <c r="R1044"/>
  <c r="Q1044"/>
  <c r="P1044"/>
  <c r="Z1043"/>
  <c r="Y1043"/>
  <c r="W1043"/>
  <c r="V1043"/>
  <c r="U1043"/>
  <c r="T1043"/>
  <c r="S1043"/>
  <c r="R1043"/>
  <c r="Q1043"/>
  <c r="P1043"/>
  <c r="AA1044"/>
  <c r="AB1044"/>
  <c r="J1044"/>
  <c r="K1044"/>
  <c r="L1044"/>
  <c r="M1044"/>
  <c r="N1044"/>
  <c r="O1044"/>
  <c r="AA1043"/>
  <c r="AB1043"/>
  <c r="J1043"/>
  <c r="K1043"/>
  <c r="L1043"/>
  <c r="M1043"/>
  <c r="N1043"/>
  <c r="O1043"/>
  <c r="O105" i="2"/>
  <c r="O104"/>
  <c r="O103"/>
  <c r="O102"/>
  <c r="N105"/>
  <c r="K105"/>
  <c r="L105"/>
  <c r="M105"/>
  <c r="H105"/>
  <c r="I105"/>
  <c r="J105"/>
  <c r="N104"/>
  <c r="K104"/>
  <c r="L104"/>
  <c r="M104"/>
  <c r="H104"/>
  <c r="I104"/>
  <c r="J104"/>
  <c r="Z1042" i="1"/>
  <c r="Y1042"/>
  <c r="W1042"/>
  <c r="V1042"/>
  <c r="U1042"/>
  <c r="T1042"/>
  <c r="S1042"/>
  <c r="R1042"/>
  <c r="Q1042"/>
  <c r="P1042"/>
  <c r="Z1041"/>
  <c r="Y1041"/>
  <c r="W1041"/>
  <c r="V1041"/>
  <c r="U1041"/>
  <c r="T1041"/>
  <c r="S1041"/>
  <c r="R1041"/>
  <c r="Q1041"/>
  <c r="P1041"/>
  <c r="AA1042"/>
  <c r="AB1042"/>
  <c r="J1042"/>
  <c r="K1042"/>
  <c r="L1042"/>
  <c r="M1042"/>
  <c r="N1042"/>
  <c r="O1042"/>
  <c r="AA1041"/>
  <c r="AB1041"/>
  <c r="J1041"/>
  <c r="K1041"/>
  <c r="L1041"/>
  <c r="M1041"/>
  <c r="N1041"/>
  <c r="O1041"/>
  <c r="N103" i="2"/>
  <c r="K103"/>
  <c r="L103"/>
  <c r="M103"/>
  <c r="H103"/>
  <c r="I103"/>
  <c r="J103"/>
  <c r="N102"/>
  <c r="K102"/>
  <c r="L102"/>
  <c r="M102"/>
  <c r="H102"/>
  <c r="I102"/>
  <c r="J102"/>
  <c r="Z1040" i="1"/>
  <c r="Y1040"/>
  <c r="W1040"/>
  <c r="V1040"/>
  <c r="U1040"/>
  <c r="T1040"/>
  <c r="S1040"/>
  <c r="R1040"/>
  <c r="Q1040"/>
  <c r="P1040"/>
  <c r="AA1040"/>
  <c r="AB1040"/>
  <c r="J1040"/>
  <c r="K1040"/>
  <c r="L1040"/>
  <c r="M1040"/>
  <c r="N1040"/>
  <c r="O1040"/>
  <c r="Z1039"/>
  <c r="Y1039"/>
  <c r="W1039"/>
  <c r="V1039"/>
  <c r="U1039"/>
  <c r="T1039"/>
  <c r="S1039"/>
  <c r="R1039"/>
  <c r="Q1039"/>
  <c r="P1039"/>
  <c r="AA1039"/>
  <c r="AB1039"/>
  <c r="J1039"/>
  <c r="K1039"/>
  <c r="L1039"/>
  <c r="M1039"/>
  <c r="N1039"/>
  <c r="O1039"/>
  <c r="Z1038"/>
  <c r="Y1038"/>
  <c r="W1038"/>
  <c r="V1038"/>
  <c r="U1038"/>
  <c r="T1038"/>
  <c r="S1038"/>
  <c r="R1038"/>
  <c r="Q1038"/>
  <c r="P1038"/>
  <c r="Z1037"/>
  <c r="Y1037"/>
  <c r="W1037"/>
  <c r="V1037"/>
  <c r="U1037"/>
  <c r="T1037"/>
  <c r="S1037"/>
  <c r="R1037"/>
  <c r="Q1037"/>
  <c r="P1037"/>
  <c r="O101" i="2"/>
  <c r="N101"/>
  <c r="K101"/>
  <c r="L101"/>
  <c r="M101"/>
  <c r="H101"/>
  <c r="I101"/>
  <c r="J101"/>
  <c r="AA1038" i="1"/>
  <c r="AB1038"/>
  <c r="J1038"/>
  <c r="K1038"/>
  <c r="L1038"/>
  <c r="M1038"/>
  <c r="N1038"/>
  <c r="O1038"/>
  <c r="AA1037"/>
  <c r="AB1037"/>
  <c r="J1037"/>
  <c r="K1037"/>
  <c r="L1037"/>
  <c r="M1037"/>
  <c r="N1037"/>
  <c r="O1037"/>
  <c r="P1036"/>
  <c r="Q1036"/>
  <c r="R1036"/>
  <c r="S1036"/>
  <c r="T1036"/>
  <c r="U1036"/>
  <c r="V1036"/>
  <c r="W1036"/>
  <c r="Y1036"/>
  <c r="Z1036"/>
  <c r="AA1036"/>
  <c r="AB1036"/>
  <c r="J1036"/>
  <c r="K1036"/>
  <c r="L1036"/>
  <c r="M1036"/>
  <c r="N1036"/>
  <c r="O1036"/>
  <c r="O100" i="2"/>
  <c r="N100"/>
  <c r="K100"/>
  <c r="L100"/>
  <c r="M100"/>
  <c r="H100"/>
  <c r="I100"/>
  <c r="J100"/>
  <c r="P1033" i="1"/>
  <c r="Q1033"/>
  <c r="R1033"/>
  <c r="S1033"/>
  <c r="T1033"/>
  <c r="U1033"/>
  <c r="V1033"/>
  <c r="W1033"/>
  <c r="Y1033"/>
  <c r="Z1033"/>
  <c r="P1034"/>
  <c r="Q1034"/>
  <c r="R1034"/>
  <c r="S1034"/>
  <c r="T1034"/>
  <c r="U1034"/>
  <c r="V1034"/>
  <c r="W1034"/>
  <c r="Y1034"/>
  <c r="Z1034"/>
  <c r="P1035"/>
  <c r="Q1035"/>
  <c r="R1035"/>
  <c r="S1035"/>
  <c r="T1035"/>
  <c r="U1035"/>
  <c r="V1035"/>
  <c r="W1035"/>
  <c r="Y1035"/>
  <c r="Z1035"/>
  <c r="AA1035"/>
  <c r="AB1035"/>
  <c r="J1035"/>
  <c r="K1035"/>
  <c r="L1035"/>
  <c r="M1035"/>
  <c r="N1035"/>
  <c r="O1035"/>
  <c r="AA1034"/>
  <c r="AB1034"/>
  <c r="J1034"/>
  <c r="K1034"/>
  <c r="L1034"/>
  <c r="M1034"/>
  <c r="N1034"/>
  <c r="O1034"/>
  <c r="AA1033"/>
  <c r="AB1033"/>
  <c r="J1033"/>
  <c r="K1033"/>
  <c r="L1033"/>
  <c r="M1033"/>
  <c r="N1033"/>
  <c r="O1033"/>
  <c r="P1029"/>
  <c r="Q1029"/>
  <c r="R1029"/>
  <c r="S1029"/>
  <c r="T1029"/>
  <c r="U1029"/>
  <c r="V1029"/>
  <c r="W1029"/>
  <c r="Y1029"/>
  <c r="Z1029"/>
  <c r="P1030"/>
  <c r="Q1030"/>
  <c r="R1030"/>
  <c r="S1030"/>
  <c r="T1030"/>
  <c r="U1030"/>
  <c r="V1030"/>
  <c r="W1030"/>
  <c r="Y1030"/>
  <c r="Z1030"/>
  <c r="P1031"/>
  <c r="Q1031"/>
  <c r="R1031"/>
  <c r="S1031"/>
  <c r="T1031"/>
  <c r="U1031"/>
  <c r="V1031"/>
  <c r="W1031"/>
  <c r="Y1031"/>
  <c r="Z1031"/>
  <c r="P1032"/>
  <c r="Q1032"/>
  <c r="R1032"/>
  <c r="S1032"/>
  <c r="T1032"/>
  <c r="U1032"/>
  <c r="V1032"/>
  <c r="W1032"/>
  <c r="Y1032"/>
  <c r="Z1032"/>
  <c r="AA1032"/>
  <c r="AB1032"/>
  <c r="J1032"/>
  <c r="K1032"/>
  <c r="L1032"/>
  <c r="M1032"/>
  <c r="N1032"/>
  <c r="O1032"/>
  <c r="AA1031"/>
  <c r="AB1031"/>
  <c r="J1031"/>
  <c r="K1031"/>
  <c r="L1031"/>
  <c r="M1031"/>
  <c r="N1031"/>
  <c r="O1031"/>
  <c r="AA1030"/>
  <c r="AB1030"/>
  <c r="J1030"/>
  <c r="K1030"/>
  <c r="L1030"/>
  <c r="M1030"/>
  <c r="N1030"/>
  <c r="O1030"/>
  <c r="AA1029"/>
  <c r="AB1029"/>
  <c r="J1029"/>
  <c r="K1029"/>
  <c r="L1029"/>
  <c r="M1029"/>
  <c r="N1029"/>
  <c r="O1029"/>
  <c r="P1025"/>
  <c r="Q1025"/>
  <c r="R1025"/>
  <c r="S1025"/>
  <c r="T1025"/>
  <c r="U1025"/>
  <c r="V1025"/>
  <c r="W1025"/>
  <c r="Y1025"/>
  <c r="Z1025"/>
  <c r="P1026"/>
  <c r="Q1026"/>
  <c r="R1026"/>
  <c r="S1026"/>
  <c r="T1026"/>
  <c r="U1026"/>
  <c r="V1026"/>
  <c r="W1026"/>
  <c r="Y1026"/>
  <c r="Z1026"/>
  <c r="P1027"/>
  <c r="Q1027"/>
  <c r="R1027"/>
  <c r="S1027"/>
  <c r="T1027"/>
  <c r="U1027"/>
  <c r="V1027"/>
  <c r="W1027"/>
  <c r="Y1027"/>
  <c r="Z1027"/>
  <c r="P1028"/>
  <c r="Q1028"/>
  <c r="R1028"/>
  <c r="S1028"/>
  <c r="T1028"/>
  <c r="U1028"/>
  <c r="V1028"/>
  <c r="W1028"/>
  <c r="Y1028"/>
  <c r="Z1028"/>
  <c r="AA1028"/>
  <c r="AB1028"/>
  <c r="J1028"/>
  <c r="K1028"/>
  <c r="L1028"/>
  <c r="M1028"/>
  <c r="N1028"/>
  <c r="O1028"/>
  <c r="AA1027"/>
  <c r="AB1027"/>
  <c r="J1027"/>
  <c r="K1027"/>
  <c r="L1027"/>
  <c r="M1027"/>
  <c r="N1027"/>
  <c r="O1027"/>
  <c r="AA1026"/>
  <c r="AB1026"/>
  <c r="J1026"/>
  <c r="K1026"/>
  <c r="L1026"/>
  <c r="M1026"/>
  <c r="N1026"/>
  <c r="O1026"/>
  <c r="AA1025"/>
  <c r="AB1025"/>
  <c r="J1025"/>
  <c r="K1025"/>
  <c r="L1025"/>
  <c r="M1025"/>
  <c r="N1025"/>
  <c r="O1025"/>
  <c r="P1021"/>
  <c r="Q1021"/>
  <c r="R1021"/>
  <c r="S1021"/>
  <c r="T1021"/>
  <c r="U1021"/>
  <c r="V1021"/>
  <c r="W1021"/>
  <c r="Y1021"/>
  <c r="Z1021"/>
  <c r="P1022"/>
  <c r="Q1022"/>
  <c r="R1022"/>
  <c r="S1022"/>
  <c r="T1022"/>
  <c r="U1022"/>
  <c r="V1022"/>
  <c r="W1022"/>
  <c r="Y1022"/>
  <c r="Z1022"/>
  <c r="P1023"/>
  <c r="Q1023"/>
  <c r="R1023"/>
  <c r="S1023"/>
  <c r="T1023"/>
  <c r="U1023"/>
  <c r="V1023"/>
  <c r="W1023"/>
  <c r="Y1023"/>
  <c r="Z1023"/>
  <c r="P1024"/>
  <c r="Q1024"/>
  <c r="R1024"/>
  <c r="S1024"/>
  <c r="T1024"/>
  <c r="U1024"/>
  <c r="V1024"/>
  <c r="W1024"/>
  <c r="Y1024"/>
  <c r="Z1024"/>
  <c r="AA1024"/>
  <c r="AB1024"/>
  <c r="J1024"/>
  <c r="K1024"/>
  <c r="L1024"/>
  <c r="M1024"/>
  <c r="N1024"/>
  <c r="O1024"/>
  <c r="AA1023"/>
  <c r="AB1023"/>
  <c r="J1023"/>
  <c r="K1023"/>
  <c r="L1023"/>
  <c r="M1023"/>
  <c r="N1023"/>
  <c r="O1023"/>
  <c r="AA1022"/>
  <c r="AB1022"/>
  <c r="J1022"/>
  <c r="K1022"/>
  <c r="L1022"/>
  <c r="M1022"/>
  <c r="N1022"/>
  <c r="O1022"/>
  <c r="AA1021"/>
  <c r="AB1021"/>
  <c r="J1021"/>
  <c r="K1021"/>
  <c r="L1021"/>
  <c r="M1021"/>
  <c r="N1021"/>
  <c r="O1021"/>
  <c r="Z1020"/>
  <c r="Y1020"/>
  <c r="W1020"/>
  <c r="V1020"/>
  <c r="U1020"/>
  <c r="T1020"/>
  <c r="S1020"/>
  <c r="R1020"/>
  <c r="Q1020"/>
  <c r="P1020"/>
  <c r="Z1019"/>
  <c r="Y1019"/>
  <c r="W1019"/>
  <c r="V1019"/>
  <c r="U1019"/>
  <c r="T1019"/>
  <c r="S1019"/>
  <c r="R1019"/>
  <c r="Q1019"/>
  <c r="P1019"/>
  <c r="Z1018"/>
  <c r="Y1018"/>
  <c r="W1018"/>
  <c r="V1018"/>
  <c r="U1018"/>
  <c r="T1018"/>
  <c r="S1018"/>
  <c r="R1018"/>
  <c r="Q1018"/>
  <c r="P1018"/>
  <c r="Z1017"/>
  <c r="Y1017"/>
  <c r="W1017"/>
  <c r="V1017"/>
  <c r="U1017"/>
  <c r="T1017"/>
  <c r="S1017"/>
  <c r="R1017"/>
  <c r="Q1017"/>
  <c r="P1017"/>
  <c r="AA1020"/>
  <c r="AB1020"/>
  <c r="J1020"/>
  <c r="K1020"/>
  <c r="L1020"/>
  <c r="M1020"/>
  <c r="N1020"/>
  <c r="O1020"/>
  <c r="AA1019"/>
  <c r="AB1019"/>
  <c r="J1019"/>
  <c r="K1019"/>
  <c r="L1019"/>
  <c r="M1019"/>
  <c r="N1019"/>
  <c r="O1019"/>
  <c r="AA1018"/>
  <c r="AB1018"/>
  <c r="J1018"/>
  <c r="K1018"/>
  <c r="L1018"/>
  <c r="M1018"/>
  <c r="N1018"/>
  <c r="O1018"/>
  <c r="AA1017"/>
  <c r="AB1017"/>
  <c r="J1017"/>
  <c r="K1017"/>
  <c r="L1017"/>
  <c r="M1017"/>
  <c r="N1017"/>
  <c r="O1017"/>
  <c r="Z1016"/>
  <c r="Y1016"/>
  <c r="W1016"/>
  <c r="V1016"/>
  <c r="U1016"/>
  <c r="T1016"/>
  <c r="S1016"/>
  <c r="R1016"/>
  <c r="Q1016"/>
  <c r="P1016"/>
  <c r="Z1015"/>
  <c r="Y1015"/>
  <c r="W1015"/>
  <c r="V1015"/>
  <c r="U1015"/>
  <c r="T1015"/>
  <c r="S1015"/>
  <c r="R1015"/>
  <c r="Q1015"/>
  <c r="P1015"/>
  <c r="Z1014"/>
  <c r="Y1014"/>
  <c r="W1014"/>
  <c r="V1014"/>
  <c r="U1014"/>
  <c r="T1014"/>
  <c r="S1014"/>
  <c r="R1014"/>
  <c r="Q1014"/>
  <c r="P1014"/>
  <c r="Z1013"/>
  <c r="Y1013"/>
  <c r="W1013"/>
  <c r="V1013"/>
  <c r="U1013"/>
  <c r="T1013"/>
  <c r="S1013"/>
  <c r="R1013"/>
  <c r="Q1013"/>
  <c r="P1013"/>
  <c r="AA1016"/>
  <c r="AB1016"/>
  <c r="J1016"/>
  <c r="K1016"/>
  <c r="L1016"/>
  <c r="M1016"/>
  <c r="N1016"/>
  <c r="O1016"/>
  <c r="AA1015"/>
  <c r="AB1015"/>
  <c r="J1015"/>
  <c r="K1015"/>
  <c r="L1015"/>
  <c r="M1015"/>
  <c r="N1015"/>
  <c r="O1015"/>
  <c r="AA1014"/>
  <c r="AB1014"/>
  <c r="J1014"/>
  <c r="K1014"/>
  <c r="L1014"/>
  <c r="M1014"/>
  <c r="N1014"/>
  <c r="O1014"/>
  <c r="AA1013"/>
  <c r="AB1013"/>
  <c r="J1013"/>
  <c r="K1013"/>
  <c r="L1013"/>
  <c r="M1013"/>
  <c r="N1013"/>
  <c r="O1013"/>
  <c r="Z1012"/>
  <c r="Y1012"/>
  <c r="W1012"/>
  <c r="V1012"/>
  <c r="U1012"/>
  <c r="T1012"/>
  <c r="S1012"/>
  <c r="R1012"/>
  <c r="Q1012"/>
  <c r="P1012"/>
  <c r="Z1011"/>
  <c r="Y1011"/>
  <c r="W1011"/>
  <c r="V1011"/>
  <c r="U1011"/>
  <c r="T1011"/>
  <c r="S1011"/>
  <c r="R1011"/>
  <c r="Q1011"/>
  <c r="P1011"/>
  <c r="Z1010"/>
  <c r="Y1010"/>
  <c r="W1010"/>
  <c r="V1010"/>
  <c r="U1010"/>
  <c r="T1010"/>
  <c r="S1010"/>
  <c r="R1010"/>
  <c r="Q1010"/>
  <c r="P1010"/>
  <c r="AA1012"/>
  <c r="AB1012"/>
  <c r="J1012"/>
  <c r="K1012"/>
  <c r="L1012"/>
  <c r="M1012"/>
  <c r="N1012"/>
  <c r="O1012"/>
  <c r="AA1011"/>
  <c r="AB1011"/>
  <c r="J1011"/>
  <c r="K1011"/>
  <c r="L1011"/>
  <c r="M1011"/>
  <c r="N1011"/>
  <c r="O1011"/>
  <c r="Z1009"/>
  <c r="Y1009"/>
  <c r="W1009"/>
  <c r="V1009"/>
  <c r="U1009"/>
  <c r="T1009"/>
  <c r="S1009"/>
  <c r="R1009"/>
  <c r="Q1009"/>
  <c r="P1009"/>
  <c r="Z1008"/>
  <c r="Y1008"/>
  <c r="W1008"/>
  <c r="V1008"/>
  <c r="U1008"/>
  <c r="T1008"/>
  <c r="S1008"/>
  <c r="R1008"/>
  <c r="Q1008"/>
  <c r="P1008"/>
  <c r="Z1007"/>
  <c r="Y1007"/>
  <c r="W1007"/>
  <c r="V1007"/>
  <c r="U1007"/>
  <c r="T1007"/>
  <c r="S1007"/>
  <c r="R1007"/>
  <c r="Q1007"/>
  <c r="P1007"/>
  <c r="AA1010"/>
  <c r="AB1010"/>
  <c r="J1010"/>
  <c r="K1010"/>
  <c r="L1010"/>
  <c r="M1010"/>
  <c r="N1010"/>
  <c r="O1010"/>
  <c r="AA1009"/>
  <c r="AB1009"/>
  <c r="J1009"/>
  <c r="K1009"/>
  <c r="L1009"/>
  <c r="M1009"/>
  <c r="N1009"/>
  <c r="O1009"/>
  <c r="AA1008"/>
  <c r="AB1008"/>
  <c r="J1008"/>
  <c r="K1008"/>
  <c r="L1008"/>
  <c r="M1008"/>
  <c r="N1008"/>
  <c r="O1008"/>
  <c r="AA1007"/>
  <c r="AB1007"/>
  <c r="J1007"/>
  <c r="K1007"/>
  <c r="L1007"/>
  <c r="M1007"/>
  <c r="N1007"/>
  <c r="O1007"/>
  <c r="Z1006"/>
  <c r="Y1006"/>
  <c r="W1006"/>
  <c r="V1006"/>
  <c r="U1006"/>
  <c r="T1006"/>
  <c r="S1006"/>
  <c r="R1006"/>
  <c r="Q1006"/>
  <c r="P1006"/>
  <c r="Z1005"/>
  <c r="Y1005"/>
  <c r="W1005"/>
  <c r="V1005"/>
  <c r="U1005"/>
  <c r="T1005"/>
  <c r="S1005"/>
  <c r="R1005"/>
  <c r="Q1005"/>
  <c r="P1005"/>
  <c r="Z1004"/>
  <c r="Y1004"/>
  <c r="W1004"/>
  <c r="V1004"/>
  <c r="U1004"/>
  <c r="T1004"/>
  <c r="S1004"/>
  <c r="R1004"/>
  <c r="Q1004"/>
  <c r="P1004"/>
  <c r="Z1003"/>
  <c r="Y1003"/>
  <c r="W1003"/>
  <c r="V1003"/>
  <c r="U1003"/>
  <c r="T1003"/>
  <c r="S1003"/>
  <c r="R1003"/>
  <c r="Q1003"/>
  <c r="P1003"/>
  <c r="Z1002"/>
  <c r="Y1002"/>
  <c r="W1002"/>
  <c r="V1002"/>
  <c r="U1002"/>
  <c r="T1002"/>
  <c r="S1002"/>
  <c r="R1002"/>
  <c r="Q1002"/>
  <c r="P1002"/>
  <c r="Z1001"/>
  <c r="Y1001"/>
  <c r="W1001"/>
  <c r="V1001"/>
  <c r="U1001"/>
  <c r="T1001"/>
  <c r="S1001"/>
  <c r="R1001"/>
  <c r="Q1001"/>
  <c r="P1001"/>
  <c r="AA1006"/>
  <c r="AB1006"/>
  <c r="J1006"/>
  <c r="K1006"/>
  <c r="L1006"/>
  <c r="M1006"/>
  <c r="N1006"/>
  <c r="O1006"/>
  <c r="AA1005"/>
  <c r="AB1005"/>
  <c r="J1005"/>
  <c r="K1005"/>
  <c r="L1005"/>
  <c r="M1005"/>
  <c r="N1005"/>
  <c r="O1005"/>
  <c r="AA1004"/>
  <c r="AB1004"/>
  <c r="J1004"/>
  <c r="K1004"/>
  <c r="L1004"/>
  <c r="M1004"/>
  <c r="N1004"/>
  <c r="O1004"/>
  <c r="AA1003"/>
  <c r="AB1003"/>
  <c r="J1003"/>
  <c r="K1003"/>
  <c r="L1003"/>
  <c r="M1003"/>
  <c r="N1003"/>
  <c r="O1003"/>
  <c r="AA1002"/>
  <c r="AB1002"/>
  <c r="J1002"/>
  <c r="K1002"/>
  <c r="L1002"/>
  <c r="M1002"/>
  <c r="N1002"/>
  <c r="O1002"/>
  <c r="AA1001"/>
  <c r="AB1001"/>
  <c r="J1001"/>
  <c r="K1001"/>
  <c r="L1001"/>
  <c r="M1001"/>
  <c r="N1001"/>
  <c r="O1001"/>
  <c r="Z1000"/>
  <c r="Y1000"/>
  <c r="W1000"/>
  <c r="V1000"/>
  <c r="U1000"/>
  <c r="T1000"/>
  <c r="S1000"/>
  <c r="R1000"/>
  <c r="Q1000"/>
  <c r="P1000"/>
  <c r="Z999"/>
  <c r="Y999"/>
  <c r="W999"/>
  <c r="V999"/>
  <c r="U999"/>
  <c r="T999"/>
  <c r="S999"/>
  <c r="R999"/>
  <c r="Q999"/>
  <c r="P999"/>
  <c r="Z998"/>
  <c r="Y998"/>
  <c r="W998"/>
  <c r="V998"/>
  <c r="U998"/>
  <c r="T998"/>
  <c r="S998"/>
  <c r="R998"/>
  <c r="Q998"/>
  <c r="P998"/>
  <c r="Z997"/>
  <c r="Y997"/>
  <c r="W997"/>
  <c r="V997"/>
  <c r="U997"/>
  <c r="T997"/>
  <c r="S997"/>
  <c r="R997"/>
  <c r="Q997"/>
  <c r="P997"/>
  <c r="Z996"/>
  <c r="Y996"/>
  <c r="W996"/>
  <c r="V996"/>
  <c r="U996"/>
  <c r="T996"/>
  <c r="S996"/>
  <c r="R996"/>
  <c r="Q996"/>
  <c r="P996"/>
  <c r="Z995"/>
  <c r="Y995"/>
  <c r="W995"/>
  <c r="V995"/>
  <c r="U995"/>
  <c r="T995"/>
  <c r="S995"/>
  <c r="R995"/>
  <c r="Q995"/>
  <c r="P995"/>
  <c r="Z994"/>
  <c r="Y994"/>
  <c r="W994"/>
  <c r="V994"/>
  <c r="U994"/>
  <c r="T994"/>
  <c r="S994"/>
  <c r="R994"/>
  <c r="Q994"/>
  <c r="P994"/>
  <c r="Z993"/>
  <c r="Y993"/>
  <c r="W993"/>
  <c r="V993"/>
  <c r="U993"/>
  <c r="T993"/>
  <c r="S993"/>
  <c r="R993"/>
  <c r="Q993"/>
  <c r="P993"/>
  <c r="AA1000"/>
  <c r="AB1000"/>
  <c r="J1000"/>
  <c r="K1000"/>
  <c r="L1000"/>
  <c r="M1000"/>
  <c r="N1000"/>
  <c r="O1000"/>
  <c r="AA999"/>
  <c r="AB999"/>
  <c r="J999"/>
  <c r="K999"/>
  <c r="L999"/>
  <c r="M999"/>
  <c r="N999"/>
  <c r="O999"/>
  <c r="AA998"/>
  <c r="AB998"/>
  <c r="J998"/>
  <c r="K998"/>
  <c r="L998"/>
  <c r="M998"/>
  <c r="N998"/>
  <c r="O998"/>
  <c r="AA997"/>
  <c r="AB997"/>
  <c r="J997"/>
  <c r="K997"/>
  <c r="L997"/>
  <c r="M997"/>
  <c r="N997"/>
  <c r="O997"/>
  <c r="AA996"/>
  <c r="AB996"/>
  <c r="J996"/>
  <c r="K996"/>
  <c r="L996"/>
  <c r="M996"/>
  <c r="N996"/>
  <c r="O996"/>
  <c r="AA995"/>
  <c r="AB995"/>
  <c r="J995"/>
  <c r="K995"/>
  <c r="L995"/>
  <c r="M995"/>
  <c r="N995"/>
  <c r="O995"/>
  <c r="AA994"/>
  <c r="AB994"/>
  <c r="J994"/>
  <c r="K994"/>
  <c r="L994"/>
  <c r="M994"/>
  <c r="N994"/>
  <c r="O994"/>
  <c r="AA993"/>
  <c r="AB993"/>
  <c r="J993"/>
  <c r="K993"/>
  <c r="L993"/>
  <c r="M993"/>
  <c r="N993"/>
  <c r="O993"/>
  <c r="Z992"/>
  <c r="Y992"/>
  <c r="W992"/>
  <c r="V992"/>
  <c r="U992"/>
  <c r="T992"/>
  <c r="S992"/>
  <c r="R992"/>
  <c r="Q992"/>
  <c r="P992"/>
  <c r="Z991"/>
  <c r="Y991"/>
  <c r="W991"/>
  <c r="V991"/>
  <c r="U991"/>
  <c r="T991"/>
  <c r="S991"/>
  <c r="R991"/>
  <c r="Q991"/>
  <c r="P991"/>
  <c r="Z990"/>
  <c r="Y990"/>
  <c r="W990"/>
  <c r="V990"/>
  <c r="U990"/>
  <c r="T990"/>
  <c r="S990"/>
  <c r="R990"/>
  <c r="Q990"/>
  <c r="P990"/>
  <c r="AA992"/>
  <c r="AB992"/>
  <c r="J992"/>
  <c r="K992"/>
  <c r="L992"/>
  <c r="M992"/>
  <c r="N992"/>
  <c r="O992"/>
  <c r="AA991"/>
  <c r="AB991"/>
  <c r="J991"/>
  <c r="K991"/>
  <c r="L991"/>
  <c r="M991"/>
  <c r="N991"/>
  <c r="O991"/>
  <c r="AA990"/>
  <c r="AB990"/>
  <c r="J990"/>
  <c r="K990"/>
  <c r="L990"/>
  <c r="M990"/>
  <c r="N990"/>
  <c r="O990"/>
  <c r="Z989"/>
  <c r="Y989"/>
  <c r="W989"/>
  <c r="V989"/>
  <c r="U989"/>
  <c r="T989"/>
  <c r="S989"/>
  <c r="R989"/>
  <c r="Q989"/>
  <c r="P989"/>
  <c r="Z988"/>
  <c r="Y988"/>
  <c r="W988"/>
  <c r="V988"/>
  <c r="U988"/>
  <c r="T988"/>
  <c r="S988"/>
  <c r="R988"/>
  <c r="Q988"/>
  <c r="P988"/>
  <c r="Z987"/>
  <c r="Y987"/>
  <c r="W987"/>
  <c r="V987"/>
  <c r="U987"/>
  <c r="T987"/>
  <c r="S987"/>
  <c r="R987"/>
  <c r="Q987"/>
  <c r="P987"/>
  <c r="AA989"/>
  <c r="AB989"/>
  <c r="J989"/>
  <c r="K989"/>
  <c r="L989"/>
  <c r="M989"/>
  <c r="N989"/>
  <c r="O989"/>
  <c r="AA988"/>
  <c r="AB988"/>
  <c r="J988"/>
  <c r="K988"/>
  <c r="L988"/>
  <c r="M988"/>
  <c r="N988"/>
  <c r="O988"/>
  <c r="AA987"/>
  <c r="AB987"/>
  <c r="J987"/>
  <c r="K987"/>
  <c r="L987"/>
  <c r="M987"/>
  <c r="N987"/>
  <c r="O987"/>
  <c r="Z986"/>
  <c r="Y986"/>
  <c r="W986"/>
  <c r="V986"/>
  <c r="U986"/>
  <c r="T986"/>
  <c r="S986"/>
  <c r="R986"/>
  <c r="Q986"/>
  <c r="P986"/>
  <c r="Z985"/>
  <c r="Y985"/>
  <c r="W985"/>
  <c r="V985"/>
  <c r="U985"/>
  <c r="T985"/>
  <c r="S985"/>
  <c r="R985"/>
  <c r="Q985"/>
  <c r="P985"/>
  <c r="AA986"/>
  <c r="AB986"/>
  <c r="J986"/>
  <c r="K986"/>
  <c r="L986"/>
  <c r="M986"/>
  <c r="N986"/>
  <c r="O986"/>
  <c r="AA985"/>
  <c r="AB985"/>
  <c r="J985"/>
  <c r="K985"/>
  <c r="L985"/>
  <c r="M985"/>
  <c r="N985"/>
  <c r="O985"/>
  <c r="Z984"/>
  <c r="S984"/>
  <c r="R984"/>
  <c r="Q984"/>
  <c r="P984"/>
  <c r="Y984"/>
  <c r="AA984"/>
  <c r="AB984"/>
  <c r="T984"/>
  <c r="U984"/>
  <c r="V984"/>
  <c r="W984"/>
  <c r="J984"/>
  <c r="K984"/>
  <c r="L984"/>
  <c r="M984"/>
  <c r="N984"/>
  <c r="O984"/>
  <c r="Z983"/>
  <c r="S983"/>
  <c r="R983"/>
  <c r="Q983"/>
  <c r="P983"/>
  <c r="Y983"/>
  <c r="AA983"/>
  <c r="AB983"/>
  <c r="T983"/>
  <c r="U983"/>
  <c r="V983"/>
  <c r="W983"/>
  <c r="J983"/>
  <c r="K983"/>
  <c r="L983"/>
  <c r="M983"/>
  <c r="N983"/>
  <c r="O983"/>
  <c r="S982"/>
  <c r="R982"/>
  <c r="Q982"/>
  <c r="S981"/>
  <c r="R981"/>
  <c r="Q981"/>
  <c r="S980"/>
  <c r="R980"/>
  <c r="Q980"/>
  <c r="S979"/>
  <c r="R979"/>
  <c r="Q979"/>
  <c r="S978"/>
  <c r="R978"/>
  <c r="Q978"/>
  <c r="S977"/>
  <c r="R977"/>
  <c r="Q977"/>
  <c r="S976"/>
  <c r="R976"/>
  <c r="Q976"/>
  <c r="S975"/>
  <c r="R975"/>
  <c r="Q975"/>
  <c r="S974"/>
  <c r="R974"/>
  <c r="Q974"/>
  <c r="S973"/>
  <c r="R973"/>
  <c r="Q973"/>
  <c r="S972"/>
  <c r="R972"/>
  <c r="Q972"/>
  <c r="S971"/>
  <c r="R971"/>
  <c r="Q971"/>
  <c r="S970"/>
  <c r="R970"/>
  <c r="Q970"/>
  <c r="S969"/>
  <c r="R969"/>
  <c r="Q969"/>
  <c r="S968"/>
  <c r="R968"/>
  <c r="Q968"/>
  <c r="S967"/>
  <c r="R967"/>
  <c r="Q967"/>
  <c r="S966"/>
  <c r="R966"/>
  <c r="Q966"/>
  <c r="S965"/>
  <c r="R965"/>
  <c r="Q965"/>
  <c r="S964"/>
  <c r="R964"/>
  <c r="Q964"/>
  <c r="S963"/>
  <c r="R963"/>
  <c r="Q963"/>
  <c r="S962"/>
  <c r="R962"/>
  <c r="Q962"/>
  <c r="S961"/>
  <c r="R961"/>
  <c r="Q961"/>
  <c r="S960"/>
  <c r="R960"/>
  <c r="Q960"/>
  <c r="S959"/>
  <c r="R959"/>
  <c r="Q959"/>
  <c r="S958"/>
  <c r="R958"/>
  <c r="Q958"/>
  <c r="S957"/>
  <c r="R957"/>
  <c r="Q957"/>
  <c r="S956"/>
  <c r="R956"/>
  <c r="Q956"/>
  <c r="S955"/>
  <c r="R955"/>
  <c r="Q955"/>
  <c r="S954"/>
  <c r="R954"/>
  <c r="Q954"/>
  <c r="S953"/>
  <c r="R953"/>
  <c r="Q953"/>
  <c r="S952"/>
  <c r="R952"/>
  <c r="Q952"/>
  <c r="S951"/>
  <c r="R951"/>
  <c r="Q951"/>
  <c r="S950"/>
  <c r="R950"/>
  <c r="Q950"/>
  <c r="S949"/>
  <c r="R949"/>
  <c r="Q949"/>
  <c r="S948"/>
  <c r="R948"/>
  <c r="Q948"/>
  <c r="S947"/>
  <c r="R947"/>
  <c r="Q947"/>
  <c r="S946"/>
  <c r="R946"/>
  <c r="Q946"/>
  <c r="S945"/>
  <c r="R945"/>
  <c r="Q945"/>
  <c r="S944"/>
  <c r="R944"/>
  <c r="Q944"/>
  <c r="S943"/>
  <c r="R943"/>
  <c r="Q943"/>
  <c r="S942"/>
  <c r="R942"/>
  <c r="Q942"/>
  <c r="S941"/>
  <c r="R941"/>
  <c r="Q941"/>
  <c r="S940"/>
  <c r="R940"/>
  <c r="Q940"/>
  <c r="S939"/>
  <c r="R939"/>
  <c r="Q939"/>
  <c r="S938"/>
  <c r="R938"/>
  <c r="Q938"/>
  <c r="S937"/>
  <c r="R937"/>
  <c r="Q937"/>
  <c r="S936"/>
  <c r="R936"/>
  <c r="Q936"/>
  <c r="S935"/>
  <c r="R935"/>
  <c r="Q935"/>
  <c r="S934"/>
  <c r="R934"/>
  <c r="Q934"/>
  <c r="S933"/>
  <c r="R933"/>
  <c r="Q933"/>
  <c r="S932"/>
  <c r="R932"/>
  <c r="Q932"/>
  <c r="S931"/>
  <c r="R931"/>
  <c r="Q931"/>
  <c r="S930"/>
  <c r="R930"/>
  <c r="Q930"/>
  <c r="S929"/>
  <c r="R929"/>
  <c r="Q929"/>
  <c r="S928"/>
  <c r="R928"/>
  <c r="Q928"/>
  <c r="S927"/>
  <c r="R927"/>
  <c r="Q927"/>
  <c r="S926"/>
  <c r="R926"/>
  <c r="Q926"/>
  <c r="S925"/>
  <c r="R925"/>
  <c r="Q925"/>
  <c r="S924"/>
  <c r="R924"/>
  <c r="Q924"/>
  <c r="S923"/>
  <c r="R923"/>
  <c r="Q923"/>
  <c r="S922"/>
  <c r="R922"/>
  <c r="Q922"/>
  <c r="S921"/>
  <c r="R921"/>
  <c r="Q921"/>
  <c r="S920"/>
  <c r="R920"/>
  <c r="Q920"/>
  <c r="S919"/>
  <c r="R919"/>
  <c r="Q919"/>
  <c r="S918"/>
  <c r="R918"/>
  <c r="Q918"/>
  <c r="S917"/>
  <c r="R917"/>
  <c r="Q917"/>
  <c r="S916"/>
  <c r="R916"/>
  <c r="Q916"/>
  <c r="S915"/>
  <c r="R915"/>
  <c r="Q915"/>
  <c r="S914"/>
  <c r="R914"/>
  <c r="Q914"/>
  <c r="S913"/>
  <c r="R913"/>
  <c r="Q913"/>
  <c r="S912"/>
  <c r="R912"/>
  <c r="Q912"/>
  <c r="S911"/>
  <c r="R911"/>
  <c r="Q911"/>
  <c r="S910"/>
  <c r="R910"/>
  <c r="Q910"/>
  <c r="S909"/>
  <c r="R909"/>
  <c r="Q909"/>
  <c r="S908"/>
  <c r="R908"/>
  <c r="Q908"/>
  <c r="S907"/>
  <c r="R907"/>
  <c r="Q907"/>
  <c r="S906"/>
  <c r="R906"/>
  <c r="Q906"/>
  <c r="S905"/>
  <c r="R905"/>
  <c r="Q905"/>
  <c r="S904"/>
  <c r="R904"/>
  <c r="Q904"/>
  <c r="S903"/>
  <c r="R903"/>
  <c r="Q903"/>
  <c r="S902"/>
  <c r="R902"/>
  <c r="Q902"/>
  <c r="S901"/>
  <c r="R901"/>
  <c r="Q901"/>
  <c r="S900"/>
  <c r="R900"/>
  <c r="Q900"/>
  <c r="S899"/>
  <c r="R899"/>
  <c r="Q899"/>
  <c r="S898"/>
  <c r="R898"/>
  <c r="Q898"/>
  <c r="S897"/>
  <c r="R897"/>
  <c r="Q897"/>
  <c r="S896"/>
  <c r="R896"/>
  <c r="Q896"/>
  <c r="S895"/>
  <c r="R895"/>
  <c r="Q895"/>
  <c r="S894"/>
  <c r="R894"/>
  <c r="Q894"/>
  <c r="S893"/>
  <c r="R893"/>
  <c r="Q893"/>
  <c r="S892"/>
  <c r="R892"/>
  <c r="Q892"/>
  <c r="S891"/>
  <c r="R891"/>
  <c r="Q891"/>
  <c r="S890"/>
  <c r="R890"/>
  <c r="Q890"/>
  <c r="S889"/>
  <c r="R889"/>
  <c r="Q889"/>
  <c r="S888"/>
  <c r="R888"/>
  <c r="Q888"/>
  <c r="S887"/>
  <c r="R887"/>
  <c r="Q887"/>
  <c r="S884"/>
  <c r="R884"/>
  <c r="Q884"/>
  <c r="S883"/>
  <c r="R883"/>
  <c r="Q883"/>
  <c r="S882"/>
  <c r="R882"/>
  <c r="Q882"/>
  <c r="S881"/>
  <c r="R881"/>
  <c r="Q881"/>
  <c r="S880"/>
  <c r="R880"/>
  <c r="Q880"/>
  <c r="S879"/>
  <c r="R879"/>
  <c r="Q879"/>
  <c r="S878"/>
  <c r="R878"/>
  <c r="Q878"/>
  <c r="S877"/>
  <c r="R877"/>
  <c r="Q877"/>
  <c r="S876"/>
  <c r="R876"/>
  <c r="Q876"/>
  <c r="S875"/>
  <c r="R875"/>
  <c r="Q875"/>
  <c r="S874"/>
  <c r="R874"/>
  <c r="Q874"/>
  <c r="S873"/>
  <c r="R873"/>
  <c r="Q873"/>
  <c r="S872"/>
  <c r="R872"/>
  <c r="Q872"/>
  <c r="S871"/>
  <c r="R871"/>
  <c r="Q871"/>
  <c r="S870"/>
  <c r="R870"/>
  <c r="Q870"/>
  <c r="S869"/>
  <c r="R869"/>
  <c r="Q869"/>
  <c r="S868"/>
  <c r="R868"/>
  <c r="Q868"/>
  <c r="S867"/>
  <c r="R867"/>
  <c r="Q867"/>
  <c r="S866"/>
  <c r="R866"/>
  <c r="Q866"/>
  <c r="S865"/>
  <c r="R865"/>
  <c r="Q865"/>
  <c r="S864"/>
  <c r="R864"/>
  <c r="Q864"/>
  <c r="S863"/>
  <c r="R863"/>
  <c r="Q863"/>
  <c r="S862"/>
  <c r="R862"/>
  <c r="Q862"/>
  <c r="S861"/>
  <c r="R861"/>
  <c r="Q861"/>
  <c r="S860"/>
  <c r="R860"/>
  <c r="Q860"/>
  <c r="S859"/>
  <c r="R859"/>
  <c r="Q859"/>
  <c r="S858"/>
  <c r="R858"/>
  <c r="Q858"/>
  <c r="S857"/>
  <c r="R857"/>
  <c r="Q857"/>
  <c r="S856"/>
  <c r="R856"/>
  <c r="Q856"/>
  <c r="S855"/>
  <c r="R855"/>
  <c r="Q855"/>
  <c r="S854"/>
  <c r="R854"/>
  <c r="Q854"/>
  <c r="S853"/>
  <c r="R853"/>
  <c r="Q853"/>
  <c r="S852"/>
  <c r="R852"/>
  <c r="Q852"/>
  <c r="S851"/>
  <c r="R851"/>
  <c r="Q851"/>
  <c r="S850"/>
  <c r="R850"/>
  <c r="Q850"/>
  <c r="S849"/>
  <c r="R849"/>
  <c r="Q849"/>
  <c r="S848"/>
  <c r="R848"/>
  <c r="Q848"/>
  <c r="S847"/>
  <c r="R847"/>
  <c r="Q847"/>
  <c r="S846"/>
  <c r="R846"/>
  <c r="Q846"/>
  <c r="S845"/>
  <c r="R845"/>
  <c r="Q845"/>
  <c r="S844"/>
  <c r="R844"/>
  <c r="Q844"/>
  <c r="S843"/>
  <c r="R843"/>
  <c r="Q843"/>
  <c r="S842"/>
  <c r="R842"/>
  <c r="Q842"/>
  <c r="S841"/>
  <c r="R841"/>
  <c r="Q841"/>
  <c r="S840"/>
  <c r="R840"/>
  <c r="Q840"/>
  <c r="S839"/>
  <c r="R839"/>
  <c r="Q839"/>
  <c r="S838"/>
  <c r="R838"/>
  <c r="Q838"/>
  <c r="S837"/>
  <c r="R837"/>
  <c r="Q837"/>
  <c r="S836"/>
  <c r="R836"/>
  <c r="Q836"/>
  <c r="S835"/>
  <c r="R835"/>
  <c r="Q835"/>
  <c r="S834"/>
  <c r="R834"/>
  <c r="Q834"/>
  <c r="S833"/>
  <c r="R833"/>
  <c r="Q833"/>
  <c r="S832"/>
  <c r="R832"/>
  <c r="Q832"/>
  <c r="S831"/>
  <c r="R831"/>
  <c r="Q831"/>
  <c r="S830"/>
  <c r="R830"/>
  <c r="Q830"/>
  <c r="S829"/>
  <c r="R829"/>
  <c r="Q829"/>
  <c r="S828"/>
  <c r="R828"/>
  <c r="Q828"/>
  <c r="S827"/>
  <c r="R827"/>
  <c r="Q827"/>
  <c r="S826"/>
  <c r="R826"/>
  <c r="Q826"/>
  <c r="S825"/>
  <c r="R825"/>
  <c r="Q825"/>
  <c r="S824"/>
  <c r="R824"/>
  <c r="Q824"/>
  <c r="S823"/>
  <c r="R823"/>
  <c r="Q823"/>
  <c r="S822"/>
  <c r="R822"/>
  <c r="Q822"/>
  <c r="S821"/>
  <c r="R821"/>
  <c r="Q821"/>
  <c r="S820"/>
  <c r="R820"/>
  <c r="Q820"/>
  <c r="S819"/>
  <c r="R819"/>
  <c r="Q819"/>
  <c r="S818"/>
  <c r="R818"/>
  <c r="Q818"/>
  <c r="S817"/>
  <c r="R817"/>
  <c r="Q817"/>
  <c r="S816"/>
  <c r="R816"/>
  <c r="Q816"/>
  <c r="S815"/>
  <c r="R815"/>
  <c r="Q815"/>
  <c r="S814"/>
  <c r="R814"/>
  <c r="Q814"/>
  <c r="S813"/>
  <c r="R813"/>
  <c r="Q813"/>
  <c r="S812"/>
  <c r="R812"/>
  <c r="Q812"/>
  <c r="S811"/>
  <c r="R811"/>
  <c r="Q811"/>
  <c r="S810"/>
  <c r="R810"/>
  <c r="Q810"/>
  <c r="S809"/>
  <c r="R809"/>
  <c r="Q809"/>
  <c r="S808"/>
  <c r="R808"/>
  <c r="Q808"/>
  <c r="S807"/>
  <c r="R807"/>
  <c r="Q807"/>
  <c r="S806"/>
  <c r="R806"/>
  <c r="Q806"/>
  <c r="S805"/>
  <c r="R805"/>
  <c r="Q805"/>
  <c r="S804"/>
  <c r="R804"/>
  <c r="Q804"/>
  <c r="S803"/>
  <c r="R803"/>
  <c r="Q803"/>
  <c r="S802"/>
  <c r="R802"/>
  <c r="Q802"/>
  <c r="S801"/>
  <c r="R801"/>
  <c r="Q801"/>
  <c r="S800"/>
  <c r="R800"/>
  <c r="Q800"/>
  <c r="S799"/>
  <c r="R799"/>
  <c r="Q799"/>
  <c r="S798"/>
  <c r="R798"/>
  <c r="Q798"/>
  <c r="S797"/>
  <c r="R797"/>
  <c r="Q797"/>
  <c r="S796"/>
  <c r="R796"/>
  <c r="Q796"/>
  <c r="S795"/>
  <c r="R795"/>
  <c r="Q795"/>
  <c r="S794"/>
  <c r="R794"/>
  <c r="Q794"/>
  <c r="S793"/>
  <c r="R793"/>
  <c r="Q793"/>
  <c r="S792"/>
  <c r="R792"/>
  <c r="Q792"/>
  <c r="S791"/>
  <c r="R791"/>
  <c r="Q791"/>
  <c r="S790"/>
  <c r="R790"/>
  <c r="Q790"/>
  <c r="S789"/>
  <c r="R789"/>
  <c r="Q789"/>
  <c r="S788"/>
  <c r="R788"/>
  <c r="Q788"/>
  <c r="S787"/>
  <c r="R787"/>
  <c r="Q787"/>
  <c r="S786"/>
  <c r="R786"/>
  <c r="Q786"/>
  <c r="S785"/>
  <c r="R785"/>
  <c r="Q785"/>
  <c r="S784"/>
  <c r="R784"/>
  <c r="Q784"/>
  <c r="S783"/>
  <c r="R783"/>
  <c r="Q783"/>
  <c r="S782"/>
  <c r="R782"/>
  <c r="Q782"/>
  <c r="S781"/>
  <c r="R781"/>
  <c r="Q781"/>
  <c r="S780"/>
  <c r="R780"/>
  <c r="Q780"/>
  <c r="S779"/>
  <c r="R779"/>
  <c r="Q779"/>
  <c r="S778"/>
  <c r="R778"/>
  <c r="Q778"/>
  <c r="S777"/>
  <c r="R777"/>
  <c r="Q777"/>
  <c r="S776"/>
  <c r="R776"/>
  <c r="Q776"/>
  <c r="S775"/>
  <c r="R775"/>
  <c r="Q775"/>
  <c r="S774"/>
  <c r="R774"/>
  <c r="Q774"/>
  <c r="S773"/>
  <c r="R773"/>
  <c r="Q773"/>
  <c r="S772"/>
  <c r="R772"/>
  <c r="Q772"/>
  <c r="S771"/>
  <c r="R771"/>
  <c r="Q771"/>
  <c r="S770"/>
  <c r="R770"/>
  <c r="Q770"/>
  <c r="S769"/>
  <c r="R769"/>
  <c r="Q769"/>
  <c r="S768"/>
  <c r="R768"/>
  <c r="Q768"/>
  <c r="S767"/>
  <c r="R767"/>
  <c r="Q767"/>
  <c r="S766"/>
  <c r="R766"/>
  <c r="Q766"/>
  <c r="S765"/>
  <c r="R765"/>
  <c r="Q765"/>
  <c r="S764"/>
  <c r="R764"/>
  <c r="Q764"/>
  <c r="S763"/>
  <c r="R763"/>
  <c r="Q763"/>
  <c r="S762"/>
  <c r="R762"/>
  <c r="Q762"/>
  <c r="S761"/>
  <c r="R761"/>
  <c r="Q761"/>
  <c r="S760"/>
  <c r="R760"/>
  <c r="Q760"/>
  <c r="S759"/>
  <c r="R759"/>
  <c r="Q759"/>
  <c r="S758"/>
  <c r="R758"/>
  <c r="Q758"/>
  <c r="S757"/>
  <c r="R757"/>
  <c r="Q757"/>
  <c r="S756"/>
  <c r="R756"/>
  <c r="Q756"/>
  <c r="S755"/>
  <c r="R755"/>
  <c r="Q755"/>
  <c r="S754"/>
  <c r="R754"/>
  <c r="Q754"/>
  <c r="S753"/>
  <c r="R753"/>
  <c r="Q753"/>
  <c r="S752"/>
  <c r="R752"/>
  <c r="Q752"/>
  <c r="S751"/>
  <c r="R751"/>
  <c r="Q751"/>
  <c r="S750"/>
  <c r="R750"/>
  <c r="Q750"/>
  <c r="S749"/>
  <c r="R749"/>
  <c r="Q749"/>
  <c r="S748"/>
  <c r="R748"/>
  <c r="Q748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Z982"/>
  <c r="Z981"/>
  <c r="Z980"/>
  <c r="Z979"/>
  <c r="Z978"/>
  <c r="Z977"/>
  <c r="Z976"/>
  <c r="Z975"/>
  <c r="Y982"/>
  <c r="AA982"/>
  <c r="AB982"/>
  <c r="T982"/>
  <c r="U982"/>
  <c r="V982"/>
  <c r="W982"/>
  <c r="J982"/>
  <c r="K982"/>
  <c r="L982"/>
  <c r="M982"/>
  <c r="N982"/>
  <c r="O982"/>
  <c r="Y981"/>
  <c r="AA981"/>
  <c r="AB981"/>
  <c r="T981"/>
  <c r="U981"/>
  <c r="V981"/>
  <c r="W981"/>
  <c r="J981"/>
  <c r="K981"/>
  <c r="L981"/>
  <c r="M981"/>
  <c r="N981"/>
  <c r="O981"/>
  <c r="Y980"/>
  <c r="AA980"/>
  <c r="AB980"/>
  <c r="T980"/>
  <c r="U980"/>
  <c r="V980"/>
  <c r="W980"/>
  <c r="J980"/>
  <c r="K980"/>
  <c r="L980"/>
  <c r="M980"/>
  <c r="N980"/>
  <c r="O980"/>
  <c r="Y979"/>
  <c r="AA979"/>
  <c r="AB979"/>
  <c r="T979"/>
  <c r="U979"/>
  <c r="V979"/>
  <c r="W979"/>
  <c r="J979"/>
  <c r="K979"/>
  <c r="L979"/>
  <c r="M979"/>
  <c r="N979"/>
  <c r="O979"/>
  <c r="Y978"/>
  <c r="AA978"/>
  <c r="AB978"/>
  <c r="T978"/>
  <c r="U978"/>
  <c r="V978"/>
  <c r="W978"/>
  <c r="J978"/>
  <c r="K978"/>
  <c r="L978"/>
  <c r="M978"/>
  <c r="N978"/>
  <c r="O978"/>
  <c r="Y977"/>
  <c r="AA977"/>
  <c r="AB977"/>
  <c r="T977"/>
  <c r="U977"/>
  <c r="V977"/>
  <c r="W977"/>
  <c r="J977"/>
  <c r="K977"/>
  <c r="L977"/>
  <c r="M977"/>
  <c r="N977"/>
  <c r="O977"/>
  <c r="Y976"/>
  <c r="AA976"/>
  <c r="AB976"/>
  <c r="T976"/>
  <c r="U976"/>
  <c r="V976"/>
  <c r="W976"/>
  <c r="J976"/>
  <c r="K976"/>
  <c r="L976"/>
  <c r="M976"/>
  <c r="N976"/>
  <c r="O976"/>
  <c r="Y975"/>
  <c r="AA975"/>
  <c r="AB975"/>
  <c r="T975"/>
  <c r="U975"/>
  <c r="V975"/>
  <c r="W975"/>
  <c r="J975"/>
  <c r="K975"/>
  <c r="L975"/>
  <c r="M975"/>
  <c r="N975"/>
  <c r="O975"/>
  <c r="Z974"/>
  <c r="Z973"/>
  <c r="Z972"/>
  <c r="Z971"/>
  <c r="Y974"/>
  <c r="AA974"/>
  <c r="AB974"/>
  <c r="T974"/>
  <c r="U974"/>
  <c r="V974"/>
  <c r="W974"/>
  <c r="J974"/>
  <c r="K974"/>
  <c r="L974"/>
  <c r="M974"/>
  <c r="N974"/>
  <c r="O974"/>
  <c r="Y973"/>
  <c r="AA973"/>
  <c r="AB973"/>
  <c r="T973"/>
  <c r="U973"/>
  <c r="V973"/>
  <c r="W973"/>
  <c r="J973"/>
  <c r="K973"/>
  <c r="L973"/>
  <c r="M973"/>
  <c r="N973"/>
  <c r="O973"/>
  <c r="Y972"/>
  <c r="AA972"/>
  <c r="AB972"/>
  <c r="T972"/>
  <c r="U972"/>
  <c r="V972"/>
  <c r="W972"/>
  <c r="J972"/>
  <c r="K972"/>
  <c r="L972"/>
  <c r="M972"/>
  <c r="N972"/>
  <c r="O972"/>
  <c r="Y971"/>
  <c r="AA971"/>
  <c r="AB971"/>
  <c r="T971"/>
  <c r="U971"/>
  <c r="V971"/>
  <c r="W971"/>
  <c r="J971"/>
  <c r="K971"/>
  <c r="L971"/>
  <c r="M971"/>
  <c r="N971"/>
  <c r="O971"/>
  <c r="Z970"/>
  <c r="Z969"/>
  <c r="Z968"/>
  <c r="Z967"/>
  <c r="Y970"/>
  <c r="AA970"/>
  <c r="AB970"/>
  <c r="T970"/>
  <c r="U970"/>
  <c r="V970"/>
  <c r="W970"/>
  <c r="J970"/>
  <c r="K970"/>
  <c r="L970"/>
  <c r="M970"/>
  <c r="N970"/>
  <c r="O970"/>
  <c r="Y969"/>
  <c r="AA969"/>
  <c r="AB969"/>
  <c r="T969"/>
  <c r="U969"/>
  <c r="V969"/>
  <c r="W969"/>
  <c r="J969"/>
  <c r="K969"/>
  <c r="L969"/>
  <c r="M969"/>
  <c r="N969"/>
  <c r="O969"/>
  <c r="Y968"/>
  <c r="AA968"/>
  <c r="AB968"/>
  <c r="T968"/>
  <c r="U968"/>
  <c r="V968"/>
  <c r="W968"/>
  <c r="J968"/>
  <c r="K968"/>
  <c r="L968"/>
  <c r="M968"/>
  <c r="N968"/>
  <c r="O968"/>
  <c r="Y967"/>
  <c r="AA967"/>
  <c r="AB967"/>
  <c r="T967"/>
  <c r="U967"/>
  <c r="V967"/>
  <c r="W967"/>
  <c r="J967"/>
  <c r="K967"/>
  <c r="L967"/>
  <c r="M967"/>
  <c r="N967"/>
  <c r="O967"/>
  <c r="Z966"/>
  <c r="Z965"/>
  <c r="Z964"/>
  <c r="Z963"/>
  <c r="Y966"/>
  <c r="AA966"/>
  <c r="AB966"/>
  <c r="T966"/>
  <c r="U966"/>
  <c r="V966"/>
  <c r="W966"/>
  <c r="J966"/>
  <c r="K966"/>
  <c r="L966"/>
  <c r="M966"/>
  <c r="N966"/>
  <c r="O966"/>
  <c r="Y965"/>
  <c r="AA965"/>
  <c r="AB965"/>
  <c r="T965"/>
  <c r="U965"/>
  <c r="V965"/>
  <c r="W965"/>
  <c r="J965"/>
  <c r="K965"/>
  <c r="L965"/>
  <c r="M965"/>
  <c r="N965"/>
  <c r="O965"/>
  <c r="Y964"/>
  <c r="AA964"/>
  <c r="AB964"/>
  <c r="T964"/>
  <c r="U964"/>
  <c r="V964"/>
  <c r="W964"/>
  <c r="J964"/>
  <c r="K964"/>
  <c r="L964"/>
  <c r="M964"/>
  <c r="N964"/>
  <c r="O964"/>
  <c r="Y963"/>
  <c r="AA963"/>
  <c r="AB963"/>
  <c r="T963"/>
  <c r="U963"/>
  <c r="V963"/>
  <c r="W963"/>
  <c r="J963"/>
  <c r="K963"/>
  <c r="L963"/>
  <c r="M963"/>
  <c r="N963"/>
  <c r="O963"/>
  <c r="Z962"/>
  <c r="Z961"/>
  <c r="Z960"/>
  <c r="Z959"/>
  <c r="Y962"/>
  <c r="AA962"/>
  <c r="AB962"/>
  <c r="T962"/>
  <c r="U962"/>
  <c r="V962"/>
  <c r="W962"/>
  <c r="J962"/>
  <c r="K962"/>
  <c r="L962"/>
  <c r="M962"/>
  <c r="N962"/>
  <c r="O962"/>
  <c r="Y961"/>
  <c r="AA961"/>
  <c r="AB961"/>
  <c r="T961"/>
  <c r="U961"/>
  <c r="V961"/>
  <c r="W961"/>
  <c r="J961"/>
  <c r="K961"/>
  <c r="L961"/>
  <c r="M961"/>
  <c r="N961"/>
  <c r="O961"/>
  <c r="Y960"/>
  <c r="AA960"/>
  <c r="AB960"/>
  <c r="T960"/>
  <c r="U960"/>
  <c r="V960"/>
  <c r="W960"/>
  <c r="J960"/>
  <c r="K960"/>
  <c r="L960"/>
  <c r="M960"/>
  <c r="N960"/>
  <c r="O960"/>
  <c r="Y959"/>
  <c r="AA959"/>
  <c r="AB959"/>
  <c r="T959"/>
  <c r="U959"/>
  <c r="V959"/>
  <c r="W959"/>
  <c r="J959"/>
  <c r="K959"/>
  <c r="L959"/>
  <c r="M959"/>
  <c r="N959"/>
  <c r="O959"/>
  <c r="Z958"/>
  <c r="Z957"/>
  <c r="Z956"/>
  <c r="Z955"/>
  <c r="Y958"/>
  <c r="AA958"/>
  <c r="AB958"/>
  <c r="T958"/>
  <c r="U958"/>
  <c r="V958"/>
  <c r="W958"/>
  <c r="J958"/>
  <c r="K958"/>
  <c r="L958"/>
  <c r="M958"/>
  <c r="N958"/>
  <c r="O958"/>
  <c r="Y957"/>
  <c r="AA957"/>
  <c r="AB957"/>
  <c r="T957"/>
  <c r="U957"/>
  <c r="V957"/>
  <c r="W957"/>
  <c r="J957"/>
  <c r="K957"/>
  <c r="L957"/>
  <c r="M957"/>
  <c r="N957"/>
  <c r="O957"/>
  <c r="Y956"/>
  <c r="AA956"/>
  <c r="AB956"/>
  <c r="T956"/>
  <c r="U956"/>
  <c r="V956"/>
  <c r="W956"/>
  <c r="J956"/>
  <c r="K956"/>
  <c r="L956"/>
  <c r="M956"/>
  <c r="N956"/>
  <c r="O956"/>
  <c r="Y955"/>
  <c r="AA955"/>
  <c r="AB955"/>
  <c r="T955"/>
  <c r="U955"/>
  <c r="V955"/>
  <c r="W955"/>
  <c r="J955"/>
  <c r="K955"/>
  <c r="L955"/>
  <c r="M955"/>
  <c r="N955"/>
  <c r="O955"/>
  <c r="Z954"/>
  <c r="Z953"/>
  <c r="Z952"/>
  <c r="Z951"/>
  <c r="Y954"/>
  <c r="AA954"/>
  <c r="AB954"/>
  <c r="T954"/>
  <c r="U954"/>
  <c r="V954"/>
  <c r="W954"/>
  <c r="J954"/>
  <c r="K954"/>
  <c r="L954"/>
  <c r="M954"/>
  <c r="N954"/>
  <c r="O954"/>
  <c r="Y953"/>
  <c r="AA953"/>
  <c r="AB953"/>
  <c r="T953"/>
  <c r="U953"/>
  <c r="V953"/>
  <c r="W953"/>
  <c r="J953"/>
  <c r="K953"/>
  <c r="L953"/>
  <c r="M953"/>
  <c r="N953"/>
  <c r="O953"/>
  <c r="Y952"/>
  <c r="AA952"/>
  <c r="AB952"/>
  <c r="T952"/>
  <c r="U952"/>
  <c r="V952"/>
  <c r="W952"/>
  <c r="J952"/>
  <c r="K952"/>
  <c r="L952"/>
  <c r="M952"/>
  <c r="N952"/>
  <c r="O952"/>
  <c r="Y951"/>
  <c r="AA951"/>
  <c r="AB951"/>
  <c r="T951"/>
  <c r="U951"/>
  <c r="V951"/>
  <c r="W951"/>
  <c r="J951"/>
  <c r="K951"/>
  <c r="L951"/>
  <c r="M951"/>
  <c r="N951"/>
  <c r="O951"/>
  <c r="Z950"/>
  <c r="Z949"/>
  <c r="Z948"/>
  <c r="Z947"/>
  <c r="Y950"/>
  <c r="AA950"/>
  <c r="AB950"/>
  <c r="T950"/>
  <c r="U950"/>
  <c r="V950"/>
  <c r="W950"/>
  <c r="J950"/>
  <c r="K950"/>
  <c r="L950"/>
  <c r="M950"/>
  <c r="N950"/>
  <c r="O950"/>
  <c r="Y949"/>
  <c r="AA949"/>
  <c r="AB949"/>
  <c r="T949"/>
  <c r="U949"/>
  <c r="V949"/>
  <c r="W949"/>
  <c r="J949"/>
  <c r="K949"/>
  <c r="L949"/>
  <c r="M949"/>
  <c r="N949"/>
  <c r="O949"/>
  <c r="Y948"/>
  <c r="AA948"/>
  <c r="AB948"/>
  <c r="T948"/>
  <c r="U948"/>
  <c r="V948"/>
  <c r="W948"/>
  <c r="J948"/>
  <c r="K948"/>
  <c r="L948"/>
  <c r="M948"/>
  <c r="N948"/>
  <c r="O948"/>
  <c r="Y947"/>
  <c r="AA947"/>
  <c r="AB947"/>
  <c r="T947"/>
  <c r="U947"/>
  <c r="V947"/>
  <c r="W947"/>
  <c r="J947"/>
  <c r="K947"/>
  <c r="L947"/>
  <c r="M947"/>
  <c r="N947"/>
  <c r="O947"/>
  <c r="Z946"/>
  <c r="Z945"/>
  <c r="Z944"/>
  <c r="Z943"/>
  <c r="Y946"/>
  <c r="AA946"/>
  <c r="AB946"/>
  <c r="T946"/>
  <c r="U946"/>
  <c r="V946"/>
  <c r="W946"/>
  <c r="J946"/>
  <c r="K946"/>
  <c r="L946"/>
  <c r="M946"/>
  <c r="N946"/>
  <c r="O946"/>
  <c r="Y945"/>
  <c r="AA945"/>
  <c r="AB945"/>
  <c r="T945"/>
  <c r="U945"/>
  <c r="V945"/>
  <c r="W945"/>
  <c r="J945"/>
  <c r="K945"/>
  <c r="L945"/>
  <c r="M945"/>
  <c r="N945"/>
  <c r="O945"/>
  <c r="Y944"/>
  <c r="AA944"/>
  <c r="AB944"/>
  <c r="T944"/>
  <c r="U944"/>
  <c r="V944"/>
  <c r="W944"/>
  <c r="J944"/>
  <c r="K944"/>
  <c r="L944"/>
  <c r="M944"/>
  <c r="N944"/>
  <c r="O944"/>
  <c r="Y943"/>
  <c r="AA943"/>
  <c r="AB943"/>
  <c r="T943"/>
  <c r="U943"/>
  <c r="V943"/>
  <c r="W943"/>
  <c r="J943"/>
  <c r="K943"/>
  <c r="L943"/>
  <c r="M943"/>
  <c r="N943"/>
  <c r="O943"/>
  <c r="Z942"/>
  <c r="Z941"/>
  <c r="Z940"/>
  <c r="Z939"/>
  <c r="Y942"/>
  <c r="AA942"/>
  <c r="AB942"/>
  <c r="T942"/>
  <c r="U942"/>
  <c r="V942"/>
  <c r="W942"/>
  <c r="J942"/>
  <c r="K942"/>
  <c r="L942"/>
  <c r="M942"/>
  <c r="N942"/>
  <c r="O942"/>
  <c r="Y941"/>
  <c r="AA941"/>
  <c r="AB941"/>
  <c r="T941"/>
  <c r="U941"/>
  <c r="V941"/>
  <c r="W941"/>
  <c r="J941"/>
  <c r="K941"/>
  <c r="L941"/>
  <c r="M941"/>
  <c r="N941"/>
  <c r="O941"/>
  <c r="Y940"/>
  <c r="AA940"/>
  <c r="AB940"/>
  <c r="T940"/>
  <c r="U940"/>
  <c r="V940"/>
  <c r="W940"/>
  <c r="J940"/>
  <c r="K940"/>
  <c r="L940"/>
  <c r="M940"/>
  <c r="N940"/>
  <c r="O940"/>
  <c r="Y939"/>
  <c r="AA939"/>
  <c r="AB939"/>
  <c r="T939"/>
  <c r="U939"/>
  <c r="V939"/>
  <c r="W939"/>
  <c r="J939"/>
  <c r="K939"/>
  <c r="L939"/>
  <c r="M939"/>
  <c r="N939"/>
  <c r="O939"/>
  <c r="Z938"/>
  <c r="Z937"/>
  <c r="Z936"/>
  <c r="Z935"/>
  <c r="Y938"/>
  <c r="AA938"/>
  <c r="AB938"/>
  <c r="T938"/>
  <c r="U938"/>
  <c r="V938"/>
  <c r="W938"/>
  <c r="J938"/>
  <c r="K938"/>
  <c r="L938"/>
  <c r="M938"/>
  <c r="N938"/>
  <c r="O938"/>
  <c r="Y937"/>
  <c r="AA937"/>
  <c r="AB937"/>
  <c r="T937"/>
  <c r="U937"/>
  <c r="V937"/>
  <c r="W937"/>
  <c r="J937"/>
  <c r="K937"/>
  <c r="L937"/>
  <c r="M937"/>
  <c r="N937"/>
  <c r="O937"/>
  <c r="Y936"/>
  <c r="AA936"/>
  <c r="AB936"/>
  <c r="T936"/>
  <c r="U936"/>
  <c r="V936"/>
  <c r="W936"/>
  <c r="J936"/>
  <c r="K936"/>
  <c r="L936"/>
  <c r="M936"/>
  <c r="N936"/>
  <c r="O936"/>
  <c r="Y935"/>
  <c r="AA935"/>
  <c r="AB935"/>
  <c r="T935"/>
  <c r="U935"/>
  <c r="V935"/>
  <c r="W935"/>
  <c r="J935"/>
  <c r="K935"/>
  <c r="L935"/>
  <c r="M935"/>
  <c r="N935"/>
  <c r="O935"/>
  <c r="Z934"/>
  <c r="Z933"/>
  <c r="Z932"/>
  <c r="Z931"/>
  <c r="Y934"/>
  <c r="AA934"/>
  <c r="AB934"/>
  <c r="T934"/>
  <c r="U934"/>
  <c r="V934"/>
  <c r="W934"/>
  <c r="J934"/>
  <c r="K934"/>
  <c r="L934"/>
  <c r="M934"/>
  <c r="N934"/>
  <c r="O934"/>
  <c r="Y933"/>
  <c r="AA933"/>
  <c r="AB933"/>
  <c r="T933"/>
  <c r="U933"/>
  <c r="V933"/>
  <c r="W933"/>
  <c r="J933"/>
  <c r="K933"/>
  <c r="L933"/>
  <c r="M933"/>
  <c r="N933"/>
  <c r="O933"/>
  <c r="Y932"/>
  <c r="AA932"/>
  <c r="AB932"/>
  <c r="T932"/>
  <c r="U932"/>
  <c r="V932"/>
  <c r="W932"/>
  <c r="J932"/>
  <c r="K932"/>
  <c r="L932"/>
  <c r="M932"/>
  <c r="N932"/>
  <c r="O932"/>
  <c r="Y931"/>
  <c r="AA931"/>
  <c r="AB931"/>
  <c r="T931"/>
  <c r="U931"/>
  <c r="V931"/>
  <c r="W931"/>
  <c r="J931"/>
  <c r="K931"/>
  <c r="L931"/>
  <c r="M931"/>
  <c r="N931"/>
  <c r="O931"/>
  <c r="Z930"/>
  <c r="Z929"/>
  <c r="Z928"/>
  <c r="Z927"/>
  <c r="Y930"/>
  <c r="AA930"/>
  <c r="AB930"/>
  <c r="T930"/>
  <c r="U930"/>
  <c r="V930"/>
  <c r="W930"/>
  <c r="J930"/>
  <c r="K930"/>
  <c r="L930"/>
  <c r="M930"/>
  <c r="N930"/>
  <c r="O930"/>
  <c r="Y929"/>
  <c r="AA929"/>
  <c r="AB929"/>
  <c r="T929"/>
  <c r="U929"/>
  <c r="V929"/>
  <c r="W929"/>
  <c r="J929"/>
  <c r="K929"/>
  <c r="L929"/>
  <c r="M929"/>
  <c r="N929"/>
  <c r="O929"/>
  <c r="Y928"/>
  <c r="AA928"/>
  <c r="AB928"/>
  <c r="T928"/>
  <c r="U928"/>
  <c r="V928"/>
  <c r="W928"/>
  <c r="J928"/>
  <c r="K928"/>
  <c r="L928"/>
  <c r="M928"/>
  <c r="N928"/>
  <c r="O928"/>
  <c r="Y927"/>
  <c r="AA927"/>
  <c r="AB927"/>
  <c r="T927"/>
  <c r="U927"/>
  <c r="V927"/>
  <c r="W927"/>
  <c r="J927"/>
  <c r="K927"/>
  <c r="L927"/>
  <c r="M927"/>
  <c r="N927"/>
  <c r="O927"/>
  <c r="Z926"/>
  <c r="Z925"/>
  <c r="Z924"/>
  <c r="Z923"/>
  <c r="Y926"/>
  <c r="AA926"/>
  <c r="AB926"/>
  <c r="T926"/>
  <c r="U926"/>
  <c r="V926"/>
  <c r="W926"/>
  <c r="J926"/>
  <c r="K926"/>
  <c r="L926"/>
  <c r="M926"/>
  <c r="N926"/>
  <c r="O926"/>
  <c r="Y925"/>
  <c r="AA925"/>
  <c r="AB925"/>
  <c r="T925"/>
  <c r="U925"/>
  <c r="V925"/>
  <c r="W925"/>
  <c r="J925"/>
  <c r="K925"/>
  <c r="L925"/>
  <c r="M925"/>
  <c r="N925"/>
  <c r="O925"/>
  <c r="Y924"/>
  <c r="AA924"/>
  <c r="AB924"/>
  <c r="T924"/>
  <c r="U924"/>
  <c r="V924"/>
  <c r="W924"/>
  <c r="J924"/>
  <c r="K924"/>
  <c r="L924"/>
  <c r="M924"/>
  <c r="N924"/>
  <c r="O924"/>
  <c r="Y923"/>
  <c r="AA923"/>
  <c r="AB923"/>
  <c r="T923"/>
  <c r="U923"/>
  <c r="V923"/>
  <c r="W923"/>
  <c r="J923"/>
  <c r="K923"/>
  <c r="L923"/>
  <c r="M923"/>
  <c r="N923"/>
  <c r="O923"/>
  <c r="Z922"/>
  <c r="Y922"/>
  <c r="AA922"/>
  <c r="AB922"/>
  <c r="T922"/>
  <c r="U922"/>
  <c r="V922"/>
  <c r="W922"/>
  <c r="J922"/>
  <c r="K922"/>
  <c r="L922"/>
  <c r="M922"/>
  <c r="N922"/>
  <c r="O922"/>
  <c r="Z921"/>
  <c r="Y921"/>
  <c r="AA921"/>
  <c r="AB921"/>
  <c r="T921"/>
  <c r="U921"/>
  <c r="V921"/>
  <c r="W921"/>
  <c r="J921"/>
  <c r="K921"/>
  <c r="L921"/>
  <c r="M921"/>
  <c r="N921"/>
  <c r="O921"/>
  <c r="Z920"/>
  <c r="Y920"/>
  <c r="AA920"/>
  <c r="AB920"/>
  <c r="T920"/>
  <c r="U920"/>
  <c r="V920"/>
  <c r="W920"/>
  <c r="J920"/>
  <c r="K920"/>
  <c r="L920"/>
  <c r="M920"/>
  <c r="N920"/>
  <c r="O920"/>
  <c r="Z919"/>
  <c r="Y919"/>
  <c r="AA919"/>
  <c r="AB919"/>
  <c r="T919"/>
  <c r="U919"/>
  <c r="V919"/>
  <c r="W919"/>
  <c r="J919"/>
  <c r="K919"/>
  <c r="L919"/>
  <c r="M919"/>
  <c r="N919"/>
  <c r="O919"/>
  <c r="Z918"/>
  <c r="Y918"/>
  <c r="AA918"/>
  <c r="AB918"/>
  <c r="T918"/>
  <c r="U918"/>
  <c r="V918"/>
  <c r="W918"/>
  <c r="J918"/>
  <c r="K918"/>
  <c r="L918"/>
  <c r="M918"/>
  <c r="N918"/>
  <c r="O918"/>
  <c r="Z917"/>
  <c r="Y917"/>
  <c r="AA917"/>
  <c r="AB917"/>
  <c r="T917"/>
  <c r="U917"/>
  <c r="V917"/>
  <c r="W917"/>
  <c r="J917"/>
  <c r="K917"/>
  <c r="L917"/>
  <c r="M917"/>
  <c r="N917"/>
  <c r="O917"/>
  <c r="Z916"/>
  <c r="Z915"/>
  <c r="Y916"/>
  <c r="AA916"/>
  <c r="AB916"/>
  <c r="T916"/>
  <c r="U916"/>
  <c r="V916"/>
  <c r="W916"/>
  <c r="J916"/>
  <c r="K916"/>
  <c r="L916"/>
  <c r="M916"/>
  <c r="N916"/>
  <c r="O916"/>
  <c r="Y915"/>
  <c r="AA915"/>
  <c r="AB915"/>
  <c r="T915"/>
  <c r="U915"/>
  <c r="V915"/>
  <c r="W915"/>
  <c r="J915"/>
  <c r="K915"/>
  <c r="L915"/>
  <c r="M915"/>
  <c r="N915"/>
  <c r="O915"/>
  <c r="Z914"/>
  <c r="Z913"/>
  <c r="Z912"/>
  <c r="Z911"/>
  <c r="Y914"/>
  <c r="AA914"/>
  <c r="AB914"/>
  <c r="T914"/>
  <c r="U914"/>
  <c r="V914"/>
  <c r="W914"/>
  <c r="J914"/>
  <c r="K914"/>
  <c r="L914"/>
  <c r="M914"/>
  <c r="N914"/>
  <c r="O914"/>
  <c r="Y913"/>
  <c r="AA913"/>
  <c r="AB913"/>
  <c r="T913"/>
  <c r="U913"/>
  <c r="V913"/>
  <c r="W913"/>
  <c r="J913"/>
  <c r="K913"/>
  <c r="L913"/>
  <c r="M913"/>
  <c r="N913"/>
  <c r="O913"/>
  <c r="Y912"/>
  <c r="AA912"/>
  <c r="AB912"/>
  <c r="T912"/>
  <c r="U912"/>
  <c r="V912"/>
  <c r="W912"/>
  <c r="J912"/>
  <c r="K912"/>
  <c r="L912"/>
  <c r="M912"/>
  <c r="N912"/>
  <c r="O912"/>
  <c r="Y911"/>
  <c r="AA911"/>
  <c r="AB911"/>
  <c r="T911"/>
  <c r="U911"/>
  <c r="V911"/>
  <c r="W911"/>
  <c r="J911"/>
  <c r="K911"/>
  <c r="L911"/>
  <c r="M911"/>
  <c r="N911"/>
  <c r="O911"/>
  <c r="Z910"/>
  <c r="Z909"/>
  <c r="Z908"/>
  <c r="Z907"/>
  <c r="Y910"/>
  <c r="AA910"/>
  <c r="AB910"/>
  <c r="T910"/>
  <c r="U910"/>
  <c r="V910"/>
  <c r="W910"/>
  <c r="J910"/>
  <c r="K910"/>
  <c r="L910"/>
  <c r="M910"/>
  <c r="N910"/>
  <c r="O910"/>
  <c r="Y909"/>
  <c r="AA909"/>
  <c r="AB909"/>
  <c r="T909"/>
  <c r="U909"/>
  <c r="V909"/>
  <c r="W909"/>
  <c r="J909"/>
  <c r="K909"/>
  <c r="L909"/>
  <c r="M909"/>
  <c r="N909"/>
  <c r="O909"/>
  <c r="Y908"/>
  <c r="AA908"/>
  <c r="AB908"/>
  <c r="T908"/>
  <c r="U908"/>
  <c r="V908"/>
  <c r="W908"/>
  <c r="J908"/>
  <c r="K908"/>
  <c r="L908"/>
  <c r="M908"/>
  <c r="N908"/>
  <c r="O908"/>
  <c r="Y907"/>
  <c r="AA907"/>
  <c r="AB907"/>
  <c r="T907"/>
  <c r="U907"/>
  <c r="V907"/>
  <c r="W907"/>
  <c r="J907"/>
  <c r="K907"/>
  <c r="L907"/>
  <c r="M907"/>
  <c r="N907"/>
  <c r="O907"/>
  <c r="Z906"/>
  <c r="Z905"/>
  <c r="Z904"/>
  <c r="Z903"/>
  <c r="Y906"/>
  <c r="AA906"/>
  <c r="AB906"/>
  <c r="T906"/>
  <c r="U906"/>
  <c r="V906"/>
  <c r="W906"/>
  <c r="J906"/>
  <c r="K906"/>
  <c r="L906"/>
  <c r="M906"/>
  <c r="N906"/>
  <c r="O906"/>
  <c r="Y905"/>
  <c r="AA905"/>
  <c r="AB905"/>
  <c r="T905"/>
  <c r="U905"/>
  <c r="V905"/>
  <c r="W905"/>
  <c r="J905"/>
  <c r="K905"/>
  <c r="L905"/>
  <c r="M905"/>
  <c r="N905"/>
  <c r="O905"/>
  <c r="Y904"/>
  <c r="AA904"/>
  <c r="AB904"/>
  <c r="T904"/>
  <c r="U904"/>
  <c r="V904"/>
  <c r="W904"/>
  <c r="J904"/>
  <c r="K904"/>
  <c r="L904"/>
  <c r="M904"/>
  <c r="N904"/>
  <c r="O904"/>
  <c r="Y903"/>
  <c r="AA903"/>
  <c r="AB903"/>
  <c r="T903"/>
  <c r="U903"/>
  <c r="V903"/>
  <c r="W903"/>
  <c r="J903"/>
  <c r="K903"/>
  <c r="L903"/>
  <c r="M903"/>
  <c r="N903"/>
  <c r="O903"/>
  <c r="Z902"/>
  <c r="Z901"/>
  <c r="Z900"/>
  <c r="Z899"/>
  <c r="Y902"/>
  <c r="AA902"/>
  <c r="AB902"/>
  <c r="T902"/>
  <c r="U902"/>
  <c r="V902"/>
  <c r="W902"/>
  <c r="J902"/>
  <c r="K902"/>
  <c r="L902"/>
  <c r="M902"/>
  <c r="N902"/>
  <c r="O902"/>
  <c r="Y901"/>
  <c r="AA901"/>
  <c r="AB901"/>
  <c r="T901"/>
  <c r="U901"/>
  <c r="V901"/>
  <c r="W901"/>
  <c r="J901"/>
  <c r="K901"/>
  <c r="L901"/>
  <c r="M901"/>
  <c r="N901"/>
  <c r="O901"/>
  <c r="Y900"/>
  <c r="AA900"/>
  <c r="AB900"/>
  <c r="T900"/>
  <c r="U900"/>
  <c r="V900"/>
  <c r="W900"/>
  <c r="J900"/>
  <c r="K900"/>
  <c r="L900"/>
  <c r="M900"/>
  <c r="N900"/>
  <c r="O900"/>
  <c r="Y899"/>
  <c r="AA899"/>
  <c r="AB899"/>
  <c r="T899"/>
  <c r="U899"/>
  <c r="V899"/>
  <c r="W899"/>
  <c r="J899"/>
  <c r="K899"/>
  <c r="L899"/>
  <c r="M899"/>
  <c r="N899"/>
  <c r="O899"/>
  <c r="Z898"/>
  <c r="Z897"/>
  <c r="Z896"/>
  <c r="Z895"/>
  <c r="Y898"/>
  <c r="AA898"/>
  <c r="AB898"/>
  <c r="T898"/>
  <c r="U898"/>
  <c r="V898"/>
  <c r="W898"/>
  <c r="J898"/>
  <c r="K898"/>
  <c r="L898"/>
  <c r="M898"/>
  <c r="N898"/>
  <c r="O898"/>
  <c r="Y897"/>
  <c r="AA897"/>
  <c r="AB897"/>
  <c r="T897"/>
  <c r="U897"/>
  <c r="V897"/>
  <c r="W897"/>
  <c r="J897"/>
  <c r="K897"/>
  <c r="L897"/>
  <c r="M897"/>
  <c r="N897"/>
  <c r="O897"/>
  <c r="Y896"/>
  <c r="AA896"/>
  <c r="AB896"/>
  <c r="T896"/>
  <c r="U896"/>
  <c r="V896"/>
  <c r="W896"/>
  <c r="J896"/>
  <c r="K896"/>
  <c r="L896"/>
  <c r="M896"/>
  <c r="N896"/>
  <c r="O896"/>
  <c r="Y895"/>
  <c r="AA895"/>
  <c r="AB895"/>
  <c r="T895"/>
  <c r="U895"/>
  <c r="V895"/>
  <c r="W895"/>
  <c r="J895"/>
  <c r="K895"/>
  <c r="L895"/>
  <c r="M895"/>
  <c r="N895"/>
  <c r="O895"/>
  <c r="Z894"/>
  <c r="Z893"/>
  <c r="Z892"/>
  <c r="Z891"/>
  <c r="Y894"/>
  <c r="AA894"/>
  <c r="AB894"/>
  <c r="T894"/>
  <c r="U894"/>
  <c r="V894"/>
  <c r="W894"/>
  <c r="J894"/>
  <c r="K894"/>
  <c r="L894"/>
  <c r="M894"/>
  <c r="N894"/>
  <c r="O894"/>
  <c r="Y893"/>
  <c r="AA893"/>
  <c r="AB893"/>
  <c r="T893"/>
  <c r="U893"/>
  <c r="V893"/>
  <c r="W893"/>
  <c r="J893"/>
  <c r="K893"/>
  <c r="L893"/>
  <c r="M893"/>
  <c r="N893"/>
  <c r="O893"/>
  <c r="Y892"/>
  <c r="AA892"/>
  <c r="AB892"/>
  <c r="T892"/>
  <c r="U892"/>
  <c r="V892"/>
  <c r="W892"/>
  <c r="J892"/>
  <c r="K892"/>
  <c r="L892"/>
  <c r="M892"/>
  <c r="N892"/>
  <c r="O892"/>
  <c r="Y891"/>
  <c r="AA891"/>
  <c r="AB891"/>
  <c r="T891"/>
  <c r="U891"/>
  <c r="V891"/>
  <c r="W891"/>
  <c r="J891"/>
  <c r="K891"/>
  <c r="L891"/>
  <c r="M891"/>
  <c r="N891"/>
  <c r="O891"/>
  <c r="Z890"/>
  <c r="Z889"/>
  <c r="Z888"/>
  <c r="Z887"/>
  <c r="Y890"/>
  <c r="AA890"/>
  <c r="AB890"/>
  <c r="T890"/>
  <c r="U890"/>
  <c r="V890"/>
  <c r="W890"/>
  <c r="J890"/>
  <c r="K890"/>
  <c r="L890"/>
  <c r="M890"/>
  <c r="N890"/>
  <c r="O890"/>
  <c r="Y889"/>
  <c r="AA889"/>
  <c r="AB889"/>
  <c r="T889"/>
  <c r="U889"/>
  <c r="V889"/>
  <c r="W889"/>
  <c r="J889"/>
  <c r="K889"/>
  <c r="L889"/>
  <c r="M889"/>
  <c r="N889"/>
  <c r="O889"/>
  <c r="Y888"/>
  <c r="AA888"/>
  <c r="AB888"/>
  <c r="T888"/>
  <c r="U888"/>
  <c r="V888"/>
  <c r="W888"/>
  <c r="J888"/>
  <c r="K888"/>
  <c r="L888"/>
  <c r="M888"/>
  <c r="N888"/>
  <c r="O888"/>
  <c r="Y887"/>
  <c r="AA887"/>
  <c r="AB887"/>
  <c r="T887"/>
  <c r="U887"/>
  <c r="V887"/>
  <c r="W887"/>
  <c r="J887"/>
  <c r="K887"/>
  <c r="L887"/>
  <c r="M887"/>
  <c r="N887"/>
  <c r="O887"/>
  <c r="O89" i="2"/>
  <c r="N89"/>
  <c r="M89"/>
  <c r="L89"/>
  <c r="K89"/>
  <c r="J89"/>
  <c r="I89"/>
  <c r="H89"/>
  <c r="O88"/>
  <c r="N88"/>
  <c r="M88"/>
  <c r="L88"/>
  <c r="K88"/>
  <c r="J88"/>
  <c r="I88"/>
  <c r="H88"/>
  <c r="Z766" i="1"/>
  <c r="Y766"/>
  <c r="AA766"/>
  <c r="AB766"/>
  <c r="T766"/>
  <c r="U766"/>
  <c r="V766"/>
  <c r="W766"/>
  <c r="J766"/>
  <c r="K766"/>
  <c r="L766"/>
  <c r="M766"/>
  <c r="N766"/>
  <c r="O766"/>
  <c r="O87" i="2"/>
  <c r="N87"/>
  <c r="M87"/>
  <c r="L87"/>
  <c r="K87"/>
  <c r="J87"/>
  <c r="I87"/>
  <c r="H87"/>
  <c r="Z765" i="1"/>
  <c r="Z764"/>
  <c r="Y765"/>
  <c r="AA765"/>
  <c r="AB765"/>
  <c r="T765"/>
  <c r="U765"/>
  <c r="V765"/>
  <c r="W765"/>
  <c r="J765"/>
  <c r="K765"/>
  <c r="L765"/>
  <c r="M765"/>
  <c r="N765"/>
  <c r="O765"/>
  <c r="Y764"/>
  <c r="AA764"/>
  <c r="AB764"/>
  <c r="T764"/>
  <c r="U764"/>
  <c r="V764"/>
  <c r="W764"/>
  <c r="J764"/>
  <c r="K764"/>
  <c r="L764"/>
  <c r="M764"/>
  <c r="N764"/>
  <c r="O764"/>
  <c r="Z763"/>
  <c r="Y763"/>
  <c r="AA763"/>
  <c r="AB763"/>
  <c r="T763"/>
  <c r="U763"/>
  <c r="V763"/>
  <c r="W763"/>
  <c r="J763"/>
  <c r="K763"/>
  <c r="L763"/>
  <c r="M763"/>
  <c r="N763"/>
  <c r="O763"/>
  <c r="Z762"/>
  <c r="Z761"/>
  <c r="Y762"/>
  <c r="AA762"/>
  <c r="AB762"/>
  <c r="T762"/>
  <c r="U762"/>
  <c r="V762"/>
  <c r="W762"/>
  <c r="J762"/>
  <c r="K762"/>
  <c r="L762"/>
  <c r="M762"/>
  <c r="N762"/>
  <c r="O762"/>
  <c r="Y761"/>
  <c r="AA761"/>
  <c r="AB761"/>
  <c r="T761"/>
  <c r="U761"/>
  <c r="V761"/>
  <c r="W761"/>
  <c r="J761"/>
  <c r="K761"/>
  <c r="L761"/>
  <c r="M761"/>
  <c r="N761"/>
  <c r="O761"/>
  <c r="Z760"/>
  <c r="Y760"/>
  <c r="AA760"/>
  <c r="AB760"/>
  <c r="T760"/>
  <c r="U760"/>
  <c r="V760"/>
  <c r="W760"/>
  <c r="J760"/>
  <c r="K760"/>
  <c r="L760"/>
  <c r="M760"/>
  <c r="N760"/>
  <c r="O760"/>
  <c r="Z759"/>
  <c r="Y759"/>
  <c r="AA759"/>
  <c r="AB759"/>
  <c r="T759"/>
  <c r="U759"/>
  <c r="V759"/>
  <c r="W759"/>
  <c r="J759"/>
  <c r="K759"/>
  <c r="L759"/>
  <c r="M759"/>
  <c r="N759"/>
  <c r="O759"/>
  <c r="Z758"/>
  <c r="Z757"/>
  <c r="Z756"/>
  <c r="Y758"/>
  <c r="AA758"/>
  <c r="AB758"/>
  <c r="T758"/>
  <c r="U758"/>
  <c r="V758"/>
  <c r="W758"/>
  <c r="J758"/>
  <c r="K758"/>
  <c r="L758"/>
  <c r="M758"/>
  <c r="N758"/>
  <c r="O758"/>
  <c r="Y757"/>
  <c r="AA757"/>
  <c r="AB757"/>
  <c r="T757"/>
  <c r="U757"/>
  <c r="V757"/>
  <c r="W757"/>
  <c r="J757"/>
  <c r="K757"/>
  <c r="L757"/>
  <c r="M757"/>
  <c r="N757"/>
  <c r="O757"/>
  <c r="Y756"/>
  <c r="AA756"/>
  <c r="AB756"/>
  <c r="T756"/>
  <c r="U756"/>
  <c r="V756"/>
  <c r="W756"/>
  <c r="J756"/>
  <c r="K756"/>
  <c r="L756"/>
  <c r="M756"/>
  <c r="N756"/>
  <c r="O756"/>
  <c r="Z755"/>
  <c r="Z754"/>
  <c r="Z753"/>
  <c r="Y755"/>
  <c r="AA755"/>
  <c r="AB755"/>
  <c r="T755"/>
  <c r="U755"/>
  <c r="V755"/>
  <c r="W755"/>
  <c r="J755"/>
  <c r="K755"/>
  <c r="L755"/>
  <c r="M755"/>
  <c r="N755"/>
  <c r="O755"/>
  <c r="Y754"/>
  <c r="AA754"/>
  <c r="AB754"/>
  <c r="T754"/>
  <c r="U754"/>
  <c r="V754"/>
  <c r="W754"/>
  <c r="J754"/>
  <c r="K754"/>
  <c r="L754"/>
  <c r="M754"/>
  <c r="N754"/>
  <c r="O754"/>
  <c r="Y753"/>
  <c r="AA753"/>
  <c r="AB753"/>
  <c r="T753"/>
  <c r="U753"/>
  <c r="V753"/>
  <c r="W753"/>
  <c r="J753"/>
  <c r="K753"/>
  <c r="L753"/>
  <c r="M753"/>
  <c r="N753"/>
  <c r="O753"/>
  <c r="Z752"/>
  <c r="Z751"/>
  <c r="Z750"/>
  <c r="Y752"/>
  <c r="AA752"/>
  <c r="AB752"/>
  <c r="T752"/>
  <c r="U752"/>
  <c r="V752"/>
  <c r="W752"/>
  <c r="J752"/>
  <c r="K752"/>
  <c r="L752"/>
  <c r="M752"/>
  <c r="N752"/>
  <c r="O752"/>
  <c r="Y751"/>
  <c r="AA751"/>
  <c r="AB751"/>
  <c r="T751"/>
  <c r="U751"/>
  <c r="V751"/>
  <c r="W751"/>
  <c r="J751"/>
  <c r="K751"/>
  <c r="L751"/>
  <c r="M751"/>
  <c r="N751"/>
  <c r="O751"/>
  <c r="Y750"/>
  <c r="AA750"/>
  <c r="AB750"/>
  <c r="T750"/>
  <c r="U750"/>
  <c r="V750"/>
  <c r="W750"/>
  <c r="J750"/>
  <c r="K750"/>
  <c r="L750"/>
  <c r="M750"/>
  <c r="N750"/>
  <c r="O750"/>
  <c r="M884"/>
  <c r="M883"/>
  <c r="M882"/>
  <c r="M881"/>
  <c r="M880"/>
  <c r="M879"/>
  <c r="M878"/>
  <c r="M877"/>
  <c r="M876"/>
  <c r="M875"/>
  <c r="M874"/>
  <c r="M873"/>
  <c r="M872"/>
  <c r="M871"/>
  <c r="M870"/>
  <c r="M869"/>
  <c r="M868"/>
  <c r="M867"/>
  <c r="M866"/>
  <c r="M865"/>
  <c r="M864"/>
  <c r="M863"/>
  <c r="M862"/>
  <c r="M861"/>
  <c r="M860"/>
  <c r="M859"/>
  <c r="M858"/>
  <c r="M857"/>
  <c r="M856"/>
  <c r="M855"/>
  <c r="M854"/>
  <c r="M853"/>
  <c r="M852"/>
  <c r="M851"/>
  <c r="M850"/>
  <c r="M849"/>
  <c r="M848"/>
  <c r="M847"/>
  <c r="M846"/>
  <c r="M845"/>
  <c r="M844"/>
  <c r="M843"/>
  <c r="M842"/>
  <c r="M841"/>
  <c r="M840"/>
  <c r="M839"/>
  <c r="M838"/>
  <c r="M837"/>
  <c r="M836"/>
  <c r="M835"/>
  <c r="M834"/>
  <c r="M833"/>
  <c r="M832"/>
  <c r="M831"/>
  <c r="M830"/>
  <c r="M829"/>
  <c r="M828"/>
  <c r="M827"/>
  <c r="M826"/>
  <c r="M825"/>
  <c r="M824"/>
  <c r="M823"/>
  <c r="M822"/>
  <c r="M821"/>
  <c r="M820"/>
  <c r="M819"/>
  <c r="M818"/>
  <c r="M817"/>
  <c r="M816"/>
  <c r="M815"/>
  <c r="M814"/>
  <c r="M813"/>
  <c r="M812"/>
  <c r="M811"/>
  <c r="M810"/>
  <c r="M809"/>
  <c r="M808"/>
  <c r="M807"/>
  <c r="M806"/>
  <c r="M805"/>
  <c r="M804"/>
  <c r="M803"/>
  <c r="M802"/>
  <c r="M801"/>
  <c r="M800"/>
  <c r="M799"/>
  <c r="M798"/>
  <c r="M797"/>
  <c r="M796"/>
  <c r="M795"/>
  <c r="M794"/>
  <c r="M793"/>
  <c r="M792"/>
  <c r="M791"/>
  <c r="M790"/>
  <c r="M789"/>
  <c r="M788"/>
  <c r="M787"/>
  <c r="M786"/>
  <c r="M785"/>
  <c r="M784"/>
  <c r="M783"/>
  <c r="M782"/>
  <c r="M781"/>
  <c r="M780"/>
  <c r="M779"/>
  <c r="M778"/>
  <c r="M777"/>
  <c r="M776"/>
  <c r="M775"/>
  <c r="M774"/>
  <c r="M773"/>
  <c r="M772"/>
  <c r="M771"/>
  <c r="M770"/>
  <c r="M769"/>
  <c r="M768"/>
  <c r="M767"/>
  <c r="M748"/>
  <c r="M749"/>
  <c r="Z749"/>
  <c r="Y749"/>
  <c r="AA749"/>
  <c r="AB749"/>
  <c r="T749"/>
  <c r="U749"/>
  <c r="V749"/>
  <c r="W749"/>
  <c r="J749"/>
  <c r="K749"/>
  <c r="L749"/>
  <c r="N749"/>
  <c r="O749"/>
  <c r="Z748"/>
  <c r="Y748"/>
  <c r="AA748"/>
  <c r="AB748"/>
  <c r="T748"/>
  <c r="U748"/>
  <c r="V748"/>
  <c r="W748"/>
  <c r="J748"/>
  <c r="K748"/>
  <c r="L748"/>
  <c r="N748"/>
  <c r="O748"/>
  <c r="AB884"/>
  <c r="AB883"/>
  <c r="AB882"/>
  <c r="AB881"/>
  <c r="AB880"/>
  <c r="AB879"/>
  <c r="AB878"/>
  <c r="AB877"/>
  <c r="AB876"/>
  <c r="AB875"/>
  <c r="AB874"/>
  <c r="AB873"/>
  <c r="AB872"/>
  <c r="AB871"/>
  <c r="AB870"/>
  <c r="AB869"/>
  <c r="AB868"/>
  <c r="AB867"/>
  <c r="AB866"/>
  <c r="AB865"/>
  <c r="AB864"/>
  <c r="AB863"/>
  <c r="AB862"/>
  <c r="AB861"/>
  <c r="AB860"/>
  <c r="AB859"/>
  <c r="AB858"/>
  <c r="AB857"/>
  <c r="AB856"/>
  <c r="AB855"/>
  <c r="AB854"/>
  <c r="AB853"/>
  <c r="AB852"/>
  <c r="AB851"/>
  <c r="AB850"/>
  <c r="AB849"/>
  <c r="AB848"/>
  <c r="AB847"/>
  <c r="AB846"/>
  <c r="AB845"/>
  <c r="AB844"/>
  <c r="AB843"/>
  <c r="AB842"/>
  <c r="AB841"/>
  <c r="AB840"/>
  <c r="AB839"/>
  <c r="AB838"/>
  <c r="AB837"/>
  <c r="AB836"/>
  <c r="AB835"/>
  <c r="AB834"/>
  <c r="AB833"/>
  <c r="AB832"/>
  <c r="AB831"/>
  <c r="AB830"/>
  <c r="AB829"/>
  <c r="AB828"/>
  <c r="AB827"/>
  <c r="AB826"/>
  <c r="AB825"/>
  <c r="AB824"/>
  <c r="AB823"/>
  <c r="AB822"/>
  <c r="AB821"/>
  <c r="AB820"/>
  <c r="AB819"/>
  <c r="AB818"/>
  <c r="AB817"/>
  <c r="AB816"/>
  <c r="AB815"/>
  <c r="AB814"/>
  <c r="AB813"/>
  <c r="AB812"/>
  <c r="AB811"/>
  <c r="AB810"/>
  <c r="AB809"/>
  <c r="AB808"/>
  <c r="AB807"/>
  <c r="AB806"/>
  <c r="AB805"/>
  <c r="AB804"/>
  <c r="AB803"/>
  <c r="AB802"/>
  <c r="AB801"/>
  <c r="AB800"/>
  <c r="AB799"/>
  <c r="AB798"/>
  <c r="AB797"/>
  <c r="AB796"/>
  <c r="AB795"/>
  <c r="AB794"/>
  <c r="AB793"/>
  <c r="AB792"/>
  <c r="AB791"/>
  <c r="AB790"/>
  <c r="AB789"/>
  <c r="AB788"/>
  <c r="AB787"/>
  <c r="AB786"/>
  <c r="AB785"/>
  <c r="AB784"/>
  <c r="AB783"/>
  <c r="AB782"/>
  <c r="AB781"/>
  <c r="AB780"/>
  <c r="AB779"/>
  <c r="AB778"/>
  <c r="AB777"/>
  <c r="AB776"/>
  <c r="AB775"/>
  <c r="AB774"/>
  <c r="AB773"/>
  <c r="AB772"/>
  <c r="AB771"/>
  <c r="AB770"/>
  <c r="AB769"/>
  <c r="AB768"/>
  <c r="AB767"/>
  <c r="N99" i="2"/>
  <c r="K99"/>
  <c r="L99"/>
  <c r="M99"/>
  <c r="H99"/>
  <c r="I99"/>
  <c r="J99"/>
  <c r="N98"/>
  <c r="K98"/>
  <c r="L98"/>
  <c r="M98"/>
  <c r="H98"/>
  <c r="I98"/>
  <c r="J98"/>
  <c r="Z884" i="1"/>
  <c r="Z883"/>
  <c r="Z882"/>
  <c r="Y884"/>
  <c r="AA884"/>
  <c r="T884"/>
  <c r="U884"/>
  <c r="V884"/>
  <c r="W884"/>
  <c r="J884"/>
  <c r="K884"/>
  <c r="L884"/>
  <c r="N884"/>
  <c r="O884"/>
  <c r="Y883"/>
  <c r="AA883"/>
  <c r="T883"/>
  <c r="U883"/>
  <c r="V883"/>
  <c r="W883"/>
  <c r="J883"/>
  <c r="K883"/>
  <c r="L883"/>
  <c r="N883"/>
  <c r="O883"/>
  <c r="Y882"/>
  <c r="AA882"/>
  <c r="T882"/>
  <c r="U882"/>
  <c r="V882"/>
  <c r="W882"/>
  <c r="J882"/>
  <c r="K882"/>
  <c r="L882"/>
  <c r="N882"/>
  <c r="O882"/>
  <c r="O99" i="2"/>
  <c r="O98"/>
  <c r="O97"/>
  <c r="O96"/>
  <c r="N97"/>
  <c r="K97"/>
  <c r="L97"/>
  <c r="M97"/>
  <c r="H97"/>
  <c r="I97"/>
  <c r="J97"/>
  <c r="N96"/>
  <c r="K96"/>
  <c r="L96"/>
  <c r="M96"/>
  <c r="H96"/>
  <c r="I96"/>
  <c r="J96"/>
  <c r="Z881" i="1"/>
  <c r="Z880"/>
  <c r="Z879"/>
  <c r="Y881"/>
  <c r="AA881"/>
  <c r="T881"/>
  <c r="U881"/>
  <c r="V881"/>
  <c r="W881"/>
  <c r="J881"/>
  <c r="K881"/>
  <c r="L881"/>
  <c r="N881"/>
  <c r="O881"/>
  <c r="Y880"/>
  <c r="AA880"/>
  <c r="T880"/>
  <c r="U880"/>
  <c r="V880"/>
  <c r="W880"/>
  <c r="J880"/>
  <c r="K880"/>
  <c r="L880"/>
  <c r="N880"/>
  <c r="O880"/>
  <c r="Y879"/>
  <c r="AA879"/>
  <c r="T879"/>
  <c r="U879"/>
  <c r="V879"/>
  <c r="W879"/>
  <c r="J879"/>
  <c r="K879"/>
  <c r="L879"/>
  <c r="N879"/>
  <c r="O879"/>
  <c r="O95" i="2"/>
  <c r="O94"/>
  <c r="N95"/>
  <c r="K95"/>
  <c r="L95"/>
  <c r="M95"/>
  <c r="H95"/>
  <c r="I95"/>
  <c r="J95"/>
  <c r="N94"/>
  <c r="K94"/>
  <c r="L94"/>
  <c r="M94"/>
  <c r="H94"/>
  <c r="I94"/>
  <c r="J94"/>
  <c r="Z878" i="1"/>
  <c r="Z877"/>
  <c r="Y878"/>
  <c r="AA878"/>
  <c r="T878"/>
  <c r="U878"/>
  <c r="V878"/>
  <c r="W878"/>
  <c r="J878"/>
  <c r="K878"/>
  <c r="L878"/>
  <c r="N878"/>
  <c r="O878"/>
  <c r="Y877"/>
  <c r="AA877"/>
  <c r="T877"/>
  <c r="U877"/>
  <c r="V877"/>
  <c r="W877"/>
  <c r="J877"/>
  <c r="K877"/>
  <c r="L877"/>
  <c r="N877"/>
  <c r="O877"/>
  <c r="Z876"/>
  <c r="Y876"/>
  <c r="AA876"/>
  <c r="T876"/>
  <c r="U876"/>
  <c r="V876"/>
  <c r="W876"/>
  <c r="J876"/>
  <c r="K876"/>
  <c r="L876"/>
  <c r="N876"/>
  <c r="O876"/>
  <c r="O93" i="2"/>
  <c r="N93"/>
  <c r="M93"/>
  <c r="L93"/>
  <c r="K93"/>
  <c r="J93"/>
  <c r="I93"/>
  <c r="H93"/>
  <c r="O92"/>
  <c r="N92"/>
  <c r="M92"/>
  <c r="L92"/>
  <c r="K92"/>
  <c r="J92"/>
  <c r="I92"/>
  <c r="H92"/>
  <c r="Z875" i="1"/>
  <c r="Y875"/>
  <c r="AA875"/>
  <c r="T875"/>
  <c r="U875"/>
  <c r="V875"/>
  <c r="W875"/>
  <c r="J875"/>
  <c r="K875"/>
  <c r="L875"/>
  <c r="N875"/>
  <c r="O875"/>
  <c r="O91" i="2"/>
  <c r="N91"/>
  <c r="M91"/>
  <c r="L91"/>
  <c r="K91"/>
  <c r="J91"/>
  <c r="I91"/>
  <c r="H91"/>
  <c r="Z874" i="1"/>
  <c r="Z873"/>
  <c r="Z872"/>
  <c r="Y874"/>
  <c r="AA874"/>
  <c r="T874"/>
  <c r="U874"/>
  <c r="V874"/>
  <c r="W874"/>
  <c r="J874"/>
  <c r="K874"/>
  <c r="L874"/>
  <c r="N874"/>
  <c r="O874"/>
  <c r="Y873"/>
  <c r="AA873"/>
  <c r="T873"/>
  <c r="U873"/>
  <c r="V873"/>
  <c r="W873"/>
  <c r="J873"/>
  <c r="K873"/>
  <c r="L873"/>
  <c r="N873"/>
  <c r="O873"/>
  <c r="Y872"/>
  <c r="AA872"/>
  <c r="T872"/>
  <c r="U872"/>
  <c r="V872"/>
  <c r="W872"/>
  <c r="J872"/>
  <c r="K872"/>
  <c r="L872"/>
  <c r="N872"/>
  <c r="O872"/>
  <c r="O90" i="2"/>
  <c r="N90"/>
  <c r="M90"/>
  <c r="L90"/>
  <c r="K90"/>
  <c r="J90"/>
  <c r="I90"/>
  <c r="H90"/>
  <c r="Z871" i="1"/>
  <c r="Z870"/>
  <c r="Y871"/>
  <c r="AA871"/>
  <c r="T871"/>
  <c r="U871"/>
  <c r="V871"/>
  <c r="W871"/>
  <c r="J871"/>
  <c r="K871"/>
  <c r="L871"/>
  <c r="N871"/>
  <c r="O871"/>
  <c r="Y870"/>
  <c r="AA870"/>
  <c r="T870"/>
  <c r="U870"/>
  <c r="V870"/>
  <c r="W870"/>
  <c r="J870"/>
  <c r="K870"/>
  <c r="L870"/>
  <c r="N870"/>
  <c r="O870"/>
  <c r="Z869"/>
  <c r="Z868"/>
  <c r="Z867"/>
  <c r="Y869"/>
  <c r="AA869"/>
  <c r="T869"/>
  <c r="U869"/>
  <c r="V869"/>
  <c r="W869"/>
  <c r="J869"/>
  <c r="K869"/>
  <c r="L869"/>
  <c r="N869"/>
  <c r="O869"/>
  <c r="Y868"/>
  <c r="AA868"/>
  <c r="T868"/>
  <c r="U868"/>
  <c r="V868"/>
  <c r="W868"/>
  <c r="J868"/>
  <c r="K868"/>
  <c r="L868"/>
  <c r="N868"/>
  <c r="O868"/>
  <c r="Y867"/>
  <c r="AA867"/>
  <c r="T867"/>
  <c r="U867"/>
  <c r="V867"/>
  <c r="W867"/>
  <c r="J867"/>
  <c r="K867"/>
  <c r="L867"/>
  <c r="N867"/>
  <c r="O867"/>
  <c r="Z866"/>
  <c r="Z865"/>
  <c r="Y866"/>
  <c r="AA866"/>
  <c r="T866"/>
  <c r="U866"/>
  <c r="V866"/>
  <c r="W866"/>
  <c r="J866"/>
  <c r="K866"/>
  <c r="L866"/>
  <c r="N866"/>
  <c r="O866"/>
  <c r="Y865"/>
  <c r="AA865"/>
  <c r="T865"/>
  <c r="U865"/>
  <c r="V865"/>
  <c r="W865"/>
  <c r="J865"/>
  <c r="K865"/>
  <c r="L865"/>
  <c r="N865"/>
  <c r="O865"/>
  <c r="Z864"/>
  <c r="Z863"/>
  <c r="Z862"/>
  <c r="Z861"/>
  <c r="Y864"/>
  <c r="AA864"/>
  <c r="T864"/>
  <c r="U864"/>
  <c r="V864"/>
  <c r="W864"/>
  <c r="J864"/>
  <c r="K864"/>
  <c r="L864"/>
  <c r="N864"/>
  <c r="O864"/>
  <c r="Y863"/>
  <c r="AA863"/>
  <c r="T863"/>
  <c r="U863"/>
  <c r="V863"/>
  <c r="W863"/>
  <c r="J863"/>
  <c r="K863"/>
  <c r="L863"/>
  <c r="N863"/>
  <c r="O863"/>
  <c r="Y862"/>
  <c r="AA862"/>
  <c r="T862"/>
  <c r="U862"/>
  <c r="V862"/>
  <c r="W862"/>
  <c r="J862"/>
  <c r="K862"/>
  <c r="L862"/>
  <c r="N862"/>
  <c r="O862"/>
  <c r="Y861"/>
  <c r="AA861"/>
  <c r="T861"/>
  <c r="U861"/>
  <c r="V861"/>
  <c r="W861"/>
  <c r="J861"/>
  <c r="K861"/>
  <c r="L861"/>
  <c r="N861"/>
  <c r="O861"/>
  <c r="Z860"/>
  <c r="Z859"/>
  <c r="Z858"/>
  <c r="Z857"/>
  <c r="Z856"/>
  <c r="Z855"/>
  <c r="Z854"/>
  <c r="Z853"/>
  <c r="Y860"/>
  <c r="AA860"/>
  <c r="T860"/>
  <c r="U860"/>
  <c r="V860"/>
  <c r="W860"/>
  <c r="J860"/>
  <c r="K860"/>
  <c r="L860"/>
  <c r="N860"/>
  <c r="O860"/>
  <c r="Y859"/>
  <c r="AA859"/>
  <c r="T859"/>
  <c r="U859"/>
  <c r="V859"/>
  <c r="W859"/>
  <c r="J859"/>
  <c r="K859"/>
  <c r="L859"/>
  <c r="N859"/>
  <c r="O859"/>
  <c r="Y858"/>
  <c r="AA858"/>
  <c r="T858"/>
  <c r="U858"/>
  <c r="V858"/>
  <c r="W858"/>
  <c r="J858"/>
  <c r="K858"/>
  <c r="L858"/>
  <c r="N858"/>
  <c r="O858"/>
  <c r="Y857"/>
  <c r="AA857"/>
  <c r="T857"/>
  <c r="U857"/>
  <c r="V857"/>
  <c r="W857"/>
  <c r="J857"/>
  <c r="K857"/>
  <c r="L857"/>
  <c r="N857"/>
  <c r="O857"/>
  <c r="Y856"/>
  <c r="AA856"/>
  <c r="T856"/>
  <c r="U856"/>
  <c r="V856"/>
  <c r="W856"/>
  <c r="J856"/>
  <c r="K856"/>
  <c r="L856"/>
  <c r="N856"/>
  <c r="O856"/>
  <c r="Y855"/>
  <c r="AA855"/>
  <c r="T855"/>
  <c r="U855"/>
  <c r="V855"/>
  <c r="W855"/>
  <c r="J855"/>
  <c r="K855"/>
  <c r="L855"/>
  <c r="N855"/>
  <c r="O855"/>
  <c r="Y854"/>
  <c r="AA854"/>
  <c r="T854"/>
  <c r="U854"/>
  <c r="V854"/>
  <c r="W854"/>
  <c r="J854"/>
  <c r="K854"/>
  <c r="L854"/>
  <c r="N854"/>
  <c r="O854"/>
  <c r="Y853"/>
  <c r="AA853"/>
  <c r="T853"/>
  <c r="U853"/>
  <c r="V853"/>
  <c r="W853"/>
  <c r="J853"/>
  <c r="K853"/>
  <c r="L853"/>
  <c r="N853"/>
  <c r="O853"/>
  <c r="Z852"/>
  <c r="Z851"/>
  <c r="Z850"/>
  <c r="Y852"/>
  <c r="AA852"/>
  <c r="T852"/>
  <c r="U852"/>
  <c r="V852"/>
  <c r="W852"/>
  <c r="J852"/>
  <c r="K852"/>
  <c r="L852"/>
  <c r="N852"/>
  <c r="O852"/>
  <c r="Y851"/>
  <c r="AA851"/>
  <c r="T851"/>
  <c r="U851"/>
  <c r="V851"/>
  <c r="W851"/>
  <c r="J851"/>
  <c r="K851"/>
  <c r="L851"/>
  <c r="N851"/>
  <c r="O851"/>
  <c r="Y850"/>
  <c r="AA850"/>
  <c r="T850"/>
  <c r="U850"/>
  <c r="V850"/>
  <c r="W850"/>
  <c r="J850"/>
  <c r="K850"/>
  <c r="L850"/>
  <c r="N850"/>
  <c r="O850"/>
  <c r="Z827"/>
  <c r="Z826"/>
  <c r="Z825"/>
  <c r="Z824"/>
  <c r="Y827"/>
  <c r="AA827"/>
  <c r="T827"/>
  <c r="U827"/>
  <c r="V827"/>
  <c r="W827"/>
  <c r="J827"/>
  <c r="K827"/>
  <c r="L827"/>
  <c r="N827"/>
  <c r="O827"/>
  <c r="Y826"/>
  <c r="AA826"/>
  <c r="T826"/>
  <c r="U826"/>
  <c r="V826"/>
  <c r="W826"/>
  <c r="J826"/>
  <c r="K826"/>
  <c r="L826"/>
  <c r="N826"/>
  <c r="O826"/>
  <c r="Y825"/>
  <c r="AA825"/>
  <c r="T825"/>
  <c r="U825"/>
  <c r="V825"/>
  <c r="W825"/>
  <c r="J825"/>
  <c r="K825"/>
  <c r="L825"/>
  <c r="N825"/>
  <c r="O825"/>
  <c r="Y824"/>
  <c r="AA824"/>
  <c r="T824"/>
  <c r="U824"/>
  <c r="V824"/>
  <c r="W824"/>
  <c r="J824"/>
  <c r="K824"/>
  <c r="L824"/>
  <c r="N824"/>
  <c r="O824"/>
  <c r="Z823"/>
  <c r="Z822"/>
  <c r="Z821"/>
  <c r="Y823"/>
  <c r="AA823"/>
  <c r="T823"/>
  <c r="U823"/>
  <c r="V823"/>
  <c r="W823"/>
  <c r="J823"/>
  <c r="K823"/>
  <c r="L823"/>
  <c r="N823"/>
  <c r="O823"/>
  <c r="Y822"/>
  <c r="AA822"/>
  <c r="T822"/>
  <c r="U822"/>
  <c r="V822"/>
  <c r="W822"/>
  <c r="J822"/>
  <c r="K822"/>
  <c r="L822"/>
  <c r="N822"/>
  <c r="O822"/>
  <c r="Y821"/>
  <c r="AA821"/>
  <c r="T821"/>
  <c r="U821"/>
  <c r="V821"/>
  <c r="W821"/>
  <c r="J821"/>
  <c r="K821"/>
  <c r="L821"/>
  <c r="N821"/>
  <c r="O821"/>
  <c r="Z820"/>
  <c r="Y820"/>
  <c r="AA820"/>
  <c r="T820"/>
  <c r="U820"/>
  <c r="V820"/>
  <c r="W820"/>
  <c r="J820"/>
  <c r="K820"/>
  <c r="L820"/>
  <c r="N820"/>
  <c r="O820"/>
  <c r="Z819"/>
  <c r="Z818"/>
  <c r="Z817"/>
  <c r="Y819"/>
  <c r="AA819"/>
  <c r="T819"/>
  <c r="U819"/>
  <c r="V819"/>
  <c r="W819"/>
  <c r="J819"/>
  <c r="K819"/>
  <c r="L819"/>
  <c r="N819"/>
  <c r="O819"/>
  <c r="Y818"/>
  <c r="AA818"/>
  <c r="T818"/>
  <c r="U818"/>
  <c r="V818"/>
  <c r="W818"/>
  <c r="J818"/>
  <c r="K818"/>
  <c r="L818"/>
  <c r="N818"/>
  <c r="O818"/>
  <c r="Y817"/>
  <c r="AA817"/>
  <c r="T817"/>
  <c r="U817"/>
  <c r="V817"/>
  <c r="W817"/>
  <c r="J817"/>
  <c r="K817"/>
  <c r="L817"/>
  <c r="N817"/>
  <c r="O817"/>
  <c r="O229" i="2"/>
  <c r="O228"/>
  <c r="O227"/>
  <c r="O226"/>
  <c r="N229"/>
  <c r="K229"/>
  <c r="L229"/>
  <c r="M229"/>
  <c r="H229"/>
  <c r="I229"/>
  <c r="J229"/>
  <c r="N228"/>
  <c r="K228"/>
  <c r="L228"/>
  <c r="M228"/>
  <c r="H228"/>
  <c r="I228"/>
  <c r="J228"/>
  <c r="N227"/>
  <c r="K227"/>
  <c r="L227"/>
  <c r="M227"/>
  <c r="H227"/>
  <c r="I227"/>
  <c r="J227"/>
  <c r="N226"/>
  <c r="K226"/>
  <c r="L226"/>
  <c r="M226"/>
  <c r="H226"/>
  <c r="I226"/>
  <c r="J226"/>
  <c r="O225"/>
  <c r="N225"/>
  <c r="M225"/>
  <c r="L225"/>
  <c r="K225"/>
  <c r="J225"/>
  <c r="I225"/>
  <c r="H225"/>
  <c r="O224"/>
  <c r="N224"/>
  <c r="M224"/>
  <c r="L224"/>
  <c r="K224"/>
  <c r="J224"/>
  <c r="I224"/>
  <c r="H224"/>
  <c r="O223"/>
  <c r="N223"/>
  <c r="M223"/>
  <c r="L223"/>
  <c r="K223"/>
  <c r="J223"/>
  <c r="I223"/>
  <c r="H223"/>
  <c r="O222"/>
  <c r="N222"/>
  <c r="M222"/>
  <c r="L222"/>
  <c r="K222"/>
  <c r="J222"/>
  <c r="I222"/>
  <c r="H222"/>
  <c r="Z816" i="1"/>
  <c r="Z815"/>
  <c r="Y816"/>
  <c r="AA816"/>
  <c r="T816"/>
  <c r="U816"/>
  <c r="V816"/>
  <c r="W816"/>
  <c r="J816"/>
  <c r="K816"/>
  <c r="L816"/>
  <c r="N816"/>
  <c r="O816"/>
  <c r="Y815"/>
  <c r="AA815"/>
  <c r="T815"/>
  <c r="U815"/>
  <c r="V815"/>
  <c r="W815"/>
  <c r="J815"/>
  <c r="K815"/>
  <c r="L815"/>
  <c r="N815"/>
  <c r="O815"/>
  <c r="Z814"/>
  <c r="Z813"/>
  <c r="Y814"/>
  <c r="AA814"/>
  <c r="T814"/>
  <c r="U814"/>
  <c r="V814"/>
  <c r="W814"/>
  <c r="J814"/>
  <c r="K814"/>
  <c r="L814"/>
  <c r="N814"/>
  <c r="O814"/>
  <c r="Y813"/>
  <c r="AA813"/>
  <c r="T813"/>
  <c r="U813"/>
  <c r="V813"/>
  <c r="W813"/>
  <c r="J813"/>
  <c r="K813"/>
  <c r="L813"/>
  <c r="N813"/>
  <c r="O813"/>
  <c r="Z812"/>
  <c r="Y812"/>
  <c r="AA812"/>
  <c r="T812"/>
  <c r="U812"/>
  <c r="V812"/>
  <c r="W812"/>
  <c r="J812"/>
  <c r="K812"/>
  <c r="L812"/>
  <c r="N812"/>
  <c r="O812"/>
  <c r="Z811"/>
  <c r="Y811"/>
  <c r="AA811"/>
  <c r="T811"/>
  <c r="U811"/>
  <c r="V811"/>
  <c r="W811"/>
  <c r="J811"/>
  <c r="K811"/>
  <c r="L811"/>
  <c r="N811"/>
  <c r="O811"/>
  <c r="Z810"/>
  <c r="Z809"/>
  <c r="Z808"/>
  <c r="Y810"/>
  <c r="AA810"/>
  <c r="T810"/>
  <c r="U810"/>
  <c r="V810"/>
  <c r="W810"/>
  <c r="J810"/>
  <c r="K810"/>
  <c r="L810"/>
  <c r="N810"/>
  <c r="O810"/>
  <c r="Y809"/>
  <c r="AA809"/>
  <c r="T809"/>
  <c r="U809"/>
  <c r="V809"/>
  <c r="W809"/>
  <c r="J809"/>
  <c r="K809"/>
  <c r="L809"/>
  <c r="N809"/>
  <c r="O809"/>
  <c r="Y808"/>
  <c r="AA808"/>
  <c r="T808"/>
  <c r="U808"/>
  <c r="V808"/>
  <c r="W808"/>
  <c r="J808"/>
  <c r="K808"/>
  <c r="L808"/>
  <c r="N808"/>
  <c r="O808"/>
  <c r="Z807"/>
  <c r="Z806"/>
  <c r="Y807"/>
  <c r="AA807"/>
  <c r="T807"/>
  <c r="U807"/>
  <c r="V807"/>
  <c r="W807"/>
  <c r="J807"/>
  <c r="K807"/>
  <c r="L807"/>
  <c r="N807"/>
  <c r="O807"/>
  <c r="Y806"/>
  <c r="AA806"/>
  <c r="T806"/>
  <c r="U806"/>
  <c r="V806"/>
  <c r="W806"/>
  <c r="J806"/>
  <c r="K806"/>
  <c r="L806"/>
  <c r="N806"/>
  <c r="O806"/>
  <c r="Z805"/>
  <c r="Z804"/>
  <c r="Z803"/>
  <c r="Y805"/>
  <c r="AA805"/>
  <c r="T805"/>
  <c r="U805"/>
  <c r="V805"/>
  <c r="W805"/>
  <c r="J805"/>
  <c r="K805"/>
  <c r="L805"/>
  <c r="N805"/>
  <c r="O805"/>
  <c r="Y804"/>
  <c r="AA804"/>
  <c r="T804"/>
  <c r="U804"/>
  <c r="V804"/>
  <c r="W804"/>
  <c r="J804"/>
  <c r="K804"/>
  <c r="L804"/>
  <c r="N804"/>
  <c r="O804"/>
  <c r="Y803"/>
  <c r="AA803"/>
  <c r="T803"/>
  <c r="U803"/>
  <c r="V803"/>
  <c r="W803"/>
  <c r="J803"/>
  <c r="K803"/>
  <c r="L803"/>
  <c r="N803"/>
  <c r="O803"/>
  <c r="Z802"/>
  <c r="Z801"/>
  <c r="Z800"/>
  <c r="Y802"/>
  <c r="AA802"/>
  <c r="T802"/>
  <c r="U802"/>
  <c r="V802"/>
  <c r="W802"/>
  <c r="J802"/>
  <c r="K802"/>
  <c r="L802"/>
  <c r="N802"/>
  <c r="O802"/>
  <c r="Y801"/>
  <c r="AA801"/>
  <c r="T801"/>
  <c r="U801"/>
  <c r="V801"/>
  <c r="W801"/>
  <c r="J801"/>
  <c r="K801"/>
  <c r="L801"/>
  <c r="N801"/>
  <c r="O801"/>
  <c r="Y800"/>
  <c r="AA800"/>
  <c r="T800"/>
  <c r="U800"/>
  <c r="V800"/>
  <c r="W800"/>
  <c r="J800"/>
  <c r="K800"/>
  <c r="L800"/>
  <c r="N800"/>
  <c r="O800"/>
  <c r="Z799"/>
  <c r="Z798"/>
  <c r="Z797"/>
  <c r="Y799"/>
  <c r="AA799"/>
  <c r="T799"/>
  <c r="U799"/>
  <c r="V799"/>
  <c r="W799"/>
  <c r="J799"/>
  <c r="K799"/>
  <c r="L799"/>
  <c r="N799"/>
  <c r="O799"/>
  <c r="Y798"/>
  <c r="AA798"/>
  <c r="T798"/>
  <c r="U798"/>
  <c r="V798"/>
  <c r="W798"/>
  <c r="J798"/>
  <c r="K798"/>
  <c r="L798"/>
  <c r="N798"/>
  <c r="O798"/>
  <c r="Y797"/>
  <c r="AA797"/>
  <c r="T797"/>
  <c r="U797"/>
  <c r="V797"/>
  <c r="W797"/>
  <c r="J797"/>
  <c r="K797"/>
  <c r="L797"/>
  <c r="N797"/>
  <c r="O797"/>
  <c r="Z796"/>
  <c r="Z795"/>
  <c r="Y796"/>
  <c r="AA796"/>
  <c r="T796"/>
  <c r="U796"/>
  <c r="V796"/>
  <c r="W796"/>
  <c r="J796"/>
  <c r="K796"/>
  <c r="L796"/>
  <c r="N796"/>
  <c r="O796"/>
  <c r="Y795"/>
  <c r="AA795"/>
  <c r="T795"/>
  <c r="U795"/>
  <c r="V795"/>
  <c r="W795"/>
  <c r="J795"/>
  <c r="K795"/>
  <c r="L795"/>
  <c r="N795"/>
  <c r="O795"/>
  <c r="Z794"/>
  <c r="Z793"/>
  <c r="Y794"/>
  <c r="AA794"/>
  <c r="T794"/>
  <c r="U794"/>
  <c r="V794"/>
  <c r="W794"/>
  <c r="J794"/>
  <c r="K794"/>
  <c r="L794"/>
  <c r="N794"/>
  <c r="O794"/>
  <c r="Y793"/>
  <c r="AA793"/>
  <c r="T793"/>
  <c r="U793"/>
  <c r="V793"/>
  <c r="W793"/>
  <c r="J793"/>
  <c r="K793"/>
  <c r="L793"/>
  <c r="N793"/>
  <c r="O793"/>
  <c r="Z792"/>
  <c r="Z791"/>
  <c r="Y792"/>
  <c r="AA792"/>
  <c r="T792"/>
  <c r="U792"/>
  <c r="V792"/>
  <c r="W792"/>
  <c r="J792"/>
  <c r="K792"/>
  <c r="L792"/>
  <c r="N792"/>
  <c r="O792"/>
  <c r="Y791"/>
  <c r="AA791"/>
  <c r="T791"/>
  <c r="U791"/>
  <c r="V791"/>
  <c r="W791"/>
  <c r="J791"/>
  <c r="K791"/>
  <c r="L791"/>
  <c r="N791"/>
  <c r="O791"/>
  <c r="Z790"/>
  <c r="Z789"/>
  <c r="Y790"/>
  <c r="AA790"/>
  <c r="T790"/>
  <c r="U790"/>
  <c r="V790"/>
  <c r="W790"/>
  <c r="J790"/>
  <c r="K790"/>
  <c r="L790"/>
  <c r="N790"/>
  <c r="O790"/>
  <c r="Y789"/>
  <c r="AA789"/>
  <c r="T789"/>
  <c r="U789"/>
  <c r="V789"/>
  <c r="W789"/>
  <c r="J789"/>
  <c r="K789"/>
  <c r="L789"/>
  <c r="N789"/>
  <c r="O789"/>
  <c r="Z788"/>
  <c r="Z787"/>
  <c r="Z786"/>
  <c r="Y788"/>
  <c r="AA788"/>
  <c r="T788"/>
  <c r="U788"/>
  <c r="V788"/>
  <c r="W788"/>
  <c r="J788"/>
  <c r="K788"/>
  <c r="L788"/>
  <c r="N788"/>
  <c r="O788"/>
  <c r="Y787"/>
  <c r="AA787"/>
  <c r="T787"/>
  <c r="U787"/>
  <c r="V787"/>
  <c r="W787"/>
  <c r="J787"/>
  <c r="K787"/>
  <c r="L787"/>
  <c r="N787"/>
  <c r="O787"/>
  <c r="Y786"/>
  <c r="AA786"/>
  <c r="T786"/>
  <c r="U786"/>
  <c r="V786"/>
  <c r="W786"/>
  <c r="J786"/>
  <c r="K786"/>
  <c r="L786"/>
  <c r="N786"/>
  <c r="O786"/>
  <c r="Z785"/>
  <c r="Z784"/>
  <c r="Z783"/>
  <c r="Y785"/>
  <c r="AA785"/>
  <c r="T785"/>
  <c r="U785"/>
  <c r="V785"/>
  <c r="W785"/>
  <c r="J785"/>
  <c r="K785"/>
  <c r="L785"/>
  <c r="N785"/>
  <c r="O785"/>
  <c r="Y784"/>
  <c r="AA784"/>
  <c r="T784"/>
  <c r="U784"/>
  <c r="V784"/>
  <c r="W784"/>
  <c r="J784"/>
  <c r="K784"/>
  <c r="L784"/>
  <c r="N784"/>
  <c r="O784"/>
  <c r="Y783"/>
  <c r="AA783"/>
  <c r="T783"/>
  <c r="U783"/>
  <c r="V783"/>
  <c r="W783"/>
  <c r="J783"/>
  <c r="K783"/>
  <c r="L783"/>
  <c r="N783"/>
  <c r="O783"/>
  <c r="Z782"/>
  <c r="Y782"/>
  <c r="AA782"/>
  <c r="T782"/>
  <c r="U782"/>
  <c r="V782"/>
  <c r="W782"/>
  <c r="J782"/>
  <c r="K782"/>
  <c r="L782"/>
  <c r="N782"/>
  <c r="O782"/>
  <c r="Z781"/>
  <c r="Y781"/>
  <c r="AA781"/>
  <c r="T781"/>
  <c r="U781"/>
  <c r="V781"/>
  <c r="W781"/>
  <c r="J781"/>
  <c r="K781"/>
  <c r="L781"/>
  <c r="N781"/>
  <c r="O781"/>
  <c r="Z780"/>
  <c r="Y780"/>
  <c r="AA780"/>
  <c r="T780"/>
  <c r="U780"/>
  <c r="V780"/>
  <c r="W780"/>
  <c r="J780"/>
  <c r="K780"/>
  <c r="L780"/>
  <c r="N780"/>
  <c r="O780"/>
  <c r="Z779"/>
  <c r="Z778"/>
  <c r="Y779"/>
  <c r="AA779"/>
  <c r="T779"/>
  <c r="U779"/>
  <c r="V779"/>
  <c r="W779"/>
  <c r="J779"/>
  <c r="K779"/>
  <c r="L779"/>
  <c r="N779"/>
  <c r="O779"/>
  <c r="Y778"/>
  <c r="AA778"/>
  <c r="T778"/>
  <c r="U778"/>
  <c r="V778"/>
  <c r="W778"/>
  <c r="J778"/>
  <c r="K778"/>
  <c r="L778"/>
  <c r="N778"/>
  <c r="O778"/>
  <c r="Z777"/>
  <c r="Y777"/>
  <c r="AA777"/>
  <c r="T777"/>
  <c r="U777"/>
  <c r="V777"/>
  <c r="W777"/>
  <c r="J777"/>
  <c r="K777"/>
  <c r="L777"/>
  <c r="N777"/>
  <c r="O777"/>
  <c r="Z776"/>
  <c r="Y776"/>
  <c r="AA776"/>
  <c r="T776"/>
  <c r="U776"/>
  <c r="V776"/>
  <c r="W776"/>
  <c r="J776"/>
  <c r="K776"/>
  <c r="L776"/>
  <c r="N776"/>
  <c r="O776"/>
  <c r="Z775"/>
  <c r="Y775"/>
  <c r="AA775"/>
  <c r="T775"/>
  <c r="U775"/>
  <c r="V775"/>
  <c r="W775"/>
  <c r="J775"/>
  <c r="K775"/>
  <c r="L775"/>
  <c r="N775"/>
  <c r="O775"/>
  <c r="Z774"/>
  <c r="Y774"/>
  <c r="AA774"/>
  <c r="T774"/>
  <c r="U774"/>
  <c r="V774"/>
  <c r="W774"/>
  <c r="J774"/>
  <c r="K774"/>
  <c r="L774"/>
  <c r="N774"/>
  <c r="O774"/>
  <c r="Z773"/>
  <c r="Y773"/>
  <c r="AA773"/>
  <c r="T773"/>
  <c r="U773"/>
  <c r="V773"/>
  <c r="W773"/>
  <c r="J773"/>
  <c r="K773"/>
  <c r="L773"/>
  <c r="N773"/>
  <c r="O773"/>
  <c r="AA770"/>
  <c r="Z770"/>
  <c r="Y770"/>
  <c r="W770"/>
  <c r="V770"/>
  <c r="U770"/>
  <c r="T770"/>
  <c r="O770"/>
  <c r="N770"/>
  <c r="L770"/>
  <c r="K770"/>
  <c r="J770"/>
  <c r="Z772"/>
  <c r="Y772"/>
  <c r="AA772"/>
  <c r="T772"/>
  <c r="U772"/>
  <c r="V772"/>
  <c r="W772"/>
  <c r="J772"/>
  <c r="K772"/>
  <c r="L772"/>
  <c r="N772"/>
  <c r="O772"/>
  <c r="AA771"/>
  <c r="Z771"/>
  <c r="Y771"/>
  <c r="W771"/>
  <c r="V771"/>
  <c r="U771"/>
  <c r="T771"/>
  <c r="O771"/>
  <c r="N771"/>
  <c r="L771"/>
  <c r="K771"/>
  <c r="J771"/>
  <c r="AA769"/>
  <c r="Z769"/>
  <c r="Y769"/>
  <c r="W769"/>
  <c r="V769"/>
  <c r="U769"/>
  <c r="T769"/>
  <c r="O769"/>
  <c r="N769"/>
  <c r="L769"/>
  <c r="K769"/>
  <c r="J769"/>
  <c r="AA768"/>
  <c r="Z768"/>
  <c r="Y768"/>
  <c r="W768"/>
  <c r="V768"/>
  <c r="U768"/>
  <c r="T768"/>
  <c r="O768"/>
  <c r="N768"/>
  <c r="L768"/>
  <c r="K768"/>
  <c r="J768"/>
  <c r="AA767"/>
  <c r="Z767"/>
  <c r="Y767"/>
  <c r="W767"/>
  <c r="V767"/>
  <c r="U767"/>
  <c r="T767"/>
  <c r="O767"/>
  <c r="N767"/>
  <c r="L767"/>
  <c r="K767"/>
  <c r="J767"/>
  <c r="AA833"/>
  <c r="Z833"/>
  <c r="Y833"/>
  <c r="W833"/>
  <c r="V833"/>
  <c r="U833"/>
  <c r="T833"/>
  <c r="O833"/>
  <c r="N833"/>
  <c r="L833"/>
  <c r="K833"/>
  <c r="J833"/>
  <c r="AA832"/>
  <c r="Z832"/>
  <c r="Y832"/>
  <c r="W832"/>
  <c r="V832"/>
  <c r="U832"/>
  <c r="T832"/>
  <c r="O832"/>
  <c r="N832"/>
  <c r="L832"/>
  <c r="K832"/>
  <c r="J832"/>
  <c r="AA831"/>
  <c r="Z831"/>
  <c r="Y831"/>
  <c r="W831"/>
  <c r="V831"/>
  <c r="U831"/>
  <c r="T831"/>
  <c r="O831"/>
  <c r="N831"/>
  <c r="L831"/>
  <c r="K831"/>
  <c r="J831"/>
  <c r="AA830"/>
  <c r="Z830"/>
  <c r="Y830"/>
  <c r="W830"/>
  <c r="V830"/>
  <c r="U830"/>
  <c r="T830"/>
  <c r="O830"/>
  <c r="N830"/>
  <c r="L830"/>
  <c r="K830"/>
  <c r="J830"/>
  <c r="AA829"/>
  <c r="Z829"/>
  <c r="Y829"/>
  <c r="W829"/>
  <c r="V829"/>
  <c r="U829"/>
  <c r="T829"/>
  <c r="O829"/>
  <c r="N829"/>
  <c r="L829"/>
  <c r="K829"/>
  <c r="J829"/>
  <c r="AA828"/>
  <c r="Z828"/>
  <c r="Y828"/>
  <c r="W828"/>
  <c r="V828"/>
  <c r="U828"/>
  <c r="T828"/>
  <c r="O828"/>
  <c r="N828"/>
  <c r="L828"/>
  <c r="K828"/>
  <c r="J828"/>
  <c r="V849"/>
  <c r="V848"/>
  <c r="V847"/>
  <c r="V846"/>
  <c r="V845"/>
  <c r="V844"/>
  <c r="V843"/>
  <c r="V842"/>
  <c r="V841"/>
  <c r="V840"/>
  <c r="V839"/>
  <c r="V838"/>
  <c r="V837"/>
  <c r="V836"/>
  <c r="V835"/>
  <c r="V834"/>
  <c r="Z849"/>
  <c r="Z848"/>
  <c r="Y849"/>
  <c r="AA849"/>
  <c r="T849"/>
  <c r="U849"/>
  <c r="W849"/>
  <c r="J849"/>
  <c r="K849"/>
  <c r="L849"/>
  <c r="N849"/>
  <c r="O849"/>
  <c r="Y848"/>
  <c r="AA848"/>
  <c r="T848"/>
  <c r="U848"/>
  <c r="W848"/>
  <c r="J848"/>
  <c r="K848"/>
  <c r="L848"/>
  <c r="N848"/>
  <c r="O848"/>
  <c r="Z847"/>
  <c r="Z846"/>
  <c r="Z845"/>
  <c r="Z844"/>
  <c r="Y847"/>
  <c r="AA847"/>
  <c r="T847"/>
  <c r="U847"/>
  <c r="W847"/>
  <c r="J847"/>
  <c r="K847"/>
  <c r="L847"/>
  <c r="N847"/>
  <c r="O847"/>
  <c r="Y846"/>
  <c r="AA846"/>
  <c r="T846"/>
  <c r="U846"/>
  <c r="W846"/>
  <c r="J846"/>
  <c r="K846"/>
  <c r="L846"/>
  <c r="N846"/>
  <c r="O846"/>
  <c r="Y845"/>
  <c r="AA845"/>
  <c r="T845"/>
  <c r="U845"/>
  <c r="W845"/>
  <c r="J845"/>
  <c r="K845"/>
  <c r="L845"/>
  <c r="N845"/>
  <c r="O845"/>
  <c r="Y844"/>
  <c r="AA844"/>
  <c r="T844"/>
  <c r="U844"/>
  <c r="W844"/>
  <c r="J844"/>
  <c r="K844"/>
  <c r="L844"/>
  <c r="N844"/>
  <c r="O844"/>
  <c r="Z843"/>
  <c r="Z842"/>
  <c r="Z841"/>
  <c r="Y843"/>
  <c r="AA843"/>
  <c r="T843"/>
  <c r="U843"/>
  <c r="W843"/>
  <c r="J843"/>
  <c r="K843"/>
  <c r="L843"/>
  <c r="N843"/>
  <c r="O843"/>
  <c r="Y842"/>
  <c r="AA842"/>
  <c r="T842"/>
  <c r="U842"/>
  <c r="W842"/>
  <c r="J842"/>
  <c r="K842"/>
  <c r="L842"/>
  <c r="N842"/>
  <c r="O842"/>
  <c r="Y841"/>
  <c r="AA841"/>
  <c r="T841"/>
  <c r="U841"/>
  <c r="W841"/>
  <c r="J841"/>
  <c r="K841"/>
  <c r="L841"/>
  <c r="N841"/>
  <c r="O841"/>
  <c r="Z840"/>
  <c r="Y840"/>
  <c r="AA840"/>
  <c r="T840"/>
  <c r="U840"/>
  <c r="W840"/>
  <c r="J840"/>
  <c r="K840"/>
  <c r="L840"/>
  <c r="N840"/>
  <c r="O840"/>
  <c r="Z839"/>
  <c r="Y839"/>
  <c r="AA839"/>
  <c r="T839"/>
  <c r="U839"/>
  <c r="W839"/>
  <c r="J839"/>
  <c r="K839"/>
  <c r="L839"/>
  <c r="N839"/>
  <c r="O839"/>
  <c r="Z838"/>
  <c r="Y838"/>
  <c r="AA838"/>
  <c r="T838"/>
  <c r="U838"/>
  <c r="W838"/>
  <c r="J838"/>
  <c r="K838"/>
  <c r="L838"/>
  <c r="N838"/>
  <c r="O838"/>
  <c r="Z837"/>
  <c r="Z836"/>
  <c r="Z835"/>
  <c r="Z834"/>
  <c r="AA837"/>
  <c r="AA836"/>
  <c r="AA835"/>
  <c r="AA834"/>
  <c r="Y837"/>
  <c r="Y836"/>
  <c r="Y835"/>
  <c r="Y834"/>
  <c r="W837"/>
  <c r="W836"/>
  <c r="W835"/>
  <c r="W834"/>
  <c r="U837"/>
  <c r="U835"/>
  <c r="U834"/>
  <c r="U836"/>
  <c r="T837"/>
  <c r="T836"/>
  <c r="T835"/>
  <c r="T834"/>
  <c r="O837"/>
  <c r="O836"/>
  <c r="O835"/>
  <c r="O834"/>
  <c r="N837"/>
  <c r="N836"/>
  <c r="N835"/>
  <c r="N834"/>
  <c r="L837"/>
  <c r="L836"/>
  <c r="L835"/>
  <c r="L834"/>
  <c r="K837"/>
  <c r="K836"/>
  <c r="K835"/>
  <c r="K834"/>
  <c r="J837"/>
  <c r="J836"/>
  <c r="J835"/>
  <c r="J834"/>
</calcChain>
</file>

<file path=xl/sharedStrings.xml><?xml version="1.0" encoding="utf-8"?>
<sst xmlns="http://schemas.openxmlformats.org/spreadsheetml/2006/main" count="43801" uniqueCount="10750">
  <si>
    <t>Character</t>
  </si>
  <si>
    <t>Code</t>
  </si>
  <si>
    <t>Bo</t>
  </si>
  <si>
    <t>Bowser</t>
  </si>
  <si>
    <t>Captain Falcon</t>
  </si>
  <si>
    <t>Mario</t>
  </si>
  <si>
    <t>Luigi</t>
  </si>
  <si>
    <t>Dr. Mario</t>
  </si>
  <si>
    <t>Peach</t>
  </si>
  <si>
    <t>Yoshi</t>
  </si>
  <si>
    <t>Donkey Kong</t>
  </si>
  <si>
    <t>Link</t>
  </si>
  <si>
    <t>Young Link</t>
  </si>
  <si>
    <t>Zelda</t>
  </si>
  <si>
    <t>Sheik</t>
  </si>
  <si>
    <t>Ganondorf</t>
  </si>
  <si>
    <t>Samus</t>
  </si>
  <si>
    <t>Kirby</t>
  </si>
  <si>
    <t>Fox</t>
  </si>
  <si>
    <t>Falco</t>
  </si>
  <si>
    <t>Pikachu</t>
  </si>
  <si>
    <t>Jigglypuff</t>
  </si>
  <si>
    <t>Pichu</t>
  </si>
  <si>
    <t>Mewtwo</t>
  </si>
  <si>
    <t>Ness</t>
  </si>
  <si>
    <t>Marth</t>
  </si>
  <si>
    <t>Roy</t>
  </si>
  <si>
    <t>Ca</t>
  </si>
  <si>
    <t>?</t>
  </si>
  <si>
    <t>Ch</t>
  </si>
  <si>
    <t>Cl</t>
  </si>
  <si>
    <t>Co</t>
  </si>
  <si>
    <t>Dk</t>
  </si>
  <si>
    <t>Dr</t>
  </si>
  <si>
    <t>Fc</t>
  </si>
  <si>
    <t>Fe</t>
  </si>
  <si>
    <t>Fx</t>
  </si>
  <si>
    <t>Mr. Game &amp; Watch</t>
  </si>
  <si>
    <t>Giga Bowser</t>
  </si>
  <si>
    <t>Gk</t>
  </si>
  <si>
    <t>Gl</t>
  </si>
  <si>
    <t>Gn</t>
  </si>
  <si>
    <t>Gw</t>
  </si>
  <si>
    <t>Kb</t>
  </si>
  <si>
    <t>Mt</t>
  </si>
  <si>
    <t>Lg</t>
  </si>
  <si>
    <t>Lk</t>
  </si>
  <si>
    <t>Mr</t>
  </si>
  <si>
    <t>Ms</t>
  </si>
  <si>
    <t>Ns</t>
  </si>
  <si>
    <t>Pc</t>
  </si>
  <si>
    <t>Pe</t>
  </si>
  <si>
    <t>Pk</t>
  </si>
  <si>
    <t>Pp</t>
  </si>
  <si>
    <t>Pr</t>
  </si>
  <si>
    <t>Sk</t>
  </si>
  <si>
    <t>Ss</t>
  </si>
  <si>
    <t>Ys</t>
  </si>
  <si>
    <t>Zd</t>
  </si>
  <si>
    <t>Kp</t>
  </si>
  <si>
    <t>Master Hand</t>
  </si>
  <si>
    <t>Mh</t>
  </si>
  <si>
    <t>Crazy Hand</t>
  </si>
  <si>
    <t>Male Wireframe</t>
  </si>
  <si>
    <t>Female Wireframe</t>
  </si>
  <si>
    <t>Nana</t>
  </si>
  <si>
    <t>Nn</t>
  </si>
  <si>
    <t>Popo</t>
  </si>
  <si>
    <t>Sb</t>
  </si>
  <si>
    <t>FilePos</t>
  </si>
  <si>
    <t>4f4dcecc</t>
  </si>
  <si>
    <t>Char</t>
  </si>
  <si>
    <t>CF</t>
  </si>
  <si>
    <t>SSBM Code</t>
  </si>
  <si>
    <t>Bw</t>
  </si>
  <si>
    <t>DK</t>
  </si>
  <si>
    <t>DM</t>
  </si>
  <si>
    <t>GB</t>
  </si>
  <si>
    <t>Jp</t>
  </si>
  <si>
    <t>Ma</t>
  </si>
  <si>
    <t>Mw</t>
  </si>
  <si>
    <t>GW</t>
  </si>
  <si>
    <t>Na</t>
  </si>
  <si>
    <t>Pi</t>
  </si>
  <si>
    <t>Po</t>
  </si>
  <si>
    <t>Ry</t>
  </si>
  <si>
    <t>Sm</t>
  </si>
  <si>
    <t>Sh</t>
  </si>
  <si>
    <t>YL</t>
  </si>
  <si>
    <t>2c003812</t>
  </si>
  <si>
    <t>0514044c</t>
  </si>
  <si>
    <t>00000000</t>
  </si>
  <si>
    <t>10190013</t>
  </si>
  <si>
    <t>0c08010b</t>
  </si>
  <si>
    <t>Data</t>
  </si>
  <si>
    <t>Cmd</t>
  </si>
  <si>
    <t>4f4dcee0</t>
  </si>
  <si>
    <t>Move</t>
  </si>
  <si>
    <t>2c802012</t>
  </si>
  <si>
    <t>0384044c</t>
  </si>
  <si>
    <t>4f4dcef8</t>
  </si>
  <si>
    <t>2c003806</t>
  </si>
  <si>
    <t>b4940013</t>
  </si>
  <si>
    <t>1180000b</t>
  </si>
  <si>
    <t>4f4dcf0c</t>
  </si>
  <si>
    <t>2c802006</t>
  </si>
  <si>
    <t>ID</t>
  </si>
  <si>
    <t>?1</t>
  </si>
  <si>
    <t>Bone</t>
  </si>
  <si>
    <t>?2</t>
  </si>
  <si>
    <t>Dmg</t>
  </si>
  <si>
    <t>Size</t>
  </si>
  <si>
    <t>XPos</t>
  </si>
  <si>
    <t>YPos</t>
  </si>
  <si>
    <t>ZPos</t>
  </si>
  <si>
    <t>Angle</t>
  </si>
  <si>
    <t>KG</t>
  </si>
  <si>
    <t>WBK</t>
  </si>
  <si>
    <t>?3</t>
  </si>
  <si>
    <t>Clang</t>
  </si>
  <si>
    <t>BK</t>
  </si>
  <si>
    <t>Effect</t>
  </si>
  <si>
    <t>?4</t>
  </si>
  <si>
    <t>SD</t>
  </si>
  <si>
    <t>SFX</t>
  </si>
  <si>
    <t>Normal</t>
  </si>
  <si>
    <t>Flame</t>
  </si>
  <si>
    <t>Electric</t>
  </si>
  <si>
    <t>Slash</t>
  </si>
  <si>
    <t>Coin</t>
  </si>
  <si>
    <t>Freezing</t>
  </si>
  <si>
    <t>Reverse</t>
  </si>
  <si>
    <t>Stun</t>
  </si>
  <si>
    <t>Darkness</t>
  </si>
  <si>
    <t>Screw</t>
  </si>
  <si>
    <t>Flower</t>
  </si>
  <si>
    <t>4f4dcf58</t>
  </si>
  <si>
    <t>2c00c00e</t>
  </si>
  <si>
    <t>04b003e8</t>
  </si>
  <si>
    <t>b4990013</t>
  </si>
  <si>
    <t>0a000107</t>
  </si>
  <si>
    <t>4f4dcf6c</t>
  </si>
  <si>
    <t>2c80b80e</t>
  </si>
  <si>
    <t>04b00320</t>
  </si>
  <si>
    <t>00000107</t>
  </si>
  <si>
    <t>4f4dcf80</t>
  </si>
  <si>
    <t>2d00b80e</t>
  </si>
  <si>
    <t>03e8ff38</t>
  </si>
  <si>
    <t>fair (clean)</t>
  </si>
  <si>
    <t>fair (late)</t>
  </si>
  <si>
    <t>4f4dcf98</t>
  </si>
  <si>
    <t>2c00c008</t>
  </si>
  <si>
    <t>0a000087</t>
  </si>
  <si>
    <t>4f4dcfac</t>
  </si>
  <si>
    <t>2c80b808</t>
  </si>
  <si>
    <t>00000087</t>
  </si>
  <si>
    <t>4f4dcfc0</t>
  </si>
  <si>
    <t>2d00b808</t>
  </si>
  <si>
    <t>bair (clean)</t>
  </si>
  <si>
    <t>bair (late)</t>
  </si>
  <si>
    <t>4f4dd008</t>
  </si>
  <si>
    <t>2c00380d</t>
  </si>
  <si>
    <t>03e80320</t>
  </si>
  <si>
    <t>0500008b</t>
  </si>
  <si>
    <t>4f4dd01c</t>
  </si>
  <si>
    <t>2c80400c</t>
  </si>
  <si>
    <t>04b005dc</t>
  </si>
  <si>
    <t>uair (clean)</t>
  </si>
  <si>
    <t>4f4dd034</t>
  </si>
  <si>
    <t>uair (late)</t>
  </si>
  <si>
    <t>2c00380c</t>
  </si>
  <si>
    <t>0f140013</t>
  </si>
  <si>
    <t>0400008b</t>
  </si>
  <si>
    <t>4f4dd048</t>
  </si>
  <si>
    <t>2c80400a</t>
  </si>
  <si>
    <t>4f4dd060</t>
  </si>
  <si>
    <t>dair</t>
  </si>
  <si>
    <t>2c003808</t>
  </si>
  <si>
    <t>00118013</t>
  </si>
  <si>
    <t>0300008b</t>
  </si>
  <si>
    <t>4f4dd074</t>
  </si>
  <si>
    <t>2c804006</t>
  </si>
  <si>
    <t>4f4dce00</t>
  </si>
  <si>
    <t>nair (hit 1)</t>
  </si>
  <si>
    <t>nair (hit 2)</t>
  </si>
  <si>
    <t>2c007006</t>
  </si>
  <si>
    <t>044c05dc</t>
  </si>
  <si>
    <t>29190513</t>
  </si>
  <si>
    <t>0000008b</t>
  </si>
  <si>
    <t>2c806805</t>
  </si>
  <si>
    <t>4f4dce14</t>
  </si>
  <si>
    <t>05780320</t>
  </si>
  <si>
    <t>27190513</t>
  </si>
  <si>
    <t>4f4dce28</t>
  </si>
  <si>
    <t>2d002006</t>
  </si>
  <si>
    <t>044c0000</t>
  </si>
  <si>
    <t>25190513</t>
  </si>
  <si>
    <t>4f4dce58</t>
  </si>
  <si>
    <t>2c004007</t>
  </si>
  <si>
    <t>1400008b</t>
  </si>
  <si>
    <t>4f4dce6c</t>
  </si>
  <si>
    <t>2c803807</t>
  </si>
  <si>
    <t>044c0320</t>
  </si>
  <si>
    <t>4f4dce80</t>
  </si>
  <si>
    <t>2d002007</t>
  </si>
  <si>
    <t>4f4dbf20</t>
  </si>
  <si>
    <t>2c00700f</t>
  </si>
  <si>
    <t>03e80000</t>
  </si>
  <si>
    <t>b4918013</t>
  </si>
  <si>
    <t>1904010b</t>
  </si>
  <si>
    <t>4f4dbf34</t>
  </si>
  <si>
    <t>2c80680f</t>
  </si>
  <si>
    <t>02bc0000</t>
  </si>
  <si>
    <t>4f4dbf48</t>
  </si>
  <si>
    <t>2d00700f</t>
  </si>
  <si>
    <t>044c07d0</t>
  </si>
  <si>
    <t>4f4dbf80</t>
  </si>
  <si>
    <t>2c80680c</t>
  </si>
  <si>
    <t>280f0013</t>
  </si>
  <si>
    <t>4f4dbf98</t>
  </si>
  <si>
    <t>2c007009</t>
  </si>
  <si>
    <t>2d0c8013</t>
  </si>
  <si>
    <t>1904008b</t>
  </si>
  <si>
    <t>4f4dbf6c</t>
  </si>
  <si>
    <t>2c00700c</t>
  </si>
  <si>
    <t>4f4dbfac</t>
  </si>
  <si>
    <t>2c806809</t>
  </si>
  <si>
    <t>4f4dc060</t>
  </si>
  <si>
    <t>2c80700f</t>
  </si>
  <si>
    <t>1404010b</t>
  </si>
  <si>
    <t>4f4dc074</t>
  </si>
  <si>
    <t>2d00680f</t>
  </si>
  <si>
    <t>04b00000</t>
  </si>
  <si>
    <t>4f4dc08c</t>
  </si>
  <si>
    <t>2c80700d</t>
  </si>
  <si>
    <t>b4904013</t>
  </si>
  <si>
    <t>4f4dc0a0</t>
  </si>
  <si>
    <t>2d00680d</t>
  </si>
  <si>
    <t>4f4dc0b8</t>
  </si>
  <si>
    <t>2c80700b</t>
  </si>
  <si>
    <t>b48f0013</t>
  </si>
  <si>
    <t>1404008b</t>
  </si>
  <si>
    <t>4f4dc0cc</t>
  </si>
  <si>
    <t>2d00680b</t>
  </si>
  <si>
    <t>4f4dc148</t>
  </si>
  <si>
    <t>2c000009</t>
  </si>
  <si>
    <t>00000708</t>
  </si>
  <si>
    <t>28050013</t>
  </si>
  <si>
    <t>2800010a</t>
  </si>
  <si>
    <t>4f4dc15c</t>
  </si>
  <si>
    <t>2c800009</t>
  </si>
  <si>
    <t>0000f8f8</t>
  </si>
  <si>
    <t>4f4dc170</t>
  </si>
  <si>
    <t>2d000009</t>
  </si>
  <si>
    <t>4f4dc578</t>
  </si>
  <si>
    <t>2c000002</t>
  </si>
  <si>
    <t>03840000</t>
  </si>
  <si>
    <t>0b220af0</t>
  </si>
  <si>
    <t>28190293</t>
  </si>
  <si>
    <t>00000007</t>
  </si>
  <si>
    <t>4f4dc58c</t>
  </si>
  <si>
    <t>2c800002</t>
  </si>
  <si>
    <t>0c800578</t>
  </si>
  <si>
    <t>4f4dc5a0</t>
  </si>
  <si>
    <t>2d000002</t>
  </si>
  <si>
    <t>02580000</t>
  </si>
  <si>
    <t>0b2201f4</t>
  </si>
  <si>
    <t>neutral (hit 1)</t>
  </si>
  <si>
    <t>neutral (hit 2)</t>
  </si>
  <si>
    <t>4f4dc5f0</t>
  </si>
  <si>
    <t>2c000003</t>
  </si>
  <si>
    <t>0b860fa0</t>
  </si>
  <si>
    <t>4f4dc604</t>
  </si>
  <si>
    <t>2c800003</t>
  </si>
  <si>
    <t>0b8609c4</t>
  </si>
  <si>
    <t>4f4dc618</t>
  </si>
  <si>
    <t>2d000003</t>
  </si>
  <si>
    <t>0b8603e8</t>
  </si>
  <si>
    <t>4f4dc664</t>
  </si>
  <si>
    <t>2c006808</t>
  </si>
  <si>
    <t>0a00010b</t>
  </si>
  <si>
    <t>4f4dc678</t>
  </si>
  <si>
    <t>2c802008</t>
  </si>
  <si>
    <t>4f4dc690</t>
  </si>
  <si>
    <t>2c006806</t>
  </si>
  <si>
    <t>03e8044c</t>
  </si>
  <si>
    <t>4f4dc6a4</t>
  </si>
  <si>
    <t>0320044c</t>
  </si>
  <si>
    <t>neutral (hit 3 clean)</t>
  </si>
  <si>
    <t>neutral (hit 3 late)</t>
  </si>
  <si>
    <t>4f4dc6dc</t>
  </si>
  <si>
    <t>2c016801</t>
  </si>
  <si>
    <t>037e0000</t>
  </si>
  <si>
    <t>4f4dc6f0</t>
  </si>
  <si>
    <t>neutral (inf)</t>
  </si>
  <si>
    <t>2c816801</t>
  </si>
  <si>
    <t>037e0752</t>
  </si>
  <si>
    <t>4f4dc7a4</t>
  </si>
  <si>
    <t>2c01680a</t>
  </si>
  <si>
    <t>05dc0000</t>
  </si>
  <si>
    <t>000000c8</t>
  </si>
  <si>
    <t>b4968013</t>
  </si>
  <si>
    <t>0b000507</t>
  </si>
  <si>
    <t>dash (clean)</t>
  </si>
  <si>
    <t>4f4dc7d0</t>
  </si>
  <si>
    <t>dash (late)</t>
  </si>
  <si>
    <t>2c016807</t>
  </si>
  <si>
    <t>03200000</t>
  </si>
  <si>
    <t>b48c8013</t>
  </si>
  <si>
    <t>05000487</t>
  </si>
  <si>
    <t>4f4dc810</t>
  </si>
  <si>
    <t>044c0514</t>
  </si>
  <si>
    <t>4f4dc824</t>
  </si>
  <si>
    <t>038401f4</t>
  </si>
  <si>
    <t>4f4dc838</t>
  </si>
  <si>
    <t>2d00200b</t>
  </si>
  <si>
    <t>4f4dc874</t>
  </si>
  <si>
    <t>2c00700b</t>
  </si>
  <si>
    <t>4f4dc888</t>
  </si>
  <si>
    <t>2c80680b</t>
  </si>
  <si>
    <t>4f4dc89c</t>
  </si>
  <si>
    <t>ftilt (ang up)</t>
  </si>
  <si>
    <t>ftilt (ang side)</t>
  </si>
  <si>
    <t>4f4dc904</t>
  </si>
  <si>
    <t>ftilt (ang down)</t>
  </si>
  <si>
    <t>2c00700a</t>
  </si>
  <si>
    <t>4f4dc918</t>
  </si>
  <si>
    <t>2c80680a</t>
  </si>
  <si>
    <t>4f4dc92c</t>
  </si>
  <si>
    <t>4f4dc968</t>
  </si>
  <si>
    <t>utilt</t>
  </si>
  <si>
    <t>2c00700d</t>
  </si>
  <si>
    <t>1900008b</t>
  </si>
  <si>
    <t>4f4dc97c</t>
  </si>
  <si>
    <t>2c80680d</t>
  </si>
  <si>
    <t>032002bc</t>
  </si>
  <si>
    <t>4f4dc9f0</t>
  </si>
  <si>
    <t>2c00400c</t>
  </si>
  <si>
    <t>03e805dc</t>
  </si>
  <si>
    <t>2812c013</t>
  </si>
  <si>
    <t>0c80008b</t>
  </si>
  <si>
    <t>4f4dca04</t>
  </si>
  <si>
    <t>2c80380c</t>
  </si>
  <si>
    <t>03e803e8</t>
  </si>
  <si>
    <t>2312c013</t>
  </si>
  <si>
    <t>4f4dca18</t>
  </si>
  <si>
    <t>2d00200c</t>
  </si>
  <si>
    <t>03e8fd44</t>
  </si>
  <si>
    <t>1e12c013</t>
  </si>
  <si>
    <t>dtilt</t>
  </si>
  <si>
    <t>4f4dcaa0</t>
  </si>
  <si>
    <t>2c00b815</t>
  </si>
  <si>
    <t>0c040123</t>
  </si>
  <si>
    <t>fsmash (ang up)</t>
  </si>
  <si>
    <t>4f4dcab4</t>
  </si>
  <si>
    <t>2c80c015</t>
  </si>
  <si>
    <t>fsmash (ang side)</t>
  </si>
  <si>
    <t>fsmash (ang down)</t>
  </si>
  <si>
    <t>4f4dcb48</t>
  </si>
  <si>
    <t>2c00b814</t>
  </si>
  <si>
    <t>4f4dcb5c</t>
  </si>
  <si>
    <t>2c80c014</t>
  </si>
  <si>
    <t>4f4dcbc4</t>
  </si>
  <si>
    <t>2c00b813</t>
  </si>
  <si>
    <t>4f4dcbd8</t>
  </si>
  <si>
    <t>2c80c013</t>
  </si>
  <si>
    <t>fthrow</t>
  </si>
  <si>
    <t>51f35b68</t>
  </si>
  <si>
    <t>88000009</t>
  </si>
  <si>
    <t>16904000</t>
  </si>
  <si>
    <t>1e002000</t>
  </si>
  <si>
    <t>51f35b74</t>
  </si>
  <si>
    <t>88800003</t>
  </si>
  <si>
    <t>b4990000</t>
  </si>
  <si>
    <t>51f35be0</t>
  </si>
  <si>
    <t>bthrow</t>
  </si>
  <si>
    <t>8800000c</t>
  </si>
  <si>
    <t>28002000</t>
  </si>
  <si>
    <t>51f35bec</t>
  </si>
  <si>
    <t>14002000</t>
  </si>
  <si>
    <t>51f35d00</t>
  </si>
  <si>
    <t>uthrow</t>
  </si>
  <si>
    <t>88000008</t>
  </si>
  <si>
    <t>2d120000</t>
  </si>
  <si>
    <t>23002000</t>
  </si>
  <si>
    <t>51f35d0c</t>
  </si>
  <si>
    <t>dthrow</t>
  </si>
  <si>
    <t>88000006</t>
  </si>
  <si>
    <t>2d078000</t>
  </si>
  <si>
    <t>25802000</t>
  </si>
  <si>
    <t>51f35d54</t>
  </si>
  <si>
    <t>14001000</t>
  </si>
  <si>
    <t>4f4dcc30</t>
  </si>
  <si>
    <t>usmash (hit 1)</t>
  </si>
  <si>
    <t>2c002008</t>
  </si>
  <si>
    <t>05780000</t>
  </si>
  <si>
    <t>fc180000</t>
  </si>
  <si>
    <t>2d190a13</t>
  </si>
  <si>
    <t>4f4dcc44</t>
  </si>
  <si>
    <t>2c800808</t>
  </si>
  <si>
    <t>07d008fc</t>
  </si>
  <si>
    <t>32190c93</t>
  </si>
  <si>
    <t>4f4dcc58</t>
  </si>
  <si>
    <t>2d00700e</t>
  </si>
  <si>
    <t>281a4013</t>
  </si>
  <si>
    <t>0f00010b</t>
  </si>
  <si>
    <t>4f4dcc6c</t>
  </si>
  <si>
    <t>2d80680e</t>
  </si>
  <si>
    <t>2d1a4013</t>
  </si>
  <si>
    <t>4f4dccb0</t>
  </si>
  <si>
    <t>usmash (hit 2)</t>
  </si>
  <si>
    <t>2d200013</t>
  </si>
  <si>
    <t>4f4dccc4</t>
  </si>
  <si>
    <t>2c80200d</t>
  </si>
  <si>
    <t>2d1f8013</t>
  </si>
  <si>
    <t>4f4dccd8</t>
  </si>
  <si>
    <t>2d00400c</t>
  </si>
  <si>
    <t>281b8013</t>
  </si>
  <si>
    <t>4f4dcd50</t>
  </si>
  <si>
    <t>dsmash (hit 1)</t>
  </si>
  <si>
    <t>2c007012</t>
  </si>
  <si>
    <t>03e80514</t>
  </si>
  <si>
    <t>4f4dcd64</t>
  </si>
  <si>
    <t>2c806812</t>
  </si>
  <si>
    <t>4f4dcda8</t>
  </si>
  <si>
    <t>dsmash (hit 2)</t>
  </si>
  <si>
    <t>2c007010</t>
  </si>
  <si>
    <t>03840514</t>
  </si>
  <si>
    <t>4f4dcdbc</t>
  </si>
  <si>
    <t>2c806810</t>
  </si>
  <si>
    <t>03840320</t>
  </si>
  <si>
    <t>4f4dd0e0</t>
  </si>
  <si>
    <t>06a40578</t>
  </si>
  <si>
    <t>01900000</t>
  </si>
  <si>
    <t>87190013</t>
  </si>
  <si>
    <t>1400010b</t>
  </si>
  <si>
    <t>uair (mid)</t>
  </si>
  <si>
    <t>4f4dd0f4</t>
  </si>
  <si>
    <t>05dc044c</t>
  </si>
  <si>
    <t>4f4dd108</t>
  </si>
  <si>
    <t>2d002010</t>
  </si>
  <si>
    <t>91190013</t>
  </si>
  <si>
    <t>4f4dd880</t>
  </si>
  <si>
    <t>b48c8012</t>
  </si>
  <si>
    <t>2800048b</t>
  </si>
  <si>
    <t>4f4dd894</t>
  </si>
  <si>
    <t>4f4dd8a8</t>
  </si>
  <si>
    <t>2d008006</t>
  </si>
  <si>
    <t>06400000</t>
  </si>
  <si>
    <t>4f4dd8bc</t>
  </si>
  <si>
    <t>2d805006</t>
  </si>
  <si>
    <t>4f4dd8dc</t>
  </si>
  <si>
    <t>4f4dd8f0</t>
  </si>
  <si>
    <t>4f4dd904</t>
  </si>
  <si>
    <t>4f4dd918</t>
  </si>
  <si>
    <t>floor (back hit 1)?</t>
  </si>
  <si>
    <t>floor (back hit 2)?</t>
  </si>
  <si>
    <t>4f4dda20</t>
  </si>
  <si>
    <t>floor (front hit 1)?</t>
  </si>
  <si>
    <t>2c008006</t>
  </si>
  <si>
    <t>07080000</t>
  </si>
  <si>
    <t>4f4dda34</t>
  </si>
  <si>
    <t>2c807006</t>
  </si>
  <si>
    <t>4f4dda54</t>
  </si>
  <si>
    <t>floor (front hit 2)?</t>
  </si>
  <si>
    <t>4f4dda68</t>
  </si>
  <si>
    <t>4f4ddd78</t>
  </si>
  <si>
    <t>2c00c808</t>
  </si>
  <si>
    <t>b4990b52</t>
  </si>
  <si>
    <t>00000487</t>
  </si>
  <si>
    <t>4f4ddd8c</t>
  </si>
  <si>
    <t>2c80c008</t>
  </si>
  <si>
    <t>4f4dddf8</t>
  </si>
  <si>
    <t>0000048b</t>
  </si>
  <si>
    <t>4f4dde0c</t>
  </si>
  <si>
    <t>2c80800a</t>
  </si>
  <si>
    <t>4f4dde20</t>
  </si>
  <si>
    <t>2d00400a</t>
  </si>
  <si>
    <t>4f4ddfb0</t>
  </si>
  <si>
    <t>2c000000</t>
  </si>
  <si>
    <t>0a280708</t>
  </si>
  <si>
    <t>b4990012</t>
  </si>
  <si>
    <t>0020008b</t>
  </si>
  <si>
    <t>4f4ddfc4</t>
  </si>
  <si>
    <t>2c800000</t>
  </si>
  <si>
    <t>0a280258</t>
  </si>
  <si>
    <t>4f4ddfd8</t>
  </si>
  <si>
    <t>88800002</t>
  </si>
  <si>
    <t>000c8000</t>
  </si>
  <si>
    <t>4f4de018</t>
  </si>
  <si>
    <t>09600898</t>
  </si>
  <si>
    <t>4f4de02c</t>
  </si>
  <si>
    <t>09600258</t>
  </si>
  <si>
    <t>4f4de040</t>
  </si>
  <si>
    <t>2d000000</t>
  </si>
  <si>
    <t>0960fda8</t>
  </si>
  <si>
    <t>4f4de054</t>
  </si>
  <si>
    <t>4f4de078</t>
  </si>
  <si>
    <t>2c080003</t>
  </si>
  <si>
    <t>05140000</t>
  </si>
  <si>
    <t>09c40bb8</t>
  </si>
  <si>
    <t>281903d1</t>
  </si>
  <si>
    <t>0000000b</t>
  </si>
  <si>
    <t>4f4de0a0</t>
  </si>
  <si>
    <t>88000004</t>
  </si>
  <si>
    <t>169a4000</t>
  </si>
  <si>
    <t>16822000</t>
  </si>
  <si>
    <t>4f4de0ac</t>
  </si>
  <si>
    <t>4f4de0bc</t>
  </si>
  <si>
    <t>2c00c005</t>
  </si>
  <si>
    <t>03e804b0</t>
  </si>
  <si>
    <t>28190011</t>
  </si>
  <si>
    <t>23000107</t>
  </si>
  <si>
    <t>4f4de0d0</t>
  </si>
  <si>
    <t>2c80b805</t>
  </si>
  <si>
    <t>01f401f4</t>
  </si>
  <si>
    <t>4f4de0e4</t>
  </si>
  <si>
    <t>2d00b805</t>
  </si>
  <si>
    <t>01f4ff38</t>
  </si>
  <si>
    <t>4f4de148</t>
  </si>
  <si>
    <t>43a08000</t>
  </si>
  <si>
    <t>0f022000</t>
  </si>
  <si>
    <t>4f4de154</t>
  </si>
  <si>
    <t>4f4de164</t>
  </si>
  <si>
    <t>2c007005</t>
  </si>
  <si>
    <t>23190011</t>
  </si>
  <si>
    <t>2300010b</t>
  </si>
  <si>
    <t>4f4de178</t>
  </si>
  <si>
    <t>4f4de18c</t>
  </si>
  <si>
    <t>2d002005</t>
  </si>
  <si>
    <t>pummel</t>
  </si>
  <si>
    <t>4f4de1c8</t>
  </si>
  <si>
    <t>88000003</t>
  </si>
  <si>
    <t>2a9a4000</t>
  </si>
  <si>
    <t>23022000</t>
  </si>
  <si>
    <t>4f4de1d4</t>
  </si>
  <si>
    <t>4f4de1e4</t>
  </si>
  <si>
    <t>2c00c004</t>
  </si>
  <si>
    <t>038404b0</t>
  </si>
  <si>
    <t>1e000107</t>
  </si>
  <si>
    <t>grab (standing)?</t>
  </si>
  <si>
    <t>grab (running)?</t>
  </si>
  <si>
    <t>Bury</t>
  </si>
  <si>
    <t>Grab</t>
  </si>
  <si>
    <t>4f4de1f8</t>
  </si>
  <si>
    <t>2c80b804</t>
  </si>
  <si>
    <t>032001f4</t>
  </si>
  <si>
    <t>4f4de20c</t>
  </si>
  <si>
    <t>2d00b804</t>
  </si>
  <si>
    <t>02bcff38</t>
  </si>
  <si>
    <t>4f4de260</t>
  </si>
  <si>
    <t>88000007</t>
  </si>
  <si>
    <t>20888000</t>
  </si>
  <si>
    <t>25822000</t>
  </si>
  <si>
    <t>4f4de26c</t>
  </si>
  <si>
    <t>4f4de4ec</t>
  </si>
  <si>
    <t>2d802007</t>
  </si>
  <si>
    <t>b4990017</t>
  </si>
  <si>
    <t>050c088f</t>
  </si>
  <si>
    <t>4f4de540</t>
  </si>
  <si>
    <t>2d80a80b</t>
  </si>
  <si>
    <t>078c110f</t>
  </si>
  <si>
    <t>4f4de5c8</t>
  </si>
  <si>
    <t>2c01c805</t>
  </si>
  <si>
    <t>04fe0000</t>
  </si>
  <si>
    <t>0d500000</t>
  </si>
  <si>
    <t>2f990b57</t>
  </si>
  <si>
    <t>0008011b</t>
  </si>
  <si>
    <t>4f4de5dc</t>
  </si>
  <si>
    <t>2c81c805</t>
  </si>
  <si>
    <t>06a80000</t>
  </si>
  <si>
    <t>4f4de5f0</t>
  </si>
  <si>
    <t>2d01c805</t>
  </si>
  <si>
    <t>03540000</t>
  </si>
  <si>
    <t>4f4de648</t>
  </si>
  <si>
    <t>2c01c80a</t>
  </si>
  <si>
    <t>371cc017</t>
  </si>
  <si>
    <t>2d0c0123</t>
  </si>
  <si>
    <t>4f4de65c</t>
  </si>
  <si>
    <t>2c81c80a</t>
  </si>
  <si>
    <t>4f4de670</t>
  </si>
  <si>
    <t>2d01c80a</t>
  </si>
  <si>
    <t>4f4de6ec</t>
  </si>
  <si>
    <t>2d80a80a</t>
  </si>
  <si>
    <t>040c008f</t>
  </si>
  <si>
    <t>4f4de768</t>
  </si>
  <si>
    <t>04001097</t>
  </si>
  <si>
    <t>4f4de7c8</t>
  </si>
  <si>
    <t>2c01c81e</t>
  </si>
  <si>
    <t>047e0000</t>
  </si>
  <si>
    <t>05fd0000</t>
  </si>
  <si>
    <t>b4990157</t>
  </si>
  <si>
    <t>0003dd0b</t>
  </si>
  <si>
    <t>4f4de7dc</t>
  </si>
  <si>
    <t>2c81c81e</t>
  </si>
  <si>
    <t>02fe0000</t>
  </si>
  <si>
    <t>4f4de7f0</t>
  </si>
  <si>
    <t>2d01c81e</t>
  </si>
  <si>
    <t>4f4de804</t>
  </si>
  <si>
    <t>2d81c808</t>
  </si>
  <si>
    <t>fb500000</t>
  </si>
  <si>
    <t>00001097</t>
  </si>
  <si>
    <t>4f4de86c</t>
  </si>
  <si>
    <t>2c01c808</t>
  </si>
  <si>
    <t>2f990ab7</t>
  </si>
  <si>
    <t>4f4de880</t>
  </si>
  <si>
    <t>2c81c808</t>
  </si>
  <si>
    <t>4f4de894</t>
  </si>
  <si>
    <t>2d01c808</t>
  </si>
  <si>
    <t>4f4de8a8</t>
  </si>
  <si>
    <t>2d80a808</t>
  </si>
  <si>
    <t>b4990ab7</t>
  </si>
  <si>
    <t>00081097</t>
  </si>
  <si>
    <t>Home-Run Bat f-smash (hit 1)?</t>
  </si>
  <si>
    <t>4f4de900</t>
  </si>
  <si>
    <t>2c01c810</t>
  </si>
  <si>
    <t>2d140017</t>
  </si>
  <si>
    <t>96042117</t>
  </si>
  <si>
    <t>.</t>
  </si>
  <si>
    <t>4f4de914</t>
  </si>
  <si>
    <t>2c81c810</t>
  </si>
  <si>
    <t>4f4de928</t>
  </si>
  <si>
    <t>2d01c810</t>
  </si>
  <si>
    <t>4f4de93c</t>
  </si>
  <si>
    <t>96042097</t>
  </si>
  <si>
    <t>Home-Run Bat f-smash (hit 2)</t>
  </si>
  <si>
    <t>4f4de9cc</t>
  </si>
  <si>
    <t>4f4dea0c</t>
  </si>
  <si>
    <t>2d802006</t>
  </si>
  <si>
    <t>1e190017</t>
  </si>
  <si>
    <t>028c088b</t>
  </si>
  <si>
    <t>4f4dea4c</t>
  </si>
  <si>
    <t>2d80a80d</t>
  </si>
  <si>
    <t>050c110b</t>
  </si>
  <si>
    <t>4f4dea98</t>
  </si>
  <si>
    <t>4f4deacc</t>
  </si>
  <si>
    <t>2c01c806</t>
  </si>
  <si>
    <t>076c0000</t>
  </si>
  <si>
    <t>4f4deae0</t>
  </si>
  <si>
    <t>2c81c806</t>
  </si>
  <si>
    <t>4f4deb3c</t>
  </si>
  <si>
    <t>2c01c80c</t>
  </si>
  <si>
    <t>2f9cc017</t>
  </si>
  <si>
    <t>280c010f</t>
  </si>
  <si>
    <t>4f4deb50</t>
  </si>
  <si>
    <t>2c81c80c</t>
  </si>
  <si>
    <t>4f4debbc</t>
  </si>
  <si>
    <t>040c010b</t>
  </si>
  <si>
    <t>4f4debf8</t>
  </si>
  <si>
    <t>2d802002</t>
  </si>
  <si>
    <t>57190137</t>
  </si>
  <si>
    <t>0000291b</t>
  </si>
  <si>
    <t>4f4dec34</t>
  </si>
  <si>
    <t>2d80a807</t>
  </si>
  <si>
    <t>50190797</t>
  </si>
  <si>
    <t>0000511b</t>
  </si>
  <si>
    <t>4f4deca4</t>
  </si>
  <si>
    <t>2c01c804</t>
  </si>
  <si>
    <t>32190b57</t>
  </si>
  <si>
    <t>4f4decb8</t>
  </si>
  <si>
    <t>2c81c804</t>
  </si>
  <si>
    <t>4f4deccc</t>
  </si>
  <si>
    <t>2d01c804</t>
  </si>
  <si>
    <t>4f4dece0</t>
  </si>
  <si>
    <t>2d81c804</t>
  </si>
  <si>
    <t>fe700000</t>
  </si>
  <si>
    <t>4f4ded38</t>
  </si>
  <si>
    <t>2c01c802</t>
  </si>
  <si>
    <t>2d190016</t>
  </si>
  <si>
    <t>2d0c011b</t>
  </si>
  <si>
    <t>4f4ded4c</t>
  </si>
  <si>
    <t>2c81c802</t>
  </si>
  <si>
    <t>4f4ded60</t>
  </si>
  <si>
    <t>2d01c802</t>
  </si>
  <si>
    <t>4f4ded74</t>
  </si>
  <si>
    <t>2d81c802</t>
  </si>
  <si>
    <t>4f4deddc</t>
  </si>
  <si>
    <t>2d80a806</t>
  </si>
  <si>
    <t>3c190a17</t>
  </si>
  <si>
    <t>0000a11b</t>
  </si>
  <si>
    <t>4f4dee18</t>
  </si>
  <si>
    <t>2d80200a</t>
  </si>
  <si>
    <t>02800887</t>
  </si>
  <si>
    <t>4f4dee54</t>
  </si>
  <si>
    <t>2d80a80f</t>
  </si>
  <si>
    <t>04001107</t>
  </si>
  <si>
    <t>4f4def80</t>
  </si>
  <si>
    <t>2d80a80c</t>
  </si>
  <si>
    <t>04000107</t>
  </si>
  <si>
    <t>4f4defb8</t>
  </si>
  <si>
    <t>2d802004</t>
  </si>
  <si>
    <t>b4a58017</t>
  </si>
  <si>
    <t>02bc0887</t>
  </si>
  <si>
    <t>Lip's Stick neutral</t>
  </si>
  <si>
    <t>4f4deff0</t>
  </si>
  <si>
    <t>Lip's Stick dash</t>
  </si>
  <si>
    <t>2d80a809</t>
  </si>
  <si>
    <t>043c1107</t>
  </si>
  <si>
    <t>4f4df10c</t>
  </si>
  <si>
    <t>Lip's Stick ftilt</t>
  </si>
  <si>
    <t>043c0107</t>
  </si>
  <si>
    <t>4f4df20c</t>
  </si>
  <si>
    <t>2c000001</t>
  </si>
  <si>
    <t>01f40578</t>
  </si>
  <si>
    <t>32190013</t>
  </si>
  <si>
    <t>28000c0b</t>
  </si>
  <si>
    <t>4f4df220</t>
  </si>
  <si>
    <t>2c800001</t>
  </si>
  <si>
    <t>01f4fa88</t>
  </si>
  <si>
    <t>4f4df234</t>
  </si>
  <si>
    <t>2d000001</t>
  </si>
  <si>
    <t>0ce40578</t>
  </si>
  <si>
    <t>41190013</t>
  </si>
  <si>
    <t>14000c0b</t>
  </si>
  <si>
    <t>4f4df248</t>
  </si>
  <si>
    <t>2d800001</t>
  </si>
  <si>
    <t>0ce4fa88</t>
  </si>
  <si>
    <t>4f4df298</t>
  </si>
  <si>
    <t>4f4df2ac</t>
  </si>
  <si>
    <t>4f4df2c0</t>
  </si>
  <si>
    <t>4f4df2d4</t>
  </si>
  <si>
    <t>4f4daa8c</t>
  </si>
  <si>
    <t>2c01c807</t>
  </si>
  <si>
    <t>b4990014</t>
  </si>
  <si>
    <t>4f4daaa0</t>
  </si>
  <si>
    <t>2c81c807</t>
  </si>
  <si>
    <t>4f4daab4</t>
  </si>
  <si>
    <t>2d01c807</t>
  </si>
  <si>
    <t>4f4dab04</t>
  </si>
  <si>
    <t>2c01c80b</t>
  </si>
  <si>
    <t>4f4dab18</t>
  </si>
  <si>
    <t>2c81c80b</t>
  </si>
  <si>
    <t>4f4dab2c</t>
  </si>
  <si>
    <t>2d01c80b</t>
  </si>
  <si>
    <t>4f4dab7c</t>
  </si>
  <si>
    <t>2c01c80f</t>
  </si>
  <si>
    <t>0e0c190f</t>
  </si>
  <si>
    <t>4f4dab90</t>
  </si>
  <si>
    <t>2c81c80f</t>
  </si>
  <si>
    <t>4f4daba4</t>
  </si>
  <si>
    <t>2d01c80f</t>
  </si>
  <si>
    <t>4f4dabf4</t>
  </si>
  <si>
    <t>2c01c80d</t>
  </si>
  <si>
    <t>b4918017</t>
  </si>
  <si>
    <t>118c008f</t>
  </si>
  <si>
    <t>4f4dac08</t>
  </si>
  <si>
    <t>04530000</t>
  </si>
  <si>
    <t>4f4dac1c</t>
  </si>
  <si>
    <t>0c800000</t>
  </si>
  <si>
    <t>4f4dad1c</t>
  </si>
  <si>
    <t>02800817</t>
  </si>
  <si>
    <t>4f4dad30</t>
  </si>
  <si>
    <t>4f4dad44</t>
  </si>
  <si>
    <t>4f4dad80</t>
  </si>
  <si>
    <t>4f4dad94</t>
  </si>
  <si>
    <t>4f4dada8</t>
  </si>
  <si>
    <t>2d01c80c</t>
  </si>
  <si>
    <t>4f4dade4</t>
  </si>
  <si>
    <t>2c01c814</t>
  </si>
  <si>
    <t>111a4017</t>
  </si>
  <si>
    <t>6183dd17</t>
  </si>
  <si>
    <t>4f4dadf8</t>
  </si>
  <si>
    <t>2c81c814</t>
  </si>
  <si>
    <t>6403dd17</t>
  </si>
  <si>
    <t>4f4dae0c</t>
  </si>
  <si>
    <t>2d01c814</t>
  </si>
  <si>
    <t>6683dd17</t>
  </si>
  <si>
    <t>4f4dae84</t>
  </si>
  <si>
    <t>11800017</t>
  </si>
  <si>
    <t>4f4dae98</t>
  </si>
  <si>
    <t>2c81c80e</t>
  </si>
  <si>
    <t>4f4daeac</t>
  </si>
  <si>
    <t>4f4daef8</t>
  </si>
  <si>
    <t>08980000</t>
  </si>
  <si>
    <t>1e190015</t>
  </si>
  <si>
    <t>4f4daf0c</t>
  </si>
  <si>
    <t>4f4daf20</t>
  </si>
  <si>
    <t>2d01c806</t>
  </si>
  <si>
    <t>4f4daf84</t>
  </si>
  <si>
    <t>4f4daf98</t>
  </si>
  <si>
    <t>2c81c80d</t>
  </si>
  <si>
    <t>4f4dafac</t>
  </si>
  <si>
    <t>2d01c80d</t>
  </si>
  <si>
    <t>4f4db010</t>
  </si>
  <si>
    <t>2c01c812</t>
  </si>
  <si>
    <t>0c0c190b</t>
  </si>
  <si>
    <t>4f4db024</t>
  </si>
  <si>
    <t>2c81c812</t>
  </si>
  <si>
    <t>4f4db038</t>
  </si>
  <si>
    <t>2d01c812</t>
  </si>
  <si>
    <t>4f4db09c</t>
  </si>
  <si>
    <t>1e118017</t>
  </si>
  <si>
    <t>118c010b</t>
  </si>
  <si>
    <t>4f4db0b0</t>
  </si>
  <si>
    <t>4f4db0c4</t>
  </si>
  <si>
    <t>4f4db150</t>
  </si>
  <si>
    <t>280a0017</t>
  </si>
  <si>
    <t>230c008f</t>
  </si>
  <si>
    <t>4f4db1a0</t>
  </si>
  <si>
    <t>571900d7</t>
  </si>
  <si>
    <t>4f4db1b4</t>
  </si>
  <si>
    <t>03b60000</t>
  </si>
  <si>
    <t>4f4db1c8</t>
  </si>
  <si>
    <t>4f4db204</t>
  </si>
  <si>
    <t>4f4db218</t>
  </si>
  <si>
    <t>4f4db22c</t>
  </si>
  <si>
    <t>4f4db268</t>
  </si>
  <si>
    <t>3c191197</t>
  </si>
  <si>
    <t>0001911b</t>
  </si>
  <si>
    <t>4f4db27c</t>
  </si>
  <si>
    <t>4f4db290</t>
  </si>
  <si>
    <t>4f4db2e0</t>
  </si>
  <si>
    <t>08340000</t>
  </si>
  <si>
    <t>3c118a17</t>
  </si>
  <si>
    <t>1180a11b</t>
  </si>
  <si>
    <t>4f4db2f4</t>
  </si>
  <si>
    <t>4f4db308</t>
  </si>
  <si>
    <t>Fan neutral</t>
  </si>
  <si>
    <t>Fan ftilt</t>
  </si>
  <si>
    <t>Fan fsmash</t>
  </si>
  <si>
    <t>Fan dash</t>
  </si>
  <si>
    <t>4f4db350</t>
  </si>
  <si>
    <t>073a0000</t>
  </si>
  <si>
    <t>4f4db364</t>
  </si>
  <si>
    <t>01f40000</t>
  </si>
  <si>
    <t>4f4db378</t>
  </si>
  <si>
    <t>4f4db3d4</t>
  </si>
  <si>
    <t>4f4db3e8</t>
  </si>
  <si>
    <t>4f4db3fc</t>
  </si>
  <si>
    <t>4f4db458</t>
  </si>
  <si>
    <t>06001907</t>
  </si>
  <si>
    <t>4f4db46c</t>
  </si>
  <si>
    <t>4f4db480</t>
  </si>
  <si>
    <t>4f4db4dc</t>
  </si>
  <si>
    <t>11800107</t>
  </si>
  <si>
    <t>4f4db4f0</t>
  </si>
  <si>
    <t>4f4db504</t>
  </si>
  <si>
    <t>4f4db570</t>
  </si>
  <si>
    <t>4f4db584</t>
  </si>
  <si>
    <t>4f4db598</t>
  </si>
  <si>
    <t>4f4db5b8</t>
  </si>
  <si>
    <t>4f4db5cc</t>
  </si>
  <si>
    <t>4f4db5e0</t>
  </si>
  <si>
    <t>4f4db600</t>
  </si>
  <si>
    <t>063c1907</t>
  </si>
  <si>
    <t>4f4db614</t>
  </si>
  <si>
    <t>Lip's Stick fsmash</t>
  </si>
  <si>
    <t>4f4db628</t>
  </si>
  <si>
    <t>4f4db648</t>
  </si>
  <si>
    <t>11bc0107</t>
  </si>
  <si>
    <t>4f4db65c</t>
  </si>
  <si>
    <t>4f4db670</t>
  </si>
  <si>
    <t>4f4db6a0</t>
  </si>
  <si>
    <t>2c000008</t>
  </si>
  <si>
    <t>05000000</t>
  </si>
  <si>
    <t>23118013</t>
  </si>
  <si>
    <t>4f4db6f0</t>
  </si>
  <si>
    <t>2c002406</t>
  </si>
  <si>
    <t>02aa0000</t>
  </si>
  <si>
    <t>b4990008</t>
  </si>
  <si>
    <t>0f000087</t>
  </si>
  <si>
    <t>Jumps</t>
  </si>
  <si>
    <t>Weight</t>
  </si>
  <si>
    <t>Walk Min</t>
  </si>
  <si>
    <t>Walk Accel</t>
  </si>
  <si>
    <t>Walk Max</t>
  </si>
  <si>
    <t>Dash Init</t>
  </si>
  <si>
    <t>Turn Deccel</t>
  </si>
  <si>
    <t>Turn Accel</t>
  </si>
  <si>
    <t>Run Speed</t>
  </si>
  <si>
    <t>Run Accel?</t>
  </si>
  <si>
    <t>Jump Frames</t>
  </si>
  <si>
    <t>Jump V</t>
  </si>
  <si>
    <t>Jump H</t>
  </si>
  <si>
    <t>Hop V</t>
  </si>
  <si>
    <t>Dbl Jump Mult</t>
  </si>
  <si>
    <t>Gravity</t>
  </si>
  <si>
    <t>Term Vel</t>
  </si>
  <si>
    <t>Air Accel</t>
  </si>
  <si>
    <t>Air Fric</t>
  </si>
  <si>
    <t>Airspeed</t>
  </si>
  <si>
    <t>FF Grav</t>
  </si>
  <si>
    <t>FF Term Vel</t>
  </si>
  <si>
    <t>Shield Size</t>
  </si>
  <si>
    <t>Shield Bounce</t>
  </si>
  <si>
    <t>Edge Jump H</t>
  </si>
  <si>
    <t>Edge Jump V</t>
  </si>
  <si>
    <t>Landing Lag</t>
  </si>
  <si>
    <t>Nair Lag</t>
  </si>
  <si>
    <t>Fair Lag</t>
  </si>
  <si>
    <t>Bair Lag</t>
  </si>
  <si>
    <t>Uair Lag</t>
  </si>
  <si>
    <t>Dair Lag</t>
  </si>
  <si>
    <t>Walljump H</t>
  </si>
  <si>
    <t>Walljump V</t>
  </si>
  <si>
    <t>Ice Trac</t>
  </si>
  <si>
    <t>4f4db9c0</t>
  </si>
  <si>
    <t>2c01681b</t>
  </si>
  <si>
    <t>03e80258</t>
  </si>
  <si>
    <t>b4998013</t>
  </si>
  <si>
    <t>0f04010b</t>
  </si>
  <si>
    <t>4f4db9d4</t>
  </si>
  <si>
    <t>2c816819</t>
  </si>
  <si>
    <t>0384fda8</t>
  </si>
  <si>
    <t>4f4db9e8</t>
  </si>
  <si>
    <t>2d017817</t>
  </si>
  <si>
    <t>04e203e8</t>
  </si>
  <si>
    <t>0f04008b</t>
  </si>
  <si>
    <t>4f4dba9c</t>
  </si>
  <si>
    <t>05460258</t>
  </si>
  <si>
    <t>4f4dbab0</t>
  </si>
  <si>
    <t>04b0fda8</t>
  </si>
  <si>
    <t>4f4dbac4</t>
  </si>
  <si>
    <t>4f4dbb60</t>
  </si>
  <si>
    <t>04000000</t>
  </si>
  <si>
    <t>032c0640</t>
  </si>
  <si>
    <t>b4800013</t>
  </si>
  <si>
    <t>002c0007</t>
  </si>
  <si>
    <t>4f4dbb74</t>
  </si>
  <si>
    <t>08000640</t>
  </si>
  <si>
    <t>4f4dbb88</t>
  </si>
  <si>
    <t>0ed40640</t>
  </si>
  <si>
    <t>Inert</t>
  </si>
  <si>
    <t>None</t>
  </si>
  <si>
    <t>4f4dbc64</t>
  </si>
  <si>
    <t>SS (uppercut)</t>
  </si>
  <si>
    <t>2c00c807</t>
  </si>
  <si>
    <t>07800000</t>
  </si>
  <si>
    <t>2d140012</t>
  </si>
  <si>
    <t>27040923</t>
  </si>
  <si>
    <t>4f4dbcb8</t>
  </si>
  <si>
    <t>032c05dc</t>
  </si>
  <si>
    <t>SS (detector ground)</t>
  </si>
  <si>
    <t>SS (detector air)</t>
  </si>
  <si>
    <t>4f4dbccc</t>
  </si>
  <si>
    <t>0a0005dc</t>
  </si>
  <si>
    <t>4f4dbce0</t>
  </si>
  <si>
    <t>fb2c05dc</t>
  </si>
  <si>
    <t>4f4dbd48</t>
  </si>
  <si>
    <t>SS (downpunch)</t>
  </si>
  <si>
    <t>000a0000</t>
  </si>
  <si>
    <t>87118012</t>
  </si>
  <si>
    <t>1e040923</t>
  </si>
  <si>
    <t>4f4dbda0</t>
  </si>
  <si>
    <t>08980600</t>
  </si>
  <si>
    <t>00200087</t>
  </si>
  <si>
    <t>4f4dbdb4</t>
  </si>
  <si>
    <t>08980d55</t>
  </si>
  <si>
    <t>00200086</t>
  </si>
  <si>
    <t>US (grab)</t>
  </si>
  <si>
    <t>4f4dbdc8</t>
  </si>
  <si>
    <t>US (hold)</t>
  </si>
  <si>
    <t>88800006</t>
  </si>
  <si>
    <t>4f4dbe38</t>
  </si>
  <si>
    <t>2c001805</t>
  </si>
  <si>
    <t>07d00000</t>
  </si>
  <si>
    <t>00000b54</t>
  </si>
  <si>
    <t>0004010b</t>
  </si>
  <si>
    <t>US (release)</t>
  </si>
  <si>
    <t>4f4dbe5c</t>
  </si>
  <si>
    <t>b4948000</t>
  </si>
  <si>
    <t>14088000</t>
  </si>
  <si>
    <t>4f4dbe68</t>
  </si>
  <si>
    <t>88800008</t>
  </si>
  <si>
    <t>00028000</t>
  </si>
  <si>
    <t>32002000</t>
  </si>
  <si>
    <t>4fa135a0</t>
  </si>
  <si>
    <t>4f4db774</t>
  </si>
  <si>
    <t>4fa13b9c</t>
  </si>
  <si>
    <t>07080af0</t>
  </si>
  <si>
    <t>568a0010</t>
  </si>
  <si>
    <t>280c008f</t>
  </si>
  <si>
    <t>4fa13bb0</t>
  </si>
  <si>
    <t>07080708</t>
  </si>
  <si>
    <t>1e0c008f</t>
  </si>
  <si>
    <t>4fa13bc4</t>
  </si>
  <si>
    <t>0708f8f8</t>
  </si>
  <si>
    <t>4fa13bd8</t>
  </si>
  <si>
    <t>0708f510</t>
  </si>
  <si>
    <t>4fa13bf8</t>
  </si>
  <si>
    <t>07080c80</t>
  </si>
  <si>
    <t>28190010</t>
  </si>
  <si>
    <t>1e0c010f</t>
  </si>
  <si>
    <t>4fa13c08</t>
  </si>
  <si>
    <t>4fa13c20</t>
  </si>
  <si>
    <t>4fa13ce4</t>
  </si>
  <si>
    <t>2d800003</t>
  </si>
  <si>
    <t>0708f380</t>
  </si>
  <si>
    <t>4fa13d24</t>
  </si>
  <si>
    <t>2c00e003</t>
  </si>
  <si>
    <t>0640044c</t>
  </si>
  <si>
    <t>2c190a13</t>
  </si>
  <si>
    <t>000c000f</t>
  </si>
  <si>
    <t>4fa13d38</t>
  </si>
  <si>
    <t>2c80e003</t>
  </si>
  <si>
    <t>04b001f4</t>
  </si>
  <si>
    <t>27990a13</t>
  </si>
  <si>
    <t>4fa13d4c</t>
  </si>
  <si>
    <t>2d00c803</t>
  </si>
  <si>
    <t>23190a13</t>
  </si>
  <si>
    <t>4fa13d60</t>
  </si>
  <si>
    <t>2d81a803</t>
  </si>
  <si>
    <t>1e190a13</t>
  </si>
  <si>
    <t>4fa13d80</t>
  </si>
  <si>
    <t>2c00e002</t>
  </si>
  <si>
    <t>2c190913</t>
  </si>
  <si>
    <t>4fa13d94</t>
  </si>
  <si>
    <t>2c80e002</t>
  </si>
  <si>
    <t>27990913</t>
  </si>
  <si>
    <t>4fa13da8</t>
  </si>
  <si>
    <t>2d00c802</t>
  </si>
  <si>
    <t>23190913</t>
  </si>
  <si>
    <t>4fa13dbc</t>
  </si>
  <si>
    <t>2d81a802</t>
  </si>
  <si>
    <t>1e190913</t>
  </si>
  <si>
    <t>4fa13ddc</t>
  </si>
  <si>
    <t>2c1908d3</t>
  </si>
  <si>
    <t>000c008f</t>
  </si>
  <si>
    <t>4fa13df0</t>
  </si>
  <si>
    <t>279908d3</t>
  </si>
  <si>
    <t>4fa13e00</t>
  </si>
  <si>
    <t>231908d3</t>
  </si>
  <si>
    <t>4fa13e18</t>
  </si>
  <si>
    <t>1e1908d3</t>
  </si>
  <si>
    <t>4fa13e38</t>
  </si>
  <si>
    <t>2c190893</t>
  </si>
  <si>
    <t>4fa13e4c</t>
  </si>
  <si>
    <t>27990893</t>
  </si>
  <si>
    <t>4fa13e60</t>
  </si>
  <si>
    <t>23190893</t>
  </si>
  <si>
    <t>4fa13e74</t>
  </si>
  <si>
    <t>1e190893</t>
  </si>
  <si>
    <t>4fa13e98</t>
  </si>
  <si>
    <t>b4ad0013</t>
  </si>
  <si>
    <t>140c010f</t>
  </si>
  <si>
    <t>4fa13eac</t>
  </si>
  <si>
    <t>4fa13ec0</t>
  </si>
  <si>
    <t>4fa13ed4</t>
  </si>
  <si>
    <t>US (ground loop)</t>
  </si>
  <si>
    <t>US (ground last hit)</t>
  </si>
  <si>
    <t>US (air hit 1)</t>
  </si>
  <si>
    <t>US (air hit 2)</t>
  </si>
  <si>
    <t>US (air hit 3)</t>
  </si>
  <si>
    <t>US (air hit 4)</t>
  </si>
  <si>
    <t>US (air hit 5)</t>
  </si>
  <si>
    <t>4fa13f84</t>
  </si>
  <si>
    <t>2c01d805</t>
  </si>
  <si>
    <t>b48a0000</t>
  </si>
  <si>
    <t>140c0107</t>
  </si>
  <si>
    <t>4fa13f98</t>
  </si>
  <si>
    <t>2c845805</t>
  </si>
  <si>
    <t>4fa14190</t>
  </si>
  <si>
    <t>01000000</t>
  </si>
  <si>
    <t>28078000</t>
  </si>
  <si>
    <t>16860063</t>
  </si>
  <si>
    <t>NS</t>
  </si>
  <si>
    <t>4fa14320</t>
  </si>
  <si>
    <t>2c00000b</t>
  </si>
  <si>
    <t>23078000</t>
  </si>
  <si>
    <t>1b820087</t>
  </si>
  <si>
    <t>4fa14344</t>
  </si>
  <si>
    <t>2c000007</t>
  </si>
  <si>
    <t>03550000</t>
  </si>
  <si>
    <t>25878000</t>
  </si>
  <si>
    <t>1b820047</t>
  </si>
  <si>
    <t>4fa14360</t>
  </si>
  <si>
    <t>14020007</t>
  </si>
  <si>
    <t>SS</t>
  </si>
  <si>
    <t>4fa14434</t>
  </si>
  <si>
    <t>03aa0000</t>
  </si>
  <si>
    <t>3c078000</t>
  </si>
  <si>
    <t>19040023</t>
  </si>
  <si>
    <t>4fa1445c</t>
  </si>
  <si>
    <t>06a40000</t>
  </si>
  <si>
    <t>37118000</t>
  </si>
  <si>
    <t>14040007</t>
  </si>
  <si>
    <t>DS</t>
  </si>
  <si>
    <t>zair?</t>
  </si>
  <si>
    <t>4fa14a10</t>
  </si>
  <si>
    <t>04b00578</t>
  </si>
  <si>
    <t>050c0007</t>
  </si>
  <si>
    <t>4fa14a24</t>
  </si>
  <si>
    <t>2c80c803</t>
  </si>
  <si>
    <t>4fa14a38</t>
  </si>
  <si>
    <t>2d009803</t>
  </si>
  <si>
    <t>4fa14a4c</t>
  </si>
  <si>
    <t>4fa14aa8</t>
  </si>
  <si>
    <t>4fa14abc</t>
  </si>
  <si>
    <t>2c80c802</t>
  </si>
  <si>
    <t>4fa14ad0</t>
  </si>
  <si>
    <t>2d009802</t>
  </si>
  <si>
    <t>4fa14ae4</t>
  </si>
  <si>
    <t>4fa14b3c</t>
  </si>
  <si>
    <t>neutral (hit 3)</t>
  </si>
  <si>
    <t>2c00e005</t>
  </si>
  <si>
    <t>050c0087</t>
  </si>
  <si>
    <t>4fa14b50</t>
  </si>
  <si>
    <t>2c80e005</t>
  </si>
  <si>
    <t>4fa14b64</t>
  </si>
  <si>
    <t>2d00c805</t>
  </si>
  <si>
    <t>4fa14b78</t>
  </si>
  <si>
    <t>2d809805</t>
  </si>
  <si>
    <t>4fa14bc8</t>
  </si>
  <si>
    <t>2c00e001</t>
  </si>
  <si>
    <t>000a0013</t>
  </si>
  <si>
    <t>078c0087</t>
  </si>
  <si>
    <t>4fa14bdc</t>
  </si>
  <si>
    <t>2c80e001</t>
  </si>
  <si>
    <t>03e801f4</t>
  </si>
  <si>
    <t>000c8013</t>
  </si>
  <si>
    <t>4fa14bf0</t>
  </si>
  <si>
    <t>2d00c801</t>
  </si>
  <si>
    <t>000f0013</t>
  </si>
  <si>
    <t>4fa14c04</t>
  </si>
  <si>
    <t>2d809801</t>
  </si>
  <si>
    <t>4fa14c94</t>
  </si>
  <si>
    <t>ftilt</t>
  </si>
  <si>
    <t>2c00e00b</t>
  </si>
  <si>
    <t>050c0107</t>
  </si>
  <si>
    <t>4fa14ca8</t>
  </si>
  <si>
    <t>2c80e00a</t>
  </si>
  <si>
    <t>4fa14cbc</t>
  </si>
  <si>
    <t>2d00c80a</t>
  </si>
  <si>
    <t>4fa14cd0</t>
  </si>
  <si>
    <t>2d80980a</t>
  </si>
  <si>
    <t>4fa14d40</t>
  </si>
  <si>
    <t>2c00e00c</t>
  </si>
  <si>
    <t>028c0087</t>
  </si>
  <si>
    <t>dash</t>
  </si>
  <si>
    <t>4fa14d54</t>
  </si>
  <si>
    <t>2c80e00b</t>
  </si>
  <si>
    <t>4fa14d68</t>
  </si>
  <si>
    <t>010c0087</t>
  </si>
  <si>
    <t>4fa14d7c</t>
  </si>
  <si>
    <t>4fa14ddc</t>
  </si>
  <si>
    <t>2c00e008</t>
  </si>
  <si>
    <t>03840384</t>
  </si>
  <si>
    <t>2aa00013</t>
  </si>
  <si>
    <t>0a0c0087</t>
  </si>
  <si>
    <t>4fa14df0</t>
  </si>
  <si>
    <t>2c80c808</t>
  </si>
  <si>
    <t>041a01c2</t>
  </si>
  <si>
    <t>2a9f8013</t>
  </si>
  <si>
    <t>4fa14e04</t>
  </si>
  <si>
    <t>2d009808</t>
  </si>
  <si>
    <t>2a9f0013</t>
  </si>
  <si>
    <t>4fa14e18</t>
  </si>
  <si>
    <t>2d80e008</t>
  </si>
  <si>
    <t>23208013</t>
  </si>
  <si>
    <t>0a0c000f</t>
  </si>
  <si>
    <t>4fa14e68</t>
  </si>
  <si>
    <t>2c00c80a</t>
  </si>
  <si>
    <t>8c0c8013</t>
  </si>
  <si>
    <t>280c0087</t>
  </si>
  <si>
    <t>4fa14e7c</t>
  </si>
  <si>
    <t>2c80000a</t>
  </si>
  <si>
    <t>03200514</t>
  </si>
  <si>
    <t>4fa14e90</t>
  </si>
  <si>
    <t>2d00e009</t>
  </si>
  <si>
    <t>4fa14ea4</t>
  </si>
  <si>
    <t>2d80e007</t>
  </si>
  <si>
    <t>230c8013</t>
  </si>
  <si>
    <t>280c0007</t>
  </si>
  <si>
    <t>4fa14f38</t>
  </si>
  <si>
    <t>fsmash (hit 1)</t>
  </si>
  <si>
    <t>2c00e00a</t>
  </si>
  <si>
    <t>25990513</t>
  </si>
  <si>
    <t>000c0107</t>
  </si>
  <si>
    <t>4fa14f4c</t>
  </si>
  <si>
    <t>2c80c80a</t>
  </si>
  <si>
    <t>4fa14f60</t>
  </si>
  <si>
    <t>2d01480a</t>
  </si>
  <si>
    <t>4fa14f74</t>
  </si>
  <si>
    <t>2d80e00a</t>
  </si>
  <si>
    <t>03e80578</t>
  </si>
  <si>
    <t>000c0087</t>
  </si>
  <si>
    <t>4fa15008</t>
  </si>
  <si>
    <t>fsmash (hit 2)</t>
  </si>
  <si>
    <t>b49e0013</t>
  </si>
  <si>
    <t>0f0c0107</t>
  </si>
  <si>
    <t>4fa15018</t>
  </si>
  <si>
    <t>2c80c80c</t>
  </si>
  <si>
    <t>4fa15030</t>
  </si>
  <si>
    <t>2d00980b</t>
  </si>
  <si>
    <t>4fa15044</t>
  </si>
  <si>
    <t>2d80e009</t>
  </si>
  <si>
    <t>0f0c0087</t>
  </si>
  <si>
    <t>4fa150e4</t>
  </si>
  <si>
    <t>03200384</t>
  </si>
  <si>
    <t>311902f3</t>
  </si>
  <si>
    <t>140c0007</t>
  </si>
  <si>
    <t>4fa150f8</t>
  </si>
  <si>
    <t>032001c2</t>
  </si>
  <si>
    <t>311903b3</t>
  </si>
  <si>
    <t>4fa1510c</t>
  </si>
  <si>
    <t>311903f3</t>
  </si>
  <si>
    <t>4fa15120</t>
  </si>
  <si>
    <t>2d809803</t>
  </si>
  <si>
    <t>4fa15180</t>
  </si>
  <si>
    <t>2d190393</t>
  </si>
  <si>
    <t>4fa15194</t>
  </si>
  <si>
    <t>2d1903f3</t>
  </si>
  <si>
    <t>4fa151a8</t>
  </si>
  <si>
    <t>2d190473</t>
  </si>
  <si>
    <t>4fa151bc</t>
  </si>
  <si>
    <t>2d809802</t>
  </si>
  <si>
    <t>2d1904b3</t>
  </si>
  <si>
    <t>4fa151fc</t>
  </si>
  <si>
    <t>2c00e007</t>
  </si>
  <si>
    <t>32118013</t>
  </si>
  <si>
    <t>230c0107</t>
  </si>
  <si>
    <t>4fa15210</t>
  </si>
  <si>
    <t>2c80e008</t>
  </si>
  <si>
    <t>4fa15224</t>
  </si>
  <si>
    <t>2d00c808</t>
  </si>
  <si>
    <t>4fa15238</t>
  </si>
  <si>
    <t>2d809808</t>
  </si>
  <si>
    <t>4fa15264</t>
  </si>
  <si>
    <t>067203e8</t>
  </si>
  <si>
    <t>0f118013</t>
  </si>
  <si>
    <t>190c0107</t>
  </si>
  <si>
    <t>4fa15278</t>
  </si>
  <si>
    <t>2c80e009</t>
  </si>
  <si>
    <t>06720190</t>
  </si>
  <si>
    <t>4fa1528c</t>
  </si>
  <si>
    <t>2d00c809</t>
  </si>
  <si>
    <t>4fa152a0</t>
  </si>
  <si>
    <t>2d809809</t>
  </si>
  <si>
    <t>4fa15304</t>
  </si>
  <si>
    <t>2c00e00d</t>
  </si>
  <si>
    <t>0f168013</t>
  </si>
  <si>
    <t>4fa15318</t>
  </si>
  <si>
    <t>2c80c80d</t>
  </si>
  <si>
    <t>23168013</t>
  </si>
  <si>
    <t>4fa1532c</t>
  </si>
  <si>
    <t>2d00000d</t>
  </si>
  <si>
    <t>4fa15340</t>
  </si>
  <si>
    <t>Scale Guess</t>
  </si>
  <si>
    <t>4fa153a8</t>
  </si>
  <si>
    <t>0c8c0107</t>
  </si>
  <si>
    <t>4fa153bc</t>
  </si>
  <si>
    <t>4fa153d0</t>
  </si>
  <si>
    <t>2d00000c</t>
  </si>
  <si>
    <t>4fa153e4</t>
  </si>
  <si>
    <t>2d80e006</t>
  </si>
  <si>
    <t>0c8c0087</t>
  </si>
  <si>
    <t>4fa15448</t>
  </si>
  <si>
    <t>2c00680c</t>
  </si>
  <si>
    <t>03fe0055</t>
  </si>
  <si>
    <t>0780008b</t>
  </si>
  <si>
    <t>4fa1545c</t>
  </si>
  <si>
    <t>04530384</t>
  </si>
  <si>
    <t>4fa15470</t>
  </si>
  <si>
    <t>4fa15498</t>
  </si>
  <si>
    <t>03840055</t>
  </si>
  <si>
    <t>0500000b</t>
  </si>
  <si>
    <t>4fa154ac</t>
  </si>
  <si>
    <t>fair (hit 1)</t>
  </si>
  <si>
    <t>fair (hit 2)</t>
  </si>
  <si>
    <t>2c803808</t>
  </si>
  <si>
    <t>4fa154c0</t>
  </si>
  <si>
    <t>2d002008</t>
  </si>
  <si>
    <t>nair (clean)</t>
  </si>
  <si>
    <t>nair (late)</t>
  </si>
  <si>
    <t>usmash (hit 3 clean)</t>
  </si>
  <si>
    <t>usmash (hit 3 late)</t>
  </si>
  <si>
    <t>4fa15500</t>
  </si>
  <si>
    <t>028c0107</t>
  </si>
  <si>
    <t>4fa15514</t>
  </si>
  <si>
    <t>2c80c80b</t>
  </si>
  <si>
    <t>4fa15528</t>
  </si>
  <si>
    <t>2d009809</t>
  </si>
  <si>
    <t>4fa1553c</t>
  </si>
  <si>
    <t>4fa15564</t>
  </si>
  <si>
    <t>26168013</t>
  </si>
  <si>
    <t>4fa15578</t>
  </si>
  <si>
    <t>2c80c807</t>
  </si>
  <si>
    <t>4fa1558c</t>
  </si>
  <si>
    <t>2d009807</t>
  </si>
  <si>
    <t>4fa155a0</t>
  </si>
  <si>
    <t>2d80e005</t>
  </si>
  <si>
    <t>4fa155e0</t>
  </si>
  <si>
    <t>bair (hit 1)</t>
  </si>
  <si>
    <t>2c003807</t>
  </si>
  <si>
    <t>04a80055</t>
  </si>
  <si>
    <t>4fa155f4</t>
  </si>
  <si>
    <t>04a802fe</t>
  </si>
  <si>
    <t>4fa15608</t>
  </si>
  <si>
    <t>05280000</t>
  </si>
  <si>
    <t>4fa15640</t>
  </si>
  <si>
    <t>bair (hit 2)</t>
  </si>
  <si>
    <t>2c006807</t>
  </si>
  <si>
    <t>4fa15654</t>
  </si>
  <si>
    <t>2c806807</t>
  </si>
  <si>
    <t>4fa15668</t>
  </si>
  <si>
    <t>4fa156b8</t>
  </si>
  <si>
    <t>2c00e00f</t>
  </si>
  <si>
    <t>04b00514</t>
  </si>
  <si>
    <t>28154013</t>
  </si>
  <si>
    <t>4fa156cc</t>
  </si>
  <si>
    <t>2c80e00f</t>
  </si>
  <si>
    <t>04b00190</t>
  </si>
  <si>
    <t>4fa156e0</t>
  </si>
  <si>
    <t>2d00c80f</t>
  </si>
  <si>
    <t>4fa15754</t>
  </si>
  <si>
    <t>uair</t>
  </si>
  <si>
    <t>2c00000e</t>
  </si>
  <si>
    <t>044c01f4</t>
  </si>
  <si>
    <t>23190013</t>
  </si>
  <si>
    <t>4fa15768</t>
  </si>
  <si>
    <t>2c80000e</t>
  </si>
  <si>
    <t>05140258</t>
  </si>
  <si>
    <t>070801f4</t>
  </si>
  <si>
    <t>4fa1577c</t>
  </si>
  <si>
    <t>2d000010</t>
  </si>
  <si>
    <t>044c0258</t>
  </si>
  <si>
    <t>09c401f4</t>
  </si>
  <si>
    <t>23040123</t>
  </si>
  <si>
    <t>4fa1615c</t>
  </si>
  <si>
    <t>2c00e006</t>
  </si>
  <si>
    <t>05780708</t>
  </si>
  <si>
    <t>b48c8010</t>
  </si>
  <si>
    <t>280c048f</t>
  </si>
  <si>
    <t>4fa16170</t>
  </si>
  <si>
    <t>2c80e006</t>
  </si>
  <si>
    <t>05780384</t>
  </si>
  <si>
    <t>4fa16184</t>
  </si>
  <si>
    <t>2d00c806</t>
  </si>
  <si>
    <t>4fa16198</t>
  </si>
  <si>
    <t>2d81a806</t>
  </si>
  <si>
    <t>4fa161d8</t>
  </si>
  <si>
    <t>4fa161ec</t>
  </si>
  <si>
    <t>4fa16200</t>
  </si>
  <si>
    <t>4fa16214</t>
  </si>
  <si>
    <t>4fa16368</t>
  </si>
  <si>
    <t>4fa1637c</t>
  </si>
  <si>
    <t>4fa16390</t>
  </si>
  <si>
    <t>4fa163a4</t>
  </si>
  <si>
    <t>4fa163f0</t>
  </si>
  <si>
    <t>4fa16404</t>
  </si>
  <si>
    <t>4fa16418</t>
  </si>
  <si>
    <t>4fa1642c</t>
  </si>
  <si>
    <t>4fa167e8</t>
  </si>
  <si>
    <t>032006a4</t>
  </si>
  <si>
    <t>4fa167fc</t>
  </si>
  <si>
    <t>4fa1687c</t>
  </si>
  <si>
    <t>4fa16890</t>
  </si>
  <si>
    <t>4fa16b0c</t>
  </si>
  <si>
    <t>2c045800</t>
  </si>
  <si>
    <t>0020008a</t>
  </si>
  <si>
    <t>4fa16b20</t>
  </si>
  <si>
    <t>2c81d800</t>
  </si>
  <si>
    <t>012c0000</t>
  </si>
  <si>
    <t>4fa16b34</t>
  </si>
  <si>
    <t>2d01d800</t>
  </si>
  <si>
    <t>4fa16b48</t>
  </si>
  <si>
    <t>4fa16b60</t>
  </si>
  <si>
    <t>4fa16b98</t>
  </si>
  <si>
    <t>4fa16bac</t>
  </si>
  <si>
    <t>02ee0000</t>
  </si>
  <si>
    <t>4fa16bc0</t>
  </si>
  <si>
    <t>4fa16bd8</t>
  </si>
  <si>
    <t>grab (standing late)?</t>
  </si>
  <si>
    <t>grab (running late)?</t>
  </si>
  <si>
    <t>4fa16c04</t>
  </si>
  <si>
    <t>2c08c803</t>
  </si>
  <si>
    <t>b4990011</t>
  </si>
  <si>
    <t>4fa16c2c</t>
  </si>
  <si>
    <t>1b9b8000</t>
  </si>
  <si>
    <t>0c822000</t>
  </si>
  <si>
    <t>4fa16c38</t>
  </si>
  <si>
    <t>4fa16c48</t>
  </si>
  <si>
    <t>2c006803</t>
  </si>
  <si>
    <t>b4800b50</t>
  </si>
  <si>
    <t>4fa16c5c</t>
  </si>
  <si>
    <t>2c806803</t>
  </si>
  <si>
    <t>03200320</t>
  </si>
  <si>
    <t>4fa16cc0</t>
  </si>
  <si>
    <t>411b8000</t>
  </si>
  <si>
    <t>0c022000</t>
  </si>
  <si>
    <t>4fa16ccc</t>
  </si>
  <si>
    <t>4fa16cf8</t>
  </si>
  <si>
    <t>2c003803</t>
  </si>
  <si>
    <t>02b30000</t>
  </si>
  <si>
    <t>4fa16d0c</t>
  </si>
  <si>
    <t>2c803803</t>
  </si>
  <si>
    <t>02b30320</t>
  </si>
  <si>
    <t>4fa16d88</t>
  </si>
  <si>
    <t>88000002</t>
  </si>
  <si>
    <t>2d398000</t>
  </si>
  <si>
    <t>09022000</t>
  </si>
  <si>
    <t>4fa16d94</t>
  </si>
  <si>
    <t>4fa16dac</t>
  </si>
  <si>
    <t>2c00e004</t>
  </si>
  <si>
    <t>0a190010</t>
  </si>
  <si>
    <t>118c010f</t>
  </si>
  <si>
    <t>4fa16dc0</t>
  </si>
  <si>
    <t>2c80e004</t>
  </si>
  <si>
    <t>4fa16e04</t>
  </si>
  <si>
    <t>2d0c8000</t>
  </si>
  <si>
    <t>1e022000</t>
  </si>
  <si>
    <t>4fa16e10</t>
  </si>
  <si>
    <t>4fa16e20</t>
  </si>
  <si>
    <t>0258f7cc</t>
  </si>
  <si>
    <t>4fa17108</t>
  </si>
  <si>
    <t>2d809807</t>
  </si>
  <si>
    <t>4fa17154</t>
  </si>
  <si>
    <t>2d80980b</t>
  </si>
  <si>
    <t>4fa171c8</t>
  </si>
  <si>
    <t>2d80980f</t>
  </si>
  <si>
    <t>4fa17220</t>
  </si>
  <si>
    <t>4fa17254</t>
  </si>
  <si>
    <t>2d809806</t>
  </si>
  <si>
    <t>4fa17284</t>
  </si>
  <si>
    <t>4fa172d8</t>
  </si>
  <si>
    <t>96001097</t>
  </si>
  <si>
    <t>4fa17318</t>
  </si>
  <si>
    <t>4fa17354</t>
  </si>
  <si>
    <t>4fa1738c</t>
  </si>
  <si>
    <t>2d80980d</t>
  </si>
  <si>
    <t>4fa173d8</t>
  </si>
  <si>
    <t>2d809812</t>
  </si>
  <si>
    <t>4fa17410</t>
  </si>
  <si>
    <t>4fa1744c</t>
  </si>
  <si>
    <t>Beam Sword neutral</t>
  </si>
  <si>
    <t>Beam Sword ftilt</t>
  </si>
  <si>
    <t>Beam Sword fsmash</t>
  </si>
  <si>
    <t>Beam Sword dash</t>
  </si>
  <si>
    <t>Home-Run Bat neutral</t>
  </si>
  <si>
    <t>Home-Run Bat ftilt</t>
  </si>
  <si>
    <t>Home-Run Bat fsmash</t>
  </si>
  <si>
    <t>Home-Run Bat dash</t>
  </si>
  <si>
    <t>4fa17480</t>
  </si>
  <si>
    <t>4fa174c4</t>
  </si>
  <si>
    <t>2d80980c</t>
  </si>
  <si>
    <t>4fa174fc</t>
  </si>
  <si>
    <t>4fa17538</t>
  </si>
  <si>
    <t>4fa1756c</t>
  </si>
  <si>
    <t>4fa175bc</t>
  </si>
  <si>
    <t>2d809816</t>
  </si>
  <si>
    <t>4fa17604</t>
  </si>
  <si>
    <t>4fa1763c</t>
  </si>
  <si>
    <t>2d809804</t>
  </si>
  <si>
    <t>4fa1766c</t>
  </si>
  <si>
    <t>4fa176b8</t>
  </si>
  <si>
    <t>4fa176f4</t>
  </si>
  <si>
    <t>4fa17814</t>
  </si>
  <si>
    <t>02580514</t>
  </si>
  <si>
    <t>4fa17828</t>
  </si>
  <si>
    <t>0258faec</t>
  </si>
  <si>
    <t>4fa1783c</t>
  </si>
  <si>
    <t>0ce40514</t>
  </si>
  <si>
    <t>4fa17850</t>
  </si>
  <si>
    <t>0ce4faec</t>
  </si>
  <si>
    <t>4fa178a0</t>
  </si>
  <si>
    <t>26800c0b</t>
  </si>
  <si>
    <t>4fa178b4</t>
  </si>
  <si>
    <t>4fa178c8</t>
  </si>
  <si>
    <t>12000c0b</t>
  </si>
  <si>
    <t>4fa178dc</t>
  </si>
  <si>
    <t>51373644</t>
  </si>
  <si>
    <t>4fe639b0</t>
  </si>
  <si>
    <t>4e350934</t>
  </si>
  <si>
    <t>MH</t>
  </si>
  <si>
    <t>CH</t>
  </si>
  <si>
    <t>MW</t>
  </si>
  <si>
    <t>FW</t>
  </si>
  <si>
    <t>4e3f88b8</t>
  </si>
  <si>
    <t>4e891464</t>
  </si>
  <si>
    <t>5048b540</t>
  </si>
  <si>
    <t>51bf33a0</t>
  </si>
  <si>
    <t>51f332d8</t>
  </si>
  <si>
    <t>5086b7e4</t>
  </si>
  <si>
    <t>50c53714</t>
  </si>
  <si>
    <t>5465b614</t>
  </si>
  <si>
    <t>547fb71c</t>
  </si>
  <si>
    <t>4f07b2a4</t>
  </si>
  <si>
    <t>4f0a9188</t>
  </si>
  <si>
    <t>53af38bc</t>
  </si>
  <si>
    <t>50fccce8</t>
  </si>
  <si>
    <t>Bubble Ratio?</t>
  </si>
  <si>
    <t>517733fc</t>
  </si>
  <si>
    <t>Stop Deccel</t>
  </si>
  <si>
    <t>52323744</t>
  </si>
  <si>
    <t>52853750</t>
  </si>
  <si>
    <t>52c334e0</t>
  </si>
  <si>
    <t>52fe3894</t>
  </si>
  <si>
    <t>Item Throw Vel?</t>
  </si>
  <si>
    <t>5362b454</t>
  </si>
  <si>
    <t>5388b584</t>
  </si>
  <si>
    <t>54bf389c</t>
  </si>
  <si>
    <t>53eab484</t>
  </si>
  <si>
    <t>4e91b418</t>
  </si>
  <si>
    <t>Sandbag</t>
  </si>
  <si>
    <t>542a335c</t>
  </si>
  <si>
    <t>4e8d37f4</t>
  </si>
  <si>
    <t>Walk S Max</t>
  </si>
  <si>
    <t>Walk M Mid</t>
  </si>
  <si>
    <t>Walk F Min</t>
  </si>
  <si>
    <t>4e4ab1c8</t>
  </si>
  <si>
    <t>4e642ff4</t>
  </si>
  <si>
    <t>4e1134d0</t>
  </si>
  <si>
    <t>51f335a4</t>
  </si>
  <si>
    <t>2c01500a</t>
  </si>
  <si>
    <t>37140010</t>
  </si>
  <si>
    <t>0f2810a3</t>
  </si>
  <si>
    <t>51f335b8</t>
  </si>
  <si>
    <t>2c815008</t>
  </si>
  <si>
    <t>51f33624</t>
  </si>
  <si>
    <t>2c015009</t>
  </si>
  <si>
    <t>51f33638</t>
  </si>
  <si>
    <t>2c815007</t>
  </si>
  <si>
    <t>SS (ground)</t>
  </si>
  <si>
    <t>SS (air)</t>
  </si>
  <si>
    <t>51f33670</t>
  </si>
  <si>
    <t>2c00b805</t>
  </si>
  <si>
    <t>00000258</t>
  </si>
  <si>
    <t>23191053</t>
  </si>
  <si>
    <t>00100093</t>
  </si>
  <si>
    <t>51f33684</t>
  </si>
  <si>
    <t>2c810005</t>
  </si>
  <si>
    <t>2d191053</t>
  </si>
  <si>
    <t>US (hit 1)</t>
  </si>
  <si>
    <t>51f336e8</t>
  </si>
  <si>
    <t>2c00b801</t>
  </si>
  <si>
    <t>00000320</t>
  </si>
  <si>
    <t>25190dd3</t>
  </si>
  <si>
    <t>51f336fc</t>
  </si>
  <si>
    <t>2c802001</t>
  </si>
  <si>
    <t>000004b0</t>
  </si>
  <si>
    <t>271912d3</t>
  </si>
  <si>
    <t>51f33720</t>
  </si>
  <si>
    <t>24190b53</t>
  </si>
  <si>
    <t>51f33734</t>
  </si>
  <si>
    <t>27190f13</t>
  </si>
  <si>
    <t>51f33754</t>
  </si>
  <si>
    <t>2c00b803</t>
  </si>
  <si>
    <t>08ca0000</t>
  </si>
  <si>
    <t>19230013</t>
  </si>
  <si>
    <t>14100113</t>
  </si>
  <si>
    <t>51f33768</t>
  </si>
  <si>
    <t>2c802003</t>
  </si>
  <si>
    <t>US (hits 2-5?)</t>
  </si>
  <si>
    <t>US (hits 6-9?)</t>
  </si>
  <si>
    <t>US (hit 10?)</t>
  </si>
  <si>
    <t>51f337b0</t>
  </si>
  <si>
    <t>070804b0</t>
  </si>
  <si>
    <t>46000513</t>
  </si>
  <si>
    <t>0000010b</t>
  </si>
  <si>
    <t>51f337c4</t>
  </si>
  <si>
    <t>0708fb50</t>
  </si>
  <si>
    <t>51f337f4</t>
  </si>
  <si>
    <t>5a000031</t>
  </si>
  <si>
    <t>51f33808</t>
  </si>
  <si>
    <t>51f3383c</t>
  </si>
  <si>
    <t>32000031</t>
  </si>
  <si>
    <t>14000007</t>
  </si>
  <si>
    <t>51f33850</t>
  </si>
  <si>
    <t>51f33874</t>
  </si>
  <si>
    <t>2c000005</t>
  </si>
  <si>
    <t>281cc013</t>
  </si>
  <si>
    <t>1e00008b</t>
  </si>
  <si>
    <t>51f338e8</t>
  </si>
  <si>
    <t>46000511</t>
  </si>
  <si>
    <t>DS (ground hit 1)</t>
  </si>
  <si>
    <t>DS (ground hits 2-6?)</t>
  </si>
  <si>
    <t>DS (ground hit 7?)</t>
  </si>
  <si>
    <t>DS (ground hit 8?)</t>
  </si>
  <si>
    <t>51f338fc</t>
  </si>
  <si>
    <t>DS (air hit 1)</t>
  </si>
  <si>
    <t>DS (air hits 2-6?)</t>
  </si>
  <si>
    <t>51f3392c</t>
  </si>
  <si>
    <t>50000031</t>
  </si>
  <si>
    <t>51f33940</t>
  </si>
  <si>
    <t>51f33954</t>
  </si>
  <si>
    <t>02ad0000</t>
  </si>
  <si>
    <t>87000031</t>
  </si>
  <si>
    <t>51f33968</t>
  </si>
  <si>
    <t>0b540000</t>
  </si>
  <si>
    <t>51f3399c</t>
  </si>
  <si>
    <t>DS (air hit 7?)</t>
  </si>
  <si>
    <t>1900000b</t>
  </si>
  <si>
    <t>51f339b0</t>
  </si>
  <si>
    <t>51f339c4</t>
  </si>
  <si>
    <t>51f339d8</t>
  </si>
  <si>
    <t>51f339f8</t>
  </si>
  <si>
    <t>DS (air hit 8?)</t>
  </si>
  <si>
    <t>281e0013</t>
  </si>
  <si>
    <t>2300008b</t>
  </si>
  <si>
    <t>51f33acc</t>
  </si>
  <si>
    <t>2c000006</t>
  </si>
  <si>
    <t>b4864000</t>
  </si>
  <si>
    <t>02860023</t>
  </si>
  <si>
    <t>51f33fb0</t>
  </si>
  <si>
    <t>2c004803</t>
  </si>
  <si>
    <t>03840258</t>
  </si>
  <si>
    <t>29990293</t>
  </si>
  <si>
    <t>51f33fc4</t>
  </si>
  <si>
    <t>2c804003</t>
  </si>
  <si>
    <t>0258012c</t>
  </si>
  <si>
    <t>51f33fd8</t>
  </si>
  <si>
    <t>2d00f803</t>
  </si>
  <si>
    <t>2a990293</t>
  </si>
  <si>
    <t>51f34028</t>
  </si>
  <si>
    <t>2c010002</t>
  </si>
  <si>
    <t>51f3403c</t>
  </si>
  <si>
    <t>2c80f802</t>
  </si>
  <si>
    <t>51f34050</t>
  </si>
  <si>
    <t>2d004002</t>
  </si>
  <si>
    <t>51f3409c</t>
  </si>
  <si>
    <t>2c01b805</t>
  </si>
  <si>
    <t>044c04b0</t>
  </si>
  <si>
    <t>51f340b0</t>
  </si>
  <si>
    <t>2c81b005</t>
  </si>
  <si>
    <t>0190012c</t>
  </si>
  <si>
    <t>51f3411c</t>
  </si>
  <si>
    <t>2c000809</t>
  </si>
  <si>
    <t>01f4ff9c</t>
  </si>
  <si>
    <t>370c8013</t>
  </si>
  <si>
    <t>2300048b</t>
  </si>
  <si>
    <t>51f34130</t>
  </si>
  <si>
    <t>2c800809</t>
  </si>
  <si>
    <t>015e00c8</t>
  </si>
  <si>
    <t>51f3416c</t>
  </si>
  <si>
    <t>2c000807</t>
  </si>
  <si>
    <t>3c078013</t>
  </si>
  <si>
    <t>1680040b</t>
  </si>
  <si>
    <t>51f34180</t>
  </si>
  <si>
    <t>2c800807</t>
  </si>
  <si>
    <t>00c80000</t>
  </si>
  <si>
    <t>00fa00c8</t>
  </si>
  <si>
    <t>51f341b4</t>
  </si>
  <si>
    <t>2c01b80a</t>
  </si>
  <si>
    <t>03e80384</t>
  </si>
  <si>
    <t>51f341c8</t>
  </si>
  <si>
    <t>2c81b00a</t>
  </si>
  <si>
    <t>0320012c</t>
  </si>
  <si>
    <t>51f341dc</t>
  </si>
  <si>
    <t>2d00200a</t>
  </si>
  <si>
    <t>012cfe0c</t>
  </si>
  <si>
    <t>51f34220</t>
  </si>
  <si>
    <t>2c01b809</t>
  </si>
  <si>
    <t>51f34234</t>
  </si>
  <si>
    <t>2c81b009</t>
  </si>
  <si>
    <t>51f34248</t>
  </si>
  <si>
    <t>2d002009</t>
  </si>
  <si>
    <t>51f3428c</t>
  </si>
  <si>
    <t>2c01b808</t>
  </si>
  <si>
    <t>b4990033</t>
  </si>
  <si>
    <t>51f342a0</t>
  </si>
  <si>
    <t>2c81b008</t>
  </si>
  <si>
    <t>51f342b4</t>
  </si>
  <si>
    <t>51f342f0</t>
  </si>
  <si>
    <t>2c00b008</t>
  </si>
  <si>
    <t>301f4013</t>
  </si>
  <si>
    <t>0d00008b</t>
  </si>
  <si>
    <t>51f34304</t>
  </si>
  <si>
    <t>2c810008</t>
  </si>
  <si>
    <t>301e8013</t>
  </si>
  <si>
    <t>51f34318</t>
  </si>
  <si>
    <t>2d010808</t>
  </si>
  <si>
    <t>301e0013</t>
  </si>
  <si>
    <t>51f34360</t>
  </si>
  <si>
    <t>03e802bc</t>
  </si>
  <si>
    <t>28140013</t>
  </si>
  <si>
    <t>51f34374</t>
  </si>
  <si>
    <t>03200190</t>
  </si>
  <si>
    <t>51f34388</t>
  </si>
  <si>
    <t>51f34448</t>
  </si>
  <si>
    <t>2c000013</t>
  </si>
  <si>
    <t>0bb80c4e</t>
  </si>
  <si>
    <t>b497c001</t>
  </si>
  <si>
    <t>0c840123</t>
  </si>
  <si>
    <t>51f3445c</t>
  </si>
  <si>
    <t>2c80000f</t>
  </si>
  <si>
    <t>09c40898</t>
  </si>
  <si>
    <t>b4980013</t>
  </si>
  <si>
    <t>0c800107</t>
  </si>
  <si>
    <t>51f34470</t>
  </si>
  <si>
    <t>2d00e80f</t>
  </si>
  <si>
    <t>51f34520</t>
  </si>
  <si>
    <t>2c000012</t>
  </si>
  <si>
    <t>079e0e42</t>
  </si>
  <si>
    <t>51f34534</t>
  </si>
  <si>
    <t>2c80000b</t>
  </si>
  <si>
    <t>076c0960</t>
  </si>
  <si>
    <t>0c800007</t>
  </si>
  <si>
    <t>51f34548</t>
  </si>
  <si>
    <t>2d00e80a</t>
  </si>
  <si>
    <t>51f345f8</t>
  </si>
  <si>
    <t>2c000011</t>
  </si>
  <si>
    <t>03840ce4</t>
  </si>
  <si>
    <t>51f3460c</t>
  </si>
  <si>
    <t>2c80000d</t>
  </si>
  <si>
    <t>044c08fc</t>
  </si>
  <si>
    <t>51f34620</t>
  </si>
  <si>
    <t>2d00e80d</t>
  </si>
  <si>
    <t>51f346a8</t>
  </si>
  <si>
    <t>usmash</t>
  </si>
  <si>
    <t>2c00b80f</t>
  </si>
  <si>
    <t>0258010e</t>
  </si>
  <si>
    <t>29984013</t>
  </si>
  <si>
    <t>10000107</t>
  </si>
  <si>
    <t>51f3474c</t>
  </si>
  <si>
    <t>2c000010</t>
  </si>
  <si>
    <t>03840bb8</t>
  </si>
  <si>
    <t>b492c013</t>
  </si>
  <si>
    <t>51f34760</t>
  </si>
  <si>
    <t>2c800010</t>
  </si>
  <si>
    <t>038406a4</t>
  </si>
  <si>
    <t>51f347a4</t>
  </si>
  <si>
    <t>2c00000a</t>
  </si>
  <si>
    <t>0384f574</t>
  </si>
  <si>
    <t>1180008b</t>
  </si>
  <si>
    <t>51f347b8</t>
  </si>
  <si>
    <t>2c80000c</t>
  </si>
  <si>
    <t>0384fa24</t>
  </si>
  <si>
    <t>51f347fc</t>
  </si>
  <si>
    <t>2c01b80c</t>
  </si>
  <si>
    <t>02bc00c8</t>
  </si>
  <si>
    <t>51f34810</t>
  </si>
  <si>
    <t>2c81880c</t>
  </si>
  <si>
    <t>51f34838</t>
  </si>
  <si>
    <t>51f3484c</t>
  </si>
  <si>
    <t>2c818808</t>
  </si>
  <si>
    <t>51f348a8</t>
  </si>
  <si>
    <t>fair</t>
  </si>
  <si>
    <t>2c00f80f</t>
  </si>
  <si>
    <t>8c118013</t>
  </si>
  <si>
    <t>0f000107</t>
  </si>
  <si>
    <t>51f348bc</t>
  </si>
  <si>
    <t>2c81000f</t>
  </si>
  <si>
    <t>51f3490c</t>
  </si>
  <si>
    <t>2c01b80b</t>
  </si>
  <si>
    <t>03840190</t>
  </si>
  <si>
    <t>0500010b</t>
  </si>
  <si>
    <t>51f34920</t>
  </si>
  <si>
    <t>2c81b00b</t>
  </si>
  <si>
    <t>51f34948</t>
  </si>
  <si>
    <t>0380008b</t>
  </si>
  <si>
    <t>51f3495c</t>
  </si>
  <si>
    <t>51f34998</t>
  </si>
  <si>
    <t>2c01b00b</t>
  </si>
  <si>
    <t>0384012c</t>
  </si>
  <si>
    <t>1b990013</t>
  </si>
  <si>
    <t>51f349ac</t>
  </si>
  <si>
    <t>2c81b80b</t>
  </si>
  <si>
    <t>51f341a0</t>
  </si>
  <si>
    <t>dair (hits 1-7)</t>
  </si>
  <si>
    <t>2c01b802</t>
  </si>
  <si>
    <t>05dc03e8</t>
  </si>
  <si>
    <t>2f1903d3</t>
  </si>
  <si>
    <t>51f34a24</t>
  </si>
  <si>
    <t>2c81b002</t>
  </si>
  <si>
    <t>05dc0190</t>
  </si>
  <si>
    <t>51f34a38</t>
  </si>
  <si>
    <t>2d002002</t>
  </si>
  <si>
    <t>51f34af0</t>
  </si>
  <si>
    <t>032003e8</t>
  </si>
  <si>
    <t>b4990793</t>
  </si>
  <si>
    <t>51f34b04</t>
  </si>
  <si>
    <t>0320fc18</t>
  </si>
  <si>
    <t>51f35250</t>
  </si>
  <si>
    <t>51f35264</t>
  </si>
  <si>
    <t>2c819806</t>
  </si>
  <si>
    <t>51f35278</t>
  </si>
  <si>
    <t>2d01b806</t>
  </si>
  <si>
    <t>51f3528c</t>
  </si>
  <si>
    <t>2d800006</t>
  </si>
  <si>
    <t>04b0fce0</t>
  </si>
  <si>
    <t>51f352ac</t>
  </si>
  <si>
    <t>51f352c0</t>
  </si>
  <si>
    <t>51f352d4</t>
  </si>
  <si>
    <t>51f352e8</t>
  </si>
  <si>
    <t>51f35420</t>
  </si>
  <si>
    <t>2c010806</t>
  </si>
  <si>
    <t>28000487</t>
  </si>
  <si>
    <t>51f35434</t>
  </si>
  <si>
    <t>51f35448</t>
  </si>
  <si>
    <t>2d000006</t>
  </si>
  <si>
    <t>0514f448</t>
  </si>
  <si>
    <t>b4990b50</t>
  </si>
  <si>
    <t>51f35468</t>
  </si>
  <si>
    <t>51f3547c</t>
  </si>
  <si>
    <t>51f35490</t>
  </si>
  <si>
    <t>05140bb8</t>
  </si>
  <si>
    <t>51f35838</t>
  </si>
  <si>
    <t>edge (fast)</t>
  </si>
  <si>
    <t>51f3584c</t>
  </si>
  <si>
    <t>51f358b4</t>
  </si>
  <si>
    <t>edge (slow)</t>
  </si>
  <si>
    <t>51f358c8</t>
  </si>
  <si>
    <t>2c819808</t>
  </si>
  <si>
    <t>51f358dc</t>
  </si>
  <si>
    <t>2d00b806</t>
  </si>
  <si>
    <t>fda80000</t>
  </si>
  <si>
    <t>grab (standing)</t>
  </si>
  <si>
    <t>grab (running)</t>
  </si>
  <si>
    <t>51f35a80</t>
  </si>
  <si>
    <t>06720672</t>
  </si>
  <si>
    <t>51f35a94</t>
  </si>
  <si>
    <t>067202bc</t>
  </si>
  <si>
    <t>51f35aa8</t>
  </si>
  <si>
    <t>51f35ad8</t>
  </si>
  <si>
    <t>067206a4</t>
  </si>
  <si>
    <t>51f35aec</t>
  </si>
  <si>
    <t>51f35b00</t>
  </si>
  <si>
    <t>0672fe0c</t>
  </si>
  <si>
    <t>51f35b14</t>
  </si>
  <si>
    <t>51f35b40</t>
  </si>
  <si>
    <t>2c08b803</t>
  </si>
  <si>
    <t>06400320</t>
  </si>
  <si>
    <t>51f35d48</t>
  </si>
  <si>
    <t>51f35df0</t>
  </si>
  <si>
    <t>bthrow (collision)</t>
  </si>
  <si>
    <t>2c002408</t>
  </si>
  <si>
    <t>06990000</t>
  </si>
  <si>
    <t>b4990010</t>
  </si>
  <si>
    <t>51f36004</t>
  </si>
  <si>
    <t>2d803007</t>
  </si>
  <si>
    <t>51f36044</t>
  </si>
  <si>
    <t>2d80300b</t>
  </si>
  <si>
    <t>51f360ac</t>
  </si>
  <si>
    <t>2d80300f</t>
  </si>
  <si>
    <t>51f36100</t>
  </si>
  <si>
    <t>2d80300a</t>
  </si>
  <si>
    <t>51f36144</t>
  </si>
  <si>
    <t>2d803006</t>
  </si>
  <si>
    <t>51f36174</t>
  </si>
  <si>
    <t>51f361d0</t>
  </si>
  <si>
    <t>2d803008</t>
  </si>
  <si>
    <t>b49a4017</t>
  </si>
  <si>
    <t>64001097</t>
  </si>
  <si>
    <t>51f36208</t>
  </si>
  <si>
    <t>51f36240</t>
  </si>
  <si>
    <t>51f3627c</t>
  </si>
  <si>
    <t>2d80300d</t>
  </si>
  <si>
    <t>51f362cc</t>
  </si>
  <si>
    <t>2d803012</t>
  </si>
  <si>
    <t>51f36308</t>
  </si>
  <si>
    <t>51f36340</t>
  </si>
  <si>
    <t>2d803002</t>
  </si>
  <si>
    <t>51f36374</t>
  </si>
  <si>
    <t>51f363c0</t>
  </si>
  <si>
    <t>2d80300c</t>
  </si>
  <si>
    <t>51f363f8</t>
  </si>
  <si>
    <t>51f3642c</t>
  </si>
  <si>
    <t>51f36460</t>
  </si>
  <si>
    <t>51f364b8</t>
  </si>
  <si>
    <t>2d803016</t>
  </si>
  <si>
    <t>51f364f8</t>
  </si>
  <si>
    <t>51f36528</t>
  </si>
  <si>
    <t>2d803004</t>
  </si>
  <si>
    <t>51f36558</t>
  </si>
  <si>
    <t>2d803009</t>
  </si>
  <si>
    <t>51f365ac</t>
  </si>
  <si>
    <t>51f365e8</t>
  </si>
  <si>
    <t>51f366f8</t>
  </si>
  <si>
    <t>fed40514</t>
  </si>
  <si>
    <t>51f3670c</t>
  </si>
  <si>
    <t>fed4faec</t>
  </si>
  <si>
    <t>51f36720</t>
  </si>
  <si>
    <t>09600514</t>
  </si>
  <si>
    <t>51f36734</t>
  </si>
  <si>
    <t>0960faec</t>
  </si>
  <si>
    <t>51f36784</t>
  </si>
  <si>
    <t>51f36798</t>
  </si>
  <si>
    <t>51f367ac</t>
  </si>
  <si>
    <t>51f367c0</t>
  </si>
  <si>
    <t>dair (landing)</t>
  </si>
  <si>
    <t>Parasol neutral</t>
  </si>
  <si>
    <t>Parasol ftilt</t>
  </si>
  <si>
    <t>Parasol fsmash</t>
  </si>
  <si>
    <t>Parasol dash</t>
  </si>
  <si>
    <t>Star Rod neutral</t>
  </si>
  <si>
    <t>Star Rod ftilt</t>
  </si>
  <si>
    <t>Star Rod fsmash</t>
  </si>
  <si>
    <t>Star Rod dash</t>
  </si>
  <si>
    <t>Parasol falling</t>
  </si>
  <si>
    <t>NS (ground)</t>
  </si>
  <si>
    <t>NS (air)</t>
  </si>
  <si>
    <t>Beam Sword fsmash (hit 1)</t>
  </si>
  <si>
    <t>Beam Sword fsmash (hit 2)</t>
  </si>
  <si>
    <t>Parasol ftilt?</t>
  </si>
  <si>
    <t>Parasol fsmash (hit 1)</t>
  </si>
  <si>
    <t>Parasol fsmash (hit 2)</t>
  </si>
  <si>
    <t>Fan fsmash (hit 1)</t>
  </si>
  <si>
    <t>Fan fsmash (hit 2)</t>
  </si>
  <si>
    <t>51f335f0</t>
  </si>
  <si>
    <t>2c015007</t>
  </si>
  <si>
    <t>51f32604</t>
  </si>
  <si>
    <t>51f32618</t>
  </si>
  <si>
    <t>2d015007</t>
  </si>
  <si>
    <t>51f32668</t>
  </si>
  <si>
    <t>2c01500b</t>
  </si>
  <si>
    <t>51f3267c</t>
  </si>
  <si>
    <t>2c81500b</t>
  </si>
  <si>
    <t>51f32690</t>
  </si>
  <si>
    <t>2d01500b</t>
  </si>
  <si>
    <t>51f326e0</t>
  </si>
  <si>
    <t>2c01500f</t>
  </si>
  <si>
    <t>51f326f4</t>
  </si>
  <si>
    <t>2c81500f</t>
  </si>
  <si>
    <t>51f32708</t>
  </si>
  <si>
    <t>2d01500f</t>
  </si>
  <si>
    <t>51f32758</t>
  </si>
  <si>
    <t>2c01500d</t>
  </si>
  <si>
    <t>51f3276c</t>
  </si>
  <si>
    <t>2c81500c</t>
  </si>
  <si>
    <t>51f32780</t>
  </si>
  <si>
    <t>51f32880</t>
  </si>
  <si>
    <t>51f32894</t>
  </si>
  <si>
    <t>51f328a8</t>
  </si>
  <si>
    <t>51f328e4</t>
  </si>
  <si>
    <t>2c01500c</t>
  </si>
  <si>
    <t>51f328f8</t>
  </si>
  <si>
    <t>51f3290c</t>
  </si>
  <si>
    <t>2d01500c</t>
  </si>
  <si>
    <t>51f32948</t>
  </si>
  <si>
    <t>2c015014</t>
  </si>
  <si>
    <t>51f3295c</t>
  </si>
  <si>
    <t>2c815014</t>
  </si>
  <si>
    <t>51f32970</t>
  </si>
  <si>
    <t>2d015014</t>
  </si>
  <si>
    <t>51f329e8</t>
  </si>
  <si>
    <t>2c015010</t>
  </si>
  <si>
    <t>51f329fc</t>
  </si>
  <si>
    <t>2c81500e</t>
  </si>
  <si>
    <t>51f32a10</t>
  </si>
  <si>
    <t>51f32a5c</t>
  </si>
  <si>
    <t>2c015006</t>
  </si>
  <si>
    <t>51f32a70</t>
  </si>
  <si>
    <t>2c815006</t>
  </si>
  <si>
    <t>51f32a84</t>
  </si>
  <si>
    <t>2d015006</t>
  </si>
  <si>
    <t>51f32ae8</t>
  </si>
  <si>
    <t>51f32afc</t>
  </si>
  <si>
    <t>2c81500d</t>
  </si>
  <si>
    <t>51f32b10</t>
  </si>
  <si>
    <t>2d01500d</t>
  </si>
  <si>
    <t>51f32b74</t>
  </si>
  <si>
    <t>2c015012</t>
  </si>
  <si>
    <t>51f32b88</t>
  </si>
  <si>
    <t>2c815012</t>
  </si>
  <si>
    <t>51f32b9c</t>
  </si>
  <si>
    <t>2d015012</t>
  </si>
  <si>
    <t>51f32c00</t>
  </si>
  <si>
    <t>51f32c14</t>
  </si>
  <si>
    <t>51f32c28</t>
  </si>
  <si>
    <t>51f32cb4</t>
  </si>
  <si>
    <t>2c015004</t>
  </si>
  <si>
    <t>51f32d04</t>
  </si>
  <si>
    <t>2c015002</t>
  </si>
  <si>
    <t>51f32d18</t>
  </si>
  <si>
    <t>2c815002</t>
  </si>
  <si>
    <t>51f32d2c</t>
  </si>
  <si>
    <t>2d015002</t>
  </si>
  <si>
    <t>51f32d68</t>
  </si>
  <si>
    <t>51f32d7c</t>
  </si>
  <si>
    <t>51f32d90</t>
  </si>
  <si>
    <t>51f32dcc</t>
  </si>
  <si>
    <t>51f32de0</t>
  </si>
  <si>
    <t>2c81500a</t>
  </si>
  <si>
    <t>51f32df4</t>
  </si>
  <si>
    <t>2d01500a</t>
  </si>
  <si>
    <t>51f32e44</t>
  </si>
  <si>
    <t>2d015008</t>
  </si>
  <si>
    <t>51f32e58</t>
  </si>
  <si>
    <t>51f32e6c</t>
  </si>
  <si>
    <t>51f32eb4</t>
  </si>
  <si>
    <t>51f32ec8</t>
  </si>
  <si>
    <t>51f32edc</t>
  </si>
  <si>
    <t>51f32f38</t>
  </si>
  <si>
    <t>51f32f4c</t>
  </si>
  <si>
    <t>51f32f60</t>
  </si>
  <si>
    <t>51f32fbc</t>
  </si>
  <si>
    <t>51f32fd0</t>
  </si>
  <si>
    <t>51f32fe4</t>
  </si>
  <si>
    <t>51f33040</t>
  </si>
  <si>
    <t>51f33054</t>
  </si>
  <si>
    <t>51f33068</t>
  </si>
  <si>
    <t>51f330d4</t>
  </si>
  <si>
    <t>51f330e8</t>
  </si>
  <si>
    <t>2c815004</t>
  </si>
  <si>
    <t>51f330fc</t>
  </si>
  <si>
    <t>2d015004</t>
  </si>
  <si>
    <t>51f3311c</t>
  </si>
  <si>
    <t>51f33130</t>
  </si>
  <si>
    <t>51f33144</t>
  </si>
  <si>
    <t>51f33164</t>
  </si>
  <si>
    <t>51f33178</t>
  </si>
  <si>
    <t>51f3318c</t>
  </si>
  <si>
    <t>51f331ac</t>
  </si>
  <si>
    <t>51f331c0</t>
  </si>
  <si>
    <t>51f331d4</t>
  </si>
  <si>
    <t>51f33204</t>
  </si>
  <si>
    <t>51f33254</t>
  </si>
  <si>
    <t>2c000019</t>
  </si>
  <si>
    <t>5412818c</t>
  </si>
  <si>
    <t>b491c000</t>
  </si>
  <si>
    <t>170a069f</t>
  </si>
  <si>
    <t>541280c8</t>
  </si>
  <si>
    <t>NS (lvl 0)</t>
  </si>
  <si>
    <t>b48a8000</t>
  </si>
  <si>
    <t>070a001f</t>
  </si>
  <si>
    <t>541280e4</t>
  </si>
  <si>
    <t>NS (lvl 1)</t>
  </si>
  <si>
    <t>b48b8000</t>
  </si>
  <si>
    <t>080a001f</t>
  </si>
  <si>
    <t>54128100</t>
  </si>
  <si>
    <t>NS (lvl 2)</t>
  </si>
  <si>
    <t>b48c8000</t>
  </si>
  <si>
    <t>0a0a001f</t>
  </si>
  <si>
    <t>5412811c</t>
  </si>
  <si>
    <t>NS (lvl 3)</t>
  </si>
  <si>
    <t>b48d8000</t>
  </si>
  <si>
    <t>0c0a005f</t>
  </si>
  <si>
    <t>54128138</t>
  </si>
  <si>
    <t>NS (lvl 4)</t>
  </si>
  <si>
    <t>b48e8000</t>
  </si>
  <si>
    <t>0e0a005f</t>
  </si>
  <si>
    <t>54128154</t>
  </si>
  <si>
    <t>NS (lvl 5)</t>
  </si>
  <si>
    <t>b48f8000</t>
  </si>
  <si>
    <t>100a005f</t>
  </si>
  <si>
    <t>54128170</t>
  </si>
  <si>
    <t>NS (lvl 6)</t>
  </si>
  <si>
    <t>2c000015</t>
  </si>
  <si>
    <t>b4908000</t>
  </si>
  <si>
    <t>120a005f</t>
  </si>
  <si>
    <t>NS (lvl 7)</t>
  </si>
  <si>
    <t>53eabf98</t>
  </si>
  <si>
    <t>b4920000</t>
  </si>
  <si>
    <t>190a069f</t>
  </si>
  <si>
    <t>53eabf7c</t>
  </si>
  <si>
    <t>53eabf60</t>
  </si>
  <si>
    <t>53eabf44</t>
  </si>
  <si>
    <t>53eabf28</t>
  </si>
  <si>
    <t>53eabf0c</t>
  </si>
  <si>
    <t>53eabef0</t>
  </si>
  <si>
    <t>53eabed4</t>
  </si>
  <si>
    <t>52c33a10</t>
  </si>
  <si>
    <t>05aa0000</t>
  </si>
  <si>
    <t>1e08011f</t>
  </si>
  <si>
    <t>4e113f6c</t>
  </si>
  <si>
    <t>2c002019</t>
  </si>
  <si>
    <t>12000000</t>
  </si>
  <si>
    <t>2d190013</t>
  </si>
  <si>
    <t>07807123</t>
  </si>
  <si>
    <t>4e113f20</t>
  </si>
  <si>
    <t>4e350d5c</t>
  </si>
  <si>
    <t>2c003019</t>
  </si>
  <si>
    <t>0e100000</t>
  </si>
  <si>
    <t>f1f00000</t>
  </si>
  <si>
    <t>b48f0010</t>
  </si>
  <si>
    <t>1900051b</t>
  </si>
  <si>
    <t>4fa128b8</t>
  </si>
  <si>
    <t>2c022007</t>
  </si>
  <si>
    <t>4fa128cc</t>
  </si>
  <si>
    <t>2c822007</t>
  </si>
  <si>
    <t>4fa128e0</t>
  </si>
  <si>
    <t>2d022007</t>
  </si>
  <si>
    <t>4fa12930</t>
  </si>
  <si>
    <t>2c02200b</t>
  </si>
  <si>
    <t>4fa12944</t>
  </si>
  <si>
    <t>2c82200b</t>
  </si>
  <si>
    <t>4fa12958</t>
  </si>
  <si>
    <t>2d02200b</t>
  </si>
  <si>
    <t>4fa129a8</t>
  </si>
  <si>
    <t>2c02200f</t>
  </si>
  <si>
    <t>4fa129bc</t>
  </si>
  <si>
    <t>2c82200f</t>
  </si>
  <si>
    <t>4fa129d0</t>
  </si>
  <si>
    <t>2d02200f</t>
  </si>
  <si>
    <t>4fa12a20</t>
  </si>
  <si>
    <t>2c02200d</t>
  </si>
  <si>
    <t>4fa12a34</t>
  </si>
  <si>
    <t>2c82200c</t>
  </si>
  <si>
    <t>4fa12a48</t>
  </si>
  <si>
    <t>4fa12b48</t>
  </si>
  <si>
    <t>4fa12b5c</t>
  </si>
  <si>
    <t>4fa12b70</t>
  </si>
  <si>
    <t>4fa12bac</t>
  </si>
  <si>
    <t>2c02200c</t>
  </si>
  <si>
    <t>4fa12bc0</t>
  </si>
  <si>
    <t>4fa12bd4</t>
  </si>
  <si>
    <t>2d02200c</t>
  </si>
  <si>
    <t>4fa12c10</t>
  </si>
  <si>
    <t>2c022014</t>
  </si>
  <si>
    <t>4fa12c24</t>
  </si>
  <si>
    <t>2c822014</t>
  </si>
  <si>
    <t>4fa12c38</t>
  </si>
  <si>
    <t>2d022014</t>
  </si>
  <si>
    <t>4fa12cb0</t>
  </si>
  <si>
    <t>2c022010</t>
  </si>
  <si>
    <t>4fa12cc4</t>
  </si>
  <si>
    <t>2c82200e</t>
  </si>
  <si>
    <t>4fa12cd8</t>
  </si>
  <si>
    <t>4fa12d24</t>
  </si>
  <si>
    <t>2c022006</t>
  </si>
  <si>
    <t>4fa12d38</t>
  </si>
  <si>
    <t>2c822006</t>
  </si>
  <si>
    <t>4fa12d4c</t>
  </si>
  <si>
    <t>2d022006</t>
  </si>
  <si>
    <t>4fa12db0</t>
  </si>
  <si>
    <t>4fa12dc4</t>
  </si>
  <si>
    <t>2c82200d</t>
  </si>
  <si>
    <t>4fa12dd8</t>
  </si>
  <si>
    <t>2d02200d</t>
  </si>
  <si>
    <t>4fa12e3c</t>
  </si>
  <si>
    <t>2c022012</t>
  </si>
  <si>
    <t>4fa12e50</t>
  </si>
  <si>
    <t>2c822012</t>
  </si>
  <si>
    <t>4fa12e64</t>
  </si>
  <si>
    <t>2d022012</t>
  </si>
  <si>
    <t>4fa12ec8</t>
  </si>
  <si>
    <t>4fa12edc</t>
  </si>
  <si>
    <t>4fa12ef0</t>
  </si>
  <si>
    <t>4fa12f7c</t>
  </si>
  <si>
    <t>2c022004</t>
  </si>
  <si>
    <t>4fa12fcc</t>
  </si>
  <si>
    <t>2c022002</t>
  </si>
  <si>
    <t>4fa12fe0</t>
  </si>
  <si>
    <t>2c822002</t>
  </si>
  <si>
    <t>4fa12ff4</t>
  </si>
  <si>
    <t>2d022002</t>
  </si>
  <si>
    <t>4fa13030</t>
  </si>
  <si>
    <t>4fa13044</t>
  </si>
  <si>
    <t>4fa13058</t>
  </si>
  <si>
    <t>4fa13094</t>
  </si>
  <si>
    <t>2c02200a</t>
  </si>
  <si>
    <t>4fa130a8</t>
  </si>
  <si>
    <t>2c82200a</t>
  </si>
  <si>
    <t>4fa130bc</t>
  </si>
  <si>
    <t>2d02200a</t>
  </si>
  <si>
    <t>4fa1310c</t>
  </si>
  <si>
    <t>2d022008</t>
  </si>
  <si>
    <t>4fa13120</t>
  </si>
  <si>
    <t>4fa13134</t>
  </si>
  <si>
    <t>4fa1317c</t>
  </si>
  <si>
    <t>4fa13190</t>
  </si>
  <si>
    <t>4fa131a4</t>
  </si>
  <si>
    <t>4fa13200</t>
  </si>
  <si>
    <t>4fa13214</t>
  </si>
  <si>
    <t>4fa13228</t>
  </si>
  <si>
    <t>4fa13284</t>
  </si>
  <si>
    <t>4fa13298</t>
  </si>
  <si>
    <t>4fa132ac</t>
  </si>
  <si>
    <t>4fa13308</t>
  </si>
  <si>
    <t>4fa1331c</t>
  </si>
  <si>
    <t>4fa13330</t>
  </si>
  <si>
    <t>4fa1339c</t>
  </si>
  <si>
    <t>4fa133b0</t>
  </si>
  <si>
    <t>2c822004</t>
  </si>
  <si>
    <t>4fa133c4</t>
  </si>
  <si>
    <t>2d022004</t>
  </si>
  <si>
    <t>4fa133e4</t>
  </si>
  <si>
    <t>4fa133f8</t>
  </si>
  <si>
    <t>4fa1340c</t>
  </si>
  <si>
    <t>4fa1342c</t>
  </si>
  <si>
    <t>4fa13440</t>
  </si>
  <si>
    <t>4fa13454</t>
  </si>
  <si>
    <t>4fa13474</t>
  </si>
  <si>
    <t>4fa13488</t>
  </si>
  <si>
    <t>4fa1349c</t>
  </si>
  <si>
    <t>4fa1351c</t>
  </si>
  <si>
    <t>4fa134cc</t>
  </si>
  <si>
    <t>4e1127e8</t>
  </si>
  <si>
    <t>2c022807</t>
  </si>
  <si>
    <t>4e1127fc</t>
  </si>
  <si>
    <t>2c822807</t>
  </si>
  <si>
    <t>4e112810</t>
  </si>
  <si>
    <t>2d022807</t>
  </si>
  <si>
    <t>4e112860</t>
  </si>
  <si>
    <t>2c02280b</t>
  </si>
  <si>
    <t>4e112874</t>
  </si>
  <si>
    <t>2c82280b</t>
  </si>
  <si>
    <t>4e112888</t>
  </si>
  <si>
    <t>2d02280b</t>
  </si>
  <si>
    <t>4e1128d8</t>
  </si>
  <si>
    <t>2c02280f</t>
  </si>
  <si>
    <t>4e1128ec</t>
  </si>
  <si>
    <t>2c82280f</t>
  </si>
  <si>
    <t>4e112900</t>
  </si>
  <si>
    <t>2d02280f</t>
  </si>
  <si>
    <t>4e112950</t>
  </si>
  <si>
    <t>2c02280d</t>
  </si>
  <si>
    <t>4e112964</t>
  </si>
  <si>
    <t>2c82280c</t>
  </si>
  <si>
    <t>4e112978</t>
  </si>
  <si>
    <t>4e112a78</t>
  </si>
  <si>
    <t>4e112a8c</t>
  </si>
  <si>
    <t>4e112aa0</t>
  </si>
  <si>
    <t>4e112adc</t>
  </si>
  <si>
    <t>2c02280c</t>
  </si>
  <si>
    <t>4e112af0</t>
  </si>
  <si>
    <t>4e112b04</t>
  </si>
  <si>
    <t>2d02280c</t>
  </si>
  <si>
    <t>4e112b40</t>
  </si>
  <si>
    <t>2c022814</t>
  </si>
  <si>
    <t>4e112b54</t>
  </si>
  <si>
    <t>2c822814</t>
  </si>
  <si>
    <t>4e112b68</t>
  </si>
  <si>
    <t>2d022814</t>
  </si>
  <si>
    <t>4e112be0</t>
  </si>
  <si>
    <t>2c022810</t>
  </si>
  <si>
    <t>4e112bf4</t>
  </si>
  <si>
    <t>2c82280e</t>
  </si>
  <si>
    <t>4e112c08</t>
  </si>
  <si>
    <t>4e112c54</t>
  </si>
  <si>
    <t>2c022806</t>
  </si>
  <si>
    <t>4e112c68</t>
  </si>
  <si>
    <t>2c822806</t>
  </si>
  <si>
    <t>4e112c7c</t>
  </si>
  <si>
    <t>2d022806</t>
  </si>
  <si>
    <t>4e112ce0</t>
  </si>
  <si>
    <t>4e112cf4</t>
  </si>
  <si>
    <t>2c82280d</t>
  </si>
  <si>
    <t>4e112d08</t>
  </si>
  <si>
    <t>2d02280d</t>
  </si>
  <si>
    <t>4e112d6c</t>
  </si>
  <si>
    <t>2c022812</t>
  </si>
  <si>
    <t>4e112d80</t>
  </si>
  <si>
    <t>2c822812</t>
  </si>
  <si>
    <t>4e112d94</t>
  </si>
  <si>
    <t>2d022812</t>
  </si>
  <si>
    <t>4e112df8</t>
  </si>
  <si>
    <t>4e112e0c</t>
  </si>
  <si>
    <t>4e112e20</t>
  </si>
  <si>
    <t>4e112eac</t>
  </si>
  <si>
    <t>2c022804</t>
  </si>
  <si>
    <t>4e112efc</t>
  </si>
  <si>
    <t>2c022802</t>
  </si>
  <si>
    <t>4e112f10</t>
  </si>
  <si>
    <t>2c822802</t>
  </si>
  <si>
    <t>4e112f24</t>
  </si>
  <si>
    <t>2d022802</t>
  </si>
  <si>
    <t>4e112f60</t>
  </si>
  <si>
    <t>4e112f74</t>
  </si>
  <si>
    <t>4e112f88</t>
  </si>
  <si>
    <t>4e112fc4</t>
  </si>
  <si>
    <t>2c02280a</t>
  </si>
  <si>
    <t>4e112fd8</t>
  </si>
  <si>
    <t>2c82280a</t>
  </si>
  <si>
    <t>4e112fec</t>
  </si>
  <si>
    <t>2d02280a</t>
  </si>
  <si>
    <t>4e11303c</t>
  </si>
  <si>
    <t>2d022808</t>
  </si>
  <si>
    <t>4e113050</t>
  </si>
  <si>
    <t>4e113064</t>
  </si>
  <si>
    <t>4e1130ac</t>
  </si>
  <si>
    <t>4e1130c0</t>
  </si>
  <si>
    <t>4e1130d4</t>
  </si>
  <si>
    <t>4e113130</t>
  </si>
  <si>
    <t>4e113144</t>
  </si>
  <si>
    <t>4e113158</t>
  </si>
  <si>
    <t>4e1131b4</t>
  </si>
  <si>
    <t>4e1131c8</t>
  </si>
  <si>
    <t>4e1131dc</t>
  </si>
  <si>
    <t>4e113238</t>
  </si>
  <si>
    <t>4e11324c</t>
  </si>
  <si>
    <t>4e113260</t>
  </si>
  <si>
    <t>4e1132cc</t>
  </si>
  <si>
    <t>4e1132e0</t>
  </si>
  <si>
    <t>2c822804</t>
  </si>
  <si>
    <t>4e1132f4</t>
  </si>
  <si>
    <t>2d022804</t>
  </si>
  <si>
    <t>4e113314</t>
  </si>
  <si>
    <t>4e113328</t>
  </si>
  <si>
    <t>4e11333c</t>
  </si>
  <si>
    <t>4e11335c</t>
  </si>
  <si>
    <t>4e113370</t>
  </si>
  <si>
    <t>4e113384</t>
  </si>
  <si>
    <t>4e1133a4</t>
  </si>
  <si>
    <t>4e1133b8</t>
  </si>
  <si>
    <t>4e1133cc</t>
  </si>
  <si>
    <t>4e1133fc</t>
  </si>
  <si>
    <t>4e11344c</t>
  </si>
  <si>
    <t>4e11385c</t>
  </si>
  <si>
    <t>07d00960</t>
  </si>
  <si>
    <t>00190011</t>
  </si>
  <si>
    <t>00200005</t>
  </si>
  <si>
    <t>4e113870</t>
  </si>
  <si>
    <t>2c800008</t>
  </si>
  <si>
    <t>0af00000</t>
  </si>
  <si>
    <t>00200006</t>
  </si>
  <si>
    <t>4e113884</t>
  </si>
  <si>
    <t>0a280000</t>
  </si>
  <si>
    <t>07d00fa0</t>
  </si>
  <si>
    <t>28168013</t>
  </si>
  <si>
    <t>4e113898</t>
  </si>
  <si>
    <t>2d80000a</t>
  </si>
  <si>
    <t>04b015e0</t>
  </si>
  <si>
    <t>SS (grab)</t>
  </si>
  <si>
    <t>SS (slash)</t>
  </si>
  <si>
    <t>4e113914</t>
  </si>
  <si>
    <t>88800005</t>
  </si>
  <si>
    <t>00002000</t>
  </si>
  <si>
    <t>4e113930</t>
  </si>
  <si>
    <t>2c09b804</t>
  </si>
  <si>
    <t>00000190</t>
  </si>
  <si>
    <t>28000012</t>
  </si>
  <si>
    <t>000c010f</t>
  </si>
  <si>
    <t>4e1139d8</t>
  </si>
  <si>
    <t>8800000a</t>
  </si>
  <si>
    <t>0f040000</t>
  </si>
  <si>
    <t>19002000</t>
  </si>
  <si>
    <t>4e1139e4</t>
  </si>
  <si>
    <t>00040000</t>
  </si>
  <si>
    <t>4e1139f8</t>
  </si>
  <si>
    <t>2c080004</t>
  </si>
  <si>
    <t>0bb81770</t>
  </si>
  <si>
    <t>2803c012</t>
  </si>
  <si>
    <t>460c010f</t>
  </si>
  <si>
    <t>4e113a84</t>
  </si>
  <si>
    <t>4e113a90</t>
  </si>
  <si>
    <t>SS (grab?)</t>
  </si>
  <si>
    <t>19022000</t>
  </si>
  <si>
    <t>4e113b48</t>
  </si>
  <si>
    <t>4e113b54</t>
  </si>
  <si>
    <t>SS (?)</t>
  </si>
  <si>
    <t>4e113bf8</t>
  </si>
  <si>
    <t>2c00000f</t>
  </si>
  <si>
    <t>13880000</t>
  </si>
  <si>
    <t>28000d1b</t>
  </si>
  <si>
    <t>4e113c0c</t>
  </si>
  <si>
    <t>2c00f00d</t>
  </si>
  <si>
    <t>0fa00000</t>
  </si>
  <si>
    <t>03e8fe0c</t>
  </si>
  <si>
    <t>4e113c6c</t>
  </si>
  <si>
    <t>4e113c80</t>
  </si>
  <si>
    <t>2c800005</t>
  </si>
  <si>
    <t>0bb80000</t>
  </si>
  <si>
    <t>076cf830</t>
  </si>
  <si>
    <t>4e113c94</t>
  </si>
  <si>
    <t>2d00f005</t>
  </si>
  <si>
    <t>4e113cd0</t>
  </si>
  <si>
    <t>190c000f</t>
  </si>
  <si>
    <t>4e113ce4</t>
  </si>
  <si>
    <t>4e113cf8</t>
  </si>
  <si>
    <t>2d00f003</t>
  </si>
  <si>
    <t>4e113d78</t>
  </si>
  <si>
    <t>4e113d8c</t>
  </si>
  <si>
    <t>2c80f00d</t>
  </si>
  <si>
    <t>4e113da0</t>
  </si>
  <si>
    <t>2d00200d</t>
  </si>
  <si>
    <t>0dac0000</t>
  </si>
  <si>
    <t>fc18fc18</t>
  </si>
  <si>
    <t>4e113dec</t>
  </si>
  <si>
    <t>2a050013</t>
  </si>
  <si>
    <t>4e113e00</t>
  </si>
  <si>
    <t>2c80f003</t>
  </si>
  <si>
    <t>4e113e14</t>
  </si>
  <si>
    <t>2d002003</t>
  </si>
  <si>
    <t>4e113e3c</t>
  </si>
  <si>
    <t>4e113e50</t>
  </si>
  <si>
    <t>2c80f002</t>
  </si>
  <si>
    <t>4e113e64</t>
  </si>
  <si>
    <t>US (ground hit 1)</t>
  </si>
  <si>
    <t>US (ground hits 2-6)</t>
  </si>
  <si>
    <t>US (ground hits 7-11)</t>
  </si>
  <si>
    <t>US (air hits 2-6)</t>
  </si>
  <si>
    <t>US (air hits 7-11)</t>
  </si>
  <si>
    <t>DS (ground?)</t>
  </si>
  <si>
    <t>DS (air)?</t>
  </si>
  <si>
    <t>4e1140b0</t>
  </si>
  <si>
    <t>1e0c8000</t>
  </si>
  <si>
    <t>11840263</t>
  </si>
  <si>
    <t>4e114888</t>
  </si>
  <si>
    <t>2c013005</t>
  </si>
  <si>
    <t>4e11489c</t>
  </si>
  <si>
    <t>2c811005</t>
  </si>
  <si>
    <t>4e1148b0</t>
  </si>
  <si>
    <t>00000514</t>
  </si>
  <si>
    <t>4e11490c</t>
  </si>
  <si>
    <t>2c020806</t>
  </si>
  <si>
    <t>b49b8013</t>
  </si>
  <si>
    <t>0f0c010f</t>
  </si>
  <si>
    <t>4e114920</t>
  </si>
  <si>
    <t>2c81e806</t>
  </si>
  <si>
    <t>4e114934</t>
  </si>
  <si>
    <t>2d00f006</t>
  </si>
  <si>
    <t>000003e8</t>
  </si>
  <si>
    <t>4e11498c</t>
  </si>
  <si>
    <t>2c00080d</t>
  </si>
  <si>
    <t>0bb80bb8</t>
  </si>
  <si>
    <t>28078013</t>
  </si>
  <si>
    <t>3c00048b</t>
  </si>
  <si>
    <t>4e1149a0</t>
  </si>
  <si>
    <t>2c80080d</t>
  </si>
  <si>
    <t>4e1149cc</t>
  </si>
  <si>
    <t>2c00080a</t>
  </si>
  <si>
    <t>0bb80dac</t>
  </si>
  <si>
    <t>4e1149ec</t>
  </si>
  <si>
    <t>2c000808</t>
  </si>
  <si>
    <t>12c00000</t>
  </si>
  <si>
    <t>07d00708</t>
  </si>
  <si>
    <t>25190013</t>
  </si>
  <si>
    <t>1e00010a</t>
  </si>
  <si>
    <t>4e114a00</t>
  </si>
  <si>
    <t>dash (hit 1 clean)</t>
  </si>
  <si>
    <t>dash (hit 1 late)</t>
  </si>
  <si>
    <t>dash (hit 2)</t>
  </si>
  <si>
    <t>4e114aa0</t>
  </si>
  <si>
    <t>2c00f80d</t>
  </si>
  <si>
    <t>0e340123</t>
  </si>
  <si>
    <t>4e114ab4</t>
  </si>
  <si>
    <t>2c81180d</t>
  </si>
  <si>
    <t>4e114ac8</t>
  </si>
  <si>
    <t>2d01100d</t>
  </si>
  <si>
    <t>4e114adc</t>
  </si>
  <si>
    <t>2d80000d</t>
  </si>
  <si>
    <t>09c40fa0</t>
  </si>
  <si>
    <t>4e114b44</t>
  </si>
  <si>
    <t>2c00f80c</t>
  </si>
  <si>
    <t>4e114b58</t>
  </si>
  <si>
    <t>2c81180c</t>
  </si>
  <si>
    <t>4e114b6c</t>
  </si>
  <si>
    <t>2d01100c</t>
  </si>
  <si>
    <t>4e114b80</t>
  </si>
  <si>
    <t>2d80000c</t>
  </si>
  <si>
    <t>4e114bfc</t>
  </si>
  <si>
    <t>2c00f80b</t>
  </si>
  <si>
    <t>4e114c10</t>
  </si>
  <si>
    <t>4e114c24</t>
  </si>
  <si>
    <t>2d01100b</t>
  </si>
  <si>
    <t>4e114c38</t>
  </si>
  <si>
    <t>2d80000b</t>
  </si>
  <si>
    <t>4e114c9c</t>
  </si>
  <si>
    <t>2c01300d</t>
  </si>
  <si>
    <t>321a4013</t>
  </si>
  <si>
    <t>078c010f</t>
  </si>
  <si>
    <t>4e114cb0</t>
  </si>
  <si>
    <t>2c81100d</t>
  </si>
  <si>
    <t>4e114d04</t>
  </si>
  <si>
    <t>2c02080a</t>
  </si>
  <si>
    <t>050c000b</t>
  </si>
  <si>
    <t>4e114d18</t>
  </si>
  <si>
    <t>dtilt (hit 1)</t>
  </si>
  <si>
    <t>2c81e80a</t>
  </si>
  <si>
    <t>4e114d44</t>
  </si>
  <si>
    <t>dtilt (hit 2)</t>
  </si>
  <si>
    <t>2c013009</t>
  </si>
  <si>
    <t>4e114d58</t>
  </si>
  <si>
    <t>2c811009</t>
  </si>
  <si>
    <t>4e114e18</t>
  </si>
  <si>
    <t>fsmash</t>
  </si>
  <si>
    <t>2c018014</t>
  </si>
  <si>
    <t>19040123</t>
  </si>
  <si>
    <t>4e114e2c</t>
  </si>
  <si>
    <t>2c80f010</t>
  </si>
  <si>
    <t>4e114f3c</t>
  </si>
  <si>
    <t>2c000814</t>
  </si>
  <si>
    <t>14080123</t>
  </si>
  <si>
    <t>4e114f50</t>
  </si>
  <si>
    <t>2c800811</t>
  </si>
  <si>
    <t>0e740000</t>
  </si>
  <si>
    <t>4e114f78</t>
  </si>
  <si>
    <t>2c00080c</t>
  </si>
  <si>
    <t>4e1150b0</t>
  </si>
  <si>
    <t>dsmash (hits 1-6)</t>
  </si>
  <si>
    <t>03e8f448</t>
  </si>
  <si>
    <t>4b0c8013</t>
  </si>
  <si>
    <t>1414010f</t>
  </si>
  <si>
    <t>4e1150c4</t>
  </si>
  <si>
    <t>03e80fa0</t>
  </si>
  <si>
    <t>4e1150d8</t>
  </si>
  <si>
    <t>0ed8f8f8</t>
  </si>
  <si>
    <t>5f0c8013</t>
  </si>
  <si>
    <t>4e1150ec</t>
  </si>
  <si>
    <t>2d800002</t>
  </si>
  <si>
    <t>0ed80af0</t>
  </si>
  <si>
    <t>4e11511c</t>
  </si>
  <si>
    <t>dsmash (hit 7)</t>
  </si>
  <si>
    <t>11940000</t>
  </si>
  <si>
    <t>0af0f830</t>
  </si>
  <si>
    <t>2d1e0013</t>
  </si>
  <si>
    <t>0f140123</t>
  </si>
  <si>
    <t>4e1151c4</t>
  </si>
  <si>
    <t>nair</t>
  </si>
  <si>
    <t>0a08011f</t>
  </si>
  <si>
    <t>4e1151d8</t>
  </si>
  <si>
    <t>4e115248</t>
  </si>
  <si>
    <t>19000107</t>
  </si>
  <si>
    <t>4e11525c</t>
  </si>
  <si>
    <t>2c81100b</t>
  </si>
  <si>
    <t>4e115270</t>
  </si>
  <si>
    <t>2c81e00b</t>
  </si>
  <si>
    <t>4e1152c4</t>
  </si>
  <si>
    <t>bair</t>
  </si>
  <si>
    <t>2c00e80c</t>
  </si>
  <si>
    <t>17700000</t>
  </si>
  <si>
    <t>03e8fce0</t>
  </si>
  <si>
    <t>0c140013</t>
  </si>
  <si>
    <t>0c88011f</t>
  </si>
  <si>
    <t>4e11532c</t>
  </si>
  <si>
    <t>2c018011</t>
  </si>
  <si>
    <t>2a990013</t>
  </si>
  <si>
    <t>190c010f</t>
  </si>
  <si>
    <t>4e11538c</t>
  </si>
  <si>
    <t>28190153</t>
  </si>
  <si>
    <t>0008011f</t>
  </si>
  <si>
    <t>4e115d38</t>
  </si>
  <si>
    <t>floor (back hit 1?)</t>
  </si>
  <si>
    <t>2c01f006</t>
  </si>
  <si>
    <t>4e115d4c</t>
  </si>
  <si>
    <t>2c811806</t>
  </si>
  <si>
    <t>4e115d60</t>
  </si>
  <si>
    <t>4e115d94</t>
  </si>
  <si>
    <t>floor (back hit 2?)</t>
  </si>
  <si>
    <t>4e115da8</t>
  </si>
  <si>
    <t>4e115dbc</t>
  </si>
  <si>
    <t>4e115f00</t>
  </si>
  <si>
    <t>floor (front hit 1?)</t>
  </si>
  <si>
    <t>4e115f14</t>
  </si>
  <si>
    <t>4e115f28</t>
  </si>
  <si>
    <t>09c40000</t>
  </si>
  <si>
    <t>4e115f60</t>
  </si>
  <si>
    <t>floor (front hit 2?)</t>
  </si>
  <si>
    <t>2c009806</t>
  </si>
  <si>
    <t>4e115f74</t>
  </si>
  <si>
    <t>2c805006</t>
  </si>
  <si>
    <t>4e115f88</t>
  </si>
  <si>
    <t>4e115f9c</t>
  </si>
  <si>
    <t>2d803806</t>
  </si>
  <si>
    <t>4e116444</t>
  </si>
  <si>
    <t>4e116458</t>
  </si>
  <si>
    <t>4e1164c4</t>
  </si>
  <si>
    <t>2c00f008</t>
  </si>
  <si>
    <t>4e1164d8</t>
  </si>
  <si>
    <t>4e116714</t>
  </si>
  <si>
    <t>05dc16a8</t>
  </si>
  <si>
    <t>4e116728</t>
  </si>
  <si>
    <t>09c40e74</t>
  </si>
  <si>
    <t>4e11673c</t>
  </si>
  <si>
    <t>09c407d0</t>
  </si>
  <si>
    <t>4e116750</t>
  </si>
  <si>
    <t>4e116790</t>
  </si>
  <si>
    <t>07d020d0</t>
  </si>
  <si>
    <t>4e1167a4</t>
  </si>
  <si>
    <t>07d01a2c</t>
  </si>
  <si>
    <t>4e1167b8</t>
  </si>
  <si>
    <t>07d01388</t>
  </si>
  <si>
    <t>4e1167cc</t>
  </si>
  <si>
    <t>4e1167f0</t>
  </si>
  <si>
    <t>2c098005</t>
  </si>
  <si>
    <t>0008010b</t>
  </si>
  <si>
    <t>4e116814</t>
  </si>
  <si>
    <t>168c8000</t>
  </si>
  <si>
    <t>4e116820</t>
  </si>
  <si>
    <t>4e11689c</t>
  </si>
  <si>
    <t>4e1168a8</t>
  </si>
  <si>
    <t>4e116928</t>
  </si>
  <si>
    <t>23190f00</t>
  </si>
  <si>
    <t>00022000</t>
  </si>
  <si>
    <t>4e116934</t>
  </si>
  <si>
    <t>4e116970</t>
  </si>
  <si>
    <t>uthrow (hits 1-8)</t>
  </si>
  <si>
    <t>2c000801</t>
  </si>
  <si>
    <t>13880190</t>
  </si>
  <si>
    <t>00190010</t>
  </si>
  <si>
    <t>4e1169c4</t>
  </si>
  <si>
    <t>88000000</t>
  </si>
  <si>
    <t>19078000</t>
  </si>
  <si>
    <t>4e1169d0</t>
  </si>
  <si>
    <t>4e116a08</t>
  </si>
  <si>
    <t>dthrow (hit 1)</t>
  </si>
  <si>
    <t>4e116a1c</t>
  </si>
  <si>
    <t>2c81800c</t>
  </si>
  <si>
    <t>4e116c10</t>
  </si>
  <si>
    <t>2d81e807</t>
  </si>
  <si>
    <t>4e116c70</t>
  </si>
  <si>
    <t>2d81e80b</t>
  </si>
  <si>
    <t>4e116cf0</t>
  </si>
  <si>
    <t>2d81100f</t>
  </si>
  <si>
    <t>4e116d48</t>
  </si>
  <si>
    <t>2d81d00a</t>
  </si>
  <si>
    <t>4e116d84</t>
  </si>
  <si>
    <t>2d81e806</t>
  </si>
  <si>
    <t>4e116db0</t>
  </si>
  <si>
    <t>2d81e80a</t>
  </si>
  <si>
    <t>4e116dfc</t>
  </si>
  <si>
    <t>2d811008</t>
  </si>
  <si>
    <t>4e116e28</t>
  </si>
  <si>
    <t>4e116e5c</t>
  </si>
  <si>
    <t>4e116e94</t>
  </si>
  <si>
    <t>2d81e80d</t>
  </si>
  <si>
    <t>4e116ee0</t>
  </si>
  <si>
    <t>2d811012</t>
  </si>
  <si>
    <t>4e116f1c</t>
  </si>
  <si>
    <t>2d81d00b</t>
  </si>
  <si>
    <t>4e116f50</t>
  </si>
  <si>
    <t>2d81e802</t>
  </si>
  <si>
    <t>4e116f80</t>
  </si>
  <si>
    <t>4e116fbc</t>
  </si>
  <si>
    <t>2d81100c</t>
  </si>
  <si>
    <t>4e116fec</t>
  </si>
  <si>
    <t>2d81d006</t>
  </si>
  <si>
    <t>4e11701c</t>
  </si>
  <si>
    <t>4e11704c</t>
  </si>
  <si>
    <t>2d81e80f</t>
  </si>
  <si>
    <t>4e117098</t>
  </si>
  <si>
    <t>2d811016</t>
  </si>
  <si>
    <t>4e1170d8</t>
  </si>
  <si>
    <t>2d81d00c</t>
  </si>
  <si>
    <t>4e117104</t>
  </si>
  <si>
    <t>2d81e804</t>
  </si>
  <si>
    <t>4e117130</t>
  </si>
  <si>
    <t>2d81e809</t>
  </si>
  <si>
    <t>4e117178</t>
  </si>
  <si>
    <t>4e1171b4</t>
  </si>
  <si>
    <t>4e1172d4</t>
  </si>
  <si>
    <t>019008fc</t>
  </si>
  <si>
    <t>4e1172e8</t>
  </si>
  <si>
    <t>0190f704</t>
  </si>
  <si>
    <t>4e1172fc</t>
  </si>
  <si>
    <t>138808fc</t>
  </si>
  <si>
    <t>4e117310</t>
  </si>
  <si>
    <t>1388f704</t>
  </si>
  <si>
    <t>4e117384</t>
  </si>
  <si>
    <t>4e117398</t>
  </si>
  <si>
    <t>4e1173ac</t>
  </si>
  <si>
    <t>4e1173c0</t>
  </si>
  <si>
    <t>4e117804</t>
  </si>
  <si>
    <t>#</t>
  </si>
  <si>
    <t>4e11782c</t>
  </si>
  <si>
    <t>Radius</t>
  </si>
  <si>
    <t>XStretch</t>
  </si>
  <si>
    <t>YStretch</t>
  </si>
  <si>
    <t>ZStrech</t>
  </si>
  <si>
    <t>4e117834</t>
  </si>
  <si>
    <t>4e11787c</t>
  </si>
  <si>
    <t>4e1178a4</t>
  </si>
  <si>
    <t>4e1178cc</t>
  </si>
  <si>
    <t>4e1178f4</t>
  </si>
  <si>
    <t>4e11791c</t>
  </si>
  <si>
    <t>Guess</t>
  </si>
  <si>
    <t>right upper arm</t>
  </si>
  <si>
    <t>left upper arm</t>
  </si>
  <si>
    <t>right lower arm</t>
  </si>
  <si>
    <t>left lower arm</t>
  </si>
  <si>
    <t>4e117944</t>
  </si>
  <si>
    <t>4e11796c</t>
  </si>
  <si>
    <t>right upper leg</t>
  </si>
  <si>
    <t>left upper leg</t>
  </si>
  <si>
    <t>4e117994</t>
  </si>
  <si>
    <t>right lower leg</t>
  </si>
  <si>
    <t>left lower leg</t>
  </si>
  <si>
    <t>4e1179bc</t>
  </si>
  <si>
    <t>body</t>
  </si>
  <si>
    <t>head</t>
  </si>
  <si>
    <t>4e1179e4</t>
  </si>
  <si>
    <t>4e117a0c</t>
  </si>
  <si>
    <t>right foot</t>
  </si>
  <si>
    <t>left foot</t>
  </si>
  <si>
    <t>4e117a34</t>
  </si>
  <si>
    <t>tail</t>
  </si>
  <si>
    <t>4f4df700</t>
  </si>
  <si>
    <t>4f4df728</t>
  </si>
  <si>
    <t>4f4df750</t>
  </si>
  <si>
    <t>4f4df778</t>
  </si>
  <si>
    <t>4f4df7a0</t>
  </si>
  <si>
    <t>4f4df7c8</t>
  </si>
  <si>
    <t>4f4df7f0</t>
  </si>
  <si>
    <t>4f4df818</t>
  </si>
  <si>
    <t>4f4df840</t>
  </si>
  <si>
    <t>4f4df868</t>
  </si>
  <si>
    <t>4f4df890</t>
  </si>
  <si>
    <t>Zone</t>
  </si>
  <si>
    <t>4fa17d24</t>
  </si>
  <si>
    <t>4fa17d4c</t>
  </si>
  <si>
    <t>4fa17d74</t>
  </si>
  <si>
    <t>4fa17d9c</t>
  </si>
  <si>
    <t>4fa17dc4</t>
  </si>
  <si>
    <t>4fa17dec</t>
  </si>
  <si>
    <t>4fa17e14</t>
  </si>
  <si>
    <t>4fa17e3c</t>
  </si>
  <si>
    <t>4fa17e64</t>
  </si>
  <si>
    <t>4fa17e8c</t>
  </si>
  <si>
    <t>4fa17eb4</t>
  </si>
  <si>
    <t>51f36bd8</t>
  </si>
  <si>
    <t>51f36c00</t>
  </si>
  <si>
    <t>51f36c28</t>
  </si>
  <si>
    <t>51f36c50</t>
  </si>
  <si>
    <t>51f36c78</t>
  </si>
  <si>
    <t>51f36ca0</t>
  </si>
  <si>
    <t>51f36cc8</t>
  </si>
  <si>
    <t>51f36cf0</t>
  </si>
  <si>
    <t>51f36d18</t>
  </si>
  <si>
    <t>51f36d40</t>
  </si>
  <si>
    <t>4e350cfc</t>
  </si>
  <si>
    <t>2c00a00e</t>
  </si>
  <si>
    <t>0e1003e8</t>
  </si>
  <si>
    <t>0000f9c0</t>
  </si>
  <si>
    <t>23118010</t>
  </si>
  <si>
    <t>0c80050b</t>
  </si>
  <si>
    <t>4e350d10</t>
  </si>
  <si>
    <t>2c80300e</t>
  </si>
  <si>
    <t>4e350de4</t>
  </si>
  <si>
    <t>2c00500a</t>
  </si>
  <si>
    <t>fb5000c8</t>
  </si>
  <si>
    <t>96140a10</t>
  </si>
  <si>
    <t>4e350df8</t>
  </si>
  <si>
    <t>2c80580a</t>
  </si>
  <si>
    <t>4e350e0c</t>
  </si>
  <si>
    <t>2d00300c</t>
  </si>
  <si>
    <t>96140010</t>
  </si>
  <si>
    <t>0f00290b</t>
  </si>
  <si>
    <t>4e350e20</t>
  </si>
  <si>
    <t>4e350e7c</t>
  </si>
  <si>
    <t>4e350e90</t>
  </si>
  <si>
    <t>4e350ea4</t>
  </si>
  <si>
    <t>4e350eb8</t>
  </si>
  <si>
    <t>4e350eec</t>
  </si>
  <si>
    <t>2c005014</t>
  </si>
  <si>
    <t>b48dc010</t>
  </si>
  <si>
    <t>2300510b</t>
  </si>
  <si>
    <t>4e350f00</t>
  </si>
  <si>
    <t>2c804014</t>
  </si>
  <si>
    <t>4e350f14</t>
  </si>
  <si>
    <t>2d003814</t>
  </si>
  <si>
    <t>4e350f58</t>
  </si>
  <si>
    <t>2d003005</t>
  </si>
  <si>
    <t>e8900000</t>
  </si>
  <si>
    <t>37191190</t>
  </si>
  <si>
    <t>0000050b</t>
  </si>
  <si>
    <t>4e350f6c</t>
  </si>
  <si>
    <t>2d803005</t>
  </si>
  <si>
    <t>4e350fc8</t>
  </si>
  <si>
    <t>2c003004</t>
  </si>
  <si>
    <t>8c191190</t>
  </si>
  <si>
    <t>4e350fdc</t>
  </si>
  <si>
    <t>2c803004</t>
  </si>
  <si>
    <t>4e351018</t>
  </si>
  <si>
    <t>2c005801</t>
  </si>
  <si>
    <t>09600000</t>
  </si>
  <si>
    <t>7d1900b0</t>
  </si>
  <si>
    <t>0008010f</t>
  </si>
  <si>
    <t>4e35102c</t>
  </si>
  <si>
    <t>2c908001</t>
  </si>
  <si>
    <t>4e351040</t>
  </si>
  <si>
    <t>2d003001</t>
  </si>
  <si>
    <t>4b191190</t>
  </si>
  <si>
    <t>4e351054</t>
  </si>
  <si>
    <t>2d803001</t>
  </si>
  <si>
    <t>4e35108c</t>
  </si>
  <si>
    <t>05191410</t>
  </si>
  <si>
    <t>4e351248</t>
  </si>
  <si>
    <t>2c00a018</t>
  </si>
  <si>
    <t>0e100578</t>
  </si>
  <si>
    <t>820f1690</t>
  </si>
  <si>
    <t>00042923</t>
  </si>
  <si>
    <t>4e35134c</t>
  </si>
  <si>
    <t>2c00681a</t>
  </si>
  <si>
    <t>05078010</t>
  </si>
  <si>
    <t>1e24110b</t>
  </si>
  <si>
    <t>4e3513e0</t>
  </si>
  <si>
    <t>2c005007</t>
  </si>
  <si>
    <t>32190a12</t>
  </si>
  <si>
    <t>0000690b</t>
  </si>
  <si>
    <t>4e3513f4</t>
  </si>
  <si>
    <t>2c803007</t>
  </si>
  <si>
    <t>23190b52</t>
  </si>
  <si>
    <t>4e351434</t>
  </si>
  <si>
    <t>4e351448</t>
  </si>
  <si>
    <t>4e351488</t>
  </si>
  <si>
    <t>b48f0012</t>
  </si>
  <si>
    <t>19006923</t>
  </si>
  <si>
    <t>4e35149c</t>
  </si>
  <si>
    <t>2c803014</t>
  </si>
  <si>
    <t>00000523</t>
  </si>
  <si>
    <t>4e351748</t>
  </si>
  <si>
    <t>2c00300a</t>
  </si>
  <si>
    <t>871912d2</t>
  </si>
  <si>
    <t>0f040523</t>
  </si>
  <si>
    <t>4e3517b4</t>
  </si>
  <si>
    <t>b4918010</t>
  </si>
  <si>
    <t>0800290b</t>
  </si>
  <si>
    <t>4e3517c8</t>
  </si>
  <si>
    <t>2c80300a</t>
  </si>
  <si>
    <t>4e351810</t>
  </si>
  <si>
    <t>2c00a01e</t>
  </si>
  <si>
    <t>2d104010</t>
  </si>
  <si>
    <t>19005123</t>
  </si>
  <si>
    <t>4e351824</t>
  </si>
  <si>
    <t>2c80e01e</t>
  </si>
  <si>
    <t>4e351838</t>
  </si>
  <si>
    <t>2d00d01e</t>
  </si>
  <si>
    <t>4e351968</t>
  </si>
  <si>
    <t>2c003022</t>
  </si>
  <si>
    <t>157c0000</t>
  </si>
  <si>
    <t>87991410</t>
  </si>
  <si>
    <t>0008510b</t>
  </si>
  <si>
    <t>4e35197c</t>
  </si>
  <si>
    <t>2c803022</t>
  </si>
  <si>
    <t>4e351a98</t>
  </si>
  <si>
    <t>2c00281e</t>
  </si>
  <si>
    <t>e4a80000</t>
  </si>
  <si>
    <t>000c8010</t>
  </si>
  <si>
    <t>23006523</t>
  </si>
  <si>
    <t>4e351aac</t>
  </si>
  <si>
    <t>2c802818</t>
  </si>
  <si>
    <t>10680bb8</t>
  </si>
  <si>
    <t>2d118010</t>
  </si>
  <si>
    <t>19005122</t>
  </si>
  <si>
    <t>4e351ac0</t>
  </si>
  <si>
    <t>2d002818</t>
  </si>
  <si>
    <t>1068f448</t>
  </si>
  <si>
    <t>4e351b00</t>
  </si>
  <si>
    <t>2c802810</t>
  </si>
  <si>
    <t>106819c8</t>
  </si>
  <si>
    <t>230a0010</t>
  </si>
  <si>
    <t>14005122</t>
  </si>
  <si>
    <t>4e351b14</t>
  </si>
  <si>
    <t>2d002810</t>
  </si>
  <si>
    <t>1068e638</t>
  </si>
  <si>
    <t>4e351b54</t>
  </si>
  <si>
    <t>2c80280c</t>
  </si>
  <si>
    <t>10682710</t>
  </si>
  <si>
    <t>1e050010</t>
  </si>
  <si>
    <t>0f005122</t>
  </si>
  <si>
    <t>4e351b68</t>
  </si>
  <si>
    <t>2d00280c</t>
  </si>
  <si>
    <t>1068d8f0</t>
  </si>
  <si>
    <t>4e351be4</t>
  </si>
  <si>
    <t>2c009000</t>
  </si>
  <si>
    <t>0ce403e8</t>
  </si>
  <si>
    <t>07d0f830</t>
  </si>
  <si>
    <t>14190013</t>
  </si>
  <si>
    <t>00200007</t>
  </si>
  <si>
    <t>4e351bfc</t>
  </si>
  <si>
    <t>00190013</t>
  </si>
  <si>
    <t>4e351c94</t>
  </si>
  <si>
    <t>grab?</t>
  </si>
  <si>
    <t>4e351cbc</t>
  </si>
  <si>
    <t>2c08900d</t>
  </si>
  <si>
    <t>096003e8</t>
  </si>
  <si>
    <t>fc18f830</t>
  </si>
  <si>
    <t>0000010f</t>
  </si>
  <si>
    <t>4e351ce8</t>
  </si>
  <si>
    <t>pummel?</t>
  </si>
  <si>
    <t>4e351d14</t>
  </si>
  <si>
    <t>4e351d34</t>
  </si>
  <si>
    <t>88000012</t>
  </si>
  <si>
    <t>1e118000</t>
  </si>
  <si>
    <t>4e351d78</t>
  </si>
  <si>
    <t>88000014</t>
  </si>
  <si>
    <t>87190000</t>
  </si>
  <si>
    <t>32022000</t>
  </si>
  <si>
    <t>4e351dec</t>
  </si>
  <si>
    <t>2c00300d</t>
  </si>
  <si>
    <t>0000f830</t>
  </si>
  <si>
    <t>012c0320</t>
  </si>
  <si>
    <t>0a12cf12</t>
  </si>
  <si>
    <t>4e351e00</t>
  </si>
  <si>
    <t>2c80280d</t>
  </si>
  <si>
    <t>00001770</t>
  </si>
  <si>
    <t>4b12d2d0</t>
  </si>
  <si>
    <t>00040123</t>
  </si>
  <si>
    <t>bthrow?</t>
  </si>
  <si>
    <t>4e351e6c</t>
  </si>
  <si>
    <t>2c003006</t>
  </si>
  <si>
    <t>157c05dc</t>
  </si>
  <si>
    <t>ea200578</t>
  </si>
  <si>
    <t>05190012</t>
  </si>
  <si>
    <t>3218011a</t>
  </si>
  <si>
    <t>Sleep</t>
  </si>
  <si>
    <t>4e351e80</t>
  </si>
  <si>
    <t>2c803006</t>
  </si>
  <si>
    <t>157c02ee</t>
  </si>
  <si>
    <t>f7040578</t>
  </si>
  <si>
    <t>Applause (init)</t>
  </si>
  <si>
    <t>4e351f0c</t>
  </si>
  <si>
    <t>2c003003</t>
  </si>
  <si>
    <t>4b190012</t>
  </si>
  <si>
    <t>3200011b</t>
  </si>
  <si>
    <t>4e351f20</t>
  </si>
  <si>
    <t>2c803003</t>
  </si>
  <si>
    <t>4e351f38</t>
  </si>
  <si>
    <t>1e00011b</t>
  </si>
  <si>
    <t>4e351f4c</t>
  </si>
  <si>
    <t>4e351f78</t>
  </si>
  <si>
    <t>196405dc</t>
  </si>
  <si>
    <t>05078012</t>
  </si>
  <si>
    <t>1e00511b</t>
  </si>
  <si>
    <t>4e351f8c</t>
  </si>
  <si>
    <t>196402ee</t>
  </si>
  <si>
    <t>Applause (loop pullback?)</t>
  </si>
  <si>
    <t>Applause (loop hit?)</t>
  </si>
  <si>
    <t>Applause (last hit?)</t>
  </si>
  <si>
    <t>4e351fd8</t>
  </si>
  <si>
    <t>4e351ff0</t>
  </si>
  <si>
    <t>4e352008</t>
  </si>
  <si>
    <t>4e352018</t>
  </si>
  <si>
    <t>2c08900f</t>
  </si>
  <si>
    <t>4e352038</t>
  </si>
  <si>
    <t>4e352054</t>
  </si>
  <si>
    <t>0f190000</t>
  </si>
  <si>
    <t>4e352550</t>
  </si>
  <si>
    <t>4e352578</t>
  </si>
  <si>
    <t>4e3525a0</t>
  </si>
  <si>
    <t>4e3525c8</t>
  </si>
  <si>
    <t>4e3525f0</t>
  </si>
  <si>
    <t>4e352618</t>
  </si>
  <si>
    <t>4e352640</t>
  </si>
  <si>
    <t>4e352668</t>
  </si>
  <si>
    <t>4e352690</t>
  </si>
  <si>
    <t>4e3526b8</t>
  </si>
  <si>
    <t>4e3526e0</t>
  </si>
  <si>
    <t>4e352708</t>
  </si>
  <si>
    <t>4e352730</t>
  </si>
  <si>
    <t>4e352758</t>
  </si>
  <si>
    <t>thumb</t>
  </si>
  <si>
    <t>palm/base</t>
  </si>
  <si>
    <t>index</t>
  </si>
  <si>
    <t>middle</t>
  </si>
  <si>
    <t>ring</t>
  </si>
  <si>
    <t>pinky</t>
  </si>
  <si>
    <t>51bf26b8</t>
  </si>
  <si>
    <t>51bf26cc</t>
  </si>
  <si>
    <t>51bf26e0</t>
  </si>
  <si>
    <t>51bf2730</t>
  </si>
  <si>
    <t>51bf2744</t>
  </si>
  <si>
    <t>51bf2758</t>
  </si>
  <si>
    <t>51bf27a8</t>
  </si>
  <si>
    <t>51bf27bc</t>
  </si>
  <si>
    <t>51bf27d0</t>
  </si>
  <si>
    <t>51bf2820</t>
  </si>
  <si>
    <t>51bf2834</t>
  </si>
  <si>
    <t>51bf2848</t>
  </si>
  <si>
    <t>51bf2948</t>
  </si>
  <si>
    <t>51bf295c</t>
  </si>
  <si>
    <t>51bf2970</t>
  </si>
  <si>
    <t>51bf29ac</t>
  </si>
  <si>
    <t>51bf29c0</t>
  </si>
  <si>
    <t>51bf29d4</t>
  </si>
  <si>
    <t>51bf2a10</t>
  </si>
  <si>
    <t>51bf2a24</t>
  </si>
  <si>
    <t>51bf2a38</t>
  </si>
  <si>
    <t>51bf2ab0</t>
  </si>
  <si>
    <t>51bf2ac4</t>
  </si>
  <si>
    <t>51bf2ad8</t>
  </si>
  <si>
    <t>51bf2b24</t>
  </si>
  <si>
    <t>51bf2b38</t>
  </si>
  <si>
    <t>51bf2b4c</t>
  </si>
  <si>
    <t>51bf2bb0</t>
  </si>
  <si>
    <t>51bf2bc4</t>
  </si>
  <si>
    <t>51bf2bd8</t>
  </si>
  <si>
    <t>51bf2c3c</t>
  </si>
  <si>
    <t>51bf2c50</t>
  </si>
  <si>
    <t>51bf2c64</t>
  </si>
  <si>
    <t>51bf2cc8</t>
  </si>
  <si>
    <t>51bf2cdc</t>
  </si>
  <si>
    <t>51bf2cf0</t>
  </si>
  <si>
    <t>51bf2d7c</t>
  </si>
  <si>
    <t>51bf2dcc</t>
  </si>
  <si>
    <t>51bf2de0</t>
  </si>
  <si>
    <t>51bf2df4</t>
  </si>
  <si>
    <t>51bf2e30</t>
  </si>
  <si>
    <t>51bf2e44</t>
  </si>
  <si>
    <t>51bf2e58</t>
  </si>
  <si>
    <t>51bf2e94</t>
  </si>
  <si>
    <t>51bf2ea8</t>
  </si>
  <si>
    <t>51bf2ebc</t>
  </si>
  <si>
    <t>51bf2f0c</t>
  </si>
  <si>
    <t>51bf2f20</t>
  </si>
  <si>
    <t>51bf2f34</t>
  </si>
  <si>
    <t>51bf2f7c</t>
  </si>
  <si>
    <t>51bf2f90</t>
  </si>
  <si>
    <t>51bf2fa4</t>
  </si>
  <si>
    <t>51bf3000</t>
  </si>
  <si>
    <t>51bf3014</t>
  </si>
  <si>
    <t>51bf3028</t>
  </si>
  <si>
    <t>51bf3084</t>
  </si>
  <si>
    <t>51bf3098</t>
  </si>
  <si>
    <t>51bf30ac</t>
  </si>
  <si>
    <t>51bf3108</t>
  </si>
  <si>
    <t>51bf311c</t>
  </si>
  <si>
    <t>51bf3130</t>
  </si>
  <si>
    <t>51bf319c</t>
  </si>
  <si>
    <t>51bf31b0</t>
  </si>
  <si>
    <t>51bf31c4</t>
  </si>
  <si>
    <t>51bf31e4</t>
  </si>
  <si>
    <t>51bf31f8</t>
  </si>
  <si>
    <t>51bf320c</t>
  </si>
  <si>
    <t>51bf322c</t>
  </si>
  <si>
    <t>51bf3240</t>
  </si>
  <si>
    <t>51bf3254</t>
  </si>
  <si>
    <t>51bf3274</t>
  </si>
  <si>
    <t>51bf3288</t>
  </si>
  <si>
    <t>51bf329c</t>
  </si>
  <si>
    <t>51bf32cc</t>
  </si>
  <si>
    <t>51bf331c</t>
  </si>
  <si>
    <t>51bf3690</t>
  </si>
  <si>
    <t>2c00b00a</t>
  </si>
  <si>
    <t>0a0410a3</t>
  </si>
  <si>
    <t>51bf370c</t>
  </si>
  <si>
    <t>SS (misfire)</t>
  </si>
  <si>
    <t>2c00b019</t>
  </si>
  <si>
    <t>51bf37dc</t>
  </si>
  <si>
    <t>2c00b819</t>
  </si>
  <si>
    <t>000000fa</t>
  </si>
  <si>
    <t>2d124013</t>
  </si>
  <si>
    <t>23040117</t>
  </si>
  <si>
    <t>US (ground clean)</t>
  </si>
  <si>
    <t>51bf3814</t>
  </si>
  <si>
    <t>US (ground late)</t>
  </si>
  <si>
    <t>28004013</t>
  </si>
  <si>
    <t>00900093</t>
  </si>
  <si>
    <t>51bf3828</t>
  </si>
  <si>
    <t>51bf3880</t>
  </si>
  <si>
    <t>US (air clean)</t>
  </si>
  <si>
    <t>2d120013</t>
  </si>
  <si>
    <t>1d040123</t>
  </si>
  <si>
    <t>51bf38b8</t>
  </si>
  <si>
    <t>2c005008</t>
  </si>
  <si>
    <t>2d140013</t>
  </si>
  <si>
    <t>51bf38cc</t>
  </si>
  <si>
    <t>2c810808</t>
  </si>
  <si>
    <t>51bf38f0</t>
  </si>
  <si>
    <t>2c00500c</t>
  </si>
  <si>
    <t>04e20000</t>
  </si>
  <si>
    <t>51bf3904</t>
  </si>
  <si>
    <t>2c81080c</t>
  </si>
  <si>
    <t>51bf3918</t>
  </si>
  <si>
    <t>03ac0000</t>
  </si>
  <si>
    <t>DS (ground hit 1?)</t>
  </si>
  <si>
    <t>DS (ground hit 2?)</t>
  </si>
  <si>
    <t>51bf3968</t>
  </si>
  <si>
    <t>DS (air hit 1?)</t>
  </si>
  <si>
    <t>2c005009</t>
  </si>
  <si>
    <t>51bf397c</t>
  </si>
  <si>
    <t>2c810809</t>
  </si>
  <si>
    <t>51bf3990</t>
  </si>
  <si>
    <t>51bf39b4</t>
  </si>
  <si>
    <t>DS (air hit 2?)</t>
  </si>
  <si>
    <t>51bf39c8</t>
  </si>
  <si>
    <t>51bf39dc</t>
  </si>
  <si>
    <t>51bf3aa4</t>
  </si>
  <si>
    <t>51bf3f3c</t>
  </si>
  <si>
    <t>51bf3f50</t>
  </si>
  <si>
    <t>51bf3f64</t>
  </si>
  <si>
    <t>51bf3fb4</t>
  </si>
  <si>
    <t>51bf3fc8</t>
  </si>
  <si>
    <t>51bf3fdc</t>
  </si>
  <si>
    <t>51bf4030</t>
  </si>
  <si>
    <t>06400834</t>
  </si>
  <si>
    <t>51bf40a0</t>
  </si>
  <si>
    <t>dash (hit 1)</t>
  </si>
  <si>
    <t>07d007d0</t>
  </si>
  <si>
    <t>010000ab</t>
  </si>
  <si>
    <t>51bf40b4</t>
  </si>
  <si>
    <t>2c802802</t>
  </si>
  <si>
    <t>51bf40f8</t>
  </si>
  <si>
    <t>51bf410c</t>
  </si>
  <si>
    <t>51bf4150</t>
  </si>
  <si>
    <t>dash (hit 3)</t>
  </si>
  <si>
    <t>51bf4164</t>
  </si>
  <si>
    <t>51bf41a8</t>
  </si>
  <si>
    <t>dash (hit 4)</t>
  </si>
  <si>
    <t>51bf41bc</t>
  </si>
  <si>
    <t>51bf4200</t>
  </si>
  <si>
    <t>dash (hit 5)</t>
  </si>
  <si>
    <t>51bf4214</t>
  </si>
  <si>
    <t>51bf4258</t>
  </si>
  <si>
    <t>dash (hit 6)</t>
  </si>
  <si>
    <t>51bf426c</t>
  </si>
  <si>
    <t>51bf42d0</t>
  </si>
  <si>
    <t>0100008b</t>
  </si>
  <si>
    <t>51bf42e4</t>
  </si>
  <si>
    <t>51bf42f8</t>
  </si>
  <si>
    <t>51bf4344</t>
  </si>
  <si>
    <t>51bf4358</t>
  </si>
  <si>
    <t>51bf436c</t>
  </si>
  <si>
    <t>51bf43b8</t>
  </si>
  <si>
    <t>51bf43cc</t>
  </si>
  <si>
    <t>51bf43e0</t>
  </si>
  <si>
    <t>51bf4424</t>
  </si>
  <si>
    <t>2c00b009</t>
  </si>
  <si>
    <t>321fc013</t>
  </si>
  <si>
    <t>0f00008b</t>
  </si>
  <si>
    <t>51bf4438</t>
  </si>
  <si>
    <t>2c810009</t>
  </si>
  <si>
    <t>321f4013</t>
  </si>
  <si>
    <t>51bf444c</t>
  </si>
  <si>
    <t>2d010809</t>
  </si>
  <si>
    <t>321ec013</t>
  </si>
  <si>
    <t>51bf449c</t>
  </si>
  <si>
    <t>51bf44b0</t>
  </si>
  <si>
    <t>51bf44c4</t>
  </si>
  <si>
    <t>51bf4574</t>
  </si>
  <si>
    <t>07d00dac</t>
  </si>
  <si>
    <t>20a1c013</t>
  </si>
  <si>
    <t>0a0c151b</t>
  </si>
  <si>
    <t>51bf4588</t>
  </si>
  <si>
    <t>07080898</t>
  </si>
  <si>
    <t>51bf459c</t>
  </si>
  <si>
    <t>2d00e80e</t>
  </si>
  <si>
    <t>51bf463c</t>
  </si>
  <si>
    <t>2c00000d</t>
  </si>
  <si>
    <t>05dc0e42</t>
  </si>
  <si>
    <t>1ba1c013</t>
  </si>
  <si>
    <t>51bf4650</t>
  </si>
  <si>
    <t>05aa0960</t>
  </si>
  <si>
    <t>51bf4664</t>
  </si>
  <si>
    <t>51bf4708</t>
  </si>
  <si>
    <t>2c00000c</t>
  </si>
  <si>
    <t>03200e10</t>
  </si>
  <si>
    <t>16a1c013</t>
  </si>
  <si>
    <t>51bf471c</t>
  </si>
  <si>
    <t>03e808fc</t>
  </si>
  <si>
    <t>51bf4730</t>
  </si>
  <si>
    <t>2d00e80c</t>
  </si>
  <si>
    <t>51bf47a8</t>
  </si>
  <si>
    <t>2c00b811</t>
  </si>
  <si>
    <t>02bc012c</t>
  </si>
  <si>
    <t>37188013</t>
  </si>
  <si>
    <t>51bf4848</t>
  </si>
  <si>
    <t>51bf485c</t>
  </si>
  <si>
    <t>2c800011</t>
  </si>
  <si>
    <t>51bf48a0</t>
  </si>
  <si>
    <t>51bf48b4</t>
  </si>
  <si>
    <t>51bf48f8</t>
  </si>
  <si>
    <t>2c01b80f</t>
  </si>
  <si>
    <t>044c00c8</t>
  </si>
  <si>
    <t>0a00008b</t>
  </si>
  <si>
    <t>51bf490c</t>
  </si>
  <si>
    <t>2c81880f</t>
  </si>
  <si>
    <t>51bf4934</t>
  </si>
  <si>
    <t>51bf4948</t>
  </si>
  <si>
    <t>51bf49a8</t>
  </si>
  <si>
    <t>15800107</t>
  </si>
  <si>
    <t>51bf49bc</t>
  </si>
  <si>
    <t>2c80480c</t>
  </si>
  <si>
    <t>51bf4a08</t>
  </si>
  <si>
    <t>0600008b</t>
  </si>
  <si>
    <t>51bf4a1c</t>
  </si>
  <si>
    <t>51bf4a68</t>
  </si>
  <si>
    <t>2c01b00d</t>
  </si>
  <si>
    <t>51bf4a7c</t>
  </si>
  <si>
    <t>2c81b80d</t>
  </si>
  <si>
    <t>51bf4ad0</t>
  </si>
  <si>
    <t>2c002010</t>
  </si>
  <si>
    <t>51bf4ae4</t>
  </si>
  <si>
    <t>2c81b810</t>
  </si>
  <si>
    <t>51bf4af8</t>
  </si>
  <si>
    <t>2d01b010</t>
  </si>
  <si>
    <t>51bf52d8</t>
  </si>
  <si>
    <t>51bf52ec</t>
  </si>
  <si>
    <t>51bf5300</t>
  </si>
  <si>
    <t>51bf5314</t>
  </si>
  <si>
    <t>51bf5334</t>
  </si>
  <si>
    <t>51bf5348</t>
  </si>
  <si>
    <t>51bf535c</t>
  </si>
  <si>
    <t>51bf5370</t>
  </si>
  <si>
    <t>51bf54a8</t>
  </si>
  <si>
    <t>51bf54bc</t>
  </si>
  <si>
    <t>51bf54d0</t>
  </si>
  <si>
    <t>0514f380</t>
  </si>
  <si>
    <t>51bf54f0</t>
  </si>
  <si>
    <t>51bf5504</t>
  </si>
  <si>
    <t>51bf5518</t>
  </si>
  <si>
    <t>05140c80</t>
  </si>
  <si>
    <t>51bf5898</t>
  </si>
  <si>
    <t>51bf58ac</t>
  </si>
  <si>
    <t>51bf5914</t>
  </si>
  <si>
    <t>51bf5928</t>
  </si>
  <si>
    <t>51bf593c</t>
  </si>
  <si>
    <t>51bf5a90</t>
  </si>
  <si>
    <t>2c019801</t>
  </si>
  <si>
    <t>8c190c92</t>
  </si>
  <si>
    <t>0000040b</t>
  </si>
  <si>
    <t>taunt</t>
  </si>
  <si>
    <t>51bf5afc</t>
  </si>
  <si>
    <t>06720834</t>
  </si>
  <si>
    <t>51bf5b10</t>
  </si>
  <si>
    <t>06720258</t>
  </si>
  <si>
    <t>51bf5b20</t>
  </si>
  <si>
    <t>51bf5b54</t>
  </si>
  <si>
    <t>51bf5b68</t>
  </si>
  <si>
    <t>51bf5b7c</t>
  </si>
  <si>
    <t>0672fe70</t>
  </si>
  <si>
    <t>51bf5b90</t>
  </si>
  <si>
    <t>51bf5bbc</t>
  </si>
  <si>
    <t>51bf5be4</t>
  </si>
  <si>
    <t>51bf5bf0</t>
  </si>
  <si>
    <t>51bf5c50</t>
  </si>
  <si>
    <t>51bf5c5c</t>
  </si>
  <si>
    <t>51bf5d70</t>
  </si>
  <si>
    <t>32120000</t>
  </si>
  <si>
    <t>51bf5d7c</t>
  </si>
  <si>
    <t>51bf5db8</t>
  </si>
  <si>
    <t>37078000</t>
  </si>
  <si>
    <t>51bf5dc4</t>
  </si>
  <si>
    <t>51bf5e60</t>
  </si>
  <si>
    <t>51bf6024</t>
  </si>
  <si>
    <t>51bf6064</t>
  </si>
  <si>
    <t>51bf60cc</t>
  </si>
  <si>
    <t>51bf6120</t>
  </si>
  <si>
    <t>51bf6164</t>
  </si>
  <si>
    <t>51bf6194</t>
  </si>
  <si>
    <t>51bf61f0</t>
  </si>
  <si>
    <t>51bf6228</t>
  </si>
  <si>
    <t>51bf6260</t>
  </si>
  <si>
    <t>51bf629c</t>
  </si>
  <si>
    <t>51bf62ec</t>
  </si>
  <si>
    <t>51bf6328</t>
  </si>
  <si>
    <t>51bf6360</t>
  </si>
  <si>
    <t>51bf6394</t>
  </si>
  <si>
    <t>51bf63e0</t>
  </si>
  <si>
    <t>51bf6418</t>
  </si>
  <si>
    <t>51bf644c</t>
  </si>
  <si>
    <t>51bf6480</t>
  </si>
  <si>
    <t>51bf64d8</t>
  </si>
  <si>
    <t>51bf6518</t>
  </si>
  <si>
    <t>51bf6548</t>
  </si>
  <si>
    <t>51bf6578</t>
  </si>
  <si>
    <t>51bf65cc</t>
  </si>
  <si>
    <t>51bf6608</t>
  </si>
  <si>
    <t>51bf6720</t>
  </si>
  <si>
    <t>51bf6734</t>
  </si>
  <si>
    <t>51bf6748</t>
  </si>
  <si>
    <t>51bf675c</t>
  </si>
  <si>
    <t>51bf67ac</t>
  </si>
  <si>
    <t>51bf67c0</t>
  </si>
  <si>
    <t>51bf67d4</t>
  </si>
  <si>
    <t>51bf67e8</t>
  </si>
  <si>
    <t>51bf6c10</t>
  </si>
  <si>
    <t>51bf6c38</t>
  </si>
  <si>
    <t>51bf6c60</t>
  </si>
  <si>
    <t>51bf6c88</t>
  </si>
  <si>
    <t>51bf6cb0</t>
  </si>
  <si>
    <t>51bf6cd8</t>
  </si>
  <si>
    <t>51bf6d00</t>
  </si>
  <si>
    <t>51bf6d28</t>
  </si>
  <si>
    <t>51bf6d50</t>
  </si>
  <si>
    <t>51bf6d78</t>
  </si>
  <si>
    <t>5048b7fc</t>
  </si>
  <si>
    <t>5048a858</t>
  </si>
  <si>
    <t>5048a86c</t>
  </si>
  <si>
    <t>5048a880</t>
  </si>
  <si>
    <t>5048a8d0</t>
  </si>
  <si>
    <t>5048a8e4</t>
  </si>
  <si>
    <t>5048a8f8</t>
  </si>
  <si>
    <t>5048a948</t>
  </si>
  <si>
    <t>5048a95c</t>
  </si>
  <si>
    <t>5048a970</t>
  </si>
  <si>
    <t>5048a9c0</t>
  </si>
  <si>
    <t>5048a9d4</t>
  </si>
  <si>
    <t>5048a9e8</t>
  </si>
  <si>
    <t>5048aae8</t>
  </si>
  <si>
    <t>5048aafc</t>
  </si>
  <si>
    <t>5048ab10</t>
  </si>
  <si>
    <t>5048ab4c</t>
  </si>
  <si>
    <t>5048ab60</t>
  </si>
  <si>
    <t>5048ab74</t>
  </si>
  <si>
    <t>5048abb0</t>
  </si>
  <si>
    <t>5048abc4</t>
  </si>
  <si>
    <t>5048abd8</t>
  </si>
  <si>
    <t>5048ac50</t>
  </si>
  <si>
    <t>5048ac64</t>
  </si>
  <si>
    <t>5048ac78</t>
  </si>
  <si>
    <t>5048acc4</t>
  </si>
  <si>
    <t>5048acd8</t>
  </si>
  <si>
    <t>5048acec</t>
  </si>
  <si>
    <t>5048ad50</t>
  </si>
  <si>
    <t>5048ad64</t>
  </si>
  <si>
    <t>5048ad78</t>
  </si>
  <si>
    <t>5048addc</t>
  </si>
  <si>
    <t>5048adf0</t>
  </si>
  <si>
    <t>5048ae04</t>
  </si>
  <si>
    <t>5048ae68</t>
  </si>
  <si>
    <t>5048ae7c</t>
  </si>
  <si>
    <t>5048ae90</t>
  </si>
  <si>
    <t>5048af1c</t>
  </si>
  <si>
    <t>5048af6c</t>
  </si>
  <si>
    <t>5048af80</t>
  </si>
  <si>
    <t>5048af94</t>
  </si>
  <si>
    <t>5048afd0</t>
  </si>
  <si>
    <t>5048afe4</t>
  </si>
  <si>
    <t>5048aff8</t>
  </si>
  <si>
    <t>5048b034</t>
  </si>
  <si>
    <t>5048b048</t>
  </si>
  <si>
    <t>5048b05c</t>
  </si>
  <si>
    <t>5048b0ac</t>
  </si>
  <si>
    <t>5048b0c0</t>
  </si>
  <si>
    <t>5048b0d4</t>
  </si>
  <si>
    <t>5048b11c</t>
  </si>
  <si>
    <t>5048b130</t>
  </si>
  <si>
    <t>5048b144</t>
  </si>
  <si>
    <t>5048b1a0</t>
  </si>
  <si>
    <t>5048b1b4</t>
  </si>
  <si>
    <t>5048b1c8</t>
  </si>
  <si>
    <t>5048b224</t>
  </si>
  <si>
    <t>5048b238</t>
  </si>
  <si>
    <t>5048b24c</t>
  </si>
  <si>
    <t>5048b2a8</t>
  </si>
  <si>
    <t>5048b2bc</t>
  </si>
  <si>
    <t>5048b2d0</t>
  </si>
  <si>
    <t>5048b33c</t>
  </si>
  <si>
    <t>5048b350</t>
  </si>
  <si>
    <t>5048b364</t>
  </si>
  <si>
    <t>5048b384</t>
  </si>
  <si>
    <t>5048b398</t>
  </si>
  <si>
    <t>5048b3ac</t>
  </si>
  <si>
    <t>5048b3cc</t>
  </si>
  <si>
    <t>5048b3e0</t>
  </si>
  <si>
    <t>5048b3f4</t>
  </si>
  <si>
    <t>5048b414</t>
  </si>
  <si>
    <t>5048b428</t>
  </si>
  <si>
    <t>5048b43c</t>
  </si>
  <si>
    <t>5048b46c</t>
  </si>
  <si>
    <t>5048b4bc</t>
  </si>
  <si>
    <t>5048b810</t>
  </si>
  <si>
    <t>0708fa88</t>
  </si>
  <si>
    <t>fa8803e8</t>
  </si>
  <si>
    <t>5048b824</t>
  </si>
  <si>
    <t>07080578</t>
  </si>
  <si>
    <t>0578fe70</t>
  </si>
  <si>
    <t>5048b868</t>
  </si>
  <si>
    <t>231912d3</t>
  </si>
  <si>
    <t>00100087</t>
  </si>
  <si>
    <t>5048b87c</t>
  </si>
  <si>
    <t>2d1912d3</t>
  </si>
  <si>
    <t>5048b8dc</t>
  </si>
  <si>
    <t>US (hits 2-3)</t>
  </si>
  <si>
    <t>2c00b802</t>
  </si>
  <si>
    <t>25191193</t>
  </si>
  <si>
    <t>0010008b</t>
  </si>
  <si>
    <t>5048b8f0</t>
  </si>
  <si>
    <t>2c802002</t>
  </si>
  <si>
    <t>27191693</t>
  </si>
  <si>
    <t>5048b914</t>
  </si>
  <si>
    <t>US (hits 4-5)</t>
  </si>
  <si>
    <t>0010000b</t>
  </si>
  <si>
    <t>5048b928</t>
  </si>
  <si>
    <t>5048b948</t>
  </si>
  <si>
    <t>US (hit 6)</t>
  </si>
  <si>
    <t>28280013</t>
  </si>
  <si>
    <t>14100107</t>
  </si>
  <si>
    <t>5048b95c</t>
  </si>
  <si>
    <t>5048b998</t>
  </si>
  <si>
    <t>5048b9ac</t>
  </si>
  <si>
    <t>5048b9dc</t>
  </si>
  <si>
    <t>5a0000b1</t>
  </si>
  <si>
    <t>5048ba10</t>
  </si>
  <si>
    <t>320000b1</t>
  </si>
  <si>
    <t>5048ba34</t>
  </si>
  <si>
    <t>2c000004</t>
  </si>
  <si>
    <t>2580008b</t>
  </si>
  <si>
    <t>5048ba9c</t>
  </si>
  <si>
    <t>DS (ground hits 2-3)</t>
  </si>
  <si>
    <t>DS (ground hit 4)</t>
  </si>
  <si>
    <t>DS (ground hit 5)</t>
  </si>
  <si>
    <t>5048bab0</t>
  </si>
  <si>
    <t>5048bae0</t>
  </si>
  <si>
    <t>DS (air hits 2-3)</t>
  </si>
  <si>
    <t>5048bb14</t>
  </si>
  <si>
    <t>DS (air hit 4)</t>
  </si>
  <si>
    <t>5048bb34</t>
  </si>
  <si>
    <t>DS (air hit 5)</t>
  </si>
  <si>
    <t>2800008b</t>
  </si>
  <si>
    <t>5048bc08</t>
  </si>
  <si>
    <t>028200ab</t>
  </si>
  <si>
    <t>5048c0f0</t>
  </si>
  <si>
    <t>2c004804</t>
  </si>
  <si>
    <t>299903d3</t>
  </si>
  <si>
    <t>5048c104</t>
  </si>
  <si>
    <t>2c804004</t>
  </si>
  <si>
    <t>5048c118</t>
  </si>
  <si>
    <t>2d00f804</t>
  </si>
  <si>
    <t>2a9903d3</t>
  </si>
  <si>
    <t>5048c168</t>
  </si>
  <si>
    <t>2c010003</t>
  </si>
  <si>
    <t>5048c17c</t>
  </si>
  <si>
    <t>2c80f803</t>
  </si>
  <si>
    <t>5048c190</t>
  </si>
  <si>
    <t>2d004003</t>
  </si>
  <si>
    <t>5048c1dc</t>
  </si>
  <si>
    <t>2c023006</t>
  </si>
  <si>
    <t>0900008b</t>
  </si>
  <si>
    <t>5048c1f0</t>
  </si>
  <si>
    <t>5048c25c</t>
  </si>
  <si>
    <t>01f40384</t>
  </si>
  <si>
    <t>5048c270</t>
  </si>
  <si>
    <t>5048c2ac</t>
  </si>
  <si>
    <t>01f40258</t>
  </si>
  <si>
    <t>2a8c8013</t>
  </si>
  <si>
    <t>1e00048b</t>
  </si>
  <si>
    <t>5048c2e0</t>
  </si>
  <si>
    <t>2c023009</t>
  </si>
  <si>
    <t>0580008b</t>
  </si>
  <si>
    <t>5048c2f4</t>
  </si>
  <si>
    <t>2c822809</t>
  </si>
  <si>
    <t>5048c308</t>
  </si>
  <si>
    <t>5048c354</t>
  </si>
  <si>
    <t>2c023008</t>
  </si>
  <si>
    <t>5048c368</t>
  </si>
  <si>
    <t>2c822808</t>
  </si>
  <si>
    <t>5048c37c</t>
  </si>
  <si>
    <t>5048c3c8</t>
  </si>
  <si>
    <t>2c023007</t>
  </si>
  <si>
    <t>0480008b</t>
  </si>
  <si>
    <t>5048c3dc</t>
  </si>
  <si>
    <t>5048c3f0</t>
  </si>
  <si>
    <t>5048c434</t>
  </si>
  <si>
    <t>b497c013</t>
  </si>
  <si>
    <t>5048c448</t>
  </si>
  <si>
    <t>2c81000a</t>
  </si>
  <si>
    <t>5048c45c</t>
  </si>
  <si>
    <t>2d01080a</t>
  </si>
  <si>
    <t>5048c484</t>
  </si>
  <si>
    <t>321e8013</t>
  </si>
  <si>
    <t>5048c498</t>
  </si>
  <si>
    <t>321e0013</t>
  </si>
  <si>
    <t>5048c4ac</t>
  </si>
  <si>
    <t>321d8013</t>
  </si>
  <si>
    <t>5048c4f4</t>
  </si>
  <si>
    <t>4b148013</t>
  </si>
  <si>
    <t>5048c508</t>
  </si>
  <si>
    <t>utilt (clean)</t>
  </si>
  <si>
    <t>utilt (late)</t>
  </si>
  <si>
    <t>5048c51c</t>
  </si>
  <si>
    <t>5048c5dc</t>
  </si>
  <si>
    <t>2c000014</t>
  </si>
  <si>
    <t>b4984013</t>
  </si>
  <si>
    <t>0f080123</t>
  </si>
  <si>
    <t>5048c5f0</t>
  </si>
  <si>
    <t>5048c604</t>
  </si>
  <si>
    <t>2d00e814</t>
  </si>
  <si>
    <t>5048c6dc</t>
  </si>
  <si>
    <t>5048c6f0</t>
  </si>
  <si>
    <t>2c803013</t>
  </si>
  <si>
    <t>5048c704</t>
  </si>
  <si>
    <t>2d00e813</t>
  </si>
  <si>
    <t>5048c7dc</t>
  </si>
  <si>
    <t>5048c7f0</t>
  </si>
  <si>
    <t>2c803012</t>
  </si>
  <si>
    <t>5048c804</t>
  </si>
  <si>
    <t>2d00e812</t>
  </si>
  <si>
    <t>5048c8b4</t>
  </si>
  <si>
    <t>2c00b810</t>
  </si>
  <si>
    <t>2997c013</t>
  </si>
  <si>
    <t>11800109</t>
  </si>
  <si>
    <t>5048c8c8</t>
  </si>
  <si>
    <t>2c80b810</t>
  </si>
  <si>
    <t>8197c013</t>
  </si>
  <si>
    <t>1180010a</t>
  </si>
  <si>
    <t>usmash (clean)</t>
  </si>
  <si>
    <t>usmash (late)</t>
  </si>
  <si>
    <t>5048c908</t>
  </si>
  <si>
    <t>2c00b80d</t>
  </si>
  <si>
    <t>2617c013</t>
  </si>
  <si>
    <t>5048c91c</t>
  </si>
  <si>
    <t>2c80b80d</t>
  </si>
  <si>
    <t>5048c998</t>
  </si>
  <si>
    <t>038409c4</t>
  </si>
  <si>
    <t>1680010b</t>
  </si>
  <si>
    <t>5048c9ac</t>
  </si>
  <si>
    <t>038405dc</t>
  </si>
  <si>
    <t>5048c9f0</t>
  </si>
  <si>
    <t>0384f63c</t>
  </si>
  <si>
    <t>5048ca04</t>
  </si>
  <si>
    <t>5048ca4c</t>
  </si>
  <si>
    <t>2c02300a</t>
  </si>
  <si>
    <t>032000c8</t>
  </si>
  <si>
    <t>19190013</t>
  </si>
  <si>
    <t>5048ca60</t>
  </si>
  <si>
    <t>5048ca88</t>
  </si>
  <si>
    <t>2c02300e</t>
  </si>
  <si>
    <t>025800c8</t>
  </si>
  <si>
    <t>5048ca9c</t>
  </si>
  <si>
    <t>2c81b00e</t>
  </si>
  <si>
    <t>5048caf0</t>
  </si>
  <si>
    <t>2c00f811</t>
  </si>
  <si>
    <t>1e190013</t>
  </si>
  <si>
    <t>19000123</t>
  </si>
  <si>
    <t>5048cb04</t>
  </si>
  <si>
    <t>2c810010</t>
  </si>
  <si>
    <t>047e0320</t>
  </si>
  <si>
    <t>14000123</t>
  </si>
  <si>
    <t>5048cb54</t>
  </si>
  <si>
    <t>0e104013</t>
  </si>
  <si>
    <t>1580010b</t>
  </si>
  <si>
    <t>5048cb68</t>
  </si>
  <si>
    <t>5048cb90</t>
  </si>
  <si>
    <t>5048cba4</t>
  </si>
  <si>
    <t>5048cbe0</t>
  </si>
  <si>
    <t>5048cbf4</t>
  </si>
  <si>
    <t>2c82300a</t>
  </si>
  <si>
    <t>5048cc58</t>
  </si>
  <si>
    <t>2c023003</t>
  </si>
  <si>
    <t>057803e8</t>
  </si>
  <si>
    <t>281903d3</t>
  </si>
  <si>
    <t>5048cc6c</t>
  </si>
  <si>
    <t>2c822803</t>
  </si>
  <si>
    <t>05780190</t>
  </si>
  <si>
    <t>5048cc80</t>
  </si>
  <si>
    <t>5048d470</t>
  </si>
  <si>
    <t>2c024006</t>
  </si>
  <si>
    <t>5048d484</t>
  </si>
  <si>
    <t>2c81c006</t>
  </si>
  <si>
    <t>5048d498</t>
  </si>
  <si>
    <t>2d023006</t>
  </si>
  <si>
    <t>5048d4ac</t>
  </si>
  <si>
    <t>5048d4cc</t>
  </si>
  <si>
    <t>5048d4e0</t>
  </si>
  <si>
    <t>5048d4f4</t>
  </si>
  <si>
    <t>5048d508</t>
  </si>
  <si>
    <t>5048d640</t>
  </si>
  <si>
    <t>5048d654</t>
  </si>
  <si>
    <t>5048d668</t>
  </si>
  <si>
    <t>5048d688</t>
  </si>
  <si>
    <t>5048d69c</t>
  </si>
  <si>
    <t>5048d6b0</t>
  </si>
  <si>
    <t>5048da40</t>
  </si>
  <si>
    <t>5048da54</t>
  </si>
  <si>
    <t>2c82400a</t>
  </si>
  <si>
    <t>5048dabc</t>
  </si>
  <si>
    <t>2c024008</t>
  </si>
  <si>
    <t>5048dad0</t>
  </si>
  <si>
    <t>2c81c008</t>
  </si>
  <si>
    <t>5048dae4</t>
  </si>
  <si>
    <t>5048dd60</t>
  </si>
  <si>
    <t>5048dd74</t>
  </si>
  <si>
    <t>5048dd88</t>
  </si>
  <si>
    <t>5048ddb4</t>
  </si>
  <si>
    <t>5048ddc8</t>
  </si>
  <si>
    <t>5048dddc</t>
  </si>
  <si>
    <t>5048ddf0</t>
  </si>
  <si>
    <t>5048de14</t>
  </si>
  <si>
    <t>5048de3c</t>
  </si>
  <si>
    <t>16920000</t>
  </si>
  <si>
    <t>5048de48</t>
  </si>
  <si>
    <t>5048deb4</t>
  </si>
  <si>
    <t>5048dec0</t>
  </si>
  <si>
    <t>5048dfd4</t>
  </si>
  <si>
    <t>2d140000</t>
  </si>
  <si>
    <t>5048dfe0</t>
  </si>
  <si>
    <t>5048e01c</t>
  </si>
  <si>
    <t>2d0a0000</t>
  </si>
  <si>
    <t>5048e028</t>
  </si>
  <si>
    <t>5048e0c4</t>
  </si>
  <si>
    <t>5048e328</t>
  </si>
  <si>
    <t>5048e368</t>
  </si>
  <si>
    <t>5048e3d0</t>
  </si>
  <si>
    <t>5048e424</t>
  </si>
  <si>
    <t>5048e468</t>
  </si>
  <si>
    <t>5048e498</t>
  </si>
  <si>
    <t>5048e4f4</t>
  </si>
  <si>
    <t>5048e52c</t>
  </si>
  <si>
    <t>5048e564</t>
  </si>
  <si>
    <t>5048e5a0</t>
  </si>
  <si>
    <t>5048e5f0</t>
  </si>
  <si>
    <t>5048e62c</t>
  </si>
  <si>
    <t>5048e664</t>
  </si>
  <si>
    <t>5048e698</t>
  </si>
  <si>
    <t>5048e6e4</t>
  </si>
  <si>
    <t>5048e71c</t>
  </si>
  <si>
    <t>5048e750</t>
  </si>
  <si>
    <t>5048e784</t>
  </si>
  <si>
    <t>5048e7dc</t>
  </si>
  <si>
    <t>5048e81c</t>
  </si>
  <si>
    <t>5048e84c</t>
  </si>
  <si>
    <t>5048e87c</t>
  </si>
  <si>
    <t>5048e8d0</t>
  </si>
  <si>
    <t>5048e90c</t>
  </si>
  <si>
    <t>5048ea28</t>
  </si>
  <si>
    <t>5048ea3c</t>
  </si>
  <si>
    <t>5048ea50</t>
  </si>
  <si>
    <t>5048ea64</t>
  </si>
  <si>
    <t>5048eab4</t>
  </si>
  <si>
    <t>5048eac8</t>
  </si>
  <si>
    <t>5048eadc</t>
  </si>
  <si>
    <t>5048eaf0</t>
  </si>
  <si>
    <t>5048ef04</t>
  </si>
  <si>
    <t>5048ef2c</t>
  </si>
  <si>
    <t>5048ef54</t>
  </si>
  <si>
    <t>5048ef7c</t>
  </si>
  <si>
    <t>5048efa4</t>
  </si>
  <si>
    <t>5048efcc</t>
  </si>
  <si>
    <t>5048eff4</t>
  </si>
  <si>
    <t>5048f01c</t>
  </si>
  <si>
    <t>5048f044</t>
  </si>
  <si>
    <t>5048f06c</t>
  </si>
  <si>
    <t>52fe2bac</t>
  </si>
  <si>
    <t>2c036807</t>
  </si>
  <si>
    <t>52fe2bc0</t>
  </si>
  <si>
    <t>2c836807</t>
  </si>
  <si>
    <t>52fe2bd4</t>
  </si>
  <si>
    <t>2d036807</t>
  </si>
  <si>
    <t>52fe2c24</t>
  </si>
  <si>
    <t>2c03680b</t>
  </si>
  <si>
    <t>52fe2c38</t>
  </si>
  <si>
    <t>2c83680b</t>
  </si>
  <si>
    <t>52fe2c4c</t>
  </si>
  <si>
    <t>2d03680b</t>
  </si>
  <si>
    <t>52fe2c9c</t>
  </si>
  <si>
    <t>2c03680f</t>
  </si>
  <si>
    <t>52fe2cb0</t>
  </si>
  <si>
    <t>2c83680f</t>
  </si>
  <si>
    <t>52fe2cc4</t>
  </si>
  <si>
    <t>2d03680f</t>
  </si>
  <si>
    <t>52fe2d14</t>
  </si>
  <si>
    <t>2c03680d</t>
  </si>
  <si>
    <t>52fe2d28</t>
  </si>
  <si>
    <t>2c83680c</t>
  </si>
  <si>
    <t>52fe2d3c</t>
  </si>
  <si>
    <t>52fe2e3c</t>
  </si>
  <si>
    <t>52fe2e50</t>
  </si>
  <si>
    <t>52fe2e64</t>
  </si>
  <si>
    <t>52fe2ea0</t>
  </si>
  <si>
    <t>2c03680c</t>
  </si>
  <si>
    <t>52fe2eb4</t>
  </si>
  <si>
    <t>52fe2ec8</t>
  </si>
  <si>
    <t>2d03680c</t>
  </si>
  <si>
    <t>52fe2f04</t>
  </si>
  <si>
    <t>2c036814</t>
  </si>
  <si>
    <t>52fe2f18</t>
  </si>
  <si>
    <t>2c836814</t>
  </si>
  <si>
    <t>52fe2f2c</t>
  </si>
  <si>
    <t>2d036814</t>
  </si>
  <si>
    <t>52fe2fa4</t>
  </si>
  <si>
    <t>2c036810</t>
  </si>
  <si>
    <t>52fe2fb8</t>
  </si>
  <si>
    <t>2c83680e</t>
  </si>
  <si>
    <t>52fe2fcc</t>
  </si>
  <si>
    <t>52fe3018</t>
  </si>
  <si>
    <t>2c036806</t>
  </si>
  <si>
    <t>52fe302c</t>
  </si>
  <si>
    <t>2c836806</t>
  </si>
  <si>
    <t>52fe3040</t>
  </si>
  <si>
    <t>2d036806</t>
  </si>
  <si>
    <t>52fe30a4</t>
  </si>
  <si>
    <t>52fe30b8</t>
  </si>
  <si>
    <t>2c83680d</t>
  </si>
  <si>
    <t>52fe30cc</t>
  </si>
  <si>
    <t>2d03680d</t>
  </si>
  <si>
    <t>52fe3130</t>
  </si>
  <si>
    <t>2c036812</t>
  </si>
  <si>
    <t>52fe3144</t>
  </si>
  <si>
    <t>2c836812</t>
  </si>
  <si>
    <t>52fe3158</t>
  </si>
  <si>
    <t>2d036812</t>
  </si>
  <si>
    <t>52fe31bc</t>
  </si>
  <si>
    <t>52fe31d0</t>
  </si>
  <si>
    <t>52fe31e4</t>
  </si>
  <si>
    <t>52fe3270</t>
  </si>
  <si>
    <t>2c036804</t>
  </si>
  <si>
    <t>52fe32c0</t>
  </si>
  <si>
    <t>2c036802</t>
  </si>
  <si>
    <t>52fe32d4</t>
  </si>
  <si>
    <t>2c836802</t>
  </si>
  <si>
    <t>52fe32e8</t>
  </si>
  <si>
    <t>2d036802</t>
  </si>
  <si>
    <t>52fe3324</t>
  </si>
  <si>
    <t>52fe3338</t>
  </si>
  <si>
    <t>52fe334c</t>
  </si>
  <si>
    <t>52fe3388</t>
  </si>
  <si>
    <t>2c03680a</t>
  </si>
  <si>
    <t>52fe339c</t>
  </si>
  <si>
    <t>2c83680a</t>
  </si>
  <si>
    <t>52fe33b0</t>
  </si>
  <si>
    <t>2d03680a</t>
  </si>
  <si>
    <t>52fe3400</t>
  </si>
  <si>
    <t>2d036808</t>
  </si>
  <si>
    <t>52fe3414</t>
  </si>
  <si>
    <t>52fe3428</t>
  </si>
  <si>
    <t>52fe3470</t>
  </si>
  <si>
    <t>52fe3484</t>
  </si>
  <si>
    <t>52fe3498</t>
  </si>
  <si>
    <t>52fe34f4</t>
  </si>
  <si>
    <t>52fe3508</t>
  </si>
  <si>
    <t>52fe351c</t>
  </si>
  <si>
    <t>52fe3578</t>
  </si>
  <si>
    <t>52fe358c</t>
  </si>
  <si>
    <t>52fe35a0</t>
  </si>
  <si>
    <t>52fe35fc</t>
  </si>
  <si>
    <t>52fe3610</t>
  </si>
  <si>
    <t>52fe3624</t>
  </si>
  <si>
    <t>52fe3690</t>
  </si>
  <si>
    <t>52fe36a4</t>
  </si>
  <si>
    <t>2c836804</t>
  </si>
  <si>
    <t>52fe36b8</t>
  </si>
  <si>
    <t>2d036804</t>
  </si>
  <si>
    <t>52fe36d8</t>
  </si>
  <si>
    <t>52fe36ec</t>
  </si>
  <si>
    <t>52fe3700</t>
  </si>
  <si>
    <t>52fe3720</t>
  </si>
  <si>
    <t>52fe3734</t>
  </si>
  <si>
    <t>52fe3748</t>
  </si>
  <si>
    <t>52fe3768</t>
  </si>
  <si>
    <t>52fe377c</t>
  </si>
  <si>
    <t>52fe3790</t>
  </si>
  <si>
    <t>52fe37c0</t>
  </si>
  <si>
    <t>52fe3810</t>
  </si>
  <si>
    <t>52fe3be8</t>
  </si>
  <si>
    <t>2c002000</t>
  </si>
  <si>
    <t>03000000</t>
  </si>
  <si>
    <t>00000013</t>
  </si>
  <si>
    <t>52fe3c88</t>
  </si>
  <si>
    <t>2c02b805</t>
  </si>
  <si>
    <t>52fe3c9c</t>
  </si>
  <si>
    <t>2c836805</t>
  </si>
  <si>
    <t>52fe3ce8</t>
  </si>
  <si>
    <t>2c002001</t>
  </si>
  <si>
    <t>25190f13</t>
  </si>
  <si>
    <t>52fe3cfc</t>
  </si>
  <si>
    <t>2c836801</t>
  </si>
  <si>
    <t>27190b53</t>
  </si>
  <si>
    <t>52fe3d20</t>
  </si>
  <si>
    <t>US (hits 2-6?)</t>
  </si>
  <si>
    <t>US (hits 7-11?)</t>
  </si>
  <si>
    <t>24190793</t>
  </si>
  <si>
    <t>52fe3d34</t>
  </si>
  <si>
    <t>52fe4044</t>
  </si>
  <si>
    <t>230a0000</t>
  </si>
  <si>
    <t>28060ca3</t>
  </si>
  <si>
    <t>SS (detector)?</t>
  </si>
  <si>
    <t>SS (explosion)?</t>
  </si>
  <si>
    <t>52fe4064</t>
  </si>
  <si>
    <t>06000000</t>
  </si>
  <si>
    <t>1b8a0000</t>
  </si>
  <si>
    <t>320614a3</t>
  </si>
  <si>
    <t>SS (smash explosion)?</t>
  </si>
  <si>
    <t>52fe4150</t>
  </si>
  <si>
    <t>b48f0000</t>
  </si>
  <si>
    <t>0c82002b</t>
  </si>
  <si>
    <t>52fe4310</t>
  </si>
  <si>
    <t>280c8000</t>
  </si>
  <si>
    <t>28001463</t>
  </si>
  <si>
    <t>52fe4944</t>
  </si>
  <si>
    <t>2c025003</t>
  </si>
  <si>
    <t>03e8012c</t>
  </si>
  <si>
    <t>25190293</t>
  </si>
  <si>
    <t>0000001b</t>
  </si>
  <si>
    <t>52fe4958</t>
  </si>
  <si>
    <t>2c824003</t>
  </si>
  <si>
    <t>27190293</t>
  </si>
  <si>
    <t>52fe496c</t>
  </si>
  <si>
    <t>2d023803</t>
  </si>
  <si>
    <t>52fe4980</t>
  </si>
  <si>
    <t>2d830803</t>
  </si>
  <si>
    <t>DS?</t>
  </si>
  <si>
    <t>NS?</t>
  </si>
  <si>
    <t>52fe4a04</t>
  </si>
  <si>
    <t>2c025002</t>
  </si>
  <si>
    <t>0f00001b</t>
  </si>
  <si>
    <t>52fe4a18</t>
  </si>
  <si>
    <t>2c824002</t>
  </si>
  <si>
    <t>52fe4a2c</t>
  </si>
  <si>
    <t>2d023802</t>
  </si>
  <si>
    <t>52fe4a40</t>
  </si>
  <si>
    <t>2d830802</t>
  </si>
  <si>
    <t>52fe4abc</t>
  </si>
  <si>
    <t>2c02b80c</t>
  </si>
  <si>
    <t>28118013</t>
  </si>
  <si>
    <t>52fe4ad0</t>
  </si>
  <si>
    <t>52fe4b00</t>
  </si>
  <si>
    <t>2c02b808</t>
  </si>
  <si>
    <t>52fe41b4</t>
  </si>
  <si>
    <t>2c800007</t>
  </si>
  <si>
    <t>08340708</t>
  </si>
  <si>
    <t>52fe4b4c</t>
  </si>
  <si>
    <t>2c00600d</t>
  </si>
  <si>
    <t>032000aa</t>
  </si>
  <si>
    <t>2d154013</t>
  </si>
  <si>
    <t>52fe4b60</t>
  </si>
  <si>
    <t>038402bc</t>
  </si>
  <si>
    <t>32154013</t>
  </si>
  <si>
    <t>52fe4b74</t>
  </si>
  <si>
    <t>2d00680a</t>
  </si>
  <si>
    <t>025805dc</t>
  </si>
  <si>
    <t>118c008b</t>
  </si>
  <si>
    <t>52fe4b90</t>
  </si>
  <si>
    <t>ftilt (clean)</t>
  </si>
  <si>
    <t>ftilt (late)</t>
  </si>
  <si>
    <t>2c006006</t>
  </si>
  <si>
    <t>1b80008b</t>
  </si>
  <si>
    <t>52fe4ba4</t>
  </si>
  <si>
    <t>2c806806</t>
  </si>
  <si>
    <t>02bc0190</t>
  </si>
  <si>
    <t>52fe4bb8</t>
  </si>
  <si>
    <t>2d006806</t>
  </si>
  <si>
    <t>025803e8</t>
  </si>
  <si>
    <t>52fe4c04</t>
  </si>
  <si>
    <t>52fe4c18</t>
  </si>
  <si>
    <t>52fe4c2c</t>
  </si>
  <si>
    <t>52fe4c48</t>
  </si>
  <si>
    <t>52fe4c5c</t>
  </si>
  <si>
    <t>52fe4c70</t>
  </si>
  <si>
    <t>52fe4cdc</t>
  </si>
  <si>
    <t>28120013</t>
  </si>
  <si>
    <t>1800008b</t>
  </si>
  <si>
    <t>52fe4d48</t>
  </si>
  <si>
    <t>2c02500c</t>
  </si>
  <si>
    <t>1e000106</t>
  </si>
  <si>
    <t>52fe4d5c</t>
  </si>
  <si>
    <t>2c82500c</t>
  </si>
  <si>
    <t>28190013</t>
  </si>
  <si>
    <t>07800085</t>
  </si>
  <si>
    <t>52fe4d70</t>
  </si>
  <si>
    <t>2d02400c</t>
  </si>
  <si>
    <t>52fe4d84</t>
  </si>
  <si>
    <t>2d83080c</t>
  </si>
  <si>
    <t>52fe4f0c</t>
  </si>
  <si>
    <t>168c8013</t>
  </si>
  <si>
    <t>190000b3</t>
  </si>
  <si>
    <t>52fe4f20</t>
  </si>
  <si>
    <t>ff9c0000</t>
  </si>
  <si>
    <t>52fe4f34</t>
  </si>
  <si>
    <t>2d02b00d</t>
  </si>
  <si>
    <t>52fe4f48</t>
  </si>
  <si>
    <t>2d836811</t>
  </si>
  <si>
    <t>230000b3</t>
  </si>
  <si>
    <t>fsmash (club)</t>
  </si>
  <si>
    <t>52fe5054</t>
  </si>
  <si>
    <t>fsmash (pan)</t>
  </si>
  <si>
    <t>2c036811</t>
  </si>
  <si>
    <t>19000033</t>
  </si>
  <si>
    <t>52fe5068</t>
  </si>
  <si>
    <t>52fe507c</t>
  </si>
  <si>
    <t>2d02b00f</t>
  </si>
  <si>
    <t>52fe5188</t>
  </si>
  <si>
    <t>fsmash (racket)</t>
  </si>
  <si>
    <t>041a0000</t>
  </si>
  <si>
    <t>0e88c013</t>
  </si>
  <si>
    <t>25800133</t>
  </si>
  <si>
    <t>52fe519c</t>
  </si>
  <si>
    <t>20800133</t>
  </si>
  <si>
    <t>52fe51b0</t>
  </si>
  <si>
    <t>2d02b00c</t>
  </si>
  <si>
    <t>52fe5244</t>
  </si>
  <si>
    <t>2c830813</t>
  </si>
  <si>
    <t>1400110b</t>
  </si>
  <si>
    <t>52fe5258</t>
  </si>
  <si>
    <t>2c03200f</t>
  </si>
  <si>
    <t>14001107</t>
  </si>
  <si>
    <t>52fe526c</t>
  </si>
  <si>
    <t>2d000008</t>
  </si>
  <si>
    <t>07d00514</t>
  </si>
  <si>
    <t>25990011</t>
  </si>
  <si>
    <t>0f001087</t>
  </si>
  <si>
    <t>52fe5280</t>
  </si>
  <si>
    <t>2d800008</t>
  </si>
  <si>
    <t>07d0faec</t>
  </si>
  <si>
    <t>52fe533c</t>
  </si>
  <si>
    <t>019007d0</t>
  </si>
  <si>
    <t>46140013</t>
  </si>
  <si>
    <t>52fe5350</t>
  </si>
  <si>
    <t>0190f830</t>
  </si>
  <si>
    <t>52fe5364</t>
  </si>
  <si>
    <t>01f40320</t>
  </si>
  <si>
    <t>1180010b</t>
  </si>
  <si>
    <t>52fe5378</t>
  </si>
  <si>
    <t>01f4fce0</t>
  </si>
  <si>
    <t>dsmash</t>
  </si>
  <si>
    <t>52fe53e4</t>
  </si>
  <si>
    <t>2c03200e</t>
  </si>
  <si>
    <t>52fe53f8</t>
  </si>
  <si>
    <t>2c82500e</t>
  </si>
  <si>
    <t>52fe540c</t>
  </si>
  <si>
    <t>2d00200e</t>
  </si>
  <si>
    <t>52fe5424</t>
  </si>
  <si>
    <t>2c03200a</t>
  </si>
  <si>
    <t>52fe5438</t>
  </si>
  <si>
    <t>2c82500a</t>
  </si>
  <si>
    <t>52fe544c</t>
  </si>
  <si>
    <t>52fe54b8</t>
  </si>
  <si>
    <t>2c02500f</t>
  </si>
  <si>
    <t>52fe54cc</t>
  </si>
  <si>
    <t>2c82380f</t>
  </si>
  <si>
    <t>52fe5534</t>
  </si>
  <si>
    <t>2c00200e</t>
  </si>
  <si>
    <t>52fe554c</t>
  </si>
  <si>
    <t>2c00200a</t>
  </si>
  <si>
    <t>52fe5594</t>
  </si>
  <si>
    <t>2c00480e</t>
  </si>
  <si>
    <t>04290000</t>
  </si>
  <si>
    <t>52fe55a8</t>
  </si>
  <si>
    <t>03a90000</t>
  </si>
  <si>
    <t>52fe55bc</t>
  </si>
  <si>
    <t>52fe5608</t>
  </si>
  <si>
    <t>2c007803</t>
  </si>
  <si>
    <t>08000087</t>
  </si>
  <si>
    <t>52fe561c</t>
  </si>
  <si>
    <t>06000087</t>
  </si>
  <si>
    <t>52fe564c</t>
  </si>
  <si>
    <t>dair (hits 1,3)</t>
  </si>
  <si>
    <t>dair (hits 2,4)</t>
  </si>
  <si>
    <t>52fe5660</t>
  </si>
  <si>
    <t>52fe5ff4</t>
  </si>
  <si>
    <t>52fe6008</t>
  </si>
  <si>
    <t>52fe601c</t>
  </si>
  <si>
    <t>2d021806</t>
  </si>
  <si>
    <t>52fe6050</t>
  </si>
  <si>
    <t>52fe6054</t>
  </si>
  <si>
    <t>52fe6078</t>
  </si>
  <si>
    <t>52fe6264</t>
  </si>
  <si>
    <t>04b003fe</t>
  </si>
  <si>
    <t>52fe6278</t>
  </si>
  <si>
    <t>2c803806</t>
  </si>
  <si>
    <t>52fe628c</t>
  </si>
  <si>
    <t>52fe62ac</t>
  </si>
  <si>
    <t>52fe62c0</t>
  </si>
  <si>
    <t>2c806808</t>
  </si>
  <si>
    <t>52fe62d4</t>
  </si>
  <si>
    <t>52fe6758</t>
  </si>
  <si>
    <t>52fe676c</t>
  </si>
  <si>
    <t>52fe6780</t>
  </si>
  <si>
    <t>2d021808</t>
  </si>
  <si>
    <t>52fe67fc</t>
  </si>
  <si>
    <t>2c002006</t>
  </si>
  <si>
    <t>52fe6c64</t>
  </si>
  <si>
    <t>09600708</t>
  </si>
  <si>
    <t>52fe6c78</t>
  </si>
  <si>
    <t>09600190</t>
  </si>
  <si>
    <t>52fe6c8c</t>
  </si>
  <si>
    <t>52fe6cd8</t>
  </si>
  <si>
    <t>08980708</t>
  </si>
  <si>
    <t>52fe6cec</t>
  </si>
  <si>
    <t>08980190</t>
  </si>
  <si>
    <t>52fe6d00</t>
  </si>
  <si>
    <t>52fe6d40</t>
  </si>
  <si>
    <t>fthrow (hit 1)</t>
  </si>
  <si>
    <t>2c084803</t>
  </si>
  <si>
    <t>05dc00c8</t>
  </si>
  <si>
    <t>52fe6d54</t>
  </si>
  <si>
    <t>2c883803</t>
  </si>
  <si>
    <t>52fe6d68</t>
  </si>
  <si>
    <t>2d0a5003</t>
  </si>
  <si>
    <t>52fe6d8c</t>
  </si>
  <si>
    <t>16a80000</t>
  </si>
  <si>
    <t>05022000</t>
  </si>
  <si>
    <t>52fe6d98</t>
  </si>
  <si>
    <t>52fe6da8</t>
  </si>
  <si>
    <t>2c032002</t>
  </si>
  <si>
    <t>28320011</t>
  </si>
  <si>
    <t>0500011b</t>
  </si>
  <si>
    <t>52fe6e08</t>
  </si>
  <si>
    <t>438a0000</t>
  </si>
  <si>
    <t>28022000</t>
  </si>
  <si>
    <t>52fe6e14</t>
  </si>
  <si>
    <t>52fe6e2c</t>
  </si>
  <si>
    <t>bthrow (hit 1)</t>
  </si>
  <si>
    <t>0708f95c</t>
  </si>
  <si>
    <t>23320011</t>
  </si>
  <si>
    <t>05000123</t>
  </si>
  <si>
    <t>52fe6e9c</t>
  </si>
  <si>
    <t>2c0e0000</t>
  </si>
  <si>
    <t>52fe6ea8</t>
  </si>
  <si>
    <t>52fe6ec4</t>
  </si>
  <si>
    <t>uthrow (hit 1)</t>
  </si>
  <si>
    <t>28190291</t>
  </si>
  <si>
    <t>52fe6f10</t>
  </si>
  <si>
    <t>36078000</t>
  </si>
  <si>
    <t>52fe6f1c</t>
  </si>
  <si>
    <t>52fe6f30</t>
  </si>
  <si>
    <t>87190291</t>
  </si>
  <si>
    <t>52fe716c</t>
  </si>
  <si>
    <t>552ea79c</t>
  </si>
  <si>
    <t>b4954000</t>
  </si>
  <si>
    <t>0a020047</t>
  </si>
  <si>
    <t>Itm</t>
  </si>
  <si>
    <t>552ea7b8</t>
  </si>
  <si>
    <t>2c000016</t>
  </si>
  <si>
    <t>b4940000</t>
  </si>
  <si>
    <t>16840aa3</t>
  </si>
  <si>
    <t>552ea7e4</t>
  </si>
  <si>
    <t>08e80000</t>
  </si>
  <si>
    <t>0f02048b</t>
  </si>
  <si>
    <t>552ea800</t>
  </si>
  <si>
    <t>container A</t>
  </si>
  <si>
    <t>container A kaboom</t>
  </si>
  <si>
    <t>container B</t>
  </si>
  <si>
    <t>container B kaboom</t>
  </si>
  <si>
    <t>552ea830</t>
  </si>
  <si>
    <t>container C</t>
  </si>
  <si>
    <t>0f00048b</t>
  </si>
  <si>
    <t>container C kaboom</t>
  </si>
  <si>
    <t>552ea86c</t>
  </si>
  <si>
    <t>28140000</t>
  </si>
  <si>
    <t>552ea89c</t>
  </si>
  <si>
    <t>05020007</t>
  </si>
  <si>
    <t>552ea8b8</t>
  </si>
  <si>
    <t>552ea8e8</t>
  </si>
  <si>
    <t>07820087</t>
  </si>
  <si>
    <t>552ea904</t>
  </si>
  <si>
    <t>2d168000</t>
  </si>
  <si>
    <t>0f0404a3</t>
  </si>
  <si>
    <t>552ea960</t>
  </si>
  <si>
    <t>b4968000</t>
  </si>
  <si>
    <t>0f0400a3</t>
  </si>
  <si>
    <t>552ea97c</t>
  </si>
  <si>
    <t>552ea998</t>
  </si>
  <si>
    <t>552ea9c4</t>
  </si>
  <si>
    <t>05025429</t>
  </si>
  <si>
    <t>552ea9dc</t>
  </si>
  <si>
    <t>870c8000</t>
  </si>
  <si>
    <t>0502542a</t>
  </si>
  <si>
    <t>Mr. Saturn</t>
  </si>
  <si>
    <t>Bob-omb?</t>
  </si>
  <si>
    <t>552ea9f8</t>
  </si>
  <si>
    <t>0f20008b</t>
  </si>
  <si>
    <t>552eaa14</t>
  </si>
  <si>
    <t>552eaa4c</t>
  </si>
  <si>
    <t>04380000</t>
  </si>
  <si>
    <t>552eaa68</t>
  </si>
  <si>
    <t>fffd0000</t>
  </si>
  <si>
    <t>b4918000</t>
  </si>
  <si>
    <t>1902002b</t>
  </si>
  <si>
    <t>552eaa84</t>
  </si>
  <si>
    <t>2a940f00</t>
  </si>
  <si>
    <t>1e00002b</t>
  </si>
  <si>
    <t>552eaaa0</t>
  </si>
  <si>
    <t>191600b7</t>
  </si>
  <si>
    <t>Freezie</t>
  </si>
  <si>
    <t>552eaabc</t>
  </si>
  <si>
    <t>03ff0000</t>
  </si>
  <si>
    <t>552eaadc</t>
  </si>
  <si>
    <t>02000000</t>
  </si>
  <si>
    <t>052e0007</t>
  </si>
  <si>
    <t>552eaaf8</t>
  </si>
  <si>
    <t>2c00001c</t>
  </si>
  <si>
    <t>0ce40000</t>
  </si>
  <si>
    <t>050400a3</t>
  </si>
  <si>
    <t>Motion-Sensor Bomb?</t>
  </si>
  <si>
    <t>552eab44</t>
  </si>
  <si>
    <t>552eab64</t>
  </si>
  <si>
    <t>552eab80</t>
  </si>
  <si>
    <t>552eabcc</t>
  </si>
  <si>
    <t>2c004006</t>
  </si>
  <si>
    <t>552eabe4</t>
  </si>
  <si>
    <t>552eac00</t>
  </si>
  <si>
    <t>2c004001</t>
  </si>
  <si>
    <t>01c20000</t>
  </si>
  <si>
    <t>b5190a00</t>
  </si>
  <si>
    <t>0002022b</t>
  </si>
  <si>
    <t>552eac18</t>
  </si>
  <si>
    <t>2c804001</t>
  </si>
  <si>
    <t>552eac34</t>
  </si>
  <si>
    <t>053a3c87</t>
  </si>
  <si>
    <t>Screw Attack</t>
  </si>
  <si>
    <t>552eac58</t>
  </si>
  <si>
    <t>552eac70</t>
  </si>
  <si>
    <t>552eac8c</t>
  </si>
  <si>
    <t>0a020087</t>
  </si>
  <si>
    <t>552eaca8</t>
  </si>
  <si>
    <t>050e000f</t>
  </si>
  <si>
    <t>552eacc4</t>
  </si>
  <si>
    <t>552eace0</t>
  </si>
  <si>
    <t>06180000</t>
  </si>
  <si>
    <t>05020047</t>
  </si>
  <si>
    <t>552eacfc</t>
  </si>
  <si>
    <t>00118000</t>
  </si>
  <si>
    <t>0f02008b</t>
  </si>
  <si>
    <t>Star Rod (thrown)?</t>
  </si>
  <si>
    <t>552ead18</t>
  </si>
  <si>
    <t>0f3e008b</t>
  </si>
  <si>
    <t>Lip's Stick (thrown)?</t>
  </si>
  <si>
    <t>552ead34</t>
  </si>
  <si>
    <t>30190000</t>
  </si>
  <si>
    <t>2302001b</t>
  </si>
  <si>
    <t>Fan (thrown)?</t>
  </si>
  <si>
    <t>552ead50</t>
  </si>
  <si>
    <t>05060063</t>
  </si>
  <si>
    <t>Fire Flower (thrown)?</t>
  </si>
  <si>
    <t>552ead70</t>
  </si>
  <si>
    <t>05000007</t>
  </si>
  <si>
    <t>552ead90</t>
  </si>
  <si>
    <t>552eadb0</t>
  </si>
  <si>
    <t>552eadcc</t>
  </si>
  <si>
    <t>2c002016</t>
  </si>
  <si>
    <t>258c8000</t>
  </si>
  <si>
    <t>3982008b</t>
  </si>
  <si>
    <t>552eade4</t>
  </si>
  <si>
    <t>2c802016</t>
  </si>
  <si>
    <t>3902008b</t>
  </si>
  <si>
    <t>552eadfc</t>
  </si>
  <si>
    <t>2d002016</t>
  </si>
  <si>
    <t>07d0fe00</t>
  </si>
  <si>
    <t>552eae14</t>
  </si>
  <si>
    <t>2d802016</t>
  </si>
  <si>
    <t>07d00200</t>
  </si>
  <si>
    <t>Hammer</t>
  </si>
  <si>
    <t>552eae34</t>
  </si>
  <si>
    <t>2c004008</t>
  </si>
  <si>
    <t>89990000</t>
  </si>
  <si>
    <t>5a00008d</t>
  </si>
  <si>
    <t>552eae5c</t>
  </si>
  <si>
    <t>2c000017</t>
  </si>
  <si>
    <t>190428a3</t>
  </si>
  <si>
    <t>552eae80</t>
  </si>
  <si>
    <t>02260000</t>
  </si>
  <si>
    <t>0000ff9c</t>
  </si>
  <si>
    <t>168f0000</t>
  </si>
  <si>
    <t>190e0063</t>
  </si>
  <si>
    <t>552eae98</t>
  </si>
  <si>
    <t>2c800004</t>
  </si>
  <si>
    <t>0000fbb4</t>
  </si>
  <si>
    <t>Beam Sword (thrown)?</t>
  </si>
  <si>
    <t>Ray Gun shot?</t>
  </si>
  <si>
    <t>552eaeb4</t>
  </si>
  <si>
    <t>03560000</t>
  </si>
  <si>
    <t>0a02024b</t>
  </si>
  <si>
    <t>552eaed0</t>
  </si>
  <si>
    <t>b4878000</t>
  </si>
  <si>
    <t>143e024b</t>
  </si>
  <si>
    <t>Star Rod shot?</t>
  </si>
  <si>
    <t>552eaeec</t>
  </si>
  <si>
    <t>8c258000</t>
  </si>
  <si>
    <t>0002000b</t>
  </si>
  <si>
    <t>552eaf08</t>
  </si>
  <si>
    <t>28190020</t>
  </si>
  <si>
    <t>552eaf24</t>
  </si>
  <si>
    <t>14208000</t>
  </si>
  <si>
    <t>0c82000b</t>
  </si>
  <si>
    <t>552eaf40</t>
  </si>
  <si>
    <t>16990000</t>
  </si>
  <si>
    <t>0f02000b</t>
  </si>
  <si>
    <t>Super Scope shot (lvl 0)</t>
  </si>
  <si>
    <t>Super Scope shot (lvl 1)</t>
  </si>
  <si>
    <t>Super Scope shot (lvl 2)</t>
  </si>
  <si>
    <t>Super Scope shot (lvl 3)</t>
  </si>
  <si>
    <t>552eaf5c</t>
  </si>
  <si>
    <t>Super Scope shot (lvl 4)</t>
  </si>
  <si>
    <t>19168000</t>
  </si>
  <si>
    <t>1182000b</t>
  </si>
  <si>
    <t>Lip's Stick shot</t>
  </si>
  <si>
    <t>552eaf78</t>
  </si>
  <si>
    <t>Super Scope shot (lvl 5)</t>
  </si>
  <si>
    <t>1b968000</t>
  </si>
  <si>
    <t>1402004b</t>
  </si>
  <si>
    <t>552eaf94</t>
  </si>
  <si>
    <t>Super Scope shot (lvl 6)</t>
  </si>
  <si>
    <t>1e168000</t>
  </si>
  <si>
    <t>1682004b</t>
  </si>
  <si>
    <t>552eafb0</t>
  </si>
  <si>
    <t>Super Scope shot (lvl 7)</t>
  </si>
  <si>
    <t>20968000</t>
  </si>
  <si>
    <t>1902004b</t>
  </si>
  <si>
    <t>552eafcc</t>
  </si>
  <si>
    <t>Super Scope shot (lvl 8)</t>
  </si>
  <si>
    <t>2c000018</t>
  </si>
  <si>
    <t>1b82004b</t>
  </si>
  <si>
    <t>552eafe8</t>
  </si>
  <si>
    <t>Super Scope shot (lvl 9)</t>
  </si>
  <si>
    <t>20940000</t>
  </si>
  <si>
    <t>320600a3</t>
  </si>
  <si>
    <t>552eb004</t>
  </si>
  <si>
    <t>0c840023</t>
  </si>
  <si>
    <t>Fire Flower shot?</t>
  </si>
  <si>
    <t>552eb020</t>
  </si>
  <si>
    <t>0f000aa3</t>
  </si>
  <si>
    <t>552eb03c</t>
  </si>
  <si>
    <t>050200ab</t>
  </si>
  <si>
    <t>Barrel Cannon?</t>
  </si>
  <si>
    <t>Flipper (active)</t>
  </si>
  <si>
    <t>Flipper (thrown)?</t>
  </si>
  <si>
    <t>Capsule (thrown)?</t>
  </si>
  <si>
    <t>Capsule (explosion)?</t>
  </si>
  <si>
    <t>Warp Star (descent)</t>
  </si>
  <si>
    <t>Warp Star (explosion)</t>
  </si>
  <si>
    <t>Party Ball (thrown)?</t>
  </si>
  <si>
    <t>Party Ball (explosion)?</t>
  </si>
  <si>
    <t>Green Shell</t>
  </si>
  <si>
    <t>Red Shell</t>
  </si>
  <si>
    <t>2d822807</t>
  </si>
  <si>
    <t>52fe71b0</t>
  </si>
  <si>
    <t>2d82280b</t>
  </si>
  <si>
    <t>52fe7220</t>
  </si>
  <si>
    <t>2d82280f</t>
  </si>
  <si>
    <t>52fe7274</t>
  </si>
  <si>
    <t>2d82280a</t>
  </si>
  <si>
    <t>52fe72ac</t>
  </si>
  <si>
    <t>52fe72ec</t>
  </si>
  <si>
    <t>2d822806</t>
  </si>
  <si>
    <t>Beam Sword dash (hit 1)</t>
  </si>
  <si>
    <t>Beam Sword dash (hit 2)</t>
  </si>
  <si>
    <t>52fe7324</t>
  </si>
  <si>
    <t>G</t>
  </si>
  <si>
    <t>A</t>
  </si>
  <si>
    <t>52fe7384</t>
  </si>
  <si>
    <t>2d822808</t>
  </si>
  <si>
    <t>52fe73bc</t>
  </si>
  <si>
    <t>52fe73e4</t>
  </si>
  <si>
    <t>Home-Run Bat dash (hit 2)</t>
  </si>
  <si>
    <t>Home-Run Bat dash (hit 1)</t>
  </si>
  <si>
    <t>52fe7424</t>
  </si>
  <si>
    <t>Parasol dash (hit 1)</t>
  </si>
  <si>
    <t>Fan dash (hit 1)</t>
  </si>
  <si>
    <t>Star Rod dash (hit 1)</t>
  </si>
  <si>
    <t>Lip's Stick dash (hit 1)</t>
  </si>
  <si>
    <t>Parasol dash (hit 2)</t>
  </si>
  <si>
    <t>Fan dash (hit 2)</t>
  </si>
  <si>
    <t>Star Rod dash (hit 2)</t>
  </si>
  <si>
    <t>Lip's Stick dash (hit 2)</t>
  </si>
  <si>
    <t>52fe7460</t>
  </si>
  <si>
    <t>2d82280d</t>
  </si>
  <si>
    <t>2d822812</t>
  </si>
  <si>
    <t>52fe74ec</t>
  </si>
  <si>
    <t>52fe74b4</t>
  </si>
  <si>
    <t>52fe7514</t>
  </si>
  <si>
    <t>52fe754c</t>
  </si>
  <si>
    <t>2d822802</t>
  </si>
  <si>
    <t>52fe7584</t>
  </si>
  <si>
    <t>52fe75d0</t>
  </si>
  <si>
    <t>2d82280c</t>
  </si>
  <si>
    <t>52fe760c</t>
  </si>
  <si>
    <t>52fe7634</t>
  </si>
  <si>
    <t>52fe7670</t>
  </si>
  <si>
    <t>52fe76a8</t>
  </si>
  <si>
    <t>52fe7708</t>
  </si>
  <si>
    <t>2d822816</t>
  </si>
  <si>
    <t>52fe7750</t>
  </si>
  <si>
    <t>52fe7778</t>
  </si>
  <si>
    <t>52fe77b0</t>
  </si>
  <si>
    <t>2d822804</t>
  </si>
  <si>
    <t>52fe77e0</t>
  </si>
  <si>
    <t>2d822809</t>
  </si>
  <si>
    <t>52fe783c</t>
  </si>
  <si>
    <t>52fe7880</t>
  </si>
  <si>
    <t>52fe78a8</t>
  </si>
  <si>
    <t>52fe7910</t>
  </si>
  <si>
    <t>2c036803</t>
  </si>
  <si>
    <t>280a0014</t>
  </si>
  <si>
    <t>0f0c008f</t>
  </si>
  <si>
    <t>52fe7a24</t>
  </si>
  <si>
    <t>32168013</t>
  </si>
  <si>
    <t>52fe7a38</t>
  </si>
  <si>
    <t>52fe7a4c</t>
  </si>
  <si>
    <t>41168013</t>
  </si>
  <si>
    <t>52fe7a60</t>
  </si>
  <si>
    <t>52fe7ab0</t>
  </si>
  <si>
    <t>52fe7ac4</t>
  </si>
  <si>
    <t>52fe7ad8</t>
  </si>
  <si>
    <t>52fe7aec</t>
  </si>
  <si>
    <t>52fe7f7b</t>
  </si>
  <si>
    <t>52fe7fa0</t>
  </si>
  <si>
    <t>52fe7fc8</t>
  </si>
  <si>
    <t>52fe7ff0</t>
  </si>
  <si>
    <t>52fe8018</t>
  </si>
  <si>
    <t>52fe8040</t>
  </si>
  <si>
    <t>lower body</t>
  </si>
  <si>
    <t>upper body</t>
  </si>
  <si>
    <t>52fe8068</t>
  </si>
  <si>
    <t>52fe8090</t>
  </si>
  <si>
    <t>52fe80b8</t>
  </si>
  <si>
    <t>right shoulder</t>
  </si>
  <si>
    <t>left shoulder</t>
  </si>
  <si>
    <t>52fe80e0</t>
  </si>
  <si>
    <t>52fe8108</t>
  </si>
  <si>
    <t>52fe8130</t>
  </si>
  <si>
    <t>52fe8158</t>
  </si>
  <si>
    <t>52fe8180</t>
  </si>
  <si>
    <t>bum</t>
  </si>
  <si>
    <t>542a2674</t>
  </si>
  <si>
    <t>2c020807</t>
  </si>
  <si>
    <t>542a2688</t>
  </si>
  <si>
    <t>2c820807</t>
  </si>
  <si>
    <t>542a269c</t>
  </si>
  <si>
    <t>2d020807</t>
  </si>
  <si>
    <t>542a26ec</t>
  </si>
  <si>
    <t>2c02080b</t>
  </si>
  <si>
    <t>542a2700</t>
  </si>
  <si>
    <t>2c82080b</t>
  </si>
  <si>
    <t>542a2714</t>
  </si>
  <si>
    <t>2d02080b</t>
  </si>
  <si>
    <t>542a2764</t>
  </si>
  <si>
    <t>2c02080f</t>
  </si>
  <si>
    <t>542a2778</t>
  </si>
  <si>
    <t>2c82080f</t>
  </si>
  <si>
    <t>542a278c</t>
  </si>
  <si>
    <t>2d02080f</t>
  </si>
  <si>
    <t>542a27dc</t>
  </si>
  <si>
    <t>2c02080d</t>
  </si>
  <si>
    <t>542a27f0</t>
  </si>
  <si>
    <t>2c82080c</t>
  </si>
  <si>
    <t>542a2804</t>
  </si>
  <si>
    <t>542a2904</t>
  </si>
  <si>
    <t>542a2918</t>
  </si>
  <si>
    <t>542a292c</t>
  </si>
  <si>
    <t>542a2968</t>
  </si>
  <si>
    <t>2c02080c</t>
  </si>
  <si>
    <t>542a297c</t>
  </si>
  <si>
    <t>542a2990</t>
  </si>
  <si>
    <t>2d02080c</t>
  </si>
  <si>
    <t>542a29cc</t>
  </si>
  <si>
    <t>2c020814</t>
  </si>
  <si>
    <t>542a29e0</t>
  </si>
  <si>
    <t>2c820814</t>
  </si>
  <si>
    <t>542a29f4</t>
  </si>
  <si>
    <t>2d020814</t>
  </si>
  <si>
    <t>542a2a6c</t>
  </si>
  <si>
    <t>2c020810</t>
  </si>
  <si>
    <t>542a2a80</t>
  </si>
  <si>
    <t>2c82080e</t>
  </si>
  <si>
    <t>542a2a94</t>
  </si>
  <si>
    <t>542a2ae0</t>
  </si>
  <si>
    <t>542a2af4</t>
  </si>
  <si>
    <t>2c820806</t>
  </si>
  <si>
    <t>542a2b08</t>
  </si>
  <si>
    <t>2d020806</t>
  </si>
  <si>
    <t>542a2b6c</t>
  </si>
  <si>
    <t>542a2b80</t>
  </si>
  <si>
    <t>2c82080d</t>
  </si>
  <si>
    <t>542a2b94</t>
  </si>
  <si>
    <t>2d02080d</t>
  </si>
  <si>
    <t>542a2bf8</t>
  </si>
  <si>
    <t>2c020812</t>
  </si>
  <si>
    <t>542a2c0c</t>
  </si>
  <si>
    <t>2c820812</t>
  </si>
  <si>
    <t>542a2c20</t>
  </si>
  <si>
    <t>2d020812</t>
  </si>
  <si>
    <t>542a2c84</t>
  </si>
  <si>
    <t>542a2cac</t>
  </si>
  <si>
    <t>542a2c98</t>
  </si>
  <si>
    <t>542a2d38</t>
  </si>
  <si>
    <t>2c020804</t>
  </si>
  <si>
    <t>542a2d88</t>
  </si>
  <si>
    <t>2c020802</t>
  </si>
  <si>
    <t>542a2d9c</t>
  </si>
  <si>
    <t>2c820802</t>
  </si>
  <si>
    <t>542a2db0</t>
  </si>
  <si>
    <t>2d020802</t>
  </si>
  <si>
    <t>542a2dec</t>
  </si>
  <si>
    <t>542a2e00</t>
  </si>
  <si>
    <t>542a2e14</t>
  </si>
  <si>
    <t>542a2e50</t>
  </si>
  <si>
    <t>542a2e64</t>
  </si>
  <si>
    <t>2c82080a</t>
  </si>
  <si>
    <t>542a2e78</t>
  </si>
  <si>
    <t>2d02080a</t>
  </si>
  <si>
    <t>542a2ec8</t>
  </si>
  <si>
    <t>2d020808</t>
  </si>
  <si>
    <t>542a2edc</t>
  </si>
  <si>
    <t>542a2ef0</t>
  </si>
  <si>
    <t>542a2f38</t>
  </si>
  <si>
    <t>542a2f4c</t>
  </si>
  <si>
    <t>542a2f60</t>
  </si>
  <si>
    <t>542a2fbc</t>
  </si>
  <si>
    <t>542a2fd0</t>
  </si>
  <si>
    <t>542a2fe4</t>
  </si>
  <si>
    <t>542a3040</t>
  </si>
  <si>
    <t>542a3054</t>
  </si>
  <si>
    <t>542a3068</t>
  </si>
  <si>
    <t>542a30c4</t>
  </si>
  <si>
    <t>542a30d8</t>
  </si>
  <si>
    <t>542a30ec</t>
  </si>
  <si>
    <t>542a3158</t>
  </si>
  <si>
    <t>542a316c</t>
  </si>
  <si>
    <t>2c820804</t>
  </si>
  <si>
    <t>542a3180</t>
  </si>
  <si>
    <t>2d020804</t>
  </si>
  <si>
    <t>542a31a0</t>
  </si>
  <si>
    <t>542a31b4</t>
  </si>
  <si>
    <t>542a31c8</t>
  </si>
  <si>
    <t>542a31e8</t>
  </si>
  <si>
    <t>542a31fc</t>
  </si>
  <si>
    <t>542a3210</t>
  </si>
  <si>
    <t>542a3230</t>
  </si>
  <si>
    <t>542a3244</t>
  </si>
  <si>
    <t>542a3258</t>
  </si>
  <si>
    <t>542a3288</t>
  </si>
  <si>
    <t>542a32d8</t>
  </si>
  <si>
    <t>542a361c</t>
  </si>
  <si>
    <t>2c022001</t>
  </si>
  <si>
    <t>NS (grab)</t>
  </si>
  <si>
    <t>542a3630</t>
  </si>
  <si>
    <t>2c822001</t>
  </si>
  <si>
    <t>000005dc</t>
  </si>
  <si>
    <t>542a3644</t>
  </si>
  <si>
    <t>2d022001</t>
  </si>
  <si>
    <t>000007d0</t>
  </si>
  <si>
    <t>542a3638</t>
  </si>
  <si>
    <t>542a369c</t>
  </si>
  <si>
    <t>542a36b4</t>
  </si>
  <si>
    <t>542a36c0</t>
  </si>
  <si>
    <t>88800004</t>
  </si>
  <si>
    <t>NS (?)</t>
  </si>
  <si>
    <t>NS (throw)</t>
  </si>
  <si>
    <t>542a37b0</t>
  </si>
  <si>
    <t>542a37c4</t>
  </si>
  <si>
    <t>057805dc</t>
  </si>
  <si>
    <t>542a3860</t>
  </si>
  <si>
    <t>542a3874</t>
  </si>
  <si>
    <t>SS (air?)</t>
  </si>
  <si>
    <t>SS (ground?)</t>
  </si>
  <si>
    <t>542a394c</t>
  </si>
  <si>
    <t>28188013</t>
  </si>
  <si>
    <t>1900290b</t>
  </si>
  <si>
    <t>DS (air)</t>
  </si>
  <si>
    <t>DS (ground)</t>
  </si>
  <si>
    <t>542a39e0</t>
  </si>
  <si>
    <t>28180013</t>
  </si>
  <si>
    <t>1700290b</t>
  </si>
  <si>
    <t>542a3a90</t>
  </si>
  <si>
    <t>US</t>
  </si>
  <si>
    <t>16820c07</t>
  </si>
  <si>
    <t>542a3aac</t>
  </si>
  <si>
    <t>542a3b74</t>
  </si>
  <si>
    <t>DS (stars)</t>
  </si>
  <si>
    <t>19020c07</t>
  </si>
  <si>
    <t>542a4128</t>
  </si>
  <si>
    <t>04000007</t>
  </si>
  <si>
    <t>542a413c</t>
  </si>
  <si>
    <t>2c804803</t>
  </si>
  <si>
    <t>542a4188</t>
  </si>
  <si>
    <t>04000087</t>
  </si>
  <si>
    <t>542a419c</t>
  </si>
  <si>
    <t>2c808005</t>
  </si>
  <si>
    <t>542a4214</t>
  </si>
  <si>
    <t>05fd0951</t>
  </si>
  <si>
    <t>0780010b</t>
  </si>
  <si>
    <t>542a4228</t>
  </si>
  <si>
    <t>05fd00ff</t>
  </si>
  <si>
    <t>542a4278</t>
  </si>
  <si>
    <t>14000087</t>
  </si>
  <si>
    <t>542a428c</t>
  </si>
  <si>
    <t>03e80190</t>
  </si>
  <si>
    <t>23140013</t>
  </si>
  <si>
    <t>542a42a0</t>
  </si>
  <si>
    <t>2d00700d</t>
  </si>
  <si>
    <t>04b00258</t>
  </si>
  <si>
    <t>1e140013</t>
  </si>
  <si>
    <t>542a42e4</t>
  </si>
  <si>
    <t>542a42f8</t>
  </si>
  <si>
    <t>2c80700c</t>
  </si>
  <si>
    <t>542a430c</t>
  </si>
  <si>
    <t>2d00700c</t>
  </si>
  <si>
    <t>542a4350</t>
  </si>
  <si>
    <t>542a4364</t>
  </si>
  <si>
    <t>542a4378</t>
  </si>
  <si>
    <t>2d00700b</t>
  </si>
  <si>
    <t>542a43d0</t>
  </si>
  <si>
    <t>2c00a00a</t>
  </si>
  <si>
    <t>320a0013</t>
  </si>
  <si>
    <t>2400008b</t>
  </si>
  <si>
    <t>542a43e4</t>
  </si>
  <si>
    <t>2c80a80a</t>
  </si>
  <si>
    <t>542a43f8</t>
  </si>
  <si>
    <t>2d00000a</t>
  </si>
  <si>
    <t>542a4454</t>
  </si>
  <si>
    <t>ff560000</t>
  </si>
  <si>
    <t>0e190c93</t>
  </si>
  <si>
    <t>542a4468</t>
  </si>
  <si>
    <t>ffb00000</t>
  </si>
  <si>
    <t>542a447c</t>
  </si>
  <si>
    <t>2d00a80a</t>
  </si>
  <si>
    <t>542a4528</t>
  </si>
  <si>
    <t>2c013010</t>
  </si>
  <si>
    <t>b4978013</t>
  </si>
  <si>
    <t>1000010b</t>
  </si>
  <si>
    <t>542a453c</t>
  </si>
  <si>
    <t>2c813010</t>
  </si>
  <si>
    <t>542a4550</t>
  </si>
  <si>
    <t>542a45f8</t>
  </si>
  <si>
    <t>2c01300e</t>
  </si>
  <si>
    <t>259b0013</t>
  </si>
  <si>
    <t>0d00010b</t>
  </si>
  <si>
    <t>542a460c</t>
  </si>
  <si>
    <t>2c81280e</t>
  </si>
  <si>
    <t>542a4694</t>
  </si>
  <si>
    <t>0f12c013</t>
  </si>
  <si>
    <t>542a46a8</t>
  </si>
  <si>
    <t>2c80a80e</t>
  </si>
  <si>
    <t>542a46bc</t>
  </si>
  <si>
    <t>2d00a80e</t>
  </si>
  <si>
    <t>0f0f0013</t>
  </si>
  <si>
    <t>542a4724</t>
  </si>
  <si>
    <t>2c00a00c</t>
  </si>
  <si>
    <t>542a4738</t>
  </si>
  <si>
    <t>2c80a80c</t>
  </si>
  <si>
    <t>542a474c</t>
  </si>
  <si>
    <t>2d00a80c</t>
  </si>
  <si>
    <t>542a47e0</t>
  </si>
  <si>
    <t>2c00700e</t>
  </si>
  <si>
    <t>542a47f4</t>
  </si>
  <si>
    <t>2c80380e</t>
  </si>
  <si>
    <t>542a4808</t>
  </si>
  <si>
    <t>542a4820</t>
  </si>
  <si>
    <t>542a4834</t>
  </si>
  <si>
    <t>2c80380a</t>
  </si>
  <si>
    <t>542a4848</t>
  </si>
  <si>
    <t>542a48ac</t>
  </si>
  <si>
    <t>2c015011</t>
  </si>
  <si>
    <t>542a4900</t>
  </si>
  <si>
    <t>2c00a007</t>
  </si>
  <si>
    <t>542a4914</t>
  </si>
  <si>
    <t>2c80a807</t>
  </si>
  <si>
    <t>542a4928</t>
  </si>
  <si>
    <t>2d00a807</t>
  </si>
  <si>
    <t>542a4958</t>
  </si>
  <si>
    <t>2c00a006</t>
  </si>
  <si>
    <t>542a496c</t>
  </si>
  <si>
    <t>2c80a806</t>
  </si>
  <si>
    <t>542a4980</t>
  </si>
  <si>
    <t>2d00a806</t>
  </si>
  <si>
    <t>542a49b0</t>
  </si>
  <si>
    <t>bair (hit 3)</t>
  </si>
  <si>
    <t>2c00a005</t>
  </si>
  <si>
    <t>542a49c4</t>
  </si>
  <si>
    <t>2c80a805</t>
  </si>
  <si>
    <t>542a49d8</t>
  </si>
  <si>
    <t>2d00a805</t>
  </si>
  <si>
    <t>542a4a08</t>
  </si>
  <si>
    <t>bair (hit 4)</t>
  </si>
  <si>
    <t>2c00a004</t>
  </si>
  <si>
    <t>542a4a1c</t>
  </si>
  <si>
    <t>2c80a804</t>
  </si>
  <si>
    <t>542a4a30</t>
  </si>
  <si>
    <t>2d00a804</t>
  </si>
  <si>
    <t>542a4a74</t>
  </si>
  <si>
    <t>2c00a00d</t>
  </si>
  <si>
    <t>0c80010b</t>
  </si>
  <si>
    <t>542a4a88</t>
  </si>
  <si>
    <t>2c80a80d</t>
  </si>
  <si>
    <t>542a4aec</t>
  </si>
  <si>
    <t>2c007004</t>
  </si>
  <si>
    <t>87168013</t>
  </si>
  <si>
    <t>0280010b</t>
  </si>
  <si>
    <t>542a4b00</t>
  </si>
  <si>
    <t>2c803804</t>
  </si>
  <si>
    <t>542a5304</t>
  </si>
  <si>
    <t>06400453</t>
  </si>
  <si>
    <t>542a5318</t>
  </si>
  <si>
    <t>542a534c</t>
  </si>
  <si>
    <t>542a5360</t>
  </si>
  <si>
    <t>542a54b4</t>
  </si>
  <si>
    <t>04fe0bb8</t>
  </si>
  <si>
    <t>542a54c8</t>
  </si>
  <si>
    <t>2c800006</t>
  </si>
  <si>
    <t>04fe05dc</t>
  </si>
  <si>
    <t>542a54dc</t>
  </si>
  <si>
    <t>542a5524</t>
  </si>
  <si>
    <t>04feec78</t>
  </si>
  <si>
    <t>542a5538</t>
  </si>
  <si>
    <t>04fef254</t>
  </si>
  <si>
    <t>542a554c</t>
  </si>
  <si>
    <t>04fefa24</t>
  </si>
  <si>
    <t>542a5950</t>
  </si>
  <si>
    <t>2c01300c</t>
  </si>
  <si>
    <t>b4990c93</t>
  </si>
  <si>
    <t>542a5964</t>
  </si>
  <si>
    <t>2c81300c</t>
  </si>
  <si>
    <t>542a59fc</t>
  </si>
  <si>
    <t>542a5a10</t>
  </si>
  <si>
    <t>00fa0000</t>
  </si>
  <si>
    <t>542a5c64</t>
  </si>
  <si>
    <t>2c022000</t>
  </si>
  <si>
    <t>0000fc7c</t>
  </si>
  <si>
    <t>00200089</t>
  </si>
  <si>
    <t>542a5c78</t>
  </si>
  <si>
    <t>2c822000</t>
  </si>
  <si>
    <t>542a5c8c</t>
  </si>
  <si>
    <t>2d013000</t>
  </si>
  <si>
    <t>542a5ca0</t>
  </si>
  <si>
    <t>542a5d20</t>
  </si>
  <si>
    <t>542a5d34</t>
  </si>
  <si>
    <t>542a5d48</t>
  </si>
  <si>
    <t>542a5dc0</t>
  </si>
  <si>
    <t>2c093003</t>
  </si>
  <si>
    <t>00000027</t>
  </si>
  <si>
    <t>542a5de4</t>
  </si>
  <si>
    <t>16908000</t>
  </si>
  <si>
    <t>14022000</t>
  </si>
  <si>
    <t>542a5df0</t>
  </si>
  <si>
    <t>542a5e70</t>
  </si>
  <si>
    <t>542a5e7c</t>
  </si>
  <si>
    <t>542a5f18</t>
  </si>
  <si>
    <t>88000005</t>
  </si>
  <si>
    <t>2d0ac000</t>
  </si>
  <si>
    <t>20822000</t>
  </si>
  <si>
    <t>542a5f24</t>
  </si>
  <si>
    <t>542a5f90</t>
  </si>
  <si>
    <t>28050000</t>
  </si>
  <si>
    <t>3c022000</t>
  </si>
  <si>
    <t>542a5f9c</t>
  </si>
  <si>
    <t>542a6220</t>
  </si>
  <si>
    <t>2d80c007</t>
  </si>
  <si>
    <t>542a6268</t>
  </si>
  <si>
    <t>2d80c00b</t>
  </si>
  <si>
    <t>542a62cc</t>
  </si>
  <si>
    <t>2d80c00f</t>
  </si>
  <si>
    <t>542a633c</t>
  </si>
  <si>
    <t>2d80c00a</t>
  </si>
  <si>
    <t>542a6384</t>
  </si>
  <si>
    <t>2d80c006</t>
  </si>
  <si>
    <t>542a63c0</t>
  </si>
  <si>
    <t>542a641c</t>
  </si>
  <si>
    <t>2d80c008</t>
  </si>
  <si>
    <t>542a6468</t>
  </si>
  <si>
    <t>542a64a4</t>
  </si>
  <si>
    <t>542a64e0</t>
  </si>
  <si>
    <t>2d80c00d</t>
  </si>
  <si>
    <t>542a652c</t>
  </si>
  <si>
    <t>2d80c012</t>
  </si>
  <si>
    <t>542a657c</t>
  </si>
  <si>
    <t>542a65bc</t>
  </si>
  <si>
    <t>05780dac</t>
  </si>
  <si>
    <t>542a65d0</t>
  </si>
  <si>
    <t>057809c4</t>
  </si>
  <si>
    <t>542a65e4</t>
  </si>
  <si>
    <t>542a6640</t>
  </si>
  <si>
    <t>542a668c</t>
  </si>
  <si>
    <t>2d80c00c</t>
  </si>
  <si>
    <t>542a66dc</t>
  </si>
  <si>
    <t>542a671c</t>
  </si>
  <si>
    <t>542a675c</t>
  </si>
  <si>
    <t>542a67b8</t>
  </si>
  <si>
    <t>2d80c016</t>
  </si>
  <si>
    <t>542a6810</t>
  </si>
  <si>
    <t>542a684c</t>
  </si>
  <si>
    <t>2d80c004</t>
  </si>
  <si>
    <t>542a6888</t>
  </si>
  <si>
    <t>2d80c009</t>
  </si>
  <si>
    <t>542a68e0</t>
  </si>
  <si>
    <t>542a6934</t>
  </si>
  <si>
    <t>542a6a50</t>
  </si>
  <si>
    <t>542a6a64</t>
  </si>
  <si>
    <t>542a6a78</t>
  </si>
  <si>
    <t>542a6a8c</t>
  </si>
  <si>
    <t>542a6adc</t>
  </si>
  <si>
    <t>542a6af0</t>
  </si>
  <si>
    <t>542a6b04</t>
  </si>
  <si>
    <t>542a6b18</t>
  </si>
  <si>
    <t>Screw Attack 1</t>
  </si>
  <si>
    <t>Screw Attack 2</t>
  </si>
  <si>
    <t>542a6f48</t>
  </si>
  <si>
    <t>542a6f70</t>
  </si>
  <si>
    <t>542a6f98</t>
  </si>
  <si>
    <t>542a6fc0</t>
  </si>
  <si>
    <t>nose</t>
  </si>
  <si>
    <t>542a6fe8</t>
  </si>
  <si>
    <t>542a7010</t>
  </si>
  <si>
    <t>542a7038</t>
  </si>
  <si>
    <t>542a7060</t>
  </si>
  <si>
    <t>542a7088</t>
  </si>
  <si>
    <t>542a70b0</t>
  </si>
  <si>
    <t>542a70d8</t>
  </si>
  <si>
    <t>542a7100</t>
  </si>
  <si>
    <t>542a7128</t>
  </si>
  <si>
    <t>right arm</t>
  </si>
  <si>
    <t>left arm</t>
  </si>
  <si>
    <t>5137295c</t>
  </si>
  <si>
    <t>51372970</t>
  </si>
  <si>
    <t>51372984</t>
  </si>
  <si>
    <t>513729d4</t>
  </si>
  <si>
    <t>513729e8</t>
  </si>
  <si>
    <t>513729fc</t>
  </si>
  <si>
    <t>51372a4c</t>
  </si>
  <si>
    <t>51372a60</t>
  </si>
  <si>
    <t>51372a74</t>
  </si>
  <si>
    <t>51372ac4</t>
  </si>
  <si>
    <t>51372ad8</t>
  </si>
  <si>
    <t>51372aec</t>
  </si>
  <si>
    <t>51372bec</t>
  </si>
  <si>
    <t>51372c00</t>
  </si>
  <si>
    <t>51372c14</t>
  </si>
  <si>
    <t>51372c50</t>
  </si>
  <si>
    <t>51372c64</t>
  </si>
  <si>
    <t>51372c78</t>
  </si>
  <si>
    <t>51372cb4</t>
  </si>
  <si>
    <t>51372cc8</t>
  </si>
  <si>
    <t>51372cdc</t>
  </si>
  <si>
    <t>51372d54</t>
  </si>
  <si>
    <t>51372d68</t>
  </si>
  <si>
    <t>51372d7c</t>
  </si>
  <si>
    <t>51372dc8</t>
  </si>
  <si>
    <t>51372ddc</t>
  </si>
  <si>
    <t>51372df0</t>
  </si>
  <si>
    <t>51372e54</t>
  </si>
  <si>
    <t>51372e68</t>
  </si>
  <si>
    <t>51372e7c</t>
  </si>
  <si>
    <t>51372ee0</t>
  </si>
  <si>
    <t>51372ef4</t>
  </si>
  <si>
    <t>51372f08</t>
  </si>
  <si>
    <t>51372f6c</t>
  </si>
  <si>
    <t>51372f80</t>
  </si>
  <si>
    <t>51372f94</t>
  </si>
  <si>
    <t>51373020</t>
  </si>
  <si>
    <t>51373070</t>
  </si>
  <si>
    <t>51373084</t>
  </si>
  <si>
    <t>51373098</t>
  </si>
  <si>
    <t>513730d4</t>
  </si>
  <si>
    <t>513730e8</t>
  </si>
  <si>
    <t>513730fc</t>
  </si>
  <si>
    <t>51373138</t>
  </si>
  <si>
    <t>5137314c</t>
  </si>
  <si>
    <t>51373160</t>
  </si>
  <si>
    <t>513731b0</t>
  </si>
  <si>
    <t>513731c4</t>
  </si>
  <si>
    <t>513731d8</t>
  </si>
  <si>
    <t>51373220</t>
  </si>
  <si>
    <t>51373234</t>
  </si>
  <si>
    <t>51373248</t>
  </si>
  <si>
    <t>513732a4</t>
  </si>
  <si>
    <t>513732b8</t>
  </si>
  <si>
    <t>513732cc</t>
  </si>
  <si>
    <t>51373328</t>
  </si>
  <si>
    <t>5137333c</t>
  </si>
  <si>
    <t>51373350</t>
  </si>
  <si>
    <t>513733ac</t>
  </si>
  <si>
    <t>513733c0</t>
  </si>
  <si>
    <t>513733d4</t>
  </si>
  <si>
    <t>51373440</t>
  </si>
  <si>
    <t>51373454</t>
  </si>
  <si>
    <t>51373468</t>
  </si>
  <si>
    <t>51373488</t>
  </si>
  <si>
    <t>5137349c</t>
  </si>
  <si>
    <t>513734b0</t>
  </si>
  <si>
    <t>513734d0</t>
  </si>
  <si>
    <t>513734e4</t>
  </si>
  <si>
    <t>513734f8</t>
  </si>
  <si>
    <t>51373518</t>
  </si>
  <si>
    <t>5137352c</t>
  </si>
  <si>
    <t>51373540</t>
  </si>
  <si>
    <t>51373570</t>
  </si>
  <si>
    <t>513735c0</t>
  </si>
  <si>
    <t>51373994</t>
  </si>
  <si>
    <t>06a40960</t>
  </si>
  <si>
    <t>513739a8</t>
  </si>
  <si>
    <t>513739bc</t>
  </si>
  <si>
    <t>06a40fa0</t>
  </si>
  <si>
    <t>513739d0</t>
  </si>
  <si>
    <t>06a415e0</t>
  </si>
  <si>
    <t>51373a24</t>
  </si>
  <si>
    <t>51373a40</t>
  </si>
  <si>
    <t>SS (bite)</t>
  </si>
  <si>
    <t>51373ae8</t>
  </si>
  <si>
    <t>8800000b</t>
  </si>
  <si>
    <t>0f050000</t>
  </si>
  <si>
    <t>51373af4</t>
  </si>
  <si>
    <t>00050000</t>
  </si>
  <si>
    <t>51373b08</t>
  </si>
  <si>
    <t>51373b94</t>
  </si>
  <si>
    <t>51373ba0</t>
  </si>
  <si>
    <t>51373c58</t>
  </si>
  <si>
    <t>51373c64</t>
  </si>
  <si>
    <t>51373d10</t>
  </si>
  <si>
    <t>076cfc18</t>
  </si>
  <si>
    <t>2d000d23</t>
  </si>
  <si>
    <t>51373d24</t>
  </si>
  <si>
    <t>076c07d0</t>
  </si>
  <si>
    <t>51373d84</t>
  </si>
  <si>
    <t>51373d98</t>
  </si>
  <si>
    <t>51373dcc</t>
  </si>
  <si>
    <t>190c008f</t>
  </si>
  <si>
    <t>51373de0</t>
  </si>
  <si>
    <t>51373e6c</t>
  </si>
  <si>
    <t>08fc0000</t>
  </si>
  <si>
    <t>51373eb8</t>
  </si>
  <si>
    <t>51373edc</t>
  </si>
  <si>
    <t>51373f7c</t>
  </si>
  <si>
    <t>0514fe70</t>
  </si>
  <si>
    <t>26120013</t>
  </si>
  <si>
    <t>1680148b</t>
  </si>
  <si>
    <t>51373fc8</t>
  </si>
  <si>
    <t>51373fe0</t>
  </si>
  <si>
    <t>DS (landing?)</t>
  </si>
  <si>
    <t>05dcfe70</t>
  </si>
  <si>
    <t>1e00148a</t>
  </si>
  <si>
    <t>51374110</t>
  </si>
  <si>
    <t>06040023</t>
  </si>
  <si>
    <t>513747ac</t>
  </si>
  <si>
    <t>513747c0</t>
  </si>
  <si>
    <t>513747d4</t>
  </si>
  <si>
    <t>2d00f805</t>
  </si>
  <si>
    <t>51374820</t>
  </si>
  <si>
    <t>51374834</t>
  </si>
  <si>
    <t>51374848</t>
  </si>
  <si>
    <t>2d01e806</t>
  </si>
  <si>
    <t>513748a4</t>
  </si>
  <si>
    <t>2c00080b</t>
  </si>
  <si>
    <t>0fa00bb8</t>
  </si>
  <si>
    <t>513748b8</t>
  </si>
  <si>
    <t>2c80080b</t>
  </si>
  <si>
    <t>513748e4</t>
  </si>
  <si>
    <t>0fa00dac</t>
  </si>
  <si>
    <t>51374984</t>
  </si>
  <si>
    <t>0e80008b</t>
  </si>
  <si>
    <t>51374998</t>
  </si>
  <si>
    <t>2c81300d</t>
  </si>
  <si>
    <t>513749ac</t>
  </si>
  <si>
    <t>2d01100f</t>
  </si>
  <si>
    <t>51374a04</t>
  </si>
  <si>
    <t>2c00f80e</t>
  </si>
  <si>
    <t>51374a18</t>
  </si>
  <si>
    <t>51374a2c</t>
  </si>
  <si>
    <t>51374a98</t>
  </si>
  <si>
    <t>0f80008b</t>
  </si>
  <si>
    <t>51374aac</t>
  </si>
  <si>
    <t>2c81300b</t>
  </si>
  <si>
    <t>1000008b</t>
  </si>
  <si>
    <t>51374ac0</t>
  </si>
  <si>
    <t>51374b00</t>
  </si>
  <si>
    <t>140c008f</t>
  </si>
  <si>
    <t>51374b14</t>
  </si>
  <si>
    <t>51374b54</t>
  </si>
  <si>
    <t>078c000b</t>
  </si>
  <si>
    <t>51374b68</t>
  </si>
  <si>
    <t>2c81e80d</t>
  </si>
  <si>
    <t>51374b94</t>
  </si>
  <si>
    <t>2c01300a</t>
  </si>
  <si>
    <t>060c000b</t>
  </si>
  <si>
    <t>51374ba8</t>
  </si>
  <si>
    <t>2c81100a</t>
  </si>
  <si>
    <t>51374c38</t>
  </si>
  <si>
    <t>2c017818</t>
  </si>
  <si>
    <t>0f000123</t>
  </si>
  <si>
    <t>51374c4c</t>
  </si>
  <si>
    <t>2c818018</t>
  </si>
  <si>
    <t>51374cf4</t>
  </si>
  <si>
    <t>2d158013</t>
  </si>
  <si>
    <t>140c0123</t>
  </si>
  <si>
    <t>51374d08</t>
  </si>
  <si>
    <t>51374d34</t>
  </si>
  <si>
    <t>0c80fc18</t>
  </si>
  <si>
    <t>51374d48</t>
  </si>
  <si>
    <t>2c80080c</t>
  </si>
  <si>
    <t>0c8003e8</t>
  </si>
  <si>
    <t>51374e3c</t>
  </si>
  <si>
    <t>03e8f060</t>
  </si>
  <si>
    <t>51374e50</t>
  </si>
  <si>
    <t>51374e64</t>
  </si>
  <si>
    <t>10ccf510</t>
  </si>
  <si>
    <t>51374e78</t>
  </si>
  <si>
    <t>10cc0af0</t>
  </si>
  <si>
    <t>51374ea8</t>
  </si>
  <si>
    <t>2d230013</t>
  </si>
  <si>
    <t>51374f20</t>
  </si>
  <si>
    <t>51374f74</t>
  </si>
  <si>
    <t>51374f88</t>
  </si>
  <si>
    <t>2c81100c</t>
  </si>
  <si>
    <t>51374f9c</t>
  </si>
  <si>
    <t>2d01e00b</t>
  </si>
  <si>
    <t>51374ff0</t>
  </si>
  <si>
    <t>2c00e80d</t>
  </si>
  <si>
    <t>0258fce0</t>
  </si>
  <si>
    <t>0c8c010f</t>
  </si>
  <si>
    <t>51375008</t>
  </si>
  <si>
    <t>2c00e809</t>
  </si>
  <si>
    <t>0c8c008f</t>
  </si>
  <si>
    <t>5137505c</t>
  </si>
  <si>
    <t>513750b4</t>
  </si>
  <si>
    <t>dair (hits 1-9)</t>
  </si>
  <si>
    <t>2c00f003</t>
  </si>
  <si>
    <t>513751c8</t>
  </si>
  <si>
    <t>03e8f830</t>
  </si>
  <si>
    <t>0a078010</t>
  </si>
  <si>
    <t>1d0c010f</t>
  </si>
  <si>
    <t>513751dc</t>
  </si>
  <si>
    <t>03e807d0</t>
  </si>
  <si>
    <t>51375a00</t>
  </si>
  <si>
    <t>51375a14</t>
  </si>
  <si>
    <t>51375a28</t>
  </si>
  <si>
    <t>51375a5c</t>
  </si>
  <si>
    <t>51375a70</t>
  </si>
  <si>
    <t>51375a84</t>
  </si>
  <si>
    <t>SFX Size</t>
  </si>
  <si>
    <t>M</t>
  </si>
  <si>
    <t>S</t>
  </si>
  <si>
    <t>L</t>
  </si>
  <si>
    <t>H</t>
  </si>
  <si>
    <t>SFX Type</t>
  </si>
  <si>
    <t>Bat</t>
  </si>
  <si>
    <t>Paper</t>
  </si>
  <si>
    <t>Punch</t>
  </si>
  <si>
    <t>Kick</t>
  </si>
  <si>
    <t>Shell</t>
  </si>
  <si>
    <t>Burn</t>
  </si>
  <si>
    <t>Shock</t>
  </si>
  <si>
    <t>Chew</t>
  </si>
  <si>
    <t>Ice</t>
  </si>
  <si>
    <t>51375bc8</t>
  </si>
  <si>
    <t>51375bdc</t>
  </si>
  <si>
    <t>51375bf0</t>
  </si>
  <si>
    <t>51375c4c</t>
  </si>
  <si>
    <t>51375c60</t>
  </si>
  <si>
    <t>51375c74</t>
  </si>
  <si>
    <t>51375c88</t>
  </si>
  <si>
    <t>51376114</t>
  </si>
  <si>
    <t>51376128</t>
  </si>
  <si>
    <t>51376194</t>
  </si>
  <si>
    <t>513761a8</t>
  </si>
  <si>
    <t>0190fed4</t>
  </si>
  <si>
    <t>51376398</t>
  </si>
  <si>
    <t>09c41518</t>
  </si>
  <si>
    <t>513763ac</t>
  </si>
  <si>
    <t>513763c0</t>
  </si>
  <si>
    <t>513763d4</t>
  </si>
  <si>
    <t>51376414</t>
  </si>
  <si>
    <t>0a8c1900</t>
  </si>
  <si>
    <t>51376428</t>
  </si>
  <si>
    <t>09c4125c</t>
  </si>
  <si>
    <t>5137643c</t>
  </si>
  <si>
    <t>0a8c0bb8</t>
  </si>
  <si>
    <t>51376450</t>
  </si>
  <si>
    <t>51376474</t>
  </si>
  <si>
    <t>2c098003</t>
  </si>
  <si>
    <t>09c40578</t>
  </si>
  <si>
    <t>51376498</t>
  </si>
  <si>
    <t>513764a4</t>
  </si>
  <si>
    <t>51376520</t>
  </si>
  <si>
    <t>5137652c</t>
  </si>
  <si>
    <t>513765ac</t>
  </si>
  <si>
    <t>513765b8</t>
  </si>
  <si>
    <t>513765e0</t>
  </si>
  <si>
    <t>51376634</t>
  </si>
  <si>
    <t>51376640</t>
  </si>
  <si>
    <t>51376678</t>
  </si>
  <si>
    <t>5137668c</t>
  </si>
  <si>
    <t>51376a04</t>
  </si>
  <si>
    <t>2d81e007</t>
  </si>
  <si>
    <t>51376a80</t>
  </si>
  <si>
    <t>2d81e00b</t>
  </si>
  <si>
    <t>51376b08</t>
  </si>
  <si>
    <t>2d81e00f</t>
  </si>
  <si>
    <t>51376b5c</t>
  </si>
  <si>
    <t>2d81e00a</t>
  </si>
  <si>
    <t>51376b9c</t>
  </si>
  <si>
    <t>2d81e006</t>
  </si>
  <si>
    <t>51376be4</t>
  </si>
  <si>
    <t>51376c3c</t>
  </si>
  <si>
    <t>2d81e008</t>
  </si>
  <si>
    <t>51376c68</t>
  </si>
  <si>
    <t>51376ca0</t>
  </si>
  <si>
    <t>51376cf4</t>
  </si>
  <si>
    <t>2d81e00d</t>
  </si>
  <si>
    <t>51376d48</t>
  </si>
  <si>
    <t>2d81e012</t>
  </si>
  <si>
    <t>51376d84</t>
  </si>
  <si>
    <t>51376dbc</t>
  </si>
  <si>
    <t>2d81e002</t>
  </si>
  <si>
    <t>51376e08</t>
  </si>
  <si>
    <t>51376e50</t>
  </si>
  <si>
    <t>2d81e00c</t>
  </si>
  <si>
    <t>51376e80</t>
  </si>
  <si>
    <t>51376eb4</t>
  </si>
  <si>
    <t>51376f00</t>
  </si>
  <si>
    <t>51376f58</t>
  </si>
  <si>
    <t>2d81e016</t>
  </si>
  <si>
    <t>51376f98</t>
  </si>
  <si>
    <t>51376fc8</t>
  </si>
  <si>
    <t>2d81e004</t>
  </si>
  <si>
    <t>51377010</t>
  </si>
  <si>
    <t>2d81e009</t>
  </si>
  <si>
    <t>51377064</t>
  </si>
  <si>
    <t>513770a0</t>
  </si>
  <si>
    <t>513771b8</t>
  </si>
  <si>
    <t>00000a28</t>
  </si>
  <si>
    <t>513771cc</t>
  </si>
  <si>
    <t>0000f5d8</t>
  </si>
  <si>
    <t>513771e0</t>
  </si>
  <si>
    <t>14500a28</t>
  </si>
  <si>
    <t>513771f4</t>
  </si>
  <si>
    <t>1450f5d8</t>
  </si>
  <si>
    <t>5137725c</t>
  </si>
  <si>
    <t>51377270</t>
  </si>
  <si>
    <t>51377284</t>
  </si>
  <si>
    <t>51377298</t>
  </si>
  <si>
    <t>513776d4</t>
  </si>
  <si>
    <t>513776fc</t>
  </si>
  <si>
    <t>51377724</t>
  </si>
  <si>
    <t>5137774c</t>
  </si>
  <si>
    <t>51377774</t>
  </si>
  <si>
    <t>5137779c</t>
  </si>
  <si>
    <t>513777c4</t>
  </si>
  <si>
    <t>513777ec</t>
  </si>
  <si>
    <t>51377814</t>
  </si>
  <si>
    <t>5137783c</t>
  </si>
  <si>
    <t>51377864</t>
  </si>
  <si>
    <t>5137788c</t>
  </si>
  <si>
    <t>513778b4</t>
  </si>
  <si>
    <t>513778dc</t>
  </si>
  <si>
    <t>51377904</t>
  </si>
  <si>
    <t>547faa34</t>
  </si>
  <si>
    <t>2c027007</t>
  </si>
  <si>
    <t>547faa48</t>
  </si>
  <si>
    <t>2c827007</t>
  </si>
  <si>
    <t>547faa5c</t>
  </si>
  <si>
    <t>2d027007</t>
  </si>
  <si>
    <t>547faaac</t>
  </si>
  <si>
    <t>2c02700b</t>
  </si>
  <si>
    <t>547faac0</t>
  </si>
  <si>
    <t>2c82700b</t>
  </si>
  <si>
    <t>547faad4</t>
  </si>
  <si>
    <t>2d02700b</t>
  </si>
  <si>
    <t>547fab24</t>
  </si>
  <si>
    <t>2c02700f</t>
  </si>
  <si>
    <t>547fab38</t>
  </si>
  <si>
    <t>2c82700f</t>
  </si>
  <si>
    <t>547fab4c</t>
  </si>
  <si>
    <t>2d02700f</t>
  </si>
  <si>
    <t>547fab9c</t>
  </si>
  <si>
    <t>2c02700d</t>
  </si>
  <si>
    <t>547fabb0</t>
  </si>
  <si>
    <t>2c82700c</t>
  </si>
  <si>
    <t>547fabc4</t>
  </si>
  <si>
    <t>547fb98c</t>
  </si>
  <si>
    <t>2c02281e</t>
  </si>
  <si>
    <t>0f34010b</t>
  </si>
  <si>
    <t>547fb9a0</t>
  </si>
  <si>
    <t>2c821020</t>
  </si>
  <si>
    <t>547fb9b4</t>
  </si>
  <si>
    <t>2d021022</t>
  </si>
  <si>
    <t>547fbaa0</t>
  </si>
  <si>
    <t>1434010b</t>
  </si>
  <si>
    <t>547fbab4</t>
  </si>
  <si>
    <t>547fbac8</t>
  </si>
  <si>
    <t>547fbb8c</t>
  </si>
  <si>
    <t>547fbba0</t>
  </si>
  <si>
    <t>07d00320</t>
  </si>
  <si>
    <t>547fbbb4</t>
  </si>
  <si>
    <t>0dac0320</t>
  </si>
  <si>
    <t>547fbca4</t>
  </si>
  <si>
    <t>2c00c811</t>
  </si>
  <si>
    <t>34914012</t>
  </si>
  <si>
    <t>1e340923</t>
  </si>
  <si>
    <t>547fbd10</t>
  </si>
  <si>
    <t>03e806a4</t>
  </si>
  <si>
    <t>547fbd24</t>
  </si>
  <si>
    <t>09c406a4</t>
  </si>
  <si>
    <t>547fbd38</t>
  </si>
  <si>
    <t>fe0c06a4</t>
  </si>
  <si>
    <t>547fbda0</t>
  </si>
  <si>
    <t>2c00c810</t>
  </si>
  <si>
    <t>23104012</t>
  </si>
  <si>
    <t>19340923</t>
  </si>
  <si>
    <t>547fbdf8</t>
  </si>
  <si>
    <t>08aa0600</t>
  </si>
  <si>
    <t>547fbe0c</t>
  </si>
  <si>
    <t>08aa0d55</t>
  </si>
  <si>
    <t>547fbe20</t>
  </si>
  <si>
    <t>547fbe9c</t>
  </si>
  <si>
    <t>US (hits 1-4)</t>
  </si>
  <si>
    <t>2c001801</t>
  </si>
  <si>
    <t>1e08009f</t>
  </si>
  <si>
    <t>547fbed4</t>
  </si>
  <si>
    <t>8800000f</t>
  </si>
  <si>
    <t>14128000</t>
  </si>
  <si>
    <t>547fbee0</t>
  </si>
  <si>
    <t>547fbfb4</t>
  </si>
  <si>
    <t>2c00680f</t>
  </si>
  <si>
    <t>b4954013</t>
  </si>
  <si>
    <t>1e34290b</t>
  </si>
  <si>
    <t>547fbfc8</t>
  </si>
  <si>
    <t>2c80600f</t>
  </si>
  <si>
    <t>547fbfdc</t>
  </si>
  <si>
    <t>04b007d0</t>
  </si>
  <si>
    <t>547fc098</t>
  </si>
  <si>
    <t>2c00380e</t>
  </si>
  <si>
    <t>91140013</t>
  </si>
  <si>
    <t>1934290b</t>
  </si>
  <si>
    <t>DS (air clean)</t>
  </si>
  <si>
    <t>547fc0ac</t>
  </si>
  <si>
    <t>547fc130</t>
  </si>
  <si>
    <t>03200898</t>
  </si>
  <si>
    <t>28050010</t>
  </si>
  <si>
    <t>547fc144</t>
  </si>
  <si>
    <t>DS (air late)</t>
  </si>
  <si>
    <t>0320f768</t>
  </si>
  <si>
    <t>547fc158</t>
  </si>
  <si>
    <t>DS (ground clean)</t>
  </si>
  <si>
    <t>DS (ground mid)</t>
  </si>
  <si>
    <t>DS (ground late)</t>
  </si>
  <si>
    <t>DS (air mid)</t>
  </si>
  <si>
    <t>547fc618</t>
  </si>
  <si>
    <t>0b220b54</t>
  </si>
  <si>
    <t>0f080107</t>
  </si>
  <si>
    <t>547fc62c</t>
  </si>
  <si>
    <t>0c800640</t>
  </si>
  <si>
    <t>547fc640</t>
  </si>
  <si>
    <t>neutral</t>
  </si>
  <si>
    <t>DS (landing)</t>
  </si>
  <si>
    <t>547fc6a8</t>
  </si>
  <si>
    <t>2c02100e</t>
  </si>
  <si>
    <t>39940013</t>
  </si>
  <si>
    <t>14000507</t>
  </si>
  <si>
    <t>547fc6d4</t>
  </si>
  <si>
    <t>2c02100a</t>
  </si>
  <si>
    <t>370f0013</t>
  </si>
  <si>
    <t>0c800487</t>
  </si>
  <si>
    <t>547fc720</t>
  </si>
  <si>
    <t>2c00680e</t>
  </si>
  <si>
    <t>05140514</t>
  </si>
  <si>
    <t>547fc734</t>
  </si>
  <si>
    <t>2c80600d</t>
  </si>
  <si>
    <t>547fc748</t>
  </si>
  <si>
    <t>547fc784</t>
  </si>
  <si>
    <t>2c00680d</t>
  </si>
  <si>
    <t>547fc798</t>
  </si>
  <si>
    <t>2c80600c</t>
  </si>
  <si>
    <t>547fc7ac</t>
  </si>
  <si>
    <t>547fc818</t>
  </si>
  <si>
    <t>547fc82c</t>
  </si>
  <si>
    <t>2c80600b</t>
  </si>
  <si>
    <t>547fc840</t>
  </si>
  <si>
    <t>547fc8cc</t>
  </si>
  <si>
    <t>2c00681b</t>
  </si>
  <si>
    <t>37040123</t>
  </si>
  <si>
    <t>547fc8e0</t>
  </si>
  <si>
    <t>2c80681b</t>
  </si>
  <si>
    <t>547fc8f4</t>
  </si>
  <si>
    <t>2d00601b</t>
  </si>
  <si>
    <t>547fc990</t>
  </si>
  <si>
    <t>547fc9a4</t>
  </si>
  <si>
    <t>2c80300c</t>
  </si>
  <si>
    <t>547fc9b8</t>
  </si>
  <si>
    <t>547fca48</t>
  </si>
  <si>
    <t>2c00b018</t>
  </si>
  <si>
    <t>14340123</t>
  </si>
  <si>
    <t>547fca5c</t>
  </si>
  <si>
    <t>2c80b818</t>
  </si>
  <si>
    <t>547fcb04</t>
  </si>
  <si>
    <t>2c00b016</t>
  </si>
  <si>
    <t>2314c013</t>
  </si>
  <si>
    <t>547fcb18</t>
  </si>
  <si>
    <t>2c80b816</t>
  </si>
  <si>
    <t>547fcb94</t>
  </si>
  <si>
    <t>2c00b014</t>
  </si>
  <si>
    <t>547fcba8</t>
  </si>
  <si>
    <t>2c80b814</t>
  </si>
  <si>
    <t>547fcc00</t>
  </si>
  <si>
    <t>2c006816</t>
  </si>
  <si>
    <t>05dc05dc</t>
  </si>
  <si>
    <t>1900010b</t>
  </si>
  <si>
    <t>547fcc14</t>
  </si>
  <si>
    <t>2c806016</t>
  </si>
  <si>
    <t>547fcc28</t>
  </si>
  <si>
    <t>547fcc6c</t>
  </si>
  <si>
    <t>2c003813</t>
  </si>
  <si>
    <t>547fcc80</t>
  </si>
  <si>
    <t>547fcc94</t>
  </si>
  <si>
    <t>2d002013</t>
  </si>
  <si>
    <t>547fcd1c</t>
  </si>
  <si>
    <t>2c006008</t>
  </si>
  <si>
    <t>50190b53</t>
  </si>
  <si>
    <t>547fcd30</t>
  </si>
  <si>
    <t>50191053</t>
  </si>
  <si>
    <t>547fcd74</t>
  </si>
  <si>
    <t>2c00600e</t>
  </si>
  <si>
    <t>3c1b8013</t>
  </si>
  <si>
    <t>1e00010b</t>
  </si>
  <si>
    <t>547fcd88</t>
  </si>
  <si>
    <t>2c80200e</t>
  </si>
  <si>
    <t>547fcd9c</t>
  </si>
  <si>
    <t>2d00680c</t>
  </si>
  <si>
    <t>547fcde0</t>
  </si>
  <si>
    <t>547fcdf4</t>
  </si>
  <si>
    <t>547fce08</t>
  </si>
  <si>
    <t>20990013</t>
  </si>
  <si>
    <t>547fce38</t>
  </si>
  <si>
    <t>547fce4c</t>
  </si>
  <si>
    <t>547fce60</t>
  </si>
  <si>
    <t>547fceac</t>
  </si>
  <si>
    <t>2c021011</t>
  </si>
  <si>
    <t>0320ff38</t>
  </si>
  <si>
    <t>1e000123</t>
  </si>
  <si>
    <t>547fcec0</t>
  </si>
  <si>
    <t>2c821011</t>
  </si>
  <si>
    <t>547fced4</t>
  </si>
  <si>
    <t>2d021811</t>
  </si>
  <si>
    <t>051404b0</t>
  </si>
  <si>
    <t>547fcf20</t>
  </si>
  <si>
    <t>057804b0</t>
  </si>
  <si>
    <t>547fcf34</t>
  </si>
  <si>
    <t>2c80b010</t>
  </si>
  <si>
    <t>05000107</t>
  </si>
  <si>
    <t>547fcf48</t>
  </si>
  <si>
    <t>2d00b010</t>
  </si>
  <si>
    <t>547fcf90</t>
  </si>
  <si>
    <t>547fcfa4</t>
  </si>
  <si>
    <t>547fcfbc</t>
  </si>
  <si>
    <t>2c00300c</t>
  </si>
  <si>
    <t>547fcfd0</t>
  </si>
  <si>
    <t>547fcfe8</t>
  </si>
  <si>
    <t>2c003008</t>
  </si>
  <si>
    <t>547fcffc</t>
  </si>
  <si>
    <t>547fd05c</t>
  </si>
  <si>
    <t>87190011</t>
  </si>
  <si>
    <t>19080123</t>
  </si>
  <si>
    <t>547fd070</t>
  </si>
  <si>
    <t>547fd084</t>
  </si>
  <si>
    <t>{Pc}</t>
  </si>
  <si>
    <t>547fd818</t>
  </si>
  <si>
    <t>547fd82c</t>
  </si>
  <si>
    <t>547fd840</t>
  </si>
  <si>
    <t>2d007806</t>
  </si>
  <si>
    <t>547fd854</t>
  </si>
  <si>
    <t>2d804806</t>
  </si>
  <si>
    <t>547fd874</t>
  </si>
  <si>
    <t>547fd888</t>
  </si>
  <si>
    <t>547fd89c</t>
  </si>
  <si>
    <t>547fd8b0</t>
  </si>
  <si>
    <t>floor (back hit 1)</t>
  </si>
  <si>
    <t>floor (back hit 2)</t>
  </si>
  <si>
    <t>547fd9d8</t>
  </si>
  <si>
    <t>2c007806</t>
  </si>
  <si>
    <t>547fd9ec</t>
  </si>
  <si>
    <t>floor (front hit 1)</t>
  </si>
  <si>
    <t>floor (front hit 2)</t>
  </si>
  <si>
    <t>547fda0c</t>
  </si>
  <si>
    <t>547fda20</t>
  </si>
  <si>
    <t>547fdde0</t>
  </si>
  <si>
    <t>547fddf4</t>
  </si>
  <si>
    <t>547fde60</t>
  </si>
  <si>
    <t>2c00680a</t>
  </si>
  <si>
    <t>547fde74</t>
  </si>
  <si>
    <t>2c80780a</t>
  </si>
  <si>
    <t>547fde88</t>
  </si>
  <si>
    <t>2d00380a</t>
  </si>
  <si>
    <t>547fe030</t>
  </si>
  <si>
    <t>0af00708</t>
  </si>
  <si>
    <t>547fe044</t>
  </si>
  <si>
    <t>0af00258</t>
  </si>
  <si>
    <t>547fe058</t>
  </si>
  <si>
    <t>547fe098</t>
  </si>
  <si>
    <t>0a280898</t>
  </si>
  <si>
    <t>547fe0ac</t>
  </si>
  <si>
    <t>547fe0c0</t>
  </si>
  <si>
    <t>0a28fda8</t>
  </si>
  <si>
    <t>547fe0d4</t>
  </si>
  <si>
    <t>547fe0f8</t>
  </si>
  <si>
    <t>2c086003</t>
  </si>
  <si>
    <t>547fe120</t>
  </si>
  <si>
    <t>547fe12c</t>
  </si>
  <si>
    <t>547fe13c</t>
  </si>
  <si>
    <t>547fe150</t>
  </si>
  <si>
    <t>2c80b005</t>
  </si>
  <si>
    <t>547fe164</t>
  </si>
  <si>
    <t>2d00b005</t>
  </si>
  <si>
    <t>547fe1c8</t>
  </si>
  <si>
    <t>547fe1d4</t>
  </si>
  <si>
    <t>547fe1e4</t>
  </si>
  <si>
    <t>2c006805</t>
  </si>
  <si>
    <t>547fe1f8</t>
  </si>
  <si>
    <t>2c806005</t>
  </si>
  <si>
    <t>547fe20c</t>
  </si>
  <si>
    <t>547fe248</t>
  </si>
  <si>
    <t>2d1a4000</t>
  </si>
  <si>
    <t>547fe254</t>
  </si>
  <si>
    <t>547fe264</t>
  </si>
  <si>
    <t>2c00b804</t>
  </si>
  <si>
    <t>547fe278</t>
  </si>
  <si>
    <t>2c80b004</t>
  </si>
  <si>
    <t>547fe28c</t>
  </si>
  <si>
    <t>2d00b004</t>
  </si>
  <si>
    <t>547fe2e0</t>
  </si>
  <si>
    <t>32090000</t>
  </si>
  <si>
    <t>547fe2ec</t>
  </si>
  <si>
    <t>547ff204</t>
  </si>
  <si>
    <t>547ff22c</t>
  </si>
  <si>
    <t>547ff254</t>
  </si>
  <si>
    <t>547ff27c</t>
  </si>
  <si>
    <t>547ff2a4</t>
  </si>
  <si>
    <t>547ff2cc</t>
  </si>
  <si>
    <t>547ff2f4</t>
  </si>
  <si>
    <t>547ff31c</t>
  </si>
  <si>
    <t>547ff344</t>
  </si>
  <si>
    <t>547ff36c</t>
  </si>
  <si>
    <t>547ff394</t>
  </si>
  <si>
    <t>547ff3bc</t>
  </si>
  <si>
    <t>5465b83c</t>
  </si>
  <si>
    <t>064007d0</t>
  </si>
  <si>
    <t>05078013</t>
  </si>
  <si>
    <t>1e0400a3</t>
  </si>
  <si>
    <t>NS (pan)</t>
  </si>
  <si>
    <t>5465b900</t>
  </si>
  <si>
    <t>2c008802</t>
  </si>
  <si>
    <t>0000012b</t>
  </si>
  <si>
    <t>SS (1)</t>
  </si>
  <si>
    <t>5465b914</t>
  </si>
  <si>
    <t>2c808802</t>
  </si>
  <si>
    <t>5465b944</t>
  </si>
  <si>
    <t>SS (2)</t>
  </si>
  <si>
    <t>2c008804</t>
  </si>
  <si>
    <t>b48a0013</t>
  </si>
  <si>
    <t>5465b958</t>
  </si>
  <si>
    <t>2c808804</t>
  </si>
  <si>
    <t>5465b980</t>
  </si>
  <si>
    <t>SS (3)</t>
  </si>
  <si>
    <t>2c008806</t>
  </si>
  <si>
    <t>460c8013</t>
  </si>
  <si>
    <t>1680511b</t>
  </si>
  <si>
    <t>5465b994</t>
  </si>
  <si>
    <t>2c808806</t>
  </si>
  <si>
    <t>5465b9bc</t>
  </si>
  <si>
    <t>SS (4)</t>
  </si>
  <si>
    <t>2c008808</t>
  </si>
  <si>
    <t>140a0013</t>
  </si>
  <si>
    <t>5465b9d0</t>
  </si>
  <si>
    <t>2c808808</t>
  </si>
  <si>
    <t>5465b9fc</t>
  </si>
  <si>
    <t>SS (5)</t>
  </si>
  <si>
    <t>2c008803</t>
  </si>
  <si>
    <t>25940013</t>
  </si>
  <si>
    <t>0f08009f</t>
  </si>
  <si>
    <t>5465ba10</t>
  </si>
  <si>
    <t>2c808803</t>
  </si>
  <si>
    <t>5465ba44</t>
  </si>
  <si>
    <t>SS (6)</t>
  </si>
  <si>
    <t>2c00880c</t>
  </si>
  <si>
    <t>0a140013</t>
  </si>
  <si>
    <t>5465ba58</t>
  </si>
  <si>
    <t>2c80880c</t>
  </si>
  <si>
    <t>5465ba80</t>
  </si>
  <si>
    <t>SS (7)</t>
  </si>
  <si>
    <t>2c00880e</t>
  </si>
  <si>
    <t>5465ba94</t>
  </si>
  <si>
    <t>2c80880e</t>
  </si>
  <si>
    <t>5465babc</t>
  </si>
  <si>
    <t>SS (8)</t>
  </si>
  <si>
    <t>281908d3</t>
  </si>
  <si>
    <t>00140137</t>
  </si>
  <si>
    <t>5465bad0</t>
  </si>
  <si>
    <t>5465baf8</t>
  </si>
  <si>
    <t>SS (9)</t>
  </si>
  <si>
    <t>2c008820</t>
  </si>
  <si>
    <t>32000117</t>
  </si>
  <si>
    <t>5465bb0c</t>
  </si>
  <si>
    <t>2c808820</t>
  </si>
  <si>
    <t>017c0000</t>
  </si>
  <si>
    <t>5465bb88</t>
  </si>
  <si>
    <t>5465bc34</t>
  </si>
  <si>
    <t>07d00bb8</t>
  </si>
  <si>
    <t>5465bc5c</t>
  </si>
  <si>
    <t>08fc1388</t>
  </si>
  <si>
    <t>5465bc84</t>
  </si>
  <si>
    <t>06a41f40</t>
  </si>
  <si>
    <t>5465bcc4</t>
  </si>
  <si>
    <t>5465bce8</t>
  </si>
  <si>
    <t>5465bd0c</t>
  </si>
  <si>
    <t>DS (ground part 1)</t>
  </si>
  <si>
    <t>DS (ground part 2)</t>
  </si>
  <si>
    <t>DS (ground part 3)</t>
  </si>
  <si>
    <t>DS (air part 1)</t>
  </si>
  <si>
    <t>DS (air part 2)</t>
  </si>
  <si>
    <t>DS (air part 3)</t>
  </si>
  <si>
    <t>5465c40c</t>
  </si>
  <si>
    <t>230c8000</t>
  </si>
  <si>
    <t>NS (sausage)</t>
  </si>
  <si>
    <t>5465c82c</t>
  </si>
  <si>
    <t>000000a3</t>
  </si>
  <si>
    <t>5465c840</t>
  </si>
  <si>
    <t>2c810003</t>
  </si>
  <si>
    <t>5465c854</t>
  </si>
  <si>
    <t>2d00d003</t>
  </si>
  <si>
    <t>5465c8b4</t>
  </si>
  <si>
    <t>23190253</t>
  </si>
  <si>
    <t>5465c8c8</t>
  </si>
  <si>
    <t>5465c8dc</t>
  </si>
  <si>
    <t>neutral (inf?)</t>
  </si>
  <si>
    <t>5465c970</t>
  </si>
  <si>
    <t>01f403e8</t>
  </si>
  <si>
    <t>5465c9d8</t>
  </si>
  <si>
    <t>2c00880a</t>
  </si>
  <si>
    <t>0640fce0</t>
  </si>
  <si>
    <t>5465c9ec</t>
  </si>
  <si>
    <t>2c80880a</t>
  </si>
  <si>
    <t>5465ca00</t>
  </si>
  <si>
    <t>2d00880a</t>
  </si>
  <si>
    <t>5465ca14</t>
  </si>
  <si>
    <t>2d80580a</t>
  </si>
  <si>
    <t>5465ca64</t>
  </si>
  <si>
    <t>2c008809</t>
  </si>
  <si>
    <t>02bc0258</t>
  </si>
  <si>
    <t>5465ca78</t>
  </si>
  <si>
    <t>2c808809</t>
  </si>
  <si>
    <t>5465ca8c</t>
  </si>
  <si>
    <t>2d005809</t>
  </si>
  <si>
    <t>5465cad0</t>
  </si>
  <si>
    <t>2c01000c</t>
  </si>
  <si>
    <t>2080010a</t>
  </si>
  <si>
    <t>5465cae4</t>
  </si>
  <si>
    <t>28000089</t>
  </si>
  <si>
    <t>5465cb6c</t>
  </si>
  <si>
    <t>fsmash (clean)</t>
  </si>
  <si>
    <t>07080fa0</t>
  </si>
  <si>
    <t>16040123</t>
  </si>
  <si>
    <t>5465cb80</t>
  </si>
  <si>
    <t>2c800012</t>
  </si>
  <si>
    <t>070809c4</t>
  </si>
  <si>
    <t>5465cb94</t>
  </si>
  <si>
    <t>2d00c00e</t>
  </si>
  <si>
    <t>16000107</t>
  </si>
  <si>
    <t>5465cbd0</t>
  </si>
  <si>
    <t>fsmash (late)</t>
  </si>
  <si>
    <t>07080bb8</t>
  </si>
  <si>
    <t>160400a3</t>
  </si>
  <si>
    <t>5465cbe4</t>
  </si>
  <si>
    <t>070807d0</t>
  </si>
  <si>
    <t>5465cbf8</t>
  </si>
  <si>
    <t>2d00c006</t>
  </si>
  <si>
    <t>5465cc64</t>
  </si>
  <si>
    <t>2c00a012</t>
  </si>
  <si>
    <t>29980013</t>
  </si>
  <si>
    <t>14000107</t>
  </si>
  <si>
    <t>5465cd1c</t>
  </si>
  <si>
    <t>0384fb50</t>
  </si>
  <si>
    <t>0a0c8013</t>
  </si>
  <si>
    <t>5465cd30</t>
  </si>
  <si>
    <t>5465cd44</t>
  </si>
  <si>
    <t>5465cd58</t>
  </si>
  <si>
    <t>2d800010</t>
  </si>
  <si>
    <t>03840a8c</t>
  </si>
  <si>
    <t>5465cdc4</t>
  </si>
  <si>
    <t>0c1c0000</t>
  </si>
  <si>
    <t>5465ce20</t>
  </si>
  <si>
    <t>044c0c80</t>
  </si>
  <si>
    <t>5465ce34</t>
  </si>
  <si>
    <t>044c0640</t>
  </si>
  <si>
    <t>5465ce5c</t>
  </si>
  <si>
    <t>05000087</t>
  </si>
  <si>
    <t>5465ce70</t>
  </si>
  <si>
    <t>5465ceac</t>
  </si>
  <si>
    <t>02eef060</t>
  </si>
  <si>
    <t>220f0013</t>
  </si>
  <si>
    <t>5465cec0</t>
  </si>
  <si>
    <t>0258f830</t>
  </si>
  <si>
    <t>5465cef4</t>
  </si>
  <si>
    <t>0fa00064</t>
  </si>
  <si>
    <t>2f190013</t>
  </si>
  <si>
    <t>5465cf08</t>
  </si>
  <si>
    <t>0bb80064</t>
  </si>
  <si>
    <t>5465cf38</t>
  </si>
  <si>
    <t>uair (hit 1)</t>
  </si>
  <si>
    <t>uair (hit 2)</t>
  </si>
  <si>
    <t>5465cf4c</t>
  </si>
  <si>
    <t>5465cfa0</t>
  </si>
  <si>
    <t>5465cfb4</t>
  </si>
  <si>
    <t>fbb400c8</t>
  </si>
  <si>
    <t>5465cfcc</t>
  </si>
  <si>
    <t>dair (clean)</t>
  </si>
  <si>
    <t>dair (late)</t>
  </si>
  <si>
    <t>5465d028</t>
  </si>
  <si>
    <t>bair (landing)</t>
  </si>
  <si>
    <t>5465d03c</t>
  </si>
  <si>
    <t>5465d07c</t>
  </si>
  <si>
    <t>01f404b0</t>
  </si>
  <si>
    <t>14078013</t>
  </si>
  <si>
    <t>5465d7dc</t>
  </si>
  <si>
    <t>03200d48</t>
  </si>
  <si>
    <t>5465d7f0</t>
  </si>
  <si>
    <t>5465d804</t>
  </si>
  <si>
    <t>5465d824</t>
  </si>
  <si>
    <t>0320f2b8</t>
  </si>
  <si>
    <t>5465d838</t>
  </si>
  <si>
    <t>0320f95c</t>
  </si>
  <si>
    <t>5465d84c</t>
  </si>
  <si>
    <t>5465d958</t>
  </si>
  <si>
    <t>5465d96c</t>
  </si>
  <si>
    <t>5465d980</t>
  </si>
  <si>
    <t>5465d9a0</t>
  </si>
  <si>
    <t>5465d9b4</t>
  </si>
  <si>
    <t>5465d9c8</t>
  </si>
  <si>
    <t>5465dcb4</t>
  </si>
  <si>
    <t>02580960</t>
  </si>
  <si>
    <t>5465dcc8</t>
  </si>
  <si>
    <t>025804b0</t>
  </si>
  <si>
    <t>5465dcdc</t>
  </si>
  <si>
    <t>5465dd44</t>
  </si>
  <si>
    <t>5465dd58</t>
  </si>
  <si>
    <t>5465dd6c</t>
  </si>
  <si>
    <t>5465df1c</t>
  </si>
  <si>
    <t>067207d0</t>
  </si>
  <si>
    <t>5465df30</t>
  </si>
  <si>
    <t>5465df44</t>
  </si>
  <si>
    <t>5465df74</t>
  </si>
  <si>
    <t>5465df88</t>
  </si>
  <si>
    <t>5465df9c</t>
  </si>
  <si>
    <t>06720000</t>
  </si>
  <si>
    <t>5465dfb0</t>
  </si>
  <si>
    <t>5465dfe0</t>
  </si>
  <si>
    <t>281903d0</t>
  </si>
  <si>
    <t>5465e014</t>
  </si>
  <si>
    <t>220a0000</t>
  </si>
  <si>
    <t>5465e020</t>
  </si>
  <si>
    <t>5465e12c</t>
  </si>
  <si>
    <t>5465e138</t>
  </si>
  <si>
    <t>5465e24c</t>
  </si>
  <si>
    <t>5465e258</t>
  </si>
  <si>
    <t>5465e364</t>
  </si>
  <si>
    <t>2c0a0000</t>
  </si>
  <si>
    <t>5465e370</t>
  </si>
  <si>
    <t>5465e4a4</t>
  </si>
  <si>
    <t>5465f26c</t>
  </si>
  <si>
    <t>5465f294</t>
  </si>
  <si>
    <t>5465f2bc</t>
  </si>
  <si>
    <t>5465f2e8</t>
  </si>
  <si>
    <t>5465f30c</t>
  </si>
  <si>
    <t>5465f334</t>
  </si>
  <si>
    <t>5465f35c</t>
  </si>
  <si>
    <t>5465f384</t>
  </si>
  <si>
    <t>right hand</t>
  </si>
  <si>
    <t>left hand</t>
  </si>
  <si>
    <t>5465f3ac</t>
  </si>
  <si>
    <t>5465fed4</t>
  </si>
  <si>
    <t>5465f3fc</t>
  </si>
  <si>
    <t>5465f424</t>
  </si>
  <si>
    <t>5465f44c</t>
  </si>
  <si>
    <t>5465f474</t>
  </si>
  <si>
    <t>5465f49c</t>
  </si>
  <si>
    <t>5388b8e8</t>
  </si>
  <si>
    <t>0788109f</t>
  </si>
  <si>
    <t>SS?</t>
  </si>
  <si>
    <t>5388b9c8</t>
  </si>
  <si>
    <t>2c007003</t>
  </si>
  <si>
    <t>000a0012</t>
  </si>
  <si>
    <t>0288149f</t>
  </si>
  <si>
    <t>5388ba1c</t>
  </si>
  <si>
    <t>2c007002</t>
  </si>
  <si>
    <t>US (part 1)</t>
  </si>
  <si>
    <t>US (part 2)</t>
  </si>
  <si>
    <t>5388bb80</t>
  </si>
  <si>
    <t>0a000000</t>
  </si>
  <si>
    <t>3208091f</t>
  </si>
  <si>
    <t>DS (blast)</t>
  </si>
  <si>
    <t>5388bca4</t>
  </si>
  <si>
    <t>NS (air?)</t>
  </si>
  <si>
    <t>190a021f</t>
  </si>
  <si>
    <t>5388bcc0</t>
  </si>
  <si>
    <t>NS (ground?)</t>
  </si>
  <si>
    <t>b4850000</t>
  </si>
  <si>
    <t>050a029f</t>
  </si>
  <si>
    <t>5388bd64</t>
  </si>
  <si>
    <t>2c00c007</t>
  </si>
  <si>
    <t>050a021f</t>
  </si>
  <si>
    <t>5388bd7c</t>
  </si>
  <si>
    <t>2c80c007</t>
  </si>
  <si>
    <t>0300fc00</t>
  </si>
  <si>
    <t>5388be28</t>
  </si>
  <si>
    <t>ec000000</t>
  </si>
  <si>
    <t>3208029f</t>
  </si>
  <si>
    <t>DS (lightning)</t>
  </si>
  <si>
    <t>5388c24c</t>
  </si>
  <si>
    <t>0229007f</t>
  </si>
  <si>
    <t>03800007</t>
  </si>
  <si>
    <t>5388c260</t>
  </si>
  <si>
    <t>02a90000</t>
  </si>
  <si>
    <t>000c8012</t>
  </si>
  <si>
    <t>5388c2c8</t>
  </si>
  <si>
    <t>2c007008</t>
  </si>
  <si>
    <t>0254007f</t>
  </si>
  <si>
    <t>5388c2dc</t>
  </si>
  <si>
    <t>00aa0000</t>
  </si>
  <si>
    <t>5388c358</t>
  </si>
  <si>
    <t>2c015809</t>
  </si>
  <si>
    <t>04a80000</t>
  </si>
  <si>
    <t>5388c36c</t>
  </si>
  <si>
    <t>2c811809</t>
  </si>
  <si>
    <t>5388c380</t>
  </si>
  <si>
    <t>5388c3c0</t>
  </si>
  <si>
    <t>2c015808</t>
  </si>
  <si>
    <t>5388c3d4</t>
  </si>
  <si>
    <t>2c811808</t>
  </si>
  <si>
    <t>5388c3e8</t>
  </si>
  <si>
    <t>5388c428</t>
  </si>
  <si>
    <t>2c015807</t>
  </si>
  <si>
    <t>5388c43c</t>
  </si>
  <si>
    <t>2c811807</t>
  </si>
  <si>
    <t>5388c450</t>
  </si>
  <si>
    <t>5388c48c</t>
  </si>
  <si>
    <t>2c017807</t>
  </si>
  <si>
    <t>301f0013</t>
  </si>
  <si>
    <t>5388c4a0</t>
  </si>
  <si>
    <t>2c817807</t>
  </si>
  <si>
    <t>1680008b</t>
  </si>
  <si>
    <t>5388c4b4</t>
  </si>
  <si>
    <t>2d017806</t>
  </si>
  <si>
    <t>05fdfe0c</t>
  </si>
  <si>
    <t>2c1f0013</t>
  </si>
  <si>
    <t>5388c508</t>
  </si>
  <si>
    <t>11990013</t>
  </si>
  <si>
    <t>5388c51c</t>
  </si>
  <si>
    <t>5388c530</t>
  </si>
  <si>
    <t>2d017807</t>
  </si>
  <si>
    <t>05fdfe01</t>
  </si>
  <si>
    <t>5388c614</t>
  </si>
  <si>
    <t>02e40000</t>
  </si>
  <si>
    <t>b4970010</t>
  </si>
  <si>
    <t>5388c62c</t>
  </si>
  <si>
    <t>fsmash (mid)</t>
  </si>
  <si>
    <t>038408fc</t>
  </si>
  <si>
    <t>b497c010</t>
  </si>
  <si>
    <t>0c88009f</t>
  </si>
  <si>
    <t>5388c640</t>
  </si>
  <si>
    <t>2c800013</t>
  </si>
  <si>
    <t>03840f3c</t>
  </si>
  <si>
    <t>b4968010</t>
  </si>
  <si>
    <t>5388c658</t>
  </si>
  <si>
    <t>03fe0000</t>
  </si>
  <si>
    <t>0b08009f</t>
  </si>
  <si>
    <t>5388c66c</t>
  </si>
  <si>
    <t>5388c680</t>
  </si>
  <si>
    <t>2d000012</t>
  </si>
  <si>
    <t>05530000</t>
  </si>
  <si>
    <t>0384157c</t>
  </si>
  <si>
    <t>b4954010</t>
  </si>
  <si>
    <t>5388c710</t>
  </si>
  <si>
    <t>2c017813</t>
  </si>
  <si>
    <t>2a9b8013</t>
  </si>
  <si>
    <t>5388c724</t>
  </si>
  <si>
    <t>2c817812</t>
  </si>
  <si>
    <t>5388c738</t>
  </si>
  <si>
    <t>2d017811</t>
  </si>
  <si>
    <t>5388c760</t>
  </si>
  <si>
    <t>2c01780d</t>
  </si>
  <si>
    <t>2d1b8013</t>
  </si>
  <si>
    <t>5388c774</t>
  </si>
  <si>
    <t>2c81780d</t>
  </si>
  <si>
    <t>02bc01f4</t>
  </si>
  <si>
    <t>usmash (mid)</t>
  </si>
  <si>
    <t>5388c788</t>
  </si>
  <si>
    <t>2d01780d</t>
  </si>
  <si>
    <t>038403e8</t>
  </si>
  <si>
    <t>5388c7a0</t>
  </si>
  <si>
    <t>140c0011</t>
  </si>
  <si>
    <t>0280000b</t>
  </si>
  <si>
    <t>5388c7b4</t>
  </si>
  <si>
    <t>5388c7c8</t>
  </si>
  <si>
    <t>5388c874</t>
  </si>
  <si>
    <t>0640f830</t>
  </si>
  <si>
    <t>55078010</t>
  </si>
  <si>
    <t>2308009f</t>
  </si>
  <si>
    <t>5388c888</t>
  </si>
  <si>
    <t>5388c89c</t>
  </si>
  <si>
    <t>2d078010</t>
  </si>
  <si>
    <t>5388c8e8</t>
  </si>
  <si>
    <t>232a8010</t>
  </si>
  <si>
    <t>2308011f</t>
  </si>
  <si>
    <t>5388c920</t>
  </si>
  <si>
    <t>2c01480c</t>
  </si>
  <si>
    <t>0900010b</t>
  </si>
  <si>
    <t>5388c934</t>
  </si>
  <si>
    <t>5388c948</t>
  </si>
  <si>
    <t>5388c970</t>
  </si>
  <si>
    <t>2c014809</t>
  </si>
  <si>
    <t>5388c984</t>
  </si>
  <si>
    <t>5388c998</t>
  </si>
  <si>
    <t>5388c9e8</t>
  </si>
  <si>
    <t>067d0000</t>
  </si>
  <si>
    <t>b49903d3</t>
  </si>
  <si>
    <t>0008009f</t>
  </si>
  <si>
    <t>5388c9fc</t>
  </si>
  <si>
    <t>05a80000</t>
  </si>
  <si>
    <t>5388ca4c</t>
  </si>
  <si>
    <t>5388ca60</t>
  </si>
  <si>
    <t>2c80200c</t>
  </si>
  <si>
    <t>5388ca78</t>
  </si>
  <si>
    <t>5388ca8c</t>
  </si>
  <si>
    <t>2c802009</t>
  </si>
  <si>
    <t>5388cad4</t>
  </si>
  <si>
    <t>2c017804</t>
  </si>
  <si>
    <t>3200000b</t>
  </si>
  <si>
    <t>5388cae8</t>
  </si>
  <si>
    <t>2c819004</t>
  </si>
  <si>
    <t>5388cafc</t>
  </si>
  <si>
    <t>1e00000b</t>
  </si>
  <si>
    <t>5388cb14</t>
  </si>
  <si>
    <t>04b0012c</t>
  </si>
  <si>
    <t>5388cb2c</t>
  </si>
  <si>
    <t>410f0013</t>
  </si>
  <si>
    <t>2800000b</t>
  </si>
  <si>
    <t>5388cb40</t>
  </si>
  <si>
    <t>uair (part 1)</t>
  </si>
  <si>
    <t>uair (part 2)</t>
  </si>
  <si>
    <t>uair (part 3)</t>
  </si>
  <si>
    <t>5388cb8c</t>
  </si>
  <si>
    <t>057d0000</t>
  </si>
  <si>
    <t>5388cba0</t>
  </si>
  <si>
    <t>5388cc00</t>
  </si>
  <si>
    <t>5388cc68</t>
  </si>
  <si>
    <t>5388cc7c</t>
  </si>
  <si>
    <t>2c802004</t>
  </si>
  <si>
    <t>?air (landing)</t>
  </si>
  <si>
    <t>5388d3a8</t>
  </si>
  <si>
    <t>04fef128</t>
  </si>
  <si>
    <t>5388d3bc</t>
  </si>
  <si>
    <t>04fef6a0</t>
  </si>
  <si>
    <t>5388d3d0</t>
  </si>
  <si>
    <t>04fefc18</t>
  </si>
  <si>
    <t>5388d418</t>
  </si>
  <si>
    <t>04fe0ed8</t>
  </si>
  <si>
    <t>5388d42c</t>
  </si>
  <si>
    <t>04fe0960</t>
  </si>
  <si>
    <t>5388d440</t>
  </si>
  <si>
    <t>04fe03e8</t>
  </si>
  <si>
    <t>5388d568</t>
  </si>
  <si>
    <t>floot (front hit 1)</t>
  </si>
  <si>
    <t>5388d57c</t>
  </si>
  <si>
    <t>5388d590</t>
  </si>
  <si>
    <t>5388d5c4</t>
  </si>
  <si>
    <t>floot (front hit 2)</t>
  </si>
  <si>
    <t>5388d5d8</t>
  </si>
  <si>
    <t>5388d5ec</t>
  </si>
  <si>
    <t>5388d97c</t>
  </si>
  <si>
    <t>2c017806</t>
  </si>
  <si>
    <t>b4990c92</t>
  </si>
  <si>
    <t>5388dd90</t>
  </si>
  <si>
    <t>2c817806</t>
  </si>
  <si>
    <t>05140331</t>
  </si>
  <si>
    <t>0578fe56</t>
  </si>
  <si>
    <t>5388da10</t>
  </si>
  <si>
    <t>5388da24</t>
  </si>
  <si>
    <t>2c815808</t>
  </si>
  <si>
    <t>5388dbb8</t>
  </si>
  <si>
    <t>06a40708</t>
  </si>
  <si>
    <t>5388dbcc</t>
  </si>
  <si>
    <t>06a40320</t>
  </si>
  <si>
    <t>5388dbe0</t>
  </si>
  <si>
    <t>5388dc24</t>
  </si>
  <si>
    <t>06a40690</t>
  </si>
  <si>
    <t>5388dc38</t>
  </si>
  <si>
    <t>06a4044c</t>
  </si>
  <si>
    <t>5388dc4c</t>
  </si>
  <si>
    <t>06a40190</t>
  </si>
  <si>
    <t>5388dc60</t>
  </si>
  <si>
    <t>5388dc8c</t>
  </si>
  <si>
    <t>2c080803</t>
  </si>
  <si>
    <t>08340898</t>
  </si>
  <si>
    <t>5388dcb4</t>
  </si>
  <si>
    <t>169b8000</t>
  </si>
  <si>
    <t>16922000</t>
  </si>
  <si>
    <t>5388dcc0</t>
  </si>
  <si>
    <t>5388dd08</t>
  </si>
  <si>
    <t>fthrow (hits 1-4)</t>
  </si>
  <si>
    <t>0bb804b0</t>
  </si>
  <si>
    <t>0008041f</t>
  </si>
  <si>
    <t>5388dd8c</t>
  </si>
  <si>
    <t>438c8000</t>
  </si>
  <si>
    <t>25922000</t>
  </si>
  <si>
    <t>5388dd98</t>
  </si>
  <si>
    <t>5388de34</t>
  </si>
  <si>
    <t>2d0b4000</t>
  </si>
  <si>
    <t>2d122000</t>
  </si>
  <si>
    <t>5388de40</t>
  </si>
  <si>
    <t>5388de60</t>
  </si>
  <si>
    <t>2c007805</t>
  </si>
  <si>
    <t>5388dee0</t>
  </si>
  <si>
    <t>28098000</t>
  </si>
  <si>
    <t>1e122000</t>
  </si>
  <si>
    <t>5388deec</t>
  </si>
  <si>
    <t>5388df10</t>
  </si>
  <si>
    <t>2c000805</t>
  </si>
  <si>
    <t>5388f150</t>
  </si>
  <si>
    <t>5388f178</t>
  </si>
  <si>
    <t>5388f1a0</t>
  </si>
  <si>
    <t>5388f1c8</t>
  </si>
  <si>
    <t>5388f1f0</t>
  </si>
  <si>
    <t>5388f218</t>
  </si>
  <si>
    <t>5388f240</t>
  </si>
  <si>
    <t>5388f268</t>
  </si>
  <si>
    <t>5388f290</t>
  </si>
  <si>
    <t>5388f2b8</t>
  </si>
  <si>
    <t>5388f2e0</t>
  </si>
  <si>
    <t>50fcd2cc</t>
  </si>
  <si>
    <t>50fcd2d8</t>
  </si>
  <si>
    <t>2c01c801</t>
  </si>
  <si>
    <t>00000384</t>
  </si>
  <si>
    <t>NS (grab)?</t>
  </si>
  <si>
    <t>50fcd2f4</t>
  </si>
  <si>
    <t>50fcd300</t>
  </si>
  <si>
    <t>50fcd314</t>
  </si>
  <si>
    <t>2c81c801</t>
  </si>
  <si>
    <t>00000578</t>
  </si>
  <si>
    <t>50fcd368</t>
  </si>
  <si>
    <t>50fcc374</t>
  </si>
  <si>
    <t>50fcd390</t>
  </si>
  <si>
    <t>50fcd39c</t>
  </si>
  <si>
    <t>50fcd3d4</t>
  </si>
  <si>
    <t>50fcd3e8</t>
  </si>
  <si>
    <t>50fcd408</t>
  </si>
  <si>
    <t>50fcd418</t>
  </si>
  <si>
    <t>NS (spit?)</t>
  </si>
  <si>
    <t>50fcd444</t>
  </si>
  <si>
    <t>50fcd45c</t>
  </si>
  <si>
    <t>50fcd494</t>
  </si>
  <si>
    <t>50fcd574</t>
  </si>
  <si>
    <t>2c016010</t>
  </si>
  <si>
    <t>1e0c8015</t>
  </si>
  <si>
    <t>19000087</t>
  </si>
  <si>
    <t>50fcd588</t>
  </si>
  <si>
    <t>2c816010</t>
  </si>
  <si>
    <t>50fcd59c</t>
  </si>
  <si>
    <t>2d016017</t>
  </si>
  <si>
    <t>03520000</t>
  </si>
  <si>
    <t>1e130015</t>
  </si>
  <si>
    <t>2080010b</t>
  </si>
  <si>
    <t>50fcd640</t>
  </si>
  <si>
    <t>SS (air hits 1-5)</t>
  </si>
  <si>
    <t>2c016004</t>
  </si>
  <si>
    <t>37190517</t>
  </si>
  <si>
    <t>50fcd654</t>
  </si>
  <si>
    <t>2c816004</t>
  </si>
  <si>
    <t>SS (air hits 6-10)</t>
  </si>
  <si>
    <t>50fcd678</t>
  </si>
  <si>
    <t>2c016002</t>
  </si>
  <si>
    <t>371903d7</t>
  </si>
  <si>
    <t>50fcd68c</t>
  </si>
  <si>
    <t>2c816002</t>
  </si>
  <si>
    <t>50fcd73c</t>
  </si>
  <si>
    <t>02940000</t>
  </si>
  <si>
    <t>035706a9</t>
  </si>
  <si>
    <t>2c190eb7</t>
  </si>
  <si>
    <t>50fcd750</t>
  </si>
  <si>
    <t>035711a8</t>
  </si>
  <si>
    <t>30190eb7</t>
  </si>
  <si>
    <t>50fcd764</t>
  </si>
  <si>
    <t>0d5706a9</t>
  </si>
  <si>
    <t>2c190cd7</t>
  </si>
  <si>
    <t>50fcd778</t>
  </si>
  <si>
    <t>0d5711a8</t>
  </si>
  <si>
    <t>30190cd7</t>
  </si>
  <si>
    <t>50fcd7cc</t>
  </si>
  <si>
    <t>US (hit 2)</t>
  </si>
  <si>
    <t>89990c97</t>
  </si>
  <si>
    <t>50fcd988</t>
  </si>
  <si>
    <t>230dc013</t>
  </si>
  <si>
    <t>50fce2c8</t>
  </si>
  <si>
    <t>2c002817</t>
  </si>
  <si>
    <t>50fce2dc</t>
  </si>
  <si>
    <t>2c81501b</t>
  </si>
  <si>
    <t>50fce3a4</t>
  </si>
  <si>
    <t>50fce3b8</t>
  </si>
  <si>
    <t>CF (ground)?</t>
  </si>
  <si>
    <t>CF (air)?</t>
  </si>
  <si>
    <t>50fce458</t>
  </si>
  <si>
    <t>Gn (ground)</t>
  </si>
  <si>
    <t>50fce46c</t>
  </si>
  <si>
    <t>2c815020</t>
  </si>
  <si>
    <t>50fce520</t>
  </si>
  <si>
    <t>Gn (air)</t>
  </si>
  <si>
    <t>50fce534</t>
  </si>
  <si>
    <t>50fceb00</t>
  </si>
  <si>
    <t>07800907</t>
  </si>
  <si>
    <t>50fceb14</t>
  </si>
  <si>
    <t>2c81380c</t>
  </si>
  <si>
    <t>50fceb2c</t>
  </si>
  <si>
    <t>50fceb40</t>
  </si>
  <si>
    <t>2c81380a</t>
  </si>
  <si>
    <t>DK (ground uncharged early)</t>
  </si>
  <si>
    <t>DK (ground uncharged clean)</t>
  </si>
  <si>
    <t>50fcebdc</t>
  </si>
  <si>
    <t>2c013012</t>
  </si>
  <si>
    <t>50fcebf0</t>
  </si>
  <si>
    <t>2c813812</t>
  </si>
  <si>
    <t>50fcec04</t>
  </si>
  <si>
    <t>2d002812</t>
  </si>
  <si>
    <t>50fcec20</t>
  </si>
  <si>
    <t>2c01301e</t>
  </si>
  <si>
    <t>DK (ground charged early)</t>
  </si>
  <si>
    <t>DK (ground charged clean)</t>
  </si>
  <si>
    <t>50fcec34</t>
  </si>
  <si>
    <t>2c81381e</t>
  </si>
  <si>
    <t>50fcec48</t>
  </si>
  <si>
    <t>2d00281e</t>
  </si>
  <si>
    <t>50fced54</t>
  </si>
  <si>
    <t>50fced68</t>
  </si>
  <si>
    <t>50fced80</t>
  </si>
  <si>
    <t>50fced94</t>
  </si>
  <si>
    <t>DK (air uncharged early)</t>
  </si>
  <si>
    <t>DK (air uncharged clean)</t>
  </si>
  <si>
    <t>50fcee30</t>
  </si>
  <si>
    <t>DK (air charged early)</t>
  </si>
  <si>
    <t>50fcee44</t>
  </si>
  <si>
    <t>2c813810</t>
  </si>
  <si>
    <t>50fcee58</t>
  </si>
  <si>
    <t>50fcee74</t>
  </si>
  <si>
    <t>DK (air charged clean)</t>
  </si>
  <si>
    <t>2c01301b</t>
  </si>
  <si>
    <t>50fcee88</t>
  </si>
  <si>
    <t>2c81381b</t>
  </si>
  <si>
    <t>50fcee9c</t>
  </si>
  <si>
    <t>2d00281b</t>
  </si>
  <si>
    <t>50fcefa0</t>
  </si>
  <si>
    <t>05dcfc18</t>
  </si>
  <si>
    <t>050a0011</t>
  </si>
  <si>
    <t>060c008f</t>
  </si>
  <si>
    <t>50fcefb4</t>
  </si>
  <si>
    <t>50fcefc8</t>
  </si>
  <si>
    <t>05dcf448</t>
  </si>
  <si>
    <t>060c000f</t>
  </si>
  <si>
    <t>50fcefdc</t>
  </si>
  <si>
    <t>05dc0bb8</t>
  </si>
  <si>
    <t>50fcf000</t>
  </si>
  <si>
    <t>190c0123</t>
  </si>
  <si>
    <t>50fcf014</t>
  </si>
  <si>
    <t>50fcf028</t>
  </si>
  <si>
    <t>2d000004</t>
  </si>
  <si>
    <t>140c00a3</t>
  </si>
  <si>
    <t>50fcf03c</t>
  </si>
  <si>
    <t>2d800004</t>
  </si>
  <si>
    <t>Zd (hits 1-5)</t>
  </si>
  <si>
    <t>Zd (hit 6)</t>
  </si>
  <si>
    <t>50fcf1b0</t>
  </si>
  <si>
    <t>0a1e0013</t>
  </si>
  <si>
    <t>50fcf26c</t>
  </si>
  <si>
    <t>2d198013</t>
  </si>
  <si>
    <t>Jp (ground)?</t>
  </si>
  <si>
    <t>Jp (air)?</t>
  </si>
  <si>
    <t>50fcf358</t>
  </si>
  <si>
    <t>2c016007</t>
  </si>
  <si>
    <t>140c408f</t>
  </si>
  <si>
    <t>50fcf36c</t>
  </si>
  <si>
    <t>2c816007</t>
  </si>
  <si>
    <t>110c408f</t>
  </si>
  <si>
    <t>50fcf380</t>
  </si>
  <si>
    <t>2d002807</t>
  </si>
  <si>
    <t>0f0c408f</t>
  </si>
  <si>
    <t>Mh (uncharged)</t>
  </si>
  <si>
    <t>50fcf418</t>
  </si>
  <si>
    <t>2c01601c</t>
  </si>
  <si>
    <t>140c7923</t>
  </si>
  <si>
    <t>50fcf42c</t>
  </si>
  <si>
    <t>2c81601c</t>
  </si>
  <si>
    <t>110c7923</t>
  </si>
  <si>
    <t>50fcf440</t>
  </si>
  <si>
    <t>2d00281c</t>
  </si>
  <si>
    <t>0f0c7923</t>
  </si>
  <si>
    <t>50fcf5a0</t>
  </si>
  <si>
    <t>2c016006</t>
  </si>
  <si>
    <t>1404408f</t>
  </si>
  <si>
    <t>Mh (charged)</t>
  </si>
  <si>
    <t>Ry (uncharged)</t>
  </si>
  <si>
    <t>50fcf5b4</t>
  </si>
  <si>
    <t>2c816006</t>
  </si>
  <si>
    <t>50fcf5c8</t>
  </si>
  <si>
    <t>2d002806</t>
  </si>
  <si>
    <t>50fcf5dc</t>
  </si>
  <si>
    <t>2d811806</t>
  </si>
  <si>
    <t>030c0000</t>
  </si>
  <si>
    <t>50fcf684</t>
  </si>
  <si>
    <t>Ry (charged)</t>
  </si>
  <si>
    <t>2c000032</t>
  </si>
  <si>
    <t>b494c013</t>
  </si>
  <si>
    <t>19047923</t>
  </si>
  <si>
    <t>50fcf698</t>
  </si>
  <si>
    <t>2c800032</t>
  </si>
  <si>
    <t>03e80dac</t>
  </si>
  <si>
    <t>50fcf6ac</t>
  </si>
  <si>
    <t>2d000032</t>
  </si>
  <si>
    <t>03e8157c</t>
  </si>
  <si>
    <t>50fcf794</t>
  </si>
  <si>
    <t>2c015802</t>
  </si>
  <si>
    <t>28190014</t>
  </si>
  <si>
    <t>0a08001f</t>
  </si>
  <si>
    <t>50fcf7d0</t>
  </si>
  <si>
    <t>05dc0514</t>
  </si>
  <si>
    <t>ff9c00fa</t>
  </si>
  <si>
    <t>50fcf8c0</t>
  </si>
  <si>
    <t>50fcf8d4</t>
  </si>
  <si>
    <t>50fcf8e8</t>
  </si>
  <si>
    <t>2d01c801</t>
  </si>
  <si>
    <t>0000fce0</t>
  </si>
  <si>
    <t>50fcf8fc</t>
  </si>
  <si>
    <t>50fcf948</t>
  </si>
  <si>
    <t>50fcf960</t>
  </si>
  <si>
    <t>Ys?</t>
  </si>
  <si>
    <t>50fcf96c</t>
  </si>
  <si>
    <t>50fcfa1c</t>
  </si>
  <si>
    <t>2c013809</t>
  </si>
  <si>
    <t>2800010b</t>
  </si>
  <si>
    <t>50fcfa68</t>
  </si>
  <si>
    <t>1e040123</t>
  </si>
  <si>
    <t>GW (pan)</t>
  </si>
  <si>
    <t>50fcfb7c</t>
  </si>
  <si>
    <t>0578fa88</t>
  </si>
  <si>
    <t>1e0c004f</t>
  </si>
  <si>
    <t>50fcfd28</t>
  </si>
  <si>
    <t>1e02008b</t>
  </si>
  <si>
    <t>50fd01d4</t>
  </si>
  <si>
    <t>2c015803</t>
  </si>
  <si>
    <t>0320fe5c</t>
  </si>
  <si>
    <t>50fd01e8</t>
  </si>
  <si>
    <t>2c815803</t>
  </si>
  <si>
    <t>50fd0230</t>
  </si>
  <si>
    <t>2c013004</t>
  </si>
  <si>
    <t>50fd0244</t>
  </si>
  <si>
    <t>2c813004</t>
  </si>
  <si>
    <t>50fd0288</t>
  </si>
  <si>
    <t>2c013001</t>
  </si>
  <si>
    <t>01c2fe0c</t>
  </si>
  <si>
    <t>208c8013</t>
  </si>
  <si>
    <t>50fd029c</t>
  </si>
  <si>
    <t>2c813001</t>
  </si>
  <si>
    <t>01c204b0</t>
  </si>
  <si>
    <t>50fd03ac</t>
  </si>
  <si>
    <t>34908011</t>
  </si>
  <si>
    <t>230400a3</t>
  </si>
  <si>
    <t>50fd03f4</t>
  </si>
  <si>
    <t>50fd0420</t>
  </si>
  <si>
    <t>2c01880b</t>
  </si>
  <si>
    <t>50fd0434</t>
  </si>
  <si>
    <t>2c81880b</t>
  </si>
  <si>
    <t>50fd0488</t>
  </si>
  <si>
    <t>2e1d8013</t>
  </si>
  <si>
    <t>50fd049c</t>
  </si>
  <si>
    <t>2c81b808</t>
  </si>
  <si>
    <t>2e1c8013</t>
  </si>
  <si>
    <t>50fd04c4</t>
  </si>
  <si>
    <t>2c01b806</t>
  </si>
  <si>
    <t>2c1d8013</t>
  </si>
  <si>
    <t>50fd04d8</t>
  </si>
  <si>
    <t>2c81b806</t>
  </si>
  <si>
    <t>2c1c8013</t>
  </si>
  <si>
    <t>50fd051c</t>
  </si>
  <si>
    <t>0a078013</t>
  </si>
  <si>
    <t>50fd0530</t>
  </si>
  <si>
    <t>2c81b80a</t>
  </si>
  <si>
    <t>04b004fe</t>
  </si>
  <si>
    <t>50fd05a8</t>
  </si>
  <si>
    <t>2c01880f</t>
  </si>
  <si>
    <t>04b0ff1a</t>
  </si>
  <si>
    <t>0c00010b</t>
  </si>
  <si>
    <t>50fd05bc</t>
  </si>
  <si>
    <t>50fd05d0</t>
  </si>
  <si>
    <t>2d01880f</t>
  </si>
  <si>
    <t>50fd060c</t>
  </si>
  <si>
    <t>2c01880d</t>
  </si>
  <si>
    <t>044cff1a</t>
  </si>
  <si>
    <t>25980013</t>
  </si>
  <si>
    <t>50fd0620</t>
  </si>
  <si>
    <t>2c81880d</t>
  </si>
  <si>
    <t>03b6012c</t>
  </si>
  <si>
    <t>50fd0634</t>
  </si>
  <si>
    <t>2d01880d</t>
  </si>
  <si>
    <t>02bc0320</t>
  </si>
  <si>
    <t>50fd06c4</t>
  </si>
  <si>
    <t>2c01a80f</t>
  </si>
  <si>
    <t>259d8013</t>
  </si>
  <si>
    <t>50fd06dc</t>
  </si>
  <si>
    <t>2c81b80f</t>
  </si>
  <si>
    <t>50fd06ec</t>
  </si>
  <si>
    <t>2d01b80d</t>
  </si>
  <si>
    <t>038404a8</t>
  </si>
  <si>
    <t>259b8013</t>
  </si>
  <si>
    <t>50fd0704</t>
  </si>
  <si>
    <t>2c01a80e</t>
  </si>
  <si>
    <t>2c190013</t>
  </si>
  <si>
    <t>50fd0718</t>
  </si>
  <si>
    <t>2c81b80e</t>
  </si>
  <si>
    <t>50fd072c</t>
  </si>
  <si>
    <t>2d01b80c</t>
  </si>
  <si>
    <t>044c04a8</t>
  </si>
  <si>
    <t>50fd0744</t>
  </si>
  <si>
    <t>2c01a80d</t>
  </si>
  <si>
    <t>190c8013</t>
  </si>
  <si>
    <t>50fd0758</t>
  </si>
  <si>
    <t>50fd076c</t>
  </si>
  <si>
    <t>50fd07e0</t>
  </si>
  <si>
    <t>26190013</t>
  </si>
  <si>
    <t>50fd07f4</t>
  </si>
  <si>
    <t>2c81780e</t>
  </si>
  <si>
    <t>50fd0808</t>
  </si>
  <si>
    <t>2d01b80e</t>
  </si>
  <si>
    <t>0e140013</t>
  </si>
  <si>
    <t>50fd081c</t>
  </si>
  <si>
    <t>2d81880e</t>
  </si>
  <si>
    <t>50fd0890</t>
  </si>
  <si>
    <t>2c00200c</t>
  </si>
  <si>
    <t>01ff0000</t>
  </si>
  <si>
    <t>50fd08f0</t>
  </si>
  <si>
    <t>041a0a8c</t>
  </si>
  <si>
    <t>1e118013</t>
  </si>
  <si>
    <t>50fd0904</t>
  </si>
  <si>
    <t>041a03e8</t>
  </si>
  <si>
    <t>50fd0934</t>
  </si>
  <si>
    <t>50fd0948</t>
  </si>
  <si>
    <t>50fd0978</t>
  </si>
  <si>
    <t>fair (hit 3)</t>
  </si>
  <si>
    <t>b4a08013</t>
  </si>
  <si>
    <t>50fd098c</t>
  </si>
  <si>
    <t>50fd09d8</t>
  </si>
  <si>
    <t>06520000</t>
  </si>
  <si>
    <t>04fef804</t>
  </si>
  <si>
    <t>50fd09ec</t>
  </si>
  <si>
    <t>04fefcac</t>
  </si>
  <si>
    <t>50fd0a14</t>
  </si>
  <si>
    <t>50fd0a28</t>
  </si>
  <si>
    <t>50fd0a60</t>
  </si>
  <si>
    <t>045303fe</t>
  </si>
  <si>
    <t>50fd0abc</t>
  </si>
  <si>
    <t>dair (hits 1-6)</t>
  </si>
  <si>
    <t>060e0000</t>
  </si>
  <si>
    <t>fc020354</t>
  </si>
  <si>
    <t>50fd0ad0</t>
  </si>
  <si>
    <t>000001ff</t>
  </si>
  <si>
    <t>50fd0b28</t>
  </si>
  <si>
    <t>000004fe</t>
  </si>
  <si>
    <t>b4990a13</t>
  </si>
  <si>
    <t>50fd0b3c</t>
  </si>
  <si>
    <t>0000fb02</t>
  </si>
  <si>
    <t>50fd0b68</t>
  </si>
  <si>
    <t>04fe0752</t>
  </si>
  <si>
    <t>50fd0b7c</t>
  </si>
  <si>
    <t>04fe0354</t>
  </si>
  <si>
    <t>50fd0bb8</t>
  </si>
  <si>
    <t>50fd0bcc</t>
  </si>
  <si>
    <t>50fd0bf8</t>
  </si>
  <si>
    <t>50fd0c0c</t>
  </si>
  <si>
    <t>NS (copy?)</t>
  </si>
  <si>
    <t>IC (hammer)</t>
  </si>
  <si>
    <t>Mw (ground charging)</t>
  </si>
  <si>
    <t>Mw (air charging)</t>
  </si>
  <si>
    <t>50fd12fc</t>
  </si>
  <si>
    <t>04b00553</t>
  </si>
  <si>
    <t>50fd1310</t>
  </si>
  <si>
    <t>50fd1324</t>
  </si>
  <si>
    <t>2d018806</t>
  </si>
  <si>
    <t>50fd1338</t>
  </si>
  <si>
    <t>2d802806</t>
  </si>
  <si>
    <t>50fd1380</t>
  </si>
  <si>
    <t>50fd1394</t>
  </si>
  <si>
    <t>50fd13a8</t>
  </si>
  <si>
    <t>50fd13bc</t>
  </si>
  <si>
    <t>50fd14c4</t>
  </si>
  <si>
    <t>2c018806</t>
  </si>
  <si>
    <t>50fd14d8</t>
  </si>
  <si>
    <t>2c818806</t>
  </si>
  <si>
    <t>50fd14ec</t>
  </si>
  <si>
    <t>50fd1520</t>
  </si>
  <si>
    <t>50fd1534</t>
  </si>
  <si>
    <t>50fd1548</t>
  </si>
  <si>
    <t>50fd1568</t>
  </si>
  <si>
    <t>2c11b806</t>
  </si>
  <si>
    <t>50fd157c</t>
  </si>
  <si>
    <t>2c91b806</t>
  </si>
  <si>
    <t>50fd1590</t>
  </si>
  <si>
    <t>2d102806</t>
  </si>
  <si>
    <t>floor (front hit 2 clean)?</t>
  </si>
  <si>
    <t>floor (front hit 2 late)?</t>
  </si>
  <si>
    <t>50fd1920</t>
  </si>
  <si>
    <t>05dc0320</t>
  </si>
  <si>
    <t>50fd1934</t>
  </si>
  <si>
    <t>50fd1988</t>
  </si>
  <si>
    <t>50fd199c</t>
  </si>
  <si>
    <t>2c819006</t>
  </si>
  <si>
    <t>04b00384</t>
  </si>
  <si>
    <t>50fd1b50</t>
  </si>
  <si>
    <t>2c013800</t>
  </si>
  <si>
    <t>50fd1b64</t>
  </si>
  <si>
    <t>50fd1b78</t>
  </si>
  <si>
    <t>50fd1ba4</t>
  </si>
  <si>
    <t>50fd1bb8</t>
  </si>
  <si>
    <t>50fd1bcc</t>
  </si>
  <si>
    <t>0514015e</t>
  </si>
  <si>
    <t>50fd1be0</t>
  </si>
  <si>
    <t>50fd1bf4</t>
  </si>
  <si>
    <t>50fd1c18</t>
  </si>
  <si>
    <t>2c096003</t>
  </si>
  <si>
    <t>50fd1c40</t>
  </si>
  <si>
    <t>20990000</t>
  </si>
  <si>
    <t>50fd1c4c</t>
  </si>
  <si>
    <t>50fd1ce0</t>
  </si>
  <si>
    <t>3c0c8000</t>
  </si>
  <si>
    <t>50fd1cec</t>
  </si>
  <si>
    <t>50fd1d9c</t>
  </si>
  <si>
    <t>2d118000</t>
  </si>
  <si>
    <t>50fd1da8</t>
  </si>
  <si>
    <t>50fd1e70</t>
  </si>
  <si>
    <t>50fd1e7c</t>
  </si>
  <si>
    <t>50fd1ea8</t>
  </si>
  <si>
    <t>dthrow (hits 1-9)</t>
  </si>
  <si>
    <t>87190151</t>
  </si>
  <si>
    <t>50fd1ed0</t>
  </si>
  <si>
    <t>dthrow (hit 10)</t>
  </si>
  <si>
    <t>2d190011</t>
  </si>
  <si>
    <t>50fd2f1c</t>
  </si>
  <si>
    <t>body/head</t>
  </si>
  <si>
    <t>50fd2f44</t>
  </si>
  <si>
    <t>50fd2f6c</t>
  </si>
  <si>
    <t>50fd2f94</t>
  </si>
  <si>
    <t>50fd2fc0</t>
  </si>
  <si>
    <t>0000ff38</t>
  </si>
  <si>
    <t>b49900a0</t>
  </si>
  <si>
    <t>00000047</t>
  </si>
  <si>
    <t>0000fc5b</t>
  </si>
  <si>
    <t>0000f97e</t>
  </si>
  <si>
    <t>0000f6a0</t>
  </si>
  <si>
    <t>0000fc18</t>
  </si>
  <si>
    <t>0f080047</t>
  </si>
  <si>
    <t>b4800000</t>
  </si>
  <si>
    <t>0000f1f0</t>
  </si>
  <si>
    <t>00080047</t>
  </si>
  <si>
    <t>0000fd76</t>
  </si>
  <si>
    <t>Fc (throw)</t>
  </si>
  <si>
    <t>Fx (throw)</t>
  </si>
  <si>
    <t>GW (sausage)</t>
  </si>
  <si>
    <t>Mod</t>
  </si>
  <si>
    <t>0cfdd000</t>
  </si>
  <si>
    <t>B1</t>
  </si>
  <si>
    <t>B2</t>
  </si>
  <si>
    <t>B3</t>
  </si>
  <si>
    <t>B4</t>
  </si>
  <si>
    <t>B5</t>
  </si>
  <si>
    <t>B6</t>
  </si>
  <si>
    <t>B7</t>
  </si>
  <si>
    <t>B8</t>
  </si>
  <si>
    <t>10f5d000</t>
  </si>
  <si>
    <t>10fdd000</t>
  </si>
  <si>
    <t>10fdc000</t>
  </si>
  <si>
    <t>040e000f</t>
  </si>
  <si>
    <t>2c004003</t>
  </si>
  <si>
    <t>b48b4000</t>
  </si>
  <si>
    <t>07b60023</t>
  </si>
  <si>
    <t>2c004005</t>
  </si>
  <si>
    <t>0a360023</t>
  </si>
  <si>
    <t>b48dc000</t>
  </si>
  <si>
    <t>0cb60023</t>
  </si>
  <si>
    <t>2c00400b</t>
  </si>
  <si>
    <t>0f360063</t>
  </si>
  <si>
    <t>2c00400e</t>
  </si>
  <si>
    <t>b4904000</t>
  </si>
  <si>
    <t>11b60063</t>
  </si>
  <si>
    <t>2c004011</t>
  </si>
  <si>
    <t>14360063</t>
  </si>
  <si>
    <t>2c004014</t>
  </si>
  <si>
    <t>b492c000</t>
  </si>
  <si>
    <t>16b60063</t>
  </si>
  <si>
    <t>2c004019</t>
  </si>
  <si>
    <t>193606a3</t>
  </si>
  <si>
    <t>1b190000</t>
  </si>
  <si>
    <t>14360023</t>
  </si>
  <si>
    <t>Mw (lvl 0)</t>
  </si>
  <si>
    <t>Mw (lvl 1)</t>
  </si>
  <si>
    <t>Mw (lvl 2)</t>
  </si>
  <si>
    <t>Mw (lvl 3)</t>
  </si>
  <si>
    <t>Mw (lvl 4)</t>
  </si>
  <si>
    <t>Mw (lvl 5)</t>
  </si>
  <si>
    <t>Mw (lvl 6)</t>
  </si>
  <si>
    <t>Mw (lvl 7)</t>
  </si>
  <si>
    <t>23118000</t>
  </si>
  <si>
    <t>0a080047</t>
  </si>
  <si>
    <t>Pi (air?)</t>
  </si>
  <si>
    <t>Pi (ground?)</t>
  </si>
  <si>
    <t>28021463</t>
  </si>
  <si>
    <t>10fd5000</t>
  </si>
  <si>
    <t>Pk (air?)</t>
  </si>
  <si>
    <t>Pk (ground?)</t>
  </si>
  <si>
    <t>02960047</t>
  </si>
  <si>
    <t>12fdd000</t>
  </si>
  <si>
    <t>IC</t>
  </si>
  <si>
    <t>2c002003</t>
  </si>
  <si>
    <t>00088000</t>
  </si>
  <si>
    <t>0c0c000e</t>
  </si>
  <si>
    <t>23088000</t>
  </si>
  <si>
    <t>0c0c000d</t>
  </si>
  <si>
    <t>Sm (lvl 0)</t>
  </si>
  <si>
    <t>Sm (lvl 1)</t>
  </si>
  <si>
    <t>Sm (lvl 2)</t>
  </si>
  <si>
    <t>Sm (lvl 3)</t>
  </si>
  <si>
    <t>Sm (lvl 4)</t>
  </si>
  <si>
    <t>Sm (lvl 5)</t>
  </si>
  <si>
    <t>Sm (lvl 6)</t>
  </si>
  <si>
    <t>Sm (lvl 7)</t>
  </si>
  <si>
    <t>4fc881d0</t>
  </si>
  <si>
    <t>507200b8</t>
  </si>
  <si>
    <t>509a80cc</t>
  </si>
  <si>
    <t>509a80e4</t>
  </si>
  <si>
    <t>509a80fc</t>
  </si>
  <si>
    <t>509a8114</t>
  </si>
  <si>
    <t>509a8130</t>
  </si>
  <si>
    <t>509a8148</t>
  </si>
  <si>
    <t>50e380cc</t>
  </si>
  <si>
    <t>50e380e4</t>
  </si>
  <si>
    <t>50e380fc</t>
  </si>
  <si>
    <t>50e38114</t>
  </si>
  <si>
    <t>50e38148</t>
  </si>
  <si>
    <t>50e38160</t>
  </si>
  <si>
    <t>546b813c</t>
  </si>
  <si>
    <t>515c8160</t>
  </si>
  <si>
    <t>51dd00b4</t>
  </si>
  <si>
    <t>51a401d0</t>
  </si>
  <si>
    <t>521d80b8</t>
  </si>
  <si>
    <t>529a02a8</t>
  </si>
  <si>
    <t>529a02c4</t>
  </si>
  <si>
    <t>529a02e0</t>
  </si>
  <si>
    <t>529a02fc</t>
  </si>
  <si>
    <t>529a0318</t>
  </si>
  <si>
    <t>529a0334</t>
  </si>
  <si>
    <t>529a0350</t>
  </si>
  <si>
    <t>529a036c</t>
  </si>
  <si>
    <t>529a0388</t>
  </si>
  <si>
    <t>52e281a0</t>
  </si>
  <si>
    <t>537682f0</t>
  </si>
  <si>
    <t>5376830c</t>
  </si>
  <si>
    <t>537683b0</t>
  </si>
  <si>
    <t>537683c8</t>
  </si>
  <si>
    <t>539882b4</t>
  </si>
  <si>
    <t>539882d0</t>
  </si>
  <si>
    <t>53988374</t>
  </si>
  <si>
    <t>5398838c</t>
  </si>
  <si>
    <t>5341013c</t>
  </si>
  <si>
    <t>4f3900d8</t>
  </si>
  <si>
    <t>4ecf816c</t>
  </si>
  <si>
    <t>4ecf8184</t>
  </si>
  <si>
    <t>4ecf819c</t>
  </si>
  <si>
    <t>4ecf81b4</t>
  </si>
  <si>
    <t>1035d000</t>
  </si>
  <si>
    <t>10245000</t>
  </si>
  <si>
    <t>US (wave)</t>
  </si>
  <si>
    <t>1efd5000</t>
  </si>
  <si>
    <t>1efdd000</t>
  </si>
  <si>
    <t>10e45000</t>
  </si>
  <si>
    <t>101dd000</t>
  </si>
  <si>
    <t>1014d000</t>
  </si>
  <si>
    <t>1015d000</t>
  </si>
  <si>
    <t>3c75c000</t>
  </si>
  <si>
    <t>3c75d000</t>
  </si>
  <si>
    <t>3c045000</t>
  </si>
  <si>
    <t>1040e000</t>
  </si>
  <si>
    <t>1050d000</t>
  </si>
  <si>
    <t>3cf5d000</t>
  </si>
  <si>
    <t>1095d000</t>
  </si>
  <si>
    <t>1435d000</t>
  </si>
  <si>
    <t>14015000</t>
  </si>
  <si>
    <t>10205000</t>
  </si>
  <si>
    <t>1e15d000</t>
  </si>
  <si>
    <t>1e045000</t>
  </si>
  <si>
    <t>3c15d000</t>
  </si>
  <si>
    <t>10155000</t>
  </si>
  <si>
    <t>1e355000</t>
  </si>
  <si>
    <t>10804000</t>
  </si>
  <si>
    <t>28e4d800</t>
  </si>
  <si>
    <t>1e00d400</t>
  </si>
  <si>
    <t>10005400</t>
  </si>
  <si>
    <t>08fdd000</t>
  </si>
  <si>
    <t>3cd4d000</t>
  </si>
  <si>
    <t>53eab980</t>
  </si>
  <si>
    <t>fed405dc</t>
  </si>
  <si>
    <t>41000c0b</t>
  </si>
  <si>
    <t>53eab994</t>
  </si>
  <si>
    <t>fed4fa24</t>
  </si>
  <si>
    <t>53eab9a8</t>
  </si>
  <si>
    <t>096005dc</t>
  </si>
  <si>
    <t>32000c0b</t>
  </si>
  <si>
    <t>53eab9bc</t>
  </si>
  <si>
    <t>0960fa24</t>
  </si>
  <si>
    <t>53eab9dc</t>
  </si>
  <si>
    <t>US (ground hits 2-4)</t>
  </si>
  <si>
    <t>34990013</t>
  </si>
  <si>
    <t>37000c0b</t>
  </si>
  <si>
    <t>53eab9f0</t>
  </si>
  <si>
    <t>53eaba04</t>
  </si>
  <si>
    <t>23000c0b</t>
  </si>
  <si>
    <t>53eaba18</t>
  </si>
  <si>
    <t>53eaba40</t>
  </si>
  <si>
    <t>US (ground hits 5-12)</t>
  </si>
  <si>
    <t>ff3805dc</t>
  </si>
  <si>
    <t>37190013</t>
  </si>
  <si>
    <t>53eaba54</t>
  </si>
  <si>
    <t>ff38fa24</t>
  </si>
  <si>
    <t>53eaba68</t>
  </si>
  <si>
    <t>64190013</t>
  </si>
  <si>
    <t>53eaba7c</t>
  </si>
  <si>
    <t>53eaba9c</t>
  </si>
  <si>
    <t>US (ground hit 13)</t>
  </si>
  <si>
    <t>05140190</t>
  </si>
  <si>
    <t>00080c8b</t>
  </si>
  <si>
    <t>53eabaf4</t>
  </si>
  <si>
    <t>US (air hits 1-3)</t>
  </si>
  <si>
    <t>46000013</t>
  </si>
  <si>
    <t>0c800c0b</t>
  </si>
  <si>
    <t>53eabb08</t>
  </si>
  <si>
    <t>53eabb1c</t>
  </si>
  <si>
    <t>ff380578</t>
  </si>
  <si>
    <t>37000013</t>
  </si>
  <si>
    <t>53eabb30</t>
  </si>
  <si>
    <t>ff38fa88</t>
  </si>
  <si>
    <t>53eabb58</t>
  </si>
  <si>
    <t>US (air hits 4-11)</t>
  </si>
  <si>
    <t>53eabb6c</t>
  </si>
  <si>
    <t>53eabb80</t>
  </si>
  <si>
    <t>53eabb94</t>
  </si>
  <si>
    <t>53eabbb4</t>
  </si>
  <si>
    <t>US (air hit 12)</t>
  </si>
  <si>
    <t>53eabd34</t>
  </si>
  <si>
    <t>2c019004</t>
  </si>
  <si>
    <t>0788009f</t>
  </si>
  <si>
    <t>53eabdf8</t>
  </si>
  <si>
    <t>2c845804</t>
  </si>
  <si>
    <t>zair</t>
  </si>
  <si>
    <t>53eac070</t>
  </si>
  <si>
    <t>0c060223</t>
  </si>
  <si>
    <t>53eac084</t>
  </si>
  <si>
    <t>53eac08c</t>
  </si>
  <si>
    <t>0f060aa3</t>
  </si>
  <si>
    <t>SS (homing)</t>
  </si>
  <si>
    <t>SS (Super)</t>
  </si>
  <si>
    <t>53eac154</t>
  </si>
  <si>
    <t>05060c23</t>
  </si>
  <si>
    <t>53eac170</t>
  </si>
  <si>
    <t>10c45000</t>
  </si>
  <si>
    <t>DS (bomb)</t>
  </si>
  <si>
    <t>DS (explosion)</t>
  </si>
  <si>
    <t>53eac6f8</t>
  </si>
  <si>
    <t>0c800ed8</t>
  </si>
  <si>
    <t>53eac70c</t>
  </si>
  <si>
    <t>0c800a28</t>
  </si>
  <si>
    <t>53eac720</t>
  </si>
  <si>
    <t>0c80044c</t>
  </si>
  <si>
    <t>53eac770</t>
  </si>
  <si>
    <t>2c018807</t>
  </si>
  <si>
    <t>044c044c</t>
  </si>
  <si>
    <t>53eac784</t>
  </si>
  <si>
    <t>2c818007</t>
  </si>
  <si>
    <t>03a900ff</t>
  </si>
  <si>
    <t>53eac7d0</t>
  </si>
  <si>
    <t>2c01480d</t>
  </si>
  <si>
    <t>1e1a4013</t>
  </si>
  <si>
    <t>0b000107</t>
  </si>
  <si>
    <t>53eac80c</t>
  </si>
  <si>
    <t>0b000087</t>
  </si>
  <si>
    <t>53eac838</t>
  </si>
  <si>
    <t>03e80708</t>
  </si>
  <si>
    <t>53eac84c</t>
  </si>
  <si>
    <t>53eac860</t>
  </si>
  <si>
    <t>032004b0</t>
  </si>
  <si>
    <t>53eac874</t>
  </si>
  <si>
    <t>2d80680b</t>
  </si>
  <si>
    <t>53eac8b4</t>
  </si>
  <si>
    <t>53eac8c8</t>
  </si>
  <si>
    <t>2c80700a</t>
  </si>
  <si>
    <t>53eac8dc</t>
  </si>
  <si>
    <t>53eac8f0</t>
  </si>
  <si>
    <t>2d80680a</t>
  </si>
  <si>
    <t>53eac930</t>
  </si>
  <si>
    <t>53eac944</t>
  </si>
  <si>
    <t>2c807009</t>
  </si>
  <si>
    <t>53eac958</t>
  </si>
  <si>
    <t>53eac96c</t>
  </si>
  <si>
    <t>2d806809</t>
  </si>
  <si>
    <t>53eac9ec</t>
  </si>
  <si>
    <t>0514ff56</t>
  </si>
  <si>
    <t>1400010a</t>
  </si>
  <si>
    <t>53eaca00</t>
  </si>
  <si>
    <t>05140640</t>
  </si>
  <si>
    <t>53eaca14</t>
  </si>
  <si>
    <t>14000109</t>
  </si>
  <si>
    <t>53eaca28</t>
  </si>
  <si>
    <t>2d80700c</t>
  </si>
  <si>
    <t>53eacaac</t>
  </si>
  <si>
    <t>2c01880e</t>
  </si>
  <si>
    <t>320f0013</t>
  </si>
  <si>
    <t>280400a3</t>
  </si>
  <si>
    <t>53eacac0</t>
  </si>
  <si>
    <t>2c81900e</t>
  </si>
  <si>
    <t>53eacad4</t>
  </si>
  <si>
    <t>2d00000e</t>
  </si>
  <si>
    <t>019012c0</t>
  </si>
  <si>
    <t>53eacb28</t>
  </si>
  <si>
    <t>b49a0013</t>
  </si>
  <si>
    <t>53eacb3c</t>
  </si>
  <si>
    <t>2c80d00f</t>
  </si>
  <si>
    <t>027f0000</t>
  </si>
  <si>
    <t>53eacb50</t>
  </si>
  <si>
    <t>037efe0c</t>
  </si>
  <si>
    <t>53eacbcc</t>
  </si>
  <si>
    <t>53eacbe0</t>
  </si>
  <si>
    <t>2c80d00e</t>
  </si>
  <si>
    <t>53eacbf4</t>
  </si>
  <si>
    <t>2d01880e</t>
  </si>
  <si>
    <t>53eacc3c</t>
  </si>
  <si>
    <t>53eacc50</t>
  </si>
  <si>
    <t>2c80d00d</t>
  </si>
  <si>
    <t>53eacc64</t>
  </si>
  <si>
    <t>53eaccac</t>
  </si>
  <si>
    <t>2c018804</t>
  </si>
  <si>
    <t>0329fd57</t>
  </si>
  <si>
    <t>410c8013</t>
  </si>
  <si>
    <t>190400a3</t>
  </si>
  <si>
    <t>53eaccc0</t>
  </si>
  <si>
    <t>2c818804</t>
  </si>
  <si>
    <t>06a8076c</t>
  </si>
  <si>
    <t>53eacd18</t>
  </si>
  <si>
    <t>3c0c8013</t>
  </si>
  <si>
    <t>118400a3</t>
  </si>
  <si>
    <t>53eacd2c</t>
  </si>
  <si>
    <t>53eacd70</t>
  </si>
  <si>
    <t>usmash (hit 3)</t>
  </si>
  <si>
    <t>0c8400a3</t>
  </si>
  <si>
    <t>53eacd84</t>
  </si>
  <si>
    <t>53eacdc8</t>
  </si>
  <si>
    <t>usmash (hit 4)</t>
  </si>
  <si>
    <t>2c018805</t>
  </si>
  <si>
    <t>53eacddc</t>
  </si>
  <si>
    <t>2c818805</t>
  </si>
  <si>
    <t>53eace34</t>
  </si>
  <si>
    <t>usmash (hit 5)</t>
  </si>
  <si>
    <t>0352fd57</t>
  </si>
  <si>
    <t>53eace48</t>
  </si>
  <si>
    <t>0708076c</t>
  </si>
  <si>
    <t>53eacedc</t>
  </si>
  <si>
    <t>03e8fe01</t>
  </si>
  <si>
    <t>3700010b</t>
  </si>
  <si>
    <t>53eacef0</t>
  </si>
  <si>
    <t>2c807010</t>
  </si>
  <si>
    <t>53eacf20</t>
  </si>
  <si>
    <t>3c0a0013</t>
  </si>
  <si>
    <t>2d00008b</t>
  </si>
  <si>
    <t>53eacf34</t>
  </si>
  <si>
    <t>53eac788</t>
  </si>
  <si>
    <t>2c00300e</t>
  </si>
  <si>
    <t>03feff01</t>
  </si>
  <si>
    <t>53eacf9c</t>
  </si>
  <si>
    <t>2c80700e</t>
  </si>
  <si>
    <t>04a801aa</t>
  </si>
  <si>
    <t>53eacfb4</t>
  </si>
  <si>
    <t>53eacfc8</t>
  </si>
  <si>
    <t>53ead008</t>
  </si>
  <si>
    <t>03d3fc57</t>
  </si>
  <si>
    <t>0a040123</t>
  </si>
  <si>
    <t>53ead01c</t>
  </si>
  <si>
    <t>05d306a8</t>
  </si>
  <si>
    <t>fair (hits 1-4)</t>
  </si>
  <si>
    <t>53ead064</t>
  </si>
  <si>
    <t>fair (hit 5)</t>
  </si>
  <si>
    <t>53ead078</t>
  </si>
  <si>
    <t>53ead0e4</t>
  </si>
  <si>
    <t>03e8ff01</t>
  </si>
  <si>
    <t>53ead0f8</t>
  </si>
  <si>
    <t>032003a9</t>
  </si>
  <si>
    <t>53ead10c</t>
  </si>
  <si>
    <t>2d00900e</t>
  </si>
  <si>
    <t>1500010b</t>
  </si>
  <si>
    <t>53ead154</t>
  </si>
  <si>
    <t>0553fe56</t>
  </si>
  <si>
    <t>017f0000</t>
  </si>
  <si>
    <t>2d1903d3</t>
  </si>
  <si>
    <t>53ead168</t>
  </si>
  <si>
    <t>2c807003</t>
  </si>
  <si>
    <t>06400354</t>
  </si>
  <si>
    <t>00ff0000</t>
  </si>
  <si>
    <t>53ead17c</t>
  </si>
  <si>
    <t>2d009003</t>
  </si>
  <si>
    <t>uair (hits 2-5)</t>
  </si>
  <si>
    <t>53ead1ac</t>
  </si>
  <si>
    <t>2c007001</t>
  </si>
  <si>
    <t>53ead1c0</t>
  </si>
  <si>
    <t>2c807001</t>
  </si>
  <si>
    <t>53ead1d4</t>
  </si>
  <si>
    <t>2d009001</t>
  </si>
  <si>
    <t>28208013</t>
  </si>
  <si>
    <t>53ead1f8</t>
  </si>
  <si>
    <t>uair (hit 6)</t>
  </si>
  <si>
    <t>04d3fe56</t>
  </si>
  <si>
    <t>53ead20c</t>
  </si>
  <si>
    <t>2c807004</t>
  </si>
  <si>
    <t>05dc01ff</t>
  </si>
  <si>
    <t>53ead220</t>
  </si>
  <si>
    <t>2d009004</t>
  </si>
  <si>
    <t>53ead288</t>
  </si>
  <si>
    <t>2c018810</t>
  </si>
  <si>
    <t>03a9fe01</t>
  </si>
  <si>
    <t>53ead29c</t>
  </si>
  <si>
    <t>2c818810</t>
  </si>
  <si>
    <t>042904b0</t>
  </si>
  <si>
    <t>53eada0c</t>
  </si>
  <si>
    <t>2c008008</t>
  </si>
  <si>
    <t>53eada20</t>
  </si>
  <si>
    <t>2c807008</t>
  </si>
  <si>
    <t>53eada34</t>
  </si>
  <si>
    <t>2d004808</t>
  </si>
  <si>
    <t>53eada48</t>
  </si>
  <si>
    <t>2d803808</t>
  </si>
  <si>
    <t>53eada7c</t>
  </si>
  <si>
    <t>53eada90</t>
  </si>
  <si>
    <t>53eadaa4</t>
  </si>
  <si>
    <t>2d004806</t>
  </si>
  <si>
    <t>53eadab8</t>
  </si>
  <si>
    <t>53eadbf0</t>
  </si>
  <si>
    <t>53eadc04</t>
  </si>
  <si>
    <t>53eadc4c</t>
  </si>
  <si>
    <t>05dc04fe</t>
  </si>
  <si>
    <t>53eadc60</t>
  </si>
  <si>
    <t>53eadf18</t>
  </si>
  <si>
    <t>2c01880a</t>
  </si>
  <si>
    <t>0578044c</t>
  </si>
  <si>
    <t>53eadf2c</t>
  </si>
  <si>
    <t>2c81880a</t>
  </si>
  <si>
    <t>53eadf40</t>
  </si>
  <si>
    <t>53eadfc0</t>
  </si>
  <si>
    <t>53eadfd4</t>
  </si>
  <si>
    <t>53eadfe8</t>
  </si>
  <si>
    <t>53eae224</t>
  </si>
  <si>
    <t>08fc04b0</t>
  </si>
  <si>
    <t>53eae238</t>
  </si>
  <si>
    <t>2c819000</t>
  </si>
  <si>
    <t>53eae24c</t>
  </si>
  <si>
    <t>53eae264</t>
  </si>
  <si>
    <t>grab (standing part 1)</t>
  </si>
  <si>
    <t>grab (standing part 2)</t>
  </si>
  <si>
    <t>53eae314</t>
  </si>
  <si>
    <t>53eae328</t>
  </si>
  <si>
    <t>grab (running part 1)</t>
  </si>
  <si>
    <t>grab (running part 2)</t>
  </si>
  <si>
    <t>53eae33c</t>
  </si>
  <si>
    <t>53eae354</t>
  </si>
  <si>
    <t>53eae3c0</t>
  </si>
  <si>
    <t>2c00d803</t>
  </si>
  <si>
    <t>53eae404</t>
  </si>
  <si>
    <t>150b4000</t>
  </si>
  <si>
    <t>53eae410</t>
  </si>
  <si>
    <t>53eae4b0</t>
  </si>
  <si>
    <t>460a8000</t>
  </si>
  <si>
    <t>53eae4bc</t>
  </si>
  <si>
    <t>53eae54c</t>
  </si>
  <si>
    <t>53eae558</t>
  </si>
  <si>
    <t>53eae5a4</t>
  </si>
  <si>
    <t>uthrow (hits 1-6)</t>
  </si>
  <si>
    <t>2c01d000</t>
  </si>
  <si>
    <t>0000008a</t>
  </si>
  <si>
    <t>53eae620</t>
  </si>
  <si>
    <t>53eae62c</t>
  </si>
  <si>
    <t>52853994</t>
  </si>
  <si>
    <t>2c01d002</t>
  </si>
  <si>
    <t>000002bc</t>
  </si>
  <si>
    <t>NS (ground charging)</t>
  </si>
  <si>
    <t>528539d4</t>
  </si>
  <si>
    <t>NS (air charging)</t>
  </si>
  <si>
    <t>52853acc</t>
  </si>
  <si>
    <t>2c021000</t>
  </si>
  <si>
    <t>fc000000</t>
  </si>
  <si>
    <t>14190011</t>
  </si>
  <si>
    <t>52853ae0</t>
  </si>
  <si>
    <t>2c821000</t>
  </si>
  <si>
    <t>52853af8</t>
  </si>
  <si>
    <t>8c040000</t>
  </si>
  <si>
    <t>52853b04</t>
  </si>
  <si>
    <t>52853d00</t>
  </si>
  <si>
    <t>3230001f</t>
  </si>
  <si>
    <t>1016c000</t>
  </si>
  <si>
    <t>52853dd4</t>
  </si>
  <si>
    <t>b488c000</t>
  </si>
  <si>
    <t>52853df0</t>
  </si>
  <si>
    <t>52853e0c</t>
  </si>
  <si>
    <t>52853e28</t>
  </si>
  <si>
    <t>52853e44</t>
  </si>
  <si>
    <t>52853e60</t>
  </si>
  <si>
    <t>52852e7c</t>
  </si>
  <si>
    <t>52853e98</t>
  </si>
  <si>
    <t>52853e84</t>
  </si>
  <si>
    <t>528542d4</t>
  </si>
  <si>
    <t>2c01d006</t>
  </si>
  <si>
    <t>00340023</t>
  </si>
  <si>
    <t>528542e8</t>
  </si>
  <si>
    <t>0a5a0bb8</t>
  </si>
  <si>
    <t>29990292</t>
  </si>
  <si>
    <t>52854360</t>
  </si>
  <si>
    <t>2c011802</t>
  </si>
  <si>
    <t>52854374</t>
  </si>
  <si>
    <t>2c811802</t>
  </si>
  <si>
    <t>06400190</t>
  </si>
  <si>
    <t>23118012</t>
  </si>
  <si>
    <t>52854424</t>
  </si>
  <si>
    <t>2c01d009</t>
  </si>
  <si>
    <t>283404a3</t>
  </si>
  <si>
    <t>52854438</t>
  </si>
  <si>
    <t>5285444c</t>
  </si>
  <si>
    <t>2d002809</t>
  </si>
  <si>
    <t>5285449c</t>
  </si>
  <si>
    <t>14340423</t>
  </si>
  <si>
    <t>528544b0</t>
  </si>
  <si>
    <t>528544c4</t>
  </si>
  <si>
    <t>528544fc</t>
  </si>
  <si>
    <t>2c00a80a</t>
  </si>
  <si>
    <t>0a0c010b</t>
  </si>
  <si>
    <t>52854510</t>
  </si>
  <si>
    <t>050c008b</t>
  </si>
  <si>
    <t>52854524</t>
  </si>
  <si>
    <t>000c000b</t>
  </si>
  <si>
    <t>5285457c</t>
  </si>
  <si>
    <t>52854590</t>
  </si>
  <si>
    <t>528545a4</t>
  </si>
  <si>
    <t>52854610</t>
  </si>
  <si>
    <t>52854624</t>
  </si>
  <si>
    <t>52854638</t>
  </si>
  <si>
    <t>52854694</t>
  </si>
  <si>
    <t>2c00280a</t>
  </si>
  <si>
    <t>371cc013</t>
  </si>
  <si>
    <t>528546a8</t>
  </si>
  <si>
    <t>2c80a808</t>
  </si>
  <si>
    <t>371c8013</t>
  </si>
  <si>
    <t>528546bc</t>
  </si>
  <si>
    <t>528546d0</t>
  </si>
  <si>
    <t>2d80c805</t>
  </si>
  <si>
    <t>528546f8</t>
  </si>
  <si>
    <t>271c8013</t>
  </si>
  <si>
    <t>5285470c</t>
  </si>
  <si>
    <t>52854720</t>
  </si>
  <si>
    <t>52854734</t>
  </si>
  <si>
    <t>1400000b</t>
  </si>
  <si>
    <t>52854770</t>
  </si>
  <si>
    <t>2c00a809</t>
  </si>
  <si>
    <t>52854784</t>
  </si>
  <si>
    <t>52854798</t>
  </si>
  <si>
    <t>5285485c</t>
  </si>
  <si>
    <t>07d00a28</t>
  </si>
  <si>
    <t>0f3400a3</t>
  </si>
  <si>
    <t>52854870</t>
  </si>
  <si>
    <t>2c800014</t>
  </si>
  <si>
    <t>07d014b4</t>
  </si>
  <si>
    <t>b492c001</t>
  </si>
  <si>
    <t>0ab40123</t>
  </si>
  <si>
    <t>52854970</t>
  </si>
  <si>
    <t>usmash (hits 1-6)</t>
  </si>
  <si>
    <t>2f990502</t>
  </si>
  <si>
    <t>52854984</t>
  </si>
  <si>
    <t>14500000</t>
  </si>
  <si>
    <t>2f990102</t>
  </si>
  <si>
    <t>52854998</t>
  </si>
  <si>
    <t>1388fa88</t>
  </si>
  <si>
    <t>55190242</t>
  </si>
  <si>
    <t>528549ac</t>
  </si>
  <si>
    <t>13880578</t>
  </si>
  <si>
    <t>528549d0</t>
  </si>
  <si>
    <t>usmash (hit 7)</t>
  </si>
  <si>
    <t>2d1d8002</t>
  </si>
  <si>
    <t>528549e4</t>
  </si>
  <si>
    <t>1388f8f8</t>
  </si>
  <si>
    <t>281d8002</t>
  </si>
  <si>
    <t>528549f8</t>
  </si>
  <si>
    <t>13880708</t>
  </si>
  <si>
    <t>52854a0c</t>
  </si>
  <si>
    <t>06d60000</t>
  </si>
  <si>
    <t>52854a88</t>
  </si>
  <si>
    <t>02bc0dac</t>
  </si>
  <si>
    <t>b499c001</t>
  </si>
  <si>
    <t>0a340123</t>
  </si>
  <si>
    <t>52854a9c</t>
  </si>
  <si>
    <t>0a3400a2</t>
  </si>
  <si>
    <t>52854b4c</t>
  </si>
  <si>
    <t>nair (hits 1-8)</t>
  </si>
  <si>
    <t>09c4044c</t>
  </si>
  <si>
    <t>50190293</t>
  </si>
  <si>
    <t>0a08009f</t>
  </si>
  <si>
    <t>52854b60</t>
  </si>
  <si>
    <t>09c4f9c0</t>
  </si>
  <si>
    <t>52854b74</t>
  </si>
  <si>
    <t>00c8044c</t>
  </si>
  <si>
    <t>37190513</t>
  </si>
  <si>
    <t>52854b88</t>
  </si>
  <si>
    <t>00c8f9c0</t>
  </si>
  <si>
    <t>52854be0</t>
  </si>
  <si>
    <t>nair (hit 9)</t>
  </si>
  <si>
    <t>0708fe0c</t>
  </si>
  <si>
    <t>52854c40</t>
  </si>
  <si>
    <t>2c01180e</t>
  </si>
  <si>
    <t>2a190013</t>
  </si>
  <si>
    <t>1434010f</t>
  </si>
  <si>
    <t>52854c54</t>
  </si>
  <si>
    <t>2c81000e</t>
  </si>
  <si>
    <t>52854cb8</t>
  </si>
  <si>
    <t>2d00a80d</t>
  </si>
  <si>
    <t>52854ccc</t>
  </si>
  <si>
    <t>2c80b80b</t>
  </si>
  <si>
    <t>52854ce0</t>
  </si>
  <si>
    <t>2c00c809</t>
  </si>
  <si>
    <t>52854d38</t>
  </si>
  <si>
    <t>2d00c80e</t>
  </si>
  <si>
    <t>51854d4c</t>
  </si>
  <si>
    <t>2c80b80c</t>
  </si>
  <si>
    <t>51854d60</t>
  </si>
  <si>
    <t>52854dcc</t>
  </si>
  <si>
    <t>2d009010</t>
  </si>
  <si>
    <t>52854de0</t>
  </si>
  <si>
    <t>52854df4</t>
  </si>
  <si>
    <t>2c00280e</t>
  </si>
  <si>
    <t>52854e68</t>
  </si>
  <si>
    <t>nair (landing)</t>
  </si>
  <si>
    <t>528555e0</t>
  </si>
  <si>
    <t>2c00c806</t>
  </si>
  <si>
    <t>528555f4</t>
  </si>
  <si>
    <t>2c80b806</t>
  </si>
  <si>
    <t>52855608</t>
  </si>
  <si>
    <t>2d000005</t>
  </si>
  <si>
    <t>2808049f</t>
  </si>
  <si>
    <t>5285561c</t>
  </si>
  <si>
    <t>2d800005</t>
  </si>
  <si>
    <t>52855738</t>
  </si>
  <si>
    <t>floor (back)</t>
  </si>
  <si>
    <t>floor (front)</t>
  </si>
  <si>
    <t>280c048b</t>
  </si>
  <si>
    <t>5285574c</t>
  </si>
  <si>
    <t>2c80b807</t>
  </si>
  <si>
    <t>52855760</t>
  </si>
  <si>
    <t>52855774</t>
  </si>
  <si>
    <t>52855b10</t>
  </si>
  <si>
    <t>2c01d00a</t>
  </si>
  <si>
    <t>52855b24</t>
  </si>
  <si>
    <t>2c81a00a</t>
  </si>
  <si>
    <t>52855b8c</t>
  </si>
  <si>
    <t>52855ba0</t>
  </si>
  <si>
    <t>52855bb4</t>
  </si>
  <si>
    <t>2d00a808</t>
  </si>
  <si>
    <t>52855bcc</t>
  </si>
  <si>
    <t>52855d78</t>
  </si>
  <si>
    <t>0af00a28</t>
  </si>
  <si>
    <t>52855d8c</t>
  </si>
  <si>
    <t>52855da0</t>
  </si>
  <si>
    <t>52855df4</t>
  </si>
  <si>
    <t>52855e08</t>
  </si>
  <si>
    <t>52855e1c</t>
  </si>
  <si>
    <t>52855e30</t>
  </si>
  <si>
    <t>52855ea4</t>
  </si>
  <si>
    <t>2c09d003</t>
  </si>
  <si>
    <t>0008001f</t>
  </si>
  <si>
    <t>52855edc</t>
  </si>
  <si>
    <t>271904c0</t>
  </si>
  <si>
    <t>52855ee8</t>
  </si>
  <si>
    <t>52855f80</t>
  </si>
  <si>
    <t>16940000</t>
  </si>
  <si>
    <t>52855f8c</t>
  </si>
  <si>
    <t>fthrow (shots)</t>
  </si>
  <si>
    <t>Mw (fthrow shots)</t>
  </si>
  <si>
    <t>fthrow (shot)</t>
  </si>
  <si>
    <t>Mw (fthrow shot)</t>
  </si>
  <si>
    <t>5285602c</t>
  </si>
  <si>
    <t>52856038</t>
  </si>
  <si>
    <t>528560c8</t>
  </si>
  <si>
    <t>228c8000</t>
  </si>
  <si>
    <t>20802000</t>
  </si>
  <si>
    <t>528560d4</t>
  </si>
  <si>
    <t>528560e4</t>
  </si>
  <si>
    <t>2c00c805</t>
  </si>
  <si>
    <t>281a0011</t>
  </si>
  <si>
    <t>528560f8</t>
  </si>
  <si>
    <t>281a4011</t>
  </si>
  <si>
    <t>5285610c</t>
  </si>
  <si>
    <t>528561c0</t>
  </si>
  <si>
    <t>528571d4</t>
  </si>
  <si>
    <t>528571fc</t>
  </si>
  <si>
    <t>52857224</t>
  </si>
  <si>
    <t>5285724c</t>
  </si>
  <si>
    <t>52857274</t>
  </si>
  <si>
    <t>5285729c</t>
  </si>
  <si>
    <t>528572c4</t>
  </si>
  <si>
    <t>528572ec</t>
  </si>
  <si>
    <t>52857314</t>
  </si>
  <si>
    <t>5285733c</t>
  </si>
  <si>
    <t>52857364</t>
  </si>
  <si>
    <t>5285738c</t>
  </si>
  <si>
    <t>528573b4</t>
  </si>
  <si>
    <t>528573dc</t>
  </si>
  <si>
    <t>53eaf55c</t>
  </si>
  <si>
    <t>53eaf584</t>
  </si>
  <si>
    <t>53eaf5ac</t>
  </si>
  <si>
    <t>53eaf5d4</t>
  </si>
  <si>
    <t>53eaf5fc</t>
  </si>
  <si>
    <t>53eaf624</t>
  </si>
  <si>
    <t>53eaf64c</t>
  </si>
  <si>
    <t>53eaf674</t>
  </si>
  <si>
    <t>53eaf69c</t>
  </si>
  <si>
    <t>53eaf6c4</t>
  </si>
  <si>
    <t>53eaf6ec</t>
  </si>
  <si>
    <t>53eaf714</t>
  </si>
  <si>
    <t>53eaf73c</t>
  </si>
  <si>
    <t>52323a18</t>
  </si>
  <si>
    <t>2c026007</t>
  </si>
  <si>
    <t>0f0c990f</t>
  </si>
  <si>
    <t>NS (uncharged)</t>
  </si>
  <si>
    <t>52323a2c</t>
  </si>
  <si>
    <t>2c823807</t>
  </si>
  <si>
    <t>0f0c788f</t>
  </si>
  <si>
    <t>52323a40</t>
  </si>
  <si>
    <t>110c788f</t>
  </si>
  <si>
    <t>52323a54</t>
  </si>
  <si>
    <t>2d826007</t>
  </si>
  <si>
    <t>03e805aa</t>
  </si>
  <si>
    <t>140c990f</t>
  </si>
  <si>
    <t>52323af8</t>
  </si>
  <si>
    <t>NS (fully charged)</t>
  </si>
  <si>
    <t>2c02601c</t>
  </si>
  <si>
    <t>0f0cf123</t>
  </si>
  <si>
    <t>52323b0c</t>
  </si>
  <si>
    <t>2c82381c</t>
  </si>
  <si>
    <t>52323b20</t>
  </si>
  <si>
    <t>2d00c81c</t>
  </si>
  <si>
    <t>110cf123</t>
  </si>
  <si>
    <t>52323b34</t>
  </si>
  <si>
    <t>2d82601c</t>
  </si>
  <si>
    <t>140cf123</t>
  </si>
  <si>
    <t>52323c38</t>
  </si>
  <si>
    <t>2c026004</t>
  </si>
  <si>
    <t>03e800c8</t>
  </si>
  <si>
    <t>2a864011</t>
  </si>
  <si>
    <t>1b8c000f</t>
  </si>
  <si>
    <t>52323c4c</t>
  </si>
  <si>
    <t>2c826004</t>
  </si>
  <si>
    <t>032005dc</t>
  </si>
  <si>
    <t>30064011</t>
  </si>
  <si>
    <t>52323c60</t>
  </si>
  <si>
    <t>2d023804</t>
  </si>
  <si>
    <t>28064011</t>
  </si>
  <si>
    <t>52323c74</t>
  </si>
  <si>
    <t>2d80c804</t>
  </si>
  <si>
    <t>26064011</t>
  </si>
  <si>
    <t>SS (hit 1)</t>
  </si>
  <si>
    <t>52323d04</t>
  </si>
  <si>
    <t>2c026005</t>
  </si>
  <si>
    <t>2d0a0011</t>
  </si>
  <si>
    <t>0f0c000f</t>
  </si>
  <si>
    <t>52323d18</t>
  </si>
  <si>
    <t>2c826005</t>
  </si>
  <si>
    <t>52323d2c</t>
  </si>
  <si>
    <t>2d023805</t>
  </si>
  <si>
    <t>2a8a0011</t>
  </si>
  <si>
    <t>52323d40</t>
  </si>
  <si>
    <t>278a0011</t>
  </si>
  <si>
    <t>2a8c008f</t>
  </si>
  <si>
    <t>52323dd0</t>
  </si>
  <si>
    <t>34990011</t>
  </si>
  <si>
    <t>080c048f</t>
  </si>
  <si>
    <t>52323de4</t>
  </si>
  <si>
    <t>52323df8</t>
  </si>
  <si>
    <t>52323e0c</t>
  </si>
  <si>
    <t>19190011</t>
  </si>
  <si>
    <t>52323e98</t>
  </si>
  <si>
    <t>2c026006</t>
  </si>
  <si>
    <t>280f0011</t>
  </si>
  <si>
    <t>1e0c050f</t>
  </si>
  <si>
    <t>52323eac</t>
  </si>
  <si>
    <t>2c826006</t>
  </si>
  <si>
    <t>52323ec0</t>
  </si>
  <si>
    <t>SS (hit 2 up)</t>
  </si>
  <si>
    <t>SS (hit 2 down)</t>
  </si>
  <si>
    <t>SS (hit 3 up)</t>
  </si>
  <si>
    <t>SS (hit 3 side)</t>
  </si>
  <si>
    <t>SS (hit 3 down)</t>
  </si>
  <si>
    <t>SS (hit 4 up)</t>
  </si>
  <si>
    <t>SS (hit 4 side)</t>
  </si>
  <si>
    <t>SS (hit 4 down hits 1-4)</t>
  </si>
  <si>
    <t>SS (hit 4 down hit 5)</t>
  </si>
  <si>
    <t>2d023806</t>
  </si>
  <si>
    <t>52323ed4</t>
  </si>
  <si>
    <t>2d80c806</t>
  </si>
  <si>
    <t>52323f60</t>
  </si>
  <si>
    <t>2c02600a</t>
  </si>
  <si>
    <t>b4a80011</t>
  </si>
  <si>
    <t>000c050f</t>
  </si>
  <si>
    <t>52323f74</t>
  </si>
  <si>
    <t>2c82600a</t>
  </si>
  <si>
    <t>52323f88</t>
  </si>
  <si>
    <t>2d02380a</t>
  </si>
  <si>
    <t>52323f9c</t>
  </si>
  <si>
    <t>2d80c80a</t>
  </si>
  <si>
    <t>52324030</t>
  </si>
  <si>
    <t>2c02600c</t>
  </si>
  <si>
    <t>190c050b</t>
  </si>
  <si>
    <t>52324044</t>
  </si>
  <si>
    <t>2c82600c</t>
  </si>
  <si>
    <t>52324058</t>
  </si>
  <si>
    <t>2d02380c</t>
  </si>
  <si>
    <t>5232406c</t>
  </si>
  <si>
    <t>2d80c80c</t>
  </si>
  <si>
    <t>52324114</t>
  </si>
  <si>
    <t>28208011</t>
  </si>
  <si>
    <t>140c0523</t>
  </si>
  <si>
    <t>52324128</t>
  </si>
  <si>
    <t>5232413c</t>
  </si>
  <si>
    <t>140c0423</t>
  </si>
  <si>
    <t>52324150</t>
  </si>
  <si>
    <t>523241d0</t>
  </si>
  <si>
    <t>2c02600e</t>
  </si>
  <si>
    <t>b49e0011</t>
  </si>
  <si>
    <t>078c0923</t>
  </si>
  <si>
    <t>523241e4</t>
  </si>
  <si>
    <t>2c82600e</t>
  </si>
  <si>
    <t>523241f8</t>
  </si>
  <si>
    <t>2d02380e</t>
  </si>
  <si>
    <t>5232420c</t>
  </si>
  <si>
    <t>2d80c80e</t>
  </si>
  <si>
    <t>523242a4</t>
  </si>
  <si>
    <t>2c026003</t>
  </si>
  <si>
    <t>280a0011</t>
  </si>
  <si>
    <t>010c048f</t>
  </si>
  <si>
    <t>523242b8</t>
  </si>
  <si>
    <t>2c826003</t>
  </si>
  <si>
    <t>523242cc</t>
  </si>
  <si>
    <t>010c008f</t>
  </si>
  <si>
    <t>523242e0</t>
  </si>
  <si>
    <t>2d80c803</t>
  </si>
  <si>
    <t>52324328</t>
  </si>
  <si>
    <t>04b000c8</t>
  </si>
  <si>
    <t>b4a08011</t>
  </si>
  <si>
    <t>0a0c0523</t>
  </si>
  <si>
    <t>5232433c</t>
  </si>
  <si>
    <t>52324350</t>
  </si>
  <si>
    <t>0a0c0123</t>
  </si>
  <si>
    <t>52324364</t>
  </si>
  <si>
    <t>52324408</t>
  </si>
  <si>
    <t>2c02600d</t>
  </si>
  <si>
    <t>b4918011</t>
  </si>
  <si>
    <t>5232441c</t>
  </si>
  <si>
    <t>25118011</t>
  </si>
  <si>
    <t>52324430</t>
  </si>
  <si>
    <t>52324480</t>
  </si>
  <si>
    <t>b4968011</t>
  </si>
  <si>
    <t>0a0c008f</t>
  </si>
  <si>
    <t>52324494</t>
  </si>
  <si>
    <t>2c826007</t>
  </si>
  <si>
    <t>25168011</t>
  </si>
  <si>
    <t>523244a8</t>
  </si>
  <si>
    <t>523245c4</t>
  </si>
  <si>
    <t>b488c012</t>
  </si>
  <si>
    <t>2d0c010b</t>
  </si>
  <si>
    <t>523245d8</t>
  </si>
  <si>
    <t>523245ec</t>
  </si>
  <si>
    <t>2d023807</t>
  </si>
  <si>
    <t>52324600</t>
  </si>
  <si>
    <t>2d80c807</t>
  </si>
  <si>
    <t>US (ground)</t>
  </si>
  <si>
    <t>US (air)</t>
  </si>
  <si>
    <t>52324abc</t>
  </si>
  <si>
    <t>52324ad0</t>
  </si>
  <si>
    <t>2c823804</t>
  </si>
  <si>
    <t>52324ae4</t>
  </si>
  <si>
    <t>2d00c804</t>
  </si>
  <si>
    <t>52324af8</t>
  </si>
  <si>
    <t>2d826006</t>
  </si>
  <si>
    <t>52324b54</t>
  </si>
  <si>
    <t>52324b68</t>
  </si>
  <si>
    <t>52324b7c</t>
  </si>
  <si>
    <t>52324b90</t>
  </si>
  <si>
    <t>52324bf8</t>
  </si>
  <si>
    <t>2c02600b</t>
  </si>
  <si>
    <t>03e8ff9c</t>
  </si>
  <si>
    <t>370dc013</t>
  </si>
  <si>
    <t>52324c0c</t>
  </si>
  <si>
    <t>2c823809</t>
  </si>
  <si>
    <t>1180000f</t>
  </si>
  <si>
    <t>52324c20</t>
  </si>
  <si>
    <t>52324c34</t>
  </si>
  <si>
    <t>2d82600c</t>
  </si>
  <si>
    <t>230c010f</t>
  </si>
  <si>
    <t>52324ca0</t>
  </si>
  <si>
    <t>2c026009</t>
  </si>
  <si>
    <t>52324cb4</t>
  </si>
  <si>
    <t>52324cc8</t>
  </si>
  <si>
    <t>52324cdc</t>
  </si>
  <si>
    <t>2d82600d</t>
  </si>
  <si>
    <t>52324d60</t>
  </si>
  <si>
    <t>03e80064</t>
  </si>
  <si>
    <t>371e0013</t>
  </si>
  <si>
    <t>52324d74</t>
  </si>
  <si>
    <t>b49d8013</t>
  </si>
  <si>
    <t>140c000f</t>
  </si>
  <si>
    <t>52324d88</t>
  </si>
  <si>
    <t>b49d0013</t>
  </si>
  <si>
    <t>52324d9c</t>
  </si>
  <si>
    <t>utilt (early)</t>
  </si>
  <si>
    <t>52324db4</t>
  </si>
  <si>
    <t>2a9e0013</t>
  </si>
  <si>
    <t>52324dc8</t>
  </si>
  <si>
    <t>52324ddc</t>
  </si>
  <si>
    <t>02440000</t>
  </si>
  <si>
    <t>52324df0</t>
  </si>
  <si>
    <t>52324e40</t>
  </si>
  <si>
    <t>0f0a0013</t>
  </si>
  <si>
    <t>52324e54</t>
  </si>
  <si>
    <t>2c823808</t>
  </si>
  <si>
    <t>52324e68</t>
  </si>
  <si>
    <t>52324e7c</t>
  </si>
  <si>
    <t>2d82600a</t>
  </si>
  <si>
    <t>52324f20</t>
  </si>
  <si>
    <t>52324f34</t>
  </si>
  <si>
    <t>2c82380e</t>
  </si>
  <si>
    <t>52324f48</t>
  </si>
  <si>
    <t>1e0c000f</t>
  </si>
  <si>
    <t>52324f5c</t>
  </si>
  <si>
    <t>2d826014</t>
  </si>
  <si>
    <t>280c0123</t>
  </si>
  <si>
    <t>52325000</t>
  </si>
  <si>
    <t>23190c81</t>
  </si>
  <si>
    <t>52325014</t>
  </si>
  <si>
    <t>06a4fa88</t>
  </si>
  <si>
    <t>52325028</t>
  </si>
  <si>
    <t>2d02480f</t>
  </si>
  <si>
    <t>5232503c</t>
  </si>
  <si>
    <t>2d826012</t>
  </si>
  <si>
    <t>1e0c0123</t>
  </si>
  <si>
    <t>523250d4</t>
  </si>
  <si>
    <t>25920013</t>
  </si>
  <si>
    <t>523250e8</t>
  </si>
  <si>
    <t>2c82380b</t>
  </si>
  <si>
    <t>523250fc</t>
  </si>
  <si>
    <t>080c008f</t>
  </si>
  <si>
    <t>52325110</t>
  </si>
  <si>
    <t>2d826010</t>
  </si>
  <si>
    <t>52325178</t>
  </si>
  <si>
    <t>5232518c</t>
  </si>
  <si>
    <t>523251a0</t>
  </si>
  <si>
    <t>078c008f</t>
  </si>
  <si>
    <t>523251b4</t>
  </si>
  <si>
    <t>25990013</t>
  </si>
  <si>
    <t>52325200</t>
  </si>
  <si>
    <t>320a0012</t>
  </si>
  <si>
    <t>52325214</t>
  </si>
  <si>
    <t>52325228</t>
  </si>
  <si>
    <t>5232523c</t>
  </si>
  <si>
    <t>2d0a0012</t>
  </si>
  <si>
    <t>0f00000b</t>
  </si>
  <si>
    <t>5232527c</t>
  </si>
  <si>
    <t>52325290</t>
  </si>
  <si>
    <t>2c82380a</t>
  </si>
  <si>
    <t>523252a4</t>
  </si>
  <si>
    <t>523252b8</t>
  </si>
  <si>
    <t>52325318</t>
  </si>
  <si>
    <t>5232532c</t>
  </si>
  <si>
    <t>52325340</t>
  </si>
  <si>
    <t>52325354</t>
  </si>
  <si>
    <t>21918013</t>
  </si>
  <si>
    <t>150c010f</t>
  </si>
  <si>
    <t>523253ac</t>
  </si>
  <si>
    <t>523253c0</t>
  </si>
  <si>
    <t>523253d4</t>
  </si>
  <si>
    <t>050c008f</t>
  </si>
  <si>
    <t>523253e8</t>
  </si>
  <si>
    <t>52325444</t>
  </si>
  <si>
    <t>52325458</t>
  </si>
  <si>
    <t>2d023809</t>
  </si>
  <si>
    <t>5232546c</t>
  </si>
  <si>
    <t>2d80c809</t>
  </si>
  <si>
    <t>090c000f</t>
  </si>
  <si>
    <t>52325480</t>
  </si>
  <si>
    <t>2d118013</t>
  </si>
  <si>
    <t>1400010f</t>
  </si>
  <si>
    <t>523254d8</t>
  </si>
  <si>
    <t>523254ec</t>
  </si>
  <si>
    <t>52325500</t>
  </si>
  <si>
    <t>0a0c010f</t>
  </si>
  <si>
    <t>52325514</t>
  </si>
  <si>
    <t>91118013</t>
  </si>
  <si>
    <t>52325d10</t>
  </si>
  <si>
    <t>0578ff38</t>
  </si>
  <si>
    <t>52325d24</t>
  </si>
  <si>
    <t>2c823806</t>
  </si>
  <si>
    <t>52325d38</t>
  </si>
  <si>
    <t>04b004b0</t>
  </si>
  <si>
    <t>52325d4c</t>
  </si>
  <si>
    <t>52325d8c</t>
  </si>
  <si>
    <t>52325da0</t>
  </si>
  <si>
    <t>52325db4</t>
  </si>
  <si>
    <t>52325dc8</t>
  </si>
  <si>
    <t>52325efc</t>
  </si>
  <si>
    <t>52325f10</t>
  </si>
  <si>
    <t>52325f24</t>
  </si>
  <si>
    <t>52325f38</t>
  </si>
  <si>
    <t>52325f78</t>
  </si>
  <si>
    <t>52325f8c</t>
  </si>
  <si>
    <t>52325fa0</t>
  </si>
  <si>
    <t>52325fb4</t>
  </si>
  <si>
    <t>52326318</t>
  </si>
  <si>
    <t>2c026008</t>
  </si>
  <si>
    <t>5232632c</t>
  </si>
  <si>
    <t>2c826008</t>
  </si>
  <si>
    <t>52326340</t>
  </si>
  <si>
    <t>2d024806</t>
  </si>
  <si>
    <t>523263b8</t>
  </si>
  <si>
    <t>523263cc</t>
  </si>
  <si>
    <t>523263e0</t>
  </si>
  <si>
    <t>52326580</t>
  </si>
  <si>
    <t>08340ce4</t>
  </si>
  <si>
    <t>52326594</t>
  </si>
  <si>
    <t>07d009c4</t>
  </si>
  <si>
    <t>523265a8</t>
  </si>
  <si>
    <t>076c0708</t>
  </si>
  <si>
    <t>523265bc</t>
  </si>
  <si>
    <t>523265f4</t>
  </si>
  <si>
    <t>076c0e10</t>
  </si>
  <si>
    <t>52326608</t>
  </si>
  <si>
    <t>5232661c</t>
  </si>
  <si>
    <t>52326630</t>
  </si>
  <si>
    <t>52326644</t>
  </si>
  <si>
    <t>52326674</t>
  </si>
  <si>
    <t>2c083803</t>
  </si>
  <si>
    <t>5232669c</t>
  </si>
  <si>
    <t>190b4000</t>
  </si>
  <si>
    <t>523266a8</t>
  </si>
  <si>
    <t>523266fc</t>
  </si>
  <si>
    <t>3a8f0000</t>
  </si>
  <si>
    <t>52326708</t>
  </si>
  <si>
    <t>52326768</t>
  </si>
  <si>
    <t>2ea08000</t>
  </si>
  <si>
    <t>52326774</t>
  </si>
  <si>
    <t>523267c4</t>
  </si>
  <si>
    <t>523267d0</t>
  </si>
  <si>
    <t>5232791c</t>
  </si>
  <si>
    <t>52327944</t>
  </si>
  <si>
    <t>5232796c</t>
  </si>
  <si>
    <t>52327994</t>
  </si>
  <si>
    <t>523279bc</t>
  </si>
  <si>
    <t>523279e4</t>
  </si>
  <si>
    <t>52327a0c</t>
  </si>
  <si>
    <t>52327a34</t>
  </si>
  <si>
    <t>52327a5c</t>
  </si>
  <si>
    <t>52327a84</t>
  </si>
  <si>
    <t>52327aac</t>
  </si>
  <si>
    <t>4e8d3aac</t>
  </si>
  <si>
    <t>NS (hits 1-5)</t>
  </si>
  <si>
    <t>4e8d3ac0</t>
  </si>
  <si>
    <t>4e8d3ad4</t>
  </si>
  <si>
    <t>4e8d3ae8</t>
  </si>
  <si>
    <t>4e8d3b0c</t>
  </si>
  <si>
    <t>NS (hit 6)</t>
  </si>
  <si>
    <t>4e8d3bd0</t>
  </si>
  <si>
    <t>4e8d3b34</t>
  </si>
  <si>
    <t>4e8d3b48</t>
  </si>
  <si>
    <t>4e8d3c90</t>
  </si>
  <si>
    <t>2c001804</t>
  </si>
  <si>
    <t>28190f12</t>
  </si>
  <si>
    <t>4e8d3cb8</t>
  </si>
  <si>
    <t>b4990f12</t>
  </si>
  <si>
    <t>000400a3</t>
  </si>
  <si>
    <t>4e8d3d1c</t>
  </si>
  <si>
    <t>US (ground hit 2)</t>
  </si>
  <si>
    <t>4e8d3d48</t>
  </si>
  <si>
    <t>4e8d3fe4</t>
  </si>
  <si>
    <t>230f0000</t>
  </si>
  <si>
    <t>140400a3</t>
  </si>
  <si>
    <t>4e8d45d0</t>
  </si>
  <si>
    <t>neutral (hits 1-2)</t>
  </si>
  <si>
    <t>09c40b54</t>
  </si>
  <si>
    <t>0508001f</t>
  </si>
  <si>
    <t>4e8d45e4</t>
  </si>
  <si>
    <t>2c826002</t>
  </si>
  <si>
    <t>4e8d45f8</t>
  </si>
  <si>
    <t>2d024802</t>
  </si>
  <si>
    <t>4e8d460c</t>
  </si>
  <si>
    <t>2d832002</t>
  </si>
  <si>
    <t>4e8d4650</t>
  </si>
  <si>
    <t>4e8d4664</t>
  </si>
  <si>
    <t>4e8d4678</t>
  </si>
  <si>
    <t>4e8d468c</t>
  </si>
  <si>
    <t>4e8d4708</t>
  </si>
  <si>
    <t>2c02c80d</t>
  </si>
  <si>
    <t>2d118011</t>
  </si>
  <si>
    <t>4e8d471c</t>
  </si>
  <si>
    <t>1908011f</t>
  </si>
  <si>
    <t>4e8d474c</t>
  </si>
  <si>
    <t>2c02c808</t>
  </si>
  <si>
    <t>4e8d4760</t>
  </si>
  <si>
    <t>083407d0</t>
  </si>
  <si>
    <t>4e8d47dc</t>
  </si>
  <si>
    <t>37160011</t>
  </si>
  <si>
    <t>4e8d47f0</t>
  </si>
  <si>
    <t>2c82480c</t>
  </si>
  <si>
    <t>b4960011</t>
  </si>
  <si>
    <t>4e8d4804</t>
  </si>
  <si>
    <t>2d02400b</t>
  </si>
  <si>
    <t>4e8d48a8</t>
  </si>
  <si>
    <t>2c03400b</t>
  </si>
  <si>
    <t>231a4011</t>
  </si>
  <si>
    <t>20880087</t>
  </si>
  <si>
    <t>4e8d48bc</t>
  </si>
  <si>
    <t>2c83200b</t>
  </si>
  <si>
    <t>4e8d48fc</t>
  </si>
  <si>
    <t>2c008007</t>
  </si>
  <si>
    <t>87140013</t>
  </si>
  <si>
    <t>0a000086</t>
  </si>
  <si>
    <t>4e8d4910</t>
  </si>
  <si>
    <t>2c808007</t>
  </si>
  <si>
    <t>0a000085</t>
  </si>
  <si>
    <t>4e8d4924</t>
  </si>
  <si>
    <t>2d006808</t>
  </si>
  <si>
    <t>4e8d4938</t>
  </si>
  <si>
    <t>2d802008</t>
  </si>
  <si>
    <t>4e8d4a0c</t>
  </si>
  <si>
    <t>fsmash (hits 1-4)</t>
  </si>
  <si>
    <t>07080c1c</t>
  </si>
  <si>
    <t>50190511</t>
  </si>
  <si>
    <t>4e8d4a20</t>
  </si>
  <si>
    <t>1e190191</t>
  </si>
  <si>
    <t>4e8d4a34</t>
  </si>
  <si>
    <t>070803e8</t>
  </si>
  <si>
    <t>16990171</t>
  </si>
  <si>
    <t>4e8d4a48</t>
  </si>
  <si>
    <t>07080258</t>
  </si>
  <si>
    <t>0f1901b1</t>
  </si>
  <si>
    <t>4e8d4a6c</t>
  </si>
  <si>
    <t>fsmash (hit 5)</t>
  </si>
  <si>
    <t>b4988011</t>
  </si>
  <si>
    <t>4e8d4a80</t>
  </si>
  <si>
    <t>4e8d4a94</t>
  </si>
  <si>
    <t>4e8d4aa8</t>
  </si>
  <si>
    <t>2d80000e</t>
  </si>
  <si>
    <t>4e8d4b7c</t>
  </si>
  <si>
    <t>2d190210</t>
  </si>
  <si>
    <t>00080023</t>
  </si>
  <si>
    <t>4e8d4b90</t>
  </si>
  <si>
    <t>55190290</t>
  </si>
  <si>
    <t>4e8d4ba4</t>
  </si>
  <si>
    <t>4e8d4bb8</t>
  </si>
  <si>
    <t>2d1905b0</t>
  </si>
  <si>
    <t>4e8d4bf8</t>
  </si>
  <si>
    <t>usmash (hits 7-11)</t>
  </si>
  <si>
    <t>4e8d4c0c</t>
  </si>
  <si>
    <t>37190290</t>
  </si>
  <si>
    <t>4e8d4c20</t>
  </si>
  <si>
    <t>4e8d4c34</t>
  </si>
  <si>
    <t>4e8d4c5c</t>
  </si>
  <si>
    <t>usmash (hit 12)</t>
  </si>
  <si>
    <t>0ed80000</t>
  </si>
  <si>
    <t>2d348012</t>
  </si>
  <si>
    <t>0a080123</t>
  </si>
  <si>
    <t>4e8d4c70</t>
  </si>
  <si>
    <t>0d48fbb4</t>
  </si>
  <si>
    <t>4e8d4c84</t>
  </si>
  <si>
    <t>0d48044c</t>
  </si>
  <si>
    <t>4e8d4c98</t>
  </si>
  <si>
    <t>4e8d4d04</t>
  </si>
  <si>
    <t>2c00680b</t>
  </si>
  <si>
    <t>4e8d4d18</t>
  </si>
  <si>
    <t>4e8d4d6c</t>
  </si>
  <si>
    <t>4e8d4d80</t>
  </si>
  <si>
    <t>4e8d4df8</t>
  </si>
  <si>
    <t>nair (hits 1-5)</t>
  </si>
  <si>
    <t>0708fc7c</t>
  </si>
  <si>
    <t>411908d1</t>
  </si>
  <si>
    <t>4e8d4e0c</t>
  </si>
  <si>
    <t>064005dc</t>
  </si>
  <si>
    <t>4e8d4e20</t>
  </si>
  <si>
    <t>2d168f11</t>
  </si>
  <si>
    <t>4e8d4e34</t>
  </si>
  <si>
    <t>2d82c803</t>
  </si>
  <si>
    <t>2d168651</t>
  </si>
  <si>
    <t>4e8d4e58</t>
  </si>
  <si>
    <t>nair (hit 6)</t>
  </si>
  <si>
    <t>4e8d4e6c</t>
  </si>
  <si>
    <t>4e8d4e80</t>
  </si>
  <si>
    <t>4e8d4e94</t>
  </si>
  <si>
    <t>2d82c805</t>
  </si>
  <si>
    <t>4e8d4f00</t>
  </si>
  <si>
    <t>2c00380a</t>
  </si>
  <si>
    <t>b4940011</t>
  </si>
  <si>
    <t>4e8d4f14</t>
  </si>
  <si>
    <t>2c80200a</t>
  </si>
  <si>
    <t>4e8d4f28</t>
  </si>
  <si>
    <t>2d005014</t>
  </si>
  <si>
    <t>b4980011</t>
  </si>
  <si>
    <t>0f08010b</t>
  </si>
  <si>
    <t>4e8d4f98</t>
  </si>
  <si>
    <t>4e8d4fac</t>
  </si>
  <si>
    <t>4e8d4fc0</t>
  </si>
  <si>
    <t>2d008014</t>
  </si>
  <si>
    <t>4e8d5054</t>
  </si>
  <si>
    <t>11f801f4</t>
  </si>
  <si>
    <t>2d1e0011</t>
  </si>
  <si>
    <t>4e8d50ac</t>
  </si>
  <si>
    <t>89990013</t>
  </si>
  <si>
    <t>02800087</t>
  </si>
  <si>
    <t>4e8d50c0</t>
  </si>
  <si>
    <t>2c805007</t>
  </si>
  <si>
    <t>89940013</t>
  </si>
  <si>
    <t>4e8d5914</t>
  </si>
  <si>
    <t>4e8d5928</t>
  </si>
  <si>
    <t>4e8d593c</t>
  </si>
  <si>
    <t>4e8d5970</t>
  </si>
  <si>
    <t>4e8d5984</t>
  </si>
  <si>
    <t>4e8d5998</t>
  </si>
  <si>
    <t>4e8d5b18</t>
  </si>
  <si>
    <t>4e8d5b2c</t>
  </si>
  <si>
    <t>4e8d5b40</t>
  </si>
  <si>
    <t>4e8d5b60</t>
  </si>
  <si>
    <t>4e8d5b74</t>
  </si>
  <si>
    <t>4e8d5b88</t>
  </si>
  <si>
    <t>4e8d601c</t>
  </si>
  <si>
    <t>4e8d6030</t>
  </si>
  <si>
    <t>2c832008</t>
  </si>
  <si>
    <t>4e8d6044</t>
  </si>
  <si>
    <t>2d024008</t>
  </si>
  <si>
    <t>4e8d60c0</t>
  </si>
  <si>
    <t>2c005006</t>
  </si>
  <si>
    <t>4e8d60d4</t>
  </si>
  <si>
    <t>4e8d60e8</t>
  </si>
  <si>
    <t>4e8d60fc</t>
  </si>
  <si>
    <t>2d821806</t>
  </si>
  <si>
    <t>4e8d63a0</t>
  </si>
  <si>
    <t>4e8d63b4</t>
  </si>
  <si>
    <t>4e8d6ec8</t>
  </si>
  <si>
    <t>4e8d6408</t>
  </si>
  <si>
    <t>089807d0</t>
  </si>
  <si>
    <t>4e8d641c</t>
  </si>
  <si>
    <t>089804b0</t>
  </si>
  <si>
    <t>4e8d6430</t>
  </si>
  <si>
    <t>4e8d6444</t>
  </si>
  <si>
    <t>4e8d6548</t>
  </si>
  <si>
    <t>000800af</t>
  </si>
  <si>
    <t>4e8d656c</t>
  </si>
  <si>
    <t>4e8d6578</t>
  </si>
  <si>
    <t>4e8d6664</t>
  </si>
  <si>
    <t>4e8d6670</t>
  </si>
  <si>
    <t>4e8d6734</t>
  </si>
  <si>
    <t>4e8d6740</t>
  </si>
  <si>
    <t>4e8d681c</t>
  </si>
  <si>
    <t>3c0a8000</t>
  </si>
  <si>
    <t>28102000</t>
  </si>
  <si>
    <t>4e8d6828</t>
  </si>
  <si>
    <t>14102000</t>
  </si>
  <si>
    <t>4e8d6884</t>
  </si>
  <si>
    <t>dthrow (hits 1-4)</t>
  </si>
  <si>
    <t>14190331</t>
  </si>
  <si>
    <t>0008002f</t>
  </si>
  <si>
    <t>4e8d78dc</t>
  </si>
  <si>
    <t>4e8d7904</t>
  </si>
  <si>
    <t>4e8d792c</t>
  </si>
  <si>
    <t>4e8d7954</t>
  </si>
  <si>
    <t>4e8d797c</t>
  </si>
  <si>
    <t>4e8d79a4</t>
  </si>
  <si>
    <t>4e8d79cc</t>
  </si>
  <si>
    <t>4e8d79f4</t>
  </si>
  <si>
    <t>4e8d7a1c</t>
  </si>
  <si>
    <t>4e8d7a44</t>
  </si>
  <si>
    <t>4e8d7a6c</t>
  </si>
  <si>
    <t>4e8d7a94</t>
  </si>
  <si>
    <t>54bf3b68</t>
  </si>
  <si>
    <t>2c027006</t>
  </si>
  <si>
    <t>b49b8011</t>
  </si>
  <si>
    <t>14040523</t>
  </si>
  <si>
    <t>54bf3b7c</t>
  </si>
  <si>
    <t>2c827006</t>
  </si>
  <si>
    <t>044c02bc</t>
  </si>
  <si>
    <t>54bf3b90</t>
  </si>
  <si>
    <t>54bf3ba4</t>
  </si>
  <si>
    <t>2d80d806</t>
  </si>
  <si>
    <t>54bf3c54</t>
  </si>
  <si>
    <t>b494c011</t>
  </si>
  <si>
    <t>54bf3c68</t>
  </si>
  <si>
    <t>54bf3c7c</t>
  </si>
  <si>
    <t>54bf3d80</t>
  </si>
  <si>
    <t>2d027005</t>
  </si>
  <si>
    <t>30064013</t>
  </si>
  <si>
    <t>54bf3d94</t>
  </si>
  <si>
    <t>2c824805</t>
  </si>
  <si>
    <t>28064013</t>
  </si>
  <si>
    <t>54bf3da8</t>
  </si>
  <si>
    <t>2c00d805</t>
  </si>
  <si>
    <t>1e064013</t>
  </si>
  <si>
    <t>54bf3dbc</t>
  </si>
  <si>
    <t>2d827004</t>
  </si>
  <si>
    <t>2a864013</t>
  </si>
  <si>
    <t>1400000f</t>
  </si>
  <si>
    <t>54bf3e4c</t>
  </si>
  <si>
    <t>057800c8</t>
  </si>
  <si>
    <t>30078013</t>
  </si>
  <si>
    <t>54bf3e60</t>
  </si>
  <si>
    <t>2c824806</t>
  </si>
  <si>
    <t>54bf3e74</t>
  </si>
  <si>
    <t>2d00d806</t>
  </si>
  <si>
    <t>54bf3e88</t>
  </si>
  <si>
    <t>051405dc</t>
  </si>
  <si>
    <t>19000007</t>
  </si>
  <si>
    <t>54bf3f18</t>
  </si>
  <si>
    <t>0a0c048f</t>
  </si>
  <si>
    <t>54bf3f2c</t>
  </si>
  <si>
    <t>1c0f0013</t>
  </si>
  <si>
    <t>140c048f</t>
  </si>
  <si>
    <t>54bf3f40</t>
  </si>
  <si>
    <t>2c00d806</t>
  </si>
  <si>
    <t>1188c013</t>
  </si>
  <si>
    <t>54bf3f54</t>
  </si>
  <si>
    <t>348f0013</t>
  </si>
  <si>
    <t>0a000487</t>
  </si>
  <si>
    <t>54bf3fe0</t>
  </si>
  <si>
    <t>2c02700a</t>
  </si>
  <si>
    <t>8c0f0013</t>
  </si>
  <si>
    <t>280c050f</t>
  </si>
  <si>
    <t>54bf3ff4</t>
  </si>
  <si>
    <t>2c82480a</t>
  </si>
  <si>
    <t>54bf4008</t>
  </si>
  <si>
    <t>2d00d80a</t>
  </si>
  <si>
    <t>54bf401c</t>
  </si>
  <si>
    <t>2d827008</t>
  </si>
  <si>
    <t>870a0013</t>
  </si>
  <si>
    <t>12000507</t>
  </si>
  <si>
    <t>SS (hit 3 up clean)</t>
  </si>
  <si>
    <t>SS (hit 3 up late)</t>
  </si>
  <si>
    <t>54bf4034</t>
  </si>
  <si>
    <t>1e0f0013</t>
  </si>
  <si>
    <t>54bf4048</t>
  </si>
  <si>
    <t>2c824807</t>
  </si>
  <si>
    <t>54bf405c</t>
  </si>
  <si>
    <t>2d00d807</t>
  </si>
  <si>
    <t>54bf4070</t>
  </si>
  <si>
    <t>2d827005</t>
  </si>
  <si>
    <t>1e000507</t>
  </si>
  <si>
    <t>54bf40fc</t>
  </si>
  <si>
    <t>190c050f</t>
  </si>
  <si>
    <t>54bf4110</t>
  </si>
  <si>
    <t>54bf4124</t>
  </si>
  <si>
    <t>54bf4138</t>
  </si>
  <si>
    <t>19000507</t>
  </si>
  <si>
    <t>54bf41e8</t>
  </si>
  <si>
    <t>2c027003</t>
  </si>
  <si>
    <t>000404a3</t>
  </si>
  <si>
    <t>SS (hit 3 down hits 1-3)</t>
  </si>
  <si>
    <t>SS (hit 3 down hit 4)</t>
  </si>
  <si>
    <t>54bf41fc</t>
  </si>
  <si>
    <t>2c824803</t>
  </si>
  <si>
    <t>54bf4210</t>
  </si>
  <si>
    <t>2d00d803</t>
  </si>
  <si>
    <t>259903d3</t>
  </si>
  <si>
    <t>54bf4224</t>
  </si>
  <si>
    <t>2d827003</t>
  </si>
  <si>
    <t>2f9903d3</t>
  </si>
  <si>
    <t>54bf4248</t>
  </si>
  <si>
    <t>2c027005</t>
  </si>
  <si>
    <t>20190013</t>
  </si>
  <si>
    <t>23040523</t>
  </si>
  <si>
    <t>54bf425c</t>
  </si>
  <si>
    <t>54bf4270</t>
  </si>
  <si>
    <t>2d00d805</t>
  </si>
  <si>
    <t>54bf4284</t>
  </si>
  <si>
    <t>070805dc</t>
  </si>
  <si>
    <t>54bf4310</t>
  </si>
  <si>
    <t>14208013</t>
  </si>
  <si>
    <t>0b040523</t>
  </si>
  <si>
    <t>54bf4324</t>
  </si>
  <si>
    <t>2c82480d</t>
  </si>
  <si>
    <t>0b040423</t>
  </si>
  <si>
    <t>54bf4338</t>
  </si>
  <si>
    <t>2d00d80d</t>
  </si>
  <si>
    <t>54bf434c</t>
  </si>
  <si>
    <t>2d82700a</t>
  </si>
  <si>
    <t>54bf43cc</t>
  </si>
  <si>
    <t>b4a1c013</t>
  </si>
  <si>
    <t>11840923</t>
  </si>
  <si>
    <t>54bf43e0</t>
  </si>
  <si>
    <t>54bf43f4</t>
  </si>
  <si>
    <t>54bf4408</t>
  </si>
  <si>
    <t>54bf44a0</t>
  </si>
  <si>
    <t>280a0013</t>
  </si>
  <si>
    <t>0104048f</t>
  </si>
  <si>
    <t>54bf44b4</t>
  </si>
  <si>
    <t>0104008f</t>
  </si>
  <si>
    <t>54bf44c8</t>
  </si>
  <si>
    <t>54bf44dc</t>
  </si>
  <si>
    <t>54bf4524</t>
  </si>
  <si>
    <t>54bf4538</t>
  </si>
  <si>
    <t>0f040123</t>
  </si>
  <si>
    <t>54bf454c</t>
  </si>
  <si>
    <t>54bf4560</t>
  </si>
  <si>
    <t>54bf45e8</t>
  </si>
  <si>
    <t>54bf45fc</t>
  </si>
  <si>
    <t>54bf4610</t>
  </si>
  <si>
    <t>54bf4624</t>
  </si>
  <si>
    <t>54bf463c</t>
  </si>
  <si>
    <t>54bf4650</t>
  </si>
  <si>
    <t>54bf4664</t>
  </si>
  <si>
    <t>54bf4678</t>
  </si>
  <si>
    <t>54bf4724</t>
  </si>
  <si>
    <t>2a191910</t>
  </si>
  <si>
    <t>54bf4748</t>
  </si>
  <si>
    <t>2c827005</t>
  </si>
  <si>
    <t>54bf475c</t>
  </si>
  <si>
    <t>54bf4770</t>
  </si>
  <si>
    <t>b4990a10</t>
  </si>
  <si>
    <t>54bf47ac</t>
  </si>
  <si>
    <t>US (hits 2-4)</t>
  </si>
  <si>
    <t>2c027002</t>
  </si>
  <si>
    <t>2a191410</t>
  </si>
  <si>
    <t>54bf47c0</t>
  </si>
  <si>
    <t>2c827002</t>
  </si>
  <si>
    <t>54bf47d4</t>
  </si>
  <si>
    <t>54bf47e8</t>
  </si>
  <si>
    <t>2d827001</t>
  </si>
  <si>
    <t>050c000f</t>
  </si>
  <si>
    <t>54bf480c</t>
  </si>
  <si>
    <t>US (hits 5-7)</t>
  </si>
  <si>
    <t>2c027001</t>
  </si>
  <si>
    <t>2a190c90</t>
  </si>
  <si>
    <t>54bf4820</t>
  </si>
  <si>
    <t>2c827001</t>
  </si>
  <si>
    <t>54bf4834</t>
  </si>
  <si>
    <t>2d002001</t>
  </si>
  <si>
    <t>54bf4848</t>
  </si>
  <si>
    <t>54bf4944</t>
  </si>
  <si>
    <t>2c024801</t>
  </si>
  <si>
    <t>54bf4958</t>
  </si>
  <si>
    <t>2c80d801</t>
  </si>
  <si>
    <t>54bf496c</t>
  </si>
  <si>
    <t>2d027001</t>
  </si>
  <si>
    <t>54bf4980</t>
  </si>
  <si>
    <t>04b00708</t>
  </si>
  <si>
    <t>54bf4dec</t>
  </si>
  <si>
    <t>54bf4e00</t>
  </si>
  <si>
    <t>54bf4e14</t>
  </si>
  <si>
    <t>54bf4e28</t>
  </si>
  <si>
    <t>03840578</t>
  </si>
  <si>
    <t>54bf4e88</t>
  </si>
  <si>
    <t>2c02700c</t>
  </si>
  <si>
    <t>54bf4e9c</t>
  </si>
  <si>
    <t>54bf4eb0</t>
  </si>
  <si>
    <t>2d00d80c</t>
  </si>
  <si>
    <t>54bf4ec4</t>
  </si>
  <si>
    <t>2d827006</t>
  </si>
  <si>
    <t>02bc0578</t>
  </si>
  <si>
    <t>11800087</t>
  </si>
  <si>
    <t>54bf4f34</t>
  </si>
  <si>
    <t>54bf4f48</t>
  </si>
  <si>
    <t>54bf4f5c</t>
  </si>
  <si>
    <t>54bf4f70</t>
  </si>
  <si>
    <t>2d827007</t>
  </si>
  <si>
    <t>54bf4ff4</t>
  </si>
  <si>
    <t>2c027008</t>
  </si>
  <si>
    <t>54bf5008</t>
  </si>
  <si>
    <t>2c824809</t>
  </si>
  <si>
    <t>371d8013</t>
  </si>
  <si>
    <t>54bf501c</t>
  </si>
  <si>
    <t>371d0013</t>
  </si>
  <si>
    <t>54bf5030</t>
  </si>
  <si>
    <t>54bf5048</t>
  </si>
  <si>
    <t>54bf505c</t>
  </si>
  <si>
    <t>028a0000</t>
  </si>
  <si>
    <t>2a9d8013</t>
  </si>
  <si>
    <t>54bf5070</t>
  </si>
  <si>
    <t>2a9d0013</t>
  </si>
  <si>
    <t>54bf5084</t>
  </si>
  <si>
    <t>02ee0578</t>
  </si>
  <si>
    <t>54bf50d4</t>
  </si>
  <si>
    <t>2d0c008f</t>
  </si>
  <si>
    <t>54bf50e8</t>
  </si>
  <si>
    <t>54bf50fc</t>
  </si>
  <si>
    <t>54bf5110</t>
  </si>
  <si>
    <t>23000087</t>
  </si>
  <si>
    <t>54bf51b0</t>
  </si>
  <si>
    <t>2c027014</t>
  </si>
  <si>
    <t>54bf51c4</t>
  </si>
  <si>
    <t>2c824814</t>
  </si>
  <si>
    <t>54bf51d8</t>
  </si>
  <si>
    <t>2d002014</t>
  </si>
  <si>
    <t>54bf51ec</t>
  </si>
  <si>
    <t>2d82700c</t>
  </si>
  <si>
    <t>54bf529c</t>
  </si>
  <si>
    <t>usmash (hits 1-4)</t>
  </si>
  <si>
    <t>31190f13</t>
  </si>
  <si>
    <t>54bf52b0</t>
  </si>
  <si>
    <t>2c824802</t>
  </si>
  <si>
    <t>54bf52c4</t>
  </si>
  <si>
    <t>2d027002</t>
  </si>
  <si>
    <t>81990f13</t>
  </si>
  <si>
    <t>54bf5310</t>
  </si>
  <si>
    <t>2d168013</t>
  </si>
  <si>
    <t>24840123</t>
  </si>
  <si>
    <t>54bf5324</t>
  </si>
  <si>
    <t>54bf5338</t>
  </si>
  <si>
    <t>2d02700a</t>
  </si>
  <si>
    <t>05dc02bc</t>
  </si>
  <si>
    <t>54bf53a4</t>
  </si>
  <si>
    <t>2c027015</t>
  </si>
  <si>
    <t>25918013</t>
  </si>
  <si>
    <t>54bf53b8</t>
  </si>
  <si>
    <t>2c824815</t>
  </si>
  <si>
    <t>54bf53cc</t>
  </si>
  <si>
    <t>2d00d815</t>
  </si>
  <si>
    <t>54bf53e0</t>
  </si>
  <si>
    <t>2d82700e</t>
  </si>
  <si>
    <t>07800107</t>
  </si>
  <si>
    <t>54bf5448</t>
  </si>
  <si>
    <t>2c027010</t>
  </si>
  <si>
    <t>25910013</t>
  </si>
  <si>
    <t>54bf545c</t>
  </si>
  <si>
    <t>2c824810</t>
  </si>
  <si>
    <t>54bf5470</t>
  </si>
  <si>
    <t>2d00d810</t>
  </si>
  <si>
    <t>54bf5484</t>
  </si>
  <si>
    <t>54bf54d0</t>
  </si>
  <si>
    <t>2c027004</t>
  </si>
  <si>
    <t>54bf54e4</t>
  </si>
  <si>
    <t>2c824804</t>
  </si>
  <si>
    <t>54bf54f8</t>
  </si>
  <si>
    <t>2d00d804</t>
  </si>
  <si>
    <t>54bf550c</t>
  </si>
  <si>
    <t>0f000007</t>
  </si>
  <si>
    <t>54bf554c</t>
  </si>
  <si>
    <t>54bf5560</t>
  </si>
  <si>
    <t>2c824808</t>
  </si>
  <si>
    <t>54bf5574</t>
  </si>
  <si>
    <t>2d00d808</t>
  </si>
  <si>
    <t>54bf5588</t>
  </si>
  <si>
    <t>54bf55e8</t>
  </si>
  <si>
    <t>54bf55fc</t>
  </si>
  <si>
    <t>54bf5610</t>
  </si>
  <si>
    <t>54bf5624</t>
  </si>
  <si>
    <t>54bf567c</t>
  </si>
  <si>
    <t>2c027009</t>
  </si>
  <si>
    <t>54bf5690</t>
  </si>
  <si>
    <t>54bf56a4</t>
  </si>
  <si>
    <t>2d00d809</t>
  </si>
  <si>
    <t>54bf56b8</t>
  </si>
  <si>
    <t>54bf5714</t>
  </si>
  <si>
    <t>2c827009</t>
  </si>
  <si>
    <t>54bf5728</t>
  </si>
  <si>
    <t>2d024809</t>
  </si>
  <si>
    <t>54bf573c</t>
  </si>
  <si>
    <t>2d80d809</t>
  </si>
  <si>
    <t>54bf5750</t>
  </si>
  <si>
    <t>54bf57a8</t>
  </si>
  <si>
    <t>54bf57bc</t>
  </si>
  <si>
    <t>87118013</t>
  </si>
  <si>
    <t>54bf57d0</t>
  </si>
  <si>
    <t>54bf57e4</t>
  </si>
  <si>
    <t>54bf5f78</t>
  </si>
  <si>
    <t>54bf5f8c</t>
  </si>
  <si>
    <t>54bf5fa0</t>
  </si>
  <si>
    <t>54bf5fb4</t>
  </si>
  <si>
    <t>54bf5ff4</t>
  </si>
  <si>
    <t>54bf6008</t>
  </si>
  <si>
    <t>54bf601c</t>
  </si>
  <si>
    <t>54bf6030</t>
  </si>
  <si>
    <t>54bf618c</t>
  </si>
  <si>
    <t>54bf61a0</t>
  </si>
  <si>
    <t>54bf61b4</t>
  </si>
  <si>
    <t>54bf61c8</t>
  </si>
  <si>
    <t>54bf6208</t>
  </si>
  <si>
    <t>54bf621c</t>
  </si>
  <si>
    <t>54bf6230</t>
  </si>
  <si>
    <t>54bf6244</t>
  </si>
  <si>
    <t>54bf65a8</t>
  </si>
  <si>
    <t>54bf65bc</t>
  </si>
  <si>
    <t>2c827008</t>
  </si>
  <si>
    <t>54bf65d0</t>
  </si>
  <si>
    <t>2d025806</t>
  </si>
  <si>
    <t>54bf6648</t>
  </si>
  <si>
    <t>54bf665c</t>
  </si>
  <si>
    <t>54bf6670</t>
  </si>
  <si>
    <t>54bf6858</t>
  </si>
  <si>
    <t>54bf686c</t>
  </si>
  <si>
    <t>54bf6880</t>
  </si>
  <si>
    <t>54bf6894</t>
  </si>
  <si>
    <t>54bf68c8</t>
  </si>
  <si>
    <t>54bf68dc</t>
  </si>
  <si>
    <t>54bf68f0</t>
  </si>
  <si>
    <t>54bf6904</t>
  </si>
  <si>
    <t>2d800000</t>
  </si>
  <si>
    <t>54bf6918</t>
  </si>
  <si>
    <t>54bf6948</t>
  </si>
  <si>
    <t>54bf6970</t>
  </si>
  <si>
    <t>168b4000</t>
  </si>
  <si>
    <t>54bf697c</t>
  </si>
  <si>
    <t>54bf69d0</t>
  </si>
  <si>
    <t>3a8b4000</t>
  </si>
  <si>
    <t>54bf69dc</t>
  </si>
  <si>
    <t>54bf6a30</t>
  </si>
  <si>
    <t>30a08000</t>
  </si>
  <si>
    <t>54bf6a3c</t>
  </si>
  <si>
    <t>54bf6a8c</t>
  </si>
  <si>
    <t>3c0f0000</t>
  </si>
  <si>
    <t>54bf6a98</t>
  </si>
  <si>
    <t>54bf7be0</t>
  </si>
  <si>
    <t>54bf7c08</t>
  </si>
  <si>
    <t>54bf7c30</t>
  </si>
  <si>
    <t>54bf7c58</t>
  </si>
  <si>
    <t>54bf7c80</t>
  </si>
  <si>
    <t>54bf7ca8</t>
  </si>
  <si>
    <t>54bf7cd0</t>
  </si>
  <si>
    <t>54bf7cf8</t>
  </si>
  <si>
    <t>54bf7d20</t>
  </si>
  <si>
    <t>54bf7d48</t>
  </si>
  <si>
    <t>54bf7d70</t>
  </si>
  <si>
    <t>2c003010</t>
  </si>
  <si>
    <t>0f0c8012</t>
  </si>
  <si>
    <t>1900511b</t>
  </si>
  <si>
    <t>2c00a00b</t>
  </si>
  <si>
    <t>1408511f</t>
  </si>
  <si>
    <t>2c80300b</t>
  </si>
  <si>
    <t>2c006811</t>
  </si>
  <si>
    <t>2ee00000</t>
  </si>
  <si>
    <t>1e00510a</t>
  </si>
  <si>
    <t>2c006814</t>
  </si>
  <si>
    <t>190a0010</t>
  </si>
  <si>
    <t>19345123</t>
  </si>
  <si>
    <t>2c006812</t>
  </si>
  <si>
    <t>118a0010</t>
  </si>
  <si>
    <t>1934510f</t>
  </si>
  <si>
    <t>Bomb?</t>
  </si>
  <si>
    <t>4e3f8be0</t>
  </si>
  <si>
    <t>4e3f8c14</t>
  </si>
  <si>
    <t>4e3f8c28</t>
  </si>
  <si>
    <t>4e3f8cc0</t>
  </si>
  <si>
    <t>4e3f8d9c</t>
  </si>
  <si>
    <t>4e3f8e74</t>
  </si>
  <si>
    <t>4e3f9060</t>
  </si>
  <si>
    <t>82191910</t>
  </si>
  <si>
    <t>00045123</t>
  </si>
  <si>
    <t>4e3f9164</t>
  </si>
  <si>
    <t>2c006818</t>
  </si>
  <si>
    <t>2824650b</t>
  </si>
  <si>
    <t>4e3f9220</t>
  </si>
  <si>
    <t>23190512</t>
  </si>
  <si>
    <t>00346923</t>
  </si>
  <si>
    <t>4e3f9234</t>
  </si>
  <si>
    <t>00340523</t>
  </si>
  <si>
    <t>4e3f9284</t>
  </si>
  <si>
    <t>0008691f</t>
  </si>
  <si>
    <t>4e3f9298</t>
  </si>
  <si>
    <t>0008051f</t>
  </si>
  <si>
    <t>Tri-Poke (hit 1)</t>
  </si>
  <si>
    <t>Tri-Poke (hit 2)</t>
  </si>
  <si>
    <t>Tri-Poke (hit 3)</t>
  </si>
  <si>
    <t>4e3f92e4</t>
  </si>
  <si>
    <t>28140012</t>
  </si>
  <si>
    <t>1e14a137</t>
  </si>
  <si>
    <t>4e3f92f8</t>
  </si>
  <si>
    <t>00140537</t>
  </si>
  <si>
    <t>4e3f9328</t>
  </si>
  <si>
    <t>2d003006</t>
  </si>
  <si>
    <t>0008050b</t>
  </si>
  <si>
    <t>4e3f933c</t>
  </si>
  <si>
    <t>4e3f9398</t>
  </si>
  <si>
    <t>4e3f93ac</t>
  </si>
  <si>
    <t>4e3f93e8</t>
  </si>
  <si>
    <t>2c005802</t>
  </si>
  <si>
    <t>4e3f93fc</t>
  </si>
  <si>
    <t>2c908002</t>
  </si>
  <si>
    <t>Finger Drill (hits 1-24)</t>
  </si>
  <si>
    <t>4e3f9410</t>
  </si>
  <si>
    <t>2d003002</t>
  </si>
  <si>
    <t>4b191910</t>
  </si>
  <si>
    <t>4e3f9424</t>
  </si>
  <si>
    <t>4e3f945c</t>
  </si>
  <si>
    <t>0a191910</t>
  </si>
  <si>
    <t>4e3f978c</t>
  </si>
  <si>
    <t>4e3f97f8</t>
  </si>
  <si>
    <t>grab</t>
  </si>
  <si>
    <t>4e3f9808</t>
  </si>
  <si>
    <t>fc1807d0</t>
  </si>
  <si>
    <t>003c010f</t>
  </si>
  <si>
    <t>4e3f9834</t>
  </si>
  <si>
    <t>pummel 1</t>
  </si>
  <si>
    <t>pummel 2</t>
  </si>
  <si>
    <t>4e3f9860</t>
  </si>
  <si>
    <t>pummel 3</t>
  </si>
  <si>
    <t>4e3f9894</t>
  </si>
  <si>
    <t>0f0c8000</t>
  </si>
  <si>
    <t>14782000</t>
  </si>
  <si>
    <t>4e3f98d8</t>
  </si>
  <si>
    <t>0f0a0000</t>
  </si>
  <si>
    <t>3c782000</t>
  </si>
  <si>
    <t>4e3f999c</t>
  </si>
  <si>
    <t>2c00301e</t>
  </si>
  <si>
    <t>32140010</t>
  </si>
  <si>
    <t>1908790b</t>
  </si>
  <si>
    <t>4e3f99b0</t>
  </si>
  <si>
    <t>2c80301e</t>
  </si>
  <si>
    <t>4e3f9b08</t>
  </si>
  <si>
    <t>2c002814</t>
  </si>
  <si>
    <t>1e00a123</t>
  </si>
  <si>
    <t>4e3f9b1c</t>
  </si>
  <si>
    <t>2c80280f</t>
  </si>
  <si>
    <t>10681388</t>
  </si>
  <si>
    <t>2d0c8010</t>
  </si>
  <si>
    <t>190c290e</t>
  </si>
  <si>
    <t>4e3f9b30</t>
  </si>
  <si>
    <t>2d00280f</t>
  </si>
  <si>
    <t>1068ec78</t>
  </si>
  <si>
    <t>4e3f9b70</t>
  </si>
  <si>
    <t>140a0010</t>
  </si>
  <si>
    <t>140c290e</t>
  </si>
  <si>
    <t>4e3f9b84</t>
  </si>
  <si>
    <t>4e3f9bc4</t>
  </si>
  <si>
    <t>10683a98</t>
  </si>
  <si>
    <t>14078010</t>
  </si>
  <si>
    <t>0f0c290e</t>
  </si>
  <si>
    <t>4e3f9bd8</t>
  </si>
  <si>
    <t>1068c568</t>
  </si>
  <si>
    <t>4e3f9c30</t>
  </si>
  <si>
    <t>87140012</t>
  </si>
  <si>
    <t>4e3f9c9c</t>
  </si>
  <si>
    <t>4e3f9cb0</t>
  </si>
  <si>
    <t>4e3f9cf8</t>
  </si>
  <si>
    <t>19007923</t>
  </si>
  <si>
    <t>4e3f9d0c</t>
  </si>
  <si>
    <t>4e3f9d20</t>
  </si>
  <si>
    <t>4e3f9da4</t>
  </si>
  <si>
    <t>0f08289f</t>
  </si>
  <si>
    <t>4e3f9db8</t>
  </si>
  <si>
    <t>4e3f9dcc</t>
  </si>
  <si>
    <t>2d00800c</t>
  </si>
  <si>
    <t>4e3f9e9c</t>
  </si>
  <si>
    <t>f830fed4</t>
  </si>
  <si>
    <t>0a1912d2</t>
  </si>
  <si>
    <t>0000780b</t>
  </si>
  <si>
    <t>4e3f9eb0</t>
  </si>
  <si>
    <t>4b191690</t>
  </si>
  <si>
    <t>00047923</t>
  </si>
  <si>
    <t>4e3f9eec</t>
  </si>
  <si>
    <t>d8f007d0</t>
  </si>
  <si>
    <t>1e047923</t>
  </si>
  <si>
    <t>4e3f9f8c</t>
  </si>
  <si>
    <t>2c003005</t>
  </si>
  <si>
    <t>6418291a</t>
  </si>
  <si>
    <t>4e3f9fa0</t>
  </si>
  <si>
    <t>2c803005</t>
  </si>
  <si>
    <t>4e3fa02c</t>
  </si>
  <si>
    <t>2c003002</t>
  </si>
  <si>
    <t>157cfa24</t>
  </si>
  <si>
    <t>32002887</t>
  </si>
  <si>
    <t>4e3fa040</t>
  </si>
  <si>
    <t>2c803002</t>
  </si>
  <si>
    <t>157cfd12</t>
  </si>
  <si>
    <t>4e3fa058</t>
  </si>
  <si>
    <t>1e002887</t>
  </si>
  <si>
    <t>4e3fa06c</t>
  </si>
  <si>
    <t>4e3fa094</t>
  </si>
  <si>
    <t>0f085123</t>
  </si>
  <si>
    <t>4e3fa0a8</t>
  </si>
  <si>
    <t>4e3fa0fc</t>
  </si>
  <si>
    <t>1964fa24</t>
  </si>
  <si>
    <t>4e3fa110</t>
  </si>
  <si>
    <t>1964fd12</t>
  </si>
  <si>
    <t>4e3fa134</t>
  </si>
  <si>
    <t>2d140010</t>
  </si>
  <si>
    <t>23045123</t>
  </si>
  <si>
    <t>4e3fa148</t>
  </si>
  <si>
    <t>4e3fa1f8</t>
  </si>
  <si>
    <t>2c002803</t>
  </si>
  <si>
    <t>2ee007d0</t>
  </si>
  <si>
    <t>4b190010</t>
  </si>
  <si>
    <t>3708011f</t>
  </si>
  <si>
    <t>4e3fa20c</t>
  </si>
  <si>
    <t>2c903003</t>
  </si>
  <si>
    <t>ea20fce0</t>
  </si>
  <si>
    <t>0f190010</t>
  </si>
  <si>
    <t>4e3fa254</t>
  </si>
  <si>
    <t>2c003014</t>
  </si>
  <si>
    <t>251c0000</t>
  </si>
  <si>
    <t>28154010</t>
  </si>
  <si>
    <t>1e345123</t>
  </si>
  <si>
    <t>4e3fa4e4</t>
  </si>
  <si>
    <t>3ce45000</t>
  </si>
  <si>
    <t>4e3fa588</t>
  </si>
  <si>
    <t>00000af0</t>
  </si>
  <si>
    <t>10045000</t>
  </si>
  <si>
    <t>4e3fa634</t>
  </si>
  <si>
    <t>4e3fa650</t>
  </si>
  <si>
    <t>1f400000</t>
  </si>
  <si>
    <t>23360aa3</t>
  </si>
  <si>
    <t>10105000</t>
  </si>
  <si>
    <t>4e3fa954</t>
  </si>
  <si>
    <t>4e3fa9c7</t>
  </si>
  <si>
    <t>4e3fa9a4</t>
  </si>
  <si>
    <t>4e3fa9cc</t>
  </si>
  <si>
    <t>4ef3a9f4</t>
  </si>
  <si>
    <t>4e3faa1c</t>
  </si>
  <si>
    <t>4e3faa44</t>
  </si>
  <si>
    <t>4e3faa6c</t>
  </si>
  <si>
    <t>4e3faa94</t>
  </si>
  <si>
    <t>4e3faabc</t>
  </si>
  <si>
    <t>4e3faae4</t>
  </si>
  <si>
    <t>4e3fab0c</t>
  </si>
  <si>
    <t>4e3fab34</t>
  </si>
  <si>
    <t>4e3fab5c</t>
  </si>
  <si>
    <t>4e4ab664</t>
  </si>
  <si>
    <t>2c00c002</t>
  </si>
  <si>
    <t>4e4ab678</t>
  </si>
  <si>
    <t>2c80b802</t>
  </si>
  <si>
    <t>4e4ab68c</t>
  </si>
  <si>
    <t>2d00b802</t>
  </si>
  <si>
    <t>4e4ab6d8</t>
  </si>
  <si>
    <t>2c017002</t>
  </si>
  <si>
    <t>4e4ab6ec</t>
  </si>
  <si>
    <t>2c816802</t>
  </si>
  <si>
    <t>4e4ab700</t>
  </si>
  <si>
    <t>2d016802</t>
  </si>
  <si>
    <t>4e4ab714</t>
  </si>
  <si>
    <t>4e4ab75c</t>
  </si>
  <si>
    <t>4e4ab770</t>
  </si>
  <si>
    <t>2c802005</t>
  </si>
  <si>
    <t>4e4ab788</t>
  </si>
  <si>
    <t>4e4ab79c</t>
  </si>
  <si>
    <t>4e4ab7d0</t>
  </si>
  <si>
    <t>4e4ab7e4</t>
  </si>
  <si>
    <t>4e4ab87c</t>
  </si>
  <si>
    <t>2c016808</t>
  </si>
  <si>
    <t>4e4ab8a8</t>
  </si>
  <si>
    <t>2c016806</t>
  </si>
  <si>
    <t>4e4ab8e4</t>
  </si>
  <si>
    <t>4e4ab8f8</t>
  </si>
  <si>
    <t>4e4ab90c</t>
  </si>
  <si>
    <t>4e4ab948</t>
  </si>
  <si>
    <t>4e4ab95c</t>
  </si>
  <si>
    <t>4e4ab970</t>
  </si>
  <si>
    <t>4e4ab9d8</t>
  </si>
  <si>
    <t>4e4ab9ec</t>
  </si>
  <si>
    <t>4e4aba00</t>
  </si>
  <si>
    <t>4e4aba38</t>
  </si>
  <si>
    <t>4e4aba4c</t>
  </si>
  <si>
    <t>4e4aba9c</t>
  </si>
  <si>
    <t>2c00400a</t>
  </si>
  <si>
    <t>4e4abab0</t>
  </si>
  <si>
    <t>4e4abac4</t>
  </si>
  <si>
    <t>4e4abb28</t>
  </si>
  <si>
    <t>4e4abb3c</t>
  </si>
  <si>
    <t>2c80c00d</t>
  </si>
  <si>
    <t>4e4abba8</t>
  </si>
  <si>
    <t>2c00b80c</t>
  </si>
  <si>
    <t>4e4abbbc</t>
  </si>
  <si>
    <t>2c80c00c</t>
  </si>
  <si>
    <t>4e4abc2c</t>
  </si>
  <si>
    <t>4e4abc40</t>
  </si>
  <si>
    <t>4e4abcb0</t>
  </si>
  <si>
    <t>28190513</t>
  </si>
  <si>
    <t>4e4abcc4</t>
  </si>
  <si>
    <t>4e4abcd8</t>
  </si>
  <si>
    <t>4e4abcec</t>
  </si>
  <si>
    <t>2d800806</t>
  </si>
  <si>
    <t>07d00898</t>
  </si>
  <si>
    <t>4e4abd30</t>
  </si>
  <si>
    <t>4e4abd44</t>
  </si>
  <si>
    <t>4e4abd58</t>
  </si>
  <si>
    <t>4e4abdc4</t>
  </si>
  <si>
    <t>4e4abdd8</t>
  </si>
  <si>
    <t>05140320</t>
  </si>
  <si>
    <t>4e4abe1c</t>
  </si>
  <si>
    <t>4e4abe30</t>
  </si>
  <si>
    <t>4e4abe74</t>
  </si>
  <si>
    <t>051403e8</t>
  </si>
  <si>
    <t>4e4abe88</t>
  </si>
  <si>
    <t>4e4abe9c</t>
  </si>
  <si>
    <t>4e4abecc</t>
  </si>
  <si>
    <t>4e4abee0</t>
  </si>
  <si>
    <t>2c803805</t>
  </si>
  <si>
    <t>4e4abef4</t>
  </si>
  <si>
    <t>4e4abf40</t>
  </si>
  <si>
    <t>2c003809</t>
  </si>
  <si>
    <t>4e4abf54</t>
  </si>
  <si>
    <t>4e4abf6c</t>
  </si>
  <si>
    <t>0800008b</t>
  </si>
  <si>
    <t>4e4abf80</t>
  </si>
  <si>
    <t>2c802007</t>
  </si>
  <si>
    <t>4e4abfcc</t>
  </si>
  <si>
    <t>2c00c00a</t>
  </si>
  <si>
    <t>07000087</t>
  </si>
  <si>
    <t>4e4abfe0</t>
  </si>
  <si>
    <t>2c80b80a</t>
  </si>
  <si>
    <t>4e4abff4</t>
  </si>
  <si>
    <t>2d00b80a</t>
  </si>
  <si>
    <t>4e4ac03c</t>
  </si>
  <si>
    <t>4e4ac050</t>
  </si>
  <si>
    <t>4e4ac068</t>
  </si>
  <si>
    <t>4e4ac07c</t>
  </si>
  <si>
    <t>2c804008</t>
  </si>
  <si>
    <t>4e4ac094</t>
  </si>
  <si>
    <t>4e4ac0a8</t>
  </si>
  <si>
    <t>4e4ac108</t>
  </si>
  <si>
    <t>4e4ac11c</t>
  </si>
  <si>
    <t>4e4ac130</t>
  </si>
  <si>
    <t>4e4ac8d4</t>
  </si>
  <si>
    <t>4e4ac8e8</t>
  </si>
  <si>
    <t>4e4ac8fc</t>
  </si>
  <si>
    <t>2d008008</t>
  </si>
  <si>
    <t>4e4ac910</t>
  </si>
  <si>
    <t>2d805008</t>
  </si>
  <si>
    <t>4e4ac930</t>
  </si>
  <si>
    <t>4e4ac944</t>
  </si>
  <si>
    <t>4e4ac958</t>
  </si>
  <si>
    <t>4e4ac96c</t>
  </si>
  <si>
    <t>4e4aca74</t>
  </si>
  <si>
    <t>4e4aca88</t>
  </si>
  <si>
    <t>4e4acaa8</t>
  </si>
  <si>
    <t>4e4acabc</t>
  </si>
  <si>
    <t>4e4acd14</t>
  </si>
  <si>
    <t>4e4acd28</t>
  </si>
  <si>
    <t>4e4acd88</t>
  </si>
  <si>
    <t>4e4acd9c</t>
  </si>
  <si>
    <t>4e4acdb0</t>
  </si>
  <si>
    <t>4e4acee0</t>
  </si>
  <si>
    <t>2c017800</t>
  </si>
  <si>
    <t>4e4acef4</t>
  </si>
  <si>
    <t>2c817000</t>
  </si>
  <si>
    <t>4e4acf08</t>
  </si>
  <si>
    <t>4e4acf48</t>
  </si>
  <si>
    <t>4e4acf5c</t>
  </si>
  <si>
    <t>4e4acf70</t>
  </si>
  <si>
    <t>4e4acf94</t>
  </si>
  <si>
    <t>2c097803</t>
  </si>
  <si>
    <t>4e4acfbc</t>
  </si>
  <si>
    <t>4e4acfc8</t>
  </si>
  <si>
    <t>4e4acfd8</t>
  </si>
  <si>
    <t>4e4acfec</t>
  </si>
  <si>
    <t>4e4ad000</t>
  </si>
  <si>
    <t>4e4ad064</t>
  </si>
  <si>
    <t>4e4ad070</t>
  </si>
  <si>
    <t>4e4ad080</t>
  </si>
  <si>
    <t>4e4ad094</t>
  </si>
  <si>
    <t>4e4ad0a8</t>
  </si>
  <si>
    <t>4e4ad0e4</t>
  </si>
  <si>
    <t>4e4ad0f0</t>
  </si>
  <si>
    <t>4e4ad100</t>
  </si>
  <si>
    <t>4e4ad114</t>
  </si>
  <si>
    <t>4e4ad128</t>
  </si>
  <si>
    <t>4e4ad17c</t>
  </si>
  <si>
    <t>4e4ad188</t>
  </si>
  <si>
    <t>4e4adf4c</t>
  </si>
  <si>
    <t>4e4adf74</t>
  </si>
  <si>
    <t>4e4adf9c</t>
  </si>
  <si>
    <t>4e4adfc4</t>
  </si>
  <si>
    <t>4e4adfec</t>
  </si>
  <si>
    <t>4e4ae014</t>
  </si>
  <si>
    <t>4e4ae03c</t>
  </si>
  <si>
    <t>4e4ae064</t>
  </si>
  <si>
    <t>4e4ae08c</t>
  </si>
  <si>
    <t>4e4ae0b4</t>
  </si>
  <si>
    <t>4e4ae0dc</t>
  </si>
  <si>
    <t>5362b7c8</t>
  </si>
  <si>
    <t>5362ba40</t>
  </si>
  <si>
    <t>2d08091f</t>
  </si>
  <si>
    <t>5362bb64</t>
  </si>
  <si>
    <t>5362bb80</t>
  </si>
  <si>
    <t>5362bc24</t>
  </si>
  <si>
    <t>5362bc3c</t>
  </si>
  <si>
    <t>5362bce8</t>
  </si>
  <si>
    <t>2f0dc000</t>
  </si>
  <si>
    <t>2808029f</t>
  </si>
  <si>
    <t>5362c108</t>
  </si>
  <si>
    <t>2c007802</t>
  </si>
  <si>
    <t>04b0007f</t>
  </si>
  <si>
    <t>5362c11c</t>
  </si>
  <si>
    <t>5362c184</t>
  </si>
  <si>
    <t>2c007808</t>
  </si>
  <si>
    <t>5362c198</t>
  </si>
  <si>
    <t>5362c214</t>
  </si>
  <si>
    <t>5362c228</t>
  </si>
  <si>
    <t>5362c23c</t>
  </si>
  <si>
    <t>5362c27c</t>
  </si>
  <si>
    <t>2c014808</t>
  </si>
  <si>
    <t>5362c290</t>
  </si>
  <si>
    <t>5362c2a4</t>
  </si>
  <si>
    <t>5362c2e4</t>
  </si>
  <si>
    <t>2c014807</t>
  </si>
  <si>
    <t>5362c2f8</t>
  </si>
  <si>
    <t>5362c30c</t>
  </si>
  <si>
    <t>5362c348</t>
  </si>
  <si>
    <t>2c015806</t>
  </si>
  <si>
    <t>2f9e0013</t>
  </si>
  <si>
    <t>5362c35c</t>
  </si>
  <si>
    <t>2c815806</t>
  </si>
  <si>
    <t>0190ff06</t>
  </si>
  <si>
    <t>5362c370</t>
  </si>
  <si>
    <t>2d015806</t>
  </si>
  <si>
    <t>0320fd12</t>
  </si>
  <si>
    <t>5362c3c4</t>
  </si>
  <si>
    <t>2c815807</t>
  </si>
  <si>
    <t>5362c3ec</t>
  </si>
  <si>
    <t>5362c3d8</t>
  </si>
  <si>
    <t>2d015807</t>
  </si>
  <si>
    <t>5362c4d4</t>
  </si>
  <si>
    <t>fsmash (hits 1-5)</t>
  </si>
  <si>
    <t>04b008fc</t>
  </si>
  <si>
    <t>0508009f</t>
  </si>
  <si>
    <t>5362c4e8</t>
  </si>
  <si>
    <t>04b01004</t>
  </si>
  <si>
    <t>0a0c8010</t>
  </si>
  <si>
    <t>5362c4fc</t>
  </si>
  <si>
    <t>04b016a8</t>
  </si>
  <si>
    <t>5a0c8010</t>
  </si>
  <si>
    <t>fsmash (hit 6)</t>
  </si>
  <si>
    <t>5362c51c</t>
  </si>
  <si>
    <t>b4a30010</t>
  </si>
  <si>
    <t>2d08011f</t>
  </si>
  <si>
    <t>5362c530</t>
  </si>
  <si>
    <t>5362c544</t>
  </si>
  <si>
    <t>5362c5d8</t>
  </si>
  <si>
    <t>2c007810</t>
  </si>
  <si>
    <t>2f9a4013</t>
  </si>
  <si>
    <t>5362c5ec</t>
  </si>
  <si>
    <t>2c802010</t>
  </si>
  <si>
    <t>5362c68c</t>
  </si>
  <si>
    <t>04b00ce4</t>
  </si>
  <si>
    <t>50118013</t>
  </si>
  <si>
    <t>5362c6a0</t>
  </si>
  <si>
    <t>5362c6b4</t>
  </si>
  <si>
    <t>04b0f31c</t>
  </si>
  <si>
    <t>5362c720</t>
  </si>
  <si>
    <t>2c01380c</t>
  </si>
  <si>
    <t>5362c734</t>
  </si>
  <si>
    <t>5362c748</t>
  </si>
  <si>
    <t>2d00780c</t>
  </si>
  <si>
    <t>5362c770</t>
  </si>
  <si>
    <t>5362c784</t>
  </si>
  <si>
    <t>5362c798</t>
  </si>
  <si>
    <t>2d007809</t>
  </si>
  <si>
    <t>5362c7ec</t>
  </si>
  <si>
    <t>5362c800</t>
  </si>
  <si>
    <t>5362c850</t>
  </si>
  <si>
    <t>2c007809</t>
  </si>
  <si>
    <t>5362c864</t>
  </si>
  <si>
    <t>5362c878</t>
  </si>
  <si>
    <t>2d008009</t>
  </si>
  <si>
    <t>fe0c0000</t>
  </si>
  <si>
    <t>5362c890</t>
  </si>
  <si>
    <t>5362c8a4</t>
  </si>
  <si>
    <t>5362c8b8</t>
  </si>
  <si>
    <t>5362c900</t>
  </si>
  <si>
    <t>2c015804</t>
  </si>
  <si>
    <t>5362c914</t>
  </si>
  <si>
    <t>2c815804</t>
  </si>
  <si>
    <t>5362c928</t>
  </si>
  <si>
    <t>2d015804</t>
  </si>
  <si>
    <t>5362c940</t>
  </si>
  <si>
    <t>5362c954</t>
  </si>
  <si>
    <t>5362c968</t>
  </si>
  <si>
    <t>5362c980</t>
  </si>
  <si>
    <t>5362c994</t>
  </si>
  <si>
    <t>5362c9a8</t>
  </si>
  <si>
    <t>5362c9f8</t>
  </si>
  <si>
    <t>2c00780c</t>
  </si>
  <si>
    <t>5362ca0c</t>
  </si>
  <si>
    <t>5362cb04</t>
  </si>
  <si>
    <t>2c007804</t>
  </si>
  <si>
    <t>5362cb18</t>
  </si>
  <si>
    <t>5362d248</t>
  </si>
  <si>
    <t>5362d25c</t>
  </si>
  <si>
    <t>5362d270</t>
  </si>
  <si>
    <t>5362d2b8</t>
  </si>
  <si>
    <t>5362d2cc</t>
  </si>
  <si>
    <t>5362d2e0</t>
  </si>
  <si>
    <t>5362d408</t>
  </si>
  <si>
    <t>04fe1068</t>
  </si>
  <si>
    <t>5362d41c</t>
  </si>
  <si>
    <t>04fe0a28</t>
  </si>
  <si>
    <t>5362d430</t>
  </si>
  <si>
    <t>5362d464</t>
  </si>
  <si>
    <t>04feef98</t>
  </si>
  <si>
    <t>5362d478</t>
  </si>
  <si>
    <t>04fef5d8</t>
  </si>
  <si>
    <t>5362d48c</t>
  </si>
  <si>
    <t>5362d7fc</t>
  </si>
  <si>
    <t>5362d810</t>
  </si>
  <si>
    <t>5362d890</t>
  </si>
  <si>
    <t>5362d8a4</t>
  </si>
  <si>
    <t>5362da74</t>
  </si>
  <si>
    <t>0a8c0b54</t>
  </si>
  <si>
    <t>5362da88</t>
  </si>
  <si>
    <t>0a8c0320</t>
  </si>
  <si>
    <t>5362da9c</t>
  </si>
  <si>
    <t>5362dae0</t>
  </si>
  <si>
    <t>5362daf4</t>
  </si>
  <si>
    <t>5362db08</t>
  </si>
  <si>
    <t>5362db38</t>
  </si>
  <si>
    <t>5362db60</t>
  </si>
  <si>
    <t>5362db6c</t>
  </si>
  <si>
    <t>5362dbb8</t>
  </si>
  <si>
    <t>5362dc3c</t>
  </si>
  <si>
    <t>5362dc48</t>
  </si>
  <si>
    <t>5362dce4</t>
  </si>
  <si>
    <t>5362dcf0</t>
  </si>
  <si>
    <t>5362dd10</t>
  </si>
  <si>
    <t>2c008005</t>
  </si>
  <si>
    <t>5362dd90</t>
  </si>
  <si>
    <t>5362dd9c</t>
  </si>
  <si>
    <t>5362ddc0</t>
  </si>
  <si>
    <t>5362efe0</t>
  </si>
  <si>
    <t>5362f008</t>
  </si>
  <si>
    <t>5362f030</t>
  </si>
  <si>
    <t>5362f058</t>
  </si>
  <si>
    <t>right ear base</t>
  </si>
  <si>
    <t>left ear base</t>
  </si>
  <si>
    <t>right ear tip</t>
  </si>
  <si>
    <t>left ear tip</t>
  </si>
  <si>
    <t>5362f080</t>
  </si>
  <si>
    <t>5362f0a8</t>
  </si>
  <si>
    <t>5362f0d0</t>
  </si>
  <si>
    <t>5362f0f8</t>
  </si>
  <si>
    <t>5362f120</t>
  </si>
  <si>
    <t>5362f148</t>
  </si>
  <si>
    <t>5362f170</t>
  </si>
  <si>
    <t>5362f198</t>
  </si>
  <si>
    <t>5362f1c0</t>
  </si>
  <si>
    <t>5362f1e8</t>
  </si>
  <si>
    <t>4f07b598</t>
  </si>
  <si>
    <t>4f07b5e0</t>
  </si>
  <si>
    <t>05dc04b0</t>
  </si>
  <si>
    <t>0280008b</t>
  </si>
  <si>
    <t>4f07b5f4</t>
  </si>
  <si>
    <t>05dc07d0</t>
  </si>
  <si>
    <t>4f07b618</t>
  </si>
  <si>
    <t>05dcfb50</t>
  </si>
  <si>
    <t>4f07b62c</t>
  </si>
  <si>
    <t>05dcf830</t>
  </si>
  <si>
    <t>NS (melee)?</t>
  </si>
  <si>
    <t>SS (clean)</t>
  </si>
  <si>
    <t>SS (late)</t>
  </si>
  <si>
    <t>4f07bb30</t>
  </si>
  <si>
    <t>NS (shot)</t>
  </si>
  <si>
    <t>4f07bbe8</t>
  </si>
  <si>
    <t>23500000</t>
  </si>
  <si>
    <t>02940007</t>
  </si>
  <si>
    <t>DS (clean)</t>
  </si>
  <si>
    <t>4f07bc04</t>
  </si>
  <si>
    <t>DS (mid)</t>
  </si>
  <si>
    <t>23208000</t>
  </si>
  <si>
    <t>4f07bc20</t>
  </si>
  <si>
    <t>DS (late)</t>
  </si>
  <si>
    <t>4f07c14c</t>
  </si>
  <si>
    <t>16990013</t>
  </si>
  <si>
    <t>4f07c160</t>
  </si>
  <si>
    <t>2c805002</t>
  </si>
  <si>
    <t>4f07c1ac</t>
  </si>
  <si>
    <t>169903d3</t>
  </si>
  <si>
    <t>4f07c1c0</t>
  </si>
  <si>
    <t>2c805004</t>
  </si>
  <si>
    <t>4f07c20c</t>
  </si>
  <si>
    <t>2d000007</t>
  </si>
  <si>
    <t>4f07c220</t>
  </si>
  <si>
    <t>2c805009</t>
  </si>
  <si>
    <t>4f07c28c</t>
  </si>
  <si>
    <t>0d000087</t>
  </si>
  <si>
    <t>4f07c2a0</t>
  </si>
  <si>
    <t>2c805008</t>
  </si>
  <si>
    <t>4f07c2fc</t>
  </si>
  <si>
    <t>utilt (hits 1-6)</t>
  </si>
  <si>
    <t>2c007801</t>
  </si>
  <si>
    <t>2f850013</t>
  </si>
  <si>
    <t>07800087</t>
  </si>
  <si>
    <t>4f07c310</t>
  </si>
  <si>
    <t>2c805001</t>
  </si>
  <si>
    <t>4f07c338</t>
  </si>
  <si>
    <t>utilt (hit 7)</t>
  </si>
  <si>
    <t>2c007807</t>
  </si>
  <si>
    <t>4f07c34c</t>
  </si>
  <si>
    <t>4f07c38c</t>
  </si>
  <si>
    <t>4f07c3a0</t>
  </si>
  <si>
    <t>2c805005</t>
  </si>
  <si>
    <t>4f07c420</t>
  </si>
  <si>
    <t>2c00780e</t>
  </si>
  <si>
    <t>b49a4013</t>
  </si>
  <si>
    <t>4f07c434</t>
  </si>
  <si>
    <t>2c80500a</t>
  </si>
  <si>
    <t>4f07c4f4</t>
  </si>
  <si>
    <t>2c00780b</t>
  </si>
  <si>
    <t>29a00013</t>
  </si>
  <si>
    <t>4f07c508</t>
  </si>
  <si>
    <t>2c80580b</t>
  </si>
  <si>
    <t>4f07c580</t>
  </si>
  <si>
    <t>4f07c594</t>
  </si>
  <si>
    <t>2c80580c</t>
  </si>
  <si>
    <t>4f07c608</t>
  </si>
  <si>
    <t>4f07c61c</t>
  </si>
  <si>
    <t>2c804808</t>
  </si>
  <si>
    <t>4f07c680</t>
  </si>
  <si>
    <t>14000105</t>
  </si>
  <si>
    <t>4f07c694</t>
  </si>
  <si>
    <t>4f07c6a8</t>
  </si>
  <si>
    <t>4f07c6f4</t>
  </si>
  <si>
    <t>4f07c708</t>
  </si>
  <si>
    <t>4f07c750</t>
  </si>
  <si>
    <t>23230013</t>
  </si>
  <si>
    <t>4f07c764</t>
  </si>
  <si>
    <t>2c805809</t>
  </si>
  <si>
    <t>4f07c77c</t>
  </si>
  <si>
    <t>4f07c790</t>
  </si>
  <si>
    <t>2c805807</t>
  </si>
  <si>
    <t>4f07c7d8</t>
  </si>
  <si>
    <t>b49b8493</t>
  </si>
  <si>
    <t>4f07c7ec</t>
  </si>
  <si>
    <t>4f07cf50</t>
  </si>
  <si>
    <t>4f07cf64</t>
  </si>
  <si>
    <t>4f07cf78</t>
  </si>
  <si>
    <t>4f07cfb0</t>
  </si>
  <si>
    <t>4f07cfc4</t>
  </si>
  <si>
    <t>4f07cfd8</t>
  </si>
  <si>
    <t>4f07d128</t>
  </si>
  <si>
    <t>4f07d13c</t>
  </si>
  <si>
    <t>4f07d150</t>
  </si>
  <si>
    <t>4f07d170</t>
  </si>
  <si>
    <t>4f07d184</t>
  </si>
  <si>
    <t>4f07d198</t>
  </si>
  <si>
    <t>4f07d510</t>
  </si>
  <si>
    <t>2c00780a</t>
  </si>
  <si>
    <t>4f07d524</t>
  </si>
  <si>
    <t>4f07d538</t>
  </si>
  <si>
    <t>2d002808</t>
  </si>
  <si>
    <t>4f07d598</t>
  </si>
  <si>
    <t>4f07d5ac</t>
  </si>
  <si>
    <t>4f07d5c0</t>
  </si>
  <si>
    <t>4f07d7a8</t>
  </si>
  <si>
    <t>2c00d000</t>
  </si>
  <si>
    <t>4f07d7bc</t>
  </si>
  <si>
    <t>2c80b000</t>
  </si>
  <si>
    <t>4f07d7d0</t>
  </si>
  <si>
    <t>4f07d810</t>
  </si>
  <si>
    <t>4f07d824</t>
  </si>
  <si>
    <t>4f07d838</t>
  </si>
  <si>
    <t>4f07d85c</t>
  </si>
  <si>
    <t>07080640</t>
  </si>
  <si>
    <t>4f07d880</t>
  </si>
  <si>
    <t>4f07d88c</t>
  </si>
  <si>
    <t>4f07d8bc</t>
  </si>
  <si>
    <t>4f07d91c</t>
  </si>
  <si>
    <t>1e078000</t>
  </si>
  <si>
    <t>4f07d928</t>
  </si>
  <si>
    <t>4f07d994</t>
  </si>
  <si>
    <t>2c070000</t>
  </si>
  <si>
    <t>37022000</t>
  </si>
  <si>
    <t>4f07d9a0</t>
  </si>
  <si>
    <t>4f07d9c0</t>
  </si>
  <si>
    <t>4f07d9d4</t>
  </si>
  <si>
    <t>2c807806</t>
  </si>
  <si>
    <t>4f07da24</t>
  </si>
  <si>
    <t>280a0000</t>
  </si>
  <si>
    <t>4f07da30</t>
  </si>
  <si>
    <t>4f07dad0</t>
  </si>
  <si>
    <t>?throw (collision)?</t>
  </si>
  <si>
    <t>552ec690</t>
  </si>
  <si>
    <t>07a80000</t>
  </si>
  <si>
    <t>552ec6a8</t>
  </si>
  <si>
    <t>78646000</t>
  </si>
  <si>
    <t>552ec6c4</t>
  </si>
  <si>
    <t>2c00c010</t>
  </si>
  <si>
    <t>09000000</t>
  </si>
  <si>
    <t>b4a80000</t>
  </si>
  <si>
    <t>0002008b</t>
  </si>
  <si>
    <t>78045000</t>
  </si>
  <si>
    <t>552ec6e0</t>
  </si>
  <si>
    <t>0600fe70</t>
  </si>
  <si>
    <t>28208000</t>
  </si>
  <si>
    <t>552ec6fc</t>
  </si>
  <si>
    <t>2c004010</t>
  </si>
  <si>
    <t>00000400</t>
  </si>
  <si>
    <t>552ec718</t>
  </si>
  <si>
    <t>2c00c00f</t>
  </si>
  <si>
    <t>552ec734</t>
  </si>
  <si>
    <t>2c006010</t>
  </si>
  <si>
    <t>552ec750</t>
  </si>
  <si>
    <t>07a30000</t>
  </si>
  <si>
    <t>552ec76c</t>
  </si>
  <si>
    <t>08000000</t>
  </si>
  <si>
    <t>552ec788</t>
  </si>
  <si>
    <t>2c03000a</t>
  </si>
  <si>
    <t>b4878500</t>
  </si>
  <si>
    <t>0040004e</t>
  </si>
  <si>
    <t>1e64c000</t>
  </si>
  <si>
    <t>552ec7a4</t>
  </si>
  <si>
    <t>fc000400</t>
  </si>
  <si>
    <t>552ec7c0</t>
  </si>
  <si>
    <t>00960000</t>
  </si>
  <si>
    <t>28168000</t>
  </si>
  <si>
    <t>78f5d000</t>
  </si>
  <si>
    <t>Enm?</t>
  </si>
  <si>
    <t>552ef540</t>
  </si>
  <si>
    <t>552ef55c</t>
  </si>
  <si>
    <t>552ef588</t>
  </si>
  <si>
    <t>552ef5a4</t>
  </si>
  <si>
    <t>552ef5d4</t>
  </si>
  <si>
    <t>552ef610</t>
  </si>
  <si>
    <t>552ef640</t>
  </si>
  <si>
    <t>552ef65c</t>
  </si>
  <si>
    <t>Itm2</t>
  </si>
  <si>
    <t>552ef68c</t>
  </si>
  <si>
    <t>552efde0</t>
  </si>
  <si>
    <t>552f17cc</t>
  </si>
  <si>
    <t>10e45400</t>
  </si>
  <si>
    <t>552f1840</t>
  </si>
  <si>
    <t>552f1864</t>
  </si>
  <si>
    <t>0d550000</t>
  </si>
  <si>
    <t>36118000</t>
  </si>
  <si>
    <t>3c000063</t>
  </si>
  <si>
    <t>3ca44400</t>
  </si>
  <si>
    <t>552f18d8</t>
  </si>
  <si>
    <t>27100000</t>
  </si>
  <si>
    <t>1e0050a3</t>
  </si>
  <si>
    <t>3ca05400</t>
  </si>
  <si>
    <t>552f1940</t>
  </si>
  <si>
    <t>28190000</t>
  </si>
  <si>
    <t>1ee45400</t>
  </si>
  <si>
    <t>552f195c</t>
  </si>
  <si>
    <t>552f1a20</t>
  </si>
  <si>
    <t>1e000007</t>
  </si>
  <si>
    <t>552f1a8c</t>
  </si>
  <si>
    <t>280f0000</t>
  </si>
  <si>
    <t>30e45400</t>
  </si>
  <si>
    <t>552f1aa8</t>
  </si>
  <si>
    <t>28118000</t>
  </si>
  <si>
    <t>2304008b</t>
  </si>
  <si>
    <t>552f1b2c</t>
  </si>
  <si>
    <t>23140000</t>
  </si>
  <si>
    <t>3c00008b</t>
  </si>
  <si>
    <t>552f1b54</t>
  </si>
  <si>
    <t>2c000028</t>
  </si>
  <si>
    <t>07d00258</t>
  </si>
  <si>
    <t>50e0d400</t>
  </si>
  <si>
    <t>552f1b6c</t>
  </si>
  <si>
    <t>2c860028</t>
  </si>
  <si>
    <t>0d480640</t>
  </si>
  <si>
    <t>552f1b84</t>
  </si>
  <si>
    <t>2d068028</t>
  </si>
  <si>
    <t>552f1bb4</t>
  </si>
  <si>
    <t>14e05400</t>
  </si>
  <si>
    <t>552f1bcc</t>
  </si>
  <si>
    <t>13880640</t>
  </si>
  <si>
    <t>552f1be4</t>
  </si>
  <si>
    <t>552f1c78</t>
  </si>
  <si>
    <t>1b580dac</t>
  </si>
  <si>
    <t>f4480000</t>
  </si>
  <si>
    <t>552f1c90</t>
  </si>
  <si>
    <t>1b58f254</t>
  </si>
  <si>
    <t>50078000</t>
  </si>
  <si>
    <t>0488009f</t>
  </si>
  <si>
    <t>552f1cc0</t>
  </si>
  <si>
    <t>552f1ca8</t>
  </si>
  <si>
    <t>Zapdos</t>
  </si>
  <si>
    <t>Pkmn</t>
  </si>
  <si>
    <t>552f1d6c</t>
  </si>
  <si>
    <t>36b00000</t>
  </si>
  <si>
    <t>32191cc0</t>
  </si>
  <si>
    <t>001400b7</t>
  </si>
  <si>
    <t>Articuno</t>
  </si>
  <si>
    <t>552f1e0c</t>
  </si>
  <si>
    <t>2c00c00b</t>
  </si>
  <si>
    <t>41190000</t>
  </si>
  <si>
    <t>1400001b</t>
  </si>
  <si>
    <t>14405400</t>
  </si>
  <si>
    <t>552f1e38</t>
  </si>
  <si>
    <t>1ec05400</t>
  </si>
  <si>
    <t>552f1e74</t>
  </si>
  <si>
    <t>320f0000</t>
  </si>
  <si>
    <t>3c0c008f</t>
  </si>
  <si>
    <t>552f1eb0</t>
  </si>
  <si>
    <t>410f0000</t>
  </si>
  <si>
    <t>10e05400</t>
  </si>
  <si>
    <t>552f1ef4</t>
  </si>
  <si>
    <t>1c200000</t>
  </si>
  <si>
    <t>3c190c80</t>
  </si>
  <si>
    <t>30e05400</t>
  </si>
  <si>
    <t>552f1f0c</t>
  </si>
  <si>
    <t>3c190a00</t>
  </si>
  <si>
    <t>552f1f24</t>
  </si>
  <si>
    <t>3c1908c0</t>
  </si>
  <si>
    <t>552f1f3c</t>
  </si>
  <si>
    <t>4e200000</t>
  </si>
  <si>
    <t>7d190640</t>
  </si>
  <si>
    <t>552f1f98</t>
  </si>
  <si>
    <t>52080000</t>
  </si>
  <si>
    <t>32140500</t>
  </si>
  <si>
    <t>1e08009e</t>
  </si>
  <si>
    <t>32e45400</t>
  </si>
  <si>
    <t>Raikou</t>
  </si>
  <si>
    <t>552f1fe4</t>
  </si>
  <si>
    <t>8c190500</t>
  </si>
  <si>
    <t>001400a3</t>
  </si>
  <si>
    <t>0b605400</t>
  </si>
  <si>
    <t>552f1ffc</t>
  </si>
  <si>
    <t>55190500</t>
  </si>
  <si>
    <t>552f2014</t>
  </si>
  <si>
    <t>09c41770</t>
  </si>
  <si>
    <t>57990500</t>
  </si>
  <si>
    <t>552f202c</t>
  </si>
  <si>
    <t>09c4e890</t>
  </si>
  <si>
    <t>552f2050</t>
  </si>
  <si>
    <t>28190780</t>
  </si>
  <si>
    <t>19605400</t>
  </si>
  <si>
    <t>552f2068</t>
  </si>
  <si>
    <t>552f2080</t>
  </si>
  <si>
    <t>09c41b58</t>
  </si>
  <si>
    <t>552f2098</t>
  </si>
  <si>
    <t>09c4e4a8</t>
  </si>
  <si>
    <t>Suicune (hit 1)</t>
  </si>
  <si>
    <t>Suicune (hit 2)</t>
  </si>
  <si>
    <t>552f20c8</t>
  </si>
  <si>
    <t>1e180006</t>
  </si>
  <si>
    <t>bec04400</t>
  </si>
  <si>
    <t>552f20e0</t>
  </si>
  <si>
    <t>552f20f8</t>
  </si>
  <si>
    <t>Bellossom</t>
  </si>
  <si>
    <t>0708fc18</t>
  </si>
  <si>
    <t>552f2130</t>
  </si>
  <si>
    <t>258f0000</t>
  </si>
  <si>
    <t>10e1d400</t>
  </si>
  <si>
    <t>552f2164</t>
  </si>
  <si>
    <t>2c00001e</t>
  </si>
  <si>
    <t>1b580000</t>
  </si>
  <si>
    <t>25990000</t>
  </si>
  <si>
    <t>1e80d400</t>
  </si>
  <si>
    <t>552f21e0</t>
  </si>
  <si>
    <t>0fa00082</t>
  </si>
  <si>
    <t>1ee05400</t>
  </si>
  <si>
    <t>552f21f8</t>
  </si>
  <si>
    <t>2c80001e</t>
  </si>
  <si>
    <t>096009c4</t>
  </si>
  <si>
    <t>552f2210</t>
  </si>
  <si>
    <t>2d00001e</t>
  </si>
  <si>
    <t>0960f63c</t>
  </si>
  <si>
    <t>552f2260</t>
  </si>
  <si>
    <t>552f2278</t>
  </si>
  <si>
    <t>552f2290</t>
  </si>
  <si>
    <t>552f22d0</t>
  </si>
  <si>
    <t>552f22e8</t>
  </si>
  <si>
    <t>552f2300</t>
  </si>
  <si>
    <t>552f2334</t>
  </si>
  <si>
    <t>552f23e4</t>
  </si>
  <si>
    <t>1e000087</t>
  </si>
  <si>
    <t>552f2400</t>
  </si>
  <si>
    <t>552f24bc</t>
  </si>
  <si>
    <t>1e780000</t>
  </si>
  <si>
    <t>b4910000</t>
  </si>
  <si>
    <t>320400a3</t>
  </si>
  <si>
    <t>1e004400</t>
  </si>
  <si>
    <t>552f2540</t>
  </si>
  <si>
    <t>2f0a0000</t>
  </si>
  <si>
    <t>3c0c0023</t>
  </si>
  <si>
    <t>552f2558</t>
  </si>
  <si>
    <t>11300000</t>
  </si>
  <si>
    <t>370c0023</t>
  </si>
  <si>
    <t>552f2570</t>
  </si>
  <si>
    <t>320c0023</t>
  </si>
  <si>
    <t>552f25e0</t>
  </si>
  <si>
    <t>12c00898</t>
  </si>
  <si>
    <t>320a0000</t>
  </si>
  <si>
    <t>552f25f8</t>
  </si>
  <si>
    <t>1130f768</t>
  </si>
  <si>
    <t>552f2610</t>
  </si>
  <si>
    <t>0fa00898</t>
  </si>
  <si>
    <t>348c0023</t>
  </si>
  <si>
    <t>552f2628</t>
  </si>
  <si>
    <t>2d800012</t>
  </si>
  <si>
    <t>0e10f768</t>
  </si>
  <si>
    <t>552f26a0</t>
  </si>
  <si>
    <t>0c8005dc</t>
  </si>
  <si>
    <t>0a0a0000</t>
  </si>
  <si>
    <t>028400a3</t>
  </si>
  <si>
    <t>552f26b8</t>
  </si>
  <si>
    <t>0c80fa24</t>
  </si>
  <si>
    <t>552f26d0</t>
  </si>
  <si>
    <t>0c800dac</t>
  </si>
  <si>
    <t>552f26e8</t>
  </si>
  <si>
    <t>0c80f254</t>
  </si>
  <si>
    <t>552f271c</t>
  </si>
  <si>
    <t>78190000</t>
  </si>
  <si>
    <t>552f2734</t>
  </si>
  <si>
    <t>4b190000</t>
  </si>
  <si>
    <t>552f274c</t>
  </si>
  <si>
    <t>0fa0ec78</t>
  </si>
  <si>
    <t>50190000</t>
  </si>
  <si>
    <t>552f2764</t>
  </si>
  <si>
    <t>0fa01388</t>
  </si>
  <si>
    <t>552f2888</t>
  </si>
  <si>
    <t>46500000</t>
  </si>
  <si>
    <t>41000000</t>
  </si>
  <si>
    <t>003c0007</t>
  </si>
  <si>
    <t>Togepi (Leech Seed)</t>
  </si>
  <si>
    <t>552f28ec</t>
  </si>
  <si>
    <t>32c80000</t>
  </si>
  <si>
    <t>870f0000</t>
  </si>
  <si>
    <t>1e2400a2</t>
  </si>
  <si>
    <t>32c05400</t>
  </si>
  <si>
    <t>Togepi (Earthquake)</t>
  </si>
  <si>
    <t>552f2904</t>
  </si>
  <si>
    <t>1e0000a1</t>
  </si>
  <si>
    <t>552f29c8</t>
  </si>
  <si>
    <t>87190780</t>
  </si>
  <si>
    <t>00140023</t>
  </si>
  <si>
    <t>Togepi (Powder Snow)</t>
  </si>
  <si>
    <t>552f2a48</t>
  </si>
  <si>
    <t>Togepi (Sleep Powder)</t>
  </si>
  <si>
    <t>4a380000</t>
  </si>
  <si>
    <t>b4180022</t>
  </si>
  <si>
    <t>552f2ae8</t>
  </si>
  <si>
    <t>552f2b4c</t>
  </si>
  <si>
    <t>2c016019</t>
  </si>
  <si>
    <t>5a0f0000</t>
  </si>
  <si>
    <t>320800a3</t>
  </si>
  <si>
    <t>Porygon2</t>
  </si>
  <si>
    <t>552f2b8c</t>
  </si>
  <si>
    <t>001905a0</t>
  </si>
  <si>
    <t>552f2bb4</t>
  </si>
  <si>
    <t>1e00008a</t>
  </si>
  <si>
    <t>552f2c34</t>
  </si>
  <si>
    <t>0c8e000f</t>
  </si>
  <si>
    <t>1014d400</t>
  </si>
  <si>
    <t>552f2c50</t>
  </si>
  <si>
    <t>05078000</t>
  </si>
  <si>
    <t>0f02084b</t>
  </si>
  <si>
    <t>1e04d400</t>
  </si>
  <si>
    <t>552f2c70</t>
  </si>
  <si>
    <t>41190640</t>
  </si>
  <si>
    <t>00000063</t>
  </si>
  <si>
    <t>1e00c400</t>
  </si>
  <si>
    <t>552f2c8c</t>
  </si>
  <si>
    <t>28190140</t>
  </si>
  <si>
    <t>00040023</t>
  </si>
  <si>
    <t>101cd400</t>
  </si>
  <si>
    <t>552f2ca8</t>
  </si>
  <si>
    <t>2d0f0000</t>
  </si>
  <si>
    <t>1e045400</t>
  </si>
  <si>
    <t>552f2cc4</t>
  </si>
  <si>
    <t>3c208000</t>
  </si>
  <si>
    <t>1e08008f</t>
  </si>
  <si>
    <t>552f2cf8</t>
  </si>
  <si>
    <t>73190c80</t>
  </si>
  <si>
    <t>552f2d10</t>
  </si>
  <si>
    <t>7d1903c0</t>
  </si>
  <si>
    <t>552f2d34</t>
  </si>
  <si>
    <t>2af80000</t>
  </si>
  <si>
    <t>2d1908c0</t>
  </si>
  <si>
    <t>552f2d54</t>
  </si>
  <si>
    <t>168a0000</t>
  </si>
  <si>
    <t>1efdd400</t>
  </si>
  <si>
    <t>552f2d70</t>
  </si>
  <si>
    <t>08fdd400</t>
  </si>
  <si>
    <t>552f2d8c</t>
  </si>
  <si>
    <t>Entei</t>
  </si>
  <si>
    <t>Ho-oh (hits 1-90)</t>
  </si>
  <si>
    <t>Ho-oh (hit 91)</t>
  </si>
  <si>
    <t>Moltres?</t>
  </si>
  <si>
    <t>4f0a947c</t>
  </si>
  <si>
    <t>4f0a94c4</t>
  </si>
  <si>
    <t>4f0a94fc</t>
  </si>
  <si>
    <t>4f0a9510</t>
  </si>
  <si>
    <t>4f0a9a14</t>
  </si>
  <si>
    <t>4f0a9acc</t>
  </si>
  <si>
    <t>4f0a9ae8</t>
  </si>
  <si>
    <t>4f0a9b04</t>
  </si>
  <si>
    <t>4f0aa030</t>
  </si>
  <si>
    <t>4f0aa044</t>
  </si>
  <si>
    <t>4f0aa090</t>
  </si>
  <si>
    <t>4f0aa0a4</t>
  </si>
  <si>
    <t>4f0aa0f0</t>
  </si>
  <si>
    <t>4f0aa104</t>
  </si>
  <si>
    <t>4f0aa170</t>
  </si>
  <si>
    <t>4f0aa184</t>
  </si>
  <si>
    <t>4f0aa1e0</t>
  </si>
  <si>
    <t>4f0aa1f4</t>
  </si>
  <si>
    <t>4f0aa21c</t>
  </si>
  <si>
    <t>4f0aa230</t>
  </si>
  <si>
    <t>4f0aa270</t>
  </si>
  <si>
    <t>4f0aa284</t>
  </si>
  <si>
    <t>4f0aa304</t>
  </si>
  <si>
    <t>4f0aa318</t>
  </si>
  <si>
    <t>4f0aa3d8</t>
  </si>
  <si>
    <t>4f0aa3ec</t>
  </si>
  <si>
    <t>4f0aa464</t>
  </si>
  <si>
    <t>4f0aa478</t>
  </si>
  <si>
    <t>4f0aa4ec</t>
  </si>
  <si>
    <t>4f0aa500</t>
  </si>
  <si>
    <t>4f0aa564</t>
  </si>
  <si>
    <t>4f0aa578</t>
  </si>
  <si>
    <t>4f0aa58c</t>
  </si>
  <si>
    <t>4f0aa5d8</t>
  </si>
  <si>
    <t>4f0aa5ec</t>
  </si>
  <si>
    <t>4f0aa634</t>
  </si>
  <si>
    <t>4f0aa648</t>
  </si>
  <si>
    <t>4f0aa660</t>
  </si>
  <si>
    <t>4f0aa674</t>
  </si>
  <si>
    <t>4f0aa6bc</t>
  </si>
  <si>
    <t>4f0aa6d0</t>
  </si>
  <si>
    <t>4f0aae34</t>
  </si>
  <si>
    <t>4f0aae48</t>
  </si>
  <si>
    <t>4f0aae5c</t>
  </si>
  <si>
    <t>4f0aae94</t>
  </si>
  <si>
    <t>4f0aaea8</t>
  </si>
  <si>
    <t>4f0aaebc</t>
  </si>
  <si>
    <t>4f0ab00c</t>
  </si>
  <si>
    <t>4f0ab020</t>
  </si>
  <si>
    <t>4f0ab034</t>
  </si>
  <si>
    <t>4f0ab054</t>
  </si>
  <si>
    <t>4f0ab068</t>
  </si>
  <si>
    <t>4f0ab07c</t>
  </si>
  <si>
    <t>4f0ab3f4</t>
  </si>
  <si>
    <t>4f0ab408</t>
  </si>
  <si>
    <t>4f0ab41c</t>
  </si>
  <si>
    <t>4f0ab47c</t>
  </si>
  <si>
    <t>4f0ab490</t>
  </si>
  <si>
    <t>4f0ab4a4</t>
  </si>
  <si>
    <t>4f0ab674</t>
  </si>
  <si>
    <t>4f0ab688</t>
  </si>
  <si>
    <t>4f0ab69c</t>
  </si>
  <si>
    <t>4f0ab6dc</t>
  </si>
  <si>
    <t>4f0ab6f0</t>
  </si>
  <si>
    <t>4f0ab704</t>
  </si>
  <si>
    <t>4f0ab728</t>
  </si>
  <si>
    <t>4f0ab74c</t>
  </si>
  <si>
    <t>4f0ab758</t>
  </si>
  <si>
    <t>4f0ab788</t>
  </si>
  <si>
    <t>4f0ab7e8</t>
  </si>
  <si>
    <t>4f0ab7f4</t>
  </si>
  <si>
    <t>4f0ab860</t>
  </si>
  <si>
    <t>4f0ab86c</t>
  </si>
  <si>
    <t>4f0ab88c</t>
  </si>
  <si>
    <t>4f0ab8a0</t>
  </si>
  <si>
    <t>4f0ab8f0</t>
  </si>
  <si>
    <t>4f0ab8fc</t>
  </si>
  <si>
    <t>4f0ab99c</t>
  </si>
  <si>
    <t>4f0ac6c0</t>
  </si>
  <si>
    <t>leg/foot?</t>
  </si>
  <si>
    <t>4f0ae928</t>
  </si>
  <si>
    <t>4f0ae950</t>
  </si>
  <si>
    <t>4f0ae978</t>
  </si>
  <si>
    <t>4f0ae9a0</t>
  </si>
  <si>
    <t>4f0ae9c8</t>
  </si>
  <si>
    <t>4f0ae9f0</t>
  </si>
  <si>
    <t>4f0aea18</t>
  </si>
  <si>
    <t>4f0aea40</t>
  </si>
  <si>
    <t>4f0aea68</t>
  </si>
  <si>
    <t>4f0aea90</t>
  </si>
  <si>
    <t>4f0aeab8</t>
  </si>
  <si>
    <t>4f0aeae0</t>
  </si>
  <si>
    <t>4f0aeb08</t>
  </si>
  <si>
    <t>4f0ac6e8</t>
  </si>
  <si>
    <t>4f0ac710</t>
  </si>
  <si>
    <t>4f0ac738</t>
  </si>
  <si>
    <t>4f0ac760</t>
  </si>
  <si>
    <t>4f0ac788</t>
  </si>
  <si>
    <t>4f0ac7b0</t>
  </si>
  <si>
    <t>4f0ac7d8</t>
  </si>
  <si>
    <t>4f0ac800</t>
  </si>
  <si>
    <t>4f0ac828</t>
  </si>
  <si>
    <t>4f0ac850</t>
  </si>
  <si>
    <t>4f0ac878</t>
  </si>
  <si>
    <t>4f0ac8a0</t>
  </si>
  <si>
    <t>Staryu</t>
  </si>
  <si>
    <t>Unown</t>
  </si>
  <si>
    <t>Chikorita</t>
  </si>
  <si>
    <t>Electrode</t>
  </si>
  <si>
    <t>Marill</t>
  </si>
  <si>
    <t>Wobbuffet</t>
  </si>
  <si>
    <t>Snorlax (jump)</t>
  </si>
  <si>
    <t>Snorlax (fall)</t>
  </si>
  <si>
    <t>Clefairy (Fire Spin)</t>
  </si>
  <si>
    <t>Cyndaquil</t>
  </si>
  <si>
    <t>Venusaur</t>
  </si>
  <si>
    <t>Wheezing</t>
  </si>
  <si>
    <t>Charizard</t>
  </si>
  <si>
    <t>Charizard (contact)?</t>
  </si>
  <si>
    <t>Scizor (startup)</t>
  </si>
  <si>
    <t>Scizor (movement)</t>
  </si>
  <si>
    <t>Clefairy (Waterfall)</t>
  </si>
  <si>
    <t>Blastoise</t>
  </si>
  <si>
    <t>Blastoise (contact)?</t>
  </si>
  <si>
    <t>Chikorita (contact)?</t>
  </si>
  <si>
    <t>Lugia (contact)?</t>
  </si>
  <si>
    <t>Lugia (Aeroblast)?</t>
  </si>
  <si>
    <t>Ho-oh (contact)?</t>
  </si>
  <si>
    <t>Ray Gun (thrown)?</t>
  </si>
  <si>
    <t>Home-Run Bat (thrown)?</t>
  </si>
  <si>
    <t>Parasol (thrown)?</t>
  </si>
  <si>
    <t>Clefairy (Gust)?</t>
  </si>
  <si>
    <t>Clefairy (Selfdestruct)?</t>
  </si>
  <si>
    <t>NS (spit star)?</t>
  </si>
  <si>
    <t>53af3c30</t>
  </si>
  <si>
    <t>53af3c44</t>
  </si>
  <si>
    <t>0578fc18</t>
  </si>
  <si>
    <t>53af3c58</t>
  </si>
  <si>
    <t>53af3d1c</t>
  </si>
  <si>
    <t>53af3d90</t>
  </si>
  <si>
    <t>2d12c013</t>
  </si>
  <si>
    <t>1a00511b</t>
  </si>
  <si>
    <t>53af3da4</t>
  </si>
  <si>
    <t>3c12c013</t>
  </si>
  <si>
    <t>53af3df4</t>
  </si>
  <si>
    <t>2c002800</t>
  </si>
  <si>
    <t>00180022</t>
  </si>
  <si>
    <t>53af3e60</t>
  </si>
  <si>
    <t>2c00281c</t>
  </si>
  <si>
    <t>b49e0010</t>
  </si>
  <si>
    <t>27040117</t>
  </si>
  <si>
    <t>53af4374</t>
  </si>
  <si>
    <t>0384fe5c</t>
  </si>
  <si>
    <t>53af4388</t>
  </si>
  <si>
    <t>53af439c</t>
  </si>
  <si>
    <t>038401a4</t>
  </si>
  <si>
    <t>53af43e4</t>
  </si>
  <si>
    <t>2c011003</t>
  </si>
  <si>
    <t>08000007</t>
  </si>
  <si>
    <t>53af43f8</t>
  </si>
  <si>
    <t>2c811003</t>
  </si>
  <si>
    <t>2d011003</t>
  </si>
  <si>
    <t>53af440c</t>
  </si>
  <si>
    <t>53af4458</t>
  </si>
  <si>
    <t>2c00280c</t>
  </si>
  <si>
    <t>0800010b</t>
  </si>
  <si>
    <t>53af4494</t>
  </si>
  <si>
    <t>2c002808</t>
  </si>
  <si>
    <t>53af44f0</t>
  </si>
  <si>
    <t>2c01400a</t>
  </si>
  <si>
    <t>53af4504</t>
  </si>
  <si>
    <t>2c81480a</t>
  </si>
  <si>
    <t>53af4574</t>
  </si>
  <si>
    <t>2c017009</t>
  </si>
  <si>
    <t>53af4588</t>
  </si>
  <si>
    <t>2c817009</t>
  </si>
  <si>
    <t>53af45b0</t>
  </si>
  <si>
    <t>2c017008</t>
  </si>
  <si>
    <t>2c1e0013</t>
  </si>
  <si>
    <t>53af45c4</t>
  </si>
  <si>
    <t>2c817008</t>
  </si>
  <si>
    <t>53af4608</t>
  </si>
  <si>
    <t>2c01480a</t>
  </si>
  <si>
    <t>53af461c</t>
  </si>
  <si>
    <t>0384ffce</t>
  </si>
  <si>
    <t>53af4630</t>
  </si>
  <si>
    <t>2d01400a</t>
  </si>
  <si>
    <t>53af469c</t>
  </si>
  <si>
    <t>2c014011</t>
  </si>
  <si>
    <t>044cff56</t>
  </si>
  <si>
    <t>53af46b0</t>
  </si>
  <si>
    <t>2c814011</t>
  </si>
  <si>
    <t>53af46ec</t>
  </si>
  <si>
    <t>2c01400d</t>
  </si>
  <si>
    <t>0384ff56</t>
  </si>
  <si>
    <t>53af4700</t>
  </si>
  <si>
    <t>2c81400d</t>
  </si>
  <si>
    <t>53af4768</t>
  </si>
  <si>
    <t>53af477c</t>
  </si>
  <si>
    <t>03e8fe70</t>
  </si>
  <si>
    <t>53af4810</t>
  </si>
  <si>
    <t>2c01780c</t>
  </si>
  <si>
    <t>03e800a0</t>
  </si>
  <si>
    <t>00108013</t>
  </si>
  <si>
    <t>1100010b</t>
  </si>
  <si>
    <t>53af4824</t>
  </si>
  <si>
    <t>2c81480c</t>
  </si>
  <si>
    <t>53af4838</t>
  </si>
  <si>
    <t>2d01700c</t>
  </si>
  <si>
    <t>53af484c</t>
  </si>
  <si>
    <t>2d81400c</t>
  </si>
  <si>
    <t>53af48c4</t>
  </si>
  <si>
    <t>53af48d8</t>
  </si>
  <si>
    <t>53af4900</t>
  </si>
  <si>
    <t>2c002009</t>
  </si>
  <si>
    <t>53af4914</t>
  </si>
  <si>
    <t>2c814809</t>
  </si>
  <si>
    <t>53af494c</t>
  </si>
  <si>
    <t>03840064</t>
  </si>
  <si>
    <t>53af4960</t>
  </si>
  <si>
    <t>53af4984</t>
  </si>
  <si>
    <t>53af4998</t>
  </si>
  <si>
    <t>53af49d0</t>
  </si>
  <si>
    <t>53af49e4</t>
  </si>
  <si>
    <t>2c81780c</t>
  </si>
  <si>
    <t>53af49f8</t>
  </si>
  <si>
    <t>53af4a40</t>
  </si>
  <si>
    <t>2c80f00c</t>
  </si>
  <si>
    <t>53af4a9c</t>
  </si>
  <si>
    <t>fda80354</t>
  </si>
  <si>
    <t>0a00008a</t>
  </si>
  <si>
    <t>53af4ab0</t>
  </si>
  <si>
    <t>53af4ac4</t>
  </si>
  <si>
    <t>0f190013</t>
  </si>
  <si>
    <t>05000089</t>
  </si>
  <si>
    <t>53af4ad8</t>
  </si>
  <si>
    <t>53af51f8</t>
  </si>
  <si>
    <t>53af520c</t>
  </si>
  <si>
    <t>2c817006</t>
  </si>
  <si>
    <t>53af5220</t>
  </si>
  <si>
    <t>2d014006</t>
  </si>
  <si>
    <t>53af5234</t>
  </si>
  <si>
    <t>53af527c</t>
  </si>
  <si>
    <t>53af5290</t>
  </si>
  <si>
    <t>53af52a4</t>
  </si>
  <si>
    <t>53af52b8</t>
  </si>
  <si>
    <t>53af53c0</t>
  </si>
  <si>
    <t>2c014008</t>
  </si>
  <si>
    <t>05140384</t>
  </si>
  <si>
    <t>53af53d4</t>
  </si>
  <si>
    <t>2c814006</t>
  </si>
  <si>
    <t>53af5408</t>
  </si>
  <si>
    <t>53af541c</t>
  </si>
  <si>
    <t>2c914006</t>
  </si>
  <si>
    <t>53af57a0</t>
  </si>
  <si>
    <t>2c017006</t>
  </si>
  <si>
    <t>53af57b4</t>
  </si>
  <si>
    <t>53af5808</t>
  </si>
  <si>
    <t>2c014006</t>
  </si>
  <si>
    <t>53af581c</t>
  </si>
  <si>
    <t>2c814806</t>
  </si>
  <si>
    <t>04b00064</t>
  </si>
  <si>
    <t>53af5a00</t>
  </si>
  <si>
    <t>05140af0</t>
  </si>
  <si>
    <t>53af5a14</t>
  </si>
  <si>
    <t>53af5a28</t>
  </si>
  <si>
    <t>53af5a54</t>
  </si>
  <si>
    <t>53af5a68</t>
  </si>
  <si>
    <t>53af5a7c</t>
  </si>
  <si>
    <t>05140064</t>
  </si>
  <si>
    <t>53af5a90</t>
  </si>
  <si>
    <t>53af5ab4</t>
  </si>
  <si>
    <t>05dc0c80</t>
  </si>
  <si>
    <t>b49903d1</t>
  </si>
  <si>
    <t>53af5adc</t>
  </si>
  <si>
    <t>1b878000</t>
  </si>
  <si>
    <t>53af5ae8</t>
  </si>
  <si>
    <t>53af5b34</t>
  </si>
  <si>
    <t>2c002807</t>
  </si>
  <si>
    <t>b49b8010</t>
  </si>
  <si>
    <t>1400049b</t>
  </si>
  <si>
    <t>53af5b68</t>
  </si>
  <si>
    <t>43864000</t>
  </si>
  <si>
    <t>2d022000</t>
  </si>
  <si>
    <t>53af5b74</t>
  </si>
  <si>
    <t>53af5c38</t>
  </si>
  <si>
    <t>2d064000</t>
  </si>
  <si>
    <t>41022000</t>
  </si>
  <si>
    <t>53af5c44</t>
  </si>
  <si>
    <t>53af5d28</t>
  </si>
  <si>
    <t>280b4000</t>
  </si>
  <si>
    <t>53af5d34</t>
  </si>
  <si>
    <t>53af5d5c</t>
  </si>
  <si>
    <t>53af5d80</t>
  </si>
  <si>
    <t>dthrow (hit 5)</t>
  </si>
  <si>
    <t>53af6c48</t>
  </si>
  <si>
    <t>53af6c70</t>
  </si>
  <si>
    <t>53af6c98</t>
  </si>
  <si>
    <t>53af6cc0</t>
  </si>
  <si>
    <t>53af6ce8</t>
  </si>
  <si>
    <t>53af6d10</t>
  </si>
  <si>
    <t>53af6d38</t>
  </si>
  <si>
    <t>53af6d60</t>
  </si>
  <si>
    <t>53af6d88</t>
  </si>
  <si>
    <t>4fe63c48</t>
  </si>
  <si>
    <t>2c00f00c</t>
  </si>
  <si>
    <t>4fe63c5c</t>
  </si>
  <si>
    <t>2c80f80c</t>
  </si>
  <si>
    <t>4fe63c74</t>
  </si>
  <si>
    <t>2c00f00a</t>
  </si>
  <si>
    <t>4fe63c88</t>
  </si>
  <si>
    <t>2c80f80a</t>
  </si>
  <si>
    <t>4fe63d18</t>
  </si>
  <si>
    <t>2c00f012</t>
  </si>
  <si>
    <t>4fe63d2c</t>
  </si>
  <si>
    <t>2c80f812</t>
  </si>
  <si>
    <t>4fe63d40</t>
  </si>
  <si>
    <t>2d002012</t>
  </si>
  <si>
    <t>00d20000</t>
  </si>
  <si>
    <t>4fe63d5c</t>
  </si>
  <si>
    <t>2c00f01e</t>
  </si>
  <si>
    <t>4fe63d70</t>
  </si>
  <si>
    <t>2c80f81e</t>
  </si>
  <si>
    <t>4fe63d84</t>
  </si>
  <si>
    <t>2d00201e</t>
  </si>
  <si>
    <t>Flying Slap (clean)</t>
  </si>
  <si>
    <t>Flying Slap (mid)</t>
  </si>
  <si>
    <t>Flying Slap (mid late)</t>
  </si>
  <si>
    <t>Flying Slap (late)</t>
  </si>
  <si>
    <t>Jetstream (start)</t>
  </si>
  <si>
    <t>Jetstream (flight)</t>
  </si>
  <si>
    <t>Finger Walk (kick)</t>
  </si>
  <si>
    <t>Power Punch</t>
  </si>
  <si>
    <t>Flying Punch</t>
  </si>
  <si>
    <t>Jetstream (end)</t>
  </si>
  <si>
    <t>Spider Walk (clean)</t>
  </si>
  <si>
    <t>Spider Walk (late)</t>
  </si>
  <si>
    <t>Floor Sweep</t>
  </si>
  <si>
    <t>Power Slap</t>
  </si>
  <si>
    <t>Cross Punch (swing)</t>
  </si>
  <si>
    <t>Cross Punch (impact clean)</t>
  </si>
  <si>
    <t>Cross Punch (impact late)</t>
  </si>
  <si>
    <t>Sandwich Punch (impact)</t>
  </si>
  <si>
    <t>Sandwich Punch (swing)</t>
  </si>
  <si>
    <t>4fe63e84</t>
  </si>
  <si>
    <t>4fe63e98</t>
  </si>
  <si>
    <t>4fe63eb0</t>
  </si>
  <si>
    <t>4fe63ec4</t>
  </si>
  <si>
    <t>4fe63f58</t>
  </si>
  <si>
    <t>2c00f010</t>
  </si>
  <si>
    <t>4fe63f6c</t>
  </si>
  <si>
    <t>2c80f810</t>
  </si>
  <si>
    <t>4fe63f80</t>
  </si>
  <si>
    <t>4fe63f9c</t>
  </si>
  <si>
    <t>2c00f01b</t>
  </si>
  <si>
    <t>4fe63fb0</t>
  </si>
  <si>
    <t>2c80f81b</t>
  </si>
  <si>
    <t>4fe63fc4</t>
  </si>
  <si>
    <t>2d00201b</t>
  </si>
  <si>
    <t>NS (ground uncharged early)</t>
  </si>
  <si>
    <t>NS (ground uncharged clean)</t>
  </si>
  <si>
    <t>NS (ground fully charged early)</t>
  </si>
  <si>
    <t>NS (ground fully charged late)</t>
  </si>
  <si>
    <t>NS (air uncharged early)</t>
  </si>
  <si>
    <t>NS (air uncharged late)</t>
  </si>
  <si>
    <t>NS (air fully charged early)</t>
  </si>
  <si>
    <t>NS (air fully charged late)</t>
  </si>
  <si>
    <t>4fe64074</t>
  </si>
  <si>
    <t>060e0898</t>
  </si>
  <si>
    <t>87190c92</t>
  </si>
  <si>
    <t>0024790b</t>
  </si>
  <si>
    <t>4fe64088</t>
  </si>
  <si>
    <t>060e0dac</t>
  </si>
  <si>
    <t>4fe6409c</t>
  </si>
  <si>
    <t>060e12c0</t>
  </si>
  <si>
    <t>4fe64100</t>
  </si>
  <si>
    <t>0000790b</t>
  </si>
  <si>
    <t>4fe64114</t>
  </si>
  <si>
    <t>4fe64164</t>
  </si>
  <si>
    <t>064006a9</t>
  </si>
  <si>
    <t>4fe64178</t>
  </si>
  <si>
    <t>2c81980c</t>
  </si>
  <si>
    <t>4fe641b4</t>
  </si>
  <si>
    <t>US (ground hits 2-3)</t>
  </si>
  <si>
    <t>2c00e808</t>
  </si>
  <si>
    <t>057806a9</t>
  </si>
  <si>
    <t>4fe641c8</t>
  </si>
  <si>
    <t>4fe641dc</t>
  </si>
  <si>
    <t>2d003808</t>
  </si>
  <si>
    <t>04b00357</t>
  </si>
  <si>
    <t>4fe64224</t>
  </si>
  <si>
    <t>US (ground hits 4-5)</t>
  </si>
  <si>
    <t>2c00e803</t>
  </si>
  <si>
    <t>044c06a9</t>
  </si>
  <si>
    <t>05000407</t>
  </si>
  <si>
    <t>4fe64238</t>
  </si>
  <si>
    <t>2c819803</t>
  </si>
  <si>
    <t>4fe6424c</t>
  </si>
  <si>
    <t>2d003803</t>
  </si>
  <si>
    <t>02580357</t>
  </si>
  <si>
    <t>4fe642d4</t>
  </si>
  <si>
    <t>2c00e80a</t>
  </si>
  <si>
    <t>4fe642e8</t>
  </si>
  <si>
    <t>2c81980a</t>
  </si>
  <si>
    <t>4fe64338</t>
  </si>
  <si>
    <t>US (air hits 2-5)</t>
  </si>
  <si>
    <t>2c00e805</t>
  </si>
  <si>
    <t>0a000507</t>
  </si>
  <si>
    <t>4fe6434c</t>
  </si>
  <si>
    <t>2c819805</t>
  </si>
  <si>
    <t>4fe64360</t>
  </si>
  <si>
    <t>2d003804</t>
  </si>
  <si>
    <t>044c0357</t>
  </si>
  <si>
    <t>US (air hits 6-8)</t>
  </si>
  <si>
    <t>4fe643a8</t>
  </si>
  <si>
    <t>2c00e802</t>
  </si>
  <si>
    <t>03e806a9</t>
  </si>
  <si>
    <t>00000407</t>
  </si>
  <si>
    <t>4fe643bc</t>
  </si>
  <si>
    <t>2c819802</t>
  </si>
  <si>
    <t>4fe643d0</t>
  </si>
  <si>
    <t>2d003802</t>
  </si>
  <si>
    <t>02bc0357</t>
  </si>
  <si>
    <t>4fe64434</t>
  </si>
  <si>
    <t>2a190dd0</t>
  </si>
  <si>
    <t>0a00050a</t>
  </si>
  <si>
    <t>4fe64448</t>
  </si>
  <si>
    <t>4fe6445c</t>
  </si>
  <si>
    <t>2d00000b</t>
  </si>
  <si>
    <t>4fe64470</t>
  </si>
  <si>
    <t>DS (hit 1)</t>
  </si>
  <si>
    <t>DS (hit 2)</t>
  </si>
  <si>
    <t>4fe644c0</t>
  </si>
  <si>
    <t>0f00050a</t>
  </si>
  <si>
    <t>4fe644d4</t>
  </si>
  <si>
    <t>4fe644e8</t>
  </si>
  <si>
    <t>4fe644fc</t>
  </si>
  <si>
    <t>4fe64c50</t>
  </si>
  <si>
    <t>2c00f004</t>
  </si>
  <si>
    <t>04b004a8</t>
  </si>
  <si>
    <t>4fe64c64</t>
  </si>
  <si>
    <t>2c80f004</t>
  </si>
  <si>
    <t>0384feac</t>
  </si>
  <si>
    <t>4fe64c78</t>
  </si>
  <si>
    <t>4fe64cc4</t>
  </si>
  <si>
    <t>2c01a006</t>
  </si>
  <si>
    <t>04a804a8</t>
  </si>
  <si>
    <t>4fe64cd8</t>
  </si>
  <si>
    <t>2c81a006</t>
  </si>
  <si>
    <t>037efeac</t>
  </si>
  <si>
    <t>4fe64cec</t>
  </si>
  <si>
    <t>4fe64d2c</t>
  </si>
  <si>
    <t>2c00380b</t>
  </si>
  <si>
    <t>05fd03e8</t>
  </si>
  <si>
    <t>3203c013</t>
  </si>
  <si>
    <t>3980050b</t>
  </si>
  <si>
    <t>4fe64d40</t>
  </si>
  <si>
    <t>2c80380b</t>
  </si>
  <si>
    <t>4fe64d7c</t>
  </si>
  <si>
    <t>32190f13</t>
  </si>
  <si>
    <t>4fe64d90</t>
  </si>
  <si>
    <t>2c803809</t>
  </si>
  <si>
    <t>4fe64dc8</t>
  </si>
  <si>
    <t>2c00e80b</t>
  </si>
  <si>
    <t>03e802a9</t>
  </si>
  <si>
    <t>4fe64ddc</t>
  </si>
  <si>
    <t>2c80f00b</t>
  </si>
  <si>
    <t>4fe64df0</t>
  </si>
  <si>
    <t>2d00e80b</t>
  </si>
  <si>
    <t>02bcff01</t>
  </si>
  <si>
    <t>4fe64e04</t>
  </si>
  <si>
    <t>2d81580b</t>
  </si>
  <si>
    <t>4fe64e58</t>
  </si>
  <si>
    <t>4fe64e6c</t>
  </si>
  <si>
    <t>2c80f00a</t>
  </si>
  <si>
    <t>4fe64e80</t>
  </si>
  <si>
    <t>4fe64e94</t>
  </si>
  <si>
    <t>2d81580a</t>
  </si>
  <si>
    <t>4fe64ee8</t>
  </si>
  <si>
    <t>03fe02a9</t>
  </si>
  <si>
    <t>4fe64efc</t>
  </si>
  <si>
    <t>2c80f009</t>
  </si>
  <si>
    <t>4fe64f10</t>
  </si>
  <si>
    <t>2d00e809</t>
  </si>
  <si>
    <t>4fe64f24</t>
  </si>
  <si>
    <t>2d815809</t>
  </si>
  <si>
    <t>4fe64f78</t>
  </si>
  <si>
    <t>2c01a009</t>
  </si>
  <si>
    <t>03e804e2</t>
  </si>
  <si>
    <t>4fe64f8c</t>
  </si>
  <si>
    <t>321b8013</t>
  </si>
  <si>
    <t>4fe64fa0</t>
  </si>
  <si>
    <t>2d01980b</t>
  </si>
  <si>
    <t>321cc013</t>
  </si>
  <si>
    <t>4fe64ff4</t>
  </si>
  <si>
    <t>2c019807</t>
  </si>
  <si>
    <t>03a902a9</t>
  </si>
  <si>
    <t>14140013</t>
  </si>
  <si>
    <t>4fe65008</t>
  </si>
  <si>
    <t>2c81a007</t>
  </si>
  <si>
    <t>044c05fd</t>
  </si>
  <si>
    <t>4fe6501c</t>
  </si>
  <si>
    <t>4fe650d0</t>
  </si>
  <si>
    <t>05aa1900</t>
  </si>
  <si>
    <t>4fe650e4</t>
  </si>
  <si>
    <t>2c800015</t>
  </si>
  <si>
    <t>064011f8</t>
  </si>
  <si>
    <t>4fe650f8</t>
  </si>
  <si>
    <t>2d000013</t>
  </si>
  <si>
    <t>06400bb8</t>
  </si>
  <si>
    <t>09000487</t>
  </si>
  <si>
    <t>4fe6510c</t>
  </si>
  <si>
    <t>06400640</t>
  </si>
  <si>
    <t>4fe651c0</t>
  </si>
  <si>
    <t>2c01a012</t>
  </si>
  <si>
    <t>06d605fd</t>
  </si>
  <si>
    <t>2d174013</t>
  </si>
  <si>
    <t>4fe651d4</t>
  </si>
  <si>
    <t>2c80f012</t>
  </si>
  <si>
    <t>4fe6524c</t>
  </si>
  <si>
    <t>2c01a010</t>
  </si>
  <si>
    <t>39990013</t>
  </si>
  <si>
    <t>11800507</t>
  </si>
  <si>
    <t>4fe65260</t>
  </si>
  <si>
    <t>4fe65274</t>
  </si>
  <si>
    <t>2d01980e</t>
  </si>
  <si>
    <t>31190013</t>
  </si>
  <si>
    <t>4fe65288</t>
  </si>
  <si>
    <t>2d80e80e</t>
  </si>
  <si>
    <t>4fe65330</t>
  </si>
  <si>
    <t>2c01a00c</t>
  </si>
  <si>
    <t>035403fe</t>
  </si>
  <si>
    <t>4fe65344</t>
  </si>
  <si>
    <t>4fe65358</t>
  </si>
  <si>
    <t>00c80352</t>
  </si>
  <si>
    <t>4fe65380</t>
  </si>
  <si>
    <t>2c01a00a</t>
  </si>
  <si>
    <t>035405fd</t>
  </si>
  <si>
    <t>4fe65394</t>
  </si>
  <si>
    <t>4fe653a8</t>
  </si>
  <si>
    <t>4fe653fc</t>
  </si>
  <si>
    <t>07080752</t>
  </si>
  <si>
    <t>4fe65410</t>
  </si>
  <si>
    <t>4fe65424</t>
  </si>
  <si>
    <t>2d019810</t>
  </si>
  <si>
    <t>032002a9</t>
  </si>
  <si>
    <t>4fe65438</t>
  </si>
  <si>
    <t>2d80e810</t>
  </si>
  <si>
    <t>4fe65474</t>
  </si>
  <si>
    <t>06400752</t>
  </si>
  <si>
    <t>4fe65488</t>
  </si>
  <si>
    <t>4fe6549c</t>
  </si>
  <si>
    <t>1900050b</t>
  </si>
  <si>
    <t>4fe654b0</t>
  </si>
  <si>
    <t>fair (early)</t>
  </si>
  <si>
    <t>4fe654f4</t>
  </si>
  <si>
    <t>06a8ef98</t>
  </si>
  <si>
    <t>4fe65508</t>
  </si>
  <si>
    <t>04a8fa58</t>
  </si>
  <si>
    <t>4fe65530</t>
  </si>
  <si>
    <t>4fe65544</t>
  </si>
  <si>
    <t>4fe655a0</t>
  </si>
  <si>
    <t>2c01600e</t>
  </si>
  <si>
    <t>4fe65604</t>
  </si>
  <si>
    <t>2c008810</t>
  </si>
  <si>
    <t>07080352</t>
  </si>
  <si>
    <t>1300010b</t>
  </si>
  <si>
    <t>4fe65618</t>
  </si>
  <si>
    <t>2c80380d</t>
  </si>
  <si>
    <t>064002a9</t>
  </si>
  <si>
    <t>4fe6562c</t>
  </si>
  <si>
    <t>4fe65e04</t>
  </si>
  <si>
    <t>0514fc18</t>
  </si>
  <si>
    <t>4fe65e18</t>
  </si>
  <si>
    <t>0c1cf63c</t>
  </si>
  <si>
    <t>4fe65e2c</t>
  </si>
  <si>
    <t>0514f060</t>
  </si>
  <si>
    <t>4fe65e40</t>
  </si>
  <si>
    <t>2d816006</t>
  </si>
  <si>
    <t>4fe65e78</t>
  </si>
  <si>
    <t>4fe65e8c</t>
  </si>
  <si>
    <t>0c1c09c4</t>
  </si>
  <si>
    <t>4fe65ea0</t>
  </si>
  <si>
    <t>05140fa0</t>
  </si>
  <si>
    <t>4fe65eb4</t>
  </si>
  <si>
    <t>4fe65ff4</t>
  </si>
  <si>
    <t>2c01a806</t>
  </si>
  <si>
    <t>4fe66008</t>
  </si>
  <si>
    <t>4fe6601c</t>
  </si>
  <si>
    <t>4fe66068</t>
  </si>
  <si>
    <t>4fe6607c</t>
  </si>
  <si>
    <t>4fe66090</t>
  </si>
  <si>
    <t>4fe664c4</t>
  </si>
  <si>
    <t>2c00f80a</t>
  </si>
  <si>
    <t>06400258</t>
  </si>
  <si>
    <t>4fe664d8</t>
  </si>
  <si>
    <t>2c80e80a</t>
  </si>
  <si>
    <t>4fe664ec</t>
  </si>
  <si>
    <t>4fe66578</t>
  </si>
  <si>
    <t>4fe66724</t>
  </si>
  <si>
    <t>05780c80</t>
  </si>
  <si>
    <t>4fe66738</t>
  </si>
  <si>
    <t>04600000</t>
  </si>
  <si>
    <t>4fe6674c</t>
  </si>
  <si>
    <t>4fe6678c</t>
  </si>
  <si>
    <t>05780898</t>
  </si>
  <si>
    <t>4fe667a0</t>
  </si>
  <si>
    <t>4fe667b4</t>
  </si>
  <si>
    <t>4fe667c8</t>
  </si>
  <si>
    <t>4fe667f4</t>
  </si>
  <si>
    <t>2c08f803</t>
  </si>
  <si>
    <t>4fe6681c</t>
  </si>
  <si>
    <t>8880000a</t>
  </si>
  <si>
    <t>b49903c0</t>
  </si>
  <si>
    <t>4fe66894</t>
  </si>
  <si>
    <t>4fe668a0</t>
  </si>
  <si>
    <t>4fe66934</t>
  </si>
  <si>
    <t>4fe66940</t>
  </si>
  <si>
    <t>4fe6697c</t>
  </si>
  <si>
    <t>4fe66988</t>
  </si>
  <si>
    <t>4fe669e0</t>
  </si>
  <si>
    <t>1b8c8000</t>
  </si>
  <si>
    <t>4fe669ec</t>
  </si>
  <si>
    <t>4fe66a3c</t>
  </si>
  <si>
    <t>4fe66a48</t>
  </si>
  <si>
    <t>4fe66ab4</t>
  </si>
  <si>
    <t>2d002000</t>
  </si>
  <si>
    <t>4fe66ac0</t>
  </si>
  <si>
    <t>4fe66af0</t>
  </si>
  <si>
    <t>14068000</t>
  </si>
  <si>
    <t>4fe66afc</t>
  </si>
  <si>
    <t>4fe66b78</t>
  </si>
  <si>
    <t>carry?</t>
  </si>
  <si>
    <t>carry fthrow</t>
  </si>
  <si>
    <t>carry bthrow</t>
  </si>
  <si>
    <t>carry uthrow</t>
  </si>
  <si>
    <t>carry dthrow</t>
  </si>
  <si>
    <t>4fe67ae4</t>
  </si>
  <si>
    <t>4fe67b0c</t>
  </si>
  <si>
    <t>4fe67b34</t>
  </si>
  <si>
    <t>4fe67b5c</t>
  </si>
  <si>
    <t>4fe67b84</t>
  </si>
  <si>
    <t>4fe67bac</t>
  </si>
  <si>
    <t>4fe67bd4</t>
  </si>
  <si>
    <t>4fe67bfc</t>
  </si>
  <si>
    <t>4fe67c24</t>
  </si>
  <si>
    <t>4fe67c4c</t>
  </si>
  <si>
    <t>4fe67c74</t>
  </si>
  <si>
    <t>4fe67c9c</t>
  </si>
  <si>
    <t>4fe67cc4</t>
  </si>
  <si>
    <t>coverage</t>
  </si>
  <si>
    <t>ReDead</t>
  </si>
  <si>
    <t>Goomba</t>
  </si>
  <si>
    <t>Octorock</t>
  </si>
  <si>
    <t>Topi?</t>
  </si>
  <si>
    <t>52c33a64</t>
  </si>
  <si>
    <t>1688011f</t>
  </si>
  <si>
    <t>US (ram late?)</t>
  </si>
  <si>
    <t>US (ram clean?)</t>
  </si>
  <si>
    <t>52c33d94</t>
  </si>
  <si>
    <t>08660000</t>
  </si>
  <si>
    <t>0a0800a3</t>
  </si>
  <si>
    <t>30fdd000</t>
  </si>
  <si>
    <t>52c33e70</t>
  </si>
  <si>
    <t>14060023</t>
  </si>
  <si>
    <t>52c33f3c</t>
  </si>
  <si>
    <t>05040023</t>
  </si>
  <si>
    <t>52c33f5c</t>
  </si>
  <si>
    <t>2e8c8000</t>
  </si>
  <si>
    <t>0c040023</t>
  </si>
  <si>
    <t>52c33f74</t>
  </si>
  <si>
    <t>52c3405c</t>
  </si>
  <si>
    <t>370c8000</t>
  </si>
  <si>
    <t>2308001f</t>
  </si>
  <si>
    <t>US (head)</t>
  </si>
  <si>
    <t>52c34138</t>
  </si>
  <si>
    <t>US (tail)</t>
  </si>
  <si>
    <t>0208001f</t>
  </si>
  <si>
    <t>SS (pillar hit 1?)</t>
  </si>
  <si>
    <t>SS (pillar hits 2-12?)</t>
  </si>
  <si>
    <t>SS (shot?)</t>
  </si>
  <si>
    <t>52c3471c</t>
  </si>
  <si>
    <t>2c005803</t>
  </si>
  <si>
    <t>52c34730</t>
  </si>
  <si>
    <t>2c805003</t>
  </si>
  <si>
    <t>52c34744</t>
  </si>
  <si>
    <t>52c3478c</t>
  </si>
  <si>
    <t>2c010802</t>
  </si>
  <si>
    <t>03520088</t>
  </si>
  <si>
    <t>52c347a0</t>
  </si>
  <si>
    <t>2c810002</t>
  </si>
  <si>
    <t>52c347f4</t>
  </si>
  <si>
    <t>2c01c004</t>
  </si>
  <si>
    <t>52c34808</t>
  </si>
  <si>
    <t>2c81d004</t>
  </si>
  <si>
    <t>52c34888</t>
  </si>
  <si>
    <t>00118781</t>
  </si>
  <si>
    <t>1e08049e</t>
  </si>
  <si>
    <t>52c3489c</t>
  </si>
  <si>
    <t>32118001</t>
  </si>
  <si>
    <t>1e08049d</t>
  </si>
  <si>
    <t>52c348b0</t>
  </si>
  <si>
    <t>09000007</t>
  </si>
  <si>
    <t>52c348e8</t>
  </si>
  <si>
    <t>04b01194</t>
  </si>
  <si>
    <t>0a118781</t>
  </si>
  <si>
    <t>0008049f</t>
  </si>
  <si>
    <t>dash (mid)</t>
  </si>
  <si>
    <t>52c34920</t>
  </si>
  <si>
    <t>04b01838</t>
  </si>
  <si>
    <t>32190001</t>
  </si>
  <si>
    <t>2308049f</t>
  </si>
  <si>
    <t>52c3496c</t>
  </si>
  <si>
    <t>02fe00aa</t>
  </si>
  <si>
    <t>52c34980</t>
  </si>
  <si>
    <t>2c81c00c</t>
  </si>
  <si>
    <t>03e802c6</t>
  </si>
  <si>
    <t>52c349c4</t>
  </si>
  <si>
    <t>52c349d8</t>
  </si>
  <si>
    <t>2c81c00b</t>
  </si>
  <si>
    <t>52c34a1c</t>
  </si>
  <si>
    <t>52c34a30</t>
  </si>
  <si>
    <t>2c81c00a</t>
  </si>
  <si>
    <t>52c34a70</t>
  </si>
  <si>
    <t>2c005807</t>
  </si>
  <si>
    <t>301f8013</t>
  </si>
  <si>
    <t>15000087</t>
  </si>
  <si>
    <t>52c34a84</t>
  </si>
  <si>
    <t>2c810807</t>
  </si>
  <si>
    <t>52c34acc</t>
  </si>
  <si>
    <t>2c01c003</t>
  </si>
  <si>
    <t>0200008b</t>
  </si>
  <si>
    <t>52c34ae0</t>
  </si>
  <si>
    <t>2c81b803</t>
  </si>
  <si>
    <t>02580190</t>
  </si>
  <si>
    <t>52c34af4</t>
  </si>
  <si>
    <t>52c34b98</t>
  </si>
  <si>
    <t>b48f8017</t>
  </si>
  <si>
    <t>19000117</t>
  </si>
  <si>
    <t>52c34bac</t>
  </si>
  <si>
    <t>52c34bc0</t>
  </si>
  <si>
    <t>2d015016</t>
  </si>
  <si>
    <t>52c34bd4</t>
  </si>
  <si>
    <t>2d815018</t>
  </si>
  <si>
    <t>52c34cc8</t>
  </si>
  <si>
    <t>2c01e809</t>
  </si>
  <si>
    <t>52c34ce4</t>
  </si>
  <si>
    <t>2c01e806</t>
  </si>
  <si>
    <t>280b4013</t>
  </si>
  <si>
    <t>52c34d04</t>
  </si>
  <si>
    <t>2c01e804</t>
  </si>
  <si>
    <t>280c8013</t>
  </si>
  <si>
    <t>52c34d20</t>
  </si>
  <si>
    <t>52c34ddc</t>
  </si>
  <si>
    <t>2c01e80b</t>
  </si>
  <si>
    <t>52c34e04</t>
  </si>
  <si>
    <t>2c01e807</t>
  </si>
  <si>
    <t>230f0013</t>
  </si>
  <si>
    <t>52c34e28</t>
  </si>
  <si>
    <t>52c34e48</t>
  </si>
  <si>
    <t>52c34e6c</t>
  </si>
  <si>
    <t>2c01080b</t>
  </si>
  <si>
    <t>03200055</t>
  </si>
  <si>
    <t>52c34e80</t>
  </si>
  <si>
    <t>52c34e94</t>
  </si>
  <si>
    <t>dsmash charge (clean)</t>
  </si>
  <si>
    <t>dsmash charge (mid)</t>
  </si>
  <si>
    <t>dsmash charge (late)</t>
  </si>
  <si>
    <t>usmash charge (clean)</t>
  </si>
  <si>
    <t>usmash charge (mid)</t>
  </si>
  <si>
    <t>usmash charge (late)</t>
  </si>
  <si>
    <t>52c34ebc</t>
  </si>
  <si>
    <t>2c010808</t>
  </si>
  <si>
    <t>52c34ed0</t>
  </si>
  <si>
    <t>2c805808</t>
  </si>
  <si>
    <t>52c34ee4</t>
  </si>
  <si>
    <t>52c34f30</t>
  </si>
  <si>
    <t>04a80960</t>
  </si>
  <si>
    <t>0808049f</t>
  </si>
  <si>
    <t>52c34f44</t>
  </si>
  <si>
    <t>04a805fd</t>
  </si>
  <si>
    <t>08000407</t>
  </si>
  <si>
    <t>52c34f78</t>
  </si>
  <si>
    <t>0c08051f</t>
  </si>
  <si>
    <t>52c34f8c</t>
  </si>
  <si>
    <t>52c35000</t>
  </si>
  <si>
    <t>2c01c010</t>
  </si>
  <si>
    <t>08080123</t>
  </si>
  <si>
    <t>52c35014</t>
  </si>
  <si>
    <t>2c81c010</t>
  </si>
  <si>
    <t>04d302a9</t>
  </si>
  <si>
    <t>52c3503c</t>
  </si>
  <si>
    <t>2c01c00a</t>
  </si>
  <si>
    <t>03a9ff01</t>
  </si>
  <si>
    <t>52c35050</t>
  </si>
  <si>
    <t>047e02a9</t>
  </si>
  <si>
    <t>52c35088</t>
  </si>
  <si>
    <t>2c00c00d</t>
  </si>
  <si>
    <t>05d30000</t>
  </si>
  <si>
    <t>2a9b4013</t>
  </si>
  <si>
    <t>06800107</t>
  </si>
  <si>
    <t>52c350ec</t>
  </si>
  <si>
    <t>2c01c00c</t>
  </si>
  <si>
    <t>055300c8</t>
  </si>
  <si>
    <t>2d000107</t>
  </si>
  <si>
    <t>Finger Drill (init)</t>
  </si>
  <si>
    <t>Finger Drill (descent)</t>
  </si>
  <si>
    <t>Finger Drill (loop tip)</t>
  </si>
  <si>
    <t>Finger Drill (loop top)</t>
  </si>
  <si>
    <t>Finger Walk (walk top)</t>
  </si>
  <si>
    <t>Finger Walk (walk bottom)</t>
  </si>
  <si>
    <t>Finger Walk (walk bottom)?</t>
  </si>
  <si>
    <t>Finger Walk (walk top)?</t>
  </si>
  <si>
    <t>Bomb (contact)</t>
  </si>
  <si>
    <t>Bomb (explosion)</t>
  </si>
  <si>
    <t>Finger Drill (end)</t>
  </si>
  <si>
    <t>Tri-Poke (hits 1-3)</t>
  </si>
  <si>
    <t>Tri-Poke (hits 4-6)</t>
  </si>
  <si>
    <t>Tri-Poke (hit 7)</t>
  </si>
  <si>
    <t>Spasm</t>
  </si>
  <si>
    <t>Flying Slap (center)</t>
  </si>
  <si>
    <t>Flying Slap (wave clean)</t>
  </si>
  <si>
    <t>Flying Slap (wave mid)</t>
  </si>
  <si>
    <t>Flying Slap (wave late)</t>
  </si>
  <si>
    <t>Applause (impact)</t>
  </si>
  <si>
    <t>Applause (swipe 1?)</t>
  </si>
  <si>
    <t>Applause (swipe 2?)</t>
  </si>
  <si>
    <t>Applause (swipes 3-6?)</t>
  </si>
  <si>
    <t>Applause (last impact)</t>
  </si>
  <si>
    <t>Grippy</t>
  </si>
  <si>
    <t>Run Anim Scl?</t>
  </si>
  <si>
    <t>Jump H Mmntm Mult</t>
  </si>
  <si>
    <t>Jump H Max</t>
  </si>
  <si>
    <t>Jab2 Window?</t>
  </si>
  <si>
    <t>Jab3 Window?</t>
  </si>
  <si>
    <t>Spit Star Dmg?</t>
  </si>
  <si>
    <t>Result Scale?</t>
  </si>
  <si>
    <t>52c35878</t>
  </si>
  <si>
    <t>52c3588c</t>
  </si>
  <si>
    <t>52c358a0</t>
  </si>
  <si>
    <t>04b0f448</t>
  </si>
  <si>
    <t>52c358b4</t>
  </si>
  <si>
    <t>52c358d4</t>
  </si>
  <si>
    <t>52c358e8</t>
  </si>
  <si>
    <t>52c358fc</t>
  </si>
  <si>
    <t>04b00bb8</t>
  </si>
  <si>
    <t>52c35910</t>
  </si>
  <si>
    <t>52c35a48</t>
  </si>
  <si>
    <t>52c35a5c</t>
  </si>
  <si>
    <t>2c804806</t>
  </si>
  <si>
    <t>52c35a70</t>
  </si>
  <si>
    <t>52c35a90</t>
  </si>
  <si>
    <t>52c35aa4</t>
  </si>
  <si>
    <t>52c35ab8</t>
  </si>
  <si>
    <t>52c35e1c</t>
  </si>
  <si>
    <t>52c35e30</t>
  </si>
  <si>
    <t>2c81d00a</t>
  </si>
  <si>
    <t>52c35ebc</t>
  </si>
  <si>
    <t>2c01d008</t>
  </si>
  <si>
    <t>52c35ed0</t>
  </si>
  <si>
    <t>52c35ee4</t>
  </si>
  <si>
    <t>52c36088</t>
  </si>
  <si>
    <t>051406a4</t>
  </si>
  <si>
    <t>52c3609c</t>
  </si>
  <si>
    <t>52c360b0</t>
  </si>
  <si>
    <t>52c360f4</t>
  </si>
  <si>
    <t>051407d0</t>
  </si>
  <si>
    <t>52c36108</t>
  </si>
  <si>
    <t>52c3611c</t>
  </si>
  <si>
    <t>52c36130</t>
  </si>
  <si>
    <t>52c3615c</t>
  </si>
  <si>
    <t>2c08c003</t>
  </si>
  <si>
    <t>52c361a0</t>
  </si>
  <si>
    <t>16828000</t>
  </si>
  <si>
    <t>52c361ac</t>
  </si>
  <si>
    <t>52c3623c</t>
  </si>
  <si>
    <t>07822000</t>
  </si>
  <si>
    <t>52c36248</t>
  </si>
  <si>
    <t>52c362d8</t>
  </si>
  <si>
    <t>34822000</t>
  </si>
  <si>
    <t>52c362e4</t>
  </si>
  <si>
    <t>52c36378</t>
  </si>
  <si>
    <t>2d0a8000</t>
  </si>
  <si>
    <t>52c36384</t>
  </si>
  <si>
    <t>52c363d0</t>
  </si>
  <si>
    <t>dthrow (hits 1-5)</t>
  </si>
  <si>
    <t>0384f9c0</t>
  </si>
  <si>
    <t>52c3733c</t>
  </si>
  <si>
    <t>52c37364</t>
  </si>
  <si>
    <t>52c3738c</t>
  </si>
  <si>
    <t>52c373b4</t>
  </si>
  <si>
    <t>52c373dc</t>
  </si>
  <si>
    <t>52c37404</t>
  </si>
  <si>
    <t>52c3742c</t>
  </si>
  <si>
    <t>52c37454</t>
  </si>
  <si>
    <t>52c3747c</t>
  </si>
  <si>
    <t>52c374a4</t>
  </si>
  <si>
    <t>50c53b8c</t>
  </si>
  <si>
    <t>50c53c04</t>
  </si>
  <si>
    <t>2c01480e</t>
  </si>
  <si>
    <t>1e041523</t>
  </si>
  <si>
    <t>US (chargeup)</t>
  </si>
  <si>
    <t>US (launch)</t>
  </si>
  <si>
    <t>50c53c9c</t>
  </si>
  <si>
    <t>00190a12</t>
  </si>
  <si>
    <t>00080123</t>
  </si>
  <si>
    <t>5c053edc</t>
  </si>
  <si>
    <t>50c53edc</t>
  </si>
  <si>
    <t>50c53ef4</t>
  </si>
  <si>
    <t>50c53f0c</t>
  </si>
  <si>
    <t>50c53f24</t>
  </si>
  <si>
    <t>50c53f58</t>
  </si>
  <si>
    <t>bthrow (shot)</t>
  </si>
  <si>
    <t>50c53f70</t>
  </si>
  <si>
    <t>50c540c4</t>
  </si>
  <si>
    <t>220e008f</t>
  </si>
  <si>
    <t>10a45000</t>
  </si>
  <si>
    <t>50c540e0</t>
  </si>
  <si>
    <t>220c008f</t>
  </si>
  <si>
    <t>50c54558</t>
  </si>
  <si>
    <t>2c00c804</t>
  </si>
  <si>
    <t>035404a8</t>
  </si>
  <si>
    <t>50c5456c</t>
  </si>
  <si>
    <t>2c80c804</t>
  </si>
  <si>
    <t>50c545bc</t>
  </si>
  <si>
    <t>2c01b804</t>
  </si>
  <si>
    <t>50c545d0</t>
  </si>
  <si>
    <t>2c81b804</t>
  </si>
  <si>
    <t>50c54614</t>
  </si>
  <si>
    <t>2c003001</t>
  </si>
  <si>
    <t>035400aa</t>
  </si>
  <si>
    <t>27140013</t>
  </si>
  <si>
    <t>50c54628</t>
  </si>
  <si>
    <t>2c803801</t>
  </si>
  <si>
    <t>50c5463c</t>
  </si>
  <si>
    <t>2d003801</t>
  </si>
  <si>
    <t>03540514</t>
  </si>
  <si>
    <t>50c546c4</t>
  </si>
  <si>
    <t>03d403e8</t>
  </si>
  <si>
    <t>24168013</t>
  </si>
  <si>
    <t>1180050b</t>
  </si>
  <si>
    <t>50c546d8</t>
  </si>
  <si>
    <t>03d40000</t>
  </si>
  <si>
    <t>50c54714</t>
  </si>
  <si>
    <t>2c003805</t>
  </si>
  <si>
    <t>0a00050b</t>
  </si>
  <si>
    <t>50c54728</t>
  </si>
  <si>
    <t>50c54754</t>
  </si>
  <si>
    <t>2c006809</t>
  </si>
  <si>
    <t>02bc041a</t>
  </si>
  <si>
    <t>50c54768</t>
  </si>
  <si>
    <t>2c806009</t>
  </si>
  <si>
    <t>03200258</t>
  </si>
  <si>
    <t>50c5477c</t>
  </si>
  <si>
    <t>50c547f8</t>
  </si>
  <si>
    <t>37230013</t>
  </si>
  <si>
    <t>0900008a</t>
  </si>
  <si>
    <t>50c5480c</t>
  </si>
  <si>
    <t>2c807809</t>
  </si>
  <si>
    <t>2a230013</t>
  </si>
  <si>
    <t>09000089</t>
  </si>
  <si>
    <t>50c54820</t>
  </si>
  <si>
    <t>2d006809</t>
  </si>
  <si>
    <t>038402a8</t>
  </si>
  <si>
    <t>28230013</t>
  </si>
  <si>
    <t>50c54834</t>
  </si>
  <si>
    <t>2d806009</t>
  </si>
  <si>
    <t>50c5488c</t>
  </si>
  <si>
    <t>2c00900a</t>
  </si>
  <si>
    <t>0000fe70</t>
  </si>
  <si>
    <t>231f4013</t>
  </si>
  <si>
    <t>0c800087</t>
  </si>
  <si>
    <t>50c548a0</t>
  </si>
  <si>
    <t>2c80900a</t>
  </si>
  <si>
    <t>281f4013</t>
  </si>
  <si>
    <t>50c548b4</t>
  </si>
  <si>
    <t>2d00900a</t>
  </si>
  <si>
    <t>0000fa88</t>
  </si>
  <si>
    <t>2d1f4013</t>
  </si>
  <si>
    <t>50c5494c</t>
  </si>
  <si>
    <t>0384041a</t>
  </si>
  <si>
    <t>b49a4012</t>
  </si>
  <si>
    <t>50c54960</t>
  </si>
  <si>
    <t>50c54974</t>
  </si>
  <si>
    <t>2d00200f</t>
  </si>
  <si>
    <t>50c5499c</t>
  </si>
  <si>
    <t>50c549b0</t>
  </si>
  <si>
    <t>50c549c4</t>
  </si>
  <si>
    <t>50c54a40</t>
  </si>
  <si>
    <t>281c0013</t>
  </si>
  <si>
    <t>50c54a54</t>
  </si>
  <si>
    <t>04a80254</t>
  </si>
  <si>
    <t>50c54a94</t>
  </si>
  <si>
    <t>50c54aa8</t>
  </si>
  <si>
    <t>03d40254</t>
  </si>
  <si>
    <t>50c54b24</t>
  </si>
  <si>
    <t>04b00334</t>
  </si>
  <si>
    <t>0c904013</t>
  </si>
  <si>
    <t>50c54b38</t>
  </si>
  <si>
    <t>2c80380f</t>
  </si>
  <si>
    <t>50c54b4c</t>
  </si>
  <si>
    <t>50c54b60</t>
  </si>
  <si>
    <t>2d80380c</t>
  </si>
  <si>
    <t>50c54bf0</t>
  </si>
  <si>
    <t>037f0000</t>
  </si>
  <si>
    <t>50c54c04</t>
  </si>
  <si>
    <t>037f0254</t>
  </si>
  <si>
    <t>50c54c18</t>
  </si>
  <si>
    <t>02fe0254</t>
  </si>
  <si>
    <t>50c54c40</t>
  </si>
  <si>
    <t>50c54c54</t>
  </si>
  <si>
    <t>50c54c68</t>
  </si>
  <si>
    <t>50c54cc4</t>
  </si>
  <si>
    <t>50c54cd8</t>
  </si>
  <si>
    <t>052804b0</t>
  </si>
  <si>
    <t>50c54d08</t>
  </si>
  <si>
    <t>50c54d1c</t>
  </si>
  <si>
    <t>04a804b0</t>
  </si>
  <si>
    <t>50c54d60</t>
  </si>
  <si>
    <t>50c54d74</t>
  </si>
  <si>
    <t>50c54da4</t>
  </si>
  <si>
    <t>2c003804</t>
  </si>
  <si>
    <t>50c54db8</t>
  </si>
  <si>
    <t>50c54e00</t>
  </si>
  <si>
    <t>50c54e14</t>
  </si>
  <si>
    <t>04a803e8</t>
  </si>
  <si>
    <t>50c54e5c</t>
  </si>
  <si>
    <t>2c00200f</t>
  </si>
  <si>
    <t>50c54e70</t>
  </si>
  <si>
    <t>04fe03fe</t>
  </si>
  <si>
    <t>50c54e84</t>
  </si>
  <si>
    <t>2d003809</t>
  </si>
  <si>
    <t>035401ff</t>
  </si>
  <si>
    <t>fair (hit 4)</t>
  </si>
  <si>
    <t>50c54eac</t>
  </si>
  <si>
    <t>50c54ec0</t>
  </si>
  <si>
    <t>03fe03fe</t>
  </si>
  <si>
    <t>50c54ed4</t>
  </si>
  <si>
    <t>50c54f0c</t>
  </si>
  <si>
    <t>2c009005</t>
  </si>
  <si>
    <t>2e1e03d3</t>
  </si>
  <si>
    <t>50c54f20</t>
  </si>
  <si>
    <t>2c809005</t>
  </si>
  <si>
    <t>50c54f34</t>
  </si>
  <si>
    <t>50c54f64</t>
  </si>
  <si>
    <t>50c54f78</t>
  </si>
  <si>
    <t>2c80780d</t>
  </si>
  <si>
    <t>50c54f8c</t>
  </si>
  <si>
    <t>50c54fe0</t>
  </si>
  <si>
    <t>0528feac</t>
  </si>
  <si>
    <t>911903d3</t>
  </si>
  <si>
    <t>50c54ff4</t>
  </si>
  <si>
    <t>2c803802</t>
  </si>
  <si>
    <t>50c55815</t>
  </si>
  <si>
    <t>50c5582c</t>
  </si>
  <si>
    <t>50c55840</t>
  </si>
  <si>
    <t>50c55868</t>
  </si>
  <si>
    <t>50c5587c</t>
  </si>
  <si>
    <t>50c55890</t>
  </si>
  <si>
    <t>50c559bc</t>
  </si>
  <si>
    <t>50c559d0</t>
  </si>
  <si>
    <t>50c559e4</t>
  </si>
  <si>
    <t>50c55a04</t>
  </si>
  <si>
    <t>50c55a18</t>
  </si>
  <si>
    <t>50c55a2c</t>
  </si>
  <si>
    <t>50c55dfc</t>
  </si>
  <si>
    <t>50c55e10</t>
  </si>
  <si>
    <t>2c807808</t>
  </si>
  <si>
    <t>50c55e24</t>
  </si>
  <si>
    <t>2d014806</t>
  </si>
  <si>
    <t>50c55e90</t>
  </si>
  <si>
    <t>2c004808</t>
  </si>
  <si>
    <t>50c55ea4</t>
  </si>
  <si>
    <t>50c55eb8</t>
  </si>
  <si>
    <t>50c56028</t>
  </si>
  <si>
    <t>50c5603c</t>
  </si>
  <si>
    <t>50c56050</t>
  </si>
  <si>
    <t>50c56094</t>
  </si>
  <si>
    <t>50c560a8</t>
  </si>
  <si>
    <t>07080320</t>
  </si>
  <si>
    <t>50c560bc</t>
  </si>
  <si>
    <t>0708ff38</t>
  </si>
  <si>
    <t>50c560d0</t>
  </si>
  <si>
    <t>50c560fc</t>
  </si>
  <si>
    <t>2c09c803</t>
  </si>
  <si>
    <t>50c56124</t>
  </si>
  <si>
    <t>16a08000</t>
  </si>
  <si>
    <t>11822000</t>
  </si>
  <si>
    <t>50c56130</t>
  </si>
  <si>
    <t>50c56140</t>
  </si>
  <si>
    <t>1b991190</t>
  </si>
  <si>
    <t>05000507</t>
  </si>
  <si>
    <t>50c561ac</t>
  </si>
  <si>
    <t>1c154000</t>
  </si>
  <si>
    <t>50c561b8</t>
  </si>
  <si>
    <t>50c56268</t>
  </si>
  <si>
    <t>2d1b8000</t>
  </si>
  <si>
    <t>50c56274</t>
  </si>
  <si>
    <t>50c562e0</t>
  </si>
  <si>
    <t>88000001</t>
  </si>
  <si>
    <t>870a0000</t>
  </si>
  <si>
    <t>4b022000</t>
  </si>
  <si>
    <t>50c562ec</t>
  </si>
  <si>
    <t>50c57344</t>
  </si>
  <si>
    <t>50c5736c</t>
  </si>
  <si>
    <t>50c57394</t>
  </si>
  <si>
    <t>50c573bc</t>
  </si>
  <si>
    <t>50c573e4</t>
  </si>
  <si>
    <t>50c5740c</t>
  </si>
  <si>
    <t>50c57434</t>
  </si>
  <si>
    <t>50c5745c</t>
  </si>
  <si>
    <t>50c57484</t>
  </si>
  <si>
    <t>50c574ac</t>
  </si>
  <si>
    <t>50c574d4</t>
  </si>
  <si>
    <t>50c574fc</t>
  </si>
  <si>
    <t>50c57524</t>
  </si>
  <si>
    <t>2c013810</t>
  </si>
  <si>
    <t>5086bcc0</t>
  </si>
  <si>
    <t>28041523</t>
  </si>
  <si>
    <t>5086bd58</t>
  </si>
  <si>
    <t>2c001808</t>
  </si>
  <si>
    <t>2a0c8012</t>
  </si>
  <si>
    <t>37080123</t>
  </si>
  <si>
    <t>5086bf98</t>
  </si>
  <si>
    <t>5086bfb0</t>
  </si>
  <si>
    <t>5086bfc8</t>
  </si>
  <si>
    <t>5086bfe0</t>
  </si>
  <si>
    <t>5086bffc</t>
  </si>
  <si>
    <t>5086c014</t>
  </si>
  <si>
    <t>5086c168</t>
  </si>
  <si>
    <t>208f0000</t>
  </si>
  <si>
    <t>250e008f</t>
  </si>
  <si>
    <t>5086c184</t>
  </si>
  <si>
    <t>87118000</t>
  </si>
  <si>
    <t>230e004f</t>
  </si>
  <si>
    <t>5086c670</t>
  </si>
  <si>
    <t>5086c684</t>
  </si>
  <si>
    <t>5086c6d4</t>
  </si>
  <si>
    <t>5086c6e8</t>
  </si>
  <si>
    <t>5086c72c</t>
  </si>
  <si>
    <t>038400aa</t>
  </si>
  <si>
    <t>5086c740</t>
  </si>
  <si>
    <t>5086c754</t>
  </si>
  <si>
    <t>5086c7dc</t>
  </si>
  <si>
    <t>5086c818</t>
  </si>
  <si>
    <t>5086c844</t>
  </si>
  <si>
    <t>5086c858</t>
  </si>
  <si>
    <t>5086c86c</t>
  </si>
  <si>
    <t>5086c8e4</t>
  </si>
  <si>
    <t>2c006009</t>
  </si>
  <si>
    <t>03e800aa</t>
  </si>
  <si>
    <t>309e0013</t>
  </si>
  <si>
    <t>5086c8f8</t>
  </si>
  <si>
    <t>057802a8</t>
  </si>
  <si>
    <t>5086c950</t>
  </si>
  <si>
    <t>2c00880d</t>
  </si>
  <si>
    <t>259f4013</t>
  </si>
  <si>
    <t>5086c964</t>
  </si>
  <si>
    <t>2c80880d</t>
  </si>
  <si>
    <t>0000fe0c</t>
  </si>
  <si>
    <t>5086c978</t>
  </si>
  <si>
    <t>2d00880d</t>
  </si>
  <si>
    <t>5086ca10</t>
  </si>
  <si>
    <t>b4968012</t>
  </si>
  <si>
    <t>5086ca24</t>
  </si>
  <si>
    <t>2c806011</t>
  </si>
  <si>
    <t>5086ca38</t>
  </si>
  <si>
    <t>2d002011</t>
  </si>
  <si>
    <t>37168012</t>
  </si>
  <si>
    <t>5086ca60</t>
  </si>
  <si>
    <t>5086ca74</t>
  </si>
  <si>
    <t>2c80600e</t>
  </si>
  <si>
    <t>5086ca88</t>
  </si>
  <si>
    <t>5086cb04</t>
  </si>
  <si>
    <t>2f990013</t>
  </si>
  <si>
    <t>5086cb18</t>
  </si>
  <si>
    <t>2c80680e</t>
  </si>
  <si>
    <t>5086cb58</t>
  </si>
  <si>
    <t>5086cb6c</t>
  </si>
  <si>
    <t>5086cbe8</t>
  </si>
  <si>
    <t>2c006810</t>
  </si>
  <si>
    <t>0c918013</t>
  </si>
  <si>
    <t>2c803810</t>
  </si>
  <si>
    <t>5086cc10</t>
  </si>
  <si>
    <t>5086cbfc</t>
  </si>
  <si>
    <t>5086cc24</t>
  </si>
  <si>
    <t>2d80380d</t>
  </si>
  <si>
    <t>5086ccb4</t>
  </si>
  <si>
    <t>5086ccc8</t>
  </si>
  <si>
    <t>5086ccdc</t>
  </si>
  <si>
    <t>5086cd04</t>
  </si>
  <si>
    <t>5086cd18</t>
  </si>
  <si>
    <t>5086cd2c</t>
  </si>
  <si>
    <t>5086cd88</t>
  </si>
  <si>
    <t>5086cd9c</t>
  </si>
  <si>
    <t>5086cdcc</t>
  </si>
  <si>
    <t>5086cde0</t>
  </si>
  <si>
    <t>5086ce24</t>
  </si>
  <si>
    <t>5086ce38</t>
  </si>
  <si>
    <t>5086ce68</t>
  </si>
  <si>
    <t>5086ce7c</t>
  </si>
  <si>
    <t>5086cec4</t>
  </si>
  <si>
    <t>5086ced8</t>
  </si>
  <si>
    <t>5086cf20</t>
  </si>
  <si>
    <t>5086cf34</t>
  </si>
  <si>
    <t>5086cf48</t>
  </si>
  <si>
    <t>5086cf70</t>
  </si>
  <si>
    <t>5086cf84</t>
  </si>
  <si>
    <t>5086cf98</t>
  </si>
  <si>
    <t>5086cfd0</t>
  </si>
  <si>
    <t>2d050011</t>
  </si>
  <si>
    <t>5086cfe4</t>
  </si>
  <si>
    <t>5086cff8</t>
  </si>
  <si>
    <t>5086d028</t>
  </si>
  <si>
    <t>231e0013</t>
  </si>
  <si>
    <t>0b00008b</t>
  </si>
  <si>
    <t>5086d03c</t>
  </si>
  <si>
    <t>5086d050</t>
  </si>
  <si>
    <t>5086d0a0</t>
  </si>
  <si>
    <t>5086d0b4</t>
  </si>
  <si>
    <t>5086d0d8</t>
  </si>
  <si>
    <t>5086d0ec</t>
  </si>
  <si>
    <t>5086d8f8</t>
  </si>
  <si>
    <t>5086d90c</t>
  </si>
  <si>
    <t>5086d920</t>
  </si>
  <si>
    <t>5086d948</t>
  </si>
  <si>
    <t>5086d95c</t>
  </si>
  <si>
    <t>5086d970</t>
  </si>
  <si>
    <t>5086da9c</t>
  </si>
  <si>
    <t>5086dab0</t>
  </si>
  <si>
    <t>5086dac4</t>
  </si>
  <si>
    <t>5086dae4</t>
  </si>
  <si>
    <t>5086daf8</t>
  </si>
  <si>
    <t>5086db0c</t>
  </si>
  <si>
    <t>5086decc</t>
  </si>
  <si>
    <t>5086dee0</t>
  </si>
  <si>
    <t>5086def4</t>
  </si>
  <si>
    <t>2d013806</t>
  </si>
  <si>
    <t>5086df60</t>
  </si>
  <si>
    <t>5086df74</t>
  </si>
  <si>
    <t>5086df88</t>
  </si>
  <si>
    <t>5086e144</t>
  </si>
  <si>
    <t>2c000800</t>
  </si>
  <si>
    <t>5086e158</t>
  </si>
  <si>
    <t>2c800800</t>
  </si>
  <si>
    <t>5086e16c</t>
  </si>
  <si>
    <t>5086e1b0</t>
  </si>
  <si>
    <t>5086e1c4</t>
  </si>
  <si>
    <t>5086e1d8</t>
  </si>
  <si>
    <t>2d000800</t>
  </si>
  <si>
    <t>5086e1ec</t>
  </si>
  <si>
    <t>5086e218</t>
  </si>
  <si>
    <t>2c09a003</t>
  </si>
  <si>
    <t>5086e240</t>
  </si>
  <si>
    <t>16a1c000</t>
  </si>
  <si>
    <t>5086e24c</t>
  </si>
  <si>
    <t>5086e25c</t>
  </si>
  <si>
    <t>1e2d0010</t>
  </si>
  <si>
    <t>5086e2c8</t>
  </si>
  <si>
    <t>5086e2d4</t>
  </si>
  <si>
    <t>5086e384</t>
  </si>
  <si>
    <t>5086e390</t>
  </si>
  <si>
    <t>5086e3fc</t>
  </si>
  <si>
    <t>5086e408</t>
  </si>
  <si>
    <t>5086f470</t>
  </si>
  <si>
    <t>5086f498</t>
  </si>
  <si>
    <t>5086f4c0</t>
  </si>
  <si>
    <t>5086f510</t>
  </si>
  <si>
    <t>5086f4e8</t>
  </si>
  <si>
    <t>5086f538</t>
  </si>
  <si>
    <t>5086f560</t>
  </si>
  <si>
    <t>5086f588</t>
  </si>
  <si>
    <t>5086f5b0</t>
  </si>
  <si>
    <t>5086f5d8</t>
  </si>
  <si>
    <t>5086f600</t>
  </si>
  <si>
    <t>5086f628</t>
  </si>
  <si>
    <t>5086f650</t>
  </si>
  <si>
    <t>517739e4</t>
  </si>
  <si>
    <t>2c00d00f</t>
  </si>
  <si>
    <t>b497c011</t>
  </si>
  <si>
    <t>100c010f</t>
  </si>
  <si>
    <t>517739f8</t>
  </si>
  <si>
    <t>51773a0c</t>
  </si>
  <si>
    <t>2d00b80f</t>
  </si>
  <si>
    <t>51773a20</t>
  </si>
  <si>
    <t>2d81980f</t>
  </si>
  <si>
    <t>51773a38</t>
  </si>
  <si>
    <t>2c00d005</t>
  </si>
  <si>
    <t>51773a4c</t>
  </si>
  <si>
    <t>2c80d005</t>
  </si>
  <si>
    <t>51773a60</t>
  </si>
  <si>
    <t>51773b48</t>
  </si>
  <si>
    <t>2c00d004</t>
  </si>
  <si>
    <t>2d190911</t>
  </si>
  <si>
    <t>51773b5c</t>
  </si>
  <si>
    <t>2c80d006</t>
  </si>
  <si>
    <t>2b190891</t>
  </si>
  <si>
    <t>51773b70</t>
  </si>
  <si>
    <t>28190891</t>
  </si>
  <si>
    <t>51773b84</t>
  </si>
  <si>
    <t>2d819806</t>
  </si>
  <si>
    <t>25990891</t>
  </si>
  <si>
    <t>51773ba4</t>
  </si>
  <si>
    <t>2c00d002</t>
  </si>
  <si>
    <t>2d190811</t>
  </si>
  <si>
    <t>51773bb8</t>
  </si>
  <si>
    <t>2c80d002</t>
  </si>
  <si>
    <t>2b190791</t>
  </si>
  <si>
    <t>51773bcc</t>
  </si>
  <si>
    <t>28190791</t>
  </si>
  <si>
    <t>51773be0</t>
  </si>
  <si>
    <t>2d819802</t>
  </si>
  <si>
    <t>25990791</t>
  </si>
  <si>
    <t>51773c00</t>
  </si>
  <si>
    <t>2d190751</t>
  </si>
  <si>
    <t>51773c14</t>
  </si>
  <si>
    <t>2b1906f1</t>
  </si>
  <si>
    <t>51773c28</t>
  </si>
  <si>
    <t>281906f1</t>
  </si>
  <si>
    <t>51773c3</t>
  </si>
  <si>
    <t>259906f1</t>
  </si>
  <si>
    <t>51773c5c</t>
  </si>
  <si>
    <t>2d1905d1</t>
  </si>
  <si>
    <t>51773c70</t>
  </si>
  <si>
    <t>2b190571</t>
  </si>
  <si>
    <t>51773c84</t>
  </si>
  <si>
    <t>28190571</t>
  </si>
  <si>
    <t>51773c98</t>
  </si>
  <si>
    <t>25990571</t>
  </si>
  <si>
    <t>51773cbc</t>
  </si>
  <si>
    <t>51773cd0</t>
  </si>
  <si>
    <t>51773ce4</t>
  </si>
  <si>
    <t>51773cf8</t>
  </si>
  <si>
    <t>51773da8</t>
  </si>
  <si>
    <t>51773dbc</t>
  </si>
  <si>
    <t>2c845806</t>
  </si>
  <si>
    <t>51773fb4</t>
  </si>
  <si>
    <t>51774144</t>
  </si>
  <si>
    <t>1b8e008b</t>
  </si>
  <si>
    <t>1e35d000</t>
  </si>
  <si>
    <t>51774168</t>
  </si>
  <si>
    <t>20878000</t>
  </si>
  <si>
    <t>1b8e004b</t>
  </si>
  <si>
    <t>51774184</t>
  </si>
  <si>
    <t>23068000</t>
  </si>
  <si>
    <t>SS (return)</t>
  </si>
  <si>
    <t>51774258</t>
  </si>
  <si>
    <t>1e040023</t>
  </si>
  <si>
    <t>51774274</t>
  </si>
  <si>
    <t>51774714</t>
  </si>
  <si>
    <t>51774728</t>
  </si>
  <si>
    <t>5177473c</t>
  </si>
  <si>
    <t>2d009805</t>
  </si>
  <si>
    <t>51774750</t>
  </si>
  <si>
    <t>2d819805</t>
  </si>
  <si>
    <t>517747ac</t>
  </si>
  <si>
    <t>2c00d003</t>
  </si>
  <si>
    <t>517747c0</t>
  </si>
  <si>
    <t>2c80b803</t>
  </si>
  <si>
    <t>517747d4</t>
  </si>
  <si>
    <t>517747e8</t>
  </si>
  <si>
    <t>2d819803</t>
  </si>
  <si>
    <t>51774840</t>
  </si>
  <si>
    <t>2c00d006</t>
  </si>
  <si>
    <t>51774854</t>
  </si>
  <si>
    <t>51774868</t>
  </si>
  <si>
    <t>5177487c</t>
  </si>
  <si>
    <t>517748cc</t>
  </si>
  <si>
    <t>2c00d001</t>
  </si>
  <si>
    <t>03b604b0</t>
  </si>
  <si>
    <t>517748e0</t>
  </si>
  <si>
    <t>2c80d001</t>
  </si>
  <si>
    <t>517748f4</t>
  </si>
  <si>
    <t>2d00b801</t>
  </si>
  <si>
    <t>51774908</t>
  </si>
  <si>
    <t>51774998</t>
  </si>
  <si>
    <t>2d80d009</t>
  </si>
  <si>
    <t>517749ac</t>
  </si>
  <si>
    <t>2c00d00c</t>
  </si>
  <si>
    <t>517749c0</t>
  </si>
  <si>
    <t>517749d4</t>
  </si>
  <si>
    <t>51774a44</t>
  </si>
  <si>
    <t>2c00d00e</t>
  </si>
  <si>
    <t>028c008f</t>
  </si>
  <si>
    <t>51774a58</t>
  </si>
  <si>
    <t>51774a6c</t>
  </si>
  <si>
    <t>51774a80</t>
  </si>
  <si>
    <t>51774ae0</t>
  </si>
  <si>
    <t>2c00d009</t>
  </si>
  <si>
    <t>2f9e8013</t>
  </si>
  <si>
    <t>51774af4</t>
  </si>
  <si>
    <t>2c80d009</t>
  </si>
  <si>
    <t>2aa08013</t>
  </si>
  <si>
    <t>51774b08</t>
  </si>
  <si>
    <t>2d00b809</t>
  </si>
  <si>
    <t>51774b1c</t>
  </si>
  <si>
    <t>2a9ec013</t>
  </si>
  <si>
    <t>51774b6c</t>
  </si>
  <si>
    <t>2c00d00b</t>
  </si>
  <si>
    <t>51774b80</t>
  </si>
  <si>
    <t>2c80d00b</t>
  </si>
  <si>
    <t>51774b94</t>
  </si>
  <si>
    <t>2d00b80b</t>
  </si>
  <si>
    <t>51774ba8</t>
  </si>
  <si>
    <t>51774c3c</t>
  </si>
  <si>
    <t>2c00d00d</t>
  </si>
  <si>
    <t>51774c50</t>
  </si>
  <si>
    <t>51774c64</t>
  </si>
  <si>
    <t>51774c78</t>
  </si>
  <si>
    <t>2d81380e</t>
  </si>
  <si>
    <t>b4954011</t>
  </si>
  <si>
    <t>51774d04</t>
  </si>
  <si>
    <t>2c00d012</t>
  </si>
  <si>
    <t>51774d18</t>
  </si>
  <si>
    <t>2c80d014</t>
  </si>
  <si>
    <t>51774d2c</t>
  </si>
  <si>
    <t>2d00b814</t>
  </si>
  <si>
    <t>51774d40</t>
  </si>
  <si>
    <t>2d809814</t>
  </si>
  <si>
    <t>20990011</t>
  </si>
  <si>
    <t>51774de0</t>
  </si>
  <si>
    <t>31190353</t>
  </si>
  <si>
    <t>51774df4</t>
  </si>
  <si>
    <t>2c80d004</t>
  </si>
  <si>
    <t>311903d3</t>
  </si>
  <si>
    <t>51774e08</t>
  </si>
  <si>
    <t>31190433</t>
  </si>
  <si>
    <t>51774e1c</t>
  </si>
  <si>
    <t>51774e7c</t>
  </si>
  <si>
    <t>51774e90</t>
  </si>
  <si>
    <t>2d190433</t>
  </si>
  <si>
    <t>51774ea4</t>
  </si>
  <si>
    <t>51774eb8</t>
  </si>
  <si>
    <t>2d190513</t>
  </si>
  <si>
    <t>51774ef8</t>
  </si>
  <si>
    <t>2c00d00a</t>
  </si>
  <si>
    <t>2d0c010f</t>
  </si>
  <si>
    <t>51774f0c</t>
  </si>
  <si>
    <t>2c80d00a</t>
  </si>
  <si>
    <t>51774f20</t>
  </si>
  <si>
    <t>51774f34</t>
  </si>
  <si>
    <t>51774fac</t>
  </si>
  <si>
    <t>25968013</t>
  </si>
  <si>
    <t>0d0c010f</t>
  </si>
  <si>
    <t>51774fc0</t>
  </si>
  <si>
    <t>2c80d010</t>
  </si>
  <si>
    <t>51774fd4</t>
  </si>
  <si>
    <t>2d00b811</t>
  </si>
  <si>
    <t>51774fe8</t>
  </si>
  <si>
    <t>51775050</t>
  </si>
  <si>
    <t>51775064</t>
  </si>
  <si>
    <t>51775078</t>
  </si>
  <si>
    <t>5177508c</t>
  </si>
  <si>
    <t>0320faec</t>
  </si>
  <si>
    <t>517750f0</t>
  </si>
  <si>
    <t>51775104</t>
  </si>
  <si>
    <t>51775118</t>
  </si>
  <si>
    <t>51775140</t>
  </si>
  <si>
    <t>51775154</t>
  </si>
  <si>
    <t>51775168</t>
  </si>
  <si>
    <t>517751a4</t>
  </si>
  <si>
    <t>028c010f</t>
  </si>
  <si>
    <t>517751b8</t>
  </si>
  <si>
    <t>517751cc</t>
  </si>
  <si>
    <t>2d00980d</t>
  </si>
  <si>
    <t>517751e0</t>
  </si>
  <si>
    <t>2d80d00d</t>
  </si>
  <si>
    <t>51775220</t>
  </si>
  <si>
    <t>2c00d008</t>
  </si>
  <si>
    <t>51775234</t>
  </si>
  <si>
    <t>51775248</t>
  </si>
  <si>
    <t>5177525c</t>
  </si>
  <si>
    <t>2d80d008</t>
  </si>
  <si>
    <t>51775298</t>
  </si>
  <si>
    <t>044c0055</t>
  </si>
  <si>
    <t>517752ac</t>
  </si>
  <si>
    <t>044c02fe</t>
  </si>
  <si>
    <t>517752c0</t>
  </si>
  <si>
    <t>517752f8</t>
  </si>
  <si>
    <t>5177530c</t>
  </si>
  <si>
    <t>51775320</t>
  </si>
  <si>
    <t>51775370</t>
  </si>
  <si>
    <t>2c00d010</t>
  </si>
  <si>
    <t>51775384</t>
  </si>
  <si>
    <t>044c0190</t>
  </si>
  <si>
    <t>51775398</t>
  </si>
  <si>
    <t>2d00b810</t>
  </si>
  <si>
    <t>5177540c</t>
  </si>
  <si>
    <t>03e8028a</t>
  </si>
  <si>
    <t>043801f4</t>
  </si>
  <si>
    <t>20940013</t>
  </si>
  <si>
    <t>51775420</t>
  </si>
  <si>
    <t>04b0028a</t>
  </si>
  <si>
    <t>51775434</t>
  </si>
  <si>
    <t>2d000014</t>
  </si>
  <si>
    <t>0258028a</t>
  </si>
  <si>
    <t>51775e64</t>
  </si>
  <si>
    <t>51775e78</t>
  </si>
  <si>
    <t>51775e8c</t>
  </si>
  <si>
    <t>51775ea0</t>
  </si>
  <si>
    <t>51775ee0</t>
  </si>
  <si>
    <t>51775ef4</t>
  </si>
  <si>
    <t>51775f08</t>
  </si>
  <si>
    <t>51775f1c</t>
  </si>
  <si>
    <t>51776070</t>
  </si>
  <si>
    <t>51776084</t>
  </si>
  <si>
    <t>51776098</t>
  </si>
  <si>
    <t>517760ac</t>
  </si>
  <si>
    <t>517760f8</t>
  </si>
  <si>
    <t>5177610c</t>
  </si>
  <si>
    <t>51776120</t>
  </si>
  <si>
    <t>51776134</t>
  </si>
  <si>
    <t>517764cc</t>
  </si>
  <si>
    <t>517764e0</t>
  </si>
  <si>
    <t>2c80d008</t>
  </si>
  <si>
    <t>5177656c</t>
  </si>
  <si>
    <t>51776580</t>
  </si>
  <si>
    <t>5177672c</t>
  </si>
  <si>
    <t>grab (standing late)</t>
  </si>
  <si>
    <t>grab (running late)</t>
  </si>
  <si>
    <t>51776740</t>
  </si>
  <si>
    <t>2c81b800</t>
  </si>
  <si>
    <t>51776754</t>
  </si>
  <si>
    <t>2d01b800</t>
  </si>
  <si>
    <t>51776768</t>
  </si>
  <si>
    <t>51776780</t>
  </si>
  <si>
    <t>517767b8</t>
  </si>
  <si>
    <t>517767cc</t>
  </si>
  <si>
    <t>517767e0</t>
  </si>
  <si>
    <t>517767f8</t>
  </si>
  <si>
    <t>51776824</t>
  </si>
  <si>
    <t>5177684c</t>
  </si>
  <si>
    <t>51776858</t>
  </si>
  <si>
    <t>51776868</t>
  </si>
  <si>
    <t>5177687c</t>
  </si>
  <si>
    <t>517768e0</t>
  </si>
  <si>
    <t>517768ec</t>
  </si>
  <si>
    <t>51776918</t>
  </si>
  <si>
    <t>5177692c</t>
  </si>
  <si>
    <t>517769a8</t>
  </si>
  <si>
    <t>517769b4</t>
  </si>
  <si>
    <t>517769cc</t>
  </si>
  <si>
    <t>517769e0</t>
  </si>
  <si>
    <t>51776a24</t>
  </si>
  <si>
    <t>51776a30</t>
  </si>
  <si>
    <t>51776a40</t>
  </si>
  <si>
    <t>51777968</t>
  </si>
  <si>
    <t>51777990</t>
  </si>
  <si>
    <t>517779b8</t>
  </si>
  <si>
    <t>517779e0</t>
  </si>
  <si>
    <t>51777a08</t>
  </si>
  <si>
    <t>51777a30</t>
  </si>
  <si>
    <t>51777a58</t>
  </si>
  <si>
    <t>51777a80</t>
  </si>
  <si>
    <t>51777aa8</t>
  </si>
  <si>
    <t>51777ad0</t>
  </si>
  <si>
    <t>51777af8</t>
  </si>
  <si>
    <t>4e64346c</t>
  </si>
  <si>
    <t>2c002002</t>
  </si>
  <si>
    <t>4e643480</t>
  </si>
  <si>
    <t>4e643494</t>
  </si>
  <si>
    <t>2d024805</t>
  </si>
  <si>
    <t>4e6434a8</t>
  </si>
  <si>
    <t>2d832005</t>
  </si>
  <si>
    <t>4e6434f4</t>
  </si>
  <si>
    <t>2c02180a</t>
  </si>
  <si>
    <t>4e643508</t>
  </si>
  <si>
    <t>4e643538</t>
  </si>
  <si>
    <t>2c021806</t>
  </si>
  <si>
    <t>4e64354c</t>
  </si>
  <si>
    <t>4e6435a0</t>
  </si>
  <si>
    <t>4e6435b4</t>
  </si>
  <si>
    <t>4e6435c8</t>
  </si>
  <si>
    <t>2d024009</t>
  </si>
  <si>
    <t>4e6435dc</t>
  </si>
  <si>
    <t>2d802009</t>
  </si>
  <si>
    <t>4e64365c</t>
  </si>
  <si>
    <t>2c034007</t>
  </si>
  <si>
    <t>20800087</t>
  </si>
  <si>
    <t>4e643670</t>
  </si>
  <si>
    <t>2c832007</t>
  </si>
  <si>
    <t>4e6436a8</t>
  </si>
  <si>
    <t>4e6436bc</t>
  </si>
  <si>
    <t>4e6436d0</t>
  </si>
  <si>
    <t>4e64375c</t>
  </si>
  <si>
    <t>2c03400d</t>
  </si>
  <si>
    <t>4e643770</t>
  </si>
  <si>
    <t>2c83200d</t>
  </si>
  <si>
    <t>4e643784</t>
  </si>
  <si>
    <t>2d02400d</t>
  </si>
  <si>
    <t>4e643798</t>
  </si>
  <si>
    <t>2d80200d</t>
  </si>
  <si>
    <t>4e6437fc</t>
  </si>
  <si>
    <t>4e643810</t>
  </si>
  <si>
    <t>4e643824</t>
  </si>
  <si>
    <t>usmash (hit 1?)</t>
  </si>
  <si>
    <t>usmash (hits 2-6?)</t>
  </si>
  <si>
    <t>4e64385c</t>
  </si>
  <si>
    <t>4e643870</t>
  </si>
  <si>
    <t>4e643884</t>
  </si>
  <si>
    <t>4e6438d4</t>
  </si>
  <si>
    <t>4e6438e8</t>
  </si>
  <si>
    <t>4e64393c</t>
  </si>
  <si>
    <t>4e643950</t>
  </si>
  <si>
    <t>4e643994</t>
  </si>
  <si>
    <t>nair (hits 1-6)</t>
  </si>
  <si>
    <t>411908d3</t>
  </si>
  <si>
    <t>4e6439a8</t>
  </si>
  <si>
    <t>4e6439bc</t>
  </si>
  <si>
    <t>2d168f13</t>
  </si>
  <si>
    <t>4e6439d0</t>
  </si>
  <si>
    <t>2d82c801</t>
  </si>
  <si>
    <t>2d168653</t>
  </si>
  <si>
    <t>4e643a20</t>
  </si>
  <si>
    <t>4e643a34</t>
  </si>
  <si>
    <t>4e643a48</t>
  </si>
  <si>
    <t>2d005008</t>
  </si>
  <si>
    <t>4e643a90</t>
  </si>
  <si>
    <t>4e643aa4</t>
  </si>
  <si>
    <t>4e643ab8</t>
  </si>
  <si>
    <t>4e643b00</t>
  </si>
  <si>
    <t>07d001f4</t>
  </si>
  <si>
    <t>4e643b14</t>
  </si>
  <si>
    <t>4e643b6c</t>
  </si>
  <si>
    <t>4e643b80</t>
  </si>
  <si>
    <t>4e64434c</t>
  </si>
  <si>
    <t>b4990792</t>
  </si>
  <si>
    <t>4e644360</t>
  </si>
  <si>
    <t>4e644374</t>
  </si>
  <si>
    <t>4e6443a8</t>
  </si>
  <si>
    <t>4e6443bc</t>
  </si>
  <si>
    <t>4e6443d0</t>
  </si>
  <si>
    <t>4e6444ec</t>
  </si>
  <si>
    <t>4e644500</t>
  </si>
  <si>
    <t>4e644514</t>
  </si>
  <si>
    <t>4e644534</t>
  </si>
  <si>
    <t>4e644548</t>
  </si>
  <si>
    <t>4e64455c</t>
  </si>
  <si>
    <t>4e64482c</t>
  </si>
  <si>
    <t>4e644840</t>
  </si>
  <si>
    <t>4e644854</t>
  </si>
  <si>
    <t>4e6448d0</t>
  </si>
  <si>
    <t>4e6448e4</t>
  </si>
  <si>
    <t>4e6448f8</t>
  </si>
  <si>
    <t>4e644aa0</t>
  </si>
  <si>
    <t>4e644ab4</t>
  </si>
  <si>
    <t>07080190</t>
  </si>
  <si>
    <t>4e644ac8</t>
  </si>
  <si>
    <t>4e644b08</t>
  </si>
  <si>
    <t>06400708</t>
  </si>
  <si>
    <t>4e644b1c</t>
  </si>
  <si>
    <t>4e644b30</t>
  </si>
  <si>
    <t>4e644b54</t>
  </si>
  <si>
    <t>4e644b78</t>
  </si>
  <si>
    <t>4e644b84</t>
  </si>
  <si>
    <t>4e644c30</t>
  </si>
  <si>
    <t>4e644c3c</t>
  </si>
  <si>
    <t>4e644cf4</t>
  </si>
  <si>
    <t>4e644d00</t>
  </si>
  <si>
    <t>4e644d9c</t>
  </si>
  <si>
    <t>870b4000</t>
  </si>
  <si>
    <t>4e644da8</t>
  </si>
  <si>
    <t>4e644dd0</t>
  </si>
  <si>
    <t>4e645dd4</t>
  </si>
  <si>
    <t>4e645dfc</t>
  </si>
  <si>
    <t>4e645e24</t>
  </si>
  <si>
    <t>4e645e4c</t>
  </si>
  <si>
    <t>4e645e74</t>
  </si>
  <si>
    <t>4e645e9c</t>
  </si>
  <si>
    <t>4e645ec4</t>
  </si>
  <si>
    <t>4e645eec</t>
  </si>
  <si>
    <t>4e645f14</t>
  </si>
  <si>
    <t>4e645f3c</t>
  </si>
  <si>
    <t>4e645f64</t>
  </si>
  <si>
    <t>4e645f8c</t>
  </si>
  <si>
    <t>4e645fb4</t>
  </si>
  <si>
    <t>4e645fdc</t>
  </si>
  <si>
    <t>4e91b6ac</t>
  </si>
  <si>
    <t>2d80d005</t>
  </si>
  <si>
    <t>28078010</t>
  </si>
  <si>
    <t>1188008f</t>
  </si>
  <si>
    <t>4e91b6c0</t>
  </si>
  <si>
    <t>23078012</t>
  </si>
  <si>
    <t>070c000f</t>
  </si>
  <si>
    <t>4e91b6d4</t>
  </si>
  <si>
    <t>2c80d003</t>
  </si>
  <si>
    <t>1e078012</t>
  </si>
  <si>
    <t>040c000f</t>
  </si>
  <si>
    <t>4e91b6e8</t>
  </si>
  <si>
    <t>b4878012</t>
  </si>
  <si>
    <t>030c000f</t>
  </si>
  <si>
    <t>4e91b9c0</t>
  </si>
  <si>
    <t>4e91b9d8</t>
  </si>
  <si>
    <t>4e91b9f0</t>
  </si>
  <si>
    <t>4e91ba08</t>
  </si>
  <si>
    <t>4e91bb7c</t>
  </si>
  <si>
    <t>280600a3</t>
  </si>
  <si>
    <t>4e91c0c4</t>
  </si>
  <si>
    <t>000c0007</t>
  </si>
  <si>
    <t>4e91c0d8</t>
  </si>
  <si>
    <t>2c814804</t>
  </si>
  <si>
    <t>4e91c0ec</t>
  </si>
  <si>
    <t>4e91c13c</t>
  </si>
  <si>
    <t>2c015003</t>
  </si>
  <si>
    <t>4e91c150</t>
  </si>
  <si>
    <t>2c814803</t>
  </si>
  <si>
    <t>4e91c164</t>
  </si>
  <si>
    <t>2d00a803</t>
  </si>
  <si>
    <t>4e91c1b4</t>
  </si>
  <si>
    <t>2c00a801</t>
  </si>
  <si>
    <t>4e91c1c8</t>
  </si>
  <si>
    <t>2c80b001</t>
  </si>
  <si>
    <t>4e91c1dc</t>
  </si>
  <si>
    <t>2d00b001</t>
  </si>
  <si>
    <t>4e91c250</t>
  </si>
  <si>
    <t>05780258</t>
  </si>
  <si>
    <t>110c050f</t>
  </si>
  <si>
    <t>4e91c264</t>
  </si>
  <si>
    <t>0320fe0c</t>
  </si>
  <si>
    <t>4e91c2b4</t>
  </si>
  <si>
    <t>04b000fa</t>
  </si>
  <si>
    <t>0780048b</t>
  </si>
  <si>
    <t>4e91c2c8</t>
  </si>
  <si>
    <t>02bcfe70</t>
  </si>
  <si>
    <t>4e91c2fc</t>
  </si>
  <si>
    <t>2c006007</t>
  </si>
  <si>
    <t>4e91c310</t>
  </si>
  <si>
    <t>4e91c324</t>
  </si>
  <si>
    <t>2d006807</t>
  </si>
  <si>
    <t>03e803d4</t>
  </si>
  <si>
    <t>4e91c374</t>
  </si>
  <si>
    <t>4e91c388</t>
  </si>
  <si>
    <t>057802d0</t>
  </si>
  <si>
    <t>4e91c3c4</t>
  </si>
  <si>
    <t>2c006004</t>
  </si>
  <si>
    <t>03200082</t>
  </si>
  <si>
    <t>4e91c3d8</t>
  </si>
  <si>
    <t>2c806804</t>
  </si>
  <si>
    <t>04b002bc</t>
  </si>
  <si>
    <t>4e91c42c</t>
  </si>
  <si>
    <t>03a900aa</t>
  </si>
  <si>
    <t>4e91c440</t>
  </si>
  <si>
    <t>utilt (hit 1)</t>
  </si>
  <si>
    <t>utilt (hit 2)</t>
  </si>
  <si>
    <t>4e91c4bc</t>
  </si>
  <si>
    <t>057802bc</t>
  </si>
  <si>
    <t>27190793</t>
  </si>
  <si>
    <t>4e91c4d0</t>
  </si>
  <si>
    <t>23190793</t>
  </si>
  <si>
    <t>4e91c4e4</t>
  </si>
  <si>
    <t>4e91c528</t>
  </si>
  <si>
    <t>051402a8</t>
  </si>
  <si>
    <t>4e91c53c</t>
  </si>
  <si>
    <t>4e91c550</t>
  </si>
  <si>
    <t>2d00600a</t>
  </si>
  <si>
    <t>4e91c5c8</t>
  </si>
  <si>
    <t>190c110f</t>
  </si>
  <si>
    <t>4e91c5dc</t>
  </si>
  <si>
    <t>2c80b011</t>
  </si>
  <si>
    <t>4e91c60c</t>
  </si>
  <si>
    <t>130c0107</t>
  </si>
  <si>
    <t>4e91c620</t>
  </si>
  <si>
    <t>2c80b00d</t>
  </si>
  <si>
    <t>4e91c634</t>
  </si>
  <si>
    <t>03e802ee</t>
  </si>
  <si>
    <t>27190013</t>
  </si>
  <si>
    <t>4e91c648</t>
  </si>
  <si>
    <t>2d80b00d</t>
  </si>
  <si>
    <t>4e91c6d0</t>
  </si>
  <si>
    <t>2c00200d</t>
  </si>
  <si>
    <t>4e91c6e4</t>
  </si>
  <si>
    <t>4e91c6f8</t>
  </si>
  <si>
    <t>2d00380d</t>
  </si>
  <si>
    <t>04530320</t>
  </si>
  <si>
    <t>4e91c734</t>
  </si>
  <si>
    <t>045302fe</t>
  </si>
  <si>
    <t>19140013</t>
  </si>
  <si>
    <t>4e91c748</t>
  </si>
  <si>
    <t>4e91c76c</t>
  </si>
  <si>
    <t>4e91c780</t>
  </si>
  <si>
    <t>dsmash (hit 3)</t>
  </si>
  <si>
    <t>4e91c7c8</t>
  </si>
  <si>
    <t>4e91c7dc</t>
  </si>
  <si>
    <t>4e91c7f0</t>
  </si>
  <si>
    <t>2d00380e</t>
  </si>
  <si>
    <t>4e91c804</t>
  </si>
  <si>
    <t>4e91c81c</t>
  </si>
  <si>
    <t>4e91c830</t>
  </si>
  <si>
    <t>4e91c844</t>
  </si>
  <si>
    <t>4e91c858</t>
  </si>
  <si>
    <t>4e91c89c</t>
  </si>
  <si>
    <t>2c00b00d</t>
  </si>
  <si>
    <t>05780254</t>
  </si>
  <si>
    <t>0c990013</t>
  </si>
  <si>
    <t>4e91c8e8</t>
  </si>
  <si>
    <t>4e91c8fc</t>
  </si>
  <si>
    <t>035201ff</t>
  </si>
  <si>
    <t>4e91c910</t>
  </si>
  <si>
    <t>4e91c924</t>
  </si>
  <si>
    <t>0600010b</t>
  </si>
  <si>
    <t>4e91c93c</t>
  </si>
  <si>
    <t>4e91c950</t>
  </si>
  <si>
    <t>4e91c964</t>
  </si>
  <si>
    <t>4e91c978</t>
  </si>
  <si>
    <t>4e91c9c4</t>
  </si>
  <si>
    <t>4e91c9d8</t>
  </si>
  <si>
    <t>2c80780c</t>
  </si>
  <si>
    <t>4e91c9f0</t>
  </si>
  <si>
    <t>4e91ca04</t>
  </si>
  <si>
    <t>4e91ca58</t>
  </si>
  <si>
    <t>4e91ca6c</t>
  </si>
  <si>
    <t>4e91d1c0</t>
  </si>
  <si>
    <t>4e91d1d4</t>
  </si>
  <si>
    <t>4e91d1e8</t>
  </si>
  <si>
    <t>4e91d210</t>
  </si>
  <si>
    <t>2c00b806</t>
  </si>
  <si>
    <t>4e91d224</t>
  </si>
  <si>
    <t>4e91d238</t>
  </si>
  <si>
    <t>4e91d3b0</t>
  </si>
  <si>
    <t>2c004806</t>
  </si>
  <si>
    <t>4e91d3c4</t>
  </si>
  <si>
    <t>4e91d3d8</t>
  </si>
  <si>
    <t>4e91d3f8</t>
  </si>
  <si>
    <t>4e91d40c</t>
  </si>
  <si>
    <t>4e91d420</t>
  </si>
  <si>
    <t>4e91d79c</t>
  </si>
  <si>
    <t>4e91d7b0</t>
  </si>
  <si>
    <t>4e91d7c4</t>
  </si>
  <si>
    <t>4e91d82c</t>
  </si>
  <si>
    <t>4e91d840</t>
  </si>
  <si>
    <t>4e91da10</t>
  </si>
  <si>
    <t>4e91da24</t>
  </si>
  <si>
    <t>064003e8</t>
  </si>
  <si>
    <t>4e91da38</t>
  </si>
  <si>
    <t>4e91da78</t>
  </si>
  <si>
    <t>4e91da8c</t>
  </si>
  <si>
    <t>4e91daa0</t>
  </si>
  <si>
    <t>4e91dab4</t>
  </si>
  <si>
    <t>4e91dad8</t>
  </si>
  <si>
    <t>2c08b003</t>
  </si>
  <si>
    <t>4e91db00</t>
  </si>
  <si>
    <t>16a30000</t>
  </si>
  <si>
    <t>4e91db0c</t>
  </si>
  <si>
    <t>4e91db1c</t>
  </si>
  <si>
    <t>2c00a806</t>
  </si>
  <si>
    <t>b4800a10</t>
  </si>
  <si>
    <t>4e91db80</t>
  </si>
  <si>
    <t>43a30000</t>
  </si>
  <si>
    <t>4e91db8c</t>
  </si>
  <si>
    <t>4e91db9x</t>
  </si>
  <si>
    <t>4e91dbb0</t>
  </si>
  <si>
    <t>2c807805</t>
  </si>
  <si>
    <t>4e91dc14</t>
  </si>
  <si>
    <t>2c078000</t>
  </si>
  <si>
    <t>4e91dc20</t>
  </si>
  <si>
    <t>4e91dc30</t>
  </si>
  <si>
    <t>4e91dc44</t>
  </si>
  <si>
    <t>4e91dc94</t>
  </si>
  <si>
    <t>4e91dca0</t>
  </si>
  <si>
    <t>4e91dce8</t>
  </si>
  <si>
    <t>4e91dcfc</t>
  </si>
  <si>
    <t>4e91f088</t>
  </si>
  <si>
    <t>4e91f0b0</t>
  </si>
  <si>
    <t>4e91f0d8</t>
  </si>
  <si>
    <t>4e91f100</t>
  </si>
  <si>
    <t>4e91f128</t>
  </si>
  <si>
    <t>4e91f150</t>
  </si>
  <si>
    <t>4e91f178</t>
  </si>
  <si>
    <t>4e91f1a0</t>
  </si>
  <si>
    <t>4e91f1c8</t>
  </si>
  <si>
    <t>4e91f1f0</t>
  </si>
  <si>
    <t>4e91f218</t>
  </si>
  <si>
    <t>4e8d2b0c</t>
  </si>
  <si>
    <t>2c038807</t>
  </si>
  <si>
    <t>4e8d2b20</t>
  </si>
  <si>
    <t>2c838807</t>
  </si>
  <si>
    <t>4e8d2b34</t>
  </si>
  <si>
    <t>2d038807</t>
  </si>
  <si>
    <t>4e8d2b84</t>
  </si>
  <si>
    <t>2c03880b</t>
  </si>
  <si>
    <t>4e8d2b98</t>
  </si>
  <si>
    <t>2c83880b</t>
  </si>
  <si>
    <t>4e8d2bac</t>
  </si>
  <si>
    <t>2d03880b</t>
  </si>
  <si>
    <t>4e8d2bfc</t>
  </si>
  <si>
    <t>2c03880f</t>
  </si>
  <si>
    <t>4e8d2c10</t>
  </si>
  <si>
    <t>2c83880f</t>
  </si>
  <si>
    <t>4e8d2c24</t>
  </si>
  <si>
    <t>2d03880f</t>
  </si>
  <si>
    <t>4e8d2c74</t>
  </si>
  <si>
    <t>2c03880d</t>
  </si>
  <si>
    <t>4e8d2c88</t>
  </si>
  <si>
    <t>2c83880c</t>
  </si>
  <si>
    <t>4e8d2c9c</t>
  </si>
  <si>
    <t>4e8d2d9c</t>
  </si>
  <si>
    <t>4e8d2db0</t>
  </si>
  <si>
    <t>4e8d2dc4</t>
  </si>
  <si>
    <t>4e8d2e00</t>
  </si>
  <si>
    <t>2c03880c</t>
  </si>
  <si>
    <t>4e8d2e14</t>
  </si>
  <si>
    <t>4e8d2e28</t>
  </si>
  <si>
    <t>2d03880c</t>
  </si>
  <si>
    <t>4e8d2e64</t>
  </si>
  <si>
    <t>2c038814</t>
  </si>
  <si>
    <t>4e8d2e78</t>
  </si>
  <si>
    <t>2c838814</t>
  </si>
  <si>
    <t>4e8d2e8c</t>
  </si>
  <si>
    <t>2d038814</t>
  </si>
  <si>
    <t>4e8d2f04</t>
  </si>
  <si>
    <t>2c038810</t>
  </si>
  <si>
    <t>4e8d2f18</t>
  </si>
  <si>
    <t>2c83880e</t>
  </si>
  <si>
    <t>4e8d2f2c</t>
  </si>
  <si>
    <t>4e8d2f78</t>
  </si>
  <si>
    <t>2c038806</t>
  </si>
  <si>
    <t>4e8d2f8c</t>
  </si>
  <si>
    <t>2c838806</t>
  </si>
  <si>
    <t>4e8d2fa0</t>
  </si>
  <si>
    <t>2d038806</t>
  </si>
  <si>
    <t>4e8d3004</t>
  </si>
  <si>
    <t>4e8d3018</t>
  </si>
  <si>
    <t>2c83880d</t>
  </si>
  <si>
    <t>4e8d302c</t>
  </si>
  <si>
    <t>2d03880d</t>
  </si>
  <si>
    <t>4e8d3090</t>
  </si>
  <si>
    <t>2c038812</t>
  </si>
  <si>
    <t>4e8d30a4</t>
  </si>
  <si>
    <t>2c838812</t>
  </si>
  <si>
    <t>4e8d30b8</t>
  </si>
  <si>
    <t>2d038812</t>
  </si>
  <si>
    <t>4e8d311c</t>
  </si>
  <si>
    <t>4e8d3130</t>
  </si>
  <si>
    <t>4e8d3144</t>
  </si>
  <si>
    <t>4e8d31d0</t>
  </si>
  <si>
    <t>2c038804</t>
  </si>
  <si>
    <t>4e8d3220</t>
  </si>
  <si>
    <t>2c038802</t>
  </si>
  <si>
    <t>4e8d3234</t>
  </si>
  <si>
    <t>2c838802</t>
  </si>
  <si>
    <t>4e8d3248</t>
  </si>
  <si>
    <t>2d038802</t>
  </si>
  <si>
    <t>4e8d3284</t>
  </si>
  <si>
    <t>4e8d3298</t>
  </si>
  <si>
    <t>4e8d32ac</t>
  </si>
  <si>
    <t>4e8d32e8</t>
  </si>
  <si>
    <t>2c03880a</t>
  </si>
  <si>
    <t>4e8d32fc</t>
  </si>
  <si>
    <t>2c83880a</t>
  </si>
  <si>
    <t>4e8d3310</t>
  </si>
  <si>
    <t>2d03880a</t>
  </si>
  <si>
    <t>4e8d3360</t>
  </si>
  <si>
    <t>2d038808</t>
  </si>
  <si>
    <t>4e8d3374</t>
  </si>
  <si>
    <t>4e8d3388</t>
  </si>
  <si>
    <t>4e8d33d0</t>
  </si>
  <si>
    <t>4e8d33e4</t>
  </si>
  <si>
    <t>4e8d33f8</t>
  </si>
  <si>
    <t>4e8d3454</t>
  </si>
  <si>
    <t>4e8d3468</t>
  </si>
  <si>
    <t>4e8d347c</t>
  </si>
  <si>
    <t>4e8d34d8</t>
  </si>
  <si>
    <t>4e8d34ec</t>
  </si>
  <si>
    <t>4e8d3500</t>
  </si>
  <si>
    <t>4e8d355c</t>
  </si>
  <si>
    <t>4e8d3570</t>
  </si>
  <si>
    <t>4e8d3584</t>
  </si>
  <si>
    <t>4e8d35f0</t>
  </si>
  <si>
    <t>4e8d3604</t>
  </si>
  <si>
    <t>2c838804</t>
  </si>
  <si>
    <t>4e8d3618</t>
  </si>
  <si>
    <t>2d038804</t>
  </si>
  <si>
    <t>4e8d3638</t>
  </si>
  <si>
    <t>4e8d364c</t>
  </si>
  <si>
    <t>4e8d3660</t>
  </si>
  <si>
    <t>4e8d3680</t>
  </si>
  <si>
    <t>4e8d3694</t>
  </si>
  <si>
    <t>4e8d36a8</t>
  </si>
  <si>
    <t>4e8d36c8</t>
  </si>
  <si>
    <t>4e8d36dc</t>
  </si>
  <si>
    <t>4e8d36f0</t>
  </si>
  <si>
    <t>4e8d3720</t>
  </si>
  <si>
    <t>4e8d3770</t>
  </si>
  <si>
    <t>4e8d6bc8</t>
  </si>
  <si>
    <t>2d822007</t>
  </si>
  <si>
    <t>4e8d6c14</t>
  </si>
  <si>
    <t>2d82200b</t>
  </si>
  <si>
    <t>4e8d6c70</t>
  </si>
  <si>
    <t>2d82200f</t>
  </si>
  <si>
    <t>4e8d6cbc</t>
  </si>
  <si>
    <t>2d82200a</t>
  </si>
  <si>
    <t>4e8d6cf4</t>
  </si>
  <si>
    <t>4e8d6d34</t>
  </si>
  <si>
    <t>2d822006</t>
  </si>
  <si>
    <t>4e8d6d6c</t>
  </si>
  <si>
    <t>4e8d6dcc</t>
  </si>
  <si>
    <t>2d822008</t>
  </si>
  <si>
    <t>4e8d6e04</t>
  </si>
  <si>
    <t>4e8d6e2c</t>
  </si>
  <si>
    <t>4e8d6e6c</t>
  </si>
  <si>
    <t>4e8d6ea4</t>
  </si>
  <si>
    <t>2d82200d</t>
  </si>
  <si>
    <t>4e8d6ef8</t>
  </si>
  <si>
    <t>2d822012</t>
  </si>
  <si>
    <t>4e8d6f30</t>
  </si>
  <si>
    <t>4e8d6f58</t>
  </si>
  <si>
    <t>4e8d6f90</t>
  </si>
  <si>
    <t>2d822002</t>
  </si>
  <si>
    <t>4e8d6fcc</t>
  </si>
  <si>
    <t>4e8d7014</t>
  </si>
  <si>
    <t>2d82200c</t>
  </si>
  <si>
    <t>4e8d7050</t>
  </si>
  <si>
    <t>4e8d7078</t>
  </si>
  <si>
    <t>4e8d70b4</t>
  </si>
  <si>
    <t>4e8d70e8</t>
  </si>
  <si>
    <t>4e8d7140</t>
  </si>
  <si>
    <t>2d822016</t>
  </si>
  <si>
    <t>4e8d7184</t>
  </si>
  <si>
    <t>4e8d71ac</t>
  </si>
  <si>
    <t>4e8d71e4</t>
  </si>
  <si>
    <t>2d822004</t>
  </si>
  <si>
    <t>4e8d7218</t>
  </si>
  <si>
    <t>2d822009</t>
  </si>
  <si>
    <t>4e8d7274</t>
  </si>
  <si>
    <t>4e8d72b4</t>
  </si>
  <si>
    <t>4e8d72dc</t>
  </si>
  <si>
    <t>4e8d73e8</t>
  </si>
  <si>
    <t>4e8d73fc</t>
  </si>
  <si>
    <t>4e8d7410</t>
  </si>
  <si>
    <t>4e8d7424</t>
  </si>
  <si>
    <t>4e8d7474</t>
  </si>
  <si>
    <t>4e8d7488</t>
  </si>
  <si>
    <t>4e8d749c</t>
  </si>
  <si>
    <t>4e8d74b0</t>
  </si>
  <si>
    <t>Const Throws DUFB</t>
  </si>
  <si>
    <t>0000</t>
  </si>
  <si>
    <t>1000</t>
  </si>
  <si>
    <t>1111</t>
  </si>
  <si>
    <t>0101</t>
  </si>
  <si>
    <t>0111</t>
  </si>
  <si>
    <t>1001</t>
  </si>
  <si>
    <t>0100</t>
  </si>
  <si>
    <t>1101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</si>
</sst>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FFF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92">
    <dxf>
      <font>
        <color rgb="FFFF00FF"/>
      </font>
      <fill>
        <patternFill>
          <bgColor rgb="FF7F007F"/>
        </patternFill>
      </fill>
    </dxf>
    <dxf>
      <font>
        <color rgb="FF7F007F"/>
      </font>
      <fill>
        <patternFill>
          <bgColor rgb="FFFF00FF"/>
        </patternFill>
      </fill>
    </dxf>
    <dxf>
      <fill>
        <patternFill>
          <bgColor rgb="FF7F7F00"/>
        </patternFill>
      </fill>
    </dxf>
    <dxf>
      <fill>
        <patternFill>
          <bgColor rgb="FFFFFF00"/>
        </patternFill>
      </fill>
    </dxf>
    <dxf>
      <fill>
        <patternFill>
          <bgColor rgb="FFFFFF7F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7F00"/>
        </patternFill>
      </fill>
    </dxf>
    <dxf>
      <fill>
        <patternFill>
          <bgColor rgb="FF00FFFF"/>
        </patternFill>
      </fill>
    </dxf>
    <dxf>
      <fill>
        <patternFill>
          <bgColor rgb="FFAFAF7F"/>
        </patternFill>
      </fill>
    </dxf>
    <dxf>
      <fill>
        <patternFill>
          <bgColor rgb="FFDFDFDF"/>
        </patternFill>
      </fill>
    </dxf>
    <dxf>
      <fill>
        <patternFill>
          <bgColor rgb="FFFFFF7F"/>
        </patternFill>
      </fill>
    </dxf>
    <dxf>
      <fill>
        <patternFill>
          <bgColor rgb="FF7FBFFF"/>
        </patternFill>
      </fill>
    </dxf>
    <dxf>
      <fill>
        <patternFill>
          <bgColor rgb="FFFF3F00"/>
        </patternFill>
      </fill>
    </dxf>
    <dxf>
      <fill>
        <patternFill>
          <bgColor rgb="FFDFDF00"/>
        </patternFill>
      </fill>
    </dxf>
    <dxf>
      <fill>
        <patternFill>
          <bgColor rgb="FF7FDFDF"/>
        </patternFill>
      </fill>
    </dxf>
    <dxf>
      <fill>
        <patternFill>
          <bgColor rgb="FFFF3FFF"/>
        </patternFill>
      </fill>
    </dxf>
    <dxf>
      <fill>
        <patternFill>
          <bgColor rgb="FF7F0000"/>
        </patternFill>
      </fill>
    </dxf>
    <dxf>
      <fill>
        <patternFill>
          <bgColor rgb="FFBF0000"/>
        </patternFill>
      </fill>
    </dxf>
    <dxf>
      <fill>
        <patternFill>
          <bgColor rgb="FF7F9F00"/>
        </patternFill>
      </fill>
    </dxf>
    <dxf>
      <font>
        <color rgb="FFFFFFFF"/>
      </font>
      <fill>
        <patternFill>
          <bgColor rgb="FF3F003F"/>
        </patternFill>
      </fill>
    </dxf>
    <dxf>
      <fill>
        <patternFill>
          <bgColor rgb="FFBFFF00"/>
        </patternFill>
      </fill>
    </dxf>
    <dxf>
      <fill>
        <patternFill>
          <bgColor rgb="FFDF3FDF"/>
        </patternFill>
      </fill>
    </dxf>
    <dxf>
      <fill>
        <patternFill>
          <bgColor rgb="FF7F7F7F"/>
        </patternFill>
      </fill>
    </dxf>
    <dxf>
      <font>
        <color rgb="FFFF3F3F"/>
      </font>
      <fill>
        <patternFill>
          <bgColor rgb="FF7F0000"/>
        </patternFill>
      </fill>
    </dxf>
    <dxf>
      <font>
        <color rgb="FF7F0000"/>
      </font>
      <fill>
        <patternFill>
          <bgColor rgb="FFFF3F3F"/>
        </patternFill>
      </fill>
    </dxf>
    <dxf>
      <font>
        <color rgb="FF3FFF3F"/>
      </font>
      <fill>
        <patternFill>
          <bgColor rgb="FF007F00"/>
        </patternFill>
      </fill>
    </dxf>
    <dxf>
      <font>
        <color rgb="FF007F00"/>
      </font>
      <fill>
        <patternFill>
          <bgColor rgb="FF3FFF3F"/>
        </patternFill>
      </fill>
    </dxf>
    <dxf>
      <font>
        <color rgb="FF3F3FFF"/>
      </font>
      <fill>
        <patternFill>
          <bgColor rgb="FF00007F"/>
        </patternFill>
      </fill>
    </dxf>
    <dxf>
      <font>
        <color rgb="FF00007F"/>
      </font>
      <fill>
        <patternFill>
          <bgColor rgb="FF3F3FFF"/>
        </patternFill>
      </fill>
    </dxf>
    <dxf>
      <font>
        <color rgb="FFFFFF00"/>
      </font>
      <fill>
        <patternFill>
          <bgColor rgb="FF3F003F"/>
        </patternFill>
      </fill>
    </dxf>
    <dxf>
      <font>
        <color rgb="FF3F003F"/>
      </font>
      <fill>
        <patternFill>
          <bgColor rgb="FFFFFF00"/>
        </patternFill>
      </fill>
    </dxf>
    <dxf>
      <fill>
        <patternFill>
          <bgColor rgb="FFAFAF7F"/>
        </patternFill>
      </fill>
    </dxf>
    <dxf>
      <fill>
        <patternFill>
          <bgColor rgb="FFDFDFDF"/>
        </patternFill>
      </fill>
    </dxf>
    <dxf>
      <fill>
        <patternFill>
          <bgColor rgb="FFFFFF7F"/>
        </patternFill>
      </fill>
    </dxf>
    <dxf>
      <fill>
        <patternFill>
          <bgColor rgb="FF7FBFFF"/>
        </patternFill>
      </fill>
    </dxf>
    <dxf>
      <fill>
        <patternFill>
          <bgColor rgb="FFFF3F00"/>
        </patternFill>
      </fill>
    </dxf>
    <dxf>
      <fill>
        <patternFill>
          <bgColor rgb="FFDFDF00"/>
        </patternFill>
      </fill>
    </dxf>
    <dxf>
      <fill>
        <patternFill>
          <bgColor rgb="FF7FDFDF"/>
        </patternFill>
      </fill>
    </dxf>
    <dxf>
      <fill>
        <patternFill>
          <bgColor rgb="FFFF3FFF"/>
        </patternFill>
      </fill>
    </dxf>
    <dxf>
      <fill>
        <patternFill>
          <bgColor rgb="FF7F0000"/>
        </patternFill>
      </fill>
    </dxf>
    <dxf>
      <fill>
        <patternFill>
          <bgColor rgb="FFBF0000"/>
        </patternFill>
      </fill>
    </dxf>
    <dxf>
      <fill>
        <patternFill>
          <bgColor rgb="FF7F9F00"/>
        </patternFill>
      </fill>
    </dxf>
    <dxf>
      <font>
        <color rgb="FFFFFFFF"/>
      </font>
      <fill>
        <patternFill>
          <bgColor rgb="FF3F003F"/>
        </patternFill>
      </fill>
    </dxf>
    <dxf>
      <fill>
        <patternFill>
          <bgColor rgb="FFBFFF00"/>
        </patternFill>
      </fill>
    </dxf>
    <dxf>
      <fill>
        <patternFill>
          <bgColor rgb="FFDF3FDF"/>
        </patternFill>
      </fill>
    </dxf>
    <dxf>
      <fill>
        <patternFill>
          <bgColor rgb="FF7F7F7F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7F7FE1"/>
      </font>
      <fill>
        <patternFill>
          <bgColor rgb="FF00007F"/>
        </patternFill>
      </fill>
    </dxf>
    <dxf>
      <font>
        <color rgb="FF00007F"/>
      </font>
      <fill>
        <patternFill>
          <bgColor rgb="FF7F7FFF"/>
        </patternFill>
      </fill>
    </dxf>
    <dxf>
      <font>
        <color rgb="FFFFBF7F"/>
      </font>
      <fill>
        <patternFill>
          <bgColor rgb="FF7F3F00"/>
        </patternFill>
      </fill>
    </dxf>
    <dxf>
      <font>
        <color rgb="FF7F3F00"/>
      </font>
      <fill>
        <patternFill>
          <bgColor rgb="FFFFBF7F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7F00"/>
        </patternFill>
      </fill>
    </dxf>
    <dxf>
      <fill>
        <patternFill>
          <bgColor rgb="FF00FFFF"/>
        </patternFill>
      </fill>
    </dxf>
    <dxf>
      <font>
        <color rgb="FFFF0000"/>
      </font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7F00"/>
        </patternFill>
      </fill>
    </dxf>
    <dxf>
      <fill>
        <patternFill>
          <bgColor rgb="FF00FFFF"/>
        </patternFill>
      </fill>
    </dxf>
    <dxf>
      <font>
        <color rgb="FFFFBF7F"/>
      </font>
      <fill>
        <patternFill>
          <bgColor rgb="FF7F3F00"/>
        </patternFill>
      </fill>
    </dxf>
    <dxf>
      <font>
        <color rgb="FF7F3F00"/>
      </font>
      <fill>
        <patternFill>
          <bgColor rgb="FFFFBF7F"/>
        </patternFill>
      </fill>
    </dxf>
    <dxf>
      <font>
        <color rgb="FF7F7FE1"/>
      </font>
      <fill>
        <patternFill>
          <bgColor rgb="FF00007F"/>
        </patternFill>
      </fill>
    </dxf>
    <dxf>
      <font>
        <color rgb="FF00007F"/>
      </font>
      <fill>
        <patternFill>
          <bgColor rgb="FF7F7FFF"/>
        </patternFill>
      </fill>
    </dxf>
    <dxf>
      <font>
        <color rgb="FFFF0000"/>
      </font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AFAF7F"/>
        </patternFill>
      </fill>
    </dxf>
    <dxf>
      <fill>
        <patternFill>
          <bgColor rgb="FFDFDFDF"/>
        </patternFill>
      </fill>
    </dxf>
    <dxf>
      <fill>
        <patternFill>
          <bgColor rgb="FFFFFF7F"/>
        </patternFill>
      </fill>
    </dxf>
    <dxf>
      <fill>
        <patternFill>
          <bgColor rgb="FF7FBFFF"/>
        </patternFill>
      </fill>
    </dxf>
    <dxf>
      <fill>
        <patternFill>
          <bgColor rgb="FFFF3F00"/>
        </patternFill>
      </fill>
    </dxf>
    <dxf>
      <fill>
        <patternFill>
          <bgColor rgb="FFDFDF00"/>
        </patternFill>
      </fill>
    </dxf>
    <dxf>
      <fill>
        <patternFill>
          <bgColor rgb="FF7FDFDF"/>
        </patternFill>
      </fill>
    </dxf>
    <dxf>
      <fill>
        <patternFill>
          <bgColor rgb="FFFF3FFF"/>
        </patternFill>
      </fill>
    </dxf>
    <dxf>
      <fill>
        <patternFill>
          <bgColor rgb="FF7F0000"/>
        </patternFill>
      </fill>
    </dxf>
    <dxf>
      <fill>
        <patternFill>
          <bgColor rgb="FFBF0000"/>
        </patternFill>
      </fill>
    </dxf>
    <dxf>
      <fill>
        <patternFill>
          <bgColor rgb="FF7F9F00"/>
        </patternFill>
      </fill>
    </dxf>
    <dxf>
      <font>
        <color rgb="FFFFFFFF"/>
      </font>
      <fill>
        <patternFill>
          <bgColor rgb="FF3F003F"/>
        </patternFill>
      </fill>
    </dxf>
    <dxf>
      <fill>
        <patternFill>
          <bgColor rgb="FFBFFF00"/>
        </patternFill>
      </fill>
    </dxf>
    <dxf>
      <fill>
        <patternFill>
          <bgColor rgb="FFDF3FDF"/>
        </patternFill>
      </fill>
    </dxf>
    <dxf>
      <fill>
        <patternFill>
          <bgColor rgb="FF7F7F7F"/>
        </patternFill>
      </fill>
    </dxf>
  </dxfs>
  <tableStyles count="0" defaultTableStyle="TableStyleMedium9" defaultPivotStyle="PivotStyleLight16"/>
  <colors>
    <mruColors>
      <color rgb="FF7F007F"/>
      <color rgb="FFFF00FF"/>
      <color rgb="FF007FFF"/>
      <color rgb="FF7F0000"/>
      <color rgb="FFFF3F3F"/>
      <color rgb="FF3FFF3F"/>
      <color rgb="FF007F00"/>
      <color rgb="FF3F3FFF"/>
      <color rgb="FF00007F"/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3506"/>
  <sheetViews>
    <sheetView workbookViewId="0">
      <pane ySplit="1" topLeftCell="A504" activePane="bottomLeft" state="frozen"/>
      <selection pane="bottomLeft" activeCell="A510" sqref="A510"/>
    </sheetView>
  </sheetViews>
  <sheetFormatPr defaultRowHeight="15"/>
  <cols>
    <col min="1" max="1" width="9.5703125" style="1" bestFit="1" customWidth="1"/>
    <col min="2" max="2" width="5" style="1" bestFit="1" customWidth="1"/>
    <col min="3" max="3" width="17.28515625" style="6" bestFit="1" customWidth="1"/>
    <col min="4" max="8" width="6.7109375" style="6" bestFit="1" customWidth="1"/>
    <col min="9" max="9" width="1.5703125" style="1" bestFit="1" customWidth="1"/>
    <col min="10" max="10" width="5.28515625" style="6" bestFit="1" customWidth="1"/>
    <col min="11" max="11" width="2.85546875" style="1" bestFit="1" customWidth="1"/>
    <col min="12" max="12" width="4.5703125" style="6" bestFit="1" customWidth="1"/>
    <col min="13" max="13" width="5.5703125" style="1" bestFit="1" customWidth="1"/>
    <col min="14" max="14" width="3" style="6" bestFit="1" customWidth="1"/>
    <col min="15" max="15" width="5" style="1" bestFit="1" customWidth="1"/>
    <col min="16" max="16" width="7" style="1" bestFit="1" customWidth="1"/>
    <col min="17" max="17" width="6.7109375" style="1" bestFit="1" customWidth="1"/>
    <col min="18" max="19" width="7" style="1" bestFit="1" customWidth="1"/>
    <col min="20" max="20" width="6.140625" style="1" bestFit="1" customWidth="1"/>
    <col min="21" max="21" width="4" style="1" bestFit="1" customWidth="1"/>
    <col min="22" max="22" width="5.28515625" style="1" bestFit="1" customWidth="1"/>
    <col min="23" max="23" width="4" style="1" bestFit="1" customWidth="1"/>
    <col min="24" max="24" width="5.85546875" style="1" bestFit="1" customWidth="1"/>
    <col min="25" max="25" width="4" style="1" bestFit="1" customWidth="1"/>
    <col min="26" max="26" width="9" style="1" bestFit="1" customWidth="1"/>
    <col min="27" max="27" width="3" style="6" bestFit="1" customWidth="1"/>
    <col min="28" max="28" width="3.28515625" style="1" bestFit="1" customWidth="1"/>
    <col min="29" max="29" width="2.7109375" style="1" bestFit="1" customWidth="1"/>
    <col min="30" max="30" width="7.85546875" style="1" bestFit="1" customWidth="1"/>
    <col min="31" max="31" width="2.42578125" style="1" bestFit="1" customWidth="1"/>
    <col min="32" max="32" width="2.28515625" style="1" bestFit="1" customWidth="1"/>
    <col min="33" max="33" width="1.5703125" style="1" bestFit="1" customWidth="1"/>
    <col min="34" max="34" width="4" style="6" bestFit="1" customWidth="1"/>
    <col min="35" max="16384" width="9.140625" style="1"/>
  </cols>
  <sheetData>
    <row r="1" spans="1:34" s="2" customFormat="1">
      <c r="A1" s="2" t="s">
        <v>69</v>
      </c>
      <c r="B1" s="2" t="s">
        <v>71</v>
      </c>
      <c r="C1" s="5" t="s">
        <v>97</v>
      </c>
      <c r="D1" s="21" t="s">
        <v>94</v>
      </c>
      <c r="E1" s="21"/>
      <c r="F1" s="21"/>
      <c r="G1" s="21"/>
      <c r="H1" s="21"/>
      <c r="I1" s="5" t="s">
        <v>618</v>
      </c>
      <c r="J1" s="19" t="s">
        <v>95</v>
      </c>
      <c r="K1" s="2" t="s">
        <v>106</v>
      </c>
      <c r="L1" s="13" t="s">
        <v>107</v>
      </c>
      <c r="M1" s="2" t="s">
        <v>108</v>
      </c>
      <c r="N1" s="13" t="s">
        <v>109</v>
      </c>
      <c r="O1" s="13" t="s">
        <v>110</v>
      </c>
      <c r="P1" s="13" t="s">
        <v>111</v>
      </c>
      <c r="Q1" s="13" t="s">
        <v>112</v>
      </c>
      <c r="R1" s="13" t="s">
        <v>113</v>
      </c>
      <c r="S1" s="13" t="s">
        <v>114</v>
      </c>
      <c r="T1" s="13" t="s">
        <v>115</v>
      </c>
      <c r="U1" s="13" t="s">
        <v>116</v>
      </c>
      <c r="V1" s="13" t="s">
        <v>117</v>
      </c>
      <c r="W1" s="13" t="s">
        <v>118</v>
      </c>
      <c r="X1" s="13" t="s">
        <v>119</v>
      </c>
      <c r="Y1" s="13" t="s">
        <v>120</v>
      </c>
      <c r="Z1" s="13" t="s">
        <v>121</v>
      </c>
      <c r="AA1" s="13" t="s">
        <v>122</v>
      </c>
      <c r="AB1" s="2" t="s">
        <v>123</v>
      </c>
      <c r="AC1" s="21" t="s">
        <v>124</v>
      </c>
      <c r="AD1" s="21"/>
      <c r="AE1" s="12" t="s">
        <v>4180</v>
      </c>
      <c r="AF1" s="12" t="s">
        <v>4181</v>
      </c>
      <c r="AG1" s="13" t="s">
        <v>618</v>
      </c>
      <c r="AH1" s="7" t="s">
        <v>124</v>
      </c>
    </row>
    <row r="2" spans="1:34">
      <c r="A2" s="3" t="s">
        <v>2276</v>
      </c>
      <c r="B2" s="1" t="s">
        <v>77</v>
      </c>
      <c r="D2" s="9" t="s">
        <v>853</v>
      </c>
      <c r="E2" s="9" t="s">
        <v>854</v>
      </c>
      <c r="F2" s="9" t="s">
        <v>91</v>
      </c>
      <c r="G2" s="9" t="s">
        <v>855</v>
      </c>
      <c r="H2" s="9" t="s">
        <v>526</v>
      </c>
      <c r="J2" s="6" t="str">
        <f t="shared" ref="J2:J65" si="0">LEFT(HEX2BIN(LEFT(D2,2),8),6)</f>
        <v>001011</v>
      </c>
      <c r="K2" s="1">
        <f t="shared" ref="K2:K65" si="1">BIN2DEC(MID(HEX2BIN(MID(D2,2,2),8),3,3))</f>
        <v>0</v>
      </c>
      <c r="L2" s="6" t="str">
        <f t="shared" ref="L2:L65" si="2">MID(HEX2BIN(MID(D2,3,2),8),2,5)</f>
        <v>00000</v>
      </c>
      <c r="M2" s="1">
        <f t="shared" ref="M2:M65" si="3">ROUNDDOWN(HEX2DEC(MID(D2,4,3))/8,0)</f>
        <v>0</v>
      </c>
      <c r="N2" s="6" t="str">
        <f t="shared" ref="N2:N65" si="4">MID(HEX2BIN(MID(D2,6,1),4),2,2)</f>
        <v>00</v>
      </c>
      <c r="O2" s="1">
        <f t="shared" ref="O2:O65" si="5">HEX2DEC(MID(D2,7,2))</f>
        <v>8</v>
      </c>
      <c r="P2" s="1">
        <f>IF(HEX2DEC(LEFT(E2,4))&gt;=32768,HEX2DEC(LEFT(E2,4))-65536,HEX2DEC(LEFT(E2,4)))/Codes!$N$2</f>
        <v>5.12</v>
      </c>
      <c r="Q2" s="1">
        <f>IF(HEX2DEC(RIGHT(E2,4))&gt;=32768,HEX2DEC(RIGHT(E2,4))-65536,HEX2DEC(RIGHT(E2,4)))/Codes!$N$2</f>
        <v>0</v>
      </c>
      <c r="R2" s="1">
        <f>IF(HEX2DEC(LEFT(F2,4))&gt;=32768,HEX2DEC(LEFT(F2,4))-65536,HEX2DEC(LEFT(F2,4)))/Codes!$N$2</f>
        <v>0</v>
      </c>
      <c r="S2" s="1">
        <f>IF(HEX2DEC(RIGHT(F2,4))&gt;=32768,HEX2DEC(RIGHT(F2,4))-65536,HEX2DEC(RIGHT(F2,4)))/Codes!$N$2</f>
        <v>0</v>
      </c>
      <c r="T2" s="18">
        <f t="shared" ref="T2:T65" si="6">ROUNDDOWN(HEX2DEC(LEFT(G2,3))/8,0)</f>
        <v>70</v>
      </c>
      <c r="U2" s="1">
        <f t="shared" ref="U2:U65" si="7">ROUNDDOWN(HEX2DEC(MID(G2,3,3))/4,0)-(512*ROUNDDOWN(HEX2DEC(MID(G2,3,1))/8,0))</f>
        <v>70</v>
      </c>
      <c r="V2" s="1">
        <f t="shared" ref="V2:V65" si="8">RIGHT(HEX2BIN(MID(G2,5,1),4),2)*128+HEX2DEC(MID(G2,6,1))*8+LEFT(HEX2BIN(MID(G2,7,1),4),3)</f>
        <v>0</v>
      </c>
      <c r="W2" s="1" t="str">
        <f t="shared" ref="W2:W65" si="9">MID(HEX2BIN(MID(G2,7,2),8),4,3)</f>
        <v>100</v>
      </c>
      <c r="X2" s="1">
        <f t="shared" ref="X2:X65" si="10">BIN2DEC(RIGHT(HEX2BIN(RIGHT(G2,1),4),2))</f>
        <v>3</v>
      </c>
      <c r="Y2" s="1">
        <f t="shared" ref="Y2:Y65" si="11">ROUNDDOWN(HEX2DEC(LEFT(H2,3))/8,0)</f>
        <v>70</v>
      </c>
      <c r="Z2" s="1" t="str">
        <f>VLOOKUP(BIN2DEC(MID(HEX2BIN(MID(H2,3,2),8),2,5)),Codes!$E$1:$F$18,2)</f>
        <v>Normal</v>
      </c>
      <c r="AA2" s="6" t="str">
        <f t="shared" ref="AA2:AA65" si="12">MID(HEX2BIN(MID(H2,4,1),4),3,1)</f>
        <v>0</v>
      </c>
      <c r="AB2" s="1">
        <f t="shared" ref="AB2:AB65" si="13">(MOD(HEX2DEC(MID(H2,4,1)),2))*64+ROUNDDOWN(HEX2DEC(MID(H2,5,2))/4,0)</f>
        <v>0</v>
      </c>
      <c r="AC2" s="1" t="str">
        <f>VLOOKUP(BIN2DEC(RIGHT(HEX2BIN(MID(H2,6,1),4),1)&amp;LEFT(HEX2BIN(MID(H2,7,1),4),1)),Codes!$K$1:$L$5,2)</f>
        <v>L</v>
      </c>
      <c r="AD2" s="1" t="str">
        <f>VLOOKUP(BIN2DEC(RIGHT(HEX2BIN(MID(H2,7,1),4),3)&amp;LEFT(HEX2BIN(MID(H2,8,1),4),2)),Codes!$H$2:$I$33,2)</f>
        <v>Kick</v>
      </c>
      <c r="AE2" s="1" t="str">
        <f t="shared" ref="AE2:AE65" si="14">MID(HEX2BIN(RIGHT(H2,1),4),3,1)</f>
        <v>1</v>
      </c>
      <c r="AF2" s="1" t="str">
        <f t="shared" ref="AF2:AF65" si="15">RIGHT(HEX2BIN(RIGHT(H2,1),4),1)</f>
        <v>1</v>
      </c>
      <c r="AH2" s="6">
        <f t="shared" ref="AH2:AH65" si="16">ROUNDDOWN(HEX2DEC(MID(H2,6,3))/4,0)-(256*ROUNDDOWN(HEX2DEC(MID(H2,6,1))/4,0))</f>
        <v>66</v>
      </c>
    </row>
    <row r="3" spans="1:34">
      <c r="A3" s="3" t="s">
        <v>2277</v>
      </c>
      <c r="B3" s="1" t="s">
        <v>77</v>
      </c>
      <c r="D3" s="9" t="s">
        <v>857</v>
      </c>
      <c r="E3" s="9" t="s">
        <v>232</v>
      </c>
      <c r="F3" s="9" t="s">
        <v>858</v>
      </c>
      <c r="G3" s="9" t="s">
        <v>859</v>
      </c>
      <c r="H3" s="9" t="s">
        <v>860</v>
      </c>
      <c r="J3" s="6" t="str">
        <f t="shared" si="0"/>
        <v>001011</v>
      </c>
      <c r="K3" s="1">
        <f t="shared" si="1"/>
        <v>0</v>
      </c>
      <c r="L3" s="6" t="str">
        <f t="shared" si="2"/>
        <v>00000</v>
      </c>
      <c r="M3" s="1">
        <f t="shared" si="3"/>
        <v>4</v>
      </c>
      <c r="N3" s="6" t="str">
        <f t="shared" si="4"/>
        <v>10</v>
      </c>
      <c r="O3" s="1">
        <f t="shared" si="5"/>
        <v>6</v>
      </c>
      <c r="P3" s="1">
        <f>IF(HEX2DEC(LEFT(E3,4))&gt;=32768,HEX2DEC(LEFT(E3,4))-65536,HEX2DEC(LEFT(E3,4)))/Codes!$N$2</f>
        <v>4.8</v>
      </c>
      <c r="Q3" s="1">
        <f>IF(HEX2DEC(RIGHT(E3,4))&gt;=32768,HEX2DEC(RIGHT(E3,4))-65536,HEX2DEC(RIGHT(E3,4)))/Codes!$N$2</f>
        <v>0</v>
      </c>
      <c r="R3" s="1">
        <f>IF(HEX2DEC(LEFT(F3,4))&gt;=32768,HEX2DEC(LEFT(F3,4))-65536,HEX2DEC(LEFT(F3,4)))/Codes!$N$2</f>
        <v>2.7280000000000002</v>
      </c>
      <c r="S3" s="1">
        <f>IF(HEX2DEC(RIGHT(F3,4))&gt;=32768,HEX2DEC(RIGHT(F3,4))-65536,HEX2DEC(RIGHT(F3,4)))/Codes!$N$2</f>
        <v>0</v>
      </c>
      <c r="T3" s="18">
        <f t="shared" si="6"/>
        <v>361</v>
      </c>
      <c r="U3" s="1">
        <f t="shared" si="7"/>
        <v>100</v>
      </c>
      <c r="V3" s="1">
        <f t="shared" si="8"/>
        <v>0</v>
      </c>
      <c r="W3" s="1" t="str">
        <f t="shared" si="9"/>
        <v>010</v>
      </c>
      <c r="X3" s="1">
        <f t="shared" si="10"/>
        <v>0</v>
      </c>
      <c r="Y3" s="1">
        <f t="shared" si="11"/>
        <v>30</v>
      </c>
      <c r="Z3" s="1" t="str">
        <f>VLOOKUP(BIN2DEC(MID(HEX2BIN(MID(H3,3,2),8),2,5)),Codes!$E$1:$F$18,2)</f>
        <v>Normal</v>
      </c>
      <c r="AA3" s="6" t="str">
        <f t="shared" si="12"/>
        <v>0</v>
      </c>
      <c r="AB3" s="1">
        <f t="shared" si="13"/>
        <v>0</v>
      </c>
      <c r="AC3" s="1" t="str">
        <f>VLOOKUP(BIN2DEC(RIGHT(HEX2BIN(MID(H3,6,1),4),1)&amp;LEFT(HEX2BIN(MID(H3,7,1),4),1)),Codes!$K$1:$L$5,2)</f>
        <v>M</v>
      </c>
      <c r="AD3" s="1" t="str">
        <f>VLOOKUP(BIN2DEC(RIGHT(HEX2BIN(MID(H3,7,1),4),3)&amp;LEFT(HEX2BIN(MID(H3,8,1),4),2)),Codes!$H$2:$I$33,2)</f>
        <v>Punch</v>
      </c>
      <c r="AE3" s="1" t="str">
        <f t="shared" si="14"/>
        <v>1</v>
      </c>
      <c r="AF3" s="1" t="str">
        <f t="shared" si="15"/>
        <v>1</v>
      </c>
      <c r="AH3" s="6">
        <f t="shared" si="16"/>
        <v>33</v>
      </c>
    </row>
    <row r="4" spans="1:34">
      <c r="A4" s="3" t="s">
        <v>2278</v>
      </c>
      <c r="B4" s="1" t="s">
        <v>77</v>
      </c>
      <c r="C4" s="6" t="s">
        <v>2293</v>
      </c>
      <c r="D4" s="9" t="s">
        <v>853</v>
      </c>
      <c r="E4" s="9" t="s">
        <v>232</v>
      </c>
      <c r="F4" s="9" t="s">
        <v>2279</v>
      </c>
      <c r="G4" s="9" t="s">
        <v>2280</v>
      </c>
      <c r="H4" s="9" t="s">
        <v>2281</v>
      </c>
      <c r="J4" s="6" t="str">
        <f t="shared" si="0"/>
        <v>001011</v>
      </c>
      <c r="K4" s="1">
        <f t="shared" si="1"/>
        <v>0</v>
      </c>
      <c r="L4" s="6" t="str">
        <f t="shared" si="2"/>
        <v>00000</v>
      </c>
      <c r="M4" s="1">
        <f t="shared" si="3"/>
        <v>0</v>
      </c>
      <c r="N4" s="6" t="str">
        <f t="shared" si="4"/>
        <v>00</v>
      </c>
      <c r="O4" s="1">
        <f t="shared" si="5"/>
        <v>8</v>
      </c>
      <c r="P4" s="1">
        <f>IF(HEX2DEC(LEFT(E4,4))&gt;=32768,HEX2DEC(LEFT(E4,4))-65536,HEX2DEC(LEFT(E4,4)))/Codes!$N$2</f>
        <v>4.8</v>
      </c>
      <c r="Q4" s="1">
        <f>IF(HEX2DEC(RIGHT(E4,4))&gt;=32768,HEX2DEC(RIGHT(E4,4))-65536,HEX2DEC(RIGHT(E4,4)))/Codes!$N$2</f>
        <v>0</v>
      </c>
      <c r="R4" s="1">
        <f>IF(HEX2DEC(LEFT(F4,4))&gt;=32768,HEX2DEC(LEFT(F4,4))-65536,HEX2DEC(LEFT(F4,4)))/Codes!$N$2</f>
        <v>8</v>
      </c>
      <c r="S4" s="1">
        <f>IF(HEX2DEC(RIGHT(F4,4))&gt;=32768,HEX2DEC(RIGHT(F4,4))-65536,HEX2DEC(RIGHT(F4,4)))/Codes!$N$2</f>
        <v>9.6</v>
      </c>
      <c r="T4" s="18">
        <f t="shared" si="6"/>
        <v>0</v>
      </c>
      <c r="U4" s="1">
        <f t="shared" si="7"/>
        <v>100</v>
      </c>
      <c r="V4" s="1">
        <f t="shared" si="8"/>
        <v>0</v>
      </c>
      <c r="W4" s="1" t="str">
        <f t="shared" si="9"/>
        <v>100</v>
      </c>
      <c r="X4" s="1">
        <f t="shared" si="10"/>
        <v>1</v>
      </c>
      <c r="Y4" s="1">
        <f t="shared" si="11"/>
        <v>0</v>
      </c>
      <c r="Z4" s="1" t="str">
        <f>VLOOKUP(BIN2DEC(MID(HEX2BIN(MID(H4,3,2),8),2,5)),Codes!$E$1:$F$18,2)</f>
        <v>Grab</v>
      </c>
      <c r="AA4" s="6" t="str">
        <f t="shared" si="12"/>
        <v>0</v>
      </c>
      <c r="AB4" s="1">
        <f t="shared" si="13"/>
        <v>0</v>
      </c>
      <c r="AC4" s="1" t="str">
        <f>VLOOKUP(BIN2DEC(RIGHT(HEX2BIN(MID(H4,6,1),4),1)&amp;LEFT(HEX2BIN(MID(H4,7,1),4),1)),Codes!$K$1:$L$5,2)</f>
        <v>S</v>
      </c>
      <c r="AD4" s="1" t="str">
        <f>VLOOKUP(BIN2DEC(RIGHT(HEX2BIN(MID(H4,7,1),4),3)&amp;LEFT(HEX2BIN(MID(H4,8,1),4),2)),Codes!$H$2:$I$33,2)</f>
        <v>Punch</v>
      </c>
      <c r="AE4" s="1" t="str">
        <f t="shared" si="14"/>
        <v>0</v>
      </c>
      <c r="AF4" s="1" t="str">
        <f t="shared" si="15"/>
        <v>1</v>
      </c>
      <c r="AH4" s="6">
        <f t="shared" si="16"/>
        <v>1</v>
      </c>
    </row>
    <row r="5" spans="1:34">
      <c r="A5" s="3" t="s">
        <v>2282</v>
      </c>
      <c r="B5" s="1" t="s">
        <v>77</v>
      </c>
      <c r="C5" s="6" t="s">
        <v>2293</v>
      </c>
      <c r="D5" s="9" t="s">
        <v>2283</v>
      </c>
      <c r="E5" s="9" t="s">
        <v>2284</v>
      </c>
      <c r="F5" s="9" t="s">
        <v>2279</v>
      </c>
      <c r="G5" s="9" t="s">
        <v>2280</v>
      </c>
      <c r="H5" s="9" t="s">
        <v>2285</v>
      </c>
      <c r="J5" s="6" t="str">
        <f t="shared" si="0"/>
        <v>001011</v>
      </c>
      <c r="K5" s="1">
        <f t="shared" si="1"/>
        <v>1</v>
      </c>
      <c r="L5" s="6" t="str">
        <f t="shared" si="2"/>
        <v>00000</v>
      </c>
      <c r="M5" s="1">
        <f t="shared" si="3"/>
        <v>0</v>
      </c>
      <c r="N5" s="6" t="str">
        <f t="shared" si="4"/>
        <v>00</v>
      </c>
      <c r="O5" s="1">
        <f t="shared" si="5"/>
        <v>8</v>
      </c>
      <c r="P5" s="1">
        <f>IF(HEX2DEC(LEFT(E5,4))&gt;=32768,HEX2DEC(LEFT(E5,4))-65536,HEX2DEC(LEFT(E5,4)))/Codes!$N$2</f>
        <v>11.2</v>
      </c>
      <c r="Q5" s="1">
        <f>IF(HEX2DEC(RIGHT(E5,4))&gt;=32768,HEX2DEC(RIGHT(E5,4))-65536,HEX2DEC(RIGHT(E5,4)))/Codes!$N$2</f>
        <v>0</v>
      </c>
      <c r="R5" s="1">
        <f>IF(HEX2DEC(LEFT(F5,4))&gt;=32768,HEX2DEC(LEFT(F5,4))-65536,HEX2DEC(LEFT(F5,4)))/Codes!$N$2</f>
        <v>8</v>
      </c>
      <c r="S5" s="1">
        <f>IF(HEX2DEC(RIGHT(F5,4))&gt;=32768,HEX2DEC(RIGHT(F5,4))-65536,HEX2DEC(RIGHT(F5,4)))/Codes!$N$2</f>
        <v>9.6</v>
      </c>
      <c r="T5" s="18">
        <f t="shared" si="6"/>
        <v>0</v>
      </c>
      <c r="U5" s="1">
        <f t="shared" si="7"/>
        <v>100</v>
      </c>
      <c r="V5" s="1">
        <f t="shared" si="8"/>
        <v>0</v>
      </c>
      <c r="W5" s="1" t="str">
        <f t="shared" si="9"/>
        <v>100</v>
      </c>
      <c r="X5" s="1">
        <f t="shared" si="10"/>
        <v>1</v>
      </c>
      <c r="Y5" s="1">
        <f t="shared" si="11"/>
        <v>0</v>
      </c>
      <c r="Z5" s="1" t="str">
        <f>VLOOKUP(BIN2DEC(MID(HEX2BIN(MID(H5,3,2),8),2,5)),Codes!$E$1:$F$18,2)</f>
        <v>Grab</v>
      </c>
      <c r="AA5" s="6" t="str">
        <f t="shared" si="12"/>
        <v>0</v>
      </c>
      <c r="AB5" s="1">
        <f t="shared" si="13"/>
        <v>0</v>
      </c>
      <c r="AC5" s="1" t="str">
        <f>VLOOKUP(BIN2DEC(RIGHT(HEX2BIN(MID(H5,6,1),4),1)&amp;LEFT(HEX2BIN(MID(H5,7,1),4),1)),Codes!$K$1:$L$5,2)</f>
        <v>S</v>
      </c>
      <c r="AD5" s="1" t="str">
        <f>VLOOKUP(BIN2DEC(RIGHT(HEX2BIN(MID(H5,7,1),4),3)&amp;LEFT(HEX2BIN(MID(H5,8,1),4),2)),Codes!$H$2:$I$33,2)</f>
        <v>Punch</v>
      </c>
      <c r="AE5" s="1" t="str">
        <f t="shared" si="14"/>
        <v>1</v>
      </c>
      <c r="AF5" s="1" t="str">
        <f t="shared" si="15"/>
        <v>0</v>
      </c>
      <c r="AH5" s="6">
        <f t="shared" si="16"/>
        <v>1</v>
      </c>
    </row>
    <row r="6" spans="1:34">
      <c r="A6" s="3" t="s">
        <v>2286</v>
      </c>
      <c r="B6" s="1" t="s">
        <v>77</v>
      </c>
      <c r="C6" s="6" t="s">
        <v>2294</v>
      </c>
      <c r="D6" s="9" t="s">
        <v>1242</v>
      </c>
      <c r="E6" s="9" t="s">
        <v>2287</v>
      </c>
      <c r="F6" s="9" t="s">
        <v>2288</v>
      </c>
      <c r="G6" s="9" t="s">
        <v>2289</v>
      </c>
      <c r="H6" s="9" t="s">
        <v>643</v>
      </c>
      <c r="J6" s="6" t="str">
        <f t="shared" si="0"/>
        <v>001011</v>
      </c>
      <c r="K6" s="1">
        <f t="shared" si="1"/>
        <v>2</v>
      </c>
      <c r="L6" s="6" t="str">
        <f t="shared" si="2"/>
        <v>00000</v>
      </c>
      <c r="M6" s="1">
        <f t="shared" si="3"/>
        <v>0</v>
      </c>
      <c r="N6" s="6" t="str">
        <f t="shared" si="4"/>
        <v>00</v>
      </c>
      <c r="O6" s="1">
        <f t="shared" si="5"/>
        <v>12</v>
      </c>
      <c r="P6" s="1">
        <f>IF(HEX2DEC(LEFT(E6,4))&gt;=32768,HEX2DEC(LEFT(E6,4))-65536,HEX2DEC(LEFT(E6,4)))/Codes!$N$2</f>
        <v>10.4</v>
      </c>
      <c r="Q6" s="1">
        <f>IF(HEX2DEC(RIGHT(E6,4))&gt;=32768,HEX2DEC(RIGHT(E6,4))-65536,HEX2DEC(RIGHT(E6,4)))/Codes!$N$2</f>
        <v>0</v>
      </c>
      <c r="R6" s="1">
        <f>IF(HEX2DEC(LEFT(F6,4))&gt;=32768,HEX2DEC(LEFT(F6,4))-65536,HEX2DEC(LEFT(F6,4)))/Codes!$N$2</f>
        <v>8</v>
      </c>
      <c r="S6" s="1">
        <f>IF(HEX2DEC(RIGHT(F6,4))&gt;=32768,HEX2DEC(RIGHT(F6,4))-65536,HEX2DEC(RIGHT(F6,4)))/Codes!$N$2</f>
        <v>16</v>
      </c>
      <c r="T6" s="18">
        <f t="shared" si="6"/>
        <v>80</v>
      </c>
      <c r="U6" s="1">
        <f t="shared" si="7"/>
        <v>90</v>
      </c>
      <c r="V6" s="1">
        <f t="shared" si="8"/>
        <v>0</v>
      </c>
      <c r="W6" s="1" t="str">
        <f t="shared" si="9"/>
        <v>100</v>
      </c>
      <c r="X6" s="1">
        <f t="shared" si="10"/>
        <v>3</v>
      </c>
      <c r="Y6" s="1">
        <f t="shared" si="11"/>
        <v>80</v>
      </c>
      <c r="Z6" s="1" t="str">
        <f>VLOOKUP(BIN2DEC(MID(HEX2BIN(MID(H6,3,2),8),2,5)),Codes!$E$1:$F$18,2)</f>
        <v>Slash</v>
      </c>
      <c r="AA6" s="6" t="str">
        <f t="shared" si="12"/>
        <v>0</v>
      </c>
      <c r="AB6" s="1">
        <f t="shared" si="13"/>
        <v>0</v>
      </c>
      <c r="AC6" s="1" t="str">
        <f>VLOOKUP(BIN2DEC(RIGHT(HEX2BIN(MID(H6,6,1),4),1)&amp;LEFT(HEX2BIN(MID(H6,7,1),4),1)),Codes!$K$1:$L$5,2)</f>
        <v>L</v>
      </c>
      <c r="AD6" s="1" t="str">
        <f>VLOOKUP(BIN2DEC(RIGHT(HEX2BIN(MID(H6,7,1),4),3)&amp;LEFT(HEX2BIN(MID(H6,8,1),4),2)),Codes!$H$2:$I$33,2)</f>
        <v>Slash</v>
      </c>
      <c r="AE6" s="1" t="str">
        <f t="shared" si="14"/>
        <v>1</v>
      </c>
      <c r="AF6" s="1" t="str">
        <f t="shared" si="15"/>
        <v>1</v>
      </c>
      <c r="AH6" s="6">
        <f t="shared" si="16"/>
        <v>67</v>
      </c>
    </row>
    <row r="7" spans="1:34">
      <c r="A7" s="3" t="s">
        <v>2290</v>
      </c>
      <c r="B7" s="1" t="s">
        <v>77</v>
      </c>
      <c r="C7" s="6" t="s">
        <v>2294</v>
      </c>
      <c r="D7" s="9" t="s">
        <v>2291</v>
      </c>
      <c r="E7" s="9" t="s">
        <v>395</v>
      </c>
      <c r="F7" s="9" t="s">
        <v>2292</v>
      </c>
      <c r="G7" s="9" t="s">
        <v>2289</v>
      </c>
      <c r="H7" s="9" t="s">
        <v>643</v>
      </c>
      <c r="J7" s="6" t="str">
        <f t="shared" si="0"/>
        <v>001011</v>
      </c>
      <c r="K7" s="1">
        <f t="shared" si="1"/>
        <v>3</v>
      </c>
      <c r="L7" s="6" t="str">
        <f t="shared" si="2"/>
        <v>00000</v>
      </c>
      <c r="M7" s="1">
        <f t="shared" si="3"/>
        <v>0</v>
      </c>
      <c r="N7" s="6" t="str">
        <f t="shared" si="4"/>
        <v>00</v>
      </c>
      <c r="O7" s="1">
        <f t="shared" si="5"/>
        <v>10</v>
      </c>
      <c r="P7" s="1">
        <f>IF(HEX2DEC(LEFT(E7,4))&gt;=32768,HEX2DEC(LEFT(E7,4))-65536,HEX2DEC(LEFT(E7,4)))/Codes!$N$2</f>
        <v>5.6</v>
      </c>
      <c r="Q7" s="1">
        <f>IF(HEX2DEC(RIGHT(E7,4))&gt;=32768,HEX2DEC(RIGHT(E7,4))-65536,HEX2DEC(RIGHT(E7,4)))/Codes!$N$2</f>
        <v>0</v>
      </c>
      <c r="R7" s="1">
        <f>IF(HEX2DEC(LEFT(F7,4))&gt;=32768,HEX2DEC(LEFT(F7,4))-65536,HEX2DEC(LEFT(F7,4)))/Codes!$N$2</f>
        <v>4.8</v>
      </c>
      <c r="S7" s="1">
        <f>IF(HEX2DEC(RIGHT(F7,4))&gt;=32768,HEX2DEC(RIGHT(F7,4))-65536,HEX2DEC(RIGHT(F7,4)))/Codes!$N$2</f>
        <v>22.4</v>
      </c>
      <c r="T7" s="18">
        <f t="shared" si="6"/>
        <v>80</v>
      </c>
      <c r="U7" s="1">
        <f t="shared" si="7"/>
        <v>90</v>
      </c>
      <c r="V7" s="1">
        <f t="shared" si="8"/>
        <v>0</v>
      </c>
      <c r="W7" s="1" t="str">
        <f t="shared" si="9"/>
        <v>100</v>
      </c>
      <c r="X7" s="1">
        <f t="shared" si="10"/>
        <v>3</v>
      </c>
      <c r="Y7" s="1">
        <f t="shared" si="11"/>
        <v>80</v>
      </c>
      <c r="Z7" s="1" t="str">
        <f>VLOOKUP(BIN2DEC(MID(HEX2BIN(MID(H7,3,2),8),2,5)),Codes!$E$1:$F$18,2)</f>
        <v>Slash</v>
      </c>
      <c r="AA7" s="6" t="str">
        <f t="shared" si="12"/>
        <v>0</v>
      </c>
      <c r="AB7" s="1">
        <f t="shared" si="13"/>
        <v>0</v>
      </c>
      <c r="AC7" s="1" t="str">
        <f>VLOOKUP(BIN2DEC(RIGHT(HEX2BIN(MID(H7,6,1),4),1)&amp;LEFT(HEX2BIN(MID(H7,7,1),4),1)),Codes!$K$1:$L$5,2)</f>
        <v>L</v>
      </c>
      <c r="AD7" s="1" t="str">
        <f>VLOOKUP(BIN2DEC(RIGHT(HEX2BIN(MID(H7,7,1),4),3)&amp;LEFT(HEX2BIN(MID(H7,8,1),4),2)),Codes!$H$2:$I$33,2)</f>
        <v>Slash</v>
      </c>
      <c r="AE7" s="1" t="str">
        <f t="shared" si="14"/>
        <v>1</v>
      </c>
      <c r="AF7" s="1" t="str">
        <f t="shared" si="15"/>
        <v>1</v>
      </c>
      <c r="AH7" s="6">
        <f t="shared" si="16"/>
        <v>67</v>
      </c>
    </row>
    <row r="8" spans="1:34">
      <c r="A8" s="3" t="s">
        <v>2298</v>
      </c>
      <c r="B8" s="1" t="s">
        <v>77</v>
      </c>
      <c r="C8" s="6" t="s">
        <v>4728</v>
      </c>
      <c r="D8" s="9" t="s">
        <v>2299</v>
      </c>
      <c r="E8" s="9" t="s">
        <v>448</v>
      </c>
      <c r="F8" s="9" t="s">
        <v>2300</v>
      </c>
      <c r="G8" s="9" t="s">
        <v>2301</v>
      </c>
      <c r="H8" s="9" t="s">
        <v>2302</v>
      </c>
      <c r="J8" s="6" t="str">
        <f t="shared" si="0"/>
        <v>001011</v>
      </c>
      <c r="K8" s="1">
        <f t="shared" si="1"/>
        <v>0</v>
      </c>
      <c r="L8" s="6" t="str">
        <f t="shared" si="2"/>
        <v>00010</v>
      </c>
      <c r="M8" s="1">
        <f t="shared" si="3"/>
        <v>311</v>
      </c>
      <c r="N8" s="6" t="str">
        <f t="shared" si="4"/>
        <v>00</v>
      </c>
      <c r="O8" s="1">
        <f t="shared" si="5"/>
        <v>4</v>
      </c>
      <c r="P8" s="1">
        <f>IF(HEX2DEC(LEFT(E8,4))&gt;=32768,HEX2DEC(LEFT(E8,4))-65536,HEX2DEC(LEFT(E8,4)))/Codes!$N$2</f>
        <v>6.4</v>
      </c>
      <c r="Q8" s="1">
        <f>IF(HEX2DEC(RIGHT(E8,4))&gt;=32768,HEX2DEC(RIGHT(E8,4))-65536,HEX2DEC(RIGHT(E8,4)))/Codes!$N$2</f>
        <v>0</v>
      </c>
      <c r="R8" s="1">
        <f>IF(HEX2DEC(LEFT(F8,4))&gt;=32768,HEX2DEC(LEFT(F8,4))-65536,HEX2DEC(LEFT(F8,4)))/Codes!$N$2</f>
        <v>0</v>
      </c>
      <c r="S8" s="1">
        <f>IF(HEX2DEC(RIGHT(F8,4))&gt;=32768,HEX2DEC(RIGHT(F8,4))-65536,HEX2DEC(RIGHT(F8,4)))/Codes!$N$2</f>
        <v>1.6</v>
      </c>
      <c r="T8" s="18">
        <f t="shared" si="6"/>
        <v>80</v>
      </c>
      <c r="U8" s="1">
        <f t="shared" si="7"/>
        <v>0</v>
      </c>
      <c r="V8" s="1">
        <f t="shared" si="8"/>
        <v>0</v>
      </c>
      <c r="W8" s="1" t="str">
        <f t="shared" si="9"/>
        <v>100</v>
      </c>
      <c r="X8" s="1">
        <f t="shared" si="10"/>
        <v>2</v>
      </c>
      <c r="Y8" s="1">
        <f t="shared" si="11"/>
        <v>0</v>
      </c>
      <c r="Z8" s="1" t="str">
        <f>VLOOKUP(BIN2DEC(MID(HEX2BIN(MID(H8,3,2),8),2,5)),Codes!$E$1:$F$18,2)</f>
        <v>Slash</v>
      </c>
      <c r="AA8" s="6" t="str">
        <f t="shared" si="12"/>
        <v>0</v>
      </c>
      <c r="AB8" s="1">
        <f t="shared" si="13"/>
        <v>0</v>
      </c>
      <c r="AC8" s="1" t="str">
        <f>VLOOKUP(BIN2DEC(RIGHT(HEX2BIN(MID(H8,6,1),4),1)&amp;LEFT(HEX2BIN(MID(H8,7,1),4),1)),Codes!$K$1:$L$5,2)</f>
        <v>L</v>
      </c>
      <c r="AD8" s="1" t="str">
        <f>VLOOKUP(BIN2DEC(RIGHT(HEX2BIN(MID(H8,7,1),4),3)&amp;LEFT(HEX2BIN(MID(H8,8,1),4),2)),Codes!$H$2:$I$33,2)</f>
        <v>Slash</v>
      </c>
      <c r="AE8" s="1" t="str">
        <f t="shared" si="14"/>
        <v>1</v>
      </c>
      <c r="AF8" s="1" t="str">
        <f t="shared" si="15"/>
        <v>1</v>
      </c>
      <c r="AH8" s="6">
        <f t="shared" si="16"/>
        <v>67</v>
      </c>
    </row>
    <row r="9" spans="1:34">
      <c r="A9" s="3" t="s">
        <v>2309</v>
      </c>
      <c r="B9" s="1" t="s">
        <v>77</v>
      </c>
      <c r="C9" s="6" t="s">
        <v>4728</v>
      </c>
      <c r="D9" s="9" t="s">
        <v>2310</v>
      </c>
      <c r="E9" s="9" t="s">
        <v>955</v>
      </c>
      <c r="F9" s="9" t="s">
        <v>2311</v>
      </c>
      <c r="G9" s="9" t="s">
        <v>2312</v>
      </c>
      <c r="H9" s="9" t="s">
        <v>2313</v>
      </c>
      <c r="J9" s="6" t="str">
        <f t="shared" si="0"/>
        <v>001011</v>
      </c>
      <c r="K9" s="1">
        <f t="shared" si="1"/>
        <v>0</v>
      </c>
      <c r="L9" s="6" t="str">
        <f t="shared" si="2"/>
        <v>00010</v>
      </c>
      <c r="M9" s="1">
        <f t="shared" si="3"/>
        <v>256</v>
      </c>
      <c r="N9" s="6" t="str">
        <f t="shared" si="4"/>
        <v>00</v>
      </c>
      <c r="O9" s="1">
        <f t="shared" si="5"/>
        <v>4</v>
      </c>
      <c r="P9" s="1">
        <f>IF(HEX2DEC(LEFT(E9,4))&gt;=32768,HEX2DEC(LEFT(E9,4))-65536,HEX2DEC(LEFT(E9,4)))/Codes!$N$2</f>
        <v>8</v>
      </c>
      <c r="Q9" s="1">
        <f>IF(HEX2DEC(RIGHT(E9,4))&gt;=32768,HEX2DEC(RIGHT(E9,4))-65536,HEX2DEC(RIGHT(E9,4)))/Codes!$N$2</f>
        <v>0</v>
      </c>
      <c r="R9" s="1">
        <f>IF(HEX2DEC(LEFT(F9,4))&gt;=32768,HEX2DEC(LEFT(F9,4))-65536,HEX2DEC(LEFT(F9,4)))/Codes!$N$2</f>
        <v>12</v>
      </c>
      <c r="S9" s="1">
        <f>IF(HEX2DEC(RIGHT(F9,4))&gt;=32768,HEX2DEC(RIGHT(F9,4))-65536,HEX2DEC(RIGHT(F9,4)))/Codes!$N$2</f>
        <v>24</v>
      </c>
      <c r="T9" s="18">
        <f t="shared" si="6"/>
        <v>80</v>
      </c>
      <c r="U9" s="1">
        <f t="shared" si="7"/>
        <v>15</v>
      </c>
      <c r="V9" s="1">
        <f t="shared" si="8"/>
        <v>0</v>
      </c>
      <c r="W9" s="1" t="str">
        <f t="shared" si="9"/>
        <v>100</v>
      </c>
      <c r="X9" s="1">
        <f t="shared" si="10"/>
        <v>2</v>
      </c>
      <c r="Y9" s="1">
        <f t="shared" si="11"/>
        <v>140</v>
      </c>
      <c r="Z9" s="1" t="str">
        <f>VLOOKUP(BIN2DEC(MID(HEX2BIN(MID(H9,3,2),8),2,5)),Codes!$E$1:$F$18,2)</f>
        <v>Slash</v>
      </c>
      <c r="AA9" s="6" t="str">
        <f t="shared" si="12"/>
        <v>0</v>
      </c>
      <c r="AB9" s="1">
        <f t="shared" si="13"/>
        <v>0</v>
      </c>
      <c r="AC9" s="1" t="str">
        <f>VLOOKUP(BIN2DEC(RIGHT(HEX2BIN(MID(H9,6,1),4),1)&amp;LEFT(HEX2BIN(MID(H9,7,1),4),1)),Codes!$K$1:$L$5,2)</f>
        <v>L</v>
      </c>
      <c r="AD9" s="1" t="str">
        <f>VLOOKUP(BIN2DEC(RIGHT(HEX2BIN(MID(H9,7,1),4),3)&amp;LEFT(HEX2BIN(MID(H9,8,1),4),2)),Codes!$H$2:$I$33,2)</f>
        <v>Slash</v>
      </c>
      <c r="AE9" s="1" t="str">
        <f t="shared" si="14"/>
        <v>1</v>
      </c>
      <c r="AF9" s="1" t="str">
        <f t="shared" si="15"/>
        <v>1</v>
      </c>
      <c r="AH9" s="6">
        <f t="shared" si="16"/>
        <v>67</v>
      </c>
    </row>
    <row r="10" spans="1:34">
      <c r="A10" s="3" t="s">
        <v>2321</v>
      </c>
      <c r="B10" s="1" t="s">
        <v>77</v>
      </c>
      <c r="C10" s="6" t="s">
        <v>2358</v>
      </c>
      <c r="D10" s="9" t="s">
        <v>2322</v>
      </c>
      <c r="E10" s="9" t="s">
        <v>2323</v>
      </c>
      <c r="F10" s="9" t="s">
        <v>955</v>
      </c>
      <c r="G10" s="9" t="s">
        <v>218</v>
      </c>
      <c r="H10" s="9" t="s">
        <v>2324</v>
      </c>
      <c r="J10" s="6" t="str">
        <f t="shared" si="0"/>
        <v>001011</v>
      </c>
      <c r="K10" s="1">
        <f t="shared" si="1"/>
        <v>0</v>
      </c>
      <c r="L10" s="6" t="str">
        <f t="shared" si="2"/>
        <v>00000</v>
      </c>
      <c r="M10" s="1">
        <f t="shared" si="3"/>
        <v>0</v>
      </c>
      <c r="N10" s="6" t="str">
        <f t="shared" si="4"/>
        <v>00</v>
      </c>
      <c r="O10" s="1">
        <f t="shared" si="5"/>
        <v>15</v>
      </c>
      <c r="P10" s="1">
        <f>IF(HEX2DEC(LEFT(E10,4))&gt;=32768,HEX2DEC(LEFT(E10,4))-65536,HEX2DEC(LEFT(E10,4)))/Codes!$N$2</f>
        <v>20</v>
      </c>
      <c r="Q10" s="1">
        <f>IF(HEX2DEC(RIGHT(E10,4))&gt;=32768,HEX2DEC(RIGHT(E10,4))-65536,HEX2DEC(RIGHT(E10,4)))/Codes!$N$2</f>
        <v>0</v>
      </c>
      <c r="R10" s="1">
        <f>IF(HEX2DEC(LEFT(F10,4))&gt;=32768,HEX2DEC(LEFT(F10,4))-65536,HEX2DEC(LEFT(F10,4)))/Codes!$N$2</f>
        <v>8</v>
      </c>
      <c r="S10" s="1">
        <f>IF(HEX2DEC(RIGHT(F10,4))&gt;=32768,HEX2DEC(RIGHT(F10,4))-65536,HEX2DEC(RIGHT(F10,4)))/Codes!$N$2</f>
        <v>0</v>
      </c>
      <c r="T10" s="18">
        <f t="shared" si="6"/>
        <v>80</v>
      </c>
      <c r="U10" s="1">
        <f t="shared" si="7"/>
        <v>60</v>
      </c>
      <c r="V10" s="1">
        <f t="shared" si="8"/>
        <v>0</v>
      </c>
      <c r="W10" s="1" t="str">
        <f t="shared" si="9"/>
        <v>100</v>
      </c>
      <c r="X10" s="1">
        <f t="shared" si="10"/>
        <v>3</v>
      </c>
      <c r="Y10" s="1">
        <f t="shared" si="11"/>
        <v>80</v>
      </c>
      <c r="Z10" s="1" t="str">
        <f>VLOOKUP(BIN2DEC(MID(HEX2BIN(MID(H10,3,2),8),2,5)),Codes!$E$1:$F$18,2)</f>
        <v>Normal</v>
      </c>
      <c r="AA10" s="6" t="str">
        <f t="shared" si="12"/>
        <v>0</v>
      </c>
      <c r="AB10" s="1">
        <f t="shared" si="13"/>
        <v>3</v>
      </c>
      <c r="AC10" s="1" t="str">
        <f>VLOOKUP(BIN2DEC(RIGHT(HEX2BIN(MID(H10,6,1),4),1)&amp;LEFT(HEX2BIN(MID(H10,7,1),4),1)),Codes!$K$1:$L$5,2)</f>
        <v>L</v>
      </c>
      <c r="AD10" s="1" t="str">
        <f>VLOOKUP(BIN2DEC(RIGHT(HEX2BIN(MID(H10,7,1),4),3)&amp;LEFT(HEX2BIN(MID(H10,8,1),4),2)),Codes!$H$2:$I$33,2)</f>
        <v>Paper</v>
      </c>
      <c r="AE10" s="1" t="str">
        <f t="shared" si="14"/>
        <v>1</v>
      </c>
      <c r="AF10" s="1" t="str">
        <f t="shared" si="15"/>
        <v>1</v>
      </c>
      <c r="AH10" s="6">
        <f t="shared" si="16"/>
        <v>70</v>
      </c>
    </row>
    <row r="11" spans="1:34">
      <c r="A11" s="3" t="s">
        <v>2325</v>
      </c>
      <c r="B11" s="1" t="s">
        <v>77</v>
      </c>
      <c r="C11" s="6" t="s">
        <v>2358</v>
      </c>
      <c r="D11" s="9" t="s">
        <v>2326</v>
      </c>
      <c r="E11" s="9" t="s">
        <v>2327</v>
      </c>
      <c r="F11" s="9" t="s">
        <v>2328</v>
      </c>
      <c r="G11" s="9" t="s">
        <v>218</v>
      </c>
      <c r="H11" s="9" t="s">
        <v>2324</v>
      </c>
      <c r="J11" s="6" t="str">
        <f t="shared" si="0"/>
        <v>001011</v>
      </c>
      <c r="K11" s="1">
        <f t="shared" si="1"/>
        <v>0</v>
      </c>
      <c r="L11" s="6" t="str">
        <f t="shared" si="2"/>
        <v>00000</v>
      </c>
      <c r="M11" s="1">
        <f t="shared" si="3"/>
        <v>30</v>
      </c>
      <c r="N11" s="6" t="str">
        <f t="shared" si="4"/>
        <v>00</v>
      </c>
      <c r="O11" s="1">
        <f t="shared" si="5"/>
        <v>13</v>
      </c>
      <c r="P11" s="1">
        <f>IF(HEX2DEC(LEFT(E11,4))&gt;=32768,HEX2DEC(LEFT(E11,4))-65536,HEX2DEC(LEFT(E11,4)))/Codes!$N$2</f>
        <v>16</v>
      </c>
      <c r="Q11" s="1">
        <f>IF(HEX2DEC(RIGHT(E11,4))&gt;=32768,HEX2DEC(RIGHT(E11,4))-65536,HEX2DEC(RIGHT(E11,4)))/Codes!$N$2</f>
        <v>0</v>
      </c>
      <c r="R11" s="1">
        <f>IF(HEX2DEC(LEFT(F11,4))&gt;=32768,HEX2DEC(LEFT(F11,4))-65536,HEX2DEC(LEFT(F11,4)))/Codes!$N$2</f>
        <v>4</v>
      </c>
      <c r="S11" s="1">
        <f>IF(HEX2DEC(RIGHT(F11,4))&gt;=32768,HEX2DEC(RIGHT(F11,4))-65536,HEX2DEC(RIGHT(F11,4)))/Codes!$N$2</f>
        <v>-2</v>
      </c>
      <c r="T11" s="18">
        <f t="shared" si="6"/>
        <v>80</v>
      </c>
      <c r="U11" s="1">
        <f t="shared" si="7"/>
        <v>60</v>
      </c>
      <c r="V11" s="1">
        <f t="shared" si="8"/>
        <v>0</v>
      </c>
      <c r="W11" s="1" t="str">
        <f t="shared" si="9"/>
        <v>100</v>
      </c>
      <c r="X11" s="1">
        <f t="shared" si="10"/>
        <v>3</v>
      </c>
      <c r="Y11" s="1">
        <f t="shared" si="11"/>
        <v>80</v>
      </c>
      <c r="Z11" s="1" t="str">
        <f>VLOOKUP(BIN2DEC(MID(HEX2BIN(MID(H11,3,2),8),2,5)),Codes!$E$1:$F$18,2)</f>
        <v>Normal</v>
      </c>
      <c r="AA11" s="6" t="str">
        <f t="shared" si="12"/>
        <v>0</v>
      </c>
      <c r="AB11" s="1">
        <f t="shared" si="13"/>
        <v>3</v>
      </c>
      <c r="AC11" s="1" t="str">
        <f>VLOOKUP(BIN2DEC(RIGHT(HEX2BIN(MID(H11,6,1),4),1)&amp;LEFT(HEX2BIN(MID(H11,7,1),4),1)),Codes!$K$1:$L$5,2)</f>
        <v>L</v>
      </c>
      <c r="AD11" s="1" t="str">
        <f>VLOOKUP(BIN2DEC(RIGHT(HEX2BIN(MID(H11,7,1),4),3)&amp;LEFT(HEX2BIN(MID(H11,8,1),4),2)),Codes!$H$2:$I$33,2)</f>
        <v>Paper</v>
      </c>
      <c r="AE11" s="1" t="str">
        <f t="shared" si="14"/>
        <v>1</v>
      </c>
      <c r="AF11" s="1" t="str">
        <f t="shared" si="15"/>
        <v>1</v>
      </c>
      <c r="AH11" s="6">
        <f t="shared" si="16"/>
        <v>70</v>
      </c>
    </row>
    <row r="12" spans="1:34">
      <c r="A12" s="3" t="s">
        <v>2329</v>
      </c>
      <c r="B12" s="1" t="s">
        <v>77</v>
      </c>
      <c r="C12" s="6" t="s">
        <v>2359</v>
      </c>
      <c r="D12" s="9" t="s">
        <v>1559</v>
      </c>
      <c r="E12" s="9" t="s">
        <v>2323</v>
      </c>
      <c r="F12" s="9" t="s">
        <v>955</v>
      </c>
      <c r="G12" s="9" t="s">
        <v>301</v>
      </c>
      <c r="H12" s="9" t="s">
        <v>797</v>
      </c>
      <c r="J12" s="6" t="str">
        <f t="shared" si="0"/>
        <v>001011</v>
      </c>
      <c r="K12" s="1">
        <f t="shared" si="1"/>
        <v>0</v>
      </c>
      <c r="L12" s="6" t="str">
        <f t="shared" si="2"/>
        <v>00000</v>
      </c>
      <c r="M12" s="1">
        <f t="shared" si="3"/>
        <v>0</v>
      </c>
      <c r="N12" s="6" t="str">
        <f t="shared" si="4"/>
        <v>00</v>
      </c>
      <c r="O12" s="1">
        <f t="shared" si="5"/>
        <v>5</v>
      </c>
      <c r="P12" s="1">
        <f>IF(HEX2DEC(LEFT(E12,4))&gt;=32768,HEX2DEC(LEFT(E12,4))-65536,HEX2DEC(LEFT(E12,4)))/Codes!$N$2</f>
        <v>20</v>
      </c>
      <c r="Q12" s="1">
        <f>IF(HEX2DEC(RIGHT(E12,4))&gt;=32768,HEX2DEC(RIGHT(E12,4))-65536,HEX2DEC(RIGHT(E12,4)))/Codes!$N$2</f>
        <v>0</v>
      </c>
      <c r="R12" s="1">
        <f>IF(HEX2DEC(LEFT(F12,4))&gt;=32768,HEX2DEC(LEFT(F12,4))-65536,HEX2DEC(LEFT(F12,4)))/Codes!$N$2</f>
        <v>8</v>
      </c>
      <c r="S12" s="1">
        <f>IF(HEX2DEC(RIGHT(F12,4))&gt;=32768,HEX2DEC(RIGHT(F12,4))-65536,HEX2DEC(RIGHT(F12,4)))/Codes!$N$2</f>
        <v>0</v>
      </c>
      <c r="T12" s="18">
        <f t="shared" si="6"/>
        <v>361</v>
      </c>
      <c r="U12" s="1">
        <f t="shared" si="7"/>
        <v>90</v>
      </c>
      <c r="V12" s="1">
        <f t="shared" si="8"/>
        <v>0</v>
      </c>
      <c r="W12" s="1" t="str">
        <f t="shared" si="9"/>
        <v>100</v>
      </c>
      <c r="X12" s="1">
        <f t="shared" si="10"/>
        <v>3</v>
      </c>
      <c r="Y12" s="1">
        <f t="shared" si="11"/>
        <v>70</v>
      </c>
      <c r="Z12" s="1" t="str">
        <f>VLOOKUP(BIN2DEC(MID(HEX2BIN(MID(H12,3,2),8),2,5)),Codes!$E$1:$F$18,2)</f>
        <v>Slash</v>
      </c>
      <c r="AA12" s="6" t="str">
        <f t="shared" si="12"/>
        <v>0</v>
      </c>
      <c r="AB12" s="1">
        <f t="shared" si="13"/>
        <v>0</v>
      </c>
      <c r="AC12" s="1" t="str">
        <f>VLOOKUP(BIN2DEC(RIGHT(HEX2BIN(MID(H12,6,1),4),1)&amp;LEFT(HEX2BIN(MID(H12,7,1),4),1)),Codes!$K$1:$L$5,2)</f>
        <v>M</v>
      </c>
      <c r="AD12" s="1" t="str">
        <f>VLOOKUP(BIN2DEC(RIGHT(HEX2BIN(MID(H12,7,1),4),3)&amp;LEFT(HEX2BIN(MID(H12,8,1),4),2)),Codes!$H$2:$I$33,2)</f>
        <v>Slash</v>
      </c>
      <c r="AE12" s="1" t="str">
        <f t="shared" si="14"/>
        <v>1</v>
      </c>
      <c r="AF12" s="1" t="str">
        <f t="shared" si="15"/>
        <v>1</v>
      </c>
      <c r="AH12" s="6">
        <f t="shared" si="16"/>
        <v>35</v>
      </c>
    </row>
    <row r="13" spans="1:34">
      <c r="A13" s="3" t="s">
        <v>2330</v>
      </c>
      <c r="B13" s="1" t="s">
        <v>77</v>
      </c>
      <c r="C13" s="6" t="s">
        <v>2359</v>
      </c>
      <c r="D13" s="9" t="s">
        <v>2331</v>
      </c>
      <c r="E13" s="9" t="s">
        <v>2332</v>
      </c>
      <c r="F13" s="9" t="s">
        <v>2333</v>
      </c>
      <c r="G13" s="9" t="s">
        <v>301</v>
      </c>
      <c r="H13" s="9" t="s">
        <v>797</v>
      </c>
      <c r="J13" s="6" t="str">
        <f t="shared" si="0"/>
        <v>001011</v>
      </c>
      <c r="K13" s="1">
        <f t="shared" si="1"/>
        <v>1</v>
      </c>
      <c r="L13" s="6" t="str">
        <f t="shared" si="2"/>
        <v>00000</v>
      </c>
      <c r="M13" s="1">
        <f t="shared" si="3"/>
        <v>0</v>
      </c>
      <c r="N13" s="6" t="str">
        <f t="shared" si="4"/>
        <v>00</v>
      </c>
      <c r="O13" s="1">
        <f t="shared" si="5"/>
        <v>5</v>
      </c>
      <c r="P13" s="1">
        <f>IF(HEX2DEC(LEFT(E13,4))&gt;=32768,HEX2DEC(LEFT(E13,4))-65536,HEX2DEC(LEFT(E13,4)))/Codes!$N$2</f>
        <v>12</v>
      </c>
      <c r="Q13" s="1">
        <f>IF(HEX2DEC(RIGHT(E13,4))&gt;=32768,HEX2DEC(RIGHT(E13,4))-65536,HEX2DEC(RIGHT(E13,4)))/Codes!$N$2</f>
        <v>0</v>
      </c>
      <c r="R13" s="1">
        <f>IF(HEX2DEC(LEFT(F13,4))&gt;=32768,HEX2DEC(LEFT(F13,4))-65536,HEX2DEC(LEFT(F13,4)))/Codes!$N$2</f>
        <v>7.6</v>
      </c>
      <c r="S13" s="1">
        <f>IF(HEX2DEC(RIGHT(F13,4))&gt;=32768,HEX2DEC(RIGHT(F13,4))-65536,HEX2DEC(RIGHT(F13,4)))/Codes!$N$2</f>
        <v>-8</v>
      </c>
      <c r="T13" s="18">
        <f t="shared" si="6"/>
        <v>361</v>
      </c>
      <c r="U13" s="1">
        <f t="shared" si="7"/>
        <v>90</v>
      </c>
      <c r="V13" s="1">
        <f t="shared" si="8"/>
        <v>0</v>
      </c>
      <c r="W13" s="1" t="str">
        <f t="shared" si="9"/>
        <v>100</v>
      </c>
      <c r="X13" s="1">
        <f t="shared" si="10"/>
        <v>3</v>
      </c>
      <c r="Y13" s="1">
        <f t="shared" si="11"/>
        <v>70</v>
      </c>
      <c r="Z13" s="1" t="str">
        <f>VLOOKUP(BIN2DEC(MID(HEX2BIN(MID(H13,3,2),8),2,5)),Codes!$E$1:$F$18,2)</f>
        <v>Slash</v>
      </c>
      <c r="AA13" s="6" t="str">
        <f t="shared" si="12"/>
        <v>0</v>
      </c>
      <c r="AB13" s="1">
        <f t="shared" si="13"/>
        <v>0</v>
      </c>
      <c r="AC13" s="1" t="str">
        <f>VLOOKUP(BIN2DEC(RIGHT(HEX2BIN(MID(H13,6,1),4),1)&amp;LEFT(HEX2BIN(MID(H13,7,1),4),1)),Codes!$K$1:$L$5,2)</f>
        <v>M</v>
      </c>
      <c r="AD13" s="1" t="str">
        <f>VLOOKUP(BIN2DEC(RIGHT(HEX2BIN(MID(H13,7,1),4),3)&amp;LEFT(HEX2BIN(MID(H13,8,1),4),2)),Codes!$H$2:$I$33,2)</f>
        <v>Slash</v>
      </c>
      <c r="AE13" s="1" t="str">
        <f t="shared" si="14"/>
        <v>1</v>
      </c>
      <c r="AF13" s="1" t="str">
        <f t="shared" si="15"/>
        <v>1</v>
      </c>
      <c r="AH13" s="6">
        <f t="shared" si="16"/>
        <v>35</v>
      </c>
    </row>
    <row r="14" spans="1:34">
      <c r="A14" s="3" t="s">
        <v>2334</v>
      </c>
      <c r="B14" s="1" t="s">
        <v>77</v>
      </c>
      <c r="C14" s="6" t="s">
        <v>2359</v>
      </c>
      <c r="D14" s="9" t="s">
        <v>2335</v>
      </c>
      <c r="E14" s="9" t="s">
        <v>2327</v>
      </c>
      <c r="F14" s="9" t="s">
        <v>2328</v>
      </c>
      <c r="G14" s="9" t="s">
        <v>301</v>
      </c>
      <c r="H14" s="9" t="s">
        <v>797</v>
      </c>
      <c r="J14" s="6" t="str">
        <f t="shared" si="0"/>
        <v>001011</v>
      </c>
      <c r="K14" s="1">
        <f t="shared" si="1"/>
        <v>2</v>
      </c>
      <c r="L14" s="6" t="str">
        <f t="shared" si="2"/>
        <v>00000</v>
      </c>
      <c r="M14" s="1">
        <f t="shared" si="3"/>
        <v>30</v>
      </c>
      <c r="N14" s="6" t="str">
        <f t="shared" si="4"/>
        <v>00</v>
      </c>
      <c r="O14" s="1">
        <f t="shared" si="5"/>
        <v>5</v>
      </c>
      <c r="P14" s="1">
        <f>IF(HEX2DEC(LEFT(E14,4))&gt;=32768,HEX2DEC(LEFT(E14,4))-65536,HEX2DEC(LEFT(E14,4)))/Codes!$N$2</f>
        <v>16</v>
      </c>
      <c r="Q14" s="1">
        <f>IF(HEX2DEC(RIGHT(E14,4))&gt;=32768,HEX2DEC(RIGHT(E14,4))-65536,HEX2DEC(RIGHT(E14,4)))/Codes!$N$2</f>
        <v>0</v>
      </c>
      <c r="R14" s="1">
        <f>IF(HEX2DEC(LEFT(F14,4))&gt;=32768,HEX2DEC(LEFT(F14,4))-65536,HEX2DEC(LEFT(F14,4)))/Codes!$N$2</f>
        <v>4</v>
      </c>
      <c r="S14" s="1">
        <f>IF(HEX2DEC(RIGHT(F14,4))&gt;=32768,HEX2DEC(RIGHT(F14,4))-65536,HEX2DEC(RIGHT(F14,4)))/Codes!$N$2</f>
        <v>-2</v>
      </c>
      <c r="T14" s="18">
        <f t="shared" si="6"/>
        <v>361</v>
      </c>
      <c r="U14" s="1">
        <f t="shared" si="7"/>
        <v>90</v>
      </c>
      <c r="V14" s="1">
        <f t="shared" si="8"/>
        <v>0</v>
      </c>
      <c r="W14" s="1" t="str">
        <f t="shared" si="9"/>
        <v>100</v>
      </c>
      <c r="X14" s="1">
        <f t="shared" si="10"/>
        <v>3</v>
      </c>
      <c r="Y14" s="1">
        <f t="shared" si="11"/>
        <v>70</v>
      </c>
      <c r="Z14" s="1" t="str">
        <f>VLOOKUP(BIN2DEC(MID(HEX2BIN(MID(H14,3,2),8),2,5)),Codes!$E$1:$F$18,2)</f>
        <v>Slash</v>
      </c>
      <c r="AA14" s="6" t="str">
        <f t="shared" si="12"/>
        <v>0</v>
      </c>
      <c r="AB14" s="1">
        <f t="shared" si="13"/>
        <v>0</v>
      </c>
      <c r="AC14" s="1" t="str">
        <f>VLOOKUP(BIN2DEC(RIGHT(HEX2BIN(MID(H14,6,1),4),1)&amp;LEFT(HEX2BIN(MID(H14,7,1),4),1)),Codes!$K$1:$L$5,2)</f>
        <v>M</v>
      </c>
      <c r="AD14" s="1" t="str">
        <f>VLOOKUP(BIN2DEC(RIGHT(HEX2BIN(MID(H14,7,1),4),3)&amp;LEFT(HEX2BIN(MID(H14,8,1),4),2)),Codes!$H$2:$I$33,2)</f>
        <v>Slash</v>
      </c>
      <c r="AE14" s="1" t="str">
        <f t="shared" si="14"/>
        <v>1</v>
      </c>
      <c r="AF14" s="1" t="str">
        <f t="shared" si="15"/>
        <v>1</v>
      </c>
      <c r="AH14" s="6">
        <f t="shared" si="16"/>
        <v>35</v>
      </c>
    </row>
    <row r="15" spans="1:34">
      <c r="A15" s="3" t="s">
        <v>2336</v>
      </c>
      <c r="B15" s="1" t="s">
        <v>77</v>
      </c>
      <c r="C15" s="6" t="s">
        <v>2360</v>
      </c>
      <c r="D15" s="9" t="s">
        <v>270</v>
      </c>
      <c r="E15" s="9" t="s">
        <v>2323</v>
      </c>
      <c r="F15" s="9" t="s">
        <v>955</v>
      </c>
      <c r="G15" s="9" t="s">
        <v>208</v>
      </c>
      <c r="H15" s="9" t="s">
        <v>2337</v>
      </c>
      <c r="J15" s="6" t="str">
        <f t="shared" si="0"/>
        <v>001011</v>
      </c>
      <c r="K15" s="1">
        <f t="shared" si="1"/>
        <v>0</v>
      </c>
      <c r="L15" s="6" t="str">
        <f t="shared" si="2"/>
        <v>00000</v>
      </c>
      <c r="M15" s="1">
        <f t="shared" si="3"/>
        <v>0</v>
      </c>
      <c r="N15" s="6" t="str">
        <f t="shared" si="4"/>
        <v>00</v>
      </c>
      <c r="O15" s="1">
        <f t="shared" si="5"/>
        <v>3</v>
      </c>
      <c r="P15" s="1">
        <f>IF(HEX2DEC(LEFT(E15,4))&gt;=32768,HEX2DEC(LEFT(E15,4))-65536,HEX2DEC(LEFT(E15,4)))/Codes!$N$2</f>
        <v>20</v>
      </c>
      <c r="Q15" s="1">
        <f>IF(HEX2DEC(RIGHT(E15,4))&gt;=32768,HEX2DEC(RIGHT(E15,4))-65536,HEX2DEC(RIGHT(E15,4)))/Codes!$N$2</f>
        <v>0</v>
      </c>
      <c r="R15" s="1">
        <f>IF(HEX2DEC(LEFT(F15,4))&gt;=32768,HEX2DEC(LEFT(F15,4))-65536,HEX2DEC(LEFT(F15,4)))/Codes!$N$2</f>
        <v>8</v>
      </c>
      <c r="S15" s="1">
        <f>IF(HEX2DEC(RIGHT(F15,4))&gt;=32768,HEX2DEC(RIGHT(F15,4))-65536,HEX2DEC(RIGHT(F15,4)))/Codes!$N$2</f>
        <v>0</v>
      </c>
      <c r="T15" s="18">
        <f t="shared" si="6"/>
        <v>361</v>
      </c>
      <c r="U15" s="1">
        <f t="shared" si="7"/>
        <v>70</v>
      </c>
      <c r="V15" s="1">
        <f t="shared" si="8"/>
        <v>0</v>
      </c>
      <c r="W15" s="1" t="str">
        <f t="shared" si="9"/>
        <v>100</v>
      </c>
      <c r="X15" s="1">
        <f t="shared" si="10"/>
        <v>3</v>
      </c>
      <c r="Y15" s="1">
        <f t="shared" si="11"/>
        <v>50</v>
      </c>
      <c r="Z15" s="1" t="str">
        <f>VLOOKUP(BIN2DEC(MID(HEX2BIN(MID(H15,3,2),8),2,5)),Codes!$E$1:$F$18,2)</f>
        <v>Slash</v>
      </c>
      <c r="AA15" s="6" t="str">
        <f t="shared" si="12"/>
        <v>0</v>
      </c>
      <c r="AB15" s="1">
        <f t="shared" si="13"/>
        <v>0</v>
      </c>
      <c r="AC15" s="1" t="str">
        <f>VLOOKUP(BIN2DEC(RIGHT(HEX2BIN(MID(H15,6,1),4),1)&amp;LEFT(HEX2BIN(MID(H15,7,1),4),1)),Codes!$K$1:$L$5,2)</f>
        <v>S</v>
      </c>
      <c r="AD15" s="1" t="str">
        <f>VLOOKUP(BIN2DEC(RIGHT(HEX2BIN(MID(H15,7,1),4),3)&amp;LEFT(HEX2BIN(MID(H15,8,1),4),2)),Codes!$H$2:$I$33,2)</f>
        <v>Slash</v>
      </c>
      <c r="AE15" s="1" t="str">
        <f t="shared" si="14"/>
        <v>1</v>
      </c>
      <c r="AF15" s="1" t="str">
        <f t="shared" si="15"/>
        <v>1</v>
      </c>
      <c r="AH15" s="6">
        <f t="shared" si="16"/>
        <v>3</v>
      </c>
    </row>
    <row r="16" spans="1:34">
      <c r="A16" s="3" t="s">
        <v>2338</v>
      </c>
      <c r="B16" s="1" t="s">
        <v>77</v>
      </c>
      <c r="C16" s="6" t="s">
        <v>2360</v>
      </c>
      <c r="D16" s="9" t="s">
        <v>273</v>
      </c>
      <c r="E16" s="9" t="s">
        <v>2332</v>
      </c>
      <c r="F16" s="9" t="s">
        <v>2333</v>
      </c>
      <c r="G16" s="9" t="s">
        <v>208</v>
      </c>
      <c r="H16" s="9" t="s">
        <v>2337</v>
      </c>
      <c r="J16" s="6" t="str">
        <f t="shared" si="0"/>
        <v>001011</v>
      </c>
      <c r="K16" s="1">
        <f t="shared" si="1"/>
        <v>1</v>
      </c>
      <c r="L16" s="6" t="str">
        <f t="shared" si="2"/>
        <v>00000</v>
      </c>
      <c r="M16" s="1">
        <f t="shared" si="3"/>
        <v>0</v>
      </c>
      <c r="N16" s="6" t="str">
        <f t="shared" si="4"/>
        <v>00</v>
      </c>
      <c r="O16" s="1">
        <f t="shared" si="5"/>
        <v>3</v>
      </c>
      <c r="P16" s="1">
        <f>IF(HEX2DEC(LEFT(E16,4))&gt;=32768,HEX2DEC(LEFT(E16,4))-65536,HEX2DEC(LEFT(E16,4)))/Codes!$N$2</f>
        <v>12</v>
      </c>
      <c r="Q16" s="1">
        <f>IF(HEX2DEC(RIGHT(E16,4))&gt;=32768,HEX2DEC(RIGHT(E16,4))-65536,HEX2DEC(RIGHT(E16,4)))/Codes!$N$2</f>
        <v>0</v>
      </c>
      <c r="R16" s="1">
        <f>IF(HEX2DEC(LEFT(F16,4))&gt;=32768,HEX2DEC(LEFT(F16,4))-65536,HEX2DEC(LEFT(F16,4)))/Codes!$N$2</f>
        <v>7.6</v>
      </c>
      <c r="S16" s="1">
        <f>IF(HEX2DEC(RIGHT(F16,4))&gt;=32768,HEX2DEC(RIGHT(F16,4))-65536,HEX2DEC(RIGHT(F16,4)))/Codes!$N$2</f>
        <v>-8</v>
      </c>
      <c r="T16" s="18">
        <f t="shared" si="6"/>
        <v>361</v>
      </c>
      <c r="U16" s="1">
        <f t="shared" si="7"/>
        <v>70</v>
      </c>
      <c r="V16" s="1">
        <f t="shared" si="8"/>
        <v>0</v>
      </c>
      <c r="W16" s="1" t="str">
        <f t="shared" si="9"/>
        <v>100</v>
      </c>
      <c r="X16" s="1">
        <f t="shared" si="10"/>
        <v>3</v>
      </c>
      <c r="Y16" s="1">
        <f t="shared" si="11"/>
        <v>50</v>
      </c>
      <c r="Z16" s="1" t="str">
        <f>VLOOKUP(BIN2DEC(MID(HEX2BIN(MID(H16,3,2),8),2,5)),Codes!$E$1:$F$18,2)</f>
        <v>Slash</v>
      </c>
      <c r="AA16" s="6" t="str">
        <f t="shared" si="12"/>
        <v>0</v>
      </c>
      <c r="AB16" s="1">
        <f t="shared" si="13"/>
        <v>0</v>
      </c>
      <c r="AC16" s="1" t="str">
        <f>VLOOKUP(BIN2DEC(RIGHT(HEX2BIN(MID(H16,6,1),4),1)&amp;LEFT(HEX2BIN(MID(H16,7,1),4),1)),Codes!$K$1:$L$5,2)</f>
        <v>S</v>
      </c>
      <c r="AD16" s="1" t="str">
        <f>VLOOKUP(BIN2DEC(RIGHT(HEX2BIN(MID(H16,7,1),4),3)&amp;LEFT(HEX2BIN(MID(H16,8,1),4),2)),Codes!$H$2:$I$33,2)</f>
        <v>Slash</v>
      </c>
      <c r="AE16" s="1" t="str">
        <f t="shared" si="14"/>
        <v>1</v>
      </c>
      <c r="AF16" s="1" t="str">
        <f t="shared" si="15"/>
        <v>1</v>
      </c>
      <c r="AH16" s="6">
        <f t="shared" si="16"/>
        <v>3</v>
      </c>
    </row>
    <row r="17" spans="1:34">
      <c r="A17" s="3" t="s">
        <v>2339</v>
      </c>
      <c r="B17" s="1" t="s">
        <v>77</v>
      </c>
      <c r="C17" s="6" t="s">
        <v>2360</v>
      </c>
      <c r="D17" s="9" t="s">
        <v>2340</v>
      </c>
      <c r="E17" s="9" t="s">
        <v>2327</v>
      </c>
      <c r="F17" s="9" t="s">
        <v>2328</v>
      </c>
      <c r="G17" s="9" t="s">
        <v>301</v>
      </c>
      <c r="H17" s="9" t="s">
        <v>797</v>
      </c>
      <c r="J17" s="6" t="str">
        <f t="shared" si="0"/>
        <v>001011</v>
      </c>
      <c r="K17" s="1">
        <f t="shared" si="1"/>
        <v>2</v>
      </c>
      <c r="L17" s="6" t="str">
        <f t="shared" si="2"/>
        <v>00000</v>
      </c>
      <c r="M17" s="1">
        <f t="shared" si="3"/>
        <v>30</v>
      </c>
      <c r="N17" s="6" t="str">
        <f t="shared" si="4"/>
        <v>00</v>
      </c>
      <c r="O17" s="1">
        <f t="shared" si="5"/>
        <v>3</v>
      </c>
      <c r="P17" s="1">
        <f>IF(HEX2DEC(LEFT(E17,4))&gt;=32768,HEX2DEC(LEFT(E17,4))-65536,HEX2DEC(LEFT(E17,4)))/Codes!$N$2</f>
        <v>16</v>
      </c>
      <c r="Q17" s="1">
        <f>IF(HEX2DEC(RIGHT(E17,4))&gt;=32768,HEX2DEC(RIGHT(E17,4))-65536,HEX2DEC(RIGHT(E17,4)))/Codes!$N$2</f>
        <v>0</v>
      </c>
      <c r="R17" s="1">
        <f>IF(HEX2DEC(LEFT(F17,4))&gt;=32768,HEX2DEC(LEFT(F17,4))-65536,HEX2DEC(LEFT(F17,4)))/Codes!$N$2</f>
        <v>4</v>
      </c>
      <c r="S17" s="1">
        <f>IF(HEX2DEC(RIGHT(F17,4))&gt;=32768,HEX2DEC(RIGHT(F17,4))-65536,HEX2DEC(RIGHT(F17,4)))/Codes!$N$2</f>
        <v>-2</v>
      </c>
      <c r="T17" s="18">
        <f t="shared" si="6"/>
        <v>361</v>
      </c>
      <c r="U17" s="1">
        <f t="shared" si="7"/>
        <v>90</v>
      </c>
      <c r="V17" s="1">
        <f t="shared" si="8"/>
        <v>0</v>
      </c>
      <c r="W17" s="1" t="str">
        <f t="shared" si="9"/>
        <v>100</v>
      </c>
      <c r="X17" s="1">
        <f t="shared" si="10"/>
        <v>3</v>
      </c>
      <c r="Y17" s="1">
        <f t="shared" si="11"/>
        <v>70</v>
      </c>
      <c r="Z17" s="1" t="str">
        <f>VLOOKUP(BIN2DEC(MID(HEX2BIN(MID(H17,3,2),8),2,5)),Codes!$E$1:$F$18,2)</f>
        <v>Slash</v>
      </c>
      <c r="AA17" s="6" t="str">
        <f t="shared" si="12"/>
        <v>0</v>
      </c>
      <c r="AB17" s="1">
        <f t="shared" si="13"/>
        <v>0</v>
      </c>
      <c r="AC17" s="1" t="str">
        <f>VLOOKUP(BIN2DEC(RIGHT(HEX2BIN(MID(H17,6,1),4),1)&amp;LEFT(HEX2BIN(MID(H17,7,1),4),1)),Codes!$K$1:$L$5,2)</f>
        <v>M</v>
      </c>
      <c r="AD17" s="1" t="str">
        <f>VLOOKUP(BIN2DEC(RIGHT(HEX2BIN(MID(H17,7,1),4),3)&amp;LEFT(HEX2BIN(MID(H17,8,1),4),2)),Codes!$H$2:$I$33,2)</f>
        <v>Slash</v>
      </c>
      <c r="AE17" s="1" t="str">
        <f t="shared" si="14"/>
        <v>1</v>
      </c>
      <c r="AF17" s="1" t="str">
        <f t="shared" si="15"/>
        <v>1</v>
      </c>
      <c r="AH17" s="6">
        <f t="shared" si="16"/>
        <v>35</v>
      </c>
    </row>
    <row r="18" spans="1:34">
      <c r="A18" s="3" t="s">
        <v>2341</v>
      </c>
      <c r="B18" s="1" t="s">
        <v>77</v>
      </c>
      <c r="C18" s="6" t="s">
        <v>1040</v>
      </c>
      <c r="D18" s="9" t="s">
        <v>1711</v>
      </c>
      <c r="E18" s="9" t="s">
        <v>2323</v>
      </c>
      <c r="F18" s="9" t="s">
        <v>2332</v>
      </c>
      <c r="G18" s="9" t="s">
        <v>218</v>
      </c>
      <c r="H18" s="9" t="s">
        <v>2324</v>
      </c>
      <c r="J18" s="6" t="str">
        <f t="shared" si="0"/>
        <v>001011</v>
      </c>
      <c r="K18" s="1">
        <f t="shared" si="1"/>
        <v>0</v>
      </c>
      <c r="L18" s="6" t="str">
        <f t="shared" si="2"/>
        <v>00000</v>
      </c>
      <c r="M18" s="1">
        <f t="shared" si="3"/>
        <v>0</v>
      </c>
      <c r="N18" s="6" t="str">
        <f t="shared" si="4"/>
        <v>00</v>
      </c>
      <c r="O18" s="1">
        <f t="shared" si="5"/>
        <v>10</v>
      </c>
      <c r="P18" s="1">
        <f>IF(HEX2DEC(LEFT(E18,4))&gt;=32768,HEX2DEC(LEFT(E18,4))-65536,HEX2DEC(LEFT(E18,4)))/Codes!$N$2</f>
        <v>20</v>
      </c>
      <c r="Q18" s="1">
        <f>IF(HEX2DEC(RIGHT(E18,4))&gt;=32768,HEX2DEC(RIGHT(E18,4))-65536,HEX2DEC(RIGHT(E18,4)))/Codes!$N$2</f>
        <v>0</v>
      </c>
      <c r="R18" s="1">
        <f>IF(HEX2DEC(LEFT(F18,4))&gt;=32768,HEX2DEC(LEFT(F18,4))-65536,HEX2DEC(LEFT(F18,4)))/Codes!$N$2</f>
        <v>12</v>
      </c>
      <c r="S18" s="1">
        <f>IF(HEX2DEC(RIGHT(F18,4))&gt;=32768,HEX2DEC(RIGHT(F18,4))-65536,HEX2DEC(RIGHT(F18,4)))/Codes!$N$2</f>
        <v>0</v>
      </c>
      <c r="T18" s="18">
        <f t="shared" si="6"/>
        <v>80</v>
      </c>
      <c r="U18" s="1">
        <f t="shared" si="7"/>
        <v>60</v>
      </c>
      <c r="V18" s="1">
        <f t="shared" si="8"/>
        <v>0</v>
      </c>
      <c r="W18" s="1" t="str">
        <f t="shared" si="9"/>
        <v>100</v>
      </c>
      <c r="X18" s="1">
        <f t="shared" si="10"/>
        <v>3</v>
      </c>
      <c r="Y18" s="1">
        <f t="shared" si="11"/>
        <v>80</v>
      </c>
      <c r="Z18" s="1" t="str">
        <f>VLOOKUP(BIN2DEC(MID(HEX2BIN(MID(H18,3,2),8),2,5)),Codes!$E$1:$F$18,2)</f>
        <v>Normal</v>
      </c>
      <c r="AA18" s="6" t="str">
        <f t="shared" si="12"/>
        <v>0</v>
      </c>
      <c r="AB18" s="1">
        <f t="shared" si="13"/>
        <v>3</v>
      </c>
      <c r="AC18" s="1" t="str">
        <f>VLOOKUP(BIN2DEC(RIGHT(HEX2BIN(MID(H18,6,1),4),1)&amp;LEFT(HEX2BIN(MID(H18,7,1),4),1)),Codes!$K$1:$L$5,2)</f>
        <v>L</v>
      </c>
      <c r="AD18" s="1" t="str">
        <f>VLOOKUP(BIN2DEC(RIGHT(HEX2BIN(MID(H18,7,1),4),3)&amp;LEFT(HEX2BIN(MID(H18,8,1),4),2)),Codes!$H$2:$I$33,2)</f>
        <v>Paper</v>
      </c>
      <c r="AE18" s="1" t="str">
        <f t="shared" si="14"/>
        <v>1</v>
      </c>
      <c r="AF18" s="1" t="str">
        <f t="shared" si="15"/>
        <v>1</v>
      </c>
      <c r="AH18" s="6">
        <f t="shared" si="16"/>
        <v>70</v>
      </c>
    </row>
    <row r="19" spans="1:34">
      <c r="A19" s="3" t="s">
        <v>2342</v>
      </c>
      <c r="B19" s="1" t="s">
        <v>77</v>
      </c>
      <c r="C19" s="6" t="s">
        <v>1040</v>
      </c>
      <c r="D19" s="9" t="s">
        <v>2343</v>
      </c>
      <c r="E19" s="9" t="s">
        <v>2327</v>
      </c>
      <c r="F19" s="9" t="s">
        <v>2328</v>
      </c>
      <c r="G19" s="9" t="s">
        <v>218</v>
      </c>
      <c r="H19" s="9" t="s">
        <v>2324</v>
      </c>
      <c r="J19" s="6" t="str">
        <f t="shared" si="0"/>
        <v>001011</v>
      </c>
      <c r="K19" s="1">
        <f t="shared" si="1"/>
        <v>1</v>
      </c>
      <c r="L19" s="6" t="str">
        <f t="shared" si="2"/>
        <v>00000</v>
      </c>
      <c r="M19" s="1">
        <f t="shared" si="3"/>
        <v>30</v>
      </c>
      <c r="N19" s="6" t="str">
        <f t="shared" si="4"/>
        <v>00</v>
      </c>
      <c r="O19" s="1">
        <f t="shared" si="5"/>
        <v>13</v>
      </c>
      <c r="P19" s="1">
        <f>IF(HEX2DEC(LEFT(E19,4))&gt;=32768,HEX2DEC(LEFT(E19,4))-65536,HEX2DEC(LEFT(E19,4)))/Codes!$N$2</f>
        <v>16</v>
      </c>
      <c r="Q19" s="1">
        <f>IF(HEX2DEC(RIGHT(E19,4))&gt;=32768,HEX2DEC(RIGHT(E19,4))-65536,HEX2DEC(RIGHT(E19,4)))/Codes!$N$2</f>
        <v>0</v>
      </c>
      <c r="R19" s="1">
        <f>IF(HEX2DEC(LEFT(F19,4))&gt;=32768,HEX2DEC(LEFT(F19,4))-65536,HEX2DEC(LEFT(F19,4)))/Codes!$N$2</f>
        <v>4</v>
      </c>
      <c r="S19" s="1">
        <f>IF(HEX2DEC(RIGHT(F19,4))&gt;=32768,HEX2DEC(RIGHT(F19,4))-65536,HEX2DEC(RIGHT(F19,4)))/Codes!$N$2</f>
        <v>-2</v>
      </c>
      <c r="T19" s="18">
        <f t="shared" si="6"/>
        <v>80</v>
      </c>
      <c r="U19" s="1">
        <f t="shared" si="7"/>
        <v>60</v>
      </c>
      <c r="V19" s="1">
        <f t="shared" si="8"/>
        <v>0</v>
      </c>
      <c r="W19" s="1" t="str">
        <f t="shared" si="9"/>
        <v>100</v>
      </c>
      <c r="X19" s="1">
        <f t="shared" si="10"/>
        <v>3</v>
      </c>
      <c r="Y19" s="1">
        <f t="shared" si="11"/>
        <v>80</v>
      </c>
      <c r="Z19" s="1" t="str">
        <f>VLOOKUP(BIN2DEC(MID(HEX2BIN(MID(H19,3,2),8),2,5)),Codes!$E$1:$F$18,2)</f>
        <v>Normal</v>
      </c>
      <c r="AA19" s="6" t="str">
        <f t="shared" si="12"/>
        <v>0</v>
      </c>
      <c r="AB19" s="1">
        <f t="shared" si="13"/>
        <v>3</v>
      </c>
      <c r="AC19" s="1" t="str">
        <f>VLOOKUP(BIN2DEC(RIGHT(HEX2BIN(MID(H19,6,1),4),1)&amp;LEFT(HEX2BIN(MID(H19,7,1),4),1)),Codes!$K$1:$L$5,2)</f>
        <v>L</v>
      </c>
      <c r="AD19" s="1" t="str">
        <f>VLOOKUP(BIN2DEC(RIGHT(HEX2BIN(MID(H19,7,1),4),3)&amp;LEFT(HEX2BIN(MID(H19,8,1),4),2)),Codes!$H$2:$I$33,2)</f>
        <v>Paper</v>
      </c>
      <c r="AE19" s="1" t="str">
        <f t="shared" si="14"/>
        <v>1</v>
      </c>
      <c r="AF19" s="1" t="str">
        <f t="shared" si="15"/>
        <v>1</v>
      </c>
      <c r="AH19" s="6">
        <f t="shared" si="16"/>
        <v>70</v>
      </c>
    </row>
    <row r="20" spans="1:34">
      <c r="A20" s="3" t="s">
        <v>2344</v>
      </c>
      <c r="B20" s="1" t="s">
        <v>77</v>
      </c>
      <c r="C20" s="6" t="s">
        <v>1040</v>
      </c>
      <c r="D20" s="9" t="s">
        <v>2345</v>
      </c>
      <c r="E20" s="9" t="s">
        <v>2346</v>
      </c>
      <c r="F20" s="9" t="s">
        <v>2347</v>
      </c>
      <c r="G20" s="9" t="s">
        <v>218</v>
      </c>
      <c r="H20" s="9" t="s">
        <v>2324</v>
      </c>
      <c r="J20" s="6" t="str">
        <f t="shared" si="0"/>
        <v>001011</v>
      </c>
      <c r="K20" s="1">
        <f t="shared" si="1"/>
        <v>2</v>
      </c>
      <c r="L20" s="6" t="str">
        <f t="shared" si="2"/>
        <v>00000</v>
      </c>
      <c r="M20" s="1">
        <f t="shared" si="3"/>
        <v>4</v>
      </c>
      <c r="N20" s="6" t="str">
        <f t="shared" si="4"/>
        <v>00</v>
      </c>
      <c r="O20" s="1">
        <f t="shared" si="5"/>
        <v>13</v>
      </c>
      <c r="P20" s="1">
        <f>IF(HEX2DEC(LEFT(E20,4))&gt;=32768,HEX2DEC(LEFT(E20,4))-65536,HEX2DEC(LEFT(E20,4)))/Codes!$N$2</f>
        <v>14</v>
      </c>
      <c r="Q20" s="1">
        <f>IF(HEX2DEC(RIGHT(E20,4))&gt;=32768,HEX2DEC(RIGHT(E20,4))-65536,HEX2DEC(RIGHT(E20,4)))/Codes!$N$2</f>
        <v>0</v>
      </c>
      <c r="R20" s="1">
        <f>IF(HEX2DEC(LEFT(F20,4))&gt;=32768,HEX2DEC(LEFT(F20,4))-65536,HEX2DEC(LEFT(F20,4)))/Codes!$N$2</f>
        <v>-4</v>
      </c>
      <c r="S20" s="1">
        <f>IF(HEX2DEC(RIGHT(F20,4))&gt;=32768,HEX2DEC(RIGHT(F20,4))-65536,HEX2DEC(RIGHT(F20,4)))/Codes!$N$2</f>
        <v>-4</v>
      </c>
      <c r="T20" s="18">
        <f t="shared" si="6"/>
        <v>80</v>
      </c>
      <c r="U20" s="1">
        <f t="shared" si="7"/>
        <v>60</v>
      </c>
      <c r="V20" s="1">
        <f t="shared" si="8"/>
        <v>0</v>
      </c>
      <c r="W20" s="1" t="str">
        <f t="shared" si="9"/>
        <v>100</v>
      </c>
      <c r="X20" s="1">
        <f t="shared" si="10"/>
        <v>3</v>
      </c>
      <c r="Y20" s="1">
        <f t="shared" si="11"/>
        <v>80</v>
      </c>
      <c r="Z20" s="1" t="str">
        <f>VLOOKUP(BIN2DEC(MID(HEX2BIN(MID(H20,3,2),8),2,5)),Codes!$E$1:$F$18,2)</f>
        <v>Normal</v>
      </c>
      <c r="AA20" s="6" t="str">
        <f t="shared" si="12"/>
        <v>0</v>
      </c>
      <c r="AB20" s="1">
        <f t="shared" si="13"/>
        <v>3</v>
      </c>
      <c r="AC20" s="1" t="str">
        <f>VLOOKUP(BIN2DEC(RIGHT(HEX2BIN(MID(H20,6,1),4),1)&amp;LEFT(HEX2BIN(MID(H20,7,1),4),1)),Codes!$K$1:$L$5,2)</f>
        <v>L</v>
      </c>
      <c r="AD20" s="1" t="str">
        <f>VLOOKUP(BIN2DEC(RIGHT(HEX2BIN(MID(H20,7,1),4),3)&amp;LEFT(HEX2BIN(MID(H20,8,1),4),2)),Codes!$H$2:$I$33,2)</f>
        <v>Paper</v>
      </c>
      <c r="AE20" s="1" t="str">
        <f t="shared" si="14"/>
        <v>1</v>
      </c>
      <c r="AF20" s="1" t="str">
        <f t="shared" si="15"/>
        <v>1</v>
      </c>
      <c r="AH20" s="6">
        <f t="shared" si="16"/>
        <v>70</v>
      </c>
    </row>
    <row r="21" spans="1:34">
      <c r="A21" s="3" t="s">
        <v>2348</v>
      </c>
      <c r="B21" s="1" t="s">
        <v>77</v>
      </c>
      <c r="C21" s="6" t="s">
        <v>2361</v>
      </c>
      <c r="D21" s="9" t="s">
        <v>270</v>
      </c>
      <c r="E21" s="9" t="s">
        <v>2323</v>
      </c>
      <c r="F21" s="9" t="s">
        <v>2332</v>
      </c>
      <c r="G21" s="9" t="s">
        <v>2349</v>
      </c>
      <c r="H21" s="9" t="s">
        <v>2337</v>
      </c>
      <c r="J21" s="6" t="str">
        <f t="shared" si="0"/>
        <v>001011</v>
      </c>
      <c r="K21" s="1">
        <f t="shared" si="1"/>
        <v>0</v>
      </c>
      <c r="L21" s="6" t="str">
        <f t="shared" si="2"/>
        <v>00000</v>
      </c>
      <c r="M21" s="1">
        <f t="shared" si="3"/>
        <v>0</v>
      </c>
      <c r="N21" s="6" t="str">
        <f t="shared" si="4"/>
        <v>00</v>
      </c>
      <c r="O21" s="1">
        <f t="shared" si="5"/>
        <v>3</v>
      </c>
      <c r="P21" s="1">
        <f>IF(HEX2DEC(LEFT(E21,4))&gt;=32768,HEX2DEC(LEFT(E21,4))-65536,HEX2DEC(LEFT(E21,4)))/Codes!$N$2</f>
        <v>20</v>
      </c>
      <c r="Q21" s="1">
        <f>IF(HEX2DEC(RIGHT(E21,4))&gt;=32768,HEX2DEC(RIGHT(E21,4))-65536,HEX2DEC(RIGHT(E21,4)))/Codes!$N$2</f>
        <v>0</v>
      </c>
      <c r="R21" s="1">
        <f>IF(HEX2DEC(LEFT(F21,4))&gt;=32768,HEX2DEC(LEFT(F21,4))-65536,HEX2DEC(LEFT(F21,4)))/Codes!$N$2</f>
        <v>12</v>
      </c>
      <c r="S21" s="1">
        <f>IF(HEX2DEC(RIGHT(F21,4))&gt;=32768,HEX2DEC(RIGHT(F21,4))-65536,HEX2DEC(RIGHT(F21,4)))/Codes!$N$2</f>
        <v>0</v>
      </c>
      <c r="T21" s="18">
        <f t="shared" si="6"/>
        <v>84</v>
      </c>
      <c r="U21" s="1">
        <f t="shared" si="7"/>
        <v>20</v>
      </c>
      <c r="V21" s="1">
        <f t="shared" si="8"/>
        <v>0</v>
      </c>
      <c r="W21" s="1" t="str">
        <f t="shared" si="9"/>
        <v>100</v>
      </c>
      <c r="X21" s="1">
        <f t="shared" si="10"/>
        <v>3</v>
      </c>
      <c r="Y21" s="1">
        <f t="shared" si="11"/>
        <v>50</v>
      </c>
      <c r="Z21" s="1" t="str">
        <f>VLOOKUP(BIN2DEC(MID(HEX2BIN(MID(H21,3,2),8),2,5)),Codes!$E$1:$F$18,2)</f>
        <v>Slash</v>
      </c>
      <c r="AA21" s="6" t="str">
        <f t="shared" si="12"/>
        <v>0</v>
      </c>
      <c r="AB21" s="1">
        <f t="shared" si="13"/>
        <v>0</v>
      </c>
      <c r="AC21" s="1" t="str">
        <f>VLOOKUP(BIN2DEC(RIGHT(HEX2BIN(MID(H21,6,1),4),1)&amp;LEFT(HEX2BIN(MID(H21,7,1),4),1)),Codes!$K$1:$L$5,2)</f>
        <v>S</v>
      </c>
      <c r="AD21" s="1" t="str">
        <f>VLOOKUP(BIN2DEC(RIGHT(HEX2BIN(MID(H21,7,1),4),3)&amp;LEFT(HEX2BIN(MID(H21,8,1),4),2)),Codes!$H$2:$I$33,2)</f>
        <v>Slash</v>
      </c>
      <c r="AE21" s="1" t="str">
        <f t="shared" si="14"/>
        <v>1</v>
      </c>
      <c r="AF21" s="1" t="str">
        <f t="shared" si="15"/>
        <v>1</v>
      </c>
      <c r="AH21" s="6">
        <f t="shared" si="16"/>
        <v>3</v>
      </c>
    </row>
    <row r="22" spans="1:34">
      <c r="A22" s="3" t="s">
        <v>2350</v>
      </c>
      <c r="B22" s="1" t="s">
        <v>77</v>
      </c>
      <c r="C22" s="6" t="s">
        <v>2361</v>
      </c>
      <c r="D22" s="9" t="s">
        <v>2351</v>
      </c>
      <c r="E22" s="9" t="s">
        <v>2327</v>
      </c>
      <c r="F22" s="9" t="s">
        <v>2328</v>
      </c>
      <c r="G22" s="9" t="s">
        <v>2349</v>
      </c>
      <c r="H22" s="9" t="s">
        <v>2337</v>
      </c>
      <c r="J22" s="6" t="str">
        <f t="shared" si="0"/>
        <v>001011</v>
      </c>
      <c r="K22" s="1">
        <f t="shared" si="1"/>
        <v>1</v>
      </c>
      <c r="L22" s="6" t="str">
        <f t="shared" si="2"/>
        <v>00000</v>
      </c>
      <c r="M22" s="1">
        <f t="shared" si="3"/>
        <v>30</v>
      </c>
      <c r="N22" s="6" t="str">
        <f t="shared" si="4"/>
        <v>00</v>
      </c>
      <c r="O22" s="1">
        <f t="shared" si="5"/>
        <v>3</v>
      </c>
      <c r="P22" s="1">
        <f>IF(HEX2DEC(LEFT(E22,4))&gt;=32768,HEX2DEC(LEFT(E22,4))-65536,HEX2DEC(LEFT(E22,4)))/Codes!$N$2</f>
        <v>16</v>
      </c>
      <c r="Q22" s="1">
        <f>IF(HEX2DEC(RIGHT(E22,4))&gt;=32768,HEX2DEC(RIGHT(E22,4))-65536,HEX2DEC(RIGHT(E22,4)))/Codes!$N$2</f>
        <v>0</v>
      </c>
      <c r="R22" s="1">
        <f>IF(HEX2DEC(LEFT(F22,4))&gt;=32768,HEX2DEC(LEFT(F22,4))-65536,HEX2DEC(LEFT(F22,4)))/Codes!$N$2</f>
        <v>4</v>
      </c>
      <c r="S22" s="1">
        <f>IF(HEX2DEC(RIGHT(F22,4))&gt;=32768,HEX2DEC(RIGHT(F22,4))-65536,HEX2DEC(RIGHT(F22,4)))/Codes!$N$2</f>
        <v>-2</v>
      </c>
      <c r="T22" s="18">
        <f t="shared" si="6"/>
        <v>84</v>
      </c>
      <c r="U22" s="1">
        <f t="shared" si="7"/>
        <v>20</v>
      </c>
      <c r="V22" s="1">
        <f t="shared" si="8"/>
        <v>0</v>
      </c>
      <c r="W22" s="1" t="str">
        <f t="shared" si="9"/>
        <v>100</v>
      </c>
      <c r="X22" s="1">
        <f t="shared" si="10"/>
        <v>3</v>
      </c>
      <c r="Y22" s="1">
        <f t="shared" si="11"/>
        <v>50</v>
      </c>
      <c r="Z22" s="1" t="str">
        <f>VLOOKUP(BIN2DEC(MID(HEX2BIN(MID(H22,3,2),8),2,5)),Codes!$E$1:$F$18,2)</f>
        <v>Slash</v>
      </c>
      <c r="AA22" s="6" t="str">
        <f t="shared" si="12"/>
        <v>0</v>
      </c>
      <c r="AB22" s="1">
        <f t="shared" si="13"/>
        <v>0</v>
      </c>
      <c r="AC22" s="1" t="str">
        <f>VLOOKUP(BIN2DEC(RIGHT(HEX2BIN(MID(H22,6,1),4),1)&amp;LEFT(HEX2BIN(MID(H22,7,1),4),1)),Codes!$K$1:$L$5,2)</f>
        <v>S</v>
      </c>
      <c r="AD22" s="1" t="str">
        <f>VLOOKUP(BIN2DEC(RIGHT(HEX2BIN(MID(H22,7,1),4),3)&amp;LEFT(HEX2BIN(MID(H22,8,1),4),2)),Codes!$H$2:$I$33,2)</f>
        <v>Slash</v>
      </c>
      <c r="AE22" s="1" t="str">
        <f t="shared" si="14"/>
        <v>1</v>
      </c>
      <c r="AF22" s="1" t="str">
        <f t="shared" si="15"/>
        <v>1</v>
      </c>
      <c r="AH22" s="6">
        <f t="shared" si="16"/>
        <v>3</v>
      </c>
    </row>
    <row r="23" spans="1:34">
      <c r="A23" s="3" t="s">
        <v>2352</v>
      </c>
      <c r="B23" s="1" t="s">
        <v>77</v>
      </c>
      <c r="C23" s="6" t="s">
        <v>2361</v>
      </c>
      <c r="D23" s="9" t="s">
        <v>2353</v>
      </c>
      <c r="E23" s="9" t="s">
        <v>2346</v>
      </c>
      <c r="F23" s="9" t="s">
        <v>2347</v>
      </c>
      <c r="G23" s="9" t="s">
        <v>2349</v>
      </c>
      <c r="H23" s="9" t="s">
        <v>2337</v>
      </c>
      <c r="J23" s="6" t="str">
        <f t="shared" si="0"/>
        <v>001011</v>
      </c>
      <c r="K23" s="1">
        <f t="shared" si="1"/>
        <v>2</v>
      </c>
      <c r="L23" s="6" t="str">
        <f t="shared" si="2"/>
        <v>00000</v>
      </c>
      <c r="M23" s="1">
        <f t="shared" si="3"/>
        <v>4</v>
      </c>
      <c r="N23" s="6" t="str">
        <f t="shared" si="4"/>
        <v>00</v>
      </c>
      <c r="O23" s="1">
        <f t="shared" si="5"/>
        <v>3</v>
      </c>
      <c r="P23" s="1">
        <f>IF(HEX2DEC(LEFT(E23,4))&gt;=32768,HEX2DEC(LEFT(E23,4))-65536,HEX2DEC(LEFT(E23,4)))/Codes!$N$2</f>
        <v>14</v>
      </c>
      <c r="Q23" s="1">
        <f>IF(HEX2DEC(RIGHT(E23,4))&gt;=32768,HEX2DEC(RIGHT(E23,4))-65536,HEX2DEC(RIGHT(E23,4)))/Codes!$N$2</f>
        <v>0</v>
      </c>
      <c r="R23" s="1">
        <f>IF(HEX2DEC(LEFT(F23,4))&gt;=32768,HEX2DEC(LEFT(F23,4))-65536,HEX2DEC(LEFT(F23,4)))/Codes!$N$2</f>
        <v>-4</v>
      </c>
      <c r="S23" s="1">
        <f>IF(HEX2DEC(RIGHT(F23,4))&gt;=32768,HEX2DEC(RIGHT(F23,4))-65536,HEX2DEC(RIGHT(F23,4)))/Codes!$N$2</f>
        <v>-4</v>
      </c>
      <c r="T23" s="18">
        <f t="shared" si="6"/>
        <v>84</v>
      </c>
      <c r="U23" s="1">
        <f t="shared" si="7"/>
        <v>20</v>
      </c>
      <c r="V23" s="1">
        <f t="shared" si="8"/>
        <v>0</v>
      </c>
      <c r="W23" s="1" t="str">
        <f t="shared" si="9"/>
        <v>100</v>
      </c>
      <c r="X23" s="1">
        <f t="shared" si="10"/>
        <v>3</v>
      </c>
      <c r="Y23" s="1">
        <f t="shared" si="11"/>
        <v>50</v>
      </c>
      <c r="Z23" s="1" t="str">
        <f>VLOOKUP(BIN2DEC(MID(HEX2BIN(MID(H23,3,2),8),2,5)),Codes!$E$1:$F$18,2)</f>
        <v>Slash</v>
      </c>
      <c r="AA23" s="6" t="str">
        <f t="shared" si="12"/>
        <v>0</v>
      </c>
      <c r="AB23" s="1">
        <f t="shared" si="13"/>
        <v>0</v>
      </c>
      <c r="AC23" s="1" t="str">
        <f>VLOOKUP(BIN2DEC(RIGHT(HEX2BIN(MID(H23,6,1),4),1)&amp;LEFT(HEX2BIN(MID(H23,7,1),4),1)),Codes!$K$1:$L$5,2)</f>
        <v>S</v>
      </c>
      <c r="AD23" s="1" t="str">
        <f>VLOOKUP(BIN2DEC(RIGHT(HEX2BIN(MID(H23,7,1),4),3)&amp;LEFT(HEX2BIN(MID(H23,8,1),4),2)),Codes!$H$2:$I$33,2)</f>
        <v>Slash</v>
      </c>
      <c r="AE23" s="1" t="str">
        <f t="shared" si="14"/>
        <v>1</v>
      </c>
      <c r="AF23" s="1" t="str">
        <f t="shared" si="15"/>
        <v>1</v>
      </c>
      <c r="AH23" s="6">
        <f t="shared" si="16"/>
        <v>3</v>
      </c>
    </row>
    <row r="24" spans="1:34">
      <c r="A24" s="3" t="s">
        <v>2354</v>
      </c>
      <c r="B24" s="1" t="s">
        <v>77</v>
      </c>
      <c r="C24" s="6" t="s">
        <v>2362</v>
      </c>
      <c r="D24" s="9" t="s">
        <v>255</v>
      </c>
      <c r="E24" s="9" t="s">
        <v>2323</v>
      </c>
      <c r="F24" s="9" t="s">
        <v>2332</v>
      </c>
      <c r="G24" s="9" t="s">
        <v>2349</v>
      </c>
      <c r="H24" s="9" t="s">
        <v>2337</v>
      </c>
      <c r="J24" s="6" t="str">
        <f t="shared" si="0"/>
        <v>001011</v>
      </c>
      <c r="K24" s="1">
        <f t="shared" si="1"/>
        <v>0</v>
      </c>
      <c r="L24" s="6" t="str">
        <f t="shared" si="2"/>
        <v>00000</v>
      </c>
      <c r="M24" s="1">
        <f t="shared" si="3"/>
        <v>0</v>
      </c>
      <c r="N24" s="6" t="str">
        <f t="shared" si="4"/>
        <v>00</v>
      </c>
      <c r="O24" s="1">
        <f t="shared" si="5"/>
        <v>2</v>
      </c>
      <c r="P24" s="1">
        <f>IF(HEX2DEC(LEFT(E24,4))&gt;=32768,HEX2DEC(LEFT(E24,4))-65536,HEX2DEC(LEFT(E24,4)))/Codes!$N$2</f>
        <v>20</v>
      </c>
      <c r="Q24" s="1">
        <f>IF(HEX2DEC(RIGHT(E24,4))&gt;=32768,HEX2DEC(RIGHT(E24,4))-65536,HEX2DEC(RIGHT(E24,4)))/Codes!$N$2</f>
        <v>0</v>
      </c>
      <c r="R24" s="1">
        <f>IF(HEX2DEC(LEFT(F24,4))&gt;=32768,HEX2DEC(LEFT(F24,4))-65536,HEX2DEC(LEFT(F24,4)))/Codes!$N$2</f>
        <v>12</v>
      </c>
      <c r="S24" s="1">
        <f>IF(HEX2DEC(RIGHT(F24,4))&gt;=32768,HEX2DEC(RIGHT(F24,4))-65536,HEX2DEC(RIGHT(F24,4)))/Codes!$N$2</f>
        <v>0</v>
      </c>
      <c r="T24" s="18">
        <f t="shared" si="6"/>
        <v>84</v>
      </c>
      <c r="U24" s="1">
        <f t="shared" si="7"/>
        <v>20</v>
      </c>
      <c r="V24" s="1">
        <f t="shared" si="8"/>
        <v>0</v>
      </c>
      <c r="W24" s="1" t="str">
        <f t="shared" si="9"/>
        <v>100</v>
      </c>
      <c r="X24" s="1">
        <f t="shared" si="10"/>
        <v>3</v>
      </c>
      <c r="Y24" s="1">
        <f t="shared" si="11"/>
        <v>50</v>
      </c>
      <c r="Z24" s="1" t="str">
        <f>VLOOKUP(BIN2DEC(MID(HEX2BIN(MID(H24,3,2),8),2,5)),Codes!$E$1:$F$18,2)</f>
        <v>Slash</v>
      </c>
      <c r="AA24" s="6" t="str">
        <f t="shared" si="12"/>
        <v>0</v>
      </c>
      <c r="AB24" s="1">
        <f t="shared" si="13"/>
        <v>0</v>
      </c>
      <c r="AC24" s="1" t="str">
        <f>VLOOKUP(BIN2DEC(RIGHT(HEX2BIN(MID(H24,6,1),4),1)&amp;LEFT(HEX2BIN(MID(H24,7,1),4),1)),Codes!$K$1:$L$5,2)</f>
        <v>S</v>
      </c>
      <c r="AD24" s="1" t="str">
        <f>VLOOKUP(BIN2DEC(RIGHT(HEX2BIN(MID(H24,7,1),4),3)&amp;LEFT(HEX2BIN(MID(H24,8,1),4),2)),Codes!$H$2:$I$33,2)</f>
        <v>Slash</v>
      </c>
      <c r="AE24" s="1" t="str">
        <f t="shared" si="14"/>
        <v>1</v>
      </c>
      <c r="AF24" s="1" t="str">
        <f t="shared" si="15"/>
        <v>1</v>
      </c>
      <c r="AH24" s="6">
        <f t="shared" si="16"/>
        <v>3</v>
      </c>
    </row>
    <row r="25" spans="1:34">
      <c r="A25" s="3" t="s">
        <v>2355</v>
      </c>
      <c r="B25" s="1" t="s">
        <v>77</v>
      </c>
      <c r="C25" s="6" t="s">
        <v>2362</v>
      </c>
      <c r="D25" s="9" t="s">
        <v>2356</v>
      </c>
      <c r="E25" s="9" t="s">
        <v>2327</v>
      </c>
      <c r="F25" s="9" t="s">
        <v>2328</v>
      </c>
      <c r="G25" s="9" t="s">
        <v>2349</v>
      </c>
      <c r="H25" s="9" t="s">
        <v>2337</v>
      </c>
      <c r="J25" s="6" t="str">
        <f t="shared" si="0"/>
        <v>001011</v>
      </c>
      <c r="K25" s="1">
        <f t="shared" si="1"/>
        <v>1</v>
      </c>
      <c r="L25" s="6" t="str">
        <f t="shared" si="2"/>
        <v>00000</v>
      </c>
      <c r="M25" s="1">
        <f t="shared" si="3"/>
        <v>30</v>
      </c>
      <c r="N25" s="6" t="str">
        <f t="shared" si="4"/>
        <v>00</v>
      </c>
      <c r="O25" s="1">
        <f t="shared" si="5"/>
        <v>2</v>
      </c>
      <c r="P25" s="1">
        <f>IF(HEX2DEC(LEFT(E25,4))&gt;=32768,HEX2DEC(LEFT(E25,4))-65536,HEX2DEC(LEFT(E25,4)))/Codes!$N$2</f>
        <v>16</v>
      </c>
      <c r="Q25" s="1">
        <f>IF(HEX2DEC(RIGHT(E25,4))&gt;=32768,HEX2DEC(RIGHT(E25,4))-65536,HEX2DEC(RIGHT(E25,4)))/Codes!$N$2</f>
        <v>0</v>
      </c>
      <c r="R25" s="1">
        <f>IF(HEX2DEC(LEFT(F25,4))&gt;=32768,HEX2DEC(LEFT(F25,4))-65536,HEX2DEC(LEFT(F25,4)))/Codes!$N$2</f>
        <v>4</v>
      </c>
      <c r="S25" s="1">
        <f>IF(HEX2DEC(RIGHT(F25,4))&gt;=32768,HEX2DEC(RIGHT(F25,4))-65536,HEX2DEC(RIGHT(F25,4)))/Codes!$N$2</f>
        <v>-2</v>
      </c>
      <c r="T25" s="18">
        <f t="shared" si="6"/>
        <v>84</v>
      </c>
      <c r="U25" s="1">
        <f t="shared" si="7"/>
        <v>20</v>
      </c>
      <c r="V25" s="1">
        <f t="shared" si="8"/>
        <v>0</v>
      </c>
      <c r="W25" s="1" t="str">
        <f t="shared" si="9"/>
        <v>100</v>
      </c>
      <c r="X25" s="1">
        <f t="shared" si="10"/>
        <v>3</v>
      </c>
      <c r="Y25" s="1">
        <f t="shared" si="11"/>
        <v>50</v>
      </c>
      <c r="Z25" s="1" t="str">
        <f>VLOOKUP(BIN2DEC(MID(HEX2BIN(MID(H25,3,2),8),2,5)),Codes!$E$1:$F$18,2)</f>
        <v>Slash</v>
      </c>
      <c r="AA25" s="6" t="str">
        <f t="shared" si="12"/>
        <v>0</v>
      </c>
      <c r="AB25" s="1">
        <f t="shared" si="13"/>
        <v>0</v>
      </c>
      <c r="AC25" s="1" t="str">
        <f>VLOOKUP(BIN2DEC(RIGHT(HEX2BIN(MID(H25,6,1),4),1)&amp;LEFT(HEX2BIN(MID(H25,7,1),4),1)),Codes!$K$1:$L$5,2)</f>
        <v>S</v>
      </c>
      <c r="AD25" s="1" t="str">
        <f>VLOOKUP(BIN2DEC(RIGHT(HEX2BIN(MID(H25,7,1),4),3)&amp;LEFT(HEX2BIN(MID(H25,8,1),4),2)),Codes!$H$2:$I$33,2)</f>
        <v>Slash</v>
      </c>
      <c r="AE25" s="1" t="str">
        <f t="shared" si="14"/>
        <v>1</v>
      </c>
      <c r="AF25" s="1" t="str">
        <f t="shared" si="15"/>
        <v>1</v>
      </c>
      <c r="AH25" s="6">
        <f t="shared" si="16"/>
        <v>3</v>
      </c>
    </row>
    <row r="26" spans="1:34">
      <c r="A26" s="3" t="s">
        <v>2357</v>
      </c>
      <c r="B26" s="1" t="s">
        <v>77</v>
      </c>
      <c r="C26" s="6" t="s">
        <v>2362</v>
      </c>
      <c r="D26" s="9" t="s">
        <v>1756</v>
      </c>
      <c r="E26" s="9" t="s">
        <v>2346</v>
      </c>
      <c r="F26" s="9" t="s">
        <v>2347</v>
      </c>
      <c r="G26" s="9" t="s">
        <v>2349</v>
      </c>
      <c r="H26" s="9" t="s">
        <v>2337</v>
      </c>
      <c r="J26" s="6" t="str">
        <f t="shared" si="0"/>
        <v>001011</v>
      </c>
      <c r="K26" s="1">
        <f t="shared" si="1"/>
        <v>2</v>
      </c>
      <c r="L26" s="6" t="str">
        <f t="shared" si="2"/>
        <v>00000</v>
      </c>
      <c r="M26" s="1">
        <f t="shared" si="3"/>
        <v>4</v>
      </c>
      <c r="N26" s="6" t="str">
        <f t="shared" si="4"/>
        <v>00</v>
      </c>
      <c r="O26" s="1">
        <f t="shared" si="5"/>
        <v>2</v>
      </c>
      <c r="P26" s="1">
        <f>IF(HEX2DEC(LEFT(E26,4))&gt;=32768,HEX2DEC(LEFT(E26,4))-65536,HEX2DEC(LEFT(E26,4)))/Codes!$N$2</f>
        <v>14</v>
      </c>
      <c r="Q26" s="1">
        <f>IF(HEX2DEC(RIGHT(E26,4))&gt;=32768,HEX2DEC(RIGHT(E26,4))-65536,HEX2DEC(RIGHT(E26,4)))/Codes!$N$2</f>
        <v>0</v>
      </c>
      <c r="R26" s="1">
        <f>IF(HEX2DEC(LEFT(F26,4))&gt;=32768,HEX2DEC(LEFT(F26,4))-65536,HEX2DEC(LEFT(F26,4)))/Codes!$N$2</f>
        <v>-4</v>
      </c>
      <c r="S26" s="1">
        <f>IF(HEX2DEC(RIGHT(F26,4))&gt;=32768,HEX2DEC(RIGHT(F26,4))-65536,HEX2DEC(RIGHT(F26,4)))/Codes!$N$2</f>
        <v>-4</v>
      </c>
      <c r="T26" s="18">
        <f t="shared" si="6"/>
        <v>84</v>
      </c>
      <c r="U26" s="1">
        <f t="shared" si="7"/>
        <v>20</v>
      </c>
      <c r="V26" s="1">
        <f t="shared" si="8"/>
        <v>0</v>
      </c>
      <c r="W26" s="1" t="str">
        <f t="shared" si="9"/>
        <v>100</v>
      </c>
      <c r="X26" s="1">
        <f t="shared" si="10"/>
        <v>3</v>
      </c>
      <c r="Y26" s="1">
        <f t="shared" si="11"/>
        <v>50</v>
      </c>
      <c r="Z26" s="1" t="str">
        <f>VLOOKUP(BIN2DEC(MID(HEX2BIN(MID(H26,3,2),8),2,5)),Codes!$E$1:$F$18,2)</f>
        <v>Slash</v>
      </c>
      <c r="AA26" s="6" t="str">
        <f t="shared" si="12"/>
        <v>0</v>
      </c>
      <c r="AB26" s="1">
        <f t="shared" si="13"/>
        <v>0</v>
      </c>
      <c r="AC26" s="1" t="str">
        <f>VLOOKUP(BIN2DEC(RIGHT(HEX2BIN(MID(H26,6,1),4),1)&amp;LEFT(HEX2BIN(MID(H26,7,1),4),1)),Codes!$K$1:$L$5,2)</f>
        <v>S</v>
      </c>
      <c r="AD26" s="1" t="str">
        <f>VLOOKUP(BIN2DEC(RIGHT(HEX2BIN(MID(H26,7,1),4),3)&amp;LEFT(HEX2BIN(MID(H26,8,1),4),2)),Codes!$H$2:$I$33,2)</f>
        <v>Slash</v>
      </c>
      <c r="AE26" s="1" t="str">
        <f t="shared" si="14"/>
        <v>1</v>
      </c>
      <c r="AF26" s="1" t="str">
        <f t="shared" si="15"/>
        <v>1</v>
      </c>
      <c r="AH26" s="6">
        <f t="shared" si="16"/>
        <v>3</v>
      </c>
    </row>
    <row r="27" spans="1:34">
      <c r="A27" s="3" t="s">
        <v>2049</v>
      </c>
      <c r="B27" s="1" t="s">
        <v>77</v>
      </c>
      <c r="C27" s="6" t="s">
        <v>2363</v>
      </c>
      <c r="D27" s="9" t="s">
        <v>2045</v>
      </c>
      <c r="E27" s="9" t="s">
        <v>2046</v>
      </c>
      <c r="F27" s="9" t="s">
        <v>91</v>
      </c>
      <c r="G27" s="9" t="s">
        <v>2047</v>
      </c>
      <c r="H27" s="9" t="s">
        <v>2048</v>
      </c>
      <c r="J27" s="6" t="str">
        <f t="shared" si="0"/>
        <v>001011</v>
      </c>
      <c r="K27" s="1">
        <f t="shared" si="1"/>
        <v>0</v>
      </c>
      <c r="L27" s="6" t="str">
        <f t="shared" si="2"/>
        <v>00000</v>
      </c>
      <c r="M27" s="1">
        <f t="shared" si="3"/>
        <v>4</v>
      </c>
      <c r="N27" s="6" t="str">
        <f t="shared" si="4"/>
        <v>00</v>
      </c>
      <c r="O27" s="1">
        <f t="shared" si="5"/>
        <v>25</v>
      </c>
      <c r="P27" s="1">
        <f>IF(HEX2DEC(LEFT(E27,4))&gt;=32768,HEX2DEC(LEFT(E27,4))-65536,HEX2DEC(LEFT(E27,4)))/Codes!$N$2</f>
        <v>18.431999999999999</v>
      </c>
      <c r="Q27" s="1">
        <f>IF(HEX2DEC(RIGHT(E27,4))&gt;=32768,HEX2DEC(RIGHT(E27,4))-65536,HEX2DEC(RIGHT(E27,4)))/Codes!$N$2</f>
        <v>0</v>
      </c>
      <c r="R27" s="1">
        <f>IF(HEX2DEC(LEFT(F27,4))&gt;=32768,HEX2DEC(LEFT(F27,4))-65536,HEX2DEC(LEFT(F27,4)))/Codes!$N$2</f>
        <v>0</v>
      </c>
      <c r="S27" s="1">
        <f>IF(HEX2DEC(RIGHT(F27,4))&gt;=32768,HEX2DEC(RIGHT(F27,4))-65536,HEX2DEC(RIGHT(F27,4)))/Codes!$N$2</f>
        <v>0</v>
      </c>
      <c r="T27" s="18">
        <f t="shared" si="6"/>
        <v>90</v>
      </c>
      <c r="U27" s="1">
        <f t="shared" si="7"/>
        <v>100</v>
      </c>
      <c r="V27" s="1">
        <f t="shared" si="8"/>
        <v>0</v>
      </c>
      <c r="W27" s="1" t="str">
        <f t="shared" si="9"/>
        <v>100</v>
      </c>
      <c r="X27" s="1">
        <f t="shared" si="10"/>
        <v>3</v>
      </c>
      <c r="Y27" s="1">
        <f t="shared" si="11"/>
        <v>15</v>
      </c>
      <c r="Z27" s="1" t="str">
        <f>VLOOKUP(BIN2DEC(MID(HEX2BIN(MID(H27,3,2),8),2,5)),Codes!$E$1:$F$18,2)</f>
        <v>Normal</v>
      </c>
      <c r="AA27" s="6" t="str">
        <f t="shared" si="12"/>
        <v>0</v>
      </c>
      <c r="AB27" s="1">
        <f t="shared" si="13"/>
        <v>28</v>
      </c>
      <c r="AC27" s="1" t="str">
        <f>VLOOKUP(BIN2DEC(RIGHT(HEX2BIN(MID(H27,6,1),4),1)&amp;LEFT(HEX2BIN(MID(H27,7,1),4),1)),Codes!$K$1:$L$5,2)</f>
        <v>L</v>
      </c>
      <c r="AD27" s="1" t="str">
        <f>VLOOKUP(BIN2DEC(RIGHT(HEX2BIN(MID(H27,7,1),4),3)&amp;LEFT(HEX2BIN(MID(H27,8,1),4),2)),Codes!$H$2:$I$33,2)</f>
        <v>Burn</v>
      </c>
      <c r="AE27" s="1" t="str">
        <f t="shared" si="14"/>
        <v>1</v>
      </c>
      <c r="AF27" s="1" t="str">
        <f t="shared" si="15"/>
        <v>1</v>
      </c>
      <c r="AH27" s="6">
        <f t="shared" si="16"/>
        <v>72</v>
      </c>
    </row>
    <row r="28" spans="1:34">
      <c r="A28" s="3" t="s">
        <v>2044</v>
      </c>
      <c r="B28" s="1" t="s">
        <v>77</v>
      </c>
      <c r="C28" s="6" t="s">
        <v>2364</v>
      </c>
      <c r="D28" s="9" t="s">
        <v>2045</v>
      </c>
      <c r="E28" s="9" t="s">
        <v>2046</v>
      </c>
      <c r="F28" s="9" t="s">
        <v>91</v>
      </c>
      <c r="G28" s="9" t="s">
        <v>2047</v>
      </c>
      <c r="H28" s="9" t="s">
        <v>2048</v>
      </c>
      <c r="J28" s="6" t="str">
        <f t="shared" si="0"/>
        <v>001011</v>
      </c>
      <c r="K28" s="1">
        <f t="shared" si="1"/>
        <v>0</v>
      </c>
      <c r="L28" s="6" t="str">
        <f t="shared" si="2"/>
        <v>00000</v>
      </c>
      <c r="M28" s="1">
        <f t="shared" si="3"/>
        <v>4</v>
      </c>
      <c r="N28" s="6" t="str">
        <f t="shared" si="4"/>
        <v>00</v>
      </c>
      <c r="O28" s="1">
        <f t="shared" si="5"/>
        <v>25</v>
      </c>
      <c r="P28" s="1">
        <f>IF(HEX2DEC(LEFT(E28,4))&gt;=32768,HEX2DEC(LEFT(E28,4))-65536,HEX2DEC(LEFT(E28,4)))/Codes!$N$2</f>
        <v>18.431999999999999</v>
      </c>
      <c r="Q28" s="1">
        <f>IF(HEX2DEC(RIGHT(E28,4))&gt;=32768,HEX2DEC(RIGHT(E28,4))-65536,HEX2DEC(RIGHT(E28,4)))/Codes!$N$2</f>
        <v>0</v>
      </c>
      <c r="R28" s="1">
        <f>IF(HEX2DEC(LEFT(F28,4))&gt;=32768,HEX2DEC(LEFT(F28,4))-65536,HEX2DEC(LEFT(F28,4)))/Codes!$N$2</f>
        <v>0</v>
      </c>
      <c r="S28" s="1">
        <f>IF(HEX2DEC(RIGHT(F28,4))&gt;=32768,HEX2DEC(RIGHT(F28,4))-65536,HEX2DEC(RIGHT(F28,4)))/Codes!$N$2</f>
        <v>0</v>
      </c>
      <c r="T28" s="18">
        <f t="shared" si="6"/>
        <v>90</v>
      </c>
      <c r="U28" s="1">
        <f t="shared" si="7"/>
        <v>100</v>
      </c>
      <c r="V28" s="1">
        <f t="shared" si="8"/>
        <v>0</v>
      </c>
      <c r="W28" s="1" t="str">
        <f t="shared" si="9"/>
        <v>100</v>
      </c>
      <c r="X28" s="1">
        <f t="shared" si="10"/>
        <v>3</v>
      </c>
      <c r="Y28" s="1">
        <f t="shared" si="11"/>
        <v>15</v>
      </c>
      <c r="Z28" s="1" t="str">
        <f>VLOOKUP(BIN2DEC(MID(HEX2BIN(MID(H28,3,2),8),2,5)),Codes!$E$1:$F$18,2)</f>
        <v>Normal</v>
      </c>
      <c r="AA28" s="6" t="str">
        <f t="shared" si="12"/>
        <v>0</v>
      </c>
      <c r="AB28" s="1">
        <f t="shared" si="13"/>
        <v>28</v>
      </c>
      <c r="AC28" s="1" t="str">
        <f>VLOOKUP(BIN2DEC(RIGHT(HEX2BIN(MID(H28,6,1),4),1)&amp;LEFT(HEX2BIN(MID(H28,7,1),4),1)),Codes!$K$1:$L$5,2)</f>
        <v>L</v>
      </c>
      <c r="AD28" s="1" t="str">
        <f>VLOOKUP(BIN2DEC(RIGHT(HEX2BIN(MID(H28,7,1),4),3)&amp;LEFT(HEX2BIN(MID(H28,8,1),4),2)),Codes!$H$2:$I$33,2)</f>
        <v>Burn</v>
      </c>
      <c r="AE28" s="1" t="str">
        <f t="shared" si="14"/>
        <v>1</v>
      </c>
      <c r="AF28" s="1" t="str">
        <f t="shared" si="15"/>
        <v>1</v>
      </c>
      <c r="AH28" s="6">
        <f t="shared" si="16"/>
        <v>72</v>
      </c>
    </row>
    <row r="29" spans="1:34">
      <c r="A29" s="3" t="s">
        <v>2365</v>
      </c>
      <c r="B29" s="1" t="s">
        <v>77</v>
      </c>
      <c r="C29" s="6" t="s">
        <v>1055</v>
      </c>
      <c r="D29" s="9" t="s">
        <v>270</v>
      </c>
      <c r="E29" s="9" t="s">
        <v>256</v>
      </c>
      <c r="F29" s="9" t="s">
        <v>91</v>
      </c>
      <c r="G29" s="9" t="s">
        <v>2366</v>
      </c>
      <c r="H29" s="9" t="s">
        <v>2367</v>
      </c>
      <c r="J29" s="6" t="str">
        <f t="shared" si="0"/>
        <v>001011</v>
      </c>
      <c r="K29" s="1">
        <f t="shared" si="1"/>
        <v>0</v>
      </c>
      <c r="L29" s="6" t="str">
        <f t="shared" si="2"/>
        <v>00000</v>
      </c>
      <c r="M29" s="1">
        <f t="shared" si="3"/>
        <v>0</v>
      </c>
      <c r="N29" s="6" t="str">
        <f t="shared" si="4"/>
        <v>00</v>
      </c>
      <c r="O29" s="1">
        <f t="shared" si="5"/>
        <v>3</v>
      </c>
      <c r="P29" s="1">
        <f>IF(HEX2DEC(LEFT(E29,4))&gt;=32768,HEX2DEC(LEFT(E29,4))-65536,HEX2DEC(LEFT(E29,4)))/Codes!$N$2</f>
        <v>3.6</v>
      </c>
      <c r="Q29" s="1">
        <f>IF(HEX2DEC(RIGHT(E29,4))&gt;=32768,HEX2DEC(RIGHT(E29,4))-65536,HEX2DEC(RIGHT(E29,4)))/Codes!$N$2</f>
        <v>0</v>
      </c>
      <c r="R29" s="1">
        <f>IF(HEX2DEC(LEFT(F29,4))&gt;=32768,HEX2DEC(LEFT(F29,4))-65536,HEX2DEC(LEFT(F29,4)))/Codes!$N$2</f>
        <v>0</v>
      </c>
      <c r="S29" s="1">
        <f>IF(HEX2DEC(RIGHT(F29,4))&gt;=32768,HEX2DEC(RIGHT(F29,4))-65536,HEX2DEC(RIGHT(F29,4)))/Codes!$N$2</f>
        <v>0</v>
      </c>
      <c r="T29" s="18">
        <f t="shared" si="6"/>
        <v>60</v>
      </c>
      <c r="U29" s="1">
        <f t="shared" si="7"/>
        <v>50</v>
      </c>
      <c r="V29" s="1">
        <f t="shared" si="8"/>
        <v>0</v>
      </c>
      <c r="W29" s="1" t="str">
        <f t="shared" si="9"/>
        <v>000</v>
      </c>
      <c r="X29" s="1">
        <f t="shared" si="10"/>
        <v>0</v>
      </c>
      <c r="Y29" s="1">
        <f t="shared" si="11"/>
        <v>35</v>
      </c>
      <c r="Z29" s="1" t="str">
        <f>VLOOKUP(BIN2DEC(MID(HEX2BIN(MID(H29,3,2),8),2,5)),Codes!$E$1:$F$18,2)</f>
        <v>Flame</v>
      </c>
      <c r="AA29" s="6" t="str">
        <f t="shared" si="12"/>
        <v>0</v>
      </c>
      <c r="AB29" s="1">
        <f t="shared" si="13"/>
        <v>0</v>
      </c>
      <c r="AC29" s="1" t="str">
        <f>VLOOKUP(BIN2DEC(RIGHT(HEX2BIN(MID(H29,6,1),4),1)&amp;LEFT(HEX2BIN(MID(H29,7,1),4),1)),Codes!$K$1:$L$5,2)</f>
        <v>S</v>
      </c>
      <c r="AD29" s="1" t="str">
        <f>VLOOKUP(BIN2DEC(RIGHT(HEX2BIN(MID(H29,7,1),4),3)&amp;LEFT(HEX2BIN(MID(H29,8,1),4),2)),Codes!$H$2:$I$33,2)</f>
        <v>[Burn]</v>
      </c>
      <c r="AE29" s="1" t="str">
        <f t="shared" si="14"/>
        <v>1</v>
      </c>
      <c r="AF29" s="1" t="str">
        <f t="shared" si="15"/>
        <v>1</v>
      </c>
      <c r="AH29" s="6">
        <f t="shared" si="16"/>
        <v>152</v>
      </c>
    </row>
    <row r="30" spans="1:34">
      <c r="A30" s="3" t="s">
        <v>2368</v>
      </c>
      <c r="B30" s="1" t="s">
        <v>77</v>
      </c>
      <c r="C30" s="6" t="s">
        <v>267</v>
      </c>
      <c r="D30" s="9" t="s">
        <v>2369</v>
      </c>
      <c r="E30" s="9" t="s">
        <v>299</v>
      </c>
      <c r="F30" s="9" t="s">
        <v>91</v>
      </c>
      <c r="G30" s="9" t="s">
        <v>1596</v>
      </c>
      <c r="H30" s="9" t="s">
        <v>2302</v>
      </c>
      <c r="J30" s="6" t="str">
        <f t="shared" si="0"/>
        <v>001011</v>
      </c>
      <c r="K30" s="1">
        <f t="shared" si="1"/>
        <v>0</v>
      </c>
      <c r="L30" s="6" t="str">
        <f t="shared" si="2"/>
        <v>00000</v>
      </c>
      <c r="M30" s="1">
        <f t="shared" si="3"/>
        <v>38</v>
      </c>
      <c r="N30" s="6" t="str">
        <f t="shared" si="4"/>
        <v>00</v>
      </c>
      <c r="O30" s="1">
        <f t="shared" si="5"/>
        <v>5</v>
      </c>
      <c r="P30" s="1">
        <f>IF(HEX2DEC(LEFT(E30,4))&gt;=32768,HEX2DEC(LEFT(E30,4))-65536,HEX2DEC(LEFT(E30,4)))/Codes!$N$2</f>
        <v>6</v>
      </c>
      <c r="Q30" s="1">
        <f>IF(HEX2DEC(RIGHT(E30,4))&gt;=32768,HEX2DEC(RIGHT(E30,4))-65536,HEX2DEC(RIGHT(E30,4)))/Codes!$N$2</f>
        <v>0</v>
      </c>
      <c r="R30" s="1">
        <f>IF(HEX2DEC(LEFT(F30,4))&gt;=32768,HEX2DEC(LEFT(F30,4))-65536,HEX2DEC(LEFT(F30,4)))/Codes!$N$2</f>
        <v>0</v>
      </c>
      <c r="S30" s="1">
        <f>IF(HEX2DEC(RIGHT(F30,4))&gt;=32768,HEX2DEC(RIGHT(F30,4))-65536,HEX2DEC(RIGHT(F30,4)))/Codes!$N$2</f>
        <v>0</v>
      </c>
      <c r="T30" s="18">
        <f t="shared" si="6"/>
        <v>83</v>
      </c>
      <c r="U30" s="1">
        <f t="shared" si="7"/>
        <v>100</v>
      </c>
      <c r="V30" s="1">
        <f t="shared" si="8"/>
        <v>116</v>
      </c>
      <c r="W30" s="1" t="str">
        <f t="shared" si="9"/>
        <v>100</v>
      </c>
      <c r="X30" s="1">
        <f t="shared" si="10"/>
        <v>3</v>
      </c>
      <c r="Y30" s="1">
        <f t="shared" si="11"/>
        <v>0</v>
      </c>
      <c r="Z30" s="1" t="str">
        <f>VLOOKUP(BIN2DEC(MID(HEX2BIN(MID(H30,3,2),8),2,5)),Codes!$E$1:$F$18,2)</f>
        <v>Slash</v>
      </c>
      <c r="AA30" s="6" t="str">
        <f t="shared" si="12"/>
        <v>0</v>
      </c>
      <c r="AB30" s="1">
        <f t="shared" si="13"/>
        <v>0</v>
      </c>
      <c r="AC30" s="1" t="str">
        <f>VLOOKUP(BIN2DEC(RIGHT(HEX2BIN(MID(H30,6,1),4),1)&amp;LEFT(HEX2BIN(MID(H30,7,1),4),1)),Codes!$K$1:$L$5,2)</f>
        <v>L</v>
      </c>
      <c r="AD30" s="1" t="str">
        <f>VLOOKUP(BIN2DEC(RIGHT(HEX2BIN(MID(H30,7,1),4),3)&amp;LEFT(HEX2BIN(MID(H30,8,1),4),2)),Codes!$H$2:$I$33,2)</f>
        <v>Slash</v>
      </c>
      <c r="AE30" s="1" t="str">
        <f t="shared" si="14"/>
        <v>1</v>
      </c>
      <c r="AF30" s="1" t="str">
        <f t="shared" si="15"/>
        <v>1</v>
      </c>
      <c r="AH30" s="6">
        <f t="shared" si="16"/>
        <v>67</v>
      </c>
    </row>
    <row r="31" spans="1:34">
      <c r="A31" s="3" t="s">
        <v>2370</v>
      </c>
      <c r="B31" s="1" t="s">
        <v>77</v>
      </c>
      <c r="C31" s="6" t="s">
        <v>267</v>
      </c>
      <c r="D31" s="9" t="s">
        <v>2371</v>
      </c>
      <c r="E31" s="9" t="s">
        <v>299</v>
      </c>
      <c r="F31" s="9" t="s">
        <v>91</v>
      </c>
      <c r="G31" s="9" t="s">
        <v>1596</v>
      </c>
      <c r="H31" s="9" t="s">
        <v>2302</v>
      </c>
      <c r="J31" s="6" t="str">
        <f t="shared" si="0"/>
        <v>001011</v>
      </c>
      <c r="K31" s="1">
        <f t="shared" si="1"/>
        <v>1</v>
      </c>
      <c r="L31" s="6" t="str">
        <f t="shared" si="2"/>
        <v>00000</v>
      </c>
      <c r="M31" s="1">
        <f t="shared" si="3"/>
        <v>34</v>
      </c>
      <c r="N31" s="6" t="str">
        <f t="shared" si="4"/>
        <v>00</v>
      </c>
      <c r="O31" s="1">
        <f t="shared" si="5"/>
        <v>5</v>
      </c>
      <c r="P31" s="1">
        <f>IF(HEX2DEC(LEFT(E31,4))&gt;=32768,HEX2DEC(LEFT(E31,4))-65536,HEX2DEC(LEFT(E31,4)))/Codes!$N$2</f>
        <v>6</v>
      </c>
      <c r="Q31" s="1">
        <f>IF(HEX2DEC(RIGHT(E31,4))&gt;=32768,HEX2DEC(RIGHT(E31,4))-65536,HEX2DEC(RIGHT(E31,4)))/Codes!$N$2</f>
        <v>0</v>
      </c>
      <c r="R31" s="1">
        <f>IF(HEX2DEC(LEFT(F31,4))&gt;=32768,HEX2DEC(LEFT(F31,4))-65536,HEX2DEC(LEFT(F31,4)))/Codes!$N$2</f>
        <v>0</v>
      </c>
      <c r="S31" s="1">
        <f>IF(HEX2DEC(RIGHT(F31,4))&gt;=32768,HEX2DEC(RIGHT(F31,4))-65536,HEX2DEC(RIGHT(F31,4)))/Codes!$N$2</f>
        <v>0</v>
      </c>
      <c r="T31" s="18">
        <f t="shared" si="6"/>
        <v>83</v>
      </c>
      <c r="U31" s="1">
        <f t="shared" si="7"/>
        <v>100</v>
      </c>
      <c r="V31" s="1">
        <f t="shared" si="8"/>
        <v>116</v>
      </c>
      <c r="W31" s="1" t="str">
        <f t="shared" si="9"/>
        <v>100</v>
      </c>
      <c r="X31" s="1">
        <f t="shared" si="10"/>
        <v>3</v>
      </c>
      <c r="Y31" s="1">
        <f t="shared" si="11"/>
        <v>0</v>
      </c>
      <c r="Z31" s="1" t="str">
        <f>VLOOKUP(BIN2DEC(MID(HEX2BIN(MID(H31,3,2),8),2,5)),Codes!$E$1:$F$18,2)</f>
        <v>Slash</v>
      </c>
      <c r="AA31" s="6" t="str">
        <f t="shared" si="12"/>
        <v>0</v>
      </c>
      <c r="AB31" s="1">
        <f t="shared" si="13"/>
        <v>0</v>
      </c>
      <c r="AC31" s="1" t="str">
        <f>VLOOKUP(BIN2DEC(RIGHT(HEX2BIN(MID(H31,6,1),4),1)&amp;LEFT(HEX2BIN(MID(H31,7,1),4),1)),Codes!$K$1:$L$5,2)</f>
        <v>L</v>
      </c>
      <c r="AD31" s="1" t="str">
        <f>VLOOKUP(BIN2DEC(RIGHT(HEX2BIN(MID(H31,7,1),4),3)&amp;LEFT(HEX2BIN(MID(H31,8,1),4),2)),Codes!$H$2:$I$33,2)</f>
        <v>Slash</v>
      </c>
      <c r="AE31" s="1" t="str">
        <f t="shared" si="14"/>
        <v>1</v>
      </c>
      <c r="AF31" s="1" t="str">
        <f t="shared" si="15"/>
        <v>1</v>
      </c>
      <c r="AH31" s="6">
        <f t="shared" si="16"/>
        <v>67</v>
      </c>
    </row>
    <row r="32" spans="1:34">
      <c r="A32" s="3" t="s">
        <v>2372</v>
      </c>
      <c r="B32" s="1" t="s">
        <v>77</v>
      </c>
      <c r="C32" s="6" t="s">
        <v>267</v>
      </c>
      <c r="D32" s="9" t="s">
        <v>2335</v>
      </c>
      <c r="E32" s="9" t="s">
        <v>2346</v>
      </c>
      <c r="F32" s="9" t="s">
        <v>2373</v>
      </c>
      <c r="G32" s="9" t="s">
        <v>1596</v>
      </c>
      <c r="H32" s="9" t="s">
        <v>2302</v>
      </c>
      <c r="J32" s="6" t="str">
        <f t="shared" si="0"/>
        <v>001011</v>
      </c>
      <c r="K32" s="1">
        <f t="shared" si="1"/>
        <v>2</v>
      </c>
      <c r="L32" s="6" t="str">
        <f t="shared" si="2"/>
        <v>00000</v>
      </c>
      <c r="M32" s="1">
        <f t="shared" si="3"/>
        <v>30</v>
      </c>
      <c r="N32" s="6" t="str">
        <f t="shared" si="4"/>
        <v>00</v>
      </c>
      <c r="O32" s="1">
        <f t="shared" si="5"/>
        <v>5</v>
      </c>
      <c r="P32" s="1">
        <f>IF(HEX2DEC(LEFT(E32,4))&gt;=32768,HEX2DEC(LEFT(E32,4))-65536,HEX2DEC(LEFT(E32,4)))/Codes!$N$2</f>
        <v>14</v>
      </c>
      <c r="Q32" s="1">
        <f>IF(HEX2DEC(RIGHT(E32,4))&gt;=32768,HEX2DEC(RIGHT(E32,4))-65536,HEX2DEC(RIGHT(E32,4)))/Codes!$N$2</f>
        <v>0</v>
      </c>
      <c r="R32" s="1">
        <f>IF(HEX2DEC(LEFT(F32,4))&gt;=32768,HEX2DEC(LEFT(F32,4))-65536,HEX2DEC(LEFT(F32,4)))/Codes!$N$2</f>
        <v>0</v>
      </c>
      <c r="S32" s="1">
        <f>IF(HEX2DEC(RIGHT(F32,4))&gt;=32768,HEX2DEC(RIGHT(F32,4))-65536,HEX2DEC(RIGHT(F32,4)))/Codes!$N$2</f>
        <v>5.2</v>
      </c>
      <c r="T32" s="18">
        <f t="shared" si="6"/>
        <v>83</v>
      </c>
      <c r="U32" s="1">
        <f t="shared" si="7"/>
        <v>100</v>
      </c>
      <c r="V32" s="1">
        <f t="shared" si="8"/>
        <v>116</v>
      </c>
      <c r="W32" s="1" t="str">
        <f t="shared" si="9"/>
        <v>100</v>
      </c>
      <c r="X32" s="1">
        <f t="shared" si="10"/>
        <v>3</v>
      </c>
      <c r="Y32" s="1">
        <f t="shared" si="11"/>
        <v>0</v>
      </c>
      <c r="Z32" s="1" t="str">
        <f>VLOOKUP(BIN2DEC(MID(HEX2BIN(MID(H32,3,2),8),2,5)),Codes!$E$1:$F$18,2)</f>
        <v>Slash</v>
      </c>
      <c r="AA32" s="6" t="str">
        <f t="shared" si="12"/>
        <v>0</v>
      </c>
      <c r="AB32" s="1">
        <f t="shared" si="13"/>
        <v>0</v>
      </c>
      <c r="AC32" s="1" t="str">
        <f>VLOOKUP(BIN2DEC(RIGHT(HEX2BIN(MID(H32,6,1),4),1)&amp;LEFT(HEX2BIN(MID(H32,7,1),4),1)),Codes!$K$1:$L$5,2)</f>
        <v>L</v>
      </c>
      <c r="AD32" s="1" t="str">
        <f>VLOOKUP(BIN2DEC(RIGHT(HEX2BIN(MID(H32,7,1),4),3)&amp;LEFT(HEX2BIN(MID(H32,8,1),4),2)),Codes!$H$2:$I$33,2)</f>
        <v>Slash</v>
      </c>
      <c r="AE32" s="1" t="str">
        <f t="shared" si="14"/>
        <v>1</v>
      </c>
      <c r="AF32" s="1" t="str">
        <f t="shared" si="15"/>
        <v>1</v>
      </c>
      <c r="AH32" s="6">
        <f t="shared" si="16"/>
        <v>67</v>
      </c>
    </row>
    <row r="33" spans="1:34">
      <c r="A33" s="3" t="s">
        <v>2374</v>
      </c>
      <c r="B33" s="1" t="s">
        <v>77</v>
      </c>
      <c r="C33" s="6" t="s">
        <v>268</v>
      </c>
      <c r="D33" s="9" t="s">
        <v>2375</v>
      </c>
      <c r="E33" s="9" t="s">
        <v>299</v>
      </c>
      <c r="F33" s="9" t="s">
        <v>91</v>
      </c>
      <c r="G33" s="9" t="s">
        <v>2376</v>
      </c>
      <c r="H33" s="9" t="s">
        <v>2377</v>
      </c>
      <c r="J33" s="6" t="str">
        <f t="shared" si="0"/>
        <v>001011</v>
      </c>
      <c r="K33" s="1">
        <f t="shared" si="1"/>
        <v>0</v>
      </c>
      <c r="L33" s="6" t="str">
        <f t="shared" si="2"/>
        <v>00000</v>
      </c>
      <c r="M33" s="1">
        <f t="shared" si="3"/>
        <v>65</v>
      </c>
      <c r="N33" s="6" t="str">
        <f t="shared" si="4"/>
        <v>00</v>
      </c>
      <c r="O33" s="1">
        <f t="shared" si="5"/>
        <v>6</v>
      </c>
      <c r="P33" s="1">
        <f>IF(HEX2DEC(LEFT(E33,4))&gt;=32768,HEX2DEC(LEFT(E33,4))-65536,HEX2DEC(LEFT(E33,4)))/Codes!$N$2</f>
        <v>6</v>
      </c>
      <c r="Q33" s="1">
        <f>IF(HEX2DEC(RIGHT(E33,4))&gt;=32768,HEX2DEC(RIGHT(E33,4))-65536,HEX2DEC(RIGHT(E33,4)))/Codes!$N$2</f>
        <v>0</v>
      </c>
      <c r="R33" s="1">
        <f>IF(HEX2DEC(LEFT(F33,4))&gt;=32768,HEX2DEC(LEFT(F33,4))-65536,HEX2DEC(LEFT(F33,4)))/Codes!$N$2</f>
        <v>0</v>
      </c>
      <c r="S33" s="1">
        <f>IF(HEX2DEC(RIGHT(F33,4))&gt;=32768,HEX2DEC(RIGHT(F33,4))-65536,HEX2DEC(RIGHT(F33,4)))/Codes!$N$2</f>
        <v>0</v>
      </c>
      <c r="T33" s="18">
        <f t="shared" si="6"/>
        <v>361</v>
      </c>
      <c r="U33" s="1">
        <f t="shared" si="7"/>
        <v>110</v>
      </c>
      <c r="V33" s="1">
        <f t="shared" si="8"/>
        <v>0</v>
      </c>
      <c r="W33" s="1" t="str">
        <f t="shared" si="9"/>
        <v>100</v>
      </c>
      <c r="X33" s="1">
        <f t="shared" si="10"/>
        <v>3</v>
      </c>
      <c r="Y33" s="1">
        <f t="shared" si="11"/>
        <v>30</v>
      </c>
      <c r="Z33" s="1" t="str">
        <f>VLOOKUP(BIN2DEC(MID(HEX2BIN(MID(H33,3,2),8),2,5)),Codes!$E$1:$F$18,2)</f>
        <v>Slash</v>
      </c>
      <c r="AA33" s="6" t="str">
        <f t="shared" si="12"/>
        <v>0</v>
      </c>
      <c r="AB33" s="1">
        <f t="shared" si="13"/>
        <v>0</v>
      </c>
      <c r="AC33" s="1" t="str">
        <f>VLOOKUP(BIN2DEC(RIGHT(HEX2BIN(MID(H33,6,1),4),1)&amp;LEFT(HEX2BIN(MID(H33,7,1),4),1)),Codes!$K$1:$L$5,2)</f>
        <v>L</v>
      </c>
      <c r="AD33" s="1" t="str">
        <f>VLOOKUP(BIN2DEC(RIGHT(HEX2BIN(MID(H33,7,1),4),3)&amp;LEFT(HEX2BIN(MID(H33,8,1),4),2)),Codes!$H$2:$I$33,2)</f>
        <v>Slash</v>
      </c>
      <c r="AE33" s="1" t="str">
        <f t="shared" si="14"/>
        <v>1</v>
      </c>
      <c r="AF33" s="1" t="str">
        <f t="shared" si="15"/>
        <v>1</v>
      </c>
      <c r="AH33" s="6">
        <f t="shared" si="16"/>
        <v>67</v>
      </c>
    </row>
    <row r="34" spans="1:34">
      <c r="A34" s="3" t="s">
        <v>2378</v>
      </c>
      <c r="B34" s="1" t="s">
        <v>77</v>
      </c>
      <c r="C34" s="6" t="s">
        <v>268</v>
      </c>
      <c r="D34" s="9" t="s">
        <v>2379</v>
      </c>
      <c r="E34" s="9" t="s">
        <v>299</v>
      </c>
      <c r="F34" s="9" t="s">
        <v>91</v>
      </c>
      <c r="G34" s="9" t="s">
        <v>2376</v>
      </c>
      <c r="H34" s="9" t="s">
        <v>2377</v>
      </c>
      <c r="J34" s="6" t="str">
        <f t="shared" si="0"/>
        <v>001011</v>
      </c>
      <c r="K34" s="1">
        <f t="shared" si="1"/>
        <v>1</v>
      </c>
      <c r="L34" s="6" t="str">
        <f t="shared" si="2"/>
        <v>00000</v>
      </c>
      <c r="M34" s="1">
        <f t="shared" si="3"/>
        <v>61</v>
      </c>
      <c r="N34" s="6" t="str">
        <f t="shared" si="4"/>
        <v>00</v>
      </c>
      <c r="O34" s="1">
        <f t="shared" si="5"/>
        <v>6</v>
      </c>
      <c r="P34" s="1">
        <f>IF(HEX2DEC(LEFT(E34,4))&gt;=32768,HEX2DEC(LEFT(E34,4))-65536,HEX2DEC(LEFT(E34,4)))/Codes!$N$2</f>
        <v>6</v>
      </c>
      <c r="Q34" s="1">
        <f>IF(HEX2DEC(RIGHT(E34,4))&gt;=32768,HEX2DEC(RIGHT(E34,4))-65536,HEX2DEC(RIGHT(E34,4)))/Codes!$N$2</f>
        <v>0</v>
      </c>
      <c r="R34" s="1">
        <f>IF(HEX2DEC(LEFT(F34,4))&gt;=32768,HEX2DEC(LEFT(F34,4))-65536,HEX2DEC(LEFT(F34,4)))/Codes!$N$2</f>
        <v>0</v>
      </c>
      <c r="S34" s="1">
        <f>IF(HEX2DEC(RIGHT(F34,4))&gt;=32768,HEX2DEC(RIGHT(F34,4))-65536,HEX2DEC(RIGHT(F34,4)))/Codes!$N$2</f>
        <v>0</v>
      </c>
      <c r="T34" s="18">
        <f t="shared" si="6"/>
        <v>361</v>
      </c>
      <c r="U34" s="1">
        <f t="shared" si="7"/>
        <v>110</v>
      </c>
      <c r="V34" s="1">
        <f t="shared" si="8"/>
        <v>0</v>
      </c>
      <c r="W34" s="1" t="str">
        <f t="shared" si="9"/>
        <v>100</v>
      </c>
      <c r="X34" s="1">
        <f t="shared" si="10"/>
        <v>3</v>
      </c>
      <c r="Y34" s="1">
        <f t="shared" si="11"/>
        <v>30</v>
      </c>
      <c r="Z34" s="1" t="str">
        <f>VLOOKUP(BIN2DEC(MID(HEX2BIN(MID(H34,3,2),8),2,5)),Codes!$E$1:$F$18,2)</f>
        <v>Slash</v>
      </c>
      <c r="AA34" s="6" t="str">
        <f t="shared" si="12"/>
        <v>0</v>
      </c>
      <c r="AB34" s="1">
        <f t="shared" si="13"/>
        <v>0</v>
      </c>
      <c r="AC34" s="1" t="str">
        <f>VLOOKUP(BIN2DEC(RIGHT(HEX2BIN(MID(H34,6,1),4),1)&amp;LEFT(HEX2BIN(MID(H34,7,1),4),1)),Codes!$K$1:$L$5,2)</f>
        <v>L</v>
      </c>
      <c r="AD34" s="1" t="str">
        <f>VLOOKUP(BIN2DEC(RIGHT(HEX2BIN(MID(H34,7,1),4),3)&amp;LEFT(HEX2BIN(MID(H34,8,1),4),2)),Codes!$H$2:$I$33,2)</f>
        <v>Slash</v>
      </c>
      <c r="AE34" s="1" t="str">
        <f t="shared" si="14"/>
        <v>1</v>
      </c>
      <c r="AF34" s="1" t="str">
        <f t="shared" si="15"/>
        <v>1</v>
      </c>
      <c r="AH34" s="6">
        <f t="shared" si="16"/>
        <v>67</v>
      </c>
    </row>
    <row r="35" spans="1:34">
      <c r="A35" s="3" t="s">
        <v>2380</v>
      </c>
      <c r="B35" s="1" t="s">
        <v>77</v>
      </c>
      <c r="C35" s="6" t="s">
        <v>268</v>
      </c>
      <c r="D35" s="9" t="s">
        <v>2381</v>
      </c>
      <c r="E35" s="9" t="s">
        <v>2327</v>
      </c>
      <c r="F35" s="9" t="s">
        <v>2382</v>
      </c>
      <c r="G35" s="9" t="s">
        <v>2376</v>
      </c>
      <c r="H35" s="9" t="s">
        <v>2377</v>
      </c>
      <c r="J35" s="6" t="str">
        <f t="shared" si="0"/>
        <v>001011</v>
      </c>
      <c r="K35" s="1">
        <f t="shared" si="1"/>
        <v>2</v>
      </c>
      <c r="L35" s="6" t="str">
        <f t="shared" si="2"/>
        <v>00000</v>
      </c>
      <c r="M35" s="1">
        <f t="shared" si="3"/>
        <v>30</v>
      </c>
      <c r="N35" s="6" t="str">
        <f t="shared" si="4"/>
        <v>00</v>
      </c>
      <c r="O35" s="1">
        <f t="shared" si="5"/>
        <v>6</v>
      </c>
      <c r="P35" s="1">
        <f>IF(HEX2DEC(LEFT(E35,4))&gt;=32768,HEX2DEC(LEFT(E35,4))-65536,HEX2DEC(LEFT(E35,4)))/Codes!$N$2</f>
        <v>16</v>
      </c>
      <c r="Q35" s="1">
        <f>IF(HEX2DEC(RIGHT(E35,4))&gt;=32768,HEX2DEC(RIGHT(E35,4))-65536,HEX2DEC(RIGHT(E35,4)))/Codes!$N$2</f>
        <v>0</v>
      </c>
      <c r="R35" s="1">
        <f>IF(HEX2DEC(LEFT(F35,4))&gt;=32768,HEX2DEC(LEFT(F35,4))-65536,HEX2DEC(LEFT(F35,4)))/Codes!$N$2</f>
        <v>0</v>
      </c>
      <c r="S35" s="1">
        <f>IF(HEX2DEC(RIGHT(F35,4))&gt;=32768,HEX2DEC(RIGHT(F35,4))-65536,HEX2DEC(RIGHT(F35,4)))/Codes!$N$2</f>
        <v>4</v>
      </c>
      <c r="T35" s="18">
        <f t="shared" si="6"/>
        <v>361</v>
      </c>
      <c r="U35" s="1">
        <f t="shared" si="7"/>
        <v>110</v>
      </c>
      <c r="V35" s="1">
        <f t="shared" si="8"/>
        <v>0</v>
      </c>
      <c r="W35" s="1" t="str">
        <f t="shared" si="9"/>
        <v>100</v>
      </c>
      <c r="X35" s="1">
        <f t="shared" si="10"/>
        <v>3</v>
      </c>
      <c r="Y35" s="1">
        <f t="shared" si="11"/>
        <v>30</v>
      </c>
      <c r="Z35" s="1" t="str">
        <f>VLOOKUP(BIN2DEC(MID(HEX2BIN(MID(H35,3,2),8),2,5)),Codes!$E$1:$F$18,2)</f>
        <v>Slash</v>
      </c>
      <c r="AA35" s="6" t="str">
        <f t="shared" si="12"/>
        <v>0</v>
      </c>
      <c r="AB35" s="1">
        <f t="shared" si="13"/>
        <v>0</v>
      </c>
      <c r="AC35" s="1" t="str">
        <f>VLOOKUP(BIN2DEC(RIGHT(HEX2BIN(MID(H35,6,1),4),1)&amp;LEFT(HEX2BIN(MID(H35,7,1),4),1)),Codes!$K$1:$L$5,2)</f>
        <v>L</v>
      </c>
      <c r="AD35" s="1" t="str">
        <f>VLOOKUP(BIN2DEC(RIGHT(HEX2BIN(MID(H35,7,1),4),3)&amp;LEFT(HEX2BIN(MID(H35,8,1),4),2)),Codes!$H$2:$I$33,2)</f>
        <v>Slash</v>
      </c>
      <c r="AE35" s="1" t="str">
        <f t="shared" si="14"/>
        <v>1</v>
      </c>
      <c r="AF35" s="1" t="str">
        <f t="shared" si="15"/>
        <v>1</v>
      </c>
      <c r="AH35" s="6">
        <f t="shared" si="16"/>
        <v>67</v>
      </c>
    </row>
    <row r="36" spans="1:34">
      <c r="A36" s="3" t="s">
        <v>2383</v>
      </c>
      <c r="B36" s="1" t="s">
        <v>77</v>
      </c>
      <c r="C36" s="6" t="s">
        <v>2400</v>
      </c>
      <c r="D36" s="9" t="s">
        <v>2384</v>
      </c>
      <c r="E36" s="9" t="s">
        <v>2332</v>
      </c>
      <c r="F36" s="9" t="s">
        <v>2385</v>
      </c>
      <c r="G36" s="9" t="s">
        <v>2386</v>
      </c>
      <c r="H36" s="9" t="s">
        <v>2387</v>
      </c>
      <c r="J36" s="6" t="str">
        <f t="shared" si="0"/>
        <v>001011</v>
      </c>
      <c r="K36" s="1">
        <f t="shared" si="1"/>
        <v>0</v>
      </c>
      <c r="L36" s="6" t="str">
        <f t="shared" si="2"/>
        <v>00000</v>
      </c>
      <c r="M36" s="1">
        <f t="shared" si="3"/>
        <v>1</v>
      </c>
      <c r="N36" s="6" t="str">
        <f t="shared" si="4"/>
        <v>00</v>
      </c>
      <c r="O36" s="1">
        <f t="shared" si="5"/>
        <v>13</v>
      </c>
      <c r="P36" s="1">
        <f>IF(HEX2DEC(LEFT(E36,4))&gt;=32768,HEX2DEC(LEFT(E36,4))-65536,HEX2DEC(LEFT(E36,4)))/Codes!$N$2</f>
        <v>12</v>
      </c>
      <c r="Q36" s="1">
        <f>IF(HEX2DEC(RIGHT(E36,4))&gt;=32768,HEX2DEC(RIGHT(E36,4))-65536,HEX2DEC(RIGHT(E36,4)))/Codes!$N$2</f>
        <v>0</v>
      </c>
      <c r="R36" s="1">
        <f>IF(HEX2DEC(LEFT(F36,4))&gt;=32768,HEX2DEC(LEFT(F36,4))-65536,HEX2DEC(LEFT(F36,4)))/Codes!$N$2</f>
        <v>12</v>
      </c>
      <c r="S36" s="1">
        <f>IF(HEX2DEC(RIGHT(F36,4))&gt;=32768,HEX2DEC(RIGHT(F36,4))-65536,HEX2DEC(RIGHT(F36,4)))/Codes!$N$2</f>
        <v>12</v>
      </c>
      <c r="T36" s="18">
        <f t="shared" si="6"/>
        <v>80</v>
      </c>
      <c r="U36" s="1">
        <f t="shared" si="7"/>
        <v>30</v>
      </c>
      <c r="V36" s="1">
        <f t="shared" si="8"/>
        <v>0</v>
      </c>
      <c r="W36" s="1" t="str">
        <f t="shared" si="9"/>
        <v>100</v>
      </c>
      <c r="X36" s="1">
        <f t="shared" si="10"/>
        <v>3</v>
      </c>
      <c r="Y36" s="1">
        <f t="shared" si="11"/>
        <v>120</v>
      </c>
      <c r="Z36" s="1" t="str">
        <f>VLOOKUP(BIN2DEC(MID(HEX2BIN(MID(H36,3,2),8),2,5)),Codes!$E$1:$F$18,2)</f>
        <v>Normal</v>
      </c>
      <c r="AA36" s="6" t="str">
        <f t="shared" si="12"/>
        <v>0</v>
      </c>
      <c r="AB36" s="1">
        <f t="shared" si="13"/>
        <v>1</v>
      </c>
      <c r="AC36" s="1" t="str">
        <f>VLOOKUP(BIN2DEC(RIGHT(HEX2BIN(MID(H36,6,1),4),1)&amp;LEFT(HEX2BIN(MID(H36,7,1),4),1)),Codes!$K$1:$L$5,2)</f>
        <v>M</v>
      </c>
      <c r="AD36" s="1" t="str">
        <f>VLOOKUP(BIN2DEC(RIGHT(HEX2BIN(MID(H36,7,1),4),3)&amp;LEFT(HEX2BIN(MID(H36,8,1),4),2)),Codes!$H$2:$I$33,2)</f>
        <v>Kick</v>
      </c>
      <c r="AE36" s="1" t="str">
        <f t="shared" si="14"/>
        <v>1</v>
      </c>
      <c r="AF36" s="1" t="str">
        <f t="shared" si="15"/>
        <v>1</v>
      </c>
      <c r="AH36" s="6">
        <f t="shared" si="16"/>
        <v>34</v>
      </c>
    </row>
    <row r="37" spans="1:34">
      <c r="A37" s="3" t="s">
        <v>2388</v>
      </c>
      <c r="B37" s="1" t="s">
        <v>77</v>
      </c>
      <c r="C37" s="6" t="s">
        <v>2400</v>
      </c>
      <c r="D37" s="9" t="s">
        <v>2389</v>
      </c>
      <c r="E37" s="9" t="s">
        <v>2332</v>
      </c>
      <c r="F37" s="9" t="s">
        <v>2332</v>
      </c>
      <c r="G37" s="9" t="s">
        <v>2386</v>
      </c>
      <c r="H37" s="9" t="s">
        <v>2387</v>
      </c>
      <c r="J37" s="6" t="str">
        <f t="shared" si="0"/>
        <v>001011</v>
      </c>
      <c r="K37" s="1">
        <f t="shared" si="1"/>
        <v>1</v>
      </c>
      <c r="L37" s="6" t="str">
        <f t="shared" si="2"/>
        <v>00000</v>
      </c>
      <c r="M37" s="1">
        <f t="shared" si="3"/>
        <v>1</v>
      </c>
      <c r="N37" s="6" t="str">
        <f t="shared" si="4"/>
        <v>00</v>
      </c>
      <c r="O37" s="1">
        <f t="shared" si="5"/>
        <v>13</v>
      </c>
      <c r="P37" s="1">
        <f>IF(HEX2DEC(LEFT(E37,4))&gt;=32768,HEX2DEC(LEFT(E37,4))-65536,HEX2DEC(LEFT(E37,4)))/Codes!$N$2</f>
        <v>12</v>
      </c>
      <c r="Q37" s="1">
        <f>IF(HEX2DEC(RIGHT(E37,4))&gt;=32768,HEX2DEC(RIGHT(E37,4))-65536,HEX2DEC(RIGHT(E37,4)))/Codes!$N$2</f>
        <v>0</v>
      </c>
      <c r="R37" s="1">
        <f>IF(HEX2DEC(LEFT(F37,4))&gt;=32768,HEX2DEC(LEFT(F37,4))-65536,HEX2DEC(LEFT(F37,4)))/Codes!$N$2</f>
        <v>12</v>
      </c>
      <c r="S37" s="1">
        <f>IF(HEX2DEC(RIGHT(F37,4))&gt;=32768,HEX2DEC(RIGHT(F37,4))-65536,HEX2DEC(RIGHT(F37,4)))/Codes!$N$2</f>
        <v>0</v>
      </c>
      <c r="T37" s="18">
        <f t="shared" si="6"/>
        <v>80</v>
      </c>
      <c r="U37" s="1">
        <f t="shared" si="7"/>
        <v>30</v>
      </c>
      <c r="V37" s="1">
        <f t="shared" si="8"/>
        <v>0</v>
      </c>
      <c r="W37" s="1" t="str">
        <f t="shared" si="9"/>
        <v>100</v>
      </c>
      <c r="X37" s="1">
        <f t="shared" si="10"/>
        <v>3</v>
      </c>
      <c r="Y37" s="1">
        <f t="shared" si="11"/>
        <v>120</v>
      </c>
      <c r="Z37" s="1" t="str">
        <f>VLOOKUP(BIN2DEC(MID(HEX2BIN(MID(H37,3,2),8),2,5)),Codes!$E$1:$F$18,2)</f>
        <v>Normal</v>
      </c>
      <c r="AA37" s="6" t="str">
        <f t="shared" si="12"/>
        <v>0</v>
      </c>
      <c r="AB37" s="1">
        <f t="shared" si="13"/>
        <v>1</v>
      </c>
      <c r="AC37" s="1" t="str">
        <f>VLOOKUP(BIN2DEC(RIGHT(HEX2BIN(MID(H37,6,1),4),1)&amp;LEFT(HEX2BIN(MID(H37,7,1),4),1)),Codes!$K$1:$L$5,2)</f>
        <v>M</v>
      </c>
      <c r="AD37" s="1" t="str">
        <f>VLOOKUP(BIN2DEC(RIGHT(HEX2BIN(MID(H37,7,1),4),3)&amp;LEFT(HEX2BIN(MID(H37,8,1),4),2)),Codes!$H$2:$I$33,2)</f>
        <v>Kick</v>
      </c>
      <c r="AE37" s="1" t="str">
        <f t="shared" si="14"/>
        <v>1</v>
      </c>
      <c r="AF37" s="1" t="str">
        <f t="shared" si="15"/>
        <v>1</v>
      </c>
      <c r="AH37" s="6">
        <f t="shared" si="16"/>
        <v>34</v>
      </c>
    </row>
    <row r="38" spans="1:34">
      <c r="A38" s="3" t="s">
        <v>2390</v>
      </c>
      <c r="B38" s="1" t="s">
        <v>77</v>
      </c>
      <c r="C38" s="6" t="s">
        <v>2401</v>
      </c>
      <c r="D38" s="9" t="s">
        <v>2391</v>
      </c>
      <c r="E38" s="9" t="s">
        <v>2332</v>
      </c>
      <c r="F38" s="9" t="s">
        <v>2392</v>
      </c>
      <c r="G38" s="9" t="s">
        <v>2386</v>
      </c>
      <c r="H38" s="9" t="s">
        <v>444</v>
      </c>
      <c r="J38" s="6" t="str">
        <f t="shared" si="0"/>
        <v>001011</v>
      </c>
      <c r="K38" s="1">
        <f t="shared" si="1"/>
        <v>0</v>
      </c>
      <c r="L38" s="6" t="str">
        <f t="shared" si="2"/>
        <v>00000</v>
      </c>
      <c r="M38" s="1">
        <f t="shared" si="3"/>
        <v>1</v>
      </c>
      <c r="N38" s="6" t="str">
        <f t="shared" si="4"/>
        <v>00</v>
      </c>
      <c r="O38" s="1">
        <f t="shared" si="5"/>
        <v>10</v>
      </c>
      <c r="P38" s="1">
        <f>IF(HEX2DEC(LEFT(E38,4))&gt;=32768,HEX2DEC(LEFT(E38,4))-65536,HEX2DEC(LEFT(E38,4)))/Codes!$N$2</f>
        <v>12</v>
      </c>
      <c r="Q38" s="1">
        <f>IF(HEX2DEC(RIGHT(E38,4))&gt;=32768,HEX2DEC(RIGHT(E38,4))-65536,HEX2DEC(RIGHT(E38,4)))/Codes!$N$2</f>
        <v>0</v>
      </c>
      <c r="R38" s="1">
        <f>IF(HEX2DEC(LEFT(F38,4))&gt;=32768,HEX2DEC(LEFT(F38,4))-65536,HEX2DEC(LEFT(F38,4)))/Codes!$N$2</f>
        <v>12</v>
      </c>
      <c r="S38" s="1">
        <f>IF(HEX2DEC(RIGHT(F38,4))&gt;=32768,HEX2DEC(RIGHT(F38,4))-65536,HEX2DEC(RIGHT(F38,4)))/Codes!$N$2</f>
        <v>14</v>
      </c>
      <c r="T38" s="18">
        <f t="shared" si="6"/>
        <v>80</v>
      </c>
      <c r="U38" s="1">
        <f t="shared" si="7"/>
        <v>30</v>
      </c>
      <c r="V38" s="1">
        <f t="shared" si="8"/>
        <v>0</v>
      </c>
      <c r="W38" s="1" t="str">
        <f t="shared" si="9"/>
        <v>100</v>
      </c>
      <c r="X38" s="1">
        <f t="shared" si="10"/>
        <v>3</v>
      </c>
      <c r="Y38" s="1">
        <f t="shared" si="11"/>
        <v>80</v>
      </c>
      <c r="Z38" s="1" t="str">
        <f>VLOOKUP(BIN2DEC(MID(HEX2BIN(MID(H38,3,2),8),2,5)),Codes!$E$1:$F$18,2)</f>
        <v>Normal</v>
      </c>
      <c r="AA38" s="6" t="str">
        <f t="shared" si="12"/>
        <v>0</v>
      </c>
      <c r="AB38" s="1">
        <f t="shared" si="13"/>
        <v>1</v>
      </c>
      <c r="AC38" s="1" t="str">
        <f>VLOOKUP(BIN2DEC(RIGHT(HEX2BIN(MID(H38,6,1),4),1)&amp;LEFT(HEX2BIN(MID(H38,7,1),4),1)),Codes!$K$1:$L$5,2)</f>
        <v>M</v>
      </c>
      <c r="AD38" s="1" t="str">
        <f>VLOOKUP(BIN2DEC(RIGHT(HEX2BIN(MID(H38,7,1),4),3)&amp;LEFT(HEX2BIN(MID(H38,8,1),4),2)),Codes!$H$2:$I$33,2)</f>
        <v>Kick</v>
      </c>
      <c r="AE38" s="1" t="str">
        <f t="shared" si="14"/>
        <v>1</v>
      </c>
      <c r="AF38" s="1" t="str">
        <f t="shared" si="15"/>
        <v>1</v>
      </c>
      <c r="AH38" s="6">
        <f t="shared" si="16"/>
        <v>34</v>
      </c>
    </row>
    <row r="39" spans="1:34">
      <c r="A39" s="3" t="s">
        <v>2393</v>
      </c>
      <c r="B39" s="1" t="s">
        <v>77</v>
      </c>
      <c r="C39" s="6" t="s">
        <v>2402</v>
      </c>
      <c r="D39" s="9" t="s">
        <v>2394</v>
      </c>
      <c r="E39" s="9" t="s">
        <v>2395</v>
      </c>
      <c r="F39" s="9" t="s">
        <v>2396</v>
      </c>
      <c r="G39" s="9" t="s">
        <v>2397</v>
      </c>
      <c r="H39" s="9" t="s">
        <v>2398</v>
      </c>
      <c r="J39" s="6" t="str">
        <f t="shared" si="0"/>
        <v>001011</v>
      </c>
      <c r="K39" s="1">
        <f t="shared" si="1"/>
        <v>0</v>
      </c>
      <c r="L39" s="6" t="str">
        <f t="shared" si="2"/>
        <v>00000</v>
      </c>
      <c r="M39" s="1">
        <f t="shared" si="3"/>
        <v>1</v>
      </c>
      <c r="N39" s="6" t="str">
        <f t="shared" si="4"/>
        <v>00</v>
      </c>
      <c r="O39" s="1">
        <f t="shared" si="5"/>
        <v>8</v>
      </c>
      <c r="P39" s="1">
        <f>IF(HEX2DEC(LEFT(E39,4))&gt;=32768,HEX2DEC(LEFT(E39,4))-65536,HEX2DEC(LEFT(E39,4)))/Codes!$N$2</f>
        <v>19.2</v>
      </c>
      <c r="Q39" s="1">
        <f>IF(HEX2DEC(RIGHT(E39,4))&gt;=32768,HEX2DEC(RIGHT(E39,4))-65536,HEX2DEC(RIGHT(E39,4)))/Codes!$N$2</f>
        <v>0</v>
      </c>
      <c r="R39" s="1">
        <f>IF(HEX2DEC(LEFT(F39,4))&gt;=32768,HEX2DEC(LEFT(F39,4))-65536,HEX2DEC(LEFT(F39,4)))/Codes!$N$2</f>
        <v>8</v>
      </c>
      <c r="S39" s="1">
        <f>IF(HEX2DEC(RIGHT(F39,4))&gt;=32768,HEX2DEC(RIGHT(F39,4))-65536,HEX2DEC(RIGHT(F39,4)))/Codes!$N$2</f>
        <v>7.2</v>
      </c>
      <c r="T39" s="18">
        <f t="shared" si="6"/>
        <v>74</v>
      </c>
      <c r="U39" s="1">
        <f t="shared" si="7"/>
        <v>100</v>
      </c>
      <c r="V39" s="1">
        <f t="shared" si="8"/>
        <v>0</v>
      </c>
      <c r="W39" s="1" t="str">
        <f t="shared" si="9"/>
        <v>100</v>
      </c>
      <c r="X39" s="1">
        <f t="shared" si="10"/>
        <v>3</v>
      </c>
      <c r="Y39" s="1">
        <f t="shared" si="11"/>
        <v>60</v>
      </c>
      <c r="Z39" s="1" t="str">
        <f>VLOOKUP(BIN2DEC(MID(HEX2BIN(MID(H39,3,2),8),2,5)),Codes!$E$1:$F$18,2)</f>
        <v>Normal</v>
      </c>
      <c r="AA39" s="6" t="str">
        <f t="shared" si="12"/>
        <v>0</v>
      </c>
      <c r="AB39" s="1">
        <f t="shared" si="13"/>
        <v>0</v>
      </c>
      <c r="AC39" s="1" t="str">
        <f>VLOOKUP(BIN2DEC(RIGHT(HEX2BIN(MID(H39,6,1),4),1)&amp;LEFT(HEX2BIN(MID(H39,7,1),4),1)),Codes!$K$1:$L$5,2)</f>
        <v>L</v>
      </c>
      <c r="AD39" s="1" t="str">
        <f>VLOOKUP(BIN2DEC(RIGHT(HEX2BIN(MID(H39,7,1),4),3)&amp;LEFT(HEX2BIN(MID(H39,8,1),4),2)),Codes!$H$2:$I$33,2)</f>
        <v>Kick</v>
      </c>
      <c r="AE39" s="1" t="str">
        <f t="shared" si="14"/>
        <v>1</v>
      </c>
      <c r="AF39" s="1" t="str">
        <f t="shared" si="15"/>
        <v>0</v>
      </c>
      <c r="AH39" s="6">
        <f t="shared" si="16"/>
        <v>66</v>
      </c>
    </row>
    <row r="40" spans="1:34">
      <c r="A40" s="3" t="s">
        <v>2399</v>
      </c>
      <c r="B40" s="1" t="s">
        <v>77</v>
      </c>
      <c r="C40" s="6" t="s">
        <v>2402</v>
      </c>
      <c r="D40" s="9" t="s">
        <v>399</v>
      </c>
      <c r="E40" s="9" t="s">
        <v>2395</v>
      </c>
      <c r="F40" s="9" t="s">
        <v>955</v>
      </c>
      <c r="G40" s="9" t="s">
        <v>2397</v>
      </c>
      <c r="H40" s="9" t="s">
        <v>2398</v>
      </c>
      <c r="J40" s="6" t="str">
        <f t="shared" si="0"/>
        <v>001011</v>
      </c>
      <c r="K40" s="1">
        <f t="shared" si="1"/>
        <v>1</v>
      </c>
      <c r="L40" s="6" t="str">
        <f t="shared" si="2"/>
        <v>00000</v>
      </c>
      <c r="M40" s="1">
        <f t="shared" si="3"/>
        <v>1</v>
      </c>
      <c r="N40" s="6" t="str">
        <f t="shared" si="4"/>
        <v>00</v>
      </c>
      <c r="O40" s="1">
        <f t="shared" si="5"/>
        <v>8</v>
      </c>
      <c r="P40" s="1">
        <f>IF(HEX2DEC(LEFT(E40,4))&gt;=32768,HEX2DEC(LEFT(E40,4))-65536,HEX2DEC(LEFT(E40,4)))/Codes!$N$2</f>
        <v>19.2</v>
      </c>
      <c r="Q40" s="1">
        <f>IF(HEX2DEC(RIGHT(E40,4))&gt;=32768,HEX2DEC(RIGHT(E40,4))-65536,HEX2DEC(RIGHT(E40,4)))/Codes!$N$2</f>
        <v>0</v>
      </c>
      <c r="R40" s="1">
        <f>IF(HEX2DEC(LEFT(F40,4))&gt;=32768,HEX2DEC(LEFT(F40,4))-65536,HEX2DEC(LEFT(F40,4)))/Codes!$N$2</f>
        <v>8</v>
      </c>
      <c r="S40" s="1">
        <f>IF(HEX2DEC(RIGHT(F40,4))&gt;=32768,HEX2DEC(RIGHT(F40,4))-65536,HEX2DEC(RIGHT(F40,4)))/Codes!$N$2</f>
        <v>0</v>
      </c>
      <c r="T40" s="18">
        <f t="shared" si="6"/>
        <v>74</v>
      </c>
      <c r="U40" s="1">
        <f t="shared" si="7"/>
        <v>100</v>
      </c>
      <c r="V40" s="1">
        <f t="shared" si="8"/>
        <v>0</v>
      </c>
      <c r="W40" s="1" t="str">
        <f t="shared" si="9"/>
        <v>100</v>
      </c>
      <c r="X40" s="1">
        <f t="shared" si="10"/>
        <v>3</v>
      </c>
      <c r="Y40" s="1">
        <f t="shared" si="11"/>
        <v>60</v>
      </c>
      <c r="Z40" s="1" t="str">
        <f>VLOOKUP(BIN2DEC(MID(HEX2BIN(MID(H40,3,2),8),2,5)),Codes!$E$1:$F$18,2)</f>
        <v>Normal</v>
      </c>
      <c r="AA40" s="6" t="str">
        <f t="shared" si="12"/>
        <v>0</v>
      </c>
      <c r="AB40" s="1">
        <f t="shared" si="13"/>
        <v>0</v>
      </c>
      <c r="AC40" s="1" t="str">
        <f>VLOOKUP(BIN2DEC(RIGHT(HEX2BIN(MID(H40,6,1),4),1)&amp;LEFT(HEX2BIN(MID(H40,7,1),4),1)),Codes!$K$1:$L$5,2)</f>
        <v>L</v>
      </c>
      <c r="AD40" s="1" t="str">
        <f>VLOOKUP(BIN2DEC(RIGHT(HEX2BIN(MID(H40,7,1),4),3)&amp;LEFT(HEX2BIN(MID(H40,8,1),4),2)),Codes!$H$2:$I$33,2)</f>
        <v>Kick</v>
      </c>
      <c r="AE40" s="1" t="str">
        <f t="shared" si="14"/>
        <v>1</v>
      </c>
      <c r="AF40" s="1" t="str">
        <f t="shared" si="15"/>
        <v>0</v>
      </c>
      <c r="AH40" s="6">
        <f t="shared" si="16"/>
        <v>66</v>
      </c>
    </row>
    <row r="41" spans="1:34">
      <c r="A41" s="3" t="s">
        <v>2403</v>
      </c>
      <c r="B41" s="1" t="s">
        <v>77</v>
      </c>
      <c r="C41" s="6" t="s">
        <v>321</v>
      </c>
      <c r="D41" s="9" t="s">
        <v>2404</v>
      </c>
      <c r="E41" s="9" t="s">
        <v>195</v>
      </c>
      <c r="F41" s="9" t="s">
        <v>91</v>
      </c>
      <c r="G41" s="9" t="s">
        <v>139</v>
      </c>
      <c r="H41" s="9" t="s">
        <v>2405</v>
      </c>
      <c r="J41" s="6" t="str">
        <f t="shared" si="0"/>
        <v>001011</v>
      </c>
      <c r="K41" s="1">
        <f t="shared" si="1"/>
        <v>0</v>
      </c>
      <c r="L41" s="6" t="str">
        <f t="shared" si="2"/>
        <v>00000</v>
      </c>
      <c r="M41" s="1">
        <f t="shared" si="3"/>
        <v>31</v>
      </c>
      <c r="N41" s="6" t="str">
        <f t="shared" si="4"/>
        <v>00</v>
      </c>
      <c r="O41" s="1">
        <f t="shared" si="5"/>
        <v>13</v>
      </c>
      <c r="P41" s="1">
        <f>IF(HEX2DEC(LEFT(E41,4))&gt;=32768,HEX2DEC(LEFT(E41,4))-65536,HEX2DEC(LEFT(E41,4)))/Codes!$N$2</f>
        <v>4.4000000000000004</v>
      </c>
      <c r="Q41" s="1">
        <f>IF(HEX2DEC(RIGHT(E41,4))&gt;=32768,HEX2DEC(RIGHT(E41,4))-65536,HEX2DEC(RIGHT(E41,4)))/Codes!$N$2</f>
        <v>0</v>
      </c>
      <c r="R41" s="1">
        <f>IF(HEX2DEC(LEFT(F41,4))&gt;=32768,HEX2DEC(LEFT(F41,4))-65536,HEX2DEC(LEFT(F41,4)))/Codes!$N$2</f>
        <v>0</v>
      </c>
      <c r="S41" s="1">
        <f>IF(HEX2DEC(RIGHT(F41,4))&gt;=32768,HEX2DEC(RIGHT(F41,4))-65536,HEX2DEC(RIGHT(F41,4)))/Codes!$N$2</f>
        <v>0</v>
      </c>
      <c r="T41" s="18">
        <f t="shared" si="6"/>
        <v>361</v>
      </c>
      <c r="U41" s="1">
        <f t="shared" si="7"/>
        <v>100</v>
      </c>
      <c r="V41" s="1">
        <f t="shared" si="8"/>
        <v>0</v>
      </c>
      <c r="W41" s="1" t="str">
        <f t="shared" si="9"/>
        <v>100</v>
      </c>
      <c r="X41" s="1">
        <f t="shared" si="10"/>
        <v>3</v>
      </c>
      <c r="Y41" s="1">
        <f t="shared" si="11"/>
        <v>28</v>
      </c>
      <c r="Z41" s="1" t="str">
        <f>VLOOKUP(BIN2DEC(MID(HEX2BIN(MID(H41,3,2),8),2,5)),Codes!$E$1:$F$18,2)</f>
        <v>Darkness</v>
      </c>
      <c r="AA41" s="6" t="str">
        <f t="shared" si="12"/>
        <v>0</v>
      </c>
      <c r="AB41" s="1">
        <f t="shared" si="13"/>
        <v>0</v>
      </c>
      <c r="AC41" s="1" t="str">
        <f>VLOOKUP(BIN2DEC(RIGHT(HEX2BIN(MID(H41,6,1),4),1)&amp;LEFT(HEX2BIN(MID(H41,7,1),4),1)),Codes!$K$1:$L$5,2)</f>
        <v>L</v>
      </c>
      <c r="AD41" s="1" t="str">
        <f>VLOOKUP(BIN2DEC(RIGHT(HEX2BIN(MID(H41,7,1),4),3)&amp;LEFT(HEX2BIN(MID(H41,8,1),4),2)),Codes!$H$2:$I$33,2)</f>
        <v>Burn</v>
      </c>
      <c r="AE41" s="1" t="str">
        <f t="shared" si="14"/>
        <v>1</v>
      </c>
      <c r="AF41" s="1" t="str">
        <f t="shared" si="15"/>
        <v>1</v>
      </c>
      <c r="AH41" s="6">
        <f t="shared" si="16"/>
        <v>72</v>
      </c>
    </row>
    <row r="42" spans="1:34">
      <c r="A42" s="3" t="s">
        <v>2406</v>
      </c>
      <c r="B42" s="1" t="s">
        <v>77</v>
      </c>
      <c r="C42" s="6" t="s">
        <v>321</v>
      </c>
      <c r="D42" s="9" t="s">
        <v>2407</v>
      </c>
      <c r="E42" s="9" t="s">
        <v>460</v>
      </c>
      <c r="F42" s="9" t="s">
        <v>91</v>
      </c>
      <c r="G42" s="9" t="s">
        <v>139</v>
      </c>
      <c r="H42" s="9" t="s">
        <v>2405</v>
      </c>
      <c r="J42" s="6" t="str">
        <f t="shared" si="0"/>
        <v>001011</v>
      </c>
      <c r="K42" s="1">
        <f t="shared" si="1"/>
        <v>1</v>
      </c>
      <c r="L42" s="6" t="str">
        <f t="shared" si="2"/>
        <v>00000</v>
      </c>
      <c r="M42" s="1">
        <f t="shared" si="3"/>
        <v>35</v>
      </c>
      <c r="N42" s="6" t="str">
        <f t="shared" si="4"/>
        <v>00</v>
      </c>
      <c r="O42" s="1">
        <f t="shared" si="5"/>
        <v>13</v>
      </c>
      <c r="P42" s="1">
        <f>IF(HEX2DEC(LEFT(E42,4))&gt;=32768,HEX2DEC(LEFT(E42,4))-65536,HEX2DEC(LEFT(E42,4)))/Codes!$N$2</f>
        <v>7.2</v>
      </c>
      <c r="Q42" s="1">
        <f>IF(HEX2DEC(RIGHT(E42,4))&gt;=32768,HEX2DEC(RIGHT(E42,4))-65536,HEX2DEC(RIGHT(E42,4)))/Codes!$N$2</f>
        <v>0</v>
      </c>
      <c r="R42" s="1">
        <f>IF(HEX2DEC(LEFT(F42,4))&gt;=32768,HEX2DEC(LEFT(F42,4))-65536,HEX2DEC(LEFT(F42,4)))/Codes!$N$2</f>
        <v>0</v>
      </c>
      <c r="S42" s="1">
        <f>IF(HEX2DEC(RIGHT(F42,4))&gt;=32768,HEX2DEC(RIGHT(F42,4))-65536,HEX2DEC(RIGHT(F42,4)))/Codes!$N$2</f>
        <v>0</v>
      </c>
      <c r="T42" s="18">
        <f t="shared" si="6"/>
        <v>361</v>
      </c>
      <c r="U42" s="1">
        <f t="shared" si="7"/>
        <v>100</v>
      </c>
      <c r="V42" s="1">
        <f t="shared" si="8"/>
        <v>0</v>
      </c>
      <c r="W42" s="1" t="str">
        <f t="shared" si="9"/>
        <v>100</v>
      </c>
      <c r="X42" s="1">
        <f t="shared" si="10"/>
        <v>3</v>
      </c>
      <c r="Y42" s="1">
        <f t="shared" si="11"/>
        <v>28</v>
      </c>
      <c r="Z42" s="1" t="str">
        <f>VLOOKUP(BIN2DEC(MID(HEX2BIN(MID(H42,3,2),8),2,5)),Codes!$E$1:$F$18,2)</f>
        <v>Darkness</v>
      </c>
      <c r="AA42" s="6" t="str">
        <f t="shared" si="12"/>
        <v>0</v>
      </c>
      <c r="AB42" s="1">
        <f t="shared" si="13"/>
        <v>0</v>
      </c>
      <c r="AC42" s="1" t="str">
        <f>VLOOKUP(BIN2DEC(RIGHT(HEX2BIN(MID(H42,6,1),4),1)&amp;LEFT(HEX2BIN(MID(H42,7,1),4),1)),Codes!$K$1:$L$5,2)</f>
        <v>L</v>
      </c>
      <c r="AD42" s="1" t="str">
        <f>VLOOKUP(BIN2DEC(RIGHT(HEX2BIN(MID(H42,7,1),4),3)&amp;LEFT(HEX2BIN(MID(H42,8,1),4),2)),Codes!$H$2:$I$33,2)</f>
        <v>Burn</v>
      </c>
      <c r="AE42" s="1" t="str">
        <f t="shared" si="14"/>
        <v>1</v>
      </c>
      <c r="AF42" s="1" t="str">
        <f t="shared" si="15"/>
        <v>1</v>
      </c>
      <c r="AH42" s="6">
        <f t="shared" si="16"/>
        <v>72</v>
      </c>
    </row>
    <row r="43" spans="1:34">
      <c r="A43" s="3" t="s">
        <v>2408</v>
      </c>
      <c r="B43" s="1" t="s">
        <v>77</v>
      </c>
      <c r="C43" s="6" t="s">
        <v>321</v>
      </c>
      <c r="D43" s="9" t="s">
        <v>2409</v>
      </c>
      <c r="E43" s="9" t="s">
        <v>2332</v>
      </c>
      <c r="F43" s="9" t="s">
        <v>91</v>
      </c>
      <c r="G43" s="9" t="s">
        <v>139</v>
      </c>
      <c r="H43" s="9" t="s">
        <v>2405</v>
      </c>
      <c r="J43" s="6" t="str">
        <f t="shared" si="0"/>
        <v>001011</v>
      </c>
      <c r="K43" s="1">
        <f t="shared" si="1"/>
        <v>2</v>
      </c>
      <c r="L43" s="6" t="str">
        <f t="shared" si="2"/>
        <v>00000</v>
      </c>
      <c r="M43" s="1">
        <f t="shared" si="3"/>
        <v>34</v>
      </c>
      <c r="N43" s="6" t="str">
        <f t="shared" si="4"/>
        <v>00</v>
      </c>
      <c r="O43" s="1">
        <f t="shared" si="5"/>
        <v>13</v>
      </c>
      <c r="P43" s="1">
        <f>IF(HEX2DEC(LEFT(E43,4))&gt;=32768,HEX2DEC(LEFT(E43,4))-65536,HEX2DEC(LEFT(E43,4)))/Codes!$N$2</f>
        <v>12</v>
      </c>
      <c r="Q43" s="1">
        <f>IF(HEX2DEC(RIGHT(E43,4))&gt;=32768,HEX2DEC(RIGHT(E43,4))-65536,HEX2DEC(RIGHT(E43,4)))/Codes!$N$2</f>
        <v>0</v>
      </c>
      <c r="R43" s="1">
        <f>IF(HEX2DEC(LEFT(F43,4))&gt;=32768,HEX2DEC(LEFT(F43,4))-65536,HEX2DEC(LEFT(F43,4)))/Codes!$N$2</f>
        <v>0</v>
      </c>
      <c r="S43" s="1">
        <f>IF(HEX2DEC(RIGHT(F43,4))&gt;=32768,HEX2DEC(RIGHT(F43,4))-65536,HEX2DEC(RIGHT(F43,4)))/Codes!$N$2</f>
        <v>0</v>
      </c>
      <c r="T43" s="18">
        <f t="shared" si="6"/>
        <v>361</v>
      </c>
      <c r="U43" s="1">
        <f t="shared" si="7"/>
        <v>100</v>
      </c>
      <c r="V43" s="1">
        <f t="shared" si="8"/>
        <v>0</v>
      </c>
      <c r="W43" s="1" t="str">
        <f t="shared" si="9"/>
        <v>100</v>
      </c>
      <c r="X43" s="1">
        <f t="shared" si="10"/>
        <v>3</v>
      </c>
      <c r="Y43" s="1">
        <f t="shared" si="11"/>
        <v>28</v>
      </c>
      <c r="Z43" s="1" t="str">
        <f>VLOOKUP(BIN2DEC(MID(HEX2BIN(MID(H43,3,2),8),2,5)),Codes!$E$1:$F$18,2)</f>
        <v>Darkness</v>
      </c>
      <c r="AA43" s="6" t="str">
        <f t="shared" si="12"/>
        <v>0</v>
      </c>
      <c r="AB43" s="1">
        <f t="shared" si="13"/>
        <v>0</v>
      </c>
      <c r="AC43" s="1" t="str">
        <f>VLOOKUP(BIN2DEC(RIGHT(HEX2BIN(MID(H43,6,1),4),1)&amp;LEFT(HEX2BIN(MID(H43,7,1),4),1)),Codes!$K$1:$L$5,2)</f>
        <v>L</v>
      </c>
      <c r="AD43" s="1" t="str">
        <f>VLOOKUP(BIN2DEC(RIGHT(HEX2BIN(MID(H43,7,1),4),3)&amp;LEFT(HEX2BIN(MID(H43,8,1),4),2)),Codes!$H$2:$I$33,2)</f>
        <v>Burn</v>
      </c>
      <c r="AE43" s="1" t="str">
        <f t="shared" si="14"/>
        <v>1</v>
      </c>
      <c r="AF43" s="1" t="str">
        <f t="shared" si="15"/>
        <v>1</v>
      </c>
      <c r="AH43" s="6">
        <f t="shared" si="16"/>
        <v>72</v>
      </c>
    </row>
    <row r="44" spans="1:34">
      <c r="A44" s="3" t="s">
        <v>2410</v>
      </c>
      <c r="B44" s="1" t="s">
        <v>77</v>
      </c>
      <c r="C44" s="6" t="s">
        <v>321</v>
      </c>
      <c r="D44" s="9" t="s">
        <v>2411</v>
      </c>
      <c r="E44" s="9" t="s">
        <v>2332</v>
      </c>
      <c r="F44" s="9" t="s">
        <v>2412</v>
      </c>
      <c r="G44" s="9" t="s">
        <v>139</v>
      </c>
      <c r="H44" s="9" t="s">
        <v>2405</v>
      </c>
      <c r="J44" s="6" t="str">
        <f t="shared" si="0"/>
        <v>001011</v>
      </c>
      <c r="K44" s="1">
        <f t="shared" si="1"/>
        <v>3</v>
      </c>
      <c r="L44" s="6" t="str">
        <f t="shared" si="2"/>
        <v>00000</v>
      </c>
      <c r="M44" s="1">
        <f t="shared" si="3"/>
        <v>0</v>
      </c>
      <c r="N44" s="6" t="str">
        <f t="shared" si="4"/>
        <v>00</v>
      </c>
      <c r="O44" s="1">
        <f t="shared" si="5"/>
        <v>13</v>
      </c>
      <c r="P44" s="1">
        <f>IF(HEX2DEC(LEFT(E44,4))&gt;=32768,HEX2DEC(LEFT(E44,4))-65536,HEX2DEC(LEFT(E44,4)))/Codes!$N$2</f>
        <v>12</v>
      </c>
      <c r="Q44" s="1">
        <f>IF(HEX2DEC(RIGHT(E44,4))&gt;=32768,HEX2DEC(RIGHT(E44,4))-65536,HEX2DEC(RIGHT(E44,4)))/Codes!$N$2</f>
        <v>0</v>
      </c>
      <c r="R44" s="1">
        <f>IF(HEX2DEC(LEFT(F44,4))&gt;=32768,HEX2DEC(LEFT(F44,4))-65536,HEX2DEC(LEFT(F44,4)))/Codes!$N$2</f>
        <v>10</v>
      </c>
      <c r="S44" s="1">
        <f>IF(HEX2DEC(RIGHT(F44,4))&gt;=32768,HEX2DEC(RIGHT(F44,4))-65536,HEX2DEC(RIGHT(F44,4)))/Codes!$N$2</f>
        <v>16</v>
      </c>
      <c r="T44" s="18">
        <f t="shared" si="6"/>
        <v>361</v>
      </c>
      <c r="U44" s="1">
        <f t="shared" si="7"/>
        <v>100</v>
      </c>
      <c r="V44" s="1">
        <f t="shared" si="8"/>
        <v>0</v>
      </c>
      <c r="W44" s="1" t="str">
        <f t="shared" si="9"/>
        <v>100</v>
      </c>
      <c r="X44" s="1">
        <f t="shared" si="10"/>
        <v>3</v>
      </c>
      <c r="Y44" s="1">
        <f t="shared" si="11"/>
        <v>28</v>
      </c>
      <c r="Z44" s="1" t="str">
        <f>VLOOKUP(BIN2DEC(MID(HEX2BIN(MID(H44,3,2),8),2,5)),Codes!$E$1:$F$18,2)</f>
        <v>Darkness</v>
      </c>
      <c r="AA44" s="6" t="str">
        <f t="shared" si="12"/>
        <v>0</v>
      </c>
      <c r="AB44" s="1">
        <f t="shared" si="13"/>
        <v>0</v>
      </c>
      <c r="AC44" s="1" t="str">
        <f>VLOOKUP(BIN2DEC(RIGHT(HEX2BIN(MID(H44,6,1),4),1)&amp;LEFT(HEX2BIN(MID(H44,7,1),4),1)),Codes!$K$1:$L$5,2)</f>
        <v>L</v>
      </c>
      <c r="AD44" s="1" t="str">
        <f>VLOOKUP(BIN2DEC(RIGHT(HEX2BIN(MID(H44,7,1),4),3)&amp;LEFT(HEX2BIN(MID(H44,8,1),4),2)),Codes!$H$2:$I$33,2)</f>
        <v>Burn</v>
      </c>
      <c r="AE44" s="1" t="str">
        <f t="shared" si="14"/>
        <v>1</v>
      </c>
      <c r="AF44" s="1" t="str">
        <f t="shared" si="15"/>
        <v>1</v>
      </c>
      <c r="AH44" s="6">
        <f t="shared" si="16"/>
        <v>72</v>
      </c>
    </row>
    <row r="45" spans="1:34">
      <c r="A45" s="3" t="s">
        <v>2413</v>
      </c>
      <c r="B45" s="1" t="s">
        <v>77</v>
      </c>
      <c r="C45" s="6" t="s">
        <v>322</v>
      </c>
      <c r="D45" s="9" t="s">
        <v>2414</v>
      </c>
      <c r="E45" s="9" t="s">
        <v>195</v>
      </c>
      <c r="F45" s="9" t="s">
        <v>91</v>
      </c>
      <c r="G45" s="9" t="s">
        <v>139</v>
      </c>
      <c r="H45" s="9" t="s">
        <v>2405</v>
      </c>
      <c r="J45" s="6" t="str">
        <f t="shared" si="0"/>
        <v>001011</v>
      </c>
      <c r="K45" s="1">
        <f t="shared" si="1"/>
        <v>0</v>
      </c>
      <c r="L45" s="6" t="str">
        <f t="shared" si="2"/>
        <v>00000</v>
      </c>
      <c r="M45" s="1">
        <f t="shared" si="3"/>
        <v>31</v>
      </c>
      <c r="N45" s="6" t="str">
        <f t="shared" si="4"/>
        <v>00</v>
      </c>
      <c r="O45" s="1">
        <f t="shared" si="5"/>
        <v>12</v>
      </c>
      <c r="P45" s="1">
        <f>IF(HEX2DEC(LEFT(E45,4))&gt;=32768,HEX2DEC(LEFT(E45,4))-65536,HEX2DEC(LEFT(E45,4)))/Codes!$N$2</f>
        <v>4.4000000000000004</v>
      </c>
      <c r="Q45" s="1">
        <f>IF(HEX2DEC(RIGHT(E45,4))&gt;=32768,HEX2DEC(RIGHT(E45,4))-65536,HEX2DEC(RIGHT(E45,4)))/Codes!$N$2</f>
        <v>0</v>
      </c>
      <c r="R45" s="1">
        <f>IF(HEX2DEC(LEFT(F45,4))&gt;=32768,HEX2DEC(LEFT(F45,4))-65536,HEX2DEC(LEFT(F45,4)))/Codes!$N$2</f>
        <v>0</v>
      </c>
      <c r="S45" s="1">
        <f>IF(HEX2DEC(RIGHT(F45,4))&gt;=32768,HEX2DEC(RIGHT(F45,4))-65536,HEX2DEC(RIGHT(F45,4)))/Codes!$N$2</f>
        <v>0</v>
      </c>
      <c r="T45" s="18">
        <f t="shared" si="6"/>
        <v>361</v>
      </c>
      <c r="U45" s="1">
        <f t="shared" si="7"/>
        <v>100</v>
      </c>
      <c r="V45" s="1">
        <f t="shared" si="8"/>
        <v>0</v>
      </c>
      <c r="W45" s="1" t="str">
        <f t="shared" si="9"/>
        <v>100</v>
      </c>
      <c r="X45" s="1">
        <f t="shared" si="10"/>
        <v>3</v>
      </c>
      <c r="Y45" s="1">
        <f t="shared" si="11"/>
        <v>28</v>
      </c>
      <c r="Z45" s="1" t="str">
        <f>VLOOKUP(BIN2DEC(MID(HEX2BIN(MID(H45,3,2),8),2,5)),Codes!$E$1:$F$18,2)</f>
        <v>Darkness</v>
      </c>
      <c r="AA45" s="6" t="str">
        <f t="shared" si="12"/>
        <v>0</v>
      </c>
      <c r="AB45" s="1">
        <f t="shared" si="13"/>
        <v>0</v>
      </c>
      <c r="AC45" s="1" t="str">
        <f>VLOOKUP(BIN2DEC(RIGHT(HEX2BIN(MID(H45,6,1),4),1)&amp;LEFT(HEX2BIN(MID(H45,7,1),4),1)),Codes!$K$1:$L$5,2)</f>
        <v>L</v>
      </c>
      <c r="AD45" s="1" t="str">
        <f>VLOOKUP(BIN2DEC(RIGHT(HEX2BIN(MID(H45,7,1),4),3)&amp;LEFT(HEX2BIN(MID(H45,8,1),4),2)),Codes!$H$2:$I$33,2)</f>
        <v>Burn</v>
      </c>
      <c r="AE45" s="1" t="str">
        <f t="shared" si="14"/>
        <v>1</v>
      </c>
      <c r="AF45" s="1" t="str">
        <f t="shared" si="15"/>
        <v>1</v>
      </c>
      <c r="AH45" s="6">
        <f t="shared" si="16"/>
        <v>72</v>
      </c>
    </row>
    <row r="46" spans="1:34">
      <c r="A46" s="3" t="s">
        <v>2415</v>
      </c>
      <c r="B46" s="1" t="s">
        <v>77</v>
      </c>
      <c r="C46" s="6" t="s">
        <v>322</v>
      </c>
      <c r="D46" s="9" t="s">
        <v>2416</v>
      </c>
      <c r="E46" s="9" t="s">
        <v>460</v>
      </c>
      <c r="F46" s="9" t="s">
        <v>91</v>
      </c>
      <c r="G46" s="9" t="s">
        <v>139</v>
      </c>
      <c r="H46" s="9" t="s">
        <v>2405</v>
      </c>
      <c r="J46" s="6" t="str">
        <f t="shared" si="0"/>
        <v>001011</v>
      </c>
      <c r="K46" s="1">
        <f t="shared" si="1"/>
        <v>1</v>
      </c>
      <c r="L46" s="6" t="str">
        <f t="shared" si="2"/>
        <v>00000</v>
      </c>
      <c r="M46" s="1">
        <f t="shared" si="3"/>
        <v>35</v>
      </c>
      <c r="N46" s="6" t="str">
        <f t="shared" si="4"/>
        <v>00</v>
      </c>
      <c r="O46" s="1">
        <f t="shared" si="5"/>
        <v>12</v>
      </c>
      <c r="P46" s="1">
        <f>IF(HEX2DEC(LEFT(E46,4))&gt;=32768,HEX2DEC(LEFT(E46,4))-65536,HEX2DEC(LEFT(E46,4)))/Codes!$N$2</f>
        <v>7.2</v>
      </c>
      <c r="Q46" s="1">
        <f>IF(HEX2DEC(RIGHT(E46,4))&gt;=32768,HEX2DEC(RIGHT(E46,4))-65536,HEX2DEC(RIGHT(E46,4)))/Codes!$N$2</f>
        <v>0</v>
      </c>
      <c r="R46" s="1">
        <f>IF(HEX2DEC(LEFT(F46,4))&gt;=32768,HEX2DEC(LEFT(F46,4))-65536,HEX2DEC(LEFT(F46,4)))/Codes!$N$2</f>
        <v>0</v>
      </c>
      <c r="S46" s="1">
        <f>IF(HEX2DEC(RIGHT(F46,4))&gt;=32768,HEX2DEC(RIGHT(F46,4))-65536,HEX2DEC(RIGHT(F46,4)))/Codes!$N$2</f>
        <v>0</v>
      </c>
      <c r="T46" s="18">
        <f t="shared" si="6"/>
        <v>361</v>
      </c>
      <c r="U46" s="1">
        <f t="shared" si="7"/>
        <v>100</v>
      </c>
      <c r="V46" s="1">
        <f t="shared" si="8"/>
        <v>0</v>
      </c>
      <c r="W46" s="1" t="str">
        <f t="shared" si="9"/>
        <v>100</v>
      </c>
      <c r="X46" s="1">
        <f t="shared" si="10"/>
        <v>3</v>
      </c>
      <c r="Y46" s="1">
        <f t="shared" si="11"/>
        <v>28</v>
      </c>
      <c r="Z46" s="1" t="str">
        <f>VLOOKUP(BIN2DEC(MID(HEX2BIN(MID(H46,3,2),8),2,5)),Codes!$E$1:$F$18,2)</f>
        <v>Darkness</v>
      </c>
      <c r="AA46" s="6" t="str">
        <f t="shared" si="12"/>
        <v>0</v>
      </c>
      <c r="AB46" s="1">
        <f t="shared" si="13"/>
        <v>0</v>
      </c>
      <c r="AC46" s="1" t="str">
        <f>VLOOKUP(BIN2DEC(RIGHT(HEX2BIN(MID(H46,6,1),4),1)&amp;LEFT(HEX2BIN(MID(H46,7,1),4),1)),Codes!$K$1:$L$5,2)</f>
        <v>L</v>
      </c>
      <c r="AD46" s="1" t="str">
        <f>VLOOKUP(BIN2DEC(RIGHT(HEX2BIN(MID(H46,7,1),4),3)&amp;LEFT(HEX2BIN(MID(H46,8,1),4),2)),Codes!$H$2:$I$33,2)</f>
        <v>Burn</v>
      </c>
      <c r="AE46" s="1" t="str">
        <f t="shared" si="14"/>
        <v>1</v>
      </c>
      <c r="AF46" s="1" t="str">
        <f t="shared" si="15"/>
        <v>1</v>
      </c>
      <c r="AH46" s="6">
        <f t="shared" si="16"/>
        <v>72</v>
      </c>
    </row>
    <row r="47" spans="1:34">
      <c r="A47" s="3" t="s">
        <v>2417</v>
      </c>
      <c r="B47" s="1" t="s">
        <v>77</v>
      </c>
      <c r="C47" s="6" t="s">
        <v>322</v>
      </c>
      <c r="D47" s="9" t="s">
        <v>2418</v>
      </c>
      <c r="E47" s="9" t="s">
        <v>448</v>
      </c>
      <c r="F47" s="9" t="s">
        <v>91</v>
      </c>
      <c r="G47" s="9" t="s">
        <v>139</v>
      </c>
      <c r="H47" s="9" t="s">
        <v>2405</v>
      </c>
      <c r="J47" s="6" t="str">
        <f t="shared" si="0"/>
        <v>001011</v>
      </c>
      <c r="K47" s="1">
        <f t="shared" si="1"/>
        <v>2</v>
      </c>
      <c r="L47" s="6" t="str">
        <f t="shared" si="2"/>
        <v>00000</v>
      </c>
      <c r="M47" s="1">
        <f t="shared" si="3"/>
        <v>34</v>
      </c>
      <c r="N47" s="6" t="str">
        <f t="shared" si="4"/>
        <v>00</v>
      </c>
      <c r="O47" s="1">
        <f t="shared" si="5"/>
        <v>12</v>
      </c>
      <c r="P47" s="1">
        <f>IF(HEX2DEC(LEFT(E47,4))&gt;=32768,HEX2DEC(LEFT(E47,4))-65536,HEX2DEC(LEFT(E47,4)))/Codes!$N$2</f>
        <v>6.4</v>
      </c>
      <c r="Q47" s="1">
        <f>IF(HEX2DEC(RIGHT(E47,4))&gt;=32768,HEX2DEC(RIGHT(E47,4))-65536,HEX2DEC(RIGHT(E47,4)))/Codes!$N$2</f>
        <v>0</v>
      </c>
      <c r="R47" s="1">
        <f>IF(HEX2DEC(LEFT(F47,4))&gt;=32768,HEX2DEC(LEFT(F47,4))-65536,HEX2DEC(LEFT(F47,4)))/Codes!$N$2</f>
        <v>0</v>
      </c>
      <c r="S47" s="1">
        <f>IF(HEX2DEC(RIGHT(F47,4))&gt;=32768,HEX2DEC(RIGHT(F47,4))-65536,HEX2DEC(RIGHT(F47,4)))/Codes!$N$2</f>
        <v>0</v>
      </c>
      <c r="T47" s="18">
        <f t="shared" si="6"/>
        <v>361</v>
      </c>
      <c r="U47" s="1">
        <f t="shared" si="7"/>
        <v>100</v>
      </c>
      <c r="V47" s="1">
        <f t="shared" si="8"/>
        <v>0</v>
      </c>
      <c r="W47" s="1" t="str">
        <f t="shared" si="9"/>
        <v>100</v>
      </c>
      <c r="X47" s="1">
        <f t="shared" si="10"/>
        <v>3</v>
      </c>
      <c r="Y47" s="1">
        <f t="shared" si="11"/>
        <v>28</v>
      </c>
      <c r="Z47" s="1" t="str">
        <f>VLOOKUP(BIN2DEC(MID(HEX2BIN(MID(H47,3,2),8),2,5)),Codes!$E$1:$F$18,2)</f>
        <v>Darkness</v>
      </c>
      <c r="AA47" s="6" t="str">
        <f t="shared" si="12"/>
        <v>0</v>
      </c>
      <c r="AB47" s="1">
        <f t="shared" si="13"/>
        <v>0</v>
      </c>
      <c r="AC47" s="1" t="str">
        <f>VLOOKUP(BIN2DEC(RIGHT(HEX2BIN(MID(H47,6,1),4),1)&amp;LEFT(HEX2BIN(MID(H47,7,1),4),1)),Codes!$K$1:$L$5,2)</f>
        <v>L</v>
      </c>
      <c r="AD47" s="1" t="str">
        <f>VLOOKUP(BIN2DEC(RIGHT(HEX2BIN(MID(H47,7,1),4),3)&amp;LEFT(HEX2BIN(MID(H47,8,1),4),2)),Codes!$H$2:$I$33,2)</f>
        <v>Burn</v>
      </c>
      <c r="AE47" s="1" t="str">
        <f t="shared" si="14"/>
        <v>1</v>
      </c>
      <c r="AF47" s="1" t="str">
        <f t="shared" si="15"/>
        <v>1</v>
      </c>
      <c r="AH47" s="6">
        <f t="shared" si="16"/>
        <v>72</v>
      </c>
    </row>
    <row r="48" spans="1:34">
      <c r="A48" s="3" t="s">
        <v>2419</v>
      </c>
      <c r="B48" s="1" t="s">
        <v>77</v>
      </c>
      <c r="C48" s="6" t="s">
        <v>322</v>
      </c>
      <c r="D48" s="9" t="s">
        <v>2420</v>
      </c>
      <c r="E48" s="9" t="s">
        <v>2332</v>
      </c>
      <c r="F48" s="9" t="s">
        <v>2412</v>
      </c>
      <c r="G48" s="9" t="s">
        <v>139</v>
      </c>
      <c r="H48" s="9" t="s">
        <v>2405</v>
      </c>
      <c r="J48" s="6" t="str">
        <f t="shared" si="0"/>
        <v>001011</v>
      </c>
      <c r="K48" s="1">
        <f t="shared" si="1"/>
        <v>3</v>
      </c>
      <c r="L48" s="6" t="str">
        <f t="shared" si="2"/>
        <v>00000</v>
      </c>
      <c r="M48" s="1">
        <f t="shared" si="3"/>
        <v>0</v>
      </c>
      <c r="N48" s="6" t="str">
        <f t="shared" si="4"/>
        <v>00</v>
      </c>
      <c r="O48" s="1">
        <f t="shared" si="5"/>
        <v>12</v>
      </c>
      <c r="P48" s="1">
        <f>IF(HEX2DEC(LEFT(E48,4))&gt;=32768,HEX2DEC(LEFT(E48,4))-65536,HEX2DEC(LEFT(E48,4)))/Codes!$N$2</f>
        <v>12</v>
      </c>
      <c r="Q48" s="1">
        <f>IF(HEX2DEC(RIGHT(E48,4))&gt;=32768,HEX2DEC(RIGHT(E48,4))-65536,HEX2DEC(RIGHT(E48,4)))/Codes!$N$2</f>
        <v>0</v>
      </c>
      <c r="R48" s="1">
        <f>IF(HEX2DEC(LEFT(F48,4))&gt;=32768,HEX2DEC(LEFT(F48,4))-65536,HEX2DEC(LEFT(F48,4)))/Codes!$N$2</f>
        <v>10</v>
      </c>
      <c r="S48" s="1">
        <f>IF(HEX2DEC(RIGHT(F48,4))&gt;=32768,HEX2DEC(RIGHT(F48,4))-65536,HEX2DEC(RIGHT(F48,4)))/Codes!$N$2</f>
        <v>16</v>
      </c>
      <c r="T48" s="18">
        <f t="shared" si="6"/>
        <v>361</v>
      </c>
      <c r="U48" s="1">
        <f t="shared" si="7"/>
        <v>100</v>
      </c>
      <c r="V48" s="1">
        <f t="shared" si="8"/>
        <v>0</v>
      </c>
      <c r="W48" s="1" t="str">
        <f t="shared" si="9"/>
        <v>100</v>
      </c>
      <c r="X48" s="1">
        <f t="shared" si="10"/>
        <v>3</v>
      </c>
      <c r="Y48" s="1">
        <f t="shared" si="11"/>
        <v>28</v>
      </c>
      <c r="Z48" s="1" t="str">
        <f>VLOOKUP(BIN2DEC(MID(HEX2BIN(MID(H48,3,2),8),2,5)),Codes!$E$1:$F$18,2)</f>
        <v>Darkness</v>
      </c>
      <c r="AA48" s="6" t="str">
        <f t="shared" si="12"/>
        <v>0</v>
      </c>
      <c r="AB48" s="1">
        <f t="shared" si="13"/>
        <v>0</v>
      </c>
      <c r="AC48" s="1" t="str">
        <f>VLOOKUP(BIN2DEC(RIGHT(HEX2BIN(MID(H48,6,1),4),1)&amp;LEFT(HEX2BIN(MID(H48,7,1),4),1)),Codes!$K$1:$L$5,2)</f>
        <v>L</v>
      </c>
      <c r="AD48" s="1" t="str">
        <f>VLOOKUP(BIN2DEC(RIGHT(HEX2BIN(MID(H48,7,1),4),3)&amp;LEFT(HEX2BIN(MID(H48,8,1),4),2)),Codes!$H$2:$I$33,2)</f>
        <v>Burn</v>
      </c>
      <c r="AE48" s="1" t="str">
        <f t="shared" si="14"/>
        <v>1</v>
      </c>
      <c r="AF48" s="1" t="str">
        <f t="shared" si="15"/>
        <v>1</v>
      </c>
      <c r="AH48" s="6">
        <f t="shared" si="16"/>
        <v>72</v>
      </c>
    </row>
    <row r="49" spans="1:34">
      <c r="A49" s="3" t="s">
        <v>2421</v>
      </c>
      <c r="B49" s="1" t="s">
        <v>77</v>
      </c>
      <c r="C49" s="6" t="s">
        <v>324</v>
      </c>
      <c r="D49" s="9" t="s">
        <v>2422</v>
      </c>
      <c r="E49" s="9" t="s">
        <v>195</v>
      </c>
      <c r="F49" s="9" t="s">
        <v>91</v>
      </c>
      <c r="G49" s="9" t="s">
        <v>139</v>
      </c>
      <c r="H49" s="9" t="s">
        <v>2405</v>
      </c>
      <c r="J49" s="6" t="str">
        <f t="shared" si="0"/>
        <v>001011</v>
      </c>
      <c r="K49" s="1">
        <f t="shared" si="1"/>
        <v>0</v>
      </c>
      <c r="L49" s="6" t="str">
        <f t="shared" si="2"/>
        <v>00000</v>
      </c>
      <c r="M49" s="1">
        <f t="shared" si="3"/>
        <v>31</v>
      </c>
      <c r="N49" s="6" t="str">
        <f t="shared" si="4"/>
        <v>00</v>
      </c>
      <c r="O49" s="1">
        <f t="shared" si="5"/>
        <v>11</v>
      </c>
      <c r="P49" s="1">
        <f>IF(HEX2DEC(LEFT(E49,4))&gt;=32768,HEX2DEC(LEFT(E49,4))-65536,HEX2DEC(LEFT(E49,4)))/Codes!$N$2</f>
        <v>4.4000000000000004</v>
      </c>
      <c r="Q49" s="1">
        <f>IF(HEX2DEC(RIGHT(E49,4))&gt;=32768,HEX2DEC(RIGHT(E49,4))-65536,HEX2DEC(RIGHT(E49,4)))/Codes!$N$2</f>
        <v>0</v>
      </c>
      <c r="R49" s="1">
        <f>IF(HEX2DEC(LEFT(F49,4))&gt;=32768,HEX2DEC(LEFT(F49,4))-65536,HEX2DEC(LEFT(F49,4)))/Codes!$N$2</f>
        <v>0</v>
      </c>
      <c r="S49" s="1">
        <f>IF(HEX2DEC(RIGHT(F49,4))&gt;=32768,HEX2DEC(RIGHT(F49,4))-65536,HEX2DEC(RIGHT(F49,4)))/Codes!$N$2</f>
        <v>0</v>
      </c>
      <c r="T49" s="18">
        <f t="shared" si="6"/>
        <v>361</v>
      </c>
      <c r="U49" s="1">
        <f t="shared" si="7"/>
        <v>100</v>
      </c>
      <c r="V49" s="1">
        <f t="shared" si="8"/>
        <v>0</v>
      </c>
      <c r="W49" s="1" t="str">
        <f t="shared" si="9"/>
        <v>100</v>
      </c>
      <c r="X49" s="1">
        <f t="shared" si="10"/>
        <v>3</v>
      </c>
      <c r="Y49" s="1">
        <f t="shared" si="11"/>
        <v>28</v>
      </c>
      <c r="Z49" s="1" t="str">
        <f>VLOOKUP(BIN2DEC(MID(HEX2BIN(MID(H49,3,2),8),2,5)),Codes!$E$1:$F$18,2)</f>
        <v>Darkness</v>
      </c>
      <c r="AA49" s="6" t="str">
        <f t="shared" si="12"/>
        <v>0</v>
      </c>
      <c r="AB49" s="1">
        <f t="shared" si="13"/>
        <v>0</v>
      </c>
      <c r="AC49" s="1" t="str">
        <f>VLOOKUP(BIN2DEC(RIGHT(HEX2BIN(MID(H49,6,1),4),1)&amp;LEFT(HEX2BIN(MID(H49,7,1),4),1)),Codes!$K$1:$L$5,2)</f>
        <v>L</v>
      </c>
      <c r="AD49" s="1" t="str">
        <f>VLOOKUP(BIN2DEC(RIGHT(HEX2BIN(MID(H49,7,1),4),3)&amp;LEFT(HEX2BIN(MID(H49,8,1),4),2)),Codes!$H$2:$I$33,2)</f>
        <v>Burn</v>
      </c>
      <c r="AE49" s="1" t="str">
        <f t="shared" si="14"/>
        <v>1</v>
      </c>
      <c r="AF49" s="1" t="str">
        <f t="shared" si="15"/>
        <v>1</v>
      </c>
      <c r="AH49" s="6">
        <f t="shared" si="16"/>
        <v>72</v>
      </c>
    </row>
    <row r="50" spans="1:34">
      <c r="A50" s="3" t="s">
        <v>2423</v>
      </c>
      <c r="B50" s="1" t="s">
        <v>77</v>
      </c>
      <c r="C50" s="6" t="s">
        <v>324</v>
      </c>
      <c r="D50" s="9" t="s">
        <v>2416</v>
      </c>
      <c r="E50" s="9" t="s">
        <v>460</v>
      </c>
      <c r="F50" s="9" t="s">
        <v>91</v>
      </c>
      <c r="G50" s="9" t="s">
        <v>139</v>
      </c>
      <c r="H50" s="9" t="s">
        <v>2405</v>
      </c>
      <c r="J50" s="6" t="str">
        <f t="shared" si="0"/>
        <v>001011</v>
      </c>
      <c r="K50" s="1">
        <f t="shared" si="1"/>
        <v>1</v>
      </c>
      <c r="L50" s="6" t="str">
        <f t="shared" si="2"/>
        <v>00000</v>
      </c>
      <c r="M50" s="1">
        <f t="shared" si="3"/>
        <v>35</v>
      </c>
      <c r="N50" s="6" t="str">
        <f t="shared" si="4"/>
        <v>00</v>
      </c>
      <c r="O50" s="1">
        <f t="shared" si="5"/>
        <v>12</v>
      </c>
      <c r="P50" s="1">
        <f>IF(HEX2DEC(LEFT(E50,4))&gt;=32768,HEX2DEC(LEFT(E50,4))-65536,HEX2DEC(LEFT(E50,4)))/Codes!$N$2</f>
        <v>7.2</v>
      </c>
      <c r="Q50" s="1">
        <f>IF(HEX2DEC(RIGHT(E50,4))&gt;=32768,HEX2DEC(RIGHT(E50,4))-65536,HEX2DEC(RIGHT(E50,4)))/Codes!$N$2</f>
        <v>0</v>
      </c>
      <c r="R50" s="1">
        <f>IF(HEX2DEC(LEFT(F50,4))&gt;=32768,HEX2DEC(LEFT(F50,4))-65536,HEX2DEC(LEFT(F50,4)))/Codes!$N$2</f>
        <v>0</v>
      </c>
      <c r="S50" s="1">
        <f>IF(HEX2DEC(RIGHT(F50,4))&gt;=32768,HEX2DEC(RIGHT(F50,4))-65536,HEX2DEC(RIGHT(F50,4)))/Codes!$N$2</f>
        <v>0</v>
      </c>
      <c r="T50" s="18">
        <f t="shared" si="6"/>
        <v>361</v>
      </c>
      <c r="U50" s="1">
        <f t="shared" si="7"/>
        <v>100</v>
      </c>
      <c r="V50" s="1">
        <f t="shared" si="8"/>
        <v>0</v>
      </c>
      <c r="W50" s="1" t="str">
        <f t="shared" si="9"/>
        <v>100</v>
      </c>
      <c r="X50" s="1">
        <f t="shared" si="10"/>
        <v>3</v>
      </c>
      <c r="Y50" s="1">
        <f t="shared" si="11"/>
        <v>28</v>
      </c>
      <c r="Z50" s="1" t="str">
        <f>VLOOKUP(BIN2DEC(MID(HEX2BIN(MID(H50,3,2),8),2,5)),Codes!$E$1:$F$18,2)</f>
        <v>Darkness</v>
      </c>
      <c r="AA50" s="6" t="str">
        <f t="shared" si="12"/>
        <v>0</v>
      </c>
      <c r="AB50" s="1">
        <f t="shared" si="13"/>
        <v>0</v>
      </c>
      <c r="AC50" s="1" t="str">
        <f>VLOOKUP(BIN2DEC(RIGHT(HEX2BIN(MID(H50,6,1),4),1)&amp;LEFT(HEX2BIN(MID(H50,7,1),4),1)),Codes!$K$1:$L$5,2)</f>
        <v>L</v>
      </c>
      <c r="AD50" s="1" t="str">
        <f>VLOOKUP(BIN2DEC(RIGHT(HEX2BIN(MID(H50,7,1),4),3)&amp;LEFT(HEX2BIN(MID(H50,8,1),4),2)),Codes!$H$2:$I$33,2)</f>
        <v>Burn</v>
      </c>
      <c r="AE50" s="1" t="str">
        <f t="shared" si="14"/>
        <v>1</v>
      </c>
      <c r="AF50" s="1" t="str">
        <f t="shared" si="15"/>
        <v>1</v>
      </c>
      <c r="AH50" s="6">
        <f t="shared" si="16"/>
        <v>72</v>
      </c>
    </row>
    <row r="51" spans="1:34">
      <c r="A51" s="3" t="s">
        <v>2424</v>
      </c>
      <c r="B51" s="1" t="s">
        <v>77</v>
      </c>
      <c r="C51" s="6" t="s">
        <v>324</v>
      </c>
      <c r="D51" s="9" t="s">
        <v>2425</v>
      </c>
      <c r="E51" s="9" t="s">
        <v>448</v>
      </c>
      <c r="F51" s="9" t="s">
        <v>91</v>
      </c>
      <c r="G51" s="9" t="s">
        <v>139</v>
      </c>
      <c r="H51" s="9" t="s">
        <v>2405</v>
      </c>
      <c r="J51" s="6" t="str">
        <f t="shared" si="0"/>
        <v>001011</v>
      </c>
      <c r="K51" s="1">
        <f t="shared" si="1"/>
        <v>2</v>
      </c>
      <c r="L51" s="6" t="str">
        <f t="shared" si="2"/>
        <v>00000</v>
      </c>
      <c r="M51" s="1">
        <f t="shared" si="3"/>
        <v>34</v>
      </c>
      <c r="N51" s="6" t="str">
        <f t="shared" si="4"/>
        <v>00</v>
      </c>
      <c r="O51" s="1">
        <f t="shared" si="5"/>
        <v>11</v>
      </c>
      <c r="P51" s="1">
        <f>IF(HEX2DEC(LEFT(E51,4))&gt;=32768,HEX2DEC(LEFT(E51,4))-65536,HEX2DEC(LEFT(E51,4)))/Codes!$N$2</f>
        <v>6.4</v>
      </c>
      <c r="Q51" s="1">
        <f>IF(HEX2DEC(RIGHT(E51,4))&gt;=32768,HEX2DEC(RIGHT(E51,4))-65536,HEX2DEC(RIGHT(E51,4)))/Codes!$N$2</f>
        <v>0</v>
      </c>
      <c r="R51" s="1">
        <f>IF(HEX2DEC(LEFT(F51,4))&gt;=32768,HEX2DEC(LEFT(F51,4))-65536,HEX2DEC(LEFT(F51,4)))/Codes!$N$2</f>
        <v>0</v>
      </c>
      <c r="S51" s="1">
        <f>IF(HEX2DEC(RIGHT(F51,4))&gt;=32768,HEX2DEC(RIGHT(F51,4))-65536,HEX2DEC(RIGHT(F51,4)))/Codes!$N$2</f>
        <v>0</v>
      </c>
      <c r="T51" s="18">
        <f t="shared" si="6"/>
        <v>361</v>
      </c>
      <c r="U51" s="1">
        <f t="shared" si="7"/>
        <v>100</v>
      </c>
      <c r="V51" s="1">
        <f t="shared" si="8"/>
        <v>0</v>
      </c>
      <c r="W51" s="1" t="str">
        <f t="shared" si="9"/>
        <v>100</v>
      </c>
      <c r="X51" s="1">
        <f t="shared" si="10"/>
        <v>3</v>
      </c>
      <c r="Y51" s="1">
        <f t="shared" si="11"/>
        <v>28</v>
      </c>
      <c r="Z51" s="1" t="str">
        <f>VLOOKUP(BIN2DEC(MID(HEX2BIN(MID(H51,3,2),8),2,5)),Codes!$E$1:$F$18,2)</f>
        <v>Darkness</v>
      </c>
      <c r="AA51" s="6" t="str">
        <f t="shared" si="12"/>
        <v>0</v>
      </c>
      <c r="AB51" s="1">
        <f t="shared" si="13"/>
        <v>0</v>
      </c>
      <c r="AC51" s="1" t="str">
        <f>VLOOKUP(BIN2DEC(RIGHT(HEX2BIN(MID(H51,6,1),4),1)&amp;LEFT(HEX2BIN(MID(H51,7,1),4),1)),Codes!$K$1:$L$5,2)</f>
        <v>L</v>
      </c>
      <c r="AD51" s="1" t="str">
        <f>VLOOKUP(BIN2DEC(RIGHT(HEX2BIN(MID(H51,7,1),4),3)&amp;LEFT(HEX2BIN(MID(H51,8,1),4),2)),Codes!$H$2:$I$33,2)</f>
        <v>Burn</v>
      </c>
      <c r="AE51" s="1" t="str">
        <f t="shared" si="14"/>
        <v>1</v>
      </c>
      <c r="AF51" s="1" t="str">
        <f t="shared" si="15"/>
        <v>1</v>
      </c>
      <c r="AH51" s="6">
        <f t="shared" si="16"/>
        <v>72</v>
      </c>
    </row>
    <row r="52" spans="1:34">
      <c r="A52" s="3" t="s">
        <v>2426</v>
      </c>
      <c r="B52" s="1" t="s">
        <v>77</v>
      </c>
      <c r="C52" s="6" t="s">
        <v>324</v>
      </c>
      <c r="D52" s="9" t="s">
        <v>2427</v>
      </c>
      <c r="E52" s="9" t="s">
        <v>2332</v>
      </c>
      <c r="F52" s="9" t="s">
        <v>2412</v>
      </c>
      <c r="G52" s="9" t="s">
        <v>139</v>
      </c>
      <c r="H52" s="9" t="s">
        <v>2405</v>
      </c>
      <c r="J52" s="6" t="str">
        <f t="shared" si="0"/>
        <v>001011</v>
      </c>
      <c r="K52" s="1">
        <f t="shared" si="1"/>
        <v>3</v>
      </c>
      <c r="L52" s="6" t="str">
        <f t="shared" si="2"/>
        <v>00000</v>
      </c>
      <c r="M52" s="1">
        <f t="shared" si="3"/>
        <v>0</v>
      </c>
      <c r="N52" s="6" t="str">
        <f t="shared" si="4"/>
        <v>00</v>
      </c>
      <c r="O52" s="1">
        <f t="shared" si="5"/>
        <v>11</v>
      </c>
      <c r="P52" s="1">
        <f>IF(HEX2DEC(LEFT(E52,4))&gt;=32768,HEX2DEC(LEFT(E52,4))-65536,HEX2DEC(LEFT(E52,4)))/Codes!$N$2</f>
        <v>12</v>
      </c>
      <c r="Q52" s="1">
        <f>IF(HEX2DEC(RIGHT(E52,4))&gt;=32768,HEX2DEC(RIGHT(E52,4))-65536,HEX2DEC(RIGHT(E52,4)))/Codes!$N$2</f>
        <v>0</v>
      </c>
      <c r="R52" s="1">
        <f>IF(HEX2DEC(LEFT(F52,4))&gt;=32768,HEX2DEC(LEFT(F52,4))-65536,HEX2DEC(LEFT(F52,4)))/Codes!$N$2</f>
        <v>10</v>
      </c>
      <c r="S52" s="1">
        <f>IF(HEX2DEC(RIGHT(F52,4))&gt;=32768,HEX2DEC(RIGHT(F52,4))-65536,HEX2DEC(RIGHT(F52,4)))/Codes!$N$2</f>
        <v>16</v>
      </c>
      <c r="T52" s="18">
        <f t="shared" si="6"/>
        <v>361</v>
      </c>
      <c r="U52" s="1">
        <f t="shared" si="7"/>
        <v>100</v>
      </c>
      <c r="V52" s="1">
        <f t="shared" si="8"/>
        <v>0</v>
      </c>
      <c r="W52" s="1" t="str">
        <f t="shared" si="9"/>
        <v>100</v>
      </c>
      <c r="X52" s="1">
        <f t="shared" si="10"/>
        <v>3</v>
      </c>
      <c r="Y52" s="1">
        <f t="shared" si="11"/>
        <v>28</v>
      </c>
      <c r="Z52" s="1" t="str">
        <f>VLOOKUP(BIN2DEC(MID(HEX2BIN(MID(H52,3,2),8),2,5)),Codes!$E$1:$F$18,2)</f>
        <v>Darkness</v>
      </c>
      <c r="AA52" s="6" t="str">
        <f t="shared" si="12"/>
        <v>0</v>
      </c>
      <c r="AB52" s="1">
        <f t="shared" si="13"/>
        <v>0</v>
      </c>
      <c r="AC52" s="1" t="str">
        <f>VLOOKUP(BIN2DEC(RIGHT(HEX2BIN(MID(H52,6,1),4),1)&amp;LEFT(HEX2BIN(MID(H52,7,1),4),1)),Codes!$K$1:$L$5,2)</f>
        <v>L</v>
      </c>
      <c r="AD52" s="1" t="str">
        <f>VLOOKUP(BIN2DEC(RIGHT(HEX2BIN(MID(H52,7,1),4),3)&amp;LEFT(HEX2BIN(MID(H52,8,1),4),2)),Codes!$H$2:$I$33,2)</f>
        <v>Burn</v>
      </c>
      <c r="AE52" s="1" t="str">
        <f t="shared" si="14"/>
        <v>1</v>
      </c>
      <c r="AF52" s="1" t="str">
        <f t="shared" si="15"/>
        <v>1</v>
      </c>
      <c r="AH52" s="6">
        <f t="shared" si="16"/>
        <v>72</v>
      </c>
    </row>
    <row r="53" spans="1:34">
      <c r="A53" s="3" t="s">
        <v>2428</v>
      </c>
      <c r="B53" s="1" t="s">
        <v>77</v>
      </c>
      <c r="C53" s="6" t="s">
        <v>330</v>
      </c>
      <c r="D53" s="9" t="s">
        <v>2429</v>
      </c>
      <c r="E53" s="9" t="s">
        <v>448</v>
      </c>
      <c r="F53" s="9" t="s">
        <v>91</v>
      </c>
      <c r="G53" s="9" t="s">
        <v>2430</v>
      </c>
      <c r="H53" s="9" t="s">
        <v>2431</v>
      </c>
      <c r="J53" s="6" t="str">
        <f t="shared" si="0"/>
        <v>001011</v>
      </c>
      <c r="K53" s="1">
        <f t="shared" si="1"/>
        <v>0</v>
      </c>
      <c r="L53" s="6" t="str">
        <f t="shared" si="2"/>
        <v>00000</v>
      </c>
      <c r="M53" s="1">
        <f t="shared" si="3"/>
        <v>38</v>
      </c>
      <c r="N53" s="6" t="str">
        <f t="shared" si="4"/>
        <v>00</v>
      </c>
      <c r="O53" s="1">
        <f t="shared" si="5"/>
        <v>13</v>
      </c>
      <c r="P53" s="1">
        <f>IF(HEX2DEC(LEFT(E53,4))&gt;=32768,HEX2DEC(LEFT(E53,4))-65536,HEX2DEC(LEFT(E53,4)))/Codes!$N$2</f>
        <v>6.4</v>
      </c>
      <c r="Q53" s="1">
        <f>IF(HEX2DEC(RIGHT(E53,4))&gt;=32768,HEX2DEC(RIGHT(E53,4))-65536,HEX2DEC(RIGHT(E53,4)))/Codes!$N$2</f>
        <v>0</v>
      </c>
      <c r="R53" s="1">
        <f>IF(HEX2DEC(LEFT(F53,4))&gt;=32768,HEX2DEC(LEFT(F53,4))-65536,HEX2DEC(LEFT(F53,4)))/Codes!$N$2</f>
        <v>0</v>
      </c>
      <c r="S53" s="1">
        <f>IF(HEX2DEC(RIGHT(F53,4))&gt;=32768,HEX2DEC(RIGHT(F53,4))-65536,HEX2DEC(RIGHT(F53,4)))/Codes!$N$2</f>
        <v>0</v>
      </c>
      <c r="T53" s="18">
        <f t="shared" si="6"/>
        <v>100</v>
      </c>
      <c r="U53" s="1">
        <f t="shared" si="7"/>
        <v>105</v>
      </c>
      <c r="V53" s="1">
        <f t="shared" si="8"/>
        <v>0</v>
      </c>
      <c r="W53" s="1" t="str">
        <f t="shared" si="9"/>
        <v>100</v>
      </c>
      <c r="X53" s="1">
        <f t="shared" si="10"/>
        <v>3</v>
      </c>
      <c r="Y53" s="1">
        <f t="shared" si="11"/>
        <v>15</v>
      </c>
      <c r="Z53" s="1" t="str">
        <f>VLOOKUP(BIN2DEC(MID(HEX2BIN(MID(H53,3,2),8),2,5)),Codes!$E$1:$F$18,2)</f>
        <v>Slash</v>
      </c>
      <c r="AA53" s="6" t="str">
        <f t="shared" si="12"/>
        <v>0</v>
      </c>
      <c r="AB53" s="1">
        <f t="shared" si="13"/>
        <v>0</v>
      </c>
      <c r="AC53" s="1" t="str">
        <f>VLOOKUP(BIN2DEC(RIGHT(HEX2BIN(MID(H53,6,1),4),1)&amp;LEFT(HEX2BIN(MID(H53,7,1),4),1)),Codes!$K$1:$L$5,2)</f>
        <v>L</v>
      </c>
      <c r="AD53" s="1" t="str">
        <f>VLOOKUP(BIN2DEC(RIGHT(HEX2BIN(MID(H53,7,1),4),3)&amp;LEFT(HEX2BIN(MID(H53,8,1),4),2)),Codes!$H$2:$I$33,2)</f>
        <v>Slash</v>
      </c>
      <c r="AE53" s="1" t="str">
        <f t="shared" si="14"/>
        <v>1</v>
      </c>
      <c r="AF53" s="1" t="str">
        <f t="shared" si="15"/>
        <v>1</v>
      </c>
      <c r="AH53" s="6">
        <f t="shared" si="16"/>
        <v>67</v>
      </c>
    </row>
    <row r="54" spans="1:34">
      <c r="A54" s="3" t="s">
        <v>2432</v>
      </c>
      <c r="B54" s="1" t="s">
        <v>77</v>
      </c>
      <c r="C54" s="6" t="s">
        <v>330</v>
      </c>
      <c r="D54" s="9" t="s">
        <v>2433</v>
      </c>
      <c r="E54" s="9" t="s">
        <v>448</v>
      </c>
      <c r="F54" s="9" t="s">
        <v>91</v>
      </c>
      <c r="G54" s="9" t="s">
        <v>2430</v>
      </c>
      <c r="H54" s="9" t="s">
        <v>2431</v>
      </c>
      <c r="J54" s="6" t="str">
        <f t="shared" si="0"/>
        <v>001011</v>
      </c>
      <c r="K54" s="1">
        <f t="shared" si="1"/>
        <v>1</v>
      </c>
      <c r="L54" s="6" t="str">
        <f t="shared" si="2"/>
        <v>00000</v>
      </c>
      <c r="M54" s="1">
        <f t="shared" si="3"/>
        <v>34</v>
      </c>
      <c r="N54" s="6" t="str">
        <f t="shared" si="4"/>
        <v>00</v>
      </c>
      <c r="O54" s="1">
        <f t="shared" si="5"/>
        <v>13</v>
      </c>
      <c r="P54" s="1">
        <f>IF(HEX2DEC(LEFT(E54,4))&gt;=32768,HEX2DEC(LEFT(E54,4))-65536,HEX2DEC(LEFT(E54,4)))/Codes!$N$2</f>
        <v>6.4</v>
      </c>
      <c r="Q54" s="1">
        <f>IF(HEX2DEC(RIGHT(E54,4))&gt;=32768,HEX2DEC(RIGHT(E54,4))-65536,HEX2DEC(RIGHT(E54,4)))/Codes!$N$2</f>
        <v>0</v>
      </c>
      <c r="R54" s="1">
        <f>IF(HEX2DEC(LEFT(F54,4))&gt;=32768,HEX2DEC(LEFT(F54,4))-65536,HEX2DEC(LEFT(F54,4)))/Codes!$N$2</f>
        <v>0</v>
      </c>
      <c r="S54" s="1">
        <f>IF(HEX2DEC(RIGHT(F54,4))&gt;=32768,HEX2DEC(RIGHT(F54,4))-65536,HEX2DEC(RIGHT(F54,4)))/Codes!$N$2</f>
        <v>0</v>
      </c>
      <c r="T54" s="18">
        <f t="shared" si="6"/>
        <v>100</v>
      </c>
      <c r="U54" s="1">
        <f t="shared" si="7"/>
        <v>105</v>
      </c>
      <c r="V54" s="1">
        <f t="shared" si="8"/>
        <v>0</v>
      </c>
      <c r="W54" s="1" t="str">
        <f t="shared" si="9"/>
        <v>100</v>
      </c>
      <c r="X54" s="1">
        <f t="shared" si="10"/>
        <v>3</v>
      </c>
      <c r="Y54" s="1">
        <f t="shared" si="11"/>
        <v>15</v>
      </c>
      <c r="Z54" s="1" t="str">
        <f>VLOOKUP(BIN2DEC(MID(HEX2BIN(MID(H54,3,2),8),2,5)),Codes!$E$1:$F$18,2)</f>
        <v>Slash</v>
      </c>
      <c r="AA54" s="6" t="str">
        <f t="shared" si="12"/>
        <v>0</v>
      </c>
      <c r="AB54" s="1">
        <f t="shared" si="13"/>
        <v>0</v>
      </c>
      <c r="AC54" s="1" t="str">
        <f>VLOOKUP(BIN2DEC(RIGHT(HEX2BIN(MID(H54,6,1),4),1)&amp;LEFT(HEX2BIN(MID(H54,7,1),4),1)),Codes!$K$1:$L$5,2)</f>
        <v>L</v>
      </c>
      <c r="AD54" s="1" t="str">
        <f>VLOOKUP(BIN2DEC(RIGHT(HEX2BIN(MID(H54,7,1),4),3)&amp;LEFT(HEX2BIN(MID(H54,8,1),4),2)),Codes!$H$2:$I$33,2)</f>
        <v>Slash</v>
      </c>
      <c r="AE54" s="1" t="str">
        <f t="shared" si="14"/>
        <v>1</v>
      </c>
      <c r="AF54" s="1" t="str">
        <f t="shared" si="15"/>
        <v>1</v>
      </c>
      <c r="AH54" s="6">
        <f t="shared" si="16"/>
        <v>67</v>
      </c>
    </row>
    <row r="55" spans="1:34">
      <c r="A55" s="3" t="s">
        <v>2434</v>
      </c>
      <c r="B55" s="1" t="s">
        <v>77</v>
      </c>
      <c r="C55" s="6" t="s">
        <v>2438</v>
      </c>
      <c r="D55" s="9" t="s">
        <v>2435</v>
      </c>
      <c r="E55" s="9" t="s">
        <v>812</v>
      </c>
      <c r="F55" s="9" t="s">
        <v>91</v>
      </c>
      <c r="G55" s="9" t="s">
        <v>102</v>
      </c>
      <c r="H55" s="9" t="s">
        <v>2436</v>
      </c>
      <c r="J55" s="6" t="str">
        <f t="shared" si="0"/>
        <v>001011</v>
      </c>
      <c r="K55" s="1">
        <f t="shared" si="1"/>
        <v>0</v>
      </c>
      <c r="L55" s="6" t="str">
        <f t="shared" si="2"/>
        <v>00000</v>
      </c>
      <c r="M55" s="1">
        <f t="shared" si="3"/>
        <v>65</v>
      </c>
      <c r="N55" s="6" t="str">
        <f t="shared" si="4"/>
        <v>00</v>
      </c>
      <c r="O55" s="1">
        <f t="shared" si="5"/>
        <v>10</v>
      </c>
      <c r="P55" s="1">
        <f>IF(HEX2DEC(LEFT(E55,4))&gt;=32768,HEX2DEC(LEFT(E55,4))-65536,HEX2DEC(LEFT(E55,4)))/Codes!$N$2</f>
        <v>8.4</v>
      </c>
      <c r="Q55" s="1">
        <f>IF(HEX2DEC(RIGHT(E55,4))&gt;=32768,HEX2DEC(RIGHT(E55,4))-65536,HEX2DEC(RIGHT(E55,4)))/Codes!$N$2</f>
        <v>0</v>
      </c>
      <c r="R55" s="1">
        <f>IF(HEX2DEC(LEFT(F55,4))&gt;=32768,HEX2DEC(LEFT(F55,4))-65536,HEX2DEC(LEFT(F55,4)))/Codes!$N$2</f>
        <v>0</v>
      </c>
      <c r="S55" s="1">
        <f>IF(HEX2DEC(RIGHT(F55,4))&gt;=32768,HEX2DEC(RIGHT(F55,4))-65536,HEX2DEC(RIGHT(F55,4)))/Codes!$N$2</f>
        <v>0</v>
      </c>
      <c r="T55" s="18">
        <f t="shared" si="6"/>
        <v>361</v>
      </c>
      <c r="U55" s="1">
        <f t="shared" si="7"/>
        <v>80</v>
      </c>
      <c r="V55" s="1">
        <f t="shared" si="8"/>
        <v>0</v>
      </c>
      <c r="W55" s="1" t="str">
        <f t="shared" si="9"/>
        <v>100</v>
      </c>
      <c r="X55" s="1">
        <f t="shared" si="10"/>
        <v>3</v>
      </c>
      <c r="Y55" s="1">
        <f t="shared" si="11"/>
        <v>10</v>
      </c>
      <c r="Z55" s="1" t="str">
        <f>VLOOKUP(BIN2DEC(MID(HEX2BIN(MID(H55,3,2),8),2,5)),Codes!$E$1:$F$18,2)</f>
        <v>Slash</v>
      </c>
      <c r="AA55" s="6" t="str">
        <f t="shared" si="12"/>
        <v>0</v>
      </c>
      <c r="AB55" s="1">
        <f t="shared" si="13"/>
        <v>0</v>
      </c>
      <c r="AC55" s="1" t="str">
        <f>VLOOKUP(BIN2DEC(RIGHT(HEX2BIN(MID(H55,6,1),4),1)&amp;LEFT(HEX2BIN(MID(H55,7,1),4),1)),Codes!$K$1:$L$5,2)</f>
        <v>S</v>
      </c>
      <c r="AD55" s="1" t="str">
        <f>VLOOKUP(BIN2DEC(RIGHT(HEX2BIN(MID(H55,7,1),4),3)&amp;LEFT(HEX2BIN(MID(H55,8,1),4),2)),Codes!$H$2:$I$33,2)</f>
        <v>Kick</v>
      </c>
      <c r="AE55" s="1" t="str">
        <f t="shared" si="14"/>
        <v>1</v>
      </c>
      <c r="AF55" s="1" t="str">
        <f t="shared" si="15"/>
        <v>1</v>
      </c>
      <c r="AH55" s="6">
        <f t="shared" si="16"/>
        <v>2</v>
      </c>
    </row>
    <row r="56" spans="1:34">
      <c r="A56" s="3" t="s">
        <v>2437</v>
      </c>
      <c r="B56" s="1" t="s">
        <v>77</v>
      </c>
      <c r="C56" s="6" t="s">
        <v>2438</v>
      </c>
      <c r="D56" s="9" t="s">
        <v>2439</v>
      </c>
      <c r="E56" s="9" t="s">
        <v>955</v>
      </c>
      <c r="F56" s="9" t="s">
        <v>91</v>
      </c>
      <c r="G56" s="9" t="s">
        <v>102</v>
      </c>
      <c r="H56" s="9" t="s">
        <v>2436</v>
      </c>
      <c r="J56" s="6" t="str">
        <f t="shared" si="0"/>
        <v>001011</v>
      </c>
      <c r="K56" s="1">
        <f t="shared" si="1"/>
        <v>1</v>
      </c>
      <c r="L56" s="6" t="str">
        <f t="shared" si="2"/>
        <v>00000</v>
      </c>
      <c r="M56" s="1">
        <f t="shared" si="3"/>
        <v>61</v>
      </c>
      <c r="N56" s="6" t="str">
        <f t="shared" si="4"/>
        <v>00</v>
      </c>
      <c r="O56" s="1">
        <f t="shared" si="5"/>
        <v>10</v>
      </c>
      <c r="P56" s="1">
        <f>IF(HEX2DEC(LEFT(E56,4))&gt;=32768,HEX2DEC(LEFT(E56,4))-65536,HEX2DEC(LEFT(E56,4)))/Codes!$N$2</f>
        <v>8</v>
      </c>
      <c r="Q56" s="1">
        <f>IF(HEX2DEC(RIGHT(E56,4))&gt;=32768,HEX2DEC(RIGHT(E56,4))-65536,HEX2DEC(RIGHT(E56,4)))/Codes!$N$2</f>
        <v>0</v>
      </c>
      <c r="R56" s="1">
        <f>IF(HEX2DEC(LEFT(F56,4))&gt;=32768,HEX2DEC(LEFT(F56,4))-65536,HEX2DEC(LEFT(F56,4)))/Codes!$N$2</f>
        <v>0</v>
      </c>
      <c r="S56" s="1">
        <f>IF(HEX2DEC(RIGHT(F56,4))&gt;=32768,HEX2DEC(RIGHT(F56,4))-65536,HEX2DEC(RIGHT(F56,4)))/Codes!$N$2</f>
        <v>0</v>
      </c>
      <c r="T56" s="18">
        <f t="shared" si="6"/>
        <v>361</v>
      </c>
      <c r="U56" s="1">
        <f t="shared" si="7"/>
        <v>80</v>
      </c>
      <c r="V56" s="1">
        <f t="shared" si="8"/>
        <v>0</v>
      </c>
      <c r="W56" s="1" t="str">
        <f t="shared" si="9"/>
        <v>100</v>
      </c>
      <c r="X56" s="1">
        <f t="shared" si="10"/>
        <v>3</v>
      </c>
      <c r="Y56" s="1">
        <f t="shared" si="11"/>
        <v>10</v>
      </c>
      <c r="Z56" s="1" t="str">
        <f>VLOOKUP(BIN2DEC(MID(HEX2BIN(MID(H56,3,2),8),2,5)),Codes!$E$1:$F$18,2)</f>
        <v>Slash</v>
      </c>
      <c r="AA56" s="6" t="str">
        <f t="shared" si="12"/>
        <v>0</v>
      </c>
      <c r="AB56" s="1">
        <f t="shared" si="13"/>
        <v>0</v>
      </c>
      <c r="AC56" s="1" t="str">
        <f>VLOOKUP(BIN2DEC(RIGHT(HEX2BIN(MID(H56,6,1),4),1)&amp;LEFT(HEX2BIN(MID(H56,7,1),4),1)),Codes!$K$1:$L$5,2)</f>
        <v>S</v>
      </c>
      <c r="AD56" s="1" t="str">
        <f>VLOOKUP(BIN2DEC(RIGHT(HEX2BIN(MID(H56,7,1),4),3)&amp;LEFT(HEX2BIN(MID(H56,8,1),4),2)),Codes!$H$2:$I$33,2)</f>
        <v>Kick</v>
      </c>
      <c r="AE56" s="1" t="str">
        <f t="shared" si="14"/>
        <v>1</v>
      </c>
      <c r="AF56" s="1" t="str">
        <f t="shared" si="15"/>
        <v>1</v>
      </c>
      <c r="AH56" s="6">
        <f t="shared" si="16"/>
        <v>2</v>
      </c>
    </row>
    <row r="57" spans="1:34">
      <c r="A57" s="3" t="s">
        <v>2440</v>
      </c>
      <c r="B57" s="1" t="s">
        <v>77</v>
      </c>
      <c r="C57" s="6" t="s">
        <v>2441</v>
      </c>
      <c r="D57" s="9" t="s">
        <v>2442</v>
      </c>
      <c r="E57" s="9" t="s">
        <v>812</v>
      </c>
      <c r="F57" s="9" t="s">
        <v>91</v>
      </c>
      <c r="G57" s="9" t="s">
        <v>102</v>
      </c>
      <c r="H57" s="9" t="s">
        <v>2436</v>
      </c>
      <c r="J57" s="6" t="str">
        <f t="shared" si="0"/>
        <v>001011</v>
      </c>
      <c r="K57" s="1">
        <f t="shared" si="1"/>
        <v>0</v>
      </c>
      <c r="L57" s="6" t="str">
        <f t="shared" si="2"/>
        <v>00000</v>
      </c>
      <c r="M57" s="1">
        <f t="shared" si="3"/>
        <v>38</v>
      </c>
      <c r="N57" s="6" t="str">
        <f t="shared" si="4"/>
        <v>00</v>
      </c>
      <c r="O57" s="1">
        <f t="shared" si="5"/>
        <v>9</v>
      </c>
      <c r="P57" s="1">
        <f>IF(HEX2DEC(LEFT(E57,4))&gt;=32768,HEX2DEC(LEFT(E57,4))-65536,HEX2DEC(LEFT(E57,4)))/Codes!$N$2</f>
        <v>8.4</v>
      </c>
      <c r="Q57" s="1">
        <f>IF(HEX2DEC(RIGHT(E57,4))&gt;=32768,HEX2DEC(RIGHT(E57,4))-65536,HEX2DEC(RIGHT(E57,4)))/Codes!$N$2</f>
        <v>0</v>
      </c>
      <c r="R57" s="1">
        <f>IF(HEX2DEC(LEFT(F57,4))&gt;=32768,HEX2DEC(LEFT(F57,4))-65536,HEX2DEC(LEFT(F57,4)))/Codes!$N$2</f>
        <v>0</v>
      </c>
      <c r="S57" s="1">
        <f>IF(HEX2DEC(RIGHT(F57,4))&gt;=32768,HEX2DEC(RIGHT(F57,4))-65536,HEX2DEC(RIGHT(F57,4)))/Codes!$N$2</f>
        <v>0</v>
      </c>
      <c r="T57" s="18">
        <f t="shared" si="6"/>
        <v>361</v>
      </c>
      <c r="U57" s="1">
        <f t="shared" si="7"/>
        <v>80</v>
      </c>
      <c r="V57" s="1">
        <f t="shared" si="8"/>
        <v>0</v>
      </c>
      <c r="W57" s="1" t="str">
        <f t="shared" si="9"/>
        <v>100</v>
      </c>
      <c r="X57" s="1">
        <f t="shared" si="10"/>
        <v>3</v>
      </c>
      <c r="Y57" s="1">
        <f t="shared" si="11"/>
        <v>10</v>
      </c>
      <c r="Z57" s="1" t="str">
        <f>VLOOKUP(BIN2DEC(MID(HEX2BIN(MID(H57,3,2),8),2,5)),Codes!$E$1:$F$18,2)</f>
        <v>Slash</v>
      </c>
      <c r="AA57" s="6" t="str">
        <f t="shared" si="12"/>
        <v>0</v>
      </c>
      <c r="AB57" s="1">
        <f t="shared" si="13"/>
        <v>0</v>
      </c>
      <c r="AC57" s="1" t="str">
        <f>VLOOKUP(BIN2DEC(RIGHT(HEX2BIN(MID(H57,6,1),4),1)&amp;LEFT(HEX2BIN(MID(H57,7,1),4),1)),Codes!$K$1:$L$5,2)</f>
        <v>S</v>
      </c>
      <c r="AD57" s="1" t="str">
        <f>VLOOKUP(BIN2DEC(RIGHT(HEX2BIN(MID(H57,7,1),4),3)&amp;LEFT(HEX2BIN(MID(H57,8,1),4),2)),Codes!$H$2:$I$33,2)</f>
        <v>Kick</v>
      </c>
      <c r="AE57" s="1" t="str">
        <f t="shared" si="14"/>
        <v>1</v>
      </c>
      <c r="AF57" s="1" t="str">
        <f t="shared" si="15"/>
        <v>1</v>
      </c>
      <c r="AH57" s="6">
        <f t="shared" si="16"/>
        <v>2</v>
      </c>
    </row>
    <row r="58" spans="1:34">
      <c r="A58" s="3" t="s">
        <v>2443</v>
      </c>
      <c r="B58" s="1" t="s">
        <v>77</v>
      </c>
      <c r="C58" s="6" t="s">
        <v>2441</v>
      </c>
      <c r="D58" s="9" t="s">
        <v>2444</v>
      </c>
      <c r="E58" s="9" t="s">
        <v>955</v>
      </c>
      <c r="F58" s="9" t="s">
        <v>91</v>
      </c>
      <c r="G58" s="9" t="s">
        <v>102</v>
      </c>
      <c r="H58" s="9" t="s">
        <v>2436</v>
      </c>
      <c r="J58" s="6" t="str">
        <f t="shared" si="0"/>
        <v>001011</v>
      </c>
      <c r="K58" s="1">
        <f t="shared" si="1"/>
        <v>1</v>
      </c>
      <c r="L58" s="6" t="str">
        <f t="shared" si="2"/>
        <v>00000</v>
      </c>
      <c r="M58" s="1">
        <f t="shared" si="3"/>
        <v>34</v>
      </c>
      <c r="N58" s="6" t="str">
        <f t="shared" si="4"/>
        <v>00</v>
      </c>
      <c r="O58" s="1">
        <f t="shared" si="5"/>
        <v>9</v>
      </c>
      <c r="P58" s="1">
        <f>IF(HEX2DEC(LEFT(E58,4))&gt;=32768,HEX2DEC(LEFT(E58,4))-65536,HEX2DEC(LEFT(E58,4)))/Codes!$N$2</f>
        <v>8</v>
      </c>
      <c r="Q58" s="1">
        <f>IF(HEX2DEC(RIGHT(E58,4))&gt;=32768,HEX2DEC(RIGHT(E58,4))-65536,HEX2DEC(RIGHT(E58,4)))/Codes!$N$2</f>
        <v>0</v>
      </c>
      <c r="R58" s="1">
        <f>IF(HEX2DEC(LEFT(F58,4))&gt;=32768,HEX2DEC(LEFT(F58,4))-65536,HEX2DEC(LEFT(F58,4)))/Codes!$N$2</f>
        <v>0</v>
      </c>
      <c r="S58" s="1">
        <f>IF(HEX2DEC(RIGHT(F58,4))&gt;=32768,HEX2DEC(RIGHT(F58,4))-65536,HEX2DEC(RIGHT(F58,4)))/Codes!$N$2</f>
        <v>0</v>
      </c>
      <c r="T58" s="18">
        <f t="shared" si="6"/>
        <v>361</v>
      </c>
      <c r="U58" s="1">
        <f t="shared" si="7"/>
        <v>80</v>
      </c>
      <c r="V58" s="1">
        <f t="shared" si="8"/>
        <v>0</v>
      </c>
      <c r="W58" s="1" t="str">
        <f t="shared" si="9"/>
        <v>100</v>
      </c>
      <c r="X58" s="1">
        <f t="shared" si="10"/>
        <v>3</v>
      </c>
      <c r="Y58" s="1">
        <f t="shared" si="11"/>
        <v>10</v>
      </c>
      <c r="Z58" s="1" t="str">
        <f>VLOOKUP(BIN2DEC(MID(HEX2BIN(MID(H58,3,2),8),2,5)),Codes!$E$1:$F$18,2)</f>
        <v>Slash</v>
      </c>
      <c r="AA58" s="6" t="str">
        <f t="shared" si="12"/>
        <v>0</v>
      </c>
      <c r="AB58" s="1">
        <f t="shared" si="13"/>
        <v>0</v>
      </c>
      <c r="AC58" s="1" t="str">
        <f>VLOOKUP(BIN2DEC(RIGHT(HEX2BIN(MID(H58,6,1),4),1)&amp;LEFT(HEX2BIN(MID(H58,7,1),4),1)),Codes!$K$1:$L$5,2)</f>
        <v>S</v>
      </c>
      <c r="AD58" s="1" t="str">
        <f>VLOOKUP(BIN2DEC(RIGHT(HEX2BIN(MID(H58,7,1),4),3)&amp;LEFT(HEX2BIN(MID(H58,8,1),4),2)),Codes!$H$2:$I$33,2)</f>
        <v>Kick</v>
      </c>
      <c r="AE58" s="1" t="str">
        <f t="shared" si="14"/>
        <v>1</v>
      </c>
      <c r="AF58" s="1" t="str">
        <f t="shared" si="15"/>
        <v>1</v>
      </c>
      <c r="AH58" s="6">
        <f t="shared" si="16"/>
        <v>2</v>
      </c>
    </row>
    <row r="59" spans="1:34">
      <c r="A59" s="3" t="s">
        <v>2445</v>
      </c>
      <c r="B59" s="1" t="s">
        <v>77</v>
      </c>
      <c r="C59" s="6" t="s">
        <v>2446</v>
      </c>
      <c r="D59" s="9" t="s">
        <v>2447</v>
      </c>
      <c r="E59" s="9" t="s">
        <v>2332</v>
      </c>
      <c r="F59" s="9" t="s">
        <v>256</v>
      </c>
      <c r="G59" s="9" t="s">
        <v>139</v>
      </c>
      <c r="H59" s="9" t="s">
        <v>2448</v>
      </c>
      <c r="J59" s="6" t="str">
        <f t="shared" si="0"/>
        <v>001011</v>
      </c>
      <c r="K59" s="1">
        <f t="shared" si="1"/>
        <v>0</v>
      </c>
      <c r="L59" s="6" t="str">
        <f t="shared" si="2"/>
        <v>00000</v>
      </c>
      <c r="M59" s="1">
        <f t="shared" si="3"/>
        <v>48</v>
      </c>
      <c r="N59" s="6" t="str">
        <f t="shared" si="4"/>
        <v>00</v>
      </c>
      <c r="O59" s="1">
        <f t="shared" si="5"/>
        <v>20</v>
      </c>
      <c r="P59" s="1">
        <f>IF(HEX2DEC(LEFT(E59,4))&gt;=32768,HEX2DEC(LEFT(E59,4))-65536,HEX2DEC(LEFT(E59,4)))/Codes!$N$2</f>
        <v>12</v>
      </c>
      <c r="Q59" s="1">
        <f>IF(HEX2DEC(RIGHT(E59,4))&gt;=32768,HEX2DEC(RIGHT(E59,4))-65536,HEX2DEC(RIGHT(E59,4)))/Codes!$N$2</f>
        <v>0</v>
      </c>
      <c r="R59" s="1">
        <f>IF(HEX2DEC(LEFT(F59,4))&gt;=32768,HEX2DEC(LEFT(F59,4))-65536,HEX2DEC(LEFT(F59,4)))/Codes!$N$2</f>
        <v>3.6</v>
      </c>
      <c r="S59" s="1">
        <f>IF(HEX2DEC(RIGHT(F59,4))&gt;=32768,HEX2DEC(RIGHT(F59,4))-65536,HEX2DEC(RIGHT(F59,4)))/Codes!$N$2</f>
        <v>0</v>
      </c>
      <c r="T59" s="18">
        <f t="shared" si="6"/>
        <v>361</v>
      </c>
      <c r="U59" s="1">
        <f t="shared" si="7"/>
        <v>100</v>
      </c>
      <c r="V59" s="1">
        <f t="shared" si="8"/>
        <v>0</v>
      </c>
      <c r="W59" s="1" t="str">
        <f t="shared" si="9"/>
        <v>100</v>
      </c>
      <c r="X59" s="1">
        <f t="shared" si="10"/>
        <v>3</v>
      </c>
      <c r="Y59" s="1">
        <f t="shared" si="11"/>
        <v>50</v>
      </c>
      <c r="Z59" s="1" t="str">
        <f>VLOOKUP(BIN2DEC(MID(HEX2BIN(MID(H59,3,2),8),2,5)),Codes!$E$1:$F$18,2)</f>
        <v>Flame</v>
      </c>
      <c r="AA59" s="6" t="str">
        <f t="shared" si="12"/>
        <v>0</v>
      </c>
      <c r="AB59" s="1">
        <f t="shared" si="13"/>
        <v>0</v>
      </c>
      <c r="AC59" s="1" t="str">
        <f>VLOOKUP(BIN2DEC(RIGHT(HEX2BIN(MID(H59,6,1),4),1)&amp;LEFT(HEX2BIN(MID(H59,7,1),4),1)),Codes!$K$1:$L$5,2)</f>
        <v>L</v>
      </c>
      <c r="AD59" s="1" t="str">
        <f>VLOOKUP(BIN2DEC(RIGHT(HEX2BIN(MID(H59,7,1),4),3)&amp;LEFT(HEX2BIN(MID(H59,8,1),4),2)),Codes!$H$2:$I$33,2)</f>
        <v>Burn</v>
      </c>
      <c r="AE59" s="1" t="str">
        <f t="shared" si="14"/>
        <v>1</v>
      </c>
      <c r="AF59" s="1" t="str">
        <f t="shared" si="15"/>
        <v>1</v>
      </c>
      <c r="AH59" s="6">
        <f t="shared" si="16"/>
        <v>72</v>
      </c>
    </row>
    <row r="60" spans="1:34">
      <c r="A60" s="3" t="s">
        <v>2449</v>
      </c>
      <c r="B60" s="1" t="s">
        <v>77</v>
      </c>
      <c r="C60" s="6" t="s">
        <v>2446</v>
      </c>
      <c r="D60" s="9" t="s">
        <v>2450</v>
      </c>
      <c r="E60" s="9" t="s">
        <v>2327</v>
      </c>
      <c r="F60" s="9" t="s">
        <v>2382</v>
      </c>
      <c r="G60" s="9" t="s">
        <v>139</v>
      </c>
      <c r="H60" s="9" t="s">
        <v>2448</v>
      </c>
      <c r="J60" s="6" t="str">
        <f t="shared" si="0"/>
        <v>001011</v>
      </c>
      <c r="K60" s="1">
        <f t="shared" si="1"/>
        <v>1</v>
      </c>
      <c r="L60" s="6" t="str">
        <f t="shared" si="2"/>
        <v>00000</v>
      </c>
      <c r="M60" s="1">
        <f t="shared" si="3"/>
        <v>30</v>
      </c>
      <c r="N60" s="6" t="str">
        <f t="shared" si="4"/>
        <v>00</v>
      </c>
      <c r="O60" s="1">
        <f t="shared" si="5"/>
        <v>16</v>
      </c>
      <c r="P60" s="1">
        <f>IF(HEX2DEC(LEFT(E60,4))&gt;=32768,HEX2DEC(LEFT(E60,4))-65536,HEX2DEC(LEFT(E60,4)))/Codes!$N$2</f>
        <v>16</v>
      </c>
      <c r="Q60" s="1">
        <f>IF(HEX2DEC(RIGHT(E60,4))&gt;=32768,HEX2DEC(RIGHT(E60,4))-65536,HEX2DEC(RIGHT(E60,4)))/Codes!$N$2</f>
        <v>0</v>
      </c>
      <c r="R60" s="1">
        <f>IF(HEX2DEC(LEFT(F60,4))&gt;=32768,HEX2DEC(LEFT(F60,4))-65536,HEX2DEC(LEFT(F60,4)))/Codes!$N$2</f>
        <v>0</v>
      </c>
      <c r="S60" s="1">
        <f>IF(HEX2DEC(RIGHT(F60,4))&gt;=32768,HEX2DEC(RIGHT(F60,4))-65536,HEX2DEC(RIGHT(F60,4)))/Codes!$N$2</f>
        <v>4</v>
      </c>
      <c r="T60" s="18">
        <f t="shared" si="6"/>
        <v>361</v>
      </c>
      <c r="U60" s="1">
        <f t="shared" si="7"/>
        <v>100</v>
      </c>
      <c r="V60" s="1">
        <f t="shared" si="8"/>
        <v>0</v>
      </c>
      <c r="W60" s="1" t="str">
        <f t="shared" si="9"/>
        <v>100</v>
      </c>
      <c r="X60" s="1">
        <f t="shared" si="10"/>
        <v>3</v>
      </c>
      <c r="Y60" s="1">
        <f t="shared" si="11"/>
        <v>50</v>
      </c>
      <c r="Z60" s="1" t="str">
        <f>VLOOKUP(BIN2DEC(MID(HEX2BIN(MID(H60,3,2),8),2,5)),Codes!$E$1:$F$18,2)</f>
        <v>Flame</v>
      </c>
      <c r="AA60" s="6" t="str">
        <f t="shared" si="12"/>
        <v>0</v>
      </c>
      <c r="AB60" s="1">
        <f t="shared" si="13"/>
        <v>0</v>
      </c>
      <c r="AC60" s="1" t="str">
        <f>VLOOKUP(BIN2DEC(RIGHT(HEX2BIN(MID(H60,6,1),4),1)&amp;LEFT(HEX2BIN(MID(H60,7,1),4),1)),Codes!$K$1:$L$5,2)</f>
        <v>L</v>
      </c>
      <c r="AD60" s="1" t="str">
        <f>VLOOKUP(BIN2DEC(RIGHT(HEX2BIN(MID(H60,7,1),4),3)&amp;LEFT(HEX2BIN(MID(H60,8,1),4),2)),Codes!$H$2:$I$33,2)</f>
        <v>Burn</v>
      </c>
      <c r="AE60" s="1" t="str">
        <f t="shared" si="14"/>
        <v>1</v>
      </c>
      <c r="AF60" s="1" t="str">
        <f t="shared" si="15"/>
        <v>1</v>
      </c>
      <c r="AH60" s="6">
        <f t="shared" si="16"/>
        <v>72</v>
      </c>
    </row>
    <row r="61" spans="1:34">
      <c r="A61" s="3" t="s">
        <v>2451</v>
      </c>
      <c r="B61" s="1" t="s">
        <v>77</v>
      </c>
      <c r="C61" s="6" t="s">
        <v>393</v>
      </c>
      <c r="D61" s="9" t="s">
        <v>2452</v>
      </c>
      <c r="E61" s="9" t="s">
        <v>2395</v>
      </c>
      <c r="F61" s="9" t="s">
        <v>2323</v>
      </c>
      <c r="G61" s="9" t="s">
        <v>2047</v>
      </c>
      <c r="H61" s="9" t="s">
        <v>2453</v>
      </c>
      <c r="J61" s="6" t="str">
        <f t="shared" si="0"/>
        <v>001011</v>
      </c>
      <c r="K61" s="1">
        <f t="shared" si="1"/>
        <v>0</v>
      </c>
      <c r="L61" s="6" t="str">
        <f t="shared" si="2"/>
        <v>00000</v>
      </c>
      <c r="M61" s="1">
        <f t="shared" si="3"/>
        <v>1</v>
      </c>
      <c r="N61" s="6" t="str">
        <f t="shared" si="4"/>
        <v>00</v>
      </c>
      <c r="O61" s="1">
        <f t="shared" si="5"/>
        <v>20</v>
      </c>
      <c r="P61" s="1">
        <f>IF(HEX2DEC(LEFT(E61,4))&gt;=32768,HEX2DEC(LEFT(E61,4))-65536,HEX2DEC(LEFT(E61,4)))/Codes!$N$2</f>
        <v>19.2</v>
      </c>
      <c r="Q61" s="1">
        <f>IF(HEX2DEC(RIGHT(E61,4))&gt;=32768,HEX2DEC(RIGHT(E61,4))-65536,HEX2DEC(RIGHT(E61,4)))/Codes!$N$2</f>
        <v>0</v>
      </c>
      <c r="R61" s="1">
        <f>IF(HEX2DEC(LEFT(F61,4))&gt;=32768,HEX2DEC(LEFT(F61,4))-65536,HEX2DEC(LEFT(F61,4)))/Codes!$N$2</f>
        <v>20</v>
      </c>
      <c r="S61" s="1">
        <f>IF(HEX2DEC(RIGHT(F61,4))&gt;=32768,HEX2DEC(RIGHT(F61,4))-65536,HEX2DEC(RIGHT(F61,4)))/Codes!$N$2</f>
        <v>0</v>
      </c>
      <c r="T61" s="18">
        <f t="shared" si="6"/>
        <v>90</v>
      </c>
      <c r="U61" s="1">
        <f t="shared" si="7"/>
        <v>100</v>
      </c>
      <c r="V61" s="1">
        <f t="shared" si="8"/>
        <v>0</v>
      </c>
      <c r="W61" s="1" t="str">
        <f t="shared" si="9"/>
        <v>100</v>
      </c>
      <c r="X61" s="1">
        <f t="shared" si="10"/>
        <v>3</v>
      </c>
      <c r="Y61" s="1">
        <f t="shared" si="11"/>
        <v>40</v>
      </c>
      <c r="Z61" s="1" t="str">
        <f>VLOOKUP(BIN2DEC(MID(HEX2BIN(MID(H61,3,2),8),2,5)),Codes!$E$1:$F$18,2)</f>
        <v>Electric</v>
      </c>
      <c r="AA61" s="6" t="str">
        <f t="shared" si="12"/>
        <v>0</v>
      </c>
      <c r="AB61" s="1">
        <f t="shared" si="13"/>
        <v>0</v>
      </c>
      <c r="AC61" s="1" t="str">
        <f>VLOOKUP(BIN2DEC(RIGHT(HEX2BIN(MID(H61,6,1),4),1)&amp;LEFT(HEX2BIN(MID(H61,7,1),4),1)),Codes!$K$1:$L$5,2)</f>
        <v>L</v>
      </c>
      <c r="AD61" s="1" t="str">
        <f>VLOOKUP(BIN2DEC(RIGHT(HEX2BIN(MID(H61,7,1),4),3)&amp;LEFT(HEX2BIN(MID(H61,8,1),4),2)),Codes!$H$2:$I$33,2)</f>
        <v>Burn</v>
      </c>
      <c r="AE61" s="1" t="str">
        <f t="shared" si="14"/>
        <v>1</v>
      </c>
      <c r="AF61" s="1" t="str">
        <f t="shared" si="15"/>
        <v>1</v>
      </c>
      <c r="AH61" s="6">
        <f t="shared" si="16"/>
        <v>72</v>
      </c>
    </row>
    <row r="62" spans="1:34">
      <c r="A62" s="3" t="s">
        <v>2454</v>
      </c>
      <c r="B62" s="1" t="s">
        <v>77</v>
      </c>
      <c r="C62" s="6" t="s">
        <v>393</v>
      </c>
      <c r="D62" s="9" t="s">
        <v>2455</v>
      </c>
      <c r="E62" s="9" t="s">
        <v>2327</v>
      </c>
      <c r="F62" s="9" t="s">
        <v>2456</v>
      </c>
      <c r="G62" s="9" t="s">
        <v>2047</v>
      </c>
      <c r="H62" s="9" t="s">
        <v>2453</v>
      </c>
      <c r="J62" s="6" t="str">
        <f t="shared" si="0"/>
        <v>001011</v>
      </c>
      <c r="K62" s="1">
        <f t="shared" si="1"/>
        <v>1</v>
      </c>
      <c r="L62" s="6" t="str">
        <f t="shared" si="2"/>
        <v>00000</v>
      </c>
      <c r="M62" s="1">
        <f t="shared" si="3"/>
        <v>1</v>
      </c>
      <c r="N62" s="6" t="str">
        <f t="shared" si="4"/>
        <v>00</v>
      </c>
      <c r="O62" s="1">
        <f t="shared" si="5"/>
        <v>17</v>
      </c>
      <c r="P62" s="1">
        <f>IF(HEX2DEC(LEFT(E62,4))&gt;=32768,HEX2DEC(LEFT(E62,4))-65536,HEX2DEC(LEFT(E62,4)))/Codes!$N$2</f>
        <v>16</v>
      </c>
      <c r="Q62" s="1">
        <f>IF(HEX2DEC(RIGHT(E62,4))&gt;=32768,HEX2DEC(RIGHT(E62,4))-65536,HEX2DEC(RIGHT(E62,4)))/Codes!$N$2</f>
        <v>0</v>
      </c>
      <c r="R62" s="1">
        <f>IF(HEX2DEC(LEFT(F62,4))&gt;=32768,HEX2DEC(LEFT(F62,4))-65536,HEX2DEC(LEFT(F62,4)))/Codes!$N$2</f>
        <v>14.8</v>
      </c>
      <c r="S62" s="1">
        <f>IF(HEX2DEC(RIGHT(F62,4))&gt;=32768,HEX2DEC(RIGHT(F62,4))-65536,HEX2DEC(RIGHT(F62,4)))/Codes!$N$2</f>
        <v>0</v>
      </c>
      <c r="T62" s="18">
        <f t="shared" si="6"/>
        <v>90</v>
      </c>
      <c r="U62" s="1">
        <f t="shared" si="7"/>
        <v>100</v>
      </c>
      <c r="V62" s="1">
        <f t="shared" si="8"/>
        <v>0</v>
      </c>
      <c r="W62" s="1" t="str">
        <f t="shared" si="9"/>
        <v>100</v>
      </c>
      <c r="X62" s="1">
        <f t="shared" si="10"/>
        <v>3</v>
      </c>
      <c r="Y62" s="1">
        <f t="shared" si="11"/>
        <v>40</v>
      </c>
      <c r="Z62" s="1" t="str">
        <f>VLOOKUP(BIN2DEC(MID(HEX2BIN(MID(H62,3,2),8),2,5)),Codes!$E$1:$F$18,2)</f>
        <v>Electric</v>
      </c>
      <c r="AA62" s="6" t="str">
        <f t="shared" si="12"/>
        <v>0</v>
      </c>
      <c r="AB62" s="1">
        <f t="shared" si="13"/>
        <v>0</v>
      </c>
      <c r="AC62" s="1" t="str">
        <f>VLOOKUP(BIN2DEC(RIGHT(HEX2BIN(MID(H62,6,1),4),1)&amp;LEFT(HEX2BIN(MID(H62,7,1),4),1)),Codes!$K$1:$L$5,2)</f>
        <v>L</v>
      </c>
      <c r="AD62" s="1" t="str">
        <f>VLOOKUP(BIN2DEC(RIGHT(HEX2BIN(MID(H62,7,1),4),3)&amp;LEFT(HEX2BIN(MID(H62,8,1),4),2)),Codes!$H$2:$I$33,2)</f>
        <v>Burn</v>
      </c>
      <c r="AE62" s="1" t="str">
        <f t="shared" si="14"/>
        <v>1</v>
      </c>
      <c r="AF62" s="1" t="str">
        <f t="shared" si="15"/>
        <v>1</v>
      </c>
      <c r="AH62" s="6">
        <f t="shared" si="16"/>
        <v>72</v>
      </c>
    </row>
    <row r="63" spans="1:34">
      <c r="A63" s="3" t="s">
        <v>2457</v>
      </c>
      <c r="B63" s="1" t="s">
        <v>77</v>
      </c>
      <c r="C63" s="6" t="s">
        <v>410</v>
      </c>
      <c r="D63" s="9" t="s">
        <v>2458</v>
      </c>
      <c r="E63" s="9" t="s">
        <v>2395</v>
      </c>
      <c r="F63" s="9" t="s">
        <v>955</v>
      </c>
      <c r="G63" s="9" t="s">
        <v>2397</v>
      </c>
      <c r="H63" s="9" t="s">
        <v>2398</v>
      </c>
      <c r="J63" s="6" t="str">
        <f t="shared" si="0"/>
        <v>001011</v>
      </c>
      <c r="K63" s="1">
        <f t="shared" si="1"/>
        <v>0</v>
      </c>
      <c r="L63" s="6" t="str">
        <f t="shared" si="2"/>
        <v>00000</v>
      </c>
      <c r="M63" s="1">
        <f t="shared" si="3"/>
        <v>1</v>
      </c>
      <c r="N63" s="6" t="str">
        <f t="shared" si="4"/>
        <v>00</v>
      </c>
      <c r="O63" s="1">
        <f t="shared" si="5"/>
        <v>12</v>
      </c>
      <c r="P63" s="1">
        <f>IF(HEX2DEC(LEFT(E63,4))&gt;=32768,HEX2DEC(LEFT(E63,4))-65536,HEX2DEC(LEFT(E63,4)))/Codes!$N$2</f>
        <v>19.2</v>
      </c>
      <c r="Q63" s="1">
        <f>IF(HEX2DEC(RIGHT(E63,4))&gt;=32768,HEX2DEC(RIGHT(E63,4))-65536,HEX2DEC(RIGHT(E63,4)))/Codes!$N$2</f>
        <v>0</v>
      </c>
      <c r="R63" s="1">
        <f>IF(HEX2DEC(LEFT(F63,4))&gt;=32768,HEX2DEC(LEFT(F63,4))-65536,HEX2DEC(LEFT(F63,4)))/Codes!$N$2</f>
        <v>8</v>
      </c>
      <c r="S63" s="1">
        <f>IF(HEX2DEC(RIGHT(F63,4))&gt;=32768,HEX2DEC(RIGHT(F63,4))-65536,HEX2DEC(RIGHT(F63,4)))/Codes!$N$2</f>
        <v>0</v>
      </c>
      <c r="T63" s="18">
        <f t="shared" si="6"/>
        <v>74</v>
      </c>
      <c r="U63" s="1">
        <f t="shared" si="7"/>
        <v>100</v>
      </c>
      <c r="V63" s="1">
        <f t="shared" si="8"/>
        <v>0</v>
      </c>
      <c r="W63" s="1" t="str">
        <f t="shared" si="9"/>
        <v>100</v>
      </c>
      <c r="X63" s="1">
        <f t="shared" si="10"/>
        <v>3</v>
      </c>
      <c r="Y63" s="1">
        <f t="shared" si="11"/>
        <v>60</v>
      </c>
      <c r="Z63" s="1" t="str">
        <f>VLOOKUP(BIN2DEC(MID(HEX2BIN(MID(H63,3,2),8),2,5)),Codes!$E$1:$F$18,2)</f>
        <v>Normal</v>
      </c>
      <c r="AA63" s="6" t="str">
        <f t="shared" si="12"/>
        <v>0</v>
      </c>
      <c r="AB63" s="1">
        <f t="shared" si="13"/>
        <v>0</v>
      </c>
      <c r="AC63" s="1" t="str">
        <f>VLOOKUP(BIN2DEC(RIGHT(HEX2BIN(MID(H63,6,1),4),1)&amp;LEFT(HEX2BIN(MID(H63,7,1),4),1)),Codes!$K$1:$L$5,2)</f>
        <v>L</v>
      </c>
      <c r="AD63" s="1" t="str">
        <f>VLOOKUP(BIN2DEC(RIGHT(HEX2BIN(MID(H63,7,1),4),3)&amp;LEFT(HEX2BIN(MID(H63,8,1),4),2)),Codes!$H$2:$I$33,2)</f>
        <v>Kick</v>
      </c>
      <c r="AE63" s="1" t="str">
        <f t="shared" si="14"/>
        <v>1</v>
      </c>
      <c r="AF63" s="1" t="str">
        <f t="shared" si="15"/>
        <v>0</v>
      </c>
      <c r="AH63" s="6">
        <f t="shared" si="16"/>
        <v>66</v>
      </c>
    </row>
    <row r="64" spans="1:34">
      <c r="A64" s="3" t="s">
        <v>2459</v>
      </c>
      <c r="B64" s="1" t="s">
        <v>77</v>
      </c>
      <c r="C64" s="6" t="s">
        <v>2460</v>
      </c>
      <c r="D64" s="9" t="s">
        <v>255</v>
      </c>
      <c r="E64" s="9" t="s">
        <v>2287</v>
      </c>
      <c r="F64" s="9" t="s">
        <v>2461</v>
      </c>
      <c r="G64" s="9" t="s">
        <v>2462</v>
      </c>
      <c r="H64" s="9" t="s">
        <v>2463</v>
      </c>
      <c r="J64" s="6" t="str">
        <f t="shared" si="0"/>
        <v>001011</v>
      </c>
      <c r="K64" s="1">
        <f t="shared" si="1"/>
        <v>0</v>
      </c>
      <c r="L64" s="6" t="str">
        <f t="shared" si="2"/>
        <v>00000</v>
      </c>
      <c r="M64" s="1">
        <f t="shared" si="3"/>
        <v>0</v>
      </c>
      <c r="N64" s="6" t="str">
        <f t="shared" si="4"/>
        <v>00</v>
      </c>
      <c r="O64" s="1">
        <f t="shared" si="5"/>
        <v>2</v>
      </c>
      <c r="P64" s="1">
        <f>IF(HEX2DEC(LEFT(E64,4))&gt;=32768,HEX2DEC(LEFT(E64,4))-65536,HEX2DEC(LEFT(E64,4)))/Codes!$N$2</f>
        <v>10.4</v>
      </c>
      <c r="Q64" s="1">
        <f>IF(HEX2DEC(RIGHT(E64,4))&gt;=32768,HEX2DEC(RIGHT(E64,4))-65536,HEX2DEC(RIGHT(E64,4)))/Codes!$N$2</f>
        <v>0</v>
      </c>
      <c r="R64" s="1">
        <f>IF(HEX2DEC(LEFT(F64,4))&gt;=32768,HEX2DEC(LEFT(F64,4))-65536,HEX2DEC(LEFT(F64,4)))/Codes!$N$2</f>
        <v>4</v>
      </c>
      <c r="S64" s="1">
        <f>IF(HEX2DEC(RIGHT(F64,4))&gt;=32768,HEX2DEC(RIGHT(F64,4))-65536,HEX2DEC(RIGHT(F64,4)))/Codes!$N$2</f>
        <v>-12</v>
      </c>
      <c r="T64" s="18">
        <f t="shared" si="6"/>
        <v>150</v>
      </c>
      <c r="U64" s="1">
        <f t="shared" si="7"/>
        <v>50</v>
      </c>
      <c r="V64" s="1">
        <f t="shared" si="8"/>
        <v>0</v>
      </c>
      <c r="W64" s="1" t="str">
        <f t="shared" si="9"/>
        <v>100</v>
      </c>
      <c r="X64" s="1">
        <f t="shared" si="10"/>
        <v>3</v>
      </c>
      <c r="Y64" s="1">
        <f t="shared" si="11"/>
        <v>40</v>
      </c>
      <c r="Z64" s="1" t="str">
        <f>VLOOKUP(BIN2DEC(MID(HEX2BIN(MID(H64,3,2),8),2,5)),Codes!$E$1:$F$18,2)</f>
        <v>Freezing</v>
      </c>
      <c r="AA64" s="6" t="str">
        <f t="shared" si="12"/>
        <v>0</v>
      </c>
      <c r="AB64" s="1">
        <f t="shared" si="13"/>
        <v>0</v>
      </c>
      <c r="AC64" s="1" t="str">
        <f>VLOOKUP(BIN2DEC(RIGHT(HEX2BIN(MID(H64,6,1),4),1)&amp;LEFT(HEX2BIN(MID(H64,7,1),4),1)),Codes!$K$1:$L$5,2)</f>
        <v>L</v>
      </c>
      <c r="AD64" s="1" t="str">
        <f>VLOOKUP(BIN2DEC(RIGHT(HEX2BIN(MID(H64,7,1),4),3)&amp;LEFT(HEX2BIN(MID(H64,8,1),4),2)),Codes!$H$2:$I$33,2)</f>
        <v>Slash</v>
      </c>
      <c r="AE64" s="1" t="str">
        <f t="shared" si="14"/>
        <v>1</v>
      </c>
      <c r="AF64" s="1" t="str">
        <f t="shared" si="15"/>
        <v>1</v>
      </c>
      <c r="AH64" s="6">
        <f t="shared" si="16"/>
        <v>67</v>
      </c>
    </row>
    <row r="65" spans="1:34">
      <c r="A65" s="3" t="s">
        <v>2464</v>
      </c>
      <c r="B65" s="1" t="s">
        <v>77</v>
      </c>
      <c r="C65" s="6" t="s">
        <v>2460</v>
      </c>
      <c r="D65" s="9" t="s">
        <v>261</v>
      </c>
      <c r="E65" s="9" t="s">
        <v>2287</v>
      </c>
      <c r="F65" s="9" t="s">
        <v>2465</v>
      </c>
      <c r="G65" s="9" t="s">
        <v>2462</v>
      </c>
      <c r="H65" s="9" t="s">
        <v>2463</v>
      </c>
      <c r="J65" s="6" t="str">
        <f t="shared" si="0"/>
        <v>001011</v>
      </c>
      <c r="K65" s="1">
        <f t="shared" si="1"/>
        <v>1</v>
      </c>
      <c r="L65" s="6" t="str">
        <f t="shared" si="2"/>
        <v>00000</v>
      </c>
      <c r="M65" s="1">
        <f t="shared" si="3"/>
        <v>0</v>
      </c>
      <c r="N65" s="6" t="str">
        <f t="shared" si="4"/>
        <v>00</v>
      </c>
      <c r="O65" s="1">
        <f t="shared" si="5"/>
        <v>2</v>
      </c>
      <c r="P65" s="1">
        <f>IF(HEX2DEC(LEFT(E65,4))&gt;=32768,HEX2DEC(LEFT(E65,4))-65536,HEX2DEC(LEFT(E65,4)))/Codes!$N$2</f>
        <v>10.4</v>
      </c>
      <c r="Q65" s="1">
        <f>IF(HEX2DEC(RIGHT(E65,4))&gt;=32768,HEX2DEC(RIGHT(E65,4))-65536,HEX2DEC(RIGHT(E65,4)))/Codes!$N$2</f>
        <v>0</v>
      </c>
      <c r="R65" s="1">
        <f>IF(HEX2DEC(LEFT(F65,4))&gt;=32768,HEX2DEC(LEFT(F65,4))-65536,HEX2DEC(LEFT(F65,4)))/Codes!$N$2</f>
        <v>4</v>
      </c>
      <c r="S65" s="1">
        <f>IF(HEX2DEC(RIGHT(F65,4))&gt;=32768,HEX2DEC(RIGHT(F65,4))-65536,HEX2DEC(RIGHT(F65,4)))/Codes!$N$2</f>
        <v>16</v>
      </c>
      <c r="T65" s="18">
        <f t="shared" si="6"/>
        <v>150</v>
      </c>
      <c r="U65" s="1">
        <f t="shared" si="7"/>
        <v>50</v>
      </c>
      <c r="V65" s="1">
        <f t="shared" si="8"/>
        <v>0</v>
      </c>
      <c r="W65" s="1" t="str">
        <f t="shared" si="9"/>
        <v>100</v>
      </c>
      <c r="X65" s="1">
        <f t="shared" si="10"/>
        <v>3</v>
      </c>
      <c r="Y65" s="1">
        <f t="shared" si="11"/>
        <v>40</v>
      </c>
      <c r="Z65" s="1" t="str">
        <f>VLOOKUP(BIN2DEC(MID(HEX2BIN(MID(H65,3,2),8),2,5)),Codes!$E$1:$F$18,2)</f>
        <v>Freezing</v>
      </c>
      <c r="AA65" s="6" t="str">
        <f t="shared" si="12"/>
        <v>0</v>
      </c>
      <c r="AB65" s="1">
        <f t="shared" si="13"/>
        <v>0</v>
      </c>
      <c r="AC65" s="1" t="str">
        <f>VLOOKUP(BIN2DEC(RIGHT(HEX2BIN(MID(H65,6,1),4),1)&amp;LEFT(HEX2BIN(MID(H65,7,1),4),1)),Codes!$K$1:$L$5,2)</f>
        <v>L</v>
      </c>
      <c r="AD65" s="1" t="str">
        <f>VLOOKUP(BIN2DEC(RIGHT(HEX2BIN(MID(H65,7,1),4),3)&amp;LEFT(HEX2BIN(MID(H65,8,1),4),2)),Codes!$H$2:$I$33,2)</f>
        <v>Slash</v>
      </c>
      <c r="AE65" s="1" t="str">
        <f t="shared" si="14"/>
        <v>1</v>
      </c>
      <c r="AF65" s="1" t="str">
        <f t="shared" si="15"/>
        <v>1</v>
      </c>
      <c r="AH65" s="6">
        <f t="shared" si="16"/>
        <v>67</v>
      </c>
    </row>
    <row r="66" spans="1:34">
      <c r="A66" s="3" t="s">
        <v>2466</v>
      </c>
      <c r="B66" s="1" t="s">
        <v>77</v>
      </c>
      <c r="C66" s="6" t="s">
        <v>2460</v>
      </c>
      <c r="D66" s="9" t="s">
        <v>264</v>
      </c>
      <c r="E66" s="9" t="s">
        <v>2287</v>
      </c>
      <c r="F66" s="9" t="s">
        <v>2467</v>
      </c>
      <c r="G66" s="9" t="s">
        <v>2468</v>
      </c>
      <c r="H66" s="9" t="s">
        <v>2463</v>
      </c>
      <c r="J66" s="6" t="str">
        <f t="shared" ref="J66:J129" si="17">LEFT(HEX2BIN(LEFT(D66,2),8),6)</f>
        <v>001011</v>
      </c>
      <c r="K66" s="1">
        <f t="shared" ref="K66:K129" si="18">BIN2DEC(MID(HEX2BIN(MID(D66,2,2),8),3,3))</f>
        <v>2</v>
      </c>
      <c r="L66" s="6" t="str">
        <f t="shared" ref="L66:L129" si="19">MID(HEX2BIN(MID(D66,3,2),8),2,5)</f>
        <v>00000</v>
      </c>
      <c r="M66" s="1">
        <f t="shared" ref="M66:M129" si="20">ROUNDDOWN(HEX2DEC(MID(D66,4,3))/8,0)</f>
        <v>0</v>
      </c>
      <c r="N66" s="6" t="str">
        <f t="shared" ref="N66:N129" si="21">MID(HEX2BIN(MID(D66,6,1),4),2,2)</f>
        <v>00</v>
      </c>
      <c r="O66" s="1">
        <f t="shared" ref="O66:O129" si="22">HEX2DEC(MID(D66,7,2))</f>
        <v>2</v>
      </c>
      <c r="P66" s="1">
        <f>IF(HEX2DEC(LEFT(E66,4))&gt;=32768,HEX2DEC(LEFT(E66,4))-65536,HEX2DEC(LEFT(E66,4)))/Codes!$N$2</f>
        <v>10.4</v>
      </c>
      <c r="Q66" s="1">
        <f>IF(HEX2DEC(RIGHT(E66,4))&gt;=32768,HEX2DEC(RIGHT(E66,4))-65536,HEX2DEC(RIGHT(E66,4)))/Codes!$N$2</f>
        <v>0</v>
      </c>
      <c r="R66" s="1">
        <f>IF(HEX2DEC(LEFT(F66,4))&gt;=32768,HEX2DEC(LEFT(F66,4))-65536,HEX2DEC(LEFT(F66,4)))/Codes!$N$2</f>
        <v>15.2</v>
      </c>
      <c r="S66" s="1">
        <f>IF(HEX2DEC(RIGHT(F66,4))&gt;=32768,HEX2DEC(RIGHT(F66,4))-65536,HEX2DEC(RIGHT(F66,4)))/Codes!$N$2</f>
        <v>-7.2</v>
      </c>
      <c r="T66" s="18">
        <f t="shared" ref="T66:T129" si="23">ROUNDDOWN(HEX2DEC(LEFT(G66,3))/8,0)</f>
        <v>190</v>
      </c>
      <c r="U66" s="1">
        <f t="shared" ref="U66:U129" si="24">ROUNDDOWN(HEX2DEC(MID(G66,3,3))/4,0)-(512*ROUNDDOWN(HEX2DEC(MID(G66,3,1))/8,0))</f>
        <v>50</v>
      </c>
      <c r="V66" s="1">
        <f t="shared" ref="V66:V129" si="25">RIGHT(HEX2BIN(MID(G66,5,1),4),2)*128+HEX2DEC(MID(G66,6,1))*8+LEFT(HEX2BIN(MID(G66,7,1),4),3)</f>
        <v>0</v>
      </c>
      <c r="W66" s="1" t="str">
        <f t="shared" ref="W66:W129" si="26">MID(HEX2BIN(MID(G66,7,2),8),4,3)</f>
        <v>100</v>
      </c>
      <c r="X66" s="1">
        <f t="shared" ref="X66:X129" si="27">BIN2DEC(RIGHT(HEX2BIN(RIGHT(G66,1),4),2))</f>
        <v>3</v>
      </c>
      <c r="Y66" s="1">
        <f t="shared" ref="Y66:Y129" si="28">ROUNDDOWN(HEX2DEC(LEFT(H66,3))/8,0)</f>
        <v>40</v>
      </c>
      <c r="Z66" s="1" t="str">
        <f>VLOOKUP(BIN2DEC(MID(HEX2BIN(MID(H66,3,2),8),2,5)),Codes!$E$1:$F$18,2)</f>
        <v>Freezing</v>
      </c>
      <c r="AA66" s="6" t="str">
        <f t="shared" ref="AA66:AA129" si="29">MID(HEX2BIN(MID(H66,4,1),4),3,1)</f>
        <v>0</v>
      </c>
      <c r="AB66" s="1">
        <f t="shared" ref="AB66:AB129" si="30">(MOD(HEX2DEC(MID(H66,4,1)),2))*64+ROUNDDOWN(HEX2DEC(MID(H66,5,2))/4,0)</f>
        <v>0</v>
      </c>
      <c r="AC66" s="1" t="str">
        <f>VLOOKUP(BIN2DEC(RIGHT(HEX2BIN(MID(H66,6,1),4),1)&amp;LEFT(HEX2BIN(MID(H66,7,1),4),1)),Codes!$K$1:$L$5,2)</f>
        <v>L</v>
      </c>
      <c r="AD66" s="1" t="str">
        <f>VLOOKUP(BIN2DEC(RIGHT(HEX2BIN(MID(H66,7,1),4),3)&amp;LEFT(HEX2BIN(MID(H66,8,1),4),2)),Codes!$H$2:$I$33,2)</f>
        <v>Slash</v>
      </c>
      <c r="AE66" s="1" t="str">
        <f t="shared" ref="AE66:AE129" si="31">MID(HEX2BIN(RIGHT(H66,1),4),3,1)</f>
        <v>1</v>
      </c>
      <c r="AF66" s="1" t="str">
        <f t="shared" ref="AF66:AF129" si="32">RIGHT(HEX2BIN(RIGHT(H66,1),4),1)</f>
        <v>1</v>
      </c>
      <c r="AH66" s="6">
        <f t="shared" ref="AH66:AH129" si="33">ROUNDDOWN(HEX2DEC(MID(H66,6,3))/4,0)-(256*ROUNDDOWN(HEX2DEC(MID(H66,6,1))/4,0))</f>
        <v>67</v>
      </c>
    </row>
    <row r="67" spans="1:34">
      <c r="A67" s="3" t="s">
        <v>2469</v>
      </c>
      <c r="B67" s="1" t="s">
        <v>77</v>
      </c>
      <c r="C67" s="6" t="s">
        <v>2460</v>
      </c>
      <c r="D67" s="9" t="s">
        <v>2470</v>
      </c>
      <c r="E67" s="9" t="s">
        <v>2287</v>
      </c>
      <c r="F67" s="9" t="s">
        <v>2471</v>
      </c>
      <c r="G67" s="9" t="s">
        <v>2468</v>
      </c>
      <c r="H67" s="9" t="s">
        <v>2463</v>
      </c>
      <c r="J67" s="6" t="str">
        <f t="shared" si="17"/>
        <v>001011</v>
      </c>
      <c r="K67" s="1">
        <f t="shared" si="18"/>
        <v>3</v>
      </c>
      <c r="L67" s="6" t="str">
        <f t="shared" si="19"/>
        <v>00000</v>
      </c>
      <c r="M67" s="1">
        <f t="shared" si="20"/>
        <v>0</v>
      </c>
      <c r="N67" s="6" t="str">
        <f t="shared" si="21"/>
        <v>00</v>
      </c>
      <c r="O67" s="1">
        <f t="shared" si="22"/>
        <v>2</v>
      </c>
      <c r="P67" s="1">
        <f>IF(HEX2DEC(LEFT(E67,4))&gt;=32768,HEX2DEC(LEFT(E67,4))-65536,HEX2DEC(LEFT(E67,4)))/Codes!$N$2</f>
        <v>10.4</v>
      </c>
      <c r="Q67" s="1">
        <f>IF(HEX2DEC(RIGHT(E67,4))&gt;=32768,HEX2DEC(RIGHT(E67,4))-65536,HEX2DEC(RIGHT(E67,4)))/Codes!$N$2</f>
        <v>0</v>
      </c>
      <c r="R67" s="1">
        <f>IF(HEX2DEC(LEFT(F67,4))&gt;=32768,HEX2DEC(LEFT(F67,4))-65536,HEX2DEC(LEFT(F67,4)))/Codes!$N$2</f>
        <v>15.2</v>
      </c>
      <c r="S67" s="1">
        <f>IF(HEX2DEC(RIGHT(F67,4))&gt;=32768,HEX2DEC(RIGHT(F67,4))-65536,HEX2DEC(RIGHT(F67,4)))/Codes!$N$2</f>
        <v>11.2</v>
      </c>
      <c r="T67" s="18">
        <f t="shared" si="23"/>
        <v>190</v>
      </c>
      <c r="U67" s="1">
        <f t="shared" si="24"/>
        <v>50</v>
      </c>
      <c r="V67" s="1">
        <f t="shared" si="25"/>
        <v>0</v>
      </c>
      <c r="W67" s="1" t="str">
        <f t="shared" si="26"/>
        <v>100</v>
      </c>
      <c r="X67" s="1">
        <f t="shared" si="27"/>
        <v>3</v>
      </c>
      <c r="Y67" s="1">
        <f t="shared" si="28"/>
        <v>40</v>
      </c>
      <c r="Z67" s="1" t="str">
        <f>VLOOKUP(BIN2DEC(MID(HEX2BIN(MID(H67,3,2),8),2,5)),Codes!$E$1:$F$18,2)</f>
        <v>Freezing</v>
      </c>
      <c r="AA67" s="6" t="str">
        <f t="shared" si="29"/>
        <v>0</v>
      </c>
      <c r="AB67" s="1">
        <f t="shared" si="30"/>
        <v>0</v>
      </c>
      <c r="AC67" s="1" t="str">
        <f>VLOOKUP(BIN2DEC(RIGHT(HEX2BIN(MID(H67,6,1),4),1)&amp;LEFT(HEX2BIN(MID(H67,7,1),4),1)),Codes!$K$1:$L$5,2)</f>
        <v>L</v>
      </c>
      <c r="AD67" s="1" t="str">
        <f>VLOOKUP(BIN2DEC(RIGHT(HEX2BIN(MID(H67,7,1),4),3)&amp;LEFT(HEX2BIN(MID(H67,8,1),4),2)),Codes!$H$2:$I$33,2)</f>
        <v>Slash</v>
      </c>
      <c r="AE67" s="1" t="str">
        <f t="shared" si="31"/>
        <v>1</v>
      </c>
      <c r="AF67" s="1" t="str">
        <f t="shared" si="32"/>
        <v>1</v>
      </c>
      <c r="AH67" s="6">
        <f t="shared" si="33"/>
        <v>67</v>
      </c>
    </row>
    <row r="68" spans="1:34">
      <c r="A68" s="3" t="s">
        <v>2472</v>
      </c>
      <c r="B68" s="1" t="s">
        <v>77</v>
      </c>
      <c r="C68" s="6" t="s">
        <v>2473</v>
      </c>
      <c r="D68" s="9" t="s">
        <v>1711</v>
      </c>
      <c r="E68" s="9" t="s">
        <v>2474</v>
      </c>
      <c r="F68" s="9" t="s">
        <v>2475</v>
      </c>
      <c r="G68" s="9" t="s">
        <v>2476</v>
      </c>
      <c r="H68" s="9" t="s">
        <v>2477</v>
      </c>
      <c r="J68" s="6" t="str">
        <f t="shared" si="17"/>
        <v>001011</v>
      </c>
      <c r="K68" s="1">
        <f t="shared" si="18"/>
        <v>0</v>
      </c>
      <c r="L68" s="6" t="str">
        <f t="shared" si="19"/>
        <v>00000</v>
      </c>
      <c r="M68" s="1">
        <f t="shared" si="20"/>
        <v>0</v>
      </c>
      <c r="N68" s="6" t="str">
        <f t="shared" si="21"/>
        <v>00</v>
      </c>
      <c r="O68" s="1">
        <f t="shared" si="22"/>
        <v>10</v>
      </c>
      <c r="P68" s="1">
        <f>IF(HEX2DEC(LEFT(E68,4))&gt;=32768,HEX2DEC(LEFT(E68,4))-65536,HEX2DEC(LEFT(E68,4)))/Codes!$N$2</f>
        <v>18</v>
      </c>
      <c r="Q68" s="1">
        <f>IF(HEX2DEC(RIGHT(E68,4))&gt;=32768,HEX2DEC(RIGHT(E68,4))-65536,HEX2DEC(RIGHT(E68,4)))/Codes!$N$2</f>
        <v>0</v>
      </c>
      <c r="R68" s="1">
        <f>IF(HEX2DEC(LEFT(F68,4))&gt;=32768,HEX2DEC(LEFT(F68,4))-65536,HEX2DEC(LEFT(F68,4)))/Codes!$N$2</f>
        <v>11.2</v>
      </c>
      <c r="S68" s="1">
        <f>IF(HEX2DEC(RIGHT(F68,4))&gt;=32768,HEX2DEC(RIGHT(F68,4))-65536,HEX2DEC(RIGHT(F68,4)))/Codes!$N$2</f>
        <v>-8</v>
      </c>
      <c r="T68" s="18">
        <f t="shared" si="23"/>
        <v>90</v>
      </c>
      <c r="U68" s="1">
        <f t="shared" si="24"/>
        <v>120</v>
      </c>
      <c r="V68" s="1">
        <f t="shared" si="25"/>
        <v>0</v>
      </c>
      <c r="W68" s="1" t="str">
        <f t="shared" si="26"/>
        <v>100</v>
      </c>
      <c r="X68" s="1">
        <f t="shared" si="27"/>
        <v>3</v>
      </c>
      <c r="Y68" s="1">
        <f t="shared" si="28"/>
        <v>30</v>
      </c>
      <c r="Z68" s="1" t="str">
        <f>VLOOKUP(BIN2DEC(MID(HEX2BIN(MID(H68,3,2),8),2,5)),Codes!$E$1:$F$18,2)</f>
        <v>Freezing</v>
      </c>
      <c r="AA68" s="6" t="str">
        <f t="shared" si="29"/>
        <v>0</v>
      </c>
      <c r="AB68" s="1">
        <f t="shared" si="30"/>
        <v>0</v>
      </c>
      <c r="AC68" s="1" t="str">
        <f>VLOOKUP(BIN2DEC(RIGHT(HEX2BIN(MID(H68,6,1),4),1)&amp;LEFT(HEX2BIN(MID(H68,7,1),4),1)),Codes!$K$1:$L$5,2)</f>
        <v>L</v>
      </c>
      <c r="AD68" s="1" t="str">
        <f>VLOOKUP(BIN2DEC(RIGHT(HEX2BIN(MID(H68,7,1),4),3)&amp;LEFT(HEX2BIN(MID(H68,8,1),4),2)),Codes!$H$2:$I$33,2)</f>
        <v>Burn</v>
      </c>
      <c r="AE68" s="1" t="str">
        <f t="shared" si="31"/>
        <v>1</v>
      </c>
      <c r="AF68" s="1" t="str">
        <f t="shared" si="32"/>
        <v>1</v>
      </c>
      <c r="AH68" s="6">
        <f t="shared" si="33"/>
        <v>72</v>
      </c>
    </row>
    <row r="69" spans="1:34">
      <c r="A69" s="3" t="s">
        <v>2478</v>
      </c>
      <c r="B69" s="1" t="s">
        <v>77</v>
      </c>
      <c r="C69" s="6" t="s">
        <v>2479</v>
      </c>
      <c r="D69" s="9" t="s">
        <v>2326</v>
      </c>
      <c r="E69" s="9" t="s">
        <v>2327</v>
      </c>
      <c r="F69" s="9" t="s">
        <v>2328</v>
      </c>
      <c r="G69" s="9" t="s">
        <v>102</v>
      </c>
      <c r="H69" s="9" t="s">
        <v>2480</v>
      </c>
      <c r="J69" s="6" t="str">
        <f t="shared" si="17"/>
        <v>001011</v>
      </c>
      <c r="K69" s="1">
        <f t="shared" si="18"/>
        <v>0</v>
      </c>
      <c r="L69" s="6" t="str">
        <f t="shared" si="19"/>
        <v>00000</v>
      </c>
      <c r="M69" s="1">
        <f t="shared" si="20"/>
        <v>30</v>
      </c>
      <c r="N69" s="6" t="str">
        <f t="shared" si="21"/>
        <v>00</v>
      </c>
      <c r="O69" s="1">
        <f t="shared" si="22"/>
        <v>13</v>
      </c>
      <c r="P69" s="1">
        <f>IF(HEX2DEC(LEFT(E69,4))&gt;=32768,HEX2DEC(LEFT(E69,4))-65536,HEX2DEC(LEFT(E69,4)))/Codes!$N$2</f>
        <v>16</v>
      </c>
      <c r="Q69" s="1">
        <f>IF(HEX2DEC(RIGHT(E69,4))&gt;=32768,HEX2DEC(RIGHT(E69,4))-65536,HEX2DEC(RIGHT(E69,4)))/Codes!$N$2</f>
        <v>0</v>
      </c>
      <c r="R69" s="1">
        <f>IF(HEX2DEC(LEFT(F69,4))&gt;=32768,HEX2DEC(LEFT(F69,4))-65536,HEX2DEC(LEFT(F69,4)))/Codes!$N$2</f>
        <v>4</v>
      </c>
      <c r="S69" s="1">
        <f>IF(HEX2DEC(RIGHT(F69,4))&gt;=32768,HEX2DEC(RIGHT(F69,4))-65536,HEX2DEC(RIGHT(F69,4)))/Codes!$N$2</f>
        <v>-2</v>
      </c>
      <c r="T69" s="18">
        <f t="shared" si="23"/>
        <v>361</v>
      </c>
      <c r="U69" s="1">
        <f t="shared" si="24"/>
        <v>80</v>
      </c>
      <c r="V69" s="1">
        <f t="shared" si="25"/>
        <v>0</v>
      </c>
      <c r="W69" s="1" t="str">
        <f t="shared" si="26"/>
        <v>100</v>
      </c>
      <c r="X69" s="1">
        <f t="shared" si="27"/>
        <v>3</v>
      </c>
      <c r="Y69" s="1">
        <f t="shared" si="28"/>
        <v>20</v>
      </c>
      <c r="Z69" s="1" t="str">
        <f>VLOOKUP(BIN2DEC(MID(HEX2BIN(MID(H69,3,2),8),2,5)),Codes!$E$1:$F$18,2)</f>
        <v>Electric</v>
      </c>
      <c r="AA69" s="6" t="str">
        <f t="shared" si="29"/>
        <v>0</v>
      </c>
      <c r="AB69" s="1">
        <f t="shared" si="30"/>
        <v>0</v>
      </c>
      <c r="AC69" s="1" t="str">
        <f>VLOOKUP(BIN2DEC(RIGHT(HEX2BIN(MID(H69,6,1),4),1)&amp;LEFT(HEX2BIN(MID(H69,7,1),4),1)),Codes!$K$1:$L$5,2)</f>
        <v>L</v>
      </c>
      <c r="AD69" s="1" t="str">
        <f>VLOOKUP(BIN2DEC(RIGHT(HEX2BIN(MID(H69,7,1),4),3)&amp;LEFT(HEX2BIN(MID(H69,8,1),4),2)),Codes!$H$2:$I$33,2)</f>
        <v>Shock</v>
      </c>
      <c r="AE69" s="1" t="str">
        <f t="shared" si="31"/>
        <v>1</v>
      </c>
      <c r="AF69" s="1" t="str">
        <f t="shared" si="32"/>
        <v>1</v>
      </c>
      <c r="AH69" s="6">
        <f t="shared" si="33"/>
        <v>71</v>
      </c>
    </row>
    <row r="70" spans="1:34">
      <c r="A70" s="3" t="s">
        <v>2481</v>
      </c>
      <c r="B70" s="1" t="s">
        <v>77</v>
      </c>
      <c r="C70" s="6" t="s">
        <v>2479</v>
      </c>
      <c r="D70" s="9" t="s">
        <v>413</v>
      </c>
      <c r="E70" s="9" t="s">
        <v>2346</v>
      </c>
      <c r="F70" s="9" t="s">
        <v>2347</v>
      </c>
      <c r="G70" s="9" t="s">
        <v>102</v>
      </c>
      <c r="H70" s="9" t="s">
        <v>2480</v>
      </c>
      <c r="J70" s="6" t="str">
        <f t="shared" si="17"/>
        <v>001011</v>
      </c>
      <c r="K70" s="1">
        <f t="shared" si="18"/>
        <v>1</v>
      </c>
      <c r="L70" s="6" t="str">
        <f t="shared" si="19"/>
        <v>00000</v>
      </c>
      <c r="M70" s="1">
        <f t="shared" si="20"/>
        <v>4</v>
      </c>
      <c r="N70" s="6" t="str">
        <f t="shared" si="21"/>
        <v>00</v>
      </c>
      <c r="O70" s="1">
        <f t="shared" si="22"/>
        <v>13</v>
      </c>
      <c r="P70" s="1">
        <f>IF(HEX2DEC(LEFT(E70,4))&gt;=32768,HEX2DEC(LEFT(E70,4))-65536,HEX2DEC(LEFT(E70,4)))/Codes!$N$2</f>
        <v>14</v>
      </c>
      <c r="Q70" s="1">
        <f>IF(HEX2DEC(RIGHT(E70,4))&gt;=32768,HEX2DEC(RIGHT(E70,4))-65536,HEX2DEC(RIGHT(E70,4)))/Codes!$N$2</f>
        <v>0</v>
      </c>
      <c r="R70" s="1">
        <f>IF(HEX2DEC(LEFT(F70,4))&gt;=32768,HEX2DEC(LEFT(F70,4))-65536,HEX2DEC(LEFT(F70,4)))/Codes!$N$2</f>
        <v>-4</v>
      </c>
      <c r="S70" s="1">
        <f>IF(HEX2DEC(RIGHT(F70,4))&gt;=32768,HEX2DEC(RIGHT(F70,4))-65536,HEX2DEC(RIGHT(F70,4)))/Codes!$N$2</f>
        <v>-4</v>
      </c>
      <c r="T70" s="18">
        <f t="shared" si="23"/>
        <v>361</v>
      </c>
      <c r="U70" s="1">
        <f t="shared" si="24"/>
        <v>80</v>
      </c>
      <c r="V70" s="1">
        <f t="shared" si="25"/>
        <v>0</v>
      </c>
      <c r="W70" s="1" t="str">
        <f t="shared" si="26"/>
        <v>100</v>
      </c>
      <c r="X70" s="1">
        <f t="shared" si="27"/>
        <v>3</v>
      </c>
      <c r="Y70" s="1">
        <f t="shared" si="28"/>
        <v>20</v>
      </c>
      <c r="Z70" s="1" t="str">
        <f>VLOOKUP(BIN2DEC(MID(HEX2BIN(MID(H70,3,2),8),2,5)),Codes!$E$1:$F$18,2)</f>
        <v>Electric</v>
      </c>
      <c r="AA70" s="6" t="str">
        <f t="shared" si="29"/>
        <v>0</v>
      </c>
      <c r="AB70" s="1">
        <f t="shared" si="30"/>
        <v>0</v>
      </c>
      <c r="AC70" s="1" t="str">
        <f>VLOOKUP(BIN2DEC(RIGHT(HEX2BIN(MID(H70,6,1),4),1)&amp;LEFT(HEX2BIN(MID(H70,7,1),4),1)),Codes!$K$1:$L$5,2)</f>
        <v>L</v>
      </c>
      <c r="AD70" s="1" t="str">
        <f>VLOOKUP(BIN2DEC(RIGHT(HEX2BIN(MID(H70,7,1),4),3)&amp;LEFT(HEX2BIN(MID(H70,8,1),4),2)),Codes!$H$2:$I$33,2)</f>
        <v>Shock</v>
      </c>
      <c r="AE70" s="1" t="str">
        <f t="shared" si="31"/>
        <v>1</v>
      </c>
      <c r="AF70" s="1" t="str">
        <f t="shared" si="32"/>
        <v>1</v>
      </c>
      <c r="AH70" s="6">
        <f t="shared" si="33"/>
        <v>71</v>
      </c>
    </row>
    <row r="71" spans="1:34">
      <c r="A71" s="3" t="s">
        <v>2482</v>
      </c>
      <c r="B71" s="1" t="s">
        <v>77</v>
      </c>
      <c r="C71" s="6" t="s">
        <v>1726</v>
      </c>
      <c r="D71" s="9" t="s">
        <v>2429</v>
      </c>
      <c r="E71" s="9" t="s">
        <v>460</v>
      </c>
      <c r="F71" s="9" t="s">
        <v>91</v>
      </c>
      <c r="G71" s="9" t="s">
        <v>102</v>
      </c>
      <c r="H71" s="9" t="s">
        <v>2483</v>
      </c>
      <c r="J71" s="6" t="str">
        <f t="shared" si="17"/>
        <v>001011</v>
      </c>
      <c r="K71" s="1">
        <f t="shared" si="18"/>
        <v>0</v>
      </c>
      <c r="L71" s="6" t="str">
        <f t="shared" si="19"/>
        <v>00000</v>
      </c>
      <c r="M71" s="1">
        <f t="shared" si="20"/>
        <v>38</v>
      </c>
      <c r="N71" s="6" t="str">
        <f t="shared" si="21"/>
        <v>00</v>
      </c>
      <c r="O71" s="1">
        <f t="shared" si="22"/>
        <v>13</v>
      </c>
      <c r="P71" s="1">
        <f>IF(HEX2DEC(LEFT(E71,4))&gt;=32768,HEX2DEC(LEFT(E71,4))-65536,HEX2DEC(LEFT(E71,4)))/Codes!$N$2</f>
        <v>7.2</v>
      </c>
      <c r="Q71" s="1">
        <f>IF(HEX2DEC(RIGHT(E71,4))&gt;=32768,HEX2DEC(RIGHT(E71,4))-65536,HEX2DEC(RIGHT(E71,4)))/Codes!$N$2</f>
        <v>0</v>
      </c>
      <c r="R71" s="1">
        <f>IF(HEX2DEC(LEFT(F71,4))&gt;=32768,HEX2DEC(LEFT(F71,4))-65536,HEX2DEC(LEFT(F71,4)))/Codes!$N$2</f>
        <v>0</v>
      </c>
      <c r="S71" s="1">
        <f>IF(HEX2DEC(RIGHT(F71,4))&gt;=32768,HEX2DEC(RIGHT(F71,4))-65536,HEX2DEC(RIGHT(F71,4)))/Codes!$N$2</f>
        <v>0</v>
      </c>
      <c r="T71" s="18">
        <f t="shared" si="23"/>
        <v>361</v>
      </c>
      <c r="U71" s="1">
        <f t="shared" si="24"/>
        <v>80</v>
      </c>
      <c r="V71" s="1">
        <f t="shared" si="25"/>
        <v>0</v>
      </c>
      <c r="W71" s="1" t="str">
        <f t="shared" si="26"/>
        <v>100</v>
      </c>
      <c r="X71" s="1">
        <f t="shared" si="27"/>
        <v>3</v>
      </c>
      <c r="Y71" s="1">
        <f t="shared" si="28"/>
        <v>50</v>
      </c>
      <c r="Z71" s="1" t="str">
        <f>VLOOKUP(BIN2DEC(MID(HEX2BIN(MID(H71,3,2),8),2,5)),Codes!$E$1:$F$18,2)</f>
        <v>Normal</v>
      </c>
      <c r="AA71" s="6" t="str">
        <f t="shared" si="29"/>
        <v>0</v>
      </c>
      <c r="AB71" s="1">
        <f t="shared" si="30"/>
        <v>0</v>
      </c>
      <c r="AC71" s="1" t="str">
        <f>VLOOKUP(BIN2DEC(RIGHT(HEX2BIN(MID(H71,6,1),4),1)&amp;LEFT(HEX2BIN(MID(H71,7,1),4),1)),Codes!$K$1:$L$5,2)</f>
        <v>L</v>
      </c>
      <c r="AD71" s="1" t="str">
        <f>VLOOKUP(BIN2DEC(RIGHT(HEX2BIN(MID(H71,7,1),4),3)&amp;LEFT(HEX2BIN(MID(H71,8,1),4),2)),Codes!$H$2:$I$33,2)</f>
        <v>Punch</v>
      </c>
      <c r="AE71" s="1" t="str">
        <f t="shared" si="31"/>
        <v>1</v>
      </c>
      <c r="AF71" s="1" t="str">
        <f t="shared" si="32"/>
        <v>1</v>
      </c>
      <c r="AH71" s="6">
        <f t="shared" si="33"/>
        <v>65</v>
      </c>
    </row>
    <row r="72" spans="1:34">
      <c r="A72" s="3" t="s">
        <v>2484</v>
      </c>
      <c r="B72" s="1" t="s">
        <v>77</v>
      </c>
      <c r="C72" s="6" t="s">
        <v>1726</v>
      </c>
      <c r="D72" s="9" t="s">
        <v>2485</v>
      </c>
      <c r="E72" s="9" t="s">
        <v>2332</v>
      </c>
      <c r="F72" s="9" t="s">
        <v>91</v>
      </c>
      <c r="G72" s="9" t="s">
        <v>102</v>
      </c>
      <c r="H72" s="9" t="s">
        <v>2483</v>
      </c>
      <c r="J72" s="6" t="str">
        <f t="shared" si="17"/>
        <v>001011</v>
      </c>
      <c r="K72" s="1">
        <f t="shared" si="18"/>
        <v>1</v>
      </c>
      <c r="L72" s="6" t="str">
        <f t="shared" si="19"/>
        <v>00000</v>
      </c>
      <c r="M72" s="1">
        <f t="shared" si="20"/>
        <v>34</v>
      </c>
      <c r="N72" s="6" t="str">
        <f t="shared" si="21"/>
        <v>00</v>
      </c>
      <c r="O72" s="1">
        <f t="shared" si="22"/>
        <v>11</v>
      </c>
      <c r="P72" s="1">
        <f>IF(HEX2DEC(LEFT(E72,4))&gt;=32768,HEX2DEC(LEFT(E72,4))-65536,HEX2DEC(LEFT(E72,4)))/Codes!$N$2</f>
        <v>12</v>
      </c>
      <c r="Q72" s="1">
        <f>IF(HEX2DEC(RIGHT(E72,4))&gt;=32768,HEX2DEC(RIGHT(E72,4))-65536,HEX2DEC(RIGHT(E72,4)))/Codes!$N$2</f>
        <v>0</v>
      </c>
      <c r="R72" s="1">
        <f>IF(HEX2DEC(LEFT(F72,4))&gt;=32768,HEX2DEC(LEFT(F72,4))-65536,HEX2DEC(LEFT(F72,4)))/Codes!$N$2</f>
        <v>0</v>
      </c>
      <c r="S72" s="1">
        <f>IF(HEX2DEC(RIGHT(F72,4))&gt;=32768,HEX2DEC(RIGHT(F72,4))-65536,HEX2DEC(RIGHT(F72,4)))/Codes!$N$2</f>
        <v>0</v>
      </c>
      <c r="T72" s="18">
        <f t="shared" si="23"/>
        <v>361</v>
      </c>
      <c r="U72" s="1">
        <f t="shared" si="24"/>
        <v>80</v>
      </c>
      <c r="V72" s="1">
        <f t="shared" si="25"/>
        <v>0</v>
      </c>
      <c r="W72" s="1" t="str">
        <f t="shared" si="26"/>
        <v>100</v>
      </c>
      <c r="X72" s="1">
        <f t="shared" si="27"/>
        <v>3</v>
      </c>
      <c r="Y72" s="1">
        <f t="shared" si="28"/>
        <v>50</v>
      </c>
      <c r="Z72" s="1" t="str">
        <f>VLOOKUP(BIN2DEC(MID(HEX2BIN(MID(H72,3,2),8),2,5)),Codes!$E$1:$F$18,2)</f>
        <v>Normal</v>
      </c>
      <c r="AA72" s="6" t="str">
        <f t="shared" si="29"/>
        <v>0</v>
      </c>
      <c r="AB72" s="1">
        <f t="shared" si="30"/>
        <v>0</v>
      </c>
      <c r="AC72" s="1" t="str">
        <f>VLOOKUP(BIN2DEC(RIGHT(HEX2BIN(MID(H72,6,1),4),1)&amp;LEFT(HEX2BIN(MID(H72,7,1),4),1)),Codes!$K$1:$L$5,2)</f>
        <v>L</v>
      </c>
      <c r="AD72" s="1" t="str">
        <f>VLOOKUP(BIN2DEC(RIGHT(HEX2BIN(MID(H72,7,1),4),3)&amp;LEFT(HEX2BIN(MID(H72,8,1),4),2)),Codes!$H$2:$I$33,2)</f>
        <v>Punch</v>
      </c>
      <c r="AE72" s="1" t="str">
        <f t="shared" si="31"/>
        <v>1</v>
      </c>
      <c r="AF72" s="1" t="str">
        <f t="shared" si="32"/>
        <v>1</v>
      </c>
      <c r="AH72" s="6">
        <f t="shared" si="33"/>
        <v>65</v>
      </c>
    </row>
    <row r="73" spans="1:34">
      <c r="A73" s="3" t="s">
        <v>2486</v>
      </c>
      <c r="B73" s="1" t="s">
        <v>77</v>
      </c>
      <c r="C73" s="6" t="s">
        <v>1726</v>
      </c>
      <c r="D73" s="9" t="s">
        <v>2487</v>
      </c>
      <c r="E73" s="9" t="s">
        <v>955</v>
      </c>
      <c r="F73" s="9" t="s">
        <v>91</v>
      </c>
      <c r="G73" s="9" t="s">
        <v>102</v>
      </c>
      <c r="H73" s="9" t="s">
        <v>2483</v>
      </c>
      <c r="J73" s="6" t="str">
        <f t="shared" si="17"/>
        <v>001011</v>
      </c>
      <c r="K73" s="1">
        <f t="shared" si="18"/>
        <v>1</v>
      </c>
      <c r="L73" s="6" t="str">
        <f t="shared" si="19"/>
        <v>00000</v>
      </c>
      <c r="M73" s="1">
        <f t="shared" si="20"/>
        <v>60</v>
      </c>
      <c r="N73" s="6" t="str">
        <f t="shared" si="21"/>
        <v>00</v>
      </c>
      <c r="O73" s="1">
        <f t="shared" si="22"/>
        <v>11</v>
      </c>
      <c r="P73" s="1">
        <f>IF(HEX2DEC(LEFT(E73,4))&gt;=32768,HEX2DEC(LEFT(E73,4))-65536,HEX2DEC(LEFT(E73,4)))/Codes!$N$2</f>
        <v>8</v>
      </c>
      <c r="Q73" s="1">
        <f>IF(HEX2DEC(RIGHT(E73,4))&gt;=32768,HEX2DEC(RIGHT(E73,4))-65536,HEX2DEC(RIGHT(E73,4)))/Codes!$N$2</f>
        <v>0</v>
      </c>
      <c r="R73" s="1">
        <f>IF(HEX2DEC(LEFT(F73,4))&gt;=32768,HEX2DEC(LEFT(F73,4))-65536,HEX2DEC(LEFT(F73,4)))/Codes!$N$2</f>
        <v>0</v>
      </c>
      <c r="S73" s="1">
        <f>IF(HEX2DEC(RIGHT(F73,4))&gt;=32768,HEX2DEC(RIGHT(F73,4))-65536,HEX2DEC(RIGHT(F73,4)))/Codes!$N$2</f>
        <v>0</v>
      </c>
      <c r="T73" s="18">
        <f t="shared" si="23"/>
        <v>361</v>
      </c>
      <c r="U73" s="1">
        <f t="shared" si="24"/>
        <v>80</v>
      </c>
      <c r="V73" s="1">
        <f t="shared" si="25"/>
        <v>0</v>
      </c>
      <c r="W73" s="1" t="str">
        <f t="shared" si="26"/>
        <v>100</v>
      </c>
      <c r="X73" s="1">
        <f t="shared" si="27"/>
        <v>3</v>
      </c>
      <c r="Y73" s="1">
        <f t="shared" si="28"/>
        <v>50</v>
      </c>
      <c r="Z73" s="1" t="str">
        <f>VLOOKUP(BIN2DEC(MID(HEX2BIN(MID(H73,3,2),8),2,5)),Codes!$E$1:$F$18,2)</f>
        <v>Normal</v>
      </c>
      <c r="AA73" s="6" t="str">
        <f t="shared" si="29"/>
        <v>0</v>
      </c>
      <c r="AB73" s="1">
        <f t="shared" si="30"/>
        <v>0</v>
      </c>
      <c r="AC73" s="1" t="str">
        <f>VLOOKUP(BIN2DEC(RIGHT(HEX2BIN(MID(H73,6,1),4),1)&amp;LEFT(HEX2BIN(MID(H73,7,1),4),1)),Codes!$K$1:$L$5,2)</f>
        <v>L</v>
      </c>
      <c r="AD73" s="1" t="str">
        <f>VLOOKUP(BIN2DEC(RIGHT(HEX2BIN(MID(H73,7,1),4),3)&amp;LEFT(HEX2BIN(MID(H73,8,1),4),2)),Codes!$H$2:$I$33,2)</f>
        <v>Punch</v>
      </c>
      <c r="AE73" s="1" t="str">
        <f t="shared" si="31"/>
        <v>1</v>
      </c>
      <c r="AF73" s="1" t="str">
        <f t="shared" si="32"/>
        <v>1</v>
      </c>
      <c r="AH73" s="6">
        <f t="shared" si="33"/>
        <v>65</v>
      </c>
    </row>
    <row r="74" spans="1:34">
      <c r="A74" s="3" t="s">
        <v>2488</v>
      </c>
      <c r="B74" s="1" t="s">
        <v>77</v>
      </c>
      <c r="C74" s="6" t="s">
        <v>2489</v>
      </c>
      <c r="D74" s="9" t="s">
        <v>2490</v>
      </c>
      <c r="E74" s="9" t="s">
        <v>2491</v>
      </c>
      <c r="F74" s="9" t="s">
        <v>2492</v>
      </c>
      <c r="G74" s="9" t="s">
        <v>2493</v>
      </c>
      <c r="H74" s="9" t="s">
        <v>2494</v>
      </c>
      <c r="J74" s="6" t="str">
        <f t="shared" si="17"/>
        <v>001011</v>
      </c>
      <c r="K74" s="1">
        <f t="shared" si="18"/>
        <v>0</v>
      </c>
      <c r="L74" s="6" t="str">
        <f t="shared" si="19"/>
        <v>00000</v>
      </c>
      <c r="M74" s="1">
        <f t="shared" si="20"/>
        <v>29</v>
      </c>
      <c r="N74" s="6" t="str">
        <f t="shared" si="21"/>
        <v>00</v>
      </c>
      <c r="O74" s="1">
        <f t="shared" si="22"/>
        <v>12</v>
      </c>
      <c r="P74" s="1">
        <f>IF(HEX2DEC(LEFT(E74,4))&gt;=32768,HEX2DEC(LEFT(E74,4))-65536,HEX2DEC(LEFT(E74,4)))/Codes!$N$2</f>
        <v>24</v>
      </c>
      <c r="Q74" s="1">
        <f>IF(HEX2DEC(RIGHT(E74,4))&gt;=32768,HEX2DEC(RIGHT(E74,4))-65536,HEX2DEC(RIGHT(E74,4)))/Codes!$N$2</f>
        <v>0</v>
      </c>
      <c r="R74" s="1">
        <f>IF(HEX2DEC(LEFT(F74,4))&gt;=32768,HEX2DEC(LEFT(F74,4))-65536,HEX2DEC(LEFT(F74,4)))/Codes!$N$2</f>
        <v>4</v>
      </c>
      <c r="S74" s="1">
        <f>IF(HEX2DEC(RIGHT(F74,4))&gt;=32768,HEX2DEC(RIGHT(F74,4))-65536,HEX2DEC(RIGHT(F74,4)))/Codes!$N$2</f>
        <v>-3.2</v>
      </c>
      <c r="T74" s="18">
        <f t="shared" si="23"/>
        <v>24</v>
      </c>
      <c r="U74" s="1">
        <f t="shared" si="24"/>
        <v>80</v>
      </c>
      <c r="V74" s="1">
        <f t="shared" si="25"/>
        <v>0</v>
      </c>
      <c r="W74" s="1" t="str">
        <f t="shared" si="26"/>
        <v>100</v>
      </c>
      <c r="X74" s="1">
        <f t="shared" si="27"/>
        <v>3</v>
      </c>
      <c r="Y74" s="1">
        <f t="shared" si="28"/>
        <v>25</v>
      </c>
      <c r="Z74" s="1" t="str">
        <f>VLOOKUP(BIN2DEC(MID(HEX2BIN(MID(H74,3,2),8),2,5)),Codes!$E$1:$F$18,2)</f>
        <v>Electric</v>
      </c>
      <c r="AA74" s="6" t="str">
        <f t="shared" si="29"/>
        <v>0</v>
      </c>
      <c r="AB74" s="1">
        <f t="shared" si="30"/>
        <v>0</v>
      </c>
      <c r="AC74" s="1" t="str">
        <f>VLOOKUP(BIN2DEC(RIGHT(HEX2BIN(MID(H74,6,1),4),1)&amp;LEFT(HEX2BIN(MID(H74,7,1),4),1)),Codes!$K$1:$L$5,2)</f>
        <v>L</v>
      </c>
      <c r="AD74" s="1" t="str">
        <f>VLOOKUP(BIN2DEC(RIGHT(HEX2BIN(MID(H74,7,1),4),3)&amp;LEFT(HEX2BIN(MID(H74,8,1),4),2)),Codes!$H$2:$I$33,2)</f>
        <v>Shock</v>
      </c>
      <c r="AE74" s="1" t="str">
        <f t="shared" si="31"/>
        <v>1</v>
      </c>
      <c r="AF74" s="1" t="str">
        <f t="shared" si="32"/>
        <v>1</v>
      </c>
      <c r="AH74" s="6">
        <f t="shared" si="33"/>
        <v>71</v>
      </c>
    </row>
    <row r="75" spans="1:34">
      <c r="A75" s="3" t="s">
        <v>2495</v>
      </c>
      <c r="B75" s="1" t="s">
        <v>77</v>
      </c>
      <c r="C75" s="6" t="s">
        <v>1305</v>
      </c>
      <c r="D75" s="9" t="s">
        <v>2496</v>
      </c>
      <c r="E75" s="9" t="s">
        <v>2287</v>
      </c>
      <c r="F75" s="9" t="s">
        <v>433</v>
      </c>
      <c r="G75" s="9" t="s">
        <v>2497</v>
      </c>
      <c r="H75" s="9" t="s">
        <v>2498</v>
      </c>
      <c r="J75" s="6" t="str">
        <f t="shared" si="17"/>
        <v>001011</v>
      </c>
      <c r="K75" s="1">
        <f t="shared" si="18"/>
        <v>0</v>
      </c>
      <c r="L75" s="6" t="str">
        <f t="shared" si="19"/>
        <v>00000</v>
      </c>
      <c r="M75" s="1">
        <f t="shared" si="20"/>
        <v>48</v>
      </c>
      <c r="N75" s="6" t="str">
        <f t="shared" si="21"/>
        <v>00</v>
      </c>
      <c r="O75" s="1">
        <f t="shared" si="22"/>
        <v>17</v>
      </c>
      <c r="P75" s="1">
        <f>IF(HEX2DEC(LEFT(E75,4))&gt;=32768,HEX2DEC(LEFT(E75,4))-65536,HEX2DEC(LEFT(E75,4)))/Codes!$N$2</f>
        <v>10.4</v>
      </c>
      <c r="Q75" s="1">
        <f>IF(HEX2DEC(RIGHT(E75,4))&gt;=32768,HEX2DEC(RIGHT(E75,4))-65536,HEX2DEC(RIGHT(E75,4)))/Codes!$N$2</f>
        <v>0</v>
      </c>
      <c r="R75" s="1">
        <f>IF(HEX2DEC(LEFT(F75,4))&gt;=32768,HEX2DEC(LEFT(F75,4))-65536,HEX2DEC(LEFT(F75,4)))/Codes!$N$2</f>
        <v>1.6</v>
      </c>
      <c r="S75" s="1">
        <f>IF(HEX2DEC(RIGHT(F75,4))&gt;=32768,HEX2DEC(RIGHT(F75,4))-65536,HEX2DEC(RIGHT(F75,4)))/Codes!$N$2</f>
        <v>0</v>
      </c>
      <c r="T75" s="18">
        <f t="shared" si="23"/>
        <v>85</v>
      </c>
      <c r="U75" s="1">
        <f t="shared" si="24"/>
        <v>100</v>
      </c>
      <c r="V75" s="1">
        <f t="shared" si="25"/>
        <v>0</v>
      </c>
      <c r="W75" s="1" t="str">
        <f t="shared" si="26"/>
        <v>100</v>
      </c>
      <c r="X75" s="1">
        <f t="shared" si="27"/>
        <v>3</v>
      </c>
      <c r="Y75" s="1">
        <f t="shared" si="28"/>
        <v>50</v>
      </c>
      <c r="Z75" s="1" t="str">
        <f>VLOOKUP(BIN2DEC(MID(HEX2BIN(MID(H75,3,2),8),2,5)),Codes!$E$1:$F$18,2)</f>
        <v>Slash</v>
      </c>
      <c r="AA75" s="6" t="str">
        <f t="shared" si="29"/>
        <v>0</v>
      </c>
      <c r="AB75" s="1">
        <f t="shared" si="30"/>
        <v>0</v>
      </c>
      <c r="AC75" s="1" t="str">
        <f>VLOOKUP(BIN2DEC(RIGHT(HEX2BIN(MID(H75,6,1),4),1)&amp;LEFT(HEX2BIN(MID(H75,7,1),4),1)),Codes!$K$1:$L$5,2)</f>
        <v>L</v>
      </c>
      <c r="AD75" s="1" t="str">
        <f>VLOOKUP(BIN2DEC(RIGHT(HEX2BIN(MID(H75,7,1),4),3)&amp;LEFT(HEX2BIN(MID(H75,8,1),4),2)),Codes!$H$2:$I$33,2)</f>
        <v>Slash</v>
      </c>
      <c r="AE75" s="1" t="str">
        <f t="shared" si="31"/>
        <v>1</v>
      </c>
      <c r="AF75" s="1" t="str">
        <f t="shared" si="32"/>
        <v>1</v>
      </c>
      <c r="AH75" s="6">
        <f t="shared" si="33"/>
        <v>67</v>
      </c>
    </row>
    <row r="76" spans="1:34">
      <c r="A76" s="3" t="s">
        <v>2499</v>
      </c>
      <c r="B76" s="1" t="s">
        <v>77</v>
      </c>
      <c r="C76" s="6" t="s">
        <v>176</v>
      </c>
      <c r="D76" s="9" t="s">
        <v>270</v>
      </c>
      <c r="E76" s="9" t="s">
        <v>2323</v>
      </c>
      <c r="F76" s="9" t="s">
        <v>955</v>
      </c>
      <c r="G76" s="9" t="s">
        <v>2500</v>
      </c>
      <c r="H76" s="9" t="s">
        <v>2501</v>
      </c>
      <c r="J76" s="6" t="str">
        <f t="shared" si="17"/>
        <v>001011</v>
      </c>
      <c r="K76" s="1">
        <f t="shared" si="18"/>
        <v>0</v>
      </c>
      <c r="L76" s="6" t="str">
        <f t="shared" si="19"/>
        <v>00000</v>
      </c>
      <c r="M76" s="1">
        <f t="shared" si="20"/>
        <v>0</v>
      </c>
      <c r="N76" s="6" t="str">
        <f t="shared" si="21"/>
        <v>00</v>
      </c>
      <c r="O76" s="1">
        <f t="shared" si="22"/>
        <v>3</v>
      </c>
      <c r="P76" s="1">
        <f>IF(HEX2DEC(LEFT(E76,4))&gt;=32768,HEX2DEC(LEFT(E76,4))-65536,HEX2DEC(LEFT(E76,4)))/Codes!$N$2</f>
        <v>20</v>
      </c>
      <c r="Q76" s="1">
        <f>IF(HEX2DEC(RIGHT(E76,4))&gt;=32768,HEX2DEC(RIGHT(E76,4))-65536,HEX2DEC(RIGHT(E76,4)))/Codes!$N$2</f>
        <v>0</v>
      </c>
      <c r="R76" s="1">
        <f>IF(HEX2DEC(LEFT(F76,4))&gt;=32768,HEX2DEC(LEFT(F76,4))-65536,HEX2DEC(LEFT(F76,4)))/Codes!$N$2</f>
        <v>8</v>
      </c>
      <c r="S76" s="1">
        <f>IF(HEX2DEC(RIGHT(F76,4))&gt;=32768,HEX2DEC(RIGHT(F76,4))-65536,HEX2DEC(RIGHT(F76,4)))/Codes!$N$2</f>
        <v>0</v>
      </c>
      <c r="T76" s="18">
        <f t="shared" si="23"/>
        <v>80</v>
      </c>
      <c r="U76" s="1">
        <f t="shared" si="24"/>
        <v>100</v>
      </c>
      <c r="V76" s="1">
        <f t="shared" si="25"/>
        <v>18</v>
      </c>
      <c r="W76" s="1" t="str">
        <f t="shared" si="26"/>
        <v>100</v>
      </c>
      <c r="X76" s="1">
        <f t="shared" si="27"/>
        <v>3</v>
      </c>
      <c r="Y76" s="1">
        <f t="shared" si="28"/>
        <v>0</v>
      </c>
      <c r="Z76" s="1" t="str">
        <f>VLOOKUP(BIN2DEC(MID(HEX2BIN(MID(H76,3,2),8),2,5)),Codes!$E$1:$F$18,2)</f>
        <v>Electric</v>
      </c>
      <c r="AA76" s="6" t="str">
        <f t="shared" si="29"/>
        <v>0</v>
      </c>
      <c r="AB76" s="1">
        <f t="shared" si="30"/>
        <v>0</v>
      </c>
      <c r="AC76" s="1" t="str">
        <f>VLOOKUP(BIN2DEC(RIGHT(HEX2BIN(MID(H76,6,1),4),1)&amp;LEFT(HEX2BIN(MID(H76,7,1),4),1)),Codes!$K$1:$L$5,2)</f>
        <v>L</v>
      </c>
      <c r="AD76" s="1" t="str">
        <f>VLOOKUP(BIN2DEC(RIGHT(HEX2BIN(MID(H76,7,1),4),3)&amp;LEFT(HEX2BIN(MID(H76,8,1),4),2)),Codes!$H$2:$I$33,2)</f>
        <v>Shock</v>
      </c>
      <c r="AE76" s="1" t="str">
        <f t="shared" si="31"/>
        <v>1</v>
      </c>
      <c r="AF76" s="1" t="str">
        <f t="shared" si="32"/>
        <v>1</v>
      </c>
      <c r="AH76" s="6">
        <f t="shared" si="33"/>
        <v>71</v>
      </c>
    </row>
    <row r="77" spans="1:34">
      <c r="A77" s="3" t="s">
        <v>2502</v>
      </c>
      <c r="B77" s="1" t="s">
        <v>77</v>
      </c>
      <c r="C77" s="6" t="s">
        <v>2503</v>
      </c>
      <c r="D77" s="9" t="s">
        <v>2504</v>
      </c>
      <c r="E77" s="9" t="s">
        <v>955</v>
      </c>
      <c r="F77" s="9" t="s">
        <v>91</v>
      </c>
      <c r="G77" s="9" t="s">
        <v>443</v>
      </c>
      <c r="H77" s="9" t="s">
        <v>444</v>
      </c>
      <c r="J77" s="6" t="str">
        <f t="shared" si="17"/>
        <v>001011</v>
      </c>
      <c r="K77" s="1">
        <f t="shared" si="18"/>
        <v>0</v>
      </c>
      <c r="L77" s="6" t="str">
        <f t="shared" si="19"/>
        <v>00000</v>
      </c>
      <c r="M77" s="1">
        <f t="shared" si="20"/>
        <v>62</v>
      </c>
      <c r="N77" s="6" t="str">
        <f t="shared" si="21"/>
        <v>00</v>
      </c>
      <c r="O77" s="1">
        <f t="shared" si="22"/>
        <v>6</v>
      </c>
      <c r="P77" s="1">
        <f>IF(HEX2DEC(LEFT(E77,4))&gt;=32768,HEX2DEC(LEFT(E77,4))-65536,HEX2DEC(LEFT(E77,4)))/Codes!$N$2</f>
        <v>8</v>
      </c>
      <c r="Q77" s="1">
        <f>IF(HEX2DEC(RIGHT(E77,4))&gt;=32768,HEX2DEC(RIGHT(E77,4))-65536,HEX2DEC(RIGHT(E77,4)))/Codes!$N$2</f>
        <v>0</v>
      </c>
      <c r="R77" s="1">
        <f>IF(HEX2DEC(LEFT(F77,4))&gt;=32768,HEX2DEC(LEFT(F77,4))-65536,HEX2DEC(LEFT(F77,4)))/Codes!$N$2</f>
        <v>0</v>
      </c>
      <c r="S77" s="1">
        <f>IF(HEX2DEC(RIGHT(F77,4))&gt;=32768,HEX2DEC(RIGHT(F77,4))-65536,HEX2DEC(RIGHT(F77,4)))/Codes!$N$2</f>
        <v>0</v>
      </c>
      <c r="T77" s="18">
        <f t="shared" si="23"/>
        <v>361</v>
      </c>
      <c r="U77" s="1">
        <f t="shared" si="24"/>
        <v>50</v>
      </c>
      <c r="V77" s="1">
        <f t="shared" si="25"/>
        <v>0</v>
      </c>
      <c r="W77" s="1" t="str">
        <f t="shared" si="26"/>
        <v>100</v>
      </c>
      <c r="X77" s="1">
        <f t="shared" si="27"/>
        <v>2</v>
      </c>
      <c r="Y77" s="1">
        <f t="shared" si="28"/>
        <v>80</v>
      </c>
      <c r="Z77" s="1" t="str">
        <f>VLOOKUP(BIN2DEC(MID(HEX2BIN(MID(H77,3,2),8),2,5)),Codes!$E$1:$F$18,2)</f>
        <v>Normal</v>
      </c>
      <c r="AA77" s="6" t="str">
        <f t="shared" si="29"/>
        <v>0</v>
      </c>
      <c r="AB77" s="1">
        <f t="shared" si="30"/>
        <v>1</v>
      </c>
      <c r="AC77" s="1" t="str">
        <f>VLOOKUP(BIN2DEC(RIGHT(HEX2BIN(MID(H77,6,1),4),1)&amp;LEFT(HEX2BIN(MID(H77,7,1),4),1)),Codes!$K$1:$L$5,2)</f>
        <v>M</v>
      </c>
      <c r="AD77" s="1" t="str">
        <f>VLOOKUP(BIN2DEC(RIGHT(HEX2BIN(MID(H77,7,1),4),3)&amp;LEFT(HEX2BIN(MID(H77,8,1),4),2)),Codes!$H$2:$I$33,2)</f>
        <v>Kick</v>
      </c>
      <c r="AE77" s="1" t="str">
        <f t="shared" si="31"/>
        <v>1</v>
      </c>
      <c r="AF77" s="1" t="str">
        <f t="shared" si="32"/>
        <v>1</v>
      </c>
      <c r="AH77" s="6">
        <f t="shared" si="33"/>
        <v>34</v>
      </c>
    </row>
    <row r="78" spans="1:34">
      <c r="A78" s="3" t="s">
        <v>2505</v>
      </c>
      <c r="B78" s="1" t="s">
        <v>77</v>
      </c>
      <c r="C78" s="6" t="s">
        <v>2503</v>
      </c>
      <c r="D78" s="9" t="s">
        <v>2506</v>
      </c>
      <c r="E78" s="9" t="s">
        <v>955</v>
      </c>
      <c r="F78" s="9" t="s">
        <v>91</v>
      </c>
      <c r="G78" s="9" t="s">
        <v>443</v>
      </c>
      <c r="H78" s="9" t="s">
        <v>444</v>
      </c>
      <c r="J78" s="6" t="str">
        <f t="shared" si="17"/>
        <v>001011</v>
      </c>
      <c r="K78" s="1">
        <f t="shared" si="18"/>
        <v>1</v>
      </c>
      <c r="L78" s="6" t="str">
        <f t="shared" si="19"/>
        <v>00000</v>
      </c>
      <c r="M78" s="1">
        <f t="shared" si="20"/>
        <v>35</v>
      </c>
      <c r="N78" s="6" t="str">
        <f t="shared" si="21"/>
        <v>00</v>
      </c>
      <c r="O78" s="1">
        <f t="shared" si="22"/>
        <v>6</v>
      </c>
      <c r="P78" s="1">
        <f>IF(HEX2DEC(LEFT(E78,4))&gt;=32768,HEX2DEC(LEFT(E78,4))-65536,HEX2DEC(LEFT(E78,4)))/Codes!$N$2</f>
        <v>8</v>
      </c>
      <c r="Q78" s="1">
        <f>IF(HEX2DEC(RIGHT(E78,4))&gt;=32768,HEX2DEC(RIGHT(E78,4))-65536,HEX2DEC(RIGHT(E78,4)))/Codes!$N$2</f>
        <v>0</v>
      </c>
      <c r="R78" s="1">
        <f>IF(HEX2DEC(LEFT(F78,4))&gt;=32768,HEX2DEC(LEFT(F78,4))-65536,HEX2DEC(LEFT(F78,4)))/Codes!$N$2</f>
        <v>0</v>
      </c>
      <c r="S78" s="1">
        <f>IF(HEX2DEC(RIGHT(F78,4))&gt;=32768,HEX2DEC(RIGHT(F78,4))-65536,HEX2DEC(RIGHT(F78,4)))/Codes!$N$2</f>
        <v>0</v>
      </c>
      <c r="T78" s="18">
        <f t="shared" si="23"/>
        <v>361</v>
      </c>
      <c r="U78" s="1">
        <f t="shared" si="24"/>
        <v>50</v>
      </c>
      <c r="V78" s="1">
        <f t="shared" si="25"/>
        <v>0</v>
      </c>
      <c r="W78" s="1" t="str">
        <f t="shared" si="26"/>
        <v>100</v>
      </c>
      <c r="X78" s="1">
        <f t="shared" si="27"/>
        <v>2</v>
      </c>
      <c r="Y78" s="1">
        <f t="shared" si="28"/>
        <v>80</v>
      </c>
      <c r="Z78" s="1" t="str">
        <f>VLOOKUP(BIN2DEC(MID(HEX2BIN(MID(H78,3,2),8),2,5)),Codes!$E$1:$F$18,2)</f>
        <v>Normal</v>
      </c>
      <c r="AA78" s="6" t="str">
        <f t="shared" si="29"/>
        <v>0</v>
      </c>
      <c r="AB78" s="1">
        <f t="shared" si="30"/>
        <v>1</v>
      </c>
      <c r="AC78" s="1" t="str">
        <f>VLOOKUP(BIN2DEC(RIGHT(HEX2BIN(MID(H78,6,1),4),1)&amp;LEFT(HEX2BIN(MID(H78,7,1),4),1)),Codes!$K$1:$L$5,2)</f>
        <v>M</v>
      </c>
      <c r="AD78" s="1" t="str">
        <f>VLOOKUP(BIN2DEC(RIGHT(HEX2BIN(MID(H78,7,1),4),3)&amp;LEFT(HEX2BIN(MID(H78,8,1),4),2)),Codes!$H$2:$I$33,2)</f>
        <v>Kick</v>
      </c>
      <c r="AE78" s="1" t="str">
        <f t="shared" si="31"/>
        <v>1</v>
      </c>
      <c r="AF78" s="1" t="str">
        <f t="shared" si="32"/>
        <v>1</v>
      </c>
      <c r="AH78" s="6">
        <f t="shared" si="33"/>
        <v>34</v>
      </c>
    </row>
    <row r="79" spans="1:34">
      <c r="A79" s="3" t="s">
        <v>2507</v>
      </c>
      <c r="B79" s="1" t="s">
        <v>77</v>
      </c>
      <c r="C79" s="6" t="s">
        <v>2503</v>
      </c>
      <c r="D79" s="9" t="s">
        <v>194</v>
      </c>
      <c r="E79" s="9" t="s">
        <v>2332</v>
      </c>
      <c r="F79" s="9" t="s">
        <v>299</v>
      </c>
      <c r="G79" s="9" t="s">
        <v>443</v>
      </c>
      <c r="H79" s="9" t="s">
        <v>444</v>
      </c>
      <c r="J79" s="6" t="str">
        <f t="shared" si="17"/>
        <v>001011</v>
      </c>
      <c r="K79" s="1">
        <f t="shared" si="18"/>
        <v>2</v>
      </c>
      <c r="L79" s="6" t="str">
        <f t="shared" si="19"/>
        <v>00000</v>
      </c>
      <c r="M79" s="1">
        <f t="shared" si="20"/>
        <v>4</v>
      </c>
      <c r="N79" s="6" t="str">
        <f t="shared" si="21"/>
        <v>00</v>
      </c>
      <c r="O79" s="1">
        <f t="shared" si="22"/>
        <v>6</v>
      </c>
      <c r="P79" s="1">
        <f>IF(HEX2DEC(LEFT(E79,4))&gt;=32768,HEX2DEC(LEFT(E79,4))-65536,HEX2DEC(LEFT(E79,4)))/Codes!$N$2</f>
        <v>12</v>
      </c>
      <c r="Q79" s="1">
        <f>IF(HEX2DEC(RIGHT(E79,4))&gt;=32768,HEX2DEC(RIGHT(E79,4))-65536,HEX2DEC(RIGHT(E79,4)))/Codes!$N$2</f>
        <v>0</v>
      </c>
      <c r="R79" s="1">
        <f>IF(HEX2DEC(LEFT(F79,4))&gt;=32768,HEX2DEC(LEFT(F79,4))-65536,HEX2DEC(LEFT(F79,4)))/Codes!$N$2</f>
        <v>6</v>
      </c>
      <c r="S79" s="1">
        <f>IF(HEX2DEC(RIGHT(F79,4))&gt;=32768,HEX2DEC(RIGHT(F79,4))-65536,HEX2DEC(RIGHT(F79,4)))/Codes!$N$2</f>
        <v>0</v>
      </c>
      <c r="T79" s="18">
        <f t="shared" si="23"/>
        <v>361</v>
      </c>
      <c r="U79" s="1">
        <f t="shared" si="24"/>
        <v>50</v>
      </c>
      <c r="V79" s="1">
        <f t="shared" si="25"/>
        <v>0</v>
      </c>
      <c r="W79" s="1" t="str">
        <f t="shared" si="26"/>
        <v>100</v>
      </c>
      <c r="X79" s="1">
        <f t="shared" si="27"/>
        <v>2</v>
      </c>
      <c r="Y79" s="1">
        <f t="shared" si="28"/>
        <v>80</v>
      </c>
      <c r="Z79" s="1" t="str">
        <f>VLOOKUP(BIN2DEC(MID(HEX2BIN(MID(H79,3,2),8),2,5)),Codes!$E$1:$F$18,2)</f>
        <v>Normal</v>
      </c>
      <c r="AA79" s="6" t="str">
        <f t="shared" si="29"/>
        <v>0</v>
      </c>
      <c r="AB79" s="1">
        <f t="shared" si="30"/>
        <v>1</v>
      </c>
      <c r="AC79" s="1" t="str">
        <f>VLOOKUP(BIN2DEC(RIGHT(HEX2BIN(MID(H79,6,1),4),1)&amp;LEFT(HEX2BIN(MID(H79,7,1),4),1)),Codes!$K$1:$L$5,2)</f>
        <v>M</v>
      </c>
      <c r="AD79" s="1" t="str">
        <f>VLOOKUP(BIN2DEC(RIGHT(HEX2BIN(MID(H79,7,1),4),3)&amp;LEFT(HEX2BIN(MID(H79,8,1),4),2)),Codes!$H$2:$I$33,2)</f>
        <v>Kick</v>
      </c>
      <c r="AE79" s="1" t="str">
        <f t="shared" si="31"/>
        <v>1</v>
      </c>
      <c r="AF79" s="1" t="str">
        <f t="shared" si="32"/>
        <v>1</v>
      </c>
      <c r="AH79" s="6">
        <f t="shared" si="33"/>
        <v>34</v>
      </c>
    </row>
    <row r="80" spans="1:34">
      <c r="A80" s="3" t="s">
        <v>2508</v>
      </c>
      <c r="B80" s="1" t="s">
        <v>77</v>
      </c>
      <c r="C80" s="6" t="s">
        <v>2509</v>
      </c>
      <c r="D80" s="9" t="s">
        <v>2504</v>
      </c>
      <c r="E80" s="9" t="s">
        <v>955</v>
      </c>
      <c r="F80" s="9" t="s">
        <v>91</v>
      </c>
      <c r="G80" s="9" t="s">
        <v>443</v>
      </c>
      <c r="H80" s="9" t="s">
        <v>444</v>
      </c>
      <c r="J80" s="6" t="str">
        <f t="shared" si="17"/>
        <v>001011</v>
      </c>
      <c r="K80" s="1">
        <f t="shared" si="18"/>
        <v>0</v>
      </c>
      <c r="L80" s="6" t="str">
        <f t="shared" si="19"/>
        <v>00000</v>
      </c>
      <c r="M80" s="1">
        <f t="shared" si="20"/>
        <v>62</v>
      </c>
      <c r="N80" s="6" t="str">
        <f t="shared" si="21"/>
        <v>00</v>
      </c>
      <c r="O80" s="1">
        <f t="shared" si="22"/>
        <v>6</v>
      </c>
      <c r="P80" s="1">
        <f>IF(HEX2DEC(LEFT(E80,4))&gt;=32768,HEX2DEC(LEFT(E80,4))-65536,HEX2DEC(LEFT(E80,4)))/Codes!$N$2</f>
        <v>8</v>
      </c>
      <c r="Q80" s="1">
        <f>IF(HEX2DEC(RIGHT(E80,4))&gt;=32768,HEX2DEC(RIGHT(E80,4))-65536,HEX2DEC(RIGHT(E80,4)))/Codes!$N$2</f>
        <v>0</v>
      </c>
      <c r="R80" s="1">
        <f>IF(HEX2DEC(LEFT(F80,4))&gt;=32768,HEX2DEC(LEFT(F80,4))-65536,HEX2DEC(LEFT(F80,4)))/Codes!$N$2</f>
        <v>0</v>
      </c>
      <c r="S80" s="1">
        <f>IF(HEX2DEC(RIGHT(F80,4))&gt;=32768,HEX2DEC(RIGHT(F80,4))-65536,HEX2DEC(RIGHT(F80,4)))/Codes!$N$2</f>
        <v>0</v>
      </c>
      <c r="T80" s="18">
        <f t="shared" si="23"/>
        <v>361</v>
      </c>
      <c r="U80" s="1">
        <f t="shared" si="24"/>
        <v>50</v>
      </c>
      <c r="V80" s="1">
        <f t="shared" si="25"/>
        <v>0</v>
      </c>
      <c r="W80" s="1" t="str">
        <f t="shared" si="26"/>
        <v>100</v>
      </c>
      <c r="X80" s="1">
        <f t="shared" si="27"/>
        <v>2</v>
      </c>
      <c r="Y80" s="1">
        <f t="shared" si="28"/>
        <v>80</v>
      </c>
      <c r="Z80" s="1" t="str">
        <f>VLOOKUP(BIN2DEC(MID(HEX2BIN(MID(H80,3,2),8),2,5)),Codes!$E$1:$F$18,2)</f>
        <v>Normal</v>
      </c>
      <c r="AA80" s="6" t="str">
        <f t="shared" si="29"/>
        <v>0</v>
      </c>
      <c r="AB80" s="1">
        <f t="shared" si="30"/>
        <v>1</v>
      </c>
      <c r="AC80" s="1" t="str">
        <f>VLOOKUP(BIN2DEC(RIGHT(HEX2BIN(MID(H80,6,1),4),1)&amp;LEFT(HEX2BIN(MID(H80,7,1),4),1)),Codes!$K$1:$L$5,2)</f>
        <v>M</v>
      </c>
      <c r="AD80" s="1" t="str">
        <f>VLOOKUP(BIN2DEC(RIGHT(HEX2BIN(MID(H80,7,1),4),3)&amp;LEFT(HEX2BIN(MID(H80,8,1),4),2)),Codes!$H$2:$I$33,2)</f>
        <v>Kick</v>
      </c>
      <c r="AE80" s="1" t="str">
        <f t="shared" si="31"/>
        <v>1</v>
      </c>
      <c r="AF80" s="1" t="str">
        <f t="shared" si="32"/>
        <v>1</v>
      </c>
      <c r="AH80" s="6">
        <f t="shared" si="33"/>
        <v>34</v>
      </c>
    </row>
    <row r="81" spans="1:34">
      <c r="A81" s="3" t="s">
        <v>2510</v>
      </c>
      <c r="B81" s="1" t="s">
        <v>77</v>
      </c>
      <c r="C81" s="6" t="s">
        <v>2509</v>
      </c>
      <c r="D81" s="9" t="s">
        <v>2506</v>
      </c>
      <c r="E81" s="9" t="s">
        <v>955</v>
      </c>
      <c r="F81" s="9" t="s">
        <v>91</v>
      </c>
      <c r="G81" s="9" t="s">
        <v>443</v>
      </c>
      <c r="H81" s="9" t="s">
        <v>444</v>
      </c>
      <c r="J81" s="6" t="str">
        <f t="shared" si="17"/>
        <v>001011</v>
      </c>
      <c r="K81" s="1">
        <f t="shared" si="18"/>
        <v>1</v>
      </c>
      <c r="L81" s="6" t="str">
        <f t="shared" si="19"/>
        <v>00000</v>
      </c>
      <c r="M81" s="1">
        <f t="shared" si="20"/>
        <v>35</v>
      </c>
      <c r="N81" s="6" t="str">
        <f t="shared" si="21"/>
        <v>00</v>
      </c>
      <c r="O81" s="1">
        <f t="shared" si="22"/>
        <v>6</v>
      </c>
      <c r="P81" s="1">
        <f>IF(HEX2DEC(LEFT(E81,4))&gt;=32768,HEX2DEC(LEFT(E81,4))-65536,HEX2DEC(LEFT(E81,4)))/Codes!$N$2</f>
        <v>8</v>
      </c>
      <c r="Q81" s="1">
        <f>IF(HEX2DEC(RIGHT(E81,4))&gt;=32768,HEX2DEC(RIGHT(E81,4))-65536,HEX2DEC(RIGHT(E81,4)))/Codes!$N$2</f>
        <v>0</v>
      </c>
      <c r="R81" s="1">
        <f>IF(HEX2DEC(LEFT(F81,4))&gt;=32768,HEX2DEC(LEFT(F81,4))-65536,HEX2DEC(LEFT(F81,4)))/Codes!$N$2</f>
        <v>0</v>
      </c>
      <c r="S81" s="1">
        <f>IF(HEX2DEC(RIGHT(F81,4))&gt;=32768,HEX2DEC(RIGHT(F81,4))-65536,HEX2DEC(RIGHT(F81,4)))/Codes!$N$2</f>
        <v>0</v>
      </c>
      <c r="T81" s="18">
        <f t="shared" si="23"/>
        <v>361</v>
      </c>
      <c r="U81" s="1">
        <f t="shared" si="24"/>
        <v>50</v>
      </c>
      <c r="V81" s="1">
        <f t="shared" si="25"/>
        <v>0</v>
      </c>
      <c r="W81" s="1" t="str">
        <f t="shared" si="26"/>
        <v>100</v>
      </c>
      <c r="X81" s="1">
        <f t="shared" si="27"/>
        <v>2</v>
      </c>
      <c r="Y81" s="1">
        <f t="shared" si="28"/>
        <v>80</v>
      </c>
      <c r="Z81" s="1" t="str">
        <f>VLOOKUP(BIN2DEC(MID(HEX2BIN(MID(H81,3,2),8),2,5)),Codes!$E$1:$F$18,2)</f>
        <v>Normal</v>
      </c>
      <c r="AA81" s="6" t="str">
        <f t="shared" si="29"/>
        <v>0</v>
      </c>
      <c r="AB81" s="1">
        <f t="shared" si="30"/>
        <v>1</v>
      </c>
      <c r="AC81" s="1" t="str">
        <f>VLOOKUP(BIN2DEC(RIGHT(HEX2BIN(MID(H81,6,1),4),1)&amp;LEFT(HEX2BIN(MID(H81,7,1),4),1)),Codes!$K$1:$L$5,2)</f>
        <v>M</v>
      </c>
      <c r="AD81" s="1" t="str">
        <f>VLOOKUP(BIN2DEC(RIGHT(HEX2BIN(MID(H81,7,1),4),3)&amp;LEFT(HEX2BIN(MID(H81,8,1),4),2)),Codes!$H$2:$I$33,2)</f>
        <v>Kick</v>
      </c>
      <c r="AE81" s="1" t="str">
        <f t="shared" si="31"/>
        <v>1</v>
      </c>
      <c r="AF81" s="1" t="str">
        <f t="shared" si="32"/>
        <v>1</v>
      </c>
      <c r="AH81" s="6">
        <f t="shared" si="33"/>
        <v>34</v>
      </c>
    </row>
    <row r="82" spans="1:34">
      <c r="A82" s="3" t="s">
        <v>2511</v>
      </c>
      <c r="B82" s="1" t="s">
        <v>77</v>
      </c>
      <c r="C82" s="6" t="s">
        <v>2509</v>
      </c>
      <c r="D82" s="9" t="s">
        <v>194</v>
      </c>
      <c r="E82" s="9" t="s">
        <v>2332</v>
      </c>
      <c r="F82" s="9" t="s">
        <v>299</v>
      </c>
      <c r="G82" s="9" t="s">
        <v>443</v>
      </c>
      <c r="H82" s="9" t="s">
        <v>444</v>
      </c>
      <c r="J82" s="6" t="str">
        <f t="shared" si="17"/>
        <v>001011</v>
      </c>
      <c r="K82" s="1">
        <f t="shared" si="18"/>
        <v>2</v>
      </c>
      <c r="L82" s="6" t="str">
        <f t="shared" si="19"/>
        <v>00000</v>
      </c>
      <c r="M82" s="1">
        <f t="shared" si="20"/>
        <v>4</v>
      </c>
      <c r="N82" s="6" t="str">
        <f t="shared" si="21"/>
        <v>00</v>
      </c>
      <c r="O82" s="1">
        <f t="shared" si="22"/>
        <v>6</v>
      </c>
      <c r="P82" s="1">
        <f>IF(HEX2DEC(LEFT(E82,4))&gt;=32768,HEX2DEC(LEFT(E82,4))-65536,HEX2DEC(LEFT(E82,4)))/Codes!$N$2</f>
        <v>12</v>
      </c>
      <c r="Q82" s="1">
        <f>IF(HEX2DEC(RIGHT(E82,4))&gt;=32768,HEX2DEC(RIGHT(E82,4))-65536,HEX2DEC(RIGHT(E82,4)))/Codes!$N$2</f>
        <v>0</v>
      </c>
      <c r="R82" s="1">
        <f>IF(HEX2DEC(LEFT(F82,4))&gt;=32768,HEX2DEC(LEFT(F82,4))-65536,HEX2DEC(LEFT(F82,4)))/Codes!$N$2</f>
        <v>6</v>
      </c>
      <c r="S82" s="1">
        <f>IF(HEX2DEC(RIGHT(F82,4))&gt;=32768,HEX2DEC(RIGHT(F82,4))-65536,HEX2DEC(RIGHT(F82,4)))/Codes!$N$2</f>
        <v>0</v>
      </c>
      <c r="T82" s="18">
        <f t="shared" si="23"/>
        <v>361</v>
      </c>
      <c r="U82" s="1">
        <f t="shared" si="24"/>
        <v>50</v>
      </c>
      <c r="V82" s="1">
        <f t="shared" si="25"/>
        <v>0</v>
      </c>
      <c r="W82" s="1" t="str">
        <f t="shared" si="26"/>
        <v>100</v>
      </c>
      <c r="X82" s="1">
        <f t="shared" si="27"/>
        <v>2</v>
      </c>
      <c r="Y82" s="1">
        <f t="shared" si="28"/>
        <v>80</v>
      </c>
      <c r="Z82" s="1" t="str">
        <f>VLOOKUP(BIN2DEC(MID(HEX2BIN(MID(H82,3,2),8),2,5)),Codes!$E$1:$F$18,2)</f>
        <v>Normal</v>
      </c>
      <c r="AA82" s="6" t="str">
        <f t="shared" si="29"/>
        <v>0</v>
      </c>
      <c r="AB82" s="1">
        <f t="shared" si="30"/>
        <v>1</v>
      </c>
      <c r="AC82" s="1" t="str">
        <f>VLOOKUP(BIN2DEC(RIGHT(HEX2BIN(MID(H82,6,1),4),1)&amp;LEFT(HEX2BIN(MID(H82,7,1),4),1)),Codes!$K$1:$L$5,2)</f>
        <v>M</v>
      </c>
      <c r="AD82" s="1" t="str">
        <f>VLOOKUP(BIN2DEC(RIGHT(HEX2BIN(MID(H82,7,1),4),3)&amp;LEFT(HEX2BIN(MID(H82,8,1),4),2)),Codes!$H$2:$I$33,2)</f>
        <v>Kick</v>
      </c>
      <c r="AE82" s="1" t="str">
        <f t="shared" si="31"/>
        <v>1</v>
      </c>
      <c r="AF82" s="1" t="str">
        <f t="shared" si="32"/>
        <v>1</v>
      </c>
      <c r="AH82" s="6">
        <f t="shared" si="33"/>
        <v>34</v>
      </c>
    </row>
    <row r="83" spans="1:34">
      <c r="A83" s="3" t="s">
        <v>2512</v>
      </c>
      <c r="B83" s="1" t="s">
        <v>77</v>
      </c>
      <c r="C83" s="6" t="s">
        <v>2513</v>
      </c>
      <c r="D83" s="9" t="s">
        <v>2504</v>
      </c>
      <c r="E83" s="9" t="s">
        <v>955</v>
      </c>
      <c r="F83" s="9" t="s">
        <v>91</v>
      </c>
      <c r="G83" s="9" t="s">
        <v>443</v>
      </c>
      <c r="H83" s="9" t="s">
        <v>444</v>
      </c>
      <c r="J83" s="6" t="str">
        <f t="shared" si="17"/>
        <v>001011</v>
      </c>
      <c r="K83" s="1">
        <f t="shared" si="18"/>
        <v>0</v>
      </c>
      <c r="L83" s="6" t="str">
        <f t="shared" si="19"/>
        <v>00000</v>
      </c>
      <c r="M83" s="1">
        <f t="shared" si="20"/>
        <v>62</v>
      </c>
      <c r="N83" s="6" t="str">
        <f t="shared" si="21"/>
        <v>00</v>
      </c>
      <c r="O83" s="1">
        <f t="shared" si="22"/>
        <v>6</v>
      </c>
      <c r="P83" s="1">
        <f>IF(HEX2DEC(LEFT(E83,4))&gt;=32768,HEX2DEC(LEFT(E83,4))-65536,HEX2DEC(LEFT(E83,4)))/Codes!$N$2</f>
        <v>8</v>
      </c>
      <c r="Q83" s="1">
        <f>IF(HEX2DEC(RIGHT(E83,4))&gt;=32768,HEX2DEC(RIGHT(E83,4))-65536,HEX2DEC(RIGHT(E83,4)))/Codes!$N$2</f>
        <v>0</v>
      </c>
      <c r="R83" s="1">
        <f>IF(HEX2DEC(LEFT(F83,4))&gt;=32768,HEX2DEC(LEFT(F83,4))-65536,HEX2DEC(LEFT(F83,4)))/Codes!$N$2</f>
        <v>0</v>
      </c>
      <c r="S83" s="1">
        <f>IF(HEX2DEC(RIGHT(F83,4))&gt;=32768,HEX2DEC(RIGHT(F83,4))-65536,HEX2DEC(RIGHT(F83,4)))/Codes!$N$2</f>
        <v>0</v>
      </c>
      <c r="T83" s="18">
        <f t="shared" si="23"/>
        <v>361</v>
      </c>
      <c r="U83" s="1">
        <f t="shared" si="24"/>
        <v>50</v>
      </c>
      <c r="V83" s="1">
        <f t="shared" si="25"/>
        <v>0</v>
      </c>
      <c r="W83" s="1" t="str">
        <f t="shared" si="26"/>
        <v>100</v>
      </c>
      <c r="X83" s="1">
        <f t="shared" si="27"/>
        <v>2</v>
      </c>
      <c r="Y83" s="1">
        <f t="shared" si="28"/>
        <v>80</v>
      </c>
      <c r="Z83" s="1" t="str">
        <f>VLOOKUP(BIN2DEC(MID(HEX2BIN(MID(H83,3,2),8),2,5)),Codes!$E$1:$F$18,2)</f>
        <v>Normal</v>
      </c>
      <c r="AA83" s="6" t="str">
        <f t="shared" si="29"/>
        <v>0</v>
      </c>
      <c r="AB83" s="1">
        <f t="shared" si="30"/>
        <v>1</v>
      </c>
      <c r="AC83" s="1" t="str">
        <f>VLOOKUP(BIN2DEC(RIGHT(HEX2BIN(MID(H83,6,1),4),1)&amp;LEFT(HEX2BIN(MID(H83,7,1),4),1)),Codes!$K$1:$L$5,2)</f>
        <v>M</v>
      </c>
      <c r="AD83" s="1" t="str">
        <f>VLOOKUP(BIN2DEC(RIGHT(HEX2BIN(MID(H83,7,1),4),3)&amp;LEFT(HEX2BIN(MID(H83,8,1),4),2)),Codes!$H$2:$I$33,2)</f>
        <v>Kick</v>
      </c>
      <c r="AE83" s="1" t="str">
        <f t="shared" si="31"/>
        <v>1</v>
      </c>
      <c r="AF83" s="1" t="str">
        <f t="shared" si="32"/>
        <v>1</v>
      </c>
      <c r="AH83" s="6">
        <f t="shared" si="33"/>
        <v>34</v>
      </c>
    </row>
    <row r="84" spans="1:34">
      <c r="A84" s="3" t="s">
        <v>2514</v>
      </c>
      <c r="B84" s="1" t="s">
        <v>77</v>
      </c>
      <c r="C84" s="6" t="s">
        <v>2513</v>
      </c>
      <c r="D84" s="9" t="s">
        <v>2506</v>
      </c>
      <c r="E84" s="9" t="s">
        <v>955</v>
      </c>
      <c r="F84" s="9" t="s">
        <v>91</v>
      </c>
      <c r="G84" s="9" t="s">
        <v>443</v>
      </c>
      <c r="H84" s="9" t="s">
        <v>444</v>
      </c>
      <c r="J84" s="6" t="str">
        <f t="shared" si="17"/>
        <v>001011</v>
      </c>
      <c r="K84" s="1">
        <f t="shared" si="18"/>
        <v>1</v>
      </c>
      <c r="L84" s="6" t="str">
        <f t="shared" si="19"/>
        <v>00000</v>
      </c>
      <c r="M84" s="1">
        <f t="shared" si="20"/>
        <v>35</v>
      </c>
      <c r="N84" s="6" t="str">
        <f t="shared" si="21"/>
        <v>00</v>
      </c>
      <c r="O84" s="1">
        <f t="shared" si="22"/>
        <v>6</v>
      </c>
      <c r="P84" s="1">
        <f>IF(HEX2DEC(LEFT(E84,4))&gt;=32768,HEX2DEC(LEFT(E84,4))-65536,HEX2DEC(LEFT(E84,4)))/Codes!$N$2</f>
        <v>8</v>
      </c>
      <c r="Q84" s="1">
        <f>IF(HEX2DEC(RIGHT(E84,4))&gt;=32768,HEX2DEC(RIGHT(E84,4))-65536,HEX2DEC(RIGHT(E84,4)))/Codes!$N$2</f>
        <v>0</v>
      </c>
      <c r="R84" s="1">
        <f>IF(HEX2DEC(LEFT(F84,4))&gt;=32768,HEX2DEC(LEFT(F84,4))-65536,HEX2DEC(LEFT(F84,4)))/Codes!$N$2</f>
        <v>0</v>
      </c>
      <c r="S84" s="1">
        <f>IF(HEX2DEC(RIGHT(F84,4))&gt;=32768,HEX2DEC(RIGHT(F84,4))-65536,HEX2DEC(RIGHT(F84,4)))/Codes!$N$2</f>
        <v>0</v>
      </c>
      <c r="T84" s="18">
        <f t="shared" si="23"/>
        <v>361</v>
      </c>
      <c r="U84" s="1">
        <f t="shared" si="24"/>
        <v>50</v>
      </c>
      <c r="V84" s="1">
        <f t="shared" si="25"/>
        <v>0</v>
      </c>
      <c r="W84" s="1" t="str">
        <f t="shared" si="26"/>
        <v>100</v>
      </c>
      <c r="X84" s="1">
        <f t="shared" si="27"/>
        <v>2</v>
      </c>
      <c r="Y84" s="1">
        <f t="shared" si="28"/>
        <v>80</v>
      </c>
      <c r="Z84" s="1" t="str">
        <f>VLOOKUP(BIN2DEC(MID(HEX2BIN(MID(H84,3,2),8),2,5)),Codes!$E$1:$F$18,2)</f>
        <v>Normal</v>
      </c>
      <c r="AA84" s="6" t="str">
        <f t="shared" si="29"/>
        <v>0</v>
      </c>
      <c r="AB84" s="1">
        <f t="shared" si="30"/>
        <v>1</v>
      </c>
      <c r="AC84" s="1" t="str">
        <f>VLOOKUP(BIN2DEC(RIGHT(HEX2BIN(MID(H84,6,1),4),1)&amp;LEFT(HEX2BIN(MID(H84,7,1),4),1)),Codes!$K$1:$L$5,2)</f>
        <v>M</v>
      </c>
      <c r="AD84" s="1" t="str">
        <f>VLOOKUP(BIN2DEC(RIGHT(HEX2BIN(MID(H84,7,1),4),3)&amp;LEFT(HEX2BIN(MID(H84,8,1),4),2)),Codes!$H$2:$I$33,2)</f>
        <v>Kick</v>
      </c>
      <c r="AE84" s="1" t="str">
        <f t="shared" si="31"/>
        <v>1</v>
      </c>
      <c r="AF84" s="1" t="str">
        <f t="shared" si="32"/>
        <v>1</v>
      </c>
      <c r="AH84" s="6">
        <f t="shared" si="33"/>
        <v>34</v>
      </c>
    </row>
    <row r="85" spans="1:34">
      <c r="A85" s="3" t="s">
        <v>2515</v>
      </c>
      <c r="B85" s="1" t="s">
        <v>77</v>
      </c>
      <c r="C85" s="6" t="s">
        <v>2513</v>
      </c>
      <c r="D85" s="9" t="s">
        <v>194</v>
      </c>
      <c r="E85" s="9" t="s">
        <v>2516</v>
      </c>
      <c r="F85" s="9" t="s">
        <v>460</v>
      </c>
      <c r="G85" s="9" t="s">
        <v>443</v>
      </c>
      <c r="H85" s="9" t="s">
        <v>444</v>
      </c>
      <c r="J85" s="6" t="str">
        <f t="shared" si="17"/>
        <v>001011</v>
      </c>
      <c r="K85" s="1">
        <f t="shared" si="18"/>
        <v>2</v>
      </c>
      <c r="L85" s="6" t="str">
        <f t="shared" si="19"/>
        <v>00000</v>
      </c>
      <c r="M85" s="1">
        <f t="shared" si="20"/>
        <v>4</v>
      </c>
      <c r="N85" s="6" t="str">
        <f t="shared" si="21"/>
        <v>00</v>
      </c>
      <c r="O85" s="1">
        <f t="shared" si="22"/>
        <v>6</v>
      </c>
      <c r="P85" s="1">
        <f>IF(HEX2DEC(LEFT(E85,4))&gt;=32768,HEX2DEC(LEFT(E85,4))-65536,HEX2DEC(LEFT(E85,4)))/Codes!$N$2</f>
        <v>10</v>
      </c>
      <c r="Q85" s="1">
        <f>IF(HEX2DEC(RIGHT(E85,4))&gt;=32768,HEX2DEC(RIGHT(E85,4))-65536,HEX2DEC(RIGHT(E85,4)))/Codes!$N$2</f>
        <v>0</v>
      </c>
      <c r="R85" s="1">
        <f>IF(HEX2DEC(LEFT(F85,4))&gt;=32768,HEX2DEC(LEFT(F85,4))-65536,HEX2DEC(LEFT(F85,4)))/Codes!$N$2</f>
        <v>7.2</v>
      </c>
      <c r="S85" s="1">
        <f>IF(HEX2DEC(RIGHT(F85,4))&gt;=32768,HEX2DEC(RIGHT(F85,4))-65536,HEX2DEC(RIGHT(F85,4)))/Codes!$N$2</f>
        <v>0</v>
      </c>
      <c r="T85" s="18">
        <f t="shared" si="23"/>
        <v>361</v>
      </c>
      <c r="U85" s="1">
        <f t="shared" si="24"/>
        <v>50</v>
      </c>
      <c r="V85" s="1">
        <f t="shared" si="25"/>
        <v>0</v>
      </c>
      <c r="W85" s="1" t="str">
        <f t="shared" si="26"/>
        <v>100</v>
      </c>
      <c r="X85" s="1">
        <f t="shared" si="27"/>
        <v>2</v>
      </c>
      <c r="Y85" s="1">
        <f t="shared" si="28"/>
        <v>80</v>
      </c>
      <c r="Z85" s="1" t="str">
        <f>VLOOKUP(BIN2DEC(MID(HEX2BIN(MID(H85,3,2),8),2,5)),Codes!$E$1:$F$18,2)</f>
        <v>Normal</v>
      </c>
      <c r="AA85" s="6" t="str">
        <f t="shared" si="29"/>
        <v>0</v>
      </c>
      <c r="AB85" s="1">
        <f t="shared" si="30"/>
        <v>1</v>
      </c>
      <c r="AC85" s="1" t="str">
        <f>VLOOKUP(BIN2DEC(RIGHT(HEX2BIN(MID(H85,6,1),4),1)&amp;LEFT(HEX2BIN(MID(H85,7,1),4),1)),Codes!$K$1:$L$5,2)</f>
        <v>M</v>
      </c>
      <c r="AD85" s="1" t="str">
        <f>VLOOKUP(BIN2DEC(RIGHT(HEX2BIN(MID(H85,7,1),4),3)&amp;LEFT(HEX2BIN(MID(H85,8,1),4),2)),Codes!$H$2:$I$33,2)</f>
        <v>Kick</v>
      </c>
      <c r="AE85" s="1" t="str">
        <f t="shared" si="31"/>
        <v>1</v>
      </c>
      <c r="AF85" s="1" t="str">
        <f t="shared" si="32"/>
        <v>1</v>
      </c>
      <c r="AH85" s="6">
        <f t="shared" si="33"/>
        <v>34</v>
      </c>
    </row>
    <row r="86" spans="1:34">
      <c r="A86" s="3" t="s">
        <v>2517</v>
      </c>
      <c r="B86" s="1" t="s">
        <v>77</v>
      </c>
      <c r="C86" s="6" t="s">
        <v>2518</v>
      </c>
      <c r="D86" s="9" t="s">
        <v>2519</v>
      </c>
      <c r="E86" s="9" t="s">
        <v>955</v>
      </c>
      <c r="F86" s="9" t="s">
        <v>91</v>
      </c>
      <c r="G86" s="9" t="s">
        <v>443</v>
      </c>
      <c r="H86" s="9" t="s">
        <v>444</v>
      </c>
      <c r="J86" s="6" t="str">
        <f t="shared" si="17"/>
        <v>001011</v>
      </c>
      <c r="K86" s="1">
        <f t="shared" si="18"/>
        <v>0</v>
      </c>
      <c r="L86" s="6" t="str">
        <f t="shared" si="19"/>
        <v>00000</v>
      </c>
      <c r="M86" s="1">
        <f t="shared" si="20"/>
        <v>19</v>
      </c>
      <c r="N86" s="6" t="str">
        <f t="shared" si="21"/>
        <v>00</v>
      </c>
      <c r="O86" s="1">
        <f t="shared" si="22"/>
        <v>6</v>
      </c>
      <c r="P86" s="1">
        <f>IF(HEX2DEC(LEFT(E86,4))&gt;=32768,HEX2DEC(LEFT(E86,4))-65536,HEX2DEC(LEFT(E86,4)))/Codes!$N$2</f>
        <v>8</v>
      </c>
      <c r="Q86" s="1">
        <f>IF(HEX2DEC(RIGHT(E86,4))&gt;=32768,HEX2DEC(RIGHT(E86,4))-65536,HEX2DEC(RIGHT(E86,4)))/Codes!$N$2</f>
        <v>0</v>
      </c>
      <c r="R86" s="1">
        <f>IF(HEX2DEC(LEFT(F86,4))&gt;=32768,HEX2DEC(LEFT(F86,4))-65536,HEX2DEC(LEFT(F86,4)))/Codes!$N$2</f>
        <v>0</v>
      </c>
      <c r="S86" s="1">
        <f>IF(HEX2DEC(RIGHT(F86,4))&gt;=32768,HEX2DEC(RIGHT(F86,4))-65536,HEX2DEC(RIGHT(F86,4)))/Codes!$N$2</f>
        <v>0</v>
      </c>
      <c r="T86" s="18">
        <f t="shared" si="23"/>
        <v>361</v>
      </c>
      <c r="U86" s="1">
        <f t="shared" si="24"/>
        <v>50</v>
      </c>
      <c r="V86" s="1">
        <f t="shared" si="25"/>
        <v>0</v>
      </c>
      <c r="W86" s="1" t="str">
        <f t="shared" si="26"/>
        <v>100</v>
      </c>
      <c r="X86" s="1">
        <f t="shared" si="27"/>
        <v>2</v>
      </c>
      <c r="Y86" s="1">
        <f t="shared" si="28"/>
        <v>80</v>
      </c>
      <c r="Z86" s="1" t="str">
        <f>VLOOKUP(BIN2DEC(MID(HEX2BIN(MID(H86,3,2),8),2,5)),Codes!$E$1:$F$18,2)</f>
        <v>Normal</v>
      </c>
      <c r="AA86" s="6" t="str">
        <f t="shared" si="29"/>
        <v>0</v>
      </c>
      <c r="AB86" s="1">
        <f t="shared" si="30"/>
        <v>1</v>
      </c>
      <c r="AC86" s="1" t="str">
        <f>VLOOKUP(BIN2DEC(RIGHT(HEX2BIN(MID(H86,6,1),4),1)&amp;LEFT(HEX2BIN(MID(H86,7,1),4),1)),Codes!$K$1:$L$5,2)</f>
        <v>M</v>
      </c>
      <c r="AD86" s="1" t="str">
        <f>VLOOKUP(BIN2DEC(RIGHT(HEX2BIN(MID(H86,7,1),4),3)&amp;LEFT(HEX2BIN(MID(H86,8,1),4),2)),Codes!$H$2:$I$33,2)</f>
        <v>Kick</v>
      </c>
      <c r="AE86" s="1" t="str">
        <f t="shared" si="31"/>
        <v>1</v>
      </c>
      <c r="AF86" s="1" t="str">
        <f t="shared" si="32"/>
        <v>1</v>
      </c>
      <c r="AH86" s="6">
        <f t="shared" si="33"/>
        <v>34</v>
      </c>
    </row>
    <row r="87" spans="1:34">
      <c r="A87" s="3" t="s">
        <v>2520</v>
      </c>
      <c r="B87" s="1" t="s">
        <v>77</v>
      </c>
      <c r="C87" s="6" t="s">
        <v>2518</v>
      </c>
      <c r="D87" s="9" t="s">
        <v>2521</v>
      </c>
      <c r="E87" s="9" t="s">
        <v>955</v>
      </c>
      <c r="F87" s="9" t="s">
        <v>91</v>
      </c>
      <c r="G87" s="9" t="s">
        <v>443</v>
      </c>
      <c r="H87" s="9" t="s">
        <v>444</v>
      </c>
      <c r="J87" s="6" t="str">
        <f t="shared" si="17"/>
        <v>001011</v>
      </c>
      <c r="K87" s="1">
        <f t="shared" si="18"/>
        <v>1</v>
      </c>
      <c r="L87" s="6" t="str">
        <f t="shared" si="19"/>
        <v>00000</v>
      </c>
      <c r="M87" s="1">
        <f t="shared" si="20"/>
        <v>10</v>
      </c>
      <c r="N87" s="6" t="str">
        <f t="shared" si="21"/>
        <v>00</v>
      </c>
      <c r="O87" s="1">
        <f t="shared" si="22"/>
        <v>6</v>
      </c>
      <c r="P87" s="1">
        <f>IF(HEX2DEC(LEFT(E87,4))&gt;=32768,HEX2DEC(LEFT(E87,4))-65536,HEX2DEC(LEFT(E87,4)))/Codes!$N$2</f>
        <v>8</v>
      </c>
      <c r="Q87" s="1">
        <f>IF(HEX2DEC(RIGHT(E87,4))&gt;=32768,HEX2DEC(RIGHT(E87,4))-65536,HEX2DEC(RIGHT(E87,4)))/Codes!$N$2</f>
        <v>0</v>
      </c>
      <c r="R87" s="1">
        <f>IF(HEX2DEC(LEFT(F87,4))&gt;=32768,HEX2DEC(LEFT(F87,4))-65536,HEX2DEC(LEFT(F87,4)))/Codes!$N$2</f>
        <v>0</v>
      </c>
      <c r="S87" s="1">
        <f>IF(HEX2DEC(RIGHT(F87,4))&gt;=32768,HEX2DEC(RIGHT(F87,4))-65536,HEX2DEC(RIGHT(F87,4)))/Codes!$N$2</f>
        <v>0</v>
      </c>
      <c r="T87" s="18">
        <f t="shared" si="23"/>
        <v>361</v>
      </c>
      <c r="U87" s="1">
        <f t="shared" si="24"/>
        <v>50</v>
      </c>
      <c r="V87" s="1">
        <f t="shared" si="25"/>
        <v>0</v>
      </c>
      <c r="W87" s="1" t="str">
        <f t="shared" si="26"/>
        <v>100</v>
      </c>
      <c r="X87" s="1">
        <f t="shared" si="27"/>
        <v>2</v>
      </c>
      <c r="Y87" s="1">
        <f t="shared" si="28"/>
        <v>80</v>
      </c>
      <c r="Z87" s="1" t="str">
        <f>VLOOKUP(BIN2DEC(MID(HEX2BIN(MID(H87,3,2),8),2,5)),Codes!$E$1:$F$18,2)</f>
        <v>Normal</v>
      </c>
      <c r="AA87" s="6" t="str">
        <f t="shared" si="29"/>
        <v>0</v>
      </c>
      <c r="AB87" s="1">
        <f t="shared" si="30"/>
        <v>1</v>
      </c>
      <c r="AC87" s="1" t="str">
        <f>VLOOKUP(BIN2DEC(RIGHT(HEX2BIN(MID(H87,6,1),4),1)&amp;LEFT(HEX2BIN(MID(H87,7,1),4),1)),Codes!$K$1:$L$5,2)</f>
        <v>M</v>
      </c>
      <c r="AD87" s="1" t="str">
        <f>VLOOKUP(BIN2DEC(RIGHT(HEX2BIN(MID(H87,7,1),4),3)&amp;LEFT(HEX2BIN(MID(H87,8,1),4),2)),Codes!$H$2:$I$33,2)</f>
        <v>Kick</v>
      </c>
      <c r="AE87" s="1" t="str">
        <f t="shared" si="31"/>
        <v>1</v>
      </c>
      <c r="AF87" s="1" t="str">
        <f t="shared" si="32"/>
        <v>1</v>
      </c>
      <c r="AH87" s="6">
        <f t="shared" si="33"/>
        <v>34</v>
      </c>
    </row>
    <row r="88" spans="1:34">
      <c r="A88" s="3" t="s">
        <v>2522</v>
      </c>
      <c r="B88" s="1" t="s">
        <v>77</v>
      </c>
      <c r="C88" s="6" t="s">
        <v>2518</v>
      </c>
      <c r="D88" s="9" t="s">
        <v>447</v>
      </c>
      <c r="E88" s="9" t="s">
        <v>955</v>
      </c>
      <c r="F88" s="9" t="s">
        <v>91</v>
      </c>
      <c r="G88" s="9" t="s">
        <v>443</v>
      </c>
      <c r="H88" s="9" t="s">
        <v>444</v>
      </c>
      <c r="J88" s="6" t="str">
        <f t="shared" si="17"/>
        <v>001011</v>
      </c>
      <c r="K88" s="1">
        <f t="shared" si="18"/>
        <v>2</v>
      </c>
      <c r="L88" s="6" t="str">
        <f t="shared" si="19"/>
        <v>00000</v>
      </c>
      <c r="M88" s="1">
        <f t="shared" si="20"/>
        <v>16</v>
      </c>
      <c r="N88" s="6" t="str">
        <f t="shared" si="21"/>
        <v>00</v>
      </c>
      <c r="O88" s="1">
        <f t="shared" si="22"/>
        <v>6</v>
      </c>
      <c r="P88" s="1">
        <f>IF(HEX2DEC(LEFT(E88,4))&gt;=32768,HEX2DEC(LEFT(E88,4))-65536,HEX2DEC(LEFT(E88,4)))/Codes!$N$2</f>
        <v>8</v>
      </c>
      <c r="Q88" s="1">
        <f>IF(HEX2DEC(RIGHT(E88,4))&gt;=32768,HEX2DEC(RIGHT(E88,4))-65536,HEX2DEC(RIGHT(E88,4)))/Codes!$N$2</f>
        <v>0</v>
      </c>
      <c r="R88" s="1">
        <f>IF(HEX2DEC(LEFT(F88,4))&gt;=32768,HEX2DEC(LEFT(F88,4))-65536,HEX2DEC(LEFT(F88,4)))/Codes!$N$2</f>
        <v>0</v>
      </c>
      <c r="S88" s="1">
        <f>IF(HEX2DEC(RIGHT(F88,4))&gt;=32768,HEX2DEC(RIGHT(F88,4))-65536,HEX2DEC(RIGHT(F88,4)))/Codes!$N$2</f>
        <v>0</v>
      </c>
      <c r="T88" s="18">
        <f t="shared" si="23"/>
        <v>361</v>
      </c>
      <c r="U88" s="1">
        <f t="shared" si="24"/>
        <v>50</v>
      </c>
      <c r="V88" s="1">
        <f t="shared" si="25"/>
        <v>0</v>
      </c>
      <c r="W88" s="1" t="str">
        <f t="shared" si="26"/>
        <v>100</v>
      </c>
      <c r="X88" s="1">
        <f t="shared" si="27"/>
        <v>2</v>
      </c>
      <c r="Y88" s="1">
        <f t="shared" si="28"/>
        <v>80</v>
      </c>
      <c r="Z88" s="1" t="str">
        <f>VLOOKUP(BIN2DEC(MID(HEX2BIN(MID(H88,3,2),8),2,5)),Codes!$E$1:$F$18,2)</f>
        <v>Normal</v>
      </c>
      <c r="AA88" s="6" t="str">
        <f t="shared" si="29"/>
        <v>0</v>
      </c>
      <c r="AB88" s="1">
        <f t="shared" si="30"/>
        <v>1</v>
      </c>
      <c r="AC88" s="1" t="str">
        <f>VLOOKUP(BIN2DEC(RIGHT(HEX2BIN(MID(H88,6,1),4),1)&amp;LEFT(HEX2BIN(MID(H88,7,1),4),1)),Codes!$K$1:$L$5,2)</f>
        <v>M</v>
      </c>
      <c r="AD88" s="1" t="str">
        <f>VLOOKUP(BIN2DEC(RIGHT(HEX2BIN(MID(H88,7,1),4),3)&amp;LEFT(HEX2BIN(MID(H88,8,1),4),2)),Codes!$H$2:$I$33,2)</f>
        <v>Kick</v>
      </c>
      <c r="AE88" s="1" t="str">
        <f t="shared" si="31"/>
        <v>1</v>
      </c>
      <c r="AF88" s="1" t="str">
        <f t="shared" si="32"/>
        <v>1</v>
      </c>
      <c r="AH88" s="6">
        <f t="shared" si="33"/>
        <v>34</v>
      </c>
    </row>
    <row r="89" spans="1:34">
      <c r="A89" s="3" t="s">
        <v>2523</v>
      </c>
      <c r="B89" s="1" t="s">
        <v>77</v>
      </c>
      <c r="C89" s="6" t="s">
        <v>2518</v>
      </c>
      <c r="D89" s="9" t="s">
        <v>2524</v>
      </c>
      <c r="E89" s="9" t="s">
        <v>955</v>
      </c>
      <c r="F89" s="9" t="s">
        <v>91</v>
      </c>
      <c r="G89" s="9" t="s">
        <v>443</v>
      </c>
      <c r="H89" s="9" t="s">
        <v>444</v>
      </c>
      <c r="J89" s="6" t="str">
        <f t="shared" si="17"/>
        <v>001011</v>
      </c>
      <c r="K89" s="1">
        <f t="shared" si="18"/>
        <v>3</v>
      </c>
      <c r="L89" s="6" t="str">
        <f t="shared" si="19"/>
        <v>00000</v>
      </c>
      <c r="M89" s="1">
        <f t="shared" si="20"/>
        <v>7</v>
      </c>
      <c r="N89" s="6" t="str">
        <f t="shared" si="21"/>
        <v>00</v>
      </c>
      <c r="O89" s="1">
        <f t="shared" si="22"/>
        <v>6</v>
      </c>
      <c r="P89" s="1">
        <f>IF(HEX2DEC(LEFT(E89,4))&gt;=32768,HEX2DEC(LEFT(E89,4))-65536,HEX2DEC(LEFT(E89,4)))/Codes!$N$2</f>
        <v>8</v>
      </c>
      <c r="Q89" s="1">
        <f>IF(HEX2DEC(RIGHT(E89,4))&gt;=32768,HEX2DEC(RIGHT(E89,4))-65536,HEX2DEC(RIGHT(E89,4)))/Codes!$N$2</f>
        <v>0</v>
      </c>
      <c r="R89" s="1">
        <f>IF(HEX2DEC(LEFT(F89,4))&gt;=32768,HEX2DEC(LEFT(F89,4))-65536,HEX2DEC(LEFT(F89,4)))/Codes!$N$2</f>
        <v>0</v>
      </c>
      <c r="S89" s="1">
        <f>IF(HEX2DEC(RIGHT(F89,4))&gt;=32768,HEX2DEC(RIGHT(F89,4))-65536,HEX2DEC(RIGHT(F89,4)))/Codes!$N$2</f>
        <v>0</v>
      </c>
      <c r="T89" s="18">
        <f t="shared" si="23"/>
        <v>361</v>
      </c>
      <c r="U89" s="1">
        <f t="shared" si="24"/>
        <v>50</v>
      </c>
      <c r="V89" s="1">
        <f t="shared" si="25"/>
        <v>0</v>
      </c>
      <c r="W89" s="1" t="str">
        <f t="shared" si="26"/>
        <v>100</v>
      </c>
      <c r="X89" s="1">
        <f t="shared" si="27"/>
        <v>2</v>
      </c>
      <c r="Y89" s="1">
        <f t="shared" si="28"/>
        <v>80</v>
      </c>
      <c r="Z89" s="1" t="str">
        <f>VLOOKUP(BIN2DEC(MID(HEX2BIN(MID(H89,3,2),8),2,5)),Codes!$E$1:$F$18,2)</f>
        <v>Normal</v>
      </c>
      <c r="AA89" s="6" t="str">
        <f t="shared" si="29"/>
        <v>0</v>
      </c>
      <c r="AB89" s="1">
        <f t="shared" si="30"/>
        <v>1</v>
      </c>
      <c r="AC89" s="1" t="str">
        <f>VLOOKUP(BIN2DEC(RIGHT(HEX2BIN(MID(H89,6,1),4),1)&amp;LEFT(HEX2BIN(MID(H89,7,1),4),1)),Codes!$K$1:$L$5,2)</f>
        <v>M</v>
      </c>
      <c r="AD89" s="1" t="str">
        <f>VLOOKUP(BIN2DEC(RIGHT(HEX2BIN(MID(H89,7,1),4),3)&amp;LEFT(HEX2BIN(MID(H89,8,1),4),2)),Codes!$H$2:$I$33,2)</f>
        <v>Kick</v>
      </c>
      <c r="AE89" s="1" t="str">
        <f t="shared" si="31"/>
        <v>1</v>
      </c>
      <c r="AF89" s="1" t="str">
        <f t="shared" si="32"/>
        <v>1</v>
      </c>
      <c r="AH89" s="6">
        <f t="shared" si="33"/>
        <v>34</v>
      </c>
    </row>
    <row r="90" spans="1:34">
      <c r="A90" s="3" t="s">
        <v>2525</v>
      </c>
      <c r="B90" s="1" t="s">
        <v>77</v>
      </c>
      <c r="C90" s="6" t="s">
        <v>1790</v>
      </c>
      <c r="D90" s="9" t="s">
        <v>2435</v>
      </c>
      <c r="E90" s="9" t="s">
        <v>448</v>
      </c>
      <c r="F90" s="9" t="s">
        <v>91</v>
      </c>
      <c r="G90" s="9" t="s">
        <v>468</v>
      </c>
      <c r="H90" s="9" t="s">
        <v>473</v>
      </c>
      <c r="J90" s="6" t="str">
        <f t="shared" si="17"/>
        <v>001011</v>
      </c>
      <c r="K90" s="1">
        <f t="shared" si="18"/>
        <v>0</v>
      </c>
      <c r="L90" s="6" t="str">
        <f t="shared" si="19"/>
        <v>00000</v>
      </c>
      <c r="M90" s="1">
        <f t="shared" si="20"/>
        <v>65</v>
      </c>
      <c r="N90" s="6" t="str">
        <f t="shared" si="21"/>
        <v>00</v>
      </c>
      <c r="O90" s="1">
        <f t="shared" si="22"/>
        <v>10</v>
      </c>
      <c r="P90" s="1">
        <f>IF(HEX2DEC(LEFT(E90,4))&gt;=32768,HEX2DEC(LEFT(E90,4))-65536,HEX2DEC(LEFT(E90,4)))/Codes!$N$2</f>
        <v>6.4</v>
      </c>
      <c r="Q90" s="1">
        <f>IF(HEX2DEC(RIGHT(E90,4))&gt;=32768,HEX2DEC(RIGHT(E90,4))-65536,HEX2DEC(RIGHT(E90,4)))/Codes!$N$2</f>
        <v>0</v>
      </c>
      <c r="R90" s="1">
        <f>IF(HEX2DEC(LEFT(F90,4))&gt;=32768,HEX2DEC(LEFT(F90,4))-65536,HEX2DEC(LEFT(F90,4)))/Codes!$N$2</f>
        <v>0</v>
      </c>
      <c r="S90" s="1">
        <f>IF(HEX2DEC(RIGHT(F90,4))&gt;=32768,HEX2DEC(RIGHT(F90,4))-65536,HEX2DEC(RIGHT(F90,4)))/Codes!$N$2</f>
        <v>0</v>
      </c>
      <c r="T90" s="18">
        <f t="shared" si="23"/>
        <v>361</v>
      </c>
      <c r="U90" s="1">
        <f t="shared" si="24"/>
        <v>100</v>
      </c>
      <c r="V90" s="1">
        <f t="shared" si="25"/>
        <v>98</v>
      </c>
      <c r="W90" s="1" t="str">
        <f t="shared" si="26"/>
        <v>100</v>
      </c>
      <c r="X90" s="1">
        <f t="shared" si="27"/>
        <v>2</v>
      </c>
      <c r="Y90" s="1">
        <f t="shared" si="28"/>
        <v>0</v>
      </c>
      <c r="Z90" s="1" t="str">
        <f>VLOOKUP(BIN2DEC(MID(HEX2BIN(MID(H90,3,2),8),2,5)),Codes!$E$1:$F$18,2)</f>
        <v>Normal</v>
      </c>
      <c r="AA90" s="6" t="str">
        <f t="shared" si="29"/>
        <v>0</v>
      </c>
      <c r="AB90" s="1">
        <f t="shared" si="30"/>
        <v>1</v>
      </c>
      <c r="AC90" s="1" t="str">
        <f>VLOOKUP(BIN2DEC(RIGHT(HEX2BIN(MID(H90,6,1),4),1)&amp;LEFT(HEX2BIN(MID(H90,7,1),4),1)),Codes!$K$1:$L$5,2)</f>
        <v>M</v>
      </c>
      <c r="AD90" s="1" t="str">
        <f>VLOOKUP(BIN2DEC(RIGHT(HEX2BIN(MID(H90,7,1),4),3)&amp;LEFT(HEX2BIN(MID(H90,8,1),4),2)),Codes!$H$2:$I$33,2)</f>
        <v>Kick</v>
      </c>
      <c r="AE90" s="1" t="str">
        <f t="shared" si="31"/>
        <v>1</v>
      </c>
      <c r="AF90" s="1" t="str">
        <f t="shared" si="32"/>
        <v>1</v>
      </c>
      <c r="AH90" s="6">
        <f t="shared" si="33"/>
        <v>34</v>
      </c>
    </row>
    <row r="91" spans="1:34">
      <c r="A91" s="3" t="s">
        <v>2526</v>
      </c>
      <c r="B91" s="1" t="s">
        <v>77</v>
      </c>
      <c r="C91" s="6" t="s">
        <v>1790</v>
      </c>
      <c r="D91" s="9" t="s">
        <v>2439</v>
      </c>
      <c r="E91" s="9" t="s">
        <v>955</v>
      </c>
      <c r="F91" s="9" t="s">
        <v>91</v>
      </c>
      <c r="G91" s="9" t="s">
        <v>468</v>
      </c>
      <c r="H91" s="9" t="s">
        <v>473</v>
      </c>
      <c r="J91" s="6" t="str">
        <f t="shared" si="17"/>
        <v>001011</v>
      </c>
      <c r="K91" s="1">
        <f t="shared" si="18"/>
        <v>1</v>
      </c>
      <c r="L91" s="6" t="str">
        <f t="shared" si="19"/>
        <v>00000</v>
      </c>
      <c r="M91" s="1">
        <f t="shared" si="20"/>
        <v>61</v>
      </c>
      <c r="N91" s="6" t="str">
        <f t="shared" si="21"/>
        <v>00</v>
      </c>
      <c r="O91" s="1">
        <f t="shared" si="22"/>
        <v>10</v>
      </c>
      <c r="P91" s="1">
        <f>IF(HEX2DEC(LEFT(E91,4))&gt;=32768,HEX2DEC(LEFT(E91,4))-65536,HEX2DEC(LEFT(E91,4)))/Codes!$N$2</f>
        <v>8</v>
      </c>
      <c r="Q91" s="1">
        <f>IF(HEX2DEC(RIGHT(E91,4))&gt;=32768,HEX2DEC(RIGHT(E91,4))-65536,HEX2DEC(RIGHT(E91,4)))/Codes!$N$2</f>
        <v>0</v>
      </c>
      <c r="R91" s="1">
        <f>IF(HEX2DEC(LEFT(F91,4))&gt;=32768,HEX2DEC(LEFT(F91,4))-65536,HEX2DEC(LEFT(F91,4)))/Codes!$N$2</f>
        <v>0</v>
      </c>
      <c r="S91" s="1">
        <f>IF(HEX2DEC(RIGHT(F91,4))&gt;=32768,HEX2DEC(RIGHT(F91,4))-65536,HEX2DEC(RIGHT(F91,4)))/Codes!$N$2</f>
        <v>0</v>
      </c>
      <c r="T91" s="18">
        <f t="shared" si="23"/>
        <v>361</v>
      </c>
      <c r="U91" s="1">
        <f t="shared" si="24"/>
        <v>100</v>
      </c>
      <c r="V91" s="1">
        <f t="shared" si="25"/>
        <v>98</v>
      </c>
      <c r="W91" s="1" t="str">
        <f t="shared" si="26"/>
        <v>100</v>
      </c>
      <c r="X91" s="1">
        <f t="shared" si="27"/>
        <v>2</v>
      </c>
      <c r="Y91" s="1">
        <f t="shared" si="28"/>
        <v>0</v>
      </c>
      <c r="Z91" s="1" t="str">
        <f>VLOOKUP(BIN2DEC(MID(HEX2BIN(MID(H91,3,2),8),2,5)),Codes!$E$1:$F$18,2)</f>
        <v>Normal</v>
      </c>
      <c r="AA91" s="6" t="str">
        <f t="shared" si="29"/>
        <v>0</v>
      </c>
      <c r="AB91" s="1">
        <f t="shared" si="30"/>
        <v>1</v>
      </c>
      <c r="AC91" s="1" t="str">
        <f>VLOOKUP(BIN2DEC(RIGHT(HEX2BIN(MID(H91,6,1),4),1)&amp;LEFT(HEX2BIN(MID(H91,7,1),4),1)),Codes!$K$1:$L$5,2)</f>
        <v>M</v>
      </c>
      <c r="AD91" s="1" t="str">
        <f>VLOOKUP(BIN2DEC(RIGHT(HEX2BIN(MID(H91,7,1),4),3)&amp;LEFT(HEX2BIN(MID(H91,8,1),4),2)),Codes!$H$2:$I$33,2)</f>
        <v>Kick</v>
      </c>
      <c r="AE91" s="1" t="str">
        <f t="shared" si="31"/>
        <v>1</v>
      </c>
      <c r="AF91" s="1" t="str">
        <f t="shared" si="32"/>
        <v>1</v>
      </c>
      <c r="AH91" s="6">
        <f t="shared" si="33"/>
        <v>34</v>
      </c>
    </row>
    <row r="92" spans="1:34">
      <c r="A92" s="3" t="s">
        <v>2527</v>
      </c>
      <c r="B92" s="1" t="s">
        <v>77</v>
      </c>
      <c r="C92" s="6" t="s">
        <v>1787</v>
      </c>
      <c r="D92" s="9" t="s">
        <v>2528</v>
      </c>
      <c r="E92" s="9" t="s">
        <v>2327</v>
      </c>
      <c r="F92" s="9" t="s">
        <v>2328</v>
      </c>
      <c r="G92" s="9" t="s">
        <v>468</v>
      </c>
      <c r="H92" s="9" t="s">
        <v>473</v>
      </c>
      <c r="J92" s="6" t="str">
        <f t="shared" si="17"/>
        <v>001011</v>
      </c>
      <c r="K92" s="1">
        <f t="shared" si="18"/>
        <v>0</v>
      </c>
      <c r="L92" s="6" t="str">
        <f t="shared" si="19"/>
        <v>00000</v>
      </c>
      <c r="M92" s="1">
        <f t="shared" si="20"/>
        <v>30</v>
      </c>
      <c r="N92" s="6" t="str">
        <f t="shared" si="21"/>
        <v>00</v>
      </c>
      <c r="O92" s="1">
        <f t="shared" si="22"/>
        <v>8</v>
      </c>
      <c r="P92" s="1">
        <f>IF(HEX2DEC(LEFT(E92,4))&gt;=32768,HEX2DEC(LEFT(E92,4))-65536,HEX2DEC(LEFT(E92,4)))/Codes!$N$2</f>
        <v>16</v>
      </c>
      <c r="Q92" s="1">
        <f>IF(HEX2DEC(RIGHT(E92,4))&gt;=32768,HEX2DEC(RIGHT(E92,4))-65536,HEX2DEC(RIGHT(E92,4)))/Codes!$N$2</f>
        <v>0</v>
      </c>
      <c r="R92" s="1">
        <f>IF(HEX2DEC(LEFT(F92,4))&gt;=32768,HEX2DEC(LEFT(F92,4))-65536,HEX2DEC(LEFT(F92,4)))/Codes!$N$2</f>
        <v>4</v>
      </c>
      <c r="S92" s="1">
        <f>IF(HEX2DEC(RIGHT(F92,4))&gt;=32768,HEX2DEC(RIGHT(F92,4))-65536,HEX2DEC(RIGHT(F92,4)))/Codes!$N$2</f>
        <v>-2</v>
      </c>
      <c r="T92" s="18">
        <f t="shared" si="23"/>
        <v>361</v>
      </c>
      <c r="U92" s="1">
        <f t="shared" si="24"/>
        <v>100</v>
      </c>
      <c r="V92" s="1">
        <f t="shared" si="25"/>
        <v>98</v>
      </c>
      <c r="W92" s="1" t="str">
        <f t="shared" si="26"/>
        <v>100</v>
      </c>
      <c r="X92" s="1">
        <f t="shared" si="27"/>
        <v>2</v>
      </c>
      <c r="Y92" s="1">
        <f t="shared" si="28"/>
        <v>0</v>
      </c>
      <c r="Z92" s="1" t="str">
        <f>VLOOKUP(BIN2DEC(MID(HEX2BIN(MID(H92,3,2),8),2,5)),Codes!$E$1:$F$18,2)</f>
        <v>Normal</v>
      </c>
      <c r="AA92" s="6" t="str">
        <f t="shared" si="29"/>
        <v>0</v>
      </c>
      <c r="AB92" s="1">
        <f t="shared" si="30"/>
        <v>1</v>
      </c>
      <c r="AC92" s="1" t="str">
        <f>VLOOKUP(BIN2DEC(RIGHT(HEX2BIN(MID(H92,6,1),4),1)&amp;LEFT(HEX2BIN(MID(H92,7,1),4),1)),Codes!$K$1:$L$5,2)</f>
        <v>M</v>
      </c>
      <c r="AD92" s="1" t="str">
        <f>VLOOKUP(BIN2DEC(RIGHT(HEX2BIN(MID(H92,7,1),4),3)&amp;LEFT(HEX2BIN(MID(H92,8,1),4),2)),Codes!$H$2:$I$33,2)</f>
        <v>Kick</v>
      </c>
      <c r="AE92" s="1" t="str">
        <f t="shared" si="31"/>
        <v>1</v>
      </c>
      <c r="AF92" s="1" t="str">
        <f t="shared" si="32"/>
        <v>1</v>
      </c>
      <c r="AH92" s="6">
        <f t="shared" si="33"/>
        <v>34</v>
      </c>
    </row>
    <row r="93" spans="1:34">
      <c r="A93" s="3" t="s">
        <v>2529</v>
      </c>
      <c r="B93" s="1" t="s">
        <v>77</v>
      </c>
      <c r="C93" s="6" t="s">
        <v>1787</v>
      </c>
      <c r="D93" s="9" t="s">
        <v>282</v>
      </c>
      <c r="E93" s="9" t="s">
        <v>2346</v>
      </c>
      <c r="F93" s="9" t="s">
        <v>2347</v>
      </c>
      <c r="G93" s="9" t="s">
        <v>468</v>
      </c>
      <c r="H93" s="9" t="s">
        <v>473</v>
      </c>
      <c r="J93" s="6" t="str">
        <f t="shared" si="17"/>
        <v>001011</v>
      </c>
      <c r="K93" s="1">
        <f t="shared" si="18"/>
        <v>1</v>
      </c>
      <c r="L93" s="6" t="str">
        <f t="shared" si="19"/>
        <v>00000</v>
      </c>
      <c r="M93" s="1">
        <f t="shared" si="20"/>
        <v>4</v>
      </c>
      <c r="N93" s="6" t="str">
        <f t="shared" si="21"/>
        <v>00</v>
      </c>
      <c r="O93" s="1">
        <f t="shared" si="22"/>
        <v>8</v>
      </c>
      <c r="P93" s="1">
        <f>IF(HEX2DEC(LEFT(E93,4))&gt;=32768,HEX2DEC(LEFT(E93,4))-65536,HEX2DEC(LEFT(E93,4)))/Codes!$N$2</f>
        <v>14</v>
      </c>
      <c r="Q93" s="1">
        <f>IF(HEX2DEC(RIGHT(E93,4))&gt;=32768,HEX2DEC(RIGHT(E93,4))-65536,HEX2DEC(RIGHT(E93,4)))/Codes!$N$2</f>
        <v>0</v>
      </c>
      <c r="R93" s="1">
        <f>IF(HEX2DEC(LEFT(F93,4))&gt;=32768,HEX2DEC(LEFT(F93,4))-65536,HEX2DEC(LEFT(F93,4)))/Codes!$N$2</f>
        <v>-4</v>
      </c>
      <c r="S93" s="1">
        <f>IF(HEX2DEC(RIGHT(F93,4))&gt;=32768,HEX2DEC(RIGHT(F93,4))-65536,HEX2DEC(RIGHT(F93,4)))/Codes!$N$2</f>
        <v>-4</v>
      </c>
      <c r="T93" s="18">
        <f t="shared" si="23"/>
        <v>361</v>
      </c>
      <c r="U93" s="1">
        <f t="shared" si="24"/>
        <v>100</v>
      </c>
      <c r="V93" s="1">
        <f t="shared" si="25"/>
        <v>98</v>
      </c>
      <c r="W93" s="1" t="str">
        <f t="shared" si="26"/>
        <v>100</v>
      </c>
      <c r="X93" s="1">
        <f t="shared" si="27"/>
        <v>2</v>
      </c>
      <c r="Y93" s="1">
        <f t="shared" si="28"/>
        <v>0</v>
      </c>
      <c r="Z93" s="1" t="str">
        <f>VLOOKUP(BIN2DEC(MID(HEX2BIN(MID(H93,3,2),8),2,5)),Codes!$E$1:$F$18,2)</f>
        <v>Normal</v>
      </c>
      <c r="AA93" s="6" t="str">
        <f t="shared" si="29"/>
        <v>0</v>
      </c>
      <c r="AB93" s="1">
        <f t="shared" si="30"/>
        <v>1</v>
      </c>
      <c r="AC93" s="1" t="str">
        <f>VLOOKUP(BIN2DEC(RIGHT(HEX2BIN(MID(H93,6,1),4),1)&amp;LEFT(HEX2BIN(MID(H93,7,1),4),1)),Codes!$K$1:$L$5,2)</f>
        <v>M</v>
      </c>
      <c r="AD93" s="1" t="str">
        <f>VLOOKUP(BIN2DEC(RIGHT(HEX2BIN(MID(H93,7,1),4),3)&amp;LEFT(HEX2BIN(MID(H93,8,1),4),2)),Codes!$H$2:$I$33,2)</f>
        <v>Kick</v>
      </c>
      <c r="AE93" s="1" t="str">
        <f t="shared" si="31"/>
        <v>1</v>
      </c>
      <c r="AF93" s="1" t="str">
        <f t="shared" si="32"/>
        <v>1</v>
      </c>
      <c r="AH93" s="6">
        <f t="shared" si="33"/>
        <v>34</v>
      </c>
    </row>
    <row r="94" spans="1:34">
      <c r="A94" s="3" t="s">
        <v>2530</v>
      </c>
      <c r="B94" s="1" t="s">
        <v>77</v>
      </c>
      <c r="C94" s="6" t="s">
        <v>1796</v>
      </c>
      <c r="D94" s="9" t="s">
        <v>479</v>
      </c>
      <c r="E94" s="9" t="s">
        <v>955</v>
      </c>
      <c r="F94" s="9" t="s">
        <v>2531</v>
      </c>
      <c r="G94" s="9" t="s">
        <v>481</v>
      </c>
      <c r="H94" s="9" t="s">
        <v>482</v>
      </c>
      <c r="J94" s="6" t="str">
        <f t="shared" si="17"/>
        <v>001011</v>
      </c>
      <c r="K94" s="1">
        <f t="shared" si="18"/>
        <v>0</v>
      </c>
      <c r="L94" s="6" t="str">
        <f t="shared" si="19"/>
        <v>00000</v>
      </c>
      <c r="M94" s="1">
        <f t="shared" si="20"/>
        <v>0</v>
      </c>
      <c r="N94" s="6" t="str">
        <f t="shared" si="21"/>
        <v>00</v>
      </c>
      <c r="O94" s="1">
        <f t="shared" si="22"/>
        <v>0</v>
      </c>
      <c r="P94" s="1">
        <f>IF(HEX2DEC(LEFT(E94,4))&gt;=32768,HEX2DEC(LEFT(E94,4))-65536,HEX2DEC(LEFT(E94,4)))/Codes!$N$2</f>
        <v>8</v>
      </c>
      <c r="Q94" s="1">
        <f>IF(HEX2DEC(RIGHT(E94,4))&gt;=32768,HEX2DEC(RIGHT(E94,4))-65536,HEX2DEC(RIGHT(E94,4)))/Codes!$N$2</f>
        <v>0</v>
      </c>
      <c r="R94" s="1">
        <f>IF(HEX2DEC(LEFT(F94,4))&gt;=32768,HEX2DEC(LEFT(F94,4))-65536,HEX2DEC(LEFT(F94,4)))/Codes!$N$2</f>
        <v>6</v>
      </c>
      <c r="S94" s="1">
        <f>IF(HEX2DEC(RIGHT(F94,4))&gt;=32768,HEX2DEC(RIGHT(F94,4))-65536,HEX2DEC(RIGHT(F94,4)))/Codes!$N$2</f>
        <v>23.2</v>
      </c>
      <c r="T94" s="18">
        <f t="shared" si="23"/>
        <v>361</v>
      </c>
      <c r="U94" s="1">
        <f t="shared" si="24"/>
        <v>100</v>
      </c>
      <c r="V94" s="1">
        <f t="shared" si="25"/>
        <v>0</v>
      </c>
      <c r="W94" s="1" t="str">
        <f t="shared" si="26"/>
        <v>100</v>
      </c>
      <c r="X94" s="1">
        <f t="shared" si="27"/>
        <v>2</v>
      </c>
      <c r="Y94" s="1">
        <f t="shared" si="28"/>
        <v>0</v>
      </c>
      <c r="Z94" s="1" t="str">
        <f>VLOOKUP(BIN2DEC(MID(HEX2BIN(MID(H94,3,2),8),2,5)),Codes!$E$1:$F$18,2)</f>
        <v>Grab</v>
      </c>
      <c r="AA94" s="6" t="str">
        <f t="shared" si="29"/>
        <v>0</v>
      </c>
      <c r="AB94" s="1">
        <f t="shared" si="30"/>
        <v>0</v>
      </c>
      <c r="AC94" s="1" t="str">
        <f>VLOOKUP(BIN2DEC(RIGHT(HEX2BIN(MID(H94,6,1),4),1)&amp;LEFT(HEX2BIN(MID(H94,7,1),4),1)),Codes!$K$1:$L$5,2)</f>
        <v>M</v>
      </c>
      <c r="AD94" s="1" t="str">
        <f>VLOOKUP(BIN2DEC(RIGHT(HEX2BIN(MID(H94,7,1),4),3)&amp;LEFT(HEX2BIN(MID(H94,8,1),4),2)),Codes!$H$2:$I$33,2)</f>
        <v>Kick</v>
      </c>
      <c r="AE94" s="1" t="str">
        <f t="shared" si="31"/>
        <v>1</v>
      </c>
      <c r="AF94" s="1" t="str">
        <f t="shared" si="32"/>
        <v>1</v>
      </c>
      <c r="AH94" s="6">
        <f t="shared" si="33"/>
        <v>34</v>
      </c>
    </row>
    <row r="95" spans="1:34">
      <c r="A95" s="3" t="s">
        <v>2532</v>
      </c>
      <c r="B95" s="1" t="s">
        <v>77</v>
      </c>
      <c r="C95" s="6" t="s">
        <v>1796</v>
      </c>
      <c r="D95" s="9" t="s">
        <v>484</v>
      </c>
      <c r="E95" s="9" t="s">
        <v>2332</v>
      </c>
      <c r="F95" s="9" t="s">
        <v>2533</v>
      </c>
      <c r="G95" s="9" t="s">
        <v>481</v>
      </c>
      <c r="H95" s="9" t="s">
        <v>482</v>
      </c>
      <c r="J95" s="6" t="str">
        <f t="shared" si="17"/>
        <v>001011</v>
      </c>
      <c r="K95" s="1">
        <f t="shared" si="18"/>
        <v>1</v>
      </c>
      <c r="L95" s="6" t="str">
        <f t="shared" si="19"/>
        <v>00000</v>
      </c>
      <c r="M95" s="1">
        <f t="shared" si="20"/>
        <v>0</v>
      </c>
      <c r="N95" s="6" t="str">
        <f t="shared" si="21"/>
        <v>00</v>
      </c>
      <c r="O95" s="1">
        <f t="shared" si="22"/>
        <v>0</v>
      </c>
      <c r="P95" s="1">
        <f>IF(HEX2DEC(LEFT(E95,4))&gt;=32768,HEX2DEC(LEFT(E95,4))-65536,HEX2DEC(LEFT(E95,4)))/Codes!$N$2</f>
        <v>12</v>
      </c>
      <c r="Q95" s="1">
        <f>IF(HEX2DEC(RIGHT(E95,4))&gt;=32768,HEX2DEC(RIGHT(E95,4))-65536,HEX2DEC(RIGHT(E95,4)))/Codes!$N$2</f>
        <v>0</v>
      </c>
      <c r="R95" s="1">
        <f>IF(HEX2DEC(LEFT(F95,4))&gt;=32768,HEX2DEC(LEFT(F95,4))-65536,HEX2DEC(LEFT(F95,4)))/Codes!$N$2</f>
        <v>10</v>
      </c>
      <c r="S95" s="1">
        <f>IF(HEX2DEC(RIGHT(F95,4))&gt;=32768,HEX2DEC(RIGHT(F95,4))-65536,HEX2DEC(RIGHT(F95,4)))/Codes!$N$2</f>
        <v>14.8</v>
      </c>
      <c r="T95" s="18">
        <f t="shared" si="23"/>
        <v>361</v>
      </c>
      <c r="U95" s="1">
        <f t="shared" si="24"/>
        <v>100</v>
      </c>
      <c r="V95" s="1">
        <f t="shared" si="25"/>
        <v>0</v>
      </c>
      <c r="W95" s="1" t="str">
        <f t="shared" si="26"/>
        <v>100</v>
      </c>
      <c r="X95" s="1">
        <f t="shared" si="27"/>
        <v>2</v>
      </c>
      <c r="Y95" s="1">
        <f t="shared" si="28"/>
        <v>0</v>
      </c>
      <c r="Z95" s="1" t="str">
        <f>VLOOKUP(BIN2DEC(MID(HEX2BIN(MID(H95,3,2),8),2,5)),Codes!$E$1:$F$18,2)</f>
        <v>Grab</v>
      </c>
      <c r="AA95" s="6" t="str">
        <f t="shared" si="29"/>
        <v>0</v>
      </c>
      <c r="AB95" s="1">
        <f t="shared" si="30"/>
        <v>0</v>
      </c>
      <c r="AC95" s="1" t="str">
        <f>VLOOKUP(BIN2DEC(RIGHT(HEX2BIN(MID(H95,6,1),4),1)&amp;LEFT(HEX2BIN(MID(H95,7,1),4),1)),Codes!$K$1:$L$5,2)</f>
        <v>M</v>
      </c>
      <c r="AD95" s="1" t="str">
        <f>VLOOKUP(BIN2DEC(RIGHT(HEX2BIN(MID(H95,7,1),4),3)&amp;LEFT(HEX2BIN(MID(H95,8,1),4),2)),Codes!$H$2:$I$33,2)</f>
        <v>Kick</v>
      </c>
      <c r="AE95" s="1" t="str">
        <f t="shared" si="31"/>
        <v>1</v>
      </c>
      <c r="AF95" s="1" t="str">
        <f t="shared" si="32"/>
        <v>1</v>
      </c>
      <c r="AH95" s="6">
        <f t="shared" si="33"/>
        <v>34</v>
      </c>
    </row>
    <row r="96" spans="1:34">
      <c r="A96" s="3" t="s">
        <v>2534</v>
      </c>
      <c r="B96" s="1" t="s">
        <v>77</v>
      </c>
      <c r="C96" s="6" t="s">
        <v>1796</v>
      </c>
      <c r="D96" s="9" t="s">
        <v>494</v>
      </c>
      <c r="E96" s="9" t="s">
        <v>212</v>
      </c>
      <c r="F96" s="9" t="s">
        <v>2535</v>
      </c>
      <c r="G96" s="9" t="s">
        <v>481</v>
      </c>
      <c r="H96" s="9" t="s">
        <v>482</v>
      </c>
      <c r="J96" s="6" t="str">
        <f t="shared" si="17"/>
        <v>001011</v>
      </c>
      <c r="K96" s="1">
        <f t="shared" si="18"/>
        <v>2</v>
      </c>
      <c r="L96" s="6" t="str">
        <f t="shared" si="19"/>
        <v>00000</v>
      </c>
      <c r="M96" s="1">
        <f t="shared" si="20"/>
        <v>0</v>
      </c>
      <c r="N96" s="6" t="str">
        <f t="shared" si="21"/>
        <v>00</v>
      </c>
      <c r="O96" s="1">
        <f t="shared" si="22"/>
        <v>0</v>
      </c>
      <c r="P96" s="1">
        <f>IF(HEX2DEC(LEFT(E96,4))&gt;=32768,HEX2DEC(LEFT(E96,4))-65536,HEX2DEC(LEFT(E96,4)))/Codes!$N$2</f>
        <v>2.8</v>
      </c>
      <c r="Q96" s="1">
        <f>IF(HEX2DEC(RIGHT(E96,4))&gt;=32768,HEX2DEC(RIGHT(E96,4))-65536,HEX2DEC(RIGHT(E96,4)))/Codes!$N$2</f>
        <v>0</v>
      </c>
      <c r="R96" s="1">
        <f>IF(HEX2DEC(LEFT(F96,4))&gt;=32768,HEX2DEC(LEFT(F96,4))-65536,HEX2DEC(LEFT(F96,4)))/Codes!$N$2</f>
        <v>10</v>
      </c>
      <c r="S96" s="1">
        <f>IF(HEX2DEC(RIGHT(F96,4))&gt;=32768,HEX2DEC(RIGHT(F96,4))-65536,HEX2DEC(RIGHT(F96,4)))/Codes!$N$2</f>
        <v>8</v>
      </c>
      <c r="T96" s="18">
        <f t="shared" si="23"/>
        <v>361</v>
      </c>
      <c r="U96" s="1">
        <f t="shared" si="24"/>
        <v>100</v>
      </c>
      <c r="V96" s="1">
        <f t="shared" si="25"/>
        <v>0</v>
      </c>
      <c r="W96" s="1" t="str">
        <f t="shared" si="26"/>
        <v>100</v>
      </c>
      <c r="X96" s="1">
        <f t="shared" si="27"/>
        <v>2</v>
      </c>
      <c r="Y96" s="1">
        <f t="shared" si="28"/>
        <v>0</v>
      </c>
      <c r="Z96" s="1" t="str">
        <f>VLOOKUP(BIN2DEC(MID(HEX2BIN(MID(H96,3,2),8),2,5)),Codes!$E$1:$F$18,2)</f>
        <v>Grab</v>
      </c>
      <c r="AA96" s="6" t="str">
        <f t="shared" si="29"/>
        <v>0</v>
      </c>
      <c r="AB96" s="1">
        <f t="shared" si="30"/>
        <v>0</v>
      </c>
      <c r="AC96" s="1" t="str">
        <f>VLOOKUP(BIN2DEC(RIGHT(HEX2BIN(MID(H96,6,1),4),1)&amp;LEFT(HEX2BIN(MID(H96,7,1),4),1)),Codes!$K$1:$L$5,2)</f>
        <v>M</v>
      </c>
      <c r="AD96" s="1" t="str">
        <f>VLOOKUP(BIN2DEC(RIGHT(HEX2BIN(MID(H96,7,1),4),3)&amp;LEFT(HEX2BIN(MID(H96,8,1),4),2)),Codes!$H$2:$I$33,2)</f>
        <v>Kick</v>
      </c>
      <c r="AE96" s="1" t="str">
        <f t="shared" si="31"/>
        <v>1</v>
      </c>
      <c r="AF96" s="1" t="str">
        <f t="shared" si="32"/>
        <v>1</v>
      </c>
      <c r="AH96" s="6">
        <f t="shared" si="33"/>
        <v>34</v>
      </c>
    </row>
    <row r="97" spans="1:34">
      <c r="A97" s="3" t="s">
        <v>2537</v>
      </c>
      <c r="B97" s="1" t="s">
        <v>77</v>
      </c>
      <c r="C97" s="6" t="s">
        <v>1797</v>
      </c>
      <c r="D97" s="9" t="s">
        <v>479</v>
      </c>
      <c r="E97" s="9" t="s">
        <v>2332</v>
      </c>
      <c r="F97" s="9" t="s">
        <v>2538</v>
      </c>
      <c r="G97" s="9" t="s">
        <v>481</v>
      </c>
      <c r="H97" s="9" t="s">
        <v>482</v>
      </c>
      <c r="J97" s="6" t="str">
        <f t="shared" si="17"/>
        <v>001011</v>
      </c>
      <c r="K97" s="1">
        <f t="shared" si="18"/>
        <v>0</v>
      </c>
      <c r="L97" s="6" t="str">
        <f t="shared" si="19"/>
        <v>00000</v>
      </c>
      <c r="M97" s="1">
        <f t="shared" si="20"/>
        <v>0</v>
      </c>
      <c r="N97" s="6" t="str">
        <f t="shared" si="21"/>
        <v>00</v>
      </c>
      <c r="O97" s="1">
        <f t="shared" si="22"/>
        <v>0</v>
      </c>
      <c r="P97" s="1">
        <f>IF(HEX2DEC(LEFT(E97,4))&gt;=32768,HEX2DEC(LEFT(E97,4))-65536,HEX2DEC(LEFT(E97,4)))/Codes!$N$2</f>
        <v>12</v>
      </c>
      <c r="Q97" s="1">
        <f>IF(HEX2DEC(RIGHT(E97,4))&gt;=32768,HEX2DEC(RIGHT(E97,4))-65536,HEX2DEC(RIGHT(E97,4)))/Codes!$N$2</f>
        <v>0</v>
      </c>
      <c r="R97" s="1">
        <f>IF(HEX2DEC(LEFT(F97,4))&gt;=32768,HEX2DEC(LEFT(F97,4))-65536,HEX2DEC(LEFT(F97,4)))/Codes!$N$2</f>
        <v>8</v>
      </c>
      <c r="S97" s="1">
        <f>IF(HEX2DEC(RIGHT(F97,4))&gt;=32768,HEX2DEC(RIGHT(F97,4))-65536,HEX2DEC(RIGHT(F97,4)))/Codes!$N$2</f>
        <v>33.6</v>
      </c>
      <c r="T97" s="18">
        <f t="shared" si="23"/>
        <v>361</v>
      </c>
      <c r="U97" s="1">
        <f t="shared" si="24"/>
        <v>100</v>
      </c>
      <c r="V97" s="1">
        <f t="shared" si="25"/>
        <v>0</v>
      </c>
      <c r="W97" s="1" t="str">
        <f t="shared" si="26"/>
        <v>100</v>
      </c>
      <c r="X97" s="1">
        <f t="shared" si="27"/>
        <v>2</v>
      </c>
      <c r="Y97" s="1">
        <f t="shared" si="28"/>
        <v>0</v>
      </c>
      <c r="Z97" s="1" t="str">
        <f>VLOOKUP(BIN2DEC(MID(HEX2BIN(MID(H97,3,2),8),2,5)),Codes!$E$1:$F$18,2)</f>
        <v>Grab</v>
      </c>
      <c r="AA97" s="6" t="str">
        <f t="shared" si="29"/>
        <v>0</v>
      </c>
      <c r="AB97" s="1">
        <f t="shared" si="30"/>
        <v>0</v>
      </c>
      <c r="AC97" s="1" t="str">
        <f>VLOOKUP(BIN2DEC(RIGHT(HEX2BIN(MID(H97,6,1),4),1)&amp;LEFT(HEX2BIN(MID(H97,7,1),4),1)),Codes!$K$1:$L$5,2)</f>
        <v>M</v>
      </c>
      <c r="AD97" s="1" t="str">
        <f>VLOOKUP(BIN2DEC(RIGHT(HEX2BIN(MID(H97,7,1),4),3)&amp;LEFT(HEX2BIN(MID(H97,8,1),4),2)),Codes!$H$2:$I$33,2)</f>
        <v>Kick</v>
      </c>
      <c r="AE97" s="1" t="str">
        <f t="shared" si="31"/>
        <v>1</v>
      </c>
      <c r="AF97" s="1" t="str">
        <f t="shared" si="32"/>
        <v>1</v>
      </c>
      <c r="AH97" s="6">
        <f t="shared" si="33"/>
        <v>34</v>
      </c>
    </row>
    <row r="98" spans="1:34">
      <c r="A98" s="3" t="s">
        <v>2539</v>
      </c>
      <c r="B98" s="1" t="s">
        <v>77</v>
      </c>
      <c r="C98" s="6" t="s">
        <v>1797</v>
      </c>
      <c r="D98" s="9" t="s">
        <v>484</v>
      </c>
      <c r="E98" s="9" t="s">
        <v>2332</v>
      </c>
      <c r="F98" s="9" t="s">
        <v>2540</v>
      </c>
      <c r="G98" s="9" t="s">
        <v>481</v>
      </c>
      <c r="H98" s="9" t="s">
        <v>482</v>
      </c>
      <c r="J98" s="6" t="str">
        <f t="shared" si="17"/>
        <v>001011</v>
      </c>
      <c r="K98" s="1">
        <f t="shared" si="18"/>
        <v>1</v>
      </c>
      <c r="L98" s="6" t="str">
        <f t="shared" si="19"/>
        <v>00000</v>
      </c>
      <c r="M98" s="1">
        <f t="shared" si="20"/>
        <v>0</v>
      </c>
      <c r="N98" s="6" t="str">
        <f t="shared" si="21"/>
        <v>00</v>
      </c>
      <c r="O98" s="1">
        <f t="shared" si="22"/>
        <v>0</v>
      </c>
      <c r="P98" s="1">
        <f>IF(HEX2DEC(LEFT(E98,4))&gt;=32768,HEX2DEC(LEFT(E98,4))-65536,HEX2DEC(LEFT(E98,4)))/Codes!$N$2</f>
        <v>12</v>
      </c>
      <c r="Q98" s="1">
        <f>IF(HEX2DEC(RIGHT(E98,4))&gt;=32768,HEX2DEC(RIGHT(E98,4))-65536,HEX2DEC(RIGHT(E98,4)))/Codes!$N$2</f>
        <v>0</v>
      </c>
      <c r="R98" s="1">
        <f>IF(HEX2DEC(LEFT(F98,4))&gt;=32768,HEX2DEC(LEFT(F98,4))-65536,HEX2DEC(LEFT(F98,4)))/Codes!$N$2</f>
        <v>8</v>
      </c>
      <c r="S98" s="1">
        <f>IF(HEX2DEC(RIGHT(F98,4))&gt;=32768,HEX2DEC(RIGHT(F98,4))-65536,HEX2DEC(RIGHT(F98,4)))/Codes!$N$2</f>
        <v>26.8</v>
      </c>
      <c r="T98" s="18">
        <f t="shared" si="23"/>
        <v>361</v>
      </c>
      <c r="U98" s="1">
        <f t="shared" si="24"/>
        <v>100</v>
      </c>
      <c r="V98" s="1">
        <f t="shared" si="25"/>
        <v>0</v>
      </c>
      <c r="W98" s="1" t="str">
        <f t="shared" si="26"/>
        <v>100</v>
      </c>
      <c r="X98" s="1">
        <f t="shared" si="27"/>
        <v>2</v>
      </c>
      <c r="Y98" s="1">
        <f t="shared" si="28"/>
        <v>0</v>
      </c>
      <c r="Z98" s="1" t="str">
        <f>VLOOKUP(BIN2DEC(MID(HEX2BIN(MID(H98,3,2),8),2,5)),Codes!$E$1:$F$18,2)</f>
        <v>Grab</v>
      </c>
      <c r="AA98" s="6" t="str">
        <f t="shared" si="29"/>
        <v>0</v>
      </c>
      <c r="AB98" s="1">
        <f t="shared" si="30"/>
        <v>0</v>
      </c>
      <c r="AC98" s="1" t="str">
        <f>VLOOKUP(BIN2DEC(RIGHT(HEX2BIN(MID(H98,6,1),4),1)&amp;LEFT(HEX2BIN(MID(H98,7,1),4),1)),Codes!$K$1:$L$5,2)</f>
        <v>M</v>
      </c>
      <c r="AD98" s="1" t="str">
        <f>VLOOKUP(BIN2DEC(RIGHT(HEX2BIN(MID(H98,7,1),4),3)&amp;LEFT(HEX2BIN(MID(H98,8,1),4),2)),Codes!$H$2:$I$33,2)</f>
        <v>Kick</v>
      </c>
      <c r="AE98" s="1" t="str">
        <f t="shared" si="31"/>
        <v>1</v>
      </c>
      <c r="AF98" s="1" t="str">
        <f t="shared" si="32"/>
        <v>1</v>
      </c>
      <c r="AH98" s="6">
        <f t="shared" si="33"/>
        <v>34</v>
      </c>
    </row>
    <row r="99" spans="1:34">
      <c r="A99" s="3" t="s">
        <v>2541</v>
      </c>
      <c r="B99" s="1" t="s">
        <v>77</v>
      </c>
      <c r="C99" s="6" t="s">
        <v>1797</v>
      </c>
      <c r="D99" s="9" t="s">
        <v>494</v>
      </c>
      <c r="E99" s="9" t="s">
        <v>212</v>
      </c>
      <c r="F99" s="9" t="s">
        <v>2542</v>
      </c>
      <c r="G99" s="9" t="s">
        <v>481</v>
      </c>
      <c r="H99" s="9" t="s">
        <v>482</v>
      </c>
      <c r="J99" s="6" t="str">
        <f t="shared" si="17"/>
        <v>001011</v>
      </c>
      <c r="K99" s="1">
        <f t="shared" si="18"/>
        <v>2</v>
      </c>
      <c r="L99" s="6" t="str">
        <f t="shared" si="19"/>
        <v>00000</v>
      </c>
      <c r="M99" s="1">
        <f t="shared" si="20"/>
        <v>0</v>
      </c>
      <c r="N99" s="6" t="str">
        <f t="shared" si="21"/>
        <v>00</v>
      </c>
      <c r="O99" s="1">
        <f t="shared" si="22"/>
        <v>0</v>
      </c>
      <c r="P99" s="1">
        <f>IF(HEX2DEC(LEFT(E99,4))&gt;=32768,HEX2DEC(LEFT(E99,4))-65536,HEX2DEC(LEFT(E99,4)))/Codes!$N$2</f>
        <v>2.8</v>
      </c>
      <c r="Q99" s="1">
        <f>IF(HEX2DEC(RIGHT(E99,4))&gt;=32768,HEX2DEC(RIGHT(E99,4))-65536,HEX2DEC(RIGHT(E99,4)))/Codes!$N$2</f>
        <v>0</v>
      </c>
      <c r="R99" s="1">
        <f>IF(HEX2DEC(LEFT(F99,4))&gt;=32768,HEX2DEC(LEFT(F99,4))-65536,HEX2DEC(LEFT(F99,4)))/Codes!$N$2</f>
        <v>8</v>
      </c>
      <c r="S99" s="1">
        <f>IF(HEX2DEC(RIGHT(F99,4))&gt;=32768,HEX2DEC(RIGHT(F99,4))-65536,HEX2DEC(RIGHT(F99,4)))/Codes!$N$2</f>
        <v>20</v>
      </c>
      <c r="T99" s="18">
        <f t="shared" si="23"/>
        <v>361</v>
      </c>
      <c r="U99" s="1">
        <f t="shared" si="24"/>
        <v>100</v>
      </c>
      <c r="V99" s="1">
        <f t="shared" si="25"/>
        <v>0</v>
      </c>
      <c r="W99" s="1" t="str">
        <f t="shared" si="26"/>
        <v>100</v>
      </c>
      <c r="X99" s="1">
        <f t="shared" si="27"/>
        <v>2</v>
      </c>
      <c r="Y99" s="1">
        <f t="shared" si="28"/>
        <v>0</v>
      </c>
      <c r="Z99" s="1" t="str">
        <f>VLOOKUP(BIN2DEC(MID(HEX2BIN(MID(H99,3,2),8),2,5)),Codes!$E$1:$F$18,2)</f>
        <v>Grab</v>
      </c>
      <c r="AA99" s="6" t="str">
        <f t="shared" si="29"/>
        <v>0</v>
      </c>
      <c r="AB99" s="1">
        <f t="shared" si="30"/>
        <v>0</v>
      </c>
      <c r="AC99" s="1" t="str">
        <f>VLOOKUP(BIN2DEC(RIGHT(HEX2BIN(MID(H99,6,1),4),1)&amp;LEFT(HEX2BIN(MID(H99,7,1),4),1)),Codes!$K$1:$L$5,2)</f>
        <v>M</v>
      </c>
      <c r="AD99" s="1" t="str">
        <f>VLOOKUP(BIN2DEC(RIGHT(HEX2BIN(MID(H99,7,1),4),3)&amp;LEFT(HEX2BIN(MID(H99,8,1),4),2)),Codes!$H$2:$I$33,2)</f>
        <v>Kick</v>
      </c>
      <c r="AE99" s="1" t="str">
        <f t="shared" si="31"/>
        <v>1</v>
      </c>
      <c r="AF99" s="1" t="str">
        <f t="shared" si="32"/>
        <v>1</v>
      </c>
      <c r="AH99" s="6">
        <f t="shared" si="33"/>
        <v>34</v>
      </c>
    </row>
    <row r="100" spans="1:34">
      <c r="A100" s="3" t="s">
        <v>2544</v>
      </c>
      <c r="B100" s="1" t="s">
        <v>77</v>
      </c>
      <c r="C100" s="6" t="s">
        <v>530</v>
      </c>
      <c r="D100" s="9" t="s">
        <v>2545</v>
      </c>
      <c r="E100" s="9" t="s">
        <v>2346</v>
      </c>
      <c r="F100" s="9" t="s">
        <v>395</v>
      </c>
      <c r="G100" s="9" t="s">
        <v>501</v>
      </c>
      <c r="H100" s="9" t="s">
        <v>2546</v>
      </c>
      <c r="J100" s="6" t="str">
        <f t="shared" si="17"/>
        <v>001011</v>
      </c>
      <c r="K100" s="1">
        <f t="shared" si="18"/>
        <v>0</v>
      </c>
      <c r="L100" s="6" t="str">
        <f t="shared" si="19"/>
        <v>00010</v>
      </c>
      <c r="M100" s="1">
        <f t="shared" si="20"/>
        <v>304</v>
      </c>
      <c r="N100" s="6" t="str">
        <f t="shared" si="21"/>
        <v>00</v>
      </c>
      <c r="O100" s="1">
        <f t="shared" si="22"/>
        <v>5</v>
      </c>
      <c r="P100" s="1">
        <f>IF(HEX2DEC(LEFT(E100,4))&gt;=32768,HEX2DEC(LEFT(E100,4))-65536,HEX2DEC(LEFT(E100,4)))/Codes!$N$2</f>
        <v>14</v>
      </c>
      <c r="Q100" s="1">
        <f>IF(HEX2DEC(RIGHT(E100,4))&gt;=32768,HEX2DEC(RIGHT(E100,4))-65536,HEX2DEC(RIGHT(E100,4)))/Codes!$N$2</f>
        <v>0</v>
      </c>
      <c r="R100" s="1">
        <f>IF(HEX2DEC(LEFT(F100,4))&gt;=32768,HEX2DEC(LEFT(F100,4))-65536,HEX2DEC(LEFT(F100,4)))/Codes!$N$2</f>
        <v>5.6</v>
      </c>
      <c r="S100" s="1">
        <f>IF(HEX2DEC(RIGHT(F100,4))&gt;=32768,HEX2DEC(RIGHT(F100,4))-65536,HEX2DEC(RIGHT(F100,4)))/Codes!$N$2</f>
        <v>0</v>
      </c>
      <c r="T100" s="18">
        <f t="shared" si="23"/>
        <v>80</v>
      </c>
      <c r="U100" s="1">
        <f t="shared" si="24"/>
        <v>100</v>
      </c>
      <c r="V100" s="1">
        <f t="shared" si="25"/>
        <v>134</v>
      </c>
      <c r="W100" s="1" t="str">
        <f t="shared" si="26"/>
        <v>100</v>
      </c>
      <c r="X100" s="1">
        <f t="shared" si="27"/>
        <v>1</v>
      </c>
      <c r="Y100" s="1">
        <f t="shared" si="28"/>
        <v>0</v>
      </c>
      <c r="Z100" s="1" t="str">
        <f>VLOOKUP(BIN2DEC(MID(HEX2BIN(MID(H100,3,2),8),2,5)),Codes!$E$1:$F$18,2)</f>
        <v>Electric</v>
      </c>
      <c r="AA100" s="6" t="str">
        <f t="shared" si="29"/>
        <v>0</v>
      </c>
      <c r="AB100" s="1">
        <f t="shared" si="30"/>
        <v>0</v>
      </c>
      <c r="AC100" s="1" t="str">
        <f>VLOOKUP(BIN2DEC(RIGHT(HEX2BIN(MID(H100,6,1),4),1)&amp;LEFT(HEX2BIN(MID(H100,7,1),4),1)),Codes!$K$1:$L$5,2)</f>
        <v>L</v>
      </c>
      <c r="AD100" s="1" t="str">
        <f>VLOOKUP(BIN2DEC(RIGHT(HEX2BIN(MID(H100,7,1),4),3)&amp;LEFT(HEX2BIN(MID(H100,8,1),4),2)),Codes!$H$2:$I$33,2)</f>
        <v>Kick</v>
      </c>
      <c r="AE100" s="1" t="str">
        <f t="shared" si="31"/>
        <v>1</v>
      </c>
      <c r="AF100" s="1" t="str">
        <f t="shared" si="32"/>
        <v>1</v>
      </c>
      <c r="AH100" s="6">
        <f t="shared" si="33"/>
        <v>66</v>
      </c>
    </row>
    <row r="101" spans="1:34">
      <c r="A101" s="3" t="s">
        <v>2556</v>
      </c>
      <c r="B101" s="1" t="s">
        <v>77</v>
      </c>
      <c r="C101" s="6" t="s">
        <v>2557</v>
      </c>
      <c r="D101" s="9" t="s">
        <v>2558</v>
      </c>
      <c r="E101" s="9" t="s">
        <v>955</v>
      </c>
      <c r="F101" s="9" t="s">
        <v>2559</v>
      </c>
      <c r="G101" s="9" t="s">
        <v>2560</v>
      </c>
      <c r="H101" s="9" t="s">
        <v>2501</v>
      </c>
      <c r="J101" s="6" t="str">
        <f t="shared" si="17"/>
        <v>001011</v>
      </c>
      <c r="K101" s="1">
        <f t="shared" si="18"/>
        <v>0</v>
      </c>
      <c r="L101" s="6" t="str">
        <f t="shared" si="19"/>
        <v>00000</v>
      </c>
      <c r="M101" s="1">
        <f t="shared" si="20"/>
        <v>1</v>
      </c>
      <c r="N101" s="6" t="str">
        <f t="shared" si="21"/>
        <v>00</v>
      </c>
      <c r="O101" s="1">
        <f t="shared" si="22"/>
        <v>1</v>
      </c>
      <c r="P101" s="1">
        <f>IF(HEX2DEC(LEFT(E101,4))&gt;=32768,HEX2DEC(LEFT(E101,4))-65536,HEX2DEC(LEFT(E101,4)))/Codes!$N$2</f>
        <v>8</v>
      </c>
      <c r="Q101" s="1">
        <f>IF(HEX2DEC(RIGHT(E101,4))&gt;=32768,HEX2DEC(RIGHT(E101,4))-65536,HEX2DEC(RIGHT(E101,4)))/Codes!$N$2</f>
        <v>0</v>
      </c>
      <c r="R101" s="1">
        <f>IF(HEX2DEC(LEFT(F101,4))&gt;=32768,HEX2DEC(LEFT(F101,4))-65536,HEX2DEC(LEFT(F101,4)))/Codes!$N$2</f>
        <v>20</v>
      </c>
      <c r="S101" s="1">
        <f>IF(HEX2DEC(RIGHT(F101,4))&gt;=32768,HEX2DEC(RIGHT(F101,4))-65536,HEX2DEC(RIGHT(F101,4)))/Codes!$N$2</f>
        <v>1.6</v>
      </c>
      <c r="T101" s="18">
        <f t="shared" si="23"/>
        <v>0</v>
      </c>
      <c r="U101" s="1">
        <f t="shared" si="24"/>
        <v>100</v>
      </c>
      <c r="V101" s="1">
        <f t="shared" si="25"/>
        <v>0</v>
      </c>
      <c r="W101" s="1" t="str">
        <f t="shared" si="26"/>
        <v>100</v>
      </c>
      <c r="X101" s="1">
        <f t="shared" si="27"/>
        <v>0</v>
      </c>
      <c r="Y101" s="1">
        <f t="shared" si="28"/>
        <v>0</v>
      </c>
      <c r="Z101" s="1" t="str">
        <f>VLOOKUP(BIN2DEC(MID(HEX2BIN(MID(H101,3,2),8),2,5)),Codes!$E$1:$F$18,2)</f>
        <v>Electric</v>
      </c>
      <c r="AA101" s="6" t="str">
        <f t="shared" si="29"/>
        <v>0</v>
      </c>
      <c r="AB101" s="1">
        <f t="shared" si="30"/>
        <v>0</v>
      </c>
      <c r="AC101" s="1" t="str">
        <f>VLOOKUP(BIN2DEC(RIGHT(HEX2BIN(MID(H101,6,1),4),1)&amp;LEFT(HEX2BIN(MID(H101,7,1),4),1)),Codes!$K$1:$L$5,2)</f>
        <v>L</v>
      </c>
      <c r="AD101" s="1" t="str">
        <f>VLOOKUP(BIN2DEC(RIGHT(HEX2BIN(MID(H101,7,1),4),3)&amp;LEFT(HEX2BIN(MID(H101,8,1),4),2)),Codes!$H$2:$I$33,2)</f>
        <v>Shock</v>
      </c>
      <c r="AE101" s="1" t="str">
        <f t="shared" si="31"/>
        <v>1</v>
      </c>
      <c r="AF101" s="1" t="str">
        <f t="shared" si="32"/>
        <v>1</v>
      </c>
      <c r="AH101" s="6">
        <f t="shared" si="33"/>
        <v>71</v>
      </c>
    </row>
    <row r="102" spans="1:34">
      <c r="A102" s="3" t="s">
        <v>2565</v>
      </c>
      <c r="B102" s="1" t="s">
        <v>77</v>
      </c>
      <c r="C102" s="6" t="s">
        <v>2566</v>
      </c>
      <c r="D102" s="9" t="s">
        <v>2490</v>
      </c>
      <c r="E102" s="9" t="s">
        <v>955</v>
      </c>
      <c r="F102" s="9" t="s">
        <v>1525</v>
      </c>
      <c r="G102" s="9" t="s">
        <v>2280</v>
      </c>
      <c r="H102" s="9" t="s">
        <v>1548</v>
      </c>
      <c r="J102" s="6" t="str">
        <f t="shared" si="17"/>
        <v>001011</v>
      </c>
      <c r="K102" s="1">
        <f t="shared" si="18"/>
        <v>0</v>
      </c>
      <c r="L102" s="6" t="str">
        <f t="shared" si="19"/>
        <v>00000</v>
      </c>
      <c r="M102" s="1">
        <f t="shared" si="20"/>
        <v>29</v>
      </c>
      <c r="N102" s="6" t="str">
        <f t="shared" si="21"/>
        <v>00</v>
      </c>
      <c r="O102" s="1">
        <f t="shared" si="22"/>
        <v>12</v>
      </c>
      <c r="P102" s="1">
        <f>IF(HEX2DEC(LEFT(E102,4))&gt;=32768,HEX2DEC(LEFT(E102,4))-65536,HEX2DEC(LEFT(E102,4)))/Codes!$N$2</f>
        <v>8</v>
      </c>
      <c r="Q102" s="1">
        <f>IF(HEX2DEC(RIGHT(E102,4))&gt;=32768,HEX2DEC(RIGHT(E102,4))-65536,HEX2DEC(RIGHT(E102,4)))/Codes!$N$2</f>
        <v>0</v>
      </c>
      <c r="R102" s="1">
        <f>IF(HEX2DEC(LEFT(F102,4))&gt;=32768,HEX2DEC(LEFT(F102,4))-65536,HEX2DEC(LEFT(F102,4)))/Codes!$N$2</f>
        <v>0</v>
      </c>
      <c r="S102" s="1">
        <f>IF(HEX2DEC(RIGHT(F102,4))&gt;=32768,HEX2DEC(RIGHT(F102,4))-65536,HEX2DEC(RIGHT(F102,4)))/Codes!$N$2</f>
        <v>3.2</v>
      </c>
      <c r="T102" s="18">
        <f t="shared" si="23"/>
        <v>0</v>
      </c>
      <c r="U102" s="1">
        <f t="shared" si="24"/>
        <v>100</v>
      </c>
      <c r="V102" s="1">
        <f t="shared" si="25"/>
        <v>0</v>
      </c>
      <c r="W102" s="1" t="str">
        <f t="shared" si="26"/>
        <v>100</v>
      </c>
      <c r="X102" s="1">
        <f t="shared" si="27"/>
        <v>1</v>
      </c>
      <c r="Y102" s="1">
        <f t="shared" si="28"/>
        <v>0</v>
      </c>
      <c r="Z102" s="1" t="str">
        <f>VLOOKUP(BIN2DEC(MID(HEX2BIN(MID(H102,3,2),8),2,5)),Codes!$E$1:$F$18,2)</f>
        <v>Normal</v>
      </c>
      <c r="AA102" s="6" t="str">
        <f t="shared" si="29"/>
        <v>0</v>
      </c>
      <c r="AB102" s="1">
        <f t="shared" si="30"/>
        <v>0</v>
      </c>
      <c r="AC102" s="1" t="str">
        <f>VLOOKUP(BIN2DEC(RIGHT(HEX2BIN(MID(H102,6,1),4),1)&amp;LEFT(HEX2BIN(MID(H102,7,1),4),1)),Codes!$K$1:$L$5,2)</f>
        <v>L</v>
      </c>
      <c r="AD102" s="1" t="str">
        <f>VLOOKUP(BIN2DEC(RIGHT(HEX2BIN(MID(H102,7,1),4),3)&amp;LEFT(HEX2BIN(MID(H102,8,1),4),2)),Codes!$H$2:$I$33,2)</f>
        <v>Kick</v>
      </c>
      <c r="AE102" s="1" t="str">
        <f t="shared" si="31"/>
        <v>1</v>
      </c>
      <c r="AF102" s="1" t="str">
        <f t="shared" si="32"/>
        <v>1</v>
      </c>
      <c r="AH102" s="6">
        <f t="shared" si="33"/>
        <v>66</v>
      </c>
    </row>
    <row r="103" spans="1:34">
      <c r="A103" s="3" t="s">
        <v>2567</v>
      </c>
      <c r="B103" s="1" t="s">
        <v>77</v>
      </c>
      <c r="C103" s="6" t="s">
        <v>2566</v>
      </c>
      <c r="D103" s="9" t="s">
        <v>2568</v>
      </c>
      <c r="E103" s="9" t="s">
        <v>955</v>
      </c>
      <c r="F103" s="9" t="s">
        <v>1525</v>
      </c>
      <c r="G103" s="9" t="s">
        <v>2280</v>
      </c>
      <c r="H103" s="9" t="s">
        <v>1548</v>
      </c>
      <c r="J103" s="6" t="str">
        <f t="shared" si="17"/>
        <v>001011</v>
      </c>
      <c r="K103" s="1">
        <f t="shared" si="18"/>
        <v>1</v>
      </c>
      <c r="L103" s="6" t="str">
        <f t="shared" si="19"/>
        <v>00000</v>
      </c>
      <c r="M103" s="1">
        <f t="shared" si="20"/>
        <v>48</v>
      </c>
      <c r="N103" s="6" t="str">
        <f t="shared" si="21"/>
        <v>00</v>
      </c>
      <c r="O103" s="1">
        <f t="shared" si="22"/>
        <v>12</v>
      </c>
      <c r="P103" s="1">
        <f>IF(HEX2DEC(LEFT(E103,4))&gt;=32768,HEX2DEC(LEFT(E103,4))-65536,HEX2DEC(LEFT(E103,4)))/Codes!$N$2</f>
        <v>8</v>
      </c>
      <c r="Q103" s="1">
        <f>IF(HEX2DEC(RIGHT(E103,4))&gt;=32768,HEX2DEC(RIGHT(E103,4))-65536,HEX2DEC(RIGHT(E103,4)))/Codes!$N$2</f>
        <v>0</v>
      </c>
      <c r="R103" s="1">
        <f>IF(HEX2DEC(LEFT(F103,4))&gt;=32768,HEX2DEC(LEFT(F103,4))-65536,HEX2DEC(LEFT(F103,4)))/Codes!$N$2</f>
        <v>0</v>
      </c>
      <c r="S103" s="1">
        <f>IF(HEX2DEC(RIGHT(F103,4))&gt;=32768,HEX2DEC(RIGHT(F103,4))-65536,HEX2DEC(RIGHT(F103,4)))/Codes!$N$2</f>
        <v>3.2</v>
      </c>
      <c r="T103" s="18">
        <f t="shared" si="23"/>
        <v>0</v>
      </c>
      <c r="U103" s="1">
        <f t="shared" si="24"/>
        <v>100</v>
      </c>
      <c r="V103" s="1">
        <f t="shared" si="25"/>
        <v>0</v>
      </c>
      <c r="W103" s="1" t="str">
        <f t="shared" si="26"/>
        <v>100</v>
      </c>
      <c r="X103" s="1">
        <f t="shared" si="27"/>
        <v>1</v>
      </c>
      <c r="Y103" s="1">
        <f t="shared" si="28"/>
        <v>0</v>
      </c>
      <c r="Z103" s="1" t="str">
        <f>VLOOKUP(BIN2DEC(MID(HEX2BIN(MID(H103,3,2),8),2,5)),Codes!$E$1:$F$18,2)</f>
        <v>Normal</v>
      </c>
      <c r="AA103" s="6" t="str">
        <f t="shared" si="29"/>
        <v>0</v>
      </c>
      <c r="AB103" s="1">
        <f t="shared" si="30"/>
        <v>0</v>
      </c>
      <c r="AC103" s="1" t="str">
        <f>VLOOKUP(BIN2DEC(RIGHT(HEX2BIN(MID(H103,6,1),4),1)&amp;LEFT(HEX2BIN(MID(H103,7,1),4),1)),Codes!$K$1:$L$5,2)</f>
        <v>L</v>
      </c>
      <c r="AD103" s="1" t="str">
        <f>VLOOKUP(BIN2DEC(RIGHT(HEX2BIN(MID(H103,7,1),4),3)&amp;LEFT(HEX2BIN(MID(H103,8,1),4),2)),Codes!$H$2:$I$33,2)</f>
        <v>Kick</v>
      </c>
      <c r="AE103" s="1" t="str">
        <f t="shared" si="31"/>
        <v>1</v>
      </c>
      <c r="AF103" s="1" t="str">
        <f t="shared" si="32"/>
        <v>1</v>
      </c>
      <c r="AH103" s="6">
        <f t="shared" si="33"/>
        <v>66</v>
      </c>
    </row>
    <row r="104" spans="1:34">
      <c r="A104" s="3" t="s">
        <v>2690</v>
      </c>
      <c r="B104" s="1" t="s">
        <v>1463</v>
      </c>
      <c r="C104" s="6" t="s">
        <v>9044</v>
      </c>
      <c r="D104" s="9" t="s">
        <v>2691</v>
      </c>
      <c r="E104" s="9" t="s">
        <v>2692</v>
      </c>
      <c r="F104" s="9" t="s">
        <v>2693</v>
      </c>
      <c r="G104" s="9" t="s">
        <v>2694</v>
      </c>
      <c r="H104" s="9" t="s">
        <v>2695</v>
      </c>
      <c r="J104" s="6" t="str">
        <f t="shared" si="17"/>
        <v>001011</v>
      </c>
      <c r="K104" s="1">
        <f t="shared" si="18"/>
        <v>0</v>
      </c>
      <c r="L104" s="6" t="str">
        <f t="shared" si="19"/>
        <v>00000</v>
      </c>
      <c r="M104" s="1">
        <f t="shared" si="20"/>
        <v>20</v>
      </c>
      <c r="N104" s="6" t="str">
        <f t="shared" si="21"/>
        <v>00</v>
      </c>
      <c r="O104" s="1">
        <f t="shared" si="22"/>
        <v>14</v>
      </c>
      <c r="P104" s="1">
        <f>IF(HEX2DEC(LEFT(E104,4))&gt;=32768,HEX2DEC(LEFT(E104,4))-65536,HEX2DEC(LEFT(E104,4)))/Codes!$N$2</f>
        <v>14.4</v>
      </c>
      <c r="Q104" s="1">
        <f>IF(HEX2DEC(RIGHT(E104,4))&gt;=32768,HEX2DEC(RIGHT(E104,4))-65536,HEX2DEC(RIGHT(E104,4)))/Codes!$N$2</f>
        <v>4</v>
      </c>
      <c r="R104" s="1">
        <f>IF(HEX2DEC(LEFT(F104,4))&gt;=32768,HEX2DEC(LEFT(F104,4))-65536,HEX2DEC(LEFT(F104,4)))/Codes!$N$2</f>
        <v>0</v>
      </c>
      <c r="S104" s="1">
        <f>IF(HEX2DEC(RIGHT(F104,4))&gt;=32768,HEX2DEC(RIGHT(F104,4))-65536,HEX2DEC(RIGHT(F104,4)))/Codes!$N$2</f>
        <v>-6.4</v>
      </c>
      <c r="T104" s="18">
        <f t="shared" si="23"/>
        <v>70</v>
      </c>
      <c r="U104" s="1">
        <f t="shared" si="24"/>
        <v>70</v>
      </c>
      <c r="V104" s="1">
        <f t="shared" si="25"/>
        <v>0</v>
      </c>
      <c r="W104" s="1" t="str">
        <f t="shared" si="26"/>
        <v>100</v>
      </c>
      <c r="X104" s="1">
        <f t="shared" si="27"/>
        <v>0</v>
      </c>
      <c r="Y104" s="1">
        <f t="shared" si="28"/>
        <v>25</v>
      </c>
      <c r="Z104" s="1" t="str">
        <f>VLOOKUP(BIN2DEC(MID(HEX2BIN(MID(H104,3,2),8),2,5)),Codes!$E$1:$F$18,2)</f>
        <v>Normal</v>
      </c>
      <c r="AA104" s="6" t="str">
        <f t="shared" si="29"/>
        <v>0</v>
      </c>
      <c r="AB104" s="1">
        <f t="shared" si="30"/>
        <v>1</v>
      </c>
      <c r="AC104" s="1" t="str">
        <f>VLOOKUP(BIN2DEC(RIGHT(HEX2BIN(MID(H104,6,1),4),1)&amp;LEFT(HEX2BIN(MID(H104,7,1),4),1)),Codes!$K$1:$L$5,2)</f>
        <v>L</v>
      </c>
      <c r="AD104" s="1" t="str">
        <f>VLOOKUP(BIN2DEC(RIGHT(HEX2BIN(MID(H104,7,1),4),3)&amp;LEFT(HEX2BIN(MID(H104,8,1),4),2)),Codes!$H$2:$I$33,2)</f>
        <v>Kick</v>
      </c>
      <c r="AE104" s="1" t="str">
        <f t="shared" si="31"/>
        <v>1</v>
      </c>
      <c r="AF104" s="1" t="str">
        <f t="shared" si="32"/>
        <v>1</v>
      </c>
      <c r="AH104" s="6">
        <f t="shared" si="33"/>
        <v>66</v>
      </c>
    </row>
    <row r="105" spans="1:34">
      <c r="A105" s="3" t="s">
        <v>2696</v>
      </c>
      <c r="B105" s="1" t="s">
        <v>1463</v>
      </c>
      <c r="C105" s="6" t="s">
        <v>9044</v>
      </c>
      <c r="D105" s="9" t="s">
        <v>2697</v>
      </c>
      <c r="E105" s="9" t="s">
        <v>2052</v>
      </c>
      <c r="F105" s="9" t="s">
        <v>2053</v>
      </c>
      <c r="G105" s="9" t="s">
        <v>2694</v>
      </c>
      <c r="H105" s="9" t="s">
        <v>2695</v>
      </c>
      <c r="J105" s="6" t="str">
        <f t="shared" si="17"/>
        <v>001011</v>
      </c>
      <c r="K105" s="1">
        <f t="shared" si="18"/>
        <v>1</v>
      </c>
      <c r="L105" s="6" t="str">
        <f t="shared" si="19"/>
        <v>00000</v>
      </c>
      <c r="M105" s="1">
        <f t="shared" si="20"/>
        <v>6</v>
      </c>
      <c r="N105" s="6" t="str">
        <f t="shared" si="21"/>
        <v>00</v>
      </c>
      <c r="O105" s="1">
        <f t="shared" si="22"/>
        <v>14</v>
      </c>
      <c r="P105" s="1">
        <f>IF(HEX2DEC(LEFT(E105,4))&gt;=32768,HEX2DEC(LEFT(E105,4))-65536,HEX2DEC(LEFT(E105,4)))/Codes!$N$2</f>
        <v>14.4</v>
      </c>
      <c r="Q105" s="1">
        <f>IF(HEX2DEC(RIGHT(E105,4))&gt;=32768,HEX2DEC(RIGHT(E105,4))-65536,HEX2DEC(RIGHT(E105,4)))/Codes!$N$2</f>
        <v>0</v>
      </c>
      <c r="R105" s="1">
        <f>IF(HEX2DEC(LEFT(F105,4))&gt;=32768,HEX2DEC(LEFT(F105,4))-65536,HEX2DEC(LEFT(F105,4)))/Codes!$N$2</f>
        <v>-14.4</v>
      </c>
      <c r="S105" s="1">
        <f>IF(HEX2DEC(RIGHT(F105,4))&gt;=32768,HEX2DEC(RIGHT(F105,4))-65536,HEX2DEC(RIGHT(F105,4)))/Codes!$N$2</f>
        <v>0</v>
      </c>
      <c r="T105" s="18">
        <f t="shared" si="23"/>
        <v>70</v>
      </c>
      <c r="U105" s="1">
        <f t="shared" si="24"/>
        <v>70</v>
      </c>
      <c r="V105" s="1">
        <f t="shared" si="25"/>
        <v>0</v>
      </c>
      <c r="W105" s="1" t="str">
        <f t="shared" si="26"/>
        <v>100</v>
      </c>
      <c r="X105" s="1">
        <f t="shared" si="27"/>
        <v>0</v>
      </c>
      <c r="Y105" s="1">
        <f t="shared" si="28"/>
        <v>25</v>
      </c>
      <c r="Z105" s="1" t="str">
        <f>VLOOKUP(BIN2DEC(MID(HEX2BIN(MID(H105,3,2),8),2,5)),Codes!$E$1:$F$18,2)</f>
        <v>Normal</v>
      </c>
      <c r="AA105" s="6" t="str">
        <f t="shared" si="29"/>
        <v>0</v>
      </c>
      <c r="AB105" s="1">
        <f t="shared" si="30"/>
        <v>1</v>
      </c>
      <c r="AC105" s="1" t="str">
        <f>VLOOKUP(BIN2DEC(RIGHT(HEX2BIN(MID(H105,6,1),4),1)&amp;LEFT(HEX2BIN(MID(H105,7,1),4),1)),Codes!$K$1:$L$5,2)</f>
        <v>L</v>
      </c>
      <c r="AD105" s="1" t="str">
        <f>VLOOKUP(BIN2DEC(RIGHT(HEX2BIN(MID(H105,7,1),4),3)&amp;LEFT(HEX2BIN(MID(H105,8,1),4),2)),Codes!$H$2:$I$33,2)</f>
        <v>Kick</v>
      </c>
      <c r="AE105" s="1" t="str">
        <f t="shared" si="31"/>
        <v>1</v>
      </c>
      <c r="AF105" s="1" t="str">
        <f t="shared" si="32"/>
        <v>1</v>
      </c>
      <c r="AH105" s="6">
        <f t="shared" si="33"/>
        <v>66</v>
      </c>
    </row>
    <row r="106" spans="1:34">
      <c r="A106" s="3" t="s">
        <v>2050</v>
      </c>
      <c r="B106" s="1" t="s">
        <v>1463</v>
      </c>
      <c r="D106" s="9" t="s">
        <v>2051</v>
      </c>
      <c r="E106" s="9" t="s">
        <v>2052</v>
      </c>
      <c r="F106" s="9" t="s">
        <v>2053</v>
      </c>
      <c r="G106" s="9" t="s">
        <v>2054</v>
      </c>
      <c r="H106" s="9" t="s">
        <v>2055</v>
      </c>
      <c r="J106" s="6" t="str">
        <f t="shared" si="17"/>
        <v>001011</v>
      </c>
      <c r="K106" s="1">
        <f t="shared" si="18"/>
        <v>0</v>
      </c>
      <c r="L106" s="6" t="str">
        <f t="shared" si="19"/>
        <v>00000</v>
      </c>
      <c r="M106" s="1">
        <f t="shared" si="20"/>
        <v>6</v>
      </c>
      <c r="N106" s="6" t="str">
        <f t="shared" si="21"/>
        <v>00</v>
      </c>
      <c r="O106" s="1">
        <f t="shared" si="22"/>
        <v>25</v>
      </c>
      <c r="P106" s="1">
        <f>IF(HEX2DEC(LEFT(E106,4))&gt;=32768,HEX2DEC(LEFT(E106,4))-65536,HEX2DEC(LEFT(E106,4)))/Codes!$N$2</f>
        <v>14.4</v>
      </c>
      <c r="Q106" s="1">
        <f>IF(HEX2DEC(RIGHT(E106,4))&gt;=32768,HEX2DEC(RIGHT(E106,4))-65536,HEX2DEC(RIGHT(E106,4)))/Codes!$N$2</f>
        <v>0</v>
      </c>
      <c r="R106" s="1">
        <f>IF(HEX2DEC(LEFT(F106,4))&gt;=32768,HEX2DEC(LEFT(F106,4))-65536,HEX2DEC(LEFT(F106,4)))/Codes!$N$2</f>
        <v>-14.4</v>
      </c>
      <c r="S106" s="1">
        <f>IF(HEX2DEC(RIGHT(F106,4))&gt;=32768,HEX2DEC(RIGHT(F106,4))-65536,HEX2DEC(RIGHT(F106,4)))/Codes!$N$2</f>
        <v>0</v>
      </c>
      <c r="T106" s="18">
        <f t="shared" si="23"/>
        <v>361</v>
      </c>
      <c r="U106" s="1">
        <f t="shared" si="24"/>
        <v>60</v>
      </c>
      <c r="V106" s="1">
        <f t="shared" si="25"/>
        <v>0</v>
      </c>
      <c r="W106" s="1" t="str">
        <f t="shared" si="26"/>
        <v>100</v>
      </c>
      <c r="X106" s="1">
        <f t="shared" si="27"/>
        <v>0</v>
      </c>
      <c r="Y106" s="1">
        <f t="shared" si="28"/>
        <v>50</v>
      </c>
      <c r="Z106" s="1" t="str">
        <f>VLOOKUP(BIN2DEC(MID(HEX2BIN(MID(H106,3,2),8),2,5)),Codes!$E$1:$F$18,2)</f>
        <v>Normal</v>
      </c>
      <c r="AA106" s="6" t="str">
        <f t="shared" si="29"/>
        <v>0</v>
      </c>
      <c r="AB106" s="1">
        <f t="shared" si="30"/>
        <v>1</v>
      </c>
      <c r="AC106" s="1" t="str">
        <f>VLOOKUP(BIN2DEC(RIGHT(HEX2BIN(MID(H106,6,1),4),1)&amp;LEFT(HEX2BIN(MID(H106,7,1),4),1)),Codes!$K$1:$L$5,2)</f>
        <v>L</v>
      </c>
      <c r="AD106" s="1" t="str">
        <f>VLOOKUP(BIN2DEC(RIGHT(HEX2BIN(MID(H106,7,1),4),3)&amp;LEFT(HEX2BIN(MID(H106,8,1),4),2)),Codes!$H$2:$I$33,2)</f>
        <v>Paper</v>
      </c>
      <c r="AE106" s="1" t="str">
        <f t="shared" si="31"/>
        <v>1</v>
      </c>
      <c r="AF106" s="1" t="str">
        <f t="shared" si="32"/>
        <v>1</v>
      </c>
      <c r="AH106" s="6">
        <f t="shared" si="33"/>
        <v>70</v>
      </c>
    </row>
    <row r="107" spans="1:34">
      <c r="A107" s="3" t="s">
        <v>2698</v>
      </c>
      <c r="B107" s="1" t="s">
        <v>1463</v>
      </c>
      <c r="C107" s="6" t="s">
        <v>9517</v>
      </c>
      <c r="D107" s="9" t="s">
        <v>2699</v>
      </c>
      <c r="E107" s="9" t="s">
        <v>460</v>
      </c>
      <c r="F107" s="9" t="s">
        <v>2700</v>
      </c>
      <c r="G107" s="9" t="s">
        <v>2701</v>
      </c>
      <c r="H107" s="9" t="s">
        <v>473</v>
      </c>
      <c r="J107" s="6" t="str">
        <f t="shared" si="17"/>
        <v>001011</v>
      </c>
      <c r="K107" s="1">
        <f t="shared" si="18"/>
        <v>0</v>
      </c>
      <c r="L107" s="6" t="str">
        <f t="shared" si="19"/>
        <v>00000</v>
      </c>
      <c r="M107" s="1">
        <f t="shared" si="20"/>
        <v>10</v>
      </c>
      <c r="N107" s="6" t="str">
        <f t="shared" si="21"/>
        <v>00</v>
      </c>
      <c r="O107" s="1">
        <f t="shared" si="22"/>
        <v>10</v>
      </c>
      <c r="P107" s="1">
        <f>IF(HEX2DEC(LEFT(E107,4))&gt;=32768,HEX2DEC(LEFT(E107,4))-65536,HEX2DEC(LEFT(E107,4)))/Codes!$N$2</f>
        <v>7.2</v>
      </c>
      <c r="Q107" s="1">
        <f>IF(HEX2DEC(RIGHT(E107,4))&gt;=32768,HEX2DEC(RIGHT(E107,4))-65536,HEX2DEC(RIGHT(E107,4)))/Codes!$N$2</f>
        <v>0</v>
      </c>
      <c r="R107" s="1">
        <f>IF(HEX2DEC(LEFT(F107,4))&gt;=32768,HEX2DEC(LEFT(F107,4))-65536,HEX2DEC(LEFT(F107,4)))/Codes!$N$2</f>
        <v>-4.8</v>
      </c>
      <c r="S107" s="1">
        <f>IF(HEX2DEC(RIGHT(F107,4))&gt;=32768,HEX2DEC(RIGHT(F107,4))-65536,HEX2DEC(RIGHT(F107,4)))/Codes!$N$2</f>
        <v>0.8</v>
      </c>
      <c r="T107" s="18">
        <f t="shared" si="23"/>
        <v>300</v>
      </c>
      <c r="U107" s="1">
        <f t="shared" si="24"/>
        <v>80</v>
      </c>
      <c r="V107" s="1">
        <f t="shared" si="25"/>
        <v>80</v>
      </c>
      <c r="W107" s="1" t="str">
        <f t="shared" si="26"/>
        <v>100</v>
      </c>
      <c r="X107" s="1">
        <f t="shared" si="27"/>
        <v>0</v>
      </c>
      <c r="Y107" s="1">
        <f t="shared" si="28"/>
        <v>0</v>
      </c>
      <c r="Z107" s="1" t="str">
        <f>VLOOKUP(BIN2DEC(MID(HEX2BIN(MID(H107,3,2),8),2,5)),Codes!$E$1:$F$18,2)</f>
        <v>Normal</v>
      </c>
      <c r="AA107" s="6" t="str">
        <f t="shared" si="29"/>
        <v>0</v>
      </c>
      <c r="AB107" s="1">
        <f t="shared" si="30"/>
        <v>1</v>
      </c>
      <c r="AC107" s="1" t="str">
        <f>VLOOKUP(BIN2DEC(RIGHT(HEX2BIN(MID(H107,6,1),4),1)&amp;LEFT(HEX2BIN(MID(H107,7,1),4),1)),Codes!$K$1:$L$5,2)</f>
        <v>M</v>
      </c>
      <c r="AD107" s="1" t="str">
        <f>VLOOKUP(BIN2DEC(RIGHT(HEX2BIN(MID(H107,7,1),4),3)&amp;LEFT(HEX2BIN(MID(H107,8,1),4),2)),Codes!$H$2:$I$33,2)</f>
        <v>Kick</v>
      </c>
      <c r="AE107" s="1" t="str">
        <f t="shared" si="31"/>
        <v>1</v>
      </c>
      <c r="AF107" s="1" t="str">
        <f t="shared" si="32"/>
        <v>1</v>
      </c>
      <c r="AH107" s="6">
        <f t="shared" si="33"/>
        <v>34</v>
      </c>
    </row>
    <row r="108" spans="1:34">
      <c r="A108" s="3" t="s">
        <v>2702</v>
      </c>
      <c r="B108" s="1" t="s">
        <v>1463</v>
      </c>
      <c r="C108" s="6" t="s">
        <v>9517</v>
      </c>
      <c r="D108" s="9" t="s">
        <v>2703</v>
      </c>
      <c r="E108" s="9" t="s">
        <v>460</v>
      </c>
      <c r="F108" s="9" t="s">
        <v>2382</v>
      </c>
      <c r="G108" s="9" t="s">
        <v>2701</v>
      </c>
      <c r="H108" s="9" t="s">
        <v>473</v>
      </c>
      <c r="J108" s="6" t="str">
        <f t="shared" si="17"/>
        <v>001011</v>
      </c>
      <c r="K108" s="1">
        <f t="shared" si="18"/>
        <v>1</v>
      </c>
      <c r="L108" s="6" t="str">
        <f t="shared" si="19"/>
        <v>00000</v>
      </c>
      <c r="M108" s="1">
        <f t="shared" si="20"/>
        <v>11</v>
      </c>
      <c r="N108" s="6" t="str">
        <f t="shared" si="21"/>
        <v>00</v>
      </c>
      <c r="O108" s="1">
        <f t="shared" si="22"/>
        <v>10</v>
      </c>
      <c r="P108" s="1">
        <f>IF(HEX2DEC(LEFT(E108,4))&gt;=32768,HEX2DEC(LEFT(E108,4))-65536,HEX2DEC(LEFT(E108,4)))/Codes!$N$2</f>
        <v>7.2</v>
      </c>
      <c r="Q108" s="1">
        <f>IF(HEX2DEC(RIGHT(E108,4))&gt;=32768,HEX2DEC(RIGHT(E108,4))-65536,HEX2DEC(RIGHT(E108,4)))/Codes!$N$2</f>
        <v>0</v>
      </c>
      <c r="R108" s="1">
        <f>IF(HEX2DEC(LEFT(F108,4))&gt;=32768,HEX2DEC(LEFT(F108,4))-65536,HEX2DEC(LEFT(F108,4)))/Codes!$N$2</f>
        <v>0</v>
      </c>
      <c r="S108" s="1">
        <f>IF(HEX2DEC(RIGHT(F108,4))&gt;=32768,HEX2DEC(RIGHT(F108,4))-65536,HEX2DEC(RIGHT(F108,4)))/Codes!$N$2</f>
        <v>4</v>
      </c>
      <c r="T108" s="18">
        <f t="shared" si="23"/>
        <v>300</v>
      </c>
      <c r="U108" s="1">
        <f t="shared" si="24"/>
        <v>80</v>
      </c>
      <c r="V108" s="1">
        <f t="shared" si="25"/>
        <v>80</v>
      </c>
      <c r="W108" s="1" t="str">
        <f t="shared" si="26"/>
        <v>100</v>
      </c>
      <c r="X108" s="1">
        <f t="shared" si="27"/>
        <v>0</v>
      </c>
      <c r="Y108" s="1">
        <f t="shared" si="28"/>
        <v>0</v>
      </c>
      <c r="Z108" s="1" t="str">
        <f>VLOOKUP(BIN2DEC(MID(HEX2BIN(MID(H108,3,2),8),2,5)),Codes!$E$1:$F$18,2)</f>
        <v>Normal</v>
      </c>
      <c r="AA108" s="6" t="str">
        <f t="shared" si="29"/>
        <v>0</v>
      </c>
      <c r="AB108" s="1">
        <f t="shared" si="30"/>
        <v>1</v>
      </c>
      <c r="AC108" s="1" t="str">
        <f>VLOOKUP(BIN2DEC(RIGHT(HEX2BIN(MID(H108,6,1),4),1)&amp;LEFT(HEX2BIN(MID(H108,7,1),4),1)),Codes!$K$1:$L$5,2)</f>
        <v>M</v>
      </c>
      <c r="AD108" s="1" t="str">
        <f>VLOOKUP(BIN2DEC(RIGHT(HEX2BIN(MID(H108,7,1),4),3)&amp;LEFT(HEX2BIN(MID(H108,8,1),4),2)),Codes!$H$2:$I$33,2)</f>
        <v>Kick</v>
      </c>
      <c r="AE108" s="1" t="str">
        <f t="shared" si="31"/>
        <v>1</v>
      </c>
      <c r="AF108" s="1" t="str">
        <f t="shared" si="32"/>
        <v>1</v>
      </c>
      <c r="AH108" s="6">
        <f t="shared" si="33"/>
        <v>34</v>
      </c>
    </row>
    <row r="109" spans="1:34">
      <c r="A109" s="3" t="s">
        <v>2704</v>
      </c>
      <c r="B109" s="1" t="s">
        <v>1463</v>
      </c>
      <c r="C109" s="6" t="s">
        <v>9516</v>
      </c>
      <c r="D109" s="9" t="s">
        <v>2705</v>
      </c>
      <c r="E109" s="9" t="s">
        <v>2284</v>
      </c>
      <c r="F109" s="9" t="s">
        <v>448</v>
      </c>
      <c r="G109" s="9" t="s">
        <v>2706</v>
      </c>
      <c r="H109" s="9" t="s">
        <v>2707</v>
      </c>
      <c r="J109" s="6" t="str">
        <f t="shared" si="17"/>
        <v>001011</v>
      </c>
      <c r="K109" s="1">
        <f t="shared" si="18"/>
        <v>2</v>
      </c>
      <c r="L109" s="6" t="str">
        <f t="shared" si="19"/>
        <v>00000</v>
      </c>
      <c r="M109" s="1">
        <f t="shared" si="20"/>
        <v>6</v>
      </c>
      <c r="N109" s="6" t="str">
        <f t="shared" si="21"/>
        <v>00</v>
      </c>
      <c r="O109" s="1">
        <f t="shared" si="22"/>
        <v>12</v>
      </c>
      <c r="P109" s="1">
        <f>IF(HEX2DEC(LEFT(E109,4))&gt;=32768,HEX2DEC(LEFT(E109,4))-65536,HEX2DEC(LEFT(E109,4)))/Codes!$N$2</f>
        <v>11.2</v>
      </c>
      <c r="Q109" s="1">
        <f>IF(HEX2DEC(RIGHT(E109,4))&gt;=32768,HEX2DEC(RIGHT(E109,4))-65536,HEX2DEC(RIGHT(E109,4)))/Codes!$N$2</f>
        <v>0</v>
      </c>
      <c r="R109" s="1">
        <f>IF(HEX2DEC(LEFT(F109,4))&gt;=32768,HEX2DEC(LEFT(F109,4))-65536,HEX2DEC(LEFT(F109,4)))/Codes!$N$2</f>
        <v>6.4</v>
      </c>
      <c r="S109" s="1">
        <f>IF(HEX2DEC(RIGHT(F109,4))&gt;=32768,HEX2DEC(RIGHT(F109,4))-65536,HEX2DEC(RIGHT(F109,4)))/Codes!$N$2</f>
        <v>0</v>
      </c>
      <c r="T109" s="18">
        <f t="shared" si="23"/>
        <v>300</v>
      </c>
      <c r="U109" s="1">
        <f t="shared" si="24"/>
        <v>80</v>
      </c>
      <c r="V109" s="1">
        <f t="shared" si="25"/>
        <v>0</v>
      </c>
      <c r="W109" s="1" t="str">
        <f t="shared" si="26"/>
        <v>100</v>
      </c>
      <c r="X109" s="1">
        <f t="shared" si="27"/>
        <v>0</v>
      </c>
      <c r="Y109" s="1">
        <f t="shared" si="28"/>
        <v>30</v>
      </c>
      <c r="Z109" s="1" t="str">
        <f>VLOOKUP(BIN2DEC(MID(HEX2BIN(MID(H109,3,2),8),2,5)),Codes!$E$1:$F$18,2)</f>
        <v>Normal</v>
      </c>
      <c r="AA109" s="6" t="str">
        <f t="shared" si="29"/>
        <v>0</v>
      </c>
      <c r="AB109" s="1">
        <f t="shared" si="30"/>
        <v>10</v>
      </c>
      <c r="AC109" s="1" t="str">
        <f>VLOOKUP(BIN2DEC(RIGHT(HEX2BIN(MID(H109,6,1),4),1)&amp;LEFT(HEX2BIN(MID(H109,7,1),4),1)),Codes!$K$1:$L$5,2)</f>
        <v>L</v>
      </c>
      <c r="AD109" s="1" t="str">
        <f>VLOOKUP(BIN2DEC(RIGHT(HEX2BIN(MID(H109,7,1),4),3)&amp;LEFT(HEX2BIN(MID(H109,8,1),4),2)),Codes!$H$2:$I$33,2)</f>
        <v>Kick</v>
      </c>
      <c r="AE109" s="1" t="str">
        <f t="shared" si="31"/>
        <v>1</v>
      </c>
      <c r="AF109" s="1" t="str">
        <f t="shared" si="32"/>
        <v>1</v>
      </c>
      <c r="AH109" s="6">
        <f t="shared" si="33"/>
        <v>66</v>
      </c>
    </row>
    <row r="110" spans="1:34">
      <c r="A110" s="3" t="s">
        <v>2708</v>
      </c>
      <c r="B110" s="1" t="s">
        <v>1463</v>
      </c>
      <c r="C110" s="6" t="s">
        <v>9516</v>
      </c>
      <c r="D110" s="9" t="s">
        <v>1844</v>
      </c>
      <c r="E110" s="9" t="s">
        <v>2052</v>
      </c>
      <c r="F110" s="9" t="s">
        <v>2053</v>
      </c>
      <c r="G110" s="9" t="s">
        <v>2706</v>
      </c>
      <c r="H110" s="9" t="s">
        <v>2707</v>
      </c>
      <c r="J110" s="6" t="str">
        <f t="shared" si="17"/>
        <v>001011</v>
      </c>
      <c r="K110" s="1">
        <f t="shared" si="18"/>
        <v>3</v>
      </c>
      <c r="L110" s="6" t="str">
        <f t="shared" si="19"/>
        <v>00000</v>
      </c>
      <c r="M110" s="1">
        <f t="shared" si="20"/>
        <v>6</v>
      </c>
      <c r="N110" s="6" t="str">
        <f t="shared" si="21"/>
        <v>00</v>
      </c>
      <c r="O110" s="1">
        <f t="shared" si="22"/>
        <v>12</v>
      </c>
      <c r="P110" s="1">
        <f>IF(HEX2DEC(LEFT(E110,4))&gt;=32768,HEX2DEC(LEFT(E110,4))-65536,HEX2DEC(LEFT(E110,4)))/Codes!$N$2</f>
        <v>14.4</v>
      </c>
      <c r="Q110" s="1">
        <f>IF(HEX2DEC(RIGHT(E110,4))&gt;=32768,HEX2DEC(RIGHT(E110,4))-65536,HEX2DEC(RIGHT(E110,4)))/Codes!$N$2</f>
        <v>0</v>
      </c>
      <c r="R110" s="1">
        <f>IF(HEX2DEC(LEFT(F110,4))&gt;=32768,HEX2DEC(LEFT(F110,4))-65536,HEX2DEC(LEFT(F110,4)))/Codes!$N$2</f>
        <v>-14.4</v>
      </c>
      <c r="S110" s="1">
        <f>IF(HEX2DEC(RIGHT(F110,4))&gt;=32768,HEX2DEC(RIGHT(F110,4))-65536,HEX2DEC(RIGHT(F110,4)))/Codes!$N$2</f>
        <v>0</v>
      </c>
      <c r="T110" s="18">
        <f t="shared" si="23"/>
        <v>300</v>
      </c>
      <c r="U110" s="1">
        <f t="shared" si="24"/>
        <v>80</v>
      </c>
      <c r="V110" s="1">
        <f t="shared" si="25"/>
        <v>0</v>
      </c>
      <c r="W110" s="1" t="str">
        <f t="shared" si="26"/>
        <v>100</v>
      </c>
      <c r="X110" s="1">
        <f t="shared" si="27"/>
        <v>0</v>
      </c>
      <c r="Y110" s="1">
        <f t="shared" si="28"/>
        <v>30</v>
      </c>
      <c r="Z110" s="1" t="str">
        <f>VLOOKUP(BIN2DEC(MID(HEX2BIN(MID(H110,3,2),8),2,5)),Codes!$E$1:$F$18,2)</f>
        <v>Normal</v>
      </c>
      <c r="AA110" s="6" t="str">
        <f t="shared" si="29"/>
        <v>0</v>
      </c>
      <c r="AB110" s="1">
        <f t="shared" si="30"/>
        <v>10</v>
      </c>
      <c r="AC110" s="1" t="str">
        <f>VLOOKUP(BIN2DEC(RIGHT(HEX2BIN(MID(H110,6,1),4),1)&amp;LEFT(HEX2BIN(MID(H110,7,1),4),1)),Codes!$K$1:$L$5,2)</f>
        <v>L</v>
      </c>
      <c r="AD110" s="1" t="str">
        <f>VLOOKUP(BIN2DEC(RIGHT(HEX2BIN(MID(H110,7,1),4),3)&amp;LEFT(HEX2BIN(MID(H110,8,1),4),2)),Codes!$H$2:$I$33,2)</f>
        <v>Kick</v>
      </c>
      <c r="AE110" s="1" t="str">
        <f t="shared" si="31"/>
        <v>1</v>
      </c>
      <c r="AF110" s="1" t="str">
        <f t="shared" si="32"/>
        <v>1</v>
      </c>
      <c r="AH110" s="6">
        <f t="shared" si="33"/>
        <v>66</v>
      </c>
    </row>
    <row r="111" spans="1:34">
      <c r="A111" s="3" t="s">
        <v>2709</v>
      </c>
      <c r="B111" s="1" t="s">
        <v>1463</v>
      </c>
      <c r="C111" s="6" t="s">
        <v>9518</v>
      </c>
      <c r="D111" s="9" t="s">
        <v>2699</v>
      </c>
      <c r="E111" s="9" t="s">
        <v>232</v>
      </c>
      <c r="F111" s="9" t="s">
        <v>2700</v>
      </c>
      <c r="G111" s="9" t="s">
        <v>2701</v>
      </c>
      <c r="H111" s="9" t="s">
        <v>473</v>
      </c>
      <c r="J111" s="6" t="str">
        <f t="shared" si="17"/>
        <v>001011</v>
      </c>
      <c r="K111" s="1">
        <f t="shared" si="18"/>
        <v>0</v>
      </c>
      <c r="L111" s="6" t="str">
        <f t="shared" si="19"/>
        <v>00000</v>
      </c>
      <c r="M111" s="1">
        <f t="shared" si="20"/>
        <v>10</v>
      </c>
      <c r="N111" s="6" t="str">
        <f t="shared" si="21"/>
        <v>00</v>
      </c>
      <c r="O111" s="1">
        <f t="shared" si="22"/>
        <v>10</v>
      </c>
      <c r="P111" s="1">
        <f>IF(HEX2DEC(LEFT(E111,4))&gt;=32768,HEX2DEC(LEFT(E111,4))-65536,HEX2DEC(LEFT(E111,4)))/Codes!$N$2</f>
        <v>4.8</v>
      </c>
      <c r="Q111" s="1">
        <f>IF(HEX2DEC(RIGHT(E111,4))&gt;=32768,HEX2DEC(RIGHT(E111,4))-65536,HEX2DEC(RIGHT(E111,4)))/Codes!$N$2</f>
        <v>0</v>
      </c>
      <c r="R111" s="1">
        <f>IF(HEX2DEC(LEFT(F111,4))&gt;=32768,HEX2DEC(LEFT(F111,4))-65536,HEX2DEC(LEFT(F111,4)))/Codes!$N$2</f>
        <v>-4.8</v>
      </c>
      <c r="S111" s="1">
        <f>IF(HEX2DEC(RIGHT(F111,4))&gt;=32768,HEX2DEC(RIGHT(F111,4))-65536,HEX2DEC(RIGHT(F111,4)))/Codes!$N$2</f>
        <v>0.8</v>
      </c>
      <c r="T111" s="18">
        <f t="shared" si="23"/>
        <v>300</v>
      </c>
      <c r="U111" s="1">
        <f t="shared" si="24"/>
        <v>80</v>
      </c>
      <c r="V111" s="1">
        <f t="shared" si="25"/>
        <v>80</v>
      </c>
      <c r="W111" s="1" t="str">
        <f t="shared" si="26"/>
        <v>100</v>
      </c>
      <c r="X111" s="1">
        <f t="shared" si="27"/>
        <v>0</v>
      </c>
      <c r="Y111" s="1">
        <f t="shared" si="28"/>
        <v>0</v>
      </c>
      <c r="Z111" s="1" t="str">
        <f>VLOOKUP(BIN2DEC(MID(HEX2BIN(MID(H111,3,2),8),2,5)),Codes!$E$1:$F$18,2)</f>
        <v>Normal</v>
      </c>
      <c r="AA111" s="6" t="str">
        <f t="shared" si="29"/>
        <v>0</v>
      </c>
      <c r="AB111" s="1">
        <f t="shared" si="30"/>
        <v>1</v>
      </c>
      <c r="AC111" s="1" t="str">
        <f>VLOOKUP(BIN2DEC(RIGHT(HEX2BIN(MID(H111,6,1),4),1)&amp;LEFT(HEX2BIN(MID(H111,7,1),4),1)),Codes!$K$1:$L$5,2)</f>
        <v>M</v>
      </c>
      <c r="AD111" s="1" t="str">
        <f>VLOOKUP(BIN2DEC(RIGHT(HEX2BIN(MID(H111,7,1),4),3)&amp;LEFT(HEX2BIN(MID(H111,8,1),4),2)),Codes!$H$2:$I$33,2)</f>
        <v>Kick</v>
      </c>
      <c r="AE111" s="1" t="str">
        <f t="shared" si="31"/>
        <v>1</v>
      </c>
      <c r="AF111" s="1" t="str">
        <f t="shared" si="32"/>
        <v>1</v>
      </c>
      <c r="AH111" s="6">
        <f t="shared" si="33"/>
        <v>34</v>
      </c>
    </row>
    <row r="112" spans="1:34">
      <c r="A112" s="3" t="s">
        <v>2710</v>
      </c>
      <c r="B112" s="1" t="s">
        <v>1463</v>
      </c>
      <c r="C112" s="6" t="s">
        <v>9518</v>
      </c>
      <c r="D112" s="9" t="s">
        <v>475</v>
      </c>
      <c r="E112" s="9" t="s">
        <v>232</v>
      </c>
      <c r="F112" s="9" t="s">
        <v>2382</v>
      </c>
      <c r="G112" s="9" t="s">
        <v>2701</v>
      </c>
      <c r="H112" s="9" t="s">
        <v>473</v>
      </c>
      <c r="J112" s="6" t="str">
        <f t="shared" si="17"/>
        <v>001011</v>
      </c>
      <c r="K112" s="1">
        <f t="shared" si="18"/>
        <v>1</v>
      </c>
      <c r="L112" s="6" t="str">
        <f t="shared" si="19"/>
        <v>00000</v>
      </c>
      <c r="M112" s="1">
        <f t="shared" si="20"/>
        <v>16</v>
      </c>
      <c r="N112" s="6" t="str">
        <f t="shared" si="21"/>
        <v>00</v>
      </c>
      <c r="O112" s="1">
        <f t="shared" si="22"/>
        <v>10</v>
      </c>
      <c r="P112" s="1">
        <f>IF(HEX2DEC(LEFT(E112,4))&gt;=32768,HEX2DEC(LEFT(E112,4))-65536,HEX2DEC(LEFT(E112,4)))/Codes!$N$2</f>
        <v>4.8</v>
      </c>
      <c r="Q112" s="1">
        <f>IF(HEX2DEC(RIGHT(E112,4))&gt;=32768,HEX2DEC(RIGHT(E112,4))-65536,HEX2DEC(RIGHT(E112,4)))/Codes!$N$2</f>
        <v>0</v>
      </c>
      <c r="R112" s="1">
        <f>IF(HEX2DEC(LEFT(F112,4))&gt;=32768,HEX2DEC(LEFT(F112,4))-65536,HEX2DEC(LEFT(F112,4)))/Codes!$N$2</f>
        <v>0</v>
      </c>
      <c r="S112" s="1">
        <f>IF(HEX2DEC(RIGHT(F112,4))&gt;=32768,HEX2DEC(RIGHT(F112,4))-65536,HEX2DEC(RIGHT(F112,4)))/Codes!$N$2</f>
        <v>4</v>
      </c>
      <c r="T112" s="18">
        <f t="shared" si="23"/>
        <v>300</v>
      </c>
      <c r="U112" s="1">
        <f t="shared" si="24"/>
        <v>80</v>
      </c>
      <c r="V112" s="1">
        <f t="shared" si="25"/>
        <v>80</v>
      </c>
      <c r="W112" s="1" t="str">
        <f t="shared" si="26"/>
        <v>100</v>
      </c>
      <c r="X112" s="1">
        <f t="shared" si="27"/>
        <v>0</v>
      </c>
      <c r="Y112" s="1">
        <f t="shared" si="28"/>
        <v>0</v>
      </c>
      <c r="Z112" s="1" t="str">
        <f>VLOOKUP(BIN2DEC(MID(HEX2BIN(MID(H112,3,2),8),2,5)),Codes!$E$1:$F$18,2)</f>
        <v>Normal</v>
      </c>
      <c r="AA112" s="6" t="str">
        <f t="shared" si="29"/>
        <v>0</v>
      </c>
      <c r="AB112" s="1">
        <f t="shared" si="30"/>
        <v>1</v>
      </c>
      <c r="AC112" s="1" t="str">
        <f>VLOOKUP(BIN2DEC(RIGHT(HEX2BIN(MID(H112,6,1),4),1)&amp;LEFT(HEX2BIN(MID(H112,7,1),4),1)),Codes!$K$1:$L$5,2)</f>
        <v>M</v>
      </c>
      <c r="AD112" s="1" t="str">
        <f>VLOOKUP(BIN2DEC(RIGHT(HEX2BIN(MID(H112,7,1),4),3)&amp;LEFT(HEX2BIN(MID(H112,8,1),4),2)),Codes!$H$2:$I$33,2)</f>
        <v>Kick</v>
      </c>
      <c r="AE112" s="1" t="str">
        <f t="shared" si="31"/>
        <v>1</v>
      </c>
      <c r="AF112" s="1" t="str">
        <f t="shared" si="32"/>
        <v>1</v>
      </c>
      <c r="AH112" s="6">
        <f t="shared" si="33"/>
        <v>34</v>
      </c>
    </row>
    <row r="113" spans="1:34">
      <c r="A113" s="3" t="s">
        <v>2711</v>
      </c>
      <c r="B113" s="1" t="s">
        <v>1463</v>
      </c>
      <c r="C113" s="6" t="s">
        <v>9519</v>
      </c>
      <c r="D113" s="9" t="s">
        <v>2705</v>
      </c>
      <c r="E113" s="9" t="s">
        <v>2284</v>
      </c>
      <c r="F113" s="9" t="s">
        <v>448</v>
      </c>
      <c r="G113" s="9" t="s">
        <v>2706</v>
      </c>
      <c r="H113" s="9" t="s">
        <v>2707</v>
      </c>
      <c r="J113" s="6" t="str">
        <f t="shared" si="17"/>
        <v>001011</v>
      </c>
      <c r="K113" s="1">
        <f t="shared" si="18"/>
        <v>2</v>
      </c>
      <c r="L113" s="6" t="str">
        <f t="shared" si="19"/>
        <v>00000</v>
      </c>
      <c r="M113" s="1">
        <f t="shared" si="20"/>
        <v>6</v>
      </c>
      <c r="N113" s="6" t="str">
        <f t="shared" si="21"/>
        <v>00</v>
      </c>
      <c r="O113" s="1">
        <f t="shared" si="22"/>
        <v>12</v>
      </c>
      <c r="P113" s="1">
        <f>IF(HEX2DEC(LEFT(E113,4))&gt;=32768,HEX2DEC(LEFT(E113,4))-65536,HEX2DEC(LEFT(E113,4)))/Codes!$N$2</f>
        <v>11.2</v>
      </c>
      <c r="Q113" s="1">
        <f>IF(HEX2DEC(RIGHT(E113,4))&gt;=32768,HEX2DEC(RIGHT(E113,4))-65536,HEX2DEC(RIGHT(E113,4)))/Codes!$N$2</f>
        <v>0</v>
      </c>
      <c r="R113" s="1">
        <f>IF(HEX2DEC(LEFT(F113,4))&gt;=32768,HEX2DEC(LEFT(F113,4))-65536,HEX2DEC(LEFT(F113,4)))/Codes!$N$2</f>
        <v>6.4</v>
      </c>
      <c r="S113" s="1">
        <f>IF(HEX2DEC(RIGHT(F113,4))&gt;=32768,HEX2DEC(RIGHT(F113,4))-65536,HEX2DEC(RIGHT(F113,4)))/Codes!$N$2</f>
        <v>0</v>
      </c>
      <c r="T113" s="18">
        <f t="shared" si="23"/>
        <v>300</v>
      </c>
      <c r="U113" s="1">
        <f t="shared" si="24"/>
        <v>80</v>
      </c>
      <c r="V113" s="1">
        <f t="shared" si="25"/>
        <v>0</v>
      </c>
      <c r="W113" s="1" t="str">
        <f t="shared" si="26"/>
        <v>100</v>
      </c>
      <c r="X113" s="1">
        <f t="shared" si="27"/>
        <v>0</v>
      </c>
      <c r="Y113" s="1">
        <f t="shared" si="28"/>
        <v>30</v>
      </c>
      <c r="Z113" s="1" t="str">
        <f>VLOOKUP(BIN2DEC(MID(HEX2BIN(MID(H113,3,2),8),2,5)),Codes!$E$1:$F$18,2)</f>
        <v>Normal</v>
      </c>
      <c r="AA113" s="6" t="str">
        <f t="shared" si="29"/>
        <v>0</v>
      </c>
      <c r="AB113" s="1">
        <f t="shared" si="30"/>
        <v>10</v>
      </c>
      <c r="AC113" s="1" t="str">
        <f>VLOOKUP(BIN2DEC(RIGHT(HEX2BIN(MID(H113,6,1),4),1)&amp;LEFT(HEX2BIN(MID(H113,7,1),4),1)),Codes!$K$1:$L$5,2)</f>
        <v>L</v>
      </c>
      <c r="AD113" s="1" t="str">
        <f>VLOOKUP(BIN2DEC(RIGHT(HEX2BIN(MID(H113,7,1),4),3)&amp;LEFT(HEX2BIN(MID(H113,8,1),4),2)),Codes!$H$2:$I$33,2)</f>
        <v>Kick</v>
      </c>
      <c r="AE113" s="1" t="str">
        <f t="shared" si="31"/>
        <v>1</v>
      </c>
      <c r="AF113" s="1" t="str">
        <f t="shared" si="32"/>
        <v>1</v>
      </c>
      <c r="AH113" s="6">
        <f t="shared" si="33"/>
        <v>66</v>
      </c>
    </row>
    <row r="114" spans="1:34">
      <c r="A114" s="3" t="s">
        <v>2712</v>
      </c>
      <c r="B114" s="1" t="s">
        <v>1463</v>
      </c>
      <c r="C114" s="6" t="s">
        <v>9519</v>
      </c>
      <c r="D114" s="9" t="s">
        <v>1844</v>
      </c>
      <c r="E114" s="9" t="s">
        <v>2052</v>
      </c>
      <c r="F114" s="9" t="s">
        <v>2053</v>
      </c>
      <c r="G114" s="9" t="s">
        <v>2706</v>
      </c>
      <c r="H114" s="9" t="s">
        <v>2707</v>
      </c>
      <c r="J114" s="6" t="str">
        <f t="shared" si="17"/>
        <v>001011</v>
      </c>
      <c r="K114" s="1">
        <f t="shared" si="18"/>
        <v>3</v>
      </c>
      <c r="L114" s="6" t="str">
        <f t="shared" si="19"/>
        <v>00000</v>
      </c>
      <c r="M114" s="1">
        <f t="shared" si="20"/>
        <v>6</v>
      </c>
      <c r="N114" s="6" t="str">
        <f t="shared" si="21"/>
        <v>00</v>
      </c>
      <c r="O114" s="1">
        <f t="shared" si="22"/>
        <v>12</v>
      </c>
      <c r="P114" s="1">
        <f>IF(HEX2DEC(LEFT(E114,4))&gt;=32768,HEX2DEC(LEFT(E114,4))-65536,HEX2DEC(LEFT(E114,4)))/Codes!$N$2</f>
        <v>14.4</v>
      </c>
      <c r="Q114" s="1">
        <f>IF(HEX2DEC(RIGHT(E114,4))&gt;=32768,HEX2DEC(RIGHT(E114,4))-65536,HEX2DEC(RIGHT(E114,4)))/Codes!$N$2</f>
        <v>0</v>
      </c>
      <c r="R114" s="1">
        <f>IF(HEX2DEC(LEFT(F114,4))&gt;=32768,HEX2DEC(LEFT(F114,4))-65536,HEX2DEC(LEFT(F114,4)))/Codes!$N$2</f>
        <v>-14.4</v>
      </c>
      <c r="S114" s="1">
        <f>IF(HEX2DEC(RIGHT(F114,4))&gt;=32768,HEX2DEC(RIGHT(F114,4))-65536,HEX2DEC(RIGHT(F114,4)))/Codes!$N$2</f>
        <v>0</v>
      </c>
      <c r="T114" s="18">
        <f t="shared" si="23"/>
        <v>300</v>
      </c>
      <c r="U114" s="1">
        <f t="shared" si="24"/>
        <v>80</v>
      </c>
      <c r="V114" s="1">
        <f t="shared" si="25"/>
        <v>0</v>
      </c>
      <c r="W114" s="1" t="str">
        <f t="shared" si="26"/>
        <v>100</v>
      </c>
      <c r="X114" s="1">
        <f t="shared" si="27"/>
        <v>0</v>
      </c>
      <c r="Y114" s="1">
        <f t="shared" si="28"/>
        <v>30</v>
      </c>
      <c r="Z114" s="1" t="str">
        <f>VLOOKUP(BIN2DEC(MID(HEX2BIN(MID(H114,3,2),8),2,5)),Codes!$E$1:$F$18,2)</f>
        <v>Normal</v>
      </c>
      <c r="AA114" s="6" t="str">
        <f t="shared" si="29"/>
        <v>0</v>
      </c>
      <c r="AB114" s="1">
        <f t="shared" si="30"/>
        <v>10</v>
      </c>
      <c r="AC114" s="1" t="str">
        <f>VLOOKUP(BIN2DEC(RIGHT(HEX2BIN(MID(H114,6,1),4),1)&amp;LEFT(HEX2BIN(MID(H114,7,1),4),1)),Codes!$K$1:$L$5,2)</f>
        <v>L</v>
      </c>
      <c r="AD114" s="1" t="str">
        <f>VLOOKUP(BIN2DEC(RIGHT(HEX2BIN(MID(H114,7,1),4),3)&amp;LEFT(HEX2BIN(MID(H114,8,1),4),2)),Codes!$H$2:$I$33,2)</f>
        <v>Kick</v>
      </c>
      <c r="AE114" s="1" t="str">
        <f t="shared" si="31"/>
        <v>1</v>
      </c>
      <c r="AF114" s="1" t="str">
        <f t="shared" si="32"/>
        <v>1</v>
      </c>
      <c r="AH114" s="6">
        <f t="shared" si="33"/>
        <v>66</v>
      </c>
    </row>
    <row r="115" spans="1:34">
      <c r="A115" s="3" t="s">
        <v>2713</v>
      </c>
      <c r="B115" s="1" t="s">
        <v>1463</v>
      </c>
      <c r="C115" s="6" t="s">
        <v>9038</v>
      </c>
      <c r="D115" s="9" t="s">
        <v>2714</v>
      </c>
      <c r="E115" s="9" t="s">
        <v>460</v>
      </c>
      <c r="F115" s="9" t="s">
        <v>2700</v>
      </c>
      <c r="G115" s="9" t="s">
        <v>2715</v>
      </c>
      <c r="H115" s="9" t="s">
        <v>2716</v>
      </c>
      <c r="J115" s="6" t="str">
        <f t="shared" si="17"/>
        <v>001011</v>
      </c>
      <c r="K115" s="1">
        <f t="shared" si="18"/>
        <v>0</v>
      </c>
      <c r="L115" s="6" t="str">
        <f t="shared" si="19"/>
        <v>00000</v>
      </c>
      <c r="M115" s="1">
        <f t="shared" si="20"/>
        <v>10</v>
      </c>
      <c r="N115" s="6" t="str">
        <f t="shared" si="21"/>
        <v>00</v>
      </c>
      <c r="O115" s="1">
        <f t="shared" si="22"/>
        <v>20</v>
      </c>
      <c r="P115" s="1">
        <f>IF(HEX2DEC(LEFT(E115,4))&gt;=32768,HEX2DEC(LEFT(E115,4))-65536,HEX2DEC(LEFT(E115,4)))/Codes!$N$2</f>
        <v>7.2</v>
      </c>
      <c r="Q115" s="1">
        <f>IF(HEX2DEC(RIGHT(E115,4))&gt;=32768,HEX2DEC(RIGHT(E115,4))-65536,HEX2DEC(RIGHT(E115,4)))/Codes!$N$2</f>
        <v>0</v>
      </c>
      <c r="R115" s="1">
        <f>IF(HEX2DEC(LEFT(F115,4))&gt;=32768,HEX2DEC(LEFT(F115,4))-65536,HEX2DEC(LEFT(F115,4)))/Codes!$N$2</f>
        <v>-4.8</v>
      </c>
      <c r="S115" s="1">
        <f>IF(HEX2DEC(RIGHT(F115,4))&gt;=32768,HEX2DEC(RIGHT(F115,4))-65536,HEX2DEC(RIGHT(F115,4)))/Codes!$N$2</f>
        <v>0.8</v>
      </c>
      <c r="T115" s="18">
        <f t="shared" si="23"/>
        <v>361</v>
      </c>
      <c r="U115" s="1">
        <f t="shared" si="24"/>
        <v>55</v>
      </c>
      <c r="V115" s="1">
        <f t="shared" si="25"/>
        <v>0</v>
      </c>
      <c r="W115" s="1" t="str">
        <f t="shared" si="26"/>
        <v>100</v>
      </c>
      <c r="X115" s="1">
        <f t="shared" si="27"/>
        <v>0</v>
      </c>
      <c r="Y115" s="1">
        <f t="shared" si="28"/>
        <v>70</v>
      </c>
      <c r="Z115" s="1" t="str">
        <f>VLOOKUP(BIN2DEC(MID(HEX2BIN(MID(H115,3,2),8),2,5)),Codes!$E$1:$F$18,2)</f>
        <v>Normal</v>
      </c>
      <c r="AA115" s="6" t="str">
        <f t="shared" si="29"/>
        <v>0</v>
      </c>
      <c r="AB115" s="1">
        <f t="shared" si="30"/>
        <v>20</v>
      </c>
      <c r="AC115" s="1" t="str">
        <f>VLOOKUP(BIN2DEC(RIGHT(HEX2BIN(MID(H115,6,1),4),1)&amp;LEFT(HEX2BIN(MID(H115,7,1),4),1)),Codes!$K$1:$L$5,2)</f>
        <v>L</v>
      </c>
      <c r="AD115" s="1" t="str">
        <f>VLOOKUP(BIN2DEC(RIGHT(HEX2BIN(MID(H115,7,1),4),3)&amp;LEFT(HEX2BIN(MID(H115,8,1),4),2)),Codes!$H$2:$I$33,2)</f>
        <v>Kick</v>
      </c>
      <c r="AE115" s="1" t="str">
        <f t="shared" si="31"/>
        <v>1</v>
      </c>
      <c r="AF115" s="1" t="str">
        <f t="shared" si="32"/>
        <v>1</v>
      </c>
      <c r="AH115" s="6">
        <f t="shared" si="33"/>
        <v>66</v>
      </c>
    </row>
    <row r="116" spans="1:34">
      <c r="A116" s="3" t="s">
        <v>2717</v>
      </c>
      <c r="B116" s="1" t="s">
        <v>1463</v>
      </c>
      <c r="C116" s="6" t="s">
        <v>9038</v>
      </c>
      <c r="D116" s="9" t="s">
        <v>2718</v>
      </c>
      <c r="E116" s="9" t="s">
        <v>460</v>
      </c>
      <c r="F116" s="9" t="s">
        <v>2700</v>
      </c>
      <c r="G116" s="9" t="s">
        <v>2715</v>
      </c>
      <c r="H116" s="9" t="s">
        <v>2716</v>
      </c>
      <c r="J116" s="6" t="str">
        <f t="shared" si="17"/>
        <v>001011</v>
      </c>
      <c r="K116" s="1">
        <f t="shared" si="18"/>
        <v>1</v>
      </c>
      <c r="L116" s="6" t="str">
        <f t="shared" si="19"/>
        <v>00000</v>
      </c>
      <c r="M116" s="1">
        <f t="shared" si="20"/>
        <v>8</v>
      </c>
      <c r="N116" s="6" t="str">
        <f t="shared" si="21"/>
        <v>00</v>
      </c>
      <c r="O116" s="1">
        <f t="shared" si="22"/>
        <v>20</v>
      </c>
      <c r="P116" s="1">
        <f>IF(HEX2DEC(LEFT(E116,4))&gt;=32768,HEX2DEC(LEFT(E116,4))-65536,HEX2DEC(LEFT(E116,4)))/Codes!$N$2</f>
        <v>7.2</v>
      </c>
      <c r="Q116" s="1">
        <f>IF(HEX2DEC(RIGHT(E116,4))&gt;=32768,HEX2DEC(RIGHT(E116,4))-65536,HEX2DEC(RIGHT(E116,4)))/Codes!$N$2</f>
        <v>0</v>
      </c>
      <c r="R116" s="1">
        <f>IF(HEX2DEC(LEFT(F116,4))&gt;=32768,HEX2DEC(LEFT(F116,4))-65536,HEX2DEC(LEFT(F116,4)))/Codes!$N$2</f>
        <v>-4.8</v>
      </c>
      <c r="S116" s="1">
        <f>IF(HEX2DEC(RIGHT(F116,4))&gt;=32768,HEX2DEC(RIGHT(F116,4))-65536,HEX2DEC(RIGHT(F116,4)))/Codes!$N$2</f>
        <v>0.8</v>
      </c>
      <c r="T116" s="18">
        <f t="shared" si="23"/>
        <v>361</v>
      </c>
      <c r="U116" s="1">
        <f t="shared" si="24"/>
        <v>55</v>
      </c>
      <c r="V116" s="1">
        <f t="shared" si="25"/>
        <v>0</v>
      </c>
      <c r="W116" s="1" t="str">
        <f t="shared" si="26"/>
        <v>100</v>
      </c>
      <c r="X116" s="1">
        <f t="shared" si="27"/>
        <v>0</v>
      </c>
      <c r="Y116" s="1">
        <f t="shared" si="28"/>
        <v>70</v>
      </c>
      <c r="Z116" s="1" t="str">
        <f>VLOOKUP(BIN2DEC(MID(HEX2BIN(MID(H116,3,2),8),2,5)),Codes!$E$1:$F$18,2)</f>
        <v>Normal</v>
      </c>
      <c r="AA116" s="6" t="str">
        <f t="shared" si="29"/>
        <v>0</v>
      </c>
      <c r="AB116" s="1">
        <f t="shared" si="30"/>
        <v>20</v>
      </c>
      <c r="AC116" s="1" t="str">
        <f>VLOOKUP(BIN2DEC(RIGHT(HEX2BIN(MID(H116,6,1),4),1)&amp;LEFT(HEX2BIN(MID(H116,7,1),4),1)),Codes!$K$1:$L$5,2)</f>
        <v>L</v>
      </c>
      <c r="AD116" s="1" t="str">
        <f>VLOOKUP(BIN2DEC(RIGHT(HEX2BIN(MID(H116,7,1),4),3)&amp;LEFT(HEX2BIN(MID(H116,8,1),4),2)),Codes!$H$2:$I$33,2)</f>
        <v>Kick</v>
      </c>
      <c r="AE116" s="1" t="str">
        <f t="shared" si="31"/>
        <v>1</v>
      </c>
      <c r="AF116" s="1" t="str">
        <f t="shared" si="32"/>
        <v>1</v>
      </c>
      <c r="AH116" s="6">
        <f t="shared" si="33"/>
        <v>66</v>
      </c>
    </row>
    <row r="117" spans="1:34">
      <c r="A117" s="3" t="s">
        <v>2719</v>
      </c>
      <c r="B117" s="1" t="s">
        <v>1463</v>
      </c>
      <c r="C117" s="6" t="s">
        <v>9038</v>
      </c>
      <c r="D117" s="9" t="s">
        <v>2720</v>
      </c>
      <c r="E117" s="9" t="s">
        <v>460</v>
      </c>
      <c r="F117" s="9" t="s">
        <v>2700</v>
      </c>
      <c r="G117" s="9" t="s">
        <v>2715</v>
      </c>
      <c r="H117" s="9" t="s">
        <v>2716</v>
      </c>
      <c r="J117" s="6" t="str">
        <f t="shared" si="17"/>
        <v>001011</v>
      </c>
      <c r="K117" s="1">
        <f t="shared" si="18"/>
        <v>2</v>
      </c>
      <c r="L117" s="6" t="str">
        <f t="shared" si="19"/>
        <v>00000</v>
      </c>
      <c r="M117" s="1">
        <f t="shared" si="20"/>
        <v>7</v>
      </c>
      <c r="N117" s="6" t="str">
        <f t="shared" si="21"/>
        <v>00</v>
      </c>
      <c r="O117" s="1">
        <f t="shared" si="22"/>
        <v>20</v>
      </c>
      <c r="P117" s="1">
        <f>IF(HEX2DEC(LEFT(E117,4))&gt;=32768,HEX2DEC(LEFT(E117,4))-65536,HEX2DEC(LEFT(E117,4)))/Codes!$N$2</f>
        <v>7.2</v>
      </c>
      <c r="Q117" s="1">
        <f>IF(HEX2DEC(RIGHT(E117,4))&gt;=32768,HEX2DEC(RIGHT(E117,4))-65536,HEX2DEC(RIGHT(E117,4)))/Codes!$N$2</f>
        <v>0</v>
      </c>
      <c r="R117" s="1">
        <f>IF(HEX2DEC(LEFT(F117,4))&gt;=32768,HEX2DEC(LEFT(F117,4))-65536,HEX2DEC(LEFT(F117,4)))/Codes!$N$2</f>
        <v>-4.8</v>
      </c>
      <c r="S117" s="1">
        <f>IF(HEX2DEC(RIGHT(F117,4))&gt;=32768,HEX2DEC(RIGHT(F117,4))-65536,HEX2DEC(RIGHT(F117,4)))/Codes!$N$2</f>
        <v>0.8</v>
      </c>
      <c r="T117" s="18">
        <f t="shared" si="23"/>
        <v>361</v>
      </c>
      <c r="U117" s="1">
        <f t="shared" si="24"/>
        <v>55</v>
      </c>
      <c r="V117" s="1">
        <f t="shared" si="25"/>
        <v>0</v>
      </c>
      <c r="W117" s="1" t="str">
        <f t="shared" si="26"/>
        <v>100</v>
      </c>
      <c r="X117" s="1">
        <f t="shared" si="27"/>
        <v>0</v>
      </c>
      <c r="Y117" s="1">
        <f t="shared" si="28"/>
        <v>70</v>
      </c>
      <c r="Z117" s="1" t="str">
        <f>VLOOKUP(BIN2DEC(MID(HEX2BIN(MID(H117,3,2),8),2,5)),Codes!$E$1:$F$18,2)</f>
        <v>Normal</v>
      </c>
      <c r="AA117" s="6" t="str">
        <f t="shared" si="29"/>
        <v>0</v>
      </c>
      <c r="AB117" s="1">
        <f t="shared" si="30"/>
        <v>20</v>
      </c>
      <c r="AC117" s="1" t="str">
        <f>VLOOKUP(BIN2DEC(RIGHT(HEX2BIN(MID(H117,6,1),4),1)&amp;LEFT(HEX2BIN(MID(H117,7,1),4),1)),Codes!$K$1:$L$5,2)</f>
        <v>L</v>
      </c>
      <c r="AD117" s="1" t="str">
        <f>VLOOKUP(BIN2DEC(RIGHT(HEX2BIN(MID(H117,7,1),4),3)&amp;LEFT(HEX2BIN(MID(H117,8,1),4),2)),Codes!$H$2:$I$33,2)</f>
        <v>Kick</v>
      </c>
      <c r="AE117" s="1" t="str">
        <f t="shared" si="31"/>
        <v>1</v>
      </c>
      <c r="AF117" s="1" t="str">
        <f t="shared" si="32"/>
        <v>1</v>
      </c>
      <c r="AH117" s="6">
        <f t="shared" si="33"/>
        <v>66</v>
      </c>
    </row>
    <row r="118" spans="1:34">
      <c r="A118" s="3" t="s">
        <v>2721</v>
      </c>
      <c r="B118" s="1" t="s">
        <v>1463</v>
      </c>
      <c r="C118" s="6" t="s">
        <v>9512</v>
      </c>
      <c r="D118" s="9" t="s">
        <v>2722</v>
      </c>
      <c r="E118" s="9" t="s">
        <v>2052</v>
      </c>
      <c r="F118" s="9" t="s">
        <v>2723</v>
      </c>
      <c r="G118" s="9" t="s">
        <v>2724</v>
      </c>
      <c r="H118" s="9" t="s">
        <v>2725</v>
      </c>
      <c r="J118" s="6" t="str">
        <f t="shared" si="17"/>
        <v>001011</v>
      </c>
      <c r="K118" s="1">
        <f t="shared" si="18"/>
        <v>2</v>
      </c>
      <c r="L118" s="6" t="str">
        <f t="shared" si="19"/>
        <v>00000</v>
      </c>
      <c r="M118" s="1">
        <f t="shared" si="20"/>
        <v>6</v>
      </c>
      <c r="N118" s="6" t="str">
        <f t="shared" si="21"/>
        <v>00</v>
      </c>
      <c r="O118" s="1">
        <f t="shared" si="22"/>
        <v>5</v>
      </c>
      <c r="P118" s="1">
        <f>IF(HEX2DEC(LEFT(E118,4))&gt;=32768,HEX2DEC(LEFT(E118,4))-65536,HEX2DEC(LEFT(E118,4)))/Codes!$N$2</f>
        <v>14.4</v>
      </c>
      <c r="Q118" s="1">
        <f>IF(HEX2DEC(RIGHT(E118,4))&gt;=32768,HEX2DEC(RIGHT(E118,4))-65536,HEX2DEC(RIGHT(E118,4)))/Codes!$N$2</f>
        <v>0</v>
      </c>
      <c r="R118" s="1">
        <f>IF(HEX2DEC(LEFT(F118,4))&gt;=32768,HEX2DEC(LEFT(F118,4))-65536,HEX2DEC(LEFT(F118,4)))/Codes!$N$2</f>
        <v>-24</v>
      </c>
      <c r="S118" s="1">
        <f>IF(HEX2DEC(RIGHT(F118,4))&gt;=32768,HEX2DEC(RIGHT(F118,4))-65536,HEX2DEC(RIGHT(F118,4)))/Codes!$N$2</f>
        <v>0</v>
      </c>
      <c r="T118" s="18">
        <f t="shared" si="23"/>
        <v>110</v>
      </c>
      <c r="U118" s="1">
        <f t="shared" si="24"/>
        <v>100</v>
      </c>
      <c r="V118" s="1">
        <f t="shared" si="25"/>
        <v>236</v>
      </c>
      <c r="W118" s="1" t="str">
        <f t="shared" si="26"/>
        <v>100</v>
      </c>
      <c r="X118" s="1">
        <f t="shared" si="27"/>
        <v>0</v>
      </c>
      <c r="Y118" s="1">
        <f t="shared" si="28"/>
        <v>0</v>
      </c>
      <c r="Z118" s="1" t="str">
        <f>VLOOKUP(BIN2DEC(MID(HEX2BIN(MID(H118,3,2),8),2,5)),Codes!$E$1:$F$18,2)</f>
        <v>Normal</v>
      </c>
      <c r="AA118" s="6" t="str">
        <f t="shared" si="29"/>
        <v>0</v>
      </c>
      <c r="AB118" s="1">
        <f t="shared" si="30"/>
        <v>1</v>
      </c>
      <c r="AC118" s="1" t="str">
        <f>VLOOKUP(BIN2DEC(RIGHT(HEX2BIN(MID(H118,6,1),4),1)&amp;LEFT(HEX2BIN(MID(H118,7,1),4),1)),Codes!$K$1:$L$5,2)</f>
        <v>L</v>
      </c>
      <c r="AD118" s="1" t="str">
        <f>VLOOKUP(BIN2DEC(RIGHT(HEX2BIN(MID(H118,7,1),4),3)&amp;LEFT(HEX2BIN(MID(H118,8,1),4),2)),Codes!$H$2:$I$33,2)</f>
        <v>Kick</v>
      </c>
      <c r="AE118" s="1" t="str">
        <f t="shared" si="31"/>
        <v>1</v>
      </c>
      <c r="AF118" s="1" t="str">
        <f t="shared" si="32"/>
        <v>1</v>
      </c>
      <c r="AH118" s="6">
        <f t="shared" si="33"/>
        <v>66</v>
      </c>
    </row>
    <row r="119" spans="1:34">
      <c r="A119" s="3" t="s">
        <v>2726</v>
      </c>
      <c r="B119" s="1" t="s">
        <v>1463</v>
      </c>
      <c r="C119" s="6" t="s">
        <v>9512</v>
      </c>
      <c r="D119" s="9" t="s">
        <v>2727</v>
      </c>
      <c r="E119" s="9" t="s">
        <v>2052</v>
      </c>
      <c r="F119" s="9" t="s">
        <v>91</v>
      </c>
      <c r="G119" s="9" t="s">
        <v>2724</v>
      </c>
      <c r="H119" s="9" t="s">
        <v>2725</v>
      </c>
      <c r="J119" s="6" t="str">
        <f t="shared" si="17"/>
        <v>001011</v>
      </c>
      <c r="K119" s="1">
        <f t="shared" si="18"/>
        <v>3</v>
      </c>
      <c r="L119" s="6" t="str">
        <f t="shared" si="19"/>
        <v>00000</v>
      </c>
      <c r="M119" s="1">
        <f t="shared" si="20"/>
        <v>6</v>
      </c>
      <c r="N119" s="6" t="str">
        <f t="shared" si="21"/>
        <v>00</v>
      </c>
      <c r="O119" s="1">
        <f t="shared" si="22"/>
        <v>5</v>
      </c>
      <c r="P119" s="1">
        <f>IF(HEX2DEC(LEFT(E119,4))&gt;=32768,HEX2DEC(LEFT(E119,4))-65536,HEX2DEC(LEFT(E119,4)))/Codes!$N$2</f>
        <v>14.4</v>
      </c>
      <c r="Q119" s="1">
        <f>IF(HEX2DEC(RIGHT(E119,4))&gt;=32768,HEX2DEC(RIGHT(E119,4))-65536,HEX2DEC(RIGHT(E119,4)))/Codes!$N$2</f>
        <v>0</v>
      </c>
      <c r="R119" s="1">
        <f>IF(HEX2DEC(LEFT(F119,4))&gt;=32768,HEX2DEC(LEFT(F119,4))-65536,HEX2DEC(LEFT(F119,4)))/Codes!$N$2</f>
        <v>0</v>
      </c>
      <c r="S119" s="1">
        <f>IF(HEX2DEC(RIGHT(F119,4))&gt;=32768,HEX2DEC(RIGHT(F119,4))-65536,HEX2DEC(RIGHT(F119,4)))/Codes!$N$2</f>
        <v>0</v>
      </c>
      <c r="T119" s="18">
        <f t="shared" si="23"/>
        <v>110</v>
      </c>
      <c r="U119" s="1">
        <f t="shared" si="24"/>
        <v>100</v>
      </c>
      <c r="V119" s="1">
        <f t="shared" si="25"/>
        <v>236</v>
      </c>
      <c r="W119" s="1" t="str">
        <f t="shared" si="26"/>
        <v>100</v>
      </c>
      <c r="X119" s="1">
        <f t="shared" si="27"/>
        <v>0</v>
      </c>
      <c r="Y119" s="1">
        <f t="shared" si="28"/>
        <v>0</v>
      </c>
      <c r="Z119" s="1" t="str">
        <f>VLOOKUP(BIN2DEC(MID(HEX2BIN(MID(H119,3,2),8),2,5)),Codes!$E$1:$F$18,2)</f>
        <v>Normal</v>
      </c>
      <c r="AA119" s="6" t="str">
        <f t="shared" si="29"/>
        <v>0</v>
      </c>
      <c r="AB119" s="1">
        <f t="shared" si="30"/>
        <v>1</v>
      </c>
      <c r="AC119" s="1" t="str">
        <f>VLOOKUP(BIN2DEC(RIGHT(HEX2BIN(MID(H119,6,1),4),1)&amp;LEFT(HEX2BIN(MID(H119,7,1),4),1)),Codes!$K$1:$L$5,2)</f>
        <v>L</v>
      </c>
      <c r="AD119" s="1" t="str">
        <f>VLOOKUP(BIN2DEC(RIGHT(HEX2BIN(MID(H119,7,1),4),3)&amp;LEFT(HEX2BIN(MID(H119,8,1),4),2)),Codes!$H$2:$I$33,2)</f>
        <v>Kick</v>
      </c>
      <c r="AE119" s="1" t="str">
        <f t="shared" si="31"/>
        <v>1</v>
      </c>
      <c r="AF119" s="1" t="str">
        <f t="shared" si="32"/>
        <v>1</v>
      </c>
      <c r="AH119" s="6">
        <f t="shared" si="33"/>
        <v>66</v>
      </c>
    </row>
    <row r="120" spans="1:34">
      <c r="A120" s="3" t="s">
        <v>2728</v>
      </c>
      <c r="B120" s="1" t="s">
        <v>1463</v>
      </c>
      <c r="C120" s="6" t="s">
        <v>9513</v>
      </c>
      <c r="D120" s="9" t="s">
        <v>2729</v>
      </c>
      <c r="E120" s="9" t="s">
        <v>2052</v>
      </c>
      <c r="F120" s="9" t="s">
        <v>2723</v>
      </c>
      <c r="G120" s="9" t="s">
        <v>2730</v>
      </c>
      <c r="H120" s="9" t="s">
        <v>2725</v>
      </c>
      <c r="J120" s="6" t="str">
        <f t="shared" si="17"/>
        <v>001011</v>
      </c>
      <c r="K120" s="1">
        <f t="shared" si="18"/>
        <v>0</v>
      </c>
      <c r="L120" s="6" t="str">
        <f t="shared" si="19"/>
        <v>00000</v>
      </c>
      <c r="M120" s="1">
        <f t="shared" si="20"/>
        <v>6</v>
      </c>
      <c r="N120" s="6" t="str">
        <f t="shared" si="21"/>
        <v>00</v>
      </c>
      <c r="O120" s="1">
        <f t="shared" si="22"/>
        <v>4</v>
      </c>
      <c r="P120" s="1">
        <f>IF(HEX2DEC(LEFT(E120,4))&gt;=32768,HEX2DEC(LEFT(E120,4))-65536,HEX2DEC(LEFT(E120,4)))/Codes!$N$2</f>
        <v>14.4</v>
      </c>
      <c r="Q120" s="1">
        <f>IF(HEX2DEC(RIGHT(E120,4))&gt;=32768,HEX2DEC(RIGHT(E120,4))-65536,HEX2DEC(RIGHT(E120,4)))/Codes!$N$2</f>
        <v>0</v>
      </c>
      <c r="R120" s="1">
        <f>IF(HEX2DEC(LEFT(F120,4))&gt;=32768,HEX2DEC(LEFT(F120,4))-65536,HEX2DEC(LEFT(F120,4)))/Codes!$N$2</f>
        <v>-24</v>
      </c>
      <c r="S120" s="1">
        <f>IF(HEX2DEC(RIGHT(F120,4))&gt;=32768,HEX2DEC(RIGHT(F120,4))-65536,HEX2DEC(RIGHT(F120,4)))/Codes!$N$2</f>
        <v>0</v>
      </c>
      <c r="T120" s="18">
        <f t="shared" si="23"/>
        <v>280</v>
      </c>
      <c r="U120" s="1">
        <f t="shared" si="24"/>
        <v>100</v>
      </c>
      <c r="V120" s="1">
        <f t="shared" si="25"/>
        <v>236</v>
      </c>
      <c r="W120" s="1" t="str">
        <f t="shared" si="26"/>
        <v>100</v>
      </c>
      <c r="X120" s="1">
        <f t="shared" si="27"/>
        <v>0</v>
      </c>
      <c r="Y120" s="1">
        <f t="shared" si="28"/>
        <v>0</v>
      </c>
      <c r="Z120" s="1" t="str">
        <f>VLOOKUP(BIN2DEC(MID(HEX2BIN(MID(H120,3,2),8),2,5)),Codes!$E$1:$F$18,2)</f>
        <v>Normal</v>
      </c>
      <c r="AA120" s="6" t="str">
        <f t="shared" si="29"/>
        <v>0</v>
      </c>
      <c r="AB120" s="1">
        <f t="shared" si="30"/>
        <v>1</v>
      </c>
      <c r="AC120" s="1" t="str">
        <f>VLOOKUP(BIN2DEC(RIGHT(HEX2BIN(MID(H120,6,1),4),1)&amp;LEFT(HEX2BIN(MID(H120,7,1),4),1)),Codes!$K$1:$L$5,2)</f>
        <v>L</v>
      </c>
      <c r="AD120" s="1" t="str">
        <f>VLOOKUP(BIN2DEC(RIGHT(HEX2BIN(MID(H120,7,1),4),3)&amp;LEFT(HEX2BIN(MID(H120,8,1),4),2)),Codes!$H$2:$I$33,2)</f>
        <v>Kick</v>
      </c>
      <c r="AE120" s="1" t="str">
        <f t="shared" si="31"/>
        <v>1</v>
      </c>
      <c r="AF120" s="1" t="str">
        <f t="shared" si="32"/>
        <v>1</v>
      </c>
      <c r="AH120" s="6">
        <f t="shared" si="33"/>
        <v>66</v>
      </c>
    </row>
    <row r="121" spans="1:34">
      <c r="A121" s="3" t="s">
        <v>2731</v>
      </c>
      <c r="B121" s="1" t="s">
        <v>1463</v>
      </c>
      <c r="C121" s="6" t="s">
        <v>9513</v>
      </c>
      <c r="D121" s="9" t="s">
        <v>2732</v>
      </c>
      <c r="E121" s="9" t="s">
        <v>2052</v>
      </c>
      <c r="F121" s="9" t="s">
        <v>91</v>
      </c>
      <c r="G121" s="9" t="s">
        <v>2730</v>
      </c>
      <c r="H121" s="9" t="s">
        <v>2725</v>
      </c>
      <c r="J121" s="6" t="str">
        <f t="shared" si="17"/>
        <v>001011</v>
      </c>
      <c r="K121" s="1">
        <f t="shared" si="18"/>
        <v>1</v>
      </c>
      <c r="L121" s="6" t="str">
        <f t="shared" si="19"/>
        <v>00000</v>
      </c>
      <c r="M121" s="1">
        <f t="shared" si="20"/>
        <v>6</v>
      </c>
      <c r="N121" s="6" t="str">
        <f t="shared" si="21"/>
        <v>00</v>
      </c>
      <c r="O121" s="1">
        <f t="shared" si="22"/>
        <v>4</v>
      </c>
      <c r="P121" s="1">
        <f>IF(HEX2DEC(LEFT(E121,4))&gt;=32768,HEX2DEC(LEFT(E121,4))-65536,HEX2DEC(LEFT(E121,4)))/Codes!$N$2</f>
        <v>14.4</v>
      </c>
      <c r="Q121" s="1">
        <f>IF(HEX2DEC(RIGHT(E121,4))&gt;=32768,HEX2DEC(RIGHT(E121,4))-65536,HEX2DEC(RIGHT(E121,4)))/Codes!$N$2</f>
        <v>0</v>
      </c>
      <c r="R121" s="1">
        <f>IF(HEX2DEC(LEFT(F121,4))&gt;=32768,HEX2DEC(LEFT(F121,4))-65536,HEX2DEC(LEFT(F121,4)))/Codes!$N$2</f>
        <v>0</v>
      </c>
      <c r="S121" s="1">
        <f>IF(HEX2DEC(RIGHT(F121,4))&gt;=32768,HEX2DEC(RIGHT(F121,4))-65536,HEX2DEC(RIGHT(F121,4)))/Codes!$N$2</f>
        <v>0</v>
      </c>
      <c r="T121" s="18">
        <f t="shared" si="23"/>
        <v>280</v>
      </c>
      <c r="U121" s="1">
        <f t="shared" si="24"/>
        <v>100</v>
      </c>
      <c r="V121" s="1">
        <f t="shared" si="25"/>
        <v>236</v>
      </c>
      <c r="W121" s="1" t="str">
        <f t="shared" si="26"/>
        <v>100</v>
      </c>
      <c r="X121" s="1">
        <f t="shared" si="27"/>
        <v>0</v>
      </c>
      <c r="Y121" s="1">
        <f t="shared" si="28"/>
        <v>0</v>
      </c>
      <c r="Z121" s="1" t="str">
        <f>VLOOKUP(BIN2DEC(MID(HEX2BIN(MID(H121,3,2),8),2,5)),Codes!$E$1:$F$18,2)</f>
        <v>Normal</v>
      </c>
      <c r="AA121" s="6" t="str">
        <f t="shared" si="29"/>
        <v>0</v>
      </c>
      <c r="AB121" s="1">
        <f t="shared" si="30"/>
        <v>1</v>
      </c>
      <c r="AC121" s="1" t="str">
        <f>VLOOKUP(BIN2DEC(RIGHT(HEX2BIN(MID(H121,6,1),4),1)&amp;LEFT(HEX2BIN(MID(H121,7,1),4),1)),Codes!$K$1:$L$5,2)</f>
        <v>L</v>
      </c>
      <c r="AD121" s="1" t="str">
        <f>VLOOKUP(BIN2DEC(RIGHT(HEX2BIN(MID(H121,7,1),4),3)&amp;LEFT(HEX2BIN(MID(H121,8,1),4),2)),Codes!$H$2:$I$33,2)</f>
        <v>Kick</v>
      </c>
      <c r="AE121" s="1" t="str">
        <f t="shared" si="31"/>
        <v>1</v>
      </c>
      <c r="AF121" s="1" t="str">
        <f t="shared" si="32"/>
        <v>1</v>
      </c>
      <c r="AH121" s="6">
        <f t="shared" si="33"/>
        <v>66</v>
      </c>
    </row>
    <row r="122" spans="1:34">
      <c r="A122" s="3" t="s">
        <v>2733</v>
      </c>
      <c r="B122" s="1" t="s">
        <v>1463</v>
      </c>
      <c r="C122" s="6" t="s">
        <v>9514</v>
      </c>
      <c r="D122" s="9" t="s">
        <v>2734</v>
      </c>
      <c r="E122" s="9" t="s">
        <v>2735</v>
      </c>
      <c r="F122" s="9" t="s">
        <v>1529</v>
      </c>
      <c r="G122" s="9" t="s">
        <v>2736</v>
      </c>
      <c r="H122" s="9" t="s">
        <v>2737</v>
      </c>
      <c r="J122" s="6" t="str">
        <f t="shared" si="17"/>
        <v>001011</v>
      </c>
      <c r="K122" s="1">
        <f t="shared" si="18"/>
        <v>0</v>
      </c>
      <c r="L122" s="6" t="str">
        <f t="shared" si="19"/>
        <v>00000</v>
      </c>
      <c r="M122" s="1">
        <f t="shared" si="20"/>
        <v>11</v>
      </c>
      <c r="N122" s="6" t="str">
        <f t="shared" si="21"/>
        <v>00</v>
      </c>
      <c r="O122" s="1">
        <f t="shared" si="22"/>
        <v>1</v>
      </c>
      <c r="P122" s="1">
        <f>IF(HEX2DEC(LEFT(E122,4))&gt;=32768,HEX2DEC(LEFT(E122,4))-65536,HEX2DEC(LEFT(E122,4)))/Codes!$N$2</f>
        <v>9.6</v>
      </c>
      <c r="Q122" s="1">
        <f>IF(HEX2DEC(RIGHT(E122,4))&gt;=32768,HEX2DEC(RIGHT(E122,4))-65536,HEX2DEC(RIGHT(E122,4)))/Codes!$N$2</f>
        <v>0</v>
      </c>
      <c r="R122" s="1">
        <f>IF(HEX2DEC(LEFT(F122,4))&gt;=32768,HEX2DEC(LEFT(F122,4))-65536,HEX2DEC(LEFT(F122,4)))/Codes!$N$2</f>
        <v>0</v>
      </c>
      <c r="S122" s="1">
        <f>IF(HEX2DEC(RIGHT(F122,4))&gt;=32768,HEX2DEC(RIGHT(F122,4))-65536,HEX2DEC(RIGHT(F122,4)))/Codes!$N$2</f>
        <v>4.8</v>
      </c>
      <c r="T122" s="18">
        <f t="shared" si="23"/>
        <v>250</v>
      </c>
      <c r="U122" s="1">
        <f t="shared" si="24"/>
        <v>100</v>
      </c>
      <c r="V122" s="1">
        <f t="shared" si="25"/>
        <v>101</v>
      </c>
      <c r="W122" s="1" t="str">
        <f t="shared" si="26"/>
        <v>100</v>
      </c>
      <c r="X122" s="1">
        <f t="shared" si="27"/>
        <v>0</v>
      </c>
      <c r="Y122" s="1">
        <f t="shared" si="28"/>
        <v>0</v>
      </c>
      <c r="Z122" s="1" t="str">
        <f>VLOOKUP(BIN2DEC(MID(HEX2BIN(MID(H122,3,2),8),2,5)),Codes!$E$1:$F$18,2)</f>
        <v>Electric</v>
      </c>
      <c r="AA122" s="6" t="str">
        <f t="shared" si="29"/>
        <v>0</v>
      </c>
      <c r="AB122" s="1">
        <f t="shared" si="30"/>
        <v>0</v>
      </c>
      <c r="AC122" s="1" t="str">
        <f>VLOOKUP(BIN2DEC(RIGHT(HEX2BIN(MID(H122,6,1),4),1)&amp;LEFT(HEX2BIN(MID(H122,7,1),4),1)),Codes!$K$1:$L$5,2)</f>
        <v>L</v>
      </c>
      <c r="AD122" s="1" t="str">
        <f>VLOOKUP(BIN2DEC(RIGHT(HEX2BIN(MID(H122,7,1),4),3)&amp;LEFT(HEX2BIN(MID(H122,8,1),4),2)),Codes!$H$2:$I$33,2)</f>
        <v>Slash</v>
      </c>
      <c r="AE122" s="1" t="str">
        <f t="shared" si="31"/>
        <v>1</v>
      </c>
      <c r="AF122" s="1" t="str">
        <f t="shared" si="32"/>
        <v>1</v>
      </c>
      <c r="AH122" s="6">
        <f t="shared" si="33"/>
        <v>67</v>
      </c>
    </row>
    <row r="123" spans="1:34">
      <c r="A123" s="3" t="s">
        <v>2738</v>
      </c>
      <c r="B123" s="1" t="s">
        <v>1463</v>
      </c>
      <c r="C123" s="6" t="s">
        <v>9514</v>
      </c>
      <c r="D123" s="9" t="s">
        <v>2739</v>
      </c>
      <c r="E123" s="9" t="s">
        <v>2735</v>
      </c>
      <c r="F123" s="9" t="s">
        <v>1529</v>
      </c>
      <c r="G123" s="9" t="s">
        <v>2736</v>
      </c>
      <c r="H123" s="9" t="s">
        <v>2737</v>
      </c>
      <c r="J123" s="6" t="str">
        <f t="shared" si="17"/>
        <v>001011</v>
      </c>
      <c r="K123" s="1">
        <f t="shared" si="18"/>
        <v>1</v>
      </c>
      <c r="L123" s="6" t="str">
        <f t="shared" si="19"/>
        <v>00100</v>
      </c>
      <c r="M123" s="1">
        <f t="shared" si="20"/>
        <v>16</v>
      </c>
      <c r="N123" s="6" t="str">
        <f t="shared" si="21"/>
        <v>00</v>
      </c>
      <c r="O123" s="1">
        <f t="shared" si="22"/>
        <v>1</v>
      </c>
      <c r="P123" s="1">
        <f>IF(HEX2DEC(LEFT(E123,4))&gt;=32768,HEX2DEC(LEFT(E123,4))-65536,HEX2DEC(LEFT(E123,4)))/Codes!$N$2</f>
        <v>9.6</v>
      </c>
      <c r="Q123" s="1">
        <f>IF(HEX2DEC(RIGHT(E123,4))&gt;=32768,HEX2DEC(RIGHT(E123,4))-65536,HEX2DEC(RIGHT(E123,4)))/Codes!$N$2</f>
        <v>0</v>
      </c>
      <c r="R123" s="1">
        <f>IF(HEX2DEC(LEFT(F123,4))&gt;=32768,HEX2DEC(LEFT(F123,4))-65536,HEX2DEC(LEFT(F123,4)))/Codes!$N$2</f>
        <v>0</v>
      </c>
      <c r="S123" s="1">
        <f>IF(HEX2DEC(RIGHT(F123,4))&gt;=32768,HEX2DEC(RIGHT(F123,4))-65536,HEX2DEC(RIGHT(F123,4)))/Codes!$N$2</f>
        <v>4.8</v>
      </c>
      <c r="T123" s="18">
        <f t="shared" si="23"/>
        <v>250</v>
      </c>
      <c r="U123" s="1">
        <f t="shared" si="24"/>
        <v>100</v>
      </c>
      <c r="V123" s="1">
        <f t="shared" si="25"/>
        <v>101</v>
      </c>
      <c r="W123" s="1" t="str">
        <f t="shared" si="26"/>
        <v>100</v>
      </c>
      <c r="X123" s="1">
        <f t="shared" si="27"/>
        <v>0</v>
      </c>
      <c r="Y123" s="1">
        <f t="shared" si="28"/>
        <v>0</v>
      </c>
      <c r="Z123" s="1" t="str">
        <f>VLOOKUP(BIN2DEC(MID(HEX2BIN(MID(H123,3,2),8),2,5)),Codes!$E$1:$F$18,2)</f>
        <v>Electric</v>
      </c>
      <c r="AA123" s="6" t="str">
        <f t="shared" si="29"/>
        <v>0</v>
      </c>
      <c r="AB123" s="1">
        <f t="shared" si="30"/>
        <v>0</v>
      </c>
      <c r="AC123" s="1" t="str">
        <f>VLOOKUP(BIN2DEC(RIGHT(HEX2BIN(MID(H123,6,1),4),1)&amp;LEFT(HEX2BIN(MID(H123,7,1),4),1)),Codes!$K$1:$L$5,2)</f>
        <v>L</v>
      </c>
      <c r="AD123" s="1" t="str">
        <f>VLOOKUP(BIN2DEC(RIGHT(HEX2BIN(MID(H123,7,1),4),3)&amp;LEFT(HEX2BIN(MID(H123,8,1),4),2)),Codes!$H$2:$I$33,2)</f>
        <v>Slash</v>
      </c>
      <c r="AE123" s="1" t="str">
        <f t="shared" si="31"/>
        <v>1</v>
      </c>
      <c r="AF123" s="1" t="str">
        <f t="shared" si="32"/>
        <v>1</v>
      </c>
      <c r="AH123" s="6">
        <f t="shared" si="33"/>
        <v>67</v>
      </c>
    </row>
    <row r="124" spans="1:34">
      <c r="A124" s="3" t="s">
        <v>2740</v>
      </c>
      <c r="B124" s="1" t="s">
        <v>1463</v>
      </c>
      <c r="C124" s="6" t="s">
        <v>9515</v>
      </c>
      <c r="D124" s="9" t="s">
        <v>2741</v>
      </c>
      <c r="E124" s="9" t="s">
        <v>2052</v>
      </c>
      <c r="F124" s="9" t="s">
        <v>2723</v>
      </c>
      <c r="G124" s="9" t="s">
        <v>2742</v>
      </c>
      <c r="H124" s="9" t="s">
        <v>2725</v>
      </c>
      <c r="J124" s="6" t="str">
        <f t="shared" si="17"/>
        <v>001011</v>
      </c>
      <c r="K124" s="1">
        <f t="shared" si="18"/>
        <v>2</v>
      </c>
      <c r="L124" s="6" t="str">
        <f t="shared" si="19"/>
        <v>00000</v>
      </c>
      <c r="M124" s="1">
        <f t="shared" si="20"/>
        <v>6</v>
      </c>
      <c r="N124" s="6" t="str">
        <f t="shared" si="21"/>
        <v>00</v>
      </c>
      <c r="O124" s="1">
        <f t="shared" si="22"/>
        <v>1</v>
      </c>
      <c r="P124" s="1">
        <f>IF(HEX2DEC(LEFT(E124,4))&gt;=32768,HEX2DEC(LEFT(E124,4))-65536,HEX2DEC(LEFT(E124,4)))/Codes!$N$2</f>
        <v>14.4</v>
      </c>
      <c r="Q124" s="1">
        <f>IF(HEX2DEC(RIGHT(E124,4))&gt;=32768,HEX2DEC(RIGHT(E124,4))-65536,HEX2DEC(RIGHT(E124,4)))/Codes!$N$2</f>
        <v>0</v>
      </c>
      <c r="R124" s="1">
        <f>IF(HEX2DEC(LEFT(F124,4))&gt;=32768,HEX2DEC(LEFT(F124,4))-65536,HEX2DEC(LEFT(F124,4)))/Codes!$N$2</f>
        <v>-24</v>
      </c>
      <c r="S124" s="1">
        <f>IF(HEX2DEC(RIGHT(F124,4))&gt;=32768,HEX2DEC(RIGHT(F124,4))-65536,HEX2DEC(RIGHT(F124,4)))/Codes!$N$2</f>
        <v>0</v>
      </c>
      <c r="T124" s="18">
        <f t="shared" si="23"/>
        <v>150</v>
      </c>
      <c r="U124" s="1">
        <f t="shared" si="24"/>
        <v>100</v>
      </c>
      <c r="V124" s="1">
        <f t="shared" si="25"/>
        <v>236</v>
      </c>
      <c r="W124" s="1" t="str">
        <f t="shared" si="26"/>
        <v>100</v>
      </c>
      <c r="X124" s="1">
        <f t="shared" si="27"/>
        <v>0</v>
      </c>
      <c r="Y124" s="1">
        <f t="shared" si="28"/>
        <v>0</v>
      </c>
      <c r="Z124" s="1" t="str">
        <f>VLOOKUP(BIN2DEC(MID(HEX2BIN(MID(H124,3,2),8),2,5)),Codes!$E$1:$F$18,2)</f>
        <v>Normal</v>
      </c>
      <c r="AA124" s="6" t="str">
        <f t="shared" si="29"/>
        <v>0</v>
      </c>
      <c r="AB124" s="1">
        <f t="shared" si="30"/>
        <v>1</v>
      </c>
      <c r="AC124" s="1" t="str">
        <f>VLOOKUP(BIN2DEC(RIGHT(HEX2BIN(MID(H124,6,1),4),1)&amp;LEFT(HEX2BIN(MID(H124,7,1),4),1)),Codes!$K$1:$L$5,2)</f>
        <v>L</v>
      </c>
      <c r="AD124" s="1" t="str">
        <f>VLOOKUP(BIN2DEC(RIGHT(HEX2BIN(MID(H124,7,1),4),3)&amp;LEFT(HEX2BIN(MID(H124,8,1),4),2)),Codes!$H$2:$I$33,2)</f>
        <v>Kick</v>
      </c>
      <c r="AE124" s="1" t="str">
        <f t="shared" si="31"/>
        <v>1</v>
      </c>
      <c r="AF124" s="1" t="str">
        <f t="shared" si="32"/>
        <v>1</v>
      </c>
      <c r="AH124" s="6">
        <f t="shared" si="33"/>
        <v>66</v>
      </c>
    </row>
    <row r="125" spans="1:34">
      <c r="A125" s="3" t="s">
        <v>2743</v>
      </c>
      <c r="B125" s="1" t="s">
        <v>1463</v>
      </c>
      <c r="C125" s="6" t="s">
        <v>9515</v>
      </c>
      <c r="D125" s="9" t="s">
        <v>2744</v>
      </c>
      <c r="E125" s="9" t="s">
        <v>2052</v>
      </c>
      <c r="F125" s="9" t="s">
        <v>91</v>
      </c>
      <c r="G125" s="9" t="s">
        <v>2742</v>
      </c>
      <c r="H125" s="9" t="s">
        <v>2725</v>
      </c>
      <c r="J125" s="6" t="str">
        <f t="shared" si="17"/>
        <v>001011</v>
      </c>
      <c r="K125" s="1">
        <f t="shared" si="18"/>
        <v>3</v>
      </c>
      <c r="L125" s="6" t="str">
        <f t="shared" si="19"/>
        <v>00000</v>
      </c>
      <c r="M125" s="1">
        <f t="shared" si="20"/>
        <v>6</v>
      </c>
      <c r="N125" s="6" t="str">
        <f t="shared" si="21"/>
        <v>00</v>
      </c>
      <c r="O125" s="1">
        <f t="shared" si="22"/>
        <v>1</v>
      </c>
      <c r="P125" s="1">
        <f>IF(HEX2DEC(LEFT(E125,4))&gt;=32768,HEX2DEC(LEFT(E125,4))-65536,HEX2DEC(LEFT(E125,4)))/Codes!$N$2</f>
        <v>14.4</v>
      </c>
      <c r="Q125" s="1">
        <f>IF(HEX2DEC(RIGHT(E125,4))&gt;=32768,HEX2DEC(RIGHT(E125,4))-65536,HEX2DEC(RIGHT(E125,4)))/Codes!$N$2</f>
        <v>0</v>
      </c>
      <c r="R125" s="1">
        <f>IF(HEX2DEC(LEFT(F125,4))&gt;=32768,HEX2DEC(LEFT(F125,4))-65536,HEX2DEC(LEFT(F125,4)))/Codes!$N$2</f>
        <v>0</v>
      </c>
      <c r="S125" s="1">
        <f>IF(HEX2DEC(RIGHT(F125,4))&gt;=32768,HEX2DEC(RIGHT(F125,4))-65536,HEX2DEC(RIGHT(F125,4)))/Codes!$N$2</f>
        <v>0</v>
      </c>
      <c r="T125" s="18">
        <f t="shared" si="23"/>
        <v>150</v>
      </c>
      <c r="U125" s="1">
        <f t="shared" si="24"/>
        <v>100</v>
      </c>
      <c r="V125" s="1">
        <f t="shared" si="25"/>
        <v>236</v>
      </c>
      <c r="W125" s="1" t="str">
        <f t="shared" si="26"/>
        <v>100</v>
      </c>
      <c r="X125" s="1">
        <f t="shared" si="27"/>
        <v>0</v>
      </c>
      <c r="Y125" s="1">
        <f t="shared" si="28"/>
        <v>0</v>
      </c>
      <c r="Z125" s="1" t="str">
        <f>VLOOKUP(BIN2DEC(MID(HEX2BIN(MID(H125,3,2),8),2,5)),Codes!$E$1:$F$18,2)</f>
        <v>Normal</v>
      </c>
      <c r="AA125" s="6" t="str">
        <f t="shared" si="29"/>
        <v>0</v>
      </c>
      <c r="AB125" s="1">
        <f t="shared" si="30"/>
        <v>1</v>
      </c>
      <c r="AC125" s="1" t="str">
        <f>VLOOKUP(BIN2DEC(RIGHT(HEX2BIN(MID(H125,6,1),4),1)&amp;LEFT(HEX2BIN(MID(H125,7,1),4),1)),Codes!$K$1:$L$5,2)</f>
        <v>L</v>
      </c>
      <c r="AD125" s="1" t="str">
        <f>VLOOKUP(BIN2DEC(RIGHT(HEX2BIN(MID(H125,7,1),4),3)&amp;LEFT(HEX2BIN(MID(H125,8,1),4),2)),Codes!$H$2:$I$33,2)</f>
        <v>Kick</v>
      </c>
      <c r="AE125" s="1" t="str">
        <f t="shared" si="31"/>
        <v>1</v>
      </c>
      <c r="AF125" s="1" t="str">
        <f t="shared" si="32"/>
        <v>1</v>
      </c>
      <c r="AH125" s="6">
        <f t="shared" si="33"/>
        <v>66</v>
      </c>
    </row>
    <row r="126" spans="1:34">
      <c r="A126" s="3" t="s">
        <v>2745</v>
      </c>
      <c r="B126" s="1" t="s">
        <v>1463</v>
      </c>
      <c r="C126" s="6" t="s">
        <v>9522</v>
      </c>
      <c r="D126" s="9" t="s">
        <v>2744</v>
      </c>
      <c r="E126" s="9" t="s">
        <v>2052</v>
      </c>
      <c r="F126" s="9" t="s">
        <v>2053</v>
      </c>
      <c r="G126" s="9" t="s">
        <v>2746</v>
      </c>
      <c r="H126" s="9" t="s">
        <v>2725</v>
      </c>
      <c r="J126" s="6" t="str">
        <f t="shared" si="17"/>
        <v>001011</v>
      </c>
      <c r="K126" s="1">
        <f t="shared" si="18"/>
        <v>3</v>
      </c>
      <c r="L126" s="6" t="str">
        <f t="shared" si="19"/>
        <v>00000</v>
      </c>
      <c r="M126" s="1">
        <f t="shared" si="20"/>
        <v>6</v>
      </c>
      <c r="N126" s="6" t="str">
        <f t="shared" si="21"/>
        <v>00</v>
      </c>
      <c r="O126" s="1">
        <f t="shared" si="22"/>
        <v>1</v>
      </c>
      <c r="P126" s="1">
        <f>IF(HEX2DEC(LEFT(E126,4))&gt;=32768,HEX2DEC(LEFT(E126,4))-65536,HEX2DEC(LEFT(E126,4)))/Codes!$N$2</f>
        <v>14.4</v>
      </c>
      <c r="Q126" s="1">
        <f>IF(HEX2DEC(RIGHT(E126,4))&gt;=32768,HEX2DEC(RIGHT(E126,4))-65536,HEX2DEC(RIGHT(E126,4)))/Codes!$N$2</f>
        <v>0</v>
      </c>
      <c r="R126" s="1">
        <f>IF(HEX2DEC(LEFT(F126,4))&gt;=32768,HEX2DEC(LEFT(F126,4))-65536,HEX2DEC(LEFT(F126,4)))/Codes!$N$2</f>
        <v>-14.4</v>
      </c>
      <c r="S126" s="1">
        <f>IF(HEX2DEC(RIGHT(F126,4))&gt;=32768,HEX2DEC(RIGHT(F126,4))-65536,HEX2DEC(RIGHT(F126,4)))/Codes!$N$2</f>
        <v>0</v>
      </c>
      <c r="T126" s="18">
        <f t="shared" si="23"/>
        <v>10</v>
      </c>
      <c r="U126" s="1">
        <f t="shared" si="24"/>
        <v>100</v>
      </c>
      <c r="V126" s="1">
        <f t="shared" si="25"/>
        <v>160</v>
      </c>
      <c r="W126" s="1" t="str">
        <f t="shared" si="26"/>
        <v>100</v>
      </c>
      <c r="X126" s="1">
        <f t="shared" si="27"/>
        <v>0</v>
      </c>
      <c r="Y126" s="1">
        <f t="shared" si="28"/>
        <v>0</v>
      </c>
      <c r="Z126" s="1" t="str">
        <f>VLOOKUP(BIN2DEC(MID(HEX2BIN(MID(H126,3,2),8),2,5)),Codes!$E$1:$F$18,2)</f>
        <v>Normal</v>
      </c>
      <c r="AA126" s="6" t="str">
        <f t="shared" si="29"/>
        <v>0</v>
      </c>
      <c r="AB126" s="1">
        <f t="shared" si="30"/>
        <v>1</v>
      </c>
      <c r="AC126" s="1" t="str">
        <f>VLOOKUP(BIN2DEC(RIGHT(HEX2BIN(MID(H126,6,1),4),1)&amp;LEFT(HEX2BIN(MID(H126,7,1),4),1)),Codes!$K$1:$L$5,2)</f>
        <v>L</v>
      </c>
      <c r="AD126" s="1" t="str">
        <f>VLOOKUP(BIN2DEC(RIGHT(HEX2BIN(MID(H126,7,1),4),3)&amp;LEFT(HEX2BIN(MID(H126,8,1),4),2)),Codes!$H$2:$I$33,2)</f>
        <v>Kick</v>
      </c>
      <c r="AE126" s="1" t="str">
        <f t="shared" si="31"/>
        <v>1</v>
      </c>
      <c r="AF126" s="1" t="str">
        <f t="shared" si="32"/>
        <v>1</v>
      </c>
      <c r="AH126" s="6">
        <f t="shared" si="33"/>
        <v>66</v>
      </c>
    </row>
    <row r="127" spans="1:34">
      <c r="A127" s="3" t="s">
        <v>2747</v>
      </c>
      <c r="B127" s="1" t="s">
        <v>1463</v>
      </c>
      <c r="C127" s="6" t="s">
        <v>9039</v>
      </c>
      <c r="D127" s="9" t="s">
        <v>2748</v>
      </c>
      <c r="E127" s="9" t="s">
        <v>2749</v>
      </c>
      <c r="F127" s="9" t="s">
        <v>91</v>
      </c>
      <c r="G127" s="9" t="s">
        <v>2750</v>
      </c>
      <c r="H127" s="9" t="s">
        <v>2751</v>
      </c>
      <c r="J127" s="6" t="str">
        <f t="shared" si="17"/>
        <v>001011</v>
      </c>
      <c r="K127" s="1">
        <f t="shared" si="18"/>
        <v>0</v>
      </c>
      <c r="L127" s="6" t="str">
        <f t="shared" si="19"/>
        <v>00000</v>
      </c>
      <c r="M127" s="1">
        <f t="shared" si="20"/>
        <v>20</v>
      </c>
      <c r="N127" s="6" t="str">
        <f t="shared" si="21"/>
        <v>00</v>
      </c>
      <c r="O127" s="1">
        <f t="shared" si="22"/>
        <v>24</v>
      </c>
      <c r="P127" s="1">
        <f>IF(HEX2DEC(LEFT(E127,4))&gt;=32768,HEX2DEC(LEFT(E127,4))-65536,HEX2DEC(LEFT(E127,4)))/Codes!$N$2</f>
        <v>14.4</v>
      </c>
      <c r="Q127" s="1">
        <f>IF(HEX2DEC(RIGHT(E127,4))&gt;=32768,HEX2DEC(RIGHT(E127,4))-65536,HEX2DEC(RIGHT(E127,4)))/Codes!$N$2</f>
        <v>5.6</v>
      </c>
      <c r="R127" s="1">
        <f>IF(HEX2DEC(LEFT(F127,4))&gt;=32768,HEX2DEC(LEFT(F127,4))-65536,HEX2DEC(LEFT(F127,4)))/Codes!$N$2</f>
        <v>0</v>
      </c>
      <c r="S127" s="1">
        <f>IF(HEX2DEC(RIGHT(F127,4))&gt;=32768,HEX2DEC(RIGHT(F127,4))-65536,HEX2DEC(RIGHT(F127,4)))/Codes!$N$2</f>
        <v>0</v>
      </c>
      <c r="T127" s="18">
        <f t="shared" si="23"/>
        <v>260</v>
      </c>
      <c r="U127" s="1">
        <f t="shared" si="24"/>
        <v>60</v>
      </c>
      <c r="V127" s="1">
        <f t="shared" si="25"/>
        <v>276</v>
      </c>
      <c r="W127" s="1" t="str">
        <f t="shared" si="26"/>
        <v>100</v>
      </c>
      <c r="X127" s="1">
        <f t="shared" si="27"/>
        <v>0</v>
      </c>
      <c r="Y127" s="1">
        <f t="shared" si="28"/>
        <v>0</v>
      </c>
      <c r="Z127" s="1" t="str">
        <f>VLOOKUP(BIN2DEC(MID(HEX2BIN(MID(H127,3,2),8),2,5)),Codes!$E$1:$F$18,2)</f>
        <v>Flame</v>
      </c>
      <c r="AA127" s="6" t="str">
        <f t="shared" si="29"/>
        <v>0</v>
      </c>
      <c r="AB127" s="1">
        <f t="shared" si="30"/>
        <v>10</v>
      </c>
      <c r="AC127" s="1" t="str">
        <f>VLOOKUP(BIN2DEC(RIGHT(HEX2BIN(MID(H127,6,1),4),1)&amp;LEFT(HEX2BIN(MID(H127,7,1),4),1)),Codes!$K$1:$L$5,2)</f>
        <v>L</v>
      </c>
      <c r="AD127" s="1" t="str">
        <f>VLOOKUP(BIN2DEC(RIGHT(HEX2BIN(MID(H127,7,1),4),3)&amp;LEFT(HEX2BIN(MID(H127,8,1),4),2)),Codes!$H$2:$I$33,2)</f>
        <v>Burn</v>
      </c>
      <c r="AE127" s="1" t="str">
        <f t="shared" si="31"/>
        <v>1</v>
      </c>
      <c r="AF127" s="1" t="str">
        <f t="shared" si="32"/>
        <v>1</v>
      </c>
      <c r="AH127" s="6">
        <f t="shared" si="33"/>
        <v>72</v>
      </c>
    </row>
    <row r="128" spans="1:34">
      <c r="A128" s="3" t="s">
        <v>2752</v>
      </c>
      <c r="B128" s="1" t="s">
        <v>1463</v>
      </c>
      <c r="C128" s="6" t="s">
        <v>9045</v>
      </c>
      <c r="D128" s="9" t="s">
        <v>2753</v>
      </c>
      <c r="E128" s="9" t="s">
        <v>2327</v>
      </c>
      <c r="F128" s="9" t="s">
        <v>748</v>
      </c>
      <c r="G128" s="9" t="s">
        <v>2754</v>
      </c>
      <c r="H128" s="9" t="s">
        <v>2755</v>
      </c>
      <c r="J128" s="6" t="str">
        <f t="shared" si="17"/>
        <v>001011</v>
      </c>
      <c r="K128" s="1">
        <f t="shared" si="18"/>
        <v>0</v>
      </c>
      <c r="L128" s="6" t="str">
        <f t="shared" si="19"/>
        <v>00000</v>
      </c>
      <c r="M128" s="1">
        <f t="shared" si="20"/>
        <v>13</v>
      </c>
      <c r="N128" s="6" t="str">
        <f t="shared" si="21"/>
        <v>00</v>
      </c>
      <c r="O128" s="1">
        <f t="shared" si="22"/>
        <v>26</v>
      </c>
      <c r="P128" s="1">
        <f>IF(HEX2DEC(LEFT(E128,4))&gt;=32768,HEX2DEC(LEFT(E128,4))-65536,HEX2DEC(LEFT(E128,4)))/Codes!$N$2</f>
        <v>16</v>
      </c>
      <c r="Q128" s="1">
        <f>IF(HEX2DEC(RIGHT(E128,4))&gt;=32768,HEX2DEC(RIGHT(E128,4))-65536,HEX2DEC(RIGHT(E128,4)))/Codes!$N$2</f>
        <v>0</v>
      </c>
      <c r="R128" s="1">
        <f>IF(HEX2DEC(LEFT(F128,4))&gt;=32768,HEX2DEC(LEFT(F128,4))-65536,HEX2DEC(LEFT(F128,4)))/Codes!$N$2</f>
        <v>12.8</v>
      </c>
      <c r="S128" s="1">
        <f>IF(HEX2DEC(RIGHT(F128,4))&gt;=32768,HEX2DEC(RIGHT(F128,4))-65536,HEX2DEC(RIGHT(F128,4)))/Codes!$N$2</f>
        <v>0</v>
      </c>
      <c r="T128" s="18">
        <f t="shared" si="23"/>
        <v>10</v>
      </c>
      <c r="U128" s="1">
        <f t="shared" si="24"/>
        <v>30</v>
      </c>
      <c r="V128" s="1">
        <f t="shared" si="25"/>
        <v>0</v>
      </c>
      <c r="W128" s="1" t="str">
        <f t="shared" si="26"/>
        <v>100</v>
      </c>
      <c r="X128" s="1">
        <f t="shared" si="27"/>
        <v>0</v>
      </c>
      <c r="Y128" s="1">
        <f t="shared" si="28"/>
        <v>60</v>
      </c>
      <c r="Z128" s="1" t="str">
        <f>VLOOKUP(BIN2DEC(MID(HEX2BIN(MID(H128,3,2),8),2,5)),Codes!$E$1:$F$18,2)</f>
        <v>Bury</v>
      </c>
      <c r="AA128" s="6" t="str">
        <f t="shared" si="29"/>
        <v>0</v>
      </c>
      <c r="AB128" s="1">
        <f t="shared" si="30"/>
        <v>4</v>
      </c>
      <c r="AC128" s="1" t="str">
        <f>VLOOKUP(BIN2DEC(RIGHT(HEX2BIN(MID(H128,6,1),4),1)&amp;LEFT(HEX2BIN(MID(H128,7,1),4),1)),Codes!$K$1:$L$5,2)</f>
        <v>L</v>
      </c>
      <c r="AD128" s="1" t="str">
        <f>VLOOKUP(BIN2DEC(RIGHT(HEX2BIN(MID(H128,7,1),4),3)&amp;LEFT(HEX2BIN(MID(H128,8,1),4),2)),Codes!$H$2:$I$33,2)</f>
        <v>Kick</v>
      </c>
      <c r="AE128" s="1" t="str">
        <f t="shared" si="31"/>
        <v>1</v>
      </c>
      <c r="AF128" s="1" t="str">
        <f t="shared" si="32"/>
        <v>1</v>
      </c>
      <c r="AH128" s="6">
        <f t="shared" si="33"/>
        <v>66</v>
      </c>
    </row>
    <row r="129" spans="1:34">
      <c r="A129" s="3" t="s">
        <v>2756</v>
      </c>
      <c r="B129" s="1" t="s">
        <v>1463</v>
      </c>
      <c r="C129" s="6" t="s">
        <v>7798</v>
      </c>
      <c r="D129" s="9" t="s">
        <v>2757</v>
      </c>
      <c r="E129" s="9" t="s">
        <v>2692</v>
      </c>
      <c r="F129" s="9" t="s">
        <v>91</v>
      </c>
      <c r="G129" s="9" t="s">
        <v>2758</v>
      </c>
      <c r="H129" s="9" t="s">
        <v>2759</v>
      </c>
      <c r="J129" s="6" t="str">
        <f t="shared" si="17"/>
        <v>001011</v>
      </c>
      <c r="K129" s="1">
        <f t="shared" si="18"/>
        <v>0</v>
      </c>
      <c r="L129" s="6" t="str">
        <f t="shared" si="19"/>
        <v>00000</v>
      </c>
      <c r="M129" s="1">
        <f t="shared" si="20"/>
        <v>10</v>
      </c>
      <c r="N129" s="6" t="str">
        <f t="shared" si="21"/>
        <v>00</v>
      </c>
      <c r="O129" s="1">
        <f t="shared" si="22"/>
        <v>7</v>
      </c>
      <c r="P129" s="1">
        <f>IF(HEX2DEC(LEFT(E129,4))&gt;=32768,HEX2DEC(LEFT(E129,4))-65536,HEX2DEC(LEFT(E129,4)))/Codes!$N$2</f>
        <v>14.4</v>
      </c>
      <c r="Q129" s="1">
        <f>IF(HEX2DEC(RIGHT(E129,4))&gt;=32768,HEX2DEC(RIGHT(E129,4))-65536,HEX2DEC(RIGHT(E129,4)))/Codes!$N$2</f>
        <v>4</v>
      </c>
      <c r="R129" s="1">
        <f>IF(HEX2DEC(LEFT(F129,4))&gt;=32768,HEX2DEC(LEFT(F129,4))-65536,HEX2DEC(LEFT(F129,4)))/Codes!$N$2</f>
        <v>0</v>
      </c>
      <c r="S129" s="1">
        <f>IF(HEX2DEC(RIGHT(F129,4))&gt;=32768,HEX2DEC(RIGHT(F129,4))-65536,HEX2DEC(RIGHT(F129,4)))/Codes!$N$2</f>
        <v>0</v>
      </c>
      <c r="T129" s="18">
        <f t="shared" si="23"/>
        <v>100</v>
      </c>
      <c r="U129" s="1">
        <f t="shared" si="24"/>
        <v>100</v>
      </c>
      <c r="V129" s="1">
        <f t="shared" si="25"/>
        <v>80</v>
      </c>
      <c r="W129" s="1" t="str">
        <f t="shared" si="26"/>
        <v>100</v>
      </c>
      <c r="X129" s="1">
        <f t="shared" si="27"/>
        <v>2</v>
      </c>
      <c r="Y129" s="1">
        <f t="shared" si="28"/>
        <v>0</v>
      </c>
      <c r="Z129" s="1" t="str">
        <f>VLOOKUP(BIN2DEC(MID(HEX2BIN(MID(H129,3,2),8),2,5)),Codes!$E$1:$F$18,2)</f>
        <v>Normal</v>
      </c>
      <c r="AA129" s="6" t="str">
        <f t="shared" si="29"/>
        <v>0</v>
      </c>
      <c r="AB129" s="1">
        <f t="shared" si="30"/>
        <v>26</v>
      </c>
      <c r="AC129" s="1" t="str">
        <f>VLOOKUP(BIN2DEC(RIGHT(HEX2BIN(MID(H129,6,1),4),1)&amp;LEFT(HEX2BIN(MID(H129,7,1),4),1)),Codes!$K$1:$L$5,2)</f>
        <v>L</v>
      </c>
      <c r="AD129" s="1" t="str">
        <f>VLOOKUP(BIN2DEC(RIGHT(HEX2BIN(MID(H129,7,1),4),3)&amp;LEFT(HEX2BIN(MID(H129,8,1),4),2)),Codes!$H$2:$I$33,2)</f>
        <v>Kick</v>
      </c>
      <c r="AE129" s="1" t="str">
        <f t="shared" si="31"/>
        <v>1</v>
      </c>
      <c r="AF129" s="1" t="str">
        <f t="shared" si="32"/>
        <v>1</v>
      </c>
      <c r="AH129" s="6">
        <f t="shared" si="33"/>
        <v>66</v>
      </c>
    </row>
    <row r="130" spans="1:34">
      <c r="A130" s="3" t="s">
        <v>2760</v>
      </c>
      <c r="B130" s="1" t="s">
        <v>1463</v>
      </c>
      <c r="C130" s="6" t="s">
        <v>7798</v>
      </c>
      <c r="D130" s="9" t="s">
        <v>2761</v>
      </c>
      <c r="E130" s="9" t="s">
        <v>2052</v>
      </c>
      <c r="F130" s="9" t="s">
        <v>2053</v>
      </c>
      <c r="G130" s="9" t="s">
        <v>2762</v>
      </c>
      <c r="H130" s="9" t="s">
        <v>473</v>
      </c>
      <c r="J130" s="6" t="str">
        <f t="shared" ref="J130:J193" si="34">LEFT(HEX2BIN(LEFT(D130,2),8),6)</f>
        <v>001011</v>
      </c>
      <c r="K130" s="1">
        <f t="shared" ref="K130:K193" si="35">BIN2DEC(MID(HEX2BIN(MID(D130,2,2),8),3,3))</f>
        <v>1</v>
      </c>
      <c r="L130" s="6" t="str">
        <f t="shared" ref="L130:L193" si="36">MID(HEX2BIN(MID(D130,3,2),8),2,5)</f>
        <v>00000</v>
      </c>
      <c r="M130" s="1">
        <f t="shared" ref="M130:M193" si="37">ROUNDDOWN(HEX2DEC(MID(D130,4,3))/8,0)</f>
        <v>6</v>
      </c>
      <c r="N130" s="6" t="str">
        <f t="shared" ref="N130:N193" si="38">MID(HEX2BIN(MID(D130,6,1),4),2,2)</f>
        <v>00</v>
      </c>
      <c r="O130" s="1">
        <f t="shared" ref="O130:O193" si="39">HEX2DEC(MID(D130,7,2))</f>
        <v>7</v>
      </c>
      <c r="P130" s="1">
        <f>IF(HEX2DEC(LEFT(E130,4))&gt;=32768,HEX2DEC(LEFT(E130,4))-65536,HEX2DEC(LEFT(E130,4)))/Codes!$N$2</f>
        <v>14.4</v>
      </c>
      <c r="Q130" s="1">
        <f>IF(HEX2DEC(RIGHT(E130,4))&gt;=32768,HEX2DEC(RIGHT(E130,4))-65536,HEX2DEC(RIGHT(E130,4)))/Codes!$N$2</f>
        <v>0</v>
      </c>
      <c r="R130" s="1">
        <f>IF(HEX2DEC(LEFT(F130,4))&gt;=32768,HEX2DEC(LEFT(F130,4))-65536,HEX2DEC(LEFT(F130,4)))/Codes!$N$2</f>
        <v>-14.4</v>
      </c>
      <c r="S130" s="1">
        <f>IF(HEX2DEC(RIGHT(F130,4))&gt;=32768,HEX2DEC(RIGHT(F130,4))-65536,HEX2DEC(RIGHT(F130,4)))/Codes!$N$2</f>
        <v>0</v>
      </c>
      <c r="T130" s="18">
        <f t="shared" ref="T130:T193" si="40">ROUNDDOWN(HEX2DEC(LEFT(G130,3))/8,0)</f>
        <v>70</v>
      </c>
      <c r="U130" s="1">
        <f t="shared" ref="U130:U193" si="41">ROUNDDOWN(HEX2DEC(MID(G130,3,3))/4,0)-(512*ROUNDDOWN(HEX2DEC(MID(G130,3,1))/8,0))</f>
        <v>100</v>
      </c>
      <c r="V130" s="1">
        <f t="shared" ref="V130:V193" si="42">RIGHT(HEX2BIN(MID(G130,5,1),4),2)*128+HEX2DEC(MID(G130,6,1))*8+LEFT(HEX2BIN(MID(G130,7,1),4),3)</f>
        <v>98</v>
      </c>
      <c r="W130" s="1" t="str">
        <f t="shared" ref="W130:W193" si="43">MID(HEX2BIN(MID(G130,7,2),8),4,3)</f>
        <v>100</v>
      </c>
      <c r="X130" s="1">
        <f t="shared" ref="X130:X193" si="44">BIN2DEC(RIGHT(HEX2BIN(RIGHT(G130,1),4),2))</f>
        <v>2</v>
      </c>
      <c r="Y130" s="1">
        <f t="shared" ref="Y130:Y193" si="45">ROUNDDOWN(HEX2DEC(LEFT(H130,3))/8,0)</f>
        <v>0</v>
      </c>
      <c r="Z130" s="1" t="str">
        <f>VLOOKUP(BIN2DEC(MID(HEX2BIN(MID(H130,3,2),8),2,5)),Codes!$E$1:$F$18,2)</f>
        <v>Normal</v>
      </c>
      <c r="AA130" s="6" t="str">
        <f t="shared" ref="AA130:AA193" si="46">MID(HEX2BIN(MID(H130,4,1),4),3,1)</f>
        <v>0</v>
      </c>
      <c r="AB130" s="1">
        <f t="shared" ref="AB130:AB193" si="47">(MOD(HEX2DEC(MID(H130,4,1)),2))*64+ROUNDDOWN(HEX2DEC(MID(H130,5,2))/4,0)</f>
        <v>1</v>
      </c>
      <c r="AC130" s="1" t="str">
        <f>VLOOKUP(BIN2DEC(RIGHT(HEX2BIN(MID(H130,6,1),4),1)&amp;LEFT(HEX2BIN(MID(H130,7,1),4),1)),Codes!$K$1:$L$5,2)</f>
        <v>M</v>
      </c>
      <c r="AD130" s="1" t="str">
        <f>VLOOKUP(BIN2DEC(RIGHT(HEX2BIN(MID(H130,7,1),4),3)&amp;LEFT(HEX2BIN(MID(H130,8,1),4),2)),Codes!$H$2:$I$33,2)</f>
        <v>Kick</v>
      </c>
      <c r="AE130" s="1" t="str">
        <f t="shared" ref="AE130:AE193" si="48">MID(HEX2BIN(RIGHT(H130,1),4),3,1)</f>
        <v>1</v>
      </c>
      <c r="AF130" s="1" t="str">
        <f t="shared" ref="AF130:AF193" si="49">RIGHT(HEX2BIN(RIGHT(H130,1),4),1)</f>
        <v>1</v>
      </c>
      <c r="AH130" s="6">
        <f t="shared" ref="AH130:AH193" si="50">ROUNDDOWN(HEX2DEC(MID(H130,6,3))/4,0)-(256*ROUNDDOWN(HEX2DEC(MID(H130,6,1))/4,0))</f>
        <v>34</v>
      </c>
    </row>
    <row r="131" spans="1:34">
      <c r="A131" s="3" t="s">
        <v>2763</v>
      </c>
      <c r="B131" s="1" t="s">
        <v>1463</v>
      </c>
      <c r="C131" s="6" t="s">
        <v>7799</v>
      </c>
      <c r="D131" s="9" t="s">
        <v>2757</v>
      </c>
      <c r="E131" s="9" t="s">
        <v>2692</v>
      </c>
      <c r="F131" s="9" t="s">
        <v>91</v>
      </c>
      <c r="G131" s="9" t="s">
        <v>2758</v>
      </c>
      <c r="H131" s="9" t="s">
        <v>2759</v>
      </c>
      <c r="J131" s="6" t="str">
        <f t="shared" si="34"/>
        <v>001011</v>
      </c>
      <c r="K131" s="1">
        <f t="shared" si="35"/>
        <v>0</v>
      </c>
      <c r="L131" s="6" t="str">
        <f t="shared" si="36"/>
        <v>00000</v>
      </c>
      <c r="M131" s="1">
        <f t="shared" si="37"/>
        <v>10</v>
      </c>
      <c r="N131" s="6" t="str">
        <f t="shared" si="38"/>
        <v>00</v>
      </c>
      <c r="O131" s="1">
        <f t="shared" si="39"/>
        <v>7</v>
      </c>
      <c r="P131" s="1">
        <f>IF(HEX2DEC(LEFT(E131,4))&gt;=32768,HEX2DEC(LEFT(E131,4))-65536,HEX2DEC(LEFT(E131,4)))/Codes!$N$2</f>
        <v>14.4</v>
      </c>
      <c r="Q131" s="1">
        <f>IF(HEX2DEC(RIGHT(E131,4))&gt;=32768,HEX2DEC(RIGHT(E131,4))-65536,HEX2DEC(RIGHT(E131,4)))/Codes!$N$2</f>
        <v>4</v>
      </c>
      <c r="R131" s="1">
        <f>IF(HEX2DEC(LEFT(F131,4))&gt;=32768,HEX2DEC(LEFT(F131,4))-65536,HEX2DEC(LEFT(F131,4)))/Codes!$N$2</f>
        <v>0</v>
      </c>
      <c r="S131" s="1">
        <f>IF(HEX2DEC(RIGHT(F131,4))&gt;=32768,HEX2DEC(RIGHT(F131,4))-65536,HEX2DEC(RIGHT(F131,4)))/Codes!$N$2</f>
        <v>0</v>
      </c>
      <c r="T131" s="18">
        <f t="shared" si="40"/>
        <v>100</v>
      </c>
      <c r="U131" s="1">
        <f t="shared" si="41"/>
        <v>100</v>
      </c>
      <c r="V131" s="1">
        <f t="shared" si="42"/>
        <v>80</v>
      </c>
      <c r="W131" s="1" t="str">
        <f t="shared" si="43"/>
        <v>100</v>
      </c>
      <c r="X131" s="1">
        <f t="shared" si="44"/>
        <v>2</v>
      </c>
      <c r="Y131" s="1">
        <f t="shared" si="45"/>
        <v>0</v>
      </c>
      <c r="Z131" s="1" t="str">
        <f>VLOOKUP(BIN2DEC(MID(HEX2BIN(MID(H131,3,2),8),2,5)),Codes!$E$1:$F$18,2)</f>
        <v>Normal</v>
      </c>
      <c r="AA131" s="6" t="str">
        <f t="shared" si="46"/>
        <v>0</v>
      </c>
      <c r="AB131" s="1">
        <f t="shared" si="47"/>
        <v>26</v>
      </c>
      <c r="AC131" s="1" t="str">
        <f>VLOOKUP(BIN2DEC(RIGHT(HEX2BIN(MID(H131,6,1),4),1)&amp;LEFT(HEX2BIN(MID(H131,7,1),4),1)),Codes!$K$1:$L$5,2)</f>
        <v>L</v>
      </c>
      <c r="AD131" s="1" t="str">
        <f>VLOOKUP(BIN2DEC(RIGHT(HEX2BIN(MID(H131,7,1),4),3)&amp;LEFT(HEX2BIN(MID(H131,8,1),4),2)),Codes!$H$2:$I$33,2)</f>
        <v>Kick</v>
      </c>
      <c r="AE131" s="1" t="str">
        <f t="shared" si="48"/>
        <v>1</v>
      </c>
      <c r="AF131" s="1" t="str">
        <f t="shared" si="49"/>
        <v>1</v>
      </c>
      <c r="AH131" s="6">
        <f t="shared" si="50"/>
        <v>66</v>
      </c>
    </row>
    <row r="132" spans="1:34">
      <c r="A132" s="3" t="s">
        <v>2764</v>
      </c>
      <c r="B132" s="1" t="s">
        <v>1463</v>
      </c>
      <c r="C132" s="6" t="s">
        <v>7799</v>
      </c>
      <c r="D132" s="9" t="s">
        <v>2761</v>
      </c>
      <c r="E132" s="9" t="s">
        <v>2052</v>
      </c>
      <c r="F132" s="9" t="s">
        <v>2053</v>
      </c>
      <c r="G132" s="9" t="s">
        <v>2762</v>
      </c>
      <c r="H132" s="9" t="s">
        <v>473</v>
      </c>
      <c r="J132" s="6" t="str">
        <f t="shared" si="34"/>
        <v>001011</v>
      </c>
      <c r="K132" s="1">
        <f t="shared" si="35"/>
        <v>1</v>
      </c>
      <c r="L132" s="6" t="str">
        <f t="shared" si="36"/>
        <v>00000</v>
      </c>
      <c r="M132" s="1">
        <f t="shared" si="37"/>
        <v>6</v>
      </c>
      <c r="N132" s="6" t="str">
        <f t="shared" si="38"/>
        <v>00</v>
      </c>
      <c r="O132" s="1">
        <f t="shared" si="39"/>
        <v>7</v>
      </c>
      <c r="P132" s="1">
        <f>IF(HEX2DEC(LEFT(E132,4))&gt;=32768,HEX2DEC(LEFT(E132,4))-65536,HEX2DEC(LEFT(E132,4)))/Codes!$N$2</f>
        <v>14.4</v>
      </c>
      <c r="Q132" s="1">
        <f>IF(HEX2DEC(RIGHT(E132,4))&gt;=32768,HEX2DEC(RIGHT(E132,4))-65536,HEX2DEC(RIGHT(E132,4)))/Codes!$N$2</f>
        <v>0</v>
      </c>
      <c r="R132" s="1">
        <f>IF(HEX2DEC(LEFT(F132,4))&gt;=32768,HEX2DEC(LEFT(F132,4))-65536,HEX2DEC(LEFT(F132,4)))/Codes!$N$2</f>
        <v>-14.4</v>
      </c>
      <c r="S132" s="1">
        <f>IF(HEX2DEC(RIGHT(F132,4))&gt;=32768,HEX2DEC(RIGHT(F132,4))-65536,HEX2DEC(RIGHT(F132,4)))/Codes!$N$2</f>
        <v>0</v>
      </c>
      <c r="T132" s="18">
        <f t="shared" si="40"/>
        <v>70</v>
      </c>
      <c r="U132" s="1">
        <f t="shared" si="41"/>
        <v>100</v>
      </c>
      <c r="V132" s="1">
        <f t="shared" si="42"/>
        <v>98</v>
      </c>
      <c r="W132" s="1" t="str">
        <f t="shared" si="43"/>
        <v>100</v>
      </c>
      <c r="X132" s="1">
        <f t="shared" si="44"/>
        <v>2</v>
      </c>
      <c r="Y132" s="1">
        <f t="shared" si="45"/>
        <v>0</v>
      </c>
      <c r="Z132" s="1" t="str">
        <f>VLOOKUP(BIN2DEC(MID(HEX2BIN(MID(H132,3,2),8),2,5)),Codes!$E$1:$F$18,2)</f>
        <v>Normal</v>
      </c>
      <c r="AA132" s="6" t="str">
        <f t="shared" si="46"/>
        <v>0</v>
      </c>
      <c r="AB132" s="1">
        <f t="shared" si="47"/>
        <v>1</v>
      </c>
      <c r="AC132" s="1" t="str">
        <f>VLOOKUP(BIN2DEC(RIGHT(HEX2BIN(MID(H132,6,1),4),1)&amp;LEFT(HEX2BIN(MID(H132,7,1),4),1)),Codes!$K$1:$L$5,2)</f>
        <v>M</v>
      </c>
      <c r="AD132" s="1" t="str">
        <f>VLOOKUP(BIN2DEC(RIGHT(HEX2BIN(MID(H132,7,1),4),3)&amp;LEFT(HEX2BIN(MID(H132,8,1),4),2)),Codes!$H$2:$I$33,2)</f>
        <v>Kick</v>
      </c>
      <c r="AE132" s="1" t="str">
        <f t="shared" si="48"/>
        <v>1</v>
      </c>
      <c r="AF132" s="1" t="str">
        <f t="shared" si="49"/>
        <v>1</v>
      </c>
      <c r="AH132" s="6">
        <f t="shared" si="50"/>
        <v>34</v>
      </c>
    </row>
    <row r="133" spans="1:34">
      <c r="A133" s="3" t="s">
        <v>2765</v>
      </c>
      <c r="B133" s="1" t="s">
        <v>1463</v>
      </c>
      <c r="C133" s="6" t="s">
        <v>7800</v>
      </c>
      <c r="D133" s="9" t="s">
        <v>2714</v>
      </c>
      <c r="E133" s="9" t="s">
        <v>2692</v>
      </c>
      <c r="F133" s="9" t="s">
        <v>2693</v>
      </c>
      <c r="G133" s="9" t="s">
        <v>2766</v>
      </c>
      <c r="H133" s="9" t="s">
        <v>2767</v>
      </c>
      <c r="J133" s="6" t="str">
        <f t="shared" si="34"/>
        <v>001011</v>
      </c>
      <c r="K133" s="1">
        <f t="shared" si="35"/>
        <v>0</v>
      </c>
      <c r="L133" s="6" t="str">
        <f t="shared" si="36"/>
        <v>00000</v>
      </c>
      <c r="M133" s="1">
        <f t="shared" si="37"/>
        <v>10</v>
      </c>
      <c r="N133" s="6" t="str">
        <f t="shared" si="38"/>
        <v>00</v>
      </c>
      <c r="O133" s="1">
        <f t="shared" si="39"/>
        <v>20</v>
      </c>
      <c r="P133" s="1">
        <f>IF(HEX2DEC(LEFT(E133,4))&gt;=32768,HEX2DEC(LEFT(E133,4))-65536,HEX2DEC(LEFT(E133,4)))/Codes!$N$2</f>
        <v>14.4</v>
      </c>
      <c r="Q133" s="1">
        <f>IF(HEX2DEC(RIGHT(E133,4))&gt;=32768,HEX2DEC(RIGHT(E133,4))-65536,HEX2DEC(RIGHT(E133,4)))/Codes!$N$2</f>
        <v>4</v>
      </c>
      <c r="R133" s="1">
        <f>IF(HEX2DEC(LEFT(F133,4))&gt;=32768,HEX2DEC(LEFT(F133,4))-65536,HEX2DEC(LEFT(F133,4)))/Codes!$N$2</f>
        <v>0</v>
      </c>
      <c r="S133" s="1">
        <f>IF(HEX2DEC(RIGHT(F133,4))&gt;=32768,HEX2DEC(RIGHT(F133,4))-65536,HEX2DEC(RIGHT(F133,4)))/Codes!$N$2</f>
        <v>-6.4</v>
      </c>
      <c r="T133" s="18">
        <f t="shared" si="40"/>
        <v>361</v>
      </c>
      <c r="U133" s="1">
        <f t="shared" si="41"/>
        <v>60</v>
      </c>
      <c r="V133" s="1">
        <f t="shared" si="42"/>
        <v>0</v>
      </c>
      <c r="W133" s="1" t="str">
        <f t="shared" si="43"/>
        <v>100</v>
      </c>
      <c r="X133" s="1">
        <f t="shared" si="44"/>
        <v>2</v>
      </c>
      <c r="Y133" s="1">
        <f t="shared" si="45"/>
        <v>50</v>
      </c>
      <c r="Z133" s="1" t="str">
        <f>VLOOKUP(BIN2DEC(MID(HEX2BIN(MID(H133,3,2),8),2,5)),Codes!$E$1:$F$18,2)</f>
        <v>Normal</v>
      </c>
      <c r="AA133" s="6" t="str">
        <f t="shared" si="46"/>
        <v>0</v>
      </c>
      <c r="AB133" s="1">
        <f t="shared" si="47"/>
        <v>26</v>
      </c>
      <c r="AC133" s="1" t="str">
        <f>VLOOKUP(BIN2DEC(RIGHT(HEX2BIN(MID(H133,6,1),4),1)&amp;LEFT(HEX2BIN(MID(H133,7,1),4),1)),Codes!$K$1:$L$5,2)</f>
        <v>L</v>
      </c>
      <c r="AD133" s="1" t="str">
        <f>VLOOKUP(BIN2DEC(RIGHT(HEX2BIN(MID(H133,7,1),4),3)&amp;LEFT(HEX2BIN(MID(H133,8,1),4),2)),Codes!$H$2:$I$33,2)</f>
        <v>Burn</v>
      </c>
      <c r="AE133" s="1" t="str">
        <f t="shared" si="48"/>
        <v>1</v>
      </c>
      <c r="AF133" s="1" t="str">
        <f t="shared" si="49"/>
        <v>1</v>
      </c>
      <c r="AH133" s="6">
        <f t="shared" si="50"/>
        <v>72</v>
      </c>
    </row>
    <row r="134" spans="1:34">
      <c r="A134" s="3" t="s">
        <v>2768</v>
      </c>
      <c r="B134" s="1" t="s">
        <v>1463</v>
      </c>
      <c r="C134" s="6" t="s">
        <v>7800</v>
      </c>
      <c r="D134" s="9" t="s">
        <v>2769</v>
      </c>
      <c r="E134" s="9" t="s">
        <v>2052</v>
      </c>
      <c r="F134" s="9" t="s">
        <v>2053</v>
      </c>
      <c r="G134" s="9" t="s">
        <v>2766</v>
      </c>
      <c r="H134" s="9" t="s">
        <v>2770</v>
      </c>
      <c r="J134" s="6" t="str">
        <f t="shared" si="34"/>
        <v>001011</v>
      </c>
      <c r="K134" s="1">
        <f t="shared" si="35"/>
        <v>1</v>
      </c>
      <c r="L134" s="6" t="str">
        <f t="shared" si="36"/>
        <v>00000</v>
      </c>
      <c r="M134" s="1">
        <f t="shared" si="37"/>
        <v>6</v>
      </c>
      <c r="N134" s="6" t="str">
        <f t="shared" si="38"/>
        <v>00</v>
      </c>
      <c r="O134" s="1">
        <f t="shared" si="39"/>
        <v>20</v>
      </c>
      <c r="P134" s="1">
        <f>IF(HEX2DEC(LEFT(E134,4))&gt;=32768,HEX2DEC(LEFT(E134,4))-65536,HEX2DEC(LEFT(E134,4)))/Codes!$N$2</f>
        <v>14.4</v>
      </c>
      <c r="Q134" s="1">
        <f>IF(HEX2DEC(RIGHT(E134,4))&gt;=32768,HEX2DEC(RIGHT(E134,4))-65536,HEX2DEC(RIGHT(E134,4)))/Codes!$N$2</f>
        <v>0</v>
      </c>
      <c r="R134" s="1">
        <f>IF(HEX2DEC(LEFT(F134,4))&gt;=32768,HEX2DEC(LEFT(F134,4))-65536,HEX2DEC(LEFT(F134,4)))/Codes!$N$2</f>
        <v>-14.4</v>
      </c>
      <c r="S134" s="1">
        <f>IF(HEX2DEC(RIGHT(F134,4))&gt;=32768,HEX2DEC(RIGHT(F134,4))-65536,HEX2DEC(RIGHT(F134,4)))/Codes!$N$2</f>
        <v>0</v>
      </c>
      <c r="T134" s="18">
        <f t="shared" si="40"/>
        <v>361</v>
      </c>
      <c r="U134" s="1">
        <f t="shared" si="41"/>
        <v>60</v>
      </c>
      <c r="V134" s="1">
        <f t="shared" si="42"/>
        <v>0</v>
      </c>
      <c r="W134" s="1" t="str">
        <f t="shared" si="43"/>
        <v>100</v>
      </c>
      <c r="X134" s="1">
        <f t="shared" si="44"/>
        <v>2</v>
      </c>
      <c r="Y134" s="1">
        <f t="shared" si="45"/>
        <v>0</v>
      </c>
      <c r="Z134" s="1" t="str">
        <f>VLOOKUP(BIN2DEC(MID(HEX2BIN(MID(H134,3,2),8),2,5)),Codes!$E$1:$F$18,2)</f>
        <v>Normal</v>
      </c>
      <c r="AA134" s="6" t="str">
        <f t="shared" si="46"/>
        <v>0</v>
      </c>
      <c r="AB134" s="1">
        <f t="shared" si="47"/>
        <v>1</v>
      </c>
      <c r="AC134" s="1" t="str">
        <f>VLOOKUP(BIN2DEC(RIGHT(HEX2BIN(MID(H134,6,1),4),1)&amp;LEFT(HEX2BIN(MID(H134,7,1),4),1)),Codes!$K$1:$L$5,2)</f>
        <v>L</v>
      </c>
      <c r="AD134" s="1" t="str">
        <f>VLOOKUP(BIN2DEC(RIGHT(HEX2BIN(MID(H134,7,1),4),3)&amp;LEFT(HEX2BIN(MID(H134,8,1),4),2)),Codes!$H$2:$I$33,2)</f>
        <v>Burn</v>
      </c>
      <c r="AE134" s="1" t="str">
        <f t="shared" si="48"/>
        <v>1</v>
      </c>
      <c r="AF134" s="1" t="str">
        <f t="shared" si="49"/>
        <v>1</v>
      </c>
      <c r="AH134" s="6">
        <f t="shared" si="50"/>
        <v>72</v>
      </c>
    </row>
    <row r="135" spans="1:34">
      <c r="A135" s="3" t="s">
        <v>2771</v>
      </c>
      <c r="B135" s="1" t="s">
        <v>1463</v>
      </c>
      <c r="C135" s="6" t="s">
        <v>9036</v>
      </c>
      <c r="D135" s="9" t="s">
        <v>2772</v>
      </c>
      <c r="E135" s="9" t="s">
        <v>2052</v>
      </c>
      <c r="F135" s="9" t="s">
        <v>2052</v>
      </c>
      <c r="G135" s="9" t="s">
        <v>2773</v>
      </c>
      <c r="H135" s="9" t="s">
        <v>2774</v>
      </c>
      <c r="J135" s="6" t="str">
        <f t="shared" si="34"/>
        <v>001011</v>
      </c>
      <c r="K135" s="1">
        <f t="shared" si="35"/>
        <v>0</v>
      </c>
      <c r="L135" s="6" t="str">
        <f t="shared" si="36"/>
        <v>00000</v>
      </c>
      <c r="M135" s="1">
        <f t="shared" si="37"/>
        <v>6</v>
      </c>
      <c r="N135" s="6" t="str">
        <f t="shared" si="38"/>
        <v>00</v>
      </c>
      <c r="O135" s="1">
        <f t="shared" si="39"/>
        <v>10</v>
      </c>
      <c r="P135" s="1">
        <f>IF(HEX2DEC(LEFT(E135,4))&gt;=32768,HEX2DEC(LEFT(E135,4))-65536,HEX2DEC(LEFT(E135,4)))/Codes!$N$2</f>
        <v>14.4</v>
      </c>
      <c r="Q135" s="1">
        <f>IF(HEX2DEC(RIGHT(E135,4))&gt;=32768,HEX2DEC(RIGHT(E135,4))-65536,HEX2DEC(RIGHT(E135,4)))/Codes!$N$2</f>
        <v>0</v>
      </c>
      <c r="R135" s="1">
        <f>IF(HEX2DEC(LEFT(F135,4))&gt;=32768,HEX2DEC(LEFT(F135,4))-65536,HEX2DEC(LEFT(F135,4)))/Codes!$N$2</f>
        <v>14.4</v>
      </c>
      <c r="S135" s="1">
        <f>IF(HEX2DEC(RIGHT(F135,4))&gt;=32768,HEX2DEC(RIGHT(F135,4))-65536,HEX2DEC(RIGHT(F135,4)))/Codes!$N$2</f>
        <v>0</v>
      </c>
      <c r="T135" s="18">
        <f t="shared" si="40"/>
        <v>270</v>
      </c>
      <c r="U135" s="1">
        <f t="shared" si="41"/>
        <v>100</v>
      </c>
      <c r="V135" s="1">
        <f t="shared" si="42"/>
        <v>254</v>
      </c>
      <c r="W135" s="1" t="str">
        <f t="shared" si="43"/>
        <v>100</v>
      </c>
      <c r="X135" s="1">
        <f t="shared" si="44"/>
        <v>2</v>
      </c>
      <c r="Y135" s="1">
        <f t="shared" si="45"/>
        <v>30</v>
      </c>
      <c r="Z135" s="1" t="str">
        <f>VLOOKUP(BIN2DEC(MID(HEX2BIN(MID(H135,3,2),8),2,5)),Codes!$E$1:$F$18,2)</f>
        <v>Flame</v>
      </c>
      <c r="AA135" s="6" t="str">
        <f t="shared" si="46"/>
        <v>0</v>
      </c>
      <c r="AB135" s="1">
        <f t="shared" si="47"/>
        <v>1</v>
      </c>
      <c r="AC135" s="1" t="str">
        <f>VLOOKUP(BIN2DEC(RIGHT(HEX2BIN(MID(H135,6,1),4),1)&amp;LEFT(HEX2BIN(MID(H135,7,1),4),1)),Codes!$K$1:$L$5,2)</f>
        <v>L</v>
      </c>
      <c r="AD135" s="1" t="str">
        <f>VLOOKUP(BIN2DEC(RIGHT(HEX2BIN(MID(H135,7,1),4),3)&amp;LEFT(HEX2BIN(MID(H135,8,1),4),2)),Codes!$H$2:$I$33,2)</f>
        <v>Burn</v>
      </c>
      <c r="AE135" s="1" t="str">
        <f t="shared" si="48"/>
        <v>1</v>
      </c>
      <c r="AF135" s="1" t="str">
        <f t="shared" si="49"/>
        <v>1</v>
      </c>
      <c r="AH135" s="6">
        <f t="shared" si="50"/>
        <v>72</v>
      </c>
    </row>
    <row r="136" spans="1:34">
      <c r="A136" s="3" t="s">
        <v>2775</v>
      </c>
      <c r="B136" s="1" t="s">
        <v>1463</v>
      </c>
      <c r="C136" s="6" t="s">
        <v>9036</v>
      </c>
      <c r="D136" s="9" t="s">
        <v>2772</v>
      </c>
      <c r="E136" s="9" t="s">
        <v>2052</v>
      </c>
      <c r="F136" s="9" t="s">
        <v>2052</v>
      </c>
      <c r="G136" s="9" t="s">
        <v>2776</v>
      </c>
      <c r="H136" s="9" t="s">
        <v>2777</v>
      </c>
      <c r="J136" s="6" t="str">
        <f t="shared" si="34"/>
        <v>001011</v>
      </c>
      <c r="K136" s="1">
        <f t="shared" si="35"/>
        <v>0</v>
      </c>
      <c r="L136" s="6" t="str">
        <f t="shared" si="36"/>
        <v>00000</v>
      </c>
      <c r="M136" s="1">
        <f t="shared" si="37"/>
        <v>6</v>
      </c>
      <c r="N136" s="6" t="str">
        <f t="shared" si="38"/>
        <v>00</v>
      </c>
      <c r="O136" s="1">
        <f t="shared" si="39"/>
        <v>10</v>
      </c>
      <c r="P136" s="1">
        <f>IF(HEX2DEC(LEFT(E136,4))&gt;=32768,HEX2DEC(LEFT(E136,4))-65536,HEX2DEC(LEFT(E136,4)))/Codes!$N$2</f>
        <v>14.4</v>
      </c>
      <c r="Q136" s="1">
        <f>IF(HEX2DEC(RIGHT(E136,4))&gt;=32768,HEX2DEC(RIGHT(E136,4))-65536,HEX2DEC(RIGHT(E136,4)))/Codes!$N$2</f>
        <v>0</v>
      </c>
      <c r="R136" s="1">
        <f>IF(HEX2DEC(LEFT(F136,4))&gt;=32768,HEX2DEC(LEFT(F136,4))-65536,HEX2DEC(LEFT(F136,4)))/Codes!$N$2</f>
        <v>14.4</v>
      </c>
      <c r="S136" s="1">
        <f>IF(HEX2DEC(RIGHT(F136,4))&gt;=32768,HEX2DEC(RIGHT(F136,4))-65536,HEX2DEC(RIGHT(F136,4)))/Codes!$N$2</f>
        <v>0</v>
      </c>
      <c r="T136" s="18">
        <f t="shared" si="40"/>
        <v>361</v>
      </c>
      <c r="U136" s="1">
        <f t="shared" si="41"/>
        <v>70</v>
      </c>
      <c r="V136" s="1">
        <f t="shared" si="42"/>
        <v>0</v>
      </c>
      <c r="W136" s="1" t="str">
        <f t="shared" si="43"/>
        <v>100</v>
      </c>
      <c r="X136" s="1">
        <f t="shared" si="44"/>
        <v>0</v>
      </c>
      <c r="Y136" s="1">
        <f t="shared" si="45"/>
        <v>16</v>
      </c>
      <c r="Z136" s="1" t="str">
        <f>VLOOKUP(BIN2DEC(MID(HEX2BIN(MID(H136,3,2),8),2,5)),Codes!$E$1:$F$18,2)</f>
        <v>Normal</v>
      </c>
      <c r="AA136" s="6" t="str">
        <f t="shared" si="46"/>
        <v>0</v>
      </c>
      <c r="AB136" s="1">
        <f t="shared" si="47"/>
        <v>10</v>
      </c>
      <c r="AC136" s="1" t="str">
        <f>VLOOKUP(BIN2DEC(RIGHT(HEX2BIN(MID(H136,6,1),4),1)&amp;LEFT(HEX2BIN(MID(H136,7,1),4),1)),Codes!$K$1:$L$5,2)</f>
        <v>L</v>
      </c>
      <c r="AD136" s="1" t="str">
        <f>VLOOKUP(BIN2DEC(RIGHT(HEX2BIN(MID(H136,7,1),4),3)&amp;LEFT(HEX2BIN(MID(H136,8,1),4),2)),Codes!$H$2:$I$33,2)</f>
        <v>Kick</v>
      </c>
      <c r="AE136" s="1" t="str">
        <f t="shared" si="48"/>
        <v>1</v>
      </c>
      <c r="AF136" s="1" t="str">
        <f t="shared" si="49"/>
        <v>1</v>
      </c>
      <c r="AH136" s="6">
        <f t="shared" si="50"/>
        <v>66</v>
      </c>
    </row>
    <row r="137" spans="1:34">
      <c r="A137" s="3" t="s">
        <v>2778</v>
      </c>
      <c r="B137" s="1" t="s">
        <v>1463</v>
      </c>
      <c r="C137" s="6" t="s">
        <v>9036</v>
      </c>
      <c r="D137" s="9" t="s">
        <v>2779</v>
      </c>
      <c r="E137" s="9" t="s">
        <v>2052</v>
      </c>
      <c r="F137" s="9" t="s">
        <v>2053</v>
      </c>
      <c r="G137" s="9" t="s">
        <v>2776</v>
      </c>
      <c r="H137" s="9" t="s">
        <v>2777</v>
      </c>
      <c r="J137" s="6" t="str">
        <f t="shared" si="34"/>
        <v>001011</v>
      </c>
      <c r="K137" s="1">
        <f t="shared" si="35"/>
        <v>1</v>
      </c>
      <c r="L137" s="6" t="str">
        <f t="shared" si="36"/>
        <v>00000</v>
      </c>
      <c r="M137" s="1">
        <f t="shared" si="37"/>
        <v>6</v>
      </c>
      <c r="N137" s="6" t="str">
        <f t="shared" si="38"/>
        <v>00</v>
      </c>
      <c r="O137" s="1">
        <f t="shared" si="39"/>
        <v>10</v>
      </c>
      <c r="P137" s="1">
        <f>IF(HEX2DEC(LEFT(E137,4))&gt;=32768,HEX2DEC(LEFT(E137,4))-65536,HEX2DEC(LEFT(E137,4)))/Codes!$N$2</f>
        <v>14.4</v>
      </c>
      <c r="Q137" s="1">
        <f>IF(HEX2DEC(RIGHT(E137,4))&gt;=32768,HEX2DEC(RIGHT(E137,4))-65536,HEX2DEC(RIGHT(E137,4)))/Codes!$N$2</f>
        <v>0</v>
      </c>
      <c r="R137" s="1">
        <f>IF(HEX2DEC(LEFT(F137,4))&gt;=32768,HEX2DEC(LEFT(F137,4))-65536,HEX2DEC(LEFT(F137,4)))/Codes!$N$2</f>
        <v>-14.4</v>
      </c>
      <c r="S137" s="1">
        <f>IF(HEX2DEC(RIGHT(F137,4))&gt;=32768,HEX2DEC(RIGHT(F137,4))-65536,HEX2DEC(RIGHT(F137,4)))/Codes!$N$2</f>
        <v>0</v>
      </c>
      <c r="T137" s="18">
        <f t="shared" si="40"/>
        <v>361</v>
      </c>
      <c r="U137" s="1">
        <f t="shared" si="41"/>
        <v>70</v>
      </c>
      <c r="V137" s="1">
        <f t="shared" si="42"/>
        <v>0</v>
      </c>
      <c r="W137" s="1" t="str">
        <f t="shared" si="43"/>
        <v>100</v>
      </c>
      <c r="X137" s="1">
        <f t="shared" si="44"/>
        <v>0</v>
      </c>
      <c r="Y137" s="1">
        <f t="shared" si="45"/>
        <v>16</v>
      </c>
      <c r="Z137" s="1" t="str">
        <f>VLOOKUP(BIN2DEC(MID(HEX2BIN(MID(H137,3,2),8),2,5)),Codes!$E$1:$F$18,2)</f>
        <v>Normal</v>
      </c>
      <c r="AA137" s="6" t="str">
        <f t="shared" si="46"/>
        <v>0</v>
      </c>
      <c r="AB137" s="1">
        <f t="shared" si="47"/>
        <v>10</v>
      </c>
      <c r="AC137" s="1" t="str">
        <f>VLOOKUP(BIN2DEC(RIGHT(HEX2BIN(MID(H137,6,1),4),1)&amp;LEFT(HEX2BIN(MID(H137,7,1),4),1)),Codes!$K$1:$L$5,2)</f>
        <v>L</v>
      </c>
      <c r="AD137" s="1" t="str">
        <f>VLOOKUP(BIN2DEC(RIGHT(HEX2BIN(MID(H137,7,1),4),3)&amp;LEFT(HEX2BIN(MID(H137,8,1),4),2)),Codes!$H$2:$I$33,2)</f>
        <v>Kick</v>
      </c>
      <c r="AE137" s="1" t="str">
        <f t="shared" si="48"/>
        <v>1</v>
      </c>
      <c r="AF137" s="1" t="str">
        <f t="shared" si="49"/>
        <v>1</v>
      </c>
      <c r="AH137" s="6">
        <f t="shared" si="50"/>
        <v>66</v>
      </c>
    </row>
    <row r="138" spans="1:34">
      <c r="A138" s="3" t="s">
        <v>2780</v>
      </c>
      <c r="B138" s="1" t="s">
        <v>1463</v>
      </c>
      <c r="C138" s="6" t="s">
        <v>9037</v>
      </c>
      <c r="D138" s="9" t="s">
        <v>2781</v>
      </c>
      <c r="E138" s="9" t="s">
        <v>2749</v>
      </c>
      <c r="F138" s="9" t="s">
        <v>91</v>
      </c>
      <c r="G138" s="9" t="s">
        <v>2782</v>
      </c>
      <c r="H138" s="9" t="s">
        <v>2783</v>
      </c>
      <c r="J138" s="6" t="str">
        <f t="shared" si="34"/>
        <v>001011</v>
      </c>
      <c r="K138" s="1">
        <f t="shared" si="35"/>
        <v>0</v>
      </c>
      <c r="L138" s="6" t="str">
        <f t="shared" si="36"/>
        <v>00000</v>
      </c>
      <c r="M138" s="1">
        <f t="shared" si="37"/>
        <v>20</v>
      </c>
      <c r="N138" s="6" t="str">
        <f t="shared" si="38"/>
        <v>00</v>
      </c>
      <c r="O138" s="1">
        <f t="shared" si="39"/>
        <v>30</v>
      </c>
      <c r="P138" s="1">
        <f>IF(HEX2DEC(LEFT(E138,4))&gt;=32768,HEX2DEC(LEFT(E138,4))-65536,HEX2DEC(LEFT(E138,4)))/Codes!$N$2</f>
        <v>14.4</v>
      </c>
      <c r="Q138" s="1">
        <f>IF(HEX2DEC(RIGHT(E138,4))&gt;=32768,HEX2DEC(RIGHT(E138,4))-65536,HEX2DEC(RIGHT(E138,4)))/Codes!$N$2</f>
        <v>5.6</v>
      </c>
      <c r="R138" s="1">
        <f>IF(HEX2DEC(LEFT(F138,4))&gt;=32768,HEX2DEC(LEFT(F138,4))-65536,HEX2DEC(LEFT(F138,4)))/Codes!$N$2</f>
        <v>0</v>
      </c>
      <c r="S138" s="1">
        <f>IF(HEX2DEC(RIGHT(F138,4))&gt;=32768,HEX2DEC(RIGHT(F138,4))-65536,HEX2DEC(RIGHT(F138,4)))/Codes!$N$2</f>
        <v>0</v>
      </c>
      <c r="T138" s="18">
        <f t="shared" si="40"/>
        <v>90</v>
      </c>
      <c r="U138" s="1">
        <f t="shared" si="41"/>
        <v>65</v>
      </c>
      <c r="V138" s="1">
        <f t="shared" si="42"/>
        <v>0</v>
      </c>
      <c r="W138" s="1" t="str">
        <f t="shared" si="43"/>
        <v>100</v>
      </c>
      <c r="X138" s="1">
        <f t="shared" si="44"/>
        <v>0</v>
      </c>
      <c r="Y138" s="1">
        <f t="shared" si="45"/>
        <v>50</v>
      </c>
      <c r="Z138" s="1" t="str">
        <f>VLOOKUP(BIN2DEC(MID(HEX2BIN(MID(H138,3,2),8),2,5)),Codes!$E$1:$F$18,2)</f>
        <v>Normal</v>
      </c>
      <c r="AA138" s="6" t="str">
        <f t="shared" si="46"/>
        <v>0</v>
      </c>
      <c r="AB138" s="1">
        <f t="shared" si="47"/>
        <v>20</v>
      </c>
      <c r="AC138" s="1" t="str">
        <f>VLOOKUP(BIN2DEC(RIGHT(HEX2BIN(MID(H138,6,1),4),1)&amp;LEFT(HEX2BIN(MID(H138,7,1),4),1)),Codes!$K$1:$L$5,2)</f>
        <v>L</v>
      </c>
      <c r="AD138" s="1" t="str">
        <f>VLOOKUP(BIN2DEC(RIGHT(HEX2BIN(MID(H138,7,1),4),3)&amp;LEFT(HEX2BIN(MID(H138,8,1),4),2)),Codes!$H$2:$I$33,2)</f>
        <v>Burn</v>
      </c>
      <c r="AE138" s="1" t="str">
        <f t="shared" si="48"/>
        <v>1</v>
      </c>
      <c r="AF138" s="1" t="str">
        <f t="shared" si="49"/>
        <v>1</v>
      </c>
      <c r="AH138" s="6">
        <f t="shared" si="50"/>
        <v>72</v>
      </c>
    </row>
    <row r="139" spans="1:34">
      <c r="A139" s="3" t="s">
        <v>2784</v>
      </c>
      <c r="B139" s="1" t="s">
        <v>1463</v>
      </c>
      <c r="C139" s="6" t="s">
        <v>9037</v>
      </c>
      <c r="D139" s="9" t="s">
        <v>2785</v>
      </c>
      <c r="E139" s="9" t="s">
        <v>232</v>
      </c>
      <c r="F139" s="9" t="s">
        <v>2053</v>
      </c>
      <c r="G139" s="9" t="s">
        <v>2782</v>
      </c>
      <c r="H139" s="9" t="s">
        <v>2783</v>
      </c>
      <c r="J139" s="6" t="str">
        <f t="shared" si="34"/>
        <v>001011</v>
      </c>
      <c r="K139" s="1">
        <f t="shared" si="35"/>
        <v>1</v>
      </c>
      <c r="L139" s="6" t="str">
        <f t="shared" si="36"/>
        <v>00000</v>
      </c>
      <c r="M139" s="1">
        <f t="shared" si="37"/>
        <v>28</v>
      </c>
      <c r="N139" s="6" t="str">
        <f t="shared" si="38"/>
        <v>00</v>
      </c>
      <c r="O139" s="1">
        <f t="shared" si="39"/>
        <v>30</v>
      </c>
      <c r="P139" s="1">
        <f>IF(HEX2DEC(LEFT(E139,4))&gt;=32768,HEX2DEC(LEFT(E139,4))-65536,HEX2DEC(LEFT(E139,4)))/Codes!$N$2</f>
        <v>4.8</v>
      </c>
      <c r="Q139" s="1">
        <f>IF(HEX2DEC(RIGHT(E139,4))&gt;=32768,HEX2DEC(RIGHT(E139,4))-65536,HEX2DEC(RIGHT(E139,4)))/Codes!$N$2</f>
        <v>0</v>
      </c>
      <c r="R139" s="1">
        <f>IF(HEX2DEC(LEFT(F139,4))&gt;=32768,HEX2DEC(LEFT(F139,4))-65536,HEX2DEC(LEFT(F139,4)))/Codes!$N$2</f>
        <v>-14.4</v>
      </c>
      <c r="S139" s="1">
        <f>IF(HEX2DEC(RIGHT(F139,4))&gt;=32768,HEX2DEC(RIGHT(F139,4))-65536,HEX2DEC(RIGHT(F139,4)))/Codes!$N$2</f>
        <v>0</v>
      </c>
      <c r="T139" s="18">
        <f t="shared" si="40"/>
        <v>90</v>
      </c>
      <c r="U139" s="1">
        <f t="shared" si="41"/>
        <v>65</v>
      </c>
      <c r="V139" s="1">
        <f t="shared" si="42"/>
        <v>0</v>
      </c>
      <c r="W139" s="1" t="str">
        <f t="shared" si="43"/>
        <v>100</v>
      </c>
      <c r="X139" s="1">
        <f t="shared" si="44"/>
        <v>0</v>
      </c>
      <c r="Y139" s="1">
        <f t="shared" si="45"/>
        <v>50</v>
      </c>
      <c r="Z139" s="1" t="str">
        <f>VLOOKUP(BIN2DEC(MID(HEX2BIN(MID(H139,3,2),8),2,5)),Codes!$E$1:$F$18,2)</f>
        <v>Normal</v>
      </c>
      <c r="AA139" s="6" t="str">
        <f t="shared" si="46"/>
        <v>0</v>
      </c>
      <c r="AB139" s="1">
        <f t="shared" si="47"/>
        <v>20</v>
      </c>
      <c r="AC139" s="1" t="str">
        <f>VLOOKUP(BIN2DEC(RIGHT(HEX2BIN(MID(H139,6,1),4),1)&amp;LEFT(HEX2BIN(MID(H139,7,1),4),1)),Codes!$K$1:$L$5,2)</f>
        <v>L</v>
      </c>
      <c r="AD139" s="1" t="str">
        <f>VLOOKUP(BIN2DEC(RIGHT(HEX2BIN(MID(H139,7,1),4),3)&amp;LEFT(HEX2BIN(MID(H139,8,1),4),2)),Codes!$H$2:$I$33,2)</f>
        <v>Burn</v>
      </c>
      <c r="AE139" s="1" t="str">
        <f t="shared" si="48"/>
        <v>1</v>
      </c>
      <c r="AF139" s="1" t="str">
        <f t="shared" si="49"/>
        <v>1</v>
      </c>
      <c r="AH139" s="6">
        <f t="shared" si="50"/>
        <v>72</v>
      </c>
    </row>
    <row r="140" spans="1:34">
      <c r="A140" s="3" t="s">
        <v>2786</v>
      </c>
      <c r="B140" s="1" t="s">
        <v>1463</v>
      </c>
      <c r="C140" s="6" t="s">
        <v>9037</v>
      </c>
      <c r="D140" s="9" t="s">
        <v>2787</v>
      </c>
      <c r="E140" s="9" t="s">
        <v>232</v>
      </c>
      <c r="F140" s="9" t="s">
        <v>2382</v>
      </c>
      <c r="G140" s="9" t="s">
        <v>2782</v>
      </c>
      <c r="H140" s="9" t="s">
        <v>2783</v>
      </c>
      <c r="J140" s="6" t="str">
        <f t="shared" si="34"/>
        <v>001011</v>
      </c>
      <c r="K140" s="1">
        <f t="shared" si="35"/>
        <v>2</v>
      </c>
      <c r="L140" s="6" t="str">
        <f t="shared" si="36"/>
        <v>00000</v>
      </c>
      <c r="M140" s="1">
        <f t="shared" si="37"/>
        <v>26</v>
      </c>
      <c r="N140" s="6" t="str">
        <f t="shared" si="38"/>
        <v>00</v>
      </c>
      <c r="O140" s="1">
        <f t="shared" si="39"/>
        <v>30</v>
      </c>
      <c r="P140" s="1">
        <f>IF(HEX2DEC(LEFT(E140,4))&gt;=32768,HEX2DEC(LEFT(E140,4))-65536,HEX2DEC(LEFT(E140,4)))/Codes!$N$2</f>
        <v>4.8</v>
      </c>
      <c r="Q140" s="1">
        <f>IF(HEX2DEC(RIGHT(E140,4))&gt;=32768,HEX2DEC(RIGHT(E140,4))-65536,HEX2DEC(RIGHT(E140,4)))/Codes!$N$2</f>
        <v>0</v>
      </c>
      <c r="R140" s="1">
        <f>IF(HEX2DEC(LEFT(F140,4))&gt;=32768,HEX2DEC(LEFT(F140,4))-65536,HEX2DEC(LEFT(F140,4)))/Codes!$N$2</f>
        <v>0</v>
      </c>
      <c r="S140" s="1">
        <f>IF(HEX2DEC(RIGHT(F140,4))&gt;=32768,HEX2DEC(RIGHT(F140,4))-65536,HEX2DEC(RIGHT(F140,4)))/Codes!$N$2</f>
        <v>4</v>
      </c>
      <c r="T140" s="18">
        <f t="shared" si="40"/>
        <v>90</v>
      </c>
      <c r="U140" s="1">
        <f t="shared" si="41"/>
        <v>65</v>
      </c>
      <c r="V140" s="1">
        <f t="shared" si="42"/>
        <v>0</v>
      </c>
      <c r="W140" s="1" t="str">
        <f t="shared" si="43"/>
        <v>100</v>
      </c>
      <c r="X140" s="1">
        <f t="shared" si="44"/>
        <v>0</v>
      </c>
      <c r="Y140" s="1">
        <f t="shared" si="45"/>
        <v>50</v>
      </c>
      <c r="Z140" s="1" t="str">
        <f>VLOOKUP(BIN2DEC(MID(HEX2BIN(MID(H140,3,2),8),2,5)),Codes!$E$1:$F$18,2)</f>
        <v>Normal</v>
      </c>
      <c r="AA140" s="6" t="str">
        <f t="shared" si="46"/>
        <v>0</v>
      </c>
      <c r="AB140" s="1">
        <f t="shared" si="47"/>
        <v>20</v>
      </c>
      <c r="AC140" s="1" t="str">
        <f>VLOOKUP(BIN2DEC(RIGHT(HEX2BIN(MID(H140,6,1),4),1)&amp;LEFT(HEX2BIN(MID(H140,7,1),4),1)),Codes!$K$1:$L$5,2)</f>
        <v>L</v>
      </c>
      <c r="AD140" s="1" t="str">
        <f>VLOOKUP(BIN2DEC(RIGHT(HEX2BIN(MID(H140,7,1),4),3)&amp;LEFT(HEX2BIN(MID(H140,8,1),4),2)),Codes!$H$2:$I$33,2)</f>
        <v>Burn</v>
      </c>
      <c r="AE140" s="1" t="str">
        <f t="shared" si="48"/>
        <v>1</v>
      </c>
      <c r="AF140" s="1" t="str">
        <f t="shared" si="49"/>
        <v>1</v>
      </c>
      <c r="AH140" s="6">
        <f t="shared" si="50"/>
        <v>72</v>
      </c>
    </row>
    <row r="141" spans="1:34">
      <c r="A141" s="3" t="s">
        <v>2788</v>
      </c>
      <c r="B141" s="1" t="s">
        <v>1463</v>
      </c>
      <c r="C141" s="6" t="s">
        <v>9040</v>
      </c>
      <c r="D141" s="9" t="s">
        <v>2789</v>
      </c>
      <c r="E141" s="9" t="s">
        <v>2790</v>
      </c>
      <c r="F141" s="9" t="s">
        <v>2723</v>
      </c>
      <c r="G141" s="9" t="s">
        <v>2791</v>
      </c>
      <c r="H141" s="9" t="s">
        <v>2792</v>
      </c>
      <c r="J141" s="6" t="str">
        <f t="shared" si="34"/>
        <v>001011</v>
      </c>
      <c r="K141" s="1">
        <f t="shared" si="35"/>
        <v>0</v>
      </c>
      <c r="L141" s="6" t="str">
        <f t="shared" si="36"/>
        <v>00000</v>
      </c>
      <c r="M141" s="1">
        <f t="shared" si="37"/>
        <v>6</v>
      </c>
      <c r="N141" s="6" t="str">
        <f t="shared" si="38"/>
        <v>00</v>
      </c>
      <c r="O141" s="1">
        <f t="shared" si="39"/>
        <v>34</v>
      </c>
      <c r="P141" s="1">
        <f>IF(HEX2DEC(LEFT(E141,4))&gt;=32768,HEX2DEC(LEFT(E141,4))-65536,HEX2DEC(LEFT(E141,4)))/Codes!$N$2</f>
        <v>22</v>
      </c>
      <c r="Q141" s="1">
        <f>IF(HEX2DEC(RIGHT(E141,4))&gt;=32768,HEX2DEC(RIGHT(E141,4))-65536,HEX2DEC(RIGHT(E141,4)))/Codes!$N$2</f>
        <v>0</v>
      </c>
      <c r="R141" s="1">
        <f>IF(HEX2DEC(LEFT(F141,4))&gt;=32768,HEX2DEC(LEFT(F141,4))-65536,HEX2DEC(LEFT(F141,4)))/Codes!$N$2</f>
        <v>-24</v>
      </c>
      <c r="S141" s="1">
        <f>IF(HEX2DEC(RIGHT(F141,4))&gt;=32768,HEX2DEC(RIGHT(F141,4))-65536,HEX2DEC(RIGHT(F141,4)))/Codes!$N$2</f>
        <v>0</v>
      </c>
      <c r="T141" s="18">
        <f t="shared" si="40"/>
        <v>271</v>
      </c>
      <c r="U141" s="1">
        <f t="shared" si="41"/>
        <v>100</v>
      </c>
      <c r="V141" s="1">
        <f t="shared" si="42"/>
        <v>160</v>
      </c>
      <c r="W141" s="1" t="str">
        <f t="shared" si="43"/>
        <v>100</v>
      </c>
      <c r="X141" s="1">
        <f t="shared" si="44"/>
        <v>0</v>
      </c>
      <c r="Y141" s="1">
        <f t="shared" si="45"/>
        <v>0</v>
      </c>
      <c r="Z141" s="1" t="str">
        <f>VLOOKUP(BIN2DEC(MID(HEX2BIN(MID(H141,3,2),8),2,5)),Codes!$E$1:$F$18,2)</f>
        <v>Electric</v>
      </c>
      <c r="AA141" s="6" t="str">
        <f t="shared" si="46"/>
        <v>0</v>
      </c>
      <c r="AB141" s="1">
        <f t="shared" si="47"/>
        <v>20</v>
      </c>
      <c r="AC141" s="1" t="str">
        <f>VLOOKUP(BIN2DEC(RIGHT(HEX2BIN(MID(H141,6,1),4),1)&amp;LEFT(HEX2BIN(MID(H141,7,1),4),1)),Codes!$K$1:$L$5,2)</f>
        <v>L</v>
      </c>
      <c r="AD141" s="1" t="str">
        <f>VLOOKUP(BIN2DEC(RIGHT(HEX2BIN(MID(H141,7,1),4),3)&amp;LEFT(HEX2BIN(MID(H141,8,1),4),2)),Codes!$H$2:$I$33,2)</f>
        <v>Kick</v>
      </c>
      <c r="AE141" s="1" t="str">
        <f t="shared" si="48"/>
        <v>1</v>
      </c>
      <c r="AF141" s="1" t="str">
        <f t="shared" si="49"/>
        <v>1</v>
      </c>
      <c r="AH141" s="6">
        <f t="shared" si="50"/>
        <v>66</v>
      </c>
    </row>
    <row r="142" spans="1:34">
      <c r="A142" s="3" t="s">
        <v>2793</v>
      </c>
      <c r="B142" s="1" t="s">
        <v>1463</v>
      </c>
      <c r="C142" s="6" t="s">
        <v>9040</v>
      </c>
      <c r="D142" s="9" t="s">
        <v>2794</v>
      </c>
      <c r="E142" s="9" t="s">
        <v>2790</v>
      </c>
      <c r="F142" s="9" t="s">
        <v>91</v>
      </c>
      <c r="G142" s="9" t="s">
        <v>2791</v>
      </c>
      <c r="H142" s="9" t="s">
        <v>2792</v>
      </c>
      <c r="J142" s="6" t="str">
        <f t="shared" si="34"/>
        <v>001011</v>
      </c>
      <c r="K142" s="1">
        <f t="shared" si="35"/>
        <v>1</v>
      </c>
      <c r="L142" s="6" t="str">
        <f t="shared" si="36"/>
        <v>00000</v>
      </c>
      <c r="M142" s="1">
        <f t="shared" si="37"/>
        <v>6</v>
      </c>
      <c r="N142" s="6" t="str">
        <f t="shared" si="38"/>
        <v>00</v>
      </c>
      <c r="O142" s="1">
        <f t="shared" si="39"/>
        <v>34</v>
      </c>
      <c r="P142" s="1">
        <f>IF(HEX2DEC(LEFT(E142,4))&gt;=32768,HEX2DEC(LEFT(E142,4))-65536,HEX2DEC(LEFT(E142,4)))/Codes!$N$2</f>
        <v>22</v>
      </c>
      <c r="Q142" s="1">
        <f>IF(HEX2DEC(RIGHT(E142,4))&gt;=32768,HEX2DEC(RIGHT(E142,4))-65536,HEX2DEC(RIGHT(E142,4)))/Codes!$N$2</f>
        <v>0</v>
      </c>
      <c r="R142" s="1">
        <f>IF(HEX2DEC(LEFT(F142,4))&gt;=32768,HEX2DEC(LEFT(F142,4))-65536,HEX2DEC(LEFT(F142,4)))/Codes!$N$2</f>
        <v>0</v>
      </c>
      <c r="S142" s="1">
        <f>IF(HEX2DEC(RIGHT(F142,4))&gt;=32768,HEX2DEC(RIGHT(F142,4))-65536,HEX2DEC(RIGHT(F142,4)))/Codes!$N$2</f>
        <v>0</v>
      </c>
      <c r="T142" s="18">
        <f t="shared" si="40"/>
        <v>271</v>
      </c>
      <c r="U142" s="1">
        <f t="shared" si="41"/>
        <v>100</v>
      </c>
      <c r="V142" s="1">
        <f t="shared" si="42"/>
        <v>160</v>
      </c>
      <c r="W142" s="1" t="str">
        <f t="shared" si="43"/>
        <v>100</v>
      </c>
      <c r="X142" s="1">
        <f t="shared" si="44"/>
        <v>0</v>
      </c>
      <c r="Y142" s="1">
        <f t="shared" si="45"/>
        <v>0</v>
      </c>
      <c r="Z142" s="1" t="str">
        <f>VLOOKUP(BIN2DEC(MID(HEX2BIN(MID(H142,3,2),8),2,5)),Codes!$E$1:$F$18,2)</f>
        <v>Electric</v>
      </c>
      <c r="AA142" s="6" t="str">
        <f t="shared" si="46"/>
        <v>0</v>
      </c>
      <c r="AB142" s="1">
        <f t="shared" si="47"/>
        <v>20</v>
      </c>
      <c r="AC142" s="1" t="str">
        <f>VLOOKUP(BIN2DEC(RIGHT(HEX2BIN(MID(H142,6,1),4),1)&amp;LEFT(HEX2BIN(MID(H142,7,1),4),1)),Codes!$K$1:$L$5,2)</f>
        <v>L</v>
      </c>
      <c r="AD142" s="1" t="str">
        <f>VLOOKUP(BIN2DEC(RIGHT(HEX2BIN(MID(H142,7,1),4),3)&amp;LEFT(HEX2BIN(MID(H142,8,1),4),2)),Codes!$H$2:$I$33,2)</f>
        <v>Kick</v>
      </c>
      <c r="AE142" s="1" t="str">
        <f t="shared" si="48"/>
        <v>1</v>
      </c>
      <c r="AF142" s="1" t="str">
        <f t="shared" si="49"/>
        <v>1</v>
      </c>
      <c r="AH142" s="6">
        <f t="shared" si="50"/>
        <v>66</v>
      </c>
    </row>
    <row r="143" spans="1:34">
      <c r="A143" s="3" t="s">
        <v>2795</v>
      </c>
      <c r="B143" s="1" t="s">
        <v>1463</v>
      </c>
      <c r="C143" s="6" t="s">
        <v>9032</v>
      </c>
      <c r="D143" s="9" t="s">
        <v>2796</v>
      </c>
      <c r="E143" s="9" t="s">
        <v>2323</v>
      </c>
      <c r="F143" s="9" t="s">
        <v>2797</v>
      </c>
      <c r="G143" s="9" t="s">
        <v>2798</v>
      </c>
      <c r="H143" s="9" t="s">
        <v>2799</v>
      </c>
      <c r="J143" s="6" t="str">
        <f t="shared" si="34"/>
        <v>001011</v>
      </c>
      <c r="K143" s="1">
        <f t="shared" si="35"/>
        <v>0</v>
      </c>
      <c r="L143" s="6" t="str">
        <f t="shared" si="36"/>
        <v>00000</v>
      </c>
      <c r="M143" s="1">
        <f t="shared" si="37"/>
        <v>5</v>
      </c>
      <c r="N143" s="6" t="str">
        <f t="shared" si="38"/>
        <v>00</v>
      </c>
      <c r="O143" s="1">
        <f t="shared" si="39"/>
        <v>30</v>
      </c>
      <c r="P143" s="1">
        <f>IF(HEX2DEC(LEFT(E143,4))&gt;=32768,HEX2DEC(LEFT(E143,4))-65536,HEX2DEC(LEFT(E143,4)))/Codes!$N$2</f>
        <v>20</v>
      </c>
      <c r="Q143" s="1">
        <f>IF(HEX2DEC(RIGHT(E143,4))&gt;=32768,HEX2DEC(RIGHT(E143,4))-65536,HEX2DEC(RIGHT(E143,4)))/Codes!$N$2</f>
        <v>0</v>
      </c>
      <c r="R143" s="1">
        <f>IF(HEX2DEC(LEFT(F143,4))&gt;=32768,HEX2DEC(LEFT(F143,4))-65536,HEX2DEC(LEFT(F143,4)))/Codes!$N$2</f>
        <v>-28</v>
      </c>
      <c r="S143" s="1">
        <f>IF(HEX2DEC(RIGHT(F143,4))&gt;=32768,HEX2DEC(RIGHT(F143,4))-65536,HEX2DEC(RIGHT(F143,4)))/Codes!$N$2</f>
        <v>0</v>
      </c>
      <c r="T143" s="18">
        <f t="shared" si="40"/>
        <v>0</v>
      </c>
      <c r="U143" s="1">
        <f t="shared" si="41"/>
        <v>50</v>
      </c>
      <c r="V143" s="1">
        <f t="shared" si="42"/>
        <v>0</v>
      </c>
      <c r="W143" s="1" t="str">
        <f t="shared" si="43"/>
        <v>100</v>
      </c>
      <c r="X143" s="1">
        <f t="shared" si="44"/>
        <v>0</v>
      </c>
      <c r="Y143" s="1">
        <f t="shared" si="45"/>
        <v>70</v>
      </c>
      <c r="Z143" s="1" t="str">
        <f>VLOOKUP(BIN2DEC(MID(HEX2BIN(MID(H143,3,2),8),2,5)),Codes!$E$1:$F$18,2)</f>
        <v>Normal</v>
      </c>
      <c r="AA143" s="6" t="str">
        <f t="shared" si="46"/>
        <v>0</v>
      </c>
      <c r="AB143" s="1">
        <f t="shared" si="47"/>
        <v>25</v>
      </c>
      <c r="AC143" s="1" t="str">
        <f>VLOOKUP(BIN2DEC(RIGHT(HEX2BIN(MID(H143,6,1),4),1)&amp;LEFT(HEX2BIN(MID(H143,7,1),4),1)),Codes!$K$1:$L$5,2)</f>
        <v>L</v>
      </c>
      <c r="AD143" s="1" t="str">
        <f>VLOOKUP(BIN2DEC(RIGHT(HEX2BIN(MID(H143,7,1),4),3)&amp;LEFT(HEX2BIN(MID(H143,8,1),4),2)),Codes!$H$2:$I$33,2)</f>
        <v>Burn</v>
      </c>
      <c r="AE143" s="1" t="str">
        <f t="shared" si="48"/>
        <v>1</v>
      </c>
      <c r="AF143" s="1" t="str">
        <f t="shared" si="49"/>
        <v>1</v>
      </c>
      <c r="AH143" s="6">
        <f t="shared" si="50"/>
        <v>72</v>
      </c>
    </row>
    <row r="144" spans="1:34">
      <c r="A144" s="3" t="s">
        <v>2800</v>
      </c>
      <c r="B144" s="1" t="s">
        <v>1463</v>
      </c>
      <c r="C144" s="6" t="s">
        <v>9033</v>
      </c>
      <c r="D144" s="9" t="s">
        <v>2801</v>
      </c>
      <c r="E144" s="9" t="s">
        <v>2802</v>
      </c>
      <c r="F144" s="9" t="s">
        <v>2797</v>
      </c>
      <c r="G144" s="9" t="s">
        <v>2803</v>
      </c>
      <c r="H144" s="9" t="s">
        <v>2804</v>
      </c>
      <c r="J144" s="6" t="str">
        <f t="shared" si="34"/>
        <v>001011</v>
      </c>
      <c r="K144" s="1">
        <f t="shared" si="35"/>
        <v>1</v>
      </c>
      <c r="L144" s="6" t="str">
        <f t="shared" si="36"/>
        <v>00000</v>
      </c>
      <c r="M144" s="1">
        <f t="shared" si="37"/>
        <v>5</v>
      </c>
      <c r="N144" s="6" t="str">
        <f t="shared" si="38"/>
        <v>00</v>
      </c>
      <c r="O144" s="1">
        <f t="shared" si="39"/>
        <v>24</v>
      </c>
      <c r="P144" s="1">
        <f>IF(HEX2DEC(LEFT(E144,4))&gt;=32768,HEX2DEC(LEFT(E144,4))-65536,HEX2DEC(LEFT(E144,4)))/Codes!$N$2</f>
        <v>16.8</v>
      </c>
      <c r="Q144" s="1">
        <f>IF(HEX2DEC(RIGHT(E144,4))&gt;=32768,HEX2DEC(RIGHT(E144,4))-65536,HEX2DEC(RIGHT(E144,4)))/Codes!$N$2</f>
        <v>12</v>
      </c>
      <c r="R144" s="1">
        <f>IF(HEX2DEC(LEFT(F144,4))&gt;=32768,HEX2DEC(LEFT(F144,4))-65536,HEX2DEC(LEFT(F144,4)))/Codes!$N$2</f>
        <v>-28</v>
      </c>
      <c r="S144" s="1">
        <f>IF(HEX2DEC(RIGHT(F144,4))&gt;=32768,HEX2DEC(RIGHT(F144,4))-65536,HEX2DEC(RIGHT(F144,4)))/Codes!$N$2</f>
        <v>0</v>
      </c>
      <c r="T144" s="18">
        <f t="shared" si="40"/>
        <v>90</v>
      </c>
      <c r="U144" s="1">
        <f t="shared" si="41"/>
        <v>70</v>
      </c>
      <c r="V144" s="1">
        <f t="shared" si="42"/>
        <v>0</v>
      </c>
      <c r="W144" s="1" t="str">
        <f t="shared" si="43"/>
        <v>100</v>
      </c>
      <c r="X144" s="1">
        <f t="shared" si="44"/>
        <v>0</v>
      </c>
      <c r="Y144" s="1">
        <f t="shared" si="45"/>
        <v>50</v>
      </c>
      <c r="Z144" s="1" t="str">
        <f>VLOOKUP(BIN2DEC(MID(HEX2BIN(MID(H144,3,2),8),2,5)),Codes!$E$1:$F$18,2)</f>
        <v>Normal</v>
      </c>
      <c r="AA144" s="6" t="str">
        <f t="shared" si="46"/>
        <v>0</v>
      </c>
      <c r="AB144" s="1">
        <f t="shared" si="47"/>
        <v>20</v>
      </c>
      <c r="AC144" s="1" t="str">
        <f>VLOOKUP(BIN2DEC(RIGHT(HEX2BIN(MID(H144,6,1),4),1)&amp;LEFT(HEX2BIN(MID(H144,7,1),4),1)),Codes!$K$1:$L$5,2)</f>
        <v>L</v>
      </c>
      <c r="AD144" s="1" t="str">
        <f>VLOOKUP(BIN2DEC(RIGHT(HEX2BIN(MID(H144,7,1),4),3)&amp;LEFT(HEX2BIN(MID(H144,8,1),4),2)),Codes!$H$2:$I$33,2)</f>
        <v>Burn</v>
      </c>
      <c r="AE144" s="1" t="str">
        <f t="shared" si="48"/>
        <v>1</v>
      </c>
      <c r="AF144" s="1" t="str">
        <f t="shared" si="49"/>
        <v>0</v>
      </c>
      <c r="AH144" s="6">
        <f t="shared" si="50"/>
        <v>72</v>
      </c>
    </row>
    <row r="145" spans="1:34">
      <c r="A145" s="3" t="s">
        <v>2805</v>
      </c>
      <c r="B145" s="1" t="s">
        <v>1463</v>
      </c>
      <c r="C145" s="6" t="s">
        <v>9033</v>
      </c>
      <c r="D145" s="9" t="s">
        <v>2806</v>
      </c>
      <c r="E145" s="9" t="s">
        <v>2807</v>
      </c>
      <c r="F145" s="9" t="s">
        <v>2797</v>
      </c>
      <c r="G145" s="9" t="s">
        <v>2803</v>
      </c>
      <c r="H145" s="9" t="s">
        <v>2804</v>
      </c>
      <c r="J145" s="6" t="str">
        <f t="shared" si="34"/>
        <v>001011</v>
      </c>
      <c r="K145" s="1">
        <f t="shared" si="35"/>
        <v>2</v>
      </c>
      <c r="L145" s="6" t="str">
        <f t="shared" si="36"/>
        <v>00000</v>
      </c>
      <c r="M145" s="1">
        <f t="shared" si="37"/>
        <v>5</v>
      </c>
      <c r="N145" s="6" t="str">
        <f t="shared" si="38"/>
        <v>00</v>
      </c>
      <c r="O145" s="1">
        <f t="shared" si="39"/>
        <v>24</v>
      </c>
      <c r="P145" s="1">
        <f>IF(HEX2DEC(LEFT(E145,4))&gt;=32768,HEX2DEC(LEFT(E145,4))-65536,HEX2DEC(LEFT(E145,4)))/Codes!$N$2</f>
        <v>16.8</v>
      </c>
      <c r="Q145" s="1">
        <f>IF(HEX2DEC(RIGHT(E145,4))&gt;=32768,HEX2DEC(RIGHT(E145,4))-65536,HEX2DEC(RIGHT(E145,4)))/Codes!$N$2</f>
        <v>-12</v>
      </c>
      <c r="R145" s="1">
        <f>IF(HEX2DEC(LEFT(F145,4))&gt;=32768,HEX2DEC(LEFT(F145,4))-65536,HEX2DEC(LEFT(F145,4)))/Codes!$N$2</f>
        <v>-28</v>
      </c>
      <c r="S145" s="1">
        <f>IF(HEX2DEC(RIGHT(F145,4))&gt;=32768,HEX2DEC(RIGHT(F145,4))-65536,HEX2DEC(RIGHT(F145,4)))/Codes!$N$2</f>
        <v>0</v>
      </c>
      <c r="T145" s="18">
        <f t="shared" si="40"/>
        <v>90</v>
      </c>
      <c r="U145" s="1">
        <f t="shared" si="41"/>
        <v>70</v>
      </c>
      <c r="V145" s="1">
        <f t="shared" si="42"/>
        <v>0</v>
      </c>
      <c r="W145" s="1" t="str">
        <f t="shared" si="43"/>
        <v>100</v>
      </c>
      <c r="X145" s="1">
        <f t="shared" si="44"/>
        <v>0</v>
      </c>
      <c r="Y145" s="1">
        <f t="shared" si="45"/>
        <v>50</v>
      </c>
      <c r="Z145" s="1" t="str">
        <f>VLOOKUP(BIN2DEC(MID(HEX2BIN(MID(H145,3,2),8),2,5)),Codes!$E$1:$F$18,2)</f>
        <v>Normal</v>
      </c>
      <c r="AA145" s="6" t="str">
        <f t="shared" si="46"/>
        <v>0</v>
      </c>
      <c r="AB145" s="1">
        <f t="shared" si="47"/>
        <v>20</v>
      </c>
      <c r="AC145" s="1" t="str">
        <f>VLOOKUP(BIN2DEC(RIGHT(HEX2BIN(MID(H145,6,1),4),1)&amp;LEFT(HEX2BIN(MID(H145,7,1),4),1)),Codes!$K$1:$L$5,2)</f>
        <v>L</v>
      </c>
      <c r="AD145" s="1" t="str">
        <f>VLOOKUP(BIN2DEC(RIGHT(HEX2BIN(MID(H145,7,1),4),3)&amp;LEFT(HEX2BIN(MID(H145,8,1),4),2)),Codes!$H$2:$I$33,2)</f>
        <v>Burn</v>
      </c>
      <c r="AE145" s="1" t="str">
        <f t="shared" si="48"/>
        <v>1</v>
      </c>
      <c r="AF145" s="1" t="str">
        <f t="shared" si="49"/>
        <v>0</v>
      </c>
      <c r="AH145" s="6">
        <f t="shared" si="50"/>
        <v>72</v>
      </c>
    </row>
    <row r="146" spans="1:34">
      <c r="A146" s="3" t="s">
        <v>2808</v>
      </c>
      <c r="B146" s="1" t="s">
        <v>1463</v>
      </c>
      <c r="C146" s="6" t="s">
        <v>9034</v>
      </c>
      <c r="D146" s="9" t="s">
        <v>2809</v>
      </c>
      <c r="E146" s="9" t="s">
        <v>2810</v>
      </c>
      <c r="F146" s="9" t="s">
        <v>2797</v>
      </c>
      <c r="G146" s="9" t="s">
        <v>2811</v>
      </c>
      <c r="H146" s="9" t="s">
        <v>2812</v>
      </c>
      <c r="J146" s="6" t="str">
        <f t="shared" si="34"/>
        <v>001011</v>
      </c>
      <c r="K146" s="1">
        <f t="shared" si="35"/>
        <v>1</v>
      </c>
      <c r="L146" s="6" t="str">
        <f t="shared" si="36"/>
        <v>00000</v>
      </c>
      <c r="M146" s="1">
        <f t="shared" si="37"/>
        <v>5</v>
      </c>
      <c r="N146" s="6" t="str">
        <f t="shared" si="38"/>
        <v>00</v>
      </c>
      <c r="O146" s="1">
        <f t="shared" si="39"/>
        <v>16</v>
      </c>
      <c r="P146" s="1">
        <f>IF(HEX2DEC(LEFT(E146,4))&gt;=32768,HEX2DEC(LEFT(E146,4))-65536,HEX2DEC(LEFT(E146,4)))/Codes!$N$2</f>
        <v>16.8</v>
      </c>
      <c r="Q146" s="1">
        <f>IF(HEX2DEC(RIGHT(E146,4))&gt;=32768,HEX2DEC(RIGHT(E146,4))-65536,HEX2DEC(RIGHT(E146,4)))/Codes!$N$2</f>
        <v>26.4</v>
      </c>
      <c r="R146" s="1">
        <f>IF(HEX2DEC(LEFT(F146,4))&gt;=32768,HEX2DEC(LEFT(F146,4))-65536,HEX2DEC(LEFT(F146,4)))/Codes!$N$2</f>
        <v>-28</v>
      </c>
      <c r="S146" s="1">
        <f>IF(HEX2DEC(RIGHT(F146,4))&gt;=32768,HEX2DEC(RIGHT(F146,4))-65536,HEX2DEC(RIGHT(F146,4)))/Codes!$N$2</f>
        <v>0</v>
      </c>
      <c r="T146" s="18">
        <f t="shared" si="40"/>
        <v>70</v>
      </c>
      <c r="U146" s="1">
        <f t="shared" si="41"/>
        <v>40</v>
      </c>
      <c r="V146" s="1">
        <f t="shared" si="42"/>
        <v>0</v>
      </c>
      <c r="W146" s="1" t="str">
        <f t="shared" si="43"/>
        <v>100</v>
      </c>
      <c r="X146" s="1">
        <f t="shared" si="44"/>
        <v>0</v>
      </c>
      <c r="Y146" s="1">
        <f t="shared" si="45"/>
        <v>40</v>
      </c>
      <c r="Z146" s="1" t="str">
        <f>VLOOKUP(BIN2DEC(MID(HEX2BIN(MID(H146,3,2),8),2,5)),Codes!$E$1:$F$18,2)</f>
        <v>Normal</v>
      </c>
      <c r="AA146" s="6" t="str">
        <f t="shared" si="46"/>
        <v>0</v>
      </c>
      <c r="AB146" s="1">
        <f t="shared" si="47"/>
        <v>20</v>
      </c>
      <c r="AC146" s="1" t="str">
        <f>VLOOKUP(BIN2DEC(RIGHT(HEX2BIN(MID(H146,6,1),4),1)&amp;LEFT(HEX2BIN(MID(H146,7,1),4),1)),Codes!$K$1:$L$5,2)</f>
        <v>L</v>
      </c>
      <c r="AD146" s="1" t="str">
        <f>VLOOKUP(BIN2DEC(RIGHT(HEX2BIN(MID(H146,7,1),4),3)&amp;LEFT(HEX2BIN(MID(H146,8,1),4),2)),Codes!$H$2:$I$33,2)</f>
        <v>Burn</v>
      </c>
      <c r="AE146" s="1" t="str">
        <f t="shared" si="48"/>
        <v>1</v>
      </c>
      <c r="AF146" s="1" t="str">
        <f t="shared" si="49"/>
        <v>0</v>
      </c>
      <c r="AH146" s="6">
        <f t="shared" si="50"/>
        <v>72</v>
      </c>
    </row>
    <row r="147" spans="1:34">
      <c r="A147" s="3" t="s">
        <v>2813</v>
      </c>
      <c r="B147" s="1" t="s">
        <v>1463</v>
      </c>
      <c r="C147" s="6" t="s">
        <v>9034</v>
      </c>
      <c r="D147" s="9" t="s">
        <v>2814</v>
      </c>
      <c r="E147" s="9" t="s">
        <v>2815</v>
      </c>
      <c r="F147" s="9" t="s">
        <v>2797</v>
      </c>
      <c r="G147" s="9" t="s">
        <v>2811</v>
      </c>
      <c r="H147" s="9" t="s">
        <v>2812</v>
      </c>
      <c r="J147" s="6" t="str">
        <f t="shared" si="34"/>
        <v>001011</v>
      </c>
      <c r="K147" s="1">
        <f t="shared" si="35"/>
        <v>2</v>
      </c>
      <c r="L147" s="6" t="str">
        <f t="shared" si="36"/>
        <v>00000</v>
      </c>
      <c r="M147" s="1">
        <f t="shared" si="37"/>
        <v>5</v>
      </c>
      <c r="N147" s="6" t="str">
        <f t="shared" si="38"/>
        <v>00</v>
      </c>
      <c r="O147" s="1">
        <f t="shared" si="39"/>
        <v>16</v>
      </c>
      <c r="P147" s="1">
        <f>IF(HEX2DEC(LEFT(E147,4))&gt;=32768,HEX2DEC(LEFT(E147,4))-65536,HEX2DEC(LEFT(E147,4)))/Codes!$N$2</f>
        <v>16.8</v>
      </c>
      <c r="Q147" s="1">
        <f>IF(HEX2DEC(RIGHT(E147,4))&gt;=32768,HEX2DEC(RIGHT(E147,4))-65536,HEX2DEC(RIGHT(E147,4)))/Codes!$N$2</f>
        <v>-26.4</v>
      </c>
      <c r="R147" s="1">
        <f>IF(HEX2DEC(LEFT(F147,4))&gt;=32768,HEX2DEC(LEFT(F147,4))-65536,HEX2DEC(LEFT(F147,4)))/Codes!$N$2</f>
        <v>-28</v>
      </c>
      <c r="S147" s="1">
        <f>IF(HEX2DEC(RIGHT(F147,4))&gt;=32768,HEX2DEC(RIGHT(F147,4))-65536,HEX2DEC(RIGHT(F147,4)))/Codes!$N$2</f>
        <v>0</v>
      </c>
      <c r="T147" s="18">
        <f t="shared" si="40"/>
        <v>70</v>
      </c>
      <c r="U147" s="1">
        <f t="shared" si="41"/>
        <v>40</v>
      </c>
      <c r="V147" s="1">
        <f t="shared" si="42"/>
        <v>0</v>
      </c>
      <c r="W147" s="1" t="str">
        <f t="shared" si="43"/>
        <v>100</v>
      </c>
      <c r="X147" s="1">
        <f t="shared" si="44"/>
        <v>0</v>
      </c>
      <c r="Y147" s="1">
        <f t="shared" si="45"/>
        <v>40</v>
      </c>
      <c r="Z147" s="1" t="str">
        <f>VLOOKUP(BIN2DEC(MID(HEX2BIN(MID(H147,3,2),8),2,5)),Codes!$E$1:$F$18,2)</f>
        <v>Normal</v>
      </c>
      <c r="AA147" s="6" t="str">
        <f t="shared" si="46"/>
        <v>0</v>
      </c>
      <c r="AB147" s="1">
        <f t="shared" si="47"/>
        <v>20</v>
      </c>
      <c r="AC147" s="1" t="str">
        <f>VLOOKUP(BIN2DEC(RIGHT(HEX2BIN(MID(H147,6,1),4),1)&amp;LEFT(HEX2BIN(MID(H147,7,1),4),1)),Codes!$K$1:$L$5,2)</f>
        <v>L</v>
      </c>
      <c r="AD147" s="1" t="str">
        <f>VLOOKUP(BIN2DEC(RIGHT(HEX2BIN(MID(H147,7,1),4),3)&amp;LEFT(HEX2BIN(MID(H147,8,1),4),2)),Codes!$H$2:$I$33,2)</f>
        <v>Burn</v>
      </c>
      <c r="AE147" s="1" t="str">
        <f t="shared" si="48"/>
        <v>1</v>
      </c>
      <c r="AF147" s="1" t="str">
        <f t="shared" si="49"/>
        <v>0</v>
      </c>
      <c r="AH147" s="6">
        <f t="shared" si="50"/>
        <v>72</v>
      </c>
    </row>
    <row r="148" spans="1:34">
      <c r="A148" s="3" t="s">
        <v>2816</v>
      </c>
      <c r="B148" s="1" t="s">
        <v>1463</v>
      </c>
      <c r="C148" s="6" t="s">
        <v>9035</v>
      </c>
      <c r="D148" s="9" t="s">
        <v>2817</v>
      </c>
      <c r="E148" s="9" t="s">
        <v>2818</v>
      </c>
      <c r="F148" s="9" t="s">
        <v>2797</v>
      </c>
      <c r="G148" s="9" t="s">
        <v>2819</v>
      </c>
      <c r="H148" s="9" t="s">
        <v>2820</v>
      </c>
      <c r="J148" s="6" t="str">
        <f t="shared" si="34"/>
        <v>001011</v>
      </c>
      <c r="K148" s="1">
        <f t="shared" si="35"/>
        <v>1</v>
      </c>
      <c r="L148" s="6" t="str">
        <f t="shared" si="36"/>
        <v>00000</v>
      </c>
      <c r="M148" s="1">
        <f t="shared" si="37"/>
        <v>5</v>
      </c>
      <c r="N148" s="6" t="str">
        <f t="shared" si="38"/>
        <v>00</v>
      </c>
      <c r="O148" s="1">
        <f t="shared" si="39"/>
        <v>12</v>
      </c>
      <c r="P148" s="1">
        <f>IF(HEX2DEC(LEFT(E148,4))&gt;=32768,HEX2DEC(LEFT(E148,4))-65536,HEX2DEC(LEFT(E148,4)))/Codes!$N$2</f>
        <v>16.8</v>
      </c>
      <c r="Q148" s="1">
        <f>IF(HEX2DEC(RIGHT(E148,4))&gt;=32768,HEX2DEC(RIGHT(E148,4))-65536,HEX2DEC(RIGHT(E148,4)))/Codes!$N$2</f>
        <v>40</v>
      </c>
      <c r="R148" s="1">
        <f>IF(HEX2DEC(LEFT(F148,4))&gt;=32768,HEX2DEC(LEFT(F148,4))-65536,HEX2DEC(LEFT(F148,4)))/Codes!$N$2</f>
        <v>-28</v>
      </c>
      <c r="S148" s="1">
        <f>IF(HEX2DEC(RIGHT(F148,4))&gt;=32768,HEX2DEC(RIGHT(F148,4))-65536,HEX2DEC(RIGHT(F148,4)))/Codes!$N$2</f>
        <v>0</v>
      </c>
      <c r="T148" s="18">
        <f t="shared" si="40"/>
        <v>60</v>
      </c>
      <c r="U148" s="1">
        <f t="shared" si="41"/>
        <v>20</v>
      </c>
      <c r="V148" s="1">
        <f t="shared" si="42"/>
        <v>0</v>
      </c>
      <c r="W148" s="1" t="str">
        <f t="shared" si="43"/>
        <v>100</v>
      </c>
      <c r="X148" s="1">
        <f t="shared" si="44"/>
        <v>0</v>
      </c>
      <c r="Y148" s="1">
        <f t="shared" si="45"/>
        <v>30</v>
      </c>
      <c r="Z148" s="1" t="str">
        <f>VLOOKUP(BIN2DEC(MID(HEX2BIN(MID(H148,3,2),8),2,5)),Codes!$E$1:$F$18,2)</f>
        <v>Normal</v>
      </c>
      <c r="AA148" s="6" t="str">
        <f t="shared" si="46"/>
        <v>0</v>
      </c>
      <c r="AB148" s="1">
        <f t="shared" si="47"/>
        <v>20</v>
      </c>
      <c r="AC148" s="1" t="str">
        <f>VLOOKUP(BIN2DEC(RIGHT(HEX2BIN(MID(H148,6,1),4),1)&amp;LEFT(HEX2BIN(MID(H148,7,1),4),1)),Codes!$K$1:$L$5,2)</f>
        <v>L</v>
      </c>
      <c r="AD148" s="1" t="str">
        <f>VLOOKUP(BIN2DEC(RIGHT(HEX2BIN(MID(H148,7,1),4),3)&amp;LEFT(HEX2BIN(MID(H148,8,1),4),2)),Codes!$H$2:$I$33,2)</f>
        <v>Burn</v>
      </c>
      <c r="AE148" s="1" t="str">
        <f t="shared" si="48"/>
        <v>1</v>
      </c>
      <c r="AF148" s="1" t="str">
        <f t="shared" si="49"/>
        <v>0</v>
      </c>
      <c r="AH148" s="6">
        <f t="shared" si="50"/>
        <v>72</v>
      </c>
    </row>
    <row r="149" spans="1:34">
      <c r="A149" s="3" t="s">
        <v>2821</v>
      </c>
      <c r="B149" s="1" t="s">
        <v>1463</v>
      </c>
      <c r="C149" s="6" t="s">
        <v>9035</v>
      </c>
      <c r="D149" s="9" t="s">
        <v>2822</v>
      </c>
      <c r="E149" s="9" t="s">
        <v>2823</v>
      </c>
      <c r="F149" s="9" t="s">
        <v>2797</v>
      </c>
      <c r="G149" s="9" t="s">
        <v>2819</v>
      </c>
      <c r="H149" s="9" t="s">
        <v>2820</v>
      </c>
      <c r="J149" s="6" t="str">
        <f t="shared" si="34"/>
        <v>001011</v>
      </c>
      <c r="K149" s="1">
        <f t="shared" si="35"/>
        <v>2</v>
      </c>
      <c r="L149" s="6" t="str">
        <f t="shared" si="36"/>
        <v>00000</v>
      </c>
      <c r="M149" s="1">
        <f t="shared" si="37"/>
        <v>5</v>
      </c>
      <c r="N149" s="6" t="str">
        <f t="shared" si="38"/>
        <v>00</v>
      </c>
      <c r="O149" s="1">
        <f t="shared" si="39"/>
        <v>12</v>
      </c>
      <c r="P149" s="1">
        <f>IF(HEX2DEC(LEFT(E149,4))&gt;=32768,HEX2DEC(LEFT(E149,4))-65536,HEX2DEC(LEFT(E149,4)))/Codes!$N$2</f>
        <v>16.8</v>
      </c>
      <c r="Q149" s="1">
        <f>IF(HEX2DEC(RIGHT(E149,4))&gt;=32768,HEX2DEC(RIGHT(E149,4))-65536,HEX2DEC(RIGHT(E149,4)))/Codes!$N$2</f>
        <v>-40</v>
      </c>
      <c r="R149" s="1">
        <f>IF(HEX2DEC(LEFT(F149,4))&gt;=32768,HEX2DEC(LEFT(F149,4))-65536,HEX2DEC(LEFT(F149,4)))/Codes!$N$2</f>
        <v>-28</v>
      </c>
      <c r="S149" s="1">
        <f>IF(HEX2DEC(RIGHT(F149,4))&gt;=32768,HEX2DEC(RIGHT(F149,4))-65536,HEX2DEC(RIGHT(F149,4)))/Codes!$N$2</f>
        <v>0</v>
      </c>
      <c r="T149" s="18">
        <f t="shared" si="40"/>
        <v>60</v>
      </c>
      <c r="U149" s="1">
        <f t="shared" si="41"/>
        <v>20</v>
      </c>
      <c r="V149" s="1">
        <f t="shared" si="42"/>
        <v>0</v>
      </c>
      <c r="W149" s="1" t="str">
        <f t="shared" si="43"/>
        <v>100</v>
      </c>
      <c r="X149" s="1">
        <f t="shared" si="44"/>
        <v>0</v>
      </c>
      <c r="Y149" s="1">
        <f t="shared" si="45"/>
        <v>30</v>
      </c>
      <c r="Z149" s="1" t="str">
        <f>VLOOKUP(BIN2DEC(MID(HEX2BIN(MID(H149,3,2),8),2,5)),Codes!$E$1:$F$18,2)</f>
        <v>Normal</v>
      </c>
      <c r="AA149" s="6" t="str">
        <f t="shared" si="46"/>
        <v>0</v>
      </c>
      <c r="AB149" s="1">
        <f t="shared" si="47"/>
        <v>20</v>
      </c>
      <c r="AC149" s="1" t="str">
        <f>VLOOKUP(BIN2DEC(RIGHT(HEX2BIN(MID(H149,6,1),4),1)&amp;LEFT(HEX2BIN(MID(H149,7,1),4),1)),Codes!$K$1:$L$5,2)</f>
        <v>L</v>
      </c>
      <c r="AD149" s="1" t="str">
        <f>VLOOKUP(BIN2DEC(RIGHT(HEX2BIN(MID(H149,7,1),4),3)&amp;LEFT(HEX2BIN(MID(H149,8,1),4),2)),Codes!$H$2:$I$33,2)</f>
        <v>Burn</v>
      </c>
      <c r="AE149" s="1" t="str">
        <f t="shared" si="48"/>
        <v>1</v>
      </c>
      <c r="AF149" s="1" t="str">
        <f t="shared" si="49"/>
        <v>0</v>
      </c>
      <c r="AH149" s="6">
        <f t="shared" si="50"/>
        <v>72</v>
      </c>
    </row>
    <row r="150" spans="1:34">
      <c r="A150" s="3" t="s">
        <v>2824</v>
      </c>
      <c r="B150" s="1" t="s">
        <v>1463</v>
      </c>
      <c r="C150" s="6" t="s">
        <v>2833</v>
      </c>
      <c r="D150" s="9" t="s">
        <v>2825</v>
      </c>
      <c r="E150" s="9" t="s">
        <v>2826</v>
      </c>
      <c r="F150" s="9" t="s">
        <v>2827</v>
      </c>
      <c r="G150" s="9" t="s">
        <v>2828</v>
      </c>
      <c r="H150" s="9" t="s">
        <v>2829</v>
      </c>
      <c r="J150" s="6" t="str">
        <f t="shared" si="34"/>
        <v>001011</v>
      </c>
      <c r="K150" s="1">
        <f t="shared" si="35"/>
        <v>0</v>
      </c>
      <c r="L150" s="6" t="str">
        <f t="shared" si="36"/>
        <v>00000</v>
      </c>
      <c r="M150" s="1">
        <f t="shared" si="37"/>
        <v>18</v>
      </c>
      <c r="N150" s="6" t="str">
        <f t="shared" si="38"/>
        <v>00</v>
      </c>
      <c r="O150" s="1">
        <f t="shared" si="39"/>
        <v>0</v>
      </c>
      <c r="P150" s="1">
        <f>IF(HEX2DEC(LEFT(E150,4))&gt;=32768,HEX2DEC(LEFT(E150,4))-65536,HEX2DEC(LEFT(E150,4)))/Codes!$N$2</f>
        <v>13.2</v>
      </c>
      <c r="Q150" s="1">
        <f>IF(HEX2DEC(RIGHT(E150,4))&gt;=32768,HEX2DEC(RIGHT(E150,4))-65536,HEX2DEC(RIGHT(E150,4)))/Codes!$N$2</f>
        <v>4</v>
      </c>
      <c r="R150" s="1">
        <f>IF(HEX2DEC(LEFT(F150,4))&gt;=32768,HEX2DEC(LEFT(F150,4))-65536,HEX2DEC(LEFT(F150,4)))/Codes!$N$2</f>
        <v>8</v>
      </c>
      <c r="S150" s="1">
        <f>IF(HEX2DEC(RIGHT(F150,4))&gt;=32768,HEX2DEC(RIGHT(F150,4))-65536,HEX2DEC(RIGHT(F150,4)))/Codes!$N$2</f>
        <v>-8</v>
      </c>
      <c r="T150" s="18">
        <f t="shared" si="40"/>
        <v>40</v>
      </c>
      <c r="U150" s="1">
        <f t="shared" si="41"/>
        <v>100</v>
      </c>
      <c r="V150" s="1">
        <f t="shared" si="42"/>
        <v>0</v>
      </c>
      <c r="W150" s="1" t="str">
        <f t="shared" si="43"/>
        <v>100</v>
      </c>
      <c r="X150" s="1">
        <f t="shared" si="44"/>
        <v>3</v>
      </c>
      <c r="Y150" s="1">
        <f t="shared" si="45"/>
        <v>0</v>
      </c>
      <c r="Z150" s="1" t="str">
        <f>VLOOKUP(BIN2DEC(MID(HEX2BIN(MID(H150,3,2),8),2,5)),Codes!$E$1:$F$18,2)</f>
        <v>Grab</v>
      </c>
      <c r="AA150" s="6" t="str">
        <f t="shared" si="46"/>
        <v>0</v>
      </c>
      <c r="AB150" s="1">
        <f t="shared" si="47"/>
        <v>0</v>
      </c>
      <c r="AC150" s="1" t="str">
        <f>VLOOKUP(BIN2DEC(RIGHT(HEX2BIN(MID(H150,6,1),4),1)&amp;LEFT(HEX2BIN(MID(H150,7,1),4),1)),Codes!$K$1:$L$5,2)</f>
        <v>S</v>
      </c>
      <c r="AD150" s="1" t="str">
        <f>VLOOKUP(BIN2DEC(RIGHT(HEX2BIN(MID(H150,7,1),4),3)&amp;LEFT(HEX2BIN(MID(H150,8,1),4),2)),Codes!$H$2:$I$33,2)</f>
        <v>Punch</v>
      </c>
      <c r="AE150" s="1" t="str">
        <f t="shared" si="48"/>
        <v>1</v>
      </c>
      <c r="AF150" s="1" t="str">
        <f t="shared" si="49"/>
        <v>1</v>
      </c>
      <c r="AH150" s="6">
        <f t="shared" si="50"/>
        <v>1</v>
      </c>
    </row>
    <row r="151" spans="1:34">
      <c r="A151" s="3" t="s">
        <v>2830</v>
      </c>
      <c r="B151" s="1" t="s">
        <v>1463</v>
      </c>
      <c r="C151" s="6" t="s">
        <v>2833</v>
      </c>
      <c r="D151" s="9" t="s">
        <v>479</v>
      </c>
      <c r="E151" s="9" t="s">
        <v>91</v>
      </c>
      <c r="F151" s="9" t="s">
        <v>91</v>
      </c>
      <c r="G151" s="9" t="s">
        <v>2831</v>
      </c>
      <c r="H151" s="9" t="s">
        <v>2829</v>
      </c>
      <c r="J151" s="6" t="str">
        <f t="shared" si="34"/>
        <v>001011</v>
      </c>
      <c r="K151" s="1">
        <f t="shared" si="35"/>
        <v>0</v>
      </c>
      <c r="L151" s="6" t="str">
        <f t="shared" si="36"/>
        <v>00000</v>
      </c>
      <c r="M151" s="1">
        <f t="shared" si="37"/>
        <v>0</v>
      </c>
      <c r="N151" s="6" t="str">
        <f t="shared" si="38"/>
        <v>00</v>
      </c>
      <c r="O151" s="1">
        <f t="shared" si="39"/>
        <v>0</v>
      </c>
      <c r="P151" s="1">
        <f>IF(HEX2DEC(LEFT(E151,4))&gt;=32768,HEX2DEC(LEFT(E151,4))-65536,HEX2DEC(LEFT(E151,4)))/Codes!$N$2</f>
        <v>0</v>
      </c>
      <c r="Q151" s="1">
        <f>IF(HEX2DEC(RIGHT(E151,4))&gt;=32768,HEX2DEC(RIGHT(E151,4))-65536,HEX2DEC(RIGHT(E151,4)))/Codes!$N$2</f>
        <v>0</v>
      </c>
      <c r="R151" s="1">
        <f>IF(HEX2DEC(LEFT(F151,4))&gt;=32768,HEX2DEC(LEFT(F151,4))-65536,HEX2DEC(LEFT(F151,4)))/Codes!$N$2</f>
        <v>0</v>
      </c>
      <c r="S151" s="1">
        <f>IF(HEX2DEC(RIGHT(F151,4))&gt;=32768,HEX2DEC(RIGHT(F151,4))-65536,HEX2DEC(RIGHT(F151,4)))/Codes!$N$2</f>
        <v>0</v>
      </c>
      <c r="T151" s="18">
        <f t="shared" si="40"/>
        <v>0</v>
      </c>
      <c r="U151" s="1">
        <f t="shared" si="41"/>
        <v>100</v>
      </c>
      <c r="V151" s="1">
        <f t="shared" si="42"/>
        <v>0</v>
      </c>
      <c r="W151" s="1" t="str">
        <f t="shared" si="43"/>
        <v>100</v>
      </c>
      <c r="X151" s="1">
        <f t="shared" si="44"/>
        <v>3</v>
      </c>
      <c r="Y151" s="1">
        <f t="shared" si="45"/>
        <v>0</v>
      </c>
      <c r="Z151" s="1" t="str">
        <f>VLOOKUP(BIN2DEC(MID(HEX2BIN(MID(H151,3,2),8),2,5)),Codes!$E$1:$F$18,2)</f>
        <v>Grab</v>
      </c>
      <c r="AA151" s="6" t="str">
        <f t="shared" si="46"/>
        <v>0</v>
      </c>
      <c r="AB151" s="1">
        <f t="shared" si="47"/>
        <v>0</v>
      </c>
      <c r="AC151" s="1" t="str">
        <f>VLOOKUP(BIN2DEC(RIGHT(HEX2BIN(MID(H151,6,1),4),1)&amp;LEFT(HEX2BIN(MID(H151,7,1),4),1)),Codes!$K$1:$L$5,2)</f>
        <v>S</v>
      </c>
      <c r="AD151" s="1" t="str">
        <f>VLOOKUP(BIN2DEC(RIGHT(HEX2BIN(MID(H151,7,1),4),3)&amp;LEFT(HEX2BIN(MID(H151,8,1),4),2)),Codes!$H$2:$I$33,2)</f>
        <v>Punch</v>
      </c>
      <c r="AE151" s="1" t="str">
        <f t="shared" si="48"/>
        <v>1</v>
      </c>
      <c r="AF151" s="1" t="str">
        <f t="shared" si="49"/>
        <v>1</v>
      </c>
      <c r="AH151" s="6">
        <f t="shared" si="50"/>
        <v>1</v>
      </c>
    </row>
    <row r="152" spans="1:34">
      <c r="A152" s="3" t="s">
        <v>2834</v>
      </c>
      <c r="B152" s="1" t="s">
        <v>1463</v>
      </c>
      <c r="C152" s="6" t="s">
        <v>530</v>
      </c>
      <c r="D152" s="9" t="s">
        <v>2835</v>
      </c>
      <c r="E152" s="9" t="s">
        <v>2836</v>
      </c>
      <c r="F152" s="9" t="s">
        <v>2837</v>
      </c>
      <c r="G152" s="9" t="s">
        <v>2301</v>
      </c>
      <c r="H152" s="9" t="s">
        <v>2838</v>
      </c>
      <c r="J152" s="6" t="str">
        <f t="shared" si="34"/>
        <v>001011</v>
      </c>
      <c r="K152" s="1">
        <f t="shared" si="35"/>
        <v>0</v>
      </c>
      <c r="L152" s="6" t="str">
        <f t="shared" si="36"/>
        <v>00010</v>
      </c>
      <c r="M152" s="1">
        <f t="shared" si="37"/>
        <v>274</v>
      </c>
      <c r="N152" s="6" t="str">
        <f t="shared" si="38"/>
        <v>00</v>
      </c>
      <c r="O152" s="1">
        <f t="shared" si="39"/>
        <v>13</v>
      </c>
      <c r="P152" s="1">
        <f>IF(HEX2DEC(LEFT(E152,4))&gt;=32768,HEX2DEC(LEFT(E152,4))-65536,HEX2DEC(LEFT(E152,4)))/Codes!$N$2</f>
        <v>9.6</v>
      </c>
      <c r="Q152" s="1">
        <f>IF(HEX2DEC(RIGHT(E152,4))&gt;=32768,HEX2DEC(RIGHT(E152,4))-65536,HEX2DEC(RIGHT(E152,4)))/Codes!$N$2</f>
        <v>4</v>
      </c>
      <c r="R152" s="1">
        <f>IF(HEX2DEC(LEFT(F152,4))&gt;=32768,HEX2DEC(LEFT(F152,4))-65536,HEX2DEC(LEFT(F152,4)))/Codes!$N$2</f>
        <v>-4</v>
      </c>
      <c r="S152" s="1">
        <f>IF(HEX2DEC(RIGHT(F152,4))&gt;=32768,HEX2DEC(RIGHT(F152,4))-65536,HEX2DEC(RIGHT(F152,4)))/Codes!$N$2</f>
        <v>-8</v>
      </c>
      <c r="T152" s="18">
        <f t="shared" si="40"/>
        <v>80</v>
      </c>
      <c r="U152" s="1">
        <f t="shared" si="41"/>
        <v>0</v>
      </c>
      <c r="V152" s="1">
        <f t="shared" si="42"/>
        <v>0</v>
      </c>
      <c r="W152" s="1" t="str">
        <f t="shared" si="43"/>
        <v>100</v>
      </c>
      <c r="X152" s="1">
        <f t="shared" si="44"/>
        <v>2</v>
      </c>
      <c r="Y152" s="1">
        <f t="shared" si="45"/>
        <v>0</v>
      </c>
      <c r="Z152" s="1" t="str">
        <f>VLOOKUP(BIN2DEC(MID(HEX2BIN(MID(H152,3,2),8),2,5)),Codes!$E$1:$F$18,2)</f>
        <v>Normal</v>
      </c>
      <c r="AA152" s="6" t="str">
        <f t="shared" si="46"/>
        <v>0</v>
      </c>
      <c r="AB152" s="1">
        <f t="shared" si="47"/>
        <v>0</v>
      </c>
      <c r="AC152" s="1" t="str">
        <f>VLOOKUP(BIN2DEC(RIGHT(HEX2BIN(MID(H152,6,1),4),1)&amp;LEFT(HEX2BIN(MID(H152,7,1),4),1)),Codes!$K$1:$L$5,2)</f>
        <v>L</v>
      </c>
      <c r="AD152" s="1" t="str">
        <f>VLOOKUP(BIN2DEC(RIGHT(HEX2BIN(MID(H152,7,1),4),3)&amp;LEFT(HEX2BIN(MID(H152,8,1),4),2)),Codes!$H$2:$I$33,2)</f>
        <v>Slash</v>
      </c>
      <c r="AE152" s="1" t="str">
        <f t="shared" si="48"/>
        <v>1</v>
      </c>
      <c r="AF152" s="1" t="str">
        <f t="shared" si="49"/>
        <v>1</v>
      </c>
      <c r="AH152" s="6">
        <f t="shared" si="50"/>
        <v>67</v>
      </c>
    </row>
    <row r="153" spans="1:34">
      <c r="A153" s="3" t="s">
        <v>2839</v>
      </c>
      <c r="B153" s="1" t="s">
        <v>1463</v>
      </c>
      <c r="C153" s="6" t="s">
        <v>530</v>
      </c>
      <c r="D153" s="9" t="s">
        <v>2835</v>
      </c>
      <c r="E153" s="9" t="s">
        <v>2836</v>
      </c>
      <c r="F153" s="9" t="s">
        <v>2837</v>
      </c>
      <c r="G153" s="9" t="s">
        <v>2301</v>
      </c>
      <c r="H153" s="9" t="s">
        <v>2838</v>
      </c>
      <c r="J153" s="6" t="str">
        <f t="shared" si="34"/>
        <v>001011</v>
      </c>
      <c r="K153" s="1">
        <f t="shared" si="35"/>
        <v>0</v>
      </c>
      <c r="L153" s="6" t="str">
        <f t="shared" si="36"/>
        <v>00010</v>
      </c>
      <c r="M153" s="1">
        <f t="shared" si="37"/>
        <v>274</v>
      </c>
      <c r="N153" s="6" t="str">
        <f t="shared" si="38"/>
        <v>00</v>
      </c>
      <c r="O153" s="1">
        <f t="shared" si="39"/>
        <v>13</v>
      </c>
      <c r="P153" s="1">
        <f>IF(HEX2DEC(LEFT(E153,4))&gt;=32768,HEX2DEC(LEFT(E153,4))-65536,HEX2DEC(LEFT(E153,4)))/Codes!$N$2</f>
        <v>9.6</v>
      </c>
      <c r="Q153" s="1">
        <f>IF(HEX2DEC(RIGHT(E153,4))&gt;=32768,HEX2DEC(RIGHT(E153,4))-65536,HEX2DEC(RIGHT(E153,4)))/Codes!$N$2</f>
        <v>4</v>
      </c>
      <c r="R153" s="1">
        <f>IF(HEX2DEC(LEFT(F153,4))&gt;=32768,HEX2DEC(LEFT(F153,4))-65536,HEX2DEC(LEFT(F153,4)))/Codes!$N$2</f>
        <v>-4</v>
      </c>
      <c r="S153" s="1">
        <f>IF(HEX2DEC(RIGHT(F153,4))&gt;=32768,HEX2DEC(RIGHT(F153,4))-65536,HEX2DEC(RIGHT(F153,4)))/Codes!$N$2</f>
        <v>-8</v>
      </c>
      <c r="T153" s="18">
        <f t="shared" si="40"/>
        <v>80</v>
      </c>
      <c r="U153" s="1">
        <f t="shared" si="41"/>
        <v>0</v>
      </c>
      <c r="V153" s="1">
        <f t="shared" si="42"/>
        <v>0</v>
      </c>
      <c r="W153" s="1" t="str">
        <f t="shared" si="43"/>
        <v>100</v>
      </c>
      <c r="X153" s="1">
        <f t="shared" si="44"/>
        <v>2</v>
      </c>
      <c r="Y153" s="1">
        <f t="shared" si="45"/>
        <v>0</v>
      </c>
      <c r="Z153" s="1" t="str">
        <f>VLOOKUP(BIN2DEC(MID(HEX2BIN(MID(H153,3,2),8),2,5)),Codes!$E$1:$F$18,2)</f>
        <v>Normal</v>
      </c>
      <c r="AA153" s="6" t="str">
        <f t="shared" si="46"/>
        <v>0</v>
      </c>
      <c r="AB153" s="1">
        <f t="shared" si="47"/>
        <v>0</v>
      </c>
      <c r="AC153" s="1" t="str">
        <f>VLOOKUP(BIN2DEC(RIGHT(HEX2BIN(MID(H153,6,1),4),1)&amp;LEFT(HEX2BIN(MID(H153,7,1),4),1)),Codes!$K$1:$L$5,2)</f>
        <v>L</v>
      </c>
      <c r="AD153" s="1" t="str">
        <f>VLOOKUP(BIN2DEC(RIGHT(HEX2BIN(MID(H153,7,1),4),3)&amp;LEFT(HEX2BIN(MID(H153,8,1),4),2)),Codes!$H$2:$I$33,2)</f>
        <v>Slash</v>
      </c>
      <c r="AE153" s="1" t="str">
        <f t="shared" si="48"/>
        <v>1</v>
      </c>
      <c r="AF153" s="1" t="str">
        <f t="shared" si="49"/>
        <v>1</v>
      </c>
      <c r="AH153" s="6">
        <f t="shared" si="50"/>
        <v>67</v>
      </c>
    </row>
    <row r="154" spans="1:34">
      <c r="A154" s="3" t="s">
        <v>2841</v>
      </c>
      <c r="B154" s="1" t="s">
        <v>1463</v>
      </c>
      <c r="C154" s="6" t="s">
        <v>530</v>
      </c>
      <c r="D154" s="9" t="s">
        <v>2835</v>
      </c>
      <c r="E154" s="9" t="s">
        <v>2836</v>
      </c>
      <c r="F154" s="9" t="s">
        <v>2837</v>
      </c>
      <c r="G154" s="9" t="s">
        <v>2301</v>
      </c>
      <c r="H154" s="9" t="s">
        <v>2838</v>
      </c>
      <c r="J154" s="6" t="str">
        <f t="shared" si="34"/>
        <v>001011</v>
      </c>
      <c r="K154" s="1">
        <f t="shared" si="35"/>
        <v>0</v>
      </c>
      <c r="L154" s="6" t="str">
        <f t="shared" si="36"/>
        <v>00010</v>
      </c>
      <c r="M154" s="1">
        <f t="shared" si="37"/>
        <v>274</v>
      </c>
      <c r="N154" s="6" t="str">
        <f t="shared" si="38"/>
        <v>00</v>
      </c>
      <c r="O154" s="1">
        <f t="shared" si="39"/>
        <v>13</v>
      </c>
      <c r="P154" s="1">
        <f>IF(HEX2DEC(LEFT(E154,4))&gt;=32768,HEX2DEC(LEFT(E154,4))-65536,HEX2DEC(LEFT(E154,4)))/Codes!$N$2</f>
        <v>9.6</v>
      </c>
      <c r="Q154" s="1">
        <f>IF(HEX2DEC(RIGHT(E154,4))&gt;=32768,HEX2DEC(RIGHT(E154,4))-65536,HEX2DEC(RIGHT(E154,4)))/Codes!$N$2</f>
        <v>4</v>
      </c>
      <c r="R154" s="1">
        <f>IF(HEX2DEC(LEFT(F154,4))&gt;=32768,HEX2DEC(LEFT(F154,4))-65536,HEX2DEC(LEFT(F154,4)))/Codes!$N$2</f>
        <v>-4</v>
      </c>
      <c r="S154" s="1">
        <f>IF(HEX2DEC(RIGHT(F154,4))&gt;=32768,HEX2DEC(RIGHT(F154,4))-65536,HEX2DEC(RIGHT(F154,4)))/Codes!$N$2</f>
        <v>-8</v>
      </c>
      <c r="T154" s="18">
        <f t="shared" si="40"/>
        <v>80</v>
      </c>
      <c r="U154" s="1">
        <f t="shared" si="41"/>
        <v>0</v>
      </c>
      <c r="V154" s="1">
        <f t="shared" si="42"/>
        <v>0</v>
      </c>
      <c r="W154" s="1" t="str">
        <f t="shared" si="43"/>
        <v>100</v>
      </c>
      <c r="X154" s="1">
        <f t="shared" si="44"/>
        <v>2</v>
      </c>
      <c r="Y154" s="1">
        <f t="shared" si="45"/>
        <v>0</v>
      </c>
      <c r="Z154" s="1" t="str">
        <f>VLOOKUP(BIN2DEC(MID(HEX2BIN(MID(H154,3,2),8),2,5)),Codes!$E$1:$F$18,2)</f>
        <v>Normal</v>
      </c>
      <c r="AA154" s="6" t="str">
        <f t="shared" si="46"/>
        <v>0</v>
      </c>
      <c r="AB154" s="1">
        <f t="shared" si="47"/>
        <v>0</v>
      </c>
      <c r="AC154" s="1" t="str">
        <f>VLOOKUP(BIN2DEC(RIGHT(HEX2BIN(MID(H154,6,1),4),1)&amp;LEFT(HEX2BIN(MID(H154,7,1),4),1)),Codes!$K$1:$L$5,2)</f>
        <v>L</v>
      </c>
      <c r="AD154" s="1" t="str">
        <f>VLOOKUP(BIN2DEC(RIGHT(HEX2BIN(MID(H154,7,1),4),3)&amp;LEFT(HEX2BIN(MID(H154,8,1),4),2)),Codes!$H$2:$I$33,2)</f>
        <v>Slash</v>
      </c>
      <c r="AE154" s="1" t="str">
        <f t="shared" si="48"/>
        <v>1</v>
      </c>
      <c r="AF154" s="1" t="str">
        <f t="shared" si="49"/>
        <v>1</v>
      </c>
      <c r="AH154" s="6">
        <f t="shared" si="50"/>
        <v>67</v>
      </c>
    </row>
    <row r="155" spans="1:34">
      <c r="A155" s="3" t="s">
        <v>2849</v>
      </c>
      <c r="B155" s="1" t="s">
        <v>1463</v>
      </c>
      <c r="C155" s="6" t="s">
        <v>9050</v>
      </c>
      <c r="D155" s="9" t="s">
        <v>2850</v>
      </c>
      <c r="E155" s="9" t="s">
        <v>2851</v>
      </c>
      <c r="F155" s="9" t="s">
        <v>2852</v>
      </c>
      <c r="G155" s="9" t="s">
        <v>2853</v>
      </c>
      <c r="H155" s="9" t="s">
        <v>502</v>
      </c>
      <c r="J155" s="6" t="str">
        <f t="shared" si="34"/>
        <v>001011</v>
      </c>
      <c r="K155" s="1">
        <f t="shared" si="35"/>
        <v>0</v>
      </c>
      <c r="L155" s="6" t="str">
        <f t="shared" si="36"/>
        <v>00000</v>
      </c>
      <c r="M155" s="1">
        <f t="shared" si="37"/>
        <v>6</v>
      </c>
      <c r="N155" s="6" t="str">
        <f t="shared" si="38"/>
        <v>00</v>
      </c>
      <c r="O155" s="1">
        <f t="shared" si="39"/>
        <v>13</v>
      </c>
      <c r="P155" s="1">
        <f>IF(HEX2DEC(LEFT(E155,4))&gt;=32768,HEX2DEC(LEFT(E155,4))-65536,HEX2DEC(LEFT(E155,4)))/Codes!$N$2</f>
        <v>0</v>
      </c>
      <c r="Q155" s="1">
        <f>IF(HEX2DEC(RIGHT(E155,4))&gt;=32768,HEX2DEC(RIGHT(E155,4))-65536,HEX2DEC(RIGHT(E155,4)))/Codes!$N$2</f>
        <v>-8</v>
      </c>
      <c r="R155" s="1">
        <f>IF(HEX2DEC(LEFT(F155,4))&gt;=32768,HEX2DEC(LEFT(F155,4))-65536,HEX2DEC(LEFT(F155,4)))/Codes!$N$2</f>
        <v>1.2</v>
      </c>
      <c r="S155" s="1">
        <f>IF(HEX2DEC(RIGHT(F155,4))&gt;=32768,HEX2DEC(RIGHT(F155,4))-65536,HEX2DEC(RIGHT(F155,4)))/Codes!$N$2</f>
        <v>3.2</v>
      </c>
      <c r="T155" s="18">
        <f t="shared" si="40"/>
        <v>20</v>
      </c>
      <c r="U155" s="1">
        <f t="shared" si="41"/>
        <v>75</v>
      </c>
      <c r="V155" s="1">
        <f t="shared" si="42"/>
        <v>120</v>
      </c>
      <c r="W155" s="1" t="str">
        <f t="shared" si="43"/>
        <v>100</v>
      </c>
      <c r="X155" s="1">
        <f t="shared" si="44"/>
        <v>2</v>
      </c>
      <c r="Y155" s="1">
        <f t="shared" si="45"/>
        <v>0</v>
      </c>
      <c r="Z155" s="1" t="str">
        <f>VLOOKUP(BIN2DEC(MID(HEX2BIN(MID(H155,3,2),8),2,5)),Codes!$E$1:$F$18,2)</f>
        <v>Normal</v>
      </c>
      <c r="AA155" s="6" t="str">
        <f t="shared" si="46"/>
        <v>0</v>
      </c>
      <c r="AB155" s="1">
        <f t="shared" si="47"/>
        <v>0</v>
      </c>
      <c r="AC155" s="1" t="str">
        <f>VLOOKUP(BIN2DEC(RIGHT(HEX2BIN(MID(H155,6,1),4),1)&amp;LEFT(HEX2BIN(MID(H155,7,1),4),1)),Codes!$K$1:$L$5,2)</f>
        <v>S</v>
      </c>
      <c r="AD155" s="1" t="str">
        <f>VLOOKUP(BIN2DEC(RIGHT(HEX2BIN(MID(H155,7,1),4),3)&amp;LEFT(HEX2BIN(MID(H155,8,1),4),2)),Codes!$H$2:$I$33,2)</f>
        <v>Kick</v>
      </c>
      <c r="AE155" s="1" t="str">
        <f t="shared" si="48"/>
        <v>1</v>
      </c>
      <c r="AF155" s="1" t="str">
        <f t="shared" si="49"/>
        <v>1</v>
      </c>
      <c r="AH155" s="6">
        <f t="shared" si="50"/>
        <v>2</v>
      </c>
    </row>
    <row r="156" spans="1:34">
      <c r="A156" s="3" t="s">
        <v>2854</v>
      </c>
      <c r="B156" s="1" t="s">
        <v>1463</v>
      </c>
      <c r="C156" s="6" t="s">
        <v>9050</v>
      </c>
      <c r="D156" s="9" t="s">
        <v>2855</v>
      </c>
      <c r="E156" s="9" t="s">
        <v>2856</v>
      </c>
      <c r="F156" s="9" t="s">
        <v>91</v>
      </c>
      <c r="G156" s="9" t="s">
        <v>2857</v>
      </c>
      <c r="H156" s="9" t="s">
        <v>2858</v>
      </c>
      <c r="J156" s="6" t="str">
        <f t="shared" si="34"/>
        <v>001011</v>
      </c>
      <c r="K156" s="1">
        <f t="shared" si="35"/>
        <v>1</v>
      </c>
      <c r="L156" s="6" t="str">
        <f t="shared" si="36"/>
        <v>00000</v>
      </c>
      <c r="M156" s="1">
        <f t="shared" si="37"/>
        <v>5</v>
      </c>
      <c r="N156" s="6" t="str">
        <f t="shared" si="38"/>
        <v>00</v>
      </c>
      <c r="O156" s="1">
        <f t="shared" si="39"/>
        <v>13</v>
      </c>
      <c r="P156" s="1">
        <f>IF(HEX2DEC(LEFT(E156,4))&gt;=32768,HEX2DEC(LEFT(E156,4))-65536,HEX2DEC(LEFT(E156,4)))/Codes!$N$2</f>
        <v>0</v>
      </c>
      <c r="Q156" s="1">
        <f>IF(HEX2DEC(RIGHT(E156,4))&gt;=32768,HEX2DEC(RIGHT(E156,4))-65536,HEX2DEC(RIGHT(E156,4)))/Codes!$N$2</f>
        <v>24</v>
      </c>
      <c r="R156" s="1">
        <f>IF(HEX2DEC(LEFT(F156,4))&gt;=32768,HEX2DEC(LEFT(F156,4))-65536,HEX2DEC(LEFT(F156,4)))/Codes!$N$2</f>
        <v>0</v>
      </c>
      <c r="S156" s="1">
        <f>IF(HEX2DEC(RIGHT(F156,4))&gt;=32768,HEX2DEC(RIGHT(F156,4))-65536,HEX2DEC(RIGHT(F156,4)))/Codes!$N$2</f>
        <v>0</v>
      </c>
      <c r="T156" s="18">
        <f t="shared" si="40"/>
        <v>150</v>
      </c>
      <c r="U156" s="1">
        <f t="shared" si="41"/>
        <v>75</v>
      </c>
      <c r="V156" s="1">
        <f t="shared" si="42"/>
        <v>254</v>
      </c>
      <c r="W156" s="1" t="str">
        <f t="shared" si="43"/>
        <v>100</v>
      </c>
      <c r="X156" s="1">
        <f t="shared" si="44"/>
        <v>0</v>
      </c>
      <c r="Y156" s="1">
        <f t="shared" si="45"/>
        <v>0</v>
      </c>
      <c r="Z156" s="1" t="str">
        <f>VLOOKUP(BIN2DEC(MID(HEX2BIN(MID(H156,3,2),8),2,5)),Codes!$E$1:$F$18,2)</f>
        <v>Flame</v>
      </c>
      <c r="AA156" s="6" t="str">
        <f t="shared" si="46"/>
        <v>0</v>
      </c>
      <c r="AB156" s="1">
        <f t="shared" si="47"/>
        <v>0</v>
      </c>
      <c r="AC156" s="1" t="str">
        <f>VLOOKUP(BIN2DEC(RIGHT(HEX2BIN(MID(H156,6,1),4),1)&amp;LEFT(HEX2BIN(MID(H156,7,1),4),1)),Codes!$K$1:$L$5,2)</f>
        <v>L</v>
      </c>
      <c r="AD156" s="1" t="str">
        <f>VLOOKUP(BIN2DEC(RIGHT(HEX2BIN(MID(H156,7,1),4),3)&amp;LEFT(HEX2BIN(MID(H156,8,1),4),2)),Codes!$H$2:$I$33,2)</f>
        <v>Burn</v>
      </c>
      <c r="AE156" s="1" t="str">
        <f t="shared" si="48"/>
        <v>1</v>
      </c>
      <c r="AF156" s="1" t="str">
        <f t="shared" si="49"/>
        <v>1</v>
      </c>
      <c r="AH156" s="6">
        <f t="shared" si="50"/>
        <v>72</v>
      </c>
    </row>
    <row r="157" spans="1:34">
      <c r="A157" s="3" t="s">
        <v>2860</v>
      </c>
      <c r="B157" s="1" t="s">
        <v>1463</v>
      </c>
      <c r="C157" s="6" t="s">
        <v>2871</v>
      </c>
      <c r="D157" s="9" t="s">
        <v>2861</v>
      </c>
      <c r="E157" s="9" t="s">
        <v>2862</v>
      </c>
      <c r="F157" s="9" t="s">
        <v>2863</v>
      </c>
      <c r="G157" s="9" t="s">
        <v>2864</v>
      </c>
      <c r="H157" s="9" t="s">
        <v>2865</v>
      </c>
      <c r="J157" s="6" t="str">
        <f t="shared" si="34"/>
        <v>001011</v>
      </c>
      <c r="K157" s="1">
        <f t="shared" si="35"/>
        <v>0</v>
      </c>
      <c r="L157" s="6" t="str">
        <f t="shared" si="36"/>
        <v>00000</v>
      </c>
      <c r="M157" s="1">
        <f t="shared" si="37"/>
        <v>6</v>
      </c>
      <c r="N157" s="6" t="str">
        <f t="shared" si="38"/>
        <v>00</v>
      </c>
      <c r="O157" s="1">
        <f t="shared" si="39"/>
        <v>6</v>
      </c>
      <c r="P157" s="1">
        <f>IF(HEX2DEC(LEFT(E157,4))&gt;=32768,HEX2DEC(LEFT(E157,4))-65536,HEX2DEC(LEFT(E157,4)))/Codes!$N$2</f>
        <v>22</v>
      </c>
      <c r="Q157" s="1">
        <f>IF(HEX2DEC(RIGHT(E157,4))&gt;=32768,HEX2DEC(RIGHT(E157,4))-65536,HEX2DEC(RIGHT(E157,4)))/Codes!$N$2</f>
        <v>6</v>
      </c>
      <c r="R157" s="1">
        <f>IF(HEX2DEC(LEFT(F157,4))&gt;=32768,HEX2DEC(LEFT(F157,4))-65536,HEX2DEC(LEFT(F157,4)))/Codes!$N$2</f>
        <v>-22.4</v>
      </c>
      <c r="S157" s="1">
        <f>IF(HEX2DEC(RIGHT(F157,4))&gt;=32768,HEX2DEC(RIGHT(F157,4))-65536,HEX2DEC(RIGHT(F157,4)))/Codes!$N$2</f>
        <v>5.6</v>
      </c>
      <c r="T157" s="18">
        <f t="shared" si="40"/>
        <v>10</v>
      </c>
      <c r="U157" s="1">
        <f t="shared" si="41"/>
        <v>100</v>
      </c>
      <c r="V157" s="1">
        <f t="shared" si="42"/>
        <v>0</v>
      </c>
      <c r="W157" s="1" t="str">
        <f t="shared" si="43"/>
        <v>100</v>
      </c>
      <c r="X157" s="1">
        <f t="shared" si="44"/>
        <v>2</v>
      </c>
      <c r="Y157" s="1">
        <f t="shared" si="45"/>
        <v>100</v>
      </c>
      <c r="Z157" s="1" t="str">
        <f>VLOOKUP(BIN2DEC(MID(HEX2BIN(MID(H157,3,2),8),2,5)),Codes!$E$1:$F$18,2)</f>
        <v>Sleep</v>
      </c>
      <c r="AA157" s="6" t="str">
        <f t="shared" si="46"/>
        <v>0</v>
      </c>
      <c r="AB157" s="1">
        <f t="shared" si="47"/>
        <v>0</v>
      </c>
      <c r="AC157" s="1" t="str">
        <f>VLOOKUP(BIN2DEC(RIGHT(HEX2BIN(MID(H157,6,1),4),1)&amp;LEFT(HEX2BIN(MID(H157,7,1),4),1)),Codes!$K$1:$L$5,2)</f>
        <v>L</v>
      </c>
      <c r="AD157" s="1" t="str">
        <f>VLOOKUP(BIN2DEC(RIGHT(HEX2BIN(MID(H157,7,1),4),3)&amp;LEFT(HEX2BIN(MID(H157,8,1),4),2)),Codes!$H$2:$I$33,2)</f>
        <v>Paper</v>
      </c>
      <c r="AE157" s="1" t="str">
        <f t="shared" si="48"/>
        <v>1</v>
      </c>
      <c r="AF157" s="1" t="str">
        <f t="shared" si="49"/>
        <v>0</v>
      </c>
      <c r="AH157" s="6">
        <f t="shared" si="50"/>
        <v>70</v>
      </c>
    </row>
    <row r="158" spans="1:34">
      <c r="A158" s="3" t="s">
        <v>2867</v>
      </c>
      <c r="B158" s="1" t="s">
        <v>1463</v>
      </c>
      <c r="C158" s="6" t="s">
        <v>2871</v>
      </c>
      <c r="D158" s="9" t="s">
        <v>2868</v>
      </c>
      <c r="E158" s="9" t="s">
        <v>2869</v>
      </c>
      <c r="F158" s="9" t="s">
        <v>2870</v>
      </c>
      <c r="G158" s="9" t="s">
        <v>2864</v>
      </c>
      <c r="H158" s="9" t="s">
        <v>2865</v>
      </c>
      <c r="J158" s="6" t="str">
        <f t="shared" si="34"/>
        <v>001011</v>
      </c>
      <c r="K158" s="1">
        <f t="shared" si="35"/>
        <v>1</v>
      </c>
      <c r="L158" s="6" t="str">
        <f t="shared" si="36"/>
        <v>00000</v>
      </c>
      <c r="M158" s="1">
        <f t="shared" si="37"/>
        <v>6</v>
      </c>
      <c r="N158" s="6" t="str">
        <f t="shared" si="38"/>
        <v>00</v>
      </c>
      <c r="O158" s="1">
        <f t="shared" si="39"/>
        <v>6</v>
      </c>
      <c r="P158" s="1">
        <f>IF(HEX2DEC(LEFT(E158,4))&gt;=32768,HEX2DEC(LEFT(E158,4))-65536,HEX2DEC(LEFT(E158,4)))/Codes!$N$2</f>
        <v>22</v>
      </c>
      <c r="Q158" s="1">
        <f>IF(HEX2DEC(RIGHT(E158,4))&gt;=32768,HEX2DEC(RIGHT(E158,4))-65536,HEX2DEC(RIGHT(E158,4)))/Codes!$N$2</f>
        <v>3</v>
      </c>
      <c r="R158" s="1">
        <f>IF(HEX2DEC(LEFT(F158,4))&gt;=32768,HEX2DEC(LEFT(F158,4))-65536,HEX2DEC(LEFT(F158,4)))/Codes!$N$2</f>
        <v>-9.1999999999999993</v>
      </c>
      <c r="S158" s="1">
        <f>IF(HEX2DEC(RIGHT(F158,4))&gt;=32768,HEX2DEC(RIGHT(F158,4))-65536,HEX2DEC(RIGHT(F158,4)))/Codes!$N$2</f>
        <v>5.6</v>
      </c>
      <c r="T158" s="18">
        <f t="shared" si="40"/>
        <v>10</v>
      </c>
      <c r="U158" s="1">
        <f t="shared" si="41"/>
        <v>100</v>
      </c>
      <c r="V158" s="1">
        <f t="shared" si="42"/>
        <v>0</v>
      </c>
      <c r="W158" s="1" t="str">
        <f t="shared" si="43"/>
        <v>100</v>
      </c>
      <c r="X158" s="1">
        <f t="shared" si="44"/>
        <v>2</v>
      </c>
      <c r="Y158" s="1">
        <f t="shared" si="45"/>
        <v>100</v>
      </c>
      <c r="Z158" s="1" t="str">
        <f>VLOOKUP(BIN2DEC(MID(HEX2BIN(MID(H158,3,2),8),2,5)),Codes!$E$1:$F$18,2)</f>
        <v>Sleep</v>
      </c>
      <c r="AA158" s="6" t="str">
        <f t="shared" si="46"/>
        <v>0</v>
      </c>
      <c r="AB158" s="1">
        <f t="shared" si="47"/>
        <v>0</v>
      </c>
      <c r="AC158" s="1" t="str">
        <f>VLOOKUP(BIN2DEC(RIGHT(HEX2BIN(MID(H158,6,1),4),1)&amp;LEFT(HEX2BIN(MID(H158,7,1),4),1)),Codes!$K$1:$L$5,2)</f>
        <v>L</v>
      </c>
      <c r="AD158" s="1" t="str">
        <f>VLOOKUP(BIN2DEC(RIGHT(HEX2BIN(MID(H158,7,1),4),3)&amp;LEFT(HEX2BIN(MID(H158,8,1),4),2)),Codes!$H$2:$I$33,2)</f>
        <v>Paper</v>
      </c>
      <c r="AE158" s="1" t="str">
        <f t="shared" si="48"/>
        <v>1</v>
      </c>
      <c r="AF158" s="1" t="str">
        <f t="shared" si="49"/>
        <v>0</v>
      </c>
      <c r="AH158" s="6">
        <f t="shared" si="50"/>
        <v>70</v>
      </c>
    </row>
    <row r="159" spans="1:34">
      <c r="A159" s="3" t="s">
        <v>2872</v>
      </c>
      <c r="B159" s="1" t="s">
        <v>1463</v>
      </c>
      <c r="C159" s="6" t="s">
        <v>2887</v>
      </c>
      <c r="D159" s="9" t="s">
        <v>2873</v>
      </c>
      <c r="E159" s="9" t="s">
        <v>2862</v>
      </c>
      <c r="F159" s="9" t="s">
        <v>2863</v>
      </c>
      <c r="G159" s="9" t="s">
        <v>2874</v>
      </c>
      <c r="H159" s="9" t="s">
        <v>2875</v>
      </c>
      <c r="J159" s="6" t="str">
        <f t="shared" si="34"/>
        <v>001011</v>
      </c>
      <c r="K159" s="1">
        <f t="shared" si="35"/>
        <v>0</v>
      </c>
      <c r="L159" s="6" t="str">
        <f t="shared" si="36"/>
        <v>00000</v>
      </c>
      <c r="M159" s="1">
        <f t="shared" si="37"/>
        <v>6</v>
      </c>
      <c r="N159" s="6" t="str">
        <f t="shared" si="38"/>
        <v>00</v>
      </c>
      <c r="O159" s="1">
        <f t="shared" si="39"/>
        <v>3</v>
      </c>
      <c r="P159" s="1">
        <f>IF(HEX2DEC(LEFT(E159,4))&gt;=32768,HEX2DEC(LEFT(E159,4))-65536,HEX2DEC(LEFT(E159,4)))/Codes!$N$2</f>
        <v>22</v>
      </c>
      <c r="Q159" s="1">
        <f>IF(HEX2DEC(RIGHT(E159,4))&gt;=32768,HEX2DEC(RIGHT(E159,4))-65536,HEX2DEC(RIGHT(E159,4)))/Codes!$N$2</f>
        <v>6</v>
      </c>
      <c r="R159" s="1">
        <f>IF(HEX2DEC(LEFT(F159,4))&gt;=32768,HEX2DEC(LEFT(F159,4))-65536,HEX2DEC(LEFT(F159,4)))/Codes!$N$2</f>
        <v>-22.4</v>
      </c>
      <c r="S159" s="1">
        <f>IF(HEX2DEC(RIGHT(F159,4))&gt;=32768,HEX2DEC(RIGHT(F159,4))-65536,HEX2DEC(RIGHT(F159,4)))/Codes!$N$2</f>
        <v>5.6</v>
      </c>
      <c r="T159" s="18">
        <f t="shared" si="40"/>
        <v>150</v>
      </c>
      <c r="U159" s="1">
        <f t="shared" si="41"/>
        <v>100</v>
      </c>
      <c r="V159" s="1">
        <f t="shared" si="42"/>
        <v>0</v>
      </c>
      <c r="W159" s="1" t="str">
        <f t="shared" si="43"/>
        <v>100</v>
      </c>
      <c r="X159" s="1">
        <f t="shared" si="44"/>
        <v>2</v>
      </c>
      <c r="Y159" s="1">
        <f t="shared" si="45"/>
        <v>100</v>
      </c>
      <c r="Z159" s="1" t="str">
        <f>VLOOKUP(BIN2DEC(MID(HEX2BIN(MID(H159,3,2),8),2,5)),Codes!$E$1:$F$18,2)</f>
        <v>Normal</v>
      </c>
      <c r="AA159" s="6" t="str">
        <f t="shared" si="46"/>
        <v>0</v>
      </c>
      <c r="AB159" s="1">
        <f t="shared" si="47"/>
        <v>0</v>
      </c>
      <c r="AC159" s="1" t="str">
        <f>VLOOKUP(BIN2DEC(RIGHT(HEX2BIN(MID(H159,6,1),4),1)&amp;LEFT(HEX2BIN(MID(H159,7,1),4),1)),Codes!$K$1:$L$5,2)</f>
        <v>L</v>
      </c>
      <c r="AD159" s="1" t="str">
        <f>VLOOKUP(BIN2DEC(RIGHT(HEX2BIN(MID(H159,7,1),4),3)&amp;LEFT(HEX2BIN(MID(H159,8,1),4),2)),Codes!$H$2:$I$33,2)</f>
        <v>Paper</v>
      </c>
      <c r="AE159" s="1" t="str">
        <f t="shared" si="48"/>
        <v>1</v>
      </c>
      <c r="AF159" s="1" t="str">
        <f t="shared" si="49"/>
        <v>1</v>
      </c>
      <c r="AH159" s="6">
        <f t="shared" si="50"/>
        <v>70</v>
      </c>
    </row>
    <row r="160" spans="1:34">
      <c r="A160" s="3" t="s">
        <v>2876</v>
      </c>
      <c r="B160" s="1" t="s">
        <v>1463</v>
      </c>
      <c r="C160" s="6" t="s">
        <v>2887</v>
      </c>
      <c r="D160" s="9" t="s">
        <v>2877</v>
      </c>
      <c r="E160" s="9" t="s">
        <v>2869</v>
      </c>
      <c r="F160" s="9" t="s">
        <v>2870</v>
      </c>
      <c r="G160" s="9" t="s">
        <v>2874</v>
      </c>
      <c r="H160" s="9" t="s">
        <v>2875</v>
      </c>
      <c r="J160" s="6" t="str">
        <f t="shared" si="34"/>
        <v>001011</v>
      </c>
      <c r="K160" s="1">
        <f t="shared" si="35"/>
        <v>1</v>
      </c>
      <c r="L160" s="6" t="str">
        <f t="shared" si="36"/>
        <v>00000</v>
      </c>
      <c r="M160" s="1">
        <f t="shared" si="37"/>
        <v>6</v>
      </c>
      <c r="N160" s="6" t="str">
        <f t="shared" si="38"/>
        <v>00</v>
      </c>
      <c r="O160" s="1">
        <f t="shared" si="39"/>
        <v>3</v>
      </c>
      <c r="P160" s="1">
        <f>IF(HEX2DEC(LEFT(E160,4))&gt;=32768,HEX2DEC(LEFT(E160,4))-65536,HEX2DEC(LEFT(E160,4)))/Codes!$N$2</f>
        <v>22</v>
      </c>
      <c r="Q160" s="1">
        <f>IF(HEX2DEC(RIGHT(E160,4))&gt;=32768,HEX2DEC(RIGHT(E160,4))-65536,HEX2DEC(RIGHT(E160,4)))/Codes!$N$2</f>
        <v>3</v>
      </c>
      <c r="R160" s="1">
        <f>IF(HEX2DEC(LEFT(F160,4))&gt;=32768,HEX2DEC(LEFT(F160,4))-65536,HEX2DEC(LEFT(F160,4)))/Codes!$N$2</f>
        <v>-9.1999999999999993</v>
      </c>
      <c r="S160" s="1">
        <f>IF(HEX2DEC(RIGHT(F160,4))&gt;=32768,HEX2DEC(RIGHT(F160,4))-65536,HEX2DEC(RIGHT(F160,4)))/Codes!$N$2</f>
        <v>5.6</v>
      </c>
      <c r="T160" s="18">
        <f t="shared" si="40"/>
        <v>150</v>
      </c>
      <c r="U160" s="1">
        <f t="shared" si="41"/>
        <v>100</v>
      </c>
      <c r="V160" s="1">
        <f t="shared" si="42"/>
        <v>0</v>
      </c>
      <c r="W160" s="1" t="str">
        <f t="shared" si="43"/>
        <v>100</v>
      </c>
      <c r="X160" s="1">
        <f t="shared" si="44"/>
        <v>2</v>
      </c>
      <c r="Y160" s="1">
        <f t="shared" si="45"/>
        <v>100</v>
      </c>
      <c r="Z160" s="1" t="str">
        <f>VLOOKUP(BIN2DEC(MID(HEX2BIN(MID(H160,3,2),8),2,5)),Codes!$E$1:$F$18,2)</f>
        <v>Normal</v>
      </c>
      <c r="AA160" s="6" t="str">
        <f t="shared" si="46"/>
        <v>0</v>
      </c>
      <c r="AB160" s="1">
        <f t="shared" si="47"/>
        <v>0</v>
      </c>
      <c r="AC160" s="1" t="str">
        <f>VLOOKUP(BIN2DEC(RIGHT(HEX2BIN(MID(H160,6,1),4),1)&amp;LEFT(HEX2BIN(MID(H160,7,1),4),1)),Codes!$K$1:$L$5,2)</f>
        <v>L</v>
      </c>
      <c r="AD160" s="1" t="str">
        <f>VLOOKUP(BIN2DEC(RIGHT(HEX2BIN(MID(H160,7,1),4),3)&amp;LEFT(HEX2BIN(MID(H160,8,1),4),2)),Codes!$H$2:$I$33,2)</f>
        <v>Paper</v>
      </c>
      <c r="AE160" s="1" t="str">
        <f t="shared" si="48"/>
        <v>1</v>
      </c>
      <c r="AF160" s="1" t="str">
        <f t="shared" si="49"/>
        <v>1</v>
      </c>
      <c r="AH160" s="6">
        <f t="shared" si="50"/>
        <v>70</v>
      </c>
    </row>
    <row r="161" spans="1:34">
      <c r="A161" s="3" t="s">
        <v>2878</v>
      </c>
      <c r="B161" s="1" t="s">
        <v>1463</v>
      </c>
      <c r="C161" s="6" t="s">
        <v>2888</v>
      </c>
      <c r="D161" s="9" t="s">
        <v>2873</v>
      </c>
      <c r="E161" s="9" t="s">
        <v>2862</v>
      </c>
      <c r="F161" s="9" t="s">
        <v>2863</v>
      </c>
      <c r="G161" s="9" t="s">
        <v>2864</v>
      </c>
      <c r="H161" s="9" t="s">
        <v>2879</v>
      </c>
      <c r="J161" s="6" t="str">
        <f t="shared" si="34"/>
        <v>001011</v>
      </c>
      <c r="K161" s="1">
        <f t="shared" si="35"/>
        <v>0</v>
      </c>
      <c r="L161" s="6" t="str">
        <f t="shared" si="36"/>
        <v>00000</v>
      </c>
      <c r="M161" s="1">
        <f t="shared" si="37"/>
        <v>6</v>
      </c>
      <c r="N161" s="6" t="str">
        <f t="shared" si="38"/>
        <v>00</v>
      </c>
      <c r="O161" s="1">
        <f t="shared" si="39"/>
        <v>3</v>
      </c>
      <c r="P161" s="1">
        <f>IF(HEX2DEC(LEFT(E161,4))&gt;=32768,HEX2DEC(LEFT(E161,4))-65536,HEX2DEC(LEFT(E161,4)))/Codes!$N$2</f>
        <v>22</v>
      </c>
      <c r="Q161" s="1">
        <f>IF(HEX2DEC(RIGHT(E161,4))&gt;=32768,HEX2DEC(RIGHT(E161,4))-65536,HEX2DEC(RIGHT(E161,4)))/Codes!$N$2</f>
        <v>6</v>
      </c>
      <c r="R161" s="1">
        <f>IF(HEX2DEC(LEFT(F161,4))&gt;=32768,HEX2DEC(LEFT(F161,4))-65536,HEX2DEC(LEFT(F161,4)))/Codes!$N$2</f>
        <v>-22.4</v>
      </c>
      <c r="S161" s="1">
        <f>IF(HEX2DEC(RIGHT(F161,4))&gt;=32768,HEX2DEC(RIGHT(F161,4))-65536,HEX2DEC(RIGHT(F161,4)))/Codes!$N$2</f>
        <v>5.6</v>
      </c>
      <c r="T161" s="18">
        <f t="shared" si="40"/>
        <v>10</v>
      </c>
      <c r="U161" s="1">
        <f t="shared" si="41"/>
        <v>100</v>
      </c>
      <c r="V161" s="1">
        <f t="shared" si="42"/>
        <v>0</v>
      </c>
      <c r="W161" s="1" t="str">
        <f t="shared" si="43"/>
        <v>100</v>
      </c>
      <c r="X161" s="1">
        <f t="shared" si="44"/>
        <v>2</v>
      </c>
      <c r="Y161" s="1">
        <f t="shared" si="45"/>
        <v>60</v>
      </c>
      <c r="Z161" s="1" t="str">
        <f>VLOOKUP(BIN2DEC(MID(HEX2BIN(MID(H161,3,2),8),2,5)),Codes!$E$1:$F$18,2)</f>
        <v>Normal</v>
      </c>
      <c r="AA161" s="6" t="str">
        <f t="shared" si="46"/>
        <v>0</v>
      </c>
      <c r="AB161" s="1">
        <f t="shared" si="47"/>
        <v>0</v>
      </c>
      <c r="AC161" s="1" t="str">
        <f>VLOOKUP(BIN2DEC(RIGHT(HEX2BIN(MID(H161,6,1),4),1)&amp;LEFT(HEX2BIN(MID(H161,7,1),4),1)),Codes!$K$1:$L$5,2)</f>
        <v>L</v>
      </c>
      <c r="AD161" s="1" t="str">
        <f>VLOOKUP(BIN2DEC(RIGHT(HEX2BIN(MID(H161,7,1),4),3)&amp;LEFT(HEX2BIN(MID(H161,8,1),4),2)),Codes!$H$2:$I$33,2)</f>
        <v>Paper</v>
      </c>
      <c r="AE161" s="1" t="str">
        <f t="shared" si="48"/>
        <v>1</v>
      </c>
      <c r="AF161" s="1" t="str">
        <f t="shared" si="49"/>
        <v>1</v>
      </c>
      <c r="AH161" s="6">
        <f t="shared" si="50"/>
        <v>70</v>
      </c>
    </row>
    <row r="162" spans="1:34">
      <c r="A162" s="3" t="s">
        <v>2880</v>
      </c>
      <c r="B162" s="1" t="s">
        <v>1463</v>
      </c>
      <c r="C162" s="6" t="s">
        <v>2888</v>
      </c>
      <c r="D162" s="9" t="s">
        <v>2877</v>
      </c>
      <c r="E162" s="9" t="s">
        <v>2869</v>
      </c>
      <c r="F162" s="9" t="s">
        <v>2870</v>
      </c>
      <c r="G162" s="9" t="s">
        <v>2864</v>
      </c>
      <c r="H162" s="9" t="s">
        <v>2879</v>
      </c>
      <c r="J162" s="6" t="str">
        <f t="shared" si="34"/>
        <v>001011</v>
      </c>
      <c r="K162" s="1">
        <f t="shared" si="35"/>
        <v>1</v>
      </c>
      <c r="L162" s="6" t="str">
        <f t="shared" si="36"/>
        <v>00000</v>
      </c>
      <c r="M162" s="1">
        <f t="shared" si="37"/>
        <v>6</v>
      </c>
      <c r="N162" s="6" t="str">
        <f t="shared" si="38"/>
        <v>00</v>
      </c>
      <c r="O162" s="1">
        <f t="shared" si="39"/>
        <v>3</v>
      </c>
      <c r="P162" s="1">
        <f>IF(HEX2DEC(LEFT(E162,4))&gt;=32768,HEX2DEC(LEFT(E162,4))-65536,HEX2DEC(LEFT(E162,4)))/Codes!$N$2</f>
        <v>22</v>
      </c>
      <c r="Q162" s="1">
        <f>IF(HEX2DEC(RIGHT(E162,4))&gt;=32768,HEX2DEC(RIGHT(E162,4))-65536,HEX2DEC(RIGHT(E162,4)))/Codes!$N$2</f>
        <v>3</v>
      </c>
      <c r="R162" s="1">
        <f>IF(HEX2DEC(LEFT(F162,4))&gt;=32768,HEX2DEC(LEFT(F162,4))-65536,HEX2DEC(LEFT(F162,4)))/Codes!$N$2</f>
        <v>-9.1999999999999993</v>
      </c>
      <c r="S162" s="1">
        <f>IF(HEX2DEC(RIGHT(F162,4))&gt;=32768,HEX2DEC(RIGHT(F162,4))-65536,HEX2DEC(RIGHT(F162,4)))/Codes!$N$2</f>
        <v>5.6</v>
      </c>
      <c r="T162" s="18">
        <f t="shared" si="40"/>
        <v>10</v>
      </c>
      <c r="U162" s="1">
        <f t="shared" si="41"/>
        <v>100</v>
      </c>
      <c r="V162" s="1">
        <f t="shared" si="42"/>
        <v>0</v>
      </c>
      <c r="W162" s="1" t="str">
        <f t="shared" si="43"/>
        <v>100</v>
      </c>
      <c r="X162" s="1">
        <f t="shared" si="44"/>
        <v>2</v>
      </c>
      <c r="Y162" s="1">
        <f t="shared" si="45"/>
        <v>60</v>
      </c>
      <c r="Z162" s="1" t="str">
        <f>VLOOKUP(BIN2DEC(MID(HEX2BIN(MID(H162,3,2),8),2,5)),Codes!$E$1:$F$18,2)</f>
        <v>Normal</v>
      </c>
      <c r="AA162" s="6" t="str">
        <f t="shared" si="46"/>
        <v>0</v>
      </c>
      <c r="AB162" s="1">
        <f t="shared" si="47"/>
        <v>0</v>
      </c>
      <c r="AC162" s="1" t="str">
        <f>VLOOKUP(BIN2DEC(RIGHT(HEX2BIN(MID(H162,6,1),4),1)&amp;LEFT(HEX2BIN(MID(H162,7,1),4),1)),Codes!$K$1:$L$5,2)</f>
        <v>L</v>
      </c>
      <c r="AD162" s="1" t="str">
        <f>VLOOKUP(BIN2DEC(RIGHT(HEX2BIN(MID(H162,7,1),4),3)&amp;LEFT(HEX2BIN(MID(H162,8,1),4),2)),Codes!$H$2:$I$33,2)</f>
        <v>Paper</v>
      </c>
      <c r="AE162" s="1" t="str">
        <f t="shared" si="48"/>
        <v>1</v>
      </c>
      <c r="AF162" s="1" t="str">
        <f t="shared" si="49"/>
        <v>1</v>
      </c>
      <c r="AH162" s="6">
        <f t="shared" si="50"/>
        <v>70</v>
      </c>
    </row>
    <row r="163" spans="1:34">
      <c r="A163" s="3" t="s">
        <v>2881</v>
      </c>
      <c r="B163" s="1" t="s">
        <v>1463</v>
      </c>
      <c r="C163" s="6" t="s">
        <v>2889</v>
      </c>
      <c r="D163" s="9" t="s">
        <v>2772</v>
      </c>
      <c r="E163" s="9" t="s">
        <v>2882</v>
      </c>
      <c r="F163" s="9" t="s">
        <v>2863</v>
      </c>
      <c r="G163" s="9" t="s">
        <v>2883</v>
      </c>
      <c r="H163" s="9" t="s">
        <v>2884</v>
      </c>
      <c r="J163" s="6" t="str">
        <f t="shared" si="34"/>
        <v>001011</v>
      </c>
      <c r="K163" s="1">
        <f t="shared" si="35"/>
        <v>0</v>
      </c>
      <c r="L163" s="6" t="str">
        <f t="shared" si="36"/>
        <v>00000</v>
      </c>
      <c r="M163" s="1">
        <f t="shared" si="37"/>
        <v>6</v>
      </c>
      <c r="N163" s="6" t="str">
        <f t="shared" si="38"/>
        <v>00</v>
      </c>
      <c r="O163" s="1">
        <f t="shared" si="39"/>
        <v>10</v>
      </c>
      <c r="P163" s="1">
        <f>IF(HEX2DEC(LEFT(E163,4))&gt;=32768,HEX2DEC(LEFT(E163,4))-65536,HEX2DEC(LEFT(E163,4)))/Codes!$N$2</f>
        <v>26</v>
      </c>
      <c r="Q163" s="1">
        <f>IF(HEX2DEC(RIGHT(E163,4))&gt;=32768,HEX2DEC(RIGHT(E163,4))-65536,HEX2DEC(RIGHT(E163,4)))/Codes!$N$2</f>
        <v>6</v>
      </c>
      <c r="R163" s="1">
        <f>IF(HEX2DEC(LEFT(F163,4))&gt;=32768,HEX2DEC(LEFT(F163,4))-65536,HEX2DEC(LEFT(F163,4)))/Codes!$N$2</f>
        <v>-22.4</v>
      </c>
      <c r="S163" s="1">
        <f>IF(HEX2DEC(RIGHT(F163,4))&gt;=32768,HEX2DEC(RIGHT(F163,4))-65536,HEX2DEC(RIGHT(F163,4)))/Codes!$N$2</f>
        <v>5.6</v>
      </c>
      <c r="T163" s="18">
        <f t="shared" si="40"/>
        <v>10</v>
      </c>
      <c r="U163" s="1">
        <f t="shared" si="41"/>
        <v>30</v>
      </c>
      <c r="V163" s="1">
        <f t="shared" si="42"/>
        <v>0</v>
      </c>
      <c r="W163" s="1" t="str">
        <f t="shared" si="43"/>
        <v>100</v>
      </c>
      <c r="X163" s="1">
        <f t="shared" si="44"/>
        <v>2</v>
      </c>
      <c r="Y163" s="1">
        <f t="shared" si="45"/>
        <v>60</v>
      </c>
      <c r="Z163" s="1" t="str">
        <f>VLOOKUP(BIN2DEC(MID(HEX2BIN(MID(H163,3,2),8),2,5)),Codes!$E$1:$F$18,2)</f>
        <v>Normal</v>
      </c>
      <c r="AA163" s="6" t="str">
        <f t="shared" si="46"/>
        <v>0</v>
      </c>
      <c r="AB163" s="1">
        <f t="shared" si="47"/>
        <v>20</v>
      </c>
      <c r="AC163" s="1" t="str">
        <f>VLOOKUP(BIN2DEC(RIGHT(HEX2BIN(MID(H163,6,1),4),1)&amp;LEFT(HEX2BIN(MID(H163,7,1),4),1)),Codes!$K$1:$L$5,2)</f>
        <v>L</v>
      </c>
      <c r="AD163" s="1" t="str">
        <f>VLOOKUP(BIN2DEC(RIGHT(HEX2BIN(MID(H163,7,1),4),3)&amp;LEFT(HEX2BIN(MID(H163,8,1),4),2)),Codes!$H$2:$I$33,2)</f>
        <v>Paper</v>
      </c>
      <c r="AE163" s="1" t="str">
        <f t="shared" si="48"/>
        <v>1</v>
      </c>
      <c r="AF163" s="1" t="str">
        <f t="shared" si="49"/>
        <v>1</v>
      </c>
      <c r="AH163" s="6">
        <f t="shared" si="50"/>
        <v>70</v>
      </c>
    </row>
    <row r="164" spans="1:34">
      <c r="A164" s="3" t="s">
        <v>2885</v>
      </c>
      <c r="B164" s="1" t="s">
        <v>1463</v>
      </c>
      <c r="C164" s="6" t="s">
        <v>2889</v>
      </c>
      <c r="D164" s="9" t="s">
        <v>2779</v>
      </c>
      <c r="E164" s="9" t="s">
        <v>2886</v>
      </c>
      <c r="F164" s="9" t="s">
        <v>2870</v>
      </c>
      <c r="G164" s="9" t="s">
        <v>2883</v>
      </c>
      <c r="H164" s="9" t="s">
        <v>2884</v>
      </c>
      <c r="J164" s="6" t="str">
        <f t="shared" si="34"/>
        <v>001011</v>
      </c>
      <c r="K164" s="1">
        <f t="shared" si="35"/>
        <v>1</v>
      </c>
      <c r="L164" s="6" t="str">
        <f t="shared" si="36"/>
        <v>00000</v>
      </c>
      <c r="M164" s="1">
        <f t="shared" si="37"/>
        <v>6</v>
      </c>
      <c r="N164" s="6" t="str">
        <f t="shared" si="38"/>
        <v>00</v>
      </c>
      <c r="O164" s="1">
        <f t="shared" si="39"/>
        <v>10</v>
      </c>
      <c r="P164" s="1">
        <f>IF(HEX2DEC(LEFT(E164,4))&gt;=32768,HEX2DEC(LEFT(E164,4))-65536,HEX2DEC(LEFT(E164,4)))/Codes!$N$2</f>
        <v>26</v>
      </c>
      <c r="Q164" s="1">
        <f>IF(HEX2DEC(RIGHT(E164,4))&gt;=32768,HEX2DEC(RIGHT(E164,4))-65536,HEX2DEC(RIGHT(E164,4)))/Codes!$N$2</f>
        <v>3</v>
      </c>
      <c r="R164" s="1">
        <f>IF(HEX2DEC(LEFT(F164,4))&gt;=32768,HEX2DEC(LEFT(F164,4))-65536,HEX2DEC(LEFT(F164,4)))/Codes!$N$2</f>
        <v>-9.1999999999999993</v>
      </c>
      <c r="S164" s="1">
        <f>IF(HEX2DEC(RIGHT(F164,4))&gt;=32768,HEX2DEC(RIGHT(F164,4))-65536,HEX2DEC(RIGHT(F164,4)))/Codes!$N$2</f>
        <v>5.6</v>
      </c>
      <c r="T164" s="18">
        <f t="shared" si="40"/>
        <v>10</v>
      </c>
      <c r="U164" s="1">
        <f t="shared" si="41"/>
        <v>30</v>
      </c>
      <c r="V164" s="1">
        <f t="shared" si="42"/>
        <v>0</v>
      </c>
      <c r="W164" s="1" t="str">
        <f t="shared" si="43"/>
        <v>100</v>
      </c>
      <c r="X164" s="1">
        <f t="shared" si="44"/>
        <v>2</v>
      </c>
      <c r="Y164" s="1">
        <f t="shared" si="45"/>
        <v>60</v>
      </c>
      <c r="Z164" s="1" t="str">
        <f>VLOOKUP(BIN2DEC(MID(HEX2BIN(MID(H164,3,2),8),2,5)),Codes!$E$1:$F$18,2)</f>
        <v>Normal</v>
      </c>
      <c r="AA164" s="6" t="str">
        <f t="shared" si="46"/>
        <v>0</v>
      </c>
      <c r="AB164" s="1">
        <f t="shared" si="47"/>
        <v>20</v>
      </c>
      <c r="AC164" s="1" t="str">
        <f>VLOOKUP(BIN2DEC(RIGHT(HEX2BIN(MID(H164,6,1),4),1)&amp;LEFT(HEX2BIN(MID(H164,7,1),4),1)),Codes!$K$1:$L$5,2)</f>
        <v>L</v>
      </c>
      <c r="AD164" s="1" t="str">
        <f>VLOOKUP(BIN2DEC(RIGHT(HEX2BIN(MID(H164,7,1),4),3)&amp;LEFT(HEX2BIN(MID(H164,8,1),4),2)),Codes!$H$2:$I$33,2)</f>
        <v>Paper</v>
      </c>
      <c r="AE164" s="1" t="str">
        <f t="shared" si="48"/>
        <v>1</v>
      </c>
      <c r="AF164" s="1" t="str">
        <f t="shared" si="49"/>
        <v>1</v>
      </c>
      <c r="AH164" s="6">
        <f t="shared" si="50"/>
        <v>70</v>
      </c>
    </row>
    <row r="165" spans="1:34">
      <c r="A165" s="3" t="s">
        <v>2890</v>
      </c>
      <c r="B165" s="1" t="s">
        <v>1463</v>
      </c>
      <c r="C165" s="6" t="s">
        <v>2833</v>
      </c>
      <c r="D165" s="9" t="s">
        <v>2825</v>
      </c>
      <c r="E165" s="9" t="s">
        <v>2836</v>
      </c>
      <c r="F165" s="9" t="s">
        <v>2827</v>
      </c>
      <c r="G165" s="9" t="s">
        <v>2828</v>
      </c>
      <c r="H165" s="9" t="s">
        <v>2829</v>
      </c>
      <c r="J165" s="6" t="str">
        <f t="shared" si="34"/>
        <v>001011</v>
      </c>
      <c r="K165" s="1">
        <f t="shared" si="35"/>
        <v>0</v>
      </c>
      <c r="L165" s="6" t="str">
        <f t="shared" si="36"/>
        <v>00000</v>
      </c>
      <c r="M165" s="1">
        <f t="shared" si="37"/>
        <v>18</v>
      </c>
      <c r="N165" s="6" t="str">
        <f t="shared" si="38"/>
        <v>00</v>
      </c>
      <c r="O165" s="1">
        <f t="shared" si="39"/>
        <v>0</v>
      </c>
      <c r="P165" s="1">
        <f>IF(HEX2DEC(LEFT(E165,4))&gt;=32768,HEX2DEC(LEFT(E165,4))-65536,HEX2DEC(LEFT(E165,4)))/Codes!$N$2</f>
        <v>9.6</v>
      </c>
      <c r="Q165" s="1">
        <f>IF(HEX2DEC(RIGHT(E165,4))&gt;=32768,HEX2DEC(RIGHT(E165,4))-65536,HEX2DEC(RIGHT(E165,4)))/Codes!$N$2</f>
        <v>4</v>
      </c>
      <c r="R165" s="1">
        <f>IF(HEX2DEC(LEFT(F165,4))&gt;=32768,HEX2DEC(LEFT(F165,4))-65536,HEX2DEC(LEFT(F165,4)))/Codes!$N$2</f>
        <v>8</v>
      </c>
      <c r="S165" s="1">
        <f>IF(HEX2DEC(RIGHT(F165,4))&gt;=32768,HEX2DEC(RIGHT(F165,4))-65536,HEX2DEC(RIGHT(F165,4)))/Codes!$N$2</f>
        <v>-8</v>
      </c>
      <c r="T165" s="18">
        <f t="shared" si="40"/>
        <v>40</v>
      </c>
      <c r="U165" s="1">
        <f t="shared" si="41"/>
        <v>100</v>
      </c>
      <c r="V165" s="1">
        <f t="shared" si="42"/>
        <v>0</v>
      </c>
      <c r="W165" s="1" t="str">
        <f t="shared" si="43"/>
        <v>100</v>
      </c>
      <c r="X165" s="1">
        <f t="shared" si="44"/>
        <v>3</v>
      </c>
      <c r="Y165" s="1">
        <f t="shared" si="45"/>
        <v>0</v>
      </c>
      <c r="Z165" s="1" t="str">
        <f>VLOOKUP(BIN2DEC(MID(HEX2BIN(MID(H165,3,2),8),2,5)),Codes!$E$1:$F$18,2)</f>
        <v>Grab</v>
      </c>
      <c r="AA165" s="6" t="str">
        <f t="shared" si="46"/>
        <v>0</v>
      </c>
      <c r="AB165" s="1">
        <f t="shared" si="47"/>
        <v>0</v>
      </c>
      <c r="AC165" s="1" t="str">
        <f>VLOOKUP(BIN2DEC(RIGHT(HEX2BIN(MID(H165,6,1),4),1)&amp;LEFT(HEX2BIN(MID(H165,7,1),4),1)),Codes!$K$1:$L$5,2)</f>
        <v>S</v>
      </c>
      <c r="AD165" s="1" t="str">
        <f>VLOOKUP(BIN2DEC(RIGHT(HEX2BIN(MID(H165,7,1),4),3)&amp;LEFT(HEX2BIN(MID(H165,8,1),4),2)),Codes!$H$2:$I$33,2)</f>
        <v>Punch</v>
      </c>
      <c r="AE165" s="1" t="str">
        <f t="shared" si="48"/>
        <v>1</v>
      </c>
      <c r="AF165" s="1" t="str">
        <f t="shared" si="49"/>
        <v>1</v>
      </c>
      <c r="AH165" s="6">
        <f t="shared" si="50"/>
        <v>1</v>
      </c>
    </row>
    <row r="166" spans="1:34">
      <c r="A166" s="3" t="s">
        <v>2891</v>
      </c>
      <c r="B166" s="1" t="s">
        <v>1463</v>
      </c>
      <c r="C166" s="6" t="s">
        <v>2833</v>
      </c>
      <c r="D166" s="9" t="s">
        <v>479</v>
      </c>
      <c r="E166" s="9" t="s">
        <v>91</v>
      </c>
      <c r="F166" s="9" t="s">
        <v>91</v>
      </c>
      <c r="G166" s="9" t="s">
        <v>2831</v>
      </c>
      <c r="H166" s="9" t="s">
        <v>2829</v>
      </c>
      <c r="J166" s="6" t="str">
        <f t="shared" si="34"/>
        <v>001011</v>
      </c>
      <c r="K166" s="1">
        <f t="shared" si="35"/>
        <v>0</v>
      </c>
      <c r="L166" s="6" t="str">
        <f t="shared" si="36"/>
        <v>00000</v>
      </c>
      <c r="M166" s="1">
        <f t="shared" si="37"/>
        <v>0</v>
      </c>
      <c r="N166" s="6" t="str">
        <f t="shared" si="38"/>
        <v>00</v>
      </c>
      <c r="O166" s="1">
        <f t="shared" si="39"/>
        <v>0</v>
      </c>
      <c r="P166" s="1">
        <f>IF(HEX2DEC(LEFT(E166,4))&gt;=32768,HEX2DEC(LEFT(E166,4))-65536,HEX2DEC(LEFT(E166,4)))/Codes!$N$2</f>
        <v>0</v>
      </c>
      <c r="Q166" s="1">
        <f>IF(HEX2DEC(RIGHT(E166,4))&gt;=32768,HEX2DEC(RIGHT(E166,4))-65536,HEX2DEC(RIGHT(E166,4)))/Codes!$N$2</f>
        <v>0</v>
      </c>
      <c r="R166" s="1">
        <f>IF(HEX2DEC(LEFT(F166,4))&gt;=32768,HEX2DEC(LEFT(F166,4))-65536,HEX2DEC(LEFT(F166,4)))/Codes!$N$2</f>
        <v>0</v>
      </c>
      <c r="S166" s="1">
        <f>IF(HEX2DEC(RIGHT(F166,4))&gt;=32768,HEX2DEC(RIGHT(F166,4))-65536,HEX2DEC(RIGHT(F166,4)))/Codes!$N$2</f>
        <v>0</v>
      </c>
      <c r="T166" s="18">
        <f t="shared" si="40"/>
        <v>0</v>
      </c>
      <c r="U166" s="1">
        <f t="shared" si="41"/>
        <v>100</v>
      </c>
      <c r="V166" s="1">
        <f t="shared" si="42"/>
        <v>0</v>
      </c>
      <c r="W166" s="1" t="str">
        <f t="shared" si="43"/>
        <v>100</v>
      </c>
      <c r="X166" s="1">
        <f t="shared" si="44"/>
        <v>3</v>
      </c>
      <c r="Y166" s="1">
        <f t="shared" si="45"/>
        <v>0</v>
      </c>
      <c r="Z166" s="1" t="str">
        <f>VLOOKUP(BIN2DEC(MID(HEX2BIN(MID(H166,3,2),8),2,5)),Codes!$E$1:$F$18,2)</f>
        <v>Grab</v>
      </c>
      <c r="AA166" s="6" t="str">
        <f t="shared" si="46"/>
        <v>0</v>
      </c>
      <c r="AB166" s="1">
        <f t="shared" si="47"/>
        <v>0</v>
      </c>
      <c r="AC166" s="1" t="str">
        <f>VLOOKUP(BIN2DEC(RIGHT(HEX2BIN(MID(H166,6,1),4),1)&amp;LEFT(HEX2BIN(MID(H166,7,1),4),1)),Codes!$K$1:$L$5,2)</f>
        <v>S</v>
      </c>
      <c r="AD166" s="1" t="str">
        <f>VLOOKUP(BIN2DEC(RIGHT(HEX2BIN(MID(H166,7,1),4),3)&amp;LEFT(HEX2BIN(MID(H166,8,1),4),2)),Codes!$H$2:$I$33,2)</f>
        <v>Punch</v>
      </c>
      <c r="AE166" s="1" t="str">
        <f t="shared" si="48"/>
        <v>1</v>
      </c>
      <c r="AF166" s="1" t="str">
        <f t="shared" si="49"/>
        <v>1</v>
      </c>
      <c r="AH166" s="6">
        <f t="shared" si="50"/>
        <v>1</v>
      </c>
    </row>
    <row r="167" spans="1:34">
      <c r="A167" s="3" t="s">
        <v>2893</v>
      </c>
      <c r="B167" s="1" t="s">
        <v>1463</v>
      </c>
      <c r="C167" s="6" t="s">
        <v>2840</v>
      </c>
      <c r="D167" s="9" t="s">
        <v>2894</v>
      </c>
      <c r="E167" s="9" t="s">
        <v>2836</v>
      </c>
      <c r="F167" s="9" t="s">
        <v>2837</v>
      </c>
      <c r="G167" s="9" t="s">
        <v>2301</v>
      </c>
      <c r="H167" s="9" t="s">
        <v>2838</v>
      </c>
      <c r="J167" s="6" t="str">
        <f t="shared" si="34"/>
        <v>001011</v>
      </c>
      <c r="K167" s="1">
        <f t="shared" si="35"/>
        <v>0</v>
      </c>
      <c r="L167" s="6" t="str">
        <f t="shared" si="36"/>
        <v>00010</v>
      </c>
      <c r="M167" s="1">
        <f t="shared" si="37"/>
        <v>274</v>
      </c>
      <c r="N167" s="6" t="str">
        <f t="shared" si="38"/>
        <v>00</v>
      </c>
      <c r="O167" s="1">
        <f t="shared" si="39"/>
        <v>15</v>
      </c>
      <c r="P167" s="1">
        <f>IF(HEX2DEC(LEFT(E167,4))&gt;=32768,HEX2DEC(LEFT(E167,4))-65536,HEX2DEC(LEFT(E167,4)))/Codes!$N$2</f>
        <v>9.6</v>
      </c>
      <c r="Q167" s="1">
        <f>IF(HEX2DEC(RIGHT(E167,4))&gt;=32768,HEX2DEC(RIGHT(E167,4))-65536,HEX2DEC(RIGHT(E167,4)))/Codes!$N$2</f>
        <v>4</v>
      </c>
      <c r="R167" s="1">
        <f>IF(HEX2DEC(LEFT(F167,4))&gt;=32768,HEX2DEC(LEFT(F167,4))-65536,HEX2DEC(LEFT(F167,4)))/Codes!$N$2</f>
        <v>-4</v>
      </c>
      <c r="S167" s="1">
        <f>IF(HEX2DEC(RIGHT(F167,4))&gt;=32768,HEX2DEC(RIGHT(F167,4))-65536,HEX2DEC(RIGHT(F167,4)))/Codes!$N$2</f>
        <v>-8</v>
      </c>
      <c r="T167" s="18">
        <f t="shared" si="40"/>
        <v>80</v>
      </c>
      <c r="U167" s="1">
        <f t="shared" si="41"/>
        <v>0</v>
      </c>
      <c r="V167" s="1">
        <f t="shared" si="42"/>
        <v>0</v>
      </c>
      <c r="W167" s="1" t="str">
        <f t="shared" si="43"/>
        <v>100</v>
      </c>
      <c r="X167" s="1">
        <f t="shared" si="44"/>
        <v>2</v>
      </c>
      <c r="Y167" s="1">
        <f t="shared" si="45"/>
        <v>0</v>
      </c>
      <c r="Z167" s="1" t="str">
        <f>VLOOKUP(BIN2DEC(MID(HEX2BIN(MID(H167,3,2),8),2,5)),Codes!$E$1:$F$18,2)</f>
        <v>Normal</v>
      </c>
      <c r="AA167" s="6" t="str">
        <f t="shared" si="46"/>
        <v>0</v>
      </c>
      <c r="AB167" s="1">
        <f t="shared" si="47"/>
        <v>0</v>
      </c>
      <c r="AC167" s="1" t="str">
        <f>VLOOKUP(BIN2DEC(RIGHT(HEX2BIN(MID(H167,6,1),4),1)&amp;LEFT(HEX2BIN(MID(H167,7,1),4),1)),Codes!$K$1:$L$5,2)</f>
        <v>L</v>
      </c>
      <c r="AD167" s="1" t="str">
        <f>VLOOKUP(BIN2DEC(RIGHT(HEX2BIN(MID(H167,7,1),4),3)&amp;LEFT(HEX2BIN(MID(H167,8,1),4),2)),Codes!$H$2:$I$33,2)</f>
        <v>Slash</v>
      </c>
      <c r="AE167" s="1" t="str">
        <f t="shared" si="48"/>
        <v>1</v>
      </c>
      <c r="AF167" s="1" t="str">
        <f t="shared" si="49"/>
        <v>1</v>
      </c>
      <c r="AH167" s="6">
        <f t="shared" si="50"/>
        <v>67</v>
      </c>
    </row>
    <row r="168" spans="1:34">
      <c r="A168" s="3" t="s">
        <v>2895</v>
      </c>
      <c r="B168" s="1" t="s">
        <v>1463</v>
      </c>
      <c r="C168" s="6" t="s">
        <v>2840</v>
      </c>
      <c r="D168" s="9" t="s">
        <v>2894</v>
      </c>
      <c r="E168" s="9" t="s">
        <v>2836</v>
      </c>
      <c r="F168" s="9" t="s">
        <v>2837</v>
      </c>
      <c r="G168" s="9" t="s">
        <v>2301</v>
      </c>
      <c r="H168" s="9" t="s">
        <v>2838</v>
      </c>
      <c r="J168" s="6" t="str">
        <f t="shared" si="34"/>
        <v>001011</v>
      </c>
      <c r="K168" s="1">
        <f t="shared" si="35"/>
        <v>0</v>
      </c>
      <c r="L168" s="6" t="str">
        <f t="shared" si="36"/>
        <v>00010</v>
      </c>
      <c r="M168" s="1">
        <f t="shared" si="37"/>
        <v>274</v>
      </c>
      <c r="N168" s="6" t="str">
        <f t="shared" si="38"/>
        <v>00</v>
      </c>
      <c r="O168" s="1">
        <f t="shared" si="39"/>
        <v>15</v>
      </c>
      <c r="P168" s="1">
        <f>IF(HEX2DEC(LEFT(E168,4))&gt;=32768,HEX2DEC(LEFT(E168,4))-65536,HEX2DEC(LEFT(E168,4)))/Codes!$N$2</f>
        <v>9.6</v>
      </c>
      <c r="Q168" s="1">
        <f>IF(HEX2DEC(RIGHT(E168,4))&gt;=32768,HEX2DEC(RIGHT(E168,4))-65536,HEX2DEC(RIGHT(E168,4)))/Codes!$N$2</f>
        <v>4</v>
      </c>
      <c r="R168" s="1">
        <f>IF(HEX2DEC(LEFT(F168,4))&gt;=32768,HEX2DEC(LEFT(F168,4))-65536,HEX2DEC(LEFT(F168,4)))/Codes!$N$2</f>
        <v>-4</v>
      </c>
      <c r="S168" s="1">
        <f>IF(HEX2DEC(RIGHT(F168,4))&gt;=32768,HEX2DEC(RIGHT(F168,4))-65536,HEX2DEC(RIGHT(F168,4)))/Codes!$N$2</f>
        <v>-8</v>
      </c>
      <c r="T168" s="18">
        <f t="shared" si="40"/>
        <v>80</v>
      </c>
      <c r="U168" s="1">
        <f t="shared" si="41"/>
        <v>0</v>
      </c>
      <c r="V168" s="1">
        <f t="shared" si="42"/>
        <v>0</v>
      </c>
      <c r="W168" s="1" t="str">
        <f t="shared" si="43"/>
        <v>100</v>
      </c>
      <c r="X168" s="1">
        <f t="shared" si="44"/>
        <v>2</v>
      </c>
      <c r="Y168" s="1">
        <f t="shared" si="45"/>
        <v>0</v>
      </c>
      <c r="Z168" s="1" t="str">
        <f>VLOOKUP(BIN2DEC(MID(HEX2BIN(MID(H168,3,2),8),2,5)),Codes!$E$1:$F$18,2)</f>
        <v>Normal</v>
      </c>
      <c r="AA168" s="6" t="str">
        <f t="shared" si="46"/>
        <v>0</v>
      </c>
      <c r="AB168" s="1">
        <f t="shared" si="47"/>
        <v>0</v>
      </c>
      <c r="AC168" s="1" t="str">
        <f>VLOOKUP(BIN2DEC(RIGHT(HEX2BIN(MID(H168,6,1),4),1)&amp;LEFT(HEX2BIN(MID(H168,7,1),4),1)),Codes!$K$1:$L$5,2)</f>
        <v>L</v>
      </c>
      <c r="AD168" s="1" t="str">
        <f>VLOOKUP(BIN2DEC(RIGHT(HEX2BIN(MID(H168,7,1),4),3)&amp;LEFT(HEX2BIN(MID(H168,8,1),4),2)),Codes!$H$2:$I$33,2)</f>
        <v>Slash</v>
      </c>
      <c r="AE168" s="1" t="str">
        <f t="shared" si="48"/>
        <v>1</v>
      </c>
      <c r="AF168" s="1" t="str">
        <f t="shared" si="49"/>
        <v>1</v>
      </c>
      <c r="AH168" s="6">
        <f t="shared" si="50"/>
        <v>67</v>
      </c>
    </row>
    <row r="169" spans="1:34">
      <c r="A169" s="3" t="s">
        <v>7777</v>
      </c>
      <c r="B169" s="1" t="s">
        <v>1464</v>
      </c>
      <c r="D169" s="9" t="s">
        <v>7761</v>
      </c>
      <c r="E169" s="9" t="s">
        <v>2052</v>
      </c>
      <c r="F169" s="9" t="s">
        <v>2053</v>
      </c>
      <c r="G169" s="9" t="s">
        <v>7762</v>
      </c>
      <c r="H169" s="9" t="s">
        <v>7763</v>
      </c>
      <c r="J169" s="6" t="str">
        <f t="shared" si="34"/>
        <v>001011</v>
      </c>
      <c r="K169" s="1">
        <f t="shared" si="35"/>
        <v>0</v>
      </c>
      <c r="L169" s="6" t="str">
        <f t="shared" si="36"/>
        <v>00000</v>
      </c>
      <c r="M169" s="1">
        <f t="shared" si="37"/>
        <v>6</v>
      </c>
      <c r="N169" s="6" t="str">
        <f t="shared" si="38"/>
        <v>00</v>
      </c>
      <c r="O169" s="1">
        <f t="shared" si="39"/>
        <v>16</v>
      </c>
      <c r="P169" s="1">
        <f>IF(HEX2DEC(LEFT(E169,4))&gt;=32768,HEX2DEC(LEFT(E169,4))-65536,HEX2DEC(LEFT(E169,4)))/Codes!$N$2</f>
        <v>14.4</v>
      </c>
      <c r="Q169" s="1">
        <f>IF(HEX2DEC(RIGHT(E169,4))&gt;=32768,HEX2DEC(RIGHT(E169,4))-65536,HEX2DEC(RIGHT(E169,4)))/Codes!$N$2</f>
        <v>0</v>
      </c>
      <c r="R169" s="1">
        <f>IF(HEX2DEC(LEFT(F169,4))&gt;=32768,HEX2DEC(LEFT(F169,4))-65536,HEX2DEC(LEFT(F169,4)))/Codes!$N$2</f>
        <v>-14.4</v>
      </c>
      <c r="S169" s="1">
        <f>IF(HEX2DEC(RIGHT(F169,4))&gt;=32768,HEX2DEC(RIGHT(F169,4))-65536,HEX2DEC(RIGHT(F169,4)))/Codes!$N$2</f>
        <v>0</v>
      </c>
      <c r="T169" s="18">
        <f t="shared" si="40"/>
        <v>30</v>
      </c>
      <c r="U169" s="1">
        <f t="shared" si="41"/>
        <v>50</v>
      </c>
      <c r="V169" s="1">
        <f t="shared" si="42"/>
        <v>0</v>
      </c>
      <c r="W169" s="1" t="str">
        <f t="shared" si="43"/>
        <v>100</v>
      </c>
      <c r="X169" s="1">
        <f t="shared" si="44"/>
        <v>2</v>
      </c>
      <c r="Y169" s="1">
        <f t="shared" si="45"/>
        <v>50</v>
      </c>
      <c r="Z169" s="1" t="str">
        <f>VLOOKUP(BIN2DEC(MID(HEX2BIN(MID(H169,3,2),8),2,5)),Codes!$E$1:$F$18,2)</f>
        <v>Normal</v>
      </c>
      <c r="AA169" s="6" t="str">
        <f t="shared" si="46"/>
        <v>0</v>
      </c>
      <c r="AB169" s="1">
        <f t="shared" si="47"/>
        <v>20</v>
      </c>
      <c r="AC169" s="1" t="str">
        <f>VLOOKUP(BIN2DEC(RIGHT(HEX2BIN(MID(H169,6,1),4),1)&amp;LEFT(HEX2BIN(MID(H169,7,1),4),1)),Codes!$K$1:$L$5,2)</f>
        <v>L</v>
      </c>
      <c r="AD169" s="1" t="str">
        <f>VLOOKUP(BIN2DEC(RIGHT(HEX2BIN(MID(H169,7,1),4),3)&amp;LEFT(HEX2BIN(MID(H169,8,1),4),2)),Codes!$H$2:$I$33,2)</f>
        <v>Paper</v>
      </c>
      <c r="AE169" s="1" t="str">
        <f t="shared" si="48"/>
        <v>1</v>
      </c>
      <c r="AF169" s="1" t="str">
        <f t="shared" si="49"/>
        <v>1</v>
      </c>
      <c r="AH169" s="6">
        <f t="shared" si="50"/>
        <v>70</v>
      </c>
    </row>
    <row r="170" spans="1:34">
      <c r="A170" s="3" t="s">
        <v>7778</v>
      </c>
      <c r="B170" s="1" t="s">
        <v>1464</v>
      </c>
      <c r="C170" s="6" t="s">
        <v>9044</v>
      </c>
      <c r="D170" s="9" t="s">
        <v>7764</v>
      </c>
      <c r="E170" s="9" t="s">
        <v>2692</v>
      </c>
      <c r="F170" s="9" t="s">
        <v>2693</v>
      </c>
      <c r="G170" s="9" t="s">
        <v>2694</v>
      </c>
      <c r="H170" s="9" t="s">
        <v>7765</v>
      </c>
      <c r="J170" s="6" t="str">
        <f t="shared" si="34"/>
        <v>001011</v>
      </c>
      <c r="K170" s="1">
        <f t="shared" si="35"/>
        <v>0</v>
      </c>
      <c r="L170" s="6" t="str">
        <f t="shared" si="36"/>
        <v>00000</v>
      </c>
      <c r="M170" s="1">
        <f t="shared" si="37"/>
        <v>20</v>
      </c>
      <c r="N170" s="6" t="str">
        <f t="shared" si="38"/>
        <v>00</v>
      </c>
      <c r="O170" s="1">
        <f t="shared" si="39"/>
        <v>11</v>
      </c>
      <c r="P170" s="1">
        <f>IF(HEX2DEC(LEFT(E170,4))&gt;=32768,HEX2DEC(LEFT(E170,4))-65536,HEX2DEC(LEFT(E170,4)))/Codes!$N$2</f>
        <v>14.4</v>
      </c>
      <c r="Q170" s="1">
        <f>IF(HEX2DEC(RIGHT(E170,4))&gt;=32768,HEX2DEC(RIGHT(E170,4))-65536,HEX2DEC(RIGHT(E170,4)))/Codes!$N$2</f>
        <v>4</v>
      </c>
      <c r="R170" s="1">
        <f>IF(HEX2DEC(LEFT(F170,4))&gt;=32768,HEX2DEC(LEFT(F170,4))-65536,HEX2DEC(LEFT(F170,4)))/Codes!$N$2</f>
        <v>0</v>
      </c>
      <c r="S170" s="1">
        <f>IF(HEX2DEC(RIGHT(F170,4))&gt;=32768,HEX2DEC(RIGHT(F170,4))-65536,HEX2DEC(RIGHT(F170,4)))/Codes!$N$2</f>
        <v>-6.4</v>
      </c>
      <c r="T170" s="18">
        <f t="shared" si="40"/>
        <v>70</v>
      </c>
      <c r="U170" s="1">
        <f t="shared" si="41"/>
        <v>70</v>
      </c>
      <c r="V170" s="1">
        <f t="shared" si="42"/>
        <v>0</v>
      </c>
      <c r="W170" s="1" t="str">
        <f t="shared" si="43"/>
        <v>100</v>
      </c>
      <c r="X170" s="1">
        <f t="shared" si="44"/>
        <v>0</v>
      </c>
      <c r="Y170" s="1">
        <f t="shared" si="45"/>
        <v>40</v>
      </c>
      <c r="Z170" s="1" t="str">
        <f>VLOOKUP(BIN2DEC(MID(HEX2BIN(MID(H170,3,2),8),2,5)),Codes!$E$1:$F$18,2)</f>
        <v>Electric</v>
      </c>
      <c r="AA170" s="6" t="str">
        <f t="shared" si="46"/>
        <v>0</v>
      </c>
      <c r="AB170" s="1">
        <f t="shared" si="47"/>
        <v>20</v>
      </c>
      <c r="AC170" s="1" t="str">
        <f>VLOOKUP(BIN2DEC(RIGHT(HEX2BIN(MID(H170,6,1),4),1)&amp;LEFT(HEX2BIN(MID(H170,7,1),4),1)),Codes!$K$1:$L$5,2)</f>
        <v>L</v>
      </c>
      <c r="AD170" s="1" t="str">
        <f>VLOOKUP(BIN2DEC(RIGHT(HEX2BIN(MID(H170,7,1),4),3)&amp;LEFT(HEX2BIN(MID(H170,8,1),4),2)),Codes!$H$2:$I$33,2)</f>
        <v>Shock</v>
      </c>
      <c r="AE170" s="1" t="str">
        <f t="shared" si="48"/>
        <v>1</v>
      </c>
      <c r="AF170" s="1" t="str">
        <f t="shared" si="49"/>
        <v>1</v>
      </c>
      <c r="AH170" s="6">
        <f t="shared" si="50"/>
        <v>71</v>
      </c>
    </row>
    <row r="171" spans="1:34">
      <c r="A171" s="3" t="s">
        <v>7779</v>
      </c>
      <c r="B171" s="1" t="s">
        <v>1464</v>
      </c>
      <c r="C171" s="6" t="s">
        <v>9044</v>
      </c>
      <c r="D171" s="9" t="s">
        <v>7766</v>
      </c>
      <c r="E171" s="9" t="s">
        <v>2052</v>
      </c>
      <c r="F171" s="9" t="s">
        <v>2053</v>
      </c>
      <c r="G171" s="9" t="s">
        <v>2694</v>
      </c>
      <c r="H171" s="9" t="s">
        <v>7765</v>
      </c>
      <c r="J171" s="6" t="str">
        <f t="shared" si="34"/>
        <v>001011</v>
      </c>
      <c r="K171" s="1">
        <f t="shared" si="35"/>
        <v>1</v>
      </c>
      <c r="L171" s="6" t="str">
        <f t="shared" si="36"/>
        <v>00000</v>
      </c>
      <c r="M171" s="1">
        <f t="shared" si="37"/>
        <v>6</v>
      </c>
      <c r="N171" s="6" t="str">
        <f t="shared" si="38"/>
        <v>00</v>
      </c>
      <c r="O171" s="1">
        <f t="shared" si="39"/>
        <v>11</v>
      </c>
      <c r="P171" s="1">
        <f>IF(HEX2DEC(LEFT(E171,4))&gt;=32768,HEX2DEC(LEFT(E171,4))-65536,HEX2DEC(LEFT(E171,4)))/Codes!$N$2</f>
        <v>14.4</v>
      </c>
      <c r="Q171" s="1">
        <f>IF(HEX2DEC(RIGHT(E171,4))&gt;=32768,HEX2DEC(RIGHT(E171,4))-65536,HEX2DEC(RIGHT(E171,4)))/Codes!$N$2</f>
        <v>0</v>
      </c>
      <c r="R171" s="1">
        <f>IF(HEX2DEC(LEFT(F171,4))&gt;=32768,HEX2DEC(LEFT(F171,4))-65536,HEX2DEC(LEFT(F171,4)))/Codes!$N$2</f>
        <v>-14.4</v>
      </c>
      <c r="S171" s="1">
        <f>IF(HEX2DEC(RIGHT(F171,4))&gt;=32768,HEX2DEC(RIGHT(F171,4))-65536,HEX2DEC(RIGHT(F171,4)))/Codes!$N$2</f>
        <v>0</v>
      </c>
      <c r="T171" s="18">
        <f t="shared" si="40"/>
        <v>70</v>
      </c>
      <c r="U171" s="1">
        <f t="shared" si="41"/>
        <v>70</v>
      </c>
      <c r="V171" s="1">
        <f t="shared" si="42"/>
        <v>0</v>
      </c>
      <c r="W171" s="1" t="str">
        <f t="shared" si="43"/>
        <v>100</v>
      </c>
      <c r="X171" s="1">
        <f t="shared" si="44"/>
        <v>0</v>
      </c>
      <c r="Y171" s="1">
        <f t="shared" si="45"/>
        <v>40</v>
      </c>
      <c r="Z171" s="1" t="str">
        <f>VLOOKUP(BIN2DEC(MID(HEX2BIN(MID(H171,3,2),8),2,5)),Codes!$E$1:$F$18,2)</f>
        <v>Electric</v>
      </c>
      <c r="AA171" s="6" t="str">
        <f t="shared" si="46"/>
        <v>0</v>
      </c>
      <c r="AB171" s="1">
        <f t="shared" si="47"/>
        <v>20</v>
      </c>
      <c r="AC171" s="1" t="str">
        <f>VLOOKUP(BIN2DEC(RIGHT(HEX2BIN(MID(H171,6,1),4),1)&amp;LEFT(HEX2BIN(MID(H171,7,1),4),1)),Codes!$K$1:$L$5,2)</f>
        <v>L</v>
      </c>
      <c r="AD171" s="1" t="str">
        <f>VLOOKUP(BIN2DEC(RIGHT(HEX2BIN(MID(H171,7,1),4),3)&amp;LEFT(HEX2BIN(MID(H171,8,1),4),2)),Codes!$H$2:$I$33,2)</f>
        <v>Shock</v>
      </c>
      <c r="AE171" s="1" t="str">
        <f t="shared" si="48"/>
        <v>1</v>
      </c>
      <c r="AF171" s="1" t="str">
        <f t="shared" si="49"/>
        <v>1</v>
      </c>
      <c r="AH171" s="6">
        <f t="shared" si="50"/>
        <v>71</v>
      </c>
    </row>
    <row r="172" spans="1:34">
      <c r="A172" s="3" t="s">
        <v>7780</v>
      </c>
      <c r="B172" s="1" t="s">
        <v>1464</v>
      </c>
      <c r="C172" s="6" t="s">
        <v>9526</v>
      </c>
      <c r="D172" s="9" t="s">
        <v>7767</v>
      </c>
      <c r="E172" s="9" t="s">
        <v>7768</v>
      </c>
      <c r="F172" s="9" t="s">
        <v>91</v>
      </c>
      <c r="G172" s="9" t="s">
        <v>1053</v>
      </c>
      <c r="H172" s="9" t="s">
        <v>7769</v>
      </c>
      <c r="J172" s="6" t="str">
        <f t="shared" si="34"/>
        <v>001011</v>
      </c>
      <c r="K172" s="1">
        <f t="shared" si="35"/>
        <v>0</v>
      </c>
      <c r="L172" s="6" t="str">
        <f t="shared" si="36"/>
        <v>00000</v>
      </c>
      <c r="M172" s="1">
        <f t="shared" si="37"/>
        <v>13</v>
      </c>
      <c r="N172" s="6" t="str">
        <f t="shared" si="38"/>
        <v>00</v>
      </c>
      <c r="O172" s="1">
        <f t="shared" si="39"/>
        <v>17</v>
      </c>
      <c r="P172" s="1">
        <f>IF(HEX2DEC(LEFT(E172,4))&gt;=32768,HEX2DEC(LEFT(E172,4))-65536,HEX2DEC(LEFT(E172,4)))/Codes!$N$2</f>
        <v>48</v>
      </c>
      <c r="Q172" s="1">
        <f>IF(HEX2DEC(RIGHT(E172,4))&gt;=32768,HEX2DEC(RIGHT(E172,4))-65536,HEX2DEC(RIGHT(E172,4)))/Codes!$N$2</f>
        <v>0</v>
      </c>
      <c r="R172" s="1">
        <f>IF(HEX2DEC(LEFT(F172,4))&gt;=32768,HEX2DEC(LEFT(F172,4))-65536,HEX2DEC(LEFT(F172,4)))/Codes!$N$2</f>
        <v>0</v>
      </c>
      <c r="S172" s="1">
        <f>IF(HEX2DEC(RIGHT(F172,4))&gt;=32768,HEX2DEC(RIGHT(F172,4))-65536,HEX2DEC(RIGHT(F172,4)))/Codes!$N$2</f>
        <v>0</v>
      </c>
      <c r="T172" s="18">
        <f t="shared" si="40"/>
        <v>80</v>
      </c>
      <c r="U172" s="1">
        <f t="shared" si="41"/>
        <v>30</v>
      </c>
      <c r="V172" s="1">
        <f t="shared" si="42"/>
        <v>0</v>
      </c>
      <c r="W172" s="1" t="str">
        <f t="shared" si="43"/>
        <v>000</v>
      </c>
      <c r="X172" s="1">
        <f t="shared" si="44"/>
        <v>0</v>
      </c>
      <c r="Y172" s="1">
        <f t="shared" si="45"/>
        <v>60</v>
      </c>
      <c r="Z172" s="1" t="str">
        <f>VLOOKUP(BIN2DEC(MID(HEX2BIN(MID(H172,3,2),8),2,5)),Codes!$E$1:$F$18,2)</f>
        <v>Normal</v>
      </c>
      <c r="AA172" s="6" t="str">
        <f t="shared" si="46"/>
        <v>0</v>
      </c>
      <c r="AB172" s="1">
        <f t="shared" si="47"/>
        <v>20</v>
      </c>
      <c r="AC172" s="1" t="str">
        <f>VLOOKUP(BIN2DEC(RIGHT(HEX2BIN(MID(H172,6,1),4),1)&amp;LEFT(HEX2BIN(MID(H172,7,1),4),1)),Codes!$K$1:$L$5,2)</f>
        <v>L</v>
      </c>
      <c r="AD172" s="1" t="str">
        <f>VLOOKUP(BIN2DEC(RIGHT(HEX2BIN(MID(H172,7,1),4),3)&amp;LEFT(HEX2BIN(MID(H172,8,1),4),2)),Codes!$H$2:$I$33,2)</f>
        <v>Kick</v>
      </c>
      <c r="AE172" s="1" t="str">
        <f t="shared" si="48"/>
        <v>1</v>
      </c>
      <c r="AF172" s="1" t="str">
        <f t="shared" si="49"/>
        <v>0</v>
      </c>
      <c r="AH172" s="6">
        <f t="shared" si="50"/>
        <v>66</v>
      </c>
    </row>
    <row r="173" spans="1:34">
      <c r="A173" s="3" t="s">
        <v>7781</v>
      </c>
      <c r="B173" s="1" t="s">
        <v>1464</v>
      </c>
      <c r="C173" s="6" t="s">
        <v>9042</v>
      </c>
      <c r="D173" s="9" t="s">
        <v>7770</v>
      </c>
      <c r="E173" s="9" t="s">
        <v>2327</v>
      </c>
      <c r="F173" s="9" t="s">
        <v>91</v>
      </c>
      <c r="G173" s="9" t="s">
        <v>7771</v>
      </c>
      <c r="H173" s="9" t="s">
        <v>7772</v>
      </c>
      <c r="J173" s="6" t="str">
        <f t="shared" si="34"/>
        <v>001011</v>
      </c>
      <c r="K173" s="1">
        <f t="shared" si="35"/>
        <v>0</v>
      </c>
      <c r="L173" s="6" t="str">
        <f t="shared" si="36"/>
        <v>00000</v>
      </c>
      <c r="M173" s="1">
        <f t="shared" si="37"/>
        <v>13</v>
      </c>
      <c r="N173" s="6" t="str">
        <f t="shared" si="38"/>
        <v>00</v>
      </c>
      <c r="O173" s="1">
        <f t="shared" si="39"/>
        <v>20</v>
      </c>
      <c r="P173" s="1">
        <f>IF(HEX2DEC(LEFT(E173,4))&gt;=32768,HEX2DEC(LEFT(E173,4))-65536,HEX2DEC(LEFT(E173,4)))/Codes!$N$2</f>
        <v>16</v>
      </c>
      <c r="Q173" s="1">
        <f>IF(HEX2DEC(RIGHT(E173,4))&gt;=32768,HEX2DEC(RIGHT(E173,4))-65536,HEX2DEC(RIGHT(E173,4)))/Codes!$N$2</f>
        <v>0</v>
      </c>
      <c r="R173" s="1">
        <f>IF(HEX2DEC(LEFT(F173,4))&gt;=32768,HEX2DEC(LEFT(F173,4))-65536,HEX2DEC(LEFT(F173,4)))/Codes!$N$2</f>
        <v>0</v>
      </c>
      <c r="S173" s="1">
        <f>IF(HEX2DEC(RIGHT(F173,4))&gt;=32768,HEX2DEC(RIGHT(F173,4))-65536,HEX2DEC(RIGHT(F173,4)))/Codes!$N$2</f>
        <v>0</v>
      </c>
      <c r="T173" s="18">
        <f t="shared" si="40"/>
        <v>50</v>
      </c>
      <c r="U173" s="1">
        <f t="shared" si="41"/>
        <v>40</v>
      </c>
      <c r="V173" s="1">
        <f t="shared" si="42"/>
        <v>0</v>
      </c>
      <c r="W173" s="1" t="str">
        <f t="shared" si="43"/>
        <v>100</v>
      </c>
      <c r="X173" s="1">
        <f t="shared" si="44"/>
        <v>0</v>
      </c>
      <c r="Y173" s="1">
        <f t="shared" si="45"/>
        <v>50</v>
      </c>
      <c r="Z173" s="1" t="str">
        <f>VLOOKUP(BIN2DEC(MID(HEX2BIN(MID(H173,3,2),8),2,5)),Codes!$E$1:$F$18,2)</f>
        <v>Darkness</v>
      </c>
      <c r="AA173" s="6" t="str">
        <f t="shared" si="46"/>
        <v>0</v>
      </c>
      <c r="AB173" s="1">
        <f t="shared" si="47"/>
        <v>20</v>
      </c>
      <c r="AC173" s="1" t="str">
        <f>VLOOKUP(BIN2DEC(RIGHT(HEX2BIN(MID(H173,6,1),4),1)&amp;LEFT(HEX2BIN(MID(H173,7,1),4),1)),Codes!$K$1:$L$5,2)</f>
        <v>L</v>
      </c>
      <c r="AD173" s="1" t="str">
        <f>VLOOKUP(BIN2DEC(RIGHT(HEX2BIN(MID(H173,7,1),4),3)&amp;LEFT(HEX2BIN(MID(H173,8,1),4),2)),Codes!$H$2:$I$33,2)</f>
        <v>Burn</v>
      </c>
      <c r="AE173" s="1" t="str">
        <f t="shared" si="48"/>
        <v>1</v>
      </c>
      <c r="AF173" s="1" t="str">
        <f t="shared" si="49"/>
        <v>1</v>
      </c>
      <c r="AH173" s="6">
        <f t="shared" si="50"/>
        <v>72</v>
      </c>
    </row>
    <row r="174" spans="1:34">
      <c r="A174" s="3" t="s">
        <v>7782</v>
      </c>
      <c r="B174" s="1" t="s">
        <v>1464</v>
      </c>
      <c r="C174" s="6" t="s">
        <v>9043</v>
      </c>
      <c r="D174" s="9" t="s">
        <v>7773</v>
      </c>
      <c r="E174" s="9" t="s">
        <v>2327</v>
      </c>
      <c r="F174" s="9" t="s">
        <v>91</v>
      </c>
      <c r="G174" s="9" t="s">
        <v>7774</v>
      </c>
      <c r="H174" s="9" t="s">
        <v>7775</v>
      </c>
      <c r="J174" s="6" t="str">
        <f t="shared" si="34"/>
        <v>001011</v>
      </c>
      <c r="K174" s="1">
        <f t="shared" si="35"/>
        <v>0</v>
      </c>
      <c r="L174" s="6" t="str">
        <f t="shared" si="36"/>
        <v>00000</v>
      </c>
      <c r="M174" s="1">
        <f t="shared" si="37"/>
        <v>13</v>
      </c>
      <c r="N174" s="6" t="str">
        <f t="shared" si="38"/>
        <v>00</v>
      </c>
      <c r="O174" s="1">
        <f t="shared" si="39"/>
        <v>18</v>
      </c>
      <c r="P174" s="1">
        <f>IF(HEX2DEC(LEFT(E174,4))&gt;=32768,HEX2DEC(LEFT(E174,4))-65536,HEX2DEC(LEFT(E174,4)))/Codes!$N$2</f>
        <v>16</v>
      </c>
      <c r="Q174" s="1">
        <f>IF(HEX2DEC(RIGHT(E174,4))&gt;=32768,HEX2DEC(RIGHT(E174,4))-65536,HEX2DEC(RIGHT(E174,4)))/Codes!$N$2</f>
        <v>0</v>
      </c>
      <c r="R174" s="1">
        <f>IF(HEX2DEC(LEFT(F174,4))&gt;=32768,HEX2DEC(LEFT(F174,4))-65536,HEX2DEC(LEFT(F174,4)))/Codes!$N$2</f>
        <v>0</v>
      </c>
      <c r="S174" s="1">
        <f>IF(HEX2DEC(RIGHT(F174,4))&gt;=32768,HEX2DEC(RIGHT(F174,4))-65536,HEX2DEC(RIGHT(F174,4)))/Codes!$N$2</f>
        <v>0</v>
      </c>
      <c r="T174" s="18">
        <f t="shared" si="40"/>
        <v>35</v>
      </c>
      <c r="U174" s="1">
        <f t="shared" si="41"/>
        <v>40</v>
      </c>
      <c r="V174" s="1">
        <f t="shared" si="42"/>
        <v>0</v>
      </c>
      <c r="W174" s="1" t="str">
        <f t="shared" si="43"/>
        <v>100</v>
      </c>
      <c r="X174" s="1">
        <f t="shared" si="44"/>
        <v>0</v>
      </c>
      <c r="Y174" s="1">
        <f t="shared" si="45"/>
        <v>50</v>
      </c>
      <c r="Z174" s="1" t="str">
        <f>VLOOKUP(BIN2DEC(MID(HEX2BIN(MID(H174,3,2),8),2,5)),Codes!$E$1:$F$18,2)</f>
        <v>Darkness</v>
      </c>
      <c r="AA174" s="6" t="str">
        <f t="shared" si="46"/>
        <v>0</v>
      </c>
      <c r="AB174" s="1">
        <f t="shared" si="47"/>
        <v>20</v>
      </c>
      <c r="AC174" s="1" t="str">
        <f>VLOOKUP(BIN2DEC(RIGHT(HEX2BIN(MID(H174,6,1),4),1)&amp;LEFT(HEX2BIN(MID(H174,7,1),4),1)),Codes!$K$1:$L$5,2)</f>
        <v>L</v>
      </c>
      <c r="AD174" s="1" t="str">
        <f>VLOOKUP(BIN2DEC(RIGHT(HEX2BIN(MID(H174,7,1),4),3)&amp;LEFT(HEX2BIN(MID(H174,8,1),4),2)),Codes!$H$2:$I$33,2)</f>
        <v>Slash</v>
      </c>
      <c r="AE174" s="1" t="str">
        <f t="shared" si="48"/>
        <v>1</v>
      </c>
      <c r="AF174" s="1" t="str">
        <f t="shared" si="49"/>
        <v>1</v>
      </c>
      <c r="AH174" s="6">
        <f t="shared" si="50"/>
        <v>67</v>
      </c>
    </row>
    <row r="175" spans="1:34">
      <c r="A175" s="3" t="s">
        <v>7783</v>
      </c>
      <c r="B175" s="1" t="s">
        <v>1464</v>
      </c>
      <c r="C175" s="6" t="s">
        <v>9039</v>
      </c>
      <c r="D175" s="9" t="s">
        <v>2781</v>
      </c>
      <c r="E175" s="9" t="s">
        <v>2749</v>
      </c>
      <c r="F175" s="9" t="s">
        <v>91</v>
      </c>
      <c r="G175" s="9" t="s">
        <v>7784</v>
      </c>
      <c r="H175" s="9" t="s">
        <v>7785</v>
      </c>
      <c r="J175" s="6" t="str">
        <f t="shared" si="34"/>
        <v>001011</v>
      </c>
      <c r="K175" s="1">
        <f t="shared" si="35"/>
        <v>0</v>
      </c>
      <c r="L175" s="6" t="str">
        <f t="shared" si="36"/>
        <v>00000</v>
      </c>
      <c r="M175" s="1">
        <f t="shared" si="37"/>
        <v>20</v>
      </c>
      <c r="N175" s="6" t="str">
        <f t="shared" si="38"/>
        <v>00</v>
      </c>
      <c r="O175" s="1">
        <f t="shared" si="39"/>
        <v>30</v>
      </c>
      <c r="P175" s="1">
        <f>IF(HEX2DEC(LEFT(E175,4))&gt;=32768,HEX2DEC(LEFT(E175,4))-65536,HEX2DEC(LEFT(E175,4)))/Codes!$N$2</f>
        <v>14.4</v>
      </c>
      <c r="Q175" s="1">
        <f>IF(HEX2DEC(RIGHT(E175,4))&gt;=32768,HEX2DEC(RIGHT(E175,4))-65536,HEX2DEC(RIGHT(E175,4)))/Codes!$N$2</f>
        <v>5.6</v>
      </c>
      <c r="R175" s="1">
        <f>IF(HEX2DEC(LEFT(F175,4))&gt;=32768,HEX2DEC(LEFT(F175,4))-65536,HEX2DEC(LEFT(F175,4)))/Codes!$N$2</f>
        <v>0</v>
      </c>
      <c r="S175" s="1">
        <f>IF(HEX2DEC(RIGHT(F175,4))&gt;=32768,HEX2DEC(RIGHT(F175,4))-65536,HEX2DEC(RIGHT(F175,4)))/Codes!$N$2</f>
        <v>0</v>
      </c>
      <c r="T175" s="18">
        <f t="shared" si="40"/>
        <v>260</v>
      </c>
      <c r="U175" s="1">
        <f t="shared" si="41"/>
        <v>100</v>
      </c>
      <c r="V175" s="1">
        <f t="shared" si="42"/>
        <v>200</v>
      </c>
      <c r="W175" s="1" t="str">
        <f t="shared" si="43"/>
        <v>100</v>
      </c>
      <c r="X175" s="1">
        <f t="shared" si="44"/>
        <v>0</v>
      </c>
      <c r="Y175" s="1">
        <f t="shared" si="45"/>
        <v>0</v>
      </c>
      <c r="Z175" s="1" t="str">
        <f>VLOOKUP(BIN2DEC(MID(HEX2BIN(MID(H175,3,2),8),2,5)),Codes!$E$1:$F$18,2)</f>
        <v>Flame</v>
      </c>
      <c r="AA175" s="6" t="str">
        <f t="shared" si="46"/>
        <v>0</v>
      </c>
      <c r="AB175" s="1">
        <f t="shared" si="47"/>
        <v>20</v>
      </c>
      <c r="AC175" s="1" t="str">
        <f>VLOOKUP(BIN2DEC(RIGHT(HEX2BIN(MID(H175,6,1),4),1)&amp;LEFT(HEX2BIN(MID(H175,7,1),4),1)),Codes!$K$1:$L$5,2)</f>
        <v>L</v>
      </c>
      <c r="AD175" s="1" t="str">
        <f>VLOOKUP(BIN2DEC(RIGHT(HEX2BIN(MID(H175,7,1),4),3)&amp;LEFT(HEX2BIN(MID(H175,8,1),4),2)),Codes!$H$2:$I$33,2)</f>
        <v>Burn</v>
      </c>
      <c r="AE175" s="1" t="str">
        <f t="shared" si="48"/>
        <v>1</v>
      </c>
      <c r="AF175" s="1" t="str">
        <f t="shared" si="49"/>
        <v>1</v>
      </c>
      <c r="AH175" s="6">
        <f t="shared" si="50"/>
        <v>72</v>
      </c>
    </row>
    <row r="176" spans="1:34">
      <c r="A176" s="3" t="s">
        <v>7786</v>
      </c>
      <c r="B176" s="1" t="s">
        <v>1464</v>
      </c>
      <c r="C176" s="6" t="s">
        <v>9045</v>
      </c>
      <c r="D176" s="9" t="s">
        <v>7787</v>
      </c>
      <c r="E176" s="9" t="s">
        <v>2327</v>
      </c>
      <c r="F176" s="9" t="s">
        <v>748</v>
      </c>
      <c r="G176" s="9" t="s">
        <v>2754</v>
      </c>
      <c r="H176" s="9" t="s">
        <v>7788</v>
      </c>
      <c r="J176" s="6" t="str">
        <f t="shared" si="34"/>
        <v>001011</v>
      </c>
      <c r="K176" s="1">
        <f t="shared" si="35"/>
        <v>0</v>
      </c>
      <c r="L176" s="6" t="str">
        <f t="shared" si="36"/>
        <v>00000</v>
      </c>
      <c r="M176" s="1">
        <f t="shared" si="37"/>
        <v>13</v>
      </c>
      <c r="N176" s="6" t="str">
        <f t="shared" si="38"/>
        <v>00</v>
      </c>
      <c r="O176" s="1">
        <f t="shared" si="39"/>
        <v>24</v>
      </c>
      <c r="P176" s="1">
        <f>IF(HEX2DEC(LEFT(E176,4))&gt;=32768,HEX2DEC(LEFT(E176,4))-65536,HEX2DEC(LEFT(E176,4)))/Codes!$N$2</f>
        <v>16</v>
      </c>
      <c r="Q176" s="1">
        <f>IF(HEX2DEC(RIGHT(E176,4))&gt;=32768,HEX2DEC(RIGHT(E176,4))-65536,HEX2DEC(RIGHT(E176,4)))/Codes!$N$2</f>
        <v>0</v>
      </c>
      <c r="R176" s="1">
        <f>IF(HEX2DEC(LEFT(F176,4))&gt;=32768,HEX2DEC(LEFT(F176,4))-65536,HEX2DEC(LEFT(F176,4)))/Codes!$N$2</f>
        <v>12.8</v>
      </c>
      <c r="S176" s="1">
        <f>IF(HEX2DEC(RIGHT(F176,4))&gt;=32768,HEX2DEC(RIGHT(F176,4))-65536,HEX2DEC(RIGHT(F176,4)))/Codes!$N$2</f>
        <v>0</v>
      </c>
      <c r="T176" s="18">
        <f t="shared" si="40"/>
        <v>10</v>
      </c>
      <c r="U176" s="1">
        <f t="shared" si="41"/>
        <v>30</v>
      </c>
      <c r="V176" s="1">
        <f t="shared" si="42"/>
        <v>0</v>
      </c>
      <c r="W176" s="1" t="str">
        <f t="shared" si="43"/>
        <v>100</v>
      </c>
      <c r="X176" s="1">
        <f t="shared" si="44"/>
        <v>0</v>
      </c>
      <c r="Y176" s="1">
        <f t="shared" si="45"/>
        <v>80</v>
      </c>
      <c r="Z176" s="1" t="str">
        <f>VLOOKUP(BIN2DEC(MID(HEX2BIN(MID(H176,3,2),8),2,5)),Codes!$E$1:$F$18,2)</f>
        <v>Bury</v>
      </c>
      <c r="AA176" s="6" t="str">
        <f t="shared" si="46"/>
        <v>0</v>
      </c>
      <c r="AB176" s="1">
        <f t="shared" si="47"/>
        <v>25</v>
      </c>
      <c r="AC176" s="1" t="str">
        <f>VLOOKUP(BIN2DEC(RIGHT(HEX2BIN(MID(H176,6,1),4),1)&amp;LEFT(HEX2BIN(MID(H176,7,1),4),1)),Codes!$K$1:$L$5,2)</f>
        <v>L</v>
      </c>
      <c r="AD176" s="1" t="str">
        <f>VLOOKUP(BIN2DEC(RIGHT(HEX2BIN(MID(H176,7,1),4),3)&amp;LEFT(HEX2BIN(MID(H176,8,1),4),2)),Codes!$H$2:$I$33,2)</f>
        <v>Kick</v>
      </c>
      <c r="AE176" s="1" t="str">
        <f t="shared" si="48"/>
        <v>1</v>
      </c>
      <c r="AF176" s="1" t="str">
        <f t="shared" si="49"/>
        <v>1</v>
      </c>
      <c r="AH176" s="6">
        <f t="shared" si="50"/>
        <v>66</v>
      </c>
    </row>
    <row r="177" spans="1:34">
      <c r="A177" s="3" t="s">
        <v>7789</v>
      </c>
      <c r="B177" s="1" t="s">
        <v>1464</v>
      </c>
      <c r="C177" s="6" t="s">
        <v>9523</v>
      </c>
      <c r="D177" s="9" t="s">
        <v>7373</v>
      </c>
      <c r="E177" s="9" t="s">
        <v>2692</v>
      </c>
      <c r="F177" s="9" t="s">
        <v>91</v>
      </c>
      <c r="G177" s="9" t="s">
        <v>7790</v>
      </c>
      <c r="H177" s="9" t="s">
        <v>7791</v>
      </c>
      <c r="J177" s="6" t="str">
        <f t="shared" si="34"/>
        <v>001011</v>
      </c>
      <c r="K177" s="1">
        <f t="shared" si="35"/>
        <v>0</v>
      </c>
      <c r="L177" s="6" t="str">
        <f t="shared" si="36"/>
        <v>00000</v>
      </c>
      <c r="M177" s="1">
        <f t="shared" si="37"/>
        <v>10</v>
      </c>
      <c r="N177" s="6" t="str">
        <f t="shared" si="38"/>
        <v>00</v>
      </c>
      <c r="O177" s="1">
        <f t="shared" si="39"/>
        <v>6</v>
      </c>
      <c r="P177" s="1">
        <f>IF(HEX2DEC(LEFT(E177,4))&gt;=32768,HEX2DEC(LEFT(E177,4))-65536,HEX2DEC(LEFT(E177,4)))/Codes!$N$2</f>
        <v>14.4</v>
      </c>
      <c r="Q177" s="1">
        <f>IF(HEX2DEC(RIGHT(E177,4))&gt;=32768,HEX2DEC(RIGHT(E177,4))-65536,HEX2DEC(RIGHT(E177,4)))/Codes!$N$2</f>
        <v>4</v>
      </c>
      <c r="R177" s="1">
        <f>IF(HEX2DEC(LEFT(F177,4))&gt;=32768,HEX2DEC(LEFT(F177,4))-65536,HEX2DEC(LEFT(F177,4)))/Codes!$N$2</f>
        <v>0</v>
      </c>
      <c r="S177" s="1">
        <f>IF(HEX2DEC(RIGHT(F177,4))&gt;=32768,HEX2DEC(RIGHT(F177,4))-65536,HEX2DEC(RIGHT(F177,4)))/Codes!$N$2</f>
        <v>0</v>
      </c>
      <c r="T177" s="18">
        <f t="shared" si="40"/>
        <v>70</v>
      </c>
      <c r="U177" s="1">
        <f t="shared" si="41"/>
        <v>100</v>
      </c>
      <c r="V177" s="1">
        <f t="shared" si="42"/>
        <v>40</v>
      </c>
      <c r="W177" s="1" t="str">
        <f t="shared" si="43"/>
        <v>100</v>
      </c>
      <c r="X177" s="1">
        <f t="shared" si="44"/>
        <v>2</v>
      </c>
      <c r="Y177" s="1">
        <f t="shared" si="45"/>
        <v>0</v>
      </c>
      <c r="Z177" s="1" t="str">
        <f>VLOOKUP(BIN2DEC(MID(HEX2BIN(MID(H177,3,2),8),2,5)),Codes!$E$1:$F$18,2)</f>
        <v>Darkness</v>
      </c>
      <c r="AA177" s="6" t="str">
        <f t="shared" si="46"/>
        <v>0</v>
      </c>
      <c r="AB177" s="1">
        <f t="shared" si="47"/>
        <v>26</v>
      </c>
      <c r="AC177" s="1" t="str">
        <f>VLOOKUP(BIN2DEC(RIGHT(HEX2BIN(MID(H177,6,1),4),1)&amp;LEFT(HEX2BIN(MID(H177,7,1),4),1)),Codes!$K$1:$L$5,2)</f>
        <v>L</v>
      </c>
      <c r="AD177" s="1" t="str">
        <f>VLOOKUP(BIN2DEC(RIGHT(HEX2BIN(MID(H177,7,1),4),3)&amp;LEFT(HEX2BIN(MID(H177,8,1),4),2)),Codes!$H$2:$I$33,2)</f>
        <v>Burn</v>
      </c>
      <c r="AE177" s="1" t="str">
        <f t="shared" si="48"/>
        <v>1</v>
      </c>
      <c r="AF177" s="1" t="str">
        <f t="shared" si="49"/>
        <v>1</v>
      </c>
      <c r="AH177" s="6">
        <f t="shared" si="50"/>
        <v>72</v>
      </c>
    </row>
    <row r="178" spans="1:34">
      <c r="A178" s="3" t="s">
        <v>7792</v>
      </c>
      <c r="B178" s="1" t="s">
        <v>1464</v>
      </c>
      <c r="C178" s="6" t="s">
        <v>9523</v>
      </c>
      <c r="D178" s="9" t="s">
        <v>2868</v>
      </c>
      <c r="E178" s="9" t="s">
        <v>2052</v>
      </c>
      <c r="F178" s="9" t="s">
        <v>2053</v>
      </c>
      <c r="G178" s="9" t="s">
        <v>7790</v>
      </c>
      <c r="H178" s="9" t="s">
        <v>7793</v>
      </c>
      <c r="J178" s="6" t="str">
        <f t="shared" si="34"/>
        <v>001011</v>
      </c>
      <c r="K178" s="1">
        <f t="shared" si="35"/>
        <v>1</v>
      </c>
      <c r="L178" s="6" t="str">
        <f t="shared" si="36"/>
        <v>00000</v>
      </c>
      <c r="M178" s="1">
        <f t="shared" si="37"/>
        <v>6</v>
      </c>
      <c r="N178" s="6" t="str">
        <f t="shared" si="38"/>
        <v>00</v>
      </c>
      <c r="O178" s="1">
        <f t="shared" si="39"/>
        <v>6</v>
      </c>
      <c r="P178" s="1">
        <f>IF(HEX2DEC(LEFT(E178,4))&gt;=32768,HEX2DEC(LEFT(E178,4))-65536,HEX2DEC(LEFT(E178,4)))/Codes!$N$2</f>
        <v>14.4</v>
      </c>
      <c r="Q178" s="1">
        <f>IF(HEX2DEC(RIGHT(E178,4))&gt;=32768,HEX2DEC(RIGHT(E178,4))-65536,HEX2DEC(RIGHT(E178,4)))/Codes!$N$2</f>
        <v>0</v>
      </c>
      <c r="R178" s="1">
        <f>IF(HEX2DEC(LEFT(F178,4))&gt;=32768,HEX2DEC(LEFT(F178,4))-65536,HEX2DEC(LEFT(F178,4)))/Codes!$N$2</f>
        <v>-14.4</v>
      </c>
      <c r="S178" s="1">
        <f>IF(HEX2DEC(RIGHT(F178,4))&gt;=32768,HEX2DEC(RIGHT(F178,4))-65536,HEX2DEC(RIGHT(F178,4)))/Codes!$N$2</f>
        <v>0</v>
      </c>
      <c r="T178" s="18">
        <f t="shared" si="40"/>
        <v>70</v>
      </c>
      <c r="U178" s="1">
        <f t="shared" si="41"/>
        <v>100</v>
      </c>
      <c r="V178" s="1">
        <f t="shared" si="42"/>
        <v>40</v>
      </c>
      <c r="W178" s="1" t="str">
        <f t="shared" si="43"/>
        <v>100</v>
      </c>
      <c r="X178" s="1">
        <f t="shared" si="44"/>
        <v>2</v>
      </c>
      <c r="Y178" s="1">
        <f t="shared" si="45"/>
        <v>0</v>
      </c>
      <c r="Z178" s="1" t="str">
        <f>VLOOKUP(BIN2DEC(MID(HEX2BIN(MID(H178,3,2),8),2,5)),Codes!$E$1:$F$18,2)</f>
        <v>Darkness</v>
      </c>
      <c r="AA178" s="6" t="str">
        <f t="shared" si="46"/>
        <v>0</v>
      </c>
      <c r="AB178" s="1">
        <f t="shared" si="47"/>
        <v>1</v>
      </c>
      <c r="AC178" s="1" t="str">
        <f>VLOOKUP(BIN2DEC(RIGHT(HEX2BIN(MID(H178,6,1),4),1)&amp;LEFT(HEX2BIN(MID(H178,7,1),4),1)),Codes!$K$1:$L$5,2)</f>
        <v>L</v>
      </c>
      <c r="AD178" s="1" t="str">
        <f>VLOOKUP(BIN2DEC(RIGHT(HEX2BIN(MID(H178,7,1),4),3)&amp;LEFT(HEX2BIN(MID(H178,8,1),4),2)),Codes!$H$2:$I$33,2)</f>
        <v>Burn</v>
      </c>
      <c r="AE178" s="1" t="str">
        <f t="shared" si="48"/>
        <v>1</v>
      </c>
      <c r="AF178" s="1" t="str">
        <f t="shared" si="49"/>
        <v>1</v>
      </c>
      <c r="AH178" s="6">
        <f t="shared" si="50"/>
        <v>72</v>
      </c>
    </row>
    <row r="179" spans="1:34">
      <c r="A179" s="3" t="s">
        <v>7794</v>
      </c>
      <c r="B179" s="1" t="s">
        <v>1464</v>
      </c>
      <c r="C179" s="6" t="s">
        <v>9524</v>
      </c>
      <c r="D179" s="9" t="s">
        <v>7373</v>
      </c>
      <c r="E179" s="9" t="s">
        <v>2692</v>
      </c>
      <c r="F179" s="9" t="s">
        <v>91</v>
      </c>
      <c r="G179" s="9" t="s">
        <v>7790</v>
      </c>
      <c r="H179" s="9" t="s">
        <v>7795</v>
      </c>
      <c r="J179" s="6" t="str">
        <f t="shared" si="34"/>
        <v>001011</v>
      </c>
      <c r="K179" s="1">
        <f t="shared" si="35"/>
        <v>0</v>
      </c>
      <c r="L179" s="6" t="str">
        <f t="shared" si="36"/>
        <v>00000</v>
      </c>
      <c r="M179" s="1">
        <f t="shared" si="37"/>
        <v>10</v>
      </c>
      <c r="N179" s="6" t="str">
        <f t="shared" si="38"/>
        <v>00</v>
      </c>
      <c r="O179" s="1">
        <f t="shared" si="39"/>
        <v>6</v>
      </c>
      <c r="P179" s="1">
        <f>IF(HEX2DEC(LEFT(E179,4))&gt;=32768,HEX2DEC(LEFT(E179,4))-65536,HEX2DEC(LEFT(E179,4)))/Codes!$N$2</f>
        <v>14.4</v>
      </c>
      <c r="Q179" s="1">
        <f>IF(HEX2DEC(RIGHT(E179,4))&gt;=32768,HEX2DEC(RIGHT(E179,4))-65536,HEX2DEC(RIGHT(E179,4)))/Codes!$N$2</f>
        <v>4</v>
      </c>
      <c r="R179" s="1">
        <f>IF(HEX2DEC(LEFT(F179,4))&gt;=32768,HEX2DEC(LEFT(F179,4))-65536,HEX2DEC(LEFT(F179,4)))/Codes!$N$2</f>
        <v>0</v>
      </c>
      <c r="S179" s="1">
        <f>IF(HEX2DEC(RIGHT(F179,4))&gt;=32768,HEX2DEC(RIGHT(F179,4))-65536,HEX2DEC(RIGHT(F179,4)))/Codes!$N$2</f>
        <v>0</v>
      </c>
      <c r="T179" s="18">
        <f t="shared" si="40"/>
        <v>70</v>
      </c>
      <c r="U179" s="1">
        <f t="shared" si="41"/>
        <v>100</v>
      </c>
      <c r="V179" s="1">
        <f t="shared" si="42"/>
        <v>40</v>
      </c>
      <c r="W179" s="1" t="str">
        <f t="shared" si="43"/>
        <v>100</v>
      </c>
      <c r="X179" s="1">
        <f t="shared" si="44"/>
        <v>2</v>
      </c>
      <c r="Y179" s="1">
        <f t="shared" si="45"/>
        <v>0</v>
      </c>
      <c r="Z179" s="1" t="str">
        <f>VLOOKUP(BIN2DEC(MID(HEX2BIN(MID(H179,3,2),8),2,5)),Codes!$E$1:$F$18,2)</f>
        <v>Electric</v>
      </c>
      <c r="AA179" s="6" t="str">
        <f t="shared" si="46"/>
        <v>0</v>
      </c>
      <c r="AB179" s="1">
        <f t="shared" si="47"/>
        <v>26</v>
      </c>
      <c r="AC179" s="1" t="str">
        <f>VLOOKUP(BIN2DEC(RIGHT(HEX2BIN(MID(H179,6,1),4),1)&amp;LEFT(HEX2BIN(MID(H179,7,1),4),1)),Codes!$K$1:$L$5,2)</f>
        <v>L</v>
      </c>
      <c r="AD179" s="1" t="str">
        <f>VLOOKUP(BIN2DEC(RIGHT(HEX2BIN(MID(H179,7,1),4),3)&amp;LEFT(HEX2BIN(MID(H179,8,1),4),2)),Codes!$H$2:$I$33,2)</f>
        <v>Shock</v>
      </c>
      <c r="AE179" s="1" t="str">
        <f t="shared" si="48"/>
        <v>1</v>
      </c>
      <c r="AF179" s="1" t="str">
        <f t="shared" si="49"/>
        <v>1</v>
      </c>
      <c r="AH179" s="6">
        <f t="shared" si="50"/>
        <v>71</v>
      </c>
    </row>
    <row r="180" spans="1:34">
      <c r="A180" s="3" t="s">
        <v>7796</v>
      </c>
      <c r="B180" s="1" t="s">
        <v>1464</v>
      </c>
      <c r="C180" s="6" t="s">
        <v>9524</v>
      </c>
      <c r="D180" s="9" t="s">
        <v>2868</v>
      </c>
      <c r="E180" s="9" t="s">
        <v>2052</v>
      </c>
      <c r="F180" s="9" t="s">
        <v>2053</v>
      </c>
      <c r="G180" s="9" t="s">
        <v>7790</v>
      </c>
      <c r="H180" s="9" t="s">
        <v>7797</v>
      </c>
      <c r="J180" s="6" t="str">
        <f t="shared" si="34"/>
        <v>001011</v>
      </c>
      <c r="K180" s="1">
        <f t="shared" si="35"/>
        <v>1</v>
      </c>
      <c r="L180" s="6" t="str">
        <f t="shared" si="36"/>
        <v>00000</v>
      </c>
      <c r="M180" s="1">
        <f t="shared" si="37"/>
        <v>6</v>
      </c>
      <c r="N180" s="6" t="str">
        <f t="shared" si="38"/>
        <v>00</v>
      </c>
      <c r="O180" s="1">
        <f t="shared" si="39"/>
        <v>6</v>
      </c>
      <c r="P180" s="1">
        <f>IF(HEX2DEC(LEFT(E180,4))&gt;=32768,HEX2DEC(LEFT(E180,4))-65536,HEX2DEC(LEFT(E180,4)))/Codes!$N$2</f>
        <v>14.4</v>
      </c>
      <c r="Q180" s="1">
        <f>IF(HEX2DEC(RIGHT(E180,4))&gt;=32768,HEX2DEC(RIGHT(E180,4))-65536,HEX2DEC(RIGHT(E180,4)))/Codes!$N$2</f>
        <v>0</v>
      </c>
      <c r="R180" s="1">
        <f>IF(HEX2DEC(LEFT(F180,4))&gt;=32768,HEX2DEC(LEFT(F180,4))-65536,HEX2DEC(LEFT(F180,4)))/Codes!$N$2</f>
        <v>-14.4</v>
      </c>
      <c r="S180" s="1">
        <f>IF(HEX2DEC(RIGHT(F180,4))&gt;=32768,HEX2DEC(RIGHT(F180,4))-65536,HEX2DEC(RIGHT(F180,4)))/Codes!$N$2</f>
        <v>0</v>
      </c>
      <c r="T180" s="18">
        <f t="shared" si="40"/>
        <v>70</v>
      </c>
      <c r="U180" s="1">
        <f t="shared" si="41"/>
        <v>100</v>
      </c>
      <c r="V180" s="1">
        <f t="shared" si="42"/>
        <v>40</v>
      </c>
      <c r="W180" s="1" t="str">
        <f t="shared" si="43"/>
        <v>100</v>
      </c>
      <c r="X180" s="1">
        <f t="shared" si="44"/>
        <v>2</v>
      </c>
      <c r="Y180" s="1">
        <f t="shared" si="45"/>
        <v>0</v>
      </c>
      <c r="Z180" s="1" t="str">
        <f>VLOOKUP(BIN2DEC(MID(HEX2BIN(MID(H180,3,2),8),2,5)),Codes!$E$1:$F$18,2)</f>
        <v>Electric</v>
      </c>
      <c r="AA180" s="6" t="str">
        <f t="shared" si="46"/>
        <v>0</v>
      </c>
      <c r="AB180" s="1">
        <f t="shared" si="47"/>
        <v>1</v>
      </c>
      <c r="AC180" s="1" t="str">
        <f>VLOOKUP(BIN2DEC(RIGHT(HEX2BIN(MID(H180,6,1),4),1)&amp;LEFT(HEX2BIN(MID(H180,7,1),4),1)),Codes!$K$1:$L$5,2)</f>
        <v>L</v>
      </c>
      <c r="AD180" s="1" t="str">
        <f>VLOOKUP(BIN2DEC(RIGHT(HEX2BIN(MID(H180,7,1),4),3)&amp;LEFT(HEX2BIN(MID(H180,8,1),4),2)),Codes!$H$2:$I$33,2)</f>
        <v>Shock</v>
      </c>
      <c r="AE180" s="1" t="str">
        <f t="shared" si="48"/>
        <v>1</v>
      </c>
      <c r="AF180" s="1" t="str">
        <f t="shared" si="49"/>
        <v>1</v>
      </c>
      <c r="AH180" s="6">
        <f t="shared" si="50"/>
        <v>71</v>
      </c>
    </row>
    <row r="181" spans="1:34">
      <c r="A181" s="3" t="s">
        <v>7801</v>
      </c>
      <c r="B181" s="1" t="s">
        <v>1464</v>
      </c>
      <c r="C181" s="6" t="s">
        <v>9525</v>
      </c>
      <c r="D181" s="9" t="s">
        <v>2714</v>
      </c>
      <c r="E181" s="9" t="s">
        <v>2692</v>
      </c>
      <c r="F181" s="9" t="s">
        <v>2693</v>
      </c>
      <c r="G181" s="9" t="s">
        <v>7802</v>
      </c>
      <c r="H181" s="9" t="s">
        <v>7803</v>
      </c>
      <c r="J181" s="6" t="str">
        <f t="shared" si="34"/>
        <v>001011</v>
      </c>
      <c r="K181" s="1">
        <f t="shared" si="35"/>
        <v>0</v>
      </c>
      <c r="L181" s="6" t="str">
        <f t="shared" si="36"/>
        <v>00000</v>
      </c>
      <c r="M181" s="1">
        <f t="shared" si="37"/>
        <v>10</v>
      </c>
      <c r="N181" s="6" t="str">
        <f t="shared" si="38"/>
        <v>00</v>
      </c>
      <c r="O181" s="1">
        <f t="shared" si="39"/>
        <v>20</v>
      </c>
      <c r="P181" s="1">
        <f>IF(HEX2DEC(LEFT(E181,4))&gt;=32768,HEX2DEC(LEFT(E181,4))-65536,HEX2DEC(LEFT(E181,4)))/Codes!$N$2</f>
        <v>14.4</v>
      </c>
      <c r="Q181" s="1">
        <f>IF(HEX2DEC(RIGHT(E181,4))&gt;=32768,HEX2DEC(RIGHT(E181,4))-65536,HEX2DEC(RIGHT(E181,4)))/Codes!$N$2</f>
        <v>4</v>
      </c>
      <c r="R181" s="1">
        <f>IF(HEX2DEC(LEFT(F181,4))&gt;=32768,HEX2DEC(LEFT(F181,4))-65536,HEX2DEC(LEFT(F181,4)))/Codes!$N$2</f>
        <v>0</v>
      </c>
      <c r="S181" s="1">
        <f>IF(HEX2DEC(RIGHT(F181,4))&gt;=32768,HEX2DEC(RIGHT(F181,4))-65536,HEX2DEC(RIGHT(F181,4)))/Codes!$N$2</f>
        <v>-6.4</v>
      </c>
      <c r="T181" s="18">
        <f t="shared" si="40"/>
        <v>80</v>
      </c>
      <c r="U181" s="1">
        <f t="shared" si="41"/>
        <v>80</v>
      </c>
      <c r="V181" s="1">
        <f t="shared" si="42"/>
        <v>0</v>
      </c>
      <c r="W181" s="1" t="str">
        <f t="shared" si="43"/>
        <v>100</v>
      </c>
      <c r="X181" s="1">
        <f t="shared" si="44"/>
        <v>2</v>
      </c>
      <c r="Y181" s="1">
        <f t="shared" si="45"/>
        <v>60</v>
      </c>
      <c r="Z181" s="1" t="str">
        <f>VLOOKUP(BIN2DEC(MID(HEX2BIN(MID(H181,3,2),8),2,5)),Codes!$E$1:$F$18,2)</f>
        <v>Freezing</v>
      </c>
      <c r="AA181" s="6" t="str">
        <f t="shared" si="46"/>
        <v>0</v>
      </c>
      <c r="AB181" s="1">
        <f t="shared" si="47"/>
        <v>40</v>
      </c>
      <c r="AC181" s="1" t="str">
        <f>VLOOKUP(BIN2DEC(RIGHT(HEX2BIN(MID(H181,6,1),4),1)&amp;LEFT(HEX2BIN(MID(H181,7,1),4),1)),Codes!$K$1:$L$5,2)</f>
        <v>L</v>
      </c>
      <c r="AD181" s="1" t="str">
        <f>VLOOKUP(BIN2DEC(RIGHT(HEX2BIN(MID(H181,7,1),4),3)&amp;LEFT(HEX2BIN(MID(H181,8,1),4),2)),Codes!$H$2:$I$33,2)</f>
        <v>Ice</v>
      </c>
      <c r="AE181" s="1" t="str">
        <f t="shared" si="48"/>
        <v>1</v>
      </c>
      <c r="AF181" s="1" t="str">
        <f t="shared" si="49"/>
        <v>1</v>
      </c>
      <c r="AH181" s="6">
        <f t="shared" si="50"/>
        <v>77</v>
      </c>
    </row>
    <row r="182" spans="1:34">
      <c r="A182" s="3" t="s">
        <v>7804</v>
      </c>
      <c r="B182" s="1" t="s">
        <v>1464</v>
      </c>
      <c r="C182" s="6" t="s">
        <v>9525</v>
      </c>
      <c r="D182" s="9" t="s">
        <v>2769</v>
      </c>
      <c r="E182" s="9" t="s">
        <v>2052</v>
      </c>
      <c r="F182" s="9" t="s">
        <v>2053</v>
      </c>
      <c r="G182" s="9" t="s">
        <v>7802</v>
      </c>
      <c r="H182" s="9" t="s">
        <v>7805</v>
      </c>
      <c r="J182" s="6" t="str">
        <f t="shared" si="34"/>
        <v>001011</v>
      </c>
      <c r="K182" s="1">
        <f t="shared" si="35"/>
        <v>1</v>
      </c>
      <c r="L182" s="6" t="str">
        <f t="shared" si="36"/>
        <v>00000</v>
      </c>
      <c r="M182" s="1">
        <f t="shared" si="37"/>
        <v>6</v>
      </c>
      <c r="N182" s="6" t="str">
        <f t="shared" si="38"/>
        <v>00</v>
      </c>
      <c r="O182" s="1">
        <f t="shared" si="39"/>
        <v>20</v>
      </c>
      <c r="P182" s="1">
        <f>IF(HEX2DEC(LEFT(E182,4))&gt;=32768,HEX2DEC(LEFT(E182,4))-65536,HEX2DEC(LEFT(E182,4)))/Codes!$N$2</f>
        <v>14.4</v>
      </c>
      <c r="Q182" s="1">
        <f>IF(HEX2DEC(RIGHT(E182,4))&gt;=32768,HEX2DEC(RIGHT(E182,4))-65536,HEX2DEC(RIGHT(E182,4)))/Codes!$N$2</f>
        <v>0</v>
      </c>
      <c r="R182" s="1">
        <f>IF(HEX2DEC(LEFT(F182,4))&gt;=32768,HEX2DEC(LEFT(F182,4))-65536,HEX2DEC(LEFT(F182,4)))/Codes!$N$2</f>
        <v>-14.4</v>
      </c>
      <c r="S182" s="1">
        <f>IF(HEX2DEC(RIGHT(F182,4))&gt;=32768,HEX2DEC(RIGHT(F182,4))-65536,HEX2DEC(RIGHT(F182,4)))/Codes!$N$2</f>
        <v>0</v>
      </c>
      <c r="T182" s="18">
        <f t="shared" si="40"/>
        <v>80</v>
      </c>
      <c r="U182" s="1">
        <f t="shared" si="41"/>
        <v>80</v>
      </c>
      <c r="V182" s="1">
        <f t="shared" si="42"/>
        <v>0</v>
      </c>
      <c r="W182" s="1" t="str">
        <f t="shared" si="43"/>
        <v>100</v>
      </c>
      <c r="X182" s="1">
        <f t="shared" si="44"/>
        <v>2</v>
      </c>
      <c r="Y182" s="1">
        <f t="shared" si="45"/>
        <v>0</v>
      </c>
      <c r="Z182" s="1" t="str">
        <f>VLOOKUP(BIN2DEC(MID(HEX2BIN(MID(H182,3,2),8),2,5)),Codes!$E$1:$F$18,2)</f>
        <v>Freezing</v>
      </c>
      <c r="AA182" s="6" t="str">
        <f t="shared" si="46"/>
        <v>0</v>
      </c>
      <c r="AB182" s="1">
        <f t="shared" si="47"/>
        <v>1</v>
      </c>
      <c r="AC182" s="1" t="str">
        <f>VLOOKUP(BIN2DEC(RIGHT(HEX2BIN(MID(H182,6,1),4),1)&amp;LEFT(HEX2BIN(MID(H182,7,1),4),1)),Codes!$K$1:$L$5,2)</f>
        <v>L</v>
      </c>
      <c r="AD182" s="1" t="str">
        <f>VLOOKUP(BIN2DEC(RIGHT(HEX2BIN(MID(H182,7,1),4),3)&amp;LEFT(HEX2BIN(MID(H182,8,1),4),2)),Codes!$H$2:$I$33,2)</f>
        <v>Ice</v>
      </c>
      <c r="AE182" s="1" t="str">
        <f t="shared" si="48"/>
        <v>1</v>
      </c>
      <c r="AF182" s="1" t="str">
        <f t="shared" si="49"/>
        <v>1</v>
      </c>
      <c r="AH182" s="6">
        <f t="shared" si="50"/>
        <v>77</v>
      </c>
    </row>
    <row r="183" spans="1:34">
      <c r="A183" s="3" t="s">
        <v>7806</v>
      </c>
      <c r="B183" s="1" t="s">
        <v>1464</v>
      </c>
      <c r="C183" s="6" t="s">
        <v>9512</v>
      </c>
      <c r="D183" s="9" t="s">
        <v>7807</v>
      </c>
      <c r="E183" s="9" t="s">
        <v>2052</v>
      </c>
      <c r="F183" s="9" t="s">
        <v>2723</v>
      </c>
      <c r="G183" s="9" t="s">
        <v>2724</v>
      </c>
      <c r="H183" s="9" t="s">
        <v>7808</v>
      </c>
      <c r="J183" s="6" t="str">
        <f t="shared" si="34"/>
        <v>001011</v>
      </c>
      <c r="K183" s="1">
        <f t="shared" si="35"/>
        <v>2</v>
      </c>
      <c r="L183" s="6" t="str">
        <f t="shared" si="36"/>
        <v>00000</v>
      </c>
      <c r="M183" s="1">
        <f t="shared" si="37"/>
        <v>6</v>
      </c>
      <c r="N183" s="6" t="str">
        <f t="shared" si="38"/>
        <v>00</v>
      </c>
      <c r="O183" s="1">
        <f t="shared" si="39"/>
        <v>6</v>
      </c>
      <c r="P183" s="1">
        <f>IF(HEX2DEC(LEFT(E183,4))&gt;=32768,HEX2DEC(LEFT(E183,4))-65536,HEX2DEC(LEFT(E183,4)))/Codes!$N$2</f>
        <v>14.4</v>
      </c>
      <c r="Q183" s="1">
        <f>IF(HEX2DEC(RIGHT(E183,4))&gt;=32768,HEX2DEC(RIGHT(E183,4))-65536,HEX2DEC(RIGHT(E183,4)))/Codes!$N$2</f>
        <v>0</v>
      </c>
      <c r="R183" s="1">
        <f>IF(HEX2DEC(LEFT(F183,4))&gt;=32768,HEX2DEC(LEFT(F183,4))-65536,HEX2DEC(LEFT(F183,4)))/Codes!$N$2</f>
        <v>-24</v>
      </c>
      <c r="S183" s="1">
        <f>IF(HEX2DEC(RIGHT(F183,4))&gt;=32768,HEX2DEC(RIGHT(F183,4))-65536,HEX2DEC(RIGHT(F183,4)))/Codes!$N$2</f>
        <v>0</v>
      </c>
      <c r="T183" s="18">
        <f t="shared" si="40"/>
        <v>110</v>
      </c>
      <c r="U183" s="1">
        <f t="shared" si="41"/>
        <v>100</v>
      </c>
      <c r="V183" s="1">
        <f t="shared" si="42"/>
        <v>236</v>
      </c>
      <c r="W183" s="1" t="str">
        <f t="shared" si="43"/>
        <v>100</v>
      </c>
      <c r="X183" s="1">
        <f t="shared" si="44"/>
        <v>0</v>
      </c>
      <c r="Y183" s="1">
        <f t="shared" si="45"/>
        <v>0</v>
      </c>
      <c r="Z183" s="1" t="str">
        <f>VLOOKUP(BIN2DEC(MID(HEX2BIN(MID(H183,3,2),8),2,5)),Codes!$E$1:$F$18,2)</f>
        <v>Electric</v>
      </c>
      <c r="AA183" s="6" t="str">
        <f t="shared" si="46"/>
        <v>0</v>
      </c>
      <c r="AB183" s="1">
        <f t="shared" si="47"/>
        <v>1</v>
      </c>
      <c r="AC183" s="1" t="str">
        <f>VLOOKUP(BIN2DEC(RIGHT(HEX2BIN(MID(H183,6,1),4),1)&amp;LEFT(HEX2BIN(MID(H183,7,1),4),1)),Codes!$K$1:$L$5,2)</f>
        <v>L</v>
      </c>
      <c r="AD183" s="1" t="str">
        <f>VLOOKUP(BIN2DEC(RIGHT(HEX2BIN(MID(H183,7,1),4),3)&amp;LEFT(HEX2BIN(MID(H183,8,1),4),2)),Codes!$H$2:$I$33,2)</f>
        <v>Kick</v>
      </c>
      <c r="AE183" s="1" t="str">
        <f t="shared" si="48"/>
        <v>1</v>
      </c>
      <c r="AF183" s="1" t="str">
        <f t="shared" si="49"/>
        <v>1</v>
      </c>
      <c r="AH183" s="6">
        <f t="shared" si="50"/>
        <v>66</v>
      </c>
    </row>
    <row r="184" spans="1:34">
      <c r="A184" s="3" t="s">
        <v>7809</v>
      </c>
      <c r="B184" s="1" t="s">
        <v>1464</v>
      </c>
      <c r="C184" s="6" t="s">
        <v>9512</v>
      </c>
      <c r="D184" s="9" t="s">
        <v>1827</v>
      </c>
      <c r="E184" s="9" t="s">
        <v>2052</v>
      </c>
      <c r="F184" s="9" t="s">
        <v>91</v>
      </c>
      <c r="G184" s="9" t="s">
        <v>2724</v>
      </c>
      <c r="H184" s="9" t="s">
        <v>7808</v>
      </c>
      <c r="J184" s="6" t="str">
        <f t="shared" si="34"/>
        <v>001011</v>
      </c>
      <c r="K184" s="1">
        <f t="shared" si="35"/>
        <v>3</v>
      </c>
      <c r="L184" s="6" t="str">
        <f t="shared" si="36"/>
        <v>00000</v>
      </c>
      <c r="M184" s="1">
        <f t="shared" si="37"/>
        <v>6</v>
      </c>
      <c r="N184" s="6" t="str">
        <f t="shared" si="38"/>
        <v>00</v>
      </c>
      <c r="O184" s="1">
        <f t="shared" si="39"/>
        <v>6</v>
      </c>
      <c r="P184" s="1">
        <f>IF(HEX2DEC(LEFT(E184,4))&gt;=32768,HEX2DEC(LEFT(E184,4))-65536,HEX2DEC(LEFT(E184,4)))/Codes!$N$2</f>
        <v>14.4</v>
      </c>
      <c r="Q184" s="1">
        <f>IF(HEX2DEC(RIGHT(E184,4))&gt;=32768,HEX2DEC(RIGHT(E184,4))-65536,HEX2DEC(RIGHT(E184,4)))/Codes!$N$2</f>
        <v>0</v>
      </c>
      <c r="R184" s="1">
        <f>IF(HEX2DEC(LEFT(F184,4))&gt;=32768,HEX2DEC(LEFT(F184,4))-65536,HEX2DEC(LEFT(F184,4)))/Codes!$N$2</f>
        <v>0</v>
      </c>
      <c r="S184" s="1">
        <f>IF(HEX2DEC(RIGHT(F184,4))&gt;=32768,HEX2DEC(RIGHT(F184,4))-65536,HEX2DEC(RIGHT(F184,4)))/Codes!$N$2</f>
        <v>0</v>
      </c>
      <c r="T184" s="18">
        <f t="shared" si="40"/>
        <v>110</v>
      </c>
      <c r="U184" s="1">
        <f t="shared" si="41"/>
        <v>100</v>
      </c>
      <c r="V184" s="1">
        <f t="shared" si="42"/>
        <v>236</v>
      </c>
      <c r="W184" s="1" t="str">
        <f t="shared" si="43"/>
        <v>100</v>
      </c>
      <c r="X184" s="1">
        <f t="shared" si="44"/>
        <v>0</v>
      </c>
      <c r="Y184" s="1">
        <f t="shared" si="45"/>
        <v>0</v>
      </c>
      <c r="Z184" s="1" t="str">
        <f>VLOOKUP(BIN2DEC(MID(HEX2BIN(MID(H184,3,2),8),2,5)),Codes!$E$1:$F$18,2)</f>
        <v>Electric</v>
      </c>
      <c r="AA184" s="6" t="str">
        <f t="shared" si="46"/>
        <v>0</v>
      </c>
      <c r="AB184" s="1">
        <f t="shared" si="47"/>
        <v>1</v>
      </c>
      <c r="AC184" s="1" t="str">
        <f>VLOOKUP(BIN2DEC(RIGHT(HEX2BIN(MID(H184,6,1),4),1)&amp;LEFT(HEX2BIN(MID(H184,7,1),4),1)),Codes!$K$1:$L$5,2)</f>
        <v>L</v>
      </c>
      <c r="AD184" s="1" t="str">
        <f>VLOOKUP(BIN2DEC(RIGHT(HEX2BIN(MID(H184,7,1),4),3)&amp;LEFT(HEX2BIN(MID(H184,8,1),4),2)),Codes!$H$2:$I$33,2)</f>
        <v>Kick</v>
      </c>
      <c r="AE184" s="1" t="str">
        <f t="shared" si="48"/>
        <v>1</v>
      </c>
      <c r="AF184" s="1" t="str">
        <f t="shared" si="49"/>
        <v>1</v>
      </c>
      <c r="AH184" s="6">
        <f t="shared" si="50"/>
        <v>66</v>
      </c>
    </row>
    <row r="185" spans="1:34">
      <c r="A185" s="3" t="s">
        <v>7810</v>
      </c>
      <c r="B185" s="1" t="s">
        <v>1464</v>
      </c>
      <c r="C185" s="6" t="s">
        <v>9513</v>
      </c>
      <c r="D185" s="9" t="s">
        <v>2861</v>
      </c>
      <c r="E185" s="9" t="s">
        <v>2052</v>
      </c>
      <c r="F185" s="9" t="s">
        <v>2723</v>
      </c>
      <c r="G185" s="9" t="s">
        <v>2730</v>
      </c>
      <c r="H185" s="9" t="s">
        <v>7808</v>
      </c>
      <c r="J185" s="6" t="str">
        <f t="shared" si="34"/>
        <v>001011</v>
      </c>
      <c r="K185" s="1">
        <f t="shared" si="35"/>
        <v>0</v>
      </c>
      <c r="L185" s="6" t="str">
        <f t="shared" si="36"/>
        <v>00000</v>
      </c>
      <c r="M185" s="1">
        <f t="shared" si="37"/>
        <v>6</v>
      </c>
      <c r="N185" s="6" t="str">
        <f t="shared" si="38"/>
        <v>00</v>
      </c>
      <c r="O185" s="1">
        <f t="shared" si="39"/>
        <v>6</v>
      </c>
      <c r="P185" s="1">
        <f>IF(HEX2DEC(LEFT(E185,4))&gt;=32768,HEX2DEC(LEFT(E185,4))-65536,HEX2DEC(LEFT(E185,4)))/Codes!$N$2</f>
        <v>14.4</v>
      </c>
      <c r="Q185" s="1">
        <f>IF(HEX2DEC(RIGHT(E185,4))&gt;=32768,HEX2DEC(RIGHT(E185,4))-65536,HEX2DEC(RIGHT(E185,4)))/Codes!$N$2</f>
        <v>0</v>
      </c>
      <c r="R185" s="1">
        <f>IF(HEX2DEC(LEFT(F185,4))&gt;=32768,HEX2DEC(LEFT(F185,4))-65536,HEX2DEC(LEFT(F185,4)))/Codes!$N$2</f>
        <v>-24</v>
      </c>
      <c r="S185" s="1">
        <f>IF(HEX2DEC(RIGHT(F185,4))&gt;=32768,HEX2DEC(RIGHT(F185,4))-65536,HEX2DEC(RIGHT(F185,4)))/Codes!$N$2</f>
        <v>0</v>
      </c>
      <c r="T185" s="18">
        <f t="shared" si="40"/>
        <v>280</v>
      </c>
      <c r="U185" s="1">
        <f t="shared" si="41"/>
        <v>100</v>
      </c>
      <c r="V185" s="1">
        <f t="shared" si="42"/>
        <v>236</v>
      </c>
      <c r="W185" s="1" t="str">
        <f t="shared" si="43"/>
        <v>100</v>
      </c>
      <c r="X185" s="1">
        <f t="shared" si="44"/>
        <v>0</v>
      </c>
      <c r="Y185" s="1">
        <f t="shared" si="45"/>
        <v>0</v>
      </c>
      <c r="Z185" s="1" t="str">
        <f>VLOOKUP(BIN2DEC(MID(HEX2BIN(MID(H185,3,2),8),2,5)),Codes!$E$1:$F$18,2)</f>
        <v>Electric</v>
      </c>
      <c r="AA185" s="6" t="str">
        <f t="shared" si="46"/>
        <v>0</v>
      </c>
      <c r="AB185" s="1">
        <f t="shared" si="47"/>
        <v>1</v>
      </c>
      <c r="AC185" s="1" t="str">
        <f>VLOOKUP(BIN2DEC(RIGHT(HEX2BIN(MID(H185,6,1),4),1)&amp;LEFT(HEX2BIN(MID(H185,7,1),4),1)),Codes!$K$1:$L$5,2)</f>
        <v>L</v>
      </c>
      <c r="AD185" s="1" t="str">
        <f>VLOOKUP(BIN2DEC(RIGHT(HEX2BIN(MID(H185,7,1),4),3)&amp;LEFT(HEX2BIN(MID(H185,8,1),4),2)),Codes!$H$2:$I$33,2)</f>
        <v>Kick</v>
      </c>
      <c r="AE185" s="1" t="str">
        <f t="shared" si="48"/>
        <v>1</v>
      </c>
      <c r="AF185" s="1" t="str">
        <f t="shared" si="49"/>
        <v>1</v>
      </c>
      <c r="AH185" s="6">
        <f t="shared" si="50"/>
        <v>66</v>
      </c>
    </row>
    <row r="186" spans="1:34">
      <c r="A186" s="3" t="s">
        <v>7811</v>
      </c>
      <c r="B186" s="1" t="s">
        <v>1464</v>
      </c>
      <c r="C186" s="6" t="s">
        <v>9513</v>
      </c>
      <c r="D186" s="9" t="s">
        <v>2868</v>
      </c>
      <c r="E186" s="9" t="s">
        <v>2052</v>
      </c>
      <c r="F186" s="9" t="s">
        <v>91</v>
      </c>
      <c r="G186" s="9" t="s">
        <v>2730</v>
      </c>
      <c r="H186" s="9" t="s">
        <v>7808</v>
      </c>
      <c r="J186" s="6" t="str">
        <f t="shared" si="34"/>
        <v>001011</v>
      </c>
      <c r="K186" s="1">
        <f t="shared" si="35"/>
        <v>1</v>
      </c>
      <c r="L186" s="6" t="str">
        <f t="shared" si="36"/>
        <v>00000</v>
      </c>
      <c r="M186" s="1">
        <f t="shared" si="37"/>
        <v>6</v>
      </c>
      <c r="N186" s="6" t="str">
        <f t="shared" si="38"/>
        <v>00</v>
      </c>
      <c r="O186" s="1">
        <f t="shared" si="39"/>
        <v>6</v>
      </c>
      <c r="P186" s="1">
        <f>IF(HEX2DEC(LEFT(E186,4))&gt;=32768,HEX2DEC(LEFT(E186,4))-65536,HEX2DEC(LEFT(E186,4)))/Codes!$N$2</f>
        <v>14.4</v>
      </c>
      <c r="Q186" s="1">
        <f>IF(HEX2DEC(RIGHT(E186,4))&gt;=32768,HEX2DEC(RIGHT(E186,4))-65536,HEX2DEC(RIGHT(E186,4)))/Codes!$N$2</f>
        <v>0</v>
      </c>
      <c r="R186" s="1">
        <f>IF(HEX2DEC(LEFT(F186,4))&gt;=32768,HEX2DEC(LEFT(F186,4))-65536,HEX2DEC(LEFT(F186,4)))/Codes!$N$2</f>
        <v>0</v>
      </c>
      <c r="S186" s="1">
        <f>IF(HEX2DEC(RIGHT(F186,4))&gt;=32768,HEX2DEC(RIGHT(F186,4))-65536,HEX2DEC(RIGHT(F186,4)))/Codes!$N$2</f>
        <v>0</v>
      </c>
      <c r="T186" s="18">
        <f t="shared" si="40"/>
        <v>280</v>
      </c>
      <c r="U186" s="1">
        <f t="shared" si="41"/>
        <v>100</v>
      </c>
      <c r="V186" s="1">
        <f t="shared" si="42"/>
        <v>236</v>
      </c>
      <c r="W186" s="1" t="str">
        <f t="shared" si="43"/>
        <v>100</v>
      </c>
      <c r="X186" s="1">
        <f t="shared" si="44"/>
        <v>0</v>
      </c>
      <c r="Y186" s="1">
        <f t="shared" si="45"/>
        <v>0</v>
      </c>
      <c r="Z186" s="1" t="str">
        <f>VLOOKUP(BIN2DEC(MID(HEX2BIN(MID(H186,3,2),8),2,5)),Codes!$E$1:$F$18,2)</f>
        <v>Electric</v>
      </c>
      <c r="AA186" s="6" t="str">
        <f t="shared" si="46"/>
        <v>0</v>
      </c>
      <c r="AB186" s="1">
        <f t="shared" si="47"/>
        <v>1</v>
      </c>
      <c r="AC186" s="1" t="str">
        <f>VLOOKUP(BIN2DEC(RIGHT(HEX2BIN(MID(H186,6,1),4),1)&amp;LEFT(HEX2BIN(MID(H186,7,1),4),1)),Codes!$K$1:$L$5,2)</f>
        <v>L</v>
      </c>
      <c r="AD186" s="1" t="str">
        <f>VLOOKUP(BIN2DEC(RIGHT(HEX2BIN(MID(H186,7,1),4),3)&amp;LEFT(HEX2BIN(MID(H186,8,1),4),2)),Codes!$H$2:$I$33,2)</f>
        <v>Kick</v>
      </c>
      <c r="AE186" s="1" t="str">
        <f t="shared" si="48"/>
        <v>1</v>
      </c>
      <c r="AF186" s="1" t="str">
        <f t="shared" si="49"/>
        <v>1</v>
      </c>
      <c r="AH186" s="6">
        <f t="shared" si="50"/>
        <v>66</v>
      </c>
    </row>
    <row r="187" spans="1:34">
      <c r="A187" s="3" t="s">
        <v>7812</v>
      </c>
      <c r="B187" s="1" t="s">
        <v>1464</v>
      </c>
      <c r="C187" s="6" t="s">
        <v>7816</v>
      </c>
      <c r="D187" s="9" t="s">
        <v>7813</v>
      </c>
      <c r="E187" s="9" t="s">
        <v>2735</v>
      </c>
      <c r="F187" s="9" t="s">
        <v>1529</v>
      </c>
      <c r="G187" s="9" t="s">
        <v>2736</v>
      </c>
      <c r="H187" s="9" t="s">
        <v>2302</v>
      </c>
      <c r="J187" s="6" t="str">
        <f t="shared" si="34"/>
        <v>001011</v>
      </c>
      <c r="K187" s="1">
        <f t="shared" si="35"/>
        <v>0</v>
      </c>
      <c r="L187" s="6" t="str">
        <f t="shared" si="36"/>
        <v>00000</v>
      </c>
      <c r="M187" s="1">
        <f t="shared" si="37"/>
        <v>11</v>
      </c>
      <c r="N187" s="6" t="str">
        <f t="shared" si="38"/>
        <v>00</v>
      </c>
      <c r="O187" s="1">
        <f t="shared" si="39"/>
        <v>2</v>
      </c>
      <c r="P187" s="1">
        <f>IF(HEX2DEC(LEFT(E187,4))&gt;=32768,HEX2DEC(LEFT(E187,4))-65536,HEX2DEC(LEFT(E187,4)))/Codes!$N$2</f>
        <v>9.6</v>
      </c>
      <c r="Q187" s="1">
        <f>IF(HEX2DEC(RIGHT(E187,4))&gt;=32768,HEX2DEC(RIGHT(E187,4))-65536,HEX2DEC(RIGHT(E187,4)))/Codes!$N$2</f>
        <v>0</v>
      </c>
      <c r="R187" s="1">
        <f>IF(HEX2DEC(LEFT(F187,4))&gt;=32768,HEX2DEC(LEFT(F187,4))-65536,HEX2DEC(LEFT(F187,4)))/Codes!$N$2</f>
        <v>0</v>
      </c>
      <c r="S187" s="1">
        <f>IF(HEX2DEC(RIGHT(F187,4))&gt;=32768,HEX2DEC(RIGHT(F187,4))-65536,HEX2DEC(RIGHT(F187,4)))/Codes!$N$2</f>
        <v>4.8</v>
      </c>
      <c r="T187" s="18">
        <f t="shared" si="40"/>
        <v>250</v>
      </c>
      <c r="U187" s="1">
        <f t="shared" si="41"/>
        <v>100</v>
      </c>
      <c r="V187" s="1">
        <f t="shared" si="42"/>
        <v>101</v>
      </c>
      <c r="W187" s="1" t="str">
        <f t="shared" si="43"/>
        <v>100</v>
      </c>
      <c r="X187" s="1">
        <f t="shared" si="44"/>
        <v>0</v>
      </c>
      <c r="Y187" s="1">
        <f t="shared" si="45"/>
        <v>0</v>
      </c>
      <c r="Z187" s="1" t="str">
        <f>VLOOKUP(BIN2DEC(MID(HEX2BIN(MID(H187,3,2),8),2,5)),Codes!$E$1:$F$18,2)</f>
        <v>Slash</v>
      </c>
      <c r="AA187" s="6" t="str">
        <f t="shared" si="46"/>
        <v>0</v>
      </c>
      <c r="AB187" s="1">
        <f t="shared" si="47"/>
        <v>0</v>
      </c>
      <c r="AC187" s="1" t="str">
        <f>VLOOKUP(BIN2DEC(RIGHT(HEX2BIN(MID(H187,6,1),4),1)&amp;LEFT(HEX2BIN(MID(H187,7,1),4),1)),Codes!$K$1:$L$5,2)</f>
        <v>L</v>
      </c>
      <c r="AD187" s="1" t="str">
        <f>VLOOKUP(BIN2DEC(RIGHT(HEX2BIN(MID(H187,7,1),4),3)&amp;LEFT(HEX2BIN(MID(H187,8,1),4),2)),Codes!$H$2:$I$33,2)</f>
        <v>Slash</v>
      </c>
      <c r="AE187" s="1" t="str">
        <f t="shared" si="48"/>
        <v>1</v>
      </c>
      <c r="AF187" s="1" t="str">
        <f t="shared" si="49"/>
        <v>1</v>
      </c>
      <c r="AH187" s="6">
        <f t="shared" si="50"/>
        <v>67</v>
      </c>
    </row>
    <row r="188" spans="1:34">
      <c r="A188" s="3" t="s">
        <v>7814</v>
      </c>
      <c r="B188" s="1" t="s">
        <v>1464</v>
      </c>
      <c r="C188" s="6" t="s">
        <v>7816</v>
      </c>
      <c r="D188" s="9" t="s">
        <v>7815</v>
      </c>
      <c r="E188" s="9" t="s">
        <v>2735</v>
      </c>
      <c r="F188" s="9" t="s">
        <v>1529</v>
      </c>
      <c r="G188" s="9" t="s">
        <v>2736</v>
      </c>
      <c r="H188" s="9" t="s">
        <v>2302</v>
      </c>
      <c r="J188" s="6" t="str">
        <f t="shared" si="34"/>
        <v>001011</v>
      </c>
      <c r="K188" s="1">
        <f t="shared" si="35"/>
        <v>1</v>
      </c>
      <c r="L188" s="6" t="str">
        <f t="shared" si="36"/>
        <v>00100</v>
      </c>
      <c r="M188" s="1">
        <f t="shared" si="37"/>
        <v>16</v>
      </c>
      <c r="N188" s="6" t="str">
        <f t="shared" si="38"/>
        <v>00</v>
      </c>
      <c r="O188" s="1">
        <f t="shared" si="39"/>
        <v>2</v>
      </c>
      <c r="P188" s="1">
        <f>IF(HEX2DEC(LEFT(E188,4))&gt;=32768,HEX2DEC(LEFT(E188,4))-65536,HEX2DEC(LEFT(E188,4)))/Codes!$N$2</f>
        <v>9.6</v>
      </c>
      <c r="Q188" s="1">
        <f>IF(HEX2DEC(RIGHT(E188,4))&gt;=32768,HEX2DEC(RIGHT(E188,4))-65536,HEX2DEC(RIGHT(E188,4)))/Codes!$N$2</f>
        <v>0</v>
      </c>
      <c r="R188" s="1">
        <f>IF(HEX2DEC(LEFT(F188,4))&gt;=32768,HEX2DEC(LEFT(F188,4))-65536,HEX2DEC(LEFT(F188,4)))/Codes!$N$2</f>
        <v>0</v>
      </c>
      <c r="S188" s="1">
        <f>IF(HEX2DEC(RIGHT(F188,4))&gt;=32768,HEX2DEC(RIGHT(F188,4))-65536,HEX2DEC(RIGHT(F188,4)))/Codes!$N$2</f>
        <v>4.8</v>
      </c>
      <c r="T188" s="18">
        <f t="shared" si="40"/>
        <v>250</v>
      </c>
      <c r="U188" s="1">
        <f t="shared" si="41"/>
        <v>100</v>
      </c>
      <c r="V188" s="1">
        <f t="shared" si="42"/>
        <v>101</v>
      </c>
      <c r="W188" s="1" t="str">
        <f t="shared" si="43"/>
        <v>100</v>
      </c>
      <c r="X188" s="1">
        <f t="shared" si="44"/>
        <v>0</v>
      </c>
      <c r="Y188" s="1">
        <f t="shared" si="45"/>
        <v>0</v>
      </c>
      <c r="Z188" s="1" t="str">
        <f>VLOOKUP(BIN2DEC(MID(HEX2BIN(MID(H188,3,2),8),2,5)),Codes!$E$1:$F$18,2)</f>
        <v>Slash</v>
      </c>
      <c r="AA188" s="6" t="str">
        <f t="shared" si="46"/>
        <v>0</v>
      </c>
      <c r="AB188" s="1">
        <f t="shared" si="47"/>
        <v>0</v>
      </c>
      <c r="AC188" s="1" t="str">
        <f>VLOOKUP(BIN2DEC(RIGHT(HEX2BIN(MID(H188,6,1),4),1)&amp;LEFT(HEX2BIN(MID(H188,7,1),4),1)),Codes!$K$1:$L$5,2)</f>
        <v>L</v>
      </c>
      <c r="AD188" s="1" t="str">
        <f>VLOOKUP(BIN2DEC(RIGHT(HEX2BIN(MID(H188,7,1),4),3)&amp;LEFT(HEX2BIN(MID(H188,8,1),4),2)),Codes!$H$2:$I$33,2)</f>
        <v>Slash</v>
      </c>
      <c r="AE188" s="1" t="str">
        <f t="shared" si="48"/>
        <v>1</v>
      </c>
      <c r="AF188" s="1" t="str">
        <f t="shared" si="49"/>
        <v>1</v>
      </c>
      <c r="AH188" s="6">
        <f t="shared" si="50"/>
        <v>67</v>
      </c>
    </row>
    <row r="189" spans="1:34">
      <c r="A189" s="3" t="s">
        <v>7817</v>
      </c>
      <c r="B189" s="1" t="s">
        <v>1464</v>
      </c>
      <c r="C189" s="6" t="s">
        <v>7816</v>
      </c>
      <c r="D189" s="9" t="s">
        <v>7818</v>
      </c>
      <c r="E189" s="9" t="s">
        <v>2052</v>
      </c>
      <c r="F189" s="9" t="s">
        <v>2723</v>
      </c>
      <c r="G189" s="9" t="s">
        <v>7819</v>
      </c>
      <c r="H189" s="9" t="s">
        <v>2725</v>
      </c>
      <c r="J189" s="6" t="str">
        <f t="shared" si="34"/>
        <v>001011</v>
      </c>
      <c r="K189" s="1">
        <f t="shared" si="35"/>
        <v>2</v>
      </c>
      <c r="L189" s="6" t="str">
        <f t="shared" si="36"/>
        <v>00000</v>
      </c>
      <c r="M189" s="1">
        <f t="shared" si="37"/>
        <v>6</v>
      </c>
      <c r="N189" s="6" t="str">
        <f t="shared" si="38"/>
        <v>00</v>
      </c>
      <c r="O189" s="1">
        <f t="shared" si="39"/>
        <v>2</v>
      </c>
      <c r="P189" s="1">
        <f>IF(HEX2DEC(LEFT(E189,4))&gt;=32768,HEX2DEC(LEFT(E189,4))-65536,HEX2DEC(LEFT(E189,4)))/Codes!$N$2</f>
        <v>14.4</v>
      </c>
      <c r="Q189" s="1">
        <f>IF(HEX2DEC(RIGHT(E189,4))&gt;=32768,HEX2DEC(RIGHT(E189,4))-65536,HEX2DEC(RIGHT(E189,4)))/Codes!$N$2</f>
        <v>0</v>
      </c>
      <c r="R189" s="1">
        <f>IF(HEX2DEC(LEFT(F189,4))&gt;=32768,HEX2DEC(LEFT(F189,4))-65536,HEX2DEC(LEFT(F189,4)))/Codes!$N$2</f>
        <v>-24</v>
      </c>
      <c r="S189" s="1">
        <f>IF(HEX2DEC(RIGHT(F189,4))&gt;=32768,HEX2DEC(RIGHT(F189,4))-65536,HEX2DEC(RIGHT(F189,4)))/Codes!$N$2</f>
        <v>0</v>
      </c>
      <c r="T189" s="18">
        <f t="shared" si="40"/>
        <v>150</v>
      </c>
      <c r="U189" s="1">
        <f t="shared" si="41"/>
        <v>100</v>
      </c>
      <c r="V189" s="1">
        <f t="shared" si="42"/>
        <v>200</v>
      </c>
      <c r="W189" s="1" t="str">
        <f t="shared" si="43"/>
        <v>100</v>
      </c>
      <c r="X189" s="1">
        <f t="shared" si="44"/>
        <v>0</v>
      </c>
      <c r="Y189" s="1">
        <f t="shared" si="45"/>
        <v>0</v>
      </c>
      <c r="Z189" s="1" t="str">
        <f>VLOOKUP(BIN2DEC(MID(HEX2BIN(MID(H189,3,2),8),2,5)),Codes!$E$1:$F$18,2)</f>
        <v>Normal</v>
      </c>
      <c r="AA189" s="6" t="str">
        <f t="shared" si="46"/>
        <v>0</v>
      </c>
      <c r="AB189" s="1">
        <f t="shared" si="47"/>
        <v>1</v>
      </c>
      <c r="AC189" s="1" t="str">
        <f>VLOOKUP(BIN2DEC(RIGHT(HEX2BIN(MID(H189,6,1),4),1)&amp;LEFT(HEX2BIN(MID(H189,7,1),4),1)),Codes!$K$1:$L$5,2)</f>
        <v>L</v>
      </c>
      <c r="AD189" s="1" t="str">
        <f>VLOOKUP(BIN2DEC(RIGHT(HEX2BIN(MID(H189,7,1),4),3)&amp;LEFT(HEX2BIN(MID(H189,8,1),4),2)),Codes!$H$2:$I$33,2)</f>
        <v>Kick</v>
      </c>
      <c r="AE189" s="1" t="str">
        <f t="shared" si="48"/>
        <v>1</v>
      </c>
      <c r="AF189" s="1" t="str">
        <f t="shared" si="49"/>
        <v>1</v>
      </c>
      <c r="AH189" s="6">
        <f t="shared" si="50"/>
        <v>66</v>
      </c>
    </row>
    <row r="190" spans="1:34">
      <c r="A190" s="3" t="s">
        <v>7820</v>
      </c>
      <c r="B190" s="1" t="s">
        <v>1464</v>
      </c>
      <c r="C190" s="6" t="s">
        <v>7816</v>
      </c>
      <c r="D190" s="9" t="s">
        <v>1841</v>
      </c>
      <c r="E190" s="9" t="s">
        <v>2052</v>
      </c>
      <c r="F190" s="9" t="s">
        <v>91</v>
      </c>
      <c r="G190" s="9" t="s">
        <v>7819</v>
      </c>
      <c r="H190" s="9" t="s">
        <v>2725</v>
      </c>
      <c r="J190" s="6" t="str">
        <f t="shared" si="34"/>
        <v>001011</v>
      </c>
      <c r="K190" s="1">
        <f t="shared" si="35"/>
        <v>3</v>
      </c>
      <c r="L190" s="6" t="str">
        <f t="shared" si="36"/>
        <v>00000</v>
      </c>
      <c r="M190" s="1">
        <f t="shared" si="37"/>
        <v>6</v>
      </c>
      <c r="N190" s="6" t="str">
        <f t="shared" si="38"/>
        <v>00</v>
      </c>
      <c r="O190" s="1">
        <f t="shared" si="39"/>
        <v>2</v>
      </c>
      <c r="P190" s="1">
        <f>IF(HEX2DEC(LEFT(E190,4))&gt;=32768,HEX2DEC(LEFT(E190,4))-65536,HEX2DEC(LEFT(E190,4)))/Codes!$N$2</f>
        <v>14.4</v>
      </c>
      <c r="Q190" s="1">
        <f>IF(HEX2DEC(RIGHT(E190,4))&gt;=32768,HEX2DEC(RIGHT(E190,4))-65536,HEX2DEC(RIGHT(E190,4)))/Codes!$N$2</f>
        <v>0</v>
      </c>
      <c r="R190" s="1">
        <f>IF(HEX2DEC(LEFT(F190,4))&gt;=32768,HEX2DEC(LEFT(F190,4))-65536,HEX2DEC(LEFT(F190,4)))/Codes!$N$2</f>
        <v>0</v>
      </c>
      <c r="S190" s="1">
        <f>IF(HEX2DEC(RIGHT(F190,4))&gt;=32768,HEX2DEC(RIGHT(F190,4))-65536,HEX2DEC(RIGHT(F190,4)))/Codes!$N$2</f>
        <v>0</v>
      </c>
      <c r="T190" s="18">
        <f t="shared" si="40"/>
        <v>150</v>
      </c>
      <c r="U190" s="1">
        <f t="shared" si="41"/>
        <v>100</v>
      </c>
      <c r="V190" s="1">
        <f t="shared" si="42"/>
        <v>200</v>
      </c>
      <c r="W190" s="1" t="str">
        <f t="shared" si="43"/>
        <v>100</v>
      </c>
      <c r="X190" s="1">
        <f t="shared" si="44"/>
        <v>0</v>
      </c>
      <c r="Y190" s="1">
        <f t="shared" si="45"/>
        <v>0</v>
      </c>
      <c r="Z190" s="1" t="str">
        <f>VLOOKUP(BIN2DEC(MID(HEX2BIN(MID(H190,3,2),8),2,5)),Codes!$E$1:$F$18,2)</f>
        <v>Normal</v>
      </c>
      <c r="AA190" s="6" t="str">
        <f t="shared" si="46"/>
        <v>0</v>
      </c>
      <c r="AB190" s="1">
        <f t="shared" si="47"/>
        <v>1</v>
      </c>
      <c r="AC190" s="1" t="str">
        <f>VLOOKUP(BIN2DEC(RIGHT(HEX2BIN(MID(H190,6,1),4),1)&amp;LEFT(HEX2BIN(MID(H190,7,1),4),1)),Codes!$K$1:$L$5,2)</f>
        <v>L</v>
      </c>
      <c r="AD190" s="1" t="str">
        <f>VLOOKUP(BIN2DEC(RIGHT(HEX2BIN(MID(H190,7,1),4),3)&amp;LEFT(HEX2BIN(MID(H190,8,1),4),2)),Codes!$H$2:$I$33,2)</f>
        <v>Kick</v>
      </c>
      <c r="AE190" s="1" t="str">
        <f t="shared" si="48"/>
        <v>1</v>
      </c>
      <c r="AF190" s="1" t="str">
        <f t="shared" si="49"/>
        <v>1</v>
      </c>
      <c r="AH190" s="6">
        <f t="shared" si="50"/>
        <v>66</v>
      </c>
    </row>
    <row r="191" spans="1:34">
      <c r="A191" s="3" t="s">
        <v>7821</v>
      </c>
      <c r="B191" s="1" t="s">
        <v>1464</v>
      </c>
      <c r="C191" s="6" t="s">
        <v>9522</v>
      </c>
      <c r="D191" s="9" t="s">
        <v>2744</v>
      </c>
      <c r="E191" s="9" t="s">
        <v>2052</v>
      </c>
      <c r="F191" s="9" t="s">
        <v>2053</v>
      </c>
      <c r="G191" s="9" t="s">
        <v>7822</v>
      </c>
      <c r="H191" s="9" t="s">
        <v>2725</v>
      </c>
      <c r="J191" s="6" t="str">
        <f t="shared" si="34"/>
        <v>001011</v>
      </c>
      <c r="K191" s="1">
        <f t="shared" si="35"/>
        <v>3</v>
      </c>
      <c r="L191" s="6" t="str">
        <f t="shared" si="36"/>
        <v>00000</v>
      </c>
      <c r="M191" s="1">
        <f t="shared" si="37"/>
        <v>6</v>
      </c>
      <c r="N191" s="6" t="str">
        <f t="shared" si="38"/>
        <v>00</v>
      </c>
      <c r="O191" s="1">
        <f t="shared" si="39"/>
        <v>1</v>
      </c>
      <c r="P191" s="1">
        <f>IF(HEX2DEC(LEFT(E191,4))&gt;=32768,HEX2DEC(LEFT(E191,4))-65536,HEX2DEC(LEFT(E191,4)))/Codes!$N$2</f>
        <v>14.4</v>
      </c>
      <c r="Q191" s="1">
        <f>IF(HEX2DEC(RIGHT(E191,4))&gt;=32768,HEX2DEC(RIGHT(E191,4))-65536,HEX2DEC(RIGHT(E191,4)))/Codes!$N$2</f>
        <v>0</v>
      </c>
      <c r="R191" s="1">
        <f>IF(HEX2DEC(LEFT(F191,4))&gt;=32768,HEX2DEC(LEFT(F191,4))-65536,HEX2DEC(LEFT(F191,4)))/Codes!$N$2</f>
        <v>-14.4</v>
      </c>
      <c r="S191" s="1">
        <f>IF(HEX2DEC(RIGHT(F191,4))&gt;=32768,HEX2DEC(RIGHT(F191,4))-65536,HEX2DEC(RIGHT(F191,4)))/Codes!$N$2</f>
        <v>0</v>
      </c>
      <c r="T191" s="18">
        <f t="shared" si="40"/>
        <v>20</v>
      </c>
      <c r="U191" s="1">
        <f t="shared" si="41"/>
        <v>100</v>
      </c>
      <c r="V191" s="1">
        <f t="shared" si="42"/>
        <v>200</v>
      </c>
      <c r="W191" s="1" t="str">
        <f t="shared" si="43"/>
        <v>100</v>
      </c>
      <c r="X191" s="1">
        <f t="shared" si="44"/>
        <v>0</v>
      </c>
      <c r="Y191" s="1">
        <f t="shared" si="45"/>
        <v>0</v>
      </c>
      <c r="Z191" s="1" t="str">
        <f>VLOOKUP(BIN2DEC(MID(HEX2BIN(MID(H191,3,2),8),2,5)),Codes!$E$1:$F$18,2)</f>
        <v>Normal</v>
      </c>
      <c r="AA191" s="6" t="str">
        <f t="shared" si="46"/>
        <v>0</v>
      </c>
      <c r="AB191" s="1">
        <f t="shared" si="47"/>
        <v>1</v>
      </c>
      <c r="AC191" s="1" t="str">
        <f>VLOOKUP(BIN2DEC(RIGHT(HEX2BIN(MID(H191,6,1),4),1)&amp;LEFT(HEX2BIN(MID(H191,7,1),4),1)),Codes!$K$1:$L$5,2)</f>
        <v>L</v>
      </c>
      <c r="AD191" s="1" t="str">
        <f>VLOOKUP(BIN2DEC(RIGHT(HEX2BIN(MID(H191,7,1),4),3)&amp;LEFT(HEX2BIN(MID(H191,8,1),4),2)),Codes!$H$2:$I$33,2)</f>
        <v>Kick</v>
      </c>
      <c r="AE191" s="1" t="str">
        <f t="shared" si="48"/>
        <v>1</v>
      </c>
      <c r="AF191" s="1" t="str">
        <f t="shared" si="49"/>
        <v>1</v>
      </c>
      <c r="AH191" s="6">
        <f t="shared" si="50"/>
        <v>66</v>
      </c>
    </row>
    <row r="192" spans="1:34">
      <c r="A192" s="3" t="s">
        <v>7823</v>
      </c>
      <c r="B192" s="1" t="s">
        <v>1464</v>
      </c>
      <c r="C192" s="6" t="s">
        <v>7825</v>
      </c>
      <c r="D192" s="9" t="s">
        <v>2825</v>
      </c>
      <c r="E192" s="9" t="s">
        <v>2826</v>
      </c>
      <c r="F192" s="9" t="s">
        <v>3049</v>
      </c>
      <c r="G192" s="9" t="s">
        <v>2828</v>
      </c>
      <c r="H192" s="9" t="s">
        <v>2829</v>
      </c>
      <c r="J192" s="6" t="str">
        <f t="shared" si="34"/>
        <v>001011</v>
      </c>
      <c r="K192" s="1">
        <f t="shared" si="35"/>
        <v>0</v>
      </c>
      <c r="L192" s="6" t="str">
        <f t="shared" si="36"/>
        <v>00000</v>
      </c>
      <c r="M192" s="1">
        <f t="shared" si="37"/>
        <v>18</v>
      </c>
      <c r="N192" s="6" t="str">
        <f t="shared" si="38"/>
        <v>00</v>
      </c>
      <c r="O192" s="1">
        <f t="shared" si="39"/>
        <v>0</v>
      </c>
      <c r="P192" s="1">
        <f>IF(HEX2DEC(LEFT(E192,4))&gt;=32768,HEX2DEC(LEFT(E192,4))-65536,HEX2DEC(LEFT(E192,4)))/Codes!$N$2</f>
        <v>13.2</v>
      </c>
      <c r="Q192" s="1">
        <f>IF(HEX2DEC(RIGHT(E192,4))&gt;=32768,HEX2DEC(RIGHT(E192,4))-65536,HEX2DEC(RIGHT(E192,4)))/Codes!$N$2</f>
        <v>4</v>
      </c>
      <c r="R192" s="1">
        <f>IF(HEX2DEC(LEFT(F192,4))&gt;=32768,HEX2DEC(LEFT(F192,4))-65536,HEX2DEC(LEFT(F192,4)))/Codes!$N$2</f>
        <v>8</v>
      </c>
      <c r="S192" s="1">
        <f>IF(HEX2DEC(RIGHT(F192,4))&gt;=32768,HEX2DEC(RIGHT(F192,4))-65536,HEX2DEC(RIGHT(F192,4)))/Codes!$N$2</f>
        <v>8</v>
      </c>
      <c r="T192" s="18">
        <f t="shared" si="40"/>
        <v>40</v>
      </c>
      <c r="U192" s="1">
        <f t="shared" si="41"/>
        <v>100</v>
      </c>
      <c r="V192" s="1">
        <f t="shared" si="42"/>
        <v>0</v>
      </c>
      <c r="W192" s="1" t="str">
        <f t="shared" si="43"/>
        <v>100</v>
      </c>
      <c r="X192" s="1">
        <f t="shared" si="44"/>
        <v>3</v>
      </c>
      <c r="Y192" s="1">
        <f t="shared" si="45"/>
        <v>0</v>
      </c>
      <c r="Z192" s="1" t="str">
        <f>VLOOKUP(BIN2DEC(MID(HEX2BIN(MID(H192,3,2),8),2,5)),Codes!$E$1:$F$18,2)</f>
        <v>Grab</v>
      </c>
      <c r="AA192" s="6" t="str">
        <f t="shared" si="46"/>
        <v>0</v>
      </c>
      <c r="AB192" s="1">
        <f t="shared" si="47"/>
        <v>0</v>
      </c>
      <c r="AC192" s="1" t="str">
        <f>VLOOKUP(BIN2DEC(RIGHT(HEX2BIN(MID(H192,6,1),4),1)&amp;LEFT(HEX2BIN(MID(H192,7,1),4),1)),Codes!$K$1:$L$5,2)</f>
        <v>S</v>
      </c>
      <c r="AD192" s="1" t="str">
        <f>VLOOKUP(BIN2DEC(RIGHT(HEX2BIN(MID(H192,7,1),4),3)&amp;LEFT(HEX2BIN(MID(H192,8,1),4),2)),Codes!$H$2:$I$33,2)</f>
        <v>Punch</v>
      </c>
      <c r="AE192" s="1" t="str">
        <f t="shared" si="48"/>
        <v>1</v>
      </c>
      <c r="AF192" s="1" t="str">
        <f t="shared" si="49"/>
        <v>1</v>
      </c>
      <c r="AH192" s="6">
        <f t="shared" si="50"/>
        <v>1</v>
      </c>
    </row>
    <row r="193" spans="1:34">
      <c r="A193" s="3" t="s">
        <v>7826</v>
      </c>
      <c r="B193" s="1" t="s">
        <v>1464</v>
      </c>
      <c r="C193" s="6" t="s">
        <v>7830</v>
      </c>
      <c r="D193" s="9" t="s">
        <v>2894</v>
      </c>
      <c r="E193" s="9" t="s">
        <v>2836</v>
      </c>
      <c r="F193" s="9" t="s">
        <v>7827</v>
      </c>
      <c r="G193" s="9" t="s">
        <v>2301</v>
      </c>
      <c r="H193" s="9" t="s">
        <v>7828</v>
      </c>
      <c r="J193" s="6" t="str">
        <f t="shared" si="34"/>
        <v>001011</v>
      </c>
      <c r="K193" s="1">
        <f t="shared" si="35"/>
        <v>0</v>
      </c>
      <c r="L193" s="6" t="str">
        <f t="shared" si="36"/>
        <v>00010</v>
      </c>
      <c r="M193" s="1">
        <f t="shared" si="37"/>
        <v>274</v>
      </c>
      <c r="N193" s="6" t="str">
        <f t="shared" si="38"/>
        <v>00</v>
      </c>
      <c r="O193" s="1">
        <f t="shared" si="39"/>
        <v>15</v>
      </c>
      <c r="P193" s="1">
        <f>IF(HEX2DEC(LEFT(E193,4))&gt;=32768,HEX2DEC(LEFT(E193,4))-65536,HEX2DEC(LEFT(E193,4)))/Codes!$N$2</f>
        <v>9.6</v>
      </c>
      <c r="Q193" s="1">
        <f>IF(HEX2DEC(RIGHT(E193,4))&gt;=32768,HEX2DEC(RIGHT(E193,4))-65536,HEX2DEC(RIGHT(E193,4)))/Codes!$N$2</f>
        <v>4</v>
      </c>
      <c r="R193" s="1">
        <f>IF(HEX2DEC(LEFT(F193,4))&gt;=32768,HEX2DEC(LEFT(F193,4))-65536,HEX2DEC(LEFT(F193,4)))/Codes!$N$2</f>
        <v>-4</v>
      </c>
      <c r="S193" s="1">
        <f>IF(HEX2DEC(RIGHT(F193,4))&gt;=32768,HEX2DEC(RIGHT(F193,4))-65536,HEX2DEC(RIGHT(F193,4)))/Codes!$N$2</f>
        <v>8</v>
      </c>
      <c r="T193" s="18">
        <f t="shared" si="40"/>
        <v>80</v>
      </c>
      <c r="U193" s="1">
        <f t="shared" si="41"/>
        <v>0</v>
      </c>
      <c r="V193" s="1">
        <f t="shared" si="42"/>
        <v>0</v>
      </c>
      <c r="W193" s="1" t="str">
        <f t="shared" si="43"/>
        <v>100</v>
      </c>
      <c r="X193" s="1">
        <f t="shared" si="44"/>
        <v>2</v>
      </c>
      <c r="Y193" s="1">
        <f t="shared" si="45"/>
        <v>0</v>
      </c>
      <c r="Z193" s="1" t="str">
        <f>VLOOKUP(BIN2DEC(MID(HEX2BIN(MID(H193,3,2),8),2,5)),Codes!$E$1:$F$18,2)</f>
        <v>Flower</v>
      </c>
      <c r="AA193" s="6" t="str">
        <f t="shared" si="46"/>
        <v>0</v>
      </c>
      <c r="AB193" s="1">
        <f t="shared" si="47"/>
        <v>0</v>
      </c>
      <c r="AC193" s="1" t="str">
        <f>VLOOKUP(BIN2DEC(RIGHT(HEX2BIN(MID(H193,6,1),4),1)&amp;LEFT(HEX2BIN(MID(H193,7,1),4),1)),Codes!$K$1:$L$5,2)</f>
        <v>L</v>
      </c>
      <c r="AD193" s="1" t="str">
        <f>VLOOKUP(BIN2DEC(RIGHT(HEX2BIN(MID(H193,7,1),4),3)&amp;LEFT(HEX2BIN(MID(H193,8,1),4),2)),Codes!$H$2:$I$33,2)</f>
        <v>Slash</v>
      </c>
      <c r="AE193" s="1" t="str">
        <f t="shared" si="48"/>
        <v>1</v>
      </c>
      <c r="AF193" s="1" t="str">
        <f t="shared" si="49"/>
        <v>1</v>
      </c>
      <c r="AH193" s="6">
        <f t="shared" si="50"/>
        <v>67</v>
      </c>
    </row>
    <row r="194" spans="1:34">
      <c r="A194" s="3" t="s">
        <v>7829</v>
      </c>
      <c r="B194" s="1" t="s">
        <v>1464</v>
      </c>
      <c r="C194" s="6" t="s">
        <v>7831</v>
      </c>
      <c r="D194" s="9" t="s">
        <v>2894</v>
      </c>
      <c r="E194" s="9" t="s">
        <v>2836</v>
      </c>
      <c r="F194" s="9" t="s">
        <v>7827</v>
      </c>
      <c r="G194" s="9" t="s">
        <v>2301</v>
      </c>
      <c r="H194" s="9" t="s">
        <v>7828</v>
      </c>
      <c r="J194" s="6" t="str">
        <f t="shared" ref="J194:J257" si="51">LEFT(HEX2BIN(LEFT(D194,2),8),6)</f>
        <v>001011</v>
      </c>
      <c r="K194" s="1">
        <f t="shared" ref="K194:K257" si="52">BIN2DEC(MID(HEX2BIN(MID(D194,2,2),8),3,3))</f>
        <v>0</v>
      </c>
      <c r="L194" s="6" t="str">
        <f t="shared" ref="L194:L257" si="53">MID(HEX2BIN(MID(D194,3,2),8),2,5)</f>
        <v>00010</v>
      </c>
      <c r="M194" s="1">
        <f t="shared" ref="M194:M257" si="54">ROUNDDOWN(HEX2DEC(MID(D194,4,3))/8,0)</f>
        <v>274</v>
      </c>
      <c r="N194" s="6" t="str">
        <f t="shared" ref="N194:N257" si="55">MID(HEX2BIN(MID(D194,6,1),4),2,2)</f>
        <v>00</v>
      </c>
      <c r="O194" s="1">
        <f t="shared" ref="O194:O257" si="56">HEX2DEC(MID(D194,7,2))</f>
        <v>15</v>
      </c>
      <c r="P194" s="1">
        <f>IF(HEX2DEC(LEFT(E194,4))&gt;=32768,HEX2DEC(LEFT(E194,4))-65536,HEX2DEC(LEFT(E194,4)))/Codes!$N$2</f>
        <v>9.6</v>
      </c>
      <c r="Q194" s="1">
        <f>IF(HEX2DEC(RIGHT(E194,4))&gt;=32768,HEX2DEC(RIGHT(E194,4))-65536,HEX2DEC(RIGHT(E194,4)))/Codes!$N$2</f>
        <v>4</v>
      </c>
      <c r="R194" s="1">
        <f>IF(HEX2DEC(LEFT(F194,4))&gt;=32768,HEX2DEC(LEFT(F194,4))-65536,HEX2DEC(LEFT(F194,4)))/Codes!$N$2</f>
        <v>-4</v>
      </c>
      <c r="S194" s="1">
        <f>IF(HEX2DEC(RIGHT(F194,4))&gt;=32768,HEX2DEC(RIGHT(F194,4))-65536,HEX2DEC(RIGHT(F194,4)))/Codes!$N$2</f>
        <v>8</v>
      </c>
      <c r="T194" s="18">
        <f t="shared" ref="T194:T257" si="57">ROUNDDOWN(HEX2DEC(LEFT(G194,3))/8,0)</f>
        <v>80</v>
      </c>
      <c r="U194" s="1">
        <f t="shared" ref="U194:U257" si="58">ROUNDDOWN(HEX2DEC(MID(G194,3,3))/4,0)-(512*ROUNDDOWN(HEX2DEC(MID(G194,3,1))/8,0))</f>
        <v>0</v>
      </c>
      <c r="V194" s="1">
        <f t="shared" ref="V194:V257" si="59">RIGHT(HEX2BIN(MID(G194,5,1),4),2)*128+HEX2DEC(MID(G194,6,1))*8+LEFT(HEX2BIN(MID(G194,7,1),4),3)</f>
        <v>0</v>
      </c>
      <c r="W194" s="1" t="str">
        <f t="shared" ref="W194:W257" si="60">MID(HEX2BIN(MID(G194,7,2),8),4,3)</f>
        <v>100</v>
      </c>
      <c r="X194" s="1">
        <f t="shared" ref="X194:X257" si="61">BIN2DEC(RIGHT(HEX2BIN(RIGHT(G194,1),4),2))</f>
        <v>2</v>
      </c>
      <c r="Y194" s="1">
        <f t="shared" ref="Y194:Y257" si="62">ROUNDDOWN(HEX2DEC(LEFT(H194,3))/8,0)</f>
        <v>0</v>
      </c>
      <c r="Z194" s="1" t="str">
        <f>VLOOKUP(BIN2DEC(MID(HEX2BIN(MID(H194,3,2),8),2,5)),Codes!$E$1:$F$18,2)</f>
        <v>Flower</v>
      </c>
      <c r="AA194" s="6" t="str">
        <f t="shared" ref="AA194:AA257" si="63">MID(HEX2BIN(MID(H194,4,1),4),3,1)</f>
        <v>0</v>
      </c>
      <c r="AB194" s="1">
        <f t="shared" ref="AB194:AB257" si="64">(MOD(HEX2DEC(MID(H194,4,1)),2))*64+ROUNDDOWN(HEX2DEC(MID(H194,5,2))/4,0)</f>
        <v>0</v>
      </c>
      <c r="AC194" s="1" t="str">
        <f>VLOOKUP(BIN2DEC(RIGHT(HEX2BIN(MID(H194,6,1),4),1)&amp;LEFT(HEX2BIN(MID(H194,7,1),4),1)),Codes!$K$1:$L$5,2)</f>
        <v>L</v>
      </c>
      <c r="AD194" s="1" t="str">
        <f>VLOOKUP(BIN2DEC(RIGHT(HEX2BIN(MID(H194,7,1),4),3)&amp;LEFT(HEX2BIN(MID(H194,8,1),4),2)),Codes!$H$2:$I$33,2)</f>
        <v>Slash</v>
      </c>
      <c r="AE194" s="1" t="str">
        <f t="shared" ref="AE194:AE257" si="65">MID(HEX2BIN(RIGHT(H194,1),4),3,1)</f>
        <v>1</v>
      </c>
      <c r="AF194" s="1" t="str">
        <f t="shared" ref="AF194:AF257" si="66">RIGHT(HEX2BIN(RIGHT(H194,1),4),1)</f>
        <v>1</v>
      </c>
      <c r="AH194" s="6">
        <f t="shared" ref="AH194:AH257" si="67">ROUNDDOWN(HEX2DEC(MID(H194,6,3))/4,0)-(256*ROUNDDOWN(HEX2DEC(MID(H194,6,1))/4,0))</f>
        <v>67</v>
      </c>
    </row>
    <row r="195" spans="1:34">
      <c r="A195" s="3" t="s">
        <v>7832</v>
      </c>
      <c r="B195" s="1" t="s">
        <v>1464</v>
      </c>
      <c r="C195" s="6" t="s">
        <v>7833</v>
      </c>
      <c r="D195" s="9" t="s">
        <v>2894</v>
      </c>
      <c r="E195" s="9" t="s">
        <v>2836</v>
      </c>
      <c r="F195" s="9" t="s">
        <v>7827</v>
      </c>
      <c r="G195" s="9" t="s">
        <v>2301</v>
      </c>
      <c r="H195" s="9" t="s">
        <v>7828</v>
      </c>
      <c r="J195" s="6" t="str">
        <f t="shared" si="51"/>
        <v>001011</v>
      </c>
      <c r="K195" s="1">
        <f t="shared" si="52"/>
        <v>0</v>
      </c>
      <c r="L195" s="6" t="str">
        <f t="shared" si="53"/>
        <v>00010</v>
      </c>
      <c r="M195" s="1">
        <f t="shared" si="54"/>
        <v>274</v>
      </c>
      <c r="N195" s="6" t="str">
        <f t="shared" si="55"/>
        <v>00</v>
      </c>
      <c r="O195" s="1">
        <f t="shared" si="56"/>
        <v>15</v>
      </c>
      <c r="P195" s="1">
        <f>IF(HEX2DEC(LEFT(E195,4))&gt;=32768,HEX2DEC(LEFT(E195,4))-65536,HEX2DEC(LEFT(E195,4)))/Codes!$N$2</f>
        <v>9.6</v>
      </c>
      <c r="Q195" s="1">
        <f>IF(HEX2DEC(RIGHT(E195,4))&gt;=32768,HEX2DEC(RIGHT(E195,4))-65536,HEX2DEC(RIGHT(E195,4)))/Codes!$N$2</f>
        <v>4</v>
      </c>
      <c r="R195" s="1">
        <f>IF(HEX2DEC(LEFT(F195,4))&gt;=32768,HEX2DEC(LEFT(F195,4))-65536,HEX2DEC(LEFT(F195,4)))/Codes!$N$2</f>
        <v>-4</v>
      </c>
      <c r="S195" s="1">
        <f>IF(HEX2DEC(RIGHT(F195,4))&gt;=32768,HEX2DEC(RIGHT(F195,4))-65536,HEX2DEC(RIGHT(F195,4)))/Codes!$N$2</f>
        <v>8</v>
      </c>
      <c r="T195" s="18">
        <f t="shared" si="57"/>
        <v>80</v>
      </c>
      <c r="U195" s="1">
        <f t="shared" si="58"/>
        <v>0</v>
      </c>
      <c r="V195" s="1">
        <f t="shared" si="59"/>
        <v>0</v>
      </c>
      <c r="W195" s="1" t="str">
        <f t="shared" si="60"/>
        <v>100</v>
      </c>
      <c r="X195" s="1">
        <f t="shared" si="61"/>
        <v>2</v>
      </c>
      <c r="Y195" s="1">
        <f t="shared" si="62"/>
        <v>0</v>
      </c>
      <c r="Z195" s="1" t="str">
        <f>VLOOKUP(BIN2DEC(MID(HEX2BIN(MID(H195,3,2),8),2,5)),Codes!$E$1:$F$18,2)</f>
        <v>Flower</v>
      </c>
      <c r="AA195" s="6" t="str">
        <f t="shared" si="63"/>
        <v>0</v>
      </c>
      <c r="AB195" s="1">
        <f t="shared" si="64"/>
        <v>0</v>
      </c>
      <c r="AC195" s="1" t="str">
        <f>VLOOKUP(BIN2DEC(RIGHT(HEX2BIN(MID(H195,6,1),4),1)&amp;LEFT(HEX2BIN(MID(H195,7,1),4),1)),Codes!$K$1:$L$5,2)</f>
        <v>L</v>
      </c>
      <c r="AD195" s="1" t="str">
        <f>VLOOKUP(BIN2DEC(RIGHT(HEX2BIN(MID(H195,7,1),4),3)&amp;LEFT(HEX2BIN(MID(H195,8,1),4),2)),Codes!$H$2:$I$33,2)</f>
        <v>Slash</v>
      </c>
      <c r="AE195" s="1" t="str">
        <f t="shared" si="65"/>
        <v>1</v>
      </c>
      <c r="AF195" s="1" t="str">
        <f t="shared" si="66"/>
        <v>1</v>
      </c>
      <c r="AH195" s="6">
        <f t="shared" si="67"/>
        <v>67</v>
      </c>
    </row>
    <row r="196" spans="1:34">
      <c r="A196" s="3" t="s">
        <v>7840</v>
      </c>
      <c r="B196" s="1" t="s">
        <v>1464</v>
      </c>
      <c r="C196" s="6" t="s">
        <v>9040</v>
      </c>
      <c r="D196" s="9" t="s">
        <v>7841</v>
      </c>
      <c r="E196" s="9" t="s">
        <v>2790</v>
      </c>
      <c r="F196" s="9" t="s">
        <v>2723</v>
      </c>
      <c r="G196" s="9" t="s">
        <v>7842</v>
      </c>
      <c r="H196" s="9" t="s">
        <v>7843</v>
      </c>
      <c r="J196" s="6" t="str">
        <f t="shared" si="51"/>
        <v>001011</v>
      </c>
      <c r="K196" s="1">
        <f t="shared" si="52"/>
        <v>0</v>
      </c>
      <c r="L196" s="6" t="str">
        <f t="shared" si="53"/>
        <v>00000</v>
      </c>
      <c r="M196" s="1">
        <f t="shared" si="54"/>
        <v>6</v>
      </c>
      <c r="N196" s="6" t="str">
        <f t="shared" si="55"/>
        <v>00</v>
      </c>
      <c r="O196" s="1">
        <f t="shared" si="56"/>
        <v>30</v>
      </c>
      <c r="P196" s="1">
        <f>IF(HEX2DEC(LEFT(E196,4))&gt;=32768,HEX2DEC(LEFT(E196,4))-65536,HEX2DEC(LEFT(E196,4)))/Codes!$N$2</f>
        <v>22</v>
      </c>
      <c r="Q196" s="1">
        <f>IF(HEX2DEC(RIGHT(E196,4))&gt;=32768,HEX2DEC(RIGHT(E196,4))-65536,HEX2DEC(RIGHT(E196,4)))/Codes!$N$2</f>
        <v>0</v>
      </c>
      <c r="R196" s="1">
        <f>IF(HEX2DEC(LEFT(F196,4))&gt;=32768,HEX2DEC(LEFT(F196,4))-65536,HEX2DEC(LEFT(F196,4)))/Codes!$N$2</f>
        <v>-24</v>
      </c>
      <c r="S196" s="1">
        <f>IF(HEX2DEC(RIGHT(F196,4))&gt;=32768,HEX2DEC(RIGHT(F196,4))-65536,HEX2DEC(RIGHT(F196,4)))/Codes!$N$2</f>
        <v>0</v>
      </c>
      <c r="T196" s="18">
        <f t="shared" si="57"/>
        <v>100</v>
      </c>
      <c r="U196" s="1">
        <f t="shared" si="58"/>
        <v>80</v>
      </c>
      <c r="V196" s="1">
        <f t="shared" si="59"/>
        <v>0</v>
      </c>
      <c r="W196" s="1" t="str">
        <f t="shared" si="60"/>
        <v>100</v>
      </c>
      <c r="X196" s="1">
        <f t="shared" si="61"/>
        <v>0</v>
      </c>
      <c r="Y196" s="1">
        <f t="shared" si="62"/>
        <v>50</v>
      </c>
      <c r="Z196" s="1" t="str">
        <f>VLOOKUP(BIN2DEC(MID(HEX2BIN(MID(H196,3,2),8),2,5)),Codes!$E$1:$F$18,2)</f>
        <v>Electric</v>
      </c>
      <c r="AA196" s="6" t="str">
        <f t="shared" si="63"/>
        <v>0</v>
      </c>
      <c r="AB196" s="1">
        <f t="shared" si="64"/>
        <v>30</v>
      </c>
      <c r="AC196" s="1" t="str">
        <f>VLOOKUP(BIN2DEC(RIGHT(HEX2BIN(MID(H196,6,1),4),1)&amp;LEFT(HEX2BIN(MID(H196,7,1),4),1)),Codes!$K$1:$L$5,2)</f>
        <v>L</v>
      </c>
      <c r="AD196" s="1" t="str">
        <f>VLOOKUP(BIN2DEC(RIGHT(HEX2BIN(MID(H196,7,1),4),3)&amp;LEFT(HEX2BIN(MID(H196,8,1),4),2)),Codes!$H$2:$I$33,2)</f>
        <v>Kick</v>
      </c>
      <c r="AE196" s="1" t="str">
        <f t="shared" si="65"/>
        <v>1</v>
      </c>
      <c r="AF196" s="1" t="str">
        <f t="shared" si="66"/>
        <v>1</v>
      </c>
      <c r="AH196" s="6">
        <f t="shared" si="67"/>
        <v>66</v>
      </c>
    </row>
    <row r="197" spans="1:34">
      <c r="A197" s="3" t="s">
        <v>7844</v>
      </c>
      <c r="B197" s="1" t="s">
        <v>1464</v>
      </c>
      <c r="C197" s="6" t="s">
        <v>9040</v>
      </c>
      <c r="D197" s="9" t="s">
        <v>7845</v>
      </c>
      <c r="E197" s="9" t="s">
        <v>2790</v>
      </c>
      <c r="F197" s="9" t="s">
        <v>91</v>
      </c>
      <c r="G197" s="9" t="s">
        <v>7842</v>
      </c>
      <c r="H197" s="9" t="s">
        <v>7843</v>
      </c>
      <c r="J197" s="6" t="str">
        <f t="shared" si="51"/>
        <v>001011</v>
      </c>
      <c r="K197" s="1">
        <f t="shared" si="52"/>
        <v>1</v>
      </c>
      <c r="L197" s="6" t="str">
        <f t="shared" si="53"/>
        <v>00000</v>
      </c>
      <c r="M197" s="1">
        <f t="shared" si="54"/>
        <v>6</v>
      </c>
      <c r="N197" s="6" t="str">
        <f t="shared" si="55"/>
        <v>00</v>
      </c>
      <c r="O197" s="1">
        <f t="shared" si="56"/>
        <v>30</v>
      </c>
      <c r="P197" s="1">
        <f>IF(HEX2DEC(LEFT(E197,4))&gt;=32768,HEX2DEC(LEFT(E197,4))-65536,HEX2DEC(LEFT(E197,4)))/Codes!$N$2</f>
        <v>22</v>
      </c>
      <c r="Q197" s="1">
        <f>IF(HEX2DEC(RIGHT(E197,4))&gt;=32768,HEX2DEC(RIGHT(E197,4))-65536,HEX2DEC(RIGHT(E197,4)))/Codes!$N$2</f>
        <v>0</v>
      </c>
      <c r="R197" s="1">
        <f>IF(HEX2DEC(LEFT(F197,4))&gt;=32768,HEX2DEC(LEFT(F197,4))-65536,HEX2DEC(LEFT(F197,4)))/Codes!$N$2</f>
        <v>0</v>
      </c>
      <c r="S197" s="1">
        <f>IF(HEX2DEC(RIGHT(F197,4))&gt;=32768,HEX2DEC(RIGHT(F197,4))-65536,HEX2DEC(RIGHT(F197,4)))/Codes!$N$2</f>
        <v>0</v>
      </c>
      <c r="T197" s="18">
        <f t="shared" si="57"/>
        <v>100</v>
      </c>
      <c r="U197" s="1">
        <f t="shared" si="58"/>
        <v>80</v>
      </c>
      <c r="V197" s="1">
        <f t="shared" si="59"/>
        <v>0</v>
      </c>
      <c r="W197" s="1" t="str">
        <f t="shared" si="60"/>
        <v>100</v>
      </c>
      <c r="X197" s="1">
        <f t="shared" si="61"/>
        <v>0</v>
      </c>
      <c r="Y197" s="1">
        <f t="shared" si="62"/>
        <v>50</v>
      </c>
      <c r="Z197" s="1" t="str">
        <f>VLOOKUP(BIN2DEC(MID(HEX2BIN(MID(H197,3,2),8),2,5)),Codes!$E$1:$F$18,2)</f>
        <v>Electric</v>
      </c>
      <c r="AA197" s="6" t="str">
        <f t="shared" si="63"/>
        <v>0</v>
      </c>
      <c r="AB197" s="1">
        <f t="shared" si="64"/>
        <v>30</v>
      </c>
      <c r="AC197" s="1" t="str">
        <f>VLOOKUP(BIN2DEC(RIGHT(HEX2BIN(MID(H197,6,1),4),1)&amp;LEFT(HEX2BIN(MID(H197,7,1),4),1)),Codes!$K$1:$L$5,2)</f>
        <v>L</v>
      </c>
      <c r="AD197" s="1" t="str">
        <f>VLOOKUP(BIN2DEC(RIGHT(HEX2BIN(MID(H197,7,1),4),3)&amp;LEFT(HEX2BIN(MID(H197,8,1),4),2)),Codes!$H$2:$I$33,2)</f>
        <v>Kick</v>
      </c>
      <c r="AE197" s="1" t="str">
        <f t="shared" si="65"/>
        <v>1</v>
      </c>
      <c r="AF197" s="1" t="str">
        <f t="shared" si="66"/>
        <v>1</v>
      </c>
      <c r="AH197" s="6">
        <f t="shared" si="67"/>
        <v>66</v>
      </c>
    </row>
    <row r="198" spans="1:34">
      <c r="A198" s="3" t="s">
        <v>7846</v>
      </c>
      <c r="B198" s="1" t="s">
        <v>1464</v>
      </c>
      <c r="C198" s="6" t="s">
        <v>9527</v>
      </c>
      <c r="D198" s="9" t="s">
        <v>7847</v>
      </c>
      <c r="E198" s="9" t="s">
        <v>2323</v>
      </c>
      <c r="F198" s="9" t="s">
        <v>2797</v>
      </c>
      <c r="G198" s="9" t="s">
        <v>2798</v>
      </c>
      <c r="H198" s="9" t="s">
        <v>7848</v>
      </c>
      <c r="J198" s="6" t="str">
        <f t="shared" si="51"/>
        <v>001011</v>
      </c>
      <c r="K198" s="1">
        <f t="shared" si="52"/>
        <v>0</v>
      </c>
      <c r="L198" s="6" t="str">
        <f t="shared" si="53"/>
        <v>00000</v>
      </c>
      <c r="M198" s="1">
        <f t="shared" si="54"/>
        <v>5</v>
      </c>
      <c r="N198" s="6" t="str">
        <f t="shared" si="55"/>
        <v>00</v>
      </c>
      <c r="O198" s="1">
        <f t="shared" si="56"/>
        <v>20</v>
      </c>
      <c r="P198" s="1">
        <f>IF(HEX2DEC(LEFT(E198,4))&gt;=32768,HEX2DEC(LEFT(E198,4))-65536,HEX2DEC(LEFT(E198,4)))/Codes!$N$2</f>
        <v>20</v>
      </c>
      <c r="Q198" s="1">
        <f>IF(HEX2DEC(RIGHT(E198,4))&gt;=32768,HEX2DEC(RIGHT(E198,4))-65536,HEX2DEC(RIGHT(E198,4)))/Codes!$N$2</f>
        <v>0</v>
      </c>
      <c r="R198" s="1">
        <f>IF(HEX2DEC(LEFT(F198,4))&gt;=32768,HEX2DEC(LEFT(F198,4))-65536,HEX2DEC(LEFT(F198,4)))/Codes!$N$2</f>
        <v>-28</v>
      </c>
      <c r="S198" s="1">
        <f>IF(HEX2DEC(RIGHT(F198,4))&gt;=32768,HEX2DEC(RIGHT(F198,4))-65536,HEX2DEC(RIGHT(F198,4)))/Codes!$N$2</f>
        <v>0</v>
      </c>
      <c r="T198" s="18">
        <f t="shared" si="57"/>
        <v>0</v>
      </c>
      <c r="U198" s="1">
        <f t="shared" si="58"/>
        <v>50</v>
      </c>
      <c r="V198" s="1">
        <f t="shared" si="59"/>
        <v>0</v>
      </c>
      <c r="W198" s="1" t="str">
        <f t="shared" si="60"/>
        <v>100</v>
      </c>
      <c r="X198" s="1">
        <f t="shared" si="61"/>
        <v>0</v>
      </c>
      <c r="Y198" s="1">
        <f t="shared" si="62"/>
        <v>60</v>
      </c>
      <c r="Z198" s="1" t="str">
        <f>VLOOKUP(BIN2DEC(MID(HEX2BIN(MID(H198,3,2),8),2,5)),Codes!$E$1:$F$18,2)</f>
        <v>Normal</v>
      </c>
      <c r="AA198" s="6" t="str">
        <f t="shared" si="63"/>
        <v>0</v>
      </c>
      <c r="AB198" s="1">
        <f t="shared" si="64"/>
        <v>40</v>
      </c>
      <c r="AC198" s="1" t="str">
        <f>VLOOKUP(BIN2DEC(RIGHT(HEX2BIN(MID(H198,6,1),4),1)&amp;LEFT(HEX2BIN(MID(H198,7,1),4),1)),Codes!$K$1:$L$5,2)</f>
        <v>L</v>
      </c>
      <c r="AD198" s="1" t="str">
        <f>VLOOKUP(BIN2DEC(RIGHT(HEX2BIN(MID(H198,7,1),4),3)&amp;LEFT(HEX2BIN(MID(H198,8,1),4),2)),Codes!$H$2:$I$33,2)</f>
        <v>Burn</v>
      </c>
      <c r="AE198" s="1" t="str">
        <f t="shared" si="65"/>
        <v>1</v>
      </c>
      <c r="AF198" s="1" t="str">
        <f t="shared" si="66"/>
        <v>1</v>
      </c>
      <c r="AH198" s="6">
        <f t="shared" si="67"/>
        <v>72</v>
      </c>
    </row>
    <row r="199" spans="1:34">
      <c r="A199" s="3" t="s">
        <v>7849</v>
      </c>
      <c r="B199" s="1" t="s">
        <v>1464</v>
      </c>
      <c r="C199" s="6" t="s">
        <v>9528</v>
      </c>
      <c r="D199" s="9" t="s">
        <v>7850</v>
      </c>
      <c r="E199" s="9" t="s">
        <v>7851</v>
      </c>
      <c r="F199" s="9" t="s">
        <v>2797</v>
      </c>
      <c r="G199" s="9" t="s">
        <v>7852</v>
      </c>
      <c r="H199" s="9" t="s">
        <v>7853</v>
      </c>
      <c r="J199" s="6" t="str">
        <f t="shared" si="51"/>
        <v>001011</v>
      </c>
      <c r="K199" s="1">
        <f t="shared" si="52"/>
        <v>1</v>
      </c>
      <c r="L199" s="6" t="str">
        <f t="shared" si="53"/>
        <v>00000</v>
      </c>
      <c r="M199" s="1">
        <f t="shared" si="54"/>
        <v>5</v>
      </c>
      <c r="N199" s="6" t="str">
        <f t="shared" si="55"/>
        <v>00</v>
      </c>
      <c r="O199" s="1">
        <f t="shared" si="56"/>
        <v>15</v>
      </c>
      <c r="P199" s="1">
        <f>IF(HEX2DEC(LEFT(E199,4))&gt;=32768,HEX2DEC(LEFT(E199,4))-65536,HEX2DEC(LEFT(E199,4)))/Codes!$N$2</f>
        <v>16.8</v>
      </c>
      <c r="Q199" s="1">
        <f>IF(HEX2DEC(RIGHT(E199,4))&gt;=32768,HEX2DEC(RIGHT(E199,4))-65536,HEX2DEC(RIGHT(E199,4)))/Codes!$N$2</f>
        <v>20</v>
      </c>
      <c r="R199" s="1">
        <f>IF(HEX2DEC(LEFT(F199,4))&gt;=32768,HEX2DEC(LEFT(F199,4))-65536,HEX2DEC(LEFT(F199,4)))/Codes!$N$2</f>
        <v>-28</v>
      </c>
      <c r="S199" s="1">
        <f>IF(HEX2DEC(RIGHT(F199,4))&gt;=32768,HEX2DEC(RIGHT(F199,4))-65536,HEX2DEC(RIGHT(F199,4)))/Codes!$N$2</f>
        <v>0</v>
      </c>
      <c r="T199" s="18">
        <f t="shared" si="57"/>
        <v>90</v>
      </c>
      <c r="U199" s="1">
        <f t="shared" si="58"/>
        <v>50</v>
      </c>
      <c r="V199" s="1">
        <f t="shared" si="59"/>
        <v>0</v>
      </c>
      <c r="W199" s="1" t="str">
        <f t="shared" si="60"/>
        <v>100</v>
      </c>
      <c r="X199" s="1">
        <f t="shared" si="61"/>
        <v>0</v>
      </c>
      <c r="Y199" s="1">
        <f t="shared" si="62"/>
        <v>50</v>
      </c>
      <c r="Z199" s="1" t="str">
        <f>VLOOKUP(BIN2DEC(MID(HEX2BIN(MID(H199,3,2),8),2,5)),Codes!$E$1:$F$18,2)</f>
        <v>Slash</v>
      </c>
      <c r="AA199" s="6" t="str">
        <f t="shared" si="63"/>
        <v>0</v>
      </c>
      <c r="AB199" s="1">
        <f t="shared" si="64"/>
        <v>10</v>
      </c>
      <c r="AC199" s="1" t="str">
        <f>VLOOKUP(BIN2DEC(RIGHT(HEX2BIN(MID(H199,6,1),4),1)&amp;LEFT(HEX2BIN(MID(H199,7,1),4),1)),Codes!$K$1:$L$5,2)</f>
        <v>L</v>
      </c>
      <c r="AD199" s="1" t="str">
        <f>VLOOKUP(BIN2DEC(RIGHT(HEX2BIN(MID(H199,7,1),4),3)&amp;LEFT(HEX2BIN(MID(H199,8,1),4),2)),Codes!$H$2:$I$33,2)</f>
        <v>Slash</v>
      </c>
      <c r="AE199" s="1" t="str">
        <f t="shared" si="65"/>
        <v>1</v>
      </c>
      <c r="AF199" s="1" t="str">
        <f t="shared" si="66"/>
        <v>0</v>
      </c>
      <c r="AH199" s="6">
        <f t="shared" si="67"/>
        <v>67</v>
      </c>
    </row>
    <row r="200" spans="1:34">
      <c r="A200" s="3" t="s">
        <v>7854</v>
      </c>
      <c r="B200" s="1" t="s">
        <v>1464</v>
      </c>
      <c r="C200" s="6" t="s">
        <v>9528</v>
      </c>
      <c r="D200" s="9" t="s">
        <v>7855</v>
      </c>
      <c r="E200" s="9" t="s">
        <v>7856</v>
      </c>
      <c r="F200" s="9" t="s">
        <v>2797</v>
      </c>
      <c r="G200" s="9" t="s">
        <v>7852</v>
      </c>
      <c r="H200" s="9" t="s">
        <v>7853</v>
      </c>
      <c r="J200" s="6" t="str">
        <f t="shared" si="51"/>
        <v>001011</v>
      </c>
      <c r="K200" s="1">
        <f t="shared" si="52"/>
        <v>2</v>
      </c>
      <c r="L200" s="6" t="str">
        <f t="shared" si="53"/>
        <v>00000</v>
      </c>
      <c r="M200" s="1">
        <f t="shared" si="54"/>
        <v>5</v>
      </c>
      <c r="N200" s="6" t="str">
        <f t="shared" si="55"/>
        <v>00</v>
      </c>
      <c r="O200" s="1">
        <f t="shared" si="56"/>
        <v>15</v>
      </c>
      <c r="P200" s="1">
        <f>IF(HEX2DEC(LEFT(E200,4))&gt;=32768,HEX2DEC(LEFT(E200,4))-65536,HEX2DEC(LEFT(E200,4)))/Codes!$N$2</f>
        <v>16.8</v>
      </c>
      <c r="Q200" s="1">
        <f>IF(HEX2DEC(RIGHT(E200,4))&gt;=32768,HEX2DEC(RIGHT(E200,4))-65536,HEX2DEC(RIGHT(E200,4)))/Codes!$N$2</f>
        <v>-20</v>
      </c>
      <c r="R200" s="1">
        <f>IF(HEX2DEC(LEFT(F200,4))&gt;=32768,HEX2DEC(LEFT(F200,4))-65536,HEX2DEC(LEFT(F200,4)))/Codes!$N$2</f>
        <v>-28</v>
      </c>
      <c r="S200" s="1">
        <f>IF(HEX2DEC(RIGHT(F200,4))&gt;=32768,HEX2DEC(RIGHT(F200,4))-65536,HEX2DEC(RIGHT(F200,4)))/Codes!$N$2</f>
        <v>0</v>
      </c>
      <c r="T200" s="18">
        <f t="shared" si="57"/>
        <v>90</v>
      </c>
      <c r="U200" s="1">
        <f t="shared" si="58"/>
        <v>50</v>
      </c>
      <c r="V200" s="1">
        <f t="shared" si="59"/>
        <v>0</v>
      </c>
      <c r="W200" s="1" t="str">
        <f t="shared" si="60"/>
        <v>100</v>
      </c>
      <c r="X200" s="1">
        <f t="shared" si="61"/>
        <v>0</v>
      </c>
      <c r="Y200" s="1">
        <f t="shared" si="62"/>
        <v>50</v>
      </c>
      <c r="Z200" s="1" t="str">
        <f>VLOOKUP(BIN2DEC(MID(HEX2BIN(MID(H200,3,2),8),2,5)),Codes!$E$1:$F$18,2)</f>
        <v>Slash</v>
      </c>
      <c r="AA200" s="6" t="str">
        <f t="shared" si="63"/>
        <v>0</v>
      </c>
      <c r="AB200" s="1">
        <f t="shared" si="64"/>
        <v>10</v>
      </c>
      <c r="AC200" s="1" t="str">
        <f>VLOOKUP(BIN2DEC(RIGHT(HEX2BIN(MID(H200,6,1),4),1)&amp;LEFT(HEX2BIN(MID(H200,7,1),4),1)),Codes!$K$1:$L$5,2)</f>
        <v>L</v>
      </c>
      <c r="AD200" s="1" t="str">
        <f>VLOOKUP(BIN2DEC(RIGHT(HEX2BIN(MID(H200,7,1),4),3)&amp;LEFT(HEX2BIN(MID(H200,8,1),4),2)),Codes!$H$2:$I$33,2)</f>
        <v>Slash</v>
      </c>
      <c r="AE200" s="1" t="str">
        <f t="shared" si="65"/>
        <v>1</v>
      </c>
      <c r="AF200" s="1" t="str">
        <f t="shared" si="66"/>
        <v>0</v>
      </c>
      <c r="AH200" s="6">
        <f t="shared" si="67"/>
        <v>67</v>
      </c>
    </row>
    <row r="201" spans="1:34">
      <c r="A201" s="3" t="s">
        <v>7857</v>
      </c>
      <c r="B201" s="1" t="s">
        <v>1464</v>
      </c>
      <c r="C201" s="6" t="s">
        <v>9529</v>
      </c>
      <c r="D201" s="9" t="s">
        <v>7850</v>
      </c>
      <c r="E201" s="9" t="s">
        <v>2818</v>
      </c>
      <c r="F201" s="9" t="s">
        <v>2797</v>
      </c>
      <c r="G201" s="9" t="s">
        <v>7858</v>
      </c>
      <c r="H201" s="9" t="s">
        <v>7859</v>
      </c>
      <c r="J201" s="6" t="str">
        <f t="shared" si="51"/>
        <v>001011</v>
      </c>
      <c r="K201" s="1">
        <f t="shared" si="52"/>
        <v>1</v>
      </c>
      <c r="L201" s="6" t="str">
        <f t="shared" si="53"/>
        <v>00000</v>
      </c>
      <c r="M201" s="1">
        <f t="shared" si="54"/>
        <v>5</v>
      </c>
      <c r="N201" s="6" t="str">
        <f t="shared" si="55"/>
        <v>00</v>
      </c>
      <c r="O201" s="1">
        <f t="shared" si="56"/>
        <v>15</v>
      </c>
      <c r="P201" s="1">
        <f>IF(HEX2DEC(LEFT(E201,4))&gt;=32768,HEX2DEC(LEFT(E201,4))-65536,HEX2DEC(LEFT(E201,4)))/Codes!$N$2</f>
        <v>16.8</v>
      </c>
      <c r="Q201" s="1">
        <f>IF(HEX2DEC(RIGHT(E201,4))&gt;=32768,HEX2DEC(RIGHT(E201,4))-65536,HEX2DEC(RIGHT(E201,4)))/Codes!$N$2</f>
        <v>40</v>
      </c>
      <c r="R201" s="1">
        <f>IF(HEX2DEC(LEFT(F201,4))&gt;=32768,HEX2DEC(LEFT(F201,4))-65536,HEX2DEC(LEFT(F201,4)))/Codes!$N$2</f>
        <v>-28</v>
      </c>
      <c r="S201" s="1">
        <f>IF(HEX2DEC(RIGHT(F201,4))&gt;=32768,HEX2DEC(RIGHT(F201,4))-65536,HEX2DEC(RIGHT(F201,4)))/Codes!$N$2</f>
        <v>0</v>
      </c>
      <c r="T201" s="18">
        <f t="shared" si="57"/>
        <v>40</v>
      </c>
      <c r="U201" s="1">
        <f t="shared" si="58"/>
        <v>40</v>
      </c>
      <c r="V201" s="1">
        <f t="shared" si="59"/>
        <v>0</v>
      </c>
      <c r="W201" s="1" t="str">
        <f t="shared" si="60"/>
        <v>100</v>
      </c>
      <c r="X201" s="1">
        <f t="shared" si="61"/>
        <v>0</v>
      </c>
      <c r="Y201" s="1">
        <f t="shared" si="62"/>
        <v>40</v>
      </c>
      <c r="Z201" s="1" t="str">
        <f>VLOOKUP(BIN2DEC(MID(HEX2BIN(MID(H201,3,2),8),2,5)),Codes!$E$1:$F$18,2)</f>
        <v>Slash</v>
      </c>
      <c r="AA201" s="6" t="str">
        <f t="shared" si="63"/>
        <v>0</v>
      </c>
      <c r="AB201" s="1">
        <f t="shared" si="64"/>
        <v>10</v>
      </c>
      <c r="AC201" s="1" t="str">
        <f>VLOOKUP(BIN2DEC(RIGHT(HEX2BIN(MID(H201,6,1),4),1)&amp;LEFT(HEX2BIN(MID(H201,7,1),4),1)),Codes!$K$1:$L$5,2)</f>
        <v>L</v>
      </c>
      <c r="AD201" s="1" t="str">
        <f>VLOOKUP(BIN2DEC(RIGHT(HEX2BIN(MID(H201,7,1),4),3)&amp;LEFT(HEX2BIN(MID(H201,8,1),4),2)),Codes!$H$2:$I$33,2)</f>
        <v>Slash</v>
      </c>
      <c r="AE201" s="1" t="str">
        <f t="shared" si="65"/>
        <v>1</v>
      </c>
      <c r="AF201" s="1" t="str">
        <f t="shared" si="66"/>
        <v>0</v>
      </c>
      <c r="AH201" s="6">
        <f t="shared" si="67"/>
        <v>67</v>
      </c>
    </row>
    <row r="202" spans="1:34">
      <c r="A202" s="3" t="s">
        <v>7860</v>
      </c>
      <c r="B202" s="1" t="s">
        <v>1464</v>
      </c>
      <c r="C202" s="6" t="s">
        <v>9529</v>
      </c>
      <c r="D202" s="9" t="s">
        <v>7855</v>
      </c>
      <c r="E202" s="9" t="s">
        <v>2823</v>
      </c>
      <c r="F202" s="9" t="s">
        <v>2797</v>
      </c>
      <c r="G202" s="9" t="s">
        <v>7858</v>
      </c>
      <c r="H202" s="9" t="s">
        <v>7859</v>
      </c>
      <c r="J202" s="6" t="str">
        <f t="shared" si="51"/>
        <v>001011</v>
      </c>
      <c r="K202" s="1">
        <f t="shared" si="52"/>
        <v>2</v>
      </c>
      <c r="L202" s="6" t="str">
        <f t="shared" si="53"/>
        <v>00000</v>
      </c>
      <c r="M202" s="1">
        <f t="shared" si="54"/>
        <v>5</v>
      </c>
      <c r="N202" s="6" t="str">
        <f t="shared" si="55"/>
        <v>00</v>
      </c>
      <c r="O202" s="1">
        <f t="shared" si="56"/>
        <v>15</v>
      </c>
      <c r="P202" s="1">
        <f>IF(HEX2DEC(LEFT(E202,4))&gt;=32768,HEX2DEC(LEFT(E202,4))-65536,HEX2DEC(LEFT(E202,4)))/Codes!$N$2</f>
        <v>16.8</v>
      </c>
      <c r="Q202" s="1">
        <f>IF(HEX2DEC(RIGHT(E202,4))&gt;=32768,HEX2DEC(RIGHT(E202,4))-65536,HEX2DEC(RIGHT(E202,4)))/Codes!$N$2</f>
        <v>-40</v>
      </c>
      <c r="R202" s="1">
        <f>IF(HEX2DEC(LEFT(F202,4))&gt;=32768,HEX2DEC(LEFT(F202,4))-65536,HEX2DEC(LEFT(F202,4)))/Codes!$N$2</f>
        <v>-28</v>
      </c>
      <c r="S202" s="1">
        <f>IF(HEX2DEC(RIGHT(F202,4))&gt;=32768,HEX2DEC(RIGHT(F202,4))-65536,HEX2DEC(RIGHT(F202,4)))/Codes!$N$2</f>
        <v>0</v>
      </c>
      <c r="T202" s="18">
        <f t="shared" si="57"/>
        <v>40</v>
      </c>
      <c r="U202" s="1">
        <f t="shared" si="58"/>
        <v>40</v>
      </c>
      <c r="V202" s="1">
        <f t="shared" si="59"/>
        <v>0</v>
      </c>
      <c r="W202" s="1" t="str">
        <f t="shared" si="60"/>
        <v>100</v>
      </c>
      <c r="X202" s="1">
        <f t="shared" si="61"/>
        <v>0</v>
      </c>
      <c r="Y202" s="1">
        <f t="shared" si="62"/>
        <v>40</v>
      </c>
      <c r="Z202" s="1" t="str">
        <f>VLOOKUP(BIN2DEC(MID(HEX2BIN(MID(H202,3,2),8),2,5)),Codes!$E$1:$F$18,2)</f>
        <v>Slash</v>
      </c>
      <c r="AA202" s="6" t="str">
        <f t="shared" si="63"/>
        <v>0</v>
      </c>
      <c r="AB202" s="1">
        <f t="shared" si="64"/>
        <v>10</v>
      </c>
      <c r="AC202" s="1" t="str">
        <f>VLOOKUP(BIN2DEC(RIGHT(HEX2BIN(MID(H202,6,1),4),1)&amp;LEFT(HEX2BIN(MID(H202,7,1),4),1)),Codes!$K$1:$L$5,2)</f>
        <v>L</v>
      </c>
      <c r="AD202" s="1" t="str">
        <f>VLOOKUP(BIN2DEC(RIGHT(HEX2BIN(MID(H202,7,1),4),3)&amp;LEFT(HEX2BIN(MID(H202,8,1),4),2)),Codes!$H$2:$I$33,2)</f>
        <v>Slash</v>
      </c>
      <c r="AE202" s="1" t="str">
        <f t="shared" si="65"/>
        <v>1</v>
      </c>
      <c r="AF202" s="1" t="str">
        <f t="shared" si="66"/>
        <v>0</v>
      </c>
      <c r="AH202" s="6">
        <f t="shared" si="67"/>
        <v>67</v>
      </c>
    </row>
    <row r="203" spans="1:34">
      <c r="A203" s="3" t="s">
        <v>7861</v>
      </c>
      <c r="B203" s="1" t="s">
        <v>1464</v>
      </c>
      <c r="C203" s="6" t="s">
        <v>9530</v>
      </c>
      <c r="D203" s="9" t="s">
        <v>7850</v>
      </c>
      <c r="E203" s="9" t="s">
        <v>7862</v>
      </c>
      <c r="F203" s="9" t="s">
        <v>2797</v>
      </c>
      <c r="G203" s="9" t="s">
        <v>7863</v>
      </c>
      <c r="H203" s="9" t="s">
        <v>7864</v>
      </c>
      <c r="J203" s="6" t="str">
        <f t="shared" si="51"/>
        <v>001011</v>
      </c>
      <c r="K203" s="1">
        <f t="shared" si="52"/>
        <v>1</v>
      </c>
      <c r="L203" s="6" t="str">
        <f t="shared" si="53"/>
        <v>00000</v>
      </c>
      <c r="M203" s="1">
        <f t="shared" si="54"/>
        <v>5</v>
      </c>
      <c r="N203" s="6" t="str">
        <f t="shared" si="55"/>
        <v>00</v>
      </c>
      <c r="O203" s="1">
        <f t="shared" si="56"/>
        <v>15</v>
      </c>
      <c r="P203" s="1">
        <f>IF(HEX2DEC(LEFT(E203,4))&gt;=32768,HEX2DEC(LEFT(E203,4))-65536,HEX2DEC(LEFT(E203,4)))/Codes!$N$2</f>
        <v>16.8</v>
      </c>
      <c r="Q203" s="1">
        <f>IF(HEX2DEC(RIGHT(E203,4))&gt;=32768,HEX2DEC(RIGHT(E203,4))-65536,HEX2DEC(RIGHT(E203,4)))/Codes!$N$2</f>
        <v>60</v>
      </c>
      <c r="R203" s="1">
        <f>IF(HEX2DEC(LEFT(F203,4))&gt;=32768,HEX2DEC(LEFT(F203,4))-65536,HEX2DEC(LEFT(F203,4)))/Codes!$N$2</f>
        <v>-28</v>
      </c>
      <c r="S203" s="1">
        <f>IF(HEX2DEC(RIGHT(F203,4))&gt;=32768,HEX2DEC(RIGHT(F203,4))-65536,HEX2DEC(RIGHT(F203,4)))/Codes!$N$2</f>
        <v>0</v>
      </c>
      <c r="T203" s="18">
        <f t="shared" si="57"/>
        <v>40</v>
      </c>
      <c r="U203" s="1">
        <f t="shared" si="58"/>
        <v>30</v>
      </c>
      <c r="V203" s="1">
        <f t="shared" si="59"/>
        <v>0</v>
      </c>
      <c r="W203" s="1" t="str">
        <f t="shared" si="60"/>
        <v>100</v>
      </c>
      <c r="X203" s="1">
        <f t="shared" si="61"/>
        <v>0</v>
      </c>
      <c r="Y203" s="1">
        <f t="shared" si="62"/>
        <v>30</v>
      </c>
      <c r="Z203" s="1" t="str">
        <f>VLOOKUP(BIN2DEC(MID(HEX2BIN(MID(H203,3,2),8),2,5)),Codes!$E$1:$F$18,2)</f>
        <v>Slash</v>
      </c>
      <c r="AA203" s="6" t="str">
        <f t="shared" si="63"/>
        <v>0</v>
      </c>
      <c r="AB203" s="1">
        <f t="shared" si="64"/>
        <v>10</v>
      </c>
      <c r="AC203" s="1" t="str">
        <f>VLOOKUP(BIN2DEC(RIGHT(HEX2BIN(MID(H203,6,1),4),1)&amp;LEFT(HEX2BIN(MID(H203,7,1),4),1)),Codes!$K$1:$L$5,2)</f>
        <v>L</v>
      </c>
      <c r="AD203" s="1" t="str">
        <f>VLOOKUP(BIN2DEC(RIGHT(HEX2BIN(MID(H203,7,1),4),3)&amp;LEFT(HEX2BIN(MID(H203,8,1),4),2)),Codes!$H$2:$I$33,2)</f>
        <v>Slash</v>
      </c>
      <c r="AE203" s="1" t="str">
        <f t="shared" si="65"/>
        <v>1</v>
      </c>
      <c r="AF203" s="1" t="str">
        <f t="shared" si="66"/>
        <v>0</v>
      </c>
      <c r="AH203" s="6">
        <f t="shared" si="67"/>
        <v>67</v>
      </c>
    </row>
    <row r="204" spans="1:34">
      <c r="A204" s="3" t="s">
        <v>7865</v>
      </c>
      <c r="B204" s="1" t="s">
        <v>1464</v>
      </c>
      <c r="C204" s="6" t="s">
        <v>9530</v>
      </c>
      <c r="D204" s="9" t="s">
        <v>7855</v>
      </c>
      <c r="E204" s="9" t="s">
        <v>7866</v>
      </c>
      <c r="F204" s="9" t="s">
        <v>2797</v>
      </c>
      <c r="G204" s="9" t="s">
        <v>7863</v>
      </c>
      <c r="H204" s="9" t="s">
        <v>7864</v>
      </c>
      <c r="J204" s="6" t="str">
        <f t="shared" si="51"/>
        <v>001011</v>
      </c>
      <c r="K204" s="1">
        <f t="shared" si="52"/>
        <v>2</v>
      </c>
      <c r="L204" s="6" t="str">
        <f t="shared" si="53"/>
        <v>00000</v>
      </c>
      <c r="M204" s="1">
        <f t="shared" si="54"/>
        <v>5</v>
      </c>
      <c r="N204" s="6" t="str">
        <f t="shared" si="55"/>
        <v>00</v>
      </c>
      <c r="O204" s="1">
        <f t="shared" si="56"/>
        <v>15</v>
      </c>
      <c r="P204" s="1">
        <f>IF(HEX2DEC(LEFT(E204,4))&gt;=32768,HEX2DEC(LEFT(E204,4))-65536,HEX2DEC(LEFT(E204,4)))/Codes!$N$2</f>
        <v>16.8</v>
      </c>
      <c r="Q204" s="1">
        <f>IF(HEX2DEC(RIGHT(E204,4))&gt;=32768,HEX2DEC(RIGHT(E204,4))-65536,HEX2DEC(RIGHT(E204,4)))/Codes!$N$2</f>
        <v>-60</v>
      </c>
      <c r="R204" s="1">
        <f>IF(HEX2DEC(LEFT(F204,4))&gt;=32768,HEX2DEC(LEFT(F204,4))-65536,HEX2DEC(LEFT(F204,4)))/Codes!$N$2</f>
        <v>-28</v>
      </c>
      <c r="S204" s="1">
        <f>IF(HEX2DEC(RIGHT(F204,4))&gt;=32768,HEX2DEC(RIGHT(F204,4))-65536,HEX2DEC(RIGHT(F204,4)))/Codes!$N$2</f>
        <v>0</v>
      </c>
      <c r="T204" s="18">
        <f t="shared" si="57"/>
        <v>40</v>
      </c>
      <c r="U204" s="1">
        <f t="shared" si="58"/>
        <v>30</v>
      </c>
      <c r="V204" s="1">
        <f t="shared" si="59"/>
        <v>0</v>
      </c>
      <c r="W204" s="1" t="str">
        <f t="shared" si="60"/>
        <v>100</v>
      </c>
      <c r="X204" s="1">
        <f t="shared" si="61"/>
        <v>0</v>
      </c>
      <c r="Y204" s="1">
        <f t="shared" si="62"/>
        <v>30</v>
      </c>
      <c r="Z204" s="1" t="str">
        <f>VLOOKUP(BIN2DEC(MID(HEX2BIN(MID(H204,3,2),8),2,5)),Codes!$E$1:$F$18,2)</f>
        <v>Slash</v>
      </c>
      <c r="AA204" s="6" t="str">
        <f t="shared" si="63"/>
        <v>0</v>
      </c>
      <c r="AB204" s="1">
        <f t="shared" si="64"/>
        <v>10</v>
      </c>
      <c r="AC204" s="1" t="str">
        <f>VLOOKUP(BIN2DEC(RIGHT(HEX2BIN(MID(H204,6,1),4),1)&amp;LEFT(HEX2BIN(MID(H204,7,1),4),1)),Codes!$K$1:$L$5,2)</f>
        <v>L</v>
      </c>
      <c r="AD204" s="1" t="str">
        <f>VLOOKUP(BIN2DEC(RIGHT(HEX2BIN(MID(H204,7,1),4),3)&amp;LEFT(HEX2BIN(MID(H204,8,1),4),2)),Codes!$H$2:$I$33,2)</f>
        <v>Slash</v>
      </c>
      <c r="AE204" s="1" t="str">
        <f t="shared" si="65"/>
        <v>1</v>
      </c>
      <c r="AF204" s="1" t="str">
        <f t="shared" si="66"/>
        <v>0</v>
      </c>
      <c r="AH204" s="6">
        <f t="shared" si="67"/>
        <v>67</v>
      </c>
    </row>
    <row r="205" spans="1:34">
      <c r="A205" s="3" t="s">
        <v>7867</v>
      </c>
      <c r="B205" s="1" t="s">
        <v>1464</v>
      </c>
      <c r="C205" s="6" t="s">
        <v>9036</v>
      </c>
      <c r="D205" s="9" t="s">
        <v>5174</v>
      </c>
      <c r="E205" s="9" t="s">
        <v>2052</v>
      </c>
      <c r="F205" s="9" t="s">
        <v>2052</v>
      </c>
      <c r="G205" s="9" t="s">
        <v>7868</v>
      </c>
      <c r="H205" s="9" t="s">
        <v>2774</v>
      </c>
      <c r="J205" s="6" t="str">
        <f t="shared" si="51"/>
        <v>001011</v>
      </c>
      <c r="K205" s="1">
        <f t="shared" si="52"/>
        <v>0</v>
      </c>
      <c r="L205" s="6" t="str">
        <f t="shared" si="53"/>
        <v>00000</v>
      </c>
      <c r="M205" s="1">
        <f t="shared" si="54"/>
        <v>6</v>
      </c>
      <c r="N205" s="6" t="str">
        <f t="shared" si="55"/>
        <v>00</v>
      </c>
      <c r="O205" s="1">
        <f t="shared" si="56"/>
        <v>12</v>
      </c>
      <c r="P205" s="1">
        <f>IF(HEX2DEC(LEFT(E205,4))&gt;=32768,HEX2DEC(LEFT(E205,4))-65536,HEX2DEC(LEFT(E205,4)))/Codes!$N$2</f>
        <v>14.4</v>
      </c>
      <c r="Q205" s="1">
        <f>IF(HEX2DEC(RIGHT(E205,4))&gt;=32768,HEX2DEC(RIGHT(E205,4))-65536,HEX2DEC(RIGHT(E205,4)))/Codes!$N$2</f>
        <v>0</v>
      </c>
      <c r="R205" s="1">
        <f>IF(HEX2DEC(LEFT(F205,4))&gt;=32768,HEX2DEC(LEFT(F205,4))-65536,HEX2DEC(LEFT(F205,4)))/Codes!$N$2</f>
        <v>14.4</v>
      </c>
      <c r="S205" s="1">
        <f>IF(HEX2DEC(RIGHT(F205,4))&gt;=32768,HEX2DEC(RIGHT(F205,4))-65536,HEX2DEC(RIGHT(F205,4)))/Codes!$N$2</f>
        <v>0</v>
      </c>
      <c r="T205" s="18">
        <f t="shared" si="57"/>
        <v>270</v>
      </c>
      <c r="U205" s="1">
        <f t="shared" si="58"/>
        <v>80</v>
      </c>
      <c r="V205" s="1">
        <f t="shared" si="59"/>
        <v>0</v>
      </c>
      <c r="W205" s="1" t="str">
        <f t="shared" si="60"/>
        <v>100</v>
      </c>
      <c r="X205" s="1">
        <f t="shared" si="61"/>
        <v>2</v>
      </c>
      <c r="Y205" s="1">
        <f t="shared" si="62"/>
        <v>30</v>
      </c>
      <c r="Z205" s="1" t="str">
        <f>VLOOKUP(BIN2DEC(MID(HEX2BIN(MID(H205,3,2),8),2,5)),Codes!$E$1:$F$18,2)</f>
        <v>Flame</v>
      </c>
      <c r="AA205" s="6" t="str">
        <f t="shared" si="63"/>
        <v>0</v>
      </c>
      <c r="AB205" s="1">
        <f t="shared" si="64"/>
        <v>1</v>
      </c>
      <c r="AC205" s="1" t="str">
        <f>VLOOKUP(BIN2DEC(RIGHT(HEX2BIN(MID(H205,6,1),4),1)&amp;LEFT(HEX2BIN(MID(H205,7,1),4),1)),Codes!$K$1:$L$5,2)</f>
        <v>L</v>
      </c>
      <c r="AD205" s="1" t="str">
        <f>VLOOKUP(BIN2DEC(RIGHT(HEX2BIN(MID(H205,7,1),4),3)&amp;LEFT(HEX2BIN(MID(H205,8,1),4),2)),Codes!$H$2:$I$33,2)</f>
        <v>Burn</v>
      </c>
      <c r="AE205" s="1" t="str">
        <f t="shared" si="65"/>
        <v>1</v>
      </c>
      <c r="AF205" s="1" t="str">
        <f t="shared" si="66"/>
        <v>1</v>
      </c>
      <c r="AH205" s="6">
        <f t="shared" si="67"/>
        <v>72</v>
      </c>
    </row>
    <row r="206" spans="1:34">
      <c r="A206" s="3" t="s">
        <v>7869</v>
      </c>
      <c r="B206" s="1" t="s">
        <v>1464</v>
      </c>
      <c r="D206" s="9" t="s">
        <v>2772</v>
      </c>
      <c r="E206" s="9" t="s">
        <v>2052</v>
      </c>
      <c r="F206" s="9" t="s">
        <v>2052</v>
      </c>
      <c r="G206" s="9" t="s">
        <v>2776</v>
      </c>
      <c r="H206" s="9" t="s">
        <v>2777</v>
      </c>
      <c r="J206" s="6" t="str">
        <f t="shared" si="51"/>
        <v>001011</v>
      </c>
      <c r="K206" s="1">
        <f t="shared" si="52"/>
        <v>0</v>
      </c>
      <c r="L206" s="6" t="str">
        <f t="shared" si="53"/>
        <v>00000</v>
      </c>
      <c r="M206" s="1">
        <f t="shared" si="54"/>
        <v>6</v>
      </c>
      <c r="N206" s="6" t="str">
        <f t="shared" si="55"/>
        <v>00</v>
      </c>
      <c r="O206" s="1">
        <f t="shared" si="56"/>
        <v>10</v>
      </c>
      <c r="P206" s="1">
        <f>IF(HEX2DEC(LEFT(E206,4))&gt;=32768,HEX2DEC(LEFT(E206,4))-65536,HEX2DEC(LEFT(E206,4)))/Codes!$N$2</f>
        <v>14.4</v>
      </c>
      <c r="Q206" s="1">
        <f>IF(HEX2DEC(RIGHT(E206,4))&gt;=32768,HEX2DEC(RIGHT(E206,4))-65536,HEX2DEC(RIGHT(E206,4)))/Codes!$N$2</f>
        <v>0</v>
      </c>
      <c r="R206" s="1">
        <f>IF(HEX2DEC(LEFT(F206,4))&gt;=32768,HEX2DEC(LEFT(F206,4))-65536,HEX2DEC(LEFT(F206,4)))/Codes!$N$2</f>
        <v>14.4</v>
      </c>
      <c r="S206" s="1">
        <f>IF(HEX2DEC(RIGHT(F206,4))&gt;=32768,HEX2DEC(RIGHT(F206,4))-65536,HEX2DEC(RIGHT(F206,4)))/Codes!$N$2</f>
        <v>0</v>
      </c>
      <c r="T206" s="18">
        <f t="shared" si="57"/>
        <v>361</v>
      </c>
      <c r="U206" s="1">
        <f t="shared" si="58"/>
        <v>70</v>
      </c>
      <c r="V206" s="1">
        <f t="shared" si="59"/>
        <v>0</v>
      </c>
      <c r="W206" s="1" t="str">
        <f t="shared" si="60"/>
        <v>100</v>
      </c>
      <c r="X206" s="1">
        <f t="shared" si="61"/>
        <v>0</v>
      </c>
      <c r="Y206" s="1">
        <f t="shared" si="62"/>
        <v>16</v>
      </c>
      <c r="Z206" s="1" t="str">
        <f>VLOOKUP(BIN2DEC(MID(HEX2BIN(MID(H206,3,2),8),2,5)),Codes!$E$1:$F$18,2)</f>
        <v>Normal</v>
      </c>
      <c r="AA206" s="6" t="str">
        <f t="shared" si="63"/>
        <v>0</v>
      </c>
      <c r="AB206" s="1">
        <f t="shared" si="64"/>
        <v>10</v>
      </c>
      <c r="AC206" s="1" t="str">
        <f>VLOOKUP(BIN2DEC(RIGHT(HEX2BIN(MID(H206,6,1),4),1)&amp;LEFT(HEX2BIN(MID(H206,7,1),4),1)),Codes!$K$1:$L$5,2)</f>
        <v>L</v>
      </c>
      <c r="AD206" s="1" t="str">
        <f>VLOOKUP(BIN2DEC(RIGHT(HEX2BIN(MID(H206,7,1),4),3)&amp;LEFT(HEX2BIN(MID(H206,8,1),4),2)),Codes!$H$2:$I$33,2)</f>
        <v>Kick</v>
      </c>
      <c r="AE206" s="1" t="str">
        <f t="shared" si="65"/>
        <v>1</v>
      </c>
      <c r="AF206" s="1" t="str">
        <f t="shared" si="66"/>
        <v>1</v>
      </c>
      <c r="AH206" s="6">
        <f t="shared" si="67"/>
        <v>66</v>
      </c>
    </row>
    <row r="207" spans="1:34">
      <c r="A207" s="3" t="s">
        <v>7870</v>
      </c>
      <c r="B207" s="1" t="s">
        <v>1464</v>
      </c>
      <c r="D207" s="9" t="s">
        <v>2779</v>
      </c>
      <c r="E207" s="9" t="s">
        <v>2052</v>
      </c>
      <c r="F207" s="9" t="s">
        <v>2053</v>
      </c>
      <c r="G207" s="9" t="s">
        <v>2776</v>
      </c>
      <c r="H207" s="9" t="s">
        <v>2777</v>
      </c>
      <c r="J207" s="6" t="str">
        <f t="shared" si="51"/>
        <v>001011</v>
      </c>
      <c r="K207" s="1">
        <f t="shared" si="52"/>
        <v>1</v>
      </c>
      <c r="L207" s="6" t="str">
        <f t="shared" si="53"/>
        <v>00000</v>
      </c>
      <c r="M207" s="1">
        <f t="shared" si="54"/>
        <v>6</v>
      </c>
      <c r="N207" s="6" t="str">
        <f t="shared" si="55"/>
        <v>00</v>
      </c>
      <c r="O207" s="1">
        <f t="shared" si="56"/>
        <v>10</v>
      </c>
      <c r="P207" s="1">
        <f>IF(HEX2DEC(LEFT(E207,4))&gt;=32768,HEX2DEC(LEFT(E207,4))-65536,HEX2DEC(LEFT(E207,4)))/Codes!$N$2</f>
        <v>14.4</v>
      </c>
      <c r="Q207" s="1">
        <f>IF(HEX2DEC(RIGHT(E207,4))&gt;=32768,HEX2DEC(RIGHT(E207,4))-65536,HEX2DEC(RIGHT(E207,4)))/Codes!$N$2</f>
        <v>0</v>
      </c>
      <c r="R207" s="1">
        <f>IF(HEX2DEC(LEFT(F207,4))&gt;=32768,HEX2DEC(LEFT(F207,4))-65536,HEX2DEC(LEFT(F207,4)))/Codes!$N$2</f>
        <v>-14.4</v>
      </c>
      <c r="S207" s="1">
        <f>IF(HEX2DEC(RIGHT(F207,4))&gt;=32768,HEX2DEC(RIGHT(F207,4))-65536,HEX2DEC(RIGHT(F207,4)))/Codes!$N$2</f>
        <v>0</v>
      </c>
      <c r="T207" s="18">
        <f t="shared" si="57"/>
        <v>361</v>
      </c>
      <c r="U207" s="1">
        <f t="shared" si="58"/>
        <v>70</v>
      </c>
      <c r="V207" s="1">
        <f t="shared" si="59"/>
        <v>0</v>
      </c>
      <c r="W207" s="1" t="str">
        <f t="shared" si="60"/>
        <v>100</v>
      </c>
      <c r="X207" s="1">
        <f t="shared" si="61"/>
        <v>0</v>
      </c>
      <c r="Y207" s="1">
        <f t="shared" si="62"/>
        <v>16</v>
      </c>
      <c r="Z207" s="1" t="str">
        <f>VLOOKUP(BIN2DEC(MID(HEX2BIN(MID(H207,3,2),8),2,5)),Codes!$E$1:$F$18,2)</f>
        <v>Normal</v>
      </c>
      <c r="AA207" s="6" t="str">
        <f t="shared" si="63"/>
        <v>0</v>
      </c>
      <c r="AB207" s="1">
        <f t="shared" si="64"/>
        <v>10</v>
      </c>
      <c r="AC207" s="1" t="str">
        <f>VLOOKUP(BIN2DEC(RIGHT(HEX2BIN(MID(H207,6,1),4),1)&amp;LEFT(HEX2BIN(MID(H207,7,1),4),1)),Codes!$K$1:$L$5,2)</f>
        <v>L</v>
      </c>
      <c r="AD207" s="1" t="str">
        <f>VLOOKUP(BIN2DEC(RIGHT(HEX2BIN(MID(H207,7,1),4),3)&amp;LEFT(HEX2BIN(MID(H207,8,1),4),2)),Codes!$H$2:$I$33,2)</f>
        <v>Kick</v>
      </c>
      <c r="AE207" s="1" t="str">
        <f t="shared" si="65"/>
        <v>1</v>
      </c>
      <c r="AF207" s="1" t="str">
        <f t="shared" si="66"/>
        <v>1</v>
      </c>
      <c r="AH207" s="6">
        <f t="shared" si="67"/>
        <v>66</v>
      </c>
    </row>
    <row r="208" spans="1:34">
      <c r="A208" s="3" t="s">
        <v>7871</v>
      </c>
      <c r="B208" s="1" t="s">
        <v>1464</v>
      </c>
      <c r="C208" s="6" t="s">
        <v>9037</v>
      </c>
      <c r="D208" s="9" t="s">
        <v>2781</v>
      </c>
      <c r="E208" s="9" t="s">
        <v>2749</v>
      </c>
      <c r="F208" s="9" t="s">
        <v>91</v>
      </c>
      <c r="G208" s="9" t="s">
        <v>2782</v>
      </c>
      <c r="H208" s="9" t="s">
        <v>7872</v>
      </c>
      <c r="J208" s="6" t="str">
        <f t="shared" si="51"/>
        <v>001011</v>
      </c>
      <c r="K208" s="1">
        <f t="shared" si="52"/>
        <v>0</v>
      </c>
      <c r="L208" s="6" t="str">
        <f t="shared" si="53"/>
        <v>00000</v>
      </c>
      <c r="M208" s="1">
        <f t="shared" si="54"/>
        <v>20</v>
      </c>
      <c r="N208" s="6" t="str">
        <f t="shared" si="55"/>
        <v>00</v>
      </c>
      <c r="O208" s="1">
        <f t="shared" si="56"/>
        <v>30</v>
      </c>
      <c r="P208" s="1">
        <f>IF(HEX2DEC(LEFT(E208,4))&gt;=32768,HEX2DEC(LEFT(E208,4))-65536,HEX2DEC(LEFT(E208,4)))/Codes!$N$2</f>
        <v>14.4</v>
      </c>
      <c r="Q208" s="1">
        <f>IF(HEX2DEC(RIGHT(E208,4))&gt;=32768,HEX2DEC(RIGHT(E208,4))-65536,HEX2DEC(RIGHT(E208,4)))/Codes!$N$2</f>
        <v>5.6</v>
      </c>
      <c r="R208" s="1">
        <f>IF(HEX2DEC(LEFT(F208,4))&gt;=32768,HEX2DEC(LEFT(F208,4))-65536,HEX2DEC(LEFT(F208,4)))/Codes!$N$2</f>
        <v>0</v>
      </c>
      <c r="S208" s="1">
        <f>IF(HEX2DEC(RIGHT(F208,4))&gt;=32768,HEX2DEC(RIGHT(F208,4))-65536,HEX2DEC(RIGHT(F208,4)))/Codes!$N$2</f>
        <v>0</v>
      </c>
      <c r="T208" s="18">
        <f t="shared" si="57"/>
        <v>90</v>
      </c>
      <c r="U208" s="1">
        <f t="shared" si="58"/>
        <v>65</v>
      </c>
      <c r="V208" s="1">
        <f t="shared" si="59"/>
        <v>0</v>
      </c>
      <c r="W208" s="1" t="str">
        <f t="shared" si="60"/>
        <v>100</v>
      </c>
      <c r="X208" s="1">
        <f t="shared" si="61"/>
        <v>0</v>
      </c>
      <c r="Y208" s="1">
        <f t="shared" si="62"/>
        <v>50</v>
      </c>
      <c r="Z208" s="1" t="str">
        <f>VLOOKUP(BIN2DEC(MID(HEX2BIN(MID(H208,3,2),8),2,5)),Codes!$E$1:$F$18,2)</f>
        <v>Normal</v>
      </c>
      <c r="AA208" s="6" t="str">
        <f t="shared" si="63"/>
        <v>0</v>
      </c>
      <c r="AB208" s="1">
        <f t="shared" si="64"/>
        <v>30</v>
      </c>
      <c r="AC208" s="1" t="str">
        <f>VLOOKUP(BIN2DEC(RIGHT(HEX2BIN(MID(H208,6,1),4),1)&amp;LEFT(HEX2BIN(MID(H208,7,1),4),1)),Codes!$K$1:$L$5,2)</f>
        <v>L</v>
      </c>
      <c r="AD208" s="1" t="str">
        <f>VLOOKUP(BIN2DEC(RIGHT(HEX2BIN(MID(H208,7,1),4),3)&amp;LEFT(HEX2BIN(MID(H208,8,1),4),2)),Codes!$H$2:$I$33,2)</f>
        <v>Burn</v>
      </c>
      <c r="AE208" s="1" t="str">
        <f t="shared" si="65"/>
        <v>1</v>
      </c>
      <c r="AF208" s="1" t="str">
        <f t="shared" si="66"/>
        <v>1</v>
      </c>
      <c r="AH208" s="6">
        <f t="shared" si="67"/>
        <v>72</v>
      </c>
    </row>
    <row r="209" spans="1:34">
      <c r="A209" s="3" t="s">
        <v>7873</v>
      </c>
      <c r="B209" s="1" t="s">
        <v>1464</v>
      </c>
      <c r="C209" s="6" t="s">
        <v>9037</v>
      </c>
      <c r="D209" s="9" t="s">
        <v>2785</v>
      </c>
      <c r="E209" s="9" t="s">
        <v>232</v>
      </c>
      <c r="F209" s="9" t="s">
        <v>2053</v>
      </c>
      <c r="G209" s="9" t="s">
        <v>2782</v>
      </c>
      <c r="H209" s="9" t="s">
        <v>7872</v>
      </c>
      <c r="J209" s="6" t="str">
        <f t="shared" si="51"/>
        <v>001011</v>
      </c>
      <c r="K209" s="1">
        <f t="shared" si="52"/>
        <v>1</v>
      </c>
      <c r="L209" s="6" t="str">
        <f t="shared" si="53"/>
        <v>00000</v>
      </c>
      <c r="M209" s="1">
        <f t="shared" si="54"/>
        <v>28</v>
      </c>
      <c r="N209" s="6" t="str">
        <f t="shared" si="55"/>
        <v>00</v>
      </c>
      <c r="O209" s="1">
        <f t="shared" si="56"/>
        <v>30</v>
      </c>
      <c r="P209" s="1">
        <f>IF(HEX2DEC(LEFT(E209,4))&gt;=32768,HEX2DEC(LEFT(E209,4))-65536,HEX2DEC(LEFT(E209,4)))/Codes!$N$2</f>
        <v>4.8</v>
      </c>
      <c r="Q209" s="1">
        <f>IF(HEX2DEC(RIGHT(E209,4))&gt;=32768,HEX2DEC(RIGHT(E209,4))-65536,HEX2DEC(RIGHT(E209,4)))/Codes!$N$2</f>
        <v>0</v>
      </c>
      <c r="R209" s="1">
        <f>IF(HEX2DEC(LEFT(F209,4))&gt;=32768,HEX2DEC(LEFT(F209,4))-65536,HEX2DEC(LEFT(F209,4)))/Codes!$N$2</f>
        <v>-14.4</v>
      </c>
      <c r="S209" s="1">
        <f>IF(HEX2DEC(RIGHT(F209,4))&gt;=32768,HEX2DEC(RIGHT(F209,4))-65536,HEX2DEC(RIGHT(F209,4)))/Codes!$N$2</f>
        <v>0</v>
      </c>
      <c r="T209" s="18">
        <f t="shared" si="57"/>
        <v>90</v>
      </c>
      <c r="U209" s="1">
        <f t="shared" si="58"/>
        <v>65</v>
      </c>
      <c r="V209" s="1">
        <f t="shared" si="59"/>
        <v>0</v>
      </c>
      <c r="W209" s="1" t="str">
        <f t="shared" si="60"/>
        <v>100</v>
      </c>
      <c r="X209" s="1">
        <f t="shared" si="61"/>
        <v>0</v>
      </c>
      <c r="Y209" s="1">
        <f t="shared" si="62"/>
        <v>50</v>
      </c>
      <c r="Z209" s="1" t="str">
        <f>VLOOKUP(BIN2DEC(MID(HEX2BIN(MID(H209,3,2),8),2,5)),Codes!$E$1:$F$18,2)</f>
        <v>Normal</v>
      </c>
      <c r="AA209" s="6" t="str">
        <f t="shared" si="63"/>
        <v>0</v>
      </c>
      <c r="AB209" s="1">
        <f t="shared" si="64"/>
        <v>30</v>
      </c>
      <c r="AC209" s="1" t="str">
        <f>VLOOKUP(BIN2DEC(RIGHT(HEX2BIN(MID(H209,6,1),4),1)&amp;LEFT(HEX2BIN(MID(H209,7,1),4),1)),Codes!$K$1:$L$5,2)</f>
        <v>L</v>
      </c>
      <c r="AD209" s="1" t="str">
        <f>VLOOKUP(BIN2DEC(RIGHT(HEX2BIN(MID(H209,7,1),4),3)&amp;LEFT(HEX2BIN(MID(H209,8,1),4),2)),Codes!$H$2:$I$33,2)</f>
        <v>Burn</v>
      </c>
      <c r="AE209" s="1" t="str">
        <f t="shared" si="65"/>
        <v>1</v>
      </c>
      <c r="AF209" s="1" t="str">
        <f t="shared" si="66"/>
        <v>1</v>
      </c>
      <c r="AH209" s="6">
        <f t="shared" si="67"/>
        <v>72</v>
      </c>
    </row>
    <row r="210" spans="1:34">
      <c r="A210" s="3" t="s">
        <v>7874</v>
      </c>
      <c r="B210" s="1" t="s">
        <v>1464</v>
      </c>
      <c r="C210" s="6" t="s">
        <v>9037</v>
      </c>
      <c r="D210" s="9" t="s">
        <v>2787</v>
      </c>
      <c r="E210" s="9" t="s">
        <v>232</v>
      </c>
      <c r="F210" s="9" t="s">
        <v>2382</v>
      </c>
      <c r="G210" s="9" t="s">
        <v>2782</v>
      </c>
      <c r="H210" s="9" t="s">
        <v>7872</v>
      </c>
      <c r="J210" s="6" t="str">
        <f t="shared" si="51"/>
        <v>001011</v>
      </c>
      <c r="K210" s="1">
        <f t="shared" si="52"/>
        <v>2</v>
      </c>
      <c r="L210" s="6" t="str">
        <f t="shared" si="53"/>
        <v>00000</v>
      </c>
      <c r="M210" s="1">
        <f t="shared" si="54"/>
        <v>26</v>
      </c>
      <c r="N210" s="6" t="str">
        <f t="shared" si="55"/>
        <v>00</v>
      </c>
      <c r="O210" s="1">
        <f t="shared" si="56"/>
        <v>30</v>
      </c>
      <c r="P210" s="1">
        <f>IF(HEX2DEC(LEFT(E210,4))&gt;=32768,HEX2DEC(LEFT(E210,4))-65536,HEX2DEC(LEFT(E210,4)))/Codes!$N$2</f>
        <v>4.8</v>
      </c>
      <c r="Q210" s="1">
        <f>IF(HEX2DEC(RIGHT(E210,4))&gt;=32768,HEX2DEC(RIGHT(E210,4))-65536,HEX2DEC(RIGHT(E210,4)))/Codes!$N$2</f>
        <v>0</v>
      </c>
      <c r="R210" s="1">
        <f>IF(HEX2DEC(LEFT(F210,4))&gt;=32768,HEX2DEC(LEFT(F210,4))-65536,HEX2DEC(LEFT(F210,4)))/Codes!$N$2</f>
        <v>0</v>
      </c>
      <c r="S210" s="1">
        <f>IF(HEX2DEC(RIGHT(F210,4))&gt;=32768,HEX2DEC(RIGHT(F210,4))-65536,HEX2DEC(RIGHT(F210,4)))/Codes!$N$2</f>
        <v>4</v>
      </c>
      <c r="T210" s="18">
        <f t="shared" si="57"/>
        <v>90</v>
      </c>
      <c r="U210" s="1">
        <f t="shared" si="58"/>
        <v>65</v>
      </c>
      <c r="V210" s="1">
        <f t="shared" si="59"/>
        <v>0</v>
      </c>
      <c r="W210" s="1" t="str">
        <f t="shared" si="60"/>
        <v>100</v>
      </c>
      <c r="X210" s="1">
        <f t="shared" si="61"/>
        <v>0</v>
      </c>
      <c r="Y210" s="1">
        <f t="shared" si="62"/>
        <v>50</v>
      </c>
      <c r="Z210" s="1" t="str">
        <f>VLOOKUP(BIN2DEC(MID(HEX2BIN(MID(H210,3,2),8),2,5)),Codes!$E$1:$F$18,2)</f>
        <v>Normal</v>
      </c>
      <c r="AA210" s="6" t="str">
        <f t="shared" si="63"/>
        <v>0</v>
      </c>
      <c r="AB210" s="1">
        <f t="shared" si="64"/>
        <v>30</v>
      </c>
      <c r="AC210" s="1" t="str">
        <f>VLOOKUP(BIN2DEC(RIGHT(HEX2BIN(MID(H210,6,1),4),1)&amp;LEFT(HEX2BIN(MID(H210,7,1),4),1)),Codes!$K$1:$L$5,2)</f>
        <v>L</v>
      </c>
      <c r="AD210" s="1" t="str">
        <f>VLOOKUP(BIN2DEC(RIGHT(HEX2BIN(MID(H210,7,1),4),3)&amp;LEFT(HEX2BIN(MID(H210,8,1),4),2)),Codes!$H$2:$I$33,2)</f>
        <v>Burn</v>
      </c>
      <c r="AE210" s="1" t="str">
        <f t="shared" si="65"/>
        <v>1</v>
      </c>
      <c r="AF210" s="1" t="str">
        <f t="shared" si="66"/>
        <v>1</v>
      </c>
      <c r="AH210" s="6">
        <f t="shared" si="67"/>
        <v>72</v>
      </c>
    </row>
    <row r="211" spans="1:34">
      <c r="A211" s="3" t="s">
        <v>7875</v>
      </c>
      <c r="B211" s="1" t="s">
        <v>1464</v>
      </c>
      <c r="C211" s="6" t="s">
        <v>9041</v>
      </c>
      <c r="D211" s="9" t="s">
        <v>5174</v>
      </c>
      <c r="E211" s="9" t="s">
        <v>2052</v>
      </c>
      <c r="F211" s="9" t="s">
        <v>2052</v>
      </c>
      <c r="G211" s="9" t="s">
        <v>981</v>
      </c>
      <c r="H211" s="9" t="s">
        <v>7876</v>
      </c>
      <c r="J211" s="6" t="str">
        <f t="shared" si="51"/>
        <v>001011</v>
      </c>
      <c r="K211" s="1">
        <f t="shared" si="52"/>
        <v>0</v>
      </c>
      <c r="L211" s="6" t="str">
        <f t="shared" si="53"/>
        <v>00000</v>
      </c>
      <c r="M211" s="1">
        <f t="shared" si="54"/>
        <v>6</v>
      </c>
      <c r="N211" s="6" t="str">
        <f t="shared" si="55"/>
        <v>00</v>
      </c>
      <c r="O211" s="1">
        <f t="shared" si="56"/>
        <v>12</v>
      </c>
      <c r="P211" s="1">
        <f>IF(HEX2DEC(LEFT(E211,4))&gt;=32768,HEX2DEC(LEFT(E211,4))-65536,HEX2DEC(LEFT(E211,4)))/Codes!$N$2</f>
        <v>14.4</v>
      </c>
      <c r="Q211" s="1">
        <f>IF(HEX2DEC(RIGHT(E211,4))&gt;=32768,HEX2DEC(RIGHT(E211,4))-65536,HEX2DEC(RIGHT(E211,4)))/Codes!$N$2</f>
        <v>0</v>
      </c>
      <c r="R211" s="1">
        <f>IF(HEX2DEC(LEFT(F211,4))&gt;=32768,HEX2DEC(LEFT(F211,4))-65536,HEX2DEC(LEFT(F211,4)))/Codes!$N$2</f>
        <v>14.4</v>
      </c>
      <c r="S211" s="1">
        <f>IF(HEX2DEC(RIGHT(F211,4))&gt;=32768,HEX2DEC(RIGHT(F211,4))-65536,HEX2DEC(RIGHT(F211,4)))/Codes!$N$2</f>
        <v>0</v>
      </c>
      <c r="T211" s="18">
        <f t="shared" si="57"/>
        <v>80</v>
      </c>
      <c r="U211" s="1">
        <f t="shared" si="58"/>
        <v>100</v>
      </c>
      <c r="V211" s="1">
        <f t="shared" si="59"/>
        <v>0</v>
      </c>
      <c r="W211" s="1" t="str">
        <f t="shared" si="60"/>
        <v>100</v>
      </c>
      <c r="X211" s="1">
        <f t="shared" si="61"/>
        <v>0</v>
      </c>
      <c r="Y211" s="1">
        <f t="shared" si="62"/>
        <v>30</v>
      </c>
      <c r="Z211" s="1" t="str">
        <f>VLOOKUP(BIN2DEC(MID(HEX2BIN(MID(H211,3,2),8),2,5)),Codes!$E$1:$F$18,2)</f>
        <v>Electric</v>
      </c>
      <c r="AA211" s="6" t="str">
        <f t="shared" si="63"/>
        <v>0</v>
      </c>
      <c r="AB211" s="1">
        <f t="shared" si="64"/>
        <v>10</v>
      </c>
      <c r="AC211" s="1" t="str">
        <f>VLOOKUP(BIN2DEC(RIGHT(HEX2BIN(MID(H211,6,1),4),1)&amp;LEFT(HEX2BIN(MID(H211,7,1),4),1)),Codes!$K$1:$L$5,2)</f>
        <v>M</v>
      </c>
      <c r="AD211" s="1" t="str">
        <f>VLOOKUP(BIN2DEC(RIGHT(HEX2BIN(MID(H211,7,1),4),3)&amp;LEFT(HEX2BIN(MID(H211,8,1),4),2)),Codes!$H$2:$I$33,2)</f>
        <v>Shock</v>
      </c>
      <c r="AE211" s="1" t="str">
        <f t="shared" si="65"/>
        <v>1</v>
      </c>
      <c r="AF211" s="1" t="str">
        <f t="shared" si="66"/>
        <v>1</v>
      </c>
      <c r="AH211" s="6">
        <f t="shared" si="67"/>
        <v>39</v>
      </c>
    </row>
    <row r="212" spans="1:34">
      <c r="A212" s="3" t="s">
        <v>7877</v>
      </c>
      <c r="B212" s="1" t="s">
        <v>1464</v>
      </c>
      <c r="C212" s="6" t="s">
        <v>9041</v>
      </c>
      <c r="D212" s="9" t="s">
        <v>5107</v>
      </c>
      <c r="E212" s="9" t="s">
        <v>2052</v>
      </c>
      <c r="F212" s="9" t="s">
        <v>2053</v>
      </c>
      <c r="G212" s="9" t="s">
        <v>981</v>
      </c>
      <c r="H212" s="9" t="s">
        <v>7876</v>
      </c>
      <c r="J212" s="6" t="str">
        <f t="shared" si="51"/>
        <v>001011</v>
      </c>
      <c r="K212" s="1">
        <f t="shared" si="52"/>
        <v>1</v>
      </c>
      <c r="L212" s="6" t="str">
        <f t="shared" si="53"/>
        <v>00000</v>
      </c>
      <c r="M212" s="1">
        <f t="shared" si="54"/>
        <v>6</v>
      </c>
      <c r="N212" s="6" t="str">
        <f t="shared" si="55"/>
        <v>00</v>
      </c>
      <c r="O212" s="1">
        <f t="shared" si="56"/>
        <v>12</v>
      </c>
      <c r="P212" s="1">
        <f>IF(HEX2DEC(LEFT(E212,4))&gt;=32768,HEX2DEC(LEFT(E212,4))-65536,HEX2DEC(LEFT(E212,4)))/Codes!$N$2</f>
        <v>14.4</v>
      </c>
      <c r="Q212" s="1">
        <f>IF(HEX2DEC(RIGHT(E212,4))&gt;=32768,HEX2DEC(RIGHT(E212,4))-65536,HEX2DEC(RIGHT(E212,4)))/Codes!$N$2</f>
        <v>0</v>
      </c>
      <c r="R212" s="1">
        <f>IF(HEX2DEC(LEFT(F212,4))&gt;=32768,HEX2DEC(LEFT(F212,4))-65536,HEX2DEC(LEFT(F212,4)))/Codes!$N$2</f>
        <v>-14.4</v>
      </c>
      <c r="S212" s="1">
        <f>IF(HEX2DEC(RIGHT(F212,4))&gt;=32768,HEX2DEC(RIGHT(F212,4))-65536,HEX2DEC(RIGHT(F212,4)))/Codes!$N$2</f>
        <v>0</v>
      </c>
      <c r="T212" s="18">
        <f t="shared" si="57"/>
        <v>80</v>
      </c>
      <c r="U212" s="1">
        <f t="shared" si="58"/>
        <v>100</v>
      </c>
      <c r="V212" s="1">
        <f t="shared" si="59"/>
        <v>0</v>
      </c>
      <c r="W212" s="1" t="str">
        <f t="shared" si="60"/>
        <v>100</v>
      </c>
      <c r="X212" s="1">
        <f t="shared" si="61"/>
        <v>0</v>
      </c>
      <c r="Y212" s="1">
        <f t="shared" si="62"/>
        <v>30</v>
      </c>
      <c r="Z212" s="1" t="str">
        <f>VLOOKUP(BIN2DEC(MID(HEX2BIN(MID(H212,3,2),8),2,5)),Codes!$E$1:$F$18,2)</f>
        <v>Electric</v>
      </c>
      <c r="AA212" s="6" t="str">
        <f t="shared" si="63"/>
        <v>0</v>
      </c>
      <c r="AB212" s="1">
        <f t="shared" si="64"/>
        <v>10</v>
      </c>
      <c r="AC212" s="1" t="str">
        <f>VLOOKUP(BIN2DEC(RIGHT(HEX2BIN(MID(H212,6,1),4),1)&amp;LEFT(HEX2BIN(MID(H212,7,1),4),1)),Codes!$K$1:$L$5,2)</f>
        <v>M</v>
      </c>
      <c r="AD212" s="1" t="str">
        <f>VLOOKUP(BIN2DEC(RIGHT(HEX2BIN(MID(H212,7,1),4),3)&amp;LEFT(HEX2BIN(MID(H212,8,1),4),2)),Codes!$H$2:$I$33,2)</f>
        <v>Shock</v>
      </c>
      <c r="AE212" s="1" t="str">
        <f t="shared" si="65"/>
        <v>1</v>
      </c>
      <c r="AF212" s="1" t="str">
        <f t="shared" si="66"/>
        <v>1</v>
      </c>
      <c r="AH212" s="6">
        <f t="shared" si="67"/>
        <v>39</v>
      </c>
    </row>
    <row r="213" spans="1:34">
      <c r="A213" s="3" t="s">
        <v>7878</v>
      </c>
      <c r="B213" s="1" t="s">
        <v>1464</v>
      </c>
      <c r="C213" s="6" t="s">
        <v>9041</v>
      </c>
      <c r="D213" s="9" t="s">
        <v>7879</v>
      </c>
      <c r="E213" s="9" t="s">
        <v>232</v>
      </c>
      <c r="F213" s="9" t="s">
        <v>2382</v>
      </c>
      <c r="G213" s="9" t="s">
        <v>981</v>
      </c>
      <c r="H213" s="9" t="s">
        <v>7876</v>
      </c>
      <c r="J213" s="6" t="str">
        <f t="shared" si="51"/>
        <v>001011</v>
      </c>
      <c r="K213" s="1">
        <f t="shared" si="52"/>
        <v>2</v>
      </c>
      <c r="L213" s="6" t="str">
        <f t="shared" si="53"/>
        <v>00000</v>
      </c>
      <c r="M213" s="1">
        <f t="shared" si="54"/>
        <v>16</v>
      </c>
      <c r="N213" s="6" t="str">
        <f t="shared" si="55"/>
        <v>00</v>
      </c>
      <c r="O213" s="1">
        <f t="shared" si="56"/>
        <v>12</v>
      </c>
      <c r="P213" s="1">
        <f>IF(HEX2DEC(LEFT(E213,4))&gt;=32768,HEX2DEC(LEFT(E213,4))-65536,HEX2DEC(LEFT(E213,4)))/Codes!$N$2</f>
        <v>4.8</v>
      </c>
      <c r="Q213" s="1">
        <f>IF(HEX2DEC(RIGHT(E213,4))&gt;=32768,HEX2DEC(RIGHT(E213,4))-65536,HEX2DEC(RIGHT(E213,4)))/Codes!$N$2</f>
        <v>0</v>
      </c>
      <c r="R213" s="1">
        <f>IF(HEX2DEC(LEFT(F213,4))&gt;=32768,HEX2DEC(LEFT(F213,4))-65536,HEX2DEC(LEFT(F213,4)))/Codes!$N$2</f>
        <v>0</v>
      </c>
      <c r="S213" s="1">
        <f>IF(HEX2DEC(RIGHT(F213,4))&gt;=32768,HEX2DEC(RIGHT(F213,4))-65536,HEX2DEC(RIGHT(F213,4)))/Codes!$N$2</f>
        <v>4</v>
      </c>
      <c r="T213" s="18">
        <f t="shared" si="57"/>
        <v>80</v>
      </c>
      <c r="U213" s="1">
        <f t="shared" si="58"/>
        <v>100</v>
      </c>
      <c r="V213" s="1">
        <f t="shared" si="59"/>
        <v>0</v>
      </c>
      <c r="W213" s="1" t="str">
        <f t="shared" si="60"/>
        <v>100</v>
      </c>
      <c r="X213" s="1">
        <f t="shared" si="61"/>
        <v>0</v>
      </c>
      <c r="Y213" s="1">
        <f t="shared" si="62"/>
        <v>30</v>
      </c>
      <c r="Z213" s="1" t="str">
        <f>VLOOKUP(BIN2DEC(MID(HEX2BIN(MID(H213,3,2),8),2,5)),Codes!$E$1:$F$18,2)</f>
        <v>Electric</v>
      </c>
      <c r="AA213" s="6" t="str">
        <f t="shared" si="63"/>
        <v>0</v>
      </c>
      <c r="AB213" s="1">
        <f t="shared" si="64"/>
        <v>10</v>
      </c>
      <c r="AC213" s="1" t="str">
        <f>VLOOKUP(BIN2DEC(RIGHT(HEX2BIN(MID(H213,6,1),4),1)&amp;LEFT(HEX2BIN(MID(H213,7,1),4),1)),Codes!$K$1:$L$5,2)</f>
        <v>M</v>
      </c>
      <c r="AD213" s="1" t="str">
        <f>VLOOKUP(BIN2DEC(RIGHT(HEX2BIN(MID(H213,7,1),4),3)&amp;LEFT(HEX2BIN(MID(H213,8,1),4),2)),Codes!$H$2:$I$33,2)</f>
        <v>Shock</v>
      </c>
      <c r="AE213" s="1" t="str">
        <f t="shared" si="65"/>
        <v>1</v>
      </c>
      <c r="AF213" s="1" t="str">
        <f t="shared" si="66"/>
        <v>1</v>
      </c>
      <c r="AH213" s="6">
        <f t="shared" si="67"/>
        <v>39</v>
      </c>
    </row>
    <row r="214" spans="1:34">
      <c r="A214" s="3" t="s">
        <v>7880</v>
      </c>
      <c r="B214" s="1" t="s">
        <v>1464</v>
      </c>
      <c r="C214" s="6" t="s">
        <v>9050</v>
      </c>
      <c r="D214" s="9" t="s">
        <v>7761</v>
      </c>
      <c r="E214" s="9" t="s">
        <v>2052</v>
      </c>
      <c r="F214" s="9" t="s">
        <v>7881</v>
      </c>
      <c r="G214" s="9" t="s">
        <v>7882</v>
      </c>
      <c r="H214" s="9" t="s">
        <v>7883</v>
      </c>
      <c r="J214" s="6" t="str">
        <f t="shared" si="51"/>
        <v>001011</v>
      </c>
      <c r="K214" s="1">
        <f t="shared" si="52"/>
        <v>0</v>
      </c>
      <c r="L214" s="6" t="str">
        <f t="shared" si="53"/>
        <v>00000</v>
      </c>
      <c r="M214" s="1">
        <f t="shared" si="54"/>
        <v>6</v>
      </c>
      <c r="N214" s="6" t="str">
        <f t="shared" si="55"/>
        <v>00</v>
      </c>
      <c r="O214" s="1">
        <f t="shared" si="56"/>
        <v>16</v>
      </c>
      <c r="P214" s="1">
        <f>IF(HEX2DEC(LEFT(E214,4))&gt;=32768,HEX2DEC(LEFT(E214,4))-65536,HEX2DEC(LEFT(E214,4)))/Codes!$N$2</f>
        <v>14.4</v>
      </c>
      <c r="Q214" s="1">
        <f>IF(HEX2DEC(RIGHT(E214,4))&gt;=32768,HEX2DEC(RIGHT(E214,4))-65536,HEX2DEC(RIGHT(E214,4)))/Codes!$N$2</f>
        <v>0</v>
      </c>
      <c r="R214" s="1">
        <f>IF(HEX2DEC(LEFT(F214,4))&gt;=32768,HEX2DEC(LEFT(F214,4))-65536,HEX2DEC(LEFT(F214,4)))/Codes!$N$2</f>
        <v>-8</v>
      </c>
      <c r="S214" s="1">
        <f>IF(HEX2DEC(RIGHT(F214,4))&gt;=32768,HEX2DEC(RIGHT(F214,4))-65536,HEX2DEC(RIGHT(F214,4)))/Codes!$N$2</f>
        <v>-1.2</v>
      </c>
      <c r="T214" s="18">
        <f t="shared" si="57"/>
        <v>20</v>
      </c>
      <c r="U214" s="1">
        <f t="shared" si="58"/>
        <v>100</v>
      </c>
      <c r="V214" s="1">
        <f t="shared" si="59"/>
        <v>254</v>
      </c>
      <c r="W214" s="1" t="str">
        <f t="shared" si="60"/>
        <v>100</v>
      </c>
      <c r="X214" s="1">
        <f t="shared" si="61"/>
        <v>2</v>
      </c>
      <c r="Y214" s="1">
        <f t="shared" si="62"/>
        <v>0</v>
      </c>
      <c r="Z214" s="1" t="str">
        <f>VLOOKUP(BIN2DEC(MID(HEX2BIN(MID(H214,3,2),8),2,5)),Codes!$E$1:$F$18,2)</f>
        <v>Normal</v>
      </c>
      <c r="AA214" s="6" t="str">
        <f t="shared" si="63"/>
        <v>0</v>
      </c>
      <c r="AB214" s="1">
        <f t="shared" si="64"/>
        <v>30</v>
      </c>
      <c r="AC214" s="1" t="str">
        <f>VLOOKUP(BIN2DEC(RIGHT(HEX2BIN(MID(H214,6,1),4),1)&amp;LEFT(HEX2BIN(MID(H214,7,1),4),1)),Codes!$K$1:$L$5,2)</f>
        <v>S</v>
      </c>
      <c r="AD214" s="1" t="str">
        <f>VLOOKUP(BIN2DEC(RIGHT(HEX2BIN(MID(H214,7,1),4),3)&amp;LEFT(HEX2BIN(MID(H214,8,1),4),2)),Codes!$H$2:$I$33,2)</f>
        <v>Kick</v>
      </c>
      <c r="AE214" s="1" t="str">
        <f t="shared" si="65"/>
        <v>1</v>
      </c>
      <c r="AF214" s="1" t="str">
        <f t="shared" si="66"/>
        <v>1</v>
      </c>
      <c r="AH214" s="6">
        <f t="shared" si="67"/>
        <v>2</v>
      </c>
    </row>
    <row r="215" spans="1:34">
      <c r="A215" s="3" t="s">
        <v>7884</v>
      </c>
      <c r="B215" s="1" t="s">
        <v>1464</v>
      </c>
      <c r="C215" s="6" t="s">
        <v>9050</v>
      </c>
      <c r="D215" s="9" t="s">
        <v>2809</v>
      </c>
      <c r="E215" s="9" t="s">
        <v>2474</v>
      </c>
      <c r="F215" s="9" t="s">
        <v>2491</v>
      </c>
      <c r="G215" s="9" t="s">
        <v>7885</v>
      </c>
      <c r="H215" s="9" t="s">
        <v>7886</v>
      </c>
      <c r="J215" s="6" t="str">
        <f t="shared" si="51"/>
        <v>001011</v>
      </c>
      <c r="K215" s="1">
        <f t="shared" si="52"/>
        <v>1</v>
      </c>
      <c r="L215" s="6" t="str">
        <f t="shared" si="53"/>
        <v>00000</v>
      </c>
      <c r="M215" s="1">
        <f t="shared" si="54"/>
        <v>5</v>
      </c>
      <c r="N215" s="6" t="str">
        <f t="shared" si="55"/>
        <v>00</v>
      </c>
      <c r="O215" s="1">
        <f t="shared" si="56"/>
        <v>16</v>
      </c>
      <c r="P215" s="1">
        <f>IF(HEX2DEC(LEFT(E215,4))&gt;=32768,HEX2DEC(LEFT(E215,4))-65536,HEX2DEC(LEFT(E215,4)))/Codes!$N$2</f>
        <v>18</v>
      </c>
      <c r="Q215" s="1">
        <f>IF(HEX2DEC(RIGHT(E215,4))&gt;=32768,HEX2DEC(RIGHT(E215,4))-65536,HEX2DEC(RIGHT(E215,4)))/Codes!$N$2</f>
        <v>0</v>
      </c>
      <c r="R215" s="1">
        <f>IF(HEX2DEC(LEFT(F215,4))&gt;=32768,HEX2DEC(LEFT(F215,4))-65536,HEX2DEC(LEFT(F215,4)))/Codes!$N$2</f>
        <v>24</v>
      </c>
      <c r="S215" s="1">
        <f>IF(HEX2DEC(RIGHT(F215,4))&gt;=32768,HEX2DEC(RIGHT(F215,4))-65536,HEX2DEC(RIGHT(F215,4)))/Codes!$N$2</f>
        <v>0</v>
      </c>
      <c r="T215" s="18">
        <f t="shared" si="57"/>
        <v>150</v>
      </c>
      <c r="U215" s="1">
        <f t="shared" si="58"/>
        <v>100</v>
      </c>
      <c r="V215" s="1">
        <f t="shared" si="59"/>
        <v>276</v>
      </c>
      <c r="W215" s="1" t="str">
        <f t="shared" si="60"/>
        <v>100</v>
      </c>
      <c r="X215" s="1">
        <f t="shared" si="61"/>
        <v>0</v>
      </c>
      <c r="Y215" s="1">
        <f t="shared" si="62"/>
        <v>0</v>
      </c>
      <c r="Z215" s="1" t="str">
        <f>VLOOKUP(BIN2DEC(MID(HEX2BIN(MID(H215,3,2),8),2,5)),Codes!$E$1:$F$18,2)</f>
        <v>Flame</v>
      </c>
      <c r="AA215" s="6" t="str">
        <f t="shared" si="63"/>
        <v>0</v>
      </c>
      <c r="AB215" s="1">
        <f t="shared" si="64"/>
        <v>30</v>
      </c>
      <c r="AC215" s="1" t="str">
        <f>VLOOKUP(BIN2DEC(RIGHT(HEX2BIN(MID(H215,6,1),4),1)&amp;LEFT(HEX2BIN(MID(H215,7,1),4),1)),Codes!$K$1:$L$5,2)</f>
        <v>L</v>
      </c>
      <c r="AD215" s="1" t="str">
        <f>VLOOKUP(BIN2DEC(RIGHT(HEX2BIN(MID(H215,7,1),4),3)&amp;LEFT(HEX2BIN(MID(H215,8,1),4),2)),Codes!$H$2:$I$33,2)</f>
        <v>Burn</v>
      </c>
      <c r="AE215" s="1" t="str">
        <f t="shared" si="65"/>
        <v>1</v>
      </c>
      <c r="AF215" s="1" t="str">
        <f t="shared" si="66"/>
        <v>1</v>
      </c>
      <c r="AH215" s="6">
        <f t="shared" si="67"/>
        <v>72</v>
      </c>
    </row>
    <row r="216" spans="1:34">
      <c r="A216" s="3" t="s">
        <v>7887</v>
      </c>
      <c r="B216" s="1" t="s">
        <v>1464</v>
      </c>
      <c r="C216" s="6" t="s">
        <v>9049</v>
      </c>
      <c r="D216" s="9" t="s">
        <v>7847</v>
      </c>
      <c r="E216" s="9" t="s">
        <v>2491</v>
      </c>
      <c r="F216" s="9" t="s">
        <v>7888</v>
      </c>
      <c r="G216" s="9" t="s">
        <v>2803</v>
      </c>
      <c r="H216" s="9" t="s">
        <v>7889</v>
      </c>
      <c r="J216" s="6" t="str">
        <f t="shared" si="51"/>
        <v>001011</v>
      </c>
      <c r="K216" s="1">
        <f t="shared" si="52"/>
        <v>0</v>
      </c>
      <c r="L216" s="6" t="str">
        <f t="shared" si="53"/>
        <v>00000</v>
      </c>
      <c r="M216" s="1">
        <f t="shared" si="54"/>
        <v>5</v>
      </c>
      <c r="N216" s="6" t="str">
        <f t="shared" si="55"/>
        <v>00</v>
      </c>
      <c r="O216" s="1">
        <f t="shared" si="56"/>
        <v>20</v>
      </c>
      <c r="P216" s="1">
        <f>IF(HEX2DEC(LEFT(E216,4))&gt;=32768,HEX2DEC(LEFT(E216,4))-65536,HEX2DEC(LEFT(E216,4)))/Codes!$N$2</f>
        <v>24</v>
      </c>
      <c r="Q216" s="1">
        <f>IF(HEX2DEC(RIGHT(E216,4))&gt;=32768,HEX2DEC(RIGHT(E216,4))-65536,HEX2DEC(RIGHT(E216,4)))/Codes!$N$2</f>
        <v>0</v>
      </c>
      <c r="R216" s="1">
        <f>IF(HEX2DEC(LEFT(F216,4))&gt;=32768,HEX2DEC(LEFT(F216,4))-65536,HEX2DEC(LEFT(F216,4)))/Codes!$N$2</f>
        <v>-40</v>
      </c>
      <c r="S216" s="1">
        <f>IF(HEX2DEC(RIGHT(F216,4))&gt;=32768,HEX2DEC(RIGHT(F216,4))-65536,HEX2DEC(RIGHT(F216,4)))/Codes!$N$2</f>
        <v>8</v>
      </c>
      <c r="T216" s="18">
        <f t="shared" si="57"/>
        <v>90</v>
      </c>
      <c r="U216" s="1">
        <f t="shared" si="58"/>
        <v>70</v>
      </c>
      <c r="V216" s="1">
        <f t="shared" si="59"/>
        <v>0</v>
      </c>
      <c r="W216" s="1" t="str">
        <f t="shared" si="60"/>
        <v>100</v>
      </c>
      <c r="X216" s="1">
        <f t="shared" si="61"/>
        <v>0</v>
      </c>
      <c r="Y216" s="1">
        <f t="shared" si="62"/>
        <v>60</v>
      </c>
      <c r="Z216" s="1" t="str">
        <f>VLOOKUP(BIN2DEC(MID(HEX2BIN(MID(H216,3,2),8),2,5)),Codes!$E$1:$F$18,2)</f>
        <v>Flame</v>
      </c>
      <c r="AA216" s="6" t="str">
        <f t="shared" si="63"/>
        <v>0</v>
      </c>
      <c r="AB216" s="1">
        <f t="shared" si="64"/>
        <v>30</v>
      </c>
      <c r="AC216" s="1" t="str">
        <f>VLOOKUP(BIN2DEC(RIGHT(HEX2BIN(MID(H216,6,1),4),1)&amp;LEFT(HEX2BIN(MID(H216,7,1),4),1)),Codes!$K$1:$L$5,2)</f>
        <v>L</v>
      </c>
      <c r="AD216" s="1" t="str">
        <f>VLOOKUP(BIN2DEC(RIGHT(HEX2BIN(MID(H216,7,1),4),3)&amp;LEFT(HEX2BIN(MID(H216,8,1),4),2)),Codes!$H$2:$I$33,2)</f>
        <v>Burn</v>
      </c>
      <c r="AE216" s="1" t="str">
        <f t="shared" si="65"/>
        <v>1</v>
      </c>
      <c r="AF216" s="1" t="str">
        <f t="shared" si="66"/>
        <v>1</v>
      </c>
      <c r="AH216" s="6">
        <f t="shared" si="67"/>
        <v>72</v>
      </c>
    </row>
    <row r="217" spans="1:34">
      <c r="A217" s="3" t="s">
        <v>7890</v>
      </c>
      <c r="B217" s="1" t="s">
        <v>1464</v>
      </c>
      <c r="C217" s="6" t="s">
        <v>2871</v>
      </c>
      <c r="D217" s="9" t="s">
        <v>7891</v>
      </c>
      <c r="E217" s="9" t="s">
        <v>2862</v>
      </c>
      <c r="F217" s="9" t="s">
        <v>2863</v>
      </c>
      <c r="G217" s="9" t="s">
        <v>2864</v>
      </c>
      <c r="H217" s="9" t="s">
        <v>7892</v>
      </c>
      <c r="J217" s="6" t="str">
        <f t="shared" si="51"/>
        <v>001011</v>
      </c>
      <c r="K217" s="1">
        <f t="shared" si="52"/>
        <v>0</v>
      </c>
      <c r="L217" s="6" t="str">
        <f t="shared" si="53"/>
        <v>00000</v>
      </c>
      <c r="M217" s="1">
        <f t="shared" si="54"/>
        <v>6</v>
      </c>
      <c r="N217" s="6" t="str">
        <f t="shared" si="55"/>
        <v>00</v>
      </c>
      <c r="O217" s="1">
        <f t="shared" si="56"/>
        <v>5</v>
      </c>
      <c r="P217" s="1">
        <f>IF(HEX2DEC(LEFT(E217,4))&gt;=32768,HEX2DEC(LEFT(E217,4))-65536,HEX2DEC(LEFT(E217,4)))/Codes!$N$2</f>
        <v>22</v>
      </c>
      <c r="Q217" s="1">
        <f>IF(HEX2DEC(RIGHT(E217,4))&gt;=32768,HEX2DEC(RIGHT(E217,4))-65536,HEX2DEC(RIGHT(E217,4)))/Codes!$N$2</f>
        <v>6</v>
      </c>
      <c r="R217" s="1">
        <f>IF(HEX2DEC(LEFT(F217,4))&gt;=32768,HEX2DEC(LEFT(F217,4))-65536,HEX2DEC(LEFT(F217,4)))/Codes!$N$2</f>
        <v>-22.4</v>
      </c>
      <c r="S217" s="1">
        <f>IF(HEX2DEC(RIGHT(F217,4))&gt;=32768,HEX2DEC(RIGHT(F217,4))-65536,HEX2DEC(RIGHT(F217,4)))/Codes!$N$2</f>
        <v>5.6</v>
      </c>
      <c r="T217" s="18">
        <f t="shared" si="57"/>
        <v>10</v>
      </c>
      <c r="U217" s="1">
        <f t="shared" si="58"/>
        <v>100</v>
      </c>
      <c r="V217" s="1">
        <f t="shared" si="59"/>
        <v>0</v>
      </c>
      <c r="W217" s="1" t="str">
        <f t="shared" si="60"/>
        <v>100</v>
      </c>
      <c r="X217" s="1">
        <f t="shared" si="61"/>
        <v>2</v>
      </c>
      <c r="Y217" s="1">
        <f t="shared" si="62"/>
        <v>200</v>
      </c>
      <c r="Z217" s="1" t="str">
        <f>VLOOKUP(BIN2DEC(MID(HEX2BIN(MID(H217,3,2),8),2,5)),Codes!$E$1:$F$18,2)</f>
        <v>Sleep</v>
      </c>
      <c r="AA217" s="6" t="str">
        <f t="shared" si="63"/>
        <v>0</v>
      </c>
      <c r="AB217" s="1">
        <f t="shared" si="64"/>
        <v>10</v>
      </c>
      <c r="AC217" s="1" t="str">
        <f>VLOOKUP(BIN2DEC(RIGHT(HEX2BIN(MID(H217,6,1),4),1)&amp;LEFT(HEX2BIN(MID(H217,7,1),4),1)),Codes!$K$1:$L$5,2)</f>
        <v>L</v>
      </c>
      <c r="AD217" s="1" t="str">
        <f>VLOOKUP(BIN2DEC(RIGHT(HEX2BIN(MID(H217,7,1),4),3)&amp;LEFT(HEX2BIN(MID(H217,8,1),4),2)),Codes!$H$2:$I$33,2)</f>
        <v>Paper</v>
      </c>
      <c r="AE217" s="1" t="str">
        <f t="shared" si="65"/>
        <v>1</v>
      </c>
      <c r="AF217" s="1" t="str">
        <f t="shared" si="66"/>
        <v>0</v>
      </c>
      <c r="AH217" s="6">
        <f t="shared" si="67"/>
        <v>70</v>
      </c>
    </row>
    <row r="218" spans="1:34">
      <c r="A218" s="3" t="s">
        <v>7893</v>
      </c>
      <c r="B218" s="1" t="s">
        <v>1464</v>
      </c>
      <c r="C218" s="6" t="s">
        <v>2871</v>
      </c>
      <c r="D218" s="9" t="s">
        <v>7894</v>
      </c>
      <c r="E218" s="9" t="s">
        <v>2869</v>
      </c>
      <c r="F218" s="9" t="s">
        <v>2870</v>
      </c>
      <c r="G218" s="9" t="s">
        <v>2864</v>
      </c>
      <c r="H218" s="9" t="s">
        <v>7892</v>
      </c>
      <c r="J218" s="6" t="str">
        <f t="shared" si="51"/>
        <v>001011</v>
      </c>
      <c r="K218" s="1">
        <f t="shared" si="52"/>
        <v>1</v>
      </c>
      <c r="L218" s="6" t="str">
        <f t="shared" si="53"/>
        <v>00000</v>
      </c>
      <c r="M218" s="1">
        <f t="shared" si="54"/>
        <v>6</v>
      </c>
      <c r="N218" s="6" t="str">
        <f t="shared" si="55"/>
        <v>00</v>
      </c>
      <c r="O218" s="1">
        <f t="shared" si="56"/>
        <v>5</v>
      </c>
      <c r="P218" s="1">
        <f>IF(HEX2DEC(LEFT(E218,4))&gt;=32768,HEX2DEC(LEFT(E218,4))-65536,HEX2DEC(LEFT(E218,4)))/Codes!$N$2</f>
        <v>22</v>
      </c>
      <c r="Q218" s="1">
        <f>IF(HEX2DEC(RIGHT(E218,4))&gt;=32768,HEX2DEC(RIGHT(E218,4))-65536,HEX2DEC(RIGHT(E218,4)))/Codes!$N$2</f>
        <v>3</v>
      </c>
      <c r="R218" s="1">
        <f>IF(HEX2DEC(LEFT(F218,4))&gt;=32768,HEX2DEC(LEFT(F218,4))-65536,HEX2DEC(LEFT(F218,4)))/Codes!$N$2</f>
        <v>-9.1999999999999993</v>
      </c>
      <c r="S218" s="1">
        <f>IF(HEX2DEC(RIGHT(F218,4))&gt;=32768,HEX2DEC(RIGHT(F218,4))-65536,HEX2DEC(RIGHT(F218,4)))/Codes!$N$2</f>
        <v>5.6</v>
      </c>
      <c r="T218" s="18">
        <f t="shared" si="57"/>
        <v>10</v>
      </c>
      <c r="U218" s="1">
        <f t="shared" si="58"/>
        <v>100</v>
      </c>
      <c r="V218" s="1">
        <f t="shared" si="59"/>
        <v>0</v>
      </c>
      <c r="W218" s="1" t="str">
        <f t="shared" si="60"/>
        <v>100</v>
      </c>
      <c r="X218" s="1">
        <f t="shared" si="61"/>
        <v>2</v>
      </c>
      <c r="Y218" s="1">
        <f t="shared" si="62"/>
        <v>200</v>
      </c>
      <c r="Z218" s="1" t="str">
        <f>VLOOKUP(BIN2DEC(MID(HEX2BIN(MID(H218,3,2),8),2,5)),Codes!$E$1:$F$18,2)</f>
        <v>Sleep</v>
      </c>
      <c r="AA218" s="6" t="str">
        <f t="shared" si="63"/>
        <v>0</v>
      </c>
      <c r="AB218" s="1">
        <f t="shared" si="64"/>
        <v>10</v>
      </c>
      <c r="AC218" s="1" t="str">
        <f>VLOOKUP(BIN2DEC(RIGHT(HEX2BIN(MID(H218,6,1),4),1)&amp;LEFT(HEX2BIN(MID(H218,7,1),4),1)),Codes!$K$1:$L$5,2)</f>
        <v>L</v>
      </c>
      <c r="AD218" s="1" t="str">
        <f>VLOOKUP(BIN2DEC(RIGHT(HEX2BIN(MID(H218,7,1),4),3)&amp;LEFT(HEX2BIN(MID(H218,8,1),4),2)),Codes!$H$2:$I$33,2)</f>
        <v>Paper</v>
      </c>
      <c r="AE218" s="1" t="str">
        <f t="shared" si="65"/>
        <v>1</v>
      </c>
      <c r="AF218" s="1" t="str">
        <f t="shared" si="66"/>
        <v>0</v>
      </c>
      <c r="AH218" s="6">
        <f t="shared" si="67"/>
        <v>70</v>
      </c>
    </row>
    <row r="219" spans="1:34">
      <c r="A219" s="3" t="s">
        <v>7895</v>
      </c>
      <c r="B219" s="1" t="s">
        <v>1464</v>
      </c>
      <c r="C219" s="6" t="s">
        <v>9532</v>
      </c>
      <c r="D219" s="9" t="s">
        <v>7896</v>
      </c>
      <c r="E219" s="9" t="s">
        <v>7897</v>
      </c>
      <c r="F219" s="9" t="s">
        <v>2863</v>
      </c>
      <c r="G219" s="9" t="s">
        <v>2864</v>
      </c>
      <c r="H219" s="9" t="s">
        <v>7898</v>
      </c>
      <c r="J219" s="6" t="str">
        <f t="shared" si="51"/>
        <v>001011</v>
      </c>
      <c r="K219" s="1">
        <f t="shared" si="52"/>
        <v>0</v>
      </c>
      <c r="L219" s="6" t="str">
        <f t="shared" si="53"/>
        <v>00000</v>
      </c>
      <c r="M219" s="1">
        <f t="shared" si="54"/>
        <v>6</v>
      </c>
      <c r="N219" s="6" t="str">
        <f t="shared" si="55"/>
        <v>00</v>
      </c>
      <c r="O219" s="1">
        <f t="shared" si="56"/>
        <v>2</v>
      </c>
      <c r="P219" s="1">
        <f>IF(HEX2DEC(LEFT(E219,4))&gt;=32768,HEX2DEC(LEFT(E219,4))-65536,HEX2DEC(LEFT(E219,4)))/Codes!$N$2</f>
        <v>22</v>
      </c>
      <c r="Q219" s="1">
        <f>IF(HEX2DEC(RIGHT(E219,4))&gt;=32768,HEX2DEC(RIGHT(E219,4))-65536,HEX2DEC(RIGHT(E219,4)))/Codes!$N$2</f>
        <v>-6</v>
      </c>
      <c r="R219" s="1">
        <f>IF(HEX2DEC(LEFT(F219,4))&gt;=32768,HEX2DEC(LEFT(F219,4))-65536,HEX2DEC(LEFT(F219,4)))/Codes!$N$2</f>
        <v>-22.4</v>
      </c>
      <c r="S219" s="1">
        <f>IF(HEX2DEC(RIGHT(F219,4))&gt;=32768,HEX2DEC(RIGHT(F219,4))-65536,HEX2DEC(RIGHT(F219,4)))/Codes!$N$2</f>
        <v>5.6</v>
      </c>
      <c r="T219" s="18">
        <f t="shared" si="57"/>
        <v>10</v>
      </c>
      <c r="U219" s="1">
        <f t="shared" si="58"/>
        <v>100</v>
      </c>
      <c r="V219" s="1">
        <f t="shared" si="59"/>
        <v>0</v>
      </c>
      <c r="W219" s="1" t="str">
        <f t="shared" si="60"/>
        <v>100</v>
      </c>
      <c r="X219" s="1">
        <f t="shared" si="61"/>
        <v>2</v>
      </c>
      <c r="Y219" s="1">
        <f t="shared" si="62"/>
        <v>100</v>
      </c>
      <c r="Z219" s="1" t="str">
        <f>VLOOKUP(BIN2DEC(MID(HEX2BIN(MID(H219,3,2),8),2,5)),Codes!$E$1:$F$18,2)</f>
        <v>Normal</v>
      </c>
      <c r="AA219" s="6" t="str">
        <f t="shared" si="63"/>
        <v>0</v>
      </c>
      <c r="AB219" s="1">
        <f t="shared" si="64"/>
        <v>10</v>
      </c>
      <c r="AC219" s="1" t="str">
        <f>VLOOKUP(BIN2DEC(RIGHT(HEX2BIN(MID(H219,6,1),4),1)&amp;LEFT(HEX2BIN(MID(H219,7,1),4),1)),Codes!$K$1:$L$5,2)</f>
        <v>M</v>
      </c>
      <c r="AD219" s="1" t="str">
        <f>VLOOKUP(BIN2DEC(RIGHT(HEX2BIN(MID(H219,7,1),4),3)&amp;LEFT(HEX2BIN(MID(H219,8,1),4),2)),Codes!$H$2:$I$33,2)</f>
        <v>Punch</v>
      </c>
      <c r="AE219" s="1" t="str">
        <f t="shared" si="65"/>
        <v>1</v>
      </c>
      <c r="AF219" s="1" t="str">
        <f t="shared" si="66"/>
        <v>1</v>
      </c>
      <c r="AH219" s="6">
        <f t="shared" si="67"/>
        <v>33</v>
      </c>
    </row>
    <row r="220" spans="1:34">
      <c r="A220" s="3" t="s">
        <v>7899</v>
      </c>
      <c r="B220" s="1" t="s">
        <v>1464</v>
      </c>
      <c r="C220" s="6" t="s">
        <v>9532</v>
      </c>
      <c r="D220" s="9" t="s">
        <v>7900</v>
      </c>
      <c r="E220" s="9" t="s">
        <v>7901</v>
      </c>
      <c r="F220" s="9" t="s">
        <v>2870</v>
      </c>
      <c r="G220" s="9" t="s">
        <v>2864</v>
      </c>
      <c r="H220" s="9" t="s">
        <v>7898</v>
      </c>
      <c r="J220" s="6" t="str">
        <f t="shared" si="51"/>
        <v>001011</v>
      </c>
      <c r="K220" s="1">
        <f t="shared" si="52"/>
        <v>1</v>
      </c>
      <c r="L220" s="6" t="str">
        <f t="shared" si="53"/>
        <v>00000</v>
      </c>
      <c r="M220" s="1">
        <f t="shared" si="54"/>
        <v>6</v>
      </c>
      <c r="N220" s="6" t="str">
        <f t="shared" si="55"/>
        <v>00</v>
      </c>
      <c r="O220" s="1">
        <f t="shared" si="56"/>
        <v>2</v>
      </c>
      <c r="P220" s="1">
        <f>IF(HEX2DEC(LEFT(E220,4))&gt;=32768,HEX2DEC(LEFT(E220,4))-65536,HEX2DEC(LEFT(E220,4)))/Codes!$N$2</f>
        <v>22</v>
      </c>
      <c r="Q220" s="1">
        <f>IF(HEX2DEC(RIGHT(E220,4))&gt;=32768,HEX2DEC(RIGHT(E220,4))-65536,HEX2DEC(RIGHT(E220,4)))/Codes!$N$2</f>
        <v>-3</v>
      </c>
      <c r="R220" s="1">
        <f>IF(HEX2DEC(LEFT(F220,4))&gt;=32768,HEX2DEC(LEFT(F220,4))-65536,HEX2DEC(LEFT(F220,4)))/Codes!$N$2</f>
        <v>-9.1999999999999993</v>
      </c>
      <c r="S220" s="1">
        <f>IF(HEX2DEC(RIGHT(F220,4))&gt;=32768,HEX2DEC(RIGHT(F220,4))-65536,HEX2DEC(RIGHT(F220,4)))/Codes!$N$2</f>
        <v>5.6</v>
      </c>
      <c r="T220" s="18">
        <f t="shared" si="57"/>
        <v>10</v>
      </c>
      <c r="U220" s="1">
        <f t="shared" si="58"/>
        <v>100</v>
      </c>
      <c r="V220" s="1">
        <f t="shared" si="59"/>
        <v>0</v>
      </c>
      <c r="W220" s="1" t="str">
        <f t="shared" si="60"/>
        <v>100</v>
      </c>
      <c r="X220" s="1">
        <f t="shared" si="61"/>
        <v>2</v>
      </c>
      <c r="Y220" s="1">
        <f t="shared" si="62"/>
        <v>100</v>
      </c>
      <c r="Z220" s="1" t="str">
        <f>VLOOKUP(BIN2DEC(MID(HEX2BIN(MID(H220,3,2),8),2,5)),Codes!$E$1:$F$18,2)</f>
        <v>Normal</v>
      </c>
      <c r="AA220" s="6" t="str">
        <f t="shared" si="63"/>
        <v>0</v>
      </c>
      <c r="AB220" s="1">
        <f t="shared" si="64"/>
        <v>10</v>
      </c>
      <c r="AC220" s="1" t="str">
        <f>VLOOKUP(BIN2DEC(RIGHT(HEX2BIN(MID(H220,6,1),4),1)&amp;LEFT(HEX2BIN(MID(H220,7,1),4),1)),Codes!$K$1:$L$5,2)</f>
        <v>M</v>
      </c>
      <c r="AD220" s="1" t="str">
        <f>VLOOKUP(BIN2DEC(RIGHT(HEX2BIN(MID(H220,7,1),4),3)&amp;LEFT(HEX2BIN(MID(H220,8,1),4),2)),Codes!$H$2:$I$33,2)</f>
        <v>Punch</v>
      </c>
      <c r="AE220" s="1" t="str">
        <f t="shared" si="65"/>
        <v>1</v>
      </c>
      <c r="AF220" s="1" t="str">
        <f t="shared" si="66"/>
        <v>1</v>
      </c>
      <c r="AH220" s="6">
        <f t="shared" si="67"/>
        <v>33</v>
      </c>
    </row>
    <row r="221" spans="1:34">
      <c r="A221" s="3" t="s">
        <v>7902</v>
      </c>
      <c r="B221" s="1" t="s">
        <v>1464</v>
      </c>
      <c r="C221" s="6" t="s">
        <v>9533</v>
      </c>
      <c r="D221" s="9" t="s">
        <v>7896</v>
      </c>
      <c r="E221" s="9" t="s">
        <v>7897</v>
      </c>
      <c r="F221" s="9" t="s">
        <v>2863</v>
      </c>
      <c r="G221" s="9" t="s">
        <v>2864</v>
      </c>
      <c r="H221" s="9" t="s">
        <v>7903</v>
      </c>
      <c r="J221" s="6" t="str">
        <f t="shared" si="51"/>
        <v>001011</v>
      </c>
      <c r="K221" s="1">
        <f t="shared" si="52"/>
        <v>0</v>
      </c>
      <c r="L221" s="6" t="str">
        <f t="shared" si="53"/>
        <v>00000</v>
      </c>
      <c r="M221" s="1">
        <f t="shared" si="54"/>
        <v>6</v>
      </c>
      <c r="N221" s="6" t="str">
        <f t="shared" si="55"/>
        <v>00</v>
      </c>
      <c r="O221" s="1">
        <f t="shared" si="56"/>
        <v>2</v>
      </c>
      <c r="P221" s="1">
        <f>IF(HEX2DEC(LEFT(E221,4))&gt;=32768,HEX2DEC(LEFT(E221,4))-65536,HEX2DEC(LEFT(E221,4)))/Codes!$N$2</f>
        <v>22</v>
      </c>
      <c r="Q221" s="1">
        <f>IF(HEX2DEC(RIGHT(E221,4))&gt;=32768,HEX2DEC(RIGHT(E221,4))-65536,HEX2DEC(RIGHT(E221,4)))/Codes!$N$2</f>
        <v>-6</v>
      </c>
      <c r="R221" s="1">
        <f>IF(HEX2DEC(LEFT(F221,4))&gt;=32768,HEX2DEC(LEFT(F221,4))-65536,HEX2DEC(LEFT(F221,4)))/Codes!$N$2</f>
        <v>-22.4</v>
      </c>
      <c r="S221" s="1">
        <f>IF(HEX2DEC(RIGHT(F221,4))&gt;=32768,HEX2DEC(RIGHT(F221,4))-65536,HEX2DEC(RIGHT(F221,4)))/Codes!$N$2</f>
        <v>5.6</v>
      </c>
      <c r="T221" s="18">
        <f t="shared" si="57"/>
        <v>10</v>
      </c>
      <c r="U221" s="1">
        <f t="shared" si="58"/>
        <v>100</v>
      </c>
      <c r="V221" s="1">
        <f t="shared" si="59"/>
        <v>0</v>
      </c>
      <c r="W221" s="1" t="str">
        <f t="shared" si="60"/>
        <v>100</v>
      </c>
      <c r="X221" s="1">
        <f t="shared" si="61"/>
        <v>2</v>
      </c>
      <c r="Y221" s="1">
        <f t="shared" si="62"/>
        <v>60</v>
      </c>
      <c r="Z221" s="1" t="str">
        <f>VLOOKUP(BIN2DEC(MID(HEX2BIN(MID(H221,3,2),8),2,5)),Codes!$E$1:$F$18,2)</f>
        <v>Normal</v>
      </c>
      <c r="AA221" s="6" t="str">
        <f t="shared" si="63"/>
        <v>0</v>
      </c>
      <c r="AB221" s="1">
        <f t="shared" si="64"/>
        <v>10</v>
      </c>
      <c r="AC221" s="1" t="str">
        <f>VLOOKUP(BIN2DEC(RIGHT(HEX2BIN(MID(H221,6,1),4),1)&amp;LEFT(HEX2BIN(MID(H221,7,1),4),1)),Codes!$K$1:$L$5,2)</f>
        <v>M</v>
      </c>
      <c r="AD221" s="1" t="str">
        <f>VLOOKUP(BIN2DEC(RIGHT(HEX2BIN(MID(H221,7,1),4),3)&amp;LEFT(HEX2BIN(MID(H221,8,1),4),2)),Codes!$H$2:$I$33,2)</f>
        <v>Punch</v>
      </c>
      <c r="AE221" s="1" t="str">
        <f t="shared" si="65"/>
        <v>1</v>
      </c>
      <c r="AF221" s="1" t="str">
        <f t="shared" si="66"/>
        <v>1</v>
      </c>
      <c r="AH221" s="6">
        <f t="shared" si="67"/>
        <v>33</v>
      </c>
    </row>
    <row r="222" spans="1:34">
      <c r="A222" s="3" t="s">
        <v>7904</v>
      </c>
      <c r="B222" s="1" t="s">
        <v>1464</v>
      </c>
      <c r="C222" s="6" t="s">
        <v>9533</v>
      </c>
      <c r="D222" s="9" t="s">
        <v>7900</v>
      </c>
      <c r="E222" s="9" t="s">
        <v>7901</v>
      </c>
      <c r="F222" s="9" t="s">
        <v>2870</v>
      </c>
      <c r="G222" s="9" t="s">
        <v>2864</v>
      </c>
      <c r="H222" s="9" t="s">
        <v>7903</v>
      </c>
      <c r="J222" s="6" t="str">
        <f t="shared" si="51"/>
        <v>001011</v>
      </c>
      <c r="K222" s="1">
        <f t="shared" si="52"/>
        <v>1</v>
      </c>
      <c r="L222" s="6" t="str">
        <f t="shared" si="53"/>
        <v>00000</v>
      </c>
      <c r="M222" s="1">
        <f t="shared" si="54"/>
        <v>6</v>
      </c>
      <c r="N222" s="6" t="str">
        <f t="shared" si="55"/>
        <v>00</v>
      </c>
      <c r="O222" s="1">
        <f t="shared" si="56"/>
        <v>2</v>
      </c>
      <c r="P222" s="1">
        <f>IF(HEX2DEC(LEFT(E222,4))&gt;=32768,HEX2DEC(LEFT(E222,4))-65536,HEX2DEC(LEFT(E222,4)))/Codes!$N$2</f>
        <v>22</v>
      </c>
      <c r="Q222" s="1">
        <f>IF(HEX2DEC(RIGHT(E222,4))&gt;=32768,HEX2DEC(RIGHT(E222,4))-65536,HEX2DEC(RIGHT(E222,4)))/Codes!$N$2</f>
        <v>-3</v>
      </c>
      <c r="R222" s="1">
        <f>IF(HEX2DEC(LEFT(F222,4))&gt;=32768,HEX2DEC(LEFT(F222,4))-65536,HEX2DEC(LEFT(F222,4)))/Codes!$N$2</f>
        <v>-9.1999999999999993</v>
      </c>
      <c r="S222" s="1">
        <f>IF(HEX2DEC(RIGHT(F222,4))&gt;=32768,HEX2DEC(RIGHT(F222,4))-65536,HEX2DEC(RIGHT(F222,4)))/Codes!$N$2</f>
        <v>5.6</v>
      </c>
      <c r="T222" s="18">
        <f t="shared" si="57"/>
        <v>10</v>
      </c>
      <c r="U222" s="1">
        <f t="shared" si="58"/>
        <v>100</v>
      </c>
      <c r="V222" s="1">
        <f t="shared" si="59"/>
        <v>0</v>
      </c>
      <c r="W222" s="1" t="str">
        <f t="shared" si="60"/>
        <v>100</v>
      </c>
      <c r="X222" s="1">
        <f t="shared" si="61"/>
        <v>2</v>
      </c>
      <c r="Y222" s="1">
        <f t="shared" si="62"/>
        <v>60</v>
      </c>
      <c r="Z222" s="1" t="str">
        <f>VLOOKUP(BIN2DEC(MID(HEX2BIN(MID(H222,3,2),8),2,5)),Codes!$E$1:$F$18,2)</f>
        <v>Normal</v>
      </c>
      <c r="AA222" s="6" t="str">
        <f t="shared" si="63"/>
        <v>0</v>
      </c>
      <c r="AB222" s="1">
        <f t="shared" si="64"/>
        <v>10</v>
      </c>
      <c r="AC222" s="1" t="str">
        <f>VLOOKUP(BIN2DEC(RIGHT(HEX2BIN(MID(H222,6,1),4),1)&amp;LEFT(HEX2BIN(MID(H222,7,1),4),1)),Codes!$K$1:$L$5,2)</f>
        <v>M</v>
      </c>
      <c r="AD222" s="1" t="str">
        <f>VLOOKUP(BIN2DEC(RIGHT(HEX2BIN(MID(H222,7,1),4),3)&amp;LEFT(HEX2BIN(MID(H222,8,1),4),2)),Codes!$H$2:$I$33,2)</f>
        <v>Punch</v>
      </c>
      <c r="AE222" s="1" t="str">
        <f t="shared" si="65"/>
        <v>1</v>
      </c>
      <c r="AF222" s="1" t="str">
        <f t="shared" si="66"/>
        <v>1</v>
      </c>
      <c r="AH222" s="6">
        <f t="shared" si="67"/>
        <v>33</v>
      </c>
    </row>
    <row r="223" spans="1:34">
      <c r="A223" s="3" t="s">
        <v>7905</v>
      </c>
      <c r="B223" s="1" t="s">
        <v>1464</v>
      </c>
      <c r="C223" s="6" t="s">
        <v>9531</v>
      </c>
      <c r="D223" s="9" t="s">
        <v>2861</v>
      </c>
      <c r="E223" s="9" t="s">
        <v>7897</v>
      </c>
      <c r="F223" s="9" t="s">
        <v>2863</v>
      </c>
      <c r="G223" s="9" t="s">
        <v>7101</v>
      </c>
      <c r="H223" s="9" t="s">
        <v>7906</v>
      </c>
      <c r="J223" s="6" t="str">
        <f t="shared" si="51"/>
        <v>001011</v>
      </c>
      <c r="K223" s="1">
        <f t="shared" si="52"/>
        <v>0</v>
      </c>
      <c r="L223" s="6" t="str">
        <f t="shared" si="53"/>
        <v>00000</v>
      </c>
      <c r="M223" s="1">
        <f t="shared" si="54"/>
        <v>6</v>
      </c>
      <c r="N223" s="6" t="str">
        <f t="shared" si="55"/>
        <v>00</v>
      </c>
      <c r="O223" s="1">
        <f t="shared" si="56"/>
        <v>6</v>
      </c>
      <c r="P223" s="1">
        <f>IF(HEX2DEC(LEFT(E223,4))&gt;=32768,HEX2DEC(LEFT(E223,4))-65536,HEX2DEC(LEFT(E223,4)))/Codes!$N$2</f>
        <v>22</v>
      </c>
      <c r="Q223" s="1">
        <f>IF(HEX2DEC(RIGHT(E223,4))&gt;=32768,HEX2DEC(RIGHT(E223,4))-65536,HEX2DEC(RIGHT(E223,4)))/Codes!$N$2</f>
        <v>-6</v>
      </c>
      <c r="R223" s="1">
        <f>IF(HEX2DEC(LEFT(F223,4))&gt;=32768,HEX2DEC(LEFT(F223,4))-65536,HEX2DEC(LEFT(F223,4)))/Codes!$N$2</f>
        <v>-22.4</v>
      </c>
      <c r="S223" s="1">
        <f>IF(HEX2DEC(RIGHT(F223,4))&gt;=32768,HEX2DEC(RIGHT(F223,4))-65536,HEX2DEC(RIGHT(F223,4)))/Codes!$N$2</f>
        <v>5.6</v>
      </c>
      <c r="T223" s="18">
        <f t="shared" si="57"/>
        <v>90</v>
      </c>
      <c r="U223" s="1">
        <f t="shared" si="58"/>
        <v>40</v>
      </c>
      <c r="V223" s="1">
        <f t="shared" si="59"/>
        <v>0</v>
      </c>
      <c r="W223" s="1" t="str">
        <f t="shared" si="60"/>
        <v>100</v>
      </c>
      <c r="X223" s="1">
        <f t="shared" si="61"/>
        <v>2</v>
      </c>
      <c r="Y223" s="1">
        <f t="shared" si="62"/>
        <v>30</v>
      </c>
      <c r="Z223" s="1" t="str">
        <f>VLOOKUP(BIN2DEC(MID(HEX2BIN(MID(H223,3,2),8),2,5)),Codes!$E$1:$F$18,2)</f>
        <v>Electric</v>
      </c>
      <c r="AA223" s="6" t="str">
        <f t="shared" si="63"/>
        <v>0</v>
      </c>
      <c r="AB223" s="1">
        <f t="shared" si="64"/>
        <v>20</v>
      </c>
      <c r="AC223" s="1" t="str">
        <f>VLOOKUP(BIN2DEC(RIGHT(HEX2BIN(MID(H223,6,1),4),1)&amp;LEFT(HEX2BIN(MID(H223,7,1),4),1)),Codes!$K$1:$L$5,2)</f>
        <v>L</v>
      </c>
      <c r="AD223" s="1" t="str">
        <f>VLOOKUP(BIN2DEC(RIGHT(HEX2BIN(MID(H223,7,1),4),3)&amp;LEFT(HEX2BIN(MID(H223,8,1),4),2)),Codes!$H$2:$I$33,2)</f>
        <v>Burn</v>
      </c>
      <c r="AE223" s="1" t="str">
        <f t="shared" si="65"/>
        <v>1</v>
      </c>
      <c r="AF223" s="1" t="str">
        <f t="shared" si="66"/>
        <v>1</v>
      </c>
      <c r="AH223" s="6">
        <f t="shared" si="67"/>
        <v>72</v>
      </c>
    </row>
    <row r="224" spans="1:34">
      <c r="A224" s="3" t="s">
        <v>7907</v>
      </c>
      <c r="B224" s="1" t="s">
        <v>1464</v>
      </c>
      <c r="C224" s="6" t="s">
        <v>9531</v>
      </c>
      <c r="D224" s="9" t="s">
        <v>2868</v>
      </c>
      <c r="E224" s="9" t="s">
        <v>7901</v>
      </c>
      <c r="F224" s="9" t="s">
        <v>2870</v>
      </c>
      <c r="G224" s="9" t="s">
        <v>7101</v>
      </c>
      <c r="H224" s="9" t="s">
        <v>7906</v>
      </c>
      <c r="J224" s="6" t="str">
        <f t="shared" si="51"/>
        <v>001011</v>
      </c>
      <c r="K224" s="1">
        <f t="shared" si="52"/>
        <v>1</v>
      </c>
      <c r="L224" s="6" t="str">
        <f t="shared" si="53"/>
        <v>00000</v>
      </c>
      <c r="M224" s="1">
        <f t="shared" si="54"/>
        <v>6</v>
      </c>
      <c r="N224" s="6" t="str">
        <f t="shared" si="55"/>
        <v>00</v>
      </c>
      <c r="O224" s="1">
        <f t="shared" si="56"/>
        <v>6</v>
      </c>
      <c r="P224" s="1">
        <f>IF(HEX2DEC(LEFT(E224,4))&gt;=32768,HEX2DEC(LEFT(E224,4))-65536,HEX2DEC(LEFT(E224,4)))/Codes!$N$2</f>
        <v>22</v>
      </c>
      <c r="Q224" s="1">
        <f>IF(HEX2DEC(RIGHT(E224,4))&gt;=32768,HEX2DEC(RIGHT(E224,4))-65536,HEX2DEC(RIGHT(E224,4)))/Codes!$N$2</f>
        <v>-3</v>
      </c>
      <c r="R224" s="1">
        <f>IF(HEX2DEC(LEFT(F224,4))&gt;=32768,HEX2DEC(LEFT(F224,4))-65536,HEX2DEC(LEFT(F224,4)))/Codes!$N$2</f>
        <v>-9.1999999999999993</v>
      </c>
      <c r="S224" s="1">
        <f>IF(HEX2DEC(RIGHT(F224,4))&gt;=32768,HEX2DEC(RIGHT(F224,4))-65536,HEX2DEC(RIGHT(F224,4)))/Codes!$N$2</f>
        <v>5.6</v>
      </c>
      <c r="T224" s="18">
        <f t="shared" si="57"/>
        <v>90</v>
      </c>
      <c r="U224" s="1">
        <f t="shared" si="58"/>
        <v>40</v>
      </c>
      <c r="V224" s="1">
        <f t="shared" si="59"/>
        <v>0</v>
      </c>
      <c r="W224" s="1" t="str">
        <f t="shared" si="60"/>
        <v>100</v>
      </c>
      <c r="X224" s="1">
        <f t="shared" si="61"/>
        <v>2</v>
      </c>
      <c r="Y224" s="1">
        <f t="shared" si="62"/>
        <v>30</v>
      </c>
      <c r="Z224" s="1" t="str">
        <f>VLOOKUP(BIN2DEC(MID(HEX2BIN(MID(H224,3,2),8),2,5)),Codes!$E$1:$F$18,2)</f>
        <v>Electric</v>
      </c>
      <c r="AA224" s="6" t="str">
        <f t="shared" si="63"/>
        <v>0</v>
      </c>
      <c r="AB224" s="1">
        <f t="shared" si="64"/>
        <v>20</v>
      </c>
      <c r="AC224" s="1" t="str">
        <f>VLOOKUP(BIN2DEC(RIGHT(HEX2BIN(MID(H224,6,1),4),1)&amp;LEFT(HEX2BIN(MID(H224,7,1),4),1)),Codes!$K$1:$L$5,2)</f>
        <v>L</v>
      </c>
      <c r="AD224" s="1" t="str">
        <f>VLOOKUP(BIN2DEC(RIGHT(HEX2BIN(MID(H224,7,1),4),3)&amp;LEFT(HEX2BIN(MID(H224,8,1),4),2)),Codes!$H$2:$I$33,2)</f>
        <v>Burn</v>
      </c>
      <c r="AE224" s="1" t="str">
        <f t="shared" si="65"/>
        <v>1</v>
      </c>
      <c r="AF224" s="1" t="str">
        <f t="shared" si="66"/>
        <v>1</v>
      </c>
      <c r="AH224" s="6">
        <f t="shared" si="67"/>
        <v>72</v>
      </c>
    </row>
    <row r="225" spans="1:34">
      <c r="A225" s="3" t="s">
        <v>7908</v>
      </c>
      <c r="B225" s="1" t="s">
        <v>1464</v>
      </c>
      <c r="C225" s="6" t="s">
        <v>9534</v>
      </c>
      <c r="D225" s="9" t="s">
        <v>7896</v>
      </c>
      <c r="E225" s="9" t="s">
        <v>7909</v>
      </c>
      <c r="F225" s="9" t="s">
        <v>2863</v>
      </c>
      <c r="G225" s="9" t="s">
        <v>2883</v>
      </c>
      <c r="H225" s="9" t="s">
        <v>2884</v>
      </c>
      <c r="J225" s="6" t="str">
        <f t="shared" si="51"/>
        <v>001011</v>
      </c>
      <c r="K225" s="1">
        <f t="shared" si="52"/>
        <v>0</v>
      </c>
      <c r="L225" s="6" t="str">
        <f t="shared" si="53"/>
        <v>00000</v>
      </c>
      <c r="M225" s="1">
        <f t="shared" si="54"/>
        <v>6</v>
      </c>
      <c r="N225" s="6" t="str">
        <f t="shared" si="55"/>
        <v>00</v>
      </c>
      <c r="O225" s="1">
        <f t="shared" si="56"/>
        <v>2</v>
      </c>
      <c r="P225" s="1">
        <f>IF(HEX2DEC(LEFT(E225,4))&gt;=32768,HEX2DEC(LEFT(E225,4))-65536,HEX2DEC(LEFT(E225,4)))/Codes!$N$2</f>
        <v>26</v>
      </c>
      <c r="Q225" s="1">
        <f>IF(HEX2DEC(RIGHT(E225,4))&gt;=32768,HEX2DEC(RIGHT(E225,4))-65536,HEX2DEC(RIGHT(E225,4)))/Codes!$N$2</f>
        <v>-6</v>
      </c>
      <c r="R225" s="1">
        <f>IF(HEX2DEC(LEFT(F225,4))&gt;=32768,HEX2DEC(LEFT(F225,4))-65536,HEX2DEC(LEFT(F225,4)))/Codes!$N$2</f>
        <v>-22.4</v>
      </c>
      <c r="S225" s="1">
        <f>IF(HEX2DEC(RIGHT(F225,4))&gt;=32768,HEX2DEC(RIGHT(F225,4))-65536,HEX2DEC(RIGHT(F225,4)))/Codes!$N$2</f>
        <v>5.6</v>
      </c>
      <c r="T225" s="18">
        <f t="shared" si="57"/>
        <v>10</v>
      </c>
      <c r="U225" s="1">
        <f t="shared" si="58"/>
        <v>30</v>
      </c>
      <c r="V225" s="1">
        <f t="shared" si="59"/>
        <v>0</v>
      </c>
      <c r="W225" s="1" t="str">
        <f t="shared" si="60"/>
        <v>100</v>
      </c>
      <c r="X225" s="1">
        <f t="shared" si="61"/>
        <v>2</v>
      </c>
      <c r="Y225" s="1">
        <f t="shared" si="62"/>
        <v>60</v>
      </c>
      <c r="Z225" s="1" t="str">
        <f>VLOOKUP(BIN2DEC(MID(HEX2BIN(MID(H225,3,2),8),2,5)),Codes!$E$1:$F$18,2)</f>
        <v>Normal</v>
      </c>
      <c r="AA225" s="6" t="str">
        <f t="shared" si="63"/>
        <v>0</v>
      </c>
      <c r="AB225" s="1">
        <f t="shared" si="64"/>
        <v>20</v>
      </c>
      <c r="AC225" s="1" t="str">
        <f>VLOOKUP(BIN2DEC(RIGHT(HEX2BIN(MID(H225,6,1),4),1)&amp;LEFT(HEX2BIN(MID(H225,7,1),4),1)),Codes!$K$1:$L$5,2)</f>
        <v>L</v>
      </c>
      <c r="AD225" s="1" t="str">
        <f>VLOOKUP(BIN2DEC(RIGHT(HEX2BIN(MID(H225,7,1),4),3)&amp;LEFT(HEX2BIN(MID(H225,8,1),4),2)),Codes!$H$2:$I$33,2)</f>
        <v>Paper</v>
      </c>
      <c r="AE225" s="1" t="str">
        <f t="shared" si="65"/>
        <v>1</v>
      </c>
      <c r="AF225" s="1" t="str">
        <f t="shared" si="66"/>
        <v>1</v>
      </c>
      <c r="AH225" s="6">
        <f t="shared" si="67"/>
        <v>70</v>
      </c>
    </row>
    <row r="226" spans="1:34">
      <c r="A226" s="3" t="s">
        <v>7910</v>
      </c>
      <c r="B226" s="1" t="s">
        <v>1464</v>
      </c>
      <c r="C226" s="6" t="s">
        <v>9534</v>
      </c>
      <c r="D226" s="9" t="s">
        <v>7900</v>
      </c>
      <c r="E226" s="9" t="s">
        <v>7911</v>
      </c>
      <c r="F226" s="9" t="s">
        <v>2870</v>
      </c>
      <c r="G226" s="9" t="s">
        <v>2883</v>
      </c>
      <c r="H226" s="9" t="s">
        <v>2884</v>
      </c>
      <c r="J226" s="6" t="str">
        <f t="shared" si="51"/>
        <v>001011</v>
      </c>
      <c r="K226" s="1">
        <f t="shared" si="52"/>
        <v>1</v>
      </c>
      <c r="L226" s="6" t="str">
        <f t="shared" si="53"/>
        <v>00000</v>
      </c>
      <c r="M226" s="1">
        <f t="shared" si="54"/>
        <v>6</v>
      </c>
      <c r="N226" s="6" t="str">
        <f t="shared" si="55"/>
        <v>00</v>
      </c>
      <c r="O226" s="1">
        <f t="shared" si="56"/>
        <v>2</v>
      </c>
      <c r="P226" s="1">
        <f>IF(HEX2DEC(LEFT(E226,4))&gt;=32768,HEX2DEC(LEFT(E226,4))-65536,HEX2DEC(LEFT(E226,4)))/Codes!$N$2</f>
        <v>26</v>
      </c>
      <c r="Q226" s="1">
        <f>IF(HEX2DEC(RIGHT(E226,4))&gt;=32768,HEX2DEC(RIGHT(E226,4))-65536,HEX2DEC(RIGHT(E226,4)))/Codes!$N$2</f>
        <v>-3</v>
      </c>
      <c r="R226" s="1">
        <f>IF(HEX2DEC(LEFT(F226,4))&gt;=32768,HEX2DEC(LEFT(F226,4))-65536,HEX2DEC(LEFT(F226,4)))/Codes!$N$2</f>
        <v>-9.1999999999999993</v>
      </c>
      <c r="S226" s="1">
        <f>IF(HEX2DEC(RIGHT(F226,4))&gt;=32768,HEX2DEC(RIGHT(F226,4))-65536,HEX2DEC(RIGHT(F226,4)))/Codes!$N$2</f>
        <v>5.6</v>
      </c>
      <c r="T226" s="18">
        <f t="shared" si="57"/>
        <v>10</v>
      </c>
      <c r="U226" s="1">
        <f t="shared" si="58"/>
        <v>30</v>
      </c>
      <c r="V226" s="1">
        <f t="shared" si="59"/>
        <v>0</v>
      </c>
      <c r="W226" s="1" t="str">
        <f t="shared" si="60"/>
        <v>100</v>
      </c>
      <c r="X226" s="1">
        <f t="shared" si="61"/>
        <v>2</v>
      </c>
      <c r="Y226" s="1">
        <f t="shared" si="62"/>
        <v>60</v>
      </c>
      <c r="Z226" s="1" t="str">
        <f>VLOOKUP(BIN2DEC(MID(HEX2BIN(MID(H226,3,2),8),2,5)),Codes!$E$1:$F$18,2)</f>
        <v>Normal</v>
      </c>
      <c r="AA226" s="6" t="str">
        <f t="shared" si="63"/>
        <v>0</v>
      </c>
      <c r="AB226" s="1">
        <f t="shared" si="64"/>
        <v>20</v>
      </c>
      <c r="AC226" s="1" t="str">
        <f>VLOOKUP(BIN2DEC(RIGHT(HEX2BIN(MID(H226,6,1),4),1)&amp;LEFT(HEX2BIN(MID(H226,7,1),4),1)),Codes!$K$1:$L$5,2)</f>
        <v>L</v>
      </c>
      <c r="AD226" s="1" t="str">
        <f>VLOOKUP(BIN2DEC(RIGHT(HEX2BIN(MID(H226,7,1),4),3)&amp;LEFT(HEX2BIN(MID(H226,8,1),4),2)),Codes!$H$2:$I$33,2)</f>
        <v>Paper</v>
      </c>
      <c r="AE226" s="1" t="str">
        <f t="shared" si="65"/>
        <v>1</v>
      </c>
      <c r="AF226" s="1" t="str">
        <f t="shared" si="66"/>
        <v>1</v>
      </c>
      <c r="AH226" s="6">
        <f t="shared" si="67"/>
        <v>70</v>
      </c>
    </row>
    <row r="227" spans="1:34">
      <c r="A227" s="3" t="s">
        <v>7912</v>
      </c>
      <c r="B227" s="1" t="s">
        <v>1464</v>
      </c>
      <c r="C227" s="6" t="s">
        <v>9535</v>
      </c>
      <c r="D227" s="9" t="s">
        <v>5174</v>
      </c>
      <c r="E227" s="9" t="s">
        <v>7897</v>
      </c>
      <c r="F227" s="9" t="s">
        <v>2863</v>
      </c>
      <c r="G227" s="9" t="s">
        <v>7913</v>
      </c>
      <c r="H227" s="9" t="s">
        <v>7914</v>
      </c>
      <c r="J227" s="6" t="str">
        <f t="shared" si="51"/>
        <v>001011</v>
      </c>
      <c r="K227" s="1">
        <f t="shared" si="52"/>
        <v>0</v>
      </c>
      <c r="L227" s="6" t="str">
        <f t="shared" si="53"/>
        <v>00000</v>
      </c>
      <c r="M227" s="1">
        <f t="shared" si="54"/>
        <v>6</v>
      </c>
      <c r="N227" s="6" t="str">
        <f t="shared" si="55"/>
        <v>00</v>
      </c>
      <c r="O227" s="1">
        <f t="shared" si="56"/>
        <v>12</v>
      </c>
      <c r="P227" s="1">
        <f>IF(HEX2DEC(LEFT(E227,4))&gt;=32768,HEX2DEC(LEFT(E227,4))-65536,HEX2DEC(LEFT(E227,4)))/Codes!$N$2</f>
        <v>22</v>
      </c>
      <c r="Q227" s="1">
        <f>IF(HEX2DEC(RIGHT(E227,4))&gt;=32768,HEX2DEC(RIGHT(E227,4))-65536,HEX2DEC(RIGHT(E227,4)))/Codes!$N$2</f>
        <v>-6</v>
      </c>
      <c r="R227" s="1">
        <f>IF(HEX2DEC(LEFT(F227,4))&gt;=32768,HEX2DEC(LEFT(F227,4))-65536,HEX2DEC(LEFT(F227,4)))/Codes!$N$2</f>
        <v>-22.4</v>
      </c>
      <c r="S227" s="1">
        <f>IF(HEX2DEC(RIGHT(F227,4))&gt;=32768,HEX2DEC(RIGHT(F227,4))-65536,HEX2DEC(RIGHT(F227,4)))/Codes!$N$2</f>
        <v>5.6</v>
      </c>
      <c r="T227" s="18">
        <f t="shared" si="57"/>
        <v>90</v>
      </c>
      <c r="U227" s="1">
        <f t="shared" si="58"/>
        <v>80</v>
      </c>
      <c r="V227" s="1">
        <f t="shared" si="59"/>
        <v>0</v>
      </c>
      <c r="W227" s="1" t="str">
        <f t="shared" si="60"/>
        <v>100</v>
      </c>
      <c r="X227" s="1">
        <f t="shared" si="61"/>
        <v>0</v>
      </c>
      <c r="Y227" s="1">
        <f t="shared" si="62"/>
        <v>70</v>
      </c>
      <c r="Z227" s="1" t="str">
        <f>VLOOKUP(BIN2DEC(MID(HEX2BIN(MID(H227,3,2),8),2,5)),Codes!$E$1:$F$18,2)</f>
        <v>Flame</v>
      </c>
      <c r="AA227" s="6" t="str">
        <f t="shared" si="63"/>
        <v>0</v>
      </c>
      <c r="AB227" s="1">
        <f t="shared" si="64"/>
        <v>20</v>
      </c>
      <c r="AC227" s="1" t="str">
        <f>VLOOKUP(BIN2DEC(RIGHT(HEX2BIN(MID(H227,6,1),4),1)&amp;LEFT(HEX2BIN(MID(H227,7,1),4),1)),Codes!$K$1:$L$5,2)</f>
        <v>L</v>
      </c>
      <c r="AD227" s="1" t="str">
        <f>VLOOKUP(BIN2DEC(RIGHT(HEX2BIN(MID(H227,7,1),4),3)&amp;LEFT(HEX2BIN(MID(H227,8,1),4),2)),Codes!$H$2:$I$33,2)</f>
        <v>Burn</v>
      </c>
      <c r="AE227" s="1" t="str">
        <f t="shared" si="65"/>
        <v>1</v>
      </c>
      <c r="AF227" s="1" t="str">
        <f t="shared" si="66"/>
        <v>1</v>
      </c>
      <c r="AH227" s="6">
        <f t="shared" si="67"/>
        <v>72</v>
      </c>
    </row>
    <row r="228" spans="1:34">
      <c r="A228" s="3" t="s">
        <v>7915</v>
      </c>
      <c r="B228" s="1" t="s">
        <v>1464</v>
      </c>
      <c r="C228" s="6" t="s">
        <v>9535</v>
      </c>
      <c r="D228" s="9" t="s">
        <v>5107</v>
      </c>
      <c r="E228" s="9" t="s">
        <v>7901</v>
      </c>
      <c r="F228" s="9" t="s">
        <v>2870</v>
      </c>
      <c r="G228" s="9" t="s">
        <v>7913</v>
      </c>
      <c r="H228" s="9" t="s">
        <v>7914</v>
      </c>
      <c r="J228" s="6" t="str">
        <f t="shared" si="51"/>
        <v>001011</v>
      </c>
      <c r="K228" s="1">
        <f t="shared" si="52"/>
        <v>1</v>
      </c>
      <c r="L228" s="6" t="str">
        <f t="shared" si="53"/>
        <v>00000</v>
      </c>
      <c r="M228" s="1">
        <f t="shared" si="54"/>
        <v>6</v>
      </c>
      <c r="N228" s="6" t="str">
        <f t="shared" si="55"/>
        <v>00</v>
      </c>
      <c r="O228" s="1">
        <f t="shared" si="56"/>
        <v>12</v>
      </c>
      <c r="P228" s="1">
        <f>IF(HEX2DEC(LEFT(E228,4))&gt;=32768,HEX2DEC(LEFT(E228,4))-65536,HEX2DEC(LEFT(E228,4)))/Codes!$N$2</f>
        <v>22</v>
      </c>
      <c r="Q228" s="1">
        <f>IF(HEX2DEC(RIGHT(E228,4))&gt;=32768,HEX2DEC(RIGHT(E228,4))-65536,HEX2DEC(RIGHT(E228,4)))/Codes!$N$2</f>
        <v>-3</v>
      </c>
      <c r="R228" s="1">
        <f>IF(HEX2DEC(LEFT(F228,4))&gt;=32768,HEX2DEC(LEFT(F228,4))-65536,HEX2DEC(LEFT(F228,4)))/Codes!$N$2</f>
        <v>-9.1999999999999993</v>
      </c>
      <c r="S228" s="1">
        <f>IF(HEX2DEC(RIGHT(F228,4))&gt;=32768,HEX2DEC(RIGHT(F228,4))-65536,HEX2DEC(RIGHT(F228,4)))/Codes!$N$2</f>
        <v>5.6</v>
      </c>
      <c r="T228" s="18">
        <f t="shared" si="57"/>
        <v>90</v>
      </c>
      <c r="U228" s="1">
        <f t="shared" si="58"/>
        <v>80</v>
      </c>
      <c r="V228" s="1">
        <f t="shared" si="59"/>
        <v>0</v>
      </c>
      <c r="W228" s="1" t="str">
        <f t="shared" si="60"/>
        <v>100</v>
      </c>
      <c r="X228" s="1">
        <f t="shared" si="61"/>
        <v>0</v>
      </c>
      <c r="Y228" s="1">
        <f t="shared" si="62"/>
        <v>70</v>
      </c>
      <c r="Z228" s="1" t="str">
        <f>VLOOKUP(BIN2DEC(MID(HEX2BIN(MID(H228,3,2),8),2,5)),Codes!$E$1:$F$18,2)</f>
        <v>Flame</v>
      </c>
      <c r="AA228" s="6" t="str">
        <f t="shared" si="63"/>
        <v>0</v>
      </c>
      <c r="AB228" s="1">
        <f t="shared" si="64"/>
        <v>20</v>
      </c>
      <c r="AC228" s="1" t="str">
        <f>VLOOKUP(BIN2DEC(RIGHT(HEX2BIN(MID(H228,6,1),4),1)&amp;LEFT(HEX2BIN(MID(H228,7,1),4),1)),Codes!$K$1:$L$5,2)</f>
        <v>L</v>
      </c>
      <c r="AD228" s="1" t="str">
        <f>VLOOKUP(BIN2DEC(RIGHT(HEX2BIN(MID(H228,7,1),4),3)&amp;LEFT(HEX2BIN(MID(H228,8,1),4),2)),Codes!$H$2:$I$33,2)</f>
        <v>Burn</v>
      </c>
      <c r="AE228" s="1" t="str">
        <f t="shared" si="65"/>
        <v>1</v>
      </c>
      <c r="AF228" s="1" t="str">
        <f t="shared" si="66"/>
        <v>1</v>
      </c>
      <c r="AH228" s="6">
        <f t="shared" si="67"/>
        <v>72</v>
      </c>
    </row>
    <row r="229" spans="1:34">
      <c r="A229" s="3" t="s">
        <v>7916</v>
      </c>
      <c r="B229" s="1" t="s">
        <v>1464</v>
      </c>
      <c r="C229" s="6" t="s">
        <v>9046</v>
      </c>
      <c r="D229" s="9" t="s">
        <v>7917</v>
      </c>
      <c r="E229" s="9" t="s">
        <v>2474</v>
      </c>
      <c r="F229" s="9" t="s">
        <v>7918</v>
      </c>
      <c r="G229" s="9" t="s">
        <v>7919</v>
      </c>
      <c r="H229" s="9" t="s">
        <v>7920</v>
      </c>
      <c r="J229" s="6" t="str">
        <f t="shared" si="51"/>
        <v>001011</v>
      </c>
      <c r="K229" s="1">
        <f t="shared" si="52"/>
        <v>0</v>
      </c>
      <c r="L229" s="6" t="str">
        <f t="shared" si="53"/>
        <v>00000</v>
      </c>
      <c r="M229" s="1">
        <f t="shared" si="54"/>
        <v>5</v>
      </c>
      <c r="N229" s="6" t="str">
        <f t="shared" si="55"/>
        <v>00</v>
      </c>
      <c r="O229" s="1">
        <f t="shared" si="56"/>
        <v>3</v>
      </c>
      <c r="P229" s="1">
        <f>IF(HEX2DEC(LEFT(E229,4))&gt;=32768,HEX2DEC(LEFT(E229,4))-65536,HEX2DEC(LEFT(E229,4)))/Codes!$N$2</f>
        <v>18</v>
      </c>
      <c r="Q229" s="1">
        <f>IF(HEX2DEC(RIGHT(E229,4))&gt;=32768,HEX2DEC(RIGHT(E229,4))-65536,HEX2DEC(RIGHT(E229,4)))/Codes!$N$2</f>
        <v>0</v>
      </c>
      <c r="R229" s="1">
        <f>IF(HEX2DEC(LEFT(F229,4))&gt;=32768,HEX2DEC(LEFT(F229,4))-65536,HEX2DEC(LEFT(F229,4)))/Codes!$N$2</f>
        <v>48</v>
      </c>
      <c r="S229" s="1">
        <f>IF(HEX2DEC(RIGHT(F229,4))&gt;=32768,HEX2DEC(RIGHT(F229,4))-65536,HEX2DEC(RIGHT(F229,4)))/Codes!$N$2</f>
        <v>8</v>
      </c>
      <c r="T229" s="18">
        <f t="shared" si="57"/>
        <v>150</v>
      </c>
      <c r="U229" s="1">
        <f t="shared" si="58"/>
        <v>100</v>
      </c>
      <c r="V229" s="1">
        <f t="shared" si="59"/>
        <v>0</v>
      </c>
      <c r="W229" s="1" t="str">
        <f t="shared" si="60"/>
        <v>100</v>
      </c>
      <c r="X229" s="1">
        <f t="shared" si="61"/>
        <v>0</v>
      </c>
      <c r="Y229" s="1">
        <f t="shared" si="62"/>
        <v>110</v>
      </c>
      <c r="Z229" s="1" t="str">
        <f>VLOOKUP(BIN2DEC(MID(HEX2BIN(MID(H229,3,2),8),2,5)),Codes!$E$1:$F$18,2)</f>
        <v>Electric</v>
      </c>
      <c r="AA229" s="6" t="str">
        <f t="shared" si="63"/>
        <v>0</v>
      </c>
      <c r="AB229" s="1">
        <f t="shared" si="64"/>
        <v>0</v>
      </c>
      <c r="AC229" s="1" t="str">
        <f>VLOOKUP(BIN2DEC(RIGHT(HEX2BIN(MID(H229,6,1),4),1)&amp;LEFT(HEX2BIN(MID(H229,7,1),4),1)),Codes!$K$1:$L$5,2)</f>
        <v>L</v>
      </c>
      <c r="AD229" s="1" t="str">
        <f>VLOOKUP(BIN2DEC(RIGHT(HEX2BIN(MID(H229,7,1),4),3)&amp;LEFT(HEX2BIN(MID(H229,8,1),4),2)),Codes!$H$2:$I$33,2)</f>
        <v>Shock</v>
      </c>
      <c r="AE229" s="1" t="str">
        <f t="shared" si="65"/>
        <v>1</v>
      </c>
      <c r="AF229" s="1" t="str">
        <f t="shared" si="66"/>
        <v>1</v>
      </c>
      <c r="AH229" s="6">
        <f t="shared" si="67"/>
        <v>71</v>
      </c>
    </row>
    <row r="230" spans="1:34">
      <c r="A230" s="3" t="s">
        <v>7921</v>
      </c>
      <c r="B230" s="1" t="s">
        <v>1464</v>
      </c>
      <c r="C230" s="6" t="s">
        <v>9046</v>
      </c>
      <c r="D230" s="9" t="s">
        <v>7922</v>
      </c>
      <c r="E230" s="9" t="s">
        <v>2052</v>
      </c>
      <c r="F230" s="9" t="s">
        <v>7923</v>
      </c>
      <c r="G230" s="9" t="s">
        <v>7924</v>
      </c>
      <c r="H230" s="9" t="s">
        <v>7920</v>
      </c>
      <c r="J230" s="6" t="str">
        <f t="shared" si="51"/>
        <v>001011</v>
      </c>
      <c r="K230" s="1">
        <f t="shared" si="52"/>
        <v>1</v>
      </c>
      <c r="L230" s="6" t="str">
        <f t="shared" si="53"/>
        <v>00100</v>
      </c>
      <c r="M230" s="1">
        <f t="shared" si="54"/>
        <v>6</v>
      </c>
      <c r="N230" s="6" t="str">
        <f t="shared" si="55"/>
        <v>00</v>
      </c>
      <c r="O230" s="1">
        <f t="shared" si="56"/>
        <v>3</v>
      </c>
      <c r="P230" s="1">
        <f>IF(HEX2DEC(LEFT(E230,4))&gt;=32768,HEX2DEC(LEFT(E230,4))-65536,HEX2DEC(LEFT(E230,4)))/Codes!$N$2</f>
        <v>14.4</v>
      </c>
      <c r="Q230" s="1">
        <f>IF(HEX2DEC(RIGHT(E230,4))&gt;=32768,HEX2DEC(RIGHT(E230,4))-65536,HEX2DEC(RIGHT(E230,4)))/Codes!$N$2</f>
        <v>0</v>
      </c>
      <c r="R230" s="1">
        <f>IF(HEX2DEC(LEFT(F230,4))&gt;=32768,HEX2DEC(LEFT(F230,4))-65536,HEX2DEC(LEFT(F230,4)))/Codes!$N$2</f>
        <v>-22.4</v>
      </c>
      <c r="S230" s="1">
        <f>IF(HEX2DEC(RIGHT(F230,4))&gt;=32768,HEX2DEC(RIGHT(F230,4))-65536,HEX2DEC(RIGHT(F230,4)))/Codes!$N$2</f>
        <v>-3.2</v>
      </c>
      <c r="T230" s="18">
        <f t="shared" si="57"/>
        <v>30</v>
      </c>
      <c r="U230" s="1">
        <f t="shared" si="58"/>
        <v>100</v>
      </c>
      <c r="V230" s="1">
        <f t="shared" si="59"/>
        <v>0</v>
      </c>
      <c r="W230" s="1" t="str">
        <f t="shared" si="60"/>
        <v>100</v>
      </c>
      <c r="X230" s="1">
        <f t="shared" si="61"/>
        <v>0</v>
      </c>
      <c r="Y230" s="1">
        <f t="shared" si="62"/>
        <v>110</v>
      </c>
      <c r="Z230" s="1" t="str">
        <f>VLOOKUP(BIN2DEC(MID(HEX2BIN(MID(H230,3,2),8),2,5)),Codes!$E$1:$F$18,2)</f>
        <v>Electric</v>
      </c>
      <c r="AA230" s="6" t="str">
        <f t="shared" si="63"/>
        <v>0</v>
      </c>
      <c r="AB230" s="1">
        <f t="shared" si="64"/>
        <v>0</v>
      </c>
      <c r="AC230" s="1" t="str">
        <f>VLOOKUP(BIN2DEC(RIGHT(HEX2BIN(MID(H230,6,1),4),1)&amp;LEFT(HEX2BIN(MID(H230,7,1),4),1)),Codes!$K$1:$L$5,2)</f>
        <v>L</v>
      </c>
      <c r="AD230" s="1" t="str">
        <f>VLOOKUP(BIN2DEC(RIGHT(HEX2BIN(MID(H230,7,1),4),3)&amp;LEFT(HEX2BIN(MID(H230,8,1),4),2)),Codes!$H$2:$I$33,2)</f>
        <v>Shock</v>
      </c>
      <c r="AE230" s="1" t="str">
        <f t="shared" si="65"/>
        <v>1</v>
      </c>
      <c r="AF230" s="1" t="str">
        <f t="shared" si="66"/>
        <v>1</v>
      </c>
      <c r="AH230" s="6">
        <f t="shared" si="67"/>
        <v>71</v>
      </c>
    </row>
    <row r="231" spans="1:34">
      <c r="A231" s="3" t="s">
        <v>7925</v>
      </c>
      <c r="B231" s="1" t="s">
        <v>1464</v>
      </c>
      <c r="C231" s="6" t="s">
        <v>9047</v>
      </c>
      <c r="D231" s="9" t="s">
        <v>7926</v>
      </c>
      <c r="E231" s="9" t="s">
        <v>7927</v>
      </c>
      <c r="F231" s="9" t="s">
        <v>7923</v>
      </c>
      <c r="G231" s="9" t="s">
        <v>7928</v>
      </c>
      <c r="H231" s="9" t="s">
        <v>7929</v>
      </c>
      <c r="J231" s="6" t="str">
        <f t="shared" si="51"/>
        <v>001011</v>
      </c>
      <c r="K231" s="1">
        <f t="shared" si="52"/>
        <v>0</v>
      </c>
      <c r="L231" s="6" t="str">
        <f t="shared" si="53"/>
        <v>00000</v>
      </c>
      <c r="M231" s="1">
        <f t="shared" si="54"/>
        <v>6</v>
      </c>
      <c r="N231" s="6" t="str">
        <f t="shared" si="55"/>
        <v>00</v>
      </c>
      <c r="O231" s="1">
        <f t="shared" si="56"/>
        <v>20</v>
      </c>
      <c r="P231" s="1">
        <f>IF(HEX2DEC(LEFT(E231,4))&gt;=32768,HEX2DEC(LEFT(E231,4))-65536,HEX2DEC(LEFT(E231,4)))/Codes!$N$2</f>
        <v>38</v>
      </c>
      <c r="Q231" s="1">
        <f>IF(HEX2DEC(RIGHT(E231,4))&gt;=32768,HEX2DEC(RIGHT(E231,4))-65536,HEX2DEC(RIGHT(E231,4)))/Codes!$N$2</f>
        <v>0</v>
      </c>
      <c r="R231" s="1">
        <f>IF(HEX2DEC(LEFT(F231,4))&gt;=32768,HEX2DEC(LEFT(F231,4))-65536,HEX2DEC(LEFT(F231,4)))/Codes!$N$2</f>
        <v>-22.4</v>
      </c>
      <c r="S231" s="1">
        <f>IF(HEX2DEC(RIGHT(F231,4))&gt;=32768,HEX2DEC(RIGHT(F231,4))-65536,HEX2DEC(RIGHT(F231,4)))/Codes!$N$2</f>
        <v>-3.2</v>
      </c>
      <c r="T231" s="18">
        <f t="shared" si="57"/>
        <v>80</v>
      </c>
      <c r="U231" s="1">
        <f t="shared" si="58"/>
        <v>85</v>
      </c>
      <c r="V231" s="1">
        <f t="shared" si="59"/>
        <v>0</v>
      </c>
      <c r="W231" s="1" t="str">
        <f t="shared" si="60"/>
        <v>100</v>
      </c>
      <c r="X231" s="1">
        <f t="shared" si="61"/>
        <v>0</v>
      </c>
      <c r="Y231" s="1">
        <f t="shared" si="62"/>
        <v>60</v>
      </c>
      <c r="Z231" s="1" t="str">
        <f>VLOOKUP(BIN2DEC(MID(HEX2BIN(MID(H231,3,2),8),2,5)),Codes!$E$1:$F$18,2)</f>
        <v>Darkness</v>
      </c>
      <c r="AA231" s="6" t="str">
        <f t="shared" si="63"/>
        <v>0</v>
      </c>
      <c r="AB231" s="1">
        <f t="shared" si="64"/>
        <v>20</v>
      </c>
      <c r="AC231" s="1" t="str">
        <f>VLOOKUP(BIN2DEC(RIGHT(HEX2BIN(MID(H231,6,1),4),1)&amp;LEFT(HEX2BIN(MID(H231,7,1),4),1)),Codes!$K$1:$L$5,2)</f>
        <v>L</v>
      </c>
      <c r="AD231" s="1" t="str">
        <f>VLOOKUP(BIN2DEC(RIGHT(HEX2BIN(MID(H231,7,1),4),3)&amp;LEFT(HEX2BIN(MID(H231,8,1),4),2)),Codes!$H$2:$I$33,2)</f>
        <v>Burn</v>
      </c>
      <c r="AE231" s="1" t="str">
        <f t="shared" si="65"/>
        <v>1</v>
      </c>
      <c r="AF231" s="1" t="str">
        <f t="shared" si="66"/>
        <v>1</v>
      </c>
      <c r="AH231" s="6">
        <f t="shared" si="67"/>
        <v>72</v>
      </c>
    </row>
    <row r="232" spans="1:34">
      <c r="A232" s="3" t="s">
        <v>7930</v>
      </c>
      <c r="B232" s="1" t="s">
        <v>1464</v>
      </c>
      <c r="C232" s="6" t="s">
        <v>9048</v>
      </c>
      <c r="D232" s="9" t="s">
        <v>3106</v>
      </c>
      <c r="E232" s="9" t="s">
        <v>395</v>
      </c>
      <c r="F232" s="9" t="s">
        <v>824</v>
      </c>
      <c r="G232" s="9" t="s">
        <v>1591</v>
      </c>
      <c r="H232" s="9" t="s">
        <v>6699</v>
      </c>
      <c r="J232" s="6" t="str">
        <f t="shared" si="51"/>
        <v>001011</v>
      </c>
      <c r="K232" s="1">
        <f t="shared" si="52"/>
        <v>0</v>
      </c>
      <c r="L232" s="6" t="str">
        <f t="shared" si="53"/>
        <v>00000</v>
      </c>
      <c r="M232" s="1">
        <f t="shared" si="54"/>
        <v>0</v>
      </c>
      <c r="N232" s="6" t="str">
        <f t="shared" si="55"/>
        <v>00</v>
      </c>
      <c r="O232" s="1">
        <f t="shared" si="56"/>
        <v>12</v>
      </c>
      <c r="P232" s="1">
        <f>IF(HEX2DEC(LEFT(E232,4))&gt;=32768,HEX2DEC(LEFT(E232,4))-65536,HEX2DEC(LEFT(E232,4)))/Codes!$N$2</f>
        <v>5.6</v>
      </c>
      <c r="Q232" s="1">
        <f>IF(HEX2DEC(RIGHT(E232,4))&gt;=32768,HEX2DEC(RIGHT(E232,4))-65536,HEX2DEC(RIGHT(E232,4)))/Codes!$N$2</f>
        <v>0</v>
      </c>
      <c r="R232" s="1">
        <f>IF(HEX2DEC(LEFT(F232,4))&gt;=32768,HEX2DEC(LEFT(F232,4))-65536,HEX2DEC(LEFT(F232,4)))/Codes!$N$2</f>
        <v>2</v>
      </c>
      <c r="S232" s="1">
        <f>IF(HEX2DEC(RIGHT(F232,4))&gt;=32768,HEX2DEC(RIGHT(F232,4))-65536,HEX2DEC(RIGHT(F232,4)))/Codes!$N$2</f>
        <v>0</v>
      </c>
      <c r="T232" s="18">
        <f t="shared" si="57"/>
        <v>361</v>
      </c>
      <c r="U232" s="1">
        <f t="shared" si="58"/>
        <v>25</v>
      </c>
      <c r="V232" s="1">
        <f t="shared" si="59"/>
        <v>0</v>
      </c>
      <c r="W232" s="1" t="str">
        <f t="shared" si="60"/>
        <v>000</v>
      </c>
      <c r="X232" s="1">
        <f t="shared" si="61"/>
        <v>0</v>
      </c>
      <c r="Y232" s="1">
        <f t="shared" si="62"/>
        <v>30</v>
      </c>
      <c r="Z232" s="1" t="str">
        <f>VLOOKUP(BIN2DEC(MID(HEX2BIN(MID(H232,3,2),8),2,5)),Codes!$E$1:$F$18,2)</f>
        <v>Darkness</v>
      </c>
      <c r="AA232" s="6" t="str">
        <f t="shared" si="63"/>
        <v>0</v>
      </c>
      <c r="AB232" s="1">
        <f t="shared" si="64"/>
        <v>0</v>
      </c>
      <c r="AC232" s="1" t="str">
        <f>VLOOKUP(BIN2DEC(RIGHT(HEX2BIN(MID(H232,6,1),4),1)&amp;LEFT(HEX2BIN(MID(H232,7,1),4),1)),Codes!$K$1:$L$5,2)</f>
        <v>M</v>
      </c>
      <c r="AD232" s="1" t="str">
        <f>VLOOKUP(BIN2DEC(RIGHT(HEX2BIN(MID(H232,7,1),4),3)&amp;LEFT(HEX2BIN(MID(H232,8,1),4),2)),Codes!$H$2:$I$33,2)</f>
        <v>Burn</v>
      </c>
      <c r="AE232" s="1" t="str">
        <f t="shared" si="65"/>
        <v>1</v>
      </c>
      <c r="AF232" s="1" t="str">
        <f t="shared" si="66"/>
        <v>1</v>
      </c>
      <c r="AH232" s="6">
        <f t="shared" si="67"/>
        <v>40</v>
      </c>
    </row>
    <row r="233" spans="1:34">
      <c r="A233" s="3" t="s">
        <v>7932</v>
      </c>
      <c r="B233" s="1" t="s">
        <v>1464</v>
      </c>
      <c r="D233" s="9" t="s">
        <v>3424</v>
      </c>
      <c r="E233" s="9" t="s">
        <v>207</v>
      </c>
      <c r="F233" s="9" t="s">
        <v>7933</v>
      </c>
      <c r="G233" s="9" t="s">
        <v>1591</v>
      </c>
      <c r="H233" s="9" t="s">
        <v>4068</v>
      </c>
      <c r="J233" s="6" t="str">
        <f t="shared" si="51"/>
        <v>001011</v>
      </c>
      <c r="K233" s="1">
        <f t="shared" si="52"/>
        <v>0</v>
      </c>
      <c r="L233" s="6" t="str">
        <f t="shared" si="53"/>
        <v>00000</v>
      </c>
      <c r="M233" s="1">
        <f t="shared" si="54"/>
        <v>0</v>
      </c>
      <c r="N233" s="6" t="str">
        <f t="shared" si="55"/>
        <v>00</v>
      </c>
      <c r="O233" s="1">
        <f t="shared" si="56"/>
        <v>20</v>
      </c>
      <c r="P233" s="1">
        <f>IF(HEX2DEC(LEFT(E233,4))&gt;=32768,HEX2DEC(LEFT(E233,4))-65536,HEX2DEC(LEFT(E233,4)))/Codes!$N$2</f>
        <v>4</v>
      </c>
      <c r="Q233" s="1">
        <f>IF(HEX2DEC(RIGHT(E233,4))&gt;=32768,HEX2DEC(RIGHT(E233,4))-65536,HEX2DEC(RIGHT(E233,4)))/Codes!$N$2</f>
        <v>0</v>
      </c>
      <c r="R233" s="1">
        <f>IF(HEX2DEC(LEFT(F233,4))&gt;=32768,HEX2DEC(LEFT(F233,4))-65536,HEX2DEC(LEFT(F233,4)))/Codes!$N$2</f>
        <v>0</v>
      </c>
      <c r="S233" s="1">
        <f>IF(HEX2DEC(RIGHT(F233,4))&gt;=32768,HEX2DEC(RIGHT(F233,4))-65536,HEX2DEC(RIGHT(F233,4)))/Codes!$N$2</f>
        <v>11.2</v>
      </c>
      <c r="T233" s="18">
        <f t="shared" si="57"/>
        <v>361</v>
      </c>
      <c r="U233" s="1">
        <f t="shared" si="58"/>
        <v>25</v>
      </c>
      <c r="V233" s="1">
        <f t="shared" si="59"/>
        <v>0</v>
      </c>
      <c r="W233" s="1" t="str">
        <f t="shared" si="60"/>
        <v>000</v>
      </c>
      <c r="X233" s="1">
        <f t="shared" si="61"/>
        <v>0</v>
      </c>
      <c r="Y233" s="1">
        <f t="shared" si="62"/>
        <v>10</v>
      </c>
      <c r="Z233" s="1" t="str">
        <f>VLOOKUP(BIN2DEC(MID(HEX2BIN(MID(H233,3,2),8),2,5)),Codes!$E$1:$F$18,2)</f>
        <v>Normal</v>
      </c>
      <c r="AA233" s="6" t="str">
        <f t="shared" si="63"/>
        <v>0</v>
      </c>
      <c r="AB233" s="1">
        <f t="shared" si="64"/>
        <v>0</v>
      </c>
      <c r="AC233" s="1" t="str">
        <f>VLOOKUP(BIN2DEC(RIGHT(HEX2BIN(MID(H233,6,1),4),1)&amp;LEFT(HEX2BIN(MID(H233,7,1),4),1)),Codes!$K$1:$L$5,2)</f>
        <v>S</v>
      </c>
      <c r="AD233" s="1" t="str">
        <f>VLOOKUP(BIN2DEC(RIGHT(HEX2BIN(MID(H233,7,1),4),3)&amp;LEFT(HEX2BIN(MID(H233,8,1),4),2)),Codes!$H$2:$I$33,2)</f>
        <v>Punch</v>
      </c>
      <c r="AE233" s="1" t="str">
        <f t="shared" si="65"/>
        <v>1</v>
      </c>
      <c r="AF233" s="1" t="str">
        <f t="shared" si="66"/>
        <v>1</v>
      </c>
      <c r="AH233" s="6">
        <f t="shared" si="67"/>
        <v>1</v>
      </c>
    </row>
    <row r="234" spans="1:34">
      <c r="A234" s="3" t="s">
        <v>7935</v>
      </c>
      <c r="B234" s="1" t="s">
        <v>1464</v>
      </c>
      <c r="C234" s="6" t="s">
        <v>9520</v>
      </c>
      <c r="D234" s="9" t="s">
        <v>1559</v>
      </c>
      <c r="E234" s="9" t="s">
        <v>955</v>
      </c>
      <c r="F234" s="9" t="s">
        <v>91</v>
      </c>
      <c r="G234" s="9" t="s">
        <v>1591</v>
      </c>
      <c r="H234" s="9" t="s">
        <v>4068</v>
      </c>
      <c r="J234" s="6" t="str">
        <f t="shared" si="51"/>
        <v>001011</v>
      </c>
      <c r="K234" s="1">
        <f t="shared" si="52"/>
        <v>0</v>
      </c>
      <c r="L234" s="6" t="str">
        <f t="shared" si="53"/>
        <v>00000</v>
      </c>
      <c r="M234" s="1">
        <f t="shared" si="54"/>
        <v>0</v>
      </c>
      <c r="N234" s="6" t="str">
        <f t="shared" si="55"/>
        <v>00</v>
      </c>
      <c r="O234" s="1">
        <f t="shared" si="56"/>
        <v>5</v>
      </c>
      <c r="P234" s="1">
        <f>IF(HEX2DEC(LEFT(E234,4))&gt;=32768,HEX2DEC(LEFT(E234,4))-65536,HEX2DEC(LEFT(E234,4)))/Codes!$N$2</f>
        <v>8</v>
      </c>
      <c r="Q234" s="1">
        <f>IF(HEX2DEC(RIGHT(E234,4))&gt;=32768,HEX2DEC(RIGHT(E234,4))-65536,HEX2DEC(RIGHT(E234,4)))/Codes!$N$2</f>
        <v>0</v>
      </c>
      <c r="R234" s="1">
        <f>IF(HEX2DEC(LEFT(F234,4))&gt;=32768,HEX2DEC(LEFT(F234,4))-65536,HEX2DEC(LEFT(F234,4)))/Codes!$N$2</f>
        <v>0</v>
      </c>
      <c r="S234" s="1">
        <f>IF(HEX2DEC(RIGHT(F234,4))&gt;=32768,HEX2DEC(RIGHT(F234,4))-65536,HEX2DEC(RIGHT(F234,4)))/Codes!$N$2</f>
        <v>0</v>
      </c>
      <c r="T234" s="18">
        <f t="shared" si="57"/>
        <v>361</v>
      </c>
      <c r="U234" s="1">
        <f t="shared" si="58"/>
        <v>25</v>
      </c>
      <c r="V234" s="1">
        <f t="shared" si="59"/>
        <v>0</v>
      </c>
      <c r="W234" s="1" t="str">
        <f t="shared" si="60"/>
        <v>000</v>
      </c>
      <c r="X234" s="1">
        <f t="shared" si="61"/>
        <v>0</v>
      </c>
      <c r="Y234" s="1">
        <f t="shared" si="62"/>
        <v>10</v>
      </c>
      <c r="Z234" s="1" t="str">
        <f>VLOOKUP(BIN2DEC(MID(HEX2BIN(MID(H234,3,2),8),2,5)),Codes!$E$1:$F$18,2)</f>
        <v>Normal</v>
      </c>
      <c r="AA234" s="6" t="str">
        <f t="shared" si="63"/>
        <v>0</v>
      </c>
      <c r="AB234" s="1">
        <f t="shared" si="64"/>
        <v>0</v>
      </c>
      <c r="AC234" s="1" t="str">
        <f>VLOOKUP(BIN2DEC(RIGHT(HEX2BIN(MID(H234,6,1),4),1)&amp;LEFT(HEX2BIN(MID(H234,7,1),4),1)),Codes!$K$1:$L$5,2)</f>
        <v>S</v>
      </c>
      <c r="AD234" s="1" t="str">
        <f>VLOOKUP(BIN2DEC(RIGHT(HEX2BIN(MID(H234,7,1),4),3)&amp;LEFT(HEX2BIN(MID(H234,8,1),4),2)),Codes!$H$2:$I$33,2)</f>
        <v>Punch</v>
      </c>
      <c r="AE234" s="1" t="str">
        <f t="shared" si="65"/>
        <v>1</v>
      </c>
      <c r="AF234" s="1" t="str">
        <f t="shared" si="66"/>
        <v>1</v>
      </c>
      <c r="AH234" s="6">
        <f t="shared" si="67"/>
        <v>1</v>
      </c>
    </row>
    <row r="235" spans="1:34">
      <c r="A235" s="3" t="s">
        <v>7936</v>
      </c>
      <c r="B235" s="1" t="s">
        <v>1464</v>
      </c>
      <c r="C235" s="6" t="s">
        <v>9521</v>
      </c>
      <c r="D235" s="9" t="s">
        <v>1711</v>
      </c>
      <c r="E235" s="9" t="s">
        <v>7937</v>
      </c>
      <c r="F235" s="9" t="s">
        <v>91</v>
      </c>
      <c r="G235" s="9" t="s">
        <v>5340</v>
      </c>
      <c r="H235" s="9" t="s">
        <v>7938</v>
      </c>
      <c r="J235" s="6" t="str">
        <f t="shared" si="51"/>
        <v>001011</v>
      </c>
      <c r="K235" s="1">
        <f t="shared" si="52"/>
        <v>0</v>
      </c>
      <c r="L235" s="6" t="str">
        <f t="shared" si="53"/>
        <v>00000</v>
      </c>
      <c r="M235" s="1">
        <f t="shared" si="54"/>
        <v>0</v>
      </c>
      <c r="N235" s="6" t="str">
        <f t="shared" si="55"/>
        <v>00</v>
      </c>
      <c r="O235" s="1">
        <f t="shared" si="56"/>
        <v>10</v>
      </c>
      <c r="P235" s="1">
        <f>IF(HEX2DEC(LEFT(E235,4))&gt;=32768,HEX2DEC(LEFT(E235,4))-65536,HEX2DEC(LEFT(E235,4)))/Codes!$N$2</f>
        <v>32</v>
      </c>
      <c r="Q235" s="1">
        <f>IF(HEX2DEC(RIGHT(E235,4))&gt;=32768,HEX2DEC(RIGHT(E235,4))-65536,HEX2DEC(RIGHT(E235,4)))/Codes!$N$2</f>
        <v>0</v>
      </c>
      <c r="R235" s="1">
        <f>IF(HEX2DEC(LEFT(F235,4))&gt;=32768,HEX2DEC(LEFT(F235,4))-65536,HEX2DEC(LEFT(F235,4)))/Codes!$N$2</f>
        <v>0</v>
      </c>
      <c r="S235" s="1">
        <f>IF(HEX2DEC(RIGHT(F235,4))&gt;=32768,HEX2DEC(RIGHT(F235,4))-65536,HEX2DEC(RIGHT(F235,4)))/Codes!$N$2</f>
        <v>0</v>
      </c>
      <c r="T235" s="18">
        <f t="shared" si="57"/>
        <v>70</v>
      </c>
      <c r="U235" s="1">
        <f t="shared" si="58"/>
        <v>50</v>
      </c>
      <c r="V235" s="1">
        <f t="shared" si="59"/>
        <v>0</v>
      </c>
      <c r="W235" s="1" t="str">
        <f t="shared" si="60"/>
        <v>000</v>
      </c>
      <c r="X235" s="1">
        <f t="shared" si="61"/>
        <v>0</v>
      </c>
      <c r="Y235" s="1">
        <f t="shared" si="62"/>
        <v>70</v>
      </c>
      <c r="Z235" s="1" t="str">
        <f>VLOOKUP(BIN2DEC(MID(HEX2BIN(MID(H235,3,2),8),2,5)),Codes!$E$1:$F$18,2)</f>
        <v>Darkness</v>
      </c>
      <c r="AA235" s="6" t="str">
        <f t="shared" si="63"/>
        <v>1</v>
      </c>
      <c r="AB235" s="1">
        <f t="shared" si="64"/>
        <v>2</v>
      </c>
      <c r="AC235" s="1" t="str">
        <f>VLOOKUP(BIN2DEC(RIGHT(HEX2BIN(MID(H235,6,1),4),1)&amp;LEFT(HEX2BIN(MID(H235,7,1),4),1)),Codes!$K$1:$L$5,2)</f>
        <v>M</v>
      </c>
      <c r="AD235" s="1" t="str">
        <f>VLOOKUP(BIN2DEC(RIGHT(HEX2BIN(MID(H235,7,1),4),3)&amp;LEFT(HEX2BIN(MID(H235,8,1),4),2)),Codes!$H$2:$I$33,2)</f>
        <v>Burn</v>
      </c>
      <c r="AE235" s="1" t="str">
        <f t="shared" si="65"/>
        <v>1</v>
      </c>
      <c r="AF235" s="1" t="str">
        <f t="shared" si="66"/>
        <v>1</v>
      </c>
      <c r="AH235" s="6">
        <f t="shared" si="67"/>
        <v>168</v>
      </c>
    </row>
    <row r="236" spans="1:34">
      <c r="A236" s="3" t="s">
        <v>7954</v>
      </c>
      <c r="B236" s="1" t="s">
        <v>1465</v>
      </c>
      <c r="C236" s="6" t="s">
        <v>267</v>
      </c>
      <c r="D236" s="9" t="s">
        <v>7955</v>
      </c>
      <c r="E236" s="9" t="s">
        <v>538</v>
      </c>
      <c r="F236" s="9" t="s">
        <v>91</v>
      </c>
      <c r="G236" s="9" t="s">
        <v>258</v>
      </c>
      <c r="H236" s="9" t="s">
        <v>259</v>
      </c>
      <c r="J236" s="6" t="str">
        <f t="shared" si="51"/>
        <v>001011</v>
      </c>
      <c r="K236" s="1">
        <f t="shared" si="52"/>
        <v>0</v>
      </c>
      <c r="L236" s="6" t="str">
        <f t="shared" si="53"/>
        <v>00000</v>
      </c>
      <c r="M236" s="1">
        <f t="shared" si="54"/>
        <v>24</v>
      </c>
      <c r="N236" s="6" t="str">
        <f t="shared" si="55"/>
        <v>00</v>
      </c>
      <c r="O236" s="1">
        <f t="shared" si="56"/>
        <v>2</v>
      </c>
      <c r="P236" s="1">
        <f>IF(HEX2DEC(LEFT(E236,4))&gt;=32768,HEX2DEC(LEFT(E236,4))-65536,HEX2DEC(LEFT(E236,4)))/Codes!$N$2</f>
        <v>3.6</v>
      </c>
      <c r="Q236" s="1">
        <f>IF(HEX2DEC(RIGHT(E236,4))&gt;=32768,HEX2DEC(RIGHT(E236,4))-65536,HEX2DEC(RIGHT(E236,4)))/Codes!$N$2</f>
        <v>4.8</v>
      </c>
      <c r="R236" s="1">
        <f>IF(HEX2DEC(LEFT(F236,4))&gt;=32768,HEX2DEC(LEFT(F236,4))-65536,HEX2DEC(LEFT(F236,4)))/Codes!$N$2</f>
        <v>0</v>
      </c>
      <c r="S236" s="1">
        <f>IF(HEX2DEC(RIGHT(F236,4))&gt;=32768,HEX2DEC(RIGHT(F236,4))-65536,HEX2DEC(RIGHT(F236,4)))/Codes!$N$2</f>
        <v>0</v>
      </c>
      <c r="T236" s="18">
        <f t="shared" si="57"/>
        <v>80</v>
      </c>
      <c r="U236" s="1">
        <f t="shared" si="58"/>
        <v>100</v>
      </c>
      <c r="V236" s="1">
        <f t="shared" si="59"/>
        <v>116</v>
      </c>
      <c r="W236" s="1" t="str">
        <f t="shared" si="60"/>
        <v>100</v>
      </c>
      <c r="X236" s="1">
        <f t="shared" si="61"/>
        <v>3</v>
      </c>
      <c r="Y236" s="1">
        <f t="shared" si="62"/>
        <v>0</v>
      </c>
      <c r="Z236" s="1" t="str">
        <f>VLOOKUP(BIN2DEC(MID(HEX2BIN(MID(H236,3,2),8),2,5)),Codes!$E$1:$F$18,2)</f>
        <v>Normal</v>
      </c>
      <c r="AA236" s="6" t="str">
        <f t="shared" si="63"/>
        <v>0</v>
      </c>
      <c r="AB236" s="1">
        <f t="shared" si="64"/>
        <v>0</v>
      </c>
      <c r="AC236" s="1" t="str">
        <f>VLOOKUP(BIN2DEC(RIGHT(HEX2BIN(MID(H236,6,1),4),1)&amp;LEFT(HEX2BIN(MID(H236,7,1),4),1)),Codes!$K$1:$L$5,2)</f>
        <v>S</v>
      </c>
      <c r="AD236" s="1" t="str">
        <f>VLOOKUP(BIN2DEC(RIGHT(HEX2BIN(MID(H236,7,1),4),3)&amp;LEFT(HEX2BIN(MID(H236,8,1),4),2)),Codes!$H$2:$I$33,2)</f>
        <v>Punch</v>
      </c>
      <c r="AE236" s="1" t="str">
        <f t="shared" si="65"/>
        <v>1</v>
      </c>
      <c r="AF236" s="1" t="str">
        <f t="shared" si="66"/>
        <v>1</v>
      </c>
      <c r="AH236" s="6">
        <f t="shared" si="67"/>
        <v>1</v>
      </c>
    </row>
    <row r="237" spans="1:34">
      <c r="A237" s="3" t="s">
        <v>7956</v>
      </c>
      <c r="B237" s="1" t="s">
        <v>1465</v>
      </c>
      <c r="C237" s="6" t="s">
        <v>267</v>
      </c>
      <c r="D237" s="9" t="s">
        <v>7957</v>
      </c>
      <c r="E237" s="9" t="s">
        <v>313</v>
      </c>
      <c r="F237" s="9" t="s">
        <v>91</v>
      </c>
      <c r="G237" s="9" t="s">
        <v>258</v>
      </c>
      <c r="H237" s="9" t="s">
        <v>259</v>
      </c>
      <c r="J237" s="6" t="str">
        <f t="shared" si="51"/>
        <v>001011</v>
      </c>
      <c r="K237" s="1">
        <f t="shared" si="52"/>
        <v>1</v>
      </c>
      <c r="L237" s="6" t="str">
        <f t="shared" si="53"/>
        <v>00000</v>
      </c>
      <c r="M237" s="1">
        <f t="shared" si="54"/>
        <v>23</v>
      </c>
      <c r="N237" s="6" t="str">
        <f t="shared" si="55"/>
        <v>00</v>
      </c>
      <c r="O237" s="1">
        <f t="shared" si="56"/>
        <v>2</v>
      </c>
      <c r="P237" s="1">
        <f>IF(HEX2DEC(LEFT(E237,4))&gt;=32768,HEX2DEC(LEFT(E237,4))-65536,HEX2DEC(LEFT(E237,4)))/Codes!$N$2</f>
        <v>3.6</v>
      </c>
      <c r="Q237" s="1">
        <f>IF(HEX2DEC(RIGHT(E237,4))&gt;=32768,HEX2DEC(RIGHT(E237,4))-65536,HEX2DEC(RIGHT(E237,4)))/Codes!$N$2</f>
        <v>2</v>
      </c>
      <c r="R237" s="1">
        <f>IF(HEX2DEC(LEFT(F237,4))&gt;=32768,HEX2DEC(LEFT(F237,4))-65536,HEX2DEC(LEFT(F237,4)))/Codes!$N$2</f>
        <v>0</v>
      </c>
      <c r="S237" s="1">
        <f>IF(HEX2DEC(RIGHT(F237,4))&gt;=32768,HEX2DEC(RIGHT(F237,4))-65536,HEX2DEC(RIGHT(F237,4)))/Codes!$N$2</f>
        <v>0</v>
      </c>
      <c r="T237" s="18">
        <f t="shared" si="57"/>
        <v>80</v>
      </c>
      <c r="U237" s="1">
        <f t="shared" si="58"/>
        <v>100</v>
      </c>
      <c r="V237" s="1">
        <f t="shared" si="59"/>
        <v>116</v>
      </c>
      <c r="W237" s="1" t="str">
        <f t="shared" si="60"/>
        <v>100</v>
      </c>
      <c r="X237" s="1">
        <f t="shared" si="61"/>
        <v>3</v>
      </c>
      <c r="Y237" s="1">
        <f t="shared" si="62"/>
        <v>0</v>
      </c>
      <c r="Z237" s="1" t="str">
        <f>VLOOKUP(BIN2DEC(MID(HEX2BIN(MID(H237,3,2),8),2,5)),Codes!$E$1:$F$18,2)</f>
        <v>Normal</v>
      </c>
      <c r="AA237" s="6" t="str">
        <f t="shared" si="63"/>
        <v>0</v>
      </c>
      <c r="AB237" s="1">
        <f t="shared" si="64"/>
        <v>0</v>
      </c>
      <c r="AC237" s="1" t="str">
        <f>VLOOKUP(BIN2DEC(RIGHT(HEX2BIN(MID(H237,6,1),4),1)&amp;LEFT(HEX2BIN(MID(H237,7,1),4),1)),Codes!$K$1:$L$5,2)</f>
        <v>S</v>
      </c>
      <c r="AD237" s="1" t="str">
        <f>VLOOKUP(BIN2DEC(RIGHT(HEX2BIN(MID(H237,7,1),4),3)&amp;LEFT(HEX2BIN(MID(H237,8,1),4),2)),Codes!$H$2:$I$33,2)</f>
        <v>Punch</v>
      </c>
      <c r="AE237" s="1" t="str">
        <f t="shared" si="65"/>
        <v>1</v>
      </c>
      <c r="AF237" s="1" t="str">
        <f t="shared" si="66"/>
        <v>1</v>
      </c>
      <c r="AH237" s="6">
        <f t="shared" si="67"/>
        <v>1</v>
      </c>
    </row>
    <row r="238" spans="1:34">
      <c r="A238" s="3" t="s">
        <v>7958</v>
      </c>
      <c r="B238" s="1" t="s">
        <v>1465</v>
      </c>
      <c r="C238" s="6" t="s">
        <v>267</v>
      </c>
      <c r="D238" s="9" t="s">
        <v>7959</v>
      </c>
      <c r="E238" s="9" t="s">
        <v>549</v>
      </c>
      <c r="F238" s="9" t="s">
        <v>91</v>
      </c>
      <c r="G238" s="9" t="s">
        <v>258</v>
      </c>
      <c r="H238" s="9" t="s">
        <v>259</v>
      </c>
      <c r="J238" s="6" t="str">
        <f t="shared" si="51"/>
        <v>001011</v>
      </c>
      <c r="K238" s="1">
        <f t="shared" si="52"/>
        <v>2</v>
      </c>
      <c r="L238" s="6" t="str">
        <f t="shared" si="53"/>
        <v>00000</v>
      </c>
      <c r="M238" s="1">
        <f t="shared" si="54"/>
        <v>23</v>
      </c>
      <c r="N238" s="6" t="str">
        <f t="shared" si="55"/>
        <v>00</v>
      </c>
      <c r="O238" s="1">
        <f t="shared" si="56"/>
        <v>2</v>
      </c>
      <c r="P238" s="1">
        <f>IF(HEX2DEC(LEFT(E238,4))&gt;=32768,HEX2DEC(LEFT(E238,4))-65536,HEX2DEC(LEFT(E238,4)))/Codes!$N$2</f>
        <v>2.8</v>
      </c>
      <c r="Q238" s="1">
        <f>IF(HEX2DEC(RIGHT(E238,4))&gt;=32768,HEX2DEC(RIGHT(E238,4))-65536,HEX2DEC(RIGHT(E238,4)))/Codes!$N$2</f>
        <v>-0.8</v>
      </c>
      <c r="R238" s="1">
        <f>IF(HEX2DEC(LEFT(F238,4))&gt;=32768,HEX2DEC(LEFT(F238,4))-65536,HEX2DEC(LEFT(F238,4)))/Codes!$N$2</f>
        <v>0</v>
      </c>
      <c r="S238" s="1">
        <f>IF(HEX2DEC(RIGHT(F238,4))&gt;=32768,HEX2DEC(RIGHT(F238,4))-65536,HEX2DEC(RIGHT(F238,4)))/Codes!$N$2</f>
        <v>0</v>
      </c>
      <c r="T238" s="18">
        <f t="shared" si="57"/>
        <v>80</v>
      </c>
      <c r="U238" s="1">
        <f t="shared" si="58"/>
        <v>100</v>
      </c>
      <c r="V238" s="1">
        <f t="shared" si="59"/>
        <v>116</v>
      </c>
      <c r="W238" s="1" t="str">
        <f t="shared" si="60"/>
        <v>100</v>
      </c>
      <c r="X238" s="1">
        <f t="shared" si="61"/>
        <v>3</v>
      </c>
      <c r="Y238" s="1">
        <f t="shared" si="62"/>
        <v>0</v>
      </c>
      <c r="Z238" s="1" t="str">
        <f>VLOOKUP(BIN2DEC(MID(HEX2BIN(MID(H238,3,2),8),2,5)),Codes!$E$1:$F$18,2)</f>
        <v>Normal</v>
      </c>
      <c r="AA238" s="6" t="str">
        <f t="shared" si="63"/>
        <v>0</v>
      </c>
      <c r="AB238" s="1">
        <f t="shared" si="64"/>
        <v>0</v>
      </c>
      <c r="AC238" s="1" t="str">
        <f>VLOOKUP(BIN2DEC(RIGHT(HEX2BIN(MID(H238,6,1),4),1)&amp;LEFT(HEX2BIN(MID(H238,7,1),4),1)),Codes!$K$1:$L$5,2)</f>
        <v>S</v>
      </c>
      <c r="AD238" s="1" t="str">
        <f>VLOOKUP(BIN2DEC(RIGHT(HEX2BIN(MID(H238,7,1),4),3)&amp;LEFT(HEX2BIN(MID(H238,8,1),4),2)),Codes!$H$2:$I$33,2)</f>
        <v>Punch</v>
      </c>
      <c r="AE238" s="1" t="str">
        <f t="shared" si="65"/>
        <v>1</v>
      </c>
      <c r="AF238" s="1" t="str">
        <f t="shared" si="66"/>
        <v>1</v>
      </c>
      <c r="AH238" s="6">
        <f t="shared" si="67"/>
        <v>1</v>
      </c>
    </row>
    <row r="239" spans="1:34">
      <c r="A239" s="3" t="s">
        <v>7960</v>
      </c>
      <c r="B239" s="1" t="s">
        <v>1465</v>
      </c>
      <c r="C239" s="6" t="s">
        <v>268</v>
      </c>
      <c r="D239" s="9" t="s">
        <v>7961</v>
      </c>
      <c r="E239" s="9" t="s">
        <v>538</v>
      </c>
      <c r="F239" s="9" t="s">
        <v>91</v>
      </c>
      <c r="G239" s="9" t="s">
        <v>258</v>
      </c>
      <c r="H239" s="9" t="s">
        <v>259</v>
      </c>
      <c r="J239" s="6" t="str">
        <f t="shared" si="51"/>
        <v>001011</v>
      </c>
      <c r="K239" s="1">
        <f t="shared" si="52"/>
        <v>0</v>
      </c>
      <c r="L239" s="6" t="str">
        <f t="shared" si="53"/>
        <v>00000</v>
      </c>
      <c r="M239" s="1">
        <f t="shared" si="54"/>
        <v>46</v>
      </c>
      <c r="N239" s="6" t="str">
        <f t="shared" si="55"/>
        <v>00</v>
      </c>
      <c r="O239" s="1">
        <f t="shared" si="56"/>
        <v>2</v>
      </c>
      <c r="P239" s="1">
        <f>IF(HEX2DEC(LEFT(E239,4))&gt;=32768,HEX2DEC(LEFT(E239,4))-65536,HEX2DEC(LEFT(E239,4)))/Codes!$N$2</f>
        <v>3.6</v>
      </c>
      <c r="Q239" s="1">
        <f>IF(HEX2DEC(RIGHT(E239,4))&gt;=32768,HEX2DEC(RIGHT(E239,4))-65536,HEX2DEC(RIGHT(E239,4)))/Codes!$N$2</f>
        <v>4.8</v>
      </c>
      <c r="R239" s="1">
        <f>IF(HEX2DEC(LEFT(F239,4))&gt;=32768,HEX2DEC(LEFT(F239,4))-65536,HEX2DEC(LEFT(F239,4)))/Codes!$N$2</f>
        <v>0</v>
      </c>
      <c r="S239" s="1">
        <f>IF(HEX2DEC(RIGHT(F239,4))&gt;=32768,HEX2DEC(RIGHT(F239,4))-65536,HEX2DEC(RIGHT(F239,4)))/Codes!$N$2</f>
        <v>0</v>
      </c>
      <c r="T239" s="18">
        <f t="shared" si="57"/>
        <v>80</v>
      </c>
      <c r="U239" s="1">
        <f t="shared" si="58"/>
        <v>100</v>
      </c>
      <c r="V239" s="1">
        <f t="shared" si="59"/>
        <v>116</v>
      </c>
      <c r="W239" s="1" t="str">
        <f t="shared" si="60"/>
        <v>100</v>
      </c>
      <c r="X239" s="1">
        <f t="shared" si="61"/>
        <v>3</v>
      </c>
      <c r="Y239" s="1">
        <f t="shared" si="62"/>
        <v>0</v>
      </c>
      <c r="Z239" s="1" t="str">
        <f>VLOOKUP(BIN2DEC(MID(HEX2BIN(MID(H239,3,2),8),2,5)),Codes!$E$1:$F$18,2)</f>
        <v>Normal</v>
      </c>
      <c r="AA239" s="6" t="str">
        <f t="shared" si="63"/>
        <v>0</v>
      </c>
      <c r="AB239" s="1">
        <f t="shared" si="64"/>
        <v>0</v>
      </c>
      <c r="AC239" s="1" t="str">
        <f>VLOOKUP(BIN2DEC(RIGHT(HEX2BIN(MID(H239,6,1),4),1)&amp;LEFT(HEX2BIN(MID(H239,7,1),4),1)),Codes!$K$1:$L$5,2)</f>
        <v>S</v>
      </c>
      <c r="AD239" s="1" t="str">
        <f>VLOOKUP(BIN2DEC(RIGHT(HEX2BIN(MID(H239,7,1),4),3)&amp;LEFT(HEX2BIN(MID(H239,8,1),4),2)),Codes!$H$2:$I$33,2)</f>
        <v>Punch</v>
      </c>
      <c r="AE239" s="1" t="str">
        <f t="shared" si="65"/>
        <v>1</v>
      </c>
      <c r="AF239" s="1" t="str">
        <f t="shared" si="66"/>
        <v>1</v>
      </c>
      <c r="AH239" s="6">
        <f t="shared" si="67"/>
        <v>1</v>
      </c>
    </row>
    <row r="240" spans="1:34">
      <c r="A240" s="3" t="s">
        <v>7962</v>
      </c>
      <c r="B240" s="1" t="s">
        <v>1465</v>
      </c>
      <c r="C240" s="6" t="s">
        <v>268</v>
      </c>
      <c r="D240" s="9" t="s">
        <v>7963</v>
      </c>
      <c r="E240" s="9" t="s">
        <v>313</v>
      </c>
      <c r="F240" s="9" t="s">
        <v>91</v>
      </c>
      <c r="G240" s="9" t="s">
        <v>258</v>
      </c>
      <c r="H240" s="9" t="s">
        <v>259</v>
      </c>
      <c r="J240" s="6" t="str">
        <f t="shared" si="51"/>
        <v>001011</v>
      </c>
      <c r="K240" s="1">
        <f t="shared" si="52"/>
        <v>1</v>
      </c>
      <c r="L240" s="6" t="str">
        <f t="shared" si="53"/>
        <v>00000</v>
      </c>
      <c r="M240" s="1">
        <f t="shared" si="54"/>
        <v>45</v>
      </c>
      <c r="N240" s="6" t="str">
        <f t="shared" si="55"/>
        <v>00</v>
      </c>
      <c r="O240" s="1">
        <f t="shared" si="56"/>
        <v>2</v>
      </c>
      <c r="P240" s="1">
        <f>IF(HEX2DEC(LEFT(E240,4))&gt;=32768,HEX2DEC(LEFT(E240,4))-65536,HEX2DEC(LEFT(E240,4)))/Codes!$N$2</f>
        <v>3.6</v>
      </c>
      <c r="Q240" s="1">
        <f>IF(HEX2DEC(RIGHT(E240,4))&gt;=32768,HEX2DEC(RIGHT(E240,4))-65536,HEX2DEC(RIGHT(E240,4)))/Codes!$N$2</f>
        <v>2</v>
      </c>
      <c r="R240" s="1">
        <f>IF(HEX2DEC(LEFT(F240,4))&gt;=32768,HEX2DEC(LEFT(F240,4))-65536,HEX2DEC(LEFT(F240,4)))/Codes!$N$2</f>
        <v>0</v>
      </c>
      <c r="S240" s="1">
        <f>IF(HEX2DEC(RIGHT(F240,4))&gt;=32768,HEX2DEC(RIGHT(F240,4))-65536,HEX2DEC(RIGHT(F240,4)))/Codes!$N$2</f>
        <v>0</v>
      </c>
      <c r="T240" s="18">
        <f t="shared" si="57"/>
        <v>80</v>
      </c>
      <c r="U240" s="1">
        <f t="shared" si="58"/>
        <v>100</v>
      </c>
      <c r="V240" s="1">
        <f t="shared" si="59"/>
        <v>116</v>
      </c>
      <c r="W240" s="1" t="str">
        <f t="shared" si="60"/>
        <v>100</v>
      </c>
      <c r="X240" s="1">
        <f t="shared" si="61"/>
        <v>3</v>
      </c>
      <c r="Y240" s="1">
        <f t="shared" si="62"/>
        <v>0</v>
      </c>
      <c r="Z240" s="1" t="str">
        <f>VLOOKUP(BIN2DEC(MID(HEX2BIN(MID(H240,3,2),8),2,5)),Codes!$E$1:$F$18,2)</f>
        <v>Normal</v>
      </c>
      <c r="AA240" s="6" t="str">
        <f t="shared" si="63"/>
        <v>0</v>
      </c>
      <c r="AB240" s="1">
        <f t="shared" si="64"/>
        <v>0</v>
      </c>
      <c r="AC240" s="1" t="str">
        <f>VLOOKUP(BIN2DEC(RIGHT(HEX2BIN(MID(H240,6,1),4),1)&amp;LEFT(HEX2BIN(MID(H240,7,1),4),1)),Codes!$K$1:$L$5,2)</f>
        <v>S</v>
      </c>
      <c r="AD240" s="1" t="str">
        <f>VLOOKUP(BIN2DEC(RIGHT(HEX2BIN(MID(H240,7,1),4),3)&amp;LEFT(HEX2BIN(MID(H240,8,1),4),2)),Codes!$H$2:$I$33,2)</f>
        <v>Punch</v>
      </c>
      <c r="AE240" s="1" t="str">
        <f t="shared" si="65"/>
        <v>1</v>
      </c>
      <c r="AF240" s="1" t="str">
        <f t="shared" si="66"/>
        <v>1</v>
      </c>
      <c r="AH240" s="6">
        <f t="shared" si="67"/>
        <v>1</v>
      </c>
    </row>
    <row r="241" spans="1:34">
      <c r="A241" s="3" t="s">
        <v>7964</v>
      </c>
      <c r="B241" s="1" t="s">
        <v>1465</v>
      </c>
      <c r="C241" s="6" t="s">
        <v>268</v>
      </c>
      <c r="D241" s="9" t="s">
        <v>7965</v>
      </c>
      <c r="E241" s="9" t="s">
        <v>549</v>
      </c>
      <c r="F241" s="9" t="s">
        <v>91</v>
      </c>
      <c r="G241" s="9" t="s">
        <v>258</v>
      </c>
      <c r="H241" s="9" t="s">
        <v>259</v>
      </c>
      <c r="J241" s="6" t="str">
        <f t="shared" si="51"/>
        <v>001011</v>
      </c>
      <c r="K241" s="1">
        <f t="shared" si="52"/>
        <v>2</v>
      </c>
      <c r="L241" s="6" t="str">
        <f t="shared" si="53"/>
        <v>00000</v>
      </c>
      <c r="M241" s="1">
        <f t="shared" si="54"/>
        <v>45</v>
      </c>
      <c r="N241" s="6" t="str">
        <f t="shared" si="55"/>
        <v>00</v>
      </c>
      <c r="O241" s="1">
        <f t="shared" si="56"/>
        <v>2</v>
      </c>
      <c r="P241" s="1">
        <f>IF(HEX2DEC(LEFT(E241,4))&gt;=32768,HEX2DEC(LEFT(E241,4))-65536,HEX2DEC(LEFT(E241,4)))/Codes!$N$2</f>
        <v>2.8</v>
      </c>
      <c r="Q241" s="1">
        <f>IF(HEX2DEC(RIGHT(E241,4))&gt;=32768,HEX2DEC(RIGHT(E241,4))-65536,HEX2DEC(RIGHT(E241,4)))/Codes!$N$2</f>
        <v>-0.8</v>
      </c>
      <c r="R241" s="1">
        <f>IF(HEX2DEC(LEFT(F241,4))&gt;=32768,HEX2DEC(LEFT(F241,4))-65536,HEX2DEC(LEFT(F241,4)))/Codes!$N$2</f>
        <v>0</v>
      </c>
      <c r="S241" s="1">
        <f>IF(HEX2DEC(RIGHT(F241,4))&gt;=32768,HEX2DEC(RIGHT(F241,4))-65536,HEX2DEC(RIGHT(F241,4)))/Codes!$N$2</f>
        <v>0</v>
      </c>
      <c r="T241" s="18">
        <f t="shared" si="57"/>
        <v>80</v>
      </c>
      <c r="U241" s="1">
        <f t="shared" si="58"/>
        <v>100</v>
      </c>
      <c r="V241" s="1">
        <f t="shared" si="59"/>
        <v>116</v>
      </c>
      <c r="W241" s="1" t="str">
        <f t="shared" si="60"/>
        <v>100</v>
      </c>
      <c r="X241" s="1">
        <f t="shared" si="61"/>
        <v>3</v>
      </c>
      <c r="Y241" s="1">
        <f t="shared" si="62"/>
        <v>0</v>
      </c>
      <c r="Z241" s="1" t="str">
        <f>VLOOKUP(BIN2DEC(MID(HEX2BIN(MID(H241,3,2),8),2,5)),Codes!$E$1:$F$18,2)</f>
        <v>Normal</v>
      </c>
      <c r="AA241" s="6" t="str">
        <f t="shared" si="63"/>
        <v>0</v>
      </c>
      <c r="AB241" s="1">
        <f t="shared" si="64"/>
        <v>0</v>
      </c>
      <c r="AC241" s="1" t="str">
        <f>VLOOKUP(BIN2DEC(RIGHT(HEX2BIN(MID(H241,6,1),4),1)&amp;LEFT(HEX2BIN(MID(H241,7,1),4),1)),Codes!$K$1:$L$5,2)</f>
        <v>S</v>
      </c>
      <c r="AD241" s="1" t="str">
        <f>VLOOKUP(BIN2DEC(RIGHT(HEX2BIN(MID(H241,7,1),4),3)&amp;LEFT(HEX2BIN(MID(H241,8,1),4),2)),Codes!$H$2:$I$33,2)</f>
        <v>Punch</v>
      </c>
      <c r="AE241" s="1" t="str">
        <f t="shared" si="65"/>
        <v>1</v>
      </c>
      <c r="AF241" s="1" t="str">
        <f t="shared" si="66"/>
        <v>1</v>
      </c>
      <c r="AH241" s="6">
        <f t="shared" si="67"/>
        <v>1</v>
      </c>
    </row>
    <row r="242" spans="1:34">
      <c r="A242" s="3" t="s">
        <v>7966</v>
      </c>
      <c r="B242" s="1" t="s">
        <v>1465</v>
      </c>
      <c r="C242" s="6" t="s">
        <v>268</v>
      </c>
      <c r="D242" s="9" t="s">
        <v>649</v>
      </c>
      <c r="E242" s="9" t="s">
        <v>195</v>
      </c>
      <c r="F242" s="9" t="s">
        <v>91</v>
      </c>
      <c r="G242" s="9" t="s">
        <v>258</v>
      </c>
      <c r="H242" s="9" t="s">
        <v>259</v>
      </c>
      <c r="J242" s="6" t="str">
        <f t="shared" si="51"/>
        <v>001011</v>
      </c>
      <c r="K242" s="1">
        <f t="shared" si="52"/>
        <v>3</v>
      </c>
      <c r="L242" s="6" t="str">
        <f t="shared" si="53"/>
        <v>00000</v>
      </c>
      <c r="M242" s="1">
        <f t="shared" si="54"/>
        <v>4</v>
      </c>
      <c r="N242" s="6" t="str">
        <f t="shared" si="55"/>
        <v>00</v>
      </c>
      <c r="O242" s="1">
        <f t="shared" si="56"/>
        <v>2</v>
      </c>
      <c r="P242" s="1">
        <f>IF(HEX2DEC(LEFT(E242,4))&gt;=32768,HEX2DEC(LEFT(E242,4))-65536,HEX2DEC(LEFT(E242,4)))/Codes!$N$2</f>
        <v>4.4000000000000004</v>
      </c>
      <c r="Q242" s="1">
        <f>IF(HEX2DEC(RIGHT(E242,4))&gt;=32768,HEX2DEC(RIGHT(E242,4))-65536,HEX2DEC(RIGHT(E242,4)))/Codes!$N$2</f>
        <v>0</v>
      </c>
      <c r="R242" s="1">
        <f>IF(HEX2DEC(LEFT(F242,4))&gt;=32768,HEX2DEC(LEFT(F242,4))-65536,HEX2DEC(LEFT(F242,4)))/Codes!$N$2</f>
        <v>0</v>
      </c>
      <c r="S242" s="1">
        <f>IF(HEX2DEC(RIGHT(F242,4))&gt;=32768,HEX2DEC(RIGHT(F242,4))-65536,HEX2DEC(RIGHT(F242,4)))/Codes!$N$2</f>
        <v>0</v>
      </c>
      <c r="T242" s="18">
        <f t="shared" si="57"/>
        <v>80</v>
      </c>
      <c r="U242" s="1">
        <f t="shared" si="58"/>
        <v>100</v>
      </c>
      <c r="V242" s="1">
        <f t="shared" si="59"/>
        <v>116</v>
      </c>
      <c r="W242" s="1" t="str">
        <f t="shared" si="60"/>
        <v>100</v>
      </c>
      <c r="X242" s="1">
        <f t="shared" si="61"/>
        <v>3</v>
      </c>
      <c r="Y242" s="1">
        <f t="shared" si="62"/>
        <v>0</v>
      </c>
      <c r="Z242" s="1" t="str">
        <f>VLOOKUP(BIN2DEC(MID(HEX2BIN(MID(H242,3,2),8),2,5)),Codes!$E$1:$F$18,2)</f>
        <v>Normal</v>
      </c>
      <c r="AA242" s="6" t="str">
        <f t="shared" si="63"/>
        <v>0</v>
      </c>
      <c r="AB242" s="1">
        <f t="shared" si="64"/>
        <v>0</v>
      </c>
      <c r="AC242" s="1" t="str">
        <f>VLOOKUP(BIN2DEC(RIGHT(HEX2BIN(MID(H242,6,1),4),1)&amp;LEFT(HEX2BIN(MID(H242,7,1),4),1)),Codes!$K$1:$L$5,2)</f>
        <v>S</v>
      </c>
      <c r="AD242" s="1" t="str">
        <f>VLOOKUP(BIN2DEC(RIGHT(HEX2BIN(MID(H242,7,1),4),3)&amp;LEFT(HEX2BIN(MID(H242,8,1),4),2)),Codes!$H$2:$I$33,2)</f>
        <v>Punch</v>
      </c>
      <c r="AE242" s="1" t="str">
        <f t="shared" si="65"/>
        <v>1</v>
      </c>
      <c r="AF242" s="1" t="str">
        <f t="shared" si="66"/>
        <v>1</v>
      </c>
      <c r="AH242" s="6">
        <f t="shared" si="67"/>
        <v>1</v>
      </c>
    </row>
    <row r="243" spans="1:34">
      <c r="A243" s="3" t="s">
        <v>7967</v>
      </c>
      <c r="B243" s="1" t="s">
        <v>1465</v>
      </c>
      <c r="C243" s="6" t="s">
        <v>288</v>
      </c>
      <c r="D243" s="9" t="s">
        <v>5235</v>
      </c>
      <c r="E243" s="9" t="s">
        <v>90</v>
      </c>
      <c r="F243" s="9" t="s">
        <v>91</v>
      </c>
      <c r="G243" s="9" t="s">
        <v>139</v>
      </c>
      <c r="H243" s="9" t="s">
        <v>280</v>
      </c>
      <c r="J243" s="6" t="str">
        <f t="shared" si="51"/>
        <v>001011</v>
      </c>
      <c r="K243" s="1">
        <f t="shared" si="52"/>
        <v>0</v>
      </c>
      <c r="L243" s="6" t="str">
        <f t="shared" si="53"/>
        <v>00000</v>
      </c>
      <c r="M243" s="1">
        <f t="shared" si="54"/>
        <v>13</v>
      </c>
      <c r="N243" s="6" t="str">
        <f t="shared" si="55"/>
        <v>00</v>
      </c>
      <c r="O243" s="1">
        <f t="shared" si="56"/>
        <v>5</v>
      </c>
      <c r="P243" s="1">
        <f>IF(HEX2DEC(LEFT(E243,4))&gt;=32768,HEX2DEC(LEFT(E243,4))-65536,HEX2DEC(LEFT(E243,4)))/Codes!$N$2</f>
        <v>5.2</v>
      </c>
      <c r="Q243" s="1">
        <f>IF(HEX2DEC(RIGHT(E243,4))&gt;=32768,HEX2DEC(RIGHT(E243,4))-65536,HEX2DEC(RIGHT(E243,4)))/Codes!$N$2</f>
        <v>4.4000000000000004</v>
      </c>
      <c r="R243" s="1">
        <f>IF(HEX2DEC(LEFT(F243,4))&gt;=32768,HEX2DEC(LEFT(F243,4))-65536,HEX2DEC(LEFT(F243,4)))/Codes!$N$2</f>
        <v>0</v>
      </c>
      <c r="S243" s="1">
        <f>IF(HEX2DEC(RIGHT(F243,4))&gt;=32768,HEX2DEC(RIGHT(F243,4))-65536,HEX2DEC(RIGHT(F243,4)))/Codes!$N$2</f>
        <v>0</v>
      </c>
      <c r="T243" s="18">
        <f t="shared" si="57"/>
        <v>361</v>
      </c>
      <c r="U243" s="1">
        <f t="shared" si="58"/>
        <v>100</v>
      </c>
      <c r="V243" s="1">
        <f t="shared" si="59"/>
        <v>0</v>
      </c>
      <c r="W243" s="1" t="str">
        <f t="shared" si="60"/>
        <v>100</v>
      </c>
      <c r="X243" s="1">
        <f t="shared" si="61"/>
        <v>3</v>
      </c>
      <c r="Y243" s="1">
        <f t="shared" si="62"/>
        <v>20</v>
      </c>
      <c r="Z243" s="1" t="str">
        <f>VLOOKUP(BIN2DEC(MID(HEX2BIN(MID(H243,3,2),8),2,5)),Codes!$E$1:$F$18,2)</f>
        <v>Normal</v>
      </c>
      <c r="AA243" s="6" t="str">
        <f t="shared" si="63"/>
        <v>0</v>
      </c>
      <c r="AB243" s="1">
        <f t="shared" si="64"/>
        <v>0</v>
      </c>
      <c r="AC243" s="1" t="str">
        <f>VLOOKUP(BIN2DEC(RIGHT(HEX2BIN(MID(H243,6,1),4),1)&amp;LEFT(HEX2BIN(MID(H243,7,1),4),1)),Codes!$K$1:$L$5,2)</f>
        <v>L</v>
      </c>
      <c r="AD243" s="1" t="str">
        <f>VLOOKUP(BIN2DEC(RIGHT(HEX2BIN(MID(H243,7,1),4),3)&amp;LEFT(HEX2BIN(MID(H243,8,1),4),2)),Codes!$H$2:$I$33,2)</f>
        <v>Kick</v>
      </c>
      <c r="AE243" s="1" t="str">
        <f t="shared" si="65"/>
        <v>1</v>
      </c>
      <c r="AF243" s="1" t="str">
        <f t="shared" si="66"/>
        <v>1</v>
      </c>
      <c r="AH243" s="6">
        <f t="shared" si="67"/>
        <v>66</v>
      </c>
    </row>
    <row r="244" spans="1:34">
      <c r="A244" s="3" t="s">
        <v>7968</v>
      </c>
      <c r="B244" s="1" t="s">
        <v>1465</v>
      </c>
      <c r="C244" s="6" t="s">
        <v>288</v>
      </c>
      <c r="D244" s="9" t="s">
        <v>7969</v>
      </c>
      <c r="E244" s="9" t="s">
        <v>99</v>
      </c>
      <c r="F244" s="9" t="s">
        <v>91</v>
      </c>
      <c r="G244" s="9" t="s">
        <v>139</v>
      </c>
      <c r="H244" s="9" t="s">
        <v>280</v>
      </c>
      <c r="J244" s="6" t="str">
        <f t="shared" si="51"/>
        <v>001011</v>
      </c>
      <c r="K244" s="1">
        <f t="shared" si="52"/>
        <v>1</v>
      </c>
      <c r="L244" s="6" t="str">
        <f t="shared" si="53"/>
        <v>00000</v>
      </c>
      <c r="M244" s="1">
        <f t="shared" si="54"/>
        <v>4</v>
      </c>
      <c r="N244" s="6" t="str">
        <f t="shared" si="55"/>
        <v>00</v>
      </c>
      <c r="O244" s="1">
        <f t="shared" si="56"/>
        <v>5</v>
      </c>
      <c r="P244" s="1">
        <f>IF(HEX2DEC(LEFT(E244,4))&gt;=32768,HEX2DEC(LEFT(E244,4))-65536,HEX2DEC(LEFT(E244,4)))/Codes!$N$2</f>
        <v>3.6</v>
      </c>
      <c r="Q244" s="1">
        <f>IF(HEX2DEC(RIGHT(E244,4))&gt;=32768,HEX2DEC(RIGHT(E244,4))-65536,HEX2DEC(RIGHT(E244,4)))/Codes!$N$2</f>
        <v>4.4000000000000004</v>
      </c>
      <c r="R244" s="1">
        <f>IF(HEX2DEC(LEFT(F244,4))&gt;=32768,HEX2DEC(LEFT(F244,4))-65536,HEX2DEC(LEFT(F244,4)))/Codes!$N$2</f>
        <v>0</v>
      </c>
      <c r="S244" s="1">
        <f>IF(HEX2DEC(RIGHT(F244,4))&gt;=32768,HEX2DEC(RIGHT(F244,4))-65536,HEX2DEC(RIGHT(F244,4)))/Codes!$N$2</f>
        <v>0</v>
      </c>
      <c r="T244" s="18">
        <f t="shared" si="57"/>
        <v>361</v>
      </c>
      <c r="U244" s="1">
        <f t="shared" si="58"/>
        <v>100</v>
      </c>
      <c r="V244" s="1">
        <f t="shared" si="59"/>
        <v>0</v>
      </c>
      <c r="W244" s="1" t="str">
        <f t="shared" si="60"/>
        <v>100</v>
      </c>
      <c r="X244" s="1">
        <f t="shared" si="61"/>
        <v>3</v>
      </c>
      <c r="Y244" s="1">
        <f t="shared" si="62"/>
        <v>20</v>
      </c>
      <c r="Z244" s="1" t="str">
        <f>VLOOKUP(BIN2DEC(MID(HEX2BIN(MID(H244,3,2),8),2,5)),Codes!$E$1:$F$18,2)</f>
        <v>Normal</v>
      </c>
      <c r="AA244" s="6" t="str">
        <f t="shared" si="63"/>
        <v>0</v>
      </c>
      <c r="AB244" s="1">
        <f t="shared" si="64"/>
        <v>0</v>
      </c>
      <c r="AC244" s="1" t="str">
        <f>VLOOKUP(BIN2DEC(RIGHT(HEX2BIN(MID(H244,6,1),4),1)&amp;LEFT(HEX2BIN(MID(H244,7,1),4),1)),Codes!$K$1:$L$5,2)</f>
        <v>L</v>
      </c>
      <c r="AD244" s="1" t="str">
        <f>VLOOKUP(BIN2DEC(RIGHT(HEX2BIN(MID(H244,7,1),4),3)&amp;LEFT(HEX2BIN(MID(H244,8,1),4),2)),Codes!$H$2:$I$33,2)</f>
        <v>Kick</v>
      </c>
      <c r="AE244" s="1" t="str">
        <f t="shared" si="65"/>
        <v>1</v>
      </c>
      <c r="AF244" s="1" t="str">
        <f t="shared" si="66"/>
        <v>1</v>
      </c>
      <c r="AH244" s="6">
        <f t="shared" si="67"/>
        <v>66</v>
      </c>
    </row>
    <row r="245" spans="1:34">
      <c r="A245" s="3" t="s">
        <v>7970</v>
      </c>
      <c r="B245" s="1" t="s">
        <v>1465</v>
      </c>
      <c r="C245" s="6" t="s">
        <v>289</v>
      </c>
      <c r="D245" s="9" t="s">
        <v>5235</v>
      </c>
      <c r="E245" s="9" t="s">
        <v>285</v>
      </c>
      <c r="F245" s="9" t="s">
        <v>91</v>
      </c>
      <c r="G245" s="9" t="s">
        <v>139</v>
      </c>
      <c r="H245" s="9" t="s">
        <v>188</v>
      </c>
      <c r="J245" s="6" t="str">
        <f t="shared" si="51"/>
        <v>001011</v>
      </c>
      <c r="K245" s="1">
        <f t="shared" si="52"/>
        <v>0</v>
      </c>
      <c r="L245" s="6" t="str">
        <f t="shared" si="53"/>
        <v>00000</v>
      </c>
      <c r="M245" s="1">
        <f t="shared" si="54"/>
        <v>13</v>
      </c>
      <c r="N245" s="6" t="str">
        <f t="shared" si="55"/>
        <v>00</v>
      </c>
      <c r="O245" s="1">
        <f t="shared" si="56"/>
        <v>5</v>
      </c>
      <c r="P245" s="1">
        <f>IF(HEX2DEC(LEFT(E245,4))&gt;=32768,HEX2DEC(LEFT(E245,4))-65536,HEX2DEC(LEFT(E245,4)))/Codes!$N$2</f>
        <v>4</v>
      </c>
      <c r="Q245" s="1">
        <f>IF(HEX2DEC(RIGHT(E245,4))&gt;=32768,HEX2DEC(RIGHT(E245,4))-65536,HEX2DEC(RIGHT(E245,4)))/Codes!$N$2</f>
        <v>4.4000000000000004</v>
      </c>
      <c r="R245" s="1">
        <f>IF(HEX2DEC(LEFT(F245,4))&gt;=32768,HEX2DEC(LEFT(F245,4))-65536,HEX2DEC(LEFT(F245,4)))/Codes!$N$2</f>
        <v>0</v>
      </c>
      <c r="S245" s="1">
        <f>IF(HEX2DEC(RIGHT(F245,4))&gt;=32768,HEX2DEC(RIGHT(F245,4))-65536,HEX2DEC(RIGHT(F245,4)))/Codes!$N$2</f>
        <v>0</v>
      </c>
      <c r="T245" s="18">
        <f t="shared" si="57"/>
        <v>361</v>
      </c>
      <c r="U245" s="1">
        <f t="shared" si="58"/>
        <v>100</v>
      </c>
      <c r="V245" s="1">
        <f t="shared" si="59"/>
        <v>0</v>
      </c>
      <c r="W245" s="1" t="str">
        <f t="shared" si="60"/>
        <v>100</v>
      </c>
      <c r="X245" s="1">
        <f t="shared" si="61"/>
        <v>3</v>
      </c>
      <c r="Y245" s="1">
        <f t="shared" si="62"/>
        <v>0</v>
      </c>
      <c r="Z245" s="1" t="str">
        <f>VLOOKUP(BIN2DEC(MID(HEX2BIN(MID(H245,3,2),8),2,5)),Codes!$E$1:$F$18,2)</f>
        <v>Normal</v>
      </c>
      <c r="AA245" s="6" t="str">
        <f t="shared" si="63"/>
        <v>0</v>
      </c>
      <c r="AB245" s="1">
        <f t="shared" si="64"/>
        <v>0</v>
      </c>
      <c r="AC245" s="1" t="str">
        <f>VLOOKUP(BIN2DEC(RIGHT(HEX2BIN(MID(H245,6,1),4),1)&amp;LEFT(HEX2BIN(MID(H245,7,1),4),1)),Codes!$K$1:$L$5,2)</f>
        <v>M</v>
      </c>
      <c r="AD245" s="1" t="str">
        <f>VLOOKUP(BIN2DEC(RIGHT(HEX2BIN(MID(H245,7,1),4),3)&amp;LEFT(HEX2BIN(MID(H245,8,1),4),2)),Codes!$H$2:$I$33,2)</f>
        <v>Kick</v>
      </c>
      <c r="AE245" s="1" t="str">
        <f t="shared" si="65"/>
        <v>1</v>
      </c>
      <c r="AF245" s="1" t="str">
        <f t="shared" si="66"/>
        <v>1</v>
      </c>
      <c r="AH245" s="6">
        <f t="shared" si="67"/>
        <v>34</v>
      </c>
    </row>
    <row r="246" spans="1:34">
      <c r="A246" s="3" t="s">
        <v>7971</v>
      </c>
      <c r="B246" s="1" t="s">
        <v>1465</v>
      </c>
      <c r="C246" s="6" t="s">
        <v>289</v>
      </c>
      <c r="D246" s="9" t="s">
        <v>7969</v>
      </c>
      <c r="E246" s="9" t="s">
        <v>287</v>
      </c>
      <c r="F246" s="9" t="s">
        <v>91</v>
      </c>
      <c r="G246" s="9" t="s">
        <v>139</v>
      </c>
      <c r="H246" s="9" t="s">
        <v>188</v>
      </c>
      <c r="J246" s="6" t="str">
        <f t="shared" si="51"/>
        <v>001011</v>
      </c>
      <c r="K246" s="1">
        <f t="shared" si="52"/>
        <v>1</v>
      </c>
      <c r="L246" s="6" t="str">
        <f t="shared" si="53"/>
        <v>00000</v>
      </c>
      <c r="M246" s="1">
        <f t="shared" si="54"/>
        <v>4</v>
      </c>
      <c r="N246" s="6" t="str">
        <f t="shared" si="55"/>
        <v>00</v>
      </c>
      <c r="O246" s="1">
        <f t="shared" si="56"/>
        <v>5</v>
      </c>
      <c r="P246" s="1">
        <f>IF(HEX2DEC(LEFT(E246,4))&gt;=32768,HEX2DEC(LEFT(E246,4))-65536,HEX2DEC(LEFT(E246,4)))/Codes!$N$2</f>
        <v>3.2</v>
      </c>
      <c r="Q246" s="1">
        <f>IF(HEX2DEC(RIGHT(E246,4))&gt;=32768,HEX2DEC(RIGHT(E246,4))-65536,HEX2DEC(RIGHT(E246,4)))/Codes!$N$2</f>
        <v>4.4000000000000004</v>
      </c>
      <c r="R246" s="1">
        <f>IF(HEX2DEC(LEFT(F246,4))&gt;=32768,HEX2DEC(LEFT(F246,4))-65536,HEX2DEC(LEFT(F246,4)))/Codes!$N$2</f>
        <v>0</v>
      </c>
      <c r="S246" s="1">
        <f>IF(HEX2DEC(RIGHT(F246,4))&gt;=32768,HEX2DEC(RIGHT(F246,4))-65536,HEX2DEC(RIGHT(F246,4)))/Codes!$N$2</f>
        <v>0</v>
      </c>
      <c r="T246" s="18">
        <f t="shared" si="57"/>
        <v>361</v>
      </c>
      <c r="U246" s="1">
        <f t="shared" si="58"/>
        <v>100</v>
      </c>
      <c r="V246" s="1">
        <f t="shared" si="59"/>
        <v>0</v>
      </c>
      <c r="W246" s="1" t="str">
        <f t="shared" si="60"/>
        <v>100</v>
      </c>
      <c r="X246" s="1">
        <f t="shared" si="61"/>
        <v>3</v>
      </c>
      <c r="Y246" s="1">
        <f t="shared" si="62"/>
        <v>0</v>
      </c>
      <c r="Z246" s="1" t="str">
        <f>VLOOKUP(BIN2DEC(MID(HEX2BIN(MID(H246,3,2),8),2,5)),Codes!$E$1:$F$18,2)</f>
        <v>Normal</v>
      </c>
      <c r="AA246" s="6" t="str">
        <f t="shared" si="63"/>
        <v>0</v>
      </c>
      <c r="AB246" s="1">
        <f t="shared" si="64"/>
        <v>0</v>
      </c>
      <c r="AC246" s="1" t="str">
        <f>VLOOKUP(BIN2DEC(RIGHT(HEX2BIN(MID(H246,6,1),4),1)&amp;LEFT(HEX2BIN(MID(H246,7,1),4),1)),Codes!$K$1:$L$5,2)</f>
        <v>M</v>
      </c>
      <c r="AD246" s="1" t="str">
        <f>VLOOKUP(BIN2DEC(RIGHT(HEX2BIN(MID(H246,7,1),4),3)&amp;LEFT(HEX2BIN(MID(H246,8,1),4),2)),Codes!$H$2:$I$33,2)</f>
        <v>Kick</v>
      </c>
      <c r="AE246" s="1" t="str">
        <f t="shared" si="65"/>
        <v>1</v>
      </c>
      <c r="AF246" s="1" t="str">
        <f t="shared" si="66"/>
        <v>1</v>
      </c>
      <c r="AH246" s="6">
        <f t="shared" si="67"/>
        <v>34</v>
      </c>
    </row>
    <row r="247" spans="1:34">
      <c r="A247" s="3" t="s">
        <v>7972</v>
      </c>
      <c r="B247" s="1" t="s">
        <v>1465</v>
      </c>
      <c r="C247" s="6" t="s">
        <v>294</v>
      </c>
      <c r="D247" s="9" t="s">
        <v>291</v>
      </c>
      <c r="E247" s="9" t="s">
        <v>292</v>
      </c>
      <c r="F247" s="9" t="s">
        <v>91</v>
      </c>
      <c r="G247" s="9" t="s">
        <v>208</v>
      </c>
      <c r="H247" s="9" t="s">
        <v>155</v>
      </c>
      <c r="J247" s="6" t="str">
        <f t="shared" si="51"/>
        <v>001011</v>
      </c>
      <c r="K247" s="1">
        <f t="shared" si="52"/>
        <v>0</v>
      </c>
      <c r="L247" s="6" t="str">
        <f t="shared" si="53"/>
        <v>00000</v>
      </c>
      <c r="M247" s="1">
        <f t="shared" si="54"/>
        <v>45</v>
      </c>
      <c r="N247" s="6" t="str">
        <f t="shared" si="55"/>
        <v>00</v>
      </c>
      <c r="O247" s="1">
        <f t="shared" si="56"/>
        <v>1</v>
      </c>
      <c r="P247" s="1">
        <f>IF(HEX2DEC(LEFT(E247,4))&gt;=32768,HEX2DEC(LEFT(E247,4))-65536,HEX2DEC(LEFT(E247,4)))/Codes!$N$2</f>
        <v>3.5760000000000001</v>
      </c>
      <c r="Q247" s="1">
        <f>IF(HEX2DEC(RIGHT(E247,4))&gt;=32768,HEX2DEC(RIGHT(E247,4))-65536,HEX2DEC(RIGHT(E247,4)))/Codes!$N$2</f>
        <v>0</v>
      </c>
      <c r="R247" s="1">
        <f>IF(HEX2DEC(LEFT(F247,4))&gt;=32768,HEX2DEC(LEFT(F247,4))-65536,HEX2DEC(LEFT(F247,4)))/Codes!$N$2</f>
        <v>0</v>
      </c>
      <c r="S247" s="1">
        <f>IF(HEX2DEC(RIGHT(F247,4))&gt;=32768,HEX2DEC(RIGHT(F247,4))-65536,HEX2DEC(RIGHT(F247,4)))/Codes!$N$2</f>
        <v>0</v>
      </c>
      <c r="T247" s="18">
        <f t="shared" si="57"/>
        <v>361</v>
      </c>
      <c r="U247" s="1">
        <f t="shared" si="58"/>
        <v>70</v>
      </c>
      <c r="V247" s="1">
        <f t="shared" si="59"/>
        <v>0</v>
      </c>
      <c r="W247" s="1" t="str">
        <f t="shared" si="60"/>
        <v>100</v>
      </c>
      <c r="X247" s="1">
        <f t="shared" si="61"/>
        <v>3</v>
      </c>
      <c r="Y247" s="1">
        <f t="shared" si="62"/>
        <v>0</v>
      </c>
      <c r="Z247" s="1" t="str">
        <f>VLOOKUP(BIN2DEC(MID(HEX2BIN(MID(H247,3,2),8),2,5)),Codes!$E$1:$F$18,2)</f>
        <v>Normal</v>
      </c>
      <c r="AA247" s="6" t="str">
        <f t="shared" si="63"/>
        <v>0</v>
      </c>
      <c r="AB247" s="1">
        <f t="shared" si="64"/>
        <v>0</v>
      </c>
      <c r="AC247" s="1" t="str">
        <f>VLOOKUP(BIN2DEC(RIGHT(HEX2BIN(MID(H247,6,1),4),1)&amp;LEFT(HEX2BIN(MID(H247,7,1),4),1)),Codes!$K$1:$L$5,2)</f>
        <v>M</v>
      </c>
      <c r="AD247" s="1" t="str">
        <f>VLOOKUP(BIN2DEC(RIGHT(HEX2BIN(MID(H247,7,1),4),3)&amp;LEFT(HEX2BIN(MID(H247,8,1),4),2)),Codes!$H$2:$I$33,2)</f>
        <v>Punch</v>
      </c>
      <c r="AE247" s="1" t="str">
        <f t="shared" si="65"/>
        <v>1</v>
      </c>
      <c r="AF247" s="1" t="str">
        <f t="shared" si="66"/>
        <v>1</v>
      </c>
      <c r="AH247" s="6">
        <f t="shared" si="67"/>
        <v>33</v>
      </c>
    </row>
    <row r="248" spans="1:34">
      <c r="A248" s="3" t="s">
        <v>7973</v>
      </c>
      <c r="B248" s="1" t="s">
        <v>1465</v>
      </c>
      <c r="C248" s="6" t="s">
        <v>294</v>
      </c>
      <c r="D248" s="9" t="s">
        <v>295</v>
      </c>
      <c r="E248" s="9" t="s">
        <v>296</v>
      </c>
      <c r="F248" s="9" t="s">
        <v>91</v>
      </c>
      <c r="G248" s="9" t="s">
        <v>208</v>
      </c>
      <c r="H248" s="9" t="s">
        <v>155</v>
      </c>
      <c r="J248" s="6" t="str">
        <f t="shared" si="51"/>
        <v>001011</v>
      </c>
      <c r="K248" s="1">
        <f t="shared" si="52"/>
        <v>1</v>
      </c>
      <c r="L248" s="6" t="str">
        <f t="shared" si="53"/>
        <v>00000</v>
      </c>
      <c r="M248" s="1">
        <f t="shared" si="54"/>
        <v>45</v>
      </c>
      <c r="N248" s="6" t="str">
        <f t="shared" si="55"/>
        <v>00</v>
      </c>
      <c r="O248" s="1">
        <f t="shared" si="56"/>
        <v>1</v>
      </c>
      <c r="P248" s="1">
        <f>IF(HEX2DEC(LEFT(E248,4))&gt;=32768,HEX2DEC(LEFT(E248,4))-65536,HEX2DEC(LEFT(E248,4)))/Codes!$N$2</f>
        <v>3.5760000000000001</v>
      </c>
      <c r="Q248" s="1">
        <f>IF(HEX2DEC(RIGHT(E248,4))&gt;=32768,HEX2DEC(RIGHT(E248,4))-65536,HEX2DEC(RIGHT(E248,4)))/Codes!$N$2</f>
        <v>7.4960000000000004</v>
      </c>
      <c r="R248" s="1">
        <f>IF(HEX2DEC(LEFT(F248,4))&gt;=32768,HEX2DEC(LEFT(F248,4))-65536,HEX2DEC(LEFT(F248,4)))/Codes!$N$2</f>
        <v>0</v>
      </c>
      <c r="S248" s="1">
        <f>IF(HEX2DEC(RIGHT(F248,4))&gt;=32768,HEX2DEC(RIGHT(F248,4))-65536,HEX2DEC(RIGHT(F248,4)))/Codes!$N$2</f>
        <v>0</v>
      </c>
      <c r="T248" s="18">
        <f t="shared" si="57"/>
        <v>361</v>
      </c>
      <c r="U248" s="1">
        <f t="shared" si="58"/>
        <v>70</v>
      </c>
      <c r="V248" s="1">
        <f t="shared" si="59"/>
        <v>0</v>
      </c>
      <c r="W248" s="1" t="str">
        <f t="shared" si="60"/>
        <v>100</v>
      </c>
      <c r="X248" s="1">
        <f t="shared" si="61"/>
        <v>3</v>
      </c>
      <c r="Y248" s="1">
        <f t="shared" si="62"/>
        <v>0</v>
      </c>
      <c r="Z248" s="1" t="str">
        <f>VLOOKUP(BIN2DEC(MID(HEX2BIN(MID(H248,3,2),8),2,5)),Codes!$E$1:$F$18,2)</f>
        <v>Normal</v>
      </c>
      <c r="AA248" s="6" t="str">
        <f t="shared" si="63"/>
        <v>0</v>
      </c>
      <c r="AB248" s="1">
        <f t="shared" si="64"/>
        <v>0</v>
      </c>
      <c r="AC248" s="1" t="str">
        <f>VLOOKUP(BIN2DEC(RIGHT(HEX2BIN(MID(H248,6,1),4),1)&amp;LEFT(HEX2BIN(MID(H248,7,1),4),1)),Codes!$K$1:$L$5,2)</f>
        <v>M</v>
      </c>
      <c r="AD248" s="1" t="str">
        <f>VLOOKUP(BIN2DEC(RIGHT(HEX2BIN(MID(H248,7,1),4),3)&amp;LEFT(HEX2BIN(MID(H248,8,1),4),2)),Codes!$H$2:$I$33,2)</f>
        <v>Punch</v>
      </c>
      <c r="AE248" s="1" t="str">
        <f t="shared" si="65"/>
        <v>1</v>
      </c>
      <c r="AF248" s="1" t="str">
        <f t="shared" si="66"/>
        <v>1</v>
      </c>
      <c r="AH248" s="6">
        <f t="shared" si="67"/>
        <v>33</v>
      </c>
    </row>
    <row r="249" spans="1:34">
      <c r="A249" s="3" t="s">
        <v>7974</v>
      </c>
      <c r="B249" s="1" t="s">
        <v>1465</v>
      </c>
      <c r="C249" s="6" t="s">
        <v>303</v>
      </c>
      <c r="D249" s="9" t="s">
        <v>7975</v>
      </c>
      <c r="E249" s="9" t="s">
        <v>299</v>
      </c>
      <c r="F249" s="9" t="s">
        <v>300</v>
      </c>
      <c r="G249" s="9" t="s">
        <v>7643</v>
      </c>
      <c r="H249" s="9" t="s">
        <v>302</v>
      </c>
      <c r="J249" s="6" t="str">
        <f t="shared" si="51"/>
        <v>001011</v>
      </c>
      <c r="K249" s="1">
        <f t="shared" si="52"/>
        <v>0</v>
      </c>
      <c r="L249" s="6" t="str">
        <f t="shared" si="53"/>
        <v>00000</v>
      </c>
      <c r="M249" s="1">
        <f t="shared" si="54"/>
        <v>45</v>
      </c>
      <c r="N249" s="6" t="str">
        <f t="shared" si="55"/>
        <v>00</v>
      </c>
      <c r="O249" s="1">
        <f t="shared" si="56"/>
        <v>8</v>
      </c>
      <c r="P249" s="1">
        <f>IF(HEX2DEC(LEFT(E249,4))&gt;=32768,HEX2DEC(LEFT(E249,4))-65536,HEX2DEC(LEFT(E249,4)))/Codes!$N$2</f>
        <v>6</v>
      </c>
      <c r="Q249" s="1">
        <f>IF(HEX2DEC(RIGHT(E249,4))&gt;=32768,HEX2DEC(RIGHT(E249,4))-65536,HEX2DEC(RIGHT(E249,4)))/Codes!$N$2</f>
        <v>0</v>
      </c>
      <c r="R249" s="1">
        <f>IF(HEX2DEC(LEFT(F249,4))&gt;=32768,HEX2DEC(LEFT(F249,4))-65536,HEX2DEC(LEFT(F249,4)))/Codes!$N$2</f>
        <v>0</v>
      </c>
      <c r="S249" s="1">
        <f>IF(HEX2DEC(RIGHT(F249,4))&gt;=32768,HEX2DEC(RIGHT(F249,4))-65536,HEX2DEC(RIGHT(F249,4)))/Codes!$N$2</f>
        <v>0.8</v>
      </c>
      <c r="T249" s="18">
        <f t="shared" si="57"/>
        <v>90</v>
      </c>
      <c r="U249" s="1">
        <f t="shared" si="58"/>
        <v>90</v>
      </c>
      <c r="V249" s="1">
        <f t="shared" si="59"/>
        <v>0</v>
      </c>
      <c r="W249" s="1" t="str">
        <f t="shared" si="60"/>
        <v>100</v>
      </c>
      <c r="X249" s="1">
        <f t="shared" si="61"/>
        <v>3</v>
      </c>
      <c r="Y249" s="1">
        <f t="shared" si="62"/>
        <v>22</v>
      </c>
      <c r="Z249" s="1" t="str">
        <f>VLOOKUP(BIN2DEC(MID(HEX2BIN(MID(H249,3,2),8),2,5)),Codes!$E$1:$F$18,2)</f>
        <v>Normal</v>
      </c>
      <c r="AA249" s="6" t="str">
        <f t="shared" si="63"/>
        <v>0</v>
      </c>
      <c r="AB249" s="1">
        <f t="shared" si="64"/>
        <v>1</v>
      </c>
      <c r="AC249" s="1" t="str">
        <f>VLOOKUP(BIN2DEC(RIGHT(HEX2BIN(MID(H249,6,1),4),1)&amp;LEFT(HEX2BIN(MID(H249,7,1),4),1)),Codes!$K$1:$L$5,2)</f>
        <v>L</v>
      </c>
      <c r="AD249" s="1" t="str">
        <f>VLOOKUP(BIN2DEC(RIGHT(HEX2BIN(MID(H249,7,1),4),3)&amp;LEFT(HEX2BIN(MID(H249,8,1),4),2)),Codes!$H$2:$I$33,2)</f>
        <v>Punch</v>
      </c>
      <c r="AE249" s="1" t="str">
        <f t="shared" si="65"/>
        <v>1</v>
      </c>
      <c r="AF249" s="1" t="str">
        <f t="shared" si="66"/>
        <v>1</v>
      </c>
      <c r="AH249" s="6">
        <f t="shared" si="67"/>
        <v>65</v>
      </c>
    </row>
    <row r="250" spans="1:34">
      <c r="A250" s="3" t="s">
        <v>7976</v>
      </c>
      <c r="B250" s="1" t="s">
        <v>1465</v>
      </c>
      <c r="C250" s="6" t="s">
        <v>305</v>
      </c>
      <c r="D250" s="9" t="s">
        <v>7977</v>
      </c>
      <c r="E250" s="9" t="s">
        <v>207</v>
      </c>
      <c r="F250" s="9" t="s">
        <v>300</v>
      </c>
      <c r="G250" s="9" t="s">
        <v>221</v>
      </c>
      <c r="H250" s="9" t="s">
        <v>309</v>
      </c>
      <c r="J250" s="6" t="str">
        <f t="shared" si="51"/>
        <v>001011</v>
      </c>
      <c r="K250" s="1">
        <f t="shared" si="52"/>
        <v>0</v>
      </c>
      <c r="L250" s="6" t="str">
        <f t="shared" si="53"/>
        <v>00000</v>
      </c>
      <c r="M250" s="1">
        <f t="shared" si="54"/>
        <v>45</v>
      </c>
      <c r="N250" s="6" t="str">
        <f t="shared" si="55"/>
        <v>00</v>
      </c>
      <c r="O250" s="1">
        <f t="shared" si="56"/>
        <v>6</v>
      </c>
      <c r="P250" s="1">
        <f>IF(HEX2DEC(LEFT(E250,4))&gt;=32768,HEX2DEC(LEFT(E250,4))-65536,HEX2DEC(LEFT(E250,4)))/Codes!$N$2</f>
        <v>4</v>
      </c>
      <c r="Q250" s="1">
        <f>IF(HEX2DEC(RIGHT(E250,4))&gt;=32768,HEX2DEC(RIGHT(E250,4))-65536,HEX2DEC(RIGHT(E250,4)))/Codes!$N$2</f>
        <v>0</v>
      </c>
      <c r="R250" s="1">
        <f>IF(HEX2DEC(LEFT(F250,4))&gt;=32768,HEX2DEC(LEFT(F250,4))-65536,HEX2DEC(LEFT(F250,4)))/Codes!$N$2</f>
        <v>0</v>
      </c>
      <c r="S250" s="1">
        <f>IF(HEX2DEC(RIGHT(F250,4))&gt;=32768,HEX2DEC(RIGHT(F250,4))-65536,HEX2DEC(RIGHT(F250,4)))/Codes!$N$2</f>
        <v>0.8</v>
      </c>
      <c r="T250" s="18">
        <f t="shared" si="57"/>
        <v>90</v>
      </c>
      <c r="U250" s="1">
        <f t="shared" si="58"/>
        <v>50</v>
      </c>
      <c r="V250" s="1">
        <f t="shared" si="59"/>
        <v>0</v>
      </c>
      <c r="W250" s="1" t="str">
        <f t="shared" si="60"/>
        <v>100</v>
      </c>
      <c r="X250" s="1">
        <f t="shared" si="61"/>
        <v>3</v>
      </c>
      <c r="Y250" s="1">
        <f t="shared" si="62"/>
        <v>10</v>
      </c>
      <c r="Z250" s="1" t="str">
        <f>VLOOKUP(BIN2DEC(MID(HEX2BIN(MID(H250,3,2),8),2,5)),Codes!$E$1:$F$18,2)</f>
        <v>Normal</v>
      </c>
      <c r="AA250" s="6" t="str">
        <f t="shared" si="63"/>
        <v>0</v>
      </c>
      <c r="AB250" s="1">
        <f t="shared" si="64"/>
        <v>1</v>
      </c>
      <c r="AC250" s="1" t="str">
        <f>VLOOKUP(BIN2DEC(RIGHT(HEX2BIN(MID(H250,6,1),4),1)&amp;LEFT(HEX2BIN(MID(H250,7,1),4),1)),Codes!$K$1:$L$5,2)</f>
        <v>M</v>
      </c>
      <c r="AD250" s="1" t="str">
        <f>VLOOKUP(BIN2DEC(RIGHT(HEX2BIN(MID(H250,7,1),4),3)&amp;LEFT(HEX2BIN(MID(H250,8,1),4),2)),Codes!$H$2:$I$33,2)</f>
        <v>Punch</v>
      </c>
      <c r="AE250" s="1" t="str">
        <f t="shared" si="65"/>
        <v>1</v>
      </c>
      <c r="AF250" s="1" t="str">
        <f t="shared" si="66"/>
        <v>1</v>
      </c>
      <c r="AH250" s="6">
        <f t="shared" si="67"/>
        <v>33</v>
      </c>
    </row>
    <row r="251" spans="1:34">
      <c r="A251" s="3" t="s">
        <v>7978</v>
      </c>
      <c r="B251" s="1" t="s">
        <v>1465</v>
      </c>
      <c r="C251" s="6" t="s">
        <v>321</v>
      </c>
      <c r="D251" s="9" t="s">
        <v>220</v>
      </c>
      <c r="E251" s="9" t="s">
        <v>5085</v>
      </c>
      <c r="F251" s="9" t="s">
        <v>91</v>
      </c>
      <c r="G251" s="9" t="s">
        <v>139</v>
      </c>
      <c r="H251" s="9" t="s">
        <v>163</v>
      </c>
      <c r="J251" s="6" t="str">
        <f t="shared" si="51"/>
        <v>001011</v>
      </c>
      <c r="K251" s="1">
        <f t="shared" si="52"/>
        <v>0</v>
      </c>
      <c r="L251" s="6" t="str">
        <f t="shared" si="53"/>
        <v>00000</v>
      </c>
      <c r="M251" s="1">
        <f t="shared" si="54"/>
        <v>14</v>
      </c>
      <c r="N251" s="6" t="str">
        <f t="shared" si="55"/>
        <v>00</v>
      </c>
      <c r="O251" s="1">
        <f t="shared" si="56"/>
        <v>9</v>
      </c>
      <c r="P251" s="1">
        <f>IF(HEX2DEC(LEFT(E251,4))&gt;=32768,HEX2DEC(LEFT(E251,4))-65536,HEX2DEC(LEFT(E251,4)))/Codes!$N$2</f>
        <v>5.2</v>
      </c>
      <c r="Q251" s="1">
        <f>IF(HEX2DEC(RIGHT(E251,4))&gt;=32768,HEX2DEC(RIGHT(E251,4))-65536,HEX2DEC(RIGHT(E251,4)))/Codes!$N$2</f>
        <v>5.2</v>
      </c>
      <c r="R251" s="1">
        <f>IF(HEX2DEC(LEFT(F251,4))&gt;=32768,HEX2DEC(LEFT(F251,4))-65536,HEX2DEC(LEFT(F251,4)))/Codes!$N$2</f>
        <v>0</v>
      </c>
      <c r="S251" s="1">
        <f>IF(HEX2DEC(RIGHT(F251,4))&gt;=32768,HEX2DEC(RIGHT(F251,4))-65536,HEX2DEC(RIGHT(F251,4)))/Codes!$N$2</f>
        <v>0</v>
      </c>
      <c r="T251" s="18">
        <f t="shared" si="57"/>
        <v>361</v>
      </c>
      <c r="U251" s="1">
        <f t="shared" si="58"/>
        <v>100</v>
      </c>
      <c r="V251" s="1">
        <f t="shared" si="59"/>
        <v>0</v>
      </c>
      <c r="W251" s="1" t="str">
        <f t="shared" si="60"/>
        <v>100</v>
      </c>
      <c r="X251" s="1">
        <f t="shared" si="61"/>
        <v>3</v>
      </c>
      <c r="Y251" s="1">
        <f t="shared" si="62"/>
        <v>10</v>
      </c>
      <c r="Z251" s="1" t="str">
        <f>VLOOKUP(BIN2DEC(MID(HEX2BIN(MID(H251,3,2),8),2,5)),Codes!$E$1:$F$18,2)</f>
        <v>Normal</v>
      </c>
      <c r="AA251" s="6" t="str">
        <f t="shared" si="63"/>
        <v>0</v>
      </c>
      <c r="AB251" s="1">
        <f t="shared" si="64"/>
        <v>0</v>
      </c>
      <c r="AC251" s="1" t="str">
        <f>VLOOKUP(BIN2DEC(RIGHT(HEX2BIN(MID(H251,6,1),4),1)&amp;LEFT(HEX2BIN(MID(H251,7,1),4),1)),Codes!$K$1:$L$5,2)</f>
        <v>M</v>
      </c>
      <c r="AD251" s="1" t="str">
        <f>VLOOKUP(BIN2DEC(RIGHT(HEX2BIN(MID(H251,7,1),4),3)&amp;LEFT(HEX2BIN(MID(H251,8,1),4),2)),Codes!$H$2:$I$33,2)</f>
        <v>Kick</v>
      </c>
      <c r="AE251" s="1" t="str">
        <f t="shared" si="65"/>
        <v>1</v>
      </c>
      <c r="AF251" s="1" t="str">
        <f t="shared" si="66"/>
        <v>1</v>
      </c>
      <c r="AH251" s="6">
        <f t="shared" si="67"/>
        <v>34</v>
      </c>
    </row>
    <row r="252" spans="1:34">
      <c r="A252" s="3" t="s">
        <v>7979</v>
      </c>
      <c r="B252" s="1" t="s">
        <v>1465</v>
      </c>
      <c r="C252" s="6" t="s">
        <v>321</v>
      </c>
      <c r="D252" s="9" t="s">
        <v>226</v>
      </c>
      <c r="E252" s="9" t="s">
        <v>343</v>
      </c>
      <c r="F252" s="9" t="s">
        <v>91</v>
      </c>
      <c r="G252" s="9" t="s">
        <v>139</v>
      </c>
      <c r="H252" s="9" t="s">
        <v>163</v>
      </c>
      <c r="J252" s="6" t="str">
        <f t="shared" si="51"/>
        <v>001011</v>
      </c>
      <c r="K252" s="1">
        <f t="shared" si="52"/>
        <v>1</v>
      </c>
      <c r="L252" s="6" t="str">
        <f t="shared" si="53"/>
        <v>00000</v>
      </c>
      <c r="M252" s="1">
        <f t="shared" si="54"/>
        <v>13</v>
      </c>
      <c r="N252" s="6" t="str">
        <f t="shared" si="55"/>
        <v>00</v>
      </c>
      <c r="O252" s="1">
        <f t="shared" si="56"/>
        <v>9</v>
      </c>
      <c r="P252" s="1">
        <f>IF(HEX2DEC(LEFT(E252,4))&gt;=32768,HEX2DEC(LEFT(E252,4))-65536,HEX2DEC(LEFT(E252,4)))/Codes!$N$2</f>
        <v>4</v>
      </c>
      <c r="Q252" s="1">
        <f>IF(HEX2DEC(RIGHT(E252,4))&gt;=32768,HEX2DEC(RIGHT(E252,4))-65536,HEX2DEC(RIGHT(E252,4)))/Codes!$N$2</f>
        <v>4</v>
      </c>
      <c r="R252" s="1">
        <f>IF(HEX2DEC(LEFT(F252,4))&gt;=32768,HEX2DEC(LEFT(F252,4))-65536,HEX2DEC(LEFT(F252,4)))/Codes!$N$2</f>
        <v>0</v>
      </c>
      <c r="S252" s="1">
        <f>IF(HEX2DEC(RIGHT(F252,4))&gt;=32768,HEX2DEC(RIGHT(F252,4))-65536,HEX2DEC(RIGHT(F252,4)))/Codes!$N$2</f>
        <v>0</v>
      </c>
      <c r="T252" s="18">
        <f t="shared" si="57"/>
        <v>361</v>
      </c>
      <c r="U252" s="1">
        <f t="shared" si="58"/>
        <v>100</v>
      </c>
      <c r="V252" s="1">
        <f t="shared" si="59"/>
        <v>0</v>
      </c>
      <c r="W252" s="1" t="str">
        <f t="shared" si="60"/>
        <v>100</v>
      </c>
      <c r="X252" s="1">
        <f t="shared" si="61"/>
        <v>3</v>
      </c>
      <c r="Y252" s="1">
        <f t="shared" si="62"/>
        <v>10</v>
      </c>
      <c r="Z252" s="1" t="str">
        <f>VLOOKUP(BIN2DEC(MID(HEX2BIN(MID(H252,3,2),8),2,5)),Codes!$E$1:$F$18,2)</f>
        <v>Normal</v>
      </c>
      <c r="AA252" s="6" t="str">
        <f t="shared" si="63"/>
        <v>0</v>
      </c>
      <c r="AB252" s="1">
        <f t="shared" si="64"/>
        <v>0</v>
      </c>
      <c r="AC252" s="1" t="str">
        <f>VLOOKUP(BIN2DEC(RIGHT(HEX2BIN(MID(H252,6,1),4),1)&amp;LEFT(HEX2BIN(MID(H252,7,1),4),1)),Codes!$K$1:$L$5,2)</f>
        <v>M</v>
      </c>
      <c r="AD252" s="1" t="str">
        <f>VLOOKUP(BIN2DEC(RIGHT(HEX2BIN(MID(H252,7,1),4),3)&amp;LEFT(HEX2BIN(MID(H252,8,1),4),2)),Codes!$H$2:$I$33,2)</f>
        <v>Kick</v>
      </c>
      <c r="AE252" s="1" t="str">
        <f t="shared" si="65"/>
        <v>1</v>
      </c>
      <c r="AF252" s="1" t="str">
        <f t="shared" si="66"/>
        <v>1</v>
      </c>
      <c r="AH252" s="6">
        <f t="shared" si="67"/>
        <v>34</v>
      </c>
    </row>
    <row r="253" spans="1:34">
      <c r="A253" s="3" t="s">
        <v>7980</v>
      </c>
      <c r="B253" s="1" t="s">
        <v>1465</v>
      </c>
      <c r="C253" s="6" t="s">
        <v>321</v>
      </c>
      <c r="D253" s="9" t="s">
        <v>1645</v>
      </c>
      <c r="E253" s="9" t="s">
        <v>207</v>
      </c>
      <c r="F253" s="9" t="s">
        <v>91</v>
      </c>
      <c r="G253" s="9" t="s">
        <v>139</v>
      </c>
      <c r="H253" s="9" t="s">
        <v>163</v>
      </c>
      <c r="J253" s="6" t="str">
        <f t="shared" si="51"/>
        <v>001011</v>
      </c>
      <c r="K253" s="1">
        <f t="shared" si="52"/>
        <v>2</v>
      </c>
      <c r="L253" s="6" t="str">
        <f t="shared" si="53"/>
        <v>00000</v>
      </c>
      <c r="M253" s="1">
        <f t="shared" si="54"/>
        <v>4</v>
      </c>
      <c r="N253" s="6" t="str">
        <f t="shared" si="55"/>
        <v>00</v>
      </c>
      <c r="O253" s="1">
        <f t="shared" si="56"/>
        <v>9</v>
      </c>
      <c r="P253" s="1">
        <f>IF(HEX2DEC(LEFT(E253,4))&gt;=32768,HEX2DEC(LEFT(E253,4))-65536,HEX2DEC(LEFT(E253,4)))/Codes!$N$2</f>
        <v>4</v>
      </c>
      <c r="Q253" s="1">
        <f>IF(HEX2DEC(RIGHT(E253,4))&gt;=32768,HEX2DEC(RIGHT(E253,4))-65536,HEX2DEC(RIGHT(E253,4)))/Codes!$N$2</f>
        <v>0</v>
      </c>
      <c r="R253" s="1">
        <f>IF(HEX2DEC(LEFT(F253,4))&gt;=32768,HEX2DEC(LEFT(F253,4))-65536,HEX2DEC(LEFT(F253,4)))/Codes!$N$2</f>
        <v>0</v>
      </c>
      <c r="S253" s="1">
        <f>IF(HEX2DEC(RIGHT(F253,4))&gt;=32768,HEX2DEC(RIGHT(F253,4))-65536,HEX2DEC(RIGHT(F253,4)))/Codes!$N$2</f>
        <v>0</v>
      </c>
      <c r="T253" s="18">
        <f t="shared" si="57"/>
        <v>361</v>
      </c>
      <c r="U253" s="1">
        <f t="shared" si="58"/>
        <v>100</v>
      </c>
      <c r="V253" s="1">
        <f t="shared" si="59"/>
        <v>0</v>
      </c>
      <c r="W253" s="1" t="str">
        <f t="shared" si="60"/>
        <v>100</v>
      </c>
      <c r="X253" s="1">
        <f t="shared" si="61"/>
        <v>3</v>
      </c>
      <c r="Y253" s="1">
        <f t="shared" si="62"/>
        <v>10</v>
      </c>
      <c r="Z253" s="1" t="str">
        <f>VLOOKUP(BIN2DEC(MID(HEX2BIN(MID(H253,3,2),8),2,5)),Codes!$E$1:$F$18,2)</f>
        <v>Normal</v>
      </c>
      <c r="AA253" s="6" t="str">
        <f t="shared" si="63"/>
        <v>0</v>
      </c>
      <c r="AB253" s="1">
        <f t="shared" si="64"/>
        <v>0</v>
      </c>
      <c r="AC253" s="1" t="str">
        <f>VLOOKUP(BIN2DEC(RIGHT(HEX2BIN(MID(H253,6,1),4),1)&amp;LEFT(HEX2BIN(MID(H253,7,1),4),1)),Codes!$K$1:$L$5,2)</f>
        <v>M</v>
      </c>
      <c r="AD253" s="1" t="str">
        <f>VLOOKUP(BIN2DEC(RIGHT(HEX2BIN(MID(H253,7,1),4),3)&amp;LEFT(HEX2BIN(MID(H253,8,1),4),2)),Codes!$H$2:$I$33,2)</f>
        <v>Kick</v>
      </c>
      <c r="AE253" s="1" t="str">
        <f t="shared" si="65"/>
        <v>1</v>
      </c>
      <c r="AF253" s="1" t="str">
        <f t="shared" si="66"/>
        <v>1</v>
      </c>
      <c r="AH253" s="6">
        <f t="shared" si="67"/>
        <v>34</v>
      </c>
    </row>
    <row r="254" spans="1:34">
      <c r="A254" s="3" t="s">
        <v>7981</v>
      </c>
      <c r="B254" s="1" t="s">
        <v>1465</v>
      </c>
      <c r="C254" s="6" t="s">
        <v>322</v>
      </c>
      <c r="D254" s="9" t="s">
        <v>220</v>
      </c>
      <c r="E254" s="9" t="s">
        <v>5085</v>
      </c>
      <c r="F254" s="9" t="s">
        <v>91</v>
      </c>
      <c r="G254" s="9" t="s">
        <v>139</v>
      </c>
      <c r="H254" s="9" t="s">
        <v>163</v>
      </c>
      <c r="J254" s="6" t="str">
        <f t="shared" si="51"/>
        <v>001011</v>
      </c>
      <c r="K254" s="1">
        <f t="shared" si="52"/>
        <v>0</v>
      </c>
      <c r="L254" s="6" t="str">
        <f t="shared" si="53"/>
        <v>00000</v>
      </c>
      <c r="M254" s="1">
        <f t="shared" si="54"/>
        <v>14</v>
      </c>
      <c r="N254" s="6" t="str">
        <f t="shared" si="55"/>
        <v>00</v>
      </c>
      <c r="O254" s="1">
        <f t="shared" si="56"/>
        <v>9</v>
      </c>
      <c r="P254" s="1">
        <f>IF(HEX2DEC(LEFT(E254,4))&gt;=32768,HEX2DEC(LEFT(E254,4))-65536,HEX2DEC(LEFT(E254,4)))/Codes!$N$2</f>
        <v>5.2</v>
      </c>
      <c r="Q254" s="1">
        <f>IF(HEX2DEC(RIGHT(E254,4))&gt;=32768,HEX2DEC(RIGHT(E254,4))-65536,HEX2DEC(RIGHT(E254,4)))/Codes!$N$2</f>
        <v>5.2</v>
      </c>
      <c r="R254" s="1">
        <f>IF(HEX2DEC(LEFT(F254,4))&gt;=32768,HEX2DEC(LEFT(F254,4))-65536,HEX2DEC(LEFT(F254,4)))/Codes!$N$2</f>
        <v>0</v>
      </c>
      <c r="S254" s="1">
        <f>IF(HEX2DEC(RIGHT(F254,4))&gt;=32768,HEX2DEC(RIGHT(F254,4))-65536,HEX2DEC(RIGHT(F254,4)))/Codes!$N$2</f>
        <v>0</v>
      </c>
      <c r="T254" s="18">
        <f t="shared" si="57"/>
        <v>361</v>
      </c>
      <c r="U254" s="1">
        <f t="shared" si="58"/>
        <v>100</v>
      </c>
      <c r="V254" s="1">
        <f t="shared" si="59"/>
        <v>0</v>
      </c>
      <c r="W254" s="1" t="str">
        <f t="shared" si="60"/>
        <v>100</v>
      </c>
      <c r="X254" s="1">
        <f t="shared" si="61"/>
        <v>3</v>
      </c>
      <c r="Y254" s="1">
        <f t="shared" si="62"/>
        <v>10</v>
      </c>
      <c r="Z254" s="1" t="str">
        <f>VLOOKUP(BIN2DEC(MID(HEX2BIN(MID(H254,3,2),8),2,5)),Codes!$E$1:$F$18,2)</f>
        <v>Normal</v>
      </c>
      <c r="AA254" s="6" t="str">
        <f t="shared" si="63"/>
        <v>0</v>
      </c>
      <c r="AB254" s="1">
        <f t="shared" si="64"/>
        <v>0</v>
      </c>
      <c r="AC254" s="1" t="str">
        <f>VLOOKUP(BIN2DEC(RIGHT(HEX2BIN(MID(H254,6,1),4),1)&amp;LEFT(HEX2BIN(MID(H254,7,1),4),1)),Codes!$K$1:$L$5,2)</f>
        <v>M</v>
      </c>
      <c r="AD254" s="1" t="str">
        <f>VLOOKUP(BIN2DEC(RIGHT(HEX2BIN(MID(H254,7,1),4),3)&amp;LEFT(HEX2BIN(MID(H254,8,1),4),2)),Codes!$H$2:$I$33,2)</f>
        <v>Kick</v>
      </c>
      <c r="AE254" s="1" t="str">
        <f t="shared" si="65"/>
        <v>1</v>
      </c>
      <c r="AF254" s="1" t="str">
        <f t="shared" si="66"/>
        <v>1</v>
      </c>
      <c r="AH254" s="6">
        <f t="shared" si="67"/>
        <v>34</v>
      </c>
    </row>
    <row r="255" spans="1:34">
      <c r="A255" s="3" t="s">
        <v>7982</v>
      </c>
      <c r="B255" s="1" t="s">
        <v>1465</v>
      </c>
      <c r="C255" s="6" t="s">
        <v>322</v>
      </c>
      <c r="D255" s="9" t="s">
        <v>226</v>
      </c>
      <c r="E255" s="9" t="s">
        <v>343</v>
      </c>
      <c r="F255" s="9" t="s">
        <v>91</v>
      </c>
      <c r="G255" s="9" t="s">
        <v>139</v>
      </c>
      <c r="H255" s="9" t="s">
        <v>163</v>
      </c>
      <c r="J255" s="6" t="str">
        <f t="shared" si="51"/>
        <v>001011</v>
      </c>
      <c r="K255" s="1">
        <f t="shared" si="52"/>
        <v>1</v>
      </c>
      <c r="L255" s="6" t="str">
        <f t="shared" si="53"/>
        <v>00000</v>
      </c>
      <c r="M255" s="1">
        <f t="shared" si="54"/>
        <v>13</v>
      </c>
      <c r="N255" s="6" t="str">
        <f t="shared" si="55"/>
        <v>00</v>
      </c>
      <c r="O255" s="1">
        <f t="shared" si="56"/>
        <v>9</v>
      </c>
      <c r="P255" s="1">
        <f>IF(HEX2DEC(LEFT(E255,4))&gt;=32768,HEX2DEC(LEFT(E255,4))-65536,HEX2DEC(LEFT(E255,4)))/Codes!$N$2</f>
        <v>4</v>
      </c>
      <c r="Q255" s="1">
        <f>IF(HEX2DEC(RIGHT(E255,4))&gt;=32768,HEX2DEC(RIGHT(E255,4))-65536,HEX2DEC(RIGHT(E255,4)))/Codes!$N$2</f>
        <v>4</v>
      </c>
      <c r="R255" s="1">
        <f>IF(HEX2DEC(LEFT(F255,4))&gt;=32768,HEX2DEC(LEFT(F255,4))-65536,HEX2DEC(LEFT(F255,4)))/Codes!$N$2</f>
        <v>0</v>
      </c>
      <c r="S255" s="1">
        <f>IF(HEX2DEC(RIGHT(F255,4))&gt;=32768,HEX2DEC(RIGHT(F255,4))-65536,HEX2DEC(RIGHT(F255,4)))/Codes!$N$2</f>
        <v>0</v>
      </c>
      <c r="T255" s="18">
        <f t="shared" si="57"/>
        <v>361</v>
      </c>
      <c r="U255" s="1">
        <f t="shared" si="58"/>
        <v>100</v>
      </c>
      <c r="V255" s="1">
        <f t="shared" si="59"/>
        <v>0</v>
      </c>
      <c r="W255" s="1" t="str">
        <f t="shared" si="60"/>
        <v>100</v>
      </c>
      <c r="X255" s="1">
        <f t="shared" si="61"/>
        <v>3</v>
      </c>
      <c r="Y255" s="1">
        <f t="shared" si="62"/>
        <v>10</v>
      </c>
      <c r="Z255" s="1" t="str">
        <f>VLOOKUP(BIN2DEC(MID(HEX2BIN(MID(H255,3,2),8),2,5)),Codes!$E$1:$F$18,2)</f>
        <v>Normal</v>
      </c>
      <c r="AA255" s="6" t="str">
        <f t="shared" si="63"/>
        <v>0</v>
      </c>
      <c r="AB255" s="1">
        <f t="shared" si="64"/>
        <v>0</v>
      </c>
      <c r="AC255" s="1" t="str">
        <f>VLOOKUP(BIN2DEC(RIGHT(HEX2BIN(MID(H255,6,1),4),1)&amp;LEFT(HEX2BIN(MID(H255,7,1),4),1)),Codes!$K$1:$L$5,2)</f>
        <v>M</v>
      </c>
      <c r="AD255" s="1" t="str">
        <f>VLOOKUP(BIN2DEC(RIGHT(HEX2BIN(MID(H255,7,1),4),3)&amp;LEFT(HEX2BIN(MID(H255,8,1),4),2)),Codes!$H$2:$I$33,2)</f>
        <v>Kick</v>
      </c>
      <c r="AE255" s="1" t="str">
        <f t="shared" si="65"/>
        <v>1</v>
      </c>
      <c r="AF255" s="1" t="str">
        <f t="shared" si="66"/>
        <v>1</v>
      </c>
      <c r="AH255" s="6">
        <f t="shared" si="67"/>
        <v>34</v>
      </c>
    </row>
    <row r="256" spans="1:34">
      <c r="A256" s="3" t="s">
        <v>7983</v>
      </c>
      <c r="B256" s="1" t="s">
        <v>1465</v>
      </c>
      <c r="C256" s="6" t="s">
        <v>322</v>
      </c>
      <c r="D256" s="9" t="s">
        <v>1645</v>
      </c>
      <c r="E256" s="9" t="s">
        <v>207</v>
      </c>
      <c r="F256" s="9" t="s">
        <v>91</v>
      </c>
      <c r="G256" s="9" t="s">
        <v>139</v>
      </c>
      <c r="H256" s="9" t="s">
        <v>163</v>
      </c>
      <c r="J256" s="6" t="str">
        <f t="shared" si="51"/>
        <v>001011</v>
      </c>
      <c r="K256" s="1">
        <f t="shared" si="52"/>
        <v>2</v>
      </c>
      <c r="L256" s="6" t="str">
        <f t="shared" si="53"/>
        <v>00000</v>
      </c>
      <c r="M256" s="1">
        <f t="shared" si="54"/>
        <v>4</v>
      </c>
      <c r="N256" s="6" t="str">
        <f t="shared" si="55"/>
        <v>00</v>
      </c>
      <c r="O256" s="1">
        <f t="shared" si="56"/>
        <v>9</v>
      </c>
      <c r="P256" s="1">
        <f>IF(HEX2DEC(LEFT(E256,4))&gt;=32768,HEX2DEC(LEFT(E256,4))-65536,HEX2DEC(LEFT(E256,4)))/Codes!$N$2</f>
        <v>4</v>
      </c>
      <c r="Q256" s="1">
        <f>IF(HEX2DEC(RIGHT(E256,4))&gt;=32768,HEX2DEC(RIGHT(E256,4))-65536,HEX2DEC(RIGHT(E256,4)))/Codes!$N$2</f>
        <v>0</v>
      </c>
      <c r="R256" s="1">
        <f>IF(HEX2DEC(LEFT(F256,4))&gt;=32768,HEX2DEC(LEFT(F256,4))-65536,HEX2DEC(LEFT(F256,4)))/Codes!$N$2</f>
        <v>0</v>
      </c>
      <c r="S256" s="1">
        <f>IF(HEX2DEC(RIGHT(F256,4))&gt;=32768,HEX2DEC(RIGHT(F256,4))-65536,HEX2DEC(RIGHT(F256,4)))/Codes!$N$2</f>
        <v>0</v>
      </c>
      <c r="T256" s="18">
        <f t="shared" si="57"/>
        <v>361</v>
      </c>
      <c r="U256" s="1">
        <f t="shared" si="58"/>
        <v>100</v>
      </c>
      <c r="V256" s="1">
        <f t="shared" si="59"/>
        <v>0</v>
      </c>
      <c r="W256" s="1" t="str">
        <f t="shared" si="60"/>
        <v>100</v>
      </c>
      <c r="X256" s="1">
        <f t="shared" si="61"/>
        <v>3</v>
      </c>
      <c r="Y256" s="1">
        <f t="shared" si="62"/>
        <v>10</v>
      </c>
      <c r="Z256" s="1" t="str">
        <f>VLOOKUP(BIN2DEC(MID(HEX2BIN(MID(H256,3,2),8),2,5)),Codes!$E$1:$F$18,2)</f>
        <v>Normal</v>
      </c>
      <c r="AA256" s="6" t="str">
        <f t="shared" si="63"/>
        <v>0</v>
      </c>
      <c r="AB256" s="1">
        <f t="shared" si="64"/>
        <v>0</v>
      </c>
      <c r="AC256" s="1" t="str">
        <f>VLOOKUP(BIN2DEC(RIGHT(HEX2BIN(MID(H256,6,1),4),1)&amp;LEFT(HEX2BIN(MID(H256,7,1),4),1)),Codes!$K$1:$L$5,2)</f>
        <v>M</v>
      </c>
      <c r="AD256" s="1" t="str">
        <f>VLOOKUP(BIN2DEC(RIGHT(HEX2BIN(MID(H256,7,1),4),3)&amp;LEFT(HEX2BIN(MID(H256,8,1),4),2)),Codes!$H$2:$I$33,2)</f>
        <v>Kick</v>
      </c>
      <c r="AE256" s="1" t="str">
        <f t="shared" si="65"/>
        <v>1</v>
      </c>
      <c r="AF256" s="1" t="str">
        <f t="shared" si="66"/>
        <v>1</v>
      </c>
      <c r="AH256" s="6">
        <f t="shared" si="67"/>
        <v>34</v>
      </c>
    </row>
    <row r="257" spans="1:34">
      <c r="A257" s="3" t="s">
        <v>7984</v>
      </c>
      <c r="B257" s="1" t="s">
        <v>1465</v>
      </c>
      <c r="C257" s="6" t="s">
        <v>324</v>
      </c>
      <c r="D257" s="9" t="s">
        <v>220</v>
      </c>
      <c r="E257" s="9" t="s">
        <v>5085</v>
      </c>
      <c r="F257" s="9" t="s">
        <v>91</v>
      </c>
      <c r="G257" s="9" t="s">
        <v>139</v>
      </c>
      <c r="H257" s="9" t="s">
        <v>188</v>
      </c>
      <c r="J257" s="6" t="str">
        <f t="shared" si="51"/>
        <v>001011</v>
      </c>
      <c r="K257" s="1">
        <f t="shared" si="52"/>
        <v>0</v>
      </c>
      <c r="L257" s="6" t="str">
        <f t="shared" si="53"/>
        <v>00000</v>
      </c>
      <c r="M257" s="1">
        <f t="shared" si="54"/>
        <v>14</v>
      </c>
      <c r="N257" s="6" t="str">
        <f t="shared" si="55"/>
        <v>00</v>
      </c>
      <c r="O257" s="1">
        <f t="shared" si="56"/>
        <v>9</v>
      </c>
      <c r="P257" s="1">
        <f>IF(HEX2DEC(LEFT(E257,4))&gt;=32768,HEX2DEC(LEFT(E257,4))-65536,HEX2DEC(LEFT(E257,4)))/Codes!$N$2</f>
        <v>5.2</v>
      </c>
      <c r="Q257" s="1">
        <f>IF(HEX2DEC(RIGHT(E257,4))&gt;=32768,HEX2DEC(RIGHT(E257,4))-65536,HEX2DEC(RIGHT(E257,4)))/Codes!$N$2</f>
        <v>5.2</v>
      </c>
      <c r="R257" s="1">
        <f>IF(HEX2DEC(LEFT(F257,4))&gt;=32768,HEX2DEC(LEFT(F257,4))-65536,HEX2DEC(LEFT(F257,4)))/Codes!$N$2</f>
        <v>0</v>
      </c>
      <c r="S257" s="1">
        <f>IF(HEX2DEC(RIGHT(F257,4))&gt;=32768,HEX2DEC(RIGHT(F257,4))-65536,HEX2DEC(RIGHT(F257,4)))/Codes!$N$2</f>
        <v>0</v>
      </c>
      <c r="T257" s="18">
        <f t="shared" si="57"/>
        <v>361</v>
      </c>
      <c r="U257" s="1">
        <f t="shared" si="58"/>
        <v>100</v>
      </c>
      <c r="V257" s="1">
        <f t="shared" si="59"/>
        <v>0</v>
      </c>
      <c r="W257" s="1" t="str">
        <f t="shared" si="60"/>
        <v>100</v>
      </c>
      <c r="X257" s="1">
        <f t="shared" si="61"/>
        <v>3</v>
      </c>
      <c r="Y257" s="1">
        <f t="shared" si="62"/>
        <v>0</v>
      </c>
      <c r="Z257" s="1" t="str">
        <f>VLOOKUP(BIN2DEC(MID(HEX2BIN(MID(H257,3,2),8),2,5)),Codes!$E$1:$F$18,2)</f>
        <v>Normal</v>
      </c>
      <c r="AA257" s="6" t="str">
        <f t="shared" si="63"/>
        <v>0</v>
      </c>
      <c r="AB257" s="1">
        <f t="shared" si="64"/>
        <v>0</v>
      </c>
      <c r="AC257" s="1" t="str">
        <f>VLOOKUP(BIN2DEC(RIGHT(HEX2BIN(MID(H257,6,1),4),1)&amp;LEFT(HEX2BIN(MID(H257,7,1),4),1)),Codes!$K$1:$L$5,2)</f>
        <v>M</v>
      </c>
      <c r="AD257" s="1" t="str">
        <f>VLOOKUP(BIN2DEC(RIGHT(HEX2BIN(MID(H257,7,1),4),3)&amp;LEFT(HEX2BIN(MID(H257,8,1),4),2)),Codes!$H$2:$I$33,2)</f>
        <v>Kick</v>
      </c>
      <c r="AE257" s="1" t="str">
        <f t="shared" si="65"/>
        <v>1</v>
      </c>
      <c r="AF257" s="1" t="str">
        <f t="shared" si="66"/>
        <v>1</v>
      </c>
      <c r="AH257" s="6">
        <f t="shared" si="67"/>
        <v>34</v>
      </c>
    </row>
    <row r="258" spans="1:34">
      <c r="A258" s="3" t="s">
        <v>7985</v>
      </c>
      <c r="B258" s="1" t="s">
        <v>1465</v>
      </c>
      <c r="C258" s="6" t="s">
        <v>324</v>
      </c>
      <c r="D258" s="9" t="s">
        <v>226</v>
      </c>
      <c r="E258" s="9" t="s">
        <v>1108</v>
      </c>
      <c r="F258" s="9" t="s">
        <v>91</v>
      </c>
      <c r="G258" s="9" t="s">
        <v>139</v>
      </c>
      <c r="H258" s="9" t="s">
        <v>188</v>
      </c>
      <c r="J258" s="6" t="str">
        <f t="shared" ref="J258:J321" si="68">LEFT(HEX2BIN(LEFT(D258,2),8),6)</f>
        <v>001011</v>
      </c>
      <c r="K258" s="1">
        <f t="shared" ref="K258:K321" si="69">BIN2DEC(MID(HEX2BIN(MID(D258,2,2),8),3,3))</f>
        <v>1</v>
      </c>
      <c r="L258" s="6" t="str">
        <f t="shared" ref="L258:L321" si="70">MID(HEX2BIN(MID(D258,3,2),8),2,5)</f>
        <v>00000</v>
      </c>
      <c r="M258" s="1">
        <f t="shared" ref="M258:M321" si="71">ROUNDDOWN(HEX2DEC(MID(D258,4,3))/8,0)</f>
        <v>13</v>
      </c>
      <c r="N258" s="6" t="str">
        <f t="shared" ref="N258:N321" si="72">MID(HEX2BIN(MID(D258,6,1),4),2,2)</f>
        <v>00</v>
      </c>
      <c r="O258" s="1">
        <f t="shared" ref="O258:O321" si="73">HEX2DEC(MID(D258,7,2))</f>
        <v>9</v>
      </c>
      <c r="P258" s="1">
        <f>IF(HEX2DEC(LEFT(E258,4))&gt;=32768,HEX2DEC(LEFT(E258,4))-65536,HEX2DEC(LEFT(E258,4)))/Codes!$N$2</f>
        <v>4</v>
      </c>
      <c r="Q258" s="1">
        <f>IF(HEX2DEC(RIGHT(E258,4))&gt;=32768,HEX2DEC(RIGHT(E258,4))-65536,HEX2DEC(RIGHT(E258,4)))/Codes!$N$2</f>
        <v>2</v>
      </c>
      <c r="R258" s="1">
        <f>IF(HEX2DEC(LEFT(F258,4))&gt;=32768,HEX2DEC(LEFT(F258,4))-65536,HEX2DEC(LEFT(F258,4)))/Codes!$N$2</f>
        <v>0</v>
      </c>
      <c r="S258" s="1">
        <f>IF(HEX2DEC(RIGHT(F258,4))&gt;=32768,HEX2DEC(RIGHT(F258,4))-65536,HEX2DEC(RIGHT(F258,4)))/Codes!$N$2</f>
        <v>0</v>
      </c>
      <c r="T258" s="18">
        <f t="shared" ref="T258:T321" si="74">ROUNDDOWN(HEX2DEC(LEFT(G258,3))/8,0)</f>
        <v>361</v>
      </c>
      <c r="U258" s="1">
        <f t="shared" ref="U258:U321" si="75">ROUNDDOWN(HEX2DEC(MID(G258,3,3))/4,0)-(512*ROUNDDOWN(HEX2DEC(MID(G258,3,1))/8,0))</f>
        <v>100</v>
      </c>
      <c r="V258" s="1">
        <f t="shared" ref="V258:V321" si="76">RIGHT(HEX2BIN(MID(G258,5,1),4),2)*128+HEX2DEC(MID(G258,6,1))*8+LEFT(HEX2BIN(MID(G258,7,1),4),3)</f>
        <v>0</v>
      </c>
      <c r="W258" s="1" t="str">
        <f t="shared" ref="W258:W321" si="77">MID(HEX2BIN(MID(G258,7,2),8),4,3)</f>
        <v>100</v>
      </c>
      <c r="X258" s="1">
        <f t="shared" ref="X258:X321" si="78">BIN2DEC(RIGHT(HEX2BIN(RIGHT(G258,1),4),2))</f>
        <v>3</v>
      </c>
      <c r="Y258" s="1">
        <f t="shared" ref="Y258:Y321" si="79">ROUNDDOWN(HEX2DEC(LEFT(H258,3))/8,0)</f>
        <v>0</v>
      </c>
      <c r="Z258" s="1" t="str">
        <f>VLOOKUP(BIN2DEC(MID(HEX2BIN(MID(H258,3,2),8),2,5)),Codes!$E$1:$F$18,2)</f>
        <v>Normal</v>
      </c>
      <c r="AA258" s="6" t="str">
        <f t="shared" ref="AA258:AA321" si="80">MID(HEX2BIN(MID(H258,4,1),4),3,1)</f>
        <v>0</v>
      </c>
      <c r="AB258" s="1">
        <f t="shared" ref="AB258:AB321" si="81">(MOD(HEX2DEC(MID(H258,4,1)),2))*64+ROUNDDOWN(HEX2DEC(MID(H258,5,2))/4,0)</f>
        <v>0</v>
      </c>
      <c r="AC258" s="1" t="str">
        <f>VLOOKUP(BIN2DEC(RIGHT(HEX2BIN(MID(H258,6,1),4),1)&amp;LEFT(HEX2BIN(MID(H258,7,1),4),1)),Codes!$K$1:$L$5,2)</f>
        <v>M</v>
      </c>
      <c r="AD258" s="1" t="str">
        <f>VLOOKUP(BIN2DEC(RIGHT(HEX2BIN(MID(H258,7,1),4),3)&amp;LEFT(HEX2BIN(MID(H258,8,1),4),2)),Codes!$H$2:$I$33,2)</f>
        <v>Kick</v>
      </c>
      <c r="AE258" s="1" t="str">
        <f t="shared" ref="AE258:AE321" si="82">MID(HEX2BIN(RIGHT(H258,1),4),3,1)</f>
        <v>1</v>
      </c>
      <c r="AF258" s="1" t="str">
        <f t="shared" ref="AF258:AF321" si="83">RIGHT(HEX2BIN(RIGHT(H258,1),4),1)</f>
        <v>1</v>
      </c>
      <c r="AH258" s="6">
        <f t="shared" ref="AH258:AH321" si="84">ROUNDDOWN(HEX2DEC(MID(H258,6,3))/4,0)-(256*ROUNDDOWN(HEX2DEC(MID(H258,6,1))/4,0))</f>
        <v>34</v>
      </c>
    </row>
    <row r="259" spans="1:34">
      <c r="A259" s="3" t="s">
        <v>7986</v>
      </c>
      <c r="B259" s="1" t="s">
        <v>1465</v>
      </c>
      <c r="C259" s="6" t="s">
        <v>324</v>
      </c>
      <c r="D259" s="9" t="s">
        <v>1645</v>
      </c>
      <c r="E259" s="9" t="s">
        <v>256</v>
      </c>
      <c r="F259" s="9" t="s">
        <v>91</v>
      </c>
      <c r="G259" s="9" t="s">
        <v>139</v>
      </c>
      <c r="H259" s="9" t="s">
        <v>163</v>
      </c>
      <c r="J259" s="6" t="str">
        <f t="shared" si="68"/>
        <v>001011</v>
      </c>
      <c r="K259" s="1">
        <f t="shared" si="69"/>
        <v>2</v>
      </c>
      <c r="L259" s="6" t="str">
        <f t="shared" si="70"/>
        <v>00000</v>
      </c>
      <c r="M259" s="1">
        <f t="shared" si="71"/>
        <v>4</v>
      </c>
      <c r="N259" s="6" t="str">
        <f t="shared" si="72"/>
        <v>00</v>
      </c>
      <c r="O259" s="1">
        <f t="shared" si="73"/>
        <v>9</v>
      </c>
      <c r="P259" s="1">
        <f>IF(HEX2DEC(LEFT(E259,4))&gt;=32768,HEX2DEC(LEFT(E259,4))-65536,HEX2DEC(LEFT(E259,4)))/Codes!$N$2</f>
        <v>3.6</v>
      </c>
      <c r="Q259" s="1">
        <f>IF(HEX2DEC(RIGHT(E259,4))&gt;=32768,HEX2DEC(RIGHT(E259,4))-65536,HEX2DEC(RIGHT(E259,4)))/Codes!$N$2</f>
        <v>0</v>
      </c>
      <c r="R259" s="1">
        <f>IF(HEX2DEC(LEFT(F259,4))&gt;=32768,HEX2DEC(LEFT(F259,4))-65536,HEX2DEC(LEFT(F259,4)))/Codes!$N$2</f>
        <v>0</v>
      </c>
      <c r="S259" s="1">
        <f>IF(HEX2DEC(RIGHT(F259,4))&gt;=32768,HEX2DEC(RIGHT(F259,4))-65536,HEX2DEC(RIGHT(F259,4)))/Codes!$N$2</f>
        <v>0</v>
      </c>
      <c r="T259" s="18">
        <f t="shared" si="74"/>
        <v>361</v>
      </c>
      <c r="U259" s="1">
        <f t="shared" si="75"/>
        <v>100</v>
      </c>
      <c r="V259" s="1">
        <f t="shared" si="76"/>
        <v>0</v>
      </c>
      <c r="W259" s="1" t="str">
        <f t="shared" si="77"/>
        <v>100</v>
      </c>
      <c r="X259" s="1">
        <f t="shared" si="78"/>
        <v>3</v>
      </c>
      <c r="Y259" s="1">
        <f t="shared" si="79"/>
        <v>10</v>
      </c>
      <c r="Z259" s="1" t="str">
        <f>VLOOKUP(BIN2DEC(MID(HEX2BIN(MID(H259,3,2),8),2,5)),Codes!$E$1:$F$18,2)</f>
        <v>Normal</v>
      </c>
      <c r="AA259" s="6" t="str">
        <f t="shared" si="80"/>
        <v>0</v>
      </c>
      <c r="AB259" s="1">
        <f t="shared" si="81"/>
        <v>0</v>
      </c>
      <c r="AC259" s="1" t="str">
        <f>VLOOKUP(BIN2DEC(RIGHT(HEX2BIN(MID(H259,6,1),4),1)&amp;LEFT(HEX2BIN(MID(H259,7,1),4),1)),Codes!$K$1:$L$5,2)</f>
        <v>M</v>
      </c>
      <c r="AD259" s="1" t="str">
        <f>VLOOKUP(BIN2DEC(RIGHT(HEX2BIN(MID(H259,7,1),4),3)&amp;LEFT(HEX2BIN(MID(H259,8,1),4),2)),Codes!$H$2:$I$33,2)</f>
        <v>Kick</v>
      </c>
      <c r="AE259" s="1" t="str">
        <f t="shared" si="82"/>
        <v>1</v>
      </c>
      <c r="AF259" s="1" t="str">
        <f t="shared" si="83"/>
        <v>1</v>
      </c>
      <c r="AH259" s="6">
        <f t="shared" si="84"/>
        <v>34</v>
      </c>
    </row>
    <row r="260" spans="1:34">
      <c r="A260" s="3" t="s">
        <v>7987</v>
      </c>
      <c r="B260" s="1" t="s">
        <v>1465</v>
      </c>
      <c r="C260" s="6" t="s">
        <v>330</v>
      </c>
      <c r="D260" s="9" t="s">
        <v>224</v>
      </c>
      <c r="E260" s="9" t="s">
        <v>166</v>
      </c>
      <c r="F260" s="9" t="s">
        <v>91</v>
      </c>
      <c r="G260" s="9" t="s">
        <v>139</v>
      </c>
      <c r="H260" s="9" t="s">
        <v>163</v>
      </c>
      <c r="J260" s="6" t="str">
        <f t="shared" si="68"/>
        <v>001011</v>
      </c>
      <c r="K260" s="1">
        <f t="shared" si="69"/>
        <v>0</v>
      </c>
      <c r="L260" s="6" t="str">
        <f t="shared" si="70"/>
        <v>00000</v>
      </c>
      <c r="M260" s="1">
        <f t="shared" si="71"/>
        <v>14</v>
      </c>
      <c r="N260" s="6" t="str">
        <f t="shared" si="72"/>
        <v>00</v>
      </c>
      <c r="O260" s="1">
        <f t="shared" si="73"/>
        <v>12</v>
      </c>
      <c r="P260" s="1">
        <f>IF(HEX2DEC(LEFT(E260,4))&gt;=32768,HEX2DEC(LEFT(E260,4))-65536,HEX2DEC(LEFT(E260,4)))/Codes!$N$2</f>
        <v>4.8</v>
      </c>
      <c r="Q260" s="1">
        <f>IF(HEX2DEC(RIGHT(E260,4))&gt;=32768,HEX2DEC(RIGHT(E260,4))-65536,HEX2DEC(RIGHT(E260,4)))/Codes!$N$2</f>
        <v>6</v>
      </c>
      <c r="R260" s="1">
        <f>IF(HEX2DEC(LEFT(F260,4))&gt;=32768,HEX2DEC(LEFT(F260,4))-65536,HEX2DEC(LEFT(F260,4)))/Codes!$N$2</f>
        <v>0</v>
      </c>
      <c r="S260" s="1">
        <f>IF(HEX2DEC(RIGHT(F260,4))&gt;=32768,HEX2DEC(RIGHT(F260,4))-65536,HEX2DEC(RIGHT(F260,4)))/Codes!$N$2</f>
        <v>0</v>
      </c>
      <c r="T260" s="18">
        <f t="shared" si="74"/>
        <v>361</v>
      </c>
      <c r="U260" s="1">
        <f t="shared" si="75"/>
        <v>100</v>
      </c>
      <c r="V260" s="1">
        <f t="shared" si="76"/>
        <v>0</v>
      </c>
      <c r="W260" s="1" t="str">
        <f t="shared" si="77"/>
        <v>100</v>
      </c>
      <c r="X260" s="1">
        <f t="shared" si="78"/>
        <v>3</v>
      </c>
      <c r="Y260" s="1">
        <f t="shared" si="79"/>
        <v>10</v>
      </c>
      <c r="Z260" s="1" t="str">
        <f>VLOOKUP(BIN2DEC(MID(HEX2BIN(MID(H260,3,2),8),2,5)),Codes!$E$1:$F$18,2)</f>
        <v>Normal</v>
      </c>
      <c r="AA260" s="6" t="str">
        <f t="shared" si="80"/>
        <v>0</v>
      </c>
      <c r="AB260" s="1">
        <f t="shared" si="81"/>
        <v>0</v>
      </c>
      <c r="AC260" s="1" t="str">
        <f>VLOOKUP(BIN2DEC(RIGHT(HEX2BIN(MID(H260,6,1),4),1)&amp;LEFT(HEX2BIN(MID(H260,7,1),4),1)),Codes!$K$1:$L$5,2)</f>
        <v>M</v>
      </c>
      <c r="AD260" s="1" t="str">
        <f>VLOOKUP(BIN2DEC(RIGHT(HEX2BIN(MID(H260,7,1),4),3)&amp;LEFT(HEX2BIN(MID(H260,8,1),4),2)),Codes!$H$2:$I$33,2)</f>
        <v>Kick</v>
      </c>
      <c r="AE260" s="1" t="str">
        <f t="shared" si="82"/>
        <v>1</v>
      </c>
      <c r="AF260" s="1" t="str">
        <f t="shared" si="83"/>
        <v>1</v>
      </c>
      <c r="AH260" s="6">
        <f t="shared" si="84"/>
        <v>34</v>
      </c>
    </row>
    <row r="261" spans="1:34">
      <c r="A261" s="3" t="s">
        <v>7988</v>
      </c>
      <c r="B261" s="1" t="s">
        <v>1465</v>
      </c>
      <c r="C261" s="6" t="s">
        <v>330</v>
      </c>
      <c r="D261" s="9" t="s">
        <v>217</v>
      </c>
      <c r="E261" s="9" t="s">
        <v>335</v>
      </c>
      <c r="F261" s="9" t="s">
        <v>91</v>
      </c>
      <c r="G261" s="9" t="s">
        <v>139</v>
      </c>
      <c r="H261" s="9" t="s">
        <v>163</v>
      </c>
      <c r="J261" s="6" t="str">
        <f t="shared" si="68"/>
        <v>001011</v>
      </c>
      <c r="K261" s="1">
        <f t="shared" si="69"/>
        <v>1</v>
      </c>
      <c r="L261" s="6" t="str">
        <f t="shared" si="70"/>
        <v>00000</v>
      </c>
      <c r="M261" s="1">
        <f t="shared" si="71"/>
        <v>13</v>
      </c>
      <c r="N261" s="6" t="str">
        <f t="shared" si="72"/>
        <v>00</v>
      </c>
      <c r="O261" s="1">
        <f t="shared" si="73"/>
        <v>12</v>
      </c>
      <c r="P261" s="1">
        <f>IF(HEX2DEC(LEFT(E261,4))&gt;=32768,HEX2DEC(LEFT(E261,4))-65536,HEX2DEC(LEFT(E261,4)))/Codes!$N$2</f>
        <v>3.2</v>
      </c>
      <c r="Q261" s="1">
        <f>IF(HEX2DEC(RIGHT(E261,4))&gt;=32768,HEX2DEC(RIGHT(E261,4))-65536,HEX2DEC(RIGHT(E261,4)))/Codes!$N$2</f>
        <v>2.8</v>
      </c>
      <c r="R261" s="1">
        <f>IF(HEX2DEC(LEFT(F261,4))&gt;=32768,HEX2DEC(LEFT(F261,4))-65536,HEX2DEC(LEFT(F261,4)))/Codes!$N$2</f>
        <v>0</v>
      </c>
      <c r="S261" s="1">
        <f>IF(HEX2DEC(RIGHT(F261,4))&gt;=32768,HEX2DEC(RIGHT(F261,4))-65536,HEX2DEC(RIGHT(F261,4)))/Codes!$N$2</f>
        <v>0</v>
      </c>
      <c r="T261" s="18">
        <f t="shared" si="74"/>
        <v>361</v>
      </c>
      <c r="U261" s="1">
        <f t="shared" si="75"/>
        <v>100</v>
      </c>
      <c r="V261" s="1">
        <f t="shared" si="76"/>
        <v>0</v>
      </c>
      <c r="W261" s="1" t="str">
        <f t="shared" si="77"/>
        <v>100</v>
      </c>
      <c r="X261" s="1">
        <f t="shared" si="78"/>
        <v>3</v>
      </c>
      <c r="Y261" s="1">
        <f t="shared" si="79"/>
        <v>10</v>
      </c>
      <c r="Z261" s="1" t="str">
        <f>VLOOKUP(BIN2DEC(MID(HEX2BIN(MID(H261,3,2),8),2,5)),Codes!$E$1:$F$18,2)</f>
        <v>Normal</v>
      </c>
      <c r="AA261" s="6" t="str">
        <f t="shared" si="80"/>
        <v>0</v>
      </c>
      <c r="AB261" s="1">
        <f t="shared" si="81"/>
        <v>0</v>
      </c>
      <c r="AC261" s="1" t="str">
        <f>VLOOKUP(BIN2DEC(RIGHT(HEX2BIN(MID(H261,6,1),4),1)&amp;LEFT(HEX2BIN(MID(H261,7,1),4),1)),Codes!$K$1:$L$5,2)</f>
        <v>M</v>
      </c>
      <c r="AD261" s="1" t="str">
        <f>VLOOKUP(BIN2DEC(RIGHT(HEX2BIN(MID(H261,7,1),4),3)&amp;LEFT(HEX2BIN(MID(H261,8,1),4),2)),Codes!$H$2:$I$33,2)</f>
        <v>Kick</v>
      </c>
      <c r="AE261" s="1" t="str">
        <f t="shared" si="82"/>
        <v>1</v>
      </c>
      <c r="AF261" s="1" t="str">
        <f t="shared" si="83"/>
        <v>1</v>
      </c>
      <c r="AH261" s="6">
        <f t="shared" si="84"/>
        <v>34</v>
      </c>
    </row>
    <row r="262" spans="1:34">
      <c r="A262" s="3" t="s">
        <v>7989</v>
      </c>
      <c r="B262" s="1" t="s">
        <v>1465</v>
      </c>
      <c r="C262" s="6" t="s">
        <v>349</v>
      </c>
      <c r="D262" s="9" t="s">
        <v>7990</v>
      </c>
      <c r="E262" s="9" t="s">
        <v>338</v>
      </c>
      <c r="F262" s="9" t="s">
        <v>91</v>
      </c>
      <c r="G262" s="9" t="s">
        <v>1664</v>
      </c>
      <c r="H262" s="9" t="s">
        <v>1249</v>
      </c>
      <c r="J262" s="6" t="str">
        <f t="shared" si="68"/>
        <v>001011</v>
      </c>
      <c r="K262" s="1">
        <f t="shared" si="69"/>
        <v>0</v>
      </c>
      <c r="L262" s="6" t="str">
        <f t="shared" si="70"/>
        <v>00000</v>
      </c>
      <c r="M262" s="1">
        <f t="shared" si="71"/>
        <v>8</v>
      </c>
      <c r="N262" s="6" t="str">
        <f t="shared" si="72"/>
        <v>00</v>
      </c>
      <c r="O262" s="1">
        <f t="shared" si="73"/>
        <v>10</v>
      </c>
      <c r="P262" s="1">
        <f>IF(HEX2DEC(LEFT(E262,4))&gt;=32768,HEX2DEC(LEFT(E262,4))-65536,HEX2DEC(LEFT(E262,4)))/Codes!$N$2</f>
        <v>4</v>
      </c>
      <c r="Q262" s="1">
        <f>IF(HEX2DEC(RIGHT(E262,4))&gt;=32768,HEX2DEC(RIGHT(E262,4))-65536,HEX2DEC(RIGHT(E262,4)))/Codes!$N$2</f>
        <v>6</v>
      </c>
      <c r="R262" s="1">
        <f>IF(HEX2DEC(LEFT(F262,4))&gt;=32768,HEX2DEC(LEFT(F262,4))-65536,HEX2DEC(LEFT(F262,4)))/Codes!$N$2</f>
        <v>0</v>
      </c>
      <c r="S262" s="1">
        <f>IF(HEX2DEC(RIGHT(F262,4))&gt;=32768,HEX2DEC(RIGHT(F262,4))-65536,HEX2DEC(RIGHT(F262,4)))/Codes!$N$2</f>
        <v>0</v>
      </c>
      <c r="T262" s="18">
        <f t="shared" si="74"/>
        <v>80</v>
      </c>
      <c r="U262" s="1">
        <f t="shared" si="75"/>
        <v>80</v>
      </c>
      <c r="V262" s="1">
        <f t="shared" si="76"/>
        <v>0</v>
      </c>
      <c r="W262" s="1" t="str">
        <f t="shared" si="77"/>
        <v>100</v>
      </c>
      <c r="X262" s="1">
        <f t="shared" si="78"/>
        <v>3</v>
      </c>
      <c r="Y262" s="1">
        <f t="shared" si="79"/>
        <v>15</v>
      </c>
      <c r="Z262" s="1" t="str">
        <f>VLOOKUP(BIN2DEC(MID(HEX2BIN(MID(H262,3,2),8),2,5)),Codes!$E$1:$F$18,2)</f>
        <v>Normal</v>
      </c>
      <c r="AA262" s="6" t="str">
        <f t="shared" si="80"/>
        <v>0</v>
      </c>
      <c r="AB262" s="1">
        <f t="shared" si="81"/>
        <v>0</v>
      </c>
      <c r="AC262" s="1" t="str">
        <f>VLOOKUP(BIN2DEC(RIGHT(HEX2BIN(MID(H262,6,1),4),1)&amp;LEFT(HEX2BIN(MID(H262,7,1),4),1)),Codes!$K$1:$L$5,2)</f>
        <v>M</v>
      </c>
      <c r="AD262" s="1" t="str">
        <f>VLOOKUP(BIN2DEC(RIGHT(HEX2BIN(MID(H262,7,1),4),3)&amp;LEFT(HEX2BIN(MID(H262,8,1),4),2)),Codes!$H$2:$I$33,2)</f>
        <v>Kick</v>
      </c>
      <c r="AE262" s="1" t="str">
        <f t="shared" si="82"/>
        <v>1</v>
      </c>
      <c r="AF262" s="1" t="str">
        <f t="shared" si="83"/>
        <v>1</v>
      </c>
      <c r="AH262" s="6">
        <f t="shared" si="84"/>
        <v>34</v>
      </c>
    </row>
    <row r="263" spans="1:34">
      <c r="A263" s="3" t="s">
        <v>7991</v>
      </c>
      <c r="B263" s="1" t="s">
        <v>1465</v>
      </c>
      <c r="C263" s="6" t="s">
        <v>349</v>
      </c>
      <c r="D263" s="9" t="s">
        <v>4482</v>
      </c>
      <c r="E263" s="9" t="s">
        <v>343</v>
      </c>
      <c r="F263" s="9" t="s">
        <v>91</v>
      </c>
      <c r="G263" s="9" t="s">
        <v>4420</v>
      </c>
      <c r="H263" s="9" t="s">
        <v>1249</v>
      </c>
      <c r="J263" s="6" t="str">
        <f t="shared" si="68"/>
        <v>001011</v>
      </c>
      <c r="K263" s="1">
        <f t="shared" si="69"/>
        <v>1</v>
      </c>
      <c r="L263" s="6" t="str">
        <f t="shared" si="70"/>
        <v>00000</v>
      </c>
      <c r="M263" s="1">
        <f t="shared" si="71"/>
        <v>7</v>
      </c>
      <c r="N263" s="6" t="str">
        <f t="shared" si="72"/>
        <v>00</v>
      </c>
      <c r="O263" s="1">
        <f t="shared" si="73"/>
        <v>10</v>
      </c>
      <c r="P263" s="1">
        <f>IF(HEX2DEC(LEFT(E263,4))&gt;=32768,HEX2DEC(LEFT(E263,4))-65536,HEX2DEC(LEFT(E263,4)))/Codes!$N$2</f>
        <v>4</v>
      </c>
      <c r="Q263" s="1">
        <f>IF(HEX2DEC(RIGHT(E263,4))&gt;=32768,HEX2DEC(RIGHT(E263,4))-65536,HEX2DEC(RIGHT(E263,4)))/Codes!$N$2</f>
        <v>4</v>
      </c>
      <c r="R263" s="1">
        <f>IF(HEX2DEC(LEFT(F263,4))&gt;=32768,HEX2DEC(LEFT(F263,4))-65536,HEX2DEC(LEFT(F263,4)))/Codes!$N$2</f>
        <v>0</v>
      </c>
      <c r="S263" s="1">
        <f>IF(HEX2DEC(RIGHT(F263,4))&gt;=32768,HEX2DEC(RIGHT(F263,4))-65536,HEX2DEC(RIGHT(F263,4)))/Codes!$N$2</f>
        <v>0</v>
      </c>
      <c r="T263" s="18">
        <f t="shared" si="74"/>
        <v>70</v>
      </c>
      <c r="U263" s="1">
        <f t="shared" si="75"/>
        <v>80</v>
      </c>
      <c r="V263" s="1">
        <f t="shared" si="76"/>
        <v>0</v>
      </c>
      <c r="W263" s="1" t="str">
        <f t="shared" si="77"/>
        <v>100</v>
      </c>
      <c r="X263" s="1">
        <f t="shared" si="78"/>
        <v>3</v>
      </c>
      <c r="Y263" s="1">
        <f t="shared" si="79"/>
        <v>15</v>
      </c>
      <c r="Z263" s="1" t="str">
        <f>VLOOKUP(BIN2DEC(MID(HEX2BIN(MID(H263,3,2),8),2,5)),Codes!$E$1:$F$18,2)</f>
        <v>Normal</v>
      </c>
      <c r="AA263" s="6" t="str">
        <f t="shared" si="80"/>
        <v>0</v>
      </c>
      <c r="AB263" s="1">
        <f t="shared" si="81"/>
        <v>0</v>
      </c>
      <c r="AC263" s="1" t="str">
        <f>VLOOKUP(BIN2DEC(RIGHT(HEX2BIN(MID(H263,6,1),4),1)&amp;LEFT(HEX2BIN(MID(H263,7,1),4),1)),Codes!$K$1:$L$5,2)</f>
        <v>M</v>
      </c>
      <c r="AD263" s="1" t="str">
        <f>VLOOKUP(BIN2DEC(RIGHT(HEX2BIN(MID(H263,7,1),4),3)&amp;LEFT(HEX2BIN(MID(H263,8,1),4),2)),Codes!$H$2:$I$33,2)</f>
        <v>Kick</v>
      </c>
      <c r="AE263" s="1" t="str">
        <f t="shared" si="82"/>
        <v>1</v>
      </c>
      <c r="AF263" s="1" t="str">
        <f t="shared" si="83"/>
        <v>1</v>
      </c>
      <c r="AH263" s="6">
        <f t="shared" si="84"/>
        <v>34</v>
      </c>
    </row>
    <row r="264" spans="1:34">
      <c r="A264" s="3" t="s">
        <v>7992</v>
      </c>
      <c r="B264" s="1" t="s">
        <v>1465</v>
      </c>
      <c r="C264" s="6" t="s">
        <v>349</v>
      </c>
      <c r="D264" s="9" t="s">
        <v>1638</v>
      </c>
      <c r="E264" s="9" t="s">
        <v>347</v>
      </c>
      <c r="F264" s="9" t="s">
        <v>212</v>
      </c>
      <c r="G264" s="9" t="s">
        <v>4424</v>
      </c>
      <c r="H264" s="9" t="s">
        <v>1249</v>
      </c>
      <c r="J264" s="6" t="str">
        <f t="shared" si="68"/>
        <v>001011</v>
      </c>
      <c r="K264" s="1">
        <f t="shared" si="69"/>
        <v>2</v>
      </c>
      <c r="L264" s="6" t="str">
        <f t="shared" si="70"/>
        <v>00000</v>
      </c>
      <c r="M264" s="1">
        <f t="shared" si="71"/>
        <v>4</v>
      </c>
      <c r="N264" s="6" t="str">
        <f t="shared" si="72"/>
        <v>00</v>
      </c>
      <c r="O264" s="1">
        <f t="shared" si="73"/>
        <v>10</v>
      </c>
      <c r="P264" s="1">
        <f>IF(HEX2DEC(LEFT(E264,4))&gt;=32768,HEX2DEC(LEFT(E264,4))-65536,HEX2DEC(LEFT(E264,4)))/Codes!$N$2</f>
        <v>4</v>
      </c>
      <c r="Q264" s="1">
        <f>IF(HEX2DEC(RIGHT(E264,4))&gt;=32768,HEX2DEC(RIGHT(E264,4))-65536,HEX2DEC(RIGHT(E264,4)))/Codes!$N$2</f>
        <v>-2.8</v>
      </c>
      <c r="R264" s="1">
        <f>IF(HEX2DEC(LEFT(F264,4))&gt;=32768,HEX2DEC(LEFT(F264,4))-65536,HEX2DEC(LEFT(F264,4)))/Codes!$N$2</f>
        <v>2.8</v>
      </c>
      <c r="S264" s="1">
        <f>IF(HEX2DEC(RIGHT(F264,4))&gt;=32768,HEX2DEC(RIGHT(F264,4))-65536,HEX2DEC(RIGHT(F264,4)))/Codes!$N$2</f>
        <v>0</v>
      </c>
      <c r="T264" s="18">
        <f t="shared" si="74"/>
        <v>60</v>
      </c>
      <c r="U264" s="1">
        <f t="shared" si="75"/>
        <v>80</v>
      </c>
      <c r="V264" s="1">
        <f t="shared" si="76"/>
        <v>0</v>
      </c>
      <c r="W264" s="1" t="str">
        <f t="shared" si="77"/>
        <v>100</v>
      </c>
      <c r="X264" s="1">
        <f t="shared" si="78"/>
        <v>3</v>
      </c>
      <c r="Y264" s="1">
        <f t="shared" si="79"/>
        <v>15</v>
      </c>
      <c r="Z264" s="1" t="str">
        <f>VLOOKUP(BIN2DEC(MID(HEX2BIN(MID(H264,3,2),8),2,5)),Codes!$E$1:$F$18,2)</f>
        <v>Normal</v>
      </c>
      <c r="AA264" s="6" t="str">
        <f t="shared" si="80"/>
        <v>0</v>
      </c>
      <c r="AB264" s="1">
        <f t="shared" si="81"/>
        <v>0</v>
      </c>
      <c r="AC264" s="1" t="str">
        <f>VLOOKUP(BIN2DEC(RIGHT(HEX2BIN(MID(H264,6,1),4),1)&amp;LEFT(HEX2BIN(MID(H264,7,1),4),1)),Codes!$K$1:$L$5,2)</f>
        <v>M</v>
      </c>
      <c r="AD264" s="1" t="str">
        <f>VLOOKUP(BIN2DEC(RIGHT(HEX2BIN(MID(H264,7,1),4),3)&amp;LEFT(HEX2BIN(MID(H264,8,1),4),2)),Codes!$H$2:$I$33,2)</f>
        <v>Kick</v>
      </c>
      <c r="AE264" s="1" t="str">
        <f t="shared" si="82"/>
        <v>1</v>
      </c>
      <c r="AF264" s="1" t="str">
        <f t="shared" si="83"/>
        <v>1</v>
      </c>
      <c r="AH264" s="6">
        <f t="shared" si="84"/>
        <v>34</v>
      </c>
    </row>
    <row r="265" spans="1:34">
      <c r="A265" s="3" t="s">
        <v>7993</v>
      </c>
      <c r="B265" s="1" t="s">
        <v>1465</v>
      </c>
      <c r="C265" s="6" t="s">
        <v>353</v>
      </c>
      <c r="D265" s="9" t="s">
        <v>3451</v>
      </c>
      <c r="E265" s="9" t="s">
        <v>232</v>
      </c>
      <c r="F265" s="9" t="s">
        <v>91</v>
      </c>
      <c r="G265" s="9" t="s">
        <v>139</v>
      </c>
      <c r="H265" s="9" t="s">
        <v>140</v>
      </c>
      <c r="J265" s="6" t="str">
        <f t="shared" si="68"/>
        <v>001011</v>
      </c>
      <c r="K265" s="1">
        <f t="shared" si="69"/>
        <v>0</v>
      </c>
      <c r="L265" s="6" t="str">
        <f t="shared" si="70"/>
        <v>00000</v>
      </c>
      <c r="M265" s="1">
        <f t="shared" si="71"/>
        <v>23</v>
      </c>
      <c r="N265" s="6" t="str">
        <f t="shared" si="72"/>
        <v>00</v>
      </c>
      <c r="O265" s="1">
        <f t="shared" si="73"/>
        <v>13</v>
      </c>
      <c r="P265" s="1">
        <f>IF(HEX2DEC(LEFT(E265,4))&gt;=32768,HEX2DEC(LEFT(E265,4))-65536,HEX2DEC(LEFT(E265,4)))/Codes!$N$2</f>
        <v>4.8</v>
      </c>
      <c r="Q265" s="1">
        <f>IF(HEX2DEC(RIGHT(E265,4))&gt;=32768,HEX2DEC(RIGHT(E265,4))-65536,HEX2DEC(RIGHT(E265,4)))/Codes!$N$2</f>
        <v>0</v>
      </c>
      <c r="R265" s="1">
        <f>IF(HEX2DEC(LEFT(F265,4))&gt;=32768,HEX2DEC(LEFT(F265,4))-65536,HEX2DEC(LEFT(F265,4)))/Codes!$N$2</f>
        <v>0</v>
      </c>
      <c r="S265" s="1">
        <f>IF(HEX2DEC(RIGHT(F265,4))&gt;=32768,HEX2DEC(RIGHT(F265,4))-65536,HEX2DEC(RIGHT(F265,4)))/Codes!$N$2</f>
        <v>0</v>
      </c>
      <c r="T265" s="18">
        <f t="shared" si="74"/>
        <v>361</v>
      </c>
      <c r="U265" s="1">
        <f t="shared" si="75"/>
        <v>100</v>
      </c>
      <c r="V265" s="1">
        <f t="shared" si="76"/>
        <v>0</v>
      </c>
      <c r="W265" s="1" t="str">
        <f t="shared" si="77"/>
        <v>100</v>
      </c>
      <c r="X265" s="1">
        <f t="shared" si="78"/>
        <v>3</v>
      </c>
      <c r="Y265" s="1">
        <f t="shared" si="79"/>
        <v>20</v>
      </c>
      <c r="Z265" s="1" t="str">
        <f>VLOOKUP(BIN2DEC(MID(HEX2BIN(MID(H265,3,2),8),2,5)),Codes!$E$1:$F$18,2)</f>
        <v>Normal</v>
      </c>
      <c r="AA265" s="6" t="str">
        <f t="shared" si="80"/>
        <v>0</v>
      </c>
      <c r="AB265" s="1">
        <f t="shared" si="81"/>
        <v>0</v>
      </c>
      <c r="AC265" s="1" t="str">
        <f>VLOOKUP(BIN2DEC(RIGHT(HEX2BIN(MID(H265,6,1),4),1)&amp;LEFT(HEX2BIN(MID(H265,7,1),4),1)),Codes!$K$1:$L$5,2)</f>
        <v>L</v>
      </c>
      <c r="AD265" s="1" t="str">
        <f>VLOOKUP(BIN2DEC(RIGHT(HEX2BIN(MID(H265,7,1),4),3)&amp;LEFT(HEX2BIN(MID(H265,8,1),4),2)),Codes!$H$2:$I$33,2)</f>
        <v>Punch</v>
      </c>
      <c r="AE265" s="1" t="str">
        <f t="shared" si="82"/>
        <v>1</v>
      </c>
      <c r="AF265" s="1" t="str">
        <f t="shared" si="83"/>
        <v>1</v>
      </c>
      <c r="AH265" s="6">
        <f t="shared" si="84"/>
        <v>65</v>
      </c>
    </row>
    <row r="266" spans="1:34">
      <c r="A266" s="3" t="s">
        <v>7994</v>
      </c>
      <c r="B266" s="1" t="s">
        <v>1465</v>
      </c>
      <c r="C266" s="6" t="s">
        <v>353</v>
      </c>
      <c r="D266" s="9" t="s">
        <v>7995</v>
      </c>
      <c r="E266" s="9" t="s">
        <v>395</v>
      </c>
      <c r="F266" s="9" t="s">
        <v>91</v>
      </c>
      <c r="G266" s="9" t="s">
        <v>139</v>
      </c>
      <c r="H266" s="9" t="s">
        <v>140</v>
      </c>
      <c r="J266" s="6" t="str">
        <f t="shared" si="68"/>
        <v>001011</v>
      </c>
      <c r="K266" s="1">
        <f t="shared" si="69"/>
        <v>1</v>
      </c>
      <c r="L266" s="6" t="str">
        <f t="shared" si="70"/>
        <v>00000</v>
      </c>
      <c r="M266" s="1">
        <f t="shared" si="71"/>
        <v>24</v>
      </c>
      <c r="N266" s="6" t="str">
        <f t="shared" si="72"/>
        <v>00</v>
      </c>
      <c r="O266" s="1">
        <f t="shared" si="73"/>
        <v>13</v>
      </c>
      <c r="P266" s="1">
        <f>IF(HEX2DEC(LEFT(E266,4))&gt;=32768,HEX2DEC(LEFT(E266,4))-65536,HEX2DEC(LEFT(E266,4)))/Codes!$N$2</f>
        <v>5.6</v>
      </c>
      <c r="Q266" s="1">
        <f>IF(HEX2DEC(RIGHT(E266,4))&gt;=32768,HEX2DEC(RIGHT(E266,4))-65536,HEX2DEC(RIGHT(E266,4)))/Codes!$N$2</f>
        <v>0</v>
      </c>
      <c r="R266" s="1">
        <f>IF(HEX2DEC(LEFT(F266,4))&gt;=32768,HEX2DEC(LEFT(F266,4))-65536,HEX2DEC(LEFT(F266,4)))/Codes!$N$2</f>
        <v>0</v>
      </c>
      <c r="S266" s="1">
        <f>IF(HEX2DEC(RIGHT(F266,4))&gt;=32768,HEX2DEC(RIGHT(F266,4))-65536,HEX2DEC(RIGHT(F266,4)))/Codes!$N$2</f>
        <v>0</v>
      </c>
      <c r="T266" s="18">
        <f t="shared" si="74"/>
        <v>361</v>
      </c>
      <c r="U266" s="1">
        <f t="shared" si="75"/>
        <v>100</v>
      </c>
      <c r="V266" s="1">
        <f t="shared" si="76"/>
        <v>0</v>
      </c>
      <c r="W266" s="1" t="str">
        <f t="shared" si="77"/>
        <v>100</v>
      </c>
      <c r="X266" s="1">
        <f t="shared" si="78"/>
        <v>3</v>
      </c>
      <c r="Y266" s="1">
        <f t="shared" si="79"/>
        <v>20</v>
      </c>
      <c r="Z266" s="1" t="str">
        <f>VLOOKUP(BIN2DEC(MID(HEX2BIN(MID(H266,3,2),8),2,5)),Codes!$E$1:$F$18,2)</f>
        <v>Normal</v>
      </c>
      <c r="AA266" s="6" t="str">
        <f t="shared" si="80"/>
        <v>0</v>
      </c>
      <c r="AB266" s="1">
        <f t="shared" si="81"/>
        <v>0</v>
      </c>
      <c r="AC266" s="1" t="str">
        <f>VLOOKUP(BIN2DEC(RIGHT(HEX2BIN(MID(H266,6,1),4),1)&amp;LEFT(HEX2BIN(MID(H266,7,1),4),1)),Codes!$K$1:$L$5,2)</f>
        <v>L</v>
      </c>
      <c r="AD266" s="1" t="str">
        <f>VLOOKUP(BIN2DEC(RIGHT(HEX2BIN(MID(H266,7,1),4),3)&amp;LEFT(HEX2BIN(MID(H266,8,1),4),2)),Codes!$H$2:$I$33,2)</f>
        <v>Punch</v>
      </c>
      <c r="AE266" s="1" t="str">
        <f t="shared" si="82"/>
        <v>1</v>
      </c>
      <c r="AF266" s="1" t="str">
        <f t="shared" si="83"/>
        <v>1</v>
      </c>
      <c r="AH266" s="6">
        <f t="shared" si="84"/>
        <v>65</v>
      </c>
    </row>
    <row r="267" spans="1:34">
      <c r="A267" s="3" t="s">
        <v>7996</v>
      </c>
      <c r="B267" s="1" t="s">
        <v>1465</v>
      </c>
      <c r="C267" s="6" t="s">
        <v>356</v>
      </c>
      <c r="D267" s="9" t="s">
        <v>7997</v>
      </c>
      <c r="E267" s="9" t="s">
        <v>232</v>
      </c>
      <c r="F267" s="9" t="s">
        <v>91</v>
      </c>
      <c r="G267" s="9" t="s">
        <v>139</v>
      </c>
      <c r="H267" s="9" t="s">
        <v>140</v>
      </c>
      <c r="J267" s="6" t="str">
        <f t="shared" si="68"/>
        <v>001011</v>
      </c>
      <c r="K267" s="1">
        <f t="shared" si="69"/>
        <v>0</v>
      </c>
      <c r="L267" s="6" t="str">
        <f t="shared" si="70"/>
        <v>00000</v>
      </c>
      <c r="M267" s="1">
        <f t="shared" si="71"/>
        <v>23</v>
      </c>
      <c r="N267" s="6" t="str">
        <f t="shared" si="72"/>
        <v>00</v>
      </c>
      <c r="O267" s="1">
        <f t="shared" si="73"/>
        <v>12</v>
      </c>
      <c r="P267" s="1">
        <f>IF(HEX2DEC(LEFT(E267,4))&gt;=32768,HEX2DEC(LEFT(E267,4))-65536,HEX2DEC(LEFT(E267,4)))/Codes!$N$2</f>
        <v>4.8</v>
      </c>
      <c r="Q267" s="1">
        <f>IF(HEX2DEC(RIGHT(E267,4))&gt;=32768,HEX2DEC(RIGHT(E267,4))-65536,HEX2DEC(RIGHT(E267,4)))/Codes!$N$2</f>
        <v>0</v>
      </c>
      <c r="R267" s="1">
        <f>IF(HEX2DEC(LEFT(F267,4))&gt;=32768,HEX2DEC(LEFT(F267,4))-65536,HEX2DEC(LEFT(F267,4)))/Codes!$N$2</f>
        <v>0</v>
      </c>
      <c r="S267" s="1">
        <f>IF(HEX2DEC(RIGHT(F267,4))&gt;=32768,HEX2DEC(RIGHT(F267,4))-65536,HEX2DEC(RIGHT(F267,4)))/Codes!$N$2</f>
        <v>0</v>
      </c>
      <c r="T267" s="18">
        <f t="shared" si="74"/>
        <v>361</v>
      </c>
      <c r="U267" s="1">
        <f t="shared" si="75"/>
        <v>100</v>
      </c>
      <c r="V267" s="1">
        <f t="shared" si="76"/>
        <v>0</v>
      </c>
      <c r="W267" s="1" t="str">
        <f t="shared" si="77"/>
        <v>100</v>
      </c>
      <c r="X267" s="1">
        <f t="shared" si="78"/>
        <v>3</v>
      </c>
      <c r="Y267" s="1">
        <f t="shared" si="79"/>
        <v>20</v>
      </c>
      <c r="Z267" s="1" t="str">
        <f>VLOOKUP(BIN2DEC(MID(HEX2BIN(MID(H267,3,2),8),2,5)),Codes!$E$1:$F$18,2)</f>
        <v>Normal</v>
      </c>
      <c r="AA267" s="6" t="str">
        <f t="shared" si="80"/>
        <v>0</v>
      </c>
      <c r="AB267" s="1">
        <f t="shared" si="81"/>
        <v>0</v>
      </c>
      <c r="AC267" s="1" t="str">
        <f>VLOOKUP(BIN2DEC(RIGHT(HEX2BIN(MID(H267,6,1),4),1)&amp;LEFT(HEX2BIN(MID(H267,7,1),4),1)),Codes!$K$1:$L$5,2)</f>
        <v>L</v>
      </c>
      <c r="AD267" s="1" t="str">
        <f>VLOOKUP(BIN2DEC(RIGHT(HEX2BIN(MID(H267,7,1),4),3)&amp;LEFT(HEX2BIN(MID(H267,8,1),4),2)),Codes!$H$2:$I$33,2)</f>
        <v>Punch</v>
      </c>
      <c r="AE267" s="1" t="str">
        <f t="shared" si="82"/>
        <v>1</v>
      </c>
      <c r="AF267" s="1" t="str">
        <f t="shared" si="83"/>
        <v>1</v>
      </c>
      <c r="AH267" s="6">
        <f t="shared" si="84"/>
        <v>65</v>
      </c>
    </row>
    <row r="268" spans="1:34">
      <c r="A268" s="3" t="s">
        <v>7998</v>
      </c>
      <c r="B268" s="1" t="s">
        <v>1465</v>
      </c>
      <c r="C268" s="6" t="s">
        <v>356</v>
      </c>
      <c r="D268" s="9" t="s">
        <v>7999</v>
      </c>
      <c r="E268" s="9" t="s">
        <v>395</v>
      </c>
      <c r="F268" s="9" t="s">
        <v>91</v>
      </c>
      <c r="G268" s="9" t="s">
        <v>139</v>
      </c>
      <c r="H268" s="9" t="s">
        <v>140</v>
      </c>
      <c r="J268" s="6" t="str">
        <f t="shared" si="68"/>
        <v>001011</v>
      </c>
      <c r="K268" s="1">
        <f t="shared" si="69"/>
        <v>1</v>
      </c>
      <c r="L268" s="6" t="str">
        <f t="shared" si="70"/>
        <v>00000</v>
      </c>
      <c r="M268" s="1">
        <f t="shared" si="71"/>
        <v>24</v>
      </c>
      <c r="N268" s="6" t="str">
        <f t="shared" si="72"/>
        <v>00</v>
      </c>
      <c r="O268" s="1">
        <f t="shared" si="73"/>
        <v>12</v>
      </c>
      <c r="P268" s="1">
        <f>IF(HEX2DEC(LEFT(E268,4))&gt;=32768,HEX2DEC(LEFT(E268,4))-65536,HEX2DEC(LEFT(E268,4)))/Codes!$N$2</f>
        <v>5.6</v>
      </c>
      <c r="Q268" s="1">
        <f>IF(HEX2DEC(RIGHT(E268,4))&gt;=32768,HEX2DEC(RIGHT(E268,4))-65536,HEX2DEC(RIGHT(E268,4)))/Codes!$N$2</f>
        <v>0</v>
      </c>
      <c r="R268" s="1">
        <f>IF(HEX2DEC(LEFT(F268,4))&gt;=32768,HEX2DEC(LEFT(F268,4))-65536,HEX2DEC(LEFT(F268,4)))/Codes!$N$2</f>
        <v>0</v>
      </c>
      <c r="S268" s="1">
        <f>IF(HEX2DEC(RIGHT(F268,4))&gt;=32768,HEX2DEC(RIGHT(F268,4))-65536,HEX2DEC(RIGHT(F268,4)))/Codes!$N$2</f>
        <v>0</v>
      </c>
      <c r="T268" s="18">
        <f t="shared" si="74"/>
        <v>361</v>
      </c>
      <c r="U268" s="1">
        <f t="shared" si="75"/>
        <v>100</v>
      </c>
      <c r="V268" s="1">
        <f t="shared" si="76"/>
        <v>0</v>
      </c>
      <c r="W268" s="1" t="str">
        <f t="shared" si="77"/>
        <v>100</v>
      </c>
      <c r="X268" s="1">
        <f t="shared" si="78"/>
        <v>3</v>
      </c>
      <c r="Y268" s="1">
        <f t="shared" si="79"/>
        <v>20</v>
      </c>
      <c r="Z268" s="1" t="str">
        <f>VLOOKUP(BIN2DEC(MID(HEX2BIN(MID(H268,3,2),8),2,5)),Codes!$E$1:$F$18,2)</f>
        <v>Normal</v>
      </c>
      <c r="AA268" s="6" t="str">
        <f t="shared" si="80"/>
        <v>0</v>
      </c>
      <c r="AB268" s="1">
        <f t="shared" si="81"/>
        <v>0</v>
      </c>
      <c r="AC268" s="1" t="str">
        <f>VLOOKUP(BIN2DEC(RIGHT(HEX2BIN(MID(H268,6,1),4),1)&amp;LEFT(HEX2BIN(MID(H268,7,1),4),1)),Codes!$K$1:$L$5,2)</f>
        <v>L</v>
      </c>
      <c r="AD268" s="1" t="str">
        <f>VLOOKUP(BIN2DEC(RIGHT(HEX2BIN(MID(H268,7,1),4),3)&amp;LEFT(HEX2BIN(MID(H268,8,1),4),2)),Codes!$H$2:$I$33,2)</f>
        <v>Punch</v>
      </c>
      <c r="AE268" s="1" t="str">
        <f t="shared" si="82"/>
        <v>1</v>
      </c>
      <c r="AF268" s="1" t="str">
        <f t="shared" si="83"/>
        <v>1</v>
      </c>
      <c r="AH268" s="6">
        <f t="shared" si="84"/>
        <v>65</v>
      </c>
    </row>
    <row r="269" spans="1:34">
      <c r="A269" s="3" t="s">
        <v>8000</v>
      </c>
      <c r="B269" s="1" t="s">
        <v>1465</v>
      </c>
      <c r="C269" s="6" t="s">
        <v>357</v>
      </c>
      <c r="D269" s="9" t="s">
        <v>7997</v>
      </c>
      <c r="E269" s="9" t="s">
        <v>232</v>
      </c>
      <c r="F269" s="9" t="s">
        <v>91</v>
      </c>
      <c r="G269" s="9" t="s">
        <v>139</v>
      </c>
      <c r="H269" s="9" t="s">
        <v>140</v>
      </c>
      <c r="J269" s="6" t="str">
        <f t="shared" si="68"/>
        <v>001011</v>
      </c>
      <c r="K269" s="1">
        <f t="shared" si="69"/>
        <v>0</v>
      </c>
      <c r="L269" s="6" t="str">
        <f t="shared" si="70"/>
        <v>00000</v>
      </c>
      <c r="M269" s="1">
        <f t="shared" si="71"/>
        <v>23</v>
      </c>
      <c r="N269" s="6" t="str">
        <f t="shared" si="72"/>
        <v>00</v>
      </c>
      <c r="O269" s="1">
        <f t="shared" si="73"/>
        <v>12</v>
      </c>
      <c r="P269" s="1">
        <f>IF(HEX2DEC(LEFT(E269,4))&gt;=32768,HEX2DEC(LEFT(E269,4))-65536,HEX2DEC(LEFT(E269,4)))/Codes!$N$2</f>
        <v>4.8</v>
      </c>
      <c r="Q269" s="1">
        <f>IF(HEX2DEC(RIGHT(E269,4))&gt;=32768,HEX2DEC(RIGHT(E269,4))-65536,HEX2DEC(RIGHT(E269,4)))/Codes!$N$2</f>
        <v>0</v>
      </c>
      <c r="R269" s="1">
        <f>IF(HEX2DEC(LEFT(F269,4))&gt;=32768,HEX2DEC(LEFT(F269,4))-65536,HEX2DEC(LEFT(F269,4)))/Codes!$N$2</f>
        <v>0</v>
      </c>
      <c r="S269" s="1">
        <f>IF(HEX2DEC(RIGHT(F269,4))&gt;=32768,HEX2DEC(RIGHT(F269,4))-65536,HEX2DEC(RIGHT(F269,4)))/Codes!$N$2</f>
        <v>0</v>
      </c>
      <c r="T269" s="18">
        <f t="shared" si="74"/>
        <v>361</v>
      </c>
      <c r="U269" s="1">
        <f t="shared" si="75"/>
        <v>100</v>
      </c>
      <c r="V269" s="1">
        <f t="shared" si="76"/>
        <v>0</v>
      </c>
      <c r="W269" s="1" t="str">
        <f t="shared" si="77"/>
        <v>100</v>
      </c>
      <c r="X269" s="1">
        <f t="shared" si="78"/>
        <v>3</v>
      </c>
      <c r="Y269" s="1">
        <f t="shared" si="79"/>
        <v>20</v>
      </c>
      <c r="Z269" s="1" t="str">
        <f>VLOOKUP(BIN2DEC(MID(HEX2BIN(MID(H269,3,2),8),2,5)),Codes!$E$1:$F$18,2)</f>
        <v>Normal</v>
      </c>
      <c r="AA269" s="6" t="str">
        <f t="shared" si="80"/>
        <v>0</v>
      </c>
      <c r="AB269" s="1">
        <f t="shared" si="81"/>
        <v>0</v>
      </c>
      <c r="AC269" s="1" t="str">
        <f>VLOOKUP(BIN2DEC(RIGHT(HEX2BIN(MID(H269,6,1),4),1)&amp;LEFT(HEX2BIN(MID(H269,7,1),4),1)),Codes!$K$1:$L$5,2)</f>
        <v>L</v>
      </c>
      <c r="AD269" s="1" t="str">
        <f>VLOOKUP(BIN2DEC(RIGHT(HEX2BIN(MID(H269,7,1),4),3)&amp;LEFT(HEX2BIN(MID(H269,8,1),4),2)),Codes!$H$2:$I$33,2)</f>
        <v>Punch</v>
      </c>
      <c r="AE269" s="1" t="str">
        <f t="shared" si="82"/>
        <v>1</v>
      </c>
      <c r="AF269" s="1" t="str">
        <f t="shared" si="83"/>
        <v>1</v>
      </c>
      <c r="AH269" s="6">
        <f t="shared" si="84"/>
        <v>65</v>
      </c>
    </row>
    <row r="270" spans="1:34">
      <c r="A270" s="3" t="s">
        <v>8001</v>
      </c>
      <c r="B270" s="1" t="s">
        <v>1465</v>
      </c>
      <c r="C270" s="6" t="s">
        <v>357</v>
      </c>
      <c r="D270" s="9" t="s">
        <v>7999</v>
      </c>
      <c r="E270" s="9" t="s">
        <v>395</v>
      </c>
      <c r="F270" s="9" t="s">
        <v>91</v>
      </c>
      <c r="G270" s="9" t="s">
        <v>139</v>
      </c>
      <c r="H270" s="9" t="s">
        <v>140</v>
      </c>
      <c r="J270" s="6" t="str">
        <f t="shared" si="68"/>
        <v>001011</v>
      </c>
      <c r="K270" s="1">
        <f t="shared" si="69"/>
        <v>1</v>
      </c>
      <c r="L270" s="6" t="str">
        <f t="shared" si="70"/>
        <v>00000</v>
      </c>
      <c r="M270" s="1">
        <f t="shared" si="71"/>
        <v>24</v>
      </c>
      <c r="N270" s="6" t="str">
        <f t="shared" si="72"/>
        <v>00</v>
      </c>
      <c r="O270" s="1">
        <f t="shared" si="73"/>
        <v>12</v>
      </c>
      <c r="P270" s="1">
        <f>IF(HEX2DEC(LEFT(E270,4))&gt;=32768,HEX2DEC(LEFT(E270,4))-65536,HEX2DEC(LEFT(E270,4)))/Codes!$N$2</f>
        <v>5.6</v>
      </c>
      <c r="Q270" s="1">
        <f>IF(HEX2DEC(RIGHT(E270,4))&gt;=32768,HEX2DEC(RIGHT(E270,4))-65536,HEX2DEC(RIGHT(E270,4)))/Codes!$N$2</f>
        <v>0</v>
      </c>
      <c r="R270" s="1">
        <f>IF(HEX2DEC(LEFT(F270,4))&gt;=32768,HEX2DEC(LEFT(F270,4))-65536,HEX2DEC(LEFT(F270,4)))/Codes!$N$2</f>
        <v>0</v>
      </c>
      <c r="S270" s="1">
        <f>IF(HEX2DEC(RIGHT(F270,4))&gt;=32768,HEX2DEC(RIGHT(F270,4))-65536,HEX2DEC(RIGHT(F270,4)))/Codes!$N$2</f>
        <v>0</v>
      </c>
      <c r="T270" s="18">
        <f t="shared" si="74"/>
        <v>361</v>
      </c>
      <c r="U270" s="1">
        <f t="shared" si="75"/>
        <v>100</v>
      </c>
      <c r="V270" s="1">
        <f t="shared" si="76"/>
        <v>0</v>
      </c>
      <c r="W270" s="1" t="str">
        <f t="shared" si="77"/>
        <v>100</v>
      </c>
      <c r="X270" s="1">
        <f t="shared" si="78"/>
        <v>3</v>
      </c>
      <c r="Y270" s="1">
        <f t="shared" si="79"/>
        <v>20</v>
      </c>
      <c r="Z270" s="1" t="str">
        <f>VLOOKUP(BIN2DEC(MID(HEX2BIN(MID(H270,3,2),8),2,5)),Codes!$E$1:$F$18,2)</f>
        <v>Normal</v>
      </c>
      <c r="AA270" s="6" t="str">
        <f t="shared" si="80"/>
        <v>0</v>
      </c>
      <c r="AB270" s="1">
        <f t="shared" si="81"/>
        <v>0</v>
      </c>
      <c r="AC270" s="1" t="str">
        <f>VLOOKUP(BIN2DEC(RIGHT(HEX2BIN(MID(H270,6,1),4),1)&amp;LEFT(HEX2BIN(MID(H270,7,1),4),1)),Codes!$K$1:$L$5,2)</f>
        <v>L</v>
      </c>
      <c r="AD270" s="1" t="str">
        <f>VLOOKUP(BIN2DEC(RIGHT(HEX2BIN(MID(H270,7,1),4),3)&amp;LEFT(HEX2BIN(MID(H270,8,1),4),2)),Codes!$H$2:$I$33,2)</f>
        <v>Punch</v>
      </c>
      <c r="AE270" s="1" t="str">
        <f t="shared" si="82"/>
        <v>1</v>
      </c>
      <c r="AF270" s="1" t="str">
        <f t="shared" si="83"/>
        <v>1</v>
      </c>
      <c r="AH270" s="6">
        <f t="shared" si="84"/>
        <v>65</v>
      </c>
    </row>
    <row r="271" spans="1:34">
      <c r="A271" s="3" t="s">
        <v>8002</v>
      </c>
      <c r="B271" s="1" t="s">
        <v>1465</v>
      </c>
      <c r="C271" s="6" t="s">
        <v>393</v>
      </c>
      <c r="D271" s="9" t="s">
        <v>185</v>
      </c>
      <c r="E271" s="9" t="s">
        <v>338</v>
      </c>
      <c r="F271" s="9" t="s">
        <v>91</v>
      </c>
      <c r="G271" s="9" t="s">
        <v>8003</v>
      </c>
      <c r="H271" s="9" t="s">
        <v>1548</v>
      </c>
      <c r="J271" s="6" t="str">
        <f t="shared" si="68"/>
        <v>001011</v>
      </c>
      <c r="K271" s="1">
        <f t="shared" si="69"/>
        <v>0</v>
      </c>
      <c r="L271" s="6" t="str">
        <f t="shared" si="70"/>
        <v>00000</v>
      </c>
      <c r="M271" s="1">
        <f t="shared" si="71"/>
        <v>14</v>
      </c>
      <c r="N271" s="6" t="str">
        <f t="shared" si="72"/>
        <v>00</v>
      </c>
      <c r="O271" s="1">
        <f t="shared" si="73"/>
        <v>6</v>
      </c>
      <c r="P271" s="1">
        <f>IF(HEX2DEC(LEFT(E271,4))&gt;=32768,HEX2DEC(LEFT(E271,4))-65536,HEX2DEC(LEFT(E271,4)))/Codes!$N$2</f>
        <v>4</v>
      </c>
      <c r="Q271" s="1">
        <f>IF(HEX2DEC(RIGHT(E271,4))&gt;=32768,HEX2DEC(RIGHT(E271,4))-65536,HEX2DEC(RIGHT(E271,4)))/Codes!$N$2</f>
        <v>6</v>
      </c>
      <c r="R271" s="1">
        <f>IF(HEX2DEC(LEFT(F271,4))&gt;=32768,HEX2DEC(LEFT(F271,4))-65536,HEX2DEC(LEFT(F271,4)))/Codes!$N$2</f>
        <v>0</v>
      </c>
      <c r="S271" s="1">
        <f>IF(HEX2DEC(RIGHT(F271,4))&gt;=32768,HEX2DEC(RIGHT(F271,4))-65536,HEX2DEC(RIGHT(F271,4)))/Codes!$N$2</f>
        <v>0</v>
      </c>
      <c r="T271" s="18">
        <f t="shared" si="74"/>
        <v>80</v>
      </c>
      <c r="U271" s="1">
        <f t="shared" si="75"/>
        <v>100</v>
      </c>
      <c r="V271" s="1">
        <f t="shared" si="76"/>
        <v>40</v>
      </c>
      <c r="W271" s="1" t="str">
        <f t="shared" si="77"/>
        <v>100</v>
      </c>
      <c r="X271" s="1">
        <f t="shared" si="78"/>
        <v>3</v>
      </c>
      <c r="Y271" s="1">
        <f t="shared" si="79"/>
        <v>0</v>
      </c>
      <c r="Z271" s="1" t="str">
        <f>VLOOKUP(BIN2DEC(MID(HEX2BIN(MID(H271,3,2),8),2,5)),Codes!$E$1:$F$18,2)</f>
        <v>Normal</v>
      </c>
      <c r="AA271" s="6" t="str">
        <f t="shared" si="80"/>
        <v>0</v>
      </c>
      <c r="AB271" s="1">
        <f t="shared" si="81"/>
        <v>0</v>
      </c>
      <c r="AC271" s="1" t="str">
        <f>VLOOKUP(BIN2DEC(RIGHT(HEX2BIN(MID(H271,6,1),4),1)&amp;LEFT(HEX2BIN(MID(H271,7,1),4),1)),Codes!$K$1:$L$5,2)</f>
        <v>L</v>
      </c>
      <c r="AD271" s="1" t="str">
        <f>VLOOKUP(BIN2DEC(RIGHT(HEX2BIN(MID(H271,7,1),4),3)&amp;LEFT(HEX2BIN(MID(H271,8,1),4),2)),Codes!$H$2:$I$33,2)</f>
        <v>Kick</v>
      </c>
      <c r="AE271" s="1" t="str">
        <f t="shared" si="82"/>
        <v>1</v>
      </c>
      <c r="AF271" s="1" t="str">
        <f t="shared" si="83"/>
        <v>1</v>
      </c>
      <c r="AH271" s="6">
        <f t="shared" si="84"/>
        <v>66</v>
      </c>
    </row>
    <row r="272" spans="1:34">
      <c r="A272" s="3" t="s">
        <v>8004</v>
      </c>
      <c r="B272" s="1" t="s">
        <v>1465</v>
      </c>
      <c r="C272" s="6" t="s">
        <v>393</v>
      </c>
      <c r="D272" s="9" t="s">
        <v>3780</v>
      </c>
      <c r="E272" s="9" t="s">
        <v>162</v>
      </c>
      <c r="F272" s="9" t="s">
        <v>91</v>
      </c>
      <c r="G272" s="9" t="s">
        <v>397</v>
      </c>
      <c r="H272" s="9" t="s">
        <v>1548</v>
      </c>
      <c r="J272" s="6" t="str">
        <f t="shared" si="68"/>
        <v>001011</v>
      </c>
      <c r="K272" s="1">
        <f t="shared" si="69"/>
        <v>1</v>
      </c>
      <c r="L272" s="6" t="str">
        <f t="shared" si="70"/>
        <v>00000</v>
      </c>
      <c r="M272" s="1">
        <f t="shared" si="71"/>
        <v>13</v>
      </c>
      <c r="N272" s="6" t="str">
        <f t="shared" si="72"/>
        <v>00</v>
      </c>
      <c r="O272" s="1">
        <f t="shared" si="73"/>
        <v>6</v>
      </c>
      <c r="P272" s="1">
        <f>IF(HEX2DEC(LEFT(E272,4))&gt;=32768,HEX2DEC(LEFT(E272,4))-65536,HEX2DEC(LEFT(E272,4)))/Codes!$N$2</f>
        <v>4</v>
      </c>
      <c r="Q272" s="1">
        <f>IF(HEX2DEC(RIGHT(E272,4))&gt;=32768,HEX2DEC(RIGHT(E272,4))-65536,HEX2DEC(RIGHT(E272,4)))/Codes!$N$2</f>
        <v>3.2</v>
      </c>
      <c r="R272" s="1">
        <f>IF(HEX2DEC(LEFT(F272,4))&gt;=32768,HEX2DEC(LEFT(F272,4))-65536,HEX2DEC(LEFT(F272,4)))/Codes!$N$2</f>
        <v>0</v>
      </c>
      <c r="S272" s="1">
        <f>IF(HEX2DEC(RIGHT(F272,4))&gt;=32768,HEX2DEC(RIGHT(F272,4))-65536,HEX2DEC(RIGHT(F272,4)))/Codes!$N$2</f>
        <v>0</v>
      </c>
      <c r="T272" s="18">
        <f t="shared" si="74"/>
        <v>90</v>
      </c>
      <c r="U272" s="1">
        <f t="shared" si="75"/>
        <v>100</v>
      </c>
      <c r="V272" s="1">
        <f t="shared" si="76"/>
        <v>80</v>
      </c>
      <c r="W272" s="1" t="str">
        <f t="shared" si="77"/>
        <v>100</v>
      </c>
      <c r="X272" s="1">
        <f t="shared" si="78"/>
        <v>3</v>
      </c>
      <c r="Y272" s="1">
        <f t="shared" si="79"/>
        <v>0</v>
      </c>
      <c r="Z272" s="1" t="str">
        <f>VLOOKUP(BIN2DEC(MID(HEX2BIN(MID(H272,3,2),8),2,5)),Codes!$E$1:$F$18,2)</f>
        <v>Normal</v>
      </c>
      <c r="AA272" s="6" t="str">
        <f t="shared" si="80"/>
        <v>0</v>
      </c>
      <c r="AB272" s="1">
        <f t="shared" si="81"/>
        <v>0</v>
      </c>
      <c r="AC272" s="1" t="str">
        <f>VLOOKUP(BIN2DEC(RIGHT(HEX2BIN(MID(H272,6,1),4),1)&amp;LEFT(HEX2BIN(MID(H272,7,1),4),1)),Codes!$K$1:$L$5,2)</f>
        <v>L</v>
      </c>
      <c r="AD272" s="1" t="str">
        <f>VLOOKUP(BIN2DEC(RIGHT(HEX2BIN(MID(H272,7,1),4),3)&amp;LEFT(HEX2BIN(MID(H272,8,1),4),2)),Codes!$H$2:$I$33,2)</f>
        <v>Kick</v>
      </c>
      <c r="AE272" s="1" t="str">
        <f t="shared" si="82"/>
        <v>1</v>
      </c>
      <c r="AF272" s="1" t="str">
        <f t="shared" si="83"/>
        <v>1</v>
      </c>
      <c r="AH272" s="6">
        <f t="shared" si="84"/>
        <v>66</v>
      </c>
    </row>
    <row r="273" spans="1:34">
      <c r="A273" s="3" t="s">
        <v>8005</v>
      </c>
      <c r="B273" s="1" t="s">
        <v>1465</v>
      </c>
      <c r="C273" s="6" t="s">
        <v>393</v>
      </c>
      <c r="D273" s="9" t="s">
        <v>194</v>
      </c>
      <c r="E273" s="9" t="s">
        <v>395</v>
      </c>
      <c r="F273" s="9" t="s">
        <v>396</v>
      </c>
      <c r="G273" s="9" t="s">
        <v>397</v>
      </c>
      <c r="H273" s="9" t="s">
        <v>1548</v>
      </c>
      <c r="J273" s="6" t="str">
        <f t="shared" si="68"/>
        <v>001011</v>
      </c>
      <c r="K273" s="1">
        <f t="shared" si="69"/>
        <v>2</v>
      </c>
      <c r="L273" s="6" t="str">
        <f t="shared" si="70"/>
        <v>00000</v>
      </c>
      <c r="M273" s="1">
        <f t="shared" si="71"/>
        <v>4</v>
      </c>
      <c r="N273" s="6" t="str">
        <f t="shared" si="72"/>
        <v>00</v>
      </c>
      <c r="O273" s="1">
        <f t="shared" si="73"/>
        <v>6</v>
      </c>
      <c r="P273" s="1">
        <f>IF(HEX2DEC(LEFT(E273,4))&gt;=32768,HEX2DEC(LEFT(E273,4))-65536,HEX2DEC(LEFT(E273,4)))/Codes!$N$2</f>
        <v>5.6</v>
      </c>
      <c r="Q273" s="1">
        <f>IF(HEX2DEC(RIGHT(E273,4))&gt;=32768,HEX2DEC(RIGHT(E273,4))-65536,HEX2DEC(RIGHT(E273,4)))/Codes!$N$2</f>
        <v>0</v>
      </c>
      <c r="R273" s="1">
        <f>IF(HEX2DEC(LEFT(F273,4))&gt;=32768,HEX2DEC(LEFT(F273,4))-65536,HEX2DEC(LEFT(F273,4)))/Codes!$N$2</f>
        <v>-4</v>
      </c>
      <c r="S273" s="1">
        <f>IF(HEX2DEC(RIGHT(F273,4))&gt;=32768,HEX2DEC(RIGHT(F273,4))-65536,HEX2DEC(RIGHT(F273,4)))/Codes!$N$2</f>
        <v>0</v>
      </c>
      <c r="T273" s="18">
        <f t="shared" si="74"/>
        <v>90</v>
      </c>
      <c r="U273" s="1">
        <f t="shared" si="75"/>
        <v>100</v>
      </c>
      <c r="V273" s="1">
        <f t="shared" si="76"/>
        <v>80</v>
      </c>
      <c r="W273" s="1" t="str">
        <f t="shared" si="77"/>
        <v>100</v>
      </c>
      <c r="X273" s="1">
        <f t="shared" si="78"/>
        <v>3</v>
      </c>
      <c r="Y273" s="1">
        <f t="shared" si="79"/>
        <v>0</v>
      </c>
      <c r="Z273" s="1" t="str">
        <f>VLOOKUP(BIN2DEC(MID(HEX2BIN(MID(H273,3,2),8),2,5)),Codes!$E$1:$F$18,2)</f>
        <v>Normal</v>
      </c>
      <c r="AA273" s="6" t="str">
        <f t="shared" si="80"/>
        <v>0</v>
      </c>
      <c r="AB273" s="1">
        <f t="shared" si="81"/>
        <v>0</v>
      </c>
      <c r="AC273" s="1" t="str">
        <f>VLOOKUP(BIN2DEC(RIGHT(HEX2BIN(MID(H273,6,1),4),1)&amp;LEFT(HEX2BIN(MID(H273,7,1),4),1)),Codes!$K$1:$L$5,2)</f>
        <v>L</v>
      </c>
      <c r="AD273" s="1" t="str">
        <f>VLOOKUP(BIN2DEC(RIGHT(HEX2BIN(MID(H273,7,1),4),3)&amp;LEFT(HEX2BIN(MID(H273,8,1),4),2)),Codes!$H$2:$I$33,2)</f>
        <v>Kick</v>
      </c>
      <c r="AE273" s="1" t="str">
        <f t="shared" si="82"/>
        <v>1</v>
      </c>
      <c r="AF273" s="1" t="str">
        <f t="shared" si="83"/>
        <v>1</v>
      </c>
      <c r="AH273" s="6">
        <f t="shared" si="84"/>
        <v>66</v>
      </c>
    </row>
    <row r="274" spans="1:34">
      <c r="A274" s="3" t="s">
        <v>8006</v>
      </c>
      <c r="B274" s="1" t="s">
        <v>1465</v>
      </c>
      <c r="C274" s="6" t="s">
        <v>393</v>
      </c>
      <c r="D274" s="9" t="s">
        <v>8007</v>
      </c>
      <c r="E274" s="9" t="s">
        <v>207</v>
      </c>
      <c r="F274" s="9" t="s">
        <v>8008</v>
      </c>
      <c r="G274" s="9" t="s">
        <v>401</v>
      </c>
      <c r="H274" s="9" t="s">
        <v>1548</v>
      </c>
      <c r="J274" s="6" t="str">
        <f t="shared" si="68"/>
        <v>001011</v>
      </c>
      <c r="K274" s="1">
        <f t="shared" si="69"/>
        <v>3</v>
      </c>
      <c r="L274" s="6" t="str">
        <f t="shared" si="70"/>
        <v>00000</v>
      </c>
      <c r="M274" s="1">
        <f t="shared" si="71"/>
        <v>1</v>
      </c>
      <c r="N274" s="6" t="str">
        <f t="shared" si="72"/>
        <v>00</v>
      </c>
      <c r="O274" s="1">
        <f t="shared" si="73"/>
        <v>6</v>
      </c>
      <c r="P274" s="1">
        <f>IF(HEX2DEC(LEFT(E274,4))&gt;=32768,HEX2DEC(LEFT(E274,4))-65536,HEX2DEC(LEFT(E274,4)))/Codes!$N$2</f>
        <v>4</v>
      </c>
      <c r="Q274" s="1">
        <f>IF(HEX2DEC(RIGHT(E274,4))&gt;=32768,HEX2DEC(RIGHT(E274,4))-65536,HEX2DEC(RIGHT(E274,4)))/Codes!$N$2</f>
        <v>0</v>
      </c>
      <c r="R274" s="1">
        <f>IF(HEX2DEC(LEFT(F274,4))&gt;=32768,HEX2DEC(LEFT(F274,4))-65536,HEX2DEC(LEFT(F274,4)))/Codes!$N$2</f>
        <v>8</v>
      </c>
      <c r="S274" s="1">
        <f>IF(HEX2DEC(RIGHT(F274,4))&gt;=32768,HEX2DEC(RIGHT(F274,4))-65536,HEX2DEC(RIGHT(F274,4)))/Codes!$N$2</f>
        <v>8.8000000000000007</v>
      </c>
      <c r="T274" s="18">
        <f t="shared" si="74"/>
        <v>100</v>
      </c>
      <c r="U274" s="1">
        <f t="shared" si="75"/>
        <v>100</v>
      </c>
      <c r="V274" s="1">
        <f t="shared" si="76"/>
        <v>196</v>
      </c>
      <c r="W274" s="1" t="str">
        <f t="shared" si="77"/>
        <v>100</v>
      </c>
      <c r="X274" s="1">
        <f t="shared" si="78"/>
        <v>3</v>
      </c>
      <c r="Y274" s="1">
        <f t="shared" si="79"/>
        <v>0</v>
      </c>
      <c r="Z274" s="1" t="str">
        <f>VLOOKUP(BIN2DEC(MID(HEX2BIN(MID(H274,3,2),8),2,5)),Codes!$E$1:$F$18,2)</f>
        <v>Normal</v>
      </c>
      <c r="AA274" s="6" t="str">
        <f t="shared" si="80"/>
        <v>0</v>
      </c>
      <c r="AB274" s="1">
        <f t="shared" si="81"/>
        <v>0</v>
      </c>
      <c r="AC274" s="1" t="str">
        <f>VLOOKUP(BIN2DEC(RIGHT(HEX2BIN(MID(H274,6,1),4),1)&amp;LEFT(HEX2BIN(MID(H274,7,1),4),1)),Codes!$K$1:$L$5,2)</f>
        <v>L</v>
      </c>
      <c r="AD274" s="1" t="str">
        <f>VLOOKUP(BIN2DEC(RIGHT(HEX2BIN(MID(H274,7,1),4),3)&amp;LEFT(HEX2BIN(MID(H274,8,1),4),2)),Codes!$H$2:$I$33,2)</f>
        <v>Kick</v>
      </c>
      <c r="AE274" s="1" t="str">
        <f t="shared" si="82"/>
        <v>1</v>
      </c>
      <c r="AF274" s="1" t="str">
        <f t="shared" si="83"/>
        <v>1</v>
      </c>
      <c r="AH274" s="6">
        <f t="shared" si="84"/>
        <v>66</v>
      </c>
    </row>
    <row r="275" spans="1:34">
      <c r="A275" s="3" t="s">
        <v>8009</v>
      </c>
      <c r="B275" s="1" t="s">
        <v>1465</v>
      </c>
      <c r="C275" s="6" t="s">
        <v>410</v>
      </c>
      <c r="D275" s="9" t="s">
        <v>4086</v>
      </c>
      <c r="E275" s="9" t="s">
        <v>338</v>
      </c>
      <c r="F275" s="9" t="s">
        <v>91</v>
      </c>
      <c r="G275" s="9" t="s">
        <v>417</v>
      </c>
      <c r="H275" s="9" t="s">
        <v>4514</v>
      </c>
      <c r="J275" s="6" t="str">
        <f t="shared" si="68"/>
        <v>001011</v>
      </c>
      <c r="K275" s="1">
        <f t="shared" si="69"/>
        <v>0</v>
      </c>
      <c r="L275" s="6" t="str">
        <f t="shared" si="70"/>
        <v>00000</v>
      </c>
      <c r="M275" s="1">
        <f t="shared" si="71"/>
        <v>8</v>
      </c>
      <c r="N275" s="6" t="str">
        <f t="shared" si="72"/>
        <v>00</v>
      </c>
      <c r="O275" s="1">
        <f t="shared" si="73"/>
        <v>8</v>
      </c>
      <c r="P275" s="1">
        <f>IF(HEX2DEC(LEFT(E275,4))&gt;=32768,HEX2DEC(LEFT(E275,4))-65536,HEX2DEC(LEFT(E275,4)))/Codes!$N$2</f>
        <v>4</v>
      </c>
      <c r="Q275" s="1">
        <f>IF(HEX2DEC(RIGHT(E275,4))&gt;=32768,HEX2DEC(RIGHT(E275,4))-65536,HEX2DEC(RIGHT(E275,4)))/Codes!$N$2</f>
        <v>6</v>
      </c>
      <c r="R275" s="1">
        <f>IF(HEX2DEC(LEFT(F275,4))&gt;=32768,HEX2DEC(LEFT(F275,4))-65536,HEX2DEC(LEFT(F275,4)))/Codes!$N$2</f>
        <v>0</v>
      </c>
      <c r="S275" s="1">
        <f>IF(HEX2DEC(RIGHT(F275,4))&gt;=32768,HEX2DEC(RIGHT(F275,4))-65536,HEX2DEC(RIGHT(F275,4)))/Codes!$N$2</f>
        <v>0</v>
      </c>
      <c r="T275" s="18">
        <f t="shared" si="74"/>
        <v>80</v>
      </c>
      <c r="U275" s="1">
        <f t="shared" si="75"/>
        <v>110</v>
      </c>
      <c r="V275" s="1">
        <f t="shared" si="76"/>
        <v>0</v>
      </c>
      <c r="W275" s="1" t="str">
        <f t="shared" si="77"/>
        <v>100</v>
      </c>
      <c r="X275" s="1">
        <f t="shared" si="78"/>
        <v>3</v>
      </c>
      <c r="Y275" s="1">
        <f t="shared" si="79"/>
        <v>25</v>
      </c>
      <c r="Z275" s="1" t="str">
        <f>VLOOKUP(BIN2DEC(MID(HEX2BIN(MID(H275,3,2),8),2,5)),Codes!$E$1:$F$18,2)</f>
        <v>Normal</v>
      </c>
      <c r="AA275" s="6" t="str">
        <f t="shared" si="80"/>
        <v>0</v>
      </c>
      <c r="AB275" s="1">
        <f t="shared" si="81"/>
        <v>0</v>
      </c>
      <c r="AC275" s="1" t="str">
        <f>VLOOKUP(BIN2DEC(RIGHT(HEX2BIN(MID(H275,6,1),4),1)&amp;LEFT(HEX2BIN(MID(H275,7,1),4),1)),Codes!$K$1:$L$5,2)</f>
        <v>L</v>
      </c>
      <c r="AD275" s="1" t="str">
        <f>VLOOKUP(BIN2DEC(RIGHT(HEX2BIN(MID(H275,7,1),4),3)&amp;LEFT(HEX2BIN(MID(H275,8,1),4),2)),Codes!$H$2:$I$33,2)</f>
        <v>Kick</v>
      </c>
      <c r="AE275" s="1" t="str">
        <f t="shared" si="82"/>
        <v>1</v>
      </c>
      <c r="AF275" s="1" t="str">
        <f t="shared" si="83"/>
        <v>1</v>
      </c>
      <c r="AH275" s="6">
        <f t="shared" si="84"/>
        <v>66</v>
      </c>
    </row>
    <row r="276" spans="1:34">
      <c r="A276" s="3" t="s">
        <v>8010</v>
      </c>
      <c r="B276" s="1" t="s">
        <v>1465</v>
      </c>
      <c r="C276" s="6" t="s">
        <v>410</v>
      </c>
      <c r="D276" s="9" t="s">
        <v>1259</v>
      </c>
      <c r="E276" s="9" t="s">
        <v>162</v>
      </c>
      <c r="F276" s="9" t="s">
        <v>91</v>
      </c>
      <c r="G276" s="9" t="s">
        <v>5608</v>
      </c>
      <c r="H276" s="9" t="s">
        <v>4514</v>
      </c>
      <c r="J276" s="6" t="str">
        <f t="shared" si="68"/>
        <v>001011</v>
      </c>
      <c r="K276" s="1">
        <f t="shared" si="69"/>
        <v>1</v>
      </c>
      <c r="L276" s="6" t="str">
        <f t="shared" si="70"/>
        <v>00000</v>
      </c>
      <c r="M276" s="1">
        <f t="shared" si="71"/>
        <v>7</v>
      </c>
      <c r="N276" s="6" t="str">
        <f t="shared" si="72"/>
        <v>00</v>
      </c>
      <c r="O276" s="1">
        <f t="shared" si="73"/>
        <v>8</v>
      </c>
      <c r="P276" s="1">
        <f>IF(HEX2DEC(LEFT(E276,4))&gt;=32768,HEX2DEC(LEFT(E276,4))-65536,HEX2DEC(LEFT(E276,4)))/Codes!$N$2</f>
        <v>4</v>
      </c>
      <c r="Q276" s="1">
        <f>IF(HEX2DEC(RIGHT(E276,4))&gt;=32768,HEX2DEC(RIGHT(E276,4))-65536,HEX2DEC(RIGHT(E276,4)))/Codes!$N$2</f>
        <v>3.2</v>
      </c>
      <c r="R276" s="1">
        <f>IF(HEX2DEC(LEFT(F276,4))&gt;=32768,HEX2DEC(LEFT(F276,4))-65536,HEX2DEC(LEFT(F276,4)))/Codes!$N$2</f>
        <v>0</v>
      </c>
      <c r="S276" s="1">
        <f>IF(HEX2DEC(RIGHT(F276,4))&gt;=32768,HEX2DEC(RIGHT(F276,4))-65536,HEX2DEC(RIGHT(F276,4)))/Codes!$N$2</f>
        <v>0</v>
      </c>
      <c r="T276" s="18">
        <f t="shared" si="74"/>
        <v>90</v>
      </c>
      <c r="U276" s="1">
        <f t="shared" si="75"/>
        <v>110</v>
      </c>
      <c r="V276" s="1">
        <f t="shared" si="76"/>
        <v>0</v>
      </c>
      <c r="W276" s="1" t="str">
        <f t="shared" si="77"/>
        <v>100</v>
      </c>
      <c r="X276" s="1">
        <f t="shared" si="78"/>
        <v>3</v>
      </c>
      <c r="Y276" s="1">
        <f t="shared" si="79"/>
        <v>25</v>
      </c>
      <c r="Z276" s="1" t="str">
        <f>VLOOKUP(BIN2DEC(MID(HEX2BIN(MID(H276,3,2),8),2,5)),Codes!$E$1:$F$18,2)</f>
        <v>Normal</v>
      </c>
      <c r="AA276" s="6" t="str">
        <f t="shared" si="80"/>
        <v>0</v>
      </c>
      <c r="AB276" s="1">
        <f t="shared" si="81"/>
        <v>0</v>
      </c>
      <c r="AC276" s="1" t="str">
        <f>VLOOKUP(BIN2DEC(RIGHT(HEX2BIN(MID(H276,6,1),4),1)&amp;LEFT(HEX2BIN(MID(H276,7,1),4),1)),Codes!$K$1:$L$5,2)</f>
        <v>L</v>
      </c>
      <c r="AD276" s="1" t="str">
        <f>VLOOKUP(BIN2DEC(RIGHT(HEX2BIN(MID(H276,7,1),4),3)&amp;LEFT(HEX2BIN(MID(H276,8,1),4),2)),Codes!$H$2:$I$33,2)</f>
        <v>Kick</v>
      </c>
      <c r="AE276" s="1" t="str">
        <f t="shared" si="82"/>
        <v>1</v>
      </c>
      <c r="AF276" s="1" t="str">
        <f t="shared" si="83"/>
        <v>1</v>
      </c>
      <c r="AH276" s="6">
        <f t="shared" si="84"/>
        <v>66</v>
      </c>
    </row>
    <row r="277" spans="1:34">
      <c r="A277" s="3" t="s">
        <v>8011</v>
      </c>
      <c r="B277" s="1" t="s">
        <v>1465</v>
      </c>
      <c r="C277" s="6" t="s">
        <v>410</v>
      </c>
      <c r="D277" s="9" t="s">
        <v>1261</v>
      </c>
      <c r="E277" s="9" t="s">
        <v>207</v>
      </c>
      <c r="F277" s="9" t="s">
        <v>396</v>
      </c>
      <c r="G277" s="9" t="s">
        <v>2047</v>
      </c>
      <c r="H277" s="9" t="s">
        <v>4514</v>
      </c>
      <c r="J277" s="6" t="str">
        <f t="shared" si="68"/>
        <v>001011</v>
      </c>
      <c r="K277" s="1">
        <f t="shared" si="69"/>
        <v>2</v>
      </c>
      <c r="L277" s="6" t="str">
        <f t="shared" si="70"/>
        <v>00000</v>
      </c>
      <c r="M277" s="1">
        <f t="shared" si="71"/>
        <v>4</v>
      </c>
      <c r="N277" s="6" t="str">
        <f t="shared" si="72"/>
        <v>00</v>
      </c>
      <c r="O277" s="1">
        <f t="shared" si="73"/>
        <v>8</v>
      </c>
      <c r="P277" s="1">
        <f>IF(HEX2DEC(LEFT(E277,4))&gt;=32768,HEX2DEC(LEFT(E277,4))-65536,HEX2DEC(LEFT(E277,4)))/Codes!$N$2</f>
        <v>4</v>
      </c>
      <c r="Q277" s="1">
        <f>IF(HEX2DEC(RIGHT(E277,4))&gt;=32768,HEX2DEC(RIGHT(E277,4))-65536,HEX2DEC(RIGHT(E277,4)))/Codes!$N$2</f>
        <v>0</v>
      </c>
      <c r="R277" s="1">
        <f>IF(HEX2DEC(LEFT(F277,4))&gt;=32768,HEX2DEC(LEFT(F277,4))-65536,HEX2DEC(LEFT(F277,4)))/Codes!$N$2</f>
        <v>-4</v>
      </c>
      <c r="S277" s="1">
        <f>IF(HEX2DEC(RIGHT(F277,4))&gt;=32768,HEX2DEC(RIGHT(F277,4))-65536,HEX2DEC(RIGHT(F277,4)))/Codes!$N$2</f>
        <v>0</v>
      </c>
      <c r="T277" s="18">
        <f t="shared" si="74"/>
        <v>90</v>
      </c>
      <c r="U277" s="1">
        <f t="shared" si="75"/>
        <v>100</v>
      </c>
      <c r="V277" s="1">
        <f t="shared" si="76"/>
        <v>0</v>
      </c>
      <c r="W277" s="1" t="str">
        <f t="shared" si="77"/>
        <v>100</v>
      </c>
      <c r="X277" s="1">
        <f t="shared" si="78"/>
        <v>3</v>
      </c>
      <c r="Y277" s="1">
        <f t="shared" si="79"/>
        <v>25</v>
      </c>
      <c r="Z277" s="1" t="str">
        <f>VLOOKUP(BIN2DEC(MID(HEX2BIN(MID(H277,3,2),8),2,5)),Codes!$E$1:$F$18,2)</f>
        <v>Normal</v>
      </c>
      <c r="AA277" s="6" t="str">
        <f t="shared" si="80"/>
        <v>0</v>
      </c>
      <c r="AB277" s="1">
        <f t="shared" si="81"/>
        <v>0</v>
      </c>
      <c r="AC277" s="1" t="str">
        <f>VLOOKUP(BIN2DEC(RIGHT(HEX2BIN(MID(H277,6,1),4),1)&amp;LEFT(HEX2BIN(MID(H277,7,1),4),1)),Codes!$K$1:$L$5,2)</f>
        <v>L</v>
      </c>
      <c r="AD277" s="1" t="str">
        <f>VLOOKUP(BIN2DEC(RIGHT(HEX2BIN(MID(H277,7,1),4),3)&amp;LEFT(HEX2BIN(MID(H277,8,1),4),2)),Codes!$H$2:$I$33,2)</f>
        <v>Kick</v>
      </c>
      <c r="AE277" s="1" t="str">
        <f t="shared" si="82"/>
        <v>1</v>
      </c>
      <c r="AF277" s="1" t="str">
        <f t="shared" si="83"/>
        <v>1</v>
      </c>
      <c r="AH277" s="6">
        <f t="shared" si="84"/>
        <v>66</v>
      </c>
    </row>
    <row r="278" spans="1:34">
      <c r="A278" s="3" t="s">
        <v>8012</v>
      </c>
      <c r="B278" s="1" t="s">
        <v>1465</v>
      </c>
      <c r="C278" s="6" t="s">
        <v>419</v>
      </c>
      <c r="D278" s="9" t="s">
        <v>224</v>
      </c>
      <c r="E278" s="9" t="s">
        <v>7451</v>
      </c>
      <c r="F278" s="9" t="s">
        <v>91</v>
      </c>
      <c r="G278" s="9" t="s">
        <v>139</v>
      </c>
      <c r="H278" s="9" t="s">
        <v>1735</v>
      </c>
      <c r="J278" s="6" t="str">
        <f t="shared" si="68"/>
        <v>001011</v>
      </c>
      <c r="K278" s="1">
        <f t="shared" si="69"/>
        <v>0</v>
      </c>
      <c r="L278" s="6" t="str">
        <f t="shared" si="70"/>
        <v>00000</v>
      </c>
      <c r="M278" s="1">
        <f t="shared" si="71"/>
        <v>14</v>
      </c>
      <c r="N278" s="6" t="str">
        <f t="shared" si="72"/>
        <v>00</v>
      </c>
      <c r="O278" s="1">
        <f t="shared" si="73"/>
        <v>12</v>
      </c>
      <c r="P278" s="1">
        <f>IF(HEX2DEC(LEFT(E278,4))&gt;=32768,HEX2DEC(LEFT(E278,4))-65536,HEX2DEC(LEFT(E278,4)))/Codes!$N$2</f>
        <v>5.2</v>
      </c>
      <c r="Q278" s="1">
        <f>IF(HEX2DEC(RIGHT(E278,4))&gt;=32768,HEX2DEC(RIGHT(E278,4))-65536,HEX2DEC(RIGHT(E278,4)))/Codes!$N$2</f>
        <v>6</v>
      </c>
      <c r="R278" s="1">
        <f>IF(HEX2DEC(LEFT(F278,4))&gt;=32768,HEX2DEC(LEFT(F278,4))-65536,HEX2DEC(LEFT(F278,4)))/Codes!$N$2</f>
        <v>0</v>
      </c>
      <c r="S278" s="1">
        <f>IF(HEX2DEC(RIGHT(F278,4))&gt;=32768,HEX2DEC(RIGHT(F278,4))-65536,HEX2DEC(RIGHT(F278,4)))/Codes!$N$2</f>
        <v>0</v>
      </c>
      <c r="T278" s="18">
        <f t="shared" si="74"/>
        <v>361</v>
      </c>
      <c r="U278" s="1">
        <f t="shared" si="75"/>
        <v>100</v>
      </c>
      <c r="V278" s="1">
        <f t="shared" si="76"/>
        <v>0</v>
      </c>
      <c r="W278" s="1" t="str">
        <f t="shared" si="77"/>
        <v>100</v>
      </c>
      <c r="X278" s="1">
        <f t="shared" si="78"/>
        <v>3</v>
      </c>
      <c r="Y278" s="1">
        <f t="shared" si="79"/>
        <v>10</v>
      </c>
      <c r="Z278" s="1" t="str">
        <f>VLOOKUP(BIN2DEC(MID(HEX2BIN(MID(H278,3,2),8),2,5)),Codes!$E$1:$F$18,2)</f>
        <v>Normal</v>
      </c>
      <c r="AA278" s="6" t="str">
        <f t="shared" si="80"/>
        <v>0</v>
      </c>
      <c r="AB278" s="1">
        <f t="shared" si="81"/>
        <v>0</v>
      </c>
      <c r="AC278" s="1" t="str">
        <f>VLOOKUP(BIN2DEC(RIGHT(HEX2BIN(MID(H278,6,1),4),1)&amp;LEFT(HEX2BIN(MID(H278,7,1),4),1)),Codes!$K$1:$L$5,2)</f>
        <v>L</v>
      </c>
      <c r="AD278" s="1" t="str">
        <f>VLOOKUP(BIN2DEC(RIGHT(HEX2BIN(MID(H278,7,1),4),3)&amp;LEFT(HEX2BIN(MID(H278,8,1),4),2)),Codes!$H$2:$I$33,2)</f>
        <v>Kick</v>
      </c>
      <c r="AE278" s="1" t="str">
        <f t="shared" si="82"/>
        <v>1</v>
      </c>
      <c r="AF278" s="1" t="str">
        <f t="shared" si="83"/>
        <v>1</v>
      </c>
      <c r="AH278" s="6">
        <f t="shared" si="84"/>
        <v>66</v>
      </c>
    </row>
    <row r="279" spans="1:34">
      <c r="A279" s="3" t="s">
        <v>8013</v>
      </c>
      <c r="B279" s="1" t="s">
        <v>1465</v>
      </c>
      <c r="C279" s="6" t="s">
        <v>419</v>
      </c>
      <c r="D279" s="9" t="s">
        <v>217</v>
      </c>
      <c r="E279" s="9" t="s">
        <v>8014</v>
      </c>
      <c r="F279" s="9" t="s">
        <v>91</v>
      </c>
      <c r="G279" s="9" t="s">
        <v>139</v>
      </c>
      <c r="H279" s="9" t="s">
        <v>1735</v>
      </c>
      <c r="J279" s="6" t="str">
        <f t="shared" si="68"/>
        <v>001011</v>
      </c>
      <c r="K279" s="1">
        <f t="shared" si="69"/>
        <v>1</v>
      </c>
      <c r="L279" s="6" t="str">
        <f t="shared" si="70"/>
        <v>00000</v>
      </c>
      <c r="M279" s="1">
        <f t="shared" si="71"/>
        <v>13</v>
      </c>
      <c r="N279" s="6" t="str">
        <f t="shared" si="72"/>
        <v>00</v>
      </c>
      <c r="O279" s="1">
        <f t="shared" si="73"/>
        <v>12</v>
      </c>
      <c r="P279" s="1">
        <f>IF(HEX2DEC(LEFT(E279,4))&gt;=32768,HEX2DEC(LEFT(E279,4))-65536,HEX2DEC(LEFT(E279,4)))/Codes!$N$2</f>
        <v>5.2</v>
      </c>
      <c r="Q279" s="1">
        <f>IF(HEX2DEC(RIGHT(E279,4))&gt;=32768,HEX2DEC(RIGHT(E279,4))-65536,HEX2DEC(RIGHT(E279,4)))/Codes!$N$2</f>
        <v>3.2</v>
      </c>
      <c r="R279" s="1">
        <f>IF(HEX2DEC(LEFT(F279,4))&gt;=32768,HEX2DEC(LEFT(F279,4))-65536,HEX2DEC(LEFT(F279,4)))/Codes!$N$2</f>
        <v>0</v>
      </c>
      <c r="S279" s="1">
        <f>IF(HEX2DEC(RIGHT(F279,4))&gt;=32768,HEX2DEC(RIGHT(F279,4))-65536,HEX2DEC(RIGHT(F279,4)))/Codes!$N$2</f>
        <v>0</v>
      </c>
      <c r="T279" s="18">
        <f t="shared" si="74"/>
        <v>361</v>
      </c>
      <c r="U279" s="1">
        <f t="shared" si="75"/>
        <v>100</v>
      </c>
      <c r="V279" s="1">
        <f t="shared" si="76"/>
        <v>0</v>
      </c>
      <c r="W279" s="1" t="str">
        <f t="shared" si="77"/>
        <v>100</v>
      </c>
      <c r="X279" s="1">
        <f t="shared" si="78"/>
        <v>3</v>
      </c>
      <c r="Y279" s="1">
        <f t="shared" si="79"/>
        <v>10</v>
      </c>
      <c r="Z279" s="1" t="str">
        <f>VLOOKUP(BIN2DEC(MID(HEX2BIN(MID(H279,3,2),8),2,5)),Codes!$E$1:$F$18,2)</f>
        <v>Normal</v>
      </c>
      <c r="AA279" s="6" t="str">
        <f t="shared" si="80"/>
        <v>0</v>
      </c>
      <c r="AB279" s="1">
        <f t="shared" si="81"/>
        <v>0</v>
      </c>
      <c r="AC279" s="1" t="str">
        <f>VLOOKUP(BIN2DEC(RIGHT(HEX2BIN(MID(H279,6,1),4),1)&amp;LEFT(HEX2BIN(MID(H279,7,1),4),1)),Codes!$K$1:$L$5,2)</f>
        <v>L</v>
      </c>
      <c r="AD279" s="1" t="str">
        <f>VLOOKUP(BIN2DEC(RIGHT(HEX2BIN(MID(H279,7,1),4),3)&amp;LEFT(HEX2BIN(MID(H279,8,1),4),2)),Codes!$H$2:$I$33,2)</f>
        <v>Kick</v>
      </c>
      <c r="AE279" s="1" t="str">
        <f t="shared" si="82"/>
        <v>1</v>
      </c>
      <c r="AF279" s="1" t="str">
        <f t="shared" si="83"/>
        <v>1</v>
      </c>
      <c r="AH279" s="6">
        <f t="shared" si="84"/>
        <v>66</v>
      </c>
    </row>
    <row r="280" spans="1:34">
      <c r="A280" s="3" t="s">
        <v>8015</v>
      </c>
      <c r="B280" s="1" t="s">
        <v>1465</v>
      </c>
      <c r="C280" s="6" t="s">
        <v>425</v>
      </c>
      <c r="D280" s="9" t="s">
        <v>220</v>
      </c>
      <c r="E280" s="9" t="s">
        <v>186</v>
      </c>
      <c r="F280" s="9" t="s">
        <v>91</v>
      </c>
      <c r="G280" s="9" t="s">
        <v>139</v>
      </c>
      <c r="H280" s="9" t="s">
        <v>1548</v>
      </c>
      <c r="J280" s="6" t="str">
        <f t="shared" si="68"/>
        <v>001011</v>
      </c>
      <c r="K280" s="1">
        <f t="shared" si="69"/>
        <v>0</v>
      </c>
      <c r="L280" s="6" t="str">
        <f t="shared" si="70"/>
        <v>00000</v>
      </c>
      <c r="M280" s="1">
        <f t="shared" si="71"/>
        <v>14</v>
      </c>
      <c r="N280" s="6" t="str">
        <f t="shared" si="72"/>
        <v>00</v>
      </c>
      <c r="O280" s="1">
        <f t="shared" si="73"/>
        <v>9</v>
      </c>
      <c r="P280" s="1">
        <f>IF(HEX2DEC(LEFT(E280,4))&gt;=32768,HEX2DEC(LEFT(E280,4))-65536,HEX2DEC(LEFT(E280,4)))/Codes!$N$2</f>
        <v>4.4000000000000004</v>
      </c>
      <c r="Q280" s="1">
        <f>IF(HEX2DEC(RIGHT(E280,4))&gt;=32768,HEX2DEC(RIGHT(E280,4))-65536,HEX2DEC(RIGHT(E280,4)))/Codes!$N$2</f>
        <v>6</v>
      </c>
      <c r="R280" s="1">
        <f>IF(HEX2DEC(LEFT(F280,4))&gt;=32768,HEX2DEC(LEFT(F280,4))-65536,HEX2DEC(LEFT(F280,4)))/Codes!$N$2</f>
        <v>0</v>
      </c>
      <c r="S280" s="1">
        <f>IF(HEX2DEC(RIGHT(F280,4))&gt;=32768,HEX2DEC(RIGHT(F280,4))-65536,HEX2DEC(RIGHT(F280,4)))/Codes!$N$2</f>
        <v>0</v>
      </c>
      <c r="T280" s="18">
        <f t="shared" si="74"/>
        <v>361</v>
      </c>
      <c r="U280" s="1">
        <f t="shared" si="75"/>
        <v>100</v>
      </c>
      <c r="V280" s="1">
        <f t="shared" si="76"/>
        <v>0</v>
      </c>
      <c r="W280" s="1" t="str">
        <f t="shared" si="77"/>
        <v>100</v>
      </c>
      <c r="X280" s="1">
        <f t="shared" si="78"/>
        <v>3</v>
      </c>
      <c r="Y280" s="1">
        <f t="shared" si="79"/>
        <v>0</v>
      </c>
      <c r="Z280" s="1" t="str">
        <f>VLOOKUP(BIN2DEC(MID(HEX2BIN(MID(H280,3,2),8),2,5)),Codes!$E$1:$F$18,2)</f>
        <v>Normal</v>
      </c>
      <c r="AA280" s="6" t="str">
        <f t="shared" si="80"/>
        <v>0</v>
      </c>
      <c r="AB280" s="1">
        <f t="shared" si="81"/>
        <v>0</v>
      </c>
      <c r="AC280" s="1" t="str">
        <f>VLOOKUP(BIN2DEC(RIGHT(HEX2BIN(MID(H280,6,1),4),1)&amp;LEFT(HEX2BIN(MID(H280,7,1),4),1)),Codes!$K$1:$L$5,2)</f>
        <v>L</v>
      </c>
      <c r="AD280" s="1" t="str">
        <f>VLOOKUP(BIN2DEC(RIGHT(HEX2BIN(MID(H280,7,1),4),3)&amp;LEFT(HEX2BIN(MID(H280,8,1),4),2)),Codes!$H$2:$I$33,2)</f>
        <v>Kick</v>
      </c>
      <c r="AE280" s="1" t="str">
        <f t="shared" si="82"/>
        <v>1</v>
      </c>
      <c r="AF280" s="1" t="str">
        <f t="shared" si="83"/>
        <v>1</v>
      </c>
      <c r="AH280" s="6">
        <f t="shared" si="84"/>
        <v>66</v>
      </c>
    </row>
    <row r="281" spans="1:34">
      <c r="A281" s="3" t="s">
        <v>8016</v>
      </c>
      <c r="B281" s="1" t="s">
        <v>1465</v>
      </c>
      <c r="C281" s="6" t="s">
        <v>425</v>
      </c>
      <c r="D281" s="9" t="s">
        <v>226</v>
      </c>
      <c r="E281" s="9" t="s">
        <v>202</v>
      </c>
      <c r="F281" s="9" t="s">
        <v>91</v>
      </c>
      <c r="G281" s="9" t="s">
        <v>139</v>
      </c>
      <c r="H281" s="9" t="s">
        <v>1548</v>
      </c>
      <c r="J281" s="6" t="str">
        <f t="shared" si="68"/>
        <v>001011</v>
      </c>
      <c r="K281" s="1">
        <f t="shared" si="69"/>
        <v>1</v>
      </c>
      <c r="L281" s="6" t="str">
        <f t="shared" si="70"/>
        <v>00000</v>
      </c>
      <c r="M281" s="1">
        <f t="shared" si="71"/>
        <v>13</v>
      </c>
      <c r="N281" s="6" t="str">
        <f t="shared" si="72"/>
        <v>00</v>
      </c>
      <c r="O281" s="1">
        <f t="shared" si="73"/>
        <v>9</v>
      </c>
      <c r="P281" s="1">
        <f>IF(HEX2DEC(LEFT(E281,4))&gt;=32768,HEX2DEC(LEFT(E281,4))-65536,HEX2DEC(LEFT(E281,4)))/Codes!$N$2</f>
        <v>4.4000000000000004</v>
      </c>
      <c r="Q281" s="1">
        <f>IF(HEX2DEC(RIGHT(E281,4))&gt;=32768,HEX2DEC(RIGHT(E281,4))-65536,HEX2DEC(RIGHT(E281,4)))/Codes!$N$2</f>
        <v>3.2</v>
      </c>
      <c r="R281" s="1">
        <f>IF(HEX2DEC(LEFT(F281,4))&gt;=32768,HEX2DEC(LEFT(F281,4))-65536,HEX2DEC(LEFT(F281,4)))/Codes!$N$2</f>
        <v>0</v>
      </c>
      <c r="S281" s="1">
        <f>IF(HEX2DEC(RIGHT(F281,4))&gt;=32768,HEX2DEC(RIGHT(F281,4))-65536,HEX2DEC(RIGHT(F281,4)))/Codes!$N$2</f>
        <v>0</v>
      </c>
      <c r="T281" s="18">
        <f t="shared" si="74"/>
        <v>361</v>
      </c>
      <c r="U281" s="1">
        <f t="shared" si="75"/>
        <v>100</v>
      </c>
      <c r="V281" s="1">
        <f t="shared" si="76"/>
        <v>0</v>
      </c>
      <c r="W281" s="1" t="str">
        <f t="shared" si="77"/>
        <v>100</v>
      </c>
      <c r="X281" s="1">
        <f t="shared" si="78"/>
        <v>3</v>
      </c>
      <c r="Y281" s="1">
        <f t="shared" si="79"/>
        <v>0</v>
      </c>
      <c r="Z281" s="1" t="str">
        <f>VLOOKUP(BIN2DEC(MID(HEX2BIN(MID(H281,3,2),8),2,5)),Codes!$E$1:$F$18,2)</f>
        <v>Normal</v>
      </c>
      <c r="AA281" s="6" t="str">
        <f t="shared" si="80"/>
        <v>0</v>
      </c>
      <c r="AB281" s="1">
        <f t="shared" si="81"/>
        <v>0</v>
      </c>
      <c r="AC281" s="1" t="str">
        <f>VLOOKUP(BIN2DEC(RIGHT(HEX2BIN(MID(H281,6,1),4),1)&amp;LEFT(HEX2BIN(MID(H281,7,1),4),1)),Codes!$K$1:$L$5,2)</f>
        <v>L</v>
      </c>
      <c r="AD281" s="1" t="str">
        <f>VLOOKUP(BIN2DEC(RIGHT(HEX2BIN(MID(H281,7,1),4),3)&amp;LEFT(HEX2BIN(MID(H281,8,1),4),2)),Codes!$H$2:$I$33,2)</f>
        <v>Kick</v>
      </c>
      <c r="AE281" s="1" t="str">
        <f t="shared" si="82"/>
        <v>1</v>
      </c>
      <c r="AF281" s="1" t="str">
        <f t="shared" si="83"/>
        <v>1</v>
      </c>
      <c r="AH281" s="6">
        <f t="shared" si="84"/>
        <v>66</v>
      </c>
    </row>
    <row r="282" spans="1:34">
      <c r="A282" s="3" t="s">
        <v>8017</v>
      </c>
      <c r="B282" s="1" t="s">
        <v>1465</v>
      </c>
      <c r="C282" s="6" t="s">
        <v>183</v>
      </c>
      <c r="D282" s="9" t="s">
        <v>524</v>
      </c>
      <c r="E282" s="9" t="s">
        <v>8018</v>
      </c>
      <c r="F282" s="9" t="s">
        <v>91</v>
      </c>
      <c r="G282" s="9" t="s">
        <v>187</v>
      </c>
      <c r="H282" s="9" t="s">
        <v>188</v>
      </c>
      <c r="J282" s="6" t="str">
        <f t="shared" si="68"/>
        <v>001011</v>
      </c>
      <c r="K282" s="1">
        <f t="shared" si="69"/>
        <v>0</v>
      </c>
      <c r="L282" s="6" t="str">
        <f t="shared" si="70"/>
        <v>00000</v>
      </c>
      <c r="M282" s="1">
        <f t="shared" si="71"/>
        <v>14</v>
      </c>
      <c r="N282" s="6" t="str">
        <f t="shared" si="72"/>
        <v>00</v>
      </c>
      <c r="O282" s="1">
        <f t="shared" si="73"/>
        <v>5</v>
      </c>
      <c r="P282" s="1">
        <f>IF(HEX2DEC(LEFT(E282,4))&gt;=32768,HEX2DEC(LEFT(E282,4))-65536,HEX2DEC(LEFT(E282,4)))/Codes!$N$2</f>
        <v>5.2</v>
      </c>
      <c r="Q282" s="1">
        <f>IF(HEX2DEC(RIGHT(E282,4))&gt;=32768,HEX2DEC(RIGHT(E282,4))-65536,HEX2DEC(RIGHT(E282,4)))/Codes!$N$2</f>
        <v>4</v>
      </c>
      <c r="R282" s="1">
        <f>IF(HEX2DEC(LEFT(F282,4))&gt;=32768,HEX2DEC(LEFT(F282,4))-65536,HEX2DEC(LEFT(F282,4)))/Codes!$N$2</f>
        <v>0</v>
      </c>
      <c r="S282" s="1">
        <f>IF(HEX2DEC(RIGHT(F282,4))&gt;=32768,HEX2DEC(RIGHT(F282,4))-65536,HEX2DEC(RIGHT(F282,4)))/Codes!$N$2</f>
        <v>0</v>
      </c>
      <c r="T282" s="18">
        <f t="shared" si="74"/>
        <v>82</v>
      </c>
      <c r="U282" s="1">
        <f t="shared" si="75"/>
        <v>100</v>
      </c>
      <c r="V282" s="1">
        <f t="shared" si="76"/>
        <v>40</v>
      </c>
      <c r="W282" s="1" t="str">
        <f t="shared" si="77"/>
        <v>100</v>
      </c>
      <c r="X282" s="1">
        <f t="shared" si="78"/>
        <v>3</v>
      </c>
      <c r="Y282" s="1">
        <f t="shared" si="79"/>
        <v>0</v>
      </c>
      <c r="Z282" s="1" t="str">
        <f>VLOOKUP(BIN2DEC(MID(HEX2BIN(MID(H282,3,2),8),2,5)),Codes!$E$1:$F$18,2)</f>
        <v>Normal</v>
      </c>
      <c r="AA282" s="6" t="str">
        <f t="shared" si="80"/>
        <v>0</v>
      </c>
      <c r="AB282" s="1">
        <f t="shared" si="81"/>
        <v>0</v>
      </c>
      <c r="AC282" s="1" t="str">
        <f>VLOOKUP(BIN2DEC(RIGHT(HEX2BIN(MID(H282,6,1),4),1)&amp;LEFT(HEX2BIN(MID(H282,7,1),4),1)),Codes!$K$1:$L$5,2)</f>
        <v>M</v>
      </c>
      <c r="AD282" s="1" t="str">
        <f>VLOOKUP(BIN2DEC(RIGHT(HEX2BIN(MID(H282,7,1),4),3)&amp;LEFT(HEX2BIN(MID(H282,8,1),4),2)),Codes!$H$2:$I$33,2)</f>
        <v>Kick</v>
      </c>
      <c r="AE282" s="1" t="str">
        <f t="shared" si="82"/>
        <v>1</v>
      </c>
      <c r="AF282" s="1" t="str">
        <f t="shared" si="83"/>
        <v>1</v>
      </c>
      <c r="AH282" s="6">
        <f t="shared" si="84"/>
        <v>34</v>
      </c>
    </row>
    <row r="283" spans="1:34">
      <c r="A283" s="3" t="s">
        <v>8019</v>
      </c>
      <c r="B283" s="1" t="s">
        <v>1465</v>
      </c>
      <c r="C283" s="6" t="s">
        <v>183</v>
      </c>
      <c r="D283" s="9" t="s">
        <v>189</v>
      </c>
      <c r="E283" s="9" t="s">
        <v>143</v>
      </c>
      <c r="F283" s="9" t="s">
        <v>91</v>
      </c>
      <c r="G283" s="9" t="s">
        <v>192</v>
      </c>
      <c r="H283" s="9" t="s">
        <v>188</v>
      </c>
      <c r="J283" s="6" t="str">
        <f t="shared" si="68"/>
        <v>001011</v>
      </c>
      <c r="K283" s="1">
        <f t="shared" si="69"/>
        <v>1</v>
      </c>
      <c r="L283" s="6" t="str">
        <f t="shared" si="70"/>
        <v>00000</v>
      </c>
      <c r="M283" s="1">
        <f t="shared" si="71"/>
        <v>13</v>
      </c>
      <c r="N283" s="6" t="str">
        <f t="shared" si="72"/>
        <v>00</v>
      </c>
      <c r="O283" s="1">
        <f t="shared" si="73"/>
        <v>5</v>
      </c>
      <c r="P283" s="1">
        <f>IF(HEX2DEC(LEFT(E283,4))&gt;=32768,HEX2DEC(LEFT(E283,4))-65536,HEX2DEC(LEFT(E283,4)))/Codes!$N$2</f>
        <v>4.8</v>
      </c>
      <c r="Q283" s="1">
        <f>IF(HEX2DEC(RIGHT(E283,4))&gt;=32768,HEX2DEC(RIGHT(E283,4))-65536,HEX2DEC(RIGHT(E283,4)))/Codes!$N$2</f>
        <v>3.2</v>
      </c>
      <c r="R283" s="1">
        <f>IF(HEX2DEC(LEFT(F283,4))&gt;=32768,HEX2DEC(LEFT(F283,4))-65536,HEX2DEC(LEFT(F283,4)))/Codes!$N$2</f>
        <v>0</v>
      </c>
      <c r="S283" s="1">
        <f>IF(HEX2DEC(RIGHT(F283,4))&gt;=32768,HEX2DEC(RIGHT(F283,4))-65536,HEX2DEC(RIGHT(F283,4)))/Codes!$N$2</f>
        <v>0</v>
      </c>
      <c r="T283" s="18">
        <f t="shared" si="74"/>
        <v>78</v>
      </c>
      <c r="U283" s="1">
        <f t="shared" si="75"/>
        <v>100</v>
      </c>
      <c r="V283" s="1">
        <f t="shared" si="76"/>
        <v>40</v>
      </c>
      <c r="W283" s="1" t="str">
        <f t="shared" si="77"/>
        <v>100</v>
      </c>
      <c r="X283" s="1">
        <f t="shared" si="78"/>
        <v>3</v>
      </c>
      <c r="Y283" s="1">
        <f t="shared" si="79"/>
        <v>0</v>
      </c>
      <c r="Z283" s="1" t="str">
        <f>VLOOKUP(BIN2DEC(MID(HEX2BIN(MID(H283,3,2),8),2,5)),Codes!$E$1:$F$18,2)</f>
        <v>Normal</v>
      </c>
      <c r="AA283" s="6" t="str">
        <f t="shared" si="80"/>
        <v>0</v>
      </c>
      <c r="AB283" s="1">
        <f t="shared" si="81"/>
        <v>0</v>
      </c>
      <c r="AC283" s="1" t="str">
        <f>VLOOKUP(BIN2DEC(RIGHT(HEX2BIN(MID(H283,6,1),4),1)&amp;LEFT(HEX2BIN(MID(H283,7,1),4),1)),Codes!$K$1:$L$5,2)</f>
        <v>M</v>
      </c>
      <c r="AD283" s="1" t="str">
        <f>VLOOKUP(BIN2DEC(RIGHT(HEX2BIN(MID(H283,7,1),4),3)&amp;LEFT(HEX2BIN(MID(H283,8,1),4),2)),Codes!$H$2:$I$33,2)</f>
        <v>Kick</v>
      </c>
      <c r="AE283" s="1" t="str">
        <f t="shared" si="82"/>
        <v>1</v>
      </c>
      <c r="AF283" s="1" t="str">
        <f t="shared" si="83"/>
        <v>1</v>
      </c>
      <c r="AH283" s="6">
        <f t="shared" si="84"/>
        <v>34</v>
      </c>
    </row>
    <row r="284" spans="1:34">
      <c r="A284" s="3" t="s">
        <v>8020</v>
      </c>
      <c r="B284" s="1" t="s">
        <v>1465</v>
      </c>
      <c r="C284" s="6" t="s">
        <v>183</v>
      </c>
      <c r="D284" s="9" t="s">
        <v>529</v>
      </c>
      <c r="E284" s="9" t="s">
        <v>499</v>
      </c>
      <c r="F284" s="9" t="s">
        <v>91</v>
      </c>
      <c r="G284" s="9" t="s">
        <v>196</v>
      </c>
      <c r="H284" s="9" t="s">
        <v>188</v>
      </c>
      <c r="J284" s="6" t="str">
        <f t="shared" si="68"/>
        <v>001011</v>
      </c>
      <c r="K284" s="1">
        <f t="shared" si="69"/>
        <v>2</v>
      </c>
      <c r="L284" s="6" t="str">
        <f t="shared" si="70"/>
        <v>00000</v>
      </c>
      <c r="M284" s="1">
        <f t="shared" si="71"/>
        <v>4</v>
      </c>
      <c r="N284" s="6" t="str">
        <f t="shared" si="72"/>
        <v>00</v>
      </c>
      <c r="O284" s="1">
        <f t="shared" si="73"/>
        <v>5</v>
      </c>
      <c r="P284" s="1">
        <f>IF(HEX2DEC(LEFT(E284,4))&gt;=32768,HEX2DEC(LEFT(E284,4))-65536,HEX2DEC(LEFT(E284,4)))/Codes!$N$2</f>
        <v>5.2</v>
      </c>
      <c r="Q284" s="1">
        <f>IF(HEX2DEC(RIGHT(E284,4))&gt;=32768,HEX2DEC(RIGHT(E284,4))-65536,HEX2DEC(RIGHT(E284,4)))/Codes!$N$2</f>
        <v>0</v>
      </c>
      <c r="R284" s="1">
        <f>IF(HEX2DEC(LEFT(F284,4))&gt;=32768,HEX2DEC(LEFT(F284,4))-65536,HEX2DEC(LEFT(F284,4)))/Codes!$N$2</f>
        <v>0</v>
      </c>
      <c r="S284" s="1">
        <f>IF(HEX2DEC(RIGHT(F284,4))&gt;=32768,HEX2DEC(RIGHT(F284,4))-65536,HEX2DEC(RIGHT(F284,4)))/Codes!$N$2</f>
        <v>0</v>
      </c>
      <c r="T284" s="18">
        <f t="shared" si="74"/>
        <v>74</v>
      </c>
      <c r="U284" s="1">
        <f t="shared" si="75"/>
        <v>100</v>
      </c>
      <c r="V284" s="1">
        <f t="shared" si="76"/>
        <v>40</v>
      </c>
      <c r="W284" s="1" t="str">
        <f t="shared" si="77"/>
        <v>100</v>
      </c>
      <c r="X284" s="1">
        <f t="shared" si="78"/>
        <v>3</v>
      </c>
      <c r="Y284" s="1">
        <f t="shared" si="79"/>
        <v>0</v>
      </c>
      <c r="Z284" s="1" t="str">
        <f>VLOOKUP(BIN2DEC(MID(HEX2BIN(MID(H284,3,2),8),2,5)),Codes!$E$1:$F$18,2)</f>
        <v>Normal</v>
      </c>
      <c r="AA284" s="6" t="str">
        <f t="shared" si="80"/>
        <v>0</v>
      </c>
      <c r="AB284" s="1">
        <f t="shared" si="81"/>
        <v>0</v>
      </c>
      <c r="AC284" s="1" t="str">
        <f>VLOOKUP(BIN2DEC(RIGHT(HEX2BIN(MID(H284,6,1),4),1)&amp;LEFT(HEX2BIN(MID(H284,7,1),4),1)),Codes!$K$1:$L$5,2)</f>
        <v>M</v>
      </c>
      <c r="AD284" s="1" t="str">
        <f>VLOOKUP(BIN2DEC(RIGHT(HEX2BIN(MID(H284,7,1),4),3)&amp;LEFT(HEX2BIN(MID(H284,8,1),4),2)),Codes!$H$2:$I$33,2)</f>
        <v>Kick</v>
      </c>
      <c r="AE284" s="1" t="str">
        <f t="shared" si="82"/>
        <v>1</v>
      </c>
      <c r="AF284" s="1" t="str">
        <f t="shared" si="83"/>
        <v>1</v>
      </c>
      <c r="AH284" s="6">
        <f t="shared" si="84"/>
        <v>34</v>
      </c>
    </row>
    <row r="285" spans="1:34">
      <c r="A285" s="3" t="s">
        <v>8021</v>
      </c>
      <c r="B285" s="1" t="s">
        <v>1465</v>
      </c>
      <c r="C285" s="6" t="s">
        <v>184</v>
      </c>
      <c r="D285" s="9" t="s">
        <v>6206</v>
      </c>
      <c r="E285" s="9" t="s">
        <v>138</v>
      </c>
      <c r="F285" s="9" t="s">
        <v>91</v>
      </c>
      <c r="G285" s="9" t="s">
        <v>139</v>
      </c>
      <c r="H285" s="9" t="s">
        <v>163</v>
      </c>
      <c r="J285" s="6" t="str">
        <f t="shared" si="68"/>
        <v>001011</v>
      </c>
      <c r="K285" s="1">
        <f t="shared" si="69"/>
        <v>0</v>
      </c>
      <c r="L285" s="6" t="str">
        <f t="shared" si="70"/>
        <v>00000</v>
      </c>
      <c r="M285" s="1">
        <f t="shared" si="71"/>
        <v>8</v>
      </c>
      <c r="N285" s="6" t="str">
        <f t="shared" si="72"/>
        <v>00</v>
      </c>
      <c r="O285" s="1">
        <f t="shared" si="73"/>
        <v>5</v>
      </c>
      <c r="P285" s="1">
        <f>IF(HEX2DEC(LEFT(E285,4))&gt;=32768,HEX2DEC(LEFT(E285,4))-65536,HEX2DEC(LEFT(E285,4)))/Codes!$N$2</f>
        <v>4.8</v>
      </c>
      <c r="Q285" s="1">
        <f>IF(HEX2DEC(RIGHT(E285,4))&gt;=32768,HEX2DEC(RIGHT(E285,4))-65536,HEX2DEC(RIGHT(E285,4)))/Codes!$N$2</f>
        <v>4</v>
      </c>
      <c r="R285" s="1">
        <f>IF(HEX2DEC(LEFT(F285,4))&gt;=32768,HEX2DEC(LEFT(F285,4))-65536,HEX2DEC(LEFT(F285,4)))/Codes!$N$2</f>
        <v>0</v>
      </c>
      <c r="S285" s="1">
        <f>IF(HEX2DEC(RIGHT(F285,4))&gt;=32768,HEX2DEC(RIGHT(F285,4))-65536,HEX2DEC(RIGHT(F285,4)))/Codes!$N$2</f>
        <v>0</v>
      </c>
      <c r="T285" s="18">
        <f t="shared" si="74"/>
        <v>361</v>
      </c>
      <c r="U285" s="1">
        <f t="shared" si="75"/>
        <v>100</v>
      </c>
      <c r="V285" s="1">
        <f t="shared" si="76"/>
        <v>0</v>
      </c>
      <c r="W285" s="1" t="str">
        <f t="shared" si="77"/>
        <v>100</v>
      </c>
      <c r="X285" s="1">
        <f t="shared" si="78"/>
        <v>3</v>
      </c>
      <c r="Y285" s="1">
        <f t="shared" si="79"/>
        <v>10</v>
      </c>
      <c r="Z285" s="1" t="str">
        <f>VLOOKUP(BIN2DEC(MID(HEX2BIN(MID(H285,3,2),8),2,5)),Codes!$E$1:$F$18,2)</f>
        <v>Normal</v>
      </c>
      <c r="AA285" s="6" t="str">
        <f t="shared" si="80"/>
        <v>0</v>
      </c>
      <c r="AB285" s="1">
        <f t="shared" si="81"/>
        <v>0</v>
      </c>
      <c r="AC285" s="1" t="str">
        <f>VLOOKUP(BIN2DEC(RIGHT(HEX2BIN(MID(H285,6,1),4),1)&amp;LEFT(HEX2BIN(MID(H285,7,1),4),1)),Codes!$K$1:$L$5,2)</f>
        <v>M</v>
      </c>
      <c r="AD285" s="1" t="str">
        <f>VLOOKUP(BIN2DEC(RIGHT(HEX2BIN(MID(H285,7,1),4),3)&amp;LEFT(HEX2BIN(MID(H285,8,1),4),2)),Codes!$H$2:$I$33,2)</f>
        <v>Kick</v>
      </c>
      <c r="AE285" s="1" t="str">
        <f t="shared" si="82"/>
        <v>1</v>
      </c>
      <c r="AF285" s="1" t="str">
        <f t="shared" si="83"/>
        <v>1</v>
      </c>
      <c r="AH285" s="6">
        <f t="shared" si="84"/>
        <v>34</v>
      </c>
    </row>
    <row r="286" spans="1:34">
      <c r="A286" s="3" t="s">
        <v>8022</v>
      </c>
      <c r="B286" s="1" t="s">
        <v>1465</v>
      </c>
      <c r="C286" s="6" t="s">
        <v>184</v>
      </c>
      <c r="D286" s="9" t="s">
        <v>8023</v>
      </c>
      <c r="E286" s="9" t="s">
        <v>162</v>
      </c>
      <c r="F286" s="9" t="s">
        <v>91</v>
      </c>
      <c r="G286" s="9" t="s">
        <v>139</v>
      </c>
      <c r="H286" s="9" t="s">
        <v>163</v>
      </c>
      <c r="J286" s="6" t="str">
        <f t="shared" si="68"/>
        <v>001011</v>
      </c>
      <c r="K286" s="1">
        <f t="shared" si="69"/>
        <v>1</v>
      </c>
      <c r="L286" s="6" t="str">
        <f t="shared" si="70"/>
        <v>00000</v>
      </c>
      <c r="M286" s="1">
        <f t="shared" si="71"/>
        <v>7</v>
      </c>
      <c r="N286" s="6" t="str">
        <f t="shared" si="72"/>
        <v>00</v>
      </c>
      <c r="O286" s="1">
        <f t="shared" si="73"/>
        <v>5</v>
      </c>
      <c r="P286" s="1">
        <f>IF(HEX2DEC(LEFT(E286,4))&gt;=32768,HEX2DEC(LEFT(E286,4))-65536,HEX2DEC(LEFT(E286,4)))/Codes!$N$2</f>
        <v>4</v>
      </c>
      <c r="Q286" s="1">
        <f>IF(HEX2DEC(RIGHT(E286,4))&gt;=32768,HEX2DEC(RIGHT(E286,4))-65536,HEX2DEC(RIGHT(E286,4)))/Codes!$N$2</f>
        <v>3.2</v>
      </c>
      <c r="R286" s="1">
        <f>IF(HEX2DEC(LEFT(F286,4))&gt;=32768,HEX2DEC(LEFT(F286,4))-65536,HEX2DEC(LEFT(F286,4)))/Codes!$N$2</f>
        <v>0</v>
      </c>
      <c r="S286" s="1">
        <f>IF(HEX2DEC(RIGHT(F286,4))&gt;=32768,HEX2DEC(RIGHT(F286,4))-65536,HEX2DEC(RIGHT(F286,4)))/Codes!$N$2</f>
        <v>0</v>
      </c>
      <c r="T286" s="18">
        <f t="shared" si="74"/>
        <v>361</v>
      </c>
      <c r="U286" s="1">
        <f t="shared" si="75"/>
        <v>100</v>
      </c>
      <c r="V286" s="1">
        <f t="shared" si="76"/>
        <v>0</v>
      </c>
      <c r="W286" s="1" t="str">
        <f t="shared" si="77"/>
        <v>100</v>
      </c>
      <c r="X286" s="1">
        <f t="shared" si="78"/>
        <v>3</v>
      </c>
      <c r="Y286" s="1">
        <f t="shared" si="79"/>
        <v>10</v>
      </c>
      <c r="Z286" s="1" t="str">
        <f>VLOOKUP(BIN2DEC(MID(HEX2BIN(MID(H286,3,2),8),2,5)),Codes!$E$1:$F$18,2)</f>
        <v>Normal</v>
      </c>
      <c r="AA286" s="6" t="str">
        <f t="shared" si="80"/>
        <v>0</v>
      </c>
      <c r="AB286" s="1">
        <f t="shared" si="81"/>
        <v>0</v>
      </c>
      <c r="AC286" s="1" t="str">
        <f>VLOOKUP(BIN2DEC(RIGHT(HEX2BIN(MID(H286,6,1),4),1)&amp;LEFT(HEX2BIN(MID(H286,7,1),4),1)),Codes!$K$1:$L$5,2)</f>
        <v>M</v>
      </c>
      <c r="AD286" s="1" t="str">
        <f>VLOOKUP(BIN2DEC(RIGHT(HEX2BIN(MID(H286,7,1),4),3)&amp;LEFT(HEX2BIN(MID(H286,8,1),4),2)),Codes!$H$2:$I$33,2)</f>
        <v>Kick</v>
      </c>
      <c r="AE286" s="1" t="str">
        <f t="shared" si="82"/>
        <v>1</v>
      </c>
      <c r="AF286" s="1" t="str">
        <f t="shared" si="83"/>
        <v>1</v>
      </c>
      <c r="AH286" s="6">
        <f t="shared" si="84"/>
        <v>34</v>
      </c>
    </row>
    <row r="287" spans="1:34">
      <c r="A287" s="3" t="s">
        <v>8024</v>
      </c>
      <c r="B287" s="1" t="s">
        <v>1465</v>
      </c>
      <c r="C287" s="6" t="s">
        <v>184</v>
      </c>
      <c r="D287" s="9" t="s">
        <v>529</v>
      </c>
      <c r="E287" s="9" t="s">
        <v>232</v>
      </c>
      <c r="F287" s="9" t="s">
        <v>91</v>
      </c>
      <c r="G287" s="9" t="s">
        <v>139</v>
      </c>
      <c r="H287" s="9" t="s">
        <v>163</v>
      </c>
      <c r="J287" s="6" t="str">
        <f t="shared" si="68"/>
        <v>001011</v>
      </c>
      <c r="K287" s="1">
        <f t="shared" si="69"/>
        <v>2</v>
      </c>
      <c r="L287" s="6" t="str">
        <f t="shared" si="70"/>
        <v>00000</v>
      </c>
      <c r="M287" s="1">
        <f t="shared" si="71"/>
        <v>4</v>
      </c>
      <c r="N287" s="6" t="str">
        <f t="shared" si="72"/>
        <v>00</v>
      </c>
      <c r="O287" s="1">
        <f t="shared" si="73"/>
        <v>5</v>
      </c>
      <c r="P287" s="1">
        <f>IF(HEX2DEC(LEFT(E287,4))&gt;=32768,HEX2DEC(LEFT(E287,4))-65536,HEX2DEC(LEFT(E287,4)))/Codes!$N$2</f>
        <v>4.8</v>
      </c>
      <c r="Q287" s="1">
        <f>IF(HEX2DEC(RIGHT(E287,4))&gt;=32768,HEX2DEC(RIGHT(E287,4))-65536,HEX2DEC(RIGHT(E287,4)))/Codes!$N$2</f>
        <v>0</v>
      </c>
      <c r="R287" s="1">
        <f>IF(HEX2DEC(LEFT(F287,4))&gt;=32768,HEX2DEC(LEFT(F287,4))-65536,HEX2DEC(LEFT(F287,4)))/Codes!$N$2</f>
        <v>0</v>
      </c>
      <c r="S287" s="1">
        <f>IF(HEX2DEC(RIGHT(F287,4))&gt;=32768,HEX2DEC(RIGHT(F287,4))-65536,HEX2DEC(RIGHT(F287,4)))/Codes!$N$2</f>
        <v>0</v>
      </c>
      <c r="T287" s="18">
        <f t="shared" si="74"/>
        <v>361</v>
      </c>
      <c r="U287" s="1">
        <f t="shared" si="75"/>
        <v>100</v>
      </c>
      <c r="V287" s="1">
        <f t="shared" si="76"/>
        <v>0</v>
      </c>
      <c r="W287" s="1" t="str">
        <f t="shared" si="77"/>
        <v>100</v>
      </c>
      <c r="X287" s="1">
        <f t="shared" si="78"/>
        <v>3</v>
      </c>
      <c r="Y287" s="1">
        <f t="shared" si="79"/>
        <v>10</v>
      </c>
      <c r="Z287" s="1" t="str">
        <f>VLOOKUP(BIN2DEC(MID(HEX2BIN(MID(H287,3,2),8),2,5)),Codes!$E$1:$F$18,2)</f>
        <v>Normal</v>
      </c>
      <c r="AA287" s="6" t="str">
        <f t="shared" si="80"/>
        <v>0</v>
      </c>
      <c r="AB287" s="1">
        <f t="shared" si="81"/>
        <v>0</v>
      </c>
      <c r="AC287" s="1" t="str">
        <f>VLOOKUP(BIN2DEC(RIGHT(HEX2BIN(MID(H287,6,1),4),1)&amp;LEFT(HEX2BIN(MID(H287,7,1),4),1)),Codes!$K$1:$L$5,2)</f>
        <v>M</v>
      </c>
      <c r="AD287" s="1" t="str">
        <f>VLOOKUP(BIN2DEC(RIGHT(HEX2BIN(MID(H287,7,1),4),3)&amp;LEFT(HEX2BIN(MID(H287,8,1),4),2)),Codes!$H$2:$I$33,2)</f>
        <v>Kick</v>
      </c>
      <c r="AE287" s="1" t="str">
        <f t="shared" si="82"/>
        <v>1</v>
      </c>
      <c r="AF287" s="1" t="str">
        <f t="shared" si="83"/>
        <v>1</v>
      </c>
      <c r="AH287" s="6">
        <f t="shared" si="84"/>
        <v>34</v>
      </c>
    </row>
    <row r="288" spans="1:34">
      <c r="A288" s="3" t="s">
        <v>8025</v>
      </c>
      <c r="B288" s="1" t="s">
        <v>1465</v>
      </c>
      <c r="C288" s="6" t="s">
        <v>148</v>
      </c>
      <c r="D288" s="9" t="s">
        <v>8026</v>
      </c>
      <c r="E288" s="9" t="s">
        <v>90</v>
      </c>
      <c r="F288" s="9" t="s">
        <v>91</v>
      </c>
      <c r="G288" s="9" t="s">
        <v>92</v>
      </c>
      <c r="H288" s="9" t="s">
        <v>280</v>
      </c>
      <c r="J288" s="6" t="str">
        <f t="shared" si="68"/>
        <v>001011</v>
      </c>
      <c r="K288" s="1">
        <f t="shared" si="69"/>
        <v>0</v>
      </c>
      <c r="L288" s="6" t="str">
        <f t="shared" si="70"/>
        <v>00000</v>
      </c>
      <c r="M288" s="1">
        <f t="shared" si="71"/>
        <v>7</v>
      </c>
      <c r="N288" s="6" t="str">
        <f t="shared" si="72"/>
        <v>00</v>
      </c>
      <c r="O288" s="1">
        <f t="shared" si="73"/>
        <v>9</v>
      </c>
      <c r="P288" s="1">
        <f>IF(HEX2DEC(LEFT(E288,4))&gt;=32768,HEX2DEC(LEFT(E288,4))-65536,HEX2DEC(LEFT(E288,4)))/Codes!$N$2</f>
        <v>5.2</v>
      </c>
      <c r="Q288" s="1">
        <f>IF(HEX2DEC(RIGHT(E288,4))&gt;=32768,HEX2DEC(RIGHT(E288,4))-65536,HEX2DEC(RIGHT(E288,4)))/Codes!$N$2</f>
        <v>4.4000000000000004</v>
      </c>
      <c r="R288" s="1">
        <f>IF(HEX2DEC(LEFT(F288,4))&gt;=32768,HEX2DEC(LEFT(F288,4))-65536,HEX2DEC(LEFT(F288,4)))/Codes!$N$2</f>
        <v>0</v>
      </c>
      <c r="S288" s="1">
        <f>IF(HEX2DEC(RIGHT(F288,4))&gt;=32768,HEX2DEC(RIGHT(F288,4))-65536,HEX2DEC(RIGHT(F288,4)))/Codes!$N$2</f>
        <v>0</v>
      </c>
      <c r="T288" s="18">
        <f t="shared" si="74"/>
        <v>32</v>
      </c>
      <c r="U288" s="1">
        <f t="shared" si="75"/>
        <v>100</v>
      </c>
      <c r="V288" s="1">
        <f t="shared" si="76"/>
        <v>0</v>
      </c>
      <c r="W288" s="1" t="str">
        <f t="shared" si="77"/>
        <v>100</v>
      </c>
      <c r="X288" s="1">
        <f t="shared" si="78"/>
        <v>3</v>
      </c>
      <c r="Y288" s="1">
        <f t="shared" si="79"/>
        <v>20</v>
      </c>
      <c r="Z288" s="1" t="str">
        <f>VLOOKUP(BIN2DEC(MID(HEX2BIN(MID(H288,3,2),8),2,5)),Codes!$E$1:$F$18,2)</f>
        <v>Normal</v>
      </c>
      <c r="AA288" s="6" t="str">
        <f t="shared" si="80"/>
        <v>0</v>
      </c>
      <c r="AB288" s="1">
        <f t="shared" si="81"/>
        <v>0</v>
      </c>
      <c r="AC288" s="1" t="str">
        <f>VLOOKUP(BIN2DEC(RIGHT(HEX2BIN(MID(H288,6,1),4),1)&amp;LEFT(HEX2BIN(MID(H288,7,1),4),1)),Codes!$K$1:$L$5,2)</f>
        <v>L</v>
      </c>
      <c r="AD288" s="1" t="str">
        <f>VLOOKUP(BIN2DEC(RIGHT(HEX2BIN(MID(H288,7,1),4),3)&amp;LEFT(HEX2BIN(MID(H288,8,1),4),2)),Codes!$H$2:$I$33,2)</f>
        <v>Kick</v>
      </c>
      <c r="AE288" s="1" t="str">
        <f t="shared" si="82"/>
        <v>1</v>
      </c>
      <c r="AF288" s="1" t="str">
        <f t="shared" si="83"/>
        <v>1</v>
      </c>
      <c r="AH288" s="6">
        <f t="shared" si="84"/>
        <v>66</v>
      </c>
    </row>
    <row r="289" spans="1:34">
      <c r="A289" s="3" t="s">
        <v>8027</v>
      </c>
      <c r="B289" s="1" t="s">
        <v>1465</v>
      </c>
      <c r="C289" s="6" t="s">
        <v>148</v>
      </c>
      <c r="D289" s="14" t="s">
        <v>5651</v>
      </c>
      <c r="E289" s="9" t="s">
        <v>256</v>
      </c>
      <c r="F289" s="9" t="s">
        <v>91</v>
      </c>
      <c r="G289" s="9" t="s">
        <v>92</v>
      </c>
      <c r="H289" s="9" t="s">
        <v>280</v>
      </c>
      <c r="J289" s="6" t="str">
        <f t="shared" si="68"/>
        <v>001011</v>
      </c>
      <c r="K289" s="1">
        <f t="shared" si="69"/>
        <v>1</v>
      </c>
      <c r="L289" s="6" t="str">
        <f t="shared" si="70"/>
        <v>00000</v>
      </c>
      <c r="M289" s="1">
        <f t="shared" si="71"/>
        <v>4</v>
      </c>
      <c r="N289" s="6" t="str">
        <f t="shared" si="72"/>
        <v>00</v>
      </c>
      <c r="O289" s="1">
        <f t="shared" si="73"/>
        <v>9</v>
      </c>
      <c r="P289" s="1">
        <f>IF(HEX2DEC(LEFT(E289,4))&gt;=32768,HEX2DEC(LEFT(E289,4))-65536,HEX2DEC(LEFT(E289,4)))/Codes!$N$2</f>
        <v>3.6</v>
      </c>
      <c r="Q289" s="1">
        <f>IF(HEX2DEC(RIGHT(E289,4))&gt;=32768,HEX2DEC(RIGHT(E289,4))-65536,HEX2DEC(RIGHT(E289,4)))/Codes!$N$2</f>
        <v>0</v>
      </c>
      <c r="R289" s="1">
        <f>IF(HEX2DEC(LEFT(F289,4))&gt;=32768,HEX2DEC(LEFT(F289,4))-65536,HEX2DEC(LEFT(F289,4)))/Codes!$N$2</f>
        <v>0</v>
      </c>
      <c r="S289" s="1">
        <f>IF(HEX2DEC(RIGHT(F289,4))&gt;=32768,HEX2DEC(RIGHT(F289,4))-65536,HEX2DEC(RIGHT(F289,4)))/Codes!$N$2</f>
        <v>0</v>
      </c>
      <c r="T289" s="18">
        <f t="shared" si="74"/>
        <v>32</v>
      </c>
      <c r="U289" s="1">
        <f t="shared" si="75"/>
        <v>100</v>
      </c>
      <c r="V289" s="1">
        <f t="shared" si="76"/>
        <v>0</v>
      </c>
      <c r="W289" s="1" t="str">
        <f t="shared" si="77"/>
        <v>100</v>
      </c>
      <c r="X289" s="1">
        <f t="shared" si="78"/>
        <v>3</v>
      </c>
      <c r="Y289" s="1">
        <f t="shared" si="79"/>
        <v>20</v>
      </c>
      <c r="Z289" s="1" t="str">
        <f>VLOOKUP(BIN2DEC(MID(HEX2BIN(MID(H289,3,2),8),2,5)),Codes!$E$1:$F$18,2)</f>
        <v>Normal</v>
      </c>
      <c r="AA289" s="6" t="str">
        <f t="shared" si="80"/>
        <v>0</v>
      </c>
      <c r="AB289" s="1">
        <f t="shared" si="81"/>
        <v>0</v>
      </c>
      <c r="AC289" s="1" t="str">
        <f>VLOOKUP(BIN2DEC(RIGHT(HEX2BIN(MID(H289,6,1),4),1)&amp;LEFT(HEX2BIN(MID(H289,7,1),4),1)),Codes!$K$1:$L$5,2)</f>
        <v>L</v>
      </c>
      <c r="AD289" s="1" t="str">
        <f>VLOOKUP(BIN2DEC(RIGHT(HEX2BIN(MID(H289,7,1),4),3)&amp;LEFT(HEX2BIN(MID(H289,8,1),4),2)),Codes!$H$2:$I$33,2)</f>
        <v>Kick</v>
      </c>
      <c r="AE289" s="1" t="str">
        <f t="shared" si="82"/>
        <v>1</v>
      </c>
      <c r="AF289" s="1" t="str">
        <f t="shared" si="83"/>
        <v>1</v>
      </c>
      <c r="AH289" s="6">
        <f t="shared" si="84"/>
        <v>66</v>
      </c>
    </row>
    <row r="290" spans="1:34">
      <c r="A290" s="3" t="s">
        <v>8028</v>
      </c>
      <c r="B290" s="1" t="s">
        <v>1465</v>
      </c>
      <c r="C290" s="6" t="s">
        <v>149</v>
      </c>
      <c r="D290" s="14" t="s">
        <v>1283</v>
      </c>
      <c r="E290" s="9" t="s">
        <v>90</v>
      </c>
      <c r="F290" s="9" t="s">
        <v>91</v>
      </c>
      <c r="G290" s="9" t="s">
        <v>139</v>
      </c>
      <c r="H290" s="9" t="s">
        <v>8029</v>
      </c>
      <c r="J290" s="6" t="str">
        <f t="shared" si="68"/>
        <v>001011</v>
      </c>
      <c r="K290" s="1">
        <f t="shared" si="69"/>
        <v>0</v>
      </c>
      <c r="L290" s="6" t="str">
        <f t="shared" si="70"/>
        <v>00000</v>
      </c>
      <c r="M290" s="1">
        <f t="shared" si="71"/>
        <v>7</v>
      </c>
      <c r="N290" s="6" t="str">
        <f t="shared" si="72"/>
        <v>00</v>
      </c>
      <c r="O290" s="1">
        <f t="shared" si="73"/>
        <v>7</v>
      </c>
      <c r="P290" s="1">
        <f>IF(HEX2DEC(LEFT(E290,4))&gt;=32768,HEX2DEC(LEFT(E290,4))-65536,HEX2DEC(LEFT(E290,4)))/Codes!$N$2</f>
        <v>5.2</v>
      </c>
      <c r="Q290" s="1">
        <f>IF(HEX2DEC(RIGHT(E290,4))&gt;=32768,HEX2DEC(RIGHT(E290,4))-65536,HEX2DEC(RIGHT(E290,4)))/Codes!$N$2</f>
        <v>4.4000000000000004</v>
      </c>
      <c r="R290" s="1">
        <f>IF(HEX2DEC(LEFT(F290,4))&gt;=32768,HEX2DEC(LEFT(F290,4))-65536,HEX2DEC(LEFT(F290,4)))/Codes!$N$2</f>
        <v>0</v>
      </c>
      <c r="S290" s="1">
        <f>IF(HEX2DEC(RIGHT(F290,4))&gt;=32768,HEX2DEC(RIGHT(F290,4))-65536,HEX2DEC(RIGHT(F290,4)))/Codes!$N$2</f>
        <v>0</v>
      </c>
      <c r="T290" s="18">
        <f t="shared" si="74"/>
        <v>361</v>
      </c>
      <c r="U290" s="1">
        <f t="shared" si="75"/>
        <v>100</v>
      </c>
      <c r="V290" s="1">
        <f t="shared" si="76"/>
        <v>0</v>
      </c>
      <c r="W290" s="1" t="str">
        <f t="shared" si="77"/>
        <v>100</v>
      </c>
      <c r="X290" s="1">
        <f t="shared" si="78"/>
        <v>3</v>
      </c>
      <c r="Y290" s="1">
        <f t="shared" si="79"/>
        <v>16</v>
      </c>
      <c r="Z290" s="1" t="str">
        <f>VLOOKUP(BIN2DEC(MID(HEX2BIN(MID(H290,3,2),8),2,5)),Codes!$E$1:$F$18,2)</f>
        <v>Normal</v>
      </c>
      <c r="AA290" s="6" t="str">
        <f t="shared" si="80"/>
        <v>0</v>
      </c>
      <c r="AB290" s="1">
        <f t="shared" si="81"/>
        <v>0</v>
      </c>
      <c r="AC290" s="1" t="str">
        <f>VLOOKUP(BIN2DEC(RIGHT(HEX2BIN(MID(H290,6,1),4),1)&amp;LEFT(HEX2BIN(MID(H290,7,1),4),1)),Codes!$K$1:$L$5,2)</f>
        <v>M</v>
      </c>
      <c r="AD290" s="1" t="str">
        <f>VLOOKUP(BIN2DEC(RIGHT(HEX2BIN(MID(H290,7,1),4),3)&amp;LEFT(HEX2BIN(MID(H290,8,1),4),2)),Codes!$H$2:$I$33,2)</f>
        <v>Kick</v>
      </c>
      <c r="AE290" s="1" t="str">
        <f t="shared" si="82"/>
        <v>1</v>
      </c>
      <c r="AF290" s="1" t="str">
        <f t="shared" si="83"/>
        <v>1</v>
      </c>
      <c r="AH290" s="6">
        <f t="shared" si="84"/>
        <v>34</v>
      </c>
    </row>
    <row r="291" spans="1:34">
      <c r="A291" s="3" t="s">
        <v>8030</v>
      </c>
      <c r="B291" s="1" t="s">
        <v>1465</v>
      </c>
      <c r="C291" s="6" t="s">
        <v>149</v>
      </c>
      <c r="D291" s="14" t="s">
        <v>8031</v>
      </c>
      <c r="E291" s="9" t="s">
        <v>256</v>
      </c>
      <c r="F291" s="9" t="s">
        <v>91</v>
      </c>
      <c r="G291" s="9" t="s">
        <v>139</v>
      </c>
      <c r="H291" s="9" t="s">
        <v>8029</v>
      </c>
      <c r="J291" s="6" t="str">
        <f t="shared" si="68"/>
        <v>001011</v>
      </c>
      <c r="K291" s="1">
        <f t="shared" si="69"/>
        <v>1</v>
      </c>
      <c r="L291" s="6" t="str">
        <f t="shared" si="70"/>
        <v>00000</v>
      </c>
      <c r="M291" s="1">
        <f t="shared" si="71"/>
        <v>4</v>
      </c>
      <c r="N291" s="6" t="str">
        <f t="shared" si="72"/>
        <v>00</v>
      </c>
      <c r="O291" s="1">
        <f t="shared" si="73"/>
        <v>7</v>
      </c>
      <c r="P291" s="1">
        <f>IF(HEX2DEC(LEFT(E291,4))&gt;=32768,HEX2DEC(LEFT(E291,4))-65536,HEX2DEC(LEFT(E291,4)))/Codes!$N$2</f>
        <v>3.6</v>
      </c>
      <c r="Q291" s="1">
        <f>IF(HEX2DEC(RIGHT(E291,4))&gt;=32768,HEX2DEC(RIGHT(E291,4))-65536,HEX2DEC(RIGHT(E291,4)))/Codes!$N$2</f>
        <v>0</v>
      </c>
      <c r="R291" s="1">
        <f>IF(HEX2DEC(LEFT(F291,4))&gt;=32768,HEX2DEC(LEFT(F291,4))-65536,HEX2DEC(LEFT(F291,4)))/Codes!$N$2</f>
        <v>0</v>
      </c>
      <c r="S291" s="1">
        <f>IF(HEX2DEC(RIGHT(F291,4))&gt;=32768,HEX2DEC(RIGHT(F291,4))-65536,HEX2DEC(RIGHT(F291,4)))/Codes!$N$2</f>
        <v>0</v>
      </c>
      <c r="T291" s="18">
        <f t="shared" si="74"/>
        <v>361</v>
      </c>
      <c r="U291" s="1">
        <f t="shared" si="75"/>
        <v>100</v>
      </c>
      <c r="V291" s="1">
        <f t="shared" si="76"/>
        <v>0</v>
      </c>
      <c r="W291" s="1" t="str">
        <f t="shared" si="77"/>
        <v>100</v>
      </c>
      <c r="X291" s="1">
        <f t="shared" si="78"/>
        <v>3</v>
      </c>
      <c r="Y291" s="1">
        <f t="shared" si="79"/>
        <v>16</v>
      </c>
      <c r="Z291" s="1" t="str">
        <f>VLOOKUP(BIN2DEC(MID(HEX2BIN(MID(H291,3,2),8),2,5)),Codes!$E$1:$F$18,2)</f>
        <v>Normal</v>
      </c>
      <c r="AA291" s="6" t="str">
        <f t="shared" si="80"/>
        <v>0</v>
      </c>
      <c r="AB291" s="1">
        <f t="shared" si="81"/>
        <v>0</v>
      </c>
      <c r="AC291" s="1" t="str">
        <f>VLOOKUP(BIN2DEC(RIGHT(HEX2BIN(MID(H291,6,1),4),1)&amp;LEFT(HEX2BIN(MID(H291,7,1),4),1)),Codes!$K$1:$L$5,2)</f>
        <v>M</v>
      </c>
      <c r="AD291" s="1" t="str">
        <f>VLOOKUP(BIN2DEC(RIGHT(HEX2BIN(MID(H291,7,1),4),3)&amp;LEFT(HEX2BIN(MID(H291,8,1),4),2)),Codes!$H$2:$I$33,2)</f>
        <v>Kick</v>
      </c>
      <c r="AE291" s="1" t="str">
        <f t="shared" si="82"/>
        <v>1</v>
      </c>
      <c r="AF291" s="1" t="str">
        <f t="shared" si="83"/>
        <v>1</v>
      </c>
      <c r="AH291" s="6">
        <f t="shared" si="84"/>
        <v>34</v>
      </c>
    </row>
    <row r="292" spans="1:34">
      <c r="A292" s="3" t="s">
        <v>8032</v>
      </c>
      <c r="B292" s="1" t="s">
        <v>1465</v>
      </c>
      <c r="C292" s="6" t="s">
        <v>2489</v>
      </c>
      <c r="D292" s="14" t="s">
        <v>8033</v>
      </c>
      <c r="E292" s="9" t="s">
        <v>5165</v>
      </c>
      <c r="F292" s="9" t="s">
        <v>91</v>
      </c>
      <c r="G292" s="9" t="s">
        <v>139</v>
      </c>
      <c r="H292" s="9" t="s">
        <v>8034</v>
      </c>
      <c r="J292" s="6" t="str">
        <f t="shared" si="68"/>
        <v>001011</v>
      </c>
      <c r="K292" s="1">
        <f t="shared" si="69"/>
        <v>0</v>
      </c>
      <c r="L292" s="6" t="str">
        <f t="shared" si="70"/>
        <v>00000</v>
      </c>
      <c r="M292" s="1">
        <f t="shared" si="71"/>
        <v>24</v>
      </c>
      <c r="N292" s="6" t="str">
        <f t="shared" si="72"/>
        <v>00</v>
      </c>
      <c r="O292" s="1">
        <f t="shared" si="73"/>
        <v>10</v>
      </c>
      <c r="P292" s="1">
        <f>IF(HEX2DEC(LEFT(E292,4))&gt;=32768,HEX2DEC(LEFT(E292,4))-65536,HEX2DEC(LEFT(E292,4)))/Codes!$N$2</f>
        <v>5.6</v>
      </c>
      <c r="Q292" s="1">
        <f>IF(HEX2DEC(RIGHT(E292,4))&gt;=32768,HEX2DEC(RIGHT(E292,4))-65536,HEX2DEC(RIGHT(E292,4)))/Codes!$N$2</f>
        <v>4.8</v>
      </c>
      <c r="R292" s="1">
        <f>IF(HEX2DEC(LEFT(F292,4))&gt;=32768,HEX2DEC(LEFT(F292,4))-65536,HEX2DEC(LEFT(F292,4)))/Codes!$N$2</f>
        <v>0</v>
      </c>
      <c r="S292" s="1">
        <f>IF(HEX2DEC(RIGHT(F292,4))&gt;=32768,HEX2DEC(RIGHT(F292,4))-65536,HEX2DEC(RIGHT(F292,4)))/Codes!$N$2</f>
        <v>0</v>
      </c>
      <c r="T292" s="18">
        <f t="shared" si="74"/>
        <v>361</v>
      </c>
      <c r="U292" s="1">
        <f t="shared" si="75"/>
        <v>100</v>
      </c>
      <c r="V292" s="1">
        <f t="shared" si="76"/>
        <v>0</v>
      </c>
      <c r="W292" s="1" t="str">
        <f t="shared" si="77"/>
        <v>100</v>
      </c>
      <c r="X292" s="1">
        <f t="shared" si="78"/>
        <v>3</v>
      </c>
      <c r="Y292" s="1">
        <f t="shared" si="79"/>
        <v>14</v>
      </c>
      <c r="Z292" s="1" t="str">
        <f>VLOOKUP(BIN2DEC(MID(HEX2BIN(MID(H292,3,2),8),2,5)),Codes!$E$1:$F$18,2)</f>
        <v>Normal</v>
      </c>
      <c r="AA292" s="6" t="str">
        <f t="shared" si="80"/>
        <v>0</v>
      </c>
      <c r="AB292" s="1">
        <f t="shared" si="81"/>
        <v>0</v>
      </c>
      <c r="AC292" s="1" t="str">
        <f>VLOOKUP(BIN2DEC(RIGHT(HEX2BIN(MID(H292,6,1),4),1)&amp;LEFT(HEX2BIN(MID(H292,7,1),4),1)),Codes!$K$1:$L$5,2)</f>
        <v>M</v>
      </c>
      <c r="AD292" s="1" t="str">
        <f>VLOOKUP(BIN2DEC(RIGHT(HEX2BIN(MID(H292,7,1),4),3)&amp;LEFT(HEX2BIN(MID(H292,8,1),4),2)),Codes!$H$2:$I$33,2)</f>
        <v>Punch</v>
      </c>
      <c r="AE292" s="1" t="str">
        <f t="shared" si="82"/>
        <v>1</v>
      </c>
      <c r="AF292" s="1" t="str">
        <f t="shared" si="83"/>
        <v>1</v>
      </c>
      <c r="AH292" s="6">
        <f t="shared" si="84"/>
        <v>33</v>
      </c>
    </row>
    <row r="293" spans="1:34">
      <c r="A293" s="3" t="s">
        <v>8035</v>
      </c>
      <c r="B293" s="1" t="s">
        <v>1465</v>
      </c>
      <c r="C293" s="6" t="s">
        <v>2489</v>
      </c>
      <c r="D293" s="9" t="s">
        <v>8036</v>
      </c>
      <c r="E293" s="9" t="s">
        <v>143</v>
      </c>
      <c r="F293" s="9" t="s">
        <v>91</v>
      </c>
      <c r="G293" s="9" t="s">
        <v>139</v>
      </c>
      <c r="H293" s="9" t="s">
        <v>155</v>
      </c>
      <c r="J293" s="6" t="str">
        <f t="shared" si="68"/>
        <v>001011</v>
      </c>
      <c r="K293" s="1">
        <f t="shared" si="69"/>
        <v>1</v>
      </c>
      <c r="L293" s="6" t="str">
        <f t="shared" si="70"/>
        <v>00000</v>
      </c>
      <c r="M293" s="1">
        <f t="shared" si="71"/>
        <v>23</v>
      </c>
      <c r="N293" s="6" t="str">
        <f t="shared" si="72"/>
        <v>00</v>
      </c>
      <c r="O293" s="1">
        <f t="shared" si="73"/>
        <v>10</v>
      </c>
      <c r="P293" s="1">
        <f>IF(HEX2DEC(LEFT(E293,4))&gt;=32768,HEX2DEC(LEFT(E293,4))-65536,HEX2DEC(LEFT(E293,4)))/Codes!$N$2</f>
        <v>4.8</v>
      </c>
      <c r="Q293" s="1">
        <f>IF(HEX2DEC(RIGHT(E293,4))&gt;=32768,HEX2DEC(RIGHT(E293,4))-65536,HEX2DEC(RIGHT(E293,4)))/Codes!$N$2</f>
        <v>3.2</v>
      </c>
      <c r="R293" s="1">
        <f>IF(HEX2DEC(LEFT(F293,4))&gt;=32768,HEX2DEC(LEFT(F293,4))-65536,HEX2DEC(LEFT(F293,4)))/Codes!$N$2</f>
        <v>0</v>
      </c>
      <c r="S293" s="1">
        <f>IF(HEX2DEC(RIGHT(F293,4))&gt;=32768,HEX2DEC(RIGHT(F293,4))-65536,HEX2DEC(RIGHT(F293,4)))/Codes!$N$2</f>
        <v>0</v>
      </c>
      <c r="T293" s="18">
        <f t="shared" si="74"/>
        <v>361</v>
      </c>
      <c r="U293" s="1">
        <f t="shared" si="75"/>
        <v>100</v>
      </c>
      <c r="V293" s="1">
        <f t="shared" si="76"/>
        <v>0</v>
      </c>
      <c r="W293" s="1" t="str">
        <f t="shared" si="77"/>
        <v>100</v>
      </c>
      <c r="X293" s="1">
        <f t="shared" si="78"/>
        <v>3</v>
      </c>
      <c r="Y293" s="1">
        <f t="shared" si="79"/>
        <v>0</v>
      </c>
      <c r="Z293" s="1" t="str">
        <f>VLOOKUP(BIN2DEC(MID(HEX2BIN(MID(H293,3,2),8),2,5)),Codes!$E$1:$F$18,2)</f>
        <v>Normal</v>
      </c>
      <c r="AA293" s="6" t="str">
        <f t="shared" si="80"/>
        <v>0</v>
      </c>
      <c r="AB293" s="1">
        <f t="shared" si="81"/>
        <v>0</v>
      </c>
      <c r="AC293" s="1" t="str">
        <f>VLOOKUP(BIN2DEC(RIGHT(HEX2BIN(MID(H293,6,1),4),1)&amp;LEFT(HEX2BIN(MID(H293,7,1),4),1)),Codes!$K$1:$L$5,2)</f>
        <v>M</v>
      </c>
      <c r="AD293" s="1" t="str">
        <f>VLOOKUP(BIN2DEC(RIGHT(HEX2BIN(MID(H293,7,1),4),3)&amp;LEFT(HEX2BIN(MID(H293,8,1),4),2)),Codes!$H$2:$I$33,2)</f>
        <v>Punch</v>
      </c>
      <c r="AE293" s="1" t="str">
        <f t="shared" si="82"/>
        <v>1</v>
      </c>
      <c r="AF293" s="1" t="str">
        <f t="shared" si="83"/>
        <v>1</v>
      </c>
      <c r="AH293" s="6">
        <f t="shared" si="84"/>
        <v>33</v>
      </c>
    </row>
    <row r="294" spans="1:34">
      <c r="A294" s="3" t="s">
        <v>8037</v>
      </c>
      <c r="B294" s="1" t="s">
        <v>1465</v>
      </c>
      <c r="C294" s="6" t="s">
        <v>2489</v>
      </c>
      <c r="D294" s="9" t="s">
        <v>8038</v>
      </c>
      <c r="E294" s="9" t="s">
        <v>147</v>
      </c>
      <c r="F294" s="9" t="s">
        <v>91</v>
      </c>
      <c r="G294" s="9" t="s">
        <v>139</v>
      </c>
      <c r="H294" s="9" t="s">
        <v>155</v>
      </c>
      <c r="J294" s="6" t="str">
        <f t="shared" si="68"/>
        <v>001011</v>
      </c>
      <c r="K294" s="1">
        <f t="shared" si="69"/>
        <v>2</v>
      </c>
      <c r="L294" s="6" t="str">
        <f t="shared" si="70"/>
        <v>00000</v>
      </c>
      <c r="M294" s="1">
        <f t="shared" si="71"/>
        <v>23</v>
      </c>
      <c r="N294" s="6" t="str">
        <f t="shared" si="72"/>
        <v>00</v>
      </c>
      <c r="O294" s="1">
        <f t="shared" si="73"/>
        <v>10</v>
      </c>
      <c r="P294" s="1">
        <f>IF(HEX2DEC(LEFT(E294,4))&gt;=32768,HEX2DEC(LEFT(E294,4))-65536,HEX2DEC(LEFT(E294,4)))/Codes!$N$2</f>
        <v>4</v>
      </c>
      <c r="Q294" s="1">
        <f>IF(HEX2DEC(RIGHT(E294,4))&gt;=32768,HEX2DEC(RIGHT(E294,4))-65536,HEX2DEC(RIGHT(E294,4)))/Codes!$N$2</f>
        <v>-0.8</v>
      </c>
      <c r="R294" s="1">
        <f>IF(HEX2DEC(LEFT(F294,4))&gt;=32768,HEX2DEC(LEFT(F294,4))-65536,HEX2DEC(LEFT(F294,4)))/Codes!$N$2</f>
        <v>0</v>
      </c>
      <c r="S294" s="1">
        <f>IF(HEX2DEC(RIGHT(F294,4))&gt;=32768,HEX2DEC(RIGHT(F294,4))-65536,HEX2DEC(RIGHT(F294,4)))/Codes!$N$2</f>
        <v>0</v>
      </c>
      <c r="T294" s="18">
        <f t="shared" si="74"/>
        <v>361</v>
      </c>
      <c r="U294" s="1">
        <f t="shared" si="75"/>
        <v>100</v>
      </c>
      <c r="V294" s="1">
        <f t="shared" si="76"/>
        <v>0</v>
      </c>
      <c r="W294" s="1" t="str">
        <f t="shared" si="77"/>
        <v>100</v>
      </c>
      <c r="X294" s="1">
        <f t="shared" si="78"/>
        <v>3</v>
      </c>
      <c r="Y294" s="1">
        <f t="shared" si="79"/>
        <v>0</v>
      </c>
      <c r="Z294" s="1" t="str">
        <f>VLOOKUP(BIN2DEC(MID(HEX2BIN(MID(H294,3,2),8),2,5)),Codes!$E$1:$F$18,2)</f>
        <v>Normal</v>
      </c>
      <c r="AA294" s="6" t="str">
        <f t="shared" si="80"/>
        <v>0</v>
      </c>
      <c r="AB294" s="1">
        <f t="shared" si="81"/>
        <v>0</v>
      </c>
      <c r="AC294" s="1" t="str">
        <f>VLOOKUP(BIN2DEC(RIGHT(HEX2BIN(MID(H294,6,1),4),1)&amp;LEFT(HEX2BIN(MID(H294,7,1),4),1)),Codes!$K$1:$L$5,2)</f>
        <v>M</v>
      </c>
      <c r="AD294" s="1" t="str">
        <f>VLOOKUP(BIN2DEC(RIGHT(HEX2BIN(MID(H294,7,1),4),3)&amp;LEFT(HEX2BIN(MID(H294,8,1),4),2)),Codes!$H$2:$I$33,2)</f>
        <v>Punch</v>
      </c>
      <c r="AE294" s="1" t="str">
        <f t="shared" si="82"/>
        <v>1</v>
      </c>
      <c r="AF294" s="1" t="str">
        <f t="shared" si="83"/>
        <v>1</v>
      </c>
      <c r="AH294" s="6">
        <f t="shared" si="84"/>
        <v>33</v>
      </c>
    </row>
    <row r="295" spans="1:34">
      <c r="A295" s="3" t="s">
        <v>8039</v>
      </c>
      <c r="B295" s="1" t="s">
        <v>1465</v>
      </c>
      <c r="C295" s="6" t="s">
        <v>167</v>
      </c>
      <c r="D295" s="9" t="s">
        <v>7334</v>
      </c>
      <c r="E295" s="9" t="s">
        <v>162</v>
      </c>
      <c r="F295" s="9" t="s">
        <v>91</v>
      </c>
      <c r="G295" s="9" t="s">
        <v>139</v>
      </c>
      <c r="H295" s="9" t="s">
        <v>163</v>
      </c>
      <c r="J295" s="6" t="str">
        <f t="shared" si="68"/>
        <v>001011</v>
      </c>
      <c r="K295" s="1">
        <f t="shared" si="69"/>
        <v>0</v>
      </c>
      <c r="L295" s="6" t="str">
        <f t="shared" si="70"/>
        <v>00000</v>
      </c>
      <c r="M295" s="1">
        <f t="shared" si="71"/>
        <v>7</v>
      </c>
      <c r="N295" s="6" t="str">
        <f t="shared" si="72"/>
        <v>00</v>
      </c>
      <c r="O295" s="1">
        <f t="shared" si="73"/>
        <v>10</v>
      </c>
      <c r="P295" s="1">
        <f>IF(HEX2DEC(LEFT(E295,4))&gt;=32768,HEX2DEC(LEFT(E295,4))-65536,HEX2DEC(LEFT(E295,4)))/Codes!$N$2</f>
        <v>4</v>
      </c>
      <c r="Q295" s="1">
        <f>IF(HEX2DEC(RIGHT(E295,4))&gt;=32768,HEX2DEC(RIGHT(E295,4))-65536,HEX2DEC(RIGHT(E295,4)))/Codes!$N$2</f>
        <v>3.2</v>
      </c>
      <c r="R295" s="1">
        <f>IF(HEX2DEC(LEFT(F295,4))&gt;=32768,HEX2DEC(LEFT(F295,4))-65536,HEX2DEC(LEFT(F295,4)))/Codes!$N$2</f>
        <v>0</v>
      </c>
      <c r="S295" s="1">
        <f>IF(HEX2DEC(RIGHT(F295,4))&gt;=32768,HEX2DEC(RIGHT(F295,4))-65536,HEX2DEC(RIGHT(F295,4)))/Codes!$N$2</f>
        <v>0</v>
      </c>
      <c r="T295" s="18">
        <f t="shared" si="74"/>
        <v>361</v>
      </c>
      <c r="U295" s="1">
        <f t="shared" si="75"/>
        <v>100</v>
      </c>
      <c r="V295" s="1">
        <f t="shared" si="76"/>
        <v>0</v>
      </c>
      <c r="W295" s="1" t="str">
        <f t="shared" si="77"/>
        <v>100</v>
      </c>
      <c r="X295" s="1">
        <f t="shared" si="78"/>
        <v>3</v>
      </c>
      <c r="Y295" s="1">
        <f t="shared" si="79"/>
        <v>10</v>
      </c>
      <c r="Z295" s="1" t="str">
        <f>VLOOKUP(BIN2DEC(MID(HEX2BIN(MID(H295,3,2),8),2,5)),Codes!$E$1:$F$18,2)</f>
        <v>Normal</v>
      </c>
      <c r="AA295" s="6" t="str">
        <f t="shared" si="80"/>
        <v>0</v>
      </c>
      <c r="AB295" s="1">
        <f t="shared" si="81"/>
        <v>0</v>
      </c>
      <c r="AC295" s="1" t="str">
        <f>VLOOKUP(BIN2DEC(RIGHT(HEX2BIN(MID(H295,6,1),4),1)&amp;LEFT(HEX2BIN(MID(H295,7,1),4),1)),Codes!$K$1:$L$5,2)</f>
        <v>M</v>
      </c>
      <c r="AD295" s="1" t="str">
        <f>VLOOKUP(BIN2DEC(RIGHT(HEX2BIN(MID(H295,7,1),4),3)&amp;LEFT(HEX2BIN(MID(H295,8,1),4),2)),Codes!$H$2:$I$33,2)</f>
        <v>Kick</v>
      </c>
      <c r="AE295" s="1" t="str">
        <f t="shared" si="82"/>
        <v>1</v>
      </c>
      <c r="AF295" s="1" t="str">
        <f t="shared" si="83"/>
        <v>1</v>
      </c>
      <c r="AH295" s="6">
        <f t="shared" si="84"/>
        <v>34</v>
      </c>
    </row>
    <row r="296" spans="1:34">
      <c r="A296" s="3" t="s">
        <v>8040</v>
      </c>
      <c r="B296" s="1" t="s">
        <v>1465</v>
      </c>
      <c r="C296" s="6" t="s">
        <v>167</v>
      </c>
      <c r="D296" s="9" t="s">
        <v>174</v>
      </c>
      <c r="E296" s="9" t="s">
        <v>166</v>
      </c>
      <c r="F296" s="9" t="s">
        <v>91</v>
      </c>
      <c r="G296" s="9" t="s">
        <v>139</v>
      </c>
      <c r="H296" s="9" t="s">
        <v>163</v>
      </c>
      <c r="J296" s="6" t="str">
        <f t="shared" si="68"/>
        <v>001011</v>
      </c>
      <c r="K296" s="1">
        <f t="shared" si="69"/>
        <v>1</v>
      </c>
      <c r="L296" s="6" t="str">
        <f t="shared" si="70"/>
        <v>00000</v>
      </c>
      <c r="M296" s="1">
        <f t="shared" si="71"/>
        <v>8</v>
      </c>
      <c r="N296" s="6" t="str">
        <f t="shared" si="72"/>
        <v>00</v>
      </c>
      <c r="O296" s="1">
        <f t="shared" si="73"/>
        <v>10</v>
      </c>
      <c r="P296" s="1">
        <f>IF(HEX2DEC(LEFT(E296,4))&gt;=32768,HEX2DEC(LEFT(E296,4))-65536,HEX2DEC(LEFT(E296,4)))/Codes!$N$2</f>
        <v>4.8</v>
      </c>
      <c r="Q296" s="1">
        <f>IF(HEX2DEC(RIGHT(E296,4))&gt;=32768,HEX2DEC(RIGHT(E296,4))-65536,HEX2DEC(RIGHT(E296,4)))/Codes!$N$2</f>
        <v>6</v>
      </c>
      <c r="R296" s="1">
        <f>IF(HEX2DEC(LEFT(F296,4))&gt;=32768,HEX2DEC(LEFT(F296,4))-65536,HEX2DEC(LEFT(F296,4)))/Codes!$N$2</f>
        <v>0</v>
      </c>
      <c r="S296" s="1">
        <f>IF(HEX2DEC(RIGHT(F296,4))&gt;=32768,HEX2DEC(RIGHT(F296,4))-65536,HEX2DEC(RIGHT(F296,4)))/Codes!$N$2</f>
        <v>0</v>
      </c>
      <c r="T296" s="18">
        <f t="shared" si="74"/>
        <v>361</v>
      </c>
      <c r="U296" s="1">
        <f t="shared" si="75"/>
        <v>100</v>
      </c>
      <c r="V296" s="1">
        <f t="shared" si="76"/>
        <v>0</v>
      </c>
      <c r="W296" s="1" t="str">
        <f t="shared" si="77"/>
        <v>100</v>
      </c>
      <c r="X296" s="1">
        <f t="shared" si="78"/>
        <v>3</v>
      </c>
      <c r="Y296" s="1">
        <f t="shared" si="79"/>
        <v>10</v>
      </c>
      <c r="Z296" s="1" t="str">
        <f>VLOOKUP(BIN2DEC(MID(HEX2BIN(MID(H296,3,2),8),2,5)),Codes!$E$1:$F$18,2)</f>
        <v>Normal</v>
      </c>
      <c r="AA296" s="6" t="str">
        <f t="shared" si="80"/>
        <v>0</v>
      </c>
      <c r="AB296" s="1">
        <f t="shared" si="81"/>
        <v>0</v>
      </c>
      <c r="AC296" s="1" t="str">
        <f>VLOOKUP(BIN2DEC(RIGHT(HEX2BIN(MID(H296,6,1),4),1)&amp;LEFT(HEX2BIN(MID(H296,7,1),4),1)),Codes!$K$1:$L$5,2)</f>
        <v>M</v>
      </c>
      <c r="AD296" s="1" t="str">
        <f>VLOOKUP(BIN2DEC(RIGHT(HEX2BIN(MID(H296,7,1),4),3)&amp;LEFT(HEX2BIN(MID(H296,8,1),4),2)),Codes!$H$2:$I$33,2)</f>
        <v>Kick</v>
      </c>
      <c r="AE296" s="1" t="str">
        <f t="shared" si="82"/>
        <v>1</v>
      </c>
      <c r="AF296" s="1" t="str">
        <f t="shared" si="83"/>
        <v>1</v>
      </c>
      <c r="AH296" s="6">
        <f t="shared" si="84"/>
        <v>34</v>
      </c>
    </row>
    <row r="297" spans="1:34">
      <c r="A297" s="3" t="s">
        <v>8041</v>
      </c>
      <c r="B297" s="1" t="s">
        <v>1465</v>
      </c>
      <c r="C297" s="6" t="s">
        <v>436</v>
      </c>
      <c r="D297" s="9" t="s">
        <v>177</v>
      </c>
      <c r="E297" s="9" t="s">
        <v>162</v>
      </c>
      <c r="F297" s="9" t="s">
        <v>91</v>
      </c>
      <c r="G297" s="9" t="s">
        <v>171</v>
      </c>
      <c r="H297" s="9" t="s">
        <v>172</v>
      </c>
      <c r="J297" s="6" t="str">
        <f t="shared" si="68"/>
        <v>001011</v>
      </c>
      <c r="K297" s="1">
        <f t="shared" si="69"/>
        <v>0</v>
      </c>
      <c r="L297" s="6" t="str">
        <f t="shared" si="70"/>
        <v>00000</v>
      </c>
      <c r="M297" s="1">
        <f t="shared" si="71"/>
        <v>7</v>
      </c>
      <c r="N297" s="6" t="str">
        <f t="shared" si="72"/>
        <v>00</v>
      </c>
      <c r="O297" s="1">
        <f t="shared" si="73"/>
        <v>8</v>
      </c>
      <c r="P297" s="1">
        <f>IF(HEX2DEC(LEFT(E297,4))&gt;=32768,HEX2DEC(LEFT(E297,4))-65536,HEX2DEC(LEFT(E297,4)))/Codes!$N$2</f>
        <v>4</v>
      </c>
      <c r="Q297" s="1">
        <f>IF(HEX2DEC(RIGHT(E297,4))&gt;=32768,HEX2DEC(RIGHT(E297,4))-65536,HEX2DEC(RIGHT(E297,4)))/Codes!$N$2</f>
        <v>3.2</v>
      </c>
      <c r="R297" s="1">
        <f>IF(HEX2DEC(LEFT(F297,4))&gt;=32768,HEX2DEC(LEFT(F297,4))-65536,HEX2DEC(LEFT(F297,4)))/Codes!$N$2</f>
        <v>0</v>
      </c>
      <c r="S297" s="1">
        <f>IF(HEX2DEC(RIGHT(F297,4))&gt;=32768,HEX2DEC(RIGHT(F297,4))-65536,HEX2DEC(RIGHT(F297,4)))/Codes!$N$2</f>
        <v>0</v>
      </c>
      <c r="T297" s="18">
        <f t="shared" si="74"/>
        <v>30</v>
      </c>
      <c r="U297" s="1">
        <f t="shared" si="75"/>
        <v>80</v>
      </c>
      <c r="V297" s="1">
        <f t="shared" si="76"/>
        <v>0</v>
      </c>
      <c r="W297" s="1" t="str">
        <f t="shared" si="77"/>
        <v>100</v>
      </c>
      <c r="X297" s="1">
        <f t="shared" si="78"/>
        <v>3</v>
      </c>
      <c r="Y297" s="1">
        <f t="shared" si="79"/>
        <v>8</v>
      </c>
      <c r="Z297" s="1" t="str">
        <f>VLOOKUP(BIN2DEC(MID(HEX2BIN(MID(H297,3,2),8),2,5)),Codes!$E$1:$F$18,2)</f>
        <v>Normal</v>
      </c>
      <c r="AA297" s="6" t="str">
        <f t="shared" si="80"/>
        <v>0</v>
      </c>
      <c r="AB297" s="1">
        <f t="shared" si="81"/>
        <v>0</v>
      </c>
      <c r="AC297" s="1" t="str">
        <f>VLOOKUP(BIN2DEC(RIGHT(HEX2BIN(MID(H297,6,1),4),1)&amp;LEFT(HEX2BIN(MID(H297,7,1),4),1)),Codes!$K$1:$L$5,2)</f>
        <v>M</v>
      </c>
      <c r="AD297" s="1" t="str">
        <f>VLOOKUP(BIN2DEC(RIGHT(HEX2BIN(MID(H297,7,1),4),3)&amp;LEFT(HEX2BIN(MID(H297,8,1),4),2)),Codes!$H$2:$I$33,2)</f>
        <v>Kick</v>
      </c>
      <c r="AE297" s="1" t="str">
        <f t="shared" si="82"/>
        <v>1</v>
      </c>
      <c r="AF297" s="1" t="str">
        <f t="shared" si="83"/>
        <v>1</v>
      </c>
      <c r="AH297" s="6">
        <f t="shared" si="84"/>
        <v>34</v>
      </c>
    </row>
    <row r="298" spans="1:34">
      <c r="A298" s="3" t="s">
        <v>8042</v>
      </c>
      <c r="B298" s="1" t="s">
        <v>1465</v>
      </c>
      <c r="C298" s="6" t="s">
        <v>436</v>
      </c>
      <c r="D298" s="9" t="s">
        <v>8043</v>
      </c>
      <c r="E298" s="9" t="s">
        <v>166</v>
      </c>
      <c r="F298" s="9" t="s">
        <v>91</v>
      </c>
      <c r="G298" s="9" t="s">
        <v>171</v>
      </c>
      <c r="H298" s="9" t="s">
        <v>172</v>
      </c>
      <c r="J298" s="6" t="str">
        <f t="shared" si="68"/>
        <v>001011</v>
      </c>
      <c r="K298" s="1">
        <f t="shared" si="69"/>
        <v>1</v>
      </c>
      <c r="L298" s="6" t="str">
        <f t="shared" si="70"/>
        <v>00000</v>
      </c>
      <c r="M298" s="1">
        <f t="shared" si="71"/>
        <v>8</v>
      </c>
      <c r="N298" s="6" t="str">
        <f t="shared" si="72"/>
        <v>00</v>
      </c>
      <c r="O298" s="1">
        <f t="shared" si="73"/>
        <v>8</v>
      </c>
      <c r="P298" s="1">
        <f>IF(HEX2DEC(LEFT(E298,4))&gt;=32768,HEX2DEC(LEFT(E298,4))-65536,HEX2DEC(LEFT(E298,4)))/Codes!$N$2</f>
        <v>4.8</v>
      </c>
      <c r="Q298" s="1">
        <f>IF(HEX2DEC(RIGHT(E298,4))&gt;=32768,HEX2DEC(RIGHT(E298,4))-65536,HEX2DEC(RIGHT(E298,4)))/Codes!$N$2</f>
        <v>6</v>
      </c>
      <c r="R298" s="1">
        <f>IF(HEX2DEC(LEFT(F298,4))&gt;=32768,HEX2DEC(LEFT(F298,4))-65536,HEX2DEC(LEFT(F298,4)))/Codes!$N$2</f>
        <v>0</v>
      </c>
      <c r="S298" s="1">
        <f>IF(HEX2DEC(RIGHT(F298,4))&gt;=32768,HEX2DEC(RIGHT(F298,4))-65536,HEX2DEC(RIGHT(F298,4)))/Codes!$N$2</f>
        <v>0</v>
      </c>
      <c r="T298" s="18">
        <f t="shared" si="74"/>
        <v>30</v>
      </c>
      <c r="U298" s="1">
        <f t="shared" si="75"/>
        <v>80</v>
      </c>
      <c r="V298" s="1">
        <f t="shared" si="76"/>
        <v>0</v>
      </c>
      <c r="W298" s="1" t="str">
        <f t="shared" si="77"/>
        <v>100</v>
      </c>
      <c r="X298" s="1">
        <f t="shared" si="78"/>
        <v>3</v>
      </c>
      <c r="Y298" s="1">
        <f t="shared" si="79"/>
        <v>8</v>
      </c>
      <c r="Z298" s="1" t="str">
        <f>VLOOKUP(BIN2DEC(MID(HEX2BIN(MID(H298,3,2),8),2,5)),Codes!$E$1:$F$18,2)</f>
        <v>Normal</v>
      </c>
      <c r="AA298" s="6" t="str">
        <f t="shared" si="80"/>
        <v>0</v>
      </c>
      <c r="AB298" s="1">
        <f t="shared" si="81"/>
        <v>0</v>
      </c>
      <c r="AC298" s="1" t="str">
        <f>VLOOKUP(BIN2DEC(RIGHT(HEX2BIN(MID(H298,6,1),4),1)&amp;LEFT(HEX2BIN(MID(H298,7,1),4),1)),Codes!$K$1:$L$5,2)</f>
        <v>M</v>
      </c>
      <c r="AD298" s="1" t="str">
        <f>VLOOKUP(BIN2DEC(RIGHT(HEX2BIN(MID(H298,7,1),4),3)&amp;LEFT(HEX2BIN(MID(H298,8,1),4),2)),Codes!$H$2:$I$33,2)</f>
        <v>Kick</v>
      </c>
      <c r="AE298" s="1" t="str">
        <f t="shared" si="82"/>
        <v>1</v>
      </c>
      <c r="AF298" s="1" t="str">
        <f t="shared" si="83"/>
        <v>1</v>
      </c>
      <c r="AH298" s="6">
        <f t="shared" si="84"/>
        <v>34</v>
      </c>
    </row>
    <row r="299" spans="1:34">
      <c r="A299" s="3" t="s">
        <v>8044</v>
      </c>
      <c r="B299" s="1" t="s">
        <v>1465</v>
      </c>
      <c r="C299" s="6" t="s">
        <v>169</v>
      </c>
      <c r="D299" s="9" t="s">
        <v>101</v>
      </c>
      <c r="E299" s="9" t="s">
        <v>162</v>
      </c>
      <c r="F299" s="9" t="s">
        <v>91</v>
      </c>
      <c r="G299" s="9" t="s">
        <v>178</v>
      </c>
      <c r="H299" s="9" t="s">
        <v>179</v>
      </c>
      <c r="J299" s="6" t="str">
        <f t="shared" si="68"/>
        <v>001011</v>
      </c>
      <c r="K299" s="1">
        <f t="shared" si="69"/>
        <v>0</v>
      </c>
      <c r="L299" s="6" t="str">
        <f t="shared" si="70"/>
        <v>00000</v>
      </c>
      <c r="M299" s="1">
        <f t="shared" si="71"/>
        <v>7</v>
      </c>
      <c r="N299" s="6" t="str">
        <f t="shared" si="72"/>
        <v>00</v>
      </c>
      <c r="O299" s="1">
        <f t="shared" si="73"/>
        <v>6</v>
      </c>
      <c r="P299" s="1">
        <f>IF(HEX2DEC(LEFT(E299,4))&gt;=32768,HEX2DEC(LEFT(E299,4))-65536,HEX2DEC(LEFT(E299,4)))/Codes!$N$2</f>
        <v>4</v>
      </c>
      <c r="Q299" s="1">
        <f>IF(HEX2DEC(RIGHT(E299,4))&gt;=32768,HEX2DEC(RIGHT(E299,4))-65536,HEX2DEC(RIGHT(E299,4)))/Codes!$N$2</f>
        <v>3.2</v>
      </c>
      <c r="R299" s="1">
        <f>IF(HEX2DEC(LEFT(F299,4))&gt;=32768,HEX2DEC(LEFT(F299,4))-65536,HEX2DEC(LEFT(F299,4)))/Codes!$N$2</f>
        <v>0</v>
      </c>
      <c r="S299" s="1">
        <f>IF(HEX2DEC(RIGHT(F299,4))&gt;=32768,HEX2DEC(RIGHT(F299,4))-65536,HEX2DEC(RIGHT(F299,4)))/Codes!$N$2</f>
        <v>0</v>
      </c>
      <c r="T299" s="18">
        <f t="shared" si="74"/>
        <v>0</v>
      </c>
      <c r="U299" s="1">
        <f t="shared" si="75"/>
        <v>70</v>
      </c>
      <c r="V299" s="1">
        <f t="shared" si="76"/>
        <v>0</v>
      </c>
      <c r="W299" s="1" t="str">
        <f t="shared" si="77"/>
        <v>100</v>
      </c>
      <c r="X299" s="1">
        <f t="shared" si="78"/>
        <v>3</v>
      </c>
      <c r="Y299" s="1">
        <f t="shared" si="79"/>
        <v>6</v>
      </c>
      <c r="Z299" s="1" t="str">
        <f>VLOOKUP(BIN2DEC(MID(HEX2BIN(MID(H299,3,2),8),2,5)),Codes!$E$1:$F$18,2)</f>
        <v>Normal</v>
      </c>
      <c r="AA299" s="6" t="str">
        <f t="shared" si="80"/>
        <v>0</v>
      </c>
      <c r="AB299" s="1">
        <f t="shared" si="81"/>
        <v>0</v>
      </c>
      <c r="AC299" s="1" t="str">
        <f>VLOOKUP(BIN2DEC(RIGHT(HEX2BIN(MID(H299,6,1),4),1)&amp;LEFT(HEX2BIN(MID(H299,7,1),4),1)),Codes!$K$1:$L$5,2)</f>
        <v>M</v>
      </c>
      <c r="AD299" s="1" t="str">
        <f>VLOOKUP(BIN2DEC(RIGHT(HEX2BIN(MID(H299,7,1),4),3)&amp;LEFT(HEX2BIN(MID(H299,8,1),4),2)),Codes!$H$2:$I$33,2)</f>
        <v>Kick</v>
      </c>
      <c r="AE299" s="1" t="str">
        <f t="shared" si="82"/>
        <v>1</v>
      </c>
      <c r="AF299" s="1" t="str">
        <f t="shared" si="83"/>
        <v>1</v>
      </c>
      <c r="AH299" s="6">
        <f t="shared" si="84"/>
        <v>34</v>
      </c>
    </row>
    <row r="300" spans="1:34">
      <c r="A300" s="3" t="s">
        <v>8045</v>
      </c>
      <c r="B300" s="1" t="s">
        <v>1465</v>
      </c>
      <c r="C300" s="6" t="s">
        <v>169</v>
      </c>
      <c r="D300" s="9" t="s">
        <v>181</v>
      </c>
      <c r="E300" s="9" t="s">
        <v>166</v>
      </c>
      <c r="F300" s="9" t="s">
        <v>91</v>
      </c>
      <c r="G300" s="9" t="s">
        <v>178</v>
      </c>
      <c r="H300" s="9" t="s">
        <v>179</v>
      </c>
      <c r="J300" s="6" t="str">
        <f t="shared" si="68"/>
        <v>001011</v>
      </c>
      <c r="K300" s="1">
        <f t="shared" si="69"/>
        <v>1</v>
      </c>
      <c r="L300" s="6" t="str">
        <f t="shared" si="70"/>
        <v>00000</v>
      </c>
      <c r="M300" s="1">
        <f t="shared" si="71"/>
        <v>8</v>
      </c>
      <c r="N300" s="6" t="str">
        <f t="shared" si="72"/>
        <v>00</v>
      </c>
      <c r="O300" s="1">
        <f t="shared" si="73"/>
        <v>6</v>
      </c>
      <c r="P300" s="1">
        <f>IF(HEX2DEC(LEFT(E300,4))&gt;=32768,HEX2DEC(LEFT(E300,4))-65536,HEX2DEC(LEFT(E300,4)))/Codes!$N$2</f>
        <v>4.8</v>
      </c>
      <c r="Q300" s="1">
        <f>IF(HEX2DEC(RIGHT(E300,4))&gt;=32768,HEX2DEC(RIGHT(E300,4))-65536,HEX2DEC(RIGHT(E300,4)))/Codes!$N$2</f>
        <v>6</v>
      </c>
      <c r="R300" s="1">
        <f>IF(HEX2DEC(LEFT(F300,4))&gt;=32768,HEX2DEC(LEFT(F300,4))-65536,HEX2DEC(LEFT(F300,4)))/Codes!$N$2</f>
        <v>0</v>
      </c>
      <c r="S300" s="1">
        <f>IF(HEX2DEC(RIGHT(F300,4))&gt;=32768,HEX2DEC(RIGHT(F300,4))-65536,HEX2DEC(RIGHT(F300,4)))/Codes!$N$2</f>
        <v>0</v>
      </c>
      <c r="T300" s="18">
        <f t="shared" si="74"/>
        <v>0</v>
      </c>
      <c r="U300" s="1">
        <f t="shared" si="75"/>
        <v>70</v>
      </c>
      <c r="V300" s="1">
        <f t="shared" si="76"/>
        <v>0</v>
      </c>
      <c r="W300" s="1" t="str">
        <f t="shared" si="77"/>
        <v>100</v>
      </c>
      <c r="X300" s="1">
        <f t="shared" si="78"/>
        <v>3</v>
      </c>
      <c r="Y300" s="1">
        <f t="shared" si="79"/>
        <v>6</v>
      </c>
      <c r="Z300" s="1" t="str">
        <f>VLOOKUP(BIN2DEC(MID(HEX2BIN(MID(H300,3,2),8),2,5)),Codes!$E$1:$F$18,2)</f>
        <v>Normal</v>
      </c>
      <c r="AA300" s="6" t="str">
        <f t="shared" si="80"/>
        <v>0</v>
      </c>
      <c r="AB300" s="1">
        <f t="shared" si="81"/>
        <v>0</v>
      </c>
      <c r="AC300" s="1" t="str">
        <f>VLOOKUP(BIN2DEC(RIGHT(HEX2BIN(MID(H300,6,1),4),1)&amp;LEFT(HEX2BIN(MID(H300,7,1),4),1)),Codes!$K$1:$L$5,2)</f>
        <v>M</v>
      </c>
      <c r="AD300" s="1" t="str">
        <f>VLOOKUP(BIN2DEC(RIGHT(HEX2BIN(MID(H300,7,1),4),3)&amp;LEFT(HEX2BIN(MID(H300,8,1),4),2)),Codes!$H$2:$I$33,2)</f>
        <v>Kick</v>
      </c>
      <c r="AE300" s="1" t="str">
        <f t="shared" si="82"/>
        <v>1</v>
      </c>
      <c r="AF300" s="1" t="str">
        <f t="shared" si="83"/>
        <v>1</v>
      </c>
      <c r="AH300" s="6">
        <f t="shared" si="84"/>
        <v>34</v>
      </c>
    </row>
    <row r="301" spans="1:34">
      <c r="A301" s="3" t="s">
        <v>8046</v>
      </c>
      <c r="B301" s="1" t="s">
        <v>1465</v>
      </c>
      <c r="C301" s="6" t="s">
        <v>176</v>
      </c>
      <c r="D301" s="9" t="s">
        <v>224</v>
      </c>
      <c r="E301" s="9" t="s">
        <v>432</v>
      </c>
      <c r="F301" s="9" t="s">
        <v>433</v>
      </c>
      <c r="G301" s="9" t="s">
        <v>434</v>
      </c>
      <c r="H301" s="9" t="s">
        <v>435</v>
      </c>
      <c r="J301" s="6" t="str">
        <f t="shared" si="68"/>
        <v>001011</v>
      </c>
      <c r="K301" s="1">
        <f t="shared" si="69"/>
        <v>0</v>
      </c>
      <c r="L301" s="6" t="str">
        <f t="shared" si="70"/>
        <v>00000</v>
      </c>
      <c r="M301" s="1">
        <f t="shared" si="71"/>
        <v>14</v>
      </c>
      <c r="N301" s="6" t="str">
        <f t="shared" si="72"/>
        <v>00</v>
      </c>
      <c r="O301" s="1">
        <f t="shared" si="73"/>
        <v>12</v>
      </c>
      <c r="P301" s="1">
        <f>IF(HEX2DEC(LEFT(E301,4))&gt;=32768,HEX2DEC(LEFT(E301,4))-65536,HEX2DEC(LEFT(E301,4)))/Codes!$N$2</f>
        <v>6.8</v>
      </c>
      <c r="Q301" s="1">
        <f>IF(HEX2DEC(RIGHT(E301,4))&gt;=32768,HEX2DEC(RIGHT(E301,4))-65536,HEX2DEC(RIGHT(E301,4)))/Codes!$N$2</f>
        <v>5.6</v>
      </c>
      <c r="R301" s="1">
        <f>IF(HEX2DEC(LEFT(F301,4))&gt;=32768,HEX2DEC(LEFT(F301,4))-65536,HEX2DEC(LEFT(F301,4)))/Codes!$N$2</f>
        <v>1.6</v>
      </c>
      <c r="S301" s="1">
        <f>IF(HEX2DEC(RIGHT(F301,4))&gt;=32768,HEX2DEC(RIGHT(F301,4))-65536,HEX2DEC(RIGHT(F301,4)))/Codes!$N$2</f>
        <v>0</v>
      </c>
      <c r="T301" s="18">
        <f t="shared" si="74"/>
        <v>270</v>
      </c>
      <c r="U301" s="1">
        <f t="shared" si="75"/>
        <v>100</v>
      </c>
      <c r="V301" s="1">
        <f t="shared" si="76"/>
        <v>0</v>
      </c>
      <c r="W301" s="1" t="str">
        <f t="shared" si="77"/>
        <v>100</v>
      </c>
      <c r="X301" s="1">
        <f t="shared" si="78"/>
        <v>3</v>
      </c>
      <c r="Y301" s="1">
        <f t="shared" si="79"/>
        <v>40</v>
      </c>
      <c r="Z301" s="1" t="str">
        <f>VLOOKUP(BIN2DEC(MID(HEX2BIN(MID(H301,3,2),8),2,5)),Codes!$E$1:$F$18,2)</f>
        <v>Normal</v>
      </c>
      <c r="AA301" s="6" t="str">
        <f t="shared" si="80"/>
        <v>0</v>
      </c>
      <c r="AB301" s="1">
        <f t="shared" si="81"/>
        <v>0</v>
      </c>
      <c r="AC301" s="1" t="str">
        <f>VLOOKUP(BIN2DEC(RIGHT(HEX2BIN(MID(H301,6,1),4),1)&amp;LEFT(HEX2BIN(MID(H301,7,1),4),1)),Codes!$K$1:$L$5,2)</f>
        <v>L</v>
      </c>
      <c r="AD301" s="1" t="str">
        <f>VLOOKUP(BIN2DEC(RIGHT(HEX2BIN(MID(H301,7,1),4),3)&amp;LEFT(HEX2BIN(MID(H301,8,1),4),2)),Codes!$H$2:$I$33,2)</f>
        <v>Kick</v>
      </c>
      <c r="AE301" s="1" t="str">
        <f t="shared" si="82"/>
        <v>1</v>
      </c>
      <c r="AF301" s="1" t="str">
        <f t="shared" si="83"/>
        <v>1</v>
      </c>
      <c r="AH301" s="6">
        <f t="shared" si="84"/>
        <v>66</v>
      </c>
    </row>
    <row r="302" spans="1:34">
      <c r="A302" s="3" t="s">
        <v>8047</v>
      </c>
      <c r="B302" s="1" t="s">
        <v>1465</v>
      </c>
      <c r="C302" s="6" t="s">
        <v>176</v>
      </c>
      <c r="D302" s="9" t="s">
        <v>217</v>
      </c>
      <c r="E302" s="9" t="s">
        <v>438</v>
      </c>
      <c r="F302" s="9" t="s">
        <v>433</v>
      </c>
      <c r="G302" s="9" t="s">
        <v>434</v>
      </c>
      <c r="H302" s="9" t="s">
        <v>435</v>
      </c>
      <c r="J302" s="6" t="str">
        <f t="shared" si="68"/>
        <v>001011</v>
      </c>
      <c r="K302" s="1">
        <f t="shared" si="69"/>
        <v>1</v>
      </c>
      <c r="L302" s="6" t="str">
        <f t="shared" si="70"/>
        <v>00000</v>
      </c>
      <c r="M302" s="1">
        <f t="shared" si="71"/>
        <v>13</v>
      </c>
      <c r="N302" s="6" t="str">
        <f t="shared" si="72"/>
        <v>00</v>
      </c>
      <c r="O302" s="1">
        <f t="shared" si="73"/>
        <v>12</v>
      </c>
      <c r="P302" s="1">
        <f>IF(HEX2DEC(LEFT(E302,4))&gt;=32768,HEX2DEC(LEFT(E302,4))-65536,HEX2DEC(LEFT(E302,4)))/Codes!$N$2</f>
        <v>6</v>
      </c>
      <c r="Q302" s="1">
        <f>IF(HEX2DEC(RIGHT(E302,4))&gt;=32768,HEX2DEC(RIGHT(E302,4))-65536,HEX2DEC(RIGHT(E302,4)))/Codes!$N$2</f>
        <v>4.4000000000000004</v>
      </c>
      <c r="R302" s="1">
        <f>IF(HEX2DEC(LEFT(F302,4))&gt;=32768,HEX2DEC(LEFT(F302,4))-65536,HEX2DEC(LEFT(F302,4)))/Codes!$N$2</f>
        <v>1.6</v>
      </c>
      <c r="S302" s="1">
        <f>IF(HEX2DEC(RIGHT(F302,4))&gt;=32768,HEX2DEC(RIGHT(F302,4))-65536,HEX2DEC(RIGHT(F302,4)))/Codes!$N$2</f>
        <v>0</v>
      </c>
      <c r="T302" s="18">
        <f t="shared" si="74"/>
        <v>270</v>
      </c>
      <c r="U302" s="1">
        <f t="shared" si="75"/>
        <v>100</v>
      </c>
      <c r="V302" s="1">
        <f t="shared" si="76"/>
        <v>0</v>
      </c>
      <c r="W302" s="1" t="str">
        <f t="shared" si="77"/>
        <v>100</v>
      </c>
      <c r="X302" s="1">
        <f t="shared" si="78"/>
        <v>3</v>
      </c>
      <c r="Y302" s="1">
        <f t="shared" si="79"/>
        <v>40</v>
      </c>
      <c r="Z302" s="1" t="str">
        <f>VLOOKUP(BIN2DEC(MID(HEX2BIN(MID(H302,3,2),8),2,5)),Codes!$E$1:$F$18,2)</f>
        <v>Normal</v>
      </c>
      <c r="AA302" s="6" t="str">
        <f t="shared" si="80"/>
        <v>0</v>
      </c>
      <c r="AB302" s="1">
        <f t="shared" si="81"/>
        <v>0</v>
      </c>
      <c r="AC302" s="1" t="str">
        <f>VLOOKUP(BIN2DEC(RIGHT(HEX2BIN(MID(H302,6,1),4),1)&amp;LEFT(HEX2BIN(MID(H302,7,1),4),1)),Codes!$K$1:$L$5,2)</f>
        <v>L</v>
      </c>
      <c r="AD302" s="1" t="str">
        <f>VLOOKUP(BIN2DEC(RIGHT(HEX2BIN(MID(H302,7,1),4),3)&amp;LEFT(HEX2BIN(MID(H302,8,1),4),2)),Codes!$H$2:$I$33,2)</f>
        <v>Kick</v>
      </c>
      <c r="AE302" s="1" t="str">
        <f t="shared" si="82"/>
        <v>1</v>
      </c>
      <c r="AF302" s="1" t="str">
        <f t="shared" si="83"/>
        <v>1</v>
      </c>
      <c r="AH302" s="6">
        <f t="shared" si="84"/>
        <v>66</v>
      </c>
    </row>
    <row r="303" spans="1:34">
      <c r="A303" s="3" t="s">
        <v>8048</v>
      </c>
      <c r="B303" s="1" t="s">
        <v>1465</v>
      </c>
      <c r="C303" s="6" t="s">
        <v>176</v>
      </c>
      <c r="D303" s="9" t="s">
        <v>346</v>
      </c>
      <c r="E303" s="9" t="s">
        <v>395</v>
      </c>
      <c r="F303" s="9" t="s">
        <v>433</v>
      </c>
      <c r="G303" s="9" t="s">
        <v>441</v>
      </c>
      <c r="H303" s="9" t="s">
        <v>435</v>
      </c>
      <c r="J303" s="6" t="str">
        <f t="shared" si="68"/>
        <v>001011</v>
      </c>
      <c r="K303" s="1">
        <f t="shared" si="69"/>
        <v>2</v>
      </c>
      <c r="L303" s="6" t="str">
        <f t="shared" si="70"/>
        <v>00000</v>
      </c>
      <c r="M303" s="1">
        <f t="shared" si="71"/>
        <v>4</v>
      </c>
      <c r="N303" s="6" t="str">
        <f t="shared" si="72"/>
        <v>00</v>
      </c>
      <c r="O303" s="1">
        <f t="shared" si="73"/>
        <v>12</v>
      </c>
      <c r="P303" s="1">
        <f>IF(HEX2DEC(LEFT(E303,4))&gt;=32768,HEX2DEC(LEFT(E303,4))-65536,HEX2DEC(LEFT(E303,4)))/Codes!$N$2</f>
        <v>5.6</v>
      </c>
      <c r="Q303" s="1">
        <f>IF(HEX2DEC(RIGHT(E303,4))&gt;=32768,HEX2DEC(RIGHT(E303,4))-65536,HEX2DEC(RIGHT(E303,4)))/Codes!$N$2</f>
        <v>0</v>
      </c>
      <c r="R303" s="1">
        <f>IF(HEX2DEC(LEFT(F303,4))&gt;=32768,HEX2DEC(LEFT(F303,4))-65536,HEX2DEC(LEFT(F303,4)))/Codes!$N$2</f>
        <v>1.6</v>
      </c>
      <c r="S303" s="1">
        <f>IF(HEX2DEC(RIGHT(F303,4))&gt;=32768,HEX2DEC(RIGHT(F303,4))-65536,HEX2DEC(RIGHT(F303,4)))/Codes!$N$2</f>
        <v>0</v>
      </c>
      <c r="T303" s="18">
        <f t="shared" si="74"/>
        <v>290</v>
      </c>
      <c r="U303" s="1">
        <f t="shared" si="75"/>
        <v>100</v>
      </c>
      <c r="V303" s="1">
        <f t="shared" si="76"/>
        <v>0</v>
      </c>
      <c r="W303" s="1" t="str">
        <f t="shared" si="77"/>
        <v>100</v>
      </c>
      <c r="X303" s="1">
        <f t="shared" si="78"/>
        <v>3</v>
      </c>
      <c r="Y303" s="1">
        <f t="shared" si="79"/>
        <v>40</v>
      </c>
      <c r="Z303" s="1" t="str">
        <f>VLOOKUP(BIN2DEC(MID(HEX2BIN(MID(H303,3,2),8),2,5)),Codes!$E$1:$F$18,2)</f>
        <v>Normal</v>
      </c>
      <c r="AA303" s="6" t="str">
        <f t="shared" si="80"/>
        <v>0</v>
      </c>
      <c r="AB303" s="1">
        <f t="shared" si="81"/>
        <v>0</v>
      </c>
      <c r="AC303" s="1" t="str">
        <f>VLOOKUP(BIN2DEC(RIGHT(HEX2BIN(MID(H303,6,1),4),1)&amp;LEFT(HEX2BIN(MID(H303,7,1),4),1)),Codes!$K$1:$L$5,2)</f>
        <v>L</v>
      </c>
      <c r="AD303" s="1" t="str">
        <f>VLOOKUP(BIN2DEC(RIGHT(HEX2BIN(MID(H303,7,1),4),3)&amp;LEFT(HEX2BIN(MID(H303,8,1),4),2)),Codes!$H$2:$I$33,2)</f>
        <v>Kick</v>
      </c>
      <c r="AE303" s="1" t="str">
        <f t="shared" si="82"/>
        <v>1</v>
      </c>
      <c r="AF303" s="1" t="str">
        <f t="shared" si="83"/>
        <v>1</v>
      </c>
      <c r="AH303" s="6">
        <f t="shared" si="84"/>
        <v>66</v>
      </c>
    </row>
    <row r="304" spans="1:34">
      <c r="A304" s="3" t="s">
        <v>8049</v>
      </c>
      <c r="B304" s="1" t="s">
        <v>1465</v>
      </c>
      <c r="C304" s="6" t="s">
        <v>455</v>
      </c>
      <c r="D304" s="9" t="s">
        <v>185</v>
      </c>
      <c r="E304" s="9" t="s">
        <v>232</v>
      </c>
      <c r="F304" s="9" t="s">
        <v>91</v>
      </c>
      <c r="G304" s="9" t="s">
        <v>443</v>
      </c>
      <c r="H304" s="9" t="s">
        <v>444</v>
      </c>
      <c r="J304" s="6" t="str">
        <f t="shared" si="68"/>
        <v>001011</v>
      </c>
      <c r="K304" s="1">
        <f t="shared" si="69"/>
        <v>0</v>
      </c>
      <c r="L304" s="6" t="str">
        <f t="shared" si="70"/>
        <v>00000</v>
      </c>
      <c r="M304" s="1">
        <f t="shared" si="71"/>
        <v>14</v>
      </c>
      <c r="N304" s="6" t="str">
        <f t="shared" si="72"/>
        <v>00</v>
      </c>
      <c r="O304" s="1">
        <f t="shared" si="73"/>
        <v>6</v>
      </c>
      <c r="P304" s="1">
        <f>IF(HEX2DEC(LEFT(E304,4))&gt;=32768,HEX2DEC(LEFT(E304,4))-65536,HEX2DEC(LEFT(E304,4)))/Codes!$N$2</f>
        <v>4.8</v>
      </c>
      <c r="Q304" s="1">
        <f>IF(HEX2DEC(RIGHT(E304,4))&gt;=32768,HEX2DEC(RIGHT(E304,4))-65536,HEX2DEC(RIGHT(E304,4)))/Codes!$N$2</f>
        <v>0</v>
      </c>
      <c r="R304" s="1">
        <f>IF(HEX2DEC(LEFT(F304,4))&gt;=32768,HEX2DEC(LEFT(F304,4))-65536,HEX2DEC(LEFT(F304,4)))/Codes!$N$2</f>
        <v>0</v>
      </c>
      <c r="S304" s="1">
        <f>IF(HEX2DEC(RIGHT(F304,4))&gt;=32768,HEX2DEC(RIGHT(F304,4))-65536,HEX2DEC(RIGHT(F304,4)))/Codes!$N$2</f>
        <v>0</v>
      </c>
      <c r="T304" s="18">
        <f t="shared" si="74"/>
        <v>361</v>
      </c>
      <c r="U304" s="1">
        <f t="shared" si="75"/>
        <v>50</v>
      </c>
      <c r="V304" s="1">
        <f t="shared" si="76"/>
        <v>0</v>
      </c>
      <c r="W304" s="1" t="str">
        <f t="shared" si="77"/>
        <v>100</v>
      </c>
      <c r="X304" s="1">
        <f t="shared" si="78"/>
        <v>2</v>
      </c>
      <c r="Y304" s="1">
        <f t="shared" si="79"/>
        <v>80</v>
      </c>
      <c r="Z304" s="1" t="str">
        <f>VLOOKUP(BIN2DEC(MID(HEX2BIN(MID(H304,3,2),8),2,5)),Codes!$E$1:$F$18,2)</f>
        <v>Normal</v>
      </c>
      <c r="AA304" s="6" t="str">
        <f t="shared" si="80"/>
        <v>0</v>
      </c>
      <c r="AB304" s="1">
        <f t="shared" si="81"/>
        <v>1</v>
      </c>
      <c r="AC304" s="1" t="str">
        <f>VLOOKUP(BIN2DEC(RIGHT(HEX2BIN(MID(H304,6,1),4),1)&amp;LEFT(HEX2BIN(MID(H304,7,1),4),1)),Codes!$K$1:$L$5,2)</f>
        <v>M</v>
      </c>
      <c r="AD304" s="1" t="str">
        <f>VLOOKUP(BIN2DEC(RIGHT(HEX2BIN(MID(H304,7,1),4),3)&amp;LEFT(HEX2BIN(MID(H304,8,1),4),2)),Codes!$H$2:$I$33,2)</f>
        <v>Kick</v>
      </c>
      <c r="AE304" s="1" t="str">
        <f t="shared" si="82"/>
        <v>1</v>
      </c>
      <c r="AF304" s="1" t="str">
        <f t="shared" si="83"/>
        <v>1</v>
      </c>
      <c r="AH304" s="6">
        <f t="shared" si="84"/>
        <v>34</v>
      </c>
    </row>
    <row r="305" spans="1:34">
      <c r="A305" s="3" t="s">
        <v>8050</v>
      </c>
      <c r="B305" s="1" t="s">
        <v>1465</v>
      </c>
      <c r="C305" s="6" t="s">
        <v>455</v>
      </c>
      <c r="D305" s="9" t="s">
        <v>181</v>
      </c>
      <c r="E305" s="9" t="s">
        <v>232</v>
      </c>
      <c r="F305" s="9" t="s">
        <v>91</v>
      </c>
      <c r="G305" s="9" t="s">
        <v>443</v>
      </c>
      <c r="H305" s="9" t="s">
        <v>444</v>
      </c>
      <c r="J305" s="6" t="str">
        <f t="shared" si="68"/>
        <v>001011</v>
      </c>
      <c r="K305" s="1">
        <f t="shared" si="69"/>
        <v>1</v>
      </c>
      <c r="L305" s="6" t="str">
        <f t="shared" si="70"/>
        <v>00000</v>
      </c>
      <c r="M305" s="1">
        <f t="shared" si="71"/>
        <v>8</v>
      </c>
      <c r="N305" s="6" t="str">
        <f t="shared" si="72"/>
        <v>00</v>
      </c>
      <c r="O305" s="1">
        <f t="shared" si="73"/>
        <v>6</v>
      </c>
      <c r="P305" s="1">
        <f>IF(HEX2DEC(LEFT(E305,4))&gt;=32768,HEX2DEC(LEFT(E305,4))-65536,HEX2DEC(LEFT(E305,4)))/Codes!$N$2</f>
        <v>4.8</v>
      </c>
      <c r="Q305" s="1">
        <f>IF(HEX2DEC(RIGHT(E305,4))&gt;=32768,HEX2DEC(RIGHT(E305,4))-65536,HEX2DEC(RIGHT(E305,4)))/Codes!$N$2</f>
        <v>0</v>
      </c>
      <c r="R305" s="1">
        <f>IF(HEX2DEC(LEFT(F305,4))&gt;=32768,HEX2DEC(LEFT(F305,4))-65536,HEX2DEC(LEFT(F305,4)))/Codes!$N$2</f>
        <v>0</v>
      </c>
      <c r="S305" s="1">
        <f>IF(HEX2DEC(RIGHT(F305,4))&gt;=32768,HEX2DEC(RIGHT(F305,4))-65536,HEX2DEC(RIGHT(F305,4)))/Codes!$N$2</f>
        <v>0</v>
      </c>
      <c r="T305" s="18">
        <f t="shared" si="74"/>
        <v>361</v>
      </c>
      <c r="U305" s="1">
        <f t="shared" si="75"/>
        <v>50</v>
      </c>
      <c r="V305" s="1">
        <f t="shared" si="76"/>
        <v>0</v>
      </c>
      <c r="W305" s="1" t="str">
        <f t="shared" si="77"/>
        <v>100</v>
      </c>
      <c r="X305" s="1">
        <f t="shared" si="78"/>
        <v>2</v>
      </c>
      <c r="Y305" s="1">
        <f t="shared" si="79"/>
        <v>80</v>
      </c>
      <c r="Z305" s="1" t="str">
        <f>VLOOKUP(BIN2DEC(MID(HEX2BIN(MID(H305,3,2),8),2,5)),Codes!$E$1:$F$18,2)</f>
        <v>Normal</v>
      </c>
      <c r="AA305" s="6" t="str">
        <f t="shared" si="80"/>
        <v>0</v>
      </c>
      <c r="AB305" s="1">
        <f t="shared" si="81"/>
        <v>1</v>
      </c>
      <c r="AC305" s="1" t="str">
        <f>VLOOKUP(BIN2DEC(RIGHT(HEX2BIN(MID(H305,6,1),4),1)&amp;LEFT(HEX2BIN(MID(H305,7,1),4),1)),Codes!$K$1:$L$5,2)</f>
        <v>M</v>
      </c>
      <c r="AD305" s="1" t="str">
        <f>VLOOKUP(BIN2DEC(RIGHT(HEX2BIN(MID(H305,7,1),4),3)&amp;LEFT(HEX2BIN(MID(H305,8,1),4),2)),Codes!$H$2:$I$33,2)</f>
        <v>Kick</v>
      </c>
      <c r="AE305" s="1" t="str">
        <f t="shared" si="82"/>
        <v>1</v>
      </c>
      <c r="AF305" s="1" t="str">
        <f t="shared" si="83"/>
        <v>1</v>
      </c>
      <c r="AH305" s="6">
        <f t="shared" si="84"/>
        <v>34</v>
      </c>
    </row>
    <row r="306" spans="1:34">
      <c r="A306" s="3" t="s">
        <v>8051</v>
      </c>
      <c r="B306" s="1" t="s">
        <v>1465</v>
      </c>
      <c r="C306" s="6" t="s">
        <v>455</v>
      </c>
      <c r="D306" s="9" t="s">
        <v>8052</v>
      </c>
      <c r="E306" s="9" t="s">
        <v>448</v>
      </c>
      <c r="F306" s="9" t="s">
        <v>91</v>
      </c>
      <c r="G306" s="9" t="s">
        <v>443</v>
      </c>
      <c r="H306" s="9" t="s">
        <v>444</v>
      </c>
      <c r="J306" s="6" t="str">
        <f t="shared" si="68"/>
        <v>001011</v>
      </c>
      <c r="K306" s="1">
        <f t="shared" si="69"/>
        <v>2</v>
      </c>
      <c r="L306" s="6" t="str">
        <f t="shared" si="70"/>
        <v>00000</v>
      </c>
      <c r="M306" s="1">
        <f t="shared" si="71"/>
        <v>16</v>
      </c>
      <c r="N306" s="6" t="str">
        <f t="shared" si="72"/>
        <v>00</v>
      </c>
      <c r="O306" s="1">
        <f t="shared" si="73"/>
        <v>8</v>
      </c>
      <c r="P306" s="1">
        <f>IF(HEX2DEC(LEFT(E306,4))&gt;=32768,HEX2DEC(LEFT(E306,4))-65536,HEX2DEC(LEFT(E306,4)))/Codes!$N$2</f>
        <v>6.4</v>
      </c>
      <c r="Q306" s="1">
        <f>IF(HEX2DEC(RIGHT(E306,4))&gt;=32768,HEX2DEC(RIGHT(E306,4))-65536,HEX2DEC(RIGHT(E306,4)))/Codes!$N$2</f>
        <v>0</v>
      </c>
      <c r="R306" s="1">
        <f>IF(HEX2DEC(LEFT(F306,4))&gt;=32768,HEX2DEC(LEFT(F306,4))-65536,HEX2DEC(LEFT(F306,4)))/Codes!$N$2</f>
        <v>0</v>
      </c>
      <c r="S306" s="1">
        <f>IF(HEX2DEC(RIGHT(F306,4))&gt;=32768,HEX2DEC(RIGHT(F306,4))-65536,HEX2DEC(RIGHT(F306,4)))/Codes!$N$2</f>
        <v>0</v>
      </c>
      <c r="T306" s="18">
        <f t="shared" si="74"/>
        <v>361</v>
      </c>
      <c r="U306" s="1">
        <f t="shared" si="75"/>
        <v>50</v>
      </c>
      <c r="V306" s="1">
        <f t="shared" si="76"/>
        <v>0</v>
      </c>
      <c r="W306" s="1" t="str">
        <f t="shared" si="77"/>
        <v>100</v>
      </c>
      <c r="X306" s="1">
        <f t="shared" si="78"/>
        <v>2</v>
      </c>
      <c r="Y306" s="1">
        <f t="shared" si="79"/>
        <v>80</v>
      </c>
      <c r="Z306" s="1" t="str">
        <f>VLOOKUP(BIN2DEC(MID(HEX2BIN(MID(H306,3,2),8),2,5)),Codes!$E$1:$F$18,2)</f>
        <v>Normal</v>
      </c>
      <c r="AA306" s="6" t="str">
        <f t="shared" si="80"/>
        <v>0</v>
      </c>
      <c r="AB306" s="1">
        <f t="shared" si="81"/>
        <v>1</v>
      </c>
      <c r="AC306" s="1" t="str">
        <f>VLOOKUP(BIN2DEC(RIGHT(HEX2BIN(MID(H306,6,1),4),1)&amp;LEFT(HEX2BIN(MID(H306,7,1),4),1)),Codes!$K$1:$L$5,2)</f>
        <v>M</v>
      </c>
      <c r="AD306" s="1" t="str">
        <f>VLOOKUP(BIN2DEC(RIGHT(HEX2BIN(MID(H306,7,1),4),3)&amp;LEFT(HEX2BIN(MID(H306,8,1),4),2)),Codes!$H$2:$I$33,2)</f>
        <v>Kick</v>
      </c>
      <c r="AE306" s="1" t="str">
        <f t="shared" si="82"/>
        <v>1</v>
      </c>
      <c r="AF306" s="1" t="str">
        <f t="shared" si="83"/>
        <v>1</v>
      </c>
      <c r="AH306" s="6">
        <f t="shared" si="84"/>
        <v>34</v>
      </c>
    </row>
    <row r="307" spans="1:34">
      <c r="A307" s="3" t="s">
        <v>8053</v>
      </c>
      <c r="B307" s="1" t="s">
        <v>1465</v>
      </c>
      <c r="C307" s="6" t="s">
        <v>455</v>
      </c>
      <c r="D307" s="9" t="s">
        <v>8054</v>
      </c>
      <c r="E307" s="9" t="s">
        <v>448</v>
      </c>
      <c r="F307" s="9" t="s">
        <v>91</v>
      </c>
      <c r="G307" s="9" t="s">
        <v>443</v>
      </c>
      <c r="H307" s="9" t="s">
        <v>444</v>
      </c>
      <c r="J307" s="6" t="str">
        <f t="shared" si="68"/>
        <v>001011</v>
      </c>
      <c r="K307" s="1">
        <f t="shared" si="69"/>
        <v>3</v>
      </c>
      <c r="L307" s="6" t="str">
        <f t="shared" si="70"/>
        <v>00000</v>
      </c>
      <c r="M307" s="1">
        <f t="shared" si="71"/>
        <v>10</v>
      </c>
      <c r="N307" s="6" t="str">
        <f t="shared" si="72"/>
        <v>00</v>
      </c>
      <c r="O307" s="1">
        <f t="shared" si="73"/>
        <v>8</v>
      </c>
      <c r="P307" s="1">
        <f>IF(HEX2DEC(LEFT(E307,4))&gt;=32768,HEX2DEC(LEFT(E307,4))-65536,HEX2DEC(LEFT(E307,4)))/Codes!$N$2</f>
        <v>6.4</v>
      </c>
      <c r="Q307" s="1">
        <f>IF(HEX2DEC(RIGHT(E307,4))&gt;=32768,HEX2DEC(RIGHT(E307,4))-65536,HEX2DEC(RIGHT(E307,4)))/Codes!$N$2</f>
        <v>0</v>
      </c>
      <c r="R307" s="1">
        <f>IF(HEX2DEC(LEFT(F307,4))&gt;=32768,HEX2DEC(LEFT(F307,4))-65536,HEX2DEC(LEFT(F307,4)))/Codes!$N$2</f>
        <v>0</v>
      </c>
      <c r="S307" s="1">
        <f>IF(HEX2DEC(RIGHT(F307,4))&gt;=32768,HEX2DEC(RIGHT(F307,4))-65536,HEX2DEC(RIGHT(F307,4)))/Codes!$N$2</f>
        <v>0</v>
      </c>
      <c r="T307" s="18">
        <f t="shared" si="74"/>
        <v>361</v>
      </c>
      <c r="U307" s="1">
        <f t="shared" si="75"/>
        <v>50</v>
      </c>
      <c r="V307" s="1">
        <f t="shared" si="76"/>
        <v>0</v>
      </c>
      <c r="W307" s="1" t="str">
        <f t="shared" si="77"/>
        <v>100</v>
      </c>
      <c r="X307" s="1">
        <f t="shared" si="78"/>
        <v>2</v>
      </c>
      <c r="Y307" s="1">
        <f t="shared" si="79"/>
        <v>80</v>
      </c>
      <c r="Z307" s="1" t="str">
        <f>VLOOKUP(BIN2DEC(MID(HEX2BIN(MID(H307,3,2),8),2,5)),Codes!$E$1:$F$18,2)</f>
        <v>Normal</v>
      </c>
      <c r="AA307" s="6" t="str">
        <f t="shared" si="80"/>
        <v>0</v>
      </c>
      <c r="AB307" s="1">
        <f t="shared" si="81"/>
        <v>1</v>
      </c>
      <c r="AC307" s="1" t="str">
        <f>VLOOKUP(BIN2DEC(RIGHT(HEX2BIN(MID(H307,6,1),4),1)&amp;LEFT(HEX2BIN(MID(H307,7,1),4),1)),Codes!$K$1:$L$5,2)</f>
        <v>M</v>
      </c>
      <c r="AD307" s="1" t="str">
        <f>VLOOKUP(BIN2DEC(RIGHT(HEX2BIN(MID(H307,7,1),4),3)&amp;LEFT(HEX2BIN(MID(H307,8,1),4),2)),Codes!$H$2:$I$33,2)</f>
        <v>Kick</v>
      </c>
      <c r="AE307" s="1" t="str">
        <f t="shared" si="82"/>
        <v>1</v>
      </c>
      <c r="AF307" s="1" t="str">
        <f t="shared" si="83"/>
        <v>1</v>
      </c>
      <c r="AH307" s="6">
        <f t="shared" si="84"/>
        <v>34</v>
      </c>
    </row>
    <row r="308" spans="1:34">
      <c r="A308" s="3" t="s">
        <v>8055</v>
      </c>
      <c r="B308" s="1" t="s">
        <v>1465</v>
      </c>
      <c r="C308" s="6" t="s">
        <v>456</v>
      </c>
      <c r="D308" s="9" t="s">
        <v>185</v>
      </c>
      <c r="E308" s="9" t="s">
        <v>232</v>
      </c>
      <c r="F308" s="9" t="s">
        <v>91</v>
      </c>
      <c r="G308" s="9" t="s">
        <v>443</v>
      </c>
      <c r="H308" s="9" t="s">
        <v>444</v>
      </c>
      <c r="J308" s="6" t="str">
        <f t="shared" si="68"/>
        <v>001011</v>
      </c>
      <c r="K308" s="1">
        <f t="shared" si="69"/>
        <v>0</v>
      </c>
      <c r="L308" s="6" t="str">
        <f t="shared" si="70"/>
        <v>00000</v>
      </c>
      <c r="M308" s="1">
        <f t="shared" si="71"/>
        <v>14</v>
      </c>
      <c r="N308" s="6" t="str">
        <f t="shared" si="72"/>
        <v>00</v>
      </c>
      <c r="O308" s="1">
        <f t="shared" si="73"/>
        <v>6</v>
      </c>
      <c r="P308" s="1">
        <f>IF(HEX2DEC(LEFT(E308,4))&gt;=32768,HEX2DEC(LEFT(E308,4))-65536,HEX2DEC(LEFT(E308,4)))/Codes!$N$2</f>
        <v>4.8</v>
      </c>
      <c r="Q308" s="1">
        <f>IF(HEX2DEC(RIGHT(E308,4))&gt;=32768,HEX2DEC(RIGHT(E308,4))-65536,HEX2DEC(RIGHT(E308,4)))/Codes!$N$2</f>
        <v>0</v>
      </c>
      <c r="R308" s="1">
        <f>IF(HEX2DEC(LEFT(F308,4))&gt;=32768,HEX2DEC(LEFT(F308,4))-65536,HEX2DEC(LEFT(F308,4)))/Codes!$N$2</f>
        <v>0</v>
      </c>
      <c r="S308" s="1">
        <f>IF(HEX2DEC(RIGHT(F308,4))&gt;=32768,HEX2DEC(RIGHT(F308,4))-65536,HEX2DEC(RIGHT(F308,4)))/Codes!$N$2</f>
        <v>0</v>
      </c>
      <c r="T308" s="18">
        <f t="shared" si="74"/>
        <v>361</v>
      </c>
      <c r="U308" s="1">
        <f t="shared" si="75"/>
        <v>50</v>
      </c>
      <c r="V308" s="1">
        <f t="shared" si="76"/>
        <v>0</v>
      </c>
      <c r="W308" s="1" t="str">
        <f t="shared" si="77"/>
        <v>100</v>
      </c>
      <c r="X308" s="1">
        <f t="shared" si="78"/>
        <v>2</v>
      </c>
      <c r="Y308" s="1">
        <f t="shared" si="79"/>
        <v>80</v>
      </c>
      <c r="Z308" s="1" t="str">
        <f>VLOOKUP(BIN2DEC(MID(HEX2BIN(MID(H308,3,2),8),2,5)),Codes!$E$1:$F$18,2)</f>
        <v>Normal</v>
      </c>
      <c r="AA308" s="6" t="str">
        <f t="shared" si="80"/>
        <v>0</v>
      </c>
      <c r="AB308" s="1">
        <f t="shared" si="81"/>
        <v>1</v>
      </c>
      <c r="AC308" s="1" t="str">
        <f>VLOOKUP(BIN2DEC(RIGHT(HEX2BIN(MID(H308,6,1),4),1)&amp;LEFT(HEX2BIN(MID(H308,7,1),4),1)),Codes!$K$1:$L$5,2)</f>
        <v>M</v>
      </c>
      <c r="AD308" s="1" t="str">
        <f>VLOOKUP(BIN2DEC(RIGHT(HEX2BIN(MID(H308,7,1),4),3)&amp;LEFT(HEX2BIN(MID(H308,8,1),4),2)),Codes!$H$2:$I$33,2)</f>
        <v>Kick</v>
      </c>
      <c r="AE308" s="1" t="str">
        <f t="shared" si="82"/>
        <v>1</v>
      </c>
      <c r="AF308" s="1" t="str">
        <f t="shared" si="83"/>
        <v>1</v>
      </c>
      <c r="AH308" s="6">
        <f t="shared" si="84"/>
        <v>34</v>
      </c>
    </row>
    <row r="309" spans="1:34">
      <c r="A309" s="3" t="s">
        <v>8056</v>
      </c>
      <c r="B309" s="1" t="s">
        <v>1465</v>
      </c>
      <c r="C309" s="6" t="s">
        <v>456</v>
      </c>
      <c r="D309" s="9" t="s">
        <v>181</v>
      </c>
      <c r="E309" s="9" t="s">
        <v>232</v>
      </c>
      <c r="F309" s="9" t="s">
        <v>91</v>
      </c>
      <c r="G309" s="9" t="s">
        <v>443</v>
      </c>
      <c r="H309" s="9" t="s">
        <v>444</v>
      </c>
      <c r="J309" s="6" t="str">
        <f t="shared" si="68"/>
        <v>001011</v>
      </c>
      <c r="K309" s="1">
        <f t="shared" si="69"/>
        <v>1</v>
      </c>
      <c r="L309" s="6" t="str">
        <f t="shared" si="70"/>
        <v>00000</v>
      </c>
      <c r="M309" s="1">
        <f t="shared" si="71"/>
        <v>8</v>
      </c>
      <c r="N309" s="6" t="str">
        <f t="shared" si="72"/>
        <v>00</v>
      </c>
      <c r="O309" s="1">
        <f t="shared" si="73"/>
        <v>6</v>
      </c>
      <c r="P309" s="1">
        <f>IF(HEX2DEC(LEFT(E309,4))&gt;=32768,HEX2DEC(LEFT(E309,4))-65536,HEX2DEC(LEFT(E309,4)))/Codes!$N$2</f>
        <v>4.8</v>
      </c>
      <c r="Q309" s="1">
        <f>IF(HEX2DEC(RIGHT(E309,4))&gt;=32768,HEX2DEC(RIGHT(E309,4))-65536,HEX2DEC(RIGHT(E309,4)))/Codes!$N$2</f>
        <v>0</v>
      </c>
      <c r="R309" s="1">
        <f>IF(HEX2DEC(LEFT(F309,4))&gt;=32768,HEX2DEC(LEFT(F309,4))-65536,HEX2DEC(LEFT(F309,4)))/Codes!$N$2</f>
        <v>0</v>
      </c>
      <c r="S309" s="1">
        <f>IF(HEX2DEC(RIGHT(F309,4))&gt;=32768,HEX2DEC(RIGHT(F309,4))-65536,HEX2DEC(RIGHT(F309,4)))/Codes!$N$2</f>
        <v>0</v>
      </c>
      <c r="T309" s="18">
        <f t="shared" si="74"/>
        <v>361</v>
      </c>
      <c r="U309" s="1">
        <f t="shared" si="75"/>
        <v>50</v>
      </c>
      <c r="V309" s="1">
        <f t="shared" si="76"/>
        <v>0</v>
      </c>
      <c r="W309" s="1" t="str">
        <f t="shared" si="77"/>
        <v>100</v>
      </c>
      <c r="X309" s="1">
        <f t="shared" si="78"/>
        <v>2</v>
      </c>
      <c r="Y309" s="1">
        <f t="shared" si="79"/>
        <v>80</v>
      </c>
      <c r="Z309" s="1" t="str">
        <f>VLOOKUP(BIN2DEC(MID(HEX2BIN(MID(H309,3,2),8),2,5)),Codes!$E$1:$F$18,2)</f>
        <v>Normal</v>
      </c>
      <c r="AA309" s="6" t="str">
        <f t="shared" si="80"/>
        <v>0</v>
      </c>
      <c r="AB309" s="1">
        <f t="shared" si="81"/>
        <v>1</v>
      </c>
      <c r="AC309" s="1" t="str">
        <f>VLOOKUP(BIN2DEC(RIGHT(HEX2BIN(MID(H309,6,1),4),1)&amp;LEFT(HEX2BIN(MID(H309,7,1),4),1)),Codes!$K$1:$L$5,2)</f>
        <v>M</v>
      </c>
      <c r="AD309" s="1" t="str">
        <f>VLOOKUP(BIN2DEC(RIGHT(HEX2BIN(MID(H309,7,1),4),3)&amp;LEFT(HEX2BIN(MID(H309,8,1),4),2)),Codes!$H$2:$I$33,2)</f>
        <v>Kick</v>
      </c>
      <c r="AE309" s="1" t="str">
        <f t="shared" si="82"/>
        <v>1</v>
      </c>
      <c r="AF309" s="1" t="str">
        <f t="shared" si="83"/>
        <v>1</v>
      </c>
      <c r="AH309" s="6">
        <f t="shared" si="84"/>
        <v>34</v>
      </c>
    </row>
    <row r="310" spans="1:34">
      <c r="A310" s="3" t="s">
        <v>8057</v>
      </c>
      <c r="B310" s="1" t="s">
        <v>1465</v>
      </c>
      <c r="C310" s="6" t="s">
        <v>456</v>
      </c>
      <c r="D310" s="9" t="s">
        <v>8052</v>
      </c>
      <c r="E310" s="9" t="s">
        <v>448</v>
      </c>
      <c r="F310" s="9" t="s">
        <v>91</v>
      </c>
      <c r="G310" s="9" t="s">
        <v>443</v>
      </c>
      <c r="H310" s="9" t="s">
        <v>444</v>
      </c>
      <c r="J310" s="6" t="str">
        <f t="shared" si="68"/>
        <v>001011</v>
      </c>
      <c r="K310" s="1">
        <f t="shared" si="69"/>
        <v>2</v>
      </c>
      <c r="L310" s="6" t="str">
        <f t="shared" si="70"/>
        <v>00000</v>
      </c>
      <c r="M310" s="1">
        <f t="shared" si="71"/>
        <v>16</v>
      </c>
      <c r="N310" s="6" t="str">
        <f t="shared" si="72"/>
        <v>00</v>
      </c>
      <c r="O310" s="1">
        <f t="shared" si="73"/>
        <v>8</v>
      </c>
      <c r="P310" s="1">
        <f>IF(HEX2DEC(LEFT(E310,4))&gt;=32768,HEX2DEC(LEFT(E310,4))-65536,HEX2DEC(LEFT(E310,4)))/Codes!$N$2</f>
        <v>6.4</v>
      </c>
      <c r="Q310" s="1">
        <f>IF(HEX2DEC(RIGHT(E310,4))&gt;=32768,HEX2DEC(RIGHT(E310,4))-65536,HEX2DEC(RIGHT(E310,4)))/Codes!$N$2</f>
        <v>0</v>
      </c>
      <c r="R310" s="1">
        <f>IF(HEX2DEC(LEFT(F310,4))&gt;=32768,HEX2DEC(LEFT(F310,4))-65536,HEX2DEC(LEFT(F310,4)))/Codes!$N$2</f>
        <v>0</v>
      </c>
      <c r="S310" s="1">
        <f>IF(HEX2DEC(RIGHT(F310,4))&gt;=32768,HEX2DEC(RIGHT(F310,4))-65536,HEX2DEC(RIGHT(F310,4)))/Codes!$N$2</f>
        <v>0</v>
      </c>
      <c r="T310" s="18">
        <f t="shared" si="74"/>
        <v>361</v>
      </c>
      <c r="U310" s="1">
        <f t="shared" si="75"/>
        <v>50</v>
      </c>
      <c r="V310" s="1">
        <f t="shared" si="76"/>
        <v>0</v>
      </c>
      <c r="W310" s="1" t="str">
        <f t="shared" si="77"/>
        <v>100</v>
      </c>
      <c r="X310" s="1">
        <f t="shared" si="78"/>
        <v>2</v>
      </c>
      <c r="Y310" s="1">
        <f t="shared" si="79"/>
        <v>80</v>
      </c>
      <c r="Z310" s="1" t="str">
        <f>VLOOKUP(BIN2DEC(MID(HEX2BIN(MID(H310,3,2),8),2,5)),Codes!$E$1:$F$18,2)</f>
        <v>Normal</v>
      </c>
      <c r="AA310" s="6" t="str">
        <f t="shared" si="80"/>
        <v>0</v>
      </c>
      <c r="AB310" s="1">
        <f t="shared" si="81"/>
        <v>1</v>
      </c>
      <c r="AC310" s="1" t="str">
        <f>VLOOKUP(BIN2DEC(RIGHT(HEX2BIN(MID(H310,6,1),4),1)&amp;LEFT(HEX2BIN(MID(H310,7,1),4),1)),Codes!$K$1:$L$5,2)</f>
        <v>M</v>
      </c>
      <c r="AD310" s="1" t="str">
        <f>VLOOKUP(BIN2DEC(RIGHT(HEX2BIN(MID(H310,7,1),4),3)&amp;LEFT(HEX2BIN(MID(H310,8,1),4),2)),Codes!$H$2:$I$33,2)</f>
        <v>Kick</v>
      </c>
      <c r="AE310" s="1" t="str">
        <f t="shared" si="82"/>
        <v>1</v>
      </c>
      <c r="AF310" s="1" t="str">
        <f t="shared" si="83"/>
        <v>1</v>
      </c>
      <c r="AH310" s="6">
        <f t="shared" si="84"/>
        <v>34</v>
      </c>
    </row>
    <row r="311" spans="1:34">
      <c r="A311" s="3" t="s">
        <v>8058</v>
      </c>
      <c r="B311" s="1" t="s">
        <v>1465</v>
      </c>
      <c r="C311" s="6" t="s">
        <v>456</v>
      </c>
      <c r="D311" s="9" t="s">
        <v>8054</v>
      </c>
      <c r="E311" s="9" t="s">
        <v>448</v>
      </c>
      <c r="F311" s="9" t="s">
        <v>91</v>
      </c>
      <c r="G311" s="9" t="s">
        <v>443</v>
      </c>
      <c r="H311" s="9" t="s">
        <v>444</v>
      </c>
      <c r="J311" s="6" t="str">
        <f t="shared" si="68"/>
        <v>001011</v>
      </c>
      <c r="K311" s="1">
        <f t="shared" si="69"/>
        <v>3</v>
      </c>
      <c r="L311" s="6" t="str">
        <f t="shared" si="70"/>
        <v>00000</v>
      </c>
      <c r="M311" s="1">
        <f t="shared" si="71"/>
        <v>10</v>
      </c>
      <c r="N311" s="6" t="str">
        <f t="shared" si="72"/>
        <v>00</v>
      </c>
      <c r="O311" s="1">
        <f t="shared" si="73"/>
        <v>8</v>
      </c>
      <c r="P311" s="1">
        <f>IF(HEX2DEC(LEFT(E311,4))&gt;=32768,HEX2DEC(LEFT(E311,4))-65536,HEX2DEC(LEFT(E311,4)))/Codes!$N$2</f>
        <v>6.4</v>
      </c>
      <c r="Q311" s="1">
        <f>IF(HEX2DEC(RIGHT(E311,4))&gt;=32768,HEX2DEC(RIGHT(E311,4))-65536,HEX2DEC(RIGHT(E311,4)))/Codes!$N$2</f>
        <v>0</v>
      </c>
      <c r="R311" s="1">
        <f>IF(HEX2DEC(LEFT(F311,4))&gt;=32768,HEX2DEC(LEFT(F311,4))-65536,HEX2DEC(LEFT(F311,4)))/Codes!$N$2</f>
        <v>0</v>
      </c>
      <c r="S311" s="1">
        <f>IF(HEX2DEC(RIGHT(F311,4))&gt;=32768,HEX2DEC(RIGHT(F311,4))-65536,HEX2DEC(RIGHT(F311,4)))/Codes!$N$2</f>
        <v>0</v>
      </c>
      <c r="T311" s="18">
        <f t="shared" si="74"/>
        <v>361</v>
      </c>
      <c r="U311" s="1">
        <f t="shared" si="75"/>
        <v>50</v>
      </c>
      <c r="V311" s="1">
        <f t="shared" si="76"/>
        <v>0</v>
      </c>
      <c r="W311" s="1" t="str">
        <f t="shared" si="77"/>
        <v>100</v>
      </c>
      <c r="X311" s="1">
        <f t="shared" si="78"/>
        <v>2</v>
      </c>
      <c r="Y311" s="1">
        <f t="shared" si="79"/>
        <v>80</v>
      </c>
      <c r="Z311" s="1" t="str">
        <f>VLOOKUP(BIN2DEC(MID(HEX2BIN(MID(H311,3,2),8),2,5)),Codes!$E$1:$F$18,2)</f>
        <v>Normal</v>
      </c>
      <c r="AA311" s="6" t="str">
        <f t="shared" si="80"/>
        <v>0</v>
      </c>
      <c r="AB311" s="1">
        <f t="shared" si="81"/>
        <v>1</v>
      </c>
      <c r="AC311" s="1" t="str">
        <f>VLOOKUP(BIN2DEC(RIGHT(HEX2BIN(MID(H311,6,1),4),1)&amp;LEFT(HEX2BIN(MID(H311,7,1),4),1)),Codes!$K$1:$L$5,2)</f>
        <v>M</v>
      </c>
      <c r="AD311" s="1" t="str">
        <f>VLOOKUP(BIN2DEC(RIGHT(HEX2BIN(MID(H311,7,1),4),3)&amp;LEFT(HEX2BIN(MID(H311,8,1),4),2)),Codes!$H$2:$I$33,2)</f>
        <v>Kick</v>
      </c>
      <c r="AE311" s="1" t="str">
        <f t="shared" si="82"/>
        <v>1</v>
      </c>
      <c r="AF311" s="1" t="str">
        <f t="shared" si="83"/>
        <v>1</v>
      </c>
      <c r="AH311" s="6">
        <f t="shared" si="84"/>
        <v>34</v>
      </c>
    </row>
    <row r="312" spans="1:34">
      <c r="A312" s="3" t="s">
        <v>8059</v>
      </c>
      <c r="B312" s="1" t="s">
        <v>1465</v>
      </c>
      <c r="C312" s="6" t="s">
        <v>458</v>
      </c>
      <c r="D312" s="9" t="s">
        <v>6559</v>
      </c>
      <c r="E312" s="9" t="s">
        <v>448</v>
      </c>
      <c r="F312" s="9" t="s">
        <v>91</v>
      </c>
      <c r="G312" s="9" t="s">
        <v>443</v>
      </c>
      <c r="H312" s="9" t="s">
        <v>444</v>
      </c>
      <c r="J312" s="6" t="str">
        <f t="shared" si="68"/>
        <v>001011</v>
      </c>
      <c r="K312" s="1">
        <f t="shared" si="69"/>
        <v>0</v>
      </c>
      <c r="L312" s="6" t="str">
        <f t="shared" si="70"/>
        <v>00000</v>
      </c>
      <c r="M312" s="1">
        <f t="shared" si="71"/>
        <v>16</v>
      </c>
      <c r="N312" s="6" t="str">
        <f t="shared" si="72"/>
        <v>00</v>
      </c>
      <c r="O312" s="1">
        <f t="shared" si="73"/>
        <v>8</v>
      </c>
      <c r="P312" s="1">
        <f>IF(HEX2DEC(LEFT(E312,4))&gt;=32768,HEX2DEC(LEFT(E312,4))-65536,HEX2DEC(LEFT(E312,4)))/Codes!$N$2</f>
        <v>6.4</v>
      </c>
      <c r="Q312" s="1">
        <f>IF(HEX2DEC(RIGHT(E312,4))&gt;=32768,HEX2DEC(RIGHT(E312,4))-65536,HEX2DEC(RIGHT(E312,4)))/Codes!$N$2</f>
        <v>0</v>
      </c>
      <c r="R312" s="1">
        <f>IF(HEX2DEC(LEFT(F312,4))&gt;=32768,HEX2DEC(LEFT(F312,4))-65536,HEX2DEC(LEFT(F312,4)))/Codes!$N$2</f>
        <v>0</v>
      </c>
      <c r="S312" s="1">
        <f>IF(HEX2DEC(RIGHT(F312,4))&gt;=32768,HEX2DEC(RIGHT(F312,4))-65536,HEX2DEC(RIGHT(F312,4)))/Codes!$N$2</f>
        <v>0</v>
      </c>
      <c r="T312" s="18">
        <f t="shared" si="74"/>
        <v>361</v>
      </c>
      <c r="U312" s="1">
        <f t="shared" si="75"/>
        <v>50</v>
      </c>
      <c r="V312" s="1">
        <f t="shared" si="76"/>
        <v>0</v>
      </c>
      <c r="W312" s="1" t="str">
        <f t="shared" si="77"/>
        <v>100</v>
      </c>
      <c r="X312" s="1">
        <f t="shared" si="78"/>
        <v>2</v>
      </c>
      <c r="Y312" s="1">
        <f t="shared" si="79"/>
        <v>80</v>
      </c>
      <c r="Z312" s="1" t="str">
        <f>VLOOKUP(BIN2DEC(MID(HEX2BIN(MID(H312,3,2),8),2,5)),Codes!$E$1:$F$18,2)</f>
        <v>Normal</v>
      </c>
      <c r="AA312" s="6" t="str">
        <f t="shared" si="80"/>
        <v>0</v>
      </c>
      <c r="AB312" s="1">
        <f t="shared" si="81"/>
        <v>1</v>
      </c>
      <c r="AC312" s="1" t="str">
        <f>VLOOKUP(BIN2DEC(RIGHT(HEX2BIN(MID(H312,6,1),4),1)&amp;LEFT(HEX2BIN(MID(H312,7,1),4),1)),Codes!$K$1:$L$5,2)</f>
        <v>M</v>
      </c>
      <c r="AD312" s="1" t="str">
        <f>VLOOKUP(BIN2DEC(RIGHT(HEX2BIN(MID(H312,7,1),4),3)&amp;LEFT(HEX2BIN(MID(H312,8,1),4),2)),Codes!$H$2:$I$33,2)</f>
        <v>Kick</v>
      </c>
      <c r="AE312" s="1" t="str">
        <f t="shared" si="82"/>
        <v>1</v>
      </c>
      <c r="AF312" s="1" t="str">
        <f t="shared" si="83"/>
        <v>1</v>
      </c>
      <c r="AH312" s="6">
        <f t="shared" si="84"/>
        <v>34</v>
      </c>
    </row>
    <row r="313" spans="1:34">
      <c r="A313" s="3" t="s">
        <v>8060</v>
      </c>
      <c r="B313" s="1" t="s">
        <v>1465</v>
      </c>
      <c r="C313" s="6" t="s">
        <v>458</v>
      </c>
      <c r="D313" s="9" t="s">
        <v>462</v>
      </c>
      <c r="E313" s="9" t="s">
        <v>232</v>
      </c>
      <c r="F313" s="9" t="s">
        <v>91</v>
      </c>
      <c r="G313" s="9" t="s">
        <v>443</v>
      </c>
      <c r="H313" s="9" t="s">
        <v>444</v>
      </c>
      <c r="J313" s="6" t="str">
        <f t="shared" si="68"/>
        <v>001011</v>
      </c>
      <c r="K313" s="1">
        <f t="shared" si="69"/>
        <v>1</v>
      </c>
      <c r="L313" s="6" t="str">
        <f t="shared" si="70"/>
        <v>00000</v>
      </c>
      <c r="M313" s="1">
        <f t="shared" si="71"/>
        <v>14</v>
      </c>
      <c r="N313" s="6" t="str">
        <f t="shared" si="72"/>
        <v>00</v>
      </c>
      <c r="O313" s="1">
        <f t="shared" si="73"/>
        <v>6</v>
      </c>
      <c r="P313" s="1">
        <f>IF(HEX2DEC(LEFT(E313,4))&gt;=32768,HEX2DEC(LEFT(E313,4))-65536,HEX2DEC(LEFT(E313,4)))/Codes!$N$2</f>
        <v>4.8</v>
      </c>
      <c r="Q313" s="1">
        <f>IF(HEX2DEC(RIGHT(E313,4))&gt;=32768,HEX2DEC(RIGHT(E313,4))-65536,HEX2DEC(RIGHT(E313,4)))/Codes!$N$2</f>
        <v>0</v>
      </c>
      <c r="R313" s="1">
        <f>IF(HEX2DEC(LEFT(F313,4))&gt;=32768,HEX2DEC(LEFT(F313,4))-65536,HEX2DEC(LEFT(F313,4)))/Codes!$N$2</f>
        <v>0</v>
      </c>
      <c r="S313" s="1">
        <f>IF(HEX2DEC(RIGHT(F313,4))&gt;=32768,HEX2DEC(RIGHT(F313,4))-65536,HEX2DEC(RIGHT(F313,4)))/Codes!$N$2</f>
        <v>0</v>
      </c>
      <c r="T313" s="18">
        <f t="shared" si="74"/>
        <v>361</v>
      </c>
      <c r="U313" s="1">
        <f t="shared" si="75"/>
        <v>50</v>
      </c>
      <c r="V313" s="1">
        <f t="shared" si="76"/>
        <v>0</v>
      </c>
      <c r="W313" s="1" t="str">
        <f t="shared" si="77"/>
        <v>100</v>
      </c>
      <c r="X313" s="1">
        <f t="shared" si="78"/>
        <v>2</v>
      </c>
      <c r="Y313" s="1">
        <f t="shared" si="79"/>
        <v>80</v>
      </c>
      <c r="Z313" s="1" t="str">
        <f>VLOOKUP(BIN2DEC(MID(HEX2BIN(MID(H313,3,2),8),2,5)),Codes!$E$1:$F$18,2)</f>
        <v>Normal</v>
      </c>
      <c r="AA313" s="6" t="str">
        <f t="shared" si="80"/>
        <v>0</v>
      </c>
      <c r="AB313" s="1">
        <f t="shared" si="81"/>
        <v>1</v>
      </c>
      <c r="AC313" s="1" t="str">
        <f>VLOOKUP(BIN2DEC(RIGHT(HEX2BIN(MID(H313,6,1),4),1)&amp;LEFT(HEX2BIN(MID(H313,7,1),4),1)),Codes!$K$1:$L$5,2)</f>
        <v>M</v>
      </c>
      <c r="AD313" s="1" t="str">
        <f>VLOOKUP(BIN2DEC(RIGHT(HEX2BIN(MID(H313,7,1),4),3)&amp;LEFT(HEX2BIN(MID(H313,8,1),4),2)),Codes!$H$2:$I$33,2)</f>
        <v>Kick</v>
      </c>
      <c r="AE313" s="1" t="str">
        <f t="shared" si="82"/>
        <v>1</v>
      </c>
      <c r="AF313" s="1" t="str">
        <f t="shared" si="83"/>
        <v>1</v>
      </c>
      <c r="AH313" s="6">
        <f t="shared" si="84"/>
        <v>34</v>
      </c>
    </row>
    <row r="314" spans="1:34">
      <c r="A314" s="3" t="s">
        <v>8061</v>
      </c>
      <c r="B314" s="1" t="s">
        <v>1465</v>
      </c>
      <c r="C314" s="6" t="s">
        <v>464</v>
      </c>
      <c r="D314" s="9" t="s">
        <v>6559</v>
      </c>
      <c r="E314" s="9" t="s">
        <v>448</v>
      </c>
      <c r="F314" s="9" t="s">
        <v>91</v>
      </c>
      <c r="G314" s="9" t="s">
        <v>443</v>
      </c>
      <c r="H314" s="9" t="s">
        <v>444</v>
      </c>
      <c r="J314" s="6" t="str">
        <f t="shared" si="68"/>
        <v>001011</v>
      </c>
      <c r="K314" s="1">
        <f t="shared" si="69"/>
        <v>0</v>
      </c>
      <c r="L314" s="6" t="str">
        <f t="shared" si="70"/>
        <v>00000</v>
      </c>
      <c r="M314" s="1">
        <f t="shared" si="71"/>
        <v>16</v>
      </c>
      <c r="N314" s="6" t="str">
        <f t="shared" si="72"/>
        <v>00</v>
      </c>
      <c r="O314" s="1">
        <f t="shared" si="73"/>
        <v>8</v>
      </c>
      <c r="P314" s="1">
        <f>IF(HEX2DEC(LEFT(E314,4))&gt;=32768,HEX2DEC(LEFT(E314,4))-65536,HEX2DEC(LEFT(E314,4)))/Codes!$N$2</f>
        <v>6.4</v>
      </c>
      <c r="Q314" s="1">
        <f>IF(HEX2DEC(RIGHT(E314,4))&gt;=32768,HEX2DEC(RIGHT(E314,4))-65536,HEX2DEC(RIGHT(E314,4)))/Codes!$N$2</f>
        <v>0</v>
      </c>
      <c r="R314" s="1">
        <f>IF(HEX2DEC(LEFT(F314,4))&gt;=32768,HEX2DEC(LEFT(F314,4))-65536,HEX2DEC(LEFT(F314,4)))/Codes!$N$2</f>
        <v>0</v>
      </c>
      <c r="S314" s="1">
        <f>IF(HEX2DEC(RIGHT(F314,4))&gt;=32768,HEX2DEC(RIGHT(F314,4))-65536,HEX2DEC(RIGHT(F314,4)))/Codes!$N$2</f>
        <v>0</v>
      </c>
      <c r="T314" s="18">
        <f t="shared" si="74"/>
        <v>361</v>
      </c>
      <c r="U314" s="1">
        <f t="shared" si="75"/>
        <v>50</v>
      </c>
      <c r="V314" s="1">
        <f t="shared" si="76"/>
        <v>0</v>
      </c>
      <c r="W314" s="1" t="str">
        <f t="shared" si="77"/>
        <v>100</v>
      </c>
      <c r="X314" s="1">
        <f t="shared" si="78"/>
        <v>2</v>
      </c>
      <c r="Y314" s="1">
        <f t="shared" si="79"/>
        <v>80</v>
      </c>
      <c r="Z314" s="1" t="str">
        <f>VLOOKUP(BIN2DEC(MID(HEX2BIN(MID(H314,3,2),8),2,5)),Codes!$E$1:$F$18,2)</f>
        <v>Normal</v>
      </c>
      <c r="AA314" s="6" t="str">
        <f t="shared" si="80"/>
        <v>0</v>
      </c>
      <c r="AB314" s="1">
        <f t="shared" si="81"/>
        <v>1</v>
      </c>
      <c r="AC314" s="1" t="str">
        <f>VLOOKUP(BIN2DEC(RIGHT(HEX2BIN(MID(H314,6,1),4),1)&amp;LEFT(HEX2BIN(MID(H314,7,1),4),1)),Codes!$K$1:$L$5,2)</f>
        <v>M</v>
      </c>
      <c r="AD314" s="1" t="str">
        <f>VLOOKUP(BIN2DEC(RIGHT(HEX2BIN(MID(H314,7,1),4),3)&amp;LEFT(HEX2BIN(MID(H314,8,1),4),2)),Codes!$H$2:$I$33,2)</f>
        <v>Kick</v>
      </c>
      <c r="AE314" s="1" t="str">
        <f t="shared" si="82"/>
        <v>1</v>
      </c>
      <c r="AF314" s="1" t="str">
        <f t="shared" si="83"/>
        <v>1</v>
      </c>
      <c r="AH314" s="6">
        <f t="shared" si="84"/>
        <v>34</v>
      </c>
    </row>
    <row r="315" spans="1:34">
      <c r="A315" s="3" t="s">
        <v>8062</v>
      </c>
      <c r="B315" s="1" t="s">
        <v>1465</v>
      </c>
      <c r="C315" s="6" t="s">
        <v>464</v>
      </c>
      <c r="D315" s="9" t="s">
        <v>462</v>
      </c>
      <c r="E315" s="9" t="s">
        <v>232</v>
      </c>
      <c r="F315" s="9" t="s">
        <v>91</v>
      </c>
      <c r="G315" s="9" t="s">
        <v>443</v>
      </c>
      <c r="H315" s="9" t="s">
        <v>444</v>
      </c>
      <c r="J315" s="6" t="str">
        <f t="shared" si="68"/>
        <v>001011</v>
      </c>
      <c r="K315" s="1">
        <f t="shared" si="69"/>
        <v>1</v>
      </c>
      <c r="L315" s="6" t="str">
        <f t="shared" si="70"/>
        <v>00000</v>
      </c>
      <c r="M315" s="1">
        <f t="shared" si="71"/>
        <v>14</v>
      </c>
      <c r="N315" s="6" t="str">
        <f t="shared" si="72"/>
        <v>00</v>
      </c>
      <c r="O315" s="1">
        <f t="shared" si="73"/>
        <v>6</v>
      </c>
      <c r="P315" s="1">
        <f>IF(HEX2DEC(LEFT(E315,4))&gt;=32768,HEX2DEC(LEFT(E315,4))-65536,HEX2DEC(LEFT(E315,4)))/Codes!$N$2</f>
        <v>4.8</v>
      </c>
      <c r="Q315" s="1">
        <f>IF(HEX2DEC(RIGHT(E315,4))&gt;=32768,HEX2DEC(RIGHT(E315,4))-65536,HEX2DEC(RIGHT(E315,4)))/Codes!$N$2</f>
        <v>0</v>
      </c>
      <c r="R315" s="1">
        <f>IF(HEX2DEC(LEFT(F315,4))&gt;=32768,HEX2DEC(LEFT(F315,4))-65536,HEX2DEC(LEFT(F315,4)))/Codes!$N$2</f>
        <v>0</v>
      </c>
      <c r="S315" s="1">
        <f>IF(HEX2DEC(RIGHT(F315,4))&gt;=32768,HEX2DEC(RIGHT(F315,4))-65536,HEX2DEC(RIGHT(F315,4)))/Codes!$N$2</f>
        <v>0</v>
      </c>
      <c r="T315" s="18">
        <f t="shared" si="74"/>
        <v>361</v>
      </c>
      <c r="U315" s="1">
        <f t="shared" si="75"/>
        <v>50</v>
      </c>
      <c r="V315" s="1">
        <f t="shared" si="76"/>
        <v>0</v>
      </c>
      <c r="W315" s="1" t="str">
        <f t="shared" si="77"/>
        <v>100</v>
      </c>
      <c r="X315" s="1">
        <f t="shared" si="78"/>
        <v>2</v>
      </c>
      <c r="Y315" s="1">
        <f t="shared" si="79"/>
        <v>80</v>
      </c>
      <c r="Z315" s="1" t="str">
        <f>VLOOKUP(BIN2DEC(MID(HEX2BIN(MID(H315,3,2),8),2,5)),Codes!$E$1:$F$18,2)</f>
        <v>Normal</v>
      </c>
      <c r="AA315" s="6" t="str">
        <f t="shared" si="80"/>
        <v>0</v>
      </c>
      <c r="AB315" s="1">
        <f t="shared" si="81"/>
        <v>1</v>
      </c>
      <c r="AC315" s="1" t="str">
        <f>VLOOKUP(BIN2DEC(RIGHT(HEX2BIN(MID(H315,6,1),4),1)&amp;LEFT(HEX2BIN(MID(H315,7,1),4),1)),Codes!$K$1:$L$5,2)</f>
        <v>M</v>
      </c>
      <c r="AD315" s="1" t="str">
        <f>VLOOKUP(BIN2DEC(RIGHT(HEX2BIN(MID(H315,7,1),4),3)&amp;LEFT(HEX2BIN(MID(H315,8,1),4),2)),Codes!$H$2:$I$33,2)</f>
        <v>Kick</v>
      </c>
      <c r="AE315" s="1" t="str">
        <f t="shared" si="82"/>
        <v>1</v>
      </c>
      <c r="AF315" s="1" t="str">
        <f t="shared" si="83"/>
        <v>1</v>
      </c>
      <c r="AH315" s="6">
        <f t="shared" si="84"/>
        <v>34</v>
      </c>
    </row>
    <row r="316" spans="1:34">
      <c r="A316" s="3" t="s">
        <v>8063</v>
      </c>
      <c r="B316" s="1" t="s">
        <v>1465</v>
      </c>
      <c r="C316" s="6" t="s">
        <v>1790</v>
      </c>
      <c r="D316" s="9" t="s">
        <v>467</v>
      </c>
      <c r="E316" s="9" t="s">
        <v>448</v>
      </c>
      <c r="F316" s="9" t="s">
        <v>91</v>
      </c>
      <c r="G316" s="9" t="s">
        <v>468</v>
      </c>
      <c r="H316" s="9" t="s">
        <v>469</v>
      </c>
      <c r="J316" s="6" t="str">
        <f t="shared" si="68"/>
        <v>001011</v>
      </c>
      <c r="K316" s="1">
        <f t="shared" si="69"/>
        <v>0</v>
      </c>
      <c r="L316" s="6" t="str">
        <f t="shared" si="70"/>
        <v>00000</v>
      </c>
      <c r="M316" s="1">
        <f t="shared" si="71"/>
        <v>25</v>
      </c>
      <c r="N316" s="6" t="str">
        <f t="shared" si="72"/>
        <v>00</v>
      </c>
      <c r="O316" s="1">
        <f t="shared" si="73"/>
        <v>8</v>
      </c>
      <c r="P316" s="1">
        <f>IF(HEX2DEC(LEFT(E316,4))&gt;=32768,HEX2DEC(LEFT(E316,4))-65536,HEX2DEC(LEFT(E316,4)))/Codes!$N$2</f>
        <v>6.4</v>
      </c>
      <c r="Q316" s="1">
        <f>IF(HEX2DEC(RIGHT(E316,4))&gt;=32768,HEX2DEC(RIGHT(E316,4))-65536,HEX2DEC(RIGHT(E316,4)))/Codes!$N$2</f>
        <v>0</v>
      </c>
      <c r="R316" s="1">
        <f>IF(HEX2DEC(LEFT(F316,4))&gt;=32768,HEX2DEC(LEFT(F316,4))-65536,HEX2DEC(LEFT(F316,4)))/Codes!$N$2</f>
        <v>0</v>
      </c>
      <c r="S316" s="1">
        <f>IF(HEX2DEC(RIGHT(F316,4))&gt;=32768,HEX2DEC(RIGHT(F316,4))-65536,HEX2DEC(RIGHT(F316,4)))/Codes!$N$2</f>
        <v>0</v>
      </c>
      <c r="T316" s="18">
        <f t="shared" si="74"/>
        <v>361</v>
      </c>
      <c r="U316" s="1">
        <f t="shared" si="75"/>
        <v>100</v>
      </c>
      <c r="V316" s="1">
        <f t="shared" si="76"/>
        <v>98</v>
      </c>
      <c r="W316" s="1" t="str">
        <f t="shared" si="77"/>
        <v>100</v>
      </c>
      <c r="X316" s="1">
        <f t="shared" si="78"/>
        <v>2</v>
      </c>
      <c r="Y316" s="1">
        <f t="shared" si="79"/>
        <v>0</v>
      </c>
      <c r="Z316" s="1" t="str">
        <f>VLOOKUP(BIN2DEC(MID(HEX2BIN(MID(H316,3,2),8),2,5)),Codes!$E$1:$F$18,2)</f>
        <v>Normal</v>
      </c>
      <c r="AA316" s="6" t="str">
        <f t="shared" si="80"/>
        <v>0</v>
      </c>
      <c r="AB316" s="1">
        <f t="shared" si="81"/>
        <v>1</v>
      </c>
      <c r="AC316" s="1" t="str">
        <f>VLOOKUP(BIN2DEC(RIGHT(HEX2BIN(MID(H316,6,1),4),1)&amp;LEFT(HEX2BIN(MID(H316,7,1),4),1)),Codes!$K$1:$L$5,2)</f>
        <v>M</v>
      </c>
      <c r="AD316" s="1" t="str">
        <f>VLOOKUP(BIN2DEC(RIGHT(HEX2BIN(MID(H316,7,1),4),3)&amp;LEFT(HEX2BIN(MID(H316,8,1),4),2)),Codes!$H$2:$I$33,2)</f>
        <v>Punch</v>
      </c>
      <c r="AE316" s="1" t="str">
        <f t="shared" si="82"/>
        <v>1</v>
      </c>
      <c r="AF316" s="1" t="str">
        <f t="shared" si="83"/>
        <v>1</v>
      </c>
      <c r="AH316" s="6">
        <f t="shared" si="84"/>
        <v>33</v>
      </c>
    </row>
    <row r="317" spans="1:34">
      <c r="A317" s="3" t="s">
        <v>8064</v>
      </c>
      <c r="B317" s="1" t="s">
        <v>1465</v>
      </c>
      <c r="C317" s="6" t="s">
        <v>1790</v>
      </c>
      <c r="D317" s="9" t="s">
        <v>471</v>
      </c>
      <c r="E317" s="9" t="s">
        <v>232</v>
      </c>
      <c r="F317" s="9" t="s">
        <v>91</v>
      </c>
      <c r="G317" s="9" t="s">
        <v>468</v>
      </c>
      <c r="H317" s="9" t="s">
        <v>469</v>
      </c>
      <c r="J317" s="6" t="str">
        <f t="shared" si="68"/>
        <v>001011</v>
      </c>
      <c r="K317" s="1">
        <f t="shared" si="69"/>
        <v>1</v>
      </c>
      <c r="L317" s="6" t="str">
        <f t="shared" si="70"/>
        <v>00000</v>
      </c>
      <c r="M317" s="1">
        <f t="shared" si="71"/>
        <v>24</v>
      </c>
      <c r="N317" s="6" t="str">
        <f t="shared" si="72"/>
        <v>00</v>
      </c>
      <c r="O317" s="1">
        <f t="shared" si="73"/>
        <v>8</v>
      </c>
      <c r="P317" s="1">
        <f>IF(HEX2DEC(LEFT(E317,4))&gt;=32768,HEX2DEC(LEFT(E317,4))-65536,HEX2DEC(LEFT(E317,4)))/Codes!$N$2</f>
        <v>4.8</v>
      </c>
      <c r="Q317" s="1">
        <f>IF(HEX2DEC(RIGHT(E317,4))&gt;=32768,HEX2DEC(RIGHT(E317,4))-65536,HEX2DEC(RIGHT(E317,4)))/Codes!$N$2</f>
        <v>0</v>
      </c>
      <c r="R317" s="1">
        <f>IF(HEX2DEC(LEFT(F317,4))&gt;=32768,HEX2DEC(LEFT(F317,4))-65536,HEX2DEC(LEFT(F317,4)))/Codes!$N$2</f>
        <v>0</v>
      </c>
      <c r="S317" s="1">
        <f>IF(HEX2DEC(RIGHT(F317,4))&gt;=32768,HEX2DEC(RIGHT(F317,4))-65536,HEX2DEC(RIGHT(F317,4)))/Codes!$N$2</f>
        <v>0</v>
      </c>
      <c r="T317" s="18">
        <f t="shared" si="74"/>
        <v>361</v>
      </c>
      <c r="U317" s="1">
        <f t="shared" si="75"/>
        <v>100</v>
      </c>
      <c r="V317" s="1">
        <f t="shared" si="76"/>
        <v>98</v>
      </c>
      <c r="W317" s="1" t="str">
        <f t="shared" si="77"/>
        <v>100</v>
      </c>
      <c r="X317" s="1">
        <f t="shared" si="78"/>
        <v>2</v>
      </c>
      <c r="Y317" s="1">
        <f t="shared" si="79"/>
        <v>0</v>
      </c>
      <c r="Z317" s="1" t="str">
        <f>VLOOKUP(BIN2DEC(MID(HEX2BIN(MID(H317,3,2),8),2,5)),Codes!$E$1:$F$18,2)</f>
        <v>Normal</v>
      </c>
      <c r="AA317" s="6" t="str">
        <f t="shared" si="80"/>
        <v>0</v>
      </c>
      <c r="AB317" s="1">
        <f t="shared" si="81"/>
        <v>1</v>
      </c>
      <c r="AC317" s="1" t="str">
        <f>VLOOKUP(BIN2DEC(RIGHT(HEX2BIN(MID(H317,6,1),4),1)&amp;LEFT(HEX2BIN(MID(H317,7,1),4),1)),Codes!$K$1:$L$5,2)</f>
        <v>M</v>
      </c>
      <c r="AD317" s="1" t="str">
        <f>VLOOKUP(BIN2DEC(RIGHT(HEX2BIN(MID(H317,7,1),4),3)&amp;LEFT(HEX2BIN(MID(H317,8,1),4),2)),Codes!$H$2:$I$33,2)</f>
        <v>Punch</v>
      </c>
      <c r="AE317" s="1" t="str">
        <f t="shared" si="82"/>
        <v>1</v>
      </c>
      <c r="AF317" s="1" t="str">
        <f t="shared" si="83"/>
        <v>1</v>
      </c>
      <c r="AH317" s="6">
        <f t="shared" si="84"/>
        <v>33</v>
      </c>
    </row>
    <row r="318" spans="1:34">
      <c r="A318" s="3" t="s">
        <v>8065</v>
      </c>
      <c r="B318" s="1" t="s">
        <v>1465</v>
      </c>
      <c r="C318" s="6" t="s">
        <v>1787</v>
      </c>
      <c r="D318" s="9" t="s">
        <v>325</v>
      </c>
      <c r="E318" s="9" t="s">
        <v>232</v>
      </c>
      <c r="F318" s="9" t="s">
        <v>91</v>
      </c>
      <c r="G318" s="9" t="s">
        <v>468</v>
      </c>
      <c r="H318" s="9" t="s">
        <v>473</v>
      </c>
      <c r="J318" s="6" t="str">
        <f t="shared" si="68"/>
        <v>001011</v>
      </c>
      <c r="K318" s="1">
        <f t="shared" si="69"/>
        <v>0</v>
      </c>
      <c r="L318" s="6" t="str">
        <f t="shared" si="70"/>
        <v>00000</v>
      </c>
      <c r="M318" s="1">
        <f t="shared" si="71"/>
        <v>14</v>
      </c>
      <c r="N318" s="6" t="str">
        <f t="shared" si="72"/>
        <v>00</v>
      </c>
      <c r="O318" s="1">
        <f t="shared" si="73"/>
        <v>10</v>
      </c>
      <c r="P318" s="1">
        <f>IF(HEX2DEC(LEFT(E318,4))&gt;=32768,HEX2DEC(LEFT(E318,4))-65536,HEX2DEC(LEFT(E318,4)))/Codes!$N$2</f>
        <v>4.8</v>
      </c>
      <c r="Q318" s="1">
        <f>IF(HEX2DEC(RIGHT(E318,4))&gt;=32768,HEX2DEC(RIGHT(E318,4))-65536,HEX2DEC(RIGHT(E318,4)))/Codes!$N$2</f>
        <v>0</v>
      </c>
      <c r="R318" s="1">
        <f>IF(HEX2DEC(LEFT(F318,4))&gt;=32768,HEX2DEC(LEFT(F318,4))-65536,HEX2DEC(LEFT(F318,4)))/Codes!$N$2</f>
        <v>0</v>
      </c>
      <c r="S318" s="1">
        <f>IF(HEX2DEC(RIGHT(F318,4))&gt;=32768,HEX2DEC(RIGHT(F318,4))-65536,HEX2DEC(RIGHT(F318,4)))/Codes!$N$2</f>
        <v>0</v>
      </c>
      <c r="T318" s="18">
        <f t="shared" si="74"/>
        <v>361</v>
      </c>
      <c r="U318" s="1">
        <f t="shared" si="75"/>
        <v>100</v>
      </c>
      <c r="V318" s="1">
        <f t="shared" si="76"/>
        <v>98</v>
      </c>
      <c r="W318" s="1" t="str">
        <f t="shared" si="77"/>
        <v>100</v>
      </c>
      <c r="X318" s="1">
        <f t="shared" si="78"/>
        <v>2</v>
      </c>
      <c r="Y318" s="1">
        <f t="shared" si="79"/>
        <v>0</v>
      </c>
      <c r="Z318" s="1" t="str">
        <f>VLOOKUP(BIN2DEC(MID(HEX2BIN(MID(H318,3,2),8),2,5)),Codes!$E$1:$F$18,2)</f>
        <v>Normal</v>
      </c>
      <c r="AA318" s="6" t="str">
        <f t="shared" si="80"/>
        <v>0</v>
      </c>
      <c r="AB318" s="1">
        <f t="shared" si="81"/>
        <v>1</v>
      </c>
      <c r="AC318" s="1" t="str">
        <f>VLOOKUP(BIN2DEC(RIGHT(HEX2BIN(MID(H318,6,1),4),1)&amp;LEFT(HEX2BIN(MID(H318,7,1),4),1)),Codes!$K$1:$L$5,2)</f>
        <v>M</v>
      </c>
      <c r="AD318" s="1" t="str">
        <f>VLOOKUP(BIN2DEC(RIGHT(HEX2BIN(MID(H318,7,1),4),3)&amp;LEFT(HEX2BIN(MID(H318,8,1),4),2)),Codes!$H$2:$I$33,2)</f>
        <v>Kick</v>
      </c>
      <c r="AE318" s="1" t="str">
        <f t="shared" si="82"/>
        <v>1</v>
      </c>
      <c r="AF318" s="1" t="str">
        <f t="shared" si="83"/>
        <v>1</v>
      </c>
      <c r="AH318" s="6">
        <f t="shared" si="84"/>
        <v>34</v>
      </c>
    </row>
    <row r="319" spans="1:34">
      <c r="A319" s="3" t="s">
        <v>8066</v>
      </c>
      <c r="B319" s="1" t="s">
        <v>1465</v>
      </c>
      <c r="C319" s="6" t="s">
        <v>1787</v>
      </c>
      <c r="D319" s="9" t="s">
        <v>475</v>
      </c>
      <c r="E319" s="9" t="s">
        <v>448</v>
      </c>
      <c r="F319" s="9" t="s">
        <v>91</v>
      </c>
      <c r="G319" s="9" t="s">
        <v>468</v>
      </c>
      <c r="H319" s="9" t="s">
        <v>473</v>
      </c>
      <c r="J319" s="6" t="str">
        <f t="shared" si="68"/>
        <v>001011</v>
      </c>
      <c r="K319" s="1">
        <f t="shared" si="69"/>
        <v>1</v>
      </c>
      <c r="L319" s="6" t="str">
        <f t="shared" si="70"/>
        <v>00000</v>
      </c>
      <c r="M319" s="1">
        <f t="shared" si="71"/>
        <v>16</v>
      </c>
      <c r="N319" s="6" t="str">
        <f t="shared" si="72"/>
        <v>00</v>
      </c>
      <c r="O319" s="1">
        <f t="shared" si="73"/>
        <v>10</v>
      </c>
      <c r="P319" s="1">
        <f>IF(HEX2DEC(LEFT(E319,4))&gt;=32768,HEX2DEC(LEFT(E319,4))-65536,HEX2DEC(LEFT(E319,4)))/Codes!$N$2</f>
        <v>6.4</v>
      </c>
      <c r="Q319" s="1">
        <f>IF(HEX2DEC(RIGHT(E319,4))&gt;=32768,HEX2DEC(RIGHT(E319,4))-65536,HEX2DEC(RIGHT(E319,4)))/Codes!$N$2</f>
        <v>0</v>
      </c>
      <c r="R319" s="1">
        <f>IF(HEX2DEC(LEFT(F319,4))&gt;=32768,HEX2DEC(LEFT(F319,4))-65536,HEX2DEC(LEFT(F319,4)))/Codes!$N$2</f>
        <v>0</v>
      </c>
      <c r="S319" s="1">
        <f>IF(HEX2DEC(RIGHT(F319,4))&gt;=32768,HEX2DEC(RIGHT(F319,4))-65536,HEX2DEC(RIGHT(F319,4)))/Codes!$N$2</f>
        <v>0</v>
      </c>
      <c r="T319" s="18">
        <f t="shared" si="74"/>
        <v>361</v>
      </c>
      <c r="U319" s="1">
        <f t="shared" si="75"/>
        <v>100</v>
      </c>
      <c r="V319" s="1">
        <f t="shared" si="76"/>
        <v>98</v>
      </c>
      <c r="W319" s="1" t="str">
        <f t="shared" si="77"/>
        <v>100</v>
      </c>
      <c r="X319" s="1">
        <f t="shared" si="78"/>
        <v>2</v>
      </c>
      <c r="Y319" s="1">
        <f t="shared" si="79"/>
        <v>0</v>
      </c>
      <c r="Z319" s="1" t="str">
        <f>VLOOKUP(BIN2DEC(MID(HEX2BIN(MID(H319,3,2),8),2,5)),Codes!$E$1:$F$18,2)</f>
        <v>Normal</v>
      </c>
      <c r="AA319" s="6" t="str">
        <f t="shared" si="80"/>
        <v>0</v>
      </c>
      <c r="AB319" s="1">
        <f t="shared" si="81"/>
        <v>1</v>
      </c>
      <c r="AC319" s="1" t="str">
        <f>VLOOKUP(BIN2DEC(RIGHT(HEX2BIN(MID(H319,6,1),4),1)&amp;LEFT(HEX2BIN(MID(H319,7,1),4),1)),Codes!$K$1:$L$5,2)</f>
        <v>M</v>
      </c>
      <c r="AD319" s="1" t="str">
        <f>VLOOKUP(BIN2DEC(RIGHT(HEX2BIN(MID(H319,7,1),4),3)&amp;LEFT(HEX2BIN(MID(H319,8,1),4),2)),Codes!$H$2:$I$33,2)</f>
        <v>Kick</v>
      </c>
      <c r="AE319" s="1" t="str">
        <f t="shared" si="82"/>
        <v>1</v>
      </c>
      <c r="AF319" s="1" t="str">
        <f t="shared" si="83"/>
        <v>1</v>
      </c>
      <c r="AH319" s="6">
        <f t="shared" si="84"/>
        <v>34</v>
      </c>
    </row>
    <row r="320" spans="1:34">
      <c r="A320" s="3" t="s">
        <v>8067</v>
      </c>
      <c r="B320" s="1" t="s">
        <v>1465</v>
      </c>
      <c r="C320" s="6" t="s">
        <v>1787</v>
      </c>
      <c r="D320" s="9" t="s">
        <v>477</v>
      </c>
      <c r="E320" s="9" t="s">
        <v>232</v>
      </c>
      <c r="F320" s="9" t="s">
        <v>91</v>
      </c>
      <c r="G320" s="9" t="s">
        <v>468</v>
      </c>
      <c r="H320" s="9" t="s">
        <v>473</v>
      </c>
      <c r="J320" s="6" t="str">
        <f t="shared" si="68"/>
        <v>001011</v>
      </c>
      <c r="K320" s="1">
        <f t="shared" si="69"/>
        <v>2</v>
      </c>
      <c r="L320" s="6" t="str">
        <f t="shared" si="70"/>
        <v>00000</v>
      </c>
      <c r="M320" s="1">
        <f t="shared" si="71"/>
        <v>8</v>
      </c>
      <c r="N320" s="6" t="str">
        <f t="shared" si="72"/>
        <v>00</v>
      </c>
      <c r="O320" s="1">
        <f t="shared" si="73"/>
        <v>10</v>
      </c>
      <c r="P320" s="1">
        <f>IF(HEX2DEC(LEFT(E320,4))&gt;=32768,HEX2DEC(LEFT(E320,4))-65536,HEX2DEC(LEFT(E320,4)))/Codes!$N$2</f>
        <v>4.8</v>
      </c>
      <c r="Q320" s="1">
        <f>IF(HEX2DEC(RIGHT(E320,4))&gt;=32768,HEX2DEC(RIGHT(E320,4))-65536,HEX2DEC(RIGHT(E320,4)))/Codes!$N$2</f>
        <v>0</v>
      </c>
      <c r="R320" s="1">
        <f>IF(HEX2DEC(LEFT(F320,4))&gt;=32768,HEX2DEC(LEFT(F320,4))-65536,HEX2DEC(LEFT(F320,4)))/Codes!$N$2</f>
        <v>0</v>
      </c>
      <c r="S320" s="1">
        <f>IF(HEX2DEC(RIGHT(F320,4))&gt;=32768,HEX2DEC(RIGHT(F320,4))-65536,HEX2DEC(RIGHT(F320,4)))/Codes!$N$2</f>
        <v>0</v>
      </c>
      <c r="T320" s="18">
        <f t="shared" si="74"/>
        <v>361</v>
      </c>
      <c r="U320" s="1">
        <f t="shared" si="75"/>
        <v>100</v>
      </c>
      <c r="V320" s="1">
        <f t="shared" si="76"/>
        <v>98</v>
      </c>
      <c r="W320" s="1" t="str">
        <f t="shared" si="77"/>
        <v>100</v>
      </c>
      <c r="X320" s="1">
        <f t="shared" si="78"/>
        <v>2</v>
      </c>
      <c r="Y320" s="1">
        <f t="shared" si="79"/>
        <v>0</v>
      </c>
      <c r="Z320" s="1" t="str">
        <f>VLOOKUP(BIN2DEC(MID(HEX2BIN(MID(H320,3,2),8),2,5)),Codes!$E$1:$F$18,2)</f>
        <v>Normal</v>
      </c>
      <c r="AA320" s="6" t="str">
        <f t="shared" si="80"/>
        <v>0</v>
      </c>
      <c r="AB320" s="1">
        <f t="shared" si="81"/>
        <v>1</v>
      </c>
      <c r="AC320" s="1" t="str">
        <f>VLOOKUP(BIN2DEC(RIGHT(HEX2BIN(MID(H320,6,1),4),1)&amp;LEFT(HEX2BIN(MID(H320,7,1),4),1)),Codes!$K$1:$L$5,2)</f>
        <v>M</v>
      </c>
      <c r="AD320" s="1" t="str">
        <f>VLOOKUP(BIN2DEC(RIGHT(HEX2BIN(MID(H320,7,1),4),3)&amp;LEFT(HEX2BIN(MID(H320,8,1),4),2)),Codes!$H$2:$I$33,2)</f>
        <v>Kick</v>
      </c>
      <c r="AE320" s="1" t="str">
        <f t="shared" si="82"/>
        <v>1</v>
      </c>
      <c r="AF320" s="1" t="str">
        <f t="shared" si="83"/>
        <v>1</v>
      </c>
      <c r="AH320" s="6">
        <f t="shared" si="84"/>
        <v>34</v>
      </c>
    </row>
    <row r="321" spans="1:34">
      <c r="A321" s="3" t="s">
        <v>8068</v>
      </c>
      <c r="B321" s="1" t="s">
        <v>1465</v>
      </c>
      <c r="C321" s="6" t="s">
        <v>1796</v>
      </c>
      <c r="D321" s="9" t="s">
        <v>8069</v>
      </c>
      <c r="E321" s="9" t="s">
        <v>1301</v>
      </c>
      <c r="F321" s="9" t="s">
        <v>91</v>
      </c>
      <c r="G321" s="9" t="s">
        <v>481</v>
      </c>
      <c r="H321" s="9" t="s">
        <v>482</v>
      </c>
      <c r="J321" s="6" t="str">
        <f t="shared" si="68"/>
        <v>001011</v>
      </c>
      <c r="K321" s="1">
        <f t="shared" si="69"/>
        <v>0</v>
      </c>
      <c r="L321" s="6" t="str">
        <f t="shared" si="70"/>
        <v>00000</v>
      </c>
      <c r="M321" s="1">
        <f t="shared" si="71"/>
        <v>47</v>
      </c>
      <c r="N321" s="6" t="str">
        <f t="shared" si="72"/>
        <v>00</v>
      </c>
      <c r="O321" s="1">
        <f t="shared" si="73"/>
        <v>0</v>
      </c>
      <c r="P321" s="1">
        <f>IF(HEX2DEC(LEFT(E321,4))&gt;=32768,HEX2DEC(LEFT(E321,4))-65536,HEX2DEC(LEFT(E321,4)))/Codes!$N$2</f>
        <v>4.8</v>
      </c>
      <c r="Q321" s="1">
        <f>IF(HEX2DEC(RIGHT(E321,4))&gt;=32768,HEX2DEC(RIGHT(E321,4))-65536,HEX2DEC(RIGHT(E321,4)))/Codes!$N$2</f>
        <v>1.6</v>
      </c>
      <c r="R321" s="1">
        <f>IF(HEX2DEC(LEFT(F321,4))&gt;=32768,HEX2DEC(LEFT(F321,4))-65536,HEX2DEC(LEFT(F321,4)))/Codes!$N$2</f>
        <v>0</v>
      </c>
      <c r="S321" s="1">
        <f>IF(HEX2DEC(RIGHT(F321,4))&gt;=32768,HEX2DEC(RIGHT(F321,4))-65536,HEX2DEC(RIGHT(F321,4)))/Codes!$N$2</f>
        <v>0</v>
      </c>
      <c r="T321" s="18">
        <f t="shared" si="74"/>
        <v>361</v>
      </c>
      <c r="U321" s="1">
        <f t="shared" si="75"/>
        <v>100</v>
      </c>
      <c r="V321" s="1">
        <f t="shared" si="76"/>
        <v>0</v>
      </c>
      <c r="W321" s="1" t="str">
        <f t="shared" si="77"/>
        <v>100</v>
      </c>
      <c r="X321" s="1">
        <f t="shared" si="78"/>
        <v>2</v>
      </c>
      <c r="Y321" s="1">
        <f t="shared" si="79"/>
        <v>0</v>
      </c>
      <c r="Z321" s="1" t="str">
        <f>VLOOKUP(BIN2DEC(MID(HEX2BIN(MID(H321,3,2),8),2,5)),Codes!$E$1:$F$18,2)</f>
        <v>Grab</v>
      </c>
      <c r="AA321" s="6" t="str">
        <f t="shared" si="80"/>
        <v>0</v>
      </c>
      <c r="AB321" s="1">
        <f t="shared" si="81"/>
        <v>0</v>
      </c>
      <c r="AC321" s="1" t="str">
        <f>VLOOKUP(BIN2DEC(RIGHT(HEX2BIN(MID(H321,6,1),4),1)&amp;LEFT(HEX2BIN(MID(H321,7,1),4),1)),Codes!$K$1:$L$5,2)</f>
        <v>M</v>
      </c>
      <c r="AD321" s="1" t="str">
        <f>VLOOKUP(BIN2DEC(RIGHT(HEX2BIN(MID(H321,7,1),4),3)&amp;LEFT(HEX2BIN(MID(H321,8,1),4),2)),Codes!$H$2:$I$33,2)</f>
        <v>Kick</v>
      </c>
      <c r="AE321" s="1" t="str">
        <f t="shared" si="82"/>
        <v>1</v>
      </c>
      <c r="AF321" s="1" t="str">
        <f t="shared" si="83"/>
        <v>1</v>
      </c>
      <c r="AH321" s="6">
        <f t="shared" si="84"/>
        <v>34</v>
      </c>
    </row>
    <row r="322" spans="1:34">
      <c r="A322" s="3" t="s">
        <v>8070</v>
      </c>
      <c r="B322" s="1" t="s">
        <v>1465</v>
      </c>
      <c r="C322" s="6" t="s">
        <v>1796</v>
      </c>
      <c r="D322" s="9" t="s">
        <v>8071</v>
      </c>
      <c r="E322" s="9" t="s">
        <v>207</v>
      </c>
      <c r="F322" s="9" t="s">
        <v>91</v>
      </c>
      <c r="G322" s="9" t="s">
        <v>481</v>
      </c>
      <c r="H322" s="9" t="s">
        <v>482</v>
      </c>
      <c r="J322" s="6" t="str">
        <f t="shared" ref="J322:J385" si="85">LEFT(HEX2BIN(LEFT(D322,2),8),6)</f>
        <v>001011</v>
      </c>
      <c r="K322" s="1">
        <f t="shared" ref="K322:K385" si="86">BIN2DEC(MID(HEX2BIN(MID(D322,2,2),8),3,3))</f>
        <v>1</v>
      </c>
      <c r="L322" s="6" t="str">
        <f t="shared" ref="L322:L385" si="87">MID(HEX2BIN(MID(D322,3,2),8),2,5)</f>
        <v>00000</v>
      </c>
      <c r="M322" s="1">
        <f t="shared" ref="M322:M385" si="88">ROUNDDOWN(HEX2DEC(MID(D322,4,3))/8,0)</f>
        <v>46</v>
      </c>
      <c r="N322" s="6" t="str">
        <f t="shared" ref="N322:N385" si="89">MID(HEX2BIN(MID(D322,6,1),4),2,2)</f>
        <v>00</v>
      </c>
      <c r="O322" s="1">
        <f t="shared" ref="O322:O385" si="90">HEX2DEC(MID(D322,7,2))</f>
        <v>0</v>
      </c>
      <c r="P322" s="1">
        <f>IF(HEX2DEC(LEFT(E322,4))&gt;=32768,HEX2DEC(LEFT(E322,4))-65536,HEX2DEC(LEFT(E322,4)))/Codes!$N$2</f>
        <v>4</v>
      </c>
      <c r="Q322" s="1">
        <f>IF(HEX2DEC(RIGHT(E322,4))&gt;=32768,HEX2DEC(RIGHT(E322,4))-65536,HEX2DEC(RIGHT(E322,4)))/Codes!$N$2</f>
        <v>0</v>
      </c>
      <c r="R322" s="1">
        <f>IF(HEX2DEC(LEFT(F322,4))&gt;=32768,HEX2DEC(LEFT(F322,4))-65536,HEX2DEC(LEFT(F322,4)))/Codes!$N$2</f>
        <v>0</v>
      </c>
      <c r="S322" s="1">
        <f>IF(HEX2DEC(RIGHT(F322,4))&gt;=32768,HEX2DEC(RIGHT(F322,4))-65536,HEX2DEC(RIGHT(F322,4)))/Codes!$N$2</f>
        <v>0</v>
      </c>
      <c r="T322" s="18">
        <f t="shared" ref="T322:T385" si="91">ROUNDDOWN(HEX2DEC(LEFT(G322,3))/8,0)</f>
        <v>361</v>
      </c>
      <c r="U322" s="1">
        <f t="shared" ref="U322:U385" si="92">ROUNDDOWN(HEX2DEC(MID(G322,3,3))/4,0)-(512*ROUNDDOWN(HEX2DEC(MID(G322,3,1))/8,0))</f>
        <v>100</v>
      </c>
      <c r="V322" s="1">
        <f t="shared" ref="V322:V385" si="93">RIGHT(HEX2BIN(MID(G322,5,1),4),2)*128+HEX2DEC(MID(G322,6,1))*8+LEFT(HEX2BIN(MID(G322,7,1),4),3)</f>
        <v>0</v>
      </c>
      <c r="W322" s="1" t="str">
        <f t="shared" ref="W322:W385" si="94">MID(HEX2BIN(MID(G322,7,2),8),4,3)</f>
        <v>100</v>
      </c>
      <c r="X322" s="1">
        <f t="shared" ref="X322:X385" si="95">BIN2DEC(RIGHT(HEX2BIN(RIGHT(G322,1),4),2))</f>
        <v>2</v>
      </c>
      <c r="Y322" s="1">
        <f t="shared" ref="Y322:Y385" si="96">ROUNDDOWN(HEX2DEC(LEFT(H322,3))/8,0)</f>
        <v>0</v>
      </c>
      <c r="Z322" s="1" t="str">
        <f>VLOOKUP(BIN2DEC(MID(HEX2BIN(MID(H322,3,2),8),2,5)),Codes!$E$1:$F$18,2)</f>
        <v>Grab</v>
      </c>
      <c r="AA322" s="6" t="str">
        <f t="shared" ref="AA322:AA385" si="97">MID(HEX2BIN(MID(H322,4,1),4),3,1)</f>
        <v>0</v>
      </c>
      <c r="AB322" s="1">
        <f t="shared" ref="AB322:AB385" si="98">(MOD(HEX2DEC(MID(H322,4,1)),2))*64+ROUNDDOWN(HEX2DEC(MID(H322,5,2))/4,0)</f>
        <v>0</v>
      </c>
      <c r="AC322" s="1" t="str">
        <f>VLOOKUP(BIN2DEC(RIGHT(HEX2BIN(MID(H322,6,1),4),1)&amp;LEFT(HEX2BIN(MID(H322,7,1),4),1)),Codes!$K$1:$L$5,2)</f>
        <v>M</v>
      </c>
      <c r="AD322" s="1" t="str">
        <f>VLOOKUP(BIN2DEC(RIGHT(HEX2BIN(MID(H322,7,1),4),3)&amp;LEFT(HEX2BIN(MID(H322,8,1),4),2)),Codes!$H$2:$I$33,2)</f>
        <v>Kick</v>
      </c>
      <c r="AE322" s="1" t="str">
        <f t="shared" ref="AE322:AE385" si="99">MID(HEX2BIN(RIGHT(H322,1),4),3,1)</f>
        <v>1</v>
      </c>
      <c r="AF322" s="1" t="str">
        <f t="shared" ref="AF322:AF385" si="100">RIGHT(HEX2BIN(RIGHT(H322,1),4),1)</f>
        <v>1</v>
      </c>
      <c r="AH322" s="6">
        <f t="shared" ref="AH322:AH385" si="101">ROUNDDOWN(HEX2DEC(MID(H322,6,3))/4,0)-(256*ROUNDDOWN(HEX2DEC(MID(H322,6,1))/4,0))</f>
        <v>34</v>
      </c>
    </row>
    <row r="323" spans="1:34">
      <c r="A323" s="3" t="s">
        <v>8073</v>
      </c>
      <c r="B323" s="1" t="s">
        <v>1465</v>
      </c>
      <c r="C323" s="6" t="s">
        <v>1797</v>
      </c>
      <c r="D323" s="9" t="s">
        <v>8069</v>
      </c>
      <c r="E323" s="9" t="s">
        <v>232</v>
      </c>
      <c r="F323" s="9" t="s">
        <v>91</v>
      </c>
      <c r="G323" s="9" t="s">
        <v>481</v>
      </c>
      <c r="H323" s="9" t="s">
        <v>482</v>
      </c>
      <c r="J323" s="6" t="str">
        <f t="shared" si="85"/>
        <v>001011</v>
      </c>
      <c r="K323" s="1">
        <f t="shared" si="86"/>
        <v>0</v>
      </c>
      <c r="L323" s="6" t="str">
        <f t="shared" si="87"/>
        <v>00000</v>
      </c>
      <c r="M323" s="1">
        <f t="shared" si="88"/>
        <v>47</v>
      </c>
      <c r="N323" s="6" t="str">
        <f t="shared" si="89"/>
        <v>00</v>
      </c>
      <c r="O323" s="1">
        <f t="shared" si="90"/>
        <v>0</v>
      </c>
      <c r="P323" s="1">
        <f>IF(HEX2DEC(LEFT(E323,4))&gt;=32768,HEX2DEC(LEFT(E323,4))-65536,HEX2DEC(LEFT(E323,4)))/Codes!$N$2</f>
        <v>4.8</v>
      </c>
      <c r="Q323" s="1">
        <f>IF(HEX2DEC(RIGHT(E323,4))&gt;=32768,HEX2DEC(RIGHT(E323,4))-65536,HEX2DEC(RIGHT(E323,4)))/Codes!$N$2</f>
        <v>0</v>
      </c>
      <c r="R323" s="1">
        <f>IF(HEX2DEC(LEFT(F323,4))&gt;=32768,HEX2DEC(LEFT(F323,4))-65536,HEX2DEC(LEFT(F323,4)))/Codes!$N$2</f>
        <v>0</v>
      </c>
      <c r="S323" s="1">
        <f>IF(HEX2DEC(RIGHT(F323,4))&gt;=32768,HEX2DEC(RIGHT(F323,4))-65536,HEX2DEC(RIGHT(F323,4)))/Codes!$N$2</f>
        <v>0</v>
      </c>
      <c r="T323" s="18">
        <f t="shared" si="91"/>
        <v>361</v>
      </c>
      <c r="U323" s="1">
        <f t="shared" si="92"/>
        <v>100</v>
      </c>
      <c r="V323" s="1">
        <f t="shared" si="93"/>
        <v>0</v>
      </c>
      <c r="W323" s="1" t="str">
        <f t="shared" si="94"/>
        <v>100</v>
      </c>
      <c r="X323" s="1">
        <f t="shared" si="95"/>
        <v>2</v>
      </c>
      <c r="Y323" s="1">
        <f t="shared" si="96"/>
        <v>0</v>
      </c>
      <c r="Z323" s="1" t="str">
        <f>VLOOKUP(BIN2DEC(MID(HEX2BIN(MID(H323,3,2),8),2,5)),Codes!$E$1:$F$18,2)</f>
        <v>Grab</v>
      </c>
      <c r="AA323" s="6" t="str">
        <f t="shared" si="97"/>
        <v>0</v>
      </c>
      <c r="AB323" s="1">
        <f t="shared" si="98"/>
        <v>0</v>
      </c>
      <c r="AC323" s="1" t="str">
        <f>VLOOKUP(BIN2DEC(RIGHT(HEX2BIN(MID(H323,6,1),4),1)&amp;LEFT(HEX2BIN(MID(H323,7,1),4),1)),Codes!$K$1:$L$5,2)</f>
        <v>M</v>
      </c>
      <c r="AD323" s="1" t="str">
        <f>VLOOKUP(BIN2DEC(RIGHT(HEX2BIN(MID(H323,7,1),4),3)&amp;LEFT(HEX2BIN(MID(H323,8,1),4),2)),Codes!$H$2:$I$33,2)</f>
        <v>Kick</v>
      </c>
      <c r="AE323" s="1" t="str">
        <f t="shared" si="99"/>
        <v>1</v>
      </c>
      <c r="AF323" s="1" t="str">
        <f t="shared" si="100"/>
        <v>1</v>
      </c>
      <c r="AH323" s="6">
        <f t="shared" si="101"/>
        <v>34</v>
      </c>
    </row>
    <row r="324" spans="1:34">
      <c r="A324" s="3" t="s">
        <v>8074</v>
      </c>
      <c r="B324" s="1" t="s">
        <v>1465</v>
      </c>
      <c r="C324" s="6" t="s">
        <v>1797</v>
      </c>
      <c r="D324" s="9" t="s">
        <v>8071</v>
      </c>
      <c r="E324" s="9" t="s">
        <v>207</v>
      </c>
      <c r="F324" s="9" t="s">
        <v>91</v>
      </c>
      <c r="G324" s="9" t="s">
        <v>481</v>
      </c>
      <c r="H324" s="9" t="s">
        <v>482</v>
      </c>
      <c r="J324" s="6" t="str">
        <f t="shared" si="85"/>
        <v>001011</v>
      </c>
      <c r="K324" s="1">
        <f t="shared" si="86"/>
        <v>1</v>
      </c>
      <c r="L324" s="6" t="str">
        <f t="shared" si="87"/>
        <v>00000</v>
      </c>
      <c r="M324" s="1">
        <f t="shared" si="88"/>
        <v>46</v>
      </c>
      <c r="N324" s="6" t="str">
        <f t="shared" si="89"/>
        <v>00</v>
      </c>
      <c r="O324" s="1">
        <f t="shared" si="90"/>
        <v>0</v>
      </c>
      <c r="P324" s="1">
        <f>IF(HEX2DEC(LEFT(E324,4))&gt;=32768,HEX2DEC(LEFT(E324,4))-65536,HEX2DEC(LEFT(E324,4)))/Codes!$N$2</f>
        <v>4</v>
      </c>
      <c r="Q324" s="1">
        <f>IF(HEX2DEC(RIGHT(E324,4))&gt;=32768,HEX2DEC(RIGHT(E324,4))-65536,HEX2DEC(RIGHT(E324,4)))/Codes!$N$2</f>
        <v>0</v>
      </c>
      <c r="R324" s="1">
        <f>IF(HEX2DEC(LEFT(F324,4))&gt;=32768,HEX2DEC(LEFT(F324,4))-65536,HEX2DEC(LEFT(F324,4)))/Codes!$N$2</f>
        <v>0</v>
      </c>
      <c r="S324" s="1">
        <f>IF(HEX2DEC(RIGHT(F324,4))&gt;=32768,HEX2DEC(RIGHT(F324,4))-65536,HEX2DEC(RIGHT(F324,4)))/Codes!$N$2</f>
        <v>0</v>
      </c>
      <c r="T324" s="18">
        <f t="shared" si="91"/>
        <v>361</v>
      </c>
      <c r="U324" s="1">
        <f t="shared" si="92"/>
        <v>100</v>
      </c>
      <c r="V324" s="1">
        <f t="shared" si="93"/>
        <v>0</v>
      </c>
      <c r="W324" s="1" t="str">
        <f t="shared" si="94"/>
        <v>100</v>
      </c>
      <c r="X324" s="1">
        <f t="shared" si="95"/>
        <v>2</v>
      </c>
      <c r="Y324" s="1">
        <f t="shared" si="96"/>
        <v>0</v>
      </c>
      <c r="Z324" s="1" t="str">
        <f>VLOOKUP(BIN2DEC(MID(HEX2BIN(MID(H324,3,2),8),2,5)),Codes!$E$1:$F$18,2)</f>
        <v>Grab</v>
      </c>
      <c r="AA324" s="6" t="str">
        <f t="shared" si="97"/>
        <v>0</v>
      </c>
      <c r="AB324" s="1">
        <f t="shared" si="98"/>
        <v>0</v>
      </c>
      <c r="AC324" s="1" t="str">
        <f>VLOOKUP(BIN2DEC(RIGHT(HEX2BIN(MID(H324,6,1),4),1)&amp;LEFT(HEX2BIN(MID(H324,7,1),4),1)),Codes!$K$1:$L$5,2)</f>
        <v>M</v>
      </c>
      <c r="AD324" s="1" t="str">
        <f>VLOOKUP(BIN2DEC(RIGHT(HEX2BIN(MID(H324,7,1),4),3)&amp;LEFT(HEX2BIN(MID(H324,8,1),4),2)),Codes!$H$2:$I$33,2)</f>
        <v>Kick</v>
      </c>
      <c r="AE324" s="1" t="str">
        <f t="shared" si="99"/>
        <v>1</v>
      </c>
      <c r="AF324" s="1" t="str">
        <f t="shared" si="100"/>
        <v>1</v>
      </c>
      <c r="AH324" s="6">
        <f t="shared" si="101"/>
        <v>34</v>
      </c>
    </row>
    <row r="325" spans="1:34">
      <c r="A325" s="3" t="s">
        <v>8076</v>
      </c>
      <c r="B325" s="1" t="s">
        <v>1465</v>
      </c>
      <c r="C325" s="6" t="s">
        <v>530</v>
      </c>
      <c r="D325" s="9" t="s">
        <v>8077</v>
      </c>
      <c r="E325" s="9" t="s">
        <v>499</v>
      </c>
      <c r="F325" s="9" t="s">
        <v>91</v>
      </c>
      <c r="G325" s="9" t="s">
        <v>3493</v>
      </c>
      <c r="H325" s="9" t="s">
        <v>502</v>
      </c>
      <c r="J325" s="6" t="str">
        <f t="shared" si="85"/>
        <v>001011</v>
      </c>
      <c r="K325" s="1">
        <f t="shared" si="86"/>
        <v>0</v>
      </c>
      <c r="L325" s="6" t="str">
        <f t="shared" si="87"/>
        <v>00010</v>
      </c>
      <c r="M325" s="1">
        <f t="shared" si="88"/>
        <v>303</v>
      </c>
      <c r="N325" s="6" t="str">
        <f t="shared" si="89"/>
        <v>00</v>
      </c>
      <c r="O325" s="1">
        <f t="shared" si="90"/>
        <v>3</v>
      </c>
      <c r="P325" s="1">
        <f>IF(HEX2DEC(LEFT(E325,4))&gt;=32768,HEX2DEC(LEFT(E325,4))-65536,HEX2DEC(LEFT(E325,4)))/Codes!$N$2</f>
        <v>5.2</v>
      </c>
      <c r="Q325" s="1">
        <f>IF(HEX2DEC(RIGHT(E325,4))&gt;=32768,HEX2DEC(RIGHT(E325,4))-65536,HEX2DEC(RIGHT(E325,4)))/Codes!$N$2</f>
        <v>0</v>
      </c>
      <c r="R325" s="1">
        <f>IF(HEX2DEC(LEFT(F325,4))&gt;=32768,HEX2DEC(LEFT(F325,4))-65536,HEX2DEC(LEFT(F325,4)))/Codes!$N$2</f>
        <v>0</v>
      </c>
      <c r="S325" s="1">
        <f>IF(HEX2DEC(RIGHT(F325,4))&gt;=32768,HEX2DEC(RIGHT(F325,4))-65536,HEX2DEC(RIGHT(F325,4)))/Codes!$N$2</f>
        <v>0</v>
      </c>
      <c r="T325" s="18">
        <f t="shared" si="91"/>
        <v>80</v>
      </c>
      <c r="U325" s="1">
        <f t="shared" si="92"/>
        <v>100</v>
      </c>
      <c r="V325" s="1">
        <f t="shared" si="93"/>
        <v>134</v>
      </c>
      <c r="W325" s="1" t="str">
        <f t="shared" si="94"/>
        <v>100</v>
      </c>
      <c r="X325" s="1">
        <f t="shared" si="95"/>
        <v>3</v>
      </c>
      <c r="Y325" s="1">
        <f t="shared" si="96"/>
        <v>0</v>
      </c>
      <c r="Z325" s="1" t="str">
        <f>VLOOKUP(BIN2DEC(MID(HEX2BIN(MID(H325,3,2),8),2,5)),Codes!$E$1:$F$18,2)</f>
        <v>Normal</v>
      </c>
      <c r="AA325" s="6" t="str">
        <f t="shared" si="97"/>
        <v>0</v>
      </c>
      <c r="AB325" s="1">
        <f t="shared" si="98"/>
        <v>0</v>
      </c>
      <c r="AC325" s="1" t="str">
        <f>VLOOKUP(BIN2DEC(RIGHT(HEX2BIN(MID(H325,6,1),4),1)&amp;LEFT(HEX2BIN(MID(H325,7,1),4),1)),Codes!$K$1:$L$5,2)</f>
        <v>S</v>
      </c>
      <c r="AD325" s="1" t="str">
        <f>VLOOKUP(BIN2DEC(RIGHT(HEX2BIN(MID(H325,7,1),4),3)&amp;LEFT(HEX2BIN(MID(H325,8,1),4),2)),Codes!$H$2:$I$33,2)</f>
        <v>Kick</v>
      </c>
      <c r="AE325" s="1" t="str">
        <f t="shared" si="99"/>
        <v>1</v>
      </c>
      <c r="AF325" s="1" t="str">
        <f t="shared" si="100"/>
        <v>1</v>
      </c>
      <c r="AH325" s="6">
        <f t="shared" si="101"/>
        <v>2</v>
      </c>
    </row>
    <row r="326" spans="1:34">
      <c r="A326" s="3" t="s">
        <v>8080</v>
      </c>
      <c r="B326" s="1" t="s">
        <v>1465</v>
      </c>
      <c r="C326" s="6" t="s">
        <v>366</v>
      </c>
      <c r="D326" s="9" t="s">
        <v>509</v>
      </c>
      <c r="E326" s="9" t="s">
        <v>510</v>
      </c>
      <c r="F326" s="9" t="s">
        <v>91</v>
      </c>
      <c r="G326" s="9" t="s">
        <v>3799</v>
      </c>
      <c r="H326" s="9" t="s">
        <v>512</v>
      </c>
      <c r="J326" s="6" t="str">
        <f t="shared" si="85"/>
        <v>001011</v>
      </c>
      <c r="K326" s="1">
        <f t="shared" si="86"/>
        <v>0</v>
      </c>
      <c r="L326" s="6" t="str">
        <f t="shared" si="87"/>
        <v>00000</v>
      </c>
      <c r="M326" s="1">
        <f t="shared" si="88"/>
        <v>24</v>
      </c>
      <c r="N326" s="6" t="str">
        <f t="shared" si="89"/>
        <v>00</v>
      </c>
      <c r="O326" s="1">
        <f t="shared" si="90"/>
        <v>5</v>
      </c>
      <c r="P326" s="1">
        <f>IF(HEX2DEC(LEFT(E326,4))&gt;=32768,HEX2DEC(LEFT(E326,4))-65536,HEX2DEC(LEFT(E326,4)))/Codes!$N$2</f>
        <v>4</v>
      </c>
      <c r="Q326" s="1">
        <f>IF(HEX2DEC(RIGHT(E326,4))&gt;=32768,HEX2DEC(RIGHT(E326,4))-65536,HEX2DEC(RIGHT(E326,4)))/Codes!$N$2</f>
        <v>4.8</v>
      </c>
      <c r="R326" s="1">
        <f>IF(HEX2DEC(LEFT(F326,4))&gt;=32768,HEX2DEC(LEFT(F326,4))-65536,HEX2DEC(LEFT(F326,4)))/Codes!$N$2</f>
        <v>0</v>
      </c>
      <c r="S326" s="1">
        <f>IF(HEX2DEC(RIGHT(F326,4))&gt;=32768,HEX2DEC(RIGHT(F326,4))-65536,HEX2DEC(RIGHT(F326,4)))/Codes!$N$2</f>
        <v>0</v>
      </c>
      <c r="T326" s="18">
        <f t="shared" si="91"/>
        <v>80</v>
      </c>
      <c r="U326" s="1">
        <f t="shared" si="92"/>
        <v>100</v>
      </c>
      <c r="V326" s="1">
        <f t="shared" si="93"/>
        <v>0</v>
      </c>
      <c r="W326" s="1" t="str">
        <f t="shared" si="94"/>
        <v>100</v>
      </c>
      <c r="X326" s="1">
        <f t="shared" si="95"/>
        <v>3</v>
      </c>
      <c r="Y326" s="1">
        <f t="shared" si="96"/>
        <v>70</v>
      </c>
      <c r="Z326" s="1" t="str">
        <f>VLOOKUP(BIN2DEC(MID(HEX2BIN(MID(H326,3,2),8),2,5)),Codes!$E$1:$F$18,2)</f>
        <v>Normal</v>
      </c>
      <c r="AA326" s="6" t="str">
        <f t="shared" si="97"/>
        <v>0</v>
      </c>
      <c r="AB326" s="1">
        <f t="shared" si="98"/>
        <v>0</v>
      </c>
      <c r="AC326" s="1" t="str">
        <f>VLOOKUP(BIN2DEC(RIGHT(HEX2BIN(MID(H326,6,1),4),1)&amp;LEFT(HEX2BIN(MID(H326,7,1),4),1)),Codes!$K$1:$L$5,2)</f>
        <v>L</v>
      </c>
      <c r="AD326" s="1" t="str">
        <f>VLOOKUP(BIN2DEC(RIGHT(HEX2BIN(MID(H326,7,1),4),3)&amp;LEFT(HEX2BIN(MID(H326,8,1),4),2)),Codes!$H$2:$I$33,2)</f>
        <v>Punch</v>
      </c>
      <c r="AE326" s="1" t="str">
        <f t="shared" si="99"/>
        <v>1</v>
      </c>
      <c r="AF326" s="1" t="str">
        <f t="shared" si="100"/>
        <v>1</v>
      </c>
      <c r="AH326" s="6">
        <f t="shared" si="101"/>
        <v>65</v>
      </c>
    </row>
    <row r="327" spans="1:34">
      <c r="A327" s="3" t="s">
        <v>8081</v>
      </c>
      <c r="B327" s="1" t="s">
        <v>1465</v>
      </c>
      <c r="C327" s="6" t="s">
        <v>366</v>
      </c>
      <c r="D327" s="9" t="s">
        <v>514</v>
      </c>
      <c r="E327" s="9" t="s">
        <v>515</v>
      </c>
      <c r="F327" s="9" t="s">
        <v>91</v>
      </c>
      <c r="G327" s="9" t="s">
        <v>3799</v>
      </c>
      <c r="H327" s="9" t="s">
        <v>512</v>
      </c>
      <c r="J327" s="6" t="str">
        <f t="shared" si="85"/>
        <v>001011</v>
      </c>
      <c r="K327" s="1">
        <f t="shared" si="86"/>
        <v>1</v>
      </c>
      <c r="L327" s="6" t="str">
        <f t="shared" si="87"/>
        <v>00000</v>
      </c>
      <c r="M327" s="1">
        <f t="shared" si="88"/>
        <v>23</v>
      </c>
      <c r="N327" s="6" t="str">
        <f t="shared" si="89"/>
        <v>00</v>
      </c>
      <c r="O327" s="1">
        <f t="shared" si="90"/>
        <v>5</v>
      </c>
      <c r="P327" s="1">
        <f>IF(HEX2DEC(LEFT(E327,4))&gt;=32768,HEX2DEC(LEFT(E327,4))-65536,HEX2DEC(LEFT(E327,4)))/Codes!$N$2</f>
        <v>2</v>
      </c>
      <c r="Q327" s="1">
        <f>IF(HEX2DEC(RIGHT(E327,4))&gt;=32768,HEX2DEC(RIGHT(E327,4))-65536,HEX2DEC(RIGHT(E327,4)))/Codes!$N$2</f>
        <v>2</v>
      </c>
      <c r="R327" s="1">
        <f>IF(HEX2DEC(LEFT(F327,4))&gt;=32768,HEX2DEC(LEFT(F327,4))-65536,HEX2DEC(LEFT(F327,4)))/Codes!$N$2</f>
        <v>0</v>
      </c>
      <c r="S327" s="1">
        <f>IF(HEX2DEC(RIGHT(F327,4))&gt;=32768,HEX2DEC(RIGHT(F327,4))-65536,HEX2DEC(RIGHT(F327,4)))/Codes!$N$2</f>
        <v>0</v>
      </c>
      <c r="T327" s="18">
        <f t="shared" si="91"/>
        <v>80</v>
      </c>
      <c r="U327" s="1">
        <f t="shared" si="92"/>
        <v>100</v>
      </c>
      <c r="V327" s="1">
        <f t="shared" si="93"/>
        <v>0</v>
      </c>
      <c r="W327" s="1" t="str">
        <f t="shared" si="94"/>
        <v>100</v>
      </c>
      <c r="X327" s="1">
        <f t="shared" si="95"/>
        <v>3</v>
      </c>
      <c r="Y327" s="1">
        <f t="shared" si="96"/>
        <v>70</v>
      </c>
      <c r="Z327" s="1" t="str">
        <f>VLOOKUP(BIN2DEC(MID(HEX2BIN(MID(H327,3,2),8),2,5)),Codes!$E$1:$F$18,2)</f>
        <v>Normal</v>
      </c>
      <c r="AA327" s="6" t="str">
        <f t="shared" si="97"/>
        <v>0</v>
      </c>
      <c r="AB327" s="1">
        <f t="shared" si="98"/>
        <v>0</v>
      </c>
      <c r="AC327" s="1" t="str">
        <f>VLOOKUP(BIN2DEC(RIGHT(HEX2BIN(MID(H327,6,1),4),1)&amp;LEFT(HEX2BIN(MID(H327,7,1),4),1)),Codes!$K$1:$L$5,2)</f>
        <v>L</v>
      </c>
      <c r="AD327" s="1" t="str">
        <f>VLOOKUP(BIN2DEC(RIGHT(HEX2BIN(MID(H327,7,1),4),3)&amp;LEFT(HEX2BIN(MID(H327,8,1),4),2)),Codes!$H$2:$I$33,2)</f>
        <v>Punch</v>
      </c>
      <c r="AE327" s="1" t="str">
        <f t="shared" si="99"/>
        <v>1</v>
      </c>
      <c r="AF327" s="1" t="str">
        <f t="shared" si="100"/>
        <v>1</v>
      </c>
      <c r="AH327" s="6">
        <f t="shared" si="101"/>
        <v>65</v>
      </c>
    </row>
    <row r="328" spans="1:34">
      <c r="A328" s="3" t="s">
        <v>8082</v>
      </c>
      <c r="B328" s="1" t="s">
        <v>1465</v>
      </c>
      <c r="C328" s="6" t="s">
        <v>366</v>
      </c>
      <c r="D328" s="9" t="s">
        <v>517</v>
      </c>
      <c r="E328" s="9" t="s">
        <v>518</v>
      </c>
      <c r="F328" s="9" t="s">
        <v>91</v>
      </c>
      <c r="G328" s="9" t="s">
        <v>3799</v>
      </c>
      <c r="H328" s="9" t="s">
        <v>512</v>
      </c>
      <c r="J328" s="6" t="str">
        <f t="shared" si="85"/>
        <v>001011</v>
      </c>
      <c r="K328" s="1">
        <f t="shared" si="86"/>
        <v>2</v>
      </c>
      <c r="L328" s="6" t="str">
        <f t="shared" si="87"/>
        <v>00000</v>
      </c>
      <c r="M328" s="1">
        <f t="shared" si="88"/>
        <v>23</v>
      </c>
      <c r="N328" s="6" t="str">
        <f t="shared" si="89"/>
        <v>00</v>
      </c>
      <c r="O328" s="1">
        <f t="shared" si="90"/>
        <v>5</v>
      </c>
      <c r="P328" s="1">
        <f>IF(HEX2DEC(LEFT(E328,4))&gt;=32768,HEX2DEC(LEFT(E328,4))-65536,HEX2DEC(LEFT(E328,4)))/Codes!$N$2</f>
        <v>2</v>
      </c>
      <c r="Q328" s="1">
        <f>IF(HEX2DEC(RIGHT(E328,4))&gt;=32768,HEX2DEC(RIGHT(E328,4))-65536,HEX2DEC(RIGHT(E328,4)))/Codes!$N$2</f>
        <v>-0.8</v>
      </c>
      <c r="R328" s="1">
        <f>IF(HEX2DEC(LEFT(F328,4))&gt;=32768,HEX2DEC(LEFT(F328,4))-65536,HEX2DEC(LEFT(F328,4)))/Codes!$N$2</f>
        <v>0</v>
      </c>
      <c r="S328" s="1">
        <f>IF(HEX2DEC(RIGHT(F328,4))&gt;=32768,HEX2DEC(RIGHT(F328,4))-65536,HEX2DEC(RIGHT(F328,4)))/Codes!$N$2</f>
        <v>0</v>
      </c>
      <c r="T328" s="18">
        <f t="shared" si="91"/>
        <v>80</v>
      </c>
      <c r="U328" s="1">
        <f t="shared" si="92"/>
        <v>100</v>
      </c>
      <c r="V328" s="1">
        <f t="shared" si="93"/>
        <v>0</v>
      </c>
      <c r="W328" s="1" t="str">
        <f t="shared" si="94"/>
        <v>100</v>
      </c>
      <c r="X328" s="1">
        <f t="shared" si="95"/>
        <v>3</v>
      </c>
      <c r="Y328" s="1">
        <f t="shared" si="96"/>
        <v>70</v>
      </c>
      <c r="Z328" s="1" t="str">
        <f>VLOOKUP(BIN2DEC(MID(HEX2BIN(MID(H328,3,2),8),2,5)),Codes!$E$1:$F$18,2)</f>
        <v>Normal</v>
      </c>
      <c r="AA328" s="6" t="str">
        <f t="shared" si="97"/>
        <v>0</v>
      </c>
      <c r="AB328" s="1">
        <f t="shared" si="98"/>
        <v>0</v>
      </c>
      <c r="AC328" s="1" t="str">
        <f>VLOOKUP(BIN2DEC(RIGHT(HEX2BIN(MID(H328,6,1),4),1)&amp;LEFT(HEX2BIN(MID(H328,7,1),4),1)),Codes!$K$1:$L$5,2)</f>
        <v>L</v>
      </c>
      <c r="AD328" s="1" t="str">
        <f>VLOOKUP(BIN2DEC(RIGHT(HEX2BIN(MID(H328,7,1),4),3)&amp;LEFT(HEX2BIN(MID(H328,8,1),4),2)),Codes!$H$2:$I$33,2)</f>
        <v>Punch</v>
      </c>
      <c r="AE328" s="1" t="str">
        <f t="shared" si="99"/>
        <v>1</v>
      </c>
      <c r="AF328" s="1" t="str">
        <f t="shared" si="100"/>
        <v>1</v>
      </c>
      <c r="AH328" s="6">
        <f t="shared" si="101"/>
        <v>65</v>
      </c>
    </row>
    <row r="329" spans="1:34">
      <c r="A329" s="3" t="s">
        <v>8085</v>
      </c>
      <c r="B329" s="1" t="s">
        <v>1465</v>
      </c>
      <c r="C329" s="6" t="s">
        <v>375</v>
      </c>
      <c r="D329" s="9" t="s">
        <v>524</v>
      </c>
      <c r="E329" s="9" t="s">
        <v>338</v>
      </c>
      <c r="F329" s="9" t="s">
        <v>91</v>
      </c>
      <c r="G329" s="9" t="s">
        <v>1308</v>
      </c>
      <c r="H329" s="9" t="s">
        <v>526</v>
      </c>
      <c r="J329" s="6" t="str">
        <f t="shared" si="85"/>
        <v>001011</v>
      </c>
      <c r="K329" s="1">
        <f t="shared" si="86"/>
        <v>0</v>
      </c>
      <c r="L329" s="6" t="str">
        <f t="shared" si="87"/>
        <v>00000</v>
      </c>
      <c r="M329" s="1">
        <f t="shared" si="88"/>
        <v>14</v>
      </c>
      <c r="N329" s="6" t="str">
        <f t="shared" si="89"/>
        <v>00</v>
      </c>
      <c r="O329" s="1">
        <f t="shared" si="90"/>
        <v>5</v>
      </c>
      <c r="P329" s="1">
        <f>IF(HEX2DEC(LEFT(E329,4))&gt;=32768,HEX2DEC(LEFT(E329,4))-65536,HEX2DEC(LEFT(E329,4)))/Codes!$N$2</f>
        <v>4</v>
      </c>
      <c r="Q329" s="1">
        <f>IF(HEX2DEC(RIGHT(E329,4))&gt;=32768,HEX2DEC(RIGHT(E329,4))-65536,HEX2DEC(RIGHT(E329,4)))/Codes!$N$2</f>
        <v>6</v>
      </c>
      <c r="R329" s="1">
        <f>IF(HEX2DEC(LEFT(F329,4))&gt;=32768,HEX2DEC(LEFT(F329,4))-65536,HEX2DEC(LEFT(F329,4)))/Codes!$N$2</f>
        <v>0</v>
      </c>
      <c r="S329" s="1">
        <f>IF(HEX2DEC(RIGHT(F329,4))&gt;=32768,HEX2DEC(RIGHT(F329,4))-65536,HEX2DEC(RIGHT(F329,4)))/Codes!$N$2</f>
        <v>0</v>
      </c>
      <c r="T329" s="18">
        <f t="shared" si="91"/>
        <v>70</v>
      </c>
      <c r="U329" s="1">
        <f t="shared" si="92"/>
        <v>100</v>
      </c>
      <c r="V329" s="1">
        <f t="shared" si="93"/>
        <v>0</v>
      </c>
      <c r="W329" s="1" t="str">
        <f t="shared" si="94"/>
        <v>100</v>
      </c>
      <c r="X329" s="1">
        <f t="shared" si="95"/>
        <v>3</v>
      </c>
      <c r="Y329" s="1">
        <f t="shared" si="96"/>
        <v>70</v>
      </c>
      <c r="Z329" s="1" t="str">
        <f>VLOOKUP(BIN2DEC(MID(HEX2BIN(MID(H329,3,2),8),2,5)),Codes!$E$1:$F$18,2)</f>
        <v>Normal</v>
      </c>
      <c r="AA329" s="6" t="str">
        <f t="shared" si="97"/>
        <v>0</v>
      </c>
      <c r="AB329" s="1">
        <f t="shared" si="98"/>
        <v>0</v>
      </c>
      <c r="AC329" s="1" t="str">
        <f>VLOOKUP(BIN2DEC(RIGHT(HEX2BIN(MID(H329,6,1),4),1)&amp;LEFT(HEX2BIN(MID(H329,7,1),4),1)),Codes!$K$1:$L$5,2)</f>
        <v>L</v>
      </c>
      <c r="AD329" s="1" t="str">
        <f>VLOOKUP(BIN2DEC(RIGHT(HEX2BIN(MID(H329,7,1),4),3)&amp;LEFT(HEX2BIN(MID(H329,8,1),4),2)),Codes!$H$2:$I$33,2)</f>
        <v>Kick</v>
      </c>
      <c r="AE329" s="1" t="str">
        <f t="shared" si="99"/>
        <v>1</v>
      </c>
      <c r="AF329" s="1" t="str">
        <f t="shared" si="100"/>
        <v>1</v>
      </c>
      <c r="AH329" s="6">
        <f t="shared" si="101"/>
        <v>66</v>
      </c>
    </row>
    <row r="330" spans="1:34">
      <c r="A330" s="3" t="s">
        <v>8086</v>
      </c>
      <c r="B330" s="1" t="s">
        <v>1465</v>
      </c>
      <c r="C330" s="6" t="s">
        <v>375</v>
      </c>
      <c r="D330" s="9" t="s">
        <v>189</v>
      </c>
      <c r="E330" s="9" t="s">
        <v>430</v>
      </c>
      <c r="F330" s="9" t="s">
        <v>91</v>
      </c>
      <c r="G330" s="9" t="s">
        <v>1308</v>
      </c>
      <c r="H330" s="9" t="s">
        <v>526</v>
      </c>
      <c r="J330" s="6" t="str">
        <f t="shared" si="85"/>
        <v>001011</v>
      </c>
      <c r="K330" s="1">
        <f t="shared" si="86"/>
        <v>1</v>
      </c>
      <c r="L330" s="6" t="str">
        <f t="shared" si="87"/>
        <v>00000</v>
      </c>
      <c r="M330" s="1">
        <f t="shared" si="88"/>
        <v>13</v>
      </c>
      <c r="N330" s="6" t="str">
        <f t="shared" si="89"/>
        <v>00</v>
      </c>
      <c r="O330" s="1">
        <f t="shared" si="90"/>
        <v>5</v>
      </c>
      <c r="P330" s="1">
        <f>IF(HEX2DEC(LEFT(E330,4))&gt;=32768,HEX2DEC(LEFT(E330,4))-65536,HEX2DEC(LEFT(E330,4)))/Codes!$N$2</f>
        <v>3.6</v>
      </c>
      <c r="Q330" s="1">
        <f>IF(HEX2DEC(RIGHT(E330,4))&gt;=32768,HEX2DEC(RIGHT(E330,4))-65536,HEX2DEC(RIGHT(E330,4)))/Codes!$N$2</f>
        <v>3.2</v>
      </c>
      <c r="R330" s="1">
        <f>IF(HEX2DEC(LEFT(F330,4))&gt;=32768,HEX2DEC(LEFT(F330,4))-65536,HEX2DEC(LEFT(F330,4)))/Codes!$N$2</f>
        <v>0</v>
      </c>
      <c r="S330" s="1">
        <f>IF(HEX2DEC(RIGHT(F330,4))&gt;=32768,HEX2DEC(RIGHT(F330,4))-65536,HEX2DEC(RIGHT(F330,4)))/Codes!$N$2</f>
        <v>0</v>
      </c>
      <c r="T330" s="18">
        <f t="shared" si="91"/>
        <v>70</v>
      </c>
      <c r="U330" s="1">
        <f t="shared" si="92"/>
        <v>100</v>
      </c>
      <c r="V330" s="1">
        <f t="shared" si="93"/>
        <v>0</v>
      </c>
      <c r="W330" s="1" t="str">
        <f t="shared" si="94"/>
        <v>100</v>
      </c>
      <c r="X330" s="1">
        <f t="shared" si="95"/>
        <v>3</v>
      </c>
      <c r="Y330" s="1">
        <f t="shared" si="96"/>
        <v>70</v>
      </c>
      <c r="Z330" s="1" t="str">
        <f>VLOOKUP(BIN2DEC(MID(HEX2BIN(MID(H330,3,2),8),2,5)),Codes!$E$1:$F$18,2)</f>
        <v>Normal</v>
      </c>
      <c r="AA330" s="6" t="str">
        <f t="shared" si="97"/>
        <v>0</v>
      </c>
      <c r="AB330" s="1">
        <f t="shared" si="98"/>
        <v>0</v>
      </c>
      <c r="AC330" s="1" t="str">
        <f>VLOOKUP(BIN2DEC(RIGHT(HEX2BIN(MID(H330,6,1),4),1)&amp;LEFT(HEX2BIN(MID(H330,7,1),4),1)),Codes!$K$1:$L$5,2)</f>
        <v>L</v>
      </c>
      <c r="AD330" s="1" t="str">
        <f>VLOOKUP(BIN2DEC(RIGHT(HEX2BIN(MID(H330,7,1),4),3)&amp;LEFT(HEX2BIN(MID(H330,8,1),4),2)),Codes!$H$2:$I$33,2)</f>
        <v>Kick</v>
      </c>
      <c r="AE330" s="1" t="str">
        <f t="shared" si="99"/>
        <v>1</v>
      </c>
      <c r="AF330" s="1" t="str">
        <f t="shared" si="100"/>
        <v>1</v>
      </c>
      <c r="AH330" s="6">
        <f t="shared" si="101"/>
        <v>66</v>
      </c>
    </row>
    <row r="331" spans="1:34">
      <c r="A331" s="3" t="s">
        <v>8087</v>
      </c>
      <c r="B331" s="1" t="s">
        <v>1465</v>
      </c>
      <c r="C331" s="6" t="s">
        <v>375</v>
      </c>
      <c r="D331" s="9" t="s">
        <v>529</v>
      </c>
      <c r="E331" s="9" t="s">
        <v>212</v>
      </c>
      <c r="F331" s="9" t="s">
        <v>91</v>
      </c>
      <c r="G331" s="9" t="s">
        <v>1308</v>
      </c>
      <c r="H331" s="9" t="s">
        <v>526</v>
      </c>
      <c r="J331" s="6" t="str">
        <f t="shared" si="85"/>
        <v>001011</v>
      </c>
      <c r="K331" s="1">
        <f t="shared" si="86"/>
        <v>2</v>
      </c>
      <c r="L331" s="6" t="str">
        <f t="shared" si="87"/>
        <v>00000</v>
      </c>
      <c r="M331" s="1">
        <f t="shared" si="88"/>
        <v>4</v>
      </c>
      <c r="N331" s="6" t="str">
        <f t="shared" si="89"/>
        <v>00</v>
      </c>
      <c r="O331" s="1">
        <f t="shared" si="90"/>
        <v>5</v>
      </c>
      <c r="P331" s="1">
        <f>IF(HEX2DEC(LEFT(E331,4))&gt;=32768,HEX2DEC(LEFT(E331,4))-65536,HEX2DEC(LEFT(E331,4)))/Codes!$N$2</f>
        <v>2.8</v>
      </c>
      <c r="Q331" s="1">
        <f>IF(HEX2DEC(RIGHT(E331,4))&gt;=32768,HEX2DEC(RIGHT(E331,4))-65536,HEX2DEC(RIGHT(E331,4)))/Codes!$N$2</f>
        <v>0</v>
      </c>
      <c r="R331" s="1">
        <f>IF(HEX2DEC(LEFT(F331,4))&gt;=32768,HEX2DEC(LEFT(F331,4))-65536,HEX2DEC(LEFT(F331,4)))/Codes!$N$2</f>
        <v>0</v>
      </c>
      <c r="S331" s="1">
        <f>IF(HEX2DEC(RIGHT(F331,4))&gt;=32768,HEX2DEC(RIGHT(F331,4))-65536,HEX2DEC(RIGHT(F331,4)))/Codes!$N$2</f>
        <v>0</v>
      </c>
      <c r="T331" s="18">
        <f t="shared" si="91"/>
        <v>70</v>
      </c>
      <c r="U331" s="1">
        <f t="shared" si="92"/>
        <v>100</v>
      </c>
      <c r="V331" s="1">
        <f t="shared" si="93"/>
        <v>0</v>
      </c>
      <c r="W331" s="1" t="str">
        <f t="shared" si="94"/>
        <v>100</v>
      </c>
      <c r="X331" s="1">
        <f t="shared" si="95"/>
        <v>3</v>
      </c>
      <c r="Y331" s="1">
        <f t="shared" si="96"/>
        <v>70</v>
      </c>
      <c r="Z331" s="1" t="str">
        <f>VLOOKUP(BIN2DEC(MID(HEX2BIN(MID(H331,3,2),8),2,5)),Codes!$E$1:$F$18,2)</f>
        <v>Normal</v>
      </c>
      <c r="AA331" s="6" t="str">
        <f t="shared" si="97"/>
        <v>0</v>
      </c>
      <c r="AB331" s="1">
        <f t="shared" si="98"/>
        <v>0</v>
      </c>
      <c r="AC331" s="1" t="str">
        <f>VLOOKUP(BIN2DEC(RIGHT(HEX2BIN(MID(H331,6,1),4),1)&amp;LEFT(HEX2BIN(MID(H331,7,1),4),1)),Codes!$K$1:$L$5,2)</f>
        <v>L</v>
      </c>
      <c r="AD331" s="1" t="str">
        <f>VLOOKUP(BIN2DEC(RIGHT(HEX2BIN(MID(H331,7,1),4),3)&amp;LEFT(HEX2BIN(MID(H331,8,1),4),2)),Codes!$H$2:$I$33,2)</f>
        <v>Kick</v>
      </c>
      <c r="AE331" s="1" t="str">
        <f t="shared" si="99"/>
        <v>1</v>
      </c>
      <c r="AF331" s="1" t="str">
        <f t="shared" si="100"/>
        <v>1</v>
      </c>
      <c r="AH331" s="6">
        <f t="shared" si="101"/>
        <v>66</v>
      </c>
    </row>
    <row r="332" spans="1:34">
      <c r="A332" s="3" t="s">
        <v>8090</v>
      </c>
      <c r="B332" s="1" t="s">
        <v>1465</v>
      </c>
      <c r="C332" s="6" t="s">
        <v>381</v>
      </c>
      <c r="D332" s="9" t="s">
        <v>537</v>
      </c>
      <c r="E332" s="9" t="s">
        <v>538</v>
      </c>
      <c r="F332" s="9" t="s">
        <v>91</v>
      </c>
      <c r="G332" s="9" t="s">
        <v>3799</v>
      </c>
      <c r="H332" s="9" t="s">
        <v>539</v>
      </c>
      <c r="J332" s="6" t="str">
        <f t="shared" si="85"/>
        <v>001011</v>
      </c>
      <c r="K332" s="1">
        <f t="shared" si="86"/>
        <v>0</v>
      </c>
      <c r="L332" s="6" t="str">
        <f t="shared" si="87"/>
        <v>00000</v>
      </c>
      <c r="M332" s="1">
        <f t="shared" si="88"/>
        <v>24</v>
      </c>
      <c r="N332" s="6" t="str">
        <f t="shared" si="89"/>
        <v>00</v>
      </c>
      <c r="O332" s="1">
        <f t="shared" si="90"/>
        <v>4</v>
      </c>
      <c r="P332" s="1">
        <f>IF(HEX2DEC(LEFT(E332,4))&gt;=32768,HEX2DEC(LEFT(E332,4))-65536,HEX2DEC(LEFT(E332,4)))/Codes!$N$2</f>
        <v>3.6</v>
      </c>
      <c r="Q332" s="1">
        <f>IF(HEX2DEC(RIGHT(E332,4))&gt;=32768,HEX2DEC(RIGHT(E332,4))-65536,HEX2DEC(RIGHT(E332,4)))/Codes!$N$2</f>
        <v>4.8</v>
      </c>
      <c r="R332" s="1">
        <f>IF(HEX2DEC(LEFT(F332,4))&gt;=32768,HEX2DEC(LEFT(F332,4))-65536,HEX2DEC(LEFT(F332,4)))/Codes!$N$2</f>
        <v>0</v>
      </c>
      <c r="S332" s="1">
        <f>IF(HEX2DEC(RIGHT(F332,4))&gt;=32768,HEX2DEC(RIGHT(F332,4))-65536,HEX2DEC(RIGHT(F332,4)))/Codes!$N$2</f>
        <v>0</v>
      </c>
      <c r="T332" s="18">
        <f t="shared" si="91"/>
        <v>80</v>
      </c>
      <c r="U332" s="1">
        <f t="shared" si="92"/>
        <v>100</v>
      </c>
      <c r="V332" s="1">
        <f t="shared" si="93"/>
        <v>0</v>
      </c>
      <c r="W332" s="1" t="str">
        <f t="shared" si="94"/>
        <v>100</v>
      </c>
      <c r="X332" s="1">
        <f t="shared" si="95"/>
        <v>3</v>
      </c>
      <c r="Y332" s="1">
        <f t="shared" si="96"/>
        <v>60</v>
      </c>
      <c r="Z332" s="1" t="str">
        <f>VLOOKUP(BIN2DEC(MID(HEX2BIN(MID(H332,3,2),8),2,5)),Codes!$E$1:$F$18,2)</f>
        <v>Normal</v>
      </c>
      <c r="AA332" s="6" t="str">
        <f t="shared" si="97"/>
        <v>0</v>
      </c>
      <c r="AB332" s="1">
        <f t="shared" si="98"/>
        <v>0</v>
      </c>
      <c r="AC332" s="1" t="str">
        <f>VLOOKUP(BIN2DEC(RIGHT(HEX2BIN(MID(H332,6,1),4),1)&amp;LEFT(HEX2BIN(MID(H332,7,1),4),1)),Codes!$K$1:$L$5,2)</f>
        <v>L</v>
      </c>
      <c r="AD332" s="1" t="str">
        <f>VLOOKUP(BIN2DEC(RIGHT(HEX2BIN(MID(H332,7,1),4),3)&amp;LEFT(HEX2BIN(MID(H332,8,1),4),2)),Codes!$H$2:$I$33,2)</f>
        <v>Punch</v>
      </c>
      <c r="AE332" s="1" t="str">
        <f t="shared" si="99"/>
        <v>1</v>
      </c>
      <c r="AF332" s="1" t="str">
        <f t="shared" si="100"/>
        <v>1</v>
      </c>
      <c r="AH332" s="6">
        <f t="shared" si="101"/>
        <v>65</v>
      </c>
    </row>
    <row r="333" spans="1:34">
      <c r="A333" s="3" t="s">
        <v>8091</v>
      </c>
      <c r="B333" s="1" t="s">
        <v>1465</v>
      </c>
      <c r="C333" s="6" t="s">
        <v>381</v>
      </c>
      <c r="D333" s="9" t="s">
        <v>545</v>
      </c>
      <c r="E333" s="9" t="s">
        <v>546</v>
      </c>
      <c r="F333" s="9" t="s">
        <v>91</v>
      </c>
      <c r="G333" s="9" t="s">
        <v>3799</v>
      </c>
      <c r="H333" s="9" t="s">
        <v>539</v>
      </c>
      <c r="J333" s="6" t="str">
        <f t="shared" si="85"/>
        <v>001011</v>
      </c>
      <c r="K333" s="1">
        <f t="shared" si="86"/>
        <v>1</v>
      </c>
      <c r="L333" s="6" t="str">
        <f t="shared" si="87"/>
        <v>00000</v>
      </c>
      <c r="M333" s="1">
        <f t="shared" si="88"/>
        <v>23</v>
      </c>
      <c r="N333" s="6" t="str">
        <f t="shared" si="89"/>
        <v>00</v>
      </c>
      <c r="O333" s="1">
        <f t="shared" si="90"/>
        <v>4</v>
      </c>
      <c r="P333" s="1">
        <f>IF(HEX2DEC(LEFT(E333,4))&gt;=32768,HEX2DEC(LEFT(E333,4))-65536,HEX2DEC(LEFT(E333,4)))/Codes!$N$2</f>
        <v>3.2</v>
      </c>
      <c r="Q333" s="1">
        <f>IF(HEX2DEC(RIGHT(E333,4))&gt;=32768,HEX2DEC(RIGHT(E333,4))-65536,HEX2DEC(RIGHT(E333,4)))/Codes!$N$2</f>
        <v>2</v>
      </c>
      <c r="R333" s="1">
        <f>IF(HEX2DEC(LEFT(F333,4))&gt;=32768,HEX2DEC(LEFT(F333,4))-65536,HEX2DEC(LEFT(F333,4)))/Codes!$N$2</f>
        <v>0</v>
      </c>
      <c r="S333" s="1">
        <f>IF(HEX2DEC(RIGHT(F333,4))&gt;=32768,HEX2DEC(RIGHT(F333,4))-65536,HEX2DEC(RIGHT(F333,4)))/Codes!$N$2</f>
        <v>0</v>
      </c>
      <c r="T333" s="18">
        <f t="shared" si="91"/>
        <v>80</v>
      </c>
      <c r="U333" s="1">
        <f t="shared" si="92"/>
        <v>100</v>
      </c>
      <c r="V333" s="1">
        <f t="shared" si="93"/>
        <v>0</v>
      </c>
      <c r="W333" s="1" t="str">
        <f t="shared" si="94"/>
        <v>100</v>
      </c>
      <c r="X333" s="1">
        <f t="shared" si="95"/>
        <v>3</v>
      </c>
      <c r="Y333" s="1">
        <f t="shared" si="96"/>
        <v>60</v>
      </c>
      <c r="Z333" s="1" t="str">
        <f>VLOOKUP(BIN2DEC(MID(HEX2BIN(MID(H333,3,2),8),2,5)),Codes!$E$1:$F$18,2)</f>
        <v>Normal</v>
      </c>
      <c r="AA333" s="6" t="str">
        <f t="shared" si="97"/>
        <v>0</v>
      </c>
      <c r="AB333" s="1">
        <f t="shared" si="98"/>
        <v>0</v>
      </c>
      <c r="AC333" s="1" t="str">
        <f>VLOOKUP(BIN2DEC(RIGHT(HEX2BIN(MID(H333,6,1),4),1)&amp;LEFT(HEX2BIN(MID(H333,7,1),4),1)),Codes!$K$1:$L$5,2)</f>
        <v>L</v>
      </c>
      <c r="AD333" s="1" t="str">
        <f>VLOOKUP(BIN2DEC(RIGHT(HEX2BIN(MID(H333,7,1),4),3)&amp;LEFT(HEX2BIN(MID(H333,8,1),4),2)),Codes!$H$2:$I$33,2)</f>
        <v>Punch</v>
      </c>
      <c r="AE333" s="1" t="str">
        <f t="shared" si="99"/>
        <v>1</v>
      </c>
      <c r="AF333" s="1" t="str">
        <f t="shared" si="100"/>
        <v>1</v>
      </c>
      <c r="AH333" s="6">
        <f t="shared" si="101"/>
        <v>65</v>
      </c>
    </row>
    <row r="334" spans="1:34">
      <c r="A334" s="3" t="s">
        <v>8092</v>
      </c>
      <c r="B334" s="1" t="s">
        <v>1465</v>
      </c>
      <c r="C334" s="6" t="s">
        <v>381</v>
      </c>
      <c r="D334" s="9" t="s">
        <v>548</v>
      </c>
      <c r="E334" s="9" t="s">
        <v>549</v>
      </c>
      <c r="F334" s="9" t="s">
        <v>91</v>
      </c>
      <c r="G334" s="9" t="s">
        <v>3799</v>
      </c>
      <c r="H334" s="9" t="s">
        <v>539</v>
      </c>
      <c r="J334" s="6" t="str">
        <f t="shared" si="85"/>
        <v>001011</v>
      </c>
      <c r="K334" s="1">
        <f t="shared" si="86"/>
        <v>2</v>
      </c>
      <c r="L334" s="6" t="str">
        <f t="shared" si="87"/>
        <v>00000</v>
      </c>
      <c r="M334" s="1">
        <f t="shared" si="88"/>
        <v>23</v>
      </c>
      <c r="N334" s="6" t="str">
        <f t="shared" si="89"/>
        <v>00</v>
      </c>
      <c r="O334" s="1">
        <f t="shared" si="90"/>
        <v>4</v>
      </c>
      <c r="P334" s="1">
        <f>IF(HEX2DEC(LEFT(E334,4))&gt;=32768,HEX2DEC(LEFT(E334,4))-65536,HEX2DEC(LEFT(E334,4)))/Codes!$N$2</f>
        <v>2.8</v>
      </c>
      <c r="Q334" s="1">
        <f>IF(HEX2DEC(RIGHT(E334,4))&gt;=32768,HEX2DEC(RIGHT(E334,4))-65536,HEX2DEC(RIGHT(E334,4)))/Codes!$N$2</f>
        <v>-0.8</v>
      </c>
      <c r="R334" s="1">
        <f>IF(HEX2DEC(LEFT(F334,4))&gt;=32768,HEX2DEC(LEFT(F334,4))-65536,HEX2DEC(LEFT(F334,4)))/Codes!$N$2</f>
        <v>0</v>
      </c>
      <c r="S334" s="1">
        <f>IF(HEX2DEC(RIGHT(F334,4))&gt;=32768,HEX2DEC(RIGHT(F334,4))-65536,HEX2DEC(RIGHT(F334,4)))/Codes!$N$2</f>
        <v>0</v>
      </c>
      <c r="T334" s="18">
        <f t="shared" si="91"/>
        <v>80</v>
      </c>
      <c r="U334" s="1">
        <f t="shared" si="92"/>
        <v>100</v>
      </c>
      <c r="V334" s="1">
        <f t="shared" si="93"/>
        <v>0</v>
      </c>
      <c r="W334" s="1" t="str">
        <f t="shared" si="94"/>
        <v>100</v>
      </c>
      <c r="X334" s="1">
        <f t="shared" si="95"/>
        <v>3</v>
      </c>
      <c r="Y334" s="1">
        <f t="shared" si="96"/>
        <v>60</v>
      </c>
      <c r="Z334" s="1" t="str">
        <f>VLOOKUP(BIN2DEC(MID(HEX2BIN(MID(H334,3,2),8),2,5)),Codes!$E$1:$F$18,2)</f>
        <v>Normal</v>
      </c>
      <c r="AA334" s="6" t="str">
        <f t="shared" si="97"/>
        <v>0</v>
      </c>
      <c r="AB334" s="1">
        <f t="shared" si="98"/>
        <v>0</v>
      </c>
      <c r="AC334" s="1" t="str">
        <f>VLOOKUP(BIN2DEC(RIGHT(HEX2BIN(MID(H334,6,1),4),1)&amp;LEFT(HEX2BIN(MID(H334,7,1),4),1)),Codes!$K$1:$L$5,2)</f>
        <v>L</v>
      </c>
      <c r="AD334" s="1" t="str">
        <f>VLOOKUP(BIN2DEC(RIGHT(HEX2BIN(MID(H334,7,1),4),3)&amp;LEFT(HEX2BIN(MID(H334,8,1),4),2)),Codes!$H$2:$I$33,2)</f>
        <v>Punch</v>
      </c>
      <c r="AE334" s="1" t="str">
        <f t="shared" si="99"/>
        <v>1</v>
      </c>
      <c r="AF334" s="1" t="str">
        <f t="shared" si="100"/>
        <v>1</v>
      </c>
      <c r="AH334" s="6">
        <f t="shared" si="101"/>
        <v>65</v>
      </c>
    </row>
    <row r="335" spans="1:34">
      <c r="A335" s="3" t="s">
        <v>10264</v>
      </c>
      <c r="B335" s="1" t="s">
        <v>1466</v>
      </c>
      <c r="C335" s="6" t="s">
        <v>5073</v>
      </c>
      <c r="D335" s="9" t="s">
        <v>10265</v>
      </c>
      <c r="E335" s="9" t="s">
        <v>232</v>
      </c>
      <c r="F335" s="9" t="s">
        <v>91</v>
      </c>
      <c r="G335" s="9" t="s">
        <v>1366</v>
      </c>
      <c r="H335" s="9" t="s">
        <v>4068</v>
      </c>
      <c r="J335" s="6" t="str">
        <f t="shared" si="85"/>
        <v>001011</v>
      </c>
      <c r="K335" s="1">
        <f t="shared" si="86"/>
        <v>0</v>
      </c>
      <c r="L335" s="6" t="str">
        <f t="shared" si="87"/>
        <v>00000</v>
      </c>
      <c r="M335" s="1">
        <f t="shared" si="88"/>
        <v>4</v>
      </c>
      <c r="N335" s="6" t="str">
        <f t="shared" si="89"/>
        <v>00</v>
      </c>
      <c r="O335" s="1">
        <f t="shared" si="90"/>
        <v>2</v>
      </c>
      <c r="P335" s="1">
        <f>IF(HEX2DEC(LEFT(E335,4))&gt;=32768,HEX2DEC(LEFT(E335,4))-65536,HEX2DEC(LEFT(E335,4)))/Codes!$N$2</f>
        <v>4.8</v>
      </c>
      <c r="Q335" s="1">
        <f>IF(HEX2DEC(RIGHT(E335,4))&gt;=32768,HEX2DEC(RIGHT(E335,4))-65536,HEX2DEC(RIGHT(E335,4)))/Codes!$N$2</f>
        <v>0</v>
      </c>
      <c r="R335" s="1">
        <f>IF(HEX2DEC(LEFT(F335,4))&gt;=32768,HEX2DEC(LEFT(F335,4))-65536,HEX2DEC(LEFT(F335,4)))/Codes!$N$2</f>
        <v>0</v>
      </c>
      <c r="S335" s="1">
        <f>IF(HEX2DEC(RIGHT(F335,4))&gt;=32768,HEX2DEC(RIGHT(F335,4))-65536,HEX2DEC(RIGHT(F335,4)))/Codes!$N$2</f>
        <v>0</v>
      </c>
      <c r="T335" s="18">
        <f t="shared" si="91"/>
        <v>361</v>
      </c>
      <c r="U335" s="1">
        <f t="shared" si="92"/>
        <v>100</v>
      </c>
      <c r="V335" s="1">
        <f t="shared" si="93"/>
        <v>0</v>
      </c>
      <c r="W335" s="1" t="str">
        <f t="shared" si="94"/>
        <v>100</v>
      </c>
      <c r="X335" s="1">
        <f t="shared" si="95"/>
        <v>1</v>
      </c>
      <c r="Y335" s="1">
        <f t="shared" si="96"/>
        <v>10</v>
      </c>
      <c r="Z335" s="1" t="str">
        <f>VLOOKUP(BIN2DEC(MID(HEX2BIN(MID(H335,3,2),8),2,5)),Codes!$E$1:$F$18,2)</f>
        <v>Normal</v>
      </c>
      <c r="AA335" s="6" t="str">
        <f t="shared" si="97"/>
        <v>0</v>
      </c>
      <c r="AB335" s="1">
        <f t="shared" si="98"/>
        <v>0</v>
      </c>
      <c r="AC335" s="1" t="str">
        <f>VLOOKUP(BIN2DEC(RIGHT(HEX2BIN(MID(H335,6,1),4),1)&amp;LEFT(HEX2BIN(MID(H335,7,1),4),1)),Codes!$K$1:$L$5,2)</f>
        <v>S</v>
      </c>
      <c r="AD335" s="1" t="str">
        <f>VLOOKUP(BIN2DEC(RIGHT(HEX2BIN(MID(H335,7,1),4),3)&amp;LEFT(HEX2BIN(MID(H335,8,1),4),2)),Codes!$H$2:$I$33,2)</f>
        <v>Punch</v>
      </c>
      <c r="AE335" s="1" t="str">
        <f t="shared" si="99"/>
        <v>1</v>
      </c>
      <c r="AF335" s="1" t="str">
        <f t="shared" si="100"/>
        <v>1</v>
      </c>
      <c r="AH335" s="6">
        <f t="shared" si="101"/>
        <v>1</v>
      </c>
    </row>
    <row r="336" spans="1:34">
      <c r="A336" s="3" t="s">
        <v>10266</v>
      </c>
      <c r="B336" s="1" t="s">
        <v>1466</v>
      </c>
      <c r="C336" s="6" t="s">
        <v>5073</v>
      </c>
      <c r="D336" s="9" t="s">
        <v>6904</v>
      </c>
      <c r="E336" s="9" t="s">
        <v>212</v>
      </c>
      <c r="F336" s="9" t="s">
        <v>91</v>
      </c>
      <c r="G336" s="9" t="s">
        <v>1366</v>
      </c>
      <c r="H336" s="9" t="s">
        <v>4068</v>
      </c>
      <c r="J336" s="6" t="str">
        <f t="shared" si="85"/>
        <v>001011</v>
      </c>
      <c r="K336" s="1">
        <f t="shared" si="86"/>
        <v>1</v>
      </c>
      <c r="L336" s="6" t="str">
        <f t="shared" si="87"/>
        <v>00000</v>
      </c>
      <c r="M336" s="1">
        <f t="shared" si="88"/>
        <v>76</v>
      </c>
      <c r="N336" s="6" t="str">
        <f t="shared" si="89"/>
        <v>00</v>
      </c>
      <c r="O336" s="1">
        <f t="shared" si="90"/>
        <v>5</v>
      </c>
      <c r="P336" s="1">
        <f>IF(HEX2DEC(LEFT(E336,4))&gt;=32768,HEX2DEC(LEFT(E336,4))-65536,HEX2DEC(LEFT(E336,4)))/Codes!$N$2</f>
        <v>2.8</v>
      </c>
      <c r="Q336" s="1">
        <f>IF(HEX2DEC(RIGHT(E336,4))&gt;=32768,HEX2DEC(RIGHT(E336,4))-65536,HEX2DEC(RIGHT(E336,4)))/Codes!$N$2</f>
        <v>0</v>
      </c>
      <c r="R336" s="1">
        <f>IF(HEX2DEC(LEFT(F336,4))&gt;=32768,HEX2DEC(LEFT(F336,4))-65536,HEX2DEC(LEFT(F336,4)))/Codes!$N$2</f>
        <v>0</v>
      </c>
      <c r="S336" s="1">
        <f>IF(HEX2DEC(RIGHT(F336,4))&gt;=32768,HEX2DEC(RIGHT(F336,4))-65536,HEX2DEC(RIGHT(F336,4)))/Codes!$N$2</f>
        <v>0</v>
      </c>
      <c r="T336" s="18">
        <f t="shared" si="91"/>
        <v>361</v>
      </c>
      <c r="U336" s="1">
        <f t="shared" si="92"/>
        <v>100</v>
      </c>
      <c r="V336" s="1">
        <f t="shared" si="93"/>
        <v>0</v>
      </c>
      <c r="W336" s="1" t="str">
        <f t="shared" si="94"/>
        <v>100</v>
      </c>
      <c r="X336" s="1">
        <f t="shared" si="95"/>
        <v>1</v>
      </c>
      <c r="Y336" s="1">
        <f t="shared" si="96"/>
        <v>10</v>
      </c>
      <c r="Z336" s="1" t="str">
        <f>VLOOKUP(BIN2DEC(MID(HEX2BIN(MID(H336,3,2),8),2,5)),Codes!$E$1:$F$18,2)</f>
        <v>Normal</v>
      </c>
      <c r="AA336" s="6" t="str">
        <f t="shared" si="97"/>
        <v>0</v>
      </c>
      <c r="AB336" s="1">
        <f t="shared" si="98"/>
        <v>0</v>
      </c>
      <c r="AC336" s="1" t="str">
        <f>VLOOKUP(BIN2DEC(RIGHT(HEX2BIN(MID(H336,6,1),4),1)&amp;LEFT(HEX2BIN(MID(H336,7,1),4),1)),Codes!$K$1:$L$5,2)</f>
        <v>S</v>
      </c>
      <c r="AD336" s="1" t="str">
        <f>VLOOKUP(BIN2DEC(RIGHT(HEX2BIN(MID(H336,7,1),4),3)&amp;LEFT(HEX2BIN(MID(H336,8,1),4),2)),Codes!$H$2:$I$33,2)</f>
        <v>Punch</v>
      </c>
      <c r="AE336" s="1" t="str">
        <f t="shared" si="99"/>
        <v>1</v>
      </c>
      <c r="AF336" s="1" t="str">
        <f t="shared" si="100"/>
        <v>1</v>
      </c>
      <c r="AH336" s="6">
        <f t="shared" si="101"/>
        <v>1</v>
      </c>
    </row>
    <row r="337" spans="1:34">
      <c r="A337" s="3" t="s">
        <v>10267</v>
      </c>
      <c r="B337" s="1" t="s">
        <v>1466</v>
      </c>
      <c r="C337" s="6" t="s">
        <v>5073</v>
      </c>
      <c r="D337" s="9" t="s">
        <v>10268</v>
      </c>
      <c r="E337" s="9" t="s">
        <v>265</v>
      </c>
      <c r="F337" s="9" t="s">
        <v>91</v>
      </c>
      <c r="G337" s="9" t="s">
        <v>1366</v>
      </c>
      <c r="H337" s="9" t="s">
        <v>4068</v>
      </c>
      <c r="J337" s="6" t="str">
        <f t="shared" si="85"/>
        <v>001011</v>
      </c>
      <c r="K337" s="1">
        <f t="shared" si="86"/>
        <v>2</v>
      </c>
      <c r="L337" s="6" t="str">
        <f t="shared" si="87"/>
        <v>00000</v>
      </c>
      <c r="M337" s="1">
        <f t="shared" si="88"/>
        <v>73</v>
      </c>
      <c r="N337" s="6" t="str">
        <f t="shared" si="89"/>
        <v>00</v>
      </c>
      <c r="O337" s="1">
        <f t="shared" si="90"/>
        <v>5</v>
      </c>
      <c r="P337" s="1">
        <f>IF(HEX2DEC(LEFT(E337,4))&gt;=32768,HEX2DEC(LEFT(E337,4))-65536,HEX2DEC(LEFT(E337,4)))/Codes!$N$2</f>
        <v>2.4</v>
      </c>
      <c r="Q337" s="1">
        <f>IF(HEX2DEC(RIGHT(E337,4))&gt;=32768,HEX2DEC(RIGHT(E337,4))-65536,HEX2DEC(RIGHT(E337,4)))/Codes!$N$2</f>
        <v>0</v>
      </c>
      <c r="R337" s="1">
        <f>IF(HEX2DEC(LEFT(F337,4))&gt;=32768,HEX2DEC(LEFT(F337,4))-65536,HEX2DEC(LEFT(F337,4)))/Codes!$N$2</f>
        <v>0</v>
      </c>
      <c r="S337" s="1">
        <f>IF(HEX2DEC(RIGHT(F337,4))&gt;=32768,HEX2DEC(RIGHT(F337,4))-65536,HEX2DEC(RIGHT(F337,4)))/Codes!$N$2</f>
        <v>0</v>
      </c>
      <c r="T337" s="18">
        <f t="shared" si="91"/>
        <v>361</v>
      </c>
      <c r="U337" s="1">
        <f t="shared" si="92"/>
        <v>100</v>
      </c>
      <c r="V337" s="1">
        <f t="shared" si="93"/>
        <v>0</v>
      </c>
      <c r="W337" s="1" t="str">
        <f t="shared" si="94"/>
        <v>100</v>
      </c>
      <c r="X337" s="1">
        <f t="shared" si="95"/>
        <v>1</v>
      </c>
      <c r="Y337" s="1">
        <f t="shared" si="96"/>
        <v>10</v>
      </c>
      <c r="Z337" s="1" t="str">
        <f>VLOOKUP(BIN2DEC(MID(HEX2BIN(MID(H337,3,2),8),2,5)),Codes!$E$1:$F$18,2)</f>
        <v>Normal</v>
      </c>
      <c r="AA337" s="6" t="str">
        <f t="shared" si="97"/>
        <v>0</v>
      </c>
      <c r="AB337" s="1">
        <f t="shared" si="98"/>
        <v>0</v>
      </c>
      <c r="AC337" s="1" t="str">
        <f>VLOOKUP(BIN2DEC(RIGHT(HEX2BIN(MID(H337,6,1),4),1)&amp;LEFT(HEX2BIN(MID(H337,7,1),4),1)),Codes!$K$1:$L$5,2)</f>
        <v>S</v>
      </c>
      <c r="AD337" s="1" t="str">
        <f>VLOOKUP(BIN2DEC(RIGHT(HEX2BIN(MID(H337,7,1),4),3)&amp;LEFT(HEX2BIN(MID(H337,8,1),4),2)),Codes!$H$2:$I$33,2)</f>
        <v>Punch</v>
      </c>
      <c r="AE337" s="1" t="str">
        <f t="shared" si="99"/>
        <v>1</v>
      </c>
      <c r="AF337" s="1" t="str">
        <f t="shared" si="100"/>
        <v>1</v>
      </c>
      <c r="AH337" s="6">
        <f t="shared" si="101"/>
        <v>1</v>
      </c>
    </row>
    <row r="338" spans="1:34">
      <c r="A338" s="3" t="s">
        <v>10269</v>
      </c>
      <c r="B338" s="1" t="s">
        <v>1466</v>
      </c>
      <c r="C338" s="6" t="s">
        <v>5073</v>
      </c>
      <c r="D338" s="9" t="s">
        <v>10270</v>
      </c>
      <c r="E338" s="9" t="s">
        <v>307</v>
      </c>
      <c r="F338" s="9" t="s">
        <v>91</v>
      </c>
      <c r="G338" s="9" t="s">
        <v>1366</v>
      </c>
      <c r="H338" s="9" t="s">
        <v>4068</v>
      </c>
      <c r="J338" s="6" t="str">
        <f t="shared" si="85"/>
        <v>001011</v>
      </c>
      <c r="K338" s="1">
        <f t="shared" si="86"/>
        <v>3</v>
      </c>
      <c r="L338" s="6" t="str">
        <f t="shared" si="87"/>
        <v>00000</v>
      </c>
      <c r="M338" s="1">
        <f t="shared" si="88"/>
        <v>100</v>
      </c>
      <c r="N338" s="6" t="str">
        <f t="shared" si="89"/>
        <v>00</v>
      </c>
      <c r="O338" s="1">
        <f t="shared" si="90"/>
        <v>5</v>
      </c>
      <c r="P338" s="1">
        <f>IF(HEX2DEC(LEFT(E338,4))&gt;=32768,HEX2DEC(LEFT(E338,4))-65536,HEX2DEC(LEFT(E338,4)))/Codes!$N$2</f>
        <v>3.2</v>
      </c>
      <c r="Q338" s="1">
        <f>IF(HEX2DEC(RIGHT(E338,4))&gt;=32768,HEX2DEC(RIGHT(E338,4))-65536,HEX2DEC(RIGHT(E338,4)))/Codes!$N$2</f>
        <v>0</v>
      </c>
      <c r="R338" s="1">
        <f>IF(HEX2DEC(LEFT(F338,4))&gt;=32768,HEX2DEC(LEFT(F338,4))-65536,HEX2DEC(LEFT(F338,4)))/Codes!$N$2</f>
        <v>0</v>
      </c>
      <c r="S338" s="1">
        <f>IF(HEX2DEC(RIGHT(F338,4))&gt;=32768,HEX2DEC(RIGHT(F338,4))-65536,HEX2DEC(RIGHT(F338,4)))/Codes!$N$2</f>
        <v>0</v>
      </c>
      <c r="T338" s="18">
        <f t="shared" si="91"/>
        <v>361</v>
      </c>
      <c r="U338" s="1">
        <f t="shared" si="92"/>
        <v>100</v>
      </c>
      <c r="V338" s="1">
        <f t="shared" si="93"/>
        <v>0</v>
      </c>
      <c r="W338" s="1" t="str">
        <f t="shared" si="94"/>
        <v>100</v>
      </c>
      <c r="X338" s="1">
        <f t="shared" si="95"/>
        <v>1</v>
      </c>
      <c r="Y338" s="1">
        <f t="shared" si="96"/>
        <v>10</v>
      </c>
      <c r="Z338" s="1" t="str">
        <f>VLOOKUP(BIN2DEC(MID(HEX2BIN(MID(H338,3,2),8),2,5)),Codes!$E$1:$F$18,2)</f>
        <v>Normal</v>
      </c>
      <c r="AA338" s="6" t="str">
        <f t="shared" si="97"/>
        <v>0</v>
      </c>
      <c r="AB338" s="1">
        <f t="shared" si="98"/>
        <v>0</v>
      </c>
      <c r="AC338" s="1" t="str">
        <f>VLOOKUP(BIN2DEC(RIGHT(HEX2BIN(MID(H338,6,1),4),1)&amp;LEFT(HEX2BIN(MID(H338,7,1),4),1)),Codes!$K$1:$L$5,2)</f>
        <v>S</v>
      </c>
      <c r="AD338" s="1" t="str">
        <f>VLOOKUP(BIN2DEC(RIGHT(HEX2BIN(MID(H338,7,1),4),3)&amp;LEFT(HEX2BIN(MID(H338,8,1),4),2)),Codes!$H$2:$I$33,2)</f>
        <v>Punch</v>
      </c>
      <c r="AE338" s="1" t="str">
        <f t="shared" si="99"/>
        <v>1</v>
      </c>
      <c r="AF338" s="1" t="str">
        <f t="shared" si="100"/>
        <v>1</v>
      </c>
      <c r="AH338" s="6">
        <f t="shared" si="101"/>
        <v>1</v>
      </c>
    </row>
    <row r="339" spans="1:34">
      <c r="A339" s="3" t="s">
        <v>10271</v>
      </c>
      <c r="B339" s="1" t="s">
        <v>1466</v>
      </c>
      <c r="C339" s="6" t="s">
        <v>303</v>
      </c>
      <c r="D339" s="9" t="s">
        <v>10272</v>
      </c>
      <c r="E339" s="9" t="s">
        <v>232</v>
      </c>
      <c r="F339" s="9" t="s">
        <v>1629</v>
      </c>
      <c r="G339" s="9" t="s">
        <v>7126</v>
      </c>
      <c r="H339" s="9" t="s">
        <v>512</v>
      </c>
      <c r="J339" s="6" t="str">
        <f t="shared" si="85"/>
        <v>001011</v>
      </c>
      <c r="K339" s="1">
        <f t="shared" si="86"/>
        <v>0</v>
      </c>
      <c r="L339" s="6" t="str">
        <f t="shared" si="87"/>
        <v>00000</v>
      </c>
      <c r="M339" s="1">
        <f t="shared" si="88"/>
        <v>67</v>
      </c>
      <c r="N339" s="6" t="str">
        <f t="shared" si="89"/>
        <v>00</v>
      </c>
      <c r="O339" s="1">
        <f t="shared" si="90"/>
        <v>10</v>
      </c>
      <c r="P339" s="1">
        <f>IF(HEX2DEC(LEFT(E339,4))&gt;=32768,HEX2DEC(LEFT(E339,4))-65536,HEX2DEC(LEFT(E339,4)))/Codes!$N$2</f>
        <v>4.8</v>
      </c>
      <c r="Q339" s="1">
        <f>IF(HEX2DEC(RIGHT(E339,4))&gt;=32768,HEX2DEC(RIGHT(E339,4))-65536,HEX2DEC(RIGHT(E339,4)))/Codes!$N$2</f>
        <v>0</v>
      </c>
      <c r="R339" s="1">
        <f>IF(HEX2DEC(LEFT(F339,4))&gt;=32768,HEX2DEC(LEFT(F339,4))-65536,HEX2DEC(LEFT(F339,4)))/Codes!$N$2</f>
        <v>0.8</v>
      </c>
      <c r="S339" s="1">
        <f>IF(HEX2DEC(RIGHT(F339,4))&gt;=32768,HEX2DEC(RIGHT(F339,4))-65536,HEX2DEC(RIGHT(F339,4)))/Codes!$N$2</f>
        <v>0</v>
      </c>
      <c r="T339" s="18">
        <f t="shared" si="91"/>
        <v>90</v>
      </c>
      <c r="U339" s="1">
        <f t="shared" si="92"/>
        <v>70</v>
      </c>
      <c r="V339" s="1">
        <f t="shared" si="93"/>
        <v>0</v>
      </c>
      <c r="W339" s="1" t="str">
        <f t="shared" si="94"/>
        <v>100</v>
      </c>
      <c r="X339" s="1">
        <f t="shared" si="95"/>
        <v>3</v>
      </c>
      <c r="Y339" s="1">
        <f t="shared" si="96"/>
        <v>70</v>
      </c>
      <c r="Z339" s="1" t="str">
        <f>VLOOKUP(BIN2DEC(MID(HEX2BIN(MID(H339,3,2),8),2,5)),Codes!$E$1:$F$18,2)</f>
        <v>Normal</v>
      </c>
      <c r="AA339" s="6" t="str">
        <f t="shared" si="97"/>
        <v>0</v>
      </c>
      <c r="AB339" s="1">
        <f t="shared" si="98"/>
        <v>0</v>
      </c>
      <c r="AC339" s="1" t="str">
        <f>VLOOKUP(BIN2DEC(RIGHT(HEX2BIN(MID(H339,6,1),4),1)&amp;LEFT(HEX2BIN(MID(H339,7,1),4),1)),Codes!$K$1:$L$5,2)</f>
        <v>L</v>
      </c>
      <c r="AD339" s="1" t="str">
        <f>VLOOKUP(BIN2DEC(RIGHT(HEX2BIN(MID(H339,7,1),4),3)&amp;LEFT(HEX2BIN(MID(H339,8,1),4),2)),Codes!$H$2:$I$33,2)</f>
        <v>Punch</v>
      </c>
      <c r="AE339" s="1" t="str">
        <f t="shared" si="99"/>
        <v>1</v>
      </c>
      <c r="AF339" s="1" t="str">
        <f t="shared" si="100"/>
        <v>1</v>
      </c>
      <c r="AH339" s="6">
        <f t="shared" si="101"/>
        <v>65</v>
      </c>
    </row>
    <row r="340" spans="1:34">
      <c r="A340" s="3" t="s">
        <v>10273</v>
      </c>
      <c r="B340" s="1" t="s">
        <v>1466</v>
      </c>
      <c r="C340" s="6" t="s">
        <v>303</v>
      </c>
      <c r="D340" s="9" t="s">
        <v>2283</v>
      </c>
      <c r="E340" s="9" t="s">
        <v>2042</v>
      </c>
      <c r="F340" s="9" t="s">
        <v>2279</v>
      </c>
      <c r="G340" s="9" t="s">
        <v>208</v>
      </c>
      <c r="H340" s="9" t="s">
        <v>2483</v>
      </c>
      <c r="J340" s="6" t="str">
        <f t="shared" si="85"/>
        <v>001011</v>
      </c>
      <c r="K340" s="1">
        <f t="shared" si="86"/>
        <v>1</v>
      </c>
      <c r="L340" s="6" t="str">
        <f t="shared" si="87"/>
        <v>00000</v>
      </c>
      <c r="M340" s="1">
        <f t="shared" si="88"/>
        <v>0</v>
      </c>
      <c r="N340" s="6" t="str">
        <f t="shared" si="89"/>
        <v>00</v>
      </c>
      <c r="O340" s="1">
        <f t="shared" si="90"/>
        <v>8</v>
      </c>
      <c r="P340" s="1">
        <f>IF(HEX2DEC(LEFT(E340,4))&gt;=32768,HEX2DEC(LEFT(E340,4))-65536,HEX2DEC(LEFT(E340,4)))/Codes!$N$2</f>
        <v>5.8</v>
      </c>
      <c r="Q340" s="1">
        <f>IF(HEX2DEC(RIGHT(E340,4))&gt;=32768,HEX2DEC(RIGHT(E340,4))-65536,HEX2DEC(RIGHT(E340,4)))/Codes!$N$2</f>
        <v>0</v>
      </c>
      <c r="R340" s="1">
        <f>IF(HEX2DEC(LEFT(F340,4))&gt;=32768,HEX2DEC(LEFT(F340,4))-65536,HEX2DEC(LEFT(F340,4)))/Codes!$N$2</f>
        <v>8</v>
      </c>
      <c r="S340" s="1">
        <f>IF(HEX2DEC(RIGHT(F340,4))&gt;=32768,HEX2DEC(RIGHT(F340,4))-65536,HEX2DEC(RIGHT(F340,4)))/Codes!$N$2</f>
        <v>9.6</v>
      </c>
      <c r="T340" s="18">
        <f t="shared" si="91"/>
        <v>361</v>
      </c>
      <c r="U340" s="1">
        <f t="shared" si="92"/>
        <v>70</v>
      </c>
      <c r="V340" s="1">
        <f t="shared" si="93"/>
        <v>0</v>
      </c>
      <c r="W340" s="1" t="str">
        <f t="shared" si="94"/>
        <v>100</v>
      </c>
      <c r="X340" s="1">
        <f t="shared" si="95"/>
        <v>3</v>
      </c>
      <c r="Y340" s="1">
        <f t="shared" si="96"/>
        <v>50</v>
      </c>
      <c r="Z340" s="1" t="str">
        <f>VLOOKUP(BIN2DEC(MID(HEX2BIN(MID(H340,3,2),8),2,5)),Codes!$E$1:$F$18,2)</f>
        <v>Normal</v>
      </c>
      <c r="AA340" s="6" t="str">
        <f t="shared" si="97"/>
        <v>0</v>
      </c>
      <c r="AB340" s="1">
        <f t="shared" si="98"/>
        <v>0</v>
      </c>
      <c r="AC340" s="1" t="str">
        <f>VLOOKUP(BIN2DEC(RIGHT(HEX2BIN(MID(H340,6,1),4),1)&amp;LEFT(HEX2BIN(MID(H340,7,1),4),1)),Codes!$K$1:$L$5,2)</f>
        <v>L</v>
      </c>
      <c r="AD340" s="1" t="str">
        <f>VLOOKUP(BIN2DEC(RIGHT(HEX2BIN(MID(H340,7,1),4),3)&amp;LEFT(HEX2BIN(MID(H340,8,1),4),2)),Codes!$H$2:$I$33,2)</f>
        <v>Punch</v>
      </c>
      <c r="AE340" s="1" t="str">
        <f t="shared" si="99"/>
        <v>1</v>
      </c>
      <c r="AF340" s="1" t="str">
        <f t="shared" si="100"/>
        <v>1</v>
      </c>
      <c r="AH340" s="6">
        <f t="shared" si="101"/>
        <v>65</v>
      </c>
    </row>
    <row r="341" spans="1:34">
      <c r="A341" s="3" t="s">
        <v>10274</v>
      </c>
      <c r="B341" s="1" t="s">
        <v>1466</v>
      </c>
      <c r="C341" s="6" t="s">
        <v>305</v>
      </c>
      <c r="D341" s="9" t="s">
        <v>10275</v>
      </c>
      <c r="E341" s="9" t="s">
        <v>256</v>
      </c>
      <c r="F341" s="9" t="s">
        <v>1629</v>
      </c>
      <c r="G341" s="9" t="s">
        <v>7126</v>
      </c>
      <c r="H341" s="9" t="s">
        <v>152</v>
      </c>
      <c r="J341" s="6" t="str">
        <f t="shared" si="85"/>
        <v>001011</v>
      </c>
      <c r="K341" s="1">
        <f t="shared" si="86"/>
        <v>0</v>
      </c>
      <c r="L341" s="6" t="str">
        <f t="shared" si="87"/>
        <v>00000</v>
      </c>
      <c r="M341" s="1">
        <f t="shared" si="88"/>
        <v>67</v>
      </c>
      <c r="N341" s="6" t="str">
        <f t="shared" si="89"/>
        <v>00</v>
      </c>
      <c r="O341" s="1">
        <f t="shared" si="90"/>
        <v>6</v>
      </c>
      <c r="P341" s="1">
        <f>IF(HEX2DEC(LEFT(E341,4))&gt;=32768,HEX2DEC(LEFT(E341,4))-65536,HEX2DEC(LEFT(E341,4)))/Codes!$N$2</f>
        <v>3.6</v>
      </c>
      <c r="Q341" s="1">
        <f>IF(HEX2DEC(RIGHT(E341,4))&gt;=32768,HEX2DEC(RIGHT(E341,4))-65536,HEX2DEC(RIGHT(E341,4)))/Codes!$N$2</f>
        <v>0</v>
      </c>
      <c r="R341" s="1">
        <f>IF(HEX2DEC(LEFT(F341,4))&gt;=32768,HEX2DEC(LEFT(F341,4))-65536,HEX2DEC(LEFT(F341,4)))/Codes!$N$2</f>
        <v>0.8</v>
      </c>
      <c r="S341" s="1">
        <f>IF(HEX2DEC(RIGHT(F341,4))&gt;=32768,HEX2DEC(RIGHT(F341,4))-65536,HEX2DEC(RIGHT(F341,4)))/Codes!$N$2</f>
        <v>0</v>
      </c>
      <c r="T341" s="18">
        <f t="shared" si="91"/>
        <v>90</v>
      </c>
      <c r="U341" s="1">
        <f t="shared" si="92"/>
        <v>70</v>
      </c>
      <c r="V341" s="1">
        <f t="shared" si="93"/>
        <v>0</v>
      </c>
      <c r="W341" s="1" t="str">
        <f t="shared" si="94"/>
        <v>100</v>
      </c>
      <c r="X341" s="1">
        <f t="shared" si="95"/>
        <v>3</v>
      </c>
      <c r="Y341" s="1">
        <f t="shared" si="96"/>
        <v>20</v>
      </c>
      <c r="Z341" s="1" t="str">
        <f>VLOOKUP(BIN2DEC(MID(HEX2BIN(MID(H341,3,2),8),2,5)),Codes!$E$1:$F$18,2)</f>
        <v>Normal</v>
      </c>
      <c r="AA341" s="6" t="str">
        <f t="shared" si="97"/>
        <v>0</v>
      </c>
      <c r="AB341" s="1">
        <f t="shared" si="98"/>
        <v>0</v>
      </c>
      <c r="AC341" s="1" t="str">
        <f>VLOOKUP(BIN2DEC(RIGHT(HEX2BIN(MID(H341,6,1),4),1)&amp;LEFT(HEX2BIN(MID(H341,7,1),4),1)),Codes!$K$1:$L$5,2)</f>
        <v>M</v>
      </c>
      <c r="AD341" s="1" t="str">
        <f>VLOOKUP(BIN2DEC(RIGHT(HEX2BIN(MID(H341,7,1),4),3)&amp;LEFT(HEX2BIN(MID(H341,8,1),4),2)),Codes!$H$2:$I$33,2)</f>
        <v>Punch</v>
      </c>
      <c r="AE341" s="1" t="str">
        <f t="shared" si="99"/>
        <v>1</v>
      </c>
      <c r="AF341" s="1" t="str">
        <f t="shared" si="100"/>
        <v>1</v>
      </c>
      <c r="AH341" s="6">
        <f t="shared" si="101"/>
        <v>33</v>
      </c>
    </row>
    <row r="342" spans="1:34">
      <c r="A342" s="3" t="s">
        <v>10276</v>
      </c>
      <c r="B342" s="1" t="s">
        <v>1466</v>
      </c>
      <c r="C342" s="6" t="s">
        <v>305</v>
      </c>
      <c r="D342" s="9" t="s">
        <v>4531</v>
      </c>
      <c r="E342" s="9" t="s">
        <v>207</v>
      </c>
      <c r="F342" s="9" t="s">
        <v>7243</v>
      </c>
      <c r="G342" s="9" t="s">
        <v>208</v>
      </c>
      <c r="H342" s="9" t="s">
        <v>152</v>
      </c>
      <c r="J342" s="6" t="str">
        <f t="shared" si="85"/>
        <v>001011</v>
      </c>
      <c r="K342" s="1">
        <f t="shared" si="86"/>
        <v>1</v>
      </c>
      <c r="L342" s="6" t="str">
        <f t="shared" si="87"/>
        <v>00000</v>
      </c>
      <c r="M342" s="1">
        <f t="shared" si="88"/>
        <v>0</v>
      </c>
      <c r="N342" s="6" t="str">
        <f t="shared" si="89"/>
        <v>00</v>
      </c>
      <c r="O342" s="1">
        <f t="shared" si="90"/>
        <v>6</v>
      </c>
      <c r="P342" s="1">
        <f>IF(HEX2DEC(LEFT(E342,4))&gt;=32768,HEX2DEC(LEFT(E342,4))-65536,HEX2DEC(LEFT(E342,4)))/Codes!$N$2</f>
        <v>4</v>
      </c>
      <c r="Q342" s="1">
        <f>IF(HEX2DEC(RIGHT(E342,4))&gt;=32768,HEX2DEC(RIGHT(E342,4))-65536,HEX2DEC(RIGHT(E342,4)))/Codes!$N$2</f>
        <v>0</v>
      </c>
      <c r="R342" s="1">
        <f>IF(HEX2DEC(LEFT(F342,4))&gt;=32768,HEX2DEC(LEFT(F342,4))-65536,HEX2DEC(LEFT(F342,4)))/Codes!$N$2</f>
        <v>8.4</v>
      </c>
      <c r="S342" s="1">
        <f>IF(HEX2DEC(RIGHT(F342,4))&gt;=32768,HEX2DEC(RIGHT(F342,4))-65536,HEX2DEC(RIGHT(F342,4)))/Codes!$N$2</f>
        <v>8</v>
      </c>
      <c r="T342" s="18">
        <f t="shared" si="91"/>
        <v>361</v>
      </c>
      <c r="U342" s="1">
        <f t="shared" si="92"/>
        <v>70</v>
      </c>
      <c r="V342" s="1">
        <f t="shared" si="93"/>
        <v>0</v>
      </c>
      <c r="W342" s="1" t="str">
        <f t="shared" si="94"/>
        <v>100</v>
      </c>
      <c r="X342" s="1">
        <f t="shared" si="95"/>
        <v>3</v>
      </c>
      <c r="Y342" s="1">
        <f t="shared" si="96"/>
        <v>20</v>
      </c>
      <c r="Z342" s="1" t="str">
        <f>VLOOKUP(BIN2DEC(MID(HEX2BIN(MID(H342,3,2),8),2,5)),Codes!$E$1:$F$18,2)</f>
        <v>Normal</v>
      </c>
      <c r="AA342" s="6" t="str">
        <f t="shared" si="97"/>
        <v>0</v>
      </c>
      <c r="AB342" s="1">
        <f t="shared" si="98"/>
        <v>0</v>
      </c>
      <c r="AC342" s="1" t="str">
        <f>VLOOKUP(BIN2DEC(RIGHT(HEX2BIN(MID(H342,6,1),4),1)&amp;LEFT(HEX2BIN(MID(H342,7,1),4),1)),Codes!$K$1:$L$5,2)</f>
        <v>M</v>
      </c>
      <c r="AD342" s="1" t="str">
        <f>VLOOKUP(BIN2DEC(RIGHT(HEX2BIN(MID(H342,7,1),4),3)&amp;LEFT(HEX2BIN(MID(H342,8,1),4),2)),Codes!$H$2:$I$33,2)</f>
        <v>Punch</v>
      </c>
      <c r="AE342" s="1" t="str">
        <f t="shared" si="99"/>
        <v>1</v>
      </c>
      <c r="AF342" s="1" t="str">
        <f t="shared" si="100"/>
        <v>1</v>
      </c>
      <c r="AH342" s="6">
        <f t="shared" si="101"/>
        <v>33</v>
      </c>
    </row>
    <row r="343" spans="1:34">
      <c r="A343" s="3" t="s">
        <v>10277</v>
      </c>
      <c r="B343" s="1" t="s">
        <v>1466</v>
      </c>
      <c r="C343" s="6" t="s">
        <v>1116</v>
      </c>
      <c r="D343" s="9" t="s">
        <v>7037</v>
      </c>
      <c r="E343" s="9" t="s">
        <v>256</v>
      </c>
      <c r="F343" s="9" t="s">
        <v>91</v>
      </c>
      <c r="G343" s="9" t="s">
        <v>5044</v>
      </c>
      <c r="H343" s="9" t="s">
        <v>7598</v>
      </c>
      <c r="J343" s="6" t="str">
        <f t="shared" si="85"/>
        <v>001011</v>
      </c>
      <c r="K343" s="1">
        <f t="shared" si="86"/>
        <v>0</v>
      </c>
      <c r="L343" s="6" t="str">
        <f t="shared" si="87"/>
        <v>00000</v>
      </c>
      <c r="M343" s="1">
        <f t="shared" si="88"/>
        <v>76</v>
      </c>
      <c r="N343" s="6" t="str">
        <f t="shared" si="89"/>
        <v>00</v>
      </c>
      <c r="O343" s="1">
        <f t="shared" si="90"/>
        <v>9</v>
      </c>
      <c r="P343" s="1">
        <f>IF(HEX2DEC(LEFT(E343,4))&gt;=32768,HEX2DEC(LEFT(E343,4))-65536,HEX2DEC(LEFT(E343,4)))/Codes!$N$2</f>
        <v>3.6</v>
      </c>
      <c r="Q343" s="1">
        <f>IF(HEX2DEC(RIGHT(E343,4))&gt;=32768,HEX2DEC(RIGHT(E343,4))-65536,HEX2DEC(RIGHT(E343,4)))/Codes!$N$2</f>
        <v>0</v>
      </c>
      <c r="R343" s="1">
        <f>IF(HEX2DEC(LEFT(F343,4))&gt;=32768,HEX2DEC(LEFT(F343,4))-65536,HEX2DEC(LEFT(F343,4)))/Codes!$N$2</f>
        <v>0</v>
      </c>
      <c r="S343" s="1">
        <f>IF(HEX2DEC(RIGHT(F343,4))&gt;=32768,HEX2DEC(RIGHT(F343,4))-65536,HEX2DEC(RIGHT(F343,4)))/Codes!$N$2</f>
        <v>0</v>
      </c>
      <c r="T343" s="18">
        <f t="shared" si="91"/>
        <v>361</v>
      </c>
      <c r="U343" s="1">
        <f t="shared" si="92"/>
        <v>85</v>
      </c>
      <c r="V343" s="1">
        <f t="shared" si="93"/>
        <v>0</v>
      </c>
      <c r="W343" s="1" t="str">
        <f t="shared" si="94"/>
        <v>100</v>
      </c>
      <c r="X343" s="1">
        <f t="shared" si="95"/>
        <v>3</v>
      </c>
      <c r="Y343" s="1">
        <f t="shared" si="96"/>
        <v>35</v>
      </c>
      <c r="Z343" s="1" t="str">
        <f>VLOOKUP(BIN2DEC(MID(HEX2BIN(MID(H343,3,2),8),2,5)),Codes!$E$1:$F$18,2)</f>
        <v>Normal</v>
      </c>
      <c r="AA343" s="6" t="str">
        <f t="shared" si="97"/>
        <v>0</v>
      </c>
      <c r="AB343" s="1">
        <f t="shared" si="98"/>
        <v>0</v>
      </c>
      <c r="AC343" s="1" t="str">
        <f>VLOOKUP(BIN2DEC(RIGHT(HEX2BIN(MID(H343,6,1),4),1)&amp;LEFT(HEX2BIN(MID(H343,7,1),4),1)),Codes!$K$1:$L$5,2)</f>
        <v>M</v>
      </c>
      <c r="AD343" s="1" t="str">
        <f>VLOOKUP(BIN2DEC(RIGHT(HEX2BIN(MID(H343,7,1),4),3)&amp;LEFT(HEX2BIN(MID(H343,8,1),4),2)),Codes!$H$2:$I$33,2)</f>
        <v>Punch</v>
      </c>
      <c r="AE343" s="1" t="str">
        <f t="shared" si="99"/>
        <v>1</v>
      </c>
      <c r="AF343" s="1" t="str">
        <f t="shared" si="100"/>
        <v>1</v>
      </c>
      <c r="AH343" s="6">
        <f t="shared" si="101"/>
        <v>33</v>
      </c>
    </row>
    <row r="344" spans="1:34">
      <c r="A344" s="3" t="s">
        <v>10278</v>
      </c>
      <c r="B344" s="1" t="s">
        <v>1466</v>
      </c>
      <c r="C344" s="6" t="s">
        <v>1116</v>
      </c>
      <c r="D344" s="9" t="s">
        <v>7607</v>
      </c>
      <c r="E344" s="9" t="s">
        <v>265</v>
      </c>
      <c r="F344" s="9" t="s">
        <v>91</v>
      </c>
      <c r="G344" s="9" t="s">
        <v>5044</v>
      </c>
      <c r="H344" s="9" t="s">
        <v>7598</v>
      </c>
      <c r="J344" s="6" t="str">
        <f t="shared" si="85"/>
        <v>001011</v>
      </c>
      <c r="K344" s="1">
        <f t="shared" si="86"/>
        <v>1</v>
      </c>
      <c r="L344" s="6" t="str">
        <f t="shared" si="87"/>
        <v>00000</v>
      </c>
      <c r="M344" s="1">
        <f t="shared" si="88"/>
        <v>73</v>
      </c>
      <c r="N344" s="6" t="str">
        <f t="shared" si="89"/>
        <v>00</v>
      </c>
      <c r="O344" s="1">
        <f t="shared" si="90"/>
        <v>9</v>
      </c>
      <c r="P344" s="1">
        <f>IF(HEX2DEC(LEFT(E344,4))&gt;=32768,HEX2DEC(LEFT(E344,4))-65536,HEX2DEC(LEFT(E344,4)))/Codes!$N$2</f>
        <v>2.4</v>
      </c>
      <c r="Q344" s="1">
        <f>IF(HEX2DEC(RIGHT(E344,4))&gt;=32768,HEX2DEC(RIGHT(E344,4))-65536,HEX2DEC(RIGHT(E344,4)))/Codes!$N$2</f>
        <v>0</v>
      </c>
      <c r="R344" s="1">
        <f>IF(HEX2DEC(LEFT(F344,4))&gt;=32768,HEX2DEC(LEFT(F344,4))-65536,HEX2DEC(LEFT(F344,4)))/Codes!$N$2</f>
        <v>0</v>
      </c>
      <c r="S344" s="1">
        <f>IF(HEX2DEC(RIGHT(F344,4))&gt;=32768,HEX2DEC(RIGHT(F344,4))-65536,HEX2DEC(RIGHT(F344,4)))/Codes!$N$2</f>
        <v>0</v>
      </c>
      <c r="T344" s="18">
        <f t="shared" si="91"/>
        <v>361</v>
      </c>
      <c r="U344" s="1">
        <f t="shared" si="92"/>
        <v>85</v>
      </c>
      <c r="V344" s="1">
        <f t="shared" si="93"/>
        <v>0</v>
      </c>
      <c r="W344" s="1" t="str">
        <f t="shared" si="94"/>
        <v>100</v>
      </c>
      <c r="X344" s="1">
        <f t="shared" si="95"/>
        <v>3</v>
      </c>
      <c r="Y344" s="1">
        <f t="shared" si="96"/>
        <v>35</v>
      </c>
      <c r="Z344" s="1" t="str">
        <f>VLOOKUP(BIN2DEC(MID(HEX2BIN(MID(H344,3,2),8),2,5)),Codes!$E$1:$F$18,2)</f>
        <v>Normal</v>
      </c>
      <c r="AA344" s="6" t="str">
        <f t="shared" si="97"/>
        <v>0</v>
      </c>
      <c r="AB344" s="1">
        <f t="shared" si="98"/>
        <v>0</v>
      </c>
      <c r="AC344" s="1" t="str">
        <f>VLOOKUP(BIN2DEC(RIGHT(HEX2BIN(MID(H344,6,1),4),1)&amp;LEFT(HEX2BIN(MID(H344,7,1),4),1)),Codes!$K$1:$L$5,2)</f>
        <v>M</v>
      </c>
      <c r="AD344" s="1" t="str">
        <f>VLOOKUP(BIN2DEC(RIGHT(HEX2BIN(MID(H344,7,1),4),3)&amp;LEFT(HEX2BIN(MID(H344,8,1),4),2)),Codes!$H$2:$I$33,2)</f>
        <v>Punch</v>
      </c>
      <c r="AE344" s="1" t="str">
        <f t="shared" si="99"/>
        <v>1</v>
      </c>
      <c r="AF344" s="1" t="str">
        <f t="shared" si="100"/>
        <v>1</v>
      </c>
      <c r="AH344" s="6">
        <f t="shared" si="101"/>
        <v>33</v>
      </c>
    </row>
    <row r="345" spans="1:34">
      <c r="A345" s="3" t="s">
        <v>10279</v>
      </c>
      <c r="B345" s="1" t="s">
        <v>1466</v>
      </c>
      <c r="C345" s="6" t="s">
        <v>1116</v>
      </c>
      <c r="D345" s="9" t="s">
        <v>10280</v>
      </c>
      <c r="E345" s="9" t="s">
        <v>307</v>
      </c>
      <c r="F345" s="9" t="s">
        <v>91</v>
      </c>
      <c r="G345" s="9" t="s">
        <v>5044</v>
      </c>
      <c r="H345" s="9" t="s">
        <v>7598</v>
      </c>
      <c r="J345" s="6" t="str">
        <f t="shared" si="85"/>
        <v>001011</v>
      </c>
      <c r="K345" s="1">
        <f t="shared" si="86"/>
        <v>2</v>
      </c>
      <c r="L345" s="6" t="str">
        <f t="shared" si="87"/>
        <v>00000</v>
      </c>
      <c r="M345" s="1">
        <f t="shared" si="88"/>
        <v>72</v>
      </c>
      <c r="N345" s="6" t="str">
        <f t="shared" si="89"/>
        <v>00</v>
      </c>
      <c r="O345" s="1">
        <f t="shared" si="90"/>
        <v>9</v>
      </c>
      <c r="P345" s="1">
        <f>IF(HEX2DEC(LEFT(E345,4))&gt;=32768,HEX2DEC(LEFT(E345,4))-65536,HEX2DEC(LEFT(E345,4)))/Codes!$N$2</f>
        <v>3.2</v>
      </c>
      <c r="Q345" s="1">
        <f>IF(HEX2DEC(RIGHT(E345,4))&gt;=32768,HEX2DEC(RIGHT(E345,4))-65536,HEX2DEC(RIGHT(E345,4)))/Codes!$N$2</f>
        <v>0</v>
      </c>
      <c r="R345" s="1">
        <f>IF(HEX2DEC(LEFT(F345,4))&gt;=32768,HEX2DEC(LEFT(F345,4))-65536,HEX2DEC(LEFT(F345,4)))/Codes!$N$2</f>
        <v>0</v>
      </c>
      <c r="S345" s="1">
        <f>IF(HEX2DEC(RIGHT(F345,4))&gt;=32768,HEX2DEC(RIGHT(F345,4))-65536,HEX2DEC(RIGHT(F345,4)))/Codes!$N$2</f>
        <v>0</v>
      </c>
      <c r="T345" s="18">
        <f t="shared" si="91"/>
        <v>361</v>
      </c>
      <c r="U345" s="1">
        <f t="shared" si="92"/>
        <v>85</v>
      </c>
      <c r="V345" s="1">
        <f t="shared" si="93"/>
        <v>0</v>
      </c>
      <c r="W345" s="1" t="str">
        <f t="shared" si="94"/>
        <v>100</v>
      </c>
      <c r="X345" s="1">
        <f t="shared" si="95"/>
        <v>3</v>
      </c>
      <c r="Y345" s="1">
        <f t="shared" si="96"/>
        <v>35</v>
      </c>
      <c r="Z345" s="1" t="str">
        <f>VLOOKUP(BIN2DEC(MID(HEX2BIN(MID(H345,3,2),8),2,5)),Codes!$E$1:$F$18,2)</f>
        <v>Normal</v>
      </c>
      <c r="AA345" s="6" t="str">
        <f t="shared" si="97"/>
        <v>0</v>
      </c>
      <c r="AB345" s="1">
        <f t="shared" si="98"/>
        <v>0</v>
      </c>
      <c r="AC345" s="1" t="str">
        <f>VLOOKUP(BIN2DEC(RIGHT(HEX2BIN(MID(H345,6,1),4),1)&amp;LEFT(HEX2BIN(MID(H345,7,1),4),1)),Codes!$K$1:$L$5,2)</f>
        <v>M</v>
      </c>
      <c r="AD345" s="1" t="str">
        <f>VLOOKUP(BIN2DEC(RIGHT(HEX2BIN(MID(H345,7,1),4),3)&amp;LEFT(HEX2BIN(MID(H345,8,1),4),2)),Codes!$H$2:$I$33,2)</f>
        <v>Punch</v>
      </c>
      <c r="AE345" s="1" t="str">
        <f t="shared" si="99"/>
        <v>1</v>
      </c>
      <c r="AF345" s="1" t="str">
        <f t="shared" si="100"/>
        <v>1</v>
      </c>
      <c r="AH345" s="6">
        <f t="shared" si="101"/>
        <v>33</v>
      </c>
    </row>
    <row r="346" spans="1:34">
      <c r="A346" s="3" t="s">
        <v>10281</v>
      </c>
      <c r="B346" s="1" t="s">
        <v>1466</v>
      </c>
      <c r="C346" s="6" t="s">
        <v>1116</v>
      </c>
      <c r="D346" s="9" t="s">
        <v>10282</v>
      </c>
      <c r="E346" s="9" t="s">
        <v>207</v>
      </c>
      <c r="F346" s="9" t="s">
        <v>91</v>
      </c>
      <c r="G346" s="9" t="s">
        <v>5044</v>
      </c>
      <c r="H346" s="9" t="s">
        <v>7598</v>
      </c>
      <c r="J346" s="6" t="str">
        <f t="shared" si="85"/>
        <v>001011</v>
      </c>
      <c r="K346" s="1">
        <f t="shared" si="86"/>
        <v>3</v>
      </c>
      <c r="L346" s="6" t="str">
        <f t="shared" si="87"/>
        <v>00000</v>
      </c>
      <c r="M346" s="1">
        <f t="shared" si="88"/>
        <v>4</v>
      </c>
      <c r="N346" s="6" t="str">
        <f t="shared" si="89"/>
        <v>00</v>
      </c>
      <c r="O346" s="1">
        <f t="shared" si="90"/>
        <v>9</v>
      </c>
      <c r="P346" s="1">
        <f>IF(HEX2DEC(LEFT(E346,4))&gt;=32768,HEX2DEC(LEFT(E346,4))-65536,HEX2DEC(LEFT(E346,4)))/Codes!$N$2</f>
        <v>4</v>
      </c>
      <c r="Q346" s="1">
        <f>IF(HEX2DEC(RIGHT(E346,4))&gt;=32768,HEX2DEC(RIGHT(E346,4))-65536,HEX2DEC(RIGHT(E346,4)))/Codes!$N$2</f>
        <v>0</v>
      </c>
      <c r="R346" s="1">
        <f>IF(HEX2DEC(LEFT(F346,4))&gt;=32768,HEX2DEC(LEFT(F346,4))-65536,HEX2DEC(LEFT(F346,4)))/Codes!$N$2</f>
        <v>0</v>
      </c>
      <c r="S346" s="1">
        <f>IF(HEX2DEC(RIGHT(F346,4))&gt;=32768,HEX2DEC(RIGHT(F346,4))-65536,HEX2DEC(RIGHT(F346,4)))/Codes!$N$2</f>
        <v>0</v>
      </c>
      <c r="T346" s="18">
        <f t="shared" si="91"/>
        <v>361</v>
      </c>
      <c r="U346" s="1">
        <f t="shared" si="92"/>
        <v>85</v>
      </c>
      <c r="V346" s="1">
        <f t="shared" si="93"/>
        <v>0</v>
      </c>
      <c r="W346" s="1" t="str">
        <f t="shared" si="94"/>
        <v>100</v>
      </c>
      <c r="X346" s="1">
        <f t="shared" si="95"/>
        <v>3</v>
      </c>
      <c r="Y346" s="1">
        <f t="shared" si="96"/>
        <v>35</v>
      </c>
      <c r="Z346" s="1" t="str">
        <f>VLOOKUP(BIN2DEC(MID(HEX2BIN(MID(H346,3,2),8),2,5)),Codes!$E$1:$F$18,2)</f>
        <v>Normal</v>
      </c>
      <c r="AA346" s="6" t="str">
        <f t="shared" si="97"/>
        <v>0</v>
      </c>
      <c r="AB346" s="1">
        <f t="shared" si="98"/>
        <v>0</v>
      </c>
      <c r="AC346" s="1" t="str">
        <f>VLOOKUP(BIN2DEC(RIGHT(HEX2BIN(MID(H346,6,1),4),1)&amp;LEFT(HEX2BIN(MID(H346,7,1),4),1)),Codes!$K$1:$L$5,2)</f>
        <v>M</v>
      </c>
      <c r="AD346" s="1" t="str">
        <f>VLOOKUP(BIN2DEC(RIGHT(HEX2BIN(MID(H346,7,1),4),3)&amp;LEFT(HEX2BIN(MID(H346,8,1),4),2)),Codes!$H$2:$I$33,2)</f>
        <v>Punch</v>
      </c>
      <c r="AE346" s="1" t="str">
        <f t="shared" si="99"/>
        <v>1</v>
      </c>
      <c r="AF346" s="1" t="str">
        <f t="shared" si="100"/>
        <v>1</v>
      </c>
      <c r="AH346" s="6">
        <f t="shared" si="101"/>
        <v>33</v>
      </c>
    </row>
    <row r="347" spans="1:34">
      <c r="A347" s="3" t="s">
        <v>10283</v>
      </c>
      <c r="B347" s="1" t="s">
        <v>1466</v>
      </c>
      <c r="C347" s="6" t="s">
        <v>330</v>
      </c>
      <c r="D347" s="9" t="s">
        <v>10284</v>
      </c>
      <c r="E347" s="9" t="s">
        <v>499</v>
      </c>
      <c r="F347" s="9" t="s">
        <v>91</v>
      </c>
      <c r="G347" s="9" t="s">
        <v>855</v>
      </c>
      <c r="H347" s="9" t="s">
        <v>10285</v>
      </c>
      <c r="J347" s="6" t="str">
        <f t="shared" si="85"/>
        <v>001011</v>
      </c>
      <c r="K347" s="1">
        <f t="shared" si="86"/>
        <v>0</v>
      </c>
      <c r="L347" s="6" t="str">
        <f t="shared" si="87"/>
        <v>00000</v>
      </c>
      <c r="M347" s="1">
        <f t="shared" si="88"/>
        <v>104</v>
      </c>
      <c r="N347" s="6" t="str">
        <f t="shared" si="89"/>
        <v>00</v>
      </c>
      <c r="O347" s="1">
        <f t="shared" si="90"/>
        <v>7</v>
      </c>
      <c r="P347" s="1">
        <f>IF(HEX2DEC(LEFT(E347,4))&gt;=32768,HEX2DEC(LEFT(E347,4))-65536,HEX2DEC(LEFT(E347,4)))/Codes!$N$2</f>
        <v>5.2</v>
      </c>
      <c r="Q347" s="1">
        <f>IF(HEX2DEC(RIGHT(E347,4))&gt;=32768,HEX2DEC(RIGHT(E347,4))-65536,HEX2DEC(RIGHT(E347,4)))/Codes!$N$2</f>
        <v>0</v>
      </c>
      <c r="R347" s="1">
        <f>IF(HEX2DEC(LEFT(F347,4))&gt;=32768,HEX2DEC(LEFT(F347,4))-65536,HEX2DEC(LEFT(F347,4)))/Codes!$N$2</f>
        <v>0</v>
      </c>
      <c r="S347" s="1">
        <f>IF(HEX2DEC(RIGHT(F347,4))&gt;=32768,HEX2DEC(RIGHT(F347,4))-65536,HEX2DEC(RIGHT(F347,4)))/Codes!$N$2</f>
        <v>0</v>
      </c>
      <c r="T347" s="18">
        <f t="shared" si="91"/>
        <v>70</v>
      </c>
      <c r="U347" s="1">
        <f t="shared" si="92"/>
        <v>70</v>
      </c>
      <c r="V347" s="1">
        <f t="shared" si="93"/>
        <v>0</v>
      </c>
      <c r="W347" s="1" t="str">
        <f t="shared" si="94"/>
        <v>100</v>
      </c>
      <c r="X347" s="1">
        <f t="shared" si="95"/>
        <v>3</v>
      </c>
      <c r="Y347" s="1">
        <f t="shared" si="96"/>
        <v>65</v>
      </c>
      <c r="Z347" s="1" t="str">
        <f>VLOOKUP(BIN2DEC(MID(HEX2BIN(MID(H347,3,2),8),2,5)),Codes!$E$1:$F$18,2)</f>
        <v>Normal</v>
      </c>
      <c r="AA347" s="6" t="str">
        <f t="shared" si="97"/>
        <v>0</v>
      </c>
      <c r="AB347" s="1">
        <f t="shared" si="98"/>
        <v>0</v>
      </c>
      <c r="AC347" s="1" t="str">
        <f>VLOOKUP(BIN2DEC(RIGHT(HEX2BIN(MID(H347,6,1),4),1)&amp;LEFT(HEX2BIN(MID(H347,7,1),4),1)),Codes!$K$1:$L$5,2)</f>
        <v>M</v>
      </c>
      <c r="AD347" s="1" t="str">
        <f>VLOOKUP(BIN2DEC(RIGHT(HEX2BIN(MID(H347,7,1),4),3)&amp;LEFT(HEX2BIN(MID(H347,8,1),4),2)),Codes!$H$2:$I$33,2)</f>
        <v>Punch</v>
      </c>
      <c r="AE347" s="1" t="str">
        <f t="shared" si="99"/>
        <v>1</v>
      </c>
      <c r="AF347" s="1" t="str">
        <f t="shared" si="100"/>
        <v>1</v>
      </c>
      <c r="AH347" s="6">
        <f t="shared" si="101"/>
        <v>33</v>
      </c>
    </row>
    <row r="348" spans="1:34">
      <c r="A348" s="3" t="s">
        <v>10286</v>
      </c>
      <c r="B348" s="1" t="s">
        <v>1466</v>
      </c>
      <c r="C348" s="6" t="s">
        <v>330</v>
      </c>
      <c r="D348" s="9" t="s">
        <v>10287</v>
      </c>
      <c r="E348" s="9" t="s">
        <v>207</v>
      </c>
      <c r="F348" s="9" t="s">
        <v>91</v>
      </c>
      <c r="G348" s="9" t="s">
        <v>855</v>
      </c>
      <c r="H348" s="9" t="s">
        <v>10285</v>
      </c>
      <c r="J348" s="6" t="str">
        <f t="shared" si="85"/>
        <v>001011</v>
      </c>
      <c r="K348" s="1">
        <f t="shared" si="86"/>
        <v>1</v>
      </c>
      <c r="L348" s="6" t="str">
        <f t="shared" si="87"/>
        <v>00000</v>
      </c>
      <c r="M348" s="1">
        <f t="shared" si="88"/>
        <v>100</v>
      </c>
      <c r="N348" s="6" t="str">
        <f t="shared" si="89"/>
        <v>00</v>
      </c>
      <c r="O348" s="1">
        <f t="shared" si="90"/>
        <v>7</v>
      </c>
      <c r="P348" s="1">
        <f>IF(HEX2DEC(LEFT(E348,4))&gt;=32768,HEX2DEC(LEFT(E348,4))-65536,HEX2DEC(LEFT(E348,4)))/Codes!$N$2</f>
        <v>4</v>
      </c>
      <c r="Q348" s="1">
        <f>IF(HEX2DEC(RIGHT(E348,4))&gt;=32768,HEX2DEC(RIGHT(E348,4))-65536,HEX2DEC(RIGHT(E348,4)))/Codes!$N$2</f>
        <v>0</v>
      </c>
      <c r="R348" s="1">
        <f>IF(HEX2DEC(LEFT(F348,4))&gt;=32768,HEX2DEC(LEFT(F348,4))-65536,HEX2DEC(LEFT(F348,4)))/Codes!$N$2</f>
        <v>0</v>
      </c>
      <c r="S348" s="1">
        <f>IF(HEX2DEC(RIGHT(F348,4))&gt;=32768,HEX2DEC(RIGHT(F348,4))-65536,HEX2DEC(RIGHT(F348,4)))/Codes!$N$2</f>
        <v>0</v>
      </c>
      <c r="T348" s="18">
        <f t="shared" si="91"/>
        <v>70</v>
      </c>
      <c r="U348" s="1">
        <f t="shared" si="92"/>
        <v>70</v>
      </c>
      <c r="V348" s="1">
        <f t="shared" si="93"/>
        <v>0</v>
      </c>
      <c r="W348" s="1" t="str">
        <f t="shared" si="94"/>
        <v>100</v>
      </c>
      <c r="X348" s="1">
        <f t="shared" si="95"/>
        <v>3</v>
      </c>
      <c r="Y348" s="1">
        <f t="shared" si="96"/>
        <v>65</v>
      </c>
      <c r="Z348" s="1" t="str">
        <f>VLOOKUP(BIN2DEC(MID(HEX2BIN(MID(H348,3,2),8),2,5)),Codes!$E$1:$F$18,2)</f>
        <v>Normal</v>
      </c>
      <c r="AA348" s="6" t="str">
        <f t="shared" si="97"/>
        <v>0</v>
      </c>
      <c r="AB348" s="1">
        <f t="shared" si="98"/>
        <v>0</v>
      </c>
      <c r="AC348" s="1" t="str">
        <f>VLOOKUP(BIN2DEC(RIGHT(HEX2BIN(MID(H348,6,1),4),1)&amp;LEFT(HEX2BIN(MID(H348,7,1),4),1)),Codes!$K$1:$L$5,2)</f>
        <v>M</v>
      </c>
      <c r="AD348" s="1" t="str">
        <f>VLOOKUP(BIN2DEC(RIGHT(HEX2BIN(MID(H348,7,1),4),3)&amp;LEFT(HEX2BIN(MID(H348,8,1),4),2)),Codes!$H$2:$I$33,2)</f>
        <v>Punch</v>
      </c>
      <c r="AE348" s="1" t="str">
        <f t="shared" si="99"/>
        <v>1</v>
      </c>
      <c r="AF348" s="1" t="str">
        <f t="shared" si="100"/>
        <v>1</v>
      </c>
      <c r="AH348" s="6">
        <f t="shared" si="101"/>
        <v>33</v>
      </c>
    </row>
    <row r="349" spans="1:34">
      <c r="A349" s="3" t="s">
        <v>10288</v>
      </c>
      <c r="B349" s="1" t="s">
        <v>1466</v>
      </c>
      <c r="C349" s="6" t="s">
        <v>349</v>
      </c>
      <c r="D349" s="9" t="s">
        <v>6559</v>
      </c>
      <c r="E349" s="9" t="s">
        <v>207</v>
      </c>
      <c r="F349" s="9" t="s">
        <v>91</v>
      </c>
      <c r="G349" s="9" t="s">
        <v>102</v>
      </c>
      <c r="H349" s="9" t="s">
        <v>155</v>
      </c>
      <c r="J349" s="6" t="str">
        <f t="shared" si="85"/>
        <v>001011</v>
      </c>
      <c r="K349" s="1">
        <f t="shared" si="86"/>
        <v>0</v>
      </c>
      <c r="L349" s="6" t="str">
        <f t="shared" si="87"/>
        <v>00000</v>
      </c>
      <c r="M349" s="1">
        <f t="shared" si="88"/>
        <v>16</v>
      </c>
      <c r="N349" s="6" t="str">
        <f t="shared" si="89"/>
        <v>00</v>
      </c>
      <c r="O349" s="1">
        <f t="shared" si="90"/>
        <v>8</v>
      </c>
      <c r="P349" s="1">
        <f>IF(HEX2DEC(LEFT(E349,4))&gt;=32768,HEX2DEC(LEFT(E349,4))-65536,HEX2DEC(LEFT(E349,4)))/Codes!$N$2</f>
        <v>4</v>
      </c>
      <c r="Q349" s="1">
        <f>IF(HEX2DEC(RIGHT(E349,4))&gt;=32768,HEX2DEC(RIGHT(E349,4))-65536,HEX2DEC(RIGHT(E349,4)))/Codes!$N$2</f>
        <v>0</v>
      </c>
      <c r="R349" s="1">
        <f>IF(HEX2DEC(LEFT(F349,4))&gt;=32768,HEX2DEC(LEFT(F349,4))-65536,HEX2DEC(LEFT(F349,4)))/Codes!$N$2</f>
        <v>0</v>
      </c>
      <c r="S349" s="1">
        <f>IF(HEX2DEC(RIGHT(F349,4))&gt;=32768,HEX2DEC(RIGHT(F349,4))-65536,HEX2DEC(RIGHT(F349,4)))/Codes!$N$2</f>
        <v>0</v>
      </c>
      <c r="T349" s="18">
        <f t="shared" si="91"/>
        <v>361</v>
      </c>
      <c r="U349" s="1">
        <f t="shared" si="92"/>
        <v>80</v>
      </c>
      <c r="V349" s="1">
        <f t="shared" si="93"/>
        <v>0</v>
      </c>
      <c r="W349" s="1" t="str">
        <f t="shared" si="94"/>
        <v>100</v>
      </c>
      <c r="X349" s="1">
        <f t="shared" si="95"/>
        <v>3</v>
      </c>
      <c r="Y349" s="1">
        <f t="shared" si="96"/>
        <v>0</v>
      </c>
      <c r="Z349" s="1" t="str">
        <f>VLOOKUP(BIN2DEC(MID(HEX2BIN(MID(H349,3,2),8),2,5)),Codes!$E$1:$F$18,2)</f>
        <v>Normal</v>
      </c>
      <c r="AA349" s="6" t="str">
        <f t="shared" si="97"/>
        <v>0</v>
      </c>
      <c r="AB349" s="1">
        <f t="shared" si="98"/>
        <v>0</v>
      </c>
      <c r="AC349" s="1" t="str">
        <f>VLOOKUP(BIN2DEC(RIGHT(HEX2BIN(MID(H349,6,1),4),1)&amp;LEFT(HEX2BIN(MID(H349,7,1),4),1)),Codes!$K$1:$L$5,2)</f>
        <v>M</v>
      </c>
      <c r="AD349" s="1" t="str">
        <f>VLOOKUP(BIN2DEC(RIGHT(HEX2BIN(MID(H349,7,1),4),3)&amp;LEFT(HEX2BIN(MID(H349,8,1),4),2)),Codes!$H$2:$I$33,2)</f>
        <v>Punch</v>
      </c>
      <c r="AE349" s="1" t="str">
        <f t="shared" si="99"/>
        <v>1</v>
      </c>
      <c r="AF349" s="1" t="str">
        <f t="shared" si="100"/>
        <v>1</v>
      </c>
      <c r="AH349" s="6">
        <f t="shared" si="101"/>
        <v>33</v>
      </c>
    </row>
    <row r="350" spans="1:34">
      <c r="A350" s="3" t="s">
        <v>10289</v>
      </c>
      <c r="B350" s="1" t="s">
        <v>1466</v>
      </c>
      <c r="C350" s="6" t="s">
        <v>349</v>
      </c>
      <c r="D350" s="9" t="s">
        <v>3905</v>
      </c>
      <c r="E350" s="9" t="s">
        <v>256</v>
      </c>
      <c r="F350" s="9" t="s">
        <v>91</v>
      </c>
      <c r="G350" s="9" t="s">
        <v>102</v>
      </c>
      <c r="H350" s="9" t="s">
        <v>155</v>
      </c>
      <c r="J350" s="6" t="str">
        <f t="shared" si="85"/>
        <v>001011</v>
      </c>
      <c r="K350" s="1">
        <f t="shared" si="86"/>
        <v>1</v>
      </c>
      <c r="L350" s="6" t="str">
        <f t="shared" si="87"/>
        <v>00000</v>
      </c>
      <c r="M350" s="1">
        <f t="shared" si="88"/>
        <v>13</v>
      </c>
      <c r="N350" s="6" t="str">
        <f t="shared" si="89"/>
        <v>00</v>
      </c>
      <c r="O350" s="1">
        <f t="shared" si="90"/>
        <v>8</v>
      </c>
      <c r="P350" s="1">
        <f>IF(HEX2DEC(LEFT(E350,4))&gt;=32768,HEX2DEC(LEFT(E350,4))-65536,HEX2DEC(LEFT(E350,4)))/Codes!$N$2</f>
        <v>3.6</v>
      </c>
      <c r="Q350" s="1">
        <f>IF(HEX2DEC(RIGHT(E350,4))&gt;=32768,HEX2DEC(RIGHT(E350,4))-65536,HEX2DEC(RIGHT(E350,4)))/Codes!$N$2</f>
        <v>0</v>
      </c>
      <c r="R350" s="1">
        <f>IF(HEX2DEC(LEFT(F350,4))&gt;=32768,HEX2DEC(LEFT(F350,4))-65536,HEX2DEC(LEFT(F350,4)))/Codes!$N$2</f>
        <v>0</v>
      </c>
      <c r="S350" s="1">
        <f>IF(HEX2DEC(RIGHT(F350,4))&gt;=32768,HEX2DEC(RIGHT(F350,4))-65536,HEX2DEC(RIGHT(F350,4)))/Codes!$N$2</f>
        <v>0</v>
      </c>
      <c r="T350" s="18">
        <f t="shared" si="91"/>
        <v>361</v>
      </c>
      <c r="U350" s="1">
        <f t="shared" si="92"/>
        <v>80</v>
      </c>
      <c r="V350" s="1">
        <f t="shared" si="93"/>
        <v>0</v>
      </c>
      <c r="W350" s="1" t="str">
        <f t="shared" si="94"/>
        <v>100</v>
      </c>
      <c r="X350" s="1">
        <f t="shared" si="95"/>
        <v>3</v>
      </c>
      <c r="Y350" s="1">
        <f t="shared" si="96"/>
        <v>0</v>
      </c>
      <c r="Z350" s="1" t="str">
        <f>VLOOKUP(BIN2DEC(MID(HEX2BIN(MID(H350,3,2),8),2,5)),Codes!$E$1:$F$18,2)</f>
        <v>Normal</v>
      </c>
      <c r="AA350" s="6" t="str">
        <f t="shared" si="97"/>
        <v>0</v>
      </c>
      <c r="AB350" s="1">
        <f t="shared" si="98"/>
        <v>0</v>
      </c>
      <c r="AC350" s="1" t="str">
        <f>VLOOKUP(BIN2DEC(RIGHT(HEX2BIN(MID(H350,6,1),4),1)&amp;LEFT(HEX2BIN(MID(H350,7,1),4),1)),Codes!$K$1:$L$5,2)</f>
        <v>M</v>
      </c>
      <c r="AD350" s="1" t="str">
        <f>VLOOKUP(BIN2DEC(RIGHT(HEX2BIN(MID(H350,7,1),4),3)&amp;LEFT(HEX2BIN(MID(H350,8,1),4),2)),Codes!$H$2:$I$33,2)</f>
        <v>Punch</v>
      </c>
      <c r="AE350" s="1" t="str">
        <f t="shared" si="99"/>
        <v>1</v>
      </c>
      <c r="AF350" s="1" t="str">
        <f t="shared" si="100"/>
        <v>1</v>
      </c>
      <c r="AH350" s="6">
        <f t="shared" si="101"/>
        <v>33</v>
      </c>
    </row>
    <row r="351" spans="1:34">
      <c r="A351" s="3" t="s">
        <v>10290</v>
      </c>
      <c r="B351" s="1" t="s">
        <v>1466</v>
      </c>
      <c r="C351" s="6" t="s">
        <v>349</v>
      </c>
      <c r="D351" s="9" t="s">
        <v>1261</v>
      </c>
      <c r="E351" s="9" t="s">
        <v>232</v>
      </c>
      <c r="F351" s="9" t="s">
        <v>91</v>
      </c>
      <c r="G351" s="9" t="s">
        <v>102</v>
      </c>
      <c r="H351" s="9" t="s">
        <v>155</v>
      </c>
      <c r="J351" s="6" t="str">
        <f t="shared" si="85"/>
        <v>001011</v>
      </c>
      <c r="K351" s="1">
        <f t="shared" si="86"/>
        <v>2</v>
      </c>
      <c r="L351" s="6" t="str">
        <f t="shared" si="87"/>
        <v>00000</v>
      </c>
      <c r="M351" s="1">
        <f t="shared" si="88"/>
        <v>4</v>
      </c>
      <c r="N351" s="6" t="str">
        <f t="shared" si="89"/>
        <v>00</v>
      </c>
      <c r="O351" s="1">
        <f t="shared" si="90"/>
        <v>8</v>
      </c>
      <c r="P351" s="1">
        <f>IF(HEX2DEC(LEFT(E351,4))&gt;=32768,HEX2DEC(LEFT(E351,4))-65536,HEX2DEC(LEFT(E351,4)))/Codes!$N$2</f>
        <v>4.8</v>
      </c>
      <c r="Q351" s="1">
        <f>IF(HEX2DEC(RIGHT(E351,4))&gt;=32768,HEX2DEC(RIGHT(E351,4))-65536,HEX2DEC(RIGHT(E351,4)))/Codes!$N$2</f>
        <v>0</v>
      </c>
      <c r="R351" s="1">
        <f>IF(HEX2DEC(LEFT(F351,4))&gt;=32768,HEX2DEC(LEFT(F351,4))-65536,HEX2DEC(LEFT(F351,4)))/Codes!$N$2</f>
        <v>0</v>
      </c>
      <c r="S351" s="1">
        <f>IF(HEX2DEC(RIGHT(F351,4))&gt;=32768,HEX2DEC(RIGHT(F351,4))-65536,HEX2DEC(RIGHT(F351,4)))/Codes!$N$2</f>
        <v>0</v>
      </c>
      <c r="T351" s="18">
        <f t="shared" si="91"/>
        <v>361</v>
      </c>
      <c r="U351" s="1">
        <f t="shared" si="92"/>
        <v>80</v>
      </c>
      <c r="V351" s="1">
        <f t="shared" si="93"/>
        <v>0</v>
      </c>
      <c r="W351" s="1" t="str">
        <f t="shared" si="94"/>
        <v>100</v>
      </c>
      <c r="X351" s="1">
        <f t="shared" si="95"/>
        <v>3</v>
      </c>
      <c r="Y351" s="1">
        <f t="shared" si="96"/>
        <v>0</v>
      </c>
      <c r="Z351" s="1" t="str">
        <f>VLOOKUP(BIN2DEC(MID(HEX2BIN(MID(H351,3,2),8),2,5)),Codes!$E$1:$F$18,2)</f>
        <v>Normal</v>
      </c>
      <c r="AA351" s="6" t="str">
        <f t="shared" si="97"/>
        <v>0</v>
      </c>
      <c r="AB351" s="1">
        <f t="shared" si="98"/>
        <v>0</v>
      </c>
      <c r="AC351" s="1" t="str">
        <f>VLOOKUP(BIN2DEC(RIGHT(HEX2BIN(MID(H351,6,1),4),1)&amp;LEFT(HEX2BIN(MID(H351,7,1),4),1)),Codes!$K$1:$L$5,2)</f>
        <v>M</v>
      </c>
      <c r="AD351" s="1" t="str">
        <f>VLOOKUP(BIN2DEC(RIGHT(HEX2BIN(MID(H351,7,1),4),3)&amp;LEFT(HEX2BIN(MID(H351,8,1),4),2)),Codes!$H$2:$I$33,2)</f>
        <v>Punch</v>
      </c>
      <c r="AE351" s="1" t="str">
        <f t="shared" si="99"/>
        <v>1</v>
      </c>
      <c r="AF351" s="1" t="str">
        <f t="shared" si="100"/>
        <v>1</v>
      </c>
      <c r="AH351" s="6">
        <f t="shared" si="101"/>
        <v>33</v>
      </c>
    </row>
    <row r="352" spans="1:34">
      <c r="A352" s="3" t="s">
        <v>10291</v>
      </c>
      <c r="B352" s="1" t="s">
        <v>1466</v>
      </c>
      <c r="C352" s="6" t="s">
        <v>2446</v>
      </c>
      <c r="D352" s="9" t="s">
        <v>10292</v>
      </c>
      <c r="E352" s="9" t="s">
        <v>499</v>
      </c>
      <c r="F352" s="9" t="s">
        <v>91</v>
      </c>
      <c r="G352" s="9" t="s">
        <v>301</v>
      </c>
      <c r="H352" s="9" t="s">
        <v>2483</v>
      </c>
      <c r="J352" s="6" t="str">
        <f t="shared" si="85"/>
        <v>001011</v>
      </c>
      <c r="K352" s="1">
        <f t="shared" si="86"/>
        <v>0</v>
      </c>
      <c r="L352" s="6" t="str">
        <f t="shared" si="87"/>
        <v>00000</v>
      </c>
      <c r="M352" s="1">
        <f t="shared" si="88"/>
        <v>104</v>
      </c>
      <c r="N352" s="6" t="str">
        <f t="shared" si="89"/>
        <v>00</v>
      </c>
      <c r="O352" s="1">
        <f t="shared" si="90"/>
        <v>13</v>
      </c>
      <c r="P352" s="1">
        <f>IF(HEX2DEC(LEFT(E352,4))&gt;=32768,HEX2DEC(LEFT(E352,4))-65536,HEX2DEC(LEFT(E352,4)))/Codes!$N$2</f>
        <v>5.2</v>
      </c>
      <c r="Q352" s="1">
        <f>IF(HEX2DEC(RIGHT(E352,4))&gt;=32768,HEX2DEC(RIGHT(E352,4))-65536,HEX2DEC(RIGHT(E352,4)))/Codes!$N$2</f>
        <v>0</v>
      </c>
      <c r="R352" s="1">
        <f>IF(HEX2DEC(LEFT(F352,4))&gt;=32768,HEX2DEC(LEFT(F352,4))-65536,HEX2DEC(LEFT(F352,4)))/Codes!$N$2</f>
        <v>0</v>
      </c>
      <c r="S352" s="1">
        <f>IF(HEX2DEC(RIGHT(F352,4))&gt;=32768,HEX2DEC(RIGHT(F352,4))-65536,HEX2DEC(RIGHT(F352,4)))/Codes!$N$2</f>
        <v>0</v>
      </c>
      <c r="T352" s="18">
        <f t="shared" si="91"/>
        <v>361</v>
      </c>
      <c r="U352" s="1">
        <f t="shared" si="92"/>
        <v>90</v>
      </c>
      <c r="V352" s="1">
        <f t="shared" si="93"/>
        <v>0</v>
      </c>
      <c r="W352" s="1" t="str">
        <f t="shared" si="94"/>
        <v>100</v>
      </c>
      <c r="X352" s="1">
        <f t="shared" si="95"/>
        <v>3</v>
      </c>
      <c r="Y352" s="1">
        <f t="shared" si="96"/>
        <v>50</v>
      </c>
      <c r="Z352" s="1" t="str">
        <f>VLOOKUP(BIN2DEC(MID(HEX2BIN(MID(H352,3,2),8),2,5)),Codes!$E$1:$F$18,2)</f>
        <v>Normal</v>
      </c>
      <c r="AA352" s="6" t="str">
        <f t="shared" si="97"/>
        <v>0</v>
      </c>
      <c r="AB352" s="1">
        <f t="shared" si="98"/>
        <v>0</v>
      </c>
      <c r="AC352" s="1" t="str">
        <f>VLOOKUP(BIN2DEC(RIGHT(HEX2BIN(MID(H352,6,1),4),1)&amp;LEFT(HEX2BIN(MID(H352,7,1),4),1)),Codes!$K$1:$L$5,2)</f>
        <v>L</v>
      </c>
      <c r="AD352" s="1" t="str">
        <f>VLOOKUP(BIN2DEC(RIGHT(HEX2BIN(MID(H352,7,1),4),3)&amp;LEFT(HEX2BIN(MID(H352,8,1),4),2)),Codes!$H$2:$I$33,2)</f>
        <v>Punch</v>
      </c>
      <c r="AE352" s="1" t="str">
        <f t="shared" si="99"/>
        <v>1</v>
      </c>
      <c r="AF352" s="1" t="str">
        <f t="shared" si="100"/>
        <v>1</v>
      </c>
      <c r="AH352" s="6">
        <f t="shared" si="101"/>
        <v>65</v>
      </c>
    </row>
    <row r="353" spans="1:34">
      <c r="A353" s="3" t="s">
        <v>10293</v>
      </c>
      <c r="B353" s="1" t="s">
        <v>1466</v>
      </c>
      <c r="C353" s="6" t="s">
        <v>2446</v>
      </c>
      <c r="D353" s="9" t="s">
        <v>10294</v>
      </c>
      <c r="E353" s="9" t="s">
        <v>256</v>
      </c>
      <c r="F353" s="9" t="s">
        <v>91</v>
      </c>
      <c r="G353" s="9" t="s">
        <v>301</v>
      </c>
      <c r="H353" s="9" t="s">
        <v>2483</v>
      </c>
      <c r="J353" s="6" t="str">
        <f t="shared" si="85"/>
        <v>001011</v>
      </c>
      <c r="K353" s="1">
        <f t="shared" si="86"/>
        <v>1</v>
      </c>
      <c r="L353" s="6" t="str">
        <f t="shared" si="87"/>
        <v>00000</v>
      </c>
      <c r="M353" s="1">
        <f t="shared" si="88"/>
        <v>100</v>
      </c>
      <c r="N353" s="6" t="str">
        <f t="shared" si="89"/>
        <v>00</v>
      </c>
      <c r="O353" s="1">
        <f t="shared" si="90"/>
        <v>13</v>
      </c>
      <c r="P353" s="1">
        <f>IF(HEX2DEC(LEFT(E353,4))&gt;=32768,HEX2DEC(LEFT(E353,4))-65536,HEX2DEC(LEFT(E353,4)))/Codes!$N$2</f>
        <v>3.6</v>
      </c>
      <c r="Q353" s="1">
        <f>IF(HEX2DEC(RIGHT(E353,4))&gt;=32768,HEX2DEC(RIGHT(E353,4))-65536,HEX2DEC(RIGHT(E353,4)))/Codes!$N$2</f>
        <v>0</v>
      </c>
      <c r="R353" s="1">
        <f>IF(HEX2DEC(LEFT(F353,4))&gt;=32768,HEX2DEC(LEFT(F353,4))-65536,HEX2DEC(LEFT(F353,4)))/Codes!$N$2</f>
        <v>0</v>
      </c>
      <c r="S353" s="1">
        <f>IF(HEX2DEC(RIGHT(F353,4))&gt;=32768,HEX2DEC(RIGHT(F353,4))-65536,HEX2DEC(RIGHT(F353,4)))/Codes!$N$2</f>
        <v>0</v>
      </c>
      <c r="T353" s="18">
        <f t="shared" si="91"/>
        <v>361</v>
      </c>
      <c r="U353" s="1">
        <f t="shared" si="92"/>
        <v>90</v>
      </c>
      <c r="V353" s="1">
        <f t="shared" si="93"/>
        <v>0</v>
      </c>
      <c r="W353" s="1" t="str">
        <f t="shared" si="94"/>
        <v>100</v>
      </c>
      <c r="X353" s="1">
        <f t="shared" si="95"/>
        <v>3</v>
      </c>
      <c r="Y353" s="1">
        <f t="shared" si="96"/>
        <v>50</v>
      </c>
      <c r="Z353" s="1" t="str">
        <f>VLOOKUP(BIN2DEC(MID(HEX2BIN(MID(H353,3,2),8),2,5)),Codes!$E$1:$F$18,2)</f>
        <v>Normal</v>
      </c>
      <c r="AA353" s="6" t="str">
        <f t="shared" si="97"/>
        <v>0</v>
      </c>
      <c r="AB353" s="1">
        <f t="shared" si="98"/>
        <v>0</v>
      </c>
      <c r="AC353" s="1" t="str">
        <f>VLOOKUP(BIN2DEC(RIGHT(HEX2BIN(MID(H353,6,1),4),1)&amp;LEFT(HEX2BIN(MID(H353,7,1),4),1)),Codes!$K$1:$L$5,2)</f>
        <v>L</v>
      </c>
      <c r="AD353" s="1" t="str">
        <f>VLOOKUP(BIN2DEC(RIGHT(HEX2BIN(MID(H353,7,1),4),3)&amp;LEFT(HEX2BIN(MID(H353,8,1),4),2)),Codes!$H$2:$I$33,2)</f>
        <v>Punch</v>
      </c>
      <c r="AE353" s="1" t="str">
        <f t="shared" si="99"/>
        <v>1</v>
      </c>
      <c r="AF353" s="1" t="str">
        <f t="shared" si="100"/>
        <v>1</v>
      </c>
      <c r="AH353" s="6">
        <f t="shared" si="101"/>
        <v>65</v>
      </c>
    </row>
    <row r="354" spans="1:34">
      <c r="A354" s="3" t="s">
        <v>10295</v>
      </c>
      <c r="B354" s="1" t="s">
        <v>1466</v>
      </c>
      <c r="C354" s="6" t="s">
        <v>2446</v>
      </c>
      <c r="D354" s="9" t="s">
        <v>10296</v>
      </c>
      <c r="E354" s="9" t="s">
        <v>256</v>
      </c>
      <c r="F354" s="9" t="s">
        <v>91</v>
      </c>
      <c r="G354" s="9" t="s">
        <v>301</v>
      </c>
      <c r="H354" s="9" t="s">
        <v>2483</v>
      </c>
      <c r="J354" s="6" t="str">
        <f t="shared" si="85"/>
        <v>001011</v>
      </c>
      <c r="K354" s="1">
        <f t="shared" si="86"/>
        <v>2</v>
      </c>
      <c r="L354" s="6" t="str">
        <f t="shared" si="87"/>
        <v>00000</v>
      </c>
      <c r="M354" s="1">
        <f t="shared" si="88"/>
        <v>72</v>
      </c>
      <c r="N354" s="6" t="str">
        <f t="shared" si="89"/>
        <v>00</v>
      </c>
      <c r="O354" s="1">
        <f t="shared" si="90"/>
        <v>13</v>
      </c>
      <c r="P354" s="1">
        <f>IF(HEX2DEC(LEFT(E354,4))&gt;=32768,HEX2DEC(LEFT(E354,4))-65536,HEX2DEC(LEFT(E354,4)))/Codes!$N$2</f>
        <v>3.6</v>
      </c>
      <c r="Q354" s="1">
        <f>IF(HEX2DEC(RIGHT(E354,4))&gt;=32768,HEX2DEC(RIGHT(E354,4))-65536,HEX2DEC(RIGHT(E354,4)))/Codes!$N$2</f>
        <v>0</v>
      </c>
      <c r="R354" s="1">
        <f>IF(HEX2DEC(LEFT(F354,4))&gt;=32768,HEX2DEC(LEFT(F354,4))-65536,HEX2DEC(LEFT(F354,4)))/Codes!$N$2</f>
        <v>0</v>
      </c>
      <c r="S354" s="1">
        <f>IF(HEX2DEC(RIGHT(F354,4))&gt;=32768,HEX2DEC(RIGHT(F354,4))-65536,HEX2DEC(RIGHT(F354,4)))/Codes!$N$2</f>
        <v>0</v>
      </c>
      <c r="T354" s="18">
        <f t="shared" si="91"/>
        <v>361</v>
      </c>
      <c r="U354" s="1">
        <f t="shared" si="92"/>
        <v>90</v>
      </c>
      <c r="V354" s="1">
        <f t="shared" si="93"/>
        <v>0</v>
      </c>
      <c r="W354" s="1" t="str">
        <f t="shared" si="94"/>
        <v>100</v>
      </c>
      <c r="X354" s="1">
        <f t="shared" si="95"/>
        <v>3</v>
      </c>
      <c r="Y354" s="1">
        <f t="shared" si="96"/>
        <v>50</v>
      </c>
      <c r="Z354" s="1" t="str">
        <f>VLOOKUP(BIN2DEC(MID(HEX2BIN(MID(H354,3,2),8),2,5)),Codes!$E$1:$F$18,2)</f>
        <v>Normal</v>
      </c>
      <c r="AA354" s="6" t="str">
        <f t="shared" si="97"/>
        <v>0</v>
      </c>
      <c r="AB354" s="1">
        <f t="shared" si="98"/>
        <v>0</v>
      </c>
      <c r="AC354" s="1" t="str">
        <f>VLOOKUP(BIN2DEC(RIGHT(HEX2BIN(MID(H354,6,1),4),1)&amp;LEFT(HEX2BIN(MID(H354,7,1),4),1)),Codes!$K$1:$L$5,2)</f>
        <v>L</v>
      </c>
      <c r="AD354" s="1" t="str">
        <f>VLOOKUP(BIN2DEC(RIGHT(HEX2BIN(MID(H354,7,1),4),3)&amp;LEFT(HEX2BIN(MID(H354,8,1),4),2)),Codes!$H$2:$I$33,2)</f>
        <v>Punch</v>
      </c>
      <c r="AE354" s="1" t="str">
        <f t="shared" si="99"/>
        <v>1</v>
      </c>
      <c r="AF354" s="1" t="str">
        <f t="shared" si="100"/>
        <v>1</v>
      </c>
      <c r="AH354" s="6">
        <f t="shared" si="101"/>
        <v>65</v>
      </c>
    </row>
    <row r="355" spans="1:34">
      <c r="A355" s="3" t="s">
        <v>10297</v>
      </c>
      <c r="B355" s="1" t="s">
        <v>1466</v>
      </c>
      <c r="C355" s="6" t="s">
        <v>2446</v>
      </c>
      <c r="D355" s="9" t="s">
        <v>10298</v>
      </c>
      <c r="E355" s="9" t="s">
        <v>232</v>
      </c>
      <c r="F355" s="9" t="s">
        <v>91</v>
      </c>
      <c r="G355" s="9" t="s">
        <v>301</v>
      </c>
      <c r="H355" s="9" t="s">
        <v>2483</v>
      </c>
      <c r="J355" s="6" t="str">
        <f t="shared" si="85"/>
        <v>001011</v>
      </c>
      <c r="K355" s="1">
        <f t="shared" si="86"/>
        <v>3</v>
      </c>
      <c r="L355" s="6" t="str">
        <f t="shared" si="87"/>
        <v>00000</v>
      </c>
      <c r="M355" s="1">
        <f t="shared" si="88"/>
        <v>4</v>
      </c>
      <c r="N355" s="6" t="str">
        <f t="shared" si="89"/>
        <v>00</v>
      </c>
      <c r="O355" s="1">
        <f t="shared" si="90"/>
        <v>13</v>
      </c>
      <c r="P355" s="1">
        <f>IF(HEX2DEC(LEFT(E355,4))&gt;=32768,HEX2DEC(LEFT(E355,4))-65536,HEX2DEC(LEFT(E355,4)))/Codes!$N$2</f>
        <v>4.8</v>
      </c>
      <c r="Q355" s="1">
        <f>IF(HEX2DEC(RIGHT(E355,4))&gt;=32768,HEX2DEC(RIGHT(E355,4))-65536,HEX2DEC(RIGHT(E355,4)))/Codes!$N$2</f>
        <v>0</v>
      </c>
      <c r="R355" s="1">
        <f>IF(HEX2DEC(LEFT(F355,4))&gt;=32768,HEX2DEC(LEFT(F355,4))-65536,HEX2DEC(LEFT(F355,4)))/Codes!$N$2</f>
        <v>0</v>
      </c>
      <c r="S355" s="1">
        <f>IF(HEX2DEC(RIGHT(F355,4))&gt;=32768,HEX2DEC(RIGHT(F355,4))-65536,HEX2DEC(RIGHT(F355,4)))/Codes!$N$2</f>
        <v>0</v>
      </c>
      <c r="T355" s="18">
        <f t="shared" si="91"/>
        <v>361</v>
      </c>
      <c r="U355" s="1">
        <f t="shared" si="92"/>
        <v>90</v>
      </c>
      <c r="V355" s="1">
        <f t="shared" si="93"/>
        <v>0</v>
      </c>
      <c r="W355" s="1" t="str">
        <f t="shared" si="94"/>
        <v>100</v>
      </c>
      <c r="X355" s="1">
        <f t="shared" si="95"/>
        <v>3</v>
      </c>
      <c r="Y355" s="1">
        <f t="shared" si="96"/>
        <v>50</v>
      </c>
      <c r="Z355" s="1" t="str">
        <f>VLOOKUP(BIN2DEC(MID(HEX2BIN(MID(H355,3,2),8),2,5)),Codes!$E$1:$F$18,2)</f>
        <v>Normal</v>
      </c>
      <c r="AA355" s="6" t="str">
        <f t="shared" si="97"/>
        <v>0</v>
      </c>
      <c r="AB355" s="1">
        <f t="shared" si="98"/>
        <v>0</v>
      </c>
      <c r="AC355" s="1" t="str">
        <f>VLOOKUP(BIN2DEC(RIGHT(HEX2BIN(MID(H355,6,1),4),1)&amp;LEFT(HEX2BIN(MID(H355,7,1),4),1)),Codes!$K$1:$L$5,2)</f>
        <v>L</v>
      </c>
      <c r="AD355" s="1" t="str">
        <f>VLOOKUP(BIN2DEC(RIGHT(HEX2BIN(MID(H355,7,1),4),3)&amp;LEFT(HEX2BIN(MID(H355,8,1),4),2)),Codes!$H$2:$I$33,2)</f>
        <v>Punch</v>
      </c>
      <c r="AE355" s="1" t="str">
        <f t="shared" si="99"/>
        <v>1</v>
      </c>
      <c r="AF355" s="1" t="str">
        <f t="shared" si="100"/>
        <v>1</v>
      </c>
      <c r="AH355" s="6">
        <f t="shared" si="101"/>
        <v>65</v>
      </c>
    </row>
    <row r="356" spans="1:34">
      <c r="A356" s="3" t="s">
        <v>10299</v>
      </c>
      <c r="B356" s="1" t="s">
        <v>1466</v>
      </c>
      <c r="C356" s="6" t="s">
        <v>10302</v>
      </c>
      <c r="D356" s="9" t="s">
        <v>6948</v>
      </c>
      <c r="E356" s="9" t="s">
        <v>232</v>
      </c>
      <c r="F356" s="9" t="s">
        <v>91</v>
      </c>
      <c r="G356" s="9" t="s">
        <v>3799</v>
      </c>
      <c r="H356" s="9" t="s">
        <v>144</v>
      </c>
      <c r="J356" s="6" t="str">
        <f t="shared" si="85"/>
        <v>001011</v>
      </c>
      <c r="K356" s="1">
        <f t="shared" si="86"/>
        <v>0</v>
      </c>
      <c r="L356" s="6" t="str">
        <f t="shared" si="87"/>
        <v>00000</v>
      </c>
      <c r="M356" s="1">
        <f t="shared" si="88"/>
        <v>76</v>
      </c>
      <c r="N356" s="6" t="str">
        <f t="shared" si="89"/>
        <v>00</v>
      </c>
      <c r="O356" s="1">
        <f t="shared" si="90"/>
        <v>12</v>
      </c>
      <c r="P356" s="1">
        <f>IF(HEX2DEC(LEFT(E356,4))&gt;=32768,HEX2DEC(LEFT(E356,4))-65536,HEX2DEC(LEFT(E356,4)))/Codes!$N$2</f>
        <v>4.8</v>
      </c>
      <c r="Q356" s="1">
        <f>IF(HEX2DEC(RIGHT(E356,4))&gt;=32768,HEX2DEC(RIGHT(E356,4))-65536,HEX2DEC(RIGHT(E356,4)))/Codes!$N$2</f>
        <v>0</v>
      </c>
      <c r="R356" s="1">
        <f>IF(HEX2DEC(LEFT(F356,4))&gt;=32768,HEX2DEC(LEFT(F356,4))-65536,HEX2DEC(LEFT(F356,4)))/Codes!$N$2</f>
        <v>0</v>
      </c>
      <c r="S356" s="1">
        <f>IF(HEX2DEC(RIGHT(F356,4))&gt;=32768,HEX2DEC(RIGHT(F356,4))-65536,HEX2DEC(RIGHT(F356,4)))/Codes!$N$2</f>
        <v>0</v>
      </c>
      <c r="T356" s="18">
        <f t="shared" si="91"/>
        <v>80</v>
      </c>
      <c r="U356" s="1">
        <f t="shared" si="92"/>
        <v>100</v>
      </c>
      <c r="V356" s="1">
        <f t="shared" si="93"/>
        <v>0</v>
      </c>
      <c r="W356" s="1" t="str">
        <f t="shared" si="94"/>
        <v>100</v>
      </c>
      <c r="X356" s="1">
        <f t="shared" si="95"/>
        <v>3</v>
      </c>
      <c r="Y356" s="1">
        <f t="shared" si="96"/>
        <v>0</v>
      </c>
      <c r="Z356" s="1" t="str">
        <f>VLOOKUP(BIN2DEC(MID(HEX2BIN(MID(H356,3,2),8),2,5)),Codes!$E$1:$F$18,2)</f>
        <v>Normal</v>
      </c>
      <c r="AA356" s="6" t="str">
        <f t="shared" si="97"/>
        <v>0</v>
      </c>
      <c r="AB356" s="1">
        <f t="shared" si="98"/>
        <v>0</v>
      </c>
      <c r="AC356" s="1" t="str">
        <f>VLOOKUP(BIN2DEC(RIGHT(HEX2BIN(MID(H356,6,1),4),1)&amp;LEFT(HEX2BIN(MID(H356,7,1),4),1)),Codes!$K$1:$L$5,2)</f>
        <v>L</v>
      </c>
      <c r="AD356" s="1" t="str">
        <f>VLOOKUP(BIN2DEC(RIGHT(HEX2BIN(MID(H356,7,1),4),3)&amp;LEFT(HEX2BIN(MID(H356,8,1),4),2)),Codes!$H$2:$I$33,2)</f>
        <v>Punch</v>
      </c>
      <c r="AE356" s="1" t="str">
        <f t="shared" si="99"/>
        <v>1</v>
      </c>
      <c r="AF356" s="1" t="str">
        <f t="shared" si="100"/>
        <v>1</v>
      </c>
      <c r="AH356" s="6">
        <f t="shared" si="101"/>
        <v>65</v>
      </c>
    </row>
    <row r="357" spans="1:34">
      <c r="A357" s="3" t="s">
        <v>10300</v>
      </c>
      <c r="B357" s="1" t="s">
        <v>1466</v>
      </c>
      <c r="C357" s="6" t="s">
        <v>10302</v>
      </c>
      <c r="D357" s="9" t="s">
        <v>7247</v>
      </c>
      <c r="E357" s="9" t="s">
        <v>207</v>
      </c>
      <c r="F357" s="9" t="s">
        <v>91</v>
      </c>
      <c r="G357" s="9" t="s">
        <v>3799</v>
      </c>
      <c r="H357" s="9" t="s">
        <v>144</v>
      </c>
      <c r="J357" s="6" t="str">
        <f t="shared" si="85"/>
        <v>001011</v>
      </c>
      <c r="K357" s="1">
        <f t="shared" si="86"/>
        <v>1</v>
      </c>
      <c r="L357" s="6" t="str">
        <f t="shared" si="87"/>
        <v>00000</v>
      </c>
      <c r="M357" s="1">
        <f t="shared" si="88"/>
        <v>73</v>
      </c>
      <c r="N357" s="6" t="str">
        <f t="shared" si="89"/>
        <v>00</v>
      </c>
      <c r="O357" s="1">
        <f t="shared" si="90"/>
        <v>12</v>
      </c>
      <c r="P357" s="1">
        <f>IF(HEX2DEC(LEFT(E357,4))&gt;=32768,HEX2DEC(LEFT(E357,4))-65536,HEX2DEC(LEFT(E357,4)))/Codes!$N$2</f>
        <v>4</v>
      </c>
      <c r="Q357" s="1">
        <f>IF(HEX2DEC(RIGHT(E357,4))&gt;=32768,HEX2DEC(RIGHT(E357,4))-65536,HEX2DEC(RIGHT(E357,4)))/Codes!$N$2</f>
        <v>0</v>
      </c>
      <c r="R357" s="1">
        <f>IF(HEX2DEC(LEFT(F357,4))&gt;=32768,HEX2DEC(LEFT(F357,4))-65536,HEX2DEC(LEFT(F357,4)))/Codes!$N$2</f>
        <v>0</v>
      </c>
      <c r="S357" s="1">
        <f>IF(HEX2DEC(RIGHT(F357,4))&gt;=32768,HEX2DEC(RIGHT(F357,4))-65536,HEX2DEC(RIGHT(F357,4)))/Codes!$N$2</f>
        <v>0</v>
      </c>
      <c r="T357" s="18">
        <f t="shared" si="91"/>
        <v>80</v>
      </c>
      <c r="U357" s="1">
        <f t="shared" si="92"/>
        <v>100</v>
      </c>
      <c r="V357" s="1">
        <f t="shared" si="93"/>
        <v>0</v>
      </c>
      <c r="W357" s="1" t="str">
        <f t="shared" si="94"/>
        <v>100</v>
      </c>
      <c r="X357" s="1">
        <f t="shared" si="95"/>
        <v>3</v>
      </c>
      <c r="Y357" s="1">
        <f t="shared" si="96"/>
        <v>0</v>
      </c>
      <c r="Z357" s="1" t="str">
        <f>VLOOKUP(BIN2DEC(MID(HEX2BIN(MID(H357,3,2),8),2,5)),Codes!$E$1:$F$18,2)</f>
        <v>Normal</v>
      </c>
      <c r="AA357" s="6" t="str">
        <f t="shared" si="97"/>
        <v>0</v>
      </c>
      <c r="AB357" s="1">
        <f t="shared" si="98"/>
        <v>0</v>
      </c>
      <c r="AC357" s="1" t="str">
        <f>VLOOKUP(BIN2DEC(RIGHT(HEX2BIN(MID(H357,6,1),4),1)&amp;LEFT(HEX2BIN(MID(H357,7,1),4),1)),Codes!$K$1:$L$5,2)</f>
        <v>L</v>
      </c>
      <c r="AD357" s="1" t="str">
        <f>VLOOKUP(BIN2DEC(RIGHT(HEX2BIN(MID(H357,7,1),4),3)&amp;LEFT(HEX2BIN(MID(H357,8,1),4),2)),Codes!$H$2:$I$33,2)</f>
        <v>Punch</v>
      </c>
      <c r="AE357" s="1" t="str">
        <f t="shared" si="99"/>
        <v>1</v>
      </c>
      <c r="AF357" s="1" t="str">
        <f t="shared" si="100"/>
        <v>1</v>
      </c>
      <c r="AH357" s="6">
        <f t="shared" si="101"/>
        <v>65</v>
      </c>
    </row>
    <row r="358" spans="1:34">
      <c r="A358" s="3" t="s">
        <v>10301</v>
      </c>
      <c r="B358" s="1" t="s">
        <v>1466</v>
      </c>
      <c r="C358" s="6" t="s">
        <v>10302</v>
      </c>
      <c r="D358" s="9" t="s">
        <v>2086</v>
      </c>
      <c r="E358" s="9" t="s">
        <v>207</v>
      </c>
      <c r="F358" s="9" t="s">
        <v>91</v>
      </c>
      <c r="G358" s="9" t="s">
        <v>3799</v>
      </c>
      <c r="H358" s="9" t="s">
        <v>144</v>
      </c>
      <c r="J358" s="6" t="str">
        <f t="shared" si="85"/>
        <v>001011</v>
      </c>
      <c r="K358" s="1">
        <f t="shared" si="86"/>
        <v>2</v>
      </c>
      <c r="L358" s="6" t="str">
        <f t="shared" si="87"/>
        <v>00000</v>
      </c>
      <c r="M358" s="1">
        <f t="shared" si="88"/>
        <v>68</v>
      </c>
      <c r="N358" s="6" t="str">
        <f t="shared" si="89"/>
        <v>00</v>
      </c>
      <c r="O358" s="1">
        <f t="shared" si="90"/>
        <v>12</v>
      </c>
      <c r="P358" s="1">
        <f>IF(HEX2DEC(LEFT(E358,4))&gt;=32768,HEX2DEC(LEFT(E358,4))-65536,HEX2DEC(LEFT(E358,4)))/Codes!$N$2</f>
        <v>4</v>
      </c>
      <c r="Q358" s="1">
        <f>IF(HEX2DEC(RIGHT(E358,4))&gt;=32768,HEX2DEC(RIGHT(E358,4))-65536,HEX2DEC(RIGHT(E358,4)))/Codes!$N$2</f>
        <v>0</v>
      </c>
      <c r="R358" s="1">
        <f>IF(HEX2DEC(LEFT(F358,4))&gt;=32768,HEX2DEC(LEFT(F358,4))-65536,HEX2DEC(LEFT(F358,4)))/Codes!$N$2</f>
        <v>0</v>
      </c>
      <c r="S358" s="1">
        <f>IF(HEX2DEC(RIGHT(F358,4))&gt;=32768,HEX2DEC(RIGHT(F358,4))-65536,HEX2DEC(RIGHT(F358,4)))/Codes!$N$2</f>
        <v>0</v>
      </c>
      <c r="T358" s="18">
        <f t="shared" si="91"/>
        <v>80</v>
      </c>
      <c r="U358" s="1">
        <f t="shared" si="92"/>
        <v>100</v>
      </c>
      <c r="V358" s="1">
        <f t="shared" si="93"/>
        <v>0</v>
      </c>
      <c r="W358" s="1" t="str">
        <f t="shared" si="94"/>
        <v>100</v>
      </c>
      <c r="X358" s="1">
        <f t="shared" si="95"/>
        <v>3</v>
      </c>
      <c r="Y358" s="1">
        <f t="shared" si="96"/>
        <v>0</v>
      </c>
      <c r="Z358" s="1" t="str">
        <f>VLOOKUP(BIN2DEC(MID(HEX2BIN(MID(H358,3,2),8),2,5)),Codes!$E$1:$F$18,2)</f>
        <v>Normal</v>
      </c>
      <c r="AA358" s="6" t="str">
        <f t="shared" si="97"/>
        <v>0</v>
      </c>
      <c r="AB358" s="1">
        <f t="shared" si="98"/>
        <v>0</v>
      </c>
      <c r="AC358" s="1" t="str">
        <f>VLOOKUP(BIN2DEC(RIGHT(HEX2BIN(MID(H358,6,1),4),1)&amp;LEFT(HEX2BIN(MID(H358,7,1),4),1)),Codes!$K$1:$L$5,2)</f>
        <v>L</v>
      </c>
      <c r="AD358" s="1" t="str">
        <f>VLOOKUP(BIN2DEC(RIGHT(HEX2BIN(MID(H358,7,1),4),3)&amp;LEFT(HEX2BIN(MID(H358,8,1),4),2)),Codes!$H$2:$I$33,2)</f>
        <v>Punch</v>
      </c>
      <c r="AE358" s="1" t="str">
        <f t="shared" si="99"/>
        <v>1</v>
      </c>
      <c r="AF358" s="1" t="str">
        <f t="shared" si="100"/>
        <v>1</v>
      </c>
      <c r="AH358" s="6">
        <f t="shared" si="101"/>
        <v>65</v>
      </c>
    </row>
    <row r="359" spans="1:34">
      <c r="A359" s="3" t="s">
        <v>10304</v>
      </c>
      <c r="B359" s="1" t="s">
        <v>1466</v>
      </c>
      <c r="C359" s="6" t="s">
        <v>10303</v>
      </c>
      <c r="D359" s="9" t="s">
        <v>6948</v>
      </c>
      <c r="E359" s="9" t="s">
        <v>232</v>
      </c>
      <c r="F359" s="9" t="s">
        <v>91</v>
      </c>
      <c r="G359" s="9" t="s">
        <v>704</v>
      </c>
      <c r="H359" s="9" t="s">
        <v>144</v>
      </c>
      <c r="J359" s="6" t="str">
        <f t="shared" si="85"/>
        <v>001011</v>
      </c>
      <c r="K359" s="1">
        <f t="shared" si="86"/>
        <v>0</v>
      </c>
      <c r="L359" s="6" t="str">
        <f t="shared" si="87"/>
        <v>00000</v>
      </c>
      <c r="M359" s="1">
        <f t="shared" si="88"/>
        <v>76</v>
      </c>
      <c r="N359" s="6" t="str">
        <f t="shared" si="89"/>
        <v>00</v>
      </c>
      <c r="O359" s="1">
        <f t="shared" si="90"/>
        <v>12</v>
      </c>
      <c r="P359" s="1">
        <f>IF(HEX2DEC(LEFT(E359,4))&gt;=32768,HEX2DEC(LEFT(E359,4))-65536,HEX2DEC(LEFT(E359,4)))/Codes!$N$2</f>
        <v>4.8</v>
      </c>
      <c r="Q359" s="1">
        <f>IF(HEX2DEC(RIGHT(E359,4))&gt;=32768,HEX2DEC(RIGHT(E359,4))-65536,HEX2DEC(RIGHT(E359,4)))/Codes!$N$2</f>
        <v>0</v>
      </c>
      <c r="R359" s="1">
        <f>IF(HEX2DEC(LEFT(F359,4))&gt;=32768,HEX2DEC(LEFT(F359,4))-65536,HEX2DEC(LEFT(F359,4)))/Codes!$N$2</f>
        <v>0</v>
      </c>
      <c r="S359" s="1">
        <f>IF(HEX2DEC(RIGHT(F359,4))&gt;=32768,HEX2DEC(RIGHT(F359,4))-65536,HEX2DEC(RIGHT(F359,4)))/Codes!$N$2</f>
        <v>0</v>
      </c>
      <c r="T359" s="18">
        <f t="shared" si="91"/>
        <v>100</v>
      </c>
      <c r="U359" s="1">
        <f t="shared" si="92"/>
        <v>100</v>
      </c>
      <c r="V359" s="1">
        <f t="shared" si="93"/>
        <v>0</v>
      </c>
      <c r="W359" s="1" t="str">
        <f t="shared" si="94"/>
        <v>100</v>
      </c>
      <c r="X359" s="1">
        <f t="shared" si="95"/>
        <v>3</v>
      </c>
      <c r="Y359" s="1">
        <f t="shared" si="96"/>
        <v>0</v>
      </c>
      <c r="Z359" s="1" t="str">
        <f>VLOOKUP(BIN2DEC(MID(HEX2BIN(MID(H359,3,2),8),2,5)),Codes!$E$1:$F$18,2)</f>
        <v>Normal</v>
      </c>
      <c r="AA359" s="6" t="str">
        <f t="shared" si="97"/>
        <v>0</v>
      </c>
      <c r="AB359" s="1">
        <f t="shared" si="98"/>
        <v>0</v>
      </c>
      <c r="AC359" s="1" t="str">
        <f>VLOOKUP(BIN2DEC(RIGHT(HEX2BIN(MID(H359,6,1),4),1)&amp;LEFT(HEX2BIN(MID(H359,7,1),4),1)),Codes!$K$1:$L$5,2)</f>
        <v>L</v>
      </c>
      <c r="AD359" s="1" t="str">
        <f>VLOOKUP(BIN2DEC(RIGHT(HEX2BIN(MID(H359,7,1),4),3)&amp;LEFT(HEX2BIN(MID(H359,8,1),4),2)),Codes!$H$2:$I$33,2)</f>
        <v>Punch</v>
      </c>
      <c r="AE359" s="1" t="str">
        <f t="shared" si="99"/>
        <v>1</v>
      </c>
      <c r="AF359" s="1" t="str">
        <f t="shared" si="100"/>
        <v>1</v>
      </c>
      <c r="AH359" s="6">
        <f t="shared" si="101"/>
        <v>65</v>
      </c>
    </row>
    <row r="360" spans="1:34">
      <c r="A360" s="3" t="s">
        <v>10305</v>
      </c>
      <c r="B360" s="1" t="s">
        <v>1466</v>
      </c>
      <c r="C360" s="6" t="s">
        <v>10303</v>
      </c>
      <c r="D360" s="9" t="s">
        <v>7247</v>
      </c>
      <c r="E360" s="9" t="s">
        <v>207</v>
      </c>
      <c r="F360" s="9" t="s">
        <v>91</v>
      </c>
      <c r="G360" s="9" t="s">
        <v>704</v>
      </c>
      <c r="H360" s="9" t="s">
        <v>144</v>
      </c>
      <c r="J360" s="6" t="str">
        <f t="shared" si="85"/>
        <v>001011</v>
      </c>
      <c r="K360" s="1">
        <f t="shared" si="86"/>
        <v>1</v>
      </c>
      <c r="L360" s="6" t="str">
        <f t="shared" si="87"/>
        <v>00000</v>
      </c>
      <c r="M360" s="1">
        <f t="shared" si="88"/>
        <v>73</v>
      </c>
      <c r="N360" s="6" t="str">
        <f t="shared" si="89"/>
        <v>00</v>
      </c>
      <c r="O360" s="1">
        <f t="shared" si="90"/>
        <v>12</v>
      </c>
      <c r="P360" s="1">
        <f>IF(HEX2DEC(LEFT(E360,4))&gt;=32768,HEX2DEC(LEFT(E360,4))-65536,HEX2DEC(LEFT(E360,4)))/Codes!$N$2</f>
        <v>4</v>
      </c>
      <c r="Q360" s="1">
        <f>IF(HEX2DEC(RIGHT(E360,4))&gt;=32768,HEX2DEC(RIGHT(E360,4))-65536,HEX2DEC(RIGHT(E360,4)))/Codes!$N$2</f>
        <v>0</v>
      </c>
      <c r="R360" s="1">
        <f>IF(HEX2DEC(LEFT(F360,4))&gt;=32768,HEX2DEC(LEFT(F360,4))-65536,HEX2DEC(LEFT(F360,4)))/Codes!$N$2</f>
        <v>0</v>
      </c>
      <c r="S360" s="1">
        <f>IF(HEX2DEC(RIGHT(F360,4))&gt;=32768,HEX2DEC(RIGHT(F360,4))-65536,HEX2DEC(RIGHT(F360,4)))/Codes!$N$2</f>
        <v>0</v>
      </c>
      <c r="T360" s="18">
        <f t="shared" si="91"/>
        <v>100</v>
      </c>
      <c r="U360" s="1">
        <f t="shared" si="92"/>
        <v>100</v>
      </c>
      <c r="V360" s="1">
        <f t="shared" si="93"/>
        <v>0</v>
      </c>
      <c r="W360" s="1" t="str">
        <f t="shared" si="94"/>
        <v>100</v>
      </c>
      <c r="X360" s="1">
        <f t="shared" si="95"/>
        <v>3</v>
      </c>
      <c r="Y360" s="1">
        <f t="shared" si="96"/>
        <v>0</v>
      </c>
      <c r="Z360" s="1" t="str">
        <f>VLOOKUP(BIN2DEC(MID(HEX2BIN(MID(H360,3,2),8),2,5)),Codes!$E$1:$F$18,2)</f>
        <v>Normal</v>
      </c>
      <c r="AA360" s="6" t="str">
        <f t="shared" si="97"/>
        <v>0</v>
      </c>
      <c r="AB360" s="1">
        <f t="shared" si="98"/>
        <v>0</v>
      </c>
      <c r="AC360" s="1" t="str">
        <f>VLOOKUP(BIN2DEC(RIGHT(HEX2BIN(MID(H360,6,1),4),1)&amp;LEFT(HEX2BIN(MID(H360,7,1),4),1)),Codes!$K$1:$L$5,2)</f>
        <v>L</v>
      </c>
      <c r="AD360" s="1" t="str">
        <f>VLOOKUP(BIN2DEC(RIGHT(HEX2BIN(MID(H360,7,1),4),3)&amp;LEFT(HEX2BIN(MID(H360,8,1),4),2)),Codes!$H$2:$I$33,2)</f>
        <v>Punch</v>
      </c>
      <c r="AE360" s="1" t="str">
        <f t="shared" si="99"/>
        <v>1</v>
      </c>
      <c r="AF360" s="1" t="str">
        <f t="shared" si="100"/>
        <v>1</v>
      </c>
      <c r="AH360" s="6">
        <f t="shared" si="101"/>
        <v>65</v>
      </c>
    </row>
    <row r="361" spans="1:34">
      <c r="A361" s="3" t="s">
        <v>10306</v>
      </c>
      <c r="B361" s="1" t="s">
        <v>1466</v>
      </c>
      <c r="C361" s="6" t="s">
        <v>10303</v>
      </c>
      <c r="D361" s="9" t="s">
        <v>2086</v>
      </c>
      <c r="E361" s="9" t="s">
        <v>207</v>
      </c>
      <c r="F361" s="9" t="s">
        <v>91</v>
      </c>
      <c r="G361" s="9" t="s">
        <v>704</v>
      </c>
      <c r="H361" s="9" t="s">
        <v>144</v>
      </c>
      <c r="J361" s="6" t="str">
        <f t="shared" si="85"/>
        <v>001011</v>
      </c>
      <c r="K361" s="1">
        <f t="shared" si="86"/>
        <v>2</v>
      </c>
      <c r="L361" s="6" t="str">
        <f t="shared" si="87"/>
        <v>00000</v>
      </c>
      <c r="M361" s="1">
        <f t="shared" si="88"/>
        <v>68</v>
      </c>
      <c r="N361" s="6" t="str">
        <f t="shared" si="89"/>
        <v>00</v>
      </c>
      <c r="O361" s="1">
        <f t="shared" si="90"/>
        <v>12</v>
      </c>
      <c r="P361" s="1">
        <f>IF(HEX2DEC(LEFT(E361,4))&gt;=32768,HEX2DEC(LEFT(E361,4))-65536,HEX2DEC(LEFT(E361,4)))/Codes!$N$2</f>
        <v>4</v>
      </c>
      <c r="Q361" s="1">
        <f>IF(HEX2DEC(RIGHT(E361,4))&gt;=32768,HEX2DEC(RIGHT(E361,4))-65536,HEX2DEC(RIGHT(E361,4)))/Codes!$N$2</f>
        <v>0</v>
      </c>
      <c r="R361" s="1">
        <f>IF(HEX2DEC(LEFT(F361,4))&gt;=32768,HEX2DEC(LEFT(F361,4))-65536,HEX2DEC(LEFT(F361,4)))/Codes!$N$2</f>
        <v>0</v>
      </c>
      <c r="S361" s="1">
        <f>IF(HEX2DEC(RIGHT(F361,4))&gt;=32768,HEX2DEC(RIGHT(F361,4))-65536,HEX2DEC(RIGHT(F361,4)))/Codes!$N$2</f>
        <v>0</v>
      </c>
      <c r="T361" s="18">
        <f t="shared" si="91"/>
        <v>100</v>
      </c>
      <c r="U361" s="1">
        <f t="shared" si="92"/>
        <v>100</v>
      </c>
      <c r="V361" s="1">
        <f t="shared" si="93"/>
        <v>0</v>
      </c>
      <c r="W361" s="1" t="str">
        <f t="shared" si="94"/>
        <v>100</v>
      </c>
      <c r="X361" s="1">
        <f t="shared" si="95"/>
        <v>3</v>
      </c>
      <c r="Y361" s="1">
        <f t="shared" si="96"/>
        <v>0</v>
      </c>
      <c r="Z361" s="1" t="str">
        <f>VLOOKUP(BIN2DEC(MID(HEX2BIN(MID(H361,3,2),8),2,5)),Codes!$E$1:$F$18,2)</f>
        <v>Normal</v>
      </c>
      <c r="AA361" s="6" t="str">
        <f t="shared" si="97"/>
        <v>0</v>
      </c>
      <c r="AB361" s="1">
        <f t="shared" si="98"/>
        <v>0</v>
      </c>
      <c r="AC361" s="1" t="str">
        <f>VLOOKUP(BIN2DEC(RIGHT(HEX2BIN(MID(H361,6,1),4),1)&amp;LEFT(HEX2BIN(MID(H361,7,1),4),1)),Codes!$K$1:$L$5,2)</f>
        <v>L</v>
      </c>
      <c r="AD361" s="1" t="str">
        <f>VLOOKUP(BIN2DEC(RIGHT(HEX2BIN(MID(H361,7,1),4),3)&amp;LEFT(HEX2BIN(MID(H361,8,1),4),2)),Codes!$H$2:$I$33,2)</f>
        <v>Punch</v>
      </c>
      <c r="AE361" s="1" t="str">
        <f t="shared" si="99"/>
        <v>1</v>
      </c>
      <c r="AF361" s="1" t="str">
        <f t="shared" si="100"/>
        <v>1</v>
      </c>
      <c r="AH361" s="6">
        <f t="shared" si="101"/>
        <v>65</v>
      </c>
    </row>
    <row r="362" spans="1:34">
      <c r="A362" s="3" t="s">
        <v>10307</v>
      </c>
      <c r="B362" s="1" t="s">
        <v>1466</v>
      </c>
      <c r="C362" s="6" t="s">
        <v>419</v>
      </c>
      <c r="D362" s="9" t="s">
        <v>5207</v>
      </c>
      <c r="E362" s="9" t="s">
        <v>143</v>
      </c>
      <c r="F362" s="9" t="s">
        <v>91</v>
      </c>
      <c r="G362" s="9" t="s">
        <v>1230</v>
      </c>
      <c r="H362" s="9" t="s">
        <v>280</v>
      </c>
      <c r="J362" s="6" t="str">
        <f t="shared" si="85"/>
        <v>001011</v>
      </c>
      <c r="K362" s="1">
        <f t="shared" si="86"/>
        <v>0</v>
      </c>
      <c r="L362" s="6" t="str">
        <f t="shared" si="87"/>
        <v>00000</v>
      </c>
      <c r="M362" s="1">
        <f t="shared" si="88"/>
        <v>13</v>
      </c>
      <c r="N362" s="6" t="str">
        <f t="shared" si="89"/>
        <v>00</v>
      </c>
      <c r="O362" s="1">
        <f t="shared" si="90"/>
        <v>10</v>
      </c>
      <c r="P362" s="1">
        <f>IF(HEX2DEC(LEFT(E362,4))&gt;=32768,HEX2DEC(LEFT(E362,4))-65536,HEX2DEC(LEFT(E362,4)))/Codes!$N$2</f>
        <v>4.8</v>
      </c>
      <c r="Q362" s="1">
        <f>IF(HEX2DEC(RIGHT(E362,4))&gt;=32768,HEX2DEC(RIGHT(E362,4))-65536,HEX2DEC(RIGHT(E362,4)))/Codes!$N$2</f>
        <v>3.2</v>
      </c>
      <c r="R362" s="1">
        <f>IF(HEX2DEC(LEFT(F362,4))&gt;=32768,HEX2DEC(LEFT(F362,4))-65536,HEX2DEC(LEFT(F362,4)))/Codes!$N$2</f>
        <v>0</v>
      </c>
      <c r="S362" s="1">
        <f>IF(HEX2DEC(RIGHT(F362,4))&gt;=32768,HEX2DEC(RIGHT(F362,4))-65536,HEX2DEC(RIGHT(F362,4)))/Codes!$N$2</f>
        <v>0</v>
      </c>
      <c r="T362" s="18">
        <f t="shared" si="91"/>
        <v>30</v>
      </c>
      <c r="U362" s="1">
        <f t="shared" si="92"/>
        <v>90</v>
      </c>
      <c r="V362" s="1">
        <f t="shared" si="93"/>
        <v>0</v>
      </c>
      <c r="W362" s="1" t="str">
        <f t="shared" si="94"/>
        <v>100</v>
      </c>
      <c r="X362" s="1">
        <f t="shared" si="95"/>
        <v>3</v>
      </c>
      <c r="Y362" s="1">
        <f t="shared" si="96"/>
        <v>20</v>
      </c>
      <c r="Z362" s="1" t="str">
        <f>VLOOKUP(BIN2DEC(MID(HEX2BIN(MID(H362,3,2),8),2,5)),Codes!$E$1:$F$18,2)</f>
        <v>Normal</v>
      </c>
      <c r="AA362" s="6" t="str">
        <f t="shared" si="97"/>
        <v>0</v>
      </c>
      <c r="AB362" s="1">
        <f t="shared" si="98"/>
        <v>0</v>
      </c>
      <c r="AC362" s="1" t="str">
        <f>VLOOKUP(BIN2DEC(RIGHT(HEX2BIN(MID(H362,6,1),4),1)&amp;LEFT(HEX2BIN(MID(H362,7,1),4),1)),Codes!$K$1:$L$5,2)</f>
        <v>L</v>
      </c>
      <c r="AD362" s="1" t="str">
        <f>VLOOKUP(BIN2DEC(RIGHT(HEX2BIN(MID(H362,7,1),4),3)&amp;LEFT(HEX2BIN(MID(H362,8,1),4),2)),Codes!$H$2:$I$33,2)</f>
        <v>Kick</v>
      </c>
      <c r="AE362" s="1" t="str">
        <f t="shared" si="99"/>
        <v>1</v>
      </c>
      <c r="AF362" s="1" t="str">
        <f t="shared" si="100"/>
        <v>1</v>
      </c>
      <c r="AH362" s="6">
        <f t="shared" si="101"/>
        <v>66</v>
      </c>
    </row>
    <row r="363" spans="1:34">
      <c r="A363" s="3" t="s">
        <v>10308</v>
      </c>
      <c r="B363" s="1" t="s">
        <v>1466</v>
      </c>
      <c r="C363" s="6" t="s">
        <v>419</v>
      </c>
      <c r="D363" s="9" t="s">
        <v>327</v>
      </c>
      <c r="E363" s="9" t="s">
        <v>207</v>
      </c>
      <c r="F363" s="9" t="s">
        <v>91</v>
      </c>
      <c r="G363" s="9" t="s">
        <v>1230</v>
      </c>
      <c r="H363" s="9" t="s">
        <v>280</v>
      </c>
      <c r="J363" s="6" t="str">
        <f t="shared" si="85"/>
        <v>001011</v>
      </c>
      <c r="K363" s="1">
        <f t="shared" si="86"/>
        <v>1</v>
      </c>
      <c r="L363" s="6" t="str">
        <f t="shared" si="87"/>
        <v>00000</v>
      </c>
      <c r="M363" s="1">
        <f t="shared" si="88"/>
        <v>13</v>
      </c>
      <c r="N363" s="6" t="str">
        <f t="shared" si="89"/>
        <v>00</v>
      </c>
      <c r="O363" s="1">
        <f t="shared" si="90"/>
        <v>10</v>
      </c>
      <c r="P363" s="1">
        <f>IF(HEX2DEC(LEFT(E363,4))&gt;=32768,HEX2DEC(LEFT(E363,4))-65536,HEX2DEC(LEFT(E363,4)))/Codes!$N$2</f>
        <v>4</v>
      </c>
      <c r="Q363" s="1">
        <f>IF(HEX2DEC(RIGHT(E363,4))&gt;=32768,HEX2DEC(RIGHT(E363,4))-65536,HEX2DEC(RIGHT(E363,4)))/Codes!$N$2</f>
        <v>0</v>
      </c>
      <c r="R363" s="1">
        <f>IF(HEX2DEC(LEFT(F363,4))&gt;=32768,HEX2DEC(LEFT(F363,4))-65536,HEX2DEC(LEFT(F363,4)))/Codes!$N$2</f>
        <v>0</v>
      </c>
      <c r="S363" s="1">
        <f>IF(HEX2DEC(RIGHT(F363,4))&gt;=32768,HEX2DEC(RIGHT(F363,4))-65536,HEX2DEC(RIGHT(F363,4)))/Codes!$N$2</f>
        <v>0</v>
      </c>
      <c r="T363" s="18">
        <f t="shared" si="91"/>
        <v>30</v>
      </c>
      <c r="U363" s="1">
        <f t="shared" si="92"/>
        <v>90</v>
      </c>
      <c r="V363" s="1">
        <f t="shared" si="93"/>
        <v>0</v>
      </c>
      <c r="W363" s="1" t="str">
        <f t="shared" si="94"/>
        <v>100</v>
      </c>
      <c r="X363" s="1">
        <f t="shared" si="95"/>
        <v>3</v>
      </c>
      <c r="Y363" s="1">
        <f t="shared" si="96"/>
        <v>20</v>
      </c>
      <c r="Z363" s="1" t="str">
        <f>VLOOKUP(BIN2DEC(MID(HEX2BIN(MID(H363,3,2),8),2,5)),Codes!$E$1:$F$18,2)</f>
        <v>Normal</v>
      </c>
      <c r="AA363" s="6" t="str">
        <f t="shared" si="97"/>
        <v>0</v>
      </c>
      <c r="AB363" s="1">
        <f t="shared" si="98"/>
        <v>0</v>
      </c>
      <c r="AC363" s="1" t="str">
        <f>VLOOKUP(BIN2DEC(RIGHT(HEX2BIN(MID(H363,6,1),4),1)&amp;LEFT(HEX2BIN(MID(H363,7,1),4),1)),Codes!$K$1:$L$5,2)</f>
        <v>L</v>
      </c>
      <c r="AD363" s="1" t="str">
        <f>VLOOKUP(BIN2DEC(RIGHT(HEX2BIN(MID(H363,7,1),4),3)&amp;LEFT(HEX2BIN(MID(H363,8,1),4),2)),Codes!$H$2:$I$33,2)</f>
        <v>Kick</v>
      </c>
      <c r="AE363" s="1" t="str">
        <f t="shared" si="99"/>
        <v>1</v>
      </c>
      <c r="AF363" s="1" t="str">
        <f t="shared" si="100"/>
        <v>1</v>
      </c>
      <c r="AH363" s="6">
        <f t="shared" si="101"/>
        <v>66</v>
      </c>
    </row>
    <row r="364" spans="1:34">
      <c r="A364" s="3" t="s">
        <v>10309</v>
      </c>
      <c r="B364" s="1" t="s">
        <v>1466</v>
      </c>
      <c r="C364" s="6" t="s">
        <v>425</v>
      </c>
      <c r="D364" s="9" t="s">
        <v>5084</v>
      </c>
      <c r="E364" s="9" t="s">
        <v>143</v>
      </c>
      <c r="F364" s="9" t="s">
        <v>91</v>
      </c>
      <c r="G364" s="9" t="s">
        <v>1230</v>
      </c>
      <c r="H364" s="9" t="s">
        <v>280</v>
      </c>
      <c r="J364" s="6" t="str">
        <f t="shared" si="85"/>
        <v>001011</v>
      </c>
      <c r="K364" s="1">
        <f t="shared" si="86"/>
        <v>0</v>
      </c>
      <c r="L364" s="6" t="str">
        <f t="shared" si="87"/>
        <v>00000</v>
      </c>
      <c r="M364" s="1">
        <f t="shared" si="88"/>
        <v>13</v>
      </c>
      <c r="N364" s="6" t="str">
        <f t="shared" si="89"/>
        <v>00</v>
      </c>
      <c r="O364" s="1">
        <f t="shared" si="90"/>
        <v>14</v>
      </c>
      <c r="P364" s="1">
        <f>IF(HEX2DEC(LEFT(E364,4))&gt;=32768,HEX2DEC(LEFT(E364,4))-65536,HEX2DEC(LEFT(E364,4)))/Codes!$N$2</f>
        <v>4.8</v>
      </c>
      <c r="Q364" s="1">
        <f>IF(HEX2DEC(RIGHT(E364,4))&gt;=32768,HEX2DEC(RIGHT(E364,4))-65536,HEX2DEC(RIGHT(E364,4)))/Codes!$N$2</f>
        <v>3.2</v>
      </c>
      <c r="R364" s="1">
        <f>IF(HEX2DEC(LEFT(F364,4))&gt;=32768,HEX2DEC(LEFT(F364,4))-65536,HEX2DEC(LEFT(F364,4)))/Codes!$N$2</f>
        <v>0</v>
      </c>
      <c r="S364" s="1">
        <f>IF(HEX2DEC(RIGHT(F364,4))&gt;=32768,HEX2DEC(RIGHT(F364,4))-65536,HEX2DEC(RIGHT(F364,4)))/Codes!$N$2</f>
        <v>0</v>
      </c>
      <c r="T364" s="18">
        <f t="shared" si="91"/>
        <v>30</v>
      </c>
      <c r="U364" s="1">
        <f t="shared" si="92"/>
        <v>90</v>
      </c>
      <c r="V364" s="1">
        <f t="shared" si="93"/>
        <v>0</v>
      </c>
      <c r="W364" s="1" t="str">
        <f t="shared" si="94"/>
        <v>100</v>
      </c>
      <c r="X364" s="1">
        <f t="shared" si="95"/>
        <v>3</v>
      </c>
      <c r="Y364" s="1">
        <f t="shared" si="96"/>
        <v>20</v>
      </c>
      <c r="Z364" s="1" t="str">
        <f>VLOOKUP(BIN2DEC(MID(HEX2BIN(MID(H364,3,2),8),2,5)),Codes!$E$1:$F$18,2)</f>
        <v>Normal</v>
      </c>
      <c r="AA364" s="6" t="str">
        <f t="shared" si="97"/>
        <v>0</v>
      </c>
      <c r="AB364" s="1">
        <f t="shared" si="98"/>
        <v>0</v>
      </c>
      <c r="AC364" s="1" t="str">
        <f>VLOOKUP(BIN2DEC(RIGHT(HEX2BIN(MID(H364,6,1),4),1)&amp;LEFT(HEX2BIN(MID(H364,7,1),4),1)),Codes!$K$1:$L$5,2)</f>
        <v>L</v>
      </c>
      <c r="AD364" s="1" t="str">
        <f>VLOOKUP(BIN2DEC(RIGHT(HEX2BIN(MID(H364,7,1),4),3)&amp;LEFT(HEX2BIN(MID(H364,8,1),4),2)),Codes!$H$2:$I$33,2)</f>
        <v>Kick</v>
      </c>
      <c r="AE364" s="1" t="str">
        <f t="shared" si="99"/>
        <v>1</v>
      </c>
      <c r="AF364" s="1" t="str">
        <f t="shared" si="100"/>
        <v>1</v>
      </c>
      <c r="AH364" s="6">
        <f t="shared" si="101"/>
        <v>66</v>
      </c>
    </row>
    <row r="365" spans="1:34">
      <c r="A365" s="3" t="s">
        <v>10310</v>
      </c>
      <c r="B365" s="1" t="s">
        <v>1466</v>
      </c>
      <c r="C365" s="6" t="s">
        <v>425</v>
      </c>
      <c r="D365" s="9" t="s">
        <v>9883</v>
      </c>
      <c r="E365" s="9" t="s">
        <v>207</v>
      </c>
      <c r="F365" s="9" t="s">
        <v>91</v>
      </c>
      <c r="G365" s="9" t="s">
        <v>1230</v>
      </c>
      <c r="H365" s="9" t="s">
        <v>280</v>
      </c>
      <c r="J365" s="6" t="str">
        <f t="shared" si="85"/>
        <v>001011</v>
      </c>
      <c r="K365" s="1">
        <f t="shared" si="86"/>
        <v>1</v>
      </c>
      <c r="L365" s="6" t="str">
        <f t="shared" si="87"/>
        <v>00000</v>
      </c>
      <c r="M365" s="1">
        <f t="shared" si="88"/>
        <v>13</v>
      </c>
      <c r="N365" s="6" t="str">
        <f t="shared" si="89"/>
        <v>00</v>
      </c>
      <c r="O365" s="1">
        <f t="shared" si="90"/>
        <v>14</v>
      </c>
      <c r="P365" s="1">
        <f>IF(HEX2DEC(LEFT(E365,4))&gt;=32768,HEX2DEC(LEFT(E365,4))-65536,HEX2DEC(LEFT(E365,4)))/Codes!$N$2</f>
        <v>4</v>
      </c>
      <c r="Q365" s="1">
        <f>IF(HEX2DEC(RIGHT(E365,4))&gt;=32768,HEX2DEC(RIGHT(E365,4))-65536,HEX2DEC(RIGHT(E365,4)))/Codes!$N$2</f>
        <v>0</v>
      </c>
      <c r="R365" s="1">
        <f>IF(HEX2DEC(LEFT(F365,4))&gt;=32768,HEX2DEC(LEFT(F365,4))-65536,HEX2DEC(LEFT(F365,4)))/Codes!$N$2</f>
        <v>0</v>
      </c>
      <c r="S365" s="1">
        <f>IF(HEX2DEC(RIGHT(F365,4))&gt;=32768,HEX2DEC(RIGHT(F365,4))-65536,HEX2DEC(RIGHT(F365,4)))/Codes!$N$2</f>
        <v>0</v>
      </c>
      <c r="T365" s="18">
        <f t="shared" si="91"/>
        <v>30</v>
      </c>
      <c r="U365" s="1">
        <f t="shared" si="92"/>
        <v>90</v>
      </c>
      <c r="V365" s="1">
        <f t="shared" si="93"/>
        <v>0</v>
      </c>
      <c r="W365" s="1" t="str">
        <f t="shared" si="94"/>
        <v>100</v>
      </c>
      <c r="X365" s="1">
        <f t="shared" si="95"/>
        <v>3</v>
      </c>
      <c r="Y365" s="1">
        <f t="shared" si="96"/>
        <v>20</v>
      </c>
      <c r="Z365" s="1" t="str">
        <f>VLOOKUP(BIN2DEC(MID(HEX2BIN(MID(H365,3,2),8),2,5)),Codes!$E$1:$F$18,2)</f>
        <v>Normal</v>
      </c>
      <c r="AA365" s="6" t="str">
        <f t="shared" si="97"/>
        <v>0</v>
      </c>
      <c r="AB365" s="1">
        <f t="shared" si="98"/>
        <v>0</v>
      </c>
      <c r="AC365" s="1" t="str">
        <f>VLOOKUP(BIN2DEC(RIGHT(HEX2BIN(MID(H365,6,1),4),1)&amp;LEFT(HEX2BIN(MID(H365,7,1),4),1)),Codes!$K$1:$L$5,2)</f>
        <v>L</v>
      </c>
      <c r="AD365" s="1" t="str">
        <f>VLOOKUP(BIN2DEC(RIGHT(HEX2BIN(MID(H365,7,1),4),3)&amp;LEFT(HEX2BIN(MID(H365,8,1),4),2)),Codes!$H$2:$I$33,2)</f>
        <v>Kick</v>
      </c>
      <c r="AE365" s="1" t="str">
        <f t="shared" si="99"/>
        <v>1</v>
      </c>
      <c r="AF365" s="1" t="str">
        <f t="shared" si="100"/>
        <v>1</v>
      </c>
      <c r="AH365" s="6">
        <f t="shared" si="101"/>
        <v>66</v>
      </c>
    </row>
    <row r="366" spans="1:34">
      <c r="A366" s="3" t="s">
        <v>10311</v>
      </c>
      <c r="B366" s="1" t="s">
        <v>1466</v>
      </c>
      <c r="C366" s="6" t="s">
        <v>10312</v>
      </c>
      <c r="D366" s="9" t="s">
        <v>255</v>
      </c>
      <c r="E366" s="9" t="s">
        <v>212</v>
      </c>
      <c r="F366" s="9" t="s">
        <v>7318</v>
      </c>
      <c r="G366" s="9" t="s">
        <v>10313</v>
      </c>
      <c r="H366" s="9" t="s">
        <v>259</v>
      </c>
      <c r="J366" s="6" t="str">
        <f t="shared" si="85"/>
        <v>001011</v>
      </c>
      <c r="K366" s="1">
        <f t="shared" si="86"/>
        <v>0</v>
      </c>
      <c r="L366" s="6" t="str">
        <f t="shared" si="87"/>
        <v>00000</v>
      </c>
      <c r="M366" s="1">
        <f t="shared" si="88"/>
        <v>0</v>
      </c>
      <c r="N366" s="6" t="str">
        <f t="shared" si="89"/>
        <v>00</v>
      </c>
      <c r="O366" s="1">
        <f t="shared" si="90"/>
        <v>2</v>
      </c>
      <c r="P366" s="1">
        <f>IF(HEX2DEC(LEFT(E366,4))&gt;=32768,HEX2DEC(LEFT(E366,4))-65536,HEX2DEC(LEFT(E366,4)))/Codes!$N$2</f>
        <v>2.8</v>
      </c>
      <c r="Q366" s="1">
        <f>IF(HEX2DEC(RIGHT(E366,4))&gt;=32768,HEX2DEC(RIGHT(E366,4))-65536,HEX2DEC(RIGHT(E366,4)))/Codes!$N$2</f>
        <v>0</v>
      </c>
      <c r="R366" s="1">
        <f>IF(HEX2DEC(LEFT(F366,4))&gt;=32768,HEX2DEC(LEFT(F366,4))-65536,HEX2DEC(LEFT(F366,4)))/Codes!$N$2</f>
        <v>7.2</v>
      </c>
      <c r="S366" s="1">
        <f>IF(HEX2DEC(RIGHT(F366,4))&gt;=32768,HEX2DEC(RIGHT(F366,4))-65536,HEX2DEC(RIGHT(F366,4)))/Codes!$N$2</f>
        <v>-3.6</v>
      </c>
      <c r="T366" s="18">
        <f t="shared" si="91"/>
        <v>130</v>
      </c>
      <c r="U366" s="1">
        <f t="shared" si="92"/>
        <v>100</v>
      </c>
      <c r="V366" s="1">
        <f t="shared" si="93"/>
        <v>174</v>
      </c>
      <c r="W366" s="1" t="str">
        <f t="shared" si="94"/>
        <v>100</v>
      </c>
      <c r="X366" s="1">
        <f t="shared" si="95"/>
        <v>3</v>
      </c>
      <c r="Y366" s="1">
        <f t="shared" si="96"/>
        <v>0</v>
      </c>
      <c r="Z366" s="1" t="str">
        <f>VLOOKUP(BIN2DEC(MID(HEX2BIN(MID(H366,3,2),8),2,5)),Codes!$E$1:$F$18,2)</f>
        <v>Normal</v>
      </c>
      <c r="AA366" s="6" t="str">
        <f t="shared" si="97"/>
        <v>0</v>
      </c>
      <c r="AB366" s="1">
        <f t="shared" si="98"/>
        <v>0</v>
      </c>
      <c r="AC366" s="1" t="str">
        <f>VLOOKUP(BIN2DEC(RIGHT(HEX2BIN(MID(H366,6,1),4),1)&amp;LEFT(HEX2BIN(MID(H366,7,1),4),1)),Codes!$K$1:$L$5,2)</f>
        <v>S</v>
      </c>
      <c r="AD366" s="1" t="str">
        <f>VLOOKUP(BIN2DEC(RIGHT(HEX2BIN(MID(H366,7,1),4),3)&amp;LEFT(HEX2BIN(MID(H366,8,1),4),2)),Codes!$H$2:$I$33,2)</f>
        <v>Punch</v>
      </c>
      <c r="AE366" s="1" t="str">
        <f t="shared" si="99"/>
        <v>1</v>
      </c>
      <c r="AF366" s="1" t="str">
        <f t="shared" si="100"/>
        <v>1</v>
      </c>
      <c r="AH366" s="6">
        <f t="shared" si="101"/>
        <v>1</v>
      </c>
    </row>
    <row r="367" spans="1:34">
      <c r="A367" s="3" t="s">
        <v>10314</v>
      </c>
      <c r="B367" s="1" t="s">
        <v>1466</v>
      </c>
      <c r="C367" s="6" t="s">
        <v>10312</v>
      </c>
      <c r="D367" s="9" t="s">
        <v>261</v>
      </c>
      <c r="E367" s="9" t="s">
        <v>212</v>
      </c>
      <c r="F367" s="9" t="s">
        <v>7321</v>
      </c>
      <c r="G367" s="9" t="s">
        <v>10313</v>
      </c>
      <c r="H367" s="9" t="s">
        <v>259</v>
      </c>
      <c r="J367" s="6" t="str">
        <f t="shared" si="85"/>
        <v>001011</v>
      </c>
      <c r="K367" s="1">
        <f t="shared" si="86"/>
        <v>1</v>
      </c>
      <c r="L367" s="6" t="str">
        <f t="shared" si="87"/>
        <v>00000</v>
      </c>
      <c r="M367" s="1">
        <f t="shared" si="88"/>
        <v>0</v>
      </c>
      <c r="N367" s="6" t="str">
        <f t="shared" si="89"/>
        <v>00</v>
      </c>
      <c r="O367" s="1">
        <f t="shared" si="90"/>
        <v>2</v>
      </c>
      <c r="P367" s="1">
        <f>IF(HEX2DEC(LEFT(E367,4))&gt;=32768,HEX2DEC(LEFT(E367,4))-65536,HEX2DEC(LEFT(E367,4)))/Codes!$N$2</f>
        <v>2.8</v>
      </c>
      <c r="Q367" s="1">
        <f>IF(HEX2DEC(RIGHT(E367,4))&gt;=32768,HEX2DEC(RIGHT(E367,4))-65536,HEX2DEC(RIGHT(E367,4)))/Codes!$N$2</f>
        <v>0</v>
      </c>
      <c r="R367" s="1">
        <f>IF(HEX2DEC(LEFT(F367,4))&gt;=32768,HEX2DEC(LEFT(F367,4))-65536,HEX2DEC(LEFT(F367,4)))/Codes!$N$2</f>
        <v>6.4</v>
      </c>
      <c r="S367" s="1">
        <f>IF(HEX2DEC(RIGHT(F367,4))&gt;=32768,HEX2DEC(RIGHT(F367,4))-65536,HEX2DEC(RIGHT(F367,4)))/Codes!$N$2</f>
        <v>6</v>
      </c>
      <c r="T367" s="18">
        <f t="shared" si="91"/>
        <v>130</v>
      </c>
      <c r="U367" s="1">
        <f t="shared" si="92"/>
        <v>100</v>
      </c>
      <c r="V367" s="1">
        <f t="shared" si="93"/>
        <v>174</v>
      </c>
      <c r="W367" s="1" t="str">
        <f t="shared" si="94"/>
        <v>100</v>
      </c>
      <c r="X367" s="1">
        <f t="shared" si="95"/>
        <v>3</v>
      </c>
      <c r="Y367" s="1">
        <f t="shared" si="96"/>
        <v>0</v>
      </c>
      <c r="Z367" s="1" t="str">
        <f>VLOOKUP(BIN2DEC(MID(HEX2BIN(MID(H367,3,2),8),2,5)),Codes!$E$1:$F$18,2)</f>
        <v>Normal</v>
      </c>
      <c r="AA367" s="6" t="str">
        <f t="shared" si="97"/>
        <v>0</v>
      </c>
      <c r="AB367" s="1">
        <f t="shared" si="98"/>
        <v>0</v>
      </c>
      <c r="AC367" s="1" t="str">
        <f>VLOOKUP(BIN2DEC(RIGHT(HEX2BIN(MID(H367,6,1),4),1)&amp;LEFT(HEX2BIN(MID(H367,7,1),4),1)),Codes!$K$1:$L$5,2)</f>
        <v>S</v>
      </c>
      <c r="AD367" s="1" t="str">
        <f>VLOOKUP(BIN2DEC(RIGHT(HEX2BIN(MID(H367,7,1),4),3)&amp;LEFT(HEX2BIN(MID(H367,8,1),4),2)),Codes!$H$2:$I$33,2)</f>
        <v>Punch</v>
      </c>
      <c r="AE367" s="1" t="str">
        <f t="shared" si="99"/>
        <v>1</v>
      </c>
      <c r="AF367" s="1" t="str">
        <f t="shared" si="100"/>
        <v>1</v>
      </c>
      <c r="AH367" s="6">
        <f t="shared" si="101"/>
        <v>1</v>
      </c>
    </row>
    <row r="368" spans="1:34">
      <c r="A368" s="3" t="s">
        <v>10315</v>
      </c>
      <c r="B368" s="1" t="s">
        <v>1466</v>
      </c>
      <c r="C368" s="6" t="s">
        <v>10312</v>
      </c>
      <c r="D368" s="9" t="s">
        <v>7575</v>
      </c>
      <c r="E368" s="9" t="s">
        <v>207</v>
      </c>
      <c r="F368" s="9" t="s">
        <v>91</v>
      </c>
      <c r="G368" s="9" t="s">
        <v>10316</v>
      </c>
      <c r="H368" s="9" t="s">
        <v>259</v>
      </c>
      <c r="J368" s="6" t="str">
        <f t="shared" si="85"/>
        <v>001011</v>
      </c>
      <c r="K368" s="1">
        <f t="shared" si="86"/>
        <v>2</v>
      </c>
      <c r="L368" s="6" t="str">
        <f t="shared" si="87"/>
        <v>00000</v>
      </c>
      <c r="M368" s="1">
        <f t="shared" si="88"/>
        <v>4</v>
      </c>
      <c r="N368" s="6" t="str">
        <f t="shared" si="89"/>
        <v>00</v>
      </c>
      <c r="O368" s="1">
        <f t="shared" si="90"/>
        <v>1</v>
      </c>
      <c r="P368" s="1">
        <f>IF(HEX2DEC(LEFT(E368,4))&gt;=32768,HEX2DEC(LEFT(E368,4))-65536,HEX2DEC(LEFT(E368,4)))/Codes!$N$2</f>
        <v>4</v>
      </c>
      <c r="Q368" s="1">
        <f>IF(HEX2DEC(RIGHT(E368,4))&gt;=32768,HEX2DEC(RIGHT(E368,4))-65536,HEX2DEC(RIGHT(E368,4)))/Codes!$N$2</f>
        <v>0</v>
      </c>
      <c r="R368" s="1">
        <f>IF(HEX2DEC(LEFT(F368,4))&gt;=32768,HEX2DEC(LEFT(F368,4))-65536,HEX2DEC(LEFT(F368,4)))/Codes!$N$2</f>
        <v>0</v>
      </c>
      <c r="S368" s="1">
        <f>IF(HEX2DEC(RIGHT(F368,4))&gt;=32768,HEX2DEC(RIGHT(F368,4))-65536,HEX2DEC(RIGHT(F368,4)))/Codes!$N$2</f>
        <v>0</v>
      </c>
      <c r="T368" s="18">
        <f t="shared" si="91"/>
        <v>90</v>
      </c>
      <c r="U368" s="1">
        <f t="shared" si="92"/>
        <v>90</v>
      </c>
      <c r="V368" s="1">
        <f t="shared" si="93"/>
        <v>120</v>
      </c>
      <c r="W368" s="1" t="str">
        <f t="shared" si="94"/>
        <v>100</v>
      </c>
      <c r="X368" s="1">
        <f t="shared" si="95"/>
        <v>3</v>
      </c>
      <c r="Y368" s="1">
        <f t="shared" si="96"/>
        <v>0</v>
      </c>
      <c r="Z368" s="1" t="str">
        <f>VLOOKUP(BIN2DEC(MID(HEX2BIN(MID(H368,3,2),8),2,5)),Codes!$E$1:$F$18,2)</f>
        <v>Normal</v>
      </c>
      <c r="AA368" s="6" t="str">
        <f t="shared" si="97"/>
        <v>0</v>
      </c>
      <c r="AB368" s="1">
        <f t="shared" si="98"/>
        <v>0</v>
      </c>
      <c r="AC368" s="1" t="str">
        <f>VLOOKUP(BIN2DEC(RIGHT(HEX2BIN(MID(H368,6,1),4),1)&amp;LEFT(HEX2BIN(MID(H368,7,1),4),1)),Codes!$K$1:$L$5,2)</f>
        <v>S</v>
      </c>
      <c r="AD368" s="1" t="str">
        <f>VLOOKUP(BIN2DEC(RIGHT(HEX2BIN(MID(H368,7,1),4),3)&amp;LEFT(HEX2BIN(MID(H368,8,1),4),2)),Codes!$H$2:$I$33,2)</f>
        <v>Punch</v>
      </c>
      <c r="AE368" s="1" t="str">
        <f t="shared" si="99"/>
        <v>1</v>
      </c>
      <c r="AF368" s="1" t="str">
        <f t="shared" si="100"/>
        <v>1</v>
      </c>
      <c r="AH368" s="6">
        <f t="shared" si="101"/>
        <v>1</v>
      </c>
    </row>
    <row r="369" spans="1:34">
      <c r="A369" s="3" t="s">
        <v>10317</v>
      </c>
      <c r="B369" s="1" t="s">
        <v>1466</v>
      </c>
      <c r="C369" s="6" t="s">
        <v>10312</v>
      </c>
      <c r="D369" s="9" t="s">
        <v>10318</v>
      </c>
      <c r="E369" s="9" t="s">
        <v>207</v>
      </c>
      <c r="F369" s="9" t="s">
        <v>91</v>
      </c>
      <c r="G369" s="9" t="s">
        <v>10319</v>
      </c>
      <c r="H369" s="9" t="s">
        <v>259</v>
      </c>
      <c r="J369" s="6" t="str">
        <f t="shared" si="85"/>
        <v>001011</v>
      </c>
      <c r="K369" s="1">
        <f t="shared" si="86"/>
        <v>3</v>
      </c>
      <c r="L369" s="6" t="str">
        <f t="shared" si="87"/>
        <v>00000</v>
      </c>
      <c r="M369" s="1">
        <f t="shared" si="88"/>
        <v>89</v>
      </c>
      <c r="N369" s="6" t="str">
        <f t="shared" si="89"/>
        <v>00</v>
      </c>
      <c r="O369" s="1">
        <f t="shared" si="90"/>
        <v>1</v>
      </c>
      <c r="P369" s="1">
        <f>IF(HEX2DEC(LEFT(E369,4))&gt;=32768,HEX2DEC(LEFT(E369,4))-65536,HEX2DEC(LEFT(E369,4)))/Codes!$N$2</f>
        <v>4</v>
      </c>
      <c r="Q369" s="1">
        <f>IF(HEX2DEC(RIGHT(E369,4))&gt;=32768,HEX2DEC(RIGHT(E369,4))-65536,HEX2DEC(RIGHT(E369,4)))/Codes!$N$2</f>
        <v>0</v>
      </c>
      <c r="R369" s="1">
        <f>IF(HEX2DEC(LEFT(F369,4))&gt;=32768,HEX2DEC(LEFT(F369,4))-65536,HEX2DEC(LEFT(F369,4)))/Codes!$N$2</f>
        <v>0</v>
      </c>
      <c r="S369" s="1">
        <f>IF(HEX2DEC(RIGHT(F369,4))&gt;=32768,HEX2DEC(RIGHT(F369,4))-65536,HEX2DEC(RIGHT(F369,4)))/Codes!$N$2</f>
        <v>0</v>
      </c>
      <c r="T369" s="18">
        <f t="shared" si="91"/>
        <v>90</v>
      </c>
      <c r="U369" s="1">
        <f t="shared" si="92"/>
        <v>90</v>
      </c>
      <c r="V369" s="1">
        <f t="shared" si="93"/>
        <v>58</v>
      </c>
      <c r="W369" s="1" t="str">
        <f t="shared" si="94"/>
        <v>100</v>
      </c>
      <c r="X369" s="1">
        <f t="shared" si="95"/>
        <v>3</v>
      </c>
      <c r="Y369" s="1">
        <f t="shared" si="96"/>
        <v>0</v>
      </c>
      <c r="Z369" s="1" t="str">
        <f>VLOOKUP(BIN2DEC(MID(HEX2BIN(MID(H369,3,2),8),2,5)),Codes!$E$1:$F$18,2)</f>
        <v>Normal</v>
      </c>
      <c r="AA369" s="6" t="str">
        <f t="shared" si="97"/>
        <v>0</v>
      </c>
      <c r="AB369" s="1">
        <f t="shared" si="98"/>
        <v>0</v>
      </c>
      <c r="AC369" s="1" t="str">
        <f>VLOOKUP(BIN2DEC(RIGHT(HEX2BIN(MID(H369,6,1),4),1)&amp;LEFT(HEX2BIN(MID(H369,7,1),4),1)),Codes!$K$1:$L$5,2)</f>
        <v>S</v>
      </c>
      <c r="AD369" s="1" t="str">
        <f>VLOOKUP(BIN2DEC(RIGHT(HEX2BIN(MID(H369,7,1),4),3)&amp;LEFT(HEX2BIN(MID(H369,8,1),4),2)),Codes!$H$2:$I$33,2)</f>
        <v>Punch</v>
      </c>
      <c r="AE369" s="1" t="str">
        <f t="shared" si="99"/>
        <v>1</v>
      </c>
      <c r="AF369" s="1" t="str">
        <f t="shared" si="100"/>
        <v>1</v>
      </c>
      <c r="AH369" s="6">
        <f t="shared" si="101"/>
        <v>1</v>
      </c>
    </row>
    <row r="370" spans="1:34">
      <c r="A370" s="3" t="s">
        <v>10320</v>
      </c>
      <c r="B370" s="1" t="s">
        <v>1466</v>
      </c>
      <c r="C370" s="6" t="s">
        <v>1726</v>
      </c>
      <c r="D370" s="9" t="s">
        <v>177</v>
      </c>
      <c r="E370" s="9" t="s">
        <v>207</v>
      </c>
      <c r="F370" s="9" t="s">
        <v>91</v>
      </c>
      <c r="G370" s="9" t="s">
        <v>102</v>
      </c>
      <c r="H370" s="9" t="s">
        <v>188</v>
      </c>
      <c r="J370" s="6" t="str">
        <f t="shared" si="85"/>
        <v>001011</v>
      </c>
      <c r="K370" s="1">
        <f t="shared" si="86"/>
        <v>0</v>
      </c>
      <c r="L370" s="6" t="str">
        <f t="shared" si="87"/>
        <v>00000</v>
      </c>
      <c r="M370" s="1">
        <f t="shared" si="88"/>
        <v>7</v>
      </c>
      <c r="N370" s="6" t="str">
        <f t="shared" si="89"/>
        <v>00</v>
      </c>
      <c r="O370" s="1">
        <f t="shared" si="90"/>
        <v>8</v>
      </c>
      <c r="P370" s="1">
        <f>IF(HEX2DEC(LEFT(E370,4))&gt;=32768,HEX2DEC(LEFT(E370,4))-65536,HEX2DEC(LEFT(E370,4)))/Codes!$N$2</f>
        <v>4</v>
      </c>
      <c r="Q370" s="1">
        <f>IF(HEX2DEC(RIGHT(E370,4))&gt;=32768,HEX2DEC(RIGHT(E370,4))-65536,HEX2DEC(RIGHT(E370,4)))/Codes!$N$2</f>
        <v>0</v>
      </c>
      <c r="R370" s="1">
        <f>IF(HEX2DEC(LEFT(F370,4))&gt;=32768,HEX2DEC(LEFT(F370,4))-65536,HEX2DEC(LEFT(F370,4)))/Codes!$N$2</f>
        <v>0</v>
      </c>
      <c r="S370" s="1">
        <f>IF(HEX2DEC(RIGHT(F370,4))&gt;=32768,HEX2DEC(RIGHT(F370,4))-65536,HEX2DEC(RIGHT(F370,4)))/Codes!$N$2</f>
        <v>0</v>
      </c>
      <c r="T370" s="18">
        <f t="shared" si="91"/>
        <v>361</v>
      </c>
      <c r="U370" s="1">
        <f t="shared" si="92"/>
        <v>80</v>
      </c>
      <c r="V370" s="1">
        <f t="shared" si="93"/>
        <v>0</v>
      </c>
      <c r="W370" s="1" t="str">
        <f t="shared" si="94"/>
        <v>100</v>
      </c>
      <c r="X370" s="1">
        <f t="shared" si="95"/>
        <v>3</v>
      </c>
      <c r="Y370" s="1">
        <f t="shared" si="96"/>
        <v>0</v>
      </c>
      <c r="Z370" s="1" t="str">
        <f>VLOOKUP(BIN2DEC(MID(HEX2BIN(MID(H370,3,2),8),2,5)),Codes!$E$1:$F$18,2)</f>
        <v>Normal</v>
      </c>
      <c r="AA370" s="6" t="str">
        <f t="shared" si="97"/>
        <v>0</v>
      </c>
      <c r="AB370" s="1">
        <f t="shared" si="98"/>
        <v>0</v>
      </c>
      <c r="AC370" s="1" t="str">
        <f>VLOOKUP(BIN2DEC(RIGHT(HEX2BIN(MID(H370,6,1),4),1)&amp;LEFT(HEX2BIN(MID(H370,7,1),4),1)),Codes!$K$1:$L$5,2)</f>
        <v>M</v>
      </c>
      <c r="AD370" s="1" t="str">
        <f>VLOOKUP(BIN2DEC(RIGHT(HEX2BIN(MID(H370,7,1),4),3)&amp;LEFT(HEX2BIN(MID(H370,8,1),4),2)),Codes!$H$2:$I$33,2)</f>
        <v>Kick</v>
      </c>
      <c r="AE370" s="1" t="str">
        <f t="shared" si="99"/>
        <v>1</v>
      </c>
      <c r="AF370" s="1" t="str">
        <f t="shared" si="100"/>
        <v>1</v>
      </c>
      <c r="AH370" s="6">
        <f t="shared" si="101"/>
        <v>34</v>
      </c>
    </row>
    <row r="371" spans="1:34">
      <c r="A371" s="3" t="s">
        <v>10321</v>
      </c>
      <c r="B371" s="1" t="s">
        <v>1466</v>
      </c>
      <c r="C371" s="6" t="s">
        <v>1726</v>
      </c>
      <c r="D371" s="9" t="s">
        <v>282</v>
      </c>
      <c r="E371" s="9" t="s">
        <v>307</v>
      </c>
      <c r="F371" s="9" t="s">
        <v>91</v>
      </c>
      <c r="G371" s="9" t="s">
        <v>102</v>
      </c>
      <c r="H371" s="9" t="s">
        <v>188</v>
      </c>
      <c r="J371" s="6" t="str">
        <f t="shared" si="85"/>
        <v>001011</v>
      </c>
      <c r="K371" s="1">
        <f t="shared" si="86"/>
        <v>1</v>
      </c>
      <c r="L371" s="6" t="str">
        <f t="shared" si="87"/>
        <v>00000</v>
      </c>
      <c r="M371" s="1">
        <f t="shared" si="88"/>
        <v>4</v>
      </c>
      <c r="N371" s="6" t="str">
        <f t="shared" si="89"/>
        <v>00</v>
      </c>
      <c r="O371" s="1">
        <f t="shared" si="90"/>
        <v>8</v>
      </c>
      <c r="P371" s="1">
        <f>IF(HEX2DEC(LEFT(E371,4))&gt;=32768,HEX2DEC(LEFT(E371,4))-65536,HEX2DEC(LEFT(E371,4)))/Codes!$N$2</f>
        <v>3.2</v>
      </c>
      <c r="Q371" s="1">
        <f>IF(HEX2DEC(RIGHT(E371,4))&gt;=32768,HEX2DEC(RIGHT(E371,4))-65536,HEX2DEC(RIGHT(E371,4)))/Codes!$N$2</f>
        <v>0</v>
      </c>
      <c r="R371" s="1">
        <f>IF(HEX2DEC(LEFT(F371,4))&gt;=32768,HEX2DEC(LEFT(F371,4))-65536,HEX2DEC(LEFT(F371,4)))/Codes!$N$2</f>
        <v>0</v>
      </c>
      <c r="S371" s="1">
        <f>IF(HEX2DEC(RIGHT(F371,4))&gt;=32768,HEX2DEC(RIGHT(F371,4))-65536,HEX2DEC(RIGHT(F371,4)))/Codes!$N$2</f>
        <v>0</v>
      </c>
      <c r="T371" s="18">
        <f t="shared" si="91"/>
        <v>361</v>
      </c>
      <c r="U371" s="1">
        <f t="shared" si="92"/>
        <v>80</v>
      </c>
      <c r="V371" s="1">
        <f t="shared" si="93"/>
        <v>0</v>
      </c>
      <c r="W371" s="1" t="str">
        <f t="shared" si="94"/>
        <v>100</v>
      </c>
      <c r="X371" s="1">
        <f t="shared" si="95"/>
        <v>3</v>
      </c>
      <c r="Y371" s="1">
        <f t="shared" si="96"/>
        <v>0</v>
      </c>
      <c r="Z371" s="1" t="str">
        <f>VLOOKUP(BIN2DEC(MID(HEX2BIN(MID(H371,3,2),8),2,5)),Codes!$E$1:$F$18,2)</f>
        <v>Normal</v>
      </c>
      <c r="AA371" s="6" t="str">
        <f t="shared" si="97"/>
        <v>0</v>
      </c>
      <c r="AB371" s="1">
        <f t="shared" si="98"/>
        <v>0</v>
      </c>
      <c r="AC371" s="1" t="str">
        <f>VLOOKUP(BIN2DEC(RIGHT(HEX2BIN(MID(H371,6,1),4),1)&amp;LEFT(HEX2BIN(MID(H371,7,1),4),1)),Codes!$K$1:$L$5,2)</f>
        <v>M</v>
      </c>
      <c r="AD371" s="1" t="str">
        <f>VLOOKUP(BIN2DEC(RIGHT(HEX2BIN(MID(H371,7,1),4),3)&amp;LEFT(HEX2BIN(MID(H371,8,1),4),2)),Codes!$H$2:$I$33,2)</f>
        <v>Kick</v>
      </c>
      <c r="AE371" s="1" t="str">
        <f t="shared" si="99"/>
        <v>1</v>
      </c>
      <c r="AF371" s="1" t="str">
        <f t="shared" si="100"/>
        <v>1</v>
      </c>
      <c r="AH371" s="6">
        <f t="shared" si="101"/>
        <v>34</v>
      </c>
    </row>
    <row r="372" spans="1:34">
      <c r="A372" s="3" t="s">
        <v>10322</v>
      </c>
      <c r="B372" s="1" t="s">
        <v>1466</v>
      </c>
      <c r="C372" s="6" t="s">
        <v>1726</v>
      </c>
      <c r="D372" s="9" t="s">
        <v>10323</v>
      </c>
      <c r="E372" s="9" t="s">
        <v>256</v>
      </c>
      <c r="F372" s="9" t="s">
        <v>91</v>
      </c>
      <c r="G372" s="9" t="s">
        <v>102</v>
      </c>
      <c r="H372" s="9" t="s">
        <v>188</v>
      </c>
      <c r="J372" s="6" t="str">
        <f t="shared" si="85"/>
        <v>001011</v>
      </c>
      <c r="K372" s="1">
        <f t="shared" si="86"/>
        <v>2</v>
      </c>
      <c r="L372" s="6" t="str">
        <f t="shared" si="87"/>
        <v>00000</v>
      </c>
      <c r="M372" s="1">
        <f t="shared" si="88"/>
        <v>10</v>
      </c>
      <c r="N372" s="6" t="str">
        <f t="shared" si="89"/>
        <v>00</v>
      </c>
      <c r="O372" s="1">
        <f t="shared" si="90"/>
        <v>8</v>
      </c>
      <c r="P372" s="1">
        <f>IF(HEX2DEC(LEFT(E372,4))&gt;=32768,HEX2DEC(LEFT(E372,4))-65536,HEX2DEC(LEFT(E372,4)))/Codes!$N$2</f>
        <v>3.6</v>
      </c>
      <c r="Q372" s="1">
        <f>IF(HEX2DEC(RIGHT(E372,4))&gt;=32768,HEX2DEC(RIGHT(E372,4))-65536,HEX2DEC(RIGHT(E372,4)))/Codes!$N$2</f>
        <v>0</v>
      </c>
      <c r="R372" s="1">
        <f>IF(HEX2DEC(LEFT(F372,4))&gt;=32768,HEX2DEC(LEFT(F372,4))-65536,HEX2DEC(LEFT(F372,4)))/Codes!$N$2</f>
        <v>0</v>
      </c>
      <c r="S372" s="1">
        <f>IF(HEX2DEC(RIGHT(F372,4))&gt;=32768,HEX2DEC(RIGHT(F372,4))-65536,HEX2DEC(RIGHT(F372,4)))/Codes!$N$2</f>
        <v>0</v>
      </c>
      <c r="T372" s="18">
        <f t="shared" si="91"/>
        <v>361</v>
      </c>
      <c r="U372" s="1">
        <f t="shared" si="92"/>
        <v>80</v>
      </c>
      <c r="V372" s="1">
        <f t="shared" si="93"/>
        <v>0</v>
      </c>
      <c r="W372" s="1" t="str">
        <f t="shared" si="94"/>
        <v>100</v>
      </c>
      <c r="X372" s="1">
        <f t="shared" si="95"/>
        <v>3</v>
      </c>
      <c r="Y372" s="1">
        <f t="shared" si="96"/>
        <v>0</v>
      </c>
      <c r="Z372" s="1" t="str">
        <f>VLOOKUP(BIN2DEC(MID(HEX2BIN(MID(H372,3,2),8),2,5)),Codes!$E$1:$F$18,2)</f>
        <v>Normal</v>
      </c>
      <c r="AA372" s="6" t="str">
        <f t="shared" si="97"/>
        <v>0</v>
      </c>
      <c r="AB372" s="1">
        <f t="shared" si="98"/>
        <v>0</v>
      </c>
      <c r="AC372" s="1" t="str">
        <f>VLOOKUP(BIN2DEC(RIGHT(HEX2BIN(MID(H372,6,1),4),1)&amp;LEFT(HEX2BIN(MID(H372,7,1),4),1)),Codes!$K$1:$L$5,2)</f>
        <v>M</v>
      </c>
      <c r="AD372" s="1" t="str">
        <f>VLOOKUP(BIN2DEC(RIGHT(HEX2BIN(MID(H372,7,1),4),3)&amp;LEFT(HEX2BIN(MID(H372,8,1),4),2)),Codes!$H$2:$I$33,2)</f>
        <v>Kick</v>
      </c>
      <c r="AE372" s="1" t="str">
        <f t="shared" si="99"/>
        <v>1</v>
      </c>
      <c r="AF372" s="1" t="str">
        <f t="shared" si="100"/>
        <v>1</v>
      </c>
      <c r="AH372" s="6">
        <f t="shared" si="101"/>
        <v>34</v>
      </c>
    </row>
    <row r="373" spans="1:34">
      <c r="A373" s="3" t="s">
        <v>10324</v>
      </c>
      <c r="B373" s="1" t="s">
        <v>1466</v>
      </c>
      <c r="C373" s="6" t="s">
        <v>2489</v>
      </c>
      <c r="D373" s="9" t="s">
        <v>279</v>
      </c>
      <c r="E373" s="9" t="s">
        <v>207</v>
      </c>
      <c r="F373" s="9" t="s">
        <v>91</v>
      </c>
      <c r="G373" s="9" t="s">
        <v>102</v>
      </c>
      <c r="H373" s="9" t="s">
        <v>188</v>
      </c>
      <c r="J373" s="6" t="str">
        <f t="shared" si="85"/>
        <v>001011</v>
      </c>
      <c r="K373" s="1">
        <f t="shared" si="86"/>
        <v>0</v>
      </c>
      <c r="L373" s="6" t="str">
        <f t="shared" si="87"/>
        <v>00000</v>
      </c>
      <c r="M373" s="1">
        <f t="shared" si="88"/>
        <v>13</v>
      </c>
      <c r="N373" s="6" t="str">
        <f t="shared" si="89"/>
        <v>00</v>
      </c>
      <c r="O373" s="1">
        <f t="shared" si="90"/>
        <v>8</v>
      </c>
      <c r="P373" s="1">
        <f>IF(HEX2DEC(LEFT(E373,4))&gt;=32768,HEX2DEC(LEFT(E373,4))-65536,HEX2DEC(LEFT(E373,4)))/Codes!$N$2</f>
        <v>4</v>
      </c>
      <c r="Q373" s="1">
        <f>IF(HEX2DEC(RIGHT(E373,4))&gt;=32768,HEX2DEC(RIGHT(E373,4))-65536,HEX2DEC(RIGHT(E373,4)))/Codes!$N$2</f>
        <v>0</v>
      </c>
      <c r="R373" s="1">
        <f>IF(HEX2DEC(LEFT(F373,4))&gt;=32768,HEX2DEC(LEFT(F373,4))-65536,HEX2DEC(LEFT(F373,4)))/Codes!$N$2</f>
        <v>0</v>
      </c>
      <c r="S373" s="1">
        <f>IF(HEX2DEC(RIGHT(F373,4))&gt;=32768,HEX2DEC(RIGHT(F373,4))-65536,HEX2DEC(RIGHT(F373,4)))/Codes!$N$2</f>
        <v>0</v>
      </c>
      <c r="T373" s="18">
        <f t="shared" si="91"/>
        <v>361</v>
      </c>
      <c r="U373" s="1">
        <f t="shared" si="92"/>
        <v>80</v>
      </c>
      <c r="V373" s="1">
        <f t="shared" si="93"/>
        <v>0</v>
      </c>
      <c r="W373" s="1" t="str">
        <f t="shared" si="94"/>
        <v>100</v>
      </c>
      <c r="X373" s="1">
        <f t="shared" si="95"/>
        <v>3</v>
      </c>
      <c r="Y373" s="1">
        <f t="shared" si="96"/>
        <v>0</v>
      </c>
      <c r="Z373" s="1" t="str">
        <f>VLOOKUP(BIN2DEC(MID(HEX2BIN(MID(H373,3,2),8),2,5)),Codes!$E$1:$F$18,2)</f>
        <v>Normal</v>
      </c>
      <c r="AA373" s="6" t="str">
        <f t="shared" si="97"/>
        <v>0</v>
      </c>
      <c r="AB373" s="1">
        <f t="shared" si="98"/>
        <v>0</v>
      </c>
      <c r="AC373" s="1" t="str">
        <f>VLOOKUP(BIN2DEC(RIGHT(HEX2BIN(MID(H373,6,1),4),1)&amp;LEFT(HEX2BIN(MID(H373,7,1),4),1)),Codes!$K$1:$L$5,2)</f>
        <v>M</v>
      </c>
      <c r="AD373" s="1" t="str">
        <f>VLOOKUP(BIN2DEC(RIGHT(HEX2BIN(MID(H373,7,1),4),3)&amp;LEFT(HEX2BIN(MID(H373,8,1),4),2)),Codes!$H$2:$I$33,2)</f>
        <v>Kick</v>
      </c>
      <c r="AE373" s="1" t="str">
        <f t="shared" si="99"/>
        <v>1</v>
      </c>
      <c r="AF373" s="1" t="str">
        <f t="shared" si="100"/>
        <v>1</v>
      </c>
      <c r="AH373" s="6">
        <f t="shared" si="101"/>
        <v>34</v>
      </c>
    </row>
    <row r="374" spans="1:34">
      <c r="A374" s="3" t="s">
        <v>10325</v>
      </c>
      <c r="B374" s="1" t="s">
        <v>1466</v>
      </c>
      <c r="C374" s="6" t="s">
        <v>2489</v>
      </c>
      <c r="D374" s="9" t="s">
        <v>282</v>
      </c>
      <c r="E374" s="9" t="s">
        <v>307</v>
      </c>
      <c r="F374" s="9" t="s">
        <v>91</v>
      </c>
      <c r="G374" s="9" t="s">
        <v>102</v>
      </c>
      <c r="H374" s="9" t="s">
        <v>188</v>
      </c>
      <c r="J374" s="6" t="str">
        <f t="shared" si="85"/>
        <v>001011</v>
      </c>
      <c r="K374" s="1">
        <f t="shared" si="86"/>
        <v>1</v>
      </c>
      <c r="L374" s="6" t="str">
        <f t="shared" si="87"/>
        <v>00000</v>
      </c>
      <c r="M374" s="1">
        <f t="shared" si="88"/>
        <v>4</v>
      </c>
      <c r="N374" s="6" t="str">
        <f t="shared" si="89"/>
        <v>00</v>
      </c>
      <c r="O374" s="1">
        <f t="shared" si="90"/>
        <v>8</v>
      </c>
      <c r="P374" s="1">
        <f>IF(HEX2DEC(LEFT(E374,4))&gt;=32768,HEX2DEC(LEFT(E374,4))-65536,HEX2DEC(LEFT(E374,4)))/Codes!$N$2</f>
        <v>3.2</v>
      </c>
      <c r="Q374" s="1">
        <f>IF(HEX2DEC(RIGHT(E374,4))&gt;=32768,HEX2DEC(RIGHT(E374,4))-65536,HEX2DEC(RIGHT(E374,4)))/Codes!$N$2</f>
        <v>0</v>
      </c>
      <c r="R374" s="1">
        <f>IF(HEX2DEC(LEFT(F374,4))&gt;=32768,HEX2DEC(LEFT(F374,4))-65536,HEX2DEC(LEFT(F374,4)))/Codes!$N$2</f>
        <v>0</v>
      </c>
      <c r="S374" s="1">
        <f>IF(HEX2DEC(RIGHT(F374,4))&gt;=32768,HEX2DEC(RIGHT(F374,4))-65536,HEX2DEC(RIGHT(F374,4)))/Codes!$N$2</f>
        <v>0</v>
      </c>
      <c r="T374" s="18">
        <f t="shared" si="91"/>
        <v>361</v>
      </c>
      <c r="U374" s="1">
        <f t="shared" si="92"/>
        <v>80</v>
      </c>
      <c r="V374" s="1">
        <f t="shared" si="93"/>
        <v>0</v>
      </c>
      <c r="W374" s="1" t="str">
        <f t="shared" si="94"/>
        <v>100</v>
      </c>
      <c r="X374" s="1">
        <f t="shared" si="95"/>
        <v>3</v>
      </c>
      <c r="Y374" s="1">
        <f t="shared" si="96"/>
        <v>0</v>
      </c>
      <c r="Z374" s="1" t="str">
        <f>VLOOKUP(BIN2DEC(MID(HEX2BIN(MID(H374,3,2),8),2,5)),Codes!$E$1:$F$18,2)</f>
        <v>Normal</v>
      </c>
      <c r="AA374" s="6" t="str">
        <f t="shared" si="97"/>
        <v>0</v>
      </c>
      <c r="AB374" s="1">
        <f t="shared" si="98"/>
        <v>0</v>
      </c>
      <c r="AC374" s="1" t="str">
        <f>VLOOKUP(BIN2DEC(RIGHT(HEX2BIN(MID(H374,6,1),4),1)&amp;LEFT(HEX2BIN(MID(H374,7,1),4),1)),Codes!$K$1:$L$5,2)</f>
        <v>M</v>
      </c>
      <c r="AD374" s="1" t="str">
        <f>VLOOKUP(BIN2DEC(RIGHT(HEX2BIN(MID(H374,7,1),4),3)&amp;LEFT(HEX2BIN(MID(H374,8,1),4),2)),Codes!$H$2:$I$33,2)</f>
        <v>Kick</v>
      </c>
      <c r="AE374" s="1" t="str">
        <f t="shared" si="99"/>
        <v>1</v>
      </c>
      <c r="AF374" s="1" t="str">
        <f t="shared" si="100"/>
        <v>1</v>
      </c>
      <c r="AH374" s="6">
        <f t="shared" si="101"/>
        <v>34</v>
      </c>
    </row>
    <row r="375" spans="1:34">
      <c r="A375" s="3" t="s">
        <v>10326</v>
      </c>
      <c r="B375" s="1" t="s">
        <v>1466</v>
      </c>
      <c r="C375" s="6" t="s">
        <v>2489</v>
      </c>
      <c r="D375" s="9" t="s">
        <v>8052</v>
      </c>
      <c r="E375" s="9" t="s">
        <v>256</v>
      </c>
      <c r="F375" s="9" t="s">
        <v>91</v>
      </c>
      <c r="G375" s="9" t="s">
        <v>102</v>
      </c>
      <c r="H375" s="9" t="s">
        <v>188</v>
      </c>
      <c r="J375" s="6" t="str">
        <f t="shared" si="85"/>
        <v>001011</v>
      </c>
      <c r="K375" s="1">
        <f t="shared" si="86"/>
        <v>2</v>
      </c>
      <c r="L375" s="6" t="str">
        <f t="shared" si="87"/>
        <v>00000</v>
      </c>
      <c r="M375" s="1">
        <f t="shared" si="88"/>
        <v>16</v>
      </c>
      <c r="N375" s="6" t="str">
        <f t="shared" si="89"/>
        <v>00</v>
      </c>
      <c r="O375" s="1">
        <f t="shared" si="90"/>
        <v>8</v>
      </c>
      <c r="P375" s="1">
        <f>IF(HEX2DEC(LEFT(E375,4))&gt;=32768,HEX2DEC(LEFT(E375,4))-65536,HEX2DEC(LEFT(E375,4)))/Codes!$N$2</f>
        <v>3.6</v>
      </c>
      <c r="Q375" s="1">
        <f>IF(HEX2DEC(RIGHT(E375,4))&gt;=32768,HEX2DEC(RIGHT(E375,4))-65536,HEX2DEC(RIGHT(E375,4)))/Codes!$N$2</f>
        <v>0</v>
      </c>
      <c r="R375" s="1">
        <f>IF(HEX2DEC(LEFT(F375,4))&gt;=32768,HEX2DEC(LEFT(F375,4))-65536,HEX2DEC(LEFT(F375,4)))/Codes!$N$2</f>
        <v>0</v>
      </c>
      <c r="S375" s="1">
        <f>IF(HEX2DEC(RIGHT(F375,4))&gt;=32768,HEX2DEC(RIGHT(F375,4))-65536,HEX2DEC(RIGHT(F375,4)))/Codes!$N$2</f>
        <v>0</v>
      </c>
      <c r="T375" s="18">
        <f t="shared" si="91"/>
        <v>361</v>
      </c>
      <c r="U375" s="1">
        <f t="shared" si="92"/>
        <v>80</v>
      </c>
      <c r="V375" s="1">
        <f t="shared" si="93"/>
        <v>0</v>
      </c>
      <c r="W375" s="1" t="str">
        <f t="shared" si="94"/>
        <v>100</v>
      </c>
      <c r="X375" s="1">
        <f t="shared" si="95"/>
        <v>3</v>
      </c>
      <c r="Y375" s="1">
        <f t="shared" si="96"/>
        <v>0</v>
      </c>
      <c r="Z375" s="1" t="str">
        <f>VLOOKUP(BIN2DEC(MID(HEX2BIN(MID(H375,3,2),8),2,5)),Codes!$E$1:$F$18,2)</f>
        <v>Normal</v>
      </c>
      <c r="AA375" s="6" t="str">
        <f t="shared" si="97"/>
        <v>0</v>
      </c>
      <c r="AB375" s="1">
        <f t="shared" si="98"/>
        <v>0</v>
      </c>
      <c r="AC375" s="1" t="str">
        <f>VLOOKUP(BIN2DEC(RIGHT(HEX2BIN(MID(H375,6,1),4),1)&amp;LEFT(HEX2BIN(MID(H375,7,1),4),1)),Codes!$K$1:$L$5,2)</f>
        <v>M</v>
      </c>
      <c r="AD375" s="1" t="str">
        <f>VLOOKUP(BIN2DEC(RIGHT(HEX2BIN(MID(H375,7,1),4),3)&amp;LEFT(HEX2BIN(MID(H375,8,1),4),2)),Codes!$H$2:$I$33,2)</f>
        <v>Kick</v>
      </c>
      <c r="AE375" s="1" t="str">
        <f t="shared" si="99"/>
        <v>1</v>
      </c>
      <c r="AF375" s="1" t="str">
        <f t="shared" si="100"/>
        <v>1</v>
      </c>
      <c r="AH375" s="6">
        <f t="shared" si="101"/>
        <v>34</v>
      </c>
    </row>
    <row r="376" spans="1:34">
      <c r="A376" s="3" t="s">
        <v>10327</v>
      </c>
      <c r="B376" s="1" t="s">
        <v>1466</v>
      </c>
      <c r="C376" s="6" t="s">
        <v>1305</v>
      </c>
      <c r="D376" s="9" t="s">
        <v>1711</v>
      </c>
      <c r="E376" s="9" t="s">
        <v>232</v>
      </c>
      <c r="F376" s="9" t="s">
        <v>10328</v>
      </c>
      <c r="G376" s="9" t="s">
        <v>5608</v>
      </c>
      <c r="H376" s="9" t="s">
        <v>144</v>
      </c>
      <c r="J376" s="6" t="str">
        <f t="shared" si="85"/>
        <v>001011</v>
      </c>
      <c r="K376" s="1">
        <f t="shared" si="86"/>
        <v>0</v>
      </c>
      <c r="L376" s="6" t="str">
        <f t="shared" si="87"/>
        <v>00000</v>
      </c>
      <c r="M376" s="1">
        <f t="shared" si="88"/>
        <v>0</v>
      </c>
      <c r="N376" s="6" t="str">
        <f t="shared" si="89"/>
        <v>00</v>
      </c>
      <c r="O376" s="1">
        <f t="shared" si="90"/>
        <v>10</v>
      </c>
      <c r="P376" s="1">
        <f>IF(HEX2DEC(LEFT(E376,4))&gt;=32768,HEX2DEC(LEFT(E376,4))-65536,HEX2DEC(LEFT(E376,4)))/Codes!$N$2</f>
        <v>4.8</v>
      </c>
      <c r="Q376" s="1">
        <f>IF(HEX2DEC(RIGHT(E376,4))&gt;=32768,HEX2DEC(RIGHT(E376,4))-65536,HEX2DEC(RIGHT(E376,4)))/Codes!$N$2</f>
        <v>0</v>
      </c>
      <c r="R376" s="1">
        <f>IF(HEX2DEC(LEFT(F376,4))&gt;=32768,HEX2DEC(LEFT(F376,4))-65536,HEX2DEC(LEFT(F376,4)))/Codes!$N$2</f>
        <v>8</v>
      </c>
      <c r="S376" s="1">
        <f>IF(HEX2DEC(RIGHT(F376,4))&gt;=32768,HEX2DEC(RIGHT(F376,4))-65536,HEX2DEC(RIGHT(F376,4)))/Codes!$N$2</f>
        <v>2</v>
      </c>
      <c r="T376" s="18">
        <f t="shared" si="91"/>
        <v>90</v>
      </c>
      <c r="U376" s="1">
        <f t="shared" si="92"/>
        <v>110</v>
      </c>
      <c r="V376" s="1">
        <f t="shared" si="93"/>
        <v>0</v>
      </c>
      <c r="W376" s="1" t="str">
        <f t="shared" si="94"/>
        <v>100</v>
      </c>
      <c r="X376" s="1">
        <f t="shared" si="95"/>
        <v>3</v>
      </c>
      <c r="Y376" s="1">
        <f t="shared" si="96"/>
        <v>0</v>
      </c>
      <c r="Z376" s="1" t="str">
        <f>VLOOKUP(BIN2DEC(MID(HEX2BIN(MID(H376,3,2),8),2,5)),Codes!$E$1:$F$18,2)</f>
        <v>Normal</v>
      </c>
      <c r="AA376" s="6" t="str">
        <f t="shared" si="97"/>
        <v>0</v>
      </c>
      <c r="AB376" s="1">
        <f t="shared" si="98"/>
        <v>0</v>
      </c>
      <c r="AC376" s="1" t="str">
        <f>VLOOKUP(BIN2DEC(RIGHT(HEX2BIN(MID(H376,6,1),4),1)&amp;LEFT(HEX2BIN(MID(H376,7,1),4),1)),Codes!$K$1:$L$5,2)</f>
        <v>L</v>
      </c>
      <c r="AD376" s="1" t="str">
        <f>VLOOKUP(BIN2DEC(RIGHT(HEX2BIN(MID(H376,7,1),4),3)&amp;LEFT(HEX2BIN(MID(H376,8,1),4),2)),Codes!$H$2:$I$33,2)</f>
        <v>Punch</v>
      </c>
      <c r="AE376" s="1" t="str">
        <f t="shared" si="99"/>
        <v>1</v>
      </c>
      <c r="AF376" s="1" t="str">
        <f t="shared" si="100"/>
        <v>1</v>
      </c>
      <c r="AH376" s="6">
        <f t="shared" si="101"/>
        <v>65</v>
      </c>
    </row>
    <row r="377" spans="1:34">
      <c r="A377" s="3" t="s">
        <v>10329</v>
      </c>
      <c r="B377" s="1" t="s">
        <v>1466</v>
      </c>
      <c r="C377" s="6" t="s">
        <v>1305</v>
      </c>
      <c r="D377" s="9" t="s">
        <v>6938</v>
      </c>
      <c r="E377" s="9" t="s">
        <v>232</v>
      </c>
      <c r="F377" s="9" t="s">
        <v>91</v>
      </c>
      <c r="G377" s="9" t="s">
        <v>5608</v>
      </c>
      <c r="H377" s="9" t="s">
        <v>144</v>
      </c>
      <c r="J377" s="6" t="str">
        <f t="shared" si="85"/>
        <v>001011</v>
      </c>
      <c r="K377" s="1">
        <f t="shared" si="86"/>
        <v>0</v>
      </c>
      <c r="L377" s="6" t="str">
        <f t="shared" si="87"/>
        <v>00000</v>
      </c>
      <c r="M377" s="1">
        <f t="shared" si="88"/>
        <v>76</v>
      </c>
      <c r="N377" s="6" t="str">
        <f t="shared" si="89"/>
        <v>00</v>
      </c>
      <c r="O377" s="1">
        <f t="shared" si="90"/>
        <v>10</v>
      </c>
      <c r="P377" s="1">
        <f>IF(HEX2DEC(LEFT(E377,4))&gt;=32768,HEX2DEC(LEFT(E377,4))-65536,HEX2DEC(LEFT(E377,4)))/Codes!$N$2</f>
        <v>4.8</v>
      </c>
      <c r="Q377" s="1">
        <f>IF(HEX2DEC(RIGHT(E377,4))&gt;=32768,HEX2DEC(RIGHT(E377,4))-65536,HEX2DEC(RIGHT(E377,4)))/Codes!$N$2</f>
        <v>0</v>
      </c>
      <c r="R377" s="1">
        <f>IF(HEX2DEC(LEFT(F377,4))&gt;=32768,HEX2DEC(LEFT(F377,4))-65536,HEX2DEC(LEFT(F377,4)))/Codes!$N$2</f>
        <v>0</v>
      </c>
      <c r="S377" s="1">
        <f>IF(HEX2DEC(RIGHT(F377,4))&gt;=32768,HEX2DEC(RIGHT(F377,4))-65536,HEX2DEC(RIGHT(F377,4)))/Codes!$N$2</f>
        <v>0</v>
      </c>
      <c r="T377" s="18">
        <f t="shared" si="91"/>
        <v>90</v>
      </c>
      <c r="U377" s="1">
        <f t="shared" si="92"/>
        <v>110</v>
      </c>
      <c r="V377" s="1">
        <f t="shared" si="93"/>
        <v>0</v>
      </c>
      <c r="W377" s="1" t="str">
        <f t="shared" si="94"/>
        <v>100</v>
      </c>
      <c r="X377" s="1">
        <f t="shared" si="95"/>
        <v>3</v>
      </c>
      <c r="Y377" s="1">
        <f t="shared" si="96"/>
        <v>0</v>
      </c>
      <c r="Z377" s="1" t="str">
        <f>VLOOKUP(BIN2DEC(MID(HEX2BIN(MID(H377,3,2),8),2,5)),Codes!$E$1:$F$18,2)</f>
        <v>Normal</v>
      </c>
      <c r="AA377" s="6" t="str">
        <f t="shared" si="97"/>
        <v>0</v>
      </c>
      <c r="AB377" s="1">
        <f t="shared" si="98"/>
        <v>0</v>
      </c>
      <c r="AC377" s="1" t="str">
        <f>VLOOKUP(BIN2DEC(RIGHT(HEX2BIN(MID(H377,6,1),4),1)&amp;LEFT(HEX2BIN(MID(H377,7,1),4),1)),Codes!$K$1:$L$5,2)</f>
        <v>L</v>
      </c>
      <c r="AD377" s="1" t="str">
        <f>VLOOKUP(BIN2DEC(RIGHT(HEX2BIN(MID(H377,7,1),4),3)&amp;LEFT(HEX2BIN(MID(H377,8,1),4),2)),Codes!$H$2:$I$33,2)</f>
        <v>Punch</v>
      </c>
      <c r="AE377" s="1" t="str">
        <f t="shared" si="99"/>
        <v>1</v>
      </c>
      <c r="AF377" s="1" t="str">
        <f t="shared" si="100"/>
        <v>1</v>
      </c>
      <c r="AH377" s="6">
        <f t="shared" si="101"/>
        <v>65</v>
      </c>
    </row>
    <row r="378" spans="1:34">
      <c r="A378" s="3" t="s">
        <v>10330</v>
      </c>
      <c r="B378" s="1" t="s">
        <v>1466</v>
      </c>
      <c r="C378" s="6" t="s">
        <v>176</v>
      </c>
      <c r="D378" s="9" t="s">
        <v>8026</v>
      </c>
      <c r="E378" s="9" t="s">
        <v>207</v>
      </c>
      <c r="F378" s="9" t="s">
        <v>91</v>
      </c>
      <c r="G378" s="9" t="s">
        <v>7350</v>
      </c>
      <c r="H378" s="9" t="s">
        <v>4520</v>
      </c>
      <c r="J378" s="6" t="str">
        <f t="shared" si="85"/>
        <v>001011</v>
      </c>
      <c r="K378" s="1">
        <f t="shared" si="86"/>
        <v>0</v>
      </c>
      <c r="L378" s="6" t="str">
        <f t="shared" si="87"/>
        <v>00000</v>
      </c>
      <c r="M378" s="1">
        <f t="shared" si="88"/>
        <v>7</v>
      </c>
      <c r="N378" s="6" t="str">
        <f t="shared" si="89"/>
        <v>00</v>
      </c>
      <c r="O378" s="1">
        <f t="shared" si="90"/>
        <v>9</v>
      </c>
      <c r="P378" s="1">
        <f>IF(HEX2DEC(LEFT(E378,4))&gt;=32768,HEX2DEC(LEFT(E378,4))-65536,HEX2DEC(LEFT(E378,4)))/Codes!$N$2</f>
        <v>4</v>
      </c>
      <c r="Q378" s="1">
        <f>IF(HEX2DEC(RIGHT(E378,4))&gt;=32768,HEX2DEC(RIGHT(E378,4))-65536,HEX2DEC(RIGHT(E378,4)))/Codes!$N$2</f>
        <v>0</v>
      </c>
      <c r="R378" s="1">
        <f>IF(HEX2DEC(LEFT(F378,4))&gt;=32768,HEX2DEC(LEFT(F378,4))-65536,HEX2DEC(LEFT(F378,4)))/Codes!$N$2</f>
        <v>0</v>
      </c>
      <c r="S378" s="1">
        <f>IF(HEX2DEC(RIGHT(F378,4))&gt;=32768,HEX2DEC(RIGHT(F378,4))-65536,HEX2DEC(RIGHT(F378,4)))/Codes!$N$2</f>
        <v>0</v>
      </c>
      <c r="T378" s="18">
        <f t="shared" si="91"/>
        <v>275</v>
      </c>
      <c r="U378" s="1">
        <f t="shared" si="92"/>
        <v>100</v>
      </c>
      <c r="V378" s="1">
        <f t="shared" si="93"/>
        <v>0</v>
      </c>
      <c r="W378" s="1" t="str">
        <f t="shared" si="94"/>
        <v>100</v>
      </c>
      <c r="X378" s="1">
        <f t="shared" si="95"/>
        <v>3</v>
      </c>
      <c r="Y378" s="1">
        <f t="shared" si="96"/>
        <v>5</v>
      </c>
      <c r="Z378" s="1" t="str">
        <f>VLOOKUP(BIN2DEC(MID(HEX2BIN(MID(H378,3,2),8),2,5)),Codes!$E$1:$F$18,2)</f>
        <v>Normal</v>
      </c>
      <c r="AA378" s="6" t="str">
        <f t="shared" si="97"/>
        <v>0</v>
      </c>
      <c r="AB378" s="1">
        <f t="shared" si="98"/>
        <v>0</v>
      </c>
      <c r="AC378" s="1" t="str">
        <f>VLOOKUP(BIN2DEC(RIGHT(HEX2BIN(MID(H378,6,1),4),1)&amp;LEFT(HEX2BIN(MID(H378,7,1),4),1)),Codes!$K$1:$L$5,2)</f>
        <v>L</v>
      </c>
      <c r="AD378" s="1" t="str">
        <f>VLOOKUP(BIN2DEC(RIGHT(HEX2BIN(MID(H378,7,1),4),3)&amp;LEFT(HEX2BIN(MID(H378,8,1),4),2)),Codes!$H$2:$I$33,2)</f>
        <v>Kick</v>
      </c>
      <c r="AE378" s="1" t="str">
        <f t="shared" si="99"/>
        <v>1</v>
      </c>
      <c r="AF378" s="1" t="str">
        <f t="shared" si="100"/>
        <v>1</v>
      </c>
      <c r="AH378" s="6">
        <f t="shared" si="101"/>
        <v>66</v>
      </c>
    </row>
    <row r="379" spans="1:34">
      <c r="A379" s="3" t="s">
        <v>10331</v>
      </c>
      <c r="B379" s="1" t="s">
        <v>1466</v>
      </c>
      <c r="C379" s="6" t="s">
        <v>176</v>
      </c>
      <c r="D379" s="9" t="s">
        <v>8307</v>
      </c>
      <c r="E379" s="9" t="s">
        <v>256</v>
      </c>
      <c r="F379" s="9" t="s">
        <v>91</v>
      </c>
      <c r="G379" s="9" t="s">
        <v>7354</v>
      </c>
      <c r="H379" s="9" t="s">
        <v>1548</v>
      </c>
      <c r="J379" s="6" t="str">
        <f t="shared" si="85"/>
        <v>001011</v>
      </c>
      <c r="K379" s="1">
        <f t="shared" si="86"/>
        <v>1</v>
      </c>
      <c r="L379" s="6" t="str">
        <f t="shared" si="87"/>
        <v>00000</v>
      </c>
      <c r="M379" s="1">
        <f t="shared" si="88"/>
        <v>10</v>
      </c>
      <c r="N379" s="6" t="str">
        <f t="shared" si="89"/>
        <v>00</v>
      </c>
      <c r="O379" s="1">
        <f t="shared" si="90"/>
        <v>9</v>
      </c>
      <c r="P379" s="1">
        <f>IF(HEX2DEC(LEFT(E379,4))&gt;=32768,HEX2DEC(LEFT(E379,4))-65536,HEX2DEC(LEFT(E379,4)))/Codes!$N$2</f>
        <v>3.6</v>
      </c>
      <c r="Q379" s="1">
        <f>IF(HEX2DEC(RIGHT(E379,4))&gt;=32768,HEX2DEC(RIGHT(E379,4))-65536,HEX2DEC(RIGHT(E379,4)))/Codes!$N$2</f>
        <v>0</v>
      </c>
      <c r="R379" s="1">
        <f>IF(HEX2DEC(LEFT(F379,4))&gt;=32768,HEX2DEC(LEFT(F379,4))-65536,HEX2DEC(LEFT(F379,4)))/Codes!$N$2</f>
        <v>0</v>
      </c>
      <c r="S379" s="1">
        <f>IF(HEX2DEC(RIGHT(F379,4))&gt;=32768,HEX2DEC(RIGHT(F379,4))-65536,HEX2DEC(RIGHT(F379,4)))/Codes!$N$2</f>
        <v>0</v>
      </c>
      <c r="T379" s="18">
        <f t="shared" si="91"/>
        <v>275</v>
      </c>
      <c r="U379" s="1">
        <f t="shared" si="92"/>
        <v>80</v>
      </c>
      <c r="V379" s="1">
        <f t="shared" si="93"/>
        <v>0</v>
      </c>
      <c r="W379" s="1" t="str">
        <f t="shared" si="94"/>
        <v>100</v>
      </c>
      <c r="X379" s="1">
        <f t="shared" si="95"/>
        <v>3</v>
      </c>
      <c r="Y379" s="1">
        <f t="shared" si="96"/>
        <v>0</v>
      </c>
      <c r="Z379" s="1" t="str">
        <f>VLOOKUP(BIN2DEC(MID(HEX2BIN(MID(H379,3,2),8),2,5)),Codes!$E$1:$F$18,2)</f>
        <v>Normal</v>
      </c>
      <c r="AA379" s="6" t="str">
        <f t="shared" si="97"/>
        <v>0</v>
      </c>
      <c r="AB379" s="1">
        <f t="shared" si="98"/>
        <v>0</v>
      </c>
      <c r="AC379" s="1" t="str">
        <f>VLOOKUP(BIN2DEC(RIGHT(HEX2BIN(MID(H379,6,1),4),1)&amp;LEFT(HEX2BIN(MID(H379,7,1),4),1)),Codes!$K$1:$L$5,2)</f>
        <v>L</v>
      </c>
      <c r="AD379" s="1" t="str">
        <f>VLOOKUP(BIN2DEC(RIGHT(HEX2BIN(MID(H379,7,1),4),3)&amp;LEFT(HEX2BIN(MID(H379,8,1),4),2)),Codes!$H$2:$I$33,2)</f>
        <v>Kick</v>
      </c>
      <c r="AE379" s="1" t="str">
        <f t="shared" si="99"/>
        <v>1</v>
      </c>
      <c r="AF379" s="1" t="str">
        <f t="shared" si="100"/>
        <v>1</v>
      </c>
      <c r="AH379" s="6">
        <f t="shared" si="101"/>
        <v>66</v>
      </c>
    </row>
    <row r="380" spans="1:34">
      <c r="A380" s="3" t="s">
        <v>10332</v>
      </c>
      <c r="B380" s="1" t="s">
        <v>1466</v>
      </c>
      <c r="C380" s="6" t="s">
        <v>5195</v>
      </c>
      <c r="D380" s="9" t="s">
        <v>459</v>
      </c>
      <c r="E380" s="9" t="s">
        <v>232</v>
      </c>
      <c r="F380" s="9" t="s">
        <v>91</v>
      </c>
      <c r="G380" s="9" t="s">
        <v>10333</v>
      </c>
      <c r="H380" s="9" t="s">
        <v>473</v>
      </c>
      <c r="J380" s="6" t="str">
        <f t="shared" si="85"/>
        <v>001011</v>
      </c>
      <c r="K380" s="1">
        <f t="shared" si="86"/>
        <v>0</v>
      </c>
      <c r="L380" s="6" t="str">
        <f t="shared" si="87"/>
        <v>00000</v>
      </c>
      <c r="M380" s="1">
        <f t="shared" si="88"/>
        <v>16</v>
      </c>
      <c r="N380" s="6" t="str">
        <f t="shared" si="89"/>
        <v>00</v>
      </c>
      <c r="O380" s="1">
        <f t="shared" si="90"/>
        <v>6</v>
      </c>
      <c r="P380" s="1">
        <f>IF(HEX2DEC(LEFT(E380,4))&gt;=32768,HEX2DEC(LEFT(E380,4))-65536,HEX2DEC(LEFT(E380,4)))/Codes!$N$2</f>
        <v>4.8</v>
      </c>
      <c r="Q380" s="1">
        <f>IF(HEX2DEC(RIGHT(E380,4))&gt;=32768,HEX2DEC(RIGHT(E380,4))-65536,HEX2DEC(RIGHT(E380,4)))/Codes!$N$2</f>
        <v>0</v>
      </c>
      <c r="R380" s="1">
        <f>IF(HEX2DEC(LEFT(F380,4))&gt;=32768,HEX2DEC(LEFT(F380,4))-65536,HEX2DEC(LEFT(F380,4)))/Codes!$N$2</f>
        <v>0</v>
      </c>
      <c r="S380" s="1">
        <f>IF(HEX2DEC(RIGHT(F380,4))&gt;=32768,HEX2DEC(RIGHT(F380,4))-65536,HEX2DEC(RIGHT(F380,4)))/Codes!$N$2</f>
        <v>0</v>
      </c>
      <c r="T380" s="18">
        <f t="shared" si="91"/>
        <v>361</v>
      </c>
      <c r="U380" s="1">
        <f t="shared" si="92"/>
        <v>100</v>
      </c>
      <c r="V380" s="1">
        <f t="shared" si="93"/>
        <v>156</v>
      </c>
      <c r="W380" s="1" t="str">
        <f t="shared" si="94"/>
        <v>100</v>
      </c>
      <c r="X380" s="1">
        <f t="shared" si="95"/>
        <v>2</v>
      </c>
      <c r="Y380" s="1">
        <f t="shared" si="96"/>
        <v>0</v>
      </c>
      <c r="Z380" s="1" t="str">
        <f>VLOOKUP(BIN2DEC(MID(HEX2BIN(MID(H380,3,2),8),2,5)),Codes!$E$1:$F$18,2)</f>
        <v>Normal</v>
      </c>
      <c r="AA380" s="6" t="str">
        <f t="shared" si="97"/>
        <v>0</v>
      </c>
      <c r="AB380" s="1">
        <f t="shared" si="98"/>
        <v>1</v>
      </c>
      <c r="AC380" s="1" t="str">
        <f>VLOOKUP(BIN2DEC(RIGHT(HEX2BIN(MID(H380,6,1),4),1)&amp;LEFT(HEX2BIN(MID(H380,7,1),4),1)),Codes!$K$1:$L$5,2)</f>
        <v>M</v>
      </c>
      <c r="AD380" s="1" t="str">
        <f>VLOOKUP(BIN2DEC(RIGHT(HEX2BIN(MID(H380,7,1),4),3)&amp;LEFT(HEX2BIN(MID(H380,8,1),4),2)),Codes!$H$2:$I$33,2)</f>
        <v>Kick</v>
      </c>
      <c r="AE380" s="1" t="str">
        <f t="shared" si="99"/>
        <v>1</v>
      </c>
      <c r="AF380" s="1" t="str">
        <f t="shared" si="100"/>
        <v>1</v>
      </c>
      <c r="AH380" s="6">
        <f t="shared" si="101"/>
        <v>34</v>
      </c>
    </row>
    <row r="381" spans="1:34">
      <c r="A381" s="3" t="s">
        <v>10334</v>
      </c>
      <c r="B381" s="1" t="s">
        <v>1466</v>
      </c>
      <c r="C381" s="6" t="s">
        <v>5195</v>
      </c>
      <c r="D381" s="9" t="s">
        <v>3780</v>
      </c>
      <c r="E381" s="9" t="s">
        <v>207</v>
      </c>
      <c r="F381" s="9" t="s">
        <v>91</v>
      </c>
      <c r="G381" s="9" t="s">
        <v>10333</v>
      </c>
      <c r="H381" s="9" t="s">
        <v>473</v>
      </c>
      <c r="J381" s="6" t="str">
        <f t="shared" si="85"/>
        <v>001011</v>
      </c>
      <c r="K381" s="1">
        <f t="shared" si="86"/>
        <v>1</v>
      </c>
      <c r="L381" s="6" t="str">
        <f t="shared" si="87"/>
        <v>00000</v>
      </c>
      <c r="M381" s="1">
        <f t="shared" si="88"/>
        <v>13</v>
      </c>
      <c r="N381" s="6" t="str">
        <f t="shared" si="89"/>
        <v>00</v>
      </c>
      <c r="O381" s="1">
        <f t="shared" si="90"/>
        <v>6</v>
      </c>
      <c r="P381" s="1">
        <f>IF(HEX2DEC(LEFT(E381,4))&gt;=32768,HEX2DEC(LEFT(E381,4))-65536,HEX2DEC(LEFT(E381,4)))/Codes!$N$2</f>
        <v>4</v>
      </c>
      <c r="Q381" s="1">
        <f>IF(HEX2DEC(RIGHT(E381,4))&gt;=32768,HEX2DEC(RIGHT(E381,4))-65536,HEX2DEC(RIGHT(E381,4)))/Codes!$N$2</f>
        <v>0</v>
      </c>
      <c r="R381" s="1">
        <f>IF(HEX2DEC(LEFT(F381,4))&gt;=32768,HEX2DEC(LEFT(F381,4))-65536,HEX2DEC(LEFT(F381,4)))/Codes!$N$2</f>
        <v>0</v>
      </c>
      <c r="S381" s="1">
        <f>IF(HEX2DEC(RIGHT(F381,4))&gt;=32768,HEX2DEC(RIGHT(F381,4))-65536,HEX2DEC(RIGHT(F381,4)))/Codes!$N$2</f>
        <v>0</v>
      </c>
      <c r="T381" s="18">
        <f t="shared" si="91"/>
        <v>361</v>
      </c>
      <c r="U381" s="1">
        <f t="shared" si="92"/>
        <v>100</v>
      </c>
      <c r="V381" s="1">
        <f t="shared" si="93"/>
        <v>156</v>
      </c>
      <c r="W381" s="1" t="str">
        <f t="shared" si="94"/>
        <v>100</v>
      </c>
      <c r="X381" s="1">
        <f t="shared" si="95"/>
        <v>2</v>
      </c>
      <c r="Y381" s="1">
        <f t="shared" si="96"/>
        <v>0</v>
      </c>
      <c r="Z381" s="1" t="str">
        <f>VLOOKUP(BIN2DEC(MID(HEX2BIN(MID(H381,3,2),8),2,5)),Codes!$E$1:$F$18,2)</f>
        <v>Normal</v>
      </c>
      <c r="AA381" s="6" t="str">
        <f t="shared" si="97"/>
        <v>0</v>
      </c>
      <c r="AB381" s="1">
        <f t="shared" si="98"/>
        <v>1</v>
      </c>
      <c r="AC381" s="1" t="str">
        <f>VLOOKUP(BIN2DEC(RIGHT(HEX2BIN(MID(H381,6,1),4),1)&amp;LEFT(HEX2BIN(MID(H381,7,1),4),1)),Codes!$K$1:$L$5,2)</f>
        <v>M</v>
      </c>
      <c r="AD381" s="1" t="str">
        <f>VLOOKUP(BIN2DEC(RIGHT(HEX2BIN(MID(H381,7,1),4),3)&amp;LEFT(HEX2BIN(MID(H381,8,1),4),2)),Codes!$H$2:$I$33,2)</f>
        <v>Kick</v>
      </c>
      <c r="AE381" s="1" t="str">
        <f t="shared" si="99"/>
        <v>1</v>
      </c>
      <c r="AF381" s="1" t="str">
        <f t="shared" si="100"/>
        <v>1</v>
      </c>
      <c r="AH381" s="6">
        <f t="shared" si="101"/>
        <v>34</v>
      </c>
    </row>
    <row r="382" spans="1:34">
      <c r="A382" s="3" t="s">
        <v>10335</v>
      </c>
      <c r="B382" s="1" t="s">
        <v>1466</v>
      </c>
      <c r="C382" s="6" t="s">
        <v>5195</v>
      </c>
      <c r="D382" s="9" t="s">
        <v>3894</v>
      </c>
      <c r="E382" s="9" t="s">
        <v>207</v>
      </c>
      <c r="F382" s="9" t="s">
        <v>91</v>
      </c>
      <c r="G382" s="9" t="s">
        <v>10333</v>
      </c>
      <c r="H382" s="9" t="s">
        <v>473</v>
      </c>
      <c r="J382" s="6" t="str">
        <f t="shared" si="85"/>
        <v>001011</v>
      </c>
      <c r="K382" s="1">
        <f t="shared" si="86"/>
        <v>2</v>
      </c>
      <c r="L382" s="6" t="str">
        <f t="shared" si="87"/>
        <v>00000</v>
      </c>
      <c r="M382" s="1">
        <f t="shared" si="88"/>
        <v>67</v>
      </c>
      <c r="N382" s="6" t="str">
        <f t="shared" si="89"/>
        <v>00</v>
      </c>
      <c r="O382" s="1">
        <f t="shared" si="90"/>
        <v>6</v>
      </c>
      <c r="P382" s="1">
        <f>IF(HEX2DEC(LEFT(E382,4))&gt;=32768,HEX2DEC(LEFT(E382,4))-65536,HEX2DEC(LEFT(E382,4)))/Codes!$N$2</f>
        <v>4</v>
      </c>
      <c r="Q382" s="1">
        <f>IF(HEX2DEC(RIGHT(E382,4))&gt;=32768,HEX2DEC(RIGHT(E382,4))-65536,HEX2DEC(RIGHT(E382,4)))/Codes!$N$2</f>
        <v>0</v>
      </c>
      <c r="R382" s="1">
        <f>IF(HEX2DEC(LEFT(F382,4))&gt;=32768,HEX2DEC(LEFT(F382,4))-65536,HEX2DEC(LEFT(F382,4)))/Codes!$N$2</f>
        <v>0</v>
      </c>
      <c r="S382" s="1">
        <f>IF(HEX2DEC(RIGHT(F382,4))&gt;=32768,HEX2DEC(RIGHT(F382,4))-65536,HEX2DEC(RIGHT(F382,4)))/Codes!$N$2</f>
        <v>0</v>
      </c>
      <c r="T382" s="18">
        <f t="shared" si="91"/>
        <v>361</v>
      </c>
      <c r="U382" s="1">
        <f t="shared" si="92"/>
        <v>100</v>
      </c>
      <c r="V382" s="1">
        <f t="shared" si="93"/>
        <v>156</v>
      </c>
      <c r="W382" s="1" t="str">
        <f t="shared" si="94"/>
        <v>100</v>
      </c>
      <c r="X382" s="1">
        <f t="shared" si="95"/>
        <v>2</v>
      </c>
      <c r="Y382" s="1">
        <f t="shared" si="96"/>
        <v>0</v>
      </c>
      <c r="Z382" s="1" t="str">
        <f>VLOOKUP(BIN2DEC(MID(HEX2BIN(MID(H382,3,2),8),2,5)),Codes!$E$1:$F$18,2)</f>
        <v>Normal</v>
      </c>
      <c r="AA382" s="6" t="str">
        <f t="shared" si="97"/>
        <v>0</v>
      </c>
      <c r="AB382" s="1">
        <f t="shared" si="98"/>
        <v>1</v>
      </c>
      <c r="AC382" s="1" t="str">
        <f>VLOOKUP(BIN2DEC(RIGHT(HEX2BIN(MID(H382,6,1),4),1)&amp;LEFT(HEX2BIN(MID(H382,7,1),4),1)),Codes!$K$1:$L$5,2)</f>
        <v>M</v>
      </c>
      <c r="AD382" s="1" t="str">
        <f>VLOOKUP(BIN2DEC(RIGHT(HEX2BIN(MID(H382,7,1),4),3)&amp;LEFT(HEX2BIN(MID(H382,8,1),4),2)),Codes!$H$2:$I$33,2)</f>
        <v>Kick</v>
      </c>
      <c r="AE382" s="1" t="str">
        <f t="shared" si="99"/>
        <v>1</v>
      </c>
      <c r="AF382" s="1" t="str">
        <f t="shared" si="100"/>
        <v>1</v>
      </c>
      <c r="AH382" s="6">
        <f t="shared" si="101"/>
        <v>34</v>
      </c>
    </row>
    <row r="383" spans="1:34">
      <c r="A383" s="3" t="s">
        <v>10336</v>
      </c>
      <c r="B383" s="1" t="s">
        <v>1466</v>
      </c>
      <c r="C383" s="6" t="s">
        <v>5196</v>
      </c>
      <c r="D383" s="9" t="s">
        <v>459</v>
      </c>
      <c r="E383" s="9" t="s">
        <v>232</v>
      </c>
      <c r="F383" s="9" t="s">
        <v>91</v>
      </c>
      <c r="G383" s="9" t="s">
        <v>10333</v>
      </c>
      <c r="H383" s="9" t="s">
        <v>473</v>
      </c>
      <c r="J383" s="6" t="str">
        <f t="shared" si="85"/>
        <v>001011</v>
      </c>
      <c r="K383" s="1">
        <f t="shared" si="86"/>
        <v>0</v>
      </c>
      <c r="L383" s="6" t="str">
        <f t="shared" si="87"/>
        <v>00000</v>
      </c>
      <c r="M383" s="1">
        <f t="shared" si="88"/>
        <v>16</v>
      </c>
      <c r="N383" s="6" t="str">
        <f t="shared" si="89"/>
        <v>00</v>
      </c>
      <c r="O383" s="1">
        <f t="shared" si="90"/>
        <v>6</v>
      </c>
      <c r="P383" s="1">
        <f>IF(HEX2DEC(LEFT(E383,4))&gt;=32768,HEX2DEC(LEFT(E383,4))-65536,HEX2DEC(LEFT(E383,4)))/Codes!$N$2</f>
        <v>4.8</v>
      </c>
      <c r="Q383" s="1">
        <f>IF(HEX2DEC(RIGHT(E383,4))&gt;=32768,HEX2DEC(RIGHT(E383,4))-65536,HEX2DEC(RIGHT(E383,4)))/Codes!$N$2</f>
        <v>0</v>
      </c>
      <c r="R383" s="1">
        <f>IF(HEX2DEC(LEFT(F383,4))&gt;=32768,HEX2DEC(LEFT(F383,4))-65536,HEX2DEC(LEFT(F383,4)))/Codes!$N$2</f>
        <v>0</v>
      </c>
      <c r="S383" s="1">
        <f>IF(HEX2DEC(RIGHT(F383,4))&gt;=32768,HEX2DEC(RIGHT(F383,4))-65536,HEX2DEC(RIGHT(F383,4)))/Codes!$N$2</f>
        <v>0</v>
      </c>
      <c r="T383" s="18">
        <f t="shared" si="91"/>
        <v>361</v>
      </c>
      <c r="U383" s="1">
        <f t="shared" si="92"/>
        <v>100</v>
      </c>
      <c r="V383" s="1">
        <f t="shared" si="93"/>
        <v>156</v>
      </c>
      <c r="W383" s="1" t="str">
        <f t="shared" si="94"/>
        <v>100</v>
      </c>
      <c r="X383" s="1">
        <f t="shared" si="95"/>
        <v>2</v>
      </c>
      <c r="Y383" s="1">
        <f t="shared" si="96"/>
        <v>0</v>
      </c>
      <c r="Z383" s="1" t="str">
        <f>VLOOKUP(BIN2DEC(MID(HEX2BIN(MID(H383,3,2),8),2,5)),Codes!$E$1:$F$18,2)</f>
        <v>Normal</v>
      </c>
      <c r="AA383" s="6" t="str">
        <f t="shared" si="97"/>
        <v>0</v>
      </c>
      <c r="AB383" s="1">
        <f t="shared" si="98"/>
        <v>1</v>
      </c>
      <c r="AC383" s="1" t="str">
        <f>VLOOKUP(BIN2DEC(RIGHT(HEX2BIN(MID(H383,6,1),4),1)&amp;LEFT(HEX2BIN(MID(H383,7,1),4),1)),Codes!$K$1:$L$5,2)</f>
        <v>M</v>
      </c>
      <c r="AD383" s="1" t="str">
        <f>VLOOKUP(BIN2DEC(RIGHT(HEX2BIN(MID(H383,7,1),4),3)&amp;LEFT(HEX2BIN(MID(H383,8,1),4),2)),Codes!$H$2:$I$33,2)</f>
        <v>Kick</v>
      </c>
      <c r="AE383" s="1" t="str">
        <f t="shared" si="99"/>
        <v>1</v>
      </c>
      <c r="AF383" s="1" t="str">
        <f t="shared" si="100"/>
        <v>1</v>
      </c>
      <c r="AH383" s="6">
        <f t="shared" si="101"/>
        <v>34</v>
      </c>
    </row>
    <row r="384" spans="1:34">
      <c r="A384" s="3" t="s">
        <v>10337</v>
      </c>
      <c r="B384" s="1" t="s">
        <v>1466</v>
      </c>
      <c r="C384" s="6" t="s">
        <v>5196</v>
      </c>
      <c r="D384" s="9" t="s">
        <v>3780</v>
      </c>
      <c r="E384" s="9" t="s">
        <v>207</v>
      </c>
      <c r="F384" s="9" t="s">
        <v>91</v>
      </c>
      <c r="G384" s="9" t="s">
        <v>10333</v>
      </c>
      <c r="H384" s="9" t="s">
        <v>473</v>
      </c>
      <c r="J384" s="6" t="str">
        <f t="shared" si="85"/>
        <v>001011</v>
      </c>
      <c r="K384" s="1">
        <f t="shared" si="86"/>
        <v>1</v>
      </c>
      <c r="L384" s="6" t="str">
        <f t="shared" si="87"/>
        <v>00000</v>
      </c>
      <c r="M384" s="1">
        <f t="shared" si="88"/>
        <v>13</v>
      </c>
      <c r="N384" s="6" t="str">
        <f t="shared" si="89"/>
        <v>00</v>
      </c>
      <c r="O384" s="1">
        <f t="shared" si="90"/>
        <v>6</v>
      </c>
      <c r="P384" s="1">
        <f>IF(HEX2DEC(LEFT(E384,4))&gt;=32768,HEX2DEC(LEFT(E384,4))-65536,HEX2DEC(LEFT(E384,4)))/Codes!$N$2</f>
        <v>4</v>
      </c>
      <c r="Q384" s="1">
        <f>IF(HEX2DEC(RIGHT(E384,4))&gt;=32768,HEX2DEC(RIGHT(E384,4))-65536,HEX2DEC(RIGHT(E384,4)))/Codes!$N$2</f>
        <v>0</v>
      </c>
      <c r="R384" s="1">
        <f>IF(HEX2DEC(LEFT(F384,4))&gt;=32768,HEX2DEC(LEFT(F384,4))-65536,HEX2DEC(LEFT(F384,4)))/Codes!$N$2</f>
        <v>0</v>
      </c>
      <c r="S384" s="1">
        <f>IF(HEX2DEC(RIGHT(F384,4))&gt;=32768,HEX2DEC(RIGHT(F384,4))-65536,HEX2DEC(RIGHT(F384,4)))/Codes!$N$2</f>
        <v>0</v>
      </c>
      <c r="T384" s="18">
        <f t="shared" si="91"/>
        <v>361</v>
      </c>
      <c r="U384" s="1">
        <f t="shared" si="92"/>
        <v>100</v>
      </c>
      <c r="V384" s="1">
        <f t="shared" si="93"/>
        <v>156</v>
      </c>
      <c r="W384" s="1" t="str">
        <f t="shared" si="94"/>
        <v>100</v>
      </c>
      <c r="X384" s="1">
        <f t="shared" si="95"/>
        <v>2</v>
      </c>
      <c r="Y384" s="1">
        <f t="shared" si="96"/>
        <v>0</v>
      </c>
      <c r="Z384" s="1" t="str">
        <f>VLOOKUP(BIN2DEC(MID(HEX2BIN(MID(H384,3,2),8),2,5)),Codes!$E$1:$F$18,2)</f>
        <v>Normal</v>
      </c>
      <c r="AA384" s="6" t="str">
        <f t="shared" si="97"/>
        <v>0</v>
      </c>
      <c r="AB384" s="1">
        <f t="shared" si="98"/>
        <v>1</v>
      </c>
      <c r="AC384" s="1" t="str">
        <f>VLOOKUP(BIN2DEC(RIGHT(HEX2BIN(MID(H384,6,1),4),1)&amp;LEFT(HEX2BIN(MID(H384,7,1),4),1)),Codes!$K$1:$L$5,2)</f>
        <v>M</v>
      </c>
      <c r="AD384" s="1" t="str">
        <f>VLOOKUP(BIN2DEC(RIGHT(HEX2BIN(MID(H384,7,1),4),3)&amp;LEFT(HEX2BIN(MID(H384,8,1),4),2)),Codes!$H$2:$I$33,2)</f>
        <v>Kick</v>
      </c>
      <c r="AE384" s="1" t="str">
        <f t="shared" si="99"/>
        <v>1</v>
      </c>
      <c r="AF384" s="1" t="str">
        <f t="shared" si="100"/>
        <v>1</v>
      </c>
      <c r="AH384" s="6">
        <f t="shared" si="101"/>
        <v>34</v>
      </c>
    </row>
    <row r="385" spans="1:34">
      <c r="A385" s="3" t="s">
        <v>10338</v>
      </c>
      <c r="B385" s="1" t="s">
        <v>1466</v>
      </c>
      <c r="C385" s="6" t="s">
        <v>5196</v>
      </c>
      <c r="D385" s="9" t="s">
        <v>3894</v>
      </c>
      <c r="E385" s="9" t="s">
        <v>207</v>
      </c>
      <c r="F385" s="9" t="s">
        <v>91</v>
      </c>
      <c r="G385" s="9" t="s">
        <v>10333</v>
      </c>
      <c r="H385" s="9" t="s">
        <v>473</v>
      </c>
      <c r="J385" s="6" t="str">
        <f t="shared" si="85"/>
        <v>001011</v>
      </c>
      <c r="K385" s="1">
        <f t="shared" si="86"/>
        <v>2</v>
      </c>
      <c r="L385" s="6" t="str">
        <f t="shared" si="87"/>
        <v>00000</v>
      </c>
      <c r="M385" s="1">
        <f t="shared" si="88"/>
        <v>67</v>
      </c>
      <c r="N385" s="6" t="str">
        <f t="shared" si="89"/>
        <v>00</v>
      </c>
      <c r="O385" s="1">
        <f t="shared" si="90"/>
        <v>6</v>
      </c>
      <c r="P385" s="1">
        <f>IF(HEX2DEC(LEFT(E385,4))&gt;=32768,HEX2DEC(LEFT(E385,4))-65536,HEX2DEC(LEFT(E385,4)))/Codes!$N$2</f>
        <v>4</v>
      </c>
      <c r="Q385" s="1">
        <f>IF(HEX2DEC(RIGHT(E385,4))&gt;=32768,HEX2DEC(RIGHT(E385,4))-65536,HEX2DEC(RIGHT(E385,4)))/Codes!$N$2</f>
        <v>0</v>
      </c>
      <c r="R385" s="1">
        <f>IF(HEX2DEC(LEFT(F385,4))&gt;=32768,HEX2DEC(LEFT(F385,4))-65536,HEX2DEC(LEFT(F385,4)))/Codes!$N$2</f>
        <v>0</v>
      </c>
      <c r="S385" s="1">
        <f>IF(HEX2DEC(RIGHT(F385,4))&gt;=32768,HEX2DEC(RIGHT(F385,4))-65536,HEX2DEC(RIGHT(F385,4)))/Codes!$N$2</f>
        <v>0</v>
      </c>
      <c r="T385" s="18">
        <f t="shared" si="91"/>
        <v>361</v>
      </c>
      <c r="U385" s="1">
        <f t="shared" si="92"/>
        <v>100</v>
      </c>
      <c r="V385" s="1">
        <f t="shared" si="93"/>
        <v>156</v>
      </c>
      <c r="W385" s="1" t="str">
        <f t="shared" si="94"/>
        <v>100</v>
      </c>
      <c r="X385" s="1">
        <f t="shared" si="95"/>
        <v>2</v>
      </c>
      <c r="Y385" s="1">
        <f t="shared" si="96"/>
        <v>0</v>
      </c>
      <c r="Z385" s="1" t="str">
        <f>VLOOKUP(BIN2DEC(MID(HEX2BIN(MID(H385,3,2),8),2,5)),Codes!$E$1:$F$18,2)</f>
        <v>Normal</v>
      </c>
      <c r="AA385" s="6" t="str">
        <f t="shared" si="97"/>
        <v>0</v>
      </c>
      <c r="AB385" s="1">
        <f t="shared" si="98"/>
        <v>1</v>
      </c>
      <c r="AC385" s="1" t="str">
        <f>VLOOKUP(BIN2DEC(RIGHT(HEX2BIN(MID(H385,6,1),4),1)&amp;LEFT(HEX2BIN(MID(H385,7,1),4),1)),Codes!$K$1:$L$5,2)</f>
        <v>M</v>
      </c>
      <c r="AD385" s="1" t="str">
        <f>VLOOKUP(BIN2DEC(RIGHT(HEX2BIN(MID(H385,7,1),4),3)&amp;LEFT(HEX2BIN(MID(H385,8,1),4),2)),Codes!$H$2:$I$33,2)</f>
        <v>Kick</v>
      </c>
      <c r="AE385" s="1" t="str">
        <f t="shared" si="99"/>
        <v>1</v>
      </c>
      <c r="AF385" s="1" t="str">
        <f t="shared" si="100"/>
        <v>1</v>
      </c>
      <c r="AH385" s="6">
        <f t="shared" si="101"/>
        <v>34</v>
      </c>
    </row>
    <row r="386" spans="1:34">
      <c r="A386" s="3" t="s">
        <v>10339</v>
      </c>
      <c r="B386" s="1" t="s">
        <v>1466</v>
      </c>
      <c r="C386" s="6" t="s">
        <v>5200</v>
      </c>
      <c r="D386" s="9" t="s">
        <v>284</v>
      </c>
      <c r="E386" s="9" t="s">
        <v>3899</v>
      </c>
      <c r="F386" s="9" t="s">
        <v>91</v>
      </c>
      <c r="G386" s="9" t="s">
        <v>10333</v>
      </c>
      <c r="H386" s="9" t="s">
        <v>473</v>
      </c>
      <c r="J386" s="6" t="str">
        <f t="shared" ref="J386:J451" si="102">LEFT(HEX2BIN(LEFT(D386,2),8),6)</f>
        <v>001011</v>
      </c>
      <c r="K386" s="1">
        <f t="shared" ref="K386:K451" si="103">BIN2DEC(MID(HEX2BIN(MID(D386,2,2),8),3,3))</f>
        <v>0</v>
      </c>
      <c r="L386" s="6" t="str">
        <f t="shared" ref="L386:L451" si="104">MID(HEX2BIN(MID(D386,3,2),8),2,5)</f>
        <v>00000</v>
      </c>
      <c r="M386" s="1">
        <f t="shared" ref="M386:M451" si="105">ROUNDDOWN(HEX2DEC(MID(D386,4,3))/8,0)</f>
        <v>13</v>
      </c>
      <c r="N386" s="6" t="str">
        <f t="shared" ref="N386:N451" si="106">MID(HEX2BIN(MID(D386,6,1),4),2,2)</f>
        <v>00</v>
      </c>
      <c r="O386" s="1">
        <f t="shared" ref="O386:O451" si="107">HEX2DEC(MID(D386,7,2))</f>
        <v>6</v>
      </c>
      <c r="P386" s="1">
        <f>IF(HEX2DEC(LEFT(E386,4))&gt;=32768,HEX2DEC(LEFT(E386,4))-65536,HEX2DEC(LEFT(E386,4)))/Codes!$N$2</f>
        <v>4.8</v>
      </c>
      <c r="Q386" s="1">
        <f>IF(HEX2DEC(RIGHT(E386,4))&gt;=32768,HEX2DEC(RIGHT(E386,4))-65536,HEX2DEC(RIGHT(E386,4)))/Codes!$N$2</f>
        <v>4.0880000000000001</v>
      </c>
      <c r="R386" s="1">
        <f>IF(HEX2DEC(LEFT(F386,4))&gt;=32768,HEX2DEC(LEFT(F386,4))-65536,HEX2DEC(LEFT(F386,4)))/Codes!$N$2</f>
        <v>0</v>
      </c>
      <c r="S386" s="1">
        <f>IF(HEX2DEC(RIGHT(F386,4))&gt;=32768,HEX2DEC(RIGHT(F386,4))-65536,HEX2DEC(RIGHT(F386,4)))/Codes!$N$2</f>
        <v>0</v>
      </c>
      <c r="T386" s="18">
        <f t="shared" ref="T386:T451" si="108">ROUNDDOWN(HEX2DEC(LEFT(G386,3))/8,0)</f>
        <v>361</v>
      </c>
      <c r="U386" s="1">
        <f t="shared" ref="U386:U451" si="109">ROUNDDOWN(HEX2DEC(MID(G386,3,3))/4,0)-(512*ROUNDDOWN(HEX2DEC(MID(G386,3,1))/8,0))</f>
        <v>100</v>
      </c>
      <c r="V386" s="1">
        <f t="shared" ref="V386:V451" si="110">RIGHT(HEX2BIN(MID(G386,5,1),4),2)*128+HEX2DEC(MID(G386,6,1))*8+LEFT(HEX2BIN(MID(G386,7,1),4),3)</f>
        <v>156</v>
      </c>
      <c r="W386" s="1" t="str">
        <f t="shared" ref="W386:W451" si="111">MID(HEX2BIN(MID(G386,7,2),8),4,3)</f>
        <v>100</v>
      </c>
      <c r="X386" s="1">
        <f t="shared" ref="X386:X451" si="112">BIN2DEC(RIGHT(HEX2BIN(RIGHT(G386,1),4),2))</f>
        <v>2</v>
      </c>
      <c r="Y386" s="1">
        <f t="shared" ref="Y386:Y451" si="113">ROUNDDOWN(HEX2DEC(LEFT(H386,3))/8,0)</f>
        <v>0</v>
      </c>
      <c r="Z386" s="1" t="str">
        <f>VLOOKUP(BIN2DEC(MID(HEX2BIN(MID(H386,3,2),8),2,5)),Codes!$E$1:$F$18,2)</f>
        <v>Normal</v>
      </c>
      <c r="AA386" s="6" t="str">
        <f t="shared" ref="AA386:AA451" si="114">MID(HEX2BIN(MID(H386,4,1),4),3,1)</f>
        <v>0</v>
      </c>
      <c r="AB386" s="1">
        <f t="shared" ref="AB386:AB451" si="115">(MOD(HEX2DEC(MID(H386,4,1)),2))*64+ROUNDDOWN(HEX2DEC(MID(H386,5,2))/4,0)</f>
        <v>1</v>
      </c>
      <c r="AC386" s="1" t="str">
        <f>VLOOKUP(BIN2DEC(RIGHT(HEX2BIN(MID(H386,6,1),4),1)&amp;LEFT(HEX2BIN(MID(H386,7,1),4),1)),Codes!$K$1:$L$5,2)</f>
        <v>M</v>
      </c>
      <c r="AD386" s="1" t="str">
        <f>VLOOKUP(BIN2DEC(RIGHT(HEX2BIN(MID(H386,7,1),4),3)&amp;LEFT(HEX2BIN(MID(H386,8,1),4),2)),Codes!$H$2:$I$33,2)</f>
        <v>Kick</v>
      </c>
      <c r="AE386" s="1" t="str">
        <f t="shared" ref="AE386:AE451" si="116">MID(HEX2BIN(RIGHT(H386,1),4),3,1)</f>
        <v>1</v>
      </c>
      <c r="AF386" s="1" t="str">
        <f t="shared" ref="AF386:AF451" si="117">RIGHT(HEX2BIN(RIGHT(H386,1),4),1)</f>
        <v>1</v>
      </c>
      <c r="AH386" s="6">
        <f t="shared" ref="AH386:AH451" si="118">ROUNDDOWN(HEX2DEC(MID(H386,6,3))/4,0)-(256*ROUNDDOWN(HEX2DEC(MID(H386,6,1))/4,0))</f>
        <v>34</v>
      </c>
    </row>
    <row r="387" spans="1:34">
      <c r="A387" s="3" t="s">
        <v>10340</v>
      </c>
      <c r="B387" s="1" t="s">
        <v>1466</v>
      </c>
      <c r="C387" s="6" t="s">
        <v>5200</v>
      </c>
      <c r="D387" s="9" t="s">
        <v>3780</v>
      </c>
      <c r="E387" s="9" t="s">
        <v>207</v>
      </c>
      <c r="F387" s="9" t="s">
        <v>91</v>
      </c>
      <c r="G387" s="9" t="s">
        <v>10333</v>
      </c>
      <c r="H387" s="9" t="s">
        <v>473</v>
      </c>
      <c r="J387" s="6" t="str">
        <f t="shared" si="102"/>
        <v>001011</v>
      </c>
      <c r="K387" s="1">
        <f t="shared" si="103"/>
        <v>1</v>
      </c>
      <c r="L387" s="6" t="str">
        <f t="shared" si="104"/>
        <v>00000</v>
      </c>
      <c r="M387" s="1">
        <f t="shared" si="105"/>
        <v>13</v>
      </c>
      <c r="N387" s="6" t="str">
        <f t="shared" si="106"/>
        <v>00</v>
      </c>
      <c r="O387" s="1">
        <f t="shared" si="107"/>
        <v>6</v>
      </c>
      <c r="P387" s="1">
        <f>IF(HEX2DEC(LEFT(E387,4))&gt;=32768,HEX2DEC(LEFT(E387,4))-65536,HEX2DEC(LEFT(E387,4)))/Codes!$N$2</f>
        <v>4</v>
      </c>
      <c r="Q387" s="1">
        <f>IF(HEX2DEC(RIGHT(E387,4))&gt;=32768,HEX2DEC(RIGHT(E387,4))-65536,HEX2DEC(RIGHT(E387,4)))/Codes!$N$2</f>
        <v>0</v>
      </c>
      <c r="R387" s="1">
        <f>IF(HEX2DEC(LEFT(F387,4))&gt;=32768,HEX2DEC(LEFT(F387,4))-65536,HEX2DEC(LEFT(F387,4)))/Codes!$N$2</f>
        <v>0</v>
      </c>
      <c r="S387" s="1">
        <f>IF(HEX2DEC(RIGHT(F387,4))&gt;=32768,HEX2DEC(RIGHT(F387,4))-65536,HEX2DEC(RIGHT(F387,4)))/Codes!$N$2</f>
        <v>0</v>
      </c>
      <c r="T387" s="18">
        <f t="shared" si="108"/>
        <v>361</v>
      </c>
      <c r="U387" s="1">
        <f t="shared" si="109"/>
        <v>100</v>
      </c>
      <c r="V387" s="1">
        <f t="shared" si="110"/>
        <v>156</v>
      </c>
      <c r="W387" s="1" t="str">
        <f t="shared" si="111"/>
        <v>100</v>
      </c>
      <c r="X387" s="1">
        <f t="shared" si="112"/>
        <v>2</v>
      </c>
      <c r="Y387" s="1">
        <f t="shared" si="113"/>
        <v>0</v>
      </c>
      <c r="Z387" s="1" t="str">
        <f>VLOOKUP(BIN2DEC(MID(HEX2BIN(MID(H387,3,2),8),2,5)),Codes!$E$1:$F$18,2)</f>
        <v>Normal</v>
      </c>
      <c r="AA387" s="6" t="str">
        <f t="shared" si="114"/>
        <v>0</v>
      </c>
      <c r="AB387" s="1">
        <f t="shared" si="115"/>
        <v>1</v>
      </c>
      <c r="AC387" s="1" t="str">
        <f>VLOOKUP(BIN2DEC(RIGHT(HEX2BIN(MID(H387,6,1),4),1)&amp;LEFT(HEX2BIN(MID(H387,7,1),4),1)),Codes!$K$1:$L$5,2)</f>
        <v>M</v>
      </c>
      <c r="AD387" s="1" t="str">
        <f>VLOOKUP(BIN2DEC(RIGHT(HEX2BIN(MID(H387,7,1),4),3)&amp;LEFT(HEX2BIN(MID(H387,8,1),4),2)),Codes!$H$2:$I$33,2)</f>
        <v>Kick</v>
      </c>
      <c r="AE387" s="1" t="str">
        <f t="shared" si="116"/>
        <v>1</v>
      </c>
      <c r="AF387" s="1" t="str">
        <f t="shared" si="117"/>
        <v>1</v>
      </c>
      <c r="AH387" s="6">
        <f t="shared" si="118"/>
        <v>34</v>
      </c>
    </row>
    <row r="388" spans="1:34">
      <c r="A388" s="3" t="s">
        <v>10341</v>
      </c>
      <c r="B388" s="1" t="s">
        <v>1466</v>
      </c>
      <c r="C388" s="6" t="s">
        <v>5200</v>
      </c>
      <c r="D388" s="9" t="s">
        <v>3894</v>
      </c>
      <c r="E388" s="9" t="s">
        <v>207</v>
      </c>
      <c r="F388" s="9" t="s">
        <v>91</v>
      </c>
      <c r="G388" s="9" t="s">
        <v>10333</v>
      </c>
      <c r="H388" s="9" t="s">
        <v>473</v>
      </c>
      <c r="J388" s="6" t="str">
        <f t="shared" si="102"/>
        <v>001011</v>
      </c>
      <c r="K388" s="1">
        <f t="shared" si="103"/>
        <v>2</v>
      </c>
      <c r="L388" s="6" t="str">
        <f t="shared" si="104"/>
        <v>00000</v>
      </c>
      <c r="M388" s="1">
        <f t="shared" si="105"/>
        <v>67</v>
      </c>
      <c r="N388" s="6" t="str">
        <f t="shared" si="106"/>
        <v>00</v>
      </c>
      <c r="O388" s="1">
        <f t="shared" si="107"/>
        <v>6</v>
      </c>
      <c r="P388" s="1">
        <f>IF(HEX2DEC(LEFT(E388,4))&gt;=32768,HEX2DEC(LEFT(E388,4))-65536,HEX2DEC(LEFT(E388,4)))/Codes!$N$2</f>
        <v>4</v>
      </c>
      <c r="Q388" s="1">
        <f>IF(HEX2DEC(RIGHT(E388,4))&gt;=32768,HEX2DEC(RIGHT(E388,4))-65536,HEX2DEC(RIGHT(E388,4)))/Codes!$N$2</f>
        <v>0</v>
      </c>
      <c r="R388" s="1">
        <f>IF(HEX2DEC(LEFT(F388,4))&gt;=32768,HEX2DEC(LEFT(F388,4))-65536,HEX2DEC(LEFT(F388,4)))/Codes!$N$2</f>
        <v>0</v>
      </c>
      <c r="S388" s="1">
        <f>IF(HEX2DEC(RIGHT(F388,4))&gt;=32768,HEX2DEC(RIGHT(F388,4))-65536,HEX2DEC(RIGHT(F388,4)))/Codes!$N$2</f>
        <v>0</v>
      </c>
      <c r="T388" s="18">
        <f t="shared" si="108"/>
        <v>361</v>
      </c>
      <c r="U388" s="1">
        <f t="shared" si="109"/>
        <v>100</v>
      </c>
      <c r="V388" s="1">
        <f t="shared" si="110"/>
        <v>156</v>
      </c>
      <c r="W388" s="1" t="str">
        <f t="shared" si="111"/>
        <v>100</v>
      </c>
      <c r="X388" s="1">
        <f t="shared" si="112"/>
        <v>2</v>
      </c>
      <c r="Y388" s="1">
        <f t="shared" si="113"/>
        <v>0</v>
      </c>
      <c r="Z388" s="1" t="str">
        <f>VLOOKUP(BIN2DEC(MID(HEX2BIN(MID(H388,3,2),8),2,5)),Codes!$E$1:$F$18,2)</f>
        <v>Normal</v>
      </c>
      <c r="AA388" s="6" t="str">
        <f t="shared" si="114"/>
        <v>0</v>
      </c>
      <c r="AB388" s="1">
        <f t="shared" si="115"/>
        <v>1</v>
      </c>
      <c r="AC388" s="1" t="str">
        <f>VLOOKUP(BIN2DEC(RIGHT(HEX2BIN(MID(H388,6,1),4),1)&amp;LEFT(HEX2BIN(MID(H388,7,1),4),1)),Codes!$K$1:$L$5,2)</f>
        <v>M</v>
      </c>
      <c r="AD388" s="1" t="str">
        <f>VLOOKUP(BIN2DEC(RIGHT(HEX2BIN(MID(H388,7,1),4),3)&amp;LEFT(HEX2BIN(MID(H388,8,1),4),2)),Codes!$H$2:$I$33,2)</f>
        <v>Kick</v>
      </c>
      <c r="AE388" s="1" t="str">
        <f t="shared" si="116"/>
        <v>1</v>
      </c>
      <c r="AF388" s="1" t="str">
        <f t="shared" si="117"/>
        <v>1</v>
      </c>
      <c r="AH388" s="6">
        <f t="shared" si="118"/>
        <v>34</v>
      </c>
    </row>
    <row r="389" spans="1:34">
      <c r="A389" s="3" t="s">
        <v>10342</v>
      </c>
      <c r="B389" s="1" t="s">
        <v>1466</v>
      </c>
      <c r="C389" s="6" t="s">
        <v>5201</v>
      </c>
      <c r="D389" s="9" t="s">
        <v>279</v>
      </c>
      <c r="E389" s="9" t="s">
        <v>3899</v>
      </c>
      <c r="F389" s="9" t="s">
        <v>91</v>
      </c>
      <c r="G389" s="9" t="s">
        <v>10333</v>
      </c>
      <c r="H389" s="9" t="s">
        <v>473</v>
      </c>
      <c r="J389" s="6" t="str">
        <f t="shared" si="102"/>
        <v>001011</v>
      </c>
      <c r="K389" s="1">
        <f t="shared" si="103"/>
        <v>0</v>
      </c>
      <c r="L389" s="6" t="str">
        <f t="shared" si="104"/>
        <v>00000</v>
      </c>
      <c r="M389" s="1">
        <f t="shared" si="105"/>
        <v>13</v>
      </c>
      <c r="N389" s="6" t="str">
        <f t="shared" si="106"/>
        <v>00</v>
      </c>
      <c r="O389" s="1">
        <f t="shared" si="107"/>
        <v>8</v>
      </c>
      <c r="P389" s="1">
        <f>IF(HEX2DEC(LEFT(E389,4))&gt;=32768,HEX2DEC(LEFT(E389,4))-65536,HEX2DEC(LEFT(E389,4)))/Codes!$N$2</f>
        <v>4.8</v>
      </c>
      <c r="Q389" s="1">
        <f>IF(HEX2DEC(RIGHT(E389,4))&gt;=32768,HEX2DEC(RIGHT(E389,4))-65536,HEX2DEC(RIGHT(E389,4)))/Codes!$N$2</f>
        <v>4.0880000000000001</v>
      </c>
      <c r="R389" s="1">
        <f>IF(HEX2DEC(LEFT(F389,4))&gt;=32768,HEX2DEC(LEFT(F389,4))-65536,HEX2DEC(LEFT(F389,4)))/Codes!$N$2</f>
        <v>0</v>
      </c>
      <c r="S389" s="1">
        <f>IF(HEX2DEC(RIGHT(F389,4))&gt;=32768,HEX2DEC(RIGHT(F389,4))-65536,HEX2DEC(RIGHT(F389,4)))/Codes!$N$2</f>
        <v>0</v>
      </c>
      <c r="T389" s="18">
        <f t="shared" si="108"/>
        <v>361</v>
      </c>
      <c r="U389" s="1">
        <f t="shared" si="109"/>
        <v>100</v>
      </c>
      <c r="V389" s="1">
        <f t="shared" si="110"/>
        <v>156</v>
      </c>
      <c r="W389" s="1" t="str">
        <f t="shared" si="111"/>
        <v>100</v>
      </c>
      <c r="X389" s="1">
        <f t="shared" si="112"/>
        <v>2</v>
      </c>
      <c r="Y389" s="1">
        <f t="shared" si="113"/>
        <v>0</v>
      </c>
      <c r="Z389" s="1" t="str">
        <f>VLOOKUP(BIN2DEC(MID(HEX2BIN(MID(H389,3,2),8),2,5)),Codes!$E$1:$F$18,2)</f>
        <v>Normal</v>
      </c>
      <c r="AA389" s="6" t="str">
        <f t="shared" si="114"/>
        <v>0</v>
      </c>
      <c r="AB389" s="1">
        <f t="shared" si="115"/>
        <v>1</v>
      </c>
      <c r="AC389" s="1" t="str">
        <f>VLOOKUP(BIN2DEC(RIGHT(HEX2BIN(MID(H389,6,1),4),1)&amp;LEFT(HEX2BIN(MID(H389,7,1),4),1)),Codes!$K$1:$L$5,2)</f>
        <v>M</v>
      </c>
      <c r="AD389" s="1" t="str">
        <f>VLOOKUP(BIN2DEC(RIGHT(HEX2BIN(MID(H389,7,1),4),3)&amp;LEFT(HEX2BIN(MID(H389,8,1),4),2)),Codes!$H$2:$I$33,2)</f>
        <v>Kick</v>
      </c>
      <c r="AE389" s="1" t="str">
        <f t="shared" si="116"/>
        <v>1</v>
      </c>
      <c r="AF389" s="1" t="str">
        <f t="shared" si="117"/>
        <v>1</v>
      </c>
      <c r="AH389" s="6">
        <f t="shared" si="118"/>
        <v>34</v>
      </c>
    </row>
    <row r="390" spans="1:34">
      <c r="A390" s="3" t="s">
        <v>10343</v>
      </c>
      <c r="B390" s="1" t="s">
        <v>1466</v>
      </c>
      <c r="C390" s="6" t="s">
        <v>5201</v>
      </c>
      <c r="D390" s="9" t="s">
        <v>3905</v>
      </c>
      <c r="E390" s="9" t="s">
        <v>207</v>
      </c>
      <c r="F390" s="9" t="s">
        <v>91</v>
      </c>
      <c r="G390" s="9" t="s">
        <v>10333</v>
      </c>
      <c r="H390" s="9" t="s">
        <v>473</v>
      </c>
      <c r="J390" s="6" t="str">
        <f t="shared" si="102"/>
        <v>001011</v>
      </c>
      <c r="K390" s="1">
        <f t="shared" si="103"/>
        <v>1</v>
      </c>
      <c r="L390" s="6" t="str">
        <f t="shared" si="104"/>
        <v>00000</v>
      </c>
      <c r="M390" s="1">
        <f t="shared" si="105"/>
        <v>13</v>
      </c>
      <c r="N390" s="6" t="str">
        <f t="shared" si="106"/>
        <v>00</v>
      </c>
      <c r="O390" s="1">
        <f t="shared" si="107"/>
        <v>8</v>
      </c>
      <c r="P390" s="1">
        <f>IF(HEX2DEC(LEFT(E390,4))&gt;=32768,HEX2DEC(LEFT(E390,4))-65536,HEX2DEC(LEFT(E390,4)))/Codes!$N$2</f>
        <v>4</v>
      </c>
      <c r="Q390" s="1">
        <f>IF(HEX2DEC(RIGHT(E390,4))&gt;=32768,HEX2DEC(RIGHT(E390,4))-65536,HEX2DEC(RIGHT(E390,4)))/Codes!$N$2</f>
        <v>0</v>
      </c>
      <c r="R390" s="1">
        <f>IF(HEX2DEC(LEFT(F390,4))&gt;=32768,HEX2DEC(LEFT(F390,4))-65536,HEX2DEC(LEFT(F390,4)))/Codes!$N$2</f>
        <v>0</v>
      </c>
      <c r="S390" s="1">
        <f>IF(HEX2DEC(RIGHT(F390,4))&gt;=32768,HEX2DEC(RIGHT(F390,4))-65536,HEX2DEC(RIGHT(F390,4)))/Codes!$N$2</f>
        <v>0</v>
      </c>
      <c r="T390" s="18">
        <f t="shared" si="108"/>
        <v>361</v>
      </c>
      <c r="U390" s="1">
        <f t="shared" si="109"/>
        <v>100</v>
      </c>
      <c r="V390" s="1">
        <f t="shared" si="110"/>
        <v>156</v>
      </c>
      <c r="W390" s="1" t="str">
        <f t="shared" si="111"/>
        <v>100</v>
      </c>
      <c r="X390" s="1">
        <f t="shared" si="112"/>
        <v>2</v>
      </c>
      <c r="Y390" s="1">
        <f t="shared" si="113"/>
        <v>0</v>
      </c>
      <c r="Z390" s="1" t="str">
        <f>VLOOKUP(BIN2DEC(MID(HEX2BIN(MID(H390,3,2),8),2,5)),Codes!$E$1:$F$18,2)</f>
        <v>Normal</v>
      </c>
      <c r="AA390" s="6" t="str">
        <f t="shared" si="114"/>
        <v>0</v>
      </c>
      <c r="AB390" s="1">
        <f t="shared" si="115"/>
        <v>1</v>
      </c>
      <c r="AC390" s="1" t="str">
        <f>VLOOKUP(BIN2DEC(RIGHT(HEX2BIN(MID(H390,6,1),4),1)&amp;LEFT(HEX2BIN(MID(H390,7,1),4),1)),Codes!$K$1:$L$5,2)</f>
        <v>M</v>
      </c>
      <c r="AD390" s="1" t="str">
        <f>VLOOKUP(BIN2DEC(RIGHT(HEX2BIN(MID(H390,7,1),4),3)&amp;LEFT(HEX2BIN(MID(H390,8,1),4),2)),Codes!$H$2:$I$33,2)</f>
        <v>Kick</v>
      </c>
      <c r="AE390" s="1" t="str">
        <f t="shared" si="116"/>
        <v>1</v>
      </c>
      <c r="AF390" s="1" t="str">
        <f t="shared" si="117"/>
        <v>1</v>
      </c>
      <c r="AH390" s="6">
        <f t="shared" si="118"/>
        <v>34</v>
      </c>
    </row>
    <row r="391" spans="1:34">
      <c r="A391" s="3" t="s">
        <v>10344</v>
      </c>
      <c r="B391" s="1" t="s">
        <v>1466</v>
      </c>
      <c r="C391" s="6" t="s">
        <v>5201</v>
      </c>
      <c r="D391" s="9" t="s">
        <v>3894</v>
      </c>
      <c r="E391" s="9" t="s">
        <v>207</v>
      </c>
      <c r="F391" s="9" t="s">
        <v>91</v>
      </c>
      <c r="G391" s="9" t="s">
        <v>10333</v>
      </c>
      <c r="H391" s="9" t="s">
        <v>473</v>
      </c>
      <c r="J391" s="6" t="str">
        <f t="shared" si="102"/>
        <v>001011</v>
      </c>
      <c r="K391" s="1">
        <f t="shared" si="103"/>
        <v>2</v>
      </c>
      <c r="L391" s="6" t="str">
        <f t="shared" si="104"/>
        <v>00000</v>
      </c>
      <c r="M391" s="1">
        <f t="shared" si="105"/>
        <v>67</v>
      </c>
      <c r="N391" s="6" t="str">
        <f t="shared" si="106"/>
        <v>00</v>
      </c>
      <c r="O391" s="1">
        <f t="shared" si="107"/>
        <v>6</v>
      </c>
      <c r="P391" s="1">
        <f>IF(HEX2DEC(LEFT(E391,4))&gt;=32768,HEX2DEC(LEFT(E391,4))-65536,HEX2DEC(LEFT(E391,4)))/Codes!$N$2</f>
        <v>4</v>
      </c>
      <c r="Q391" s="1">
        <f>IF(HEX2DEC(RIGHT(E391,4))&gt;=32768,HEX2DEC(RIGHT(E391,4))-65536,HEX2DEC(RIGHT(E391,4)))/Codes!$N$2</f>
        <v>0</v>
      </c>
      <c r="R391" s="1">
        <f>IF(HEX2DEC(LEFT(F391,4))&gt;=32768,HEX2DEC(LEFT(F391,4))-65536,HEX2DEC(LEFT(F391,4)))/Codes!$N$2</f>
        <v>0</v>
      </c>
      <c r="S391" s="1">
        <f>IF(HEX2DEC(RIGHT(F391,4))&gt;=32768,HEX2DEC(RIGHT(F391,4))-65536,HEX2DEC(RIGHT(F391,4)))/Codes!$N$2</f>
        <v>0</v>
      </c>
      <c r="T391" s="18">
        <f t="shared" si="108"/>
        <v>361</v>
      </c>
      <c r="U391" s="1">
        <f t="shared" si="109"/>
        <v>100</v>
      </c>
      <c r="V391" s="1">
        <f t="shared" si="110"/>
        <v>156</v>
      </c>
      <c r="W391" s="1" t="str">
        <f t="shared" si="111"/>
        <v>100</v>
      </c>
      <c r="X391" s="1">
        <f t="shared" si="112"/>
        <v>2</v>
      </c>
      <c r="Y391" s="1">
        <f t="shared" si="113"/>
        <v>0</v>
      </c>
      <c r="Z391" s="1" t="str">
        <f>VLOOKUP(BIN2DEC(MID(HEX2BIN(MID(H391,3,2),8),2,5)),Codes!$E$1:$F$18,2)</f>
        <v>Normal</v>
      </c>
      <c r="AA391" s="6" t="str">
        <f t="shared" si="114"/>
        <v>0</v>
      </c>
      <c r="AB391" s="1">
        <f t="shared" si="115"/>
        <v>1</v>
      </c>
      <c r="AC391" s="1" t="str">
        <f>VLOOKUP(BIN2DEC(RIGHT(HEX2BIN(MID(H391,6,1),4),1)&amp;LEFT(HEX2BIN(MID(H391,7,1),4),1)),Codes!$K$1:$L$5,2)</f>
        <v>M</v>
      </c>
      <c r="AD391" s="1" t="str">
        <f>VLOOKUP(BIN2DEC(RIGHT(HEX2BIN(MID(H391,7,1),4),3)&amp;LEFT(HEX2BIN(MID(H391,8,1),4),2)),Codes!$H$2:$I$33,2)</f>
        <v>Kick</v>
      </c>
      <c r="AE391" s="1" t="str">
        <f t="shared" si="116"/>
        <v>1</v>
      </c>
      <c r="AF391" s="1" t="str">
        <f t="shared" si="117"/>
        <v>1</v>
      </c>
      <c r="AH391" s="6">
        <f t="shared" si="118"/>
        <v>34</v>
      </c>
    </row>
    <row r="392" spans="1:34">
      <c r="A392" s="3" t="s">
        <v>10345</v>
      </c>
      <c r="B392" s="1" t="s">
        <v>1466</v>
      </c>
      <c r="C392" s="6" t="s">
        <v>1790</v>
      </c>
      <c r="D392" s="9" t="s">
        <v>6938</v>
      </c>
      <c r="E392" s="9" t="s">
        <v>499</v>
      </c>
      <c r="F392" s="9" t="s">
        <v>91</v>
      </c>
      <c r="G392" s="9" t="s">
        <v>468</v>
      </c>
      <c r="H392" s="9" t="s">
        <v>473</v>
      </c>
      <c r="J392" s="6" t="str">
        <f t="shared" si="102"/>
        <v>001011</v>
      </c>
      <c r="K392" s="1">
        <f t="shared" si="103"/>
        <v>0</v>
      </c>
      <c r="L392" s="6" t="str">
        <f t="shared" si="104"/>
        <v>00000</v>
      </c>
      <c r="M392" s="1">
        <f t="shared" si="105"/>
        <v>76</v>
      </c>
      <c r="N392" s="6" t="str">
        <f t="shared" si="106"/>
        <v>00</v>
      </c>
      <c r="O392" s="1">
        <f t="shared" si="107"/>
        <v>10</v>
      </c>
      <c r="P392" s="1">
        <f>IF(HEX2DEC(LEFT(E392,4))&gt;=32768,HEX2DEC(LEFT(E392,4))-65536,HEX2DEC(LEFT(E392,4)))/Codes!$N$2</f>
        <v>5.2</v>
      </c>
      <c r="Q392" s="1">
        <f>IF(HEX2DEC(RIGHT(E392,4))&gt;=32768,HEX2DEC(RIGHT(E392,4))-65536,HEX2DEC(RIGHT(E392,4)))/Codes!$N$2</f>
        <v>0</v>
      </c>
      <c r="R392" s="1">
        <f>IF(HEX2DEC(LEFT(F392,4))&gt;=32768,HEX2DEC(LEFT(F392,4))-65536,HEX2DEC(LEFT(F392,4)))/Codes!$N$2</f>
        <v>0</v>
      </c>
      <c r="S392" s="1">
        <f>IF(HEX2DEC(RIGHT(F392,4))&gt;=32768,HEX2DEC(RIGHT(F392,4))-65536,HEX2DEC(RIGHT(F392,4)))/Codes!$N$2</f>
        <v>0</v>
      </c>
      <c r="T392" s="18">
        <f t="shared" si="108"/>
        <v>361</v>
      </c>
      <c r="U392" s="1">
        <f t="shared" si="109"/>
        <v>100</v>
      </c>
      <c r="V392" s="1">
        <f t="shared" si="110"/>
        <v>98</v>
      </c>
      <c r="W392" s="1" t="str">
        <f t="shared" si="111"/>
        <v>100</v>
      </c>
      <c r="X392" s="1">
        <f t="shared" si="112"/>
        <v>2</v>
      </c>
      <c r="Y392" s="1">
        <f t="shared" si="113"/>
        <v>0</v>
      </c>
      <c r="Z392" s="1" t="str">
        <f>VLOOKUP(BIN2DEC(MID(HEX2BIN(MID(H392,3,2),8),2,5)),Codes!$E$1:$F$18,2)</f>
        <v>Normal</v>
      </c>
      <c r="AA392" s="6" t="str">
        <f t="shared" si="114"/>
        <v>0</v>
      </c>
      <c r="AB392" s="1">
        <f t="shared" si="115"/>
        <v>1</v>
      </c>
      <c r="AC392" s="1" t="str">
        <f>VLOOKUP(BIN2DEC(RIGHT(HEX2BIN(MID(H392,6,1),4),1)&amp;LEFT(HEX2BIN(MID(H392,7,1),4),1)),Codes!$K$1:$L$5,2)</f>
        <v>M</v>
      </c>
      <c r="AD392" s="1" t="str">
        <f>VLOOKUP(BIN2DEC(RIGHT(HEX2BIN(MID(H392,7,1),4),3)&amp;LEFT(HEX2BIN(MID(H392,8,1),4),2)),Codes!$H$2:$I$33,2)</f>
        <v>Kick</v>
      </c>
      <c r="AE392" s="1" t="str">
        <f t="shared" si="116"/>
        <v>1</v>
      </c>
      <c r="AF392" s="1" t="str">
        <f t="shared" si="117"/>
        <v>1</v>
      </c>
      <c r="AH392" s="6">
        <f t="shared" si="118"/>
        <v>34</v>
      </c>
    </row>
    <row r="393" spans="1:34">
      <c r="A393" s="3" t="s">
        <v>10346</v>
      </c>
      <c r="B393" s="1" t="s">
        <v>1466</v>
      </c>
      <c r="C393" s="6" t="s">
        <v>1790</v>
      </c>
      <c r="D393" s="9" t="s">
        <v>7677</v>
      </c>
      <c r="E393" s="9" t="s">
        <v>207</v>
      </c>
      <c r="F393" s="9" t="s">
        <v>91</v>
      </c>
      <c r="G393" s="9" t="s">
        <v>468</v>
      </c>
      <c r="H393" s="9" t="s">
        <v>473</v>
      </c>
      <c r="J393" s="6" t="str">
        <f t="shared" si="102"/>
        <v>001011</v>
      </c>
      <c r="K393" s="1">
        <f t="shared" si="103"/>
        <v>1</v>
      </c>
      <c r="L393" s="6" t="str">
        <f t="shared" si="104"/>
        <v>00000</v>
      </c>
      <c r="M393" s="1">
        <f t="shared" si="105"/>
        <v>73</v>
      </c>
      <c r="N393" s="6" t="str">
        <f t="shared" si="106"/>
        <v>00</v>
      </c>
      <c r="O393" s="1">
        <f t="shared" si="107"/>
        <v>8</v>
      </c>
      <c r="P393" s="1">
        <f>IF(HEX2DEC(LEFT(E393,4))&gt;=32768,HEX2DEC(LEFT(E393,4))-65536,HEX2DEC(LEFT(E393,4)))/Codes!$N$2</f>
        <v>4</v>
      </c>
      <c r="Q393" s="1">
        <f>IF(HEX2DEC(RIGHT(E393,4))&gt;=32768,HEX2DEC(RIGHT(E393,4))-65536,HEX2DEC(RIGHT(E393,4)))/Codes!$N$2</f>
        <v>0</v>
      </c>
      <c r="R393" s="1">
        <f>IF(HEX2DEC(LEFT(F393,4))&gt;=32768,HEX2DEC(LEFT(F393,4))-65536,HEX2DEC(LEFT(F393,4)))/Codes!$N$2</f>
        <v>0</v>
      </c>
      <c r="S393" s="1">
        <f>IF(HEX2DEC(RIGHT(F393,4))&gt;=32768,HEX2DEC(RIGHT(F393,4))-65536,HEX2DEC(RIGHT(F393,4)))/Codes!$N$2</f>
        <v>0</v>
      </c>
      <c r="T393" s="18">
        <f t="shared" si="108"/>
        <v>361</v>
      </c>
      <c r="U393" s="1">
        <f t="shared" si="109"/>
        <v>100</v>
      </c>
      <c r="V393" s="1">
        <f t="shared" si="110"/>
        <v>98</v>
      </c>
      <c r="W393" s="1" t="str">
        <f t="shared" si="111"/>
        <v>100</v>
      </c>
      <c r="X393" s="1">
        <f t="shared" si="112"/>
        <v>2</v>
      </c>
      <c r="Y393" s="1">
        <f t="shared" si="113"/>
        <v>0</v>
      </c>
      <c r="Z393" s="1" t="str">
        <f>VLOOKUP(BIN2DEC(MID(HEX2BIN(MID(H393,3,2),8),2,5)),Codes!$E$1:$F$18,2)</f>
        <v>Normal</v>
      </c>
      <c r="AA393" s="6" t="str">
        <f t="shared" si="114"/>
        <v>0</v>
      </c>
      <c r="AB393" s="1">
        <f t="shared" si="115"/>
        <v>1</v>
      </c>
      <c r="AC393" s="1" t="str">
        <f>VLOOKUP(BIN2DEC(RIGHT(HEX2BIN(MID(H393,6,1),4),1)&amp;LEFT(HEX2BIN(MID(H393,7,1),4),1)),Codes!$K$1:$L$5,2)</f>
        <v>M</v>
      </c>
      <c r="AD393" s="1" t="str">
        <f>VLOOKUP(BIN2DEC(RIGHT(HEX2BIN(MID(H393,7,1),4),3)&amp;LEFT(HEX2BIN(MID(H393,8,1),4),2)),Codes!$H$2:$I$33,2)</f>
        <v>Kick</v>
      </c>
      <c r="AE393" s="1" t="str">
        <f t="shared" si="116"/>
        <v>1</v>
      </c>
      <c r="AF393" s="1" t="str">
        <f t="shared" si="117"/>
        <v>1</v>
      </c>
      <c r="AH393" s="6">
        <f t="shared" si="118"/>
        <v>34</v>
      </c>
    </row>
    <row r="394" spans="1:34">
      <c r="A394" s="3" t="s">
        <v>10347</v>
      </c>
      <c r="B394" s="1" t="s">
        <v>1466</v>
      </c>
      <c r="C394" s="6" t="s">
        <v>1790</v>
      </c>
      <c r="D394" s="9" t="s">
        <v>3910</v>
      </c>
      <c r="E394" s="9" t="s">
        <v>499</v>
      </c>
      <c r="F394" s="9" t="s">
        <v>91</v>
      </c>
      <c r="G394" s="9" t="s">
        <v>468</v>
      </c>
      <c r="H394" s="9" t="s">
        <v>473</v>
      </c>
      <c r="J394" s="6" t="str">
        <f t="shared" si="102"/>
        <v>001011</v>
      </c>
      <c r="K394" s="1">
        <f t="shared" si="103"/>
        <v>2</v>
      </c>
      <c r="L394" s="6" t="str">
        <f t="shared" si="104"/>
        <v>00000</v>
      </c>
      <c r="M394" s="1">
        <f t="shared" si="105"/>
        <v>67</v>
      </c>
      <c r="N394" s="6" t="str">
        <f t="shared" si="106"/>
        <v>00</v>
      </c>
      <c r="O394" s="1">
        <f t="shared" si="107"/>
        <v>8</v>
      </c>
      <c r="P394" s="1">
        <f>IF(HEX2DEC(LEFT(E394,4))&gt;=32768,HEX2DEC(LEFT(E394,4))-65536,HEX2DEC(LEFT(E394,4)))/Codes!$N$2</f>
        <v>5.2</v>
      </c>
      <c r="Q394" s="1">
        <f>IF(HEX2DEC(RIGHT(E394,4))&gt;=32768,HEX2DEC(RIGHT(E394,4))-65536,HEX2DEC(RIGHT(E394,4)))/Codes!$N$2</f>
        <v>0</v>
      </c>
      <c r="R394" s="1">
        <f>IF(HEX2DEC(LEFT(F394,4))&gt;=32768,HEX2DEC(LEFT(F394,4))-65536,HEX2DEC(LEFT(F394,4)))/Codes!$N$2</f>
        <v>0</v>
      </c>
      <c r="S394" s="1">
        <f>IF(HEX2DEC(RIGHT(F394,4))&gt;=32768,HEX2DEC(RIGHT(F394,4))-65536,HEX2DEC(RIGHT(F394,4)))/Codes!$N$2</f>
        <v>0</v>
      </c>
      <c r="T394" s="18">
        <f t="shared" si="108"/>
        <v>361</v>
      </c>
      <c r="U394" s="1">
        <f t="shared" si="109"/>
        <v>100</v>
      </c>
      <c r="V394" s="1">
        <f t="shared" si="110"/>
        <v>98</v>
      </c>
      <c r="W394" s="1" t="str">
        <f t="shared" si="111"/>
        <v>100</v>
      </c>
      <c r="X394" s="1">
        <f t="shared" si="112"/>
        <v>2</v>
      </c>
      <c r="Y394" s="1">
        <f t="shared" si="113"/>
        <v>0</v>
      </c>
      <c r="Z394" s="1" t="str">
        <f>VLOOKUP(BIN2DEC(MID(HEX2BIN(MID(H394,3,2),8),2,5)),Codes!$E$1:$F$18,2)</f>
        <v>Normal</v>
      </c>
      <c r="AA394" s="6" t="str">
        <f t="shared" si="114"/>
        <v>0</v>
      </c>
      <c r="AB394" s="1">
        <f t="shared" si="115"/>
        <v>1</v>
      </c>
      <c r="AC394" s="1" t="str">
        <f>VLOOKUP(BIN2DEC(RIGHT(HEX2BIN(MID(H394,6,1),4),1)&amp;LEFT(HEX2BIN(MID(H394,7,1),4),1)),Codes!$K$1:$L$5,2)</f>
        <v>M</v>
      </c>
      <c r="AD394" s="1" t="str">
        <f>VLOOKUP(BIN2DEC(RIGHT(HEX2BIN(MID(H394,7,1),4),3)&amp;LEFT(HEX2BIN(MID(H394,8,1),4),2)),Codes!$H$2:$I$33,2)</f>
        <v>Kick</v>
      </c>
      <c r="AE394" s="1" t="str">
        <f t="shared" si="116"/>
        <v>1</v>
      </c>
      <c r="AF394" s="1" t="str">
        <f t="shared" si="117"/>
        <v>1</v>
      </c>
      <c r="AH394" s="6">
        <f t="shared" si="118"/>
        <v>34</v>
      </c>
    </row>
    <row r="395" spans="1:34">
      <c r="A395" s="3" t="s">
        <v>10348</v>
      </c>
      <c r="B395" s="1" t="s">
        <v>1466</v>
      </c>
      <c r="C395" s="6" t="s">
        <v>1787</v>
      </c>
      <c r="D395" s="9" t="s">
        <v>3912</v>
      </c>
      <c r="E395" s="9" t="s">
        <v>395</v>
      </c>
      <c r="F395" s="9" t="s">
        <v>91</v>
      </c>
      <c r="G395" s="9" t="s">
        <v>468</v>
      </c>
      <c r="H395" s="9" t="s">
        <v>473</v>
      </c>
      <c r="J395" s="6" t="str">
        <f t="shared" si="102"/>
        <v>001011</v>
      </c>
      <c r="K395" s="1">
        <f t="shared" si="103"/>
        <v>0</v>
      </c>
      <c r="L395" s="6" t="str">
        <f t="shared" si="104"/>
        <v>00000</v>
      </c>
      <c r="M395" s="1">
        <f t="shared" si="105"/>
        <v>4</v>
      </c>
      <c r="N395" s="6" t="str">
        <f t="shared" si="106"/>
        <v>00</v>
      </c>
      <c r="O395" s="1">
        <f t="shared" si="107"/>
        <v>6</v>
      </c>
      <c r="P395" s="1">
        <f>IF(HEX2DEC(LEFT(E395,4))&gt;=32768,HEX2DEC(LEFT(E395,4))-65536,HEX2DEC(LEFT(E395,4)))/Codes!$N$2</f>
        <v>5.6</v>
      </c>
      <c r="Q395" s="1">
        <f>IF(HEX2DEC(RIGHT(E395,4))&gt;=32768,HEX2DEC(RIGHT(E395,4))-65536,HEX2DEC(RIGHT(E395,4)))/Codes!$N$2</f>
        <v>0</v>
      </c>
      <c r="R395" s="1">
        <f>IF(HEX2DEC(LEFT(F395,4))&gt;=32768,HEX2DEC(LEFT(F395,4))-65536,HEX2DEC(LEFT(F395,4)))/Codes!$N$2</f>
        <v>0</v>
      </c>
      <c r="S395" s="1">
        <f>IF(HEX2DEC(RIGHT(F395,4))&gt;=32768,HEX2DEC(RIGHT(F395,4))-65536,HEX2DEC(RIGHT(F395,4)))/Codes!$N$2</f>
        <v>0</v>
      </c>
      <c r="T395" s="18">
        <f t="shared" si="108"/>
        <v>361</v>
      </c>
      <c r="U395" s="1">
        <f t="shared" si="109"/>
        <v>100</v>
      </c>
      <c r="V395" s="1">
        <f t="shared" si="110"/>
        <v>98</v>
      </c>
      <c r="W395" s="1" t="str">
        <f t="shared" si="111"/>
        <v>100</v>
      </c>
      <c r="X395" s="1">
        <f t="shared" si="112"/>
        <v>2</v>
      </c>
      <c r="Y395" s="1">
        <f t="shared" si="113"/>
        <v>0</v>
      </c>
      <c r="Z395" s="1" t="str">
        <f>VLOOKUP(BIN2DEC(MID(HEX2BIN(MID(H395,3,2),8),2,5)),Codes!$E$1:$F$18,2)</f>
        <v>Normal</v>
      </c>
      <c r="AA395" s="6" t="str">
        <f t="shared" si="114"/>
        <v>0</v>
      </c>
      <c r="AB395" s="1">
        <f t="shared" si="115"/>
        <v>1</v>
      </c>
      <c r="AC395" s="1" t="str">
        <f>VLOOKUP(BIN2DEC(RIGHT(HEX2BIN(MID(H395,6,1),4),1)&amp;LEFT(HEX2BIN(MID(H395,7,1),4),1)),Codes!$K$1:$L$5,2)</f>
        <v>M</v>
      </c>
      <c r="AD395" s="1" t="str">
        <f>VLOOKUP(BIN2DEC(RIGHT(HEX2BIN(MID(H395,7,1),4),3)&amp;LEFT(HEX2BIN(MID(H395,8,1),4),2)),Codes!$H$2:$I$33,2)</f>
        <v>Kick</v>
      </c>
      <c r="AE395" s="1" t="str">
        <f t="shared" si="116"/>
        <v>1</v>
      </c>
      <c r="AF395" s="1" t="str">
        <f t="shared" si="117"/>
        <v>1</v>
      </c>
      <c r="AH395" s="6">
        <f t="shared" si="118"/>
        <v>34</v>
      </c>
    </row>
    <row r="396" spans="1:34">
      <c r="A396" s="3" t="s">
        <v>10349</v>
      </c>
      <c r="B396" s="1" t="s">
        <v>1466</v>
      </c>
      <c r="C396" s="6" t="s">
        <v>1787</v>
      </c>
      <c r="D396" s="9" t="s">
        <v>8311</v>
      </c>
      <c r="E396" s="9" t="s">
        <v>207</v>
      </c>
      <c r="F396" s="9" t="s">
        <v>91</v>
      </c>
      <c r="G396" s="9" t="s">
        <v>468</v>
      </c>
      <c r="H396" s="9" t="s">
        <v>473</v>
      </c>
      <c r="J396" s="6" t="str">
        <f t="shared" si="102"/>
        <v>001011</v>
      </c>
      <c r="K396" s="1">
        <f t="shared" si="103"/>
        <v>1</v>
      </c>
      <c r="L396" s="6" t="str">
        <f t="shared" si="104"/>
        <v>00000</v>
      </c>
      <c r="M396" s="1">
        <f t="shared" si="105"/>
        <v>10</v>
      </c>
      <c r="N396" s="6" t="str">
        <f t="shared" si="106"/>
        <v>00</v>
      </c>
      <c r="O396" s="1">
        <f t="shared" si="107"/>
        <v>8</v>
      </c>
      <c r="P396" s="1">
        <f>IF(HEX2DEC(LEFT(E396,4))&gt;=32768,HEX2DEC(LEFT(E396,4))-65536,HEX2DEC(LEFT(E396,4)))/Codes!$N$2</f>
        <v>4</v>
      </c>
      <c r="Q396" s="1">
        <f>IF(HEX2DEC(RIGHT(E396,4))&gt;=32768,HEX2DEC(RIGHT(E396,4))-65536,HEX2DEC(RIGHT(E396,4)))/Codes!$N$2</f>
        <v>0</v>
      </c>
      <c r="R396" s="1">
        <f>IF(HEX2DEC(LEFT(F396,4))&gt;=32768,HEX2DEC(LEFT(F396,4))-65536,HEX2DEC(LEFT(F396,4)))/Codes!$N$2</f>
        <v>0</v>
      </c>
      <c r="S396" s="1">
        <f>IF(HEX2DEC(RIGHT(F396,4))&gt;=32768,HEX2DEC(RIGHT(F396,4))-65536,HEX2DEC(RIGHT(F396,4)))/Codes!$N$2</f>
        <v>0</v>
      </c>
      <c r="T396" s="18">
        <f t="shared" si="108"/>
        <v>361</v>
      </c>
      <c r="U396" s="1">
        <f t="shared" si="109"/>
        <v>100</v>
      </c>
      <c r="V396" s="1">
        <f t="shared" si="110"/>
        <v>98</v>
      </c>
      <c r="W396" s="1" t="str">
        <f t="shared" si="111"/>
        <v>100</v>
      </c>
      <c r="X396" s="1">
        <f t="shared" si="112"/>
        <v>2</v>
      </c>
      <c r="Y396" s="1">
        <f t="shared" si="113"/>
        <v>0</v>
      </c>
      <c r="Z396" s="1" t="str">
        <f>VLOOKUP(BIN2DEC(MID(HEX2BIN(MID(H396,3,2),8),2,5)),Codes!$E$1:$F$18,2)</f>
        <v>Normal</v>
      </c>
      <c r="AA396" s="6" t="str">
        <f t="shared" si="114"/>
        <v>0</v>
      </c>
      <c r="AB396" s="1">
        <f t="shared" si="115"/>
        <v>1</v>
      </c>
      <c r="AC396" s="1" t="str">
        <f>VLOOKUP(BIN2DEC(RIGHT(HEX2BIN(MID(H396,6,1),4),1)&amp;LEFT(HEX2BIN(MID(H396,7,1),4),1)),Codes!$K$1:$L$5,2)</f>
        <v>M</v>
      </c>
      <c r="AD396" s="1" t="str">
        <f>VLOOKUP(BIN2DEC(RIGHT(HEX2BIN(MID(H396,7,1),4),3)&amp;LEFT(HEX2BIN(MID(H396,8,1),4),2)),Codes!$H$2:$I$33,2)</f>
        <v>Kick</v>
      </c>
      <c r="AE396" s="1" t="str">
        <f t="shared" si="116"/>
        <v>1</v>
      </c>
      <c r="AF396" s="1" t="str">
        <f t="shared" si="117"/>
        <v>1</v>
      </c>
      <c r="AH396" s="6">
        <f t="shared" si="118"/>
        <v>34</v>
      </c>
    </row>
    <row r="397" spans="1:34">
      <c r="A397" s="3" t="s">
        <v>10350</v>
      </c>
      <c r="B397" s="1" t="s">
        <v>1466</v>
      </c>
      <c r="C397" s="6" t="s">
        <v>1787</v>
      </c>
      <c r="D397" s="9" t="s">
        <v>9095</v>
      </c>
      <c r="E397" s="9" t="s">
        <v>499</v>
      </c>
      <c r="F397" s="9" t="s">
        <v>91</v>
      </c>
      <c r="G397" s="9" t="s">
        <v>468</v>
      </c>
      <c r="H397" s="9" t="s">
        <v>473</v>
      </c>
      <c r="J397" s="6" t="str">
        <f t="shared" si="102"/>
        <v>001011</v>
      </c>
      <c r="K397" s="1">
        <f t="shared" si="103"/>
        <v>2</v>
      </c>
      <c r="L397" s="6" t="str">
        <f t="shared" si="104"/>
        <v>00000</v>
      </c>
      <c r="M397" s="1">
        <f t="shared" si="105"/>
        <v>7</v>
      </c>
      <c r="N397" s="6" t="str">
        <f t="shared" si="106"/>
        <v>00</v>
      </c>
      <c r="O397" s="1">
        <f t="shared" si="107"/>
        <v>8</v>
      </c>
      <c r="P397" s="1">
        <f>IF(HEX2DEC(LEFT(E397,4))&gt;=32768,HEX2DEC(LEFT(E397,4))-65536,HEX2DEC(LEFT(E397,4)))/Codes!$N$2</f>
        <v>5.2</v>
      </c>
      <c r="Q397" s="1">
        <f>IF(HEX2DEC(RIGHT(E397,4))&gt;=32768,HEX2DEC(RIGHT(E397,4))-65536,HEX2DEC(RIGHT(E397,4)))/Codes!$N$2</f>
        <v>0</v>
      </c>
      <c r="R397" s="1">
        <f>IF(HEX2DEC(LEFT(F397,4))&gt;=32768,HEX2DEC(LEFT(F397,4))-65536,HEX2DEC(LEFT(F397,4)))/Codes!$N$2</f>
        <v>0</v>
      </c>
      <c r="S397" s="1">
        <f>IF(HEX2DEC(RIGHT(F397,4))&gt;=32768,HEX2DEC(RIGHT(F397,4))-65536,HEX2DEC(RIGHT(F397,4)))/Codes!$N$2</f>
        <v>0</v>
      </c>
      <c r="T397" s="18">
        <f t="shared" si="108"/>
        <v>361</v>
      </c>
      <c r="U397" s="1">
        <f t="shared" si="109"/>
        <v>100</v>
      </c>
      <c r="V397" s="1">
        <f t="shared" si="110"/>
        <v>98</v>
      </c>
      <c r="W397" s="1" t="str">
        <f t="shared" si="111"/>
        <v>100</v>
      </c>
      <c r="X397" s="1">
        <f t="shared" si="112"/>
        <v>2</v>
      </c>
      <c r="Y397" s="1">
        <f t="shared" si="113"/>
        <v>0</v>
      </c>
      <c r="Z397" s="1" t="str">
        <f>VLOOKUP(BIN2DEC(MID(HEX2BIN(MID(H397,3,2),8),2,5)),Codes!$E$1:$F$18,2)</f>
        <v>Normal</v>
      </c>
      <c r="AA397" s="6" t="str">
        <f t="shared" si="114"/>
        <v>0</v>
      </c>
      <c r="AB397" s="1">
        <f t="shared" si="115"/>
        <v>1</v>
      </c>
      <c r="AC397" s="1" t="str">
        <f>VLOOKUP(BIN2DEC(RIGHT(HEX2BIN(MID(H397,6,1),4),1)&amp;LEFT(HEX2BIN(MID(H397,7,1),4),1)),Codes!$K$1:$L$5,2)</f>
        <v>M</v>
      </c>
      <c r="AD397" s="1" t="str">
        <f>VLOOKUP(BIN2DEC(RIGHT(HEX2BIN(MID(H397,7,1),4),3)&amp;LEFT(HEX2BIN(MID(H397,8,1),4),2)),Codes!$H$2:$I$33,2)</f>
        <v>Kick</v>
      </c>
      <c r="AE397" s="1" t="str">
        <f t="shared" si="116"/>
        <v>1</v>
      </c>
      <c r="AF397" s="1" t="str">
        <f t="shared" si="117"/>
        <v>1</v>
      </c>
      <c r="AH397" s="6">
        <f t="shared" si="118"/>
        <v>34</v>
      </c>
    </row>
    <row r="398" spans="1:34">
      <c r="A398" s="3" t="s">
        <v>10351</v>
      </c>
      <c r="B398" s="1" t="s">
        <v>1466</v>
      </c>
      <c r="C398" s="6" t="s">
        <v>1796</v>
      </c>
      <c r="D398" s="9" t="s">
        <v>479</v>
      </c>
      <c r="E398" s="9" t="s">
        <v>395</v>
      </c>
      <c r="F398" s="9" t="s">
        <v>973</v>
      </c>
      <c r="G398" s="9" t="s">
        <v>481</v>
      </c>
      <c r="H398" s="9" t="s">
        <v>482</v>
      </c>
      <c r="J398" s="6" t="str">
        <f t="shared" si="102"/>
        <v>001011</v>
      </c>
      <c r="K398" s="1">
        <f t="shared" si="103"/>
        <v>0</v>
      </c>
      <c r="L398" s="6" t="str">
        <f t="shared" si="104"/>
        <v>00000</v>
      </c>
      <c r="M398" s="1">
        <f t="shared" si="105"/>
        <v>0</v>
      </c>
      <c r="N398" s="6" t="str">
        <f t="shared" si="106"/>
        <v>00</v>
      </c>
      <c r="O398" s="1">
        <f t="shared" si="107"/>
        <v>0</v>
      </c>
      <c r="P398" s="1">
        <f>IF(HEX2DEC(LEFT(E398,4))&gt;=32768,HEX2DEC(LEFT(E398,4))-65536,HEX2DEC(LEFT(E398,4)))/Codes!$N$2</f>
        <v>5.6</v>
      </c>
      <c r="Q398" s="1">
        <f>IF(HEX2DEC(RIGHT(E398,4))&gt;=32768,HEX2DEC(RIGHT(E398,4))-65536,HEX2DEC(RIGHT(E398,4)))/Codes!$N$2</f>
        <v>0</v>
      </c>
      <c r="R398" s="1">
        <f>IF(HEX2DEC(LEFT(F398,4))&gt;=32768,HEX2DEC(LEFT(F398,4))-65536,HEX2DEC(LEFT(F398,4)))/Codes!$N$2</f>
        <v>7.2</v>
      </c>
      <c r="S398" s="1">
        <f>IF(HEX2DEC(RIGHT(F398,4))&gt;=32768,HEX2DEC(RIGHT(F398,4))-65536,HEX2DEC(RIGHT(F398,4)))/Codes!$N$2</f>
        <v>7.2</v>
      </c>
      <c r="T398" s="18">
        <f t="shared" si="108"/>
        <v>361</v>
      </c>
      <c r="U398" s="1">
        <f t="shared" si="109"/>
        <v>100</v>
      </c>
      <c r="V398" s="1">
        <f t="shared" si="110"/>
        <v>0</v>
      </c>
      <c r="W398" s="1" t="str">
        <f t="shared" si="111"/>
        <v>100</v>
      </c>
      <c r="X398" s="1">
        <f t="shared" si="112"/>
        <v>2</v>
      </c>
      <c r="Y398" s="1">
        <f t="shared" si="113"/>
        <v>0</v>
      </c>
      <c r="Z398" s="1" t="str">
        <f>VLOOKUP(BIN2DEC(MID(HEX2BIN(MID(H398,3,2),8),2,5)),Codes!$E$1:$F$18,2)</f>
        <v>Grab</v>
      </c>
      <c r="AA398" s="6" t="str">
        <f t="shared" si="114"/>
        <v>0</v>
      </c>
      <c r="AB398" s="1">
        <f t="shared" si="115"/>
        <v>0</v>
      </c>
      <c r="AC398" s="1" t="str">
        <f>VLOOKUP(BIN2DEC(RIGHT(HEX2BIN(MID(H398,6,1),4),1)&amp;LEFT(HEX2BIN(MID(H398,7,1),4),1)),Codes!$K$1:$L$5,2)</f>
        <v>M</v>
      </c>
      <c r="AD398" s="1" t="str">
        <f>VLOOKUP(BIN2DEC(RIGHT(HEX2BIN(MID(H398,7,1),4),3)&amp;LEFT(HEX2BIN(MID(H398,8,1),4),2)),Codes!$H$2:$I$33,2)</f>
        <v>Kick</v>
      </c>
      <c r="AE398" s="1" t="str">
        <f t="shared" si="116"/>
        <v>1</v>
      </c>
      <c r="AF398" s="1" t="str">
        <f t="shared" si="117"/>
        <v>1</v>
      </c>
      <c r="AH398" s="6">
        <f t="shared" si="118"/>
        <v>34</v>
      </c>
    </row>
    <row r="399" spans="1:34">
      <c r="A399" s="3" t="s">
        <v>10352</v>
      </c>
      <c r="B399" s="1" t="s">
        <v>1466</v>
      </c>
      <c r="C399" s="6" t="s">
        <v>1796</v>
      </c>
      <c r="D399" s="9" t="s">
        <v>484</v>
      </c>
      <c r="E399" s="9" t="s">
        <v>207</v>
      </c>
      <c r="F399" s="9" t="s">
        <v>10353</v>
      </c>
      <c r="G399" s="9" t="s">
        <v>481</v>
      </c>
      <c r="H399" s="9" t="s">
        <v>482</v>
      </c>
      <c r="J399" s="6" t="str">
        <f t="shared" si="102"/>
        <v>001011</v>
      </c>
      <c r="K399" s="1">
        <f t="shared" si="103"/>
        <v>1</v>
      </c>
      <c r="L399" s="6" t="str">
        <f t="shared" si="104"/>
        <v>00000</v>
      </c>
      <c r="M399" s="1">
        <f t="shared" si="105"/>
        <v>0</v>
      </c>
      <c r="N399" s="6" t="str">
        <f t="shared" si="106"/>
        <v>00</v>
      </c>
      <c r="O399" s="1">
        <f t="shared" si="107"/>
        <v>0</v>
      </c>
      <c r="P399" s="1">
        <f>IF(HEX2DEC(LEFT(E399,4))&gt;=32768,HEX2DEC(LEFT(E399,4))-65536,HEX2DEC(LEFT(E399,4)))/Codes!$N$2</f>
        <v>4</v>
      </c>
      <c r="Q399" s="1">
        <f>IF(HEX2DEC(RIGHT(E399,4))&gt;=32768,HEX2DEC(RIGHT(E399,4))-65536,HEX2DEC(RIGHT(E399,4)))/Codes!$N$2</f>
        <v>0</v>
      </c>
      <c r="R399" s="1">
        <f>IF(HEX2DEC(LEFT(F399,4))&gt;=32768,HEX2DEC(LEFT(F399,4))-65536,HEX2DEC(LEFT(F399,4)))/Codes!$N$2</f>
        <v>7.2</v>
      </c>
      <c r="S399" s="1">
        <f>IF(HEX2DEC(RIGHT(F399,4))&gt;=32768,HEX2DEC(RIGHT(F399,4))-65536,HEX2DEC(RIGHT(F399,4)))/Codes!$N$2</f>
        <v>1.6</v>
      </c>
      <c r="T399" s="18">
        <f t="shared" si="108"/>
        <v>361</v>
      </c>
      <c r="U399" s="1">
        <f t="shared" si="109"/>
        <v>100</v>
      </c>
      <c r="V399" s="1">
        <f t="shared" si="110"/>
        <v>0</v>
      </c>
      <c r="W399" s="1" t="str">
        <f t="shared" si="111"/>
        <v>100</v>
      </c>
      <c r="X399" s="1">
        <f t="shared" si="112"/>
        <v>2</v>
      </c>
      <c r="Y399" s="1">
        <f t="shared" si="113"/>
        <v>0</v>
      </c>
      <c r="Z399" s="1" t="str">
        <f>VLOOKUP(BIN2DEC(MID(HEX2BIN(MID(H399,3,2),8),2,5)),Codes!$E$1:$F$18,2)</f>
        <v>Grab</v>
      </c>
      <c r="AA399" s="6" t="str">
        <f t="shared" si="114"/>
        <v>0</v>
      </c>
      <c r="AB399" s="1">
        <f t="shared" si="115"/>
        <v>0</v>
      </c>
      <c r="AC399" s="1" t="str">
        <f>VLOOKUP(BIN2DEC(RIGHT(HEX2BIN(MID(H399,6,1),4),1)&amp;LEFT(HEX2BIN(MID(H399,7,1),4),1)),Codes!$K$1:$L$5,2)</f>
        <v>M</v>
      </c>
      <c r="AD399" s="1" t="str">
        <f>VLOOKUP(BIN2DEC(RIGHT(HEX2BIN(MID(H399,7,1),4),3)&amp;LEFT(HEX2BIN(MID(H399,8,1),4),2)),Codes!$H$2:$I$33,2)</f>
        <v>Kick</v>
      </c>
      <c r="AE399" s="1" t="str">
        <f t="shared" si="116"/>
        <v>1</v>
      </c>
      <c r="AF399" s="1" t="str">
        <f t="shared" si="117"/>
        <v>1</v>
      </c>
      <c r="AH399" s="6">
        <f t="shared" si="118"/>
        <v>34</v>
      </c>
    </row>
    <row r="400" spans="1:34">
      <c r="A400" s="3" t="s">
        <v>10355</v>
      </c>
      <c r="B400" s="1" t="s">
        <v>1466</v>
      </c>
      <c r="C400" s="6" t="s">
        <v>1797</v>
      </c>
      <c r="D400" s="9" t="s">
        <v>479</v>
      </c>
      <c r="E400" s="9" t="s">
        <v>395</v>
      </c>
      <c r="F400" s="9" t="s">
        <v>10356</v>
      </c>
      <c r="G400" s="9" t="s">
        <v>481</v>
      </c>
      <c r="H400" s="9" t="s">
        <v>482</v>
      </c>
      <c r="J400" s="6" t="str">
        <f t="shared" si="102"/>
        <v>001011</v>
      </c>
      <c r="K400" s="1">
        <f t="shared" si="103"/>
        <v>0</v>
      </c>
      <c r="L400" s="6" t="str">
        <f t="shared" si="104"/>
        <v>00000</v>
      </c>
      <c r="M400" s="1">
        <f t="shared" si="105"/>
        <v>0</v>
      </c>
      <c r="N400" s="6" t="str">
        <f t="shared" si="106"/>
        <v>00</v>
      </c>
      <c r="O400" s="1">
        <f t="shared" si="107"/>
        <v>0</v>
      </c>
      <c r="P400" s="1">
        <f>IF(HEX2DEC(LEFT(E400,4))&gt;=32768,HEX2DEC(LEFT(E400,4))-65536,HEX2DEC(LEFT(E400,4)))/Codes!$N$2</f>
        <v>5.6</v>
      </c>
      <c r="Q400" s="1">
        <f>IF(HEX2DEC(RIGHT(E400,4))&gt;=32768,HEX2DEC(RIGHT(E400,4))-65536,HEX2DEC(RIGHT(E400,4)))/Codes!$N$2</f>
        <v>0</v>
      </c>
      <c r="R400" s="1">
        <f>IF(HEX2DEC(LEFT(F400,4))&gt;=32768,HEX2DEC(LEFT(F400,4))-65536,HEX2DEC(LEFT(F400,4)))/Codes!$N$2</f>
        <v>6.4</v>
      </c>
      <c r="S400" s="1">
        <f>IF(HEX2DEC(RIGHT(F400,4))&gt;=32768,HEX2DEC(RIGHT(F400,4))-65536,HEX2DEC(RIGHT(F400,4)))/Codes!$N$2</f>
        <v>7.2</v>
      </c>
      <c r="T400" s="18">
        <f t="shared" si="108"/>
        <v>361</v>
      </c>
      <c r="U400" s="1">
        <f t="shared" si="109"/>
        <v>100</v>
      </c>
      <c r="V400" s="1">
        <f t="shared" si="110"/>
        <v>0</v>
      </c>
      <c r="W400" s="1" t="str">
        <f t="shared" si="111"/>
        <v>100</v>
      </c>
      <c r="X400" s="1">
        <f t="shared" si="112"/>
        <v>2</v>
      </c>
      <c r="Y400" s="1">
        <f t="shared" si="113"/>
        <v>0</v>
      </c>
      <c r="Z400" s="1" t="str">
        <f>VLOOKUP(BIN2DEC(MID(HEX2BIN(MID(H400,3,2),8),2,5)),Codes!$E$1:$F$18,2)</f>
        <v>Grab</v>
      </c>
      <c r="AA400" s="6" t="str">
        <f t="shared" si="114"/>
        <v>0</v>
      </c>
      <c r="AB400" s="1">
        <f t="shared" si="115"/>
        <v>0</v>
      </c>
      <c r="AC400" s="1" t="str">
        <f>VLOOKUP(BIN2DEC(RIGHT(HEX2BIN(MID(H400,6,1),4),1)&amp;LEFT(HEX2BIN(MID(H400,7,1),4),1)),Codes!$K$1:$L$5,2)</f>
        <v>M</v>
      </c>
      <c r="AD400" s="1" t="str">
        <f>VLOOKUP(BIN2DEC(RIGHT(HEX2BIN(MID(H400,7,1),4),3)&amp;LEFT(HEX2BIN(MID(H400,8,1),4),2)),Codes!$H$2:$I$33,2)</f>
        <v>Kick</v>
      </c>
      <c r="AE400" s="1" t="str">
        <f t="shared" si="116"/>
        <v>1</v>
      </c>
      <c r="AF400" s="1" t="str">
        <f t="shared" si="117"/>
        <v>1</v>
      </c>
      <c r="AH400" s="6">
        <f t="shared" si="118"/>
        <v>34</v>
      </c>
    </row>
    <row r="401" spans="1:34">
      <c r="A401" s="3" t="s">
        <v>10357</v>
      </c>
      <c r="B401" s="1" t="s">
        <v>1466</v>
      </c>
      <c r="C401" s="6" t="s">
        <v>1797</v>
      </c>
      <c r="D401" s="9" t="s">
        <v>484</v>
      </c>
      <c r="E401" s="9" t="s">
        <v>207</v>
      </c>
      <c r="F401" s="9" t="s">
        <v>6653</v>
      </c>
      <c r="G401" s="9" t="s">
        <v>481</v>
      </c>
      <c r="H401" s="9" t="s">
        <v>482</v>
      </c>
      <c r="J401" s="6" t="str">
        <f t="shared" si="102"/>
        <v>001011</v>
      </c>
      <c r="K401" s="1">
        <f t="shared" si="103"/>
        <v>1</v>
      </c>
      <c r="L401" s="6" t="str">
        <f t="shared" si="104"/>
        <v>00000</v>
      </c>
      <c r="M401" s="1">
        <f t="shared" si="105"/>
        <v>0</v>
      </c>
      <c r="N401" s="6" t="str">
        <f t="shared" si="106"/>
        <v>00</v>
      </c>
      <c r="O401" s="1">
        <f t="shared" si="107"/>
        <v>0</v>
      </c>
      <c r="P401" s="1">
        <f>IF(HEX2DEC(LEFT(E401,4))&gt;=32768,HEX2DEC(LEFT(E401,4))-65536,HEX2DEC(LEFT(E401,4)))/Codes!$N$2</f>
        <v>4</v>
      </c>
      <c r="Q401" s="1">
        <f>IF(HEX2DEC(RIGHT(E401,4))&gt;=32768,HEX2DEC(RIGHT(E401,4))-65536,HEX2DEC(RIGHT(E401,4)))/Codes!$N$2</f>
        <v>0</v>
      </c>
      <c r="R401" s="1">
        <f>IF(HEX2DEC(LEFT(F401,4))&gt;=32768,HEX2DEC(LEFT(F401,4))-65536,HEX2DEC(LEFT(F401,4)))/Codes!$N$2</f>
        <v>6.4</v>
      </c>
      <c r="S401" s="1">
        <f>IF(HEX2DEC(RIGHT(F401,4))&gt;=32768,HEX2DEC(RIGHT(F401,4))-65536,HEX2DEC(RIGHT(F401,4)))/Codes!$N$2</f>
        <v>1.6</v>
      </c>
      <c r="T401" s="18">
        <f t="shared" si="108"/>
        <v>361</v>
      </c>
      <c r="U401" s="1">
        <f t="shared" si="109"/>
        <v>100</v>
      </c>
      <c r="V401" s="1">
        <f t="shared" si="110"/>
        <v>0</v>
      </c>
      <c r="W401" s="1" t="str">
        <f t="shared" si="111"/>
        <v>100</v>
      </c>
      <c r="X401" s="1">
        <f t="shared" si="112"/>
        <v>2</v>
      </c>
      <c r="Y401" s="1">
        <f t="shared" si="113"/>
        <v>0</v>
      </c>
      <c r="Z401" s="1" t="str">
        <f>VLOOKUP(BIN2DEC(MID(HEX2BIN(MID(H401,3,2),8),2,5)),Codes!$E$1:$F$18,2)</f>
        <v>Grab</v>
      </c>
      <c r="AA401" s="6" t="str">
        <f t="shared" si="114"/>
        <v>0</v>
      </c>
      <c r="AB401" s="1">
        <f t="shared" si="115"/>
        <v>0</v>
      </c>
      <c r="AC401" s="1" t="str">
        <f>VLOOKUP(BIN2DEC(RIGHT(HEX2BIN(MID(H401,6,1),4),1)&amp;LEFT(HEX2BIN(MID(H401,7,1),4),1)),Codes!$K$1:$L$5,2)</f>
        <v>M</v>
      </c>
      <c r="AD401" s="1" t="str">
        <f>VLOOKUP(BIN2DEC(RIGHT(HEX2BIN(MID(H401,7,1),4),3)&amp;LEFT(HEX2BIN(MID(H401,8,1),4),2)),Codes!$H$2:$I$33,2)</f>
        <v>Kick</v>
      </c>
      <c r="AE401" s="1" t="str">
        <f t="shared" si="116"/>
        <v>1</v>
      </c>
      <c r="AF401" s="1" t="str">
        <f t="shared" si="117"/>
        <v>1</v>
      </c>
      <c r="AH401" s="6">
        <f t="shared" si="118"/>
        <v>34</v>
      </c>
    </row>
    <row r="402" spans="1:34">
      <c r="A402" s="3" t="s">
        <v>10359</v>
      </c>
      <c r="B402" s="1" t="s">
        <v>1466</v>
      </c>
      <c r="C402" s="6" t="s">
        <v>530</v>
      </c>
      <c r="D402" s="9" t="s">
        <v>498</v>
      </c>
      <c r="E402" s="9" t="s">
        <v>448</v>
      </c>
      <c r="F402" s="9" t="s">
        <v>7382</v>
      </c>
      <c r="G402" s="9" t="s">
        <v>5474</v>
      </c>
      <c r="H402" s="9" t="s">
        <v>7388</v>
      </c>
      <c r="J402" s="6" t="str">
        <f t="shared" si="102"/>
        <v>001011</v>
      </c>
      <c r="K402" s="1">
        <f t="shared" si="103"/>
        <v>0</v>
      </c>
      <c r="L402" s="6" t="str">
        <f t="shared" si="104"/>
        <v>00010</v>
      </c>
      <c r="M402" s="1">
        <f t="shared" si="105"/>
        <v>256</v>
      </c>
      <c r="N402" s="6" t="str">
        <f t="shared" si="106"/>
        <v>00</v>
      </c>
      <c r="O402" s="1">
        <f t="shared" si="107"/>
        <v>3</v>
      </c>
      <c r="P402" s="1">
        <f>IF(HEX2DEC(LEFT(E402,4))&gt;=32768,HEX2DEC(LEFT(E402,4))-65536,HEX2DEC(LEFT(E402,4)))/Codes!$N$2</f>
        <v>6.4</v>
      </c>
      <c r="Q402" s="1">
        <f>IF(HEX2DEC(RIGHT(E402,4))&gt;=32768,HEX2DEC(RIGHT(E402,4))-65536,HEX2DEC(RIGHT(E402,4)))/Codes!$N$2</f>
        <v>0</v>
      </c>
      <c r="R402" s="1">
        <f>IF(HEX2DEC(LEFT(F402,4))&gt;=32768,HEX2DEC(LEFT(F402,4))-65536,HEX2DEC(LEFT(F402,4)))/Codes!$N$2</f>
        <v>8.8000000000000007</v>
      </c>
      <c r="S402" s="1">
        <f>IF(HEX2DEC(RIGHT(F402,4))&gt;=32768,HEX2DEC(RIGHT(F402,4))-65536,HEX2DEC(RIGHT(F402,4)))/Codes!$N$2</f>
        <v>8</v>
      </c>
      <c r="T402" s="18">
        <f t="shared" si="108"/>
        <v>80</v>
      </c>
      <c r="U402" s="1">
        <f t="shared" si="109"/>
        <v>100</v>
      </c>
      <c r="V402" s="1">
        <f t="shared" si="110"/>
        <v>134</v>
      </c>
      <c r="W402" s="1" t="str">
        <f t="shared" si="111"/>
        <v>100</v>
      </c>
      <c r="X402" s="1">
        <f t="shared" si="112"/>
        <v>0</v>
      </c>
      <c r="Y402" s="1">
        <f t="shared" si="113"/>
        <v>0</v>
      </c>
      <c r="Z402" s="1" t="str">
        <f>VLOOKUP(BIN2DEC(MID(HEX2BIN(MID(H402,3,2),8),2,5)),Codes!$E$1:$F$18,2)</f>
        <v>Electric</v>
      </c>
      <c r="AA402" s="6" t="str">
        <f t="shared" si="114"/>
        <v>0</v>
      </c>
      <c r="AB402" s="1">
        <f t="shared" si="115"/>
        <v>0</v>
      </c>
      <c r="AC402" s="1" t="str">
        <f>VLOOKUP(BIN2DEC(RIGHT(HEX2BIN(MID(H402,6,1),4),1)&amp;LEFT(HEX2BIN(MID(H402,7,1),4),1)),Codes!$K$1:$L$5,2)</f>
        <v>M</v>
      </c>
      <c r="AD402" s="1" t="str">
        <f>VLOOKUP(BIN2DEC(RIGHT(HEX2BIN(MID(H402,7,1),4),3)&amp;LEFT(HEX2BIN(MID(H402,8,1),4),2)),Codes!$H$2:$I$33,2)</f>
        <v>[11]</v>
      </c>
      <c r="AE402" s="1" t="str">
        <f t="shared" si="116"/>
        <v>1</v>
      </c>
      <c r="AF402" s="1" t="str">
        <f t="shared" si="117"/>
        <v>1</v>
      </c>
      <c r="AH402" s="6">
        <f t="shared" si="118"/>
        <v>43</v>
      </c>
    </row>
    <row r="403" spans="1:34">
      <c r="A403" s="3" t="s">
        <v>10369</v>
      </c>
      <c r="B403" s="1" t="s">
        <v>1466</v>
      </c>
      <c r="C403" s="6" t="s">
        <v>7401</v>
      </c>
      <c r="D403" s="9" t="s">
        <v>255</v>
      </c>
      <c r="E403" s="9" t="s">
        <v>299</v>
      </c>
      <c r="F403" s="9" t="s">
        <v>91</v>
      </c>
      <c r="G403" s="9" t="s">
        <v>7402</v>
      </c>
      <c r="H403" s="9" t="s">
        <v>7403</v>
      </c>
      <c r="J403" s="6" t="str">
        <f t="shared" si="102"/>
        <v>001011</v>
      </c>
      <c r="K403" s="1">
        <f t="shared" si="103"/>
        <v>0</v>
      </c>
      <c r="L403" s="6" t="str">
        <f t="shared" si="104"/>
        <v>00000</v>
      </c>
      <c r="M403" s="1">
        <f t="shared" si="105"/>
        <v>0</v>
      </c>
      <c r="N403" s="6" t="str">
        <f t="shared" si="106"/>
        <v>00</v>
      </c>
      <c r="O403" s="1">
        <f t="shared" si="107"/>
        <v>2</v>
      </c>
      <c r="P403" s="1">
        <f>IF(HEX2DEC(LEFT(E403,4))&gt;=32768,HEX2DEC(LEFT(E403,4))-65536,HEX2DEC(LEFT(E403,4)))/Codes!$N$2</f>
        <v>6</v>
      </c>
      <c r="Q403" s="1">
        <f>IF(HEX2DEC(RIGHT(E403,4))&gt;=32768,HEX2DEC(RIGHT(E403,4))-65536,HEX2DEC(RIGHT(E403,4)))/Codes!$N$2</f>
        <v>0</v>
      </c>
      <c r="R403" s="1">
        <f>IF(HEX2DEC(LEFT(F403,4))&gt;=32768,HEX2DEC(LEFT(F403,4))-65536,HEX2DEC(LEFT(F403,4)))/Codes!$N$2</f>
        <v>0</v>
      </c>
      <c r="S403" s="1">
        <f>IF(HEX2DEC(RIGHT(F403,4))&gt;=32768,HEX2DEC(RIGHT(F403,4))-65536,HEX2DEC(RIGHT(F403,4)))/Codes!$N$2</f>
        <v>0</v>
      </c>
      <c r="T403" s="18">
        <f t="shared" si="108"/>
        <v>40</v>
      </c>
      <c r="U403" s="1">
        <f t="shared" si="109"/>
        <v>100</v>
      </c>
      <c r="V403" s="1">
        <f t="shared" si="110"/>
        <v>25</v>
      </c>
      <c r="W403" s="1" t="str">
        <f t="shared" si="111"/>
        <v>100</v>
      </c>
      <c r="X403" s="1">
        <f t="shared" si="112"/>
        <v>1</v>
      </c>
      <c r="Y403" s="1">
        <f t="shared" si="113"/>
        <v>0</v>
      </c>
      <c r="Z403" s="1" t="str">
        <f>VLOOKUP(BIN2DEC(MID(HEX2BIN(MID(H403,3,2),8),2,5)),Codes!$E$1:$F$18,2)</f>
        <v>Electric</v>
      </c>
      <c r="AA403" s="6" t="str">
        <f t="shared" si="114"/>
        <v>0</v>
      </c>
      <c r="AB403" s="1">
        <f t="shared" si="115"/>
        <v>0</v>
      </c>
      <c r="AC403" s="1" t="str">
        <f>VLOOKUP(BIN2DEC(RIGHT(HEX2BIN(MID(H403,6,1),4),1)&amp;LEFT(HEX2BIN(MID(H403,7,1),4),1)),Codes!$K$1:$L$5,2)</f>
        <v>S</v>
      </c>
      <c r="AD403" s="1" t="str">
        <f>VLOOKUP(BIN2DEC(RIGHT(HEX2BIN(MID(H403,7,1),4),3)&amp;LEFT(HEX2BIN(MID(H403,8,1),4),2)),Codes!$H$2:$I$33,2)</f>
        <v>[11]</v>
      </c>
      <c r="AE403" s="1" t="str">
        <f t="shared" si="116"/>
        <v>1</v>
      </c>
      <c r="AF403" s="1" t="str">
        <f t="shared" si="117"/>
        <v>1</v>
      </c>
      <c r="AH403" s="6">
        <f t="shared" si="118"/>
        <v>11</v>
      </c>
    </row>
    <row r="404" spans="1:34">
      <c r="A404" s="3" t="s">
        <v>10688</v>
      </c>
      <c r="B404" s="1" t="s">
        <v>58</v>
      </c>
      <c r="D404" s="9" t="s">
        <v>853</v>
      </c>
      <c r="E404" s="9" t="s">
        <v>854</v>
      </c>
      <c r="F404" s="9" t="s">
        <v>91</v>
      </c>
      <c r="G404" s="9" t="s">
        <v>855</v>
      </c>
      <c r="H404" s="9" t="s">
        <v>526</v>
      </c>
      <c r="J404" s="6" t="str">
        <f t="shared" ref="J404" si="119">LEFT(HEX2BIN(LEFT(D404,2),8),6)</f>
        <v>001011</v>
      </c>
      <c r="K404" s="1">
        <f t="shared" ref="K404" si="120">BIN2DEC(MID(HEX2BIN(MID(D404,2,2),8),3,3))</f>
        <v>0</v>
      </c>
      <c r="L404" s="6" t="str">
        <f t="shared" ref="L404" si="121">MID(HEX2BIN(MID(D404,3,2),8),2,5)</f>
        <v>00000</v>
      </c>
      <c r="M404" s="1">
        <f t="shared" ref="M404" si="122">ROUNDDOWN(HEX2DEC(MID(D404,4,3))/8,0)</f>
        <v>0</v>
      </c>
      <c r="N404" s="6" t="str">
        <f t="shared" ref="N404" si="123">MID(HEX2BIN(MID(D404,6,1),4),2,2)</f>
        <v>00</v>
      </c>
      <c r="O404" s="1">
        <f t="shared" ref="O404" si="124">HEX2DEC(MID(D404,7,2))</f>
        <v>8</v>
      </c>
      <c r="P404" s="1">
        <f>IF(HEX2DEC(LEFT(E404,4))&gt;=32768,HEX2DEC(LEFT(E404,4))-65536,HEX2DEC(LEFT(E404,4)))/Codes!$N$2</f>
        <v>5.12</v>
      </c>
      <c r="Q404" s="1">
        <f>IF(HEX2DEC(RIGHT(E404,4))&gt;=32768,HEX2DEC(RIGHT(E404,4))-65536,HEX2DEC(RIGHT(E404,4)))/Codes!$N$2</f>
        <v>0</v>
      </c>
      <c r="R404" s="1">
        <f>IF(HEX2DEC(LEFT(F404,4))&gt;=32768,HEX2DEC(LEFT(F404,4))-65536,HEX2DEC(LEFT(F404,4)))/Codes!$N$2</f>
        <v>0</v>
      </c>
      <c r="S404" s="1">
        <f>IF(HEX2DEC(RIGHT(F404,4))&gt;=32768,HEX2DEC(RIGHT(F404,4))-65536,HEX2DEC(RIGHT(F404,4)))/Codes!$N$2</f>
        <v>0</v>
      </c>
      <c r="T404" s="18">
        <f t="shared" ref="T404" si="125">ROUNDDOWN(HEX2DEC(LEFT(G404,3))/8,0)</f>
        <v>70</v>
      </c>
      <c r="U404" s="1">
        <f t="shared" ref="U404" si="126">ROUNDDOWN(HEX2DEC(MID(G404,3,3))/4,0)-(512*ROUNDDOWN(HEX2DEC(MID(G404,3,1))/8,0))</f>
        <v>70</v>
      </c>
      <c r="V404" s="1">
        <f t="shared" ref="V404" si="127">RIGHT(HEX2BIN(MID(G404,5,1),4),2)*128+HEX2DEC(MID(G404,6,1))*8+LEFT(HEX2BIN(MID(G404,7,1),4),3)</f>
        <v>0</v>
      </c>
      <c r="W404" s="1" t="str">
        <f t="shared" ref="W404" si="128">MID(HEX2BIN(MID(G404,7,2),8),4,3)</f>
        <v>100</v>
      </c>
      <c r="X404" s="1">
        <f t="shared" ref="X404" si="129">BIN2DEC(RIGHT(HEX2BIN(RIGHT(G404,1),4),2))</f>
        <v>3</v>
      </c>
      <c r="Y404" s="1">
        <f t="shared" ref="Y404" si="130">ROUNDDOWN(HEX2DEC(LEFT(H404,3))/8,0)</f>
        <v>70</v>
      </c>
      <c r="Z404" s="1" t="str">
        <f>VLOOKUP(BIN2DEC(MID(HEX2BIN(MID(H404,3,2),8),2,5)),Codes!$E$1:$F$18,2)</f>
        <v>Normal</v>
      </c>
      <c r="AA404" s="6" t="str">
        <f t="shared" ref="AA404" si="131">MID(HEX2BIN(MID(H404,4,1),4),3,1)</f>
        <v>0</v>
      </c>
      <c r="AB404" s="1">
        <f t="shared" ref="AB404" si="132">(MOD(HEX2DEC(MID(H404,4,1)),2))*64+ROUNDDOWN(HEX2DEC(MID(H404,5,2))/4,0)</f>
        <v>0</v>
      </c>
      <c r="AC404" s="1" t="str">
        <f>VLOOKUP(BIN2DEC(RIGHT(HEX2BIN(MID(H404,6,1),4),1)&amp;LEFT(HEX2BIN(MID(H404,7,1),4),1)),Codes!$K$1:$L$5,2)</f>
        <v>L</v>
      </c>
      <c r="AD404" s="1" t="str">
        <f>VLOOKUP(BIN2DEC(RIGHT(HEX2BIN(MID(H404,7,1),4),3)&amp;LEFT(HEX2BIN(MID(H404,8,1),4),2)),Codes!$H$2:$I$33,2)</f>
        <v>Kick</v>
      </c>
      <c r="AE404" s="1" t="str">
        <f t="shared" ref="AE404" si="133">MID(HEX2BIN(RIGHT(H404,1),4),3,1)</f>
        <v>1</v>
      </c>
      <c r="AF404" s="1" t="str">
        <f t="shared" ref="AF404" si="134">RIGHT(HEX2BIN(RIGHT(H404,1),4),1)</f>
        <v>1</v>
      </c>
      <c r="AH404" s="6">
        <f t="shared" si="118"/>
        <v>66</v>
      </c>
    </row>
    <row r="405" spans="1:34">
      <c r="A405" s="3" t="s">
        <v>10689</v>
      </c>
      <c r="B405" s="1" t="s">
        <v>58</v>
      </c>
      <c r="D405" s="9" t="s">
        <v>857</v>
      </c>
      <c r="E405" s="9" t="s">
        <v>232</v>
      </c>
      <c r="F405" s="9" t="s">
        <v>858</v>
      </c>
      <c r="G405" s="9" t="s">
        <v>859</v>
      </c>
      <c r="H405" s="9" t="s">
        <v>860</v>
      </c>
      <c r="J405" s="6" t="str">
        <f t="shared" ref="J405" si="135">LEFT(HEX2BIN(LEFT(D405,2),8),6)</f>
        <v>001011</v>
      </c>
      <c r="K405" s="1">
        <f t="shared" ref="K405" si="136">BIN2DEC(MID(HEX2BIN(MID(D405,2,2),8),3,3))</f>
        <v>0</v>
      </c>
      <c r="L405" s="6" t="str">
        <f t="shared" ref="L405" si="137">MID(HEX2BIN(MID(D405,3,2),8),2,5)</f>
        <v>00000</v>
      </c>
      <c r="M405" s="1">
        <f t="shared" ref="M405" si="138">ROUNDDOWN(HEX2DEC(MID(D405,4,3))/8,0)</f>
        <v>4</v>
      </c>
      <c r="N405" s="6" t="str">
        <f t="shared" ref="N405" si="139">MID(HEX2BIN(MID(D405,6,1),4),2,2)</f>
        <v>10</v>
      </c>
      <c r="O405" s="1">
        <f t="shared" ref="O405" si="140">HEX2DEC(MID(D405,7,2))</f>
        <v>6</v>
      </c>
      <c r="P405" s="1">
        <f>IF(HEX2DEC(LEFT(E405,4))&gt;=32768,HEX2DEC(LEFT(E405,4))-65536,HEX2DEC(LEFT(E405,4)))/Codes!$N$2</f>
        <v>4.8</v>
      </c>
      <c r="Q405" s="1">
        <f>IF(HEX2DEC(RIGHT(E405,4))&gt;=32768,HEX2DEC(RIGHT(E405,4))-65536,HEX2DEC(RIGHT(E405,4)))/Codes!$N$2</f>
        <v>0</v>
      </c>
      <c r="R405" s="1">
        <f>IF(HEX2DEC(LEFT(F405,4))&gt;=32768,HEX2DEC(LEFT(F405,4))-65536,HEX2DEC(LEFT(F405,4)))/Codes!$N$2</f>
        <v>2.7280000000000002</v>
      </c>
      <c r="S405" s="1">
        <f>IF(HEX2DEC(RIGHT(F405,4))&gt;=32768,HEX2DEC(RIGHT(F405,4))-65536,HEX2DEC(RIGHT(F405,4)))/Codes!$N$2</f>
        <v>0</v>
      </c>
      <c r="T405" s="18">
        <f t="shared" ref="T405" si="141">ROUNDDOWN(HEX2DEC(LEFT(G405,3))/8,0)</f>
        <v>361</v>
      </c>
      <c r="U405" s="1">
        <f t="shared" ref="U405" si="142">ROUNDDOWN(HEX2DEC(MID(G405,3,3))/4,0)-(512*ROUNDDOWN(HEX2DEC(MID(G405,3,1))/8,0))</f>
        <v>100</v>
      </c>
      <c r="V405" s="1">
        <f t="shared" ref="V405" si="143">RIGHT(HEX2BIN(MID(G405,5,1),4),2)*128+HEX2DEC(MID(G405,6,1))*8+LEFT(HEX2BIN(MID(G405,7,1),4),3)</f>
        <v>0</v>
      </c>
      <c r="W405" s="1" t="str">
        <f t="shared" ref="W405" si="144">MID(HEX2BIN(MID(G405,7,2),8),4,3)</f>
        <v>010</v>
      </c>
      <c r="X405" s="1">
        <f t="shared" ref="X405" si="145">BIN2DEC(RIGHT(HEX2BIN(RIGHT(G405,1),4),2))</f>
        <v>0</v>
      </c>
      <c r="Y405" s="1">
        <f t="shared" ref="Y405" si="146">ROUNDDOWN(HEX2DEC(LEFT(H405,3))/8,0)</f>
        <v>30</v>
      </c>
      <c r="Z405" s="1" t="str">
        <f>VLOOKUP(BIN2DEC(MID(HEX2BIN(MID(H405,3,2),8),2,5)),Codes!$E$1:$F$18,2)</f>
        <v>Normal</v>
      </c>
      <c r="AA405" s="6" t="str">
        <f t="shared" ref="AA405" si="147">MID(HEX2BIN(MID(H405,4,1),4),3,1)</f>
        <v>0</v>
      </c>
      <c r="AB405" s="1">
        <f t="shared" ref="AB405" si="148">(MOD(HEX2DEC(MID(H405,4,1)),2))*64+ROUNDDOWN(HEX2DEC(MID(H405,5,2))/4,0)</f>
        <v>0</v>
      </c>
      <c r="AC405" s="1" t="str">
        <f>VLOOKUP(BIN2DEC(RIGHT(HEX2BIN(MID(H405,6,1),4),1)&amp;LEFT(HEX2BIN(MID(H405,7,1),4),1)),Codes!$K$1:$L$5,2)</f>
        <v>M</v>
      </c>
      <c r="AD405" s="1" t="str">
        <f>VLOOKUP(BIN2DEC(RIGHT(HEX2BIN(MID(H405,7,1),4),3)&amp;LEFT(HEX2BIN(MID(H405,8,1),4),2)),Codes!$H$2:$I$33,2)</f>
        <v>Punch</v>
      </c>
      <c r="AE405" s="1" t="str">
        <f t="shared" ref="AE405" si="149">MID(HEX2BIN(RIGHT(H405,1),4),3,1)</f>
        <v>1</v>
      </c>
      <c r="AF405" s="1" t="str">
        <f t="shared" ref="AF405" si="150">RIGHT(HEX2BIN(RIGHT(H405,1),4),1)</f>
        <v>1</v>
      </c>
      <c r="AH405" s="6">
        <f t="shared" si="118"/>
        <v>33</v>
      </c>
    </row>
    <row r="406" spans="1:34">
      <c r="A406" s="3" t="s">
        <v>7199</v>
      </c>
      <c r="B406" s="1" t="s">
        <v>58</v>
      </c>
      <c r="C406" s="6" t="s">
        <v>7200</v>
      </c>
      <c r="D406" s="9" t="s">
        <v>702</v>
      </c>
      <c r="E406" s="9" t="s">
        <v>212</v>
      </c>
      <c r="F406" s="9" t="s">
        <v>5881</v>
      </c>
      <c r="G406" s="9" t="s">
        <v>5877</v>
      </c>
      <c r="H406" s="9" t="s">
        <v>5882</v>
      </c>
      <c r="J406" s="6" t="str">
        <f t="shared" si="102"/>
        <v>001011</v>
      </c>
      <c r="K406" s="1">
        <f t="shared" si="103"/>
        <v>0</v>
      </c>
      <c r="L406" s="6" t="str">
        <f t="shared" si="104"/>
        <v>00000</v>
      </c>
      <c r="M406" s="1">
        <f t="shared" si="105"/>
        <v>0</v>
      </c>
      <c r="N406" s="6" t="str">
        <f t="shared" si="106"/>
        <v>00</v>
      </c>
      <c r="O406" s="1">
        <f t="shared" si="107"/>
        <v>1</v>
      </c>
      <c r="P406" s="1">
        <f>IF(HEX2DEC(LEFT(E406,4))&gt;=32768,HEX2DEC(LEFT(E406,4))-65536,HEX2DEC(LEFT(E406,4)))/Codes!$N$2</f>
        <v>2.8</v>
      </c>
      <c r="Q406" s="1">
        <f>IF(HEX2DEC(RIGHT(E406,4))&gt;=32768,HEX2DEC(RIGHT(E406,4))-65536,HEX2DEC(RIGHT(E406,4)))/Codes!$N$2</f>
        <v>0</v>
      </c>
      <c r="R406" s="1">
        <f>IF(HEX2DEC(LEFT(F406,4))&gt;=32768,HEX2DEC(LEFT(F406,4))-65536,HEX2DEC(LEFT(F406,4)))/Codes!$N$2</f>
        <v>6</v>
      </c>
      <c r="S406" s="1">
        <f>IF(HEX2DEC(RIGHT(F406,4))&gt;=32768,HEX2DEC(RIGHT(F406,4))-65536,HEX2DEC(RIGHT(F406,4)))/Codes!$N$2</f>
        <v>-12</v>
      </c>
      <c r="T406" s="18">
        <f t="shared" si="108"/>
        <v>10</v>
      </c>
      <c r="U406" s="1">
        <f t="shared" si="109"/>
        <v>40</v>
      </c>
      <c r="V406" s="1">
        <f t="shared" si="110"/>
        <v>0</v>
      </c>
      <c r="W406" s="1" t="str">
        <f t="shared" si="111"/>
        <v>100</v>
      </c>
      <c r="X406" s="1">
        <f t="shared" si="112"/>
        <v>1</v>
      </c>
      <c r="Y406" s="1">
        <f t="shared" si="113"/>
        <v>12</v>
      </c>
      <c r="Z406" s="1" t="str">
        <f>VLOOKUP(BIN2DEC(MID(HEX2BIN(MID(H406,3,2),8),2,5)),Codes!$E$1:$F$18,2)</f>
        <v>Slash</v>
      </c>
      <c r="AA406" s="6" t="str">
        <f t="shared" si="114"/>
        <v>0</v>
      </c>
      <c r="AB406" s="1">
        <f t="shared" si="115"/>
        <v>0</v>
      </c>
      <c r="AC406" s="1" t="str">
        <f>VLOOKUP(BIN2DEC(RIGHT(HEX2BIN(MID(H406,6,1),4),1)&amp;LEFT(HEX2BIN(MID(H406,7,1),4),1)),Codes!$K$1:$L$5,2)</f>
        <v>S</v>
      </c>
      <c r="AD406" s="1" t="str">
        <f>VLOOKUP(BIN2DEC(RIGHT(HEX2BIN(MID(H406,7,1),4),3)&amp;LEFT(HEX2BIN(MID(H406,8,1),4),2)),Codes!$H$2:$I$33,2)</f>
        <v>Slash</v>
      </c>
      <c r="AE406" s="1" t="str">
        <f t="shared" si="116"/>
        <v>1</v>
      </c>
      <c r="AF406" s="1" t="str">
        <f t="shared" si="117"/>
        <v>1</v>
      </c>
      <c r="AH406" s="6">
        <f t="shared" si="118"/>
        <v>3</v>
      </c>
    </row>
    <row r="407" spans="1:34">
      <c r="A407" s="3" t="s">
        <v>7201</v>
      </c>
      <c r="B407" s="1" t="s">
        <v>58</v>
      </c>
      <c r="C407" s="6" t="s">
        <v>7200</v>
      </c>
      <c r="D407" s="9" t="s">
        <v>707</v>
      </c>
      <c r="E407" s="9" t="s">
        <v>212</v>
      </c>
      <c r="F407" s="9" t="s">
        <v>5884</v>
      </c>
      <c r="G407" s="9" t="s">
        <v>5877</v>
      </c>
      <c r="H407" s="9" t="s">
        <v>5882</v>
      </c>
      <c r="J407" s="6" t="str">
        <f t="shared" si="102"/>
        <v>001011</v>
      </c>
      <c r="K407" s="1">
        <f t="shared" si="103"/>
        <v>1</v>
      </c>
      <c r="L407" s="6" t="str">
        <f t="shared" si="104"/>
        <v>00000</v>
      </c>
      <c r="M407" s="1">
        <f t="shared" si="105"/>
        <v>0</v>
      </c>
      <c r="N407" s="6" t="str">
        <f t="shared" si="106"/>
        <v>00</v>
      </c>
      <c r="O407" s="1">
        <f t="shared" si="107"/>
        <v>1</v>
      </c>
      <c r="P407" s="1">
        <f>IF(HEX2DEC(LEFT(E407,4))&gt;=32768,HEX2DEC(LEFT(E407,4))-65536,HEX2DEC(LEFT(E407,4)))/Codes!$N$2</f>
        <v>2.8</v>
      </c>
      <c r="Q407" s="1">
        <f>IF(HEX2DEC(RIGHT(E407,4))&gt;=32768,HEX2DEC(RIGHT(E407,4))-65536,HEX2DEC(RIGHT(E407,4)))/Codes!$N$2</f>
        <v>0</v>
      </c>
      <c r="R407" s="1">
        <f>IF(HEX2DEC(LEFT(F407,4))&gt;=32768,HEX2DEC(LEFT(F407,4))-65536,HEX2DEC(LEFT(F407,4)))/Codes!$N$2</f>
        <v>6</v>
      </c>
      <c r="S407" s="1">
        <f>IF(HEX2DEC(RIGHT(F407,4))&gt;=32768,HEX2DEC(RIGHT(F407,4))-65536,HEX2DEC(RIGHT(F407,4)))/Codes!$N$2</f>
        <v>12</v>
      </c>
      <c r="T407" s="18">
        <f t="shared" si="108"/>
        <v>10</v>
      </c>
      <c r="U407" s="1">
        <f t="shared" si="109"/>
        <v>40</v>
      </c>
      <c r="V407" s="1">
        <f t="shared" si="110"/>
        <v>0</v>
      </c>
      <c r="W407" s="1" t="str">
        <f t="shared" si="111"/>
        <v>100</v>
      </c>
      <c r="X407" s="1">
        <f t="shared" si="112"/>
        <v>1</v>
      </c>
      <c r="Y407" s="1">
        <f t="shared" si="113"/>
        <v>12</v>
      </c>
      <c r="Z407" s="1" t="str">
        <f>VLOOKUP(BIN2DEC(MID(HEX2BIN(MID(H407,3,2),8),2,5)),Codes!$E$1:$F$18,2)</f>
        <v>Slash</v>
      </c>
      <c r="AA407" s="6" t="str">
        <f t="shared" si="114"/>
        <v>0</v>
      </c>
      <c r="AB407" s="1">
        <f t="shared" si="115"/>
        <v>0</v>
      </c>
      <c r="AC407" s="1" t="str">
        <f>VLOOKUP(BIN2DEC(RIGHT(HEX2BIN(MID(H407,6,1),4),1)&amp;LEFT(HEX2BIN(MID(H407,7,1),4),1)),Codes!$K$1:$L$5,2)</f>
        <v>S</v>
      </c>
      <c r="AD407" s="1" t="str">
        <f>VLOOKUP(BIN2DEC(RIGHT(HEX2BIN(MID(H407,7,1),4),3)&amp;LEFT(HEX2BIN(MID(H407,8,1),4),2)),Codes!$H$2:$I$33,2)</f>
        <v>Slash</v>
      </c>
      <c r="AE407" s="1" t="str">
        <f t="shared" si="116"/>
        <v>1</v>
      </c>
      <c r="AF407" s="1" t="str">
        <f t="shared" si="117"/>
        <v>1</v>
      </c>
      <c r="AH407" s="6">
        <f t="shared" si="118"/>
        <v>3</v>
      </c>
    </row>
    <row r="408" spans="1:34">
      <c r="A408" s="3" t="s">
        <v>7202</v>
      </c>
      <c r="B408" s="1" t="s">
        <v>58</v>
      </c>
      <c r="C408" s="6" t="s">
        <v>7200</v>
      </c>
      <c r="D408" s="9" t="s">
        <v>264</v>
      </c>
      <c r="E408" s="9" t="s">
        <v>207</v>
      </c>
      <c r="F408" s="9" t="s">
        <v>5876</v>
      </c>
      <c r="G408" s="9" t="s">
        <v>5877</v>
      </c>
      <c r="H408" s="9" t="s">
        <v>5878</v>
      </c>
      <c r="J408" s="6" t="str">
        <f t="shared" si="102"/>
        <v>001011</v>
      </c>
      <c r="K408" s="1">
        <f t="shared" si="103"/>
        <v>2</v>
      </c>
      <c r="L408" s="6" t="str">
        <f t="shared" si="104"/>
        <v>00000</v>
      </c>
      <c r="M408" s="1">
        <f t="shared" si="105"/>
        <v>0</v>
      </c>
      <c r="N408" s="6" t="str">
        <f t="shared" si="106"/>
        <v>00</v>
      </c>
      <c r="O408" s="1">
        <f t="shared" si="107"/>
        <v>2</v>
      </c>
      <c r="P408" s="1">
        <f>IF(HEX2DEC(LEFT(E408,4))&gt;=32768,HEX2DEC(LEFT(E408,4))-65536,HEX2DEC(LEFT(E408,4)))/Codes!$N$2</f>
        <v>4</v>
      </c>
      <c r="Q408" s="1">
        <f>IF(HEX2DEC(RIGHT(E408,4))&gt;=32768,HEX2DEC(RIGHT(E408,4))-65536,HEX2DEC(RIGHT(E408,4)))/Codes!$N$2</f>
        <v>0</v>
      </c>
      <c r="R408" s="1">
        <f>IF(HEX2DEC(LEFT(F408,4))&gt;=32768,HEX2DEC(LEFT(F408,4))-65536,HEX2DEC(LEFT(F408,4)))/Codes!$N$2</f>
        <v>6</v>
      </c>
      <c r="S408" s="1">
        <f>IF(HEX2DEC(RIGHT(F408,4))&gt;=32768,HEX2DEC(RIGHT(F408,4))-65536,HEX2DEC(RIGHT(F408,4)))/Codes!$N$2</f>
        <v>-4</v>
      </c>
      <c r="T408" s="18">
        <f t="shared" si="108"/>
        <v>10</v>
      </c>
      <c r="U408" s="1">
        <f t="shared" si="109"/>
        <v>40</v>
      </c>
      <c r="V408" s="1">
        <f t="shared" si="110"/>
        <v>0</v>
      </c>
      <c r="W408" s="1" t="str">
        <f t="shared" si="111"/>
        <v>100</v>
      </c>
      <c r="X408" s="1">
        <f t="shared" si="112"/>
        <v>1</v>
      </c>
      <c r="Y408" s="1">
        <f t="shared" si="113"/>
        <v>12</v>
      </c>
      <c r="Z408" s="1" t="str">
        <f>VLOOKUP(BIN2DEC(MID(HEX2BIN(MID(H408,3,2),8),2,5)),Codes!$E$1:$F$18,2)</f>
        <v>Slash</v>
      </c>
      <c r="AA408" s="6" t="str">
        <f t="shared" si="114"/>
        <v>0</v>
      </c>
      <c r="AB408" s="1">
        <f t="shared" si="115"/>
        <v>0</v>
      </c>
      <c r="AC408" s="1" t="str">
        <f>VLOOKUP(BIN2DEC(RIGHT(HEX2BIN(MID(H408,6,1),4),1)&amp;LEFT(HEX2BIN(MID(H408,7,1),4),1)),Codes!$K$1:$L$5,2)</f>
        <v>M</v>
      </c>
      <c r="AD408" s="1" t="str">
        <f>VLOOKUP(BIN2DEC(RIGHT(HEX2BIN(MID(H408,7,1),4),3)&amp;LEFT(HEX2BIN(MID(H408,8,1),4),2)),Codes!$H$2:$I$33,2)</f>
        <v>Slash</v>
      </c>
      <c r="AE408" s="1" t="str">
        <f t="shared" si="116"/>
        <v>1</v>
      </c>
      <c r="AF408" s="1" t="str">
        <f t="shared" si="117"/>
        <v>1</v>
      </c>
      <c r="AH408" s="6">
        <f t="shared" si="118"/>
        <v>35</v>
      </c>
    </row>
    <row r="409" spans="1:34">
      <c r="A409" s="3" t="s">
        <v>7203</v>
      </c>
      <c r="B409" s="1" t="s">
        <v>58</v>
      </c>
      <c r="C409" s="6" t="s">
        <v>7200</v>
      </c>
      <c r="D409" s="9" t="s">
        <v>2470</v>
      </c>
      <c r="E409" s="9" t="s">
        <v>207</v>
      </c>
      <c r="F409" s="9" t="s">
        <v>1750</v>
      </c>
      <c r="G409" s="9" t="s">
        <v>5877</v>
      </c>
      <c r="H409" s="9" t="s">
        <v>5878</v>
      </c>
      <c r="J409" s="6" t="str">
        <f t="shared" si="102"/>
        <v>001011</v>
      </c>
      <c r="K409" s="1">
        <f t="shared" si="103"/>
        <v>3</v>
      </c>
      <c r="L409" s="6" t="str">
        <f t="shared" si="104"/>
        <v>00000</v>
      </c>
      <c r="M409" s="1">
        <f t="shared" si="105"/>
        <v>0</v>
      </c>
      <c r="N409" s="6" t="str">
        <f t="shared" si="106"/>
        <v>00</v>
      </c>
      <c r="O409" s="1">
        <f t="shared" si="107"/>
        <v>2</v>
      </c>
      <c r="P409" s="1">
        <f>IF(HEX2DEC(LEFT(E409,4))&gt;=32768,HEX2DEC(LEFT(E409,4))-65536,HEX2DEC(LEFT(E409,4)))/Codes!$N$2</f>
        <v>4</v>
      </c>
      <c r="Q409" s="1">
        <f>IF(HEX2DEC(RIGHT(E409,4))&gt;=32768,HEX2DEC(RIGHT(E409,4))-65536,HEX2DEC(RIGHT(E409,4)))/Codes!$N$2</f>
        <v>0</v>
      </c>
      <c r="R409" s="1">
        <f>IF(HEX2DEC(LEFT(F409,4))&gt;=32768,HEX2DEC(LEFT(F409,4))-65536,HEX2DEC(LEFT(F409,4)))/Codes!$N$2</f>
        <v>6</v>
      </c>
      <c r="S409" s="1">
        <f>IF(HEX2DEC(RIGHT(F409,4))&gt;=32768,HEX2DEC(RIGHT(F409,4))-65536,HEX2DEC(RIGHT(F409,4)))/Codes!$N$2</f>
        <v>4</v>
      </c>
      <c r="T409" s="18">
        <f t="shared" si="108"/>
        <v>10</v>
      </c>
      <c r="U409" s="1">
        <f t="shared" si="109"/>
        <v>40</v>
      </c>
      <c r="V409" s="1">
        <f t="shared" si="110"/>
        <v>0</v>
      </c>
      <c r="W409" s="1" t="str">
        <f t="shared" si="111"/>
        <v>100</v>
      </c>
      <c r="X409" s="1">
        <f t="shared" si="112"/>
        <v>1</v>
      </c>
      <c r="Y409" s="1">
        <f t="shared" si="113"/>
        <v>12</v>
      </c>
      <c r="Z409" s="1" t="str">
        <f>VLOOKUP(BIN2DEC(MID(HEX2BIN(MID(H409,3,2),8),2,5)),Codes!$E$1:$F$18,2)</f>
        <v>Slash</v>
      </c>
      <c r="AA409" s="6" t="str">
        <f t="shared" si="114"/>
        <v>0</v>
      </c>
      <c r="AB409" s="1">
        <f t="shared" si="115"/>
        <v>0</v>
      </c>
      <c r="AC409" s="1" t="str">
        <f>VLOOKUP(BIN2DEC(RIGHT(HEX2BIN(MID(H409,6,1),4),1)&amp;LEFT(HEX2BIN(MID(H409,7,1),4),1)),Codes!$K$1:$L$5,2)</f>
        <v>M</v>
      </c>
      <c r="AD409" s="1" t="str">
        <f>VLOOKUP(BIN2DEC(RIGHT(HEX2BIN(MID(H409,7,1),4),3)&amp;LEFT(HEX2BIN(MID(H409,8,1),4),2)),Codes!$H$2:$I$33,2)</f>
        <v>Slash</v>
      </c>
      <c r="AE409" s="1" t="str">
        <f t="shared" si="116"/>
        <v>1</v>
      </c>
      <c r="AF409" s="1" t="str">
        <f t="shared" si="117"/>
        <v>1</v>
      </c>
      <c r="AH409" s="6">
        <f t="shared" si="118"/>
        <v>35</v>
      </c>
    </row>
    <row r="410" spans="1:34">
      <c r="A410" s="3" t="s">
        <v>7204</v>
      </c>
      <c r="B410" s="1" t="s">
        <v>58</v>
      </c>
      <c r="C410" s="6" t="s">
        <v>7205</v>
      </c>
      <c r="D410" s="9" t="s">
        <v>1559</v>
      </c>
      <c r="E410" s="9" t="s">
        <v>299</v>
      </c>
      <c r="F410" s="9" t="s">
        <v>5876</v>
      </c>
      <c r="G410" s="9" t="s">
        <v>1366</v>
      </c>
      <c r="H410" s="9" t="s">
        <v>5886</v>
      </c>
      <c r="J410" s="6" t="str">
        <f t="shared" si="102"/>
        <v>001011</v>
      </c>
      <c r="K410" s="1">
        <f t="shared" si="103"/>
        <v>0</v>
      </c>
      <c r="L410" s="6" t="str">
        <f t="shared" si="104"/>
        <v>00000</v>
      </c>
      <c r="M410" s="1">
        <f t="shared" si="105"/>
        <v>0</v>
      </c>
      <c r="N410" s="6" t="str">
        <f t="shared" si="106"/>
        <v>00</v>
      </c>
      <c r="O410" s="1">
        <f t="shared" si="107"/>
        <v>5</v>
      </c>
      <c r="P410" s="1">
        <f>IF(HEX2DEC(LEFT(E410,4))&gt;=32768,HEX2DEC(LEFT(E410,4))-65536,HEX2DEC(LEFT(E410,4)))/Codes!$N$2</f>
        <v>6</v>
      </c>
      <c r="Q410" s="1">
        <f>IF(HEX2DEC(RIGHT(E410,4))&gt;=32768,HEX2DEC(RIGHT(E410,4))-65536,HEX2DEC(RIGHT(E410,4)))/Codes!$N$2</f>
        <v>0</v>
      </c>
      <c r="R410" s="1">
        <f>IF(HEX2DEC(LEFT(F410,4))&gt;=32768,HEX2DEC(LEFT(F410,4))-65536,HEX2DEC(LEFT(F410,4)))/Codes!$N$2</f>
        <v>6</v>
      </c>
      <c r="S410" s="1">
        <f>IF(HEX2DEC(RIGHT(F410,4))&gt;=32768,HEX2DEC(RIGHT(F410,4))-65536,HEX2DEC(RIGHT(F410,4)))/Codes!$N$2</f>
        <v>-4</v>
      </c>
      <c r="T410" s="18">
        <f t="shared" si="108"/>
        <v>361</v>
      </c>
      <c r="U410" s="1">
        <f t="shared" si="109"/>
        <v>100</v>
      </c>
      <c r="V410" s="1">
        <f t="shared" si="110"/>
        <v>0</v>
      </c>
      <c r="W410" s="1" t="str">
        <f t="shared" si="111"/>
        <v>100</v>
      </c>
      <c r="X410" s="1">
        <f t="shared" si="112"/>
        <v>1</v>
      </c>
      <c r="Y410" s="1">
        <f t="shared" si="113"/>
        <v>50</v>
      </c>
      <c r="Z410" s="1" t="str">
        <f>VLOOKUP(BIN2DEC(MID(HEX2BIN(MID(H410,3,2),8),2,5)),Codes!$E$1:$F$18,2)</f>
        <v>Slash</v>
      </c>
      <c r="AA410" s="6" t="str">
        <f t="shared" si="114"/>
        <v>0</v>
      </c>
      <c r="AB410" s="1">
        <f t="shared" si="115"/>
        <v>0</v>
      </c>
      <c r="AC410" s="1" t="str">
        <f>VLOOKUP(BIN2DEC(RIGHT(HEX2BIN(MID(H410,6,1),4),1)&amp;LEFT(HEX2BIN(MID(H410,7,1),4),1)),Codes!$K$1:$L$5,2)</f>
        <v>L</v>
      </c>
      <c r="AD410" s="1" t="str">
        <f>VLOOKUP(BIN2DEC(RIGHT(HEX2BIN(MID(H410,7,1),4),3)&amp;LEFT(HEX2BIN(MID(H410,8,1),4),2)),Codes!$H$2:$I$33,2)</f>
        <v>Burn</v>
      </c>
      <c r="AE410" s="1" t="str">
        <f t="shared" si="116"/>
        <v>1</v>
      </c>
      <c r="AF410" s="1" t="str">
        <f t="shared" si="117"/>
        <v>1</v>
      </c>
      <c r="AH410" s="6">
        <f t="shared" si="118"/>
        <v>72</v>
      </c>
    </row>
    <row r="411" spans="1:34">
      <c r="A411" s="3" t="s">
        <v>7206</v>
      </c>
      <c r="B411" s="1" t="s">
        <v>58</v>
      </c>
      <c r="C411" s="6" t="s">
        <v>7205</v>
      </c>
      <c r="D411" s="9" t="s">
        <v>2331</v>
      </c>
      <c r="E411" s="9" t="s">
        <v>299</v>
      </c>
      <c r="F411" s="9" t="s">
        <v>1750</v>
      </c>
      <c r="G411" s="9" t="s">
        <v>1366</v>
      </c>
      <c r="H411" s="9" t="s">
        <v>5886</v>
      </c>
      <c r="J411" s="6" t="str">
        <f t="shared" si="102"/>
        <v>001011</v>
      </c>
      <c r="K411" s="1">
        <f t="shared" si="103"/>
        <v>1</v>
      </c>
      <c r="L411" s="6" t="str">
        <f t="shared" si="104"/>
        <v>00000</v>
      </c>
      <c r="M411" s="1">
        <f t="shared" si="105"/>
        <v>0</v>
      </c>
      <c r="N411" s="6" t="str">
        <f t="shared" si="106"/>
        <v>00</v>
      </c>
      <c r="O411" s="1">
        <f t="shared" si="107"/>
        <v>5</v>
      </c>
      <c r="P411" s="1">
        <f>IF(HEX2DEC(LEFT(E411,4))&gt;=32768,HEX2DEC(LEFT(E411,4))-65536,HEX2DEC(LEFT(E411,4)))/Codes!$N$2</f>
        <v>6</v>
      </c>
      <c r="Q411" s="1">
        <f>IF(HEX2DEC(RIGHT(E411,4))&gt;=32768,HEX2DEC(RIGHT(E411,4))-65536,HEX2DEC(RIGHT(E411,4)))/Codes!$N$2</f>
        <v>0</v>
      </c>
      <c r="R411" s="1">
        <f>IF(HEX2DEC(LEFT(F411,4))&gt;=32768,HEX2DEC(LEFT(F411,4))-65536,HEX2DEC(LEFT(F411,4)))/Codes!$N$2</f>
        <v>6</v>
      </c>
      <c r="S411" s="1">
        <f>IF(HEX2DEC(RIGHT(F411,4))&gt;=32768,HEX2DEC(RIGHT(F411,4))-65536,HEX2DEC(RIGHT(F411,4)))/Codes!$N$2</f>
        <v>4</v>
      </c>
      <c r="T411" s="18">
        <f t="shared" si="108"/>
        <v>361</v>
      </c>
      <c r="U411" s="1">
        <f t="shared" si="109"/>
        <v>100</v>
      </c>
      <c r="V411" s="1">
        <f t="shared" si="110"/>
        <v>0</v>
      </c>
      <c r="W411" s="1" t="str">
        <f t="shared" si="111"/>
        <v>100</v>
      </c>
      <c r="X411" s="1">
        <f t="shared" si="112"/>
        <v>1</v>
      </c>
      <c r="Y411" s="1">
        <f t="shared" si="113"/>
        <v>50</v>
      </c>
      <c r="Z411" s="1" t="str">
        <f>VLOOKUP(BIN2DEC(MID(HEX2BIN(MID(H411,3,2),8),2,5)),Codes!$E$1:$F$18,2)</f>
        <v>Slash</v>
      </c>
      <c r="AA411" s="6" t="str">
        <f t="shared" si="114"/>
        <v>0</v>
      </c>
      <c r="AB411" s="1">
        <f t="shared" si="115"/>
        <v>0</v>
      </c>
      <c r="AC411" s="1" t="str">
        <f>VLOOKUP(BIN2DEC(RIGHT(HEX2BIN(MID(H411,6,1),4),1)&amp;LEFT(HEX2BIN(MID(H411,7,1),4),1)),Codes!$K$1:$L$5,2)</f>
        <v>L</v>
      </c>
      <c r="AD411" s="1" t="str">
        <f>VLOOKUP(BIN2DEC(RIGHT(HEX2BIN(MID(H411,7,1),4),3)&amp;LEFT(HEX2BIN(MID(H411,8,1),4),2)),Codes!$H$2:$I$33,2)</f>
        <v>Burn</v>
      </c>
      <c r="AE411" s="1" t="str">
        <f t="shared" si="116"/>
        <v>1</v>
      </c>
      <c r="AF411" s="1" t="str">
        <f t="shared" si="117"/>
        <v>1</v>
      </c>
      <c r="AH411" s="6">
        <f t="shared" si="118"/>
        <v>72</v>
      </c>
    </row>
    <row r="412" spans="1:34">
      <c r="A412" s="3" t="s">
        <v>7207</v>
      </c>
      <c r="B412" s="1" t="s">
        <v>58</v>
      </c>
      <c r="C412" s="6" t="s">
        <v>7205</v>
      </c>
      <c r="D412" s="9" t="s">
        <v>5889</v>
      </c>
      <c r="E412" s="9" t="s">
        <v>195</v>
      </c>
      <c r="F412" s="9" t="s">
        <v>5881</v>
      </c>
      <c r="G412" s="9" t="s">
        <v>1366</v>
      </c>
      <c r="H412" s="9" t="s">
        <v>5890</v>
      </c>
      <c r="J412" s="6" t="str">
        <f t="shared" si="102"/>
        <v>001011</v>
      </c>
      <c r="K412" s="1">
        <f t="shared" si="103"/>
        <v>2</v>
      </c>
      <c r="L412" s="6" t="str">
        <f t="shared" si="104"/>
        <v>00000</v>
      </c>
      <c r="M412" s="1">
        <f t="shared" si="105"/>
        <v>0</v>
      </c>
      <c r="N412" s="6" t="str">
        <f t="shared" si="106"/>
        <v>00</v>
      </c>
      <c r="O412" s="1">
        <f t="shared" si="107"/>
        <v>4</v>
      </c>
      <c r="P412" s="1">
        <f>IF(HEX2DEC(LEFT(E412,4))&gt;=32768,HEX2DEC(LEFT(E412,4))-65536,HEX2DEC(LEFT(E412,4)))/Codes!$N$2</f>
        <v>4.4000000000000004</v>
      </c>
      <c r="Q412" s="1">
        <f>IF(HEX2DEC(RIGHT(E412,4))&gt;=32768,HEX2DEC(RIGHT(E412,4))-65536,HEX2DEC(RIGHT(E412,4)))/Codes!$N$2</f>
        <v>0</v>
      </c>
      <c r="R412" s="1">
        <f>IF(HEX2DEC(LEFT(F412,4))&gt;=32768,HEX2DEC(LEFT(F412,4))-65536,HEX2DEC(LEFT(F412,4)))/Codes!$N$2</f>
        <v>6</v>
      </c>
      <c r="S412" s="1">
        <f>IF(HEX2DEC(RIGHT(F412,4))&gt;=32768,HEX2DEC(RIGHT(F412,4))-65536,HEX2DEC(RIGHT(F412,4)))/Codes!$N$2</f>
        <v>-12</v>
      </c>
      <c r="T412" s="18">
        <f t="shared" si="108"/>
        <v>361</v>
      </c>
      <c r="U412" s="1">
        <f t="shared" si="109"/>
        <v>100</v>
      </c>
      <c r="V412" s="1">
        <f t="shared" si="110"/>
        <v>0</v>
      </c>
      <c r="W412" s="1" t="str">
        <f t="shared" si="111"/>
        <v>100</v>
      </c>
      <c r="X412" s="1">
        <f t="shared" si="112"/>
        <v>1</v>
      </c>
      <c r="Y412" s="1">
        <f t="shared" si="113"/>
        <v>40</v>
      </c>
      <c r="Z412" s="1" t="str">
        <f>VLOOKUP(BIN2DEC(MID(HEX2BIN(MID(H412,3,2),8),2,5)),Codes!$E$1:$F$18,2)</f>
        <v>Slash</v>
      </c>
      <c r="AA412" s="6" t="str">
        <f t="shared" si="114"/>
        <v>0</v>
      </c>
      <c r="AB412" s="1">
        <f t="shared" si="115"/>
        <v>0</v>
      </c>
      <c r="AC412" s="1" t="str">
        <f>VLOOKUP(BIN2DEC(RIGHT(HEX2BIN(MID(H412,6,1),4),1)&amp;LEFT(HEX2BIN(MID(H412,7,1),4),1)),Codes!$K$1:$L$5,2)</f>
        <v>M</v>
      </c>
      <c r="AD412" s="1" t="str">
        <f>VLOOKUP(BIN2DEC(RIGHT(HEX2BIN(MID(H412,7,1),4),3)&amp;LEFT(HEX2BIN(MID(H412,8,1),4),2)),Codes!$H$2:$I$33,2)</f>
        <v>Burn</v>
      </c>
      <c r="AE412" s="1" t="str">
        <f t="shared" si="116"/>
        <v>1</v>
      </c>
      <c r="AF412" s="1" t="str">
        <f t="shared" si="117"/>
        <v>1</v>
      </c>
      <c r="AH412" s="6">
        <f t="shared" si="118"/>
        <v>40</v>
      </c>
    </row>
    <row r="413" spans="1:34">
      <c r="A413" s="3" t="s">
        <v>7208</v>
      </c>
      <c r="B413" s="1" t="s">
        <v>58</v>
      </c>
      <c r="C413" s="6" t="s">
        <v>7205</v>
      </c>
      <c r="D413" s="9" t="s">
        <v>5892</v>
      </c>
      <c r="E413" s="9" t="s">
        <v>195</v>
      </c>
      <c r="F413" s="9" t="s">
        <v>5884</v>
      </c>
      <c r="G413" s="9" t="s">
        <v>1366</v>
      </c>
      <c r="H413" s="9" t="s">
        <v>5890</v>
      </c>
      <c r="J413" s="6" t="str">
        <f t="shared" si="102"/>
        <v>001011</v>
      </c>
      <c r="K413" s="1">
        <f t="shared" si="103"/>
        <v>3</v>
      </c>
      <c r="L413" s="6" t="str">
        <f t="shared" si="104"/>
        <v>00000</v>
      </c>
      <c r="M413" s="1">
        <f t="shared" si="105"/>
        <v>0</v>
      </c>
      <c r="N413" s="6" t="str">
        <f t="shared" si="106"/>
        <v>00</v>
      </c>
      <c r="O413" s="1">
        <f t="shared" si="107"/>
        <v>4</v>
      </c>
      <c r="P413" s="1">
        <f>IF(HEX2DEC(LEFT(E413,4))&gt;=32768,HEX2DEC(LEFT(E413,4))-65536,HEX2DEC(LEFT(E413,4)))/Codes!$N$2</f>
        <v>4.4000000000000004</v>
      </c>
      <c r="Q413" s="1">
        <f>IF(HEX2DEC(RIGHT(E413,4))&gt;=32768,HEX2DEC(RIGHT(E413,4))-65536,HEX2DEC(RIGHT(E413,4)))/Codes!$N$2</f>
        <v>0</v>
      </c>
      <c r="R413" s="1">
        <f>IF(HEX2DEC(LEFT(F413,4))&gt;=32768,HEX2DEC(LEFT(F413,4))-65536,HEX2DEC(LEFT(F413,4)))/Codes!$N$2</f>
        <v>6</v>
      </c>
      <c r="S413" s="1">
        <f>IF(HEX2DEC(RIGHT(F413,4))&gt;=32768,HEX2DEC(RIGHT(F413,4))-65536,HEX2DEC(RIGHT(F413,4)))/Codes!$N$2</f>
        <v>12</v>
      </c>
      <c r="T413" s="18">
        <f t="shared" si="108"/>
        <v>361</v>
      </c>
      <c r="U413" s="1">
        <f t="shared" si="109"/>
        <v>100</v>
      </c>
      <c r="V413" s="1">
        <f t="shared" si="110"/>
        <v>0</v>
      </c>
      <c r="W413" s="1" t="str">
        <f t="shared" si="111"/>
        <v>100</v>
      </c>
      <c r="X413" s="1">
        <f t="shared" si="112"/>
        <v>1</v>
      </c>
      <c r="Y413" s="1">
        <f t="shared" si="113"/>
        <v>40</v>
      </c>
      <c r="Z413" s="1" t="str">
        <f>VLOOKUP(BIN2DEC(MID(HEX2BIN(MID(H413,3,2),8),2,5)),Codes!$E$1:$F$18,2)</f>
        <v>Slash</v>
      </c>
      <c r="AA413" s="6" t="str">
        <f t="shared" si="114"/>
        <v>0</v>
      </c>
      <c r="AB413" s="1">
        <f t="shared" si="115"/>
        <v>0</v>
      </c>
      <c r="AC413" s="1" t="str">
        <f>VLOOKUP(BIN2DEC(RIGHT(HEX2BIN(MID(H413,6,1),4),1)&amp;LEFT(HEX2BIN(MID(H413,7,1),4),1)),Codes!$K$1:$L$5,2)</f>
        <v>M</v>
      </c>
      <c r="AD413" s="1" t="str">
        <f>VLOOKUP(BIN2DEC(RIGHT(HEX2BIN(MID(H413,7,1),4),3)&amp;LEFT(HEX2BIN(MID(H413,8,1),4),2)),Codes!$H$2:$I$33,2)</f>
        <v>Burn</v>
      </c>
      <c r="AE413" s="1" t="str">
        <f t="shared" si="116"/>
        <v>1</v>
      </c>
      <c r="AF413" s="1" t="str">
        <f t="shared" si="117"/>
        <v>1</v>
      </c>
      <c r="AH413" s="6">
        <f t="shared" si="118"/>
        <v>40</v>
      </c>
    </row>
    <row r="414" spans="1:34">
      <c r="A414" s="3" t="s">
        <v>7209</v>
      </c>
      <c r="B414" s="1" t="s">
        <v>58</v>
      </c>
      <c r="C414" s="6" t="s">
        <v>2358</v>
      </c>
      <c r="D414" s="9" t="s">
        <v>7210</v>
      </c>
      <c r="E414" s="9" t="s">
        <v>773</v>
      </c>
      <c r="F414" s="9" t="s">
        <v>91</v>
      </c>
      <c r="G414" s="9" t="s">
        <v>7211</v>
      </c>
      <c r="H414" s="9" t="s">
        <v>1017</v>
      </c>
      <c r="J414" s="6" t="str">
        <f t="shared" si="102"/>
        <v>001011</v>
      </c>
      <c r="K414" s="1">
        <f t="shared" si="103"/>
        <v>0</v>
      </c>
      <c r="L414" s="6" t="str">
        <f t="shared" si="104"/>
        <v>00000</v>
      </c>
      <c r="M414" s="1">
        <f t="shared" si="105"/>
        <v>3</v>
      </c>
      <c r="N414" s="6" t="str">
        <f t="shared" si="106"/>
        <v>00</v>
      </c>
      <c r="O414" s="1">
        <f t="shared" si="107"/>
        <v>4</v>
      </c>
      <c r="P414" s="1">
        <f>IF(HEX2DEC(LEFT(E414,4))&gt;=32768,HEX2DEC(LEFT(E414,4))-65536,HEX2DEC(LEFT(E414,4)))/Codes!$N$2</f>
        <v>8.8000000000000007</v>
      </c>
      <c r="Q414" s="1">
        <f>IF(HEX2DEC(RIGHT(E414,4))&gt;=32768,HEX2DEC(RIGHT(E414,4))-65536,HEX2DEC(RIGHT(E414,4)))/Codes!$N$2</f>
        <v>0</v>
      </c>
      <c r="R414" s="1">
        <f>IF(HEX2DEC(LEFT(F414,4))&gt;=32768,HEX2DEC(LEFT(F414,4))-65536,HEX2DEC(LEFT(F414,4)))/Codes!$N$2</f>
        <v>0</v>
      </c>
      <c r="S414" s="1">
        <f>IF(HEX2DEC(RIGHT(F414,4))&gt;=32768,HEX2DEC(RIGHT(F414,4))-65536,HEX2DEC(RIGHT(F414,4)))/Codes!$N$2</f>
        <v>0</v>
      </c>
      <c r="T414" s="18">
        <f t="shared" si="108"/>
        <v>80</v>
      </c>
      <c r="U414" s="1">
        <f t="shared" si="109"/>
        <v>100</v>
      </c>
      <c r="V414" s="1">
        <f t="shared" si="110"/>
        <v>120</v>
      </c>
      <c r="W414" s="1" t="str">
        <f t="shared" si="111"/>
        <v>100</v>
      </c>
      <c r="X414" s="1">
        <f t="shared" si="112"/>
        <v>2</v>
      </c>
      <c r="Y414" s="1">
        <f t="shared" si="113"/>
        <v>0</v>
      </c>
      <c r="Z414" s="1" t="str">
        <f>VLOOKUP(BIN2DEC(MID(HEX2BIN(MID(H414,3,2),8),2,5)),Codes!$E$1:$F$18,2)</f>
        <v>Slash</v>
      </c>
      <c r="AA414" s="6" t="str">
        <f t="shared" si="114"/>
        <v>0</v>
      </c>
      <c r="AB414" s="1">
        <f t="shared" si="115"/>
        <v>0</v>
      </c>
      <c r="AC414" s="1" t="str">
        <f>VLOOKUP(BIN2DEC(RIGHT(HEX2BIN(MID(H414,6,1),4),1)&amp;LEFT(HEX2BIN(MID(H414,7,1),4),1)),Codes!$K$1:$L$5,2)</f>
        <v>M</v>
      </c>
      <c r="AD414" s="1" t="str">
        <f>VLOOKUP(BIN2DEC(RIGHT(HEX2BIN(MID(H414,7,1),4),3)&amp;LEFT(HEX2BIN(MID(H414,8,1),4),2)),Codes!$H$2:$I$33,2)</f>
        <v>Slash</v>
      </c>
      <c r="AE414" s="1" t="str">
        <f t="shared" si="116"/>
        <v>1</v>
      </c>
      <c r="AF414" s="1" t="str">
        <f t="shared" si="117"/>
        <v>1</v>
      </c>
      <c r="AH414" s="6">
        <f t="shared" si="118"/>
        <v>35</v>
      </c>
    </row>
    <row r="415" spans="1:34">
      <c r="A415" s="3" t="s">
        <v>7212</v>
      </c>
      <c r="B415" s="1" t="s">
        <v>58</v>
      </c>
      <c r="C415" s="6" t="s">
        <v>7216</v>
      </c>
      <c r="D415" s="9" t="s">
        <v>7210</v>
      </c>
      <c r="E415" s="9" t="s">
        <v>955</v>
      </c>
      <c r="F415" s="9" t="s">
        <v>91</v>
      </c>
      <c r="G415" s="9" t="s">
        <v>7213</v>
      </c>
      <c r="H415" s="9" t="s">
        <v>7214</v>
      </c>
      <c r="J415" s="6" t="str">
        <f t="shared" si="102"/>
        <v>001011</v>
      </c>
      <c r="K415" s="1">
        <f t="shared" si="103"/>
        <v>0</v>
      </c>
      <c r="L415" s="6" t="str">
        <f t="shared" si="104"/>
        <v>00000</v>
      </c>
      <c r="M415" s="1">
        <f t="shared" si="105"/>
        <v>3</v>
      </c>
      <c r="N415" s="6" t="str">
        <f t="shared" si="106"/>
        <v>00</v>
      </c>
      <c r="O415" s="1">
        <f t="shared" si="107"/>
        <v>4</v>
      </c>
      <c r="P415" s="1">
        <f>IF(HEX2DEC(LEFT(E415,4))&gt;=32768,HEX2DEC(LEFT(E415,4))-65536,HEX2DEC(LEFT(E415,4)))/Codes!$N$2</f>
        <v>8</v>
      </c>
      <c r="Q415" s="1">
        <f>IF(HEX2DEC(RIGHT(E415,4))&gt;=32768,HEX2DEC(RIGHT(E415,4))-65536,HEX2DEC(RIGHT(E415,4)))/Codes!$N$2</f>
        <v>0</v>
      </c>
      <c r="R415" s="1">
        <f>IF(HEX2DEC(LEFT(F415,4))&gt;=32768,HEX2DEC(LEFT(F415,4))-65536,HEX2DEC(LEFT(F415,4)))/Codes!$N$2</f>
        <v>0</v>
      </c>
      <c r="S415" s="1">
        <f>IF(HEX2DEC(RIGHT(F415,4))&gt;=32768,HEX2DEC(RIGHT(F415,4))-65536,HEX2DEC(RIGHT(F415,4)))/Codes!$N$2</f>
        <v>0</v>
      </c>
      <c r="T415" s="18">
        <f t="shared" si="108"/>
        <v>361</v>
      </c>
      <c r="U415" s="1">
        <f t="shared" si="109"/>
        <v>100</v>
      </c>
      <c r="V415" s="1">
        <f t="shared" si="110"/>
        <v>120</v>
      </c>
      <c r="W415" s="1" t="str">
        <f t="shared" si="111"/>
        <v>100</v>
      </c>
      <c r="X415" s="1">
        <f t="shared" si="112"/>
        <v>2</v>
      </c>
      <c r="Y415" s="1">
        <f t="shared" si="113"/>
        <v>0</v>
      </c>
      <c r="Z415" s="1" t="str">
        <f>VLOOKUP(BIN2DEC(MID(HEX2BIN(MID(H415,3,2),8),2,5)),Codes!$E$1:$F$18,2)</f>
        <v>Flame</v>
      </c>
      <c r="AA415" s="6" t="str">
        <f t="shared" si="114"/>
        <v>0</v>
      </c>
      <c r="AB415" s="1">
        <f t="shared" si="115"/>
        <v>0</v>
      </c>
      <c r="AC415" s="1" t="str">
        <f>VLOOKUP(BIN2DEC(RIGHT(HEX2BIN(MID(H415,6,1),4),1)&amp;LEFT(HEX2BIN(MID(H415,7,1),4),1)),Codes!$K$1:$L$5,2)</f>
        <v>M</v>
      </c>
      <c r="AD415" s="1" t="str">
        <f>VLOOKUP(BIN2DEC(RIGHT(HEX2BIN(MID(H415,7,1),4),3)&amp;LEFT(HEX2BIN(MID(H415,8,1),4),2)),Codes!$H$2:$I$33,2)</f>
        <v>Burn</v>
      </c>
      <c r="AE415" s="1" t="str">
        <f t="shared" si="116"/>
        <v>1</v>
      </c>
      <c r="AF415" s="1" t="str">
        <f t="shared" si="117"/>
        <v>1</v>
      </c>
      <c r="AH415" s="6">
        <f t="shared" si="118"/>
        <v>40</v>
      </c>
    </row>
    <row r="416" spans="1:34">
      <c r="A416" s="3" t="s">
        <v>7215</v>
      </c>
      <c r="B416" s="1" t="s">
        <v>58</v>
      </c>
      <c r="C416" s="6" t="s">
        <v>1040</v>
      </c>
      <c r="D416" s="9" t="s">
        <v>7210</v>
      </c>
      <c r="E416" s="9" t="s">
        <v>773</v>
      </c>
      <c r="F416" s="9" t="s">
        <v>91</v>
      </c>
      <c r="G416" s="9" t="s">
        <v>7211</v>
      </c>
      <c r="H416" s="9" t="s">
        <v>1017</v>
      </c>
      <c r="J416" s="6" t="str">
        <f t="shared" si="102"/>
        <v>001011</v>
      </c>
      <c r="K416" s="1">
        <f t="shared" si="103"/>
        <v>0</v>
      </c>
      <c r="L416" s="6" t="str">
        <f t="shared" si="104"/>
        <v>00000</v>
      </c>
      <c r="M416" s="1">
        <f t="shared" si="105"/>
        <v>3</v>
      </c>
      <c r="N416" s="6" t="str">
        <f t="shared" si="106"/>
        <v>00</v>
      </c>
      <c r="O416" s="1">
        <f t="shared" si="107"/>
        <v>4</v>
      </c>
      <c r="P416" s="1">
        <f>IF(HEX2DEC(LEFT(E416,4))&gt;=32768,HEX2DEC(LEFT(E416,4))-65536,HEX2DEC(LEFT(E416,4)))/Codes!$N$2</f>
        <v>8.8000000000000007</v>
      </c>
      <c r="Q416" s="1">
        <f>IF(HEX2DEC(RIGHT(E416,4))&gt;=32768,HEX2DEC(RIGHT(E416,4))-65536,HEX2DEC(RIGHT(E416,4)))/Codes!$N$2</f>
        <v>0</v>
      </c>
      <c r="R416" s="1">
        <f>IF(HEX2DEC(LEFT(F416,4))&gt;=32768,HEX2DEC(LEFT(F416,4))-65536,HEX2DEC(LEFT(F416,4)))/Codes!$N$2</f>
        <v>0</v>
      </c>
      <c r="S416" s="1">
        <f>IF(HEX2DEC(RIGHT(F416,4))&gt;=32768,HEX2DEC(RIGHT(F416,4))-65536,HEX2DEC(RIGHT(F416,4)))/Codes!$N$2</f>
        <v>0</v>
      </c>
      <c r="T416" s="18">
        <f t="shared" si="108"/>
        <v>80</v>
      </c>
      <c r="U416" s="1">
        <f t="shared" si="109"/>
        <v>100</v>
      </c>
      <c r="V416" s="1">
        <f t="shared" si="110"/>
        <v>120</v>
      </c>
      <c r="W416" s="1" t="str">
        <f t="shared" si="111"/>
        <v>100</v>
      </c>
      <c r="X416" s="1">
        <f t="shared" si="112"/>
        <v>2</v>
      </c>
      <c r="Y416" s="1">
        <f t="shared" si="113"/>
        <v>0</v>
      </c>
      <c r="Z416" s="1" t="str">
        <f>VLOOKUP(BIN2DEC(MID(HEX2BIN(MID(H416,3,2),8),2,5)),Codes!$E$1:$F$18,2)</f>
        <v>Slash</v>
      </c>
      <c r="AA416" s="6" t="str">
        <f t="shared" si="114"/>
        <v>0</v>
      </c>
      <c r="AB416" s="1">
        <f t="shared" si="115"/>
        <v>0</v>
      </c>
      <c r="AC416" s="1" t="str">
        <f>VLOOKUP(BIN2DEC(RIGHT(HEX2BIN(MID(H416,6,1),4),1)&amp;LEFT(HEX2BIN(MID(H416,7,1),4),1)),Codes!$K$1:$L$5,2)</f>
        <v>M</v>
      </c>
      <c r="AD416" s="1" t="str">
        <f>VLOOKUP(BIN2DEC(RIGHT(HEX2BIN(MID(H416,7,1),4),3)&amp;LEFT(HEX2BIN(MID(H416,8,1),4),2)),Codes!$H$2:$I$33,2)</f>
        <v>Slash</v>
      </c>
      <c r="AE416" s="1" t="str">
        <f t="shared" si="116"/>
        <v>1</v>
      </c>
      <c r="AF416" s="1" t="str">
        <f t="shared" si="117"/>
        <v>1</v>
      </c>
      <c r="AH416" s="6">
        <f t="shared" si="118"/>
        <v>35</v>
      </c>
    </row>
    <row r="417" spans="1:34">
      <c r="A417" s="3" t="s">
        <v>7217</v>
      </c>
      <c r="B417" s="1" t="s">
        <v>58</v>
      </c>
      <c r="C417" s="6" t="s">
        <v>1041</v>
      </c>
      <c r="D417" s="9" t="s">
        <v>7210</v>
      </c>
      <c r="E417" s="9" t="s">
        <v>955</v>
      </c>
      <c r="F417" s="9" t="s">
        <v>91</v>
      </c>
      <c r="G417" s="9" t="s">
        <v>7213</v>
      </c>
      <c r="H417" s="9" t="s">
        <v>7214</v>
      </c>
      <c r="J417" s="6" t="str">
        <f t="shared" si="102"/>
        <v>001011</v>
      </c>
      <c r="K417" s="1">
        <f t="shared" si="103"/>
        <v>0</v>
      </c>
      <c r="L417" s="6" t="str">
        <f t="shared" si="104"/>
        <v>00000</v>
      </c>
      <c r="M417" s="1">
        <f t="shared" si="105"/>
        <v>3</v>
      </c>
      <c r="N417" s="6" t="str">
        <f t="shared" si="106"/>
        <v>00</v>
      </c>
      <c r="O417" s="1">
        <f t="shared" si="107"/>
        <v>4</v>
      </c>
      <c r="P417" s="1">
        <f>IF(HEX2DEC(LEFT(E417,4))&gt;=32768,HEX2DEC(LEFT(E417,4))-65536,HEX2DEC(LEFT(E417,4)))/Codes!$N$2</f>
        <v>8</v>
      </c>
      <c r="Q417" s="1">
        <f>IF(HEX2DEC(RIGHT(E417,4))&gt;=32768,HEX2DEC(RIGHT(E417,4))-65536,HEX2DEC(RIGHT(E417,4)))/Codes!$N$2</f>
        <v>0</v>
      </c>
      <c r="R417" s="1">
        <f>IF(HEX2DEC(LEFT(F417,4))&gt;=32768,HEX2DEC(LEFT(F417,4))-65536,HEX2DEC(LEFT(F417,4)))/Codes!$N$2</f>
        <v>0</v>
      </c>
      <c r="S417" s="1">
        <f>IF(HEX2DEC(RIGHT(F417,4))&gt;=32768,HEX2DEC(RIGHT(F417,4))-65536,HEX2DEC(RIGHT(F417,4)))/Codes!$N$2</f>
        <v>0</v>
      </c>
      <c r="T417" s="18">
        <f t="shared" si="108"/>
        <v>361</v>
      </c>
      <c r="U417" s="1">
        <f t="shared" si="109"/>
        <v>100</v>
      </c>
      <c r="V417" s="1">
        <f t="shared" si="110"/>
        <v>120</v>
      </c>
      <c r="W417" s="1" t="str">
        <f t="shared" si="111"/>
        <v>100</v>
      </c>
      <c r="X417" s="1">
        <f t="shared" si="112"/>
        <v>2</v>
      </c>
      <c r="Y417" s="1">
        <f t="shared" si="113"/>
        <v>0</v>
      </c>
      <c r="Z417" s="1" t="str">
        <f>VLOOKUP(BIN2DEC(MID(HEX2BIN(MID(H417,3,2),8),2,5)),Codes!$E$1:$F$18,2)</f>
        <v>Flame</v>
      </c>
      <c r="AA417" s="6" t="str">
        <f t="shared" si="114"/>
        <v>0</v>
      </c>
      <c r="AB417" s="1">
        <f t="shared" si="115"/>
        <v>0</v>
      </c>
      <c r="AC417" s="1" t="str">
        <f>VLOOKUP(BIN2DEC(RIGHT(HEX2BIN(MID(H417,6,1),4),1)&amp;LEFT(HEX2BIN(MID(H417,7,1),4),1)),Codes!$K$1:$L$5,2)</f>
        <v>M</v>
      </c>
      <c r="AD417" s="1" t="str">
        <f>VLOOKUP(BIN2DEC(RIGHT(HEX2BIN(MID(H417,7,1),4),3)&amp;LEFT(HEX2BIN(MID(H417,8,1),4),2)),Codes!$H$2:$I$33,2)</f>
        <v>Burn</v>
      </c>
      <c r="AE417" s="1" t="str">
        <f t="shared" si="116"/>
        <v>1</v>
      </c>
      <c r="AF417" s="1" t="str">
        <f t="shared" si="117"/>
        <v>1</v>
      </c>
      <c r="AH417" s="6">
        <f t="shared" si="118"/>
        <v>40</v>
      </c>
    </row>
    <row r="418" spans="1:34">
      <c r="A418" s="3" t="s">
        <v>7218</v>
      </c>
      <c r="B418" s="1" t="s">
        <v>58</v>
      </c>
      <c r="C418" s="6" t="s">
        <v>1067</v>
      </c>
      <c r="D418" s="9" t="s">
        <v>702</v>
      </c>
      <c r="E418" s="9" t="s">
        <v>460</v>
      </c>
      <c r="F418" s="9" t="s">
        <v>91</v>
      </c>
      <c r="G418" s="9" t="s">
        <v>7219</v>
      </c>
      <c r="H418" s="9" t="s">
        <v>7220</v>
      </c>
      <c r="J418" s="6" t="str">
        <f t="shared" si="102"/>
        <v>001011</v>
      </c>
      <c r="K418" s="1">
        <f t="shared" si="103"/>
        <v>0</v>
      </c>
      <c r="L418" s="6" t="str">
        <f t="shared" si="104"/>
        <v>00000</v>
      </c>
      <c r="M418" s="1">
        <f t="shared" si="105"/>
        <v>0</v>
      </c>
      <c r="N418" s="6" t="str">
        <f t="shared" si="106"/>
        <v>00</v>
      </c>
      <c r="O418" s="1">
        <f t="shared" si="107"/>
        <v>1</v>
      </c>
      <c r="P418" s="1">
        <f>IF(HEX2DEC(LEFT(E418,4))&gt;=32768,HEX2DEC(LEFT(E418,4))-65536,HEX2DEC(LEFT(E418,4)))/Codes!$N$2</f>
        <v>7.2</v>
      </c>
      <c r="Q418" s="1">
        <f>IF(HEX2DEC(RIGHT(E418,4))&gt;=32768,HEX2DEC(RIGHT(E418,4))-65536,HEX2DEC(RIGHT(E418,4)))/Codes!$N$2</f>
        <v>0</v>
      </c>
      <c r="R418" s="1">
        <f>IF(HEX2DEC(LEFT(F418,4))&gt;=32768,HEX2DEC(LEFT(F418,4))-65536,HEX2DEC(LEFT(F418,4)))/Codes!$N$2</f>
        <v>0</v>
      </c>
      <c r="S418" s="1">
        <f>IF(HEX2DEC(RIGHT(F418,4))&gt;=32768,HEX2DEC(RIGHT(F418,4))-65536,HEX2DEC(RIGHT(F418,4)))/Codes!$N$2</f>
        <v>0</v>
      </c>
      <c r="T418" s="18">
        <f t="shared" si="108"/>
        <v>70</v>
      </c>
      <c r="U418" s="1">
        <f t="shared" si="109"/>
        <v>60</v>
      </c>
      <c r="V418" s="1">
        <f t="shared" si="110"/>
        <v>0</v>
      </c>
      <c r="W418" s="1" t="str">
        <f t="shared" si="111"/>
        <v>000</v>
      </c>
      <c r="X418" s="1">
        <f t="shared" si="112"/>
        <v>0</v>
      </c>
      <c r="Y418" s="1">
        <f t="shared" si="113"/>
        <v>40</v>
      </c>
      <c r="Z418" s="1" t="str">
        <f>VLOOKUP(BIN2DEC(MID(HEX2BIN(MID(H418,3,2),8),2,5)),Codes!$E$1:$F$18,2)</f>
        <v>Flame</v>
      </c>
      <c r="AA418" s="6" t="str">
        <f t="shared" si="114"/>
        <v>0</v>
      </c>
      <c r="AB418" s="1">
        <f t="shared" si="115"/>
        <v>0</v>
      </c>
      <c r="AC418" s="1" t="str">
        <f>VLOOKUP(BIN2DEC(RIGHT(HEX2BIN(MID(H418,6,1),4),1)&amp;LEFT(HEX2BIN(MID(H418,7,1),4),1)),Codes!$K$1:$L$5,2)</f>
        <v>M</v>
      </c>
      <c r="AD418" s="1" t="str">
        <f>VLOOKUP(BIN2DEC(RIGHT(HEX2BIN(MID(H418,7,1),4),3)&amp;LEFT(HEX2BIN(MID(H418,8,1),4),2)),Codes!$H$2:$I$33,2)</f>
        <v>Burn</v>
      </c>
      <c r="AE418" s="1" t="str">
        <f t="shared" si="116"/>
        <v>1</v>
      </c>
      <c r="AF418" s="1" t="str">
        <f t="shared" si="117"/>
        <v>1</v>
      </c>
      <c r="AH418" s="6">
        <f t="shared" si="118"/>
        <v>40</v>
      </c>
    </row>
    <row r="419" spans="1:34">
      <c r="A419" s="3" t="s">
        <v>7221</v>
      </c>
      <c r="B419" s="1" t="s">
        <v>58</v>
      </c>
      <c r="C419" s="6" t="s">
        <v>7222</v>
      </c>
      <c r="D419" s="9" t="s">
        <v>255</v>
      </c>
      <c r="E419" s="9" t="s">
        <v>395</v>
      </c>
      <c r="F419" s="9" t="s">
        <v>7223</v>
      </c>
      <c r="G419" s="9" t="s">
        <v>1366</v>
      </c>
      <c r="H419" s="9" t="s">
        <v>7224</v>
      </c>
      <c r="J419" s="6" t="str">
        <f t="shared" si="102"/>
        <v>001011</v>
      </c>
      <c r="K419" s="1">
        <f t="shared" si="103"/>
        <v>0</v>
      </c>
      <c r="L419" s="6" t="str">
        <f t="shared" si="104"/>
        <v>00000</v>
      </c>
      <c r="M419" s="1">
        <f t="shared" si="105"/>
        <v>0</v>
      </c>
      <c r="N419" s="6" t="str">
        <f t="shared" si="106"/>
        <v>00</v>
      </c>
      <c r="O419" s="1">
        <f t="shared" si="107"/>
        <v>2</v>
      </c>
      <c r="P419" s="1">
        <f>IF(HEX2DEC(LEFT(E419,4))&gt;=32768,HEX2DEC(LEFT(E419,4))-65536,HEX2DEC(LEFT(E419,4)))/Codes!$N$2</f>
        <v>5.6</v>
      </c>
      <c r="Q419" s="1">
        <f>IF(HEX2DEC(RIGHT(E419,4))&gt;=32768,HEX2DEC(RIGHT(E419,4))-65536,HEX2DEC(RIGHT(E419,4)))/Codes!$N$2</f>
        <v>0</v>
      </c>
      <c r="R419" s="1">
        <f>IF(HEX2DEC(LEFT(F419,4))&gt;=32768,HEX2DEC(LEFT(F419,4))-65536,HEX2DEC(LEFT(F419,4)))/Codes!$N$2</f>
        <v>10</v>
      </c>
      <c r="S419" s="1">
        <f>IF(HEX2DEC(RIGHT(F419,4))&gt;=32768,HEX2DEC(RIGHT(F419,4))-65536,HEX2DEC(RIGHT(F419,4)))/Codes!$N$2</f>
        <v>11.6</v>
      </c>
      <c r="T419" s="18">
        <f t="shared" si="108"/>
        <v>361</v>
      </c>
      <c r="U419" s="1">
        <f t="shared" si="109"/>
        <v>100</v>
      </c>
      <c r="V419" s="1">
        <f t="shared" si="110"/>
        <v>0</v>
      </c>
      <c r="W419" s="1" t="str">
        <f t="shared" si="111"/>
        <v>100</v>
      </c>
      <c r="X419" s="1">
        <f t="shared" si="112"/>
        <v>1</v>
      </c>
      <c r="Y419" s="1">
        <f t="shared" si="113"/>
        <v>10</v>
      </c>
      <c r="Z419" s="1" t="str">
        <f>VLOOKUP(BIN2DEC(MID(HEX2BIN(MID(H419,3,2),8),2,5)),Codes!$E$1:$F$18,2)</f>
        <v>Electric</v>
      </c>
      <c r="AA419" s="6" t="str">
        <f t="shared" si="114"/>
        <v>0</v>
      </c>
      <c r="AB419" s="1">
        <f t="shared" si="115"/>
        <v>0</v>
      </c>
      <c r="AC419" s="1" t="str">
        <f>VLOOKUP(BIN2DEC(RIGHT(HEX2BIN(MID(H419,6,1),4),1)&amp;LEFT(HEX2BIN(MID(H419,7,1),4),1)),Codes!$K$1:$L$5,2)</f>
        <v>S</v>
      </c>
      <c r="AD419" s="1" t="str">
        <f>VLOOKUP(BIN2DEC(RIGHT(HEX2BIN(MID(H419,7,1),4),3)&amp;LEFT(HEX2BIN(MID(H419,8,1),4),2)),Codes!$H$2:$I$33,2)</f>
        <v>Shock</v>
      </c>
      <c r="AE419" s="1" t="str">
        <f t="shared" si="116"/>
        <v>1</v>
      </c>
      <c r="AF419" s="1" t="str">
        <f t="shared" si="117"/>
        <v>1</v>
      </c>
      <c r="AH419" s="6">
        <f t="shared" si="118"/>
        <v>7</v>
      </c>
    </row>
    <row r="420" spans="1:34">
      <c r="A420" s="3" t="s">
        <v>7225</v>
      </c>
      <c r="B420" s="1" t="s">
        <v>58</v>
      </c>
      <c r="C420" s="6" t="s">
        <v>7222</v>
      </c>
      <c r="D420" s="9" t="s">
        <v>7226</v>
      </c>
      <c r="E420" s="9" t="s">
        <v>212</v>
      </c>
      <c r="F420" s="9" t="s">
        <v>91</v>
      </c>
      <c r="G420" s="9" t="s">
        <v>1366</v>
      </c>
      <c r="H420" s="9" t="s">
        <v>7224</v>
      </c>
      <c r="J420" s="6" t="str">
        <f t="shared" si="102"/>
        <v>001011</v>
      </c>
      <c r="K420" s="1">
        <f t="shared" si="103"/>
        <v>1</v>
      </c>
      <c r="L420" s="6" t="str">
        <f t="shared" si="104"/>
        <v>00000</v>
      </c>
      <c r="M420" s="1">
        <f t="shared" si="105"/>
        <v>76</v>
      </c>
      <c r="N420" s="6" t="str">
        <f t="shared" si="106"/>
        <v>00</v>
      </c>
      <c r="O420" s="1">
        <f t="shared" si="107"/>
        <v>2</v>
      </c>
      <c r="P420" s="1">
        <f>IF(HEX2DEC(LEFT(E420,4))&gt;=32768,HEX2DEC(LEFT(E420,4))-65536,HEX2DEC(LEFT(E420,4)))/Codes!$N$2</f>
        <v>2.8</v>
      </c>
      <c r="Q420" s="1">
        <f>IF(HEX2DEC(RIGHT(E420,4))&gt;=32768,HEX2DEC(RIGHT(E420,4))-65536,HEX2DEC(RIGHT(E420,4)))/Codes!$N$2</f>
        <v>0</v>
      </c>
      <c r="R420" s="1">
        <f>IF(HEX2DEC(LEFT(F420,4))&gt;=32768,HEX2DEC(LEFT(F420,4))-65536,HEX2DEC(LEFT(F420,4)))/Codes!$N$2</f>
        <v>0</v>
      </c>
      <c r="S420" s="1">
        <f>IF(HEX2DEC(RIGHT(F420,4))&gt;=32768,HEX2DEC(RIGHT(F420,4))-65536,HEX2DEC(RIGHT(F420,4)))/Codes!$N$2</f>
        <v>0</v>
      </c>
      <c r="T420" s="18">
        <f t="shared" si="108"/>
        <v>361</v>
      </c>
      <c r="U420" s="1">
        <f t="shared" si="109"/>
        <v>100</v>
      </c>
      <c r="V420" s="1">
        <f t="shared" si="110"/>
        <v>0</v>
      </c>
      <c r="W420" s="1" t="str">
        <f t="shared" si="111"/>
        <v>100</v>
      </c>
      <c r="X420" s="1">
        <f t="shared" si="112"/>
        <v>1</v>
      </c>
      <c r="Y420" s="1">
        <f t="shared" si="113"/>
        <v>10</v>
      </c>
      <c r="Z420" s="1" t="str">
        <f>VLOOKUP(BIN2DEC(MID(HEX2BIN(MID(H420,3,2),8),2,5)),Codes!$E$1:$F$18,2)</f>
        <v>Electric</v>
      </c>
      <c r="AA420" s="6" t="str">
        <f t="shared" si="114"/>
        <v>0</v>
      </c>
      <c r="AB420" s="1">
        <f t="shared" si="115"/>
        <v>0</v>
      </c>
      <c r="AC420" s="1" t="str">
        <f>VLOOKUP(BIN2DEC(RIGHT(HEX2BIN(MID(H420,6,1),4),1)&amp;LEFT(HEX2BIN(MID(H420,7,1),4),1)),Codes!$K$1:$L$5,2)</f>
        <v>S</v>
      </c>
      <c r="AD420" s="1" t="str">
        <f>VLOOKUP(BIN2DEC(RIGHT(HEX2BIN(MID(H420,7,1),4),3)&amp;LEFT(HEX2BIN(MID(H420,8,1),4),2)),Codes!$H$2:$I$33,2)</f>
        <v>Shock</v>
      </c>
      <c r="AE420" s="1" t="str">
        <f t="shared" si="116"/>
        <v>1</v>
      </c>
      <c r="AF420" s="1" t="str">
        <f t="shared" si="117"/>
        <v>1</v>
      </c>
      <c r="AH420" s="6">
        <f t="shared" si="118"/>
        <v>7</v>
      </c>
    </row>
    <row r="421" spans="1:34">
      <c r="A421" s="3" t="s">
        <v>7227</v>
      </c>
      <c r="B421" s="1" t="s">
        <v>58</v>
      </c>
      <c r="C421" s="6" t="s">
        <v>7222</v>
      </c>
      <c r="D421" s="9" t="s">
        <v>7228</v>
      </c>
      <c r="E421" s="9" t="s">
        <v>265</v>
      </c>
      <c r="F421" s="9" t="s">
        <v>91</v>
      </c>
      <c r="G421" s="9" t="s">
        <v>1366</v>
      </c>
      <c r="H421" s="9" t="s">
        <v>7224</v>
      </c>
      <c r="J421" s="6" t="str">
        <f t="shared" si="102"/>
        <v>001011</v>
      </c>
      <c r="K421" s="1">
        <f t="shared" si="103"/>
        <v>2</v>
      </c>
      <c r="L421" s="6" t="str">
        <f t="shared" si="104"/>
        <v>00000</v>
      </c>
      <c r="M421" s="1">
        <f t="shared" si="105"/>
        <v>73</v>
      </c>
      <c r="N421" s="6" t="str">
        <f t="shared" si="106"/>
        <v>00</v>
      </c>
      <c r="O421" s="1">
        <f t="shared" si="107"/>
        <v>2</v>
      </c>
      <c r="P421" s="1">
        <f>IF(HEX2DEC(LEFT(E421,4))&gt;=32768,HEX2DEC(LEFT(E421,4))-65536,HEX2DEC(LEFT(E421,4)))/Codes!$N$2</f>
        <v>2.4</v>
      </c>
      <c r="Q421" s="1">
        <f>IF(HEX2DEC(RIGHT(E421,4))&gt;=32768,HEX2DEC(RIGHT(E421,4))-65536,HEX2DEC(RIGHT(E421,4)))/Codes!$N$2</f>
        <v>0</v>
      </c>
      <c r="R421" s="1">
        <f>IF(HEX2DEC(LEFT(F421,4))&gt;=32768,HEX2DEC(LEFT(F421,4))-65536,HEX2DEC(LEFT(F421,4)))/Codes!$N$2</f>
        <v>0</v>
      </c>
      <c r="S421" s="1">
        <f>IF(HEX2DEC(RIGHT(F421,4))&gt;=32768,HEX2DEC(RIGHT(F421,4))-65536,HEX2DEC(RIGHT(F421,4)))/Codes!$N$2</f>
        <v>0</v>
      </c>
      <c r="T421" s="18">
        <f t="shared" si="108"/>
        <v>361</v>
      </c>
      <c r="U421" s="1">
        <f t="shared" si="109"/>
        <v>100</v>
      </c>
      <c r="V421" s="1">
        <f t="shared" si="110"/>
        <v>0</v>
      </c>
      <c r="W421" s="1" t="str">
        <f t="shared" si="111"/>
        <v>100</v>
      </c>
      <c r="X421" s="1">
        <f t="shared" si="112"/>
        <v>1</v>
      </c>
      <c r="Y421" s="1">
        <f t="shared" si="113"/>
        <v>10</v>
      </c>
      <c r="Z421" s="1" t="str">
        <f>VLOOKUP(BIN2DEC(MID(HEX2BIN(MID(H421,3,2),8),2,5)),Codes!$E$1:$F$18,2)</f>
        <v>Electric</v>
      </c>
      <c r="AA421" s="6" t="str">
        <f t="shared" si="114"/>
        <v>0</v>
      </c>
      <c r="AB421" s="1">
        <f t="shared" si="115"/>
        <v>0</v>
      </c>
      <c r="AC421" s="1" t="str">
        <f>VLOOKUP(BIN2DEC(RIGHT(HEX2BIN(MID(H421,6,1),4),1)&amp;LEFT(HEX2BIN(MID(H421,7,1),4),1)),Codes!$K$1:$L$5,2)</f>
        <v>S</v>
      </c>
      <c r="AD421" s="1" t="str">
        <f>VLOOKUP(BIN2DEC(RIGHT(HEX2BIN(MID(H421,7,1),4),3)&amp;LEFT(HEX2BIN(MID(H421,8,1),4),2)),Codes!$H$2:$I$33,2)</f>
        <v>Shock</v>
      </c>
      <c r="AE421" s="1" t="str">
        <f t="shared" si="116"/>
        <v>1</v>
      </c>
      <c r="AF421" s="1" t="str">
        <f t="shared" si="117"/>
        <v>1</v>
      </c>
      <c r="AH421" s="6">
        <f t="shared" si="118"/>
        <v>7</v>
      </c>
    </row>
    <row r="422" spans="1:34">
      <c r="A422" s="3" t="s">
        <v>7229</v>
      </c>
      <c r="B422" s="1" t="s">
        <v>58</v>
      </c>
      <c r="C422" s="6" t="s">
        <v>7222</v>
      </c>
      <c r="D422" s="9" t="s">
        <v>7230</v>
      </c>
      <c r="E422" s="9" t="s">
        <v>307</v>
      </c>
      <c r="F422" s="9" t="s">
        <v>91</v>
      </c>
      <c r="G422" s="9" t="s">
        <v>1366</v>
      </c>
      <c r="H422" s="9" t="s">
        <v>7224</v>
      </c>
      <c r="J422" s="6" t="str">
        <f t="shared" si="102"/>
        <v>001011</v>
      </c>
      <c r="K422" s="1">
        <f t="shared" si="103"/>
        <v>3</v>
      </c>
      <c r="L422" s="6" t="str">
        <f t="shared" si="104"/>
        <v>00000</v>
      </c>
      <c r="M422" s="1">
        <f t="shared" si="105"/>
        <v>100</v>
      </c>
      <c r="N422" s="6" t="str">
        <f t="shared" si="106"/>
        <v>00</v>
      </c>
      <c r="O422" s="1">
        <f t="shared" si="107"/>
        <v>2</v>
      </c>
      <c r="P422" s="1">
        <f>IF(HEX2DEC(LEFT(E422,4))&gt;=32768,HEX2DEC(LEFT(E422,4))-65536,HEX2DEC(LEFT(E422,4)))/Codes!$N$2</f>
        <v>3.2</v>
      </c>
      <c r="Q422" s="1">
        <f>IF(HEX2DEC(RIGHT(E422,4))&gt;=32768,HEX2DEC(RIGHT(E422,4))-65536,HEX2DEC(RIGHT(E422,4)))/Codes!$N$2</f>
        <v>0</v>
      </c>
      <c r="R422" s="1">
        <f>IF(HEX2DEC(LEFT(F422,4))&gt;=32768,HEX2DEC(LEFT(F422,4))-65536,HEX2DEC(LEFT(F422,4)))/Codes!$N$2</f>
        <v>0</v>
      </c>
      <c r="S422" s="1">
        <f>IF(HEX2DEC(RIGHT(F422,4))&gt;=32768,HEX2DEC(RIGHT(F422,4))-65536,HEX2DEC(RIGHT(F422,4)))/Codes!$N$2</f>
        <v>0</v>
      </c>
      <c r="T422" s="18">
        <f t="shared" si="108"/>
        <v>361</v>
      </c>
      <c r="U422" s="1">
        <f t="shared" si="109"/>
        <v>100</v>
      </c>
      <c r="V422" s="1">
        <f t="shared" si="110"/>
        <v>0</v>
      </c>
      <c r="W422" s="1" t="str">
        <f t="shared" si="111"/>
        <v>100</v>
      </c>
      <c r="X422" s="1">
        <f t="shared" si="112"/>
        <v>1</v>
      </c>
      <c r="Y422" s="1">
        <f t="shared" si="113"/>
        <v>10</v>
      </c>
      <c r="Z422" s="1" t="str">
        <f>VLOOKUP(BIN2DEC(MID(HEX2BIN(MID(H422,3,2),8),2,5)),Codes!$E$1:$F$18,2)</f>
        <v>Electric</v>
      </c>
      <c r="AA422" s="6" t="str">
        <f t="shared" si="114"/>
        <v>0</v>
      </c>
      <c r="AB422" s="1">
        <f t="shared" si="115"/>
        <v>0</v>
      </c>
      <c r="AC422" s="1" t="str">
        <f>VLOOKUP(BIN2DEC(RIGHT(HEX2BIN(MID(H422,6,1),4),1)&amp;LEFT(HEX2BIN(MID(H422,7,1),4),1)),Codes!$K$1:$L$5,2)</f>
        <v>S</v>
      </c>
      <c r="AD422" s="1" t="str">
        <f>VLOOKUP(BIN2DEC(RIGHT(HEX2BIN(MID(H422,7,1),4),3)&amp;LEFT(HEX2BIN(MID(H422,8,1),4),2)),Codes!$H$2:$I$33,2)</f>
        <v>Shock</v>
      </c>
      <c r="AE422" s="1" t="str">
        <f t="shared" si="116"/>
        <v>1</v>
      </c>
      <c r="AF422" s="1" t="str">
        <f t="shared" si="117"/>
        <v>1</v>
      </c>
      <c r="AH422" s="6">
        <f t="shared" si="118"/>
        <v>7</v>
      </c>
    </row>
    <row r="423" spans="1:34">
      <c r="A423" s="3" t="s">
        <v>7231</v>
      </c>
      <c r="B423" s="1" t="s">
        <v>58</v>
      </c>
      <c r="C423" s="6" t="s">
        <v>1093</v>
      </c>
      <c r="D423" s="9" t="s">
        <v>255</v>
      </c>
      <c r="E423" s="9" t="s">
        <v>395</v>
      </c>
      <c r="F423" s="9" t="s">
        <v>7223</v>
      </c>
      <c r="G423" s="9" t="s">
        <v>1366</v>
      </c>
      <c r="H423" s="9" t="s">
        <v>7224</v>
      </c>
      <c r="J423" s="6" t="str">
        <f t="shared" si="102"/>
        <v>001011</v>
      </c>
      <c r="K423" s="1">
        <f t="shared" si="103"/>
        <v>0</v>
      </c>
      <c r="L423" s="6" t="str">
        <f t="shared" si="104"/>
        <v>00000</v>
      </c>
      <c r="M423" s="1">
        <f t="shared" si="105"/>
        <v>0</v>
      </c>
      <c r="N423" s="6" t="str">
        <f t="shared" si="106"/>
        <v>00</v>
      </c>
      <c r="O423" s="1">
        <f t="shared" si="107"/>
        <v>2</v>
      </c>
      <c r="P423" s="1">
        <f>IF(HEX2DEC(LEFT(E423,4))&gt;=32768,HEX2DEC(LEFT(E423,4))-65536,HEX2DEC(LEFT(E423,4)))/Codes!$N$2</f>
        <v>5.6</v>
      </c>
      <c r="Q423" s="1">
        <f>IF(HEX2DEC(RIGHT(E423,4))&gt;=32768,HEX2DEC(RIGHT(E423,4))-65536,HEX2DEC(RIGHT(E423,4)))/Codes!$N$2</f>
        <v>0</v>
      </c>
      <c r="R423" s="1">
        <f>IF(HEX2DEC(LEFT(F423,4))&gt;=32768,HEX2DEC(LEFT(F423,4))-65536,HEX2DEC(LEFT(F423,4)))/Codes!$N$2</f>
        <v>10</v>
      </c>
      <c r="S423" s="1">
        <f>IF(HEX2DEC(RIGHT(F423,4))&gt;=32768,HEX2DEC(RIGHT(F423,4))-65536,HEX2DEC(RIGHT(F423,4)))/Codes!$N$2</f>
        <v>11.6</v>
      </c>
      <c r="T423" s="18">
        <f t="shared" si="108"/>
        <v>361</v>
      </c>
      <c r="U423" s="1">
        <f t="shared" si="109"/>
        <v>100</v>
      </c>
      <c r="V423" s="1">
        <f t="shared" si="110"/>
        <v>0</v>
      </c>
      <c r="W423" s="1" t="str">
        <f t="shared" si="111"/>
        <v>100</v>
      </c>
      <c r="X423" s="1">
        <f t="shared" si="112"/>
        <v>1</v>
      </c>
      <c r="Y423" s="1">
        <f t="shared" si="113"/>
        <v>10</v>
      </c>
      <c r="Z423" s="1" t="str">
        <f>VLOOKUP(BIN2DEC(MID(HEX2BIN(MID(H423,3,2),8),2,5)),Codes!$E$1:$F$18,2)</f>
        <v>Electric</v>
      </c>
      <c r="AA423" s="6" t="str">
        <f t="shared" si="114"/>
        <v>0</v>
      </c>
      <c r="AB423" s="1">
        <f t="shared" si="115"/>
        <v>0</v>
      </c>
      <c r="AC423" s="1" t="str">
        <f>VLOOKUP(BIN2DEC(RIGHT(HEX2BIN(MID(H423,6,1),4),1)&amp;LEFT(HEX2BIN(MID(H423,7,1),4),1)),Codes!$K$1:$L$5,2)</f>
        <v>S</v>
      </c>
      <c r="AD423" s="1" t="str">
        <f>VLOOKUP(BIN2DEC(RIGHT(HEX2BIN(MID(H423,7,1),4),3)&amp;LEFT(HEX2BIN(MID(H423,8,1),4),2)),Codes!$H$2:$I$33,2)</f>
        <v>Shock</v>
      </c>
      <c r="AE423" s="1" t="str">
        <f t="shared" si="116"/>
        <v>1</v>
      </c>
      <c r="AF423" s="1" t="str">
        <f t="shared" si="117"/>
        <v>1</v>
      </c>
      <c r="AH423" s="6">
        <f t="shared" si="118"/>
        <v>7</v>
      </c>
    </row>
    <row r="424" spans="1:34">
      <c r="A424" s="3" t="s">
        <v>7232</v>
      </c>
      <c r="B424" s="1" t="s">
        <v>58</v>
      </c>
      <c r="C424" s="6" t="s">
        <v>1093</v>
      </c>
      <c r="D424" s="9" t="s">
        <v>7226</v>
      </c>
      <c r="E424" s="9" t="s">
        <v>212</v>
      </c>
      <c r="F424" s="9" t="s">
        <v>91</v>
      </c>
      <c r="G424" s="9" t="s">
        <v>1366</v>
      </c>
      <c r="H424" s="9" t="s">
        <v>7224</v>
      </c>
      <c r="J424" s="6" t="str">
        <f t="shared" si="102"/>
        <v>001011</v>
      </c>
      <c r="K424" s="1">
        <f t="shared" si="103"/>
        <v>1</v>
      </c>
      <c r="L424" s="6" t="str">
        <f t="shared" si="104"/>
        <v>00000</v>
      </c>
      <c r="M424" s="1">
        <f t="shared" si="105"/>
        <v>76</v>
      </c>
      <c r="N424" s="6" t="str">
        <f t="shared" si="106"/>
        <v>00</v>
      </c>
      <c r="O424" s="1">
        <f t="shared" si="107"/>
        <v>2</v>
      </c>
      <c r="P424" s="1">
        <f>IF(HEX2DEC(LEFT(E424,4))&gt;=32768,HEX2DEC(LEFT(E424,4))-65536,HEX2DEC(LEFT(E424,4)))/Codes!$N$2</f>
        <v>2.8</v>
      </c>
      <c r="Q424" s="1">
        <f>IF(HEX2DEC(RIGHT(E424,4))&gt;=32768,HEX2DEC(RIGHT(E424,4))-65536,HEX2DEC(RIGHT(E424,4)))/Codes!$N$2</f>
        <v>0</v>
      </c>
      <c r="R424" s="1">
        <f>IF(HEX2DEC(LEFT(F424,4))&gt;=32768,HEX2DEC(LEFT(F424,4))-65536,HEX2DEC(LEFT(F424,4)))/Codes!$N$2</f>
        <v>0</v>
      </c>
      <c r="S424" s="1">
        <f>IF(HEX2DEC(RIGHT(F424,4))&gt;=32768,HEX2DEC(RIGHT(F424,4))-65536,HEX2DEC(RIGHT(F424,4)))/Codes!$N$2</f>
        <v>0</v>
      </c>
      <c r="T424" s="18">
        <f t="shared" si="108"/>
        <v>361</v>
      </c>
      <c r="U424" s="1">
        <f t="shared" si="109"/>
        <v>100</v>
      </c>
      <c r="V424" s="1">
        <f t="shared" si="110"/>
        <v>0</v>
      </c>
      <c r="W424" s="1" t="str">
        <f t="shared" si="111"/>
        <v>100</v>
      </c>
      <c r="X424" s="1">
        <f t="shared" si="112"/>
        <v>1</v>
      </c>
      <c r="Y424" s="1">
        <f t="shared" si="113"/>
        <v>10</v>
      </c>
      <c r="Z424" s="1" t="str">
        <f>VLOOKUP(BIN2DEC(MID(HEX2BIN(MID(H424,3,2),8),2,5)),Codes!$E$1:$F$18,2)</f>
        <v>Electric</v>
      </c>
      <c r="AA424" s="6" t="str">
        <f t="shared" si="114"/>
        <v>0</v>
      </c>
      <c r="AB424" s="1">
        <f t="shared" si="115"/>
        <v>0</v>
      </c>
      <c r="AC424" s="1" t="str">
        <f>VLOOKUP(BIN2DEC(RIGHT(HEX2BIN(MID(H424,6,1),4),1)&amp;LEFT(HEX2BIN(MID(H424,7,1),4),1)),Codes!$K$1:$L$5,2)</f>
        <v>S</v>
      </c>
      <c r="AD424" s="1" t="str">
        <f>VLOOKUP(BIN2DEC(RIGHT(HEX2BIN(MID(H424,7,1),4),3)&amp;LEFT(HEX2BIN(MID(H424,8,1),4),2)),Codes!$H$2:$I$33,2)</f>
        <v>Shock</v>
      </c>
      <c r="AE424" s="1" t="str">
        <f t="shared" si="116"/>
        <v>1</v>
      </c>
      <c r="AF424" s="1" t="str">
        <f t="shared" si="117"/>
        <v>1</v>
      </c>
      <c r="AH424" s="6">
        <f t="shared" si="118"/>
        <v>7</v>
      </c>
    </row>
    <row r="425" spans="1:34">
      <c r="A425" s="3" t="s">
        <v>7233</v>
      </c>
      <c r="B425" s="1" t="s">
        <v>58</v>
      </c>
      <c r="C425" s="6" t="s">
        <v>1093</v>
      </c>
      <c r="D425" s="9" t="s">
        <v>7228</v>
      </c>
      <c r="E425" s="9" t="s">
        <v>265</v>
      </c>
      <c r="F425" s="9" t="s">
        <v>91</v>
      </c>
      <c r="G425" s="9" t="s">
        <v>1366</v>
      </c>
      <c r="H425" s="9" t="s">
        <v>7224</v>
      </c>
      <c r="J425" s="6" t="str">
        <f t="shared" si="102"/>
        <v>001011</v>
      </c>
      <c r="K425" s="1">
        <f t="shared" si="103"/>
        <v>2</v>
      </c>
      <c r="L425" s="6" t="str">
        <f t="shared" si="104"/>
        <v>00000</v>
      </c>
      <c r="M425" s="1">
        <f t="shared" si="105"/>
        <v>73</v>
      </c>
      <c r="N425" s="6" t="str">
        <f t="shared" si="106"/>
        <v>00</v>
      </c>
      <c r="O425" s="1">
        <f t="shared" si="107"/>
        <v>2</v>
      </c>
      <c r="P425" s="1">
        <f>IF(HEX2DEC(LEFT(E425,4))&gt;=32768,HEX2DEC(LEFT(E425,4))-65536,HEX2DEC(LEFT(E425,4)))/Codes!$N$2</f>
        <v>2.4</v>
      </c>
      <c r="Q425" s="1">
        <f>IF(HEX2DEC(RIGHT(E425,4))&gt;=32768,HEX2DEC(RIGHT(E425,4))-65536,HEX2DEC(RIGHT(E425,4)))/Codes!$N$2</f>
        <v>0</v>
      </c>
      <c r="R425" s="1">
        <f>IF(HEX2DEC(LEFT(F425,4))&gt;=32768,HEX2DEC(LEFT(F425,4))-65536,HEX2DEC(LEFT(F425,4)))/Codes!$N$2</f>
        <v>0</v>
      </c>
      <c r="S425" s="1">
        <f>IF(HEX2DEC(RIGHT(F425,4))&gt;=32768,HEX2DEC(RIGHT(F425,4))-65536,HEX2DEC(RIGHT(F425,4)))/Codes!$N$2</f>
        <v>0</v>
      </c>
      <c r="T425" s="18">
        <f t="shared" si="108"/>
        <v>361</v>
      </c>
      <c r="U425" s="1">
        <f t="shared" si="109"/>
        <v>100</v>
      </c>
      <c r="V425" s="1">
        <f t="shared" si="110"/>
        <v>0</v>
      </c>
      <c r="W425" s="1" t="str">
        <f t="shared" si="111"/>
        <v>100</v>
      </c>
      <c r="X425" s="1">
        <f t="shared" si="112"/>
        <v>1</v>
      </c>
      <c r="Y425" s="1">
        <f t="shared" si="113"/>
        <v>10</v>
      </c>
      <c r="Z425" s="1" t="str">
        <f>VLOOKUP(BIN2DEC(MID(HEX2BIN(MID(H425,3,2),8),2,5)),Codes!$E$1:$F$18,2)</f>
        <v>Electric</v>
      </c>
      <c r="AA425" s="6" t="str">
        <f t="shared" si="114"/>
        <v>0</v>
      </c>
      <c r="AB425" s="1">
        <f t="shared" si="115"/>
        <v>0</v>
      </c>
      <c r="AC425" s="1" t="str">
        <f>VLOOKUP(BIN2DEC(RIGHT(HEX2BIN(MID(H425,6,1),4),1)&amp;LEFT(HEX2BIN(MID(H425,7,1),4),1)),Codes!$K$1:$L$5,2)</f>
        <v>S</v>
      </c>
      <c r="AD425" s="1" t="str">
        <f>VLOOKUP(BIN2DEC(RIGHT(HEX2BIN(MID(H425,7,1),4),3)&amp;LEFT(HEX2BIN(MID(H425,8,1),4),2)),Codes!$H$2:$I$33,2)</f>
        <v>Shock</v>
      </c>
      <c r="AE425" s="1" t="str">
        <f t="shared" si="116"/>
        <v>1</v>
      </c>
      <c r="AF425" s="1" t="str">
        <f t="shared" si="117"/>
        <v>1</v>
      </c>
      <c r="AH425" s="6">
        <f t="shared" si="118"/>
        <v>7</v>
      </c>
    </row>
    <row r="426" spans="1:34">
      <c r="A426" s="3" t="s">
        <v>7234</v>
      </c>
      <c r="B426" s="1" t="s">
        <v>58</v>
      </c>
      <c r="C426" s="6" t="s">
        <v>1093</v>
      </c>
      <c r="D426" s="9" t="s">
        <v>7230</v>
      </c>
      <c r="E426" s="9" t="s">
        <v>307</v>
      </c>
      <c r="F426" s="9" t="s">
        <v>91</v>
      </c>
      <c r="G426" s="9" t="s">
        <v>1366</v>
      </c>
      <c r="H426" s="9" t="s">
        <v>7224</v>
      </c>
      <c r="J426" s="6" t="str">
        <f t="shared" si="102"/>
        <v>001011</v>
      </c>
      <c r="K426" s="1">
        <f t="shared" si="103"/>
        <v>3</v>
      </c>
      <c r="L426" s="6" t="str">
        <f t="shared" si="104"/>
        <v>00000</v>
      </c>
      <c r="M426" s="1">
        <f t="shared" si="105"/>
        <v>100</v>
      </c>
      <c r="N426" s="6" t="str">
        <f t="shared" si="106"/>
        <v>00</v>
      </c>
      <c r="O426" s="1">
        <f t="shared" si="107"/>
        <v>2</v>
      </c>
      <c r="P426" s="1">
        <f>IF(HEX2DEC(LEFT(E426,4))&gt;=32768,HEX2DEC(LEFT(E426,4))-65536,HEX2DEC(LEFT(E426,4)))/Codes!$N$2</f>
        <v>3.2</v>
      </c>
      <c r="Q426" s="1">
        <f>IF(HEX2DEC(RIGHT(E426,4))&gt;=32768,HEX2DEC(RIGHT(E426,4))-65536,HEX2DEC(RIGHT(E426,4)))/Codes!$N$2</f>
        <v>0</v>
      </c>
      <c r="R426" s="1">
        <f>IF(HEX2DEC(LEFT(F426,4))&gt;=32768,HEX2DEC(LEFT(F426,4))-65536,HEX2DEC(LEFT(F426,4)))/Codes!$N$2</f>
        <v>0</v>
      </c>
      <c r="S426" s="1">
        <f>IF(HEX2DEC(RIGHT(F426,4))&gt;=32768,HEX2DEC(RIGHT(F426,4))-65536,HEX2DEC(RIGHT(F426,4)))/Codes!$N$2</f>
        <v>0</v>
      </c>
      <c r="T426" s="18">
        <f t="shared" si="108"/>
        <v>361</v>
      </c>
      <c r="U426" s="1">
        <f t="shared" si="109"/>
        <v>100</v>
      </c>
      <c r="V426" s="1">
        <f t="shared" si="110"/>
        <v>0</v>
      </c>
      <c r="W426" s="1" t="str">
        <f t="shared" si="111"/>
        <v>100</v>
      </c>
      <c r="X426" s="1">
        <f t="shared" si="112"/>
        <v>1</v>
      </c>
      <c r="Y426" s="1">
        <f t="shared" si="113"/>
        <v>10</v>
      </c>
      <c r="Z426" s="1" t="str">
        <f>VLOOKUP(BIN2DEC(MID(HEX2BIN(MID(H426,3,2),8),2,5)),Codes!$E$1:$F$18,2)</f>
        <v>Electric</v>
      </c>
      <c r="AA426" s="6" t="str">
        <f t="shared" si="114"/>
        <v>0</v>
      </c>
      <c r="AB426" s="1">
        <f t="shared" si="115"/>
        <v>0</v>
      </c>
      <c r="AC426" s="1" t="str">
        <f>VLOOKUP(BIN2DEC(RIGHT(HEX2BIN(MID(H426,6,1),4),1)&amp;LEFT(HEX2BIN(MID(H426,7,1),4),1)),Codes!$K$1:$L$5,2)</f>
        <v>S</v>
      </c>
      <c r="AD426" s="1" t="str">
        <f>VLOOKUP(BIN2DEC(RIGHT(HEX2BIN(MID(H426,7,1),4),3)&amp;LEFT(HEX2BIN(MID(H426,8,1),4),2)),Codes!$H$2:$I$33,2)</f>
        <v>Shock</v>
      </c>
      <c r="AE426" s="1" t="str">
        <f t="shared" si="116"/>
        <v>1</v>
      </c>
      <c r="AF426" s="1" t="str">
        <f t="shared" si="117"/>
        <v>1</v>
      </c>
      <c r="AH426" s="6">
        <f t="shared" si="118"/>
        <v>7</v>
      </c>
    </row>
    <row r="427" spans="1:34">
      <c r="A427" s="3" t="s">
        <v>7235</v>
      </c>
      <c r="B427" s="1" t="s">
        <v>58</v>
      </c>
      <c r="C427" s="6" t="s">
        <v>303</v>
      </c>
      <c r="D427" s="9" t="s">
        <v>7236</v>
      </c>
      <c r="E427" s="9" t="s">
        <v>207</v>
      </c>
      <c r="F427" s="9" t="s">
        <v>1629</v>
      </c>
      <c r="G427" s="9" t="s">
        <v>7237</v>
      </c>
      <c r="H427" s="9" t="s">
        <v>5630</v>
      </c>
      <c r="J427" s="6" t="str">
        <f t="shared" si="102"/>
        <v>001011</v>
      </c>
      <c r="K427" s="1">
        <f t="shared" si="103"/>
        <v>0</v>
      </c>
      <c r="L427" s="6" t="str">
        <f t="shared" si="104"/>
        <v>00000</v>
      </c>
      <c r="M427" s="1">
        <f t="shared" si="105"/>
        <v>89</v>
      </c>
      <c r="N427" s="6" t="str">
        <f t="shared" si="106"/>
        <v>00</v>
      </c>
      <c r="O427" s="1">
        <f t="shared" si="107"/>
        <v>13</v>
      </c>
      <c r="P427" s="1">
        <f>IF(HEX2DEC(LEFT(E427,4))&gt;=32768,HEX2DEC(LEFT(E427,4))-65536,HEX2DEC(LEFT(E427,4)))/Codes!$N$2</f>
        <v>4</v>
      </c>
      <c r="Q427" s="1">
        <f>IF(HEX2DEC(RIGHT(E427,4))&gt;=32768,HEX2DEC(RIGHT(E427,4))-65536,HEX2DEC(RIGHT(E427,4)))/Codes!$N$2</f>
        <v>0</v>
      </c>
      <c r="R427" s="1">
        <f>IF(HEX2DEC(LEFT(F427,4))&gt;=32768,HEX2DEC(LEFT(F427,4))-65536,HEX2DEC(LEFT(F427,4)))/Codes!$N$2</f>
        <v>0.8</v>
      </c>
      <c r="S427" s="1">
        <f>IF(HEX2DEC(RIGHT(F427,4))&gt;=32768,HEX2DEC(RIGHT(F427,4))-65536,HEX2DEC(RIGHT(F427,4)))/Codes!$N$2</f>
        <v>0</v>
      </c>
      <c r="T427" s="18">
        <f t="shared" si="108"/>
        <v>90</v>
      </c>
      <c r="U427" s="1">
        <f t="shared" si="109"/>
        <v>70</v>
      </c>
      <c r="V427" s="1">
        <f t="shared" si="110"/>
        <v>0</v>
      </c>
      <c r="W427" s="1" t="str">
        <f t="shared" si="111"/>
        <v>100</v>
      </c>
      <c r="X427" s="1">
        <f t="shared" si="112"/>
        <v>1</v>
      </c>
      <c r="Y427" s="1">
        <f t="shared" si="113"/>
        <v>70</v>
      </c>
      <c r="Z427" s="1" t="str">
        <f>VLOOKUP(BIN2DEC(MID(HEX2BIN(MID(H427,3,2),8),2,5)),Codes!$E$1:$F$18,2)</f>
        <v>Electric</v>
      </c>
      <c r="AA427" s="6" t="str">
        <f t="shared" si="114"/>
        <v>0</v>
      </c>
      <c r="AB427" s="1">
        <f t="shared" si="115"/>
        <v>0</v>
      </c>
      <c r="AC427" s="1" t="str">
        <f>VLOOKUP(BIN2DEC(RIGHT(HEX2BIN(MID(H427,6,1),4),1)&amp;LEFT(HEX2BIN(MID(H427,7,1),4),1)),Codes!$K$1:$L$5,2)</f>
        <v>L</v>
      </c>
      <c r="AD427" s="1" t="str">
        <f>VLOOKUP(BIN2DEC(RIGHT(HEX2BIN(MID(H427,7,1),4),3)&amp;LEFT(HEX2BIN(MID(H427,8,1),4),2)),Codes!$H$2:$I$33,2)</f>
        <v>Shock</v>
      </c>
      <c r="AE427" s="1" t="str">
        <f t="shared" si="116"/>
        <v>1</v>
      </c>
      <c r="AF427" s="1" t="str">
        <f t="shared" si="117"/>
        <v>1</v>
      </c>
      <c r="AH427" s="6">
        <f t="shared" si="118"/>
        <v>71</v>
      </c>
    </row>
    <row r="428" spans="1:34">
      <c r="A428" s="3" t="s">
        <v>7238</v>
      </c>
      <c r="B428" s="1" t="s">
        <v>58</v>
      </c>
      <c r="C428" s="6" t="s">
        <v>303</v>
      </c>
      <c r="D428" s="9" t="s">
        <v>250</v>
      </c>
      <c r="E428" s="9" t="s">
        <v>2042</v>
      </c>
      <c r="F428" s="9" t="s">
        <v>2279</v>
      </c>
      <c r="G428" s="9" t="s">
        <v>6993</v>
      </c>
      <c r="H428" s="9" t="s">
        <v>7239</v>
      </c>
      <c r="J428" s="6" t="str">
        <f t="shared" si="102"/>
        <v>001011</v>
      </c>
      <c r="K428" s="1">
        <f t="shared" si="103"/>
        <v>1</v>
      </c>
      <c r="L428" s="6" t="str">
        <f t="shared" si="104"/>
        <v>00000</v>
      </c>
      <c r="M428" s="1">
        <f t="shared" si="105"/>
        <v>0</v>
      </c>
      <c r="N428" s="6" t="str">
        <f t="shared" si="106"/>
        <v>00</v>
      </c>
      <c r="O428" s="1">
        <f t="shared" si="107"/>
        <v>9</v>
      </c>
      <c r="P428" s="1">
        <f>IF(HEX2DEC(LEFT(E428,4))&gt;=32768,HEX2DEC(LEFT(E428,4))-65536,HEX2DEC(LEFT(E428,4)))/Codes!$N$2</f>
        <v>5.8</v>
      </c>
      <c r="Q428" s="1">
        <f>IF(HEX2DEC(RIGHT(E428,4))&gt;=32768,HEX2DEC(RIGHT(E428,4))-65536,HEX2DEC(RIGHT(E428,4)))/Codes!$N$2</f>
        <v>0</v>
      </c>
      <c r="R428" s="1">
        <f>IF(HEX2DEC(LEFT(F428,4))&gt;=32768,HEX2DEC(LEFT(F428,4))-65536,HEX2DEC(LEFT(F428,4)))/Codes!$N$2</f>
        <v>8</v>
      </c>
      <c r="S428" s="1">
        <f>IF(HEX2DEC(RIGHT(F428,4))&gt;=32768,HEX2DEC(RIGHT(F428,4))-65536,HEX2DEC(RIGHT(F428,4)))/Codes!$N$2</f>
        <v>9.6</v>
      </c>
      <c r="T428" s="18">
        <f t="shared" si="108"/>
        <v>361</v>
      </c>
      <c r="U428" s="1">
        <f t="shared" si="109"/>
        <v>70</v>
      </c>
      <c r="V428" s="1">
        <f t="shared" si="110"/>
        <v>0</v>
      </c>
      <c r="W428" s="1" t="str">
        <f t="shared" si="111"/>
        <v>100</v>
      </c>
      <c r="X428" s="1">
        <f t="shared" si="112"/>
        <v>1</v>
      </c>
      <c r="Y428" s="1">
        <f t="shared" si="113"/>
        <v>50</v>
      </c>
      <c r="Z428" s="1" t="str">
        <f>VLOOKUP(BIN2DEC(MID(HEX2BIN(MID(H428,3,2),8),2,5)),Codes!$E$1:$F$18,2)</f>
        <v>Electric</v>
      </c>
      <c r="AA428" s="6" t="str">
        <f t="shared" si="114"/>
        <v>0</v>
      </c>
      <c r="AB428" s="1">
        <f t="shared" si="115"/>
        <v>0</v>
      </c>
      <c r="AC428" s="1" t="str">
        <f>VLOOKUP(BIN2DEC(RIGHT(HEX2BIN(MID(H428,6,1),4),1)&amp;LEFT(HEX2BIN(MID(H428,7,1),4),1)),Codes!$K$1:$L$5,2)</f>
        <v>L</v>
      </c>
      <c r="AD428" s="1" t="str">
        <f>VLOOKUP(BIN2DEC(RIGHT(HEX2BIN(MID(H428,7,1),4),3)&amp;LEFT(HEX2BIN(MID(H428,8,1),4),2)),Codes!$H$2:$I$33,2)</f>
        <v>Shock</v>
      </c>
      <c r="AE428" s="1" t="str">
        <f t="shared" si="116"/>
        <v>1</v>
      </c>
      <c r="AF428" s="1" t="str">
        <f t="shared" si="117"/>
        <v>1</v>
      </c>
      <c r="AH428" s="6">
        <f t="shared" si="118"/>
        <v>71</v>
      </c>
    </row>
    <row r="429" spans="1:34">
      <c r="A429" s="3" t="s">
        <v>7240</v>
      </c>
      <c r="B429" s="1" t="s">
        <v>58</v>
      </c>
      <c r="C429" s="6" t="s">
        <v>305</v>
      </c>
      <c r="D429" s="9" t="s">
        <v>7241</v>
      </c>
      <c r="E429" s="9" t="s">
        <v>212</v>
      </c>
      <c r="F429" s="9" t="s">
        <v>1629</v>
      </c>
      <c r="G429" s="9" t="s">
        <v>7237</v>
      </c>
      <c r="H429" s="9" t="s">
        <v>6736</v>
      </c>
      <c r="J429" s="6" t="str">
        <f t="shared" si="102"/>
        <v>001011</v>
      </c>
      <c r="K429" s="1">
        <f t="shared" si="103"/>
        <v>0</v>
      </c>
      <c r="L429" s="6" t="str">
        <f t="shared" si="104"/>
        <v>00000</v>
      </c>
      <c r="M429" s="1">
        <f t="shared" si="105"/>
        <v>89</v>
      </c>
      <c r="N429" s="6" t="str">
        <f t="shared" si="106"/>
        <v>00</v>
      </c>
      <c r="O429" s="1">
        <f t="shared" si="107"/>
        <v>8</v>
      </c>
      <c r="P429" s="1">
        <f>IF(HEX2DEC(LEFT(E429,4))&gt;=32768,HEX2DEC(LEFT(E429,4))-65536,HEX2DEC(LEFT(E429,4)))/Codes!$N$2</f>
        <v>2.8</v>
      </c>
      <c r="Q429" s="1">
        <f>IF(HEX2DEC(RIGHT(E429,4))&gt;=32768,HEX2DEC(RIGHT(E429,4))-65536,HEX2DEC(RIGHT(E429,4)))/Codes!$N$2</f>
        <v>0</v>
      </c>
      <c r="R429" s="1">
        <f>IF(HEX2DEC(LEFT(F429,4))&gt;=32768,HEX2DEC(LEFT(F429,4))-65536,HEX2DEC(LEFT(F429,4)))/Codes!$N$2</f>
        <v>0.8</v>
      </c>
      <c r="S429" s="1">
        <f>IF(HEX2DEC(RIGHT(F429,4))&gt;=32768,HEX2DEC(RIGHT(F429,4))-65536,HEX2DEC(RIGHT(F429,4)))/Codes!$N$2</f>
        <v>0</v>
      </c>
      <c r="T429" s="18">
        <f t="shared" si="108"/>
        <v>90</v>
      </c>
      <c r="U429" s="1">
        <f t="shared" si="109"/>
        <v>70</v>
      </c>
      <c r="V429" s="1">
        <f t="shared" si="110"/>
        <v>0</v>
      </c>
      <c r="W429" s="1" t="str">
        <f t="shared" si="111"/>
        <v>100</v>
      </c>
      <c r="X429" s="1">
        <f t="shared" si="112"/>
        <v>1</v>
      </c>
      <c r="Y429" s="1">
        <f t="shared" si="113"/>
        <v>20</v>
      </c>
      <c r="Z429" s="1" t="str">
        <f>VLOOKUP(BIN2DEC(MID(HEX2BIN(MID(H429,3,2),8),2,5)),Codes!$E$1:$F$18,2)</f>
        <v>Electric</v>
      </c>
      <c r="AA429" s="6" t="str">
        <f t="shared" si="114"/>
        <v>0</v>
      </c>
      <c r="AB429" s="1">
        <f t="shared" si="115"/>
        <v>0</v>
      </c>
      <c r="AC429" s="1" t="str">
        <f>VLOOKUP(BIN2DEC(RIGHT(HEX2BIN(MID(H429,6,1),4),1)&amp;LEFT(HEX2BIN(MID(H429,7,1),4),1)),Codes!$K$1:$L$5,2)</f>
        <v>M</v>
      </c>
      <c r="AD429" s="1" t="str">
        <f>VLOOKUP(BIN2DEC(RIGHT(HEX2BIN(MID(H429,7,1),4),3)&amp;LEFT(HEX2BIN(MID(H429,8,1),4),2)),Codes!$H$2:$I$33,2)</f>
        <v>Shock</v>
      </c>
      <c r="AE429" s="1" t="str">
        <f t="shared" si="116"/>
        <v>1</v>
      </c>
      <c r="AF429" s="1" t="str">
        <f t="shared" si="117"/>
        <v>1</v>
      </c>
      <c r="AH429" s="6">
        <f t="shared" si="118"/>
        <v>39</v>
      </c>
    </row>
    <row r="430" spans="1:34">
      <c r="A430" s="3" t="s">
        <v>7242</v>
      </c>
      <c r="B430" s="1" t="s">
        <v>58</v>
      </c>
      <c r="C430" s="6" t="s">
        <v>305</v>
      </c>
      <c r="D430" s="9" t="s">
        <v>3761</v>
      </c>
      <c r="E430" s="9" t="s">
        <v>207</v>
      </c>
      <c r="F430" s="9" t="s">
        <v>7243</v>
      </c>
      <c r="G430" s="9" t="s">
        <v>6993</v>
      </c>
      <c r="H430" s="9" t="s">
        <v>6736</v>
      </c>
      <c r="J430" s="6" t="str">
        <f t="shared" si="102"/>
        <v>001011</v>
      </c>
      <c r="K430" s="1">
        <f t="shared" si="103"/>
        <v>1</v>
      </c>
      <c r="L430" s="6" t="str">
        <f t="shared" si="104"/>
        <v>00000</v>
      </c>
      <c r="M430" s="1">
        <f t="shared" si="105"/>
        <v>0</v>
      </c>
      <c r="N430" s="6" t="str">
        <f t="shared" si="106"/>
        <v>00</v>
      </c>
      <c r="O430" s="1">
        <f t="shared" si="107"/>
        <v>7</v>
      </c>
      <c r="P430" s="1">
        <f>IF(HEX2DEC(LEFT(E430,4))&gt;=32768,HEX2DEC(LEFT(E430,4))-65536,HEX2DEC(LEFT(E430,4)))/Codes!$N$2</f>
        <v>4</v>
      </c>
      <c r="Q430" s="1">
        <f>IF(HEX2DEC(RIGHT(E430,4))&gt;=32768,HEX2DEC(RIGHT(E430,4))-65536,HEX2DEC(RIGHT(E430,4)))/Codes!$N$2</f>
        <v>0</v>
      </c>
      <c r="R430" s="1">
        <f>IF(HEX2DEC(LEFT(F430,4))&gt;=32768,HEX2DEC(LEFT(F430,4))-65536,HEX2DEC(LEFT(F430,4)))/Codes!$N$2</f>
        <v>8.4</v>
      </c>
      <c r="S430" s="1">
        <f>IF(HEX2DEC(RIGHT(F430,4))&gt;=32768,HEX2DEC(RIGHT(F430,4))-65536,HEX2DEC(RIGHT(F430,4)))/Codes!$N$2</f>
        <v>8</v>
      </c>
      <c r="T430" s="18">
        <f t="shared" si="108"/>
        <v>361</v>
      </c>
      <c r="U430" s="1">
        <f t="shared" si="109"/>
        <v>70</v>
      </c>
      <c r="V430" s="1">
        <f t="shared" si="110"/>
        <v>0</v>
      </c>
      <c r="W430" s="1" t="str">
        <f t="shared" si="111"/>
        <v>100</v>
      </c>
      <c r="X430" s="1">
        <f t="shared" si="112"/>
        <v>1</v>
      </c>
      <c r="Y430" s="1">
        <f t="shared" si="113"/>
        <v>20</v>
      </c>
      <c r="Z430" s="1" t="str">
        <f>VLOOKUP(BIN2DEC(MID(HEX2BIN(MID(H430,3,2),8),2,5)),Codes!$E$1:$F$18,2)</f>
        <v>Electric</v>
      </c>
      <c r="AA430" s="6" t="str">
        <f t="shared" si="114"/>
        <v>0</v>
      </c>
      <c r="AB430" s="1">
        <f t="shared" si="115"/>
        <v>0</v>
      </c>
      <c r="AC430" s="1" t="str">
        <f>VLOOKUP(BIN2DEC(RIGHT(HEX2BIN(MID(H430,6,1),4),1)&amp;LEFT(HEX2BIN(MID(H430,7,1),4),1)),Codes!$K$1:$L$5,2)</f>
        <v>M</v>
      </c>
      <c r="AD430" s="1" t="str">
        <f>VLOOKUP(BIN2DEC(RIGHT(HEX2BIN(MID(H430,7,1),4),3)&amp;LEFT(HEX2BIN(MID(H430,8,1),4),2)),Codes!$H$2:$I$33,2)</f>
        <v>Shock</v>
      </c>
      <c r="AE430" s="1" t="str">
        <f t="shared" si="116"/>
        <v>1</v>
      </c>
      <c r="AF430" s="1" t="str">
        <f t="shared" si="117"/>
        <v>1</v>
      </c>
      <c r="AH430" s="6">
        <f t="shared" si="118"/>
        <v>39</v>
      </c>
    </row>
    <row r="431" spans="1:34">
      <c r="A431" s="3" t="s">
        <v>7244</v>
      </c>
      <c r="B431" s="1" t="s">
        <v>58</v>
      </c>
      <c r="C431" s="6" t="s">
        <v>1116</v>
      </c>
      <c r="D431" s="9" t="s">
        <v>6992</v>
      </c>
      <c r="E431" s="9" t="s">
        <v>256</v>
      </c>
      <c r="F431" s="9" t="s">
        <v>91</v>
      </c>
      <c r="G431" s="9" t="s">
        <v>7245</v>
      </c>
      <c r="H431" s="9" t="s">
        <v>2498</v>
      </c>
      <c r="J431" s="6" t="str">
        <f t="shared" si="102"/>
        <v>001011</v>
      </c>
      <c r="K431" s="1">
        <f t="shared" si="103"/>
        <v>0</v>
      </c>
      <c r="L431" s="6" t="str">
        <f t="shared" si="104"/>
        <v>00000</v>
      </c>
      <c r="M431" s="1">
        <f t="shared" si="105"/>
        <v>76</v>
      </c>
      <c r="N431" s="6" t="str">
        <f t="shared" si="106"/>
        <v>00</v>
      </c>
      <c r="O431" s="1">
        <f t="shared" si="107"/>
        <v>13</v>
      </c>
      <c r="P431" s="1">
        <f>IF(HEX2DEC(LEFT(E431,4))&gt;=32768,HEX2DEC(LEFT(E431,4))-65536,HEX2DEC(LEFT(E431,4)))/Codes!$N$2</f>
        <v>3.6</v>
      </c>
      <c r="Q431" s="1">
        <f>IF(HEX2DEC(RIGHT(E431,4))&gt;=32768,HEX2DEC(RIGHT(E431,4))-65536,HEX2DEC(RIGHT(E431,4)))/Codes!$N$2</f>
        <v>0</v>
      </c>
      <c r="R431" s="1">
        <f>IF(HEX2DEC(LEFT(F431,4))&gt;=32768,HEX2DEC(LEFT(F431,4))-65536,HEX2DEC(LEFT(F431,4)))/Codes!$N$2</f>
        <v>0</v>
      </c>
      <c r="S431" s="1">
        <f>IF(HEX2DEC(RIGHT(F431,4))&gt;=32768,HEX2DEC(RIGHT(F431,4))-65536,HEX2DEC(RIGHT(F431,4)))/Codes!$N$2</f>
        <v>0</v>
      </c>
      <c r="T431" s="18">
        <f t="shared" si="108"/>
        <v>110</v>
      </c>
      <c r="U431" s="1">
        <f t="shared" si="109"/>
        <v>88</v>
      </c>
      <c r="V431" s="1">
        <f t="shared" si="110"/>
        <v>0</v>
      </c>
      <c r="W431" s="1" t="str">
        <f t="shared" si="111"/>
        <v>100</v>
      </c>
      <c r="X431" s="1">
        <f t="shared" si="112"/>
        <v>1</v>
      </c>
      <c r="Y431" s="1">
        <f t="shared" si="113"/>
        <v>50</v>
      </c>
      <c r="Z431" s="1" t="str">
        <f>VLOOKUP(BIN2DEC(MID(HEX2BIN(MID(H431,3,2),8),2,5)),Codes!$E$1:$F$18,2)</f>
        <v>Slash</v>
      </c>
      <c r="AA431" s="6" t="str">
        <f t="shared" si="114"/>
        <v>0</v>
      </c>
      <c r="AB431" s="1">
        <f t="shared" si="115"/>
        <v>0</v>
      </c>
      <c r="AC431" s="1" t="str">
        <f>VLOOKUP(BIN2DEC(RIGHT(HEX2BIN(MID(H431,6,1),4),1)&amp;LEFT(HEX2BIN(MID(H431,7,1),4),1)),Codes!$K$1:$L$5,2)</f>
        <v>L</v>
      </c>
      <c r="AD431" s="1" t="str">
        <f>VLOOKUP(BIN2DEC(RIGHT(HEX2BIN(MID(H431,7,1),4),3)&amp;LEFT(HEX2BIN(MID(H431,8,1),4),2)),Codes!$H$2:$I$33,2)</f>
        <v>Slash</v>
      </c>
      <c r="AE431" s="1" t="str">
        <f t="shared" si="116"/>
        <v>1</v>
      </c>
      <c r="AF431" s="1" t="str">
        <f t="shared" si="117"/>
        <v>1</v>
      </c>
      <c r="AH431" s="6">
        <f t="shared" si="118"/>
        <v>67</v>
      </c>
    </row>
    <row r="432" spans="1:34">
      <c r="A432" s="3" t="s">
        <v>7246</v>
      </c>
      <c r="B432" s="1" t="s">
        <v>58</v>
      </c>
      <c r="C432" s="6" t="s">
        <v>1116</v>
      </c>
      <c r="D432" s="9" t="s">
        <v>7247</v>
      </c>
      <c r="E432" s="9" t="s">
        <v>265</v>
      </c>
      <c r="F432" s="9" t="s">
        <v>91</v>
      </c>
      <c r="G432" s="9" t="s">
        <v>7248</v>
      </c>
      <c r="H432" s="9" t="s">
        <v>4747</v>
      </c>
      <c r="J432" s="6" t="str">
        <f t="shared" si="102"/>
        <v>001011</v>
      </c>
      <c r="K432" s="1">
        <f t="shared" si="103"/>
        <v>1</v>
      </c>
      <c r="L432" s="6" t="str">
        <f t="shared" si="104"/>
        <v>00000</v>
      </c>
      <c r="M432" s="1">
        <f t="shared" si="105"/>
        <v>73</v>
      </c>
      <c r="N432" s="6" t="str">
        <f t="shared" si="106"/>
        <v>00</v>
      </c>
      <c r="O432" s="1">
        <f t="shared" si="107"/>
        <v>12</v>
      </c>
      <c r="P432" s="1">
        <f>IF(HEX2DEC(LEFT(E432,4))&gt;=32768,HEX2DEC(LEFT(E432,4))-65536,HEX2DEC(LEFT(E432,4)))/Codes!$N$2</f>
        <v>2.4</v>
      </c>
      <c r="Q432" s="1">
        <f>IF(HEX2DEC(RIGHT(E432,4))&gt;=32768,HEX2DEC(RIGHT(E432,4))-65536,HEX2DEC(RIGHT(E432,4)))/Codes!$N$2</f>
        <v>0</v>
      </c>
      <c r="R432" s="1">
        <f>IF(HEX2DEC(LEFT(F432,4))&gt;=32768,HEX2DEC(LEFT(F432,4))-65536,HEX2DEC(LEFT(F432,4)))/Codes!$N$2</f>
        <v>0</v>
      </c>
      <c r="S432" s="1">
        <f>IF(HEX2DEC(RIGHT(F432,4))&gt;=32768,HEX2DEC(RIGHT(F432,4))-65536,HEX2DEC(RIGHT(F432,4)))/Codes!$N$2</f>
        <v>0</v>
      </c>
      <c r="T432" s="18">
        <f t="shared" si="108"/>
        <v>361</v>
      </c>
      <c r="U432" s="1">
        <f t="shared" si="109"/>
        <v>88</v>
      </c>
      <c r="V432" s="1">
        <f t="shared" si="110"/>
        <v>0</v>
      </c>
      <c r="W432" s="1" t="str">
        <f t="shared" si="111"/>
        <v>100</v>
      </c>
      <c r="X432" s="1">
        <f t="shared" si="112"/>
        <v>1</v>
      </c>
      <c r="Y432" s="1">
        <f t="shared" si="113"/>
        <v>50</v>
      </c>
      <c r="Z432" s="1" t="str">
        <f>VLOOKUP(BIN2DEC(MID(HEX2BIN(MID(H432,3,2),8),2,5)),Codes!$E$1:$F$18,2)</f>
        <v>Slash</v>
      </c>
      <c r="AA432" s="6" t="str">
        <f t="shared" si="114"/>
        <v>0</v>
      </c>
      <c r="AB432" s="1">
        <f t="shared" si="115"/>
        <v>0</v>
      </c>
      <c r="AC432" s="1" t="str">
        <f>VLOOKUP(BIN2DEC(RIGHT(HEX2BIN(MID(H432,6,1),4),1)&amp;LEFT(HEX2BIN(MID(H432,7,1),4),1)),Codes!$K$1:$L$5,2)</f>
        <v>M</v>
      </c>
      <c r="AD432" s="1" t="str">
        <f>VLOOKUP(BIN2DEC(RIGHT(HEX2BIN(MID(H432,7,1),4),3)&amp;LEFT(HEX2BIN(MID(H432,8,1),4),2)),Codes!$H$2:$I$33,2)</f>
        <v>Slash</v>
      </c>
      <c r="AE432" s="1" t="str">
        <f t="shared" si="116"/>
        <v>1</v>
      </c>
      <c r="AF432" s="1" t="str">
        <f t="shared" si="117"/>
        <v>1</v>
      </c>
      <c r="AH432" s="6">
        <f t="shared" si="118"/>
        <v>35</v>
      </c>
    </row>
    <row r="433" spans="1:34">
      <c r="A433" s="3" t="s">
        <v>7249</v>
      </c>
      <c r="B433" s="1" t="s">
        <v>58</v>
      </c>
      <c r="C433" s="6" t="s">
        <v>1116</v>
      </c>
      <c r="D433" s="9" t="s">
        <v>7250</v>
      </c>
      <c r="E433" s="9" t="s">
        <v>307</v>
      </c>
      <c r="F433" s="9" t="s">
        <v>91</v>
      </c>
      <c r="G433" s="9" t="s">
        <v>7248</v>
      </c>
      <c r="H433" s="9" t="s">
        <v>5781</v>
      </c>
      <c r="J433" s="6" t="str">
        <f t="shared" si="102"/>
        <v>001011</v>
      </c>
      <c r="K433" s="1">
        <f t="shared" si="103"/>
        <v>2</v>
      </c>
      <c r="L433" s="6" t="str">
        <f t="shared" si="104"/>
        <v>00000</v>
      </c>
      <c r="M433" s="1">
        <f t="shared" si="105"/>
        <v>72</v>
      </c>
      <c r="N433" s="6" t="str">
        <f t="shared" si="106"/>
        <v>00</v>
      </c>
      <c r="O433" s="1">
        <f t="shared" si="107"/>
        <v>11</v>
      </c>
      <c r="P433" s="1">
        <f>IF(HEX2DEC(LEFT(E433,4))&gt;=32768,HEX2DEC(LEFT(E433,4))-65536,HEX2DEC(LEFT(E433,4)))/Codes!$N$2</f>
        <v>3.2</v>
      </c>
      <c r="Q433" s="1">
        <f>IF(HEX2DEC(RIGHT(E433,4))&gt;=32768,HEX2DEC(RIGHT(E433,4))-65536,HEX2DEC(RIGHT(E433,4)))/Codes!$N$2</f>
        <v>0</v>
      </c>
      <c r="R433" s="1">
        <f>IF(HEX2DEC(LEFT(F433,4))&gt;=32768,HEX2DEC(LEFT(F433,4))-65536,HEX2DEC(LEFT(F433,4)))/Codes!$N$2</f>
        <v>0</v>
      </c>
      <c r="S433" s="1">
        <f>IF(HEX2DEC(RIGHT(F433,4))&gt;=32768,HEX2DEC(RIGHT(F433,4))-65536,HEX2DEC(RIGHT(F433,4)))/Codes!$N$2</f>
        <v>0</v>
      </c>
      <c r="T433" s="18">
        <f t="shared" si="108"/>
        <v>361</v>
      </c>
      <c r="U433" s="1">
        <f t="shared" si="109"/>
        <v>88</v>
      </c>
      <c r="V433" s="1">
        <f t="shared" si="110"/>
        <v>0</v>
      </c>
      <c r="W433" s="1" t="str">
        <f t="shared" si="111"/>
        <v>100</v>
      </c>
      <c r="X433" s="1">
        <f t="shared" si="112"/>
        <v>1</v>
      </c>
      <c r="Y433" s="1">
        <f t="shared" si="113"/>
        <v>50</v>
      </c>
      <c r="Z433" s="1" t="str">
        <f>VLOOKUP(BIN2DEC(MID(HEX2BIN(MID(H433,3,2),8),2,5)),Codes!$E$1:$F$18,2)</f>
        <v>Normal</v>
      </c>
      <c r="AA433" s="6" t="str">
        <f t="shared" si="114"/>
        <v>0</v>
      </c>
      <c r="AB433" s="1">
        <f t="shared" si="115"/>
        <v>0</v>
      </c>
      <c r="AC433" s="1" t="str">
        <f>VLOOKUP(BIN2DEC(RIGHT(HEX2BIN(MID(H433,6,1),4),1)&amp;LEFT(HEX2BIN(MID(H433,7,1),4),1)),Codes!$K$1:$L$5,2)</f>
        <v>M</v>
      </c>
      <c r="AD433" s="1" t="str">
        <f>VLOOKUP(BIN2DEC(RIGHT(HEX2BIN(MID(H433,7,1),4),3)&amp;LEFT(HEX2BIN(MID(H433,8,1),4),2)),Codes!$H$2:$I$33,2)</f>
        <v>Punch</v>
      </c>
      <c r="AE433" s="1" t="str">
        <f t="shared" si="116"/>
        <v>1</v>
      </c>
      <c r="AF433" s="1" t="str">
        <f t="shared" si="117"/>
        <v>1</v>
      </c>
      <c r="AH433" s="6">
        <f t="shared" si="118"/>
        <v>33</v>
      </c>
    </row>
    <row r="434" spans="1:34">
      <c r="A434" s="3" t="s">
        <v>7251</v>
      </c>
      <c r="B434" s="1" t="s">
        <v>58</v>
      </c>
      <c r="C434" s="6" t="s">
        <v>330</v>
      </c>
      <c r="D434" s="9" t="s">
        <v>7252</v>
      </c>
      <c r="E434" s="9" t="s">
        <v>207</v>
      </c>
      <c r="F434" s="9" t="s">
        <v>91</v>
      </c>
      <c r="G434" s="9" t="s">
        <v>7253</v>
      </c>
      <c r="H434" s="9" t="s">
        <v>7254</v>
      </c>
      <c r="J434" s="6" t="str">
        <f t="shared" si="102"/>
        <v>001011</v>
      </c>
      <c r="K434" s="1">
        <f t="shared" si="103"/>
        <v>0</v>
      </c>
      <c r="L434" s="6" t="str">
        <f t="shared" si="104"/>
        <v>00000</v>
      </c>
      <c r="M434" s="1">
        <f t="shared" si="105"/>
        <v>104</v>
      </c>
      <c r="N434" s="6" t="str">
        <f t="shared" si="106"/>
        <v>00</v>
      </c>
      <c r="O434" s="1">
        <f t="shared" si="107"/>
        <v>11</v>
      </c>
      <c r="P434" s="1">
        <f>IF(HEX2DEC(LEFT(E434,4))&gt;=32768,HEX2DEC(LEFT(E434,4))-65536,HEX2DEC(LEFT(E434,4)))/Codes!$N$2</f>
        <v>4</v>
      </c>
      <c r="Q434" s="1">
        <f>IF(HEX2DEC(RIGHT(E434,4))&gt;=32768,HEX2DEC(RIGHT(E434,4))-65536,HEX2DEC(RIGHT(E434,4)))/Codes!$N$2</f>
        <v>0</v>
      </c>
      <c r="R434" s="1">
        <f>IF(HEX2DEC(LEFT(F434,4))&gt;=32768,HEX2DEC(LEFT(F434,4))-65536,HEX2DEC(LEFT(F434,4)))/Codes!$N$2</f>
        <v>0</v>
      </c>
      <c r="S434" s="1">
        <f>IF(HEX2DEC(RIGHT(F434,4))&gt;=32768,HEX2DEC(RIGHT(F434,4))-65536,HEX2DEC(RIGHT(F434,4)))/Codes!$N$2</f>
        <v>0</v>
      </c>
      <c r="T434" s="18">
        <f t="shared" si="108"/>
        <v>70</v>
      </c>
      <c r="U434" s="1">
        <f t="shared" si="109"/>
        <v>105</v>
      </c>
      <c r="V434" s="1">
        <f t="shared" si="110"/>
        <v>0</v>
      </c>
      <c r="W434" s="1" t="str">
        <f t="shared" si="111"/>
        <v>100</v>
      </c>
      <c r="X434" s="1">
        <f t="shared" si="112"/>
        <v>1</v>
      </c>
      <c r="Y434" s="1">
        <f t="shared" si="113"/>
        <v>65</v>
      </c>
      <c r="Z434" s="1" t="str">
        <f>VLOOKUP(BIN2DEC(MID(HEX2BIN(MID(H434,3,2),8),2,5)),Codes!$E$1:$F$18,2)</f>
        <v>Electric</v>
      </c>
      <c r="AA434" s="6" t="str">
        <f t="shared" si="114"/>
        <v>0</v>
      </c>
      <c r="AB434" s="1">
        <f t="shared" si="115"/>
        <v>0</v>
      </c>
      <c r="AC434" s="1" t="str">
        <f>VLOOKUP(BIN2DEC(RIGHT(HEX2BIN(MID(H434,6,1),4),1)&amp;LEFT(HEX2BIN(MID(H434,7,1),4),1)),Codes!$K$1:$L$5,2)</f>
        <v>M</v>
      </c>
      <c r="AD434" s="1" t="str">
        <f>VLOOKUP(BIN2DEC(RIGHT(HEX2BIN(MID(H434,7,1),4),3)&amp;LEFT(HEX2BIN(MID(H434,8,1),4),2)),Codes!$H$2:$I$33,2)</f>
        <v>Punch</v>
      </c>
      <c r="AE434" s="1" t="str">
        <f t="shared" si="116"/>
        <v>1</v>
      </c>
      <c r="AF434" s="1" t="str">
        <f t="shared" si="117"/>
        <v>1</v>
      </c>
      <c r="AH434" s="6">
        <f t="shared" si="118"/>
        <v>33</v>
      </c>
    </row>
    <row r="435" spans="1:34">
      <c r="A435" s="3" t="s">
        <v>7255</v>
      </c>
      <c r="B435" s="1" t="s">
        <v>58</v>
      </c>
      <c r="C435" s="6" t="s">
        <v>330</v>
      </c>
      <c r="D435" s="9" t="s">
        <v>7256</v>
      </c>
      <c r="E435" s="9" t="s">
        <v>307</v>
      </c>
      <c r="F435" s="9" t="s">
        <v>91</v>
      </c>
      <c r="G435" s="9" t="s">
        <v>7253</v>
      </c>
      <c r="H435" s="9" t="s">
        <v>7254</v>
      </c>
      <c r="J435" s="6" t="str">
        <f t="shared" si="102"/>
        <v>001011</v>
      </c>
      <c r="K435" s="1">
        <f t="shared" si="103"/>
        <v>1</v>
      </c>
      <c r="L435" s="6" t="str">
        <f t="shared" si="104"/>
        <v>00000</v>
      </c>
      <c r="M435" s="1">
        <f t="shared" si="105"/>
        <v>100</v>
      </c>
      <c r="N435" s="6" t="str">
        <f t="shared" si="106"/>
        <v>00</v>
      </c>
      <c r="O435" s="1">
        <f t="shared" si="107"/>
        <v>11</v>
      </c>
      <c r="P435" s="1">
        <f>IF(HEX2DEC(LEFT(E435,4))&gt;=32768,HEX2DEC(LEFT(E435,4))-65536,HEX2DEC(LEFT(E435,4)))/Codes!$N$2</f>
        <v>3.2</v>
      </c>
      <c r="Q435" s="1">
        <f>IF(HEX2DEC(RIGHT(E435,4))&gt;=32768,HEX2DEC(RIGHT(E435,4))-65536,HEX2DEC(RIGHT(E435,4)))/Codes!$N$2</f>
        <v>0</v>
      </c>
      <c r="R435" s="1">
        <f>IF(HEX2DEC(LEFT(F435,4))&gt;=32768,HEX2DEC(LEFT(F435,4))-65536,HEX2DEC(LEFT(F435,4)))/Codes!$N$2</f>
        <v>0</v>
      </c>
      <c r="S435" s="1">
        <f>IF(HEX2DEC(RIGHT(F435,4))&gt;=32768,HEX2DEC(RIGHT(F435,4))-65536,HEX2DEC(RIGHT(F435,4)))/Codes!$N$2</f>
        <v>0</v>
      </c>
      <c r="T435" s="18">
        <f t="shared" si="108"/>
        <v>70</v>
      </c>
      <c r="U435" s="1">
        <f t="shared" si="109"/>
        <v>105</v>
      </c>
      <c r="V435" s="1">
        <f t="shared" si="110"/>
        <v>0</v>
      </c>
      <c r="W435" s="1" t="str">
        <f t="shared" si="111"/>
        <v>100</v>
      </c>
      <c r="X435" s="1">
        <f t="shared" si="112"/>
        <v>1</v>
      </c>
      <c r="Y435" s="1">
        <f t="shared" si="113"/>
        <v>65</v>
      </c>
      <c r="Z435" s="1" t="str">
        <f>VLOOKUP(BIN2DEC(MID(HEX2BIN(MID(H435,3,2),8),2,5)),Codes!$E$1:$F$18,2)</f>
        <v>Electric</v>
      </c>
      <c r="AA435" s="6" t="str">
        <f t="shared" si="114"/>
        <v>0</v>
      </c>
      <c r="AB435" s="1">
        <f t="shared" si="115"/>
        <v>0</v>
      </c>
      <c r="AC435" s="1" t="str">
        <f>VLOOKUP(BIN2DEC(RIGHT(HEX2BIN(MID(H435,6,1),4),1)&amp;LEFT(HEX2BIN(MID(H435,7,1),4),1)),Codes!$K$1:$L$5,2)</f>
        <v>M</v>
      </c>
      <c r="AD435" s="1" t="str">
        <f>VLOOKUP(BIN2DEC(RIGHT(HEX2BIN(MID(H435,7,1),4),3)&amp;LEFT(HEX2BIN(MID(H435,8,1),4),2)),Codes!$H$2:$I$33,2)</f>
        <v>Punch</v>
      </c>
      <c r="AE435" s="1" t="str">
        <f t="shared" si="116"/>
        <v>1</v>
      </c>
      <c r="AF435" s="1" t="str">
        <f t="shared" si="117"/>
        <v>1</v>
      </c>
      <c r="AH435" s="6">
        <f t="shared" si="118"/>
        <v>33</v>
      </c>
    </row>
    <row r="436" spans="1:34">
      <c r="A436" s="3" t="s">
        <v>7257</v>
      </c>
      <c r="B436" s="1" t="s">
        <v>58</v>
      </c>
      <c r="C436" s="6" t="s">
        <v>349</v>
      </c>
      <c r="D436" s="9" t="s">
        <v>7258</v>
      </c>
      <c r="E436" s="9" t="s">
        <v>1108</v>
      </c>
      <c r="F436" s="9" t="s">
        <v>91</v>
      </c>
      <c r="G436" s="9" t="s">
        <v>7259</v>
      </c>
      <c r="H436" s="9" t="s">
        <v>7260</v>
      </c>
      <c r="J436" s="6" t="str">
        <f t="shared" si="102"/>
        <v>001011</v>
      </c>
      <c r="K436" s="1">
        <f t="shared" si="103"/>
        <v>0</v>
      </c>
      <c r="L436" s="6" t="str">
        <f t="shared" si="104"/>
        <v>00000</v>
      </c>
      <c r="M436" s="1">
        <f t="shared" si="105"/>
        <v>16</v>
      </c>
      <c r="N436" s="6" t="str">
        <f t="shared" si="106"/>
        <v>00</v>
      </c>
      <c r="O436" s="1">
        <f t="shared" si="107"/>
        <v>7</v>
      </c>
      <c r="P436" s="1">
        <f>IF(HEX2DEC(LEFT(E436,4))&gt;=32768,HEX2DEC(LEFT(E436,4))-65536,HEX2DEC(LEFT(E436,4)))/Codes!$N$2</f>
        <v>4</v>
      </c>
      <c r="Q436" s="1">
        <f>IF(HEX2DEC(RIGHT(E436,4))&gt;=32768,HEX2DEC(RIGHT(E436,4))-65536,HEX2DEC(RIGHT(E436,4)))/Codes!$N$2</f>
        <v>2</v>
      </c>
      <c r="R436" s="1">
        <f>IF(HEX2DEC(LEFT(F436,4))&gt;=32768,HEX2DEC(LEFT(F436,4))-65536,HEX2DEC(LEFT(F436,4)))/Codes!$N$2</f>
        <v>0</v>
      </c>
      <c r="S436" s="1">
        <f>IF(HEX2DEC(RIGHT(F436,4))&gt;=32768,HEX2DEC(RIGHT(F436,4))-65536,HEX2DEC(RIGHT(F436,4)))/Codes!$N$2</f>
        <v>0</v>
      </c>
      <c r="T436" s="18">
        <f t="shared" si="108"/>
        <v>270</v>
      </c>
      <c r="U436" s="1">
        <f t="shared" si="109"/>
        <v>80</v>
      </c>
      <c r="V436" s="1">
        <f t="shared" si="110"/>
        <v>0</v>
      </c>
      <c r="W436" s="1" t="str">
        <f t="shared" si="111"/>
        <v>100</v>
      </c>
      <c r="X436" s="1">
        <f t="shared" si="112"/>
        <v>3</v>
      </c>
      <c r="Y436" s="1">
        <f t="shared" si="113"/>
        <v>20</v>
      </c>
      <c r="Z436" s="1" t="str">
        <f>VLOOKUP(BIN2DEC(MID(HEX2BIN(MID(H436,3,2),8),2,5)),Codes!$E$1:$F$18,2)</f>
        <v>Normal</v>
      </c>
      <c r="AA436" s="6" t="str">
        <f t="shared" si="114"/>
        <v>0</v>
      </c>
      <c r="AB436" s="1">
        <f t="shared" si="115"/>
        <v>0</v>
      </c>
      <c r="AC436" s="1" t="str">
        <f>VLOOKUP(BIN2DEC(RIGHT(HEX2BIN(MID(H436,6,1),4),1)&amp;LEFT(HEX2BIN(MID(H436,7,1),4),1)),Codes!$K$1:$L$5,2)</f>
        <v>M</v>
      </c>
      <c r="AD436" s="1" t="str">
        <f>VLOOKUP(BIN2DEC(RIGHT(HEX2BIN(MID(H436,7,1),4),3)&amp;LEFT(HEX2BIN(MID(H436,8,1),4),2)),Codes!$H$2:$I$33,2)</f>
        <v>Punch</v>
      </c>
      <c r="AE436" s="1" t="str">
        <f t="shared" si="116"/>
        <v>1</v>
      </c>
      <c r="AF436" s="1" t="str">
        <f t="shared" si="117"/>
        <v>0</v>
      </c>
      <c r="AH436" s="6">
        <f t="shared" si="118"/>
        <v>33</v>
      </c>
    </row>
    <row r="437" spans="1:34">
      <c r="A437" s="3" t="s">
        <v>7261</v>
      </c>
      <c r="B437" s="1" t="s">
        <v>58</v>
      </c>
      <c r="C437" s="6" t="s">
        <v>349</v>
      </c>
      <c r="D437" s="9" t="s">
        <v>7262</v>
      </c>
      <c r="E437" s="9" t="s">
        <v>1108</v>
      </c>
      <c r="F437" s="9" t="s">
        <v>91</v>
      </c>
      <c r="G437" s="9" t="s">
        <v>1664</v>
      </c>
      <c r="H437" s="9" t="s">
        <v>7263</v>
      </c>
      <c r="J437" s="6" t="str">
        <f t="shared" si="102"/>
        <v>001011</v>
      </c>
      <c r="K437" s="1">
        <f t="shared" si="103"/>
        <v>1</v>
      </c>
      <c r="L437" s="6" t="str">
        <f t="shared" si="104"/>
        <v>00000</v>
      </c>
      <c r="M437" s="1">
        <f t="shared" si="105"/>
        <v>16</v>
      </c>
      <c r="N437" s="6" t="str">
        <f t="shared" si="106"/>
        <v>00</v>
      </c>
      <c r="O437" s="1">
        <f t="shared" si="107"/>
        <v>7</v>
      </c>
      <c r="P437" s="1">
        <f>IF(HEX2DEC(LEFT(E437,4))&gt;=32768,HEX2DEC(LEFT(E437,4))-65536,HEX2DEC(LEFT(E437,4)))/Codes!$N$2</f>
        <v>4</v>
      </c>
      <c r="Q437" s="1">
        <f>IF(HEX2DEC(RIGHT(E437,4))&gt;=32768,HEX2DEC(RIGHT(E437,4))-65536,HEX2DEC(RIGHT(E437,4)))/Codes!$N$2</f>
        <v>2</v>
      </c>
      <c r="R437" s="1">
        <f>IF(HEX2DEC(LEFT(F437,4))&gt;=32768,HEX2DEC(LEFT(F437,4))-65536,HEX2DEC(LEFT(F437,4)))/Codes!$N$2</f>
        <v>0</v>
      </c>
      <c r="S437" s="1">
        <f>IF(HEX2DEC(RIGHT(F437,4))&gt;=32768,HEX2DEC(RIGHT(F437,4))-65536,HEX2DEC(RIGHT(F437,4)))/Codes!$N$2</f>
        <v>0</v>
      </c>
      <c r="T437" s="18">
        <f t="shared" si="108"/>
        <v>80</v>
      </c>
      <c r="U437" s="1">
        <f t="shared" si="109"/>
        <v>80</v>
      </c>
      <c r="V437" s="1">
        <f t="shared" si="110"/>
        <v>0</v>
      </c>
      <c r="W437" s="1" t="str">
        <f t="shared" si="111"/>
        <v>100</v>
      </c>
      <c r="X437" s="1">
        <f t="shared" si="112"/>
        <v>3</v>
      </c>
      <c r="Y437" s="1">
        <f t="shared" si="113"/>
        <v>20</v>
      </c>
      <c r="Z437" s="1" t="str">
        <f>VLOOKUP(BIN2DEC(MID(HEX2BIN(MID(H437,3,2),8),2,5)),Codes!$E$1:$F$18,2)</f>
        <v>Normal</v>
      </c>
      <c r="AA437" s="6" t="str">
        <f t="shared" si="114"/>
        <v>0</v>
      </c>
      <c r="AB437" s="1">
        <f t="shared" si="115"/>
        <v>0</v>
      </c>
      <c r="AC437" s="1" t="str">
        <f>VLOOKUP(BIN2DEC(RIGHT(HEX2BIN(MID(H437,6,1),4),1)&amp;LEFT(HEX2BIN(MID(H437,7,1),4),1)),Codes!$K$1:$L$5,2)</f>
        <v>M</v>
      </c>
      <c r="AD437" s="1" t="str">
        <f>VLOOKUP(BIN2DEC(RIGHT(HEX2BIN(MID(H437,7,1),4),3)&amp;LEFT(HEX2BIN(MID(H437,8,1),4),2)),Codes!$H$2:$I$33,2)</f>
        <v>Punch</v>
      </c>
      <c r="AE437" s="1" t="str">
        <f t="shared" si="116"/>
        <v>0</v>
      </c>
      <c r="AF437" s="1" t="str">
        <f t="shared" si="117"/>
        <v>1</v>
      </c>
      <c r="AH437" s="6">
        <f t="shared" si="118"/>
        <v>33</v>
      </c>
    </row>
    <row r="438" spans="1:34">
      <c r="A438" s="3" t="s">
        <v>7264</v>
      </c>
      <c r="B438" s="1" t="s">
        <v>58</v>
      </c>
      <c r="C438" s="6" t="s">
        <v>349</v>
      </c>
      <c r="D438" s="9" t="s">
        <v>7265</v>
      </c>
      <c r="E438" s="9" t="s">
        <v>307</v>
      </c>
      <c r="F438" s="9" t="s">
        <v>91</v>
      </c>
      <c r="G438" s="9" t="s">
        <v>7259</v>
      </c>
      <c r="H438" s="9" t="s">
        <v>152</v>
      </c>
      <c r="J438" s="6" t="str">
        <f t="shared" si="102"/>
        <v>001011</v>
      </c>
      <c r="K438" s="1">
        <f t="shared" si="103"/>
        <v>2</v>
      </c>
      <c r="L438" s="6" t="str">
        <f t="shared" si="104"/>
        <v>00000</v>
      </c>
      <c r="M438" s="1">
        <f t="shared" si="105"/>
        <v>13</v>
      </c>
      <c r="N438" s="6" t="str">
        <f t="shared" si="106"/>
        <v>00</v>
      </c>
      <c r="O438" s="1">
        <f t="shared" si="107"/>
        <v>8</v>
      </c>
      <c r="P438" s="1">
        <f>IF(HEX2DEC(LEFT(E438,4))&gt;=32768,HEX2DEC(LEFT(E438,4))-65536,HEX2DEC(LEFT(E438,4)))/Codes!$N$2</f>
        <v>3.2</v>
      </c>
      <c r="Q438" s="1">
        <f>IF(HEX2DEC(RIGHT(E438,4))&gt;=32768,HEX2DEC(RIGHT(E438,4))-65536,HEX2DEC(RIGHT(E438,4)))/Codes!$N$2</f>
        <v>0</v>
      </c>
      <c r="R438" s="1">
        <f>IF(HEX2DEC(LEFT(F438,4))&gt;=32768,HEX2DEC(LEFT(F438,4))-65536,HEX2DEC(LEFT(F438,4)))/Codes!$N$2</f>
        <v>0</v>
      </c>
      <c r="S438" s="1">
        <f>IF(HEX2DEC(RIGHT(F438,4))&gt;=32768,HEX2DEC(RIGHT(F438,4))-65536,HEX2DEC(RIGHT(F438,4)))/Codes!$N$2</f>
        <v>0</v>
      </c>
      <c r="T438" s="18">
        <f t="shared" si="108"/>
        <v>270</v>
      </c>
      <c r="U438" s="1">
        <f t="shared" si="109"/>
        <v>80</v>
      </c>
      <c r="V438" s="1">
        <f t="shared" si="110"/>
        <v>0</v>
      </c>
      <c r="W438" s="1" t="str">
        <f t="shared" si="111"/>
        <v>100</v>
      </c>
      <c r="X438" s="1">
        <f t="shared" si="112"/>
        <v>3</v>
      </c>
      <c r="Y438" s="1">
        <f t="shared" si="113"/>
        <v>20</v>
      </c>
      <c r="Z438" s="1" t="str">
        <f>VLOOKUP(BIN2DEC(MID(HEX2BIN(MID(H438,3,2),8),2,5)),Codes!$E$1:$F$18,2)</f>
        <v>Normal</v>
      </c>
      <c r="AA438" s="6" t="str">
        <f t="shared" si="114"/>
        <v>0</v>
      </c>
      <c r="AB438" s="1">
        <f t="shared" si="115"/>
        <v>0</v>
      </c>
      <c r="AC438" s="1" t="str">
        <f>VLOOKUP(BIN2DEC(RIGHT(HEX2BIN(MID(H438,6,1),4),1)&amp;LEFT(HEX2BIN(MID(H438,7,1),4),1)),Codes!$K$1:$L$5,2)</f>
        <v>M</v>
      </c>
      <c r="AD438" s="1" t="str">
        <f>VLOOKUP(BIN2DEC(RIGHT(HEX2BIN(MID(H438,7,1),4),3)&amp;LEFT(HEX2BIN(MID(H438,8,1),4),2)),Codes!$H$2:$I$33,2)</f>
        <v>Punch</v>
      </c>
      <c r="AE438" s="1" t="str">
        <f t="shared" si="116"/>
        <v>1</v>
      </c>
      <c r="AF438" s="1" t="str">
        <f t="shared" si="117"/>
        <v>1</v>
      </c>
      <c r="AH438" s="6">
        <f t="shared" si="118"/>
        <v>33</v>
      </c>
    </row>
    <row r="439" spans="1:34">
      <c r="A439" s="3" t="s">
        <v>7266</v>
      </c>
      <c r="B439" s="1" t="s">
        <v>58</v>
      </c>
      <c r="C439" s="6" t="s">
        <v>349</v>
      </c>
      <c r="D439" s="9" t="s">
        <v>7267</v>
      </c>
      <c r="E439" s="9" t="s">
        <v>307</v>
      </c>
      <c r="F439" s="9" t="s">
        <v>91</v>
      </c>
      <c r="G439" s="9" t="s">
        <v>7259</v>
      </c>
      <c r="H439" s="9" t="s">
        <v>152</v>
      </c>
      <c r="J439" s="6" t="str">
        <f t="shared" si="102"/>
        <v>001011</v>
      </c>
      <c r="K439" s="1">
        <f t="shared" si="103"/>
        <v>3</v>
      </c>
      <c r="L439" s="6" t="str">
        <f t="shared" si="104"/>
        <v>00000</v>
      </c>
      <c r="M439" s="1">
        <f t="shared" si="105"/>
        <v>4</v>
      </c>
      <c r="N439" s="6" t="str">
        <f t="shared" si="106"/>
        <v>00</v>
      </c>
      <c r="O439" s="1">
        <f t="shared" si="107"/>
        <v>8</v>
      </c>
      <c r="P439" s="1">
        <f>IF(HEX2DEC(LEFT(E439,4))&gt;=32768,HEX2DEC(LEFT(E439,4))-65536,HEX2DEC(LEFT(E439,4)))/Codes!$N$2</f>
        <v>3.2</v>
      </c>
      <c r="Q439" s="1">
        <f>IF(HEX2DEC(RIGHT(E439,4))&gt;=32768,HEX2DEC(RIGHT(E439,4))-65536,HEX2DEC(RIGHT(E439,4)))/Codes!$N$2</f>
        <v>0</v>
      </c>
      <c r="R439" s="1">
        <f>IF(HEX2DEC(LEFT(F439,4))&gt;=32768,HEX2DEC(LEFT(F439,4))-65536,HEX2DEC(LEFT(F439,4)))/Codes!$N$2</f>
        <v>0</v>
      </c>
      <c r="S439" s="1">
        <f>IF(HEX2DEC(RIGHT(F439,4))&gt;=32768,HEX2DEC(RIGHT(F439,4))-65536,HEX2DEC(RIGHT(F439,4)))/Codes!$N$2</f>
        <v>0</v>
      </c>
      <c r="T439" s="18">
        <f t="shared" si="108"/>
        <v>270</v>
      </c>
      <c r="U439" s="1">
        <f t="shared" si="109"/>
        <v>80</v>
      </c>
      <c r="V439" s="1">
        <f t="shared" si="110"/>
        <v>0</v>
      </c>
      <c r="W439" s="1" t="str">
        <f t="shared" si="111"/>
        <v>100</v>
      </c>
      <c r="X439" s="1">
        <f t="shared" si="112"/>
        <v>3</v>
      </c>
      <c r="Y439" s="1">
        <f t="shared" si="113"/>
        <v>20</v>
      </c>
      <c r="Z439" s="1" t="str">
        <f>VLOOKUP(BIN2DEC(MID(HEX2BIN(MID(H439,3,2),8),2,5)),Codes!$E$1:$F$18,2)</f>
        <v>Normal</v>
      </c>
      <c r="AA439" s="6" t="str">
        <f t="shared" si="114"/>
        <v>0</v>
      </c>
      <c r="AB439" s="1">
        <f t="shared" si="115"/>
        <v>0</v>
      </c>
      <c r="AC439" s="1" t="str">
        <f>VLOOKUP(BIN2DEC(RIGHT(HEX2BIN(MID(H439,6,1),4),1)&amp;LEFT(HEX2BIN(MID(H439,7,1),4),1)),Codes!$K$1:$L$5,2)</f>
        <v>M</v>
      </c>
      <c r="AD439" s="1" t="str">
        <f>VLOOKUP(BIN2DEC(RIGHT(HEX2BIN(MID(H439,7,1),4),3)&amp;LEFT(HEX2BIN(MID(H439,8,1),4),2)),Codes!$H$2:$I$33,2)</f>
        <v>Punch</v>
      </c>
      <c r="AE439" s="1" t="str">
        <f t="shared" si="116"/>
        <v>1</v>
      </c>
      <c r="AF439" s="1" t="str">
        <f t="shared" si="117"/>
        <v>1</v>
      </c>
      <c r="AH439" s="6">
        <f t="shared" si="118"/>
        <v>33</v>
      </c>
    </row>
    <row r="440" spans="1:34">
      <c r="A440" s="3" t="s">
        <v>7268</v>
      </c>
      <c r="B440" s="1" t="s">
        <v>58</v>
      </c>
      <c r="C440" s="6" t="s">
        <v>7269</v>
      </c>
      <c r="D440" s="9" t="s">
        <v>702</v>
      </c>
      <c r="E440" s="9" t="s">
        <v>195</v>
      </c>
      <c r="F440" s="9" t="s">
        <v>7270</v>
      </c>
      <c r="G440" s="9" t="s">
        <v>7271</v>
      </c>
      <c r="H440" s="9" t="s">
        <v>502</v>
      </c>
      <c r="J440" s="6" t="str">
        <f t="shared" si="102"/>
        <v>001011</v>
      </c>
      <c r="K440" s="1">
        <f t="shared" si="103"/>
        <v>0</v>
      </c>
      <c r="L440" s="6" t="str">
        <f t="shared" si="104"/>
        <v>00000</v>
      </c>
      <c r="M440" s="1">
        <f t="shared" si="105"/>
        <v>0</v>
      </c>
      <c r="N440" s="6" t="str">
        <f t="shared" si="106"/>
        <v>00</v>
      </c>
      <c r="O440" s="1">
        <f t="shared" si="107"/>
        <v>1</v>
      </c>
      <c r="P440" s="1">
        <f>IF(HEX2DEC(LEFT(E440,4))&gt;=32768,HEX2DEC(LEFT(E440,4))-65536,HEX2DEC(LEFT(E440,4)))/Codes!$N$2</f>
        <v>4.4000000000000004</v>
      </c>
      <c r="Q440" s="1">
        <f>IF(HEX2DEC(RIGHT(E440,4))&gt;=32768,HEX2DEC(RIGHT(E440,4))-65536,HEX2DEC(RIGHT(E440,4)))/Codes!$N$2</f>
        <v>0</v>
      </c>
      <c r="R440" s="1">
        <f>IF(HEX2DEC(LEFT(F440,4))&gt;=32768,HEX2DEC(LEFT(F440,4))-65536,HEX2DEC(LEFT(F440,4)))/Codes!$N$2</f>
        <v>7.2</v>
      </c>
      <c r="S440" s="1">
        <f>IF(HEX2DEC(RIGHT(F440,4))&gt;=32768,HEX2DEC(RIGHT(F440,4))-65536,HEX2DEC(RIGHT(F440,4)))/Codes!$N$2</f>
        <v>12.4</v>
      </c>
      <c r="T440" s="18">
        <f t="shared" si="108"/>
        <v>160</v>
      </c>
      <c r="U440" s="1">
        <f t="shared" si="109"/>
        <v>100</v>
      </c>
      <c r="V440" s="1">
        <f t="shared" si="110"/>
        <v>40</v>
      </c>
      <c r="W440" s="1" t="str">
        <f t="shared" si="111"/>
        <v>100</v>
      </c>
      <c r="X440" s="1">
        <f t="shared" si="112"/>
        <v>1</v>
      </c>
      <c r="Y440" s="1">
        <f t="shared" si="113"/>
        <v>0</v>
      </c>
      <c r="Z440" s="1" t="str">
        <f>VLOOKUP(BIN2DEC(MID(HEX2BIN(MID(H440,3,2),8),2,5)),Codes!$E$1:$F$18,2)</f>
        <v>Normal</v>
      </c>
      <c r="AA440" s="6" t="str">
        <f t="shared" si="114"/>
        <v>0</v>
      </c>
      <c r="AB440" s="1">
        <f t="shared" si="115"/>
        <v>0</v>
      </c>
      <c r="AC440" s="1" t="str">
        <f>VLOOKUP(BIN2DEC(RIGHT(HEX2BIN(MID(H440,6,1),4),1)&amp;LEFT(HEX2BIN(MID(H440,7,1),4),1)),Codes!$K$1:$L$5,2)</f>
        <v>S</v>
      </c>
      <c r="AD440" s="1" t="str">
        <f>VLOOKUP(BIN2DEC(RIGHT(HEX2BIN(MID(H440,7,1),4),3)&amp;LEFT(HEX2BIN(MID(H440,8,1),4),2)),Codes!$H$2:$I$33,2)</f>
        <v>Kick</v>
      </c>
      <c r="AE440" s="1" t="str">
        <f t="shared" si="116"/>
        <v>1</v>
      </c>
      <c r="AF440" s="1" t="str">
        <f t="shared" si="117"/>
        <v>1</v>
      </c>
      <c r="AH440" s="6">
        <f t="shared" si="118"/>
        <v>2</v>
      </c>
    </row>
    <row r="441" spans="1:34">
      <c r="A441" s="3" t="s">
        <v>7272</v>
      </c>
      <c r="B441" s="1" t="s">
        <v>58</v>
      </c>
      <c r="C441" s="6" t="s">
        <v>7269</v>
      </c>
      <c r="D441" s="9" t="s">
        <v>707</v>
      </c>
      <c r="E441" s="9" t="s">
        <v>256</v>
      </c>
      <c r="F441" s="9" t="s">
        <v>3095</v>
      </c>
      <c r="G441" s="9" t="s">
        <v>7273</v>
      </c>
      <c r="H441" s="9" t="s">
        <v>502</v>
      </c>
      <c r="J441" s="6" t="str">
        <f t="shared" si="102"/>
        <v>001011</v>
      </c>
      <c r="K441" s="1">
        <f t="shared" si="103"/>
        <v>1</v>
      </c>
      <c r="L441" s="6" t="str">
        <f t="shared" si="104"/>
        <v>00000</v>
      </c>
      <c r="M441" s="1">
        <f t="shared" si="105"/>
        <v>0</v>
      </c>
      <c r="N441" s="6" t="str">
        <f t="shared" si="106"/>
        <v>00</v>
      </c>
      <c r="O441" s="1">
        <f t="shared" si="107"/>
        <v>1</v>
      </c>
      <c r="P441" s="1">
        <f>IF(HEX2DEC(LEFT(E441,4))&gt;=32768,HEX2DEC(LEFT(E441,4))-65536,HEX2DEC(LEFT(E441,4)))/Codes!$N$2</f>
        <v>3.6</v>
      </c>
      <c r="Q441" s="1">
        <f>IF(HEX2DEC(RIGHT(E441,4))&gt;=32768,HEX2DEC(RIGHT(E441,4))-65536,HEX2DEC(RIGHT(E441,4)))/Codes!$N$2</f>
        <v>0</v>
      </c>
      <c r="R441" s="1">
        <f>IF(HEX2DEC(LEFT(F441,4))&gt;=32768,HEX2DEC(LEFT(F441,4))-65536,HEX2DEC(LEFT(F441,4)))/Codes!$N$2</f>
        <v>7.2</v>
      </c>
      <c r="S441" s="1">
        <f>IF(HEX2DEC(RIGHT(F441,4))&gt;=32768,HEX2DEC(RIGHT(F441,4))-65536,HEX2DEC(RIGHT(F441,4)))/Codes!$N$2</f>
        <v>8.8000000000000007</v>
      </c>
      <c r="T441" s="18">
        <f t="shared" si="108"/>
        <v>60</v>
      </c>
      <c r="U441" s="1">
        <f t="shared" si="109"/>
        <v>100</v>
      </c>
      <c r="V441" s="1">
        <f t="shared" si="110"/>
        <v>108</v>
      </c>
      <c r="W441" s="1" t="str">
        <f t="shared" si="111"/>
        <v>100</v>
      </c>
      <c r="X441" s="1">
        <f t="shared" si="112"/>
        <v>1</v>
      </c>
      <c r="Y441" s="1">
        <f t="shared" si="113"/>
        <v>0</v>
      </c>
      <c r="Z441" s="1" t="str">
        <f>VLOOKUP(BIN2DEC(MID(HEX2BIN(MID(H441,3,2),8),2,5)),Codes!$E$1:$F$18,2)</f>
        <v>Normal</v>
      </c>
      <c r="AA441" s="6" t="str">
        <f t="shared" si="114"/>
        <v>0</v>
      </c>
      <c r="AB441" s="1">
        <f t="shared" si="115"/>
        <v>0</v>
      </c>
      <c r="AC441" s="1" t="str">
        <f>VLOOKUP(BIN2DEC(RIGHT(HEX2BIN(MID(H441,6,1),4),1)&amp;LEFT(HEX2BIN(MID(H441,7,1),4),1)),Codes!$K$1:$L$5,2)</f>
        <v>S</v>
      </c>
      <c r="AD441" s="1" t="str">
        <f>VLOOKUP(BIN2DEC(RIGHT(HEX2BIN(MID(H441,7,1),4),3)&amp;LEFT(HEX2BIN(MID(H441,8,1),4),2)),Codes!$H$2:$I$33,2)</f>
        <v>Kick</v>
      </c>
      <c r="AE441" s="1" t="str">
        <f t="shared" si="116"/>
        <v>1</v>
      </c>
      <c r="AF441" s="1" t="str">
        <f t="shared" si="117"/>
        <v>1</v>
      </c>
      <c r="AH441" s="6">
        <f t="shared" si="118"/>
        <v>2</v>
      </c>
    </row>
    <row r="442" spans="1:34">
      <c r="A442" s="3" t="s">
        <v>7274</v>
      </c>
      <c r="B442" s="1" t="s">
        <v>58</v>
      </c>
      <c r="C442" s="6" t="s">
        <v>7269</v>
      </c>
      <c r="D442" s="9" t="s">
        <v>710</v>
      </c>
      <c r="E442" s="9" t="s">
        <v>307</v>
      </c>
      <c r="F442" s="9" t="s">
        <v>7275</v>
      </c>
      <c r="G442" s="9" t="s">
        <v>7276</v>
      </c>
      <c r="H442" s="9" t="s">
        <v>502</v>
      </c>
      <c r="J442" s="6" t="str">
        <f t="shared" si="102"/>
        <v>001011</v>
      </c>
      <c r="K442" s="1">
        <f t="shared" si="103"/>
        <v>2</v>
      </c>
      <c r="L442" s="6" t="str">
        <f t="shared" si="104"/>
        <v>00000</v>
      </c>
      <c r="M442" s="1">
        <f t="shared" si="105"/>
        <v>0</v>
      </c>
      <c r="N442" s="6" t="str">
        <f t="shared" si="106"/>
        <v>00</v>
      </c>
      <c r="O442" s="1">
        <f t="shared" si="107"/>
        <v>1</v>
      </c>
      <c r="P442" s="1">
        <f>IF(HEX2DEC(LEFT(E442,4))&gt;=32768,HEX2DEC(LEFT(E442,4))-65536,HEX2DEC(LEFT(E442,4)))/Codes!$N$2</f>
        <v>3.2</v>
      </c>
      <c r="Q442" s="1">
        <f>IF(HEX2DEC(RIGHT(E442,4))&gt;=32768,HEX2DEC(RIGHT(E442,4))-65536,HEX2DEC(RIGHT(E442,4)))/Codes!$N$2</f>
        <v>0</v>
      </c>
      <c r="R442" s="1">
        <f>IF(HEX2DEC(LEFT(F442,4))&gt;=32768,HEX2DEC(LEFT(F442,4))-65536,HEX2DEC(LEFT(F442,4)))/Codes!$N$2</f>
        <v>7.2</v>
      </c>
      <c r="S442" s="1">
        <f>IF(HEX2DEC(RIGHT(F442,4))&gt;=32768,HEX2DEC(RIGHT(F442,4))-65536,HEX2DEC(RIGHT(F442,4)))/Codes!$N$2</f>
        <v>4</v>
      </c>
      <c r="T442" s="18">
        <f t="shared" si="108"/>
        <v>45</v>
      </c>
      <c r="U442" s="1">
        <f t="shared" si="109"/>
        <v>100</v>
      </c>
      <c r="V442" s="1">
        <f t="shared" si="110"/>
        <v>19</v>
      </c>
      <c r="W442" s="1" t="str">
        <f t="shared" si="111"/>
        <v>100</v>
      </c>
      <c r="X442" s="1">
        <f t="shared" si="112"/>
        <v>1</v>
      </c>
      <c r="Y442" s="1">
        <f t="shared" si="113"/>
        <v>0</v>
      </c>
      <c r="Z442" s="1" t="str">
        <f>VLOOKUP(BIN2DEC(MID(HEX2BIN(MID(H442,3,2),8),2,5)),Codes!$E$1:$F$18,2)</f>
        <v>Normal</v>
      </c>
      <c r="AA442" s="6" t="str">
        <f t="shared" si="114"/>
        <v>0</v>
      </c>
      <c r="AB442" s="1">
        <f t="shared" si="115"/>
        <v>0</v>
      </c>
      <c r="AC442" s="1" t="str">
        <f>VLOOKUP(BIN2DEC(RIGHT(HEX2BIN(MID(H442,6,1),4),1)&amp;LEFT(HEX2BIN(MID(H442,7,1),4),1)),Codes!$K$1:$L$5,2)</f>
        <v>S</v>
      </c>
      <c r="AD442" s="1" t="str">
        <f>VLOOKUP(BIN2DEC(RIGHT(HEX2BIN(MID(H442,7,1),4),3)&amp;LEFT(HEX2BIN(MID(H442,8,1),4),2)),Codes!$H$2:$I$33,2)</f>
        <v>Kick</v>
      </c>
      <c r="AE442" s="1" t="str">
        <f t="shared" si="116"/>
        <v>1</v>
      </c>
      <c r="AF442" s="1" t="str">
        <f t="shared" si="117"/>
        <v>1</v>
      </c>
      <c r="AH442" s="6">
        <f t="shared" si="118"/>
        <v>2</v>
      </c>
    </row>
    <row r="443" spans="1:34">
      <c r="A443" s="3" t="s">
        <v>7277</v>
      </c>
      <c r="B443" s="1" t="s">
        <v>58</v>
      </c>
      <c r="C443" s="6" t="s">
        <v>7269</v>
      </c>
      <c r="D443" s="9" t="s">
        <v>715</v>
      </c>
      <c r="E443" s="9" t="s">
        <v>307</v>
      </c>
      <c r="F443" s="9" t="s">
        <v>7278</v>
      </c>
      <c r="G443" s="9" t="s">
        <v>7279</v>
      </c>
      <c r="H443" s="9" t="s">
        <v>502</v>
      </c>
      <c r="J443" s="6" t="str">
        <f t="shared" si="102"/>
        <v>001011</v>
      </c>
      <c r="K443" s="1">
        <f t="shared" si="103"/>
        <v>3</v>
      </c>
      <c r="L443" s="6" t="str">
        <f t="shared" si="104"/>
        <v>00000</v>
      </c>
      <c r="M443" s="1">
        <f t="shared" si="105"/>
        <v>0</v>
      </c>
      <c r="N443" s="6" t="str">
        <f t="shared" si="106"/>
        <v>00</v>
      </c>
      <c r="O443" s="1">
        <f t="shared" si="107"/>
        <v>1</v>
      </c>
      <c r="P443" s="1">
        <f>IF(HEX2DEC(LEFT(E443,4))&gt;=32768,HEX2DEC(LEFT(E443,4))-65536,HEX2DEC(LEFT(E443,4)))/Codes!$N$2</f>
        <v>3.2</v>
      </c>
      <c r="Q443" s="1">
        <f>IF(HEX2DEC(RIGHT(E443,4))&gt;=32768,HEX2DEC(RIGHT(E443,4))-65536,HEX2DEC(RIGHT(E443,4)))/Codes!$N$2</f>
        <v>0</v>
      </c>
      <c r="R443" s="1">
        <f>IF(HEX2DEC(LEFT(F443,4))&gt;=32768,HEX2DEC(LEFT(F443,4))-65536,HEX2DEC(LEFT(F443,4)))/Codes!$N$2</f>
        <v>7.2</v>
      </c>
      <c r="S443" s="1">
        <f>IF(HEX2DEC(RIGHT(F443,4))&gt;=32768,HEX2DEC(RIGHT(F443,4))-65536,HEX2DEC(RIGHT(F443,4)))/Codes!$N$2</f>
        <v>2.4</v>
      </c>
      <c r="T443" s="18">
        <f t="shared" si="108"/>
        <v>30</v>
      </c>
      <c r="U443" s="1">
        <f t="shared" si="109"/>
        <v>100</v>
      </c>
      <c r="V443" s="1">
        <f t="shared" si="110"/>
        <v>109</v>
      </c>
      <c r="W443" s="1" t="str">
        <f t="shared" si="111"/>
        <v>100</v>
      </c>
      <c r="X443" s="1">
        <f t="shared" si="112"/>
        <v>1</v>
      </c>
      <c r="Y443" s="1">
        <f t="shared" si="113"/>
        <v>0</v>
      </c>
      <c r="Z443" s="1" t="str">
        <f>VLOOKUP(BIN2DEC(MID(HEX2BIN(MID(H443,3,2),8),2,5)),Codes!$E$1:$F$18,2)</f>
        <v>Normal</v>
      </c>
      <c r="AA443" s="6" t="str">
        <f t="shared" si="114"/>
        <v>0</v>
      </c>
      <c r="AB443" s="1">
        <f t="shared" si="115"/>
        <v>0</v>
      </c>
      <c r="AC443" s="1" t="str">
        <f>VLOOKUP(BIN2DEC(RIGHT(HEX2BIN(MID(H443,6,1),4),1)&amp;LEFT(HEX2BIN(MID(H443,7,1),4),1)),Codes!$K$1:$L$5,2)</f>
        <v>S</v>
      </c>
      <c r="AD443" s="1" t="str">
        <f>VLOOKUP(BIN2DEC(RIGHT(HEX2BIN(MID(H443,7,1),4),3)&amp;LEFT(HEX2BIN(MID(H443,8,1),4),2)),Codes!$H$2:$I$33,2)</f>
        <v>Kick</v>
      </c>
      <c r="AE443" s="1" t="str">
        <f t="shared" si="116"/>
        <v>1</v>
      </c>
      <c r="AF443" s="1" t="str">
        <f t="shared" si="117"/>
        <v>1</v>
      </c>
      <c r="AH443" s="6">
        <f t="shared" si="118"/>
        <v>2</v>
      </c>
    </row>
    <row r="444" spans="1:34">
      <c r="A444" s="3" t="s">
        <v>7280</v>
      </c>
      <c r="B444" s="1" t="s">
        <v>58</v>
      </c>
      <c r="C444" s="6" t="s">
        <v>7281</v>
      </c>
      <c r="D444" s="9" t="s">
        <v>1306</v>
      </c>
      <c r="E444" s="9" t="s">
        <v>395</v>
      </c>
      <c r="F444" s="9" t="s">
        <v>7270</v>
      </c>
      <c r="G444" s="9" t="s">
        <v>7282</v>
      </c>
      <c r="H444" s="9" t="s">
        <v>7239</v>
      </c>
      <c r="J444" s="6" t="str">
        <f t="shared" si="102"/>
        <v>001011</v>
      </c>
      <c r="K444" s="1">
        <f t="shared" si="103"/>
        <v>0</v>
      </c>
      <c r="L444" s="6" t="str">
        <f t="shared" si="104"/>
        <v>00000</v>
      </c>
      <c r="M444" s="1">
        <f t="shared" si="105"/>
        <v>0</v>
      </c>
      <c r="N444" s="6" t="str">
        <f t="shared" si="106"/>
        <v>00</v>
      </c>
      <c r="O444" s="1">
        <f t="shared" si="107"/>
        <v>14</v>
      </c>
      <c r="P444" s="1">
        <f>IF(HEX2DEC(LEFT(E444,4))&gt;=32768,HEX2DEC(LEFT(E444,4))-65536,HEX2DEC(LEFT(E444,4)))/Codes!$N$2</f>
        <v>5.6</v>
      </c>
      <c r="Q444" s="1">
        <f>IF(HEX2DEC(RIGHT(E444,4))&gt;=32768,HEX2DEC(RIGHT(E444,4))-65536,HEX2DEC(RIGHT(E444,4)))/Codes!$N$2</f>
        <v>0</v>
      </c>
      <c r="R444" s="1">
        <f>IF(HEX2DEC(LEFT(F444,4))&gt;=32768,HEX2DEC(LEFT(F444,4))-65536,HEX2DEC(LEFT(F444,4)))/Codes!$N$2</f>
        <v>7.2</v>
      </c>
      <c r="S444" s="1">
        <f>IF(HEX2DEC(RIGHT(F444,4))&gt;=32768,HEX2DEC(RIGHT(F444,4))-65536,HEX2DEC(RIGHT(F444,4)))/Codes!$N$2</f>
        <v>12.4</v>
      </c>
      <c r="T444" s="18">
        <f t="shared" si="108"/>
        <v>361</v>
      </c>
      <c r="U444" s="1">
        <f t="shared" si="109"/>
        <v>98</v>
      </c>
      <c r="V444" s="1">
        <f t="shared" si="110"/>
        <v>0</v>
      </c>
      <c r="W444" s="1" t="str">
        <f t="shared" si="111"/>
        <v>100</v>
      </c>
      <c r="X444" s="1">
        <f t="shared" si="112"/>
        <v>1</v>
      </c>
      <c r="Y444" s="1">
        <f t="shared" si="113"/>
        <v>50</v>
      </c>
      <c r="Z444" s="1" t="str">
        <f>VLOOKUP(BIN2DEC(MID(HEX2BIN(MID(H444,3,2),8),2,5)),Codes!$E$1:$F$18,2)</f>
        <v>Electric</v>
      </c>
      <c r="AA444" s="6" t="str">
        <f t="shared" si="114"/>
        <v>0</v>
      </c>
      <c r="AB444" s="1">
        <f t="shared" si="115"/>
        <v>0</v>
      </c>
      <c r="AC444" s="1" t="str">
        <f>VLOOKUP(BIN2DEC(RIGHT(HEX2BIN(MID(H444,6,1),4),1)&amp;LEFT(HEX2BIN(MID(H444,7,1),4),1)),Codes!$K$1:$L$5,2)</f>
        <v>L</v>
      </c>
      <c r="AD444" s="1" t="str">
        <f>VLOOKUP(BIN2DEC(RIGHT(HEX2BIN(MID(H444,7,1),4),3)&amp;LEFT(HEX2BIN(MID(H444,8,1),4),2)),Codes!$H$2:$I$33,2)</f>
        <v>Shock</v>
      </c>
      <c r="AE444" s="1" t="str">
        <f t="shared" si="116"/>
        <v>1</v>
      </c>
      <c r="AF444" s="1" t="str">
        <f t="shared" si="117"/>
        <v>1</v>
      </c>
      <c r="AH444" s="6">
        <f t="shared" si="118"/>
        <v>71</v>
      </c>
    </row>
    <row r="445" spans="1:34">
      <c r="A445" s="3" t="s">
        <v>7283</v>
      </c>
      <c r="B445" s="1" t="s">
        <v>58</v>
      </c>
      <c r="C445" s="6" t="s">
        <v>7281</v>
      </c>
      <c r="D445" s="9" t="s">
        <v>1310</v>
      </c>
      <c r="E445" s="9" t="s">
        <v>232</v>
      </c>
      <c r="F445" s="9" t="s">
        <v>3095</v>
      </c>
      <c r="G445" s="9" t="s">
        <v>7282</v>
      </c>
      <c r="H445" s="9" t="s">
        <v>7239</v>
      </c>
      <c r="J445" s="6" t="str">
        <f t="shared" si="102"/>
        <v>001011</v>
      </c>
      <c r="K445" s="1">
        <f t="shared" si="103"/>
        <v>1</v>
      </c>
      <c r="L445" s="6" t="str">
        <f t="shared" si="104"/>
        <v>00000</v>
      </c>
      <c r="M445" s="1">
        <f t="shared" si="105"/>
        <v>0</v>
      </c>
      <c r="N445" s="6" t="str">
        <f t="shared" si="106"/>
        <v>00</v>
      </c>
      <c r="O445" s="1">
        <f t="shared" si="107"/>
        <v>14</v>
      </c>
      <c r="P445" s="1">
        <f>IF(HEX2DEC(LEFT(E445,4))&gt;=32768,HEX2DEC(LEFT(E445,4))-65536,HEX2DEC(LEFT(E445,4)))/Codes!$N$2</f>
        <v>4.8</v>
      </c>
      <c r="Q445" s="1">
        <f>IF(HEX2DEC(RIGHT(E445,4))&gt;=32768,HEX2DEC(RIGHT(E445,4))-65536,HEX2DEC(RIGHT(E445,4)))/Codes!$N$2</f>
        <v>0</v>
      </c>
      <c r="R445" s="1">
        <f>IF(HEX2DEC(LEFT(F445,4))&gt;=32768,HEX2DEC(LEFT(F445,4))-65536,HEX2DEC(LEFT(F445,4)))/Codes!$N$2</f>
        <v>7.2</v>
      </c>
      <c r="S445" s="1">
        <f>IF(HEX2DEC(RIGHT(F445,4))&gt;=32768,HEX2DEC(RIGHT(F445,4))-65536,HEX2DEC(RIGHT(F445,4)))/Codes!$N$2</f>
        <v>8.8000000000000007</v>
      </c>
      <c r="T445" s="18">
        <f t="shared" si="108"/>
        <v>361</v>
      </c>
      <c r="U445" s="1">
        <f t="shared" si="109"/>
        <v>98</v>
      </c>
      <c r="V445" s="1">
        <f t="shared" si="110"/>
        <v>0</v>
      </c>
      <c r="W445" s="1" t="str">
        <f t="shared" si="111"/>
        <v>100</v>
      </c>
      <c r="X445" s="1">
        <f t="shared" si="112"/>
        <v>1</v>
      </c>
      <c r="Y445" s="1">
        <f t="shared" si="113"/>
        <v>50</v>
      </c>
      <c r="Z445" s="1" t="str">
        <f>VLOOKUP(BIN2DEC(MID(HEX2BIN(MID(H445,3,2),8),2,5)),Codes!$E$1:$F$18,2)</f>
        <v>Electric</v>
      </c>
      <c r="AA445" s="6" t="str">
        <f t="shared" si="114"/>
        <v>0</v>
      </c>
      <c r="AB445" s="1">
        <f t="shared" si="115"/>
        <v>0</v>
      </c>
      <c r="AC445" s="1" t="str">
        <f>VLOOKUP(BIN2DEC(RIGHT(HEX2BIN(MID(H445,6,1),4),1)&amp;LEFT(HEX2BIN(MID(H445,7,1),4),1)),Codes!$K$1:$L$5,2)</f>
        <v>L</v>
      </c>
      <c r="AD445" s="1" t="str">
        <f>VLOOKUP(BIN2DEC(RIGHT(HEX2BIN(MID(H445,7,1),4),3)&amp;LEFT(HEX2BIN(MID(H445,8,1),4),2)),Codes!$H$2:$I$33,2)</f>
        <v>Shock</v>
      </c>
      <c r="AE445" s="1" t="str">
        <f t="shared" si="116"/>
        <v>1</v>
      </c>
      <c r="AF445" s="1" t="str">
        <f t="shared" si="117"/>
        <v>1</v>
      </c>
      <c r="AH445" s="6">
        <f t="shared" si="118"/>
        <v>71</v>
      </c>
    </row>
    <row r="446" spans="1:34">
      <c r="A446" s="3" t="s">
        <v>7284</v>
      </c>
      <c r="B446" s="1" t="s">
        <v>58</v>
      </c>
      <c r="C446" s="6" t="s">
        <v>7281</v>
      </c>
      <c r="D446" s="9" t="s">
        <v>6449</v>
      </c>
      <c r="E446" s="9" t="s">
        <v>801</v>
      </c>
      <c r="F446" s="9" t="s">
        <v>7275</v>
      </c>
      <c r="G446" s="9" t="s">
        <v>7282</v>
      </c>
      <c r="H446" s="9" t="s">
        <v>7239</v>
      </c>
      <c r="J446" s="6" t="str">
        <f t="shared" si="102"/>
        <v>001011</v>
      </c>
      <c r="K446" s="1">
        <f t="shared" si="103"/>
        <v>2</v>
      </c>
      <c r="L446" s="6" t="str">
        <f t="shared" si="104"/>
        <v>00000</v>
      </c>
      <c r="M446" s="1">
        <f t="shared" si="105"/>
        <v>0</v>
      </c>
      <c r="N446" s="6" t="str">
        <f t="shared" si="106"/>
        <v>00</v>
      </c>
      <c r="O446" s="1">
        <f t="shared" si="107"/>
        <v>14</v>
      </c>
      <c r="P446" s="1">
        <f>IF(HEX2DEC(LEFT(E446,4))&gt;=32768,HEX2DEC(LEFT(E446,4))-65536,HEX2DEC(LEFT(E446,4)))/Codes!$N$2</f>
        <v>3.8</v>
      </c>
      <c r="Q446" s="1">
        <f>IF(HEX2DEC(RIGHT(E446,4))&gt;=32768,HEX2DEC(RIGHT(E446,4))-65536,HEX2DEC(RIGHT(E446,4)))/Codes!$N$2</f>
        <v>0</v>
      </c>
      <c r="R446" s="1">
        <f>IF(HEX2DEC(LEFT(F446,4))&gt;=32768,HEX2DEC(LEFT(F446,4))-65536,HEX2DEC(LEFT(F446,4)))/Codes!$N$2</f>
        <v>7.2</v>
      </c>
      <c r="S446" s="1">
        <f>IF(HEX2DEC(RIGHT(F446,4))&gt;=32768,HEX2DEC(RIGHT(F446,4))-65536,HEX2DEC(RIGHT(F446,4)))/Codes!$N$2</f>
        <v>4</v>
      </c>
      <c r="T446" s="18">
        <f t="shared" si="108"/>
        <v>361</v>
      </c>
      <c r="U446" s="1">
        <f t="shared" si="109"/>
        <v>98</v>
      </c>
      <c r="V446" s="1">
        <f t="shared" si="110"/>
        <v>0</v>
      </c>
      <c r="W446" s="1" t="str">
        <f t="shared" si="111"/>
        <v>100</v>
      </c>
      <c r="X446" s="1">
        <f t="shared" si="112"/>
        <v>1</v>
      </c>
      <c r="Y446" s="1">
        <f t="shared" si="113"/>
        <v>50</v>
      </c>
      <c r="Z446" s="1" t="str">
        <f>VLOOKUP(BIN2DEC(MID(HEX2BIN(MID(H446,3,2),8),2,5)),Codes!$E$1:$F$18,2)</f>
        <v>Electric</v>
      </c>
      <c r="AA446" s="6" t="str">
        <f t="shared" si="114"/>
        <v>0</v>
      </c>
      <c r="AB446" s="1">
        <f t="shared" si="115"/>
        <v>0</v>
      </c>
      <c r="AC446" s="1" t="str">
        <f>VLOOKUP(BIN2DEC(RIGHT(HEX2BIN(MID(H446,6,1),4),1)&amp;LEFT(HEX2BIN(MID(H446,7,1),4),1)),Codes!$K$1:$L$5,2)</f>
        <v>L</v>
      </c>
      <c r="AD446" s="1" t="str">
        <f>VLOOKUP(BIN2DEC(RIGHT(HEX2BIN(MID(H446,7,1),4),3)&amp;LEFT(HEX2BIN(MID(H446,8,1),4),2)),Codes!$H$2:$I$33,2)</f>
        <v>Shock</v>
      </c>
      <c r="AE446" s="1" t="str">
        <f t="shared" si="116"/>
        <v>1</v>
      </c>
      <c r="AF446" s="1" t="str">
        <f t="shared" si="117"/>
        <v>1</v>
      </c>
      <c r="AH446" s="6">
        <f t="shared" si="118"/>
        <v>71</v>
      </c>
    </row>
    <row r="447" spans="1:34">
      <c r="A447" s="3" t="s">
        <v>7285</v>
      </c>
      <c r="B447" s="1" t="s">
        <v>58</v>
      </c>
      <c r="C447" s="6" t="s">
        <v>7281</v>
      </c>
      <c r="D447" s="9" t="s">
        <v>7286</v>
      </c>
      <c r="E447" s="9" t="s">
        <v>801</v>
      </c>
      <c r="F447" s="9" t="s">
        <v>7278</v>
      </c>
      <c r="G447" s="9" t="s">
        <v>7282</v>
      </c>
      <c r="H447" s="9" t="s">
        <v>7239</v>
      </c>
      <c r="J447" s="6" t="str">
        <f t="shared" si="102"/>
        <v>001011</v>
      </c>
      <c r="K447" s="1">
        <f t="shared" si="103"/>
        <v>3</v>
      </c>
      <c r="L447" s="6" t="str">
        <f t="shared" si="104"/>
        <v>00000</v>
      </c>
      <c r="M447" s="1">
        <f t="shared" si="105"/>
        <v>0</v>
      </c>
      <c r="N447" s="6" t="str">
        <f t="shared" si="106"/>
        <v>00</v>
      </c>
      <c r="O447" s="1">
        <f t="shared" si="107"/>
        <v>14</v>
      </c>
      <c r="P447" s="1">
        <f>IF(HEX2DEC(LEFT(E447,4))&gt;=32768,HEX2DEC(LEFT(E447,4))-65536,HEX2DEC(LEFT(E447,4)))/Codes!$N$2</f>
        <v>3.8</v>
      </c>
      <c r="Q447" s="1">
        <f>IF(HEX2DEC(RIGHT(E447,4))&gt;=32768,HEX2DEC(RIGHT(E447,4))-65536,HEX2DEC(RIGHT(E447,4)))/Codes!$N$2</f>
        <v>0</v>
      </c>
      <c r="R447" s="1">
        <f>IF(HEX2DEC(LEFT(F447,4))&gt;=32768,HEX2DEC(LEFT(F447,4))-65536,HEX2DEC(LEFT(F447,4)))/Codes!$N$2</f>
        <v>7.2</v>
      </c>
      <c r="S447" s="1">
        <f>IF(HEX2DEC(RIGHT(F447,4))&gt;=32768,HEX2DEC(RIGHT(F447,4))-65536,HEX2DEC(RIGHT(F447,4)))/Codes!$N$2</f>
        <v>2.4</v>
      </c>
      <c r="T447" s="18">
        <f t="shared" si="108"/>
        <v>361</v>
      </c>
      <c r="U447" s="1">
        <f t="shared" si="109"/>
        <v>98</v>
      </c>
      <c r="V447" s="1">
        <f t="shared" si="110"/>
        <v>0</v>
      </c>
      <c r="W447" s="1" t="str">
        <f t="shared" si="111"/>
        <v>100</v>
      </c>
      <c r="X447" s="1">
        <f t="shared" si="112"/>
        <v>1</v>
      </c>
      <c r="Y447" s="1">
        <f t="shared" si="113"/>
        <v>50</v>
      </c>
      <c r="Z447" s="1" t="str">
        <f>VLOOKUP(BIN2DEC(MID(HEX2BIN(MID(H447,3,2),8),2,5)),Codes!$E$1:$F$18,2)</f>
        <v>Electric</v>
      </c>
      <c r="AA447" s="6" t="str">
        <f t="shared" si="114"/>
        <v>0</v>
      </c>
      <c r="AB447" s="1">
        <f t="shared" si="115"/>
        <v>0</v>
      </c>
      <c r="AC447" s="1" t="str">
        <f>VLOOKUP(BIN2DEC(RIGHT(HEX2BIN(MID(H447,6,1),4),1)&amp;LEFT(HEX2BIN(MID(H447,7,1),4),1)),Codes!$K$1:$L$5,2)</f>
        <v>L</v>
      </c>
      <c r="AD447" s="1" t="str">
        <f>VLOOKUP(BIN2DEC(RIGHT(HEX2BIN(MID(H447,7,1),4),3)&amp;LEFT(HEX2BIN(MID(H447,8,1),4),2)),Codes!$H$2:$I$33,2)</f>
        <v>Shock</v>
      </c>
      <c r="AE447" s="1" t="str">
        <f t="shared" si="116"/>
        <v>1</v>
      </c>
      <c r="AF447" s="1" t="str">
        <f t="shared" si="117"/>
        <v>1</v>
      </c>
      <c r="AH447" s="6">
        <f t="shared" si="118"/>
        <v>71</v>
      </c>
    </row>
    <row r="448" spans="1:34">
      <c r="A448" s="3" t="s">
        <v>7287</v>
      </c>
      <c r="B448" s="1" t="s">
        <v>58</v>
      </c>
      <c r="C448" s="6" t="s">
        <v>6706</v>
      </c>
      <c r="D448" s="9" t="s">
        <v>702</v>
      </c>
      <c r="E448" s="9" t="s">
        <v>212</v>
      </c>
      <c r="F448" s="9" t="s">
        <v>2052</v>
      </c>
      <c r="G448" s="9" t="s">
        <v>7288</v>
      </c>
      <c r="H448" s="9" t="s">
        <v>7289</v>
      </c>
      <c r="J448" s="6" t="str">
        <f t="shared" si="102"/>
        <v>001011</v>
      </c>
      <c r="K448" s="1">
        <f t="shared" si="103"/>
        <v>0</v>
      </c>
      <c r="L448" s="6" t="str">
        <f t="shared" si="104"/>
        <v>00000</v>
      </c>
      <c r="M448" s="1">
        <f t="shared" si="105"/>
        <v>0</v>
      </c>
      <c r="N448" s="6" t="str">
        <f t="shared" si="106"/>
        <v>00</v>
      </c>
      <c r="O448" s="1">
        <f t="shared" si="107"/>
        <v>1</v>
      </c>
      <c r="P448" s="1">
        <f>IF(HEX2DEC(LEFT(E448,4))&gt;=32768,HEX2DEC(LEFT(E448,4))-65536,HEX2DEC(LEFT(E448,4)))/Codes!$N$2</f>
        <v>2.8</v>
      </c>
      <c r="Q448" s="1">
        <f>IF(HEX2DEC(RIGHT(E448,4))&gt;=32768,HEX2DEC(RIGHT(E448,4))-65536,HEX2DEC(RIGHT(E448,4)))/Codes!$N$2</f>
        <v>0</v>
      </c>
      <c r="R448" s="1">
        <f>IF(HEX2DEC(LEFT(F448,4))&gt;=32768,HEX2DEC(LEFT(F448,4))-65536,HEX2DEC(LEFT(F448,4)))/Codes!$N$2</f>
        <v>14.4</v>
      </c>
      <c r="S448" s="1">
        <f>IF(HEX2DEC(RIGHT(F448,4))&gt;=32768,HEX2DEC(RIGHT(F448,4))-65536,HEX2DEC(RIGHT(F448,4)))/Codes!$N$2</f>
        <v>0</v>
      </c>
      <c r="T448" s="18">
        <f t="shared" si="108"/>
        <v>90</v>
      </c>
      <c r="U448" s="1">
        <f t="shared" si="109"/>
        <v>100</v>
      </c>
      <c r="V448" s="1">
        <f t="shared" si="110"/>
        <v>16</v>
      </c>
      <c r="W448" s="1" t="str">
        <f t="shared" si="111"/>
        <v>100</v>
      </c>
      <c r="X448" s="1">
        <f t="shared" si="112"/>
        <v>0</v>
      </c>
      <c r="Y448" s="1">
        <f t="shared" si="113"/>
        <v>0</v>
      </c>
      <c r="Z448" s="1" t="str">
        <f>VLOOKUP(BIN2DEC(MID(HEX2BIN(MID(H448,3,2),8),2,5)),Codes!$E$1:$F$18,2)</f>
        <v>Electric</v>
      </c>
      <c r="AA448" s="6" t="str">
        <f t="shared" si="114"/>
        <v>0</v>
      </c>
      <c r="AB448" s="1">
        <f t="shared" si="115"/>
        <v>0</v>
      </c>
      <c r="AC448" s="1" t="str">
        <f>VLOOKUP(BIN2DEC(RIGHT(HEX2BIN(MID(H448,6,1),4),1)&amp;LEFT(HEX2BIN(MID(H448,7,1),4),1)),Codes!$K$1:$L$5,2)</f>
        <v>S</v>
      </c>
      <c r="AD448" s="1" t="str">
        <f>VLOOKUP(BIN2DEC(RIGHT(HEX2BIN(MID(H448,7,1),4),3)&amp;LEFT(HEX2BIN(MID(H448,8,1),4),2)),Codes!$H$2:$I$33,2)</f>
        <v>Burn</v>
      </c>
      <c r="AE448" s="1" t="str">
        <f t="shared" si="116"/>
        <v>1</v>
      </c>
      <c r="AF448" s="1" t="str">
        <f t="shared" si="117"/>
        <v>1</v>
      </c>
      <c r="AH448" s="6">
        <f t="shared" si="118"/>
        <v>8</v>
      </c>
    </row>
    <row r="449" spans="1:34">
      <c r="A449" s="3" t="s">
        <v>7290</v>
      </c>
      <c r="B449" s="1" t="s">
        <v>58</v>
      </c>
      <c r="C449" s="6" t="s">
        <v>6706</v>
      </c>
      <c r="D449" s="9" t="s">
        <v>707</v>
      </c>
      <c r="E449" s="9" t="s">
        <v>307</v>
      </c>
      <c r="F449" s="9" t="s">
        <v>4817</v>
      </c>
      <c r="G449" s="9" t="s">
        <v>7291</v>
      </c>
      <c r="H449" s="9" t="s">
        <v>7289</v>
      </c>
      <c r="J449" s="6" t="str">
        <f t="shared" si="102"/>
        <v>001011</v>
      </c>
      <c r="K449" s="1">
        <f t="shared" si="103"/>
        <v>1</v>
      </c>
      <c r="L449" s="6" t="str">
        <f t="shared" si="104"/>
        <v>00000</v>
      </c>
      <c r="M449" s="1">
        <f t="shared" si="105"/>
        <v>0</v>
      </c>
      <c r="N449" s="6" t="str">
        <f t="shared" si="106"/>
        <v>00</v>
      </c>
      <c r="O449" s="1">
        <f t="shared" si="107"/>
        <v>1</v>
      </c>
      <c r="P449" s="1">
        <f>IF(HEX2DEC(LEFT(E449,4))&gt;=32768,HEX2DEC(LEFT(E449,4))-65536,HEX2DEC(LEFT(E449,4)))/Codes!$N$2</f>
        <v>3.2</v>
      </c>
      <c r="Q449" s="1">
        <f>IF(HEX2DEC(RIGHT(E449,4))&gt;=32768,HEX2DEC(RIGHT(E449,4))-65536,HEX2DEC(RIGHT(E449,4)))/Codes!$N$2</f>
        <v>0</v>
      </c>
      <c r="R449" s="1">
        <f>IF(HEX2DEC(LEFT(F449,4))&gt;=32768,HEX2DEC(LEFT(F449,4))-65536,HEX2DEC(LEFT(F449,4)))/Codes!$N$2</f>
        <v>12.8</v>
      </c>
      <c r="S449" s="1">
        <f>IF(HEX2DEC(RIGHT(F449,4))&gt;=32768,HEX2DEC(RIGHT(F449,4))-65536,HEX2DEC(RIGHT(F449,4)))/Codes!$N$2</f>
        <v>-4</v>
      </c>
      <c r="T449" s="18">
        <f t="shared" si="108"/>
        <v>170</v>
      </c>
      <c r="U449" s="1">
        <f t="shared" si="109"/>
        <v>100</v>
      </c>
      <c r="V449" s="1">
        <f t="shared" si="110"/>
        <v>116</v>
      </c>
      <c r="W449" s="1" t="str">
        <f t="shared" si="111"/>
        <v>100</v>
      </c>
      <c r="X449" s="1">
        <f t="shared" si="112"/>
        <v>0</v>
      </c>
      <c r="Y449" s="1">
        <f t="shared" si="113"/>
        <v>0</v>
      </c>
      <c r="Z449" s="1" t="str">
        <f>VLOOKUP(BIN2DEC(MID(HEX2BIN(MID(H449,3,2),8),2,5)),Codes!$E$1:$F$18,2)</f>
        <v>Electric</v>
      </c>
      <c r="AA449" s="6" t="str">
        <f t="shared" si="114"/>
        <v>0</v>
      </c>
      <c r="AB449" s="1">
        <f t="shared" si="115"/>
        <v>0</v>
      </c>
      <c r="AC449" s="1" t="str">
        <f>VLOOKUP(BIN2DEC(RIGHT(HEX2BIN(MID(H449,6,1),4),1)&amp;LEFT(HEX2BIN(MID(H449,7,1),4),1)),Codes!$K$1:$L$5,2)</f>
        <v>S</v>
      </c>
      <c r="AD449" s="1" t="str">
        <f>VLOOKUP(BIN2DEC(RIGHT(HEX2BIN(MID(H449,7,1),4),3)&amp;LEFT(HEX2BIN(MID(H449,8,1),4),2)),Codes!$H$2:$I$33,2)</f>
        <v>Burn</v>
      </c>
      <c r="AE449" s="1" t="str">
        <f t="shared" si="116"/>
        <v>1</v>
      </c>
      <c r="AF449" s="1" t="str">
        <f t="shared" si="117"/>
        <v>1</v>
      </c>
      <c r="AH449" s="6">
        <f t="shared" si="118"/>
        <v>8</v>
      </c>
    </row>
    <row r="450" spans="1:34">
      <c r="A450" s="3" t="s">
        <v>7292</v>
      </c>
      <c r="B450" s="1" t="s">
        <v>58</v>
      </c>
      <c r="C450" s="6" t="s">
        <v>6706</v>
      </c>
      <c r="D450" s="9" t="s">
        <v>710</v>
      </c>
      <c r="E450" s="9" t="s">
        <v>307</v>
      </c>
      <c r="F450" s="9" t="s">
        <v>4820</v>
      </c>
      <c r="G450" s="9" t="s">
        <v>7291</v>
      </c>
      <c r="H450" s="9" t="s">
        <v>7289</v>
      </c>
      <c r="J450" s="6" t="str">
        <f t="shared" si="102"/>
        <v>001011</v>
      </c>
      <c r="K450" s="1">
        <f t="shared" si="103"/>
        <v>2</v>
      </c>
      <c r="L450" s="6" t="str">
        <f t="shared" si="104"/>
        <v>00000</v>
      </c>
      <c r="M450" s="1">
        <f t="shared" si="105"/>
        <v>0</v>
      </c>
      <c r="N450" s="6" t="str">
        <f t="shared" si="106"/>
        <v>00</v>
      </c>
      <c r="O450" s="1">
        <f t="shared" si="107"/>
        <v>1</v>
      </c>
      <c r="P450" s="1">
        <f>IF(HEX2DEC(LEFT(E450,4))&gt;=32768,HEX2DEC(LEFT(E450,4))-65536,HEX2DEC(LEFT(E450,4)))/Codes!$N$2</f>
        <v>3.2</v>
      </c>
      <c r="Q450" s="1">
        <f>IF(HEX2DEC(RIGHT(E450,4))&gt;=32768,HEX2DEC(RIGHT(E450,4))-65536,HEX2DEC(RIGHT(E450,4)))/Codes!$N$2</f>
        <v>0</v>
      </c>
      <c r="R450" s="1">
        <f>IF(HEX2DEC(LEFT(F450,4))&gt;=32768,HEX2DEC(LEFT(F450,4))-65536,HEX2DEC(LEFT(F450,4)))/Codes!$N$2</f>
        <v>12.8</v>
      </c>
      <c r="S450" s="1">
        <f>IF(HEX2DEC(RIGHT(F450,4))&gt;=32768,HEX2DEC(RIGHT(F450,4))-65536,HEX2DEC(RIGHT(F450,4)))/Codes!$N$2</f>
        <v>4</v>
      </c>
      <c r="T450" s="18">
        <f t="shared" si="108"/>
        <v>170</v>
      </c>
      <c r="U450" s="1">
        <f t="shared" si="109"/>
        <v>100</v>
      </c>
      <c r="V450" s="1">
        <f t="shared" si="110"/>
        <v>116</v>
      </c>
      <c r="W450" s="1" t="str">
        <f t="shared" si="111"/>
        <v>100</v>
      </c>
      <c r="X450" s="1">
        <f t="shared" si="112"/>
        <v>0</v>
      </c>
      <c r="Y450" s="1">
        <f t="shared" si="113"/>
        <v>0</v>
      </c>
      <c r="Z450" s="1" t="str">
        <f>VLOOKUP(BIN2DEC(MID(HEX2BIN(MID(H450,3,2),8),2,5)),Codes!$E$1:$F$18,2)</f>
        <v>Electric</v>
      </c>
      <c r="AA450" s="6" t="str">
        <f t="shared" si="114"/>
        <v>0</v>
      </c>
      <c r="AB450" s="1">
        <f t="shared" si="115"/>
        <v>0</v>
      </c>
      <c r="AC450" s="1" t="str">
        <f>VLOOKUP(BIN2DEC(RIGHT(HEX2BIN(MID(H450,6,1),4),1)&amp;LEFT(HEX2BIN(MID(H450,7,1),4),1)),Codes!$K$1:$L$5,2)</f>
        <v>S</v>
      </c>
      <c r="AD450" s="1" t="str">
        <f>VLOOKUP(BIN2DEC(RIGHT(HEX2BIN(MID(H450,7,1),4),3)&amp;LEFT(HEX2BIN(MID(H450,8,1),4),2)),Codes!$H$2:$I$33,2)</f>
        <v>Burn</v>
      </c>
      <c r="AE450" s="1" t="str">
        <f t="shared" si="116"/>
        <v>1</v>
      </c>
      <c r="AF450" s="1" t="str">
        <f t="shared" si="117"/>
        <v>1</v>
      </c>
      <c r="AH450" s="6">
        <f t="shared" si="118"/>
        <v>8</v>
      </c>
    </row>
    <row r="451" spans="1:34">
      <c r="A451" s="3" t="s">
        <v>7293</v>
      </c>
      <c r="B451" s="1" t="s">
        <v>58</v>
      </c>
      <c r="C451" s="6" t="s">
        <v>6706</v>
      </c>
      <c r="D451" s="9" t="s">
        <v>715</v>
      </c>
      <c r="E451" s="9" t="s">
        <v>232</v>
      </c>
      <c r="F451" s="9" t="s">
        <v>2332</v>
      </c>
      <c r="G451" s="9" t="s">
        <v>7294</v>
      </c>
      <c r="H451" s="9" t="s">
        <v>7289</v>
      </c>
      <c r="J451" s="6" t="str">
        <f t="shared" si="102"/>
        <v>001011</v>
      </c>
      <c r="K451" s="1">
        <f t="shared" si="103"/>
        <v>3</v>
      </c>
      <c r="L451" s="6" t="str">
        <f t="shared" si="104"/>
        <v>00000</v>
      </c>
      <c r="M451" s="1">
        <f t="shared" si="105"/>
        <v>0</v>
      </c>
      <c r="N451" s="6" t="str">
        <f t="shared" si="106"/>
        <v>00</v>
      </c>
      <c r="O451" s="1">
        <f t="shared" si="107"/>
        <v>1</v>
      </c>
      <c r="P451" s="1">
        <f>IF(HEX2DEC(LEFT(E451,4))&gt;=32768,HEX2DEC(LEFT(E451,4))-65536,HEX2DEC(LEFT(E451,4)))/Codes!$N$2</f>
        <v>4.8</v>
      </c>
      <c r="Q451" s="1">
        <f>IF(HEX2DEC(RIGHT(E451,4))&gt;=32768,HEX2DEC(RIGHT(E451,4))-65536,HEX2DEC(RIGHT(E451,4)))/Codes!$N$2</f>
        <v>0</v>
      </c>
      <c r="R451" s="1">
        <f>IF(HEX2DEC(LEFT(F451,4))&gt;=32768,HEX2DEC(LEFT(F451,4))-65536,HEX2DEC(LEFT(F451,4)))/Codes!$N$2</f>
        <v>12</v>
      </c>
      <c r="S451" s="1">
        <f>IF(HEX2DEC(RIGHT(F451,4))&gt;=32768,HEX2DEC(RIGHT(F451,4))-65536,HEX2DEC(RIGHT(F451,4)))/Codes!$N$2</f>
        <v>0</v>
      </c>
      <c r="T451" s="18">
        <f t="shared" si="108"/>
        <v>90</v>
      </c>
      <c r="U451" s="1">
        <f t="shared" si="109"/>
        <v>100</v>
      </c>
      <c r="V451" s="1">
        <f t="shared" si="110"/>
        <v>141</v>
      </c>
      <c r="W451" s="1" t="str">
        <f t="shared" si="111"/>
        <v>100</v>
      </c>
      <c r="X451" s="1">
        <f t="shared" si="112"/>
        <v>0</v>
      </c>
      <c r="Y451" s="1">
        <f t="shared" si="113"/>
        <v>0</v>
      </c>
      <c r="Z451" s="1" t="str">
        <f>VLOOKUP(BIN2DEC(MID(HEX2BIN(MID(H451,3,2),8),2,5)),Codes!$E$1:$F$18,2)</f>
        <v>Electric</v>
      </c>
      <c r="AA451" s="6" t="str">
        <f t="shared" si="114"/>
        <v>0</v>
      </c>
      <c r="AB451" s="1">
        <f t="shared" si="115"/>
        <v>0</v>
      </c>
      <c r="AC451" s="1" t="str">
        <f>VLOOKUP(BIN2DEC(RIGHT(HEX2BIN(MID(H451,6,1),4),1)&amp;LEFT(HEX2BIN(MID(H451,7,1),4),1)),Codes!$K$1:$L$5,2)</f>
        <v>S</v>
      </c>
      <c r="AD451" s="1" t="str">
        <f>VLOOKUP(BIN2DEC(RIGHT(HEX2BIN(MID(H451,7,1),4),3)&amp;LEFT(HEX2BIN(MID(H451,8,1),4),2)),Codes!$H$2:$I$33,2)</f>
        <v>Burn</v>
      </c>
      <c r="AE451" s="1" t="str">
        <f t="shared" si="116"/>
        <v>1</v>
      </c>
      <c r="AF451" s="1" t="str">
        <f t="shared" si="117"/>
        <v>1</v>
      </c>
      <c r="AH451" s="6">
        <f t="shared" si="118"/>
        <v>8</v>
      </c>
    </row>
    <row r="452" spans="1:34">
      <c r="A452" s="3" t="s">
        <v>7295</v>
      </c>
      <c r="B452" s="1" t="s">
        <v>58</v>
      </c>
      <c r="C452" s="6" t="s">
        <v>7296</v>
      </c>
      <c r="D452" s="9" t="s">
        <v>702</v>
      </c>
      <c r="E452" s="9" t="s">
        <v>212</v>
      </c>
      <c r="F452" s="9" t="s">
        <v>2052</v>
      </c>
      <c r="G452" s="9" t="s">
        <v>7288</v>
      </c>
      <c r="H452" s="9" t="s">
        <v>7289</v>
      </c>
      <c r="J452" s="6" t="str">
        <f t="shared" ref="J452:J515" si="151">LEFT(HEX2BIN(LEFT(D452,2),8),6)</f>
        <v>001011</v>
      </c>
      <c r="K452" s="1">
        <f t="shared" ref="K452:K515" si="152">BIN2DEC(MID(HEX2BIN(MID(D452,2,2),8),3,3))</f>
        <v>0</v>
      </c>
      <c r="L452" s="6" t="str">
        <f t="shared" ref="L452:L515" si="153">MID(HEX2BIN(MID(D452,3,2),8),2,5)</f>
        <v>00000</v>
      </c>
      <c r="M452" s="1">
        <f t="shared" ref="M452:M515" si="154">ROUNDDOWN(HEX2DEC(MID(D452,4,3))/8,0)</f>
        <v>0</v>
      </c>
      <c r="N452" s="6" t="str">
        <f t="shared" ref="N452:N515" si="155">MID(HEX2BIN(MID(D452,6,1),4),2,2)</f>
        <v>00</v>
      </c>
      <c r="O452" s="1">
        <f t="shared" ref="O452:O515" si="156">HEX2DEC(MID(D452,7,2))</f>
        <v>1</v>
      </c>
      <c r="P452" s="1">
        <f>IF(HEX2DEC(LEFT(E452,4))&gt;=32768,HEX2DEC(LEFT(E452,4))-65536,HEX2DEC(LEFT(E452,4)))/Codes!$N$2</f>
        <v>2.8</v>
      </c>
      <c r="Q452" s="1">
        <f>IF(HEX2DEC(RIGHT(E452,4))&gt;=32768,HEX2DEC(RIGHT(E452,4))-65536,HEX2DEC(RIGHT(E452,4)))/Codes!$N$2</f>
        <v>0</v>
      </c>
      <c r="R452" s="1">
        <f>IF(HEX2DEC(LEFT(F452,4))&gt;=32768,HEX2DEC(LEFT(F452,4))-65536,HEX2DEC(LEFT(F452,4)))/Codes!$N$2</f>
        <v>14.4</v>
      </c>
      <c r="S452" s="1">
        <f>IF(HEX2DEC(RIGHT(F452,4))&gt;=32768,HEX2DEC(RIGHT(F452,4))-65536,HEX2DEC(RIGHT(F452,4)))/Codes!$N$2</f>
        <v>0</v>
      </c>
      <c r="T452" s="18">
        <f t="shared" ref="T452:T515" si="157">ROUNDDOWN(HEX2DEC(LEFT(G452,3))/8,0)</f>
        <v>90</v>
      </c>
      <c r="U452" s="1">
        <f t="shared" ref="U452:U515" si="158">ROUNDDOWN(HEX2DEC(MID(G452,3,3))/4,0)-(512*ROUNDDOWN(HEX2DEC(MID(G452,3,1))/8,0))</f>
        <v>100</v>
      </c>
      <c r="V452" s="1">
        <f t="shared" ref="V452:V515" si="159">RIGHT(HEX2BIN(MID(G452,5,1),4),2)*128+HEX2DEC(MID(G452,6,1))*8+LEFT(HEX2BIN(MID(G452,7,1),4),3)</f>
        <v>16</v>
      </c>
      <c r="W452" s="1" t="str">
        <f t="shared" ref="W452:W515" si="160">MID(HEX2BIN(MID(G452,7,2),8),4,3)</f>
        <v>100</v>
      </c>
      <c r="X452" s="1">
        <f t="shared" ref="X452:X515" si="161">BIN2DEC(RIGHT(HEX2BIN(RIGHT(G452,1),4),2))</f>
        <v>0</v>
      </c>
      <c r="Y452" s="1">
        <f t="shared" ref="Y452:Y515" si="162">ROUNDDOWN(HEX2DEC(LEFT(H452,3))/8,0)</f>
        <v>0</v>
      </c>
      <c r="Z452" s="1" t="str">
        <f>VLOOKUP(BIN2DEC(MID(HEX2BIN(MID(H452,3,2),8),2,5)),Codes!$E$1:$F$18,2)</f>
        <v>Electric</v>
      </c>
      <c r="AA452" s="6" t="str">
        <f t="shared" ref="AA452:AA515" si="163">MID(HEX2BIN(MID(H452,4,1),4),3,1)</f>
        <v>0</v>
      </c>
      <c r="AB452" s="1">
        <f t="shared" ref="AB452:AB515" si="164">(MOD(HEX2DEC(MID(H452,4,1)),2))*64+ROUNDDOWN(HEX2DEC(MID(H452,5,2))/4,0)</f>
        <v>0</v>
      </c>
      <c r="AC452" s="1" t="str">
        <f>VLOOKUP(BIN2DEC(RIGHT(HEX2BIN(MID(H452,6,1),4),1)&amp;LEFT(HEX2BIN(MID(H452,7,1),4),1)),Codes!$K$1:$L$5,2)</f>
        <v>S</v>
      </c>
      <c r="AD452" s="1" t="str">
        <f>VLOOKUP(BIN2DEC(RIGHT(HEX2BIN(MID(H452,7,1),4),3)&amp;LEFT(HEX2BIN(MID(H452,8,1),4),2)),Codes!$H$2:$I$33,2)</f>
        <v>Burn</v>
      </c>
      <c r="AE452" s="1" t="str">
        <f t="shared" ref="AE452:AE515" si="165">MID(HEX2BIN(RIGHT(H452,1),4),3,1)</f>
        <v>1</v>
      </c>
      <c r="AF452" s="1" t="str">
        <f t="shared" ref="AF452:AF515" si="166">RIGHT(HEX2BIN(RIGHT(H452,1),4),1)</f>
        <v>1</v>
      </c>
      <c r="AH452" s="6">
        <f t="shared" ref="AH452:AH515" si="167">ROUNDDOWN(HEX2DEC(MID(H452,6,3))/4,0)-(256*ROUNDDOWN(HEX2DEC(MID(H452,6,1))/4,0))</f>
        <v>8</v>
      </c>
    </row>
    <row r="453" spans="1:34">
      <c r="A453" s="3" t="s">
        <v>7297</v>
      </c>
      <c r="B453" s="1" t="s">
        <v>58</v>
      </c>
      <c r="C453" s="6" t="s">
        <v>7296</v>
      </c>
      <c r="D453" s="9" t="s">
        <v>707</v>
      </c>
      <c r="E453" s="9" t="s">
        <v>307</v>
      </c>
      <c r="F453" s="9" t="s">
        <v>4817</v>
      </c>
      <c r="G453" s="9" t="s">
        <v>7298</v>
      </c>
      <c r="H453" s="9" t="s">
        <v>7289</v>
      </c>
      <c r="J453" s="6" t="str">
        <f t="shared" si="151"/>
        <v>001011</v>
      </c>
      <c r="K453" s="1">
        <f t="shared" si="152"/>
        <v>1</v>
      </c>
      <c r="L453" s="6" t="str">
        <f t="shared" si="153"/>
        <v>00000</v>
      </c>
      <c r="M453" s="1">
        <f t="shared" si="154"/>
        <v>0</v>
      </c>
      <c r="N453" s="6" t="str">
        <f t="shared" si="155"/>
        <v>00</v>
      </c>
      <c r="O453" s="1">
        <f t="shared" si="156"/>
        <v>1</v>
      </c>
      <c r="P453" s="1">
        <f>IF(HEX2DEC(LEFT(E453,4))&gt;=32768,HEX2DEC(LEFT(E453,4))-65536,HEX2DEC(LEFT(E453,4)))/Codes!$N$2</f>
        <v>3.2</v>
      </c>
      <c r="Q453" s="1">
        <f>IF(HEX2DEC(RIGHT(E453,4))&gt;=32768,HEX2DEC(RIGHT(E453,4))-65536,HEX2DEC(RIGHT(E453,4)))/Codes!$N$2</f>
        <v>0</v>
      </c>
      <c r="R453" s="1">
        <f>IF(HEX2DEC(LEFT(F453,4))&gt;=32768,HEX2DEC(LEFT(F453,4))-65536,HEX2DEC(LEFT(F453,4)))/Codes!$N$2</f>
        <v>12.8</v>
      </c>
      <c r="S453" s="1">
        <f>IF(HEX2DEC(RIGHT(F453,4))&gt;=32768,HEX2DEC(RIGHT(F453,4))-65536,HEX2DEC(RIGHT(F453,4)))/Codes!$N$2</f>
        <v>-4</v>
      </c>
      <c r="T453" s="18">
        <f t="shared" si="157"/>
        <v>110</v>
      </c>
      <c r="U453" s="1">
        <f t="shared" si="158"/>
        <v>100</v>
      </c>
      <c r="V453" s="1">
        <f t="shared" si="159"/>
        <v>116</v>
      </c>
      <c r="W453" s="1" t="str">
        <f t="shared" si="160"/>
        <v>100</v>
      </c>
      <c r="X453" s="1">
        <f t="shared" si="161"/>
        <v>0</v>
      </c>
      <c r="Y453" s="1">
        <f t="shared" si="162"/>
        <v>0</v>
      </c>
      <c r="Z453" s="1" t="str">
        <f>VLOOKUP(BIN2DEC(MID(HEX2BIN(MID(H453,3,2),8),2,5)),Codes!$E$1:$F$18,2)</f>
        <v>Electric</v>
      </c>
      <c r="AA453" s="6" t="str">
        <f t="shared" si="163"/>
        <v>0</v>
      </c>
      <c r="AB453" s="1">
        <f t="shared" si="164"/>
        <v>0</v>
      </c>
      <c r="AC453" s="1" t="str">
        <f>VLOOKUP(BIN2DEC(RIGHT(HEX2BIN(MID(H453,6,1),4),1)&amp;LEFT(HEX2BIN(MID(H453,7,1),4),1)),Codes!$K$1:$L$5,2)</f>
        <v>S</v>
      </c>
      <c r="AD453" s="1" t="str">
        <f>VLOOKUP(BIN2DEC(RIGHT(HEX2BIN(MID(H453,7,1),4),3)&amp;LEFT(HEX2BIN(MID(H453,8,1),4),2)),Codes!$H$2:$I$33,2)</f>
        <v>Burn</v>
      </c>
      <c r="AE453" s="1" t="str">
        <f t="shared" si="165"/>
        <v>1</v>
      </c>
      <c r="AF453" s="1" t="str">
        <f t="shared" si="166"/>
        <v>1</v>
      </c>
      <c r="AH453" s="6">
        <f t="shared" si="167"/>
        <v>8</v>
      </c>
    </row>
    <row r="454" spans="1:34">
      <c r="A454" s="3" t="s">
        <v>7299</v>
      </c>
      <c r="B454" s="1" t="s">
        <v>58</v>
      </c>
      <c r="C454" s="6" t="s">
        <v>7296</v>
      </c>
      <c r="D454" s="9" t="s">
        <v>710</v>
      </c>
      <c r="E454" s="9" t="s">
        <v>307</v>
      </c>
      <c r="F454" s="9" t="s">
        <v>4820</v>
      </c>
      <c r="G454" s="9" t="s">
        <v>7298</v>
      </c>
      <c r="H454" s="9" t="s">
        <v>7289</v>
      </c>
      <c r="J454" s="6" t="str">
        <f t="shared" si="151"/>
        <v>001011</v>
      </c>
      <c r="K454" s="1">
        <f t="shared" si="152"/>
        <v>2</v>
      </c>
      <c r="L454" s="6" t="str">
        <f t="shared" si="153"/>
        <v>00000</v>
      </c>
      <c r="M454" s="1">
        <f t="shared" si="154"/>
        <v>0</v>
      </c>
      <c r="N454" s="6" t="str">
        <f t="shared" si="155"/>
        <v>00</v>
      </c>
      <c r="O454" s="1">
        <f t="shared" si="156"/>
        <v>1</v>
      </c>
      <c r="P454" s="1">
        <f>IF(HEX2DEC(LEFT(E454,4))&gt;=32768,HEX2DEC(LEFT(E454,4))-65536,HEX2DEC(LEFT(E454,4)))/Codes!$N$2</f>
        <v>3.2</v>
      </c>
      <c r="Q454" s="1">
        <f>IF(HEX2DEC(RIGHT(E454,4))&gt;=32768,HEX2DEC(RIGHT(E454,4))-65536,HEX2DEC(RIGHT(E454,4)))/Codes!$N$2</f>
        <v>0</v>
      </c>
      <c r="R454" s="1">
        <f>IF(HEX2DEC(LEFT(F454,4))&gt;=32768,HEX2DEC(LEFT(F454,4))-65536,HEX2DEC(LEFT(F454,4)))/Codes!$N$2</f>
        <v>12.8</v>
      </c>
      <c r="S454" s="1">
        <f>IF(HEX2DEC(RIGHT(F454,4))&gt;=32768,HEX2DEC(RIGHT(F454,4))-65536,HEX2DEC(RIGHT(F454,4)))/Codes!$N$2</f>
        <v>4</v>
      </c>
      <c r="T454" s="18">
        <f t="shared" si="157"/>
        <v>110</v>
      </c>
      <c r="U454" s="1">
        <f t="shared" si="158"/>
        <v>100</v>
      </c>
      <c r="V454" s="1">
        <f t="shared" si="159"/>
        <v>116</v>
      </c>
      <c r="W454" s="1" t="str">
        <f t="shared" si="160"/>
        <v>100</v>
      </c>
      <c r="X454" s="1">
        <f t="shared" si="161"/>
        <v>0</v>
      </c>
      <c r="Y454" s="1">
        <f t="shared" si="162"/>
        <v>0</v>
      </c>
      <c r="Z454" s="1" t="str">
        <f>VLOOKUP(BIN2DEC(MID(HEX2BIN(MID(H454,3,2),8),2,5)),Codes!$E$1:$F$18,2)</f>
        <v>Electric</v>
      </c>
      <c r="AA454" s="6" t="str">
        <f t="shared" si="163"/>
        <v>0</v>
      </c>
      <c r="AB454" s="1">
        <f t="shared" si="164"/>
        <v>0</v>
      </c>
      <c r="AC454" s="1" t="str">
        <f>VLOOKUP(BIN2DEC(RIGHT(HEX2BIN(MID(H454,6,1),4),1)&amp;LEFT(HEX2BIN(MID(H454,7,1),4),1)),Codes!$K$1:$L$5,2)</f>
        <v>S</v>
      </c>
      <c r="AD454" s="1" t="str">
        <f>VLOOKUP(BIN2DEC(RIGHT(HEX2BIN(MID(H454,7,1),4),3)&amp;LEFT(HEX2BIN(MID(H454,8,1),4),2)),Codes!$H$2:$I$33,2)</f>
        <v>Burn</v>
      </c>
      <c r="AE454" s="1" t="str">
        <f t="shared" si="165"/>
        <v>1</v>
      </c>
      <c r="AF454" s="1" t="str">
        <f t="shared" si="166"/>
        <v>1</v>
      </c>
      <c r="AH454" s="6">
        <f t="shared" si="167"/>
        <v>8</v>
      </c>
    </row>
    <row r="455" spans="1:34">
      <c r="A455" s="3" t="s">
        <v>7300</v>
      </c>
      <c r="B455" s="1" t="s">
        <v>58</v>
      </c>
      <c r="C455" s="6" t="s">
        <v>7296</v>
      </c>
      <c r="D455" s="9" t="s">
        <v>715</v>
      </c>
      <c r="E455" s="9" t="s">
        <v>232</v>
      </c>
      <c r="F455" s="9" t="s">
        <v>2332</v>
      </c>
      <c r="G455" s="9" t="s">
        <v>7294</v>
      </c>
      <c r="H455" s="9" t="s">
        <v>7289</v>
      </c>
      <c r="J455" s="6" t="str">
        <f t="shared" si="151"/>
        <v>001011</v>
      </c>
      <c r="K455" s="1">
        <f t="shared" si="152"/>
        <v>3</v>
      </c>
      <c r="L455" s="6" t="str">
        <f t="shared" si="153"/>
        <v>00000</v>
      </c>
      <c r="M455" s="1">
        <f t="shared" si="154"/>
        <v>0</v>
      </c>
      <c r="N455" s="6" t="str">
        <f t="shared" si="155"/>
        <v>00</v>
      </c>
      <c r="O455" s="1">
        <f t="shared" si="156"/>
        <v>1</v>
      </c>
      <c r="P455" s="1">
        <f>IF(HEX2DEC(LEFT(E455,4))&gt;=32768,HEX2DEC(LEFT(E455,4))-65536,HEX2DEC(LEFT(E455,4)))/Codes!$N$2</f>
        <v>4.8</v>
      </c>
      <c r="Q455" s="1">
        <f>IF(HEX2DEC(RIGHT(E455,4))&gt;=32768,HEX2DEC(RIGHT(E455,4))-65536,HEX2DEC(RIGHT(E455,4)))/Codes!$N$2</f>
        <v>0</v>
      </c>
      <c r="R455" s="1">
        <f>IF(HEX2DEC(LEFT(F455,4))&gt;=32768,HEX2DEC(LEFT(F455,4))-65536,HEX2DEC(LEFT(F455,4)))/Codes!$N$2</f>
        <v>12</v>
      </c>
      <c r="S455" s="1">
        <f>IF(HEX2DEC(RIGHT(F455,4))&gt;=32768,HEX2DEC(RIGHT(F455,4))-65536,HEX2DEC(RIGHT(F455,4)))/Codes!$N$2</f>
        <v>0</v>
      </c>
      <c r="T455" s="18">
        <f t="shared" si="157"/>
        <v>90</v>
      </c>
      <c r="U455" s="1">
        <f t="shared" si="158"/>
        <v>100</v>
      </c>
      <c r="V455" s="1">
        <f t="shared" si="159"/>
        <v>141</v>
      </c>
      <c r="W455" s="1" t="str">
        <f t="shared" si="160"/>
        <v>100</v>
      </c>
      <c r="X455" s="1">
        <f t="shared" si="161"/>
        <v>0</v>
      </c>
      <c r="Y455" s="1">
        <f t="shared" si="162"/>
        <v>0</v>
      </c>
      <c r="Z455" s="1" t="str">
        <f>VLOOKUP(BIN2DEC(MID(HEX2BIN(MID(H455,3,2),8),2,5)),Codes!$E$1:$F$18,2)</f>
        <v>Electric</v>
      </c>
      <c r="AA455" s="6" t="str">
        <f t="shared" si="163"/>
        <v>0</v>
      </c>
      <c r="AB455" s="1">
        <f t="shared" si="164"/>
        <v>0</v>
      </c>
      <c r="AC455" s="1" t="str">
        <f>VLOOKUP(BIN2DEC(RIGHT(HEX2BIN(MID(H455,6,1),4),1)&amp;LEFT(HEX2BIN(MID(H455,7,1),4),1)),Codes!$K$1:$L$5,2)</f>
        <v>S</v>
      </c>
      <c r="AD455" s="1" t="str">
        <f>VLOOKUP(BIN2DEC(RIGHT(HEX2BIN(MID(H455,7,1),4),3)&amp;LEFT(HEX2BIN(MID(H455,8,1),4),2)),Codes!$H$2:$I$33,2)</f>
        <v>Burn</v>
      </c>
      <c r="AE455" s="1" t="str">
        <f t="shared" si="165"/>
        <v>1</v>
      </c>
      <c r="AF455" s="1" t="str">
        <f t="shared" si="166"/>
        <v>1</v>
      </c>
      <c r="AH455" s="6">
        <f t="shared" si="167"/>
        <v>8</v>
      </c>
    </row>
    <row r="456" spans="1:34">
      <c r="A456" s="3" t="s">
        <v>7301</v>
      </c>
      <c r="B456" s="1" t="s">
        <v>58</v>
      </c>
      <c r="C456" s="6" t="s">
        <v>7302</v>
      </c>
      <c r="D456" s="9" t="s">
        <v>1559</v>
      </c>
      <c r="E456" s="9" t="s">
        <v>207</v>
      </c>
      <c r="F456" s="9" t="s">
        <v>7303</v>
      </c>
      <c r="G456" s="9" t="s">
        <v>7304</v>
      </c>
      <c r="H456" s="9" t="s">
        <v>7305</v>
      </c>
      <c r="J456" s="6" t="str">
        <f t="shared" si="151"/>
        <v>001011</v>
      </c>
      <c r="K456" s="1">
        <f t="shared" si="152"/>
        <v>0</v>
      </c>
      <c r="L456" s="6" t="str">
        <f t="shared" si="153"/>
        <v>00000</v>
      </c>
      <c r="M456" s="1">
        <f t="shared" si="154"/>
        <v>0</v>
      </c>
      <c r="N456" s="6" t="str">
        <f t="shared" si="155"/>
        <v>00</v>
      </c>
      <c r="O456" s="1">
        <f t="shared" si="156"/>
        <v>5</v>
      </c>
      <c r="P456" s="1">
        <f>IF(HEX2DEC(LEFT(E456,4))&gt;=32768,HEX2DEC(LEFT(E456,4))-65536,HEX2DEC(LEFT(E456,4)))/Codes!$N$2</f>
        <v>4</v>
      </c>
      <c r="Q456" s="1">
        <f>IF(HEX2DEC(RIGHT(E456,4))&gt;=32768,HEX2DEC(RIGHT(E456,4))-65536,HEX2DEC(RIGHT(E456,4)))/Codes!$N$2</f>
        <v>0</v>
      </c>
      <c r="R456" s="1">
        <f>IF(HEX2DEC(LEFT(F456,4))&gt;=32768,HEX2DEC(LEFT(F456,4))-65536,HEX2DEC(LEFT(F456,4)))/Codes!$N$2</f>
        <v>15.2</v>
      </c>
      <c r="S456" s="1">
        <f>IF(HEX2DEC(RIGHT(F456,4))&gt;=32768,HEX2DEC(RIGHT(F456,4))-65536,HEX2DEC(RIGHT(F456,4)))/Codes!$N$2</f>
        <v>0</v>
      </c>
      <c r="T456" s="18">
        <f t="shared" si="157"/>
        <v>90</v>
      </c>
      <c r="U456" s="1">
        <f t="shared" si="158"/>
        <v>210</v>
      </c>
      <c r="V456" s="1">
        <f t="shared" si="159"/>
        <v>0</v>
      </c>
      <c r="W456" s="1" t="str">
        <f t="shared" si="160"/>
        <v>100</v>
      </c>
      <c r="X456" s="1">
        <f t="shared" si="161"/>
        <v>2</v>
      </c>
      <c r="Y456" s="1">
        <f t="shared" si="162"/>
        <v>20</v>
      </c>
      <c r="Z456" s="1" t="str">
        <f>VLOOKUP(BIN2DEC(MID(HEX2BIN(MID(H456,3,2),8),2,5)),Codes!$E$1:$F$18,2)</f>
        <v>Electric</v>
      </c>
      <c r="AA456" s="6" t="str">
        <f t="shared" si="163"/>
        <v>0</v>
      </c>
      <c r="AB456" s="1">
        <f t="shared" si="164"/>
        <v>0</v>
      </c>
      <c r="AC456" s="1" t="str">
        <f>VLOOKUP(BIN2DEC(RIGHT(HEX2BIN(MID(H456,6,1),4),1)&amp;LEFT(HEX2BIN(MID(H456,7,1),4),1)),Codes!$K$1:$L$5,2)</f>
        <v>L</v>
      </c>
      <c r="AD456" s="1" t="str">
        <f>VLOOKUP(BIN2DEC(RIGHT(HEX2BIN(MID(H456,7,1),4),3)&amp;LEFT(HEX2BIN(MID(H456,8,1),4),2)),Codes!$H$2:$I$33,2)</f>
        <v>Burn</v>
      </c>
      <c r="AE456" s="1" t="str">
        <f t="shared" si="165"/>
        <v>1</v>
      </c>
      <c r="AF456" s="1" t="str">
        <f t="shared" si="166"/>
        <v>1</v>
      </c>
      <c r="AH456" s="6">
        <f t="shared" si="167"/>
        <v>72</v>
      </c>
    </row>
    <row r="457" spans="1:34">
      <c r="A457" s="3" t="s">
        <v>7306</v>
      </c>
      <c r="B457" s="1" t="s">
        <v>58</v>
      </c>
      <c r="C457" s="6" t="s">
        <v>7302</v>
      </c>
      <c r="D457" s="9" t="s">
        <v>2331</v>
      </c>
      <c r="E457" s="9" t="s">
        <v>195</v>
      </c>
      <c r="F457" s="9" t="s">
        <v>7307</v>
      </c>
      <c r="G457" s="9" t="s">
        <v>7304</v>
      </c>
      <c r="H457" s="9" t="s">
        <v>7305</v>
      </c>
      <c r="J457" s="6" t="str">
        <f t="shared" si="151"/>
        <v>001011</v>
      </c>
      <c r="K457" s="1">
        <f t="shared" si="152"/>
        <v>1</v>
      </c>
      <c r="L457" s="6" t="str">
        <f t="shared" si="153"/>
        <v>00000</v>
      </c>
      <c r="M457" s="1">
        <f t="shared" si="154"/>
        <v>0</v>
      </c>
      <c r="N457" s="6" t="str">
        <f t="shared" si="155"/>
        <v>00</v>
      </c>
      <c r="O457" s="1">
        <f t="shared" si="156"/>
        <v>5</v>
      </c>
      <c r="P457" s="1">
        <f>IF(HEX2DEC(LEFT(E457,4))&gt;=32768,HEX2DEC(LEFT(E457,4))-65536,HEX2DEC(LEFT(E457,4)))/Codes!$N$2</f>
        <v>4.4000000000000004</v>
      </c>
      <c r="Q457" s="1">
        <f>IF(HEX2DEC(RIGHT(E457,4))&gt;=32768,HEX2DEC(RIGHT(E457,4))-65536,HEX2DEC(RIGHT(E457,4)))/Codes!$N$2</f>
        <v>0</v>
      </c>
      <c r="R457" s="1">
        <f>IF(HEX2DEC(LEFT(F457,4))&gt;=32768,HEX2DEC(LEFT(F457,4))-65536,HEX2DEC(LEFT(F457,4)))/Codes!$N$2</f>
        <v>13.6</v>
      </c>
      <c r="S457" s="1">
        <f>IF(HEX2DEC(RIGHT(F457,4))&gt;=32768,HEX2DEC(RIGHT(F457,4))-65536,HEX2DEC(RIGHT(F457,4)))/Codes!$N$2</f>
        <v>-4.4000000000000004</v>
      </c>
      <c r="T457" s="18">
        <f t="shared" si="157"/>
        <v>90</v>
      </c>
      <c r="U457" s="1">
        <f t="shared" si="158"/>
        <v>210</v>
      </c>
      <c r="V457" s="1">
        <f t="shared" si="159"/>
        <v>0</v>
      </c>
      <c r="W457" s="1" t="str">
        <f t="shared" si="160"/>
        <v>100</v>
      </c>
      <c r="X457" s="1">
        <f t="shared" si="161"/>
        <v>2</v>
      </c>
      <c r="Y457" s="1">
        <f t="shared" si="162"/>
        <v>20</v>
      </c>
      <c r="Z457" s="1" t="str">
        <f>VLOOKUP(BIN2DEC(MID(HEX2BIN(MID(H457,3,2),8),2,5)),Codes!$E$1:$F$18,2)</f>
        <v>Electric</v>
      </c>
      <c r="AA457" s="6" t="str">
        <f t="shared" si="163"/>
        <v>0</v>
      </c>
      <c r="AB457" s="1">
        <f t="shared" si="164"/>
        <v>0</v>
      </c>
      <c r="AC457" s="1" t="str">
        <f>VLOOKUP(BIN2DEC(RIGHT(HEX2BIN(MID(H457,6,1),4),1)&amp;LEFT(HEX2BIN(MID(H457,7,1),4),1)),Codes!$K$1:$L$5,2)</f>
        <v>L</v>
      </c>
      <c r="AD457" s="1" t="str">
        <f>VLOOKUP(BIN2DEC(RIGHT(HEX2BIN(MID(H457,7,1),4),3)&amp;LEFT(HEX2BIN(MID(H457,8,1),4),2)),Codes!$H$2:$I$33,2)</f>
        <v>Burn</v>
      </c>
      <c r="AE457" s="1" t="str">
        <f t="shared" si="165"/>
        <v>1</v>
      </c>
      <c r="AF457" s="1" t="str">
        <f t="shared" si="166"/>
        <v>1</v>
      </c>
      <c r="AH457" s="6">
        <f t="shared" si="167"/>
        <v>72</v>
      </c>
    </row>
    <row r="458" spans="1:34">
      <c r="A458" s="3" t="s">
        <v>7308</v>
      </c>
      <c r="B458" s="1" t="s">
        <v>58</v>
      </c>
      <c r="C458" s="6" t="s">
        <v>7302</v>
      </c>
      <c r="D458" s="9" t="s">
        <v>6776</v>
      </c>
      <c r="E458" s="9" t="s">
        <v>195</v>
      </c>
      <c r="F458" s="9" t="s">
        <v>7309</v>
      </c>
      <c r="G458" s="9" t="s">
        <v>7304</v>
      </c>
      <c r="H458" s="9" t="s">
        <v>7305</v>
      </c>
      <c r="J458" s="6" t="str">
        <f t="shared" si="151"/>
        <v>001011</v>
      </c>
      <c r="K458" s="1">
        <f t="shared" si="152"/>
        <v>2</v>
      </c>
      <c r="L458" s="6" t="str">
        <f t="shared" si="153"/>
        <v>00000</v>
      </c>
      <c r="M458" s="1">
        <f t="shared" si="154"/>
        <v>0</v>
      </c>
      <c r="N458" s="6" t="str">
        <f t="shared" si="155"/>
        <v>00</v>
      </c>
      <c r="O458" s="1">
        <f t="shared" si="156"/>
        <v>5</v>
      </c>
      <c r="P458" s="1">
        <f>IF(HEX2DEC(LEFT(E458,4))&gt;=32768,HEX2DEC(LEFT(E458,4))-65536,HEX2DEC(LEFT(E458,4)))/Codes!$N$2</f>
        <v>4.4000000000000004</v>
      </c>
      <c r="Q458" s="1">
        <f>IF(HEX2DEC(RIGHT(E458,4))&gt;=32768,HEX2DEC(RIGHT(E458,4))-65536,HEX2DEC(RIGHT(E458,4)))/Codes!$N$2</f>
        <v>0</v>
      </c>
      <c r="R458" s="1">
        <f>IF(HEX2DEC(LEFT(F458,4))&gt;=32768,HEX2DEC(LEFT(F458,4))-65536,HEX2DEC(LEFT(F458,4)))/Codes!$N$2</f>
        <v>13.6</v>
      </c>
      <c r="S458" s="1">
        <f>IF(HEX2DEC(RIGHT(F458,4))&gt;=32768,HEX2DEC(RIGHT(F458,4))-65536,HEX2DEC(RIGHT(F458,4)))/Codes!$N$2</f>
        <v>4.4000000000000004</v>
      </c>
      <c r="T458" s="18">
        <f t="shared" si="157"/>
        <v>90</v>
      </c>
      <c r="U458" s="1">
        <f t="shared" si="158"/>
        <v>210</v>
      </c>
      <c r="V458" s="1">
        <f t="shared" si="159"/>
        <v>0</v>
      </c>
      <c r="W458" s="1" t="str">
        <f t="shared" si="160"/>
        <v>100</v>
      </c>
      <c r="X458" s="1">
        <f t="shared" si="161"/>
        <v>2</v>
      </c>
      <c r="Y458" s="1">
        <f t="shared" si="162"/>
        <v>20</v>
      </c>
      <c r="Z458" s="1" t="str">
        <f>VLOOKUP(BIN2DEC(MID(HEX2BIN(MID(H458,3,2),8),2,5)),Codes!$E$1:$F$18,2)</f>
        <v>Electric</v>
      </c>
      <c r="AA458" s="6" t="str">
        <f t="shared" si="163"/>
        <v>0</v>
      </c>
      <c r="AB458" s="1">
        <f t="shared" si="164"/>
        <v>0</v>
      </c>
      <c r="AC458" s="1" t="str">
        <f>VLOOKUP(BIN2DEC(RIGHT(HEX2BIN(MID(H458,6,1),4),1)&amp;LEFT(HEX2BIN(MID(H458,7,1),4),1)),Codes!$K$1:$L$5,2)</f>
        <v>L</v>
      </c>
      <c r="AD458" s="1" t="str">
        <f>VLOOKUP(BIN2DEC(RIGHT(HEX2BIN(MID(H458,7,1),4),3)&amp;LEFT(HEX2BIN(MID(H458,8,1),4),2)),Codes!$H$2:$I$33,2)</f>
        <v>Burn</v>
      </c>
      <c r="AE458" s="1" t="str">
        <f t="shared" si="165"/>
        <v>1</v>
      </c>
      <c r="AF458" s="1" t="str">
        <f t="shared" si="166"/>
        <v>1</v>
      </c>
      <c r="AH458" s="6">
        <f t="shared" si="167"/>
        <v>72</v>
      </c>
    </row>
    <row r="459" spans="1:34">
      <c r="A459" s="3" t="s">
        <v>7310</v>
      </c>
      <c r="B459" s="1" t="s">
        <v>58</v>
      </c>
      <c r="C459" s="6" t="s">
        <v>7302</v>
      </c>
      <c r="D459" s="9" t="s">
        <v>6779</v>
      </c>
      <c r="E459" s="9" t="s">
        <v>299</v>
      </c>
      <c r="F459" s="9" t="s">
        <v>2332</v>
      </c>
      <c r="G459" s="9" t="s">
        <v>7304</v>
      </c>
      <c r="H459" s="9" t="s">
        <v>7305</v>
      </c>
      <c r="J459" s="6" t="str">
        <f t="shared" si="151"/>
        <v>001011</v>
      </c>
      <c r="K459" s="1">
        <f t="shared" si="152"/>
        <v>3</v>
      </c>
      <c r="L459" s="6" t="str">
        <f t="shared" si="153"/>
        <v>00000</v>
      </c>
      <c r="M459" s="1">
        <f t="shared" si="154"/>
        <v>0</v>
      </c>
      <c r="N459" s="6" t="str">
        <f t="shared" si="155"/>
        <v>00</v>
      </c>
      <c r="O459" s="1">
        <f t="shared" si="156"/>
        <v>5</v>
      </c>
      <c r="P459" s="1">
        <f>IF(HEX2DEC(LEFT(E459,4))&gt;=32768,HEX2DEC(LEFT(E459,4))-65536,HEX2DEC(LEFT(E459,4)))/Codes!$N$2</f>
        <v>6</v>
      </c>
      <c r="Q459" s="1">
        <f>IF(HEX2DEC(RIGHT(E459,4))&gt;=32768,HEX2DEC(RIGHT(E459,4))-65536,HEX2DEC(RIGHT(E459,4)))/Codes!$N$2</f>
        <v>0</v>
      </c>
      <c r="R459" s="1">
        <f>IF(HEX2DEC(LEFT(F459,4))&gt;=32768,HEX2DEC(LEFT(F459,4))-65536,HEX2DEC(LEFT(F459,4)))/Codes!$N$2</f>
        <v>12</v>
      </c>
      <c r="S459" s="1">
        <f>IF(HEX2DEC(RIGHT(F459,4))&gt;=32768,HEX2DEC(RIGHT(F459,4))-65536,HEX2DEC(RIGHT(F459,4)))/Codes!$N$2</f>
        <v>0</v>
      </c>
      <c r="T459" s="18">
        <f t="shared" si="157"/>
        <v>90</v>
      </c>
      <c r="U459" s="1">
        <f t="shared" si="158"/>
        <v>210</v>
      </c>
      <c r="V459" s="1">
        <f t="shared" si="159"/>
        <v>0</v>
      </c>
      <c r="W459" s="1" t="str">
        <f t="shared" si="160"/>
        <v>100</v>
      </c>
      <c r="X459" s="1">
        <f t="shared" si="161"/>
        <v>2</v>
      </c>
      <c r="Y459" s="1">
        <f t="shared" si="162"/>
        <v>20</v>
      </c>
      <c r="Z459" s="1" t="str">
        <f>VLOOKUP(BIN2DEC(MID(HEX2BIN(MID(H459,3,2),8),2,5)),Codes!$E$1:$F$18,2)</f>
        <v>Electric</v>
      </c>
      <c r="AA459" s="6" t="str">
        <f t="shared" si="163"/>
        <v>0</v>
      </c>
      <c r="AB459" s="1">
        <f t="shared" si="164"/>
        <v>0</v>
      </c>
      <c r="AC459" s="1" t="str">
        <f>VLOOKUP(BIN2DEC(RIGHT(HEX2BIN(MID(H459,6,1),4),1)&amp;LEFT(HEX2BIN(MID(H459,7,1),4),1)),Codes!$K$1:$L$5,2)</f>
        <v>L</v>
      </c>
      <c r="AD459" s="1" t="str">
        <f>VLOOKUP(BIN2DEC(RIGHT(HEX2BIN(MID(H459,7,1),4),3)&amp;LEFT(HEX2BIN(MID(H459,8,1),4),2)),Codes!$H$2:$I$33,2)</f>
        <v>Burn</v>
      </c>
      <c r="AE459" s="1" t="str">
        <f t="shared" si="165"/>
        <v>1</v>
      </c>
      <c r="AF459" s="1" t="str">
        <f t="shared" si="166"/>
        <v>1</v>
      </c>
      <c r="AH459" s="6">
        <f t="shared" si="167"/>
        <v>72</v>
      </c>
    </row>
    <row r="460" spans="1:34">
      <c r="A460" s="3" t="s">
        <v>7311</v>
      </c>
      <c r="B460" s="1" t="s">
        <v>58</v>
      </c>
      <c r="C460" s="6" t="s">
        <v>419</v>
      </c>
      <c r="D460" s="9" t="s">
        <v>7312</v>
      </c>
      <c r="E460" s="9" t="s">
        <v>143</v>
      </c>
      <c r="F460" s="9" t="s">
        <v>91</v>
      </c>
      <c r="G460" s="9" t="s">
        <v>1230</v>
      </c>
      <c r="H460" s="9" t="s">
        <v>3125</v>
      </c>
      <c r="J460" s="6" t="str">
        <f t="shared" si="151"/>
        <v>001011</v>
      </c>
      <c r="K460" s="1">
        <f t="shared" si="152"/>
        <v>0</v>
      </c>
      <c r="L460" s="6" t="str">
        <f t="shared" si="153"/>
        <v>00000</v>
      </c>
      <c r="M460" s="1">
        <f t="shared" si="154"/>
        <v>13</v>
      </c>
      <c r="N460" s="6" t="str">
        <f t="shared" si="155"/>
        <v>00</v>
      </c>
      <c r="O460" s="1">
        <f t="shared" si="156"/>
        <v>11</v>
      </c>
      <c r="P460" s="1">
        <f>IF(HEX2DEC(LEFT(E460,4))&gt;=32768,HEX2DEC(LEFT(E460,4))-65536,HEX2DEC(LEFT(E460,4)))/Codes!$N$2</f>
        <v>4.8</v>
      </c>
      <c r="Q460" s="1">
        <f>IF(HEX2DEC(RIGHT(E460,4))&gt;=32768,HEX2DEC(RIGHT(E460,4))-65536,HEX2DEC(RIGHT(E460,4)))/Codes!$N$2</f>
        <v>3.2</v>
      </c>
      <c r="R460" s="1">
        <f>IF(HEX2DEC(LEFT(F460,4))&gt;=32768,HEX2DEC(LEFT(F460,4))-65536,HEX2DEC(LEFT(F460,4)))/Codes!$N$2</f>
        <v>0</v>
      </c>
      <c r="S460" s="1">
        <f>IF(HEX2DEC(RIGHT(F460,4))&gt;=32768,HEX2DEC(RIGHT(F460,4))-65536,HEX2DEC(RIGHT(F460,4)))/Codes!$N$2</f>
        <v>0</v>
      </c>
      <c r="T460" s="18">
        <f t="shared" si="157"/>
        <v>30</v>
      </c>
      <c r="U460" s="1">
        <f t="shared" si="158"/>
        <v>90</v>
      </c>
      <c r="V460" s="1">
        <f t="shared" si="159"/>
        <v>0</v>
      </c>
      <c r="W460" s="1" t="str">
        <f t="shared" si="160"/>
        <v>100</v>
      </c>
      <c r="X460" s="1">
        <f t="shared" si="161"/>
        <v>3</v>
      </c>
      <c r="Y460" s="1">
        <f t="shared" si="162"/>
        <v>20</v>
      </c>
      <c r="Z460" s="1" t="str">
        <f>VLOOKUP(BIN2DEC(MID(HEX2BIN(MID(H460,3,2),8),2,5)),Codes!$E$1:$F$18,2)</f>
        <v>Normal</v>
      </c>
      <c r="AA460" s="6" t="str">
        <f t="shared" si="163"/>
        <v>0</v>
      </c>
      <c r="AB460" s="1">
        <f t="shared" si="164"/>
        <v>0</v>
      </c>
      <c r="AC460" s="1" t="str">
        <f>VLOOKUP(BIN2DEC(RIGHT(HEX2BIN(MID(H460,6,1),4),1)&amp;LEFT(HEX2BIN(MID(H460,7,1),4),1)),Codes!$K$1:$L$5,2)</f>
        <v>M</v>
      </c>
      <c r="AD460" s="1" t="str">
        <f>VLOOKUP(BIN2DEC(RIGHT(HEX2BIN(MID(H460,7,1),4),3)&amp;LEFT(HEX2BIN(MID(H460,8,1),4),2)),Codes!$H$2:$I$33,2)</f>
        <v>Kick</v>
      </c>
      <c r="AE460" s="1" t="str">
        <f t="shared" si="165"/>
        <v>1</v>
      </c>
      <c r="AF460" s="1" t="str">
        <f t="shared" si="166"/>
        <v>1</v>
      </c>
      <c r="AH460" s="6">
        <f t="shared" si="167"/>
        <v>34</v>
      </c>
    </row>
    <row r="461" spans="1:34">
      <c r="A461" s="3" t="s">
        <v>7313</v>
      </c>
      <c r="B461" s="1" t="s">
        <v>58</v>
      </c>
      <c r="C461" s="6" t="s">
        <v>419</v>
      </c>
      <c r="D461" s="9" t="s">
        <v>319</v>
      </c>
      <c r="E461" s="9" t="s">
        <v>256</v>
      </c>
      <c r="F461" s="9" t="s">
        <v>91</v>
      </c>
      <c r="G461" s="9" t="s">
        <v>1230</v>
      </c>
      <c r="H461" s="9" t="s">
        <v>3125</v>
      </c>
      <c r="J461" s="6" t="str">
        <f t="shared" si="151"/>
        <v>001011</v>
      </c>
      <c r="K461" s="1">
        <f t="shared" si="152"/>
        <v>1</v>
      </c>
      <c r="L461" s="6" t="str">
        <f t="shared" si="153"/>
        <v>00000</v>
      </c>
      <c r="M461" s="1">
        <f t="shared" si="154"/>
        <v>13</v>
      </c>
      <c r="N461" s="6" t="str">
        <f t="shared" si="155"/>
        <v>00</v>
      </c>
      <c r="O461" s="1">
        <f t="shared" si="156"/>
        <v>11</v>
      </c>
      <c r="P461" s="1">
        <f>IF(HEX2DEC(LEFT(E461,4))&gt;=32768,HEX2DEC(LEFT(E461,4))-65536,HEX2DEC(LEFT(E461,4)))/Codes!$N$2</f>
        <v>3.6</v>
      </c>
      <c r="Q461" s="1">
        <f>IF(HEX2DEC(RIGHT(E461,4))&gt;=32768,HEX2DEC(RIGHT(E461,4))-65536,HEX2DEC(RIGHT(E461,4)))/Codes!$N$2</f>
        <v>0</v>
      </c>
      <c r="R461" s="1">
        <f>IF(HEX2DEC(LEFT(F461,4))&gt;=32768,HEX2DEC(LEFT(F461,4))-65536,HEX2DEC(LEFT(F461,4)))/Codes!$N$2</f>
        <v>0</v>
      </c>
      <c r="S461" s="1">
        <f>IF(HEX2DEC(RIGHT(F461,4))&gt;=32768,HEX2DEC(RIGHT(F461,4))-65536,HEX2DEC(RIGHT(F461,4)))/Codes!$N$2</f>
        <v>0</v>
      </c>
      <c r="T461" s="18">
        <f t="shared" si="157"/>
        <v>30</v>
      </c>
      <c r="U461" s="1">
        <f t="shared" si="158"/>
        <v>90</v>
      </c>
      <c r="V461" s="1">
        <f t="shared" si="159"/>
        <v>0</v>
      </c>
      <c r="W461" s="1" t="str">
        <f t="shared" si="160"/>
        <v>100</v>
      </c>
      <c r="X461" s="1">
        <f t="shared" si="161"/>
        <v>3</v>
      </c>
      <c r="Y461" s="1">
        <f t="shared" si="162"/>
        <v>20</v>
      </c>
      <c r="Z461" s="1" t="str">
        <f>VLOOKUP(BIN2DEC(MID(HEX2BIN(MID(H461,3,2),8),2,5)),Codes!$E$1:$F$18,2)</f>
        <v>Normal</v>
      </c>
      <c r="AA461" s="6" t="str">
        <f t="shared" si="163"/>
        <v>0</v>
      </c>
      <c r="AB461" s="1">
        <f t="shared" si="164"/>
        <v>0</v>
      </c>
      <c r="AC461" s="1" t="str">
        <f>VLOOKUP(BIN2DEC(RIGHT(HEX2BIN(MID(H461,6,1),4),1)&amp;LEFT(HEX2BIN(MID(H461,7,1),4),1)),Codes!$K$1:$L$5,2)</f>
        <v>M</v>
      </c>
      <c r="AD461" s="1" t="str">
        <f>VLOOKUP(BIN2DEC(RIGHT(HEX2BIN(MID(H461,7,1),4),3)&amp;LEFT(HEX2BIN(MID(H461,8,1),4),2)),Codes!$H$2:$I$33,2)</f>
        <v>Kick</v>
      </c>
      <c r="AE461" s="1" t="str">
        <f t="shared" si="165"/>
        <v>1</v>
      </c>
      <c r="AF461" s="1" t="str">
        <f t="shared" si="166"/>
        <v>1</v>
      </c>
      <c r="AH461" s="6">
        <f t="shared" si="167"/>
        <v>34</v>
      </c>
    </row>
    <row r="462" spans="1:34">
      <c r="A462" s="3" t="s">
        <v>7314</v>
      </c>
      <c r="B462" s="1" t="s">
        <v>58</v>
      </c>
      <c r="C462" s="6" t="s">
        <v>425</v>
      </c>
      <c r="D462" s="9" t="s">
        <v>7312</v>
      </c>
      <c r="E462" s="9" t="s">
        <v>143</v>
      </c>
      <c r="F462" s="9" t="s">
        <v>91</v>
      </c>
      <c r="G462" s="9" t="s">
        <v>171</v>
      </c>
      <c r="H462" s="9" t="s">
        <v>3125</v>
      </c>
      <c r="J462" s="6" t="str">
        <f t="shared" si="151"/>
        <v>001011</v>
      </c>
      <c r="K462" s="1">
        <f t="shared" si="152"/>
        <v>0</v>
      </c>
      <c r="L462" s="6" t="str">
        <f t="shared" si="153"/>
        <v>00000</v>
      </c>
      <c r="M462" s="1">
        <f t="shared" si="154"/>
        <v>13</v>
      </c>
      <c r="N462" s="6" t="str">
        <f t="shared" si="155"/>
        <v>00</v>
      </c>
      <c r="O462" s="1">
        <f t="shared" si="156"/>
        <v>11</v>
      </c>
      <c r="P462" s="1">
        <f>IF(HEX2DEC(LEFT(E462,4))&gt;=32768,HEX2DEC(LEFT(E462,4))-65536,HEX2DEC(LEFT(E462,4)))/Codes!$N$2</f>
        <v>4.8</v>
      </c>
      <c r="Q462" s="1">
        <f>IF(HEX2DEC(RIGHT(E462,4))&gt;=32768,HEX2DEC(RIGHT(E462,4))-65536,HEX2DEC(RIGHT(E462,4)))/Codes!$N$2</f>
        <v>3.2</v>
      </c>
      <c r="R462" s="1">
        <f>IF(HEX2DEC(LEFT(F462,4))&gt;=32768,HEX2DEC(LEFT(F462,4))-65536,HEX2DEC(LEFT(F462,4)))/Codes!$N$2</f>
        <v>0</v>
      </c>
      <c r="S462" s="1">
        <f>IF(HEX2DEC(RIGHT(F462,4))&gt;=32768,HEX2DEC(RIGHT(F462,4))-65536,HEX2DEC(RIGHT(F462,4)))/Codes!$N$2</f>
        <v>0</v>
      </c>
      <c r="T462" s="18">
        <f t="shared" si="157"/>
        <v>30</v>
      </c>
      <c r="U462" s="1">
        <f t="shared" si="158"/>
        <v>80</v>
      </c>
      <c r="V462" s="1">
        <f t="shared" si="159"/>
        <v>0</v>
      </c>
      <c r="W462" s="1" t="str">
        <f t="shared" si="160"/>
        <v>100</v>
      </c>
      <c r="X462" s="1">
        <f t="shared" si="161"/>
        <v>3</v>
      </c>
      <c r="Y462" s="1">
        <f t="shared" si="162"/>
        <v>20</v>
      </c>
      <c r="Z462" s="1" t="str">
        <f>VLOOKUP(BIN2DEC(MID(HEX2BIN(MID(H462,3,2),8),2,5)),Codes!$E$1:$F$18,2)</f>
        <v>Normal</v>
      </c>
      <c r="AA462" s="6" t="str">
        <f t="shared" si="163"/>
        <v>0</v>
      </c>
      <c r="AB462" s="1">
        <f t="shared" si="164"/>
        <v>0</v>
      </c>
      <c r="AC462" s="1" t="str">
        <f>VLOOKUP(BIN2DEC(RIGHT(HEX2BIN(MID(H462,6,1),4),1)&amp;LEFT(HEX2BIN(MID(H462,7,1),4),1)),Codes!$K$1:$L$5,2)</f>
        <v>M</v>
      </c>
      <c r="AD462" s="1" t="str">
        <f>VLOOKUP(BIN2DEC(RIGHT(HEX2BIN(MID(H462,7,1),4),3)&amp;LEFT(HEX2BIN(MID(H462,8,1),4),2)),Codes!$H$2:$I$33,2)</f>
        <v>Kick</v>
      </c>
      <c r="AE462" s="1" t="str">
        <f t="shared" si="165"/>
        <v>1</v>
      </c>
      <c r="AF462" s="1" t="str">
        <f t="shared" si="166"/>
        <v>1</v>
      </c>
      <c r="AH462" s="6">
        <f t="shared" si="167"/>
        <v>34</v>
      </c>
    </row>
    <row r="463" spans="1:34">
      <c r="A463" s="3" t="s">
        <v>7315</v>
      </c>
      <c r="B463" s="1" t="s">
        <v>58</v>
      </c>
      <c r="C463" s="6" t="s">
        <v>425</v>
      </c>
      <c r="D463" s="9" t="s">
        <v>319</v>
      </c>
      <c r="E463" s="9" t="s">
        <v>256</v>
      </c>
      <c r="F463" s="9" t="s">
        <v>91</v>
      </c>
      <c r="G463" s="9" t="s">
        <v>171</v>
      </c>
      <c r="H463" s="9" t="s">
        <v>3125</v>
      </c>
      <c r="J463" s="6" t="str">
        <f t="shared" si="151"/>
        <v>001011</v>
      </c>
      <c r="K463" s="1">
        <f t="shared" si="152"/>
        <v>1</v>
      </c>
      <c r="L463" s="6" t="str">
        <f t="shared" si="153"/>
        <v>00000</v>
      </c>
      <c r="M463" s="1">
        <f t="shared" si="154"/>
        <v>13</v>
      </c>
      <c r="N463" s="6" t="str">
        <f t="shared" si="155"/>
        <v>00</v>
      </c>
      <c r="O463" s="1">
        <f t="shared" si="156"/>
        <v>11</v>
      </c>
      <c r="P463" s="1">
        <f>IF(HEX2DEC(LEFT(E463,4))&gt;=32768,HEX2DEC(LEFT(E463,4))-65536,HEX2DEC(LEFT(E463,4)))/Codes!$N$2</f>
        <v>3.6</v>
      </c>
      <c r="Q463" s="1">
        <f>IF(HEX2DEC(RIGHT(E463,4))&gt;=32768,HEX2DEC(RIGHT(E463,4))-65536,HEX2DEC(RIGHT(E463,4)))/Codes!$N$2</f>
        <v>0</v>
      </c>
      <c r="R463" s="1">
        <f>IF(HEX2DEC(LEFT(F463,4))&gt;=32768,HEX2DEC(LEFT(F463,4))-65536,HEX2DEC(LEFT(F463,4)))/Codes!$N$2</f>
        <v>0</v>
      </c>
      <c r="S463" s="1">
        <f>IF(HEX2DEC(RIGHT(F463,4))&gt;=32768,HEX2DEC(RIGHT(F463,4))-65536,HEX2DEC(RIGHT(F463,4)))/Codes!$N$2</f>
        <v>0</v>
      </c>
      <c r="T463" s="18">
        <f t="shared" si="157"/>
        <v>30</v>
      </c>
      <c r="U463" s="1">
        <f t="shared" si="158"/>
        <v>80</v>
      </c>
      <c r="V463" s="1">
        <f t="shared" si="159"/>
        <v>0</v>
      </c>
      <c r="W463" s="1" t="str">
        <f t="shared" si="160"/>
        <v>100</v>
      </c>
      <c r="X463" s="1">
        <f t="shared" si="161"/>
        <v>3</v>
      </c>
      <c r="Y463" s="1">
        <f t="shared" si="162"/>
        <v>20</v>
      </c>
      <c r="Z463" s="1" t="str">
        <f>VLOOKUP(BIN2DEC(MID(HEX2BIN(MID(H463,3,2),8),2,5)),Codes!$E$1:$F$18,2)</f>
        <v>Normal</v>
      </c>
      <c r="AA463" s="6" t="str">
        <f t="shared" si="163"/>
        <v>0</v>
      </c>
      <c r="AB463" s="1">
        <f t="shared" si="164"/>
        <v>0</v>
      </c>
      <c r="AC463" s="1" t="str">
        <f>VLOOKUP(BIN2DEC(RIGHT(HEX2BIN(MID(H463,6,1),4),1)&amp;LEFT(HEX2BIN(MID(H463,7,1),4),1)),Codes!$K$1:$L$5,2)</f>
        <v>M</v>
      </c>
      <c r="AD463" s="1" t="str">
        <f>VLOOKUP(BIN2DEC(RIGHT(HEX2BIN(MID(H463,7,1),4),3)&amp;LEFT(HEX2BIN(MID(H463,8,1),4),2)),Codes!$H$2:$I$33,2)</f>
        <v>Kick</v>
      </c>
      <c r="AE463" s="1" t="str">
        <f t="shared" si="165"/>
        <v>1</v>
      </c>
      <c r="AF463" s="1" t="str">
        <f t="shared" si="166"/>
        <v>1</v>
      </c>
      <c r="AH463" s="6">
        <f t="shared" si="167"/>
        <v>34</v>
      </c>
    </row>
    <row r="464" spans="1:34">
      <c r="A464" s="3" t="s">
        <v>7316</v>
      </c>
      <c r="B464" s="1" t="s">
        <v>58</v>
      </c>
      <c r="C464" s="6" t="s">
        <v>7317</v>
      </c>
      <c r="D464" s="9" t="s">
        <v>255</v>
      </c>
      <c r="E464" s="9" t="s">
        <v>265</v>
      </c>
      <c r="F464" s="9" t="s">
        <v>7318</v>
      </c>
      <c r="G464" s="9" t="s">
        <v>7319</v>
      </c>
      <c r="H464" s="9" t="s">
        <v>259</v>
      </c>
      <c r="J464" s="6" t="str">
        <f t="shared" si="151"/>
        <v>001011</v>
      </c>
      <c r="K464" s="1">
        <f t="shared" si="152"/>
        <v>0</v>
      </c>
      <c r="L464" s="6" t="str">
        <f t="shared" si="153"/>
        <v>00000</v>
      </c>
      <c r="M464" s="1">
        <f t="shared" si="154"/>
        <v>0</v>
      </c>
      <c r="N464" s="6" t="str">
        <f t="shared" si="155"/>
        <v>00</v>
      </c>
      <c r="O464" s="1">
        <f t="shared" si="156"/>
        <v>2</v>
      </c>
      <c r="P464" s="1">
        <f>IF(HEX2DEC(LEFT(E464,4))&gt;=32768,HEX2DEC(LEFT(E464,4))-65536,HEX2DEC(LEFT(E464,4)))/Codes!$N$2</f>
        <v>2.4</v>
      </c>
      <c r="Q464" s="1">
        <f>IF(HEX2DEC(RIGHT(E464,4))&gt;=32768,HEX2DEC(RIGHT(E464,4))-65536,HEX2DEC(RIGHT(E464,4)))/Codes!$N$2</f>
        <v>0</v>
      </c>
      <c r="R464" s="1">
        <f>IF(HEX2DEC(LEFT(F464,4))&gt;=32768,HEX2DEC(LEFT(F464,4))-65536,HEX2DEC(LEFT(F464,4)))/Codes!$N$2</f>
        <v>7.2</v>
      </c>
      <c r="S464" s="1">
        <f>IF(HEX2DEC(RIGHT(F464,4))&gt;=32768,HEX2DEC(RIGHT(F464,4))-65536,HEX2DEC(RIGHT(F464,4)))/Codes!$N$2</f>
        <v>-3.6</v>
      </c>
      <c r="T464" s="18">
        <f t="shared" si="157"/>
        <v>130</v>
      </c>
      <c r="U464" s="1">
        <f t="shared" si="158"/>
        <v>100</v>
      </c>
      <c r="V464" s="1">
        <f t="shared" si="159"/>
        <v>174</v>
      </c>
      <c r="W464" s="1" t="str">
        <f t="shared" si="160"/>
        <v>100</v>
      </c>
      <c r="X464" s="1">
        <f t="shared" si="161"/>
        <v>1</v>
      </c>
      <c r="Y464" s="1">
        <f t="shared" si="162"/>
        <v>0</v>
      </c>
      <c r="Z464" s="1" t="str">
        <f>VLOOKUP(BIN2DEC(MID(HEX2BIN(MID(H464,3,2),8),2,5)),Codes!$E$1:$F$18,2)</f>
        <v>Normal</v>
      </c>
      <c r="AA464" s="6" t="str">
        <f t="shared" si="163"/>
        <v>0</v>
      </c>
      <c r="AB464" s="1">
        <f t="shared" si="164"/>
        <v>0</v>
      </c>
      <c r="AC464" s="1" t="str">
        <f>VLOOKUP(BIN2DEC(RIGHT(HEX2BIN(MID(H464,6,1),4),1)&amp;LEFT(HEX2BIN(MID(H464,7,1),4),1)),Codes!$K$1:$L$5,2)</f>
        <v>S</v>
      </c>
      <c r="AD464" s="1" t="str">
        <f>VLOOKUP(BIN2DEC(RIGHT(HEX2BIN(MID(H464,7,1),4),3)&amp;LEFT(HEX2BIN(MID(H464,8,1),4),2)),Codes!$H$2:$I$33,2)</f>
        <v>Punch</v>
      </c>
      <c r="AE464" s="1" t="str">
        <f t="shared" si="165"/>
        <v>1</v>
      </c>
      <c r="AF464" s="1" t="str">
        <f t="shared" si="166"/>
        <v>1</v>
      </c>
      <c r="AH464" s="6">
        <f t="shared" si="167"/>
        <v>1</v>
      </c>
    </row>
    <row r="465" spans="1:34">
      <c r="A465" s="3" t="s">
        <v>7320</v>
      </c>
      <c r="B465" s="1" t="s">
        <v>58</v>
      </c>
      <c r="C465" s="6" t="s">
        <v>7317</v>
      </c>
      <c r="D465" s="9" t="s">
        <v>261</v>
      </c>
      <c r="E465" s="9" t="s">
        <v>265</v>
      </c>
      <c r="F465" s="9" t="s">
        <v>7321</v>
      </c>
      <c r="G465" s="9" t="s">
        <v>7319</v>
      </c>
      <c r="H465" s="9" t="s">
        <v>259</v>
      </c>
      <c r="J465" s="6" t="str">
        <f t="shared" si="151"/>
        <v>001011</v>
      </c>
      <c r="K465" s="1">
        <f t="shared" si="152"/>
        <v>1</v>
      </c>
      <c r="L465" s="6" t="str">
        <f t="shared" si="153"/>
        <v>00000</v>
      </c>
      <c r="M465" s="1">
        <f t="shared" si="154"/>
        <v>0</v>
      </c>
      <c r="N465" s="6" t="str">
        <f t="shared" si="155"/>
        <v>00</v>
      </c>
      <c r="O465" s="1">
        <f t="shared" si="156"/>
        <v>2</v>
      </c>
      <c r="P465" s="1">
        <f>IF(HEX2DEC(LEFT(E465,4))&gt;=32768,HEX2DEC(LEFT(E465,4))-65536,HEX2DEC(LEFT(E465,4)))/Codes!$N$2</f>
        <v>2.4</v>
      </c>
      <c r="Q465" s="1">
        <f>IF(HEX2DEC(RIGHT(E465,4))&gt;=32768,HEX2DEC(RIGHT(E465,4))-65536,HEX2DEC(RIGHT(E465,4)))/Codes!$N$2</f>
        <v>0</v>
      </c>
      <c r="R465" s="1">
        <f>IF(HEX2DEC(LEFT(F465,4))&gt;=32768,HEX2DEC(LEFT(F465,4))-65536,HEX2DEC(LEFT(F465,4)))/Codes!$N$2</f>
        <v>6.4</v>
      </c>
      <c r="S465" s="1">
        <f>IF(HEX2DEC(RIGHT(F465,4))&gt;=32768,HEX2DEC(RIGHT(F465,4))-65536,HEX2DEC(RIGHT(F465,4)))/Codes!$N$2</f>
        <v>6</v>
      </c>
      <c r="T465" s="18">
        <f t="shared" si="157"/>
        <v>130</v>
      </c>
      <c r="U465" s="1">
        <f t="shared" si="158"/>
        <v>100</v>
      </c>
      <c r="V465" s="1">
        <f t="shared" si="159"/>
        <v>174</v>
      </c>
      <c r="W465" s="1" t="str">
        <f t="shared" si="160"/>
        <v>100</v>
      </c>
      <c r="X465" s="1">
        <f t="shared" si="161"/>
        <v>1</v>
      </c>
      <c r="Y465" s="1">
        <f t="shared" si="162"/>
        <v>0</v>
      </c>
      <c r="Z465" s="1" t="str">
        <f>VLOOKUP(BIN2DEC(MID(HEX2BIN(MID(H465,3,2),8),2,5)),Codes!$E$1:$F$18,2)</f>
        <v>Normal</v>
      </c>
      <c r="AA465" s="6" t="str">
        <f t="shared" si="163"/>
        <v>0</v>
      </c>
      <c r="AB465" s="1">
        <f t="shared" si="164"/>
        <v>0</v>
      </c>
      <c r="AC465" s="1" t="str">
        <f>VLOOKUP(BIN2DEC(RIGHT(HEX2BIN(MID(H465,6,1),4),1)&amp;LEFT(HEX2BIN(MID(H465,7,1),4),1)),Codes!$K$1:$L$5,2)</f>
        <v>S</v>
      </c>
      <c r="AD465" s="1" t="str">
        <f>VLOOKUP(BIN2DEC(RIGHT(HEX2BIN(MID(H465,7,1),4),3)&amp;LEFT(HEX2BIN(MID(H465,8,1),4),2)),Codes!$H$2:$I$33,2)</f>
        <v>Punch</v>
      </c>
      <c r="AE465" s="1" t="str">
        <f t="shared" si="165"/>
        <v>1</v>
      </c>
      <c r="AF465" s="1" t="str">
        <f t="shared" si="166"/>
        <v>1</v>
      </c>
      <c r="AH465" s="6">
        <f t="shared" si="167"/>
        <v>1</v>
      </c>
    </row>
    <row r="466" spans="1:34">
      <c r="A466" s="3" t="s">
        <v>7322</v>
      </c>
      <c r="B466" s="1" t="s">
        <v>58</v>
      </c>
      <c r="C466" s="6" t="s">
        <v>7317</v>
      </c>
      <c r="D466" s="9" t="s">
        <v>2353</v>
      </c>
      <c r="E466" s="9" t="s">
        <v>207</v>
      </c>
      <c r="F466" s="9" t="s">
        <v>91</v>
      </c>
      <c r="G466" s="9" t="s">
        <v>7323</v>
      </c>
      <c r="H466" s="9" t="s">
        <v>259</v>
      </c>
      <c r="J466" s="6" t="str">
        <f t="shared" si="151"/>
        <v>001011</v>
      </c>
      <c r="K466" s="1">
        <f t="shared" si="152"/>
        <v>2</v>
      </c>
      <c r="L466" s="6" t="str">
        <f t="shared" si="153"/>
        <v>00000</v>
      </c>
      <c r="M466" s="1">
        <f t="shared" si="154"/>
        <v>4</v>
      </c>
      <c r="N466" s="6" t="str">
        <f t="shared" si="155"/>
        <v>00</v>
      </c>
      <c r="O466" s="1">
        <f t="shared" si="156"/>
        <v>3</v>
      </c>
      <c r="P466" s="1">
        <f>IF(HEX2DEC(LEFT(E466,4))&gt;=32768,HEX2DEC(LEFT(E466,4))-65536,HEX2DEC(LEFT(E466,4)))/Codes!$N$2</f>
        <v>4</v>
      </c>
      <c r="Q466" s="1">
        <f>IF(HEX2DEC(RIGHT(E466,4))&gt;=32768,HEX2DEC(RIGHT(E466,4))-65536,HEX2DEC(RIGHT(E466,4)))/Codes!$N$2</f>
        <v>0</v>
      </c>
      <c r="R466" s="1">
        <f>IF(HEX2DEC(LEFT(F466,4))&gt;=32768,HEX2DEC(LEFT(F466,4))-65536,HEX2DEC(LEFT(F466,4)))/Codes!$N$2</f>
        <v>0</v>
      </c>
      <c r="S466" s="1">
        <f>IF(HEX2DEC(RIGHT(F466,4))&gt;=32768,HEX2DEC(RIGHT(F466,4))-65536,HEX2DEC(RIGHT(F466,4)))/Codes!$N$2</f>
        <v>0</v>
      </c>
      <c r="T466" s="18">
        <f t="shared" si="157"/>
        <v>90</v>
      </c>
      <c r="U466" s="1">
        <f t="shared" si="158"/>
        <v>90</v>
      </c>
      <c r="V466" s="1">
        <f t="shared" si="159"/>
        <v>120</v>
      </c>
      <c r="W466" s="1" t="str">
        <f t="shared" si="160"/>
        <v>100</v>
      </c>
      <c r="X466" s="1">
        <f t="shared" si="161"/>
        <v>1</v>
      </c>
      <c r="Y466" s="1">
        <f t="shared" si="162"/>
        <v>0</v>
      </c>
      <c r="Z466" s="1" t="str">
        <f>VLOOKUP(BIN2DEC(MID(HEX2BIN(MID(H466,3,2),8),2,5)),Codes!$E$1:$F$18,2)</f>
        <v>Normal</v>
      </c>
      <c r="AA466" s="6" t="str">
        <f t="shared" si="163"/>
        <v>0</v>
      </c>
      <c r="AB466" s="1">
        <f t="shared" si="164"/>
        <v>0</v>
      </c>
      <c r="AC466" s="1" t="str">
        <f>VLOOKUP(BIN2DEC(RIGHT(HEX2BIN(MID(H466,6,1),4),1)&amp;LEFT(HEX2BIN(MID(H466,7,1),4),1)),Codes!$K$1:$L$5,2)</f>
        <v>S</v>
      </c>
      <c r="AD466" s="1" t="str">
        <f>VLOOKUP(BIN2DEC(RIGHT(HEX2BIN(MID(H466,7,1),4),3)&amp;LEFT(HEX2BIN(MID(H466,8,1),4),2)),Codes!$H$2:$I$33,2)</f>
        <v>Punch</v>
      </c>
      <c r="AE466" s="1" t="str">
        <f t="shared" si="165"/>
        <v>1</v>
      </c>
      <c r="AF466" s="1" t="str">
        <f t="shared" si="166"/>
        <v>1</v>
      </c>
      <c r="AH466" s="6">
        <f t="shared" si="167"/>
        <v>1</v>
      </c>
    </row>
    <row r="467" spans="1:34">
      <c r="A467" s="3" t="s">
        <v>7324</v>
      </c>
      <c r="B467" s="1" t="s">
        <v>58</v>
      </c>
      <c r="C467" s="6" t="s">
        <v>7317</v>
      </c>
      <c r="D467" s="9" t="s">
        <v>7325</v>
      </c>
      <c r="E467" s="9" t="s">
        <v>207</v>
      </c>
      <c r="F467" s="9" t="s">
        <v>91</v>
      </c>
      <c r="G467" s="9" t="s">
        <v>7326</v>
      </c>
      <c r="H467" s="9" t="s">
        <v>259</v>
      </c>
      <c r="J467" s="6" t="str">
        <f t="shared" si="151"/>
        <v>001011</v>
      </c>
      <c r="K467" s="1">
        <f t="shared" si="152"/>
        <v>3</v>
      </c>
      <c r="L467" s="6" t="str">
        <f t="shared" si="153"/>
        <v>00000</v>
      </c>
      <c r="M467" s="1">
        <f t="shared" si="154"/>
        <v>89</v>
      </c>
      <c r="N467" s="6" t="str">
        <f t="shared" si="155"/>
        <v>00</v>
      </c>
      <c r="O467" s="1">
        <f t="shared" si="156"/>
        <v>3</v>
      </c>
      <c r="P467" s="1">
        <f>IF(HEX2DEC(LEFT(E467,4))&gt;=32768,HEX2DEC(LEFT(E467,4))-65536,HEX2DEC(LEFT(E467,4)))/Codes!$N$2</f>
        <v>4</v>
      </c>
      <c r="Q467" s="1">
        <f>IF(HEX2DEC(RIGHT(E467,4))&gt;=32768,HEX2DEC(RIGHT(E467,4))-65536,HEX2DEC(RIGHT(E467,4)))/Codes!$N$2</f>
        <v>0</v>
      </c>
      <c r="R467" s="1">
        <f>IF(HEX2DEC(LEFT(F467,4))&gt;=32768,HEX2DEC(LEFT(F467,4))-65536,HEX2DEC(LEFT(F467,4)))/Codes!$N$2</f>
        <v>0</v>
      </c>
      <c r="S467" s="1">
        <f>IF(HEX2DEC(RIGHT(F467,4))&gt;=32768,HEX2DEC(RIGHT(F467,4))-65536,HEX2DEC(RIGHT(F467,4)))/Codes!$N$2</f>
        <v>0</v>
      </c>
      <c r="T467" s="18">
        <f t="shared" si="157"/>
        <v>90</v>
      </c>
      <c r="U467" s="1">
        <f t="shared" si="158"/>
        <v>90</v>
      </c>
      <c r="V467" s="1">
        <f t="shared" si="159"/>
        <v>58</v>
      </c>
      <c r="W467" s="1" t="str">
        <f t="shared" si="160"/>
        <v>100</v>
      </c>
      <c r="X467" s="1">
        <f t="shared" si="161"/>
        <v>1</v>
      </c>
      <c r="Y467" s="1">
        <f t="shared" si="162"/>
        <v>0</v>
      </c>
      <c r="Z467" s="1" t="str">
        <f>VLOOKUP(BIN2DEC(MID(HEX2BIN(MID(H467,3,2),8),2,5)),Codes!$E$1:$F$18,2)</f>
        <v>Normal</v>
      </c>
      <c r="AA467" s="6" t="str">
        <f t="shared" si="163"/>
        <v>0</v>
      </c>
      <c r="AB467" s="1">
        <f t="shared" si="164"/>
        <v>0</v>
      </c>
      <c r="AC467" s="1" t="str">
        <f>VLOOKUP(BIN2DEC(RIGHT(HEX2BIN(MID(H467,6,1),4),1)&amp;LEFT(HEX2BIN(MID(H467,7,1),4),1)),Codes!$K$1:$L$5,2)</f>
        <v>S</v>
      </c>
      <c r="AD467" s="1" t="str">
        <f>VLOOKUP(BIN2DEC(RIGHT(HEX2BIN(MID(H467,7,1),4),3)&amp;LEFT(HEX2BIN(MID(H467,8,1),4),2)),Codes!$H$2:$I$33,2)</f>
        <v>Punch</v>
      </c>
      <c r="AE467" s="1" t="str">
        <f t="shared" si="165"/>
        <v>1</v>
      </c>
      <c r="AF467" s="1" t="str">
        <f t="shared" si="166"/>
        <v>1</v>
      </c>
      <c r="AH467" s="6">
        <f t="shared" si="167"/>
        <v>1</v>
      </c>
    </row>
    <row r="468" spans="1:34">
      <c r="A468" s="3" t="s">
        <v>7327</v>
      </c>
      <c r="B468" s="1" t="s">
        <v>58</v>
      </c>
      <c r="C468" s="6" t="s">
        <v>7328</v>
      </c>
      <c r="D468" s="9" t="s">
        <v>1559</v>
      </c>
      <c r="E468" s="9" t="s">
        <v>265</v>
      </c>
      <c r="F468" s="9" t="s">
        <v>7318</v>
      </c>
      <c r="G468" s="9" t="s">
        <v>6985</v>
      </c>
      <c r="H468" s="9" t="s">
        <v>1556</v>
      </c>
      <c r="J468" s="6" t="str">
        <f t="shared" si="151"/>
        <v>001011</v>
      </c>
      <c r="K468" s="1">
        <f t="shared" si="152"/>
        <v>0</v>
      </c>
      <c r="L468" s="6" t="str">
        <f t="shared" si="153"/>
        <v>00000</v>
      </c>
      <c r="M468" s="1">
        <f t="shared" si="154"/>
        <v>0</v>
      </c>
      <c r="N468" s="6" t="str">
        <f t="shared" si="155"/>
        <v>00</v>
      </c>
      <c r="O468" s="1">
        <f t="shared" si="156"/>
        <v>5</v>
      </c>
      <c r="P468" s="1">
        <f>IF(HEX2DEC(LEFT(E468,4))&gt;=32768,HEX2DEC(LEFT(E468,4))-65536,HEX2DEC(LEFT(E468,4)))/Codes!$N$2</f>
        <v>2.4</v>
      </c>
      <c r="Q468" s="1">
        <f>IF(HEX2DEC(RIGHT(E468,4))&gt;=32768,HEX2DEC(RIGHT(E468,4))-65536,HEX2DEC(RIGHT(E468,4)))/Codes!$N$2</f>
        <v>0</v>
      </c>
      <c r="R468" s="1">
        <f>IF(HEX2DEC(LEFT(F468,4))&gt;=32768,HEX2DEC(LEFT(F468,4))-65536,HEX2DEC(LEFT(F468,4)))/Codes!$N$2</f>
        <v>7.2</v>
      </c>
      <c r="S468" s="1">
        <f>IF(HEX2DEC(RIGHT(F468,4))&gt;=32768,HEX2DEC(RIGHT(F468,4))-65536,HEX2DEC(RIGHT(F468,4)))/Codes!$N$2</f>
        <v>-3.6</v>
      </c>
      <c r="T468" s="18">
        <f t="shared" si="157"/>
        <v>361</v>
      </c>
      <c r="U468" s="1">
        <f t="shared" si="158"/>
        <v>130</v>
      </c>
      <c r="V468" s="1">
        <f t="shared" si="159"/>
        <v>0</v>
      </c>
      <c r="W468" s="1" t="str">
        <f t="shared" si="160"/>
        <v>100</v>
      </c>
      <c r="X468" s="1">
        <f t="shared" si="161"/>
        <v>1</v>
      </c>
      <c r="Y468" s="1">
        <f t="shared" si="162"/>
        <v>40</v>
      </c>
      <c r="Z468" s="1" t="str">
        <f>VLOOKUP(BIN2DEC(MID(HEX2BIN(MID(H468,3,2),8),2,5)),Codes!$E$1:$F$18,2)</f>
        <v>Normal</v>
      </c>
      <c r="AA468" s="6" t="str">
        <f t="shared" si="163"/>
        <v>0</v>
      </c>
      <c r="AB468" s="1">
        <f t="shared" si="164"/>
        <v>0</v>
      </c>
      <c r="AC468" s="1" t="str">
        <f>VLOOKUP(BIN2DEC(RIGHT(HEX2BIN(MID(H468,6,1),4),1)&amp;LEFT(HEX2BIN(MID(H468,7,1),4),1)),Codes!$K$1:$L$5,2)</f>
        <v>S</v>
      </c>
      <c r="AD468" s="1" t="str">
        <f>VLOOKUP(BIN2DEC(RIGHT(HEX2BIN(MID(H468,7,1),4),3)&amp;LEFT(HEX2BIN(MID(H468,8,1),4),2)),Codes!$H$2:$I$33,2)</f>
        <v>Punch</v>
      </c>
      <c r="AE468" s="1" t="str">
        <f t="shared" si="165"/>
        <v>1</v>
      </c>
      <c r="AF468" s="1" t="str">
        <f t="shared" si="166"/>
        <v>1</v>
      </c>
      <c r="AH468" s="6">
        <f t="shared" si="167"/>
        <v>1</v>
      </c>
    </row>
    <row r="469" spans="1:34">
      <c r="A469" s="3" t="s">
        <v>7329</v>
      </c>
      <c r="B469" s="1" t="s">
        <v>58</v>
      </c>
      <c r="C469" s="6" t="s">
        <v>7328</v>
      </c>
      <c r="D469" s="9" t="s">
        <v>2331</v>
      </c>
      <c r="E469" s="9" t="s">
        <v>265</v>
      </c>
      <c r="F469" s="9" t="s">
        <v>7321</v>
      </c>
      <c r="G469" s="9" t="s">
        <v>6985</v>
      </c>
      <c r="H469" s="9" t="s">
        <v>1556</v>
      </c>
      <c r="J469" s="6" t="str">
        <f t="shared" si="151"/>
        <v>001011</v>
      </c>
      <c r="K469" s="1">
        <f t="shared" si="152"/>
        <v>1</v>
      </c>
      <c r="L469" s="6" t="str">
        <f t="shared" si="153"/>
        <v>00000</v>
      </c>
      <c r="M469" s="1">
        <f t="shared" si="154"/>
        <v>0</v>
      </c>
      <c r="N469" s="6" t="str">
        <f t="shared" si="155"/>
        <v>00</v>
      </c>
      <c r="O469" s="1">
        <f t="shared" si="156"/>
        <v>5</v>
      </c>
      <c r="P469" s="1">
        <f>IF(HEX2DEC(LEFT(E469,4))&gt;=32768,HEX2DEC(LEFT(E469,4))-65536,HEX2DEC(LEFT(E469,4)))/Codes!$N$2</f>
        <v>2.4</v>
      </c>
      <c r="Q469" s="1">
        <f>IF(HEX2DEC(RIGHT(E469,4))&gt;=32768,HEX2DEC(RIGHT(E469,4))-65536,HEX2DEC(RIGHT(E469,4)))/Codes!$N$2</f>
        <v>0</v>
      </c>
      <c r="R469" s="1">
        <f>IF(HEX2DEC(LEFT(F469,4))&gt;=32768,HEX2DEC(LEFT(F469,4))-65536,HEX2DEC(LEFT(F469,4)))/Codes!$N$2</f>
        <v>6.4</v>
      </c>
      <c r="S469" s="1">
        <f>IF(HEX2DEC(RIGHT(F469,4))&gt;=32768,HEX2DEC(RIGHT(F469,4))-65536,HEX2DEC(RIGHT(F469,4)))/Codes!$N$2</f>
        <v>6</v>
      </c>
      <c r="T469" s="18">
        <f t="shared" si="157"/>
        <v>361</v>
      </c>
      <c r="U469" s="1">
        <f t="shared" si="158"/>
        <v>130</v>
      </c>
      <c r="V469" s="1">
        <f t="shared" si="159"/>
        <v>0</v>
      </c>
      <c r="W469" s="1" t="str">
        <f t="shared" si="160"/>
        <v>100</v>
      </c>
      <c r="X469" s="1">
        <f t="shared" si="161"/>
        <v>1</v>
      </c>
      <c r="Y469" s="1">
        <f t="shared" si="162"/>
        <v>40</v>
      </c>
      <c r="Z469" s="1" t="str">
        <f>VLOOKUP(BIN2DEC(MID(HEX2BIN(MID(H469,3,2),8),2,5)),Codes!$E$1:$F$18,2)</f>
        <v>Normal</v>
      </c>
      <c r="AA469" s="6" t="str">
        <f t="shared" si="163"/>
        <v>0</v>
      </c>
      <c r="AB469" s="1">
        <f t="shared" si="164"/>
        <v>0</v>
      </c>
      <c r="AC469" s="1" t="str">
        <f>VLOOKUP(BIN2DEC(RIGHT(HEX2BIN(MID(H469,6,1),4),1)&amp;LEFT(HEX2BIN(MID(H469,7,1),4),1)),Codes!$K$1:$L$5,2)</f>
        <v>S</v>
      </c>
      <c r="AD469" s="1" t="str">
        <f>VLOOKUP(BIN2DEC(RIGHT(HEX2BIN(MID(H469,7,1),4),3)&amp;LEFT(HEX2BIN(MID(H469,8,1),4),2)),Codes!$H$2:$I$33,2)</f>
        <v>Punch</v>
      </c>
      <c r="AE469" s="1" t="str">
        <f t="shared" si="165"/>
        <v>1</v>
      </c>
      <c r="AF469" s="1" t="str">
        <f t="shared" si="166"/>
        <v>1</v>
      </c>
      <c r="AH469" s="6">
        <f t="shared" si="167"/>
        <v>1</v>
      </c>
    </row>
    <row r="470" spans="1:34">
      <c r="A470" s="3" t="s">
        <v>7330</v>
      </c>
      <c r="B470" s="1" t="s">
        <v>58</v>
      </c>
      <c r="C470" s="6" t="s">
        <v>7328</v>
      </c>
      <c r="D470" s="9" t="s">
        <v>529</v>
      </c>
      <c r="E470" s="9" t="s">
        <v>207</v>
      </c>
      <c r="F470" s="9" t="s">
        <v>91</v>
      </c>
      <c r="G470" s="9" t="s">
        <v>6965</v>
      </c>
      <c r="H470" s="9" t="s">
        <v>1556</v>
      </c>
      <c r="J470" s="6" t="str">
        <f t="shared" si="151"/>
        <v>001011</v>
      </c>
      <c r="K470" s="1">
        <f t="shared" si="152"/>
        <v>2</v>
      </c>
      <c r="L470" s="6" t="str">
        <f t="shared" si="153"/>
        <v>00000</v>
      </c>
      <c r="M470" s="1">
        <f t="shared" si="154"/>
        <v>4</v>
      </c>
      <c r="N470" s="6" t="str">
        <f t="shared" si="155"/>
        <v>00</v>
      </c>
      <c r="O470" s="1">
        <f t="shared" si="156"/>
        <v>5</v>
      </c>
      <c r="P470" s="1">
        <f>IF(HEX2DEC(LEFT(E470,4))&gt;=32768,HEX2DEC(LEFT(E470,4))-65536,HEX2DEC(LEFT(E470,4)))/Codes!$N$2</f>
        <v>4</v>
      </c>
      <c r="Q470" s="1">
        <f>IF(HEX2DEC(RIGHT(E470,4))&gt;=32768,HEX2DEC(RIGHT(E470,4))-65536,HEX2DEC(RIGHT(E470,4)))/Codes!$N$2</f>
        <v>0</v>
      </c>
      <c r="R470" s="1">
        <f>IF(HEX2DEC(LEFT(F470,4))&gt;=32768,HEX2DEC(LEFT(F470,4))-65536,HEX2DEC(LEFT(F470,4)))/Codes!$N$2</f>
        <v>0</v>
      </c>
      <c r="S470" s="1">
        <f>IF(HEX2DEC(RIGHT(F470,4))&gt;=32768,HEX2DEC(RIGHT(F470,4))-65536,HEX2DEC(RIGHT(F470,4)))/Codes!$N$2</f>
        <v>0</v>
      </c>
      <c r="T470" s="18">
        <f t="shared" si="157"/>
        <v>361</v>
      </c>
      <c r="U470" s="1">
        <f t="shared" si="158"/>
        <v>120</v>
      </c>
      <c r="V470" s="1">
        <f t="shared" si="159"/>
        <v>0</v>
      </c>
      <c r="W470" s="1" t="str">
        <f t="shared" si="160"/>
        <v>100</v>
      </c>
      <c r="X470" s="1">
        <f t="shared" si="161"/>
        <v>1</v>
      </c>
      <c r="Y470" s="1">
        <f t="shared" si="162"/>
        <v>40</v>
      </c>
      <c r="Z470" s="1" t="str">
        <f>VLOOKUP(BIN2DEC(MID(HEX2BIN(MID(H470,3,2),8),2,5)),Codes!$E$1:$F$18,2)</f>
        <v>Normal</v>
      </c>
      <c r="AA470" s="6" t="str">
        <f t="shared" si="163"/>
        <v>0</v>
      </c>
      <c r="AB470" s="1">
        <f t="shared" si="164"/>
        <v>0</v>
      </c>
      <c r="AC470" s="1" t="str">
        <f>VLOOKUP(BIN2DEC(RIGHT(HEX2BIN(MID(H470,6,1),4),1)&amp;LEFT(HEX2BIN(MID(H470,7,1),4),1)),Codes!$K$1:$L$5,2)</f>
        <v>S</v>
      </c>
      <c r="AD470" s="1" t="str">
        <f>VLOOKUP(BIN2DEC(RIGHT(HEX2BIN(MID(H470,7,1),4),3)&amp;LEFT(HEX2BIN(MID(H470,8,1),4),2)),Codes!$H$2:$I$33,2)</f>
        <v>Punch</v>
      </c>
      <c r="AE470" s="1" t="str">
        <f t="shared" si="165"/>
        <v>1</v>
      </c>
      <c r="AF470" s="1" t="str">
        <f t="shared" si="166"/>
        <v>1</v>
      </c>
      <c r="AH470" s="6">
        <f t="shared" si="167"/>
        <v>1</v>
      </c>
    </row>
    <row r="471" spans="1:34">
      <c r="A471" s="3" t="s">
        <v>7331</v>
      </c>
      <c r="B471" s="1" t="s">
        <v>58</v>
      </c>
      <c r="C471" s="6" t="s">
        <v>7328</v>
      </c>
      <c r="D471" s="9" t="s">
        <v>7332</v>
      </c>
      <c r="E471" s="9" t="s">
        <v>207</v>
      </c>
      <c r="F471" s="9" t="s">
        <v>91</v>
      </c>
      <c r="G471" s="9" t="s">
        <v>6965</v>
      </c>
      <c r="H471" s="9" t="s">
        <v>1556</v>
      </c>
      <c r="J471" s="6" t="str">
        <f t="shared" si="151"/>
        <v>001011</v>
      </c>
      <c r="K471" s="1">
        <f t="shared" si="152"/>
        <v>3</v>
      </c>
      <c r="L471" s="6" t="str">
        <f t="shared" si="153"/>
        <v>00000</v>
      </c>
      <c r="M471" s="1">
        <f t="shared" si="154"/>
        <v>89</v>
      </c>
      <c r="N471" s="6" t="str">
        <f t="shared" si="155"/>
        <v>00</v>
      </c>
      <c r="O471" s="1">
        <f t="shared" si="156"/>
        <v>5</v>
      </c>
      <c r="P471" s="1">
        <f>IF(HEX2DEC(LEFT(E471,4))&gt;=32768,HEX2DEC(LEFT(E471,4))-65536,HEX2DEC(LEFT(E471,4)))/Codes!$N$2</f>
        <v>4</v>
      </c>
      <c r="Q471" s="1">
        <f>IF(HEX2DEC(RIGHT(E471,4))&gt;=32768,HEX2DEC(RIGHT(E471,4))-65536,HEX2DEC(RIGHT(E471,4)))/Codes!$N$2</f>
        <v>0</v>
      </c>
      <c r="R471" s="1">
        <f>IF(HEX2DEC(LEFT(F471,4))&gt;=32768,HEX2DEC(LEFT(F471,4))-65536,HEX2DEC(LEFT(F471,4)))/Codes!$N$2</f>
        <v>0</v>
      </c>
      <c r="S471" s="1">
        <f>IF(HEX2DEC(RIGHT(F471,4))&gt;=32768,HEX2DEC(RIGHT(F471,4))-65536,HEX2DEC(RIGHT(F471,4)))/Codes!$N$2</f>
        <v>0</v>
      </c>
      <c r="T471" s="18">
        <f t="shared" si="157"/>
        <v>361</v>
      </c>
      <c r="U471" s="1">
        <f t="shared" si="158"/>
        <v>120</v>
      </c>
      <c r="V471" s="1">
        <f t="shared" si="159"/>
        <v>0</v>
      </c>
      <c r="W471" s="1" t="str">
        <f t="shared" si="160"/>
        <v>100</v>
      </c>
      <c r="X471" s="1">
        <f t="shared" si="161"/>
        <v>1</v>
      </c>
      <c r="Y471" s="1">
        <f t="shared" si="162"/>
        <v>40</v>
      </c>
      <c r="Z471" s="1" t="str">
        <f>VLOOKUP(BIN2DEC(MID(HEX2BIN(MID(H471,3,2),8),2,5)),Codes!$E$1:$F$18,2)</f>
        <v>Normal</v>
      </c>
      <c r="AA471" s="6" t="str">
        <f t="shared" si="163"/>
        <v>0</v>
      </c>
      <c r="AB471" s="1">
        <f t="shared" si="164"/>
        <v>0</v>
      </c>
      <c r="AC471" s="1" t="str">
        <f>VLOOKUP(BIN2DEC(RIGHT(HEX2BIN(MID(H471,6,1),4),1)&amp;LEFT(HEX2BIN(MID(H471,7,1),4),1)),Codes!$K$1:$L$5,2)</f>
        <v>S</v>
      </c>
      <c r="AD471" s="1" t="str">
        <f>VLOOKUP(BIN2DEC(RIGHT(HEX2BIN(MID(H471,7,1),4),3)&amp;LEFT(HEX2BIN(MID(H471,8,1),4),2)),Codes!$H$2:$I$33,2)</f>
        <v>Punch</v>
      </c>
      <c r="AE471" s="1" t="str">
        <f t="shared" si="165"/>
        <v>1</v>
      </c>
      <c r="AF471" s="1" t="str">
        <f t="shared" si="166"/>
        <v>1</v>
      </c>
      <c r="AH471" s="6">
        <f t="shared" si="167"/>
        <v>1</v>
      </c>
    </row>
    <row r="472" spans="1:34">
      <c r="A472" s="3" t="s">
        <v>7333</v>
      </c>
      <c r="B472" s="1" t="s">
        <v>58</v>
      </c>
      <c r="C472" s="6" t="s">
        <v>1726</v>
      </c>
      <c r="D472" s="9" t="s">
        <v>7334</v>
      </c>
      <c r="E472" s="9" t="s">
        <v>207</v>
      </c>
      <c r="F472" s="9" t="s">
        <v>91</v>
      </c>
      <c r="G472" s="9" t="s">
        <v>7335</v>
      </c>
      <c r="H472" s="9" t="s">
        <v>259</v>
      </c>
      <c r="J472" s="6" t="str">
        <f t="shared" si="151"/>
        <v>001011</v>
      </c>
      <c r="K472" s="1">
        <f t="shared" si="152"/>
        <v>0</v>
      </c>
      <c r="L472" s="6" t="str">
        <f t="shared" si="153"/>
        <v>00000</v>
      </c>
      <c r="M472" s="1">
        <f t="shared" si="154"/>
        <v>7</v>
      </c>
      <c r="N472" s="6" t="str">
        <f t="shared" si="155"/>
        <v>00</v>
      </c>
      <c r="O472" s="1">
        <f t="shared" si="156"/>
        <v>10</v>
      </c>
      <c r="P472" s="1">
        <f>IF(HEX2DEC(LEFT(E472,4))&gt;=32768,HEX2DEC(LEFT(E472,4))-65536,HEX2DEC(LEFT(E472,4)))/Codes!$N$2</f>
        <v>4</v>
      </c>
      <c r="Q472" s="1">
        <f>IF(HEX2DEC(RIGHT(E472,4))&gt;=32768,HEX2DEC(RIGHT(E472,4))-65536,HEX2DEC(RIGHT(E472,4)))/Codes!$N$2</f>
        <v>0</v>
      </c>
      <c r="R472" s="1">
        <f>IF(HEX2DEC(LEFT(F472,4))&gt;=32768,HEX2DEC(LEFT(F472,4))-65536,HEX2DEC(LEFT(F472,4)))/Codes!$N$2</f>
        <v>0</v>
      </c>
      <c r="S472" s="1">
        <f>IF(HEX2DEC(RIGHT(F472,4))&gt;=32768,HEX2DEC(RIGHT(F472,4))-65536,HEX2DEC(RIGHT(F472,4)))/Codes!$N$2</f>
        <v>0</v>
      </c>
      <c r="T472" s="18">
        <f t="shared" si="157"/>
        <v>361</v>
      </c>
      <c r="U472" s="1">
        <f t="shared" si="158"/>
        <v>80</v>
      </c>
      <c r="V472" s="1">
        <f t="shared" si="159"/>
        <v>0</v>
      </c>
      <c r="W472" s="1" t="str">
        <f t="shared" si="160"/>
        <v>100</v>
      </c>
      <c r="X472" s="1">
        <f t="shared" si="161"/>
        <v>1</v>
      </c>
      <c r="Y472" s="1">
        <f t="shared" si="162"/>
        <v>0</v>
      </c>
      <c r="Z472" s="1" t="str">
        <f>VLOOKUP(BIN2DEC(MID(HEX2BIN(MID(H472,3,2),8),2,5)),Codes!$E$1:$F$18,2)</f>
        <v>Normal</v>
      </c>
      <c r="AA472" s="6" t="str">
        <f t="shared" si="163"/>
        <v>0</v>
      </c>
      <c r="AB472" s="1">
        <f t="shared" si="164"/>
        <v>0</v>
      </c>
      <c r="AC472" s="1" t="str">
        <f>VLOOKUP(BIN2DEC(RIGHT(HEX2BIN(MID(H472,6,1),4),1)&amp;LEFT(HEX2BIN(MID(H472,7,1),4),1)),Codes!$K$1:$L$5,2)</f>
        <v>S</v>
      </c>
      <c r="AD472" s="1" t="str">
        <f>VLOOKUP(BIN2DEC(RIGHT(HEX2BIN(MID(H472,7,1),4),3)&amp;LEFT(HEX2BIN(MID(H472,8,1),4),2)),Codes!$H$2:$I$33,2)</f>
        <v>Punch</v>
      </c>
      <c r="AE472" s="1" t="str">
        <f t="shared" si="165"/>
        <v>1</v>
      </c>
      <c r="AF472" s="1" t="str">
        <f t="shared" si="166"/>
        <v>1</v>
      </c>
      <c r="AH472" s="6">
        <f t="shared" si="167"/>
        <v>1</v>
      </c>
    </row>
    <row r="473" spans="1:34">
      <c r="A473" s="3" t="s">
        <v>7336</v>
      </c>
      <c r="B473" s="1" t="s">
        <v>58</v>
      </c>
      <c r="C473" s="6" t="s">
        <v>1726</v>
      </c>
      <c r="D473" s="9" t="s">
        <v>7337</v>
      </c>
      <c r="E473" s="9" t="s">
        <v>307</v>
      </c>
      <c r="F473" s="9" t="s">
        <v>91</v>
      </c>
      <c r="G473" s="9" t="s">
        <v>7335</v>
      </c>
      <c r="H473" s="9" t="s">
        <v>259</v>
      </c>
      <c r="J473" s="6" t="str">
        <f t="shared" si="151"/>
        <v>001011</v>
      </c>
      <c r="K473" s="1">
        <f t="shared" si="152"/>
        <v>1</v>
      </c>
      <c r="L473" s="6" t="str">
        <f t="shared" si="153"/>
        <v>00000</v>
      </c>
      <c r="M473" s="1">
        <f t="shared" si="154"/>
        <v>4</v>
      </c>
      <c r="N473" s="6" t="str">
        <f t="shared" si="155"/>
        <v>00</v>
      </c>
      <c r="O473" s="1">
        <f t="shared" si="156"/>
        <v>10</v>
      </c>
      <c r="P473" s="1">
        <f>IF(HEX2DEC(LEFT(E473,4))&gt;=32768,HEX2DEC(LEFT(E473,4))-65536,HEX2DEC(LEFT(E473,4)))/Codes!$N$2</f>
        <v>3.2</v>
      </c>
      <c r="Q473" s="1">
        <f>IF(HEX2DEC(RIGHT(E473,4))&gt;=32768,HEX2DEC(RIGHT(E473,4))-65536,HEX2DEC(RIGHT(E473,4)))/Codes!$N$2</f>
        <v>0</v>
      </c>
      <c r="R473" s="1">
        <f>IF(HEX2DEC(LEFT(F473,4))&gt;=32768,HEX2DEC(LEFT(F473,4))-65536,HEX2DEC(LEFT(F473,4)))/Codes!$N$2</f>
        <v>0</v>
      </c>
      <c r="S473" s="1">
        <f>IF(HEX2DEC(RIGHT(F473,4))&gt;=32768,HEX2DEC(RIGHT(F473,4))-65536,HEX2DEC(RIGHT(F473,4)))/Codes!$N$2</f>
        <v>0</v>
      </c>
      <c r="T473" s="18">
        <f t="shared" si="157"/>
        <v>361</v>
      </c>
      <c r="U473" s="1">
        <f t="shared" si="158"/>
        <v>80</v>
      </c>
      <c r="V473" s="1">
        <f t="shared" si="159"/>
        <v>0</v>
      </c>
      <c r="W473" s="1" t="str">
        <f t="shared" si="160"/>
        <v>100</v>
      </c>
      <c r="X473" s="1">
        <f t="shared" si="161"/>
        <v>1</v>
      </c>
      <c r="Y473" s="1">
        <f t="shared" si="162"/>
        <v>0</v>
      </c>
      <c r="Z473" s="1" t="str">
        <f>VLOOKUP(BIN2DEC(MID(HEX2BIN(MID(H473,3,2),8),2,5)),Codes!$E$1:$F$18,2)</f>
        <v>Normal</v>
      </c>
      <c r="AA473" s="6" t="str">
        <f t="shared" si="163"/>
        <v>0</v>
      </c>
      <c r="AB473" s="1">
        <f t="shared" si="164"/>
        <v>0</v>
      </c>
      <c r="AC473" s="1" t="str">
        <f>VLOOKUP(BIN2DEC(RIGHT(HEX2BIN(MID(H473,6,1),4),1)&amp;LEFT(HEX2BIN(MID(H473,7,1),4),1)),Codes!$K$1:$L$5,2)</f>
        <v>S</v>
      </c>
      <c r="AD473" s="1" t="str">
        <f>VLOOKUP(BIN2DEC(RIGHT(HEX2BIN(MID(H473,7,1),4),3)&amp;LEFT(HEX2BIN(MID(H473,8,1),4),2)),Codes!$H$2:$I$33,2)</f>
        <v>Punch</v>
      </c>
      <c r="AE473" s="1" t="str">
        <f t="shared" si="165"/>
        <v>1</v>
      </c>
      <c r="AF473" s="1" t="str">
        <f t="shared" si="166"/>
        <v>1</v>
      </c>
      <c r="AH473" s="6">
        <f t="shared" si="167"/>
        <v>1</v>
      </c>
    </row>
    <row r="474" spans="1:34">
      <c r="A474" s="3" t="s">
        <v>7338</v>
      </c>
      <c r="B474" s="1" t="s">
        <v>58</v>
      </c>
      <c r="C474" s="6" t="s">
        <v>1726</v>
      </c>
      <c r="D474" s="9" t="s">
        <v>7339</v>
      </c>
      <c r="E474" s="9" t="s">
        <v>499</v>
      </c>
      <c r="F474" s="9" t="s">
        <v>91</v>
      </c>
      <c r="G474" s="9" t="s">
        <v>7340</v>
      </c>
      <c r="H474" s="9" t="s">
        <v>7341</v>
      </c>
      <c r="J474" s="6" t="str">
        <f t="shared" si="151"/>
        <v>001011</v>
      </c>
      <c r="K474" s="1">
        <f t="shared" si="152"/>
        <v>2</v>
      </c>
      <c r="L474" s="6" t="str">
        <f t="shared" si="153"/>
        <v>00000</v>
      </c>
      <c r="M474" s="1">
        <f t="shared" si="154"/>
        <v>10</v>
      </c>
      <c r="N474" s="6" t="str">
        <f t="shared" si="155"/>
        <v>00</v>
      </c>
      <c r="O474" s="1">
        <f t="shared" si="156"/>
        <v>20</v>
      </c>
      <c r="P474" s="1">
        <f>IF(HEX2DEC(LEFT(E474,4))&gt;=32768,HEX2DEC(LEFT(E474,4))-65536,HEX2DEC(LEFT(E474,4)))/Codes!$N$2</f>
        <v>5.2</v>
      </c>
      <c r="Q474" s="1">
        <f>IF(HEX2DEC(RIGHT(E474,4))&gt;=32768,HEX2DEC(RIGHT(E474,4))-65536,HEX2DEC(RIGHT(E474,4)))/Codes!$N$2</f>
        <v>0</v>
      </c>
      <c r="R474" s="1">
        <f>IF(HEX2DEC(LEFT(F474,4))&gt;=32768,HEX2DEC(LEFT(F474,4))-65536,HEX2DEC(LEFT(F474,4)))/Codes!$N$2</f>
        <v>0</v>
      </c>
      <c r="S474" s="1">
        <f>IF(HEX2DEC(RIGHT(F474,4))&gt;=32768,HEX2DEC(RIGHT(F474,4))-65536,HEX2DEC(RIGHT(F474,4)))/Codes!$N$2</f>
        <v>0</v>
      </c>
      <c r="T474" s="18">
        <f t="shared" si="157"/>
        <v>361</v>
      </c>
      <c r="U474" s="1">
        <f t="shared" si="158"/>
        <v>96</v>
      </c>
      <c r="V474" s="1">
        <f t="shared" si="159"/>
        <v>0</v>
      </c>
      <c r="W474" s="1" t="str">
        <f t="shared" si="160"/>
        <v>100</v>
      </c>
      <c r="X474" s="1">
        <f t="shared" si="161"/>
        <v>1</v>
      </c>
      <c r="Y474" s="1">
        <f t="shared" si="162"/>
        <v>30</v>
      </c>
      <c r="Z474" s="1" t="str">
        <f>VLOOKUP(BIN2DEC(MID(HEX2BIN(MID(H474,3,2),8),2,5)),Codes!$E$1:$F$18,2)</f>
        <v>Electric</v>
      </c>
      <c r="AA474" s="6" t="str">
        <f t="shared" si="163"/>
        <v>0</v>
      </c>
      <c r="AB474" s="1">
        <f t="shared" si="164"/>
        <v>0</v>
      </c>
      <c r="AC474" s="1" t="str">
        <f>VLOOKUP(BIN2DEC(RIGHT(HEX2BIN(MID(H474,6,1),4),1)&amp;LEFT(HEX2BIN(MID(H474,7,1),4),1)),Codes!$K$1:$L$5,2)</f>
        <v>L</v>
      </c>
      <c r="AD474" s="1" t="str">
        <f>VLOOKUP(BIN2DEC(RIGHT(HEX2BIN(MID(H474,7,1),4),3)&amp;LEFT(HEX2BIN(MID(H474,8,1),4),2)),Codes!$H$2:$I$33,2)</f>
        <v>Kick</v>
      </c>
      <c r="AE474" s="1" t="str">
        <f t="shared" si="165"/>
        <v>1</v>
      </c>
      <c r="AF474" s="1" t="str">
        <f t="shared" si="166"/>
        <v>1</v>
      </c>
      <c r="AH474" s="6">
        <f t="shared" si="167"/>
        <v>66</v>
      </c>
    </row>
    <row r="475" spans="1:34">
      <c r="A475" s="3" t="s">
        <v>7342</v>
      </c>
      <c r="B475" s="1" t="s">
        <v>58</v>
      </c>
      <c r="C475" s="6" t="s">
        <v>2489</v>
      </c>
      <c r="D475" s="9" t="s">
        <v>5207</v>
      </c>
      <c r="E475" s="9" t="s">
        <v>207</v>
      </c>
      <c r="F475" s="9" t="s">
        <v>91</v>
      </c>
      <c r="G475" s="9" t="s">
        <v>7335</v>
      </c>
      <c r="H475" s="9" t="s">
        <v>259</v>
      </c>
      <c r="J475" s="6" t="str">
        <f t="shared" si="151"/>
        <v>001011</v>
      </c>
      <c r="K475" s="1">
        <f t="shared" si="152"/>
        <v>0</v>
      </c>
      <c r="L475" s="6" t="str">
        <f t="shared" si="153"/>
        <v>00000</v>
      </c>
      <c r="M475" s="1">
        <f t="shared" si="154"/>
        <v>13</v>
      </c>
      <c r="N475" s="6" t="str">
        <f t="shared" si="155"/>
        <v>00</v>
      </c>
      <c r="O475" s="1">
        <f t="shared" si="156"/>
        <v>10</v>
      </c>
      <c r="P475" s="1">
        <f>IF(HEX2DEC(LEFT(E475,4))&gt;=32768,HEX2DEC(LEFT(E475,4))-65536,HEX2DEC(LEFT(E475,4)))/Codes!$N$2</f>
        <v>4</v>
      </c>
      <c r="Q475" s="1">
        <f>IF(HEX2DEC(RIGHT(E475,4))&gt;=32768,HEX2DEC(RIGHT(E475,4))-65536,HEX2DEC(RIGHT(E475,4)))/Codes!$N$2</f>
        <v>0</v>
      </c>
      <c r="R475" s="1">
        <f>IF(HEX2DEC(LEFT(F475,4))&gt;=32768,HEX2DEC(LEFT(F475,4))-65536,HEX2DEC(LEFT(F475,4)))/Codes!$N$2</f>
        <v>0</v>
      </c>
      <c r="S475" s="1">
        <f>IF(HEX2DEC(RIGHT(F475,4))&gt;=32768,HEX2DEC(RIGHT(F475,4))-65536,HEX2DEC(RIGHT(F475,4)))/Codes!$N$2</f>
        <v>0</v>
      </c>
      <c r="T475" s="18">
        <f t="shared" si="157"/>
        <v>361</v>
      </c>
      <c r="U475" s="1">
        <f t="shared" si="158"/>
        <v>80</v>
      </c>
      <c r="V475" s="1">
        <f t="shared" si="159"/>
        <v>0</v>
      </c>
      <c r="W475" s="1" t="str">
        <f t="shared" si="160"/>
        <v>100</v>
      </c>
      <c r="X475" s="1">
        <f t="shared" si="161"/>
        <v>1</v>
      </c>
      <c r="Y475" s="1">
        <f t="shared" si="162"/>
        <v>0</v>
      </c>
      <c r="Z475" s="1" t="str">
        <f>VLOOKUP(BIN2DEC(MID(HEX2BIN(MID(H475,3,2),8),2,5)),Codes!$E$1:$F$18,2)</f>
        <v>Normal</v>
      </c>
      <c r="AA475" s="6" t="str">
        <f t="shared" si="163"/>
        <v>0</v>
      </c>
      <c r="AB475" s="1">
        <f t="shared" si="164"/>
        <v>0</v>
      </c>
      <c r="AC475" s="1" t="str">
        <f>VLOOKUP(BIN2DEC(RIGHT(HEX2BIN(MID(H475,6,1),4),1)&amp;LEFT(HEX2BIN(MID(H475,7,1),4),1)),Codes!$K$1:$L$5,2)</f>
        <v>S</v>
      </c>
      <c r="AD475" s="1" t="str">
        <f>VLOOKUP(BIN2DEC(RIGHT(HEX2BIN(MID(H475,7,1),4),3)&amp;LEFT(HEX2BIN(MID(H475,8,1),4),2)),Codes!$H$2:$I$33,2)</f>
        <v>Punch</v>
      </c>
      <c r="AE475" s="1" t="str">
        <f t="shared" si="165"/>
        <v>1</v>
      </c>
      <c r="AF475" s="1" t="str">
        <f t="shared" si="166"/>
        <v>1</v>
      </c>
      <c r="AH475" s="6">
        <f t="shared" si="167"/>
        <v>1</v>
      </c>
    </row>
    <row r="476" spans="1:34">
      <c r="A476" s="3" t="s">
        <v>7343</v>
      </c>
      <c r="B476" s="1" t="s">
        <v>58</v>
      </c>
      <c r="C476" s="6" t="s">
        <v>2489</v>
      </c>
      <c r="D476" s="9" t="s">
        <v>7337</v>
      </c>
      <c r="E476" s="9" t="s">
        <v>307</v>
      </c>
      <c r="F476" s="9" t="s">
        <v>91</v>
      </c>
      <c r="G476" s="9" t="s">
        <v>7335</v>
      </c>
      <c r="H476" s="9" t="s">
        <v>259</v>
      </c>
      <c r="J476" s="6" t="str">
        <f t="shared" si="151"/>
        <v>001011</v>
      </c>
      <c r="K476" s="1">
        <f t="shared" si="152"/>
        <v>1</v>
      </c>
      <c r="L476" s="6" t="str">
        <f t="shared" si="153"/>
        <v>00000</v>
      </c>
      <c r="M476" s="1">
        <f t="shared" si="154"/>
        <v>4</v>
      </c>
      <c r="N476" s="6" t="str">
        <f t="shared" si="155"/>
        <v>00</v>
      </c>
      <c r="O476" s="1">
        <f t="shared" si="156"/>
        <v>10</v>
      </c>
      <c r="P476" s="1">
        <f>IF(HEX2DEC(LEFT(E476,4))&gt;=32768,HEX2DEC(LEFT(E476,4))-65536,HEX2DEC(LEFT(E476,4)))/Codes!$N$2</f>
        <v>3.2</v>
      </c>
      <c r="Q476" s="1">
        <f>IF(HEX2DEC(RIGHT(E476,4))&gt;=32768,HEX2DEC(RIGHT(E476,4))-65536,HEX2DEC(RIGHT(E476,4)))/Codes!$N$2</f>
        <v>0</v>
      </c>
      <c r="R476" s="1">
        <f>IF(HEX2DEC(LEFT(F476,4))&gt;=32768,HEX2DEC(LEFT(F476,4))-65536,HEX2DEC(LEFT(F476,4)))/Codes!$N$2</f>
        <v>0</v>
      </c>
      <c r="S476" s="1">
        <f>IF(HEX2DEC(RIGHT(F476,4))&gt;=32768,HEX2DEC(RIGHT(F476,4))-65536,HEX2DEC(RIGHT(F476,4)))/Codes!$N$2</f>
        <v>0</v>
      </c>
      <c r="T476" s="18">
        <f t="shared" si="157"/>
        <v>361</v>
      </c>
      <c r="U476" s="1">
        <f t="shared" si="158"/>
        <v>80</v>
      </c>
      <c r="V476" s="1">
        <f t="shared" si="159"/>
        <v>0</v>
      </c>
      <c r="W476" s="1" t="str">
        <f t="shared" si="160"/>
        <v>100</v>
      </c>
      <c r="X476" s="1">
        <f t="shared" si="161"/>
        <v>1</v>
      </c>
      <c r="Y476" s="1">
        <f t="shared" si="162"/>
        <v>0</v>
      </c>
      <c r="Z476" s="1" t="str">
        <f>VLOOKUP(BIN2DEC(MID(HEX2BIN(MID(H476,3,2),8),2,5)),Codes!$E$1:$F$18,2)</f>
        <v>Normal</v>
      </c>
      <c r="AA476" s="6" t="str">
        <f t="shared" si="163"/>
        <v>0</v>
      </c>
      <c r="AB476" s="1">
        <f t="shared" si="164"/>
        <v>0</v>
      </c>
      <c r="AC476" s="1" t="str">
        <f>VLOOKUP(BIN2DEC(RIGHT(HEX2BIN(MID(H476,6,1),4),1)&amp;LEFT(HEX2BIN(MID(H476,7,1),4),1)),Codes!$K$1:$L$5,2)</f>
        <v>S</v>
      </c>
      <c r="AD476" s="1" t="str">
        <f>VLOOKUP(BIN2DEC(RIGHT(HEX2BIN(MID(H476,7,1),4),3)&amp;LEFT(HEX2BIN(MID(H476,8,1),4),2)),Codes!$H$2:$I$33,2)</f>
        <v>Punch</v>
      </c>
      <c r="AE476" s="1" t="str">
        <f t="shared" si="165"/>
        <v>1</v>
      </c>
      <c r="AF476" s="1" t="str">
        <f t="shared" si="166"/>
        <v>1</v>
      </c>
      <c r="AH476" s="6">
        <f t="shared" si="167"/>
        <v>1</v>
      </c>
    </row>
    <row r="477" spans="1:34">
      <c r="A477" s="3" t="s">
        <v>7344</v>
      </c>
      <c r="B477" s="1" t="s">
        <v>58</v>
      </c>
      <c r="C477" s="6" t="s">
        <v>2489</v>
      </c>
      <c r="D477" s="9" t="s">
        <v>7345</v>
      </c>
      <c r="E477" s="9" t="s">
        <v>499</v>
      </c>
      <c r="F477" s="9" t="s">
        <v>91</v>
      </c>
      <c r="G477" s="9" t="s">
        <v>7340</v>
      </c>
      <c r="H477" s="9" t="s">
        <v>7341</v>
      </c>
      <c r="J477" s="6" t="str">
        <f t="shared" si="151"/>
        <v>001011</v>
      </c>
      <c r="K477" s="1">
        <f t="shared" si="152"/>
        <v>2</v>
      </c>
      <c r="L477" s="6" t="str">
        <f t="shared" si="153"/>
        <v>00000</v>
      </c>
      <c r="M477" s="1">
        <f t="shared" si="154"/>
        <v>16</v>
      </c>
      <c r="N477" s="6" t="str">
        <f t="shared" si="155"/>
        <v>00</v>
      </c>
      <c r="O477" s="1">
        <f t="shared" si="156"/>
        <v>20</v>
      </c>
      <c r="P477" s="1">
        <f>IF(HEX2DEC(LEFT(E477,4))&gt;=32768,HEX2DEC(LEFT(E477,4))-65536,HEX2DEC(LEFT(E477,4)))/Codes!$N$2</f>
        <v>5.2</v>
      </c>
      <c r="Q477" s="1">
        <f>IF(HEX2DEC(RIGHT(E477,4))&gt;=32768,HEX2DEC(RIGHT(E477,4))-65536,HEX2DEC(RIGHT(E477,4)))/Codes!$N$2</f>
        <v>0</v>
      </c>
      <c r="R477" s="1">
        <f>IF(HEX2DEC(LEFT(F477,4))&gt;=32768,HEX2DEC(LEFT(F477,4))-65536,HEX2DEC(LEFT(F477,4)))/Codes!$N$2</f>
        <v>0</v>
      </c>
      <c r="S477" s="1">
        <f>IF(HEX2DEC(RIGHT(F477,4))&gt;=32768,HEX2DEC(RIGHT(F477,4))-65536,HEX2DEC(RIGHT(F477,4)))/Codes!$N$2</f>
        <v>0</v>
      </c>
      <c r="T477" s="18">
        <f t="shared" si="157"/>
        <v>361</v>
      </c>
      <c r="U477" s="1">
        <f t="shared" si="158"/>
        <v>96</v>
      </c>
      <c r="V477" s="1">
        <f t="shared" si="159"/>
        <v>0</v>
      </c>
      <c r="W477" s="1" t="str">
        <f t="shared" si="160"/>
        <v>100</v>
      </c>
      <c r="X477" s="1">
        <f t="shared" si="161"/>
        <v>1</v>
      </c>
      <c r="Y477" s="1">
        <f t="shared" si="162"/>
        <v>30</v>
      </c>
      <c r="Z477" s="1" t="str">
        <f>VLOOKUP(BIN2DEC(MID(HEX2BIN(MID(H477,3,2),8),2,5)),Codes!$E$1:$F$18,2)</f>
        <v>Electric</v>
      </c>
      <c r="AA477" s="6" t="str">
        <f t="shared" si="163"/>
        <v>0</v>
      </c>
      <c r="AB477" s="1">
        <f t="shared" si="164"/>
        <v>0</v>
      </c>
      <c r="AC477" s="1" t="str">
        <f>VLOOKUP(BIN2DEC(RIGHT(HEX2BIN(MID(H477,6,1),4),1)&amp;LEFT(HEX2BIN(MID(H477,7,1),4),1)),Codes!$K$1:$L$5,2)</f>
        <v>L</v>
      </c>
      <c r="AD477" s="1" t="str">
        <f>VLOOKUP(BIN2DEC(RIGHT(HEX2BIN(MID(H477,7,1),4),3)&amp;LEFT(HEX2BIN(MID(H477,8,1),4),2)),Codes!$H$2:$I$33,2)</f>
        <v>Kick</v>
      </c>
      <c r="AE477" s="1" t="str">
        <f t="shared" si="165"/>
        <v>1</v>
      </c>
      <c r="AF477" s="1" t="str">
        <f t="shared" si="166"/>
        <v>1</v>
      </c>
      <c r="AH477" s="6">
        <f t="shared" si="167"/>
        <v>66</v>
      </c>
    </row>
    <row r="478" spans="1:34">
      <c r="A478" s="3" t="s">
        <v>7346</v>
      </c>
      <c r="B478" s="1" t="s">
        <v>58</v>
      </c>
      <c r="C478" s="6" t="s">
        <v>1305</v>
      </c>
      <c r="D478" s="9" t="s">
        <v>3099</v>
      </c>
      <c r="E478" s="9" t="s">
        <v>395</v>
      </c>
      <c r="F478" s="9" t="s">
        <v>7347</v>
      </c>
      <c r="G478" s="9" t="s">
        <v>7348</v>
      </c>
      <c r="H478" s="9" t="s">
        <v>2858</v>
      </c>
      <c r="J478" s="6" t="str">
        <f t="shared" si="151"/>
        <v>001011</v>
      </c>
      <c r="K478" s="1">
        <f t="shared" si="152"/>
        <v>0</v>
      </c>
      <c r="L478" s="6" t="str">
        <f t="shared" si="153"/>
        <v>00000</v>
      </c>
      <c r="M478" s="1">
        <f t="shared" si="154"/>
        <v>0</v>
      </c>
      <c r="N478" s="6" t="str">
        <f t="shared" si="155"/>
        <v>00</v>
      </c>
      <c r="O478" s="1">
        <f t="shared" si="156"/>
        <v>13</v>
      </c>
      <c r="P478" s="1">
        <f>IF(HEX2DEC(LEFT(E478,4))&gt;=32768,HEX2DEC(LEFT(E478,4))-65536,HEX2DEC(LEFT(E478,4)))/Codes!$N$2</f>
        <v>5.6</v>
      </c>
      <c r="Q478" s="1">
        <f>IF(HEX2DEC(RIGHT(E478,4))&gt;=32768,HEX2DEC(RIGHT(E478,4))-65536,HEX2DEC(RIGHT(E478,4)))/Codes!$N$2</f>
        <v>0</v>
      </c>
      <c r="R478" s="1">
        <f>IF(HEX2DEC(LEFT(F478,4))&gt;=32768,HEX2DEC(LEFT(F478,4))-65536,HEX2DEC(LEFT(F478,4)))/Codes!$N$2</f>
        <v>18.399999999999999</v>
      </c>
      <c r="S478" s="1">
        <f>IF(HEX2DEC(RIGHT(F478,4))&gt;=32768,HEX2DEC(RIGHT(F478,4))-65536,HEX2DEC(RIGHT(F478,4)))/Codes!$N$2</f>
        <v>2</v>
      </c>
      <c r="T478" s="18">
        <f t="shared" si="157"/>
        <v>90</v>
      </c>
      <c r="U478" s="1">
        <f t="shared" si="158"/>
        <v>120</v>
      </c>
      <c r="V478" s="1">
        <f t="shared" si="159"/>
        <v>0</v>
      </c>
      <c r="W478" s="1" t="str">
        <f t="shared" si="160"/>
        <v>100</v>
      </c>
      <c r="X478" s="1">
        <f t="shared" si="161"/>
        <v>1</v>
      </c>
      <c r="Y478" s="1">
        <f t="shared" si="162"/>
        <v>0</v>
      </c>
      <c r="Z478" s="1" t="str">
        <f>VLOOKUP(BIN2DEC(MID(HEX2BIN(MID(H478,3,2),8),2,5)),Codes!$E$1:$F$18,2)</f>
        <v>Flame</v>
      </c>
      <c r="AA478" s="6" t="str">
        <f t="shared" si="163"/>
        <v>0</v>
      </c>
      <c r="AB478" s="1">
        <f t="shared" si="164"/>
        <v>0</v>
      </c>
      <c r="AC478" s="1" t="str">
        <f>VLOOKUP(BIN2DEC(RIGHT(HEX2BIN(MID(H478,6,1),4),1)&amp;LEFT(HEX2BIN(MID(H478,7,1),4),1)),Codes!$K$1:$L$5,2)</f>
        <v>L</v>
      </c>
      <c r="AD478" s="1" t="str">
        <f>VLOOKUP(BIN2DEC(RIGHT(HEX2BIN(MID(H478,7,1),4),3)&amp;LEFT(HEX2BIN(MID(H478,8,1),4),2)),Codes!$H$2:$I$33,2)</f>
        <v>Burn</v>
      </c>
      <c r="AE478" s="1" t="str">
        <f t="shared" si="165"/>
        <v>1</v>
      </c>
      <c r="AF478" s="1" t="str">
        <f t="shared" si="166"/>
        <v>1</v>
      </c>
      <c r="AH478" s="6">
        <f t="shared" si="167"/>
        <v>72</v>
      </c>
    </row>
    <row r="479" spans="1:34">
      <c r="A479" s="3" t="s">
        <v>7349</v>
      </c>
      <c r="B479" s="1" t="s">
        <v>58</v>
      </c>
      <c r="C479" s="6" t="s">
        <v>176</v>
      </c>
      <c r="D479" s="9" t="s">
        <v>177</v>
      </c>
      <c r="E479" s="9" t="s">
        <v>232</v>
      </c>
      <c r="F479" s="9" t="s">
        <v>91</v>
      </c>
      <c r="G479" s="9" t="s">
        <v>7350</v>
      </c>
      <c r="H479" s="9" t="s">
        <v>7351</v>
      </c>
      <c r="J479" s="6" t="str">
        <f t="shared" si="151"/>
        <v>001011</v>
      </c>
      <c r="K479" s="1">
        <f t="shared" si="152"/>
        <v>0</v>
      </c>
      <c r="L479" s="6" t="str">
        <f t="shared" si="153"/>
        <v>00000</v>
      </c>
      <c r="M479" s="1">
        <f t="shared" si="154"/>
        <v>7</v>
      </c>
      <c r="N479" s="6" t="str">
        <f t="shared" si="155"/>
        <v>00</v>
      </c>
      <c r="O479" s="1">
        <f t="shared" si="156"/>
        <v>8</v>
      </c>
      <c r="P479" s="1">
        <f>IF(HEX2DEC(LEFT(E479,4))&gt;=32768,HEX2DEC(LEFT(E479,4))-65536,HEX2DEC(LEFT(E479,4)))/Codes!$N$2</f>
        <v>4.8</v>
      </c>
      <c r="Q479" s="1">
        <f>IF(HEX2DEC(RIGHT(E479,4))&gt;=32768,HEX2DEC(RIGHT(E479,4))-65536,HEX2DEC(RIGHT(E479,4)))/Codes!$N$2</f>
        <v>0</v>
      </c>
      <c r="R479" s="1">
        <f>IF(HEX2DEC(LEFT(F479,4))&gt;=32768,HEX2DEC(LEFT(F479,4))-65536,HEX2DEC(LEFT(F479,4)))/Codes!$N$2</f>
        <v>0</v>
      </c>
      <c r="S479" s="1">
        <f>IF(HEX2DEC(RIGHT(F479,4))&gt;=32768,HEX2DEC(RIGHT(F479,4))-65536,HEX2DEC(RIGHT(F479,4)))/Codes!$N$2</f>
        <v>0</v>
      </c>
      <c r="T479" s="18">
        <f t="shared" si="157"/>
        <v>275</v>
      </c>
      <c r="U479" s="1">
        <f t="shared" si="158"/>
        <v>100</v>
      </c>
      <c r="V479" s="1">
        <f t="shared" si="159"/>
        <v>0</v>
      </c>
      <c r="W479" s="1" t="str">
        <f t="shared" si="160"/>
        <v>100</v>
      </c>
      <c r="X479" s="1">
        <f t="shared" si="161"/>
        <v>3</v>
      </c>
      <c r="Y479" s="1">
        <f t="shared" si="162"/>
        <v>5</v>
      </c>
      <c r="Z479" s="1" t="str">
        <f>VLOOKUP(BIN2DEC(MID(HEX2BIN(MID(H479,3,2),8),2,5)),Codes!$E$1:$F$18,2)</f>
        <v>Normal</v>
      </c>
      <c r="AA479" s="6" t="str">
        <f t="shared" si="163"/>
        <v>0</v>
      </c>
      <c r="AB479" s="1">
        <f t="shared" si="164"/>
        <v>0</v>
      </c>
      <c r="AC479" s="1" t="str">
        <f>VLOOKUP(BIN2DEC(RIGHT(HEX2BIN(MID(H479,6,1),4),1)&amp;LEFT(HEX2BIN(MID(H479,7,1),4),1)),Codes!$K$1:$L$5,2)</f>
        <v>M</v>
      </c>
      <c r="AD479" s="1" t="str">
        <f>VLOOKUP(BIN2DEC(RIGHT(HEX2BIN(MID(H479,7,1),4),3)&amp;LEFT(HEX2BIN(MID(H479,8,1),4),2)),Codes!$H$2:$I$33,2)</f>
        <v>Punch</v>
      </c>
      <c r="AE479" s="1" t="str">
        <f t="shared" si="165"/>
        <v>1</v>
      </c>
      <c r="AF479" s="1" t="str">
        <f t="shared" si="166"/>
        <v>1</v>
      </c>
      <c r="AH479" s="6">
        <f t="shared" si="167"/>
        <v>33</v>
      </c>
    </row>
    <row r="480" spans="1:34">
      <c r="A480" s="3" t="s">
        <v>7352</v>
      </c>
      <c r="B480" s="1" t="s">
        <v>58</v>
      </c>
      <c r="C480" s="6" t="s">
        <v>176</v>
      </c>
      <c r="D480" s="9" t="s">
        <v>7353</v>
      </c>
      <c r="E480" s="9" t="s">
        <v>232</v>
      </c>
      <c r="F480" s="9" t="s">
        <v>91</v>
      </c>
      <c r="G480" s="9" t="s">
        <v>7354</v>
      </c>
      <c r="H480" s="9" t="s">
        <v>155</v>
      </c>
      <c r="J480" s="6" t="str">
        <f t="shared" si="151"/>
        <v>001011</v>
      </c>
      <c r="K480" s="1">
        <f t="shared" si="152"/>
        <v>1</v>
      </c>
      <c r="L480" s="6" t="str">
        <f t="shared" si="153"/>
        <v>00000</v>
      </c>
      <c r="M480" s="1">
        <f t="shared" si="154"/>
        <v>10</v>
      </c>
      <c r="N480" s="6" t="str">
        <f t="shared" si="155"/>
        <v>00</v>
      </c>
      <c r="O480" s="1">
        <f t="shared" si="156"/>
        <v>7</v>
      </c>
      <c r="P480" s="1">
        <f>IF(HEX2DEC(LEFT(E480,4))&gt;=32768,HEX2DEC(LEFT(E480,4))-65536,HEX2DEC(LEFT(E480,4)))/Codes!$N$2</f>
        <v>4.8</v>
      </c>
      <c r="Q480" s="1">
        <f>IF(HEX2DEC(RIGHT(E480,4))&gt;=32768,HEX2DEC(RIGHT(E480,4))-65536,HEX2DEC(RIGHT(E480,4)))/Codes!$N$2</f>
        <v>0</v>
      </c>
      <c r="R480" s="1">
        <f>IF(HEX2DEC(LEFT(F480,4))&gt;=32768,HEX2DEC(LEFT(F480,4))-65536,HEX2DEC(LEFT(F480,4)))/Codes!$N$2</f>
        <v>0</v>
      </c>
      <c r="S480" s="1">
        <f>IF(HEX2DEC(RIGHT(F480,4))&gt;=32768,HEX2DEC(RIGHT(F480,4))-65536,HEX2DEC(RIGHT(F480,4)))/Codes!$N$2</f>
        <v>0</v>
      </c>
      <c r="T480" s="18">
        <f t="shared" si="157"/>
        <v>275</v>
      </c>
      <c r="U480" s="1">
        <f t="shared" si="158"/>
        <v>80</v>
      </c>
      <c r="V480" s="1">
        <f t="shared" si="159"/>
        <v>0</v>
      </c>
      <c r="W480" s="1" t="str">
        <f t="shared" si="160"/>
        <v>100</v>
      </c>
      <c r="X480" s="1">
        <f t="shared" si="161"/>
        <v>3</v>
      </c>
      <c r="Y480" s="1">
        <f t="shared" si="162"/>
        <v>0</v>
      </c>
      <c r="Z480" s="1" t="str">
        <f>VLOOKUP(BIN2DEC(MID(HEX2BIN(MID(H480,3,2),8),2,5)),Codes!$E$1:$F$18,2)</f>
        <v>Normal</v>
      </c>
      <c r="AA480" s="6" t="str">
        <f t="shared" si="163"/>
        <v>0</v>
      </c>
      <c r="AB480" s="1">
        <f t="shared" si="164"/>
        <v>0</v>
      </c>
      <c r="AC480" s="1" t="str">
        <f>VLOOKUP(BIN2DEC(RIGHT(HEX2BIN(MID(H480,6,1),4),1)&amp;LEFT(HEX2BIN(MID(H480,7,1),4),1)),Codes!$K$1:$L$5,2)</f>
        <v>M</v>
      </c>
      <c r="AD480" s="1" t="str">
        <f>VLOOKUP(BIN2DEC(RIGHT(HEX2BIN(MID(H480,7,1),4),3)&amp;LEFT(HEX2BIN(MID(H480,8,1),4),2)),Codes!$H$2:$I$33,2)</f>
        <v>Punch</v>
      </c>
      <c r="AE480" s="1" t="str">
        <f t="shared" si="165"/>
        <v>1</v>
      </c>
      <c r="AF480" s="1" t="str">
        <f t="shared" si="166"/>
        <v>1</v>
      </c>
      <c r="AH480" s="6">
        <f t="shared" si="167"/>
        <v>33</v>
      </c>
    </row>
    <row r="481" spans="1:34">
      <c r="A481" s="3" t="s">
        <v>7355</v>
      </c>
      <c r="B481" s="1" t="s">
        <v>58</v>
      </c>
      <c r="C481" s="6" t="s">
        <v>5195</v>
      </c>
      <c r="D481" s="9" t="s">
        <v>459</v>
      </c>
      <c r="E481" s="9" t="s">
        <v>232</v>
      </c>
      <c r="F481" s="9" t="s">
        <v>91</v>
      </c>
      <c r="G481" s="9" t="s">
        <v>1321</v>
      </c>
      <c r="H481" s="9" t="s">
        <v>1619</v>
      </c>
      <c r="J481" s="6" t="str">
        <f t="shared" si="151"/>
        <v>001011</v>
      </c>
      <c r="K481" s="1">
        <f t="shared" si="152"/>
        <v>0</v>
      </c>
      <c r="L481" s="6" t="str">
        <f t="shared" si="153"/>
        <v>00000</v>
      </c>
      <c r="M481" s="1">
        <f t="shared" si="154"/>
        <v>16</v>
      </c>
      <c r="N481" s="6" t="str">
        <f t="shared" si="155"/>
        <v>00</v>
      </c>
      <c r="O481" s="1">
        <f t="shared" si="156"/>
        <v>6</v>
      </c>
      <c r="P481" s="1">
        <f>IF(HEX2DEC(LEFT(E481,4))&gt;=32768,HEX2DEC(LEFT(E481,4))-65536,HEX2DEC(LEFT(E481,4)))/Codes!$N$2</f>
        <v>4.8</v>
      </c>
      <c r="Q481" s="1">
        <f>IF(HEX2DEC(RIGHT(E481,4))&gt;=32768,HEX2DEC(RIGHT(E481,4))-65536,HEX2DEC(RIGHT(E481,4)))/Codes!$N$2</f>
        <v>0</v>
      </c>
      <c r="R481" s="1">
        <f>IF(HEX2DEC(LEFT(F481,4))&gt;=32768,HEX2DEC(LEFT(F481,4))-65536,HEX2DEC(LEFT(F481,4)))/Codes!$N$2</f>
        <v>0</v>
      </c>
      <c r="S481" s="1">
        <f>IF(HEX2DEC(RIGHT(F481,4))&gt;=32768,HEX2DEC(RIGHT(F481,4))-65536,HEX2DEC(RIGHT(F481,4)))/Codes!$N$2</f>
        <v>0</v>
      </c>
      <c r="T481" s="18">
        <f t="shared" si="157"/>
        <v>361</v>
      </c>
      <c r="U481" s="1">
        <f t="shared" si="158"/>
        <v>50</v>
      </c>
      <c r="V481" s="1">
        <f t="shared" si="159"/>
        <v>0</v>
      </c>
      <c r="W481" s="1" t="str">
        <f t="shared" si="160"/>
        <v>100</v>
      </c>
      <c r="X481" s="1">
        <f t="shared" si="161"/>
        <v>0</v>
      </c>
      <c r="Y481" s="1">
        <f t="shared" si="162"/>
        <v>70</v>
      </c>
      <c r="Z481" s="1" t="str">
        <f>VLOOKUP(BIN2DEC(MID(HEX2BIN(MID(H481,3,2),8),2,5)),Codes!$E$1:$F$18,2)</f>
        <v>Normal</v>
      </c>
      <c r="AA481" s="6" t="str">
        <f t="shared" si="163"/>
        <v>0</v>
      </c>
      <c r="AB481" s="1">
        <f t="shared" si="164"/>
        <v>1</v>
      </c>
      <c r="AC481" s="1" t="str">
        <f>VLOOKUP(BIN2DEC(RIGHT(HEX2BIN(MID(H481,6,1),4),1)&amp;LEFT(HEX2BIN(MID(H481,7,1),4),1)),Codes!$K$1:$L$5,2)</f>
        <v>M</v>
      </c>
      <c r="AD481" s="1" t="str">
        <f>VLOOKUP(BIN2DEC(RIGHT(HEX2BIN(MID(H481,7,1),4),3)&amp;LEFT(HEX2BIN(MID(H481,8,1),4),2)),Codes!$H$2:$I$33,2)</f>
        <v>Kick</v>
      </c>
      <c r="AE481" s="1" t="str">
        <f t="shared" si="165"/>
        <v>1</v>
      </c>
      <c r="AF481" s="1" t="str">
        <f t="shared" si="166"/>
        <v>1</v>
      </c>
      <c r="AH481" s="6">
        <f t="shared" si="167"/>
        <v>34</v>
      </c>
    </row>
    <row r="482" spans="1:34">
      <c r="A482" s="3" t="s">
        <v>7356</v>
      </c>
      <c r="B482" s="1" t="s">
        <v>58</v>
      </c>
      <c r="C482" s="6" t="s">
        <v>5195</v>
      </c>
      <c r="D482" s="9" t="s">
        <v>3780</v>
      </c>
      <c r="E482" s="9" t="s">
        <v>207</v>
      </c>
      <c r="F482" s="9" t="s">
        <v>91</v>
      </c>
      <c r="G482" s="9" t="s">
        <v>1321</v>
      </c>
      <c r="H482" s="9" t="s">
        <v>1619</v>
      </c>
      <c r="J482" s="6" t="str">
        <f t="shared" si="151"/>
        <v>001011</v>
      </c>
      <c r="K482" s="1">
        <f t="shared" si="152"/>
        <v>1</v>
      </c>
      <c r="L482" s="6" t="str">
        <f t="shared" si="153"/>
        <v>00000</v>
      </c>
      <c r="M482" s="1">
        <f t="shared" si="154"/>
        <v>13</v>
      </c>
      <c r="N482" s="6" t="str">
        <f t="shared" si="155"/>
        <v>00</v>
      </c>
      <c r="O482" s="1">
        <f t="shared" si="156"/>
        <v>6</v>
      </c>
      <c r="P482" s="1">
        <f>IF(HEX2DEC(LEFT(E482,4))&gt;=32768,HEX2DEC(LEFT(E482,4))-65536,HEX2DEC(LEFT(E482,4)))/Codes!$N$2</f>
        <v>4</v>
      </c>
      <c r="Q482" s="1">
        <f>IF(HEX2DEC(RIGHT(E482,4))&gt;=32768,HEX2DEC(RIGHT(E482,4))-65536,HEX2DEC(RIGHT(E482,4)))/Codes!$N$2</f>
        <v>0</v>
      </c>
      <c r="R482" s="1">
        <f>IF(HEX2DEC(LEFT(F482,4))&gt;=32768,HEX2DEC(LEFT(F482,4))-65536,HEX2DEC(LEFT(F482,4)))/Codes!$N$2</f>
        <v>0</v>
      </c>
      <c r="S482" s="1">
        <f>IF(HEX2DEC(RIGHT(F482,4))&gt;=32768,HEX2DEC(RIGHT(F482,4))-65536,HEX2DEC(RIGHT(F482,4)))/Codes!$N$2</f>
        <v>0</v>
      </c>
      <c r="T482" s="18">
        <f t="shared" si="157"/>
        <v>361</v>
      </c>
      <c r="U482" s="1">
        <f t="shared" si="158"/>
        <v>50</v>
      </c>
      <c r="V482" s="1">
        <f t="shared" si="159"/>
        <v>0</v>
      </c>
      <c r="W482" s="1" t="str">
        <f t="shared" si="160"/>
        <v>100</v>
      </c>
      <c r="X482" s="1">
        <f t="shared" si="161"/>
        <v>0</v>
      </c>
      <c r="Y482" s="1">
        <f t="shared" si="162"/>
        <v>70</v>
      </c>
      <c r="Z482" s="1" t="str">
        <f>VLOOKUP(BIN2DEC(MID(HEX2BIN(MID(H482,3,2),8),2,5)),Codes!$E$1:$F$18,2)</f>
        <v>Normal</v>
      </c>
      <c r="AA482" s="6" t="str">
        <f t="shared" si="163"/>
        <v>0</v>
      </c>
      <c r="AB482" s="1">
        <f t="shared" si="164"/>
        <v>1</v>
      </c>
      <c r="AC482" s="1" t="str">
        <f>VLOOKUP(BIN2DEC(RIGHT(HEX2BIN(MID(H482,6,1),4),1)&amp;LEFT(HEX2BIN(MID(H482,7,1),4),1)),Codes!$K$1:$L$5,2)</f>
        <v>M</v>
      </c>
      <c r="AD482" s="1" t="str">
        <f>VLOOKUP(BIN2DEC(RIGHT(HEX2BIN(MID(H482,7,1),4),3)&amp;LEFT(HEX2BIN(MID(H482,8,1),4),2)),Codes!$H$2:$I$33,2)</f>
        <v>Kick</v>
      </c>
      <c r="AE482" s="1" t="str">
        <f t="shared" si="165"/>
        <v>1</v>
      </c>
      <c r="AF482" s="1" t="str">
        <f t="shared" si="166"/>
        <v>1</v>
      </c>
      <c r="AH482" s="6">
        <f t="shared" si="167"/>
        <v>34</v>
      </c>
    </row>
    <row r="483" spans="1:34">
      <c r="A483" s="3" t="s">
        <v>7357</v>
      </c>
      <c r="B483" s="1" t="s">
        <v>58</v>
      </c>
      <c r="C483" s="6" t="s">
        <v>5195</v>
      </c>
      <c r="D483" s="9" t="s">
        <v>3894</v>
      </c>
      <c r="E483" s="9" t="s">
        <v>207</v>
      </c>
      <c r="F483" s="9" t="s">
        <v>91</v>
      </c>
      <c r="G483" s="9" t="s">
        <v>1321</v>
      </c>
      <c r="H483" s="9" t="s">
        <v>1619</v>
      </c>
      <c r="J483" s="6" t="str">
        <f t="shared" si="151"/>
        <v>001011</v>
      </c>
      <c r="K483" s="1">
        <f t="shared" si="152"/>
        <v>2</v>
      </c>
      <c r="L483" s="6" t="str">
        <f t="shared" si="153"/>
        <v>00000</v>
      </c>
      <c r="M483" s="1">
        <f t="shared" si="154"/>
        <v>67</v>
      </c>
      <c r="N483" s="6" t="str">
        <f t="shared" si="155"/>
        <v>00</v>
      </c>
      <c r="O483" s="1">
        <f t="shared" si="156"/>
        <v>6</v>
      </c>
      <c r="P483" s="1">
        <f>IF(HEX2DEC(LEFT(E483,4))&gt;=32768,HEX2DEC(LEFT(E483,4))-65536,HEX2DEC(LEFT(E483,4)))/Codes!$N$2</f>
        <v>4</v>
      </c>
      <c r="Q483" s="1">
        <f>IF(HEX2DEC(RIGHT(E483,4))&gt;=32768,HEX2DEC(RIGHT(E483,4))-65536,HEX2DEC(RIGHT(E483,4)))/Codes!$N$2</f>
        <v>0</v>
      </c>
      <c r="R483" s="1">
        <f>IF(HEX2DEC(LEFT(F483,4))&gt;=32768,HEX2DEC(LEFT(F483,4))-65536,HEX2DEC(LEFT(F483,4)))/Codes!$N$2</f>
        <v>0</v>
      </c>
      <c r="S483" s="1">
        <f>IF(HEX2DEC(RIGHT(F483,4))&gt;=32768,HEX2DEC(RIGHT(F483,4))-65536,HEX2DEC(RIGHT(F483,4)))/Codes!$N$2</f>
        <v>0</v>
      </c>
      <c r="T483" s="18">
        <f t="shared" si="157"/>
        <v>361</v>
      </c>
      <c r="U483" s="1">
        <f t="shared" si="158"/>
        <v>50</v>
      </c>
      <c r="V483" s="1">
        <f t="shared" si="159"/>
        <v>0</v>
      </c>
      <c r="W483" s="1" t="str">
        <f t="shared" si="160"/>
        <v>100</v>
      </c>
      <c r="X483" s="1">
        <f t="shared" si="161"/>
        <v>0</v>
      </c>
      <c r="Y483" s="1">
        <f t="shared" si="162"/>
        <v>70</v>
      </c>
      <c r="Z483" s="1" t="str">
        <f>VLOOKUP(BIN2DEC(MID(HEX2BIN(MID(H483,3,2),8),2,5)),Codes!$E$1:$F$18,2)</f>
        <v>Normal</v>
      </c>
      <c r="AA483" s="6" t="str">
        <f t="shared" si="163"/>
        <v>0</v>
      </c>
      <c r="AB483" s="1">
        <f t="shared" si="164"/>
        <v>1</v>
      </c>
      <c r="AC483" s="1" t="str">
        <f>VLOOKUP(BIN2DEC(RIGHT(HEX2BIN(MID(H483,6,1),4),1)&amp;LEFT(HEX2BIN(MID(H483,7,1),4),1)),Codes!$K$1:$L$5,2)</f>
        <v>M</v>
      </c>
      <c r="AD483" s="1" t="str">
        <f>VLOOKUP(BIN2DEC(RIGHT(HEX2BIN(MID(H483,7,1),4),3)&amp;LEFT(HEX2BIN(MID(H483,8,1),4),2)),Codes!$H$2:$I$33,2)</f>
        <v>Kick</v>
      </c>
      <c r="AE483" s="1" t="str">
        <f t="shared" si="165"/>
        <v>1</v>
      </c>
      <c r="AF483" s="1" t="str">
        <f t="shared" si="166"/>
        <v>1</v>
      </c>
      <c r="AH483" s="6">
        <f t="shared" si="167"/>
        <v>34</v>
      </c>
    </row>
    <row r="484" spans="1:34">
      <c r="A484" s="3" t="s">
        <v>7358</v>
      </c>
      <c r="B484" s="1" t="s">
        <v>58</v>
      </c>
      <c r="C484" s="6" t="s">
        <v>5196</v>
      </c>
      <c r="D484" s="9" t="s">
        <v>459</v>
      </c>
      <c r="E484" s="9" t="s">
        <v>232</v>
      </c>
      <c r="F484" s="9" t="s">
        <v>91</v>
      </c>
      <c r="G484" s="9" t="s">
        <v>1321</v>
      </c>
      <c r="H484" s="9" t="s">
        <v>1619</v>
      </c>
      <c r="J484" s="6" t="str">
        <f t="shared" si="151"/>
        <v>001011</v>
      </c>
      <c r="K484" s="1">
        <f t="shared" si="152"/>
        <v>0</v>
      </c>
      <c r="L484" s="6" t="str">
        <f t="shared" si="153"/>
        <v>00000</v>
      </c>
      <c r="M484" s="1">
        <f t="shared" si="154"/>
        <v>16</v>
      </c>
      <c r="N484" s="6" t="str">
        <f t="shared" si="155"/>
        <v>00</v>
      </c>
      <c r="O484" s="1">
        <f t="shared" si="156"/>
        <v>6</v>
      </c>
      <c r="P484" s="1">
        <f>IF(HEX2DEC(LEFT(E484,4))&gt;=32768,HEX2DEC(LEFT(E484,4))-65536,HEX2DEC(LEFT(E484,4)))/Codes!$N$2</f>
        <v>4.8</v>
      </c>
      <c r="Q484" s="1">
        <f>IF(HEX2DEC(RIGHT(E484,4))&gt;=32768,HEX2DEC(RIGHT(E484,4))-65536,HEX2DEC(RIGHT(E484,4)))/Codes!$N$2</f>
        <v>0</v>
      </c>
      <c r="R484" s="1">
        <f>IF(HEX2DEC(LEFT(F484,4))&gt;=32768,HEX2DEC(LEFT(F484,4))-65536,HEX2DEC(LEFT(F484,4)))/Codes!$N$2</f>
        <v>0</v>
      </c>
      <c r="S484" s="1">
        <f>IF(HEX2DEC(RIGHT(F484,4))&gt;=32768,HEX2DEC(RIGHT(F484,4))-65536,HEX2DEC(RIGHT(F484,4)))/Codes!$N$2</f>
        <v>0</v>
      </c>
      <c r="T484" s="18">
        <f t="shared" si="157"/>
        <v>361</v>
      </c>
      <c r="U484" s="1">
        <f t="shared" si="158"/>
        <v>50</v>
      </c>
      <c r="V484" s="1">
        <f t="shared" si="159"/>
        <v>0</v>
      </c>
      <c r="W484" s="1" t="str">
        <f t="shared" si="160"/>
        <v>100</v>
      </c>
      <c r="X484" s="1">
        <f t="shared" si="161"/>
        <v>0</v>
      </c>
      <c r="Y484" s="1">
        <f t="shared" si="162"/>
        <v>70</v>
      </c>
      <c r="Z484" s="1" t="str">
        <f>VLOOKUP(BIN2DEC(MID(HEX2BIN(MID(H484,3,2),8),2,5)),Codes!$E$1:$F$18,2)</f>
        <v>Normal</v>
      </c>
      <c r="AA484" s="6" t="str">
        <f t="shared" si="163"/>
        <v>0</v>
      </c>
      <c r="AB484" s="1">
        <f t="shared" si="164"/>
        <v>1</v>
      </c>
      <c r="AC484" s="1" t="str">
        <f>VLOOKUP(BIN2DEC(RIGHT(HEX2BIN(MID(H484,6,1),4),1)&amp;LEFT(HEX2BIN(MID(H484,7,1),4),1)),Codes!$K$1:$L$5,2)</f>
        <v>M</v>
      </c>
      <c r="AD484" s="1" t="str">
        <f>VLOOKUP(BIN2DEC(RIGHT(HEX2BIN(MID(H484,7,1),4),3)&amp;LEFT(HEX2BIN(MID(H484,8,1),4),2)),Codes!$H$2:$I$33,2)</f>
        <v>Kick</v>
      </c>
      <c r="AE484" s="1" t="str">
        <f t="shared" si="165"/>
        <v>1</v>
      </c>
      <c r="AF484" s="1" t="str">
        <f t="shared" si="166"/>
        <v>1</v>
      </c>
      <c r="AH484" s="6">
        <f t="shared" si="167"/>
        <v>34</v>
      </c>
    </row>
    <row r="485" spans="1:34">
      <c r="A485" s="3" t="s">
        <v>7359</v>
      </c>
      <c r="B485" s="1" t="s">
        <v>58</v>
      </c>
      <c r="C485" s="6" t="s">
        <v>5196</v>
      </c>
      <c r="D485" s="9" t="s">
        <v>3780</v>
      </c>
      <c r="E485" s="9" t="s">
        <v>207</v>
      </c>
      <c r="F485" s="9" t="s">
        <v>91</v>
      </c>
      <c r="G485" s="9" t="s">
        <v>1321</v>
      </c>
      <c r="H485" s="9" t="s">
        <v>1619</v>
      </c>
      <c r="J485" s="6" t="str">
        <f t="shared" si="151"/>
        <v>001011</v>
      </c>
      <c r="K485" s="1">
        <f t="shared" si="152"/>
        <v>1</v>
      </c>
      <c r="L485" s="6" t="str">
        <f t="shared" si="153"/>
        <v>00000</v>
      </c>
      <c r="M485" s="1">
        <f t="shared" si="154"/>
        <v>13</v>
      </c>
      <c r="N485" s="6" t="str">
        <f t="shared" si="155"/>
        <v>00</v>
      </c>
      <c r="O485" s="1">
        <f t="shared" si="156"/>
        <v>6</v>
      </c>
      <c r="P485" s="1">
        <f>IF(HEX2DEC(LEFT(E485,4))&gt;=32768,HEX2DEC(LEFT(E485,4))-65536,HEX2DEC(LEFT(E485,4)))/Codes!$N$2</f>
        <v>4</v>
      </c>
      <c r="Q485" s="1">
        <f>IF(HEX2DEC(RIGHT(E485,4))&gt;=32768,HEX2DEC(RIGHT(E485,4))-65536,HEX2DEC(RIGHT(E485,4)))/Codes!$N$2</f>
        <v>0</v>
      </c>
      <c r="R485" s="1">
        <f>IF(HEX2DEC(LEFT(F485,4))&gt;=32768,HEX2DEC(LEFT(F485,4))-65536,HEX2DEC(LEFT(F485,4)))/Codes!$N$2</f>
        <v>0</v>
      </c>
      <c r="S485" s="1">
        <f>IF(HEX2DEC(RIGHT(F485,4))&gt;=32768,HEX2DEC(RIGHT(F485,4))-65536,HEX2DEC(RIGHT(F485,4)))/Codes!$N$2</f>
        <v>0</v>
      </c>
      <c r="T485" s="18">
        <f t="shared" si="157"/>
        <v>361</v>
      </c>
      <c r="U485" s="1">
        <f t="shared" si="158"/>
        <v>50</v>
      </c>
      <c r="V485" s="1">
        <f t="shared" si="159"/>
        <v>0</v>
      </c>
      <c r="W485" s="1" t="str">
        <f t="shared" si="160"/>
        <v>100</v>
      </c>
      <c r="X485" s="1">
        <f t="shared" si="161"/>
        <v>0</v>
      </c>
      <c r="Y485" s="1">
        <f t="shared" si="162"/>
        <v>70</v>
      </c>
      <c r="Z485" s="1" t="str">
        <f>VLOOKUP(BIN2DEC(MID(HEX2BIN(MID(H485,3,2),8),2,5)),Codes!$E$1:$F$18,2)</f>
        <v>Normal</v>
      </c>
      <c r="AA485" s="6" t="str">
        <f t="shared" si="163"/>
        <v>0</v>
      </c>
      <c r="AB485" s="1">
        <f t="shared" si="164"/>
        <v>1</v>
      </c>
      <c r="AC485" s="1" t="str">
        <f>VLOOKUP(BIN2DEC(RIGHT(HEX2BIN(MID(H485,6,1),4),1)&amp;LEFT(HEX2BIN(MID(H485,7,1),4),1)),Codes!$K$1:$L$5,2)</f>
        <v>M</v>
      </c>
      <c r="AD485" s="1" t="str">
        <f>VLOOKUP(BIN2DEC(RIGHT(HEX2BIN(MID(H485,7,1),4),3)&amp;LEFT(HEX2BIN(MID(H485,8,1),4),2)),Codes!$H$2:$I$33,2)</f>
        <v>Kick</v>
      </c>
      <c r="AE485" s="1" t="str">
        <f t="shared" si="165"/>
        <v>1</v>
      </c>
      <c r="AF485" s="1" t="str">
        <f t="shared" si="166"/>
        <v>1</v>
      </c>
      <c r="AH485" s="6">
        <f t="shared" si="167"/>
        <v>34</v>
      </c>
    </row>
    <row r="486" spans="1:34">
      <c r="A486" s="3" t="s">
        <v>7360</v>
      </c>
      <c r="B486" s="1" t="s">
        <v>58</v>
      </c>
      <c r="C486" s="6" t="s">
        <v>5196</v>
      </c>
      <c r="D486" s="9" t="s">
        <v>3894</v>
      </c>
      <c r="E486" s="9" t="s">
        <v>207</v>
      </c>
      <c r="F486" s="9" t="s">
        <v>91</v>
      </c>
      <c r="G486" s="9" t="s">
        <v>1321</v>
      </c>
      <c r="H486" s="9" t="s">
        <v>1619</v>
      </c>
      <c r="J486" s="6" t="str">
        <f t="shared" si="151"/>
        <v>001011</v>
      </c>
      <c r="K486" s="1">
        <f t="shared" si="152"/>
        <v>2</v>
      </c>
      <c r="L486" s="6" t="str">
        <f t="shared" si="153"/>
        <v>00000</v>
      </c>
      <c r="M486" s="1">
        <f t="shared" si="154"/>
        <v>67</v>
      </c>
      <c r="N486" s="6" t="str">
        <f t="shared" si="155"/>
        <v>00</v>
      </c>
      <c r="O486" s="1">
        <f t="shared" si="156"/>
        <v>6</v>
      </c>
      <c r="P486" s="1">
        <f>IF(HEX2DEC(LEFT(E486,4))&gt;=32768,HEX2DEC(LEFT(E486,4))-65536,HEX2DEC(LEFT(E486,4)))/Codes!$N$2</f>
        <v>4</v>
      </c>
      <c r="Q486" s="1">
        <f>IF(HEX2DEC(RIGHT(E486,4))&gt;=32768,HEX2DEC(RIGHT(E486,4))-65536,HEX2DEC(RIGHT(E486,4)))/Codes!$N$2</f>
        <v>0</v>
      </c>
      <c r="R486" s="1">
        <f>IF(HEX2DEC(LEFT(F486,4))&gt;=32768,HEX2DEC(LEFT(F486,4))-65536,HEX2DEC(LEFT(F486,4)))/Codes!$N$2</f>
        <v>0</v>
      </c>
      <c r="S486" s="1">
        <f>IF(HEX2DEC(RIGHT(F486,4))&gt;=32768,HEX2DEC(RIGHT(F486,4))-65536,HEX2DEC(RIGHT(F486,4)))/Codes!$N$2</f>
        <v>0</v>
      </c>
      <c r="T486" s="18">
        <f t="shared" si="157"/>
        <v>361</v>
      </c>
      <c r="U486" s="1">
        <f t="shared" si="158"/>
        <v>50</v>
      </c>
      <c r="V486" s="1">
        <f t="shared" si="159"/>
        <v>0</v>
      </c>
      <c r="W486" s="1" t="str">
        <f t="shared" si="160"/>
        <v>100</v>
      </c>
      <c r="X486" s="1">
        <f t="shared" si="161"/>
        <v>0</v>
      </c>
      <c r="Y486" s="1">
        <f t="shared" si="162"/>
        <v>70</v>
      </c>
      <c r="Z486" s="1" t="str">
        <f>VLOOKUP(BIN2DEC(MID(HEX2BIN(MID(H486,3,2),8),2,5)),Codes!$E$1:$F$18,2)</f>
        <v>Normal</v>
      </c>
      <c r="AA486" s="6" t="str">
        <f t="shared" si="163"/>
        <v>0</v>
      </c>
      <c r="AB486" s="1">
        <f t="shared" si="164"/>
        <v>1</v>
      </c>
      <c r="AC486" s="1" t="str">
        <f>VLOOKUP(BIN2DEC(RIGHT(HEX2BIN(MID(H486,6,1),4),1)&amp;LEFT(HEX2BIN(MID(H486,7,1),4),1)),Codes!$K$1:$L$5,2)</f>
        <v>M</v>
      </c>
      <c r="AD486" s="1" t="str">
        <f>VLOOKUP(BIN2DEC(RIGHT(HEX2BIN(MID(H486,7,1),4),3)&amp;LEFT(HEX2BIN(MID(H486,8,1),4),2)),Codes!$H$2:$I$33,2)</f>
        <v>Kick</v>
      </c>
      <c r="AE486" s="1" t="str">
        <f t="shared" si="165"/>
        <v>1</v>
      </c>
      <c r="AF486" s="1" t="str">
        <f t="shared" si="166"/>
        <v>1</v>
      </c>
      <c r="AH486" s="6">
        <f t="shared" si="167"/>
        <v>34</v>
      </c>
    </row>
    <row r="487" spans="1:34">
      <c r="A487" s="3" t="s">
        <v>7361</v>
      </c>
      <c r="B487" s="1" t="s">
        <v>58</v>
      </c>
      <c r="C487" s="6" t="s">
        <v>5200</v>
      </c>
      <c r="D487" s="9" t="s">
        <v>101</v>
      </c>
      <c r="E487" s="9" t="s">
        <v>3899</v>
      </c>
      <c r="F487" s="9" t="s">
        <v>91</v>
      </c>
      <c r="G487" s="9" t="s">
        <v>1321</v>
      </c>
      <c r="H487" s="9" t="s">
        <v>1619</v>
      </c>
      <c r="J487" s="6" t="str">
        <f t="shared" si="151"/>
        <v>001011</v>
      </c>
      <c r="K487" s="1">
        <f t="shared" si="152"/>
        <v>0</v>
      </c>
      <c r="L487" s="6" t="str">
        <f t="shared" si="153"/>
        <v>00000</v>
      </c>
      <c r="M487" s="1">
        <f t="shared" si="154"/>
        <v>7</v>
      </c>
      <c r="N487" s="6" t="str">
        <f t="shared" si="155"/>
        <v>00</v>
      </c>
      <c r="O487" s="1">
        <f t="shared" si="156"/>
        <v>6</v>
      </c>
      <c r="P487" s="1">
        <f>IF(HEX2DEC(LEFT(E487,4))&gt;=32768,HEX2DEC(LEFT(E487,4))-65536,HEX2DEC(LEFT(E487,4)))/Codes!$N$2</f>
        <v>4.8</v>
      </c>
      <c r="Q487" s="1">
        <f>IF(HEX2DEC(RIGHT(E487,4))&gt;=32768,HEX2DEC(RIGHT(E487,4))-65536,HEX2DEC(RIGHT(E487,4)))/Codes!$N$2</f>
        <v>4.0880000000000001</v>
      </c>
      <c r="R487" s="1">
        <f>IF(HEX2DEC(LEFT(F487,4))&gt;=32768,HEX2DEC(LEFT(F487,4))-65536,HEX2DEC(LEFT(F487,4)))/Codes!$N$2</f>
        <v>0</v>
      </c>
      <c r="S487" s="1">
        <f>IF(HEX2DEC(RIGHT(F487,4))&gt;=32768,HEX2DEC(RIGHT(F487,4))-65536,HEX2DEC(RIGHT(F487,4)))/Codes!$N$2</f>
        <v>0</v>
      </c>
      <c r="T487" s="18">
        <f t="shared" si="157"/>
        <v>361</v>
      </c>
      <c r="U487" s="1">
        <f t="shared" si="158"/>
        <v>50</v>
      </c>
      <c r="V487" s="1">
        <f t="shared" si="159"/>
        <v>0</v>
      </c>
      <c r="W487" s="1" t="str">
        <f t="shared" si="160"/>
        <v>100</v>
      </c>
      <c r="X487" s="1">
        <f t="shared" si="161"/>
        <v>0</v>
      </c>
      <c r="Y487" s="1">
        <f t="shared" si="162"/>
        <v>70</v>
      </c>
      <c r="Z487" s="1" t="str">
        <f>VLOOKUP(BIN2DEC(MID(HEX2BIN(MID(H487,3,2),8),2,5)),Codes!$E$1:$F$18,2)</f>
        <v>Normal</v>
      </c>
      <c r="AA487" s="6" t="str">
        <f t="shared" si="163"/>
        <v>0</v>
      </c>
      <c r="AB487" s="1">
        <f t="shared" si="164"/>
        <v>1</v>
      </c>
      <c r="AC487" s="1" t="str">
        <f>VLOOKUP(BIN2DEC(RIGHT(HEX2BIN(MID(H487,6,1),4),1)&amp;LEFT(HEX2BIN(MID(H487,7,1),4),1)),Codes!$K$1:$L$5,2)</f>
        <v>M</v>
      </c>
      <c r="AD487" s="1" t="str">
        <f>VLOOKUP(BIN2DEC(RIGHT(HEX2BIN(MID(H487,7,1),4),3)&amp;LEFT(HEX2BIN(MID(H487,8,1),4),2)),Codes!$H$2:$I$33,2)</f>
        <v>Kick</v>
      </c>
      <c r="AE487" s="1" t="str">
        <f t="shared" si="165"/>
        <v>1</v>
      </c>
      <c r="AF487" s="1" t="str">
        <f t="shared" si="166"/>
        <v>1</v>
      </c>
      <c r="AH487" s="6">
        <f t="shared" si="167"/>
        <v>34</v>
      </c>
    </row>
    <row r="488" spans="1:34">
      <c r="A488" s="3" t="s">
        <v>7362</v>
      </c>
      <c r="B488" s="1" t="s">
        <v>58</v>
      </c>
      <c r="C488" s="6" t="s">
        <v>5200</v>
      </c>
      <c r="D488" s="9" t="s">
        <v>3901</v>
      </c>
      <c r="E488" s="9" t="s">
        <v>207</v>
      </c>
      <c r="F488" s="9" t="s">
        <v>91</v>
      </c>
      <c r="G488" s="9" t="s">
        <v>1321</v>
      </c>
      <c r="H488" s="9" t="s">
        <v>1619</v>
      </c>
      <c r="J488" s="6" t="str">
        <f t="shared" si="151"/>
        <v>001011</v>
      </c>
      <c r="K488" s="1">
        <f t="shared" si="152"/>
        <v>1</v>
      </c>
      <c r="L488" s="6" t="str">
        <f t="shared" si="153"/>
        <v>00000</v>
      </c>
      <c r="M488" s="1">
        <f t="shared" si="154"/>
        <v>7</v>
      </c>
      <c r="N488" s="6" t="str">
        <f t="shared" si="155"/>
        <v>00</v>
      </c>
      <c r="O488" s="1">
        <f t="shared" si="156"/>
        <v>6</v>
      </c>
      <c r="P488" s="1">
        <f>IF(HEX2DEC(LEFT(E488,4))&gt;=32768,HEX2DEC(LEFT(E488,4))-65536,HEX2DEC(LEFT(E488,4)))/Codes!$N$2</f>
        <v>4</v>
      </c>
      <c r="Q488" s="1">
        <f>IF(HEX2DEC(RIGHT(E488,4))&gt;=32768,HEX2DEC(RIGHT(E488,4))-65536,HEX2DEC(RIGHT(E488,4)))/Codes!$N$2</f>
        <v>0</v>
      </c>
      <c r="R488" s="1">
        <f>IF(HEX2DEC(LEFT(F488,4))&gt;=32768,HEX2DEC(LEFT(F488,4))-65536,HEX2DEC(LEFT(F488,4)))/Codes!$N$2</f>
        <v>0</v>
      </c>
      <c r="S488" s="1">
        <f>IF(HEX2DEC(RIGHT(F488,4))&gt;=32768,HEX2DEC(RIGHT(F488,4))-65536,HEX2DEC(RIGHT(F488,4)))/Codes!$N$2</f>
        <v>0</v>
      </c>
      <c r="T488" s="18">
        <f t="shared" si="157"/>
        <v>361</v>
      </c>
      <c r="U488" s="1">
        <f t="shared" si="158"/>
        <v>50</v>
      </c>
      <c r="V488" s="1">
        <f t="shared" si="159"/>
        <v>0</v>
      </c>
      <c r="W488" s="1" t="str">
        <f t="shared" si="160"/>
        <v>100</v>
      </c>
      <c r="X488" s="1">
        <f t="shared" si="161"/>
        <v>0</v>
      </c>
      <c r="Y488" s="1">
        <f t="shared" si="162"/>
        <v>70</v>
      </c>
      <c r="Z488" s="1" t="str">
        <f>VLOOKUP(BIN2DEC(MID(HEX2BIN(MID(H488,3,2),8),2,5)),Codes!$E$1:$F$18,2)</f>
        <v>Normal</v>
      </c>
      <c r="AA488" s="6" t="str">
        <f t="shared" si="163"/>
        <v>0</v>
      </c>
      <c r="AB488" s="1">
        <f t="shared" si="164"/>
        <v>1</v>
      </c>
      <c r="AC488" s="1" t="str">
        <f>VLOOKUP(BIN2DEC(RIGHT(HEX2BIN(MID(H488,6,1),4),1)&amp;LEFT(HEX2BIN(MID(H488,7,1),4),1)),Codes!$K$1:$L$5,2)</f>
        <v>M</v>
      </c>
      <c r="AD488" s="1" t="str">
        <f>VLOOKUP(BIN2DEC(RIGHT(HEX2BIN(MID(H488,7,1),4),3)&amp;LEFT(HEX2BIN(MID(H488,8,1),4),2)),Codes!$H$2:$I$33,2)</f>
        <v>Kick</v>
      </c>
      <c r="AE488" s="1" t="str">
        <f t="shared" si="165"/>
        <v>1</v>
      </c>
      <c r="AF488" s="1" t="str">
        <f t="shared" si="166"/>
        <v>1</v>
      </c>
      <c r="AH488" s="6">
        <f t="shared" si="167"/>
        <v>34</v>
      </c>
    </row>
    <row r="489" spans="1:34">
      <c r="A489" s="3" t="s">
        <v>7363</v>
      </c>
      <c r="B489" s="1" t="s">
        <v>58</v>
      </c>
      <c r="C489" s="6" t="s">
        <v>5200</v>
      </c>
      <c r="D489" s="9" t="s">
        <v>3894</v>
      </c>
      <c r="E489" s="9" t="s">
        <v>207</v>
      </c>
      <c r="F489" s="9" t="s">
        <v>91</v>
      </c>
      <c r="G489" s="9" t="s">
        <v>1321</v>
      </c>
      <c r="H489" s="9" t="s">
        <v>1619</v>
      </c>
      <c r="J489" s="6" t="str">
        <f t="shared" si="151"/>
        <v>001011</v>
      </c>
      <c r="K489" s="1">
        <f t="shared" si="152"/>
        <v>2</v>
      </c>
      <c r="L489" s="6" t="str">
        <f t="shared" si="153"/>
        <v>00000</v>
      </c>
      <c r="M489" s="1">
        <f t="shared" si="154"/>
        <v>67</v>
      </c>
      <c r="N489" s="6" t="str">
        <f t="shared" si="155"/>
        <v>00</v>
      </c>
      <c r="O489" s="1">
        <f t="shared" si="156"/>
        <v>6</v>
      </c>
      <c r="P489" s="1">
        <f>IF(HEX2DEC(LEFT(E489,4))&gt;=32768,HEX2DEC(LEFT(E489,4))-65536,HEX2DEC(LEFT(E489,4)))/Codes!$N$2</f>
        <v>4</v>
      </c>
      <c r="Q489" s="1">
        <f>IF(HEX2DEC(RIGHT(E489,4))&gt;=32768,HEX2DEC(RIGHT(E489,4))-65536,HEX2DEC(RIGHT(E489,4)))/Codes!$N$2</f>
        <v>0</v>
      </c>
      <c r="R489" s="1">
        <f>IF(HEX2DEC(LEFT(F489,4))&gt;=32768,HEX2DEC(LEFT(F489,4))-65536,HEX2DEC(LEFT(F489,4)))/Codes!$N$2</f>
        <v>0</v>
      </c>
      <c r="S489" s="1">
        <f>IF(HEX2DEC(RIGHT(F489,4))&gt;=32768,HEX2DEC(RIGHT(F489,4))-65536,HEX2DEC(RIGHT(F489,4)))/Codes!$N$2</f>
        <v>0</v>
      </c>
      <c r="T489" s="18">
        <f t="shared" si="157"/>
        <v>361</v>
      </c>
      <c r="U489" s="1">
        <f t="shared" si="158"/>
        <v>50</v>
      </c>
      <c r="V489" s="1">
        <f t="shared" si="159"/>
        <v>0</v>
      </c>
      <c r="W489" s="1" t="str">
        <f t="shared" si="160"/>
        <v>100</v>
      </c>
      <c r="X489" s="1">
        <f t="shared" si="161"/>
        <v>0</v>
      </c>
      <c r="Y489" s="1">
        <f t="shared" si="162"/>
        <v>70</v>
      </c>
      <c r="Z489" s="1" t="str">
        <f>VLOOKUP(BIN2DEC(MID(HEX2BIN(MID(H489,3,2),8),2,5)),Codes!$E$1:$F$18,2)</f>
        <v>Normal</v>
      </c>
      <c r="AA489" s="6" t="str">
        <f t="shared" si="163"/>
        <v>0</v>
      </c>
      <c r="AB489" s="1">
        <f t="shared" si="164"/>
        <v>1</v>
      </c>
      <c r="AC489" s="1" t="str">
        <f>VLOOKUP(BIN2DEC(RIGHT(HEX2BIN(MID(H489,6,1),4),1)&amp;LEFT(HEX2BIN(MID(H489,7,1),4),1)),Codes!$K$1:$L$5,2)</f>
        <v>M</v>
      </c>
      <c r="AD489" s="1" t="str">
        <f>VLOOKUP(BIN2DEC(RIGHT(HEX2BIN(MID(H489,7,1),4),3)&amp;LEFT(HEX2BIN(MID(H489,8,1),4),2)),Codes!$H$2:$I$33,2)</f>
        <v>Kick</v>
      </c>
      <c r="AE489" s="1" t="str">
        <f t="shared" si="165"/>
        <v>1</v>
      </c>
      <c r="AF489" s="1" t="str">
        <f t="shared" si="166"/>
        <v>1</v>
      </c>
      <c r="AH489" s="6">
        <f t="shared" si="167"/>
        <v>34</v>
      </c>
    </row>
    <row r="490" spans="1:34">
      <c r="A490" s="3" t="s">
        <v>7364</v>
      </c>
      <c r="B490" s="1" t="s">
        <v>58</v>
      </c>
      <c r="C490" s="6" t="s">
        <v>5201</v>
      </c>
      <c r="D490" s="9" t="s">
        <v>279</v>
      </c>
      <c r="E490" s="9" t="s">
        <v>3899</v>
      </c>
      <c r="F490" s="9" t="s">
        <v>91</v>
      </c>
      <c r="G490" s="9" t="s">
        <v>1321</v>
      </c>
      <c r="H490" s="9" t="s">
        <v>1619</v>
      </c>
      <c r="J490" s="6" t="str">
        <f t="shared" si="151"/>
        <v>001011</v>
      </c>
      <c r="K490" s="1">
        <f t="shared" si="152"/>
        <v>0</v>
      </c>
      <c r="L490" s="6" t="str">
        <f t="shared" si="153"/>
        <v>00000</v>
      </c>
      <c r="M490" s="1">
        <f t="shared" si="154"/>
        <v>13</v>
      </c>
      <c r="N490" s="6" t="str">
        <f t="shared" si="155"/>
        <v>00</v>
      </c>
      <c r="O490" s="1">
        <f t="shared" si="156"/>
        <v>8</v>
      </c>
      <c r="P490" s="1">
        <f>IF(HEX2DEC(LEFT(E490,4))&gt;=32768,HEX2DEC(LEFT(E490,4))-65536,HEX2DEC(LEFT(E490,4)))/Codes!$N$2</f>
        <v>4.8</v>
      </c>
      <c r="Q490" s="1">
        <f>IF(HEX2DEC(RIGHT(E490,4))&gt;=32768,HEX2DEC(RIGHT(E490,4))-65536,HEX2DEC(RIGHT(E490,4)))/Codes!$N$2</f>
        <v>4.0880000000000001</v>
      </c>
      <c r="R490" s="1">
        <f>IF(HEX2DEC(LEFT(F490,4))&gt;=32768,HEX2DEC(LEFT(F490,4))-65536,HEX2DEC(LEFT(F490,4)))/Codes!$N$2</f>
        <v>0</v>
      </c>
      <c r="S490" s="1">
        <f>IF(HEX2DEC(RIGHT(F490,4))&gt;=32768,HEX2DEC(RIGHT(F490,4))-65536,HEX2DEC(RIGHT(F490,4)))/Codes!$N$2</f>
        <v>0</v>
      </c>
      <c r="T490" s="18">
        <f t="shared" si="157"/>
        <v>361</v>
      </c>
      <c r="U490" s="1">
        <f t="shared" si="158"/>
        <v>50</v>
      </c>
      <c r="V490" s="1">
        <f t="shared" si="159"/>
        <v>0</v>
      </c>
      <c r="W490" s="1" t="str">
        <f t="shared" si="160"/>
        <v>100</v>
      </c>
      <c r="X490" s="1">
        <f t="shared" si="161"/>
        <v>0</v>
      </c>
      <c r="Y490" s="1">
        <f t="shared" si="162"/>
        <v>70</v>
      </c>
      <c r="Z490" s="1" t="str">
        <f>VLOOKUP(BIN2DEC(MID(HEX2BIN(MID(H490,3,2),8),2,5)),Codes!$E$1:$F$18,2)</f>
        <v>Normal</v>
      </c>
      <c r="AA490" s="6" t="str">
        <f t="shared" si="163"/>
        <v>0</v>
      </c>
      <c r="AB490" s="1">
        <f t="shared" si="164"/>
        <v>1</v>
      </c>
      <c r="AC490" s="1" t="str">
        <f>VLOOKUP(BIN2DEC(RIGHT(HEX2BIN(MID(H490,6,1),4),1)&amp;LEFT(HEX2BIN(MID(H490,7,1),4),1)),Codes!$K$1:$L$5,2)</f>
        <v>M</v>
      </c>
      <c r="AD490" s="1" t="str">
        <f>VLOOKUP(BIN2DEC(RIGHT(HEX2BIN(MID(H490,7,1),4),3)&amp;LEFT(HEX2BIN(MID(H490,8,1),4),2)),Codes!$H$2:$I$33,2)</f>
        <v>Kick</v>
      </c>
      <c r="AE490" s="1" t="str">
        <f t="shared" si="165"/>
        <v>1</v>
      </c>
      <c r="AF490" s="1" t="str">
        <f t="shared" si="166"/>
        <v>1</v>
      </c>
      <c r="AH490" s="6">
        <f t="shared" si="167"/>
        <v>34</v>
      </c>
    </row>
    <row r="491" spans="1:34">
      <c r="A491" s="3" t="s">
        <v>7365</v>
      </c>
      <c r="B491" s="1" t="s">
        <v>58</v>
      </c>
      <c r="C491" s="6" t="s">
        <v>5201</v>
      </c>
      <c r="D491" s="9" t="s">
        <v>3905</v>
      </c>
      <c r="E491" s="9" t="s">
        <v>207</v>
      </c>
      <c r="F491" s="9" t="s">
        <v>91</v>
      </c>
      <c r="G491" s="9" t="s">
        <v>1321</v>
      </c>
      <c r="H491" s="9" t="s">
        <v>1619</v>
      </c>
      <c r="J491" s="6" t="str">
        <f t="shared" si="151"/>
        <v>001011</v>
      </c>
      <c r="K491" s="1">
        <f t="shared" si="152"/>
        <v>1</v>
      </c>
      <c r="L491" s="6" t="str">
        <f t="shared" si="153"/>
        <v>00000</v>
      </c>
      <c r="M491" s="1">
        <f t="shared" si="154"/>
        <v>13</v>
      </c>
      <c r="N491" s="6" t="str">
        <f t="shared" si="155"/>
        <v>00</v>
      </c>
      <c r="O491" s="1">
        <f t="shared" si="156"/>
        <v>8</v>
      </c>
      <c r="P491" s="1">
        <f>IF(HEX2DEC(LEFT(E491,4))&gt;=32768,HEX2DEC(LEFT(E491,4))-65536,HEX2DEC(LEFT(E491,4)))/Codes!$N$2</f>
        <v>4</v>
      </c>
      <c r="Q491" s="1">
        <f>IF(HEX2DEC(RIGHT(E491,4))&gt;=32768,HEX2DEC(RIGHT(E491,4))-65536,HEX2DEC(RIGHT(E491,4)))/Codes!$N$2</f>
        <v>0</v>
      </c>
      <c r="R491" s="1">
        <f>IF(HEX2DEC(LEFT(F491,4))&gt;=32768,HEX2DEC(LEFT(F491,4))-65536,HEX2DEC(LEFT(F491,4)))/Codes!$N$2</f>
        <v>0</v>
      </c>
      <c r="S491" s="1">
        <f>IF(HEX2DEC(RIGHT(F491,4))&gt;=32768,HEX2DEC(RIGHT(F491,4))-65536,HEX2DEC(RIGHT(F491,4)))/Codes!$N$2</f>
        <v>0</v>
      </c>
      <c r="T491" s="18">
        <f t="shared" si="157"/>
        <v>361</v>
      </c>
      <c r="U491" s="1">
        <f t="shared" si="158"/>
        <v>50</v>
      </c>
      <c r="V491" s="1">
        <f t="shared" si="159"/>
        <v>0</v>
      </c>
      <c r="W491" s="1" t="str">
        <f t="shared" si="160"/>
        <v>100</v>
      </c>
      <c r="X491" s="1">
        <f t="shared" si="161"/>
        <v>0</v>
      </c>
      <c r="Y491" s="1">
        <f t="shared" si="162"/>
        <v>70</v>
      </c>
      <c r="Z491" s="1" t="str">
        <f>VLOOKUP(BIN2DEC(MID(HEX2BIN(MID(H491,3,2),8),2,5)),Codes!$E$1:$F$18,2)</f>
        <v>Normal</v>
      </c>
      <c r="AA491" s="6" t="str">
        <f t="shared" si="163"/>
        <v>0</v>
      </c>
      <c r="AB491" s="1">
        <f t="shared" si="164"/>
        <v>1</v>
      </c>
      <c r="AC491" s="1" t="str">
        <f>VLOOKUP(BIN2DEC(RIGHT(HEX2BIN(MID(H491,6,1),4),1)&amp;LEFT(HEX2BIN(MID(H491,7,1),4),1)),Codes!$K$1:$L$5,2)</f>
        <v>M</v>
      </c>
      <c r="AD491" s="1" t="str">
        <f>VLOOKUP(BIN2DEC(RIGHT(HEX2BIN(MID(H491,7,1),4),3)&amp;LEFT(HEX2BIN(MID(H491,8,1),4),2)),Codes!$H$2:$I$33,2)</f>
        <v>Kick</v>
      </c>
      <c r="AE491" s="1" t="str">
        <f t="shared" si="165"/>
        <v>1</v>
      </c>
      <c r="AF491" s="1" t="str">
        <f t="shared" si="166"/>
        <v>1</v>
      </c>
      <c r="AH491" s="6">
        <f t="shared" si="167"/>
        <v>34</v>
      </c>
    </row>
    <row r="492" spans="1:34">
      <c r="A492" s="3" t="s">
        <v>7366</v>
      </c>
      <c r="B492" s="1" t="s">
        <v>58</v>
      </c>
      <c r="C492" s="6" t="s">
        <v>5201</v>
      </c>
      <c r="D492" s="9" t="s">
        <v>3894</v>
      </c>
      <c r="E492" s="9" t="s">
        <v>207</v>
      </c>
      <c r="F492" s="9" t="s">
        <v>91</v>
      </c>
      <c r="G492" s="9" t="s">
        <v>1321</v>
      </c>
      <c r="H492" s="9" t="s">
        <v>1619</v>
      </c>
      <c r="J492" s="6" t="str">
        <f t="shared" si="151"/>
        <v>001011</v>
      </c>
      <c r="K492" s="1">
        <f t="shared" si="152"/>
        <v>2</v>
      </c>
      <c r="L492" s="6" t="str">
        <f t="shared" si="153"/>
        <v>00000</v>
      </c>
      <c r="M492" s="1">
        <f t="shared" si="154"/>
        <v>67</v>
      </c>
      <c r="N492" s="6" t="str">
        <f t="shared" si="155"/>
        <v>00</v>
      </c>
      <c r="O492" s="1">
        <f t="shared" si="156"/>
        <v>6</v>
      </c>
      <c r="P492" s="1">
        <f>IF(HEX2DEC(LEFT(E492,4))&gt;=32768,HEX2DEC(LEFT(E492,4))-65536,HEX2DEC(LEFT(E492,4)))/Codes!$N$2</f>
        <v>4</v>
      </c>
      <c r="Q492" s="1">
        <f>IF(HEX2DEC(RIGHT(E492,4))&gt;=32768,HEX2DEC(RIGHT(E492,4))-65536,HEX2DEC(RIGHT(E492,4)))/Codes!$N$2</f>
        <v>0</v>
      </c>
      <c r="R492" s="1">
        <f>IF(HEX2DEC(LEFT(F492,4))&gt;=32768,HEX2DEC(LEFT(F492,4))-65536,HEX2DEC(LEFT(F492,4)))/Codes!$N$2</f>
        <v>0</v>
      </c>
      <c r="S492" s="1">
        <f>IF(HEX2DEC(RIGHT(F492,4))&gt;=32768,HEX2DEC(RIGHT(F492,4))-65536,HEX2DEC(RIGHT(F492,4)))/Codes!$N$2</f>
        <v>0</v>
      </c>
      <c r="T492" s="18">
        <f t="shared" si="157"/>
        <v>361</v>
      </c>
      <c r="U492" s="1">
        <f t="shared" si="158"/>
        <v>50</v>
      </c>
      <c r="V492" s="1">
        <f t="shared" si="159"/>
        <v>0</v>
      </c>
      <c r="W492" s="1" t="str">
        <f t="shared" si="160"/>
        <v>100</v>
      </c>
      <c r="X492" s="1">
        <f t="shared" si="161"/>
        <v>0</v>
      </c>
      <c r="Y492" s="1">
        <f t="shared" si="162"/>
        <v>70</v>
      </c>
      <c r="Z492" s="1" t="str">
        <f>VLOOKUP(BIN2DEC(MID(HEX2BIN(MID(H492,3,2),8),2,5)),Codes!$E$1:$F$18,2)</f>
        <v>Normal</v>
      </c>
      <c r="AA492" s="6" t="str">
        <f t="shared" si="163"/>
        <v>0</v>
      </c>
      <c r="AB492" s="1">
        <f t="shared" si="164"/>
        <v>1</v>
      </c>
      <c r="AC492" s="1" t="str">
        <f>VLOOKUP(BIN2DEC(RIGHT(HEX2BIN(MID(H492,6,1),4),1)&amp;LEFT(HEX2BIN(MID(H492,7,1),4),1)),Codes!$K$1:$L$5,2)</f>
        <v>M</v>
      </c>
      <c r="AD492" s="1" t="str">
        <f>VLOOKUP(BIN2DEC(RIGHT(HEX2BIN(MID(H492,7,1),4),3)&amp;LEFT(HEX2BIN(MID(H492,8,1),4),2)),Codes!$H$2:$I$33,2)</f>
        <v>Kick</v>
      </c>
      <c r="AE492" s="1" t="str">
        <f t="shared" si="165"/>
        <v>1</v>
      </c>
      <c r="AF492" s="1" t="str">
        <f t="shared" si="166"/>
        <v>1</v>
      </c>
      <c r="AH492" s="6">
        <f t="shared" si="167"/>
        <v>34</v>
      </c>
    </row>
    <row r="493" spans="1:34">
      <c r="A493" s="3" t="s">
        <v>7367</v>
      </c>
      <c r="B493" s="1" t="s">
        <v>58</v>
      </c>
      <c r="C493" s="6" t="s">
        <v>1790</v>
      </c>
      <c r="D493" s="9" t="s">
        <v>6938</v>
      </c>
      <c r="E493" s="9" t="s">
        <v>499</v>
      </c>
      <c r="F493" s="9" t="s">
        <v>91</v>
      </c>
      <c r="G493" s="9" t="s">
        <v>468</v>
      </c>
      <c r="H493" s="9" t="s">
        <v>473</v>
      </c>
      <c r="J493" s="6" t="str">
        <f t="shared" si="151"/>
        <v>001011</v>
      </c>
      <c r="K493" s="1">
        <f t="shared" si="152"/>
        <v>0</v>
      </c>
      <c r="L493" s="6" t="str">
        <f t="shared" si="153"/>
        <v>00000</v>
      </c>
      <c r="M493" s="1">
        <f t="shared" si="154"/>
        <v>76</v>
      </c>
      <c r="N493" s="6" t="str">
        <f t="shared" si="155"/>
        <v>00</v>
      </c>
      <c r="O493" s="1">
        <f t="shared" si="156"/>
        <v>10</v>
      </c>
      <c r="P493" s="1">
        <f>IF(HEX2DEC(LEFT(E493,4))&gt;=32768,HEX2DEC(LEFT(E493,4))-65536,HEX2DEC(LEFT(E493,4)))/Codes!$N$2</f>
        <v>5.2</v>
      </c>
      <c r="Q493" s="1">
        <f>IF(HEX2DEC(RIGHT(E493,4))&gt;=32768,HEX2DEC(RIGHT(E493,4))-65536,HEX2DEC(RIGHT(E493,4)))/Codes!$N$2</f>
        <v>0</v>
      </c>
      <c r="R493" s="1">
        <f>IF(HEX2DEC(LEFT(F493,4))&gt;=32768,HEX2DEC(LEFT(F493,4))-65536,HEX2DEC(LEFT(F493,4)))/Codes!$N$2</f>
        <v>0</v>
      </c>
      <c r="S493" s="1">
        <f>IF(HEX2DEC(RIGHT(F493,4))&gt;=32768,HEX2DEC(RIGHT(F493,4))-65536,HEX2DEC(RIGHT(F493,4)))/Codes!$N$2</f>
        <v>0</v>
      </c>
      <c r="T493" s="18">
        <f t="shared" si="157"/>
        <v>361</v>
      </c>
      <c r="U493" s="1">
        <f t="shared" si="158"/>
        <v>100</v>
      </c>
      <c r="V493" s="1">
        <f t="shared" si="159"/>
        <v>98</v>
      </c>
      <c r="W493" s="1" t="str">
        <f t="shared" si="160"/>
        <v>100</v>
      </c>
      <c r="X493" s="1">
        <f t="shared" si="161"/>
        <v>2</v>
      </c>
      <c r="Y493" s="1">
        <f t="shared" si="162"/>
        <v>0</v>
      </c>
      <c r="Z493" s="1" t="str">
        <f>VLOOKUP(BIN2DEC(MID(HEX2BIN(MID(H493,3,2),8),2,5)),Codes!$E$1:$F$18,2)</f>
        <v>Normal</v>
      </c>
      <c r="AA493" s="6" t="str">
        <f t="shared" si="163"/>
        <v>0</v>
      </c>
      <c r="AB493" s="1">
        <f t="shared" si="164"/>
        <v>1</v>
      </c>
      <c r="AC493" s="1" t="str">
        <f>VLOOKUP(BIN2DEC(RIGHT(HEX2BIN(MID(H493,6,1),4),1)&amp;LEFT(HEX2BIN(MID(H493,7,1),4),1)),Codes!$K$1:$L$5,2)</f>
        <v>M</v>
      </c>
      <c r="AD493" s="1" t="str">
        <f>VLOOKUP(BIN2DEC(RIGHT(HEX2BIN(MID(H493,7,1),4),3)&amp;LEFT(HEX2BIN(MID(H493,8,1),4),2)),Codes!$H$2:$I$33,2)</f>
        <v>Kick</v>
      </c>
      <c r="AE493" s="1" t="str">
        <f t="shared" si="165"/>
        <v>1</v>
      </c>
      <c r="AF493" s="1" t="str">
        <f t="shared" si="166"/>
        <v>1</v>
      </c>
      <c r="AH493" s="6">
        <f t="shared" si="167"/>
        <v>34</v>
      </c>
    </row>
    <row r="494" spans="1:34">
      <c r="A494" s="3" t="s">
        <v>7368</v>
      </c>
      <c r="B494" s="1" t="s">
        <v>58</v>
      </c>
      <c r="C494" s="6" t="s">
        <v>1790</v>
      </c>
      <c r="D494" s="9" t="s">
        <v>7369</v>
      </c>
      <c r="E494" s="9" t="s">
        <v>307</v>
      </c>
      <c r="F494" s="9" t="s">
        <v>91</v>
      </c>
      <c r="G494" s="9" t="s">
        <v>468</v>
      </c>
      <c r="H494" s="9" t="s">
        <v>473</v>
      </c>
      <c r="J494" s="6" t="str">
        <f t="shared" si="151"/>
        <v>001011</v>
      </c>
      <c r="K494" s="1">
        <f t="shared" si="152"/>
        <v>1</v>
      </c>
      <c r="L494" s="6" t="str">
        <f t="shared" si="153"/>
        <v>00000</v>
      </c>
      <c r="M494" s="1">
        <f t="shared" si="154"/>
        <v>100</v>
      </c>
      <c r="N494" s="6" t="str">
        <f t="shared" si="155"/>
        <v>00</v>
      </c>
      <c r="O494" s="1">
        <f t="shared" si="156"/>
        <v>8</v>
      </c>
      <c r="P494" s="1">
        <f>IF(HEX2DEC(LEFT(E494,4))&gt;=32768,HEX2DEC(LEFT(E494,4))-65536,HEX2DEC(LEFT(E494,4)))/Codes!$N$2</f>
        <v>3.2</v>
      </c>
      <c r="Q494" s="1">
        <f>IF(HEX2DEC(RIGHT(E494,4))&gt;=32768,HEX2DEC(RIGHT(E494,4))-65536,HEX2DEC(RIGHT(E494,4)))/Codes!$N$2</f>
        <v>0</v>
      </c>
      <c r="R494" s="1">
        <f>IF(HEX2DEC(LEFT(F494,4))&gt;=32768,HEX2DEC(LEFT(F494,4))-65536,HEX2DEC(LEFT(F494,4)))/Codes!$N$2</f>
        <v>0</v>
      </c>
      <c r="S494" s="1">
        <f>IF(HEX2DEC(RIGHT(F494,4))&gt;=32768,HEX2DEC(RIGHT(F494,4))-65536,HEX2DEC(RIGHT(F494,4)))/Codes!$N$2</f>
        <v>0</v>
      </c>
      <c r="T494" s="18">
        <f t="shared" si="157"/>
        <v>361</v>
      </c>
      <c r="U494" s="1">
        <f t="shared" si="158"/>
        <v>100</v>
      </c>
      <c r="V494" s="1">
        <f t="shared" si="159"/>
        <v>98</v>
      </c>
      <c r="W494" s="1" t="str">
        <f t="shared" si="160"/>
        <v>100</v>
      </c>
      <c r="X494" s="1">
        <f t="shared" si="161"/>
        <v>2</v>
      </c>
      <c r="Y494" s="1">
        <f t="shared" si="162"/>
        <v>0</v>
      </c>
      <c r="Z494" s="1" t="str">
        <f>VLOOKUP(BIN2DEC(MID(HEX2BIN(MID(H494,3,2),8),2,5)),Codes!$E$1:$F$18,2)</f>
        <v>Normal</v>
      </c>
      <c r="AA494" s="6" t="str">
        <f t="shared" si="163"/>
        <v>0</v>
      </c>
      <c r="AB494" s="1">
        <f t="shared" si="164"/>
        <v>1</v>
      </c>
      <c r="AC494" s="1" t="str">
        <f>VLOOKUP(BIN2DEC(RIGHT(HEX2BIN(MID(H494,6,1),4),1)&amp;LEFT(HEX2BIN(MID(H494,7,1),4),1)),Codes!$K$1:$L$5,2)</f>
        <v>M</v>
      </c>
      <c r="AD494" s="1" t="str">
        <f>VLOOKUP(BIN2DEC(RIGHT(HEX2BIN(MID(H494,7,1),4),3)&amp;LEFT(HEX2BIN(MID(H494,8,1),4),2)),Codes!$H$2:$I$33,2)</f>
        <v>Kick</v>
      </c>
      <c r="AE494" s="1" t="str">
        <f t="shared" si="165"/>
        <v>1</v>
      </c>
      <c r="AF494" s="1" t="str">
        <f t="shared" si="166"/>
        <v>1</v>
      </c>
      <c r="AH494" s="6">
        <f t="shared" si="167"/>
        <v>34</v>
      </c>
    </row>
    <row r="495" spans="1:34">
      <c r="A495" s="3" t="s">
        <v>7370</v>
      </c>
      <c r="B495" s="1" t="s">
        <v>58</v>
      </c>
      <c r="C495" s="6" t="s">
        <v>1790</v>
      </c>
      <c r="D495" s="9" t="s">
        <v>7371</v>
      </c>
      <c r="E495" s="9" t="s">
        <v>307</v>
      </c>
      <c r="F495" s="9" t="s">
        <v>91</v>
      </c>
      <c r="G495" s="9" t="s">
        <v>468</v>
      </c>
      <c r="H495" s="9" t="s">
        <v>473</v>
      </c>
      <c r="J495" s="6" t="str">
        <f t="shared" si="151"/>
        <v>001011</v>
      </c>
      <c r="K495" s="1">
        <f t="shared" si="152"/>
        <v>2</v>
      </c>
      <c r="L495" s="6" t="str">
        <f t="shared" si="153"/>
        <v>00000</v>
      </c>
      <c r="M495" s="1">
        <f t="shared" si="154"/>
        <v>72</v>
      </c>
      <c r="N495" s="6" t="str">
        <f t="shared" si="155"/>
        <v>00</v>
      </c>
      <c r="O495" s="1">
        <f t="shared" si="156"/>
        <v>8</v>
      </c>
      <c r="P495" s="1">
        <f>IF(HEX2DEC(LEFT(E495,4))&gt;=32768,HEX2DEC(LEFT(E495,4))-65536,HEX2DEC(LEFT(E495,4)))/Codes!$N$2</f>
        <v>3.2</v>
      </c>
      <c r="Q495" s="1">
        <f>IF(HEX2DEC(RIGHT(E495,4))&gt;=32768,HEX2DEC(RIGHT(E495,4))-65536,HEX2DEC(RIGHT(E495,4)))/Codes!$N$2</f>
        <v>0</v>
      </c>
      <c r="R495" s="1">
        <f>IF(HEX2DEC(LEFT(F495,4))&gt;=32768,HEX2DEC(LEFT(F495,4))-65536,HEX2DEC(LEFT(F495,4)))/Codes!$N$2</f>
        <v>0</v>
      </c>
      <c r="S495" s="1">
        <f>IF(HEX2DEC(RIGHT(F495,4))&gt;=32768,HEX2DEC(RIGHT(F495,4))-65536,HEX2DEC(RIGHT(F495,4)))/Codes!$N$2</f>
        <v>0</v>
      </c>
      <c r="T495" s="18">
        <f t="shared" si="157"/>
        <v>361</v>
      </c>
      <c r="U495" s="1">
        <f t="shared" si="158"/>
        <v>100</v>
      </c>
      <c r="V495" s="1">
        <f t="shared" si="159"/>
        <v>98</v>
      </c>
      <c r="W495" s="1" t="str">
        <f t="shared" si="160"/>
        <v>100</v>
      </c>
      <c r="X495" s="1">
        <f t="shared" si="161"/>
        <v>2</v>
      </c>
      <c r="Y495" s="1">
        <f t="shared" si="162"/>
        <v>0</v>
      </c>
      <c r="Z495" s="1" t="str">
        <f>VLOOKUP(BIN2DEC(MID(HEX2BIN(MID(H495,3,2),8),2,5)),Codes!$E$1:$F$18,2)</f>
        <v>Normal</v>
      </c>
      <c r="AA495" s="6" t="str">
        <f t="shared" si="163"/>
        <v>0</v>
      </c>
      <c r="AB495" s="1">
        <f t="shared" si="164"/>
        <v>1</v>
      </c>
      <c r="AC495" s="1" t="str">
        <f>VLOOKUP(BIN2DEC(RIGHT(HEX2BIN(MID(H495,6,1),4),1)&amp;LEFT(HEX2BIN(MID(H495,7,1),4),1)),Codes!$K$1:$L$5,2)</f>
        <v>M</v>
      </c>
      <c r="AD495" s="1" t="str">
        <f>VLOOKUP(BIN2DEC(RIGHT(HEX2BIN(MID(H495,7,1),4),3)&amp;LEFT(HEX2BIN(MID(H495,8,1),4),2)),Codes!$H$2:$I$33,2)</f>
        <v>Kick</v>
      </c>
      <c r="AE495" s="1" t="str">
        <f t="shared" si="165"/>
        <v>1</v>
      </c>
      <c r="AF495" s="1" t="str">
        <f t="shared" si="166"/>
        <v>1</v>
      </c>
      <c r="AH495" s="6">
        <f t="shared" si="167"/>
        <v>34</v>
      </c>
    </row>
    <row r="496" spans="1:34">
      <c r="A496" s="3" t="s">
        <v>7372</v>
      </c>
      <c r="B496" s="1" t="s">
        <v>58</v>
      </c>
      <c r="C496" s="6" t="s">
        <v>1787</v>
      </c>
      <c r="D496" s="9" t="s">
        <v>7373</v>
      </c>
      <c r="E496" s="9" t="s">
        <v>232</v>
      </c>
      <c r="F496" s="9" t="s">
        <v>91</v>
      </c>
      <c r="G496" s="9" t="s">
        <v>468</v>
      </c>
      <c r="H496" s="9" t="s">
        <v>473</v>
      </c>
      <c r="J496" s="6" t="str">
        <f t="shared" si="151"/>
        <v>001011</v>
      </c>
      <c r="K496" s="1">
        <f t="shared" si="152"/>
        <v>0</v>
      </c>
      <c r="L496" s="6" t="str">
        <f t="shared" si="153"/>
        <v>00000</v>
      </c>
      <c r="M496" s="1">
        <f t="shared" si="154"/>
        <v>10</v>
      </c>
      <c r="N496" s="6" t="str">
        <f t="shared" si="155"/>
        <v>00</v>
      </c>
      <c r="O496" s="1">
        <f t="shared" si="156"/>
        <v>6</v>
      </c>
      <c r="P496" s="1">
        <f>IF(HEX2DEC(LEFT(E496,4))&gt;=32768,HEX2DEC(LEFT(E496,4))-65536,HEX2DEC(LEFT(E496,4)))/Codes!$N$2</f>
        <v>4.8</v>
      </c>
      <c r="Q496" s="1">
        <f>IF(HEX2DEC(RIGHT(E496,4))&gt;=32768,HEX2DEC(RIGHT(E496,4))-65536,HEX2DEC(RIGHT(E496,4)))/Codes!$N$2</f>
        <v>0</v>
      </c>
      <c r="R496" s="1">
        <f>IF(HEX2DEC(LEFT(F496,4))&gt;=32768,HEX2DEC(LEFT(F496,4))-65536,HEX2DEC(LEFT(F496,4)))/Codes!$N$2</f>
        <v>0</v>
      </c>
      <c r="S496" s="1">
        <f>IF(HEX2DEC(RIGHT(F496,4))&gt;=32768,HEX2DEC(RIGHT(F496,4))-65536,HEX2DEC(RIGHT(F496,4)))/Codes!$N$2</f>
        <v>0</v>
      </c>
      <c r="T496" s="18">
        <f t="shared" si="157"/>
        <v>361</v>
      </c>
      <c r="U496" s="1">
        <f t="shared" si="158"/>
        <v>100</v>
      </c>
      <c r="V496" s="1">
        <f t="shared" si="159"/>
        <v>98</v>
      </c>
      <c r="W496" s="1" t="str">
        <f t="shared" si="160"/>
        <v>100</v>
      </c>
      <c r="X496" s="1">
        <f t="shared" si="161"/>
        <v>2</v>
      </c>
      <c r="Y496" s="1">
        <f t="shared" si="162"/>
        <v>0</v>
      </c>
      <c r="Z496" s="1" t="str">
        <f>VLOOKUP(BIN2DEC(MID(HEX2BIN(MID(H496,3,2),8),2,5)),Codes!$E$1:$F$18,2)</f>
        <v>Normal</v>
      </c>
      <c r="AA496" s="6" t="str">
        <f t="shared" si="163"/>
        <v>0</v>
      </c>
      <c r="AB496" s="1">
        <f t="shared" si="164"/>
        <v>1</v>
      </c>
      <c r="AC496" s="1" t="str">
        <f>VLOOKUP(BIN2DEC(RIGHT(HEX2BIN(MID(H496,6,1),4),1)&amp;LEFT(HEX2BIN(MID(H496,7,1),4),1)),Codes!$K$1:$L$5,2)</f>
        <v>M</v>
      </c>
      <c r="AD496" s="1" t="str">
        <f>VLOOKUP(BIN2DEC(RIGHT(HEX2BIN(MID(H496,7,1),4),3)&amp;LEFT(HEX2BIN(MID(H496,8,1),4),2)),Codes!$H$2:$I$33,2)</f>
        <v>Kick</v>
      </c>
      <c r="AE496" s="1" t="str">
        <f t="shared" si="165"/>
        <v>1</v>
      </c>
      <c r="AF496" s="1" t="str">
        <f t="shared" si="166"/>
        <v>1</v>
      </c>
      <c r="AH496" s="6">
        <f t="shared" si="167"/>
        <v>34</v>
      </c>
    </row>
    <row r="497" spans="1:34">
      <c r="A497" s="3" t="s">
        <v>7374</v>
      </c>
      <c r="B497" s="1" t="s">
        <v>58</v>
      </c>
      <c r="C497" s="6" t="s">
        <v>1787</v>
      </c>
      <c r="D497" s="9" t="s">
        <v>3901</v>
      </c>
      <c r="E497" s="9" t="s">
        <v>207</v>
      </c>
      <c r="F497" s="9" t="s">
        <v>91</v>
      </c>
      <c r="G497" s="9" t="s">
        <v>468</v>
      </c>
      <c r="H497" s="9" t="s">
        <v>473</v>
      </c>
      <c r="J497" s="6" t="str">
        <f t="shared" si="151"/>
        <v>001011</v>
      </c>
      <c r="K497" s="1">
        <f t="shared" si="152"/>
        <v>1</v>
      </c>
      <c r="L497" s="6" t="str">
        <f t="shared" si="153"/>
        <v>00000</v>
      </c>
      <c r="M497" s="1">
        <f t="shared" si="154"/>
        <v>7</v>
      </c>
      <c r="N497" s="6" t="str">
        <f t="shared" si="155"/>
        <v>00</v>
      </c>
      <c r="O497" s="1">
        <f t="shared" si="156"/>
        <v>6</v>
      </c>
      <c r="P497" s="1">
        <f>IF(HEX2DEC(LEFT(E497,4))&gt;=32768,HEX2DEC(LEFT(E497,4))-65536,HEX2DEC(LEFT(E497,4)))/Codes!$N$2</f>
        <v>4</v>
      </c>
      <c r="Q497" s="1">
        <f>IF(HEX2DEC(RIGHT(E497,4))&gt;=32768,HEX2DEC(RIGHT(E497,4))-65536,HEX2DEC(RIGHT(E497,4)))/Codes!$N$2</f>
        <v>0</v>
      </c>
      <c r="R497" s="1">
        <f>IF(HEX2DEC(LEFT(F497,4))&gt;=32768,HEX2DEC(LEFT(F497,4))-65536,HEX2DEC(LEFT(F497,4)))/Codes!$N$2</f>
        <v>0</v>
      </c>
      <c r="S497" s="1">
        <f>IF(HEX2DEC(RIGHT(F497,4))&gt;=32768,HEX2DEC(RIGHT(F497,4))-65536,HEX2DEC(RIGHT(F497,4)))/Codes!$N$2</f>
        <v>0</v>
      </c>
      <c r="T497" s="18">
        <f t="shared" si="157"/>
        <v>361</v>
      </c>
      <c r="U497" s="1">
        <f t="shared" si="158"/>
        <v>100</v>
      </c>
      <c r="V497" s="1">
        <f t="shared" si="159"/>
        <v>98</v>
      </c>
      <c r="W497" s="1" t="str">
        <f t="shared" si="160"/>
        <v>100</v>
      </c>
      <c r="X497" s="1">
        <f t="shared" si="161"/>
        <v>2</v>
      </c>
      <c r="Y497" s="1">
        <f t="shared" si="162"/>
        <v>0</v>
      </c>
      <c r="Z497" s="1" t="str">
        <f>VLOOKUP(BIN2DEC(MID(HEX2BIN(MID(H497,3,2),8),2,5)),Codes!$E$1:$F$18,2)</f>
        <v>Normal</v>
      </c>
      <c r="AA497" s="6" t="str">
        <f t="shared" si="163"/>
        <v>0</v>
      </c>
      <c r="AB497" s="1">
        <f t="shared" si="164"/>
        <v>1</v>
      </c>
      <c r="AC497" s="1" t="str">
        <f>VLOOKUP(BIN2DEC(RIGHT(HEX2BIN(MID(H497,6,1),4),1)&amp;LEFT(HEX2BIN(MID(H497,7,1),4),1)),Codes!$K$1:$L$5,2)</f>
        <v>M</v>
      </c>
      <c r="AD497" s="1" t="str">
        <f>VLOOKUP(BIN2DEC(RIGHT(HEX2BIN(MID(H497,7,1),4),3)&amp;LEFT(HEX2BIN(MID(H497,8,1),4),2)),Codes!$H$2:$I$33,2)</f>
        <v>Kick</v>
      </c>
      <c r="AE497" s="1" t="str">
        <f t="shared" si="165"/>
        <v>1</v>
      </c>
      <c r="AF497" s="1" t="str">
        <f t="shared" si="166"/>
        <v>1</v>
      </c>
      <c r="AH497" s="6">
        <f t="shared" si="167"/>
        <v>34</v>
      </c>
    </row>
    <row r="498" spans="1:34">
      <c r="A498" s="3" t="s">
        <v>7375</v>
      </c>
      <c r="B498" s="1" t="s">
        <v>58</v>
      </c>
      <c r="C498" s="6" t="s">
        <v>1787</v>
      </c>
      <c r="D498" s="9" t="s">
        <v>194</v>
      </c>
      <c r="E498" s="9" t="s">
        <v>307</v>
      </c>
      <c r="F498" s="9" t="s">
        <v>91</v>
      </c>
      <c r="G498" s="9" t="s">
        <v>468</v>
      </c>
      <c r="H498" s="9" t="s">
        <v>473</v>
      </c>
      <c r="J498" s="6" t="str">
        <f t="shared" si="151"/>
        <v>001011</v>
      </c>
      <c r="K498" s="1">
        <f t="shared" si="152"/>
        <v>2</v>
      </c>
      <c r="L498" s="6" t="str">
        <f t="shared" si="153"/>
        <v>00000</v>
      </c>
      <c r="M498" s="1">
        <f t="shared" si="154"/>
        <v>4</v>
      </c>
      <c r="N498" s="6" t="str">
        <f t="shared" si="155"/>
        <v>00</v>
      </c>
      <c r="O498" s="1">
        <f t="shared" si="156"/>
        <v>6</v>
      </c>
      <c r="P498" s="1">
        <f>IF(HEX2DEC(LEFT(E498,4))&gt;=32768,HEX2DEC(LEFT(E498,4))-65536,HEX2DEC(LEFT(E498,4)))/Codes!$N$2</f>
        <v>3.2</v>
      </c>
      <c r="Q498" s="1">
        <f>IF(HEX2DEC(RIGHT(E498,4))&gt;=32768,HEX2DEC(RIGHT(E498,4))-65536,HEX2DEC(RIGHT(E498,4)))/Codes!$N$2</f>
        <v>0</v>
      </c>
      <c r="R498" s="1">
        <f>IF(HEX2DEC(LEFT(F498,4))&gt;=32768,HEX2DEC(LEFT(F498,4))-65536,HEX2DEC(LEFT(F498,4)))/Codes!$N$2</f>
        <v>0</v>
      </c>
      <c r="S498" s="1">
        <f>IF(HEX2DEC(RIGHT(F498,4))&gt;=32768,HEX2DEC(RIGHT(F498,4))-65536,HEX2DEC(RIGHT(F498,4)))/Codes!$N$2</f>
        <v>0</v>
      </c>
      <c r="T498" s="18">
        <f t="shared" si="157"/>
        <v>361</v>
      </c>
      <c r="U498" s="1">
        <f t="shared" si="158"/>
        <v>100</v>
      </c>
      <c r="V498" s="1">
        <f t="shared" si="159"/>
        <v>98</v>
      </c>
      <c r="W498" s="1" t="str">
        <f t="shared" si="160"/>
        <v>100</v>
      </c>
      <c r="X498" s="1">
        <f t="shared" si="161"/>
        <v>2</v>
      </c>
      <c r="Y498" s="1">
        <f t="shared" si="162"/>
        <v>0</v>
      </c>
      <c r="Z498" s="1" t="str">
        <f>VLOOKUP(BIN2DEC(MID(HEX2BIN(MID(H498,3,2),8),2,5)),Codes!$E$1:$F$18,2)</f>
        <v>Normal</v>
      </c>
      <c r="AA498" s="6" t="str">
        <f t="shared" si="163"/>
        <v>0</v>
      </c>
      <c r="AB498" s="1">
        <f t="shared" si="164"/>
        <v>1</v>
      </c>
      <c r="AC498" s="1" t="str">
        <f>VLOOKUP(BIN2DEC(RIGHT(HEX2BIN(MID(H498,6,1),4),1)&amp;LEFT(HEX2BIN(MID(H498,7,1),4),1)),Codes!$K$1:$L$5,2)</f>
        <v>M</v>
      </c>
      <c r="AD498" s="1" t="str">
        <f>VLOOKUP(BIN2DEC(RIGHT(HEX2BIN(MID(H498,7,1),4),3)&amp;LEFT(HEX2BIN(MID(H498,8,1),4),2)),Codes!$H$2:$I$33,2)</f>
        <v>Kick</v>
      </c>
      <c r="AE498" s="1" t="str">
        <f t="shared" si="165"/>
        <v>1</v>
      </c>
      <c r="AF498" s="1" t="str">
        <f t="shared" si="166"/>
        <v>1</v>
      </c>
      <c r="AH498" s="6">
        <f t="shared" si="167"/>
        <v>34</v>
      </c>
    </row>
    <row r="499" spans="1:34">
      <c r="A499" s="3" t="s">
        <v>7376</v>
      </c>
      <c r="B499" s="1" t="s">
        <v>58</v>
      </c>
      <c r="C499" s="6" t="s">
        <v>1787</v>
      </c>
      <c r="D499" s="9" t="s">
        <v>7377</v>
      </c>
      <c r="E499" s="9" t="s">
        <v>207</v>
      </c>
      <c r="F499" s="9" t="s">
        <v>91</v>
      </c>
      <c r="G499" s="9" t="s">
        <v>468</v>
      </c>
      <c r="H499" s="9" t="s">
        <v>473</v>
      </c>
      <c r="J499" s="6" t="str">
        <f t="shared" si="151"/>
        <v>001011</v>
      </c>
      <c r="K499" s="1">
        <f t="shared" si="152"/>
        <v>3</v>
      </c>
      <c r="L499" s="6" t="str">
        <f t="shared" si="153"/>
        <v>00000</v>
      </c>
      <c r="M499" s="1">
        <f t="shared" si="154"/>
        <v>67</v>
      </c>
      <c r="N499" s="6" t="str">
        <f t="shared" si="155"/>
        <v>00</v>
      </c>
      <c r="O499" s="1">
        <f t="shared" si="156"/>
        <v>6</v>
      </c>
      <c r="P499" s="1">
        <f>IF(HEX2DEC(LEFT(E499,4))&gt;=32768,HEX2DEC(LEFT(E499,4))-65536,HEX2DEC(LEFT(E499,4)))/Codes!$N$2</f>
        <v>4</v>
      </c>
      <c r="Q499" s="1">
        <f>IF(HEX2DEC(RIGHT(E499,4))&gt;=32768,HEX2DEC(RIGHT(E499,4))-65536,HEX2DEC(RIGHT(E499,4)))/Codes!$N$2</f>
        <v>0</v>
      </c>
      <c r="R499" s="1">
        <f>IF(HEX2DEC(LEFT(F499,4))&gt;=32768,HEX2DEC(LEFT(F499,4))-65536,HEX2DEC(LEFT(F499,4)))/Codes!$N$2</f>
        <v>0</v>
      </c>
      <c r="S499" s="1">
        <f>IF(HEX2DEC(RIGHT(F499,4))&gt;=32768,HEX2DEC(RIGHT(F499,4))-65536,HEX2DEC(RIGHT(F499,4)))/Codes!$N$2</f>
        <v>0</v>
      </c>
      <c r="T499" s="18">
        <f t="shared" si="157"/>
        <v>361</v>
      </c>
      <c r="U499" s="1">
        <f t="shared" si="158"/>
        <v>100</v>
      </c>
      <c r="V499" s="1">
        <f t="shared" si="159"/>
        <v>98</v>
      </c>
      <c r="W499" s="1" t="str">
        <f t="shared" si="160"/>
        <v>100</v>
      </c>
      <c r="X499" s="1">
        <f t="shared" si="161"/>
        <v>2</v>
      </c>
      <c r="Y499" s="1">
        <f t="shared" si="162"/>
        <v>0</v>
      </c>
      <c r="Z499" s="1" t="str">
        <f>VLOOKUP(BIN2DEC(MID(HEX2BIN(MID(H499,3,2),8),2,5)),Codes!$E$1:$F$18,2)</f>
        <v>Normal</v>
      </c>
      <c r="AA499" s="6" t="str">
        <f t="shared" si="163"/>
        <v>0</v>
      </c>
      <c r="AB499" s="1">
        <f t="shared" si="164"/>
        <v>1</v>
      </c>
      <c r="AC499" s="1" t="str">
        <f>VLOOKUP(BIN2DEC(RIGHT(HEX2BIN(MID(H499,6,1),4),1)&amp;LEFT(HEX2BIN(MID(H499,7,1),4),1)),Codes!$K$1:$L$5,2)</f>
        <v>M</v>
      </c>
      <c r="AD499" s="1" t="str">
        <f>VLOOKUP(BIN2DEC(RIGHT(HEX2BIN(MID(H499,7,1),4),3)&amp;LEFT(HEX2BIN(MID(H499,8,1),4),2)),Codes!$H$2:$I$33,2)</f>
        <v>Kick</v>
      </c>
      <c r="AE499" s="1" t="str">
        <f t="shared" si="165"/>
        <v>1</v>
      </c>
      <c r="AF499" s="1" t="str">
        <f t="shared" si="166"/>
        <v>1</v>
      </c>
      <c r="AH499" s="6">
        <f t="shared" si="167"/>
        <v>34</v>
      </c>
    </row>
    <row r="500" spans="1:34">
      <c r="A500" s="3" t="s">
        <v>7378</v>
      </c>
      <c r="B500" s="1" t="s">
        <v>58</v>
      </c>
      <c r="C500" s="6" t="s">
        <v>1796</v>
      </c>
      <c r="D500" s="9" t="s">
        <v>479</v>
      </c>
      <c r="E500" s="9" t="s">
        <v>207</v>
      </c>
      <c r="F500" s="9" t="s">
        <v>3914</v>
      </c>
      <c r="G500" s="9" t="s">
        <v>481</v>
      </c>
      <c r="H500" s="9" t="s">
        <v>482</v>
      </c>
      <c r="J500" s="6" t="str">
        <f t="shared" si="151"/>
        <v>001011</v>
      </c>
      <c r="K500" s="1">
        <f t="shared" si="152"/>
        <v>0</v>
      </c>
      <c r="L500" s="6" t="str">
        <f t="shared" si="153"/>
        <v>00000</v>
      </c>
      <c r="M500" s="1">
        <f t="shared" si="154"/>
        <v>0</v>
      </c>
      <c r="N500" s="6" t="str">
        <f t="shared" si="155"/>
        <v>00</v>
      </c>
      <c r="O500" s="1">
        <f t="shared" si="156"/>
        <v>0</v>
      </c>
      <c r="P500" s="1">
        <f>IF(HEX2DEC(LEFT(E500,4))&gt;=32768,HEX2DEC(LEFT(E500,4))-65536,HEX2DEC(LEFT(E500,4)))/Codes!$N$2</f>
        <v>4</v>
      </c>
      <c r="Q500" s="1">
        <f>IF(HEX2DEC(RIGHT(E500,4))&gt;=32768,HEX2DEC(RIGHT(E500,4))-65536,HEX2DEC(RIGHT(E500,4)))/Codes!$N$2</f>
        <v>0</v>
      </c>
      <c r="R500" s="1">
        <f>IF(HEX2DEC(LEFT(F500,4))&gt;=32768,HEX2DEC(LEFT(F500,4))-65536,HEX2DEC(LEFT(F500,4)))/Codes!$N$2</f>
        <v>9.6</v>
      </c>
      <c r="S500" s="1">
        <f>IF(HEX2DEC(RIGHT(F500,4))&gt;=32768,HEX2DEC(RIGHT(F500,4))-65536,HEX2DEC(RIGHT(F500,4)))/Codes!$N$2</f>
        <v>7.2</v>
      </c>
      <c r="T500" s="18">
        <f t="shared" si="157"/>
        <v>361</v>
      </c>
      <c r="U500" s="1">
        <f t="shared" si="158"/>
        <v>100</v>
      </c>
      <c r="V500" s="1">
        <f t="shared" si="159"/>
        <v>0</v>
      </c>
      <c r="W500" s="1" t="str">
        <f t="shared" si="160"/>
        <v>100</v>
      </c>
      <c r="X500" s="1">
        <f t="shared" si="161"/>
        <v>2</v>
      </c>
      <c r="Y500" s="1">
        <f t="shared" si="162"/>
        <v>0</v>
      </c>
      <c r="Z500" s="1" t="str">
        <f>VLOOKUP(BIN2DEC(MID(HEX2BIN(MID(H500,3,2),8),2,5)),Codes!$E$1:$F$18,2)</f>
        <v>Grab</v>
      </c>
      <c r="AA500" s="6" t="str">
        <f t="shared" si="163"/>
        <v>0</v>
      </c>
      <c r="AB500" s="1">
        <f t="shared" si="164"/>
        <v>0</v>
      </c>
      <c r="AC500" s="1" t="str">
        <f>VLOOKUP(BIN2DEC(RIGHT(HEX2BIN(MID(H500,6,1),4),1)&amp;LEFT(HEX2BIN(MID(H500,7,1),4),1)),Codes!$K$1:$L$5,2)</f>
        <v>M</v>
      </c>
      <c r="AD500" s="1" t="str">
        <f>VLOOKUP(BIN2DEC(RIGHT(HEX2BIN(MID(H500,7,1),4),3)&amp;LEFT(HEX2BIN(MID(H500,8,1),4),2)),Codes!$H$2:$I$33,2)</f>
        <v>Kick</v>
      </c>
      <c r="AE500" s="1" t="str">
        <f t="shared" si="165"/>
        <v>1</v>
      </c>
      <c r="AF500" s="1" t="str">
        <f t="shared" si="166"/>
        <v>1</v>
      </c>
      <c r="AH500" s="6">
        <f t="shared" si="167"/>
        <v>34</v>
      </c>
    </row>
    <row r="501" spans="1:34">
      <c r="A501" s="3" t="s">
        <v>7379</v>
      </c>
      <c r="B501" s="1" t="s">
        <v>58</v>
      </c>
      <c r="C501" s="6" t="s">
        <v>1796</v>
      </c>
      <c r="D501" s="9" t="s">
        <v>484</v>
      </c>
      <c r="E501" s="9" t="s">
        <v>307</v>
      </c>
      <c r="F501" s="9" t="s">
        <v>3916</v>
      </c>
      <c r="G501" s="9" t="s">
        <v>481</v>
      </c>
      <c r="H501" s="9" t="s">
        <v>482</v>
      </c>
      <c r="J501" s="6" t="str">
        <f t="shared" si="151"/>
        <v>001011</v>
      </c>
      <c r="K501" s="1">
        <f t="shared" si="152"/>
        <v>1</v>
      </c>
      <c r="L501" s="6" t="str">
        <f t="shared" si="153"/>
        <v>00000</v>
      </c>
      <c r="M501" s="1">
        <f t="shared" si="154"/>
        <v>0</v>
      </c>
      <c r="N501" s="6" t="str">
        <f t="shared" si="155"/>
        <v>00</v>
      </c>
      <c r="O501" s="1">
        <f t="shared" si="156"/>
        <v>0</v>
      </c>
      <c r="P501" s="1">
        <f>IF(HEX2DEC(LEFT(E501,4))&gt;=32768,HEX2DEC(LEFT(E501,4))-65536,HEX2DEC(LEFT(E501,4)))/Codes!$N$2</f>
        <v>3.2</v>
      </c>
      <c r="Q501" s="1">
        <f>IF(HEX2DEC(RIGHT(E501,4))&gt;=32768,HEX2DEC(RIGHT(E501,4))-65536,HEX2DEC(RIGHT(E501,4)))/Codes!$N$2</f>
        <v>0</v>
      </c>
      <c r="R501" s="1">
        <f>IF(HEX2DEC(LEFT(F501,4))&gt;=32768,HEX2DEC(LEFT(F501,4))-65536,HEX2DEC(LEFT(F501,4)))/Codes!$N$2</f>
        <v>9.6</v>
      </c>
      <c r="S501" s="1">
        <f>IF(HEX2DEC(RIGHT(F501,4))&gt;=32768,HEX2DEC(RIGHT(F501,4))-65536,HEX2DEC(RIGHT(F501,4)))/Codes!$N$2</f>
        <v>1.6</v>
      </c>
      <c r="T501" s="18">
        <f t="shared" si="157"/>
        <v>361</v>
      </c>
      <c r="U501" s="1">
        <f t="shared" si="158"/>
        <v>100</v>
      </c>
      <c r="V501" s="1">
        <f t="shared" si="159"/>
        <v>0</v>
      </c>
      <c r="W501" s="1" t="str">
        <f t="shared" si="160"/>
        <v>100</v>
      </c>
      <c r="X501" s="1">
        <f t="shared" si="161"/>
        <v>2</v>
      </c>
      <c r="Y501" s="1">
        <f t="shared" si="162"/>
        <v>0</v>
      </c>
      <c r="Z501" s="1" t="str">
        <f>VLOOKUP(BIN2DEC(MID(HEX2BIN(MID(H501,3,2),8),2,5)),Codes!$E$1:$F$18,2)</f>
        <v>Grab</v>
      </c>
      <c r="AA501" s="6" t="str">
        <f t="shared" si="163"/>
        <v>0</v>
      </c>
      <c r="AB501" s="1">
        <f t="shared" si="164"/>
        <v>0</v>
      </c>
      <c r="AC501" s="1" t="str">
        <f>VLOOKUP(BIN2DEC(RIGHT(HEX2BIN(MID(H501,6,1),4),1)&amp;LEFT(HEX2BIN(MID(H501,7,1),4),1)),Codes!$K$1:$L$5,2)</f>
        <v>M</v>
      </c>
      <c r="AD501" s="1" t="str">
        <f>VLOOKUP(BIN2DEC(RIGHT(HEX2BIN(MID(H501,7,1),4),3)&amp;LEFT(HEX2BIN(MID(H501,8,1),4),2)),Codes!$H$2:$I$33,2)</f>
        <v>Kick</v>
      </c>
      <c r="AE501" s="1" t="str">
        <f t="shared" si="165"/>
        <v>1</v>
      </c>
      <c r="AF501" s="1" t="str">
        <f t="shared" si="166"/>
        <v>1</v>
      </c>
      <c r="AH501" s="6">
        <f t="shared" si="167"/>
        <v>34</v>
      </c>
    </row>
    <row r="502" spans="1:34">
      <c r="A502" s="3" t="s">
        <v>7381</v>
      </c>
      <c r="B502" s="1" t="s">
        <v>58</v>
      </c>
      <c r="C502" s="6" t="s">
        <v>1797</v>
      </c>
      <c r="D502" s="9" t="s">
        <v>479</v>
      </c>
      <c r="E502" s="9" t="s">
        <v>207</v>
      </c>
      <c r="F502" s="9" t="s">
        <v>7382</v>
      </c>
      <c r="G502" s="9" t="s">
        <v>481</v>
      </c>
      <c r="H502" s="9" t="s">
        <v>482</v>
      </c>
      <c r="J502" s="6" t="str">
        <f t="shared" si="151"/>
        <v>001011</v>
      </c>
      <c r="K502" s="1">
        <f t="shared" si="152"/>
        <v>0</v>
      </c>
      <c r="L502" s="6" t="str">
        <f t="shared" si="153"/>
        <v>00000</v>
      </c>
      <c r="M502" s="1">
        <f t="shared" si="154"/>
        <v>0</v>
      </c>
      <c r="N502" s="6" t="str">
        <f t="shared" si="155"/>
        <v>00</v>
      </c>
      <c r="O502" s="1">
        <f t="shared" si="156"/>
        <v>0</v>
      </c>
      <c r="P502" s="1">
        <f>IF(HEX2DEC(LEFT(E502,4))&gt;=32768,HEX2DEC(LEFT(E502,4))-65536,HEX2DEC(LEFT(E502,4)))/Codes!$N$2</f>
        <v>4</v>
      </c>
      <c r="Q502" s="1">
        <f>IF(HEX2DEC(RIGHT(E502,4))&gt;=32768,HEX2DEC(RIGHT(E502,4))-65536,HEX2DEC(RIGHT(E502,4)))/Codes!$N$2</f>
        <v>0</v>
      </c>
      <c r="R502" s="1">
        <f>IF(HEX2DEC(LEFT(F502,4))&gt;=32768,HEX2DEC(LEFT(F502,4))-65536,HEX2DEC(LEFT(F502,4)))/Codes!$N$2</f>
        <v>8.8000000000000007</v>
      </c>
      <c r="S502" s="1">
        <f>IF(HEX2DEC(RIGHT(F502,4))&gt;=32768,HEX2DEC(RIGHT(F502,4))-65536,HEX2DEC(RIGHT(F502,4)))/Codes!$N$2</f>
        <v>8</v>
      </c>
      <c r="T502" s="18">
        <f t="shared" si="157"/>
        <v>361</v>
      </c>
      <c r="U502" s="1">
        <f t="shared" si="158"/>
        <v>100</v>
      </c>
      <c r="V502" s="1">
        <f t="shared" si="159"/>
        <v>0</v>
      </c>
      <c r="W502" s="1" t="str">
        <f t="shared" si="160"/>
        <v>100</v>
      </c>
      <c r="X502" s="1">
        <f t="shared" si="161"/>
        <v>2</v>
      </c>
      <c r="Y502" s="1">
        <f t="shared" si="162"/>
        <v>0</v>
      </c>
      <c r="Z502" s="1" t="str">
        <f>VLOOKUP(BIN2DEC(MID(HEX2BIN(MID(H502,3,2),8),2,5)),Codes!$E$1:$F$18,2)</f>
        <v>Grab</v>
      </c>
      <c r="AA502" s="6" t="str">
        <f t="shared" si="163"/>
        <v>0</v>
      </c>
      <c r="AB502" s="1">
        <f t="shared" si="164"/>
        <v>0</v>
      </c>
      <c r="AC502" s="1" t="str">
        <f>VLOOKUP(BIN2DEC(RIGHT(HEX2BIN(MID(H502,6,1),4),1)&amp;LEFT(HEX2BIN(MID(H502,7,1),4),1)),Codes!$K$1:$L$5,2)</f>
        <v>M</v>
      </c>
      <c r="AD502" s="1" t="str">
        <f>VLOOKUP(BIN2DEC(RIGHT(HEX2BIN(MID(H502,7,1),4),3)&amp;LEFT(HEX2BIN(MID(H502,8,1),4),2)),Codes!$H$2:$I$33,2)</f>
        <v>Kick</v>
      </c>
      <c r="AE502" s="1" t="str">
        <f t="shared" si="165"/>
        <v>1</v>
      </c>
      <c r="AF502" s="1" t="str">
        <f t="shared" si="166"/>
        <v>1</v>
      </c>
      <c r="AH502" s="6">
        <f t="shared" si="167"/>
        <v>34</v>
      </c>
    </row>
    <row r="503" spans="1:34">
      <c r="A503" s="3" t="s">
        <v>7383</v>
      </c>
      <c r="B503" s="1" t="s">
        <v>58</v>
      </c>
      <c r="C503" s="6" t="s">
        <v>1797</v>
      </c>
      <c r="D503" s="9" t="s">
        <v>484</v>
      </c>
      <c r="E503" s="9" t="s">
        <v>307</v>
      </c>
      <c r="F503" s="9" t="s">
        <v>7384</v>
      </c>
      <c r="G503" s="9" t="s">
        <v>481</v>
      </c>
      <c r="H503" s="9" t="s">
        <v>482</v>
      </c>
      <c r="J503" s="6" t="str">
        <f t="shared" si="151"/>
        <v>001011</v>
      </c>
      <c r="K503" s="1">
        <f t="shared" si="152"/>
        <v>1</v>
      </c>
      <c r="L503" s="6" t="str">
        <f t="shared" si="153"/>
        <v>00000</v>
      </c>
      <c r="M503" s="1">
        <f t="shared" si="154"/>
        <v>0</v>
      </c>
      <c r="N503" s="6" t="str">
        <f t="shared" si="155"/>
        <v>00</v>
      </c>
      <c r="O503" s="1">
        <f t="shared" si="156"/>
        <v>0</v>
      </c>
      <c r="P503" s="1">
        <f>IF(HEX2DEC(LEFT(E503,4))&gt;=32768,HEX2DEC(LEFT(E503,4))-65536,HEX2DEC(LEFT(E503,4)))/Codes!$N$2</f>
        <v>3.2</v>
      </c>
      <c r="Q503" s="1">
        <f>IF(HEX2DEC(RIGHT(E503,4))&gt;=32768,HEX2DEC(RIGHT(E503,4))-65536,HEX2DEC(RIGHT(E503,4)))/Codes!$N$2</f>
        <v>0</v>
      </c>
      <c r="R503" s="1">
        <f>IF(HEX2DEC(LEFT(F503,4))&gt;=32768,HEX2DEC(LEFT(F503,4))-65536,HEX2DEC(LEFT(F503,4)))/Codes!$N$2</f>
        <v>8.8000000000000007</v>
      </c>
      <c r="S503" s="1">
        <f>IF(HEX2DEC(RIGHT(F503,4))&gt;=32768,HEX2DEC(RIGHT(F503,4))-65536,HEX2DEC(RIGHT(F503,4)))/Codes!$N$2</f>
        <v>4.8</v>
      </c>
      <c r="T503" s="18">
        <f t="shared" si="157"/>
        <v>361</v>
      </c>
      <c r="U503" s="1">
        <f t="shared" si="158"/>
        <v>100</v>
      </c>
      <c r="V503" s="1">
        <f t="shared" si="159"/>
        <v>0</v>
      </c>
      <c r="W503" s="1" t="str">
        <f t="shared" si="160"/>
        <v>100</v>
      </c>
      <c r="X503" s="1">
        <f t="shared" si="161"/>
        <v>2</v>
      </c>
      <c r="Y503" s="1">
        <f t="shared" si="162"/>
        <v>0</v>
      </c>
      <c r="Z503" s="1" t="str">
        <f>VLOOKUP(BIN2DEC(MID(HEX2BIN(MID(H503,3,2),8),2,5)),Codes!$E$1:$F$18,2)</f>
        <v>Grab</v>
      </c>
      <c r="AA503" s="6" t="str">
        <f t="shared" si="163"/>
        <v>0</v>
      </c>
      <c r="AB503" s="1">
        <f t="shared" si="164"/>
        <v>0</v>
      </c>
      <c r="AC503" s="1" t="str">
        <f>VLOOKUP(BIN2DEC(RIGHT(HEX2BIN(MID(H503,6,1),4),1)&amp;LEFT(HEX2BIN(MID(H503,7,1),4),1)),Codes!$K$1:$L$5,2)</f>
        <v>M</v>
      </c>
      <c r="AD503" s="1" t="str">
        <f>VLOOKUP(BIN2DEC(RIGHT(HEX2BIN(MID(H503,7,1),4),3)&amp;LEFT(HEX2BIN(MID(H503,8,1),4),2)),Codes!$H$2:$I$33,2)</f>
        <v>Kick</v>
      </c>
      <c r="AE503" s="1" t="str">
        <f t="shared" si="165"/>
        <v>1</v>
      </c>
      <c r="AF503" s="1" t="str">
        <f t="shared" si="166"/>
        <v>1</v>
      </c>
      <c r="AH503" s="6">
        <f t="shared" si="167"/>
        <v>34</v>
      </c>
    </row>
    <row r="504" spans="1:34">
      <c r="A504" s="3" t="s">
        <v>7385</v>
      </c>
      <c r="B504" s="1" t="s">
        <v>58</v>
      </c>
      <c r="C504" s="6" t="s">
        <v>1797</v>
      </c>
      <c r="D504" s="9" t="s">
        <v>494</v>
      </c>
      <c r="E504" s="9" t="s">
        <v>307</v>
      </c>
      <c r="F504" s="9" t="s">
        <v>3921</v>
      </c>
      <c r="G504" s="9" t="s">
        <v>481</v>
      </c>
      <c r="H504" s="9" t="s">
        <v>482</v>
      </c>
      <c r="J504" s="6" t="str">
        <f t="shared" si="151"/>
        <v>001011</v>
      </c>
      <c r="K504" s="1">
        <f t="shared" si="152"/>
        <v>2</v>
      </c>
      <c r="L504" s="6" t="str">
        <f t="shared" si="153"/>
        <v>00000</v>
      </c>
      <c r="M504" s="1">
        <f t="shared" si="154"/>
        <v>0</v>
      </c>
      <c r="N504" s="6" t="str">
        <f t="shared" si="155"/>
        <v>00</v>
      </c>
      <c r="O504" s="1">
        <f t="shared" si="156"/>
        <v>0</v>
      </c>
      <c r="P504" s="1">
        <f>IF(HEX2DEC(LEFT(E504,4))&gt;=32768,HEX2DEC(LEFT(E504,4))-65536,HEX2DEC(LEFT(E504,4)))/Codes!$N$2</f>
        <v>3.2</v>
      </c>
      <c r="Q504" s="1">
        <f>IF(HEX2DEC(RIGHT(E504,4))&gt;=32768,HEX2DEC(RIGHT(E504,4))-65536,HEX2DEC(RIGHT(E504,4)))/Codes!$N$2</f>
        <v>0</v>
      </c>
      <c r="R504" s="1">
        <f>IF(HEX2DEC(LEFT(F504,4))&gt;=32768,HEX2DEC(LEFT(F504,4))-65536,HEX2DEC(LEFT(F504,4)))/Codes!$N$2</f>
        <v>8.8000000000000007</v>
      </c>
      <c r="S504" s="1">
        <f>IF(HEX2DEC(RIGHT(F504,4))&gt;=32768,HEX2DEC(RIGHT(F504,4))-65536,HEX2DEC(RIGHT(F504,4)))/Codes!$N$2</f>
        <v>1.6</v>
      </c>
      <c r="T504" s="18">
        <f t="shared" si="157"/>
        <v>361</v>
      </c>
      <c r="U504" s="1">
        <f t="shared" si="158"/>
        <v>100</v>
      </c>
      <c r="V504" s="1">
        <f t="shared" si="159"/>
        <v>0</v>
      </c>
      <c r="W504" s="1" t="str">
        <f t="shared" si="160"/>
        <v>100</v>
      </c>
      <c r="X504" s="1">
        <f t="shared" si="161"/>
        <v>2</v>
      </c>
      <c r="Y504" s="1">
        <f t="shared" si="162"/>
        <v>0</v>
      </c>
      <c r="Z504" s="1" t="str">
        <f>VLOOKUP(BIN2DEC(MID(HEX2BIN(MID(H504,3,2),8),2,5)),Codes!$E$1:$F$18,2)</f>
        <v>Grab</v>
      </c>
      <c r="AA504" s="6" t="str">
        <f t="shared" si="163"/>
        <v>0</v>
      </c>
      <c r="AB504" s="1">
        <f t="shared" si="164"/>
        <v>0</v>
      </c>
      <c r="AC504" s="1" t="str">
        <f>VLOOKUP(BIN2DEC(RIGHT(HEX2BIN(MID(H504,6,1),4),1)&amp;LEFT(HEX2BIN(MID(H504,7,1),4),1)),Codes!$K$1:$L$5,2)</f>
        <v>M</v>
      </c>
      <c r="AD504" s="1" t="str">
        <f>VLOOKUP(BIN2DEC(RIGHT(HEX2BIN(MID(H504,7,1),4),3)&amp;LEFT(HEX2BIN(MID(H504,8,1),4),2)),Codes!$H$2:$I$33,2)</f>
        <v>Kick</v>
      </c>
      <c r="AE504" s="1" t="str">
        <f t="shared" si="165"/>
        <v>1</v>
      </c>
      <c r="AF504" s="1" t="str">
        <f t="shared" si="166"/>
        <v>1</v>
      </c>
      <c r="AH504" s="6">
        <f t="shared" si="167"/>
        <v>34</v>
      </c>
    </row>
    <row r="505" spans="1:34">
      <c r="A505" s="3" t="s">
        <v>7387</v>
      </c>
      <c r="B505" s="1" t="s">
        <v>58</v>
      </c>
      <c r="C505" s="6" t="s">
        <v>530</v>
      </c>
      <c r="D505" s="9" t="s">
        <v>498</v>
      </c>
      <c r="E505" s="9" t="s">
        <v>448</v>
      </c>
      <c r="F505" s="9" t="s">
        <v>7382</v>
      </c>
      <c r="G505" s="9" t="s">
        <v>5474</v>
      </c>
      <c r="H505" s="9" t="s">
        <v>7388</v>
      </c>
      <c r="J505" s="6" t="str">
        <f t="shared" si="151"/>
        <v>001011</v>
      </c>
      <c r="K505" s="1">
        <f t="shared" si="152"/>
        <v>0</v>
      </c>
      <c r="L505" s="6" t="str">
        <f t="shared" si="153"/>
        <v>00010</v>
      </c>
      <c r="M505" s="1">
        <f t="shared" si="154"/>
        <v>256</v>
      </c>
      <c r="N505" s="6" t="str">
        <f t="shared" si="155"/>
        <v>00</v>
      </c>
      <c r="O505" s="1">
        <f t="shared" si="156"/>
        <v>3</v>
      </c>
      <c r="P505" s="1">
        <f>IF(HEX2DEC(LEFT(E505,4))&gt;=32768,HEX2DEC(LEFT(E505,4))-65536,HEX2DEC(LEFT(E505,4)))/Codes!$N$2</f>
        <v>6.4</v>
      </c>
      <c r="Q505" s="1">
        <f>IF(HEX2DEC(RIGHT(E505,4))&gt;=32768,HEX2DEC(RIGHT(E505,4))-65536,HEX2DEC(RIGHT(E505,4)))/Codes!$N$2</f>
        <v>0</v>
      </c>
      <c r="R505" s="1">
        <f>IF(HEX2DEC(LEFT(F505,4))&gt;=32768,HEX2DEC(LEFT(F505,4))-65536,HEX2DEC(LEFT(F505,4)))/Codes!$N$2</f>
        <v>8.8000000000000007</v>
      </c>
      <c r="S505" s="1">
        <f>IF(HEX2DEC(RIGHT(F505,4))&gt;=32768,HEX2DEC(RIGHT(F505,4))-65536,HEX2DEC(RIGHT(F505,4)))/Codes!$N$2</f>
        <v>8</v>
      </c>
      <c r="T505" s="18">
        <f t="shared" si="157"/>
        <v>80</v>
      </c>
      <c r="U505" s="1">
        <f t="shared" si="158"/>
        <v>100</v>
      </c>
      <c r="V505" s="1">
        <f t="shared" si="159"/>
        <v>134</v>
      </c>
      <c r="W505" s="1" t="str">
        <f t="shared" si="160"/>
        <v>100</v>
      </c>
      <c r="X505" s="1">
        <f t="shared" si="161"/>
        <v>0</v>
      </c>
      <c r="Y505" s="1">
        <f t="shared" si="162"/>
        <v>0</v>
      </c>
      <c r="Z505" s="1" t="str">
        <f>VLOOKUP(BIN2DEC(MID(HEX2BIN(MID(H505,3,2),8),2,5)),Codes!$E$1:$F$18,2)</f>
        <v>Electric</v>
      </c>
      <c r="AA505" s="6" t="str">
        <f t="shared" si="163"/>
        <v>0</v>
      </c>
      <c r="AB505" s="1">
        <f t="shared" si="164"/>
        <v>0</v>
      </c>
      <c r="AC505" s="1" t="str">
        <f>VLOOKUP(BIN2DEC(RIGHT(HEX2BIN(MID(H505,6,1),4),1)&amp;LEFT(HEX2BIN(MID(H505,7,1),4),1)),Codes!$K$1:$L$5,2)</f>
        <v>M</v>
      </c>
      <c r="AD505" s="1" t="str">
        <f>VLOOKUP(BIN2DEC(RIGHT(HEX2BIN(MID(H505,7,1),4),3)&amp;LEFT(HEX2BIN(MID(H505,8,1),4),2)),Codes!$H$2:$I$33,2)</f>
        <v>[11]</v>
      </c>
      <c r="AE505" s="1" t="str">
        <f t="shared" si="165"/>
        <v>1</v>
      </c>
      <c r="AF505" s="1" t="str">
        <f t="shared" si="166"/>
        <v>1</v>
      </c>
      <c r="AH505" s="6">
        <f t="shared" si="167"/>
        <v>43</v>
      </c>
    </row>
    <row r="506" spans="1:34">
      <c r="A506" s="3" t="s">
        <v>7400</v>
      </c>
      <c r="B506" s="1" t="s">
        <v>58</v>
      </c>
      <c r="C506" s="6" t="s">
        <v>7401</v>
      </c>
      <c r="D506" s="9" t="s">
        <v>255</v>
      </c>
      <c r="E506" s="9" t="s">
        <v>299</v>
      </c>
      <c r="F506" s="9" t="s">
        <v>91</v>
      </c>
      <c r="G506" s="9" t="s">
        <v>7402</v>
      </c>
      <c r="H506" s="9" t="s">
        <v>7403</v>
      </c>
      <c r="J506" s="6" t="str">
        <f t="shared" si="151"/>
        <v>001011</v>
      </c>
      <c r="K506" s="1">
        <f t="shared" si="152"/>
        <v>0</v>
      </c>
      <c r="L506" s="6" t="str">
        <f t="shared" si="153"/>
        <v>00000</v>
      </c>
      <c r="M506" s="1">
        <f t="shared" si="154"/>
        <v>0</v>
      </c>
      <c r="N506" s="6" t="str">
        <f t="shared" si="155"/>
        <v>00</v>
      </c>
      <c r="O506" s="1">
        <f t="shared" si="156"/>
        <v>2</v>
      </c>
      <c r="P506" s="1">
        <f>IF(HEX2DEC(LEFT(E506,4))&gt;=32768,HEX2DEC(LEFT(E506,4))-65536,HEX2DEC(LEFT(E506,4)))/Codes!$N$2</f>
        <v>6</v>
      </c>
      <c r="Q506" s="1">
        <f>IF(HEX2DEC(RIGHT(E506,4))&gt;=32768,HEX2DEC(RIGHT(E506,4))-65536,HEX2DEC(RIGHT(E506,4)))/Codes!$N$2</f>
        <v>0</v>
      </c>
      <c r="R506" s="1">
        <f>IF(HEX2DEC(LEFT(F506,4))&gt;=32768,HEX2DEC(LEFT(F506,4))-65536,HEX2DEC(LEFT(F506,4)))/Codes!$N$2</f>
        <v>0</v>
      </c>
      <c r="S506" s="1">
        <f>IF(HEX2DEC(RIGHT(F506,4))&gt;=32768,HEX2DEC(RIGHT(F506,4))-65536,HEX2DEC(RIGHT(F506,4)))/Codes!$N$2</f>
        <v>0</v>
      </c>
      <c r="T506" s="18">
        <f t="shared" si="157"/>
        <v>40</v>
      </c>
      <c r="U506" s="1">
        <f t="shared" si="158"/>
        <v>100</v>
      </c>
      <c r="V506" s="1">
        <f t="shared" si="159"/>
        <v>25</v>
      </c>
      <c r="W506" s="1" t="str">
        <f t="shared" si="160"/>
        <v>100</v>
      </c>
      <c r="X506" s="1">
        <f t="shared" si="161"/>
        <v>1</v>
      </c>
      <c r="Y506" s="1">
        <f t="shared" si="162"/>
        <v>0</v>
      </c>
      <c r="Z506" s="1" t="str">
        <f>VLOOKUP(BIN2DEC(MID(HEX2BIN(MID(H506,3,2),8),2,5)),Codes!$E$1:$F$18,2)</f>
        <v>Electric</v>
      </c>
      <c r="AA506" s="6" t="str">
        <f t="shared" si="163"/>
        <v>0</v>
      </c>
      <c r="AB506" s="1">
        <f t="shared" si="164"/>
        <v>0</v>
      </c>
      <c r="AC506" s="1" t="str">
        <f>VLOOKUP(BIN2DEC(RIGHT(HEX2BIN(MID(H506,6,1),4),1)&amp;LEFT(HEX2BIN(MID(H506,7,1),4),1)),Codes!$K$1:$L$5,2)</f>
        <v>S</v>
      </c>
      <c r="AD506" s="1" t="str">
        <f>VLOOKUP(BIN2DEC(RIGHT(HEX2BIN(MID(H506,7,1),4),3)&amp;LEFT(HEX2BIN(MID(H506,8,1),4),2)),Codes!$H$2:$I$33,2)</f>
        <v>[11]</v>
      </c>
      <c r="AE506" s="1" t="str">
        <f t="shared" si="165"/>
        <v>1</v>
      </c>
      <c r="AF506" s="1" t="str">
        <f t="shared" si="166"/>
        <v>1</v>
      </c>
      <c r="AH506" s="6">
        <f t="shared" si="167"/>
        <v>11</v>
      </c>
    </row>
    <row r="507" spans="1:34">
      <c r="A507" s="3" t="s">
        <v>10384</v>
      </c>
      <c r="B507" s="1" t="s">
        <v>87</v>
      </c>
      <c r="C507" s="6" t="s">
        <v>1067</v>
      </c>
      <c r="D507" s="9" t="s">
        <v>10385</v>
      </c>
      <c r="E507" s="9" t="s">
        <v>433</v>
      </c>
      <c r="F507" s="9" t="s">
        <v>91</v>
      </c>
      <c r="G507" s="9" t="s">
        <v>10386</v>
      </c>
      <c r="H507" s="9" t="s">
        <v>10387</v>
      </c>
      <c r="J507" s="6" t="str">
        <f t="shared" si="151"/>
        <v>001011</v>
      </c>
      <c r="K507" s="1">
        <f t="shared" si="152"/>
        <v>3</v>
      </c>
      <c r="L507" s="6" t="str">
        <f t="shared" si="153"/>
        <v>00000</v>
      </c>
      <c r="M507" s="1">
        <f t="shared" si="154"/>
        <v>26</v>
      </c>
      <c r="N507" s="6" t="str">
        <f t="shared" si="155"/>
        <v>00</v>
      </c>
      <c r="O507" s="1">
        <f t="shared" si="156"/>
        <v>5</v>
      </c>
      <c r="P507" s="1">
        <f>IF(HEX2DEC(LEFT(E507,4))&gt;=32768,HEX2DEC(LEFT(E507,4))-65536,HEX2DEC(LEFT(E507,4)))/Codes!$N$2</f>
        <v>1.6</v>
      </c>
      <c r="Q507" s="1">
        <f>IF(HEX2DEC(RIGHT(E507,4))&gt;=32768,HEX2DEC(RIGHT(E507,4))-65536,HEX2DEC(RIGHT(E507,4)))/Codes!$N$2</f>
        <v>0</v>
      </c>
      <c r="R507" s="1">
        <f>IF(HEX2DEC(LEFT(F507,4))&gt;=32768,HEX2DEC(LEFT(F507,4))-65536,HEX2DEC(LEFT(F507,4)))/Codes!$N$2</f>
        <v>0</v>
      </c>
      <c r="S507" s="1">
        <f>IF(HEX2DEC(RIGHT(F507,4))&gt;=32768,HEX2DEC(RIGHT(F507,4))-65536,HEX2DEC(RIGHT(F507,4)))/Codes!$N$2</f>
        <v>0</v>
      </c>
      <c r="T507" s="18">
        <f t="shared" si="157"/>
        <v>80</v>
      </c>
      <c r="U507" s="1">
        <f t="shared" si="158"/>
        <v>30</v>
      </c>
      <c r="V507" s="1">
        <f t="shared" si="159"/>
        <v>0</v>
      </c>
      <c r="W507" s="1" t="str">
        <f t="shared" si="160"/>
        <v>100</v>
      </c>
      <c r="X507" s="1">
        <f t="shared" si="161"/>
        <v>0</v>
      </c>
      <c r="Y507" s="1">
        <f t="shared" si="162"/>
        <v>35</v>
      </c>
      <c r="Z507" s="1" t="str">
        <f>VLOOKUP(BIN2DEC(MID(HEX2BIN(MID(H507,3,2),8),2,5)),Codes!$E$1:$F$18,2)</f>
        <v>Electric</v>
      </c>
      <c r="AA507" s="6" t="str">
        <f t="shared" si="163"/>
        <v>0</v>
      </c>
      <c r="AB507" s="1">
        <f t="shared" si="164"/>
        <v>0</v>
      </c>
      <c r="AC507" s="1" t="str">
        <f>VLOOKUP(BIN2DEC(RIGHT(HEX2BIN(MID(H507,6,1),4),1)&amp;LEFT(HEX2BIN(MID(H507,7,1),4),1)),Codes!$K$1:$L$5,2)</f>
        <v>M</v>
      </c>
      <c r="AD507" s="1" t="str">
        <f>VLOOKUP(BIN2DEC(RIGHT(HEX2BIN(MID(H507,7,1),4),3)&amp;LEFT(HEX2BIN(MID(H507,8,1),4),2)),Codes!$H$2:$I$33,2)</f>
        <v>Slash</v>
      </c>
      <c r="AE507" s="1" t="str">
        <f t="shared" si="165"/>
        <v>1</v>
      </c>
      <c r="AF507" s="1" t="str">
        <f t="shared" si="166"/>
        <v>1</v>
      </c>
      <c r="AH507" s="6">
        <f t="shared" si="167"/>
        <v>35</v>
      </c>
    </row>
    <row r="508" spans="1:34">
      <c r="A508" s="3" t="s">
        <v>10388</v>
      </c>
      <c r="B508" s="1" t="s">
        <v>87</v>
      </c>
      <c r="C508" s="6" t="s">
        <v>1067</v>
      </c>
      <c r="D508" s="9" t="s">
        <v>5347</v>
      </c>
      <c r="E508" s="9" t="s">
        <v>433</v>
      </c>
      <c r="F508" s="9" t="s">
        <v>91</v>
      </c>
      <c r="G508" s="9" t="s">
        <v>10389</v>
      </c>
      <c r="H508" s="9" t="s">
        <v>10390</v>
      </c>
      <c r="J508" s="6" t="str">
        <f t="shared" si="151"/>
        <v>001011</v>
      </c>
      <c r="K508" s="1">
        <f t="shared" si="152"/>
        <v>2</v>
      </c>
      <c r="L508" s="6" t="str">
        <f t="shared" si="153"/>
        <v>00000</v>
      </c>
      <c r="M508" s="1">
        <f t="shared" si="154"/>
        <v>26</v>
      </c>
      <c r="N508" s="6" t="str">
        <f t="shared" si="155"/>
        <v>00</v>
      </c>
      <c r="O508" s="1">
        <f t="shared" si="156"/>
        <v>3</v>
      </c>
      <c r="P508" s="1">
        <f>IF(HEX2DEC(LEFT(E508,4))&gt;=32768,HEX2DEC(LEFT(E508,4))-65536,HEX2DEC(LEFT(E508,4)))/Codes!$N$2</f>
        <v>1.6</v>
      </c>
      <c r="Q508" s="1">
        <f>IF(HEX2DEC(RIGHT(E508,4))&gt;=32768,HEX2DEC(RIGHT(E508,4))-65536,HEX2DEC(RIGHT(E508,4)))/Codes!$N$2</f>
        <v>0</v>
      </c>
      <c r="R508" s="1">
        <f>IF(HEX2DEC(LEFT(F508,4))&gt;=32768,HEX2DEC(LEFT(F508,4))-65536,HEX2DEC(LEFT(F508,4)))/Codes!$N$2</f>
        <v>0</v>
      </c>
      <c r="S508" s="1">
        <f>IF(HEX2DEC(RIGHT(F508,4))&gt;=32768,HEX2DEC(RIGHT(F508,4))-65536,HEX2DEC(RIGHT(F508,4)))/Codes!$N$2</f>
        <v>0</v>
      </c>
      <c r="T508" s="18">
        <f t="shared" si="157"/>
        <v>70</v>
      </c>
      <c r="U508" s="1">
        <f t="shared" si="158"/>
        <v>30</v>
      </c>
      <c r="V508" s="1">
        <f t="shared" si="159"/>
        <v>0</v>
      </c>
      <c r="W508" s="1" t="str">
        <f t="shared" si="160"/>
        <v>100</v>
      </c>
      <c r="X508" s="1">
        <f t="shared" si="161"/>
        <v>2</v>
      </c>
      <c r="Y508" s="1">
        <f t="shared" si="162"/>
        <v>14</v>
      </c>
      <c r="Z508" s="1" t="str">
        <f>VLOOKUP(BIN2DEC(MID(HEX2BIN(MID(H508,3,2),8),2,5)),Codes!$E$1:$F$18,2)</f>
        <v>Slash</v>
      </c>
      <c r="AA508" s="6" t="str">
        <f t="shared" si="163"/>
        <v>0</v>
      </c>
      <c r="AB508" s="1">
        <f t="shared" si="164"/>
        <v>0</v>
      </c>
      <c r="AC508" s="1" t="str">
        <f>VLOOKUP(BIN2DEC(RIGHT(HEX2BIN(MID(H508,6,1),4),1)&amp;LEFT(HEX2BIN(MID(H508,7,1),4),1)),Codes!$K$1:$L$5,2)</f>
        <v>S</v>
      </c>
      <c r="AD508" s="1" t="str">
        <f>VLOOKUP(BIN2DEC(RIGHT(HEX2BIN(MID(H508,7,1),4),3)&amp;LEFT(HEX2BIN(MID(H508,8,1),4),2)),Codes!$H$2:$I$33,2)</f>
        <v>Slash</v>
      </c>
      <c r="AE508" s="1" t="str">
        <f t="shared" si="165"/>
        <v>1</v>
      </c>
      <c r="AF508" s="1" t="str">
        <f t="shared" si="166"/>
        <v>1</v>
      </c>
      <c r="AH508" s="6">
        <f t="shared" si="167"/>
        <v>3</v>
      </c>
    </row>
    <row r="509" spans="1:34">
      <c r="A509" s="3" t="s">
        <v>10391</v>
      </c>
      <c r="B509" s="1" t="s">
        <v>87</v>
      </c>
      <c r="C509" s="6" t="s">
        <v>1067</v>
      </c>
      <c r="D509" s="9" t="s">
        <v>10392</v>
      </c>
      <c r="E509" s="9" t="s">
        <v>433</v>
      </c>
      <c r="F509" s="9" t="s">
        <v>91</v>
      </c>
      <c r="G509" s="9" t="s">
        <v>10393</v>
      </c>
      <c r="H509" s="9" t="s">
        <v>10394</v>
      </c>
      <c r="J509" s="6" t="str">
        <f t="shared" si="151"/>
        <v>001011</v>
      </c>
      <c r="K509" s="1">
        <f t="shared" si="152"/>
        <v>1</v>
      </c>
      <c r="L509" s="6" t="str">
        <f t="shared" si="153"/>
        <v>00000</v>
      </c>
      <c r="M509" s="1">
        <f t="shared" si="154"/>
        <v>26</v>
      </c>
      <c r="N509" s="6" t="str">
        <f t="shared" si="155"/>
        <v>00</v>
      </c>
      <c r="O509" s="1">
        <f t="shared" si="156"/>
        <v>3</v>
      </c>
      <c r="P509" s="1">
        <f>IF(HEX2DEC(LEFT(E509,4))&gt;=32768,HEX2DEC(LEFT(E509,4))-65536,HEX2DEC(LEFT(E509,4)))/Codes!$N$2</f>
        <v>1.6</v>
      </c>
      <c r="Q509" s="1">
        <f>IF(HEX2DEC(RIGHT(E509,4))&gt;=32768,HEX2DEC(RIGHT(E509,4))-65536,HEX2DEC(RIGHT(E509,4)))/Codes!$N$2</f>
        <v>0</v>
      </c>
      <c r="R509" s="1">
        <f>IF(HEX2DEC(LEFT(F509,4))&gt;=32768,HEX2DEC(LEFT(F509,4))-65536,HEX2DEC(LEFT(F509,4)))/Codes!$N$2</f>
        <v>0</v>
      </c>
      <c r="S509" s="1">
        <f>IF(HEX2DEC(RIGHT(F509,4))&gt;=32768,HEX2DEC(RIGHT(F509,4))-65536,HEX2DEC(RIGHT(F509,4)))/Codes!$N$2</f>
        <v>0</v>
      </c>
      <c r="T509" s="18">
        <f t="shared" si="157"/>
        <v>60</v>
      </c>
      <c r="U509" s="1">
        <f t="shared" si="158"/>
        <v>30</v>
      </c>
      <c r="V509" s="1">
        <f t="shared" si="159"/>
        <v>0</v>
      </c>
      <c r="W509" s="1" t="str">
        <f t="shared" si="160"/>
        <v>100</v>
      </c>
      <c r="X509" s="1">
        <f t="shared" si="161"/>
        <v>2</v>
      </c>
      <c r="Y509" s="1">
        <f t="shared" si="162"/>
        <v>8</v>
      </c>
      <c r="Z509" s="1" t="str">
        <f>VLOOKUP(BIN2DEC(MID(HEX2BIN(MID(H509,3,2),8),2,5)),Codes!$E$1:$F$18,2)</f>
        <v>Slash</v>
      </c>
      <c r="AA509" s="6" t="str">
        <f t="shared" si="163"/>
        <v>0</v>
      </c>
      <c r="AB509" s="1">
        <f t="shared" si="164"/>
        <v>0</v>
      </c>
      <c r="AC509" s="1" t="str">
        <f>VLOOKUP(BIN2DEC(RIGHT(HEX2BIN(MID(H509,6,1),4),1)&amp;LEFT(HEX2BIN(MID(H509,7,1),4),1)),Codes!$K$1:$L$5,2)</f>
        <v>S</v>
      </c>
      <c r="AD509" s="1" t="str">
        <f>VLOOKUP(BIN2DEC(RIGHT(HEX2BIN(MID(H509,7,1),4),3)&amp;LEFT(HEX2BIN(MID(H509,8,1),4),2)),Codes!$H$2:$I$33,2)</f>
        <v>Slash</v>
      </c>
      <c r="AE509" s="1" t="str">
        <f t="shared" si="165"/>
        <v>1</v>
      </c>
      <c r="AF509" s="1" t="str">
        <f t="shared" si="166"/>
        <v>1</v>
      </c>
      <c r="AH509" s="6">
        <f t="shared" si="167"/>
        <v>3</v>
      </c>
    </row>
    <row r="510" spans="1:34">
      <c r="A510" s="3" t="s">
        <v>10395</v>
      </c>
      <c r="B510" s="1" t="s">
        <v>87</v>
      </c>
      <c r="C510" s="6" t="s">
        <v>1067</v>
      </c>
      <c r="D510" s="9" t="s">
        <v>10063</v>
      </c>
      <c r="E510" s="9" t="s">
        <v>433</v>
      </c>
      <c r="F510" s="9" t="s">
        <v>91</v>
      </c>
      <c r="G510" s="9" t="s">
        <v>10396</v>
      </c>
      <c r="H510" s="9" t="s">
        <v>10397</v>
      </c>
      <c r="J510" s="6" t="str">
        <f t="shared" si="151"/>
        <v>001011</v>
      </c>
      <c r="K510" s="1">
        <f t="shared" si="152"/>
        <v>0</v>
      </c>
      <c r="L510" s="6" t="str">
        <f t="shared" si="153"/>
        <v>00000</v>
      </c>
      <c r="M510" s="1">
        <f t="shared" si="154"/>
        <v>26</v>
      </c>
      <c r="N510" s="6" t="str">
        <f t="shared" si="155"/>
        <v>00</v>
      </c>
      <c r="O510" s="1">
        <f t="shared" si="156"/>
        <v>3</v>
      </c>
      <c r="P510" s="1">
        <f>IF(HEX2DEC(LEFT(E510,4))&gt;=32768,HEX2DEC(LEFT(E510,4))-65536,HEX2DEC(LEFT(E510,4)))/Codes!$N$2</f>
        <v>1.6</v>
      </c>
      <c r="Q510" s="1">
        <f>IF(HEX2DEC(RIGHT(E510,4))&gt;=32768,HEX2DEC(RIGHT(E510,4))-65536,HEX2DEC(RIGHT(E510,4)))/Codes!$N$2</f>
        <v>0</v>
      </c>
      <c r="R510" s="1">
        <f>IF(HEX2DEC(LEFT(F510,4))&gt;=32768,HEX2DEC(LEFT(F510,4))-65536,HEX2DEC(LEFT(F510,4)))/Codes!$N$2</f>
        <v>0</v>
      </c>
      <c r="S510" s="1">
        <f>IF(HEX2DEC(RIGHT(F510,4))&gt;=32768,HEX2DEC(RIGHT(F510,4))-65536,HEX2DEC(RIGHT(F510,4)))/Codes!$N$2</f>
        <v>0</v>
      </c>
      <c r="T510" s="18">
        <f t="shared" si="157"/>
        <v>361</v>
      </c>
      <c r="U510" s="1">
        <f t="shared" si="158"/>
        <v>30</v>
      </c>
      <c r="V510" s="1">
        <f t="shared" si="159"/>
        <v>0</v>
      </c>
      <c r="W510" s="1" t="str">
        <f t="shared" si="160"/>
        <v>100</v>
      </c>
      <c r="X510" s="1">
        <f t="shared" si="161"/>
        <v>2</v>
      </c>
      <c r="Y510" s="1">
        <f t="shared" si="162"/>
        <v>6</v>
      </c>
      <c r="Z510" s="1" t="str">
        <f>VLOOKUP(BIN2DEC(MID(HEX2BIN(MID(H510,3,2),8),2,5)),Codes!$E$1:$F$18,2)</f>
        <v>Slash</v>
      </c>
      <c r="AA510" s="6" t="str">
        <f t="shared" si="163"/>
        <v>0</v>
      </c>
      <c r="AB510" s="1">
        <f t="shared" si="164"/>
        <v>0</v>
      </c>
      <c r="AC510" s="1" t="str">
        <f>VLOOKUP(BIN2DEC(RIGHT(HEX2BIN(MID(H510,6,1),4),1)&amp;LEFT(HEX2BIN(MID(H510,7,1),4),1)),Codes!$K$1:$L$5,2)</f>
        <v>S</v>
      </c>
      <c r="AD510" s="1" t="str">
        <f>VLOOKUP(BIN2DEC(RIGHT(HEX2BIN(MID(H510,7,1),4),3)&amp;LEFT(HEX2BIN(MID(H510,8,1),4),2)),Codes!$H$2:$I$33,2)</f>
        <v>Slash</v>
      </c>
      <c r="AE510" s="1" t="str">
        <f t="shared" si="165"/>
        <v>1</v>
      </c>
      <c r="AF510" s="1" t="str">
        <f t="shared" si="166"/>
        <v>1</v>
      </c>
      <c r="AH510" s="6">
        <f t="shared" si="167"/>
        <v>3</v>
      </c>
    </row>
    <row r="511" spans="1:34">
      <c r="A511" s="3" t="s">
        <v>10398</v>
      </c>
      <c r="B511" s="1" t="s">
        <v>87</v>
      </c>
      <c r="C511" s="6" t="s">
        <v>1055</v>
      </c>
      <c r="D511" s="9" t="s">
        <v>6243</v>
      </c>
      <c r="E511" s="9" t="s">
        <v>824</v>
      </c>
      <c r="F511" s="9" t="s">
        <v>91</v>
      </c>
      <c r="G511" s="9" t="s">
        <v>6244</v>
      </c>
      <c r="H511" s="9" t="s">
        <v>6245</v>
      </c>
      <c r="J511" s="6" t="str">
        <f t="shared" si="151"/>
        <v>001011</v>
      </c>
      <c r="K511" s="1">
        <f t="shared" si="152"/>
        <v>0</v>
      </c>
      <c r="L511" s="6" t="str">
        <f t="shared" si="153"/>
        <v>00000</v>
      </c>
      <c r="M511" s="1">
        <f t="shared" si="154"/>
        <v>4</v>
      </c>
      <c r="N511" s="6" t="str">
        <f t="shared" si="155"/>
        <v>00</v>
      </c>
      <c r="O511" s="1">
        <f t="shared" si="156"/>
        <v>3</v>
      </c>
      <c r="P511" s="1">
        <f>IF(HEX2DEC(LEFT(E511,4))&gt;=32768,HEX2DEC(LEFT(E511,4))-65536,HEX2DEC(LEFT(E511,4)))/Codes!$N$2</f>
        <v>2</v>
      </c>
      <c r="Q511" s="1">
        <f>IF(HEX2DEC(RIGHT(E511,4))&gt;=32768,HEX2DEC(RIGHT(E511,4))-65536,HEX2DEC(RIGHT(E511,4)))/Codes!$N$2</f>
        <v>0</v>
      </c>
      <c r="R511" s="1">
        <f>IF(HEX2DEC(LEFT(F511,4))&gt;=32768,HEX2DEC(LEFT(F511,4))-65536,HEX2DEC(LEFT(F511,4)))/Codes!$N$2</f>
        <v>0</v>
      </c>
      <c r="S511" s="1">
        <f>IF(HEX2DEC(RIGHT(F511,4))&gt;=32768,HEX2DEC(RIGHT(F511,4))-65536,HEX2DEC(RIGHT(F511,4)))/Codes!$N$2</f>
        <v>0</v>
      </c>
      <c r="T511" s="18">
        <f t="shared" si="157"/>
        <v>0</v>
      </c>
      <c r="U511" s="1">
        <f t="shared" si="158"/>
        <v>34</v>
      </c>
      <c r="V511" s="1">
        <f t="shared" si="159"/>
        <v>0</v>
      </c>
      <c r="W511" s="1" t="str">
        <f t="shared" si="160"/>
        <v>000</v>
      </c>
      <c r="X511" s="1">
        <f t="shared" si="161"/>
        <v>0</v>
      </c>
      <c r="Y511" s="1">
        <f t="shared" si="162"/>
        <v>24</v>
      </c>
      <c r="Z511" s="1" t="str">
        <f>VLOOKUP(BIN2DEC(MID(HEX2BIN(MID(H511,3,2),8),2,5)),Codes!$E$1:$F$18,2)</f>
        <v>Slash</v>
      </c>
      <c r="AA511" s="6" t="str">
        <f t="shared" si="163"/>
        <v>0</v>
      </c>
      <c r="AB511" s="1">
        <f t="shared" si="164"/>
        <v>0</v>
      </c>
      <c r="AC511" s="1" t="str">
        <f>VLOOKUP(BIN2DEC(RIGHT(HEX2BIN(MID(H511,6,1),4),1)&amp;LEFT(HEX2BIN(MID(H511,7,1),4),1)),Codes!$K$1:$L$5,2)</f>
        <v>S</v>
      </c>
      <c r="AD511" s="1" t="str">
        <f>VLOOKUP(BIN2DEC(RIGHT(HEX2BIN(MID(H511,7,1),4),3)&amp;LEFT(HEX2BIN(MID(H511,8,1),4),2)),Codes!$H$2:$I$33,2)</f>
        <v>Slash</v>
      </c>
      <c r="AE511" s="1" t="str">
        <f t="shared" si="165"/>
        <v>1</v>
      </c>
      <c r="AF511" s="1" t="str">
        <f t="shared" si="166"/>
        <v>0</v>
      </c>
      <c r="AH511" s="6">
        <f t="shared" si="167"/>
        <v>3</v>
      </c>
    </row>
    <row r="512" spans="1:34">
      <c r="A512" s="3" t="s">
        <v>10399</v>
      </c>
      <c r="B512" s="1" t="s">
        <v>87</v>
      </c>
      <c r="C512" s="6" t="s">
        <v>1055</v>
      </c>
      <c r="D512" s="9" t="s">
        <v>1541</v>
      </c>
      <c r="E512" s="9" t="s">
        <v>824</v>
      </c>
      <c r="F512" s="9" t="s">
        <v>91</v>
      </c>
      <c r="G512" s="9" t="s">
        <v>6246</v>
      </c>
      <c r="H512" s="9" t="s">
        <v>6247</v>
      </c>
      <c r="J512" s="6" t="str">
        <f t="shared" si="151"/>
        <v>001011</v>
      </c>
      <c r="K512" s="1">
        <f t="shared" si="152"/>
        <v>1</v>
      </c>
      <c r="L512" s="6" t="str">
        <f t="shared" si="153"/>
        <v>00000</v>
      </c>
      <c r="M512" s="1">
        <f t="shared" si="154"/>
        <v>4</v>
      </c>
      <c r="N512" s="6" t="str">
        <f t="shared" si="155"/>
        <v>00</v>
      </c>
      <c r="O512" s="1">
        <f t="shared" si="156"/>
        <v>3</v>
      </c>
      <c r="P512" s="1">
        <f>IF(HEX2DEC(LEFT(E512,4))&gt;=32768,HEX2DEC(LEFT(E512,4))-65536,HEX2DEC(LEFT(E512,4)))/Codes!$N$2</f>
        <v>2</v>
      </c>
      <c r="Q512" s="1">
        <f>IF(HEX2DEC(RIGHT(E512,4))&gt;=32768,HEX2DEC(RIGHT(E512,4))-65536,HEX2DEC(RIGHT(E512,4)))/Codes!$N$2</f>
        <v>0</v>
      </c>
      <c r="R512" s="1">
        <f>IF(HEX2DEC(LEFT(F512,4))&gt;=32768,HEX2DEC(LEFT(F512,4))-65536,HEX2DEC(LEFT(F512,4)))/Codes!$N$2</f>
        <v>0</v>
      </c>
      <c r="S512" s="1">
        <f>IF(HEX2DEC(RIGHT(F512,4))&gt;=32768,HEX2DEC(RIGHT(F512,4))-65536,HEX2DEC(RIGHT(F512,4)))/Codes!$N$2</f>
        <v>0</v>
      </c>
      <c r="T512" s="18">
        <f t="shared" si="157"/>
        <v>70</v>
      </c>
      <c r="U512" s="1">
        <f t="shared" si="158"/>
        <v>34</v>
      </c>
      <c r="V512" s="1">
        <f t="shared" si="159"/>
        <v>0</v>
      </c>
      <c r="W512" s="1" t="str">
        <f t="shared" si="160"/>
        <v>000</v>
      </c>
      <c r="X512" s="1">
        <f t="shared" si="161"/>
        <v>0</v>
      </c>
      <c r="Y512" s="1">
        <f t="shared" si="162"/>
        <v>24</v>
      </c>
      <c r="Z512" s="1" t="str">
        <f>VLOOKUP(BIN2DEC(MID(HEX2BIN(MID(H512,3,2),8),2,5)),Codes!$E$1:$F$18,2)</f>
        <v>Slash</v>
      </c>
      <c r="AA512" s="6" t="str">
        <f t="shared" si="163"/>
        <v>0</v>
      </c>
      <c r="AB512" s="1">
        <f t="shared" si="164"/>
        <v>0</v>
      </c>
      <c r="AC512" s="1" t="str">
        <f>VLOOKUP(BIN2DEC(RIGHT(HEX2BIN(MID(H512,6,1),4),1)&amp;LEFT(HEX2BIN(MID(H512,7,1),4),1)),Codes!$K$1:$L$5,2)</f>
        <v>S</v>
      </c>
      <c r="AD512" s="1" t="str">
        <f>VLOOKUP(BIN2DEC(RIGHT(HEX2BIN(MID(H512,7,1),4),3)&amp;LEFT(HEX2BIN(MID(H512,8,1),4),2)),Codes!$H$2:$I$33,2)</f>
        <v>Slash</v>
      </c>
      <c r="AE512" s="1" t="str">
        <f t="shared" si="165"/>
        <v>0</v>
      </c>
      <c r="AF512" s="1" t="str">
        <f t="shared" si="166"/>
        <v>1</v>
      </c>
      <c r="AH512" s="6">
        <f t="shared" si="167"/>
        <v>3</v>
      </c>
    </row>
    <row r="513" spans="1:34">
      <c r="A513" s="3" t="s">
        <v>10400</v>
      </c>
      <c r="B513" s="1" t="s">
        <v>87</v>
      </c>
      <c r="C513" s="6" t="s">
        <v>1055</v>
      </c>
      <c r="D513" s="9" t="s">
        <v>276</v>
      </c>
      <c r="E513" s="9" t="s">
        <v>824</v>
      </c>
      <c r="F513" s="9" t="s">
        <v>2382</v>
      </c>
      <c r="G513" s="9" t="s">
        <v>6244</v>
      </c>
      <c r="H513" s="9" t="s">
        <v>6247</v>
      </c>
      <c r="J513" s="6" t="str">
        <f t="shared" si="151"/>
        <v>001011</v>
      </c>
      <c r="K513" s="1">
        <f t="shared" si="152"/>
        <v>2</v>
      </c>
      <c r="L513" s="6" t="str">
        <f t="shared" si="153"/>
        <v>00000</v>
      </c>
      <c r="M513" s="1">
        <f t="shared" si="154"/>
        <v>0</v>
      </c>
      <c r="N513" s="6" t="str">
        <f t="shared" si="155"/>
        <v>00</v>
      </c>
      <c r="O513" s="1">
        <f t="shared" si="156"/>
        <v>3</v>
      </c>
      <c r="P513" s="1">
        <f>IF(HEX2DEC(LEFT(E513,4))&gt;=32768,HEX2DEC(LEFT(E513,4))-65536,HEX2DEC(LEFT(E513,4)))/Codes!$N$2</f>
        <v>2</v>
      </c>
      <c r="Q513" s="1">
        <f>IF(HEX2DEC(RIGHT(E513,4))&gt;=32768,HEX2DEC(RIGHT(E513,4))-65536,HEX2DEC(RIGHT(E513,4)))/Codes!$N$2</f>
        <v>0</v>
      </c>
      <c r="R513" s="1">
        <f>IF(HEX2DEC(LEFT(F513,4))&gt;=32768,HEX2DEC(LEFT(F513,4))-65536,HEX2DEC(LEFT(F513,4)))/Codes!$N$2</f>
        <v>0</v>
      </c>
      <c r="S513" s="1">
        <f>IF(HEX2DEC(RIGHT(F513,4))&gt;=32768,HEX2DEC(RIGHT(F513,4))-65536,HEX2DEC(RIGHT(F513,4)))/Codes!$N$2</f>
        <v>4</v>
      </c>
      <c r="T513" s="18">
        <f t="shared" si="157"/>
        <v>0</v>
      </c>
      <c r="U513" s="1">
        <f t="shared" si="158"/>
        <v>34</v>
      </c>
      <c r="V513" s="1">
        <f t="shared" si="159"/>
        <v>0</v>
      </c>
      <c r="W513" s="1" t="str">
        <f t="shared" si="160"/>
        <v>000</v>
      </c>
      <c r="X513" s="1">
        <f t="shared" si="161"/>
        <v>0</v>
      </c>
      <c r="Y513" s="1">
        <f t="shared" si="162"/>
        <v>24</v>
      </c>
      <c r="Z513" s="1" t="str">
        <f>VLOOKUP(BIN2DEC(MID(HEX2BIN(MID(H513,3,2),8),2,5)),Codes!$E$1:$F$18,2)</f>
        <v>Slash</v>
      </c>
      <c r="AA513" s="6" t="str">
        <f t="shared" si="163"/>
        <v>0</v>
      </c>
      <c r="AB513" s="1">
        <f t="shared" si="164"/>
        <v>0</v>
      </c>
      <c r="AC513" s="1" t="str">
        <f>VLOOKUP(BIN2DEC(RIGHT(HEX2BIN(MID(H513,6,1),4),1)&amp;LEFT(HEX2BIN(MID(H513,7,1),4),1)),Codes!$K$1:$L$5,2)</f>
        <v>S</v>
      </c>
      <c r="AD513" s="1" t="str">
        <f>VLOOKUP(BIN2DEC(RIGHT(HEX2BIN(MID(H513,7,1),4),3)&amp;LEFT(HEX2BIN(MID(H513,8,1),4),2)),Codes!$H$2:$I$33,2)</f>
        <v>Slash</v>
      </c>
      <c r="AE513" s="1" t="str">
        <f t="shared" si="165"/>
        <v>0</v>
      </c>
      <c r="AF513" s="1" t="str">
        <f t="shared" si="166"/>
        <v>1</v>
      </c>
      <c r="AH513" s="6">
        <f t="shared" si="167"/>
        <v>3</v>
      </c>
    </row>
    <row r="514" spans="1:34">
      <c r="A514" s="3" t="s">
        <v>10401</v>
      </c>
      <c r="B514" s="1" t="s">
        <v>87</v>
      </c>
      <c r="C514" s="6" t="s">
        <v>1055</v>
      </c>
      <c r="D514" s="9" t="s">
        <v>986</v>
      </c>
      <c r="E514" s="9" t="s">
        <v>824</v>
      </c>
      <c r="F514" s="9" t="s">
        <v>6180</v>
      </c>
      <c r="G514" s="9" t="s">
        <v>6244</v>
      </c>
      <c r="H514" s="9" t="s">
        <v>6247</v>
      </c>
      <c r="J514" s="6" t="str">
        <f t="shared" si="151"/>
        <v>001011</v>
      </c>
      <c r="K514" s="1">
        <f t="shared" si="152"/>
        <v>3</v>
      </c>
      <c r="L514" s="6" t="str">
        <f t="shared" si="153"/>
        <v>00000</v>
      </c>
      <c r="M514" s="1">
        <f t="shared" si="154"/>
        <v>0</v>
      </c>
      <c r="N514" s="6" t="str">
        <f t="shared" si="155"/>
        <v>00</v>
      </c>
      <c r="O514" s="1">
        <f t="shared" si="156"/>
        <v>3</v>
      </c>
      <c r="P514" s="1">
        <f>IF(HEX2DEC(LEFT(E514,4))&gt;=32768,HEX2DEC(LEFT(E514,4))-65536,HEX2DEC(LEFT(E514,4)))/Codes!$N$2</f>
        <v>2</v>
      </c>
      <c r="Q514" s="1">
        <f>IF(HEX2DEC(RIGHT(E514,4))&gt;=32768,HEX2DEC(RIGHT(E514,4))-65536,HEX2DEC(RIGHT(E514,4)))/Codes!$N$2</f>
        <v>0</v>
      </c>
      <c r="R514" s="1">
        <f>IF(HEX2DEC(LEFT(F514,4))&gt;=32768,HEX2DEC(LEFT(F514,4))-65536,HEX2DEC(LEFT(F514,4)))/Codes!$N$2</f>
        <v>0</v>
      </c>
      <c r="S514" s="1">
        <f>IF(HEX2DEC(RIGHT(F514,4))&gt;=32768,HEX2DEC(RIGHT(F514,4))-65536,HEX2DEC(RIGHT(F514,4)))/Codes!$N$2</f>
        <v>-4</v>
      </c>
      <c r="T514" s="18">
        <f t="shared" si="157"/>
        <v>0</v>
      </c>
      <c r="U514" s="1">
        <f t="shared" si="158"/>
        <v>34</v>
      </c>
      <c r="V514" s="1">
        <f t="shared" si="159"/>
        <v>0</v>
      </c>
      <c r="W514" s="1" t="str">
        <f t="shared" si="160"/>
        <v>000</v>
      </c>
      <c r="X514" s="1">
        <f t="shared" si="161"/>
        <v>0</v>
      </c>
      <c r="Y514" s="1">
        <f t="shared" si="162"/>
        <v>24</v>
      </c>
      <c r="Z514" s="1" t="str">
        <f>VLOOKUP(BIN2DEC(MID(HEX2BIN(MID(H514,3,2),8),2,5)),Codes!$E$1:$F$18,2)</f>
        <v>Slash</v>
      </c>
      <c r="AA514" s="6" t="str">
        <f t="shared" si="163"/>
        <v>0</v>
      </c>
      <c r="AB514" s="1">
        <f t="shared" si="164"/>
        <v>0</v>
      </c>
      <c r="AC514" s="1" t="str">
        <f>VLOOKUP(BIN2DEC(RIGHT(HEX2BIN(MID(H514,6,1),4),1)&amp;LEFT(HEX2BIN(MID(H514,7,1),4),1)),Codes!$K$1:$L$5,2)</f>
        <v>S</v>
      </c>
      <c r="AD514" s="1" t="str">
        <f>VLOOKUP(BIN2DEC(RIGHT(HEX2BIN(MID(H514,7,1),4),3)&amp;LEFT(HEX2BIN(MID(H514,8,1),4),2)),Codes!$H$2:$I$33,2)</f>
        <v>Slash</v>
      </c>
      <c r="AE514" s="1" t="str">
        <f t="shared" si="165"/>
        <v>0</v>
      </c>
      <c r="AF514" s="1" t="str">
        <f t="shared" si="166"/>
        <v>1</v>
      </c>
      <c r="AH514" s="6">
        <f t="shared" si="167"/>
        <v>3</v>
      </c>
    </row>
    <row r="515" spans="1:34">
      <c r="A515" s="3" t="s">
        <v>10402</v>
      </c>
      <c r="B515" s="1" t="s">
        <v>87</v>
      </c>
      <c r="C515" s="6" t="s">
        <v>4397</v>
      </c>
      <c r="D515" s="9" t="s">
        <v>3106</v>
      </c>
      <c r="E515" s="9" t="s">
        <v>2287</v>
      </c>
      <c r="F515" s="9" t="s">
        <v>91</v>
      </c>
      <c r="G515" s="9" t="s">
        <v>8685</v>
      </c>
      <c r="H515" s="9" t="s">
        <v>10403</v>
      </c>
      <c r="J515" s="6" t="str">
        <f t="shared" si="151"/>
        <v>001011</v>
      </c>
      <c r="K515" s="1">
        <f t="shared" si="152"/>
        <v>0</v>
      </c>
      <c r="L515" s="6" t="str">
        <f t="shared" si="153"/>
        <v>00000</v>
      </c>
      <c r="M515" s="1">
        <f t="shared" si="154"/>
        <v>0</v>
      </c>
      <c r="N515" s="6" t="str">
        <f t="shared" si="155"/>
        <v>00</v>
      </c>
      <c r="O515" s="1">
        <f t="shared" si="156"/>
        <v>12</v>
      </c>
      <c r="P515" s="1">
        <f>IF(HEX2DEC(LEFT(E515,4))&gt;=32768,HEX2DEC(LEFT(E515,4))-65536,HEX2DEC(LEFT(E515,4)))/Codes!$N$2</f>
        <v>10.4</v>
      </c>
      <c r="Q515" s="1">
        <f>IF(HEX2DEC(RIGHT(E515,4))&gt;=32768,HEX2DEC(RIGHT(E515,4))-65536,HEX2DEC(RIGHT(E515,4)))/Codes!$N$2</f>
        <v>0</v>
      </c>
      <c r="R515" s="1">
        <f>IF(HEX2DEC(LEFT(F515,4))&gt;=32768,HEX2DEC(LEFT(F515,4))-65536,HEX2DEC(LEFT(F515,4)))/Codes!$N$2</f>
        <v>0</v>
      </c>
      <c r="S515" s="1">
        <f>IF(HEX2DEC(RIGHT(F515,4))&gt;=32768,HEX2DEC(RIGHT(F515,4))-65536,HEX2DEC(RIGHT(F515,4)))/Codes!$N$2</f>
        <v>0</v>
      </c>
      <c r="T515" s="18">
        <f t="shared" si="157"/>
        <v>90</v>
      </c>
      <c r="U515" s="1">
        <f t="shared" si="158"/>
        <v>60</v>
      </c>
      <c r="V515" s="1">
        <f t="shared" si="159"/>
        <v>0</v>
      </c>
      <c r="W515" s="1" t="str">
        <f t="shared" si="160"/>
        <v>000</v>
      </c>
      <c r="X515" s="1">
        <f t="shared" si="161"/>
        <v>0</v>
      </c>
      <c r="Y515" s="1">
        <f t="shared" si="162"/>
        <v>80</v>
      </c>
      <c r="Z515" s="1" t="str">
        <f>VLOOKUP(BIN2DEC(MID(HEX2BIN(MID(H515,3,2),8),2,5)),Codes!$E$1:$F$18,2)</f>
        <v>Flame</v>
      </c>
      <c r="AA515" s="6" t="str">
        <f t="shared" si="163"/>
        <v>1</v>
      </c>
      <c r="AB515" s="1">
        <f t="shared" si="164"/>
        <v>0</v>
      </c>
      <c r="AC515" s="1" t="str">
        <f>VLOOKUP(BIN2DEC(RIGHT(HEX2BIN(MID(H515,6,1),4),1)&amp;LEFT(HEX2BIN(MID(H515,7,1),4),1)),Codes!$K$1:$L$5,2)</f>
        <v>M</v>
      </c>
      <c r="AD515" s="1" t="str">
        <f>VLOOKUP(BIN2DEC(RIGHT(HEX2BIN(MID(H515,7,1),4),3)&amp;LEFT(HEX2BIN(MID(H515,8,1),4),2)),Codes!$H$2:$I$33,2)</f>
        <v>Burn</v>
      </c>
      <c r="AE515" s="1" t="str">
        <f t="shared" si="165"/>
        <v>1</v>
      </c>
      <c r="AF515" s="1" t="str">
        <f t="shared" si="166"/>
        <v>1</v>
      </c>
      <c r="AH515" s="6">
        <f t="shared" si="167"/>
        <v>40</v>
      </c>
    </row>
    <row r="516" spans="1:34">
      <c r="A516" s="3" t="s">
        <v>10404</v>
      </c>
      <c r="B516" s="1" t="s">
        <v>87</v>
      </c>
      <c r="C516" s="6" t="s">
        <v>267</v>
      </c>
      <c r="D516" s="9" t="s">
        <v>1950</v>
      </c>
      <c r="E516" s="9" t="s">
        <v>162</v>
      </c>
      <c r="F516" s="9" t="s">
        <v>91</v>
      </c>
      <c r="G516" s="9" t="s">
        <v>1308</v>
      </c>
      <c r="H516" s="9" t="s">
        <v>10405</v>
      </c>
      <c r="J516" s="6" t="str">
        <f t="shared" ref="J516:J579" si="168">LEFT(HEX2BIN(LEFT(D516,2),8),6)</f>
        <v>001011</v>
      </c>
      <c r="K516" s="1">
        <f t="shared" ref="K516:K579" si="169">BIN2DEC(MID(HEX2BIN(MID(D516,2,2),8),3,3))</f>
        <v>0</v>
      </c>
      <c r="L516" s="6" t="str">
        <f t="shared" ref="L516:L579" si="170">MID(HEX2BIN(MID(D516,3,2),8),2,5)</f>
        <v>00000</v>
      </c>
      <c r="M516" s="1">
        <f t="shared" ref="M516:M579" si="171">ROUNDDOWN(HEX2DEC(MID(D516,4,3))/8,0)</f>
        <v>42</v>
      </c>
      <c r="N516" s="6" t="str">
        <f t="shared" ref="N516:N579" si="172">MID(HEX2BIN(MID(D516,6,1),4),2,2)</f>
        <v>00</v>
      </c>
      <c r="O516" s="1">
        <f t="shared" ref="O516:O579" si="173">HEX2DEC(MID(D516,7,2))</f>
        <v>4</v>
      </c>
      <c r="P516" s="1">
        <f>IF(HEX2DEC(LEFT(E516,4))&gt;=32768,HEX2DEC(LEFT(E516,4))-65536,HEX2DEC(LEFT(E516,4)))/Codes!$N$2</f>
        <v>4</v>
      </c>
      <c r="Q516" s="1">
        <f>IF(HEX2DEC(RIGHT(E516,4))&gt;=32768,HEX2DEC(RIGHT(E516,4))-65536,HEX2DEC(RIGHT(E516,4)))/Codes!$N$2</f>
        <v>3.2</v>
      </c>
      <c r="R516" s="1">
        <f>IF(HEX2DEC(LEFT(F516,4))&gt;=32768,HEX2DEC(LEFT(F516,4))-65536,HEX2DEC(LEFT(F516,4)))/Codes!$N$2</f>
        <v>0</v>
      </c>
      <c r="S516" s="1">
        <f>IF(HEX2DEC(RIGHT(F516,4))&gt;=32768,HEX2DEC(RIGHT(F516,4))-65536,HEX2DEC(RIGHT(F516,4)))/Codes!$N$2</f>
        <v>0</v>
      </c>
      <c r="T516" s="18">
        <f t="shared" ref="T516:T579" si="174">ROUNDDOWN(HEX2DEC(LEFT(G516,3))/8,0)</f>
        <v>70</v>
      </c>
      <c r="U516" s="1">
        <f t="shared" ref="U516:U579" si="175">ROUNDDOWN(HEX2DEC(MID(G516,3,3))/4,0)-(512*ROUNDDOWN(HEX2DEC(MID(G516,3,1))/8,0))</f>
        <v>100</v>
      </c>
      <c r="V516" s="1">
        <f t="shared" ref="V516:V579" si="176">RIGHT(HEX2BIN(MID(G516,5,1),4),2)*128+HEX2DEC(MID(G516,6,1))*8+LEFT(HEX2BIN(MID(G516,7,1),4),3)</f>
        <v>0</v>
      </c>
      <c r="W516" s="1" t="str">
        <f t="shared" ref="W516:W579" si="177">MID(HEX2BIN(MID(G516,7,2),8),4,3)</f>
        <v>100</v>
      </c>
      <c r="X516" s="1">
        <f t="shared" ref="X516:X579" si="178">BIN2DEC(RIGHT(HEX2BIN(RIGHT(G516,1),4),2))</f>
        <v>3</v>
      </c>
      <c r="Y516" s="1">
        <f t="shared" ref="Y516:Y579" si="179">ROUNDDOWN(HEX2DEC(LEFT(H516,3))/8,0)</f>
        <v>0</v>
      </c>
      <c r="Z516" s="1" t="str">
        <f>VLOOKUP(BIN2DEC(MID(HEX2BIN(MID(H516,3,2),8),2,5)),Codes!$E$1:$F$18,2)</f>
        <v>Slash</v>
      </c>
      <c r="AA516" s="6" t="str">
        <f t="shared" ref="AA516:AA579" si="180">MID(HEX2BIN(MID(H516,4,1),4),3,1)</f>
        <v>0</v>
      </c>
      <c r="AB516" s="1">
        <f t="shared" ref="AB516:AB579" si="181">(MOD(HEX2DEC(MID(H516,4,1)),2))*64+ROUNDDOWN(HEX2DEC(MID(H516,5,2))/4,0)</f>
        <v>0</v>
      </c>
      <c r="AC516" s="1" t="str">
        <f>VLOOKUP(BIN2DEC(RIGHT(HEX2BIN(MID(H516,6,1),4),1)&amp;LEFT(HEX2BIN(MID(H516,7,1),4),1)),Codes!$K$1:$L$5,2)</f>
        <v>S</v>
      </c>
      <c r="AD516" s="1" t="str">
        <f>VLOOKUP(BIN2DEC(RIGHT(HEX2BIN(MID(H516,7,1),4),3)&amp;LEFT(HEX2BIN(MID(H516,8,1),4),2)),Codes!$H$2:$I$33,2)</f>
        <v>Punch</v>
      </c>
      <c r="AE516" s="1" t="str">
        <f t="shared" ref="AE516:AE579" si="182">MID(HEX2BIN(RIGHT(H516,1),4),3,1)</f>
        <v>1</v>
      </c>
      <c r="AF516" s="1" t="str">
        <f t="shared" ref="AF516:AF579" si="183">RIGHT(HEX2BIN(RIGHT(H516,1),4),1)</f>
        <v>1</v>
      </c>
      <c r="AH516" s="6">
        <f t="shared" ref="AH516:AH579" si="184">ROUNDDOWN(HEX2DEC(MID(H516,6,3))/4,0)-(256*ROUNDDOWN(HEX2DEC(MID(H516,6,1))/4,0))</f>
        <v>1</v>
      </c>
    </row>
    <row r="517" spans="1:34">
      <c r="A517" s="3" t="s">
        <v>10406</v>
      </c>
      <c r="B517" s="1" t="s">
        <v>87</v>
      </c>
      <c r="C517" s="6" t="s">
        <v>267</v>
      </c>
      <c r="D517" s="9" t="s">
        <v>10407</v>
      </c>
      <c r="E517" s="9" t="s">
        <v>256</v>
      </c>
      <c r="F517" s="9" t="s">
        <v>91</v>
      </c>
      <c r="G517" s="9" t="s">
        <v>1308</v>
      </c>
      <c r="H517" s="9" t="s">
        <v>10405</v>
      </c>
      <c r="J517" s="6" t="str">
        <f t="shared" si="168"/>
        <v>001011</v>
      </c>
      <c r="K517" s="1">
        <f t="shared" si="169"/>
        <v>1</v>
      </c>
      <c r="L517" s="6" t="str">
        <f t="shared" si="170"/>
        <v>00000</v>
      </c>
      <c r="M517" s="1">
        <f t="shared" si="171"/>
        <v>41</v>
      </c>
      <c r="N517" s="6" t="str">
        <f t="shared" si="172"/>
        <v>00</v>
      </c>
      <c r="O517" s="1">
        <f t="shared" si="173"/>
        <v>4</v>
      </c>
      <c r="P517" s="1">
        <f>IF(HEX2DEC(LEFT(E517,4))&gt;=32768,HEX2DEC(LEFT(E517,4))-65536,HEX2DEC(LEFT(E517,4)))/Codes!$N$2</f>
        <v>3.6</v>
      </c>
      <c r="Q517" s="1">
        <f>IF(HEX2DEC(RIGHT(E517,4))&gt;=32768,HEX2DEC(RIGHT(E517,4))-65536,HEX2DEC(RIGHT(E517,4)))/Codes!$N$2</f>
        <v>0</v>
      </c>
      <c r="R517" s="1">
        <f>IF(HEX2DEC(LEFT(F517,4))&gt;=32768,HEX2DEC(LEFT(F517,4))-65536,HEX2DEC(LEFT(F517,4)))/Codes!$N$2</f>
        <v>0</v>
      </c>
      <c r="S517" s="1">
        <f>IF(HEX2DEC(RIGHT(F517,4))&gt;=32768,HEX2DEC(RIGHT(F517,4))-65536,HEX2DEC(RIGHT(F517,4)))/Codes!$N$2</f>
        <v>0</v>
      </c>
      <c r="T517" s="18">
        <f t="shared" si="174"/>
        <v>70</v>
      </c>
      <c r="U517" s="1">
        <f t="shared" si="175"/>
        <v>100</v>
      </c>
      <c r="V517" s="1">
        <f t="shared" si="176"/>
        <v>0</v>
      </c>
      <c r="W517" s="1" t="str">
        <f t="shared" si="177"/>
        <v>100</v>
      </c>
      <c r="X517" s="1">
        <f t="shared" si="178"/>
        <v>3</v>
      </c>
      <c r="Y517" s="1">
        <f t="shared" si="179"/>
        <v>0</v>
      </c>
      <c r="Z517" s="1" t="str">
        <f>VLOOKUP(BIN2DEC(MID(HEX2BIN(MID(H517,3,2),8),2,5)),Codes!$E$1:$F$18,2)</f>
        <v>Slash</v>
      </c>
      <c r="AA517" s="6" t="str">
        <f t="shared" si="180"/>
        <v>0</v>
      </c>
      <c r="AB517" s="1">
        <f t="shared" si="181"/>
        <v>0</v>
      </c>
      <c r="AC517" s="1" t="str">
        <f>VLOOKUP(BIN2DEC(RIGHT(HEX2BIN(MID(H517,6,1),4),1)&amp;LEFT(HEX2BIN(MID(H517,7,1),4),1)),Codes!$K$1:$L$5,2)</f>
        <v>S</v>
      </c>
      <c r="AD517" s="1" t="str">
        <f>VLOOKUP(BIN2DEC(RIGHT(HEX2BIN(MID(H517,7,1),4),3)&amp;LEFT(HEX2BIN(MID(H517,8,1),4),2)),Codes!$H$2:$I$33,2)</f>
        <v>Punch</v>
      </c>
      <c r="AE517" s="1" t="str">
        <f t="shared" si="182"/>
        <v>1</v>
      </c>
      <c r="AF517" s="1" t="str">
        <f t="shared" si="183"/>
        <v>1</v>
      </c>
      <c r="AH517" s="6">
        <f t="shared" si="184"/>
        <v>1</v>
      </c>
    </row>
    <row r="518" spans="1:34">
      <c r="A518" s="3" t="s">
        <v>10408</v>
      </c>
      <c r="B518" s="1" t="s">
        <v>87</v>
      </c>
      <c r="C518" s="6" t="s">
        <v>267</v>
      </c>
      <c r="D518" s="9" t="s">
        <v>4511</v>
      </c>
      <c r="E518" s="9" t="s">
        <v>824</v>
      </c>
      <c r="F518" s="9" t="s">
        <v>91</v>
      </c>
      <c r="G518" s="9" t="s">
        <v>1308</v>
      </c>
      <c r="H518" s="9" t="s">
        <v>10405</v>
      </c>
      <c r="J518" s="6" t="str">
        <f t="shared" si="168"/>
        <v>001011</v>
      </c>
      <c r="K518" s="1">
        <f t="shared" si="169"/>
        <v>2</v>
      </c>
      <c r="L518" s="6" t="str">
        <f t="shared" si="170"/>
        <v>00000</v>
      </c>
      <c r="M518" s="1">
        <f t="shared" si="171"/>
        <v>21</v>
      </c>
      <c r="N518" s="6" t="str">
        <f t="shared" si="172"/>
        <v>00</v>
      </c>
      <c r="O518" s="1">
        <f t="shared" si="173"/>
        <v>4</v>
      </c>
      <c r="P518" s="1">
        <f>IF(HEX2DEC(LEFT(E518,4))&gt;=32768,HEX2DEC(LEFT(E518,4))-65536,HEX2DEC(LEFT(E518,4)))/Codes!$N$2</f>
        <v>2</v>
      </c>
      <c r="Q518" s="1">
        <f>IF(HEX2DEC(RIGHT(E518,4))&gt;=32768,HEX2DEC(RIGHT(E518,4))-65536,HEX2DEC(RIGHT(E518,4)))/Codes!$N$2</f>
        <v>0</v>
      </c>
      <c r="R518" s="1">
        <f>IF(HEX2DEC(LEFT(F518,4))&gt;=32768,HEX2DEC(LEFT(F518,4))-65536,HEX2DEC(LEFT(F518,4)))/Codes!$N$2</f>
        <v>0</v>
      </c>
      <c r="S518" s="1">
        <f>IF(HEX2DEC(RIGHT(F518,4))&gt;=32768,HEX2DEC(RIGHT(F518,4))-65536,HEX2DEC(RIGHT(F518,4)))/Codes!$N$2</f>
        <v>0</v>
      </c>
      <c r="T518" s="18">
        <f t="shared" si="174"/>
        <v>70</v>
      </c>
      <c r="U518" s="1">
        <f t="shared" si="175"/>
        <v>100</v>
      </c>
      <c r="V518" s="1">
        <f t="shared" si="176"/>
        <v>0</v>
      </c>
      <c r="W518" s="1" t="str">
        <f t="shared" si="177"/>
        <v>100</v>
      </c>
      <c r="X518" s="1">
        <f t="shared" si="178"/>
        <v>3</v>
      </c>
      <c r="Y518" s="1">
        <f t="shared" si="179"/>
        <v>0</v>
      </c>
      <c r="Z518" s="1" t="str">
        <f>VLOOKUP(BIN2DEC(MID(HEX2BIN(MID(H518,3,2),8),2,5)),Codes!$E$1:$F$18,2)</f>
        <v>Slash</v>
      </c>
      <c r="AA518" s="6" t="str">
        <f t="shared" si="180"/>
        <v>0</v>
      </c>
      <c r="AB518" s="1">
        <f t="shared" si="181"/>
        <v>0</v>
      </c>
      <c r="AC518" s="1" t="str">
        <f>VLOOKUP(BIN2DEC(RIGHT(HEX2BIN(MID(H518,6,1),4),1)&amp;LEFT(HEX2BIN(MID(H518,7,1),4),1)),Codes!$K$1:$L$5,2)</f>
        <v>S</v>
      </c>
      <c r="AD518" s="1" t="str">
        <f>VLOOKUP(BIN2DEC(RIGHT(HEX2BIN(MID(H518,7,1),4),3)&amp;LEFT(HEX2BIN(MID(H518,8,1),4),2)),Codes!$H$2:$I$33,2)</f>
        <v>Punch</v>
      </c>
      <c r="AE518" s="1" t="str">
        <f t="shared" si="182"/>
        <v>1</v>
      </c>
      <c r="AF518" s="1" t="str">
        <f t="shared" si="183"/>
        <v>1</v>
      </c>
      <c r="AH518" s="6">
        <f t="shared" si="184"/>
        <v>1</v>
      </c>
    </row>
    <row r="519" spans="1:34">
      <c r="A519" s="3" t="s">
        <v>10409</v>
      </c>
      <c r="B519" s="1" t="s">
        <v>87</v>
      </c>
      <c r="C519" s="6" t="s">
        <v>268</v>
      </c>
      <c r="D519" s="9" t="s">
        <v>10410</v>
      </c>
      <c r="E519" s="9" t="s">
        <v>162</v>
      </c>
      <c r="F519" s="9" t="s">
        <v>91</v>
      </c>
      <c r="G519" s="9" t="s">
        <v>1308</v>
      </c>
      <c r="H519" s="9" t="s">
        <v>10405</v>
      </c>
      <c r="J519" s="6" t="str">
        <f t="shared" si="168"/>
        <v>001011</v>
      </c>
      <c r="K519" s="1">
        <f t="shared" si="169"/>
        <v>0</v>
      </c>
      <c r="L519" s="6" t="str">
        <f t="shared" si="170"/>
        <v>00000</v>
      </c>
      <c r="M519" s="1">
        <f t="shared" si="171"/>
        <v>42</v>
      </c>
      <c r="N519" s="6" t="str">
        <f t="shared" si="172"/>
        <v>00</v>
      </c>
      <c r="O519" s="1">
        <f t="shared" si="173"/>
        <v>3</v>
      </c>
      <c r="P519" s="1">
        <f>IF(HEX2DEC(LEFT(E519,4))&gt;=32768,HEX2DEC(LEFT(E519,4))-65536,HEX2DEC(LEFT(E519,4)))/Codes!$N$2</f>
        <v>4</v>
      </c>
      <c r="Q519" s="1">
        <f>IF(HEX2DEC(RIGHT(E519,4))&gt;=32768,HEX2DEC(RIGHT(E519,4))-65536,HEX2DEC(RIGHT(E519,4)))/Codes!$N$2</f>
        <v>3.2</v>
      </c>
      <c r="R519" s="1">
        <f>IF(HEX2DEC(LEFT(F519,4))&gt;=32768,HEX2DEC(LEFT(F519,4))-65536,HEX2DEC(LEFT(F519,4)))/Codes!$N$2</f>
        <v>0</v>
      </c>
      <c r="S519" s="1">
        <f>IF(HEX2DEC(RIGHT(F519,4))&gt;=32768,HEX2DEC(RIGHT(F519,4))-65536,HEX2DEC(RIGHT(F519,4)))/Codes!$N$2</f>
        <v>0</v>
      </c>
      <c r="T519" s="18">
        <f t="shared" si="174"/>
        <v>70</v>
      </c>
      <c r="U519" s="1">
        <f t="shared" si="175"/>
        <v>100</v>
      </c>
      <c r="V519" s="1">
        <f t="shared" si="176"/>
        <v>0</v>
      </c>
      <c r="W519" s="1" t="str">
        <f t="shared" si="177"/>
        <v>100</v>
      </c>
      <c r="X519" s="1">
        <f t="shared" si="178"/>
        <v>3</v>
      </c>
      <c r="Y519" s="1">
        <f t="shared" si="179"/>
        <v>0</v>
      </c>
      <c r="Z519" s="1" t="str">
        <f>VLOOKUP(BIN2DEC(MID(HEX2BIN(MID(H519,3,2),8),2,5)),Codes!$E$1:$F$18,2)</f>
        <v>Slash</v>
      </c>
      <c r="AA519" s="6" t="str">
        <f t="shared" si="180"/>
        <v>0</v>
      </c>
      <c r="AB519" s="1">
        <f t="shared" si="181"/>
        <v>0</v>
      </c>
      <c r="AC519" s="1" t="str">
        <f>VLOOKUP(BIN2DEC(RIGHT(HEX2BIN(MID(H519,6,1),4),1)&amp;LEFT(HEX2BIN(MID(H519,7,1),4),1)),Codes!$K$1:$L$5,2)</f>
        <v>S</v>
      </c>
      <c r="AD519" s="1" t="str">
        <f>VLOOKUP(BIN2DEC(RIGHT(HEX2BIN(MID(H519,7,1),4),3)&amp;LEFT(HEX2BIN(MID(H519,8,1),4),2)),Codes!$H$2:$I$33,2)</f>
        <v>Punch</v>
      </c>
      <c r="AE519" s="1" t="str">
        <f t="shared" si="182"/>
        <v>1</v>
      </c>
      <c r="AF519" s="1" t="str">
        <f t="shared" si="183"/>
        <v>1</v>
      </c>
      <c r="AH519" s="6">
        <f t="shared" si="184"/>
        <v>1</v>
      </c>
    </row>
    <row r="520" spans="1:34">
      <c r="A520" s="3" t="s">
        <v>10411</v>
      </c>
      <c r="B520" s="1" t="s">
        <v>87</v>
      </c>
      <c r="C520" s="6" t="s">
        <v>268</v>
      </c>
      <c r="D520" s="9" t="s">
        <v>10412</v>
      </c>
      <c r="E520" s="9" t="s">
        <v>256</v>
      </c>
      <c r="F520" s="9" t="s">
        <v>91</v>
      </c>
      <c r="G520" s="9" t="s">
        <v>1308</v>
      </c>
      <c r="H520" s="9" t="s">
        <v>10405</v>
      </c>
      <c r="J520" s="6" t="str">
        <f t="shared" si="168"/>
        <v>001011</v>
      </c>
      <c r="K520" s="1">
        <f t="shared" si="169"/>
        <v>1</v>
      </c>
      <c r="L520" s="6" t="str">
        <f t="shared" si="170"/>
        <v>00000</v>
      </c>
      <c r="M520" s="1">
        <f t="shared" si="171"/>
        <v>41</v>
      </c>
      <c r="N520" s="6" t="str">
        <f t="shared" si="172"/>
        <v>00</v>
      </c>
      <c r="O520" s="1">
        <f t="shared" si="173"/>
        <v>3</v>
      </c>
      <c r="P520" s="1">
        <f>IF(HEX2DEC(LEFT(E520,4))&gt;=32768,HEX2DEC(LEFT(E520,4))-65536,HEX2DEC(LEFT(E520,4)))/Codes!$N$2</f>
        <v>3.6</v>
      </c>
      <c r="Q520" s="1">
        <f>IF(HEX2DEC(RIGHT(E520,4))&gt;=32768,HEX2DEC(RIGHT(E520,4))-65536,HEX2DEC(RIGHT(E520,4)))/Codes!$N$2</f>
        <v>0</v>
      </c>
      <c r="R520" s="1">
        <f>IF(HEX2DEC(LEFT(F520,4))&gt;=32768,HEX2DEC(LEFT(F520,4))-65536,HEX2DEC(LEFT(F520,4)))/Codes!$N$2</f>
        <v>0</v>
      </c>
      <c r="S520" s="1">
        <f>IF(HEX2DEC(RIGHT(F520,4))&gt;=32768,HEX2DEC(RIGHT(F520,4))-65536,HEX2DEC(RIGHT(F520,4)))/Codes!$N$2</f>
        <v>0</v>
      </c>
      <c r="T520" s="18">
        <f t="shared" si="174"/>
        <v>70</v>
      </c>
      <c r="U520" s="1">
        <f t="shared" si="175"/>
        <v>100</v>
      </c>
      <c r="V520" s="1">
        <f t="shared" si="176"/>
        <v>0</v>
      </c>
      <c r="W520" s="1" t="str">
        <f t="shared" si="177"/>
        <v>100</v>
      </c>
      <c r="X520" s="1">
        <f t="shared" si="178"/>
        <v>3</v>
      </c>
      <c r="Y520" s="1">
        <f t="shared" si="179"/>
        <v>0</v>
      </c>
      <c r="Z520" s="1" t="str">
        <f>VLOOKUP(BIN2DEC(MID(HEX2BIN(MID(H520,3,2),8),2,5)),Codes!$E$1:$F$18,2)</f>
        <v>Slash</v>
      </c>
      <c r="AA520" s="6" t="str">
        <f t="shared" si="180"/>
        <v>0</v>
      </c>
      <c r="AB520" s="1">
        <f t="shared" si="181"/>
        <v>0</v>
      </c>
      <c r="AC520" s="1" t="str">
        <f>VLOOKUP(BIN2DEC(RIGHT(HEX2BIN(MID(H520,6,1),4),1)&amp;LEFT(HEX2BIN(MID(H520,7,1),4),1)),Codes!$K$1:$L$5,2)</f>
        <v>S</v>
      </c>
      <c r="AD520" s="1" t="str">
        <f>VLOOKUP(BIN2DEC(RIGHT(HEX2BIN(MID(H520,7,1),4),3)&amp;LEFT(HEX2BIN(MID(H520,8,1),4),2)),Codes!$H$2:$I$33,2)</f>
        <v>Punch</v>
      </c>
      <c r="AE520" s="1" t="str">
        <f t="shared" si="182"/>
        <v>1</v>
      </c>
      <c r="AF520" s="1" t="str">
        <f t="shared" si="183"/>
        <v>1</v>
      </c>
      <c r="AH520" s="6">
        <f t="shared" si="184"/>
        <v>1</v>
      </c>
    </row>
    <row r="521" spans="1:34">
      <c r="A521" s="3" t="s">
        <v>10413</v>
      </c>
      <c r="B521" s="1" t="s">
        <v>87</v>
      </c>
      <c r="C521" s="6" t="s">
        <v>268</v>
      </c>
      <c r="D521" s="9" t="s">
        <v>10414</v>
      </c>
      <c r="E521" s="9" t="s">
        <v>824</v>
      </c>
      <c r="F521" s="9" t="s">
        <v>91</v>
      </c>
      <c r="G521" s="9" t="s">
        <v>1308</v>
      </c>
      <c r="H521" s="9" t="s">
        <v>10405</v>
      </c>
      <c r="J521" s="6" t="str">
        <f t="shared" si="168"/>
        <v>001011</v>
      </c>
      <c r="K521" s="1">
        <f t="shared" si="169"/>
        <v>2</v>
      </c>
      <c r="L521" s="6" t="str">
        <f t="shared" si="170"/>
        <v>00000</v>
      </c>
      <c r="M521" s="1">
        <f t="shared" si="171"/>
        <v>21</v>
      </c>
      <c r="N521" s="6" t="str">
        <f t="shared" si="172"/>
        <v>00</v>
      </c>
      <c r="O521" s="1">
        <f t="shared" si="173"/>
        <v>3</v>
      </c>
      <c r="P521" s="1">
        <f>IF(HEX2DEC(LEFT(E521,4))&gt;=32768,HEX2DEC(LEFT(E521,4))-65536,HEX2DEC(LEFT(E521,4)))/Codes!$N$2</f>
        <v>2</v>
      </c>
      <c r="Q521" s="1">
        <f>IF(HEX2DEC(RIGHT(E521,4))&gt;=32768,HEX2DEC(RIGHT(E521,4))-65536,HEX2DEC(RIGHT(E521,4)))/Codes!$N$2</f>
        <v>0</v>
      </c>
      <c r="R521" s="1">
        <f>IF(HEX2DEC(LEFT(F521,4))&gt;=32768,HEX2DEC(LEFT(F521,4))-65536,HEX2DEC(LEFT(F521,4)))/Codes!$N$2</f>
        <v>0</v>
      </c>
      <c r="S521" s="1">
        <f>IF(HEX2DEC(RIGHT(F521,4))&gt;=32768,HEX2DEC(RIGHT(F521,4))-65536,HEX2DEC(RIGHT(F521,4)))/Codes!$N$2</f>
        <v>0</v>
      </c>
      <c r="T521" s="18">
        <f t="shared" si="174"/>
        <v>70</v>
      </c>
      <c r="U521" s="1">
        <f t="shared" si="175"/>
        <v>100</v>
      </c>
      <c r="V521" s="1">
        <f t="shared" si="176"/>
        <v>0</v>
      </c>
      <c r="W521" s="1" t="str">
        <f t="shared" si="177"/>
        <v>100</v>
      </c>
      <c r="X521" s="1">
        <f t="shared" si="178"/>
        <v>3</v>
      </c>
      <c r="Y521" s="1">
        <f t="shared" si="179"/>
        <v>0</v>
      </c>
      <c r="Z521" s="1" t="str">
        <f>VLOOKUP(BIN2DEC(MID(HEX2BIN(MID(H521,3,2),8),2,5)),Codes!$E$1:$F$18,2)</f>
        <v>Slash</v>
      </c>
      <c r="AA521" s="6" t="str">
        <f t="shared" si="180"/>
        <v>0</v>
      </c>
      <c r="AB521" s="1">
        <f t="shared" si="181"/>
        <v>0</v>
      </c>
      <c r="AC521" s="1" t="str">
        <f>VLOOKUP(BIN2DEC(RIGHT(HEX2BIN(MID(H521,6,1),4),1)&amp;LEFT(HEX2BIN(MID(H521,7,1),4),1)),Codes!$K$1:$L$5,2)</f>
        <v>S</v>
      </c>
      <c r="AD521" s="1" t="str">
        <f>VLOOKUP(BIN2DEC(RIGHT(HEX2BIN(MID(H521,7,1),4),3)&amp;LEFT(HEX2BIN(MID(H521,8,1),4),2)),Codes!$H$2:$I$33,2)</f>
        <v>Punch</v>
      </c>
      <c r="AE521" s="1" t="str">
        <f t="shared" si="182"/>
        <v>1</v>
      </c>
      <c r="AF521" s="1" t="str">
        <f t="shared" si="183"/>
        <v>1</v>
      </c>
      <c r="AH521" s="6">
        <f t="shared" si="184"/>
        <v>1</v>
      </c>
    </row>
    <row r="522" spans="1:34">
      <c r="A522" s="3" t="s">
        <v>10415</v>
      </c>
      <c r="B522" s="1" t="s">
        <v>87</v>
      </c>
      <c r="C522" s="6" t="s">
        <v>294</v>
      </c>
      <c r="D522" s="9" t="s">
        <v>10416</v>
      </c>
      <c r="E522" s="9" t="s">
        <v>256</v>
      </c>
      <c r="F522" s="9" t="s">
        <v>91</v>
      </c>
      <c r="G522" s="9" t="s">
        <v>1664</v>
      </c>
      <c r="H522" s="9" t="s">
        <v>1255</v>
      </c>
      <c r="J522" s="6" t="str">
        <f t="shared" si="168"/>
        <v>001011</v>
      </c>
      <c r="K522" s="1">
        <f t="shared" si="169"/>
        <v>0</v>
      </c>
      <c r="L522" s="6" t="str">
        <f t="shared" si="170"/>
        <v>00000</v>
      </c>
      <c r="M522" s="1">
        <f t="shared" si="171"/>
        <v>21</v>
      </c>
      <c r="N522" s="6" t="str">
        <f t="shared" si="172"/>
        <v>00</v>
      </c>
      <c r="O522" s="1">
        <f t="shared" si="173"/>
        <v>1</v>
      </c>
      <c r="P522" s="1">
        <f>IF(HEX2DEC(LEFT(E522,4))&gt;=32768,HEX2DEC(LEFT(E522,4))-65536,HEX2DEC(LEFT(E522,4)))/Codes!$N$2</f>
        <v>3.6</v>
      </c>
      <c r="Q522" s="1">
        <f>IF(HEX2DEC(RIGHT(E522,4))&gt;=32768,HEX2DEC(RIGHT(E522,4))-65536,HEX2DEC(RIGHT(E522,4)))/Codes!$N$2</f>
        <v>0</v>
      </c>
      <c r="R522" s="1">
        <f>IF(HEX2DEC(LEFT(F522,4))&gt;=32768,HEX2DEC(LEFT(F522,4))-65536,HEX2DEC(LEFT(F522,4)))/Codes!$N$2</f>
        <v>0</v>
      </c>
      <c r="S522" s="1">
        <f>IF(HEX2DEC(RIGHT(F522,4))&gt;=32768,HEX2DEC(RIGHT(F522,4))-65536,HEX2DEC(RIGHT(F522,4)))/Codes!$N$2</f>
        <v>0</v>
      </c>
      <c r="T522" s="18">
        <f t="shared" si="174"/>
        <v>80</v>
      </c>
      <c r="U522" s="1">
        <f t="shared" si="175"/>
        <v>80</v>
      </c>
      <c r="V522" s="1">
        <f t="shared" si="176"/>
        <v>0</v>
      </c>
      <c r="W522" s="1" t="str">
        <f t="shared" si="177"/>
        <v>100</v>
      </c>
      <c r="X522" s="1">
        <f t="shared" si="178"/>
        <v>3</v>
      </c>
      <c r="Y522" s="1">
        <f t="shared" si="179"/>
        <v>10</v>
      </c>
      <c r="Z522" s="1" t="str">
        <f>VLOOKUP(BIN2DEC(MID(HEX2BIN(MID(H522,3,2),8),2,5)),Codes!$E$1:$F$18,2)</f>
        <v>Normal</v>
      </c>
      <c r="AA522" s="6" t="str">
        <f t="shared" si="180"/>
        <v>0</v>
      </c>
      <c r="AB522" s="1">
        <f t="shared" si="181"/>
        <v>0</v>
      </c>
      <c r="AC522" s="1" t="str">
        <f>VLOOKUP(BIN2DEC(RIGHT(HEX2BIN(MID(H522,6,1),4),1)&amp;LEFT(HEX2BIN(MID(H522,7,1),4),1)),Codes!$K$1:$L$5,2)</f>
        <v>S</v>
      </c>
      <c r="AD522" s="1" t="str">
        <f>VLOOKUP(BIN2DEC(RIGHT(HEX2BIN(MID(H522,7,1),4),3)&amp;LEFT(HEX2BIN(MID(H522,8,1),4),2)),Codes!$H$2:$I$33,2)</f>
        <v>Kick</v>
      </c>
      <c r="AE522" s="1" t="str">
        <f t="shared" si="182"/>
        <v>1</v>
      </c>
      <c r="AF522" s="1" t="str">
        <f t="shared" si="183"/>
        <v>1</v>
      </c>
      <c r="AH522" s="6">
        <f t="shared" si="184"/>
        <v>2</v>
      </c>
    </row>
    <row r="523" spans="1:34">
      <c r="A523" s="3" t="s">
        <v>10417</v>
      </c>
      <c r="B523" s="1" t="s">
        <v>87</v>
      </c>
      <c r="C523" s="6" t="s">
        <v>294</v>
      </c>
      <c r="D523" s="9" t="s">
        <v>10418</v>
      </c>
      <c r="E523" s="9" t="s">
        <v>212</v>
      </c>
      <c r="F523" s="9" t="s">
        <v>91</v>
      </c>
      <c r="G523" s="9" t="s">
        <v>1664</v>
      </c>
      <c r="H523" s="9" t="s">
        <v>1255</v>
      </c>
      <c r="J523" s="6" t="str">
        <f t="shared" si="168"/>
        <v>001011</v>
      </c>
      <c r="K523" s="1">
        <f t="shared" si="169"/>
        <v>1</v>
      </c>
      <c r="L523" s="6" t="str">
        <f t="shared" si="170"/>
        <v>00000</v>
      </c>
      <c r="M523" s="1">
        <f t="shared" si="171"/>
        <v>22</v>
      </c>
      <c r="N523" s="6" t="str">
        <f t="shared" si="172"/>
        <v>00</v>
      </c>
      <c r="O523" s="1">
        <f t="shared" si="173"/>
        <v>1</v>
      </c>
      <c r="P523" s="1">
        <f>IF(HEX2DEC(LEFT(E523,4))&gt;=32768,HEX2DEC(LEFT(E523,4))-65536,HEX2DEC(LEFT(E523,4)))/Codes!$N$2</f>
        <v>2.8</v>
      </c>
      <c r="Q523" s="1">
        <f>IF(HEX2DEC(RIGHT(E523,4))&gt;=32768,HEX2DEC(RIGHT(E523,4))-65536,HEX2DEC(RIGHT(E523,4)))/Codes!$N$2</f>
        <v>0</v>
      </c>
      <c r="R523" s="1">
        <f>IF(HEX2DEC(LEFT(F523,4))&gt;=32768,HEX2DEC(LEFT(F523,4))-65536,HEX2DEC(LEFT(F523,4)))/Codes!$N$2</f>
        <v>0</v>
      </c>
      <c r="S523" s="1">
        <f>IF(HEX2DEC(RIGHT(F523,4))&gt;=32768,HEX2DEC(RIGHT(F523,4))-65536,HEX2DEC(RIGHT(F523,4)))/Codes!$N$2</f>
        <v>0</v>
      </c>
      <c r="T523" s="18">
        <f t="shared" si="174"/>
        <v>80</v>
      </c>
      <c r="U523" s="1">
        <f t="shared" si="175"/>
        <v>80</v>
      </c>
      <c r="V523" s="1">
        <f t="shared" si="176"/>
        <v>0</v>
      </c>
      <c r="W523" s="1" t="str">
        <f t="shared" si="177"/>
        <v>100</v>
      </c>
      <c r="X523" s="1">
        <f t="shared" si="178"/>
        <v>3</v>
      </c>
      <c r="Y523" s="1">
        <f t="shared" si="179"/>
        <v>10</v>
      </c>
      <c r="Z523" s="1" t="str">
        <f>VLOOKUP(BIN2DEC(MID(HEX2BIN(MID(H523,3,2),8),2,5)),Codes!$E$1:$F$18,2)</f>
        <v>Normal</v>
      </c>
      <c r="AA523" s="6" t="str">
        <f t="shared" si="180"/>
        <v>0</v>
      </c>
      <c r="AB523" s="1">
        <f t="shared" si="181"/>
        <v>0</v>
      </c>
      <c r="AC523" s="1" t="str">
        <f>VLOOKUP(BIN2DEC(RIGHT(HEX2BIN(MID(H523,6,1),4),1)&amp;LEFT(HEX2BIN(MID(H523,7,1),4),1)),Codes!$K$1:$L$5,2)</f>
        <v>S</v>
      </c>
      <c r="AD523" s="1" t="str">
        <f>VLOOKUP(BIN2DEC(RIGHT(HEX2BIN(MID(H523,7,1),4),3)&amp;LEFT(HEX2BIN(MID(H523,8,1),4),2)),Codes!$H$2:$I$33,2)</f>
        <v>Kick</v>
      </c>
      <c r="AE523" s="1" t="str">
        <f t="shared" si="182"/>
        <v>1</v>
      </c>
      <c r="AF523" s="1" t="str">
        <f t="shared" si="183"/>
        <v>1</v>
      </c>
      <c r="AH523" s="6">
        <f t="shared" si="184"/>
        <v>2</v>
      </c>
    </row>
    <row r="524" spans="1:34">
      <c r="A524" s="3" t="s">
        <v>10419</v>
      </c>
      <c r="B524" s="1" t="s">
        <v>87</v>
      </c>
      <c r="C524" s="6" t="s">
        <v>294</v>
      </c>
      <c r="D524" s="9" t="s">
        <v>10420</v>
      </c>
      <c r="E524" s="9" t="s">
        <v>5615</v>
      </c>
      <c r="F524" s="9" t="s">
        <v>91</v>
      </c>
      <c r="G524" s="9" t="s">
        <v>1664</v>
      </c>
      <c r="H524" s="9" t="s">
        <v>1255</v>
      </c>
      <c r="J524" s="6" t="str">
        <f t="shared" si="168"/>
        <v>001011</v>
      </c>
      <c r="K524" s="1">
        <f t="shared" si="169"/>
        <v>2</v>
      </c>
      <c r="L524" s="6" t="str">
        <f t="shared" si="170"/>
        <v>00000</v>
      </c>
      <c r="M524" s="1">
        <f t="shared" si="171"/>
        <v>22</v>
      </c>
      <c r="N524" s="6" t="str">
        <f t="shared" si="172"/>
        <v>00</v>
      </c>
      <c r="O524" s="1">
        <f t="shared" si="173"/>
        <v>1</v>
      </c>
      <c r="P524" s="1">
        <f>IF(HEX2DEC(LEFT(E524,4))&gt;=32768,HEX2DEC(LEFT(E524,4))-65536,HEX2DEC(LEFT(E524,4)))/Codes!$N$2</f>
        <v>3.6</v>
      </c>
      <c r="Q524" s="1">
        <f>IF(HEX2DEC(RIGHT(E524,4))&gt;=32768,HEX2DEC(RIGHT(E524,4))-65536,HEX2DEC(RIGHT(E524,4)))/Codes!$N$2</f>
        <v>4</v>
      </c>
      <c r="R524" s="1">
        <f>IF(HEX2DEC(LEFT(F524,4))&gt;=32768,HEX2DEC(LEFT(F524,4))-65536,HEX2DEC(LEFT(F524,4)))/Codes!$N$2</f>
        <v>0</v>
      </c>
      <c r="S524" s="1">
        <f>IF(HEX2DEC(RIGHT(F524,4))&gt;=32768,HEX2DEC(RIGHT(F524,4))-65536,HEX2DEC(RIGHT(F524,4)))/Codes!$N$2</f>
        <v>0</v>
      </c>
      <c r="T524" s="18">
        <f t="shared" si="174"/>
        <v>80</v>
      </c>
      <c r="U524" s="1">
        <f t="shared" si="175"/>
        <v>80</v>
      </c>
      <c r="V524" s="1">
        <f t="shared" si="176"/>
        <v>0</v>
      </c>
      <c r="W524" s="1" t="str">
        <f t="shared" si="177"/>
        <v>100</v>
      </c>
      <c r="X524" s="1">
        <f t="shared" si="178"/>
        <v>3</v>
      </c>
      <c r="Y524" s="1">
        <f t="shared" si="179"/>
        <v>10</v>
      </c>
      <c r="Z524" s="1" t="str">
        <f>VLOOKUP(BIN2DEC(MID(HEX2BIN(MID(H524,3,2),8),2,5)),Codes!$E$1:$F$18,2)</f>
        <v>Normal</v>
      </c>
      <c r="AA524" s="6" t="str">
        <f t="shared" si="180"/>
        <v>0</v>
      </c>
      <c r="AB524" s="1">
        <f t="shared" si="181"/>
        <v>0</v>
      </c>
      <c r="AC524" s="1" t="str">
        <f>VLOOKUP(BIN2DEC(RIGHT(HEX2BIN(MID(H524,6,1),4),1)&amp;LEFT(HEX2BIN(MID(H524,7,1),4),1)),Codes!$K$1:$L$5,2)</f>
        <v>S</v>
      </c>
      <c r="AD524" s="1" t="str">
        <f>VLOOKUP(BIN2DEC(RIGHT(HEX2BIN(MID(H524,7,1),4),3)&amp;LEFT(HEX2BIN(MID(H524,8,1),4),2)),Codes!$H$2:$I$33,2)</f>
        <v>Kick</v>
      </c>
      <c r="AE524" s="1" t="str">
        <f t="shared" si="182"/>
        <v>1</v>
      </c>
      <c r="AF524" s="1" t="str">
        <f t="shared" si="183"/>
        <v>1</v>
      </c>
      <c r="AH524" s="6">
        <f t="shared" si="184"/>
        <v>2</v>
      </c>
    </row>
    <row r="525" spans="1:34">
      <c r="A525" s="3" t="s">
        <v>10421</v>
      </c>
      <c r="B525" s="1" t="s">
        <v>87</v>
      </c>
      <c r="C525" s="6" t="s">
        <v>303</v>
      </c>
      <c r="D525" s="9" t="s">
        <v>1711</v>
      </c>
      <c r="E525" s="9" t="s">
        <v>207</v>
      </c>
      <c r="F525" s="9" t="s">
        <v>10422</v>
      </c>
      <c r="G525" s="9" t="s">
        <v>3799</v>
      </c>
      <c r="H525" s="9" t="s">
        <v>10423</v>
      </c>
      <c r="J525" s="6" t="str">
        <f t="shared" si="168"/>
        <v>001011</v>
      </c>
      <c r="K525" s="1">
        <f t="shared" si="169"/>
        <v>0</v>
      </c>
      <c r="L525" s="6" t="str">
        <f t="shared" si="170"/>
        <v>00000</v>
      </c>
      <c r="M525" s="1">
        <f t="shared" si="171"/>
        <v>0</v>
      </c>
      <c r="N525" s="6" t="str">
        <f t="shared" si="172"/>
        <v>00</v>
      </c>
      <c r="O525" s="1">
        <f t="shared" si="173"/>
        <v>10</v>
      </c>
      <c r="P525" s="1">
        <f>IF(HEX2DEC(LEFT(E525,4))&gt;=32768,HEX2DEC(LEFT(E525,4))-65536,HEX2DEC(LEFT(E525,4)))/Codes!$N$2</f>
        <v>4</v>
      </c>
      <c r="Q525" s="1">
        <f>IF(HEX2DEC(RIGHT(E525,4))&gt;=32768,HEX2DEC(RIGHT(E525,4))-65536,HEX2DEC(RIGHT(E525,4)))/Codes!$N$2</f>
        <v>0</v>
      </c>
      <c r="R525" s="1">
        <f>IF(HEX2DEC(LEFT(F525,4))&gt;=32768,HEX2DEC(LEFT(F525,4))-65536,HEX2DEC(LEFT(F525,4)))/Codes!$N$2</f>
        <v>5.6</v>
      </c>
      <c r="S525" s="1">
        <f>IF(HEX2DEC(RIGHT(F525,4))&gt;=32768,HEX2DEC(RIGHT(F525,4))-65536,HEX2DEC(RIGHT(F525,4)))/Codes!$N$2</f>
        <v>2.4</v>
      </c>
      <c r="T525" s="18">
        <f t="shared" si="174"/>
        <v>80</v>
      </c>
      <c r="U525" s="1">
        <f t="shared" si="175"/>
        <v>100</v>
      </c>
      <c r="V525" s="1">
        <f t="shared" si="176"/>
        <v>0</v>
      </c>
      <c r="W525" s="1" t="str">
        <f t="shared" si="177"/>
        <v>100</v>
      </c>
      <c r="X525" s="1">
        <f t="shared" si="178"/>
        <v>3</v>
      </c>
      <c r="Y525" s="1">
        <f t="shared" si="179"/>
        <v>34</v>
      </c>
      <c r="Z525" s="1" t="str">
        <f>VLOOKUP(BIN2DEC(MID(HEX2BIN(MID(H525,3,2),8),2,5)),Codes!$E$1:$F$18,2)</f>
        <v>Slash</v>
      </c>
      <c r="AA525" s="6" t="str">
        <f t="shared" si="180"/>
        <v>0</v>
      </c>
      <c r="AB525" s="1">
        <f t="shared" si="181"/>
        <v>1</v>
      </c>
      <c r="AC525" s="1" t="str">
        <f>VLOOKUP(BIN2DEC(RIGHT(HEX2BIN(MID(H525,6,1),4),1)&amp;LEFT(HEX2BIN(MID(H525,7,1),4),1)),Codes!$K$1:$L$5,2)</f>
        <v>L</v>
      </c>
      <c r="AD525" s="1" t="str">
        <f>VLOOKUP(BIN2DEC(RIGHT(HEX2BIN(MID(H525,7,1),4),3)&amp;LEFT(HEX2BIN(MID(H525,8,1),4),2)),Codes!$H$2:$I$33,2)</f>
        <v>Slash</v>
      </c>
      <c r="AE525" s="1" t="str">
        <f t="shared" si="182"/>
        <v>1</v>
      </c>
      <c r="AF525" s="1" t="str">
        <f t="shared" si="183"/>
        <v>1</v>
      </c>
      <c r="AH525" s="6">
        <f t="shared" si="184"/>
        <v>67</v>
      </c>
    </row>
    <row r="526" spans="1:34">
      <c r="A526" s="3" t="s">
        <v>10424</v>
      </c>
      <c r="B526" s="1" t="s">
        <v>87</v>
      </c>
      <c r="C526" s="6" t="s">
        <v>303</v>
      </c>
      <c r="D526" s="9" t="s">
        <v>1155</v>
      </c>
      <c r="E526" s="9" t="s">
        <v>307</v>
      </c>
      <c r="F526" s="9" t="s">
        <v>10425</v>
      </c>
      <c r="G526" s="9" t="s">
        <v>3799</v>
      </c>
      <c r="H526" s="9" t="s">
        <v>10423</v>
      </c>
      <c r="J526" s="6" t="str">
        <f t="shared" si="168"/>
        <v>001011</v>
      </c>
      <c r="K526" s="1">
        <f t="shared" si="169"/>
        <v>1</v>
      </c>
      <c r="L526" s="6" t="str">
        <f t="shared" si="170"/>
        <v>00000</v>
      </c>
      <c r="M526" s="1">
        <f t="shared" si="171"/>
        <v>0</v>
      </c>
      <c r="N526" s="6" t="str">
        <f t="shared" si="172"/>
        <v>00</v>
      </c>
      <c r="O526" s="1">
        <f t="shared" si="173"/>
        <v>10</v>
      </c>
      <c r="P526" s="1">
        <f>IF(HEX2DEC(LEFT(E526,4))&gt;=32768,HEX2DEC(LEFT(E526,4))-65536,HEX2DEC(LEFT(E526,4)))/Codes!$N$2</f>
        <v>3.2</v>
      </c>
      <c r="Q526" s="1">
        <f>IF(HEX2DEC(RIGHT(E526,4))&gt;=32768,HEX2DEC(RIGHT(E526,4))-65536,HEX2DEC(RIGHT(E526,4)))/Codes!$N$2</f>
        <v>0</v>
      </c>
      <c r="R526" s="1">
        <f>IF(HEX2DEC(LEFT(F526,4))&gt;=32768,HEX2DEC(LEFT(F526,4))-65536,HEX2DEC(LEFT(F526,4)))/Codes!$N$2</f>
        <v>3.2</v>
      </c>
      <c r="S526" s="1">
        <f>IF(HEX2DEC(RIGHT(F526,4))&gt;=32768,HEX2DEC(RIGHT(F526,4))-65536,HEX2DEC(RIGHT(F526,4)))/Codes!$N$2</f>
        <v>-2</v>
      </c>
      <c r="T526" s="18">
        <f t="shared" si="174"/>
        <v>80</v>
      </c>
      <c r="U526" s="1">
        <f t="shared" si="175"/>
        <v>100</v>
      </c>
      <c r="V526" s="1">
        <f t="shared" si="176"/>
        <v>0</v>
      </c>
      <c r="W526" s="1" t="str">
        <f t="shared" si="177"/>
        <v>100</v>
      </c>
      <c r="X526" s="1">
        <f t="shared" si="178"/>
        <v>3</v>
      </c>
      <c r="Y526" s="1">
        <f t="shared" si="179"/>
        <v>34</v>
      </c>
      <c r="Z526" s="1" t="str">
        <f>VLOOKUP(BIN2DEC(MID(HEX2BIN(MID(H526,3,2),8),2,5)),Codes!$E$1:$F$18,2)</f>
        <v>Slash</v>
      </c>
      <c r="AA526" s="6" t="str">
        <f t="shared" si="180"/>
        <v>0</v>
      </c>
      <c r="AB526" s="1">
        <f t="shared" si="181"/>
        <v>1</v>
      </c>
      <c r="AC526" s="1" t="str">
        <f>VLOOKUP(BIN2DEC(RIGHT(HEX2BIN(MID(H526,6,1),4),1)&amp;LEFT(HEX2BIN(MID(H526,7,1),4),1)),Codes!$K$1:$L$5,2)</f>
        <v>L</v>
      </c>
      <c r="AD526" s="1" t="str">
        <f>VLOOKUP(BIN2DEC(RIGHT(HEX2BIN(MID(H526,7,1),4),3)&amp;LEFT(HEX2BIN(MID(H526,8,1),4),2)),Codes!$H$2:$I$33,2)</f>
        <v>Slash</v>
      </c>
      <c r="AE526" s="1" t="str">
        <f t="shared" si="182"/>
        <v>1</v>
      </c>
      <c r="AF526" s="1" t="str">
        <f t="shared" si="183"/>
        <v>1</v>
      </c>
      <c r="AH526" s="6">
        <f t="shared" si="184"/>
        <v>67</v>
      </c>
    </row>
    <row r="527" spans="1:34">
      <c r="A527" s="3" t="s">
        <v>10426</v>
      </c>
      <c r="B527" s="1" t="s">
        <v>87</v>
      </c>
      <c r="C527" s="6" t="s">
        <v>305</v>
      </c>
      <c r="D527" s="9" t="s">
        <v>1061</v>
      </c>
      <c r="E527" s="9" t="s">
        <v>307</v>
      </c>
      <c r="F527" s="9" t="s">
        <v>10427</v>
      </c>
      <c r="G527" s="9" t="s">
        <v>139</v>
      </c>
      <c r="H527" s="9" t="s">
        <v>10428</v>
      </c>
      <c r="J527" s="6" t="str">
        <f t="shared" si="168"/>
        <v>001011</v>
      </c>
      <c r="K527" s="1">
        <f t="shared" si="169"/>
        <v>0</v>
      </c>
      <c r="L527" s="6" t="str">
        <f t="shared" si="170"/>
        <v>00000</v>
      </c>
      <c r="M527" s="1">
        <f t="shared" si="171"/>
        <v>0</v>
      </c>
      <c r="N527" s="6" t="str">
        <f t="shared" si="172"/>
        <v>00</v>
      </c>
      <c r="O527" s="1">
        <f t="shared" si="173"/>
        <v>7</v>
      </c>
      <c r="P527" s="1">
        <f>IF(HEX2DEC(LEFT(E527,4))&gt;=32768,HEX2DEC(LEFT(E527,4))-65536,HEX2DEC(LEFT(E527,4)))/Codes!$N$2</f>
        <v>3.2</v>
      </c>
      <c r="Q527" s="1">
        <f>IF(HEX2DEC(RIGHT(E527,4))&gt;=32768,HEX2DEC(RIGHT(E527,4))-65536,HEX2DEC(RIGHT(E527,4)))/Codes!$N$2</f>
        <v>0</v>
      </c>
      <c r="R527" s="1">
        <f>IF(HEX2DEC(LEFT(F527,4))&gt;=32768,HEX2DEC(LEFT(F527,4))-65536,HEX2DEC(LEFT(F527,4)))/Codes!$N$2</f>
        <v>4.8</v>
      </c>
      <c r="S527" s="1">
        <f>IF(HEX2DEC(RIGHT(F527,4))&gt;=32768,HEX2DEC(RIGHT(F527,4))-65536,HEX2DEC(RIGHT(F527,4)))/Codes!$N$2</f>
        <v>1</v>
      </c>
      <c r="T527" s="18">
        <f t="shared" si="174"/>
        <v>361</v>
      </c>
      <c r="U527" s="1">
        <f t="shared" si="175"/>
        <v>100</v>
      </c>
      <c r="V527" s="1">
        <f t="shared" si="176"/>
        <v>0</v>
      </c>
      <c r="W527" s="1" t="str">
        <f t="shared" si="177"/>
        <v>100</v>
      </c>
      <c r="X527" s="1">
        <f t="shared" si="178"/>
        <v>3</v>
      </c>
      <c r="Y527" s="1">
        <f t="shared" si="179"/>
        <v>15</v>
      </c>
      <c r="Z527" s="1" t="str">
        <f>VLOOKUP(BIN2DEC(MID(HEX2BIN(MID(H527,3,2),8),2,5)),Codes!$E$1:$F$18,2)</f>
        <v>Normal</v>
      </c>
      <c r="AA527" s="6" t="str">
        <f t="shared" si="180"/>
        <v>0</v>
      </c>
      <c r="AB527" s="1">
        <f t="shared" si="181"/>
        <v>1</v>
      </c>
      <c r="AC527" s="1" t="str">
        <f>VLOOKUP(BIN2DEC(RIGHT(HEX2BIN(MID(H527,6,1),4),1)&amp;LEFT(HEX2BIN(MID(H527,7,1),4),1)),Codes!$K$1:$L$5,2)</f>
        <v>M</v>
      </c>
      <c r="AD527" s="1" t="str">
        <f>VLOOKUP(BIN2DEC(RIGHT(HEX2BIN(MID(H527,7,1),4),3)&amp;LEFT(HEX2BIN(MID(H527,8,1),4),2)),Codes!$H$2:$I$33,2)</f>
        <v>Kick</v>
      </c>
      <c r="AE527" s="1" t="str">
        <f t="shared" si="182"/>
        <v>1</v>
      </c>
      <c r="AF527" s="1" t="str">
        <f t="shared" si="183"/>
        <v>1</v>
      </c>
      <c r="AH527" s="6">
        <f t="shared" si="184"/>
        <v>34</v>
      </c>
    </row>
    <row r="528" spans="1:34">
      <c r="A528" s="3" t="s">
        <v>10429</v>
      </c>
      <c r="B528" s="1" t="s">
        <v>87</v>
      </c>
      <c r="C528" s="6" t="s">
        <v>305</v>
      </c>
      <c r="D528" s="9" t="s">
        <v>3761</v>
      </c>
      <c r="E528" s="9" t="s">
        <v>307</v>
      </c>
      <c r="F528" s="9" t="s">
        <v>10430</v>
      </c>
      <c r="G528" s="9" t="s">
        <v>139</v>
      </c>
      <c r="H528" s="9" t="s">
        <v>10428</v>
      </c>
      <c r="J528" s="6" t="str">
        <f t="shared" si="168"/>
        <v>001011</v>
      </c>
      <c r="K528" s="1">
        <f t="shared" si="169"/>
        <v>1</v>
      </c>
      <c r="L528" s="6" t="str">
        <f t="shared" si="170"/>
        <v>00000</v>
      </c>
      <c r="M528" s="1">
        <f t="shared" si="171"/>
        <v>0</v>
      </c>
      <c r="N528" s="6" t="str">
        <f t="shared" si="172"/>
        <v>00</v>
      </c>
      <c r="O528" s="1">
        <f t="shared" si="173"/>
        <v>7</v>
      </c>
      <c r="P528" s="1">
        <f>IF(HEX2DEC(LEFT(E528,4))&gt;=32768,HEX2DEC(LEFT(E528,4))-65536,HEX2DEC(LEFT(E528,4)))/Codes!$N$2</f>
        <v>3.2</v>
      </c>
      <c r="Q528" s="1">
        <f>IF(HEX2DEC(RIGHT(E528,4))&gt;=32768,HEX2DEC(RIGHT(E528,4))-65536,HEX2DEC(RIGHT(E528,4)))/Codes!$N$2</f>
        <v>0</v>
      </c>
      <c r="R528" s="1">
        <f>IF(HEX2DEC(LEFT(F528,4))&gt;=32768,HEX2DEC(LEFT(F528,4))-65536,HEX2DEC(LEFT(F528,4)))/Codes!$N$2</f>
        <v>2.8</v>
      </c>
      <c r="S528" s="1">
        <f>IF(HEX2DEC(RIGHT(F528,4))&gt;=32768,HEX2DEC(RIGHT(F528,4))-65536,HEX2DEC(RIGHT(F528,4)))/Codes!$N$2</f>
        <v>-1.6</v>
      </c>
      <c r="T528" s="18">
        <f t="shared" si="174"/>
        <v>361</v>
      </c>
      <c r="U528" s="1">
        <f t="shared" si="175"/>
        <v>100</v>
      </c>
      <c r="V528" s="1">
        <f t="shared" si="176"/>
        <v>0</v>
      </c>
      <c r="W528" s="1" t="str">
        <f t="shared" si="177"/>
        <v>100</v>
      </c>
      <c r="X528" s="1">
        <f t="shared" si="178"/>
        <v>3</v>
      </c>
      <c r="Y528" s="1">
        <f t="shared" si="179"/>
        <v>15</v>
      </c>
      <c r="Z528" s="1" t="str">
        <f>VLOOKUP(BIN2DEC(MID(HEX2BIN(MID(H528,3,2),8),2,5)),Codes!$E$1:$F$18,2)</f>
        <v>Normal</v>
      </c>
      <c r="AA528" s="6" t="str">
        <f t="shared" si="180"/>
        <v>0</v>
      </c>
      <c r="AB528" s="1">
        <f t="shared" si="181"/>
        <v>1</v>
      </c>
      <c r="AC528" s="1" t="str">
        <f>VLOOKUP(BIN2DEC(RIGHT(HEX2BIN(MID(H528,6,1),4),1)&amp;LEFT(HEX2BIN(MID(H528,7,1),4),1)),Codes!$K$1:$L$5,2)</f>
        <v>M</v>
      </c>
      <c r="AD528" s="1" t="str">
        <f>VLOOKUP(BIN2DEC(RIGHT(HEX2BIN(MID(H528,7,1),4),3)&amp;LEFT(HEX2BIN(MID(H528,8,1),4),2)),Codes!$H$2:$I$33,2)</f>
        <v>Kick</v>
      </c>
      <c r="AE528" s="1" t="str">
        <f t="shared" si="182"/>
        <v>1</v>
      </c>
      <c r="AF528" s="1" t="str">
        <f t="shared" si="183"/>
        <v>1</v>
      </c>
      <c r="AH528" s="6">
        <f t="shared" si="184"/>
        <v>34</v>
      </c>
    </row>
    <row r="529" spans="1:34">
      <c r="A529" s="3" t="s">
        <v>10431</v>
      </c>
      <c r="B529" s="1" t="s">
        <v>87</v>
      </c>
      <c r="C529" s="6" t="s">
        <v>1116</v>
      </c>
      <c r="D529" s="9" t="s">
        <v>10432</v>
      </c>
      <c r="E529" s="9" t="s">
        <v>9847</v>
      </c>
      <c r="F529" s="9" t="s">
        <v>91</v>
      </c>
      <c r="G529" s="9" t="s">
        <v>2397</v>
      </c>
      <c r="H529" s="9" t="s">
        <v>199</v>
      </c>
      <c r="J529" s="6" t="str">
        <f t="shared" si="168"/>
        <v>001011</v>
      </c>
      <c r="K529" s="1">
        <f t="shared" si="169"/>
        <v>0</v>
      </c>
      <c r="L529" s="6" t="str">
        <f t="shared" si="170"/>
        <v>00000</v>
      </c>
      <c r="M529" s="1">
        <f t="shared" si="171"/>
        <v>12</v>
      </c>
      <c r="N529" s="6" t="str">
        <f t="shared" si="172"/>
        <v>00</v>
      </c>
      <c r="O529" s="1">
        <f t="shared" si="173"/>
        <v>7</v>
      </c>
      <c r="P529" s="1">
        <f>IF(HEX2DEC(LEFT(E529,4))&gt;=32768,HEX2DEC(LEFT(E529,4))-65536,HEX2DEC(LEFT(E529,4)))/Codes!$N$2</f>
        <v>3.6</v>
      </c>
      <c r="Q529" s="1">
        <f>IF(HEX2DEC(RIGHT(E529,4))&gt;=32768,HEX2DEC(RIGHT(E529,4))-65536,HEX2DEC(RIGHT(E529,4)))/Codes!$N$2</f>
        <v>0.68</v>
      </c>
      <c r="R529" s="1">
        <f>IF(HEX2DEC(LEFT(F529,4))&gt;=32768,HEX2DEC(LEFT(F529,4))-65536,HEX2DEC(LEFT(F529,4)))/Codes!$N$2</f>
        <v>0</v>
      </c>
      <c r="S529" s="1">
        <f>IF(HEX2DEC(RIGHT(F529,4))&gt;=32768,HEX2DEC(RIGHT(F529,4))-65536,HEX2DEC(RIGHT(F529,4)))/Codes!$N$2</f>
        <v>0</v>
      </c>
      <c r="T529" s="18">
        <f t="shared" si="174"/>
        <v>74</v>
      </c>
      <c r="U529" s="1">
        <f t="shared" si="175"/>
        <v>100</v>
      </c>
      <c r="V529" s="1">
        <f t="shared" si="176"/>
        <v>0</v>
      </c>
      <c r="W529" s="1" t="str">
        <f t="shared" si="177"/>
        <v>100</v>
      </c>
      <c r="X529" s="1">
        <f t="shared" si="178"/>
        <v>3</v>
      </c>
      <c r="Y529" s="1">
        <f t="shared" si="179"/>
        <v>40</v>
      </c>
      <c r="Z529" s="1" t="str">
        <f>VLOOKUP(BIN2DEC(MID(HEX2BIN(MID(H529,3,2),8),2,5)),Codes!$E$1:$F$18,2)</f>
        <v>Normal</v>
      </c>
      <c r="AA529" s="6" t="str">
        <f t="shared" si="180"/>
        <v>0</v>
      </c>
      <c r="AB529" s="1">
        <f t="shared" si="181"/>
        <v>0</v>
      </c>
      <c r="AC529" s="1" t="str">
        <f>VLOOKUP(BIN2DEC(RIGHT(HEX2BIN(MID(H529,6,1),4),1)&amp;LEFT(HEX2BIN(MID(H529,7,1),4),1)),Codes!$K$1:$L$5,2)</f>
        <v>M</v>
      </c>
      <c r="AD529" s="1" t="str">
        <f>VLOOKUP(BIN2DEC(RIGHT(HEX2BIN(MID(H529,7,1),4),3)&amp;LEFT(HEX2BIN(MID(H529,8,1),4),2)),Codes!$H$2:$I$33,2)</f>
        <v>Kick</v>
      </c>
      <c r="AE529" s="1" t="str">
        <f t="shared" si="182"/>
        <v>1</v>
      </c>
      <c r="AF529" s="1" t="str">
        <f t="shared" si="183"/>
        <v>1</v>
      </c>
      <c r="AH529" s="6">
        <f t="shared" si="184"/>
        <v>34</v>
      </c>
    </row>
    <row r="530" spans="1:34">
      <c r="A530" s="3" t="s">
        <v>10433</v>
      </c>
      <c r="B530" s="1" t="s">
        <v>87</v>
      </c>
      <c r="C530" s="6" t="s">
        <v>1116</v>
      </c>
      <c r="D530" s="9" t="s">
        <v>1293</v>
      </c>
      <c r="E530" s="9" t="s">
        <v>824</v>
      </c>
      <c r="F530" s="9" t="s">
        <v>91</v>
      </c>
      <c r="G530" s="9" t="s">
        <v>2397</v>
      </c>
      <c r="H530" s="9" t="s">
        <v>199</v>
      </c>
      <c r="J530" s="6" t="str">
        <f t="shared" si="168"/>
        <v>001011</v>
      </c>
      <c r="K530" s="1">
        <f t="shared" si="169"/>
        <v>1</v>
      </c>
      <c r="L530" s="6" t="str">
        <f t="shared" si="170"/>
        <v>00000</v>
      </c>
      <c r="M530" s="1">
        <f t="shared" si="171"/>
        <v>13</v>
      </c>
      <c r="N530" s="6" t="str">
        <f t="shared" si="172"/>
        <v>00</v>
      </c>
      <c r="O530" s="1">
        <f t="shared" si="173"/>
        <v>7</v>
      </c>
      <c r="P530" s="1">
        <f>IF(HEX2DEC(LEFT(E530,4))&gt;=32768,HEX2DEC(LEFT(E530,4))-65536,HEX2DEC(LEFT(E530,4)))/Codes!$N$2</f>
        <v>2</v>
      </c>
      <c r="Q530" s="1">
        <f>IF(HEX2DEC(RIGHT(E530,4))&gt;=32768,HEX2DEC(RIGHT(E530,4))-65536,HEX2DEC(RIGHT(E530,4)))/Codes!$N$2</f>
        <v>0</v>
      </c>
      <c r="R530" s="1">
        <f>IF(HEX2DEC(LEFT(F530,4))&gt;=32768,HEX2DEC(LEFT(F530,4))-65536,HEX2DEC(LEFT(F530,4)))/Codes!$N$2</f>
        <v>0</v>
      </c>
      <c r="S530" s="1">
        <f>IF(HEX2DEC(RIGHT(F530,4))&gt;=32768,HEX2DEC(RIGHT(F530,4))-65536,HEX2DEC(RIGHT(F530,4)))/Codes!$N$2</f>
        <v>0</v>
      </c>
      <c r="T530" s="18">
        <f t="shared" si="174"/>
        <v>74</v>
      </c>
      <c r="U530" s="1">
        <f t="shared" si="175"/>
        <v>100</v>
      </c>
      <c r="V530" s="1">
        <f t="shared" si="176"/>
        <v>0</v>
      </c>
      <c r="W530" s="1" t="str">
        <f t="shared" si="177"/>
        <v>100</v>
      </c>
      <c r="X530" s="1">
        <f t="shared" si="178"/>
        <v>3</v>
      </c>
      <c r="Y530" s="1">
        <f t="shared" si="179"/>
        <v>40</v>
      </c>
      <c r="Z530" s="1" t="str">
        <f>VLOOKUP(BIN2DEC(MID(HEX2BIN(MID(H530,3,2),8),2,5)),Codes!$E$1:$F$18,2)</f>
        <v>Normal</v>
      </c>
      <c r="AA530" s="6" t="str">
        <f t="shared" si="180"/>
        <v>0</v>
      </c>
      <c r="AB530" s="1">
        <f t="shared" si="181"/>
        <v>0</v>
      </c>
      <c r="AC530" s="1" t="str">
        <f>VLOOKUP(BIN2DEC(RIGHT(HEX2BIN(MID(H530,6,1),4),1)&amp;LEFT(HEX2BIN(MID(H530,7,1),4),1)),Codes!$K$1:$L$5,2)</f>
        <v>M</v>
      </c>
      <c r="AD530" s="1" t="str">
        <f>VLOOKUP(BIN2DEC(RIGHT(HEX2BIN(MID(H530,7,1),4),3)&amp;LEFT(HEX2BIN(MID(H530,8,1),4),2)),Codes!$H$2:$I$33,2)</f>
        <v>Kick</v>
      </c>
      <c r="AE530" s="1" t="str">
        <f t="shared" si="182"/>
        <v>1</v>
      </c>
      <c r="AF530" s="1" t="str">
        <f t="shared" si="183"/>
        <v>1</v>
      </c>
      <c r="AH530" s="6">
        <f t="shared" si="184"/>
        <v>34</v>
      </c>
    </row>
    <row r="531" spans="1:34">
      <c r="A531" s="3" t="s">
        <v>10434</v>
      </c>
      <c r="B531" s="1" t="s">
        <v>87</v>
      </c>
      <c r="C531" s="6" t="s">
        <v>1116</v>
      </c>
      <c r="D531" s="9" t="s">
        <v>10435</v>
      </c>
      <c r="E531" s="9" t="s">
        <v>10436</v>
      </c>
      <c r="F531" s="9" t="s">
        <v>91</v>
      </c>
      <c r="G531" s="9" t="s">
        <v>2397</v>
      </c>
      <c r="H531" s="9" t="s">
        <v>199</v>
      </c>
      <c r="J531" s="6" t="str">
        <f t="shared" si="168"/>
        <v>001011</v>
      </c>
      <c r="K531" s="1">
        <f t="shared" si="169"/>
        <v>2</v>
      </c>
      <c r="L531" s="6" t="str">
        <f t="shared" si="170"/>
        <v>00000</v>
      </c>
      <c r="M531" s="1">
        <f t="shared" si="171"/>
        <v>13</v>
      </c>
      <c r="N531" s="6" t="str">
        <f t="shared" si="172"/>
        <v>00</v>
      </c>
      <c r="O531" s="1">
        <f t="shared" si="173"/>
        <v>7</v>
      </c>
      <c r="P531" s="1">
        <f>IF(HEX2DEC(LEFT(E531,4))&gt;=32768,HEX2DEC(LEFT(E531,4))-65536,HEX2DEC(LEFT(E531,4)))/Codes!$N$2</f>
        <v>4</v>
      </c>
      <c r="Q531" s="1">
        <f>IF(HEX2DEC(RIGHT(E531,4))&gt;=32768,HEX2DEC(RIGHT(E531,4))-65536,HEX2DEC(RIGHT(E531,4)))/Codes!$N$2</f>
        <v>3.92</v>
      </c>
      <c r="R531" s="1">
        <f>IF(HEX2DEC(LEFT(F531,4))&gt;=32768,HEX2DEC(LEFT(F531,4))-65536,HEX2DEC(LEFT(F531,4)))/Codes!$N$2</f>
        <v>0</v>
      </c>
      <c r="S531" s="1">
        <f>IF(HEX2DEC(RIGHT(F531,4))&gt;=32768,HEX2DEC(RIGHT(F531,4))-65536,HEX2DEC(RIGHT(F531,4)))/Codes!$N$2</f>
        <v>0</v>
      </c>
      <c r="T531" s="18">
        <f t="shared" si="174"/>
        <v>74</v>
      </c>
      <c r="U531" s="1">
        <f t="shared" si="175"/>
        <v>100</v>
      </c>
      <c r="V531" s="1">
        <f t="shared" si="176"/>
        <v>0</v>
      </c>
      <c r="W531" s="1" t="str">
        <f t="shared" si="177"/>
        <v>100</v>
      </c>
      <c r="X531" s="1">
        <f t="shared" si="178"/>
        <v>3</v>
      </c>
      <c r="Y531" s="1">
        <f t="shared" si="179"/>
        <v>40</v>
      </c>
      <c r="Z531" s="1" t="str">
        <f>VLOOKUP(BIN2DEC(MID(HEX2BIN(MID(H531,3,2),8),2,5)),Codes!$E$1:$F$18,2)</f>
        <v>Normal</v>
      </c>
      <c r="AA531" s="6" t="str">
        <f t="shared" si="180"/>
        <v>0</v>
      </c>
      <c r="AB531" s="1">
        <f t="shared" si="181"/>
        <v>0</v>
      </c>
      <c r="AC531" s="1" t="str">
        <f>VLOOKUP(BIN2DEC(RIGHT(HEX2BIN(MID(H531,6,1),4),1)&amp;LEFT(HEX2BIN(MID(H531,7,1),4),1)),Codes!$K$1:$L$5,2)</f>
        <v>M</v>
      </c>
      <c r="AD531" s="1" t="str">
        <f>VLOOKUP(BIN2DEC(RIGHT(HEX2BIN(MID(H531,7,1),4),3)&amp;LEFT(HEX2BIN(MID(H531,8,1),4),2)),Codes!$H$2:$I$33,2)</f>
        <v>Kick</v>
      </c>
      <c r="AE531" s="1" t="str">
        <f t="shared" si="182"/>
        <v>1</v>
      </c>
      <c r="AF531" s="1" t="str">
        <f t="shared" si="183"/>
        <v>1</v>
      </c>
      <c r="AH531" s="6">
        <f t="shared" si="184"/>
        <v>34</v>
      </c>
    </row>
    <row r="532" spans="1:34">
      <c r="A532" s="3" t="s">
        <v>10437</v>
      </c>
      <c r="B532" s="1" t="s">
        <v>87</v>
      </c>
      <c r="C532" s="6" t="s">
        <v>10449</v>
      </c>
      <c r="D532" s="9" t="s">
        <v>5136</v>
      </c>
      <c r="E532" s="9" t="s">
        <v>3880</v>
      </c>
      <c r="F532" s="9" t="s">
        <v>91</v>
      </c>
      <c r="G532" s="9" t="s">
        <v>1587</v>
      </c>
      <c r="H532" s="9" t="s">
        <v>163</v>
      </c>
      <c r="J532" s="6" t="str">
        <f t="shared" si="168"/>
        <v>001011</v>
      </c>
      <c r="K532" s="1">
        <f t="shared" si="169"/>
        <v>0</v>
      </c>
      <c r="L532" s="6" t="str">
        <f t="shared" si="170"/>
        <v>00000</v>
      </c>
      <c r="M532" s="1">
        <f t="shared" si="171"/>
        <v>12</v>
      </c>
      <c r="N532" s="6" t="str">
        <f t="shared" si="172"/>
        <v>00</v>
      </c>
      <c r="O532" s="1">
        <f t="shared" si="173"/>
        <v>8</v>
      </c>
      <c r="P532" s="1">
        <f>IF(HEX2DEC(LEFT(E532,4))&gt;=32768,HEX2DEC(LEFT(E532,4))-65536,HEX2DEC(LEFT(E532,4)))/Codes!$N$2</f>
        <v>3.7480000000000002</v>
      </c>
      <c r="Q532" s="1">
        <f>IF(HEX2DEC(RIGHT(E532,4))&gt;=32768,HEX2DEC(RIGHT(E532,4))-65536,HEX2DEC(RIGHT(E532,4)))/Codes!$N$2</f>
        <v>0</v>
      </c>
      <c r="R532" s="1">
        <f>IF(HEX2DEC(LEFT(F532,4))&gt;=32768,HEX2DEC(LEFT(F532,4))-65536,HEX2DEC(LEFT(F532,4)))/Codes!$N$2</f>
        <v>0</v>
      </c>
      <c r="S532" s="1">
        <f>IF(HEX2DEC(RIGHT(F532,4))&gt;=32768,HEX2DEC(RIGHT(F532,4))-65536,HEX2DEC(RIGHT(F532,4)))/Codes!$N$2</f>
        <v>0</v>
      </c>
      <c r="T532" s="18">
        <f t="shared" si="174"/>
        <v>80</v>
      </c>
      <c r="U532" s="1">
        <f t="shared" si="175"/>
        <v>120</v>
      </c>
      <c r="V532" s="1">
        <f t="shared" si="176"/>
        <v>0</v>
      </c>
      <c r="W532" s="1" t="str">
        <f t="shared" si="177"/>
        <v>100</v>
      </c>
      <c r="X532" s="1">
        <f t="shared" si="178"/>
        <v>3</v>
      </c>
      <c r="Y532" s="1">
        <f t="shared" si="179"/>
        <v>10</v>
      </c>
      <c r="Z532" s="1" t="str">
        <f>VLOOKUP(BIN2DEC(MID(HEX2BIN(MID(H532,3,2),8),2,5)),Codes!$E$1:$F$18,2)</f>
        <v>Normal</v>
      </c>
      <c r="AA532" s="6" t="str">
        <f t="shared" si="180"/>
        <v>0</v>
      </c>
      <c r="AB532" s="1">
        <f t="shared" si="181"/>
        <v>0</v>
      </c>
      <c r="AC532" s="1" t="str">
        <f>VLOOKUP(BIN2DEC(RIGHT(HEX2BIN(MID(H532,6,1),4),1)&amp;LEFT(HEX2BIN(MID(H532,7,1),4),1)),Codes!$K$1:$L$5,2)</f>
        <v>M</v>
      </c>
      <c r="AD532" s="1" t="str">
        <f>VLOOKUP(BIN2DEC(RIGHT(HEX2BIN(MID(H532,7,1),4),3)&amp;LEFT(HEX2BIN(MID(H532,8,1),4),2)),Codes!$H$2:$I$33,2)</f>
        <v>Kick</v>
      </c>
      <c r="AE532" s="1" t="str">
        <f t="shared" si="182"/>
        <v>1</v>
      </c>
      <c r="AF532" s="1" t="str">
        <f t="shared" si="183"/>
        <v>1</v>
      </c>
      <c r="AH532" s="6">
        <f t="shared" si="184"/>
        <v>34</v>
      </c>
    </row>
    <row r="533" spans="1:34">
      <c r="A533" s="3" t="s">
        <v>10438</v>
      </c>
      <c r="B533" s="1" t="s">
        <v>87</v>
      </c>
      <c r="C533" s="6" t="s">
        <v>10449</v>
      </c>
      <c r="D533" s="9" t="s">
        <v>3905</v>
      </c>
      <c r="E533" s="9" t="s">
        <v>10439</v>
      </c>
      <c r="F533" s="9" t="s">
        <v>91</v>
      </c>
      <c r="G533" s="9" t="s">
        <v>1587</v>
      </c>
      <c r="H533" s="9" t="s">
        <v>163</v>
      </c>
      <c r="J533" s="6" t="str">
        <f t="shared" si="168"/>
        <v>001011</v>
      </c>
      <c r="K533" s="1">
        <f t="shared" si="169"/>
        <v>1</v>
      </c>
      <c r="L533" s="6" t="str">
        <f t="shared" si="170"/>
        <v>00000</v>
      </c>
      <c r="M533" s="1">
        <f t="shared" si="171"/>
        <v>13</v>
      </c>
      <c r="N533" s="6" t="str">
        <f t="shared" si="172"/>
        <v>00</v>
      </c>
      <c r="O533" s="1">
        <f t="shared" si="173"/>
        <v>8</v>
      </c>
      <c r="P533" s="1">
        <f>IF(HEX2DEC(LEFT(E533,4))&gt;=32768,HEX2DEC(LEFT(E533,4))-65536,HEX2DEC(LEFT(E533,4)))/Codes!$N$2</f>
        <v>5.6</v>
      </c>
      <c r="Q533" s="1">
        <f>IF(HEX2DEC(RIGHT(E533,4))&gt;=32768,HEX2DEC(RIGHT(E533,4))-65536,HEX2DEC(RIGHT(E533,4)))/Codes!$N$2</f>
        <v>2.88</v>
      </c>
      <c r="R533" s="1">
        <f>IF(HEX2DEC(LEFT(F533,4))&gt;=32768,HEX2DEC(LEFT(F533,4))-65536,HEX2DEC(LEFT(F533,4)))/Codes!$N$2</f>
        <v>0</v>
      </c>
      <c r="S533" s="1">
        <f>IF(HEX2DEC(RIGHT(F533,4))&gt;=32768,HEX2DEC(RIGHT(F533,4))-65536,HEX2DEC(RIGHT(F533,4)))/Codes!$N$2</f>
        <v>0</v>
      </c>
      <c r="T533" s="18">
        <f t="shared" si="174"/>
        <v>80</v>
      </c>
      <c r="U533" s="1">
        <f t="shared" si="175"/>
        <v>120</v>
      </c>
      <c r="V533" s="1">
        <f t="shared" si="176"/>
        <v>0</v>
      </c>
      <c r="W533" s="1" t="str">
        <f t="shared" si="177"/>
        <v>100</v>
      </c>
      <c r="X533" s="1">
        <f t="shared" si="178"/>
        <v>3</v>
      </c>
      <c r="Y533" s="1">
        <f t="shared" si="179"/>
        <v>10</v>
      </c>
      <c r="Z533" s="1" t="str">
        <f>VLOOKUP(BIN2DEC(MID(HEX2BIN(MID(H533,3,2),8),2,5)),Codes!$E$1:$F$18,2)</f>
        <v>Normal</v>
      </c>
      <c r="AA533" s="6" t="str">
        <f t="shared" si="180"/>
        <v>0</v>
      </c>
      <c r="AB533" s="1">
        <f t="shared" si="181"/>
        <v>0</v>
      </c>
      <c r="AC533" s="1" t="str">
        <f>VLOOKUP(BIN2DEC(RIGHT(HEX2BIN(MID(H533,6,1),4),1)&amp;LEFT(HEX2BIN(MID(H533,7,1),4),1)),Codes!$K$1:$L$5,2)</f>
        <v>M</v>
      </c>
      <c r="AD533" s="1" t="str">
        <f>VLOOKUP(BIN2DEC(RIGHT(HEX2BIN(MID(H533,7,1),4),3)&amp;LEFT(HEX2BIN(MID(H533,8,1),4),2)),Codes!$H$2:$I$33,2)</f>
        <v>Kick</v>
      </c>
      <c r="AE533" s="1" t="str">
        <f t="shared" si="182"/>
        <v>1</v>
      </c>
      <c r="AF533" s="1" t="str">
        <f t="shared" si="183"/>
        <v>1</v>
      </c>
      <c r="AH533" s="6">
        <f t="shared" si="184"/>
        <v>34</v>
      </c>
    </row>
    <row r="534" spans="1:34">
      <c r="A534" s="3" t="s">
        <v>10440</v>
      </c>
      <c r="B534" s="1" t="s">
        <v>87</v>
      </c>
      <c r="C534" s="6" t="s">
        <v>10450</v>
      </c>
      <c r="D534" s="9" t="s">
        <v>10441</v>
      </c>
      <c r="E534" s="9" t="s">
        <v>10442</v>
      </c>
      <c r="F534" s="9" t="s">
        <v>91</v>
      </c>
      <c r="G534" s="9" t="s">
        <v>9671</v>
      </c>
      <c r="H534" s="9" t="s">
        <v>1255</v>
      </c>
      <c r="J534" s="6" t="str">
        <f t="shared" si="168"/>
        <v>001011</v>
      </c>
      <c r="K534" s="1">
        <f t="shared" si="169"/>
        <v>0</v>
      </c>
      <c r="L534" s="6" t="str">
        <f t="shared" si="170"/>
        <v>00000</v>
      </c>
      <c r="M534" s="1">
        <f t="shared" si="171"/>
        <v>12</v>
      </c>
      <c r="N534" s="6" t="str">
        <f t="shared" si="172"/>
        <v>00</v>
      </c>
      <c r="O534" s="1">
        <f t="shared" si="173"/>
        <v>4</v>
      </c>
      <c r="P534" s="1">
        <f>IF(HEX2DEC(LEFT(E534,4))&gt;=32768,HEX2DEC(LEFT(E534,4))-65536,HEX2DEC(LEFT(E534,4)))/Codes!$N$2</f>
        <v>3.2</v>
      </c>
      <c r="Q534" s="1">
        <f>IF(HEX2DEC(RIGHT(E534,4))&gt;=32768,HEX2DEC(RIGHT(E534,4))-65536,HEX2DEC(RIGHT(E534,4)))/Codes!$N$2</f>
        <v>0.52</v>
      </c>
      <c r="R534" s="1">
        <f>IF(HEX2DEC(LEFT(F534,4))&gt;=32768,HEX2DEC(LEFT(F534,4))-65536,HEX2DEC(LEFT(F534,4)))/Codes!$N$2</f>
        <v>0</v>
      </c>
      <c r="S534" s="1">
        <f>IF(HEX2DEC(RIGHT(F534,4))&gt;=32768,HEX2DEC(RIGHT(F534,4))-65536,HEX2DEC(RIGHT(F534,4)))/Codes!$N$2</f>
        <v>0</v>
      </c>
      <c r="T534" s="18">
        <f t="shared" si="174"/>
        <v>80</v>
      </c>
      <c r="U534" s="1">
        <f t="shared" si="175"/>
        <v>140</v>
      </c>
      <c r="V534" s="1">
        <f t="shared" si="176"/>
        <v>0</v>
      </c>
      <c r="W534" s="1" t="str">
        <f t="shared" si="177"/>
        <v>100</v>
      </c>
      <c r="X534" s="1">
        <f t="shared" si="178"/>
        <v>3</v>
      </c>
      <c r="Y534" s="1">
        <f t="shared" si="179"/>
        <v>10</v>
      </c>
      <c r="Z534" s="1" t="str">
        <f>VLOOKUP(BIN2DEC(MID(HEX2BIN(MID(H534,3,2),8),2,5)),Codes!$E$1:$F$18,2)</f>
        <v>Normal</v>
      </c>
      <c r="AA534" s="6" t="str">
        <f t="shared" si="180"/>
        <v>0</v>
      </c>
      <c r="AB534" s="1">
        <f t="shared" si="181"/>
        <v>0</v>
      </c>
      <c r="AC534" s="1" t="str">
        <f>VLOOKUP(BIN2DEC(RIGHT(HEX2BIN(MID(H534,6,1),4),1)&amp;LEFT(HEX2BIN(MID(H534,7,1),4),1)),Codes!$K$1:$L$5,2)</f>
        <v>S</v>
      </c>
      <c r="AD534" s="1" t="str">
        <f>VLOOKUP(BIN2DEC(RIGHT(HEX2BIN(MID(H534,7,1),4),3)&amp;LEFT(HEX2BIN(MID(H534,8,1),4),2)),Codes!$H$2:$I$33,2)</f>
        <v>Kick</v>
      </c>
      <c r="AE534" s="1" t="str">
        <f t="shared" si="182"/>
        <v>1</v>
      </c>
      <c r="AF534" s="1" t="str">
        <f t="shared" si="183"/>
        <v>1</v>
      </c>
      <c r="AH534" s="6">
        <f t="shared" si="184"/>
        <v>2</v>
      </c>
    </row>
    <row r="535" spans="1:34">
      <c r="A535" s="3" t="s">
        <v>10443</v>
      </c>
      <c r="B535" s="1" t="s">
        <v>87</v>
      </c>
      <c r="C535" s="6" t="s">
        <v>10450</v>
      </c>
      <c r="D535" s="9" t="s">
        <v>10444</v>
      </c>
      <c r="E535" s="9" t="s">
        <v>10445</v>
      </c>
      <c r="F535" s="9" t="s">
        <v>91</v>
      </c>
      <c r="G535" s="9" t="s">
        <v>9671</v>
      </c>
      <c r="H535" s="9" t="s">
        <v>1255</v>
      </c>
      <c r="J535" s="6" t="str">
        <f t="shared" si="168"/>
        <v>001011</v>
      </c>
      <c r="K535" s="1">
        <f t="shared" si="169"/>
        <v>1</v>
      </c>
      <c r="L535" s="6" t="str">
        <f t="shared" si="170"/>
        <v>00000</v>
      </c>
      <c r="M535" s="1">
        <f t="shared" si="171"/>
        <v>13</v>
      </c>
      <c r="N535" s="6" t="str">
        <f t="shared" si="172"/>
        <v>00</v>
      </c>
      <c r="O535" s="1">
        <f t="shared" si="173"/>
        <v>4</v>
      </c>
      <c r="P535" s="1">
        <f>IF(HEX2DEC(LEFT(E535,4))&gt;=32768,HEX2DEC(LEFT(E535,4))-65536,HEX2DEC(LEFT(E535,4)))/Codes!$N$2</f>
        <v>4.8</v>
      </c>
      <c r="Q535" s="1">
        <f>IF(HEX2DEC(RIGHT(E535,4))&gt;=32768,HEX2DEC(RIGHT(E535,4))-65536,HEX2DEC(RIGHT(E535,4)))/Codes!$N$2</f>
        <v>2.8</v>
      </c>
      <c r="R535" s="1">
        <f>IF(HEX2DEC(LEFT(F535,4))&gt;=32768,HEX2DEC(LEFT(F535,4))-65536,HEX2DEC(LEFT(F535,4)))/Codes!$N$2</f>
        <v>0</v>
      </c>
      <c r="S535" s="1">
        <f>IF(HEX2DEC(RIGHT(F535,4))&gt;=32768,HEX2DEC(RIGHT(F535,4))-65536,HEX2DEC(RIGHT(F535,4)))/Codes!$N$2</f>
        <v>0</v>
      </c>
      <c r="T535" s="18">
        <f t="shared" si="174"/>
        <v>80</v>
      </c>
      <c r="U535" s="1">
        <f t="shared" si="175"/>
        <v>140</v>
      </c>
      <c r="V535" s="1">
        <f t="shared" si="176"/>
        <v>0</v>
      </c>
      <c r="W535" s="1" t="str">
        <f t="shared" si="177"/>
        <v>100</v>
      </c>
      <c r="X535" s="1">
        <f t="shared" si="178"/>
        <v>3</v>
      </c>
      <c r="Y535" s="1">
        <f t="shared" si="179"/>
        <v>10</v>
      </c>
      <c r="Z535" s="1" t="str">
        <f>VLOOKUP(BIN2DEC(MID(HEX2BIN(MID(H535,3,2),8),2,5)),Codes!$E$1:$F$18,2)</f>
        <v>Normal</v>
      </c>
      <c r="AA535" s="6" t="str">
        <f t="shared" si="180"/>
        <v>0</v>
      </c>
      <c r="AB535" s="1">
        <f t="shared" si="181"/>
        <v>0</v>
      </c>
      <c r="AC535" s="1" t="str">
        <f>VLOOKUP(BIN2DEC(RIGHT(HEX2BIN(MID(H535,6,1),4),1)&amp;LEFT(HEX2BIN(MID(H535,7,1),4),1)),Codes!$K$1:$L$5,2)</f>
        <v>S</v>
      </c>
      <c r="AD535" s="1" t="str">
        <f>VLOOKUP(BIN2DEC(RIGHT(HEX2BIN(MID(H535,7,1),4),3)&amp;LEFT(HEX2BIN(MID(H535,8,1),4),2)),Codes!$H$2:$I$33,2)</f>
        <v>Kick</v>
      </c>
      <c r="AE535" s="1" t="str">
        <f t="shared" si="182"/>
        <v>1</v>
      </c>
      <c r="AF535" s="1" t="str">
        <f t="shared" si="183"/>
        <v>1</v>
      </c>
      <c r="AH535" s="6">
        <f t="shared" si="184"/>
        <v>2</v>
      </c>
    </row>
    <row r="536" spans="1:34">
      <c r="A536" s="3" t="s">
        <v>10446</v>
      </c>
      <c r="B536" s="1" t="s">
        <v>87</v>
      </c>
      <c r="C536" s="6" t="s">
        <v>349</v>
      </c>
      <c r="D536" s="9" t="s">
        <v>5136</v>
      </c>
      <c r="E536" s="9" t="s">
        <v>10447</v>
      </c>
      <c r="F536" s="9" t="s">
        <v>91</v>
      </c>
      <c r="G536" s="9" t="s">
        <v>4420</v>
      </c>
      <c r="H536" s="9" t="s">
        <v>1713</v>
      </c>
      <c r="J536" s="6" t="str">
        <f t="shared" si="168"/>
        <v>001011</v>
      </c>
      <c r="K536" s="1">
        <f t="shared" si="169"/>
        <v>0</v>
      </c>
      <c r="L536" s="6" t="str">
        <f t="shared" si="170"/>
        <v>00000</v>
      </c>
      <c r="M536" s="1">
        <f t="shared" si="171"/>
        <v>12</v>
      </c>
      <c r="N536" s="6" t="str">
        <f t="shared" si="172"/>
        <v>00</v>
      </c>
      <c r="O536" s="1">
        <f t="shared" si="173"/>
        <v>8</v>
      </c>
      <c r="P536" s="1">
        <f>IF(HEX2DEC(LEFT(E536,4))&gt;=32768,HEX2DEC(LEFT(E536,4))-65536,HEX2DEC(LEFT(E536,4)))/Codes!$N$2</f>
        <v>3.7480000000000002</v>
      </c>
      <c r="Q536" s="1">
        <f>IF(HEX2DEC(RIGHT(E536,4))&gt;=32768,HEX2DEC(RIGHT(E536,4))-65536,HEX2DEC(RIGHT(E536,4)))/Codes!$N$2</f>
        <v>0.68</v>
      </c>
      <c r="R536" s="1">
        <f>IF(HEX2DEC(LEFT(F536,4))&gt;=32768,HEX2DEC(LEFT(F536,4))-65536,HEX2DEC(LEFT(F536,4)))/Codes!$N$2</f>
        <v>0</v>
      </c>
      <c r="S536" s="1">
        <f>IF(HEX2DEC(RIGHT(F536,4))&gt;=32768,HEX2DEC(RIGHT(F536,4))-65536,HEX2DEC(RIGHT(F536,4)))/Codes!$N$2</f>
        <v>0</v>
      </c>
      <c r="T536" s="18">
        <f t="shared" si="174"/>
        <v>70</v>
      </c>
      <c r="U536" s="1">
        <f t="shared" si="175"/>
        <v>80</v>
      </c>
      <c r="V536" s="1">
        <f t="shared" si="176"/>
        <v>0</v>
      </c>
      <c r="W536" s="1" t="str">
        <f t="shared" si="177"/>
        <v>100</v>
      </c>
      <c r="X536" s="1">
        <f t="shared" si="178"/>
        <v>3</v>
      </c>
      <c r="Y536" s="1">
        <f t="shared" si="179"/>
        <v>35</v>
      </c>
      <c r="Z536" s="1" t="str">
        <f>VLOOKUP(BIN2DEC(MID(HEX2BIN(MID(H536,3,2),8),2,5)),Codes!$E$1:$F$18,2)</f>
        <v>Normal</v>
      </c>
      <c r="AA536" s="6" t="str">
        <f t="shared" si="180"/>
        <v>0</v>
      </c>
      <c r="AB536" s="1">
        <f t="shared" si="181"/>
        <v>0</v>
      </c>
      <c r="AC536" s="1" t="str">
        <f>VLOOKUP(BIN2DEC(RIGHT(HEX2BIN(MID(H536,6,1),4),1)&amp;LEFT(HEX2BIN(MID(H536,7,1),4),1)),Codes!$K$1:$L$5,2)</f>
        <v>M</v>
      </c>
      <c r="AD536" s="1" t="str">
        <f>VLOOKUP(BIN2DEC(RIGHT(HEX2BIN(MID(H536,7,1),4),3)&amp;LEFT(HEX2BIN(MID(H536,8,1),4),2)),Codes!$H$2:$I$33,2)</f>
        <v>Kick</v>
      </c>
      <c r="AE536" s="1" t="str">
        <f t="shared" si="182"/>
        <v>1</v>
      </c>
      <c r="AF536" s="1" t="str">
        <f t="shared" si="183"/>
        <v>1</v>
      </c>
      <c r="AH536" s="6">
        <f t="shared" si="184"/>
        <v>34</v>
      </c>
    </row>
    <row r="537" spans="1:34">
      <c r="A537" s="3" t="s">
        <v>10448</v>
      </c>
      <c r="B537" s="1" t="s">
        <v>87</v>
      </c>
      <c r="C537" s="6" t="s">
        <v>349</v>
      </c>
      <c r="D537" s="9" t="s">
        <v>3905</v>
      </c>
      <c r="E537" s="9" t="s">
        <v>10445</v>
      </c>
      <c r="F537" s="9" t="s">
        <v>91</v>
      </c>
      <c r="G537" s="9" t="s">
        <v>3016</v>
      </c>
      <c r="H537" s="9" t="s">
        <v>1713</v>
      </c>
      <c r="J537" s="6" t="str">
        <f t="shared" si="168"/>
        <v>001011</v>
      </c>
      <c r="K537" s="1">
        <f t="shared" si="169"/>
        <v>1</v>
      </c>
      <c r="L537" s="6" t="str">
        <f t="shared" si="170"/>
        <v>00000</v>
      </c>
      <c r="M537" s="1">
        <f t="shared" si="171"/>
        <v>13</v>
      </c>
      <c r="N537" s="6" t="str">
        <f t="shared" si="172"/>
        <v>00</v>
      </c>
      <c r="O537" s="1">
        <f t="shared" si="173"/>
        <v>8</v>
      </c>
      <c r="P537" s="1">
        <f>IF(HEX2DEC(LEFT(E537,4))&gt;=32768,HEX2DEC(LEFT(E537,4))-65536,HEX2DEC(LEFT(E537,4)))/Codes!$N$2</f>
        <v>4.8</v>
      </c>
      <c r="Q537" s="1">
        <f>IF(HEX2DEC(RIGHT(E537,4))&gt;=32768,HEX2DEC(RIGHT(E537,4))-65536,HEX2DEC(RIGHT(E537,4)))/Codes!$N$2</f>
        <v>2.8</v>
      </c>
      <c r="R537" s="1">
        <f>IF(HEX2DEC(LEFT(F537,4))&gt;=32768,HEX2DEC(LEFT(F537,4))-65536,HEX2DEC(LEFT(F537,4)))/Codes!$N$2</f>
        <v>0</v>
      </c>
      <c r="S537" s="1">
        <f>IF(HEX2DEC(RIGHT(F537,4))&gt;=32768,HEX2DEC(RIGHT(F537,4))-65536,HEX2DEC(RIGHT(F537,4)))/Codes!$N$2</f>
        <v>0</v>
      </c>
      <c r="T537" s="18">
        <f t="shared" si="174"/>
        <v>90</v>
      </c>
      <c r="U537" s="1">
        <f t="shared" si="175"/>
        <v>80</v>
      </c>
      <c r="V537" s="1">
        <f t="shared" si="176"/>
        <v>0</v>
      </c>
      <c r="W537" s="1" t="str">
        <f t="shared" si="177"/>
        <v>100</v>
      </c>
      <c r="X537" s="1">
        <f t="shared" si="178"/>
        <v>3</v>
      </c>
      <c r="Y537" s="1">
        <f t="shared" si="179"/>
        <v>35</v>
      </c>
      <c r="Z537" s="1" t="str">
        <f>VLOOKUP(BIN2DEC(MID(HEX2BIN(MID(H537,3,2),8),2,5)),Codes!$E$1:$F$18,2)</f>
        <v>Normal</v>
      </c>
      <c r="AA537" s="6" t="str">
        <f t="shared" si="180"/>
        <v>0</v>
      </c>
      <c r="AB537" s="1">
        <f t="shared" si="181"/>
        <v>0</v>
      </c>
      <c r="AC537" s="1" t="str">
        <f>VLOOKUP(BIN2DEC(RIGHT(HEX2BIN(MID(H537,6,1),4),1)&amp;LEFT(HEX2BIN(MID(H537,7,1),4),1)),Codes!$K$1:$L$5,2)</f>
        <v>M</v>
      </c>
      <c r="AD537" s="1" t="str">
        <f>VLOOKUP(BIN2DEC(RIGHT(HEX2BIN(MID(H537,7,1),4),3)&amp;LEFT(HEX2BIN(MID(H537,8,1),4),2)),Codes!$H$2:$I$33,2)</f>
        <v>Kick</v>
      </c>
      <c r="AE537" s="1" t="str">
        <f t="shared" si="182"/>
        <v>1</v>
      </c>
      <c r="AF537" s="1" t="str">
        <f t="shared" si="183"/>
        <v>1</v>
      </c>
      <c r="AH537" s="6">
        <f t="shared" si="184"/>
        <v>34</v>
      </c>
    </row>
    <row r="538" spans="1:34">
      <c r="A538" s="3" t="s">
        <v>10451</v>
      </c>
      <c r="B538" s="1" t="s">
        <v>87</v>
      </c>
      <c r="C538" s="6" t="s">
        <v>1164</v>
      </c>
      <c r="D538" s="9" t="s">
        <v>5235</v>
      </c>
      <c r="E538" s="9" t="s">
        <v>10452</v>
      </c>
      <c r="F538" s="9" t="s">
        <v>91</v>
      </c>
      <c r="G538" s="9" t="s">
        <v>10453</v>
      </c>
      <c r="H538" s="9" t="s">
        <v>1548</v>
      </c>
      <c r="J538" s="6" t="str">
        <f t="shared" si="168"/>
        <v>001011</v>
      </c>
      <c r="K538" s="1">
        <f t="shared" si="169"/>
        <v>0</v>
      </c>
      <c r="L538" s="6" t="str">
        <f t="shared" si="170"/>
        <v>00000</v>
      </c>
      <c r="M538" s="1">
        <f t="shared" si="171"/>
        <v>13</v>
      </c>
      <c r="N538" s="6" t="str">
        <f t="shared" si="172"/>
        <v>00</v>
      </c>
      <c r="O538" s="1">
        <f t="shared" si="173"/>
        <v>5</v>
      </c>
      <c r="P538" s="1">
        <f>IF(HEX2DEC(LEFT(E538,4))&gt;=32768,HEX2DEC(LEFT(E538,4))-65536,HEX2DEC(LEFT(E538,4)))/Codes!$N$2</f>
        <v>5.6</v>
      </c>
      <c r="Q538" s="1">
        <f>IF(HEX2DEC(RIGHT(E538,4))&gt;=32768,HEX2DEC(RIGHT(E538,4))-65536,HEX2DEC(RIGHT(E538,4)))/Codes!$N$2</f>
        <v>2.8</v>
      </c>
      <c r="R538" s="1">
        <f>IF(HEX2DEC(LEFT(F538,4))&gt;=32768,HEX2DEC(LEFT(F538,4))-65536,HEX2DEC(LEFT(F538,4)))/Codes!$N$2</f>
        <v>0</v>
      </c>
      <c r="S538" s="1">
        <f>IF(HEX2DEC(RIGHT(F538,4))&gt;=32768,HEX2DEC(RIGHT(F538,4))-65536,HEX2DEC(RIGHT(F538,4)))/Codes!$N$2</f>
        <v>0</v>
      </c>
      <c r="T538" s="18">
        <f t="shared" si="174"/>
        <v>78</v>
      </c>
      <c r="U538" s="1">
        <f t="shared" si="175"/>
        <v>100</v>
      </c>
      <c r="V538" s="1">
        <f t="shared" si="176"/>
        <v>156</v>
      </c>
      <c r="W538" s="1" t="str">
        <f t="shared" si="177"/>
        <v>100</v>
      </c>
      <c r="X538" s="1">
        <f t="shared" si="178"/>
        <v>3</v>
      </c>
      <c r="Y538" s="1">
        <f t="shared" si="179"/>
        <v>0</v>
      </c>
      <c r="Z538" s="1" t="str">
        <f>VLOOKUP(BIN2DEC(MID(HEX2BIN(MID(H538,3,2),8),2,5)),Codes!$E$1:$F$18,2)</f>
        <v>Normal</v>
      </c>
      <c r="AA538" s="6" t="str">
        <f t="shared" si="180"/>
        <v>0</v>
      </c>
      <c r="AB538" s="1">
        <f t="shared" si="181"/>
        <v>0</v>
      </c>
      <c r="AC538" s="1" t="str">
        <f>VLOOKUP(BIN2DEC(RIGHT(HEX2BIN(MID(H538,6,1),4),1)&amp;LEFT(HEX2BIN(MID(H538,7,1),4),1)),Codes!$K$1:$L$5,2)</f>
        <v>L</v>
      </c>
      <c r="AD538" s="1" t="str">
        <f>VLOOKUP(BIN2DEC(RIGHT(HEX2BIN(MID(H538,7,1),4),3)&amp;LEFT(HEX2BIN(MID(H538,8,1),4),2)),Codes!$H$2:$I$33,2)</f>
        <v>Kick</v>
      </c>
      <c r="AE538" s="1" t="str">
        <f t="shared" si="182"/>
        <v>1</v>
      </c>
      <c r="AF538" s="1" t="str">
        <f t="shared" si="183"/>
        <v>1</v>
      </c>
      <c r="AH538" s="6">
        <f t="shared" si="184"/>
        <v>66</v>
      </c>
    </row>
    <row r="539" spans="1:34">
      <c r="A539" s="3" t="s">
        <v>10454</v>
      </c>
      <c r="B539" s="1" t="s">
        <v>87</v>
      </c>
      <c r="C539" s="6" t="s">
        <v>1164</v>
      </c>
      <c r="D539" s="9" t="s">
        <v>189</v>
      </c>
      <c r="E539" s="9" t="s">
        <v>499</v>
      </c>
      <c r="F539" s="9" t="s">
        <v>91</v>
      </c>
      <c r="G539" s="9" t="s">
        <v>10455</v>
      </c>
      <c r="H539" s="9" t="s">
        <v>1548</v>
      </c>
      <c r="J539" s="6" t="str">
        <f t="shared" si="168"/>
        <v>001011</v>
      </c>
      <c r="K539" s="1">
        <f t="shared" si="169"/>
        <v>1</v>
      </c>
      <c r="L539" s="6" t="str">
        <f t="shared" si="170"/>
        <v>00000</v>
      </c>
      <c r="M539" s="1">
        <f t="shared" si="171"/>
        <v>13</v>
      </c>
      <c r="N539" s="6" t="str">
        <f t="shared" si="172"/>
        <v>00</v>
      </c>
      <c r="O539" s="1">
        <f t="shared" si="173"/>
        <v>5</v>
      </c>
      <c r="P539" s="1">
        <f>IF(HEX2DEC(LEFT(E539,4))&gt;=32768,HEX2DEC(LEFT(E539,4))-65536,HEX2DEC(LEFT(E539,4)))/Codes!$N$2</f>
        <v>5.2</v>
      </c>
      <c r="Q539" s="1">
        <f>IF(HEX2DEC(RIGHT(E539,4))&gt;=32768,HEX2DEC(RIGHT(E539,4))-65536,HEX2DEC(RIGHT(E539,4)))/Codes!$N$2</f>
        <v>0</v>
      </c>
      <c r="R539" s="1">
        <f>IF(HEX2DEC(LEFT(F539,4))&gt;=32768,HEX2DEC(LEFT(F539,4))-65536,HEX2DEC(LEFT(F539,4)))/Codes!$N$2</f>
        <v>0</v>
      </c>
      <c r="S539" s="1">
        <f>IF(HEX2DEC(RIGHT(F539,4))&gt;=32768,HEX2DEC(RIGHT(F539,4))-65536,HEX2DEC(RIGHT(F539,4)))/Codes!$N$2</f>
        <v>0</v>
      </c>
      <c r="T539" s="18">
        <f t="shared" si="174"/>
        <v>70</v>
      </c>
      <c r="U539" s="1">
        <f t="shared" si="175"/>
        <v>100</v>
      </c>
      <c r="V539" s="1">
        <f t="shared" si="176"/>
        <v>156</v>
      </c>
      <c r="W539" s="1" t="str">
        <f t="shared" si="177"/>
        <v>100</v>
      </c>
      <c r="X539" s="1">
        <f t="shared" si="178"/>
        <v>3</v>
      </c>
      <c r="Y539" s="1">
        <f t="shared" si="179"/>
        <v>0</v>
      </c>
      <c r="Z539" s="1" t="str">
        <f>VLOOKUP(BIN2DEC(MID(HEX2BIN(MID(H539,3,2),8),2,5)),Codes!$E$1:$F$18,2)</f>
        <v>Normal</v>
      </c>
      <c r="AA539" s="6" t="str">
        <f t="shared" si="180"/>
        <v>0</v>
      </c>
      <c r="AB539" s="1">
        <f t="shared" si="181"/>
        <v>0</v>
      </c>
      <c r="AC539" s="1" t="str">
        <f>VLOOKUP(BIN2DEC(RIGHT(HEX2BIN(MID(H539,6,1),4),1)&amp;LEFT(HEX2BIN(MID(H539,7,1),4),1)),Codes!$K$1:$L$5,2)</f>
        <v>L</v>
      </c>
      <c r="AD539" s="1" t="str">
        <f>VLOOKUP(BIN2DEC(RIGHT(HEX2BIN(MID(H539,7,1),4),3)&amp;LEFT(HEX2BIN(MID(H539,8,1),4),2)),Codes!$H$2:$I$33,2)</f>
        <v>Kick</v>
      </c>
      <c r="AE539" s="1" t="str">
        <f t="shared" si="182"/>
        <v>1</v>
      </c>
      <c r="AF539" s="1" t="str">
        <f t="shared" si="183"/>
        <v>1</v>
      </c>
      <c r="AH539" s="6">
        <f t="shared" si="184"/>
        <v>66</v>
      </c>
    </row>
    <row r="540" spans="1:34">
      <c r="A540" s="3" t="s">
        <v>10456</v>
      </c>
      <c r="B540" s="1" t="s">
        <v>87</v>
      </c>
      <c r="C540" s="6" t="s">
        <v>1164</v>
      </c>
      <c r="D540" s="9" t="s">
        <v>2722</v>
      </c>
      <c r="E540" s="9" t="s">
        <v>256</v>
      </c>
      <c r="F540" s="9" t="s">
        <v>91</v>
      </c>
      <c r="G540" s="9" t="s">
        <v>10455</v>
      </c>
      <c r="H540" s="9" t="s">
        <v>1548</v>
      </c>
      <c r="J540" s="6" t="str">
        <f t="shared" si="168"/>
        <v>001011</v>
      </c>
      <c r="K540" s="1">
        <f t="shared" si="169"/>
        <v>2</v>
      </c>
      <c r="L540" s="6" t="str">
        <f t="shared" si="170"/>
        <v>00000</v>
      </c>
      <c r="M540" s="1">
        <f t="shared" si="171"/>
        <v>6</v>
      </c>
      <c r="N540" s="6" t="str">
        <f t="shared" si="172"/>
        <v>00</v>
      </c>
      <c r="O540" s="1">
        <f t="shared" si="173"/>
        <v>5</v>
      </c>
      <c r="P540" s="1">
        <f>IF(HEX2DEC(LEFT(E540,4))&gt;=32768,HEX2DEC(LEFT(E540,4))-65536,HEX2DEC(LEFT(E540,4)))/Codes!$N$2</f>
        <v>3.6</v>
      </c>
      <c r="Q540" s="1">
        <f>IF(HEX2DEC(RIGHT(E540,4))&gt;=32768,HEX2DEC(RIGHT(E540,4))-65536,HEX2DEC(RIGHT(E540,4)))/Codes!$N$2</f>
        <v>0</v>
      </c>
      <c r="R540" s="1">
        <f>IF(HEX2DEC(LEFT(F540,4))&gt;=32768,HEX2DEC(LEFT(F540,4))-65536,HEX2DEC(LEFT(F540,4)))/Codes!$N$2</f>
        <v>0</v>
      </c>
      <c r="S540" s="1">
        <f>IF(HEX2DEC(RIGHT(F540,4))&gt;=32768,HEX2DEC(RIGHT(F540,4))-65536,HEX2DEC(RIGHT(F540,4)))/Codes!$N$2</f>
        <v>0</v>
      </c>
      <c r="T540" s="18">
        <f t="shared" si="174"/>
        <v>70</v>
      </c>
      <c r="U540" s="1">
        <f t="shared" si="175"/>
        <v>100</v>
      </c>
      <c r="V540" s="1">
        <f t="shared" si="176"/>
        <v>156</v>
      </c>
      <c r="W540" s="1" t="str">
        <f t="shared" si="177"/>
        <v>100</v>
      </c>
      <c r="X540" s="1">
        <f t="shared" si="178"/>
        <v>3</v>
      </c>
      <c r="Y540" s="1">
        <f t="shared" si="179"/>
        <v>0</v>
      </c>
      <c r="Z540" s="1" t="str">
        <f>VLOOKUP(BIN2DEC(MID(HEX2BIN(MID(H540,3,2),8),2,5)),Codes!$E$1:$F$18,2)</f>
        <v>Normal</v>
      </c>
      <c r="AA540" s="6" t="str">
        <f t="shared" si="180"/>
        <v>0</v>
      </c>
      <c r="AB540" s="1">
        <f t="shared" si="181"/>
        <v>0</v>
      </c>
      <c r="AC540" s="1" t="str">
        <f>VLOOKUP(BIN2DEC(RIGHT(HEX2BIN(MID(H540,6,1),4),1)&amp;LEFT(HEX2BIN(MID(H540,7,1),4),1)),Codes!$K$1:$L$5,2)</f>
        <v>L</v>
      </c>
      <c r="AD540" s="1" t="str">
        <f>VLOOKUP(BIN2DEC(RIGHT(HEX2BIN(MID(H540,7,1),4),3)&amp;LEFT(HEX2BIN(MID(H540,8,1),4),2)),Codes!$H$2:$I$33,2)</f>
        <v>Kick</v>
      </c>
      <c r="AE540" s="1" t="str">
        <f t="shared" si="182"/>
        <v>1</v>
      </c>
      <c r="AF540" s="1" t="str">
        <f t="shared" si="183"/>
        <v>1</v>
      </c>
      <c r="AH540" s="6">
        <f t="shared" si="184"/>
        <v>66</v>
      </c>
    </row>
    <row r="541" spans="1:34">
      <c r="A541" s="3" t="s">
        <v>10457</v>
      </c>
      <c r="B541" s="1" t="s">
        <v>87</v>
      </c>
      <c r="C541" s="6" t="s">
        <v>1177</v>
      </c>
      <c r="D541" s="9" t="s">
        <v>7334</v>
      </c>
      <c r="E541" s="9" t="s">
        <v>10458</v>
      </c>
      <c r="F541" s="9" t="s">
        <v>91</v>
      </c>
      <c r="G541" s="9" t="s">
        <v>208</v>
      </c>
      <c r="H541" s="9" t="s">
        <v>5126</v>
      </c>
      <c r="J541" s="6" t="str">
        <f t="shared" si="168"/>
        <v>001011</v>
      </c>
      <c r="K541" s="1">
        <f t="shared" si="169"/>
        <v>0</v>
      </c>
      <c r="L541" s="6" t="str">
        <f t="shared" si="170"/>
        <v>00000</v>
      </c>
      <c r="M541" s="1">
        <f t="shared" si="171"/>
        <v>7</v>
      </c>
      <c r="N541" s="6" t="str">
        <f t="shared" si="172"/>
        <v>00</v>
      </c>
      <c r="O541" s="1">
        <f t="shared" si="173"/>
        <v>10</v>
      </c>
      <c r="P541" s="1">
        <f>IF(HEX2DEC(LEFT(E541,4))&gt;=32768,HEX2DEC(LEFT(E541,4))-65536,HEX2DEC(LEFT(E541,4)))/Codes!$N$2</f>
        <v>5.2</v>
      </c>
      <c r="Q541" s="1">
        <f>IF(HEX2DEC(RIGHT(E541,4))&gt;=32768,HEX2DEC(RIGHT(E541,4))-65536,HEX2DEC(RIGHT(E541,4)))/Codes!$N$2</f>
        <v>2.72</v>
      </c>
      <c r="R541" s="1">
        <f>IF(HEX2DEC(LEFT(F541,4))&gt;=32768,HEX2DEC(LEFT(F541,4))-65536,HEX2DEC(LEFT(F541,4)))/Codes!$N$2</f>
        <v>0</v>
      </c>
      <c r="S541" s="1">
        <f>IF(HEX2DEC(RIGHT(F541,4))&gt;=32768,HEX2DEC(RIGHT(F541,4))-65536,HEX2DEC(RIGHT(F541,4)))/Codes!$N$2</f>
        <v>0</v>
      </c>
      <c r="T541" s="18">
        <f t="shared" si="174"/>
        <v>361</v>
      </c>
      <c r="U541" s="1">
        <f t="shared" si="175"/>
        <v>70</v>
      </c>
      <c r="V541" s="1">
        <f t="shared" si="176"/>
        <v>0</v>
      </c>
      <c r="W541" s="1" t="str">
        <f t="shared" si="177"/>
        <v>100</v>
      </c>
      <c r="X541" s="1">
        <f t="shared" si="178"/>
        <v>3</v>
      </c>
      <c r="Y541" s="1">
        <f t="shared" si="179"/>
        <v>50</v>
      </c>
      <c r="Z541" s="1" t="str">
        <f>VLOOKUP(BIN2DEC(MID(HEX2BIN(MID(H541,3,2),8),2,5)),Codes!$E$1:$F$18,2)</f>
        <v>Normal</v>
      </c>
      <c r="AA541" s="6" t="str">
        <f t="shared" si="180"/>
        <v>0</v>
      </c>
      <c r="AB541" s="1">
        <f t="shared" si="181"/>
        <v>0</v>
      </c>
      <c r="AC541" s="1" t="str">
        <f>VLOOKUP(BIN2DEC(RIGHT(HEX2BIN(MID(H541,6,1),4),1)&amp;LEFT(HEX2BIN(MID(H541,7,1),4),1)),Codes!$K$1:$L$5,2)</f>
        <v>L</v>
      </c>
      <c r="AD541" s="1" t="str">
        <f>VLOOKUP(BIN2DEC(RIGHT(HEX2BIN(MID(H541,7,1),4),3)&amp;LEFT(HEX2BIN(MID(H541,8,1),4),2)),Codes!$H$2:$I$33,2)</f>
        <v>Kick</v>
      </c>
      <c r="AE541" s="1" t="str">
        <f t="shared" si="182"/>
        <v>1</v>
      </c>
      <c r="AF541" s="1" t="str">
        <f t="shared" si="183"/>
        <v>1</v>
      </c>
      <c r="AH541" s="6">
        <f t="shared" si="184"/>
        <v>66</v>
      </c>
    </row>
    <row r="542" spans="1:34">
      <c r="A542" s="3" t="s">
        <v>10459</v>
      </c>
      <c r="B542" s="1" t="s">
        <v>87</v>
      </c>
      <c r="C542" s="6" t="s">
        <v>1177</v>
      </c>
      <c r="D542" s="9" t="s">
        <v>4482</v>
      </c>
      <c r="E542" s="9" t="s">
        <v>232</v>
      </c>
      <c r="F542" s="9" t="s">
        <v>91</v>
      </c>
      <c r="G542" s="9" t="s">
        <v>208</v>
      </c>
      <c r="H542" s="9" t="s">
        <v>5126</v>
      </c>
      <c r="J542" s="6" t="str">
        <f t="shared" si="168"/>
        <v>001011</v>
      </c>
      <c r="K542" s="1">
        <f t="shared" si="169"/>
        <v>1</v>
      </c>
      <c r="L542" s="6" t="str">
        <f t="shared" si="170"/>
        <v>00000</v>
      </c>
      <c r="M542" s="1">
        <f t="shared" si="171"/>
        <v>7</v>
      </c>
      <c r="N542" s="6" t="str">
        <f t="shared" si="172"/>
        <v>00</v>
      </c>
      <c r="O542" s="1">
        <f t="shared" si="173"/>
        <v>10</v>
      </c>
      <c r="P542" s="1">
        <f>IF(HEX2DEC(LEFT(E542,4))&gt;=32768,HEX2DEC(LEFT(E542,4))-65536,HEX2DEC(LEFT(E542,4)))/Codes!$N$2</f>
        <v>4.8</v>
      </c>
      <c r="Q542" s="1">
        <f>IF(HEX2DEC(RIGHT(E542,4))&gt;=32768,HEX2DEC(RIGHT(E542,4))-65536,HEX2DEC(RIGHT(E542,4)))/Codes!$N$2</f>
        <v>0</v>
      </c>
      <c r="R542" s="1">
        <f>IF(HEX2DEC(LEFT(F542,4))&gt;=32768,HEX2DEC(LEFT(F542,4))-65536,HEX2DEC(LEFT(F542,4)))/Codes!$N$2</f>
        <v>0</v>
      </c>
      <c r="S542" s="1">
        <f>IF(HEX2DEC(RIGHT(F542,4))&gt;=32768,HEX2DEC(RIGHT(F542,4))-65536,HEX2DEC(RIGHT(F542,4)))/Codes!$N$2</f>
        <v>0</v>
      </c>
      <c r="T542" s="18">
        <f t="shared" si="174"/>
        <v>361</v>
      </c>
      <c r="U542" s="1">
        <f t="shared" si="175"/>
        <v>70</v>
      </c>
      <c r="V542" s="1">
        <f t="shared" si="176"/>
        <v>0</v>
      </c>
      <c r="W542" s="1" t="str">
        <f t="shared" si="177"/>
        <v>100</v>
      </c>
      <c r="X542" s="1">
        <f t="shared" si="178"/>
        <v>3</v>
      </c>
      <c r="Y542" s="1">
        <f t="shared" si="179"/>
        <v>50</v>
      </c>
      <c r="Z542" s="1" t="str">
        <f>VLOOKUP(BIN2DEC(MID(HEX2BIN(MID(H542,3,2),8),2,5)),Codes!$E$1:$F$18,2)</f>
        <v>Normal</v>
      </c>
      <c r="AA542" s="6" t="str">
        <f t="shared" si="180"/>
        <v>0</v>
      </c>
      <c r="AB542" s="1">
        <f t="shared" si="181"/>
        <v>0</v>
      </c>
      <c r="AC542" s="1" t="str">
        <f>VLOOKUP(BIN2DEC(RIGHT(HEX2BIN(MID(H542,6,1),4),1)&amp;LEFT(HEX2BIN(MID(H542,7,1),4),1)),Codes!$K$1:$L$5,2)</f>
        <v>L</v>
      </c>
      <c r="AD542" s="1" t="str">
        <f>VLOOKUP(BIN2DEC(RIGHT(HEX2BIN(MID(H542,7,1),4),3)&amp;LEFT(HEX2BIN(MID(H542,8,1),4),2)),Codes!$H$2:$I$33,2)</f>
        <v>Kick</v>
      </c>
      <c r="AE542" s="1" t="str">
        <f t="shared" si="182"/>
        <v>1</v>
      </c>
      <c r="AF542" s="1" t="str">
        <f t="shared" si="183"/>
        <v>1</v>
      </c>
      <c r="AH542" s="6">
        <f t="shared" si="184"/>
        <v>66</v>
      </c>
    </row>
    <row r="543" spans="1:34">
      <c r="A543" s="3" t="s">
        <v>10460</v>
      </c>
      <c r="B543" s="1" t="s">
        <v>87</v>
      </c>
      <c r="C543" s="6" t="s">
        <v>1177</v>
      </c>
      <c r="D543" s="9" t="s">
        <v>10461</v>
      </c>
      <c r="E543" s="9" t="s">
        <v>256</v>
      </c>
      <c r="F543" s="9" t="s">
        <v>91</v>
      </c>
      <c r="G543" s="9" t="s">
        <v>208</v>
      </c>
      <c r="H543" s="9" t="s">
        <v>5126</v>
      </c>
      <c r="J543" s="6" t="str">
        <f t="shared" si="168"/>
        <v>001011</v>
      </c>
      <c r="K543" s="1">
        <f t="shared" si="169"/>
        <v>2</v>
      </c>
      <c r="L543" s="6" t="str">
        <f t="shared" si="170"/>
        <v>00000</v>
      </c>
      <c r="M543" s="1">
        <f t="shared" si="171"/>
        <v>12</v>
      </c>
      <c r="N543" s="6" t="str">
        <f t="shared" si="172"/>
        <v>00</v>
      </c>
      <c r="O543" s="1">
        <f t="shared" si="173"/>
        <v>10</v>
      </c>
      <c r="P543" s="1">
        <f>IF(HEX2DEC(LEFT(E543,4))&gt;=32768,HEX2DEC(LEFT(E543,4))-65536,HEX2DEC(LEFT(E543,4)))/Codes!$N$2</f>
        <v>3.6</v>
      </c>
      <c r="Q543" s="1">
        <f>IF(HEX2DEC(RIGHT(E543,4))&gt;=32768,HEX2DEC(RIGHT(E543,4))-65536,HEX2DEC(RIGHT(E543,4)))/Codes!$N$2</f>
        <v>0</v>
      </c>
      <c r="R543" s="1">
        <f>IF(HEX2DEC(LEFT(F543,4))&gt;=32768,HEX2DEC(LEFT(F543,4))-65536,HEX2DEC(LEFT(F543,4)))/Codes!$N$2</f>
        <v>0</v>
      </c>
      <c r="S543" s="1">
        <f>IF(HEX2DEC(RIGHT(F543,4))&gt;=32768,HEX2DEC(RIGHT(F543,4))-65536,HEX2DEC(RIGHT(F543,4)))/Codes!$N$2</f>
        <v>0</v>
      </c>
      <c r="T543" s="18">
        <f t="shared" si="174"/>
        <v>361</v>
      </c>
      <c r="U543" s="1">
        <f t="shared" si="175"/>
        <v>70</v>
      </c>
      <c r="V543" s="1">
        <f t="shared" si="176"/>
        <v>0</v>
      </c>
      <c r="W543" s="1" t="str">
        <f t="shared" si="177"/>
        <v>100</v>
      </c>
      <c r="X543" s="1">
        <f t="shared" si="178"/>
        <v>3</v>
      </c>
      <c r="Y543" s="1">
        <f t="shared" si="179"/>
        <v>50</v>
      </c>
      <c r="Z543" s="1" t="str">
        <f>VLOOKUP(BIN2DEC(MID(HEX2BIN(MID(H543,3,2),8),2,5)),Codes!$E$1:$F$18,2)</f>
        <v>Normal</v>
      </c>
      <c r="AA543" s="6" t="str">
        <f t="shared" si="180"/>
        <v>0</v>
      </c>
      <c r="AB543" s="1">
        <f t="shared" si="181"/>
        <v>0</v>
      </c>
      <c r="AC543" s="1" t="str">
        <f>VLOOKUP(BIN2DEC(RIGHT(HEX2BIN(MID(H543,6,1),4),1)&amp;LEFT(HEX2BIN(MID(H543,7,1),4),1)),Codes!$K$1:$L$5,2)</f>
        <v>L</v>
      </c>
      <c r="AD543" s="1" t="str">
        <f>VLOOKUP(BIN2DEC(RIGHT(HEX2BIN(MID(H543,7,1),4),3)&amp;LEFT(HEX2BIN(MID(H543,8,1),4),2)),Codes!$H$2:$I$33,2)</f>
        <v>Kick</v>
      </c>
      <c r="AE543" s="1" t="str">
        <f t="shared" si="182"/>
        <v>1</v>
      </c>
      <c r="AF543" s="1" t="str">
        <f t="shared" si="183"/>
        <v>1</v>
      </c>
      <c r="AH543" s="6">
        <f t="shared" si="184"/>
        <v>66</v>
      </c>
    </row>
    <row r="544" spans="1:34">
      <c r="A544" s="3" t="s">
        <v>10462</v>
      </c>
      <c r="B544" s="1" t="s">
        <v>87</v>
      </c>
      <c r="C544" s="6" t="s">
        <v>393</v>
      </c>
      <c r="D544" s="9" t="s">
        <v>4485</v>
      </c>
      <c r="E544" s="9" t="s">
        <v>3768</v>
      </c>
      <c r="F544" s="9" t="s">
        <v>91</v>
      </c>
      <c r="G544" s="9" t="s">
        <v>408</v>
      </c>
      <c r="H544" s="9" t="s">
        <v>10463</v>
      </c>
      <c r="J544" s="6" t="str">
        <f t="shared" si="168"/>
        <v>001011</v>
      </c>
      <c r="K544" s="1">
        <f t="shared" si="169"/>
        <v>0</v>
      </c>
      <c r="L544" s="6" t="str">
        <f t="shared" si="170"/>
        <v>00000</v>
      </c>
      <c r="M544" s="1">
        <f t="shared" si="171"/>
        <v>42</v>
      </c>
      <c r="N544" s="6" t="str">
        <f t="shared" si="172"/>
        <v>00</v>
      </c>
      <c r="O544" s="1">
        <f t="shared" si="173"/>
        <v>17</v>
      </c>
      <c r="P544" s="1">
        <f>IF(HEX2DEC(LEFT(E544,4))&gt;=32768,HEX2DEC(LEFT(E544,4))-65536,HEX2DEC(LEFT(E544,4)))/Codes!$N$2</f>
        <v>3.6</v>
      </c>
      <c r="Q544" s="1">
        <f>IF(HEX2DEC(RIGHT(E544,4))&gt;=32768,HEX2DEC(RIGHT(E544,4))-65536,HEX2DEC(RIGHT(E544,4)))/Codes!$N$2</f>
        <v>2.8</v>
      </c>
      <c r="R544" s="1">
        <f>IF(HEX2DEC(LEFT(F544,4))&gt;=32768,HEX2DEC(LEFT(F544,4))-65536,HEX2DEC(LEFT(F544,4)))/Codes!$N$2</f>
        <v>0</v>
      </c>
      <c r="S544" s="1">
        <f>IF(HEX2DEC(RIGHT(F544,4))&gt;=32768,HEX2DEC(RIGHT(F544,4))-65536,HEX2DEC(RIGHT(F544,4)))/Codes!$N$2</f>
        <v>0</v>
      </c>
      <c r="T544" s="18">
        <f t="shared" si="174"/>
        <v>90</v>
      </c>
      <c r="U544" s="1">
        <f t="shared" si="175"/>
        <v>105</v>
      </c>
      <c r="V544" s="1">
        <f t="shared" si="176"/>
        <v>0</v>
      </c>
      <c r="W544" s="1" t="str">
        <f t="shared" si="177"/>
        <v>100</v>
      </c>
      <c r="X544" s="1">
        <f t="shared" si="178"/>
        <v>3</v>
      </c>
      <c r="Y544" s="1">
        <f t="shared" si="179"/>
        <v>50</v>
      </c>
      <c r="Z544" s="1" t="str">
        <f>VLOOKUP(BIN2DEC(MID(HEX2BIN(MID(H544,3,2),8),2,5)),Codes!$E$1:$F$18,2)</f>
        <v>Slash</v>
      </c>
      <c r="AA544" s="6" t="str">
        <f t="shared" si="180"/>
        <v>0</v>
      </c>
      <c r="AB544" s="1">
        <f t="shared" si="181"/>
        <v>4</v>
      </c>
      <c r="AC544" s="1" t="str">
        <f>VLOOKUP(BIN2DEC(RIGHT(HEX2BIN(MID(H544,6,1),4),1)&amp;LEFT(HEX2BIN(MID(H544,7,1),4),1)),Codes!$K$1:$L$5,2)</f>
        <v>L</v>
      </c>
      <c r="AD544" s="1" t="str">
        <f>VLOOKUP(BIN2DEC(RIGHT(HEX2BIN(MID(H544,7,1),4),3)&amp;LEFT(HEX2BIN(MID(H544,8,1),4),2)),Codes!$H$2:$I$33,2)</f>
        <v>Slash</v>
      </c>
      <c r="AE544" s="1" t="str">
        <f t="shared" si="182"/>
        <v>1</v>
      </c>
      <c r="AF544" s="1" t="str">
        <f t="shared" si="183"/>
        <v>1</v>
      </c>
      <c r="AH544" s="6">
        <f t="shared" si="184"/>
        <v>67</v>
      </c>
    </row>
    <row r="545" spans="1:34">
      <c r="A545" s="3" t="s">
        <v>10464</v>
      </c>
      <c r="B545" s="1" t="s">
        <v>87</v>
      </c>
      <c r="C545" s="6" t="s">
        <v>393</v>
      </c>
      <c r="D545" s="9" t="s">
        <v>10465</v>
      </c>
      <c r="E545" s="9" t="s">
        <v>3768</v>
      </c>
      <c r="F545" s="9" t="s">
        <v>91</v>
      </c>
      <c r="G545" s="9" t="s">
        <v>408</v>
      </c>
      <c r="H545" s="9" t="s">
        <v>10463</v>
      </c>
      <c r="J545" s="6" t="str">
        <f t="shared" si="168"/>
        <v>001011</v>
      </c>
      <c r="K545" s="1">
        <f t="shared" si="169"/>
        <v>1</v>
      </c>
      <c r="L545" s="6" t="str">
        <f t="shared" si="170"/>
        <v>00000</v>
      </c>
      <c r="M545" s="1">
        <f t="shared" si="171"/>
        <v>22</v>
      </c>
      <c r="N545" s="6" t="str">
        <f t="shared" si="172"/>
        <v>00</v>
      </c>
      <c r="O545" s="1">
        <f t="shared" si="173"/>
        <v>17</v>
      </c>
      <c r="P545" s="1">
        <f>IF(HEX2DEC(LEFT(E545,4))&gt;=32768,HEX2DEC(LEFT(E545,4))-65536,HEX2DEC(LEFT(E545,4)))/Codes!$N$2</f>
        <v>3.6</v>
      </c>
      <c r="Q545" s="1">
        <f>IF(HEX2DEC(RIGHT(E545,4))&gt;=32768,HEX2DEC(RIGHT(E545,4))-65536,HEX2DEC(RIGHT(E545,4)))/Codes!$N$2</f>
        <v>2.8</v>
      </c>
      <c r="R545" s="1">
        <f>IF(HEX2DEC(LEFT(F545,4))&gt;=32768,HEX2DEC(LEFT(F545,4))-65536,HEX2DEC(LEFT(F545,4)))/Codes!$N$2</f>
        <v>0</v>
      </c>
      <c r="S545" s="1">
        <f>IF(HEX2DEC(RIGHT(F545,4))&gt;=32768,HEX2DEC(RIGHT(F545,4))-65536,HEX2DEC(RIGHT(F545,4)))/Codes!$N$2</f>
        <v>0</v>
      </c>
      <c r="T545" s="18">
        <f t="shared" si="174"/>
        <v>90</v>
      </c>
      <c r="U545" s="1">
        <f t="shared" si="175"/>
        <v>105</v>
      </c>
      <c r="V545" s="1">
        <f t="shared" si="176"/>
        <v>0</v>
      </c>
      <c r="W545" s="1" t="str">
        <f t="shared" si="177"/>
        <v>100</v>
      </c>
      <c r="X545" s="1">
        <f t="shared" si="178"/>
        <v>3</v>
      </c>
      <c r="Y545" s="1">
        <f t="shared" si="179"/>
        <v>50</v>
      </c>
      <c r="Z545" s="1" t="str">
        <f>VLOOKUP(BIN2DEC(MID(HEX2BIN(MID(H545,3,2),8),2,5)),Codes!$E$1:$F$18,2)</f>
        <v>Slash</v>
      </c>
      <c r="AA545" s="6" t="str">
        <f t="shared" si="180"/>
        <v>0</v>
      </c>
      <c r="AB545" s="1">
        <f t="shared" si="181"/>
        <v>4</v>
      </c>
      <c r="AC545" s="1" t="str">
        <f>VLOOKUP(BIN2DEC(RIGHT(HEX2BIN(MID(H545,6,1),4),1)&amp;LEFT(HEX2BIN(MID(H545,7,1),4),1)),Codes!$K$1:$L$5,2)</f>
        <v>L</v>
      </c>
      <c r="AD545" s="1" t="str">
        <f>VLOOKUP(BIN2DEC(RIGHT(HEX2BIN(MID(H545,7,1),4),3)&amp;LEFT(HEX2BIN(MID(H545,8,1),4),2)),Codes!$H$2:$I$33,2)</f>
        <v>Slash</v>
      </c>
      <c r="AE545" s="1" t="str">
        <f t="shared" si="182"/>
        <v>1</v>
      </c>
      <c r="AF545" s="1" t="str">
        <f t="shared" si="183"/>
        <v>1</v>
      </c>
      <c r="AH545" s="6">
        <f t="shared" si="184"/>
        <v>67</v>
      </c>
    </row>
    <row r="546" spans="1:34">
      <c r="A546" s="3" t="s">
        <v>10466</v>
      </c>
      <c r="B546" s="1" t="s">
        <v>87</v>
      </c>
      <c r="C546" s="6" t="s">
        <v>410</v>
      </c>
      <c r="D546" s="9" t="s">
        <v>1906</v>
      </c>
      <c r="E546" s="9" t="s">
        <v>307</v>
      </c>
      <c r="F546" s="9" t="s">
        <v>91</v>
      </c>
      <c r="G546" s="9" t="s">
        <v>6039</v>
      </c>
      <c r="H546" s="9" t="s">
        <v>10467</v>
      </c>
      <c r="J546" s="6" t="str">
        <f t="shared" si="168"/>
        <v>001011</v>
      </c>
      <c r="K546" s="1">
        <f t="shared" si="169"/>
        <v>0</v>
      </c>
      <c r="L546" s="6" t="str">
        <f t="shared" si="170"/>
        <v>00000</v>
      </c>
      <c r="M546" s="1">
        <f t="shared" si="171"/>
        <v>42</v>
      </c>
      <c r="N546" s="6" t="str">
        <f t="shared" si="172"/>
        <v>00</v>
      </c>
      <c r="O546" s="1">
        <f t="shared" si="173"/>
        <v>13</v>
      </c>
      <c r="P546" s="1">
        <f>IF(HEX2DEC(LEFT(E546,4))&gt;=32768,HEX2DEC(LEFT(E546,4))-65536,HEX2DEC(LEFT(E546,4)))/Codes!$N$2</f>
        <v>3.2</v>
      </c>
      <c r="Q546" s="1">
        <f>IF(HEX2DEC(RIGHT(E546,4))&gt;=32768,HEX2DEC(RIGHT(E546,4))-65536,HEX2DEC(RIGHT(E546,4)))/Codes!$N$2</f>
        <v>0</v>
      </c>
      <c r="R546" s="1">
        <f>IF(HEX2DEC(LEFT(F546,4))&gt;=32768,HEX2DEC(LEFT(F546,4))-65536,HEX2DEC(LEFT(F546,4)))/Codes!$N$2</f>
        <v>0</v>
      </c>
      <c r="S546" s="1">
        <f>IF(HEX2DEC(RIGHT(F546,4))&gt;=32768,HEX2DEC(RIGHT(F546,4))-65536,HEX2DEC(RIGHT(F546,4)))/Codes!$N$2</f>
        <v>0</v>
      </c>
      <c r="T546" s="18">
        <f t="shared" si="174"/>
        <v>88</v>
      </c>
      <c r="U546" s="1">
        <f t="shared" si="175"/>
        <v>100</v>
      </c>
      <c r="V546" s="1">
        <f t="shared" si="176"/>
        <v>0</v>
      </c>
      <c r="W546" s="1" t="str">
        <f t="shared" si="177"/>
        <v>100</v>
      </c>
      <c r="X546" s="1">
        <f t="shared" si="178"/>
        <v>3</v>
      </c>
      <c r="Y546" s="1">
        <f t="shared" si="179"/>
        <v>38</v>
      </c>
      <c r="Z546" s="1" t="str">
        <f>VLOOKUP(BIN2DEC(MID(HEX2BIN(MID(H546,3,2),8),2,5)),Codes!$E$1:$F$18,2)</f>
        <v>Slash</v>
      </c>
      <c r="AA546" s="6" t="str">
        <f t="shared" si="180"/>
        <v>0</v>
      </c>
      <c r="AB546" s="1">
        <f t="shared" si="181"/>
        <v>0</v>
      </c>
      <c r="AC546" s="1" t="str">
        <f>VLOOKUP(BIN2DEC(RIGHT(HEX2BIN(MID(H546,6,1),4),1)&amp;LEFT(HEX2BIN(MID(H546,7,1),4),1)),Codes!$K$1:$L$5,2)</f>
        <v>L</v>
      </c>
      <c r="AD546" s="1" t="str">
        <f>VLOOKUP(BIN2DEC(RIGHT(HEX2BIN(MID(H546,7,1),4),3)&amp;LEFT(HEX2BIN(MID(H546,8,1),4),2)),Codes!$H$2:$I$33,2)</f>
        <v>Punch</v>
      </c>
      <c r="AE546" s="1" t="str">
        <f t="shared" si="182"/>
        <v>1</v>
      </c>
      <c r="AF546" s="1" t="str">
        <f t="shared" si="183"/>
        <v>1</v>
      </c>
      <c r="AH546" s="6">
        <f t="shared" si="184"/>
        <v>65</v>
      </c>
    </row>
    <row r="547" spans="1:34">
      <c r="A547" s="3" t="s">
        <v>10468</v>
      </c>
      <c r="B547" s="1" t="s">
        <v>87</v>
      </c>
      <c r="C547" s="6" t="s">
        <v>410</v>
      </c>
      <c r="D547" s="9" t="s">
        <v>10469</v>
      </c>
      <c r="E547" s="9" t="s">
        <v>307</v>
      </c>
      <c r="F547" s="9" t="s">
        <v>91</v>
      </c>
      <c r="G547" s="9" t="s">
        <v>6039</v>
      </c>
      <c r="H547" s="9" t="s">
        <v>10467</v>
      </c>
      <c r="J547" s="6" t="str">
        <f t="shared" si="168"/>
        <v>001011</v>
      </c>
      <c r="K547" s="1">
        <f t="shared" si="169"/>
        <v>1</v>
      </c>
      <c r="L547" s="6" t="str">
        <f t="shared" si="170"/>
        <v>00000</v>
      </c>
      <c r="M547" s="1">
        <f t="shared" si="171"/>
        <v>22</v>
      </c>
      <c r="N547" s="6" t="str">
        <f t="shared" si="172"/>
        <v>00</v>
      </c>
      <c r="O547" s="1">
        <f t="shared" si="173"/>
        <v>13</v>
      </c>
      <c r="P547" s="1">
        <f>IF(HEX2DEC(LEFT(E547,4))&gt;=32768,HEX2DEC(LEFT(E547,4))-65536,HEX2DEC(LEFT(E547,4)))/Codes!$N$2</f>
        <v>3.2</v>
      </c>
      <c r="Q547" s="1">
        <f>IF(HEX2DEC(RIGHT(E547,4))&gt;=32768,HEX2DEC(RIGHT(E547,4))-65536,HEX2DEC(RIGHT(E547,4)))/Codes!$N$2</f>
        <v>0</v>
      </c>
      <c r="R547" s="1">
        <f>IF(HEX2DEC(LEFT(F547,4))&gt;=32768,HEX2DEC(LEFT(F547,4))-65536,HEX2DEC(LEFT(F547,4)))/Codes!$N$2</f>
        <v>0</v>
      </c>
      <c r="S547" s="1">
        <f>IF(HEX2DEC(RIGHT(F547,4))&gt;=32768,HEX2DEC(RIGHT(F547,4))-65536,HEX2DEC(RIGHT(F547,4)))/Codes!$N$2</f>
        <v>0</v>
      </c>
      <c r="T547" s="18">
        <f t="shared" si="174"/>
        <v>88</v>
      </c>
      <c r="U547" s="1">
        <f t="shared" si="175"/>
        <v>100</v>
      </c>
      <c r="V547" s="1">
        <f t="shared" si="176"/>
        <v>0</v>
      </c>
      <c r="W547" s="1" t="str">
        <f t="shared" si="177"/>
        <v>100</v>
      </c>
      <c r="X547" s="1">
        <f t="shared" si="178"/>
        <v>3</v>
      </c>
      <c r="Y547" s="1">
        <f t="shared" si="179"/>
        <v>38</v>
      </c>
      <c r="Z547" s="1" t="str">
        <f>VLOOKUP(BIN2DEC(MID(HEX2BIN(MID(H547,3,2),8),2,5)),Codes!$E$1:$F$18,2)</f>
        <v>Slash</v>
      </c>
      <c r="AA547" s="6" t="str">
        <f t="shared" si="180"/>
        <v>0</v>
      </c>
      <c r="AB547" s="1">
        <f t="shared" si="181"/>
        <v>0</v>
      </c>
      <c r="AC547" s="1" t="str">
        <f>VLOOKUP(BIN2DEC(RIGHT(HEX2BIN(MID(H547,6,1),4),1)&amp;LEFT(HEX2BIN(MID(H547,7,1),4),1)),Codes!$K$1:$L$5,2)</f>
        <v>L</v>
      </c>
      <c r="AD547" s="1" t="str">
        <f>VLOOKUP(BIN2DEC(RIGHT(HEX2BIN(MID(H547,7,1),4),3)&amp;LEFT(HEX2BIN(MID(H547,8,1),4),2)),Codes!$H$2:$I$33,2)</f>
        <v>Punch</v>
      </c>
      <c r="AE547" s="1" t="str">
        <f t="shared" si="182"/>
        <v>1</v>
      </c>
      <c r="AF547" s="1" t="str">
        <f t="shared" si="183"/>
        <v>1</v>
      </c>
      <c r="AH547" s="6">
        <f t="shared" si="184"/>
        <v>65</v>
      </c>
    </row>
    <row r="548" spans="1:34">
      <c r="A548" s="3" t="s">
        <v>10470</v>
      </c>
      <c r="B548" s="1" t="s">
        <v>87</v>
      </c>
      <c r="C548" s="6" t="s">
        <v>410</v>
      </c>
      <c r="D548" s="9" t="s">
        <v>1939</v>
      </c>
      <c r="E548" s="9" t="s">
        <v>10471</v>
      </c>
      <c r="F548" s="9" t="s">
        <v>91</v>
      </c>
      <c r="G548" s="9" t="s">
        <v>10472</v>
      </c>
      <c r="H548" s="9" t="s">
        <v>10467</v>
      </c>
      <c r="J548" s="6" t="str">
        <f t="shared" si="168"/>
        <v>001011</v>
      </c>
      <c r="K548" s="1">
        <f t="shared" si="169"/>
        <v>2</v>
      </c>
      <c r="L548" s="6" t="str">
        <f t="shared" si="170"/>
        <v>00000</v>
      </c>
      <c r="M548" s="1">
        <f t="shared" si="171"/>
        <v>42</v>
      </c>
      <c r="N548" s="6" t="str">
        <f t="shared" si="172"/>
        <v>00</v>
      </c>
      <c r="O548" s="1">
        <f t="shared" si="173"/>
        <v>13</v>
      </c>
      <c r="P548" s="1">
        <f>IF(HEX2DEC(LEFT(E548,4))&gt;=32768,HEX2DEC(LEFT(E548,4))-65536,HEX2DEC(LEFT(E548,4)))/Codes!$N$2</f>
        <v>4</v>
      </c>
      <c r="Q548" s="1">
        <f>IF(HEX2DEC(RIGHT(E548,4))&gt;=32768,HEX2DEC(RIGHT(E548,4))-65536,HEX2DEC(RIGHT(E548,4)))/Codes!$N$2</f>
        <v>3</v>
      </c>
      <c r="R548" s="1">
        <f>IF(HEX2DEC(LEFT(F548,4))&gt;=32768,HEX2DEC(LEFT(F548,4))-65536,HEX2DEC(LEFT(F548,4)))/Codes!$N$2</f>
        <v>0</v>
      </c>
      <c r="S548" s="1">
        <f>IF(HEX2DEC(RIGHT(F548,4))&gt;=32768,HEX2DEC(RIGHT(F548,4))-65536,HEX2DEC(RIGHT(F548,4)))/Codes!$N$2</f>
        <v>0</v>
      </c>
      <c r="T548" s="18">
        <f t="shared" si="174"/>
        <v>78</v>
      </c>
      <c r="U548" s="1">
        <f t="shared" si="175"/>
        <v>100</v>
      </c>
      <c r="V548" s="1">
        <f t="shared" si="176"/>
        <v>0</v>
      </c>
      <c r="W548" s="1" t="str">
        <f t="shared" si="177"/>
        <v>100</v>
      </c>
      <c r="X548" s="1">
        <f t="shared" si="178"/>
        <v>3</v>
      </c>
      <c r="Y548" s="1">
        <f t="shared" si="179"/>
        <v>38</v>
      </c>
      <c r="Z548" s="1" t="str">
        <f>VLOOKUP(BIN2DEC(MID(HEX2BIN(MID(H548,3,2),8),2,5)),Codes!$E$1:$F$18,2)</f>
        <v>Slash</v>
      </c>
      <c r="AA548" s="6" t="str">
        <f t="shared" si="180"/>
        <v>0</v>
      </c>
      <c r="AB548" s="1">
        <f t="shared" si="181"/>
        <v>0</v>
      </c>
      <c r="AC548" s="1" t="str">
        <f>VLOOKUP(BIN2DEC(RIGHT(HEX2BIN(MID(H548,6,1),4),1)&amp;LEFT(HEX2BIN(MID(H548,7,1),4),1)),Codes!$K$1:$L$5,2)</f>
        <v>L</v>
      </c>
      <c r="AD548" s="1" t="str">
        <f>VLOOKUP(BIN2DEC(RIGHT(HEX2BIN(MID(H548,7,1),4),3)&amp;LEFT(HEX2BIN(MID(H548,8,1),4),2)),Codes!$H$2:$I$33,2)</f>
        <v>Punch</v>
      </c>
      <c r="AE548" s="1" t="str">
        <f t="shared" si="182"/>
        <v>1</v>
      </c>
      <c r="AF548" s="1" t="str">
        <f t="shared" si="183"/>
        <v>1</v>
      </c>
      <c r="AH548" s="6">
        <f t="shared" si="184"/>
        <v>65</v>
      </c>
    </row>
    <row r="549" spans="1:34">
      <c r="A549" s="3" t="s">
        <v>10473</v>
      </c>
      <c r="B549" s="1" t="s">
        <v>87</v>
      </c>
      <c r="C549" s="6" t="s">
        <v>410</v>
      </c>
      <c r="D549" s="9" t="s">
        <v>10474</v>
      </c>
      <c r="E549" s="9" t="s">
        <v>10471</v>
      </c>
      <c r="F549" s="9" t="s">
        <v>91</v>
      </c>
      <c r="G549" s="9" t="s">
        <v>10472</v>
      </c>
      <c r="H549" s="9" t="s">
        <v>10467</v>
      </c>
      <c r="J549" s="6" t="str">
        <f t="shared" si="168"/>
        <v>001011</v>
      </c>
      <c r="K549" s="1">
        <f t="shared" si="169"/>
        <v>3</v>
      </c>
      <c r="L549" s="6" t="str">
        <f t="shared" si="170"/>
        <v>00000</v>
      </c>
      <c r="M549" s="1">
        <f t="shared" si="171"/>
        <v>22</v>
      </c>
      <c r="N549" s="6" t="str">
        <f t="shared" si="172"/>
        <v>00</v>
      </c>
      <c r="O549" s="1">
        <f t="shared" si="173"/>
        <v>13</v>
      </c>
      <c r="P549" s="1">
        <f>IF(HEX2DEC(LEFT(E549,4))&gt;=32768,HEX2DEC(LEFT(E549,4))-65536,HEX2DEC(LEFT(E549,4)))/Codes!$N$2</f>
        <v>4</v>
      </c>
      <c r="Q549" s="1">
        <f>IF(HEX2DEC(RIGHT(E549,4))&gt;=32768,HEX2DEC(RIGHT(E549,4))-65536,HEX2DEC(RIGHT(E549,4)))/Codes!$N$2</f>
        <v>3</v>
      </c>
      <c r="R549" s="1">
        <f>IF(HEX2DEC(LEFT(F549,4))&gt;=32768,HEX2DEC(LEFT(F549,4))-65536,HEX2DEC(LEFT(F549,4)))/Codes!$N$2</f>
        <v>0</v>
      </c>
      <c r="S549" s="1">
        <f>IF(HEX2DEC(RIGHT(F549,4))&gt;=32768,HEX2DEC(RIGHT(F549,4))-65536,HEX2DEC(RIGHT(F549,4)))/Codes!$N$2</f>
        <v>0</v>
      </c>
      <c r="T549" s="18">
        <f t="shared" si="174"/>
        <v>78</v>
      </c>
      <c r="U549" s="1">
        <f t="shared" si="175"/>
        <v>100</v>
      </c>
      <c r="V549" s="1">
        <f t="shared" si="176"/>
        <v>0</v>
      </c>
      <c r="W549" s="1" t="str">
        <f t="shared" si="177"/>
        <v>100</v>
      </c>
      <c r="X549" s="1">
        <f t="shared" si="178"/>
        <v>3</v>
      </c>
      <c r="Y549" s="1">
        <f t="shared" si="179"/>
        <v>38</v>
      </c>
      <c r="Z549" s="1" t="str">
        <f>VLOOKUP(BIN2DEC(MID(HEX2BIN(MID(H549,3,2),8),2,5)),Codes!$E$1:$F$18,2)</f>
        <v>Slash</v>
      </c>
      <c r="AA549" s="6" t="str">
        <f t="shared" si="180"/>
        <v>0</v>
      </c>
      <c r="AB549" s="1">
        <f t="shared" si="181"/>
        <v>0</v>
      </c>
      <c r="AC549" s="1" t="str">
        <f>VLOOKUP(BIN2DEC(RIGHT(HEX2BIN(MID(H549,6,1),4),1)&amp;LEFT(HEX2BIN(MID(H549,7,1),4),1)),Codes!$K$1:$L$5,2)</f>
        <v>L</v>
      </c>
      <c r="AD549" s="1" t="str">
        <f>VLOOKUP(BIN2DEC(RIGHT(HEX2BIN(MID(H549,7,1),4),3)&amp;LEFT(HEX2BIN(MID(H549,8,1),4),2)),Codes!$H$2:$I$33,2)</f>
        <v>Punch</v>
      </c>
      <c r="AE549" s="1" t="str">
        <f t="shared" si="182"/>
        <v>1</v>
      </c>
      <c r="AF549" s="1" t="str">
        <f t="shared" si="183"/>
        <v>1</v>
      </c>
      <c r="AH549" s="6">
        <f t="shared" si="184"/>
        <v>65</v>
      </c>
    </row>
    <row r="550" spans="1:34">
      <c r="A550" s="3" t="s">
        <v>10475</v>
      </c>
      <c r="B550" s="1" t="s">
        <v>87</v>
      </c>
      <c r="C550" s="6" t="s">
        <v>419</v>
      </c>
      <c r="D550" s="9" t="s">
        <v>10476</v>
      </c>
      <c r="E550" s="9" t="s">
        <v>207</v>
      </c>
      <c r="F550" s="9" t="s">
        <v>91</v>
      </c>
      <c r="G550" s="9" t="s">
        <v>9204</v>
      </c>
      <c r="H550" s="9" t="s">
        <v>3853</v>
      </c>
      <c r="J550" s="6" t="str">
        <f t="shared" si="168"/>
        <v>001011</v>
      </c>
      <c r="K550" s="1">
        <f t="shared" si="169"/>
        <v>0</v>
      </c>
      <c r="L550" s="6" t="str">
        <f t="shared" si="170"/>
        <v>00000</v>
      </c>
      <c r="M550" s="1">
        <f t="shared" si="171"/>
        <v>4</v>
      </c>
      <c r="N550" s="6" t="str">
        <f t="shared" si="172"/>
        <v>00</v>
      </c>
      <c r="O550" s="1">
        <f t="shared" si="173"/>
        <v>13</v>
      </c>
      <c r="P550" s="1">
        <f>IF(HEX2DEC(LEFT(E550,4))&gt;=32768,HEX2DEC(LEFT(E550,4))-65536,HEX2DEC(LEFT(E550,4)))/Codes!$N$2</f>
        <v>4</v>
      </c>
      <c r="Q550" s="1">
        <f>IF(HEX2DEC(RIGHT(E550,4))&gt;=32768,HEX2DEC(RIGHT(E550,4))-65536,HEX2DEC(RIGHT(E550,4)))/Codes!$N$2</f>
        <v>0</v>
      </c>
      <c r="R550" s="1">
        <f>IF(HEX2DEC(LEFT(F550,4))&gt;=32768,HEX2DEC(LEFT(F550,4))-65536,HEX2DEC(LEFT(F550,4)))/Codes!$N$2</f>
        <v>0</v>
      </c>
      <c r="S550" s="1">
        <f>IF(HEX2DEC(RIGHT(F550,4))&gt;=32768,HEX2DEC(RIGHT(F550,4))-65536,HEX2DEC(RIGHT(F550,4)))/Codes!$N$2</f>
        <v>0</v>
      </c>
      <c r="T550" s="18">
        <f t="shared" si="174"/>
        <v>40</v>
      </c>
      <c r="U550" s="1">
        <f t="shared" si="175"/>
        <v>80</v>
      </c>
      <c r="V550" s="1">
        <f t="shared" si="176"/>
        <v>0</v>
      </c>
      <c r="W550" s="1" t="str">
        <f t="shared" si="177"/>
        <v>100</v>
      </c>
      <c r="X550" s="1">
        <f t="shared" si="178"/>
        <v>3</v>
      </c>
      <c r="Y550" s="1">
        <f t="shared" si="179"/>
        <v>35</v>
      </c>
      <c r="Z550" s="1" t="str">
        <f>VLOOKUP(BIN2DEC(MID(HEX2BIN(MID(H550,3,2),8),2,5)),Codes!$E$1:$F$18,2)</f>
        <v>Normal</v>
      </c>
      <c r="AA550" s="6" t="str">
        <f t="shared" si="180"/>
        <v>0</v>
      </c>
      <c r="AB550" s="1">
        <f t="shared" si="181"/>
        <v>0</v>
      </c>
      <c r="AC550" s="1" t="str">
        <f>VLOOKUP(BIN2DEC(RIGHT(HEX2BIN(MID(H550,6,1),4),1)&amp;LEFT(HEX2BIN(MID(H550,7,1),4),1)),Codes!$K$1:$L$5,2)</f>
        <v>L</v>
      </c>
      <c r="AD550" s="1" t="str">
        <f>VLOOKUP(BIN2DEC(RIGHT(HEX2BIN(MID(H550,7,1),4),3)&amp;LEFT(HEX2BIN(MID(H550,8,1),4),2)),Codes!$H$2:$I$33,2)</f>
        <v>Kick</v>
      </c>
      <c r="AE550" s="1" t="str">
        <f t="shared" si="182"/>
        <v>1</v>
      </c>
      <c r="AF550" s="1" t="str">
        <f t="shared" si="183"/>
        <v>1</v>
      </c>
      <c r="AH550" s="6">
        <f t="shared" si="184"/>
        <v>66</v>
      </c>
    </row>
    <row r="551" spans="1:34">
      <c r="A551" s="3" t="s">
        <v>10477</v>
      </c>
      <c r="B551" s="1" t="s">
        <v>87</v>
      </c>
      <c r="C551" s="6" t="s">
        <v>419</v>
      </c>
      <c r="D551" s="9" t="s">
        <v>9275</v>
      </c>
      <c r="E551" s="9" t="s">
        <v>746</v>
      </c>
      <c r="F551" s="9" t="s">
        <v>91</v>
      </c>
      <c r="G551" s="9" t="s">
        <v>9204</v>
      </c>
      <c r="H551" s="9" t="s">
        <v>3853</v>
      </c>
      <c r="J551" s="6" t="str">
        <f t="shared" si="168"/>
        <v>001011</v>
      </c>
      <c r="K551" s="1">
        <f t="shared" si="169"/>
        <v>1</v>
      </c>
      <c r="L551" s="6" t="str">
        <f t="shared" si="170"/>
        <v>00000</v>
      </c>
      <c r="M551" s="1">
        <f t="shared" si="171"/>
        <v>7</v>
      </c>
      <c r="N551" s="6" t="str">
        <f t="shared" si="172"/>
        <v>00</v>
      </c>
      <c r="O551" s="1">
        <f t="shared" si="173"/>
        <v>13</v>
      </c>
      <c r="P551" s="1">
        <f>IF(HEX2DEC(LEFT(E551,4))&gt;=32768,HEX2DEC(LEFT(E551,4))-65536,HEX2DEC(LEFT(E551,4)))/Codes!$N$2</f>
        <v>4.4279999999999999</v>
      </c>
      <c r="Q551" s="1">
        <f>IF(HEX2DEC(RIGHT(E551,4))&gt;=32768,HEX2DEC(RIGHT(E551,4))-65536,HEX2DEC(RIGHT(E551,4)))/Codes!$N$2</f>
        <v>0</v>
      </c>
      <c r="R551" s="1">
        <f>IF(HEX2DEC(LEFT(F551,4))&gt;=32768,HEX2DEC(LEFT(F551,4))-65536,HEX2DEC(LEFT(F551,4)))/Codes!$N$2</f>
        <v>0</v>
      </c>
      <c r="S551" s="1">
        <f>IF(HEX2DEC(RIGHT(F551,4))&gt;=32768,HEX2DEC(RIGHT(F551,4))-65536,HEX2DEC(RIGHT(F551,4)))/Codes!$N$2</f>
        <v>0</v>
      </c>
      <c r="T551" s="18">
        <f t="shared" si="174"/>
        <v>40</v>
      </c>
      <c r="U551" s="1">
        <f t="shared" si="175"/>
        <v>80</v>
      </c>
      <c r="V551" s="1">
        <f t="shared" si="176"/>
        <v>0</v>
      </c>
      <c r="W551" s="1" t="str">
        <f t="shared" si="177"/>
        <v>100</v>
      </c>
      <c r="X551" s="1">
        <f t="shared" si="178"/>
        <v>3</v>
      </c>
      <c r="Y551" s="1">
        <f t="shared" si="179"/>
        <v>35</v>
      </c>
      <c r="Z551" s="1" t="str">
        <f>VLOOKUP(BIN2DEC(MID(HEX2BIN(MID(H551,3,2),8),2,5)),Codes!$E$1:$F$18,2)</f>
        <v>Normal</v>
      </c>
      <c r="AA551" s="6" t="str">
        <f t="shared" si="180"/>
        <v>0</v>
      </c>
      <c r="AB551" s="1">
        <f t="shared" si="181"/>
        <v>0</v>
      </c>
      <c r="AC551" s="1" t="str">
        <f>VLOOKUP(BIN2DEC(RIGHT(HEX2BIN(MID(H551,6,1),4),1)&amp;LEFT(HEX2BIN(MID(H551,7,1),4),1)),Codes!$K$1:$L$5,2)</f>
        <v>L</v>
      </c>
      <c r="AD551" s="1" t="str">
        <f>VLOOKUP(BIN2DEC(RIGHT(HEX2BIN(MID(H551,7,1),4),3)&amp;LEFT(HEX2BIN(MID(H551,8,1),4),2)),Codes!$H$2:$I$33,2)</f>
        <v>Kick</v>
      </c>
      <c r="AE551" s="1" t="str">
        <f t="shared" si="182"/>
        <v>1</v>
      </c>
      <c r="AF551" s="1" t="str">
        <f t="shared" si="183"/>
        <v>1</v>
      </c>
      <c r="AH551" s="6">
        <f t="shared" si="184"/>
        <v>66</v>
      </c>
    </row>
    <row r="552" spans="1:34">
      <c r="A552" s="3" t="s">
        <v>10478</v>
      </c>
      <c r="B552" s="1" t="s">
        <v>87</v>
      </c>
      <c r="C552" s="6" t="s">
        <v>419</v>
      </c>
      <c r="D552" s="9" t="s">
        <v>10479</v>
      </c>
      <c r="E552" s="9" t="s">
        <v>10480</v>
      </c>
      <c r="F552" s="9" t="s">
        <v>91</v>
      </c>
      <c r="G552" s="9" t="s">
        <v>9204</v>
      </c>
      <c r="H552" s="9" t="s">
        <v>3853</v>
      </c>
      <c r="J552" s="6" t="str">
        <f t="shared" si="168"/>
        <v>001011</v>
      </c>
      <c r="K552" s="1">
        <f t="shared" si="169"/>
        <v>2</v>
      </c>
      <c r="L552" s="6" t="str">
        <f t="shared" si="170"/>
        <v>00000</v>
      </c>
      <c r="M552" s="1">
        <f t="shared" si="171"/>
        <v>7</v>
      </c>
      <c r="N552" s="6" t="str">
        <f t="shared" si="172"/>
        <v>00</v>
      </c>
      <c r="O552" s="1">
        <f t="shared" si="173"/>
        <v>13</v>
      </c>
      <c r="P552" s="1">
        <f>IF(HEX2DEC(LEFT(E552,4))&gt;=32768,HEX2DEC(LEFT(E552,4))-65536,HEX2DEC(LEFT(E552,4)))/Codes!$N$2</f>
        <v>4.4279999999999999</v>
      </c>
      <c r="Q552" s="1">
        <f>IF(HEX2DEC(RIGHT(E552,4))&gt;=32768,HEX2DEC(RIGHT(E552,4))-65536,HEX2DEC(RIGHT(E552,4)))/Codes!$N$2</f>
        <v>3.2</v>
      </c>
      <c r="R552" s="1">
        <f>IF(HEX2DEC(LEFT(F552,4))&gt;=32768,HEX2DEC(LEFT(F552,4))-65536,HEX2DEC(LEFT(F552,4)))/Codes!$N$2</f>
        <v>0</v>
      </c>
      <c r="S552" s="1">
        <f>IF(HEX2DEC(RIGHT(F552,4))&gt;=32768,HEX2DEC(RIGHT(F552,4))-65536,HEX2DEC(RIGHT(F552,4)))/Codes!$N$2</f>
        <v>0</v>
      </c>
      <c r="T552" s="18">
        <f t="shared" si="174"/>
        <v>40</v>
      </c>
      <c r="U552" s="1">
        <f t="shared" si="175"/>
        <v>80</v>
      </c>
      <c r="V552" s="1">
        <f t="shared" si="176"/>
        <v>0</v>
      </c>
      <c r="W552" s="1" t="str">
        <f t="shared" si="177"/>
        <v>100</v>
      </c>
      <c r="X552" s="1">
        <f t="shared" si="178"/>
        <v>3</v>
      </c>
      <c r="Y552" s="1">
        <f t="shared" si="179"/>
        <v>35</v>
      </c>
      <c r="Z552" s="1" t="str">
        <f>VLOOKUP(BIN2DEC(MID(HEX2BIN(MID(H552,3,2),8),2,5)),Codes!$E$1:$F$18,2)</f>
        <v>Normal</v>
      </c>
      <c r="AA552" s="6" t="str">
        <f t="shared" si="180"/>
        <v>0</v>
      </c>
      <c r="AB552" s="1">
        <f t="shared" si="181"/>
        <v>0</v>
      </c>
      <c r="AC552" s="1" t="str">
        <f>VLOOKUP(BIN2DEC(RIGHT(HEX2BIN(MID(H552,6,1),4),1)&amp;LEFT(HEX2BIN(MID(H552,7,1),4),1)),Codes!$K$1:$L$5,2)</f>
        <v>L</v>
      </c>
      <c r="AD552" s="1" t="str">
        <f>VLOOKUP(BIN2DEC(RIGHT(HEX2BIN(MID(H552,7,1),4),3)&amp;LEFT(HEX2BIN(MID(H552,8,1),4),2)),Codes!$H$2:$I$33,2)</f>
        <v>Kick</v>
      </c>
      <c r="AE552" s="1" t="str">
        <f t="shared" si="182"/>
        <v>1</v>
      </c>
      <c r="AF552" s="1" t="str">
        <f t="shared" si="183"/>
        <v>1</v>
      </c>
      <c r="AH552" s="6">
        <f t="shared" si="184"/>
        <v>66</v>
      </c>
    </row>
    <row r="553" spans="1:34">
      <c r="A553" s="3" t="s">
        <v>10481</v>
      </c>
      <c r="B553" s="1" t="s">
        <v>87</v>
      </c>
      <c r="C553" s="6" t="s">
        <v>425</v>
      </c>
      <c r="D553" s="9" t="s">
        <v>5207</v>
      </c>
      <c r="E553" s="9" t="s">
        <v>10482</v>
      </c>
      <c r="F553" s="9" t="s">
        <v>91</v>
      </c>
      <c r="G553" s="9" t="s">
        <v>10483</v>
      </c>
      <c r="H553" s="9" t="s">
        <v>3853</v>
      </c>
      <c r="J553" s="6" t="str">
        <f t="shared" si="168"/>
        <v>001011</v>
      </c>
      <c r="K553" s="1">
        <f t="shared" si="169"/>
        <v>0</v>
      </c>
      <c r="L553" s="6" t="str">
        <f t="shared" si="170"/>
        <v>00000</v>
      </c>
      <c r="M553" s="1">
        <f t="shared" si="171"/>
        <v>13</v>
      </c>
      <c r="N553" s="6" t="str">
        <f t="shared" si="172"/>
        <v>00</v>
      </c>
      <c r="O553" s="1">
        <f t="shared" si="173"/>
        <v>10</v>
      </c>
      <c r="P553" s="1">
        <f>IF(HEX2DEC(LEFT(E553,4))&gt;=32768,HEX2DEC(LEFT(E553,4))-65536,HEX2DEC(LEFT(E553,4)))/Codes!$N$2</f>
        <v>4.4279999999999999</v>
      </c>
      <c r="Q553" s="1">
        <f>IF(HEX2DEC(RIGHT(E553,4))&gt;=32768,HEX2DEC(RIGHT(E553,4))-65536,HEX2DEC(RIGHT(E553,4)))/Codes!$N$2</f>
        <v>3.0640000000000001</v>
      </c>
      <c r="R553" s="1">
        <f>IF(HEX2DEC(LEFT(F553,4))&gt;=32768,HEX2DEC(LEFT(F553,4))-65536,HEX2DEC(LEFT(F553,4)))/Codes!$N$2</f>
        <v>0</v>
      </c>
      <c r="S553" s="1">
        <f>IF(HEX2DEC(RIGHT(F553,4))&gt;=32768,HEX2DEC(RIGHT(F553,4))-65536,HEX2DEC(RIGHT(F553,4)))/Codes!$N$2</f>
        <v>0</v>
      </c>
      <c r="T553" s="18">
        <f t="shared" si="174"/>
        <v>50</v>
      </c>
      <c r="U553" s="1">
        <f t="shared" si="175"/>
        <v>80</v>
      </c>
      <c r="V553" s="1">
        <f t="shared" si="176"/>
        <v>0</v>
      </c>
      <c r="W553" s="1" t="str">
        <f t="shared" si="177"/>
        <v>100</v>
      </c>
      <c r="X553" s="1">
        <f t="shared" si="178"/>
        <v>3</v>
      </c>
      <c r="Y553" s="1">
        <f t="shared" si="179"/>
        <v>35</v>
      </c>
      <c r="Z553" s="1" t="str">
        <f>VLOOKUP(BIN2DEC(MID(HEX2BIN(MID(H553,3,2),8),2,5)),Codes!$E$1:$F$18,2)</f>
        <v>Normal</v>
      </c>
      <c r="AA553" s="6" t="str">
        <f t="shared" si="180"/>
        <v>0</v>
      </c>
      <c r="AB553" s="1">
        <f t="shared" si="181"/>
        <v>0</v>
      </c>
      <c r="AC553" s="1" t="str">
        <f>VLOOKUP(BIN2DEC(RIGHT(HEX2BIN(MID(H553,6,1),4),1)&amp;LEFT(HEX2BIN(MID(H553,7,1),4),1)),Codes!$K$1:$L$5,2)</f>
        <v>L</v>
      </c>
      <c r="AD553" s="1" t="str">
        <f>VLOOKUP(BIN2DEC(RIGHT(HEX2BIN(MID(H553,7,1),4),3)&amp;LEFT(HEX2BIN(MID(H553,8,1),4),2)),Codes!$H$2:$I$33,2)</f>
        <v>Kick</v>
      </c>
      <c r="AE553" s="1" t="str">
        <f t="shared" si="182"/>
        <v>1</v>
      </c>
      <c r="AF553" s="1" t="str">
        <f t="shared" si="183"/>
        <v>1</v>
      </c>
      <c r="AH553" s="6">
        <f t="shared" si="184"/>
        <v>66</v>
      </c>
    </row>
    <row r="554" spans="1:34">
      <c r="A554" s="3" t="s">
        <v>10484</v>
      </c>
      <c r="B554" s="1" t="s">
        <v>87</v>
      </c>
      <c r="C554" s="6" t="s">
        <v>425</v>
      </c>
      <c r="D554" s="9" t="s">
        <v>4482</v>
      </c>
      <c r="E554" s="9" t="s">
        <v>10482</v>
      </c>
      <c r="F554" s="9" t="s">
        <v>91</v>
      </c>
      <c r="G554" s="9" t="s">
        <v>10483</v>
      </c>
      <c r="H554" s="9" t="s">
        <v>3853</v>
      </c>
      <c r="J554" s="6" t="str">
        <f t="shared" si="168"/>
        <v>001011</v>
      </c>
      <c r="K554" s="1">
        <f t="shared" si="169"/>
        <v>1</v>
      </c>
      <c r="L554" s="6" t="str">
        <f t="shared" si="170"/>
        <v>00000</v>
      </c>
      <c r="M554" s="1">
        <f t="shared" si="171"/>
        <v>7</v>
      </c>
      <c r="N554" s="6" t="str">
        <f t="shared" si="172"/>
        <v>00</v>
      </c>
      <c r="O554" s="1">
        <f t="shared" si="173"/>
        <v>10</v>
      </c>
      <c r="P554" s="1">
        <f>IF(HEX2DEC(LEFT(E554,4))&gt;=32768,HEX2DEC(LEFT(E554,4))-65536,HEX2DEC(LEFT(E554,4)))/Codes!$N$2</f>
        <v>4.4279999999999999</v>
      </c>
      <c r="Q554" s="1">
        <f>IF(HEX2DEC(RIGHT(E554,4))&gt;=32768,HEX2DEC(RIGHT(E554,4))-65536,HEX2DEC(RIGHT(E554,4)))/Codes!$N$2</f>
        <v>3.0640000000000001</v>
      </c>
      <c r="R554" s="1">
        <f>IF(HEX2DEC(LEFT(F554,4))&gt;=32768,HEX2DEC(LEFT(F554,4))-65536,HEX2DEC(LEFT(F554,4)))/Codes!$N$2</f>
        <v>0</v>
      </c>
      <c r="S554" s="1">
        <f>IF(HEX2DEC(RIGHT(F554,4))&gt;=32768,HEX2DEC(RIGHT(F554,4))-65536,HEX2DEC(RIGHT(F554,4)))/Codes!$N$2</f>
        <v>0</v>
      </c>
      <c r="T554" s="18">
        <f t="shared" si="174"/>
        <v>50</v>
      </c>
      <c r="U554" s="1">
        <f t="shared" si="175"/>
        <v>80</v>
      </c>
      <c r="V554" s="1">
        <f t="shared" si="176"/>
        <v>0</v>
      </c>
      <c r="W554" s="1" t="str">
        <f t="shared" si="177"/>
        <v>100</v>
      </c>
      <c r="X554" s="1">
        <f t="shared" si="178"/>
        <v>3</v>
      </c>
      <c r="Y554" s="1">
        <f t="shared" si="179"/>
        <v>35</v>
      </c>
      <c r="Z554" s="1" t="str">
        <f>VLOOKUP(BIN2DEC(MID(HEX2BIN(MID(H554,3,2),8),2,5)),Codes!$E$1:$F$18,2)</f>
        <v>Normal</v>
      </c>
      <c r="AA554" s="6" t="str">
        <f t="shared" si="180"/>
        <v>0</v>
      </c>
      <c r="AB554" s="1">
        <f t="shared" si="181"/>
        <v>0</v>
      </c>
      <c r="AC554" s="1" t="str">
        <f>VLOOKUP(BIN2DEC(RIGHT(HEX2BIN(MID(H554,6,1),4),1)&amp;LEFT(HEX2BIN(MID(H554,7,1),4),1)),Codes!$K$1:$L$5,2)</f>
        <v>L</v>
      </c>
      <c r="AD554" s="1" t="str">
        <f>VLOOKUP(BIN2DEC(RIGHT(HEX2BIN(MID(H554,7,1),4),3)&amp;LEFT(HEX2BIN(MID(H554,8,1),4),2)),Codes!$H$2:$I$33,2)</f>
        <v>Kick</v>
      </c>
      <c r="AE554" s="1" t="str">
        <f t="shared" si="182"/>
        <v>1</v>
      </c>
      <c r="AF554" s="1" t="str">
        <f t="shared" si="183"/>
        <v>1</v>
      </c>
      <c r="AH554" s="6">
        <f t="shared" si="184"/>
        <v>66</v>
      </c>
    </row>
    <row r="555" spans="1:34">
      <c r="A555" s="3" t="s">
        <v>10485</v>
      </c>
      <c r="B555" s="1" t="s">
        <v>87</v>
      </c>
      <c r="C555" s="6" t="s">
        <v>10487</v>
      </c>
      <c r="D555" s="9" t="s">
        <v>5207</v>
      </c>
      <c r="E555" s="9" t="s">
        <v>10482</v>
      </c>
      <c r="F555" s="9" t="s">
        <v>91</v>
      </c>
      <c r="G555" s="9" t="s">
        <v>10483</v>
      </c>
      <c r="H555" s="9" t="s">
        <v>3853</v>
      </c>
      <c r="J555" s="6" t="str">
        <f t="shared" si="168"/>
        <v>001011</v>
      </c>
      <c r="K555" s="1">
        <f t="shared" si="169"/>
        <v>0</v>
      </c>
      <c r="L555" s="6" t="str">
        <f t="shared" si="170"/>
        <v>00000</v>
      </c>
      <c r="M555" s="1">
        <f t="shared" si="171"/>
        <v>13</v>
      </c>
      <c r="N555" s="6" t="str">
        <f t="shared" si="172"/>
        <v>00</v>
      </c>
      <c r="O555" s="1">
        <f t="shared" si="173"/>
        <v>10</v>
      </c>
      <c r="P555" s="1">
        <f>IF(HEX2DEC(LEFT(E555,4))&gt;=32768,HEX2DEC(LEFT(E555,4))-65536,HEX2DEC(LEFT(E555,4)))/Codes!$N$2</f>
        <v>4.4279999999999999</v>
      </c>
      <c r="Q555" s="1">
        <f>IF(HEX2DEC(RIGHT(E555,4))&gt;=32768,HEX2DEC(RIGHT(E555,4))-65536,HEX2DEC(RIGHT(E555,4)))/Codes!$N$2</f>
        <v>3.0640000000000001</v>
      </c>
      <c r="R555" s="1">
        <f>IF(HEX2DEC(LEFT(F555,4))&gt;=32768,HEX2DEC(LEFT(F555,4))-65536,HEX2DEC(LEFT(F555,4)))/Codes!$N$2</f>
        <v>0</v>
      </c>
      <c r="S555" s="1">
        <f>IF(HEX2DEC(RIGHT(F555,4))&gt;=32768,HEX2DEC(RIGHT(F555,4))-65536,HEX2DEC(RIGHT(F555,4)))/Codes!$N$2</f>
        <v>0</v>
      </c>
      <c r="T555" s="18">
        <f t="shared" si="174"/>
        <v>50</v>
      </c>
      <c r="U555" s="1">
        <f t="shared" si="175"/>
        <v>80</v>
      </c>
      <c r="V555" s="1">
        <f t="shared" si="176"/>
        <v>0</v>
      </c>
      <c r="W555" s="1" t="str">
        <f t="shared" si="177"/>
        <v>100</v>
      </c>
      <c r="X555" s="1">
        <f t="shared" si="178"/>
        <v>3</v>
      </c>
      <c r="Y555" s="1">
        <f t="shared" si="179"/>
        <v>35</v>
      </c>
      <c r="Z555" s="1" t="str">
        <f>VLOOKUP(BIN2DEC(MID(HEX2BIN(MID(H555,3,2),8),2,5)),Codes!$E$1:$F$18,2)</f>
        <v>Normal</v>
      </c>
      <c r="AA555" s="6" t="str">
        <f t="shared" si="180"/>
        <v>0</v>
      </c>
      <c r="AB555" s="1">
        <f t="shared" si="181"/>
        <v>0</v>
      </c>
      <c r="AC555" s="1" t="str">
        <f>VLOOKUP(BIN2DEC(RIGHT(HEX2BIN(MID(H555,6,1),4),1)&amp;LEFT(HEX2BIN(MID(H555,7,1),4),1)),Codes!$K$1:$L$5,2)</f>
        <v>L</v>
      </c>
      <c r="AD555" s="1" t="str">
        <f>VLOOKUP(BIN2DEC(RIGHT(HEX2BIN(MID(H555,7,1),4),3)&amp;LEFT(HEX2BIN(MID(H555,8,1),4),2)),Codes!$H$2:$I$33,2)</f>
        <v>Kick</v>
      </c>
      <c r="AE555" s="1" t="str">
        <f t="shared" si="182"/>
        <v>1</v>
      </c>
      <c r="AF555" s="1" t="str">
        <f t="shared" si="183"/>
        <v>1</v>
      </c>
      <c r="AH555" s="6">
        <f t="shared" si="184"/>
        <v>66</v>
      </c>
    </row>
    <row r="556" spans="1:34">
      <c r="A556" s="3" t="s">
        <v>10486</v>
      </c>
      <c r="B556" s="1" t="s">
        <v>87</v>
      </c>
      <c r="C556" s="6" t="s">
        <v>10487</v>
      </c>
      <c r="D556" s="9" t="s">
        <v>4482</v>
      </c>
      <c r="E556" s="9" t="s">
        <v>10482</v>
      </c>
      <c r="F556" s="9" t="s">
        <v>91</v>
      </c>
      <c r="G556" s="9" t="s">
        <v>10483</v>
      </c>
      <c r="H556" s="9" t="s">
        <v>3853</v>
      </c>
      <c r="J556" s="6" t="str">
        <f t="shared" si="168"/>
        <v>001011</v>
      </c>
      <c r="K556" s="1">
        <f t="shared" si="169"/>
        <v>1</v>
      </c>
      <c r="L556" s="6" t="str">
        <f t="shared" si="170"/>
        <v>00000</v>
      </c>
      <c r="M556" s="1">
        <f t="shared" si="171"/>
        <v>7</v>
      </c>
      <c r="N556" s="6" t="str">
        <f t="shared" si="172"/>
        <v>00</v>
      </c>
      <c r="O556" s="1">
        <f t="shared" si="173"/>
        <v>10</v>
      </c>
      <c r="P556" s="1">
        <f>IF(HEX2DEC(LEFT(E556,4))&gt;=32768,HEX2DEC(LEFT(E556,4))-65536,HEX2DEC(LEFT(E556,4)))/Codes!$N$2</f>
        <v>4.4279999999999999</v>
      </c>
      <c r="Q556" s="1">
        <f>IF(HEX2DEC(RIGHT(E556,4))&gt;=32768,HEX2DEC(RIGHT(E556,4))-65536,HEX2DEC(RIGHT(E556,4)))/Codes!$N$2</f>
        <v>3.0640000000000001</v>
      </c>
      <c r="R556" s="1">
        <f>IF(HEX2DEC(LEFT(F556,4))&gt;=32768,HEX2DEC(LEFT(F556,4))-65536,HEX2DEC(LEFT(F556,4)))/Codes!$N$2</f>
        <v>0</v>
      </c>
      <c r="S556" s="1">
        <f>IF(HEX2DEC(RIGHT(F556,4))&gt;=32768,HEX2DEC(RIGHT(F556,4))-65536,HEX2DEC(RIGHT(F556,4)))/Codes!$N$2</f>
        <v>0</v>
      </c>
      <c r="T556" s="18">
        <f t="shared" si="174"/>
        <v>50</v>
      </c>
      <c r="U556" s="1">
        <f t="shared" si="175"/>
        <v>80</v>
      </c>
      <c r="V556" s="1">
        <f t="shared" si="176"/>
        <v>0</v>
      </c>
      <c r="W556" s="1" t="str">
        <f t="shared" si="177"/>
        <v>100</v>
      </c>
      <c r="X556" s="1">
        <f t="shared" si="178"/>
        <v>3</v>
      </c>
      <c r="Y556" s="1">
        <f t="shared" si="179"/>
        <v>35</v>
      </c>
      <c r="Z556" s="1" t="str">
        <f>VLOOKUP(BIN2DEC(MID(HEX2BIN(MID(H556,3,2),8),2,5)),Codes!$E$1:$F$18,2)</f>
        <v>Normal</v>
      </c>
      <c r="AA556" s="6" t="str">
        <f t="shared" si="180"/>
        <v>0</v>
      </c>
      <c r="AB556" s="1">
        <f t="shared" si="181"/>
        <v>0</v>
      </c>
      <c r="AC556" s="1" t="str">
        <f>VLOOKUP(BIN2DEC(RIGHT(HEX2BIN(MID(H556,6,1),4),1)&amp;LEFT(HEX2BIN(MID(H556,7,1),4),1)),Codes!$K$1:$L$5,2)</f>
        <v>L</v>
      </c>
      <c r="AD556" s="1" t="str">
        <f>VLOOKUP(BIN2DEC(RIGHT(HEX2BIN(MID(H556,7,1),4),3)&amp;LEFT(HEX2BIN(MID(H556,8,1),4),2)),Codes!$H$2:$I$33,2)</f>
        <v>Kick</v>
      </c>
      <c r="AE556" s="1" t="str">
        <f t="shared" si="182"/>
        <v>1</v>
      </c>
      <c r="AF556" s="1" t="str">
        <f t="shared" si="183"/>
        <v>1</v>
      </c>
      <c r="AH556" s="6">
        <f t="shared" si="184"/>
        <v>66</v>
      </c>
    </row>
    <row r="557" spans="1:34">
      <c r="A557" s="3" t="s">
        <v>10488</v>
      </c>
      <c r="B557" s="1" t="s">
        <v>87</v>
      </c>
      <c r="C557" s="6" t="s">
        <v>1262</v>
      </c>
      <c r="D557" s="9" t="s">
        <v>3873</v>
      </c>
      <c r="E557" s="9" t="s">
        <v>9711</v>
      </c>
      <c r="F557" s="9" t="s">
        <v>91</v>
      </c>
      <c r="G557" s="9" t="s">
        <v>139</v>
      </c>
      <c r="H557" s="9" t="s">
        <v>1548</v>
      </c>
      <c r="J557" s="6" t="str">
        <f t="shared" si="168"/>
        <v>001011</v>
      </c>
      <c r="K557" s="1">
        <f t="shared" si="169"/>
        <v>0</v>
      </c>
      <c r="L557" s="6" t="str">
        <f t="shared" si="170"/>
        <v>00000</v>
      </c>
      <c r="M557" s="1">
        <f t="shared" si="171"/>
        <v>4</v>
      </c>
      <c r="N557" s="6" t="str">
        <f t="shared" si="172"/>
        <v>00</v>
      </c>
      <c r="O557" s="1">
        <f t="shared" si="173"/>
        <v>14</v>
      </c>
      <c r="P557" s="1">
        <f>IF(HEX2DEC(LEFT(E557,4))&gt;=32768,HEX2DEC(LEFT(E557,4))-65536,HEX2DEC(LEFT(E557,4)))/Codes!$N$2</f>
        <v>3.58</v>
      </c>
      <c r="Q557" s="1">
        <f>IF(HEX2DEC(RIGHT(E557,4))&gt;=32768,HEX2DEC(RIGHT(E557,4))-65536,HEX2DEC(RIGHT(E557,4)))/Codes!$N$2</f>
        <v>0</v>
      </c>
      <c r="R557" s="1">
        <f>IF(HEX2DEC(LEFT(F557,4))&gt;=32768,HEX2DEC(LEFT(F557,4))-65536,HEX2DEC(LEFT(F557,4)))/Codes!$N$2</f>
        <v>0</v>
      </c>
      <c r="S557" s="1">
        <f>IF(HEX2DEC(RIGHT(F557,4))&gt;=32768,HEX2DEC(RIGHT(F557,4))-65536,HEX2DEC(RIGHT(F557,4)))/Codes!$N$2</f>
        <v>0</v>
      </c>
      <c r="T557" s="18">
        <f t="shared" si="174"/>
        <v>361</v>
      </c>
      <c r="U557" s="1">
        <f t="shared" si="175"/>
        <v>100</v>
      </c>
      <c r="V557" s="1">
        <f t="shared" si="176"/>
        <v>0</v>
      </c>
      <c r="W557" s="1" t="str">
        <f t="shared" si="177"/>
        <v>100</v>
      </c>
      <c r="X557" s="1">
        <f t="shared" si="178"/>
        <v>3</v>
      </c>
      <c r="Y557" s="1">
        <f t="shared" si="179"/>
        <v>0</v>
      </c>
      <c r="Z557" s="1" t="str">
        <f>VLOOKUP(BIN2DEC(MID(HEX2BIN(MID(H557,3,2),8),2,5)),Codes!$E$1:$F$18,2)</f>
        <v>Normal</v>
      </c>
      <c r="AA557" s="6" t="str">
        <f t="shared" si="180"/>
        <v>0</v>
      </c>
      <c r="AB557" s="1">
        <f t="shared" si="181"/>
        <v>0</v>
      </c>
      <c r="AC557" s="1" t="str">
        <f>VLOOKUP(BIN2DEC(RIGHT(HEX2BIN(MID(H557,6,1),4),1)&amp;LEFT(HEX2BIN(MID(H557,7,1),4),1)),Codes!$K$1:$L$5,2)</f>
        <v>L</v>
      </c>
      <c r="AD557" s="1" t="str">
        <f>VLOOKUP(BIN2DEC(RIGHT(HEX2BIN(MID(H557,7,1),4),3)&amp;LEFT(HEX2BIN(MID(H557,8,1),4),2)),Codes!$H$2:$I$33,2)</f>
        <v>Kick</v>
      </c>
      <c r="AE557" s="1" t="str">
        <f t="shared" si="182"/>
        <v>1</v>
      </c>
      <c r="AF557" s="1" t="str">
        <f t="shared" si="183"/>
        <v>1</v>
      </c>
      <c r="AH557" s="6">
        <f t="shared" si="184"/>
        <v>66</v>
      </c>
    </row>
    <row r="558" spans="1:34">
      <c r="A558" s="3" t="s">
        <v>10489</v>
      </c>
      <c r="B558" s="1" t="s">
        <v>87</v>
      </c>
      <c r="C558" s="6" t="s">
        <v>1262</v>
      </c>
      <c r="D558" s="9" t="s">
        <v>4478</v>
      </c>
      <c r="E558" s="9" t="s">
        <v>9713</v>
      </c>
      <c r="F558" s="9" t="s">
        <v>91</v>
      </c>
      <c r="G558" s="9" t="s">
        <v>139</v>
      </c>
      <c r="H558" s="9" t="s">
        <v>1548</v>
      </c>
      <c r="J558" s="6" t="str">
        <f t="shared" si="168"/>
        <v>001011</v>
      </c>
      <c r="K558" s="1">
        <f t="shared" si="169"/>
        <v>1</v>
      </c>
      <c r="L558" s="6" t="str">
        <f t="shared" si="170"/>
        <v>00000</v>
      </c>
      <c r="M558" s="1">
        <f t="shared" si="171"/>
        <v>7</v>
      </c>
      <c r="N558" s="6" t="str">
        <f t="shared" si="172"/>
        <v>00</v>
      </c>
      <c r="O558" s="1">
        <f t="shared" si="173"/>
        <v>14</v>
      </c>
      <c r="P558" s="1">
        <f>IF(HEX2DEC(LEFT(E558,4))&gt;=32768,HEX2DEC(LEFT(E558,4))-65536,HEX2DEC(LEFT(E558,4)))/Codes!$N$2</f>
        <v>3.58</v>
      </c>
      <c r="Q558" s="1">
        <f>IF(HEX2DEC(RIGHT(E558,4))&gt;=32768,HEX2DEC(RIGHT(E558,4))-65536,HEX2DEC(RIGHT(E558,4)))/Codes!$N$2</f>
        <v>2.3839999999999999</v>
      </c>
      <c r="R558" s="1">
        <f>IF(HEX2DEC(LEFT(F558,4))&gt;=32768,HEX2DEC(LEFT(F558,4))-65536,HEX2DEC(LEFT(F558,4)))/Codes!$N$2</f>
        <v>0</v>
      </c>
      <c r="S558" s="1">
        <f>IF(HEX2DEC(RIGHT(F558,4))&gt;=32768,HEX2DEC(RIGHT(F558,4))-65536,HEX2DEC(RIGHT(F558,4)))/Codes!$N$2</f>
        <v>0</v>
      </c>
      <c r="T558" s="18">
        <f t="shared" si="174"/>
        <v>361</v>
      </c>
      <c r="U558" s="1">
        <f t="shared" si="175"/>
        <v>100</v>
      </c>
      <c r="V558" s="1">
        <f t="shared" si="176"/>
        <v>0</v>
      </c>
      <c r="W558" s="1" t="str">
        <f t="shared" si="177"/>
        <v>100</v>
      </c>
      <c r="X558" s="1">
        <f t="shared" si="178"/>
        <v>3</v>
      </c>
      <c r="Y558" s="1">
        <f t="shared" si="179"/>
        <v>0</v>
      </c>
      <c r="Z558" s="1" t="str">
        <f>VLOOKUP(BIN2DEC(MID(HEX2BIN(MID(H558,3,2),8),2,5)),Codes!$E$1:$F$18,2)</f>
        <v>Normal</v>
      </c>
      <c r="AA558" s="6" t="str">
        <f t="shared" si="180"/>
        <v>0</v>
      </c>
      <c r="AB558" s="1">
        <f t="shared" si="181"/>
        <v>0</v>
      </c>
      <c r="AC558" s="1" t="str">
        <f>VLOOKUP(BIN2DEC(RIGHT(HEX2BIN(MID(H558,6,1),4),1)&amp;LEFT(HEX2BIN(MID(H558,7,1),4),1)),Codes!$K$1:$L$5,2)</f>
        <v>L</v>
      </c>
      <c r="AD558" s="1" t="str">
        <f>VLOOKUP(BIN2DEC(RIGHT(HEX2BIN(MID(H558,7,1),4),3)&amp;LEFT(HEX2BIN(MID(H558,8,1),4),2)),Codes!$H$2:$I$33,2)</f>
        <v>Kick</v>
      </c>
      <c r="AE558" s="1" t="str">
        <f t="shared" si="182"/>
        <v>1</v>
      </c>
      <c r="AF558" s="1" t="str">
        <f t="shared" si="183"/>
        <v>1</v>
      </c>
      <c r="AH558" s="6">
        <f t="shared" si="184"/>
        <v>66</v>
      </c>
    </row>
    <row r="559" spans="1:34">
      <c r="A559" s="3" t="s">
        <v>10490</v>
      </c>
      <c r="B559" s="1" t="s">
        <v>87</v>
      </c>
      <c r="C559" s="6" t="s">
        <v>1262</v>
      </c>
      <c r="D559" s="9" t="s">
        <v>10491</v>
      </c>
      <c r="E559" s="9" t="s">
        <v>265</v>
      </c>
      <c r="F559" s="9" t="s">
        <v>91</v>
      </c>
      <c r="G559" s="9" t="s">
        <v>139</v>
      </c>
      <c r="H559" s="9" t="s">
        <v>1548</v>
      </c>
      <c r="J559" s="6" t="str">
        <f t="shared" si="168"/>
        <v>001011</v>
      </c>
      <c r="K559" s="1">
        <f t="shared" si="169"/>
        <v>2</v>
      </c>
      <c r="L559" s="6" t="str">
        <f t="shared" si="170"/>
        <v>00000</v>
      </c>
      <c r="M559" s="1">
        <f t="shared" si="171"/>
        <v>7</v>
      </c>
      <c r="N559" s="6" t="str">
        <f t="shared" si="172"/>
        <v>00</v>
      </c>
      <c r="O559" s="1">
        <f t="shared" si="173"/>
        <v>14</v>
      </c>
      <c r="P559" s="1">
        <f>IF(HEX2DEC(LEFT(E559,4))&gt;=32768,HEX2DEC(LEFT(E559,4))-65536,HEX2DEC(LEFT(E559,4)))/Codes!$N$2</f>
        <v>2.4</v>
      </c>
      <c r="Q559" s="1">
        <f>IF(HEX2DEC(RIGHT(E559,4))&gt;=32768,HEX2DEC(RIGHT(E559,4))-65536,HEX2DEC(RIGHT(E559,4)))/Codes!$N$2</f>
        <v>0</v>
      </c>
      <c r="R559" s="1">
        <f>IF(HEX2DEC(LEFT(F559,4))&gt;=32768,HEX2DEC(LEFT(F559,4))-65536,HEX2DEC(LEFT(F559,4)))/Codes!$N$2</f>
        <v>0</v>
      </c>
      <c r="S559" s="1">
        <f>IF(HEX2DEC(RIGHT(F559,4))&gt;=32768,HEX2DEC(RIGHT(F559,4))-65536,HEX2DEC(RIGHT(F559,4)))/Codes!$N$2</f>
        <v>0</v>
      </c>
      <c r="T559" s="18">
        <f t="shared" si="174"/>
        <v>361</v>
      </c>
      <c r="U559" s="1">
        <f t="shared" si="175"/>
        <v>100</v>
      </c>
      <c r="V559" s="1">
        <f t="shared" si="176"/>
        <v>0</v>
      </c>
      <c r="W559" s="1" t="str">
        <f t="shared" si="177"/>
        <v>100</v>
      </c>
      <c r="X559" s="1">
        <f t="shared" si="178"/>
        <v>3</v>
      </c>
      <c r="Y559" s="1">
        <f t="shared" si="179"/>
        <v>0</v>
      </c>
      <c r="Z559" s="1" t="str">
        <f>VLOOKUP(BIN2DEC(MID(HEX2BIN(MID(H559,3,2),8),2,5)),Codes!$E$1:$F$18,2)</f>
        <v>Normal</v>
      </c>
      <c r="AA559" s="6" t="str">
        <f t="shared" si="180"/>
        <v>0</v>
      </c>
      <c r="AB559" s="1">
        <f t="shared" si="181"/>
        <v>0</v>
      </c>
      <c r="AC559" s="1" t="str">
        <f>VLOOKUP(BIN2DEC(RIGHT(HEX2BIN(MID(H559,6,1),4),1)&amp;LEFT(HEX2BIN(MID(H559,7,1),4),1)),Codes!$K$1:$L$5,2)</f>
        <v>L</v>
      </c>
      <c r="AD559" s="1" t="str">
        <f>VLOOKUP(BIN2DEC(RIGHT(HEX2BIN(MID(H559,7,1),4),3)&amp;LEFT(HEX2BIN(MID(H559,8,1),4),2)),Codes!$H$2:$I$33,2)</f>
        <v>Kick</v>
      </c>
      <c r="AE559" s="1" t="str">
        <f t="shared" si="182"/>
        <v>1</v>
      </c>
      <c r="AF559" s="1" t="str">
        <f t="shared" si="183"/>
        <v>1</v>
      </c>
      <c r="AH559" s="6">
        <f t="shared" si="184"/>
        <v>66</v>
      </c>
    </row>
    <row r="560" spans="1:34">
      <c r="A560" s="3" t="s">
        <v>10492</v>
      </c>
      <c r="B560" s="1" t="s">
        <v>87</v>
      </c>
      <c r="C560" s="6" t="s">
        <v>1262</v>
      </c>
      <c r="D560" s="9" t="s">
        <v>6426</v>
      </c>
      <c r="E560" s="9" t="s">
        <v>9715</v>
      </c>
      <c r="F560" s="9" t="s">
        <v>91</v>
      </c>
      <c r="G560" s="9" t="s">
        <v>139</v>
      </c>
      <c r="H560" s="9" t="s">
        <v>1548</v>
      </c>
      <c r="J560" s="6" t="str">
        <f t="shared" si="168"/>
        <v>001011</v>
      </c>
      <c r="K560" s="1">
        <f t="shared" si="169"/>
        <v>3</v>
      </c>
      <c r="L560" s="6" t="str">
        <f t="shared" si="170"/>
        <v>00000</v>
      </c>
      <c r="M560" s="1">
        <f t="shared" si="171"/>
        <v>13</v>
      </c>
      <c r="N560" s="6" t="str">
        <f t="shared" si="172"/>
        <v>00</v>
      </c>
      <c r="O560" s="1">
        <f t="shared" si="173"/>
        <v>10</v>
      </c>
      <c r="P560" s="1">
        <f>IF(HEX2DEC(LEFT(E560,4))&gt;=32768,HEX2DEC(LEFT(E560,4))-65536,HEX2DEC(LEFT(E560,4)))/Codes!$N$2</f>
        <v>3.0640000000000001</v>
      </c>
      <c r="Q560" s="1">
        <f>IF(HEX2DEC(RIGHT(E560,4))&gt;=32768,HEX2DEC(RIGHT(E560,4))-65536,HEX2DEC(RIGHT(E560,4)))/Codes!$N$2</f>
        <v>2.3839999999999999</v>
      </c>
      <c r="R560" s="1">
        <f>IF(HEX2DEC(LEFT(F560,4))&gt;=32768,HEX2DEC(LEFT(F560,4))-65536,HEX2DEC(LEFT(F560,4)))/Codes!$N$2</f>
        <v>0</v>
      </c>
      <c r="S560" s="1">
        <f>IF(HEX2DEC(RIGHT(F560,4))&gt;=32768,HEX2DEC(RIGHT(F560,4))-65536,HEX2DEC(RIGHT(F560,4)))/Codes!$N$2</f>
        <v>0</v>
      </c>
      <c r="T560" s="18">
        <f t="shared" si="174"/>
        <v>361</v>
      </c>
      <c r="U560" s="1">
        <f t="shared" si="175"/>
        <v>100</v>
      </c>
      <c r="V560" s="1">
        <f t="shared" si="176"/>
        <v>0</v>
      </c>
      <c r="W560" s="1" t="str">
        <f t="shared" si="177"/>
        <v>100</v>
      </c>
      <c r="X560" s="1">
        <f t="shared" si="178"/>
        <v>3</v>
      </c>
      <c r="Y560" s="1">
        <f t="shared" si="179"/>
        <v>0</v>
      </c>
      <c r="Z560" s="1" t="str">
        <f>VLOOKUP(BIN2DEC(MID(HEX2BIN(MID(H560,3,2),8),2,5)),Codes!$E$1:$F$18,2)</f>
        <v>Normal</v>
      </c>
      <c r="AA560" s="6" t="str">
        <f t="shared" si="180"/>
        <v>0</v>
      </c>
      <c r="AB560" s="1">
        <f t="shared" si="181"/>
        <v>0</v>
      </c>
      <c r="AC560" s="1" t="str">
        <f>VLOOKUP(BIN2DEC(RIGHT(HEX2BIN(MID(H560,6,1),4),1)&amp;LEFT(HEX2BIN(MID(H560,7,1),4),1)),Codes!$K$1:$L$5,2)</f>
        <v>L</v>
      </c>
      <c r="AD560" s="1" t="str">
        <f>VLOOKUP(BIN2DEC(RIGHT(HEX2BIN(MID(H560,7,1),4),3)&amp;LEFT(HEX2BIN(MID(H560,8,1),4),2)),Codes!$H$2:$I$33,2)</f>
        <v>Kick</v>
      </c>
      <c r="AE560" s="1" t="str">
        <f t="shared" si="182"/>
        <v>1</v>
      </c>
      <c r="AF560" s="1" t="str">
        <f t="shared" si="183"/>
        <v>1</v>
      </c>
      <c r="AH560" s="6">
        <f t="shared" si="184"/>
        <v>66</v>
      </c>
    </row>
    <row r="561" spans="1:34">
      <c r="A561" s="3" t="s">
        <v>10493</v>
      </c>
      <c r="B561" s="1" t="s">
        <v>87</v>
      </c>
      <c r="C561" s="6" t="s">
        <v>1263</v>
      </c>
      <c r="D561" s="9" t="s">
        <v>8921</v>
      </c>
      <c r="E561" s="9" t="s">
        <v>9711</v>
      </c>
      <c r="F561" s="9" t="s">
        <v>91</v>
      </c>
      <c r="G561" s="9" t="s">
        <v>139</v>
      </c>
      <c r="H561" s="9" t="s">
        <v>188</v>
      </c>
      <c r="J561" s="6" t="str">
        <f t="shared" si="168"/>
        <v>001011</v>
      </c>
      <c r="K561" s="1">
        <f t="shared" si="169"/>
        <v>0</v>
      </c>
      <c r="L561" s="6" t="str">
        <f t="shared" si="170"/>
        <v>00000</v>
      </c>
      <c r="M561" s="1">
        <f t="shared" si="171"/>
        <v>4</v>
      </c>
      <c r="N561" s="6" t="str">
        <f t="shared" si="172"/>
        <v>00</v>
      </c>
      <c r="O561" s="1">
        <f t="shared" si="173"/>
        <v>9</v>
      </c>
      <c r="P561" s="1">
        <f>IF(HEX2DEC(LEFT(E561,4))&gt;=32768,HEX2DEC(LEFT(E561,4))-65536,HEX2DEC(LEFT(E561,4)))/Codes!$N$2</f>
        <v>3.58</v>
      </c>
      <c r="Q561" s="1">
        <f>IF(HEX2DEC(RIGHT(E561,4))&gt;=32768,HEX2DEC(RIGHT(E561,4))-65536,HEX2DEC(RIGHT(E561,4)))/Codes!$N$2</f>
        <v>0</v>
      </c>
      <c r="R561" s="1">
        <f>IF(HEX2DEC(LEFT(F561,4))&gt;=32768,HEX2DEC(LEFT(F561,4))-65536,HEX2DEC(LEFT(F561,4)))/Codes!$N$2</f>
        <v>0</v>
      </c>
      <c r="S561" s="1">
        <f>IF(HEX2DEC(RIGHT(F561,4))&gt;=32768,HEX2DEC(RIGHT(F561,4))-65536,HEX2DEC(RIGHT(F561,4)))/Codes!$N$2</f>
        <v>0</v>
      </c>
      <c r="T561" s="18">
        <f t="shared" si="174"/>
        <v>361</v>
      </c>
      <c r="U561" s="1">
        <f t="shared" si="175"/>
        <v>100</v>
      </c>
      <c r="V561" s="1">
        <f t="shared" si="176"/>
        <v>0</v>
      </c>
      <c r="W561" s="1" t="str">
        <f t="shared" si="177"/>
        <v>100</v>
      </c>
      <c r="X561" s="1">
        <f t="shared" si="178"/>
        <v>3</v>
      </c>
      <c r="Y561" s="1">
        <f t="shared" si="179"/>
        <v>0</v>
      </c>
      <c r="Z561" s="1" t="str">
        <f>VLOOKUP(BIN2DEC(MID(HEX2BIN(MID(H561,3,2),8),2,5)),Codes!$E$1:$F$18,2)</f>
        <v>Normal</v>
      </c>
      <c r="AA561" s="6" t="str">
        <f t="shared" si="180"/>
        <v>0</v>
      </c>
      <c r="AB561" s="1">
        <f t="shared" si="181"/>
        <v>0</v>
      </c>
      <c r="AC561" s="1" t="str">
        <f>VLOOKUP(BIN2DEC(RIGHT(HEX2BIN(MID(H561,6,1),4),1)&amp;LEFT(HEX2BIN(MID(H561,7,1),4),1)),Codes!$K$1:$L$5,2)</f>
        <v>M</v>
      </c>
      <c r="AD561" s="1" t="str">
        <f>VLOOKUP(BIN2DEC(RIGHT(HEX2BIN(MID(H561,7,1),4),3)&amp;LEFT(HEX2BIN(MID(H561,8,1),4),2)),Codes!$H$2:$I$33,2)</f>
        <v>Kick</v>
      </c>
      <c r="AE561" s="1" t="str">
        <f t="shared" si="182"/>
        <v>1</v>
      </c>
      <c r="AF561" s="1" t="str">
        <f t="shared" si="183"/>
        <v>1</v>
      </c>
      <c r="AH561" s="6">
        <f t="shared" si="184"/>
        <v>34</v>
      </c>
    </row>
    <row r="562" spans="1:34">
      <c r="A562" s="3" t="s">
        <v>10494</v>
      </c>
      <c r="B562" s="1" t="s">
        <v>87</v>
      </c>
      <c r="C562" s="6" t="s">
        <v>1263</v>
      </c>
      <c r="D562" s="9" t="s">
        <v>9168</v>
      </c>
      <c r="E562" s="9" t="s">
        <v>9713</v>
      </c>
      <c r="F562" s="9" t="s">
        <v>91</v>
      </c>
      <c r="G562" s="9" t="s">
        <v>139</v>
      </c>
      <c r="H562" s="9" t="s">
        <v>188</v>
      </c>
      <c r="J562" s="6" t="str">
        <f t="shared" si="168"/>
        <v>001011</v>
      </c>
      <c r="K562" s="1">
        <f t="shared" si="169"/>
        <v>1</v>
      </c>
      <c r="L562" s="6" t="str">
        <f t="shared" si="170"/>
        <v>00000</v>
      </c>
      <c r="M562" s="1">
        <f t="shared" si="171"/>
        <v>7</v>
      </c>
      <c r="N562" s="6" t="str">
        <f t="shared" si="172"/>
        <v>00</v>
      </c>
      <c r="O562" s="1">
        <f t="shared" si="173"/>
        <v>9</v>
      </c>
      <c r="P562" s="1">
        <f>IF(HEX2DEC(LEFT(E562,4))&gt;=32768,HEX2DEC(LEFT(E562,4))-65536,HEX2DEC(LEFT(E562,4)))/Codes!$N$2</f>
        <v>3.58</v>
      </c>
      <c r="Q562" s="1">
        <f>IF(HEX2DEC(RIGHT(E562,4))&gt;=32768,HEX2DEC(RIGHT(E562,4))-65536,HEX2DEC(RIGHT(E562,4)))/Codes!$N$2</f>
        <v>2.3839999999999999</v>
      </c>
      <c r="R562" s="1">
        <f>IF(HEX2DEC(LEFT(F562,4))&gt;=32768,HEX2DEC(LEFT(F562,4))-65536,HEX2DEC(LEFT(F562,4)))/Codes!$N$2</f>
        <v>0</v>
      </c>
      <c r="S562" s="1">
        <f>IF(HEX2DEC(RIGHT(F562,4))&gt;=32768,HEX2DEC(RIGHT(F562,4))-65536,HEX2DEC(RIGHT(F562,4)))/Codes!$N$2</f>
        <v>0</v>
      </c>
      <c r="T562" s="18">
        <f t="shared" si="174"/>
        <v>361</v>
      </c>
      <c r="U562" s="1">
        <f t="shared" si="175"/>
        <v>100</v>
      </c>
      <c r="V562" s="1">
        <f t="shared" si="176"/>
        <v>0</v>
      </c>
      <c r="W562" s="1" t="str">
        <f t="shared" si="177"/>
        <v>100</v>
      </c>
      <c r="X562" s="1">
        <f t="shared" si="178"/>
        <v>3</v>
      </c>
      <c r="Y562" s="1">
        <f t="shared" si="179"/>
        <v>0</v>
      </c>
      <c r="Z562" s="1" t="str">
        <f>VLOOKUP(BIN2DEC(MID(HEX2BIN(MID(H562,3,2),8),2,5)),Codes!$E$1:$F$18,2)</f>
        <v>Normal</v>
      </c>
      <c r="AA562" s="6" t="str">
        <f t="shared" si="180"/>
        <v>0</v>
      </c>
      <c r="AB562" s="1">
        <f t="shared" si="181"/>
        <v>0</v>
      </c>
      <c r="AC562" s="1" t="str">
        <f>VLOOKUP(BIN2DEC(RIGHT(HEX2BIN(MID(H562,6,1),4),1)&amp;LEFT(HEX2BIN(MID(H562,7,1),4),1)),Codes!$K$1:$L$5,2)</f>
        <v>M</v>
      </c>
      <c r="AD562" s="1" t="str">
        <f>VLOOKUP(BIN2DEC(RIGHT(HEX2BIN(MID(H562,7,1),4),3)&amp;LEFT(HEX2BIN(MID(H562,8,1),4),2)),Codes!$H$2:$I$33,2)</f>
        <v>Kick</v>
      </c>
      <c r="AE562" s="1" t="str">
        <f t="shared" si="182"/>
        <v>1</v>
      </c>
      <c r="AF562" s="1" t="str">
        <f t="shared" si="183"/>
        <v>1</v>
      </c>
      <c r="AH562" s="6">
        <f t="shared" si="184"/>
        <v>34</v>
      </c>
    </row>
    <row r="563" spans="1:34">
      <c r="A563" s="3" t="s">
        <v>10495</v>
      </c>
      <c r="B563" s="1" t="s">
        <v>87</v>
      </c>
      <c r="C563" s="6" t="s">
        <v>1263</v>
      </c>
      <c r="D563" s="9" t="s">
        <v>9738</v>
      </c>
      <c r="E563" s="9" t="s">
        <v>265</v>
      </c>
      <c r="F563" s="9" t="s">
        <v>91</v>
      </c>
      <c r="G563" s="9" t="s">
        <v>139</v>
      </c>
      <c r="H563" s="9" t="s">
        <v>188</v>
      </c>
      <c r="J563" s="6" t="str">
        <f t="shared" si="168"/>
        <v>001011</v>
      </c>
      <c r="K563" s="1">
        <f t="shared" si="169"/>
        <v>2</v>
      </c>
      <c r="L563" s="6" t="str">
        <f t="shared" si="170"/>
        <v>00000</v>
      </c>
      <c r="M563" s="1">
        <f t="shared" si="171"/>
        <v>7</v>
      </c>
      <c r="N563" s="6" t="str">
        <f t="shared" si="172"/>
        <v>00</v>
      </c>
      <c r="O563" s="1">
        <f t="shared" si="173"/>
        <v>9</v>
      </c>
      <c r="P563" s="1">
        <f>IF(HEX2DEC(LEFT(E563,4))&gt;=32768,HEX2DEC(LEFT(E563,4))-65536,HEX2DEC(LEFT(E563,4)))/Codes!$N$2</f>
        <v>2.4</v>
      </c>
      <c r="Q563" s="1">
        <f>IF(HEX2DEC(RIGHT(E563,4))&gt;=32768,HEX2DEC(RIGHT(E563,4))-65536,HEX2DEC(RIGHT(E563,4)))/Codes!$N$2</f>
        <v>0</v>
      </c>
      <c r="R563" s="1">
        <f>IF(HEX2DEC(LEFT(F563,4))&gt;=32768,HEX2DEC(LEFT(F563,4))-65536,HEX2DEC(LEFT(F563,4)))/Codes!$N$2</f>
        <v>0</v>
      </c>
      <c r="S563" s="1">
        <f>IF(HEX2DEC(RIGHT(F563,4))&gt;=32768,HEX2DEC(RIGHT(F563,4))-65536,HEX2DEC(RIGHT(F563,4)))/Codes!$N$2</f>
        <v>0</v>
      </c>
      <c r="T563" s="18">
        <f t="shared" si="174"/>
        <v>361</v>
      </c>
      <c r="U563" s="1">
        <f t="shared" si="175"/>
        <v>100</v>
      </c>
      <c r="V563" s="1">
        <f t="shared" si="176"/>
        <v>0</v>
      </c>
      <c r="W563" s="1" t="str">
        <f t="shared" si="177"/>
        <v>100</v>
      </c>
      <c r="X563" s="1">
        <f t="shared" si="178"/>
        <v>3</v>
      </c>
      <c r="Y563" s="1">
        <f t="shared" si="179"/>
        <v>0</v>
      </c>
      <c r="Z563" s="1" t="str">
        <f>VLOOKUP(BIN2DEC(MID(HEX2BIN(MID(H563,3,2),8),2,5)),Codes!$E$1:$F$18,2)</f>
        <v>Normal</v>
      </c>
      <c r="AA563" s="6" t="str">
        <f t="shared" si="180"/>
        <v>0</v>
      </c>
      <c r="AB563" s="1">
        <f t="shared" si="181"/>
        <v>0</v>
      </c>
      <c r="AC563" s="1" t="str">
        <f>VLOOKUP(BIN2DEC(RIGHT(HEX2BIN(MID(H563,6,1),4),1)&amp;LEFT(HEX2BIN(MID(H563,7,1),4),1)),Codes!$K$1:$L$5,2)</f>
        <v>M</v>
      </c>
      <c r="AD563" s="1" t="str">
        <f>VLOOKUP(BIN2DEC(RIGHT(HEX2BIN(MID(H563,7,1),4),3)&amp;LEFT(HEX2BIN(MID(H563,8,1),4),2)),Codes!$H$2:$I$33,2)</f>
        <v>Kick</v>
      </c>
      <c r="AE563" s="1" t="str">
        <f t="shared" si="182"/>
        <v>1</v>
      </c>
      <c r="AF563" s="1" t="str">
        <f t="shared" si="183"/>
        <v>1</v>
      </c>
      <c r="AH563" s="6">
        <f t="shared" si="184"/>
        <v>34</v>
      </c>
    </row>
    <row r="564" spans="1:34">
      <c r="A564" s="3" t="s">
        <v>10496</v>
      </c>
      <c r="B564" s="1" t="s">
        <v>87</v>
      </c>
      <c r="C564" s="6" t="s">
        <v>1263</v>
      </c>
      <c r="D564" s="9" t="s">
        <v>6432</v>
      </c>
      <c r="E564" s="9" t="s">
        <v>9715</v>
      </c>
      <c r="F564" s="9" t="s">
        <v>91</v>
      </c>
      <c r="G564" s="9" t="s">
        <v>139</v>
      </c>
      <c r="H564" s="9" t="s">
        <v>188</v>
      </c>
      <c r="J564" s="6" t="str">
        <f t="shared" si="168"/>
        <v>001011</v>
      </c>
      <c r="K564" s="1">
        <f t="shared" si="169"/>
        <v>3</v>
      </c>
      <c r="L564" s="6" t="str">
        <f t="shared" si="170"/>
        <v>00000</v>
      </c>
      <c r="M564" s="1">
        <f t="shared" si="171"/>
        <v>13</v>
      </c>
      <c r="N564" s="6" t="str">
        <f t="shared" si="172"/>
        <v>00</v>
      </c>
      <c r="O564" s="1">
        <f t="shared" si="173"/>
        <v>9</v>
      </c>
      <c r="P564" s="1">
        <f>IF(HEX2DEC(LEFT(E564,4))&gt;=32768,HEX2DEC(LEFT(E564,4))-65536,HEX2DEC(LEFT(E564,4)))/Codes!$N$2</f>
        <v>3.0640000000000001</v>
      </c>
      <c r="Q564" s="1">
        <f>IF(HEX2DEC(RIGHT(E564,4))&gt;=32768,HEX2DEC(RIGHT(E564,4))-65536,HEX2DEC(RIGHT(E564,4)))/Codes!$N$2</f>
        <v>2.3839999999999999</v>
      </c>
      <c r="R564" s="1">
        <f>IF(HEX2DEC(LEFT(F564,4))&gt;=32768,HEX2DEC(LEFT(F564,4))-65536,HEX2DEC(LEFT(F564,4)))/Codes!$N$2</f>
        <v>0</v>
      </c>
      <c r="S564" s="1">
        <f>IF(HEX2DEC(RIGHT(F564,4))&gt;=32768,HEX2DEC(RIGHT(F564,4))-65536,HEX2DEC(RIGHT(F564,4)))/Codes!$N$2</f>
        <v>0</v>
      </c>
      <c r="T564" s="18">
        <f t="shared" si="174"/>
        <v>361</v>
      </c>
      <c r="U564" s="1">
        <f t="shared" si="175"/>
        <v>100</v>
      </c>
      <c r="V564" s="1">
        <f t="shared" si="176"/>
        <v>0</v>
      </c>
      <c r="W564" s="1" t="str">
        <f t="shared" si="177"/>
        <v>100</v>
      </c>
      <c r="X564" s="1">
        <f t="shared" si="178"/>
        <v>3</v>
      </c>
      <c r="Y564" s="1">
        <f t="shared" si="179"/>
        <v>0</v>
      </c>
      <c r="Z564" s="1" t="str">
        <f>VLOOKUP(BIN2DEC(MID(HEX2BIN(MID(H564,3,2),8),2,5)),Codes!$E$1:$F$18,2)</f>
        <v>Normal</v>
      </c>
      <c r="AA564" s="6" t="str">
        <f t="shared" si="180"/>
        <v>0</v>
      </c>
      <c r="AB564" s="1">
        <f t="shared" si="181"/>
        <v>0</v>
      </c>
      <c r="AC564" s="1" t="str">
        <f>VLOOKUP(BIN2DEC(RIGHT(HEX2BIN(MID(H564,6,1),4),1)&amp;LEFT(HEX2BIN(MID(H564,7,1),4),1)),Codes!$K$1:$L$5,2)</f>
        <v>M</v>
      </c>
      <c r="AD564" s="1" t="str">
        <f>VLOOKUP(BIN2DEC(RIGHT(HEX2BIN(MID(H564,7,1),4),3)&amp;LEFT(HEX2BIN(MID(H564,8,1),4),2)),Codes!$H$2:$I$33,2)</f>
        <v>Kick</v>
      </c>
      <c r="AE564" s="1" t="str">
        <f t="shared" si="182"/>
        <v>1</v>
      </c>
      <c r="AF564" s="1" t="str">
        <f t="shared" si="183"/>
        <v>1</v>
      </c>
      <c r="AH564" s="6">
        <f t="shared" si="184"/>
        <v>34</v>
      </c>
    </row>
    <row r="565" spans="1:34">
      <c r="A565" s="3" t="s">
        <v>10497</v>
      </c>
      <c r="B565" s="1" t="s">
        <v>87</v>
      </c>
      <c r="C565" s="6" t="s">
        <v>1726</v>
      </c>
      <c r="D565" s="9" t="s">
        <v>10498</v>
      </c>
      <c r="E565" s="9" t="s">
        <v>10499</v>
      </c>
      <c r="F565" s="9" t="s">
        <v>91</v>
      </c>
      <c r="G565" s="9" t="s">
        <v>10500</v>
      </c>
      <c r="H565" s="9" t="s">
        <v>1548</v>
      </c>
      <c r="J565" s="6" t="str">
        <f t="shared" si="168"/>
        <v>001011</v>
      </c>
      <c r="K565" s="1">
        <f t="shared" si="169"/>
        <v>0</v>
      </c>
      <c r="L565" s="6" t="str">
        <f t="shared" si="170"/>
        <v>00000</v>
      </c>
      <c r="M565" s="1">
        <f t="shared" si="171"/>
        <v>22</v>
      </c>
      <c r="N565" s="6" t="str">
        <f t="shared" si="172"/>
        <v>00</v>
      </c>
      <c r="O565" s="1">
        <f t="shared" si="173"/>
        <v>13</v>
      </c>
      <c r="P565" s="1">
        <f>IF(HEX2DEC(LEFT(E565,4))&gt;=32768,HEX2DEC(LEFT(E565,4))-65536,HEX2DEC(LEFT(E565,4)))/Codes!$N$2</f>
        <v>5.6</v>
      </c>
      <c r="Q565" s="1">
        <f>IF(HEX2DEC(RIGHT(E565,4))&gt;=32768,HEX2DEC(RIGHT(E565,4))-65536,HEX2DEC(RIGHT(E565,4)))/Codes!$N$2</f>
        <v>2.3839999999999999</v>
      </c>
      <c r="R565" s="1">
        <f>IF(HEX2DEC(LEFT(F565,4))&gt;=32768,HEX2DEC(LEFT(F565,4))-65536,HEX2DEC(LEFT(F565,4)))/Codes!$N$2</f>
        <v>0</v>
      </c>
      <c r="S565" s="1">
        <f>IF(HEX2DEC(RIGHT(F565,4))&gt;=32768,HEX2DEC(RIGHT(F565,4))-65536,HEX2DEC(RIGHT(F565,4)))/Codes!$N$2</f>
        <v>0</v>
      </c>
      <c r="T565" s="18">
        <f t="shared" si="174"/>
        <v>25</v>
      </c>
      <c r="U565" s="1">
        <f t="shared" si="175"/>
        <v>100</v>
      </c>
      <c r="V565" s="1">
        <f t="shared" si="176"/>
        <v>0</v>
      </c>
      <c r="W565" s="1" t="str">
        <f t="shared" si="177"/>
        <v>100</v>
      </c>
      <c r="X565" s="1">
        <f t="shared" si="178"/>
        <v>3</v>
      </c>
      <c r="Y565" s="1">
        <f t="shared" si="179"/>
        <v>0</v>
      </c>
      <c r="Z565" s="1" t="str">
        <f>VLOOKUP(BIN2DEC(MID(HEX2BIN(MID(H565,3,2),8),2,5)),Codes!$E$1:$F$18,2)</f>
        <v>Normal</v>
      </c>
      <c r="AA565" s="6" t="str">
        <f t="shared" si="180"/>
        <v>0</v>
      </c>
      <c r="AB565" s="1">
        <f t="shared" si="181"/>
        <v>0</v>
      </c>
      <c r="AC565" s="1" t="str">
        <f>VLOOKUP(BIN2DEC(RIGHT(HEX2BIN(MID(H565,6,1),4),1)&amp;LEFT(HEX2BIN(MID(H565,7,1),4),1)),Codes!$K$1:$L$5,2)</f>
        <v>L</v>
      </c>
      <c r="AD565" s="1" t="str">
        <f>VLOOKUP(BIN2DEC(RIGHT(HEX2BIN(MID(H565,7,1),4),3)&amp;LEFT(HEX2BIN(MID(H565,8,1),4),2)),Codes!$H$2:$I$33,2)</f>
        <v>Kick</v>
      </c>
      <c r="AE565" s="1" t="str">
        <f t="shared" si="182"/>
        <v>1</v>
      </c>
      <c r="AF565" s="1" t="str">
        <f t="shared" si="183"/>
        <v>1</v>
      </c>
      <c r="AH565" s="6">
        <f t="shared" si="184"/>
        <v>66</v>
      </c>
    </row>
    <row r="566" spans="1:34">
      <c r="A566" s="3" t="s">
        <v>10501</v>
      </c>
      <c r="B566" s="1" t="s">
        <v>87</v>
      </c>
      <c r="C566" s="6" t="s">
        <v>158</v>
      </c>
      <c r="D566" s="9" t="s">
        <v>394</v>
      </c>
      <c r="E566" s="9" t="s">
        <v>307</v>
      </c>
      <c r="F566" s="9" t="s">
        <v>91</v>
      </c>
      <c r="G566" s="9" t="s">
        <v>139</v>
      </c>
      <c r="H566" s="9" t="s">
        <v>188</v>
      </c>
      <c r="J566" s="6" t="str">
        <f t="shared" si="168"/>
        <v>001011</v>
      </c>
      <c r="K566" s="1">
        <f t="shared" si="169"/>
        <v>0</v>
      </c>
      <c r="L566" s="6" t="str">
        <f t="shared" si="170"/>
        <v>00000</v>
      </c>
      <c r="M566" s="1">
        <f t="shared" si="171"/>
        <v>4</v>
      </c>
      <c r="N566" s="6" t="str">
        <f t="shared" si="172"/>
        <v>00</v>
      </c>
      <c r="O566" s="1">
        <f t="shared" si="173"/>
        <v>8</v>
      </c>
      <c r="P566" s="1">
        <f>IF(HEX2DEC(LEFT(E566,4))&gt;=32768,HEX2DEC(LEFT(E566,4))-65536,HEX2DEC(LEFT(E566,4)))/Codes!$N$2</f>
        <v>3.2</v>
      </c>
      <c r="Q566" s="1">
        <f>IF(HEX2DEC(RIGHT(E566,4))&gt;=32768,HEX2DEC(RIGHT(E566,4))-65536,HEX2DEC(RIGHT(E566,4)))/Codes!$N$2</f>
        <v>0</v>
      </c>
      <c r="R566" s="1">
        <f>IF(HEX2DEC(LEFT(F566,4))&gt;=32768,HEX2DEC(LEFT(F566,4))-65536,HEX2DEC(LEFT(F566,4)))/Codes!$N$2</f>
        <v>0</v>
      </c>
      <c r="S566" s="1">
        <f>IF(HEX2DEC(RIGHT(F566,4))&gt;=32768,HEX2DEC(RIGHT(F566,4))-65536,HEX2DEC(RIGHT(F566,4)))/Codes!$N$2</f>
        <v>0</v>
      </c>
      <c r="T566" s="18">
        <f t="shared" si="174"/>
        <v>361</v>
      </c>
      <c r="U566" s="1">
        <f t="shared" si="175"/>
        <v>100</v>
      </c>
      <c r="V566" s="1">
        <f t="shared" si="176"/>
        <v>0</v>
      </c>
      <c r="W566" s="1" t="str">
        <f t="shared" si="177"/>
        <v>100</v>
      </c>
      <c r="X566" s="1">
        <f t="shared" si="178"/>
        <v>3</v>
      </c>
      <c r="Y566" s="1">
        <f t="shared" si="179"/>
        <v>0</v>
      </c>
      <c r="Z566" s="1" t="str">
        <f>VLOOKUP(BIN2DEC(MID(HEX2BIN(MID(H566,3,2),8),2,5)),Codes!$E$1:$F$18,2)</f>
        <v>Normal</v>
      </c>
      <c r="AA566" s="6" t="str">
        <f t="shared" si="180"/>
        <v>0</v>
      </c>
      <c r="AB566" s="1">
        <f t="shared" si="181"/>
        <v>0</v>
      </c>
      <c r="AC566" s="1" t="str">
        <f>VLOOKUP(BIN2DEC(RIGHT(HEX2BIN(MID(H566,6,1),4),1)&amp;LEFT(HEX2BIN(MID(H566,7,1),4),1)),Codes!$K$1:$L$5,2)</f>
        <v>M</v>
      </c>
      <c r="AD566" s="1" t="str">
        <f>VLOOKUP(BIN2DEC(RIGHT(HEX2BIN(MID(H566,7,1),4),3)&amp;LEFT(HEX2BIN(MID(H566,8,1),4),2)),Codes!$H$2:$I$33,2)</f>
        <v>Kick</v>
      </c>
      <c r="AE566" s="1" t="str">
        <f t="shared" si="182"/>
        <v>1</v>
      </c>
      <c r="AF566" s="1" t="str">
        <f t="shared" si="183"/>
        <v>1</v>
      </c>
      <c r="AH566" s="6">
        <f t="shared" si="184"/>
        <v>34</v>
      </c>
    </row>
    <row r="567" spans="1:34">
      <c r="A567" s="3" t="s">
        <v>10502</v>
      </c>
      <c r="B567" s="1" t="s">
        <v>87</v>
      </c>
      <c r="C567" s="6" t="s">
        <v>158</v>
      </c>
      <c r="D567" s="9" t="s">
        <v>1259</v>
      </c>
      <c r="E567" s="9" t="s">
        <v>10503</v>
      </c>
      <c r="F567" s="9" t="s">
        <v>91</v>
      </c>
      <c r="G567" s="9" t="s">
        <v>139</v>
      </c>
      <c r="H567" s="9" t="s">
        <v>188</v>
      </c>
      <c r="J567" s="6" t="str">
        <f t="shared" si="168"/>
        <v>001011</v>
      </c>
      <c r="K567" s="1">
        <f t="shared" si="169"/>
        <v>1</v>
      </c>
      <c r="L567" s="6" t="str">
        <f t="shared" si="170"/>
        <v>00000</v>
      </c>
      <c r="M567" s="1">
        <f t="shared" si="171"/>
        <v>7</v>
      </c>
      <c r="N567" s="6" t="str">
        <f t="shared" si="172"/>
        <v>00</v>
      </c>
      <c r="O567" s="1">
        <f t="shared" si="173"/>
        <v>8</v>
      </c>
      <c r="P567" s="1">
        <f>IF(HEX2DEC(LEFT(E567,4))&gt;=32768,HEX2DEC(LEFT(E567,4))-65536,HEX2DEC(LEFT(E567,4)))/Codes!$N$2</f>
        <v>3.4</v>
      </c>
      <c r="Q567" s="1">
        <f>IF(HEX2DEC(RIGHT(E567,4))&gt;=32768,HEX2DEC(RIGHT(E567,4))-65536,HEX2DEC(RIGHT(E567,4)))/Codes!$N$2</f>
        <v>2.044</v>
      </c>
      <c r="R567" s="1">
        <f>IF(HEX2DEC(LEFT(F567,4))&gt;=32768,HEX2DEC(LEFT(F567,4))-65536,HEX2DEC(LEFT(F567,4)))/Codes!$N$2</f>
        <v>0</v>
      </c>
      <c r="S567" s="1">
        <f>IF(HEX2DEC(RIGHT(F567,4))&gt;=32768,HEX2DEC(RIGHT(F567,4))-65536,HEX2DEC(RIGHT(F567,4)))/Codes!$N$2</f>
        <v>0</v>
      </c>
      <c r="T567" s="18">
        <f t="shared" si="174"/>
        <v>361</v>
      </c>
      <c r="U567" s="1">
        <f t="shared" si="175"/>
        <v>100</v>
      </c>
      <c r="V567" s="1">
        <f t="shared" si="176"/>
        <v>0</v>
      </c>
      <c r="W567" s="1" t="str">
        <f t="shared" si="177"/>
        <v>100</v>
      </c>
      <c r="X567" s="1">
        <f t="shared" si="178"/>
        <v>3</v>
      </c>
      <c r="Y567" s="1">
        <f t="shared" si="179"/>
        <v>0</v>
      </c>
      <c r="Z567" s="1" t="str">
        <f>VLOOKUP(BIN2DEC(MID(HEX2BIN(MID(H567,3,2),8),2,5)),Codes!$E$1:$F$18,2)</f>
        <v>Normal</v>
      </c>
      <c r="AA567" s="6" t="str">
        <f t="shared" si="180"/>
        <v>0</v>
      </c>
      <c r="AB567" s="1">
        <f t="shared" si="181"/>
        <v>0</v>
      </c>
      <c r="AC567" s="1" t="str">
        <f>VLOOKUP(BIN2DEC(RIGHT(HEX2BIN(MID(H567,6,1),4),1)&amp;LEFT(HEX2BIN(MID(H567,7,1),4),1)),Codes!$K$1:$L$5,2)</f>
        <v>M</v>
      </c>
      <c r="AD567" s="1" t="str">
        <f>VLOOKUP(BIN2DEC(RIGHT(HEX2BIN(MID(H567,7,1),4),3)&amp;LEFT(HEX2BIN(MID(H567,8,1),4),2)),Codes!$H$2:$I$33,2)</f>
        <v>Kick</v>
      </c>
      <c r="AE567" s="1" t="str">
        <f t="shared" si="182"/>
        <v>1</v>
      </c>
      <c r="AF567" s="1" t="str">
        <f t="shared" si="183"/>
        <v>1</v>
      </c>
      <c r="AH567" s="6">
        <f t="shared" si="184"/>
        <v>34</v>
      </c>
    </row>
    <row r="568" spans="1:34">
      <c r="A568" s="3" t="s">
        <v>10504</v>
      </c>
      <c r="B568" s="1" t="s">
        <v>87</v>
      </c>
      <c r="C568" s="6" t="s">
        <v>158</v>
      </c>
      <c r="D568" s="9" t="s">
        <v>3771</v>
      </c>
      <c r="E568" s="9" t="s">
        <v>212</v>
      </c>
      <c r="F568" s="9" t="s">
        <v>91</v>
      </c>
      <c r="G568" s="9" t="s">
        <v>139</v>
      </c>
      <c r="H568" s="9" t="s">
        <v>8275</v>
      </c>
      <c r="J568" s="6" t="str">
        <f t="shared" si="168"/>
        <v>001011</v>
      </c>
      <c r="K568" s="1">
        <f t="shared" si="169"/>
        <v>2</v>
      </c>
      <c r="L568" s="6" t="str">
        <f t="shared" si="170"/>
        <v>00000</v>
      </c>
      <c r="M568" s="1">
        <f t="shared" si="171"/>
        <v>13</v>
      </c>
      <c r="N568" s="6" t="str">
        <f t="shared" si="172"/>
        <v>00</v>
      </c>
      <c r="O568" s="1">
        <f t="shared" si="173"/>
        <v>10</v>
      </c>
      <c r="P568" s="1">
        <f>IF(HEX2DEC(LEFT(E568,4))&gt;=32768,HEX2DEC(LEFT(E568,4))-65536,HEX2DEC(LEFT(E568,4)))/Codes!$N$2</f>
        <v>2.8</v>
      </c>
      <c r="Q568" s="1">
        <f>IF(HEX2DEC(RIGHT(E568,4))&gt;=32768,HEX2DEC(RIGHT(E568,4))-65536,HEX2DEC(RIGHT(E568,4)))/Codes!$N$2</f>
        <v>0</v>
      </c>
      <c r="R568" s="1">
        <f>IF(HEX2DEC(LEFT(F568,4))&gt;=32768,HEX2DEC(LEFT(F568,4))-65536,HEX2DEC(LEFT(F568,4)))/Codes!$N$2</f>
        <v>0</v>
      </c>
      <c r="S568" s="1">
        <f>IF(HEX2DEC(RIGHT(F568,4))&gt;=32768,HEX2DEC(RIGHT(F568,4))-65536,HEX2DEC(RIGHT(F568,4)))/Codes!$N$2</f>
        <v>0</v>
      </c>
      <c r="T568" s="18">
        <f t="shared" si="174"/>
        <v>361</v>
      </c>
      <c r="U568" s="1">
        <f t="shared" si="175"/>
        <v>100</v>
      </c>
      <c r="V568" s="1">
        <f t="shared" si="176"/>
        <v>0</v>
      </c>
      <c r="W568" s="1" t="str">
        <f t="shared" si="177"/>
        <v>100</v>
      </c>
      <c r="X568" s="1">
        <f t="shared" si="178"/>
        <v>3</v>
      </c>
      <c r="Y568" s="1">
        <f t="shared" si="179"/>
        <v>5</v>
      </c>
      <c r="Z568" s="1" t="str">
        <f>VLOOKUP(BIN2DEC(MID(HEX2BIN(MID(H568,3,2),8),2,5)),Codes!$E$1:$F$18,2)</f>
        <v>Normal</v>
      </c>
      <c r="AA568" s="6" t="str">
        <f t="shared" si="180"/>
        <v>0</v>
      </c>
      <c r="AB568" s="1">
        <f t="shared" si="181"/>
        <v>0</v>
      </c>
      <c r="AC568" s="1" t="str">
        <f>VLOOKUP(BIN2DEC(RIGHT(HEX2BIN(MID(H568,6,1),4),1)&amp;LEFT(HEX2BIN(MID(H568,7,1),4),1)),Codes!$K$1:$L$5,2)</f>
        <v>M</v>
      </c>
      <c r="AD568" s="1" t="str">
        <f>VLOOKUP(BIN2DEC(RIGHT(HEX2BIN(MID(H568,7,1),4),3)&amp;LEFT(HEX2BIN(MID(H568,8,1),4),2)),Codes!$H$2:$I$33,2)</f>
        <v>Kick</v>
      </c>
      <c r="AE568" s="1" t="str">
        <f t="shared" si="182"/>
        <v>1</v>
      </c>
      <c r="AF568" s="1" t="str">
        <f t="shared" si="183"/>
        <v>1</v>
      </c>
      <c r="AH568" s="6">
        <f t="shared" si="184"/>
        <v>34</v>
      </c>
    </row>
    <row r="569" spans="1:34">
      <c r="A569" s="3" t="s">
        <v>10505</v>
      </c>
      <c r="B569" s="1" t="s">
        <v>87</v>
      </c>
      <c r="C569" s="6" t="s">
        <v>158</v>
      </c>
      <c r="D569" s="9" t="s">
        <v>407</v>
      </c>
      <c r="E569" s="9" t="s">
        <v>9736</v>
      </c>
      <c r="F569" s="9" t="s">
        <v>91</v>
      </c>
      <c r="G569" s="9" t="s">
        <v>139</v>
      </c>
      <c r="H569" s="9" t="s">
        <v>10506</v>
      </c>
      <c r="J569" s="6" t="str">
        <f t="shared" si="168"/>
        <v>001011</v>
      </c>
      <c r="K569" s="1">
        <f t="shared" si="169"/>
        <v>3</v>
      </c>
      <c r="L569" s="6" t="str">
        <f t="shared" si="170"/>
        <v>00000</v>
      </c>
      <c r="M569" s="1">
        <f t="shared" si="171"/>
        <v>13</v>
      </c>
      <c r="N569" s="6" t="str">
        <f t="shared" si="172"/>
        <v>00</v>
      </c>
      <c r="O569" s="1">
        <f t="shared" si="173"/>
        <v>14</v>
      </c>
      <c r="P569" s="1">
        <f>IF(HEX2DEC(LEFT(E569,4))&gt;=32768,HEX2DEC(LEFT(E569,4))-65536,HEX2DEC(LEFT(E569,4)))/Codes!$N$2</f>
        <v>5.1120000000000001</v>
      </c>
      <c r="Q569" s="1">
        <f>IF(HEX2DEC(RIGHT(E569,4))&gt;=32768,HEX2DEC(RIGHT(E569,4))-65536,HEX2DEC(RIGHT(E569,4)))/Codes!$N$2</f>
        <v>4.0880000000000001</v>
      </c>
      <c r="R569" s="1">
        <f>IF(HEX2DEC(LEFT(F569,4))&gt;=32768,HEX2DEC(LEFT(F569,4))-65536,HEX2DEC(LEFT(F569,4)))/Codes!$N$2</f>
        <v>0</v>
      </c>
      <c r="S569" s="1">
        <f>IF(HEX2DEC(RIGHT(F569,4))&gt;=32768,HEX2DEC(RIGHT(F569,4))-65536,HEX2DEC(RIGHT(F569,4)))/Codes!$N$2</f>
        <v>0</v>
      </c>
      <c r="T569" s="18">
        <f t="shared" si="174"/>
        <v>361</v>
      </c>
      <c r="U569" s="1">
        <f t="shared" si="175"/>
        <v>100</v>
      </c>
      <c r="V569" s="1">
        <f t="shared" si="176"/>
        <v>0</v>
      </c>
      <c r="W569" s="1" t="str">
        <f t="shared" si="177"/>
        <v>100</v>
      </c>
      <c r="X569" s="1">
        <f t="shared" si="178"/>
        <v>3</v>
      </c>
      <c r="Y569" s="1">
        <f t="shared" si="179"/>
        <v>12</v>
      </c>
      <c r="Z569" s="1" t="str">
        <f>VLOOKUP(BIN2DEC(MID(HEX2BIN(MID(H569,3,2),8),2,5)),Codes!$E$1:$F$18,2)</f>
        <v>Normal</v>
      </c>
      <c r="AA569" s="6" t="str">
        <f t="shared" si="180"/>
        <v>0</v>
      </c>
      <c r="AB569" s="1">
        <f t="shared" si="181"/>
        <v>0</v>
      </c>
      <c r="AC569" s="1" t="str">
        <f>VLOOKUP(BIN2DEC(RIGHT(HEX2BIN(MID(H569,6,1),4),1)&amp;LEFT(HEX2BIN(MID(H569,7,1),4),1)),Codes!$K$1:$L$5,2)</f>
        <v>L</v>
      </c>
      <c r="AD569" s="1" t="str">
        <f>VLOOKUP(BIN2DEC(RIGHT(HEX2BIN(MID(H569,7,1),4),3)&amp;LEFT(HEX2BIN(MID(H569,8,1),4),2)),Codes!$H$2:$I$33,2)</f>
        <v>Kick</v>
      </c>
      <c r="AE569" s="1" t="str">
        <f t="shared" si="182"/>
        <v>1</v>
      </c>
      <c r="AF569" s="1" t="str">
        <f t="shared" si="183"/>
        <v>1</v>
      </c>
      <c r="AH569" s="6">
        <f t="shared" si="184"/>
        <v>66</v>
      </c>
    </row>
    <row r="570" spans="1:34">
      <c r="A570" s="3" t="s">
        <v>10507</v>
      </c>
      <c r="B570" s="1" t="s">
        <v>87</v>
      </c>
      <c r="C570" s="6" t="s">
        <v>159</v>
      </c>
      <c r="D570" s="9" t="s">
        <v>3912</v>
      </c>
      <c r="E570" s="9" t="s">
        <v>573</v>
      </c>
      <c r="F570" s="9" t="s">
        <v>91</v>
      </c>
      <c r="G570" s="9" t="s">
        <v>139</v>
      </c>
      <c r="H570" s="9" t="s">
        <v>502</v>
      </c>
      <c r="J570" s="6" t="str">
        <f t="shared" si="168"/>
        <v>001011</v>
      </c>
      <c r="K570" s="1">
        <f t="shared" si="169"/>
        <v>0</v>
      </c>
      <c r="L570" s="6" t="str">
        <f t="shared" si="170"/>
        <v>00000</v>
      </c>
      <c r="M570" s="1">
        <f t="shared" si="171"/>
        <v>4</v>
      </c>
      <c r="N570" s="6" t="str">
        <f t="shared" si="172"/>
        <v>00</v>
      </c>
      <c r="O570" s="1">
        <f t="shared" si="173"/>
        <v>6</v>
      </c>
      <c r="P570" s="1">
        <f>IF(HEX2DEC(LEFT(E570,4))&gt;=32768,HEX2DEC(LEFT(E570,4))-65536,HEX2DEC(LEFT(E570,4)))/Codes!$N$2</f>
        <v>3.4079999999999999</v>
      </c>
      <c r="Q570" s="1">
        <f>IF(HEX2DEC(RIGHT(E570,4))&gt;=32768,HEX2DEC(RIGHT(E570,4))-65536,HEX2DEC(RIGHT(E570,4)))/Codes!$N$2</f>
        <v>0</v>
      </c>
      <c r="R570" s="1">
        <f>IF(HEX2DEC(LEFT(F570,4))&gt;=32768,HEX2DEC(LEFT(F570,4))-65536,HEX2DEC(LEFT(F570,4)))/Codes!$N$2</f>
        <v>0</v>
      </c>
      <c r="S570" s="1">
        <f>IF(HEX2DEC(RIGHT(F570,4))&gt;=32768,HEX2DEC(RIGHT(F570,4))-65536,HEX2DEC(RIGHT(F570,4)))/Codes!$N$2</f>
        <v>0</v>
      </c>
      <c r="T570" s="18">
        <f t="shared" si="174"/>
        <v>361</v>
      </c>
      <c r="U570" s="1">
        <f t="shared" si="175"/>
        <v>100</v>
      </c>
      <c r="V570" s="1">
        <f t="shared" si="176"/>
        <v>0</v>
      </c>
      <c r="W570" s="1" t="str">
        <f t="shared" si="177"/>
        <v>100</v>
      </c>
      <c r="X570" s="1">
        <f t="shared" si="178"/>
        <v>3</v>
      </c>
      <c r="Y570" s="1">
        <f t="shared" si="179"/>
        <v>0</v>
      </c>
      <c r="Z570" s="1" t="str">
        <f>VLOOKUP(BIN2DEC(MID(HEX2BIN(MID(H570,3,2),8),2,5)),Codes!$E$1:$F$18,2)</f>
        <v>Normal</v>
      </c>
      <c r="AA570" s="6" t="str">
        <f t="shared" si="180"/>
        <v>0</v>
      </c>
      <c r="AB570" s="1">
        <f t="shared" si="181"/>
        <v>0</v>
      </c>
      <c r="AC570" s="1" t="str">
        <f>VLOOKUP(BIN2DEC(RIGHT(HEX2BIN(MID(H570,6,1),4),1)&amp;LEFT(HEX2BIN(MID(H570,7,1),4),1)),Codes!$K$1:$L$5,2)</f>
        <v>S</v>
      </c>
      <c r="AD570" s="1" t="str">
        <f>VLOOKUP(BIN2DEC(RIGHT(HEX2BIN(MID(H570,7,1),4),3)&amp;LEFT(HEX2BIN(MID(H570,8,1),4),2)),Codes!$H$2:$I$33,2)</f>
        <v>Kick</v>
      </c>
      <c r="AE570" s="1" t="str">
        <f t="shared" si="182"/>
        <v>1</v>
      </c>
      <c r="AF570" s="1" t="str">
        <f t="shared" si="183"/>
        <v>1</v>
      </c>
      <c r="AH570" s="6">
        <f t="shared" si="184"/>
        <v>2</v>
      </c>
    </row>
    <row r="571" spans="1:34">
      <c r="A571" s="3" t="s">
        <v>10508</v>
      </c>
      <c r="B571" s="1" t="s">
        <v>87</v>
      </c>
      <c r="C571" s="6" t="s">
        <v>159</v>
      </c>
      <c r="D571" s="9" t="s">
        <v>201</v>
      </c>
      <c r="E571" s="9" t="s">
        <v>9739</v>
      </c>
      <c r="F571" s="9" t="s">
        <v>91</v>
      </c>
      <c r="G571" s="9" t="s">
        <v>139</v>
      </c>
      <c r="H571" s="9" t="s">
        <v>502</v>
      </c>
      <c r="J571" s="6" t="str">
        <f t="shared" si="168"/>
        <v>001011</v>
      </c>
      <c r="K571" s="1">
        <f t="shared" si="169"/>
        <v>1</v>
      </c>
      <c r="L571" s="6" t="str">
        <f t="shared" si="170"/>
        <v>00000</v>
      </c>
      <c r="M571" s="1">
        <f t="shared" si="171"/>
        <v>7</v>
      </c>
      <c r="N571" s="6" t="str">
        <f t="shared" si="172"/>
        <v>00</v>
      </c>
      <c r="O571" s="1">
        <f t="shared" si="173"/>
        <v>7</v>
      </c>
      <c r="P571" s="1">
        <f>IF(HEX2DEC(LEFT(E571,4))&gt;=32768,HEX2DEC(LEFT(E571,4))-65536,HEX2DEC(LEFT(E571,4)))/Codes!$N$2</f>
        <v>3.4079999999999999</v>
      </c>
      <c r="Q571" s="1">
        <f>IF(HEX2DEC(RIGHT(E571,4))&gt;=32768,HEX2DEC(RIGHT(E571,4))-65536,HEX2DEC(RIGHT(E571,4)))/Codes!$N$2</f>
        <v>2.044</v>
      </c>
      <c r="R571" s="1">
        <f>IF(HEX2DEC(LEFT(F571,4))&gt;=32768,HEX2DEC(LEFT(F571,4))-65536,HEX2DEC(LEFT(F571,4)))/Codes!$N$2</f>
        <v>0</v>
      </c>
      <c r="S571" s="1">
        <f>IF(HEX2DEC(RIGHT(F571,4))&gt;=32768,HEX2DEC(RIGHT(F571,4))-65536,HEX2DEC(RIGHT(F571,4)))/Codes!$N$2</f>
        <v>0</v>
      </c>
      <c r="T571" s="18">
        <f t="shared" si="174"/>
        <v>361</v>
      </c>
      <c r="U571" s="1">
        <f t="shared" si="175"/>
        <v>100</v>
      </c>
      <c r="V571" s="1">
        <f t="shared" si="176"/>
        <v>0</v>
      </c>
      <c r="W571" s="1" t="str">
        <f t="shared" si="177"/>
        <v>100</v>
      </c>
      <c r="X571" s="1">
        <f t="shared" si="178"/>
        <v>3</v>
      </c>
      <c r="Y571" s="1">
        <f t="shared" si="179"/>
        <v>0</v>
      </c>
      <c r="Z571" s="1" t="str">
        <f>VLOOKUP(BIN2DEC(MID(HEX2BIN(MID(H571,3,2),8),2,5)),Codes!$E$1:$F$18,2)</f>
        <v>Normal</v>
      </c>
      <c r="AA571" s="6" t="str">
        <f t="shared" si="180"/>
        <v>0</v>
      </c>
      <c r="AB571" s="1">
        <f t="shared" si="181"/>
        <v>0</v>
      </c>
      <c r="AC571" s="1" t="str">
        <f>VLOOKUP(BIN2DEC(RIGHT(HEX2BIN(MID(H571,6,1),4),1)&amp;LEFT(HEX2BIN(MID(H571,7,1),4),1)),Codes!$K$1:$L$5,2)</f>
        <v>S</v>
      </c>
      <c r="AD571" s="1" t="str">
        <f>VLOOKUP(BIN2DEC(RIGHT(HEX2BIN(MID(H571,7,1),4),3)&amp;LEFT(HEX2BIN(MID(H571,8,1),4),2)),Codes!$H$2:$I$33,2)</f>
        <v>Kick</v>
      </c>
      <c r="AE571" s="1" t="str">
        <f t="shared" si="182"/>
        <v>1</v>
      </c>
      <c r="AF571" s="1" t="str">
        <f t="shared" si="183"/>
        <v>1</v>
      </c>
      <c r="AH571" s="6">
        <f t="shared" si="184"/>
        <v>2</v>
      </c>
    </row>
    <row r="572" spans="1:34">
      <c r="A572" s="3" t="s">
        <v>10509</v>
      </c>
      <c r="B572" s="1" t="s">
        <v>87</v>
      </c>
      <c r="C572" s="6" t="s">
        <v>159</v>
      </c>
      <c r="D572" s="9" t="s">
        <v>9669</v>
      </c>
      <c r="E572" s="9" t="s">
        <v>212</v>
      </c>
      <c r="F572" s="9" t="s">
        <v>91</v>
      </c>
      <c r="G572" s="9" t="s">
        <v>139</v>
      </c>
      <c r="H572" s="9" t="s">
        <v>9438</v>
      </c>
      <c r="J572" s="6" t="str">
        <f t="shared" si="168"/>
        <v>001011</v>
      </c>
      <c r="K572" s="1">
        <f t="shared" si="169"/>
        <v>2</v>
      </c>
      <c r="L572" s="6" t="str">
        <f t="shared" si="170"/>
        <v>00000</v>
      </c>
      <c r="M572" s="1">
        <f t="shared" si="171"/>
        <v>13</v>
      </c>
      <c r="N572" s="6" t="str">
        <f t="shared" si="172"/>
        <v>00</v>
      </c>
      <c r="O572" s="1">
        <f t="shared" si="173"/>
        <v>9</v>
      </c>
      <c r="P572" s="1">
        <f>IF(HEX2DEC(LEFT(E572,4))&gt;=32768,HEX2DEC(LEFT(E572,4))-65536,HEX2DEC(LEFT(E572,4)))/Codes!$N$2</f>
        <v>2.8</v>
      </c>
      <c r="Q572" s="1">
        <f>IF(HEX2DEC(RIGHT(E572,4))&gt;=32768,HEX2DEC(RIGHT(E572,4))-65536,HEX2DEC(RIGHT(E572,4)))/Codes!$N$2</f>
        <v>0</v>
      </c>
      <c r="R572" s="1">
        <f>IF(HEX2DEC(LEFT(F572,4))&gt;=32768,HEX2DEC(LEFT(F572,4))-65536,HEX2DEC(LEFT(F572,4)))/Codes!$N$2</f>
        <v>0</v>
      </c>
      <c r="S572" s="1">
        <f>IF(HEX2DEC(RIGHT(F572,4))&gt;=32768,HEX2DEC(RIGHT(F572,4))-65536,HEX2DEC(RIGHT(F572,4)))/Codes!$N$2</f>
        <v>0</v>
      </c>
      <c r="T572" s="18">
        <f t="shared" si="174"/>
        <v>361</v>
      </c>
      <c r="U572" s="1">
        <f t="shared" si="175"/>
        <v>100</v>
      </c>
      <c r="V572" s="1">
        <f t="shared" si="176"/>
        <v>0</v>
      </c>
      <c r="W572" s="1" t="str">
        <f t="shared" si="177"/>
        <v>100</v>
      </c>
      <c r="X572" s="1">
        <f t="shared" si="178"/>
        <v>3</v>
      </c>
      <c r="Y572" s="1">
        <f t="shared" si="179"/>
        <v>4</v>
      </c>
      <c r="Z572" s="1" t="str">
        <f>VLOOKUP(BIN2DEC(MID(HEX2BIN(MID(H572,3,2),8),2,5)),Codes!$E$1:$F$18,2)</f>
        <v>Normal</v>
      </c>
      <c r="AA572" s="6" t="str">
        <f t="shared" si="180"/>
        <v>0</v>
      </c>
      <c r="AB572" s="1">
        <f t="shared" si="181"/>
        <v>0</v>
      </c>
      <c r="AC572" s="1" t="str">
        <f>VLOOKUP(BIN2DEC(RIGHT(HEX2BIN(MID(H572,6,1),4),1)&amp;LEFT(HEX2BIN(MID(H572,7,1),4),1)),Codes!$K$1:$L$5,2)</f>
        <v>M</v>
      </c>
      <c r="AD572" s="1" t="str">
        <f>VLOOKUP(BIN2DEC(RIGHT(HEX2BIN(MID(H572,7,1),4),3)&amp;LEFT(HEX2BIN(MID(H572,8,1),4),2)),Codes!$H$2:$I$33,2)</f>
        <v>Kick</v>
      </c>
      <c r="AE572" s="1" t="str">
        <f t="shared" si="182"/>
        <v>1</v>
      </c>
      <c r="AF572" s="1" t="str">
        <f t="shared" si="183"/>
        <v>1</v>
      </c>
      <c r="AH572" s="6">
        <f t="shared" si="184"/>
        <v>34</v>
      </c>
    </row>
    <row r="573" spans="1:34">
      <c r="A573" s="3" t="s">
        <v>10510</v>
      </c>
      <c r="B573" s="1" t="s">
        <v>87</v>
      </c>
      <c r="C573" s="6" t="s">
        <v>159</v>
      </c>
      <c r="D573" s="9" t="s">
        <v>6426</v>
      </c>
      <c r="E573" s="9" t="s">
        <v>9743</v>
      </c>
      <c r="F573" s="9" t="s">
        <v>91</v>
      </c>
      <c r="G573" s="9" t="s">
        <v>139</v>
      </c>
      <c r="H573" s="9" t="s">
        <v>172</v>
      </c>
      <c r="J573" s="6" t="str">
        <f t="shared" si="168"/>
        <v>001011</v>
      </c>
      <c r="K573" s="1">
        <f t="shared" si="169"/>
        <v>3</v>
      </c>
      <c r="L573" s="6" t="str">
        <f t="shared" si="170"/>
        <v>00000</v>
      </c>
      <c r="M573" s="1">
        <f t="shared" si="171"/>
        <v>13</v>
      </c>
      <c r="N573" s="6" t="str">
        <f t="shared" si="172"/>
        <v>00</v>
      </c>
      <c r="O573" s="1">
        <f t="shared" si="173"/>
        <v>10</v>
      </c>
      <c r="P573" s="1">
        <f>IF(HEX2DEC(LEFT(E573,4))&gt;=32768,HEX2DEC(LEFT(E573,4))-65536,HEX2DEC(LEFT(E573,4)))/Codes!$N$2</f>
        <v>4.0880000000000001</v>
      </c>
      <c r="Q573" s="1">
        <f>IF(HEX2DEC(RIGHT(E573,4))&gt;=32768,HEX2DEC(RIGHT(E573,4))-65536,HEX2DEC(RIGHT(E573,4)))/Codes!$N$2</f>
        <v>4.0880000000000001</v>
      </c>
      <c r="R573" s="1">
        <f>IF(HEX2DEC(LEFT(F573,4))&gt;=32768,HEX2DEC(LEFT(F573,4))-65536,HEX2DEC(LEFT(F573,4)))/Codes!$N$2</f>
        <v>0</v>
      </c>
      <c r="S573" s="1">
        <f>IF(HEX2DEC(RIGHT(F573,4))&gt;=32768,HEX2DEC(RIGHT(F573,4))-65536,HEX2DEC(RIGHT(F573,4)))/Codes!$N$2</f>
        <v>0</v>
      </c>
      <c r="T573" s="18">
        <f t="shared" si="174"/>
        <v>361</v>
      </c>
      <c r="U573" s="1">
        <f t="shared" si="175"/>
        <v>100</v>
      </c>
      <c r="V573" s="1">
        <f t="shared" si="176"/>
        <v>0</v>
      </c>
      <c r="W573" s="1" t="str">
        <f t="shared" si="177"/>
        <v>100</v>
      </c>
      <c r="X573" s="1">
        <f t="shared" si="178"/>
        <v>3</v>
      </c>
      <c r="Y573" s="1">
        <f t="shared" si="179"/>
        <v>8</v>
      </c>
      <c r="Z573" s="1" t="str">
        <f>VLOOKUP(BIN2DEC(MID(HEX2BIN(MID(H573,3,2),8),2,5)),Codes!$E$1:$F$18,2)</f>
        <v>Normal</v>
      </c>
      <c r="AA573" s="6" t="str">
        <f t="shared" si="180"/>
        <v>0</v>
      </c>
      <c r="AB573" s="1">
        <f t="shared" si="181"/>
        <v>0</v>
      </c>
      <c r="AC573" s="1" t="str">
        <f>VLOOKUP(BIN2DEC(RIGHT(HEX2BIN(MID(H573,6,1),4),1)&amp;LEFT(HEX2BIN(MID(H573,7,1),4),1)),Codes!$K$1:$L$5,2)</f>
        <v>M</v>
      </c>
      <c r="AD573" s="1" t="str">
        <f>VLOOKUP(BIN2DEC(RIGHT(HEX2BIN(MID(H573,7,1),4),3)&amp;LEFT(HEX2BIN(MID(H573,8,1),4),2)),Codes!$H$2:$I$33,2)</f>
        <v>Kick</v>
      </c>
      <c r="AE573" s="1" t="str">
        <f t="shared" si="182"/>
        <v>1</v>
      </c>
      <c r="AF573" s="1" t="str">
        <f t="shared" si="183"/>
        <v>1</v>
      </c>
      <c r="AH573" s="6">
        <f t="shared" si="184"/>
        <v>34</v>
      </c>
    </row>
    <row r="574" spans="1:34">
      <c r="A574" s="3" t="s">
        <v>10511</v>
      </c>
      <c r="B574" s="1" t="s">
        <v>87</v>
      </c>
      <c r="C574" s="6" t="s">
        <v>167</v>
      </c>
      <c r="D574" s="9" t="s">
        <v>1247</v>
      </c>
      <c r="E574" s="9" t="s">
        <v>3880</v>
      </c>
      <c r="F574" s="9" t="s">
        <v>91</v>
      </c>
      <c r="G574" s="9" t="s">
        <v>1587</v>
      </c>
      <c r="H574" s="9" t="s">
        <v>4413</v>
      </c>
      <c r="J574" s="6" t="str">
        <f t="shared" si="168"/>
        <v>001011</v>
      </c>
      <c r="K574" s="1">
        <f t="shared" si="169"/>
        <v>0</v>
      </c>
      <c r="L574" s="6" t="str">
        <f t="shared" si="170"/>
        <v>00000</v>
      </c>
      <c r="M574" s="1">
        <f t="shared" si="171"/>
        <v>13</v>
      </c>
      <c r="N574" s="6" t="str">
        <f t="shared" si="172"/>
        <v>00</v>
      </c>
      <c r="O574" s="1">
        <f t="shared" si="173"/>
        <v>12</v>
      </c>
      <c r="P574" s="1">
        <f>IF(HEX2DEC(LEFT(E574,4))&gt;=32768,HEX2DEC(LEFT(E574,4))-65536,HEX2DEC(LEFT(E574,4)))/Codes!$N$2</f>
        <v>3.7480000000000002</v>
      </c>
      <c r="Q574" s="1">
        <f>IF(HEX2DEC(RIGHT(E574,4))&gt;=32768,HEX2DEC(RIGHT(E574,4))-65536,HEX2DEC(RIGHT(E574,4)))/Codes!$N$2</f>
        <v>0</v>
      </c>
      <c r="R574" s="1">
        <f>IF(HEX2DEC(LEFT(F574,4))&gt;=32768,HEX2DEC(LEFT(F574,4))-65536,HEX2DEC(LEFT(F574,4)))/Codes!$N$2</f>
        <v>0</v>
      </c>
      <c r="S574" s="1">
        <f>IF(HEX2DEC(RIGHT(F574,4))&gt;=32768,HEX2DEC(RIGHT(F574,4))-65536,HEX2DEC(RIGHT(F574,4)))/Codes!$N$2</f>
        <v>0</v>
      </c>
      <c r="T574" s="18">
        <f t="shared" si="174"/>
        <v>80</v>
      </c>
      <c r="U574" s="1">
        <f t="shared" si="175"/>
        <v>120</v>
      </c>
      <c r="V574" s="1">
        <f t="shared" si="176"/>
        <v>0</v>
      </c>
      <c r="W574" s="1" t="str">
        <f t="shared" si="177"/>
        <v>100</v>
      </c>
      <c r="X574" s="1">
        <f t="shared" si="178"/>
        <v>3</v>
      </c>
      <c r="Y574" s="1">
        <f t="shared" si="179"/>
        <v>15</v>
      </c>
      <c r="Z574" s="1" t="str">
        <f>VLOOKUP(BIN2DEC(MID(HEX2BIN(MID(H574,3,2),8),2,5)),Codes!$E$1:$F$18,2)</f>
        <v>Normal</v>
      </c>
      <c r="AA574" s="6" t="str">
        <f t="shared" si="180"/>
        <v>0</v>
      </c>
      <c r="AB574" s="1">
        <f t="shared" si="181"/>
        <v>0</v>
      </c>
      <c r="AC574" s="1" t="str">
        <f>VLOOKUP(BIN2DEC(RIGHT(HEX2BIN(MID(H574,6,1),4),1)&amp;LEFT(HEX2BIN(MID(H574,7,1),4),1)),Codes!$K$1:$L$5,2)</f>
        <v>L</v>
      </c>
      <c r="AD574" s="1" t="str">
        <f>VLOOKUP(BIN2DEC(RIGHT(HEX2BIN(MID(H574,7,1),4),3)&amp;LEFT(HEX2BIN(MID(H574,8,1),4),2)),Codes!$H$2:$I$33,2)</f>
        <v>Kick</v>
      </c>
      <c r="AE574" s="1" t="str">
        <f t="shared" si="182"/>
        <v>1</v>
      </c>
      <c r="AF574" s="1" t="str">
        <f t="shared" si="183"/>
        <v>1</v>
      </c>
      <c r="AH574" s="6">
        <f t="shared" si="184"/>
        <v>66</v>
      </c>
    </row>
    <row r="575" spans="1:34">
      <c r="A575" s="3" t="s">
        <v>10512</v>
      </c>
      <c r="B575" s="1" t="s">
        <v>87</v>
      </c>
      <c r="C575" s="6" t="s">
        <v>167</v>
      </c>
      <c r="D575" s="9" t="s">
        <v>10513</v>
      </c>
      <c r="E575" s="9" t="s">
        <v>3878</v>
      </c>
      <c r="F575" s="9" t="s">
        <v>91</v>
      </c>
      <c r="G575" s="9" t="s">
        <v>1587</v>
      </c>
      <c r="H575" s="9" t="s">
        <v>4413</v>
      </c>
      <c r="J575" s="6" t="str">
        <f t="shared" si="168"/>
        <v>001011</v>
      </c>
      <c r="K575" s="1">
        <f t="shared" si="169"/>
        <v>1</v>
      </c>
      <c r="L575" s="6" t="str">
        <f t="shared" si="170"/>
        <v>00000</v>
      </c>
      <c r="M575" s="1">
        <f t="shared" si="171"/>
        <v>15</v>
      </c>
      <c r="N575" s="6" t="str">
        <f t="shared" si="172"/>
        <v>00</v>
      </c>
      <c r="O575" s="1">
        <f t="shared" si="173"/>
        <v>12</v>
      </c>
      <c r="P575" s="1">
        <f>IF(HEX2DEC(LEFT(E575,4))&gt;=32768,HEX2DEC(LEFT(E575,4))-65536,HEX2DEC(LEFT(E575,4)))/Codes!$N$2</f>
        <v>4.26</v>
      </c>
      <c r="Q575" s="1">
        <f>IF(HEX2DEC(RIGHT(E575,4))&gt;=32768,HEX2DEC(RIGHT(E575,4))-65536,HEX2DEC(RIGHT(E575,4)))/Codes!$N$2</f>
        <v>0</v>
      </c>
      <c r="R575" s="1">
        <f>IF(HEX2DEC(LEFT(F575,4))&gt;=32768,HEX2DEC(LEFT(F575,4))-65536,HEX2DEC(LEFT(F575,4)))/Codes!$N$2</f>
        <v>0</v>
      </c>
      <c r="S575" s="1">
        <f>IF(HEX2DEC(RIGHT(F575,4))&gt;=32768,HEX2DEC(RIGHT(F575,4))-65536,HEX2DEC(RIGHT(F575,4)))/Codes!$N$2</f>
        <v>0</v>
      </c>
      <c r="T575" s="18">
        <f t="shared" si="174"/>
        <v>80</v>
      </c>
      <c r="U575" s="1">
        <f t="shared" si="175"/>
        <v>120</v>
      </c>
      <c r="V575" s="1">
        <f t="shared" si="176"/>
        <v>0</v>
      </c>
      <c r="W575" s="1" t="str">
        <f t="shared" si="177"/>
        <v>100</v>
      </c>
      <c r="X575" s="1">
        <f t="shared" si="178"/>
        <v>3</v>
      </c>
      <c r="Y575" s="1">
        <f t="shared" si="179"/>
        <v>15</v>
      </c>
      <c r="Z575" s="1" t="str">
        <f>VLOOKUP(BIN2DEC(MID(HEX2BIN(MID(H575,3,2),8),2,5)),Codes!$E$1:$F$18,2)</f>
        <v>Normal</v>
      </c>
      <c r="AA575" s="6" t="str">
        <f t="shared" si="180"/>
        <v>0</v>
      </c>
      <c r="AB575" s="1">
        <f t="shared" si="181"/>
        <v>0</v>
      </c>
      <c r="AC575" s="1" t="str">
        <f>VLOOKUP(BIN2DEC(RIGHT(HEX2BIN(MID(H575,6,1),4),1)&amp;LEFT(HEX2BIN(MID(H575,7,1),4),1)),Codes!$K$1:$L$5,2)</f>
        <v>L</v>
      </c>
      <c r="AD575" s="1" t="str">
        <f>VLOOKUP(BIN2DEC(RIGHT(HEX2BIN(MID(H575,7,1),4),3)&amp;LEFT(HEX2BIN(MID(H575,8,1),4),2)),Codes!$H$2:$I$33,2)</f>
        <v>Kick</v>
      </c>
      <c r="AE575" s="1" t="str">
        <f t="shared" si="182"/>
        <v>1</v>
      </c>
      <c r="AF575" s="1" t="str">
        <f t="shared" si="183"/>
        <v>1</v>
      </c>
      <c r="AH575" s="6">
        <f t="shared" si="184"/>
        <v>66</v>
      </c>
    </row>
    <row r="576" spans="1:34">
      <c r="A576" s="3" t="s">
        <v>10514</v>
      </c>
      <c r="B576" s="1" t="s">
        <v>87</v>
      </c>
      <c r="C576" s="6" t="s">
        <v>169</v>
      </c>
      <c r="D576" s="9" t="s">
        <v>9655</v>
      </c>
      <c r="E576" s="9" t="s">
        <v>3880</v>
      </c>
      <c r="F576" s="9" t="s">
        <v>91</v>
      </c>
      <c r="G576" s="9" t="s">
        <v>9921</v>
      </c>
      <c r="H576" s="9" t="s">
        <v>163</v>
      </c>
      <c r="J576" s="6" t="str">
        <f t="shared" si="168"/>
        <v>001011</v>
      </c>
      <c r="K576" s="1">
        <f t="shared" si="169"/>
        <v>0</v>
      </c>
      <c r="L576" s="6" t="str">
        <f t="shared" si="170"/>
        <v>00000</v>
      </c>
      <c r="M576" s="1">
        <f t="shared" si="171"/>
        <v>13</v>
      </c>
      <c r="N576" s="6" t="str">
        <f t="shared" si="172"/>
        <v>00</v>
      </c>
      <c r="O576" s="1">
        <f t="shared" si="173"/>
        <v>9</v>
      </c>
      <c r="P576" s="1">
        <f>IF(HEX2DEC(LEFT(E576,4))&gt;=32768,HEX2DEC(LEFT(E576,4))-65536,HEX2DEC(LEFT(E576,4)))/Codes!$N$2</f>
        <v>3.7480000000000002</v>
      </c>
      <c r="Q576" s="1">
        <f>IF(HEX2DEC(RIGHT(E576,4))&gt;=32768,HEX2DEC(RIGHT(E576,4))-65536,HEX2DEC(RIGHT(E576,4)))/Codes!$N$2</f>
        <v>0</v>
      </c>
      <c r="R576" s="1">
        <f>IF(HEX2DEC(LEFT(F576,4))&gt;=32768,HEX2DEC(LEFT(F576,4))-65536,HEX2DEC(LEFT(F576,4)))/Codes!$N$2</f>
        <v>0</v>
      </c>
      <c r="S576" s="1">
        <f>IF(HEX2DEC(RIGHT(F576,4))&gt;=32768,HEX2DEC(RIGHT(F576,4))-65536,HEX2DEC(RIGHT(F576,4)))/Codes!$N$2</f>
        <v>0</v>
      </c>
      <c r="T576" s="18">
        <f t="shared" si="174"/>
        <v>70</v>
      </c>
      <c r="U576" s="1">
        <f t="shared" si="175"/>
        <v>120</v>
      </c>
      <c r="V576" s="1">
        <f t="shared" si="176"/>
        <v>0</v>
      </c>
      <c r="W576" s="1" t="str">
        <f t="shared" si="177"/>
        <v>100</v>
      </c>
      <c r="X576" s="1">
        <f t="shared" si="178"/>
        <v>3</v>
      </c>
      <c r="Y576" s="1">
        <f t="shared" si="179"/>
        <v>10</v>
      </c>
      <c r="Z576" s="1" t="str">
        <f>VLOOKUP(BIN2DEC(MID(HEX2BIN(MID(H576,3,2),8),2,5)),Codes!$E$1:$F$18,2)</f>
        <v>Normal</v>
      </c>
      <c r="AA576" s="6" t="str">
        <f t="shared" si="180"/>
        <v>0</v>
      </c>
      <c r="AB576" s="1">
        <f t="shared" si="181"/>
        <v>0</v>
      </c>
      <c r="AC576" s="1" t="str">
        <f>VLOOKUP(BIN2DEC(RIGHT(HEX2BIN(MID(H576,6,1),4),1)&amp;LEFT(HEX2BIN(MID(H576,7,1),4),1)),Codes!$K$1:$L$5,2)</f>
        <v>M</v>
      </c>
      <c r="AD576" s="1" t="str">
        <f>VLOOKUP(BIN2DEC(RIGHT(HEX2BIN(MID(H576,7,1),4),3)&amp;LEFT(HEX2BIN(MID(H576,8,1),4),2)),Codes!$H$2:$I$33,2)</f>
        <v>Kick</v>
      </c>
      <c r="AE576" s="1" t="str">
        <f t="shared" si="182"/>
        <v>1</v>
      </c>
      <c r="AF576" s="1" t="str">
        <f t="shared" si="183"/>
        <v>1</v>
      </c>
      <c r="AH576" s="6">
        <f t="shared" si="184"/>
        <v>34</v>
      </c>
    </row>
    <row r="577" spans="1:34">
      <c r="A577" s="3" t="s">
        <v>10515</v>
      </c>
      <c r="B577" s="1" t="s">
        <v>87</v>
      </c>
      <c r="C577" s="6" t="s">
        <v>169</v>
      </c>
      <c r="D577" s="9" t="s">
        <v>9665</v>
      </c>
      <c r="E577" s="9" t="s">
        <v>3878</v>
      </c>
      <c r="F577" s="9" t="s">
        <v>91</v>
      </c>
      <c r="G577" s="9" t="s">
        <v>9921</v>
      </c>
      <c r="H577" s="9" t="s">
        <v>163</v>
      </c>
      <c r="J577" s="6" t="str">
        <f t="shared" si="168"/>
        <v>001011</v>
      </c>
      <c r="K577" s="1">
        <f t="shared" si="169"/>
        <v>1</v>
      </c>
      <c r="L577" s="6" t="str">
        <f t="shared" si="170"/>
        <v>00000</v>
      </c>
      <c r="M577" s="1">
        <f t="shared" si="171"/>
        <v>15</v>
      </c>
      <c r="N577" s="6" t="str">
        <f t="shared" si="172"/>
        <v>00</v>
      </c>
      <c r="O577" s="1">
        <f t="shared" si="173"/>
        <v>9</v>
      </c>
      <c r="P577" s="1">
        <f>IF(HEX2DEC(LEFT(E577,4))&gt;=32768,HEX2DEC(LEFT(E577,4))-65536,HEX2DEC(LEFT(E577,4)))/Codes!$N$2</f>
        <v>4.26</v>
      </c>
      <c r="Q577" s="1">
        <f>IF(HEX2DEC(RIGHT(E577,4))&gt;=32768,HEX2DEC(RIGHT(E577,4))-65536,HEX2DEC(RIGHT(E577,4)))/Codes!$N$2</f>
        <v>0</v>
      </c>
      <c r="R577" s="1">
        <f>IF(HEX2DEC(LEFT(F577,4))&gt;=32768,HEX2DEC(LEFT(F577,4))-65536,HEX2DEC(LEFT(F577,4)))/Codes!$N$2</f>
        <v>0</v>
      </c>
      <c r="S577" s="1">
        <f>IF(HEX2DEC(RIGHT(F577,4))&gt;=32768,HEX2DEC(RIGHT(F577,4))-65536,HEX2DEC(RIGHT(F577,4)))/Codes!$N$2</f>
        <v>0</v>
      </c>
      <c r="T577" s="18">
        <f t="shared" si="174"/>
        <v>70</v>
      </c>
      <c r="U577" s="1">
        <f t="shared" si="175"/>
        <v>120</v>
      </c>
      <c r="V577" s="1">
        <f t="shared" si="176"/>
        <v>0</v>
      </c>
      <c r="W577" s="1" t="str">
        <f t="shared" si="177"/>
        <v>100</v>
      </c>
      <c r="X577" s="1">
        <f t="shared" si="178"/>
        <v>3</v>
      </c>
      <c r="Y577" s="1">
        <f t="shared" si="179"/>
        <v>10</v>
      </c>
      <c r="Z577" s="1" t="str">
        <f>VLOOKUP(BIN2DEC(MID(HEX2BIN(MID(H577,3,2),8),2,5)),Codes!$E$1:$F$18,2)</f>
        <v>Normal</v>
      </c>
      <c r="AA577" s="6" t="str">
        <f t="shared" si="180"/>
        <v>0</v>
      </c>
      <c r="AB577" s="1">
        <f t="shared" si="181"/>
        <v>0</v>
      </c>
      <c r="AC577" s="1" t="str">
        <f>VLOOKUP(BIN2DEC(RIGHT(HEX2BIN(MID(H577,6,1),4),1)&amp;LEFT(HEX2BIN(MID(H577,7,1),4),1)),Codes!$K$1:$L$5,2)</f>
        <v>M</v>
      </c>
      <c r="AD577" s="1" t="str">
        <f>VLOOKUP(BIN2DEC(RIGHT(HEX2BIN(MID(H577,7,1),4),3)&amp;LEFT(HEX2BIN(MID(H577,8,1),4),2)),Codes!$H$2:$I$33,2)</f>
        <v>Kick</v>
      </c>
      <c r="AE577" s="1" t="str">
        <f t="shared" si="182"/>
        <v>1</v>
      </c>
      <c r="AF577" s="1" t="str">
        <f t="shared" si="183"/>
        <v>1</v>
      </c>
      <c r="AH577" s="6">
        <f t="shared" si="184"/>
        <v>34</v>
      </c>
    </row>
    <row r="578" spans="1:34">
      <c r="A578" s="3" t="s">
        <v>10516</v>
      </c>
      <c r="B578" s="1" t="s">
        <v>87</v>
      </c>
      <c r="C578" s="6" t="s">
        <v>176</v>
      </c>
      <c r="D578" s="9" t="s">
        <v>9159</v>
      </c>
      <c r="E578" s="9" t="s">
        <v>1288</v>
      </c>
      <c r="F578" s="9" t="s">
        <v>91</v>
      </c>
      <c r="G578" s="9" t="s">
        <v>2289</v>
      </c>
      <c r="H578" s="9" t="s">
        <v>405</v>
      </c>
      <c r="J578" s="6" t="str">
        <f t="shared" si="168"/>
        <v>001011</v>
      </c>
      <c r="K578" s="1">
        <f t="shared" si="169"/>
        <v>0</v>
      </c>
      <c r="L578" s="6" t="str">
        <f t="shared" si="170"/>
        <v>00000</v>
      </c>
      <c r="M578" s="1">
        <f t="shared" si="171"/>
        <v>7</v>
      </c>
      <c r="N578" s="6" t="str">
        <f t="shared" si="172"/>
        <v>00</v>
      </c>
      <c r="O578" s="1">
        <f t="shared" si="173"/>
        <v>11</v>
      </c>
      <c r="P578" s="1">
        <f>IF(HEX2DEC(LEFT(E578,4))&gt;=32768,HEX2DEC(LEFT(E578,4))-65536,HEX2DEC(LEFT(E578,4)))/Codes!$N$2</f>
        <v>5.28</v>
      </c>
      <c r="Q578" s="1">
        <f>IF(HEX2DEC(RIGHT(E578,4))&gt;=32768,HEX2DEC(RIGHT(E578,4))-65536,HEX2DEC(RIGHT(E578,4)))/Codes!$N$2</f>
        <v>0</v>
      </c>
      <c r="R578" s="1">
        <f>IF(HEX2DEC(LEFT(F578,4))&gt;=32768,HEX2DEC(LEFT(F578,4))-65536,HEX2DEC(LEFT(F578,4)))/Codes!$N$2</f>
        <v>0</v>
      </c>
      <c r="S578" s="1">
        <f>IF(HEX2DEC(RIGHT(F578,4))&gt;=32768,HEX2DEC(RIGHT(F578,4))-65536,HEX2DEC(RIGHT(F578,4)))/Codes!$N$2</f>
        <v>0</v>
      </c>
      <c r="T578" s="18">
        <f t="shared" si="174"/>
        <v>80</v>
      </c>
      <c r="U578" s="1">
        <f t="shared" si="175"/>
        <v>90</v>
      </c>
      <c r="V578" s="1">
        <f t="shared" si="176"/>
        <v>0</v>
      </c>
      <c r="W578" s="1" t="str">
        <f t="shared" si="177"/>
        <v>100</v>
      </c>
      <c r="X578" s="1">
        <f t="shared" si="178"/>
        <v>3</v>
      </c>
      <c r="Y578" s="1">
        <f t="shared" si="179"/>
        <v>30</v>
      </c>
      <c r="Z578" s="1" t="str">
        <f>VLOOKUP(BIN2DEC(MID(HEX2BIN(MID(H578,3,2),8),2,5)),Codes!$E$1:$F$18,2)</f>
        <v>Normal</v>
      </c>
      <c r="AA578" s="6" t="str">
        <f t="shared" si="180"/>
        <v>0</v>
      </c>
      <c r="AB578" s="1">
        <f t="shared" si="181"/>
        <v>0</v>
      </c>
      <c r="AC578" s="1" t="str">
        <f>VLOOKUP(BIN2DEC(RIGHT(HEX2BIN(MID(H578,6,1),4),1)&amp;LEFT(HEX2BIN(MID(H578,7,1),4),1)),Codes!$K$1:$L$5,2)</f>
        <v>L</v>
      </c>
      <c r="AD578" s="1" t="str">
        <f>VLOOKUP(BIN2DEC(RIGHT(HEX2BIN(MID(H578,7,1),4),3)&amp;LEFT(HEX2BIN(MID(H578,8,1),4),2)),Codes!$H$2:$I$33,2)</f>
        <v>Kick</v>
      </c>
      <c r="AE578" s="1" t="str">
        <f t="shared" si="182"/>
        <v>1</v>
      </c>
      <c r="AF578" s="1" t="str">
        <f t="shared" si="183"/>
        <v>1</v>
      </c>
      <c r="AH578" s="6">
        <f t="shared" si="184"/>
        <v>66</v>
      </c>
    </row>
    <row r="579" spans="1:34">
      <c r="A579" s="3" t="s">
        <v>10517</v>
      </c>
      <c r="B579" s="1" t="s">
        <v>87</v>
      </c>
      <c r="C579" s="6" t="s">
        <v>176</v>
      </c>
      <c r="D579" s="9" t="s">
        <v>7766</v>
      </c>
      <c r="E579" s="9" t="s">
        <v>590</v>
      </c>
      <c r="F579" s="9" t="s">
        <v>91</v>
      </c>
      <c r="G579" s="9" t="s">
        <v>2289</v>
      </c>
      <c r="H579" s="9" t="s">
        <v>405</v>
      </c>
      <c r="J579" s="6" t="str">
        <f t="shared" si="168"/>
        <v>001011</v>
      </c>
      <c r="K579" s="1">
        <f t="shared" si="169"/>
        <v>1</v>
      </c>
      <c r="L579" s="6" t="str">
        <f t="shared" si="170"/>
        <v>00000</v>
      </c>
      <c r="M579" s="1">
        <f t="shared" si="171"/>
        <v>6</v>
      </c>
      <c r="N579" s="6" t="str">
        <f t="shared" si="172"/>
        <v>00</v>
      </c>
      <c r="O579" s="1">
        <f t="shared" si="173"/>
        <v>11</v>
      </c>
      <c r="P579" s="1">
        <f>IF(HEX2DEC(LEFT(E579,4))&gt;=32768,HEX2DEC(LEFT(E579,4))-65536,HEX2DEC(LEFT(E579,4)))/Codes!$N$2</f>
        <v>6.1319999999999997</v>
      </c>
      <c r="Q579" s="1">
        <f>IF(HEX2DEC(RIGHT(E579,4))&gt;=32768,HEX2DEC(RIGHT(E579,4))-65536,HEX2DEC(RIGHT(E579,4)))/Codes!$N$2</f>
        <v>0</v>
      </c>
      <c r="R579" s="1">
        <f>IF(HEX2DEC(LEFT(F579,4))&gt;=32768,HEX2DEC(LEFT(F579,4))-65536,HEX2DEC(LEFT(F579,4)))/Codes!$N$2</f>
        <v>0</v>
      </c>
      <c r="S579" s="1">
        <f>IF(HEX2DEC(RIGHT(F579,4))&gt;=32768,HEX2DEC(RIGHT(F579,4))-65536,HEX2DEC(RIGHT(F579,4)))/Codes!$N$2</f>
        <v>0</v>
      </c>
      <c r="T579" s="18">
        <f t="shared" si="174"/>
        <v>80</v>
      </c>
      <c r="U579" s="1">
        <f t="shared" si="175"/>
        <v>90</v>
      </c>
      <c r="V579" s="1">
        <f t="shared" si="176"/>
        <v>0</v>
      </c>
      <c r="W579" s="1" t="str">
        <f t="shared" si="177"/>
        <v>100</v>
      </c>
      <c r="X579" s="1">
        <f t="shared" si="178"/>
        <v>3</v>
      </c>
      <c r="Y579" s="1">
        <f t="shared" si="179"/>
        <v>30</v>
      </c>
      <c r="Z579" s="1" t="str">
        <f>VLOOKUP(BIN2DEC(MID(HEX2BIN(MID(H579,3,2),8),2,5)),Codes!$E$1:$F$18,2)</f>
        <v>Normal</v>
      </c>
      <c r="AA579" s="6" t="str">
        <f t="shared" si="180"/>
        <v>0</v>
      </c>
      <c r="AB579" s="1">
        <f t="shared" si="181"/>
        <v>0</v>
      </c>
      <c r="AC579" s="1" t="str">
        <f>VLOOKUP(BIN2DEC(RIGHT(HEX2BIN(MID(H579,6,1),4),1)&amp;LEFT(HEX2BIN(MID(H579,7,1),4),1)),Codes!$K$1:$L$5,2)</f>
        <v>L</v>
      </c>
      <c r="AD579" s="1" t="str">
        <f>VLOOKUP(BIN2DEC(RIGHT(HEX2BIN(MID(H579,7,1),4),3)&amp;LEFT(HEX2BIN(MID(H579,8,1),4),2)),Codes!$H$2:$I$33,2)</f>
        <v>Kick</v>
      </c>
      <c r="AE579" s="1" t="str">
        <f t="shared" si="182"/>
        <v>1</v>
      </c>
      <c r="AF579" s="1" t="str">
        <f t="shared" si="183"/>
        <v>1</v>
      </c>
      <c r="AH579" s="6">
        <f t="shared" si="184"/>
        <v>66</v>
      </c>
    </row>
    <row r="580" spans="1:34">
      <c r="A580" s="3" t="s">
        <v>10518</v>
      </c>
      <c r="B580" s="1" t="s">
        <v>87</v>
      </c>
      <c r="C580" s="6" t="s">
        <v>5195</v>
      </c>
      <c r="D580" s="9" t="s">
        <v>8135</v>
      </c>
      <c r="E580" s="9" t="s">
        <v>460</v>
      </c>
      <c r="F580" s="9" t="s">
        <v>91</v>
      </c>
      <c r="G580" s="9" t="s">
        <v>1321</v>
      </c>
      <c r="H580" s="9" t="s">
        <v>1776</v>
      </c>
      <c r="J580" s="6" t="str">
        <f t="shared" ref="J580:J640" si="185">LEFT(HEX2BIN(LEFT(D580,2),8),6)</f>
        <v>001011</v>
      </c>
      <c r="K580" s="1">
        <f t="shared" ref="K580:K640" si="186">BIN2DEC(MID(HEX2BIN(MID(D580,2,2),8),3,3))</f>
        <v>0</v>
      </c>
      <c r="L580" s="6" t="str">
        <f t="shared" ref="L580:L640" si="187">MID(HEX2BIN(MID(D580,3,2),8),2,5)</f>
        <v>00000</v>
      </c>
      <c r="M580" s="1">
        <f t="shared" ref="M580:M640" si="188">ROUNDDOWN(HEX2DEC(MID(D580,4,3))/8,0)</f>
        <v>43</v>
      </c>
      <c r="N580" s="6" t="str">
        <f t="shared" ref="N580:N640" si="189">MID(HEX2BIN(MID(D580,6,1),4),2,2)</f>
        <v>00</v>
      </c>
      <c r="O580" s="1">
        <f t="shared" ref="O580:O640" si="190">HEX2DEC(MID(D580,7,2))</f>
        <v>6</v>
      </c>
      <c r="P580" s="1">
        <f>IF(HEX2DEC(LEFT(E580,4))&gt;=32768,HEX2DEC(LEFT(E580,4))-65536,HEX2DEC(LEFT(E580,4)))/Codes!$N$2</f>
        <v>7.2</v>
      </c>
      <c r="Q580" s="1">
        <f>IF(HEX2DEC(RIGHT(E580,4))&gt;=32768,HEX2DEC(RIGHT(E580,4))-65536,HEX2DEC(RIGHT(E580,4)))/Codes!$N$2</f>
        <v>0</v>
      </c>
      <c r="R580" s="1">
        <f>IF(HEX2DEC(LEFT(F580,4))&gt;=32768,HEX2DEC(LEFT(F580,4))-65536,HEX2DEC(LEFT(F580,4)))/Codes!$N$2</f>
        <v>0</v>
      </c>
      <c r="S580" s="1">
        <f>IF(HEX2DEC(RIGHT(F580,4))&gt;=32768,HEX2DEC(RIGHT(F580,4))-65536,HEX2DEC(RIGHT(F580,4)))/Codes!$N$2</f>
        <v>0</v>
      </c>
      <c r="T580" s="18">
        <f t="shared" ref="T580:T640" si="191">ROUNDDOWN(HEX2DEC(LEFT(G580,3))/8,0)</f>
        <v>361</v>
      </c>
      <c r="U580" s="1">
        <f t="shared" ref="U580:U640" si="192">ROUNDDOWN(HEX2DEC(MID(G580,3,3))/4,0)-(512*ROUNDDOWN(HEX2DEC(MID(G580,3,1))/8,0))</f>
        <v>50</v>
      </c>
      <c r="V580" s="1">
        <f t="shared" ref="V580:V640" si="193">RIGHT(HEX2BIN(MID(G580,5,1),4),2)*128+HEX2DEC(MID(G580,6,1))*8+LEFT(HEX2BIN(MID(G580,7,1),4),3)</f>
        <v>0</v>
      </c>
      <c r="W580" s="1" t="str">
        <f t="shared" ref="W580:W640" si="194">MID(HEX2BIN(MID(G580,7,2),8),4,3)</f>
        <v>100</v>
      </c>
      <c r="X580" s="1">
        <f t="shared" ref="X580:X640" si="195">BIN2DEC(RIGHT(HEX2BIN(RIGHT(G580,1),4),2))</f>
        <v>0</v>
      </c>
      <c r="Y580" s="1">
        <f t="shared" ref="Y580:Y640" si="196">ROUNDDOWN(HEX2DEC(LEFT(H580,3))/8,0)</f>
        <v>80</v>
      </c>
      <c r="Z580" s="1" t="str">
        <f>VLOOKUP(BIN2DEC(MID(HEX2BIN(MID(H580,3,2),8),2,5)),Codes!$E$1:$F$18,2)</f>
        <v>Normal</v>
      </c>
      <c r="AA580" s="6" t="str">
        <f t="shared" ref="AA580:AA640" si="197">MID(HEX2BIN(MID(H580,4,1),4),3,1)</f>
        <v>0</v>
      </c>
      <c r="AB580" s="1">
        <f t="shared" ref="AB580:AB640" si="198">(MOD(HEX2DEC(MID(H580,4,1)),2))*64+ROUNDDOWN(HEX2DEC(MID(H580,5,2))/4,0)</f>
        <v>1</v>
      </c>
      <c r="AC580" s="1" t="str">
        <f>VLOOKUP(BIN2DEC(RIGHT(HEX2BIN(MID(H580,6,1),4),1)&amp;LEFT(HEX2BIN(MID(H580,7,1),4),1)),Codes!$K$1:$L$5,2)</f>
        <v>M</v>
      </c>
      <c r="AD580" s="1" t="str">
        <f>VLOOKUP(BIN2DEC(RIGHT(HEX2BIN(MID(H580,7,1),4),3)&amp;LEFT(HEX2BIN(MID(H580,8,1),4),2)),Codes!$H$2:$I$33,2)</f>
        <v>Punch</v>
      </c>
      <c r="AE580" s="1" t="str">
        <f t="shared" ref="AE580:AE640" si="199">MID(HEX2BIN(RIGHT(H580,1),4),3,1)</f>
        <v>1</v>
      </c>
      <c r="AF580" s="1" t="str">
        <f t="shared" ref="AF580:AF640" si="200">RIGHT(HEX2BIN(RIGHT(H580,1),4),1)</f>
        <v>1</v>
      </c>
      <c r="AH580" s="6">
        <f t="shared" ref="AH580:AH640" si="201">ROUNDDOWN(HEX2DEC(MID(H580,6,3))/4,0)-(256*ROUNDDOWN(HEX2DEC(MID(H580,6,1))/4,0))</f>
        <v>33</v>
      </c>
    </row>
    <row r="581" spans="1:34">
      <c r="A581" s="3" t="s">
        <v>10519</v>
      </c>
      <c r="B581" s="1" t="s">
        <v>87</v>
      </c>
      <c r="C581" s="6" t="s">
        <v>5195</v>
      </c>
      <c r="D581" s="9" t="s">
        <v>8967</v>
      </c>
      <c r="E581" s="9" t="s">
        <v>207</v>
      </c>
      <c r="F581" s="9" t="s">
        <v>91</v>
      </c>
      <c r="G581" s="9" t="s">
        <v>1321</v>
      </c>
      <c r="H581" s="9" t="s">
        <v>1776</v>
      </c>
      <c r="J581" s="6" t="str">
        <f t="shared" si="185"/>
        <v>001011</v>
      </c>
      <c r="K581" s="1">
        <f t="shared" si="186"/>
        <v>1</v>
      </c>
      <c r="L581" s="6" t="str">
        <f t="shared" si="187"/>
        <v>00000</v>
      </c>
      <c r="M581" s="1">
        <f t="shared" si="188"/>
        <v>41</v>
      </c>
      <c r="N581" s="6" t="str">
        <f t="shared" si="189"/>
        <v>00</v>
      </c>
      <c r="O581" s="1">
        <f t="shared" si="190"/>
        <v>6</v>
      </c>
      <c r="P581" s="1">
        <f>IF(HEX2DEC(LEFT(E581,4))&gt;=32768,HEX2DEC(LEFT(E581,4))-65536,HEX2DEC(LEFT(E581,4)))/Codes!$N$2</f>
        <v>4</v>
      </c>
      <c r="Q581" s="1">
        <f>IF(HEX2DEC(RIGHT(E581,4))&gt;=32768,HEX2DEC(RIGHT(E581,4))-65536,HEX2DEC(RIGHT(E581,4)))/Codes!$N$2</f>
        <v>0</v>
      </c>
      <c r="R581" s="1">
        <f>IF(HEX2DEC(LEFT(F581,4))&gt;=32768,HEX2DEC(LEFT(F581,4))-65536,HEX2DEC(LEFT(F581,4)))/Codes!$N$2</f>
        <v>0</v>
      </c>
      <c r="S581" s="1">
        <f>IF(HEX2DEC(RIGHT(F581,4))&gt;=32768,HEX2DEC(RIGHT(F581,4))-65536,HEX2DEC(RIGHT(F581,4)))/Codes!$N$2</f>
        <v>0</v>
      </c>
      <c r="T581" s="18">
        <f t="shared" si="191"/>
        <v>361</v>
      </c>
      <c r="U581" s="1">
        <f t="shared" si="192"/>
        <v>50</v>
      </c>
      <c r="V581" s="1">
        <f t="shared" si="193"/>
        <v>0</v>
      </c>
      <c r="W581" s="1" t="str">
        <f t="shared" si="194"/>
        <v>100</v>
      </c>
      <c r="X581" s="1">
        <f t="shared" si="195"/>
        <v>0</v>
      </c>
      <c r="Y581" s="1">
        <f t="shared" si="196"/>
        <v>80</v>
      </c>
      <c r="Z581" s="1" t="str">
        <f>VLOOKUP(BIN2DEC(MID(HEX2BIN(MID(H581,3,2),8),2,5)),Codes!$E$1:$F$18,2)</f>
        <v>Normal</v>
      </c>
      <c r="AA581" s="6" t="str">
        <f t="shared" si="197"/>
        <v>0</v>
      </c>
      <c r="AB581" s="1">
        <f t="shared" si="198"/>
        <v>1</v>
      </c>
      <c r="AC581" s="1" t="str">
        <f>VLOOKUP(BIN2DEC(RIGHT(HEX2BIN(MID(H581,6,1),4),1)&amp;LEFT(HEX2BIN(MID(H581,7,1),4),1)),Codes!$K$1:$L$5,2)</f>
        <v>M</v>
      </c>
      <c r="AD581" s="1" t="str">
        <f>VLOOKUP(BIN2DEC(RIGHT(HEX2BIN(MID(H581,7,1),4),3)&amp;LEFT(HEX2BIN(MID(H581,8,1),4),2)),Codes!$H$2:$I$33,2)</f>
        <v>Punch</v>
      </c>
      <c r="AE581" s="1" t="str">
        <f t="shared" si="199"/>
        <v>1</v>
      </c>
      <c r="AF581" s="1" t="str">
        <f t="shared" si="200"/>
        <v>1</v>
      </c>
      <c r="AH581" s="6">
        <f t="shared" si="201"/>
        <v>33</v>
      </c>
    </row>
    <row r="582" spans="1:34">
      <c r="A582" s="3" t="s">
        <v>10520</v>
      </c>
      <c r="B582" s="1" t="s">
        <v>87</v>
      </c>
      <c r="C582" s="6" t="s">
        <v>5195</v>
      </c>
      <c r="D582" s="9" t="s">
        <v>194</v>
      </c>
      <c r="E582" s="9" t="s">
        <v>207</v>
      </c>
      <c r="F582" s="9" t="s">
        <v>91</v>
      </c>
      <c r="G582" s="9" t="s">
        <v>1321</v>
      </c>
      <c r="H582" s="9" t="s">
        <v>444</v>
      </c>
      <c r="J582" s="6" t="str">
        <f t="shared" si="185"/>
        <v>001011</v>
      </c>
      <c r="K582" s="1">
        <f t="shared" si="186"/>
        <v>2</v>
      </c>
      <c r="L582" s="6" t="str">
        <f t="shared" si="187"/>
        <v>00000</v>
      </c>
      <c r="M582" s="1">
        <f t="shared" si="188"/>
        <v>4</v>
      </c>
      <c r="N582" s="6" t="str">
        <f t="shared" si="189"/>
        <v>00</v>
      </c>
      <c r="O582" s="1">
        <f t="shared" si="190"/>
        <v>6</v>
      </c>
      <c r="P582" s="1">
        <f>IF(HEX2DEC(LEFT(E582,4))&gt;=32768,HEX2DEC(LEFT(E582,4))-65536,HEX2DEC(LEFT(E582,4)))/Codes!$N$2</f>
        <v>4</v>
      </c>
      <c r="Q582" s="1">
        <f>IF(HEX2DEC(RIGHT(E582,4))&gt;=32768,HEX2DEC(RIGHT(E582,4))-65536,HEX2DEC(RIGHT(E582,4)))/Codes!$N$2</f>
        <v>0</v>
      </c>
      <c r="R582" s="1">
        <f>IF(HEX2DEC(LEFT(F582,4))&gt;=32768,HEX2DEC(LEFT(F582,4))-65536,HEX2DEC(LEFT(F582,4)))/Codes!$N$2</f>
        <v>0</v>
      </c>
      <c r="S582" s="1">
        <f>IF(HEX2DEC(RIGHT(F582,4))&gt;=32768,HEX2DEC(RIGHT(F582,4))-65536,HEX2DEC(RIGHT(F582,4)))/Codes!$N$2</f>
        <v>0</v>
      </c>
      <c r="T582" s="18">
        <f t="shared" si="191"/>
        <v>361</v>
      </c>
      <c r="U582" s="1">
        <f t="shared" si="192"/>
        <v>50</v>
      </c>
      <c r="V582" s="1">
        <f t="shared" si="193"/>
        <v>0</v>
      </c>
      <c r="W582" s="1" t="str">
        <f t="shared" si="194"/>
        <v>100</v>
      </c>
      <c r="X582" s="1">
        <f t="shared" si="195"/>
        <v>0</v>
      </c>
      <c r="Y582" s="1">
        <f t="shared" si="196"/>
        <v>80</v>
      </c>
      <c r="Z582" s="1" t="str">
        <f>VLOOKUP(BIN2DEC(MID(HEX2BIN(MID(H582,3,2),8),2,5)),Codes!$E$1:$F$18,2)</f>
        <v>Normal</v>
      </c>
      <c r="AA582" s="6" t="str">
        <f t="shared" si="197"/>
        <v>0</v>
      </c>
      <c r="AB582" s="1">
        <f t="shared" si="198"/>
        <v>1</v>
      </c>
      <c r="AC582" s="1" t="str">
        <f>VLOOKUP(BIN2DEC(RIGHT(HEX2BIN(MID(H582,6,1),4),1)&amp;LEFT(HEX2BIN(MID(H582,7,1),4),1)),Codes!$K$1:$L$5,2)</f>
        <v>M</v>
      </c>
      <c r="AD582" s="1" t="str">
        <f>VLOOKUP(BIN2DEC(RIGHT(HEX2BIN(MID(H582,7,1),4),3)&amp;LEFT(HEX2BIN(MID(H582,8,1),4),2)),Codes!$H$2:$I$33,2)</f>
        <v>Kick</v>
      </c>
      <c r="AE582" s="1" t="str">
        <f t="shared" si="199"/>
        <v>1</v>
      </c>
      <c r="AF582" s="1" t="str">
        <f t="shared" si="200"/>
        <v>1</v>
      </c>
      <c r="AH582" s="6">
        <f t="shared" si="201"/>
        <v>34</v>
      </c>
    </row>
    <row r="583" spans="1:34">
      <c r="A583" s="3" t="s">
        <v>10521</v>
      </c>
      <c r="B583" s="1" t="s">
        <v>87</v>
      </c>
      <c r="C583" s="6" t="s">
        <v>5196</v>
      </c>
      <c r="D583" s="9" t="s">
        <v>10522</v>
      </c>
      <c r="E583" s="9" t="s">
        <v>448</v>
      </c>
      <c r="F583" s="9" t="s">
        <v>91</v>
      </c>
      <c r="G583" s="9" t="s">
        <v>1321</v>
      </c>
      <c r="H583" s="9" t="s">
        <v>444</v>
      </c>
      <c r="J583" s="6" t="str">
        <f t="shared" si="185"/>
        <v>001011</v>
      </c>
      <c r="K583" s="1">
        <f t="shared" si="186"/>
        <v>0</v>
      </c>
      <c r="L583" s="6" t="str">
        <f t="shared" si="187"/>
        <v>00000</v>
      </c>
      <c r="M583" s="1">
        <f t="shared" si="188"/>
        <v>23</v>
      </c>
      <c r="N583" s="6" t="str">
        <f t="shared" si="189"/>
        <v>00</v>
      </c>
      <c r="O583" s="1">
        <f t="shared" si="190"/>
        <v>6</v>
      </c>
      <c r="P583" s="1">
        <f>IF(HEX2DEC(LEFT(E583,4))&gt;=32768,HEX2DEC(LEFT(E583,4))-65536,HEX2DEC(LEFT(E583,4)))/Codes!$N$2</f>
        <v>6.4</v>
      </c>
      <c r="Q583" s="1">
        <f>IF(HEX2DEC(RIGHT(E583,4))&gt;=32768,HEX2DEC(RIGHT(E583,4))-65536,HEX2DEC(RIGHT(E583,4)))/Codes!$N$2</f>
        <v>0</v>
      </c>
      <c r="R583" s="1">
        <f>IF(HEX2DEC(LEFT(F583,4))&gt;=32768,HEX2DEC(LEFT(F583,4))-65536,HEX2DEC(LEFT(F583,4)))/Codes!$N$2</f>
        <v>0</v>
      </c>
      <c r="S583" s="1">
        <f>IF(HEX2DEC(RIGHT(F583,4))&gt;=32768,HEX2DEC(RIGHT(F583,4))-65536,HEX2DEC(RIGHT(F583,4)))/Codes!$N$2</f>
        <v>0</v>
      </c>
      <c r="T583" s="18">
        <f t="shared" si="191"/>
        <v>361</v>
      </c>
      <c r="U583" s="1">
        <f t="shared" si="192"/>
        <v>50</v>
      </c>
      <c r="V583" s="1">
        <f t="shared" si="193"/>
        <v>0</v>
      </c>
      <c r="W583" s="1" t="str">
        <f t="shared" si="194"/>
        <v>100</v>
      </c>
      <c r="X583" s="1">
        <f t="shared" si="195"/>
        <v>0</v>
      </c>
      <c r="Y583" s="1">
        <f t="shared" si="196"/>
        <v>80</v>
      </c>
      <c r="Z583" s="1" t="str">
        <f>VLOOKUP(BIN2DEC(MID(HEX2BIN(MID(H583,3,2),8),2,5)),Codes!$E$1:$F$18,2)</f>
        <v>Normal</v>
      </c>
      <c r="AA583" s="6" t="str">
        <f t="shared" si="197"/>
        <v>0</v>
      </c>
      <c r="AB583" s="1">
        <f t="shared" si="198"/>
        <v>1</v>
      </c>
      <c r="AC583" s="1" t="str">
        <f>VLOOKUP(BIN2DEC(RIGHT(HEX2BIN(MID(H583,6,1),4),1)&amp;LEFT(HEX2BIN(MID(H583,7,1),4),1)),Codes!$K$1:$L$5,2)</f>
        <v>M</v>
      </c>
      <c r="AD583" s="1" t="str">
        <f>VLOOKUP(BIN2DEC(RIGHT(HEX2BIN(MID(H583,7,1),4),3)&amp;LEFT(HEX2BIN(MID(H583,8,1),4),2)),Codes!$H$2:$I$33,2)</f>
        <v>Kick</v>
      </c>
      <c r="AE583" s="1" t="str">
        <f t="shared" si="199"/>
        <v>1</v>
      </c>
      <c r="AF583" s="1" t="str">
        <f t="shared" si="200"/>
        <v>1</v>
      </c>
      <c r="AH583" s="6">
        <f t="shared" si="201"/>
        <v>34</v>
      </c>
    </row>
    <row r="584" spans="1:34">
      <c r="A584" s="3" t="s">
        <v>10523</v>
      </c>
      <c r="B584" s="1" t="s">
        <v>87</v>
      </c>
      <c r="C584" s="6" t="s">
        <v>5196</v>
      </c>
      <c r="D584" s="9" t="s">
        <v>4495</v>
      </c>
      <c r="E584" s="9" t="s">
        <v>232</v>
      </c>
      <c r="F584" s="9" t="s">
        <v>91</v>
      </c>
      <c r="G584" s="9" t="s">
        <v>1321</v>
      </c>
      <c r="H584" s="9" t="s">
        <v>444</v>
      </c>
      <c r="J584" s="6" t="str">
        <f t="shared" si="185"/>
        <v>001011</v>
      </c>
      <c r="K584" s="1">
        <f t="shared" si="186"/>
        <v>1</v>
      </c>
      <c r="L584" s="6" t="str">
        <f t="shared" si="187"/>
        <v>00000</v>
      </c>
      <c r="M584" s="1">
        <f t="shared" si="188"/>
        <v>21</v>
      </c>
      <c r="N584" s="6" t="str">
        <f t="shared" si="189"/>
        <v>00</v>
      </c>
      <c r="O584" s="1">
        <f t="shared" si="190"/>
        <v>6</v>
      </c>
      <c r="P584" s="1">
        <f>IF(HEX2DEC(LEFT(E584,4))&gt;=32768,HEX2DEC(LEFT(E584,4))-65536,HEX2DEC(LEFT(E584,4)))/Codes!$N$2</f>
        <v>4.8</v>
      </c>
      <c r="Q584" s="1">
        <f>IF(HEX2DEC(RIGHT(E584,4))&gt;=32768,HEX2DEC(RIGHT(E584,4))-65536,HEX2DEC(RIGHT(E584,4)))/Codes!$N$2</f>
        <v>0</v>
      </c>
      <c r="R584" s="1">
        <f>IF(HEX2DEC(LEFT(F584,4))&gt;=32768,HEX2DEC(LEFT(F584,4))-65536,HEX2DEC(LEFT(F584,4)))/Codes!$N$2</f>
        <v>0</v>
      </c>
      <c r="S584" s="1">
        <f>IF(HEX2DEC(RIGHT(F584,4))&gt;=32768,HEX2DEC(RIGHT(F584,4))-65536,HEX2DEC(RIGHT(F584,4)))/Codes!$N$2</f>
        <v>0</v>
      </c>
      <c r="T584" s="18">
        <f t="shared" si="191"/>
        <v>361</v>
      </c>
      <c r="U584" s="1">
        <f t="shared" si="192"/>
        <v>50</v>
      </c>
      <c r="V584" s="1">
        <f t="shared" si="193"/>
        <v>0</v>
      </c>
      <c r="W584" s="1" t="str">
        <f t="shared" si="194"/>
        <v>100</v>
      </c>
      <c r="X584" s="1">
        <f t="shared" si="195"/>
        <v>0</v>
      </c>
      <c r="Y584" s="1">
        <f t="shared" si="196"/>
        <v>80</v>
      </c>
      <c r="Z584" s="1" t="str">
        <f>VLOOKUP(BIN2DEC(MID(HEX2BIN(MID(H584,3,2),8),2,5)),Codes!$E$1:$F$18,2)</f>
        <v>Normal</v>
      </c>
      <c r="AA584" s="6" t="str">
        <f t="shared" si="197"/>
        <v>0</v>
      </c>
      <c r="AB584" s="1">
        <f t="shared" si="198"/>
        <v>1</v>
      </c>
      <c r="AC584" s="1" t="str">
        <f>VLOOKUP(BIN2DEC(RIGHT(HEX2BIN(MID(H584,6,1),4),1)&amp;LEFT(HEX2BIN(MID(H584,7,1),4),1)),Codes!$K$1:$L$5,2)</f>
        <v>M</v>
      </c>
      <c r="AD584" s="1" t="str">
        <f>VLOOKUP(BIN2DEC(RIGHT(HEX2BIN(MID(H584,7,1),4),3)&amp;LEFT(HEX2BIN(MID(H584,8,1),4),2)),Codes!$H$2:$I$33,2)</f>
        <v>Kick</v>
      </c>
      <c r="AE584" s="1" t="str">
        <f t="shared" si="199"/>
        <v>1</v>
      </c>
      <c r="AF584" s="1" t="str">
        <f t="shared" si="200"/>
        <v>1</v>
      </c>
      <c r="AH584" s="6">
        <f t="shared" si="201"/>
        <v>34</v>
      </c>
    </row>
    <row r="585" spans="1:34">
      <c r="A585" s="3" t="s">
        <v>10524</v>
      </c>
      <c r="B585" s="1" t="s">
        <v>87</v>
      </c>
      <c r="C585" s="6" t="s">
        <v>5196</v>
      </c>
      <c r="D585" s="9" t="s">
        <v>194</v>
      </c>
      <c r="E585" s="9" t="s">
        <v>448</v>
      </c>
      <c r="F585" s="9" t="s">
        <v>91</v>
      </c>
      <c r="G585" s="9" t="s">
        <v>1321</v>
      </c>
      <c r="H585" s="9" t="s">
        <v>444</v>
      </c>
      <c r="J585" s="6" t="str">
        <f t="shared" si="185"/>
        <v>001011</v>
      </c>
      <c r="K585" s="1">
        <f t="shared" si="186"/>
        <v>2</v>
      </c>
      <c r="L585" s="6" t="str">
        <f t="shared" si="187"/>
        <v>00000</v>
      </c>
      <c r="M585" s="1">
        <f t="shared" si="188"/>
        <v>4</v>
      </c>
      <c r="N585" s="6" t="str">
        <f t="shared" si="189"/>
        <v>00</v>
      </c>
      <c r="O585" s="1">
        <f t="shared" si="190"/>
        <v>6</v>
      </c>
      <c r="P585" s="1">
        <f>IF(HEX2DEC(LEFT(E585,4))&gt;=32768,HEX2DEC(LEFT(E585,4))-65536,HEX2DEC(LEFT(E585,4)))/Codes!$N$2</f>
        <v>6.4</v>
      </c>
      <c r="Q585" s="1">
        <f>IF(HEX2DEC(RIGHT(E585,4))&gt;=32768,HEX2DEC(RIGHT(E585,4))-65536,HEX2DEC(RIGHT(E585,4)))/Codes!$N$2</f>
        <v>0</v>
      </c>
      <c r="R585" s="1">
        <f>IF(HEX2DEC(LEFT(F585,4))&gt;=32768,HEX2DEC(LEFT(F585,4))-65536,HEX2DEC(LEFT(F585,4)))/Codes!$N$2</f>
        <v>0</v>
      </c>
      <c r="S585" s="1">
        <f>IF(HEX2DEC(RIGHT(F585,4))&gt;=32768,HEX2DEC(RIGHT(F585,4))-65536,HEX2DEC(RIGHT(F585,4)))/Codes!$N$2</f>
        <v>0</v>
      </c>
      <c r="T585" s="18">
        <f t="shared" si="191"/>
        <v>361</v>
      </c>
      <c r="U585" s="1">
        <f t="shared" si="192"/>
        <v>50</v>
      </c>
      <c r="V585" s="1">
        <f t="shared" si="193"/>
        <v>0</v>
      </c>
      <c r="W585" s="1" t="str">
        <f t="shared" si="194"/>
        <v>100</v>
      </c>
      <c r="X585" s="1">
        <f t="shared" si="195"/>
        <v>0</v>
      </c>
      <c r="Y585" s="1">
        <f t="shared" si="196"/>
        <v>80</v>
      </c>
      <c r="Z585" s="1" t="str">
        <f>VLOOKUP(BIN2DEC(MID(HEX2BIN(MID(H585,3,2),8),2,5)),Codes!$E$1:$F$18,2)</f>
        <v>Normal</v>
      </c>
      <c r="AA585" s="6" t="str">
        <f t="shared" si="197"/>
        <v>0</v>
      </c>
      <c r="AB585" s="1">
        <f t="shared" si="198"/>
        <v>1</v>
      </c>
      <c r="AC585" s="1" t="str">
        <f>VLOOKUP(BIN2DEC(RIGHT(HEX2BIN(MID(H585,6,1),4),1)&amp;LEFT(HEX2BIN(MID(H585,7,1),4),1)),Codes!$K$1:$L$5,2)</f>
        <v>M</v>
      </c>
      <c r="AD585" s="1" t="str">
        <f>VLOOKUP(BIN2DEC(RIGHT(HEX2BIN(MID(H585,7,1),4),3)&amp;LEFT(HEX2BIN(MID(H585,8,1),4),2)),Codes!$H$2:$I$33,2)</f>
        <v>Kick</v>
      </c>
      <c r="AE585" s="1" t="str">
        <f t="shared" si="199"/>
        <v>1</v>
      </c>
      <c r="AF585" s="1" t="str">
        <f t="shared" si="200"/>
        <v>1</v>
      </c>
      <c r="AH585" s="6">
        <f t="shared" si="201"/>
        <v>34</v>
      </c>
    </row>
    <row r="586" spans="1:34">
      <c r="A586" s="3" t="s">
        <v>10525</v>
      </c>
      <c r="B586" s="1" t="s">
        <v>87</v>
      </c>
      <c r="C586" s="6" t="s">
        <v>5200</v>
      </c>
      <c r="D586" s="9" t="s">
        <v>10526</v>
      </c>
      <c r="E586" s="9" t="s">
        <v>448</v>
      </c>
      <c r="F586" s="9" t="s">
        <v>91</v>
      </c>
      <c r="G586" s="9" t="s">
        <v>443</v>
      </c>
      <c r="H586" s="9" t="s">
        <v>444</v>
      </c>
      <c r="J586" s="6" t="str">
        <f t="shared" si="185"/>
        <v>001011</v>
      </c>
      <c r="K586" s="1">
        <f t="shared" si="186"/>
        <v>0</v>
      </c>
      <c r="L586" s="6" t="str">
        <f t="shared" si="187"/>
        <v>00000</v>
      </c>
      <c r="M586" s="1">
        <f t="shared" si="188"/>
        <v>9</v>
      </c>
      <c r="N586" s="6" t="str">
        <f t="shared" si="189"/>
        <v>00</v>
      </c>
      <c r="O586" s="1">
        <f t="shared" si="190"/>
        <v>6</v>
      </c>
      <c r="P586" s="1">
        <f>IF(HEX2DEC(LEFT(E586,4))&gt;=32768,HEX2DEC(LEFT(E586,4))-65536,HEX2DEC(LEFT(E586,4)))/Codes!$N$2</f>
        <v>6.4</v>
      </c>
      <c r="Q586" s="1">
        <f>IF(HEX2DEC(RIGHT(E586,4))&gt;=32768,HEX2DEC(RIGHT(E586,4))-65536,HEX2DEC(RIGHT(E586,4)))/Codes!$N$2</f>
        <v>0</v>
      </c>
      <c r="R586" s="1">
        <f>IF(HEX2DEC(LEFT(F586,4))&gt;=32768,HEX2DEC(LEFT(F586,4))-65536,HEX2DEC(LEFT(F586,4)))/Codes!$N$2</f>
        <v>0</v>
      </c>
      <c r="S586" s="1">
        <f>IF(HEX2DEC(RIGHT(F586,4))&gt;=32768,HEX2DEC(RIGHT(F586,4))-65536,HEX2DEC(RIGHT(F586,4)))/Codes!$N$2</f>
        <v>0</v>
      </c>
      <c r="T586" s="18">
        <f t="shared" si="191"/>
        <v>361</v>
      </c>
      <c r="U586" s="1">
        <f t="shared" si="192"/>
        <v>50</v>
      </c>
      <c r="V586" s="1">
        <f t="shared" si="193"/>
        <v>0</v>
      </c>
      <c r="W586" s="1" t="str">
        <f t="shared" si="194"/>
        <v>100</v>
      </c>
      <c r="X586" s="1">
        <f t="shared" si="195"/>
        <v>2</v>
      </c>
      <c r="Y586" s="1">
        <f t="shared" si="196"/>
        <v>80</v>
      </c>
      <c r="Z586" s="1" t="str">
        <f>VLOOKUP(BIN2DEC(MID(HEX2BIN(MID(H586,3,2),8),2,5)),Codes!$E$1:$F$18,2)</f>
        <v>Normal</v>
      </c>
      <c r="AA586" s="6" t="str">
        <f t="shared" si="197"/>
        <v>0</v>
      </c>
      <c r="AB586" s="1">
        <f t="shared" si="198"/>
        <v>1</v>
      </c>
      <c r="AC586" s="1" t="str">
        <f>VLOOKUP(BIN2DEC(RIGHT(HEX2BIN(MID(H586,6,1),4),1)&amp;LEFT(HEX2BIN(MID(H586,7,1),4),1)),Codes!$K$1:$L$5,2)</f>
        <v>M</v>
      </c>
      <c r="AD586" s="1" t="str">
        <f>VLOOKUP(BIN2DEC(RIGHT(HEX2BIN(MID(H586,7,1),4),3)&amp;LEFT(HEX2BIN(MID(H586,8,1),4),2)),Codes!$H$2:$I$33,2)</f>
        <v>Kick</v>
      </c>
      <c r="AE586" s="1" t="str">
        <f t="shared" si="199"/>
        <v>1</v>
      </c>
      <c r="AF586" s="1" t="str">
        <f t="shared" si="200"/>
        <v>1</v>
      </c>
      <c r="AH586" s="6">
        <f t="shared" si="201"/>
        <v>34</v>
      </c>
    </row>
    <row r="587" spans="1:34">
      <c r="A587" s="3" t="s">
        <v>10527</v>
      </c>
      <c r="B587" s="1" t="s">
        <v>87</v>
      </c>
      <c r="C587" s="6" t="s">
        <v>5200</v>
      </c>
      <c r="D587" s="9" t="s">
        <v>3901</v>
      </c>
      <c r="E587" s="9" t="s">
        <v>207</v>
      </c>
      <c r="F587" s="9" t="s">
        <v>91</v>
      </c>
      <c r="G587" s="9" t="s">
        <v>443</v>
      </c>
      <c r="H587" s="9" t="s">
        <v>444</v>
      </c>
      <c r="J587" s="6" t="str">
        <f t="shared" si="185"/>
        <v>001011</v>
      </c>
      <c r="K587" s="1">
        <f t="shared" si="186"/>
        <v>1</v>
      </c>
      <c r="L587" s="6" t="str">
        <f t="shared" si="187"/>
        <v>00000</v>
      </c>
      <c r="M587" s="1">
        <f t="shared" si="188"/>
        <v>7</v>
      </c>
      <c r="N587" s="6" t="str">
        <f t="shared" si="189"/>
        <v>00</v>
      </c>
      <c r="O587" s="1">
        <f t="shared" si="190"/>
        <v>6</v>
      </c>
      <c r="P587" s="1">
        <f>IF(HEX2DEC(LEFT(E587,4))&gt;=32768,HEX2DEC(LEFT(E587,4))-65536,HEX2DEC(LEFT(E587,4)))/Codes!$N$2</f>
        <v>4</v>
      </c>
      <c r="Q587" s="1">
        <f>IF(HEX2DEC(RIGHT(E587,4))&gt;=32768,HEX2DEC(RIGHT(E587,4))-65536,HEX2DEC(RIGHT(E587,4)))/Codes!$N$2</f>
        <v>0</v>
      </c>
      <c r="R587" s="1">
        <f>IF(HEX2DEC(LEFT(F587,4))&gt;=32768,HEX2DEC(LEFT(F587,4))-65536,HEX2DEC(LEFT(F587,4)))/Codes!$N$2</f>
        <v>0</v>
      </c>
      <c r="S587" s="1">
        <f>IF(HEX2DEC(RIGHT(F587,4))&gt;=32768,HEX2DEC(RIGHT(F587,4))-65536,HEX2DEC(RIGHT(F587,4)))/Codes!$N$2</f>
        <v>0</v>
      </c>
      <c r="T587" s="18">
        <f t="shared" si="191"/>
        <v>361</v>
      </c>
      <c r="U587" s="1">
        <f t="shared" si="192"/>
        <v>50</v>
      </c>
      <c r="V587" s="1">
        <f t="shared" si="193"/>
        <v>0</v>
      </c>
      <c r="W587" s="1" t="str">
        <f t="shared" si="194"/>
        <v>100</v>
      </c>
      <c r="X587" s="1">
        <f t="shared" si="195"/>
        <v>2</v>
      </c>
      <c r="Y587" s="1">
        <f t="shared" si="196"/>
        <v>80</v>
      </c>
      <c r="Z587" s="1" t="str">
        <f>VLOOKUP(BIN2DEC(MID(HEX2BIN(MID(H587,3,2),8),2,5)),Codes!$E$1:$F$18,2)</f>
        <v>Normal</v>
      </c>
      <c r="AA587" s="6" t="str">
        <f t="shared" si="197"/>
        <v>0</v>
      </c>
      <c r="AB587" s="1">
        <f t="shared" si="198"/>
        <v>1</v>
      </c>
      <c r="AC587" s="1" t="str">
        <f>VLOOKUP(BIN2DEC(RIGHT(HEX2BIN(MID(H587,6,1),4),1)&amp;LEFT(HEX2BIN(MID(H587,7,1),4),1)),Codes!$K$1:$L$5,2)</f>
        <v>M</v>
      </c>
      <c r="AD587" s="1" t="str">
        <f>VLOOKUP(BIN2DEC(RIGHT(HEX2BIN(MID(H587,7,1),4),3)&amp;LEFT(HEX2BIN(MID(H587,8,1),4),2)),Codes!$H$2:$I$33,2)</f>
        <v>Kick</v>
      </c>
      <c r="AE587" s="1" t="str">
        <f t="shared" si="199"/>
        <v>1</v>
      </c>
      <c r="AF587" s="1" t="str">
        <f t="shared" si="200"/>
        <v>1</v>
      </c>
      <c r="AH587" s="6">
        <f t="shared" si="201"/>
        <v>34</v>
      </c>
    </row>
    <row r="588" spans="1:34">
      <c r="A588" s="3" t="s">
        <v>10528</v>
      </c>
      <c r="B588" s="1" t="s">
        <v>87</v>
      </c>
      <c r="C588" s="6" t="s">
        <v>5200</v>
      </c>
      <c r="D588" s="9" t="s">
        <v>194</v>
      </c>
      <c r="E588" s="9" t="s">
        <v>207</v>
      </c>
      <c r="F588" s="9" t="s">
        <v>91</v>
      </c>
      <c r="G588" s="9" t="s">
        <v>1321</v>
      </c>
      <c r="H588" s="9" t="s">
        <v>444</v>
      </c>
      <c r="J588" s="6" t="str">
        <f t="shared" si="185"/>
        <v>001011</v>
      </c>
      <c r="K588" s="1">
        <f t="shared" si="186"/>
        <v>2</v>
      </c>
      <c r="L588" s="6" t="str">
        <f t="shared" si="187"/>
        <v>00000</v>
      </c>
      <c r="M588" s="1">
        <f t="shared" si="188"/>
        <v>4</v>
      </c>
      <c r="N588" s="6" t="str">
        <f t="shared" si="189"/>
        <v>00</v>
      </c>
      <c r="O588" s="1">
        <f t="shared" si="190"/>
        <v>6</v>
      </c>
      <c r="P588" s="1">
        <f>IF(HEX2DEC(LEFT(E588,4))&gt;=32768,HEX2DEC(LEFT(E588,4))-65536,HEX2DEC(LEFT(E588,4)))/Codes!$N$2</f>
        <v>4</v>
      </c>
      <c r="Q588" s="1">
        <f>IF(HEX2DEC(RIGHT(E588,4))&gt;=32768,HEX2DEC(RIGHT(E588,4))-65536,HEX2DEC(RIGHT(E588,4)))/Codes!$N$2</f>
        <v>0</v>
      </c>
      <c r="R588" s="1">
        <f>IF(HEX2DEC(LEFT(F588,4))&gt;=32768,HEX2DEC(LEFT(F588,4))-65536,HEX2DEC(LEFT(F588,4)))/Codes!$N$2</f>
        <v>0</v>
      </c>
      <c r="S588" s="1">
        <f>IF(HEX2DEC(RIGHT(F588,4))&gt;=32768,HEX2DEC(RIGHT(F588,4))-65536,HEX2DEC(RIGHT(F588,4)))/Codes!$N$2</f>
        <v>0</v>
      </c>
      <c r="T588" s="18">
        <f t="shared" si="191"/>
        <v>361</v>
      </c>
      <c r="U588" s="1">
        <f t="shared" si="192"/>
        <v>50</v>
      </c>
      <c r="V588" s="1">
        <f t="shared" si="193"/>
        <v>0</v>
      </c>
      <c r="W588" s="1" t="str">
        <f t="shared" si="194"/>
        <v>100</v>
      </c>
      <c r="X588" s="1">
        <f t="shared" si="195"/>
        <v>0</v>
      </c>
      <c r="Y588" s="1">
        <f t="shared" si="196"/>
        <v>80</v>
      </c>
      <c r="Z588" s="1" t="str">
        <f>VLOOKUP(BIN2DEC(MID(HEX2BIN(MID(H588,3,2),8),2,5)),Codes!$E$1:$F$18,2)</f>
        <v>Normal</v>
      </c>
      <c r="AA588" s="6" t="str">
        <f t="shared" si="197"/>
        <v>0</v>
      </c>
      <c r="AB588" s="1">
        <f t="shared" si="198"/>
        <v>1</v>
      </c>
      <c r="AC588" s="1" t="str">
        <f>VLOOKUP(BIN2DEC(RIGHT(HEX2BIN(MID(H588,6,1),4),1)&amp;LEFT(HEX2BIN(MID(H588,7,1),4),1)),Codes!$K$1:$L$5,2)</f>
        <v>M</v>
      </c>
      <c r="AD588" s="1" t="str">
        <f>VLOOKUP(BIN2DEC(RIGHT(HEX2BIN(MID(H588,7,1),4),3)&amp;LEFT(HEX2BIN(MID(H588,8,1),4),2)),Codes!$H$2:$I$33,2)</f>
        <v>Kick</v>
      </c>
      <c r="AE588" s="1" t="str">
        <f t="shared" si="199"/>
        <v>1</v>
      </c>
      <c r="AF588" s="1" t="str">
        <f t="shared" si="200"/>
        <v>1</v>
      </c>
      <c r="AH588" s="6">
        <f t="shared" si="201"/>
        <v>34</v>
      </c>
    </row>
    <row r="589" spans="1:34">
      <c r="A589" s="3" t="s">
        <v>10529</v>
      </c>
      <c r="B589" s="1" t="s">
        <v>87</v>
      </c>
      <c r="C589" s="6" t="s">
        <v>5201</v>
      </c>
      <c r="D589" s="9" t="s">
        <v>10526</v>
      </c>
      <c r="E589" s="9" t="s">
        <v>448</v>
      </c>
      <c r="F589" s="9" t="s">
        <v>91</v>
      </c>
      <c r="G589" s="9" t="s">
        <v>443</v>
      </c>
      <c r="H589" s="9" t="s">
        <v>444</v>
      </c>
      <c r="J589" s="6" t="str">
        <f t="shared" si="185"/>
        <v>001011</v>
      </c>
      <c r="K589" s="1">
        <f t="shared" si="186"/>
        <v>0</v>
      </c>
      <c r="L589" s="6" t="str">
        <f t="shared" si="187"/>
        <v>00000</v>
      </c>
      <c r="M589" s="1">
        <f t="shared" si="188"/>
        <v>9</v>
      </c>
      <c r="N589" s="6" t="str">
        <f t="shared" si="189"/>
        <v>00</v>
      </c>
      <c r="O589" s="1">
        <f t="shared" si="190"/>
        <v>6</v>
      </c>
      <c r="P589" s="1">
        <f>IF(HEX2DEC(LEFT(E589,4))&gt;=32768,HEX2DEC(LEFT(E589,4))-65536,HEX2DEC(LEFT(E589,4)))/Codes!$N$2</f>
        <v>6.4</v>
      </c>
      <c r="Q589" s="1">
        <f>IF(HEX2DEC(RIGHT(E589,4))&gt;=32768,HEX2DEC(RIGHT(E589,4))-65536,HEX2DEC(RIGHT(E589,4)))/Codes!$N$2</f>
        <v>0</v>
      </c>
      <c r="R589" s="1">
        <f>IF(HEX2DEC(LEFT(F589,4))&gt;=32768,HEX2DEC(LEFT(F589,4))-65536,HEX2DEC(LEFT(F589,4)))/Codes!$N$2</f>
        <v>0</v>
      </c>
      <c r="S589" s="1">
        <f>IF(HEX2DEC(RIGHT(F589,4))&gt;=32768,HEX2DEC(RIGHT(F589,4))-65536,HEX2DEC(RIGHT(F589,4)))/Codes!$N$2</f>
        <v>0</v>
      </c>
      <c r="T589" s="18">
        <f t="shared" si="191"/>
        <v>361</v>
      </c>
      <c r="U589" s="1">
        <f t="shared" si="192"/>
        <v>50</v>
      </c>
      <c r="V589" s="1">
        <f t="shared" si="193"/>
        <v>0</v>
      </c>
      <c r="W589" s="1" t="str">
        <f t="shared" si="194"/>
        <v>100</v>
      </c>
      <c r="X589" s="1">
        <f t="shared" si="195"/>
        <v>2</v>
      </c>
      <c r="Y589" s="1">
        <f t="shared" si="196"/>
        <v>80</v>
      </c>
      <c r="Z589" s="1" t="str">
        <f>VLOOKUP(BIN2DEC(MID(HEX2BIN(MID(H589,3,2),8),2,5)),Codes!$E$1:$F$18,2)</f>
        <v>Normal</v>
      </c>
      <c r="AA589" s="6" t="str">
        <f t="shared" si="197"/>
        <v>0</v>
      </c>
      <c r="AB589" s="1">
        <f t="shared" si="198"/>
        <v>1</v>
      </c>
      <c r="AC589" s="1" t="str">
        <f>VLOOKUP(BIN2DEC(RIGHT(HEX2BIN(MID(H589,6,1),4),1)&amp;LEFT(HEX2BIN(MID(H589,7,1),4),1)),Codes!$K$1:$L$5,2)</f>
        <v>M</v>
      </c>
      <c r="AD589" s="1" t="str">
        <f>VLOOKUP(BIN2DEC(RIGHT(HEX2BIN(MID(H589,7,1),4),3)&amp;LEFT(HEX2BIN(MID(H589,8,1),4),2)),Codes!$H$2:$I$33,2)</f>
        <v>Kick</v>
      </c>
      <c r="AE589" s="1" t="str">
        <f t="shared" si="199"/>
        <v>1</v>
      </c>
      <c r="AF589" s="1" t="str">
        <f t="shared" si="200"/>
        <v>1</v>
      </c>
      <c r="AH589" s="6">
        <f t="shared" si="201"/>
        <v>34</v>
      </c>
    </row>
    <row r="590" spans="1:34">
      <c r="A590" s="3" t="s">
        <v>10530</v>
      </c>
      <c r="B590" s="1" t="s">
        <v>87</v>
      </c>
      <c r="C590" s="6" t="s">
        <v>5201</v>
      </c>
      <c r="D590" s="9" t="s">
        <v>3901</v>
      </c>
      <c r="E590" s="9" t="s">
        <v>207</v>
      </c>
      <c r="F590" s="9" t="s">
        <v>91</v>
      </c>
      <c r="G590" s="9" t="s">
        <v>443</v>
      </c>
      <c r="H590" s="9" t="s">
        <v>444</v>
      </c>
      <c r="J590" s="6" t="str">
        <f t="shared" si="185"/>
        <v>001011</v>
      </c>
      <c r="K590" s="1">
        <f t="shared" si="186"/>
        <v>1</v>
      </c>
      <c r="L590" s="6" t="str">
        <f t="shared" si="187"/>
        <v>00000</v>
      </c>
      <c r="M590" s="1">
        <f t="shared" si="188"/>
        <v>7</v>
      </c>
      <c r="N590" s="6" t="str">
        <f t="shared" si="189"/>
        <v>00</v>
      </c>
      <c r="O590" s="1">
        <f t="shared" si="190"/>
        <v>6</v>
      </c>
      <c r="P590" s="1">
        <f>IF(HEX2DEC(LEFT(E590,4))&gt;=32768,HEX2DEC(LEFT(E590,4))-65536,HEX2DEC(LEFT(E590,4)))/Codes!$N$2</f>
        <v>4</v>
      </c>
      <c r="Q590" s="1">
        <f>IF(HEX2DEC(RIGHT(E590,4))&gt;=32768,HEX2DEC(RIGHT(E590,4))-65536,HEX2DEC(RIGHT(E590,4)))/Codes!$N$2</f>
        <v>0</v>
      </c>
      <c r="R590" s="1">
        <f>IF(HEX2DEC(LEFT(F590,4))&gt;=32768,HEX2DEC(LEFT(F590,4))-65536,HEX2DEC(LEFT(F590,4)))/Codes!$N$2</f>
        <v>0</v>
      </c>
      <c r="S590" s="1">
        <f>IF(HEX2DEC(RIGHT(F590,4))&gt;=32768,HEX2DEC(RIGHT(F590,4))-65536,HEX2DEC(RIGHT(F590,4)))/Codes!$N$2</f>
        <v>0</v>
      </c>
      <c r="T590" s="18">
        <f t="shared" si="191"/>
        <v>361</v>
      </c>
      <c r="U590" s="1">
        <f t="shared" si="192"/>
        <v>50</v>
      </c>
      <c r="V590" s="1">
        <f t="shared" si="193"/>
        <v>0</v>
      </c>
      <c r="W590" s="1" t="str">
        <f t="shared" si="194"/>
        <v>100</v>
      </c>
      <c r="X590" s="1">
        <f t="shared" si="195"/>
        <v>2</v>
      </c>
      <c r="Y590" s="1">
        <f t="shared" si="196"/>
        <v>80</v>
      </c>
      <c r="Z590" s="1" t="str">
        <f>VLOOKUP(BIN2DEC(MID(HEX2BIN(MID(H590,3,2),8),2,5)),Codes!$E$1:$F$18,2)</f>
        <v>Normal</v>
      </c>
      <c r="AA590" s="6" t="str">
        <f t="shared" si="197"/>
        <v>0</v>
      </c>
      <c r="AB590" s="1">
        <f t="shared" si="198"/>
        <v>1</v>
      </c>
      <c r="AC590" s="1" t="str">
        <f>VLOOKUP(BIN2DEC(RIGHT(HEX2BIN(MID(H590,6,1),4),1)&amp;LEFT(HEX2BIN(MID(H590,7,1),4),1)),Codes!$K$1:$L$5,2)</f>
        <v>M</v>
      </c>
      <c r="AD590" s="1" t="str">
        <f>VLOOKUP(BIN2DEC(RIGHT(HEX2BIN(MID(H590,7,1),4),3)&amp;LEFT(HEX2BIN(MID(H590,8,1),4),2)),Codes!$H$2:$I$33,2)</f>
        <v>Kick</v>
      </c>
      <c r="AE590" s="1" t="str">
        <f t="shared" si="199"/>
        <v>1</v>
      </c>
      <c r="AF590" s="1" t="str">
        <f t="shared" si="200"/>
        <v>1</v>
      </c>
      <c r="AH590" s="6">
        <f t="shared" si="201"/>
        <v>34</v>
      </c>
    </row>
    <row r="591" spans="1:34">
      <c r="A591" s="3" t="s">
        <v>10531</v>
      </c>
      <c r="B591" s="1" t="s">
        <v>87</v>
      </c>
      <c r="C591" s="6" t="s">
        <v>5201</v>
      </c>
      <c r="D591" s="9" t="s">
        <v>194</v>
      </c>
      <c r="E591" s="9" t="s">
        <v>207</v>
      </c>
      <c r="F591" s="9" t="s">
        <v>91</v>
      </c>
      <c r="G591" s="9" t="s">
        <v>1321</v>
      </c>
      <c r="H591" s="9" t="s">
        <v>444</v>
      </c>
      <c r="J591" s="6" t="str">
        <f t="shared" si="185"/>
        <v>001011</v>
      </c>
      <c r="K591" s="1">
        <f t="shared" si="186"/>
        <v>2</v>
      </c>
      <c r="L591" s="6" t="str">
        <f t="shared" si="187"/>
        <v>00000</v>
      </c>
      <c r="M591" s="1">
        <f t="shared" si="188"/>
        <v>4</v>
      </c>
      <c r="N591" s="6" t="str">
        <f t="shared" si="189"/>
        <v>00</v>
      </c>
      <c r="O591" s="1">
        <f t="shared" si="190"/>
        <v>6</v>
      </c>
      <c r="P591" s="1">
        <f>IF(HEX2DEC(LEFT(E591,4))&gt;=32768,HEX2DEC(LEFT(E591,4))-65536,HEX2DEC(LEFT(E591,4)))/Codes!$N$2</f>
        <v>4</v>
      </c>
      <c r="Q591" s="1">
        <f>IF(HEX2DEC(RIGHT(E591,4))&gt;=32768,HEX2DEC(RIGHT(E591,4))-65536,HEX2DEC(RIGHT(E591,4)))/Codes!$N$2</f>
        <v>0</v>
      </c>
      <c r="R591" s="1">
        <f>IF(HEX2DEC(LEFT(F591,4))&gt;=32768,HEX2DEC(LEFT(F591,4))-65536,HEX2DEC(LEFT(F591,4)))/Codes!$N$2</f>
        <v>0</v>
      </c>
      <c r="S591" s="1">
        <f>IF(HEX2DEC(RIGHT(F591,4))&gt;=32768,HEX2DEC(RIGHT(F591,4))-65536,HEX2DEC(RIGHT(F591,4)))/Codes!$N$2</f>
        <v>0</v>
      </c>
      <c r="T591" s="18">
        <f t="shared" si="191"/>
        <v>361</v>
      </c>
      <c r="U591" s="1">
        <f t="shared" si="192"/>
        <v>50</v>
      </c>
      <c r="V591" s="1">
        <f t="shared" si="193"/>
        <v>0</v>
      </c>
      <c r="W591" s="1" t="str">
        <f t="shared" si="194"/>
        <v>100</v>
      </c>
      <c r="X591" s="1">
        <f t="shared" si="195"/>
        <v>0</v>
      </c>
      <c r="Y591" s="1">
        <f t="shared" si="196"/>
        <v>80</v>
      </c>
      <c r="Z591" s="1" t="str">
        <f>VLOOKUP(BIN2DEC(MID(HEX2BIN(MID(H591,3,2),8),2,5)),Codes!$E$1:$F$18,2)</f>
        <v>Normal</v>
      </c>
      <c r="AA591" s="6" t="str">
        <f t="shared" si="197"/>
        <v>0</v>
      </c>
      <c r="AB591" s="1">
        <f t="shared" si="198"/>
        <v>1</v>
      </c>
      <c r="AC591" s="1" t="str">
        <f>VLOOKUP(BIN2DEC(RIGHT(HEX2BIN(MID(H591,6,1),4),1)&amp;LEFT(HEX2BIN(MID(H591,7,1),4),1)),Codes!$K$1:$L$5,2)</f>
        <v>M</v>
      </c>
      <c r="AD591" s="1" t="str">
        <f>VLOOKUP(BIN2DEC(RIGHT(HEX2BIN(MID(H591,7,1),4),3)&amp;LEFT(HEX2BIN(MID(H591,8,1),4),2)),Codes!$H$2:$I$33,2)</f>
        <v>Kick</v>
      </c>
      <c r="AE591" s="1" t="str">
        <f t="shared" si="199"/>
        <v>1</v>
      </c>
      <c r="AF591" s="1" t="str">
        <f t="shared" si="200"/>
        <v>1</v>
      </c>
      <c r="AH591" s="6">
        <f t="shared" si="201"/>
        <v>34</v>
      </c>
    </row>
    <row r="592" spans="1:34">
      <c r="A592" s="3" t="s">
        <v>10532</v>
      </c>
      <c r="B592" s="1" t="s">
        <v>87</v>
      </c>
      <c r="C592" s="6" t="s">
        <v>1790</v>
      </c>
      <c r="D592" s="9" t="s">
        <v>1653</v>
      </c>
      <c r="E592" s="9" t="s">
        <v>307</v>
      </c>
      <c r="F592" s="9" t="s">
        <v>91</v>
      </c>
      <c r="G592" s="9" t="s">
        <v>468</v>
      </c>
      <c r="H592" s="9" t="s">
        <v>473</v>
      </c>
      <c r="J592" s="6" t="str">
        <f t="shared" si="185"/>
        <v>001011</v>
      </c>
      <c r="K592" s="1">
        <f t="shared" si="186"/>
        <v>0</v>
      </c>
      <c r="L592" s="6" t="str">
        <f t="shared" si="187"/>
        <v>00000</v>
      </c>
      <c r="M592" s="1">
        <f t="shared" si="188"/>
        <v>22</v>
      </c>
      <c r="N592" s="6" t="str">
        <f t="shared" si="189"/>
        <v>00</v>
      </c>
      <c r="O592" s="1">
        <f t="shared" si="190"/>
        <v>8</v>
      </c>
      <c r="P592" s="1">
        <f>IF(HEX2DEC(LEFT(E592,4))&gt;=32768,HEX2DEC(LEFT(E592,4))-65536,HEX2DEC(LEFT(E592,4)))/Codes!$N$2</f>
        <v>3.2</v>
      </c>
      <c r="Q592" s="1">
        <f>IF(HEX2DEC(RIGHT(E592,4))&gt;=32768,HEX2DEC(RIGHT(E592,4))-65536,HEX2DEC(RIGHT(E592,4)))/Codes!$N$2</f>
        <v>0</v>
      </c>
      <c r="R592" s="1">
        <f>IF(HEX2DEC(LEFT(F592,4))&gt;=32768,HEX2DEC(LEFT(F592,4))-65536,HEX2DEC(LEFT(F592,4)))/Codes!$N$2</f>
        <v>0</v>
      </c>
      <c r="S592" s="1">
        <f>IF(HEX2DEC(RIGHT(F592,4))&gt;=32768,HEX2DEC(RIGHT(F592,4))-65536,HEX2DEC(RIGHT(F592,4)))/Codes!$N$2</f>
        <v>0</v>
      </c>
      <c r="T592" s="18">
        <f t="shared" si="191"/>
        <v>361</v>
      </c>
      <c r="U592" s="1">
        <f t="shared" si="192"/>
        <v>100</v>
      </c>
      <c r="V592" s="1">
        <f t="shared" si="193"/>
        <v>98</v>
      </c>
      <c r="W592" s="1" t="str">
        <f t="shared" si="194"/>
        <v>100</v>
      </c>
      <c r="X592" s="1">
        <f t="shared" si="195"/>
        <v>2</v>
      </c>
      <c r="Y592" s="1">
        <f t="shared" si="196"/>
        <v>0</v>
      </c>
      <c r="Z592" s="1" t="str">
        <f>VLOOKUP(BIN2DEC(MID(HEX2BIN(MID(H592,3,2),8),2,5)),Codes!$E$1:$F$18,2)</f>
        <v>Normal</v>
      </c>
      <c r="AA592" s="6" t="str">
        <f t="shared" si="197"/>
        <v>0</v>
      </c>
      <c r="AB592" s="1">
        <f t="shared" si="198"/>
        <v>1</v>
      </c>
      <c r="AC592" s="1" t="str">
        <f>VLOOKUP(BIN2DEC(RIGHT(HEX2BIN(MID(H592,6,1),4),1)&amp;LEFT(HEX2BIN(MID(H592,7,1),4),1)),Codes!$K$1:$L$5,2)</f>
        <v>M</v>
      </c>
      <c r="AD592" s="1" t="str">
        <f>VLOOKUP(BIN2DEC(RIGHT(HEX2BIN(MID(H592,7,1),4),3)&amp;LEFT(HEX2BIN(MID(H592,8,1),4),2)),Codes!$H$2:$I$33,2)</f>
        <v>Kick</v>
      </c>
      <c r="AE592" s="1" t="str">
        <f t="shared" si="199"/>
        <v>1</v>
      </c>
      <c r="AF592" s="1" t="str">
        <f t="shared" si="200"/>
        <v>1</v>
      </c>
      <c r="AH592" s="6">
        <f t="shared" si="201"/>
        <v>34</v>
      </c>
    </row>
    <row r="593" spans="1:34">
      <c r="A593" s="3" t="s">
        <v>10533</v>
      </c>
      <c r="B593" s="1" t="s">
        <v>87</v>
      </c>
      <c r="C593" s="6" t="s">
        <v>1790</v>
      </c>
      <c r="D593" s="9" t="s">
        <v>6682</v>
      </c>
      <c r="E593" s="9" t="s">
        <v>307</v>
      </c>
      <c r="F593" s="9" t="s">
        <v>91</v>
      </c>
      <c r="G593" s="9" t="s">
        <v>468</v>
      </c>
      <c r="H593" s="9" t="s">
        <v>473</v>
      </c>
      <c r="J593" s="6" t="str">
        <f t="shared" si="185"/>
        <v>001011</v>
      </c>
      <c r="K593" s="1">
        <f t="shared" si="186"/>
        <v>1</v>
      </c>
      <c r="L593" s="6" t="str">
        <f t="shared" si="187"/>
        <v>00000</v>
      </c>
      <c r="M593" s="1">
        <f t="shared" si="188"/>
        <v>21</v>
      </c>
      <c r="N593" s="6" t="str">
        <f t="shared" si="189"/>
        <v>00</v>
      </c>
      <c r="O593" s="1">
        <f t="shared" si="190"/>
        <v>8</v>
      </c>
      <c r="P593" s="1">
        <f>IF(HEX2DEC(LEFT(E593,4))&gt;=32768,HEX2DEC(LEFT(E593,4))-65536,HEX2DEC(LEFT(E593,4)))/Codes!$N$2</f>
        <v>3.2</v>
      </c>
      <c r="Q593" s="1">
        <f>IF(HEX2DEC(RIGHT(E593,4))&gt;=32768,HEX2DEC(RIGHT(E593,4))-65536,HEX2DEC(RIGHT(E593,4)))/Codes!$N$2</f>
        <v>0</v>
      </c>
      <c r="R593" s="1">
        <f>IF(HEX2DEC(LEFT(F593,4))&gt;=32768,HEX2DEC(LEFT(F593,4))-65536,HEX2DEC(LEFT(F593,4)))/Codes!$N$2</f>
        <v>0</v>
      </c>
      <c r="S593" s="1">
        <f>IF(HEX2DEC(RIGHT(F593,4))&gt;=32768,HEX2DEC(RIGHT(F593,4))-65536,HEX2DEC(RIGHT(F593,4)))/Codes!$N$2</f>
        <v>0</v>
      </c>
      <c r="T593" s="18">
        <f t="shared" si="191"/>
        <v>361</v>
      </c>
      <c r="U593" s="1">
        <f t="shared" si="192"/>
        <v>100</v>
      </c>
      <c r="V593" s="1">
        <f t="shared" si="193"/>
        <v>98</v>
      </c>
      <c r="W593" s="1" t="str">
        <f t="shared" si="194"/>
        <v>100</v>
      </c>
      <c r="X593" s="1">
        <f t="shared" si="195"/>
        <v>2</v>
      </c>
      <c r="Y593" s="1">
        <f t="shared" si="196"/>
        <v>0</v>
      </c>
      <c r="Z593" s="1" t="str">
        <f>VLOOKUP(BIN2DEC(MID(HEX2BIN(MID(H593,3,2),8),2,5)),Codes!$E$1:$F$18,2)</f>
        <v>Normal</v>
      </c>
      <c r="AA593" s="6" t="str">
        <f t="shared" si="197"/>
        <v>0</v>
      </c>
      <c r="AB593" s="1">
        <f t="shared" si="198"/>
        <v>1</v>
      </c>
      <c r="AC593" s="1" t="str">
        <f>VLOOKUP(BIN2DEC(RIGHT(HEX2BIN(MID(H593,6,1),4),1)&amp;LEFT(HEX2BIN(MID(H593,7,1),4),1)),Codes!$K$1:$L$5,2)</f>
        <v>M</v>
      </c>
      <c r="AD593" s="1" t="str">
        <f>VLOOKUP(BIN2DEC(RIGHT(HEX2BIN(MID(H593,7,1),4),3)&amp;LEFT(HEX2BIN(MID(H593,8,1),4),2)),Codes!$H$2:$I$33,2)</f>
        <v>Kick</v>
      </c>
      <c r="AE593" s="1" t="str">
        <f t="shared" si="199"/>
        <v>1</v>
      </c>
      <c r="AF593" s="1" t="str">
        <f t="shared" si="200"/>
        <v>1</v>
      </c>
      <c r="AH593" s="6">
        <f t="shared" si="201"/>
        <v>34</v>
      </c>
    </row>
    <row r="594" spans="1:34">
      <c r="A594" s="3" t="s">
        <v>10534</v>
      </c>
      <c r="B594" s="1" t="s">
        <v>87</v>
      </c>
      <c r="C594" s="6" t="s">
        <v>1790</v>
      </c>
      <c r="D594" s="9" t="s">
        <v>194</v>
      </c>
      <c r="E594" s="9" t="s">
        <v>207</v>
      </c>
      <c r="F594" s="9" t="s">
        <v>91</v>
      </c>
      <c r="G594" s="9" t="s">
        <v>468</v>
      </c>
      <c r="H594" s="9" t="s">
        <v>473</v>
      </c>
      <c r="J594" s="6" t="str">
        <f t="shared" si="185"/>
        <v>001011</v>
      </c>
      <c r="K594" s="1">
        <f t="shared" si="186"/>
        <v>2</v>
      </c>
      <c r="L594" s="6" t="str">
        <f t="shared" si="187"/>
        <v>00000</v>
      </c>
      <c r="M594" s="1">
        <f t="shared" si="188"/>
        <v>4</v>
      </c>
      <c r="N594" s="6" t="str">
        <f t="shared" si="189"/>
        <v>00</v>
      </c>
      <c r="O594" s="1">
        <f t="shared" si="190"/>
        <v>6</v>
      </c>
      <c r="P594" s="1">
        <f>IF(HEX2DEC(LEFT(E594,4))&gt;=32768,HEX2DEC(LEFT(E594,4))-65536,HEX2DEC(LEFT(E594,4)))/Codes!$N$2</f>
        <v>4</v>
      </c>
      <c r="Q594" s="1">
        <f>IF(HEX2DEC(RIGHT(E594,4))&gt;=32768,HEX2DEC(RIGHT(E594,4))-65536,HEX2DEC(RIGHT(E594,4)))/Codes!$N$2</f>
        <v>0</v>
      </c>
      <c r="R594" s="1">
        <f>IF(HEX2DEC(LEFT(F594,4))&gt;=32768,HEX2DEC(LEFT(F594,4))-65536,HEX2DEC(LEFT(F594,4)))/Codes!$N$2</f>
        <v>0</v>
      </c>
      <c r="S594" s="1">
        <f>IF(HEX2DEC(RIGHT(F594,4))&gt;=32768,HEX2DEC(RIGHT(F594,4))-65536,HEX2DEC(RIGHT(F594,4)))/Codes!$N$2</f>
        <v>0</v>
      </c>
      <c r="T594" s="18">
        <f t="shared" si="191"/>
        <v>361</v>
      </c>
      <c r="U594" s="1">
        <f t="shared" si="192"/>
        <v>100</v>
      </c>
      <c r="V594" s="1">
        <f t="shared" si="193"/>
        <v>98</v>
      </c>
      <c r="W594" s="1" t="str">
        <f t="shared" si="194"/>
        <v>100</v>
      </c>
      <c r="X594" s="1">
        <f t="shared" si="195"/>
        <v>2</v>
      </c>
      <c r="Y594" s="1">
        <f t="shared" si="196"/>
        <v>0</v>
      </c>
      <c r="Z594" s="1" t="str">
        <f>VLOOKUP(BIN2DEC(MID(HEX2BIN(MID(H594,3,2),8),2,5)),Codes!$E$1:$F$18,2)</f>
        <v>Normal</v>
      </c>
      <c r="AA594" s="6" t="str">
        <f t="shared" si="197"/>
        <v>0</v>
      </c>
      <c r="AB594" s="1">
        <f t="shared" si="198"/>
        <v>1</v>
      </c>
      <c r="AC594" s="1" t="str">
        <f>VLOOKUP(BIN2DEC(RIGHT(HEX2BIN(MID(H594,6,1),4),1)&amp;LEFT(HEX2BIN(MID(H594,7,1),4),1)),Codes!$K$1:$L$5,2)</f>
        <v>M</v>
      </c>
      <c r="AD594" s="1" t="str">
        <f>VLOOKUP(BIN2DEC(RIGHT(HEX2BIN(MID(H594,7,1),4),3)&amp;LEFT(HEX2BIN(MID(H594,8,1),4),2)),Codes!$H$2:$I$33,2)</f>
        <v>Kick</v>
      </c>
      <c r="AE594" s="1" t="str">
        <f t="shared" si="199"/>
        <v>1</v>
      </c>
      <c r="AF594" s="1" t="str">
        <f t="shared" si="200"/>
        <v>1</v>
      </c>
      <c r="AH594" s="6">
        <f t="shared" si="201"/>
        <v>34</v>
      </c>
    </row>
    <row r="595" spans="1:34">
      <c r="A595" s="3" t="s">
        <v>10535</v>
      </c>
      <c r="B595" s="1" t="s">
        <v>87</v>
      </c>
      <c r="C595" s="6" t="s">
        <v>1787</v>
      </c>
      <c r="D595" s="9" t="s">
        <v>9778</v>
      </c>
      <c r="E595" s="9" t="s">
        <v>232</v>
      </c>
      <c r="F595" s="9" t="s">
        <v>91</v>
      </c>
      <c r="G595" s="9" t="s">
        <v>468</v>
      </c>
      <c r="H595" s="9" t="s">
        <v>473</v>
      </c>
      <c r="J595" s="6" t="str">
        <f t="shared" si="185"/>
        <v>001011</v>
      </c>
      <c r="K595" s="1">
        <f t="shared" si="186"/>
        <v>0</v>
      </c>
      <c r="L595" s="6" t="str">
        <f t="shared" si="187"/>
        <v>00000</v>
      </c>
      <c r="M595" s="1">
        <f t="shared" si="188"/>
        <v>9</v>
      </c>
      <c r="N595" s="6" t="str">
        <f t="shared" si="189"/>
        <v>00</v>
      </c>
      <c r="O595" s="1">
        <f t="shared" si="190"/>
        <v>8</v>
      </c>
      <c r="P595" s="1">
        <f>IF(HEX2DEC(LEFT(E595,4))&gt;=32768,HEX2DEC(LEFT(E595,4))-65536,HEX2DEC(LEFT(E595,4)))/Codes!$N$2</f>
        <v>4.8</v>
      </c>
      <c r="Q595" s="1">
        <f>IF(HEX2DEC(RIGHT(E595,4))&gt;=32768,HEX2DEC(RIGHT(E595,4))-65536,HEX2DEC(RIGHT(E595,4)))/Codes!$N$2</f>
        <v>0</v>
      </c>
      <c r="R595" s="1">
        <f>IF(HEX2DEC(LEFT(F595,4))&gt;=32768,HEX2DEC(LEFT(F595,4))-65536,HEX2DEC(LEFT(F595,4)))/Codes!$N$2</f>
        <v>0</v>
      </c>
      <c r="S595" s="1">
        <f>IF(HEX2DEC(RIGHT(F595,4))&gt;=32768,HEX2DEC(RIGHT(F595,4))-65536,HEX2DEC(RIGHT(F595,4)))/Codes!$N$2</f>
        <v>0</v>
      </c>
      <c r="T595" s="18">
        <f t="shared" si="191"/>
        <v>361</v>
      </c>
      <c r="U595" s="1">
        <f t="shared" si="192"/>
        <v>100</v>
      </c>
      <c r="V595" s="1">
        <f t="shared" si="193"/>
        <v>98</v>
      </c>
      <c r="W595" s="1" t="str">
        <f t="shared" si="194"/>
        <v>100</v>
      </c>
      <c r="X595" s="1">
        <f t="shared" si="195"/>
        <v>2</v>
      </c>
      <c r="Y595" s="1">
        <f t="shared" si="196"/>
        <v>0</v>
      </c>
      <c r="Z595" s="1" t="str">
        <f>VLOOKUP(BIN2DEC(MID(HEX2BIN(MID(H595,3,2),8),2,5)),Codes!$E$1:$F$18,2)</f>
        <v>Normal</v>
      </c>
      <c r="AA595" s="6" t="str">
        <f t="shared" si="197"/>
        <v>0</v>
      </c>
      <c r="AB595" s="1">
        <f t="shared" si="198"/>
        <v>1</v>
      </c>
      <c r="AC595" s="1" t="str">
        <f>VLOOKUP(BIN2DEC(RIGHT(HEX2BIN(MID(H595,6,1),4),1)&amp;LEFT(HEX2BIN(MID(H595,7,1),4),1)),Codes!$K$1:$L$5,2)</f>
        <v>M</v>
      </c>
      <c r="AD595" s="1" t="str">
        <f>VLOOKUP(BIN2DEC(RIGHT(HEX2BIN(MID(H595,7,1),4),3)&amp;LEFT(HEX2BIN(MID(H595,8,1),4),2)),Codes!$H$2:$I$33,2)</f>
        <v>Kick</v>
      </c>
      <c r="AE595" s="1" t="str">
        <f t="shared" si="199"/>
        <v>1</v>
      </c>
      <c r="AF595" s="1" t="str">
        <f t="shared" si="200"/>
        <v>1</v>
      </c>
      <c r="AH595" s="6">
        <f t="shared" si="201"/>
        <v>34</v>
      </c>
    </row>
    <row r="596" spans="1:34">
      <c r="A596" s="3" t="s">
        <v>10536</v>
      </c>
      <c r="B596" s="1" t="s">
        <v>87</v>
      </c>
      <c r="C596" s="6" t="s">
        <v>1787</v>
      </c>
      <c r="D596" s="9" t="s">
        <v>9774</v>
      </c>
      <c r="E596" s="9" t="s">
        <v>232</v>
      </c>
      <c r="F596" s="9" t="s">
        <v>91</v>
      </c>
      <c r="G596" s="9" t="s">
        <v>468</v>
      </c>
      <c r="H596" s="9" t="s">
        <v>473</v>
      </c>
      <c r="J596" s="6" t="str">
        <f t="shared" si="185"/>
        <v>001011</v>
      </c>
      <c r="K596" s="1">
        <f t="shared" si="186"/>
        <v>1</v>
      </c>
      <c r="L596" s="6" t="str">
        <f t="shared" si="187"/>
        <v>00000</v>
      </c>
      <c r="M596" s="1">
        <f t="shared" si="188"/>
        <v>15</v>
      </c>
      <c r="N596" s="6" t="str">
        <f t="shared" si="189"/>
        <v>00</v>
      </c>
      <c r="O596" s="1">
        <f t="shared" si="190"/>
        <v>8</v>
      </c>
      <c r="P596" s="1">
        <f>IF(HEX2DEC(LEFT(E596,4))&gt;=32768,HEX2DEC(LEFT(E596,4))-65536,HEX2DEC(LEFT(E596,4)))/Codes!$N$2</f>
        <v>4.8</v>
      </c>
      <c r="Q596" s="1">
        <f>IF(HEX2DEC(RIGHT(E596,4))&gt;=32768,HEX2DEC(RIGHT(E596,4))-65536,HEX2DEC(RIGHT(E596,4)))/Codes!$N$2</f>
        <v>0</v>
      </c>
      <c r="R596" s="1">
        <f>IF(HEX2DEC(LEFT(F596,4))&gt;=32768,HEX2DEC(LEFT(F596,4))-65536,HEX2DEC(LEFT(F596,4)))/Codes!$N$2</f>
        <v>0</v>
      </c>
      <c r="S596" s="1">
        <f>IF(HEX2DEC(RIGHT(F596,4))&gt;=32768,HEX2DEC(RIGHT(F596,4))-65536,HEX2DEC(RIGHT(F596,4)))/Codes!$N$2</f>
        <v>0</v>
      </c>
      <c r="T596" s="18">
        <f t="shared" si="191"/>
        <v>361</v>
      </c>
      <c r="U596" s="1">
        <f t="shared" si="192"/>
        <v>100</v>
      </c>
      <c r="V596" s="1">
        <f t="shared" si="193"/>
        <v>98</v>
      </c>
      <c r="W596" s="1" t="str">
        <f t="shared" si="194"/>
        <v>100</v>
      </c>
      <c r="X596" s="1">
        <f t="shared" si="195"/>
        <v>2</v>
      </c>
      <c r="Y596" s="1">
        <f t="shared" si="196"/>
        <v>0</v>
      </c>
      <c r="Z596" s="1" t="str">
        <f>VLOOKUP(BIN2DEC(MID(HEX2BIN(MID(H596,3,2),8),2,5)),Codes!$E$1:$F$18,2)</f>
        <v>Normal</v>
      </c>
      <c r="AA596" s="6" t="str">
        <f t="shared" si="197"/>
        <v>0</v>
      </c>
      <c r="AB596" s="1">
        <f t="shared" si="198"/>
        <v>1</v>
      </c>
      <c r="AC596" s="1" t="str">
        <f>VLOOKUP(BIN2DEC(RIGHT(HEX2BIN(MID(H596,6,1),4),1)&amp;LEFT(HEX2BIN(MID(H596,7,1),4),1)),Codes!$K$1:$L$5,2)</f>
        <v>M</v>
      </c>
      <c r="AD596" s="1" t="str">
        <f>VLOOKUP(BIN2DEC(RIGHT(HEX2BIN(MID(H596,7,1),4),3)&amp;LEFT(HEX2BIN(MID(H596,8,1),4),2)),Codes!$H$2:$I$33,2)</f>
        <v>Kick</v>
      </c>
      <c r="AE596" s="1" t="str">
        <f t="shared" si="199"/>
        <v>1</v>
      </c>
      <c r="AF596" s="1" t="str">
        <f t="shared" si="200"/>
        <v>1</v>
      </c>
      <c r="AH596" s="6">
        <f t="shared" si="201"/>
        <v>34</v>
      </c>
    </row>
    <row r="597" spans="1:34">
      <c r="A597" s="3" t="s">
        <v>10537</v>
      </c>
      <c r="B597" s="1" t="s">
        <v>87</v>
      </c>
      <c r="C597" s="6" t="s">
        <v>1796</v>
      </c>
      <c r="D597" s="9" t="s">
        <v>479</v>
      </c>
      <c r="E597" s="9" t="s">
        <v>256</v>
      </c>
      <c r="F597" s="9" t="s">
        <v>5264</v>
      </c>
      <c r="G597" s="9" t="s">
        <v>481</v>
      </c>
      <c r="H597" s="9" t="s">
        <v>482</v>
      </c>
      <c r="J597" s="6" t="str">
        <f t="shared" si="185"/>
        <v>001011</v>
      </c>
      <c r="K597" s="1">
        <f t="shared" si="186"/>
        <v>0</v>
      </c>
      <c r="L597" s="6" t="str">
        <f t="shared" si="187"/>
        <v>00000</v>
      </c>
      <c r="M597" s="1">
        <f t="shared" si="188"/>
        <v>0</v>
      </c>
      <c r="N597" s="6" t="str">
        <f t="shared" si="189"/>
        <v>00</v>
      </c>
      <c r="O597" s="1">
        <f t="shared" si="190"/>
        <v>0</v>
      </c>
      <c r="P597" s="1">
        <f>IF(HEX2DEC(LEFT(E597,4))&gt;=32768,HEX2DEC(LEFT(E597,4))-65536,HEX2DEC(LEFT(E597,4)))/Codes!$N$2</f>
        <v>3.6</v>
      </c>
      <c r="Q597" s="1">
        <f>IF(HEX2DEC(RIGHT(E597,4))&gt;=32768,HEX2DEC(RIGHT(E597,4))-65536,HEX2DEC(RIGHT(E597,4)))/Codes!$N$2</f>
        <v>0</v>
      </c>
      <c r="R597" s="1">
        <f>IF(HEX2DEC(LEFT(F597,4))&gt;=32768,HEX2DEC(LEFT(F597,4))-65536,HEX2DEC(LEFT(F597,4)))/Codes!$N$2</f>
        <v>6.4</v>
      </c>
      <c r="S597" s="1">
        <f>IF(HEX2DEC(RIGHT(F597,4))&gt;=32768,HEX2DEC(RIGHT(F597,4))-65536,HEX2DEC(RIGHT(F597,4)))/Codes!$N$2</f>
        <v>8</v>
      </c>
      <c r="T597" s="18">
        <f t="shared" si="191"/>
        <v>361</v>
      </c>
      <c r="U597" s="1">
        <f t="shared" si="192"/>
        <v>100</v>
      </c>
      <c r="V597" s="1">
        <f t="shared" si="193"/>
        <v>0</v>
      </c>
      <c r="W597" s="1" t="str">
        <f t="shared" si="194"/>
        <v>100</v>
      </c>
      <c r="X597" s="1">
        <f t="shared" si="195"/>
        <v>2</v>
      </c>
      <c r="Y597" s="1">
        <f t="shared" si="196"/>
        <v>0</v>
      </c>
      <c r="Z597" s="1" t="str">
        <f>VLOOKUP(BIN2DEC(MID(HEX2BIN(MID(H597,3,2),8),2,5)),Codes!$E$1:$F$18,2)</f>
        <v>Grab</v>
      </c>
      <c r="AA597" s="6" t="str">
        <f t="shared" si="197"/>
        <v>0</v>
      </c>
      <c r="AB597" s="1">
        <f t="shared" si="198"/>
        <v>0</v>
      </c>
      <c r="AC597" s="1" t="str">
        <f>VLOOKUP(BIN2DEC(RIGHT(HEX2BIN(MID(H597,6,1),4),1)&amp;LEFT(HEX2BIN(MID(H597,7,1),4),1)),Codes!$K$1:$L$5,2)</f>
        <v>M</v>
      </c>
      <c r="AD597" s="1" t="str">
        <f>VLOOKUP(BIN2DEC(RIGHT(HEX2BIN(MID(H597,7,1),4),3)&amp;LEFT(HEX2BIN(MID(H597,8,1),4),2)),Codes!$H$2:$I$33,2)</f>
        <v>Kick</v>
      </c>
      <c r="AE597" s="1" t="str">
        <f t="shared" si="199"/>
        <v>1</v>
      </c>
      <c r="AF597" s="1" t="str">
        <f t="shared" si="200"/>
        <v>1</v>
      </c>
      <c r="AH597" s="6">
        <f t="shared" si="201"/>
        <v>34</v>
      </c>
    </row>
    <row r="598" spans="1:34">
      <c r="A598" s="3" t="s">
        <v>10538</v>
      </c>
      <c r="B598" s="1" t="s">
        <v>87</v>
      </c>
      <c r="C598" s="6" t="s">
        <v>1796</v>
      </c>
      <c r="D598" s="9" t="s">
        <v>484</v>
      </c>
      <c r="E598" s="9" t="s">
        <v>256</v>
      </c>
      <c r="F598" s="9" t="s">
        <v>10539</v>
      </c>
      <c r="G598" s="9" t="s">
        <v>481</v>
      </c>
      <c r="H598" s="9" t="s">
        <v>482</v>
      </c>
      <c r="J598" s="6" t="str">
        <f t="shared" si="185"/>
        <v>001011</v>
      </c>
      <c r="K598" s="1">
        <f t="shared" si="186"/>
        <v>1</v>
      </c>
      <c r="L598" s="6" t="str">
        <f t="shared" si="187"/>
        <v>00000</v>
      </c>
      <c r="M598" s="1">
        <f t="shared" si="188"/>
        <v>0</v>
      </c>
      <c r="N598" s="6" t="str">
        <f t="shared" si="189"/>
        <v>00</v>
      </c>
      <c r="O598" s="1">
        <f t="shared" si="190"/>
        <v>0</v>
      </c>
      <c r="P598" s="1">
        <f>IF(HEX2DEC(LEFT(E598,4))&gt;=32768,HEX2DEC(LEFT(E598,4))-65536,HEX2DEC(LEFT(E598,4)))/Codes!$N$2</f>
        <v>3.6</v>
      </c>
      <c r="Q598" s="1">
        <f>IF(HEX2DEC(RIGHT(E598,4))&gt;=32768,HEX2DEC(RIGHT(E598,4))-65536,HEX2DEC(RIGHT(E598,4)))/Codes!$N$2</f>
        <v>0</v>
      </c>
      <c r="R598" s="1">
        <f>IF(HEX2DEC(LEFT(F598,4))&gt;=32768,HEX2DEC(LEFT(F598,4))-65536,HEX2DEC(LEFT(F598,4)))/Codes!$N$2</f>
        <v>6.4</v>
      </c>
      <c r="S598" s="1">
        <f>IF(HEX2DEC(RIGHT(F598,4))&gt;=32768,HEX2DEC(RIGHT(F598,4))-65536,HEX2DEC(RIGHT(F598,4)))/Codes!$N$2</f>
        <v>4</v>
      </c>
      <c r="T598" s="18">
        <f t="shared" si="191"/>
        <v>361</v>
      </c>
      <c r="U598" s="1">
        <f t="shared" si="192"/>
        <v>100</v>
      </c>
      <c r="V598" s="1">
        <f t="shared" si="193"/>
        <v>0</v>
      </c>
      <c r="W598" s="1" t="str">
        <f t="shared" si="194"/>
        <v>100</v>
      </c>
      <c r="X598" s="1">
        <f t="shared" si="195"/>
        <v>2</v>
      </c>
      <c r="Y598" s="1">
        <f t="shared" si="196"/>
        <v>0</v>
      </c>
      <c r="Z598" s="1" t="str">
        <f>VLOOKUP(BIN2DEC(MID(HEX2BIN(MID(H598,3,2),8),2,5)),Codes!$E$1:$F$18,2)</f>
        <v>Grab</v>
      </c>
      <c r="AA598" s="6" t="str">
        <f t="shared" si="197"/>
        <v>0</v>
      </c>
      <c r="AB598" s="1">
        <f t="shared" si="198"/>
        <v>0</v>
      </c>
      <c r="AC598" s="1" t="str">
        <f>VLOOKUP(BIN2DEC(RIGHT(HEX2BIN(MID(H598,6,1),4),1)&amp;LEFT(HEX2BIN(MID(H598,7,1),4),1)),Codes!$K$1:$L$5,2)</f>
        <v>M</v>
      </c>
      <c r="AD598" s="1" t="str">
        <f>VLOOKUP(BIN2DEC(RIGHT(HEX2BIN(MID(H598,7,1),4),3)&amp;LEFT(HEX2BIN(MID(H598,8,1),4),2)),Codes!$H$2:$I$33,2)</f>
        <v>Kick</v>
      </c>
      <c r="AE598" s="1" t="str">
        <f t="shared" si="199"/>
        <v>1</v>
      </c>
      <c r="AF598" s="1" t="str">
        <f t="shared" si="200"/>
        <v>1</v>
      </c>
      <c r="AH598" s="6">
        <f t="shared" si="201"/>
        <v>34</v>
      </c>
    </row>
    <row r="599" spans="1:34">
      <c r="A599" s="3" t="s">
        <v>10541</v>
      </c>
      <c r="B599" s="1" t="s">
        <v>87</v>
      </c>
      <c r="C599" s="6" t="s">
        <v>1797</v>
      </c>
      <c r="D599" s="9" t="s">
        <v>479</v>
      </c>
      <c r="E599" s="9" t="s">
        <v>256</v>
      </c>
      <c r="F599" s="9" t="s">
        <v>8277</v>
      </c>
      <c r="G599" s="9" t="s">
        <v>481</v>
      </c>
      <c r="H599" s="9" t="s">
        <v>482</v>
      </c>
      <c r="J599" s="6" t="str">
        <f t="shared" si="185"/>
        <v>001011</v>
      </c>
      <c r="K599" s="1">
        <f t="shared" si="186"/>
        <v>0</v>
      </c>
      <c r="L599" s="6" t="str">
        <f t="shared" si="187"/>
        <v>00000</v>
      </c>
      <c r="M599" s="1">
        <f t="shared" si="188"/>
        <v>0</v>
      </c>
      <c r="N599" s="6" t="str">
        <f t="shared" si="189"/>
        <v>00</v>
      </c>
      <c r="O599" s="1">
        <f t="shared" si="190"/>
        <v>0</v>
      </c>
      <c r="P599" s="1">
        <f>IF(HEX2DEC(LEFT(E599,4))&gt;=32768,HEX2DEC(LEFT(E599,4))-65536,HEX2DEC(LEFT(E599,4)))/Codes!$N$2</f>
        <v>3.6</v>
      </c>
      <c r="Q599" s="1">
        <f>IF(HEX2DEC(RIGHT(E599,4))&gt;=32768,HEX2DEC(RIGHT(E599,4))-65536,HEX2DEC(RIGHT(E599,4)))/Codes!$N$2</f>
        <v>0</v>
      </c>
      <c r="R599" s="1">
        <f>IF(HEX2DEC(LEFT(F599,4))&gt;=32768,HEX2DEC(LEFT(F599,4))-65536,HEX2DEC(LEFT(F599,4)))/Codes!$N$2</f>
        <v>6</v>
      </c>
      <c r="S599" s="1">
        <f>IF(HEX2DEC(RIGHT(F599,4))&gt;=32768,HEX2DEC(RIGHT(F599,4))-65536,HEX2DEC(RIGHT(F599,4)))/Codes!$N$2</f>
        <v>8</v>
      </c>
      <c r="T599" s="18">
        <f t="shared" si="191"/>
        <v>361</v>
      </c>
      <c r="U599" s="1">
        <f t="shared" si="192"/>
        <v>100</v>
      </c>
      <c r="V599" s="1">
        <f t="shared" si="193"/>
        <v>0</v>
      </c>
      <c r="W599" s="1" t="str">
        <f t="shared" si="194"/>
        <v>100</v>
      </c>
      <c r="X599" s="1">
        <f t="shared" si="195"/>
        <v>2</v>
      </c>
      <c r="Y599" s="1">
        <f t="shared" si="196"/>
        <v>0</v>
      </c>
      <c r="Z599" s="1" t="str">
        <f>VLOOKUP(BIN2DEC(MID(HEX2BIN(MID(H599,3,2),8),2,5)),Codes!$E$1:$F$18,2)</f>
        <v>Grab</v>
      </c>
      <c r="AA599" s="6" t="str">
        <f t="shared" si="197"/>
        <v>0</v>
      </c>
      <c r="AB599" s="1">
        <f t="shared" si="198"/>
        <v>0</v>
      </c>
      <c r="AC599" s="1" t="str">
        <f>VLOOKUP(BIN2DEC(RIGHT(HEX2BIN(MID(H599,6,1),4),1)&amp;LEFT(HEX2BIN(MID(H599,7,1),4),1)),Codes!$K$1:$L$5,2)</f>
        <v>M</v>
      </c>
      <c r="AD599" s="1" t="str">
        <f>VLOOKUP(BIN2DEC(RIGHT(HEX2BIN(MID(H599,7,1),4),3)&amp;LEFT(HEX2BIN(MID(H599,8,1),4),2)),Codes!$H$2:$I$33,2)</f>
        <v>Kick</v>
      </c>
      <c r="AE599" s="1" t="str">
        <f t="shared" si="199"/>
        <v>1</v>
      </c>
      <c r="AF599" s="1" t="str">
        <f t="shared" si="200"/>
        <v>1</v>
      </c>
      <c r="AH599" s="6">
        <f t="shared" si="201"/>
        <v>34</v>
      </c>
    </row>
    <row r="600" spans="1:34">
      <c r="A600" s="3" t="s">
        <v>10542</v>
      </c>
      <c r="B600" s="1" t="s">
        <v>87</v>
      </c>
      <c r="C600" s="6" t="s">
        <v>1797</v>
      </c>
      <c r="D600" s="9" t="s">
        <v>484</v>
      </c>
      <c r="E600" s="9" t="s">
        <v>256</v>
      </c>
      <c r="F600" s="9" t="s">
        <v>1750</v>
      </c>
      <c r="G600" s="9" t="s">
        <v>481</v>
      </c>
      <c r="H600" s="9" t="s">
        <v>482</v>
      </c>
      <c r="J600" s="6" t="str">
        <f t="shared" si="185"/>
        <v>001011</v>
      </c>
      <c r="K600" s="1">
        <f t="shared" si="186"/>
        <v>1</v>
      </c>
      <c r="L600" s="6" t="str">
        <f t="shared" si="187"/>
        <v>00000</v>
      </c>
      <c r="M600" s="1">
        <f t="shared" si="188"/>
        <v>0</v>
      </c>
      <c r="N600" s="6" t="str">
        <f t="shared" si="189"/>
        <v>00</v>
      </c>
      <c r="O600" s="1">
        <f t="shared" si="190"/>
        <v>0</v>
      </c>
      <c r="P600" s="1">
        <f>IF(HEX2DEC(LEFT(E600,4))&gt;=32768,HEX2DEC(LEFT(E600,4))-65536,HEX2DEC(LEFT(E600,4)))/Codes!$N$2</f>
        <v>3.6</v>
      </c>
      <c r="Q600" s="1">
        <f>IF(HEX2DEC(RIGHT(E600,4))&gt;=32768,HEX2DEC(RIGHT(E600,4))-65536,HEX2DEC(RIGHT(E600,4)))/Codes!$N$2</f>
        <v>0</v>
      </c>
      <c r="R600" s="1">
        <f>IF(HEX2DEC(LEFT(F600,4))&gt;=32768,HEX2DEC(LEFT(F600,4))-65536,HEX2DEC(LEFT(F600,4)))/Codes!$N$2</f>
        <v>6</v>
      </c>
      <c r="S600" s="1">
        <f>IF(HEX2DEC(RIGHT(F600,4))&gt;=32768,HEX2DEC(RIGHT(F600,4))-65536,HEX2DEC(RIGHT(F600,4)))/Codes!$N$2</f>
        <v>4</v>
      </c>
      <c r="T600" s="18">
        <f t="shared" si="191"/>
        <v>361</v>
      </c>
      <c r="U600" s="1">
        <f t="shared" si="192"/>
        <v>100</v>
      </c>
      <c r="V600" s="1">
        <f t="shared" si="193"/>
        <v>0</v>
      </c>
      <c r="W600" s="1" t="str">
        <f t="shared" si="194"/>
        <v>100</v>
      </c>
      <c r="X600" s="1">
        <f t="shared" si="195"/>
        <v>2</v>
      </c>
      <c r="Y600" s="1">
        <f t="shared" si="196"/>
        <v>0</v>
      </c>
      <c r="Z600" s="1" t="str">
        <f>VLOOKUP(BIN2DEC(MID(HEX2BIN(MID(H600,3,2),8),2,5)),Codes!$E$1:$F$18,2)</f>
        <v>Grab</v>
      </c>
      <c r="AA600" s="6" t="str">
        <f t="shared" si="197"/>
        <v>0</v>
      </c>
      <c r="AB600" s="1">
        <f t="shared" si="198"/>
        <v>0</v>
      </c>
      <c r="AC600" s="1" t="str">
        <f>VLOOKUP(BIN2DEC(RIGHT(HEX2BIN(MID(H600,6,1),4),1)&amp;LEFT(HEX2BIN(MID(H600,7,1),4),1)),Codes!$K$1:$L$5,2)</f>
        <v>M</v>
      </c>
      <c r="AD600" s="1" t="str">
        <f>VLOOKUP(BIN2DEC(RIGHT(HEX2BIN(MID(H600,7,1),4),3)&amp;LEFT(HEX2BIN(MID(H600,8,1),4),2)),Codes!$H$2:$I$33,2)</f>
        <v>Kick</v>
      </c>
      <c r="AE600" s="1" t="str">
        <f t="shared" si="199"/>
        <v>1</v>
      </c>
      <c r="AF600" s="1" t="str">
        <f t="shared" si="200"/>
        <v>1</v>
      </c>
      <c r="AH600" s="6">
        <f t="shared" si="201"/>
        <v>34</v>
      </c>
    </row>
    <row r="601" spans="1:34">
      <c r="A601" s="3" t="s">
        <v>10543</v>
      </c>
      <c r="B601" s="1" t="s">
        <v>87</v>
      </c>
      <c r="C601" s="6" t="s">
        <v>1797</v>
      </c>
      <c r="D601" s="9" t="s">
        <v>494</v>
      </c>
      <c r="E601" s="9" t="s">
        <v>307</v>
      </c>
      <c r="F601" s="9" t="s">
        <v>299</v>
      </c>
      <c r="G601" s="9" t="s">
        <v>481</v>
      </c>
      <c r="H601" s="9" t="s">
        <v>482</v>
      </c>
      <c r="J601" s="6" t="str">
        <f t="shared" si="185"/>
        <v>001011</v>
      </c>
      <c r="K601" s="1">
        <f t="shared" si="186"/>
        <v>2</v>
      </c>
      <c r="L601" s="6" t="str">
        <f t="shared" si="187"/>
        <v>00000</v>
      </c>
      <c r="M601" s="1">
        <f t="shared" si="188"/>
        <v>0</v>
      </c>
      <c r="N601" s="6" t="str">
        <f t="shared" si="189"/>
        <v>00</v>
      </c>
      <c r="O601" s="1">
        <f t="shared" si="190"/>
        <v>0</v>
      </c>
      <c r="P601" s="1">
        <f>IF(HEX2DEC(LEFT(E601,4))&gt;=32768,HEX2DEC(LEFT(E601,4))-65536,HEX2DEC(LEFT(E601,4)))/Codes!$N$2</f>
        <v>3.2</v>
      </c>
      <c r="Q601" s="1">
        <f>IF(HEX2DEC(RIGHT(E601,4))&gt;=32768,HEX2DEC(RIGHT(E601,4))-65536,HEX2DEC(RIGHT(E601,4)))/Codes!$N$2</f>
        <v>0</v>
      </c>
      <c r="R601" s="1">
        <f>IF(HEX2DEC(LEFT(F601,4))&gt;=32768,HEX2DEC(LEFT(F601,4))-65536,HEX2DEC(LEFT(F601,4)))/Codes!$N$2</f>
        <v>6</v>
      </c>
      <c r="S601" s="1">
        <f>IF(HEX2DEC(RIGHT(F601,4))&gt;=32768,HEX2DEC(RIGHT(F601,4))-65536,HEX2DEC(RIGHT(F601,4)))/Codes!$N$2</f>
        <v>0</v>
      </c>
      <c r="T601" s="18">
        <f t="shared" si="191"/>
        <v>361</v>
      </c>
      <c r="U601" s="1">
        <f t="shared" si="192"/>
        <v>100</v>
      </c>
      <c r="V601" s="1">
        <f t="shared" si="193"/>
        <v>0</v>
      </c>
      <c r="W601" s="1" t="str">
        <f t="shared" si="194"/>
        <v>100</v>
      </c>
      <c r="X601" s="1">
        <f t="shared" si="195"/>
        <v>2</v>
      </c>
      <c r="Y601" s="1">
        <f t="shared" si="196"/>
        <v>0</v>
      </c>
      <c r="Z601" s="1" t="str">
        <f>VLOOKUP(BIN2DEC(MID(HEX2BIN(MID(H601,3,2),8),2,5)),Codes!$E$1:$F$18,2)</f>
        <v>Grab</v>
      </c>
      <c r="AA601" s="6" t="str">
        <f t="shared" si="197"/>
        <v>0</v>
      </c>
      <c r="AB601" s="1">
        <f t="shared" si="198"/>
        <v>0</v>
      </c>
      <c r="AC601" s="1" t="str">
        <f>VLOOKUP(BIN2DEC(RIGHT(HEX2BIN(MID(H601,6,1),4),1)&amp;LEFT(HEX2BIN(MID(H601,7,1),4),1)),Codes!$K$1:$L$5,2)</f>
        <v>M</v>
      </c>
      <c r="AD601" s="1" t="str">
        <f>VLOOKUP(BIN2DEC(RIGHT(HEX2BIN(MID(H601,7,1),4),3)&amp;LEFT(HEX2BIN(MID(H601,8,1),4),2)),Codes!$H$2:$I$33,2)</f>
        <v>Kick</v>
      </c>
      <c r="AE601" s="1" t="str">
        <f t="shared" si="199"/>
        <v>1</v>
      </c>
      <c r="AF601" s="1" t="str">
        <f t="shared" si="200"/>
        <v>1</v>
      </c>
      <c r="AH601" s="6">
        <f t="shared" si="201"/>
        <v>34</v>
      </c>
    </row>
    <row r="602" spans="1:34">
      <c r="A602" s="3" t="s">
        <v>10545</v>
      </c>
      <c r="B602" s="1" t="s">
        <v>87</v>
      </c>
      <c r="C602" s="6" t="s">
        <v>530</v>
      </c>
      <c r="D602" s="9" t="s">
        <v>10546</v>
      </c>
      <c r="E602" s="9" t="s">
        <v>207</v>
      </c>
      <c r="F602" s="9" t="s">
        <v>91</v>
      </c>
      <c r="G602" s="9" t="s">
        <v>501</v>
      </c>
      <c r="H602" s="9" t="s">
        <v>259</v>
      </c>
      <c r="J602" s="6" t="str">
        <f t="shared" si="185"/>
        <v>001011</v>
      </c>
      <c r="K602" s="1">
        <f t="shared" si="186"/>
        <v>0</v>
      </c>
      <c r="L602" s="6" t="str">
        <f t="shared" si="187"/>
        <v>00010</v>
      </c>
      <c r="M602" s="1">
        <f t="shared" si="188"/>
        <v>278</v>
      </c>
      <c r="N602" s="6" t="str">
        <f t="shared" si="189"/>
        <v>00</v>
      </c>
      <c r="O602" s="1">
        <f t="shared" si="190"/>
        <v>3</v>
      </c>
      <c r="P602" s="1">
        <f>IF(HEX2DEC(LEFT(E602,4))&gt;=32768,HEX2DEC(LEFT(E602,4))-65536,HEX2DEC(LEFT(E602,4)))/Codes!$N$2</f>
        <v>4</v>
      </c>
      <c r="Q602" s="1">
        <f>IF(HEX2DEC(RIGHT(E602,4))&gt;=32768,HEX2DEC(RIGHT(E602,4))-65536,HEX2DEC(RIGHT(E602,4)))/Codes!$N$2</f>
        <v>0</v>
      </c>
      <c r="R602" s="1">
        <f>IF(HEX2DEC(LEFT(F602,4))&gt;=32768,HEX2DEC(LEFT(F602,4))-65536,HEX2DEC(LEFT(F602,4)))/Codes!$N$2</f>
        <v>0</v>
      </c>
      <c r="S602" s="1">
        <f>IF(HEX2DEC(RIGHT(F602,4))&gt;=32768,HEX2DEC(RIGHT(F602,4))-65536,HEX2DEC(RIGHT(F602,4)))/Codes!$N$2</f>
        <v>0</v>
      </c>
      <c r="T602" s="18">
        <f t="shared" si="191"/>
        <v>80</v>
      </c>
      <c r="U602" s="1">
        <f t="shared" si="192"/>
        <v>100</v>
      </c>
      <c r="V602" s="1">
        <f t="shared" si="193"/>
        <v>134</v>
      </c>
      <c r="W602" s="1" t="str">
        <f t="shared" si="194"/>
        <v>100</v>
      </c>
      <c r="X602" s="1">
        <f t="shared" si="195"/>
        <v>1</v>
      </c>
      <c r="Y602" s="1">
        <f t="shared" si="196"/>
        <v>0</v>
      </c>
      <c r="Z602" s="1" t="str">
        <f>VLOOKUP(BIN2DEC(MID(HEX2BIN(MID(H602,3,2),8),2,5)),Codes!$E$1:$F$18,2)</f>
        <v>Normal</v>
      </c>
      <c r="AA602" s="6" t="str">
        <f t="shared" si="197"/>
        <v>0</v>
      </c>
      <c r="AB602" s="1">
        <f t="shared" si="198"/>
        <v>0</v>
      </c>
      <c r="AC602" s="1" t="str">
        <f>VLOOKUP(BIN2DEC(RIGHT(HEX2BIN(MID(H602,6,1),4),1)&amp;LEFT(HEX2BIN(MID(H602,7,1),4),1)),Codes!$K$1:$L$5,2)</f>
        <v>S</v>
      </c>
      <c r="AD602" s="1" t="str">
        <f>VLOOKUP(BIN2DEC(RIGHT(HEX2BIN(MID(H602,7,1),4),3)&amp;LEFT(HEX2BIN(MID(H602,8,1),4),2)),Codes!$H$2:$I$33,2)</f>
        <v>Punch</v>
      </c>
      <c r="AE602" s="1" t="str">
        <f t="shared" si="199"/>
        <v>1</v>
      </c>
      <c r="AF602" s="1" t="str">
        <f t="shared" si="200"/>
        <v>1</v>
      </c>
      <c r="AH602" s="6">
        <f t="shared" si="201"/>
        <v>1</v>
      </c>
    </row>
    <row r="603" spans="1:34">
      <c r="A603" s="3" t="s">
        <v>10550</v>
      </c>
      <c r="B603" s="1" t="s">
        <v>87</v>
      </c>
      <c r="C603" s="6" t="s">
        <v>3924</v>
      </c>
      <c r="D603" s="9" t="s">
        <v>10551</v>
      </c>
      <c r="E603" s="9" t="s">
        <v>232</v>
      </c>
      <c r="F603" s="9" t="s">
        <v>91</v>
      </c>
      <c r="G603" s="9" t="s">
        <v>10552</v>
      </c>
      <c r="H603" s="9" t="s">
        <v>473</v>
      </c>
      <c r="J603" s="6" t="str">
        <f t="shared" si="185"/>
        <v>001011</v>
      </c>
      <c r="K603" s="1">
        <f t="shared" si="186"/>
        <v>0</v>
      </c>
      <c r="L603" s="6" t="str">
        <f t="shared" si="187"/>
        <v>00000</v>
      </c>
      <c r="M603" s="1">
        <f t="shared" si="188"/>
        <v>21</v>
      </c>
      <c r="N603" s="6" t="str">
        <f t="shared" si="189"/>
        <v>00</v>
      </c>
      <c r="O603" s="1">
        <f t="shared" si="190"/>
        <v>6</v>
      </c>
      <c r="P603" s="1">
        <f>IF(HEX2DEC(LEFT(E603,4))&gt;=32768,HEX2DEC(LEFT(E603,4))-65536,HEX2DEC(LEFT(E603,4)))/Codes!$N$2</f>
        <v>4.8</v>
      </c>
      <c r="Q603" s="1">
        <f>IF(HEX2DEC(RIGHT(E603,4))&gt;=32768,HEX2DEC(RIGHT(E603,4))-65536,HEX2DEC(RIGHT(E603,4)))/Codes!$N$2</f>
        <v>0</v>
      </c>
      <c r="R603" s="1">
        <f>IF(HEX2DEC(LEFT(F603,4))&gt;=32768,HEX2DEC(LEFT(F603,4))-65536,HEX2DEC(LEFT(F603,4)))/Codes!$N$2</f>
        <v>0</v>
      </c>
      <c r="S603" s="1">
        <f>IF(HEX2DEC(RIGHT(F603,4))&gt;=32768,HEX2DEC(RIGHT(F603,4))-65536,HEX2DEC(RIGHT(F603,4)))/Codes!$N$2</f>
        <v>0</v>
      </c>
      <c r="T603" s="18">
        <f t="shared" si="191"/>
        <v>361</v>
      </c>
      <c r="U603" s="1">
        <f t="shared" si="192"/>
        <v>0</v>
      </c>
      <c r="V603" s="1">
        <f t="shared" si="193"/>
        <v>80</v>
      </c>
      <c r="W603" s="1" t="str">
        <f t="shared" si="194"/>
        <v>100</v>
      </c>
      <c r="X603" s="1">
        <f t="shared" si="195"/>
        <v>0</v>
      </c>
      <c r="Y603" s="1">
        <f t="shared" si="196"/>
        <v>0</v>
      </c>
      <c r="Z603" s="1" t="str">
        <f>VLOOKUP(BIN2DEC(MID(HEX2BIN(MID(H603,3,2),8),2,5)),Codes!$E$1:$F$18,2)</f>
        <v>Normal</v>
      </c>
      <c r="AA603" s="6" t="str">
        <f t="shared" si="197"/>
        <v>0</v>
      </c>
      <c r="AB603" s="1">
        <f t="shared" si="198"/>
        <v>1</v>
      </c>
      <c r="AC603" s="1" t="str">
        <f>VLOOKUP(BIN2DEC(RIGHT(HEX2BIN(MID(H603,6,1),4),1)&amp;LEFT(HEX2BIN(MID(H603,7,1),4),1)),Codes!$K$1:$L$5,2)</f>
        <v>M</v>
      </c>
      <c r="AD603" s="1" t="str">
        <f>VLOOKUP(BIN2DEC(RIGHT(HEX2BIN(MID(H603,7,1),4),3)&amp;LEFT(HEX2BIN(MID(H603,8,1),4),2)),Codes!$H$2:$I$33,2)</f>
        <v>Kick</v>
      </c>
      <c r="AE603" s="1" t="str">
        <f t="shared" si="199"/>
        <v>1</v>
      </c>
      <c r="AF603" s="1" t="str">
        <f t="shared" si="200"/>
        <v>1</v>
      </c>
      <c r="AH603" s="6">
        <f t="shared" si="201"/>
        <v>34</v>
      </c>
    </row>
    <row r="604" spans="1:34">
      <c r="A604" s="3" t="s">
        <v>10556</v>
      </c>
      <c r="B604" s="1" t="s">
        <v>87</v>
      </c>
      <c r="C604" s="6" t="s">
        <v>3944</v>
      </c>
      <c r="D604" s="9" t="s">
        <v>5235</v>
      </c>
      <c r="E604" s="9" t="s">
        <v>307</v>
      </c>
      <c r="F604" s="9" t="s">
        <v>91</v>
      </c>
      <c r="G604" s="9" t="s">
        <v>10552</v>
      </c>
      <c r="H604" s="9" t="s">
        <v>473</v>
      </c>
      <c r="J604" s="6" t="str">
        <f t="shared" si="185"/>
        <v>001011</v>
      </c>
      <c r="K604" s="1">
        <f t="shared" si="186"/>
        <v>0</v>
      </c>
      <c r="L604" s="6" t="str">
        <f t="shared" si="187"/>
        <v>00000</v>
      </c>
      <c r="M604" s="1">
        <f t="shared" si="188"/>
        <v>13</v>
      </c>
      <c r="N604" s="6" t="str">
        <f t="shared" si="189"/>
        <v>00</v>
      </c>
      <c r="O604" s="1">
        <f t="shared" si="190"/>
        <v>5</v>
      </c>
      <c r="P604" s="1">
        <f>IF(HEX2DEC(LEFT(E604,4))&gt;=32768,HEX2DEC(LEFT(E604,4))-65536,HEX2DEC(LEFT(E604,4)))/Codes!$N$2</f>
        <v>3.2</v>
      </c>
      <c r="Q604" s="1">
        <f>IF(HEX2DEC(RIGHT(E604,4))&gt;=32768,HEX2DEC(RIGHT(E604,4))-65536,HEX2DEC(RIGHT(E604,4)))/Codes!$N$2</f>
        <v>0</v>
      </c>
      <c r="R604" s="1">
        <f>IF(HEX2DEC(LEFT(F604,4))&gt;=32768,HEX2DEC(LEFT(F604,4))-65536,HEX2DEC(LEFT(F604,4)))/Codes!$N$2</f>
        <v>0</v>
      </c>
      <c r="S604" s="1">
        <f>IF(HEX2DEC(RIGHT(F604,4))&gt;=32768,HEX2DEC(RIGHT(F604,4))-65536,HEX2DEC(RIGHT(F604,4)))/Codes!$N$2</f>
        <v>0</v>
      </c>
      <c r="T604" s="18">
        <f t="shared" si="191"/>
        <v>361</v>
      </c>
      <c r="U604" s="1">
        <f t="shared" si="192"/>
        <v>0</v>
      </c>
      <c r="V604" s="1">
        <f t="shared" si="193"/>
        <v>80</v>
      </c>
      <c r="W604" s="1" t="str">
        <f t="shared" si="194"/>
        <v>100</v>
      </c>
      <c r="X604" s="1">
        <f t="shared" si="195"/>
        <v>0</v>
      </c>
      <c r="Y604" s="1">
        <f t="shared" si="196"/>
        <v>0</v>
      </c>
      <c r="Z604" s="1" t="str">
        <f>VLOOKUP(BIN2DEC(MID(HEX2BIN(MID(H604,3,2),8),2,5)),Codes!$E$1:$F$18,2)</f>
        <v>Normal</v>
      </c>
      <c r="AA604" s="6" t="str">
        <f t="shared" si="197"/>
        <v>0</v>
      </c>
      <c r="AB604" s="1">
        <f t="shared" si="198"/>
        <v>1</v>
      </c>
      <c r="AC604" s="1" t="str">
        <f>VLOOKUP(BIN2DEC(RIGHT(HEX2BIN(MID(H604,6,1),4),1)&amp;LEFT(HEX2BIN(MID(H604,7,1),4),1)),Codes!$K$1:$L$5,2)</f>
        <v>M</v>
      </c>
      <c r="AD604" s="1" t="str">
        <f>VLOOKUP(BIN2DEC(RIGHT(HEX2BIN(MID(H604,7,1),4),3)&amp;LEFT(HEX2BIN(MID(H604,8,1),4),2)),Codes!$H$2:$I$33,2)</f>
        <v>Kick</v>
      </c>
      <c r="AE604" s="1" t="str">
        <f t="shared" si="199"/>
        <v>1</v>
      </c>
      <c r="AF604" s="1" t="str">
        <f t="shared" si="200"/>
        <v>1</v>
      </c>
      <c r="AH604" s="6">
        <f t="shared" si="201"/>
        <v>34</v>
      </c>
    </row>
    <row r="605" spans="1:34">
      <c r="A605" s="3" t="s">
        <v>10557</v>
      </c>
      <c r="B605" s="1" t="s">
        <v>87</v>
      </c>
      <c r="C605" s="6" t="s">
        <v>3944</v>
      </c>
      <c r="D605" s="9" t="s">
        <v>10558</v>
      </c>
      <c r="E605" s="9" t="s">
        <v>232</v>
      </c>
      <c r="F605" s="9" t="s">
        <v>91</v>
      </c>
      <c r="G605" s="9" t="s">
        <v>10552</v>
      </c>
      <c r="H605" s="9" t="s">
        <v>473</v>
      </c>
      <c r="J605" s="6" t="str">
        <f t="shared" si="185"/>
        <v>001011</v>
      </c>
      <c r="K605" s="1">
        <f t="shared" si="186"/>
        <v>1</v>
      </c>
      <c r="L605" s="6" t="str">
        <f t="shared" si="187"/>
        <v>00000</v>
      </c>
      <c r="M605" s="1">
        <f t="shared" si="188"/>
        <v>15</v>
      </c>
      <c r="N605" s="6" t="str">
        <f t="shared" si="189"/>
        <v>00</v>
      </c>
      <c r="O605" s="1">
        <f t="shared" si="190"/>
        <v>5</v>
      </c>
      <c r="P605" s="1">
        <f>IF(HEX2DEC(LEFT(E605,4))&gt;=32768,HEX2DEC(LEFT(E605,4))-65536,HEX2DEC(LEFT(E605,4)))/Codes!$N$2</f>
        <v>4.8</v>
      </c>
      <c r="Q605" s="1">
        <f>IF(HEX2DEC(RIGHT(E605,4))&gt;=32768,HEX2DEC(RIGHT(E605,4))-65536,HEX2DEC(RIGHT(E605,4)))/Codes!$N$2</f>
        <v>0</v>
      </c>
      <c r="R605" s="1">
        <f>IF(HEX2DEC(LEFT(F605,4))&gt;=32768,HEX2DEC(LEFT(F605,4))-65536,HEX2DEC(LEFT(F605,4)))/Codes!$N$2</f>
        <v>0</v>
      </c>
      <c r="S605" s="1">
        <f>IF(HEX2DEC(RIGHT(F605,4))&gt;=32768,HEX2DEC(RIGHT(F605,4))-65536,HEX2DEC(RIGHT(F605,4)))/Codes!$N$2</f>
        <v>0</v>
      </c>
      <c r="T605" s="18">
        <f t="shared" si="191"/>
        <v>361</v>
      </c>
      <c r="U605" s="1">
        <f t="shared" si="192"/>
        <v>0</v>
      </c>
      <c r="V605" s="1">
        <f t="shared" si="193"/>
        <v>80</v>
      </c>
      <c r="W605" s="1" t="str">
        <f t="shared" si="194"/>
        <v>100</v>
      </c>
      <c r="X605" s="1">
        <f t="shared" si="195"/>
        <v>0</v>
      </c>
      <c r="Y605" s="1">
        <f t="shared" si="196"/>
        <v>0</v>
      </c>
      <c r="Z605" s="1" t="str">
        <f>VLOOKUP(BIN2DEC(MID(HEX2BIN(MID(H605,3,2),8),2,5)),Codes!$E$1:$F$18,2)</f>
        <v>Normal</v>
      </c>
      <c r="AA605" s="6" t="str">
        <f t="shared" si="197"/>
        <v>0</v>
      </c>
      <c r="AB605" s="1">
        <f t="shared" si="198"/>
        <v>1</v>
      </c>
      <c r="AC605" s="1" t="str">
        <f>VLOOKUP(BIN2DEC(RIGHT(HEX2BIN(MID(H605,6,1),4),1)&amp;LEFT(HEX2BIN(MID(H605,7,1),4),1)),Codes!$K$1:$L$5,2)</f>
        <v>M</v>
      </c>
      <c r="AD605" s="1" t="str">
        <f>VLOOKUP(BIN2DEC(RIGHT(HEX2BIN(MID(H605,7,1),4),3)&amp;LEFT(HEX2BIN(MID(H605,8,1),4),2)),Codes!$H$2:$I$33,2)</f>
        <v>Kick</v>
      </c>
      <c r="AE605" s="1" t="str">
        <f t="shared" si="199"/>
        <v>1</v>
      </c>
      <c r="AF605" s="1" t="str">
        <f t="shared" si="200"/>
        <v>1</v>
      </c>
      <c r="AH605" s="6">
        <f t="shared" si="201"/>
        <v>34</v>
      </c>
    </row>
    <row r="606" spans="1:34">
      <c r="A606" s="3" t="s">
        <v>10562</v>
      </c>
      <c r="B606" s="1" t="s">
        <v>87</v>
      </c>
      <c r="C606" s="6" t="s">
        <v>3952</v>
      </c>
      <c r="D606" s="9" t="s">
        <v>5198</v>
      </c>
      <c r="E606" s="9" t="s">
        <v>499</v>
      </c>
      <c r="F606" s="9" t="s">
        <v>91</v>
      </c>
      <c r="G606" s="9" t="s">
        <v>1373</v>
      </c>
      <c r="H606" s="9" t="s">
        <v>473</v>
      </c>
      <c r="J606" s="6" t="str">
        <f t="shared" si="185"/>
        <v>001011</v>
      </c>
      <c r="K606" s="1">
        <f t="shared" si="186"/>
        <v>0</v>
      </c>
      <c r="L606" s="6" t="str">
        <f t="shared" si="187"/>
        <v>00000</v>
      </c>
      <c r="M606" s="1">
        <f t="shared" si="188"/>
        <v>15</v>
      </c>
      <c r="N606" s="6" t="str">
        <f t="shared" si="189"/>
        <v>00</v>
      </c>
      <c r="O606" s="1">
        <f t="shared" si="190"/>
        <v>6</v>
      </c>
      <c r="P606" s="1">
        <f>IF(HEX2DEC(LEFT(E606,4))&gt;=32768,HEX2DEC(LEFT(E606,4))-65536,HEX2DEC(LEFT(E606,4)))/Codes!$N$2</f>
        <v>5.2</v>
      </c>
      <c r="Q606" s="1">
        <f>IF(HEX2DEC(RIGHT(E606,4))&gt;=32768,HEX2DEC(RIGHT(E606,4))-65536,HEX2DEC(RIGHT(E606,4)))/Codes!$N$2</f>
        <v>0</v>
      </c>
      <c r="R606" s="1">
        <f>IF(HEX2DEC(LEFT(F606,4))&gt;=32768,HEX2DEC(LEFT(F606,4))-65536,HEX2DEC(LEFT(F606,4)))/Codes!$N$2</f>
        <v>0</v>
      </c>
      <c r="S606" s="1">
        <f>IF(HEX2DEC(RIGHT(F606,4))&gt;=32768,HEX2DEC(RIGHT(F606,4))-65536,HEX2DEC(RIGHT(F606,4)))/Codes!$N$2</f>
        <v>0</v>
      </c>
      <c r="T606" s="18">
        <f t="shared" si="191"/>
        <v>361</v>
      </c>
      <c r="U606" s="1">
        <f t="shared" si="192"/>
        <v>0</v>
      </c>
      <c r="V606" s="1">
        <f t="shared" si="193"/>
        <v>98</v>
      </c>
      <c r="W606" s="1" t="str">
        <f t="shared" si="194"/>
        <v>100</v>
      </c>
      <c r="X606" s="1">
        <f t="shared" si="195"/>
        <v>0</v>
      </c>
      <c r="Y606" s="1">
        <f t="shared" si="196"/>
        <v>0</v>
      </c>
      <c r="Z606" s="1" t="str">
        <f>VLOOKUP(BIN2DEC(MID(HEX2BIN(MID(H606,3,2),8),2,5)),Codes!$E$1:$F$18,2)</f>
        <v>Normal</v>
      </c>
      <c r="AA606" s="6" t="str">
        <f t="shared" si="197"/>
        <v>0</v>
      </c>
      <c r="AB606" s="1">
        <f t="shared" si="198"/>
        <v>1</v>
      </c>
      <c r="AC606" s="1" t="str">
        <f>VLOOKUP(BIN2DEC(RIGHT(HEX2BIN(MID(H606,6,1),4),1)&amp;LEFT(HEX2BIN(MID(H606,7,1),4),1)),Codes!$K$1:$L$5,2)</f>
        <v>M</v>
      </c>
      <c r="AD606" s="1" t="str">
        <f>VLOOKUP(BIN2DEC(RIGHT(HEX2BIN(MID(H606,7,1),4),3)&amp;LEFT(HEX2BIN(MID(H606,8,1),4),2)),Codes!$H$2:$I$33,2)</f>
        <v>Kick</v>
      </c>
      <c r="AE606" s="1" t="str">
        <f t="shared" si="199"/>
        <v>1</v>
      </c>
      <c r="AF606" s="1" t="str">
        <f t="shared" si="200"/>
        <v>1</v>
      </c>
      <c r="AH606" s="6">
        <f t="shared" si="201"/>
        <v>34</v>
      </c>
    </row>
    <row r="607" spans="1:34">
      <c r="A607" s="3" t="s">
        <v>10563</v>
      </c>
      <c r="B607" s="1" t="s">
        <v>87</v>
      </c>
      <c r="C607" s="6" t="s">
        <v>3952</v>
      </c>
      <c r="D607" s="9" t="s">
        <v>9556</v>
      </c>
      <c r="E607" s="9" t="s">
        <v>499</v>
      </c>
      <c r="F607" s="9" t="s">
        <v>91</v>
      </c>
      <c r="G607" s="9" t="s">
        <v>1373</v>
      </c>
      <c r="H607" s="9" t="s">
        <v>473</v>
      </c>
      <c r="J607" s="6" t="str">
        <f t="shared" si="185"/>
        <v>001011</v>
      </c>
      <c r="K607" s="1">
        <f t="shared" si="186"/>
        <v>1</v>
      </c>
      <c r="L607" s="6" t="str">
        <f t="shared" si="187"/>
        <v>00000</v>
      </c>
      <c r="M607" s="1">
        <f t="shared" si="188"/>
        <v>9</v>
      </c>
      <c r="N607" s="6" t="str">
        <f t="shared" si="189"/>
        <v>00</v>
      </c>
      <c r="O607" s="1">
        <f t="shared" si="190"/>
        <v>6</v>
      </c>
      <c r="P607" s="1">
        <f>IF(HEX2DEC(LEFT(E607,4))&gt;=32768,HEX2DEC(LEFT(E607,4))-65536,HEX2DEC(LEFT(E607,4)))/Codes!$N$2</f>
        <v>5.2</v>
      </c>
      <c r="Q607" s="1">
        <f>IF(HEX2DEC(RIGHT(E607,4))&gt;=32768,HEX2DEC(RIGHT(E607,4))-65536,HEX2DEC(RIGHT(E607,4)))/Codes!$N$2</f>
        <v>0</v>
      </c>
      <c r="R607" s="1">
        <f>IF(HEX2DEC(LEFT(F607,4))&gt;=32768,HEX2DEC(LEFT(F607,4))-65536,HEX2DEC(LEFT(F607,4)))/Codes!$N$2</f>
        <v>0</v>
      </c>
      <c r="S607" s="1">
        <f>IF(HEX2DEC(RIGHT(F607,4))&gt;=32768,HEX2DEC(RIGHT(F607,4))-65536,HEX2DEC(RIGHT(F607,4)))/Codes!$N$2</f>
        <v>0</v>
      </c>
      <c r="T607" s="18">
        <f t="shared" si="191"/>
        <v>361</v>
      </c>
      <c r="U607" s="1">
        <f t="shared" si="192"/>
        <v>0</v>
      </c>
      <c r="V607" s="1">
        <f t="shared" si="193"/>
        <v>98</v>
      </c>
      <c r="W607" s="1" t="str">
        <f t="shared" si="194"/>
        <v>100</v>
      </c>
      <c r="X607" s="1">
        <f t="shared" si="195"/>
        <v>0</v>
      </c>
      <c r="Y607" s="1">
        <f t="shared" si="196"/>
        <v>0</v>
      </c>
      <c r="Z607" s="1" t="str">
        <f>VLOOKUP(BIN2DEC(MID(HEX2BIN(MID(H607,3,2),8),2,5)),Codes!$E$1:$F$18,2)</f>
        <v>Normal</v>
      </c>
      <c r="AA607" s="6" t="str">
        <f t="shared" si="197"/>
        <v>0</v>
      </c>
      <c r="AB607" s="1">
        <f t="shared" si="198"/>
        <v>1</v>
      </c>
      <c r="AC607" s="1" t="str">
        <f>VLOOKUP(BIN2DEC(RIGHT(HEX2BIN(MID(H607,6,1),4),1)&amp;LEFT(HEX2BIN(MID(H607,7,1),4),1)),Codes!$K$1:$L$5,2)</f>
        <v>M</v>
      </c>
      <c r="AD607" s="1" t="str">
        <f>VLOOKUP(BIN2DEC(RIGHT(HEX2BIN(MID(H607,7,1),4),3)&amp;LEFT(HEX2BIN(MID(H607,8,1),4),2)),Codes!$H$2:$I$33,2)</f>
        <v>Kick</v>
      </c>
      <c r="AE607" s="1" t="str">
        <f t="shared" si="199"/>
        <v>1</v>
      </c>
      <c r="AF607" s="1" t="str">
        <f t="shared" si="200"/>
        <v>1</v>
      </c>
      <c r="AH607" s="6">
        <f t="shared" si="201"/>
        <v>34</v>
      </c>
    </row>
    <row r="608" spans="1:34">
      <c r="A608" s="3" t="s">
        <v>10566</v>
      </c>
      <c r="B608" s="1" t="s">
        <v>87</v>
      </c>
      <c r="C608" s="6" t="s">
        <v>2566</v>
      </c>
      <c r="D608" s="9" t="s">
        <v>5235</v>
      </c>
      <c r="E608" s="9" t="s">
        <v>207</v>
      </c>
      <c r="F608" s="9" t="s">
        <v>91</v>
      </c>
      <c r="G608" s="9" t="s">
        <v>1373</v>
      </c>
      <c r="H608" s="9" t="s">
        <v>473</v>
      </c>
      <c r="J608" s="6" t="str">
        <f t="shared" si="185"/>
        <v>001011</v>
      </c>
      <c r="K608" s="1">
        <f t="shared" si="186"/>
        <v>0</v>
      </c>
      <c r="L608" s="6" t="str">
        <f t="shared" si="187"/>
        <v>00000</v>
      </c>
      <c r="M608" s="1">
        <f t="shared" si="188"/>
        <v>13</v>
      </c>
      <c r="N608" s="6" t="str">
        <f t="shared" si="189"/>
        <v>00</v>
      </c>
      <c r="O608" s="1">
        <f t="shared" si="190"/>
        <v>5</v>
      </c>
      <c r="P608" s="1">
        <f>IF(HEX2DEC(LEFT(E608,4))&gt;=32768,HEX2DEC(LEFT(E608,4))-65536,HEX2DEC(LEFT(E608,4)))/Codes!$N$2</f>
        <v>4</v>
      </c>
      <c r="Q608" s="1">
        <f>IF(HEX2DEC(RIGHT(E608,4))&gt;=32768,HEX2DEC(RIGHT(E608,4))-65536,HEX2DEC(RIGHT(E608,4)))/Codes!$N$2</f>
        <v>0</v>
      </c>
      <c r="R608" s="1">
        <f>IF(HEX2DEC(LEFT(F608,4))&gt;=32768,HEX2DEC(LEFT(F608,4))-65536,HEX2DEC(LEFT(F608,4)))/Codes!$N$2</f>
        <v>0</v>
      </c>
      <c r="S608" s="1">
        <f>IF(HEX2DEC(RIGHT(F608,4))&gt;=32768,HEX2DEC(RIGHT(F608,4))-65536,HEX2DEC(RIGHT(F608,4)))/Codes!$N$2</f>
        <v>0</v>
      </c>
      <c r="T608" s="18">
        <f t="shared" si="191"/>
        <v>361</v>
      </c>
      <c r="U608" s="1">
        <f t="shared" si="192"/>
        <v>0</v>
      </c>
      <c r="V608" s="1">
        <f t="shared" si="193"/>
        <v>98</v>
      </c>
      <c r="W608" s="1" t="str">
        <f t="shared" si="194"/>
        <v>100</v>
      </c>
      <c r="X608" s="1">
        <f t="shared" si="195"/>
        <v>0</v>
      </c>
      <c r="Y608" s="1">
        <f t="shared" si="196"/>
        <v>0</v>
      </c>
      <c r="Z608" s="1" t="str">
        <f>VLOOKUP(BIN2DEC(MID(HEX2BIN(MID(H608,3,2),8),2,5)),Codes!$E$1:$F$18,2)</f>
        <v>Normal</v>
      </c>
      <c r="AA608" s="6" t="str">
        <f t="shared" si="197"/>
        <v>0</v>
      </c>
      <c r="AB608" s="1">
        <f t="shared" si="198"/>
        <v>1</v>
      </c>
      <c r="AC608" s="1" t="str">
        <f>VLOOKUP(BIN2DEC(RIGHT(HEX2BIN(MID(H608,6,1),4),1)&amp;LEFT(HEX2BIN(MID(H608,7,1),4),1)),Codes!$K$1:$L$5,2)</f>
        <v>M</v>
      </c>
      <c r="AD608" s="1" t="str">
        <f>VLOOKUP(BIN2DEC(RIGHT(HEX2BIN(MID(H608,7,1),4),3)&amp;LEFT(HEX2BIN(MID(H608,8,1),4),2)),Codes!$H$2:$I$33,2)</f>
        <v>Kick</v>
      </c>
      <c r="AE608" s="1" t="str">
        <f t="shared" si="199"/>
        <v>1</v>
      </c>
      <c r="AF608" s="1" t="str">
        <f t="shared" si="200"/>
        <v>1</v>
      </c>
      <c r="AH608" s="6">
        <f t="shared" si="201"/>
        <v>34</v>
      </c>
    </row>
    <row r="609" spans="1:34">
      <c r="A609" s="3" t="s">
        <v>10567</v>
      </c>
      <c r="B609" s="1" t="s">
        <v>87</v>
      </c>
      <c r="C609" s="6" t="s">
        <v>2566</v>
      </c>
      <c r="D609" s="9" t="s">
        <v>10558</v>
      </c>
      <c r="E609" s="9" t="s">
        <v>499</v>
      </c>
      <c r="F609" s="9" t="s">
        <v>91</v>
      </c>
      <c r="G609" s="9" t="s">
        <v>1373</v>
      </c>
      <c r="H609" s="9" t="s">
        <v>473</v>
      </c>
      <c r="J609" s="6" t="str">
        <f t="shared" si="185"/>
        <v>001011</v>
      </c>
      <c r="K609" s="1">
        <f t="shared" si="186"/>
        <v>1</v>
      </c>
      <c r="L609" s="6" t="str">
        <f t="shared" si="187"/>
        <v>00000</v>
      </c>
      <c r="M609" s="1">
        <f t="shared" si="188"/>
        <v>15</v>
      </c>
      <c r="N609" s="6" t="str">
        <f t="shared" si="189"/>
        <v>00</v>
      </c>
      <c r="O609" s="1">
        <f t="shared" si="190"/>
        <v>5</v>
      </c>
      <c r="P609" s="1">
        <f>IF(HEX2DEC(LEFT(E609,4))&gt;=32768,HEX2DEC(LEFT(E609,4))-65536,HEX2DEC(LEFT(E609,4)))/Codes!$N$2</f>
        <v>5.2</v>
      </c>
      <c r="Q609" s="1">
        <f>IF(HEX2DEC(RIGHT(E609,4))&gt;=32768,HEX2DEC(RIGHT(E609,4))-65536,HEX2DEC(RIGHT(E609,4)))/Codes!$N$2</f>
        <v>0</v>
      </c>
      <c r="R609" s="1">
        <f>IF(HEX2DEC(LEFT(F609,4))&gt;=32768,HEX2DEC(LEFT(F609,4))-65536,HEX2DEC(LEFT(F609,4)))/Codes!$N$2</f>
        <v>0</v>
      </c>
      <c r="S609" s="1">
        <f>IF(HEX2DEC(RIGHT(F609,4))&gt;=32768,HEX2DEC(RIGHT(F609,4))-65536,HEX2DEC(RIGHT(F609,4)))/Codes!$N$2</f>
        <v>0</v>
      </c>
      <c r="T609" s="18">
        <f t="shared" si="191"/>
        <v>361</v>
      </c>
      <c r="U609" s="1">
        <f t="shared" si="192"/>
        <v>0</v>
      </c>
      <c r="V609" s="1">
        <f t="shared" si="193"/>
        <v>98</v>
      </c>
      <c r="W609" s="1" t="str">
        <f t="shared" si="194"/>
        <v>100</v>
      </c>
      <c r="X609" s="1">
        <f t="shared" si="195"/>
        <v>0</v>
      </c>
      <c r="Y609" s="1">
        <f t="shared" si="196"/>
        <v>0</v>
      </c>
      <c r="Z609" s="1" t="str">
        <f>VLOOKUP(BIN2DEC(MID(HEX2BIN(MID(H609,3,2),8),2,5)),Codes!$E$1:$F$18,2)</f>
        <v>Normal</v>
      </c>
      <c r="AA609" s="6" t="str">
        <f t="shared" si="197"/>
        <v>0</v>
      </c>
      <c r="AB609" s="1">
        <f t="shared" si="198"/>
        <v>1</v>
      </c>
      <c r="AC609" s="1" t="str">
        <f>VLOOKUP(BIN2DEC(RIGHT(HEX2BIN(MID(H609,6,1),4),1)&amp;LEFT(HEX2BIN(MID(H609,7,1),4),1)),Codes!$K$1:$L$5,2)</f>
        <v>M</v>
      </c>
      <c r="AD609" s="1" t="str">
        <f>VLOOKUP(BIN2DEC(RIGHT(HEX2BIN(MID(H609,7,1),4),3)&amp;LEFT(HEX2BIN(MID(H609,8,1),4),2)),Codes!$H$2:$I$33,2)</f>
        <v>Kick</v>
      </c>
      <c r="AE609" s="1" t="str">
        <f t="shared" si="199"/>
        <v>1</v>
      </c>
      <c r="AF609" s="1" t="str">
        <f t="shared" si="200"/>
        <v>1</v>
      </c>
      <c r="AH609" s="6">
        <f t="shared" si="201"/>
        <v>34</v>
      </c>
    </row>
    <row r="610" spans="1:34">
      <c r="A610" s="3" t="s">
        <v>8272</v>
      </c>
      <c r="B610" s="1" t="s">
        <v>84</v>
      </c>
      <c r="C610" s="6" t="s">
        <v>8282</v>
      </c>
      <c r="D610" s="9" t="s">
        <v>8187</v>
      </c>
      <c r="E610" s="9" t="s">
        <v>5786</v>
      </c>
      <c r="F610" s="9" t="s">
        <v>854</v>
      </c>
      <c r="G610" s="9" t="s">
        <v>218</v>
      </c>
      <c r="H610" s="9" t="s">
        <v>5962</v>
      </c>
      <c r="J610" s="6" t="str">
        <f t="shared" si="185"/>
        <v>001011</v>
      </c>
      <c r="K610" s="1">
        <f t="shared" si="186"/>
        <v>0</v>
      </c>
      <c r="L610" s="6" t="str">
        <f t="shared" si="187"/>
        <v>00000</v>
      </c>
      <c r="M610" s="1">
        <f t="shared" si="188"/>
        <v>15</v>
      </c>
      <c r="N610" s="6" t="str">
        <f t="shared" si="189"/>
        <v>00</v>
      </c>
      <c r="O610" s="1">
        <f t="shared" si="190"/>
        <v>9</v>
      </c>
      <c r="P610" s="1">
        <f>IF(HEX2DEC(LEFT(E610,4))&gt;=32768,HEX2DEC(LEFT(E610,4))-65536,HEX2DEC(LEFT(E610,4)))/Codes!$N$2</f>
        <v>3.4</v>
      </c>
      <c r="Q610" s="1">
        <f>IF(HEX2DEC(RIGHT(E610,4))&gt;=32768,HEX2DEC(RIGHT(E610,4))-65536,HEX2DEC(RIGHT(E610,4)))/Codes!$N$2</f>
        <v>0</v>
      </c>
      <c r="R610" s="1">
        <f>IF(HEX2DEC(LEFT(F610,4))&gt;=32768,HEX2DEC(LEFT(F610,4))-65536,HEX2DEC(LEFT(F610,4)))/Codes!$N$2</f>
        <v>5.12</v>
      </c>
      <c r="S610" s="1">
        <f>IF(HEX2DEC(RIGHT(F610,4))&gt;=32768,HEX2DEC(RIGHT(F610,4))-65536,HEX2DEC(RIGHT(F610,4)))/Codes!$N$2</f>
        <v>0</v>
      </c>
      <c r="T610" s="18">
        <f t="shared" si="191"/>
        <v>80</v>
      </c>
      <c r="U610" s="1">
        <f t="shared" si="192"/>
        <v>60</v>
      </c>
      <c r="V610" s="1">
        <f t="shared" si="193"/>
        <v>0</v>
      </c>
      <c r="W610" s="1" t="str">
        <f t="shared" si="194"/>
        <v>100</v>
      </c>
      <c r="X610" s="1">
        <f t="shared" si="195"/>
        <v>3</v>
      </c>
      <c r="Y610" s="1">
        <f t="shared" si="196"/>
        <v>80</v>
      </c>
      <c r="Z610" s="1" t="str">
        <f>VLOOKUP(BIN2DEC(MID(HEX2BIN(MID(H610,3,2),8),2,5)),Codes!$E$1:$F$18,2)</f>
        <v>Normal</v>
      </c>
      <c r="AA610" s="6" t="str">
        <f t="shared" si="197"/>
        <v>0</v>
      </c>
      <c r="AB610" s="1">
        <f t="shared" si="198"/>
        <v>0</v>
      </c>
      <c r="AC610" s="1" t="str">
        <f>VLOOKUP(BIN2DEC(RIGHT(HEX2BIN(MID(H610,6,1),4),1)&amp;LEFT(HEX2BIN(MID(H610,7,1),4),1)),Codes!$K$1:$L$5,2)</f>
        <v>L</v>
      </c>
      <c r="AD610" s="1" t="str">
        <f>VLOOKUP(BIN2DEC(RIGHT(HEX2BIN(MID(H610,7,1),4),3)&amp;LEFT(HEX2BIN(MID(H610,8,1),4),2)),Codes!$H$2:$I$33,2)</f>
        <v>Kick</v>
      </c>
      <c r="AE610" s="1" t="str">
        <f t="shared" si="199"/>
        <v>1</v>
      </c>
      <c r="AF610" s="1" t="str">
        <f t="shared" si="200"/>
        <v>1</v>
      </c>
      <c r="AH610" s="6">
        <f t="shared" si="201"/>
        <v>66</v>
      </c>
    </row>
    <row r="611" spans="1:34">
      <c r="A611" s="3" t="s">
        <v>8273</v>
      </c>
      <c r="B611" s="1" t="s">
        <v>84</v>
      </c>
      <c r="C611" s="6" t="s">
        <v>8283</v>
      </c>
      <c r="D611" s="9" t="s">
        <v>3348</v>
      </c>
      <c r="E611" s="9" t="s">
        <v>265</v>
      </c>
      <c r="F611" s="9" t="s">
        <v>8274</v>
      </c>
      <c r="G611" s="9" t="s">
        <v>1148</v>
      </c>
      <c r="H611" s="9" t="s">
        <v>8275</v>
      </c>
      <c r="J611" s="6" t="str">
        <f t="shared" si="185"/>
        <v>001011</v>
      </c>
      <c r="K611" s="1">
        <f t="shared" si="186"/>
        <v>0</v>
      </c>
      <c r="L611" s="6" t="str">
        <f t="shared" si="187"/>
        <v>00000</v>
      </c>
      <c r="M611" s="1">
        <f t="shared" si="188"/>
        <v>0</v>
      </c>
      <c r="N611" s="6" t="str">
        <f t="shared" si="189"/>
        <v>00</v>
      </c>
      <c r="O611" s="1">
        <f t="shared" si="190"/>
        <v>4</v>
      </c>
      <c r="P611" s="1">
        <f>IF(HEX2DEC(LEFT(E611,4))&gt;=32768,HEX2DEC(LEFT(E611,4))-65536,HEX2DEC(LEFT(E611,4)))/Codes!$N$2</f>
        <v>2.4</v>
      </c>
      <c r="Q611" s="1">
        <f>IF(HEX2DEC(RIGHT(E611,4))&gt;=32768,HEX2DEC(RIGHT(E611,4))-65536,HEX2DEC(RIGHT(E611,4)))/Codes!$N$2</f>
        <v>0</v>
      </c>
      <c r="R611" s="1">
        <f>IF(HEX2DEC(LEFT(F611,4))&gt;=32768,HEX2DEC(LEFT(F611,4))-65536,HEX2DEC(LEFT(F611,4)))/Codes!$N$2</f>
        <v>6</v>
      </c>
      <c r="S611" s="1">
        <f>IF(HEX2DEC(RIGHT(F611,4))&gt;=32768,HEX2DEC(RIGHT(F611,4))-65536,HEX2DEC(RIGHT(F611,4)))/Codes!$N$2</f>
        <v>4.8</v>
      </c>
      <c r="T611" s="18">
        <f t="shared" si="191"/>
        <v>70</v>
      </c>
      <c r="U611" s="1">
        <f t="shared" si="192"/>
        <v>130</v>
      </c>
      <c r="V611" s="1">
        <f t="shared" si="193"/>
        <v>0</v>
      </c>
      <c r="W611" s="1" t="str">
        <f t="shared" si="194"/>
        <v>100</v>
      </c>
      <c r="X611" s="1">
        <f t="shared" si="195"/>
        <v>3</v>
      </c>
      <c r="Y611" s="1">
        <f t="shared" si="196"/>
        <v>5</v>
      </c>
      <c r="Z611" s="1" t="str">
        <f>VLOOKUP(BIN2DEC(MID(HEX2BIN(MID(H611,3,2),8),2,5)),Codes!$E$1:$F$18,2)</f>
        <v>Normal</v>
      </c>
      <c r="AA611" s="6" t="str">
        <f t="shared" si="197"/>
        <v>0</v>
      </c>
      <c r="AB611" s="1">
        <f t="shared" si="198"/>
        <v>0</v>
      </c>
      <c r="AC611" s="1" t="str">
        <f>VLOOKUP(BIN2DEC(RIGHT(HEX2BIN(MID(H611,6,1),4),1)&amp;LEFT(HEX2BIN(MID(H611,7,1),4),1)),Codes!$K$1:$L$5,2)</f>
        <v>M</v>
      </c>
      <c r="AD611" s="1" t="str">
        <f>VLOOKUP(BIN2DEC(RIGHT(HEX2BIN(MID(H611,7,1),4),3)&amp;LEFT(HEX2BIN(MID(H611,8,1),4),2)),Codes!$H$2:$I$33,2)</f>
        <v>Kick</v>
      </c>
      <c r="AE611" s="1" t="str">
        <f t="shared" si="199"/>
        <v>1</v>
      </c>
      <c r="AF611" s="1" t="str">
        <f t="shared" si="200"/>
        <v>1</v>
      </c>
      <c r="AH611" s="6">
        <f t="shared" si="201"/>
        <v>34</v>
      </c>
    </row>
    <row r="612" spans="1:34">
      <c r="A612" s="3" t="s">
        <v>8276</v>
      </c>
      <c r="B612" s="1" t="s">
        <v>84</v>
      </c>
      <c r="C612" s="6" t="s">
        <v>8283</v>
      </c>
      <c r="D612" s="9" t="s">
        <v>4098</v>
      </c>
      <c r="E612" s="9" t="s">
        <v>307</v>
      </c>
      <c r="F612" s="9" t="s">
        <v>8277</v>
      </c>
      <c r="G612" s="9" t="s">
        <v>1148</v>
      </c>
      <c r="H612" s="9" t="s">
        <v>8275</v>
      </c>
      <c r="J612" s="6" t="str">
        <f t="shared" si="185"/>
        <v>001011</v>
      </c>
      <c r="K612" s="1">
        <f t="shared" si="186"/>
        <v>1</v>
      </c>
      <c r="L612" s="6" t="str">
        <f t="shared" si="187"/>
        <v>00000</v>
      </c>
      <c r="M612" s="1">
        <f t="shared" si="188"/>
        <v>0</v>
      </c>
      <c r="N612" s="6" t="str">
        <f t="shared" si="189"/>
        <v>00</v>
      </c>
      <c r="O612" s="1">
        <f t="shared" si="190"/>
        <v>4</v>
      </c>
      <c r="P612" s="1">
        <f>IF(HEX2DEC(LEFT(E612,4))&gt;=32768,HEX2DEC(LEFT(E612,4))-65536,HEX2DEC(LEFT(E612,4)))/Codes!$N$2</f>
        <v>3.2</v>
      </c>
      <c r="Q612" s="1">
        <f>IF(HEX2DEC(RIGHT(E612,4))&gt;=32768,HEX2DEC(RIGHT(E612,4))-65536,HEX2DEC(RIGHT(E612,4)))/Codes!$N$2</f>
        <v>0</v>
      </c>
      <c r="R612" s="1">
        <f>IF(HEX2DEC(LEFT(F612,4))&gt;=32768,HEX2DEC(LEFT(F612,4))-65536,HEX2DEC(LEFT(F612,4)))/Codes!$N$2</f>
        <v>6</v>
      </c>
      <c r="S612" s="1">
        <f>IF(HEX2DEC(RIGHT(F612,4))&gt;=32768,HEX2DEC(RIGHT(F612,4))-65536,HEX2DEC(RIGHT(F612,4)))/Codes!$N$2</f>
        <v>8</v>
      </c>
      <c r="T612" s="18">
        <f t="shared" si="191"/>
        <v>70</v>
      </c>
      <c r="U612" s="1">
        <f t="shared" si="192"/>
        <v>130</v>
      </c>
      <c r="V612" s="1">
        <f t="shared" si="193"/>
        <v>0</v>
      </c>
      <c r="W612" s="1" t="str">
        <f t="shared" si="194"/>
        <v>100</v>
      </c>
      <c r="X612" s="1">
        <f t="shared" si="195"/>
        <v>3</v>
      </c>
      <c r="Y612" s="1">
        <f t="shared" si="196"/>
        <v>5</v>
      </c>
      <c r="Z612" s="1" t="str">
        <f>VLOOKUP(BIN2DEC(MID(HEX2BIN(MID(H612,3,2),8),2,5)),Codes!$E$1:$F$18,2)</f>
        <v>Normal</v>
      </c>
      <c r="AA612" s="6" t="str">
        <f t="shared" si="197"/>
        <v>0</v>
      </c>
      <c r="AB612" s="1">
        <f t="shared" si="198"/>
        <v>0</v>
      </c>
      <c r="AC612" s="1" t="str">
        <f>VLOOKUP(BIN2DEC(RIGHT(HEX2BIN(MID(H612,6,1),4),1)&amp;LEFT(HEX2BIN(MID(H612,7,1),4),1)),Codes!$K$1:$L$5,2)</f>
        <v>M</v>
      </c>
      <c r="AD612" s="1" t="str">
        <f>VLOOKUP(BIN2DEC(RIGHT(HEX2BIN(MID(H612,7,1),4),3)&amp;LEFT(HEX2BIN(MID(H612,8,1),4),2)),Codes!$H$2:$I$33,2)</f>
        <v>Kick</v>
      </c>
      <c r="AE612" s="1" t="str">
        <f t="shared" si="199"/>
        <v>1</v>
      </c>
      <c r="AF612" s="1" t="str">
        <f t="shared" si="200"/>
        <v>1</v>
      </c>
      <c r="AH612" s="6">
        <f t="shared" si="201"/>
        <v>34</v>
      </c>
    </row>
    <row r="613" spans="1:34">
      <c r="A613" s="3" t="s">
        <v>8278</v>
      </c>
      <c r="B613" s="1" t="s">
        <v>84</v>
      </c>
      <c r="C613" s="6" t="s">
        <v>8284</v>
      </c>
      <c r="D613" s="9" t="s">
        <v>255</v>
      </c>
      <c r="E613" s="9" t="s">
        <v>265</v>
      </c>
      <c r="F613" s="9" t="s">
        <v>8279</v>
      </c>
      <c r="G613" s="9" t="s">
        <v>1148</v>
      </c>
      <c r="H613" s="9" t="s">
        <v>8275</v>
      </c>
      <c r="J613" s="6" t="str">
        <f t="shared" si="185"/>
        <v>001011</v>
      </c>
      <c r="K613" s="1">
        <f t="shared" si="186"/>
        <v>0</v>
      </c>
      <c r="L613" s="6" t="str">
        <f t="shared" si="187"/>
        <v>00000</v>
      </c>
      <c r="M613" s="1">
        <f t="shared" si="188"/>
        <v>0</v>
      </c>
      <c r="N613" s="6" t="str">
        <f t="shared" si="189"/>
        <v>00</v>
      </c>
      <c r="O613" s="1">
        <f t="shared" si="190"/>
        <v>2</v>
      </c>
      <c r="P613" s="1">
        <f>IF(HEX2DEC(LEFT(E613,4))&gt;=32768,HEX2DEC(LEFT(E613,4))-65536,HEX2DEC(LEFT(E613,4)))/Codes!$N$2</f>
        <v>2.4</v>
      </c>
      <c r="Q613" s="1">
        <f>IF(HEX2DEC(RIGHT(E613,4))&gt;=32768,HEX2DEC(RIGHT(E613,4))-65536,HEX2DEC(RIGHT(E613,4)))/Codes!$N$2</f>
        <v>0</v>
      </c>
      <c r="R613" s="1">
        <f>IF(HEX2DEC(LEFT(F613,4))&gt;=32768,HEX2DEC(LEFT(F613,4))-65536,HEX2DEC(LEFT(F613,4)))/Codes!$N$2</f>
        <v>6</v>
      </c>
      <c r="S613" s="1">
        <f>IF(HEX2DEC(RIGHT(F613,4))&gt;=32768,HEX2DEC(RIGHT(F613,4))-65536,HEX2DEC(RIGHT(F613,4)))/Codes!$N$2</f>
        <v>-4.8</v>
      </c>
      <c r="T613" s="18">
        <f t="shared" si="191"/>
        <v>70</v>
      </c>
      <c r="U613" s="1">
        <f t="shared" si="192"/>
        <v>130</v>
      </c>
      <c r="V613" s="1">
        <f t="shared" si="193"/>
        <v>0</v>
      </c>
      <c r="W613" s="1" t="str">
        <f t="shared" si="194"/>
        <v>100</v>
      </c>
      <c r="X613" s="1">
        <f t="shared" si="195"/>
        <v>3</v>
      </c>
      <c r="Y613" s="1">
        <f t="shared" si="196"/>
        <v>5</v>
      </c>
      <c r="Z613" s="1" t="str">
        <f>VLOOKUP(BIN2DEC(MID(HEX2BIN(MID(H613,3,2),8),2,5)),Codes!$E$1:$F$18,2)</f>
        <v>Normal</v>
      </c>
      <c r="AA613" s="6" t="str">
        <f t="shared" si="197"/>
        <v>0</v>
      </c>
      <c r="AB613" s="1">
        <f t="shared" si="198"/>
        <v>0</v>
      </c>
      <c r="AC613" s="1" t="str">
        <f>VLOOKUP(BIN2DEC(RIGHT(HEX2BIN(MID(H613,6,1),4),1)&amp;LEFT(HEX2BIN(MID(H613,7,1),4),1)),Codes!$K$1:$L$5,2)</f>
        <v>M</v>
      </c>
      <c r="AD613" s="1" t="str">
        <f>VLOOKUP(BIN2DEC(RIGHT(HEX2BIN(MID(H613,7,1),4),3)&amp;LEFT(HEX2BIN(MID(H613,8,1),4),2)),Codes!$H$2:$I$33,2)</f>
        <v>Kick</v>
      </c>
      <c r="AE613" s="1" t="str">
        <f t="shared" si="199"/>
        <v>1</v>
      </c>
      <c r="AF613" s="1" t="str">
        <f t="shared" si="200"/>
        <v>1</v>
      </c>
      <c r="AH613" s="6">
        <f t="shared" si="201"/>
        <v>34</v>
      </c>
    </row>
    <row r="614" spans="1:34">
      <c r="A614" s="3" t="s">
        <v>8280</v>
      </c>
      <c r="B614" s="1" t="s">
        <v>84</v>
      </c>
      <c r="C614" s="6" t="s">
        <v>8284</v>
      </c>
      <c r="D614" s="9" t="s">
        <v>261</v>
      </c>
      <c r="E614" s="9" t="s">
        <v>307</v>
      </c>
      <c r="F614" s="9" t="s">
        <v>8281</v>
      </c>
      <c r="G614" s="9" t="s">
        <v>1148</v>
      </c>
      <c r="H614" s="9" t="s">
        <v>8275</v>
      </c>
      <c r="J614" s="6" t="str">
        <f t="shared" si="185"/>
        <v>001011</v>
      </c>
      <c r="K614" s="1">
        <f t="shared" si="186"/>
        <v>1</v>
      </c>
      <c r="L614" s="6" t="str">
        <f t="shared" si="187"/>
        <v>00000</v>
      </c>
      <c r="M614" s="1">
        <f t="shared" si="188"/>
        <v>0</v>
      </c>
      <c r="N614" s="6" t="str">
        <f t="shared" si="189"/>
        <v>00</v>
      </c>
      <c r="O614" s="1">
        <f t="shared" si="190"/>
        <v>2</v>
      </c>
      <c r="P614" s="1">
        <f>IF(HEX2DEC(LEFT(E614,4))&gt;=32768,HEX2DEC(LEFT(E614,4))-65536,HEX2DEC(LEFT(E614,4)))/Codes!$N$2</f>
        <v>3.2</v>
      </c>
      <c r="Q614" s="1">
        <f>IF(HEX2DEC(RIGHT(E614,4))&gt;=32768,HEX2DEC(RIGHT(E614,4))-65536,HEX2DEC(RIGHT(E614,4)))/Codes!$N$2</f>
        <v>0</v>
      </c>
      <c r="R614" s="1">
        <f>IF(HEX2DEC(LEFT(F614,4))&gt;=32768,HEX2DEC(LEFT(F614,4))-65536,HEX2DEC(LEFT(F614,4)))/Codes!$N$2</f>
        <v>6</v>
      </c>
      <c r="S614" s="1">
        <f>IF(HEX2DEC(RIGHT(F614,4))&gt;=32768,HEX2DEC(RIGHT(F614,4))-65536,HEX2DEC(RIGHT(F614,4)))/Codes!$N$2</f>
        <v>-8</v>
      </c>
      <c r="T614" s="18">
        <f t="shared" si="191"/>
        <v>70</v>
      </c>
      <c r="U614" s="1">
        <f t="shared" si="192"/>
        <v>130</v>
      </c>
      <c r="V614" s="1">
        <f t="shared" si="193"/>
        <v>0</v>
      </c>
      <c r="W614" s="1" t="str">
        <f t="shared" si="194"/>
        <v>100</v>
      </c>
      <c r="X614" s="1">
        <f t="shared" si="195"/>
        <v>3</v>
      </c>
      <c r="Y614" s="1">
        <f t="shared" si="196"/>
        <v>5</v>
      </c>
      <c r="Z614" s="1" t="str">
        <f>VLOOKUP(BIN2DEC(MID(HEX2BIN(MID(H614,3,2),8),2,5)),Codes!$E$1:$F$18,2)</f>
        <v>Normal</v>
      </c>
      <c r="AA614" s="6" t="str">
        <f t="shared" si="197"/>
        <v>0</v>
      </c>
      <c r="AB614" s="1">
        <f t="shared" si="198"/>
        <v>0</v>
      </c>
      <c r="AC614" s="1" t="str">
        <f>VLOOKUP(BIN2DEC(RIGHT(HEX2BIN(MID(H614,6,1),4),1)&amp;LEFT(HEX2BIN(MID(H614,7,1),4),1)),Codes!$K$1:$L$5,2)</f>
        <v>M</v>
      </c>
      <c r="AD614" s="1" t="str">
        <f>VLOOKUP(BIN2DEC(RIGHT(HEX2BIN(MID(H614,7,1),4),3)&amp;LEFT(HEX2BIN(MID(H614,8,1),4),2)),Codes!$H$2:$I$33,2)</f>
        <v>Kick</v>
      </c>
      <c r="AE614" s="1" t="str">
        <f t="shared" si="199"/>
        <v>1</v>
      </c>
      <c r="AF614" s="1" t="str">
        <f t="shared" si="200"/>
        <v>1</v>
      </c>
      <c r="AH614" s="6">
        <f t="shared" si="201"/>
        <v>34</v>
      </c>
    </row>
    <row r="615" spans="1:34">
      <c r="A615" s="3" t="s">
        <v>8285</v>
      </c>
      <c r="B615" s="1" t="s">
        <v>84</v>
      </c>
      <c r="C615" s="6" t="s">
        <v>8286</v>
      </c>
      <c r="D615" s="9" t="s">
        <v>1559</v>
      </c>
      <c r="E615" s="9" t="s">
        <v>307</v>
      </c>
      <c r="F615" s="9" t="s">
        <v>91</v>
      </c>
      <c r="G615" s="9" t="s">
        <v>2011</v>
      </c>
      <c r="H615" s="9" t="s">
        <v>6240</v>
      </c>
      <c r="J615" s="6" t="str">
        <f t="shared" si="185"/>
        <v>001011</v>
      </c>
      <c r="K615" s="1">
        <f t="shared" si="186"/>
        <v>0</v>
      </c>
      <c r="L615" s="6" t="str">
        <f t="shared" si="187"/>
        <v>00000</v>
      </c>
      <c r="M615" s="1">
        <f t="shared" si="188"/>
        <v>0</v>
      </c>
      <c r="N615" s="6" t="str">
        <f t="shared" si="189"/>
        <v>00</v>
      </c>
      <c r="O615" s="1">
        <f t="shared" si="190"/>
        <v>5</v>
      </c>
      <c r="P615" s="1">
        <f>IF(HEX2DEC(LEFT(E615,4))&gt;=32768,HEX2DEC(LEFT(E615,4))-65536,HEX2DEC(LEFT(E615,4)))/Codes!$N$2</f>
        <v>3.2</v>
      </c>
      <c r="Q615" s="1">
        <f>IF(HEX2DEC(RIGHT(E615,4))&gt;=32768,HEX2DEC(RIGHT(E615,4))-65536,HEX2DEC(RIGHT(E615,4)))/Codes!$N$2</f>
        <v>0</v>
      </c>
      <c r="R615" s="1">
        <f>IF(HEX2DEC(LEFT(F615,4))&gt;=32768,HEX2DEC(LEFT(F615,4))-65536,HEX2DEC(LEFT(F615,4)))/Codes!$N$2</f>
        <v>0</v>
      </c>
      <c r="S615" s="1">
        <f>IF(HEX2DEC(RIGHT(F615,4))&gt;=32768,HEX2DEC(RIGHT(F615,4))-65536,HEX2DEC(RIGHT(F615,4)))/Codes!$N$2</f>
        <v>0</v>
      </c>
      <c r="T615" s="18">
        <f t="shared" si="191"/>
        <v>361</v>
      </c>
      <c r="U615" s="1">
        <f t="shared" si="192"/>
        <v>50</v>
      </c>
      <c r="V615" s="1">
        <f t="shared" si="193"/>
        <v>0</v>
      </c>
      <c r="W615" s="1" t="str">
        <f t="shared" si="194"/>
        <v>000</v>
      </c>
      <c r="X615" s="1">
        <f t="shared" si="195"/>
        <v>0</v>
      </c>
      <c r="Y615" s="1">
        <f t="shared" si="196"/>
        <v>5</v>
      </c>
      <c r="Z615" s="1" t="str">
        <f>VLOOKUP(BIN2DEC(MID(HEX2BIN(MID(H615,3,2),8),2,5)),Codes!$E$1:$F$18,2)</f>
        <v>Freezing</v>
      </c>
      <c r="AA615" s="6" t="str">
        <f t="shared" si="197"/>
        <v>1</v>
      </c>
      <c r="AB615" s="1">
        <f t="shared" si="198"/>
        <v>0</v>
      </c>
      <c r="AC615" s="1" t="str">
        <f>VLOOKUP(BIN2DEC(RIGHT(HEX2BIN(MID(H615,6,1),4),1)&amp;LEFT(HEX2BIN(MID(H615,7,1),4),1)),Codes!$K$1:$L$5,2)</f>
        <v>S</v>
      </c>
      <c r="AD615" s="1" t="str">
        <f>VLOOKUP(BIN2DEC(RIGHT(HEX2BIN(MID(H615,7,1),4),3)&amp;LEFT(HEX2BIN(MID(H615,8,1),4),2)),Codes!$H$2:$I$33,2)</f>
        <v>[Punch]</v>
      </c>
      <c r="AE615" s="1" t="str">
        <f t="shared" si="199"/>
        <v>1</v>
      </c>
      <c r="AF615" s="1" t="str">
        <f t="shared" si="200"/>
        <v>1</v>
      </c>
      <c r="AH615" s="6">
        <f t="shared" si="201"/>
        <v>17</v>
      </c>
    </row>
    <row r="616" spans="1:34">
      <c r="A616" s="3" t="s">
        <v>8287</v>
      </c>
      <c r="B616" s="1" t="s">
        <v>84</v>
      </c>
      <c r="C616" s="6" t="s">
        <v>8290</v>
      </c>
      <c r="D616" s="9" t="s">
        <v>270</v>
      </c>
      <c r="E616" s="9" t="s">
        <v>232</v>
      </c>
      <c r="F616" s="9" t="s">
        <v>91</v>
      </c>
      <c r="G616" s="9" t="s">
        <v>8288</v>
      </c>
      <c r="H616" s="9" t="s">
        <v>8289</v>
      </c>
      <c r="J616" s="6" t="str">
        <f t="shared" si="185"/>
        <v>001011</v>
      </c>
      <c r="K616" s="1">
        <f t="shared" si="186"/>
        <v>0</v>
      </c>
      <c r="L616" s="6" t="str">
        <f t="shared" si="187"/>
        <v>00000</v>
      </c>
      <c r="M616" s="1">
        <f t="shared" si="188"/>
        <v>0</v>
      </c>
      <c r="N616" s="6" t="str">
        <f t="shared" si="189"/>
        <v>00</v>
      </c>
      <c r="O616" s="1">
        <f t="shared" si="190"/>
        <v>3</v>
      </c>
      <c r="P616" s="1">
        <f>IF(HEX2DEC(LEFT(E616,4))&gt;=32768,HEX2DEC(LEFT(E616,4))-65536,HEX2DEC(LEFT(E616,4)))/Codes!$N$2</f>
        <v>4.8</v>
      </c>
      <c r="Q616" s="1">
        <f>IF(HEX2DEC(RIGHT(E616,4))&gt;=32768,HEX2DEC(RIGHT(E616,4))-65536,HEX2DEC(RIGHT(E616,4)))/Codes!$N$2</f>
        <v>0</v>
      </c>
      <c r="R616" s="1">
        <f>IF(HEX2DEC(LEFT(F616,4))&gt;=32768,HEX2DEC(LEFT(F616,4))-65536,HEX2DEC(LEFT(F616,4)))/Codes!$N$2</f>
        <v>0</v>
      </c>
      <c r="S616" s="1">
        <f>IF(HEX2DEC(RIGHT(F616,4))&gt;=32768,HEX2DEC(RIGHT(F616,4))-65536,HEX2DEC(RIGHT(F616,4)))/Codes!$N$2</f>
        <v>0</v>
      </c>
      <c r="T616" s="18">
        <f t="shared" si="191"/>
        <v>70</v>
      </c>
      <c r="U616" s="1">
        <f t="shared" si="192"/>
        <v>320</v>
      </c>
      <c r="V616" s="1">
        <f t="shared" si="193"/>
        <v>0</v>
      </c>
      <c r="W616" s="1" t="str">
        <f t="shared" si="194"/>
        <v>000</v>
      </c>
      <c r="X616" s="1">
        <f t="shared" si="195"/>
        <v>0</v>
      </c>
      <c r="Y616" s="1">
        <f t="shared" si="196"/>
        <v>5</v>
      </c>
      <c r="Z616" s="1" t="str">
        <f>VLOOKUP(BIN2DEC(MID(HEX2BIN(MID(H616,3,2),8),2,5)),Codes!$E$1:$F$18,2)</f>
        <v>Freezing</v>
      </c>
      <c r="AA616" s="6" t="str">
        <f t="shared" si="197"/>
        <v>0</v>
      </c>
      <c r="AB616" s="1">
        <f t="shared" si="198"/>
        <v>0</v>
      </c>
      <c r="AC616" s="1" t="str">
        <f>VLOOKUP(BIN2DEC(RIGHT(HEX2BIN(MID(H616,6,1),4),1)&amp;LEFT(HEX2BIN(MID(H616,7,1),4),1)),Codes!$K$1:$L$5,2)</f>
        <v>S</v>
      </c>
      <c r="AD616" s="1" t="str">
        <f>VLOOKUP(BIN2DEC(RIGHT(HEX2BIN(MID(H616,7,1),4),3)&amp;LEFT(HEX2BIN(MID(H616,8,1),4),2)),Codes!$H$2:$I$33,2)</f>
        <v>Punch</v>
      </c>
      <c r="AE616" s="1" t="str">
        <f t="shared" si="199"/>
        <v>1</v>
      </c>
      <c r="AF616" s="1" t="str">
        <f t="shared" si="200"/>
        <v>1</v>
      </c>
      <c r="AH616" s="6">
        <f t="shared" si="201"/>
        <v>1</v>
      </c>
    </row>
    <row r="617" spans="1:34">
      <c r="A617" s="3" t="s">
        <v>8291</v>
      </c>
      <c r="B617" s="1" t="s">
        <v>84</v>
      </c>
      <c r="C617" s="6" t="s">
        <v>8292</v>
      </c>
      <c r="D617" s="9" t="s">
        <v>255</v>
      </c>
      <c r="E617" s="9" t="s">
        <v>207</v>
      </c>
      <c r="F617" s="9" t="s">
        <v>91</v>
      </c>
      <c r="G617" s="9" t="s">
        <v>8293</v>
      </c>
      <c r="H617" s="9" t="s">
        <v>8289</v>
      </c>
      <c r="J617" s="6" t="str">
        <f t="shared" si="185"/>
        <v>001011</v>
      </c>
      <c r="K617" s="1">
        <f t="shared" si="186"/>
        <v>0</v>
      </c>
      <c r="L617" s="6" t="str">
        <f t="shared" si="187"/>
        <v>00000</v>
      </c>
      <c r="M617" s="1">
        <f t="shared" si="188"/>
        <v>0</v>
      </c>
      <c r="N617" s="6" t="str">
        <f t="shared" si="189"/>
        <v>00</v>
      </c>
      <c r="O617" s="1">
        <f t="shared" si="190"/>
        <v>2</v>
      </c>
      <c r="P617" s="1">
        <f>IF(HEX2DEC(LEFT(E617,4))&gt;=32768,HEX2DEC(LEFT(E617,4))-65536,HEX2DEC(LEFT(E617,4)))/Codes!$N$2</f>
        <v>4</v>
      </c>
      <c r="Q617" s="1">
        <f>IF(HEX2DEC(RIGHT(E617,4))&gt;=32768,HEX2DEC(RIGHT(E617,4))-65536,HEX2DEC(RIGHT(E617,4)))/Codes!$N$2</f>
        <v>0</v>
      </c>
      <c r="R617" s="1">
        <f>IF(HEX2DEC(LEFT(F617,4))&gt;=32768,HEX2DEC(LEFT(F617,4))-65536,HEX2DEC(LEFT(F617,4)))/Codes!$N$2</f>
        <v>0</v>
      </c>
      <c r="S617" s="1">
        <f>IF(HEX2DEC(RIGHT(F617,4))&gt;=32768,HEX2DEC(RIGHT(F617,4))-65536,HEX2DEC(RIGHT(F617,4)))/Codes!$N$2</f>
        <v>0</v>
      </c>
      <c r="T617" s="18">
        <f t="shared" si="191"/>
        <v>70</v>
      </c>
      <c r="U617" s="1">
        <f t="shared" si="192"/>
        <v>130</v>
      </c>
      <c r="V617" s="1">
        <f t="shared" si="193"/>
        <v>0</v>
      </c>
      <c r="W617" s="1" t="str">
        <f t="shared" si="194"/>
        <v>000</v>
      </c>
      <c r="X617" s="1">
        <f t="shared" si="195"/>
        <v>0</v>
      </c>
      <c r="Y617" s="1">
        <f t="shared" si="196"/>
        <v>5</v>
      </c>
      <c r="Z617" s="1" t="str">
        <f>VLOOKUP(BIN2DEC(MID(HEX2BIN(MID(H617,3,2),8),2,5)),Codes!$E$1:$F$18,2)</f>
        <v>Freezing</v>
      </c>
      <c r="AA617" s="6" t="str">
        <f t="shared" si="197"/>
        <v>0</v>
      </c>
      <c r="AB617" s="1">
        <f t="shared" si="198"/>
        <v>0</v>
      </c>
      <c r="AC617" s="1" t="str">
        <f>VLOOKUP(BIN2DEC(RIGHT(HEX2BIN(MID(H617,6,1),4),1)&amp;LEFT(HEX2BIN(MID(H617,7,1),4),1)),Codes!$K$1:$L$5,2)</f>
        <v>S</v>
      </c>
      <c r="AD617" s="1" t="str">
        <f>VLOOKUP(BIN2DEC(RIGHT(HEX2BIN(MID(H617,7,1),4),3)&amp;LEFT(HEX2BIN(MID(H617,8,1),4),2)),Codes!$H$2:$I$33,2)</f>
        <v>Punch</v>
      </c>
      <c r="AE617" s="1" t="str">
        <f t="shared" si="199"/>
        <v>1</v>
      </c>
      <c r="AF617" s="1" t="str">
        <f t="shared" si="200"/>
        <v>1</v>
      </c>
      <c r="AH617" s="6">
        <f t="shared" si="201"/>
        <v>1</v>
      </c>
    </row>
    <row r="618" spans="1:34">
      <c r="A618" s="3" t="s">
        <v>8294</v>
      </c>
      <c r="B618" s="1" t="s">
        <v>84</v>
      </c>
      <c r="C618" s="6" t="s">
        <v>8295</v>
      </c>
      <c r="D618" s="9" t="s">
        <v>702</v>
      </c>
      <c r="E618" s="9" t="s">
        <v>265</v>
      </c>
      <c r="F618" s="9" t="s">
        <v>91</v>
      </c>
      <c r="G618" s="9" t="s">
        <v>1591</v>
      </c>
      <c r="H618" s="9" t="s">
        <v>8289</v>
      </c>
      <c r="J618" s="6" t="str">
        <f t="shared" si="185"/>
        <v>001011</v>
      </c>
      <c r="K618" s="1">
        <f t="shared" si="186"/>
        <v>0</v>
      </c>
      <c r="L618" s="6" t="str">
        <f t="shared" si="187"/>
        <v>00000</v>
      </c>
      <c r="M618" s="1">
        <f t="shared" si="188"/>
        <v>0</v>
      </c>
      <c r="N618" s="6" t="str">
        <f t="shared" si="189"/>
        <v>00</v>
      </c>
      <c r="O618" s="1">
        <f t="shared" si="190"/>
        <v>1</v>
      </c>
      <c r="P618" s="1">
        <f>IF(HEX2DEC(LEFT(E618,4))&gt;=32768,HEX2DEC(LEFT(E618,4))-65536,HEX2DEC(LEFT(E618,4)))/Codes!$N$2</f>
        <v>2.4</v>
      </c>
      <c r="Q618" s="1">
        <f>IF(HEX2DEC(RIGHT(E618,4))&gt;=32768,HEX2DEC(RIGHT(E618,4))-65536,HEX2DEC(RIGHT(E618,4)))/Codes!$N$2</f>
        <v>0</v>
      </c>
      <c r="R618" s="1">
        <f>IF(HEX2DEC(LEFT(F618,4))&gt;=32768,HEX2DEC(LEFT(F618,4))-65536,HEX2DEC(LEFT(F618,4)))/Codes!$N$2</f>
        <v>0</v>
      </c>
      <c r="S618" s="1">
        <f>IF(HEX2DEC(RIGHT(F618,4))&gt;=32768,HEX2DEC(RIGHT(F618,4))-65536,HEX2DEC(RIGHT(F618,4)))/Codes!$N$2</f>
        <v>0</v>
      </c>
      <c r="T618" s="18">
        <f t="shared" si="191"/>
        <v>361</v>
      </c>
      <c r="U618" s="1">
        <f t="shared" si="192"/>
        <v>25</v>
      </c>
      <c r="V618" s="1">
        <f t="shared" si="193"/>
        <v>0</v>
      </c>
      <c r="W618" s="1" t="str">
        <f t="shared" si="194"/>
        <v>000</v>
      </c>
      <c r="X618" s="1">
        <f t="shared" si="195"/>
        <v>0</v>
      </c>
      <c r="Y618" s="1">
        <f t="shared" si="196"/>
        <v>5</v>
      </c>
      <c r="Z618" s="1" t="str">
        <f>VLOOKUP(BIN2DEC(MID(HEX2BIN(MID(H618,3,2),8),2,5)),Codes!$E$1:$F$18,2)</f>
        <v>Freezing</v>
      </c>
      <c r="AA618" s="6" t="str">
        <f t="shared" si="197"/>
        <v>0</v>
      </c>
      <c r="AB618" s="1">
        <f t="shared" si="198"/>
        <v>0</v>
      </c>
      <c r="AC618" s="1" t="str">
        <f>VLOOKUP(BIN2DEC(RIGHT(HEX2BIN(MID(H618,6,1),4),1)&amp;LEFT(HEX2BIN(MID(H618,7,1),4),1)),Codes!$K$1:$L$5,2)</f>
        <v>S</v>
      </c>
      <c r="AD618" s="1" t="str">
        <f>VLOOKUP(BIN2DEC(RIGHT(HEX2BIN(MID(H618,7,1),4),3)&amp;LEFT(HEX2BIN(MID(H618,8,1),4),2)),Codes!$H$2:$I$33,2)</f>
        <v>Punch</v>
      </c>
      <c r="AE618" s="1" t="str">
        <f t="shared" si="199"/>
        <v>1</v>
      </c>
      <c r="AF618" s="1" t="str">
        <f t="shared" si="200"/>
        <v>1</v>
      </c>
      <c r="AH618" s="6">
        <f t="shared" si="201"/>
        <v>1</v>
      </c>
    </row>
    <row r="619" spans="1:34">
      <c r="A619" s="3" t="s">
        <v>8296</v>
      </c>
      <c r="B619" s="1" t="s">
        <v>84</v>
      </c>
      <c r="C619" s="6" t="s">
        <v>267</v>
      </c>
      <c r="D619" s="9" t="s">
        <v>8117</v>
      </c>
      <c r="E619" s="9" t="s">
        <v>207</v>
      </c>
      <c r="F619" s="9" t="s">
        <v>207</v>
      </c>
      <c r="G619" s="9" t="s">
        <v>8297</v>
      </c>
      <c r="H619" s="9" t="s">
        <v>259</v>
      </c>
      <c r="J619" s="6" t="str">
        <f t="shared" si="185"/>
        <v>001011</v>
      </c>
      <c r="K619" s="1">
        <f t="shared" si="186"/>
        <v>0</v>
      </c>
      <c r="L619" s="6" t="str">
        <f t="shared" si="187"/>
        <v>00000</v>
      </c>
      <c r="M619" s="1">
        <f t="shared" si="188"/>
        <v>15</v>
      </c>
      <c r="N619" s="6" t="str">
        <f t="shared" si="189"/>
        <v>00</v>
      </c>
      <c r="O619" s="1">
        <f t="shared" si="190"/>
        <v>2</v>
      </c>
      <c r="P619" s="1">
        <f>IF(HEX2DEC(LEFT(E619,4))&gt;=32768,HEX2DEC(LEFT(E619,4))-65536,HEX2DEC(LEFT(E619,4)))/Codes!$N$2</f>
        <v>4</v>
      </c>
      <c r="Q619" s="1">
        <f>IF(HEX2DEC(RIGHT(E619,4))&gt;=32768,HEX2DEC(RIGHT(E619,4))-65536,HEX2DEC(RIGHT(E619,4)))/Codes!$N$2</f>
        <v>0</v>
      </c>
      <c r="R619" s="1">
        <f>IF(HEX2DEC(LEFT(F619,4))&gt;=32768,HEX2DEC(LEFT(F619,4))-65536,HEX2DEC(LEFT(F619,4)))/Codes!$N$2</f>
        <v>4</v>
      </c>
      <c r="S619" s="1">
        <f>IF(HEX2DEC(RIGHT(F619,4))&gt;=32768,HEX2DEC(RIGHT(F619,4))-65536,HEX2DEC(RIGHT(F619,4)))/Codes!$N$2</f>
        <v>0</v>
      </c>
      <c r="T619" s="18">
        <f t="shared" si="191"/>
        <v>45</v>
      </c>
      <c r="U619" s="1">
        <f t="shared" si="192"/>
        <v>100</v>
      </c>
      <c r="V619" s="1">
        <f t="shared" si="193"/>
        <v>0</v>
      </c>
      <c r="W619" s="1" t="str">
        <f t="shared" si="194"/>
        <v>100</v>
      </c>
      <c r="X619" s="1">
        <f t="shared" si="195"/>
        <v>3</v>
      </c>
      <c r="Y619" s="1">
        <f t="shared" si="196"/>
        <v>0</v>
      </c>
      <c r="Z619" s="1" t="str">
        <f>VLOOKUP(BIN2DEC(MID(HEX2BIN(MID(H619,3,2),8),2,5)),Codes!$E$1:$F$18,2)</f>
        <v>Normal</v>
      </c>
      <c r="AA619" s="6" t="str">
        <f t="shared" si="197"/>
        <v>0</v>
      </c>
      <c r="AB619" s="1">
        <f t="shared" si="198"/>
        <v>0</v>
      </c>
      <c r="AC619" s="1" t="str">
        <f>VLOOKUP(BIN2DEC(RIGHT(HEX2BIN(MID(H619,6,1),4),1)&amp;LEFT(HEX2BIN(MID(H619,7,1),4),1)),Codes!$K$1:$L$5,2)</f>
        <v>S</v>
      </c>
      <c r="AD619" s="1" t="str">
        <f>VLOOKUP(BIN2DEC(RIGHT(HEX2BIN(MID(H619,7,1),4),3)&amp;LEFT(HEX2BIN(MID(H619,8,1),4),2)),Codes!$H$2:$I$33,2)</f>
        <v>Punch</v>
      </c>
      <c r="AE619" s="1" t="str">
        <f t="shared" si="199"/>
        <v>1</v>
      </c>
      <c r="AF619" s="1" t="str">
        <f t="shared" si="200"/>
        <v>1</v>
      </c>
      <c r="AH619" s="6">
        <f t="shared" si="201"/>
        <v>1</v>
      </c>
    </row>
    <row r="620" spans="1:34">
      <c r="A620" s="3" t="s">
        <v>8298</v>
      </c>
      <c r="B620" s="1" t="s">
        <v>84</v>
      </c>
      <c r="C620" s="6" t="s">
        <v>267</v>
      </c>
      <c r="D620" s="9" t="s">
        <v>8299</v>
      </c>
      <c r="E620" s="9" t="s">
        <v>1376</v>
      </c>
      <c r="F620" s="9" t="s">
        <v>91</v>
      </c>
      <c r="G620" s="9" t="s">
        <v>8297</v>
      </c>
      <c r="H620" s="9" t="s">
        <v>259</v>
      </c>
      <c r="J620" s="6" t="str">
        <f t="shared" si="185"/>
        <v>001011</v>
      </c>
      <c r="K620" s="1">
        <f t="shared" si="186"/>
        <v>1</v>
      </c>
      <c r="L620" s="6" t="str">
        <f t="shared" si="187"/>
        <v>00000</v>
      </c>
      <c r="M620" s="1">
        <f t="shared" si="188"/>
        <v>10</v>
      </c>
      <c r="N620" s="6" t="str">
        <f t="shared" si="189"/>
        <v>00</v>
      </c>
      <c r="O620" s="1">
        <f t="shared" si="190"/>
        <v>2</v>
      </c>
      <c r="P620" s="1">
        <f>IF(HEX2DEC(LEFT(E620,4))&gt;=32768,HEX2DEC(LEFT(E620,4))-65536,HEX2DEC(LEFT(E620,4)))/Codes!$N$2</f>
        <v>3.2</v>
      </c>
      <c r="Q620" s="1">
        <f>IF(HEX2DEC(RIGHT(E620,4))&gt;=32768,HEX2DEC(RIGHT(E620,4))-65536,HEX2DEC(RIGHT(E620,4)))/Codes!$N$2</f>
        <v>3.2</v>
      </c>
      <c r="R620" s="1">
        <f>IF(HEX2DEC(LEFT(F620,4))&gt;=32768,HEX2DEC(LEFT(F620,4))-65536,HEX2DEC(LEFT(F620,4)))/Codes!$N$2</f>
        <v>0</v>
      </c>
      <c r="S620" s="1">
        <f>IF(HEX2DEC(RIGHT(F620,4))&gt;=32768,HEX2DEC(RIGHT(F620,4))-65536,HEX2DEC(RIGHT(F620,4)))/Codes!$N$2</f>
        <v>0</v>
      </c>
      <c r="T620" s="18">
        <f t="shared" si="191"/>
        <v>45</v>
      </c>
      <c r="U620" s="1">
        <f t="shared" si="192"/>
        <v>100</v>
      </c>
      <c r="V620" s="1">
        <f t="shared" si="193"/>
        <v>0</v>
      </c>
      <c r="W620" s="1" t="str">
        <f t="shared" si="194"/>
        <v>100</v>
      </c>
      <c r="X620" s="1">
        <f t="shared" si="195"/>
        <v>3</v>
      </c>
      <c r="Y620" s="1">
        <f t="shared" si="196"/>
        <v>0</v>
      </c>
      <c r="Z620" s="1" t="str">
        <f>VLOOKUP(BIN2DEC(MID(HEX2BIN(MID(H620,3,2),8),2,5)),Codes!$E$1:$F$18,2)</f>
        <v>Normal</v>
      </c>
      <c r="AA620" s="6" t="str">
        <f t="shared" si="197"/>
        <v>0</v>
      </c>
      <c r="AB620" s="1">
        <f t="shared" si="198"/>
        <v>0</v>
      </c>
      <c r="AC620" s="1" t="str">
        <f>VLOOKUP(BIN2DEC(RIGHT(HEX2BIN(MID(H620,6,1),4),1)&amp;LEFT(HEX2BIN(MID(H620,7,1),4),1)),Codes!$K$1:$L$5,2)</f>
        <v>S</v>
      </c>
      <c r="AD620" s="1" t="str">
        <f>VLOOKUP(BIN2DEC(RIGHT(HEX2BIN(MID(H620,7,1),4),3)&amp;LEFT(HEX2BIN(MID(H620,8,1),4),2)),Codes!$H$2:$I$33,2)</f>
        <v>Punch</v>
      </c>
      <c r="AE620" s="1" t="str">
        <f t="shared" si="199"/>
        <v>1</v>
      </c>
      <c r="AF620" s="1" t="str">
        <f t="shared" si="200"/>
        <v>1</v>
      </c>
      <c r="AH620" s="6">
        <f t="shared" si="201"/>
        <v>1</v>
      </c>
    </row>
    <row r="621" spans="1:34">
      <c r="A621" s="3" t="s">
        <v>8300</v>
      </c>
      <c r="B621" s="1" t="s">
        <v>84</v>
      </c>
      <c r="C621" s="6" t="s">
        <v>268</v>
      </c>
      <c r="D621" s="9" t="s">
        <v>8211</v>
      </c>
      <c r="E621" s="9" t="s">
        <v>207</v>
      </c>
      <c r="F621" s="9" t="s">
        <v>207</v>
      </c>
      <c r="G621" s="9" t="s">
        <v>8301</v>
      </c>
      <c r="H621" s="9" t="s">
        <v>259</v>
      </c>
      <c r="J621" s="6" t="str">
        <f t="shared" si="185"/>
        <v>001011</v>
      </c>
      <c r="K621" s="1">
        <f t="shared" si="186"/>
        <v>0</v>
      </c>
      <c r="L621" s="6" t="str">
        <f t="shared" si="187"/>
        <v>00000</v>
      </c>
      <c r="M621" s="1">
        <f t="shared" si="188"/>
        <v>15</v>
      </c>
      <c r="N621" s="6" t="str">
        <f t="shared" si="189"/>
        <v>00</v>
      </c>
      <c r="O621" s="1">
        <f t="shared" si="190"/>
        <v>4</v>
      </c>
      <c r="P621" s="1">
        <f>IF(HEX2DEC(LEFT(E621,4))&gt;=32768,HEX2DEC(LEFT(E621,4))-65536,HEX2DEC(LEFT(E621,4)))/Codes!$N$2</f>
        <v>4</v>
      </c>
      <c r="Q621" s="1">
        <f>IF(HEX2DEC(RIGHT(E621,4))&gt;=32768,HEX2DEC(RIGHT(E621,4))-65536,HEX2DEC(RIGHT(E621,4)))/Codes!$N$2</f>
        <v>0</v>
      </c>
      <c r="R621" s="1">
        <f>IF(HEX2DEC(LEFT(F621,4))&gt;=32768,HEX2DEC(LEFT(F621,4))-65536,HEX2DEC(LEFT(F621,4)))/Codes!$N$2</f>
        <v>4</v>
      </c>
      <c r="S621" s="1">
        <f>IF(HEX2DEC(RIGHT(F621,4))&gt;=32768,HEX2DEC(RIGHT(F621,4))-65536,HEX2DEC(RIGHT(F621,4)))/Codes!$N$2</f>
        <v>0</v>
      </c>
      <c r="T621" s="18">
        <f t="shared" si="191"/>
        <v>45</v>
      </c>
      <c r="U621" s="1">
        <f t="shared" si="192"/>
        <v>100</v>
      </c>
      <c r="V621" s="1">
        <f t="shared" si="193"/>
        <v>134</v>
      </c>
      <c r="W621" s="1" t="str">
        <f t="shared" si="194"/>
        <v>100</v>
      </c>
      <c r="X621" s="1">
        <f t="shared" si="195"/>
        <v>3</v>
      </c>
      <c r="Y621" s="1">
        <f t="shared" si="196"/>
        <v>0</v>
      </c>
      <c r="Z621" s="1" t="str">
        <f>VLOOKUP(BIN2DEC(MID(HEX2BIN(MID(H621,3,2),8),2,5)),Codes!$E$1:$F$18,2)</f>
        <v>Normal</v>
      </c>
      <c r="AA621" s="6" t="str">
        <f t="shared" si="197"/>
        <v>0</v>
      </c>
      <c r="AB621" s="1">
        <f t="shared" si="198"/>
        <v>0</v>
      </c>
      <c r="AC621" s="1" t="str">
        <f>VLOOKUP(BIN2DEC(RIGHT(HEX2BIN(MID(H621,6,1),4),1)&amp;LEFT(HEX2BIN(MID(H621,7,1),4),1)),Codes!$K$1:$L$5,2)</f>
        <v>S</v>
      </c>
      <c r="AD621" s="1" t="str">
        <f>VLOOKUP(BIN2DEC(RIGHT(HEX2BIN(MID(H621,7,1),4),3)&amp;LEFT(HEX2BIN(MID(H621,8,1),4),2)),Codes!$H$2:$I$33,2)</f>
        <v>Punch</v>
      </c>
      <c r="AE621" s="1" t="str">
        <f t="shared" si="199"/>
        <v>1</v>
      </c>
      <c r="AF621" s="1" t="str">
        <f t="shared" si="200"/>
        <v>1</v>
      </c>
      <c r="AH621" s="6">
        <f t="shared" si="201"/>
        <v>1</v>
      </c>
    </row>
    <row r="622" spans="1:34">
      <c r="A622" s="3" t="s">
        <v>8302</v>
      </c>
      <c r="B622" s="1" t="s">
        <v>84</v>
      </c>
      <c r="C622" s="6" t="s">
        <v>268</v>
      </c>
      <c r="D622" s="9" t="s">
        <v>8303</v>
      </c>
      <c r="E622" s="9" t="s">
        <v>1376</v>
      </c>
      <c r="F622" s="9" t="s">
        <v>91</v>
      </c>
      <c r="G622" s="9" t="s">
        <v>8301</v>
      </c>
      <c r="H622" s="9" t="s">
        <v>259</v>
      </c>
      <c r="J622" s="6" t="str">
        <f t="shared" si="185"/>
        <v>001011</v>
      </c>
      <c r="K622" s="1">
        <f t="shared" si="186"/>
        <v>1</v>
      </c>
      <c r="L622" s="6" t="str">
        <f t="shared" si="187"/>
        <v>00000</v>
      </c>
      <c r="M622" s="1">
        <f t="shared" si="188"/>
        <v>10</v>
      </c>
      <c r="N622" s="6" t="str">
        <f t="shared" si="189"/>
        <v>00</v>
      </c>
      <c r="O622" s="1">
        <f t="shared" si="190"/>
        <v>4</v>
      </c>
      <c r="P622" s="1">
        <f>IF(HEX2DEC(LEFT(E622,4))&gt;=32768,HEX2DEC(LEFT(E622,4))-65536,HEX2DEC(LEFT(E622,4)))/Codes!$N$2</f>
        <v>3.2</v>
      </c>
      <c r="Q622" s="1">
        <f>IF(HEX2DEC(RIGHT(E622,4))&gt;=32768,HEX2DEC(RIGHT(E622,4))-65536,HEX2DEC(RIGHT(E622,4)))/Codes!$N$2</f>
        <v>3.2</v>
      </c>
      <c r="R622" s="1">
        <f>IF(HEX2DEC(LEFT(F622,4))&gt;=32768,HEX2DEC(LEFT(F622,4))-65536,HEX2DEC(LEFT(F622,4)))/Codes!$N$2</f>
        <v>0</v>
      </c>
      <c r="S622" s="1">
        <f>IF(HEX2DEC(RIGHT(F622,4))&gt;=32768,HEX2DEC(RIGHT(F622,4))-65536,HEX2DEC(RIGHT(F622,4)))/Codes!$N$2</f>
        <v>0</v>
      </c>
      <c r="T622" s="18">
        <f t="shared" si="191"/>
        <v>45</v>
      </c>
      <c r="U622" s="1">
        <f t="shared" si="192"/>
        <v>100</v>
      </c>
      <c r="V622" s="1">
        <f t="shared" si="193"/>
        <v>134</v>
      </c>
      <c r="W622" s="1" t="str">
        <f t="shared" si="194"/>
        <v>100</v>
      </c>
      <c r="X622" s="1">
        <f t="shared" si="195"/>
        <v>3</v>
      </c>
      <c r="Y622" s="1">
        <f t="shared" si="196"/>
        <v>0</v>
      </c>
      <c r="Z622" s="1" t="str">
        <f>VLOOKUP(BIN2DEC(MID(HEX2BIN(MID(H622,3,2),8),2,5)),Codes!$E$1:$F$18,2)</f>
        <v>Normal</v>
      </c>
      <c r="AA622" s="6" t="str">
        <f t="shared" si="197"/>
        <v>0</v>
      </c>
      <c r="AB622" s="1">
        <f t="shared" si="198"/>
        <v>0</v>
      </c>
      <c r="AC622" s="1" t="str">
        <f>VLOOKUP(BIN2DEC(RIGHT(HEX2BIN(MID(H622,6,1),4),1)&amp;LEFT(HEX2BIN(MID(H622,7,1),4),1)),Codes!$K$1:$L$5,2)</f>
        <v>S</v>
      </c>
      <c r="AD622" s="1" t="str">
        <f>VLOOKUP(BIN2DEC(RIGHT(HEX2BIN(MID(H622,7,1),4),3)&amp;LEFT(HEX2BIN(MID(H622,8,1),4),2)),Codes!$H$2:$I$33,2)</f>
        <v>Punch</v>
      </c>
      <c r="AE622" s="1" t="str">
        <f t="shared" si="199"/>
        <v>1</v>
      </c>
      <c r="AF622" s="1" t="str">
        <f t="shared" si="200"/>
        <v>1</v>
      </c>
      <c r="AH622" s="6">
        <f t="shared" si="201"/>
        <v>1</v>
      </c>
    </row>
    <row r="623" spans="1:34">
      <c r="A623" s="3" t="s">
        <v>8304</v>
      </c>
      <c r="B623" s="1" t="s">
        <v>84</v>
      </c>
      <c r="C623" s="6" t="s">
        <v>1128</v>
      </c>
      <c r="D623" s="9" t="s">
        <v>8187</v>
      </c>
      <c r="E623" s="9" t="s">
        <v>207</v>
      </c>
      <c r="F623" s="9" t="s">
        <v>207</v>
      </c>
      <c r="G623" s="9" t="s">
        <v>7532</v>
      </c>
      <c r="H623" s="9" t="s">
        <v>8305</v>
      </c>
      <c r="J623" s="6" t="str">
        <f t="shared" si="185"/>
        <v>001011</v>
      </c>
      <c r="K623" s="1">
        <f t="shared" si="186"/>
        <v>0</v>
      </c>
      <c r="L623" s="6" t="str">
        <f t="shared" si="187"/>
        <v>00000</v>
      </c>
      <c r="M623" s="1">
        <f t="shared" si="188"/>
        <v>15</v>
      </c>
      <c r="N623" s="6" t="str">
        <f t="shared" si="189"/>
        <v>00</v>
      </c>
      <c r="O623" s="1">
        <f t="shared" si="190"/>
        <v>9</v>
      </c>
      <c r="P623" s="1">
        <f>IF(HEX2DEC(LEFT(E623,4))&gt;=32768,HEX2DEC(LEFT(E623,4))-65536,HEX2DEC(LEFT(E623,4)))/Codes!$N$2</f>
        <v>4</v>
      </c>
      <c r="Q623" s="1">
        <f>IF(HEX2DEC(RIGHT(E623,4))&gt;=32768,HEX2DEC(RIGHT(E623,4))-65536,HEX2DEC(RIGHT(E623,4)))/Codes!$N$2</f>
        <v>0</v>
      </c>
      <c r="R623" s="1">
        <f>IF(HEX2DEC(LEFT(F623,4))&gt;=32768,HEX2DEC(LEFT(F623,4))-65536,HEX2DEC(LEFT(F623,4)))/Codes!$N$2</f>
        <v>4</v>
      </c>
      <c r="S623" s="1">
        <f>IF(HEX2DEC(RIGHT(F623,4))&gt;=32768,HEX2DEC(RIGHT(F623,4))-65536,HEX2DEC(RIGHT(F623,4)))/Codes!$N$2</f>
        <v>0</v>
      </c>
      <c r="T623" s="18">
        <f t="shared" si="191"/>
        <v>80</v>
      </c>
      <c r="U623" s="1">
        <f t="shared" si="192"/>
        <v>40</v>
      </c>
      <c r="V623" s="1">
        <f t="shared" si="193"/>
        <v>0</v>
      </c>
      <c r="W623" s="1" t="str">
        <f t="shared" si="194"/>
        <v>100</v>
      </c>
      <c r="X623" s="1">
        <f t="shared" si="195"/>
        <v>3</v>
      </c>
      <c r="Y623" s="1">
        <f t="shared" si="196"/>
        <v>90</v>
      </c>
      <c r="Z623" s="1" t="str">
        <f>VLOOKUP(BIN2DEC(MID(HEX2BIN(MID(H623,3,2),8),2,5)),Codes!$E$1:$F$18,2)</f>
        <v>Normal</v>
      </c>
      <c r="AA623" s="6" t="str">
        <f t="shared" si="197"/>
        <v>0</v>
      </c>
      <c r="AB623" s="1">
        <f t="shared" si="198"/>
        <v>0</v>
      </c>
      <c r="AC623" s="1" t="str">
        <f>VLOOKUP(BIN2DEC(RIGHT(HEX2BIN(MID(H623,6,1),4),1)&amp;LEFT(HEX2BIN(MID(H623,7,1),4),1)),Codes!$K$1:$L$5,2)</f>
        <v>S</v>
      </c>
      <c r="AD623" s="1" t="str">
        <f>VLOOKUP(BIN2DEC(RIGHT(HEX2BIN(MID(H623,7,1),4),3)&amp;LEFT(HEX2BIN(MID(H623,8,1),4),2)),Codes!$H$2:$I$33,2)</f>
        <v>Punch</v>
      </c>
      <c r="AE623" s="1" t="str">
        <f t="shared" si="199"/>
        <v>1</v>
      </c>
      <c r="AF623" s="1" t="str">
        <f t="shared" si="200"/>
        <v>1</v>
      </c>
      <c r="AH623" s="6">
        <f t="shared" si="201"/>
        <v>1</v>
      </c>
    </row>
    <row r="624" spans="1:34">
      <c r="A624" s="3" t="s">
        <v>8306</v>
      </c>
      <c r="B624" s="1" t="s">
        <v>84</v>
      </c>
      <c r="C624" s="6" t="s">
        <v>1128</v>
      </c>
      <c r="D624" s="9" t="s">
        <v>8307</v>
      </c>
      <c r="E624" s="9" t="s">
        <v>1376</v>
      </c>
      <c r="F624" s="9" t="s">
        <v>91</v>
      </c>
      <c r="G624" s="9" t="s">
        <v>7532</v>
      </c>
      <c r="H624" s="9" t="s">
        <v>8305</v>
      </c>
      <c r="J624" s="6" t="str">
        <f t="shared" si="185"/>
        <v>001011</v>
      </c>
      <c r="K624" s="1">
        <f t="shared" si="186"/>
        <v>1</v>
      </c>
      <c r="L624" s="6" t="str">
        <f t="shared" si="187"/>
        <v>00000</v>
      </c>
      <c r="M624" s="1">
        <f t="shared" si="188"/>
        <v>10</v>
      </c>
      <c r="N624" s="6" t="str">
        <f t="shared" si="189"/>
        <v>00</v>
      </c>
      <c r="O624" s="1">
        <f t="shared" si="190"/>
        <v>9</v>
      </c>
      <c r="P624" s="1">
        <f>IF(HEX2DEC(LEFT(E624,4))&gt;=32768,HEX2DEC(LEFT(E624,4))-65536,HEX2DEC(LEFT(E624,4)))/Codes!$N$2</f>
        <v>3.2</v>
      </c>
      <c r="Q624" s="1">
        <f>IF(HEX2DEC(RIGHT(E624,4))&gt;=32768,HEX2DEC(RIGHT(E624,4))-65536,HEX2DEC(RIGHT(E624,4)))/Codes!$N$2</f>
        <v>3.2</v>
      </c>
      <c r="R624" s="1">
        <f>IF(HEX2DEC(LEFT(F624,4))&gt;=32768,HEX2DEC(LEFT(F624,4))-65536,HEX2DEC(LEFT(F624,4)))/Codes!$N$2</f>
        <v>0</v>
      </c>
      <c r="S624" s="1">
        <f>IF(HEX2DEC(RIGHT(F624,4))&gt;=32768,HEX2DEC(RIGHT(F624,4))-65536,HEX2DEC(RIGHT(F624,4)))/Codes!$N$2</f>
        <v>0</v>
      </c>
      <c r="T624" s="18">
        <f t="shared" si="191"/>
        <v>80</v>
      </c>
      <c r="U624" s="1">
        <f t="shared" si="192"/>
        <v>40</v>
      </c>
      <c r="V624" s="1">
        <f t="shared" si="193"/>
        <v>0</v>
      </c>
      <c r="W624" s="1" t="str">
        <f t="shared" si="194"/>
        <v>100</v>
      </c>
      <c r="X624" s="1">
        <f t="shared" si="195"/>
        <v>3</v>
      </c>
      <c r="Y624" s="1">
        <f t="shared" si="196"/>
        <v>90</v>
      </c>
      <c r="Z624" s="1" t="str">
        <f>VLOOKUP(BIN2DEC(MID(HEX2BIN(MID(H624,3,2),8),2,5)),Codes!$E$1:$F$18,2)</f>
        <v>Normal</v>
      </c>
      <c r="AA624" s="6" t="str">
        <f t="shared" si="197"/>
        <v>0</v>
      </c>
      <c r="AB624" s="1">
        <f t="shared" si="198"/>
        <v>0</v>
      </c>
      <c r="AC624" s="1" t="str">
        <f>VLOOKUP(BIN2DEC(RIGHT(HEX2BIN(MID(H624,6,1),4),1)&amp;LEFT(HEX2BIN(MID(H624,7,1),4),1)),Codes!$K$1:$L$5,2)</f>
        <v>S</v>
      </c>
      <c r="AD624" s="1" t="str">
        <f>VLOOKUP(BIN2DEC(RIGHT(HEX2BIN(MID(H624,7,1),4),3)&amp;LEFT(HEX2BIN(MID(H624,8,1),4),2)),Codes!$H$2:$I$33,2)</f>
        <v>Punch</v>
      </c>
      <c r="AE624" s="1" t="str">
        <f t="shared" si="199"/>
        <v>1</v>
      </c>
      <c r="AF624" s="1" t="str">
        <f t="shared" si="200"/>
        <v>1</v>
      </c>
      <c r="AH624" s="6">
        <f t="shared" si="201"/>
        <v>1</v>
      </c>
    </row>
    <row r="625" spans="1:34">
      <c r="A625" s="3" t="s">
        <v>8308</v>
      </c>
      <c r="B625" s="1" t="s">
        <v>84</v>
      </c>
      <c r="C625" s="6" t="s">
        <v>1116</v>
      </c>
      <c r="D625" s="9" t="s">
        <v>8121</v>
      </c>
      <c r="E625" s="9" t="s">
        <v>207</v>
      </c>
      <c r="F625" s="9" t="s">
        <v>207</v>
      </c>
      <c r="G625" s="9" t="s">
        <v>139</v>
      </c>
      <c r="H625" s="9" t="s">
        <v>8309</v>
      </c>
      <c r="J625" s="6" t="str">
        <f t="shared" si="185"/>
        <v>001011</v>
      </c>
      <c r="K625" s="1">
        <f t="shared" si="186"/>
        <v>0</v>
      </c>
      <c r="L625" s="6" t="str">
        <f t="shared" si="187"/>
        <v>00000</v>
      </c>
      <c r="M625" s="1">
        <f t="shared" si="188"/>
        <v>15</v>
      </c>
      <c r="N625" s="6" t="str">
        <f t="shared" si="189"/>
        <v>00</v>
      </c>
      <c r="O625" s="1">
        <f t="shared" si="190"/>
        <v>8</v>
      </c>
      <c r="P625" s="1">
        <f>IF(HEX2DEC(LEFT(E625,4))&gt;=32768,HEX2DEC(LEFT(E625,4))-65536,HEX2DEC(LEFT(E625,4)))/Codes!$N$2</f>
        <v>4</v>
      </c>
      <c r="Q625" s="1">
        <f>IF(HEX2DEC(RIGHT(E625,4))&gt;=32768,HEX2DEC(RIGHT(E625,4))-65536,HEX2DEC(RIGHT(E625,4)))/Codes!$N$2</f>
        <v>0</v>
      </c>
      <c r="R625" s="1">
        <f>IF(HEX2DEC(LEFT(F625,4))&gt;=32768,HEX2DEC(LEFT(F625,4))-65536,HEX2DEC(LEFT(F625,4)))/Codes!$N$2</f>
        <v>4</v>
      </c>
      <c r="S625" s="1">
        <f>IF(HEX2DEC(RIGHT(F625,4))&gt;=32768,HEX2DEC(RIGHT(F625,4))-65536,HEX2DEC(RIGHT(F625,4)))/Codes!$N$2</f>
        <v>0</v>
      </c>
      <c r="T625" s="18">
        <f t="shared" si="191"/>
        <v>361</v>
      </c>
      <c r="U625" s="1">
        <f t="shared" si="192"/>
        <v>100</v>
      </c>
      <c r="V625" s="1">
        <f t="shared" si="193"/>
        <v>0</v>
      </c>
      <c r="W625" s="1" t="str">
        <f t="shared" si="194"/>
        <v>100</v>
      </c>
      <c r="X625" s="1">
        <f t="shared" si="195"/>
        <v>3</v>
      </c>
      <c r="Y625" s="1">
        <f t="shared" si="196"/>
        <v>26</v>
      </c>
      <c r="Z625" s="1" t="str">
        <f>VLOOKUP(BIN2DEC(MID(HEX2BIN(MID(H625,3,2),8),2,5)),Codes!$E$1:$F$18,2)</f>
        <v>Normal</v>
      </c>
      <c r="AA625" s="6" t="str">
        <f t="shared" si="197"/>
        <v>0</v>
      </c>
      <c r="AB625" s="1">
        <f t="shared" si="198"/>
        <v>0</v>
      </c>
      <c r="AC625" s="1" t="str">
        <f>VLOOKUP(BIN2DEC(RIGHT(HEX2BIN(MID(H625,6,1),4),1)&amp;LEFT(HEX2BIN(MID(H625,7,1),4),1)),Codes!$K$1:$L$5,2)</f>
        <v>M</v>
      </c>
      <c r="AD625" s="1" t="str">
        <f>VLOOKUP(BIN2DEC(RIGHT(HEX2BIN(MID(H625,7,1),4),3)&amp;LEFT(HEX2BIN(MID(H625,8,1),4),2)),Codes!$H$2:$I$33,2)</f>
        <v>Punch</v>
      </c>
      <c r="AE625" s="1" t="str">
        <f t="shared" si="199"/>
        <v>1</v>
      </c>
      <c r="AF625" s="1" t="str">
        <f t="shared" si="200"/>
        <v>1</v>
      </c>
      <c r="AH625" s="6">
        <f t="shared" si="201"/>
        <v>33</v>
      </c>
    </row>
    <row r="626" spans="1:34">
      <c r="A626" s="3" t="s">
        <v>8310</v>
      </c>
      <c r="B626" s="1" t="s">
        <v>84</v>
      </c>
      <c r="C626" s="6" t="s">
        <v>1116</v>
      </c>
      <c r="D626" s="9" t="s">
        <v>8311</v>
      </c>
      <c r="E626" s="9" t="s">
        <v>1376</v>
      </c>
      <c r="F626" s="9" t="s">
        <v>91</v>
      </c>
      <c r="G626" s="9" t="s">
        <v>139</v>
      </c>
      <c r="H626" s="9" t="s">
        <v>8309</v>
      </c>
      <c r="J626" s="6" t="str">
        <f t="shared" si="185"/>
        <v>001011</v>
      </c>
      <c r="K626" s="1">
        <f t="shared" si="186"/>
        <v>1</v>
      </c>
      <c r="L626" s="6" t="str">
        <f t="shared" si="187"/>
        <v>00000</v>
      </c>
      <c r="M626" s="1">
        <f t="shared" si="188"/>
        <v>10</v>
      </c>
      <c r="N626" s="6" t="str">
        <f t="shared" si="189"/>
        <v>00</v>
      </c>
      <c r="O626" s="1">
        <f t="shared" si="190"/>
        <v>8</v>
      </c>
      <c r="P626" s="1">
        <f>IF(HEX2DEC(LEFT(E626,4))&gt;=32768,HEX2DEC(LEFT(E626,4))-65536,HEX2DEC(LEFT(E626,4)))/Codes!$N$2</f>
        <v>3.2</v>
      </c>
      <c r="Q626" s="1">
        <f>IF(HEX2DEC(RIGHT(E626,4))&gt;=32768,HEX2DEC(RIGHT(E626,4))-65536,HEX2DEC(RIGHT(E626,4)))/Codes!$N$2</f>
        <v>3.2</v>
      </c>
      <c r="R626" s="1">
        <f>IF(HEX2DEC(LEFT(F626,4))&gt;=32768,HEX2DEC(LEFT(F626,4))-65536,HEX2DEC(LEFT(F626,4)))/Codes!$N$2</f>
        <v>0</v>
      </c>
      <c r="S626" s="1">
        <f>IF(HEX2DEC(RIGHT(F626,4))&gt;=32768,HEX2DEC(RIGHT(F626,4))-65536,HEX2DEC(RIGHT(F626,4)))/Codes!$N$2</f>
        <v>0</v>
      </c>
      <c r="T626" s="18">
        <f t="shared" si="191"/>
        <v>361</v>
      </c>
      <c r="U626" s="1">
        <f t="shared" si="192"/>
        <v>100</v>
      </c>
      <c r="V626" s="1">
        <f t="shared" si="193"/>
        <v>0</v>
      </c>
      <c r="W626" s="1" t="str">
        <f t="shared" si="194"/>
        <v>100</v>
      </c>
      <c r="X626" s="1">
        <f t="shared" si="195"/>
        <v>3</v>
      </c>
      <c r="Y626" s="1">
        <f t="shared" si="196"/>
        <v>26</v>
      </c>
      <c r="Z626" s="1" t="str">
        <f>VLOOKUP(BIN2DEC(MID(HEX2BIN(MID(H626,3,2),8),2,5)),Codes!$E$1:$F$18,2)</f>
        <v>Normal</v>
      </c>
      <c r="AA626" s="6" t="str">
        <f t="shared" si="197"/>
        <v>0</v>
      </c>
      <c r="AB626" s="1">
        <f t="shared" si="198"/>
        <v>0</v>
      </c>
      <c r="AC626" s="1" t="str">
        <f>VLOOKUP(BIN2DEC(RIGHT(HEX2BIN(MID(H626,6,1),4),1)&amp;LEFT(HEX2BIN(MID(H626,7,1),4),1)),Codes!$K$1:$L$5,2)</f>
        <v>M</v>
      </c>
      <c r="AD626" s="1" t="str">
        <f>VLOOKUP(BIN2DEC(RIGHT(HEX2BIN(MID(H626,7,1),4),3)&amp;LEFT(HEX2BIN(MID(H626,8,1),4),2)),Codes!$H$2:$I$33,2)</f>
        <v>Punch</v>
      </c>
      <c r="AE626" s="1" t="str">
        <f t="shared" si="199"/>
        <v>1</v>
      </c>
      <c r="AF626" s="1" t="str">
        <f t="shared" si="200"/>
        <v>1</v>
      </c>
      <c r="AH626" s="6">
        <f t="shared" si="201"/>
        <v>33</v>
      </c>
    </row>
    <row r="627" spans="1:34">
      <c r="A627" s="3" t="s">
        <v>8312</v>
      </c>
      <c r="B627" s="1" t="s">
        <v>84</v>
      </c>
      <c r="C627" s="6" t="s">
        <v>8313</v>
      </c>
      <c r="D627" s="9" t="s">
        <v>8314</v>
      </c>
      <c r="E627" s="9" t="s">
        <v>232</v>
      </c>
      <c r="F627" s="9" t="s">
        <v>207</v>
      </c>
      <c r="G627" s="9" t="s">
        <v>8315</v>
      </c>
      <c r="H627" s="9" t="s">
        <v>8316</v>
      </c>
      <c r="J627" s="6" t="str">
        <f t="shared" si="185"/>
        <v>001011</v>
      </c>
      <c r="K627" s="1">
        <f t="shared" si="186"/>
        <v>0</v>
      </c>
      <c r="L627" s="6" t="str">
        <f t="shared" si="187"/>
        <v>00000</v>
      </c>
      <c r="M627" s="1">
        <f t="shared" si="188"/>
        <v>15</v>
      </c>
      <c r="N627" s="6" t="str">
        <f t="shared" si="189"/>
        <v>00</v>
      </c>
      <c r="O627" s="1">
        <f t="shared" si="190"/>
        <v>1</v>
      </c>
      <c r="P627" s="1">
        <f>IF(HEX2DEC(LEFT(E627,4))&gt;=32768,HEX2DEC(LEFT(E627,4))-65536,HEX2DEC(LEFT(E627,4)))/Codes!$N$2</f>
        <v>4.8</v>
      </c>
      <c r="Q627" s="1">
        <f>IF(HEX2DEC(RIGHT(E627,4))&gt;=32768,HEX2DEC(RIGHT(E627,4))-65536,HEX2DEC(RIGHT(E627,4)))/Codes!$N$2</f>
        <v>0</v>
      </c>
      <c r="R627" s="1">
        <f>IF(HEX2DEC(LEFT(F627,4))&gt;=32768,HEX2DEC(LEFT(F627,4))-65536,HEX2DEC(LEFT(F627,4)))/Codes!$N$2</f>
        <v>4</v>
      </c>
      <c r="S627" s="1">
        <f>IF(HEX2DEC(RIGHT(F627,4))&gt;=32768,HEX2DEC(RIGHT(F627,4))-65536,HEX2DEC(RIGHT(F627,4)))/Codes!$N$2</f>
        <v>0</v>
      </c>
      <c r="T627" s="18">
        <f t="shared" si="191"/>
        <v>95</v>
      </c>
      <c r="U627" s="1">
        <f t="shared" si="192"/>
        <v>20</v>
      </c>
      <c r="V627" s="1">
        <f t="shared" si="193"/>
        <v>0</v>
      </c>
      <c r="W627" s="1" t="str">
        <f t="shared" si="194"/>
        <v>100</v>
      </c>
      <c r="X627" s="1">
        <f t="shared" si="195"/>
        <v>3</v>
      </c>
      <c r="Y627" s="1">
        <f t="shared" si="196"/>
        <v>15</v>
      </c>
      <c r="Z627" s="1" t="str">
        <f>VLOOKUP(BIN2DEC(MID(HEX2BIN(MID(H627,3,2),8),2,5)),Codes!$E$1:$F$18,2)</f>
        <v>Normal</v>
      </c>
      <c r="AA627" s="6" t="str">
        <f t="shared" si="197"/>
        <v>0</v>
      </c>
      <c r="AB627" s="1">
        <f t="shared" si="198"/>
        <v>0</v>
      </c>
      <c r="AC627" s="1" t="str">
        <f>VLOOKUP(BIN2DEC(RIGHT(HEX2BIN(MID(H627,6,1),4),1)&amp;LEFT(HEX2BIN(MID(H627,7,1),4),1)),Codes!$K$1:$L$5,2)</f>
        <v>M</v>
      </c>
      <c r="AD627" s="1" t="str">
        <f>VLOOKUP(BIN2DEC(RIGHT(HEX2BIN(MID(H627,7,1),4),3)&amp;LEFT(HEX2BIN(MID(H627,8,1),4),2)),Codes!$H$2:$I$33,2)</f>
        <v>Punch</v>
      </c>
      <c r="AE627" s="1" t="str">
        <f t="shared" si="199"/>
        <v>1</v>
      </c>
      <c r="AF627" s="1" t="str">
        <f t="shared" si="200"/>
        <v>1</v>
      </c>
      <c r="AH627" s="6">
        <f t="shared" si="201"/>
        <v>33</v>
      </c>
    </row>
    <row r="628" spans="1:34">
      <c r="A628" s="3" t="s">
        <v>8317</v>
      </c>
      <c r="B628" s="1" t="s">
        <v>84</v>
      </c>
      <c r="C628" s="6" t="s">
        <v>8313</v>
      </c>
      <c r="D628" s="9" t="s">
        <v>8318</v>
      </c>
      <c r="E628" s="9" t="s">
        <v>430</v>
      </c>
      <c r="F628" s="9" t="s">
        <v>91</v>
      </c>
      <c r="G628" s="9" t="s">
        <v>8315</v>
      </c>
      <c r="H628" s="9" t="s">
        <v>8316</v>
      </c>
      <c r="J628" s="6" t="str">
        <f t="shared" si="185"/>
        <v>001011</v>
      </c>
      <c r="K628" s="1">
        <f t="shared" si="186"/>
        <v>1</v>
      </c>
      <c r="L628" s="6" t="str">
        <f t="shared" si="187"/>
        <v>00000</v>
      </c>
      <c r="M628" s="1">
        <f t="shared" si="188"/>
        <v>10</v>
      </c>
      <c r="N628" s="6" t="str">
        <f t="shared" si="189"/>
        <v>00</v>
      </c>
      <c r="O628" s="1">
        <f t="shared" si="190"/>
        <v>1</v>
      </c>
      <c r="P628" s="1">
        <f>IF(HEX2DEC(LEFT(E628,4))&gt;=32768,HEX2DEC(LEFT(E628,4))-65536,HEX2DEC(LEFT(E628,4)))/Codes!$N$2</f>
        <v>3.6</v>
      </c>
      <c r="Q628" s="1">
        <f>IF(HEX2DEC(RIGHT(E628,4))&gt;=32768,HEX2DEC(RIGHT(E628,4))-65536,HEX2DEC(RIGHT(E628,4)))/Codes!$N$2</f>
        <v>3.2</v>
      </c>
      <c r="R628" s="1">
        <f>IF(HEX2DEC(LEFT(F628,4))&gt;=32768,HEX2DEC(LEFT(F628,4))-65536,HEX2DEC(LEFT(F628,4)))/Codes!$N$2</f>
        <v>0</v>
      </c>
      <c r="S628" s="1">
        <f>IF(HEX2DEC(RIGHT(F628,4))&gt;=32768,HEX2DEC(RIGHT(F628,4))-65536,HEX2DEC(RIGHT(F628,4)))/Codes!$N$2</f>
        <v>0</v>
      </c>
      <c r="T628" s="18">
        <f t="shared" si="191"/>
        <v>95</v>
      </c>
      <c r="U628" s="1">
        <f t="shared" si="192"/>
        <v>20</v>
      </c>
      <c r="V628" s="1">
        <f t="shared" si="193"/>
        <v>0</v>
      </c>
      <c r="W628" s="1" t="str">
        <f t="shared" si="194"/>
        <v>100</v>
      </c>
      <c r="X628" s="1">
        <f t="shared" si="195"/>
        <v>3</v>
      </c>
      <c r="Y628" s="1">
        <f t="shared" si="196"/>
        <v>15</v>
      </c>
      <c r="Z628" s="1" t="str">
        <f>VLOOKUP(BIN2DEC(MID(HEX2BIN(MID(H628,3,2),8),2,5)),Codes!$E$1:$F$18,2)</f>
        <v>Normal</v>
      </c>
      <c r="AA628" s="6" t="str">
        <f t="shared" si="197"/>
        <v>0</v>
      </c>
      <c r="AB628" s="1">
        <f t="shared" si="198"/>
        <v>0</v>
      </c>
      <c r="AC628" s="1" t="str">
        <f>VLOOKUP(BIN2DEC(RIGHT(HEX2BIN(MID(H628,6,1),4),1)&amp;LEFT(HEX2BIN(MID(H628,7,1),4),1)),Codes!$K$1:$L$5,2)</f>
        <v>M</v>
      </c>
      <c r="AD628" s="1" t="str">
        <f>VLOOKUP(BIN2DEC(RIGHT(HEX2BIN(MID(H628,7,1),4),3)&amp;LEFT(HEX2BIN(MID(H628,8,1),4),2)),Codes!$H$2:$I$33,2)</f>
        <v>Punch</v>
      </c>
      <c r="AE628" s="1" t="str">
        <f t="shared" si="199"/>
        <v>1</v>
      </c>
      <c r="AF628" s="1" t="str">
        <f t="shared" si="200"/>
        <v>1</v>
      </c>
      <c r="AH628" s="6">
        <f t="shared" si="201"/>
        <v>33</v>
      </c>
    </row>
    <row r="629" spans="1:34">
      <c r="A629" s="3" t="s">
        <v>8319</v>
      </c>
      <c r="B629" s="1" t="s">
        <v>84</v>
      </c>
      <c r="C629" s="6" t="s">
        <v>8320</v>
      </c>
      <c r="D629" s="9" t="s">
        <v>8321</v>
      </c>
      <c r="E629" s="9" t="s">
        <v>395</v>
      </c>
      <c r="F629" s="9" t="s">
        <v>499</v>
      </c>
      <c r="G629" s="9" t="s">
        <v>2047</v>
      </c>
      <c r="H629" s="9" t="s">
        <v>3480</v>
      </c>
      <c r="J629" s="6" t="str">
        <f t="shared" si="185"/>
        <v>001011</v>
      </c>
      <c r="K629" s="1">
        <f t="shared" si="186"/>
        <v>0</v>
      </c>
      <c r="L629" s="6" t="str">
        <f t="shared" si="187"/>
        <v>00000</v>
      </c>
      <c r="M629" s="1">
        <f t="shared" si="188"/>
        <v>15</v>
      </c>
      <c r="N629" s="6" t="str">
        <f t="shared" si="189"/>
        <v>00</v>
      </c>
      <c r="O629" s="1">
        <f t="shared" si="190"/>
        <v>7</v>
      </c>
      <c r="P629" s="1">
        <f>IF(HEX2DEC(LEFT(E629,4))&gt;=32768,HEX2DEC(LEFT(E629,4))-65536,HEX2DEC(LEFT(E629,4)))/Codes!$N$2</f>
        <v>5.6</v>
      </c>
      <c r="Q629" s="1">
        <f>IF(HEX2DEC(RIGHT(E629,4))&gt;=32768,HEX2DEC(RIGHT(E629,4))-65536,HEX2DEC(RIGHT(E629,4)))/Codes!$N$2</f>
        <v>0</v>
      </c>
      <c r="R629" s="1">
        <f>IF(HEX2DEC(LEFT(F629,4))&gt;=32768,HEX2DEC(LEFT(F629,4))-65536,HEX2DEC(LEFT(F629,4)))/Codes!$N$2</f>
        <v>5.2</v>
      </c>
      <c r="S629" s="1">
        <f>IF(HEX2DEC(RIGHT(F629,4))&gt;=32768,HEX2DEC(RIGHT(F629,4))-65536,HEX2DEC(RIGHT(F629,4)))/Codes!$N$2</f>
        <v>0</v>
      </c>
      <c r="T629" s="18">
        <f t="shared" si="191"/>
        <v>90</v>
      </c>
      <c r="U629" s="1">
        <f t="shared" si="192"/>
        <v>100</v>
      </c>
      <c r="V629" s="1">
        <f t="shared" si="193"/>
        <v>0</v>
      </c>
      <c r="W629" s="1" t="str">
        <f t="shared" si="194"/>
        <v>100</v>
      </c>
      <c r="X629" s="1">
        <f t="shared" si="195"/>
        <v>3</v>
      </c>
      <c r="Y629" s="1">
        <f t="shared" si="196"/>
        <v>40</v>
      </c>
      <c r="Z629" s="1" t="str">
        <f>VLOOKUP(BIN2DEC(MID(HEX2BIN(MID(H629,3,2),8),2,5)),Codes!$E$1:$F$18,2)</f>
        <v>Normal</v>
      </c>
      <c r="AA629" s="6" t="str">
        <f t="shared" si="197"/>
        <v>0</v>
      </c>
      <c r="AB629" s="1">
        <f t="shared" si="198"/>
        <v>0</v>
      </c>
      <c r="AC629" s="1" t="str">
        <f>VLOOKUP(BIN2DEC(RIGHT(HEX2BIN(MID(H629,6,1),4),1)&amp;LEFT(HEX2BIN(MID(H629,7,1),4),1)),Codes!$K$1:$L$5,2)</f>
        <v>L</v>
      </c>
      <c r="AD629" s="1" t="str">
        <f>VLOOKUP(BIN2DEC(RIGHT(HEX2BIN(MID(H629,7,1),4),3)&amp;LEFT(HEX2BIN(MID(H629,8,1),4),2)),Codes!$H$2:$I$33,2)</f>
        <v>Burn</v>
      </c>
      <c r="AE629" s="1" t="str">
        <f t="shared" si="199"/>
        <v>1</v>
      </c>
      <c r="AF629" s="1" t="str">
        <f t="shared" si="200"/>
        <v>1</v>
      </c>
      <c r="AH629" s="6">
        <f t="shared" si="201"/>
        <v>72</v>
      </c>
    </row>
    <row r="630" spans="1:34">
      <c r="A630" s="3" t="s">
        <v>8322</v>
      </c>
      <c r="B630" s="1" t="s">
        <v>84</v>
      </c>
      <c r="C630" s="6" t="s">
        <v>8320</v>
      </c>
      <c r="D630" s="9" t="s">
        <v>7353</v>
      </c>
      <c r="E630" s="9" t="s">
        <v>162</v>
      </c>
      <c r="F630" s="9" t="s">
        <v>91</v>
      </c>
      <c r="G630" s="9" t="s">
        <v>2047</v>
      </c>
      <c r="H630" s="9" t="s">
        <v>3480</v>
      </c>
      <c r="J630" s="6" t="str">
        <f t="shared" si="185"/>
        <v>001011</v>
      </c>
      <c r="K630" s="1">
        <f t="shared" si="186"/>
        <v>1</v>
      </c>
      <c r="L630" s="6" t="str">
        <f t="shared" si="187"/>
        <v>00000</v>
      </c>
      <c r="M630" s="1">
        <f t="shared" si="188"/>
        <v>10</v>
      </c>
      <c r="N630" s="6" t="str">
        <f t="shared" si="189"/>
        <v>00</v>
      </c>
      <c r="O630" s="1">
        <f t="shared" si="190"/>
        <v>7</v>
      </c>
      <c r="P630" s="1">
        <f>IF(HEX2DEC(LEFT(E630,4))&gt;=32768,HEX2DEC(LEFT(E630,4))-65536,HEX2DEC(LEFT(E630,4)))/Codes!$N$2</f>
        <v>4</v>
      </c>
      <c r="Q630" s="1">
        <f>IF(HEX2DEC(RIGHT(E630,4))&gt;=32768,HEX2DEC(RIGHT(E630,4))-65536,HEX2DEC(RIGHT(E630,4)))/Codes!$N$2</f>
        <v>3.2</v>
      </c>
      <c r="R630" s="1">
        <f>IF(HEX2DEC(LEFT(F630,4))&gt;=32768,HEX2DEC(LEFT(F630,4))-65536,HEX2DEC(LEFT(F630,4)))/Codes!$N$2</f>
        <v>0</v>
      </c>
      <c r="S630" s="1">
        <f>IF(HEX2DEC(RIGHT(F630,4))&gt;=32768,HEX2DEC(RIGHT(F630,4))-65536,HEX2DEC(RIGHT(F630,4)))/Codes!$N$2</f>
        <v>0</v>
      </c>
      <c r="T630" s="18">
        <f t="shared" si="191"/>
        <v>90</v>
      </c>
      <c r="U630" s="1">
        <f t="shared" si="192"/>
        <v>100</v>
      </c>
      <c r="V630" s="1">
        <f t="shared" si="193"/>
        <v>0</v>
      </c>
      <c r="W630" s="1" t="str">
        <f t="shared" si="194"/>
        <v>100</v>
      </c>
      <c r="X630" s="1">
        <f t="shared" si="195"/>
        <v>3</v>
      </c>
      <c r="Y630" s="1">
        <f t="shared" si="196"/>
        <v>40</v>
      </c>
      <c r="Z630" s="1" t="str">
        <f>VLOOKUP(BIN2DEC(MID(HEX2BIN(MID(H630,3,2),8),2,5)),Codes!$E$1:$F$18,2)</f>
        <v>Normal</v>
      </c>
      <c r="AA630" s="6" t="str">
        <f t="shared" si="197"/>
        <v>0</v>
      </c>
      <c r="AB630" s="1">
        <f t="shared" si="198"/>
        <v>0</v>
      </c>
      <c r="AC630" s="1" t="str">
        <f>VLOOKUP(BIN2DEC(RIGHT(HEX2BIN(MID(H630,6,1),4),1)&amp;LEFT(HEX2BIN(MID(H630,7,1),4),1)),Codes!$K$1:$L$5,2)</f>
        <v>L</v>
      </c>
      <c r="AD630" s="1" t="str">
        <f>VLOOKUP(BIN2DEC(RIGHT(HEX2BIN(MID(H630,7,1),4),3)&amp;LEFT(HEX2BIN(MID(H630,8,1),4),2)),Codes!$H$2:$I$33,2)</f>
        <v>Burn</v>
      </c>
      <c r="AE630" s="1" t="str">
        <f t="shared" si="199"/>
        <v>1</v>
      </c>
      <c r="AF630" s="1" t="str">
        <f t="shared" si="200"/>
        <v>1</v>
      </c>
      <c r="AH630" s="6">
        <f t="shared" si="201"/>
        <v>72</v>
      </c>
    </row>
    <row r="631" spans="1:34">
      <c r="A631" s="3" t="s">
        <v>8323</v>
      </c>
      <c r="B631" s="1" t="s">
        <v>84</v>
      </c>
      <c r="C631" s="6" t="s">
        <v>349</v>
      </c>
      <c r="D631" s="9" t="s">
        <v>5738</v>
      </c>
      <c r="E631" s="9" t="s">
        <v>232</v>
      </c>
      <c r="F631" s="9" t="s">
        <v>207</v>
      </c>
      <c r="G631" s="9" t="s">
        <v>1308</v>
      </c>
      <c r="H631" s="9" t="s">
        <v>860</v>
      </c>
      <c r="J631" s="6" t="str">
        <f t="shared" si="185"/>
        <v>001011</v>
      </c>
      <c r="K631" s="1">
        <f t="shared" si="186"/>
        <v>0</v>
      </c>
      <c r="L631" s="6" t="str">
        <f t="shared" si="187"/>
        <v>00000</v>
      </c>
      <c r="M631" s="1">
        <f t="shared" si="188"/>
        <v>15</v>
      </c>
      <c r="N631" s="6" t="str">
        <f t="shared" si="189"/>
        <v>00</v>
      </c>
      <c r="O631" s="1">
        <f t="shared" si="190"/>
        <v>5</v>
      </c>
      <c r="P631" s="1">
        <f>IF(HEX2DEC(LEFT(E631,4))&gt;=32768,HEX2DEC(LEFT(E631,4))-65536,HEX2DEC(LEFT(E631,4)))/Codes!$N$2</f>
        <v>4.8</v>
      </c>
      <c r="Q631" s="1">
        <f>IF(HEX2DEC(RIGHT(E631,4))&gt;=32768,HEX2DEC(RIGHT(E631,4))-65536,HEX2DEC(RIGHT(E631,4)))/Codes!$N$2</f>
        <v>0</v>
      </c>
      <c r="R631" s="1">
        <f>IF(HEX2DEC(LEFT(F631,4))&gt;=32768,HEX2DEC(LEFT(F631,4))-65536,HEX2DEC(LEFT(F631,4)))/Codes!$N$2</f>
        <v>4</v>
      </c>
      <c r="S631" s="1">
        <f>IF(HEX2DEC(RIGHT(F631,4))&gt;=32768,HEX2DEC(RIGHT(F631,4))-65536,HEX2DEC(RIGHT(F631,4)))/Codes!$N$2</f>
        <v>0</v>
      </c>
      <c r="T631" s="18">
        <f t="shared" si="191"/>
        <v>70</v>
      </c>
      <c r="U631" s="1">
        <f t="shared" si="192"/>
        <v>100</v>
      </c>
      <c r="V631" s="1">
        <f t="shared" si="193"/>
        <v>0</v>
      </c>
      <c r="W631" s="1" t="str">
        <f t="shared" si="194"/>
        <v>100</v>
      </c>
      <c r="X631" s="1">
        <f t="shared" si="195"/>
        <v>3</v>
      </c>
      <c r="Y631" s="1">
        <f t="shared" si="196"/>
        <v>30</v>
      </c>
      <c r="Z631" s="1" t="str">
        <f>VLOOKUP(BIN2DEC(MID(HEX2BIN(MID(H631,3,2),8),2,5)),Codes!$E$1:$F$18,2)</f>
        <v>Normal</v>
      </c>
      <c r="AA631" s="6" t="str">
        <f t="shared" si="197"/>
        <v>0</v>
      </c>
      <c r="AB631" s="1">
        <f t="shared" si="198"/>
        <v>0</v>
      </c>
      <c r="AC631" s="1" t="str">
        <f>VLOOKUP(BIN2DEC(RIGHT(HEX2BIN(MID(H631,6,1),4),1)&amp;LEFT(HEX2BIN(MID(H631,7,1),4),1)),Codes!$K$1:$L$5,2)</f>
        <v>M</v>
      </c>
      <c r="AD631" s="1" t="str">
        <f>VLOOKUP(BIN2DEC(RIGHT(HEX2BIN(MID(H631,7,1),4),3)&amp;LEFT(HEX2BIN(MID(H631,8,1),4),2)),Codes!$H$2:$I$33,2)</f>
        <v>Punch</v>
      </c>
      <c r="AE631" s="1" t="str">
        <f t="shared" si="199"/>
        <v>1</v>
      </c>
      <c r="AF631" s="1" t="str">
        <f t="shared" si="200"/>
        <v>1</v>
      </c>
      <c r="AH631" s="6">
        <f t="shared" si="201"/>
        <v>33</v>
      </c>
    </row>
    <row r="632" spans="1:34">
      <c r="A632" s="3" t="s">
        <v>8324</v>
      </c>
      <c r="B632" s="1" t="s">
        <v>84</v>
      </c>
      <c r="C632" s="6" t="s">
        <v>349</v>
      </c>
      <c r="D632" s="9" t="s">
        <v>8325</v>
      </c>
      <c r="E632" s="9" t="s">
        <v>162</v>
      </c>
      <c r="F632" s="9" t="s">
        <v>91</v>
      </c>
      <c r="G632" s="9" t="s">
        <v>1308</v>
      </c>
      <c r="H632" s="9" t="s">
        <v>860</v>
      </c>
      <c r="J632" s="6" t="str">
        <f t="shared" si="185"/>
        <v>001011</v>
      </c>
      <c r="K632" s="1">
        <f t="shared" si="186"/>
        <v>1</v>
      </c>
      <c r="L632" s="6" t="str">
        <f t="shared" si="187"/>
        <v>00000</v>
      </c>
      <c r="M632" s="1">
        <f t="shared" si="188"/>
        <v>10</v>
      </c>
      <c r="N632" s="6" t="str">
        <f t="shared" si="189"/>
        <v>00</v>
      </c>
      <c r="O632" s="1">
        <f t="shared" si="190"/>
        <v>5</v>
      </c>
      <c r="P632" s="1">
        <f>IF(HEX2DEC(LEFT(E632,4))&gt;=32768,HEX2DEC(LEFT(E632,4))-65536,HEX2DEC(LEFT(E632,4)))/Codes!$N$2</f>
        <v>4</v>
      </c>
      <c r="Q632" s="1">
        <f>IF(HEX2DEC(RIGHT(E632,4))&gt;=32768,HEX2DEC(RIGHT(E632,4))-65536,HEX2DEC(RIGHT(E632,4)))/Codes!$N$2</f>
        <v>3.2</v>
      </c>
      <c r="R632" s="1">
        <f>IF(HEX2DEC(LEFT(F632,4))&gt;=32768,HEX2DEC(LEFT(F632,4))-65536,HEX2DEC(LEFT(F632,4)))/Codes!$N$2</f>
        <v>0</v>
      </c>
      <c r="S632" s="1">
        <f>IF(HEX2DEC(RIGHT(F632,4))&gt;=32768,HEX2DEC(RIGHT(F632,4))-65536,HEX2DEC(RIGHT(F632,4)))/Codes!$N$2</f>
        <v>0</v>
      </c>
      <c r="T632" s="18">
        <f t="shared" si="191"/>
        <v>70</v>
      </c>
      <c r="U632" s="1">
        <f t="shared" si="192"/>
        <v>100</v>
      </c>
      <c r="V632" s="1">
        <f t="shared" si="193"/>
        <v>0</v>
      </c>
      <c r="W632" s="1" t="str">
        <f t="shared" si="194"/>
        <v>100</v>
      </c>
      <c r="X632" s="1">
        <f t="shared" si="195"/>
        <v>3</v>
      </c>
      <c r="Y632" s="1">
        <f t="shared" si="196"/>
        <v>30</v>
      </c>
      <c r="Z632" s="1" t="str">
        <f>VLOOKUP(BIN2DEC(MID(HEX2BIN(MID(H632,3,2),8),2,5)),Codes!$E$1:$F$18,2)</f>
        <v>Normal</v>
      </c>
      <c r="AA632" s="6" t="str">
        <f t="shared" si="197"/>
        <v>0</v>
      </c>
      <c r="AB632" s="1">
        <f t="shared" si="198"/>
        <v>0</v>
      </c>
      <c r="AC632" s="1" t="str">
        <f>VLOOKUP(BIN2DEC(RIGHT(HEX2BIN(MID(H632,6,1),4),1)&amp;LEFT(HEX2BIN(MID(H632,7,1),4),1)),Codes!$K$1:$L$5,2)</f>
        <v>M</v>
      </c>
      <c r="AD632" s="1" t="str">
        <f>VLOOKUP(BIN2DEC(RIGHT(HEX2BIN(MID(H632,7,1),4),3)&amp;LEFT(HEX2BIN(MID(H632,8,1),4),2)),Codes!$H$2:$I$33,2)</f>
        <v>Punch</v>
      </c>
      <c r="AE632" s="1" t="str">
        <f t="shared" si="199"/>
        <v>1</v>
      </c>
      <c r="AF632" s="1" t="str">
        <f t="shared" si="200"/>
        <v>1</v>
      </c>
      <c r="AH632" s="6">
        <f t="shared" si="201"/>
        <v>33</v>
      </c>
    </row>
    <row r="633" spans="1:34">
      <c r="A633" s="3" t="s">
        <v>8326</v>
      </c>
      <c r="B633" s="1" t="s">
        <v>84</v>
      </c>
      <c r="C633" s="6" t="s">
        <v>2446</v>
      </c>
      <c r="D633" s="9" t="s">
        <v>8327</v>
      </c>
      <c r="E633" s="9" t="s">
        <v>395</v>
      </c>
      <c r="F633" s="9" t="s">
        <v>232</v>
      </c>
      <c r="G633" s="9" t="s">
        <v>8328</v>
      </c>
      <c r="H633" s="9" t="s">
        <v>5397</v>
      </c>
      <c r="J633" s="6" t="str">
        <f t="shared" si="185"/>
        <v>001011</v>
      </c>
      <c r="K633" s="1">
        <f t="shared" si="186"/>
        <v>0</v>
      </c>
      <c r="L633" s="6" t="str">
        <f t="shared" si="187"/>
        <v>00000</v>
      </c>
      <c r="M633" s="1">
        <f t="shared" si="188"/>
        <v>15</v>
      </c>
      <c r="N633" s="6" t="str">
        <f t="shared" si="189"/>
        <v>00</v>
      </c>
      <c r="O633" s="1">
        <f t="shared" si="190"/>
        <v>14</v>
      </c>
      <c r="P633" s="1">
        <f>IF(HEX2DEC(LEFT(E633,4))&gt;=32768,HEX2DEC(LEFT(E633,4))-65536,HEX2DEC(LEFT(E633,4)))/Codes!$N$2</f>
        <v>5.6</v>
      </c>
      <c r="Q633" s="1">
        <f>IF(HEX2DEC(RIGHT(E633,4))&gt;=32768,HEX2DEC(RIGHT(E633,4))-65536,HEX2DEC(RIGHT(E633,4)))/Codes!$N$2</f>
        <v>0</v>
      </c>
      <c r="R633" s="1">
        <f>IF(HEX2DEC(LEFT(F633,4))&gt;=32768,HEX2DEC(LEFT(F633,4))-65536,HEX2DEC(LEFT(F633,4)))/Codes!$N$2</f>
        <v>4.8</v>
      </c>
      <c r="S633" s="1">
        <f>IF(HEX2DEC(RIGHT(F633,4))&gt;=32768,HEX2DEC(RIGHT(F633,4))-65536,HEX2DEC(RIGHT(F633,4)))/Codes!$N$2</f>
        <v>0</v>
      </c>
      <c r="T633" s="18">
        <f t="shared" si="191"/>
        <v>361</v>
      </c>
      <c r="U633" s="1">
        <f t="shared" si="192"/>
        <v>105</v>
      </c>
      <c r="V633" s="1">
        <f t="shared" si="193"/>
        <v>0</v>
      </c>
      <c r="W633" s="1" t="str">
        <f t="shared" si="194"/>
        <v>100</v>
      </c>
      <c r="X633" s="1">
        <f t="shared" si="195"/>
        <v>3</v>
      </c>
      <c r="Y633" s="1">
        <f t="shared" si="196"/>
        <v>40</v>
      </c>
      <c r="Z633" s="1" t="str">
        <f>VLOOKUP(BIN2DEC(MID(HEX2BIN(MID(H633,3,2),8),2,5)),Codes!$E$1:$F$18,2)</f>
        <v>Normal</v>
      </c>
      <c r="AA633" s="6" t="str">
        <f t="shared" si="197"/>
        <v>0</v>
      </c>
      <c r="AB633" s="1">
        <f t="shared" si="198"/>
        <v>0</v>
      </c>
      <c r="AC633" s="1" t="str">
        <f>VLOOKUP(BIN2DEC(RIGHT(HEX2BIN(MID(H633,6,1),4),1)&amp;LEFT(HEX2BIN(MID(H633,7,1),4),1)),Codes!$K$1:$L$5,2)</f>
        <v>L</v>
      </c>
      <c r="AD633" s="1" t="str">
        <f>VLOOKUP(BIN2DEC(RIGHT(HEX2BIN(MID(H633,7,1),4),3)&amp;LEFT(HEX2BIN(MID(H633,8,1),4),2)),Codes!$H$2:$I$33,2)</f>
        <v>Punch</v>
      </c>
      <c r="AE633" s="1" t="str">
        <f t="shared" si="199"/>
        <v>1</v>
      </c>
      <c r="AF633" s="1" t="str">
        <f t="shared" si="200"/>
        <v>1</v>
      </c>
      <c r="AH633" s="6">
        <f t="shared" si="201"/>
        <v>65</v>
      </c>
    </row>
    <row r="634" spans="1:34">
      <c r="A634" s="3" t="s">
        <v>8329</v>
      </c>
      <c r="B634" s="1" t="s">
        <v>84</v>
      </c>
      <c r="C634" s="6" t="s">
        <v>2446</v>
      </c>
      <c r="D634" s="9" t="s">
        <v>8330</v>
      </c>
      <c r="E634" s="9" t="s">
        <v>430</v>
      </c>
      <c r="F634" s="9" t="s">
        <v>91</v>
      </c>
      <c r="G634" s="9" t="s">
        <v>8328</v>
      </c>
      <c r="H634" s="9" t="s">
        <v>5397</v>
      </c>
      <c r="J634" s="6" t="str">
        <f t="shared" si="185"/>
        <v>001011</v>
      </c>
      <c r="K634" s="1">
        <f t="shared" si="186"/>
        <v>1</v>
      </c>
      <c r="L634" s="6" t="str">
        <f t="shared" si="187"/>
        <v>00000</v>
      </c>
      <c r="M634" s="1">
        <f t="shared" si="188"/>
        <v>10</v>
      </c>
      <c r="N634" s="6" t="str">
        <f t="shared" si="189"/>
        <v>00</v>
      </c>
      <c r="O634" s="1">
        <f t="shared" si="190"/>
        <v>10</v>
      </c>
      <c r="P634" s="1">
        <f>IF(HEX2DEC(LEFT(E634,4))&gt;=32768,HEX2DEC(LEFT(E634,4))-65536,HEX2DEC(LEFT(E634,4)))/Codes!$N$2</f>
        <v>3.6</v>
      </c>
      <c r="Q634" s="1">
        <f>IF(HEX2DEC(RIGHT(E634,4))&gt;=32768,HEX2DEC(RIGHT(E634,4))-65536,HEX2DEC(RIGHT(E634,4)))/Codes!$N$2</f>
        <v>3.2</v>
      </c>
      <c r="R634" s="1">
        <f>IF(HEX2DEC(LEFT(F634,4))&gt;=32768,HEX2DEC(LEFT(F634,4))-65536,HEX2DEC(LEFT(F634,4)))/Codes!$N$2</f>
        <v>0</v>
      </c>
      <c r="S634" s="1">
        <f>IF(HEX2DEC(RIGHT(F634,4))&gt;=32768,HEX2DEC(RIGHT(F634,4))-65536,HEX2DEC(RIGHT(F634,4)))/Codes!$N$2</f>
        <v>0</v>
      </c>
      <c r="T634" s="18">
        <f t="shared" si="191"/>
        <v>361</v>
      </c>
      <c r="U634" s="1">
        <f t="shared" si="192"/>
        <v>105</v>
      </c>
      <c r="V634" s="1">
        <f t="shared" si="193"/>
        <v>0</v>
      </c>
      <c r="W634" s="1" t="str">
        <f t="shared" si="194"/>
        <v>100</v>
      </c>
      <c r="X634" s="1">
        <f t="shared" si="195"/>
        <v>3</v>
      </c>
      <c r="Y634" s="1">
        <f t="shared" si="196"/>
        <v>40</v>
      </c>
      <c r="Z634" s="1" t="str">
        <f>VLOOKUP(BIN2DEC(MID(HEX2BIN(MID(H634,3,2),8),2,5)),Codes!$E$1:$F$18,2)</f>
        <v>Normal</v>
      </c>
      <c r="AA634" s="6" t="str">
        <f t="shared" si="197"/>
        <v>0</v>
      </c>
      <c r="AB634" s="1">
        <f t="shared" si="198"/>
        <v>0</v>
      </c>
      <c r="AC634" s="1" t="str">
        <f>VLOOKUP(BIN2DEC(RIGHT(HEX2BIN(MID(H634,6,1),4),1)&amp;LEFT(HEX2BIN(MID(H634,7,1),4),1)),Codes!$K$1:$L$5,2)</f>
        <v>L</v>
      </c>
      <c r="AD634" s="1" t="str">
        <f>VLOOKUP(BIN2DEC(RIGHT(HEX2BIN(MID(H634,7,1),4),3)&amp;LEFT(HEX2BIN(MID(H634,8,1),4),2)),Codes!$H$2:$I$33,2)</f>
        <v>Punch</v>
      </c>
      <c r="AE634" s="1" t="str">
        <f t="shared" si="199"/>
        <v>1</v>
      </c>
      <c r="AF634" s="1" t="str">
        <f t="shared" si="200"/>
        <v>1</v>
      </c>
      <c r="AH634" s="6">
        <f t="shared" si="201"/>
        <v>65</v>
      </c>
    </row>
    <row r="635" spans="1:34">
      <c r="A635" s="3" t="s">
        <v>8331</v>
      </c>
      <c r="B635" s="1" t="s">
        <v>84</v>
      </c>
      <c r="C635" s="6" t="s">
        <v>1698</v>
      </c>
      <c r="D635" s="9" t="s">
        <v>8332</v>
      </c>
      <c r="E635" s="9" t="s">
        <v>232</v>
      </c>
      <c r="F635" s="9" t="s">
        <v>207</v>
      </c>
      <c r="G635" s="9" t="s">
        <v>8333</v>
      </c>
      <c r="H635" s="9" t="s">
        <v>2483</v>
      </c>
      <c r="J635" s="6" t="str">
        <f t="shared" si="185"/>
        <v>001011</v>
      </c>
      <c r="K635" s="1">
        <f t="shared" si="186"/>
        <v>0</v>
      </c>
      <c r="L635" s="6" t="str">
        <f t="shared" si="187"/>
        <v>00000</v>
      </c>
      <c r="M635" s="1">
        <f t="shared" si="188"/>
        <v>15</v>
      </c>
      <c r="N635" s="6" t="str">
        <f t="shared" si="189"/>
        <v>00</v>
      </c>
      <c r="O635" s="1">
        <f t="shared" si="190"/>
        <v>11</v>
      </c>
      <c r="P635" s="1">
        <f>IF(HEX2DEC(LEFT(E635,4))&gt;=32768,HEX2DEC(LEFT(E635,4))-65536,HEX2DEC(LEFT(E635,4)))/Codes!$N$2</f>
        <v>4.8</v>
      </c>
      <c r="Q635" s="1">
        <f>IF(HEX2DEC(RIGHT(E635,4))&gt;=32768,HEX2DEC(RIGHT(E635,4))-65536,HEX2DEC(RIGHT(E635,4)))/Codes!$N$2</f>
        <v>0</v>
      </c>
      <c r="R635" s="1">
        <f>IF(HEX2DEC(LEFT(F635,4))&gt;=32768,HEX2DEC(LEFT(F635,4))-65536,HEX2DEC(LEFT(F635,4)))/Codes!$N$2</f>
        <v>4</v>
      </c>
      <c r="S635" s="1">
        <f>IF(HEX2DEC(RIGHT(F635,4))&gt;=32768,HEX2DEC(RIGHT(F635,4))-65536,HEX2DEC(RIGHT(F635,4)))/Codes!$N$2</f>
        <v>0</v>
      </c>
      <c r="T635" s="18">
        <f t="shared" si="191"/>
        <v>83</v>
      </c>
      <c r="U635" s="1">
        <f t="shared" si="192"/>
        <v>128</v>
      </c>
      <c r="V635" s="1">
        <f t="shared" si="193"/>
        <v>0</v>
      </c>
      <c r="W635" s="1" t="str">
        <f t="shared" si="194"/>
        <v>100</v>
      </c>
      <c r="X635" s="1">
        <f t="shared" si="195"/>
        <v>3</v>
      </c>
      <c r="Y635" s="1">
        <f t="shared" si="196"/>
        <v>50</v>
      </c>
      <c r="Z635" s="1" t="str">
        <f>VLOOKUP(BIN2DEC(MID(HEX2BIN(MID(H635,3,2),8),2,5)),Codes!$E$1:$F$18,2)</f>
        <v>Normal</v>
      </c>
      <c r="AA635" s="6" t="str">
        <f t="shared" si="197"/>
        <v>0</v>
      </c>
      <c r="AB635" s="1">
        <f t="shared" si="198"/>
        <v>0</v>
      </c>
      <c r="AC635" s="1" t="str">
        <f>VLOOKUP(BIN2DEC(RIGHT(HEX2BIN(MID(H635,6,1),4),1)&amp;LEFT(HEX2BIN(MID(H635,7,1),4),1)),Codes!$K$1:$L$5,2)</f>
        <v>L</v>
      </c>
      <c r="AD635" s="1" t="str">
        <f>VLOOKUP(BIN2DEC(RIGHT(HEX2BIN(MID(H635,7,1),4),3)&amp;LEFT(HEX2BIN(MID(H635,8,1),4),2)),Codes!$H$2:$I$33,2)</f>
        <v>Punch</v>
      </c>
      <c r="AE635" s="1" t="str">
        <f t="shared" si="199"/>
        <v>1</v>
      </c>
      <c r="AF635" s="1" t="str">
        <f t="shared" si="200"/>
        <v>1</v>
      </c>
      <c r="AH635" s="6">
        <f t="shared" si="201"/>
        <v>65</v>
      </c>
    </row>
    <row r="636" spans="1:34">
      <c r="A636" s="3" t="s">
        <v>8334</v>
      </c>
      <c r="B636" s="1" t="s">
        <v>84</v>
      </c>
      <c r="C636" s="6" t="s">
        <v>1698</v>
      </c>
      <c r="D636" s="9" t="s">
        <v>8335</v>
      </c>
      <c r="E636" s="9" t="s">
        <v>207</v>
      </c>
      <c r="F636" s="9" t="s">
        <v>91</v>
      </c>
      <c r="G636" s="9" t="s">
        <v>8333</v>
      </c>
      <c r="H636" s="9" t="s">
        <v>2483</v>
      </c>
      <c r="J636" s="6" t="str">
        <f t="shared" si="185"/>
        <v>001011</v>
      </c>
      <c r="K636" s="1">
        <f t="shared" si="186"/>
        <v>1</v>
      </c>
      <c r="L636" s="6" t="str">
        <f t="shared" si="187"/>
        <v>00000</v>
      </c>
      <c r="M636" s="1">
        <f t="shared" si="188"/>
        <v>11</v>
      </c>
      <c r="N636" s="6" t="str">
        <f t="shared" si="189"/>
        <v>00</v>
      </c>
      <c r="O636" s="1">
        <f t="shared" si="190"/>
        <v>11</v>
      </c>
      <c r="P636" s="1">
        <f>IF(HEX2DEC(LEFT(E636,4))&gt;=32768,HEX2DEC(LEFT(E636,4))-65536,HEX2DEC(LEFT(E636,4)))/Codes!$N$2</f>
        <v>4</v>
      </c>
      <c r="Q636" s="1">
        <f>IF(HEX2DEC(RIGHT(E636,4))&gt;=32768,HEX2DEC(RIGHT(E636,4))-65536,HEX2DEC(RIGHT(E636,4)))/Codes!$N$2</f>
        <v>0</v>
      </c>
      <c r="R636" s="1">
        <f>IF(HEX2DEC(LEFT(F636,4))&gt;=32768,HEX2DEC(LEFT(F636,4))-65536,HEX2DEC(LEFT(F636,4)))/Codes!$N$2</f>
        <v>0</v>
      </c>
      <c r="S636" s="1">
        <f>IF(HEX2DEC(RIGHT(F636,4))&gt;=32768,HEX2DEC(RIGHT(F636,4))-65536,HEX2DEC(RIGHT(F636,4)))/Codes!$N$2</f>
        <v>0</v>
      </c>
      <c r="T636" s="18">
        <f t="shared" si="191"/>
        <v>83</v>
      </c>
      <c r="U636" s="1">
        <f t="shared" si="192"/>
        <v>128</v>
      </c>
      <c r="V636" s="1">
        <f t="shared" si="193"/>
        <v>0</v>
      </c>
      <c r="W636" s="1" t="str">
        <f t="shared" si="194"/>
        <v>100</v>
      </c>
      <c r="X636" s="1">
        <f t="shared" si="195"/>
        <v>3</v>
      </c>
      <c r="Y636" s="1">
        <f t="shared" si="196"/>
        <v>50</v>
      </c>
      <c r="Z636" s="1" t="str">
        <f>VLOOKUP(BIN2DEC(MID(HEX2BIN(MID(H636,3,2),8),2,5)),Codes!$E$1:$F$18,2)</f>
        <v>Normal</v>
      </c>
      <c r="AA636" s="6" t="str">
        <f t="shared" si="197"/>
        <v>0</v>
      </c>
      <c r="AB636" s="1">
        <f t="shared" si="198"/>
        <v>0</v>
      </c>
      <c r="AC636" s="1" t="str">
        <f>VLOOKUP(BIN2DEC(RIGHT(HEX2BIN(MID(H636,6,1),4),1)&amp;LEFT(HEX2BIN(MID(H636,7,1),4),1)),Codes!$K$1:$L$5,2)</f>
        <v>L</v>
      </c>
      <c r="AD636" s="1" t="str">
        <f>VLOOKUP(BIN2DEC(RIGHT(HEX2BIN(MID(H636,7,1),4),3)&amp;LEFT(HEX2BIN(MID(H636,8,1),4),2)),Codes!$H$2:$I$33,2)</f>
        <v>Punch</v>
      </c>
      <c r="AE636" s="1" t="str">
        <f t="shared" si="199"/>
        <v>1</v>
      </c>
      <c r="AF636" s="1" t="str">
        <f t="shared" si="200"/>
        <v>1</v>
      </c>
      <c r="AH636" s="6">
        <f t="shared" si="201"/>
        <v>65</v>
      </c>
    </row>
    <row r="637" spans="1:34">
      <c r="A637" s="3" t="s">
        <v>8336</v>
      </c>
      <c r="B637" s="1" t="s">
        <v>84</v>
      </c>
      <c r="C637" s="6" t="s">
        <v>3856</v>
      </c>
      <c r="D637" s="9" t="s">
        <v>8208</v>
      </c>
      <c r="E637" s="9" t="s">
        <v>232</v>
      </c>
      <c r="F637" s="9" t="s">
        <v>207</v>
      </c>
      <c r="G637" s="9" t="s">
        <v>2376</v>
      </c>
      <c r="H637" s="9" t="s">
        <v>2483</v>
      </c>
      <c r="J637" s="6" t="str">
        <f t="shared" si="185"/>
        <v>001011</v>
      </c>
      <c r="K637" s="1">
        <f t="shared" si="186"/>
        <v>0</v>
      </c>
      <c r="L637" s="6" t="str">
        <f t="shared" si="187"/>
        <v>00000</v>
      </c>
      <c r="M637" s="1">
        <f t="shared" si="188"/>
        <v>15</v>
      </c>
      <c r="N637" s="6" t="str">
        <f t="shared" si="189"/>
        <v>00</v>
      </c>
      <c r="O637" s="1">
        <f t="shared" si="190"/>
        <v>12</v>
      </c>
      <c r="P637" s="1">
        <f>IF(HEX2DEC(LEFT(E637,4))&gt;=32768,HEX2DEC(LEFT(E637,4))-65536,HEX2DEC(LEFT(E637,4)))/Codes!$N$2</f>
        <v>4.8</v>
      </c>
      <c r="Q637" s="1">
        <f>IF(HEX2DEC(RIGHT(E637,4))&gt;=32768,HEX2DEC(RIGHT(E637,4))-65536,HEX2DEC(RIGHT(E637,4)))/Codes!$N$2</f>
        <v>0</v>
      </c>
      <c r="R637" s="1">
        <f>IF(HEX2DEC(LEFT(F637,4))&gt;=32768,HEX2DEC(LEFT(F637,4))-65536,HEX2DEC(LEFT(F637,4)))/Codes!$N$2</f>
        <v>4</v>
      </c>
      <c r="S637" s="1">
        <f>IF(HEX2DEC(RIGHT(F637,4))&gt;=32768,HEX2DEC(RIGHT(F637,4))-65536,HEX2DEC(RIGHT(F637,4)))/Codes!$N$2</f>
        <v>0</v>
      </c>
      <c r="T637" s="18">
        <f t="shared" si="191"/>
        <v>361</v>
      </c>
      <c r="U637" s="1">
        <f t="shared" si="192"/>
        <v>110</v>
      </c>
      <c r="V637" s="1">
        <f t="shared" si="193"/>
        <v>0</v>
      </c>
      <c r="W637" s="1" t="str">
        <f t="shared" si="194"/>
        <v>100</v>
      </c>
      <c r="X637" s="1">
        <f t="shared" si="195"/>
        <v>3</v>
      </c>
      <c r="Y637" s="1">
        <f t="shared" si="196"/>
        <v>50</v>
      </c>
      <c r="Z637" s="1" t="str">
        <f>VLOOKUP(BIN2DEC(MID(HEX2BIN(MID(H637,3,2),8),2,5)),Codes!$E$1:$F$18,2)</f>
        <v>Normal</v>
      </c>
      <c r="AA637" s="6" t="str">
        <f t="shared" si="197"/>
        <v>0</v>
      </c>
      <c r="AB637" s="1">
        <f t="shared" si="198"/>
        <v>0</v>
      </c>
      <c r="AC637" s="1" t="str">
        <f>VLOOKUP(BIN2DEC(RIGHT(HEX2BIN(MID(H637,6,1),4),1)&amp;LEFT(HEX2BIN(MID(H637,7,1),4),1)),Codes!$K$1:$L$5,2)</f>
        <v>L</v>
      </c>
      <c r="AD637" s="1" t="str">
        <f>VLOOKUP(BIN2DEC(RIGHT(HEX2BIN(MID(H637,7,1),4),3)&amp;LEFT(HEX2BIN(MID(H637,8,1),4),2)),Codes!$H$2:$I$33,2)</f>
        <v>Punch</v>
      </c>
      <c r="AE637" s="1" t="str">
        <f t="shared" si="199"/>
        <v>1</v>
      </c>
      <c r="AF637" s="1" t="str">
        <f t="shared" si="200"/>
        <v>1</v>
      </c>
      <c r="AH637" s="6">
        <f t="shared" si="201"/>
        <v>65</v>
      </c>
    </row>
    <row r="638" spans="1:34">
      <c r="A638" s="3" t="s">
        <v>8337</v>
      </c>
      <c r="B638" s="1" t="s">
        <v>84</v>
      </c>
      <c r="C638" s="6" t="s">
        <v>3856</v>
      </c>
      <c r="D638" s="9" t="s">
        <v>8338</v>
      </c>
      <c r="E638" s="9" t="s">
        <v>256</v>
      </c>
      <c r="F638" s="9" t="s">
        <v>91</v>
      </c>
      <c r="G638" s="9" t="s">
        <v>2376</v>
      </c>
      <c r="H638" s="9" t="s">
        <v>2483</v>
      </c>
      <c r="J638" s="6" t="str">
        <f t="shared" si="185"/>
        <v>001011</v>
      </c>
      <c r="K638" s="1">
        <f t="shared" si="186"/>
        <v>1</v>
      </c>
      <c r="L638" s="6" t="str">
        <f t="shared" si="187"/>
        <v>00000</v>
      </c>
      <c r="M638" s="1">
        <f t="shared" si="188"/>
        <v>11</v>
      </c>
      <c r="N638" s="6" t="str">
        <f t="shared" si="189"/>
        <v>00</v>
      </c>
      <c r="O638" s="1">
        <f t="shared" si="190"/>
        <v>12</v>
      </c>
      <c r="P638" s="1">
        <f>IF(HEX2DEC(LEFT(E638,4))&gt;=32768,HEX2DEC(LEFT(E638,4))-65536,HEX2DEC(LEFT(E638,4)))/Codes!$N$2</f>
        <v>3.6</v>
      </c>
      <c r="Q638" s="1">
        <f>IF(HEX2DEC(RIGHT(E638,4))&gt;=32768,HEX2DEC(RIGHT(E638,4))-65536,HEX2DEC(RIGHT(E638,4)))/Codes!$N$2</f>
        <v>0</v>
      </c>
      <c r="R638" s="1">
        <f>IF(HEX2DEC(LEFT(F638,4))&gt;=32768,HEX2DEC(LEFT(F638,4))-65536,HEX2DEC(LEFT(F638,4)))/Codes!$N$2</f>
        <v>0</v>
      </c>
      <c r="S638" s="1">
        <f>IF(HEX2DEC(RIGHT(F638,4))&gt;=32768,HEX2DEC(RIGHT(F638,4))-65536,HEX2DEC(RIGHT(F638,4)))/Codes!$N$2</f>
        <v>0</v>
      </c>
      <c r="T638" s="18">
        <f t="shared" si="191"/>
        <v>361</v>
      </c>
      <c r="U638" s="1">
        <f t="shared" si="192"/>
        <v>110</v>
      </c>
      <c r="V638" s="1">
        <f t="shared" si="193"/>
        <v>0</v>
      </c>
      <c r="W638" s="1" t="str">
        <f t="shared" si="194"/>
        <v>100</v>
      </c>
      <c r="X638" s="1">
        <f t="shared" si="195"/>
        <v>3</v>
      </c>
      <c r="Y638" s="1">
        <f t="shared" si="196"/>
        <v>50</v>
      </c>
      <c r="Z638" s="1" t="str">
        <f>VLOOKUP(BIN2DEC(MID(HEX2BIN(MID(H638,3,2),8),2,5)),Codes!$E$1:$F$18,2)</f>
        <v>Normal</v>
      </c>
      <c r="AA638" s="6" t="str">
        <f t="shared" si="197"/>
        <v>0</v>
      </c>
      <c r="AB638" s="1">
        <f t="shared" si="198"/>
        <v>0</v>
      </c>
      <c r="AC638" s="1" t="str">
        <f>VLOOKUP(BIN2DEC(RIGHT(HEX2BIN(MID(H638,6,1),4),1)&amp;LEFT(HEX2BIN(MID(H638,7,1),4),1)),Codes!$K$1:$L$5,2)</f>
        <v>L</v>
      </c>
      <c r="AD638" s="1" t="str">
        <f>VLOOKUP(BIN2DEC(RIGHT(HEX2BIN(MID(H638,7,1),4),3)&amp;LEFT(HEX2BIN(MID(H638,8,1),4),2)),Codes!$H$2:$I$33,2)</f>
        <v>Punch</v>
      </c>
      <c r="AE638" s="1" t="str">
        <f t="shared" si="199"/>
        <v>1</v>
      </c>
      <c r="AF638" s="1" t="str">
        <f t="shared" si="200"/>
        <v>1</v>
      </c>
      <c r="AH638" s="6">
        <f t="shared" si="201"/>
        <v>65</v>
      </c>
    </row>
    <row r="639" spans="1:34">
      <c r="A639" s="3" t="s">
        <v>8339</v>
      </c>
      <c r="B639" s="1" t="s">
        <v>84</v>
      </c>
      <c r="C639" s="6" t="s">
        <v>2479</v>
      </c>
      <c r="D639" s="9" t="s">
        <v>8121</v>
      </c>
      <c r="E639" s="9" t="s">
        <v>256</v>
      </c>
      <c r="F639" s="9" t="s">
        <v>207</v>
      </c>
      <c r="G639" s="9" t="s">
        <v>139</v>
      </c>
      <c r="H639" s="9" t="s">
        <v>3125</v>
      </c>
      <c r="J639" s="6" t="str">
        <f t="shared" si="185"/>
        <v>001011</v>
      </c>
      <c r="K639" s="1">
        <f t="shared" si="186"/>
        <v>0</v>
      </c>
      <c r="L639" s="6" t="str">
        <f t="shared" si="187"/>
        <v>00000</v>
      </c>
      <c r="M639" s="1">
        <f t="shared" si="188"/>
        <v>15</v>
      </c>
      <c r="N639" s="6" t="str">
        <f t="shared" si="189"/>
        <v>00</v>
      </c>
      <c r="O639" s="1">
        <f t="shared" si="190"/>
        <v>8</v>
      </c>
      <c r="P639" s="1">
        <f>IF(HEX2DEC(LEFT(E639,4))&gt;=32768,HEX2DEC(LEFT(E639,4))-65536,HEX2DEC(LEFT(E639,4)))/Codes!$N$2</f>
        <v>3.6</v>
      </c>
      <c r="Q639" s="1">
        <f>IF(HEX2DEC(RIGHT(E639,4))&gt;=32768,HEX2DEC(RIGHT(E639,4))-65536,HEX2DEC(RIGHT(E639,4)))/Codes!$N$2</f>
        <v>0</v>
      </c>
      <c r="R639" s="1">
        <f>IF(HEX2DEC(LEFT(F639,4))&gt;=32768,HEX2DEC(LEFT(F639,4))-65536,HEX2DEC(LEFT(F639,4)))/Codes!$N$2</f>
        <v>4</v>
      </c>
      <c r="S639" s="1">
        <f>IF(HEX2DEC(RIGHT(F639,4))&gt;=32768,HEX2DEC(RIGHT(F639,4))-65536,HEX2DEC(RIGHT(F639,4)))/Codes!$N$2</f>
        <v>0</v>
      </c>
      <c r="T639" s="18">
        <f t="shared" si="191"/>
        <v>361</v>
      </c>
      <c r="U639" s="1">
        <f t="shared" si="192"/>
        <v>100</v>
      </c>
      <c r="V639" s="1">
        <f t="shared" si="193"/>
        <v>0</v>
      </c>
      <c r="W639" s="1" t="str">
        <f t="shared" si="194"/>
        <v>100</v>
      </c>
      <c r="X639" s="1">
        <f t="shared" si="195"/>
        <v>3</v>
      </c>
      <c r="Y639" s="1">
        <f t="shared" si="196"/>
        <v>20</v>
      </c>
      <c r="Z639" s="1" t="str">
        <f>VLOOKUP(BIN2DEC(MID(HEX2BIN(MID(H639,3,2),8),2,5)),Codes!$E$1:$F$18,2)</f>
        <v>Normal</v>
      </c>
      <c r="AA639" s="6" t="str">
        <f t="shared" si="197"/>
        <v>0</v>
      </c>
      <c r="AB639" s="1">
        <f t="shared" si="198"/>
        <v>0</v>
      </c>
      <c r="AC639" s="1" t="str">
        <f>VLOOKUP(BIN2DEC(RIGHT(HEX2BIN(MID(H639,6,1),4),1)&amp;LEFT(HEX2BIN(MID(H639,7,1),4),1)),Codes!$K$1:$L$5,2)</f>
        <v>M</v>
      </c>
      <c r="AD639" s="1" t="str">
        <f>VLOOKUP(BIN2DEC(RIGHT(HEX2BIN(MID(H639,7,1),4),3)&amp;LEFT(HEX2BIN(MID(H639,8,1),4),2)),Codes!$H$2:$I$33,2)</f>
        <v>Kick</v>
      </c>
      <c r="AE639" s="1" t="str">
        <f t="shared" si="199"/>
        <v>1</v>
      </c>
      <c r="AF639" s="1" t="str">
        <f t="shared" si="200"/>
        <v>1</v>
      </c>
      <c r="AH639" s="6">
        <f t="shared" si="201"/>
        <v>34</v>
      </c>
    </row>
    <row r="640" spans="1:34">
      <c r="A640" s="3" t="s">
        <v>8340</v>
      </c>
      <c r="B640" s="1" t="s">
        <v>84</v>
      </c>
      <c r="C640" s="6" t="s">
        <v>2479</v>
      </c>
      <c r="D640" s="9" t="s">
        <v>8341</v>
      </c>
      <c r="E640" s="9" t="s">
        <v>212</v>
      </c>
      <c r="F640" s="9" t="s">
        <v>91</v>
      </c>
      <c r="G640" s="9" t="s">
        <v>139</v>
      </c>
      <c r="H640" s="9" t="s">
        <v>3125</v>
      </c>
      <c r="J640" s="6" t="str">
        <f t="shared" si="185"/>
        <v>001011</v>
      </c>
      <c r="K640" s="1">
        <f t="shared" si="186"/>
        <v>1</v>
      </c>
      <c r="L640" s="6" t="str">
        <f t="shared" si="187"/>
        <v>00000</v>
      </c>
      <c r="M640" s="1">
        <f t="shared" si="188"/>
        <v>9</v>
      </c>
      <c r="N640" s="6" t="str">
        <f t="shared" si="189"/>
        <v>00</v>
      </c>
      <c r="O640" s="1">
        <f t="shared" si="190"/>
        <v>8</v>
      </c>
      <c r="P640" s="1">
        <f>IF(HEX2DEC(LEFT(E640,4))&gt;=32768,HEX2DEC(LEFT(E640,4))-65536,HEX2DEC(LEFT(E640,4)))/Codes!$N$2</f>
        <v>2.8</v>
      </c>
      <c r="Q640" s="1">
        <f>IF(HEX2DEC(RIGHT(E640,4))&gt;=32768,HEX2DEC(RIGHT(E640,4))-65536,HEX2DEC(RIGHT(E640,4)))/Codes!$N$2</f>
        <v>0</v>
      </c>
      <c r="R640" s="1">
        <f>IF(HEX2DEC(LEFT(F640,4))&gt;=32768,HEX2DEC(LEFT(F640,4))-65536,HEX2DEC(LEFT(F640,4)))/Codes!$N$2</f>
        <v>0</v>
      </c>
      <c r="S640" s="1">
        <f>IF(HEX2DEC(RIGHT(F640,4))&gt;=32768,HEX2DEC(RIGHT(F640,4))-65536,HEX2DEC(RIGHT(F640,4)))/Codes!$N$2</f>
        <v>0</v>
      </c>
      <c r="T640" s="18">
        <f t="shared" si="191"/>
        <v>361</v>
      </c>
      <c r="U640" s="1">
        <f t="shared" si="192"/>
        <v>100</v>
      </c>
      <c r="V640" s="1">
        <f t="shared" si="193"/>
        <v>0</v>
      </c>
      <c r="W640" s="1" t="str">
        <f t="shared" si="194"/>
        <v>100</v>
      </c>
      <c r="X640" s="1">
        <f t="shared" si="195"/>
        <v>3</v>
      </c>
      <c r="Y640" s="1">
        <f t="shared" si="196"/>
        <v>20</v>
      </c>
      <c r="Z640" s="1" t="str">
        <f>VLOOKUP(BIN2DEC(MID(HEX2BIN(MID(H640,3,2),8),2,5)),Codes!$E$1:$F$18,2)</f>
        <v>Normal</v>
      </c>
      <c r="AA640" s="6" t="str">
        <f t="shared" si="197"/>
        <v>0</v>
      </c>
      <c r="AB640" s="1">
        <f t="shared" si="198"/>
        <v>0</v>
      </c>
      <c r="AC640" s="1" t="str">
        <f>VLOOKUP(BIN2DEC(RIGHT(HEX2BIN(MID(H640,6,1),4),1)&amp;LEFT(HEX2BIN(MID(H640,7,1),4),1)),Codes!$K$1:$L$5,2)</f>
        <v>M</v>
      </c>
      <c r="AD640" s="1" t="str">
        <f>VLOOKUP(BIN2DEC(RIGHT(HEX2BIN(MID(H640,7,1),4),3)&amp;LEFT(HEX2BIN(MID(H640,8,1),4),2)),Codes!$H$2:$I$33,2)</f>
        <v>Kick</v>
      </c>
      <c r="AE640" s="1" t="str">
        <f t="shared" si="199"/>
        <v>1</v>
      </c>
      <c r="AF640" s="1" t="str">
        <f t="shared" si="200"/>
        <v>1</v>
      </c>
      <c r="AH640" s="6">
        <f t="shared" si="201"/>
        <v>34</v>
      </c>
    </row>
    <row r="641" spans="1:34">
      <c r="A641" s="3" t="s">
        <v>8342</v>
      </c>
      <c r="B641" s="1" t="s">
        <v>84</v>
      </c>
      <c r="C641" s="6" t="s">
        <v>1726</v>
      </c>
      <c r="D641" s="9" t="s">
        <v>8332</v>
      </c>
      <c r="E641" s="9" t="s">
        <v>212</v>
      </c>
      <c r="F641" s="9" t="s">
        <v>212</v>
      </c>
      <c r="G641" s="9" t="s">
        <v>434</v>
      </c>
      <c r="H641" s="9" t="s">
        <v>8343</v>
      </c>
      <c r="J641" s="6" t="str">
        <f t="shared" ref="J641:J704" si="202">LEFT(HEX2BIN(LEFT(D641,2),8),6)</f>
        <v>001011</v>
      </c>
      <c r="K641" s="1">
        <f t="shared" ref="K641:K704" si="203">BIN2DEC(MID(HEX2BIN(MID(D641,2,2),8),3,3))</f>
        <v>0</v>
      </c>
      <c r="L641" s="6" t="str">
        <f t="shared" ref="L641:L704" si="204">MID(HEX2BIN(MID(D641,3,2),8),2,5)</f>
        <v>00000</v>
      </c>
      <c r="M641" s="1">
        <f t="shared" ref="M641:M704" si="205">ROUNDDOWN(HEX2DEC(MID(D641,4,3))/8,0)</f>
        <v>15</v>
      </c>
      <c r="N641" s="6" t="str">
        <f t="shared" ref="N641:N704" si="206">MID(HEX2BIN(MID(D641,6,1),4),2,2)</f>
        <v>00</v>
      </c>
      <c r="O641" s="1">
        <f t="shared" ref="O641:O704" si="207">HEX2DEC(MID(D641,7,2))</f>
        <v>11</v>
      </c>
      <c r="P641" s="1">
        <f>IF(HEX2DEC(LEFT(E641,4))&gt;=32768,HEX2DEC(LEFT(E641,4))-65536,HEX2DEC(LEFT(E641,4)))/Codes!$N$2</f>
        <v>2.8</v>
      </c>
      <c r="Q641" s="1">
        <f>IF(HEX2DEC(RIGHT(E641,4))&gt;=32768,HEX2DEC(RIGHT(E641,4))-65536,HEX2DEC(RIGHT(E641,4)))/Codes!$N$2</f>
        <v>0</v>
      </c>
      <c r="R641" s="1">
        <f>IF(HEX2DEC(LEFT(F641,4))&gt;=32768,HEX2DEC(LEFT(F641,4))-65536,HEX2DEC(LEFT(F641,4)))/Codes!$N$2</f>
        <v>2.8</v>
      </c>
      <c r="S641" s="1">
        <f>IF(HEX2DEC(RIGHT(F641,4))&gt;=32768,HEX2DEC(RIGHT(F641,4))-65536,HEX2DEC(RIGHT(F641,4)))/Codes!$N$2</f>
        <v>0</v>
      </c>
      <c r="T641" s="18">
        <f t="shared" ref="T641:T704" si="208">ROUNDDOWN(HEX2DEC(LEFT(G641,3))/8,0)</f>
        <v>270</v>
      </c>
      <c r="U641" s="1">
        <f t="shared" ref="U641:U704" si="209">ROUNDDOWN(HEX2DEC(MID(G641,3,3))/4,0)-(512*ROUNDDOWN(HEX2DEC(MID(G641,3,1))/8,0))</f>
        <v>100</v>
      </c>
      <c r="V641" s="1">
        <f t="shared" ref="V641:V704" si="210">RIGHT(HEX2BIN(MID(G641,5,1),4),2)*128+HEX2DEC(MID(G641,6,1))*8+LEFT(HEX2BIN(MID(G641,7,1),4),3)</f>
        <v>0</v>
      </c>
      <c r="W641" s="1" t="str">
        <f t="shared" ref="W641:W704" si="211">MID(HEX2BIN(MID(G641,7,2),8),4,3)</f>
        <v>100</v>
      </c>
      <c r="X641" s="1">
        <f t="shared" ref="X641:X704" si="212">BIN2DEC(RIGHT(HEX2BIN(RIGHT(G641,1),4),2))</f>
        <v>3</v>
      </c>
      <c r="Y641" s="1">
        <f t="shared" ref="Y641:Y704" si="213">ROUNDDOWN(HEX2DEC(LEFT(H641,3))/8,0)</f>
        <v>40</v>
      </c>
      <c r="Z641" s="1" t="str">
        <f>VLOOKUP(BIN2DEC(MID(HEX2BIN(MID(H641,3,2),8),2,5)),Codes!$E$1:$F$18,2)</f>
        <v>Normal</v>
      </c>
      <c r="AA641" s="6" t="str">
        <f t="shared" ref="AA641:AA704" si="214">MID(HEX2BIN(MID(H641,4,1),4),3,1)</f>
        <v>0</v>
      </c>
      <c r="AB641" s="1">
        <f t="shared" ref="AB641:AB704" si="215">(MOD(HEX2DEC(MID(H641,4,1)),2))*64+ROUNDDOWN(HEX2DEC(MID(H641,5,2))/4,0)</f>
        <v>0</v>
      </c>
      <c r="AC641" s="1" t="str">
        <f>VLOOKUP(BIN2DEC(RIGHT(HEX2BIN(MID(H641,6,1),4),1)&amp;LEFT(HEX2BIN(MID(H641,7,1),4),1)),Codes!$K$1:$L$5,2)</f>
        <v>L</v>
      </c>
      <c r="AD641" s="1" t="str">
        <f>VLOOKUP(BIN2DEC(RIGHT(HEX2BIN(MID(H641,7,1),4),3)&amp;LEFT(HEX2BIN(MID(H641,8,1),4),2)),Codes!$H$2:$I$33,2)</f>
        <v>Punch</v>
      </c>
      <c r="AE641" s="1" t="str">
        <f t="shared" ref="AE641:AE704" si="216">MID(HEX2BIN(RIGHT(H641,1),4),3,1)</f>
        <v>0</v>
      </c>
      <c r="AF641" s="1" t="str">
        <f t="shared" ref="AF641:AF704" si="217">RIGHT(HEX2BIN(RIGHT(H641,1),4),1)</f>
        <v>1</v>
      </c>
      <c r="AH641" s="6">
        <f t="shared" ref="AH641:AH704" si="218">ROUNDDOWN(HEX2DEC(MID(H641,6,3))/4,0)-(256*ROUNDDOWN(HEX2DEC(MID(H641,6,1))/4,0))</f>
        <v>65</v>
      </c>
    </row>
    <row r="642" spans="1:34">
      <c r="A642" s="3" t="s">
        <v>8344</v>
      </c>
      <c r="B642" s="1" t="s">
        <v>84</v>
      </c>
      <c r="C642" s="6" t="s">
        <v>1726</v>
      </c>
      <c r="D642" s="9" t="s">
        <v>5209</v>
      </c>
      <c r="E642" s="9" t="s">
        <v>299</v>
      </c>
      <c r="F642" s="9" t="s">
        <v>207</v>
      </c>
      <c r="G642" s="9" t="s">
        <v>1308</v>
      </c>
      <c r="H642" s="9" t="s">
        <v>5397</v>
      </c>
      <c r="J642" s="6" t="str">
        <f t="shared" si="202"/>
        <v>001011</v>
      </c>
      <c r="K642" s="1">
        <f t="shared" si="203"/>
        <v>1</v>
      </c>
      <c r="L642" s="6" t="str">
        <f t="shared" si="204"/>
        <v>00000</v>
      </c>
      <c r="M642" s="1">
        <f t="shared" si="205"/>
        <v>15</v>
      </c>
      <c r="N642" s="6" t="str">
        <f t="shared" si="206"/>
        <v>00</v>
      </c>
      <c r="O642" s="1">
        <f t="shared" si="207"/>
        <v>10</v>
      </c>
      <c r="P642" s="1">
        <f>IF(HEX2DEC(LEFT(E642,4))&gt;=32768,HEX2DEC(LEFT(E642,4))-65536,HEX2DEC(LEFT(E642,4)))/Codes!$N$2</f>
        <v>6</v>
      </c>
      <c r="Q642" s="1">
        <f>IF(HEX2DEC(RIGHT(E642,4))&gt;=32768,HEX2DEC(RIGHT(E642,4))-65536,HEX2DEC(RIGHT(E642,4)))/Codes!$N$2</f>
        <v>0</v>
      </c>
      <c r="R642" s="1">
        <f>IF(HEX2DEC(LEFT(F642,4))&gt;=32768,HEX2DEC(LEFT(F642,4))-65536,HEX2DEC(LEFT(F642,4)))/Codes!$N$2</f>
        <v>4</v>
      </c>
      <c r="S642" s="1">
        <f>IF(HEX2DEC(RIGHT(F642,4))&gt;=32768,HEX2DEC(RIGHT(F642,4))-65536,HEX2DEC(RIGHT(F642,4)))/Codes!$N$2</f>
        <v>0</v>
      </c>
      <c r="T642" s="18">
        <f t="shared" si="208"/>
        <v>70</v>
      </c>
      <c r="U642" s="1">
        <f t="shared" si="209"/>
        <v>100</v>
      </c>
      <c r="V642" s="1">
        <f t="shared" si="210"/>
        <v>0</v>
      </c>
      <c r="W642" s="1" t="str">
        <f t="shared" si="211"/>
        <v>100</v>
      </c>
      <c r="X642" s="1">
        <f t="shared" si="212"/>
        <v>3</v>
      </c>
      <c r="Y642" s="1">
        <f t="shared" si="213"/>
        <v>40</v>
      </c>
      <c r="Z642" s="1" t="str">
        <f>VLOOKUP(BIN2DEC(MID(HEX2BIN(MID(H642,3,2),8),2,5)),Codes!$E$1:$F$18,2)</f>
        <v>Normal</v>
      </c>
      <c r="AA642" s="6" t="str">
        <f t="shared" si="214"/>
        <v>0</v>
      </c>
      <c r="AB642" s="1">
        <f t="shared" si="215"/>
        <v>0</v>
      </c>
      <c r="AC642" s="1" t="str">
        <f>VLOOKUP(BIN2DEC(RIGHT(HEX2BIN(MID(H642,6,1),4),1)&amp;LEFT(HEX2BIN(MID(H642,7,1),4),1)),Codes!$K$1:$L$5,2)</f>
        <v>L</v>
      </c>
      <c r="AD642" s="1" t="str">
        <f>VLOOKUP(BIN2DEC(RIGHT(HEX2BIN(MID(H642,7,1),4),3)&amp;LEFT(HEX2BIN(MID(H642,8,1),4),2)),Codes!$H$2:$I$33,2)</f>
        <v>Punch</v>
      </c>
      <c r="AE642" s="1" t="str">
        <f t="shared" si="216"/>
        <v>1</v>
      </c>
      <c r="AF642" s="1" t="str">
        <f t="shared" si="217"/>
        <v>1</v>
      </c>
      <c r="AH642" s="6">
        <f t="shared" si="218"/>
        <v>65</v>
      </c>
    </row>
    <row r="643" spans="1:34">
      <c r="A643" s="3" t="s">
        <v>8345</v>
      </c>
      <c r="B643" s="1" t="s">
        <v>84</v>
      </c>
      <c r="C643" s="6" t="s">
        <v>1726</v>
      </c>
      <c r="D643" s="9" t="s">
        <v>5370</v>
      </c>
      <c r="E643" s="9" t="s">
        <v>232</v>
      </c>
      <c r="F643" s="9" t="s">
        <v>91</v>
      </c>
      <c r="G643" s="9" t="s">
        <v>1308</v>
      </c>
      <c r="H643" s="9" t="s">
        <v>5397</v>
      </c>
      <c r="J643" s="6" t="str">
        <f t="shared" si="202"/>
        <v>001011</v>
      </c>
      <c r="K643" s="1">
        <f t="shared" si="203"/>
        <v>2</v>
      </c>
      <c r="L643" s="6" t="str">
        <f t="shared" si="204"/>
        <v>00000</v>
      </c>
      <c r="M643" s="1">
        <f t="shared" si="205"/>
        <v>11</v>
      </c>
      <c r="N643" s="6" t="str">
        <f t="shared" si="206"/>
        <v>00</v>
      </c>
      <c r="O643" s="1">
        <f t="shared" si="207"/>
        <v>9</v>
      </c>
      <c r="P643" s="1">
        <f>IF(HEX2DEC(LEFT(E643,4))&gt;=32768,HEX2DEC(LEFT(E643,4))-65536,HEX2DEC(LEFT(E643,4)))/Codes!$N$2</f>
        <v>4.8</v>
      </c>
      <c r="Q643" s="1">
        <f>IF(HEX2DEC(RIGHT(E643,4))&gt;=32768,HEX2DEC(RIGHT(E643,4))-65536,HEX2DEC(RIGHT(E643,4)))/Codes!$N$2</f>
        <v>0</v>
      </c>
      <c r="R643" s="1">
        <f>IF(HEX2DEC(LEFT(F643,4))&gt;=32768,HEX2DEC(LEFT(F643,4))-65536,HEX2DEC(LEFT(F643,4)))/Codes!$N$2</f>
        <v>0</v>
      </c>
      <c r="S643" s="1">
        <f>IF(HEX2DEC(RIGHT(F643,4))&gt;=32768,HEX2DEC(RIGHT(F643,4))-65536,HEX2DEC(RIGHT(F643,4)))/Codes!$N$2</f>
        <v>0</v>
      </c>
      <c r="T643" s="18">
        <f t="shared" si="208"/>
        <v>70</v>
      </c>
      <c r="U643" s="1">
        <f t="shared" si="209"/>
        <v>100</v>
      </c>
      <c r="V643" s="1">
        <f t="shared" si="210"/>
        <v>0</v>
      </c>
      <c r="W643" s="1" t="str">
        <f t="shared" si="211"/>
        <v>100</v>
      </c>
      <c r="X643" s="1">
        <f t="shared" si="212"/>
        <v>3</v>
      </c>
      <c r="Y643" s="1">
        <f t="shared" si="213"/>
        <v>40</v>
      </c>
      <c r="Z643" s="1" t="str">
        <f>VLOOKUP(BIN2DEC(MID(HEX2BIN(MID(H643,3,2),8),2,5)),Codes!$E$1:$F$18,2)</f>
        <v>Normal</v>
      </c>
      <c r="AA643" s="6" t="str">
        <f t="shared" si="214"/>
        <v>0</v>
      </c>
      <c r="AB643" s="1">
        <f t="shared" si="215"/>
        <v>0</v>
      </c>
      <c r="AC643" s="1" t="str">
        <f>VLOOKUP(BIN2DEC(RIGHT(HEX2BIN(MID(H643,6,1),4),1)&amp;LEFT(HEX2BIN(MID(H643,7,1),4),1)),Codes!$K$1:$L$5,2)</f>
        <v>L</v>
      </c>
      <c r="AD643" s="1" t="str">
        <f>VLOOKUP(BIN2DEC(RIGHT(HEX2BIN(MID(H643,7,1),4),3)&amp;LEFT(HEX2BIN(MID(H643,8,1),4),2)),Codes!$H$2:$I$33,2)</f>
        <v>Punch</v>
      </c>
      <c r="AE643" s="1" t="str">
        <f t="shared" si="216"/>
        <v>1</v>
      </c>
      <c r="AF643" s="1" t="str">
        <f t="shared" si="217"/>
        <v>1</v>
      </c>
      <c r="AH643" s="6">
        <f t="shared" si="218"/>
        <v>65</v>
      </c>
    </row>
    <row r="644" spans="1:34">
      <c r="A644" s="3" t="s">
        <v>8346</v>
      </c>
      <c r="B644" s="1" t="s">
        <v>84</v>
      </c>
      <c r="C644" s="6" t="s">
        <v>2489</v>
      </c>
      <c r="D644" s="9" t="s">
        <v>8208</v>
      </c>
      <c r="E644" s="9" t="s">
        <v>256</v>
      </c>
      <c r="F644" s="9" t="s">
        <v>207</v>
      </c>
      <c r="G644" s="9" t="s">
        <v>2376</v>
      </c>
      <c r="H644" s="9" t="s">
        <v>3080</v>
      </c>
      <c r="J644" s="6" t="str">
        <f t="shared" si="202"/>
        <v>001011</v>
      </c>
      <c r="K644" s="1">
        <f t="shared" si="203"/>
        <v>0</v>
      </c>
      <c r="L644" s="6" t="str">
        <f t="shared" si="204"/>
        <v>00000</v>
      </c>
      <c r="M644" s="1">
        <f t="shared" si="205"/>
        <v>15</v>
      </c>
      <c r="N644" s="6" t="str">
        <f t="shared" si="206"/>
        <v>00</v>
      </c>
      <c r="O644" s="1">
        <f t="shared" si="207"/>
        <v>12</v>
      </c>
      <c r="P644" s="1">
        <f>IF(HEX2DEC(LEFT(E644,4))&gt;=32768,HEX2DEC(LEFT(E644,4))-65536,HEX2DEC(LEFT(E644,4)))/Codes!$N$2</f>
        <v>3.6</v>
      </c>
      <c r="Q644" s="1">
        <f>IF(HEX2DEC(RIGHT(E644,4))&gt;=32768,HEX2DEC(RIGHT(E644,4))-65536,HEX2DEC(RIGHT(E644,4)))/Codes!$N$2</f>
        <v>0</v>
      </c>
      <c r="R644" s="1">
        <f>IF(HEX2DEC(LEFT(F644,4))&gt;=32768,HEX2DEC(LEFT(F644,4))-65536,HEX2DEC(LEFT(F644,4)))/Codes!$N$2</f>
        <v>4</v>
      </c>
      <c r="S644" s="1">
        <f>IF(HEX2DEC(RIGHT(F644,4))&gt;=32768,HEX2DEC(RIGHT(F644,4))-65536,HEX2DEC(RIGHT(F644,4)))/Codes!$N$2</f>
        <v>0</v>
      </c>
      <c r="T644" s="18">
        <f t="shared" si="208"/>
        <v>361</v>
      </c>
      <c r="U644" s="1">
        <f t="shared" si="209"/>
        <v>110</v>
      </c>
      <c r="V644" s="1">
        <f t="shared" si="210"/>
        <v>0</v>
      </c>
      <c r="W644" s="1" t="str">
        <f t="shared" si="211"/>
        <v>100</v>
      </c>
      <c r="X644" s="1">
        <f t="shared" si="212"/>
        <v>3</v>
      </c>
      <c r="Y644" s="1">
        <f t="shared" si="213"/>
        <v>30</v>
      </c>
      <c r="Z644" s="1" t="str">
        <f>VLOOKUP(BIN2DEC(MID(HEX2BIN(MID(H644,3,2),8),2,5)),Codes!$E$1:$F$18,2)</f>
        <v>Normal</v>
      </c>
      <c r="AA644" s="6" t="str">
        <f t="shared" si="214"/>
        <v>0</v>
      </c>
      <c r="AB644" s="1">
        <f t="shared" si="215"/>
        <v>0</v>
      </c>
      <c r="AC644" s="1" t="str">
        <f>VLOOKUP(BIN2DEC(RIGHT(HEX2BIN(MID(H644,6,1),4),1)&amp;LEFT(HEX2BIN(MID(H644,7,1),4),1)),Codes!$K$1:$L$5,2)</f>
        <v>M</v>
      </c>
      <c r="AD644" s="1" t="str">
        <f>VLOOKUP(BIN2DEC(RIGHT(HEX2BIN(MID(H644,7,1),4),3)&amp;LEFT(HEX2BIN(MID(H644,8,1),4),2)),Codes!$H$2:$I$33,2)</f>
        <v>Kick</v>
      </c>
      <c r="AE644" s="1" t="str">
        <f t="shared" si="216"/>
        <v>1</v>
      </c>
      <c r="AF644" s="1" t="str">
        <f t="shared" si="217"/>
        <v>1</v>
      </c>
      <c r="AH644" s="6">
        <f t="shared" si="218"/>
        <v>34</v>
      </c>
    </row>
    <row r="645" spans="1:34">
      <c r="A645" s="3" t="s">
        <v>8347</v>
      </c>
      <c r="B645" s="1" t="s">
        <v>84</v>
      </c>
      <c r="C645" s="6" t="s">
        <v>2489</v>
      </c>
      <c r="D645" s="9" t="s">
        <v>8335</v>
      </c>
      <c r="E645" s="9" t="s">
        <v>256</v>
      </c>
      <c r="F645" s="9" t="s">
        <v>91</v>
      </c>
      <c r="G645" s="9" t="s">
        <v>139</v>
      </c>
      <c r="H645" s="9" t="s">
        <v>3080</v>
      </c>
      <c r="J645" s="6" t="str">
        <f t="shared" si="202"/>
        <v>001011</v>
      </c>
      <c r="K645" s="1">
        <f t="shared" si="203"/>
        <v>1</v>
      </c>
      <c r="L645" s="6" t="str">
        <f t="shared" si="204"/>
        <v>00000</v>
      </c>
      <c r="M645" s="1">
        <f t="shared" si="205"/>
        <v>11</v>
      </c>
      <c r="N645" s="6" t="str">
        <f t="shared" si="206"/>
        <v>00</v>
      </c>
      <c r="O645" s="1">
        <f t="shared" si="207"/>
        <v>11</v>
      </c>
      <c r="P645" s="1">
        <f>IF(HEX2DEC(LEFT(E645,4))&gt;=32768,HEX2DEC(LEFT(E645,4))-65536,HEX2DEC(LEFT(E645,4)))/Codes!$N$2</f>
        <v>3.6</v>
      </c>
      <c r="Q645" s="1">
        <f>IF(HEX2DEC(RIGHT(E645,4))&gt;=32768,HEX2DEC(RIGHT(E645,4))-65536,HEX2DEC(RIGHT(E645,4)))/Codes!$N$2</f>
        <v>0</v>
      </c>
      <c r="R645" s="1">
        <f>IF(HEX2DEC(LEFT(F645,4))&gt;=32768,HEX2DEC(LEFT(F645,4))-65536,HEX2DEC(LEFT(F645,4)))/Codes!$N$2</f>
        <v>0</v>
      </c>
      <c r="S645" s="1">
        <f>IF(HEX2DEC(RIGHT(F645,4))&gt;=32768,HEX2DEC(RIGHT(F645,4))-65536,HEX2DEC(RIGHT(F645,4)))/Codes!$N$2</f>
        <v>0</v>
      </c>
      <c r="T645" s="18">
        <f t="shared" si="208"/>
        <v>361</v>
      </c>
      <c r="U645" s="1">
        <f t="shared" si="209"/>
        <v>100</v>
      </c>
      <c r="V645" s="1">
        <f t="shared" si="210"/>
        <v>0</v>
      </c>
      <c r="W645" s="1" t="str">
        <f t="shared" si="211"/>
        <v>100</v>
      </c>
      <c r="X645" s="1">
        <f t="shared" si="212"/>
        <v>3</v>
      </c>
      <c r="Y645" s="1">
        <f t="shared" si="213"/>
        <v>30</v>
      </c>
      <c r="Z645" s="1" t="str">
        <f>VLOOKUP(BIN2DEC(MID(HEX2BIN(MID(H645,3,2),8),2,5)),Codes!$E$1:$F$18,2)</f>
        <v>Normal</v>
      </c>
      <c r="AA645" s="6" t="str">
        <f t="shared" si="214"/>
        <v>0</v>
      </c>
      <c r="AB645" s="1">
        <f t="shared" si="215"/>
        <v>0</v>
      </c>
      <c r="AC645" s="1" t="str">
        <f>VLOOKUP(BIN2DEC(RIGHT(HEX2BIN(MID(H645,6,1),4),1)&amp;LEFT(HEX2BIN(MID(H645,7,1),4),1)),Codes!$K$1:$L$5,2)</f>
        <v>M</v>
      </c>
      <c r="AD645" s="1" t="str">
        <f>VLOOKUP(BIN2DEC(RIGHT(HEX2BIN(MID(H645,7,1),4),3)&amp;LEFT(HEX2BIN(MID(H645,8,1),4),2)),Codes!$H$2:$I$33,2)</f>
        <v>Kick</v>
      </c>
      <c r="AE645" s="1" t="str">
        <f t="shared" si="216"/>
        <v>1</v>
      </c>
      <c r="AF645" s="1" t="str">
        <f t="shared" si="217"/>
        <v>1</v>
      </c>
      <c r="AH645" s="6">
        <f t="shared" si="218"/>
        <v>34</v>
      </c>
    </row>
    <row r="646" spans="1:34">
      <c r="A646" s="3" t="s">
        <v>8348</v>
      </c>
      <c r="B646" s="1" t="s">
        <v>84</v>
      </c>
      <c r="C646" s="6" t="s">
        <v>167</v>
      </c>
      <c r="D646" s="9" t="s">
        <v>8187</v>
      </c>
      <c r="E646" s="9" t="s">
        <v>207</v>
      </c>
      <c r="F646" s="9" t="s">
        <v>207</v>
      </c>
      <c r="G646" s="9" t="s">
        <v>8349</v>
      </c>
      <c r="H646" s="9" t="s">
        <v>163</v>
      </c>
      <c r="J646" s="6" t="str">
        <f t="shared" si="202"/>
        <v>001011</v>
      </c>
      <c r="K646" s="1">
        <f t="shared" si="203"/>
        <v>0</v>
      </c>
      <c r="L646" s="6" t="str">
        <f t="shared" si="204"/>
        <v>00000</v>
      </c>
      <c r="M646" s="1">
        <f t="shared" si="205"/>
        <v>15</v>
      </c>
      <c r="N646" s="6" t="str">
        <f t="shared" si="206"/>
        <v>00</v>
      </c>
      <c r="O646" s="1">
        <f t="shared" si="207"/>
        <v>9</v>
      </c>
      <c r="P646" s="1">
        <f>IF(HEX2DEC(LEFT(E646,4))&gt;=32768,HEX2DEC(LEFT(E646,4))-65536,HEX2DEC(LEFT(E646,4)))/Codes!$N$2</f>
        <v>4</v>
      </c>
      <c r="Q646" s="1">
        <f>IF(HEX2DEC(RIGHT(E646,4))&gt;=32768,HEX2DEC(RIGHT(E646,4))-65536,HEX2DEC(RIGHT(E646,4)))/Codes!$N$2</f>
        <v>0</v>
      </c>
      <c r="R646" s="1">
        <f>IF(HEX2DEC(LEFT(F646,4))&gt;=32768,HEX2DEC(LEFT(F646,4))-65536,HEX2DEC(LEFT(F646,4)))/Codes!$N$2</f>
        <v>4</v>
      </c>
      <c r="S646" s="1">
        <f>IF(HEX2DEC(RIGHT(F646,4))&gt;=32768,HEX2DEC(RIGHT(F646,4))-65536,HEX2DEC(RIGHT(F646,4)))/Codes!$N$2</f>
        <v>0</v>
      </c>
      <c r="T646" s="18">
        <f t="shared" si="208"/>
        <v>70</v>
      </c>
      <c r="U646" s="1">
        <f t="shared" si="209"/>
        <v>140</v>
      </c>
      <c r="V646" s="1">
        <f t="shared" si="210"/>
        <v>0</v>
      </c>
      <c r="W646" s="1" t="str">
        <f t="shared" si="211"/>
        <v>100</v>
      </c>
      <c r="X646" s="1">
        <f t="shared" si="212"/>
        <v>3</v>
      </c>
      <c r="Y646" s="1">
        <f t="shared" si="213"/>
        <v>10</v>
      </c>
      <c r="Z646" s="1" t="str">
        <f>VLOOKUP(BIN2DEC(MID(HEX2BIN(MID(H646,3,2),8),2,5)),Codes!$E$1:$F$18,2)</f>
        <v>Normal</v>
      </c>
      <c r="AA646" s="6" t="str">
        <f t="shared" si="214"/>
        <v>0</v>
      </c>
      <c r="AB646" s="1">
        <f t="shared" si="215"/>
        <v>0</v>
      </c>
      <c r="AC646" s="1" t="str">
        <f>VLOOKUP(BIN2DEC(RIGHT(HEX2BIN(MID(H646,6,1),4),1)&amp;LEFT(HEX2BIN(MID(H646,7,1),4),1)),Codes!$K$1:$L$5,2)</f>
        <v>M</v>
      </c>
      <c r="AD646" s="1" t="str">
        <f>VLOOKUP(BIN2DEC(RIGHT(HEX2BIN(MID(H646,7,1),4),3)&amp;LEFT(HEX2BIN(MID(H646,8,1),4),2)),Codes!$H$2:$I$33,2)</f>
        <v>Kick</v>
      </c>
      <c r="AE646" s="1" t="str">
        <f t="shared" si="216"/>
        <v>1</v>
      </c>
      <c r="AF646" s="1" t="str">
        <f t="shared" si="217"/>
        <v>1</v>
      </c>
      <c r="AH646" s="6">
        <f t="shared" si="218"/>
        <v>34</v>
      </c>
    </row>
    <row r="647" spans="1:34">
      <c r="A647" s="3" t="s">
        <v>8350</v>
      </c>
      <c r="B647" s="1" t="s">
        <v>84</v>
      </c>
      <c r="C647" s="6" t="s">
        <v>167</v>
      </c>
      <c r="D647" s="9" t="s">
        <v>8351</v>
      </c>
      <c r="E647" s="9" t="s">
        <v>307</v>
      </c>
      <c r="F647" s="9" t="s">
        <v>91</v>
      </c>
      <c r="G647" s="9" t="s">
        <v>8349</v>
      </c>
      <c r="H647" s="9" t="s">
        <v>163</v>
      </c>
      <c r="J647" s="6" t="str">
        <f t="shared" si="202"/>
        <v>001011</v>
      </c>
      <c r="K647" s="1">
        <f t="shared" si="203"/>
        <v>1</v>
      </c>
      <c r="L647" s="6" t="str">
        <f t="shared" si="204"/>
        <v>00000</v>
      </c>
      <c r="M647" s="1">
        <f t="shared" si="205"/>
        <v>11</v>
      </c>
      <c r="N647" s="6" t="str">
        <f t="shared" si="206"/>
        <v>00</v>
      </c>
      <c r="O647" s="1">
        <f t="shared" si="207"/>
        <v>9</v>
      </c>
      <c r="P647" s="1">
        <f>IF(HEX2DEC(LEFT(E647,4))&gt;=32768,HEX2DEC(LEFT(E647,4))-65536,HEX2DEC(LEFT(E647,4)))/Codes!$N$2</f>
        <v>3.2</v>
      </c>
      <c r="Q647" s="1">
        <f>IF(HEX2DEC(RIGHT(E647,4))&gt;=32768,HEX2DEC(RIGHT(E647,4))-65536,HEX2DEC(RIGHT(E647,4)))/Codes!$N$2</f>
        <v>0</v>
      </c>
      <c r="R647" s="1">
        <f>IF(HEX2DEC(LEFT(F647,4))&gt;=32768,HEX2DEC(LEFT(F647,4))-65536,HEX2DEC(LEFT(F647,4)))/Codes!$N$2</f>
        <v>0</v>
      </c>
      <c r="S647" s="1">
        <f>IF(HEX2DEC(RIGHT(F647,4))&gt;=32768,HEX2DEC(RIGHT(F647,4))-65536,HEX2DEC(RIGHT(F647,4)))/Codes!$N$2</f>
        <v>0</v>
      </c>
      <c r="T647" s="18">
        <f t="shared" si="208"/>
        <v>70</v>
      </c>
      <c r="U647" s="1">
        <f t="shared" si="209"/>
        <v>140</v>
      </c>
      <c r="V647" s="1">
        <f t="shared" si="210"/>
        <v>0</v>
      </c>
      <c r="W647" s="1" t="str">
        <f t="shared" si="211"/>
        <v>100</v>
      </c>
      <c r="X647" s="1">
        <f t="shared" si="212"/>
        <v>3</v>
      </c>
      <c r="Y647" s="1">
        <f t="shared" si="213"/>
        <v>10</v>
      </c>
      <c r="Z647" s="1" t="str">
        <f>VLOOKUP(BIN2DEC(MID(HEX2BIN(MID(H647,3,2),8),2,5)),Codes!$E$1:$F$18,2)</f>
        <v>Normal</v>
      </c>
      <c r="AA647" s="6" t="str">
        <f t="shared" si="214"/>
        <v>0</v>
      </c>
      <c r="AB647" s="1">
        <f t="shared" si="215"/>
        <v>0</v>
      </c>
      <c r="AC647" s="1" t="str">
        <f>VLOOKUP(BIN2DEC(RIGHT(HEX2BIN(MID(H647,6,1),4),1)&amp;LEFT(HEX2BIN(MID(H647,7,1),4),1)),Codes!$K$1:$L$5,2)</f>
        <v>M</v>
      </c>
      <c r="AD647" s="1" t="str">
        <f>VLOOKUP(BIN2DEC(RIGHT(HEX2BIN(MID(H647,7,1),4),3)&amp;LEFT(HEX2BIN(MID(H647,8,1),4),2)),Codes!$H$2:$I$33,2)</f>
        <v>Kick</v>
      </c>
      <c r="AE647" s="1" t="str">
        <f t="shared" si="216"/>
        <v>1</v>
      </c>
      <c r="AF647" s="1" t="str">
        <f t="shared" si="217"/>
        <v>1</v>
      </c>
      <c r="AH647" s="6">
        <f t="shared" si="218"/>
        <v>34</v>
      </c>
    </row>
    <row r="648" spans="1:34">
      <c r="A648" s="3" t="s">
        <v>8352</v>
      </c>
      <c r="B648" s="1" t="s">
        <v>84</v>
      </c>
      <c r="C648" s="6" t="s">
        <v>169</v>
      </c>
      <c r="D648" s="9" t="s">
        <v>8321</v>
      </c>
      <c r="E648" s="9" t="s">
        <v>207</v>
      </c>
      <c r="F648" s="9" t="s">
        <v>207</v>
      </c>
      <c r="G648" s="9" t="s">
        <v>8349</v>
      </c>
      <c r="H648" s="9" t="s">
        <v>163</v>
      </c>
      <c r="J648" s="6" t="str">
        <f t="shared" si="202"/>
        <v>001011</v>
      </c>
      <c r="K648" s="1">
        <f t="shared" si="203"/>
        <v>0</v>
      </c>
      <c r="L648" s="6" t="str">
        <f t="shared" si="204"/>
        <v>00000</v>
      </c>
      <c r="M648" s="1">
        <f t="shared" si="205"/>
        <v>15</v>
      </c>
      <c r="N648" s="6" t="str">
        <f t="shared" si="206"/>
        <v>00</v>
      </c>
      <c r="O648" s="1">
        <f t="shared" si="207"/>
        <v>7</v>
      </c>
      <c r="P648" s="1">
        <f>IF(HEX2DEC(LEFT(E648,4))&gt;=32768,HEX2DEC(LEFT(E648,4))-65536,HEX2DEC(LEFT(E648,4)))/Codes!$N$2</f>
        <v>4</v>
      </c>
      <c r="Q648" s="1">
        <f>IF(HEX2DEC(RIGHT(E648,4))&gt;=32768,HEX2DEC(RIGHT(E648,4))-65536,HEX2DEC(RIGHT(E648,4)))/Codes!$N$2</f>
        <v>0</v>
      </c>
      <c r="R648" s="1">
        <f>IF(HEX2DEC(LEFT(F648,4))&gt;=32768,HEX2DEC(LEFT(F648,4))-65536,HEX2DEC(LEFT(F648,4)))/Codes!$N$2</f>
        <v>4</v>
      </c>
      <c r="S648" s="1">
        <f>IF(HEX2DEC(RIGHT(F648,4))&gt;=32768,HEX2DEC(RIGHT(F648,4))-65536,HEX2DEC(RIGHT(F648,4)))/Codes!$N$2</f>
        <v>0</v>
      </c>
      <c r="T648" s="18">
        <f t="shared" si="208"/>
        <v>70</v>
      </c>
      <c r="U648" s="1">
        <f t="shared" si="209"/>
        <v>140</v>
      </c>
      <c r="V648" s="1">
        <f t="shared" si="210"/>
        <v>0</v>
      </c>
      <c r="W648" s="1" t="str">
        <f t="shared" si="211"/>
        <v>100</v>
      </c>
      <c r="X648" s="1">
        <f t="shared" si="212"/>
        <v>3</v>
      </c>
      <c r="Y648" s="1">
        <f t="shared" si="213"/>
        <v>10</v>
      </c>
      <c r="Z648" s="1" t="str">
        <f>VLOOKUP(BIN2DEC(MID(HEX2BIN(MID(H648,3,2),8),2,5)),Codes!$E$1:$F$18,2)</f>
        <v>Normal</v>
      </c>
      <c r="AA648" s="6" t="str">
        <f t="shared" si="214"/>
        <v>0</v>
      </c>
      <c r="AB648" s="1">
        <f t="shared" si="215"/>
        <v>0</v>
      </c>
      <c r="AC648" s="1" t="str">
        <f>VLOOKUP(BIN2DEC(RIGHT(HEX2BIN(MID(H648,6,1),4),1)&amp;LEFT(HEX2BIN(MID(H648,7,1),4),1)),Codes!$K$1:$L$5,2)</f>
        <v>M</v>
      </c>
      <c r="AD648" s="1" t="str">
        <f>VLOOKUP(BIN2DEC(RIGHT(HEX2BIN(MID(H648,7,1),4),3)&amp;LEFT(HEX2BIN(MID(H648,8,1),4),2)),Codes!$H$2:$I$33,2)</f>
        <v>Kick</v>
      </c>
      <c r="AE648" s="1" t="str">
        <f t="shared" si="216"/>
        <v>1</v>
      </c>
      <c r="AF648" s="1" t="str">
        <f t="shared" si="217"/>
        <v>1</v>
      </c>
      <c r="AH648" s="6">
        <f t="shared" si="218"/>
        <v>34</v>
      </c>
    </row>
    <row r="649" spans="1:34">
      <c r="A649" s="3" t="s">
        <v>8353</v>
      </c>
      <c r="B649" s="1" t="s">
        <v>84</v>
      </c>
      <c r="C649" s="6" t="s">
        <v>169</v>
      </c>
      <c r="D649" s="9" t="s">
        <v>8354</v>
      </c>
      <c r="E649" s="9" t="s">
        <v>307</v>
      </c>
      <c r="F649" s="9" t="s">
        <v>91</v>
      </c>
      <c r="G649" s="9" t="s">
        <v>8349</v>
      </c>
      <c r="H649" s="9" t="s">
        <v>163</v>
      </c>
      <c r="J649" s="6" t="str">
        <f t="shared" si="202"/>
        <v>001011</v>
      </c>
      <c r="K649" s="1">
        <f t="shared" si="203"/>
        <v>1</v>
      </c>
      <c r="L649" s="6" t="str">
        <f t="shared" si="204"/>
        <v>00000</v>
      </c>
      <c r="M649" s="1">
        <f t="shared" si="205"/>
        <v>11</v>
      </c>
      <c r="N649" s="6" t="str">
        <f t="shared" si="206"/>
        <v>00</v>
      </c>
      <c r="O649" s="1">
        <f t="shared" si="207"/>
        <v>7</v>
      </c>
      <c r="P649" s="1">
        <f>IF(HEX2DEC(LEFT(E649,4))&gt;=32768,HEX2DEC(LEFT(E649,4))-65536,HEX2DEC(LEFT(E649,4)))/Codes!$N$2</f>
        <v>3.2</v>
      </c>
      <c r="Q649" s="1">
        <f>IF(HEX2DEC(RIGHT(E649,4))&gt;=32768,HEX2DEC(RIGHT(E649,4))-65536,HEX2DEC(RIGHT(E649,4)))/Codes!$N$2</f>
        <v>0</v>
      </c>
      <c r="R649" s="1">
        <f>IF(HEX2DEC(LEFT(F649,4))&gt;=32768,HEX2DEC(LEFT(F649,4))-65536,HEX2DEC(LEFT(F649,4)))/Codes!$N$2</f>
        <v>0</v>
      </c>
      <c r="S649" s="1">
        <f>IF(HEX2DEC(RIGHT(F649,4))&gt;=32768,HEX2DEC(RIGHT(F649,4))-65536,HEX2DEC(RIGHT(F649,4)))/Codes!$N$2</f>
        <v>0</v>
      </c>
      <c r="T649" s="18">
        <f t="shared" si="208"/>
        <v>70</v>
      </c>
      <c r="U649" s="1">
        <f t="shared" si="209"/>
        <v>140</v>
      </c>
      <c r="V649" s="1">
        <f t="shared" si="210"/>
        <v>0</v>
      </c>
      <c r="W649" s="1" t="str">
        <f t="shared" si="211"/>
        <v>100</v>
      </c>
      <c r="X649" s="1">
        <f t="shared" si="212"/>
        <v>3</v>
      </c>
      <c r="Y649" s="1">
        <f t="shared" si="213"/>
        <v>10</v>
      </c>
      <c r="Z649" s="1" t="str">
        <f>VLOOKUP(BIN2DEC(MID(HEX2BIN(MID(H649,3,2),8),2,5)),Codes!$E$1:$F$18,2)</f>
        <v>Normal</v>
      </c>
      <c r="AA649" s="6" t="str">
        <f t="shared" si="214"/>
        <v>0</v>
      </c>
      <c r="AB649" s="1">
        <f t="shared" si="215"/>
        <v>0</v>
      </c>
      <c r="AC649" s="1" t="str">
        <f>VLOOKUP(BIN2DEC(RIGHT(HEX2BIN(MID(H649,6,1),4),1)&amp;LEFT(HEX2BIN(MID(H649,7,1),4),1)),Codes!$K$1:$L$5,2)</f>
        <v>M</v>
      </c>
      <c r="AD649" s="1" t="str">
        <f>VLOOKUP(BIN2DEC(RIGHT(HEX2BIN(MID(H649,7,1),4),3)&amp;LEFT(HEX2BIN(MID(H649,8,1),4),2)),Codes!$H$2:$I$33,2)</f>
        <v>Kick</v>
      </c>
      <c r="AE649" s="1" t="str">
        <f t="shared" si="216"/>
        <v>1</v>
      </c>
      <c r="AF649" s="1" t="str">
        <f t="shared" si="217"/>
        <v>1</v>
      </c>
      <c r="AH649" s="6">
        <f t="shared" si="218"/>
        <v>34</v>
      </c>
    </row>
    <row r="650" spans="1:34">
      <c r="A650" s="3" t="s">
        <v>8355</v>
      </c>
      <c r="B650" s="1" t="s">
        <v>84</v>
      </c>
      <c r="C650" s="6" t="s">
        <v>176</v>
      </c>
      <c r="D650" s="9" t="s">
        <v>8187</v>
      </c>
      <c r="E650" s="9" t="s">
        <v>207</v>
      </c>
      <c r="F650" s="9" t="s">
        <v>207</v>
      </c>
      <c r="G650" s="9" t="s">
        <v>8356</v>
      </c>
      <c r="H650" s="9" t="s">
        <v>502</v>
      </c>
      <c r="J650" s="6" t="str">
        <f t="shared" si="202"/>
        <v>001011</v>
      </c>
      <c r="K650" s="1">
        <f t="shared" si="203"/>
        <v>0</v>
      </c>
      <c r="L650" s="6" t="str">
        <f t="shared" si="204"/>
        <v>00000</v>
      </c>
      <c r="M650" s="1">
        <f t="shared" si="205"/>
        <v>15</v>
      </c>
      <c r="N650" s="6" t="str">
        <f t="shared" si="206"/>
        <v>00</v>
      </c>
      <c r="O650" s="1">
        <f t="shared" si="207"/>
        <v>9</v>
      </c>
      <c r="P650" s="1">
        <f>IF(HEX2DEC(LEFT(E650,4))&gt;=32768,HEX2DEC(LEFT(E650,4))-65536,HEX2DEC(LEFT(E650,4)))/Codes!$N$2</f>
        <v>4</v>
      </c>
      <c r="Q650" s="1">
        <f>IF(HEX2DEC(RIGHT(E650,4))&gt;=32768,HEX2DEC(RIGHT(E650,4))-65536,HEX2DEC(RIGHT(E650,4)))/Codes!$N$2</f>
        <v>0</v>
      </c>
      <c r="R650" s="1">
        <f>IF(HEX2DEC(LEFT(F650,4))&gt;=32768,HEX2DEC(LEFT(F650,4))-65536,HEX2DEC(LEFT(F650,4)))/Codes!$N$2</f>
        <v>4</v>
      </c>
      <c r="S650" s="1">
        <f>IF(HEX2DEC(RIGHT(F650,4))&gt;=32768,HEX2DEC(RIGHT(F650,4))-65536,HEX2DEC(RIGHT(F650,4)))/Codes!$N$2</f>
        <v>0</v>
      </c>
      <c r="T650" s="18">
        <f t="shared" si="208"/>
        <v>361</v>
      </c>
      <c r="U650" s="1">
        <f t="shared" si="209"/>
        <v>110</v>
      </c>
      <c r="V650" s="1">
        <f t="shared" si="210"/>
        <v>132</v>
      </c>
      <c r="W650" s="1" t="str">
        <f t="shared" si="211"/>
        <v>100</v>
      </c>
      <c r="X650" s="1">
        <f t="shared" si="212"/>
        <v>3</v>
      </c>
      <c r="Y650" s="1">
        <f t="shared" si="213"/>
        <v>0</v>
      </c>
      <c r="Z650" s="1" t="str">
        <f>VLOOKUP(BIN2DEC(MID(HEX2BIN(MID(H650,3,2),8),2,5)),Codes!$E$1:$F$18,2)</f>
        <v>Normal</v>
      </c>
      <c r="AA650" s="6" t="str">
        <f t="shared" si="214"/>
        <v>0</v>
      </c>
      <c r="AB650" s="1">
        <f t="shared" si="215"/>
        <v>0</v>
      </c>
      <c r="AC650" s="1" t="str">
        <f>VLOOKUP(BIN2DEC(RIGHT(HEX2BIN(MID(H650,6,1),4),1)&amp;LEFT(HEX2BIN(MID(H650,7,1),4),1)),Codes!$K$1:$L$5,2)</f>
        <v>S</v>
      </c>
      <c r="AD650" s="1" t="str">
        <f>VLOOKUP(BIN2DEC(RIGHT(HEX2BIN(MID(H650,7,1),4),3)&amp;LEFT(HEX2BIN(MID(H650,8,1),4),2)),Codes!$H$2:$I$33,2)</f>
        <v>Kick</v>
      </c>
      <c r="AE650" s="1" t="str">
        <f t="shared" si="216"/>
        <v>1</v>
      </c>
      <c r="AF650" s="1" t="str">
        <f t="shared" si="217"/>
        <v>1</v>
      </c>
      <c r="AH650" s="6">
        <f t="shared" si="218"/>
        <v>2</v>
      </c>
    </row>
    <row r="651" spans="1:34">
      <c r="A651" s="3" t="s">
        <v>8357</v>
      </c>
      <c r="B651" s="1" t="s">
        <v>84</v>
      </c>
      <c r="C651" s="6" t="s">
        <v>176</v>
      </c>
      <c r="D651" s="9" t="s">
        <v>5651</v>
      </c>
      <c r="E651" s="9" t="s">
        <v>395</v>
      </c>
      <c r="F651" s="9" t="s">
        <v>91</v>
      </c>
      <c r="G651" s="9" t="s">
        <v>8356</v>
      </c>
      <c r="H651" s="9" t="s">
        <v>502</v>
      </c>
      <c r="J651" s="6" t="str">
        <f t="shared" si="202"/>
        <v>001011</v>
      </c>
      <c r="K651" s="1">
        <f t="shared" si="203"/>
        <v>1</v>
      </c>
      <c r="L651" s="6" t="str">
        <f t="shared" si="204"/>
        <v>00000</v>
      </c>
      <c r="M651" s="1">
        <f t="shared" si="205"/>
        <v>4</v>
      </c>
      <c r="N651" s="6" t="str">
        <f t="shared" si="206"/>
        <v>00</v>
      </c>
      <c r="O651" s="1">
        <f t="shared" si="207"/>
        <v>9</v>
      </c>
      <c r="P651" s="1">
        <f>IF(HEX2DEC(LEFT(E651,4))&gt;=32768,HEX2DEC(LEFT(E651,4))-65536,HEX2DEC(LEFT(E651,4)))/Codes!$N$2</f>
        <v>5.6</v>
      </c>
      <c r="Q651" s="1">
        <f>IF(HEX2DEC(RIGHT(E651,4))&gt;=32768,HEX2DEC(RIGHT(E651,4))-65536,HEX2DEC(RIGHT(E651,4)))/Codes!$N$2</f>
        <v>0</v>
      </c>
      <c r="R651" s="1">
        <f>IF(HEX2DEC(LEFT(F651,4))&gt;=32768,HEX2DEC(LEFT(F651,4))-65536,HEX2DEC(LEFT(F651,4)))/Codes!$N$2</f>
        <v>0</v>
      </c>
      <c r="S651" s="1">
        <f>IF(HEX2DEC(RIGHT(F651,4))&gt;=32768,HEX2DEC(RIGHT(F651,4))-65536,HEX2DEC(RIGHT(F651,4)))/Codes!$N$2</f>
        <v>0</v>
      </c>
      <c r="T651" s="18">
        <f t="shared" si="208"/>
        <v>361</v>
      </c>
      <c r="U651" s="1">
        <f t="shared" si="209"/>
        <v>110</v>
      </c>
      <c r="V651" s="1">
        <f t="shared" si="210"/>
        <v>132</v>
      </c>
      <c r="W651" s="1" t="str">
        <f t="shared" si="211"/>
        <v>100</v>
      </c>
      <c r="X651" s="1">
        <f t="shared" si="212"/>
        <v>3</v>
      </c>
      <c r="Y651" s="1">
        <f t="shared" si="213"/>
        <v>0</v>
      </c>
      <c r="Z651" s="1" t="str">
        <f>VLOOKUP(BIN2DEC(MID(HEX2BIN(MID(H651,3,2),8),2,5)),Codes!$E$1:$F$18,2)</f>
        <v>Normal</v>
      </c>
      <c r="AA651" s="6" t="str">
        <f t="shared" si="214"/>
        <v>0</v>
      </c>
      <c r="AB651" s="1">
        <f t="shared" si="215"/>
        <v>0</v>
      </c>
      <c r="AC651" s="1" t="str">
        <f>VLOOKUP(BIN2DEC(RIGHT(HEX2BIN(MID(H651,6,1),4),1)&amp;LEFT(HEX2BIN(MID(H651,7,1),4),1)),Codes!$K$1:$L$5,2)</f>
        <v>S</v>
      </c>
      <c r="AD651" s="1" t="str">
        <f>VLOOKUP(BIN2DEC(RIGHT(HEX2BIN(MID(H651,7,1),4),3)&amp;LEFT(HEX2BIN(MID(H651,8,1),4),2)),Codes!$H$2:$I$33,2)</f>
        <v>Kick</v>
      </c>
      <c r="AE651" s="1" t="str">
        <f t="shared" si="216"/>
        <v>1</v>
      </c>
      <c r="AF651" s="1" t="str">
        <f t="shared" si="217"/>
        <v>1</v>
      </c>
      <c r="AH651" s="6">
        <f t="shared" si="218"/>
        <v>2</v>
      </c>
    </row>
    <row r="652" spans="1:34">
      <c r="A652" s="3" t="s">
        <v>8358</v>
      </c>
      <c r="B652" s="1" t="s">
        <v>84</v>
      </c>
      <c r="C652" s="6" t="s">
        <v>5195</v>
      </c>
      <c r="D652" s="9" t="s">
        <v>5198</v>
      </c>
      <c r="E652" s="9" t="s">
        <v>207</v>
      </c>
      <c r="F652" s="9" t="s">
        <v>232</v>
      </c>
      <c r="G652" s="9" t="s">
        <v>1321</v>
      </c>
      <c r="H652" s="9" t="s">
        <v>444</v>
      </c>
      <c r="J652" s="6" t="str">
        <f t="shared" si="202"/>
        <v>001011</v>
      </c>
      <c r="K652" s="1">
        <f t="shared" si="203"/>
        <v>0</v>
      </c>
      <c r="L652" s="6" t="str">
        <f t="shared" si="204"/>
        <v>00000</v>
      </c>
      <c r="M652" s="1">
        <f t="shared" si="205"/>
        <v>15</v>
      </c>
      <c r="N652" s="6" t="str">
        <f t="shared" si="206"/>
        <v>00</v>
      </c>
      <c r="O652" s="1">
        <f t="shared" si="207"/>
        <v>6</v>
      </c>
      <c r="P652" s="1">
        <f>IF(HEX2DEC(LEFT(E652,4))&gt;=32768,HEX2DEC(LEFT(E652,4))-65536,HEX2DEC(LEFT(E652,4)))/Codes!$N$2</f>
        <v>4</v>
      </c>
      <c r="Q652" s="1">
        <f>IF(HEX2DEC(RIGHT(E652,4))&gt;=32768,HEX2DEC(RIGHT(E652,4))-65536,HEX2DEC(RIGHT(E652,4)))/Codes!$N$2</f>
        <v>0</v>
      </c>
      <c r="R652" s="1">
        <f>IF(HEX2DEC(LEFT(F652,4))&gt;=32768,HEX2DEC(LEFT(F652,4))-65536,HEX2DEC(LEFT(F652,4)))/Codes!$N$2</f>
        <v>4.8</v>
      </c>
      <c r="S652" s="1">
        <f>IF(HEX2DEC(RIGHT(F652,4))&gt;=32768,HEX2DEC(RIGHT(F652,4))-65536,HEX2DEC(RIGHT(F652,4)))/Codes!$N$2</f>
        <v>0</v>
      </c>
      <c r="T652" s="18">
        <f t="shared" si="208"/>
        <v>361</v>
      </c>
      <c r="U652" s="1">
        <f t="shared" si="209"/>
        <v>50</v>
      </c>
      <c r="V652" s="1">
        <f t="shared" si="210"/>
        <v>0</v>
      </c>
      <c r="W652" s="1" t="str">
        <f t="shared" si="211"/>
        <v>100</v>
      </c>
      <c r="X652" s="1">
        <f t="shared" si="212"/>
        <v>0</v>
      </c>
      <c r="Y652" s="1">
        <f t="shared" si="213"/>
        <v>80</v>
      </c>
      <c r="Z652" s="1" t="str">
        <f>VLOOKUP(BIN2DEC(MID(HEX2BIN(MID(H652,3,2),8),2,5)),Codes!$E$1:$F$18,2)</f>
        <v>Normal</v>
      </c>
      <c r="AA652" s="6" t="str">
        <f t="shared" si="214"/>
        <v>0</v>
      </c>
      <c r="AB652" s="1">
        <f t="shared" si="215"/>
        <v>1</v>
      </c>
      <c r="AC652" s="1" t="str">
        <f>VLOOKUP(BIN2DEC(RIGHT(HEX2BIN(MID(H652,6,1),4),1)&amp;LEFT(HEX2BIN(MID(H652,7,1),4),1)),Codes!$K$1:$L$5,2)</f>
        <v>M</v>
      </c>
      <c r="AD652" s="1" t="str">
        <f>VLOOKUP(BIN2DEC(RIGHT(HEX2BIN(MID(H652,7,1),4),3)&amp;LEFT(HEX2BIN(MID(H652,8,1),4),2)),Codes!$H$2:$I$33,2)</f>
        <v>Kick</v>
      </c>
      <c r="AE652" s="1" t="str">
        <f t="shared" si="216"/>
        <v>1</v>
      </c>
      <c r="AF652" s="1" t="str">
        <f t="shared" si="217"/>
        <v>1</v>
      </c>
      <c r="AH652" s="6">
        <f t="shared" si="218"/>
        <v>34</v>
      </c>
    </row>
    <row r="653" spans="1:34">
      <c r="A653" s="3" t="s">
        <v>8359</v>
      </c>
      <c r="B653" s="1" t="s">
        <v>84</v>
      </c>
      <c r="C653" s="6" t="s">
        <v>5195</v>
      </c>
      <c r="D653" s="9" t="s">
        <v>2521</v>
      </c>
      <c r="E653" s="9" t="s">
        <v>1376</v>
      </c>
      <c r="F653" s="9" t="s">
        <v>91</v>
      </c>
      <c r="G653" s="9" t="s">
        <v>1321</v>
      </c>
      <c r="H653" s="9" t="s">
        <v>444</v>
      </c>
      <c r="J653" s="6" t="str">
        <f t="shared" si="202"/>
        <v>001011</v>
      </c>
      <c r="K653" s="1">
        <f t="shared" si="203"/>
        <v>1</v>
      </c>
      <c r="L653" s="6" t="str">
        <f t="shared" si="204"/>
        <v>00000</v>
      </c>
      <c r="M653" s="1">
        <f t="shared" si="205"/>
        <v>10</v>
      </c>
      <c r="N653" s="6" t="str">
        <f t="shared" si="206"/>
        <v>00</v>
      </c>
      <c r="O653" s="1">
        <f t="shared" si="207"/>
        <v>6</v>
      </c>
      <c r="P653" s="1">
        <f>IF(HEX2DEC(LEFT(E653,4))&gt;=32768,HEX2DEC(LEFT(E653,4))-65536,HEX2DEC(LEFT(E653,4)))/Codes!$N$2</f>
        <v>3.2</v>
      </c>
      <c r="Q653" s="1">
        <f>IF(HEX2DEC(RIGHT(E653,4))&gt;=32768,HEX2DEC(RIGHT(E653,4))-65536,HEX2DEC(RIGHT(E653,4)))/Codes!$N$2</f>
        <v>3.2</v>
      </c>
      <c r="R653" s="1">
        <f>IF(HEX2DEC(LEFT(F653,4))&gt;=32768,HEX2DEC(LEFT(F653,4))-65536,HEX2DEC(LEFT(F653,4)))/Codes!$N$2</f>
        <v>0</v>
      </c>
      <c r="S653" s="1">
        <f>IF(HEX2DEC(RIGHT(F653,4))&gt;=32768,HEX2DEC(RIGHT(F653,4))-65536,HEX2DEC(RIGHT(F653,4)))/Codes!$N$2</f>
        <v>0</v>
      </c>
      <c r="T653" s="18">
        <f t="shared" si="208"/>
        <v>361</v>
      </c>
      <c r="U653" s="1">
        <f t="shared" si="209"/>
        <v>50</v>
      </c>
      <c r="V653" s="1">
        <f t="shared" si="210"/>
        <v>0</v>
      </c>
      <c r="W653" s="1" t="str">
        <f t="shared" si="211"/>
        <v>100</v>
      </c>
      <c r="X653" s="1">
        <f t="shared" si="212"/>
        <v>0</v>
      </c>
      <c r="Y653" s="1">
        <f t="shared" si="213"/>
        <v>80</v>
      </c>
      <c r="Z653" s="1" t="str">
        <f>VLOOKUP(BIN2DEC(MID(HEX2BIN(MID(H653,3,2),8),2,5)),Codes!$E$1:$F$18,2)</f>
        <v>Normal</v>
      </c>
      <c r="AA653" s="6" t="str">
        <f t="shared" si="214"/>
        <v>0</v>
      </c>
      <c r="AB653" s="1">
        <f t="shared" si="215"/>
        <v>1</v>
      </c>
      <c r="AC653" s="1" t="str">
        <f>VLOOKUP(BIN2DEC(RIGHT(HEX2BIN(MID(H653,6,1),4),1)&amp;LEFT(HEX2BIN(MID(H653,7,1),4),1)),Codes!$K$1:$L$5,2)</f>
        <v>M</v>
      </c>
      <c r="AD653" s="1" t="str">
        <f>VLOOKUP(BIN2DEC(RIGHT(HEX2BIN(MID(H653,7,1),4),3)&amp;LEFT(HEX2BIN(MID(H653,8,1),4),2)),Codes!$H$2:$I$33,2)</f>
        <v>Kick</v>
      </c>
      <c r="AE653" s="1" t="str">
        <f t="shared" si="216"/>
        <v>1</v>
      </c>
      <c r="AF653" s="1" t="str">
        <f t="shared" si="217"/>
        <v>1</v>
      </c>
      <c r="AH653" s="6">
        <f t="shared" si="218"/>
        <v>34</v>
      </c>
    </row>
    <row r="654" spans="1:34">
      <c r="A654" s="3" t="s">
        <v>8360</v>
      </c>
      <c r="B654" s="1" t="s">
        <v>84</v>
      </c>
      <c r="C654" s="6" t="s">
        <v>5195</v>
      </c>
      <c r="D654" s="9" t="s">
        <v>5928</v>
      </c>
      <c r="E654" s="9" t="s">
        <v>232</v>
      </c>
      <c r="F654" s="9" t="s">
        <v>91</v>
      </c>
      <c r="G654" s="9" t="s">
        <v>1321</v>
      </c>
      <c r="H654" s="9" t="s">
        <v>444</v>
      </c>
      <c r="J654" s="6" t="str">
        <f t="shared" si="202"/>
        <v>001011</v>
      </c>
      <c r="K654" s="1">
        <f t="shared" si="203"/>
        <v>2</v>
      </c>
      <c r="L654" s="6" t="str">
        <f t="shared" si="204"/>
        <v>00000</v>
      </c>
      <c r="M654" s="1">
        <f t="shared" si="205"/>
        <v>5</v>
      </c>
      <c r="N654" s="6" t="str">
        <f t="shared" si="206"/>
        <v>00</v>
      </c>
      <c r="O654" s="1">
        <f t="shared" si="207"/>
        <v>6</v>
      </c>
      <c r="P654" s="1">
        <f>IF(HEX2DEC(LEFT(E654,4))&gt;=32768,HEX2DEC(LEFT(E654,4))-65536,HEX2DEC(LEFT(E654,4)))/Codes!$N$2</f>
        <v>4.8</v>
      </c>
      <c r="Q654" s="1">
        <f>IF(HEX2DEC(RIGHT(E654,4))&gt;=32768,HEX2DEC(RIGHT(E654,4))-65536,HEX2DEC(RIGHT(E654,4)))/Codes!$N$2</f>
        <v>0</v>
      </c>
      <c r="R654" s="1">
        <f>IF(HEX2DEC(LEFT(F654,4))&gt;=32768,HEX2DEC(LEFT(F654,4))-65536,HEX2DEC(LEFT(F654,4)))/Codes!$N$2</f>
        <v>0</v>
      </c>
      <c r="S654" s="1">
        <f>IF(HEX2DEC(RIGHT(F654,4))&gt;=32768,HEX2DEC(RIGHT(F654,4))-65536,HEX2DEC(RIGHT(F654,4)))/Codes!$N$2</f>
        <v>0</v>
      </c>
      <c r="T654" s="18">
        <f t="shared" si="208"/>
        <v>361</v>
      </c>
      <c r="U654" s="1">
        <f t="shared" si="209"/>
        <v>50</v>
      </c>
      <c r="V654" s="1">
        <f t="shared" si="210"/>
        <v>0</v>
      </c>
      <c r="W654" s="1" t="str">
        <f t="shared" si="211"/>
        <v>100</v>
      </c>
      <c r="X654" s="1">
        <f t="shared" si="212"/>
        <v>0</v>
      </c>
      <c r="Y654" s="1">
        <f t="shared" si="213"/>
        <v>80</v>
      </c>
      <c r="Z654" s="1" t="str">
        <f>VLOOKUP(BIN2DEC(MID(HEX2BIN(MID(H654,3,2),8),2,5)),Codes!$E$1:$F$18,2)</f>
        <v>Normal</v>
      </c>
      <c r="AA654" s="6" t="str">
        <f t="shared" si="214"/>
        <v>0</v>
      </c>
      <c r="AB654" s="1">
        <f t="shared" si="215"/>
        <v>1</v>
      </c>
      <c r="AC654" s="1" t="str">
        <f>VLOOKUP(BIN2DEC(RIGHT(HEX2BIN(MID(H654,6,1),4),1)&amp;LEFT(HEX2BIN(MID(H654,7,1),4),1)),Codes!$K$1:$L$5,2)</f>
        <v>M</v>
      </c>
      <c r="AD654" s="1" t="str">
        <f>VLOOKUP(BIN2DEC(RIGHT(HEX2BIN(MID(H654,7,1),4),3)&amp;LEFT(HEX2BIN(MID(H654,8,1),4),2)),Codes!$H$2:$I$33,2)</f>
        <v>Kick</v>
      </c>
      <c r="AE654" s="1" t="str">
        <f t="shared" si="216"/>
        <v>1</v>
      </c>
      <c r="AF654" s="1" t="str">
        <f t="shared" si="217"/>
        <v>1</v>
      </c>
      <c r="AH654" s="6">
        <f t="shared" si="218"/>
        <v>34</v>
      </c>
    </row>
    <row r="655" spans="1:34">
      <c r="A655" s="3" t="s">
        <v>8361</v>
      </c>
      <c r="B655" s="1" t="s">
        <v>84</v>
      </c>
      <c r="C655" s="6" t="s">
        <v>5196</v>
      </c>
      <c r="D655" s="9" t="s">
        <v>5198</v>
      </c>
      <c r="E655" s="9" t="s">
        <v>207</v>
      </c>
      <c r="F655" s="9" t="s">
        <v>232</v>
      </c>
      <c r="G655" s="9" t="s">
        <v>1321</v>
      </c>
      <c r="H655" s="9" t="s">
        <v>444</v>
      </c>
      <c r="J655" s="6" t="str">
        <f t="shared" si="202"/>
        <v>001011</v>
      </c>
      <c r="K655" s="1">
        <f t="shared" si="203"/>
        <v>0</v>
      </c>
      <c r="L655" s="6" t="str">
        <f t="shared" si="204"/>
        <v>00000</v>
      </c>
      <c r="M655" s="1">
        <f t="shared" si="205"/>
        <v>15</v>
      </c>
      <c r="N655" s="6" t="str">
        <f t="shared" si="206"/>
        <v>00</v>
      </c>
      <c r="O655" s="1">
        <f t="shared" si="207"/>
        <v>6</v>
      </c>
      <c r="P655" s="1">
        <f>IF(HEX2DEC(LEFT(E655,4))&gt;=32768,HEX2DEC(LEFT(E655,4))-65536,HEX2DEC(LEFT(E655,4)))/Codes!$N$2</f>
        <v>4</v>
      </c>
      <c r="Q655" s="1">
        <f>IF(HEX2DEC(RIGHT(E655,4))&gt;=32768,HEX2DEC(RIGHT(E655,4))-65536,HEX2DEC(RIGHT(E655,4)))/Codes!$N$2</f>
        <v>0</v>
      </c>
      <c r="R655" s="1">
        <f>IF(HEX2DEC(LEFT(F655,4))&gt;=32768,HEX2DEC(LEFT(F655,4))-65536,HEX2DEC(LEFT(F655,4)))/Codes!$N$2</f>
        <v>4.8</v>
      </c>
      <c r="S655" s="1">
        <f>IF(HEX2DEC(RIGHT(F655,4))&gt;=32768,HEX2DEC(RIGHT(F655,4))-65536,HEX2DEC(RIGHT(F655,4)))/Codes!$N$2</f>
        <v>0</v>
      </c>
      <c r="T655" s="18">
        <f t="shared" si="208"/>
        <v>361</v>
      </c>
      <c r="U655" s="1">
        <f t="shared" si="209"/>
        <v>50</v>
      </c>
      <c r="V655" s="1">
        <f t="shared" si="210"/>
        <v>0</v>
      </c>
      <c r="W655" s="1" t="str">
        <f t="shared" si="211"/>
        <v>100</v>
      </c>
      <c r="X655" s="1">
        <f t="shared" si="212"/>
        <v>0</v>
      </c>
      <c r="Y655" s="1">
        <f t="shared" si="213"/>
        <v>80</v>
      </c>
      <c r="Z655" s="1" t="str">
        <f>VLOOKUP(BIN2DEC(MID(HEX2BIN(MID(H655,3,2),8),2,5)),Codes!$E$1:$F$18,2)</f>
        <v>Normal</v>
      </c>
      <c r="AA655" s="6" t="str">
        <f t="shared" si="214"/>
        <v>0</v>
      </c>
      <c r="AB655" s="1">
        <f t="shared" si="215"/>
        <v>1</v>
      </c>
      <c r="AC655" s="1" t="str">
        <f>VLOOKUP(BIN2DEC(RIGHT(HEX2BIN(MID(H655,6,1),4),1)&amp;LEFT(HEX2BIN(MID(H655,7,1),4),1)),Codes!$K$1:$L$5,2)</f>
        <v>M</v>
      </c>
      <c r="AD655" s="1" t="str">
        <f>VLOOKUP(BIN2DEC(RIGHT(HEX2BIN(MID(H655,7,1),4),3)&amp;LEFT(HEX2BIN(MID(H655,8,1),4),2)),Codes!$H$2:$I$33,2)</f>
        <v>Kick</v>
      </c>
      <c r="AE655" s="1" t="str">
        <f t="shared" si="216"/>
        <v>1</v>
      </c>
      <c r="AF655" s="1" t="str">
        <f t="shared" si="217"/>
        <v>1</v>
      </c>
      <c r="AH655" s="6">
        <f t="shared" si="218"/>
        <v>34</v>
      </c>
    </row>
    <row r="656" spans="1:34">
      <c r="A656" s="3" t="s">
        <v>8362</v>
      </c>
      <c r="B656" s="1" t="s">
        <v>84</v>
      </c>
      <c r="C656" s="6" t="s">
        <v>5196</v>
      </c>
      <c r="D656" s="9" t="s">
        <v>2521</v>
      </c>
      <c r="E656" s="9" t="s">
        <v>1376</v>
      </c>
      <c r="F656" s="9" t="s">
        <v>91</v>
      </c>
      <c r="G656" s="9" t="s">
        <v>1321</v>
      </c>
      <c r="H656" s="9" t="s">
        <v>444</v>
      </c>
      <c r="J656" s="6" t="str">
        <f t="shared" si="202"/>
        <v>001011</v>
      </c>
      <c r="K656" s="1">
        <f t="shared" si="203"/>
        <v>1</v>
      </c>
      <c r="L656" s="6" t="str">
        <f t="shared" si="204"/>
        <v>00000</v>
      </c>
      <c r="M656" s="1">
        <f t="shared" si="205"/>
        <v>10</v>
      </c>
      <c r="N656" s="6" t="str">
        <f t="shared" si="206"/>
        <v>00</v>
      </c>
      <c r="O656" s="1">
        <f t="shared" si="207"/>
        <v>6</v>
      </c>
      <c r="P656" s="1">
        <f>IF(HEX2DEC(LEFT(E656,4))&gt;=32768,HEX2DEC(LEFT(E656,4))-65536,HEX2DEC(LEFT(E656,4)))/Codes!$N$2</f>
        <v>3.2</v>
      </c>
      <c r="Q656" s="1">
        <f>IF(HEX2DEC(RIGHT(E656,4))&gt;=32768,HEX2DEC(RIGHT(E656,4))-65536,HEX2DEC(RIGHT(E656,4)))/Codes!$N$2</f>
        <v>3.2</v>
      </c>
      <c r="R656" s="1">
        <f>IF(HEX2DEC(LEFT(F656,4))&gt;=32768,HEX2DEC(LEFT(F656,4))-65536,HEX2DEC(LEFT(F656,4)))/Codes!$N$2</f>
        <v>0</v>
      </c>
      <c r="S656" s="1">
        <f>IF(HEX2DEC(RIGHT(F656,4))&gt;=32768,HEX2DEC(RIGHT(F656,4))-65536,HEX2DEC(RIGHT(F656,4)))/Codes!$N$2</f>
        <v>0</v>
      </c>
      <c r="T656" s="18">
        <f t="shared" si="208"/>
        <v>361</v>
      </c>
      <c r="U656" s="1">
        <f t="shared" si="209"/>
        <v>50</v>
      </c>
      <c r="V656" s="1">
        <f t="shared" si="210"/>
        <v>0</v>
      </c>
      <c r="W656" s="1" t="str">
        <f t="shared" si="211"/>
        <v>100</v>
      </c>
      <c r="X656" s="1">
        <f t="shared" si="212"/>
        <v>0</v>
      </c>
      <c r="Y656" s="1">
        <f t="shared" si="213"/>
        <v>80</v>
      </c>
      <c r="Z656" s="1" t="str">
        <f>VLOOKUP(BIN2DEC(MID(HEX2BIN(MID(H656,3,2),8),2,5)),Codes!$E$1:$F$18,2)</f>
        <v>Normal</v>
      </c>
      <c r="AA656" s="6" t="str">
        <f t="shared" si="214"/>
        <v>0</v>
      </c>
      <c r="AB656" s="1">
        <f t="shared" si="215"/>
        <v>1</v>
      </c>
      <c r="AC656" s="1" t="str">
        <f>VLOOKUP(BIN2DEC(RIGHT(HEX2BIN(MID(H656,6,1),4),1)&amp;LEFT(HEX2BIN(MID(H656,7,1),4),1)),Codes!$K$1:$L$5,2)</f>
        <v>M</v>
      </c>
      <c r="AD656" s="1" t="str">
        <f>VLOOKUP(BIN2DEC(RIGHT(HEX2BIN(MID(H656,7,1),4),3)&amp;LEFT(HEX2BIN(MID(H656,8,1),4),2)),Codes!$H$2:$I$33,2)</f>
        <v>Kick</v>
      </c>
      <c r="AE656" s="1" t="str">
        <f t="shared" si="216"/>
        <v>1</v>
      </c>
      <c r="AF656" s="1" t="str">
        <f t="shared" si="217"/>
        <v>1</v>
      </c>
      <c r="AH656" s="6">
        <f t="shared" si="218"/>
        <v>34</v>
      </c>
    </row>
    <row r="657" spans="1:34">
      <c r="A657" s="3" t="s">
        <v>8363</v>
      </c>
      <c r="B657" s="1" t="s">
        <v>84</v>
      </c>
      <c r="C657" s="6" t="s">
        <v>5196</v>
      </c>
      <c r="D657" s="9" t="s">
        <v>5928</v>
      </c>
      <c r="E657" s="9" t="s">
        <v>232</v>
      </c>
      <c r="F657" s="9" t="s">
        <v>91</v>
      </c>
      <c r="G657" s="9" t="s">
        <v>1321</v>
      </c>
      <c r="H657" s="9" t="s">
        <v>444</v>
      </c>
      <c r="J657" s="6" t="str">
        <f t="shared" si="202"/>
        <v>001011</v>
      </c>
      <c r="K657" s="1">
        <f t="shared" si="203"/>
        <v>2</v>
      </c>
      <c r="L657" s="6" t="str">
        <f t="shared" si="204"/>
        <v>00000</v>
      </c>
      <c r="M657" s="1">
        <f t="shared" si="205"/>
        <v>5</v>
      </c>
      <c r="N657" s="6" t="str">
        <f t="shared" si="206"/>
        <v>00</v>
      </c>
      <c r="O657" s="1">
        <f t="shared" si="207"/>
        <v>6</v>
      </c>
      <c r="P657" s="1">
        <f>IF(HEX2DEC(LEFT(E657,4))&gt;=32768,HEX2DEC(LEFT(E657,4))-65536,HEX2DEC(LEFT(E657,4)))/Codes!$N$2</f>
        <v>4.8</v>
      </c>
      <c r="Q657" s="1">
        <f>IF(HEX2DEC(RIGHT(E657,4))&gt;=32768,HEX2DEC(RIGHT(E657,4))-65536,HEX2DEC(RIGHT(E657,4)))/Codes!$N$2</f>
        <v>0</v>
      </c>
      <c r="R657" s="1">
        <f>IF(HEX2DEC(LEFT(F657,4))&gt;=32768,HEX2DEC(LEFT(F657,4))-65536,HEX2DEC(LEFT(F657,4)))/Codes!$N$2</f>
        <v>0</v>
      </c>
      <c r="S657" s="1">
        <f>IF(HEX2DEC(RIGHT(F657,4))&gt;=32768,HEX2DEC(RIGHT(F657,4))-65536,HEX2DEC(RIGHT(F657,4)))/Codes!$N$2</f>
        <v>0</v>
      </c>
      <c r="T657" s="18">
        <f t="shared" si="208"/>
        <v>361</v>
      </c>
      <c r="U657" s="1">
        <f t="shared" si="209"/>
        <v>50</v>
      </c>
      <c r="V657" s="1">
        <f t="shared" si="210"/>
        <v>0</v>
      </c>
      <c r="W657" s="1" t="str">
        <f t="shared" si="211"/>
        <v>100</v>
      </c>
      <c r="X657" s="1">
        <f t="shared" si="212"/>
        <v>0</v>
      </c>
      <c r="Y657" s="1">
        <f t="shared" si="213"/>
        <v>80</v>
      </c>
      <c r="Z657" s="1" t="str">
        <f>VLOOKUP(BIN2DEC(MID(HEX2BIN(MID(H657,3,2),8),2,5)),Codes!$E$1:$F$18,2)</f>
        <v>Normal</v>
      </c>
      <c r="AA657" s="6" t="str">
        <f t="shared" si="214"/>
        <v>0</v>
      </c>
      <c r="AB657" s="1">
        <f t="shared" si="215"/>
        <v>1</v>
      </c>
      <c r="AC657" s="1" t="str">
        <f>VLOOKUP(BIN2DEC(RIGHT(HEX2BIN(MID(H657,6,1),4),1)&amp;LEFT(HEX2BIN(MID(H657,7,1),4),1)),Codes!$K$1:$L$5,2)</f>
        <v>M</v>
      </c>
      <c r="AD657" s="1" t="str">
        <f>VLOOKUP(BIN2DEC(RIGHT(HEX2BIN(MID(H657,7,1),4),3)&amp;LEFT(HEX2BIN(MID(H657,8,1),4),2)),Codes!$H$2:$I$33,2)</f>
        <v>Kick</v>
      </c>
      <c r="AE657" s="1" t="str">
        <f t="shared" si="216"/>
        <v>1</v>
      </c>
      <c r="AF657" s="1" t="str">
        <f t="shared" si="217"/>
        <v>1</v>
      </c>
      <c r="AH657" s="6">
        <f t="shared" si="218"/>
        <v>34</v>
      </c>
    </row>
    <row r="658" spans="1:34">
      <c r="A658" s="3" t="s">
        <v>8364</v>
      </c>
      <c r="B658" s="1" t="s">
        <v>84</v>
      </c>
      <c r="C658" s="6" t="s">
        <v>5200</v>
      </c>
      <c r="D658" s="9" t="s">
        <v>5198</v>
      </c>
      <c r="E658" s="9" t="s">
        <v>499</v>
      </c>
      <c r="F658" s="9" t="s">
        <v>395</v>
      </c>
      <c r="G658" s="9" t="s">
        <v>1321</v>
      </c>
      <c r="H658" s="9" t="s">
        <v>1776</v>
      </c>
      <c r="J658" s="6" t="str">
        <f t="shared" si="202"/>
        <v>001011</v>
      </c>
      <c r="K658" s="1">
        <f t="shared" si="203"/>
        <v>0</v>
      </c>
      <c r="L658" s="6" t="str">
        <f t="shared" si="204"/>
        <v>00000</v>
      </c>
      <c r="M658" s="1">
        <f t="shared" si="205"/>
        <v>15</v>
      </c>
      <c r="N658" s="6" t="str">
        <f t="shared" si="206"/>
        <v>00</v>
      </c>
      <c r="O658" s="1">
        <f t="shared" si="207"/>
        <v>6</v>
      </c>
      <c r="P658" s="1">
        <f>IF(HEX2DEC(LEFT(E658,4))&gt;=32768,HEX2DEC(LEFT(E658,4))-65536,HEX2DEC(LEFT(E658,4)))/Codes!$N$2</f>
        <v>5.2</v>
      </c>
      <c r="Q658" s="1">
        <f>IF(HEX2DEC(RIGHT(E658,4))&gt;=32768,HEX2DEC(RIGHT(E658,4))-65536,HEX2DEC(RIGHT(E658,4)))/Codes!$N$2</f>
        <v>0</v>
      </c>
      <c r="R658" s="1">
        <f>IF(HEX2DEC(LEFT(F658,4))&gt;=32768,HEX2DEC(LEFT(F658,4))-65536,HEX2DEC(LEFT(F658,4)))/Codes!$N$2</f>
        <v>5.6</v>
      </c>
      <c r="S658" s="1">
        <f>IF(HEX2DEC(RIGHT(F658,4))&gt;=32768,HEX2DEC(RIGHT(F658,4))-65536,HEX2DEC(RIGHT(F658,4)))/Codes!$N$2</f>
        <v>0</v>
      </c>
      <c r="T658" s="18">
        <f t="shared" si="208"/>
        <v>361</v>
      </c>
      <c r="U658" s="1">
        <f t="shared" si="209"/>
        <v>50</v>
      </c>
      <c r="V658" s="1">
        <f t="shared" si="210"/>
        <v>0</v>
      </c>
      <c r="W658" s="1" t="str">
        <f t="shared" si="211"/>
        <v>100</v>
      </c>
      <c r="X658" s="1">
        <f t="shared" si="212"/>
        <v>0</v>
      </c>
      <c r="Y658" s="1">
        <f t="shared" si="213"/>
        <v>80</v>
      </c>
      <c r="Z658" s="1" t="str">
        <f>VLOOKUP(BIN2DEC(MID(HEX2BIN(MID(H658,3,2),8),2,5)),Codes!$E$1:$F$18,2)</f>
        <v>Normal</v>
      </c>
      <c r="AA658" s="6" t="str">
        <f t="shared" si="214"/>
        <v>0</v>
      </c>
      <c r="AB658" s="1">
        <f t="shared" si="215"/>
        <v>1</v>
      </c>
      <c r="AC658" s="1" t="str">
        <f>VLOOKUP(BIN2DEC(RIGHT(HEX2BIN(MID(H658,6,1),4),1)&amp;LEFT(HEX2BIN(MID(H658,7,1),4),1)),Codes!$K$1:$L$5,2)</f>
        <v>M</v>
      </c>
      <c r="AD658" s="1" t="str">
        <f>VLOOKUP(BIN2DEC(RIGHT(HEX2BIN(MID(H658,7,1),4),3)&amp;LEFT(HEX2BIN(MID(H658,8,1),4),2)),Codes!$H$2:$I$33,2)</f>
        <v>Punch</v>
      </c>
      <c r="AE658" s="1" t="str">
        <f t="shared" si="216"/>
        <v>1</v>
      </c>
      <c r="AF658" s="1" t="str">
        <f t="shared" si="217"/>
        <v>1</v>
      </c>
      <c r="AH658" s="6">
        <f t="shared" si="218"/>
        <v>33</v>
      </c>
    </row>
    <row r="659" spans="1:34">
      <c r="A659" s="3" t="s">
        <v>8365</v>
      </c>
      <c r="B659" s="1" t="s">
        <v>84</v>
      </c>
      <c r="C659" s="6" t="s">
        <v>5200</v>
      </c>
      <c r="D659" s="9" t="s">
        <v>2521</v>
      </c>
      <c r="E659" s="9" t="s">
        <v>162</v>
      </c>
      <c r="F659" s="9" t="s">
        <v>91</v>
      </c>
      <c r="G659" s="9" t="s">
        <v>1321</v>
      </c>
      <c r="H659" s="9" t="s">
        <v>1776</v>
      </c>
      <c r="J659" s="6" t="str">
        <f t="shared" si="202"/>
        <v>001011</v>
      </c>
      <c r="K659" s="1">
        <f t="shared" si="203"/>
        <v>1</v>
      </c>
      <c r="L659" s="6" t="str">
        <f t="shared" si="204"/>
        <v>00000</v>
      </c>
      <c r="M659" s="1">
        <f t="shared" si="205"/>
        <v>10</v>
      </c>
      <c r="N659" s="6" t="str">
        <f t="shared" si="206"/>
        <v>00</v>
      </c>
      <c r="O659" s="1">
        <f t="shared" si="207"/>
        <v>6</v>
      </c>
      <c r="P659" s="1">
        <f>IF(HEX2DEC(LEFT(E659,4))&gt;=32768,HEX2DEC(LEFT(E659,4))-65536,HEX2DEC(LEFT(E659,4)))/Codes!$N$2</f>
        <v>4</v>
      </c>
      <c r="Q659" s="1">
        <f>IF(HEX2DEC(RIGHT(E659,4))&gt;=32768,HEX2DEC(RIGHT(E659,4))-65536,HEX2DEC(RIGHT(E659,4)))/Codes!$N$2</f>
        <v>3.2</v>
      </c>
      <c r="R659" s="1">
        <f>IF(HEX2DEC(LEFT(F659,4))&gt;=32768,HEX2DEC(LEFT(F659,4))-65536,HEX2DEC(LEFT(F659,4)))/Codes!$N$2</f>
        <v>0</v>
      </c>
      <c r="S659" s="1">
        <f>IF(HEX2DEC(RIGHT(F659,4))&gt;=32768,HEX2DEC(RIGHT(F659,4))-65536,HEX2DEC(RIGHT(F659,4)))/Codes!$N$2</f>
        <v>0</v>
      </c>
      <c r="T659" s="18">
        <f t="shared" si="208"/>
        <v>361</v>
      </c>
      <c r="U659" s="1">
        <f t="shared" si="209"/>
        <v>50</v>
      </c>
      <c r="V659" s="1">
        <f t="shared" si="210"/>
        <v>0</v>
      </c>
      <c r="W659" s="1" t="str">
        <f t="shared" si="211"/>
        <v>100</v>
      </c>
      <c r="X659" s="1">
        <f t="shared" si="212"/>
        <v>0</v>
      </c>
      <c r="Y659" s="1">
        <f t="shared" si="213"/>
        <v>80</v>
      </c>
      <c r="Z659" s="1" t="str">
        <f>VLOOKUP(BIN2DEC(MID(HEX2BIN(MID(H659,3,2),8),2,5)),Codes!$E$1:$F$18,2)</f>
        <v>Normal</v>
      </c>
      <c r="AA659" s="6" t="str">
        <f t="shared" si="214"/>
        <v>0</v>
      </c>
      <c r="AB659" s="1">
        <f t="shared" si="215"/>
        <v>1</v>
      </c>
      <c r="AC659" s="1" t="str">
        <f>VLOOKUP(BIN2DEC(RIGHT(HEX2BIN(MID(H659,6,1),4),1)&amp;LEFT(HEX2BIN(MID(H659,7,1),4),1)),Codes!$K$1:$L$5,2)</f>
        <v>M</v>
      </c>
      <c r="AD659" s="1" t="str">
        <f>VLOOKUP(BIN2DEC(RIGHT(HEX2BIN(MID(H659,7,1),4),3)&amp;LEFT(HEX2BIN(MID(H659,8,1),4),2)),Codes!$H$2:$I$33,2)</f>
        <v>Punch</v>
      </c>
      <c r="AE659" s="1" t="str">
        <f t="shared" si="216"/>
        <v>1</v>
      </c>
      <c r="AF659" s="1" t="str">
        <f t="shared" si="217"/>
        <v>1</v>
      </c>
      <c r="AH659" s="6">
        <f t="shared" si="218"/>
        <v>33</v>
      </c>
    </row>
    <row r="660" spans="1:34">
      <c r="A660" s="3" t="s">
        <v>8366</v>
      </c>
      <c r="B660" s="1" t="s">
        <v>84</v>
      </c>
      <c r="C660" s="6" t="s">
        <v>5200</v>
      </c>
      <c r="D660" s="9" t="s">
        <v>5928</v>
      </c>
      <c r="E660" s="9" t="s">
        <v>232</v>
      </c>
      <c r="F660" s="9" t="s">
        <v>91</v>
      </c>
      <c r="G660" s="9" t="s">
        <v>1321</v>
      </c>
      <c r="H660" s="9" t="s">
        <v>444</v>
      </c>
      <c r="J660" s="6" t="str">
        <f t="shared" si="202"/>
        <v>001011</v>
      </c>
      <c r="K660" s="1">
        <f t="shared" si="203"/>
        <v>2</v>
      </c>
      <c r="L660" s="6" t="str">
        <f t="shared" si="204"/>
        <v>00000</v>
      </c>
      <c r="M660" s="1">
        <f t="shared" si="205"/>
        <v>5</v>
      </c>
      <c r="N660" s="6" t="str">
        <f t="shared" si="206"/>
        <v>00</v>
      </c>
      <c r="O660" s="1">
        <f t="shared" si="207"/>
        <v>6</v>
      </c>
      <c r="P660" s="1">
        <f>IF(HEX2DEC(LEFT(E660,4))&gt;=32768,HEX2DEC(LEFT(E660,4))-65536,HEX2DEC(LEFT(E660,4)))/Codes!$N$2</f>
        <v>4.8</v>
      </c>
      <c r="Q660" s="1">
        <f>IF(HEX2DEC(RIGHT(E660,4))&gt;=32768,HEX2DEC(RIGHT(E660,4))-65536,HEX2DEC(RIGHT(E660,4)))/Codes!$N$2</f>
        <v>0</v>
      </c>
      <c r="R660" s="1">
        <f>IF(HEX2DEC(LEFT(F660,4))&gt;=32768,HEX2DEC(LEFT(F660,4))-65536,HEX2DEC(LEFT(F660,4)))/Codes!$N$2</f>
        <v>0</v>
      </c>
      <c r="S660" s="1">
        <f>IF(HEX2DEC(RIGHT(F660,4))&gt;=32768,HEX2DEC(RIGHT(F660,4))-65536,HEX2DEC(RIGHT(F660,4)))/Codes!$N$2</f>
        <v>0</v>
      </c>
      <c r="T660" s="18">
        <f t="shared" si="208"/>
        <v>361</v>
      </c>
      <c r="U660" s="1">
        <f t="shared" si="209"/>
        <v>50</v>
      </c>
      <c r="V660" s="1">
        <f t="shared" si="210"/>
        <v>0</v>
      </c>
      <c r="W660" s="1" t="str">
        <f t="shared" si="211"/>
        <v>100</v>
      </c>
      <c r="X660" s="1">
        <f t="shared" si="212"/>
        <v>0</v>
      </c>
      <c r="Y660" s="1">
        <f t="shared" si="213"/>
        <v>80</v>
      </c>
      <c r="Z660" s="1" t="str">
        <f>VLOOKUP(BIN2DEC(MID(HEX2BIN(MID(H660,3,2),8),2,5)),Codes!$E$1:$F$18,2)</f>
        <v>Normal</v>
      </c>
      <c r="AA660" s="6" t="str">
        <f t="shared" si="214"/>
        <v>0</v>
      </c>
      <c r="AB660" s="1">
        <f t="shared" si="215"/>
        <v>1</v>
      </c>
      <c r="AC660" s="1" t="str">
        <f>VLOOKUP(BIN2DEC(RIGHT(HEX2BIN(MID(H660,6,1),4),1)&amp;LEFT(HEX2BIN(MID(H660,7,1),4),1)),Codes!$K$1:$L$5,2)</f>
        <v>M</v>
      </c>
      <c r="AD660" s="1" t="str">
        <f>VLOOKUP(BIN2DEC(RIGHT(HEX2BIN(MID(H660,7,1),4),3)&amp;LEFT(HEX2BIN(MID(H660,8,1),4),2)),Codes!$H$2:$I$33,2)</f>
        <v>Kick</v>
      </c>
      <c r="AE660" s="1" t="str">
        <f t="shared" si="216"/>
        <v>1</v>
      </c>
      <c r="AF660" s="1" t="str">
        <f t="shared" si="217"/>
        <v>1</v>
      </c>
      <c r="AH660" s="6">
        <f t="shared" si="218"/>
        <v>34</v>
      </c>
    </row>
    <row r="661" spans="1:34">
      <c r="A661" s="3" t="s">
        <v>8367</v>
      </c>
      <c r="B661" s="1" t="s">
        <v>84</v>
      </c>
      <c r="C661" s="6" t="s">
        <v>5201</v>
      </c>
      <c r="D661" s="9" t="s">
        <v>5198</v>
      </c>
      <c r="E661" s="9" t="s">
        <v>499</v>
      </c>
      <c r="F661" s="9" t="s">
        <v>395</v>
      </c>
      <c r="G661" s="9" t="s">
        <v>1321</v>
      </c>
      <c r="H661" s="9" t="s">
        <v>1776</v>
      </c>
      <c r="J661" s="6" t="str">
        <f t="shared" si="202"/>
        <v>001011</v>
      </c>
      <c r="K661" s="1">
        <f t="shared" si="203"/>
        <v>0</v>
      </c>
      <c r="L661" s="6" t="str">
        <f t="shared" si="204"/>
        <v>00000</v>
      </c>
      <c r="M661" s="1">
        <f t="shared" si="205"/>
        <v>15</v>
      </c>
      <c r="N661" s="6" t="str">
        <f t="shared" si="206"/>
        <v>00</v>
      </c>
      <c r="O661" s="1">
        <f t="shared" si="207"/>
        <v>6</v>
      </c>
      <c r="P661" s="1">
        <f>IF(HEX2DEC(LEFT(E661,4))&gt;=32768,HEX2DEC(LEFT(E661,4))-65536,HEX2DEC(LEFT(E661,4)))/Codes!$N$2</f>
        <v>5.2</v>
      </c>
      <c r="Q661" s="1">
        <f>IF(HEX2DEC(RIGHT(E661,4))&gt;=32768,HEX2DEC(RIGHT(E661,4))-65536,HEX2DEC(RIGHT(E661,4)))/Codes!$N$2</f>
        <v>0</v>
      </c>
      <c r="R661" s="1">
        <f>IF(HEX2DEC(LEFT(F661,4))&gt;=32768,HEX2DEC(LEFT(F661,4))-65536,HEX2DEC(LEFT(F661,4)))/Codes!$N$2</f>
        <v>5.6</v>
      </c>
      <c r="S661" s="1">
        <f>IF(HEX2DEC(RIGHT(F661,4))&gt;=32768,HEX2DEC(RIGHT(F661,4))-65536,HEX2DEC(RIGHT(F661,4)))/Codes!$N$2</f>
        <v>0</v>
      </c>
      <c r="T661" s="18">
        <f t="shared" si="208"/>
        <v>361</v>
      </c>
      <c r="U661" s="1">
        <f t="shared" si="209"/>
        <v>50</v>
      </c>
      <c r="V661" s="1">
        <f t="shared" si="210"/>
        <v>0</v>
      </c>
      <c r="W661" s="1" t="str">
        <f t="shared" si="211"/>
        <v>100</v>
      </c>
      <c r="X661" s="1">
        <f t="shared" si="212"/>
        <v>0</v>
      </c>
      <c r="Y661" s="1">
        <f t="shared" si="213"/>
        <v>80</v>
      </c>
      <c r="Z661" s="1" t="str">
        <f>VLOOKUP(BIN2DEC(MID(HEX2BIN(MID(H661,3,2),8),2,5)),Codes!$E$1:$F$18,2)</f>
        <v>Normal</v>
      </c>
      <c r="AA661" s="6" t="str">
        <f t="shared" si="214"/>
        <v>0</v>
      </c>
      <c r="AB661" s="1">
        <f t="shared" si="215"/>
        <v>1</v>
      </c>
      <c r="AC661" s="1" t="str">
        <f>VLOOKUP(BIN2DEC(RIGHT(HEX2BIN(MID(H661,6,1),4),1)&amp;LEFT(HEX2BIN(MID(H661,7,1),4),1)),Codes!$K$1:$L$5,2)</f>
        <v>M</v>
      </c>
      <c r="AD661" s="1" t="str">
        <f>VLOOKUP(BIN2DEC(RIGHT(HEX2BIN(MID(H661,7,1),4),3)&amp;LEFT(HEX2BIN(MID(H661,8,1),4),2)),Codes!$H$2:$I$33,2)</f>
        <v>Punch</v>
      </c>
      <c r="AE661" s="1" t="str">
        <f t="shared" si="216"/>
        <v>1</v>
      </c>
      <c r="AF661" s="1" t="str">
        <f t="shared" si="217"/>
        <v>1</v>
      </c>
      <c r="AH661" s="6">
        <f t="shared" si="218"/>
        <v>33</v>
      </c>
    </row>
    <row r="662" spans="1:34">
      <c r="A662" s="3" t="s">
        <v>8368</v>
      </c>
      <c r="B662" s="1" t="s">
        <v>84</v>
      </c>
      <c r="C662" s="6" t="s">
        <v>5201</v>
      </c>
      <c r="D662" s="9" t="s">
        <v>2521</v>
      </c>
      <c r="E662" s="9" t="s">
        <v>162</v>
      </c>
      <c r="F662" s="9" t="s">
        <v>91</v>
      </c>
      <c r="G662" s="9" t="s">
        <v>1321</v>
      </c>
      <c r="H662" s="9" t="s">
        <v>1776</v>
      </c>
      <c r="J662" s="6" t="str">
        <f t="shared" si="202"/>
        <v>001011</v>
      </c>
      <c r="K662" s="1">
        <f t="shared" si="203"/>
        <v>1</v>
      </c>
      <c r="L662" s="6" t="str">
        <f t="shared" si="204"/>
        <v>00000</v>
      </c>
      <c r="M662" s="1">
        <f t="shared" si="205"/>
        <v>10</v>
      </c>
      <c r="N662" s="6" t="str">
        <f t="shared" si="206"/>
        <v>00</v>
      </c>
      <c r="O662" s="1">
        <f t="shared" si="207"/>
        <v>6</v>
      </c>
      <c r="P662" s="1">
        <f>IF(HEX2DEC(LEFT(E662,4))&gt;=32768,HEX2DEC(LEFT(E662,4))-65536,HEX2DEC(LEFT(E662,4)))/Codes!$N$2</f>
        <v>4</v>
      </c>
      <c r="Q662" s="1">
        <f>IF(HEX2DEC(RIGHT(E662,4))&gt;=32768,HEX2DEC(RIGHT(E662,4))-65536,HEX2DEC(RIGHT(E662,4)))/Codes!$N$2</f>
        <v>3.2</v>
      </c>
      <c r="R662" s="1">
        <f>IF(HEX2DEC(LEFT(F662,4))&gt;=32768,HEX2DEC(LEFT(F662,4))-65536,HEX2DEC(LEFT(F662,4)))/Codes!$N$2</f>
        <v>0</v>
      </c>
      <c r="S662" s="1">
        <f>IF(HEX2DEC(RIGHT(F662,4))&gt;=32768,HEX2DEC(RIGHT(F662,4))-65536,HEX2DEC(RIGHT(F662,4)))/Codes!$N$2</f>
        <v>0</v>
      </c>
      <c r="T662" s="18">
        <f t="shared" si="208"/>
        <v>361</v>
      </c>
      <c r="U662" s="1">
        <f t="shared" si="209"/>
        <v>50</v>
      </c>
      <c r="V662" s="1">
        <f t="shared" si="210"/>
        <v>0</v>
      </c>
      <c r="W662" s="1" t="str">
        <f t="shared" si="211"/>
        <v>100</v>
      </c>
      <c r="X662" s="1">
        <f t="shared" si="212"/>
        <v>0</v>
      </c>
      <c r="Y662" s="1">
        <f t="shared" si="213"/>
        <v>80</v>
      </c>
      <c r="Z662" s="1" t="str">
        <f>VLOOKUP(BIN2DEC(MID(HEX2BIN(MID(H662,3,2),8),2,5)),Codes!$E$1:$F$18,2)</f>
        <v>Normal</v>
      </c>
      <c r="AA662" s="6" t="str">
        <f t="shared" si="214"/>
        <v>0</v>
      </c>
      <c r="AB662" s="1">
        <f t="shared" si="215"/>
        <v>1</v>
      </c>
      <c r="AC662" s="1" t="str">
        <f>VLOOKUP(BIN2DEC(RIGHT(HEX2BIN(MID(H662,6,1),4),1)&amp;LEFT(HEX2BIN(MID(H662,7,1),4),1)),Codes!$K$1:$L$5,2)</f>
        <v>M</v>
      </c>
      <c r="AD662" s="1" t="str">
        <f>VLOOKUP(BIN2DEC(RIGHT(HEX2BIN(MID(H662,7,1),4),3)&amp;LEFT(HEX2BIN(MID(H662,8,1),4),2)),Codes!$H$2:$I$33,2)</f>
        <v>Punch</v>
      </c>
      <c r="AE662" s="1" t="str">
        <f t="shared" si="216"/>
        <v>1</v>
      </c>
      <c r="AF662" s="1" t="str">
        <f t="shared" si="217"/>
        <v>1</v>
      </c>
      <c r="AH662" s="6">
        <f t="shared" si="218"/>
        <v>33</v>
      </c>
    </row>
    <row r="663" spans="1:34">
      <c r="A663" s="3" t="s">
        <v>8369</v>
      </c>
      <c r="B663" s="1" t="s">
        <v>84</v>
      </c>
      <c r="C663" s="6" t="s">
        <v>5201</v>
      </c>
      <c r="D663" s="9" t="s">
        <v>5928</v>
      </c>
      <c r="E663" s="9" t="s">
        <v>232</v>
      </c>
      <c r="F663" s="9" t="s">
        <v>91</v>
      </c>
      <c r="G663" s="9" t="s">
        <v>1321</v>
      </c>
      <c r="H663" s="9" t="s">
        <v>444</v>
      </c>
      <c r="J663" s="6" t="str">
        <f t="shared" si="202"/>
        <v>001011</v>
      </c>
      <c r="K663" s="1">
        <f t="shared" si="203"/>
        <v>2</v>
      </c>
      <c r="L663" s="6" t="str">
        <f t="shared" si="204"/>
        <v>00000</v>
      </c>
      <c r="M663" s="1">
        <f t="shared" si="205"/>
        <v>5</v>
      </c>
      <c r="N663" s="6" t="str">
        <f t="shared" si="206"/>
        <v>00</v>
      </c>
      <c r="O663" s="1">
        <f t="shared" si="207"/>
        <v>6</v>
      </c>
      <c r="P663" s="1">
        <f>IF(HEX2DEC(LEFT(E663,4))&gt;=32768,HEX2DEC(LEFT(E663,4))-65536,HEX2DEC(LEFT(E663,4)))/Codes!$N$2</f>
        <v>4.8</v>
      </c>
      <c r="Q663" s="1">
        <f>IF(HEX2DEC(RIGHT(E663,4))&gt;=32768,HEX2DEC(RIGHT(E663,4))-65536,HEX2DEC(RIGHT(E663,4)))/Codes!$N$2</f>
        <v>0</v>
      </c>
      <c r="R663" s="1">
        <f>IF(HEX2DEC(LEFT(F663,4))&gt;=32768,HEX2DEC(LEFT(F663,4))-65536,HEX2DEC(LEFT(F663,4)))/Codes!$N$2</f>
        <v>0</v>
      </c>
      <c r="S663" s="1">
        <f>IF(HEX2DEC(RIGHT(F663,4))&gt;=32768,HEX2DEC(RIGHT(F663,4))-65536,HEX2DEC(RIGHT(F663,4)))/Codes!$N$2</f>
        <v>0</v>
      </c>
      <c r="T663" s="18">
        <f t="shared" si="208"/>
        <v>361</v>
      </c>
      <c r="U663" s="1">
        <f t="shared" si="209"/>
        <v>50</v>
      </c>
      <c r="V663" s="1">
        <f t="shared" si="210"/>
        <v>0</v>
      </c>
      <c r="W663" s="1" t="str">
        <f t="shared" si="211"/>
        <v>100</v>
      </c>
      <c r="X663" s="1">
        <f t="shared" si="212"/>
        <v>0</v>
      </c>
      <c r="Y663" s="1">
        <f t="shared" si="213"/>
        <v>80</v>
      </c>
      <c r="Z663" s="1" t="str">
        <f>VLOOKUP(BIN2DEC(MID(HEX2BIN(MID(H663,3,2),8),2,5)),Codes!$E$1:$F$18,2)</f>
        <v>Normal</v>
      </c>
      <c r="AA663" s="6" t="str">
        <f t="shared" si="214"/>
        <v>0</v>
      </c>
      <c r="AB663" s="1">
        <f t="shared" si="215"/>
        <v>1</v>
      </c>
      <c r="AC663" s="1" t="str">
        <f>VLOOKUP(BIN2DEC(RIGHT(HEX2BIN(MID(H663,6,1),4),1)&amp;LEFT(HEX2BIN(MID(H663,7,1),4),1)),Codes!$K$1:$L$5,2)</f>
        <v>M</v>
      </c>
      <c r="AD663" s="1" t="str">
        <f>VLOOKUP(BIN2DEC(RIGHT(HEX2BIN(MID(H663,7,1),4),3)&amp;LEFT(HEX2BIN(MID(H663,8,1),4),2)),Codes!$H$2:$I$33,2)</f>
        <v>Kick</v>
      </c>
      <c r="AE663" s="1" t="str">
        <f t="shared" si="216"/>
        <v>1</v>
      </c>
      <c r="AF663" s="1" t="str">
        <f t="shared" si="217"/>
        <v>1</v>
      </c>
      <c r="AH663" s="6">
        <f t="shared" si="218"/>
        <v>34</v>
      </c>
    </row>
    <row r="664" spans="1:34">
      <c r="A664" s="3" t="s">
        <v>8370</v>
      </c>
      <c r="B664" s="1" t="s">
        <v>84</v>
      </c>
      <c r="C664" s="6" t="s">
        <v>1790</v>
      </c>
      <c r="D664" s="9" t="s">
        <v>8371</v>
      </c>
      <c r="E664" s="9" t="s">
        <v>499</v>
      </c>
      <c r="F664" s="9" t="s">
        <v>395</v>
      </c>
      <c r="G664" s="9" t="s">
        <v>468</v>
      </c>
      <c r="H664" s="9" t="s">
        <v>473</v>
      </c>
      <c r="J664" s="6" t="str">
        <f t="shared" si="202"/>
        <v>001011</v>
      </c>
      <c r="K664" s="1">
        <f t="shared" si="203"/>
        <v>0</v>
      </c>
      <c r="L664" s="6" t="str">
        <f t="shared" si="204"/>
        <v>00000</v>
      </c>
      <c r="M664" s="1">
        <f t="shared" si="205"/>
        <v>15</v>
      </c>
      <c r="N664" s="6" t="str">
        <f t="shared" si="206"/>
        <v>00</v>
      </c>
      <c r="O664" s="1">
        <f t="shared" si="207"/>
        <v>10</v>
      </c>
      <c r="P664" s="1">
        <f>IF(HEX2DEC(LEFT(E664,4))&gt;=32768,HEX2DEC(LEFT(E664,4))-65536,HEX2DEC(LEFT(E664,4)))/Codes!$N$2</f>
        <v>5.2</v>
      </c>
      <c r="Q664" s="1">
        <f>IF(HEX2DEC(RIGHT(E664,4))&gt;=32768,HEX2DEC(RIGHT(E664,4))-65536,HEX2DEC(RIGHT(E664,4)))/Codes!$N$2</f>
        <v>0</v>
      </c>
      <c r="R664" s="1">
        <f>IF(HEX2DEC(LEFT(F664,4))&gt;=32768,HEX2DEC(LEFT(F664,4))-65536,HEX2DEC(LEFT(F664,4)))/Codes!$N$2</f>
        <v>5.6</v>
      </c>
      <c r="S664" s="1">
        <f>IF(HEX2DEC(RIGHT(F664,4))&gt;=32768,HEX2DEC(RIGHT(F664,4))-65536,HEX2DEC(RIGHT(F664,4)))/Codes!$N$2</f>
        <v>0</v>
      </c>
      <c r="T664" s="18">
        <f t="shared" si="208"/>
        <v>361</v>
      </c>
      <c r="U664" s="1">
        <f t="shared" si="209"/>
        <v>100</v>
      </c>
      <c r="V664" s="1">
        <f t="shared" si="210"/>
        <v>98</v>
      </c>
      <c r="W664" s="1" t="str">
        <f t="shared" si="211"/>
        <v>100</v>
      </c>
      <c r="X664" s="1">
        <f t="shared" si="212"/>
        <v>2</v>
      </c>
      <c r="Y664" s="1">
        <f t="shared" si="213"/>
        <v>0</v>
      </c>
      <c r="Z664" s="1" t="str">
        <f>VLOOKUP(BIN2DEC(MID(HEX2BIN(MID(H664,3,2),8),2,5)),Codes!$E$1:$F$18,2)</f>
        <v>Normal</v>
      </c>
      <c r="AA664" s="6" t="str">
        <f t="shared" si="214"/>
        <v>0</v>
      </c>
      <c r="AB664" s="1">
        <f t="shared" si="215"/>
        <v>1</v>
      </c>
      <c r="AC664" s="1" t="str">
        <f>VLOOKUP(BIN2DEC(RIGHT(HEX2BIN(MID(H664,6,1),4),1)&amp;LEFT(HEX2BIN(MID(H664,7,1),4),1)),Codes!$K$1:$L$5,2)</f>
        <v>M</v>
      </c>
      <c r="AD664" s="1" t="str">
        <f>VLOOKUP(BIN2DEC(RIGHT(HEX2BIN(MID(H664,7,1),4),3)&amp;LEFT(HEX2BIN(MID(H664,8,1),4),2)),Codes!$H$2:$I$33,2)</f>
        <v>Kick</v>
      </c>
      <c r="AE664" s="1" t="str">
        <f t="shared" si="216"/>
        <v>1</v>
      </c>
      <c r="AF664" s="1" t="str">
        <f t="shared" si="217"/>
        <v>1</v>
      </c>
      <c r="AH664" s="6">
        <f t="shared" si="218"/>
        <v>34</v>
      </c>
    </row>
    <row r="665" spans="1:34">
      <c r="A665" s="3" t="s">
        <v>8372</v>
      </c>
      <c r="B665" s="1" t="s">
        <v>84</v>
      </c>
      <c r="C665" s="6" t="s">
        <v>1790</v>
      </c>
      <c r="D665" s="9" t="s">
        <v>8330</v>
      </c>
      <c r="E665" s="9" t="s">
        <v>162</v>
      </c>
      <c r="F665" s="9" t="s">
        <v>91</v>
      </c>
      <c r="G665" s="9" t="s">
        <v>468</v>
      </c>
      <c r="H665" s="9" t="s">
        <v>473</v>
      </c>
      <c r="J665" s="6" t="str">
        <f t="shared" si="202"/>
        <v>001011</v>
      </c>
      <c r="K665" s="1">
        <f t="shared" si="203"/>
        <v>1</v>
      </c>
      <c r="L665" s="6" t="str">
        <f t="shared" si="204"/>
        <v>00000</v>
      </c>
      <c r="M665" s="1">
        <f t="shared" si="205"/>
        <v>10</v>
      </c>
      <c r="N665" s="6" t="str">
        <f t="shared" si="206"/>
        <v>00</v>
      </c>
      <c r="O665" s="1">
        <f t="shared" si="207"/>
        <v>10</v>
      </c>
      <c r="P665" s="1">
        <f>IF(HEX2DEC(LEFT(E665,4))&gt;=32768,HEX2DEC(LEFT(E665,4))-65536,HEX2DEC(LEFT(E665,4)))/Codes!$N$2</f>
        <v>4</v>
      </c>
      <c r="Q665" s="1">
        <f>IF(HEX2DEC(RIGHT(E665,4))&gt;=32768,HEX2DEC(RIGHT(E665,4))-65536,HEX2DEC(RIGHT(E665,4)))/Codes!$N$2</f>
        <v>3.2</v>
      </c>
      <c r="R665" s="1">
        <f>IF(HEX2DEC(LEFT(F665,4))&gt;=32768,HEX2DEC(LEFT(F665,4))-65536,HEX2DEC(LEFT(F665,4)))/Codes!$N$2</f>
        <v>0</v>
      </c>
      <c r="S665" s="1">
        <f>IF(HEX2DEC(RIGHT(F665,4))&gt;=32768,HEX2DEC(RIGHT(F665,4))-65536,HEX2DEC(RIGHT(F665,4)))/Codes!$N$2</f>
        <v>0</v>
      </c>
      <c r="T665" s="18">
        <f t="shared" si="208"/>
        <v>361</v>
      </c>
      <c r="U665" s="1">
        <f t="shared" si="209"/>
        <v>100</v>
      </c>
      <c r="V665" s="1">
        <f t="shared" si="210"/>
        <v>98</v>
      </c>
      <c r="W665" s="1" t="str">
        <f t="shared" si="211"/>
        <v>100</v>
      </c>
      <c r="X665" s="1">
        <f t="shared" si="212"/>
        <v>2</v>
      </c>
      <c r="Y665" s="1">
        <f t="shared" si="213"/>
        <v>0</v>
      </c>
      <c r="Z665" s="1" t="str">
        <f>VLOOKUP(BIN2DEC(MID(HEX2BIN(MID(H665,3,2),8),2,5)),Codes!$E$1:$F$18,2)</f>
        <v>Normal</v>
      </c>
      <c r="AA665" s="6" t="str">
        <f t="shared" si="214"/>
        <v>0</v>
      </c>
      <c r="AB665" s="1">
        <f t="shared" si="215"/>
        <v>1</v>
      </c>
      <c r="AC665" s="1" t="str">
        <f>VLOOKUP(BIN2DEC(RIGHT(HEX2BIN(MID(H665,6,1),4),1)&amp;LEFT(HEX2BIN(MID(H665,7,1),4),1)),Codes!$K$1:$L$5,2)</f>
        <v>M</v>
      </c>
      <c r="AD665" s="1" t="str">
        <f>VLOOKUP(BIN2DEC(RIGHT(HEX2BIN(MID(H665,7,1),4),3)&amp;LEFT(HEX2BIN(MID(H665,8,1),4),2)),Codes!$H$2:$I$33,2)</f>
        <v>Kick</v>
      </c>
      <c r="AE665" s="1" t="str">
        <f t="shared" si="216"/>
        <v>1</v>
      </c>
      <c r="AF665" s="1" t="str">
        <f t="shared" si="217"/>
        <v>1</v>
      </c>
      <c r="AH665" s="6">
        <f t="shared" si="218"/>
        <v>34</v>
      </c>
    </row>
    <row r="666" spans="1:34">
      <c r="A666" s="3" t="s">
        <v>8373</v>
      </c>
      <c r="B666" s="1" t="s">
        <v>84</v>
      </c>
      <c r="C666" s="6" t="s">
        <v>1790</v>
      </c>
      <c r="D666" s="9" t="s">
        <v>8374</v>
      </c>
      <c r="E666" s="9" t="s">
        <v>232</v>
      </c>
      <c r="F666" s="9" t="s">
        <v>91</v>
      </c>
      <c r="G666" s="9" t="s">
        <v>468</v>
      </c>
      <c r="H666" s="9" t="s">
        <v>473</v>
      </c>
      <c r="J666" s="6" t="str">
        <f t="shared" si="202"/>
        <v>001011</v>
      </c>
      <c r="K666" s="1">
        <f t="shared" si="203"/>
        <v>2</v>
      </c>
      <c r="L666" s="6" t="str">
        <f t="shared" si="204"/>
        <v>00000</v>
      </c>
      <c r="M666" s="1">
        <f t="shared" si="205"/>
        <v>5</v>
      </c>
      <c r="N666" s="6" t="str">
        <f t="shared" si="206"/>
        <v>00</v>
      </c>
      <c r="O666" s="1">
        <f t="shared" si="207"/>
        <v>8</v>
      </c>
      <c r="P666" s="1">
        <f>IF(HEX2DEC(LEFT(E666,4))&gt;=32768,HEX2DEC(LEFT(E666,4))-65536,HEX2DEC(LEFT(E666,4)))/Codes!$N$2</f>
        <v>4.8</v>
      </c>
      <c r="Q666" s="1">
        <f>IF(HEX2DEC(RIGHT(E666,4))&gt;=32768,HEX2DEC(RIGHT(E666,4))-65536,HEX2DEC(RIGHT(E666,4)))/Codes!$N$2</f>
        <v>0</v>
      </c>
      <c r="R666" s="1">
        <f>IF(HEX2DEC(LEFT(F666,4))&gt;=32768,HEX2DEC(LEFT(F666,4))-65536,HEX2DEC(LEFT(F666,4)))/Codes!$N$2</f>
        <v>0</v>
      </c>
      <c r="S666" s="1">
        <f>IF(HEX2DEC(RIGHT(F666,4))&gt;=32768,HEX2DEC(RIGHT(F666,4))-65536,HEX2DEC(RIGHT(F666,4)))/Codes!$N$2</f>
        <v>0</v>
      </c>
      <c r="T666" s="18">
        <f t="shared" si="208"/>
        <v>361</v>
      </c>
      <c r="U666" s="1">
        <f t="shared" si="209"/>
        <v>100</v>
      </c>
      <c r="V666" s="1">
        <f t="shared" si="210"/>
        <v>98</v>
      </c>
      <c r="W666" s="1" t="str">
        <f t="shared" si="211"/>
        <v>100</v>
      </c>
      <c r="X666" s="1">
        <f t="shared" si="212"/>
        <v>2</v>
      </c>
      <c r="Y666" s="1">
        <f t="shared" si="213"/>
        <v>0</v>
      </c>
      <c r="Z666" s="1" t="str">
        <f>VLOOKUP(BIN2DEC(MID(HEX2BIN(MID(H666,3,2),8),2,5)),Codes!$E$1:$F$18,2)</f>
        <v>Normal</v>
      </c>
      <c r="AA666" s="6" t="str">
        <f t="shared" si="214"/>
        <v>0</v>
      </c>
      <c r="AB666" s="1">
        <f t="shared" si="215"/>
        <v>1</v>
      </c>
      <c r="AC666" s="1" t="str">
        <f>VLOOKUP(BIN2DEC(RIGHT(HEX2BIN(MID(H666,6,1),4),1)&amp;LEFT(HEX2BIN(MID(H666,7,1),4),1)),Codes!$K$1:$L$5,2)</f>
        <v>M</v>
      </c>
      <c r="AD666" s="1" t="str">
        <f>VLOOKUP(BIN2DEC(RIGHT(HEX2BIN(MID(H666,7,1),4),3)&amp;LEFT(HEX2BIN(MID(H666,8,1),4),2)),Codes!$H$2:$I$33,2)</f>
        <v>Kick</v>
      </c>
      <c r="AE666" s="1" t="str">
        <f t="shared" si="216"/>
        <v>1</v>
      </c>
      <c r="AF666" s="1" t="str">
        <f t="shared" si="217"/>
        <v>1</v>
      </c>
      <c r="AH666" s="6">
        <f t="shared" si="218"/>
        <v>34</v>
      </c>
    </row>
    <row r="667" spans="1:34">
      <c r="A667" s="3" t="s">
        <v>8375</v>
      </c>
      <c r="B667" s="1" t="s">
        <v>84</v>
      </c>
      <c r="C667" s="6" t="s">
        <v>1787</v>
      </c>
      <c r="D667" s="9" t="s">
        <v>8121</v>
      </c>
      <c r="E667" s="9" t="s">
        <v>499</v>
      </c>
      <c r="F667" s="9" t="s">
        <v>395</v>
      </c>
      <c r="G667" s="9" t="s">
        <v>468</v>
      </c>
      <c r="H667" s="9" t="s">
        <v>473</v>
      </c>
      <c r="J667" s="6" t="str">
        <f t="shared" si="202"/>
        <v>001011</v>
      </c>
      <c r="K667" s="1">
        <f t="shared" si="203"/>
        <v>0</v>
      </c>
      <c r="L667" s="6" t="str">
        <f t="shared" si="204"/>
        <v>00000</v>
      </c>
      <c r="M667" s="1">
        <f t="shared" si="205"/>
        <v>15</v>
      </c>
      <c r="N667" s="6" t="str">
        <f t="shared" si="206"/>
        <v>00</v>
      </c>
      <c r="O667" s="1">
        <f t="shared" si="207"/>
        <v>8</v>
      </c>
      <c r="P667" s="1">
        <f>IF(HEX2DEC(LEFT(E667,4))&gt;=32768,HEX2DEC(LEFT(E667,4))-65536,HEX2DEC(LEFT(E667,4)))/Codes!$N$2</f>
        <v>5.2</v>
      </c>
      <c r="Q667" s="1">
        <f>IF(HEX2DEC(RIGHT(E667,4))&gt;=32768,HEX2DEC(RIGHT(E667,4))-65536,HEX2DEC(RIGHT(E667,4)))/Codes!$N$2</f>
        <v>0</v>
      </c>
      <c r="R667" s="1">
        <f>IF(HEX2DEC(LEFT(F667,4))&gt;=32768,HEX2DEC(LEFT(F667,4))-65536,HEX2DEC(LEFT(F667,4)))/Codes!$N$2</f>
        <v>5.6</v>
      </c>
      <c r="S667" s="1">
        <f>IF(HEX2DEC(RIGHT(F667,4))&gt;=32768,HEX2DEC(RIGHT(F667,4))-65536,HEX2DEC(RIGHT(F667,4)))/Codes!$N$2</f>
        <v>0</v>
      </c>
      <c r="T667" s="18">
        <f t="shared" si="208"/>
        <v>361</v>
      </c>
      <c r="U667" s="1">
        <f t="shared" si="209"/>
        <v>100</v>
      </c>
      <c r="V667" s="1">
        <f t="shared" si="210"/>
        <v>98</v>
      </c>
      <c r="W667" s="1" t="str">
        <f t="shared" si="211"/>
        <v>100</v>
      </c>
      <c r="X667" s="1">
        <f t="shared" si="212"/>
        <v>2</v>
      </c>
      <c r="Y667" s="1">
        <f t="shared" si="213"/>
        <v>0</v>
      </c>
      <c r="Z667" s="1" t="str">
        <f>VLOOKUP(BIN2DEC(MID(HEX2BIN(MID(H667,3,2),8),2,5)),Codes!$E$1:$F$18,2)</f>
        <v>Normal</v>
      </c>
      <c r="AA667" s="6" t="str">
        <f t="shared" si="214"/>
        <v>0</v>
      </c>
      <c r="AB667" s="1">
        <f t="shared" si="215"/>
        <v>1</v>
      </c>
      <c r="AC667" s="1" t="str">
        <f>VLOOKUP(BIN2DEC(RIGHT(HEX2BIN(MID(H667,6,1),4),1)&amp;LEFT(HEX2BIN(MID(H667,7,1),4),1)),Codes!$K$1:$L$5,2)</f>
        <v>M</v>
      </c>
      <c r="AD667" s="1" t="str">
        <f>VLOOKUP(BIN2DEC(RIGHT(HEX2BIN(MID(H667,7,1),4),3)&amp;LEFT(HEX2BIN(MID(H667,8,1),4),2)),Codes!$H$2:$I$33,2)</f>
        <v>Kick</v>
      </c>
      <c r="AE667" s="1" t="str">
        <f t="shared" si="216"/>
        <v>1</v>
      </c>
      <c r="AF667" s="1" t="str">
        <f t="shared" si="217"/>
        <v>1</v>
      </c>
      <c r="AH667" s="6">
        <f t="shared" si="218"/>
        <v>34</v>
      </c>
    </row>
    <row r="668" spans="1:34">
      <c r="A668" s="3" t="s">
        <v>8376</v>
      </c>
      <c r="B668" s="1" t="s">
        <v>84</v>
      </c>
      <c r="C668" s="6" t="s">
        <v>1787</v>
      </c>
      <c r="D668" s="9" t="s">
        <v>8311</v>
      </c>
      <c r="E668" s="9" t="s">
        <v>162</v>
      </c>
      <c r="F668" s="9" t="s">
        <v>91</v>
      </c>
      <c r="G668" s="9" t="s">
        <v>468</v>
      </c>
      <c r="H668" s="9" t="s">
        <v>473</v>
      </c>
      <c r="J668" s="6" t="str">
        <f t="shared" si="202"/>
        <v>001011</v>
      </c>
      <c r="K668" s="1">
        <f t="shared" si="203"/>
        <v>1</v>
      </c>
      <c r="L668" s="6" t="str">
        <f t="shared" si="204"/>
        <v>00000</v>
      </c>
      <c r="M668" s="1">
        <f t="shared" si="205"/>
        <v>10</v>
      </c>
      <c r="N668" s="6" t="str">
        <f t="shared" si="206"/>
        <v>00</v>
      </c>
      <c r="O668" s="1">
        <f t="shared" si="207"/>
        <v>8</v>
      </c>
      <c r="P668" s="1">
        <f>IF(HEX2DEC(LEFT(E668,4))&gt;=32768,HEX2DEC(LEFT(E668,4))-65536,HEX2DEC(LEFT(E668,4)))/Codes!$N$2</f>
        <v>4</v>
      </c>
      <c r="Q668" s="1">
        <f>IF(HEX2DEC(RIGHT(E668,4))&gt;=32768,HEX2DEC(RIGHT(E668,4))-65536,HEX2DEC(RIGHT(E668,4)))/Codes!$N$2</f>
        <v>3.2</v>
      </c>
      <c r="R668" s="1">
        <f>IF(HEX2DEC(LEFT(F668,4))&gt;=32768,HEX2DEC(LEFT(F668,4))-65536,HEX2DEC(LEFT(F668,4)))/Codes!$N$2</f>
        <v>0</v>
      </c>
      <c r="S668" s="1">
        <f>IF(HEX2DEC(RIGHT(F668,4))&gt;=32768,HEX2DEC(RIGHT(F668,4))-65536,HEX2DEC(RIGHT(F668,4)))/Codes!$N$2</f>
        <v>0</v>
      </c>
      <c r="T668" s="18">
        <f t="shared" si="208"/>
        <v>361</v>
      </c>
      <c r="U668" s="1">
        <f t="shared" si="209"/>
        <v>100</v>
      </c>
      <c r="V668" s="1">
        <f t="shared" si="210"/>
        <v>98</v>
      </c>
      <c r="W668" s="1" t="str">
        <f t="shared" si="211"/>
        <v>100</v>
      </c>
      <c r="X668" s="1">
        <f t="shared" si="212"/>
        <v>2</v>
      </c>
      <c r="Y668" s="1">
        <f t="shared" si="213"/>
        <v>0</v>
      </c>
      <c r="Z668" s="1" t="str">
        <f>VLOOKUP(BIN2DEC(MID(HEX2BIN(MID(H668,3,2),8),2,5)),Codes!$E$1:$F$18,2)</f>
        <v>Normal</v>
      </c>
      <c r="AA668" s="6" t="str">
        <f t="shared" si="214"/>
        <v>0</v>
      </c>
      <c r="AB668" s="1">
        <f t="shared" si="215"/>
        <v>1</v>
      </c>
      <c r="AC668" s="1" t="str">
        <f>VLOOKUP(BIN2DEC(RIGHT(HEX2BIN(MID(H668,6,1),4),1)&amp;LEFT(HEX2BIN(MID(H668,7,1),4),1)),Codes!$K$1:$L$5,2)</f>
        <v>M</v>
      </c>
      <c r="AD668" s="1" t="str">
        <f>VLOOKUP(BIN2DEC(RIGHT(HEX2BIN(MID(H668,7,1),4),3)&amp;LEFT(HEX2BIN(MID(H668,8,1),4),2)),Codes!$H$2:$I$33,2)</f>
        <v>Kick</v>
      </c>
      <c r="AE668" s="1" t="str">
        <f t="shared" si="216"/>
        <v>1</v>
      </c>
      <c r="AF668" s="1" t="str">
        <f t="shared" si="217"/>
        <v>1</v>
      </c>
      <c r="AH668" s="6">
        <f t="shared" si="218"/>
        <v>34</v>
      </c>
    </row>
    <row r="669" spans="1:34">
      <c r="A669" s="3" t="s">
        <v>8377</v>
      </c>
      <c r="B669" s="1" t="s">
        <v>84</v>
      </c>
      <c r="C669" s="6" t="s">
        <v>1787</v>
      </c>
      <c r="D669" s="9" t="s">
        <v>5928</v>
      </c>
      <c r="E669" s="9" t="s">
        <v>232</v>
      </c>
      <c r="F669" s="9" t="s">
        <v>91</v>
      </c>
      <c r="G669" s="9" t="s">
        <v>468</v>
      </c>
      <c r="H669" s="9" t="s">
        <v>473</v>
      </c>
      <c r="J669" s="6" t="str">
        <f t="shared" si="202"/>
        <v>001011</v>
      </c>
      <c r="K669" s="1">
        <f t="shared" si="203"/>
        <v>2</v>
      </c>
      <c r="L669" s="6" t="str">
        <f t="shared" si="204"/>
        <v>00000</v>
      </c>
      <c r="M669" s="1">
        <f t="shared" si="205"/>
        <v>5</v>
      </c>
      <c r="N669" s="6" t="str">
        <f t="shared" si="206"/>
        <v>00</v>
      </c>
      <c r="O669" s="1">
        <f t="shared" si="207"/>
        <v>6</v>
      </c>
      <c r="P669" s="1">
        <f>IF(HEX2DEC(LEFT(E669,4))&gt;=32768,HEX2DEC(LEFT(E669,4))-65536,HEX2DEC(LEFT(E669,4)))/Codes!$N$2</f>
        <v>4.8</v>
      </c>
      <c r="Q669" s="1">
        <f>IF(HEX2DEC(RIGHT(E669,4))&gt;=32768,HEX2DEC(RIGHT(E669,4))-65536,HEX2DEC(RIGHT(E669,4)))/Codes!$N$2</f>
        <v>0</v>
      </c>
      <c r="R669" s="1">
        <f>IF(HEX2DEC(LEFT(F669,4))&gt;=32768,HEX2DEC(LEFT(F669,4))-65536,HEX2DEC(LEFT(F669,4)))/Codes!$N$2</f>
        <v>0</v>
      </c>
      <c r="S669" s="1">
        <f>IF(HEX2DEC(RIGHT(F669,4))&gt;=32768,HEX2DEC(RIGHT(F669,4))-65536,HEX2DEC(RIGHT(F669,4)))/Codes!$N$2</f>
        <v>0</v>
      </c>
      <c r="T669" s="18">
        <f t="shared" si="208"/>
        <v>361</v>
      </c>
      <c r="U669" s="1">
        <f t="shared" si="209"/>
        <v>100</v>
      </c>
      <c r="V669" s="1">
        <f t="shared" si="210"/>
        <v>98</v>
      </c>
      <c r="W669" s="1" t="str">
        <f t="shared" si="211"/>
        <v>100</v>
      </c>
      <c r="X669" s="1">
        <f t="shared" si="212"/>
        <v>2</v>
      </c>
      <c r="Y669" s="1">
        <f t="shared" si="213"/>
        <v>0</v>
      </c>
      <c r="Z669" s="1" t="str">
        <f>VLOOKUP(BIN2DEC(MID(HEX2BIN(MID(H669,3,2),8),2,5)),Codes!$E$1:$F$18,2)</f>
        <v>Normal</v>
      </c>
      <c r="AA669" s="6" t="str">
        <f t="shared" si="214"/>
        <v>0</v>
      </c>
      <c r="AB669" s="1">
        <f t="shared" si="215"/>
        <v>1</v>
      </c>
      <c r="AC669" s="1" t="str">
        <f>VLOOKUP(BIN2DEC(RIGHT(HEX2BIN(MID(H669,6,1),4),1)&amp;LEFT(HEX2BIN(MID(H669,7,1),4),1)),Codes!$K$1:$L$5,2)</f>
        <v>M</v>
      </c>
      <c r="AD669" s="1" t="str">
        <f>VLOOKUP(BIN2DEC(RIGHT(HEX2BIN(MID(H669,7,1),4),3)&amp;LEFT(HEX2BIN(MID(H669,8,1),4),2)),Codes!$H$2:$I$33,2)</f>
        <v>Kick</v>
      </c>
      <c r="AE669" s="1" t="str">
        <f t="shared" si="216"/>
        <v>1</v>
      </c>
      <c r="AF669" s="1" t="str">
        <f t="shared" si="217"/>
        <v>1</v>
      </c>
      <c r="AH669" s="6">
        <f t="shared" si="218"/>
        <v>34</v>
      </c>
    </row>
    <row r="670" spans="1:34">
      <c r="A670" s="3" t="s">
        <v>8378</v>
      </c>
      <c r="B670" s="1" t="s">
        <v>84</v>
      </c>
      <c r="C670" s="6" t="s">
        <v>1796</v>
      </c>
      <c r="D670" s="9" t="s">
        <v>8379</v>
      </c>
      <c r="E670" s="9" t="s">
        <v>589</v>
      </c>
      <c r="F670" s="9" t="s">
        <v>91</v>
      </c>
      <c r="G670" s="9" t="s">
        <v>481</v>
      </c>
      <c r="H670" s="9" t="s">
        <v>482</v>
      </c>
      <c r="J670" s="6" t="str">
        <f t="shared" si="202"/>
        <v>001011</v>
      </c>
      <c r="K670" s="1">
        <f t="shared" si="203"/>
        <v>0</v>
      </c>
      <c r="L670" s="6" t="str">
        <f t="shared" si="204"/>
        <v>00000</v>
      </c>
      <c r="M670" s="1">
        <f t="shared" si="205"/>
        <v>26</v>
      </c>
      <c r="N670" s="6" t="str">
        <f t="shared" si="206"/>
        <v>00</v>
      </c>
      <c r="O670" s="1">
        <f t="shared" si="207"/>
        <v>0</v>
      </c>
      <c r="P670" s="1">
        <f>IF(HEX2DEC(LEFT(E670,4))&gt;=32768,HEX2DEC(LEFT(E670,4))-65536,HEX2DEC(LEFT(E670,4)))/Codes!$N$2</f>
        <v>4.5999999999999996</v>
      </c>
      <c r="Q670" s="1">
        <f>IF(HEX2DEC(RIGHT(E670,4))&gt;=32768,HEX2DEC(RIGHT(E670,4))-65536,HEX2DEC(RIGHT(E670,4)))/Codes!$N$2</f>
        <v>0</v>
      </c>
      <c r="R670" s="1">
        <f>IF(HEX2DEC(LEFT(F670,4))&gt;=32768,HEX2DEC(LEFT(F670,4))-65536,HEX2DEC(LEFT(F670,4)))/Codes!$N$2</f>
        <v>0</v>
      </c>
      <c r="S670" s="1">
        <f>IF(HEX2DEC(RIGHT(F670,4))&gt;=32768,HEX2DEC(RIGHT(F670,4))-65536,HEX2DEC(RIGHT(F670,4)))/Codes!$N$2</f>
        <v>0</v>
      </c>
      <c r="T670" s="18">
        <f t="shared" si="208"/>
        <v>361</v>
      </c>
      <c r="U670" s="1">
        <f t="shared" si="209"/>
        <v>100</v>
      </c>
      <c r="V670" s="1">
        <f t="shared" si="210"/>
        <v>0</v>
      </c>
      <c r="W670" s="1" t="str">
        <f t="shared" si="211"/>
        <v>100</v>
      </c>
      <c r="X670" s="1">
        <f t="shared" si="212"/>
        <v>2</v>
      </c>
      <c r="Y670" s="1">
        <f t="shared" si="213"/>
        <v>0</v>
      </c>
      <c r="Z670" s="1" t="str">
        <f>VLOOKUP(BIN2DEC(MID(HEX2BIN(MID(H670,3,2),8),2,5)),Codes!$E$1:$F$18,2)</f>
        <v>Grab</v>
      </c>
      <c r="AA670" s="6" t="str">
        <f t="shared" si="214"/>
        <v>0</v>
      </c>
      <c r="AB670" s="1">
        <f t="shared" si="215"/>
        <v>0</v>
      </c>
      <c r="AC670" s="1" t="str">
        <f>VLOOKUP(BIN2DEC(RIGHT(HEX2BIN(MID(H670,6,1),4),1)&amp;LEFT(HEX2BIN(MID(H670,7,1),4),1)),Codes!$K$1:$L$5,2)</f>
        <v>M</v>
      </c>
      <c r="AD670" s="1" t="str">
        <f>VLOOKUP(BIN2DEC(RIGHT(HEX2BIN(MID(H670,7,1),4),3)&amp;LEFT(HEX2BIN(MID(H670,8,1),4),2)),Codes!$H$2:$I$33,2)</f>
        <v>Kick</v>
      </c>
      <c r="AE670" s="1" t="str">
        <f t="shared" si="216"/>
        <v>1</v>
      </c>
      <c r="AF670" s="1" t="str">
        <f t="shared" si="217"/>
        <v>1</v>
      </c>
      <c r="AH670" s="6">
        <f t="shared" si="218"/>
        <v>34</v>
      </c>
    </row>
    <row r="671" spans="1:34">
      <c r="A671" s="3" t="s">
        <v>8380</v>
      </c>
      <c r="B671" s="1" t="s">
        <v>84</v>
      </c>
      <c r="C671" s="6" t="s">
        <v>1796</v>
      </c>
      <c r="D671" s="9" t="s">
        <v>8381</v>
      </c>
      <c r="E671" s="9" t="s">
        <v>307</v>
      </c>
      <c r="F671" s="9" t="s">
        <v>91</v>
      </c>
      <c r="G671" s="9" t="s">
        <v>481</v>
      </c>
      <c r="H671" s="9" t="s">
        <v>482</v>
      </c>
      <c r="J671" s="6" t="str">
        <f t="shared" si="202"/>
        <v>001011</v>
      </c>
      <c r="K671" s="1">
        <f t="shared" si="203"/>
        <v>1</v>
      </c>
      <c r="L671" s="6" t="str">
        <f t="shared" si="204"/>
        <v>00000</v>
      </c>
      <c r="M671" s="1">
        <f t="shared" si="205"/>
        <v>22</v>
      </c>
      <c r="N671" s="6" t="str">
        <f t="shared" si="206"/>
        <v>00</v>
      </c>
      <c r="O671" s="1">
        <f t="shared" si="207"/>
        <v>0</v>
      </c>
      <c r="P671" s="1">
        <f>IF(HEX2DEC(LEFT(E671,4))&gt;=32768,HEX2DEC(LEFT(E671,4))-65536,HEX2DEC(LEFT(E671,4)))/Codes!$N$2</f>
        <v>3.2</v>
      </c>
      <c r="Q671" s="1">
        <f>IF(HEX2DEC(RIGHT(E671,4))&gt;=32768,HEX2DEC(RIGHT(E671,4))-65536,HEX2DEC(RIGHT(E671,4)))/Codes!$N$2</f>
        <v>0</v>
      </c>
      <c r="R671" s="1">
        <f>IF(HEX2DEC(LEFT(F671,4))&gt;=32768,HEX2DEC(LEFT(F671,4))-65536,HEX2DEC(LEFT(F671,4)))/Codes!$N$2</f>
        <v>0</v>
      </c>
      <c r="S671" s="1">
        <f>IF(HEX2DEC(RIGHT(F671,4))&gt;=32768,HEX2DEC(RIGHT(F671,4))-65536,HEX2DEC(RIGHT(F671,4)))/Codes!$N$2</f>
        <v>0</v>
      </c>
      <c r="T671" s="18">
        <f t="shared" si="208"/>
        <v>361</v>
      </c>
      <c r="U671" s="1">
        <f t="shared" si="209"/>
        <v>100</v>
      </c>
      <c r="V671" s="1">
        <f t="shared" si="210"/>
        <v>0</v>
      </c>
      <c r="W671" s="1" t="str">
        <f t="shared" si="211"/>
        <v>100</v>
      </c>
      <c r="X671" s="1">
        <f t="shared" si="212"/>
        <v>2</v>
      </c>
      <c r="Y671" s="1">
        <f t="shared" si="213"/>
        <v>0</v>
      </c>
      <c r="Z671" s="1" t="str">
        <f>VLOOKUP(BIN2DEC(MID(HEX2BIN(MID(H671,3,2),8),2,5)),Codes!$E$1:$F$18,2)</f>
        <v>Grab</v>
      </c>
      <c r="AA671" s="6" t="str">
        <f t="shared" si="214"/>
        <v>0</v>
      </c>
      <c r="AB671" s="1">
        <f t="shared" si="215"/>
        <v>0</v>
      </c>
      <c r="AC671" s="1" t="str">
        <f>VLOOKUP(BIN2DEC(RIGHT(HEX2BIN(MID(H671,6,1),4),1)&amp;LEFT(HEX2BIN(MID(H671,7,1),4),1)),Codes!$K$1:$L$5,2)</f>
        <v>M</v>
      </c>
      <c r="AD671" s="1" t="str">
        <f>VLOOKUP(BIN2DEC(RIGHT(HEX2BIN(MID(H671,7,1),4),3)&amp;LEFT(HEX2BIN(MID(H671,8,1),4),2)),Codes!$H$2:$I$33,2)</f>
        <v>Kick</v>
      </c>
      <c r="AE671" s="1" t="str">
        <f t="shared" si="216"/>
        <v>1</v>
      </c>
      <c r="AF671" s="1" t="str">
        <f t="shared" si="217"/>
        <v>1</v>
      </c>
      <c r="AH671" s="6">
        <f t="shared" si="218"/>
        <v>34</v>
      </c>
    </row>
    <row r="672" spans="1:34">
      <c r="A672" s="3" t="s">
        <v>8383</v>
      </c>
      <c r="B672" s="1" t="s">
        <v>84</v>
      </c>
      <c r="C672" s="6" t="s">
        <v>1797</v>
      </c>
      <c r="D672" s="9" t="s">
        <v>8379</v>
      </c>
      <c r="E672" s="9" t="s">
        <v>589</v>
      </c>
      <c r="F672" s="9" t="s">
        <v>91</v>
      </c>
      <c r="G672" s="9" t="s">
        <v>481</v>
      </c>
      <c r="H672" s="9" t="s">
        <v>482</v>
      </c>
      <c r="J672" s="6" t="str">
        <f t="shared" si="202"/>
        <v>001011</v>
      </c>
      <c r="K672" s="1">
        <f t="shared" si="203"/>
        <v>0</v>
      </c>
      <c r="L672" s="6" t="str">
        <f t="shared" si="204"/>
        <v>00000</v>
      </c>
      <c r="M672" s="1">
        <f t="shared" si="205"/>
        <v>26</v>
      </c>
      <c r="N672" s="6" t="str">
        <f t="shared" si="206"/>
        <v>00</v>
      </c>
      <c r="O672" s="1">
        <f t="shared" si="207"/>
        <v>0</v>
      </c>
      <c r="P672" s="1">
        <f>IF(HEX2DEC(LEFT(E672,4))&gt;=32768,HEX2DEC(LEFT(E672,4))-65536,HEX2DEC(LEFT(E672,4)))/Codes!$N$2</f>
        <v>4.5999999999999996</v>
      </c>
      <c r="Q672" s="1">
        <f>IF(HEX2DEC(RIGHT(E672,4))&gt;=32768,HEX2DEC(RIGHT(E672,4))-65536,HEX2DEC(RIGHT(E672,4)))/Codes!$N$2</f>
        <v>0</v>
      </c>
      <c r="R672" s="1">
        <f>IF(HEX2DEC(LEFT(F672,4))&gt;=32768,HEX2DEC(LEFT(F672,4))-65536,HEX2DEC(LEFT(F672,4)))/Codes!$N$2</f>
        <v>0</v>
      </c>
      <c r="S672" s="1">
        <f>IF(HEX2DEC(RIGHT(F672,4))&gt;=32768,HEX2DEC(RIGHT(F672,4))-65536,HEX2DEC(RIGHT(F672,4)))/Codes!$N$2</f>
        <v>0</v>
      </c>
      <c r="T672" s="18">
        <f t="shared" si="208"/>
        <v>361</v>
      </c>
      <c r="U672" s="1">
        <f t="shared" si="209"/>
        <v>100</v>
      </c>
      <c r="V672" s="1">
        <f t="shared" si="210"/>
        <v>0</v>
      </c>
      <c r="W672" s="1" t="str">
        <f t="shared" si="211"/>
        <v>100</v>
      </c>
      <c r="X672" s="1">
        <f t="shared" si="212"/>
        <v>2</v>
      </c>
      <c r="Y672" s="1">
        <f t="shared" si="213"/>
        <v>0</v>
      </c>
      <c r="Z672" s="1" t="str">
        <f>VLOOKUP(BIN2DEC(MID(HEX2BIN(MID(H672,3,2),8),2,5)),Codes!$E$1:$F$18,2)</f>
        <v>Grab</v>
      </c>
      <c r="AA672" s="6" t="str">
        <f t="shared" si="214"/>
        <v>0</v>
      </c>
      <c r="AB672" s="1">
        <f t="shared" si="215"/>
        <v>0</v>
      </c>
      <c r="AC672" s="1" t="str">
        <f>VLOOKUP(BIN2DEC(RIGHT(HEX2BIN(MID(H672,6,1),4),1)&amp;LEFT(HEX2BIN(MID(H672,7,1),4),1)),Codes!$K$1:$L$5,2)</f>
        <v>M</v>
      </c>
      <c r="AD672" s="1" t="str">
        <f>VLOOKUP(BIN2DEC(RIGHT(HEX2BIN(MID(H672,7,1),4),3)&amp;LEFT(HEX2BIN(MID(H672,8,1),4),2)),Codes!$H$2:$I$33,2)</f>
        <v>Kick</v>
      </c>
      <c r="AE672" s="1" t="str">
        <f t="shared" si="216"/>
        <v>1</v>
      </c>
      <c r="AF672" s="1" t="str">
        <f t="shared" si="217"/>
        <v>1</v>
      </c>
      <c r="AH672" s="6">
        <f t="shared" si="218"/>
        <v>34</v>
      </c>
    </row>
    <row r="673" spans="1:34">
      <c r="A673" s="3" t="s">
        <v>8384</v>
      </c>
      <c r="B673" s="1" t="s">
        <v>84</v>
      </c>
      <c r="C673" s="6" t="s">
        <v>1797</v>
      </c>
      <c r="D673" s="9" t="s">
        <v>8381</v>
      </c>
      <c r="E673" s="9" t="s">
        <v>307</v>
      </c>
      <c r="F673" s="9" t="s">
        <v>91</v>
      </c>
      <c r="G673" s="9" t="s">
        <v>481</v>
      </c>
      <c r="H673" s="9" t="s">
        <v>482</v>
      </c>
      <c r="J673" s="6" t="str">
        <f t="shared" si="202"/>
        <v>001011</v>
      </c>
      <c r="K673" s="1">
        <f t="shared" si="203"/>
        <v>1</v>
      </c>
      <c r="L673" s="6" t="str">
        <f t="shared" si="204"/>
        <v>00000</v>
      </c>
      <c r="M673" s="1">
        <f t="shared" si="205"/>
        <v>22</v>
      </c>
      <c r="N673" s="6" t="str">
        <f t="shared" si="206"/>
        <v>00</v>
      </c>
      <c r="O673" s="1">
        <f t="shared" si="207"/>
        <v>0</v>
      </c>
      <c r="P673" s="1">
        <f>IF(HEX2DEC(LEFT(E673,4))&gt;=32768,HEX2DEC(LEFT(E673,4))-65536,HEX2DEC(LEFT(E673,4)))/Codes!$N$2</f>
        <v>3.2</v>
      </c>
      <c r="Q673" s="1">
        <f>IF(HEX2DEC(RIGHT(E673,4))&gt;=32768,HEX2DEC(RIGHT(E673,4))-65536,HEX2DEC(RIGHT(E673,4)))/Codes!$N$2</f>
        <v>0</v>
      </c>
      <c r="R673" s="1">
        <f>IF(HEX2DEC(LEFT(F673,4))&gt;=32768,HEX2DEC(LEFT(F673,4))-65536,HEX2DEC(LEFT(F673,4)))/Codes!$N$2</f>
        <v>0</v>
      </c>
      <c r="S673" s="1">
        <f>IF(HEX2DEC(RIGHT(F673,4))&gt;=32768,HEX2DEC(RIGHT(F673,4))-65536,HEX2DEC(RIGHT(F673,4)))/Codes!$N$2</f>
        <v>0</v>
      </c>
      <c r="T673" s="18">
        <f t="shared" si="208"/>
        <v>361</v>
      </c>
      <c r="U673" s="1">
        <f t="shared" si="209"/>
        <v>100</v>
      </c>
      <c r="V673" s="1">
        <f t="shared" si="210"/>
        <v>0</v>
      </c>
      <c r="W673" s="1" t="str">
        <f t="shared" si="211"/>
        <v>100</v>
      </c>
      <c r="X673" s="1">
        <f t="shared" si="212"/>
        <v>2</v>
      </c>
      <c r="Y673" s="1">
        <f t="shared" si="213"/>
        <v>0</v>
      </c>
      <c r="Z673" s="1" t="str">
        <f>VLOOKUP(BIN2DEC(MID(HEX2BIN(MID(H673,3,2),8),2,5)),Codes!$E$1:$F$18,2)</f>
        <v>Grab</v>
      </c>
      <c r="AA673" s="6" t="str">
        <f t="shared" si="214"/>
        <v>0</v>
      </c>
      <c r="AB673" s="1">
        <f t="shared" si="215"/>
        <v>0</v>
      </c>
      <c r="AC673" s="1" t="str">
        <f>VLOOKUP(BIN2DEC(RIGHT(HEX2BIN(MID(H673,6,1),4),1)&amp;LEFT(HEX2BIN(MID(H673,7,1),4),1)),Codes!$K$1:$L$5,2)</f>
        <v>M</v>
      </c>
      <c r="AD673" s="1" t="str">
        <f>VLOOKUP(BIN2DEC(RIGHT(HEX2BIN(MID(H673,7,1),4),3)&amp;LEFT(HEX2BIN(MID(H673,8,1),4),2)),Codes!$H$2:$I$33,2)</f>
        <v>Kick</v>
      </c>
      <c r="AE673" s="1" t="str">
        <f t="shared" si="216"/>
        <v>1</v>
      </c>
      <c r="AF673" s="1" t="str">
        <f t="shared" si="217"/>
        <v>1</v>
      </c>
      <c r="AH673" s="6">
        <f t="shared" si="218"/>
        <v>34</v>
      </c>
    </row>
    <row r="674" spans="1:34">
      <c r="A674" s="3" t="s">
        <v>8386</v>
      </c>
      <c r="B674" s="1" t="s">
        <v>84</v>
      </c>
      <c r="C674" s="6" t="s">
        <v>530</v>
      </c>
      <c r="D674" s="9" t="s">
        <v>498</v>
      </c>
      <c r="E674" s="9" t="s">
        <v>207</v>
      </c>
      <c r="F674" s="9" t="s">
        <v>8387</v>
      </c>
      <c r="G674" s="9" t="s">
        <v>501</v>
      </c>
      <c r="H674" s="9" t="s">
        <v>259</v>
      </c>
      <c r="J674" s="6" t="str">
        <f t="shared" si="202"/>
        <v>001011</v>
      </c>
      <c r="K674" s="1">
        <f t="shared" si="203"/>
        <v>0</v>
      </c>
      <c r="L674" s="6" t="str">
        <f t="shared" si="204"/>
        <v>00010</v>
      </c>
      <c r="M674" s="1">
        <f t="shared" si="205"/>
        <v>256</v>
      </c>
      <c r="N674" s="6" t="str">
        <f t="shared" si="206"/>
        <v>00</v>
      </c>
      <c r="O674" s="1">
        <f t="shared" si="207"/>
        <v>3</v>
      </c>
      <c r="P674" s="1">
        <f>IF(HEX2DEC(LEFT(E674,4))&gt;=32768,HEX2DEC(LEFT(E674,4))-65536,HEX2DEC(LEFT(E674,4)))/Codes!$N$2</f>
        <v>4</v>
      </c>
      <c r="Q674" s="1">
        <f>IF(HEX2DEC(RIGHT(E674,4))&gt;=32768,HEX2DEC(RIGHT(E674,4))-65536,HEX2DEC(RIGHT(E674,4)))/Codes!$N$2</f>
        <v>0</v>
      </c>
      <c r="R674" s="1">
        <f>IF(HEX2DEC(LEFT(F674,4))&gt;=32768,HEX2DEC(LEFT(F674,4))-65536,HEX2DEC(LEFT(F674,4)))/Codes!$N$2</f>
        <v>7.2</v>
      </c>
      <c r="S674" s="1">
        <f>IF(HEX2DEC(RIGHT(F674,4))&gt;=32768,HEX2DEC(RIGHT(F674,4))-65536,HEX2DEC(RIGHT(F674,4)))/Codes!$N$2</f>
        <v>6.4</v>
      </c>
      <c r="T674" s="18">
        <f t="shared" si="208"/>
        <v>80</v>
      </c>
      <c r="U674" s="1">
        <f t="shared" si="209"/>
        <v>100</v>
      </c>
      <c r="V674" s="1">
        <f t="shared" si="210"/>
        <v>134</v>
      </c>
      <c r="W674" s="1" t="str">
        <f t="shared" si="211"/>
        <v>100</v>
      </c>
      <c r="X674" s="1">
        <f t="shared" si="212"/>
        <v>1</v>
      </c>
      <c r="Y674" s="1">
        <f t="shared" si="213"/>
        <v>0</v>
      </c>
      <c r="Z674" s="1" t="str">
        <f>VLOOKUP(BIN2DEC(MID(HEX2BIN(MID(H674,3,2),8),2,5)),Codes!$E$1:$F$18,2)</f>
        <v>Normal</v>
      </c>
      <c r="AA674" s="6" t="str">
        <f t="shared" si="214"/>
        <v>0</v>
      </c>
      <c r="AB674" s="1">
        <f t="shared" si="215"/>
        <v>0</v>
      </c>
      <c r="AC674" s="1" t="str">
        <f>VLOOKUP(BIN2DEC(RIGHT(HEX2BIN(MID(H674,6,1),4),1)&amp;LEFT(HEX2BIN(MID(H674,7,1),4),1)),Codes!$K$1:$L$5,2)</f>
        <v>S</v>
      </c>
      <c r="AD674" s="1" t="str">
        <f>VLOOKUP(BIN2DEC(RIGHT(HEX2BIN(MID(H674,7,1),4),3)&amp;LEFT(HEX2BIN(MID(H674,8,1),4),2)),Codes!$H$2:$I$33,2)</f>
        <v>Punch</v>
      </c>
      <c r="AE674" s="1" t="str">
        <f t="shared" si="216"/>
        <v>1</v>
      </c>
      <c r="AF674" s="1" t="str">
        <f t="shared" si="217"/>
        <v>1</v>
      </c>
      <c r="AH674" s="6">
        <f t="shared" si="218"/>
        <v>1</v>
      </c>
    </row>
    <row r="675" spans="1:34">
      <c r="A675" s="3" t="s">
        <v>8390</v>
      </c>
      <c r="B675" s="1" t="s">
        <v>84</v>
      </c>
      <c r="C675" s="6" t="s">
        <v>3924</v>
      </c>
      <c r="D675" s="9" t="s">
        <v>5198</v>
      </c>
      <c r="E675" s="9" t="s">
        <v>299</v>
      </c>
      <c r="F675" s="9" t="s">
        <v>395</v>
      </c>
      <c r="G675" s="9" t="s">
        <v>1373</v>
      </c>
      <c r="H675" s="9" t="s">
        <v>473</v>
      </c>
      <c r="J675" s="6" t="str">
        <f t="shared" si="202"/>
        <v>001011</v>
      </c>
      <c r="K675" s="1">
        <f t="shared" si="203"/>
        <v>0</v>
      </c>
      <c r="L675" s="6" t="str">
        <f t="shared" si="204"/>
        <v>00000</v>
      </c>
      <c r="M675" s="1">
        <f t="shared" si="205"/>
        <v>15</v>
      </c>
      <c r="N675" s="6" t="str">
        <f t="shared" si="206"/>
        <v>00</v>
      </c>
      <c r="O675" s="1">
        <f t="shared" si="207"/>
        <v>6</v>
      </c>
      <c r="P675" s="1">
        <f>IF(HEX2DEC(LEFT(E675,4))&gt;=32768,HEX2DEC(LEFT(E675,4))-65536,HEX2DEC(LEFT(E675,4)))/Codes!$N$2</f>
        <v>6</v>
      </c>
      <c r="Q675" s="1">
        <f>IF(HEX2DEC(RIGHT(E675,4))&gt;=32768,HEX2DEC(RIGHT(E675,4))-65536,HEX2DEC(RIGHT(E675,4)))/Codes!$N$2</f>
        <v>0</v>
      </c>
      <c r="R675" s="1">
        <f>IF(HEX2DEC(LEFT(F675,4))&gt;=32768,HEX2DEC(LEFT(F675,4))-65536,HEX2DEC(LEFT(F675,4)))/Codes!$N$2</f>
        <v>5.6</v>
      </c>
      <c r="S675" s="1">
        <f>IF(HEX2DEC(RIGHT(F675,4))&gt;=32768,HEX2DEC(RIGHT(F675,4))-65536,HEX2DEC(RIGHT(F675,4)))/Codes!$N$2</f>
        <v>0</v>
      </c>
      <c r="T675" s="18">
        <f t="shared" si="208"/>
        <v>361</v>
      </c>
      <c r="U675" s="1">
        <f t="shared" si="209"/>
        <v>0</v>
      </c>
      <c r="V675" s="1">
        <f t="shared" si="210"/>
        <v>98</v>
      </c>
      <c r="W675" s="1" t="str">
        <f t="shared" si="211"/>
        <v>100</v>
      </c>
      <c r="X675" s="1">
        <f t="shared" si="212"/>
        <v>0</v>
      </c>
      <c r="Y675" s="1">
        <f t="shared" si="213"/>
        <v>0</v>
      </c>
      <c r="Z675" s="1" t="str">
        <f>VLOOKUP(BIN2DEC(MID(HEX2BIN(MID(H675,3,2),8),2,5)),Codes!$E$1:$F$18,2)</f>
        <v>Normal</v>
      </c>
      <c r="AA675" s="6" t="str">
        <f t="shared" si="214"/>
        <v>0</v>
      </c>
      <c r="AB675" s="1">
        <f t="shared" si="215"/>
        <v>1</v>
      </c>
      <c r="AC675" s="1" t="str">
        <f>VLOOKUP(BIN2DEC(RIGHT(HEX2BIN(MID(H675,6,1),4),1)&amp;LEFT(HEX2BIN(MID(H675,7,1),4),1)),Codes!$K$1:$L$5,2)</f>
        <v>M</v>
      </c>
      <c r="AD675" s="1" t="str">
        <f>VLOOKUP(BIN2DEC(RIGHT(HEX2BIN(MID(H675,7,1),4),3)&amp;LEFT(HEX2BIN(MID(H675,8,1),4),2)),Codes!$H$2:$I$33,2)</f>
        <v>Kick</v>
      </c>
      <c r="AE675" s="1" t="str">
        <f t="shared" si="216"/>
        <v>1</v>
      </c>
      <c r="AF675" s="1" t="str">
        <f t="shared" si="217"/>
        <v>1</v>
      </c>
      <c r="AH675" s="6">
        <f t="shared" si="218"/>
        <v>34</v>
      </c>
    </row>
    <row r="676" spans="1:34">
      <c r="A676" s="3" t="s">
        <v>8398</v>
      </c>
      <c r="B676" s="1" t="s">
        <v>84</v>
      </c>
      <c r="C676" s="6" t="s">
        <v>3952</v>
      </c>
      <c r="D676" s="9" t="s">
        <v>5198</v>
      </c>
      <c r="E676" s="9" t="s">
        <v>299</v>
      </c>
      <c r="F676" s="9" t="s">
        <v>395</v>
      </c>
      <c r="G676" s="9" t="s">
        <v>1373</v>
      </c>
      <c r="H676" s="9" t="s">
        <v>473</v>
      </c>
      <c r="J676" s="6" t="str">
        <f t="shared" si="202"/>
        <v>001011</v>
      </c>
      <c r="K676" s="1">
        <f t="shared" si="203"/>
        <v>0</v>
      </c>
      <c r="L676" s="6" t="str">
        <f t="shared" si="204"/>
        <v>00000</v>
      </c>
      <c r="M676" s="1">
        <f t="shared" si="205"/>
        <v>15</v>
      </c>
      <c r="N676" s="6" t="str">
        <f t="shared" si="206"/>
        <v>00</v>
      </c>
      <c r="O676" s="1">
        <f t="shared" si="207"/>
        <v>6</v>
      </c>
      <c r="P676" s="1">
        <f>IF(HEX2DEC(LEFT(E676,4))&gt;=32768,HEX2DEC(LEFT(E676,4))-65536,HEX2DEC(LEFT(E676,4)))/Codes!$N$2</f>
        <v>6</v>
      </c>
      <c r="Q676" s="1">
        <f>IF(HEX2DEC(RIGHT(E676,4))&gt;=32768,HEX2DEC(RIGHT(E676,4))-65536,HEX2DEC(RIGHT(E676,4)))/Codes!$N$2</f>
        <v>0</v>
      </c>
      <c r="R676" s="1">
        <f>IF(HEX2DEC(LEFT(F676,4))&gt;=32768,HEX2DEC(LEFT(F676,4))-65536,HEX2DEC(LEFT(F676,4)))/Codes!$N$2</f>
        <v>5.6</v>
      </c>
      <c r="S676" s="1">
        <f>IF(HEX2DEC(RIGHT(F676,4))&gt;=32768,HEX2DEC(RIGHT(F676,4))-65536,HEX2DEC(RIGHT(F676,4)))/Codes!$N$2</f>
        <v>0</v>
      </c>
      <c r="T676" s="18">
        <f t="shared" si="208"/>
        <v>361</v>
      </c>
      <c r="U676" s="1">
        <f t="shared" si="209"/>
        <v>0</v>
      </c>
      <c r="V676" s="1">
        <f t="shared" si="210"/>
        <v>98</v>
      </c>
      <c r="W676" s="1" t="str">
        <f t="shared" si="211"/>
        <v>100</v>
      </c>
      <c r="X676" s="1">
        <f t="shared" si="212"/>
        <v>0</v>
      </c>
      <c r="Y676" s="1">
        <f t="shared" si="213"/>
        <v>0</v>
      </c>
      <c r="Z676" s="1" t="str">
        <f>VLOOKUP(BIN2DEC(MID(HEX2BIN(MID(H676,3,2),8),2,5)),Codes!$E$1:$F$18,2)</f>
        <v>Normal</v>
      </c>
      <c r="AA676" s="6" t="str">
        <f t="shared" si="214"/>
        <v>0</v>
      </c>
      <c r="AB676" s="1">
        <f t="shared" si="215"/>
        <v>1</v>
      </c>
      <c r="AC676" s="1" t="str">
        <f>VLOOKUP(BIN2DEC(RIGHT(HEX2BIN(MID(H676,6,1),4),1)&amp;LEFT(HEX2BIN(MID(H676,7,1),4),1)),Codes!$K$1:$L$5,2)</f>
        <v>M</v>
      </c>
      <c r="AD676" s="1" t="str">
        <f>VLOOKUP(BIN2DEC(RIGHT(HEX2BIN(MID(H676,7,1),4),3)&amp;LEFT(HEX2BIN(MID(H676,8,1),4),2)),Codes!$H$2:$I$33,2)</f>
        <v>Kick</v>
      </c>
      <c r="AE676" s="1" t="str">
        <f t="shared" si="216"/>
        <v>1</v>
      </c>
      <c r="AF676" s="1" t="str">
        <f t="shared" si="217"/>
        <v>1</v>
      </c>
      <c r="AH676" s="6">
        <f t="shared" si="218"/>
        <v>34</v>
      </c>
    </row>
    <row r="677" spans="1:34">
      <c r="A677" s="3" t="s">
        <v>8399</v>
      </c>
      <c r="B677" s="1" t="s">
        <v>84</v>
      </c>
      <c r="C677" s="6" t="s">
        <v>3952</v>
      </c>
      <c r="D677" s="9" t="s">
        <v>8400</v>
      </c>
      <c r="E677" s="9" t="s">
        <v>232</v>
      </c>
      <c r="F677" s="9" t="s">
        <v>91</v>
      </c>
      <c r="G677" s="9" t="s">
        <v>1373</v>
      </c>
      <c r="H677" s="9" t="s">
        <v>473</v>
      </c>
      <c r="J677" s="6" t="str">
        <f t="shared" si="202"/>
        <v>001011</v>
      </c>
      <c r="K677" s="1">
        <f t="shared" si="203"/>
        <v>1</v>
      </c>
      <c r="L677" s="6" t="str">
        <f t="shared" si="204"/>
        <v>00000</v>
      </c>
      <c r="M677" s="1">
        <f t="shared" si="205"/>
        <v>15</v>
      </c>
      <c r="N677" s="6" t="str">
        <f t="shared" si="206"/>
        <v>00</v>
      </c>
      <c r="O677" s="1">
        <f t="shared" si="207"/>
        <v>6</v>
      </c>
      <c r="P677" s="1">
        <f>IF(HEX2DEC(LEFT(E677,4))&gt;=32768,HEX2DEC(LEFT(E677,4))-65536,HEX2DEC(LEFT(E677,4)))/Codes!$N$2</f>
        <v>4.8</v>
      </c>
      <c r="Q677" s="1">
        <f>IF(HEX2DEC(RIGHT(E677,4))&gt;=32768,HEX2DEC(RIGHT(E677,4))-65536,HEX2DEC(RIGHT(E677,4)))/Codes!$N$2</f>
        <v>0</v>
      </c>
      <c r="R677" s="1">
        <f>IF(HEX2DEC(LEFT(F677,4))&gt;=32768,HEX2DEC(LEFT(F677,4))-65536,HEX2DEC(LEFT(F677,4)))/Codes!$N$2</f>
        <v>0</v>
      </c>
      <c r="S677" s="1">
        <f>IF(HEX2DEC(RIGHT(F677,4))&gt;=32768,HEX2DEC(RIGHT(F677,4))-65536,HEX2DEC(RIGHT(F677,4)))/Codes!$N$2</f>
        <v>0</v>
      </c>
      <c r="T677" s="18">
        <f t="shared" si="208"/>
        <v>361</v>
      </c>
      <c r="U677" s="1">
        <f t="shared" si="209"/>
        <v>0</v>
      </c>
      <c r="V677" s="1">
        <f t="shared" si="210"/>
        <v>98</v>
      </c>
      <c r="W677" s="1" t="str">
        <f t="shared" si="211"/>
        <v>100</v>
      </c>
      <c r="X677" s="1">
        <f t="shared" si="212"/>
        <v>0</v>
      </c>
      <c r="Y677" s="1">
        <f t="shared" si="213"/>
        <v>0</v>
      </c>
      <c r="Z677" s="1" t="str">
        <f>VLOOKUP(BIN2DEC(MID(HEX2BIN(MID(H677,3,2),8),2,5)),Codes!$E$1:$F$18,2)</f>
        <v>Normal</v>
      </c>
      <c r="AA677" s="6" t="str">
        <f t="shared" si="214"/>
        <v>0</v>
      </c>
      <c r="AB677" s="1">
        <f t="shared" si="215"/>
        <v>1</v>
      </c>
      <c r="AC677" s="1" t="str">
        <f>VLOOKUP(BIN2DEC(RIGHT(HEX2BIN(MID(H677,6,1),4),1)&amp;LEFT(HEX2BIN(MID(H677,7,1),4),1)),Codes!$K$1:$L$5,2)</f>
        <v>M</v>
      </c>
      <c r="AD677" s="1" t="str">
        <f>VLOOKUP(BIN2DEC(RIGHT(HEX2BIN(MID(H677,7,1),4),3)&amp;LEFT(HEX2BIN(MID(H677,8,1),4),2)),Codes!$H$2:$I$33,2)</f>
        <v>Kick</v>
      </c>
      <c r="AE677" s="1" t="str">
        <f t="shared" si="216"/>
        <v>1</v>
      </c>
      <c r="AF677" s="1" t="str">
        <f t="shared" si="217"/>
        <v>1</v>
      </c>
      <c r="AH677" s="6">
        <f t="shared" si="218"/>
        <v>34</v>
      </c>
    </row>
    <row r="678" spans="1:34">
      <c r="A678" s="3" t="s">
        <v>8404</v>
      </c>
      <c r="B678" s="1" t="s">
        <v>84</v>
      </c>
      <c r="C678" s="6" t="s">
        <v>8405</v>
      </c>
      <c r="D678" s="9" t="s">
        <v>1815</v>
      </c>
      <c r="E678" s="9" t="s">
        <v>1816</v>
      </c>
      <c r="F678" s="9" t="s">
        <v>91</v>
      </c>
      <c r="G678" s="9" t="s">
        <v>481</v>
      </c>
      <c r="H678" s="9" t="s">
        <v>152</v>
      </c>
      <c r="J678" s="6" t="str">
        <f t="shared" si="202"/>
        <v>001011</v>
      </c>
      <c r="K678" s="1">
        <f t="shared" si="203"/>
        <v>0</v>
      </c>
      <c r="L678" s="6" t="str">
        <f t="shared" si="204"/>
        <v>00000</v>
      </c>
      <c r="M678" s="1">
        <f t="shared" si="205"/>
        <v>4</v>
      </c>
      <c r="N678" s="6" t="str">
        <f t="shared" si="206"/>
        <v>10</v>
      </c>
      <c r="O678" s="1">
        <f t="shared" si="207"/>
        <v>8</v>
      </c>
      <c r="P678" s="1">
        <f>IF(HEX2DEC(LEFT(E678,4))&gt;=32768,HEX2DEC(LEFT(E678,4))-65536,HEX2DEC(LEFT(E678,4)))/Codes!$N$2</f>
        <v>6.7560000000000002</v>
      </c>
      <c r="Q678" s="1">
        <f>IF(HEX2DEC(RIGHT(E678,4))&gt;=32768,HEX2DEC(RIGHT(E678,4))-65536,HEX2DEC(RIGHT(E678,4)))/Codes!$N$2</f>
        <v>0</v>
      </c>
      <c r="R678" s="1">
        <f>IF(HEX2DEC(LEFT(F678,4))&gt;=32768,HEX2DEC(LEFT(F678,4))-65536,HEX2DEC(LEFT(F678,4)))/Codes!$N$2</f>
        <v>0</v>
      </c>
      <c r="S678" s="1">
        <f>IF(HEX2DEC(RIGHT(F678,4))&gt;=32768,HEX2DEC(RIGHT(F678,4))-65536,HEX2DEC(RIGHT(F678,4)))/Codes!$N$2</f>
        <v>0</v>
      </c>
      <c r="T678" s="18">
        <f t="shared" si="208"/>
        <v>361</v>
      </c>
      <c r="U678" s="1">
        <f t="shared" si="209"/>
        <v>100</v>
      </c>
      <c r="V678" s="1">
        <f t="shared" si="210"/>
        <v>0</v>
      </c>
      <c r="W678" s="1" t="str">
        <f t="shared" si="211"/>
        <v>100</v>
      </c>
      <c r="X678" s="1">
        <f t="shared" si="212"/>
        <v>2</v>
      </c>
      <c r="Y678" s="1">
        <f t="shared" si="213"/>
        <v>20</v>
      </c>
      <c r="Z678" s="1" t="str">
        <f>VLOOKUP(BIN2DEC(MID(HEX2BIN(MID(H678,3,2),8),2,5)),Codes!$E$1:$F$18,2)</f>
        <v>Normal</v>
      </c>
      <c r="AA678" s="6" t="str">
        <f t="shared" si="214"/>
        <v>0</v>
      </c>
      <c r="AB678" s="1">
        <f t="shared" si="215"/>
        <v>0</v>
      </c>
      <c r="AC678" s="1" t="str">
        <f>VLOOKUP(BIN2DEC(RIGHT(HEX2BIN(MID(H678,6,1),4),1)&amp;LEFT(HEX2BIN(MID(H678,7,1),4),1)),Codes!$K$1:$L$5,2)</f>
        <v>M</v>
      </c>
      <c r="AD678" s="1" t="str">
        <f>VLOOKUP(BIN2DEC(RIGHT(HEX2BIN(MID(H678,7,1),4),3)&amp;LEFT(HEX2BIN(MID(H678,8,1),4),2)),Codes!$H$2:$I$33,2)</f>
        <v>Punch</v>
      </c>
      <c r="AE678" s="1" t="str">
        <f t="shared" si="216"/>
        <v>1</v>
      </c>
      <c r="AF678" s="1" t="str">
        <f t="shared" si="217"/>
        <v>1</v>
      </c>
      <c r="AH678" s="6">
        <f t="shared" si="218"/>
        <v>33</v>
      </c>
    </row>
    <row r="679" spans="1:34">
      <c r="A679" s="3" t="s">
        <v>8707</v>
      </c>
      <c r="B679" s="1" t="s">
        <v>82</v>
      </c>
      <c r="C679" s="6" t="s">
        <v>8282</v>
      </c>
      <c r="D679" s="9" t="s">
        <v>8187</v>
      </c>
      <c r="E679" s="9" t="s">
        <v>5786</v>
      </c>
      <c r="F679" s="9" t="s">
        <v>854</v>
      </c>
      <c r="G679" s="9" t="s">
        <v>218</v>
      </c>
      <c r="H679" s="9" t="s">
        <v>5962</v>
      </c>
      <c r="J679" s="6" t="str">
        <f t="shared" si="202"/>
        <v>001011</v>
      </c>
      <c r="K679" s="1">
        <f t="shared" si="203"/>
        <v>0</v>
      </c>
      <c r="L679" s="6" t="str">
        <f t="shared" si="204"/>
        <v>00000</v>
      </c>
      <c r="M679" s="1">
        <f t="shared" si="205"/>
        <v>15</v>
      </c>
      <c r="N679" s="6" t="str">
        <f t="shared" si="206"/>
        <v>00</v>
      </c>
      <c r="O679" s="1">
        <f t="shared" si="207"/>
        <v>9</v>
      </c>
      <c r="P679" s="1">
        <f>IF(HEX2DEC(LEFT(E679,4))&gt;=32768,HEX2DEC(LEFT(E679,4))-65536,HEX2DEC(LEFT(E679,4)))/Codes!$N$2</f>
        <v>3.4</v>
      </c>
      <c r="Q679" s="1">
        <f>IF(HEX2DEC(RIGHT(E679,4))&gt;=32768,HEX2DEC(RIGHT(E679,4))-65536,HEX2DEC(RIGHT(E679,4)))/Codes!$N$2</f>
        <v>0</v>
      </c>
      <c r="R679" s="1">
        <f>IF(HEX2DEC(LEFT(F679,4))&gt;=32768,HEX2DEC(LEFT(F679,4))-65536,HEX2DEC(LEFT(F679,4)))/Codes!$N$2</f>
        <v>5.12</v>
      </c>
      <c r="S679" s="1">
        <f>IF(HEX2DEC(RIGHT(F679,4))&gt;=32768,HEX2DEC(RIGHT(F679,4))-65536,HEX2DEC(RIGHT(F679,4)))/Codes!$N$2</f>
        <v>0</v>
      </c>
      <c r="T679" s="18">
        <f t="shared" si="208"/>
        <v>80</v>
      </c>
      <c r="U679" s="1">
        <f t="shared" si="209"/>
        <v>60</v>
      </c>
      <c r="V679" s="1">
        <f t="shared" si="210"/>
        <v>0</v>
      </c>
      <c r="W679" s="1" t="str">
        <f t="shared" si="211"/>
        <v>100</v>
      </c>
      <c r="X679" s="1">
        <f t="shared" si="212"/>
        <v>3</v>
      </c>
      <c r="Y679" s="1">
        <f t="shared" si="213"/>
        <v>80</v>
      </c>
      <c r="Z679" s="1" t="str">
        <f>VLOOKUP(BIN2DEC(MID(HEX2BIN(MID(H679,3,2),8),2,5)),Codes!$E$1:$F$18,2)</f>
        <v>Normal</v>
      </c>
      <c r="AA679" s="6" t="str">
        <f t="shared" si="214"/>
        <v>0</v>
      </c>
      <c r="AB679" s="1">
        <f t="shared" si="215"/>
        <v>0</v>
      </c>
      <c r="AC679" s="1" t="str">
        <f>VLOOKUP(BIN2DEC(RIGHT(HEX2BIN(MID(H679,6,1),4),1)&amp;LEFT(HEX2BIN(MID(H679,7,1),4),1)),Codes!$K$1:$L$5,2)</f>
        <v>L</v>
      </c>
      <c r="AD679" s="1" t="str">
        <f>VLOOKUP(BIN2DEC(RIGHT(HEX2BIN(MID(H679,7,1),4),3)&amp;LEFT(HEX2BIN(MID(H679,8,1),4),2)),Codes!$H$2:$I$33,2)</f>
        <v>Kick</v>
      </c>
      <c r="AE679" s="1" t="str">
        <f t="shared" si="216"/>
        <v>1</v>
      </c>
      <c r="AF679" s="1" t="str">
        <f t="shared" si="217"/>
        <v>1</v>
      </c>
      <c r="AH679" s="6">
        <f t="shared" si="218"/>
        <v>66</v>
      </c>
    </row>
    <row r="680" spans="1:34">
      <c r="A680" s="3" t="s">
        <v>8708</v>
      </c>
      <c r="B680" s="1" t="s">
        <v>82</v>
      </c>
      <c r="C680" s="6" t="s">
        <v>8283</v>
      </c>
      <c r="D680" s="9" t="s">
        <v>3348</v>
      </c>
      <c r="E680" s="9" t="s">
        <v>265</v>
      </c>
      <c r="F680" s="9" t="s">
        <v>8274</v>
      </c>
      <c r="G680" s="9" t="s">
        <v>1148</v>
      </c>
      <c r="H680" s="9" t="s">
        <v>8275</v>
      </c>
      <c r="J680" s="6" t="str">
        <f t="shared" si="202"/>
        <v>001011</v>
      </c>
      <c r="K680" s="1">
        <f t="shared" si="203"/>
        <v>0</v>
      </c>
      <c r="L680" s="6" t="str">
        <f t="shared" si="204"/>
        <v>00000</v>
      </c>
      <c r="M680" s="1">
        <f t="shared" si="205"/>
        <v>0</v>
      </c>
      <c r="N680" s="6" t="str">
        <f t="shared" si="206"/>
        <v>00</v>
      </c>
      <c r="O680" s="1">
        <f t="shared" si="207"/>
        <v>4</v>
      </c>
      <c r="P680" s="1">
        <f>IF(HEX2DEC(LEFT(E680,4))&gt;=32768,HEX2DEC(LEFT(E680,4))-65536,HEX2DEC(LEFT(E680,4)))/Codes!$N$2</f>
        <v>2.4</v>
      </c>
      <c r="Q680" s="1">
        <f>IF(HEX2DEC(RIGHT(E680,4))&gt;=32768,HEX2DEC(RIGHT(E680,4))-65536,HEX2DEC(RIGHT(E680,4)))/Codes!$N$2</f>
        <v>0</v>
      </c>
      <c r="R680" s="1">
        <f>IF(HEX2DEC(LEFT(F680,4))&gt;=32768,HEX2DEC(LEFT(F680,4))-65536,HEX2DEC(LEFT(F680,4)))/Codes!$N$2</f>
        <v>6</v>
      </c>
      <c r="S680" s="1">
        <f>IF(HEX2DEC(RIGHT(F680,4))&gt;=32768,HEX2DEC(RIGHT(F680,4))-65536,HEX2DEC(RIGHT(F680,4)))/Codes!$N$2</f>
        <v>4.8</v>
      </c>
      <c r="T680" s="18">
        <f t="shared" si="208"/>
        <v>70</v>
      </c>
      <c r="U680" s="1">
        <f t="shared" si="209"/>
        <v>130</v>
      </c>
      <c r="V680" s="1">
        <f t="shared" si="210"/>
        <v>0</v>
      </c>
      <c r="W680" s="1" t="str">
        <f t="shared" si="211"/>
        <v>100</v>
      </c>
      <c r="X680" s="1">
        <f t="shared" si="212"/>
        <v>3</v>
      </c>
      <c r="Y680" s="1">
        <f t="shared" si="213"/>
        <v>5</v>
      </c>
      <c r="Z680" s="1" t="str">
        <f>VLOOKUP(BIN2DEC(MID(HEX2BIN(MID(H680,3,2),8),2,5)),Codes!$E$1:$F$18,2)</f>
        <v>Normal</v>
      </c>
      <c r="AA680" s="6" t="str">
        <f t="shared" si="214"/>
        <v>0</v>
      </c>
      <c r="AB680" s="1">
        <f t="shared" si="215"/>
        <v>0</v>
      </c>
      <c r="AC680" s="1" t="str">
        <f>VLOOKUP(BIN2DEC(RIGHT(HEX2BIN(MID(H680,6,1),4),1)&amp;LEFT(HEX2BIN(MID(H680,7,1),4),1)),Codes!$K$1:$L$5,2)</f>
        <v>M</v>
      </c>
      <c r="AD680" s="1" t="str">
        <f>VLOOKUP(BIN2DEC(RIGHT(HEX2BIN(MID(H680,7,1),4),3)&amp;LEFT(HEX2BIN(MID(H680,8,1),4),2)),Codes!$H$2:$I$33,2)</f>
        <v>Kick</v>
      </c>
      <c r="AE680" s="1" t="str">
        <f t="shared" si="216"/>
        <v>1</v>
      </c>
      <c r="AF680" s="1" t="str">
        <f t="shared" si="217"/>
        <v>1</v>
      </c>
      <c r="AH680" s="6">
        <f t="shared" si="218"/>
        <v>34</v>
      </c>
    </row>
    <row r="681" spans="1:34">
      <c r="A681" s="3" t="s">
        <v>8708</v>
      </c>
      <c r="B681" s="1" t="s">
        <v>82</v>
      </c>
      <c r="C681" s="6" t="s">
        <v>8283</v>
      </c>
      <c r="D681" s="9" t="s">
        <v>4098</v>
      </c>
      <c r="E681" s="9" t="s">
        <v>307</v>
      </c>
      <c r="F681" s="9" t="s">
        <v>8277</v>
      </c>
      <c r="G681" s="9" t="s">
        <v>1148</v>
      </c>
      <c r="H681" s="9" t="s">
        <v>8275</v>
      </c>
      <c r="J681" s="6" t="str">
        <f t="shared" si="202"/>
        <v>001011</v>
      </c>
      <c r="K681" s="1">
        <f t="shared" si="203"/>
        <v>1</v>
      </c>
      <c r="L681" s="6" t="str">
        <f t="shared" si="204"/>
        <v>00000</v>
      </c>
      <c r="M681" s="1">
        <f t="shared" si="205"/>
        <v>0</v>
      </c>
      <c r="N681" s="6" t="str">
        <f t="shared" si="206"/>
        <v>00</v>
      </c>
      <c r="O681" s="1">
        <f t="shared" si="207"/>
        <v>4</v>
      </c>
      <c r="P681" s="1">
        <f>IF(HEX2DEC(LEFT(E681,4))&gt;=32768,HEX2DEC(LEFT(E681,4))-65536,HEX2DEC(LEFT(E681,4)))/Codes!$N$2</f>
        <v>3.2</v>
      </c>
      <c r="Q681" s="1">
        <f>IF(HEX2DEC(RIGHT(E681,4))&gt;=32768,HEX2DEC(RIGHT(E681,4))-65536,HEX2DEC(RIGHT(E681,4)))/Codes!$N$2</f>
        <v>0</v>
      </c>
      <c r="R681" s="1">
        <f>IF(HEX2DEC(LEFT(F681,4))&gt;=32768,HEX2DEC(LEFT(F681,4))-65536,HEX2DEC(LEFT(F681,4)))/Codes!$N$2</f>
        <v>6</v>
      </c>
      <c r="S681" s="1">
        <f>IF(HEX2DEC(RIGHT(F681,4))&gt;=32768,HEX2DEC(RIGHT(F681,4))-65536,HEX2DEC(RIGHT(F681,4)))/Codes!$N$2</f>
        <v>8</v>
      </c>
      <c r="T681" s="18">
        <f t="shared" si="208"/>
        <v>70</v>
      </c>
      <c r="U681" s="1">
        <f t="shared" si="209"/>
        <v>130</v>
      </c>
      <c r="V681" s="1">
        <f t="shared" si="210"/>
        <v>0</v>
      </c>
      <c r="W681" s="1" t="str">
        <f t="shared" si="211"/>
        <v>100</v>
      </c>
      <c r="X681" s="1">
        <f t="shared" si="212"/>
        <v>3</v>
      </c>
      <c r="Y681" s="1">
        <f t="shared" si="213"/>
        <v>5</v>
      </c>
      <c r="Z681" s="1" t="str">
        <f>VLOOKUP(BIN2DEC(MID(HEX2BIN(MID(H681,3,2),8),2,5)),Codes!$E$1:$F$18,2)</f>
        <v>Normal</v>
      </c>
      <c r="AA681" s="6" t="str">
        <f t="shared" si="214"/>
        <v>0</v>
      </c>
      <c r="AB681" s="1">
        <f t="shared" si="215"/>
        <v>0</v>
      </c>
      <c r="AC681" s="1" t="str">
        <f>VLOOKUP(BIN2DEC(RIGHT(HEX2BIN(MID(H681,6,1),4),1)&amp;LEFT(HEX2BIN(MID(H681,7,1),4),1)),Codes!$K$1:$L$5,2)</f>
        <v>M</v>
      </c>
      <c r="AD681" s="1" t="str">
        <f>VLOOKUP(BIN2DEC(RIGHT(HEX2BIN(MID(H681,7,1),4),3)&amp;LEFT(HEX2BIN(MID(H681,8,1),4),2)),Codes!$H$2:$I$33,2)</f>
        <v>Kick</v>
      </c>
      <c r="AE681" s="1" t="str">
        <f t="shared" si="216"/>
        <v>1</v>
      </c>
      <c r="AF681" s="1" t="str">
        <f t="shared" si="217"/>
        <v>1</v>
      </c>
      <c r="AH681" s="6">
        <f t="shared" si="218"/>
        <v>34</v>
      </c>
    </row>
    <row r="682" spans="1:34">
      <c r="A682" s="3" t="s">
        <v>8709</v>
      </c>
      <c r="B682" s="1" t="s">
        <v>82</v>
      </c>
      <c r="C682" s="6" t="s">
        <v>8284</v>
      </c>
      <c r="D682" s="9" t="s">
        <v>255</v>
      </c>
      <c r="E682" s="9" t="s">
        <v>265</v>
      </c>
      <c r="F682" s="9" t="s">
        <v>8279</v>
      </c>
      <c r="G682" s="9" t="s">
        <v>1148</v>
      </c>
      <c r="H682" s="9" t="s">
        <v>8275</v>
      </c>
      <c r="J682" s="6" t="str">
        <f t="shared" si="202"/>
        <v>001011</v>
      </c>
      <c r="K682" s="1">
        <f t="shared" si="203"/>
        <v>0</v>
      </c>
      <c r="L682" s="6" t="str">
        <f t="shared" si="204"/>
        <v>00000</v>
      </c>
      <c r="M682" s="1">
        <f t="shared" si="205"/>
        <v>0</v>
      </c>
      <c r="N682" s="6" t="str">
        <f t="shared" si="206"/>
        <v>00</v>
      </c>
      <c r="O682" s="1">
        <f t="shared" si="207"/>
        <v>2</v>
      </c>
      <c r="P682" s="1">
        <f>IF(HEX2DEC(LEFT(E682,4))&gt;=32768,HEX2DEC(LEFT(E682,4))-65536,HEX2DEC(LEFT(E682,4)))/Codes!$N$2</f>
        <v>2.4</v>
      </c>
      <c r="Q682" s="1">
        <f>IF(HEX2DEC(RIGHT(E682,4))&gt;=32768,HEX2DEC(RIGHT(E682,4))-65536,HEX2DEC(RIGHT(E682,4)))/Codes!$N$2</f>
        <v>0</v>
      </c>
      <c r="R682" s="1">
        <f>IF(HEX2DEC(LEFT(F682,4))&gt;=32768,HEX2DEC(LEFT(F682,4))-65536,HEX2DEC(LEFT(F682,4)))/Codes!$N$2</f>
        <v>6</v>
      </c>
      <c r="S682" s="1">
        <f>IF(HEX2DEC(RIGHT(F682,4))&gt;=32768,HEX2DEC(RIGHT(F682,4))-65536,HEX2DEC(RIGHT(F682,4)))/Codes!$N$2</f>
        <v>-4.8</v>
      </c>
      <c r="T682" s="18">
        <f t="shared" si="208"/>
        <v>70</v>
      </c>
      <c r="U682" s="1">
        <f t="shared" si="209"/>
        <v>130</v>
      </c>
      <c r="V682" s="1">
        <f t="shared" si="210"/>
        <v>0</v>
      </c>
      <c r="W682" s="1" t="str">
        <f t="shared" si="211"/>
        <v>100</v>
      </c>
      <c r="X682" s="1">
        <f t="shared" si="212"/>
        <v>3</v>
      </c>
      <c r="Y682" s="1">
        <f t="shared" si="213"/>
        <v>5</v>
      </c>
      <c r="Z682" s="1" t="str">
        <f>VLOOKUP(BIN2DEC(MID(HEX2BIN(MID(H682,3,2),8),2,5)),Codes!$E$1:$F$18,2)</f>
        <v>Normal</v>
      </c>
      <c r="AA682" s="6" t="str">
        <f t="shared" si="214"/>
        <v>0</v>
      </c>
      <c r="AB682" s="1">
        <f t="shared" si="215"/>
        <v>0</v>
      </c>
      <c r="AC682" s="1" t="str">
        <f>VLOOKUP(BIN2DEC(RIGHT(HEX2BIN(MID(H682,6,1),4),1)&amp;LEFT(HEX2BIN(MID(H682,7,1),4),1)),Codes!$K$1:$L$5,2)</f>
        <v>M</v>
      </c>
      <c r="AD682" s="1" t="str">
        <f>VLOOKUP(BIN2DEC(RIGHT(HEX2BIN(MID(H682,7,1),4),3)&amp;LEFT(HEX2BIN(MID(H682,8,1),4),2)),Codes!$H$2:$I$33,2)</f>
        <v>Kick</v>
      </c>
      <c r="AE682" s="1" t="str">
        <f t="shared" si="216"/>
        <v>1</v>
      </c>
      <c r="AF682" s="1" t="str">
        <f t="shared" si="217"/>
        <v>1</v>
      </c>
      <c r="AH682" s="6">
        <f t="shared" si="218"/>
        <v>34</v>
      </c>
    </row>
    <row r="683" spans="1:34">
      <c r="A683" s="3" t="s">
        <v>8710</v>
      </c>
      <c r="B683" s="1" t="s">
        <v>82</v>
      </c>
      <c r="C683" s="6" t="s">
        <v>8284</v>
      </c>
      <c r="D683" s="9" t="s">
        <v>261</v>
      </c>
      <c r="E683" s="9" t="s">
        <v>307</v>
      </c>
      <c r="F683" s="9" t="s">
        <v>8281</v>
      </c>
      <c r="G683" s="9" t="s">
        <v>1148</v>
      </c>
      <c r="H683" s="9" t="s">
        <v>8275</v>
      </c>
      <c r="J683" s="6" t="str">
        <f t="shared" si="202"/>
        <v>001011</v>
      </c>
      <c r="K683" s="1">
        <f t="shared" si="203"/>
        <v>1</v>
      </c>
      <c r="L683" s="6" t="str">
        <f t="shared" si="204"/>
        <v>00000</v>
      </c>
      <c r="M683" s="1">
        <f t="shared" si="205"/>
        <v>0</v>
      </c>
      <c r="N683" s="6" t="str">
        <f t="shared" si="206"/>
        <v>00</v>
      </c>
      <c r="O683" s="1">
        <f t="shared" si="207"/>
        <v>2</v>
      </c>
      <c r="P683" s="1">
        <f>IF(HEX2DEC(LEFT(E683,4))&gt;=32768,HEX2DEC(LEFT(E683,4))-65536,HEX2DEC(LEFT(E683,4)))/Codes!$N$2</f>
        <v>3.2</v>
      </c>
      <c r="Q683" s="1">
        <f>IF(HEX2DEC(RIGHT(E683,4))&gt;=32768,HEX2DEC(RIGHT(E683,4))-65536,HEX2DEC(RIGHT(E683,4)))/Codes!$N$2</f>
        <v>0</v>
      </c>
      <c r="R683" s="1">
        <f>IF(HEX2DEC(LEFT(F683,4))&gt;=32768,HEX2DEC(LEFT(F683,4))-65536,HEX2DEC(LEFT(F683,4)))/Codes!$N$2</f>
        <v>6</v>
      </c>
      <c r="S683" s="1">
        <f>IF(HEX2DEC(RIGHT(F683,4))&gt;=32768,HEX2DEC(RIGHT(F683,4))-65536,HEX2DEC(RIGHT(F683,4)))/Codes!$N$2</f>
        <v>-8</v>
      </c>
      <c r="T683" s="18">
        <f t="shared" si="208"/>
        <v>70</v>
      </c>
      <c r="U683" s="1">
        <f t="shared" si="209"/>
        <v>130</v>
      </c>
      <c r="V683" s="1">
        <f t="shared" si="210"/>
        <v>0</v>
      </c>
      <c r="W683" s="1" t="str">
        <f t="shared" si="211"/>
        <v>100</v>
      </c>
      <c r="X683" s="1">
        <f t="shared" si="212"/>
        <v>3</v>
      </c>
      <c r="Y683" s="1">
        <f t="shared" si="213"/>
        <v>5</v>
      </c>
      <c r="Z683" s="1" t="str">
        <f>VLOOKUP(BIN2DEC(MID(HEX2BIN(MID(H683,3,2),8),2,5)),Codes!$E$1:$F$18,2)</f>
        <v>Normal</v>
      </c>
      <c r="AA683" s="6" t="str">
        <f t="shared" si="214"/>
        <v>0</v>
      </c>
      <c r="AB683" s="1">
        <f t="shared" si="215"/>
        <v>0</v>
      </c>
      <c r="AC683" s="1" t="str">
        <f>VLOOKUP(BIN2DEC(RIGHT(HEX2BIN(MID(H683,6,1),4),1)&amp;LEFT(HEX2BIN(MID(H683,7,1),4),1)),Codes!$K$1:$L$5,2)</f>
        <v>M</v>
      </c>
      <c r="AD683" s="1" t="str">
        <f>VLOOKUP(BIN2DEC(RIGHT(HEX2BIN(MID(H683,7,1),4),3)&amp;LEFT(HEX2BIN(MID(H683,8,1),4),2)),Codes!$H$2:$I$33,2)</f>
        <v>Kick</v>
      </c>
      <c r="AE683" s="1" t="str">
        <f t="shared" si="216"/>
        <v>1</v>
      </c>
      <c r="AF683" s="1" t="str">
        <f t="shared" si="217"/>
        <v>1</v>
      </c>
      <c r="AH683" s="6">
        <f t="shared" si="218"/>
        <v>34</v>
      </c>
    </row>
    <row r="684" spans="1:34">
      <c r="A684" s="3" t="s">
        <v>8711</v>
      </c>
      <c r="B684" s="1" t="s">
        <v>82</v>
      </c>
      <c r="C684" s="6" t="s">
        <v>8286</v>
      </c>
      <c r="D684" s="9" t="s">
        <v>1559</v>
      </c>
      <c r="E684" s="9" t="s">
        <v>307</v>
      </c>
      <c r="F684" s="9" t="s">
        <v>91</v>
      </c>
      <c r="G684" s="9" t="s">
        <v>2011</v>
      </c>
      <c r="H684" s="9" t="s">
        <v>6240</v>
      </c>
      <c r="J684" s="6" t="str">
        <f t="shared" si="202"/>
        <v>001011</v>
      </c>
      <c r="K684" s="1">
        <f t="shared" si="203"/>
        <v>0</v>
      </c>
      <c r="L684" s="6" t="str">
        <f t="shared" si="204"/>
        <v>00000</v>
      </c>
      <c r="M684" s="1">
        <f t="shared" si="205"/>
        <v>0</v>
      </c>
      <c r="N684" s="6" t="str">
        <f t="shared" si="206"/>
        <v>00</v>
      </c>
      <c r="O684" s="1">
        <f t="shared" si="207"/>
        <v>5</v>
      </c>
      <c r="P684" s="1">
        <f>IF(HEX2DEC(LEFT(E684,4))&gt;=32768,HEX2DEC(LEFT(E684,4))-65536,HEX2DEC(LEFT(E684,4)))/Codes!$N$2</f>
        <v>3.2</v>
      </c>
      <c r="Q684" s="1">
        <f>IF(HEX2DEC(RIGHT(E684,4))&gt;=32768,HEX2DEC(RIGHT(E684,4))-65536,HEX2DEC(RIGHT(E684,4)))/Codes!$N$2</f>
        <v>0</v>
      </c>
      <c r="R684" s="1">
        <f>IF(HEX2DEC(LEFT(F684,4))&gt;=32768,HEX2DEC(LEFT(F684,4))-65536,HEX2DEC(LEFT(F684,4)))/Codes!$N$2</f>
        <v>0</v>
      </c>
      <c r="S684" s="1">
        <f>IF(HEX2DEC(RIGHT(F684,4))&gt;=32768,HEX2DEC(RIGHT(F684,4))-65536,HEX2DEC(RIGHT(F684,4)))/Codes!$N$2</f>
        <v>0</v>
      </c>
      <c r="T684" s="18">
        <f t="shared" si="208"/>
        <v>361</v>
      </c>
      <c r="U684" s="1">
        <f t="shared" si="209"/>
        <v>50</v>
      </c>
      <c r="V684" s="1">
        <f t="shared" si="210"/>
        <v>0</v>
      </c>
      <c r="W684" s="1" t="str">
        <f t="shared" si="211"/>
        <v>000</v>
      </c>
      <c r="X684" s="1">
        <f t="shared" si="212"/>
        <v>0</v>
      </c>
      <c r="Y684" s="1">
        <f t="shared" si="213"/>
        <v>5</v>
      </c>
      <c r="Z684" s="1" t="str">
        <f>VLOOKUP(BIN2DEC(MID(HEX2BIN(MID(H684,3,2),8),2,5)),Codes!$E$1:$F$18,2)</f>
        <v>Freezing</v>
      </c>
      <c r="AA684" s="6" t="str">
        <f t="shared" si="214"/>
        <v>1</v>
      </c>
      <c r="AB684" s="1">
        <f t="shared" si="215"/>
        <v>0</v>
      </c>
      <c r="AC684" s="1" t="str">
        <f>VLOOKUP(BIN2DEC(RIGHT(HEX2BIN(MID(H684,6,1),4),1)&amp;LEFT(HEX2BIN(MID(H684,7,1),4),1)),Codes!$K$1:$L$5,2)</f>
        <v>S</v>
      </c>
      <c r="AD684" s="1" t="str">
        <f>VLOOKUP(BIN2DEC(RIGHT(HEX2BIN(MID(H684,7,1),4),3)&amp;LEFT(HEX2BIN(MID(H684,8,1),4),2)),Codes!$H$2:$I$33,2)</f>
        <v>[Punch]</v>
      </c>
      <c r="AE684" s="1" t="str">
        <f t="shared" si="216"/>
        <v>1</v>
      </c>
      <c r="AF684" s="1" t="str">
        <f t="shared" si="217"/>
        <v>1</v>
      </c>
      <c r="AH684" s="6">
        <f t="shared" si="218"/>
        <v>17</v>
      </c>
    </row>
    <row r="685" spans="1:34">
      <c r="A685" s="3" t="s">
        <v>8712</v>
      </c>
      <c r="B685" s="1" t="s">
        <v>82</v>
      </c>
      <c r="C685" s="6" t="s">
        <v>8290</v>
      </c>
      <c r="D685" s="9" t="s">
        <v>270</v>
      </c>
      <c r="E685" s="9" t="s">
        <v>232</v>
      </c>
      <c r="F685" s="9" t="s">
        <v>91</v>
      </c>
      <c r="G685" s="9" t="s">
        <v>8288</v>
      </c>
      <c r="H685" s="9" t="s">
        <v>8289</v>
      </c>
      <c r="J685" s="6" t="str">
        <f t="shared" si="202"/>
        <v>001011</v>
      </c>
      <c r="K685" s="1">
        <f t="shared" si="203"/>
        <v>0</v>
      </c>
      <c r="L685" s="6" t="str">
        <f t="shared" si="204"/>
        <v>00000</v>
      </c>
      <c r="M685" s="1">
        <f t="shared" si="205"/>
        <v>0</v>
      </c>
      <c r="N685" s="6" t="str">
        <f t="shared" si="206"/>
        <v>00</v>
      </c>
      <c r="O685" s="1">
        <f t="shared" si="207"/>
        <v>3</v>
      </c>
      <c r="P685" s="1">
        <f>IF(HEX2DEC(LEFT(E685,4))&gt;=32768,HEX2DEC(LEFT(E685,4))-65536,HEX2DEC(LEFT(E685,4)))/Codes!$N$2</f>
        <v>4.8</v>
      </c>
      <c r="Q685" s="1">
        <f>IF(HEX2DEC(RIGHT(E685,4))&gt;=32768,HEX2DEC(RIGHT(E685,4))-65536,HEX2DEC(RIGHT(E685,4)))/Codes!$N$2</f>
        <v>0</v>
      </c>
      <c r="R685" s="1">
        <f>IF(HEX2DEC(LEFT(F685,4))&gt;=32768,HEX2DEC(LEFT(F685,4))-65536,HEX2DEC(LEFT(F685,4)))/Codes!$N$2</f>
        <v>0</v>
      </c>
      <c r="S685" s="1">
        <f>IF(HEX2DEC(RIGHT(F685,4))&gt;=32768,HEX2DEC(RIGHT(F685,4))-65536,HEX2DEC(RIGHT(F685,4)))/Codes!$N$2</f>
        <v>0</v>
      </c>
      <c r="T685" s="18">
        <f t="shared" si="208"/>
        <v>70</v>
      </c>
      <c r="U685" s="1">
        <f t="shared" si="209"/>
        <v>320</v>
      </c>
      <c r="V685" s="1">
        <f t="shared" si="210"/>
        <v>0</v>
      </c>
      <c r="W685" s="1" t="str">
        <f t="shared" si="211"/>
        <v>000</v>
      </c>
      <c r="X685" s="1">
        <f t="shared" si="212"/>
        <v>0</v>
      </c>
      <c r="Y685" s="1">
        <f t="shared" si="213"/>
        <v>5</v>
      </c>
      <c r="Z685" s="1" t="str">
        <f>VLOOKUP(BIN2DEC(MID(HEX2BIN(MID(H685,3,2),8),2,5)),Codes!$E$1:$F$18,2)</f>
        <v>Freezing</v>
      </c>
      <c r="AA685" s="6" t="str">
        <f t="shared" si="214"/>
        <v>0</v>
      </c>
      <c r="AB685" s="1">
        <f t="shared" si="215"/>
        <v>0</v>
      </c>
      <c r="AC685" s="1" t="str">
        <f>VLOOKUP(BIN2DEC(RIGHT(HEX2BIN(MID(H685,6,1),4),1)&amp;LEFT(HEX2BIN(MID(H685,7,1),4),1)),Codes!$K$1:$L$5,2)</f>
        <v>S</v>
      </c>
      <c r="AD685" s="1" t="str">
        <f>VLOOKUP(BIN2DEC(RIGHT(HEX2BIN(MID(H685,7,1),4),3)&amp;LEFT(HEX2BIN(MID(H685,8,1),4),2)),Codes!$H$2:$I$33,2)</f>
        <v>Punch</v>
      </c>
      <c r="AE685" s="1" t="str">
        <f t="shared" si="216"/>
        <v>1</v>
      </c>
      <c r="AF685" s="1" t="str">
        <f t="shared" si="217"/>
        <v>1</v>
      </c>
      <c r="AH685" s="6">
        <f t="shared" si="218"/>
        <v>1</v>
      </c>
    </row>
    <row r="686" spans="1:34">
      <c r="A686" s="3" t="s">
        <v>8713</v>
      </c>
      <c r="B686" s="1" t="s">
        <v>82</v>
      </c>
      <c r="C686" s="6" t="s">
        <v>8292</v>
      </c>
      <c r="D686" s="9" t="s">
        <v>255</v>
      </c>
      <c r="E686" s="9" t="s">
        <v>207</v>
      </c>
      <c r="F686" s="9" t="s">
        <v>91</v>
      </c>
      <c r="G686" s="9" t="s">
        <v>8293</v>
      </c>
      <c r="H686" s="9" t="s">
        <v>8289</v>
      </c>
      <c r="J686" s="6" t="str">
        <f t="shared" si="202"/>
        <v>001011</v>
      </c>
      <c r="K686" s="1">
        <f t="shared" si="203"/>
        <v>0</v>
      </c>
      <c r="L686" s="6" t="str">
        <f t="shared" si="204"/>
        <v>00000</v>
      </c>
      <c r="M686" s="1">
        <f t="shared" si="205"/>
        <v>0</v>
      </c>
      <c r="N686" s="6" t="str">
        <f t="shared" si="206"/>
        <v>00</v>
      </c>
      <c r="O686" s="1">
        <f t="shared" si="207"/>
        <v>2</v>
      </c>
      <c r="P686" s="1">
        <f>IF(HEX2DEC(LEFT(E686,4))&gt;=32768,HEX2DEC(LEFT(E686,4))-65536,HEX2DEC(LEFT(E686,4)))/Codes!$N$2</f>
        <v>4</v>
      </c>
      <c r="Q686" s="1">
        <f>IF(HEX2DEC(RIGHT(E686,4))&gt;=32768,HEX2DEC(RIGHT(E686,4))-65536,HEX2DEC(RIGHT(E686,4)))/Codes!$N$2</f>
        <v>0</v>
      </c>
      <c r="R686" s="1">
        <f>IF(HEX2DEC(LEFT(F686,4))&gt;=32768,HEX2DEC(LEFT(F686,4))-65536,HEX2DEC(LEFT(F686,4)))/Codes!$N$2</f>
        <v>0</v>
      </c>
      <c r="S686" s="1">
        <f>IF(HEX2DEC(RIGHT(F686,4))&gt;=32768,HEX2DEC(RIGHT(F686,4))-65536,HEX2DEC(RIGHT(F686,4)))/Codes!$N$2</f>
        <v>0</v>
      </c>
      <c r="T686" s="18">
        <f t="shared" si="208"/>
        <v>70</v>
      </c>
      <c r="U686" s="1">
        <f t="shared" si="209"/>
        <v>130</v>
      </c>
      <c r="V686" s="1">
        <f t="shared" si="210"/>
        <v>0</v>
      </c>
      <c r="W686" s="1" t="str">
        <f t="shared" si="211"/>
        <v>000</v>
      </c>
      <c r="X686" s="1">
        <f t="shared" si="212"/>
        <v>0</v>
      </c>
      <c r="Y686" s="1">
        <f t="shared" si="213"/>
        <v>5</v>
      </c>
      <c r="Z686" s="1" t="str">
        <f>VLOOKUP(BIN2DEC(MID(HEX2BIN(MID(H686,3,2),8),2,5)),Codes!$E$1:$F$18,2)</f>
        <v>Freezing</v>
      </c>
      <c r="AA686" s="6" t="str">
        <f t="shared" si="214"/>
        <v>0</v>
      </c>
      <c r="AB686" s="1">
        <f t="shared" si="215"/>
        <v>0</v>
      </c>
      <c r="AC686" s="1" t="str">
        <f>VLOOKUP(BIN2DEC(RIGHT(HEX2BIN(MID(H686,6,1),4),1)&amp;LEFT(HEX2BIN(MID(H686,7,1),4),1)),Codes!$K$1:$L$5,2)</f>
        <v>S</v>
      </c>
      <c r="AD686" s="1" t="str">
        <f>VLOOKUP(BIN2DEC(RIGHT(HEX2BIN(MID(H686,7,1),4),3)&amp;LEFT(HEX2BIN(MID(H686,8,1),4),2)),Codes!$H$2:$I$33,2)</f>
        <v>Punch</v>
      </c>
      <c r="AE686" s="1" t="str">
        <f t="shared" si="216"/>
        <v>1</v>
      </c>
      <c r="AF686" s="1" t="str">
        <f t="shared" si="217"/>
        <v>1</v>
      </c>
      <c r="AH686" s="6">
        <f t="shared" si="218"/>
        <v>1</v>
      </c>
    </row>
    <row r="687" spans="1:34">
      <c r="A687" s="3" t="s">
        <v>8714</v>
      </c>
      <c r="B687" s="1" t="s">
        <v>82</v>
      </c>
      <c r="C687" s="6" t="s">
        <v>8295</v>
      </c>
      <c r="D687" s="9" t="s">
        <v>702</v>
      </c>
      <c r="E687" s="9" t="s">
        <v>265</v>
      </c>
      <c r="F687" s="9" t="s">
        <v>91</v>
      </c>
      <c r="G687" s="9" t="s">
        <v>1591</v>
      </c>
      <c r="H687" s="9" t="s">
        <v>8289</v>
      </c>
      <c r="J687" s="6" t="str">
        <f t="shared" si="202"/>
        <v>001011</v>
      </c>
      <c r="K687" s="1">
        <f t="shared" si="203"/>
        <v>0</v>
      </c>
      <c r="L687" s="6" t="str">
        <f t="shared" si="204"/>
        <v>00000</v>
      </c>
      <c r="M687" s="1">
        <f t="shared" si="205"/>
        <v>0</v>
      </c>
      <c r="N687" s="6" t="str">
        <f t="shared" si="206"/>
        <v>00</v>
      </c>
      <c r="O687" s="1">
        <f t="shared" si="207"/>
        <v>1</v>
      </c>
      <c r="P687" s="1">
        <f>IF(HEX2DEC(LEFT(E687,4))&gt;=32768,HEX2DEC(LEFT(E687,4))-65536,HEX2DEC(LEFT(E687,4)))/Codes!$N$2</f>
        <v>2.4</v>
      </c>
      <c r="Q687" s="1">
        <f>IF(HEX2DEC(RIGHT(E687,4))&gt;=32768,HEX2DEC(RIGHT(E687,4))-65536,HEX2DEC(RIGHT(E687,4)))/Codes!$N$2</f>
        <v>0</v>
      </c>
      <c r="R687" s="1">
        <f>IF(HEX2DEC(LEFT(F687,4))&gt;=32768,HEX2DEC(LEFT(F687,4))-65536,HEX2DEC(LEFT(F687,4)))/Codes!$N$2</f>
        <v>0</v>
      </c>
      <c r="S687" s="1">
        <f>IF(HEX2DEC(RIGHT(F687,4))&gt;=32768,HEX2DEC(RIGHT(F687,4))-65536,HEX2DEC(RIGHT(F687,4)))/Codes!$N$2</f>
        <v>0</v>
      </c>
      <c r="T687" s="18">
        <f t="shared" si="208"/>
        <v>361</v>
      </c>
      <c r="U687" s="1">
        <f t="shared" si="209"/>
        <v>25</v>
      </c>
      <c r="V687" s="1">
        <f t="shared" si="210"/>
        <v>0</v>
      </c>
      <c r="W687" s="1" t="str">
        <f t="shared" si="211"/>
        <v>000</v>
      </c>
      <c r="X687" s="1">
        <f t="shared" si="212"/>
        <v>0</v>
      </c>
      <c r="Y687" s="1">
        <f t="shared" si="213"/>
        <v>5</v>
      </c>
      <c r="Z687" s="1" t="str">
        <f>VLOOKUP(BIN2DEC(MID(HEX2BIN(MID(H687,3,2),8),2,5)),Codes!$E$1:$F$18,2)</f>
        <v>Freezing</v>
      </c>
      <c r="AA687" s="6" t="str">
        <f t="shared" si="214"/>
        <v>0</v>
      </c>
      <c r="AB687" s="1">
        <f t="shared" si="215"/>
        <v>0</v>
      </c>
      <c r="AC687" s="1" t="str">
        <f>VLOOKUP(BIN2DEC(RIGHT(HEX2BIN(MID(H687,6,1),4),1)&amp;LEFT(HEX2BIN(MID(H687,7,1),4),1)),Codes!$K$1:$L$5,2)</f>
        <v>S</v>
      </c>
      <c r="AD687" s="1" t="str">
        <f>VLOOKUP(BIN2DEC(RIGHT(HEX2BIN(MID(H687,7,1),4),3)&amp;LEFT(HEX2BIN(MID(H687,8,1),4),2)),Codes!$H$2:$I$33,2)</f>
        <v>Punch</v>
      </c>
      <c r="AE687" s="1" t="str">
        <f t="shared" si="216"/>
        <v>1</v>
      </c>
      <c r="AF687" s="1" t="str">
        <f t="shared" si="217"/>
        <v>1</v>
      </c>
      <c r="AH687" s="6">
        <f t="shared" si="218"/>
        <v>1</v>
      </c>
    </row>
    <row r="688" spans="1:34">
      <c r="A688" s="3" t="s">
        <v>8715</v>
      </c>
      <c r="B688" s="1" t="s">
        <v>82</v>
      </c>
      <c r="C688" s="6" t="s">
        <v>267</v>
      </c>
      <c r="D688" s="9" t="s">
        <v>8117</v>
      </c>
      <c r="E688" s="9" t="s">
        <v>207</v>
      </c>
      <c r="F688" s="9" t="s">
        <v>207</v>
      </c>
      <c r="G688" s="9" t="s">
        <v>8297</v>
      </c>
      <c r="H688" s="9" t="s">
        <v>259</v>
      </c>
      <c r="J688" s="6" t="str">
        <f t="shared" si="202"/>
        <v>001011</v>
      </c>
      <c r="K688" s="1">
        <f t="shared" si="203"/>
        <v>0</v>
      </c>
      <c r="L688" s="6" t="str">
        <f t="shared" si="204"/>
        <v>00000</v>
      </c>
      <c r="M688" s="1">
        <f t="shared" si="205"/>
        <v>15</v>
      </c>
      <c r="N688" s="6" t="str">
        <f t="shared" si="206"/>
        <v>00</v>
      </c>
      <c r="O688" s="1">
        <f t="shared" si="207"/>
        <v>2</v>
      </c>
      <c r="P688" s="1">
        <f>IF(HEX2DEC(LEFT(E688,4))&gt;=32768,HEX2DEC(LEFT(E688,4))-65536,HEX2DEC(LEFT(E688,4)))/Codes!$N$2</f>
        <v>4</v>
      </c>
      <c r="Q688" s="1">
        <f>IF(HEX2DEC(RIGHT(E688,4))&gt;=32768,HEX2DEC(RIGHT(E688,4))-65536,HEX2DEC(RIGHT(E688,4)))/Codes!$N$2</f>
        <v>0</v>
      </c>
      <c r="R688" s="1">
        <f>IF(HEX2DEC(LEFT(F688,4))&gt;=32768,HEX2DEC(LEFT(F688,4))-65536,HEX2DEC(LEFT(F688,4)))/Codes!$N$2</f>
        <v>4</v>
      </c>
      <c r="S688" s="1">
        <f>IF(HEX2DEC(RIGHT(F688,4))&gt;=32768,HEX2DEC(RIGHT(F688,4))-65536,HEX2DEC(RIGHT(F688,4)))/Codes!$N$2</f>
        <v>0</v>
      </c>
      <c r="T688" s="18">
        <f t="shared" si="208"/>
        <v>45</v>
      </c>
      <c r="U688" s="1">
        <f t="shared" si="209"/>
        <v>100</v>
      </c>
      <c r="V688" s="1">
        <f t="shared" si="210"/>
        <v>0</v>
      </c>
      <c r="W688" s="1" t="str">
        <f t="shared" si="211"/>
        <v>100</v>
      </c>
      <c r="X688" s="1">
        <f t="shared" si="212"/>
        <v>3</v>
      </c>
      <c r="Y688" s="1">
        <f t="shared" si="213"/>
        <v>0</v>
      </c>
      <c r="Z688" s="1" t="str">
        <f>VLOOKUP(BIN2DEC(MID(HEX2BIN(MID(H688,3,2),8),2,5)),Codes!$E$1:$F$18,2)</f>
        <v>Normal</v>
      </c>
      <c r="AA688" s="6" t="str">
        <f t="shared" si="214"/>
        <v>0</v>
      </c>
      <c r="AB688" s="1">
        <f t="shared" si="215"/>
        <v>0</v>
      </c>
      <c r="AC688" s="1" t="str">
        <f>VLOOKUP(BIN2DEC(RIGHT(HEX2BIN(MID(H688,6,1),4),1)&amp;LEFT(HEX2BIN(MID(H688,7,1),4),1)),Codes!$K$1:$L$5,2)</f>
        <v>S</v>
      </c>
      <c r="AD688" s="1" t="str">
        <f>VLOOKUP(BIN2DEC(RIGHT(HEX2BIN(MID(H688,7,1),4),3)&amp;LEFT(HEX2BIN(MID(H688,8,1),4),2)),Codes!$H$2:$I$33,2)</f>
        <v>Punch</v>
      </c>
      <c r="AE688" s="1" t="str">
        <f t="shared" si="216"/>
        <v>1</v>
      </c>
      <c r="AF688" s="1" t="str">
        <f t="shared" si="217"/>
        <v>1</v>
      </c>
      <c r="AH688" s="6">
        <f t="shared" si="218"/>
        <v>1</v>
      </c>
    </row>
    <row r="689" spans="1:34">
      <c r="A689" s="3" t="s">
        <v>8716</v>
      </c>
      <c r="B689" s="1" t="s">
        <v>82</v>
      </c>
      <c r="C689" s="6" t="s">
        <v>267</v>
      </c>
      <c r="D689" s="9" t="s">
        <v>8299</v>
      </c>
      <c r="E689" s="9" t="s">
        <v>1376</v>
      </c>
      <c r="F689" s="9" t="s">
        <v>91</v>
      </c>
      <c r="G689" s="9" t="s">
        <v>8297</v>
      </c>
      <c r="H689" s="9" t="s">
        <v>259</v>
      </c>
      <c r="J689" s="6" t="str">
        <f t="shared" si="202"/>
        <v>001011</v>
      </c>
      <c r="K689" s="1">
        <f t="shared" si="203"/>
        <v>1</v>
      </c>
      <c r="L689" s="6" t="str">
        <f t="shared" si="204"/>
        <v>00000</v>
      </c>
      <c r="M689" s="1">
        <f t="shared" si="205"/>
        <v>10</v>
      </c>
      <c r="N689" s="6" t="str">
        <f t="shared" si="206"/>
        <v>00</v>
      </c>
      <c r="O689" s="1">
        <f t="shared" si="207"/>
        <v>2</v>
      </c>
      <c r="P689" s="1">
        <f>IF(HEX2DEC(LEFT(E689,4))&gt;=32768,HEX2DEC(LEFT(E689,4))-65536,HEX2DEC(LEFT(E689,4)))/Codes!$N$2</f>
        <v>3.2</v>
      </c>
      <c r="Q689" s="1">
        <f>IF(HEX2DEC(RIGHT(E689,4))&gt;=32768,HEX2DEC(RIGHT(E689,4))-65536,HEX2DEC(RIGHT(E689,4)))/Codes!$N$2</f>
        <v>3.2</v>
      </c>
      <c r="R689" s="1">
        <f>IF(HEX2DEC(LEFT(F689,4))&gt;=32768,HEX2DEC(LEFT(F689,4))-65536,HEX2DEC(LEFT(F689,4)))/Codes!$N$2</f>
        <v>0</v>
      </c>
      <c r="S689" s="1">
        <f>IF(HEX2DEC(RIGHT(F689,4))&gt;=32768,HEX2DEC(RIGHT(F689,4))-65536,HEX2DEC(RIGHT(F689,4)))/Codes!$N$2</f>
        <v>0</v>
      </c>
      <c r="T689" s="18">
        <f t="shared" si="208"/>
        <v>45</v>
      </c>
      <c r="U689" s="1">
        <f t="shared" si="209"/>
        <v>100</v>
      </c>
      <c r="V689" s="1">
        <f t="shared" si="210"/>
        <v>0</v>
      </c>
      <c r="W689" s="1" t="str">
        <f t="shared" si="211"/>
        <v>100</v>
      </c>
      <c r="X689" s="1">
        <f t="shared" si="212"/>
        <v>3</v>
      </c>
      <c r="Y689" s="1">
        <f t="shared" si="213"/>
        <v>0</v>
      </c>
      <c r="Z689" s="1" t="str">
        <f>VLOOKUP(BIN2DEC(MID(HEX2BIN(MID(H689,3,2),8),2,5)),Codes!$E$1:$F$18,2)</f>
        <v>Normal</v>
      </c>
      <c r="AA689" s="6" t="str">
        <f t="shared" si="214"/>
        <v>0</v>
      </c>
      <c r="AB689" s="1">
        <f t="shared" si="215"/>
        <v>0</v>
      </c>
      <c r="AC689" s="1" t="str">
        <f>VLOOKUP(BIN2DEC(RIGHT(HEX2BIN(MID(H689,6,1),4),1)&amp;LEFT(HEX2BIN(MID(H689,7,1),4),1)),Codes!$K$1:$L$5,2)</f>
        <v>S</v>
      </c>
      <c r="AD689" s="1" t="str">
        <f>VLOOKUP(BIN2DEC(RIGHT(HEX2BIN(MID(H689,7,1),4),3)&amp;LEFT(HEX2BIN(MID(H689,8,1),4),2)),Codes!$H$2:$I$33,2)</f>
        <v>Punch</v>
      </c>
      <c r="AE689" s="1" t="str">
        <f t="shared" si="216"/>
        <v>1</v>
      </c>
      <c r="AF689" s="1" t="str">
        <f t="shared" si="217"/>
        <v>1</v>
      </c>
      <c r="AH689" s="6">
        <f t="shared" si="218"/>
        <v>1</v>
      </c>
    </row>
    <row r="690" spans="1:34">
      <c r="A690" s="3" t="s">
        <v>8717</v>
      </c>
      <c r="B690" s="1" t="s">
        <v>82</v>
      </c>
      <c r="C690" s="6" t="s">
        <v>268</v>
      </c>
      <c r="D690" s="9" t="s">
        <v>8211</v>
      </c>
      <c r="E690" s="9" t="s">
        <v>207</v>
      </c>
      <c r="F690" s="9" t="s">
        <v>207</v>
      </c>
      <c r="G690" s="9" t="s">
        <v>8301</v>
      </c>
      <c r="H690" s="9" t="s">
        <v>259</v>
      </c>
      <c r="J690" s="6" t="str">
        <f t="shared" si="202"/>
        <v>001011</v>
      </c>
      <c r="K690" s="1">
        <f t="shared" si="203"/>
        <v>0</v>
      </c>
      <c r="L690" s="6" t="str">
        <f t="shared" si="204"/>
        <v>00000</v>
      </c>
      <c r="M690" s="1">
        <f t="shared" si="205"/>
        <v>15</v>
      </c>
      <c r="N690" s="6" t="str">
        <f t="shared" si="206"/>
        <v>00</v>
      </c>
      <c r="O690" s="1">
        <f t="shared" si="207"/>
        <v>4</v>
      </c>
      <c r="P690" s="1">
        <f>IF(HEX2DEC(LEFT(E690,4))&gt;=32768,HEX2DEC(LEFT(E690,4))-65536,HEX2DEC(LEFT(E690,4)))/Codes!$N$2</f>
        <v>4</v>
      </c>
      <c r="Q690" s="1">
        <f>IF(HEX2DEC(RIGHT(E690,4))&gt;=32768,HEX2DEC(RIGHT(E690,4))-65536,HEX2DEC(RIGHT(E690,4)))/Codes!$N$2</f>
        <v>0</v>
      </c>
      <c r="R690" s="1">
        <f>IF(HEX2DEC(LEFT(F690,4))&gt;=32768,HEX2DEC(LEFT(F690,4))-65536,HEX2DEC(LEFT(F690,4)))/Codes!$N$2</f>
        <v>4</v>
      </c>
      <c r="S690" s="1">
        <f>IF(HEX2DEC(RIGHT(F690,4))&gt;=32768,HEX2DEC(RIGHT(F690,4))-65536,HEX2DEC(RIGHT(F690,4)))/Codes!$N$2</f>
        <v>0</v>
      </c>
      <c r="T690" s="18">
        <f t="shared" si="208"/>
        <v>45</v>
      </c>
      <c r="U690" s="1">
        <f t="shared" si="209"/>
        <v>100</v>
      </c>
      <c r="V690" s="1">
        <f t="shared" si="210"/>
        <v>134</v>
      </c>
      <c r="W690" s="1" t="str">
        <f t="shared" si="211"/>
        <v>100</v>
      </c>
      <c r="X690" s="1">
        <f t="shared" si="212"/>
        <v>3</v>
      </c>
      <c r="Y690" s="1">
        <f t="shared" si="213"/>
        <v>0</v>
      </c>
      <c r="Z690" s="1" t="str">
        <f>VLOOKUP(BIN2DEC(MID(HEX2BIN(MID(H690,3,2),8),2,5)),Codes!$E$1:$F$18,2)</f>
        <v>Normal</v>
      </c>
      <c r="AA690" s="6" t="str">
        <f t="shared" si="214"/>
        <v>0</v>
      </c>
      <c r="AB690" s="1">
        <f t="shared" si="215"/>
        <v>0</v>
      </c>
      <c r="AC690" s="1" t="str">
        <f>VLOOKUP(BIN2DEC(RIGHT(HEX2BIN(MID(H690,6,1),4),1)&amp;LEFT(HEX2BIN(MID(H690,7,1),4),1)),Codes!$K$1:$L$5,2)</f>
        <v>S</v>
      </c>
      <c r="AD690" s="1" t="str">
        <f>VLOOKUP(BIN2DEC(RIGHT(HEX2BIN(MID(H690,7,1),4),3)&amp;LEFT(HEX2BIN(MID(H690,8,1),4),2)),Codes!$H$2:$I$33,2)</f>
        <v>Punch</v>
      </c>
      <c r="AE690" s="1" t="str">
        <f t="shared" si="216"/>
        <v>1</v>
      </c>
      <c r="AF690" s="1" t="str">
        <f t="shared" si="217"/>
        <v>1</v>
      </c>
      <c r="AH690" s="6">
        <f t="shared" si="218"/>
        <v>1</v>
      </c>
    </row>
    <row r="691" spans="1:34">
      <c r="A691" s="3" t="s">
        <v>8718</v>
      </c>
      <c r="B691" s="1" t="s">
        <v>82</v>
      </c>
      <c r="C691" s="6" t="s">
        <v>268</v>
      </c>
      <c r="D691" s="9" t="s">
        <v>8303</v>
      </c>
      <c r="E691" s="9" t="s">
        <v>1376</v>
      </c>
      <c r="F691" s="9" t="s">
        <v>91</v>
      </c>
      <c r="G691" s="9" t="s">
        <v>8301</v>
      </c>
      <c r="H691" s="9" t="s">
        <v>259</v>
      </c>
      <c r="J691" s="6" t="str">
        <f t="shared" si="202"/>
        <v>001011</v>
      </c>
      <c r="K691" s="1">
        <f t="shared" si="203"/>
        <v>1</v>
      </c>
      <c r="L691" s="6" t="str">
        <f t="shared" si="204"/>
        <v>00000</v>
      </c>
      <c r="M691" s="1">
        <f t="shared" si="205"/>
        <v>10</v>
      </c>
      <c r="N691" s="6" t="str">
        <f t="shared" si="206"/>
        <v>00</v>
      </c>
      <c r="O691" s="1">
        <f t="shared" si="207"/>
        <v>4</v>
      </c>
      <c r="P691" s="1">
        <f>IF(HEX2DEC(LEFT(E691,4))&gt;=32768,HEX2DEC(LEFT(E691,4))-65536,HEX2DEC(LEFT(E691,4)))/Codes!$N$2</f>
        <v>3.2</v>
      </c>
      <c r="Q691" s="1">
        <f>IF(HEX2DEC(RIGHT(E691,4))&gt;=32768,HEX2DEC(RIGHT(E691,4))-65536,HEX2DEC(RIGHT(E691,4)))/Codes!$N$2</f>
        <v>3.2</v>
      </c>
      <c r="R691" s="1">
        <f>IF(HEX2DEC(LEFT(F691,4))&gt;=32768,HEX2DEC(LEFT(F691,4))-65536,HEX2DEC(LEFT(F691,4)))/Codes!$N$2</f>
        <v>0</v>
      </c>
      <c r="S691" s="1">
        <f>IF(HEX2DEC(RIGHT(F691,4))&gt;=32768,HEX2DEC(RIGHT(F691,4))-65536,HEX2DEC(RIGHT(F691,4)))/Codes!$N$2</f>
        <v>0</v>
      </c>
      <c r="T691" s="18">
        <f t="shared" si="208"/>
        <v>45</v>
      </c>
      <c r="U691" s="1">
        <f t="shared" si="209"/>
        <v>100</v>
      </c>
      <c r="V691" s="1">
        <f t="shared" si="210"/>
        <v>134</v>
      </c>
      <c r="W691" s="1" t="str">
        <f t="shared" si="211"/>
        <v>100</v>
      </c>
      <c r="X691" s="1">
        <f t="shared" si="212"/>
        <v>3</v>
      </c>
      <c r="Y691" s="1">
        <f t="shared" si="213"/>
        <v>0</v>
      </c>
      <c r="Z691" s="1" t="str">
        <f>VLOOKUP(BIN2DEC(MID(HEX2BIN(MID(H691,3,2),8),2,5)),Codes!$E$1:$F$18,2)</f>
        <v>Normal</v>
      </c>
      <c r="AA691" s="6" t="str">
        <f t="shared" si="214"/>
        <v>0</v>
      </c>
      <c r="AB691" s="1">
        <f t="shared" si="215"/>
        <v>0</v>
      </c>
      <c r="AC691" s="1" t="str">
        <f>VLOOKUP(BIN2DEC(RIGHT(HEX2BIN(MID(H691,6,1),4),1)&amp;LEFT(HEX2BIN(MID(H691,7,1),4),1)),Codes!$K$1:$L$5,2)</f>
        <v>S</v>
      </c>
      <c r="AD691" s="1" t="str">
        <f>VLOOKUP(BIN2DEC(RIGHT(HEX2BIN(MID(H691,7,1),4),3)&amp;LEFT(HEX2BIN(MID(H691,8,1),4),2)),Codes!$H$2:$I$33,2)</f>
        <v>Punch</v>
      </c>
      <c r="AE691" s="1" t="str">
        <f t="shared" si="216"/>
        <v>1</v>
      </c>
      <c r="AF691" s="1" t="str">
        <f t="shared" si="217"/>
        <v>1</v>
      </c>
      <c r="AH691" s="6">
        <f t="shared" si="218"/>
        <v>1</v>
      </c>
    </row>
    <row r="692" spans="1:34">
      <c r="A692" s="3" t="s">
        <v>8719</v>
      </c>
      <c r="B692" s="1" t="s">
        <v>82</v>
      </c>
      <c r="C692" s="6" t="s">
        <v>1128</v>
      </c>
      <c r="D692" s="9" t="s">
        <v>8187</v>
      </c>
      <c r="E692" s="9" t="s">
        <v>207</v>
      </c>
      <c r="F692" s="9" t="s">
        <v>207</v>
      </c>
      <c r="G692" s="9" t="s">
        <v>7532</v>
      </c>
      <c r="H692" s="9" t="s">
        <v>8305</v>
      </c>
      <c r="J692" s="6" t="str">
        <f t="shared" si="202"/>
        <v>001011</v>
      </c>
      <c r="K692" s="1">
        <f t="shared" si="203"/>
        <v>0</v>
      </c>
      <c r="L692" s="6" t="str">
        <f t="shared" si="204"/>
        <v>00000</v>
      </c>
      <c r="M692" s="1">
        <f t="shared" si="205"/>
        <v>15</v>
      </c>
      <c r="N692" s="6" t="str">
        <f t="shared" si="206"/>
        <v>00</v>
      </c>
      <c r="O692" s="1">
        <f t="shared" si="207"/>
        <v>9</v>
      </c>
      <c r="P692" s="1">
        <f>IF(HEX2DEC(LEFT(E692,4))&gt;=32768,HEX2DEC(LEFT(E692,4))-65536,HEX2DEC(LEFT(E692,4)))/Codes!$N$2</f>
        <v>4</v>
      </c>
      <c r="Q692" s="1">
        <f>IF(HEX2DEC(RIGHT(E692,4))&gt;=32768,HEX2DEC(RIGHT(E692,4))-65536,HEX2DEC(RIGHT(E692,4)))/Codes!$N$2</f>
        <v>0</v>
      </c>
      <c r="R692" s="1">
        <f>IF(HEX2DEC(LEFT(F692,4))&gt;=32768,HEX2DEC(LEFT(F692,4))-65536,HEX2DEC(LEFT(F692,4)))/Codes!$N$2</f>
        <v>4</v>
      </c>
      <c r="S692" s="1">
        <f>IF(HEX2DEC(RIGHT(F692,4))&gt;=32768,HEX2DEC(RIGHT(F692,4))-65536,HEX2DEC(RIGHT(F692,4)))/Codes!$N$2</f>
        <v>0</v>
      </c>
      <c r="T692" s="18">
        <f t="shared" si="208"/>
        <v>80</v>
      </c>
      <c r="U692" s="1">
        <f t="shared" si="209"/>
        <v>40</v>
      </c>
      <c r="V692" s="1">
        <f t="shared" si="210"/>
        <v>0</v>
      </c>
      <c r="W692" s="1" t="str">
        <f t="shared" si="211"/>
        <v>100</v>
      </c>
      <c r="X692" s="1">
        <f t="shared" si="212"/>
        <v>3</v>
      </c>
      <c r="Y692" s="1">
        <f t="shared" si="213"/>
        <v>90</v>
      </c>
      <c r="Z692" s="1" t="str">
        <f>VLOOKUP(BIN2DEC(MID(HEX2BIN(MID(H692,3,2),8),2,5)),Codes!$E$1:$F$18,2)</f>
        <v>Normal</v>
      </c>
      <c r="AA692" s="6" t="str">
        <f t="shared" si="214"/>
        <v>0</v>
      </c>
      <c r="AB692" s="1">
        <f t="shared" si="215"/>
        <v>0</v>
      </c>
      <c r="AC692" s="1" t="str">
        <f>VLOOKUP(BIN2DEC(RIGHT(HEX2BIN(MID(H692,6,1),4),1)&amp;LEFT(HEX2BIN(MID(H692,7,1),4),1)),Codes!$K$1:$L$5,2)</f>
        <v>S</v>
      </c>
      <c r="AD692" s="1" t="str">
        <f>VLOOKUP(BIN2DEC(RIGHT(HEX2BIN(MID(H692,7,1),4),3)&amp;LEFT(HEX2BIN(MID(H692,8,1),4),2)),Codes!$H$2:$I$33,2)</f>
        <v>Punch</v>
      </c>
      <c r="AE692" s="1" t="str">
        <f t="shared" si="216"/>
        <v>1</v>
      </c>
      <c r="AF692" s="1" t="str">
        <f t="shared" si="217"/>
        <v>1</v>
      </c>
      <c r="AH692" s="6">
        <f t="shared" si="218"/>
        <v>1</v>
      </c>
    </row>
    <row r="693" spans="1:34">
      <c r="A693" s="3" t="s">
        <v>8720</v>
      </c>
      <c r="B693" s="1" t="s">
        <v>82</v>
      </c>
      <c r="C693" s="6" t="s">
        <v>1128</v>
      </c>
      <c r="D693" s="9" t="s">
        <v>8307</v>
      </c>
      <c r="E693" s="9" t="s">
        <v>1376</v>
      </c>
      <c r="F693" s="9" t="s">
        <v>91</v>
      </c>
      <c r="G693" s="9" t="s">
        <v>7532</v>
      </c>
      <c r="H693" s="9" t="s">
        <v>8305</v>
      </c>
      <c r="J693" s="6" t="str">
        <f t="shared" si="202"/>
        <v>001011</v>
      </c>
      <c r="K693" s="1">
        <f t="shared" si="203"/>
        <v>1</v>
      </c>
      <c r="L693" s="6" t="str">
        <f t="shared" si="204"/>
        <v>00000</v>
      </c>
      <c r="M693" s="1">
        <f t="shared" si="205"/>
        <v>10</v>
      </c>
      <c r="N693" s="6" t="str">
        <f t="shared" si="206"/>
        <v>00</v>
      </c>
      <c r="O693" s="1">
        <f t="shared" si="207"/>
        <v>9</v>
      </c>
      <c r="P693" s="1">
        <f>IF(HEX2DEC(LEFT(E693,4))&gt;=32768,HEX2DEC(LEFT(E693,4))-65536,HEX2DEC(LEFT(E693,4)))/Codes!$N$2</f>
        <v>3.2</v>
      </c>
      <c r="Q693" s="1">
        <f>IF(HEX2DEC(RIGHT(E693,4))&gt;=32768,HEX2DEC(RIGHT(E693,4))-65536,HEX2DEC(RIGHT(E693,4)))/Codes!$N$2</f>
        <v>3.2</v>
      </c>
      <c r="R693" s="1">
        <f>IF(HEX2DEC(LEFT(F693,4))&gt;=32768,HEX2DEC(LEFT(F693,4))-65536,HEX2DEC(LEFT(F693,4)))/Codes!$N$2</f>
        <v>0</v>
      </c>
      <c r="S693" s="1">
        <f>IF(HEX2DEC(RIGHT(F693,4))&gt;=32768,HEX2DEC(RIGHT(F693,4))-65536,HEX2DEC(RIGHT(F693,4)))/Codes!$N$2</f>
        <v>0</v>
      </c>
      <c r="T693" s="18">
        <f t="shared" si="208"/>
        <v>80</v>
      </c>
      <c r="U693" s="1">
        <f t="shared" si="209"/>
        <v>40</v>
      </c>
      <c r="V693" s="1">
        <f t="shared" si="210"/>
        <v>0</v>
      </c>
      <c r="W693" s="1" t="str">
        <f t="shared" si="211"/>
        <v>100</v>
      </c>
      <c r="X693" s="1">
        <f t="shared" si="212"/>
        <v>3</v>
      </c>
      <c r="Y693" s="1">
        <f t="shared" si="213"/>
        <v>90</v>
      </c>
      <c r="Z693" s="1" t="str">
        <f>VLOOKUP(BIN2DEC(MID(HEX2BIN(MID(H693,3,2),8),2,5)),Codes!$E$1:$F$18,2)</f>
        <v>Normal</v>
      </c>
      <c r="AA693" s="6" t="str">
        <f t="shared" si="214"/>
        <v>0</v>
      </c>
      <c r="AB693" s="1">
        <f t="shared" si="215"/>
        <v>0</v>
      </c>
      <c r="AC693" s="1" t="str">
        <f>VLOOKUP(BIN2DEC(RIGHT(HEX2BIN(MID(H693,6,1),4),1)&amp;LEFT(HEX2BIN(MID(H693,7,1),4),1)),Codes!$K$1:$L$5,2)</f>
        <v>S</v>
      </c>
      <c r="AD693" s="1" t="str">
        <f>VLOOKUP(BIN2DEC(RIGHT(HEX2BIN(MID(H693,7,1),4),3)&amp;LEFT(HEX2BIN(MID(H693,8,1),4),2)),Codes!$H$2:$I$33,2)</f>
        <v>Punch</v>
      </c>
      <c r="AE693" s="1" t="str">
        <f t="shared" si="216"/>
        <v>1</v>
      </c>
      <c r="AF693" s="1" t="str">
        <f t="shared" si="217"/>
        <v>1</v>
      </c>
      <c r="AH693" s="6">
        <f t="shared" si="218"/>
        <v>1</v>
      </c>
    </row>
    <row r="694" spans="1:34">
      <c r="A694" s="3" t="s">
        <v>8721</v>
      </c>
      <c r="B694" s="1" t="s">
        <v>82</v>
      </c>
      <c r="C694" s="6" t="s">
        <v>1116</v>
      </c>
      <c r="D694" s="9" t="s">
        <v>8121</v>
      </c>
      <c r="E694" s="9" t="s">
        <v>207</v>
      </c>
      <c r="F694" s="9" t="s">
        <v>207</v>
      </c>
      <c r="G694" s="9" t="s">
        <v>139</v>
      </c>
      <c r="H694" s="9" t="s">
        <v>8309</v>
      </c>
      <c r="J694" s="6" t="str">
        <f t="shared" si="202"/>
        <v>001011</v>
      </c>
      <c r="K694" s="1">
        <f t="shared" si="203"/>
        <v>0</v>
      </c>
      <c r="L694" s="6" t="str">
        <f t="shared" si="204"/>
        <v>00000</v>
      </c>
      <c r="M694" s="1">
        <f t="shared" si="205"/>
        <v>15</v>
      </c>
      <c r="N694" s="6" t="str">
        <f t="shared" si="206"/>
        <v>00</v>
      </c>
      <c r="O694" s="1">
        <f t="shared" si="207"/>
        <v>8</v>
      </c>
      <c r="P694" s="1">
        <f>IF(HEX2DEC(LEFT(E694,4))&gt;=32768,HEX2DEC(LEFT(E694,4))-65536,HEX2DEC(LEFT(E694,4)))/Codes!$N$2</f>
        <v>4</v>
      </c>
      <c r="Q694" s="1">
        <f>IF(HEX2DEC(RIGHT(E694,4))&gt;=32768,HEX2DEC(RIGHT(E694,4))-65536,HEX2DEC(RIGHT(E694,4)))/Codes!$N$2</f>
        <v>0</v>
      </c>
      <c r="R694" s="1">
        <f>IF(HEX2DEC(LEFT(F694,4))&gt;=32768,HEX2DEC(LEFT(F694,4))-65536,HEX2DEC(LEFT(F694,4)))/Codes!$N$2</f>
        <v>4</v>
      </c>
      <c r="S694" s="1">
        <f>IF(HEX2DEC(RIGHT(F694,4))&gt;=32768,HEX2DEC(RIGHT(F694,4))-65536,HEX2DEC(RIGHT(F694,4)))/Codes!$N$2</f>
        <v>0</v>
      </c>
      <c r="T694" s="18">
        <f t="shared" si="208"/>
        <v>361</v>
      </c>
      <c r="U694" s="1">
        <f t="shared" si="209"/>
        <v>100</v>
      </c>
      <c r="V694" s="1">
        <f t="shared" si="210"/>
        <v>0</v>
      </c>
      <c r="W694" s="1" t="str">
        <f t="shared" si="211"/>
        <v>100</v>
      </c>
      <c r="X694" s="1">
        <f t="shared" si="212"/>
        <v>3</v>
      </c>
      <c r="Y694" s="1">
        <f t="shared" si="213"/>
        <v>26</v>
      </c>
      <c r="Z694" s="1" t="str">
        <f>VLOOKUP(BIN2DEC(MID(HEX2BIN(MID(H694,3,2),8),2,5)),Codes!$E$1:$F$18,2)</f>
        <v>Normal</v>
      </c>
      <c r="AA694" s="6" t="str">
        <f t="shared" si="214"/>
        <v>0</v>
      </c>
      <c r="AB694" s="1">
        <f t="shared" si="215"/>
        <v>0</v>
      </c>
      <c r="AC694" s="1" t="str">
        <f>VLOOKUP(BIN2DEC(RIGHT(HEX2BIN(MID(H694,6,1),4),1)&amp;LEFT(HEX2BIN(MID(H694,7,1),4),1)),Codes!$K$1:$L$5,2)</f>
        <v>M</v>
      </c>
      <c r="AD694" s="1" t="str">
        <f>VLOOKUP(BIN2DEC(RIGHT(HEX2BIN(MID(H694,7,1),4),3)&amp;LEFT(HEX2BIN(MID(H694,8,1),4),2)),Codes!$H$2:$I$33,2)</f>
        <v>Punch</v>
      </c>
      <c r="AE694" s="1" t="str">
        <f t="shared" si="216"/>
        <v>1</v>
      </c>
      <c r="AF694" s="1" t="str">
        <f t="shared" si="217"/>
        <v>1</v>
      </c>
      <c r="AH694" s="6">
        <f t="shared" si="218"/>
        <v>33</v>
      </c>
    </row>
    <row r="695" spans="1:34">
      <c r="A695" s="3" t="s">
        <v>8722</v>
      </c>
      <c r="B695" s="1" t="s">
        <v>82</v>
      </c>
      <c r="C695" s="6" t="s">
        <v>1116</v>
      </c>
      <c r="D695" s="9" t="s">
        <v>8311</v>
      </c>
      <c r="E695" s="9" t="s">
        <v>1376</v>
      </c>
      <c r="F695" s="9" t="s">
        <v>91</v>
      </c>
      <c r="G695" s="9" t="s">
        <v>139</v>
      </c>
      <c r="H695" s="9" t="s">
        <v>8309</v>
      </c>
      <c r="J695" s="6" t="str">
        <f t="shared" si="202"/>
        <v>001011</v>
      </c>
      <c r="K695" s="1">
        <f t="shared" si="203"/>
        <v>1</v>
      </c>
      <c r="L695" s="6" t="str">
        <f t="shared" si="204"/>
        <v>00000</v>
      </c>
      <c r="M695" s="1">
        <f t="shared" si="205"/>
        <v>10</v>
      </c>
      <c r="N695" s="6" t="str">
        <f t="shared" si="206"/>
        <v>00</v>
      </c>
      <c r="O695" s="1">
        <f t="shared" si="207"/>
        <v>8</v>
      </c>
      <c r="P695" s="1">
        <f>IF(HEX2DEC(LEFT(E695,4))&gt;=32768,HEX2DEC(LEFT(E695,4))-65536,HEX2DEC(LEFT(E695,4)))/Codes!$N$2</f>
        <v>3.2</v>
      </c>
      <c r="Q695" s="1">
        <f>IF(HEX2DEC(RIGHT(E695,4))&gt;=32768,HEX2DEC(RIGHT(E695,4))-65536,HEX2DEC(RIGHT(E695,4)))/Codes!$N$2</f>
        <v>3.2</v>
      </c>
      <c r="R695" s="1">
        <f>IF(HEX2DEC(LEFT(F695,4))&gt;=32768,HEX2DEC(LEFT(F695,4))-65536,HEX2DEC(LEFT(F695,4)))/Codes!$N$2</f>
        <v>0</v>
      </c>
      <c r="S695" s="1">
        <f>IF(HEX2DEC(RIGHT(F695,4))&gt;=32768,HEX2DEC(RIGHT(F695,4))-65536,HEX2DEC(RIGHT(F695,4)))/Codes!$N$2</f>
        <v>0</v>
      </c>
      <c r="T695" s="18">
        <f t="shared" si="208"/>
        <v>361</v>
      </c>
      <c r="U695" s="1">
        <f t="shared" si="209"/>
        <v>100</v>
      </c>
      <c r="V695" s="1">
        <f t="shared" si="210"/>
        <v>0</v>
      </c>
      <c r="W695" s="1" t="str">
        <f t="shared" si="211"/>
        <v>100</v>
      </c>
      <c r="X695" s="1">
        <f t="shared" si="212"/>
        <v>3</v>
      </c>
      <c r="Y695" s="1">
        <f t="shared" si="213"/>
        <v>26</v>
      </c>
      <c r="Z695" s="1" t="str">
        <f>VLOOKUP(BIN2DEC(MID(HEX2BIN(MID(H695,3,2),8),2,5)),Codes!$E$1:$F$18,2)</f>
        <v>Normal</v>
      </c>
      <c r="AA695" s="6" t="str">
        <f t="shared" si="214"/>
        <v>0</v>
      </c>
      <c r="AB695" s="1">
        <f t="shared" si="215"/>
        <v>0</v>
      </c>
      <c r="AC695" s="1" t="str">
        <f>VLOOKUP(BIN2DEC(RIGHT(HEX2BIN(MID(H695,6,1),4),1)&amp;LEFT(HEX2BIN(MID(H695,7,1),4),1)),Codes!$K$1:$L$5,2)</f>
        <v>M</v>
      </c>
      <c r="AD695" s="1" t="str">
        <f>VLOOKUP(BIN2DEC(RIGHT(HEX2BIN(MID(H695,7,1),4),3)&amp;LEFT(HEX2BIN(MID(H695,8,1),4),2)),Codes!$H$2:$I$33,2)</f>
        <v>Punch</v>
      </c>
      <c r="AE695" s="1" t="str">
        <f t="shared" si="216"/>
        <v>1</v>
      </c>
      <c r="AF695" s="1" t="str">
        <f t="shared" si="217"/>
        <v>1</v>
      </c>
      <c r="AH695" s="6">
        <f t="shared" si="218"/>
        <v>33</v>
      </c>
    </row>
    <row r="696" spans="1:34">
      <c r="A696" s="3" t="s">
        <v>8723</v>
      </c>
      <c r="B696" s="1" t="s">
        <v>82</v>
      </c>
      <c r="C696" s="6" t="s">
        <v>8313</v>
      </c>
      <c r="D696" s="9" t="s">
        <v>8314</v>
      </c>
      <c r="E696" s="9" t="s">
        <v>232</v>
      </c>
      <c r="F696" s="9" t="s">
        <v>207</v>
      </c>
      <c r="G696" s="9" t="s">
        <v>8315</v>
      </c>
      <c r="H696" s="9" t="s">
        <v>8316</v>
      </c>
      <c r="J696" s="6" t="str">
        <f t="shared" si="202"/>
        <v>001011</v>
      </c>
      <c r="K696" s="1">
        <f t="shared" si="203"/>
        <v>0</v>
      </c>
      <c r="L696" s="6" t="str">
        <f t="shared" si="204"/>
        <v>00000</v>
      </c>
      <c r="M696" s="1">
        <f t="shared" si="205"/>
        <v>15</v>
      </c>
      <c r="N696" s="6" t="str">
        <f t="shared" si="206"/>
        <v>00</v>
      </c>
      <c r="O696" s="1">
        <f t="shared" si="207"/>
        <v>1</v>
      </c>
      <c r="P696" s="1">
        <f>IF(HEX2DEC(LEFT(E696,4))&gt;=32768,HEX2DEC(LEFT(E696,4))-65536,HEX2DEC(LEFT(E696,4)))/Codes!$N$2</f>
        <v>4.8</v>
      </c>
      <c r="Q696" s="1">
        <f>IF(HEX2DEC(RIGHT(E696,4))&gt;=32768,HEX2DEC(RIGHT(E696,4))-65536,HEX2DEC(RIGHT(E696,4)))/Codes!$N$2</f>
        <v>0</v>
      </c>
      <c r="R696" s="1">
        <f>IF(HEX2DEC(LEFT(F696,4))&gt;=32768,HEX2DEC(LEFT(F696,4))-65536,HEX2DEC(LEFT(F696,4)))/Codes!$N$2</f>
        <v>4</v>
      </c>
      <c r="S696" s="1">
        <f>IF(HEX2DEC(RIGHT(F696,4))&gt;=32768,HEX2DEC(RIGHT(F696,4))-65536,HEX2DEC(RIGHT(F696,4)))/Codes!$N$2</f>
        <v>0</v>
      </c>
      <c r="T696" s="18">
        <f t="shared" si="208"/>
        <v>95</v>
      </c>
      <c r="U696" s="1">
        <f t="shared" si="209"/>
        <v>20</v>
      </c>
      <c r="V696" s="1">
        <f t="shared" si="210"/>
        <v>0</v>
      </c>
      <c r="W696" s="1" t="str">
        <f t="shared" si="211"/>
        <v>100</v>
      </c>
      <c r="X696" s="1">
        <f t="shared" si="212"/>
        <v>3</v>
      </c>
      <c r="Y696" s="1">
        <f t="shared" si="213"/>
        <v>15</v>
      </c>
      <c r="Z696" s="1" t="str">
        <f>VLOOKUP(BIN2DEC(MID(HEX2BIN(MID(H696,3,2),8),2,5)),Codes!$E$1:$F$18,2)</f>
        <v>Normal</v>
      </c>
      <c r="AA696" s="6" t="str">
        <f t="shared" si="214"/>
        <v>0</v>
      </c>
      <c r="AB696" s="1">
        <f t="shared" si="215"/>
        <v>0</v>
      </c>
      <c r="AC696" s="1" t="str">
        <f>VLOOKUP(BIN2DEC(RIGHT(HEX2BIN(MID(H696,6,1),4),1)&amp;LEFT(HEX2BIN(MID(H696,7,1),4),1)),Codes!$K$1:$L$5,2)</f>
        <v>M</v>
      </c>
      <c r="AD696" s="1" t="str">
        <f>VLOOKUP(BIN2DEC(RIGHT(HEX2BIN(MID(H696,7,1),4),3)&amp;LEFT(HEX2BIN(MID(H696,8,1),4),2)),Codes!$H$2:$I$33,2)</f>
        <v>Punch</v>
      </c>
      <c r="AE696" s="1" t="str">
        <f t="shared" si="216"/>
        <v>1</v>
      </c>
      <c r="AF696" s="1" t="str">
        <f t="shared" si="217"/>
        <v>1</v>
      </c>
      <c r="AH696" s="6">
        <f t="shared" si="218"/>
        <v>33</v>
      </c>
    </row>
    <row r="697" spans="1:34">
      <c r="A697" s="3" t="s">
        <v>8724</v>
      </c>
      <c r="B697" s="1" t="s">
        <v>82</v>
      </c>
      <c r="C697" s="6" t="s">
        <v>8313</v>
      </c>
      <c r="D697" s="9" t="s">
        <v>8318</v>
      </c>
      <c r="E697" s="9" t="s">
        <v>430</v>
      </c>
      <c r="F697" s="9" t="s">
        <v>91</v>
      </c>
      <c r="G697" s="9" t="s">
        <v>8315</v>
      </c>
      <c r="H697" s="9" t="s">
        <v>8316</v>
      </c>
      <c r="J697" s="6" t="str">
        <f t="shared" si="202"/>
        <v>001011</v>
      </c>
      <c r="K697" s="1">
        <f t="shared" si="203"/>
        <v>1</v>
      </c>
      <c r="L697" s="6" t="str">
        <f t="shared" si="204"/>
        <v>00000</v>
      </c>
      <c r="M697" s="1">
        <f t="shared" si="205"/>
        <v>10</v>
      </c>
      <c r="N697" s="6" t="str">
        <f t="shared" si="206"/>
        <v>00</v>
      </c>
      <c r="O697" s="1">
        <f t="shared" si="207"/>
        <v>1</v>
      </c>
      <c r="P697" s="1">
        <f>IF(HEX2DEC(LEFT(E697,4))&gt;=32768,HEX2DEC(LEFT(E697,4))-65536,HEX2DEC(LEFT(E697,4)))/Codes!$N$2</f>
        <v>3.6</v>
      </c>
      <c r="Q697" s="1">
        <f>IF(HEX2DEC(RIGHT(E697,4))&gt;=32768,HEX2DEC(RIGHT(E697,4))-65536,HEX2DEC(RIGHT(E697,4)))/Codes!$N$2</f>
        <v>3.2</v>
      </c>
      <c r="R697" s="1">
        <f>IF(HEX2DEC(LEFT(F697,4))&gt;=32768,HEX2DEC(LEFT(F697,4))-65536,HEX2DEC(LEFT(F697,4)))/Codes!$N$2</f>
        <v>0</v>
      </c>
      <c r="S697" s="1">
        <f>IF(HEX2DEC(RIGHT(F697,4))&gt;=32768,HEX2DEC(RIGHT(F697,4))-65536,HEX2DEC(RIGHT(F697,4)))/Codes!$N$2</f>
        <v>0</v>
      </c>
      <c r="T697" s="18">
        <f t="shared" si="208"/>
        <v>95</v>
      </c>
      <c r="U697" s="1">
        <f t="shared" si="209"/>
        <v>20</v>
      </c>
      <c r="V697" s="1">
        <f t="shared" si="210"/>
        <v>0</v>
      </c>
      <c r="W697" s="1" t="str">
        <f t="shared" si="211"/>
        <v>100</v>
      </c>
      <c r="X697" s="1">
        <f t="shared" si="212"/>
        <v>3</v>
      </c>
      <c r="Y697" s="1">
        <f t="shared" si="213"/>
        <v>15</v>
      </c>
      <c r="Z697" s="1" t="str">
        <f>VLOOKUP(BIN2DEC(MID(HEX2BIN(MID(H697,3,2),8),2,5)),Codes!$E$1:$F$18,2)</f>
        <v>Normal</v>
      </c>
      <c r="AA697" s="6" t="str">
        <f t="shared" si="214"/>
        <v>0</v>
      </c>
      <c r="AB697" s="1">
        <f t="shared" si="215"/>
        <v>0</v>
      </c>
      <c r="AC697" s="1" t="str">
        <f>VLOOKUP(BIN2DEC(RIGHT(HEX2BIN(MID(H697,6,1),4),1)&amp;LEFT(HEX2BIN(MID(H697,7,1),4),1)),Codes!$K$1:$L$5,2)</f>
        <v>M</v>
      </c>
      <c r="AD697" s="1" t="str">
        <f>VLOOKUP(BIN2DEC(RIGHT(HEX2BIN(MID(H697,7,1),4),3)&amp;LEFT(HEX2BIN(MID(H697,8,1),4),2)),Codes!$H$2:$I$33,2)</f>
        <v>Punch</v>
      </c>
      <c r="AE697" s="1" t="str">
        <f t="shared" si="216"/>
        <v>1</v>
      </c>
      <c r="AF697" s="1" t="str">
        <f t="shared" si="217"/>
        <v>1</v>
      </c>
      <c r="AH697" s="6">
        <f t="shared" si="218"/>
        <v>33</v>
      </c>
    </row>
    <row r="698" spans="1:34">
      <c r="A698" s="3" t="s">
        <v>8725</v>
      </c>
      <c r="B698" s="1" t="s">
        <v>82</v>
      </c>
      <c r="C698" s="6" t="s">
        <v>8320</v>
      </c>
      <c r="D698" s="9" t="s">
        <v>8321</v>
      </c>
      <c r="E698" s="9" t="s">
        <v>395</v>
      </c>
      <c r="F698" s="9" t="s">
        <v>499</v>
      </c>
      <c r="G698" s="9" t="s">
        <v>2047</v>
      </c>
      <c r="H698" s="9" t="s">
        <v>3480</v>
      </c>
      <c r="J698" s="6" t="str">
        <f t="shared" si="202"/>
        <v>001011</v>
      </c>
      <c r="K698" s="1">
        <f t="shared" si="203"/>
        <v>0</v>
      </c>
      <c r="L698" s="6" t="str">
        <f t="shared" si="204"/>
        <v>00000</v>
      </c>
      <c r="M698" s="1">
        <f t="shared" si="205"/>
        <v>15</v>
      </c>
      <c r="N698" s="6" t="str">
        <f t="shared" si="206"/>
        <v>00</v>
      </c>
      <c r="O698" s="1">
        <f t="shared" si="207"/>
        <v>7</v>
      </c>
      <c r="P698" s="1">
        <f>IF(HEX2DEC(LEFT(E698,4))&gt;=32768,HEX2DEC(LEFT(E698,4))-65536,HEX2DEC(LEFT(E698,4)))/Codes!$N$2</f>
        <v>5.6</v>
      </c>
      <c r="Q698" s="1">
        <f>IF(HEX2DEC(RIGHT(E698,4))&gt;=32768,HEX2DEC(RIGHT(E698,4))-65536,HEX2DEC(RIGHT(E698,4)))/Codes!$N$2</f>
        <v>0</v>
      </c>
      <c r="R698" s="1">
        <f>IF(HEX2DEC(LEFT(F698,4))&gt;=32768,HEX2DEC(LEFT(F698,4))-65536,HEX2DEC(LEFT(F698,4)))/Codes!$N$2</f>
        <v>5.2</v>
      </c>
      <c r="S698" s="1">
        <f>IF(HEX2DEC(RIGHT(F698,4))&gt;=32768,HEX2DEC(RIGHT(F698,4))-65536,HEX2DEC(RIGHT(F698,4)))/Codes!$N$2</f>
        <v>0</v>
      </c>
      <c r="T698" s="18">
        <f t="shared" si="208"/>
        <v>90</v>
      </c>
      <c r="U698" s="1">
        <f t="shared" si="209"/>
        <v>100</v>
      </c>
      <c r="V698" s="1">
        <f t="shared" si="210"/>
        <v>0</v>
      </c>
      <c r="W698" s="1" t="str">
        <f t="shared" si="211"/>
        <v>100</v>
      </c>
      <c r="X698" s="1">
        <f t="shared" si="212"/>
        <v>3</v>
      </c>
      <c r="Y698" s="1">
        <f t="shared" si="213"/>
        <v>40</v>
      </c>
      <c r="Z698" s="1" t="str">
        <f>VLOOKUP(BIN2DEC(MID(HEX2BIN(MID(H698,3,2),8),2,5)),Codes!$E$1:$F$18,2)</f>
        <v>Normal</v>
      </c>
      <c r="AA698" s="6" t="str">
        <f t="shared" si="214"/>
        <v>0</v>
      </c>
      <c r="AB698" s="1">
        <f t="shared" si="215"/>
        <v>0</v>
      </c>
      <c r="AC698" s="1" t="str">
        <f>VLOOKUP(BIN2DEC(RIGHT(HEX2BIN(MID(H698,6,1),4),1)&amp;LEFT(HEX2BIN(MID(H698,7,1),4),1)),Codes!$K$1:$L$5,2)</f>
        <v>L</v>
      </c>
      <c r="AD698" s="1" t="str">
        <f>VLOOKUP(BIN2DEC(RIGHT(HEX2BIN(MID(H698,7,1),4),3)&amp;LEFT(HEX2BIN(MID(H698,8,1),4),2)),Codes!$H$2:$I$33,2)</f>
        <v>Burn</v>
      </c>
      <c r="AE698" s="1" t="str">
        <f t="shared" si="216"/>
        <v>1</v>
      </c>
      <c r="AF698" s="1" t="str">
        <f t="shared" si="217"/>
        <v>1</v>
      </c>
      <c r="AH698" s="6">
        <f t="shared" si="218"/>
        <v>72</v>
      </c>
    </row>
    <row r="699" spans="1:34">
      <c r="A699" s="3" t="s">
        <v>8726</v>
      </c>
      <c r="B699" s="1" t="s">
        <v>82</v>
      </c>
      <c r="C699" s="6" t="s">
        <v>8320</v>
      </c>
      <c r="D699" s="9" t="s">
        <v>7353</v>
      </c>
      <c r="E699" s="9" t="s">
        <v>162</v>
      </c>
      <c r="F699" s="9" t="s">
        <v>91</v>
      </c>
      <c r="G699" s="9" t="s">
        <v>2047</v>
      </c>
      <c r="H699" s="9" t="s">
        <v>3480</v>
      </c>
      <c r="J699" s="6" t="str">
        <f t="shared" si="202"/>
        <v>001011</v>
      </c>
      <c r="K699" s="1">
        <f t="shared" si="203"/>
        <v>1</v>
      </c>
      <c r="L699" s="6" t="str">
        <f t="shared" si="204"/>
        <v>00000</v>
      </c>
      <c r="M699" s="1">
        <f t="shared" si="205"/>
        <v>10</v>
      </c>
      <c r="N699" s="6" t="str">
        <f t="shared" si="206"/>
        <v>00</v>
      </c>
      <c r="O699" s="1">
        <f t="shared" si="207"/>
        <v>7</v>
      </c>
      <c r="P699" s="1">
        <f>IF(HEX2DEC(LEFT(E699,4))&gt;=32768,HEX2DEC(LEFT(E699,4))-65536,HEX2DEC(LEFT(E699,4)))/Codes!$N$2</f>
        <v>4</v>
      </c>
      <c r="Q699" s="1">
        <f>IF(HEX2DEC(RIGHT(E699,4))&gt;=32768,HEX2DEC(RIGHT(E699,4))-65536,HEX2DEC(RIGHT(E699,4)))/Codes!$N$2</f>
        <v>3.2</v>
      </c>
      <c r="R699" s="1">
        <f>IF(HEX2DEC(LEFT(F699,4))&gt;=32768,HEX2DEC(LEFT(F699,4))-65536,HEX2DEC(LEFT(F699,4)))/Codes!$N$2</f>
        <v>0</v>
      </c>
      <c r="S699" s="1">
        <f>IF(HEX2DEC(RIGHT(F699,4))&gt;=32768,HEX2DEC(RIGHT(F699,4))-65536,HEX2DEC(RIGHT(F699,4)))/Codes!$N$2</f>
        <v>0</v>
      </c>
      <c r="T699" s="18">
        <f t="shared" si="208"/>
        <v>90</v>
      </c>
      <c r="U699" s="1">
        <f t="shared" si="209"/>
        <v>100</v>
      </c>
      <c r="V699" s="1">
        <f t="shared" si="210"/>
        <v>0</v>
      </c>
      <c r="W699" s="1" t="str">
        <f t="shared" si="211"/>
        <v>100</v>
      </c>
      <c r="X699" s="1">
        <f t="shared" si="212"/>
        <v>3</v>
      </c>
      <c r="Y699" s="1">
        <f t="shared" si="213"/>
        <v>40</v>
      </c>
      <c r="Z699" s="1" t="str">
        <f>VLOOKUP(BIN2DEC(MID(HEX2BIN(MID(H699,3,2),8),2,5)),Codes!$E$1:$F$18,2)</f>
        <v>Normal</v>
      </c>
      <c r="AA699" s="6" t="str">
        <f t="shared" si="214"/>
        <v>0</v>
      </c>
      <c r="AB699" s="1">
        <f t="shared" si="215"/>
        <v>0</v>
      </c>
      <c r="AC699" s="1" t="str">
        <f>VLOOKUP(BIN2DEC(RIGHT(HEX2BIN(MID(H699,6,1),4),1)&amp;LEFT(HEX2BIN(MID(H699,7,1),4),1)),Codes!$K$1:$L$5,2)</f>
        <v>L</v>
      </c>
      <c r="AD699" s="1" t="str">
        <f>VLOOKUP(BIN2DEC(RIGHT(HEX2BIN(MID(H699,7,1),4),3)&amp;LEFT(HEX2BIN(MID(H699,8,1),4),2)),Codes!$H$2:$I$33,2)</f>
        <v>Burn</v>
      </c>
      <c r="AE699" s="1" t="str">
        <f t="shared" si="216"/>
        <v>1</v>
      </c>
      <c r="AF699" s="1" t="str">
        <f t="shared" si="217"/>
        <v>1</v>
      </c>
      <c r="AH699" s="6">
        <f t="shared" si="218"/>
        <v>72</v>
      </c>
    </row>
    <row r="700" spans="1:34">
      <c r="A700" s="3" t="s">
        <v>8727</v>
      </c>
      <c r="B700" s="1" t="s">
        <v>82</v>
      </c>
      <c r="C700" s="6" t="s">
        <v>349</v>
      </c>
      <c r="D700" s="9" t="s">
        <v>5738</v>
      </c>
      <c r="E700" s="9" t="s">
        <v>232</v>
      </c>
      <c r="F700" s="9" t="s">
        <v>207</v>
      </c>
      <c r="G700" s="9" t="s">
        <v>1308</v>
      </c>
      <c r="H700" s="9" t="s">
        <v>860</v>
      </c>
      <c r="J700" s="6" t="str">
        <f t="shared" si="202"/>
        <v>001011</v>
      </c>
      <c r="K700" s="1">
        <f t="shared" si="203"/>
        <v>0</v>
      </c>
      <c r="L700" s="6" t="str">
        <f t="shared" si="204"/>
        <v>00000</v>
      </c>
      <c r="M700" s="1">
        <f t="shared" si="205"/>
        <v>15</v>
      </c>
      <c r="N700" s="6" t="str">
        <f t="shared" si="206"/>
        <v>00</v>
      </c>
      <c r="O700" s="1">
        <f t="shared" si="207"/>
        <v>5</v>
      </c>
      <c r="P700" s="1">
        <f>IF(HEX2DEC(LEFT(E700,4))&gt;=32768,HEX2DEC(LEFT(E700,4))-65536,HEX2DEC(LEFT(E700,4)))/Codes!$N$2</f>
        <v>4.8</v>
      </c>
      <c r="Q700" s="1">
        <f>IF(HEX2DEC(RIGHT(E700,4))&gt;=32768,HEX2DEC(RIGHT(E700,4))-65536,HEX2DEC(RIGHT(E700,4)))/Codes!$N$2</f>
        <v>0</v>
      </c>
      <c r="R700" s="1">
        <f>IF(HEX2DEC(LEFT(F700,4))&gt;=32768,HEX2DEC(LEFT(F700,4))-65536,HEX2DEC(LEFT(F700,4)))/Codes!$N$2</f>
        <v>4</v>
      </c>
      <c r="S700" s="1">
        <f>IF(HEX2DEC(RIGHT(F700,4))&gt;=32768,HEX2DEC(RIGHT(F700,4))-65536,HEX2DEC(RIGHT(F700,4)))/Codes!$N$2</f>
        <v>0</v>
      </c>
      <c r="T700" s="18">
        <f t="shared" si="208"/>
        <v>70</v>
      </c>
      <c r="U700" s="1">
        <f t="shared" si="209"/>
        <v>100</v>
      </c>
      <c r="V700" s="1">
        <f t="shared" si="210"/>
        <v>0</v>
      </c>
      <c r="W700" s="1" t="str">
        <f t="shared" si="211"/>
        <v>100</v>
      </c>
      <c r="X700" s="1">
        <f t="shared" si="212"/>
        <v>3</v>
      </c>
      <c r="Y700" s="1">
        <f t="shared" si="213"/>
        <v>30</v>
      </c>
      <c r="Z700" s="1" t="str">
        <f>VLOOKUP(BIN2DEC(MID(HEX2BIN(MID(H700,3,2),8),2,5)),Codes!$E$1:$F$18,2)</f>
        <v>Normal</v>
      </c>
      <c r="AA700" s="6" t="str">
        <f t="shared" si="214"/>
        <v>0</v>
      </c>
      <c r="AB700" s="1">
        <f t="shared" si="215"/>
        <v>0</v>
      </c>
      <c r="AC700" s="1" t="str">
        <f>VLOOKUP(BIN2DEC(RIGHT(HEX2BIN(MID(H700,6,1),4),1)&amp;LEFT(HEX2BIN(MID(H700,7,1),4),1)),Codes!$K$1:$L$5,2)</f>
        <v>M</v>
      </c>
      <c r="AD700" s="1" t="str">
        <f>VLOOKUP(BIN2DEC(RIGHT(HEX2BIN(MID(H700,7,1),4),3)&amp;LEFT(HEX2BIN(MID(H700,8,1),4),2)),Codes!$H$2:$I$33,2)</f>
        <v>Punch</v>
      </c>
      <c r="AE700" s="1" t="str">
        <f t="shared" si="216"/>
        <v>1</v>
      </c>
      <c r="AF700" s="1" t="str">
        <f t="shared" si="217"/>
        <v>1</v>
      </c>
      <c r="AH700" s="6">
        <f t="shared" si="218"/>
        <v>33</v>
      </c>
    </row>
    <row r="701" spans="1:34">
      <c r="A701" s="3" t="s">
        <v>8728</v>
      </c>
      <c r="B701" s="1" t="s">
        <v>82</v>
      </c>
      <c r="C701" s="6" t="s">
        <v>349</v>
      </c>
      <c r="D701" s="9" t="s">
        <v>8325</v>
      </c>
      <c r="E701" s="9" t="s">
        <v>162</v>
      </c>
      <c r="F701" s="9" t="s">
        <v>91</v>
      </c>
      <c r="G701" s="9" t="s">
        <v>1308</v>
      </c>
      <c r="H701" s="9" t="s">
        <v>860</v>
      </c>
      <c r="J701" s="6" t="str">
        <f t="shared" si="202"/>
        <v>001011</v>
      </c>
      <c r="K701" s="1">
        <f t="shared" si="203"/>
        <v>1</v>
      </c>
      <c r="L701" s="6" t="str">
        <f t="shared" si="204"/>
        <v>00000</v>
      </c>
      <c r="M701" s="1">
        <f t="shared" si="205"/>
        <v>10</v>
      </c>
      <c r="N701" s="6" t="str">
        <f t="shared" si="206"/>
        <v>00</v>
      </c>
      <c r="O701" s="1">
        <f t="shared" si="207"/>
        <v>5</v>
      </c>
      <c r="P701" s="1">
        <f>IF(HEX2DEC(LEFT(E701,4))&gt;=32768,HEX2DEC(LEFT(E701,4))-65536,HEX2DEC(LEFT(E701,4)))/Codes!$N$2</f>
        <v>4</v>
      </c>
      <c r="Q701" s="1">
        <f>IF(HEX2DEC(RIGHT(E701,4))&gt;=32768,HEX2DEC(RIGHT(E701,4))-65536,HEX2DEC(RIGHT(E701,4)))/Codes!$N$2</f>
        <v>3.2</v>
      </c>
      <c r="R701" s="1">
        <f>IF(HEX2DEC(LEFT(F701,4))&gt;=32768,HEX2DEC(LEFT(F701,4))-65536,HEX2DEC(LEFT(F701,4)))/Codes!$N$2</f>
        <v>0</v>
      </c>
      <c r="S701" s="1">
        <f>IF(HEX2DEC(RIGHT(F701,4))&gt;=32768,HEX2DEC(RIGHT(F701,4))-65536,HEX2DEC(RIGHT(F701,4)))/Codes!$N$2</f>
        <v>0</v>
      </c>
      <c r="T701" s="18">
        <f t="shared" si="208"/>
        <v>70</v>
      </c>
      <c r="U701" s="1">
        <f t="shared" si="209"/>
        <v>100</v>
      </c>
      <c r="V701" s="1">
        <f t="shared" si="210"/>
        <v>0</v>
      </c>
      <c r="W701" s="1" t="str">
        <f t="shared" si="211"/>
        <v>100</v>
      </c>
      <c r="X701" s="1">
        <f t="shared" si="212"/>
        <v>3</v>
      </c>
      <c r="Y701" s="1">
        <f t="shared" si="213"/>
        <v>30</v>
      </c>
      <c r="Z701" s="1" t="str">
        <f>VLOOKUP(BIN2DEC(MID(HEX2BIN(MID(H701,3,2),8),2,5)),Codes!$E$1:$F$18,2)</f>
        <v>Normal</v>
      </c>
      <c r="AA701" s="6" t="str">
        <f t="shared" si="214"/>
        <v>0</v>
      </c>
      <c r="AB701" s="1">
        <f t="shared" si="215"/>
        <v>0</v>
      </c>
      <c r="AC701" s="1" t="str">
        <f>VLOOKUP(BIN2DEC(RIGHT(HEX2BIN(MID(H701,6,1),4),1)&amp;LEFT(HEX2BIN(MID(H701,7,1),4),1)),Codes!$K$1:$L$5,2)</f>
        <v>M</v>
      </c>
      <c r="AD701" s="1" t="str">
        <f>VLOOKUP(BIN2DEC(RIGHT(HEX2BIN(MID(H701,7,1),4),3)&amp;LEFT(HEX2BIN(MID(H701,8,1),4),2)),Codes!$H$2:$I$33,2)</f>
        <v>Punch</v>
      </c>
      <c r="AE701" s="1" t="str">
        <f t="shared" si="216"/>
        <v>1</v>
      </c>
      <c r="AF701" s="1" t="str">
        <f t="shared" si="217"/>
        <v>1</v>
      </c>
      <c r="AH701" s="6">
        <f t="shared" si="218"/>
        <v>33</v>
      </c>
    </row>
    <row r="702" spans="1:34">
      <c r="A702" s="3" t="s">
        <v>8729</v>
      </c>
      <c r="B702" s="1" t="s">
        <v>82</v>
      </c>
      <c r="C702" s="6" t="s">
        <v>2446</v>
      </c>
      <c r="D702" s="9" t="s">
        <v>8327</v>
      </c>
      <c r="E702" s="9" t="s">
        <v>395</v>
      </c>
      <c r="F702" s="9" t="s">
        <v>232</v>
      </c>
      <c r="G702" s="9" t="s">
        <v>8328</v>
      </c>
      <c r="H702" s="9" t="s">
        <v>5397</v>
      </c>
      <c r="J702" s="6" t="str">
        <f t="shared" si="202"/>
        <v>001011</v>
      </c>
      <c r="K702" s="1">
        <f t="shared" si="203"/>
        <v>0</v>
      </c>
      <c r="L702" s="6" t="str">
        <f t="shared" si="204"/>
        <v>00000</v>
      </c>
      <c r="M702" s="1">
        <f t="shared" si="205"/>
        <v>15</v>
      </c>
      <c r="N702" s="6" t="str">
        <f t="shared" si="206"/>
        <v>00</v>
      </c>
      <c r="O702" s="1">
        <f t="shared" si="207"/>
        <v>14</v>
      </c>
      <c r="P702" s="1">
        <f>IF(HEX2DEC(LEFT(E702,4))&gt;=32768,HEX2DEC(LEFT(E702,4))-65536,HEX2DEC(LEFT(E702,4)))/Codes!$N$2</f>
        <v>5.6</v>
      </c>
      <c r="Q702" s="1">
        <f>IF(HEX2DEC(RIGHT(E702,4))&gt;=32768,HEX2DEC(RIGHT(E702,4))-65536,HEX2DEC(RIGHT(E702,4)))/Codes!$N$2</f>
        <v>0</v>
      </c>
      <c r="R702" s="1">
        <f>IF(HEX2DEC(LEFT(F702,4))&gt;=32768,HEX2DEC(LEFT(F702,4))-65536,HEX2DEC(LEFT(F702,4)))/Codes!$N$2</f>
        <v>4.8</v>
      </c>
      <c r="S702" s="1">
        <f>IF(HEX2DEC(RIGHT(F702,4))&gt;=32768,HEX2DEC(RIGHT(F702,4))-65536,HEX2DEC(RIGHT(F702,4)))/Codes!$N$2</f>
        <v>0</v>
      </c>
      <c r="T702" s="18">
        <f t="shared" si="208"/>
        <v>361</v>
      </c>
      <c r="U702" s="1">
        <f t="shared" si="209"/>
        <v>105</v>
      </c>
      <c r="V702" s="1">
        <f t="shared" si="210"/>
        <v>0</v>
      </c>
      <c r="W702" s="1" t="str">
        <f t="shared" si="211"/>
        <v>100</v>
      </c>
      <c r="X702" s="1">
        <f t="shared" si="212"/>
        <v>3</v>
      </c>
      <c r="Y702" s="1">
        <f t="shared" si="213"/>
        <v>40</v>
      </c>
      <c r="Z702" s="1" t="str">
        <f>VLOOKUP(BIN2DEC(MID(HEX2BIN(MID(H702,3,2),8),2,5)),Codes!$E$1:$F$18,2)</f>
        <v>Normal</v>
      </c>
      <c r="AA702" s="6" t="str">
        <f t="shared" si="214"/>
        <v>0</v>
      </c>
      <c r="AB702" s="1">
        <f t="shared" si="215"/>
        <v>0</v>
      </c>
      <c r="AC702" s="1" t="str">
        <f>VLOOKUP(BIN2DEC(RIGHT(HEX2BIN(MID(H702,6,1),4),1)&amp;LEFT(HEX2BIN(MID(H702,7,1),4),1)),Codes!$K$1:$L$5,2)</f>
        <v>L</v>
      </c>
      <c r="AD702" s="1" t="str">
        <f>VLOOKUP(BIN2DEC(RIGHT(HEX2BIN(MID(H702,7,1),4),3)&amp;LEFT(HEX2BIN(MID(H702,8,1),4),2)),Codes!$H$2:$I$33,2)</f>
        <v>Punch</v>
      </c>
      <c r="AE702" s="1" t="str">
        <f t="shared" si="216"/>
        <v>1</v>
      </c>
      <c r="AF702" s="1" t="str">
        <f t="shared" si="217"/>
        <v>1</v>
      </c>
      <c r="AH702" s="6">
        <f t="shared" si="218"/>
        <v>65</v>
      </c>
    </row>
    <row r="703" spans="1:34">
      <c r="A703" s="3" t="s">
        <v>8730</v>
      </c>
      <c r="B703" s="1" t="s">
        <v>82</v>
      </c>
      <c r="C703" s="6" t="s">
        <v>2446</v>
      </c>
      <c r="D703" s="9" t="s">
        <v>8330</v>
      </c>
      <c r="E703" s="9" t="s">
        <v>430</v>
      </c>
      <c r="F703" s="9" t="s">
        <v>91</v>
      </c>
      <c r="G703" s="9" t="s">
        <v>8328</v>
      </c>
      <c r="H703" s="9" t="s">
        <v>5397</v>
      </c>
      <c r="J703" s="6" t="str">
        <f t="shared" si="202"/>
        <v>001011</v>
      </c>
      <c r="K703" s="1">
        <f t="shared" si="203"/>
        <v>1</v>
      </c>
      <c r="L703" s="6" t="str">
        <f t="shared" si="204"/>
        <v>00000</v>
      </c>
      <c r="M703" s="1">
        <f t="shared" si="205"/>
        <v>10</v>
      </c>
      <c r="N703" s="6" t="str">
        <f t="shared" si="206"/>
        <v>00</v>
      </c>
      <c r="O703" s="1">
        <f t="shared" si="207"/>
        <v>10</v>
      </c>
      <c r="P703" s="1">
        <f>IF(HEX2DEC(LEFT(E703,4))&gt;=32768,HEX2DEC(LEFT(E703,4))-65536,HEX2DEC(LEFT(E703,4)))/Codes!$N$2</f>
        <v>3.6</v>
      </c>
      <c r="Q703" s="1">
        <f>IF(HEX2DEC(RIGHT(E703,4))&gt;=32768,HEX2DEC(RIGHT(E703,4))-65536,HEX2DEC(RIGHT(E703,4)))/Codes!$N$2</f>
        <v>3.2</v>
      </c>
      <c r="R703" s="1">
        <f>IF(HEX2DEC(LEFT(F703,4))&gt;=32768,HEX2DEC(LEFT(F703,4))-65536,HEX2DEC(LEFT(F703,4)))/Codes!$N$2</f>
        <v>0</v>
      </c>
      <c r="S703" s="1">
        <f>IF(HEX2DEC(RIGHT(F703,4))&gt;=32768,HEX2DEC(RIGHT(F703,4))-65536,HEX2DEC(RIGHT(F703,4)))/Codes!$N$2</f>
        <v>0</v>
      </c>
      <c r="T703" s="18">
        <f t="shared" si="208"/>
        <v>361</v>
      </c>
      <c r="U703" s="1">
        <f t="shared" si="209"/>
        <v>105</v>
      </c>
      <c r="V703" s="1">
        <f t="shared" si="210"/>
        <v>0</v>
      </c>
      <c r="W703" s="1" t="str">
        <f t="shared" si="211"/>
        <v>100</v>
      </c>
      <c r="X703" s="1">
        <f t="shared" si="212"/>
        <v>3</v>
      </c>
      <c r="Y703" s="1">
        <f t="shared" si="213"/>
        <v>40</v>
      </c>
      <c r="Z703" s="1" t="str">
        <f>VLOOKUP(BIN2DEC(MID(HEX2BIN(MID(H703,3,2),8),2,5)),Codes!$E$1:$F$18,2)</f>
        <v>Normal</v>
      </c>
      <c r="AA703" s="6" t="str">
        <f t="shared" si="214"/>
        <v>0</v>
      </c>
      <c r="AB703" s="1">
        <f t="shared" si="215"/>
        <v>0</v>
      </c>
      <c r="AC703" s="1" t="str">
        <f>VLOOKUP(BIN2DEC(RIGHT(HEX2BIN(MID(H703,6,1),4),1)&amp;LEFT(HEX2BIN(MID(H703,7,1),4),1)),Codes!$K$1:$L$5,2)</f>
        <v>L</v>
      </c>
      <c r="AD703" s="1" t="str">
        <f>VLOOKUP(BIN2DEC(RIGHT(HEX2BIN(MID(H703,7,1),4),3)&amp;LEFT(HEX2BIN(MID(H703,8,1),4),2)),Codes!$H$2:$I$33,2)</f>
        <v>Punch</v>
      </c>
      <c r="AE703" s="1" t="str">
        <f t="shared" si="216"/>
        <v>1</v>
      </c>
      <c r="AF703" s="1" t="str">
        <f t="shared" si="217"/>
        <v>1</v>
      </c>
      <c r="AH703" s="6">
        <f t="shared" si="218"/>
        <v>65</v>
      </c>
    </row>
    <row r="704" spans="1:34">
      <c r="A704" s="3" t="s">
        <v>8731</v>
      </c>
      <c r="B704" s="1" t="s">
        <v>82</v>
      </c>
      <c r="C704" s="6" t="s">
        <v>1698</v>
      </c>
      <c r="D704" s="9" t="s">
        <v>8332</v>
      </c>
      <c r="E704" s="9" t="s">
        <v>232</v>
      </c>
      <c r="F704" s="9" t="s">
        <v>207</v>
      </c>
      <c r="G704" s="9" t="s">
        <v>8333</v>
      </c>
      <c r="H704" s="9" t="s">
        <v>2483</v>
      </c>
      <c r="J704" s="6" t="str">
        <f t="shared" si="202"/>
        <v>001011</v>
      </c>
      <c r="K704" s="1">
        <f t="shared" si="203"/>
        <v>0</v>
      </c>
      <c r="L704" s="6" t="str">
        <f t="shared" si="204"/>
        <v>00000</v>
      </c>
      <c r="M704" s="1">
        <f t="shared" si="205"/>
        <v>15</v>
      </c>
      <c r="N704" s="6" t="str">
        <f t="shared" si="206"/>
        <v>00</v>
      </c>
      <c r="O704" s="1">
        <f t="shared" si="207"/>
        <v>11</v>
      </c>
      <c r="P704" s="1">
        <f>IF(HEX2DEC(LEFT(E704,4))&gt;=32768,HEX2DEC(LEFT(E704,4))-65536,HEX2DEC(LEFT(E704,4)))/Codes!$N$2</f>
        <v>4.8</v>
      </c>
      <c r="Q704" s="1">
        <f>IF(HEX2DEC(RIGHT(E704,4))&gt;=32768,HEX2DEC(RIGHT(E704,4))-65536,HEX2DEC(RIGHT(E704,4)))/Codes!$N$2</f>
        <v>0</v>
      </c>
      <c r="R704" s="1">
        <f>IF(HEX2DEC(LEFT(F704,4))&gt;=32768,HEX2DEC(LEFT(F704,4))-65536,HEX2DEC(LEFT(F704,4)))/Codes!$N$2</f>
        <v>4</v>
      </c>
      <c r="S704" s="1">
        <f>IF(HEX2DEC(RIGHT(F704,4))&gt;=32768,HEX2DEC(RIGHT(F704,4))-65536,HEX2DEC(RIGHT(F704,4)))/Codes!$N$2</f>
        <v>0</v>
      </c>
      <c r="T704" s="18">
        <f t="shared" si="208"/>
        <v>83</v>
      </c>
      <c r="U704" s="1">
        <f t="shared" si="209"/>
        <v>128</v>
      </c>
      <c r="V704" s="1">
        <f t="shared" si="210"/>
        <v>0</v>
      </c>
      <c r="W704" s="1" t="str">
        <f t="shared" si="211"/>
        <v>100</v>
      </c>
      <c r="X704" s="1">
        <f t="shared" si="212"/>
        <v>3</v>
      </c>
      <c r="Y704" s="1">
        <f t="shared" si="213"/>
        <v>50</v>
      </c>
      <c r="Z704" s="1" t="str">
        <f>VLOOKUP(BIN2DEC(MID(HEX2BIN(MID(H704,3,2),8),2,5)),Codes!$E$1:$F$18,2)</f>
        <v>Normal</v>
      </c>
      <c r="AA704" s="6" t="str">
        <f t="shared" si="214"/>
        <v>0</v>
      </c>
      <c r="AB704" s="1">
        <f t="shared" si="215"/>
        <v>0</v>
      </c>
      <c r="AC704" s="1" t="str">
        <f>VLOOKUP(BIN2DEC(RIGHT(HEX2BIN(MID(H704,6,1),4),1)&amp;LEFT(HEX2BIN(MID(H704,7,1),4),1)),Codes!$K$1:$L$5,2)</f>
        <v>L</v>
      </c>
      <c r="AD704" s="1" t="str">
        <f>VLOOKUP(BIN2DEC(RIGHT(HEX2BIN(MID(H704,7,1),4),3)&amp;LEFT(HEX2BIN(MID(H704,8,1),4),2)),Codes!$H$2:$I$33,2)</f>
        <v>Punch</v>
      </c>
      <c r="AE704" s="1" t="str">
        <f t="shared" si="216"/>
        <v>1</v>
      </c>
      <c r="AF704" s="1" t="str">
        <f t="shared" si="217"/>
        <v>1</v>
      </c>
      <c r="AH704" s="6">
        <f t="shared" si="218"/>
        <v>65</v>
      </c>
    </row>
    <row r="705" spans="1:34">
      <c r="A705" s="3" t="s">
        <v>8732</v>
      </c>
      <c r="B705" s="1" t="s">
        <v>82</v>
      </c>
      <c r="C705" s="6" t="s">
        <v>1698</v>
      </c>
      <c r="D705" s="9" t="s">
        <v>8335</v>
      </c>
      <c r="E705" s="9" t="s">
        <v>207</v>
      </c>
      <c r="F705" s="9" t="s">
        <v>91</v>
      </c>
      <c r="G705" s="9" t="s">
        <v>8333</v>
      </c>
      <c r="H705" s="9" t="s">
        <v>2483</v>
      </c>
      <c r="J705" s="6" t="str">
        <f t="shared" ref="J705:J768" si="219">LEFT(HEX2BIN(LEFT(D705,2),8),6)</f>
        <v>001011</v>
      </c>
      <c r="K705" s="1">
        <f t="shared" ref="K705:K768" si="220">BIN2DEC(MID(HEX2BIN(MID(D705,2,2),8),3,3))</f>
        <v>1</v>
      </c>
      <c r="L705" s="6" t="str">
        <f t="shared" ref="L705:L768" si="221">MID(HEX2BIN(MID(D705,3,2),8),2,5)</f>
        <v>00000</v>
      </c>
      <c r="M705" s="1">
        <f t="shared" ref="M705:M768" si="222">ROUNDDOWN(HEX2DEC(MID(D705,4,3))/8,0)</f>
        <v>11</v>
      </c>
      <c r="N705" s="6" t="str">
        <f t="shared" ref="N705:N768" si="223">MID(HEX2BIN(MID(D705,6,1),4),2,2)</f>
        <v>00</v>
      </c>
      <c r="O705" s="1">
        <f t="shared" ref="O705:O768" si="224">HEX2DEC(MID(D705,7,2))</f>
        <v>11</v>
      </c>
      <c r="P705" s="1">
        <f>IF(HEX2DEC(LEFT(E705,4))&gt;=32768,HEX2DEC(LEFT(E705,4))-65536,HEX2DEC(LEFT(E705,4)))/Codes!$N$2</f>
        <v>4</v>
      </c>
      <c r="Q705" s="1">
        <f>IF(HEX2DEC(RIGHT(E705,4))&gt;=32768,HEX2DEC(RIGHT(E705,4))-65536,HEX2DEC(RIGHT(E705,4)))/Codes!$N$2</f>
        <v>0</v>
      </c>
      <c r="R705" s="1">
        <f>IF(HEX2DEC(LEFT(F705,4))&gt;=32768,HEX2DEC(LEFT(F705,4))-65536,HEX2DEC(LEFT(F705,4)))/Codes!$N$2</f>
        <v>0</v>
      </c>
      <c r="S705" s="1">
        <f>IF(HEX2DEC(RIGHT(F705,4))&gt;=32768,HEX2DEC(RIGHT(F705,4))-65536,HEX2DEC(RIGHT(F705,4)))/Codes!$N$2</f>
        <v>0</v>
      </c>
      <c r="T705" s="18">
        <f t="shared" ref="T705:T768" si="225">ROUNDDOWN(HEX2DEC(LEFT(G705,3))/8,0)</f>
        <v>83</v>
      </c>
      <c r="U705" s="1">
        <f t="shared" ref="U705:U768" si="226">ROUNDDOWN(HEX2DEC(MID(G705,3,3))/4,0)-(512*ROUNDDOWN(HEX2DEC(MID(G705,3,1))/8,0))</f>
        <v>128</v>
      </c>
      <c r="V705" s="1">
        <f t="shared" ref="V705:V768" si="227">RIGHT(HEX2BIN(MID(G705,5,1),4),2)*128+HEX2DEC(MID(G705,6,1))*8+LEFT(HEX2BIN(MID(G705,7,1),4),3)</f>
        <v>0</v>
      </c>
      <c r="W705" s="1" t="str">
        <f t="shared" ref="W705:W768" si="228">MID(HEX2BIN(MID(G705,7,2),8),4,3)</f>
        <v>100</v>
      </c>
      <c r="X705" s="1">
        <f t="shared" ref="X705:X768" si="229">BIN2DEC(RIGHT(HEX2BIN(RIGHT(G705,1),4),2))</f>
        <v>3</v>
      </c>
      <c r="Y705" s="1">
        <f t="shared" ref="Y705:Y768" si="230">ROUNDDOWN(HEX2DEC(LEFT(H705,3))/8,0)</f>
        <v>50</v>
      </c>
      <c r="Z705" s="1" t="str">
        <f>VLOOKUP(BIN2DEC(MID(HEX2BIN(MID(H705,3,2),8),2,5)),Codes!$E$1:$F$18,2)</f>
        <v>Normal</v>
      </c>
      <c r="AA705" s="6" t="str">
        <f t="shared" ref="AA705:AA768" si="231">MID(HEX2BIN(MID(H705,4,1),4),3,1)</f>
        <v>0</v>
      </c>
      <c r="AB705" s="1">
        <f t="shared" ref="AB705:AB768" si="232">(MOD(HEX2DEC(MID(H705,4,1)),2))*64+ROUNDDOWN(HEX2DEC(MID(H705,5,2))/4,0)</f>
        <v>0</v>
      </c>
      <c r="AC705" s="1" t="str">
        <f>VLOOKUP(BIN2DEC(RIGHT(HEX2BIN(MID(H705,6,1),4),1)&amp;LEFT(HEX2BIN(MID(H705,7,1),4),1)),Codes!$K$1:$L$5,2)</f>
        <v>L</v>
      </c>
      <c r="AD705" s="1" t="str">
        <f>VLOOKUP(BIN2DEC(RIGHT(HEX2BIN(MID(H705,7,1),4),3)&amp;LEFT(HEX2BIN(MID(H705,8,1),4),2)),Codes!$H$2:$I$33,2)</f>
        <v>Punch</v>
      </c>
      <c r="AE705" s="1" t="str">
        <f t="shared" ref="AE705:AE768" si="233">MID(HEX2BIN(RIGHT(H705,1),4),3,1)</f>
        <v>1</v>
      </c>
      <c r="AF705" s="1" t="str">
        <f t="shared" ref="AF705:AF768" si="234">RIGHT(HEX2BIN(RIGHT(H705,1),4),1)</f>
        <v>1</v>
      </c>
      <c r="AH705" s="6">
        <f t="shared" ref="AH705:AH768" si="235">ROUNDDOWN(HEX2DEC(MID(H705,6,3))/4,0)-(256*ROUNDDOWN(HEX2DEC(MID(H705,6,1))/4,0))</f>
        <v>65</v>
      </c>
    </row>
    <row r="706" spans="1:34">
      <c r="A706" s="3" t="s">
        <v>8733</v>
      </c>
      <c r="B706" s="1" t="s">
        <v>82</v>
      </c>
      <c r="C706" s="6" t="s">
        <v>3856</v>
      </c>
      <c r="D706" s="9" t="s">
        <v>8208</v>
      </c>
      <c r="E706" s="9" t="s">
        <v>232</v>
      </c>
      <c r="F706" s="9" t="s">
        <v>207</v>
      </c>
      <c r="G706" s="9" t="s">
        <v>2376</v>
      </c>
      <c r="H706" s="9" t="s">
        <v>2483</v>
      </c>
      <c r="J706" s="6" t="str">
        <f t="shared" si="219"/>
        <v>001011</v>
      </c>
      <c r="K706" s="1">
        <f t="shared" si="220"/>
        <v>0</v>
      </c>
      <c r="L706" s="6" t="str">
        <f t="shared" si="221"/>
        <v>00000</v>
      </c>
      <c r="M706" s="1">
        <f t="shared" si="222"/>
        <v>15</v>
      </c>
      <c r="N706" s="6" t="str">
        <f t="shared" si="223"/>
        <v>00</v>
      </c>
      <c r="O706" s="1">
        <f t="shared" si="224"/>
        <v>12</v>
      </c>
      <c r="P706" s="1">
        <f>IF(HEX2DEC(LEFT(E706,4))&gt;=32768,HEX2DEC(LEFT(E706,4))-65536,HEX2DEC(LEFT(E706,4)))/Codes!$N$2</f>
        <v>4.8</v>
      </c>
      <c r="Q706" s="1">
        <f>IF(HEX2DEC(RIGHT(E706,4))&gt;=32768,HEX2DEC(RIGHT(E706,4))-65536,HEX2DEC(RIGHT(E706,4)))/Codes!$N$2</f>
        <v>0</v>
      </c>
      <c r="R706" s="1">
        <f>IF(HEX2DEC(LEFT(F706,4))&gt;=32768,HEX2DEC(LEFT(F706,4))-65536,HEX2DEC(LEFT(F706,4)))/Codes!$N$2</f>
        <v>4</v>
      </c>
      <c r="S706" s="1">
        <f>IF(HEX2DEC(RIGHT(F706,4))&gt;=32768,HEX2DEC(RIGHT(F706,4))-65536,HEX2DEC(RIGHT(F706,4)))/Codes!$N$2</f>
        <v>0</v>
      </c>
      <c r="T706" s="18">
        <f t="shared" si="225"/>
        <v>361</v>
      </c>
      <c r="U706" s="1">
        <f t="shared" si="226"/>
        <v>110</v>
      </c>
      <c r="V706" s="1">
        <f t="shared" si="227"/>
        <v>0</v>
      </c>
      <c r="W706" s="1" t="str">
        <f t="shared" si="228"/>
        <v>100</v>
      </c>
      <c r="X706" s="1">
        <f t="shared" si="229"/>
        <v>3</v>
      </c>
      <c r="Y706" s="1">
        <f t="shared" si="230"/>
        <v>50</v>
      </c>
      <c r="Z706" s="1" t="str">
        <f>VLOOKUP(BIN2DEC(MID(HEX2BIN(MID(H706,3,2),8),2,5)),Codes!$E$1:$F$18,2)</f>
        <v>Normal</v>
      </c>
      <c r="AA706" s="6" t="str">
        <f t="shared" si="231"/>
        <v>0</v>
      </c>
      <c r="AB706" s="1">
        <f t="shared" si="232"/>
        <v>0</v>
      </c>
      <c r="AC706" s="1" t="str">
        <f>VLOOKUP(BIN2DEC(RIGHT(HEX2BIN(MID(H706,6,1),4),1)&amp;LEFT(HEX2BIN(MID(H706,7,1),4),1)),Codes!$K$1:$L$5,2)</f>
        <v>L</v>
      </c>
      <c r="AD706" s="1" t="str">
        <f>VLOOKUP(BIN2DEC(RIGHT(HEX2BIN(MID(H706,7,1),4),3)&amp;LEFT(HEX2BIN(MID(H706,8,1),4),2)),Codes!$H$2:$I$33,2)</f>
        <v>Punch</v>
      </c>
      <c r="AE706" s="1" t="str">
        <f t="shared" si="233"/>
        <v>1</v>
      </c>
      <c r="AF706" s="1" t="str">
        <f t="shared" si="234"/>
        <v>1</v>
      </c>
      <c r="AH706" s="6">
        <f t="shared" si="235"/>
        <v>65</v>
      </c>
    </row>
    <row r="707" spans="1:34">
      <c r="A707" s="3" t="s">
        <v>8734</v>
      </c>
      <c r="B707" s="1" t="s">
        <v>82</v>
      </c>
      <c r="C707" s="6" t="s">
        <v>3856</v>
      </c>
      <c r="D707" s="9" t="s">
        <v>8338</v>
      </c>
      <c r="E707" s="9" t="s">
        <v>256</v>
      </c>
      <c r="F707" s="9" t="s">
        <v>91</v>
      </c>
      <c r="G707" s="9" t="s">
        <v>2376</v>
      </c>
      <c r="H707" s="9" t="s">
        <v>2483</v>
      </c>
      <c r="J707" s="6" t="str">
        <f t="shared" si="219"/>
        <v>001011</v>
      </c>
      <c r="K707" s="1">
        <f t="shared" si="220"/>
        <v>1</v>
      </c>
      <c r="L707" s="6" t="str">
        <f t="shared" si="221"/>
        <v>00000</v>
      </c>
      <c r="M707" s="1">
        <f t="shared" si="222"/>
        <v>11</v>
      </c>
      <c r="N707" s="6" t="str">
        <f t="shared" si="223"/>
        <v>00</v>
      </c>
      <c r="O707" s="1">
        <f t="shared" si="224"/>
        <v>12</v>
      </c>
      <c r="P707" s="1">
        <f>IF(HEX2DEC(LEFT(E707,4))&gt;=32768,HEX2DEC(LEFT(E707,4))-65536,HEX2DEC(LEFT(E707,4)))/Codes!$N$2</f>
        <v>3.6</v>
      </c>
      <c r="Q707" s="1">
        <f>IF(HEX2DEC(RIGHT(E707,4))&gt;=32768,HEX2DEC(RIGHT(E707,4))-65536,HEX2DEC(RIGHT(E707,4)))/Codes!$N$2</f>
        <v>0</v>
      </c>
      <c r="R707" s="1">
        <f>IF(HEX2DEC(LEFT(F707,4))&gt;=32768,HEX2DEC(LEFT(F707,4))-65536,HEX2DEC(LEFT(F707,4)))/Codes!$N$2</f>
        <v>0</v>
      </c>
      <c r="S707" s="1">
        <f>IF(HEX2DEC(RIGHT(F707,4))&gt;=32768,HEX2DEC(RIGHT(F707,4))-65536,HEX2DEC(RIGHT(F707,4)))/Codes!$N$2</f>
        <v>0</v>
      </c>
      <c r="T707" s="18">
        <f t="shared" si="225"/>
        <v>361</v>
      </c>
      <c r="U707" s="1">
        <f t="shared" si="226"/>
        <v>110</v>
      </c>
      <c r="V707" s="1">
        <f t="shared" si="227"/>
        <v>0</v>
      </c>
      <c r="W707" s="1" t="str">
        <f t="shared" si="228"/>
        <v>100</v>
      </c>
      <c r="X707" s="1">
        <f t="shared" si="229"/>
        <v>3</v>
      </c>
      <c r="Y707" s="1">
        <f t="shared" si="230"/>
        <v>50</v>
      </c>
      <c r="Z707" s="1" t="str">
        <f>VLOOKUP(BIN2DEC(MID(HEX2BIN(MID(H707,3,2),8),2,5)),Codes!$E$1:$F$18,2)</f>
        <v>Normal</v>
      </c>
      <c r="AA707" s="6" t="str">
        <f t="shared" si="231"/>
        <v>0</v>
      </c>
      <c r="AB707" s="1">
        <f t="shared" si="232"/>
        <v>0</v>
      </c>
      <c r="AC707" s="1" t="str">
        <f>VLOOKUP(BIN2DEC(RIGHT(HEX2BIN(MID(H707,6,1),4),1)&amp;LEFT(HEX2BIN(MID(H707,7,1),4),1)),Codes!$K$1:$L$5,2)</f>
        <v>L</v>
      </c>
      <c r="AD707" s="1" t="str">
        <f>VLOOKUP(BIN2DEC(RIGHT(HEX2BIN(MID(H707,7,1),4),3)&amp;LEFT(HEX2BIN(MID(H707,8,1),4),2)),Codes!$H$2:$I$33,2)</f>
        <v>Punch</v>
      </c>
      <c r="AE707" s="1" t="str">
        <f t="shared" si="233"/>
        <v>1</v>
      </c>
      <c r="AF707" s="1" t="str">
        <f t="shared" si="234"/>
        <v>1</v>
      </c>
      <c r="AH707" s="6">
        <f t="shared" si="235"/>
        <v>65</v>
      </c>
    </row>
    <row r="708" spans="1:34">
      <c r="A708" s="3" t="s">
        <v>8735</v>
      </c>
      <c r="B708" s="1" t="s">
        <v>82</v>
      </c>
      <c r="C708" s="6" t="s">
        <v>2479</v>
      </c>
      <c r="D708" s="9" t="s">
        <v>8121</v>
      </c>
      <c r="E708" s="9" t="s">
        <v>256</v>
      </c>
      <c r="F708" s="9" t="s">
        <v>207</v>
      </c>
      <c r="G708" s="9" t="s">
        <v>139</v>
      </c>
      <c r="H708" s="9" t="s">
        <v>3125</v>
      </c>
      <c r="J708" s="6" t="str">
        <f t="shared" si="219"/>
        <v>001011</v>
      </c>
      <c r="K708" s="1">
        <f t="shared" si="220"/>
        <v>0</v>
      </c>
      <c r="L708" s="6" t="str">
        <f t="shared" si="221"/>
        <v>00000</v>
      </c>
      <c r="M708" s="1">
        <f t="shared" si="222"/>
        <v>15</v>
      </c>
      <c r="N708" s="6" t="str">
        <f t="shared" si="223"/>
        <v>00</v>
      </c>
      <c r="O708" s="1">
        <f t="shared" si="224"/>
        <v>8</v>
      </c>
      <c r="P708" s="1">
        <f>IF(HEX2DEC(LEFT(E708,4))&gt;=32768,HEX2DEC(LEFT(E708,4))-65536,HEX2DEC(LEFT(E708,4)))/Codes!$N$2</f>
        <v>3.6</v>
      </c>
      <c r="Q708" s="1">
        <f>IF(HEX2DEC(RIGHT(E708,4))&gt;=32768,HEX2DEC(RIGHT(E708,4))-65536,HEX2DEC(RIGHT(E708,4)))/Codes!$N$2</f>
        <v>0</v>
      </c>
      <c r="R708" s="1">
        <f>IF(HEX2DEC(LEFT(F708,4))&gt;=32768,HEX2DEC(LEFT(F708,4))-65536,HEX2DEC(LEFT(F708,4)))/Codes!$N$2</f>
        <v>4</v>
      </c>
      <c r="S708" s="1">
        <f>IF(HEX2DEC(RIGHT(F708,4))&gt;=32768,HEX2DEC(RIGHT(F708,4))-65536,HEX2DEC(RIGHT(F708,4)))/Codes!$N$2</f>
        <v>0</v>
      </c>
      <c r="T708" s="18">
        <f t="shared" si="225"/>
        <v>361</v>
      </c>
      <c r="U708" s="1">
        <f t="shared" si="226"/>
        <v>100</v>
      </c>
      <c r="V708" s="1">
        <f t="shared" si="227"/>
        <v>0</v>
      </c>
      <c r="W708" s="1" t="str">
        <f t="shared" si="228"/>
        <v>100</v>
      </c>
      <c r="X708" s="1">
        <f t="shared" si="229"/>
        <v>3</v>
      </c>
      <c r="Y708" s="1">
        <f t="shared" si="230"/>
        <v>20</v>
      </c>
      <c r="Z708" s="1" t="str">
        <f>VLOOKUP(BIN2DEC(MID(HEX2BIN(MID(H708,3,2),8),2,5)),Codes!$E$1:$F$18,2)</f>
        <v>Normal</v>
      </c>
      <c r="AA708" s="6" t="str">
        <f t="shared" si="231"/>
        <v>0</v>
      </c>
      <c r="AB708" s="1">
        <f t="shared" si="232"/>
        <v>0</v>
      </c>
      <c r="AC708" s="1" t="str">
        <f>VLOOKUP(BIN2DEC(RIGHT(HEX2BIN(MID(H708,6,1),4),1)&amp;LEFT(HEX2BIN(MID(H708,7,1),4),1)),Codes!$K$1:$L$5,2)</f>
        <v>M</v>
      </c>
      <c r="AD708" s="1" t="str">
        <f>VLOOKUP(BIN2DEC(RIGHT(HEX2BIN(MID(H708,7,1),4),3)&amp;LEFT(HEX2BIN(MID(H708,8,1),4),2)),Codes!$H$2:$I$33,2)</f>
        <v>Kick</v>
      </c>
      <c r="AE708" s="1" t="str">
        <f t="shared" si="233"/>
        <v>1</v>
      </c>
      <c r="AF708" s="1" t="str">
        <f t="shared" si="234"/>
        <v>1</v>
      </c>
      <c r="AH708" s="6">
        <f t="shared" si="235"/>
        <v>34</v>
      </c>
    </row>
    <row r="709" spans="1:34">
      <c r="A709" s="3" t="s">
        <v>8736</v>
      </c>
      <c r="B709" s="1" t="s">
        <v>82</v>
      </c>
      <c r="C709" s="6" t="s">
        <v>2479</v>
      </c>
      <c r="D709" s="9" t="s">
        <v>8341</v>
      </c>
      <c r="E709" s="9" t="s">
        <v>212</v>
      </c>
      <c r="F709" s="9" t="s">
        <v>91</v>
      </c>
      <c r="G709" s="9" t="s">
        <v>139</v>
      </c>
      <c r="H709" s="9" t="s">
        <v>3125</v>
      </c>
      <c r="J709" s="6" t="str">
        <f t="shared" si="219"/>
        <v>001011</v>
      </c>
      <c r="K709" s="1">
        <f t="shared" si="220"/>
        <v>1</v>
      </c>
      <c r="L709" s="6" t="str">
        <f t="shared" si="221"/>
        <v>00000</v>
      </c>
      <c r="M709" s="1">
        <f t="shared" si="222"/>
        <v>9</v>
      </c>
      <c r="N709" s="6" t="str">
        <f t="shared" si="223"/>
        <v>00</v>
      </c>
      <c r="O709" s="1">
        <f t="shared" si="224"/>
        <v>8</v>
      </c>
      <c r="P709" s="1">
        <f>IF(HEX2DEC(LEFT(E709,4))&gt;=32768,HEX2DEC(LEFT(E709,4))-65536,HEX2DEC(LEFT(E709,4)))/Codes!$N$2</f>
        <v>2.8</v>
      </c>
      <c r="Q709" s="1">
        <f>IF(HEX2DEC(RIGHT(E709,4))&gt;=32768,HEX2DEC(RIGHT(E709,4))-65536,HEX2DEC(RIGHT(E709,4)))/Codes!$N$2</f>
        <v>0</v>
      </c>
      <c r="R709" s="1">
        <f>IF(HEX2DEC(LEFT(F709,4))&gt;=32768,HEX2DEC(LEFT(F709,4))-65536,HEX2DEC(LEFT(F709,4)))/Codes!$N$2</f>
        <v>0</v>
      </c>
      <c r="S709" s="1">
        <f>IF(HEX2DEC(RIGHT(F709,4))&gt;=32768,HEX2DEC(RIGHT(F709,4))-65536,HEX2DEC(RIGHT(F709,4)))/Codes!$N$2</f>
        <v>0</v>
      </c>
      <c r="T709" s="18">
        <f t="shared" si="225"/>
        <v>361</v>
      </c>
      <c r="U709" s="1">
        <f t="shared" si="226"/>
        <v>100</v>
      </c>
      <c r="V709" s="1">
        <f t="shared" si="227"/>
        <v>0</v>
      </c>
      <c r="W709" s="1" t="str">
        <f t="shared" si="228"/>
        <v>100</v>
      </c>
      <c r="X709" s="1">
        <f t="shared" si="229"/>
        <v>3</v>
      </c>
      <c r="Y709" s="1">
        <f t="shared" si="230"/>
        <v>20</v>
      </c>
      <c r="Z709" s="1" t="str">
        <f>VLOOKUP(BIN2DEC(MID(HEX2BIN(MID(H709,3,2),8),2,5)),Codes!$E$1:$F$18,2)</f>
        <v>Normal</v>
      </c>
      <c r="AA709" s="6" t="str">
        <f t="shared" si="231"/>
        <v>0</v>
      </c>
      <c r="AB709" s="1">
        <f t="shared" si="232"/>
        <v>0</v>
      </c>
      <c r="AC709" s="1" t="str">
        <f>VLOOKUP(BIN2DEC(RIGHT(HEX2BIN(MID(H709,6,1),4),1)&amp;LEFT(HEX2BIN(MID(H709,7,1),4),1)),Codes!$K$1:$L$5,2)</f>
        <v>M</v>
      </c>
      <c r="AD709" s="1" t="str">
        <f>VLOOKUP(BIN2DEC(RIGHT(HEX2BIN(MID(H709,7,1),4),3)&amp;LEFT(HEX2BIN(MID(H709,8,1),4),2)),Codes!$H$2:$I$33,2)</f>
        <v>Kick</v>
      </c>
      <c r="AE709" s="1" t="str">
        <f t="shared" si="233"/>
        <v>1</v>
      </c>
      <c r="AF709" s="1" t="str">
        <f t="shared" si="234"/>
        <v>1</v>
      </c>
      <c r="AH709" s="6">
        <f t="shared" si="235"/>
        <v>34</v>
      </c>
    </row>
    <row r="710" spans="1:34">
      <c r="A710" s="3" t="s">
        <v>8737</v>
      </c>
      <c r="B710" s="1" t="s">
        <v>82</v>
      </c>
      <c r="C710" s="6" t="s">
        <v>1726</v>
      </c>
      <c r="D710" s="9" t="s">
        <v>8332</v>
      </c>
      <c r="E710" s="9" t="s">
        <v>212</v>
      </c>
      <c r="F710" s="9" t="s">
        <v>212</v>
      </c>
      <c r="G710" s="9" t="s">
        <v>434</v>
      </c>
      <c r="H710" s="9" t="s">
        <v>8343</v>
      </c>
      <c r="J710" s="6" t="str">
        <f t="shared" si="219"/>
        <v>001011</v>
      </c>
      <c r="K710" s="1">
        <f t="shared" si="220"/>
        <v>0</v>
      </c>
      <c r="L710" s="6" t="str">
        <f t="shared" si="221"/>
        <v>00000</v>
      </c>
      <c r="M710" s="1">
        <f t="shared" si="222"/>
        <v>15</v>
      </c>
      <c r="N710" s="6" t="str">
        <f t="shared" si="223"/>
        <v>00</v>
      </c>
      <c r="O710" s="1">
        <f t="shared" si="224"/>
        <v>11</v>
      </c>
      <c r="P710" s="1">
        <f>IF(HEX2DEC(LEFT(E710,4))&gt;=32768,HEX2DEC(LEFT(E710,4))-65536,HEX2DEC(LEFT(E710,4)))/Codes!$N$2</f>
        <v>2.8</v>
      </c>
      <c r="Q710" s="1">
        <f>IF(HEX2DEC(RIGHT(E710,4))&gt;=32768,HEX2DEC(RIGHT(E710,4))-65536,HEX2DEC(RIGHT(E710,4)))/Codes!$N$2</f>
        <v>0</v>
      </c>
      <c r="R710" s="1">
        <f>IF(HEX2DEC(LEFT(F710,4))&gt;=32768,HEX2DEC(LEFT(F710,4))-65536,HEX2DEC(LEFT(F710,4)))/Codes!$N$2</f>
        <v>2.8</v>
      </c>
      <c r="S710" s="1">
        <f>IF(HEX2DEC(RIGHT(F710,4))&gt;=32768,HEX2DEC(RIGHT(F710,4))-65536,HEX2DEC(RIGHT(F710,4)))/Codes!$N$2</f>
        <v>0</v>
      </c>
      <c r="T710" s="18">
        <f t="shared" si="225"/>
        <v>270</v>
      </c>
      <c r="U710" s="1">
        <f t="shared" si="226"/>
        <v>100</v>
      </c>
      <c r="V710" s="1">
        <f t="shared" si="227"/>
        <v>0</v>
      </c>
      <c r="W710" s="1" t="str">
        <f t="shared" si="228"/>
        <v>100</v>
      </c>
      <c r="X710" s="1">
        <f t="shared" si="229"/>
        <v>3</v>
      </c>
      <c r="Y710" s="1">
        <f t="shared" si="230"/>
        <v>40</v>
      </c>
      <c r="Z710" s="1" t="str">
        <f>VLOOKUP(BIN2DEC(MID(HEX2BIN(MID(H710,3,2),8),2,5)),Codes!$E$1:$F$18,2)</f>
        <v>Normal</v>
      </c>
      <c r="AA710" s="6" t="str">
        <f t="shared" si="231"/>
        <v>0</v>
      </c>
      <c r="AB710" s="1">
        <f t="shared" si="232"/>
        <v>0</v>
      </c>
      <c r="AC710" s="1" t="str">
        <f>VLOOKUP(BIN2DEC(RIGHT(HEX2BIN(MID(H710,6,1),4),1)&amp;LEFT(HEX2BIN(MID(H710,7,1),4),1)),Codes!$K$1:$L$5,2)</f>
        <v>L</v>
      </c>
      <c r="AD710" s="1" t="str">
        <f>VLOOKUP(BIN2DEC(RIGHT(HEX2BIN(MID(H710,7,1),4),3)&amp;LEFT(HEX2BIN(MID(H710,8,1),4),2)),Codes!$H$2:$I$33,2)</f>
        <v>Punch</v>
      </c>
      <c r="AE710" s="1" t="str">
        <f t="shared" si="233"/>
        <v>0</v>
      </c>
      <c r="AF710" s="1" t="str">
        <f t="shared" si="234"/>
        <v>1</v>
      </c>
      <c r="AH710" s="6">
        <f t="shared" si="235"/>
        <v>65</v>
      </c>
    </row>
    <row r="711" spans="1:34">
      <c r="A711" s="3" t="s">
        <v>8738</v>
      </c>
      <c r="B711" s="1" t="s">
        <v>82</v>
      </c>
      <c r="C711" s="6" t="s">
        <v>1726</v>
      </c>
      <c r="D711" s="9" t="s">
        <v>5209</v>
      </c>
      <c r="E711" s="9" t="s">
        <v>299</v>
      </c>
      <c r="F711" s="9" t="s">
        <v>207</v>
      </c>
      <c r="G711" s="9" t="s">
        <v>1308</v>
      </c>
      <c r="H711" s="9" t="s">
        <v>5397</v>
      </c>
      <c r="J711" s="6" t="str">
        <f t="shared" si="219"/>
        <v>001011</v>
      </c>
      <c r="K711" s="1">
        <f t="shared" si="220"/>
        <v>1</v>
      </c>
      <c r="L711" s="6" t="str">
        <f t="shared" si="221"/>
        <v>00000</v>
      </c>
      <c r="M711" s="1">
        <f t="shared" si="222"/>
        <v>15</v>
      </c>
      <c r="N711" s="6" t="str">
        <f t="shared" si="223"/>
        <v>00</v>
      </c>
      <c r="O711" s="1">
        <f t="shared" si="224"/>
        <v>10</v>
      </c>
      <c r="P711" s="1">
        <f>IF(HEX2DEC(LEFT(E711,4))&gt;=32768,HEX2DEC(LEFT(E711,4))-65536,HEX2DEC(LEFT(E711,4)))/Codes!$N$2</f>
        <v>6</v>
      </c>
      <c r="Q711" s="1">
        <f>IF(HEX2DEC(RIGHT(E711,4))&gt;=32768,HEX2DEC(RIGHT(E711,4))-65536,HEX2DEC(RIGHT(E711,4)))/Codes!$N$2</f>
        <v>0</v>
      </c>
      <c r="R711" s="1">
        <f>IF(HEX2DEC(LEFT(F711,4))&gt;=32768,HEX2DEC(LEFT(F711,4))-65536,HEX2DEC(LEFT(F711,4)))/Codes!$N$2</f>
        <v>4</v>
      </c>
      <c r="S711" s="1">
        <f>IF(HEX2DEC(RIGHT(F711,4))&gt;=32768,HEX2DEC(RIGHT(F711,4))-65536,HEX2DEC(RIGHT(F711,4)))/Codes!$N$2</f>
        <v>0</v>
      </c>
      <c r="T711" s="18">
        <f t="shared" si="225"/>
        <v>70</v>
      </c>
      <c r="U711" s="1">
        <f t="shared" si="226"/>
        <v>100</v>
      </c>
      <c r="V711" s="1">
        <f t="shared" si="227"/>
        <v>0</v>
      </c>
      <c r="W711" s="1" t="str">
        <f t="shared" si="228"/>
        <v>100</v>
      </c>
      <c r="X711" s="1">
        <f t="shared" si="229"/>
        <v>3</v>
      </c>
      <c r="Y711" s="1">
        <f t="shared" si="230"/>
        <v>40</v>
      </c>
      <c r="Z711" s="1" t="str">
        <f>VLOOKUP(BIN2DEC(MID(HEX2BIN(MID(H711,3,2),8),2,5)),Codes!$E$1:$F$18,2)</f>
        <v>Normal</v>
      </c>
      <c r="AA711" s="6" t="str">
        <f t="shared" si="231"/>
        <v>0</v>
      </c>
      <c r="AB711" s="1">
        <f t="shared" si="232"/>
        <v>0</v>
      </c>
      <c r="AC711" s="1" t="str">
        <f>VLOOKUP(BIN2DEC(RIGHT(HEX2BIN(MID(H711,6,1),4),1)&amp;LEFT(HEX2BIN(MID(H711,7,1),4),1)),Codes!$K$1:$L$5,2)</f>
        <v>L</v>
      </c>
      <c r="AD711" s="1" t="str">
        <f>VLOOKUP(BIN2DEC(RIGHT(HEX2BIN(MID(H711,7,1),4),3)&amp;LEFT(HEX2BIN(MID(H711,8,1),4),2)),Codes!$H$2:$I$33,2)</f>
        <v>Punch</v>
      </c>
      <c r="AE711" s="1" t="str">
        <f t="shared" si="233"/>
        <v>1</v>
      </c>
      <c r="AF711" s="1" t="str">
        <f t="shared" si="234"/>
        <v>1</v>
      </c>
      <c r="AH711" s="6">
        <f t="shared" si="235"/>
        <v>65</v>
      </c>
    </row>
    <row r="712" spans="1:34">
      <c r="A712" s="3" t="s">
        <v>8739</v>
      </c>
      <c r="B712" s="1" t="s">
        <v>82</v>
      </c>
      <c r="C712" s="6" t="s">
        <v>1726</v>
      </c>
      <c r="D712" s="9" t="s">
        <v>5370</v>
      </c>
      <c r="E712" s="9" t="s">
        <v>232</v>
      </c>
      <c r="F712" s="9" t="s">
        <v>91</v>
      </c>
      <c r="G712" s="9" t="s">
        <v>1308</v>
      </c>
      <c r="H712" s="9" t="s">
        <v>5397</v>
      </c>
      <c r="J712" s="6" t="str">
        <f t="shared" si="219"/>
        <v>001011</v>
      </c>
      <c r="K712" s="1">
        <f t="shared" si="220"/>
        <v>2</v>
      </c>
      <c r="L712" s="6" t="str">
        <f t="shared" si="221"/>
        <v>00000</v>
      </c>
      <c r="M712" s="1">
        <f t="shared" si="222"/>
        <v>11</v>
      </c>
      <c r="N712" s="6" t="str">
        <f t="shared" si="223"/>
        <v>00</v>
      </c>
      <c r="O712" s="1">
        <f t="shared" si="224"/>
        <v>9</v>
      </c>
      <c r="P712" s="1">
        <f>IF(HEX2DEC(LEFT(E712,4))&gt;=32768,HEX2DEC(LEFT(E712,4))-65536,HEX2DEC(LEFT(E712,4)))/Codes!$N$2</f>
        <v>4.8</v>
      </c>
      <c r="Q712" s="1">
        <f>IF(HEX2DEC(RIGHT(E712,4))&gt;=32768,HEX2DEC(RIGHT(E712,4))-65536,HEX2DEC(RIGHT(E712,4)))/Codes!$N$2</f>
        <v>0</v>
      </c>
      <c r="R712" s="1">
        <f>IF(HEX2DEC(LEFT(F712,4))&gt;=32768,HEX2DEC(LEFT(F712,4))-65536,HEX2DEC(LEFT(F712,4)))/Codes!$N$2</f>
        <v>0</v>
      </c>
      <c r="S712" s="1">
        <f>IF(HEX2DEC(RIGHT(F712,4))&gt;=32768,HEX2DEC(RIGHT(F712,4))-65536,HEX2DEC(RIGHT(F712,4)))/Codes!$N$2</f>
        <v>0</v>
      </c>
      <c r="T712" s="18">
        <f t="shared" si="225"/>
        <v>70</v>
      </c>
      <c r="U712" s="1">
        <f t="shared" si="226"/>
        <v>100</v>
      </c>
      <c r="V712" s="1">
        <f t="shared" si="227"/>
        <v>0</v>
      </c>
      <c r="W712" s="1" t="str">
        <f t="shared" si="228"/>
        <v>100</v>
      </c>
      <c r="X712" s="1">
        <f t="shared" si="229"/>
        <v>3</v>
      </c>
      <c r="Y712" s="1">
        <f t="shared" si="230"/>
        <v>40</v>
      </c>
      <c r="Z712" s="1" t="str">
        <f>VLOOKUP(BIN2DEC(MID(HEX2BIN(MID(H712,3,2),8),2,5)),Codes!$E$1:$F$18,2)</f>
        <v>Normal</v>
      </c>
      <c r="AA712" s="6" t="str">
        <f t="shared" si="231"/>
        <v>0</v>
      </c>
      <c r="AB712" s="1">
        <f t="shared" si="232"/>
        <v>0</v>
      </c>
      <c r="AC712" s="1" t="str">
        <f>VLOOKUP(BIN2DEC(RIGHT(HEX2BIN(MID(H712,6,1),4),1)&amp;LEFT(HEX2BIN(MID(H712,7,1),4),1)),Codes!$K$1:$L$5,2)</f>
        <v>L</v>
      </c>
      <c r="AD712" s="1" t="str">
        <f>VLOOKUP(BIN2DEC(RIGHT(HEX2BIN(MID(H712,7,1),4),3)&amp;LEFT(HEX2BIN(MID(H712,8,1),4),2)),Codes!$H$2:$I$33,2)</f>
        <v>Punch</v>
      </c>
      <c r="AE712" s="1" t="str">
        <f t="shared" si="233"/>
        <v>1</v>
      </c>
      <c r="AF712" s="1" t="str">
        <f t="shared" si="234"/>
        <v>1</v>
      </c>
      <c r="AH712" s="6">
        <f t="shared" si="235"/>
        <v>65</v>
      </c>
    </row>
    <row r="713" spans="1:34">
      <c r="A713" s="3" t="s">
        <v>8740</v>
      </c>
      <c r="B713" s="1" t="s">
        <v>82</v>
      </c>
      <c r="C713" s="6" t="s">
        <v>2489</v>
      </c>
      <c r="D713" s="9" t="s">
        <v>8208</v>
      </c>
      <c r="E713" s="9" t="s">
        <v>256</v>
      </c>
      <c r="F713" s="9" t="s">
        <v>207</v>
      </c>
      <c r="G713" s="9" t="s">
        <v>2376</v>
      </c>
      <c r="H713" s="9" t="s">
        <v>3080</v>
      </c>
      <c r="J713" s="6" t="str">
        <f t="shared" si="219"/>
        <v>001011</v>
      </c>
      <c r="K713" s="1">
        <f t="shared" si="220"/>
        <v>0</v>
      </c>
      <c r="L713" s="6" t="str">
        <f t="shared" si="221"/>
        <v>00000</v>
      </c>
      <c r="M713" s="1">
        <f t="shared" si="222"/>
        <v>15</v>
      </c>
      <c r="N713" s="6" t="str">
        <f t="shared" si="223"/>
        <v>00</v>
      </c>
      <c r="O713" s="1">
        <f t="shared" si="224"/>
        <v>12</v>
      </c>
      <c r="P713" s="1">
        <f>IF(HEX2DEC(LEFT(E713,4))&gt;=32768,HEX2DEC(LEFT(E713,4))-65536,HEX2DEC(LEFT(E713,4)))/Codes!$N$2</f>
        <v>3.6</v>
      </c>
      <c r="Q713" s="1">
        <f>IF(HEX2DEC(RIGHT(E713,4))&gt;=32768,HEX2DEC(RIGHT(E713,4))-65536,HEX2DEC(RIGHT(E713,4)))/Codes!$N$2</f>
        <v>0</v>
      </c>
      <c r="R713" s="1">
        <f>IF(HEX2DEC(LEFT(F713,4))&gt;=32768,HEX2DEC(LEFT(F713,4))-65536,HEX2DEC(LEFT(F713,4)))/Codes!$N$2</f>
        <v>4</v>
      </c>
      <c r="S713" s="1">
        <f>IF(HEX2DEC(RIGHT(F713,4))&gt;=32768,HEX2DEC(RIGHT(F713,4))-65536,HEX2DEC(RIGHT(F713,4)))/Codes!$N$2</f>
        <v>0</v>
      </c>
      <c r="T713" s="18">
        <f t="shared" si="225"/>
        <v>361</v>
      </c>
      <c r="U713" s="1">
        <f t="shared" si="226"/>
        <v>110</v>
      </c>
      <c r="V713" s="1">
        <f t="shared" si="227"/>
        <v>0</v>
      </c>
      <c r="W713" s="1" t="str">
        <f t="shared" si="228"/>
        <v>100</v>
      </c>
      <c r="X713" s="1">
        <f t="shared" si="229"/>
        <v>3</v>
      </c>
      <c r="Y713" s="1">
        <f t="shared" si="230"/>
        <v>30</v>
      </c>
      <c r="Z713" s="1" t="str">
        <f>VLOOKUP(BIN2DEC(MID(HEX2BIN(MID(H713,3,2),8),2,5)),Codes!$E$1:$F$18,2)</f>
        <v>Normal</v>
      </c>
      <c r="AA713" s="6" t="str">
        <f t="shared" si="231"/>
        <v>0</v>
      </c>
      <c r="AB713" s="1">
        <f t="shared" si="232"/>
        <v>0</v>
      </c>
      <c r="AC713" s="1" t="str">
        <f>VLOOKUP(BIN2DEC(RIGHT(HEX2BIN(MID(H713,6,1),4),1)&amp;LEFT(HEX2BIN(MID(H713,7,1),4),1)),Codes!$K$1:$L$5,2)</f>
        <v>M</v>
      </c>
      <c r="AD713" s="1" t="str">
        <f>VLOOKUP(BIN2DEC(RIGHT(HEX2BIN(MID(H713,7,1),4),3)&amp;LEFT(HEX2BIN(MID(H713,8,1),4),2)),Codes!$H$2:$I$33,2)</f>
        <v>Kick</v>
      </c>
      <c r="AE713" s="1" t="str">
        <f t="shared" si="233"/>
        <v>1</v>
      </c>
      <c r="AF713" s="1" t="str">
        <f t="shared" si="234"/>
        <v>1</v>
      </c>
      <c r="AH713" s="6">
        <f t="shared" si="235"/>
        <v>34</v>
      </c>
    </row>
    <row r="714" spans="1:34">
      <c r="A714" s="3" t="s">
        <v>8741</v>
      </c>
      <c r="B714" s="1" t="s">
        <v>82</v>
      </c>
      <c r="C714" s="6" t="s">
        <v>2489</v>
      </c>
      <c r="D714" s="9" t="s">
        <v>8335</v>
      </c>
      <c r="E714" s="9" t="s">
        <v>256</v>
      </c>
      <c r="F714" s="9" t="s">
        <v>91</v>
      </c>
      <c r="G714" s="9" t="s">
        <v>139</v>
      </c>
      <c r="H714" s="9" t="s">
        <v>3080</v>
      </c>
      <c r="J714" s="6" t="str">
        <f t="shared" si="219"/>
        <v>001011</v>
      </c>
      <c r="K714" s="1">
        <f t="shared" si="220"/>
        <v>1</v>
      </c>
      <c r="L714" s="6" t="str">
        <f t="shared" si="221"/>
        <v>00000</v>
      </c>
      <c r="M714" s="1">
        <f t="shared" si="222"/>
        <v>11</v>
      </c>
      <c r="N714" s="6" t="str">
        <f t="shared" si="223"/>
        <v>00</v>
      </c>
      <c r="O714" s="1">
        <f t="shared" si="224"/>
        <v>11</v>
      </c>
      <c r="P714" s="1">
        <f>IF(HEX2DEC(LEFT(E714,4))&gt;=32768,HEX2DEC(LEFT(E714,4))-65536,HEX2DEC(LEFT(E714,4)))/Codes!$N$2</f>
        <v>3.6</v>
      </c>
      <c r="Q714" s="1">
        <f>IF(HEX2DEC(RIGHT(E714,4))&gt;=32768,HEX2DEC(RIGHT(E714,4))-65536,HEX2DEC(RIGHT(E714,4)))/Codes!$N$2</f>
        <v>0</v>
      </c>
      <c r="R714" s="1">
        <f>IF(HEX2DEC(LEFT(F714,4))&gt;=32768,HEX2DEC(LEFT(F714,4))-65536,HEX2DEC(LEFT(F714,4)))/Codes!$N$2</f>
        <v>0</v>
      </c>
      <c r="S714" s="1">
        <f>IF(HEX2DEC(RIGHT(F714,4))&gt;=32768,HEX2DEC(RIGHT(F714,4))-65536,HEX2DEC(RIGHT(F714,4)))/Codes!$N$2</f>
        <v>0</v>
      </c>
      <c r="T714" s="18">
        <f t="shared" si="225"/>
        <v>361</v>
      </c>
      <c r="U714" s="1">
        <f t="shared" si="226"/>
        <v>100</v>
      </c>
      <c r="V714" s="1">
        <f t="shared" si="227"/>
        <v>0</v>
      </c>
      <c r="W714" s="1" t="str">
        <f t="shared" si="228"/>
        <v>100</v>
      </c>
      <c r="X714" s="1">
        <f t="shared" si="229"/>
        <v>3</v>
      </c>
      <c r="Y714" s="1">
        <f t="shared" si="230"/>
        <v>30</v>
      </c>
      <c r="Z714" s="1" t="str">
        <f>VLOOKUP(BIN2DEC(MID(HEX2BIN(MID(H714,3,2),8),2,5)),Codes!$E$1:$F$18,2)</f>
        <v>Normal</v>
      </c>
      <c r="AA714" s="6" t="str">
        <f t="shared" si="231"/>
        <v>0</v>
      </c>
      <c r="AB714" s="1">
        <f t="shared" si="232"/>
        <v>0</v>
      </c>
      <c r="AC714" s="1" t="str">
        <f>VLOOKUP(BIN2DEC(RIGHT(HEX2BIN(MID(H714,6,1),4),1)&amp;LEFT(HEX2BIN(MID(H714,7,1),4),1)),Codes!$K$1:$L$5,2)</f>
        <v>M</v>
      </c>
      <c r="AD714" s="1" t="str">
        <f>VLOOKUP(BIN2DEC(RIGHT(HEX2BIN(MID(H714,7,1),4),3)&amp;LEFT(HEX2BIN(MID(H714,8,1),4),2)),Codes!$H$2:$I$33,2)</f>
        <v>Kick</v>
      </c>
      <c r="AE714" s="1" t="str">
        <f t="shared" si="233"/>
        <v>1</v>
      </c>
      <c r="AF714" s="1" t="str">
        <f t="shared" si="234"/>
        <v>1</v>
      </c>
      <c r="AH714" s="6">
        <f t="shared" si="235"/>
        <v>34</v>
      </c>
    </row>
    <row r="715" spans="1:34">
      <c r="A715" s="3" t="s">
        <v>8742</v>
      </c>
      <c r="B715" s="1" t="s">
        <v>82</v>
      </c>
      <c r="C715" s="6" t="s">
        <v>167</v>
      </c>
      <c r="D715" s="9" t="s">
        <v>8187</v>
      </c>
      <c r="E715" s="9" t="s">
        <v>207</v>
      </c>
      <c r="F715" s="9" t="s">
        <v>207</v>
      </c>
      <c r="G715" s="9" t="s">
        <v>8349</v>
      </c>
      <c r="H715" s="9" t="s">
        <v>163</v>
      </c>
      <c r="J715" s="6" t="str">
        <f t="shared" si="219"/>
        <v>001011</v>
      </c>
      <c r="K715" s="1">
        <f t="shared" si="220"/>
        <v>0</v>
      </c>
      <c r="L715" s="6" t="str">
        <f t="shared" si="221"/>
        <v>00000</v>
      </c>
      <c r="M715" s="1">
        <f t="shared" si="222"/>
        <v>15</v>
      </c>
      <c r="N715" s="6" t="str">
        <f t="shared" si="223"/>
        <v>00</v>
      </c>
      <c r="O715" s="1">
        <f t="shared" si="224"/>
        <v>9</v>
      </c>
      <c r="P715" s="1">
        <f>IF(HEX2DEC(LEFT(E715,4))&gt;=32768,HEX2DEC(LEFT(E715,4))-65536,HEX2DEC(LEFT(E715,4)))/Codes!$N$2</f>
        <v>4</v>
      </c>
      <c r="Q715" s="1">
        <f>IF(HEX2DEC(RIGHT(E715,4))&gt;=32768,HEX2DEC(RIGHT(E715,4))-65536,HEX2DEC(RIGHT(E715,4)))/Codes!$N$2</f>
        <v>0</v>
      </c>
      <c r="R715" s="1">
        <f>IF(HEX2DEC(LEFT(F715,4))&gt;=32768,HEX2DEC(LEFT(F715,4))-65536,HEX2DEC(LEFT(F715,4)))/Codes!$N$2</f>
        <v>4</v>
      </c>
      <c r="S715" s="1">
        <f>IF(HEX2DEC(RIGHT(F715,4))&gt;=32768,HEX2DEC(RIGHT(F715,4))-65536,HEX2DEC(RIGHT(F715,4)))/Codes!$N$2</f>
        <v>0</v>
      </c>
      <c r="T715" s="18">
        <f t="shared" si="225"/>
        <v>70</v>
      </c>
      <c r="U715" s="1">
        <f t="shared" si="226"/>
        <v>140</v>
      </c>
      <c r="V715" s="1">
        <f t="shared" si="227"/>
        <v>0</v>
      </c>
      <c r="W715" s="1" t="str">
        <f t="shared" si="228"/>
        <v>100</v>
      </c>
      <c r="X715" s="1">
        <f t="shared" si="229"/>
        <v>3</v>
      </c>
      <c r="Y715" s="1">
        <f t="shared" si="230"/>
        <v>10</v>
      </c>
      <c r="Z715" s="1" t="str">
        <f>VLOOKUP(BIN2DEC(MID(HEX2BIN(MID(H715,3,2),8),2,5)),Codes!$E$1:$F$18,2)</f>
        <v>Normal</v>
      </c>
      <c r="AA715" s="6" t="str">
        <f t="shared" si="231"/>
        <v>0</v>
      </c>
      <c r="AB715" s="1">
        <f t="shared" si="232"/>
        <v>0</v>
      </c>
      <c r="AC715" s="1" t="str">
        <f>VLOOKUP(BIN2DEC(RIGHT(HEX2BIN(MID(H715,6,1),4),1)&amp;LEFT(HEX2BIN(MID(H715,7,1),4),1)),Codes!$K$1:$L$5,2)</f>
        <v>M</v>
      </c>
      <c r="AD715" s="1" t="str">
        <f>VLOOKUP(BIN2DEC(RIGHT(HEX2BIN(MID(H715,7,1),4),3)&amp;LEFT(HEX2BIN(MID(H715,8,1),4),2)),Codes!$H$2:$I$33,2)</f>
        <v>Kick</v>
      </c>
      <c r="AE715" s="1" t="str">
        <f t="shared" si="233"/>
        <v>1</v>
      </c>
      <c r="AF715" s="1" t="str">
        <f t="shared" si="234"/>
        <v>1</v>
      </c>
      <c r="AH715" s="6">
        <f t="shared" si="235"/>
        <v>34</v>
      </c>
    </row>
    <row r="716" spans="1:34">
      <c r="A716" s="3" t="s">
        <v>8743</v>
      </c>
      <c r="B716" s="1" t="s">
        <v>82</v>
      </c>
      <c r="C716" s="6" t="s">
        <v>167</v>
      </c>
      <c r="D716" s="9" t="s">
        <v>8351</v>
      </c>
      <c r="E716" s="9" t="s">
        <v>307</v>
      </c>
      <c r="F716" s="9" t="s">
        <v>91</v>
      </c>
      <c r="G716" s="9" t="s">
        <v>8349</v>
      </c>
      <c r="H716" s="9" t="s">
        <v>163</v>
      </c>
      <c r="J716" s="6" t="str">
        <f t="shared" si="219"/>
        <v>001011</v>
      </c>
      <c r="K716" s="1">
        <f t="shared" si="220"/>
        <v>1</v>
      </c>
      <c r="L716" s="6" t="str">
        <f t="shared" si="221"/>
        <v>00000</v>
      </c>
      <c r="M716" s="1">
        <f t="shared" si="222"/>
        <v>11</v>
      </c>
      <c r="N716" s="6" t="str">
        <f t="shared" si="223"/>
        <v>00</v>
      </c>
      <c r="O716" s="1">
        <f t="shared" si="224"/>
        <v>9</v>
      </c>
      <c r="P716" s="1">
        <f>IF(HEX2DEC(LEFT(E716,4))&gt;=32768,HEX2DEC(LEFT(E716,4))-65536,HEX2DEC(LEFT(E716,4)))/Codes!$N$2</f>
        <v>3.2</v>
      </c>
      <c r="Q716" s="1">
        <f>IF(HEX2DEC(RIGHT(E716,4))&gt;=32768,HEX2DEC(RIGHT(E716,4))-65536,HEX2DEC(RIGHT(E716,4)))/Codes!$N$2</f>
        <v>0</v>
      </c>
      <c r="R716" s="1">
        <f>IF(HEX2DEC(LEFT(F716,4))&gt;=32768,HEX2DEC(LEFT(F716,4))-65536,HEX2DEC(LEFT(F716,4)))/Codes!$N$2</f>
        <v>0</v>
      </c>
      <c r="S716" s="1">
        <f>IF(HEX2DEC(RIGHT(F716,4))&gt;=32768,HEX2DEC(RIGHT(F716,4))-65536,HEX2DEC(RIGHT(F716,4)))/Codes!$N$2</f>
        <v>0</v>
      </c>
      <c r="T716" s="18">
        <f t="shared" si="225"/>
        <v>70</v>
      </c>
      <c r="U716" s="1">
        <f t="shared" si="226"/>
        <v>140</v>
      </c>
      <c r="V716" s="1">
        <f t="shared" si="227"/>
        <v>0</v>
      </c>
      <c r="W716" s="1" t="str">
        <f t="shared" si="228"/>
        <v>100</v>
      </c>
      <c r="X716" s="1">
        <f t="shared" si="229"/>
        <v>3</v>
      </c>
      <c r="Y716" s="1">
        <f t="shared" si="230"/>
        <v>10</v>
      </c>
      <c r="Z716" s="1" t="str">
        <f>VLOOKUP(BIN2DEC(MID(HEX2BIN(MID(H716,3,2),8),2,5)),Codes!$E$1:$F$18,2)</f>
        <v>Normal</v>
      </c>
      <c r="AA716" s="6" t="str">
        <f t="shared" si="231"/>
        <v>0</v>
      </c>
      <c r="AB716" s="1">
        <f t="shared" si="232"/>
        <v>0</v>
      </c>
      <c r="AC716" s="1" t="str">
        <f>VLOOKUP(BIN2DEC(RIGHT(HEX2BIN(MID(H716,6,1),4),1)&amp;LEFT(HEX2BIN(MID(H716,7,1),4),1)),Codes!$K$1:$L$5,2)</f>
        <v>M</v>
      </c>
      <c r="AD716" s="1" t="str">
        <f>VLOOKUP(BIN2DEC(RIGHT(HEX2BIN(MID(H716,7,1),4),3)&amp;LEFT(HEX2BIN(MID(H716,8,1),4),2)),Codes!$H$2:$I$33,2)</f>
        <v>Kick</v>
      </c>
      <c r="AE716" s="1" t="str">
        <f t="shared" si="233"/>
        <v>1</v>
      </c>
      <c r="AF716" s="1" t="str">
        <f t="shared" si="234"/>
        <v>1</v>
      </c>
      <c r="AH716" s="6">
        <f t="shared" si="235"/>
        <v>34</v>
      </c>
    </row>
    <row r="717" spans="1:34">
      <c r="A717" s="3" t="s">
        <v>8744</v>
      </c>
      <c r="B717" s="1" t="s">
        <v>82</v>
      </c>
      <c r="C717" s="6" t="s">
        <v>169</v>
      </c>
      <c r="D717" s="9" t="s">
        <v>8321</v>
      </c>
      <c r="E717" s="9" t="s">
        <v>207</v>
      </c>
      <c r="F717" s="9" t="s">
        <v>207</v>
      </c>
      <c r="G717" s="9" t="s">
        <v>8349</v>
      </c>
      <c r="H717" s="9" t="s">
        <v>163</v>
      </c>
      <c r="J717" s="6" t="str">
        <f t="shared" si="219"/>
        <v>001011</v>
      </c>
      <c r="K717" s="1">
        <f t="shared" si="220"/>
        <v>0</v>
      </c>
      <c r="L717" s="6" t="str">
        <f t="shared" si="221"/>
        <v>00000</v>
      </c>
      <c r="M717" s="1">
        <f t="shared" si="222"/>
        <v>15</v>
      </c>
      <c r="N717" s="6" t="str">
        <f t="shared" si="223"/>
        <v>00</v>
      </c>
      <c r="O717" s="1">
        <f t="shared" si="224"/>
        <v>7</v>
      </c>
      <c r="P717" s="1">
        <f>IF(HEX2DEC(LEFT(E717,4))&gt;=32768,HEX2DEC(LEFT(E717,4))-65536,HEX2DEC(LEFT(E717,4)))/Codes!$N$2</f>
        <v>4</v>
      </c>
      <c r="Q717" s="1">
        <f>IF(HEX2DEC(RIGHT(E717,4))&gt;=32768,HEX2DEC(RIGHT(E717,4))-65536,HEX2DEC(RIGHT(E717,4)))/Codes!$N$2</f>
        <v>0</v>
      </c>
      <c r="R717" s="1">
        <f>IF(HEX2DEC(LEFT(F717,4))&gt;=32768,HEX2DEC(LEFT(F717,4))-65536,HEX2DEC(LEFT(F717,4)))/Codes!$N$2</f>
        <v>4</v>
      </c>
      <c r="S717" s="1">
        <f>IF(HEX2DEC(RIGHT(F717,4))&gt;=32768,HEX2DEC(RIGHT(F717,4))-65536,HEX2DEC(RIGHT(F717,4)))/Codes!$N$2</f>
        <v>0</v>
      </c>
      <c r="T717" s="18">
        <f t="shared" si="225"/>
        <v>70</v>
      </c>
      <c r="U717" s="1">
        <f t="shared" si="226"/>
        <v>140</v>
      </c>
      <c r="V717" s="1">
        <f t="shared" si="227"/>
        <v>0</v>
      </c>
      <c r="W717" s="1" t="str">
        <f t="shared" si="228"/>
        <v>100</v>
      </c>
      <c r="X717" s="1">
        <f t="shared" si="229"/>
        <v>3</v>
      </c>
      <c r="Y717" s="1">
        <f t="shared" si="230"/>
        <v>10</v>
      </c>
      <c r="Z717" s="1" t="str">
        <f>VLOOKUP(BIN2DEC(MID(HEX2BIN(MID(H717,3,2),8),2,5)),Codes!$E$1:$F$18,2)</f>
        <v>Normal</v>
      </c>
      <c r="AA717" s="6" t="str">
        <f t="shared" si="231"/>
        <v>0</v>
      </c>
      <c r="AB717" s="1">
        <f t="shared" si="232"/>
        <v>0</v>
      </c>
      <c r="AC717" s="1" t="str">
        <f>VLOOKUP(BIN2DEC(RIGHT(HEX2BIN(MID(H717,6,1),4),1)&amp;LEFT(HEX2BIN(MID(H717,7,1),4),1)),Codes!$K$1:$L$5,2)</f>
        <v>M</v>
      </c>
      <c r="AD717" s="1" t="str">
        <f>VLOOKUP(BIN2DEC(RIGHT(HEX2BIN(MID(H717,7,1),4),3)&amp;LEFT(HEX2BIN(MID(H717,8,1),4),2)),Codes!$H$2:$I$33,2)</f>
        <v>Kick</v>
      </c>
      <c r="AE717" s="1" t="str">
        <f t="shared" si="233"/>
        <v>1</v>
      </c>
      <c r="AF717" s="1" t="str">
        <f t="shared" si="234"/>
        <v>1</v>
      </c>
      <c r="AH717" s="6">
        <f t="shared" si="235"/>
        <v>34</v>
      </c>
    </row>
    <row r="718" spans="1:34">
      <c r="A718" s="3" t="s">
        <v>8745</v>
      </c>
      <c r="B718" s="1" t="s">
        <v>82</v>
      </c>
      <c r="C718" s="6" t="s">
        <v>169</v>
      </c>
      <c r="D718" s="9" t="s">
        <v>8354</v>
      </c>
      <c r="E718" s="9" t="s">
        <v>307</v>
      </c>
      <c r="F718" s="9" t="s">
        <v>91</v>
      </c>
      <c r="G718" s="9" t="s">
        <v>8349</v>
      </c>
      <c r="H718" s="9" t="s">
        <v>163</v>
      </c>
      <c r="J718" s="6" t="str">
        <f t="shared" si="219"/>
        <v>001011</v>
      </c>
      <c r="K718" s="1">
        <f t="shared" si="220"/>
        <v>1</v>
      </c>
      <c r="L718" s="6" t="str">
        <f t="shared" si="221"/>
        <v>00000</v>
      </c>
      <c r="M718" s="1">
        <f t="shared" si="222"/>
        <v>11</v>
      </c>
      <c r="N718" s="6" t="str">
        <f t="shared" si="223"/>
        <v>00</v>
      </c>
      <c r="O718" s="1">
        <f t="shared" si="224"/>
        <v>7</v>
      </c>
      <c r="P718" s="1">
        <f>IF(HEX2DEC(LEFT(E718,4))&gt;=32768,HEX2DEC(LEFT(E718,4))-65536,HEX2DEC(LEFT(E718,4)))/Codes!$N$2</f>
        <v>3.2</v>
      </c>
      <c r="Q718" s="1">
        <f>IF(HEX2DEC(RIGHT(E718,4))&gt;=32768,HEX2DEC(RIGHT(E718,4))-65536,HEX2DEC(RIGHT(E718,4)))/Codes!$N$2</f>
        <v>0</v>
      </c>
      <c r="R718" s="1">
        <f>IF(HEX2DEC(LEFT(F718,4))&gt;=32768,HEX2DEC(LEFT(F718,4))-65536,HEX2DEC(LEFT(F718,4)))/Codes!$N$2</f>
        <v>0</v>
      </c>
      <c r="S718" s="1">
        <f>IF(HEX2DEC(RIGHT(F718,4))&gt;=32768,HEX2DEC(RIGHT(F718,4))-65536,HEX2DEC(RIGHT(F718,4)))/Codes!$N$2</f>
        <v>0</v>
      </c>
      <c r="T718" s="18">
        <f t="shared" si="225"/>
        <v>70</v>
      </c>
      <c r="U718" s="1">
        <f t="shared" si="226"/>
        <v>140</v>
      </c>
      <c r="V718" s="1">
        <f t="shared" si="227"/>
        <v>0</v>
      </c>
      <c r="W718" s="1" t="str">
        <f t="shared" si="228"/>
        <v>100</v>
      </c>
      <c r="X718" s="1">
        <f t="shared" si="229"/>
        <v>3</v>
      </c>
      <c r="Y718" s="1">
        <f t="shared" si="230"/>
        <v>10</v>
      </c>
      <c r="Z718" s="1" t="str">
        <f>VLOOKUP(BIN2DEC(MID(HEX2BIN(MID(H718,3,2),8),2,5)),Codes!$E$1:$F$18,2)</f>
        <v>Normal</v>
      </c>
      <c r="AA718" s="6" t="str">
        <f t="shared" si="231"/>
        <v>0</v>
      </c>
      <c r="AB718" s="1">
        <f t="shared" si="232"/>
        <v>0</v>
      </c>
      <c r="AC718" s="1" t="str">
        <f>VLOOKUP(BIN2DEC(RIGHT(HEX2BIN(MID(H718,6,1),4),1)&amp;LEFT(HEX2BIN(MID(H718,7,1),4),1)),Codes!$K$1:$L$5,2)</f>
        <v>M</v>
      </c>
      <c r="AD718" s="1" t="str">
        <f>VLOOKUP(BIN2DEC(RIGHT(HEX2BIN(MID(H718,7,1),4),3)&amp;LEFT(HEX2BIN(MID(H718,8,1),4),2)),Codes!$H$2:$I$33,2)</f>
        <v>Kick</v>
      </c>
      <c r="AE718" s="1" t="str">
        <f t="shared" si="233"/>
        <v>1</v>
      </c>
      <c r="AF718" s="1" t="str">
        <f t="shared" si="234"/>
        <v>1</v>
      </c>
      <c r="AH718" s="6">
        <f t="shared" si="235"/>
        <v>34</v>
      </c>
    </row>
    <row r="719" spans="1:34">
      <c r="A719" s="3" t="s">
        <v>8746</v>
      </c>
      <c r="B719" s="1" t="s">
        <v>82</v>
      </c>
      <c r="C719" s="6" t="s">
        <v>176</v>
      </c>
      <c r="D719" s="9" t="s">
        <v>8187</v>
      </c>
      <c r="E719" s="9" t="s">
        <v>207</v>
      </c>
      <c r="F719" s="9" t="s">
        <v>207</v>
      </c>
      <c r="G719" s="9" t="s">
        <v>8356</v>
      </c>
      <c r="H719" s="9" t="s">
        <v>502</v>
      </c>
      <c r="J719" s="6" t="str">
        <f t="shared" si="219"/>
        <v>001011</v>
      </c>
      <c r="K719" s="1">
        <f t="shared" si="220"/>
        <v>0</v>
      </c>
      <c r="L719" s="6" t="str">
        <f t="shared" si="221"/>
        <v>00000</v>
      </c>
      <c r="M719" s="1">
        <f t="shared" si="222"/>
        <v>15</v>
      </c>
      <c r="N719" s="6" t="str">
        <f t="shared" si="223"/>
        <v>00</v>
      </c>
      <c r="O719" s="1">
        <f t="shared" si="224"/>
        <v>9</v>
      </c>
      <c r="P719" s="1">
        <f>IF(HEX2DEC(LEFT(E719,4))&gt;=32768,HEX2DEC(LEFT(E719,4))-65536,HEX2DEC(LEFT(E719,4)))/Codes!$N$2</f>
        <v>4</v>
      </c>
      <c r="Q719" s="1">
        <f>IF(HEX2DEC(RIGHT(E719,4))&gt;=32768,HEX2DEC(RIGHT(E719,4))-65536,HEX2DEC(RIGHT(E719,4)))/Codes!$N$2</f>
        <v>0</v>
      </c>
      <c r="R719" s="1">
        <f>IF(HEX2DEC(LEFT(F719,4))&gt;=32768,HEX2DEC(LEFT(F719,4))-65536,HEX2DEC(LEFT(F719,4)))/Codes!$N$2</f>
        <v>4</v>
      </c>
      <c r="S719" s="1">
        <f>IF(HEX2DEC(RIGHT(F719,4))&gt;=32768,HEX2DEC(RIGHT(F719,4))-65536,HEX2DEC(RIGHT(F719,4)))/Codes!$N$2</f>
        <v>0</v>
      </c>
      <c r="T719" s="18">
        <f t="shared" si="225"/>
        <v>361</v>
      </c>
      <c r="U719" s="1">
        <f t="shared" si="226"/>
        <v>110</v>
      </c>
      <c r="V719" s="1">
        <f t="shared" si="227"/>
        <v>132</v>
      </c>
      <c r="W719" s="1" t="str">
        <f t="shared" si="228"/>
        <v>100</v>
      </c>
      <c r="X719" s="1">
        <f t="shared" si="229"/>
        <v>3</v>
      </c>
      <c r="Y719" s="1">
        <f t="shared" si="230"/>
        <v>0</v>
      </c>
      <c r="Z719" s="1" t="str">
        <f>VLOOKUP(BIN2DEC(MID(HEX2BIN(MID(H719,3,2),8),2,5)),Codes!$E$1:$F$18,2)</f>
        <v>Normal</v>
      </c>
      <c r="AA719" s="6" t="str">
        <f t="shared" si="231"/>
        <v>0</v>
      </c>
      <c r="AB719" s="1">
        <f t="shared" si="232"/>
        <v>0</v>
      </c>
      <c r="AC719" s="1" t="str">
        <f>VLOOKUP(BIN2DEC(RIGHT(HEX2BIN(MID(H719,6,1),4),1)&amp;LEFT(HEX2BIN(MID(H719,7,1),4),1)),Codes!$K$1:$L$5,2)</f>
        <v>S</v>
      </c>
      <c r="AD719" s="1" t="str">
        <f>VLOOKUP(BIN2DEC(RIGHT(HEX2BIN(MID(H719,7,1),4),3)&amp;LEFT(HEX2BIN(MID(H719,8,1),4),2)),Codes!$H$2:$I$33,2)</f>
        <v>Kick</v>
      </c>
      <c r="AE719" s="1" t="str">
        <f t="shared" si="233"/>
        <v>1</v>
      </c>
      <c r="AF719" s="1" t="str">
        <f t="shared" si="234"/>
        <v>1</v>
      </c>
      <c r="AH719" s="6">
        <f t="shared" si="235"/>
        <v>2</v>
      </c>
    </row>
    <row r="720" spans="1:34">
      <c r="A720" s="3" t="s">
        <v>8747</v>
      </c>
      <c r="B720" s="1" t="s">
        <v>82</v>
      </c>
      <c r="C720" s="6" t="s">
        <v>176</v>
      </c>
      <c r="D720" s="9" t="s">
        <v>5651</v>
      </c>
      <c r="E720" s="9" t="s">
        <v>395</v>
      </c>
      <c r="F720" s="9" t="s">
        <v>91</v>
      </c>
      <c r="G720" s="9" t="s">
        <v>8356</v>
      </c>
      <c r="H720" s="9" t="s">
        <v>502</v>
      </c>
      <c r="J720" s="6" t="str">
        <f t="shared" si="219"/>
        <v>001011</v>
      </c>
      <c r="K720" s="1">
        <f t="shared" si="220"/>
        <v>1</v>
      </c>
      <c r="L720" s="6" t="str">
        <f t="shared" si="221"/>
        <v>00000</v>
      </c>
      <c r="M720" s="1">
        <f t="shared" si="222"/>
        <v>4</v>
      </c>
      <c r="N720" s="6" t="str">
        <f t="shared" si="223"/>
        <v>00</v>
      </c>
      <c r="O720" s="1">
        <f t="shared" si="224"/>
        <v>9</v>
      </c>
      <c r="P720" s="1">
        <f>IF(HEX2DEC(LEFT(E720,4))&gt;=32768,HEX2DEC(LEFT(E720,4))-65536,HEX2DEC(LEFT(E720,4)))/Codes!$N$2</f>
        <v>5.6</v>
      </c>
      <c r="Q720" s="1">
        <f>IF(HEX2DEC(RIGHT(E720,4))&gt;=32768,HEX2DEC(RIGHT(E720,4))-65536,HEX2DEC(RIGHT(E720,4)))/Codes!$N$2</f>
        <v>0</v>
      </c>
      <c r="R720" s="1">
        <f>IF(HEX2DEC(LEFT(F720,4))&gt;=32768,HEX2DEC(LEFT(F720,4))-65536,HEX2DEC(LEFT(F720,4)))/Codes!$N$2</f>
        <v>0</v>
      </c>
      <c r="S720" s="1">
        <f>IF(HEX2DEC(RIGHT(F720,4))&gt;=32768,HEX2DEC(RIGHT(F720,4))-65536,HEX2DEC(RIGHT(F720,4)))/Codes!$N$2</f>
        <v>0</v>
      </c>
      <c r="T720" s="18">
        <f t="shared" si="225"/>
        <v>361</v>
      </c>
      <c r="U720" s="1">
        <f t="shared" si="226"/>
        <v>110</v>
      </c>
      <c r="V720" s="1">
        <f t="shared" si="227"/>
        <v>132</v>
      </c>
      <c r="W720" s="1" t="str">
        <f t="shared" si="228"/>
        <v>100</v>
      </c>
      <c r="X720" s="1">
        <f t="shared" si="229"/>
        <v>3</v>
      </c>
      <c r="Y720" s="1">
        <f t="shared" si="230"/>
        <v>0</v>
      </c>
      <c r="Z720" s="1" t="str">
        <f>VLOOKUP(BIN2DEC(MID(HEX2BIN(MID(H720,3,2),8),2,5)),Codes!$E$1:$F$18,2)</f>
        <v>Normal</v>
      </c>
      <c r="AA720" s="6" t="str">
        <f t="shared" si="231"/>
        <v>0</v>
      </c>
      <c r="AB720" s="1">
        <f t="shared" si="232"/>
        <v>0</v>
      </c>
      <c r="AC720" s="1" t="str">
        <f>VLOOKUP(BIN2DEC(RIGHT(HEX2BIN(MID(H720,6,1),4),1)&amp;LEFT(HEX2BIN(MID(H720,7,1),4),1)),Codes!$K$1:$L$5,2)</f>
        <v>S</v>
      </c>
      <c r="AD720" s="1" t="str">
        <f>VLOOKUP(BIN2DEC(RIGHT(HEX2BIN(MID(H720,7,1),4),3)&amp;LEFT(HEX2BIN(MID(H720,8,1),4),2)),Codes!$H$2:$I$33,2)</f>
        <v>Kick</v>
      </c>
      <c r="AE720" s="1" t="str">
        <f t="shared" si="233"/>
        <v>1</v>
      </c>
      <c r="AF720" s="1" t="str">
        <f t="shared" si="234"/>
        <v>1</v>
      </c>
      <c r="AH720" s="6">
        <f t="shared" si="235"/>
        <v>2</v>
      </c>
    </row>
    <row r="721" spans="1:34">
      <c r="A721" s="3" t="s">
        <v>8748</v>
      </c>
      <c r="B721" s="1" t="s">
        <v>82</v>
      </c>
      <c r="C721" s="6" t="s">
        <v>5195</v>
      </c>
      <c r="D721" s="9" t="s">
        <v>5198</v>
      </c>
      <c r="E721" s="9" t="s">
        <v>207</v>
      </c>
      <c r="F721" s="9" t="s">
        <v>232</v>
      </c>
      <c r="G721" s="9" t="s">
        <v>1321</v>
      </c>
      <c r="H721" s="9" t="s">
        <v>444</v>
      </c>
      <c r="J721" s="6" t="str">
        <f t="shared" si="219"/>
        <v>001011</v>
      </c>
      <c r="K721" s="1">
        <f t="shared" si="220"/>
        <v>0</v>
      </c>
      <c r="L721" s="6" t="str">
        <f t="shared" si="221"/>
        <v>00000</v>
      </c>
      <c r="M721" s="1">
        <f t="shared" si="222"/>
        <v>15</v>
      </c>
      <c r="N721" s="6" t="str">
        <f t="shared" si="223"/>
        <v>00</v>
      </c>
      <c r="O721" s="1">
        <f t="shared" si="224"/>
        <v>6</v>
      </c>
      <c r="P721" s="1">
        <f>IF(HEX2DEC(LEFT(E721,4))&gt;=32768,HEX2DEC(LEFT(E721,4))-65536,HEX2DEC(LEFT(E721,4)))/Codes!$N$2</f>
        <v>4</v>
      </c>
      <c r="Q721" s="1">
        <f>IF(HEX2DEC(RIGHT(E721,4))&gt;=32768,HEX2DEC(RIGHT(E721,4))-65536,HEX2DEC(RIGHT(E721,4)))/Codes!$N$2</f>
        <v>0</v>
      </c>
      <c r="R721" s="1">
        <f>IF(HEX2DEC(LEFT(F721,4))&gt;=32768,HEX2DEC(LEFT(F721,4))-65536,HEX2DEC(LEFT(F721,4)))/Codes!$N$2</f>
        <v>4.8</v>
      </c>
      <c r="S721" s="1">
        <f>IF(HEX2DEC(RIGHT(F721,4))&gt;=32768,HEX2DEC(RIGHT(F721,4))-65536,HEX2DEC(RIGHT(F721,4)))/Codes!$N$2</f>
        <v>0</v>
      </c>
      <c r="T721" s="18">
        <f t="shared" si="225"/>
        <v>361</v>
      </c>
      <c r="U721" s="1">
        <f t="shared" si="226"/>
        <v>50</v>
      </c>
      <c r="V721" s="1">
        <f t="shared" si="227"/>
        <v>0</v>
      </c>
      <c r="W721" s="1" t="str">
        <f t="shared" si="228"/>
        <v>100</v>
      </c>
      <c r="X721" s="1">
        <f t="shared" si="229"/>
        <v>0</v>
      </c>
      <c r="Y721" s="1">
        <f t="shared" si="230"/>
        <v>80</v>
      </c>
      <c r="Z721" s="1" t="str">
        <f>VLOOKUP(BIN2DEC(MID(HEX2BIN(MID(H721,3,2),8),2,5)),Codes!$E$1:$F$18,2)</f>
        <v>Normal</v>
      </c>
      <c r="AA721" s="6" t="str">
        <f t="shared" si="231"/>
        <v>0</v>
      </c>
      <c r="AB721" s="1">
        <f t="shared" si="232"/>
        <v>1</v>
      </c>
      <c r="AC721" s="1" t="str">
        <f>VLOOKUP(BIN2DEC(RIGHT(HEX2BIN(MID(H721,6,1),4),1)&amp;LEFT(HEX2BIN(MID(H721,7,1),4),1)),Codes!$K$1:$L$5,2)</f>
        <v>M</v>
      </c>
      <c r="AD721" s="1" t="str">
        <f>VLOOKUP(BIN2DEC(RIGHT(HEX2BIN(MID(H721,7,1),4),3)&amp;LEFT(HEX2BIN(MID(H721,8,1),4),2)),Codes!$H$2:$I$33,2)</f>
        <v>Kick</v>
      </c>
      <c r="AE721" s="1" t="str">
        <f t="shared" si="233"/>
        <v>1</v>
      </c>
      <c r="AF721" s="1" t="str">
        <f t="shared" si="234"/>
        <v>1</v>
      </c>
      <c r="AH721" s="6">
        <f t="shared" si="235"/>
        <v>34</v>
      </c>
    </row>
    <row r="722" spans="1:34">
      <c r="A722" s="3" t="s">
        <v>8749</v>
      </c>
      <c r="B722" s="1" t="s">
        <v>82</v>
      </c>
      <c r="C722" s="6" t="s">
        <v>5195</v>
      </c>
      <c r="D722" s="9" t="s">
        <v>2521</v>
      </c>
      <c r="E722" s="9" t="s">
        <v>1376</v>
      </c>
      <c r="F722" s="9" t="s">
        <v>91</v>
      </c>
      <c r="G722" s="9" t="s">
        <v>1321</v>
      </c>
      <c r="H722" s="9" t="s">
        <v>444</v>
      </c>
      <c r="J722" s="6" t="str">
        <f t="shared" si="219"/>
        <v>001011</v>
      </c>
      <c r="K722" s="1">
        <f t="shared" si="220"/>
        <v>1</v>
      </c>
      <c r="L722" s="6" t="str">
        <f t="shared" si="221"/>
        <v>00000</v>
      </c>
      <c r="M722" s="1">
        <f t="shared" si="222"/>
        <v>10</v>
      </c>
      <c r="N722" s="6" t="str">
        <f t="shared" si="223"/>
        <v>00</v>
      </c>
      <c r="O722" s="1">
        <f t="shared" si="224"/>
        <v>6</v>
      </c>
      <c r="P722" s="1">
        <f>IF(HEX2DEC(LEFT(E722,4))&gt;=32768,HEX2DEC(LEFT(E722,4))-65536,HEX2DEC(LEFT(E722,4)))/Codes!$N$2</f>
        <v>3.2</v>
      </c>
      <c r="Q722" s="1">
        <f>IF(HEX2DEC(RIGHT(E722,4))&gt;=32768,HEX2DEC(RIGHT(E722,4))-65536,HEX2DEC(RIGHT(E722,4)))/Codes!$N$2</f>
        <v>3.2</v>
      </c>
      <c r="R722" s="1">
        <f>IF(HEX2DEC(LEFT(F722,4))&gt;=32768,HEX2DEC(LEFT(F722,4))-65536,HEX2DEC(LEFT(F722,4)))/Codes!$N$2</f>
        <v>0</v>
      </c>
      <c r="S722" s="1">
        <f>IF(HEX2DEC(RIGHT(F722,4))&gt;=32768,HEX2DEC(RIGHT(F722,4))-65536,HEX2DEC(RIGHT(F722,4)))/Codes!$N$2</f>
        <v>0</v>
      </c>
      <c r="T722" s="18">
        <f t="shared" si="225"/>
        <v>361</v>
      </c>
      <c r="U722" s="1">
        <f t="shared" si="226"/>
        <v>50</v>
      </c>
      <c r="V722" s="1">
        <f t="shared" si="227"/>
        <v>0</v>
      </c>
      <c r="W722" s="1" t="str">
        <f t="shared" si="228"/>
        <v>100</v>
      </c>
      <c r="X722" s="1">
        <f t="shared" si="229"/>
        <v>0</v>
      </c>
      <c r="Y722" s="1">
        <f t="shared" si="230"/>
        <v>80</v>
      </c>
      <c r="Z722" s="1" t="str">
        <f>VLOOKUP(BIN2DEC(MID(HEX2BIN(MID(H722,3,2),8),2,5)),Codes!$E$1:$F$18,2)</f>
        <v>Normal</v>
      </c>
      <c r="AA722" s="6" t="str">
        <f t="shared" si="231"/>
        <v>0</v>
      </c>
      <c r="AB722" s="1">
        <f t="shared" si="232"/>
        <v>1</v>
      </c>
      <c r="AC722" s="1" t="str">
        <f>VLOOKUP(BIN2DEC(RIGHT(HEX2BIN(MID(H722,6,1),4),1)&amp;LEFT(HEX2BIN(MID(H722,7,1),4),1)),Codes!$K$1:$L$5,2)</f>
        <v>M</v>
      </c>
      <c r="AD722" s="1" t="str">
        <f>VLOOKUP(BIN2DEC(RIGHT(HEX2BIN(MID(H722,7,1),4),3)&amp;LEFT(HEX2BIN(MID(H722,8,1),4),2)),Codes!$H$2:$I$33,2)</f>
        <v>Kick</v>
      </c>
      <c r="AE722" s="1" t="str">
        <f t="shared" si="233"/>
        <v>1</v>
      </c>
      <c r="AF722" s="1" t="str">
        <f t="shared" si="234"/>
        <v>1</v>
      </c>
      <c r="AH722" s="6">
        <f t="shared" si="235"/>
        <v>34</v>
      </c>
    </row>
    <row r="723" spans="1:34">
      <c r="A723" s="3" t="s">
        <v>8750</v>
      </c>
      <c r="B723" s="1" t="s">
        <v>82</v>
      </c>
      <c r="C723" s="6" t="s">
        <v>5195</v>
      </c>
      <c r="D723" s="9" t="s">
        <v>5928</v>
      </c>
      <c r="E723" s="9" t="s">
        <v>232</v>
      </c>
      <c r="F723" s="9" t="s">
        <v>91</v>
      </c>
      <c r="G723" s="9" t="s">
        <v>1321</v>
      </c>
      <c r="H723" s="9" t="s">
        <v>444</v>
      </c>
      <c r="J723" s="6" t="str">
        <f t="shared" si="219"/>
        <v>001011</v>
      </c>
      <c r="K723" s="1">
        <f t="shared" si="220"/>
        <v>2</v>
      </c>
      <c r="L723" s="6" t="str">
        <f t="shared" si="221"/>
        <v>00000</v>
      </c>
      <c r="M723" s="1">
        <f t="shared" si="222"/>
        <v>5</v>
      </c>
      <c r="N723" s="6" t="str">
        <f t="shared" si="223"/>
        <v>00</v>
      </c>
      <c r="O723" s="1">
        <f t="shared" si="224"/>
        <v>6</v>
      </c>
      <c r="P723" s="1">
        <f>IF(HEX2DEC(LEFT(E723,4))&gt;=32768,HEX2DEC(LEFT(E723,4))-65536,HEX2DEC(LEFT(E723,4)))/Codes!$N$2</f>
        <v>4.8</v>
      </c>
      <c r="Q723" s="1">
        <f>IF(HEX2DEC(RIGHT(E723,4))&gt;=32768,HEX2DEC(RIGHT(E723,4))-65536,HEX2DEC(RIGHT(E723,4)))/Codes!$N$2</f>
        <v>0</v>
      </c>
      <c r="R723" s="1">
        <f>IF(HEX2DEC(LEFT(F723,4))&gt;=32768,HEX2DEC(LEFT(F723,4))-65536,HEX2DEC(LEFT(F723,4)))/Codes!$N$2</f>
        <v>0</v>
      </c>
      <c r="S723" s="1">
        <f>IF(HEX2DEC(RIGHT(F723,4))&gt;=32768,HEX2DEC(RIGHT(F723,4))-65536,HEX2DEC(RIGHT(F723,4)))/Codes!$N$2</f>
        <v>0</v>
      </c>
      <c r="T723" s="18">
        <f t="shared" si="225"/>
        <v>361</v>
      </c>
      <c r="U723" s="1">
        <f t="shared" si="226"/>
        <v>50</v>
      </c>
      <c r="V723" s="1">
        <f t="shared" si="227"/>
        <v>0</v>
      </c>
      <c r="W723" s="1" t="str">
        <f t="shared" si="228"/>
        <v>100</v>
      </c>
      <c r="X723" s="1">
        <f t="shared" si="229"/>
        <v>0</v>
      </c>
      <c r="Y723" s="1">
        <f t="shared" si="230"/>
        <v>80</v>
      </c>
      <c r="Z723" s="1" t="str">
        <f>VLOOKUP(BIN2DEC(MID(HEX2BIN(MID(H723,3,2),8),2,5)),Codes!$E$1:$F$18,2)</f>
        <v>Normal</v>
      </c>
      <c r="AA723" s="6" t="str">
        <f t="shared" si="231"/>
        <v>0</v>
      </c>
      <c r="AB723" s="1">
        <f t="shared" si="232"/>
        <v>1</v>
      </c>
      <c r="AC723" s="1" t="str">
        <f>VLOOKUP(BIN2DEC(RIGHT(HEX2BIN(MID(H723,6,1),4),1)&amp;LEFT(HEX2BIN(MID(H723,7,1),4),1)),Codes!$K$1:$L$5,2)</f>
        <v>M</v>
      </c>
      <c r="AD723" s="1" t="str">
        <f>VLOOKUP(BIN2DEC(RIGHT(HEX2BIN(MID(H723,7,1),4),3)&amp;LEFT(HEX2BIN(MID(H723,8,1),4),2)),Codes!$H$2:$I$33,2)</f>
        <v>Kick</v>
      </c>
      <c r="AE723" s="1" t="str">
        <f t="shared" si="233"/>
        <v>1</v>
      </c>
      <c r="AF723" s="1" t="str">
        <f t="shared" si="234"/>
        <v>1</v>
      </c>
      <c r="AH723" s="6">
        <f t="shared" si="235"/>
        <v>34</v>
      </c>
    </row>
    <row r="724" spans="1:34">
      <c r="A724" s="3" t="s">
        <v>8751</v>
      </c>
      <c r="B724" s="1" t="s">
        <v>82</v>
      </c>
      <c r="C724" s="6" t="s">
        <v>5196</v>
      </c>
      <c r="D724" s="9" t="s">
        <v>5198</v>
      </c>
      <c r="E724" s="9" t="s">
        <v>207</v>
      </c>
      <c r="F724" s="9" t="s">
        <v>232</v>
      </c>
      <c r="G724" s="9" t="s">
        <v>1321</v>
      </c>
      <c r="H724" s="9" t="s">
        <v>444</v>
      </c>
      <c r="J724" s="6" t="str">
        <f t="shared" si="219"/>
        <v>001011</v>
      </c>
      <c r="K724" s="1">
        <f t="shared" si="220"/>
        <v>0</v>
      </c>
      <c r="L724" s="6" t="str">
        <f t="shared" si="221"/>
        <v>00000</v>
      </c>
      <c r="M724" s="1">
        <f t="shared" si="222"/>
        <v>15</v>
      </c>
      <c r="N724" s="6" t="str">
        <f t="shared" si="223"/>
        <v>00</v>
      </c>
      <c r="O724" s="1">
        <f t="shared" si="224"/>
        <v>6</v>
      </c>
      <c r="P724" s="1">
        <f>IF(HEX2DEC(LEFT(E724,4))&gt;=32768,HEX2DEC(LEFT(E724,4))-65536,HEX2DEC(LEFT(E724,4)))/Codes!$N$2</f>
        <v>4</v>
      </c>
      <c r="Q724" s="1">
        <f>IF(HEX2DEC(RIGHT(E724,4))&gt;=32768,HEX2DEC(RIGHT(E724,4))-65536,HEX2DEC(RIGHT(E724,4)))/Codes!$N$2</f>
        <v>0</v>
      </c>
      <c r="R724" s="1">
        <f>IF(HEX2DEC(LEFT(F724,4))&gt;=32768,HEX2DEC(LEFT(F724,4))-65536,HEX2DEC(LEFT(F724,4)))/Codes!$N$2</f>
        <v>4.8</v>
      </c>
      <c r="S724" s="1">
        <f>IF(HEX2DEC(RIGHT(F724,4))&gt;=32768,HEX2DEC(RIGHT(F724,4))-65536,HEX2DEC(RIGHT(F724,4)))/Codes!$N$2</f>
        <v>0</v>
      </c>
      <c r="T724" s="18">
        <f t="shared" si="225"/>
        <v>361</v>
      </c>
      <c r="U724" s="1">
        <f t="shared" si="226"/>
        <v>50</v>
      </c>
      <c r="V724" s="1">
        <f t="shared" si="227"/>
        <v>0</v>
      </c>
      <c r="W724" s="1" t="str">
        <f t="shared" si="228"/>
        <v>100</v>
      </c>
      <c r="X724" s="1">
        <f t="shared" si="229"/>
        <v>0</v>
      </c>
      <c r="Y724" s="1">
        <f t="shared" si="230"/>
        <v>80</v>
      </c>
      <c r="Z724" s="1" t="str">
        <f>VLOOKUP(BIN2DEC(MID(HEX2BIN(MID(H724,3,2),8),2,5)),Codes!$E$1:$F$18,2)</f>
        <v>Normal</v>
      </c>
      <c r="AA724" s="6" t="str">
        <f t="shared" si="231"/>
        <v>0</v>
      </c>
      <c r="AB724" s="1">
        <f t="shared" si="232"/>
        <v>1</v>
      </c>
      <c r="AC724" s="1" t="str">
        <f>VLOOKUP(BIN2DEC(RIGHT(HEX2BIN(MID(H724,6,1),4),1)&amp;LEFT(HEX2BIN(MID(H724,7,1),4),1)),Codes!$K$1:$L$5,2)</f>
        <v>M</v>
      </c>
      <c r="AD724" s="1" t="str">
        <f>VLOOKUP(BIN2DEC(RIGHT(HEX2BIN(MID(H724,7,1),4),3)&amp;LEFT(HEX2BIN(MID(H724,8,1),4),2)),Codes!$H$2:$I$33,2)</f>
        <v>Kick</v>
      </c>
      <c r="AE724" s="1" t="str">
        <f t="shared" si="233"/>
        <v>1</v>
      </c>
      <c r="AF724" s="1" t="str">
        <f t="shared" si="234"/>
        <v>1</v>
      </c>
      <c r="AH724" s="6">
        <f t="shared" si="235"/>
        <v>34</v>
      </c>
    </row>
    <row r="725" spans="1:34">
      <c r="A725" s="3" t="s">
        <v>8752</v>
      </c>
      <c r="B725" s="1" t="s">
        <v>82</v>
      </c>
      <c r="C725" s="6" t="s">
        <v>5196</v>
      </c>
      <c r="D725" s="9" t="s">
        <v>2521</v>
      </c>
      <c r="E725" s="9" t="s">
        <v>1376</v>
      </c>
      <c r="F725" s="9" t="s">
        <v>91</v>
      </c>
      <c r="G725" s="9" t="s">
        <v>1321</v>
      </c>
      <c r="H725" s="9" t="s">
        <v>444</v>
      </c>
      <c r="J725" s="6" t="str">
        <f t="shared" si="219"/>
        <v>001011</v>
      </c>
      <c r="K725" s="1">
        <f t="shared" si="220"/>
        <v>1</v>
      </c>
      <c r="L725" s="6" t="str">
        <f t="shared" si="221"/>
        <v>00000</v>
      </c>
      <c r="M725" s="1">
        <f t="shared" si="222"/>
        <v>10</v>
      </c>
      <c r="N725" s="6" t="str">
        <f t="shared" si="223"/>
        <v>00</v>
      </c>
      <c r="O725" s="1">
        <f t="shared" si="224"/>
        <v>6</v>
      </c>
      <c r="P725" s="1">
        <f>IF(HEX2DEC(LEFT(E725,4))&gt;=32768,HEX2DEC(LEFT(E725,4))-65536,HEX2DEC(LEFT(E725,4)))/Codes!$N$2</f>
        <v>3.2</v>
      </c>
      <c r="Q725" s="1">
        <f>IF(HEX2DEC(RIGHT(E725,4))&gt;=32768,HEX2DEC(RIGHT(E725,4))-65536,HEX2DEC(RIGHT(E725,4)))/Codes!$N$2</f>
        <v>3.2</v>
      </c>
      <c r="R725" s="1">
        <f>IF(HEX2DEC(LEFT(F725,4))&gt;=32768,HEX2DEC(LEFT(F725,4))-65536,HEX2DEC(LEFT(F725,4)))/Codes!$N$2</f>
        <v>0</v>
      </c>
      <c r="S725" s="1">
        <f>IF(HEX2DEC(RIGHT(F725,4))&gt;=32768,HEX2DEC(RIGHT(F725,4))-65536,HEX2DEC(RIGHT(F725,4)))/Codes!$N$2</f>
        <v>0</v>
      </c>
      <c r="T725" s="18">
        <f t="shared" si="225"/>
        <v>361</v>
      </c>
      <c r="U725" s="1">
        <f t="shared" si="226"/>
        <v>50</v>
      </c>
      <c r="V725" s="1">
        <f t="shared" si="227"/>
        <v>0</v>
      </c>
      <c r="W725" s="1" t="str">
        <f t="shared" si="228"/>
        <v>100</v>
      </c>
      <c r="X725" s="1">
        <f t="shared" si="229"/>
        <v>0</v>
      </c>
      <c r="Y725" s="1">
        <f t="shared" si="230"/>
        <v>80</v>
      </c>
      <c r="Z725" s="1" t="str">
        <f>VLOOKUP(BIN2DEC(MID(HEX2BIN(MID(H725,3,2),8),2,5)),Codes!$E$1:$F$18,2)</f>
        <v>Normal</v>
      </c>
      <c r="AA725" s="6" t="str">
        <f t="shared" si="231"/>
        <v>0</v>
      </c>
      <c r="AB725" s="1">
        <f t="shared" si="232"/>
        <v>1</v>
      </c>
      <c r="AC725" s="1" t="str">
        <f>VLOOKUP(BIN2DEC(RIGHT(HEX2BIN(MID(H725,6,1),4),1)&amp;LEFT(HEX2BIN(MID(H725,7,1),4),1)),Codes!$K$1:$L$5,2)</f>
        <v>M</v>
      </c>
      <c r="AD725" s="1" t="str">
        <f>VLOOKUP(BIN2DEC(RIGHT(HEX2BIN(MID(H725,7,1),4),3)&amp;LEFT(HEX2BIN(MID(H725,8,1),4),2)),Codes!$H$2:$I$33,2)</f>
        <v>Kick</v>
      </c>
      <c r="AE725" s="1" t="str">
        <f t="shared" si="233"/>
        <v>1</v>
      </c>
      <c r="AF725" s="1" t="str">
        <f t="shared" si="234"/>
        <v>1</v>
      </c>
      <c r="AH725" s="6">
        <f t="shared" si="235"/>
        <v>34</v>
      </c>
    </row>
    <row r="726" spans="1:34">
      <c r="A726" s="3" t="s">
        <v>8753</v>
      </c>
      <c r="B726" s="1" t="s">
        <v>82</v>
      </c>
      <c r="C726" s="6" t="s">
        <v>5196</v>
      </c>
      <c r="D726" s="9" t="s">
        <v>5928</v>
      </c>
      <c r="E726" s="9" t="s">
        <v>232</v>
      </c>
      <c r="F726" s="9" t="s">
        <v>91</v>
      </c>
      <c r="G726" s="9" t="s">
        <v>1321</v>
      </c>
      <c r="H726" s="9" t="s">
        <v>444</v>
      </c>
      <c r="J726" s="6" t="str">
        <f t="shared" si="219"/>
        <v>001011</v>
      </c>
      <c r="K726" s="1">
        <f t="shared" si="220"/>
        <v>2</v>
      </c>
      <c r="L726" s="6" t="str">
        <f t="shared" si="221"/>
        <v>00000</v>
      </c>
      <c r="M726" s="1">
        <f t="shared" si="222"/>
        <v>5</v>
      </c>
      <c r="N726" s="6" t="str">
        <f t="shared" si="223"/>
        <v>00</v>
      </c>
      <c r="O726" s="1">
        <f t="shared" si="224"/>
        <v>6</v>
      </c>
      <c r="P726" s="1">
        <f>IF(HEX2DEC(LEFT(E726,4))&gt;=32768,HEX2DEC(LEFT(E726,4))-65536,HEX2DEC(LEFT(E726,4)))/Codes!$N$2</f>
        <v>4.8</v>
      </c>
      <c r="Q726" s="1">
        <f>IF(HEX2DEC(RIGHT(E726,4))&gt;=32768,HEX2DEC(RIGHT(E726,4))-65536,HEX2DEC(RIGHT(E726,4)))/Codes!$N$2</f>
        <v>0</v>
      </c>
      <c r="R726" s="1">
        <f>IF(HEX2DEC(LEFT(F726,4))&gt;=32768,HEX2DEC(LEFT(F726,4))-65536,HEX2DEC(LEFT(F726,4)))/Codes!$N$2</f>
        <v>0</v>
      </c>
      <c r="S726" s="1">
        <f>IF(HEX2DEC(RIGHT(F726,4))&gt;=32768,HEX2DEC(RIGHT(F726,4))-65536,HEX2DEC(RIGHT(F726,4)))/Codes!$N$2</f>
        <v>0</v>
      </c>
      <c r="T726" s="18">
        <f t="shared" si="225"/>
        <v>361</v>
      </c>
      <c r="U726" s="1">
        <f t="shared" si="226"/>
        <v>50</v>
      </c>
      <c r="V726" s="1">
        <f t="shared" si="227"/>
        <v>0</v>
      </c>
      <c r="W726" s="1" t="str">
        <f t="shared" si="228"/>
        <v>100</v>
      </c>
      <c r="X726" s="1">
        <f t="shared" si="229"/>
        <v>0</v>
      </c>
      <c r="Y726" s="1">
        <f t="shared" si="230"/>
        <v>80</v>
      </c>
      <c r="Z726" s="1" t="str">
        <f>VLOOKUP(BIN2DEC(MID(HEX2BIN(MID(H726,3,2),8),2,5)),Codes!$E$1:$F$18,2)</f>
        <v>Normal</v>
      </c>
      <c r="AA726" s="6" t="str">
        <f t="shared" si="231"/>
        <v>0</v>
      </c>
      <c r="AB726" s="1">
        <f t="shared" si="232"/>
        <v>1</v>
      </c>
      <c r="AC726" s="1" t="str">
        <f>VLOOKUP(BIN2DEC(RIGHT(HEX2BIN(MID(H726,6,1),4),1)&amp;LEFT(HEX2BIN(MID(H726,7,1),4),1)),Codes!$K$1:$L$5,2)</f>
        <v>M</v>
      </c>
      <c r="AD726" s="1" t="str">
        <f>VLOOKUP(BIN2DEC(RIGHT(HEX2BIN(MID(H726,7,1),4),3)&amp;LEFT(HEX2BIN(MID(H726,8,1),4),2)),Codes!$H$2:$I$33,2)</f>
        <v>Kick</v>
      </c>
      <c r="AE726" s="1" t="str">
        <f t="shared" si="233"/>
        <v>1</v>
      </c>
      <c r="AF726" s="1" t="str">
        <f t="shared" si="234"/>
        <v>1</v>
      </c>
      <c r="AH726" s="6">
        <f t="shared" si="235"/>
        <v>34</v>
      </c>
    </row>
    <row r="727" spans="1:34">
      <c r="A727" s="3" t="s">
        <v>8754</v>
      </c>
      <c r="B727" s="1" t="s">
        <v>82</v>
      </c>
      <c r="C727" s="6" t="s">
        <v>5200</v>
      </c>
      <c r="D727" s="9" t="s">
        <v>5198</v>
      </c>
      <c r="E727" s="9" t="s">
        <v>499</v>
      </c>
      <c r="F727" s="9" t="s">
        <v>395</v>
      </c>
      <c r="G727" s="9" t="s">
        <v>1321</v>
      </c>
      <c r="H727" s="9" t="s">
        <v>1776</v>
      </c>
      <c r="J727" s="6" t="str">
        <f t="shared" si="219"/>
        <v>001011</v>
      </c>
      <c r="K727" s="1">
        <f t="shared" si="220"/>
        <v>0</v>
      </c>
      <c r="L727" s="6" t="str">
        <f t="shared" si="221"/>
        <v>00000</v>
      </c>
      <c r="M727" s="1">
        <f t="shared" si="222"/>
        <v>15</v>
      </c>
      <c r="N727" s="6" t="str">
        <f t="shared" si="223"/>
        <v>00</v>
      </c>
      <c r="O727" s="1">
        <f t="shared" si="224"/>
        <v>6</v>
      </c>
      <c r="P727" s="1">
        <f>IF(HEX2DEC(LEFT(E727,4))&gt;=32768,HEX2DEC(LEFT(E727,4))-65536,HEX2DEC(LEFT(E727,4)))/Codes!$N$2</f>
        <v>5.2</v>
      </c>
      <c r="Q727" s="1">
        <f>IF(HEX2DEC(RIGHT(E727,4))&gt;=32768,HEX2DEC(RIGHT(E727,4))-65536,HEX2DEC(RIGHT(E727,4)))/Codes!$N$2</f>
        <v>0</v>
      </c>
      <c r="R727" s="1">
        <f>IF(HEX2DEC(LEFT(F727,4))&gt;=32768,HEX2DEC(LEFT(F727,4))-65536,HEX2DEC(LEFT(F727,4)))/Codes!$N$2</f>
        <v>5.6</v>
      </c>
      <c r="S727" s="1">
        <f>IF(HEX2DEC(RIGHT(F727,4))&gt;=32768,HEX2DEC(RIGHT(F727,4))-65536,HEX2DEC(RIGHT(F727,4)))/Codes!$N$2</f>
        <v>0</v>
      </c>
      <c r="T727" s="18">
        <f t="shared" si="225"/>
        <v>361</v>
      </c>
      <c r="U727" s="1">
        <f t="shared" si="226"/>
        <v>50</v>
      </c>
      <c r="V727" s="1">
        <f t="shared" si="227"/>
        <v>0</v>
      </c>
      <c r="W727" s="1" t="str">
        <f t="shared" si="228"/>
        <v>100</v>
      </c>
      <c r="X727" s="1">
        <f t="shared" si="229"/>
        <v>0</v>
      </c>
      <c r="Y727" s="1">
        <f t="shared" si="230"/>
        <v>80</v>
      </c>
      <c r="Z727" s="1" t="str">
        <f>VLOOKUP(BIN2DEC(MID(HEX2BIN(MID(H727,3,2),8),2,5)),Codes!$E$1:$F$18,2)</f>
        <v>Normal</v>
      </c>
      <c r="AA727" s="6" t="str">
        <f t="shared" si="231"/>
        <v>0</v>
      </c>
      <c r="AB727" s="1">
        <f t="shared" si="232"/>
        <v>1</v>
      </c>
      <c r="AC727" s="1" t="str">
        <f>VLOOKUP(BIN2DEC(RIGHT(HEX2BIN(MID(H727,6,1),4),1)&amp;LEFT(HEX2BIN(MID(H727,7,1),4),1)),Codes!$K$1:$L$5,2)</f>
        <v>M</v>
      </c>
      <c r="AD727" s="1" t="str">
        <f>VLOOKUP(BIN2DEC(RIGHT(HEX2BIN(MID(H727,7,1),4),3)&amp;LEFT(HEX2BIN(MID(H727,8,1),4),2)),Codes!$H$2:$I$33,2)</f>
        <v>Punch</v>
      </c>
      <c r="AE727" s="1" t="str">
        <f t="shared" si="233"/>
        <v>1</v>
      </c>
      <c r="AF727" s="1" t="str">
        <f t="shared" si="234"/>
        <v>1</v>
      </c>
      <c r="AH727" s="6">
        <f t="shared" si="235"/>
        <v>33</v>
      </c>
    </row>
    <row r="728" spans="1:34">
      <c r="A728" s="3" t="s">
        <v>8755</v>
      </c>
      <c r="B728" s="1" t="s">
        <v>82</v>
      </c>
      <c r="C728" s="6" t="s">
        <v>5200</v>
      </c>
      <c r="D728" s="9" t="s">
        <v>2521</v>
      </c>
      <c r="E728" s="9" t="s">
        <v>162</v>
      </c>
      <c r="F728" s="9" t="s">
        <v>91</v>
      </c>
      <c r="G728" s="9" t="s">
        <v>1321</v>
      </c>
      <c r="H728" s="9" t="s">
        <v>1776</v>
      </c>
      <c r="J728" s="6" t="str">
        <f t="shared" si="219"/>
        <v>001011</v>
      </c>
      <c r="K728" s="1">
        <f t="shared" si="220"/>
        <v>1</v>
      </c>
      <c r="L728" s="6" t="str">
        <f t="shared" si="221"/>
        <v>00000</v>
      </c>
      <c r="M728" s="1">
        <f t="shared" si="222"/>
        <v>10</v>
      </c>
      <c r="N728" s="6" t="str">
        <f t="shared" si="223"/>
        <v>00</v>
      </c>
      <c r="O728" s="1">
        <f t="shared" si="224"/>
        <v>6</v>
      </c>
      <c r="P728" s="1">
        <f>IF(HEX2DEC(LEFT(E728,4))&gt;=32768,HEX2DEC(LEFT(E728,4))-65536,HEX2DEC(LEFT(E728,4)))/Codes!$N$2</f>
        <v>4</v>
      </c>
      <c r="Q728" s="1">
        <f>IF(HEX2DEC(RIGHT(E728,4))&gt;=32768,HEX2DEC(RIGHT(E728,4))-65536,HEX2DEC(RIGHT(E728,4)))/Codes!$N$2</f>
        <v>3.2</v>
      </c>
      <c r="R728" s="1">
        <f>IF(HEX2DEC(LEFT(F728,4))&gt;=32768,HEX2DEC(LEFT(F728,4))-65536,HEX2DEC(LEFT(F728,4)))/Codes!$N$2</f>
        <v>0</v>
      </c>
      <c r="S728" s="1">
        <f>IF(HEX2DEC(RIGHT(F728,4))&gt;=32768,HEX2DEC(RIGHT(F728,4))-65536,HEX2DEC(RIGHT(F728,4)))/Codes!$N$2</f>
        <v>0</v>
      </c>
      <c r="T728" s="18">
        <f t="shared" si="225"/>
        <v>361</v>
      </c>
      <c r="U728" s="1">
        <f t="shared" si="226"/>
        <v>50</v>
      </c>
      <c r="V728" s="1">
        <f t="shared" si="227"/>
        <v>0</v>
      </c>
      <c r="W728" s="1" t="str">
        <f t="shared" si="228"/>
        <v>100</v>
      </c>
      <c r="X728" s="1">
        <f t="shared" si="229"/>
        <v>0</v>
      </c>
      <c r="Y728" s="1">
        <f t="shared" si="230"/>
        <v>80</v>
      </c>
      <c r="Z728" s="1" t="str">
        <f>VLOOKUP(BIN2DEC(MID(HEX2BIN(MID(H728,3,2),8),2,5)),Codes!$E$1:$F$18,2)</f>
        <v>Normal</v>
      </c>
      <c r="AA728" s="6" t="str">
        <f t="shared" si="231"/>
        <v>0</v>
      </c>
      <c r="AB728" s="1">
        <f t="shared" si="232"/>
        <v>1</v>
      </c>
      <c r="AC728" s="1" t="str">
        <f>VLOOKUP(BIN2DEC(RIGHT(HEX2BIN(MID(H728,6,1),4),1)&amp;LEFT(HEX2BIN(MID(H728,7,1),4),1)),Codes!$K$1:$L$5,2)</f>
        <v>M</v>
      </c>
      <c r="AD728" s="1" t="str">
        <f>VLOOKUP(BIN2DEC(RIGHT(HEX2BIN(MID(H728,7,1),4),3)&amp;LEFT(HEX2BIN(MID(H728,8,1),4),2)),Codes!$H$2:$I$33,2)</f>
        <v>Punch</v>
      </c>
      <c r="AE728" s="1" t="str">
        <f t="shared" si="233"/>
        <v>1</v>
      </c>
      <c r="AF728" s="1" t="str">
        <f t="shared" si="234"/>
        <v>1</v>
      </c>
      <c r="AH728" s="6">
        <f t="shared" si="235"/>
        <v>33</v>
      </c>
    </row>
    <row r="729" spans="1:34">
      <c r="A729" s="3" t="s">
        <v>8756</v>
      </c>
      <c r="B729" s="1" t="s">
        <v>82</v>
      </c>
      <c r="C729" s="6" t="s">
        <v>5200</v>
      </c>
      <c r="D729" s="9" t="s">
        <v>5928</v>
      </c>
      <c r="E729" s="9" t="s">
        <v>232</v>
      </c>
      <c r="F729" s="9" t="s">
        <v>91</v>
      </c>
      <c r="G729" s="9" t="s">
        <v>1321</v>
      </c>
      <c r="H729" s="9" t="s">
        <v>444</v>
      </c>
      <c r="J729" s="6" t="str">
        <f t="shared" si="219"/>
        <v>001011</v>
      </c>
      <c r="K729" s="1">
        <f t="shared" si="220"/>
        <v>2</v>
      </c>
      <c r="L729" s="6" t="str">
        <f t="shared" si="221"/>
        <v>00000</v>
      </c>
      <c r="M729" s="1">
        <f t="shared" si="222"/>
        <v>5</v>
      </c>
      <c r="N729" s="6" t="str">
        <f t="shared" si="223"/>
        <v>00</v>
      </c>
      <c r="O729" s="1">
        <f t="shared" si="224"/>
        <v>6</v>
      </c>
      <c r="P729" s="1">
        <f>IF(HEX2DEC(LEFT(E729,4))&gt;=32768,HEX2DEC(LEFT(E729,4))-65536,HEX2DEC(LEFT(E729,4)))/Codes!$N$2</f>
        <v>4.8</v>
      </c>
      <c r="Q729" s="1">
        <f>IF(HEX2DEC(RIGHT(E729,4))&gt;=32768,HEX2DEC(RIGHT(E729,4))-65536,HEX2DEC(RIGHT(E729,4)))/Codes!$N$2</f>
        <v>0</v>
      </c>
      <c r="R729" s="1">
        <f>IF(HEX2DEC(LEFT(F729,4))&gt;=32768,HEX2DEC(LEFT(F729,4))-65536,HEX2DEC(LEFT(F729,4)))/Codes!$N$2</f>
        <v>0</v>
      </c>
      <c r="S729" s="1">
        <f>IF(HEX2DEC(RIGHT(F729,4))&gt;=32768,HEX2DEC(RIGHT(F729,4))-65536,HEX2DEC(RIGHT(F729,4)))/Codes!$N$2</f>
        <v>0</v>
      </c>
      <c r="T729" s="18">
        <f t="shared" si="225"/>
        <v>361</v>
      </c>
      <c r="U729" s="1">
        <f t="shared" si="226"/>
        <v>50</v>
      </c>
      <c r="V729" s="1">
        <f t="shared" si="227"/>
        <v>0</v>
      </c>
      <c r="W729" s="1" t="str">
        <f t="shared" si="228"/>
        <v>100</v>
      </c>
      <c r="X729" s="1">
        <f t="shared" si="229"/>
        <v>0</v>
      </c>
      <c r="Y729" s="1">
        <f t="shared" si="230"/>
        <v>80</v>
      </c>
      <c r="Z729" s="1" t="str">
        <f>VLOOKUP(BIN2DEC(MID(HEX2BIN(MID(H729,3,2),8),2,5)),Codes!$E$1:$F$18,2)</f>
        <v>Normal</v>
      </c>
      <c r="AA729" s="6" t="str">
        <f t="shared" si="231"/>
        <v>0</v>
      </c>
      <c r="AB729" s="1">
        <f t="shared" si="232"/>
        <v>1</v>
      </c>
      <c r="AC729" s="1" t="str">
        <f>VLOOKUP(BIN2DEC(RIGHT(HEX2BIN(MID(H729,6,1),4),1)&amp;LEFT(HEX2BIN(MID(H729,7,1),4),1)),Codes!$K$1:$L$5,2)</f>
        <v>M</v>
      </c>
      <c r="AD729" s="1" t="str">
        <f>VLOOKUP(BIN2DEC(RIGHT(HEX2BIN(MID(H729,7,1),4),3)&amp;LEFT(HEX2BIN(MID(H729,8,1),4),2)),Codes!$H$2:$I$33,2)</f>
        <v>Kick</v>
      </c>
      <c r="AE729" s="1" t="str">
        <f t="shared" si="233"/>
        <v>1</v>
      </c>
      <c r="AF729" s="1" t="str">
        <f t="shared" si="234"/>
        <v>1</v>
      </c>
      <c r="AH729" s="6">
        <f t="shared" si="235"/>
        <v>34</v>
      </c>
    </row>
    <row r="730" spans="1:34">
      <c r="A730" s="3" t="s">
        <v>8757</v>
      </c>
      <c r="B730" s="1" t="s">
        <v>82</v>
      </c>
      <c r="C730" s="6" t="s">
        <v>5201</v>
      </c>
      <c r="D730" s="9" t="s">
        <v>5198</v>
      </c>
      <c r="E730" s="9" t="s">
        <v>499</v>
      </c>
      <c r="F730" s="9" t="s">
        <v>395</v>
      </c>
      <c r="G730" s="9" t="s">
        <v>1321</v>
      </c>
      <c r="H730" s="9" t="s">
        <v>1776</v>
      </c>
      <c r="J730" s="6" t="str">
        <f t="shared" si="219"/>
        <v>001011</v>
      </c>
      <c r="K730" s="1">
        <f t="shared" si="220"/>
        <v>0</v>
      </c>
      <c r="L730" s="6" t="str">
        <f t="shared" si="221"/>
        <v>00000</v>
      </c>
      <c r="M730" s="1">
        <f t="shared" si="222"/>
        <v>15</v>
      </c>
      <c r="N730" s="6" t="str">
        <f t="shared" si="223"/>
        <v>00</v>
      </c>
      <c r="O730" s="1">
        <f t="shared" si="224"/>
        <v>6</v>
      </c>
      <c r="P730" s="1">
        <f>IF(HEX2DEC(LEFT(E730,4))&gt;=32768,HEX2DEC(LEFT(E730,4))-65536,HEX2DEC(LEFT(E730,4)))/Codes!$N$2</f>
        <v>5.2</v>
      </c>
      <c r="Q730" s="1">
        <f>IF(HEX2DEC(RIGHT(E730,4))&gt;=32768,HEX2DEC(RIGHT(E730,4))-65536,HEX2DEC(RIGHT(E730,4)))/Codes!$N$2</f>
        <v>0</v>
      </c>
      <c r="R730" s="1">
        <f>IF(HEX2DEC(LEFT(F730,4))&gt;=32768,HEX2DEC(LEFT(F730,4))-65536,HEX2DEC(LEFT(F730,4)))/Codes!$N$2</f>
        <v>5.6</v>
      </c>
      <c r="S730" s="1">
        <f>IF(HEX2DEC(RIGHT(F730,4))&gt;=32768,HEX2DEC(RIGHT(F730,4))-65536,HEX2DEC(RIGHT(F730,4)))/Codes!$N$2</f>
        <v>0</v>
      </c>
      <c r="T730" s="18">
        <f t="shared" si="225"/>
        <v>361</v>
      </c>
      <c r="U730" s="1">
        <f t="shared" si="226"/>
        <v>50</v>
      </c>
      <c r="V730" s="1">
        <f t="shared" si="227"/>
        <v>0</v>
      </c>
      <c r="W730" s="1" t="str">
        <f t="shared" si="228"/>
        <v>100</v>
      </c>
      <c r="X730" s="1">
        <f t="shared" si="229"/>
        <v>0</v>
      </c>
      <c r="Y730" s="1">
        <f t="shared" si="230"/>
        <v>80</v>
      </c>
      <c r="Z730" s="1" t="str">
        <f>VLOOKUP(BIN2DEC(MID(HEX2BIN(MID(H730,3,2),8),2,5)),Codes!$E$1:$F$18,2)</f>
        <v>Normal</v>
      </c>
      <c r="AA730" s="6" t="str">
        <f t="shared" si="231"/>
        <v>0</v>
      </c>
      <c r="AB730" s="1">
        <f t="shared" si="232"/>
        <v>1</v>
      </c>
      <c r="AC730" s="1" t="str">
        <f>VLOOKUP(BIN2DEC(RIGHT(HEX2BIN(MID(H730,6,1),4),1)&amp;LEFT(HEX2BIN(MID(H730,7,1),4),1)),Codes!$K$1:$L$5,2)</f>
        <v>M</v>
      </c>
      <c r="AD730" s="1" t="str">
        <f>VLOOKUP(BIN2DEC(RIGHT(HEX2BIN(MID(H730,7,1),4),3)&amp;LEFT(HEX2BIN(MID(H730,8,1),4),2)),Codes!$H$2:$I$33,2)</f>
        <v>Punch</v>
      </c>
      <c r="AE730" s="1" t="str">
        <f t="shared" si="233"/>
        <v>1</v>
      </c>
      <c r="AF730" s="1" t="str">
        <f t="shared" si="234"/>
        <v>1</v>
      </c>
      <c r="AH730" s="6">
        <f t="shared" si="235"/>
        <v>33</v>
      </c>
    </row>
    <row r="731" spans="1:34">
      <c r="A731" s="3" t="s">
        <v>8758</v>
      </c>
      <c r="B731" s="1" t="s">
        <v>82</v>
      </c>
      <c r="C731" s="6" t="s">
        <v>5201</v>
      </c>
      <c r="D731" s="9" t="s">
        <v>2521</v>
      </c>
      <c r="E731" s="9" t="s">
        <v>162</v>
      </c>
      <c r="F731" s="9" t="s">
        <v>91</v>
      </c>
      <c r="G731" s="9" t="s">
        <v>1321</v>
      </c>
      <c r="H731" s="9" t="s">
        <v>1776</v>
      </c>
      <c r="J731" s="6" t="str">
        <f t="shared" si="219"/>
        <v>001011</v>
      </c>
      <c r="K731" s="1">
        <f t="shared" si="220"/>
        <v>1</v>
      </c>
      <c r="L731" s="6" t="str">
        <f t="shared" si="221"/>
        <v>00000</v>
      </c>
      <c r="M731" s="1">
        <f t="shared" si="222"/>
        <v>10</v>
      </c>
      <c r="N731" s="6" t="str">
        <f t="shared" si="223"/>
        <v>00</v>
      </c>
      <c r="O731" s="1">
        <f t="shared" si="224"/>
        <v>6</v>
      </c>
      <c r="P731" s="1">
        <f>IF(HEX2DEC(LEFT(E731,4))&gt;=32768,HEX2DEC(LEFT(E731,4))-65536,HEX2DEC(LEFT(E731,4)))/Codes!$N$2</f>
        <v>4</v>
      </c>
      <c r="Q731" s="1">
        <f>IF(HEX2DEC(RIGHT(E731,4))&gt;=32768,HEX2DEC(RIGHT(E731,4))-65536,HEX2DEC(RIGHT(E731,4)))/Codes!$N$2</f>
        <v>3.2</v>
      </c>
      <c r="R731" s="1">
        <f>IF(HEX2DEC(LEFT(F731,4))&gt;=32768,HEX2DEC(LEFT(F731,4))-65536,HEX2DEC(LEFT(F731,4)))/Codes!$N$2</f>
        <v>0</v>
      </c>
      <c r="S731" s="1">
        <f>IF(HEX2DEC(RIGHT(F731,4))&gt;=32768,HEX2DEC(RIGHT(F731,4))-65536,HEX2DEC(RIGHT(F731,4)))/Codes!$N$2</f>
        <v>0</v>
      </c>
      <c r="T731" s="18">
        <f t="shared" si="225"/>
        <v>361</v>
      </c>
      <c r="U731" s="1">
        <f t="shared" si="226"/>
        <v>50</v>
      </c>
      <c r="V731" s="1">
        <f t="shared" si="227"/>
        <v>0</v>
      </c>
      <c r="W731" s="1" t="str">
        <f t="shared" si="228"/>
        <v>100</v>
      </c>
      <c r="X731" s="1">
        <f t="shared" si="229"/>
        <v>0</v>
      </c>
      <c r="Y731" s="1">
        <f t="shared" si="230"/>
        <v>80</v>
      </c>
      <c r="Z731" s="1" t="str">
        <f>VLOOKUP(BIN2DEC(MID(HEX2BIN(MID(H731,3,2),8),2,5)),Codes!$E$1:$F$18,2)</f>
        <v>Normal</v>
      </c>
      <c r="AA731" s="6" t="str">
        <f t="shared" si="231"/>
        <v>0</v>
      </c>
      <c r="AB731" s="1">
        <f t="shared" si="232"/>
        <v>1</v>
      </c>
      <c r="AC731" s="1" t="str">
        <f>VLOOKUP(BIN2DEC(RIGHT(HEX2BIN(MID(H731,6,1),4),1)&amp;LEFT(HEX2BIN(MID(H731,7,1),4),1)),Codes!$K$1:$L$5,2)</f>
        <v>M</v>
      </c>
      <c r="AD731" s="1" t="str">
        <f>VLOOKUP(BIN2DEC(RIGHT(HEX2BIN(MID(H731,7,1),4),3)&amp;LEFT(HEX2BIN(MID(H731,8,1),4),2)),Codes!$H$2:$I$33,2)</f>
        <v>Punch</v>
      </c>
      <c r="AE731" s="1" t="str">
        <f t="shared" si="233"/>
        <v>1</v>
      </c>
      <c r="AF731" s="1" t="str">
        <f t="shared" si="234"/>
        <v>1</v>
      </c>
      <c r="AH731" s="6">
        <f t="shared" si="235"/>
        <v>33</v>
      </c>
    </row>
    <row r="732" spans="1:34">
      <c r="A732" s="3" t="s">
        <v>8759</v>
      </c>
      <c r="B732" s="1" t="s">
        <v>82</v>
      </c>
      <c r="C732" s="6" t="s">
        <v>5201</v>
      </c>
      <c r="D732" s="9" t="s">
        <v>5928</v>
      </c>
      <c r="E732" s="9" t="s">
        <v>232</v>
      </c>
      <c r="F732" s="9" t="s">
        <v>91</v>
      </c>
      <c r="G732" s="9" t="s">
        <v>1321</v>
      </c>
      <c r="H732" s="9" t="s">
        <v>444</v>
      </c>
      <c r="J732" s="6" t="str">
        <f t="shared" si="219"/>
        <v>001011</v>
      </c>
      <c r="K732" s="1">
        <f t="shared" si="220"/>
        <v>2</v>
      </c>
      <c r="L732" s="6" t="str">
        <f t="shared" si="221"/>
        <v>00000</v>
      </c>
      <c r="M732" s="1">
        <f t="shared" si="222"/>
        <v>5</v>
      </c>
      <c r="N732" s="6" t="str">
        <f t="shared" si="223"/>
        <v>00</v>
      </c>
      <c r="O732" s="1">
        <f t="shared" si="224"/>
        <v>6</v>
      </c>
      <c r="P732" s="1">
        <f>IF(HEX2DEC(LEFT(E732,4))&gt;=32768,HEX2DEC(LEFT(E732,4))-65536,HEX2DEC(LEFT(E732,4)))/Codes!$N$2</f>
        <v>4.8</v>
      </c>
      <c r="Q732" s="1">
        <f>IF(HEX2DEC(RIGHT(E732,4))&gt;=32768,HEX2DEC(RIGHT(E732,4))-65536,HEX2DEC(RIGHT(E732,4)))/Codes!$N$2</f>
        <v>0</v>
      </c>
      <c r="R732" s="1">
        <f>IF(HEX2DEC(LEFT(F732,4))&gt;=32768,HEX2DEC(LEFT(F732,4))-65536,HEX2DEC(LEFT(F732,4)))/Codes!$N$2</f>
        <v>0</v>
      </c>
      <c r="S732" s="1">
        <f>IF(HEX2DEC(RIGHT(F732,4))&gt;=32768,HEX2DEC(RIGHT(F732,4))-65536,HEX2DEC(RIGHT(F732,4)))/Codes!$N$2</f>
        <v>0</v>
      </c>
      <c r="T732" s="18">
        <f t="shared" si="225"/>
        <v>361</v>
      </c>
      <c r="U732" s="1">
        <f t="shared" si="226"/>
        <v>50</v>
      </c>
      <c r="V732" s="1">
        <f t="shared" si="227"/>
        <v>0</v>
      </c>
      <c r="W732" s="1" t="str">
        <f t="shared" si="228"/>
        <v>100</v>
      </c>
      <c r="X732" s="1">
        <f t="shared" si="229"/>
        <v>0</v>
      </c>
      <c r="Y732" s="1">
        <f t="shared" si="230"/>
        <v>80</v>
      </c>
      <c r="Z732" s="1" t="str">
        <f>VLOOKUP(BIN2DEC(MID(HEX2BIN(MID(H732,3,2),8),2,5)),Codes!$E$1:$F$18,2)</f>
        <v>Normal</v>
      </c>
      <c r="AA732" s="6" t="str">
        <f t="shared" si="231"/>
        <v>0</v>
      </c>
      <c r="AB732" s="1">
        <f t="shared" si="232"/>
        <v>1</v>
      </c>
      <c r="AC732" s="1" t="str">
        <f>VLOOKUP(BIN2DEC(RIGHT(HEX2BIN(MID(H732,6,1),4),1)&amp;LEFT(HEX2BIN(MID(H732,7,1),4),1)),Codes!$K$1:$L$5,2)</f>
        <v>M</v>
      </c>
      <c r="AD732" s="1" t="str">
        <f>VLOOKUP(BIN2DEC(RIGHT(HEX2BIN(MID(H732,7,1),4),3)&amp;LEFT(HEX2BIN(MID(H732,8,1),4),2)),Codes!$H$2:$I$33,2)</f>
        <v>Kick</v>
      </c>
      <c r="AE732" s="1" t="str">
        <f t="shared" si="233"/>
        <v>1</v>
      </c>
      <c r="AF732" s="1" t="str">
        <f t="shared" si="234"/>
        <v>1</v>
      </c>
      <c r="AH732" s="6">
        <f t="shared" si="235"/>
        <v>34</v>
      </c>
    </row>
    <row r="733" spans="1:34">
      <c r="A733" s="3" t="s">
        <v>8760</v>
      </c>
      <c r="B733" s="1" t="s">
        <v>82</v>
      </c>
      <c r="C733" s="6" t="s">
        <v>1790</v>
      </c>
      <c r="D733" s="9" t="s">
        <v>8371</v>
      </c>
      <c r="E733" s="9" t="s">
        <v>499</v>
      </c>
      <c r="F733" s="9" t="s">
        <v>395</v>
      </c>
      <c r="G733" s="9" t="s">
        <v>468</v>
      </c>
      <c r="H733" s="9" t="s">
        <v>473</v>
      </c>
      <c r="J733" s="6" t="str">
        <f t="shared" si="219"/>
        <v>001011</v>
      </c>
      <c r="K733" s="1">
        <f t="shared" si="220"/>
        <v>0</v>
      </c>
      <c r="L733" s="6" t="str">
        <f t="shared" si="221"/>
        <v>00000</v>
      </c>
      <c r="M733" s="1">
        <f t="shared" si="222"/>
        <v>15</v>
      </c>
      <c r="N733" s="6" t="str">
        <f t="shared" si="223"/>
        <v>00</v>
      </c>
      <c r="O733" s="1">
        <f t="shared" si="224"/>
        <v>10</v>
      </c>
      <c r="P733" s="1">
        <f>IF(HEX2DEC(LEFT(E733,4))&gt;=32768,HEX2DEC(LEFT(E733,4))-65536,HEX2DEC(LEFT(E733,4)))/Codes!$N$2</f>
        <v>5.2</v>
      </c>
      <c r="Q733" s="1">
        <f>IF(HEX2DEC(RIGHT(E733,4))&gt;=32768,HEX2DEC(RIGHT(E733,4))-65536,HEX2DEC(RIGHT(E733,4)))/Codes!$N$2</f>
        <v>0</v>
      </c>
      <c r="R733" s="1">
        <f>IF(HEX2DEC(LEFT(F733,4))&gt;=32768,HEX2DEC(LEFT(F733,4))-65536,HEX2DEC(LEFT(F733,4)))/Codes!$N$2</f>
        <v>5.6</v>
      </c>
      <c r="S733" s="1">
        <f>IF(HEX2DEC(RIGHT(F733,4))&gt;=32768,HEX2DEC(RIGHT(F733,4))-65536,HEX2DEC(RIGHT(F733,4)))/Codes!$N$2</f>
        <v>0</v>
      </c>
      <c r="T733" s="18">
        <f t="shared" si="225"/>
        <v>361</v>
      </c>
      <c r="U733" s="1">
        <f t="shared" si="226"/>
        <v>100</v>
      </c>
      <c r="V733" s="1">
        <f t="shared" si="227"/>
        <v>98</v>
      </c>
      <c r="W733" s="1" t="str">
        <f t="shared" si="228"/>
        <v>100</v>
      </c>
      <c r="X733" s="1">
        <f t="shared" si="229"/>
        <v>2</v>
      </c>
      <c r="Y733" s="1">
        <f t="shared" si="230"/>
        <v>0</v>
      </c>
      <c r="Z733" s="1" t="str">
        <f>VLOOKUP(BIN2DEC(MID(HEX2BIN(MID(H733,3,2),8),2,5)),Codes!$E$1:$F$18,2)</f>
        <v>Normal</v>
      </c>
      <c r="AA733" s="6" t="str">
        <f t="shared" si="231"/>
        <v>0</v>
      </c>
      <c r="AB733" s="1">
        <f t="shared" si="232"/>
        <v>1</v>
      </c>
      <c r="AC733" s="1" t="str">
        <f>VLOOKUP(BIN2DEC(RIGHT(HEX2BIN(MID(H733,6,1),4),1)&amp;LEFT(HEX2BIN(MID(H733,7,1),4),1)),Codes!$K$1:$L$5,2)</f>
        <v>M</v>
      </c>
      <c r="AD733" s="1" t="str">
        <f>VLOOKUP(BIN2DEC(RIGHT(HEX2BIN(MID(H733,7,1),4),3)&amp;LEFT(HEX2BIN(MID(H733,8,1),4),2)),Codes!$H$2:$I$33,2)</f>
        <v>Kick</v>
      </c>
      <c r="AE733" s="1" t="str">
        <f t="shared" si="233"/>
        <v>1</v>
      </c>
      <c r="AF733" s="1" t="str">
        <f t="shared" si="234"/>
        <v>1</v>
      </c>
      <c r="AH733" s="6">
        <f t="shared" si="235"/>
        <v>34</v>
      </c>
    </row>
    <row r="734" spans="1:34">
      <c r="A734" s="3" t="s">
        <v>8761</v>
      </c>
      <c r="B734" s="1" t="s">
        <v>82</v>
      </c>
      <c r="C734" s="6" t="s">
        <v>1790</v>
      </c>
      <c r="D734" s="9" t="s">
        <v>8330</v>
      </c>
      <c r="E734" s="9" t="s">
        <v>162</v>
      </c>
      <c r="F734" s="9" t="s">
        <v>91</v>
      </c>
      <c r="G734" s="9" t="s">
        <v>468</v>
      </c>
      <c r="H734" s="9" t="s">
        <v>473</v>
      </c>
      <c r="J734" s="6" t="str">
        <f t="shared" si="219"/>
        <v>001011</v>
      </c>
      <c r="K734" s="1">
        <f t="shared" si="220"/>
        <v>1</v>
      </c>
      <c r="L734" s="6" t="str">
        <f t="shared" si="221"/>
        <v>00000</v>
      </c>
      <c r="M734" s="1">
        <f t="shared" si="222"/>
        <v>10</v>
      </c>
      <c r="N734" s="6" t="str">
        <f t="shared" si="223"/>
        <v>00</v>
      </c>
      <c r="O734" s="1">
        <f t="shared" si="224"/>
        <v>10</v>
      </c>
      <c r="P734" s="1">
        <f>IF(HEX2DEC(LEFT(E734,4))&gt;=32768,HEX2DEC(LEFT(E734,4))-65536,HEX2DEC(LEFT(E734,4)))/Codes!$N$2</f>
        <v>4</v>
      </c>
      <c r="Q734" s="1">
        <f>IF(HEX2DEC(RIGHT(E734,4))&gt;=32768,HEX2DEC(RIGHT(E734,4))-65536,HEX2DEC(RIGHT(E734,4)))/Codes!$N$2</f>
        <v>3.2</v>
      </c>
      <c r="R734" s="1">
        <f>IF(HEX2DEC(LEFT(F734,4))&gt;=32768,HEX2DEC(LEFT(F734,4))-65536,HEX2DEC(LEFT(F734,4)))/Codes!$N$2</f>
        <v>0</v>
      </c>
      <c r="S734" s="1">
        <f>IF(HEX2DEC(RIGHT(F734,4))&gt;=32768,HEX2DEC(RIGHT(F734,4))-65536,HEX2DEC(RIGHT(F734,4)))/Codes!$N$2</f>
        <v>0</v>
      </c>
      <c r="T734" s="18">
        <f t="shared" si="225"/>
        <v>361</v>
      </c>
      <c r="U734" s="1">
        <f t="shared" si="226"/>
        <v>100</v>
      </c>
      <c r="V734" s="1">
        <f t="shared" si="227"/>
        <v>98</v>
      </c>
      <c r="W734" s="1" t="str">
        <f t="shared" si="228"/>
        <v>100</v>
      </c>
      <c r="X734" s="1">
        <f t="shared" si="229"/>
        <v>2</v>
      </c>
      <c r="Y734" s="1">
        <f t="shared" si="230"/>
        <v>0</v>
      </c>
      <c r="Z734" s="1" t="str">
        <f>VLOOKUP(BIN2DEC(MID(HEX2BIN(MID(H734,3,2),8),2,5)),Codes!$E$1:$F$18,2)</f>
        <v>Normal</v>
      </c>
      <c r="AA734" s="6" t="str">
        <f t="shared" si="231"/>
        <v>0</v>
      </c>
      <c r="AB734" s="1">
        <f t="shared" si="232"/>
        <v>1</v>
      </c>
      <c r="AC734" s="1" t="str">
        <f>VLOOKUP(BIN2DEC(RIGHT(HEX2BIN(MID(H734,6,1),4),1)&amp;LEFT(HEX2BIN(MID(H734,7,1),4),1)),Codes!$K$1:$L$5,2)</f>
        <v>M</v>
      </c>
      <c r="AD734" s="1" t="str">
        <f>VLOOKUP(BIN2DEC(RIGHT(HEX2BIN(MID(H734,7,1),4),3)&amp;LEFT(HEX2BIN(MID(H734,8,1),4),2)),Codes!$H$2:$I$33,2)</f>
        <v>Kick</v>
      </c>
      <c r="AE734" s="1" t="str">
        <f t="shared" si="233"/>
        <v>1</v>
      </c>
      <c r="AF734" s="1" t="str">
        <f t="shared" si="234"/>
        <v>1</v>
      </c>
      <c r="AH734" s="6">
        <f t="shared" si="235"/>
        <v>34</v>
      </c>
    </row>
    <row r="735" spans="1:34">
      <c r="A735" s="3" t="s">
        <v>8762</v>
      </c>
      <c r="B735" s="1" t="s">
        <v>82</v>
      </c>
      <c r="C735" s="6" t="s">
        <v>1790</v>
      </c>
      <c r="D735" s="9" t="s">
        <v>8374</v>
      </c>
      <c r="E735" s="9" t="s">
        <v>232</v>
      </c>
      <c r="F735" s="9" t="s">
        <v>91</v>
      </c>
      <c r="G735" s="9" t="s">
        <v>468</v>
      </c>
      <c r="H735" s="9" t="s">
        <v>473</v>
      </c>
      <c r="J735" s="6" t="str">
        <f t="shared" si="219"/>
        <v>001011</v>
      </c>
      <c r="K735" s="1">
        <f t="shared" si="220"/>
        <v>2</v>
      </c>
      <c r="L735" s="6" t="str">
        <f t="shared" si="221"/>
        <v>00000</v>
      </c>
      <c r="M735" s="1">
        <f t="shared" si="222"/>
        <v>5</v>
      </c>
      <c r="N735" s="6" t="str">
        <f t="shared" si="223"/>
        <v>00</v>
      </c>
      <c r="O735" s="1">
        <f t="shared" si="224"/>
        <v>8</v>
      </c>
      <c r="P735" s="1">
        <f>IF(HEX2DEC(LEFT(E735,4))&gt;=32768,HEX2DEC(LEFT(E735,4))-65536,HEX2DEC(LEFT(E735,4)))/Codes!$N$2</f>
        <v>4.8</v>
      </c>
      <c r="Q735" s="1">
        <f>IF(HEX2DEC(RIGHT(E735,4))&gt;=32768,HEX2DEC(RIGHT(E735,4))-65536,HEX2DEC(RIGHT(E735,4)))/Codes!$N$2</f>
        <v>0</v>
      </c>
      <c r="R735" s="1">
        <f>IF(HEX2DEC(LEFT(F735,4))&gt;=32768,HEX2DEC(LEFT(F735,4))-65536,HEX2DEC(LEFT(F735,4)))/Codes!$N$2</f>
        <v>0</v>
      </c>
      <c r="S735" s="1">
        <f>IF(HEX2DEC(RIGHT(F735,4))&gt;=32768,HEX2DEC(RIGHT(F735,4))-65536,HEX2DEC(RIGHT(F735,4)))/Codes!$N$2</f>
        <v>0</v>
      </c>
      <c r="T735" s="18">
        <f t="shared" si="225"/>
        <v>361</v>
      </c>
      <c r="U735" s="1">
        <f t="shared" si="226"/>
        <v>100</v>
      </c>
      <c r="V735" s="1">
        <f t="shared" si="227"/>
        <v>98</v>
      </c>
      <c r="W735" s="1" t="str">
        <f t="shared" si="228"/>
        <v>100</v>
      </c>
      <c r="X735" s="1">
        <f t="shared" si="229"/>
        <v>2</v>
      </c>
      <c r="Y735" s="1">
        <f t="shared" si="230"/>
        <v>0</v>
      </c>
      <c r="Z735" s="1" t="str">
        <f>VLOOKUP(BIN2DEC(MID(HEX2BIN(MID(H735,3,2),8),2,5)),Codes!$E$1:$F$18,2)</f>
        <v>Normal</v>
      </c>
      <c r="AA735" s="6" t="str">
        <f t="shared" si="231"/>
        <v>0</v>
      </c>
      <c r="AB735" s="1">
        <f t="shared" si="232"/>
        <v>1</v>
      </c>
      <c r="AC735" s="1" t="str">
        <f>VLOOKUP(BIN2DEC(RIGHT(HEX2BIN(MID(H735,6,1),4),1)&amp;LEFT(HEX2BIN(MID(H735,7,1),4),1)),Codes!$K$1:$L$5,2)</f>
        <v>M</v>
      </c>
      <c r="AD735" s="1" t="str">
        <f>VLOOKUP(BIN2DEC(RIGHT(HEX2BIN(MID(H735,7,1),4),3)&amp;LEFT(HEX2BIN(MID(H735,8,1),4),2)),Codes!$H$2:$I$33,2)</f>
        <v>Kick</v>
      </c>
      <c r="AE735" s="1" t="str">
        <f t="shared" si="233"/>
        <v>1</v>
      </c>
      <c r="AF735" s="1" t="str">
        <f t="shared" si="234"/>
        <v>1</v>
      </c>
      <c r="AH735" s="6">
        <f t="shared" si="235"/>
        <v>34</v>
      </c>
    </row>
    <row r="736" spans="1:34">
      <c r="A736" s="3" t="s">
        <v>8763</v>
      </c>
      <c r="B736" s="1" t="s">
        <v>82</v>
      </c>
      <c r="C736" s="6" t="s">
        <v>1787</v>
      </c>
      <c r="D736" s="9" t="s">
        <v>8121</v>
      </c>
      <c r="E736" s="9" t="s">
        <v>499</v>
      </c>
      <c r="F736" s="9" t="s">
        <v>395</v>
      </c>
      <c r="G736" s="9" t="s">
        <v>468</v>
      </c>
      <c r="H736" s="9" t="s">
        <v>473</v>
      </c>
      <c r="J736" s="6" t="str">
        <f t="shared" si="219"/>
        <v>001011</v>
      </c>
      <c r="K736" s="1">
        <f t="shared" si="220"/>
        <v>0</v>
      </c>
      <c r="L736" s="6" t="str">
        <f t="shared" si="221"/>
        <v>00000</v>
      </c>
      <c r="M736" s="1">
        <f t="shared" si="222"/>
        <v>15</v>
      </c>
      <c r="N736" s="6" t="str">
        <f t="shared" si="223"/>
        <v>00</v>
      </c>
      <c r="O736" s="1">
        <f t="shared" si="224"/>
        <v>8</v>
      </c>
      <c r="P736" s="1">
        <f>IF(HEX2DEC(LEFT(E736,4))&gt;=32768,HEX2DEC(LEFT(E736,4))-65536,HEX2DEC(LEFT(E736,4)))/Codes!$N$2</f>
        <v>5.2</v>
      </c>
      <c r="Q736" s="1">
        <f>IF(HEX2DEC(RIGHT(E736,4))&gt;=32768,HEX2DEC(RIGHT(E736,4))-65536,HEX2DEC(RIGHT(E736,4)))/Codes!$N$2</f>
        <v>0</v>
      </c>
      <c r="R736" s="1">
        <f>IF(HEX2DEC(LEFT(F736,4))&gt;=32768,HEX2DEC(LEFT(F736,4))-65536,HEX2DEC(LEFT(F736,4)))/Codes!$N$2</f>
        <v>5.6</v>
      </c>
      <c r="S736" s="1">
        <f>IF(HEX2DEC(RIGHT(F736,4))&gt;=32768,HEX2DEC(RIGHT(F736,4))-65536,HEX2DEC(RIGHT(F736,4)))/Codes!$N$2</f>
        <v>0</v>
      </c>
      <c r="T736" s="18">
        <f t="shared" si="225"/>
        <v>361</v>
      </c>
      <c r="U736" s="1">
        <f t="shared" si="226"/>
        <v>100</v>
      </c>
      <c r="V736" s="1">
        <f t="shared" si="227"/>
        <v>98</v>
      </c>
      <c r="W736" s="1" t="str">
        <f t="shared" si="228"/>
        <v>100</v>
      </c>
      <c r="X736" s="1">
        <f t="shared" si="229"/>
        <v>2</v>
      </c>
      <c r="Y736" s="1">
        <f t="shared" si="230"/>
        <v>0</v>
      </c>
      <c r="Z736" s="1" t="str">
        <f>VLOOKUP(BIN2DEC(MID(HEX2BIN(MID(H736,3,2),8),2,5)),Codes!$E$1:$F$18,2)</f>
        <v>Normal</v>
      </c>
      <c r="AA736" s="6" t="str">
        <f t="shared" si="231"/>
        <v>0</v>
      </c>
      <c r="AB736" s="1">
        <f t="shared" si="232"/>
        <v>1</v>
      </c>
      <c r="AC736" s="1" t="str">
        <f>VLOOKUP(BIN2DEC(RIGHT(HEX2BIN(MID(H736,6,1),4),1)&amp;LEFT(HEX2BIN(MID(H736,7,1),4),1)),Codes!$K$1:$L$5,2)</f>
        <v>M</v>
      </c>
      <c r="AD736" s="1" t="str">
        <f>VLOOKUP(BIN2DEC(RIGHT(HEX2BIN(MID(H736,7,1),4),3)&amp;LEFT(HEX2BIN(MID(H736,8,1),4),2)),Codes!$H$2:$I$33,2)</f>
        <v>Kick</v>
      </c>
      <c r="AE736" s="1" t="str">
        <f t="shared" si="233"/>
        <v>1</v>
      </c>
      <c r="AF736" s="1" t="str">
        <f t="shared" si="234"/>
        <v>1</v>
      </c>
      <c r="AH736" s="6">
        <f t="shared" si="235"/>
        <v>34</v>
      </c>
    </row>
    <row r="737" spans="1:34">
      <c r="A737" s="3" t="s">
        <v>8764</v>
      </c>
      <c r="B737" s="1" t="s">
        <v>82</v>
      </c>
      <c r="C737" s="6" t="s">
        <v>1787</v>
      </c>
      <c r="D737" s="9" t="s">
        <v>8311</v>
      </c>
      <c r="E737" s="9" t="s">
        <v>162</v>
      </c>
      <c r="F737" s="9" t="s">
        <v>91</v>
      </c>
      <c r="G737" s="9" t="s">
        <v>468</v>
      </c>
      <c r="H737" s="9" t="s">
        <v>473</v>
      </c>
      <c r="J737" s="6" t="str">
        <f t="shared" si="219"/>
        <v>001011</v>
      </c>
      <c r="K737" s="1">
        <f t="shared" si="220"/>
        <v>1</v>
      </c>
      <c r="L737" s="6" t="str">
        <f t="shared" si="221"/>
        <v>00000</v>
      </c>
      <c r="M737" s="1">
        <f t="shared" si="222"/>
        <v>10</v>
      </c>
      <c r="N737" s="6" t="str">
        <f t="shared" si="223"/>
        <v>00</v>
      </c>
      <c r="O737" s="1">
        <f t="shared" si="224"/>
        <v>8</v>
      </c>
      <c r="P737" s="1">
        <f>IF(HEX2DEC(LEFT(E737,4))&gt;=32768,HEX2DEC(LEFT(E737,4))-65536,HEX2DEC(LEFT(E737,4)))/Codes!$N$2</f>
        <v>4</v>
      </c>
      <c r="Q737" s="1">
        <f>IF(HEX2DEC(RIGHT(E737,4))&gt;=32768,HEX2DEC(RIGHT(E737,4))-65536,HEX2DEC(RIGHT(E737,4)))/Codes!$N$2</f>
        <v>3.2</v>
      </c>
      <c r="R737" s="1">
        <f>IF(HEX2DEC(LEFT(F737,4))&gt;=32768,HEX2DEC(LEFT(F737,4))-65536,HEX2DEC(LEFT(F737,4)))/Codes!$N$2</f>
        <v>0</v>
      </c>
      <c r="S737" s="1">
        <f>IF(HEX2DEC(RIGHT(F737,4))&gt;=32768,HEX2DEC(RIGHT(F737,4))-65536,HEX2DEC(RIGHT(F737,4)))/Codes!$N$2</f>
        <v>0</v>
      </c>
      <c r="T737" s="18">
        <f t="shared" si="225"/>
        <v>361</v>
      </c>
      <c r="U737" s="1">
        <f t="shared" si="226"/>
        <v>100</v>
      </c>
      <c r="V737" s="1">
        <f t="shared" si="227"/>
        <v>98</v>
      </c>
      <c r="W737" s="1" t="str">
        <f t="shared" si="228"/>
        <v>100</v>
      </c>
      <c r="X737" s="1">
        <f t="shared" si="229"/>
        <v>2</v>
      </c>
      <c r="Y737" s="1">
        <f t="shared" si="230"/>
        <v>0</v>
      </c>
      <c r="Z737" s="1" t="str">
        <f>VLOOKUP(BIN2DEC(MID(HEX2BIN(MID(H737,3,2),8),2,5)),Codes!$E$1:$F$18,2)</f>
        <v>Normal</v>
      </c>
      <c r="AA737" s="6" t="str">
        <f t="shared" si="231"/>
        <v>0</v>
      </c>
      <c r="AB737" s="1">
        <f t="shared" si="232"/>
        <v>1</v>
      </c>
      <c r="AC737" s="1" t="str">
        <f>VLOOKUP(BIN2DEC(RIGHT(HEX2BIN(MID(H737,6,1),4),1)&amp;LEFT(HEX2BIN(MID(H737,7,1),4),1)),Codes!$K$1:$L$5,2)</f>
        <v>M</v>
      </c>
      <c r="AD737" s="1" t="str">
        <f>VLOOKUP(BIN2DEC(RIGHT(HEX2BIN(MID(H737,7,1),4),3)&amp;LEFT(HEX2BIN(MID(H737,8,1),4),2)),Codes!$H$2:$I$33,2)</f>
        <v>Kick</v>
      </c>
      <c r="AE737" s="1" t="str">
        <f t="shared" si="233"/>
        <v>1</v>
      </c>
      <c r="AF737" s="1" t="str">
        <f t="shared" si="234"/>
        <v>1</v>
      </c>
      <c r="AH737" s="6">
        <f t="shared" si="235"/>
        <v>34</v>
      </c>
    </row>
    <row r="738" spans="1:34">
      <c r="A738" s="3" t="s">
        <v>8765</v>
      </c>
      <c r="B738" s="1" t="s">
        <v>82</v>
      </c>
      <c r="C738" s="6" t="s">
        <v>1787</v>
      </c>
      <c r="D738" s="9" t="s">
        <v>5928</v>
      </c>
      <c r="E738" s="9" t="s">
        <v>232</v>
      </c>
      <c r="F738" s="9" t="s">
        <v>91</v>
      </c>
      <c r="G738" s="9" t="s">
        <v>468</v>
      </c>
      <c r="H738" s="9" t="s">
        <v>473</v>
      </c>
      <c r="J738" s="6" t="str">
        <f t="shared" si="219"/>
        <v>001011</v>
      </c>
      <c r="K738" s="1">
        <f t="shared" si="220"/>
        <v>2</v>
      </c>
      <c r="L738" s="6" t="str">
        <f t="shared" si="221"/>
        <v>00000</v>
      </c>
      <c r="M738" s="1">
        <f t="shared" si="222"/>
        <v>5</v>
      </c>
      <c r="N738" s="6" t="str">
        <f t="shared" si="223"/>
        <v>00</v>
      </c>
      <c r="O738" s="1">
        <f t="shared" si="224"/>
        <v>6</v>
      </c>
      <c r="P738" s="1">
        <f>IF(HEX2DEC(LEFT(E738,4))&gt;=32768,HEX2DEC(LEFT(E738,4))-65536,HEX2DEC(LEFT(E738,4)))/Codes!$N$2</f>
        <v>4.8</v>
      </c>
      <c r="Q738" s="1">
        <f>IF(HEX2DEC(RIGHT(E738,4))&gt;=32768,HEX2DEC(RIGHT(E738,4))-65536,HEX2DEC(RIGHT(E738,4)))/Codes!$N$2</f>
        <v>0</v>
      </c>
      <c r="R738" s="1">
        <f>IF(HEX2DEC(LEFT(F738,4))&gt;=32768,HEX2DEC(LEFT(F738,4))-65536,HEX2DEC(LEFT(F738,4)))/Codes!$N$2</f>
        <v>0</v>
      </c>
      <c r="S738" s="1">
        <f>IF(HEX2DEC(RIGHT(F738,4))&gt;=32768,HEX2DEC(RIGHT(F738,4))-65536,HEX2DEC(RIGHT(F738,4)))/Codes!$N$2</f>
        <v>0</v>
      </c>
      <c r="T738" s="18">
        <f t="shared" si="225"/>
        <v>361</v>
      </c>
      <c r="U738" s="1">
        <f t="shared" si="226"/>
        <v>100</v>
      </c>
      <c r="V738" s="1">
        <f t="shared" si="227"/>
        <v>98</v>
      </c>
      <c r="W738" s="1" t="str">
        <f t="shared" si="228"/>
        <v>100</v>
      </c>
      <c r="X738" s="1">
        <f t="shared" si="229"/>
        <v>2</v>
      </c>
      <c r="Y738" s="1">
        <f t="shared" si="230"/>
        <v>0</v>
      </c>
      <c r="Z738" s="1" t="str">
        <f>VLOOKUP(BIN2DEC(MID(HEX2BIN(MID(H738,3,2),8),2,5)),Codes!$E$1:$F$18,2)</f>
        <v>Normal</v>
      </c>
      <c r="AA738" s="6" t="str">
        <f t="shared" si="231"/>
        <v>0</v>
      </c>
      <c r="AB738" s="1">
        <f t="shared" si="232"/>
        <v>1</v>
      </c>
      <c r="AC738" s="1" t="str">
        <f>VLOOKUP(BIN2DEC(RIGHT(HEX2BIN(MID(H738,6,1),4),1)&amp;LEFT(HEX2BIN(MID(H738,7,1),4),1)),Codes!$K$1:$L$5,2)</f>
        <v>M</v>
      </c>
      <c r="AD738" s="1" t="str">
        <f>VLOOKUP(BIN2DEC(RIGHT(HEX2BIN(MID(H738,7,1),4),3)&amp;LEFT(HEX2BIN(MID(H738,8,1),4),2)),Codes!$H$2:$I$33,2)</f>
        <v>Kick</v>
      </c>
      <c r="AE738" s="1" t="str">
        <f t="shared" si="233"/>
        <v>1</v>
      </c>
      <c r="AF738" s="1" t="str">
        <f t="shared" si="234"/>
        <v>1</v>
      </c>
      <c r="AH738" s="6">
        <f t="shared" si="235"/>
        <v>34</v>
      </c>
    </row>
    <row r="739" spans="1:34">
      <c r="A739" s="3" t="s">
        <v>8766</v>
      </c>
      <c r="B739" s="1" t="s">
        <v>82</v>
      </c>
      <c r="C739" s="6" t="s">
        <v>1796</v>
      </c>
      <c r="D739" s="9" t="s">
        <v>8379</v>
      </c>
      <c r="E739" s="9" t="s">
        <v>589</v>
      </c>
      <c r="F739" s="9" t="s">
        <v>91</v>
      </c>
      <c r="G739" s="9" t="s">
        <v>481</v>
      </c>
      <c r="H739" s="9" t="s">
        <v>482</v>
      </c>
      <c r="J739" s="6" t="str">
        <f t="shared" si="219"/>
        <v>001011</v>
      </c>
      <c r="K739" s="1">
        <f t="shared" si="220"/>
        <v>0</v>
      </c>
      <c r="L739" s="6" t="str">
        <f t="shared" si="221"/>
        <v>00000</v>
      </c>
      <c r="M739" s="1">
        <f t="shared" si="222"/>
        <v>26</v>
      </c>
      <c r="N739" s="6" t="str">
        <f t="shared" si="223"/>
        <v>00</v>
      </c>
      <c r="O739" s="1">
        <f t="shared" si="224"/>
        <v>0</v>
      </c>
      <c r="P739" s="1">
        <f>IF(HEX2DEC(LEFT(E739,4))&gt;=32768,HEX2DEC(LEFT(E739,4))-65536,HEX2DEC(LEFT(E739,4)))/Codes!$N$2</f>
        <v>4.5999999999999996</v>
      </c>
      <c r="Q739" s="1">
        <f>IF(HEX2DEC(RIGHT(E739,4))&gt;=32768,HEX2DEC(RIGHT(E739,4))-65536,HEX2DEC(RIGHT(E739,4)))/Codes!$N$2</f>
        <v>0</v>
      </c>
      <c r="R739" s="1">
        <f>IF(HEX2DEC(LEFT(F739,4))&gt;=32768,HEX2DEC(LEFT(F739,4))-65536,HEX2DEC(LEFT(F739,4)))/Codes!$N$2</f>
        <v>0</v>
      </c>
      <c r="S739" s="1">
        <f>IF(HEX2DEC(RIGHT(F739,4))&gt;=32768,HEX2DEC(RIGHT(F739,4))-65536,HEX2DEC(RIGHT(F739,4)))/Codes!$N$2</f>
        <v>0</v>
      </c>
      <c r="T739" s="18">
        <f t="shared" si="225"/>
        <v>361</v>
      </c>
      <c r="U739" s="1">
        <f t="shared" si="226"/>
        <v>100</v>
      </c>
      <c r="V739" s="1">
        <f t="shared" si="227"/>
        <v>0</v>
      </c>
      <c r="W739" s="1" t="str">
        <f t="shared" si="228"/>
        <v>100</v>
      </c>
      <c r="X739" s="1">
        <f t="shared" si="229"/>
        <v>2</v>
      </c>
      <c r="Y739" s="1">
        <f t="shared" si="230"/>
        <v>0</v>
      </c>
      <c r="Z739" s="1" t="str">
        <f>VLOOKUP(BIN2DEC(MID(HEX2BIN(MID(H739,3,2),8),2,5)),Codes!$E$1:$F$18,2)</f>
        <v>Grab</v>
      </c>
      <c r="AA739" s="6" t="str">
        <f t="shared" si="231"/>
        <v>0</v>
      </c>
      <c r="AB739" s="1">
        <f t="shared" si="232"/>
        <v>0</v>
      </c>
      <c r="AC739" s="1" t="str">
        <f>VLOOKUP(BIN2DEC(RIGHT(HEX2BIN(MID(H739,6,1),4),1)&amp;LEFT(HEX2BIN(MID(H739,7,1),4),1)),Codes!$K$1:$L$5,2)</f>
        <v>M</v>
      </c>
      <c r="AD739" s="1" t="str">
        <f>VLOOKUP(BIN2DEC(RIGHT(HEX2BIN(MID(H739,7,1),4),3)&amp;LEFT(HEX2BIN(MID(H739,8,1),4),2)),Codes!$H$2:$I$33,2)</f>
        <v>Kick</v>
      </c>
      <c r="AE739" s="1" t="str">
        <f t="shared" si="233"/>
        <v>1</v>
      </c>
      <c r="AF739" s="1" t="str">
        <f t="shared" si="234"/>
        <v>1</v>
      </c>
      <c r="AH739" s="6">
        <f t="shared" si="235"/>
        <v>34</v>
      </c>
    </row>
    <row r="740" spans="1:34">
      <c r="A740" s="3" t="s">
        <v>8767</v>
      </c>
      <c r="B740" s="1" t="s">
        <v>82</v>
      </c>
      <c r="C740" s="6" t="s">
        <v>1796</v>
      </c>
      <c r="D740" s="9" t="s">
        <v>8381</v>
      </c>
      <c r="E740" s="9" t="s">
        <v>307</v>
      </c>
      <c r="F740" s="9" t="s">
        <v>91</v>
      </c>
      <c r="G740" s="9" t="s">
        <v>481</v>
      </c>
      <c r="H740" s="9" t="s">
        <v>482</v>
      </c>
      <c r="J740" s="6" t="str">
        <f t="shared" si="219"/>
        <v>001011</v>
      </c>
      <c r="K740" s="1">
        <f t="shared" si="220"/>
        <v>1</v>
      </c>
      <c r="L740" s="6" t="str">
        <f t="shared" si="221"/>
        <v>00000</v>
      </c>
      <c r="M740" s="1">
        <f t="shared" si="222"/>
        <v>22</v>
      </c>
      <c r="N740" s="6" t="str">
        <f t="shared" si="223"/>
        <v>00</v>
      </c>
      <c r="O740" s="1">
        <f t="shared" si="224"/>
        <v>0</v>
      </c>
      <c r="P740" s="1">
        <f>IF(HEX2DEC(LEFT(E740,4))&gt;=32768,HEX2DEC(LEFT(E740,4))-65536,HEX2DEC(LEFT(E740,4)))/Codes!$N$2</f>
        <v>3.2</v>
      </c>
      <c r="Q740" s="1">
        <f>IF(HEX2DEC(RIGHT(E740,4))&gt;=32768,HEX2DEC(RIGHT(E740,4))-65536,HEX2DEC(RIGHT(E740,4)))/Codes!$N$2</f>
        <v>0</v>
      </c>
      <c r="R740" s="1">
        <f>IF(HEX2DEC(LEFT(F740,4))&gt;=32768,HEX2DEC(LEFT(F740,4))-65536,HEX2DEC(LEFT(F740,4)))/Codes!$N$2</f>
        <v>0</v>
      </c>
      <c r="S740" s="1">
        <f>IF(HEX2DEC(RIGHT(F740,4))&gt;=32768,HEX2DEC(RIGHT(F740,4))-65536,HEX2DEC(RIGHT(F740,4)))/Codes!$N$2</f>
        <v>0</v>
      </c>
      <c r="T740" s="18">
        <f t="shared" si="225"/>
        <v>361</v>
      </c>
      <c r="U740" s="1">
        <f t="shared" si="226"/>
        <v>100</v>
      </c>
      <c r="V740" s="1">
        <f t="shared" si="227"/>
        <v>0</v>
      </c>
      <c r="W740" s="1" t="str">
        <f t="shared" si="228"/>
        <v>100</v>
      </c>
      <c r="X740" s="1">
        <f t="shared" si="229"/>
        <v>2</v>
      </c>
      <c r="Y740" s="1">
        <f t="shared" si="230"/>
        <v>0</v>
      </c>
      <c r="Z740" s="1" t="str">
        <f>VLOOKUP(BIN2DEC(MID(HEX2BIN(MID(H740,3,2),8),2,5)),Codes!$E$1:$F$18,2)</f>
        <v>Grab</v>
      </c>
      <c r="AA740" s="6" t="str">
        <f t="shared" si="231"/>
        <v>0</v>
      </c>
      <c r="AB740" s="1">
        <f t="shared" si="232"/>
        <v>0</v>
      </c>
      <c r="AC740" s="1" t="str">
        <f>VLOOKUP(BIN2DEC(RIGHT(HEX2BIN(MID(H740,6,1),4),1)&amp;LEFT(HEX2BIN(MID(H740,7,1),4),1)),Codes!$K$1:$L$5,2)</f>
        <v>M</v>
      </c>
      <c r="AD740" s="1" t="str">
        <f>VLOOKUP(BIN2DEC(RIGHT(HEX2BIN(MID(H740,7,1),4),3)&amp;LEFT(HEX2BIN(MID(H740,8,1),4),2)),Codes!$H$2:$I$33,2)</f>
        <v>Kick</v>
      </c>
      <c r="AE740" s="1" t="str">
        <f t="shared" si="233"/>
        <v>1</v>
      </c>
      <c r="AF740" s="1" t="str">
        <f t="shared" si="234"/>
        <v>1</v>
      </c>
      <c r="AH740" s="6">
        <f t="shared" si="235"/>
        <v>34</v>
      </c>
    </row>
    <row r="741" spans="1:34">
      <c r="A741" s="3" t="s">
        <v>8769</v>
      </c>
      <c r="B741" s="1" t="s">
        <v>82</v>
      </c>
      <c r="C741" s="6" t="s">
        <v>1797</v>
      </c>
      <c r="D741" s="9" t="s">
        <v>8379</v>
      </c>
      <c r="E741" s="9" t="s">
        <v>589</v>
      </c>
      <c r="F741" s="9" t="s">
        <v>91</v>
      </c>
      <c r="G741" s="9" t="s">
        <v>481</v>
      </c>
      <c r="H741" s="9" t="s">
        <v>482</v>
      </c>
      <c r="J741" s="6" t="str">
        <f t="shared" si="219"/>
        <v>001011</v>
      </c>
      <c r="K741" s="1">
        <f t="shared" si="220"/>
        <v>0</v>
      </c>
      <c r="L741" s="6" t="str">
        <f t="shared" si="221"/>
        <v>00000</v>
      </c>
      <c r="M741" s="1">
        <f t="shared" si="222"/>
        <v>26</v>
      </c>
      <c r="N741" s="6" t="str">
        <f t="shared" si="223"/>
        <v>00</v>
      </c>
      <c r="O741" s="1">
        <f t="shared" si="224"/>
        <v>0</v>
      </c>
      <c r="P741" s="1">
        <f>IF(HEX2DEC(LEFT(E741,4))&gt;=32768,HEX2DEC(LEFT(E741,4))-65536,HEX2DEC(LEFT(E741,4)))/Codes!$N$2</f>
        <v>4.5999999999999996</v>
      </c>
      <c r="Q741" s="1">
        <f>IF(HEX2DEC(RIGHT(E741,4))&gt;=32768,HEX2DEC(RIGHT(E741,4))-65536,HEX2DEC(RIGHT(E741,4)))/Codes!$N$2</f>
        <v>0</v>
      </c>
      <c r="R741" s="1">
        <f>IF(HEX2DEC(LEFT(F741,4))&gt;=32768,HEX2DEC(LEFT(F741,4))-65536,HEX2DEC(LEFT(F741,4)))/Codes!$N$2</f>
        <v>0</v>
      </c>
      <c r="S741" s="1">
        <f>IF(HEX2DEC(RIGHT(F741,4))&gt;=32768,HEX2DEC(RIGHT(F741,4))-65536,HEX2DEC(RIGHT(F741,4)))/Codes!$N$2</f>
        <v>0</v>
      </c>
      <c r="T741" s="18">
        <f t="shared" si="225"/>
        <v>361</v>
      </c>
      <c r="U741" s="1">
        <f t="shared" si="226"/>
        <v>100</v>
      </c>
      <c r="V741" s="1">
        <f t="shared" si="227"/>
        <v>0</v>
      </c>
      <c r="W741" s="1" t="str">
        <f t="shared" si="228"/>
        <v>100</v>
      </c>
      <c r="X741" s="1">
        <f t="shared" si="229"/>
        <v>2</v>
      </c>
      <c r="Y741" s="1">
        <f t="shared" si="230"/>
        <v>0</v>
      </c>
      <c r="Z741" s="1" t="str">
        <f>VLOOKUP(BIN2DEC(MID(HEX2BIN(MID(H741,3,2),8),2,5)),Codes!$E$1:$F$18,2)</f>
        <v>Grab</v>
      </c>
      <c r="AA741" s="6" t="str">
        <f t="shared" si="231"/>
        <v>0</v>
      </c>
      <c r="AB741" s="1">
        <f t="shared" si="232"/>
        <v>0</v>
      </c>
      <c r="AC741" s="1" t="str">
        <f>VLOOKUP(BIN2DEC(RIGHT(HEX2BIN(MID(H741,6,1),4),1)&amp;LEFT(HEX2BIN(MID(H741,7,1),4),1)),Codes!$K$1:$L$5,2)</f>
        <v>M</v>
      </c>
      <c r="AD741" s="1" t="str">
        <f>VLOOKUP(BIN2DEC(RIGHT(HEX2BIN(MID(H741,7,1),4),3)&amp;LEFT(HEX2BIN(MID(H741,8,1),4),2)),Codes!$H$2:$I$33,2)</f>
        <v>Kick</v>
      </c>
      <c r="AE741" s="1" t="str">
        <f t="shared" si="233"/>
        <v>1</v>
      </c>
      <c r="AF741" s="1" t="str">
        <f t="shared" si="234"/>
        <v>1</v>
      </c>
      <c r="AH741" s="6">
        <f t="shared" si="235"/>
        <v>34</v>
      </c>
    </row>
    <row r="742" spans="1:34">
      <c r="A742" s="3" t="s">
        <v>8770</v>
      </c>
      <c r="B742" s="1" t="s">
        <v>82</v>
      </c>
      <c r="C742" s="6" t="s">
        <v>1797</v>
      </c>
      <c r="D742" s="9" t="s">
        <v>8381</v>
      </c>
      <c r="E742" s="9" t="s">
        <v>307</v>
      </c>
      <c r="F742" s="9" t="s">
        <v>91</v>
      </c>
      <c r="G742" s="9" t="s">
        <v>481</v>
      </c>
      <c r="H742" s="9" t="s">
        <v>482</v>
      </c>
      <c r="J742" s="6" t="str">
        <f t="shared" si="219"/>
        <v>001011</v>
      </c>
      <c r="K742" s="1">
        <f t="shared" si="220"/>
        <v>1</v>
      </c>
      <c r="L742" s="6" t="str">
        <f t="shared" si="221"/>
        <v>00000</v>
      </c>
      <c r="M742" s="1">
        <f t="shared" si="222"/>
        <v>22</v>
      </c>
      <c r="N742" s="6" t="str">
        <f t="shared" si="223"/>
        <v>00</v>
      </c>
      <c r="O742" s="1">
        <f t="shared" si="224"/>
        <v>0</v>
      </c>
      <c r="P742" s="1">
        <f>IF(HEX2DEC(LEFT(E742,4))&gt;=32768,HEX2DEC(LEFT(E742,4))-65536,HEX2DEC(LEFT(E742,4)))/Codes!$N$2</f>
        <v>3.2</v>
      </c>
      <c r="Q742" s="1">
        <f>IF(HEX2DEC(RIGHT(E742,4))&gt;=32768,HEX2DEC(RIGHT(E742,4))-65536,HEX2DEC(RIGHT(E742,4)))/Codes!$N$2</f>
        <v>0</v>
      </c>
      <c r="R742" s="1">
        <f>IF(HEX2DEC(LEFT(F742,4))&gt;=32768,HEX2DEC(LEFT(F742,4))-65536,HEX2DEC(LEFT(F742,4)))/Codes!$N$2</f>
        <v>0</v>
      </c>
      <c r="S742" s="1">
        <f>IF(HEX2DEC(RIGHT(F742,4))&gt;=32768,HEX2DEC(RIGHT(F742,4))-65536,HEX2DEC(RIGHT(F742,4)))/Codes!$N$2</f>
        <v>0</v>
      </c>
      <c r="T742" s="18">
        <f t="shared" si="225"/>
        <v>361</v>
      </c>
      <c r="U742" s="1">
        <f t="shared" si="226"/>
        <v>100</v>
      </c>
      <c r="V742" s="1">
        <f t="shared" si="227"/>
        <v>0</v>
      </c>
      <c r="W742" s="1" t="str">
        <f t="shared" si="228"/>
        <v>100</v>
      </c>
      <c r="X742" s="1">
        <f t="shared" si="229"/>
        <v>2</v>
      </c>
      <c r="Y742" s="1">
        <f t="shared" si="230"/>
        <v>0</v>
      </c>
      <c r="Z742" s="1" t="str">
        <f>VLOOKUP(BIN2DEC(MID(HEX2BIN(MID(H742,3,2),8),2,5)),Codes!$E$1:$F$18,2)</f>
        <v>Grab</v>
      </c>
      <c r="AA742" s="6" t="str">
        <f t="shared" si="231"/>
        <v>0</v>
      </c>
      <c r="AB742" s="1">
        <f t="shared" si="232"/>
        <v>0</v>
      </c>
      <c r="AC742" s="1" t="str">
        <f>VLOOKUP(BIN2DEC(RIGHT(HEX2BIN(MID(H742,6,1),4),1)&amp;LEFT(HEX2BIN(MID(H742,7,1),4),1)),Codes!$K$1:$L$5,2)</f>
        <v>M</v>
      </c>
      <c r="AD742" s="1" t="str">
        <f>VLOOKUP(BIN2DEC(RIGHT(HEX2BIN(MID(H742,7,1),4),3)&amp;LEFT(HEX2BIN(MID(H742,8,1),4),2)),Codes!$H$2:$I$33,2)</f>
        <v>Kick</v>
      </c>
      <c r="AE742" s="1" t="str">
        <f t="shared" si="233"/>
        <v>1</v>
      </c>
      <c r="AF742" s="1" t="str">
        <f t="shared" si="234"/>
        <v>1</v>
      </c>
      <c r="AH742" s="6">
        <f t="shared" si="235"/>
        <v>34</v>
      </c>
    </row>
    <row r="743" spans="1:34">
      <c r="A743" s="3" t="s">
        <v>8772</v>
      </c>
      <c r="B743" s="1" t="s">
        <v>82</v>
      </c>
      <c r="C743" s="6" t="s">
        <v>530</v>
      </c>
      <c r="D743" s="9" t="s">
        <v>498</v>
      </c>
      <c r="E743" s="9" t="s">
        <v>207</v>
      </c>
      <c r="F743" s="9" t="s">
        <v>8387</v>
      </c>
      <c r="G743" s="9" t="s">
        <v>501</v>
      </c>
      <c r="H743" s="9" t="s">
        <v>259</v>
      </c>
      <c r="J743" s="6" t="str">
        <f t="shared" si="219"/>
        <v>001011</v>
      </c>
      <c r="K743" s="1">
        <f t="shared" si="220"/>
        <v>0</v>
      </c>
      <c r="L743" s="6" t="str">
        <f t="shared" si="221"/>
        <v>00010</v>
      </c>
      <c r="M743" s="1">
        <f t="shared" si="222"/>
        <v>256</v>
      </c>
      <c r="N743" s="6" t="str">
        <f t="shared" si="223"/>
        <v>00</v>
      </c>
      <c r="O743" s="1">
        <f t="shared" si="224"/>
        <v>3</v>
      </c>
      <c r="P743" s="1">
        <f>IF(HEX2DEC(LEFT(E743,4))&gt;=32768,HEX2DEC(LEFT(E743,4))-65536,HEX2DEC(LEFT(E743,4)))/Codes!$N$2</f>
        <v>4</v>
      </c>
      <c r="Q743" s="1">
        <f>IF(HEX2DEC(RIGHT(E743,4))&gt;=32768,HEX2DEC(RIGHT(E743,4))-65536,HEX2DEC(RIGHT(E743,4)))/Codes!$N$2</f>
        <v>0</v>
      </c>
      <c r="R743" s="1">
        <f>IF(HEX2DEC(LEFT(F743,4))&gt;=32768,HEX2DEC(LEFT(F743,4))-65536,HEX2DEC(LEFT(F743,4)))/Codes!$N$2</f>
        <v>7.2</v>
      </c>
      <c r="S743" s="1">
        <f>IF(HEX2DEC(RIGHT(F743,4))&gt;=32768,HEX2DEC(RIGHT(F743,4))-65536,HEX2DEC(RIGHT(F743,4)))/Codes!$N$2</f>
        <v>6.4</v>
      </c>
      <c r="T743" s="18">
        <f t="shared" si="225"/>
        <v>80</v>
      </c>
      <c r="U743" s="1">
        <f t="shared" si="226"/>
        <v>100</v>
      </c>
      <c r="V743" s="1">
        <f t="shared" si="227"/>
        <v>134</v>
      </c>
      <c r="W743" s="1" t="str">
        <f t="shared" si="228"/>
        <v>100</v>
      </c>
      <c r="X743" s="1">
        <f t="shared" si="229"/>
        <v>1</v>
      </c>
      <c r="Y743" s="1">
        <f t="shared" si="230"/>
        <v>0</v>
      </c>
      <c r="Z743" s="1" t="str">
        <f>VLOOKUP(BIN2DEC(MID(HEX2BIN(MID(H743,3,2),8),2,5)),Codes!$E$1:$F$18,2)</f>
        <v>Normal</v>
      </c>
      <c r="AA743" s="6" t="str">
        <f t="shared" si="231"/>
        <v>0</v>
      </c>
      <c r="AB743" s="1">
        <f t="shared" si="232"/>
        <v>0</v>
      </c>
      <c r="AC743" s="1" t="str">
        <f>VLOOKUP(BIN2DEC(RIGHT(HEX2BIN(MID(H743,6,1),4),1)&amp;LEFT(HEX2BIN(MID(H743,7,1),4),1)),Codes!$K$1:$L$5,2)</f>
        <v>S</v>
      </c>
      <c r="AD743" s="1" t="str">
        <f>VLOOKUP(BIN2DEC(RIGHT(HEX2BIN(MID(H743,7,1),4),3)&amp;LEFT(HEX2BIN(MID(H743,8,1),4),2)),Codes!$H$2:$I$33,2)</f>
        <v>Punch</v>
      </c>
      <c r="AE743" s="1" t="str">
        <f t="shared" si="233"/>
        <v>1</v>
      </c>
      <c r="AF743" s="1" t="str">
        <f t="shared" si="234"/>
        <v>1</v>
      </c>
      <c r="AH743" s="6">
        <f t="shared" si="235"/>
        <v>1</v>
      </c>
    </row>
    <row r="744" spans="1:34">
      <c r="A744" s="3" t="s">
        <v>8775</v>
      </c>
      <c r="B744" s="1" t="s">
        <v>82</v>
      </c>
      <c r="C744" s="6" t="s">
        <v>3924</v>
      </c>
      <c r="D744" s="9" t="s">
        <v>5198</v>
      </c>
      <c r="E744" s="9" t="s">
        <v>299</v>
      </c>
      <c r="F744" s="9" t="s">
        <v>395</v>
      </c>
      <c r="G744" s="9" t="s">
        <v>1373</v>
      </c>
      <c r="H744" s="9" t="s">
        <v>473</v>
      </c>
      <c r="J744" s="6" t="str">
        <f t="shared" si="219"/>
        <v>001011</v>
      </c>
      <c r="K744" s="1">
        <f t="shared" si="220"/>
        <v>0</v>
      </c>
      <c r="L744" s="6" t="str">
        <f t="shared" si="221"/>
        <v>00000</v>
      </c>
      <c r="M744" s="1">
        <f t="shared" si="222"/>
        <v>15</v>
      </c>
      <c r="N744" s="6" t="str">
        <f t="shared" si="223"/>
        <v>00</v>
      </c>
      <c r="O744" s="1">
        <f t="shared" si="224"/>
        <v>6</v>
      </c>
      <c r="P744" s="1">
        <f>IF(HEX2DEC(LEFT(E744,4))&gt;=32768,HEX2DEC(LEFT(E744,4))-65536,HEX2DEC(LEFT(E744,4)))/Codes!$N$2</f>
        <v>6</v>
      </c>
      <c r="Q744" s="1">
        <f>IF(HEX2DEC(RIGHT(E744,4))&gt;=32768,HEX2DEC(RIGHT(E744,4))-65536,HEX2DEC(RIGHT(E744,4)))/Codes!$N$2</f>
        <v>0</v>
      </c>
      <c r="R744" s="1">
        <f>IF(HEX2DEC(LEFT(F744,4))&gt;=32768,HEX2DEC(LEFT(F744,4))-65536,HEX2DEC(LEFT(F744,4)))/Codes!$N$2</f>
        <v>5.6</v>
      </c>
      <c r="S744" s="1">
        <f>IF(HEX2DEC(RIGHT(F744,4))&gt;=32768,HEX2DEC(RIGHT(F744,4))-65536,HEX2DEC(RIGHT(F744,4)))/Codes!$N$2</f>
        <v>0</v>
      </c>
      <c r="T744" s="18">
        <f t="shared" si="225"/>
        <v>361</v>
      </c>
      <c r="U744" s="1">
        <f t="shared" si="226"/>
        <v>0</v>
      </c>
      <c r="V744" s="1">
        <f t="shared" si="227"/>
        <v>98</v>
      </c>
      <c r="W744" s="1" t="str">
        <f t="shared" si="228"/>
        <v>100</v>
      </c>
      <c r="X744" s="1">
        <f t="shared" si="229"/>
        <v>0</v>
      </c>
      <c r="Y744" s="1">
        <f t="shared" si="230"/>
        <v>0</v>
      </c>
      <c r="Z744" s="1" t="str">
        <f>VLOOKUP(BIN2DEC(MID(HEX2BIN(MID(H744,3,2),8),2,5)),Codes!$E$1:$F$18,2)</f>
        <v>Normal</v>
      </c>
      <c r="AA744" s="6" t="str">
        <f t="shared" si="231"/>
        <v>0</v>
      </c>
      <c r="AB744" s="1">
        <f t="shared" si="232"/>
        <v>1</v>
      </c>
      <c r="AC744" s="1" t="str">
        <f>VLOOKUP(BIN2DEC(RIGHT(HEX2BIN(MID(H744,6,1),4),1)&amp;LEFT(HEX2BIN(MID(H744,7,1),4),1)),Codes!$K$1:$L$5,2)</f>
        <v>M</v>
      </c>
      <c r="AD744" s="1" t="str">
        <f>VLOOKUP(BIN2DEC(RIGHT(HEX2BIN(MID(H744,7,1),4),3)&amp;LEFT(HEX2BIN(MID(H744,8,1),4),2)),Codes!$H$2:$I$33,2)</f>
        <v>Kick</v>
      </c>
      <c r="AE744" s="1" t="str">
        <f t="shared" si="233"/>
        <v>1</v>
      </c>
      <c r="AF744" s="1" t="str">
        <f t="shared" si="234"/>
        <v>1</v>
      </c>
      <c r="AH744" s="6">
        <f t="shared" si="235"/>
        <v>34</v>
      </c>
    </row>
    <row r="745" spans="1:34">
      <c r="A745" s="3" t="s">
        <v>8780</v>
      </c>
      <c r="B745" s="1" t="s">
        <v>82</v>
      </c>
      <c r="C745" s="6" t="s">
        <v>3952</v>
      </c>
      <c r="D745" s="9" t="s">
        <v>5198</v>
      </c>
      <c r="E745" s="9" t="s">
        <v>299</v>
      </c>
      <c r="F745" s="9" t="s">
        <v>395</v>
      </c>
      <c r="G745" s="9" t="s">
        <v>1373</v>
      </c>
      <c r="H745" s="9" t="s">
        <v>473</v>
      </c>
      <c r="J745" s="6" t="str">
        <f t="shared" si="219"/>
        <v>001011</v>
      </c>
      <c r="K745" s="1">
        <f t="shared" si="220"/>
        <v>0</v>
      </c>
      <c r="L745" s="6" t="str">
        <f t="shared" si="221"/>
        <v>00000</v>
      </c>
      <c r="M745" s="1">
        <f t="shared" si="222"/>
        <v>15</v>
      </c>
      <c r="N745" s="6" t="str">
        <f t="shared" si="223"/>
        <v>00</v>
      </c>
      <c r="O745" s="1">
        <f t="shared" si="224"/>
        <v>6</v>
      </c>
      <c r="P745" s="1">
        <f>IF(HEX2DEC(LEFT(E745,4))&gt;=32768,HEX2DEC(LEFT(E745,4))-65536,HEX2DEC(LEFT(E745,4)))/Codes!$N$2</f>
        <v>6</v>
      </c>
      <c r="Q745" s="1">
        <f>IF(HEX2DEC(RIGHT(E745,4))&gt;=32768,HEX2DEC(RIGHT(E745,4))-65536,HEX2DEC(RIGHT(E745,4)))/Codes!$N$2</f>
        <v>0</v>
      </c>
      <c r="R745" s="1">
        <f>IF(HEX2DEC(LEFT(F745,4))&gt;=32768,HEX2DEC(LEFT(F745,4))-65536,HEX2DEC(LEFT(F745,4)))/Codes!$N$2</f>
        <v>5.6</v>
      </c>
      <c r="S745" s="1">
        <f>IF(HEX2DEC(RIGHT(F745,4))&gt;=32768,HEX2DEC(RIGHT(F745,4))-65536,HEX2DEC(RIGHT(F745,4)))/Codes!$N$2</f>
        <v>0</v>
      </c>
      <c r="T745" s="18">
        <f t="shared" si="225"/>
        <v>361</v>
      </c>
      <c r="U745" s="1">
        <f t="shared" si="226"/>
        <v>0</v>
      </c>
      <c r="V745" s="1">
        <f t="shared" si="227"/>
        <v>98</v>
      </c>
      <c r="W745" s="1" t="str">
        <f t="shared" si="228"/>
        <v>100</v>
      </c>
      <c r="X745" s="1">
        <f t="shared" si="229"/>
        <v>0</v>
      </c>
      <c r="Y745" s="1">
        <f t="shared" si="230"/>
        <v>0</v>
      </c>
      <c r="Z745" s="1" t="str">
        <f>VLOOKUP(BIN2DEC(MID(HEX2BIN(MID(H745,3,2),8),2,5)),Codes!$E$1:$F$18,2)</f>
        <v>Normal</v>
      </c>
      <c r="AA745" s="6" t="str">
        <f t="shared" si="231"/>
        <v>0</v>
      </c>
      <c r="AB745" s="1">
        <f t="shared" si="232"/>
        <v>1</v>
      </c>
      <c r="AC745" s="1" t="str">
        <f>VLOOKUP(BIN2DEC(RIGHT(HEX2BIN(MID(H745,6,1),4),1)&amp;LEFT(HEX2BIN(MID(H745,7,1),4),1)),Codes!$K$1:$L$5,2)</f>
        <v>M</v>
      </c>
      <c r="AD745" s="1" t="str">
        <f>VLOOKUP(BIN2DEC(RIGHT(HEX2BIN(MID(H745,7,1),4),3)&amp;LEFT(HEX2BIN(MID(H745,8,1),4),2)),Codes!$H$2:$I$33,2)</f>
        <v>Kick</v>
      </c>
      <c r="AE745" s="1" t="str">
        <f t="shared" si="233"/>
        <v>1</v>
      </c>
      <c r="AF745" s="1" t="str">
        <f t="shared" si="234"/>
        <v>1</v>
      </c>
      <c r="AH745" s="6">
        <f t="shared" si="235"/>
        <v>34</v>
      </c>
    </row>
    <row r="746" spans="1:34">
      <c r="A746" s="3" t="s">
        <v>8781</v>
      </c>
      <c r="B746" s="1" t="s">
        <v>82</v>
      </c>
      <c r="C746" s="6" t="s">
        <v>3952</v>
      </c>
      <c r="D746" s="9" t="s">
        <v>8400</v>
      </c>
      <c r="E746" s="9" t="s">
        <v>232</v>
      </c>
      <c r="F746" s="9" t="s">
        <v>91</v>
      </c>
      <c r="G746" s="9" t="s">
        <v>1373</v>
      </c>
      <c r="H746" s="9" t="s">
        <v>473</v>
      </c>
      <c r="J746" s="6" t="str">
        <f t="shared" si="219"/>
        <v>001011</v>
      </c>
      <c r="K746" s="1">
        <f t="shared" si="220"/>
        <v>1</v>
      </c>
      <c r="L746" s="6" t="str">
        <f t="shared" si="221"/>
        <v>00000</v>
      </c>
      <c r="M746" s="1">
        <f t="shared" si="222"/>
        <v>15</v>
      </c>
      <c r="N746" s="6" t="str">
        <f t="shared" si="223"/>
        <v>00</v>
      </c>
      <c r="O746" s="1">
        <f t="shared" si="224"/>
        <v>6</v>
      </c>
      <c r="P746" s="1">
        <f>IF(HEX2DEC(LEFT(E746,4))&gt;=32768,HEX2DEC(LEFT(E746,4))-65536,HEX2DEC(LEFT(E746,4)))/Codes!$N$2</f>
        <v>4.8</v>
      </c>
      <c r="Q746" s="1">
        <f>IF(HEX2DEC(RIGHT(E746,4))&gt;=32768,HEX2DEC(RIGHT(E746,4))-65536,HEX2DEC(RIGHT(E746,4)))/Codes!$N$2</f>
        <v>0</v>
      </c>
      <c r="R746" s="1">
        <f>IF(HEX2DEC(LEFT(F746,4))&gt;=32768,HEX2DEC(LEFT(F746,4))-65536,HEX2DEC(LEFT(F746,4)))/Codes!$N$2</f>
        <v>0</v>
      </c>
      <c r="S746" s="1">
        <f>IF(HEX2DEC(RIGHT(F746,4))&gt;=32768,HEX2DEC(RIGHT(F746,4))-65536,HEX2DEC(RIGHT(F746,4)))/Codes!$N$2</f>
        <v>0</v>
      </c>
      <c r="T746" s="18">
        <f t="shared" si="225"/>
        <v>361</v>
      </c>
      <c r="U746" s="1">
        <f t="shared" si="226"/>
        <v>0</v>
      </c>
      <c r="V746" s="1">
        <f t="shared" si="227"/>
        <v>98</v>
      </c>
      <c r="W746" s="1" t="str">
        <f t="shared" si="228"/>
        <v>100</v>
      </c>
      <c r="X746" s="1">
        <f t="shared" si="229"/>
        <v>0</v>
      </c>
      <c r="Y746" s="1">
        <f t="shared" si="230"/>
        <v>0</v>
      </c>
      <c r="Z746" s="1" t="str">
        <f>VLOOKUP(BIN2DEC(MID(HEX2BIN(MID(H746,3,2),8),2,5)),Codes!$E$1:$F$18,2)</f>
        <v>Normal</v>
      </c>
      <c r="AA746" s="6" t="str">
        <f t="shared" si="231"/>
        <v>0</v>
      </c>
      <c r="AB746" s="1">
        <f t="shared" si="232"/>
        <v>1</v>
      </c>
      <c r="AC746" s="1" t="str">
        <f>VLOOKUP(BIN2DEC(RIGHT(HEX2BIN(MID(H746,6,1),4),1)&amp;LEFT(HEX2BIN(MID(H746,7,1),4),1)),Codes!$K$1:$L$5,2)</f>
        <v>M</v>
      </c>
      <c r="AD746" s="1" t="str">
        <f>VLOOKUP(BIN2DEC(RIGHT(HEX2BIN(MID(H746,7,1),4),3)&amp;LEFT(HEX2BIN(MID(H746,8,1),4),2)),Codes!$H$2:$I$33,2)</f>
        <v>Kick</v>
      </c>
      <c r="AE746" s="1" t="str">
        <f t="shared" si="233"/>
        <v>1</v>
      </c>
      <c r="AF746" s="1" t="str">
        <f t="shared" si="234"/>
        <v>1</v>
      </c>
      <c r="AH746" s="6">
        <f t="shared" si="235"/>
        <v>34</v>
      </c>
    </row>
    <row r="747" spans="1:34">
      <c r="A747" s="3" t="s">
        <v>8784</v>
      </c>
      <c r="B747" s="1" t="s">
        <v>82</v>
      </c>
      <c r="C747" s="6" t="s">
        <v>8405</v>
      </c>
      <c r="D747" s="9" t="s">
        <v>1815</v>
      </c>
      <c r="E747" s="9" t="s">
        <v>1816</v>
      </c>
      <c r="F747" s="9" t="s">
        <v>91</v>
      </c>
      <c r="G747" s="9" t="s">
        <v>481</v>
      </c>
      <c r="H747" s="9" t="s">
        <v>152</v>
      </c>
      <c r="J747" s="6" t="str">
        <f t="shared" si="219"/>
        <v>001011</v>
      </c>
      <c r="K747" s="1">
        <f t="shared" si="220"/>
        <v>0</v>
      </c>
      <c r="L747" s="6" t="str">
        <f t="shared" si="221"/>
        <v>00000</v>
      </c>
      <c r="M747" s="1">
        <f t="shared" si="222"/>
        <v>4</v>
      </c>
      <c r="N747" s="6" t="str">
        <f t="shared" si="223"/>
        <v>10</v>
      </c>
      <c r="O747" s="1">
        <f t="shared" si="224"/>
        <v>8</v>
      </c>
      <c r="P747" s="1">
        <f>IF(HEX2DEC(LEFT(E747,4))&gt;=32768,HEX2DEC(LEFT(E747,4))-65536,HEX2DEC(LEFT(E747,4)))/Codes!$N$2</f>
        <v>6.7560000000000002</v>
      </c>
      <c r="Q747" s="1">
        <f>IF(HEX2DEC(RIGHT(E747,4))&gt;=32768,HEX2DEC(RIGHT(E747,4))-65536,HEX2DEC(RIGHT(E747,4)))/Codes!$N$2</f>
        <v>0</v>
      </c>
      <c r="R747" s="1">
        <f>IF(HEX2DEC(LEFT(F747,4))&gt;=32768,HEX2DEC(LEFT(F747,4))-65536,HEX2DEC(LEFT(F747,4)))/Codes!$N$2</f>
        <v>0</v>
      </c>
      <c r="S747" s="1">
        <f>IF(HEX2DEC(RIGHT(F747,4))&gt;=32768,HEX2DEC(RIGHT(F747,4))-65536,HEX2DEC(RIGHT(F747,4)))/Codes!$N$2</f>
        <v>0</v>
      </c>
      <c r="T747" s="18">
        <f t="shared" si="225"/>
        <v>361</v>
      </c>
      <c r="U747" s="1">
        <f t="shared" si="226"/>
        <v>100</v>
      </c>
      <c r="V747" s="1">
        <f t="shared" si="227"/>
        <v>0</v>
      </c>
      <c r="W747" s="1" t="str">
        <f t="shared" si="228"/>
        <v>100</v>
      </c>
      <c r="X747" s="1">
        <f t="shared" si="229"/>
        <v>2</v>
      </c>
      <c r="Y747" s="1">
        <f t="shared" si="230"/>
        <v>20</v>
      </c>
      <c r="Z747" s="1" t="str">
        <f>VLOOKUP(BIN2DEC(MID(HEX2BIN(MID(H747,3,2),8),2,5)),Codes!$E$1:$F$18,2)</f>
        <v>Normal</v>
      </c>
      <c r="AA747" s="6" t="str">
        <f t="shared" si="231"/>
        <v>0</v>
      </c>
      <c r="AB747" s="1">
        <f t="shared" si="232"/>
        <v>0</v>
      </c>
      <c r="AC747" s="1" t="str">
        <f>VLOOKUP(BIN2DEC(RIGHT(HEX2BIN(MID(H747,6,1),4),1)&amp;LEFT(HEX2BIN(MID(H747,7,1),4),1)),Codes!$K$1:$L$5,2)</f>
        <v>M</v>
      </c>
      <c r="AD747" s="1" t="str">
        <f>VLOOKUP(BIN2DEC(RIGHT(HEX2BIN(MID(H747,7,1),4),3)&amp;LEFT(HEX2BIN(MID(H747,8,1),4),2)),Codes!$H$2:$I$33,2)</f>
        <v>Punch</v>
      </c>
      <c r="AE747" s="1" t="str">
        <f t="shared" si="233"/>
        <v>1</v>
      </c>
      <c r="AF747" s="1" t="str">
        <f t="shared" si="234"/>
        <v>1</v>
      </c>
      <c r="AH747" s="6">
        <f t="shared" si="235"/>
        <v>33</v>
      </c>
    </row>
    <row r="748" spans="1:34">
      <c r="A748" s="3" t="s">
        <v>852</v>
      </c>
      <c r="B748" s="1" t="s">
        <v>72</v>
      </c>
      <c r="D748" s="9" t="s">
        <v>853</v>
      </c>
      <c r="E748" s="9" t="s">
        <v>854</v>
      </c>
      <c r="F748" s="9" t="s">
        <v>91</v>
      </c>
      <c r="G748" s="9" t="s">
        <v>855</v>
      </c>
      <c r="H748" s="9" t="s">
        <v>526</v>
      </c>
      <c r="J748" s="6" t="str">
        <f t="shared" si="219"/>
        <v>001011</v>
      </c>
      <c r="K748" s="1">
        <f t="shared" si="220"/>
        <v>0</v>
      </c>
      <c r="L748" s="6" t="str">
        <f t="shared" si="221"/>
        <v>00000</v>
      </c>
      <c r="M748" s="1">
        <f t="shared" si="222"/>
        <v>0</v>
      </c>
      <c r="N748" s="6" t="str">
        <f t="shared" si="223"/>
        <v>00</v>
      </c>
      <c r="O748" s="1">
        <f t="shared" si="224"/>
        <v>8</v>
      </c>
      <c r="P748" s="1">
        <f>IF(HEX2DEC(LEFT(E748,4))&gt;=32768,HEX2DEC(LEFT(E748,4))-65536,HEX2DEC(LEFT(E748,4)))/Codes!$N$2</f>
        <v>5.12</v>
      </c>
      <c r="Q748" s="1">
        <f>IF(HEX2DEC(RIGHT(E748,4))&gt;=32768,HEX2DEC(RIGHT(E748,4))-65536,HEX2DEC(RIGHT(E748,4)))/Codes!$N$2</f>
        <v>0</v>
      </c>
      <c r="R748" s="1">
        <f>IF(HEX2DEC(LEFT(F748,4))&gt;=32768,HEX2DEC(LEFT(F748,4))-65536,HEX2DEC(LEFT(F748,4)))/Codes!$N$2</f>
        <v>0</v>
      </c>
      <c r="S748" s="1">
        <f>IF(HEX2DEC(RIGHT(F748,4))&gt;=32768,HEX2DEC(RIGHT(F748,4))-65536,HEX2DEC(RIGHT(F748,4)))/Codes!$N$2</f>
        <v>0</v>
      </c>
      <c r="T748" s="18">
        <f t="shared" si="225"/>
        <v>70</v>
      </c>
      <c r="U748" s="1">
        <f t="shared" si="226"/>
        <v>70</v>
      </c>
      <c r="V748" s="1">
        <f t="shared" si="227"/>
        <v>0</v>
      </c>
      <c r="W748" s="1" t="str">
        <f t="shared" si="228"/>
        <v>100</v>
      </c>
      <c r="X748" s="1">
        <f t="shared" si="229"/>
        <v>3</v>
      </c>
      <c r="Y748" s="1">
        <f t="shared" si="230"/>
        <v>70</v>
      </c>
      <c r="Z748" s="1" t="str">
        <f>VLOOKUP(BIN2DEC(MID(HEX2BIN(MID(H748,3,2),8),2,5)),Codes!$E$1:$F$18,2)</f>
        <v>Normal</v>
      </c>
      <c r="AA748" s="6" t="str">
        <f t="shared" si="231"/>
        <v>0</v>
      </c>
      <c r="AB748" s="1">
        <f t="shared" si="232"/>
        <v>0</v>
      </c>
      <c r="AC748" s="1" t="str">
        <f>VLOOKUP(BIN2DEC(RIGHT(HEX2BIN(MID(H748,6,1),4),1)&amp;LEFT(HEX2BIN(MID(H748,7,1),4),1)),Codes!$K$1:$L$5,2)</f>
        <v>L</v>
      </c>
      <c r="AD748" s="1" t="str">
        <f>VLOOKUP(BIN2DEC(RIGHT(HEX2BIN(MID(H748,7,1),4),3)&amp;LEFT(HEX2BIN(MID(H748,8,1),4),2)),Codes!$H$2:$I$33,2)</f>
        <v>Kick</v>
      </c>
      <c r="AE748" s="1" t="str">
        <f t="shared" si="233"/>
        <v>1</v>
      </c>
      <c r="AF748" s="1" t="str">
        <f t="shared" si="234"/>
        <v>1</v>
      </c>
      <c r="AH748" s="6">
        <f t="shared" si="235"/>
        <v>66</v>
      </c>
    </row>
    <row r="749" spans="1:34">
      <c r="A749" s="3" t="s">
        <v>856</v>
      </c>
      <c r="B749" s="1" t="s">
        <v>72</v>
      </c>
      <c r="D749" s="9" t="s">
        <v>857</v>
      </c>
      <c r="E749" s="9" t="s">
        <v>232</v>
      </c>
      <c r="F749" s="9" t="s">
        <v>858</v>
      </c>
      <c r="G749" s="9" t="s">
        <v>859</v>
      </c>
      <c r="H749" s="9" t="s">
        <v>860</v>
      </c>
      <c r="J749" s="6" t="str">
        <f t="shared" si="219"/>
        <v>001011</v>
      </c>
      <c r="K749" s="1">
        <f t="shared" si="220"/>
        <v>0</v>
      </c>
      <c r="L749" s="6" t="str">
        <f t="shared" si="221"/>
        <v>00000</v>
      </c>
      <c r="M749" s="1">
        <f t="shared" si="222"/>
        <v>4</v>
      </c>
      <c r="N749" s="6" t="str">
        <f t="shared" si="223"/>
        <v>10</v>
      </c>
      <c r="O749" s="1">
        <f t="shared" si="224"/>
        <v>6</v>
      </c>
      <c r="P749" s="1">
        <f>IF(HEX2DEC(LEFT(E749,4))&gt;=32768,HEX2DEC(LEFT(E749,4))-65536,HEX2DEC(LEFT(E749,4)))/Codes!$N$2</f>
        <v>4.8</v>
      </c>
      <c r="Q749" s="1">
        <f>IF(HEX2DEC(RIGHT(E749,4))&gt;=32768,HEX2DEC(RIGHT(E749,4))-65536,HEX2DEC(RIGHT(E749,4)))/Codes!$N$2</f>
        <v>0</v>
      </c>
      <c r="R749" s="1">
        <f>IF(HEX2DEC(LEFT(F749,4))&gt;=32768,HEX2DEC(LEFT(F749,4))-65536,HEX2DEC(LEFT(F749,4)))/Codes!$N$2</f>
        <v>2.7280000000000002</v>
      </c>
      <c r="S749" s="1">
        <f>IF(HEX2DEC(RIGHT(F749,4))&gt;=32768,HEX2DEC(RIGHT(F749,4))-65536,HEX2DEC(RIGHT(F749,4)))/Codes!$N$2</f>
        <v>0</v>
      </c>
      <c r="T749" s="18">
        <f t="shared" si="225"/>
        <v>361</v>
      </c>
      <c r="U749" s="1">
        <f t="shared" si="226"/>
        <v>100</v>
      </c>
      <c r="V749" s="1">
        <f t="shared" si="227"/>
        <v>0</v>
      </c>
      <c r="W749" s="1" t="str">
        <f t="shared" si="228"/>
        <v>010</v>
      </c>
      <c r="X749" s="1">
        <f t="shared" si="229"/>
        <v>0</v>
      </c>
      <c r="Y749" s="1">
        <f t="shared" si="230"/>
        <v>30</v>
      </c>
      <c r="Z749" s="1" t="str">
        <f>VLOOKUP(BIN2DEC(MID(HEX2BIN(MID(H749,3,2),8),2,5)),Codes!$E$1:$F$18,2)</f>
        <v>Normal</v>
      </c>
      <c r="AA749" s="6" t="str">
        <f t="shared" si="231"/>
        <v>0</v>
      </c>
      <c r="AB749" s="1">
        <f t="shared" si="232"/>
        <v>0</v>
      </c>
      <c r="AC749" s="1" t="str">
        <f>VLOOKUP(BIN2DEC(RIGHT(HEX2BIN(MID(H749,6,1),4),1)&amp;LEFT(HEX2BIN(MID(H749,7,1),4),1)),Codes!$K$1:$L$5,2)</f>
        <v>M</v>
      </c>
      <c r="AD749" s="1" t="str">
        <f>VLOOKUP(BIN2DEC(RIGHT(HEX2BIN(MID(H749,7,1),4),3)&amp;LEFT(HEX2BIN(MID(H749,8,1),4),2)),Codes!$H$2:$I$33,2)</f>
        <v>Punch</v>
      </c>
      <c r="AE749" s="1" t="str">
        <f t="shared" si="233"/>
        <v>1</v>
      </c>
      <c r="AF749" s="1" t="str">
        <f t="shared" si="234"/>
        <v>1</v>
      </c>
      <c r="AH749" s="6">
        <f t="shared" si="235"/>
        <v>33</v>
      </c>
    </row>
    <row r="750" spans="1:34">
      <c r="A750" s="3" t="s">
        <v>896</v>
      </c>
      <c r="B750" s="1" t="s">
        <v>72</v>
      </c>
      <c r="C750" s="6" t="s">
        <v>1879</v>
      </c>
      <c r="D750" s="9" t="s">
        <v>897</v>
      </c>
      <c r="E750" s="9" t="s">
        <v>898</v>
      </c>
      <c r="F750" s="9" t="s">
        <v>91</v>
      </c>
      <c r="G750" s="9" t="s">
        <v>899</v>
      </c>
      <c r="H750" s="9" t="s">
        <v>900</v>
      </c>
      <c r="J750" s="6" t="str">
        <f t="shared" si="219"/>
        <v>001011</v>
      </c>
      <c r="K750" s="1">
        <f t="shared" si="220"/>
        <v>0</v>
      </c>
      <c r="L750" s="6" t="str">
        <f t="shared" si="221"/>
        <v>00000</v>
      </c>
      <c r="M750" s="1">
        <f t="shared" si="222"/>
        <v>45</v>
      </c>
      <c r="N750" s="6" t="str">
        <f t="shared" si="223"/>
        <v>00</v>
      </c>
      <c r="O750" s="1">
        <f t="shared" si="224"/>
        <v>27</v>
      </c>
      <c r="P750" s="1">
        <f>IF(HEX2DEC(LEFT(E750,4))&gt;=32768,HEX2DEC(LEFT(E750,4))-65536,HEX2DEC(LEFT(E750,4)))/Codes!$N$2</f>
        <v>4</v>
      </c>
      <c r="Q750" s="1">
        <f>IF(HEX2DEC(RIGHT(E750,4))&gt;=32768,HEX2DEC(RIGHT(E750,4))-65536,HEX2DEC(RIGHT(E750,4)))/Codes!$N$2</f>
        <v>2.4</v>
      </c>
      <c r="R750" s="1">
        <f>IF(HEX2DEC(LEFT(F750,4))&gt;=32768,HEX2DEC(LEFT(F750,4))-65536,HEX2DEC(LEFT(F750,4)))/Codes!$N$2</f>
        <v>0</v>
      </c>
      <c r="S750" s="1">
        <f>IF(HEX2DEC(RIGHT(F750,4))&gt;=32768,HEX2DEC(RIGHT(F750,4))-65536,HEX2DEC(RIGHT(F750,4)))/Codes!$N$2</f>
        <v>0</v>
      </c>
      <c r="T750" s="18">
        <f t="shared" si="225"/>
        <v>361</v>
      </c>
      <c r="U750" s="1">
        <f t="shared" si="226"/>
        <v>102</v>
      </c>
      <c r="V750" s="1">
        <f t="shared" si="227"/>
        <v>0</v>
      </c>
      <c r="W750" s="1" t="str">
        <f t="shared" si="228"/>
        <v>100</v>
      </c>
      <c r="X750" s="1">
        <f t="shared" si="229"/>
        <v>3</v>
      </c>
      <c r="Y750" s="1">
        <f t="shared" si="230"/>
        <v>30</v>
      </c>
      <c r="Z750" s="1" t="str">
        <f>VLOOKUP(BIN2DEC(MID(HEX2BIN(MID(H750,3,2),8),2,5)),Codes!$E$1:$F$18,2)</f>
        <v>Flame</v>
      </c>
      <c r="AA750" s="6" t="str">
        <f t="shared" si="231"/>
        <v>0</v>
      </c>
      <c r="AB750" s="1">
        <f t="shared" si="232"/>
        <v>0</v>
      </c>
      <c r="AC750" s="1" t="str">
        <f>VLOOKUP(BIN2DEC(RIGHT(HEX2BIN(MID(H750,6,1),4),1)&amp;LEFT(HEX2BIN(MID(H750,7,1),4),1)),Codes!$K$1:$L$5,2)</f>
        <v>L</v>
      </c>
      <c r="AD750" s="1" t="str">
        <f>VLOOKUP(BIN2DEC(RIGHT(HEX2BIN(MID(H750,7,1),4),3)&amp;LEFT(HEX2BIN(MID(H750,8,1),4),2)),Codes!$H$2:$I$33,2)</f>
        <v>Kick</v>
      </c>
      <c r="AE750" s="1" t="str">
        <f t="shared" si="233"/>
        <v>1</v>
      </c>
      <c r="AF750" s="1" t="str">
        <f t="shared" si="234"/>
        <v>1</v>
      </c>
      <c r="AH750" s="6">
        <f t="shared" si="235"/>
        <v>66</v>
      </c>
    </row>
    <row r="751" spans="1:34">
      <c r="A751" s="3" t="s">
        <v>901</v>
      </c>
      <c r="B751" s="1" t="s">
        <v>72</v>
      </c>
      <c r="C751" s="6" t="s">
        <v>1879</v>
      </c>
      <c r="D751" s="9" t="s">
        <v>902</v>
      </c>
      <c r="E751" s="9" t="s">
        <v>903</v>
      </c>
      <c r="F751" s="9" t="s">
        <v>91</v>
      </c>
      <c r="G751" s="9" t="s">
        <v>899</v>
      </c>
      <c r="H751" s="9" t="s">
        <v>900</v>
      </c>
      <c r="J751" s="6" t="str">
        <f t="shared" si="219"/>
        <v>001011</v>
      </c>
      <c r="K751" s="1">
        <f t="shared" si="220"/>
        <v>1</v>
      </c>
      <c r="L751" s="6" t="str">
        <f t="shared" si="221"/>
        <v>00000</v>
      </c>
      <c r="M751" s="1">
        <f t="shared" si="222"/>
        <v>45</v>
      </c>
      <c r="N751" s="6" t="str">
        <f t="shared" si="223"/>
        <v>00</v>
      </c>
      <c r="O751" s="1">
        <f t="shared" si="224"/>
        <v>25</v>
      </c>
      <c r="P751" s="1">
        <f>IF(HEX2DEC(LEFT(E751,4))&gt;=32768,HEX2DEC(LEFT(E751,4))-65536,HEX2DEC(LEFT(E751,4)))/Codes!$N$2</f>
        <v>3.6</v>
      </c>
      <c r="Q751" s="1">
        <f>IF(HEX2DEC(RIGHT(E751,4))&gt;=32768,HEX2DEC(RIGHT(E751,4))-65536,HEX2DEC(RIGHT(E751,4)))/Codes!$N$2</f>
        <v>-2.4</v>
      </c>
      <c r="R751" s="1">
        <f>IF(HEX2DEC(LEFT(F751,4))&gt;=32768,HEX2DEC(LEFT(F751,4))-65536,HEX2DEC(LEFT(F751,4)))/Codes!$N$2</f>
        <v>0</v>
      </c>
      <c r="S751" s="1">
        <f>IF(HEX2DEC(RIGHT(F751,4))&gt;=32768,HEX2DEC(RIGHT(F751,4))-65536,HEX2DEC(RIGHT(F751,4)))/Codes!$N$2</f>
        <v>0</v>
      </c>
      <c r="T751" s="18">
        <f t="shared" si="225"/>
        <v>361</v>
      </c>
      <c r="U751" s="1">
        <f t="shared" si="226"/>
        <v>102</v>
      </c>
      <c r="V751" s="1">
        <f t="shared" si="227"/>
        <v>0</v>
      </c>
      <c r="W751" s="1" t="str">
        <f t="shared" si="228"/>
        <v>100</v>
      </c>
      <c r="X751" s="1">
        <f t="shared" si="229"/>
        <v>3</v>
      </c>
      <c r="Y751" s="1">
        <f t="shared" si="230"/>
        <v>30</v>
      </c>
      <c r="Z751" s="1" t="str">
        <f>VLOOKUP(BIN2DEC(MID(HEX2BIN(MID(H751,3,2),8),2,5)),Codes!$E$1:$F$18,2)</f>
        <v>Flame</v>
      </c>
      <c r="AA751" s="6" t="str">
        <f t="shared" si="231"/>
        <v>0</v>
      </c>
      <c r="AB751" s="1">
        <f t="shared" si="232"/>
        <v>0</v>
      </c>
      <c r="AC751" s="1" t="str">
        <f>VLOOKUP(BIN2DEC(RIGHT(HEX2BIN(MID(H751,6,1),4),1)&amp;LEFT(HEX2BIN(MID(H751,7,1),4),1)),Codes!$K$1:$L$5,2)</f>
        <v>L</v>
      </c>
      <c r="AD751" s="1" t="str">
        <f>VLOOKUP(BIN2DEC(RIGHT(HEX2BIN(MID(H751,7,1),4),3)&amp;LEFT(HEX2BIN(MID(H751,8,1),4),2)),Codes!$H$2:$I$33,2)</f>
        <v>Kick</v>
      </c>
      <c r="AE751" s="1" t="str">
        <f t="shared" si="233"/>
        <v>1</v>
      </c>
      <c r="AF751" s="1" t="str">
        <f t="shared" si="234"/>
        <v>1</v>
      </c>
      <c r="AH751" s="6">
        <f t="shared" si="235"/>
        <v>66</v>
      </c>
    </row>
    <row r="752" spans="1:34">
      <c r="A752" s="3" t="s">
        <v>904</v>
      </c>
      <c r="B752" s="1" t="s">
        <v>72</v>
      </c>
      <c r="C752" s="6" t="s">
        <v>1879</v>
      </c>
      <c r="D752" s="9" t="s">
        <v>905</v>
      </c>
      <c r="E752" s="9" t="s">
        <v>906</v>
      </c>
      <c r="F752" s="9" t="s">
        <v>91</v>
      </c>
      <c r="G752" s="9" t="s">
        <v>899</v>
      </c>
      <c r="H752" s="9" t="s">
        <v>907</v>
      </c>
      <c r="J752" s="6" t="str">
        <f t="shared" si="219"/>
        <v>001011</v>
      </c>
      <c r="K752" s="1">
        <f t="shared" si="220"/>
        <v>2</v>
      </c>
      <c r="L752" s="6" t="str">
        <f t="shared" si="221"/>
        <v>00000</v>
      </c>
      <c r="M752" s="1">
        <f t="shared" si="222"/>
        <v>47</v>
      </c>
      <c r="N752" s="6" t="str">
        <f t="shared" si="223"/>
        <v>00</v>
      </c>
      <c r="O752" s="1">
        <f t="shared" si="224"/>
        <v>23</v>
      </c>
      <c r="P752" s="1">
        <f>IF(HEX2DEC(LEFT(E752,4))&gt;=32768,HEX2DEC(LEFT(E752,4))-65536,HEX2DEC(LEFT(E752,4)))/Codes!$N$2</f>
        <v>5</v>
      </c>
      <c r="Q752" s="1">
        <f>IF(HEX2DEC(RIGHT(E752,4))&gt;=32768,HEX2DEC(RIGHT(E752,4))-65536,HEX2DEC(RIGHT(E752,4)))/Codes!$N$2</f>
        <v>4</v>
      </c>
      <c r="R752" s="1">
        <f>IF(HEX2DEC(LEFT(F752,4))&gt;=32768,HEX2DEC(LEFT(F752,4))-65536,HEX2DEC(LEFT(F752,4)))/Codes!$N$2</f>
        <v>0</v>
      </c>
      <c r="S752" s="1">
        <f>IF(HEX2DEC(RIGHT(F752,4))&gt;=32768,HEX2DEC(RIGHT(F752,4))-65536,HEX2DEC(RIGHT(F752,4)))/Codes!$N$2</f>
        <v>0</v>
      </c>
      <c r="T752" s="18">
        <f t="shared" si="225"/>
        <v>361</v>
      </c>
      <c r="U752" s="1">
        <f t="shared" si="226"/>
        <v>102</v>
      </c>
      <c r="V752" s="1">
        <f t="shared" si="227"/>
        <v>0</v>
      </c>
      <c r="W752" s="1" t="str">
        <f t="shared" si="228"/>
        <v>100</v>
      </c>
      <c r="X752" s="1">
        <f t="shared" si="229"/>
        <v>3</v>
      </c>
      <c r="Y752" s="1">
        <f t="shared" si="230"/>
        <v>30</v>
      </c>
      <c r="Z752" s="1" t="str">
        <f>VLOOKUP(BIN2DEC(MID(HEX2BIN(MID(H752,3,2),8),2,5)),Codes!$E$1:$F$18,2)</f>
        <v>Flame</v>
      </c>
      <c r="AA752" s="6" t="str">
        <f t="shared" si="231"/>
        <v>0</v>
      </c>
      <c r="AB752" s="1">
        <f t="shared" si="232"/>
        <v>0</v>
      </c>
      <c r="AC752" s="1" t="str">
        <f>VLOOKUP(BIN2DEC(RIGHT(HEX2BIN(MID(H752,6,1),4),1)&amp;LEFT(HEX2BIN(MID(H752,7,1),4),1)),Codes!$K$1:$L$5,2)</f>
        <v>M</v>
      </c>
      <c r="AD752" s="1" t="str">
        <f>VLOOKUP(BIN2DEC(RIGHT(HEX2BIN(MID(H752,7,1),4),3)&amp;LEFT(HEX2BIN(MID(H752,8,1),4),2)),Codes!$H$2:$I$33,2)</f>
        <v>Kick</v>
      </c>
      <c r="AE752" s="1" t="str">
        <f t="shared" si="233"/>
        <v>1</v>
      </c>
      <c r="AF752" s="1" t="str">
        <f t="shared" si="234"/>
        <v>1</v>
      </c>
      <c r="AH752" s="6">
        <f t="shared" si="235"/>
        <v>34</v>
      </c>
    </row>
    <row r="753" spans="1:34">
      <c r="A753" s="3" t="s">
        <v>908</v>
      </c>
      <c r="B753" s="1" t="s">
        <v>72</v>
      </c>
      <c r="C753" s="6" t="s">
        <v>1880</v>
      </c>
      <c r="D753" s="9" t="s">
        <v>897</v>
      </c>
      <c r="E753" s="9" t="s">
        <v>909</v>
      </c>
      <c r="F753" s="9" t="s">
        <v>91</v>
      </c>
      <c r="G753" s="9" t="s">
        <v>899</v>
      </c>
      <c r="H753" s="9" t="s">
        <v>229</v>
      </c>
      <c r="J753" s="6" t="str">
        <f t="shared" si="219"/>
        <v>001011</v>
      </c>
      <c r="K753" s="1">
        <f t="shared" si="220"/>
        <v>0</v>
      </c>
      <c r="L753" s="6" t="str">
        <f t="shared" si="221"/>
        <v>00000</v>
      </c>
      <c r="M753" s="1">
        <f t="shared" si="222"/>
        <v>45</v>
      </c>
      <c r="N753" s="6" t="str">
        <f t="shared" si="223"/>
        <v>00</v>
      </c>
      <c r="O753" s="1">
        <f t="shared" si="224"/>
        <v>27</v>
      </c>
      <c r="P753" s="1">
        <f>IF(HEX2DEC(LEFT(E753,4))&gt;=32768,HEX2DEC(LEFT(E753,4))-65536,HEX2DEC(LEFT(E753,4)))/Codes!$N$2</f>
        <v>5.4</v>
      </c>
      <c r="Q753" s="1">
        <f>IF(HEX2DEC(RIGHT(E753,4))&gt;=32768,HEX2DEC(RIGHT(E753,4))-65536,HEX2DEC(RIGHT(E753,4)))/Codes!$N$2</f>
        <v>2.4</v>
      </c>
      <c r="R753" s="1">
        <f>IF(HEX2DEC(LEFT(F753,4))&gt;=32768,HEX2DEC(LEFT(F753,4))-65536,HEX2DEC(LEFT(F753,4)))/Codes!$N$2</f>
        <v>0</v>
      </c>
      <c r="S753" s="1">
        <f>IF(HEX2DEC(RIGHT(F753,4))&gt;=32768,HEX2DEC(RIGHT(F753,4))-65536,HEX2DEC(RIGHT(F753,4)))/Codes!$N$2</f>
        <v>0</v>
      </c>
      <c r="T753" s="18">
        <f t="shared" si="225"/>
        <v>361</v>
      </c>
      <c r="U753" s="1">
        <f t="shared" si="226"/>
        <v>102</v>
      </c>
      <c r="V753" s="1">
        <f t="shared" si="227"/>
        <v>0</v>
      </c>
      <c r="W753" s="1" t="str">
        <f t="shared" si="228"/>
        <v>100</v>
      </c>
      <c r="X753" s="1">
        <f t="shared" si="229"/>
        <v>3</v>
      </c>
      <c r="Y753" s="1">
        <f t="shared" si="230"/>
        <v>40</v>
      </c>
      <c r="Z753" s="1" t="str">
        <f>VLOOKUP(BIN2DEC(MID(HEX2BIN(MID(H753,3,2),8),2,5)),Codes!$E$1:$F$18,2)</f>
        <v>Flame</v>
      </c>
      <c r="AA753" s="6" t="str">
        <f t="shared" si="231"/>
        <v>0</v>
      </c>
      <c r="AB753" s="1">
        <f t="shared" si="232"/>
        <v>0</v>
      </c>
      <c r="AC753" s="1" t="str">
        <f>VLOOKUP(BIN2DEC(RIGHT(HEX2BIN(MID(H753,6,1),4),1)&amp;LEFT(HEX2BIN(MID(H753,7,1),4),1)),Codes!$K$1:$L$5,2)</f>
        <v>L</v>
      </c>
      <c r="AD753" s="1" t="str">
        <f>VLOOKUP(BIN2DEC(RIGHT(HEX2BIN(MID(H753,7,1),4),3)&amp;LEFT(HEX2BIN(MID(H753,8,1),4),2)),Codes!$H$2:$I$33,2)</f>
        <v>Kick</v>
      </c>
      <c r="AE753" s="1" t="str">
        <f t="shared" si="233"/>
        <v>1</v>
      </c>
      <c r="AF753" s="1" t="str">
        <f t="shared" si="234"/>
        <v>1</v>
      </c>
      <c r="AH753" s="6">
        <f t="shared" si="235"/>
        <v>66</v>
      </c>
    </row>
    <row r="754" spans="1:34">
      <c r="A754" s="3" t="s">
        <v>910</v>
      </c>
      <c r="B754" s="1" t="s">
        <v>72</v>
      </c>
      <c r="C754" s="6" t="s">
        <v>1880</v>
      </c>
      <c r="D754" s="9" t="s">
        <v>902</v>
      </c>
      <c r="E754" s="9" t="s">
        <v>911</v>
      </c>
      <c r="F754" s="9" t="s">
        <v>91</v>
      </c>
      <c r="G754" s="9" t="s">
        <v>899</v>
      </c>
      <c r="H754" s="9" t="s">
        <v>229</v>
      </c>
      <c r="J754" s="6" t="str">
        <f t="shared" si="219"/>
        <v>001011</v>
      </c>
      <c r="K754" s="1">
        <f t="shared" si="220"/>
        <v>1</v>
      </c>
      <c r="L754" s="6" t="str">
        <f t="shared" si="221"/>
        <v>00000</v>
      </c>
      <c r="M754" s="1">
        <f t="shared" si="222"/>
        <v>45</v>
      </c>
      <c r="N754" s="6" t="str">
        <f t="shared" si="223"/>
        <v>00</v>
      </c>
      <c r="O754" s="1">
        <f t="shared" si="224"/>
        <v>25</v>
      </c>
      <c r="P754" s="1">
        <f>IF(HEX2DEC(LEFT(E754,4))&gt;=32768,HEX2DEC(LEFT(E754,4))-65536,HEX2DEC(LEFT(E754,4)))/Codes!$N$2</f>
        <v>4.8</v>
      </c>
      <c r="Q754" s="1">
        <f>IF(HEX2DEC(RIGHT(E754,4))&gt;=32768,HEX2DEC(RIGHT(E754,4))-65536,HEX2DEC(RIGHT(E754,4)))/Codes!$N$2</f>
        <v>-2.4</v>
      </c>
      <c r="R754" s="1">
        <f>IF(HEX2DEC(LEFT(F754,4))&gt;=32768,HEX2DEC(LEFT(F754,4))-65536,HEX2DEC(LEFT(F754,4)))/Codes!$N$2</f>
        <v>0</v>
      </c>
      <c r="S754" s="1">
        <f>IF(HEX2DEC(RIGHT(F754,4))&gt;=32768,HEX2DEC(RIGHT(F754,4))-65536,HEX2DEC(RIGHT(F754,4)))/Codes!$N$2</f>
        <v>0</v>
      </c>
      <c r="T754" s="18">
        <f t="shared" si="225"/>
        <v>361</v>
      </c>
      <c r="U754" s="1">
        <f t="shared" si="226"/>
        <v>102</v>
      </c>
      <c r="V754" s="1">
        <f t="shared" si="227"/>
        <v>0</v>
      </c>
      <c r="W754" s="1" t="str">
        <f t="shared" si="228"/>
        <v>100</v>
      </c>
      <c r="X754" s="1">
        <f t="shared" si="229"/>
        <v>3</v>
      </c>
      <c r="Y754" s="1">
        <f t="shared" si="230"/>
        <v>40</v>
      </c>
      <c r="Z754" s="1" t="str">
        <f>VLOOKUP(BIN2DEC(MID(HEX2BIN(MID(H754,3,2),8),2,5)),Codes!$E$1:$F$18,2)</f>
        <v>Flame</v>
      </c>
      <c r="AA754" s="6" t="str">
        <f t="shared" si="231"/>
        <v>0</v>
      </c>
      <c r="AB754" s="1">
        <f t="shared" si="232"/>
        <v>0</v>
      </c>
      <c r="AC754" s="1" t="str">
        <f>VLOOKUP(BIN2DEC(RIGHT(HEX2BIN(MID(H754,6,1),4),1)&amp;LEFT(HEX2BIN(MID(H754,7,1),4),1)),Codes!$K$1:$L$5,2)</f>
        <v>L</v>
      </c>
      <c r="AD754" s="1" t="str">
        <f>VLOOKUP(BIN2DEC(RIGHT(HEX2BIN(MID(H754,7,1),4),3)&amp;LEFT(HEX2BIN(MID(H754,8,1),4),2)),Codes!$H$2:$I$33,2)</f>
        <v>Kick</v>
      </c>
      <c r="AE754" s="1" t="str">
        <f t="shared" si="233"/>
        <v>1</v>
      </c>
      <c r="AF754" s="1" t="str">
        <f t="shared" si="234"/>
        <v>1</v>
      </c>
      <c r="AH754" s="6">
        <f t="shared" si="235"/>
        <v>66</v>
      </c>
    </row>
    <row r="755" spans="1:34">
      <c r="A755" s="3" t="s">
        <v>912</v>
      </c>
      <c r="B755" s="1" t="s">
        <v>72</v>
      </c>
      <c r="C755" s="6" t="s">
        <v>1880</v>
      </c>
      <c r="D755" s="9" t="s">
        <v>905</v>
      </c>
      <c r="E755" s="9" t="s">
        <v>906</v>
      </c>
      <c r="F755" s="9" t="s">
        <v>91</v>
      </c>
      <c r="G755" s="9" t="s">
        <v>899</v>
      </c>
      <c r="H755" s="9" t="s">
        <v>241</v>
      </c>
      <c r="J755" s="6" t="str">
        <f t="shared" si="219"/>
        <v>001011</v>
      </c>
      <c r="K755" s="1">
        <f t="shared" si="220"/>
        <v>2</v>
      </c>
      <c r="L755" s="6" t="str">
        <f t="shared" si="221"/>
        <v>00000</v>
      </c>
      <c r="M755" s="1">
        <f t="shared" si="222"/>
        <v>47</v>
      </c>
      <c r="N755" s="6" t="str">
        <f t="shared" si="223"/>
        <v>00</v>
      </c>
      <c r="O755" s="1">
        <f t="shared" si="224"/>
        <v>23</v>
      </c>
      <c r="P755" s="1">
        <f>IF(HEX2DEC(LEFT(E755,4))&gt;=32768,HEX2DEC(LEFT(E755,4))-65536,HEX2DEC(LEFT(E755,4)))/Codes!$N$2</f>
        <v>5</v>
      </c>
      <c r="Q755" s="1">
        <f>IF(HEX2DEC(RIGHT(E755,4))&gt;=32768,HEX2DEC(RIGHT(E755,4))-65536,HEX2DEC(RIGHT(E755,4)))/Codes!$N$2</f>
        <v>4</v>
      </c>
      <c r="R755" s="1">
        <f>IF(HEX2DEC(LEFT(F755,4))&gt;=32768,HEX2DEC(LEFT(F755,4))-65536,HEX2DEC(LEFT(F755,4)))/Codes!$N$2</f>
        <v>0</v>
      </c>
      <c r="S755" s="1">
        <f>IF(HEX2DEC(RIGHT(F755,4))&gt;=32768,HEX2DEC(RIGHT(F755,4))-65536,HEX2DEC(RIGHT(F755,4)))/Codes!$N$2</f>
        <v>0</v>
      </c>
      <c r="T755" s="18">
        <f t="shared" si="225"/>
        <v>361</v>
      </c>
      <c r="U755" s="1">
        <f t="shared" si="226"/>
        <v>102</v>
      </c>
      <c r="V755" s="1">
        <f t="shared" si="227"/>
        <v>0</v>
      </c>
      <c r="W755" s="1" t="str">
        <f t="shared" si="228"/>
        <v>100</v>
      </c>
      <c r="X755" s="1">
        <f t="shared" si="229"/>
        <v>3</v>
      </c>
      <c r="Y755" s="1">
        <f t="shared" si="230"/>
        <v>40</v>
      </c>
      <c r="Z755" s="1" t="str">
        <f>VLOOKUP(BIN2DEC(MID(HEX2BIN(MID(H755,3,2),8),2,5)),Codes!$E$1:$F$18,2)</f>
        <v>Flame</v>
      </c>
      <c r="AA755" s="6" t="str">
        <f t="shared" si="231"/>
        <v>0</v>
      </c>
      <c r="AB755" s="1">
        <f t="shared" si="232"/>
        <v>0</v>
      </c>
      <c r="AC755" s="1" t="str">
        <f>VLOOKUP(BIN2DEC(RIGHT(HEX2BIN(MID(H755,6,1),4),1)&amp;LEFT(HEX2BIN(MID(H755,7,1),4),1)),Codes!$K$1:$L$5,2)</f>
        <v>M</v>
      </c>
      <c r="AD755" s="1" t="str">
        <f>VLOOKUP(BIN2DEC(RIGHT(HEX2BIN(MID(H755,7,1),4),3)&amp;LEFT(HEX2BIN(MID(H755,8,1),4),2)),Codes!$H$2:$I$33,2)</f>
        <v>Kick</v>
      </c>
      <c r="AE755" s="1" t="str">
        <f t="shared" si="233"/>
        <v>1</v>
      </c>
      <c r="AF755" s="1" t="str">
        <f t="shared" si="234"/>
        <v>1</v>
      </c>
      <c r="AH755" s="6">
        <f t="shared" si="235"/>
        <v>34</v>
      </c>
    </row>
    <row r="756" spans="1:34">
      <c r="A756" s="3" t="s">
        <v>913</v>
      </c>
      <c r="B756" s="1" t="s">
        <v>72</v>
      </c>
      <c r="C756" s="6" t="s">
        <v>932</v>
      </c>
      <c r="D756" s="9" t="s">
        <v>479</v>
      </c>
      <c r="E756" s="9" t="s">
        <v>914</v>
      </c>
      <c r="F756" s="9" t="s">
        <v>915</v>
      </c>
      <c r="G756" s="9" t="s">
        <v>916</v>
      </c>
      <c r="H756" s="9" t="s">
        <v>917</v>
      </c>
      <c r="J756" s="6" t="str">
        <f t="shared" si="219"/>
        <v>001011</v>
      </c>
      <c r="K756" s="1">
        <f t="shared" si="220"/>
        <v>0</v>
      </c>
      <c r="L756" s="6" t="str">
        <f t="shared" si="221"/>
        <v>00000</v>
      </c>
      <c r="M756" s="1">
        <f t="shared" si="222"/>
        <v>0</v>
      </c>
      <c r="N756" s="6" t="str">
        <f t="shared" si="223"/>
        <v>00</v>
      </c>
      <c r="O756" s="1">
        <f t="shared" si="224"/>
        <v>0</v>
      </c>
      <c r="P756" s="1">
        <f>IF(HEX2DEC(LEFT(E756,4))&gt;=32768,HEX2DEC(LEFT(E756,4))-65536,HEX2DEC(LEFT(E756,4)))/Codes!$N$2</f>
        <v>4.0960000000000001</v>
      </c>
      <c r="Q756" s="1">
        <f>IF(HEX2DEC(RIGHT(E756,4))&gt;=32768,HEX2DEC(RIGHT(E756,4))-65536,HEX2DEC(RIGHT(E756,4)))/Codes!$N$2</f>
        <v>0</v>
      </c>
      <c r="R756" s="1">
        <f>IF(HEX2DEC(LEFT(F756,4))&gt;=32768,HEX2DEC(LEFT(F756,4))-65536,HEX2DEC(LEFT(F756,4)))/Codes!$N$2</f>
        <v>3.2480000000000002</v>
      </c>
      <c r="S756" s="1">
        <f>IF(HEX2DEC(RIGHT(F756,4))&gt;=32768,HEX2DEC(RIGHT(F756,4))-65536,HEX2DEC(RIGHT(F756,4)))/Codes!$N$2</f>
        <v>6.4</v>
      </c>
      <c r="T756" s="18">
        <f t="shared" si="225"/>
        <v>361</v>
      </c>
      <c r="U756" s="1">
        <f t="shared" si="226"/>
        <v>0</v>
      </c>
      <c r="V756" s="1">
        <f t="shared" si="227"/>
        <v>0</v>
      </c>
      <c r="W756" s="1" t="str">
        <f t="shared" si="228"/>
        <v>100</v>
      </c>
      <c r="X756" s="1">
        <f t="shared" si="229"/>
        <v>3</v>
      </c>
      <c r="Y756" s="1">
        <f t="shared" si="230"/>
        <v>0</v>
      </c>
      <c r="Z756" s="1" t="str">
        <f>VLOOKUP(BIN2DEC(MID(HEX2BIN(MID(H756,3,2),8),2,5)),Codes!$E$1:$F$18,2)</f>
        <v>Inert</v>
      </c>
      <c r="AA756" s="6" t="str">
        <f t="shared" si="231"/>
        <v>0</v>
      </c>
      <c r="AB756" s="1">
        <f t="shared" si="232"/>
        <v>0</v>
      </c>
      <c r="AC756" s="1" t="str">
        <f>VLOOKUP(BIN2DEC(RIGHT(HEX2BIN(MID(H756,6,1),4),1)&amp;LEFT(HEX2BIN(MID(H756,7,1),4),1)),Codes!$K$1:$L$5,2)</f>
        <v>S</v>
      </c>
      <c r="AD756" s="1" t="str">
        <f>VLOOKUP(BIN2DEC(RIGHT(HEX2BIN(MID(H756,7,1),4),3)&amp;LEFT(HEX2BIN(MID(H756,8,1),4),2)),Codes!$H$2:$I$33,2)</f>
        <v>Punch</v>
      </c>
      <c r="AE756" s="1" t="str">
        <f t="shared" si="233"/>
        <v>1</v>
      </c>
      <c r="AF756" s="1" t="str">
        <f t="shared" si="234"/>
        <v>1</v>
      </c>
      <c r="AH756" s="6">
        <f t="shared" si="235"/>
        <v>1</v>
      </c>
    </row>
    <row r="757" spans="1:34">
      <c r="A757" s="3" t="s">
        <v>918</v>
      </c>
      <c r="B757" s="1" t="s">
        <v>72</v>
      </c>
      <c r="C757" s="6" t="s">
        <v>932</v>
      </c>
      <c r="D757" s="9" t="s">
        <v>484</v>
      </c>
      <c r="E757" s="9" t="s">
        <v>914</v>
      </c>
      <c r="F757" s="9" t="s">
        <v>919</v>
      </c>
      <c r="G757" s="9" t="s">
        <v>916</v>
      </c>
      <c r="H757" s="9" t="s">
        <v>917</v>
      </c>
      <c r="J757" s="6" t="str">
        <f t="shared" si="219"/>
        <v>001011</v>
      </c>
      <c r="K757" s="1">
        <f t="shared" si="220"/>
        <v>1</v>
      </c>
      <c r="L757" s="6" t="str">
        <f t="shared" si="221"/>
        <v>00000</v>
      </c>
      <c r="M757" s="1">
        <f t="shared" si="222"/>
        <v>0</v>
      </c>
      <c r="N757" s="6" t="str">
        <f t="shared" si="223"/>
        <v>00</v>
      </c>
      <c r="O757" s="1">
        <f t="shared" si="224"/>
        <v>0</v>
      </c>
      <c r="P757" s="1">
        <f>IF(HEX2DEC(LEFT(E757,4))&gt;=32768,HEX2DEC(LEFT(E757,4))-65536,HEX2DEC(LEFT(E757,4)))/Codes!$N$2</f>
        <v>4.0960000000000001</v>
      </c>
      <c r="Q757" s="1">
        <f>IF(HEX2DEC(RIGHT(E757,4))&gt;=32768,HEX2DEC(RIGHT(E757,4))-65536,HEX2DEC(RIGHT(E757,4)))/Codes!$N$2</f>
        <v>0</v>
      </c>
      <c r="R757" s="1">
        <f>IF(HEX2DEC(LEFT(F757,4))&gt;=32768,HEX2DEC(LEFT(F757,4))-65536,HEX2DEC(LEFT(F757,4)))/Codes!$N$2</f>
        <v>8.1920000000000002</v>
      </c>
      <c r="S757" s="1">
        <f>IF(HEX2DEC(RIGHT(F757,4))&gt;=32768,HEX2DEC(RIGHT(F757,4))-65536,HEX2DEC(RIGHT(F757,4)))/Codes!$N$2</f>
        <v>6.4</v>
      </c>
      <c r="T757" s="18">
        <f t="shared" si="225"/>
        <v>361</v>
      </c>
      <c r="U757" s="1">
        <f t="shared" si="226"/>
        <v>0</v>
      </c>
      <c r="V757" s="1">
        <f t="shared" si="227"/>
        <v>0</v>
      </c>
      <c r="W757" s="1" t="str">
        <f t="shared" si="228"/>
        <v>100</v>
      </c>
      <c r="X757" s="1">
        <f t="shared" si="229"/>
        <v>3</v>
      </c>
      <c r="Y757" s="1">
        <f t="shared" si="230"/>
        <v>0</v>
      </c>
      <c r="Z757" s="1" t="str">
        <f>VLOOKUP(BIN2DEC(MID(HEX2BIN(MID(H757,3,2),8),2,5)),Codes!$E$1:$F$18,2)</f>
        <v>Inert</v>
      </c>
      <c r="AA757" s="6" t="str">
        <f t="shared" si="231"/>
        <v>0</v>
      </c>
      <c r="AB757" s="1">
        <f t="shared" si="232"/>
        <v>0</v>
      </c>
      <c r="AC757" s="1" t="str">
        <f>VLOOKUP(BIN2DEC(RIGHT(HEX2BIN(MID(H757,6,1),4),1)&amp;LEFT(HEX2BIN(MID(H757,7,1),4),1)),Codes!$K$1:$L$5,2)</f>
        <v>S</v>
      </c>
      <c r="AD757" s="1" t="str">
        <f>VLOOKUP(BIN2DEC(RIGHT(HEX2BIN(MID(H757,7,1),4),3)&amp;LEFT(HEX2BIN(MID(H757,8,1),4),2)),Codes!$H$2:$I$33,2)</f>
        <v>Punch</v>
      </c>
      <c r="AE757" s="1" t="str">
        <f t="shared" si="233"/>
        <v>1</v>
      </c>
      <c r="AF757" s="1" t="str">
        <f t="shared" si="234"/>
        <v>1</v>
      </c>
      <c r="AH757" s="6">
        <f t="shared" si="235"/>
        <v>1</v>
      </c>
    </row>
    <row r="758" spans="1:34">
      <c r="A758" s="3" t="s">
        <v>920</v>
      </c>
      <c r="B758" s="1" t="s">
        <v>72</v>
      </c>
      <c r="C758" s="6" t="s">
        <v>932</v>
      </c>
      <c r="D758" s="9" t="s">
        <v>494</v>
      </c>
      <c r="E758" s="9" t="s">
        <v>914</v>
      </c>
      <c r="F758" s="9" t="s">
        <v>921</v>
      </c>
      <c r="G758" s="9" t="s">
        <v>916</v>
      </c>
      <c r="H758" s="9" t="s">
        <v>917</v>
      </c>
      <c r="J758" s="6" t="str">
        <f t="shared" si="219"/>
        <v>001011</v>
      </c>
      <c r="K758" s="1">
        <f t="shared" si="220"/>
        <v>2</v>
      </c>
      <c r="L758" s="6" t="str">
        <f t="shared" si="221"/>
        <v>00000</v>
      </c>
      <c r="M758" s="1">
        <f t="shared" si="222"/>
        <v>0</v>
      </c>
      <c r="N758" s="6" t="str">
        <f t="shared" si="223"/>
        <v>00</v>
      </c>
      <c r="O758" s="1">
        <f t="shared" si="224"/>
        <v>0</v>
      </c>
      <c r="P758" s="1">
        <f>IF(HEX2DEC(LEFT(E758,4))&gt;=32768,HEX2DEC(LEFT(E758,4))-65536,HEX2DEC(LEFT(E758,4)))/Codes!$N$2</f>
        <v>4.0960000000000001</v>
      </c>
      <c r="Q758" s="1">
        <f>IF(HEX2DEC(RIGHT(E758,4))&gt;=32768,HEX2DEC(RIGHT(E758,4))-65536,HEX2DEC(RIGHT(E758,4)))/Codes!$N$2</f>
        <v>0</v>
      </c>
      <c r="R758" s="1">
        <f>IF(HEX2DEC(LEFT(F758,4))&gt;=32768,HEX2DEC(LEFT(F758,4))-65536,HEX2DEC(LEFT(F758,4)))/Codes!$N$2</f>
        <v>15.183999999999999</v>
      </c>
      <c r="S758" s="1">
        <f>IF(HEX2DEC(RIGHT(F758,4))&gt;=32768,HEX2DEC(RIGHT(F758,4))-65536,HEX2DEC(RIGHT(F758,4)))/Codes!$N$2</f>
        <v>6.4</v>
      </c>
      <c r="T758" s="18">
        <f t="shared" si="225"/>
        <v>361</v>
      </c>
      <c r="U758" s="1">
        <f t="shared" si="226"/>
        <v>0</v>
      </c>
      <c r="V758" s="1">
        <f t="shared" si="227"/>
        <v>0</v>
      </c>
      <c r="W758" s="1" t="str">
        <f t="shared" si="228"/>
        <v>100</v>
      </c>
      <c r="X758" s="1">
        <f t="shared" si="229"/>
        <v>3</v>
      </c>
      <c r="Y758" s="1">
        <f t="shared" si="230"/>
        <v>0</v>
      </c>
      <c r="Z758" s="1" t="str">
        <f>VLOOKUP(BIN2DEC(MID(HEX2BIN(MID(H758,3,2),8),2,5)),Codes!$E$1:$F$18,2)</f>
        <v>Inert</v>
      </c>
      <c r="AA758" s="6" t="str">
        <f t="shared" si="231"/>
        <v>0</v>
      </c>
      <c r="AB758" s="1">
        <f t="shared" si="232"/>
        <v>0</v>
      </c>
      <c r="AC758" s="1" t="str">
        <f>VLOOKUP(BIN2DEC(RIGHT(HEX2BIN(MID(H758,6,1),4),1)&amp;LEFT(HEX2BIN(MID(H758,7,1),4),1)),Codes!$K$1:$L$5,2)</f>
        <v>S</v>
      </c>
      <c r="AD758" s="1" t="str">
        <f>VLOOKUP(BIN2DEC(RIGHT(HEX2BIN(MID(H758,7,1),4),3)&amp;LEFT(HEX2BIN(MID(H758,8,1),4),2)),Codes!$H$2:$I$33,2)</f>
        <v>Punch</v>
      </c>
      <c r="AE758" s="1" t="str">
        <f t="shared" si="233"/>
        <v>1</v>
      </c>
      <c r="AF758" s="1" t="str">
        <f t="shared" si="234"/>
        <v>1</v>
      </c>
      <c r="AH758" s="6">
        <f t="shared" si="235"/>
        <v>1</v>
      </c>
    </row>
    <row r="759" spans="1:34">
      <c r="A759" s="3" t="s">
        <v>924</v>
      </c>
      <c r="B759" s="1" t="s">
        <v>72</v>
      </c>
      <c r="C759" s="6" t="s">
        <v>925</v>
      </c>
      <c r="D759" s="9" t="s">
        <v>926</v>
      </c>
      <c r="E759" s="9" t="s">
        <v>927</v>
      </c>
      <c r="F759" s="9" t="s">
        <v>91</v>
      </c>
      <c r="G759" s="9" t="s">
        <v>928</v>
      </c>
      <c r="H759" s="9" t="s">
        <v>929</v>
      </c>
      <c r="J759" s="6" t="str">
        <f t="shared" si="219"/>
        <v>001011</v>
      </c>
      <c r="K759" s="1">
        <f t="shared" si="220"/>
        <v>0</v>
      </c>
      <c r="L759" s="6" t="str">
        <f t="shared" si="221"/>
        <v>00000</v>
      </c>
      <c r="M759" s="1">
        <f t="shared" si="222"/>
        <v>25</v>
      </c>
      <c r="N759" s="6" t="str">
        <f t="shared" si="223"/>
        <v>00</v>
      </c>
      <c r="O759" s="1">
        <f t="shared" si="224"/>
        <v>7</v>
      </c>
      <c r="P759" s="1">
        <f>IF(HEX2DEC(LEFT(E759,4))&gt;=32768,HEX2DEC(LEFT(E759,4))-65536,HEX2DEC(LEFT(E759,4)))/Codes!$N$2</f>
        <v>7.68</v>
      </c>
      <c r="Q759" s="1">
        <f>IF(HEX2DEC(RIGHT(E759,4))&gt;=32768,HEX2DEC(RIGHT(E759,4))-65536,HEX2DEC(RIGHT(E759,4)))/Codes!$N$2</f>
        <v>0</v>
      </c>
      <c r="R759" s="1">
        <f>IF(HEX2DEC(LEFT(F759,4))&gt;=32768,HEX2DEC(LEFT(F759,4))-65536,HEX2DEC(LEFT(F759,4)))/Codes!$N$2</f>
        <v>0</v>
      </c>
      <c r="S759" s="1">
        <f>IF(HEX2DEC(RIGHT(F759,4))&gt;=32768,HEX2DEC(RIGHT(F759,4))-65536,HEX2DEC(RIGHT(F759,4)))/Codes!$N$2</f>
        <v>0</v>
      </c>
      <c r="T759" s="18">
        <f t="shared" si="225"/>
        <v>90</v>
      </c>
      <c r="U759" s="1">
        <f t="shared" si="226"/>
        <v>80</v>
      </c>
      <c r="V759" s="1">
        <f t="shared" si="227"/>
        <v>0</v>
      </c>
      <c r="W759" s="1" t="str">
        <f t="shared" si="228"/>
        <v>100</v>
      </c>
      <c r="X759" s="1">
        <f t="shared" si="229"/>
        <v>2</v>
      </c>
      <c r="Y759" s="1">
        <f t="shared" si="230"/>
        <v>78</v>
      </c>
      <c r="Z759" s="1" t="str">
        <f>VLOOKUP(BIN2DEC(MID(HEX2BIN(MID(H759,3,2),8),2,5)),Codes!$E$1:$F$18,2)</f>
        <v>Flame</v>
      </c>
      <c r="AA759" s="6" t="str">
        <f t="shared" si="231"/>
        <v>0</v>
      </c>
      <c r="AB759" s="1">
        <f t="shared" si="232"/>
        <v>2</v>
      </c>
      <c r="AC759" s="1" t="str">
        <f>VLOOKUP(BIN2DEC(RIGHT(HEX2BIN(MID(H759,6,1),4),1)&amp;LEFT(HEX2BIN(MID(H759,7,1),4),1)),Codes!$K$1:$L$5,2)</f>
        <v>L</v>
      </c>
      <c r="AD759" s="1" t="str">
        <f>VLOOKUP(BIN2DEC(RIGHT(HEX2BIN(MID(H759,7,1),4),3)&amp;LEFT(HEX2BIN(MID(H759,8,1),4),2)),Codes!$H$2:$I$33,2)</f>
        <v>Burn</v>
      </c>
      <c r="AE759" s="1" t="str">
        <f t="shared" si="233"/>
        <v>1</v>
      </c>
      <c r="AF759" s="1" t="str">
        <f t="shared" si="234"/>
        <v>1</v>
      </c>
      <c r="AH759" s="6">
        <f t="shared" si="235"/>
        <v>72</v>
      </c>
    </row>
    <row r="760" spans="1:34">
      <c r="A760" s="3" t="s">
        <v>930</v>
      </c>
      <c r="B760" s="1" t="s">
        <v>72</v>
      </c>
      <c r="C760" s="6" t="s">
        <v>933</v>
      </c>
      <c r="D760" s="9" t="s">
        <v>479</v>
      </c>
      <c r="E760" s="9" t="s">
        <v>914</v>
      </c>
      <c r="F760" s="9" t="s">
        <v>931</v>
      </c>
      <c r="G760" s="9" t="s">
        <v>916</v>
      </c>
      <c r="H760" s="9" t="s">
        <v>917</v>
      </c>
      <c r="J760" s="6" t="str">
        <f t="shared" si="219"/>
        <v>001011</v>
      </c>
      <c r="K760" s="1">
        <f t="shared" si="220"/>
        <v>0</v>
      </c>
      <c r="L760" s="6" t="str">
        <f t="shared" si="221"/>
        <v>00000</v>
      </c>
      <c r="M760" s="1">
        <f t="shared" si="222"/>
        <v>0</v>
      </c>
      <c r="N760" s="6" t="str">
        <f t="shared" si="223"/>
        <v>00</v>
      </c>
      <c r="O760" s="1">
        <f t="shared" si="224"/>
        <v>0</v>
      </c>
      <c r="P760" s="1">
        <f>IF(HEX2DEC(LEFT(E760,4))&gt;=32768,HEX2DEC(LEFT(E760,4))-65536,HEX2DEC(LEFT(E760,4)))/Codes!$N$2</f>
        <v>4.0960000000000001</v>
      </c>
      <c r="Q760" s="1">
        <f>IF(HEX2DEC(RIGHT(E760,4))&gt;=32768,HEX2DEC(RIGHT(E760,4))-65536,HEX2DEC(RIGHT(E760,4)))/Codes!$N$2</f>
        <v>0</v>
      </c>
      <c r="R760" s="1">
        <f>IF(HEX2DEC(LEFT(F760,4))&gt;=32768,HEX2DEC(LEFT(F760,4))-65536,HEX2DEC(LEFT(F760,4)))/Codes!$N$2</f>
        <v>3.2480000000000002</v>
      </c>
      <c r="S760" s="1">
        <f>IF(HEX2DEC(RIGHT(F760,4))&gt;=32768,HEX2DEC(RIGHT(F760,4))-65536,HEX2DEC(RIGHT(F760,4)))/Codes!$N$2</f>
        <v>6</v>
      </c>
      <c r="T760" s="18">
        <f t="shared" si="225"/>
        <v>361</v>
      </c>
      <c r="U760" s="1">
        <f t="shared" si="226"/>
        <v>0</v>
      </c>
      <c r="V760" s="1">
        <f t="shared" si="227"/>
        <v>0</v>
      </c>
      <c r="W760" s="1" t="str">
        <f t="shared" si="228"/>
        <v>100</v>
      </c>
      <c r="X760" s="1">
        <f t="shared" si="229"/>
        <v>3</v>
      </c>
      <c r="Y760" s="1">
        <f t="shared" si="230"/>
        <v>0</v>
      </c>
      <c r="Z760" s="1" t="str">
        <f>VLOOKUP(BIN2DEC(MID(HEX2BIN(MID(H760,3,2),8),2,5)),Codes!$E$1:$F$18,2)</f>
        <v>Inert</v>
      </c>
      <c r="AA760" s="6" t="str">
        <f t="shared" si="231"/>
        <v>0</v>
      </c>
      <c r="AB760" s="1">
        <f t="shared" si="232"/>
        <v>0</v>
      </c>
      <c r="AC760" s="1" t="str">
        <f>VLOOKUP(BIN2DEC(RIGHT(HEX2BIN(MID(H760,6,1),4),1)&amp;LEFT(HEX2BIN(MID(H760,7,1),4),1)),Codes!$K$1:$L$5,2)</f>
        <v>S</v>
      </c>
      <c r="AD760" s="1" t="str">
        <f>VLOOKUP(BIN2DEC(RIGHT(HEX2BIN(MID(H760,7,1),4),3)&amp;LEFT(HEX2BIN(MID(H760,8,1),4),2)),Codes!$H$2:$I$33,2)</f>
        <v>Punch</v>
      </c>
      <c r="AE760" s="1" t="str">
        <f t="shared" si="233"/>
        <v>1</v>
      </c>
      <c r="AF760" s="1" t="str">
        <f t="shared" si="234"/>
        <v>1</v>
      </c>
      <c r="AH760" s="6">
        <f t="shared" si="235"/>
        <v>1</v>
      </c>
    </row>
    <row r="761" spans="1:34">
      <c r="A761" s="3" t="s">
        <v>934</v>
      </c>
      <c r="B761" s="1" t="s">
        <v>72</v>
      </c>
      <c r="C761" s="6" t="s">
        <v>933</v>
      </c>
      <c r="D761" s="9" t="s">
        <v>484</v>
      </c>
      <c r="E761" s="9" t="s">
        <v>914</v>
      </c>
      <c r="F761" s="9" t="s">
        <v>935</v>
      </c>
      <c r="G761" s="9" t="s">
        <v>916</v>
      </c>
      <c r="H761" s="9" t="s">
        <v>917</v>
      </c>
      <c r="J761" s="6" t="str">
        <f t="shared" si="219"/>
        <v>001011</v>
      </c>
      <c r="K761" s="1">
        <f t="shared" si="220"/>
        <v>1</v>
      </c>
      <c r="L761" s="6" t="str">
        <f t="shared" si="221"/>
        <v>00000</v>
      </c>
      <c r="M761" s="1">
        <f t="shared" si="222"/>
        <v>0</v>
      </c>
      <c r="N761" s="6" t="str">
        <f t="shared" si="223"/>
        <v>00</v>
      </c>
      <c r="O761" s="1">
        <f t="shared" si="224"/>
        <v>0</v>
      </c>
      <c r="P761" s="1">
        <f>IF(HEX2DEC(LEFT(E761,4))&gt;=32768,HEX2DEC(LEFT(E761,4))-65536,HEX2DEC(LEFT(E761,4)))/Codes!$N$2</f>
        <v>4.0960000000000001</v>
      </c>
      <c r="Q761" s="1">
        <f>IF(HEX2DEC(RIGHT(E761,4))&gt;=32768,HEX2DEC(RIGHT(E761,4))-65536,HEX2DEC(RIGHT(E761,4)))/Codes!$N$2</f>
        <v>0</v>
      </c>
      <c r="R761" s="1">
        <f>IF(HEX2DEC(LEFT(F761,4))&gt;=32768,HEX2DEC(LEFT(F761,4))-65536,HEX2DEC(LEFT(F761,4)))/Codes!$N$2</f>
        <v>10.24</v>
      </c>
      <c r="S761" s="1">
        <f>IF(HEX2DEC(RIGHT(F761,4))&gt;=32768,HEX2DEC(RIGHT(F761,4))-65536,HEX2DEC(RIGHT(F761,4)))/Codes!$N$2</f>
        <v>6</v>
      </c>
      <c r="T761" s="18">
        <f t="shared" si="225"/>
        <v>361</v>
      </c>
      <c r="U761" s="1">
        <f t="shared" si="226"/>
        <v>0</v>
      </c>
      <c r="V761" s="1">
        <f t="shared" si="227"/>
        <v>0</v>
      </c>
      <c r="W761" s="1" t="str">
        <f t="shared" si="228"/>
        <v>100</v>
      </c>
      <c r="X761" s="1">
        <f t="shared" si="229"/>
        <v>3</v>
      </c>
      <c r="Y761" s="1">
        <f t="shared" si="230"/>
        <v>0</v>
      </c>
      <c r="Z761" s="1" t="str">
        <f>VLOOKUP(BIN2DEC(MID(HEX2BIN(MID(H761,3,2),8),2,5)),Codes!$E$1:$F$18,2)</f>
        <v>Inert</v>
      </c>
      <c r="AA761" s="6" t="str">
        <f t="shared" si="231"/>
        <v>0</v>
      </c>
      <c r="AB761" s="1">
        <f t="shared" si="232"/>
        <v>0</v>
      </c>
      <c r="AC761" s="1" t="str">
        <f>VLOOKUP(BIN2DEC(RIGHT(HEX2BIN(MID(H761,6,1),4),1)&amp;LEFT(HEX2BIN(MID(H761,7,1),4),1)),Codes!$K$1:$L$5,2)</f>
        <v>S</v>
      </c>
      <c r="AD761" s="1" t="str">
        <f>VLOOKUP(BIN2DEC(RIGHT(HEX2BIN(MID(H761,7,1),4),3)&amp;LEFT(HEX2BIN(MID(H761,8,1),4),2)),Codes!$H$2:$I$33,2)</f>
        <v>Punch</v>
      </c>
      <c r="AE761" s="1" t="str">
        <f t="shared" si="233"/>
        <v>1</v>
      </c>
      <c r="AF761" s="1" t="str">
        <f t="shared" si="234"/>
        <v>1</v>
      </c>
      <c r="AH761" s="6">
        <f t="shared" si="235"/>
        <v>1</v>
      </c>
    </row>
    <row r="762" spans="1:34">
      <c r="A762" s="3" t="s">
        <v>936</v>
      </c>
      <c r="B762" s="1" t="s">
        <v>72</v>
      </c>
      <c r="C762" s="6" t="s">
        <v>933</v>
      </c>
      <c r="D762" s="9" t="s">
        <v>494</v>
      </c>
      <c r="E762" s="9" t="s">
        <v>914</v>
      </c>
      <c r="F762" s="9" t="s">
        <v>937</v>
      </c>
      <c r="G762" s="9" t="s">
        <v>916</v>
      </c>
      <c r="H762" s="9" t="s">
        <v>917</v>
      </c>
      <c r="J762" s="6" t="str">
        <f t="shared" si="219"/>
        <v>001011</v>
      </c>
      <c r="K762" s="1">
        <f t="shared" si="220"/>
        <v>2</v>
      </c>
      <c r="L762" s="6" t="str">
        <f t="shared" si="221"/>
        <v>00000</v>
      </c>
      <c r="M762" s="1">
        <f t="shared" si="222"/>
        <v>0</v>
      </c>
      <c r="N762" s="6" t="str">
        <f t="shared" si="223"/>
        <v>00</v>
      </c>
      <c r="O762" s="1">
        <f t="shared" si="224"/>
        <v>0</v>
      </c>
      <c r="P762" s="1">
        <f>IF(HEX2DEC(LEFT(E762,4))&gt;=32768,HEX2DEC(LEFT(E762,4))-65536,HEX2DEC(LEFT(E762,4)))/Codes!$N$2</f>
        <v>4.0960000000000001</v>
      </c>
      <c r="Q762" s="1">
        <f>IF(HEX2DEC(RIGHT(E762,4))&gt;=32768,HEX2DEC(RIGHT(E762,4))-65536,HEX2DEC(RIGHT(E762,4)))/Codes!$N$2</f>
        <v>0</v>
      </c>
      <c r="R762" s="1">
        <f>IF(HEX2DEC(LEFT(F762,4))&gt;=32768,HEX2DEC(LEFT(F762,4))-65536,HEX2DEC(LEFT(F762,4)))/Codes!$N$2</f>
        <v>-4.944</v>
      </c>
      <c r="S762" s="1">
        <f>IF(HEX2DEC(RIGHT(F762,4))&gt;=32768,HEX2DEC(RIGHT(F762,4))-65536,HEX2DEC(RIGHT(F762,4)))/Codes!$N$2</f>
        <v>6</v>
      </c>
      <c r="T762" s="18">
        <f t="shared" si="225"/>
        <v>361</v>
      </c>
      <c r="U762" s="1">
        <f t="shared" si="226"/>
        <v>0</v>
      </c>
      <c r="V762" s="1">
        <f t="shared" si="227"/>
        <v>0</v>
      </c>
      <c r="W762" s="1" t="str">
        <f t="shared" si="228"/>
        <v>100</v>
      </c>
      <c r="X762" s="1">
        <f t="shared" si="229"/>
        <v>3</v>
      </c>
      <c r="Y762" s="1">
        <f t="shared" si="230"/>
        <v>0</v>
      </c>
      <c r="Z762" s="1" t="str">
        <f>VLOOKUP(BIN2DEC(MID(HEX2BIN(MID(H762,3,2),8),2,5)),Codes!$E$1:$F$18,2)</f>
        <v>Inert</v>
      </c>
      <c r="AA762" s="6" t="str">
        <f t="shared" si="231"/>
        <v>0</v>
      </c>
      <c r="AB762" s="1">
        <f t="shared" si="232"/>
        <v>0</v>
      </c>
      <c r="AC762" s="1" t="str">
        <f>VLOOKUP(BIN2DEC(RIGHT(HEX2BIN(MID(H762,6,1),4),1)&amp;LEFT(HEX2BIN(MID(H762,7,1),4),1)),Codes!$K$1:$L$5,2)</f>
        <v>S</v>
      </c>
      <c r="AD762" s="1" t="str">
        <f>VLOOKUP(BIN2DEC(RIGHT(HEX2BIN(MID(H762,7,1),4),3)&amp;LEFT(HEX2BIN(MID(H762,8,1),4),2)),Codes!$H$2:$I$33,2)</f>
        <v>Punch</v>
      </c>
      <c r="AE762" s="1" t="str">
        <f t="shared" si="233"/>
        <v>1</v>
      </c>
      <c r="AF762" s="1" t="str">
        <f t="shared" si="234"/>
        <v>1</v>
      </c>
      <c r="AH762" s="6">
        <f t="shared" si="235"/>
        <v>1</v>
      </c>
    </row>
    <row r="763" spans="1:34">
      <c r="A763" s="3" t="s">
        <v>938</v>
      </c>
      <c r="B763" s="1" t="s">
        <v>72</v>
      </c>
      <c r="C763" s="6" t="s">
        <v>939</v>
      </c>
      <c r="D763" s="9" t="s">
        <v>926</v>
      </c>
      <c r="E763" s="9" t="s">
        <v>927</v>
      </c>
      <c r="F763" s="9" t="s">
        <v>940</v>
      </c>
      <c r="G763" s="9" t="s">
        <v>941</v>
      </c>
      <c r="H763" s="9" t="s">
        <v>942</v>
      </c>
      <c r="J763" s="6" t="str">
        <f t="shared" si="219"/>
        <v>001011</v>
      </c>
      <c r="K763" s="1">
        <f t="shared" si="220"/>
        <v>0</v>
      </c>
      <c r="L763" s="6" t="str">
        <f t="shared" si="221"/>
        <v>00000</v>
      </c>
      <c r="M763" s="1">
        <f t="shared" si="222"/>
        <v>25</v>
      </c>
      <c r="N763" s="6" t="str">
        <f t="shared" si="223"/>
        <v>00</v>
      </c>
      <c r="O763" s="1">
        <f t="shared" si="224"/>
        <v>7</v>
      </c>
      <c r="P763" s="1">
        <f>IF(HEX2DEC(LEFT(E763,4))&gt;=32768,HEX2DEC(LEFT(E763,4))-65536,HEX2DEC(LEFT(E763,4)))/Codes!$N$2</f>
        <v>7.68</v>
      </c>
      <c r="Q763" s="1">
        <f>IF(HEX2DEC(RIGHT(E763,4))&gt;=32768,HEX2DEC(RIGHT(E763,4))-65536,HEX2DEC(RIGHT(E763,4)))/Codes!$N$2</f>
        <v>0</v>
      </c>
      <c r="R763" s="1">
        <f>IF(HEX2DEC(LEFT(F763,4))&gt;=32768,HEX2DEC(LEFT(F763,4))-65536,HEX2DEC(LEFT(F763,4)))/Codes!$N$2</f>
        <v>0.04</v>
      </c>
      <c r="S763" s="1">
        <f>IF(HEX2DEC(RIGHT(F763,4))&gt;=32768,HEX2DEC(RIGHT(F763,4))-65536,HEX2DEC(RIGHT(F763,4)))/Codes!$N$2</f>
        <v>0</v>
      </c>
      <c r="T763" s="18">
        <f t="shared" si="225"/>
        <v>270</v>
      </c>
      <c r="U763" s="1">
        <f t="shared" si="226"/>
        <v>70</v>
      </c>
      <c r="V763" s="1">
        <f t="shared" si="227"/>
        <v>0</v>
      </c>
      <c r="W763" s="1" t="str">
        <f t="shared" si="228"/>
        <v>100</v>
      </c>
      <c r="X763" s="1">
        <f t="shared" si="229"/>
        <v>2</v>
      </c>
      <c r="Y763" s="1">
        <f t="shared" si="230"/>
        <v>60</v>
      </c>
      <c r="Z763" s="1" t="str">
        <f>VLOOKUP(BIN2DEC(MID(HEX2BIN(MID(H763,3,2),8),2,5)),Codes!$E$1:$F$18,2)</f>
        <v>Flame</v>
      </c>
      <c r="AA763" s="6" t="str">
        <f t="shared" si="231"/>
        <v>0</v>
      </c>
      <c r="AB763" s="1">
        <f t="shared" si="232"/>
        <v>2</v>
      </c>
      <c r="AC763" s="1" t="str">
        <f>VLOOKUP(BIN2DEC(RIGHT(HEX2BIN(MID(H763,6,1),4),1)&amp;LEFT(HEX2BIN(MID(H763,7,1),4),1)),Codes!$K$1:$L$5,2)</f>
        <v>L</v>
      </c>
      <c r="AD763" s="1" t="str">
        <f>VLOOKUP(BIN2DEC(RIGHT(HEX2BIN(MID(H763,7,1),4),3)&amp;LEFT(HEX2BIN(MID(H763,8,1),4),2)),Codes!$H$2:$I$33,2)</f>
        <v>Burn</v>
      </c>
      <c r="AE763" s="1" t="str">
        <f t="shared" si="233"/>
        <v>1</v>
      </c>
      <c r="AF763" s="1" t="str">
        <f t="shared" si="234"/>
        <v>1</v>
      </c>
      <c r="AH763" s="6">
        <f t="shared" si="235"/>
        <v>72</v>
      </c>
    </row>
    <row r="764" spans="1:34">
      <c r="A764" s="3" t="s">
        <v>943</v>
      </c>
      <c r="B764" s="1" t="s">
        <v>72</v>
      </c>
      <c r="C764" s="6" t="s">
        <v>949</v>
      </c>
      <c r="D764" s="9" t="s">
        <v>702</v>
      </c>
      <c r="E764" s="9" t="s">
        <v>212</v>
      </c>
      <c r="F764" s="9" t="s">
        <v>944</v>
      </c>
      <c r="G764" s="9" t="s">
        <v>139</v>
      </c>
      <c r="H764" s="9" t="s">
        <v>945</v>
      </c>
      <c r="J764" s="6" t="str">
        <f t="shared" si="219"/>
        <v>001011</v>
      </c>
      <c r="K764" s="1">
        <f t="shared" si="220"/>
        <v>0</v>
      </c>
      <c r="L764" s="6" t="str">
        <f t="shared" si="221"/>
        <v>00000</v>
      </c>
      <c r="M764" s="1">
        <f t="shared" si="222"/>
        <v>0</v>
      </c>
      <c r="N764" s="6" t="str">
        <f t="shared" si="223"/>
        <v>00</v>
      </c>
      <c r="O764" s="1">
        <f t="shared" si="224"/>
        <v>1</v>
      </c>
      <c r="P764" s="1">
        <f>IF(HEX2DEC(LEFT(E764,4))&gt;=32768,HEX2DEC(LEFT(E764,4))-65536,HEX2DEC(LEFT(E764,4)))/Codes!$N$2</f>
        <v>2.8</v>
      </c>
      <c r="Q764" s="1">
        <f>IF(HEX2DEC(RIGHT(E764,4))&gt;=32768,HEX2DEC(RIGHT(E764,4))-65536,HEX2DEC(RIGHT(E764,4)))/Codes!$N$2</f>
        <v>0</v>
      </c>
      <c r="R764" s="1">
        <f>IF(HEX2DEC(LEFT(F764,4))&gt;=32768,HEX2DEC(LEFT(F764,4))-65536,HEX2DEC(LEFT(F764,4)))/Codes!$N$2</f>
        <v>8.8000000000000007</v>
      </c>
      <c r="S764" s="1">
        <f>IF(HEX2DEC(RIGHT(F764,4))&gt;=32768,HEX2DEC(RIGHT(F764,4))-65536,HEX2DEC(RIGHT(F764,4)))/Codes!$N$2</f>
        <v>6.1440000000000001</v>
      </c>
      <c r="T764" s="18">
        <f t="shared" si="225"/>
        <v>361</v>
      </c>
      <c r="U764" s="1">
        <f t="shared" si="226"/>
        <v>100</v>
      </c>
      <c r="V764" s="1">
        <f t="shared" si="227"/>
        <v>0</v>
      </c>
      <c r="W764" s="1" t="str">
        <f t="shared" si="228"/>
        <v>100</v>
      </c>
      <c r="X764" s="1">
        <f t="shared" si="229"/>
        <v>3</v>
      </c>
      <c r="Y764" s="1">
        <f t="shared" si="230"/>
        <v>0</v>
      </c>
      <c r="Z764" s="1" t="str">
        <f>VLOOKUP(BIN2DEC(MID(HEX2BIN(MID(H764,3,2),8),2,5)),Codes!$E$1:$F$18,2)</f>
        <v>Grab</v>
      </c>
      <c r="AA764" s="6" t="str">
        <f t="shared" si="231"/>
        <v>0</v>
      </c>
      <c r="AB764" s="1">
        <f t="shared" si="232"/>
        <v>0</v>
      </c>
      <c r="AC764" s="1" t="str">
        <f>VLOOKUP(BIN2DEC(RIGHT(HEX2BIN(MID(H764,6,1),4),1)&amp;LEFT(HEX2BIN(MID(H764,7,1),4),1)),Codes!$K$1:$L$5,2)</f>
        <v>M</v>
      </c>
      <c r="AD764" s="1" t="str">
        <f>VLOOKUP(BIN2DEC(RIGHT(HEX2BIN(MID(H764,7,1),4),3)&amp;LEFT(HEX2BIN(MID(H764,8,1),4),2)),Codes!$H$2:$I$33,2)</f>
        <v>Punch</v>
      </c>
      <c r="AE764" s="1" t="str">
        <f t="shared" si="233"/>
        <v>1</v>
      </c>
      <c r="AF764" s="1" t="str">
        <f t="shared" si="234"/>
        <v>1</v>
      </c>
      <c r="AH764" s="6">
        <f t="shared" si="235"/>
        <v>33</v>
      </c>
    </row>
    <row r="765" spans="1:34">
      <c r="A765" s="3" t="s">
        <v>946</v>
      </c>
      <c r="B765" s="1" t="s">
        <v>72</v>
      </c>
      <c r="C765" s="6" t="s">
        <v>949</v>
      </c>
      <c r="D765" s="9" t="s">
        <v>707</v>
      </c>
      <c r="E765" s="9" t="s">
        <v>195</v>
      </c>
      <c r="F765" s="9" t="s">
        <v>947</v>
      </c>
      <c r="G765" s="9" t="s">
        <v>139</v>
      </c>
      <c r="H765" s="9" t="s">
        <v>948</v>
      </c>
      <c r="J765" s="6" t="str">
        <f t="shared" si="219"/>
        <v>001011</v>
      </c>
      <c r="K765" s="1">
        <f t="shared" si="220"/>
        <v>1</v>
      </c>
      <c r="L765" s="6" t="str">
        <f t="shared" si="221"/>
        <v>00000</v>
      </c>
      <c r="M765" s="1">
        <f t="shared" si="222"/>
        <v>0</v>
      </c>
      <c r="N765" s="6" t="str">
        <f t="shared" si="223"/>
        <v>00</v>
      </c>
      <c r="O765" s="1">
        <f t="shared" si="224"/>
        <v>1</v>
      </c>
      <c r="P765" s="1">
        <f>IF(HEX2DEC(LEFT(E765,4))&gt;=32768,HEX2DEC(LEFT(E765,4))-65536,HEX2DEC(LEFT(E765,4)))/Codes!$N$2</f>
        <v>4.4000000000000004</v>
      </c>
      <c r="Q765" s="1">
        <f>IF(HEX2DEC(RIGHT(E765,4))&gt;=32768,HEX2DEC(RIGHT(E765,4))-65536,HEX2DEC(RIGHT(E765,4)))/Codes!$N$2</f>
        <v>0</v>
      </c>
      <c r="R765" s="1">
        <f>IF(HEX2DEC(LEFT(F765,4))&gt;=32768,HEX2DEC(LEFT(F765,4))-65536,HEX2DEC(LEFT(F765,4)))/Codes!$N$2</f>
        <v>8.8000000000000007</v>
      </c>
      <c r="S765" s="1">
        <f>IF(HEX2DEC(RIGHT(F765,4))&gt;=32768,HEX2DEC(RIGHT(F765,4))-65536,HEX2DEC(RIGHT(F765,4)))/Codes!$N$2</f>
        <v>13.651999999999999</v>
      </c>
      <c r="T765" s="18">
        <f t="shared" si="225"/>
        <v>361</v>
      </c>
      <c r="U765" s="1">
        <f t="shared" si="226"/>
        <v>100</v>
      </c>
      <c r="V765" s="1">
        <f t="shared" si="227"/>
        <v>0</v>
      </c>
      <c r="W765" s="1" t="str">
        <f t="shared" si="228"/>
        <v>100</v>
      </c>
      <c r="X765" s="1">
        <f t="shared" si="229"/>
        <v>3</v>
      </c>
      <c r="Y765" s="1">
        <f t="shared" si="230"/>
        <v>0</v>
      </c>
      <c r="Z765" s="1" t="str">
        <f>VLOOKUP(BIN2DEC(MID(HEX2BIN(MID(H765,3,2),8),2,5)),Codes!$E$1:$F$18,2)</f>
        <v>Grab</v>
      </c>
      <c r="AA765" s="6" t="str">
        <f t="shared" si="231"/>
        <v>0</v>
      </c>
      <c r="AB765" s="1">
        <f t="shared" si="232"/>
        <v>0</v>
      </c>
      <c r="AC765" s="1" t="str">
        <f>VLOOKUP(BIN2DEC(RIGHT(HEX2BIN(MID(H765,6,1),4),1)&amp;LEFT(HEX2BIN(MID(H765,7,1),4),1)),Codes!$K$1:$L$5,2)</f>
        <v>M</v>
      </c>
      <c r="AD765" s="1" t="str">
        <f>VLOOKUP(BIN2DEC(RIGHT(HEX2BIN(MID(H765,7,1),4),3)&amp;LEFT(HEX2BIN(MID(H765,8,1),4),2)),Codes!$H$2:$I$33,2)</f>
        <v>Punch</v>
      </c>
      <c r="AE765" s="1" t="str">
        <f t="shared" si="233"/>
        <v>1</v>
      </c>
      <c r="AF765" s="1" t="str">
        <f t="shared" si="234"/>
        <v>0</v>
      </c>
      <c r="AH765" s="6">
        <f t="shared" si="235"/>
        <v>33</v>
      </c>
    </row>
    <row r="766" spans="1:34">
      <c r="A766" s="3" t="s">
        <v>953</v>
      </c>
      <c r="B766" s="1" t="s">
        <v>72</v>
      </c>
      <c r="C766" s="6" t="s">
        <v>958</v>
      </c>
      <c r="D766" s="9" t="s">
        <v>954</v>
      </c>
      <c r="E766" s="9" t="s">
        <v>955</v>
      </c>
      <c r="F766" s="9" t="s">
        <v>956</v>
      </c>
      <c r="G766" s="9" t="s">
        <v>916</v>
      </c>
      <c r="H766" s="9" t="s">
        <v>957</v>
      </c>
      <c r="J766" s="6" t="str">
        <f t="shared" si="219"/>
        <v>001011</v>
      </c>
      <c r="K766" s="1">
        <f t="shared" si="220"/>
        <v>0</v>
      </c>
      <c r="L766" s="6" t="str">
        <f t="shared" si="221"/>
        <v>00000</v>
      </c>
      <c r="M766" s="1">
        <f t="shared" si="222"/>
        <v>3</v>
      </c>
      <c r="N766" s="6" t="str">
        <f t="shared" si="223"/>
        <v>00</v>
      </c>
      <c r="O766" s="1">
        <f t="shared" si="224"/>
        <v>5</v>
      </c>
      <c r="P766" s="1">
        <f>IF(HEX2DEC(LEFT(E766,4))&gt;=32768,HEX2DEC(LEFT(E766,4))-65536,HEX2DEC(LEFT(E766,4)))/Codes!$N$2</f>
        <v>8</v>
      </c>
      <c r="Q766" s="1">
        <f>IF(HEX2DEC(RIGHT(E766,4))&gt;=32768,HEX2DEC(RIGHT(E766,4))-65536,HEX2DEC(RIGHT(E766,4)))/Codes!$N$2</f>
        <v>0</v>
      </c>
      <c r="R766" s="1">
        <f>IF(HEX2DEC(LEFT(F766,4))&gt;=32768,HEX2DEC(LEFT(F766,4))-65536,HEX2DEC(LEFT(F766,4)))/Codes!$N$2</f>
        <v>0</v>
      </c>
      <c r="S766" s="1">
        <f>IF(HEX2DEC(RIGHT(F766,4))&gt;=32768,HEX2DEC(RIGHT(F766,4))-65536,HEX2DEC(RIGHT(F766,4)))/Codes!$N$2</f>
        <v>11.6</v>
      </c>
      <c r="T766" s="18">
        <f t="shared" si="225"/>
        <v>361</v>
      </c>
      <c r="U766" s="1">
        <f t="shared" si="226"/>
        <v>0</v>
      </c>
      <c r="V766" s="1">
        <f t="shared" si="227"/>
        <v>0</v>
      </c>
      <c r="W766" s="1" t="str">
        <f t="shared" si="228"/>
        <v>100</v>
      </c>
      <c r="X766" s="1">
        <f t="shared" si="229"/>
        <v>3</v>
      </c>
      <c r="Y766" s="1">
        <f t="shared" si="230"/>
        <v>0</v>
      </c>
      <c r="Z766" s="1" t="str">
        <f>VLOOKUP(BIN2DEC(MID(HEX2BIN(MID(H766,3,2),8),2,5)),Codes!$E$1:$F$18,2)</f>
        <v>Flame</v>
      </c>
      <c r="AA766" s="6" t="str">
        <f t="shared" si="231"/>
        <v>0</v>
      </c>
      <c r="AB766" s="1">
        <f t="shared" si="232"/>
        <v>0</v>
      </c>
      <c r="AC766" s="1" t="str">
        <f>VLOOKUP(BIN2DEC(RIGHT(HEX2BIN(MID(H766,6,1),4),1)&amp;LEFT(HEX2BIN(MID(H766,7,1),4),1)),Codes!$K$1:$L$5,2)</f>
        <v>L</v>
      </c>
      <c r="AD766" s="1" t="str">
        <f>VLOOKUP(BIN2DEC(RIGHT(HEX2BIN(MID(H766,7,1),4),3)&amp;LEFT(HEX2BIN(MID(H766,8,1),4),2)),Codes!$H$2:$I$33,2)</f>
        <v>Kick</v>
      </c>
      <c r="AE766" s="1" t="str">
        <f t="shared" si="233"/>
        <v>1</v>
      </c>
      <c r="AF766" s="1" t="str">
        <f t="shared" si="234"/>
        <v>1</v>
      </c>
      <c r="AH766" s="6">
        <f t="shared" si="235"/>
        <v>66</v>
      </c>
    </row>
    <row r="767" spans="1:34">
      <c r="A767" s="3" t="s">
        <v>205</v>
      </c>
      <c r="B767" s="1" t="s">
        <v>72</v>
      </c>
      <c r="C767" s="6" t="s">
        <v>5063</v>
      </c>
      <c r="D767" s="9" t="s">
        <v>206</v>
      </c>
      <c r="E767" s="9" t="s">
        <v>207</v>
      </c>
      <c r="F767" s="9" t="s">
        <v>91</v>
      </c>
      <c r="G767" s="9" t="s">
        <v>208</v>
      </c>
      <c r="H767" s="9" t="s">
        <v>209</v>
      </c>
      <c r="J767" s="6" t="str">
        <f t="shared" si="219"/>
        <v>001011</v>
      </c>
      <c r="K767" s="1">
        <f t="shared" si="220"/>
        <v>0</v>
      </c>
      <c r="L767" s="6" t="str">
        <f t="shared" si="221"/>
        <v>00000</v>
      </c>
      <c r="M767" s="1">
        <f t="shared" si="222"/>
        <v>14</v>
      </c>
      <c r="N767" s="6" t="str">
        <f t="shared" si="223"/>
        <v>00</v>
      </c>
      <c r="O767" s="1">
        <f t="shared" si="224"/>
        <v>15</v>
      </c>
      <c r="P767" s="1">
        <f>IF(HEX2DEC(LEFT(E767,4))&gt;=32768,HEX2DEC(LEFT(E767,4))-65536,HEX2DEC(LEFT(E767,4)))/Codes!$N$2</f>
        <v>4</v>
      </c>
      <c r="Q767" s="1">
        <f>IF(HEX2DEC(RIGHT(E767,4))&gt;=32768,HEX2DEC(RIGHT(E767,4))-65536,HEX2DEC(RIGHT(E767,4)))/Codes!$N$2</f>
        <v>0</v>
      </c>
      <c r="R767" s="1">
        <f>IF(HEX2DEC(LEFT(F767,4))&gt;=32768,HEX2DEC(LEFT(F767,4))-65536,HEX2DEC(LEFT(F767,4)))/Codes!$N$2</f>
        <v>0</v>
      </c>
      <c r="S767" s="1">
        <f>IF(HEX2DEC(RIGHT(F767,4))&gt;=32768,HEX2DEC(RIGHT(F767,4))-65536,HEX2DEC(RIGHT(F767,4)))/Codes!$N$2</f>
        <v>0</v>
      </c>
      <c r="T767" s="18">
        <f t="shared" si="225"/>
        <v>361</v>
      </c>
      <c r="U767" s="1">
        <f t="shared" si="226"/>
        <v>70</v>
      </c>
      <c r="V767" s="1">
        <f t="shared" si="227"/>
        <v>0</v>
      </c>
      <c r="W767" s="1" t="str">
        <f t="shared" si="228"/>
        <v>100</v>
      </c>
      <c r="X767" s="1">
        <f t="shared" si="229"/>
        <v>3</v>
      </c>
      <c r="Y767" s="1">
        <f t="shared" si="230"/>
        <v>50</v>
      </c>
      <c r="Z767" s="1" t="str">
        <f>VLOOKUP(BIN2DEC(MID(HEX2BIN(MID(H767,3,2),8),2,5)),Codes!$E$1:$F$18,2)</f>
        <v>Flame</v>
      </c>
      <c r="AA767" s="6" t="str">
        <f t="shared" si="231"/>
        <v>0</v>
      </c>
      <c r="AB767" s="1">
        <f t="shared" si="232"/>
        <v>0</v>
      </c>
      <c r="AC767" s="1" t="str">
        <f>VLOOKUP(BIN2DEC(RIGHT(HEX2BIN(MID(H767,6,1),4),1)&amp;LEFT(HEX2BIN(MID(H767,7,1),4),1)),Codes!$K$1:$L$5,2)</f>
        <v>L</v>
      </c>
      <c r="AD767" s="1" t="str">
        <f>VLOOKUP(BIN2DEC(RIGHT(HEX2BIN(MID(H767,7,1),4),3)&amp;LEFT(HEX2BIN(MID(H767,8,1),4),2)),Codes!$H$2:$I$33,2)</f>
        <v>Kick</v>
      </c>
      <c r="AE767" s="1" t="str">
        <f t="shared" si="233"/>
        <v>1</v>
      </c>
      <c r="AF767" s="1" t="str">
        <f t="shared" si="234"/>
        <v>1</v>
      </c>
      <c r="AH767" s="6">
        <f t="shared" si="235"/>
        <v>66</v>
      </c>
    </row>
    <row r="768" spans="1:34">
      <c r="A768" s="3" t="s">
        <v>210</v>
      </c>
      <c r="B768" s="1" t="s">
        <v>72</v>
      </c>
      <c r="C768" s="6" t="s">
        <v>5063</v>
      </c>
      <c r="D768" s="9" t="s">
        <v>211</v>
      </c>
      <c r="E768" s="9" t="s">
        <v>212</v>
      </c>
      <c r="F768" s="9" t="s">
        <v>91</v>
      </c>
      <c r="G768" s="9" t="s">
        <v>208</v>
      </c>
      <c r="H768" s="9" t="s">
        <v>209</v>
      </c>
      <c r="J768" s="6" t="str">
        <f t="shared" si="219"/>
        <v>001011</v>
      </c>
      <c r="K768" s="1">
        <f t="shared" si="220"/>
        <v>1</v>
      </c>
      <c r="L768" s="6" t="str">
        <f t="shared" si="221"/>
        <v>00000</v>
      </c>
      <c r="M768" s="1">
        <f t="shared" si="222"/>
        <v>13</v>
      </c>
      <c r="N768" s="6" t="str">
        <f t="shared" si="223"/>
        <v>00</v>
      </c>
      <c r="O768" s="1">
        <f t="shared" si="224"/>
        <v>15</v>
      </c>
      <c r="P768" s="1">
        <f>IF(HEX2DEC(LEFT(E768,4))&gt;=32768,HEX2DEC(LEFT(E768,4))-65536,HEX2DEC(LEFT(E768,4)))/Codes!$N$2</f>
        <v>2.8</v>
      </c>
      <c r="Q768" s="1">
        <f>IF(HEX2DEC(RIGHT(E768,4))&gt;=32768,HEX2DEC(RIGHT(E768,4))-65536,HEX2DEC(RIGHT(E768,4)))/Codes!$N$2</f>
        <v>0</v>
      </c>
      <c r="R768" s="1">
        <f>IF(HEX2DEC(LEFT(F768,4))&gt;=32768,HEX2DEC(LEFT(F768,4))-65536,HEX2DEC(LEFT(F768,4)))/Codes!$N$2</f>
        <v>0</v>
      </c>
      <c r="S768" s="1">
        <f>IF(HEX2DEC(RIGHT(F768,4))&gt;=32768,HEX2DEC(RIGHT(F768,4))-65536,HEX2DEC(RIGHT(F768,4)))/Codes!$N$2</f>
        <v>0</v>
      </c>
      <c r="T768" s="18">
        <f t="shared" si="225"/>
        <v>361</v>
      </c>
      <c r="U768" s="1">
        <f t="shared" si="226"/>
        <v>70</v>
      </c>
      <c r="V768" s="1">
        <f t="shared" si="227"/>
        <v>0</v>
      </c>
      <c r="W768" s="1" t="str">
        <f t="shared" si="228"/>
        <v>100</v>
      </c>
      <c r="X768" s="1">
        <f t="shared" si="229"/>
        <v>3</v>
      </c>
      <c r="Y768" s="1">
        <f t="shared" si="230"/>
        <v>50</v>
      </c>
      <c r="Z768" s="1" t="str">
        <f>VLOOKUP(BIN2DEC(MID(HEX2BIN(MID(H768,3,2),8),2,5)),Codes!$E$1:$F$18,2)</f>
        <v>Flame</v>
      </c>
      <c r="AA768" s="6" t="str">
        <f t="shared" si="231"/>
        <v>0</v>
      </c>
      <c r="AB768" s="1">
        <f t="shared" si="232"/>
        <v>0</v>
      </c>
      <c r="AC768" s="1" t="str">
        <f>VLOOKUP(BIN2DEC(RIGHT(HEX2BIN(MID(H768,6,1),4),1)&amp;LEFT(HEX2BIN(MID(H768,7,1),4),1)),Codes!$K$1:$L$5,2)</f>
        <v>L</v>
      </c>
      <c r="AD768" s="1" t="str">
        <f>VLOOKUP(BIN2DEC(RIGHT(HEX2BIN(MID(H768,7,1),4),3)&amp;LEFT(HEX2BIN(MID(H768,8,1),4),2)),Codes!$H$2:$I$33,2)</f>
        <v>Kick</v>
      </c>
      <c r="AE768" s="1" t="str">
        <f t="shared" si="233"/>
        <v>1</v>
      </c>
      <c r="AF768" s="1" t="str">
        <f t="shared" si="234"/>
        <v>1</v>
      </c>
      <c r="AH768" s="6">
        <f t="shared" si="235"/>
        <v>66</v>
      </c>
    </row>
    <row r="769" spans="1:34">
      <c r="A769" s="3" t="s">
        <v>213</v>
      </c>
      <c r="B769" s="1" t="s">
        <v>72</v>
      </c>
      <c r="C769" s="6" t="s">
        <v>5063</v>
      </c>
      <c r="D769" s="9" t="s">
        <v>214</v>
      </c>
      <c r="E769" s="9" t="s">
        <v>215</v>
      </c>
      <c r="F769" s="9" t="s">
        <v>91</v>
      </c>
      <c r="G769" s="9" t="s">
        <v>208</v>
      </c>
      <c r="H769" s="9" t="s">
        <v>209</v>
      </c>
      <c r="J769" s="6" t="str">
        <f t="shared" ref="J769:J832" si="236">LEFT(HEX2BIN(LEFT(D769,2),8),6)</f>
        <v>001011</v>
      </c>
      <c r="K769" s="1">
        <f t="shared" ref="K769:K832" si="237">BIN2DEC(MID(HEX2BIN(MID(D769,2,2),8),3,3))</f>
        <v>2</v>
      </c>
      <c r="L769" s="6" t="str">
        <f t="shared" ref="L769:L832" si="238">MID(HEX2BIN(MID(D769,3,2),8),2,5)</f>
        <v>00000</v>
      </c>
      <c r="M769" s="1">
        <f t="shared" ref="M769:M832" si="239">ROUNDDOWN(HEX2DEC(MID(D769,4,3))/8,0)</f>
        <v>14</v>
      </c>
      <c r="N769" s="6" t="str">
        <f t="shared" ref="N769:N832" si="240">MID(HEX2BIN(MID(D769,6,1),4),2,2)</f>
        <v>00</v>
      </c>
      <c r="O769" s="1">
        <f t="shared" ref="O769:O832" si="241">HEX2DEC(MID(D769,7,2))</f>
        <v>15</v>
      </c>
      <c r="P769" s="1">
        <f>IF(HEX2DEC(LEFT(E769,4))&gt;=32768,HEX2DEC(LEFT(E769,4))-65536,HEX2DEC(LEFT(E769,4)))/Codes!$N$2</f>
        <v>4.4000000000000004</v>
      </c>
      <c r="Q769" s="1">
        <f>IF(HEX2DEC(RIGHT(E769,4))&gt;=32768,HEX2DEC(RIGHT(E769,4))-65536,HEX2DEC(RIGHT(E769,4)))/Codes!$N$2</f>
        <v>8</v>
      </c>
      <c r="R769" s="1">
        <f>IF(HEX2DEC(LEFT(F769,4))&gt;=32768,HEX2DEC(LEFT(F769,4))-65536,HEX2DEC(LEFT(F769,4)))/Codes!$N$2</f>
        <v>0</v>
      </c>
      <c r="S769" s="1">
        <f>IF(HEX2DEC(RIGHT(F769,4))&gt;=32768,HEX2DEC(RIGHT(F769,4))-65536,HEX2DEC(RIGHT(F769,4)))/Codes!$N$2</f>
        <v>0</v>
      </c>
      <c r="T769" s="18">
        <f t="shared" ref="T769:T832" si="242">ROUNDDOWN(HEX2DEC(LEFT(G769,3))/8,0)</f>
        <v>361</v>
      </c>
      <c r="U769" s="1">
        <f t="shared" ref="U769:U832" si="243">ROUNDDOWN(HEX2DEC(MID(G769,3,3))/4,0)-(512*ROUNDDOWN(HEX2DEC(MID(G769,3,1))/8,0))</f>
        <v>70</v>
      </c>
      <c r="V769" s="1">
        <f t="shared" ref="V769:V832" si="244">RIGHT(HEX2BIN(MID(G769,5,1),4),2)*128+HEX2DEC(MID(G769,6,1))*8+LEFT(HEX2BIN(MID(G769,7,1),4),3)</f>
        <v>0</v>
      </c>
      <c r="W769" s="1" t="str">
        <f t="shared" ref="W769:W832" si="245">MID(HEX2BIN(MID(G769,7,2),8),4,3)</f>
        <v>100</v>
      </c>
      <c r="X769" s="1">
        <f t="shared" ref="X769:X832" si="246">BIN2DEC(RIGHT(HEX2BIN(RIGHT(G769,1),4),2))</f>
        <v>3</v>
      </c>
      <c r="Y769" s="1">
        <f t="shared" ref="Y769:Y832" si="247">ROUNDDOWN(HEX2DEC(LEFT(H769,3))/8,0)</f>
        <v>50</v>
      </c>
      <c r="Z769" s="1" t="str">
        <f>VLOOKUP(BIN2DEC(MID(HEX2BIN(MID(H769,3,2),8),2,5)),Codes!$E$1:$F$18,2)</f>
        <v>Flame</v>
      </c>
      <c r="AA769" s="6" t="str">
        <f t="shared" ref="AA769:AA832" si="248">MID(HEX2BIN(MID(H769,4,1),4),3,1)</f>
        <v>0</v>
      </c>
      <c r="AB769" s="1">
        <f t="shared" ref="AB769:AB832" si="249">(MOD(HEX2DEC(MID(H769,4,1)),2))*64+ROUNDDOWN(HEX2DEC(MID(H769,5,2))/4,0)</f>
        <v>0</v>
      </c>
      <c r="AC769" s="1" t="str">
        <f>VLOOKUP(BIN2DEC(RIGHT(HEX2BIN(MID(H769,6,1),4),1)&amp;LEFT(HEX2BIN(MID(H769,7,1),4),1)),Codes!$K$1:$L$5,2)</f>
        <v>L</v>
      </c>
      <c r="AD769" s="1" t="str">
        <f>VLOOKUP(BIN2DEC(RIGHT(HEX2BIN(MID(H769,7,1),4),3)&amp;LEFT(HEX2BIN(MID(H769,8,1),4),2)),Codes!$H$2:$I$33,2)</f>
        <v>Kick</v>
      </c>
      <c r="AE769" s="1" t="str">
        <f t="shared" ref="AE769:AE832" si="250">MID(HEX2BIN(RIGHT(H769,1),4),3,1)</f>
        <v>1</v>
      </c>
      <c r="AF769" s="1" t="str">
        <f t="shared" ref="AF769:AF832" si="251">RIGHT(HEX2BIN(RIGHT(H769,1),4),1)</f>
        <v>1</v>
      </c>
      <c r="AH769" s="6">
        <f t="shared" ref="AH769:AH832" si="252">ROUNDDOWN(HEX2DEC(MID(H769,6,3))/4,0)-(256*ROUNDDOWN(HEX2DEC(MID(H769,6,1))/4,0))</f>
        <v>66</v>
      </c>
    </row>
    <row r="770" spans="1:34">
      <c r="A770" s="3" t="s">
        <v>223</v>
      </c>
      <c r="B770" s="1" t="s">
        <v>72</v>
      </c>
      <c r="C770" s="6" t="s">
        <v>5064</v>
      </c>
      <c r="D770" s="9" t="s">
        <v>224</v>
      </c>
      <c r="E770" s="9" t="s">
        <v>207</v>
      </c>
      <c r="F770" s="9" t="s">
        <v>91</v>
      </c>
      <c r="G770" s="9" t="s">
        <v>218</v>
      </c>
      <c r="H770" s="9" t="s">
        <v>209</v>
      </c>
      <c r="J770" s="6" t="str">
        <f t="shared" si="236"/>
        <v>001011</v>
      </c>
      <c r="K770" s="1">
        <f t="shared" si="237"/>
        <v>0</v>
      </c>
      <c r="L770" s="6" t="str">
        <f t="shared" si="238"/>
        <v>00000</v>
      </c>
      <c r="M770" s="1">
        <f t="shared" si="239"/>
        <v>14</v>
      </c>
      <c r="N770" s="6" t="str">
        <f t="shared" si="240"/>
        <v>00</v>
      </c>
      <c r="O770" s="1">
        <f t="shared" si="241"/>
        <v>12</v>
      </c>
      <c r="P770" s="1">
        <f>IF(HEX2DEC(LEFT(E770,4))&gt;=32768,HEX2DEC(LEFT(E770,4))-65536,HEX2DEC(LEFT(E770,4)))/Codes!$N$2</f>
        <v>4</v>
      </c>
      <c r="Q770" s="1">
        <f>IF(HEX2DEC(RIGHT(E770,4))&gt;=32768,HEX2DEC(RIGHT(E770,4))-65536,HEX2DEC(RIGHT(E770,4)))/Codes!$N$2</f>
        <v>0</v>
      </c>
      <c r="R770" s="1">
        <f>IF(HEX2DEC(LEFT(F770,4))&gt;=32768,HEX2DEC(LEFT(F770,4))-65536,HEX2DEC(LEFT(F770,4)))/Codes!$N$2</f>
        <v>0</v>
      </c>
      <c r="S770" s="1">
        <f>IF(HEX2DEC(RIGHT(F770,4))&gt;=32768,HEX2DEC(RIGHT(F770,4))-65536,HEX2DEC(RIGHT(F770,4)))/Codes!$N$2</f>
        <v>0</v>
      </c>
      <c r="T770" s="18">
        <f t="shared" si="242"/>
        <v>80</v>
      </c>
      <c r="U770" s="1">
        <f t="shared" si="243"/>
        <v>60</v>
      </c>
      <c r="V770" s="1">
        <f t="shared" si="244"/>
        <v>0</v>
      </c>
      <c r="W770" s="1" t="str">
        <f t="shared" si="245"/>
        <v>100</v>
      </c>
      <c r="X770" s="1">
        <f t="shared" si="246"/>
        <v>3</v>
      </c>
      <c r="Y770" s="1">
        <f t="shared" si="247"/>
        <v>50</v>
      </c>
      <c r="Z770" s="1" t="str">
        <f>VLOOKUP(BIN2DEC(MID(HEX2BIN(MID(H770,3,2),8),2,5)),Codes!$E$1:$F$18,2)</f>
        <v>Flame</v>
      </c>
      <c r="AA770" s="6" t="str">
        <f t="shared" si="248"/>
        <v>0</v>
      </c>
      <c r="AB770" s="1">
        <f t="shared" si="249"/>
        <v>0</v>
      </c>
      <c r="AC770" s="1" t="str">
        <f>VLOOKUP(BIN2DEC(RIGHT(HEX2BIN(MID(H770,6,1),4),1)&amp;LEFT(HEX2BIN(MID(H770,7,1),4),1)),Codes!$K$1:$L$5,2)</f>
        <v>L</v>
      </c>
      <c r="AD770" s="1" t="str">
        <f>VLOOKUP(BIN2DEC(RIGHT(HEX2BIN(MID(H770,7,1),4),3)&amp;LEFT(HEX2BIN(MID(H770,8,1),4),2)),Codes!$H$2:$I$33,2)</f>
        <v>Kick</v>
      </c>
      <c r="AE770" s="1" t="str">
        <f t="shared" si="250"/>
        <v>1</v>
      </c>
      <c r="AF770" s="1" t="str">
        <f t="shared" si="251"/>
        <v>1</v>
      </c>
      <c r="AH770" s="6">
        <f t="shared" si="252"/>
        <v>66</v>
      </c>
    </row>
    <row r="771" spans="1:34">
      <c r="A771" s="3" t="s">
        <v>216</v>
      </c>
      <c r="B771" s="1" t="s">
        <v>72</v>
      </c>
      <c r="C771" s="6" t="s">
        <v>5064</v>
      </c>
      <c r="D771" s="9" t="s">
        <v>217</v>
      </c>
      <c r="E771" s="9" t="s">
        <v>212</v>
      </c>
      <c r="F771" s="9" t="s">
        <v>91</v>
      </c>
      <c r="G771" s="9" t="s">
        <v>218</v>
      </c>
      <c r="H771" s="9" t="s">
        <v>209</v>
      </c>
      <c r="J771" s="6" t="str">
        <f t="shared" si="236"/>
        <v>001011</v>
      </c>
      <c r="K771" s="1">
        <f t="shared" si="237"/>
        <v>1</v>
      </c>
      <c r="L771" s="6" t="str">
        <f t="shared" si="238"/>
        <v>00000</v>
      </c>
      <c r="M771" s="1">
        <f t="shared" si="239"/>
        <v>13</v>
      </c>
      <c r="N771" s="6" t="str">
        <f t="shared" si="240"/>
        <v>00</v>
      </c>
      <c r="O771" s="1">
        <f t="shared" si="241"/>
        <v>12</v>
      </c>
      <c r="P771" s="1">
        <f>IF(HEX2DEC(LEFT(E771,4))&gt;=32768,HEX2DEC(LEFT(E771,4))-65536,HEX2DEC(LEFT(E771,4)))/Codes!$N$2</f>
        <v>2.8</v>
      </c>
      <c r="Q771" s="1">
        <f>IF(HEX2DEC(RIGHT(E771,4))&gt;=32768,HEX2DEC(RIGHT(E771,4))-65536,HEX2DEC(RIGHT(E771,4)))/Codes!$N$2</f>
        <v>0</v>
      </c>
      <c r="R771" s="1">
        <f>IF(HEX2DEC(LEFT(F771,4))&gt;=32768,HEX2DEC(LEFT(F771,4))-65536,HEX2DEC(LEFT(F771,4)))/Codes!$N$2</f>
        <v>0</v>
      </c>
      <c r="S771" s="1">
        <f>IF(HEX2DEC(RIGHT(F771,4))&gt;=32768,HEX2DEC(RIGHT(F771,4))-65536,HEX2DEC(RIGHT(F771,4)))/Codes!$N$2</f>
        <v>0</v>
      </c>
      <c r="T771" s="18">
        <f t="shared" si="242"/>
        <v>80</v>
      </c>
      <c r="U771" s="1">
        <f t="shared" si="243"/>
        <v>60</v>
      </c>
      <c r="V771" s="1">
        <f t="shared" si="244"/>
        <v>0</v>
      </c>
      <c r="W771" s="1" t="str">
        <f t="shared" si="245"/>
        <v>100</v>
      </c>
      <c r="X771" s="1">
        <f t="shared" si="246"/>
        <v>3</v>
      </c>
      <c r="Y771" s="1">
        <f t="shared" si="247"/>
        <v>50</v>
      </c>
      <c r="Z771" s="1" t="str">
        <f>VLOOKUP(BIN2DEC(MID(HEX2BIN(MID(H771,3,2),8),2,5)),Codes!$E$1:$F$18,2)</f>
        <v>Flame</v>
      </c>
      <c r="AA771" s="6" t="str">
        <f t="shared" si="248"/>
        <v>0</v>
      </c>
      <c r="AB771" s="1">
        <f t="shared" si="249"/>
        <v>0</v>
      </c>
      <c r="AC771" s="1" t="str">
        <f>VLOOKUP(BIN2DEC(RIGHT(HEX2BIN(MID(H771,6,1),4),1)&amp;LEFT(HEX2BIN(MID(H771,7,1),4),1)),Codes!$K$1:$L$5,2)</f>
        <v>L</v>
      </c>
      <c r="AD771" s="1" t="str">
        <f>VLOOKUP(BIN2DEC(RIGHT(HEX2BIN(MID(H771,7,1),4),3)&amp;LEFT(HEX2BIN(MID(H771,8,1),4),2)),Codes!$H$2:$I$33,2)</f>
        <v>Kick</v>
      </c>
      <c r="AE771" s="1" t="str">
        <f t="shared" si="250"/>
        <v>1</v>
      </c>
      <c r="AF771" s="1" t="str">
        <f t="shared" si="251"/>
        <v>1</v>
      </c>
      <c r="AH771" s="6">
        <f t="shared" si="252"/>
        <v>66</v>
      </c>
    </row>
    <row r="772" spans="1:34">
      <c r="A772" s="3" t="s">
        <v>219</v>
      </c>
      <c r="B772" s="1" t="s">
        <v>72</v>
      </c>
      <c r="C772" s="6" t="s">
        <v>5065</v>
      </c>
      <c r="D772" s="9" t="s">
        <v>220</v>
      </c>
      <c r="E772" s="9" t="s">
        <v>207</v>
      </c>
      <c r="F772" s="9" t="s">
        <v>91</v>
      </c>
      <c r="G772" s="9" t="s">
        <v>221</v>
      </c>
      <c r="H772" s="9" t="s">
        <v>222</v>
      </c>
      <c r="J772" s="6" t="str">
        <f t="shared" si="236"/>
        <v>001011</v>
      </c>
      <c r="K772" s="1">
        <f t="shared" si="237"/>
        <v>0</v>
      </c>
      <c r="L772" s="6" t="str">
        <f t="shared" si="238"/>
        <v>00000</v>
      </c>
      <c r="M772" s="1">
        <f t="shared" si="239"/>
        <v>14</v>
      </c>
      <c r="N772" s="6" t="str">
        <f t="shared" si="240"/>
        <v>00</v>
      </c>
      <c r="O772" s="1">
        <f t="shared" si="241"/>
        <v>9</v>
      </c>
      <c r="P772" s="1">
        <f>IF(HEX2DEC(LEFT(E772,4))&gt;=32768,HEX2DEC(LEFT(E772,4))-65536,HEX2DEC(LEFT(E772,4)))/Codes!$N$2</f>
        <v>4</v>
      </c>
      <c r="Q772" s="1">
        <f>IF(HEX2DEC(RIGHT(E772,4))&gt;=32768,HEX2DEC(RIGHT(E772,4))-65536,HEX2DEC(RIGHT(E772,4)))/Codes!$N$2</f>
        <v>0</v>
      </c>
      <c r="R772" s="1">
        <f>IF(HEX2DEC(LEFT(F772,4))&gt;=32768,HEX2DEC(LEFT(F772,4))-65536,HEX2DEC(LEFT(F772,4)))/Codes!$N$2</f>
        <v>0</v>
      </c>
      <c r="S772" s="1">
        <f>IF(HEX2DEC(RIGHT(F772,4))&gt;=32768,HEX2DEC(RIGHT(F772,4))-65536,HEX2DEC(RIGHT(F772,4)))/Codes!$N$2</f>
        <v>0</v>
      </c>
      <c r="T772" s="18">
        <f t="shared" si="242"/>
        <v>90</v>
      </c>
      <c r="U772" s="1">
        <f t="shared" si="243"/>
        <v>50</v>
      </c>
      <c r="V772" s="1">
        <f t="shared" si="244"/>
        <v>0</v>
      </c>
      <c r="W772" s="1" t="str">
        <f t="shared" si="245"/>
        <v>100</v>
      </c>
      <c r="X772" s="1">
        <f t="shared" si="246"/>
        <v>3</v>
      </c>
      <c r="Y772" s="1">
        <f t="shared" si="247"/>
        <v>50</v>
      </c>
      <c r="Z772" s="1" t="str">
        <f>VLOOKUP(BIN2DEC(MID(HEX2BIN(MID(H772,3,2),8),2,5)),Codes!$E$1:$F$18,2)</f>
        <v>Flame</v>
      </c>
      <c r="AA772" s="6" t="str">
        <f t="shared" si="248"/>
        <v>0</v>
      </c>
      <c r="AB772" s="1">
        <f t="shared" si="249"/>
        <v>0</v>
      </c>
      <c r="AC772" s="1" t="str">
        <f>VLOOKUP(BIN2DEC(RIGHT(HEX2BIN(MID(H772,6,1),4),1)&amp;LEFT(HEX2BIN(MID(H772,7,1),4),1)),Codes!$K$1:$L$5,2)</f>
        <v>M</v>
      </c>
      <c r="AD772" s="1" t="str">
        <f>VLOOKUP(BIN2DEC(RIGHT(HEX2BIN(MID(H772,7,1),4),3)&amp;LEFT(HEX2BIN(MID(H772,8,1),4),2)),Codes!$H$2:$I$33,2)</f>
        <v>Kick</v>
      </c>
      <c r="AE772" s="1" t="str">
        <f t="shared" si="250"/>
        <v>1</v>
      </c>
      <c r="AF772" s="1" t="str">
        <f t="shared" si="251"/>
        <v>1</v>
      </c>
      <c r="AH772" s="6">
        <f t="shared" si="252"/>
        <v>34</v>
      </c>
    </row>
    <row r="773" spans="1:34">
      <c r="A773" s="3" t="s">
        <v>225</v>
      </c>
      <c r="B773" s="1" t="s">
        <v>72</v>
      </c>
      <c r="C773" s="6" t="s">
        <v>5065</v>
      </c>
      <c r="D773" s="9" t="s">
        <v>226</v>
      </c>
      <c r="E773" s="9" t="s">
        <v>212</v>
      </c>
      <c r="F773" s="9" t="s">
        <v>91</v>
      </c>
      <c r="G773" s="9" t="s">
        <v>221</v>
      </c>
      <c r="H773" s="9" t="s">
        <v>222</v>
      </c>
      <c r="J773" s="6" t="str">
        <f t="shared" si="236"/>
        <v>001011</v>
      </c>
      <c r="K773" s="1">
        <f t="shared" si="237"/>
        <v>1</v>
      </c>
      <c r="L773" s="6" t="str">
        <f t="shared" si="238"/>
        <v>00000</v>
      </c>
      <c r="M773" s="1">
        <f t="shared" si="239"/>
        <v>13</v>
      </c>
      <c r="N773" s="6" t="str">
        <f t="shared" si="240"/>
        <v>00</v>
      </c>
      <c r="O773" s="1">
        <f t="shared" si="241"/>
        <v>9</v>
      </c>
      <c r="P773" s="1">
        <f>IF(HEX2DEC(LEFT(E773,4))&gt;=32768,HEX2DEC(LEFT(E773,4))-65536,HEX2DEC(LEFT(E773,4)))/Codes!$N$2</f>
        <v>2.8</v>
      </c>
      <c r="Q773" s="1">
        <f>IF(HEX2DEC(RIGHT(E773,4))&gt;=32768,HEX2DEC(RIGHT(E773,4))-65536,HEX2DEC(RIGHT(E773,4)))/Codes!$N$2</f>
        <v>0</v>
      </c>
      <c r="R773" s="1">
        <f>IF(HEX2DEC(LEFT(F773,4))&gt;=32768,HEX2DEC(LEFT(F773,4))-65536,HEX2DEC(LEFT(F773,4)))/Codes!$N$2</f>
        <v>0</v>
      </c>
      <c r="S773" s="1">
        <f>IF(HEX2DEC(RIGHT(F773,4))&gt;=32768,HEX2DEC(RIGHT(F773,4))-65536,HEX2DEC(RIGHT(F773,4)))/Codes!$N$2</f>
        <v>0</v>
      </c>
      <c r="T773" s="18">
        <f t="shared" si="242"/>
        <v>90</v>
      </c>
      <c r="U773" s="1">
        <f t="shared" si="243"/>
        <v>50</v>
      </c>
      <c r="V773" s="1">
        <f t="shared" si="244"/>
        <v>0</v>
      </c>
      <c r="W773" s="1" t="str">
        <f t="shared" si="245"/>
        <v>100</v>
      </c>
      <c r="X773" s="1">
        <f t="shared" si="246"/>
        <v>3</v>
      </c>
      <c r="Y773" s="1">
        <f t="shared" si="247"/>
        <v>50</v>
      </c>
      <c r="Z773" s="1" t="str">
        <f>VLOOKUP(BIN2DEC(MID(HEX2BIN(MID(H773,3,2),8),2,5)),Codes!$E$1:$F$18,2)</f>
        <v>Flame</v>
      </c>
      <c r="AA773" s="6" t="str">
        <f t="shared" si="248"/>
        <v>0</v>
      </c>
      <c r="AB773" s="1">
        <f t="shared" si="249"/>
        <v>0</v>
      </c>
      <c r="AC773" s="1" t="str">
        <f>VLOOKUP(BIN2DEC(RIGHT(HEX2BIN(MID(H773,6,1),4),1)&amp;LEFT(HEX2BIN(MID(H773,7,1),4),1)),Codes!$K$1:$L$5,2)</f>
        <v>M</v>
      </c>
      <c r="AD773" s="1" t="str">
        <f>VLOOKUP(BIN2DEC(RIGHT(HEX2BIN(MID(H773,7,1),4),3)&amp;LEFT(HEX2BIN(MID(H773,8,1),4),2)),Codes!$H$2:$I$33,2)</f>
        <v>Kick</v>
      </c>
      <c r="AE773" s="1" t="str">
        <f t="shared" si="250"/>
        <v>1</v>
      </c>
      <c r="AF773" s="1" t="str">
        <f t="shared" si="251"/>
        <v>1</v>
      </c>
      <c r="AH773" s="6">
        <f t="shared" si="252"/>
        <v>34</v>
      </c>
    </row>
    <row r="774" spans="1:34">
      <c r="A774" s="3" t="s">
        <v>227</v>
      </c>
      <c r="B774" s="1" t="s">
        <v>72</v>
      </c>
      <c r="C774" s="6" t="s">
        <v>5054</v>
      </c>
      <c r="D774" s="9" t="s">
        <v>228</v>
      </c>
      <c r="E774" s="9" t="s">
        <v>207</v>
      </c>
      <c r="F774" s="9" t="s">
        <v>91</v>
      </c>
      <c r="G774" s="9" t="s">
        <v>208</v>
      </c>
      <c r="H774" s="9" t="s">
        <v>229</v>
      </c>
      <c r="J774" s="6" t="str">
        <f t="shared" si="236"/>
        <v>001011</v>
      </c>
      <c r="K774" s="1">
        <f t="shared" si="237"/>
        <v>1</v>
      </c>
      <c r="L774" s="6" t="str">
        <f t="shared" si="238"/>
        <v>00000</v>
      </c>
      <c r="M774" s="1">
        <f t="shared" si="239"/>
        <v>14</v>
      </c>
      <c r="N774" s="6" t="str">
        <f t="shared" si="240"/>
        <v>00</v>
      </c>
      <c r="O774" s="1">
        <f t="shared" si="241"/>
        <v>15</v>
      </c>
      <c r="P774" s="1">
        <f>IF(HEX2DEC(LEFT(E774,4))&gt;=32768,HEX2DEC(LEFT(E774,4))-65536,HEX2DEC(LEFT(E774,4)))/Codes!$N$2</f>
        <v>4</v>
      </c>
      <c r="Q774" s="1">
        <f>IF(HEX2DEC(RIGHT(E774,4))&gt;=32768,HEX2DEC(RIGHT(E774,4))-65536,HEX2DEC(RIGHT(E774,4)))/Codes!$N$2</f>
        <v>0</v>
      </c>
      <c r="R774" s="1">
        <f>IF(HEX2DEC(LEFT(F774,4))&gt;=32768,HEX2DEC(LEFT(F774,4))-65536,HEX2DEC(LEFT(F774,4)))/Codes!$N$2</f>
        <v>0</v>
      </c>
      <c r="S774" s="1">
        <f>IF(HEX2DEC(RIGHT(F774,4))&gt;=32768,HEX2DEC(RIGHT(F774,4))-65536,HEX2DEC(RIGHT(F774,4)))/Codes!$N$2</f>
        <v>0</v>
      </c>
      <c r="T774" s="18">
        <f t="shared" si="242"/>
        <v>361</v>
      </c>
      <c r="U774" s="1">
        <f t="shared" si="243"/>
        <v>70</v>
      </c>
      <c r="V774" s="1">
        <f t="shared" si="244"/>
        <v>0</v>
      </c>
      <c r="W774" s="1" t="str">
        <f t="shared" si="245"/>
        <v>100</v>
      </c>
      <c r="X774" s="1">
        <f t="shared" si="246"/>
        <v>3</v>
      </c>
      <c r="Y774" s="1">
        <f t="shared" si="247"/>
        <v>40</v>
      </c>
      <c r="Z774" s="1" t="str">
        <f>VLOOKUP(BIN2DEC(MID(HEX2BIN(MID(H774,3,2),8),2,5)),Codes!$E$1:$F$18,2)</f>
        <v>Flame</v>
      </c>
      <c r="AA774" s="6" t="str">
        <f t="shared" si="248"/>
        <v>0</v>
      </c>
      <c r="AB774" s="1">
        <f t="shared" si="249"/>
        <v>0</v>
      </c>
      <c r="AC774" s="1" t="str">
        <f>VLOOKUP(BIN2DEC(RIGHT(HEX2BIN(MID(H774,6,1),4),1)&amp;LEFT(HEX2BIN(MID(H774,7,1),4),1)),Codes!$K$1:$L$5,2)</f>
        <v>L</v>
      </c>
      <c r="AD774" s="1" t="str">
        <f>VLOOKUP(BIN2DEC(RIGHT(HEX2BIN(MID(H774,7,1),4),3)&amp;LEFT(HEX2BIN(MID(H774,8,1),4),2)),Codes!$H$2:$I$33,2)</f>
        <v>Kick</v>
      </c>
      <c r="AE774" s="1" t="str">
        <f t="shared" si="250"/>
        <v>1</v>
      </c>
      <c r="AF774" s="1" t="str">
        <f t="shared" si="251"/>
        <v>1</v>
      </c>
      <c r="AH774" s="6">
        <f t="shared" si="252"/>
        <v>66</v>
      </c>
    </row>
    <row r="775" spans="1:34">
      <c r="A775" s="3" t="s">
        <v>230</v>
      </c>
      <c r="B775" s="1" t="s">
        <v>72</v>
      </c>
      <c r="C775" s="6" t="s">
        <v>5054</v>
      </c>
      <c r="D775" s="9" t="s">
        <v>231</v>
      </c>
      <c r="E775" s="9" t="s">
        <v>232</v>
      </c>
      <c r="F775" s="9" t="s">
        <v>91</v>
      </c>
      <c r="G775" s="9" t="s">
        <v>208</v>
      </c>
      <c r="H775" s="9" t="s">
        <v>229</v>
      </c>
      <c r="J775" s="6" t="str">
        <f t="shared" si="236"/>
        <v>001011</v>
      </c>
      <c r="K775" s="1">
        <f t="shared" si="237"/>
        <v>2</v>
      </c>
      <c r="L775" s="6" t="str">
        <f t="shared" si="238"/>
        <v>00000</v>
      </c>
      <c r="M775" s="1">
        <f t="shared" si="239"/>
        <v>13</v>
      </c>
      <c r="N775" s="6" t="str">
        <f t="shared" si="240"/>
        <v>00</v>
      </c>
      <c r="O775" s="1">
        <f t="shared" si="241"/>
        <v>15</v>
      </c>
      <c r="P775" s="1">
        <f>IF(HEX2DEC(LEFT(E775,4))&gt;=32768,HEX2DEC(LEFT(E775,4))-65536,HEX2DEC(LEFT(E775,4)))/Codes!$N$2</f>
        <v>4.8</v>
      </c>
      <c r="Q775" s="1">
        <f>IF(HEX2DEC(RIGHT(E775,4))&gt;=32768,HEX2DEC(RIGHT(E775,4))-65536,HEX2DEC(RIGHT(E775,4)))/Codes!$N$2</f>
        <v>0</v>
      </c>
      <c r="R775" s="1">
        <f>IF(HEX2DEC(LEFT(F775,4))&gt;=32768,HEX2DEC(LEFT(F775,4))-65536,HEX2DEC(LEFT(F775,4)))/Codes!$N$2</f>
        <v>0</v>
      </c>
      <c r="S775" s="1">
        <f>IF(HEX2DEC(RIGHT(F775,4))&gt;=32768,HEX2DEC(RIGHT(F775,4))-65536,HEX2DEC(RIGHT(F775,4)))/Codes!$N$2</f>
        <v>0</v>
      </c>
      <c r="T775" s="18">
        <f t="shared" si="242"/>
        <v>361</v>
      </c>
      <c r="U775" s="1">
        <f t="shared" si="243"/>
        <v>70</v>
      </c>
      <c r="V775" s="1">
        <f t="shared" si="244"/>
        <v>0</v>
      </c>
      <c r="W775" s="1" t="str">
        <f t="shared" si="245"/>
        <v>100</v>
      </c>
      <c r="X775" s="1">
        <f t="shared" si="246"/>
        <v>3</v>
      </c>
      <c r="Y775" s="1">
        <f t="shared" si="247"/>
        <v>40</v>
      </c>
      <c r="Z775" s="1" t="str">
        <f>VLOOKUP(BIN2DEC(MID(HEX2BIN(MID(H775,3,2),8),2,5)),Codes!$E$1:$F$18,2)</f>
        <v>Flame</v>
      </c>
      <c r="AA775" s="6" t="str">
        <f t="shared" si="248"/>
        <v>0</v>
      </c>
      <c r="AB775" s="1">
        <f t="shared" si="249"/>
        <v>0</v>
      </c>
      <c r="AC775" s="1" t="str">
        <f>VLOOKUP(BIN2DEC(RIGHT(HEX2BIN(MID(H775,6,1),4),1)&amp;LEFT(HEX2BIN(MID(H775,7,1),4),1)),Codes!$K$1:$L$5,2)</f>
        <v>L</v>
      </c>
      <c r="AD775" s="1" t="str">
        <f>VLOOKUP(BIN2DEC(RIGHT(HEX2BIN(MID(H775,7,1),4),3)&amp;LEFT(HEX2BIN(MID(H775,8,1),4),2)),Codes!$H$2:$I$33,2)</f>
        <v>Kick</v>
      </c>
      <c r="AE775" s="1" t="str">
        <f t="shared" si="250"/>
        <v>1</v>
      </c>
      <c r="AF775" s="1" t="str">
        <f t="shared" si="251"/>
        <v>1</v>
      </c>
      <c r="AH775" s="6">
        <f t="shared" si="252"/>
        <v>66</v>
      </c>
    </row>
    <row r="776" spans="1:34">
      <c r="A776" s="3" t="s">
        <v>233</v>
      </c>
      <c r="B776" s="1" t="s">
        <v>72</v>
      </c>
      <c r="C776" s="6" t="s">
        <v>5066</v>
      </c>
      <c r="D776" s="9" t="s">
        <v>234</v>
      </c>
      <c r="E776" s="9" t="s">
        <v>207</v>
      </c>
      <c r="F776" s="9" t="s">
        <v>91</v>
      </c>
      <c r="G776" s="9" t="s">
        <v>235</v>
      </c>
      <c r="H776" s="9" t="s">
        <v>229</v>
      </c>
      <c r="J776" s="6" t="str">
        <f t="shared" si="236"/>
        <v>001011</v>
      </c>
      <c r="K776" s="1">
        <f t="shared" si="237"/>
        <v>1</v>
      </c>
      <c r="L776" s="6" t="str">
        <f t="shared" si="238"/>
        <v>00000</v>
      </c>
      <c r="M776" s="1">
        <f t="shared" si="239"/>
        <v>14</v>
      </c>
      <c r="N776" s="6" t="str">
        <f t="shared" si="240"/>
        <v>00</v>
      </c>
      <c r="O776" s="1">
        <f t="shared" si="241"/>
        <v>13</v>
      </c>
      <c r="P776" s="1">
        <f>IF(HEX2DEC(LEFT(E776,4))&gt;=32768,HEX2DEC(LEFT(E776,4))-65536,HEX2DEC(LEFT(E776,4)))/Codes!$N$2</f>
        <v>4</v>
      </c>
      <c r="Q776" s="1">
        <f>IF(HEX2DEC(RIGHT(E776,4))&gt;=32768,HEX2DEC(RIGHT(E776,4))-65536,HEX2DEC(RIGHT(E776,4)))/Codes!$N$2</f>
        <v>0</v>
      </c>
      <c r="R776" s="1">
        <f>IF(HEX2DEC(LEFT(F776,4))&gt;=32768,HEX2DEC(LEFT(F776,4))-65536,HEX2DEC(LEFT(F776,4)))/Codes!$N$2</f>
        <v>0</v>
      </c>
      <c r="S776" s="1">
        <f>IF(HEX2DEC(RIGHT(F776,4))&gt;=32768,HEX2DEC(RIGHT(F776,4))-65536,HEX2DEC(RIGHT(F776,4)))/Codes!$N$2</f>
        <v>0</v>
      </c>
      <c r="T776" s="18">
        <f t="shared" si="242"/>
        <v>361</v>
      </c>
      <c r="U776" s="1">
        <f t="shared" si="243"/>
        <v>65</v>
      </c>
      <c r="V776" s="1">
        <f t="shared" si="244"/>
        <v>0</v>
      </c>
      <c r="W776" s="1" t="str">
        <f t="shared" si="245"/>
        <v>100</v>
      </c>
      <c r="X776" s="1">
        <f t="shared" si="246"/>
        <v>3</v>
      </c>
      <c r="Y776" s="1">
        <f t="shared" si="247"/>
        <v>40</v>
      </c>
      <c r="Z776" s="1" t="str">
        <f>VLOOKUP(BIN2DEC(MID(HEX2BIN(MID(H776,3,2),8),2,5)),Codes!$E$1:$F$18,2)</f>
        <v>Flame</v>
      </c>
      <c r="AA776" s="6" t="str">
        <f t="shared" si="248"/>
        <v>0</v>
      </c>
      <c r="AB776" s="1">
        <f t="shared" si="249"/>
        <v>0</v>
      </c>
      <c r="AC776" s="1" t="str">
        <f>VLOOKUP(BIN2DEC(RIGHT(HEX2BIN(MID(H776,6,1),4),1)&amp;LEFT(HEX2BIN(MID(H776,7,1),4),1)),Codes!$K$1:$L$5,2)</f>
        <v>L</v>
      </c>
      <c r="AD776" s="1" t="str">
        <f>VLOOKUP(BIN2DEC(RIGHT(HEX2BIN(MID(H776,7,1),4),3)&amp;LEFT(HEX2BIN(MID(H776,8,1),4),2)),Codes!$H$2:$I$33,2)</f>
        <v>Kick</v>
      </c>
      <c r="AE776" s="1" t="str">
        <f t="shared" si="250"/>
        <v>1</v>
      </c>
      <c r="AF776" s="1" t="str">
        <f t="shared" si="251"/>
        <v>1</v>
      </c>
      <c r="AH776" s="6">
        <f t="shared" si="252"/>
        <v>66</v>
      </c>
    </row>
    <row r="777" spans="1:34">
      <c r="A777" s="3" t="s">
        <v>236</v>
      </c>
      <c r="B777" s="1" t="s">
        <v>72</v>
      </c>
      <c r="C777" s="6" t="s">
        <v>5066</v>
      </c>
      <c r="D777" s="9" t="s">
        <v>237</v>
      </c>
      <c r="E777" s="9" t="s">
        <v>232</v>
      </c>
      <c r="F777" s="9" t="s">
        <v>91</v>
      </c>
      <c r="G777" s="9" t="s">
        <v>235</v>
      </c>
      <c r="H777" s="9" t="s">
        <v>229</v>
      </c>
      <c r="J777" s="6" t="str">
        <f t="shared" si="236"/>
        <v>001011</v>
      </c>
      <c r="K777" s="1">
        <f t="shared" si="237"/>
        <v>2</v>
      </c>
      <c r="L777" s="6" t="str">
        <f t="shared" si="238"/>
        <v>00000</v>
      </c>
      <c r="M777" s="1">
        <f t="shared" si="239"/>
        <v>13</v>
      </c>
      <c r="N777" s="6" t="str">
        <f t="shared" si="240"/>
        <v>00</v>
      </c>
      <c r="O777" s="1">
        <f t="shared" si="241"/>
        <v>13</v>
      </c>
      <c r="P777" s="1">
        <f>IF(HEX2DEC(LEFT(E777,4))&gt;=32768,HEX2DEC(LEFT(E777,4))-65536,HEX2DEC(LEFT(E777,4)))/Codes!$N$2</f>
        <v>4.8</v>
      </c>
      <c r="Q777" s="1">
        <f>IF(HEX2DEC(RIGHT(E777,4))&gt;=32768,HEX2DEC(RIGHT(E777,4))-65536,HEX2DEC(RIGHT(E777,4)))/Codes!$N$2</f>
        <v>0</v>
      </c>
      <c r="R777" s="1">
        <f>IF(HEX2DEC(LEFT(F777,4))&gt;=32768,HEX2DEC(LEFT(F777,4))-65536,HEX2DEC(LEFT(F777,4)))/Codes!$N$2</f>
        <v>0</v>
      </c>
      <c r="S777" s="1">
        <f>IF(HEX2DEC(RIGHT(F777,4))&gt;=32768,HEX2DEC(RIGHT(F777,4))-65536,HEX2DEC(RIGHT(F777,4)))/Codes!$N$2</f>
        <v>0</v>
      </c>
      <c r="T777" s="18">
        <f t="shared" si="242"/>
        <v>361</v>
      </c>
      <c r="U777" s="1">
        <f t="shared" si="243"/>
        <v>65</v>
      </c>
      <c r="V777" s="1">
        <f t="shared" si="244"/>
        <v>0</v>
      </c>
      <c r="W777" s="1" t="str">
        <f t="shared" si="245"/>
        <v>100</v>
      </c>
      <c r="X777" s="1">
        <f t="shared" si="246"/>
        <v>3</v>
      </c>
      <c r="Y777" s="1">
        <f t="shared" si="247"/>
        <v>40</v>
      </c>
      <c r="Z777" s="1" t="str">
        <f>VLOOKUP(BIN2DEC(MID(HEX2BIN(MID(H777,3,2),8),2,5)),Codes!$E$1:$F$18,2)</f>
        <v>Flame</v>
      </c>
      <c r="AA777" s="6" t="str">
        <f t="shared" si="248"/>
        <v>0</v>
      </c>
      <c r="AB777" s="1">
        <f t="shared" si="249"/>
        <v>0</v>
      </c>
      <c r="AC777" s="1" t="str">
        <f>VLOOKUP(BIN2DEC(RIGHT(HEX2BIN(MID(H777,6,1),4),1)&amp;LEFT(HEX2BIN(MID(H777,7,1),4),1)),Codes!$K$1:$L$5,2)</f>
        <v>L</v>
      </c>
      <c r="AD777" s="1" t="str">
        <f>VLOOKUP(BIN2DEC(RIGHT(HEX2BIN(MID(H777,7,1),4),3)&amp;LEFT(HEX2BIN(MID(H777,8,1),4),2)),Codes!$H$2:$I$33,2)</f>
        <v>Kick</v>
      </c>
      <c r="AE777" s="1" t="str">
        <f t="shared" si="250"/>
        <v>1</v>
      </c>
      <c r="AF777" s="1" t="str">
        <f t="shared" si="251"/>
        <v>1</v>
      </c>
      <c r="AH777" s="6">
        <f t="shared" si="252"/>
        <v>66</v>
      </c>
    </row>
    <row r="778" spans="1:34">
      <c r="A778" s="3" t="s">
        <v>238</v>
      </c>
      <c r="B778" s="1" t="s">
        <v>72</v>
      </c>
      <c r="C778" s="6" t="s">
        <v>5060</v>
      </c>
      <c r="D778" s="9" t="s">
        <v>239</v>
      </c>
      <c r="E778" s="9" t="s">
        <v>207</v>
      </c>
      <c r="F778" s="9" t="s">
        <v>91</v>
      </c>
      <c r="G778" s="9" t="s">
        <v>240</v>
      </c>
      <c r="H778" s="9" t="s">
        <v>241</v>
      </c>
      <c r="J778" s="6" t="str">
        <f t="shared" si="236"/>
        <v>001011</v>
      </c>
      <c r="K778" s="1">
        <f t="shared" si="237"/>
        <v>1</v>
      </c>
      <c r="L778" s="6" t="str">
        <f t="shared" si="238"/>
        <v>00000</v>
      </c>
      <c r="M778" s="1">
        <f t="shared" si="239"/>
        <v>14</v>
      </c>
      <c r="N778" s="6" t="str">
        <f t="shared" si="240"/>
        <v>00</v>
      </c>
      <c r="O778" s="1">
        <f t="shared" si="241"/>
        <v>11</v>
      </c>
      <c r="P778" s="1">
        <f>IF(HEX2DEC(LEFT(E778,4))&gt;=32768,HEX2DEC(LEFT(E778,4))-65536,HEX2DEC(LEFT(E778,4)))/Codes!$N$2</f>
        <v>4</v>
      </c>
      <c r="Q778" s="1">
        <f>IF(HEX2DEC(RIGHT(E778,4))&gt;=32768,HEX2DEC(RIGHT(E778,4))-65536,HEX2DEC(RIGHT(E778,4)))/Codes!$N$2</f>
        <v>0</v>
      </c>
      <c r="R778" s="1">
        <f>IF(HEX2DEC(LEFT(F778,4))&gt;=32768,HEX2DEC(LEFT(F778,4))-65536,HEX2DEC(LEFT(F778,4)))/Codes!$N$2</f>
        <v>0</v>
      </c>
      <c r="S778" s="1">
        <f>IF(HEX2DEC(RIGHT(F778,4))&gt;=32768,HEX2DEC(RIGHT(F778,4))-65536,HEX2DEC(RIGHT(F778,4)))/Codes!$N$2</f>
        <v>0</v>
      </c>
      <c r="T778" s="18">
        <f t="shared" si="242"/>
        <v>361</v>
      </c>
      <c r="U778" s="1">
        <f t="shared" si="243"/>
        <v>60</v>
      </c>
      <c r="V778" s="1">
        <f t="shared" si="244"/>
        <v>0</v>
      </c>
      <c r="W778" s="1" t="str">
        <f t="shared" si="245"/>
        <v>100</v>
      </c>
      <c r="X778" s="1">
        <f t="shared" si="246"/>
        <v>3</v>
      </c>
      <c r="Y778" s="1">
        <f t="shared" si="247"/>
        <v>40</v>
      </c>
      <c r="Z778" s="1" t="str">
        <f>VLOOKUP(BIN2DEC(MID(HEX2BIN(MID(H778,3,2),8),2,5)),Codes!$E$1:$F$18,2)</f>
        <v>Flame</v>
      </c>
      <c r="AA778" s="6" t="str">
        <f t="shared" si="248"/>
        <v>0</v>
      </c>
      <c r="AB778" s="1">
        <f t="shared" si="249"/>
        <v>0</v>
      </c>
      <c r="AC778" s="1" t="str">
        <f>VLOOKUP(BIN2DEC(RIGHT(HEX2BIN(MID(H778,6,1),4),1)&amp;LEFT(HEX2BIN(MID(H778,7,1),4),1)),Codes!$K$1:$L$5,2)</f>
        <v>M</v>
      </c>
      <c r="AD778" s="1" t="str">
        <f>VLOOKUP(BIN2DEC(RIGHT(HEX2BIN(MID(H778,7,1),4),3)&amp;LEFT(HEX2BIN(MID(H778,8,1),4),2)),Codes!$H$2:$I$33,2)</f>
        <v>Kick</v>
      </c>
      <c r="AE778" s="1" t="str">
        <f t="shared" si="250"/>
        <v>1</v>
      </c>
      <c r="AF778" s="1" t="str">
        <f t="shared" si="251"/>
        <v>1</v>
      </c>
      <c r="AH778" s="6">
        <f t="shared" si="252"/>
        <v>34</v>
      </c>
    </row>
    <row r="779" spans="1:34">
      <c r="A779" s="3" t="s">
        <v>242</v>
      </c>
      <c r="B779" s="1" t="s">
        <v>72</v>
      </c>
      <c r="C779" s="6" t="s">
        <v>5060</v>
      </c>
      <c r="D779" s="9" t="s">
        <v>243</v>
      </c>
      <c r="E779" s="9" t="s">
        <v>232</v>
      </c>
      <c r="F779" s="9" t="s">
        <v>91</v>
      </c>
      <c r="G779" s="9" t="s">
        <v>240</v>
      </c>
      <c r="H779" s="9" t="s">
        <v>241</v>
      </c>
      <c r="J779" s="6" t="str">
        <f t="shared" si="236"/>
        <v>001011</v>
      </c>
      <c r="K779" s="1">
        <f t="shared" si="237"/>
        <v>2</v>
      </c>
      <c r="L779" s="6" t="str">
        <f t="shared" si="238"/>
        <v>00000</v>
      </c>
      <c r="M779" s="1">
        <f t="shared" si="239"/>
        <v>13</v>
      </c>
      <c r="N779" s="6" t="str">
        <f t="shared" si="240"/>
        <v>00</v>
      </c>
      <c r="O779" s="1">
        <f t="shared" si="241"/>
        <v>11</v>
      </c>
      <c r="P779" s="1">
        <f>IF(HEX2DEC(LEFT(E779,4))&gt;=32768,HEX2DEC(LEFT(E779,4))-65536,HEX2DEC(LEFT(E779,4)))/Codes!$N$2</f>
        <v>4.8</v>
      </c>
      <c r="Q779" s="1">
        <f>IF(HEX2DEC(RIGHT(E779,4))&gt;=32768,HEX2DEC(RIGHT(E779,4))-65536,HEX2DEC(RIGHT(E779,4)))/Codes!$N$2</f>
        <v>0</v>
      </c>
      <c r="R779" s="1">
        <f>IF(HEX2DEC(LEFT(F779,4))&gt;=32768,HEX2DEC(LEFT(F779,4))-65536,HEX2DEC(LEFT(F779,4)))/Codes!$N$2</f>
        <v>0</v>
      </c>
      <c r="S779" s="1">
        <f>IF(HEX2DEC(RIGHT(F779,4))&gt;=32768,HEX2DEC(RIGHT(F779,4))-65536,HEX2DEC(RIGHT(F779,4)))/Codes!$N$2</f>
        <v>0</v>
      </c>
      <c r="T779" s="18">
        <f t="shared" si="242"/>
        <v>361</v>
      </c>
      <c r="U779" s="1">
        <f t="shared" si="243"/>
        <v>60</v>
      </c>
      <c r="V779" s="1">
        <f t="shared" si="244"/>
        <v>0</v>
      </c>
      <c r="W779" s="1" t="str">
        <f t="shared" si="245"/>
        <v>100</v>
      </c>
      <c r="X779" s="1">
        <f t="shared" si="246"/>
        <v>3</v>
      </c>
      <c r="Y779" s="1">
        <f t="shared" si="247"/>
        <v>40</v>
      </c>
      <c r="Z779" s="1" t="str">
        <f>VLOOKUP(BIN2DEC(MID(HEX2BIN(MID(H779,3,2),8),2,5)),Codes!$E$1:$F$18,2)</f>
        <v>Flame</v>
      </c>
      <c r="AA779" s="6" t="str">
        <f t="shared" si="248"/>
        <v>0</v>
      </c>
      <c r="AB779" s="1">
        <f t="shared" si="249"/>
        <v>0</v>
      </c>
      <c r="AC779" s="1" t="str">
        <f>VLOOKUP(BIN2DEC(RIGHT(HEX2BIN(MID(H779,6,1),4),1)&amp;LEFT(HEX2BIN(MID(H779,7,1),4),1)),Codes!$K$1:$L$5,2)</f>
        <v>M</v>
      </c>
      <c r="AD779" s="1" t="str">
        <f>VLOOKUP(BIN2DEC(RIGHT(HEX2BIN(MID(H779,7,1),4),3)&amp;LEFT(HEX2BIN(MID(H779,8,1),4),2)),Codes!$H$2:$I$33,2)</f>
        <v>Kick</v>
      </c>
      <c r="AE779" s="1" t="str">
        <f t="shared" si="250"/>
        <v>1</v>
      </c>
      <c r="AF779" s="1" t="str">
        <f t="shared" si="251"/>
        <v>1</v>
      </c>
      <c r="AH779" s="6">
        <f t="shared" si="252"/>
        <v>34</v>
      </c>
    </row>
    <row r="780" spans="1:34">
      <c r="A780" s="3" t="s">
        <v>244</v>
      </c>
      <c r="B780" s="1" t="s">
        <v>72</v>
      </c>
      <c r="C780" s="6" t="s">
        <v>5074</v>
      </c>
      <c r="D780" s="9" t="s">
        <v>245</v>
      </c>
      <c r="E780" s="9" t="s">
        <v>207</v>
      </c>
      <c r="F780" s="9" t="s">
        <v>246</v>
      </c>
      <c r="G780" s="9" t="s">
        <v>247</v>
      </c>
      <c r="H780" s="9" t="s">
        <v>248</v>
      </c>
      <c r="J780" s="6" t="str">
        <f t="shared" si="236"/>
        <v>001011</v>
      </c>
      <c r="K780" s="1">
        <f t="shared" si="237"/>
        <v>0</v>
      </c>
      <c r="L780" s="6" t="str">
        <f t="shared" si="238"/>
        <v>00000</v>
      </c>
      <c r="M780" s="1">
        <f t="shared" si="239"/>
        <v>0</v>
      </c>
      <c r="N780" s="6" t="str">
        <f t="shared" si="240"/>
        <v>00</v>
      </c>
      <c r="O780" s="1">
        <f t="shared" si="241"/>
        <v>9</v>
      </c>
      <c r="P780" s="1">
        <f>IF(HEX2DEC(LEFT(E780,4))&gt;=32768,HEX2DEC(LEFT(E780,4))-65536,HEX2DEC(LEFT(E780,4)))/Codes!$N$2</f>
        <v>4</v>
      </c>
      <c r="Q780" s="1">
        <f>IF(HEX2DEC(RIGHT(E780,4))&gt;=32768,HEX2DEC(RIGHT(E780,4))-65536,HEX2DEC(RIGHT(E780,4)))/Codes!$N$2</f>
        <v>0</v>
      </c>
      <c r="R780" s="1">
        <f>IF(HEX2DEC(LEFT(F780,4))&gt;=32768,HEX2DEC(LEFT(F780,4))-65536,HEX2DEC(LEFT(F780,4)))/Codes!$N$2</f>
        <v>0</v>
      </c>
      <c r="S780" s="1">
        <f>IF(HEX2DEC(RIGHT(F780,4))&gt;=32768,HEX2DEC(RIGHT(F780,4))-65536,HEX2DEC(RIGHT(F780,4)))/Codes!$N$2</f>
        <v>7.2</v>
      </c>
      <c r="T780" s="18">
        <f t="shared" si="242"/>
        <v>80</v>
      </c>
      <c r="U780" s="1">
        <f t="shared" si="243"/>
        <v>20</v>
      </c>
      <c r="V780" s="1">
        <f t="shared" si="244"/>
        <v>0</v>
      </c>
      <c r="W780" s="1" t="str">
        <f t="shared" si="245"/>
        <v>100</v>
      </c>
      <c r="X780" s="1">
        <f t="shared" si="246"/>
        <v>3</v>
      </c>
      <c r="Y780" s="1">
        <f t="shared" si="247"/>
        <v>80</v>
      </c>
      <c r="Z780" s="1" t="str">
        <f>VLOOKUP(BIN2DEC(MID(HEX2BIN(MID(H780,3,2),8),2,5)),Codes!$E$1:$F$18,2)</f>
        <v>Normal</v>
      </c>
      <c r="AA780" s="6" t="str">
        <f t="shared" si="248"/>
        <v>0</v>
      </c>
      <c r="AB780" s="1">
        <f t="shared" si="249"/>
        <v>0</v>
      </c>
      <c r="AC780" s="1" t="str">
        <f>VLOOKUP(BIN2DEC(RIGHT(HEX2BIN(MID(H780,6,1),4),1)&amp;LEFT(HEX2BIN(MID(H780,7,1),4),1)),Codes!$K$1:$L$5,2)</f>
        <v>L</v>
      </c>
      <c r="AD780" s="1" t="str">
        <f>VLOOKUP(BIN2DEC(RIGHT(HEX2BIN(MID(H780,7,1),4),3)&amp;LEFT(HEX2BIN(MID(H780,8,1),4),2)),Codes!$H$2:$I$33,2)</f>
        <v>Kick</v>
      </c>
      <c r="AE780" s="1" t="str">
        <f t="shared" si="250"/>
        <v>1</v>
      </c>
      <c r="AF780" s="1" t="str">
        <f t="shared" si="251"/>
        <v>0</v>
      </c>
      <c r="AH780" s="6">
        <f t="shared" si="252"/>
        <v>66</v>
      </c>
    </row>
    <row r="781" spans="1:34">
      <c r="A781" s="3" t="s">
        <v>249</v>
      </c>
      <c r="B781" s="1" t="s">
        <v>72</v>
      </c>
      <c r="C781" s="6" t="s">
        <v>5074</v>
      </c>
      <c r="D781" s="9" t="s">
        <v>250</v>
      </c>
      <c r="E781" s="9" t="s">
        <v>207</v>
      </c>
      <c r="F781" s="9" t="s">
        <v>251</v>
      </c>
      <c r="G781" s="9" t="s">
        <v>247</v>
      </c>
      <c r="H781" s="9" t="s">
        <v>248</v>
      </c>
      <c r="J781" s="6" t="str">
        <f t="shared" si="236"/>
        <v>001011</v>
      </c>
      <c r="K781" s="1">
        <f t="shared" si="237"/>
        <v>1</v>
      </c>
      <c r="L781" s="6" t="str">
        <f t="shared" si="238"/>
        <v>00000</v>
      </c>
      <c r="M781" s="1">
        <f t="shared" si="239"/>
        <v>0</v>
      </c>
      <c r="N781" s="6" t="str">
        <f t="shared" si="240"/>
        <v>00</v>
      </c>
      <c r="O781" s="1">
        <f t="shared" si="241"/>
        <v>9</v>
      </c>
      <c r="P781" s="1">
        <f>IF(HEX2DEC(LEFT(E781,4))&gt;=32768,HEX2DEC(LEFT(E781,4))-65536,HEX2DEC(LEFT(E781,4)))/Codes!$N$2</f>
        <v>4</v>
      </c>
      <c r="Q781" s="1">
        <f>IF(HEX2DEC(RIGHT(E781,4))&gt;=32768,HEX2DEC(RIGHT(E781,4))-65536,HEX2DEC(RIGHT(E781,4)))/Codes!$N$2</f>
        <v>0</v>
      </c>
      <c r="R781" s="1">
        <f>IF(HEX2DEC(LEFT(F781,4))&gt;=32768,HEX2DEC(LEFT(F781,4))-65536,HEX2DEC(LEFT(F781,4)))/Codes!$N$2</f>
        <v>0</v>
      </c>
      <c r="S781" s="1">
        <f>IF(HEX2DEC(RIGHT(F781,4))&gt;=32768,HEX2DEC(RIGHT(F781,4))-65536,HEX2DEC(RIGHT(F781,4)))/Codes!$N$2</f>
        <v>-7.2</v>
      </c>
      <c r="T781" s="18">
        <f t="shared" si="242"/>
        <v>80</v>
      </c>
      <c r="U781" s="1">
        <f t="shared" si="243"/>
        <v>20</v>
      </c>
      <c r="V781" s="1">
        <f t="shared" si="244"/>
        <v>0</v>
      </c>
      <c r="W781" s="1" t="str">
        <f t="shared" si="245"/>
        <v>100</v>
      </c>
      <c r="X781" s="1">
        <f t="shared" si="246"/>
        <v>3</v>
      </c>
      <c r="Y781" s="1">
        <f t="shared" si="247"/>
        <v>80</v>
      </c>
      <c r="Z781" s="1" t="str">
        <f>VLOOKUP(BIN2DEC(MID(HEX2BIN(MID(H781,3,2),8),2,5)),Codes!$E$1:$F$18,2)</f>
        <v>Normal</v>
      </c>
      <c r="AA781" s="6" t="str">
        <f t="shared" si="248"/>
        <v>0</v>
      </c>
      <c r="AB781" s="1">
        <f t="shared" si="249"/>
        <v>0</v>
      </c>
      <c r="AC781" s="1" t="str">
        <f>VLOOKUP(BIN2DEC(RIGHT(HEX2BIN(MID(H781,6,1),4),1)&amp;LEFT(HEX2BIN(MID(H781,7,1),4),1)),Codes!$K$1:$L$5,2)</f>
        <v>L</v>
      </c>
      <c r="AD781" s="1" t="str">
        <f>VLOOKUP(BIN2DEC(RIGHT(HEX2BIN(MID(H781,7,1),4),3)&amp;LEFT(HEX2BIN(MID(H781,8,1),4),2)),Codes!$H$2:$I$33,2)</f>
        <v>Kick</v>
      </c>
      <c r="AE781" s="1" t="str">
        <f t="shared" si="250"/>
        <v>1</v>
      </c>
      <c r="AF781" s="1" t="str">
        <f t="shared" si="251"/>
        <v>0</v>
      </c>
      <c r="AH781" s="6">
        <f t="shared" si="252"/>
        <v>66</v>
      </c>
    </row>
    <row r="782" spans="1:34">
      <c r="A782" s="3" t="s">
        <v>252</v>
      </c>
      <c r="B782" s="1" t="s">
        <v>72</v>
      </c>
      <c r="C782" s="6" t="s">
        <v>5074</v>
      </c>
      <c r="D782" s="9" t="s">
        <v>253</v>
      </c>
      <c r="E782" s="9" t="s">
        <v>207</v>
      </c>
      <c r="F782" s="9" t="s">
        <v>91</v>
      </c>
      <c r="G782" s="9" t="s">
        <v>247</v>
      </c>
      <c r="H782" s="9" t="s">
        <v>248</v>
      </c>
      <c r="J782" s="6" t="str">
        <f t="shared" si="236"/>
        <v>001011</v>
      </c>
      <c r="K782" s="1">
        <f t="shared" si="237"/>
        <v>2</v>
      </c>
      <c r="L782" s="6" t="str">
        <f t="shared" si="238"/>
        <v>00000</v>
      </c>
      <c r="M782" s="1">
        <f t="shared" si="239"/>
        <v>0</v>
      </c>
      <c r="N782" s="6" t="str">
        <f t="shared" si="240"/>
        <v>00</v>
      </c>
      <c r="O782" s="1">
        <f t="shared" si="241"/>
        <v>9</v>
      </c>
      <c r="P782" s="1">
        <f>IF(HEX2DEC(LEFT(E782,4))&gt;=32768,HEX2DEC(LEFT(E782,4))-65536,HEX2DEC(LEFT(E782,4)))/Codes!$N$2</f>
        <v>4</v>
      </c>
      <c r="Q782" s="1">
        <f>IF(HEX2DEC(RIGHT(E782,4))&gt;=32768,HEX2DEC(RIGHT(E782,4))-65536,HEX2DEC(RIGHT(E782,4)))/Codes!$N$2</f>
        <v>0</v>
      </c>
      <c r="R782" s="1">
        <f>IF(HEX2DEC(LEFT(F782,4))&gt;=32768,HEX2DEC(LEFT(F782,4))-65536,HEX2DEC(LEFT(F782,4)))/Codes!$N$2</f>
        <v>0</v>
      </c>
      <c r="S782" s="1">
        <f>IF(HEX2DEC(RIGHT(F782,4))&gt;=32768,HEX2DEC(RIGHT(F782,4))-65536,HEX2DEC(RIGHT(F782,4)))/Codes!$N$2</f>
        <v>0</v>
      </c>
      <c r="T782" s="18">
        <f t="shared" si="242"/>
        <v>80</v>
      </c>
      <c r="U782" s="1">
        <f t="shared" si="243"/>
        <v>20</v>
      </c>
      <c r="V782" s="1">
        <f t="shared" si="244"/>
        <v>0</v>
      </c>
      <c r="W782" s="1" t="str">
        <f t="shared" si="245"/>
        <v>100</v>
      </c>
      <c r="X782" s="1">
        <f t="shared" si="246"/>
        <v>3</v>
      </c>
      <c r="Y782" s="1">
        <f t="shared" si="247"/>
        <v>80</v>
      </c>
      <c r="Z782" s="1" t="str">
        <f>VLOOKUP(BIN2DEC(MID(HEX2BIN(MID(H782,3,2),8),2,5)),Codes!$E$1:$F$18,2)</f>
        <v>Normal</v>
      </c>
      <c r="AA782" s="6" t="str">
        <f t="shared" si="248"/>
        <v>0</v>
      </c>
      <c r="AB782" s="1">
        <f t="shared" si="249"/>
        <v>0</v>
      </c>
      <c r="AC782" s="1" t="str">
        <f>VLOOKUP(BIN2DEC(RIGHT(HEX2BIN(MID(H782,6,1),4),1)&amp;LEFT(HEX2BIN(MID(H782,7,1),4),1)),Codes!$K$1:$L$5,2)</f>
        <v>L</v>
      </c>
      <c r="AD782" s="1" t="str">
        <f>VLOOKUP(BIN2DEC(RIGHT(HEX2BIN(MID(H782,7,1),4),3)&amp;LEFT(HEX2BIN(MID(H782,8,1),4),2)),Codes!$H$2:$I$33,2)</f>
        <v>Kick</v>
      </c>
      <c r="AE782" s="1" t="str">
        <f t="shared" si="250"/>
        <v>1</v>
      </c>
      <c r="AF782" s="1" t="str">
        <f t="shared" si="251"/>
        <v>0</v>
      </c>
      <c r="AH782" s="6">
        <f t="shared" si="252"/>
        <v>66</v>
      </c>
    </row>
    <row r="783" spans="1:34">
      <c r="A783" s="3" t="s">
        <v>254</v>
      </c>
      <c r="B783" s="1" t="s">
        <v>72</v>
      </c>
      <c r="C783" s="6" t="s">
        <v>267</v>
      </c>
      <c r="D783" s="9" t="s">
        <v>255</v>
      </c>
      <c r="E783" s="9" t="s">
        <v>256</v>
      </c>
      <c r="F783" s="9" t="s">
        <v>257</v>
      </c>
      <c r="G783" s="9" t="s">
        <v>258</v>
      </c>
      <c r="H783" s="9" t="s">
        <v>259</v>
      </c>
      <c r="J783" s="6" t="str">
        <f t="shared" si="236"/>
        <v>001011</v>
      </c>
      <c r="K783" s="1">
        <f t="shared" si="237"/>
        <v>0</v>
      </c>
      <c r="L783" s="6" t="str">
        <f t="shared" si="238"/>
        <v>00000</v>
      </c>
      <c r="M783" s="1">
        <f t="shared" si="239"/>
        <v>0</v>
      </c>
      <c r="N783" s="6" t="str">
        <f t="shared" si="240"/>
        <v>00</v>
      </c>
      <c r="O783" s="1">
        <f t="shared" si="241"/>
        <v>2</v>
      </c>
      <c r="P783" s="1">
        <f>IF(HEX2DEC(LEFT(E783,4))&gt;=32768,HEX2DEC(LEFT(E783,4))-65536,HEX2DEC(LEFT(E783,4)))/Codes!$N$2</f>
        <v>3.6</v>
      </c>
      <c r="Q783" s="1">
        <f>IF(HEX2DEC(RIGHT(E783,4))&gt;=32768,HEX2DEC(RIGHT(E783,4))-65536,HEX2DEC(RIGHT(E783,4)))/Codes!$N$2</f>
        <v>0</v>
      </c>
      <c r="R783" s="1">
        <f>IF(HEX2DEC(LEFT(F783,4))&gt;=32768,HEX2DEC(LEFT(F783,4))-65536,HEX2DEC(LEFT(F783,4)))/Codes!$N$2</f>
        <v>11.4</v>
      </c>
      <c r="S783" s="1">
        <f>IF(HEX2DEC(RIGHT(F783,4))&gt;=32768,HEX2DEC(RIGHT(F783,4))-65536,HEX2DEC(RIGHT(F783,4)))/Codes!$N$2</f>
        <v>11.2</v>
      </c>
      <c r="T783" s="18">
        <f t="shared" si="242"/>
        <v>80</v>
      </c>
      <c r="U783" s="1">
        <f t="shared" si="243"/>
        <v>100</v>
      </c>
      <c r="V783" s="1">
        <f t="shared" si="244"/>
        <v>116</v>
      </c>
      <c r="W783" s="1" t="str">
        <f t="shared" si="245"/>
        <v>100</v>
      </c>
      <c r="X783" s="1">
        <f t="shared" si="246"/>
        <v>3</v>
      </c>
      <c r="Y783" s="1">
        <f t="shared" si="247"/>
        <v>0</v>
      </c>
      <c r="Z783" s="1" t="str">
        <f>VLOOKUP(BIN2DEC(MID(HEX2BIN(MID(H783,3,2),8),2,5)),Codes!$E$1:$F$18,2)</f>
        <v>Normal</v>
      </c>
      <c r="AA783" s="6" t="str">
        <f t="shared" si="248"/>
        <v>0</v>
      </c>
      <c r="AB783" s="1">
        <f t="shared" si="249"/>
        <v>0</v>
      </c>
      <c r="AC783" s="1" t="str">
        <f>VLOOKUP(BIN2DEC(RIGHT(HEX2BIN(MID(H783,6,1),4),1)&amp;LEFT(HEX2BIN(MID(H783,7,1),4),1)),Codes!$K$1:$L$5,2)</f>
        <v>S</v>
      </c>
      <c r="AD783" s="1" t="str">
        <f>VLOOKUP(BIN2DEC(RIGHT(HEX2BIN(MID(H783,7,1),4),3)&amp;LEFT(HEX2BIN(MID(H783,8,1),4),2)),Codes!$H$2:$I$33,2)</f>
        <v>Punch</v>
      </c>
      <c r="AE783" s="1" t="str">
        <f t="shared" si="250"/>
        <v>1</v>
      </c>
      <c r="AF783" s="1" t="str">
        <f t="shared" si="251"/>
        <v>1</v>
      </c>
      <c r="AH783" s="6">
        <f t="shared" si="252"/>
        <v>1</v>
      </c>
    </row>
    <row r="784" spans="1:34">
      <c r="A784" s="3" t="s">
        <v>260</v>
      </c>
      <c r="B784" s="1" t="s">
        <v>72</v>
      </c>
      <c r="C784" s="6" t="s">
        <v>267</v>
      </c>
      <c r="D784" s="9" t="s">
        <v>261</v>
      </c>
      <c r="E784" s="9" t="s">
        <v>256</v>
      </c>
      <c r="F784" s="9" t="s">
        <v>262</v>
      </c>
      <c r="G784" s="9" t="s">
        <v>258</v>
      </c>
      <c r="H784" s="9" t="s">
        <v>259</v>
      </c>
      <c r="J784" s="6" t="str">
        <f t="shared" si="236"/>
        <v>001011</v>
      </c>
      <c r="K784" s="1">
        <f t="shared" si="237"/>
        <v>1</v>
      </c>
      <c r="L784" s="6" t="str">
        <f t="shared" si="238"/>
        <v>00000</v>
      </c>
      <c r="M784" s="1">
        <f t="shared" si="239"/>
        <v>0</v>
      </c>
      <c r="N784" s="6" t="str">
        <f t="shared" si="240"/>
        <v>00</v>
      </c>
      <c r="O784" s="1">
        <f t="shared" si="241"/>
        <v>2</v>
      </c>
      <c r="P784" s="1">
        <f>IF(HEX2DEC(LEFT(E784,4))&gt;=32768,HEX2DEC(LEFT(E784,4))-65536,HEX2DEC(LEFT(E784,4)))/Codes!$N$2</f>
        <v>3.6</v>
      </c>
      <c r="Q784" s="1">
        <f>IF(HEX2DEC(RIGHT(E784,4))&gt;=32768,HEX2DEC(RIGHT(E784,4))-65536,HEX2DEC(RIGHT(E784,4)))/Codes!$N$2</f>
        <v>0</v>
      </c>
      <c r="R784" s="1">
        <f>IF(HEX2DEC(LEFT(F784,4))&gt;=32768,HEX2DEC(LEFT(F784,4))-65536,HEX2DEC(LEFT(F784,4)))/Codes!$N$2</f>
        <v>12.8</v>
      </c>
      <c r="S784" s="1">
        <f>IF(HEX2DEC(RIGHT(F784,4))&gt;=32768,HEX2DEC(RIGHT(F784,4))-65536,HEX2DEC(RIGHT(F784,4)))/Codes!$N$2</f>
        <v>5.6</v>
      </c>
      <c r="T784" s="18">
        <f t="shared" si="242"/>
        <v>80</v>
      </c>
      <c r="U784" s="1">
        <f t="shared" si="243"/>
        <v>100</v>
      </c>
      <c r="V784" s="1">
        <f t="shared" si="244"/>
        <v>116</v>
      </c>
      <c r="W784" s="1" t="str">
        <f t="shared" si="245"/>
        <v>100</v>
      </c>
      <c r="X784" s="1">
        <f t="shared" si="246"/>
        <v>3</v>
      </c>
      <c r="Y784" s="1">
        <f t="shared" si="247"/>
        <v>0</v>
      </c>
      <c r="Z784" s="1" t="str">
        <f>VLOOKUP(BIN2DEC(MID(HEX2BIN(MID(H784,3,2),8),2,5)),Codes!$E$1:$F$18,2)</f>
        <v>Normal</v>
      </c>
      <c r="AA784" s="6" t="str">
        <f t="shared" si="248"/>
        <v>0</v>
      </c>
      <c r="AB784" s="1">
        <f t="shared" si="249"/>
        <v>0</v>
      </c>
      <c r="AC784" s="1" t="str">
        <f>VLOOKUP(BIN2DEC(RIGHT(HEX2BIN(MID(H784,6,1),4),1)&amp;LEFT(HEX2BIN(MID(H784,7,1),4),1)),Codes!$K$1:$L$5,2)</f>
        <v>S</v>
      </c>
      <c r="AD784" s="1" t="str">
        <f>VLOOKUP(BIN2DEC(RIGHT(HEX2BIN(MID(H784,7,1),4),3)&amp;LEFT(HEX2BIN(MID(H784,8,1),4),2)),Codes!$H$2:$I$33,2)</f>
        <v>Punch</v>
      </c>
      <c r="AE784" s="1" t="str">
        <f t="shared" si="250"/>
        <v>1</v>
      </c>
      <c r="AF784" s="1" t="str">
        <f t="shared" si="251"/>
        <v>1</v>
      </c>
      <c r="AH784" s="6">
        <f t="shared" si="252"/>
        <v>1</v>
      </c>
    </row>
    <row r="785" spans="1:34">
      <c r="A785" s="3" t="s">
        <v>263</v>
      </c>
      <c r="B785" s="1" t="s">
        <v>72</v>
      </c>
      <c r="C785" s="6" t="s">
        <v>267</v>
      </c>
      <c r="D785" s="9" t="s">
        <v>264</v>
      </c>
      <c r="E785" s="9" t="s">
        <v>265</v>
      </c>
      <c r="F785" s="9" t="s">
        <v>266</v>
      </c>
      <c r="G785" s="9" t="s">
        <v>258</v>
      </c>
      <c r="H785" s="9" t="s">
        <v>259</v>
      </c>
      <c r="J785" s="6" t="str">
        <f t="shared" si="236"/>
        <v>001011</v>
      </c>
      <c r="K785" s="1">
        <f t="shared" si="237"/>
        <v>2</v>
      </c>
      <c r="L785" s="6" t="str">
        <f t="shared" si="238"/>
        <v>00000</v>
      </c>
      <c r="M785" s="1">
        <f t="shared" si="239"/>
        <v>0</v>
      </c>
      <c r="N785" s="6" t="str">
        <f t="shared" si="240"/>
        <v>00</v>
      </c>
      <c r="O785" s="1">
        <f t="shared" si="241"/>
        <v>2</v>
      </c>
      <c r="P785" s="1">
        <f>IF(HEX2DEC(LEFT(E785,4))&gt;=32768,HEX2DEC(LEFT(E785,4))-65536,HEX2DEC(LEFT(E785,4)))/Codes!$N$2</f>
        <v>2.4</v>
      </c>
      <c r="Q785" s="1">
        <f>IF(HEX2DEC(RIGHT(E785,4))&gt;=32768,HEX2DEC(RIGHT(E785,4))-65536,HEX2DEC(RIGHT(E785,4)))/Codes!$N$2</f>
        <v>0</v>
      </c>
      <c r="R785" s="1">
        <f>IF(HEX2DEC(LEFT(F785,4))&gt;=32768,HEX2DEC(LEFT(F785,4))-65536,HEX2DEC(LEFT(F785,4)))/Codes!$N$2</f>
        <v>11.4</v>
      </c>
      <c r="S785" s="1">
        <f>IF(HEX2DEC(RIGHT(F785,4))&gt;=32768,HEX2DEC(RIGHT(F785,4))-65536,HEX2DEC(RIGHT(F785,4)))/Codes!$N$2</f>
        <v>2</v>
      </c>
      <c r="T785" s="18">
        <f t="shared" si="242"/>
        <v>80</v>
      </c>
      <c r="U785" s="1">
        <f t="shared" si="243"/>
        <v>100</v>
      </c>
      <c r="V785" s="1">
        <f t="shared" si="244"/>
        <v>116</v>
      </c>
      <c r="W785" s="1" t="str">
        <f t="shared" si="245"/>
        <v>100</v>
      </c>
      <c r="X785" s="1">
        <f t="shared" si="246"/>
        <v>3</v>
      </c>
      <c r="Y785" s="1">
        <f t="shared" si="247"/>
        <v>0</v>
      </c>
      <c r="Z785" s="1" t="str">
        <f>VLOOKUP(BIN2DEC(MID(HEX2BIN(MID(H785,3,2),8),2,5)),Codes!$E$1:$F$18,2)</f>
        <v>Normal</v>
      </c>
      <c r="AA785" s="6" t="str">
        <f t="shared" si="248"/>
        <v>0</v>
      </c>
      <c r="AB785" s="1">
        <f t="shared" si="249"/>
        <v>0</v>
      </c>
      <c r="AC785" s="1" t="str">
        <f>VLOOKUP(BIN2DEC(RIGHT(HEX2BIN(MID(H785,6,1),4),1)&amp;LEFT(HEX2BIN(MID(H785,7,1),4),1)),Codes!$K$1:$L$5,2)</f>
        <v>S</v>
      </c>
      <c r="AD785" s="1" t="str">
        <f>VLOOKUP(BIN2DEC(RIGHT(HEX2BIN(MID(H785,7,1),4),3)&amp;LEFT(HEX2BIN(MID(H785,8,1),4),2)),Codes!$H$2:$I$33,2)</f>
        <v>Punch</v>
      </c>
      <c r="AE785" s="1" t="str">
        <f t="shared" si="250"/>
        <v>1</v>
      </c>
      <c r="AF785" s="1" t="str">
        <f t="shared" si="251"/>
        <v>1</v>
      </c>
      <c r="AH785" s="6">
        <f t="shared" si="252"/>
        <v>1</v>
      </c>
    </row>
    <row r="786" spans="1:34">
      <c r="A786" s="3" t="s">
        <v>269</v>
      </c>
      <c r="B786" s="1" t="s">
        <v>72</v>
      </c>
      <c r="C786" s="6" t="s">
        <v>268</v>
      </c>
      <c r="D786" s="9" t="s">
        <v>270</v>
      </c>
      <c r="E786" s="9" t="s">
        <v>256</v>
      </c>
      <c r="F786" s="9" t="s">
        <v>271</v>
      </c>
      <c r="G786" s="9" t="s">
        <v>258</v>
      </c>
      <c r="H786" s="9" t="s">
        <v>259</v>
      </c>
      <c r="J786" s="6" t="str">
        <f t="shared" si="236"/>
        <v>001011</v>
      </c>
      <c r="K786" s="1">
        <f t="shared" si="237"/>
        <v>0</v>
      </c>
      <c r="L786" s="6" t="str">
        <f t="shared" si="238"/>
        <v>00000</v>
      </c>
      <c r="M786" s="1">
        <f t="shared" si="239"/>
        <v>0</v>
      </c>
      <c r="N786" s="6" t="str">
        <f t="shared" si="240"/>
        <v>00</v>
      </c>
      <c r="O786" s="1">
        <f t="shared" si="241"/>
        <v>3</v>
      </c>
      <c r="P786" s="1">
        <f>IF(HEX2DEC(LEFT(E786,4))&gt;=32768,HEX2DEC(LEFT(E786,4))-65536,HEX2DEC(LEFT(E786,4)))/Codes!$N$2</f>
        <v>3.6</v>
      </c>
      <c r="Q786" s="1">
        <f>IF(HEX2DEC(RIGHT(E786,4))&gt;=32768,HEX2DEC(RIGHT(E786,4))-65536,HEX2DEC(RIGHT(E786,4)))/Codes!$N$2</f>
        <v>0</v>
      </c>
      <c r="R786" s="1">
        <f>IF(HEX2DEC(LEFT(F786,4))&gt;=32768,HEX2DEC(LEFT(F786,4))-65536,HEX2DEC(LEFT(F786,4)))/Codes!$N$2</f>
        <v>11.8</v>
      </c>
      <c r="S786" s="1">
        <f>IF(HEX2DEC(RIGHT(F786,4))&gt;=32768,HEX2DEC(RIGHT(F786,4))-65536,HEX2DEC(RIGHT(F786,4)))/Codes!$N$2</f>
        <v>16</v>
      </c>
      <c r="T786" s="18">
        <f t="shared" si="242"/>
        <v>80</v>
      </c>
      <c r="U786" s="1">
        <f t="shared" si="243"/>
        <v>100</v>
      </c>
      <c r="V786" s="1">
        <f t="shared" si="244"/>
        <v>116</v>
      </c>
      <c r="W786" s="1" t="str">
        <f t="shared" si="245"/>
        <v>100</v>
      </c>
      <c r="X786" s="1">
        <f t="shared" si="246"/>
        <v>3</v>
      </c>
      <c r="Y786" s="1">
        <f t="shared" si="247"/>
        <v>0</v>
      </c>
      <c r="Z786" s="1" t="str">
        <f>VLOOKUP(BIN2DEC(MID(HEX2BIN(MID(H786,3,2),8),2,5)),Codes!$E$1:$F$18,2)</f>
        <v>Normal</v>
      </c>
      <c r="AA786" s="6" t="str">
        <f t="shared" si="248"/>
        <v>0</v>
      </c>
      <c r="AB786" s="1">
        <f t="shared" si="249"/>
        <v>0</v>
      </c>
      <c r="AC786" s="1" t="str">
        <f>VLOOKUP(BIN2DEC(RIGHT(HEX2BIN(MID(H786,6,1),4),1)&amp;LEFT(HEX2BIN(MID(H786,7,1),4),1)),Codes!$K$1:$L$5,2)</f>
        <v>S</v>
      </c>
      <c r="AD786" s="1" t="str">
        <f>VLOOKUP(BIN2DEC(RIGHT(HEX2BIN(MID(H786,7,1),4),3)&amp;LEFT(HEX2BIN(MID(H786,8,1),4),2)),Codes!$H$2:$I$33,2)</f>
        <v>Punch</v>
      </c>
      <c r="AE786" s="1" t="str">
        <f t="shared" si="250"/>
        <v>1</v>
      </c>
      <c r="AF786" s="1" t="str">
        <f t="shared" si="251"/>
        <v>1</v>
      </c>
      <c r="AH786" s="6">
        <f t="shared" si="252"/>
        <v>1</v>
      </c>
    </row>
    <row r="787" spans="1:34">
      <c r="A787" s="3" t="s">
        <v>272</v>
      </c>
      <c r="B787" s="1" t="s">
        <v>72</v>
      </c>
      <c r="C787" s="6" t="s">
        <v>268</v>
      </c>
      <c r="D787" s="9" t="s">
        <v>273</v>
      </c>
      <c r="E787" s="9" t="s">
        <v>256</v>
      </c>
      <c r="F787" s="9" t="s">
        <v>274</v>
      </c>
      <c r="G787" s="9" t="s">
        <v>258</v>
      </c>
      <c r="H787" s="9" t="s">
        <v>259</v>
      </c>
      <c r="J787" s="6" t="str">
        <f t="shared" si="236"/>
        <v>001011</v>
      </c>
      <c r="K787" s="1">
        <f t="shared" si="237"/>
        <v>1</v>
      </c>
      <c r="L787" s="6" t="str">
        <f t="shared" si="238"/>
        <v>00000</v>
      </c>
      <c r="M787" s="1">
        <f t="shared" si="239"/>
        <v>0</v>
      </c>
      <c r="N787" s="6" t="str">
        <f t="shared" si="240"/>
        <v>00</v>
      </c>
      <c r="O787" s="1">
        <f t="shared" si="241"/>
        <v>3</v>
      </c>
      <c r="P787" s="1">
        <f>IF(HEX2DEC(LEFT(E787,4))&gt;=32768,HEX2DEC(LEFT(E787,4))-65536,HEX2DEC(LEFT(E787,4)))/Codes!$N$2</f>
        <v>3.6</v>
      </c>
      <c r="Q787" s="1">
        <f>IF(HEX2DEC(RIGHT(E787,4))&gt;=32768,HEX2DEC(RIGHT(E787,4))-65536,HEX2DEC(RIGHT(E787,4)))/Codes!$N$2</f>
        <v>0</v>
      </c>
      <c r="R787" s="1">
        <f>IF(HEX2DEC(LEFT(F787,4))&gt;=32768,HEX2DEC(LEFT(F787,4))-65536,HEX2DEC(LEFT(F787,4)))/Codes!$N$2</f>
        <v>11.8</v>
      </c>
      <c r="S787" s="1">
        <f>IF(HEX2DEC(RIGHT(F787,4))&gt;=32768,HEX2DEC(RIGHT(F787,4))-65536,HEX2DEC(RIGHT(F787,4)))/Codes!$N$2</f>
        <v>10</v>
      </c>
      <c r="T787" s="18">
        <f t="shared" si="242"/>
        <v>80</v>
      </c>
      <c r="U787" s="1">
        <f t="shared" si="243"/>
        <v>100</v>
      </c>
      <c r="V787" s="1">
        <f t="shared" si="244"/>
        <v>116</v>
      </c>
      <c r="W787" s="1" t="str">
        <f t="shared" si="245"/>
        <v>100</v>
      </c>
      <c r="X787" s="1">
        <f t="shared" si="246"/>
        <v>3</v>
      </c>
      <c r="Y787" s="1">
        <f t="shared" si="247"/>
        <v>0</v>
      </c>
      <c r="Z787" s="1" t="str">
        <f>VLOOKUP(BIN2DEC(MID(HEX2BIN(MID(H787,3,2),8),2,5)),Codes!$E$1:$F$18,2)</f>
        <v>Normal</v>
      </c>
      <c r="AA787" s="6" t="str">
        <f t="shared" si="248"/>
        <v>0</v>
      </c>
      <c r="AB787" s="1">
        <f t="shared" si="249"/>
        <v>0</v>
      </c>
      <c r="AC787" s="1" t="str">
        <f>VLOOKUP(BIN2DEC(RIGHT(HEX2BIN(MID(H787,6,1),4),1)&amp;LEFT(HEX2BIN(MID(H787,7,1),4),1)),Codes!$K$1:$L$5,2)</f>
        <v>S</v>
      </c>
      <c r="AD787" s="1" t="str">
        <f>VLOOKUP(BIN2DEC(RIGHT(HEX2BIN(MID(H787,7,1),4),3)&amp;LEFT(HEX2BIN(MID(H787,8,1),4),2)),Codes!$H$2:$I$33,2)</f>
        <v>Punch</v>
      </c>
      <c r="AE787" s="1" t="str">
        <f t="shared" si="250"/>
        <v>1</v>
      </c>
      <c r="AF787" s="1" t="str">
        <f t="shared" si="251"/>
        <v>1</v>
      </c>
      <c r="AH787" s="6">
        <f t="shared" si="252"/>
        <v>1</v>
      </c>
    </row>
    <row r="788" spans="1:34">
      <c r="A788" s="3" t="s">
        <v>275</v>
      </c>
      <c r="B788" s="1" t="s">
        <v>72</v>
      </c>
      <c r="C788" s="6" t="s">
        <v>268</v>
      </c>
      <c r="D788" s="9" t="s">
        <v>276</v>
      </c>
      <c r="E788" s="9" t="s">
        <v>212</v>
      </c>
      <c r="F788" s="9" t="s">
        <v>277</v>
      </c>
      <c r="G788" s="9" t="s">
        <v>258</v>
      </c>
      <c r="H788" s="9" t="s">
        <v>259</v>
      </c>
      <c r="J788" s="6" t="str">
        <f t="shared" si="236"/>
        <v>001011</v>
      </c>
      <c r="K788" s="1">
        <f t="shared" si="237"/>
        <v>2</v>
      </c>
      <c r="L788" s="6" t="str">
        <f t="shared" si="238"/>
        <v>00000</v>
      </c>
      <c r="M788" s="1">
        <f t="shared" si="239"/>
        <v>0</v>
      </c>
      <c r="N788" s="6" t="str">
        <f t="shared" si="240"/>
        <v>00</v>
      </c>
      <c r="O788" s="1">
        <f t="shared" si="241"/>
        <v>3</v>
      </c>
      <c r="P788" s="1">
        <f>IF(HEX2DEC(LEFT(E788,4))&gt;=32768,HEX2DEC(LEFT(E788,4))-65536,HEX2DEC(LEFT(E788,4)))/Codes!$N$2</f>
        <v>2.8</v>
      </c>
      <c r="Q788" s="1">
        <f>IF(HEX2DEC(RIGHT(E788,4))&gt;=32768,HEX2DEC(RIGHT(E788,4))-65536,HEX2DEC(RIGHT(E788,4)))/Codes!$N$2</f>
        <v>0</v>
      </c>
      <c r="R788" s="1">
        <f>IF(HEX2DEC(LEFT(F788,4))&gt;=32768,HEX2DEC(LEFT(F788,4))-65536,HEX2DEC(LEFT(F788,4)))/Codes!$N$2</f>
        <v>11.8</v>
      </c>
      <c r="S788" s="1">
        <f>IF(HEX2DEC(RIGHT(F788,4))&gt;=32768,HEX2DEC(RIGHT(F788,4))-65536,HEX2DEC(RIGHT(F788,4)))/Codes!$N$2</f>
        <v>4</v>
      </c>
      <c r="T788" s="18">
        <f t="shared" si="242"/>
        <v>80</v>
      </c>
      <c r="U788" s="1">
        <f t="shared" si="243"/>
        <v>100</v>
      </c>
      <c r="V788" s="1">
        <f t="shared" si="244"/>
        <v>116</v>
      </c>
      <c r="W788" s="1" t="str">
        <f t="shared" si="245"/>
        <v>100</v>
      </c>
      <c r="X788" s="1">
        <f t="shared" si="246"/>
        <v>3</v>
      </c>
      <c r="Y788" s="1">
        <f t="shared" si="247"/>
        <v>0</v>
      </c>
      <c r="Z788" s="1" t="str">
        <f>VLOOKUP(BIN2DEC(MID(HEX2BIN(MID(H788,3,2),8),2,5)),Codes!$E$1:$F$18,2)</f>
        <v>Normal</v>
      </c>
      <c r="AA788" s="6" t="str">
        <f t="shared" si="248"/>
        <v>0</v>
      </c>
      <c r="AB788" s="1">
        <f t="shared" si="249"/>
        <v>0</v>
      </c>
      <c r="AC788" s="1" t="str">
        <f>VLOOKUP(BIN2DEC(RIGHT(HEX2BIN(MID(H788,6,1),4),1)&amp;LEFT(HEX2BIN(MID(H788,7,1),4),1)),Codes!$K$1:$L$5,2)</f>
        <v>S</v>
      </c>
      <c r="AD788" s="1" t="str">
        <f>VLOOKUP(BIN2DEC(RIGHT(HEX2BIN(MID(H788,7,1),4),3)&amp;LEFT(HEX2BIN(MID(H788,8,1),4),2)),Codes!$H$2:$I$33,2)</f>
        <v>Punch</v>
      </c>
      <c r="AE788" s="1" t="str">
        <f t="shared" si="250"/>
        <v>1</v>
      </c>
      <c r="AF788" s="1" t="str">
        <f t="shared" si="251"/>
        <v>1</v>
      </c>
      <c r="AH788" s="6">
        <f t="shared" si="252"/>
        <v>1</v>
      </c>
    </row>
    <row r="789" spans="1:34">
      <c r="A789" s="3" t="s">
        <v>278</v>
      </c>
      <c r="B789" s="1" t="s">
        <v>72</v>
      </c>
      <c r="C789" s="6" t="s">
        <v>288</v>
      </c>
      <c r="D789" s="9" t="s">
        <v>279</v>
      </c>
      <c r="E789" s="9" t="s">
        <v>90</v>
      </c>
      <c r="F789" s="9" t="s">
        <v>91</v>
      </c>
      <c r="G789" s="9" t="s">
        <v>139</v>
      </c>
      <c r="H789" s="9" t="s">
        <v>280</v>
      </c>
      <c r="J789" s="6" t="str">
        <f t="shared" si="236"/>
        <v>001011</v>
      </c>
      <c r="K789" s="1">
        <f t="shared" si="237"/>
        <v>0</v>
      </c>
      <c r="L789" s="6" t="str">
        <f t="shared" si="238"/>
        <v>00000</v>
      </c>
      <c r="M789" s="1">
        <f t="shared" si="239"/>
        <v>13</v>
      </c>
      <c r="N789" s="6" t="str">
        <f t="shared" si="240"/>
        <v>00</v>
      </c>
      <c r="O789" s="1">
        <f t="shared" si="241"/>
        <v>8</v>
      </c>
      <c r="P789" s="1">
        <f>IF(HEX2DEC(LEFT(E789,4))&gt;=32768,HEX2DEC(LEFT(E789,4))-65536,HEX2DEC(LEFT(E789,4)))/Codes!$N$2</f>
        <v>5.2</v>
      </c>
      <c r="Q789" s="1">
        <f>IF(HEX2DEC(RIGHT(E789,4))&gt;=32768,HEX2DEC(RIGHT(E789,4))-65536,HEX2DEC(RIGHT(E789,4)))/Codes!$N$2</f>
        <v>4.4000000000000004</v>
      </c>
      <c r="R789" s="1">
        <f>IF(HEX2DEC(LEFT(F789,4))&gt;=32768,HEX2DEC(LEFT(F789,4))-65536,HEX2DEC(LEFT(F789,4)))/Codes!$N$2</f>
        <v>0</v>
      </c>
      <c r="S789" s="1">
        <f>IF(HEX2DEC(RIGHT(F789,4))&gt;=32768,HEX2DEC(RIGHT(F789,4))-65536,HEX2DEC(RIGHT(F789,4)))/Codes!$N$2</f>
        <v>0</v>
      </c>
      <c r="T789" s="18">
        <f t="shared" si="242"/>
        <v>361</v>
      </c>
      <c r="U789" s="1">
        <f t="shared" si="243"/>
        <v>100</v>
      </c>
      <c r="V789" s="1">
        <f t="shared" si="244"/>
        <v>0</v>
      </c>
      <c r="W789" s="1" t="str">
        <f t="shared" si="245"/>
        <v>100</v>
      </c>
      <c r="X789" s="1">
        <f t="shared" si="246"/>
        <v>3</v>
      </c>
      <c r="Y789" s="1">
        <f t="shared" si="247"/>
        <v>20</v>
      </c>
      <c r="Z789" s="1" t="str">
        <f>VLOOKUP(BIN2DEC(MID(HEX2BIN(MID(H789,3,2),8),2,5)),Codes!$E$1:$F$18,2)</f>
        <v>Normal</v>
      </c>
      <c r="AA789" s="6" t="str">
        <f t="shared" si="248"/>
        <v>0</v>
      </c>
      <c r="AB789" s="1">
        <f t="shared" si="249"/>
        <v>0</v>
      </c>
      <c r="AC789" s="1" t="str">
        <f>VLOOKUP(BIN2DEC(RIGHT(HEX2BIN(MID(H789,6,1),4),1)&amp;LEFT(HEX2BIN(MID(H789,7,1),4),1)),Codes!$K$1:$L$5,2)</f>
        <v>L</v>
      </c>
      <c r="AD789" s="1" t="str">
        <f>VLOOKUP(BIN2DEC(RIGHT(HEX2BIN(MID(H789,7,1),4),3)&amp;LEFT(HEX2BIN(MID(H789,8,1),4),2)),Codes!$H$2:$I$33,2)</f>
        <v>Kick</v>
      </c>
      <c r="AE789" s="1" t="str">
        <f t="shared" si="250"/>
        <v>1</v>
      </c>
      <c r="AF789" s="1" t="str">
        <f t="shared" si="251"/>
        <v>1</v>
      </c>
      <c r="AH789" s="6">
        <f t="shared" si="252"/>
        <v>66</v>
      </c>
    </row>
    <row r="790" spans="1:34">
      <c r="A790" s="3" t="s">
        <v>281</v>
      </c>
      <c r="B790" s="1" t="s">
        <v>72</v>
      </c>
      <c r="C790" s="6" t="s">
        <v>288</v>
      </c>
      <c r="D790" s="9" t="s">
        <v>282</v>
      </c>
      <c r="E790" s="9" t="s">
        <v>99</v>
      </c>
      <c r="F790" s="9" t="s">
        <v>91</v>
      </c>
      <c r="G790" s="9" t="s">
        <v>139</v>
      </c>
      <c r="H790" s="9" t="s">
        <v>280</v>
      </c>
      <c r="J790" s="6" t="str">
        <f t="shared" si="236"/>
        <v>001011</v>
      </c>
      <c r="K790" s="1">
        <f t="shared" si="237"/>
        <v>1</v>
      </c>
      <c r="L790" s="6" t="str">
        <f t="shared" si="238"/>
        <v>00000</v>
      </c>
      <c r="M790" s="1">
        <f t="shared" si="239"/>
        <v>4</v>
      </c>
      <c r="N790" s="6" t="str">
        <f t="shared" si="240"/>
        <v>00</v>
      </c>
      <c r="O790" s="1">
        <f t="shared" si="241"/>
        <v>8</v>
      </c>
      <c r="P790" s="1">
        <f>IF(HEX2DEC(LEFT(E790,4))&gt;=32768,HEX2DEC(LEFT(E790,4))-65536,HEX2DEC(LEFT(E790,4)))/Codes!$N$2</f>
        <v>3.6</v>
      </c>
      <c r="Q790" s="1">
        <f>IF(HEX2DEC(RIGHT(E790,4))&gt;=32768,HEX2DEC(RIGHT(E790,4))-65536,HEX2DEC(RIGHT(E790,4)))/Codes!$N$2</f>
        <v>4.4000000000000004</v>
      </c>
      <c r="R790" s="1">
        <f>IF(HEX2DEC(LEFT(F790,4))&gt;=32768,HEX2DEC(LEFT(F790,4))-65536,HEX2DEC(LEFT(F790,4)))/Codes!$N$2</f>
        <v>0</v>
      </c>
      <c r="S790" s="1">
        <f>IF(HEX2DEC(RIGHT(F790,4))&gt;=32768,HEX2DEC(RIGHT(F790,4))-65536,HEX2DEC(RIGHT(F790,4)))/Codes!$N$2</f>
        <v>0</v>
      </c>
      <c r="T790" s="18">
        <f t="shared" si="242"/>
        <v>361</v>
      </c>
      <c r="U790" s="1">
        <f t="shared" si="243"/>
        <v>100</v>
      </c>
      <c r="V790" s="1">
        <f t="shared" si="244"/>
        <v>0</v>
      </c>
      <c r="W790" s="1" t="str">
        <f t="shared" si="245"/>
        <v>100</v>
      </c>
      <c r="X790" s="1">
        <f t="shared" si="246"/>
        <v>3</v>
      </c>
      <c r="Y790" s="1">
        <f t="shared" si="247"/>
        <v>20</v>
      </c>
      <c r="Z790" s="1" t="str">
        <f>VLOOKUP(BIN2DEC(MID(HEX2BIN(MID(H790,3,2),8),2,5)),Codes!$E$1:$F$18,2)</f>
        <v>Normal</v>
      </c>
      <c r="AA790" s="6" t="str">
        <f t="shared" si="248"/>
        <v>0</v>
      </c>
      <c r="AB790" s="1">
        <f t="shared" si="249"/>
        <v>0</v>
      </c>
      <c r="AC790" s="1" t="str">
        <f>VLOOKUP(BIN2DEC(RIGHT(HEX2BIN(MID(H790,6,1),4),1)&amp;LEFT(HEX2BIN(MID(H790,7,1),4),1)),Codes!$K$1:$L$5,2)</f>
        <v>L</v>
      </c>
      <c r="AD790" s="1" t="str">
        <f>VLOOKUP(BIN2DEC(RIGHT(HEX2BIN(MID(H790,7,1),4),3)&amp;LEFT(HEX2BIN(MID(H790,8,1),4),2)),Codes!$H$2:$I$33,2)</f>
        <v>Kick</v>
      </c>
      <c r="AE790" s="1" t="str">
        <f t="shared" si="250"/>
        <v>1</v>
      </c>
      <c r="AF790" s="1" t="str">
        <f t="shared" si="251"/>
        <v>1</v>
      </c>
      <c r="AH790" s="6">
        <f t="shared" si="252"/>
        <v>66</v>
      </c>
    </row>
    <row r="791" spans="1:34">
      <c r="A791" s="3" t="s">
        <v>283</v>
      </c>
      <c r="B791" s="1" t="s">
        <v>72</v>
      </c>
      <c r="C791" s="6" t="s">
        <v>289</v>
      </c>
      <c r="D791" s="9" t="s">
        <v>284</v>
      </c>
      <c r="E791" s="9" t="s">
        <v>285</v>
      </c>
      <c r="F791" s="9" t="s">
        <v>91</v>
      </c>
      <c r="G791" s="9" t="s">
        <v>139</v>
      </c>
      <c r="H791" s="9" t="s">
        <v>188</v>
      </c>
      <c r="J791" s="6" t="str">
        <f t="shared" si="236"/>
        <v>001011</v>
      </c>
      <c r="K791" s="1">
        <f t="shared" si="237"/>
        <v>0</v>
      </c>
      <c r="L791" s="6" t="str">
        <f t="shared" si="238"/>
        <v>00000</v>
      </c>
      <c r="M791" s="1">
        <f t="shared" si="239"/>
        <v>13</v>
      </c>
      <c r="N791" s="6" t="str">
        <f t="shared" si="240"/>
        <v>00</v>
      </c>
      <c r="O791" s="1">
        <f t="shared" si="241"/>
        <v>6</v>
      </c>
      <c r="P791" s="1">
        <f>IF(HEX2DEC(LEFT(E791,4))&gt;=32768,HEX2DEC(LEFT(E791,4))-65536,HEX2DEC(LEFT(E791,4)))/Codes!$N$2</f>
        <v>4</v>
      </c>
      <c r="Q791" s="1">
        <f>IF(HEX2DEC(RIGHT(E791,4))&gt;=32768,HEX2DEC(RIGHT(E791,4))-65536,HEX2DEC(RIGHT(E791,4)))/Codes!$N$2</f>
        <v>4.4000000000000004</v>
      </c>
      <c r="R791" s="1">
        <f>IF(HEX2DEC(LEFT(F791,4))&gt;=32768,HEX2DEC(LEFT(F791,4))-65536,HEX2DEC(LEFT(F791,4)))/Codes!$N$2</f>
        <v>0</v>
      </c>
      <c r="S791" s="1">
        <f>IF(HEX2DEC(RIGHT(F791,4))&gt;=32768,HEX2DEC(RIGHT(F791,4))-65536,HEX2DEC(RIGHT(F791,4)))/Codes!$N$2</f>
        <v>0</v>
      </c>
      <c r="T791" s="18">
        <f t="shared" si="242"/>
        <v>361</v>
      </c>
      <c r="U791" s="1">
        <f t="shared" si="243"/>
        <v>100</v>
      </c>
      <c r="V791" s="1">
        <f t="shared" si="244"/>
        <v>0</v>
      </c>
      <c r="W791" s="1" t="str">
        <f t="shared" si="245"/>
        <v>100</v>
      </c>
      <c r="X791" s="1">
        <f t="shared" si="246"/>
        <v>3</v>
      </c>
      <c r="Y791" s="1">
        <f t="shared" si="247"/>
        <v>0</v>
      </c>
      <c r="Z791" s="1" t="str">
        <f>VLOOKUP(BIN2DEC(MID(HEX2BIN(MID(H791,3,2),8),2,5)),Codes!$E$1:$F$18,2)</f>
        <v>Normal</v>
      </c>
      <c r="AA791" s="6" t="str">
        <f t="shared" si="248"/>
        <v>0</v>
      </c>
      <c r="AB791" s="1">
        <f t="shared" si="249"/>
        <v>0</v>
      </c>
      <c r="AC791" s="1" t="str">
        <f>VLOOKUP(BIN2DEC(RIGHT(HEX2BIN(MID(H791,6,1),4),1)&amp;LEFT(HEX2BIN(MID(H791,7,1),4),1)),Codes!$K$1:$L$5,2)</f>
        <v>M</v>
      </c>
      <c r="AD791" s="1" t="str">
        <f>VLOOKUP(BIN2DEC(RIGHT(HEX2BIN(MID(H791,7,1),4),3)&amp;LEFT(HEX2BIN(MID(H791,8,1),4),2)),Codes!$H$2:$I$33,2)</f>
        <v>Kick</v>
      </c>
      <c r="AE791" s="1" t="str">
        <f t="shared" si="250"/>
        <v>1</v>
      </c>
      <c r="AF791" s="1" t="str">
        <f t="shared" si="251"/>
        <v>1</v>
      </c>
      <c r="AH791" s="6">
        <f t="shared" si="252"/>
        <v>34</v>
      </c>
    </row>
    <row r="792" spans="1:34">
      <c r="A792" s="3" t="s">
        <v>286</v>
      </c>
      <c r="B792" s="1" t="s">
        <v>72</v>
      </c>
      <c r="C792" s="6" t="s">
        <v>289</v>
      </c>
      <c r="D792" s="9" t="s">
        <v>105</v>
      </c>
      <c r="E792" s="9" t="s">
        <v>287</v>
      </c>
      <c r="F792" s="9" t="s">
        <v>91</v>
      </c>
      <c r="G792" s="9" t="s">
        <v>139</v>
      </c>
      <c r="H792" s="9" t="s">
        <v>188</v>
      </c>
      <c r="J792" s="6" t="str">
        <f t="shared" si="236"/>
        <v>001011</v>
      </c>
      <c r="K792" s="1">
        <f t="shared" si="237"/>
        <v>1</v>
      </c>
      <c r="L792" s="6" t="str">
        <f t="shared" si="238"/>
        <v>00000</v>
      </c>
      <c r="M792" s="1">
        <f t="shared" si="239"/>
        <v>4</v>
      </c>
      <c r="N792" s="6" t="str">
        <f t="shared" si="240"/>
        <v>00</v>
      </c>
      <c r="O792" s="1">
        <f t="shared" si="241"/>
        <v>6</v>
      </c>
      <c r="P792" s="1">
        <f>IF(HEX2DEC(LEFT(E792,4))&gt;=32768,HEX2DEC(LEFT(E792,4))-65536,HEX2DEC(LEFT(E792,4)))/Codes!$N$2</f>
        <v>3.2</v>
      </c>
      <c r="Q792" s="1">
        <f>IF(HEX2DEC(RIGHT(E792,4))&gt;=32768,HEX2DEC(RIGHT(E792,4))-65536,HEX2DEC(RIGHT(E792,4)))/Codes!$N$2</f>
        <v>4.4000000000000004</v>
      </c>
      <c r="R792" s="1">
        <f>IF(HEX2DEC(LEFT(F792,4))&gt;=32768,HEX2DEC(LEFT(F792,4))-65536,HEX2DEC(LEFT(F792,4)))/Codes!$N$2</f>
        <v>0</v>
      </c>
      <c r="S792" s="1">
        <f>IF(HEX2DEC(RIGHT(F792,4))&gt;=32768,HEX2DEC(RIGHT(F792,4))-65536,HEX2DEC(RIGHT(F792,4)))/Codes!$N$2</f>
        <v>0</v>
      </c>
      <c r="T792" s="18">
        <f t="shared" si="242"/>
        <v>361</v>
      </c>
      <c r="U792" s="1">
        <f t="shared" si="243"/>
        <v>100</v>
      </c>
      <c r="V792" s="1">
        <f t="shared" si="244"/>
        <v>0</v>
      </c>
      <c r="W792" s="1" t="str">
        <f t="shared" si="245"/>
        <v>100</v>
      </c>
      <c r="X792" s="1">
        <f t="shared" si="246"/>
        <v>3</v>
      </c>
      <c r="Y792" s="1">
        <f t="shared" si="247"/>
        <v>0</v>
      </c>
      <c r="Z792" s="1" t="str">
        <f>VLOOKUP(BIN2DEC(MID(HEX2BIN(MID(H792,3,2),8),2,5)),Codes!$E$1:$F$18,2)</f>
        <v>Normal</v>
      </c>
      <c r="AA792" s="6" t="str">
        <f t="shared" si="248"/>
        <v>0</v>
      </c>
      <c r="AB792" s="1">
        <f t="shared" si="249"/>
        <v>0</v>
      </c>
      <c r="AC792" s="1" t="str">
        <f>VLOOKUP(BIN2DEC(RIGHT(HEX2BIN(MID(H792,6,1),4),1)&amp;LEFT(HEX2BIN(MID(H792,7,1),4),1)),Codes!$K$1:$L$5,2)</f>
        <v>M</v>
      </c>
      <c r="AD792" s="1" t="str">
        <f>VLOOKUP(BIN2DEC(RIGHT(HEX2BIN(MID(H792,7,1),4),3)&amp;LEFT(HEX2BIN(MID(H792,8,1),4),2)),Codes!$H$2:$I$33,2)</f>
        <v>Kick</v>
      </c>
      <c r="AE792" s="1" t="str">
        <f t="shared" si="250"/>
        <v>1</v>
      </c>
      <c r="AF792" s="1" t="str">
        <f t="shared" si="251"/>
        <v>1</v>
      </c>
      <c r="AH792" s="6">
        <f t="shared" si="252"/>
        <v>34</v>
      </c>
    </row>
    <row r="793" spans="1:34">
      <c r="A793" s="3" t="s">
        <v>290</v>
      </c>
      <c r="B793" s="1" t="s">
        <v>72</v>
      </c>
      <c r="C793" s="6" t="s">
        <v>294</v>
      </c>
      <c r="D793" s="9" t="s">
        <v>291</v>
      </c>
      <c r="E793" s="9" t="s">
        <v>292</v>
      </c>
      <c r="F793" s="9" t="s">
        <v>91</v>
      </c>
      <c r="G793" s="9" t="s">
        <v>208</v>
      </c>
      <c r="H793" s="9" t="s">
        <v>155</v>
      </c>
      <c r="J793" s="6" t="str">
        <f t="shared" si="236"/>
        <v>001011</v>
      </c>
      <c r="K793" s="1">
        <f t="shared" si="237"/>
        <v>0</v>
      </c>
      <c r="L793" s="6" t="str">
        <f t="shared" si="238"/>
        <v>00000</v>
      </c>
      <c r="M793" s="1">
        <f t="shared" si="239"/>
        <v>45</v>
      </c>
      <c r="N793" s="6" t="str">
        <f t="shared" si="240"/>
        <v>00</v>
      </c>
      <c r="O793" s="1">
        <f t="shared" si="241"/>
        <v>1</v>
      </c>
      <c r="P793" s="1">
        <f>IF(HEX2DEC(LEFT(E793,4))&gt;=32768,HEX2DEC(LEFT(E793,4))-65536,HEX2DEC(LEFT(E793,4)))/Codes!$N$2</f>
        <v>3.5760000000000001</v>
      </c>
      <c r="Q793" s="1">
        <f>IF(HEX2DEC(RIGHT(E793,4))&gt;=32768,HEX2DEC(RIGHT(E793,4))-65536,HEX2DEC(RIGHT(E793,4)))/Codes!$N$2</f>
        <v>0</v>
      </c>
      <c r="R793" s="1">
        <f>IF(HEX2DEC(LEFT(F793,4))&gt;=32768,HEX2DEC(LEFT(F793,4))-65536,HEX2DEC(LEFT(F793,4)))/Codes!$N$2</f>
        <v>0</v>
      </c>
      <c r="S793" s="1">
        <f>IF(HEX2DEC(RIGHT(F793,4))&gt;=32768,HEX2DEC(RIGHT(F793,4))-65536,HEX2DEC(RIGHT(F793,4)))/Codes!$N$2</f>
        <v>0</v>
      </c>
      <c r="T793" s="18">
        <f t="shared" si="242"/>
        <v>361</v>
      </c>
      <c r="U793" s="1">
        <f t="shared" si="243"/>
        <v>70</v>
      </c>
      <c r="V793" s="1">
        <f t="shared" si="244"/>
        <v>0</v>
      </c>
      <c r="W793" s="1" t="str">
        <f t="shared" si="245"/>
        <v>100</v>
      </c>
      <c r="X793" s="1">
        <f t="shared" si="246"/>
        <v>3</v>
      </c>
      <c r="Y793" s="1">
        <f t="shared" si="247"/>
        <v>0</v>
      </c>
      <c r="Z793" s="1" t="str">
        <f>VLOOKUP(BIN2DEC(MID(HEX2BIN(MID(H793,3,2),8),2,5)),Codes!$E$1:$F$18,2)</f>
        <v>Normal</v>
      </c>
      <c r="AA793" s="6" t="str">
        <f t="shared" si="248"/>
        <v>0</v>
      </c>
      <c r="AB793" s="1">
        <f t="shared" si="249"/>
        <v>0</v>
      </c>
      <c r="AC793" s="1" t="str">
        <f>VLOOKUP(BIN2DEC(RIGHT(HEX2BIN(MID(H793,6,1),4),1)&amp;LEFT(HEX2BIN(MID(H793,7,1),4),1)),Codes!$K$1:$L$5,2)</f>
        <v>M</v>
      </c>
      <c r="AD793" s="1" t="str">
        <f>VLOOKUP(BIN2DEC(RIGHT(HEX2BIN(MID(H793,7,1),4),3)&amp;LEFT(HEX2BIN(MID(H793,8,1),4),2)),Codes!$H$2:$I$33,2)</f>
        <v>Punch</v>
      </c>
      <c r="AE793" s="1" t="str">
        <f t="shared" si="250"/>
        <v>1</v>
      </c>
      <c r="AF793" s="1" t="str">
        <f t="shared" si="251"/>
        <v>1</v>
      </c>
      <c r="AH793" s="6">
        <f t="shared" si="252"/>
        <v>33</v>
      </c>
    </row>
    <row r="794" spans="1:34">
      <c r="A794" s="3" t="s">
        <v>293</v>
      </c>
      <c r="B794" s="1" t="s">
        <v>72</v>
      </c>
      <c r="C794" s="6" t="s">
        <v>294</v>
      </c>
      <c r="D794" s="9" t="s">
        <v>295</v>
      </c>
      <c r="E794" s="9" t="s">
        <v>296</v>
      </c>
      <c r="F794" s="9" t="s">
        <v>91</v>
      </c>
      <c r="G794" s="9" t="s">
        <v>208</v>
      </c>
      <c r="H794" s="9" t="s">
        <v>155</v>
      </c>
      <c r="J794" s="6" t="str">
        <f t="shared" si="236"/>
        <v>001011</v>
      </c>
      <c r="K794" s="1">
        <f t="shared" si="237"/>
        <v>1</v>
      </c>
      <c r="L794" s="6" t="str">
        <f t="shared" si="238"/>
        <v>00000</v>
      </c>
      <c r="M794" s="1">
        <f t="shared" si="239"/>
        <v>45</v>
      </c>
      <c r="N794" s="6" t="str">
        <f t="shared" si="240"/>
        <v>00</v>
      </c>
      <c r="O794" s="1">
        <f t="shared" si="241"/>
        <v>1</v>
      </c>
      <c r="P794" s="1">
        <f>IF(HEX2DEC(LEFT(E794,4))&gt;=32768,HEX2DEC(LEFT(E794,4))-65536,HEX2DEC(LEFT(E794,4)))/Codes!$N$2</f>
        <v>3.5760000000000001</v>
      </c>
      <c r="Q794" s="1">
        <f>IF(HEX2DEC(RIGHT(E794,4))&gt;=32768,HEX2DEC(RIGHT(E794,4))-65536,HEX2DEC(RIGHT(E794,4)))/Codes!$N$2</f>
        <v>7.4960000000000004</v>
      </c>
      <c r="R794" s="1">
        <f>IF(HEX2DEC(LEFT(F794,4))&gt;=32768,HEX2DEC(LEFT(F794,4))-65536,HEX2DEC(LEFT(F794,4)))/Codes!$N$2</f>
        <v>0</v>
      </c>
      <c r="S794" s="1">
        <f>IF(HEX2DEC(RIGHT(F794,4))&gt;=32768,HEX2DEC(RIGHT(F794,4))-65536,HEX2DEC(RIGHT(F794,4)))/Codes!$N$2</f>
        <v>0</v>
      </c>
      <c r="T794" s="18">
        <f t="shared" si="242"/>
        <v>361</v>
      </c>
      <c r="U794" s="1">
        <f t="shared" si="243"/>
        <v>70</v>
      </c>
      <c r="V794" s="1">
        <f t="shared" si="244"/>
        <v>0</v>
      </c>
      <c r="W794" s="1" t="str">
        <f t="shared" si="245"/>
        <v>100</v>
      </c>
      <c r="X794" s="1">
        <f t="shared" si="246"/>
        <v>3</v>
      </c>
      <c r="Y794" s="1">
        <f t="shared" si="247"/>
        <v>0</v>
      </c>
      <c r="Z794" s="1" t="str">
        <f>VLOOKUP(BIN2DEC(MID(HEX2BIN(MID(H794,3,2),8),2,5)),Codes!$E$1:$F$18,2)</f>
        <v>Normal</v>
      </c>
      <c r="AA794" s="6" t="str">
        <f t="shared" si="248"/>
        <v>0</v>
      </c>
      <c r="AB794" s="1">
        <f t="shared" si="249"/>
        <v>0</v>
      </c>
      <c r="AC794" s="1" t="str">
        <f>VLOOKUP(BIN2DEC(RIGHT(HEX2BIN(MID(H794,6,1),4),1)&amp;LEFT(HEX2BIN(MID(H794,7,1),4),1)),Codes!$K$1:$L$5,2)</f>
        <v>M</v>
      </c>
      <c r="AD794" s="1" t="str">
        <f>VLOOKUP(BIN2DEC(RIGHT(HEX2BIN(MID(H794,7,1),4),3)&amp;LEFT(HEX2BIN(MID(H794,8,1),4),2)),Codes!$H$2:$I$33,2)</f>
        <v>Punch</v>
      </c>
      <c r="AE794" s="1" t="str">
        <f t="shared" si="250"/>
        <v>1</v>
      </c>
      <c r="AF794" s="1" t="str">
        <f t="shared" si="251"/>
        <v>1</v>
      </c>
      <c r="AH794" s="6">
        <f t="shared" si="252"/>
        <v>33</v>
      </c>
    </row>
    <row r="795" spans="1:34">
      <c r="A795" s="3" t="s">
        <v>297</v>
      </c>
      <c r="B795" s="1" t="s">
        <v>72</v>
      </c>
      <c r="C795" s="6" t="s">
        <v>303</v>
      </c>
      <c r="D795" s="9" t="s">
        <v>298</v>
      </c>
      <c r="E795" s="9" t="s">
        <v>299</v>
      </c>
      <c r="F795" s="9" t="s">
        <v>300</v>
      </c>
      <c r="G795" s="9" t="s">
        <v>301</v>
      </c>
      <c r="H795" s="9" t="s">
        <v>302</v>
      </c>
      <c r="J795" s="6" t="str">
        <f t="shared" si="236"/>
        <v>001011</v>
      </c>
      <c r="K795" s="1">
        <f t="shared" si="237"/>
        <v>0</v>
      </c>
      <c r="L795" s="6" t="str">
        <f t="shared" si="238"/>
        <v>00000</v>
      </c>
      <c r="M795" s="1">
        <f t="shared" si="239"/>
        <v>45</v>
      </c>
      <c r="N795" s="6" t="str">
        <f t="shared" si="240"/>
        <v>00</v>
      </c>
      <c r="O795" s="1">
        <f t="shared" si="241"/>
        <v>10</v>
      </c>
      <c r="P795" s="1">
        <f>IF(HEX2DEC(LEFT(E795,4))&gt;=32768,HEX2DEC(LEFT(E795,4))-65536,HEX2DEC(LEFT(E795,4)))/Codes!$N$2</f>
        <v>6</v>
      </c>
      <c r="Q795" s="1">
        <f>IF(HEX2DEC(RIGHT(E795,4))&gt;=32768,HEX2DEC(RIGHT(E795,4))-65536,HEX2DEC(RIGHT(E795,4)))/Codes!$N$2</f>
        <v>0</v>
      </c>
      <c r="R795" s="1">
        <f>IF(HEX2DEC(LEFT(F795,4))&gt;=32768,HEX2DEC(LEFT(F795,4))-65536,HEX2DEC(LEFT(F795,4)))/Codes!$N$2</f>
        <v>0</v>
      </c>
      <c r="S795" s="1">
        <f>IF(HEX2DEC(RIGHT(F795,4))&gt;=32768,HEX2DEC(RIGHT(F795,4))-65536,HEX2DEC(RIGHT(F795,4)))/Codes!$N$2</f>
        <v>0.8</v>
      </c>
      <c r="T795" s="18">
        <f t="shared" si="242"/>
        <v>361</v>
      </c>
      <c r="U795" s="1">
        <f t="shared" si="243"/>
        <v>90</v>
      </c>
      <c r="V795" s="1">
        <f t="shared" si="244"/>
        <v>0</v>
      </c>
      <c r="W795" s="1" t="str">
        <f t="shared" si="245"/>
        <v>100</v>
      </c>
      <c r="X795" s="1">
        <f t="shared" si="246"/>
        <v>3</v>
      </c>
      <c r="Y795" s="1">
        <f t="shared" si="247"/>
        <v>22</v>
      </c>
      <c r="Z795" s="1" t="str">
        <f>VLOOKUP(BIN2DEC(MID(HEX2BIN(MID(H795,3,2),8),2,5)),Codes!$E$1:$F$18,2)</f>
        <v>Normal</v>
      </c>
      <c r="AA795" s="6" t="str">
        <f t="shared" si="248"/>
        <v>0</v>
      </c>
      <c r="AB795" s="1">
        <f t="shared" si="249"/>
        <v>1</v>
      </c>
      <c r="AC795" s="1" t="str">
        <f>VLOOKUP(BIN2DEC(RIGHT(HEX2BIN(MID(H795,6,1),4),1)&amp;LEFT(HEX2BIN(MID(H795,7,1),4),1)),Codes!$K$1:$L$5,2)</f>
        <v>L</v>
      </c>
      <c r="AD795" s="1" t="str">
        <f>VLOOKUP(BIN2DEC(RIGHT(HEX2BIN(MID(H795,7,1),4),3)&amp;LEFT(HEX2BIN(MID(H795,8,1),4),2)),Codes!$H$2:$I$33,2)</f>
        <v>Punch</v>
      </c>
      <c r="AE795" s="1" t="str">
        <f t="shared" si="250"/>
        <v>1</v>
      </c>
      <c r="AF795" s="1" t="str">
        <f t="shared" si="251"/>
        <v>1</v>
      </c>
      <c r="AH795" s="6">
        <f t="shared" si="252"/>
        <v>65</v>
      </c>
    </row>
    <row r="796" spans="1:34">
      <c r="A796" s="3" t="s">
        <v>304</v>
      </c>
      <c r="B796" s="1" t="s">
        <v>72</v>
      </c>
      <c r="C796" s="6" t="s">
        <v>305</v>
      </c>
      <c r="D796" s="9" t="s">
        <v>306</v>
      </c>
      <c r="E796" s="9" t="s">
        <v>307</v>
      </c>
      <c r="F796" s="9" t="s">
        <v>300</v>
      </c>
      <c r="G796" s="9" t="s">
        <v>308</v>
      </c>
      <c r="H796" s="9" t="s">
        <v>309</v>
      </c>
      <c r="J796" s="6" t="str">
        <f t="shared" si="236"/>
        <v>001011</v>
      </c>
      <c r="K796" s="1">
        <f t="shared" si="237"/>
        <v>0</v>
      </c>
      <c r="L796" s="6" t="str">
        <f t="shared" si="238"/>
        <v>00000</v>
      </c>
      <c r="M796" s="1">
        <f t="shared" si="239"/>
        <v>45</v>
      </c>
      <c r="N796" s="6" t="str">
        <f t="shared" si="240"/>
        <v>00</v>
      </c>
      <c r="O796" s="1">
        <f t="shared" si="241"/>
        <v>7</v>
      </c>
      <c r="P796" s="1">
        <f>IF(HEX2DEC(LEFT(E796,4))&gt;=32768,HEX2DEC(LEFT(E796,4))-65536,HEX2DEC(LEFT(E796,4)))/Codes!$N$2</f>
        <v>3.2</v>
      </c>
      <c r="Q796" s="1">
        <f>IF(HEX2DEC(RIGHT(E796,4))&gt;=32768,HEX2DEC(RIGHT(E796,4))-65536,HEX2DEC(RIGHT(E796,4)))/Codes!$N$2</f>
        <v>0</v>
      </c>
      <c r="R796" s="1">
        <f>IF(HEX2DEC(LEFT(F796,4))&gt;=32768,HEX2DEC(LEFT(F796,4))-65536,HEX2DEC(LEFT(F796,4)))/Codes!$N$2</f>
        <v>0</v>
      </c>
      <c r="S796" s="1">
        <f>IF(HEX2DEC(RIGHT(F796,4))&gt;=32768,HEX2DEC(RIGHT(F796,4))-65536,HEX2DEC(RIGHT(F796,4)))/Codes!$N$2</f>
        <v>0.8</v>
      </c>
      <c r="T796" s="18">
        <f t="shared" si="242"/>
        <v>361</v>
      </c>
      <c r="U796" s="1">
        <f t="shared" si="243"/>
        <v>50</v>
      </c>
      <c r="V796" s="1">
        <f t="shared" si="244"/>
        <v>0</v>
      </c>
      <c r="W796" s="1" t="str">
        <f t="shared" si="245"/>
        <v>100</v>
      </c>
      <c r="X796" s="1">
        <f t="shared" si="246"/>
        <v>3</v>
      </c>
      <c r="Y796" s="1">
        <f t="shared" si="247"/>
        <v>10</v>
      </c>
      <c r="Z796" s="1" t="str">
        <f>VLOOKUP(BIN2DEC(MID(HEX2BIN(MID(H796,3,2),8),2,5)),Codes!$E$1:$F$18,2)</f>
        <v>Normal</v>
      </c>
      <c r="AA796" s="6" t="str">
        <f t="shared" si="248"/>
        <v>0</v>
      </c>
      <c r="AB796" s="1">
        <f t="shared" si="249"/>
        <v>1</v>
      </c>
      <c r="AC796" s="1" t="str">
        <f>VLOOKUP(BIN2DEC(RIGHT(HEX2BIN(MID(H796,6,1),4),1)&amp;LEFT(HEX2BIN(MID(H796,7,1),4),1)),Codes!$K$1:$L$5,2)</f>
        <v>M</v>
      </c>
      <c r="AD796" s="1" t="str">
        <f>VLOOKUP(BIN2DEC(RIGHT(HEX2BIN(MID(H796,7,1),4),3)&amp;LEFT(HEX2BIN(MID(H796,8,1),4),2)),Codes!$H$2:$I$33,2)</f>
        <v>Punch</v>
      </c>
      <c r="AE796" s="1" t="str">
        <f t="shared" si="250"/>
        <v>1</v>
      </c>
      <c r="AF796" s="1" t="str">
        <f t="shared" si="251"/>
        <v>1</v>
      </c>
      <c r="AH796" s="6">
        <f t="shared" si="252"/>
        <v>33</v>
      </c>
    </row>
    <row r="797" spans="1:34">
      <c r="A797" s="3" t="s">
        <v>310</v>
      </c>
      <c r="B797" s="1" t="s">
        <v>72</v>
      </c>
      <c r="C797" s="6" t="s">
        <v>321</v>
      </c>
      <c r="D797" s="9" t="s">
        <v>224</v>
      </c>
      <c r="E797" s="9" t="s">
        <v>311</v>
      </c>
      <c r="F797" s="9" t="s">
        <v>91</v>
      </c>
      <c r="G797" s="9" t="s">
        <v>139</v>
      </c>
      <c r="H797" s="9" t="s">
        <v>163</v>
      </c>
      <c r="J797" s="6" t="str">
        <f t="shared" si="236"/>
        <v>001011</v>
      </c>
      <c r="K797" s="1">
        <f t="shared" si="237"/>
        <v>0</v>
      </c>
      <c r="L797" s="6" t="str">
        <f t="shared" si="238"/>
        <v>00000</v>
      </c>
      <c r="M797" s="1">
        <f t="shared" si="239"/>
        <v>14</v>
      </c>
      <c r="N797" s="6" t="str">
        <f t="shared" si="240"/>
        <v>00</v>
      </c>
      <c r="O797" s="1">
        <f t="shared" si="241"/>
        <v>12</v>
      </c>
      <c r="P797" s="1">
        <f>IF(HEX2DEC(LEFT(E797,4))&gt;=32768,HEX2DEC(LEFT(E797,4))-65536,HEX2DEC(LEFT(E797,4)))/Codes!$N$2</f>
        <v>4.4000000000000004</v>
      </c>
      <c r="Q797" s="1">
        <f>IF(HEX2DEC(RIGHT(E797,4))&gt;=32768,HEX2DEC(RIGHT(E797,4))-65536,HEX2DEC(RIGHT(E797,4)))/Codes!$N$2</f>
        <v>5.2</v>
      </c>
      <c r="R797" s="1">
        <f>IF(HEX2DEC(LEFT(F797,4))&gt;=32768,HEX2DEC(LEFT(F797,4))-65536,HEX2DEC(LEFT(F797,4)))/Codes!$N$2</f>
        <v>0</v>
      </c>
      <c r="S797" s="1">
        <f>IF(HEX2DEC(RIGHT(F797,4))&gt;=32768,HEX2DEC(RIGHT(F797,4))-65536,HEX2DEC(RIGHT(F797,4)))/Codes!$N$2</f>
        <v>0</v>
      </c>
      <c r="T797" s="18">
        <f t="shared" si="242"/>
        <v>361</v>
      </c>
      <c r="U797" s="1">
        <f t="shared" si="243"/>
        <v>100</v>
      </c>
      <c r="V797" s="1">
        <f t="shared" si="244"/>
        <v>0</v>
      </c>
      <c r="W797" s="1" t="str">
        <f t="shared" si="245"/>
        <v>100</v>
      </c>
      <c r="X797" s="1">
        <f t="shared" si="246"/>
        <v>3</v>
      </c>
      <c r="Y797" s="1">
        <f t="shared" si="247"/>
        <v>10</v>
      </c>
      <c r="Z797" s="1" t="str">
        <f>VLOOKUP(BIN2DEC(MID(HEX2BIN(MID(H797,3,2),8),2,5)),Codes!$E$1:$F$18,2)</f>
        <v>Normal</v>
      </c>
      <c r="AA797" s="6" t="str">
        <f t="shared" si="248"/>
        <v>0</v>
      </c>
      <c r="AB797" s="1">
        <f t="shared" si="249"/>
        <v>0</v>
      </c>
      <c r="AC797" s="1" t="str">
        <f>VLOOKUP(BIN2DEC(RIGHT(HEX2BIN(MID(H797,6,1),4),1)&amp;LEFT(HEX2BIN(MID(H797,7,1),4),1)),Codes!$K$1:$L$5,2)</f>
        <v>M</v>
      </c>
      <c r="AD797" s="1" t="str">
        <f>VLOOKUP(BIN2DEC(RIGHT(HEX2BIN(MID(H797,7,1),4),3)&amp;LEFT(HEX2BIN(MID(H797,8,1),4),2)),Codes!$H$2:$I$33,2)</f>
        <v>Kick</v>
      </c>
      <c r="AE797" s="1" t="str">
        <f t="shared" si="250"/>
        <v>1</v>
      </c>
      <c r="AF797" s="1" t="str">
        <f t="shared" si="251"/>
        <v>1</v>
      </c>
      <c r="AH797" s="6">
        <f t="shared" si="252"/>
        <v>34</v>
      </c>
    </row>
    <row r="798" spans="1:34">
      <c r="A798" s="3" t="s">
        <v>312</v>
      </c>
      <c r="B798" s="1" t="s">
        <v>72</v>
      </c>
      <c r="C798" s="6" t="s">
        <v>321</v>
      </c>
      <c r="D798" s="9" t="s">
        <v>217</v>
      </c>
      <c r="E798" s="9" t="s">
        <v>313</v>
      </c>
      <c r="F798" s="9" t="s">
        <v>91</v>
      </c>
      <c r="G798" s="9" t="s">
        <v>139</v>
      </c>
      <c r="H798" s="9" t="s">
        <v>163</v>
      </c>
      <c r="J798" s="6" t="str">
        <f t="shared" si="236"/>
        <v>001011</v>
      </c>
      <c r="K798" s="1">
        <f t="shared" si="237"/>
        <v>1</v>
      </c>
      <c r="L798" s="6" t="str">
        <f t="shared" si="238"/>
        <v>00000</v>
      </c>
      <c r="M798" s="1">
        <f t="shared" si="239"/>
        <v>13</v>
      </c>
      <c r="N798" s="6" t="str">
        <f t="shared" si="240"/>
        <v>00</v>
      </c>
      <c r="O798" s="1">
        <f t="shared" si="241"/>
        <v>12</v>
      </c>
      <c r="P798" s="1">
        <f>IF(HEX2DEC(LEFT(E798,4))&gt;=32768,HEX2DEC(LEFT(E798,4))-65536,HEX2DEC(LEFT(E798,4)))/Codes!$N$2</f>
        <v>3.6</v>
      </c>
      <c r="Q798" s="1">
        <f>IF(HEX2DEC(RIGHT(E798,4))&gt;=32768,HEX2DEC(RIGHT(E798,4))-65536,HEX2DEC(RIGHT(E798,4)))/Codes!$N$2</f>
        <v>2</v>
      </c>
      <c r="R798" s="1">
        <f>IF(HEX2DEC(LEFT(F798,4))&gt;=32768,HEX2DEC(LEFT(F798,4))-65536,HEX2DEC(LEFT(F798,4)))/Codes!$N$2</f>
        <v>0</v>
      </c>
      <c r="S798" s="1">
        <f>IF(HEX2DEC(RIGHT(F798,4))&gt;=32768,HEX2DEC(RIGHT(F798,4))-65536,HEX2DEC(RIGHT(F798,4)))/Codes!$N$2</f>
        <v>0</v>
      </c>
      <c r="T798" s="18">
        <f t="shared" si="242"/>
        <v>361</v>
      </c>
      <c r="U798" s="1">
        <f t="shared" si="243"/>
        <v>100</v>
      </c>
      <c r="V798" s="1">
        <f t="shared" si="244"/>
        <v>0</v>
      </c>
      <c r="W798" s="1" t="str">
        <f t="shared" si="245"/>
        <v>100</v>
      </c>
      <c r="X798" s="1">
        <f t="shared" si="246"/>
        <v>3</v>
      </c>
      <c r="Y798" s="1">
        <f t="shared" si="247"/>
        <v>10</v>
      </c>
      <c r="Z798" s="1" t="str">
        <f>VLOOKUP(BIN2DEC(MID(HEX2BIN(MID(H798,3,2),8),2,5)),Codes!$E$1:$F$18,2)</f>
        <v>Normal</v>
      </c>
      <c r="AA798" s="6" t="str">
        <f t="shared" si="248"/>
        <v>0</v>
      </c>
      <c r="AB798" s="1">
        <f t="shared" si="249"/>
        <v>0</v>
      </c>
      <c r="AC798" s="1" t="str">
        <f>VLOOKUP(BIN2DEC(RIGHT(HEX2BIN(MID(H798,6,1),4),1)&amp;LEFT(HEX2BIN(MID(H798,7,1),4),1)),Codes!$K$1:$L$5,2)</f>
        <v>M</v>
      </c>
      <c r="AD798" s="1" t="str">
        <f>VLOOKUP(BIN2DEC(RIGHT(HEX2BIN(MID(H798,7,1),4),3)&amp;LEFT(HEX2BIN(MID(H798,8,1),4),2)),Codes!$H$2:$I$33,2)</f>
        <v>Kick</v>
      </c>
      <c r="AE798" s="1" t="str">
        <f t="shared" si="250"/>
        <v>1</v>
      </c>
      <c r="AF798" s="1" t="str">
        <f t="shared" si="251"/>
        <v>1</v>
      </c>
      <c r="AH798" s="6">
        <f t="shared" si="252"/>
        <v>34</v>
      </c>
    </row>
    <row r="799" spans="1:34">
      <c r="A799" s="3" t="s">
        <v>314</v>
      </c>
      <c r="B799" s="1" t="s">
        <v>72</v>
      </c>
      <c r="C799" s="6" t="s">
        <v>321</v>
      </c>
      <c r="D799" s="9" t="s">
        <v>315</v>
      </c>
      <c r="E799" s="9" t="s">
        <v>256</v>
      </c>
      <c r="F799" s="9" t="s">
        <v>91</v>
      </c>
      <c r="G799" s="9" t="s">
        <v>139</v>
      </c>
      <c r="H799" s="9" t="s">
        <v>163</v>
      </c>
      <c r="J799" s="6" t="str">
        <f t="shared" si="236"/>
        <v>001011</v>
      </c>
      <c r="K799" s="1">
        <f t="shared" si="237"/>
        <v>2</v>
      </c>
      <c r="L799" s="6" t="str">
        <f t="shared" si="238"/>
        <v>00000</v>
      </c>
      <c r="M799" s="1">
        <f t="shared" si="239"/>
        <v>4</v>
      </c>
      <c r="N799" s="6" t="str">
        <f t="shared" si="240"/>
        <v>00</v>
      </c>
      <c r="O799" s="1">
        <f t="shared" si="241"/>
        <v>11</v>
      </c>
      <c r="P799" s="1">
        <f>IF(HEX2DEC(LEFT(E799,4))&gt;=32768,HEX2DEC(LEFT(E799,4))-65536,HEX2DEC(LEFT(E799,4)))/Codes!$N$2</f>
        <v>3.6</v>
      </c>
      <c r="Q799" s="1">
        <f>IF(HEX2DEC(RIGHT(E799,4))&gt;=32768,HEX2DEC(RIGHT(E799,4))-65536,HEX2DEC(RIGHT(E799,4)))/Codes!$N$2</f>
        <v>0</v>
      </c>
      <c r="R799" s="1">
        <f>IF(HEX2DEC(LEFT(F799,4))&gt;=32768,HEX2DEC(LEFT(F799,4))-65536,HEX2DEC(LEFT(F799,4)))/Codes!$N$2</f>
        <v>0</v>
      </c>
      <c r="S799" s="1">
        <f>IF(HEX2DEC(RIGHT(F799,4))&gt;=32768,HEX2DEC(RIGHT(F799,4))-65536,HEX2DEC(RIGHT(F799,4)))/Codes!$N$2</f>
        <v>0</v>
      </c>
      <c r="T799" s="18">
        <f t="shared" si="242"/>
        <v>361</v>
      </c>
      <c r="U799" s="1">
        <f t="shared" si="243"/>
        <v>100</v>
      </c>
      <c r="V799" s="1">
        <f t="shared" si="244"/>
        <v>0</v>
      </c>
      <c r="W799" s="1" t="str">
        <f t="shared" si="245"/>
        <v>100</v>
      </c>
      <c r="X799" s="1">
        <f t="shared" si="246"/>
        <v>3</v>
      </c>
      <c r="Y799" s="1">
        <f t="shared" si="247"/>
        <v>10</v>
      </c>
      <c r="Z799" s="1" t="str">
        <f>VLOOKUP(BIN2DEC(MID(HEX2BIN(MID(H799,3,2),8),2,5)),Codes!$E$1:$F$18,2)</f>
        <v>Normal</v>
      </c>
      <c r="AA799" s="6" t="str">
        <f t="shared" si="248"/>
        <v>0</v>
      </c>
      <c r="AB799" s="1">
        <f t="shared" si="249"/>
        <v>0</v>
      </c>
      <c r="AC799" s="1" t="str">
        <f>VLOOKUP(BIN2DEC(RIGHT(HEX2BIN(MID(H799,6,1),4),1)&amp;LEFT(HEX2BIN(MID(H799,7,1),4),1)),Codes!$K$1:$L$5,2)</f>
        <v>M</v>
      </c>
      <c r="AD799" s="1" t="str">
        <f>VLOOKUP(BIN2DEC(RIGHT(HEX2BIN(MID(H799,7,1),4),3)&amp;LEFT(HEX2BIN(MID(H799,8,1),4),2)),Codes!$H$2:$I$33,2)</f>
        <v>Kick</v>
      </c>
      <c r="AE799" s="1" t="str">
        <f t="shared" si="250"/>
        <v>1</v>
      </c>
      <c r="AF799" s="1" t="str">
        <f t="shared" si="251"/>
        <v>1</v>
      </c>
      <c r="AH799" s="6">
        <f t="shared" si="252"/>
        <v>34</v>
      </c>
    </row>
    <row r="800" spans="1:34">
      <c r="A800" s="3" t="s">
        <v>316</v>
      </c>
      <c r="B800" s="1" t="s">
        <v>72</v>
      </c>
      <c r="C800" s="6" t="s">
        <v>322</v>
      </c>
      <c r="D800" s="9" t="s">
        <v>317</v>
      </c>
      <c r="E800" s="9" t="s">
        <v>311</v>
      </c>
      <c r="F800" s="9" t="s">
        <v>91</v>
      </c>
      <c r="G800" s="9" t="s">
        <v>139</v>
      </c>
      <c r="H800" s="9" t="s">
        <v>163</v>
      </c>
      <c r="J800" s="6" t="str">
        <f t="shared" si="236"/>
        <v>001011</v>
      </c>
      <c r="K800" s="1">
        <f t="shared" si="237"/>
        <v>0</v>
      </c>
      <c r="L800" s="6" t="str">
        <f t="shared" si="238"/>
        <v>00000</v>
      </c>
      <c r="M800" s="1">
        <f t="shared" si="239"/>
        <v>14</v>
      </c>
      <c r="N800" s="6" t="str">
        <f t="shared" si="240"/>
        <v>00</v>
      </c>
      <c r="O800" s="1">
        <f t="shared" si="241"/>
        <v>11</v>
      </c>
      <c r="P800" s="1">
        <f>IF(HEX2DEC(LEFT(E800,4))&gt;=32768,HEX2DEC(LEFT(E800,4))-65536,HEX2DEC(LEFT(E800,4)))/Codes!$N$2</f>
        <v>4.4000000000000004</v>
      </c>
      <c r="Q800" s="1">
        <f>IF(HEX2DEC(RIGHT(E800,4))&gt;=32768,HEX2DEC(RIGHT(E800,4))-65536,HEX2DEC(RIGHT(E800,4)))/Codes!$N$2</f>
        <v>5.2</v>
      </c>
      <c r="R800" s="1">
        <f>IF(HEX2DEC(LEFT(F800,4))&gt;=32768,HEX2DEC(LEFT(F800,4))-65536,HEX2DEC(LEFT(F800,4)))/Codes!$N$2</f>
        <v>0</v>
      </c>
      <c r="S800" s="1">
        <f>IF(HEX2DEC(RIGHT(F800,4))&gt;=32768,HEX2DEC(RIGHT(F800,4))-65536,HEX2DEC(RIGHT(F800,4)))/Codes!$N$2</f>
        <v>0</v>
      </c>
      <c r="T800" s="18">
        <f t="shared" si="242"/>
        <v>361</v>
      </c>
      <c r="U800" s="1">
        <f t="shared" si="243"/>
        <v>100</v>
      </c>
      <c r="V800" s="1">
        <f t="shared" si="244"/>
        <v>0</v>
      </c>
      <c r="W800" s="1" t="str">
        <f t="shared" si="245"/>
        <v>100</v>
      </c>
      <c r="X800" s="1">
        <f t="shared" si="246"/>
        <v>3</v>
      </c>
      <c r="Y800" s="1">
        <f t="shared" si="247"/>
        <v>10</v>
      </c>
      <c r="Z800" s="1" t="str">
        <f>VLOOKUP(BIN2DEC(MID(HEX2BIN(MID(H800,3,2),8),2,5)),Codes!$E$1:$F$18,2)</f>
        <v>Normal</v>
      </c>
      <c r="AA800" s="6" t="str">
        <f t="shared" si="248"/>
        <v>0</v>
      </c>
      <c r="AB800" s="1">
        <f t="shared" si="249"/>
        <v>0</v>
      </c>
      <c r="AC800" s="1" t="str">
        <f>VLOOKUP(BIN2DEC(RIGHT(HEX2BIN(MID(H800,6,1),4),1)&amp;LEFT(HEX2BIN(MID(H800,7,1),4),1)),Codes!$K$1:$L$5,2)</f>
        <v>M</v>
      </c>
      <c r="AD800" s="1" t="str">
        <f>VLOOKUP(BIN2DEC(RIGHT(HEX2BIN(MID(H800,7,1),4),3)&amp;LEFT(HEX2BIN(MID(H800,8,1),4),2)),Codes!$H$2:$I$33,2)</f>
        <v>Kick</v>
      </c>
      <c r="AE800" s="1" t="str">
        <f t="shared" si="250"/>
        <v>1</v>
      </c>
      <c r="AF800" s="1" t="str">
        <f t="shared" si="251"/>
        <v>1</v>
      </c>
      <c r="AH800" s="6">
        <f t="shared" si="252"/>
        <v>34</v>
      </c>
    </row>
    <row r="801" spans="1:34">
      <c r="A801" s="3" t="s">
        <v>318</v>
      </c>
      <c r="B801" s="1" t="s">
        <v>72</v>
      </c>
      <c r="C801" s="6" t="s">
        <v>322</v>
      </c>
      <c r="D801" s="9" t="s">
        <v>319</v>
      </c>
      <c r="E801" s="9" t="s">
        <v>313</v>
      </c>
      <c r="F801" s="9" t="s">
        <v>91</v>
      </c>
      <c r="G801" s="9" t="s">
        <v>139</v>
      </c>
      <c r="H801" s="9" t="s">
        <v>163</v>
      </c>
      <c r="J801" s="6" t="str">
        <f t="shared" si="236"/>
        <v>001011</v>
      </c>
      <c r="K801" s="1">
        <f t="shared" si="237"/>
        <v>1</v>
      </c>
      <c r="L801" s="6" t="str">
        <f t="shared" si="238"/>
        <v>00000</v>
      </c>
      <c r="M801" s="1">
        <f t="shared" si="239"/>
        <v>13</v>
      </c>
      <c r="N801" s="6" t="str">
        <f t="shared" si="240"/>
        <v>00</v>
      </c>
      <c r="O801" s="1">
        <f t="shared" si="241"/>
        <v>11</v>
      </c>
      <c r="P801" s="1">
        <f>IF(HEX2DEC(LEFT(E801,4))&gt;=32768,HEX2DEC(LEFT(E801,4))-65536,HEX2DEC(LEFT(E801,4)))/Codes!$N$2</f>
        <v>3.6</v>
      </c>
      <c r="Q801" s="1">
        <f>IF(HEX2DEC(RIGHT(E801,4))&gt;=32768,HEX2DEC(RIGHT(E801,4))-65536,HEX2DEC(RIGHT(E801,4)))/Codes!$N$2</f>
        <v>2</v>
      </c>
      <c r="R801" s="1">
        <f>IF(HEX2DEC(LEFT(F801,4))&gt;=32768,HEX2DEC(LEFT(F801,4))-65536,HEX2DEC(LEFT(F801,4)))/Codes!$N$2</f>
        <v>0</v>
      </c>
      <c r="S801" s="1">
        <f>IF(HEX2DEC(RIGHT(F801,4))&gt;=32768,HEX2DEC(RIGHT(F801,4))-65536,HEX2DEC(RIGHT(F801,4)))/Codes!$N$2</f>
        <v>0</v>
      </c>
      <c r="T801" s="18">
        <f t="shared" si="242"/>
        <v>361</v>
      </c>
      <c r="U801" s="1">
        <f t="shared" si="243"/>
        <v>100</v>
      </c>
      <c r="V801" s="1">
        <f t="shared" si="244"/>
        <v>0</v>
      </c>
      <c r="W801" s="1" t="str">
        <f t="shared" si="245"/>
        <v>100</v>
      </c>
      <c r="X801" s="1">
        <f t="shared" si="246"/>
        <v>3</v>
      </c>
      <c r="Y801" s="1">
        <f t="shared" si="247"/>
        <v>10</v>
      </c>
      <c r="Z801" s="1" t="str">
        <f>VLOOKUP(BIN2DEC(MID(HEX2BIN(MID(H801,3,2),8),2,5)),Codes!$E$1:$F$18,2)</f>
        <v>Normal</v>
      </c>
      <c r="AA801" s="6" t="str">
        <f t="shared" si="248"/>
        <v>0</v>
      </c>
      <c r="AB801" s="1">
        <f t="shared" si="249"/>
        <v>0</v>
      </c>
      <c r="AC801" s="1" t="str">
        <f>VLOOKUP(BIN2DEC(RIGHT(HEX2BIN(MID(H801,6,1),4),1)&amp;LEFT(HEX2BIN(MID(H801,7,1),4),1)),Codes!$K$1:$L$5,2)</f>
        <v>M</v>
      </c>
      <c r="AD801" s="1" t="str">
        <f>VLOOKUP(BIN2DEC(RIGHT(HEX2BIN(MID(H801,7,1),4),3)&amp;LEFT(HEX2BIN(MID(H801,8,1),4),2)),Codes!$H$2:$I$33,2)</f>
        <v>Kick</v>
      </c>
      <c r="AE801" s="1" t="str">
        <f t="shared" si="250"/>
        <v>1</v>
      </c>
      <c r="AF801" s="1" t="str">
        <f t="shared" si="251"/>
        <v>1</v>
      </c>
      <c r="AH801" s="6">
        <f t="shared" si="252"/>
        <v>34</v>
      </c>
    </row>
    <row r="802" spans="1:34">
      <c r="A802" s="3" t="s">
        <v>320</v>
      </c>
      <c r="B802" s="1" t="s">
        <v>72</v>
      </c>
      <c r="C802" s="6" t="s">
        <v>322</v>
      </c>
      <c r="D802" s="9" t="s">
        <v>315</v>
      </c>
      <c r="E802" s="9" t="s">
        <v>256</v>
      </c>
      <c r="F802" s="9" t="s">
        <v>91</v>
      </c>
      <c r="G802" s="9" t="s">
        <v>139</v>
      </c>
      <c r="H802" s="9" t="s">
        <v>163</v>
      </c>
      <c r="J802" s="6" t="str">
        <f t="shared" si="236"/>
        <v>001011</v>
      </c>
      <c r="K802" s="1">
        <f t="shared" si="237"/>
        <v>2</v>
      </c>
      <c r="L802" s="6" t="str">
        <f t="shared" si="238"/>
        <v>00000</v>
      </c>
      <c r="M802" s="1">
        <f t="shared" si="239"/>
        <v>4</v>
      </c>
      <c r="N802" s="6" t="str">
        <f t="shared" si="240"/>
        <v>00</v>
      </c>
      <c r="O802" s="1">
        <f t="shared" si="241"/>
        <v>11</v>
      </c>
      <c r="P802" s="1">
        <f>IF(HEX2DEC(LEFT(E802,4))&gt;=32768,HEX2DEC(LEFT(E802,4))-65536,HEX2DEC(LEFT(E802,4)))/Codes!$N$2</f>
        <v>3.6</v>
      </c>
      <c r="Q802" s="1">
        <f>IF(HEX2DEC(RIGHT(E802,4))&gt;=32768,HEX2DEC(RIGHT(E802,4))-65536,HEX2DEC(RIGHT(E802,4)))/Codes!$N$2</f>
        <v>0</v>
      </c>
      <c r="R802" s="1">
        <f>IF(HEX2DEC(LEFT(F802,4))&gt;=32768,HEX2DEC(LEFT(F802,4))-65536,HEX2DEC(LEFT(F802,4)))/Codes!$N$2</f>
        <v>0</v>
      </c>
      <c r="S802" s="1">
        <f>IF(HEX2DEC(RIGHT(F802,4))&gt;=32768,HEX2DEC(RIGHT(F802,4))-65536,HEX2DEC(RIGHT(F802,4)))/Codes!$N$2</f>
        <v>0</v>
      </c>
      <c r="T802" s="18">
        <f t="shared" si="242"/>
        <v>361</v>
      </c>
      <c r="U802" s="1">
        <f t="shared" si="243"/>
        <v>100</v>
      </c>
      <c r="V802" s="1">
        <f t="shared" si="244"/>
        <v>0</v>
      </c>
      <c r="W802" s="1" t="str">
        <f t="shared" si="245"/>
        <v>100</v>
      </c>
      <c r="X802" s="1">
        <f t="shared" si="246"/>
        <v>3</v>
      </c>
      <c r="Y802" s="1">
        <f t="shared" si="247"/>
        <v>10</v>
      </c>
      <c r="Z802" s="1" t="str">
        <f>VLOOKUP(BIN2DEC(MID(HEX2BIN(MID(H802,3,2),8),2,5)),Codes!$E$1:$F$18,2)</f>
        <v>Normal</v>
      </c>
      <c r="AA802" s="6" t="str">
        <f t="shared" si="248"/>
        <v>0</v>
      </c>
      <c r="AB802" s="1">
        <f t="shared" si="249"/>
        <v>0</v>
      </c>
      <c r="AC802" s="1" t="str">
        <f>VLOOKUP(BIN2DEC(RIGHT(HEX2BIN(MID(H802,6,1),4),1)&amp;LEFT(HEX2BIN(MID(H802,7,1),4),1)),Codes!$K$1:$L$5,2)</f>
        <v>M</v>
      </c>
      <c r="AD802" s="1" t="str">
        <f>VLOOKUP(BIN2DEC(RIGHT(HEX2BIN(MID(H802,7,1),4),3)&amp;LEFT(HEX2BIN(MID(H802,8,1),4),2)),Codes!$H$2:$I$33,2)</f>
        <v>Kick</v>
      </c>
      <c r="AE802" s="1" t="str">
        <f t="shared" si="250"/>
        <v>1</v>
      </c>
      <c r="AF802" s="1" t="str">
        <f t="shared" si="251"/>
        <v>1</v>
      </c>
      <c r="AH802" s="6">
        <f t="shared" si="252"/>
        <v>34</v>
      </c>
    </row>
    <row r="803" spans="1:34">
      <c r="A803" s="3" t="s">
        <v>323</v>
      </c>
      <c r="B803" s="1" t="s">
        <v>72</v>
      </c>
      <c r="C803" s="6" t="s">
        <v>324</v>
      </c>
      <c r="D803" s="9" t="s">
        <v>325</v>
      </c>
      <c r="E803" s="9" t="s">
        <v>311</v>
      </c>
      <c r="F803" s="9" t="s">
        <v>91</v>
      </c>
      <c r="G803" s="9" t="s">
        <v>139</v>
      </c>
      <c r="H803" s="9" t="s">
        <v>188</v>
      </c>
      <c r="J803" s="6" t="str">
        <f t="shared" si="236"/>
        <v>001011</v>
      </c>
      <c r="K803" s="1">
        <f t="shared" si="237"/>
        <v>0</v>
      </c>
      <c r="L803" s="6" t="str">
        <f t="shared" si="238"/>
        <v>00000</v>
      </c>
      <c r="M803" s="1">
        <f t="shared" si="239"/>
        <v>14</v>
      </c>
      <c r="N803" s="6" t="str">
        <f t="shared" si="240"/>
        <v>00</v>
      </c>
      <c r="O803" s="1">
        <f t="shared" si="241"/>
        <v>10</v>
      </c>
      <c r="P803" s="1">
        <f>IF(HEX2DEC(LEFT(E803,4))&gt;=32768,HEX2DEC(LEFT(E803,4))-65536,HEX2DEC(LEFT(E803,4)))/Codes!$N$2</f>
        <v>4.4000000000000004</v>
      </c>
      <c r="Q803" s="1">
        <f>IF(HEX2DEC(RIGHT(E803,4))&gt;=32768,HEX2DEC(RIGHT(E803,4))-65536,HEX2DEC(RIGHT(E803,4)))/Codes!$N$2</f>
        <v>5.2</v>
      </c>
      <c r="R803" s="1">
        <f>IF(HEX2DEC(LEFT(F803,4))&gt;=32768,HEX2DEC(LEFT(F803,4))-65536,HEX2DEC(LEFT(F803,4)))/Codes!$N$2</f>
        <v>0</v>
      </c>
      <c r="S803" s="1">
        <f>IF(HEX2DEC(RIGHT(F803,4))&gt;=32768,HEX2DEC(RIGHT(F803,4))-65536,HEX2DEC(RIGHT(F803,4)))/Codes!$N$2</f>
        <v>0</v>
      </c>
      <c r="T803" s="18">
        <f t="shared" si="242"/>
        <v>361</v>
      </c>
      <c r="U803" s="1">
        <f t="shared" si="243"/>
        <v>100</v>
      </c>
      <c r="V803" s="1">
        <f t="shared" si="244"/>
        <v>0</v>
      </c>
      <c r="W803" s="1" t="str">
        <f t="shared" si="245"/>
        <v>100</v>
      </c>
      <c r="X803" s="1">
        <f t="shared" si="246"/>
        <v>3</v>
      </c>
      <c r="Y803" s="1">
        <f t="shared" si="247"/>
        <v>0</v>
      </c>
      <c r="Z803" s="1" t="str">
        <f>VLOOKUP(BIN2DEC(MID(HEX2BIN(MID(H803,3,2),8),2,5)),Codes!$E$1:$F$18,2)</f>
        <v>Normal</v>
      </c>
      <c r="AA803" s="6" t="str">
        <f t="shared" si="248"/>
        <v>0</v>
      </c>
      <c r="AB803" s="1">
        <f t="shared" si="249"/>
        <v>0</v>
      </c>
      <c r="AC803" s="1" t="str">
        <f>VLOOKUP(BIN2DEC(RIGHT(HEX2BIN(MID(H803,6,1),4),1)&amp;LEFT(HEX2BIN(MID(H803,7,1),4),1)),Codes!$K$1:$L$5,2)</f>
        <v>M</v>
      </c>
      <c r="AD803" s="1" t="str">
        <f>VLOOKUP(BIN2DEC(RIGHT(HEX2BIN(MID(H803,7,1),4),3)&amp;LEFT(HEX2BIN(MID(H803,8,1),4),2)),Codes!$H$2:$I$33,2)</f>
        <v>Kick</v>
      </c>
      <c r="AE803" s="1" t="str">
        <f t="shared" si="250"/>
        <v>1</v>
      </c>
      <c r="AF803" s="1" t="str">
        <f t="shared" si="251"/>
        <v>1</v>
      </c>
      <c r="AH803" s="6">
        <f t="shared" si="252"/>
        <v>34</v>
      </c>
    </row>
    <row r="804" spans="1:34">
      <c r="A804" s="3" t="s">
        <v>326</v>
      </c>
      <c r="B804" s="1" t="s">
        <v>72</v>
      </c>
      <c r="C804" s="6" t="s">
        <v>324</v>
      </c>
      <c r="D804" s="9" t="s">
        <v>327</v>
      </c>
      <c r="E804" s="9" t="s">
        <v>313</v>
      </c>
      <c r="F804" s="9" t="s">
        <v>91</v>
      </c>
      <c r="G804" s="9" t="s">
        <v>139</v>
      </c>
      <c r="H804" s="9" t="s">
        <v>188</v>
      </c>
      <c r="J804" s="6" t="str">
        <f t="shared" si="236"/>
        <v>001011</v>
      </c>
      <c r="K804" s="1">
        <f t="shared" si="237"/>
        <v>1</v>
      </c>
      <c r="L804" s="6" t="str">
        <f t="shared" si="238"/>
        <v>00000</v>
      </c>
      <c r="M804" s="1">
        <f t="shared" si="239"/>
        <v>13</v>
      </c>
      <c r="N804" s="6" t="str">
        <f t="shared" si="240"/>
        <v>00</v>
      </c>
      <c r="O804" s="1">
        <f t="shared" si="241"/>
        <v>10</v>
      </c>
      <c r="P804" s="1">
        <f>IF(HEX2DEC(LEFT(E804,4))&gt;=32768,HEX2DEC(LEFT(E804,4))-65536,HEX2DEC(LEFT(E804,4)))/Codes!$N$2</f>
        <v>3.6</v>
      </c>
      <c r="Q804" s="1">
        <f>IF(HEX2DEC(RIGHT(E804,4))&gt;=32768,HEX2DEC(RIGHT(E804,4))-65536,HEX2DEC(RIGHT(E804,4)))/Codes!$N$2</f>
        <v>2</v>
      </c>
      <c r="R804" s="1">
        <f>IF(HEX2DEC(LEFT(F804,4))&gt;=32768,HEX2DEC(LEFT(F804,4))-65536,HEX2DEC(LEFT(F804,4)))/Codes!$N$2</f>
        <v>0</v>
      </c>
      <c r="S804" s="1">
        <f>IF(HEX2DEC(RIGHT(F804,4))&gt;=32768,HEX2DEC(RIGHT(F804,4))-65536,HEX2DEC(RIGHT(F804,4)))/Codes!$N$2</f>
        <v>0</v>
      </c>
      <c r="T804" s="18">
        <f t="shared" si="242"/>
        <v>361</v>
      </c>
      <c r="U804" s="1">
        <f t="shared" si="243"/>
        <v>100</v>
      </c>
      <c r="V804" s="1">
        <f t="shared" si="244"/>
        <v>0</v>
      </c>
      <c r="W804" s="1" t="str">
        <f t="shared" si="245"/>
        <v>100</v>
      </c>
      <c r="X804" s="1">
        <f t="shared" si="246"/>
        <v>3</v>
      </c>
      <c r="Y804" s="1">
        <f t="shared" si="247"/>
        <v>0</v>
      </c>
      <c r="Z804" s="1" t="str">
        <f>VLOOKUP(BIN2DEC(MID(HEX2BIN(MID(H804,3,2),8),2,5)),Codes!$E$1:$F$18,2)</f>
        <v>Normal</v>
      </c>
      <c r="AA804" s="6" t="str">
        <f t="shared" si="248"/>
        <v>0</v>
      </c>
      <c r="AB804" s="1">
        <f t="shared" si="249"/>
        <v>0</v>
      </c>
      <c r="AC804" s="1" t="str">
        <f>VLOOKUP(BIN2DEC(RIGHT(HEX2BIN(MID(H804,6,1),4),1)&amp;LEFT(HEX2BIN(MID(H804,7,1),4),1)),Codes!$K$1:$L$5,2)</f>
        <v>M</v>
      </c>
      <c r="AD804" s="1" t="str">
        <f>VLOOKUP(BIN2DEC(RIGHT(HEX2BIN(MID(H804,7,1),4),3)&amp;LEFT(HEX2BIN(MID(H804,8,1),4),2)),Codes!$H$2:$I$33,2)</f>
        <v>Kick</v>
      </c>
      <c r="AE804" s="1" t="str">
        <f t="shared" si="250"/>
        <v>1</v>
      </c>
      <c r="AF804" s="1" t="str">
        <f t="shared" si="251"/>
        <v>1</v>
      </c>
      <c r="AH804" s="6">
        <f t="shared" si="252"/>
        <v>34</v>
      </c>
    </row>
    <row r="805" spans="1:34">
      <c r="A805" s="3" t="s">
        <v>328</v>
      </c>
      <c r="B805" s="1" t="s">
        <v>72</v>
      </c>
      <c r="C805" s="6" t="s">
        <v>324</v>
      </c>
      <c r="D805" s="9" t="s">
        <v>315</v>
      </c>
      <c r="E805" s="9" t="s">
        <v>256</v>
      </c>
      <c r="F805" s="9" t="s">
        <v>91</v>
      </c>
      <c r="G805" s="9" t="s">
        <v>139</v>
      </c>
      <c r="H805" s="9" t="s">
        <v>163</v>
      </c>
      <c r="J805" s="6" t="str">
        <f t="shared" si="236"/>
        <v>001011</v>
      </c>
      <c r="K805" s="1">
        <f t="shared" si="237"/>
        <v>2</v>
      </c>
      <c r="L805" s="6" t="str">
        <f t="shared" si="238"/>
        <v>00000</v>
      </c>
      <c r="M805" s="1">
        <f t="shared" si="239"/>
        <v>4</v>
      </c>
      <c r="N805" s="6" t="str">
        <f t="shared" si="240"/>
        <v>00</v>
      </c>
      <c r="O805" s="1">
        <f t="shared" si="241"/>
        <v>11</v>
      </c>
      <c r="P805" s="1">
        <f>IF(HEX2DEC(LEFT(E805,4))&gt;=32768,HEX2DEC(LEFT(E805,4))-65536,HEX2DEC(LEFT(E805,4)))/Codes!$N$2</f>
        <v>3.6</v>
      </c>
      <c r="Q805" s="1">
        <f>IF(HEX2DEC(RIGHT(E805,4))&gt;=32768,HEX2DEC(RIGHT(E805,4))-65536,HEX2DEC(RIGHT(E805,4)))/Codes!$N$2</f>
        <v>0</v>
      </c>
      <c r="R805" s="1">
        <f>IF(HEX2DEC(LEFT(F805,4))&gt;=32768,HEX2DEC(LEFT(F805,4))-65536,HEX2DEC(LEFT(F805,4)))/Codes!$N$2</f>
        <v>0</v>
      </c>
      <c r="S805" s="1">
        <f>IF(HEX2DEC(RIGHT(F805,4))&gt;=32768,HEX2DEC(RIGHT(F805,4))-65536,HEX2DEC(RIGHT(F805,4)))/Codes!$N$2</f>
        <v>0</v>
      </c>
      <c r="T805" s="18">
        <f t="shared" si="242"/>
        <v>361</v>
      </c>
      <c r="U805" s="1">
        <f t="shared" si="243"/>
        <v>100</v>
      </c>
      <c r="V805" s="1">
        <f t="shared" si="244"/>
        <v>0</v>
      </c>
      <c r="W805" s="1" t="str">
        <f t="shared" si="245"/>
        <v>100</v>
      </c>
      <c r="X805" s="1">
        <f t="shared" si="246"/>
        <v>3</v>
      </c>
      <c r="Y805" s="1">
        <f t="shared" si="247"/>
        <v>10</v>
      </c>
      <c r="Z805" s="1" t="str">
        <f>VLOOKUP(BIN2DEC(MID(HEX2BIN(MID(H805,3,2),8),2,5)),Codes!$E$1:$F$18,2)</f>
        <v>Normal</v>
      </c>
      <c r="AA805" s="6" t="str">
        <f t="shared" si="248"/>
        <v>0</v>
      </c>
      <c r="AB805" s="1">
        <f t="shared" si="249"/>
        <v>0</v>
      </c>
      <c r="AC805" s="1" t="str">
        <f>VLOOKUP(BIN2DEC(RIGHT(HEX2BIN(MID(H805,6,1),4),1)&amp;LEFT(HEX2BIN(MID(H805,7,1),4),1)),Codes!$K$1:$L$5,2)</f>
        <v>M</v>
      </c>
      <c r="AD805" s="1" t="str">
        <f>VLOOKUP(BIN2DEC(RIGHT(HEX2BIN(MID(H805,7,1),4),3)&amp;LEFT(HEX2BIN(MID(H805,8,1),4),2)),Codes!$H$2:$I$33,2)</f>
        <v>Kick</v>
      </c>
      <c r="AE805" s="1" t="str">
        <f t="shared" si="250"/>
        <v>1</v>
      </c>
      <c r="AF805" s="1" t="str">
        <f t="shared" si="251"/>
        <v>1</v>
      </c>
      <c r="AH805" s="6">
        <f t="shared" si="252"/>
        <v>34</v>
      </c>
    </row>
    <row r="806" spans="1:34">
      <c r="A806" s="3" t="s">
        <v>329</v>
      </c>
      <c r="B806" s="1" t="s">
        <v>72</v>
      </c>
      <c r="C806" s="6" t="s">
        <v>330</v>
      </c>
      <c r="D806" s="9" t="s">
        <v>331</v>
      </c>
      <c r="E806" s="9" t="s">
        <v>166</v>
      </c>
      <c r="F806" s="9" t="s">
        <v>91</v>
      </c>
      <c r="G806" s="9" t="s">
        <v>102</v>
      </c>
      <c r="H806" s="9" t="s">
        <v>332</v>
      </c>
      <c r="J806" s="6" t="str">
        <f t="shared" si="236"/>
        <v>001011</v>
      </c>
      <c r="K806" s="1">
        <f t="shared" si="237"/>
        <v>0</v>
      </c>
      <c r="L806" s="6" t="str">
        <f t="shared" si="238"/>
        <v>00000</v>
      </c>
      <c r="M806" s="1">
        <f t="shared" si="239"/>
        <v>14</v>
      </c>
      <c r="N806" s="6" t="str">
        <f t="shared" si="240"/>
        <v>00</v>
      </c>
      <c r="O806" s="1">
        <f t="shared" si="241"/>
        <v>13</v>
      </c>
      <c r="P806" s="1">
        <f>IF(HEX2DEC(LEFT(E806,4))&gt;=32768,HEX2DEC(LEFT(E806,4))-65536,HEX2DEC(LEFT(E806,4)))/Codes!$N$2</f>
        <v>4.8</v>
      </c>
      <c r="Q806" s="1">
        <f>IF(HEX2DEC(RIGHT(E806,4))&gt;=32768,HEX2DEC(RIGHT(E806,4))-65536,HEX2DEC(RIGHT(E806,4)))/Codes!$N$2</f>
        <v>6</v>
      </c>
      <c r="R806" s="1">
        <f>IF(HEX2DEC(LEFT(F806,4))&gt;=32768,HEX2DEC(LEFT(F806,4))-65536,HEX2DEC(LEFT(F806,4)))/Codes!$N$2</f>
        <v>0</v>
      </c>
      <c r="S806" s="1">
        <f>IF(HEX2DEC(RIGHT(F806,4))&gt;=32768,HEX2DEC(RIGHT(F806,4))-65536,HEX2DEC(RIGHT(F806,4)))/Codes!$N$2</f>
        <v>0</v>
      </c>
      <c r="T806" s="18">
        <f t="shared" si="242"/>
        <v>361</v>
      </c>
      <c r="U806" s="1">
        <f t="shared" si="243"/>
        <v>80</v>
      </c>
      <c r="V806" s="1">
        <f t="shared" si="244"/>
        <v>0</v>
      </c>
      <c r="W806" s="1" t="str">
        <f t="shared" si="245"/>
        <v>100</v>
      </c>
      <c r="X806" s="1">
        <f t="shared" si="246"/>
        <v>3</v>
      </c>
      <c r="Y806" s="1">
        <f t="shared" si="247"/>
        <v>50</v>
      </c>
      <c r="Z806" s="1" t="str">
        <f>VLOOKUP(BIN2DEC(MID(HEX2BIN(MID(H806,3,2),8),2,5)),Codes!$E$1:$F$18,2)</f>
        <v>Normal</v>
      </c>
      <c r="AA806" s="6" t="str">
        <f t="shared" si="248"/>
        <v>0</v>
      </c>
      <c r="AB806" s="1">
        <f t="shared" si="249"/>
        <v>0</v>
      </c>
      <c r="AC806" s="1" t="str">
        <f>VLOOKUP(BIN2DEC(RIGHT(HEX2BIN(MID(H806,6,1),4),1)&amp;LEFT(HEX2BIN(MID(H806,7,1),4),1)),Codes!$K$1:$L$5,2)</f>
        <v>M</v>
      </c>
      <c r="AD806" s="1" t="str">
        <f>VLOOKUP(BIN2DEC(RIGHT(HEX2BIN(MID(H806,7,1),4),3)&amp;LEFT(HEX2BIN(MID(H806,8,1),4),2)),Codes!$H$2:$I$33,2)</f>
        <v>Kick</v>
      </c>
      <c r="AE806" s="1" t="str">
        <f t="shared" si="250"/>
        <v>1</v>
      </c>
      <c r="AF806" s="1" t="str">
        <f t="shared" si="251"/>
        <v>1</v>
      </c>
      <c r="AH806" s="6">
        <f t="shared" si="252"/>
        <v>34</v>
      </c>
    </row>
    <row r="807" spans="1:34">
      <c r="A807" s="3" t="s">
        <v>333</v>
      </c>
      <c r="B807" s="1" t="s">
        <v>72</v>
      </c>
      <c r="C807" s="6" t="s">
        <v>330</v>
      </c>
      <c r="D807" s="9" t="s">
        <v>334</v>
      </c>
      <c r="E807" s="9" t="s">
        <v>335</v>
      </c>
      <c r="F807" s="9" t="s">
        <v>91</v>
      </c>
      <c r="G807" s="9" t="s">
        <v>102</v>
      </c>
      <c r="H807" s="9" t="s">
        <v>332</v>
      </c>
      <c r="J807" s="6" t="str">
        <f t="shared" si="236"/>
        <v>001011</v>
      </c>
      <c r="K807" s="1">
        <f t="shared" si="237"/>
        <v>1</v>
      </c>
      <c r="L807" s="6" t="str">
        <f t="shared" si="238"/>
        <v>00000</v>
      </c>
      <c r="M807" s="1">
        <f t="shared" si="239"/>
        <v>13</v>
      </c>
      <c r="N807" s="6" t="str">
        <f t="shared" si="240"/>
        <v>00</v>
      </c>
      <c r="O807" s="1">
        <f t="shared" si="241"/>
        <v>13</v>
      </c>
      <c r="P807" s="1">
        <f>IF(HEX2DEC(LEFT(E807,4))&gt;=32768,HEX2DEC(LEFT(E807,4))-65536,HEX2DEC(LEFT(E807,4)))/Codes!$N$2</f>
        <v>3.2</v>
      </c>
      <c r="Q807" s="1">
        <f>IF(HEX2DEC(RIGHT(E807,4))&gt;=32768,HEX2DEC(RIGHT(E807,4))-65536,HEX2DEC(RIGHT(E807,4)))/Codes!$N$2</f>
        <v>2.8</v>
      </c>
      <c r="R807" s="1">
        <f>IF(HEX2DEC(LEFT(F807,4))&gt;=32768,HEX2DEC(LEFT(F807,4))-65536,HEX2DEC(LEFT(F807,4)))/Codes!$N$2</f>
        <v>0</v>
      </c>
      <c r="S807" s="1">
        <f>IF(HEX2DEC(RIGHT(F807,4))&gt;=32768,HEX2DEC(RIGHT(F807,4))-65536,HEX2DEC(RIGHT(F807,4)))/Codes!$N$2</f>
        <v>0</v>
      </c>
      <c r="T807" s="18">
        <f t="shared" si="242"/>
        <v>361</v>
      </c>
      <c r="U807" s="1">
        <f t="shared" si="243"/>
        <v>80</v>
      </c>
      <c r="V807" s="1">
        <f t="shared" si="244"/>
        <v>0</v>
      </c>
      <c r="W807" s="1" t="str">
        <f t="shared" si="245"/>
        <v>100</v>
      </c>
      <c r="X807" s="1">
        <f t="shared" si="246"/>
        <v>3</v>
      </c>
      <c r="Y807" s="1">
        <f t="shared" si="247"/>
        <v>50</v>
      </c>
      <c r="Z807" s="1" t="str">
        <f>VLOOKUP(BIN2DEC(MID(HEX2BIN(MID(H807,3,2),8),2,5)),Codes!$E$1:$F$18,2)</f>
        <v>Normal</v>
      </c>
      <c r="AA807" s="6" t="str">
        <f t="shared" si="248"/>
        <v>0</v>
      </c>
      <c r="AB807" s="1">
        <f t="shared" si="249"/>
        <v>0</v>
      </c>
      <c r="AC807" s="1" t="str">
        <f>VLOOKUP(BIN2DEC(RIGHT(HEX2BIN(MID(H807,6,1),4),1)&amp;LEFT(HEX2BIN(MID(H807,7,1),4),1)),Codes!$K$1:$L$5,2)</f>
        <v>M</v>
      </c>
      <c r="AD807" s="1" t="str">
        <f>VLOOKUP(BIN2DEC(RIGHT(HEX2BIN(MID(H807,7,1),4),3)&amp;LEFT(HEX2BIN(MID(H807,8,1),4),2)),Codes!$H$2:$I$33,2)</f>
        <v>Kick</v>
      </c>
      <c r="AE807" s="1" t="str">
        <f t="shared" si="250"/>
        <v>1</v>
      </c>
      <c r="AF807" s="1" t="str">
        <f t="shared" si="251"/>
        <v>1</v>
      </c>
      <c r="AH807" s="6">
        <f t="shared" si="252"/>
        <v>34</v>
      </c>
    </row>
    <row r="808" spans="1:34">
      <c r="A808" s="3" t="s">
        <v>336</v>
      </c>
      <c r="B808" s="1" t="s">
        <v>72</v>
      </c>
      <c r="C808" s="6" t="s">
        <v>349</v>
      </c>
      <c r="D808" s="9" t="s">
        <v>337</v>
      </c>
      <c r="E808" s="9" t="s">
        <v>338</v>
      </c>
      <c r="F808" s="9" t="s">
        <v>91</v>
      </c>
      <c r="G808" s="9" t="s">
        <v>339</v>
      </c>
      <c r="H808" s="9" t="s">
        <v>340</v>
      </c>
      <c r="J808" s="6" t="str">
        <f t="shared" si="236"/>
        <v>001011</v>
      </c>
      <c r="K808" s="1">
        <f t="shared" si="237"/>
        <v>0</v>
      </c>
      <c r="L808" s="6" t="str">
        <f t="shared" si="238"/>
        <v>00000</v>
      </c>
      <c r="M808" s="1">
        <f t="shared" si="239"/>
        <v>8</v>
      </c>
      <c r="N808" s="6" t="str">
        <f t="shared" si="240"/>
        <v>00</v>
      </c>
      <c r="O808" s="1">
        <f t="shared" si="241"/>
        <v>12</v>
      </c>
      <c r="P808" s="1">
        <f>IF(HEX2DEC(LEFT(E808,4))&gt;=32768,HEX2DEC(LEFT(E808,4))-65536,HEX2DEC(LEFT(E808,4)))/Codes!$N$2</f>
        <v>4</v>
      </c>
      <c r="Q808" s="1">
        <f>IF(HEX2DEC(RIGHT(E808,4))&gt;=32768,HEX2DEC(RIGHT(E808,4))-65536,HEX2DEC(RIGHT(E808,4)))/Codes!$N$2</f>
        <v>6</v>
      </c>
      <c r="R808" s="1">
        <f>IF(HEX2DEC(LEFT(F808,4))&gt;=32768,HEX2DEC(LEFT(F808,4))-65536,HEX2DEC(LEFT(F808,4)))/Codes!$N$2</f>
        <v>0</v>
      </c>
      <c r="S808" s="1">
        <f>IF(HEX2DEC(RIGHT(F808,4))&gt;=32768,HEX2DEC(RIGHT(F808,4))-65536,HEX2DEC(RIGHT(F808,4)))/Codes!$N$2</f>
        <v>0</v>
      </c>
      <c r="T808" s="18">
        <f t="shared" si="242"/>
        <v>80</v>
      </c>
      <c r="U808" s="1">
        <f t="shared" si="243"/>
        <v>75</v>
      </c>
      <c r="V808" s="1">
        <f t="shared" si="244"/>
        <v>0</v>
      </c>
      <c r="W808" s="1" t="str">
        <f t="shared" si="245"/>
        <v>100</v>
      </c>
      <c r="X808" s="1">
        <f t="shared" si="246"/>
        <v>3</v>
      </c>
      <c r="Y808" s="1">
        <f t="shared" si="247"/>
        <v>25</v>
      </c>
      <c r="Z808" s="1" t="str">
        <f>VLOOKUP(BIN2DEC(MID(HEX2BIN(MID(H808,3,2),8),2,5)),Codes!$E$1:$F$18,2)</f>
        <v>Normal</v>
      </c>
      <c r="AA808" s="6" t="str">
        <f t="shared" si="248"/>
        <v>0</v>
      </c>
      <c r="AB808" s="1">
        <f t="shared" si="249"/>
        <v>0</v>
      </c>
      <c r="AC808" s="1" t="str">
        <f>VLOOKUP(BIN2DEC(RIGHT(HEX2BIN(MID(H808,6,1),4),1)&amp;LEFT(HEX2BIN(MID(H808,7,1),4),1)),Codes!$K$1:$L$5,2)</f>
        <v>M</v>
      </c>
      <c r="AD808" s="1" t="str">
        <f>VLOOKUP(BIN2DEC(RIGHT(HEX2BIN(MID(H808,7,1),4),3)&amp;LEFT(HEX2BIN(MID(H808,8,1),4),2)),Codes!$H$2:$I$33,2)</f>
        <v>Kick</v>
      </c>
      <c r="AE808" s="1" t="str">
        <f t="shared" si="250"/>
        <v>1</v>
      </c>
      <c r="AF808" s="1" t="str">
        <f t="shared" si="251"/>
        <v>1</v>
      </c>
      <c r="AH808" s="6">
        <f t="shared" si="252"/>
        <v>34</v>
      </c>
    </row>
    <row r="809" spans="1:34">
      <c r="A809" s="3" t="s">
        <v>341</v>
      </c>
      <c r="B809" s="1" t="s">
        <v>72</v>
      </c>
      <c r="C809" s="6" t="s">
        <v>349</v>
      </c>
      <c r="D809" s="9" t="s">
        <v>342</v>
      </c>
      <c r="E809" s="9" t="s">
        <v>343</v>
      </c>
      <c r="F809" s="9" t="s">
        <v>91</v>
      </c>
      <c r="G809" s="9" t="s">
        <v>344</v>
      </c>
      <c r="H809" s="9" t="s">
        <v>340</v>
      </c>
      <c r="J809" s="6" t="str">
        <f t="shared" si="236"/>
        <v>001011</v>
      </c>
      <c r="K809" s="1">
        <f t="shared" si="237"/>
        <v>1</v>
      </c>
      <c r="L809" s="6" t="str">
        <f t="shared" si="238"/>
        <v>00000</v>
      </c>
      <c r="M809" s="1">
        <f t="shared" si="239"/>
        <v>7</v>
      </c>
      <c r="N809" s="6" t="str">
        <f t="shared" si="240"/>
        <v>00</v>
      </c>
      <c r="O809" s="1">
        <f t="shared" si="241"/>
        <v>12</v>
      </c>
      <c r="P809" s="1">
        <f>IF(HEX2DEC(LEFT(E809,4))&gt;=32768,HEX2DEC(LEFT(E809,4))-65536,HEX2DEC(LEFT(E809,4)))/Codes!$N$2</f>
        <v>4</v>
      </c>
      <c r="Q809" s="1">
        <f>IF(HEX2DEC(RIGHT(E809,4))&gt;=32768,HEX2DEC(RIGHT(E809,4))-65536,HEX2DEC(RIGHT(E809,4)))/Codes!$N$2</f>
        <v>4</v>
      </c>
      <c r="R809" s="1">
        <f>IF(HEX2DEC(LEFT(F809,4))&gt;=32768,HEX2DEC(LEFT(F809,4))-65536,HEX2DEC(LEFT(F809,4)))/Codes!$N$2</f>
        <v>0</v>
      </c>
      <c r="S809" s="1">
        <f>IF(HEX2DEC(RIGHT(F809,4))&gt;=32768,HEX2DEC(RIGHT(F809,4))-65536,HEX2DEC(RIGHT(F809,4)))/Codes!$N$2</f>
        <v>0</v>
      </c>
      <c r="T809" s="18">
        <f t="shared" si="242"/>
        <v>70</v>
      </c>
      <c r="U809" s="1">
        <f t="shared" si="243"/>
        <v>75</v>
      </c>
      <c r="V809" s="1">
        <f t="shared" si="244"/>
        <v>0</v>
      </c>
      <c r="W809" s="1" t="str">
        <f t="shared" si="245"/>
        <v>100</v>
      </c>
      <c r="X809" s="1">
        <f t="shared" si="246"/>
        <v>3</v>
      </c>
      <c r="Y809" s="1">
        <f t="shared" si="247"/>
        <v>25</v>
      </c>
      <c r="Z809" s="1" t="str">
        <f>VLOOKUP(BIN2DEC(MID(HEX2BIN(MID(H809,3,2),8),2,5)),Codes!$E$1:$F$18,2)</f>
        <v>Normal</v>
      </c>
      <c r="AA809" s="6" t="str">
        <f t="shared" si="248"/>
        <v>0</v>
      </c>
      <c r="AB809" s="1">
        <f t="shared" si="249"/>
        <v>0</v>
      </c>
      <c r="AC809" s="1" t="str">
        <f>VLOOKUP(BIN2DEC(RIGHT(HEX2BIN(MID(H809,6,1),4),1)&amp;LEFT(HEX2BIN(MID(H809,7,1),4),1)),Codes!$K$1:$L$5,2)</f>
        <v>M</v>
      </c>
      <c r="AD809" s="1" t="str">
        <f>VLOOKUP(BIN2DEC(RIGHT(HEX2BIN(MID(H809,7,1),4),3)&amp;LEFT(HEX2BIN(MID(H809,8,1),4),2)),Codes!$H$2:$I$33,2)</f>
        <v>Kick</v>
      </c>
      <c r="AE809" s="1" t="str">
        <f t="shared" si="250"/>
        <v>1</v>
      </c>
      <c r="AF809" s="1" t="str">
        <f t="shared" si="251"/>
        <v>1</v>
      </c>
      <c r="AH809" s="6">
        <f t="shared" si="252"/>
        <v>34</v>
      </c>
    </row>
    <row r="810" spans="1:34">
      <c r="A810" s="3" t="s">
        <v>345</v>
      </c>
      <c r="B810" s="1" t="s">
        <v>72</v>
      </c>
      <c r="C810" s="6" t="s">
        <v>349</v>
      </c>
      <c r="D810" s="9" t="s">
        <v>346</v>
      </c>
      <c r="E810" s="9" t="s">
        <v>347</v>
      </c>
      <c r="F810" s="9" t="s">
        <v>212</v>
      </c>
      <c r="G810" s="9" t="s">
        <v>348</v>
      </c>
      <c r="H810" s="9" t="s">
        <v>340</v>
      </c>
      <c r="J810" s="6" t="str">
        <f t="shared" si="236"/>
        <v>001011</v>
      </c>
      <c r="K810" s="1">
        <f t="shared" si="237"/>
        <v>2</v>
      </c>
      <c r="L810" s="6" t="str">
        <f t="shared" si="238"/>
        <v>00000</v>
      </c>
      <c r="M810" s="1">
        <f t="shared" si="239"/>
        <v>4</v>
      </c>
      <c r="N810" s="6" t="str">
        <f t="shared" si="240"/>
        <v>00</v>
      </c>
      <c r="O810" s="1">
        <f t="shared" si="241"/>
        <v>12</v>
      </c>
      <c r="P810" s="1">
        <f>IF(HEX2DEC(LEFT(E810,4))&gt;=32768,HEX2DEC(LEFT(E810,4))-65536,HEX2DEC(LEFT(E810,4)))/Codes!$N$2</f>
        <v>4</v>
      </c>
      <c r="Q810" s="1">
        <f>IF(HEX2DEC(RIGHT(E810,4))&gt;=32768,HEX2DEC(RIGHT(E810,4))-65536,HEX2DEC(RIGHT(E810,4)))/Codes!$N$2</f>
        <v>-2.8</v>
      </c>
      <c r="R810" s="1">
        <f>IF(HEX2DEC(LEFT(F810,4))&gt;=32768,HEX2DEC(LEFT(F810,4))-65536,HEX2DEC(LEFT(F810,4)))/Codes!$N$2</f>
        <v>2.8</v>
      </c>
      <c r="S810" s="1">
        <f>IF(HEX2DEC(RIGHT(F810,4))&gt;=32768,HEX2DEC(RIGHT(F810,4))-65536,HEX2DEC(RIGHT(F810,4)))/Codes!$N$2</f>
        <v>0</v>
      </c>
      <c r="T810" s="18">
        <f t="shared" si="242"/>
        <v>60</v>
      </c>
      <c r="U810" s="1">
        <f t="shared" si="243"/>
        <v>75</v>
      </c>
      <c r="V810" s="1">
        <f t="shared" si="244"/>
        <v>0</v>
      </c>
      <c r="W810" s="1" t="str">
        <f t="shared" si="245"/>
        <v>100</v>
      </c>
      <c r="X810" s="1">
        <f t="shared" si="246"/>
        <v>3</v>
      </c>
      <c r="Y810" s="1">
        <f t="shared" si="247"/>
        <v>25</v>
      </c>
      <c r="Z810" s="1" t="str">
        <f>VLOOKUP(BIN2DEC(MID(HEX2BIN(MID(H810,3,2),8),2,5)),Codes!$E$1:$F$18,2)</f>
        <v>Normal</v>
      </c>
      <c r="AA810" s="6" t="str">
        <f t="shared" si="248"/>
        <v>0</v>
      </c>
      <c r="AB810" s="1">
        <f t="shared" si="249"/>
        <v>0</v>
      </c>
      <c r="AC810" s="1" t="str">
        <f>VLOOKUP(BIN2DEC(RIGHT(HEX2BIN(MID(H810,6,1),4),1)&amp;LEFT(HEX2BIN(MID(H810,7,1),4),1)),Codes!$K$1:$L$5,2)</f>
        <v>M</v>
      </c>
      <c r="AD810" s="1" t="str">
        <f>VLOOKUP(BIN2DEC(RIGHT(HEX2BIN(MID(H810,7,1),4),3)&amp;LEFT(HEX2BIN(MID(H810,8,1),4),2)),Codes!$H$2:$I$33,2)</f>
        <v>Kick</v>
      </c>
      <c r="AE810" s="1" t="str">
        <f t="shared" si="250"/>
        <v>1</v>
      </c>
      <c r="AF810" s="1" t="str">
        <f t="shared" si="251"/>
        <v>1</v>
      </c>
      <c r="AH810" s="6">
        <f t="shared" si="252"/>
        <v>34</v>
      </c>
    </row>
    <row r="811" spans="1:34">
      <c r="A811" s="3" t="s">
        <v>350</v>
      </c>
      <c r="B811" s="1" t="s">
        <v>72</v>
      </c>
      <c r="C811" s="6" t="s">
        <v>353</v>
      </c>
      <c r="D811" s="9" t="s">
        <v>351</v>
      </c>
      <c r="E811" s="9" t="s">
        <v>256</v>
      </c>
      <c r="F811" s="9" t="s">
        <v>91</v>
      </c>
      <c r="G811" s="9" t="s">
        <v>139</v>
      </c>
      <c r="H811" s="9" t="s">
        <v>352</v>
      </c>
      <c r="J811" s="6" t="str">
        <f t="shared" si="236"/>
        <v>001011</v>
      </c>
      <c r="K811" s="1">
        <f t="shared" si="237"/>
        <v>0</v>
      </c>
      <c r="L811" s="6" t="str">
        <f t="shared" si="238"/>
        <v>00000</v>
      </c>
      <c r="M811" s="1">
        <f t="shared" si="239"/>
        <v>23</v>
      </c>
      <c r="N811" s="6" t="str">
        <f t="shared" si="240"/>
        <v>00</v>
      </c>
      <c r="O811" s="1">
        <f t="shared" si="241"/>
        <v>21</v>
      </c>
      <c r="P811" s="1">
        <f>IF(HEX2DEC(LEFT(E811,4))&gt;=32768,HEX2DEC(LEFT(E811,4))-65536,HEX2DEC(LEFT(E811,4)))/Codes!$N$2</f>
        <v>3.6</v>
      </c>
      <c r="Q811" s="1">
        <f>IF(HEX2DEC(RIGHT(E811,4))&gt;=32768,HEX2DEC(RIGHT(E811,4))-65536,HEX2DEC(RIGHT(E811,4)))/Codes!$N$2</f>
        <v>0</v>
      </c>
      <c r="R811" s="1">
        <f>IF(HEX2DEC(LEFT(F811,4))&gt;=32768,HEX2DEC(LEFT(F811,4))-65536,HEX2DEC(LEFT(F811,4)))/Codes!$N$2</f>
        <v>0</v>
      </c>
      <c r="S811" s="1">
        <f>IF(HEX2DEC(RIGHT(F811,4))&gt;=32768,HEX2DEC(RIGHT(F811,4))-65536,HEX2DEC(RIGHT(F811,4)))/Codes!$N$2</f>
        <v>0</v>
      </c>
      <c r="T811" s="18">
        <f t="shared" si="242"/>
        <v>361</v>
      </c>
      <c r="U811" s="1">
        <f t="shared" si="243"/>
        <v>100</v>
      </c>
      <c r="V811" s="1">
        <f t="shared" si="244"/>
        <v>0</v>
      </c>
      <c r="W811" s="1" t="str">
        <f t="shared" si="245"/>
        <v>100</v>
      </c>
      <c r="X811" s="1">
        <f t="shared" si="246"/>
        <v>3</v>
      </c>
      <c r="Y811" s="1">
        <f t="shared" si="247"/>
        <v>24</v>
      </c>
      <c r="Z811" s="1" t="str">
        <f>VLOOKUP(BIN2DEC(MID(HEX2BIN(MID(H811,3,2),8),2,5)),Codes!$E$1:$F$18,2)</f>
        <v>Flame</v>
      </c>
      <c r="AA811" s="6" t="str">
        <f t="shared" si="248"/>
        <v>0</v>
      </c>
      <c r="AB811" s="1">
        <f t="shared" si="249"/>
        <v>0</v>
      </c>
      <c r="AC811" s="1" t="str">
        <f>VLOOKUP(BIN2DEC(RIGHT(HEX2BIN(MID(H811,6,1),4),1)&amp;LEFT(HEX2BIN(MID(H811,7,1),4),1)),Codes!$K$1:$L$5,2)</f>
        <v>L</v>
      </c>
      <c r="AD811" s="1" t="str">
        <f>VLOOKUP(BIN2DEC(RIGHT(HEX2BIN(MID(H811,7,1),4),3)&amp;LEFT(HEX2BIN(MID(H811,8,1),4),2)),Codes!$H$2:$I$33,2)</f>
        <v>Burn</v>
      </c>
      <c r="AE811" s="1" t="str">
        <f t="shared" si="250"/>
        <v>1</v>
      </c>
      <c r="AF811" s="1" t="str">
        <f t="shared" si="251"/>
        <v>1</v>
      </c>
      <c r="AH811" s="6">
        <f t="shared" si="252"/>
        <v>72</v>
      </c>
    </row>
    <row r="812" spans="1:34">
      <c r="A812" s="3" t="s">
        <v>354</v>
      </c>
      <c r="B812" s="1" t="s">
        <v>72</v>
      </c>
      <c r="C812" s="6" t="s">
        <v>353</v>
      </c>
      <c r="D812" s="9" t="s">
        <v>355</v>
      </c>
      <c r="E812" s="9" t="s">
        <v>256</v>
      </c>
      <c r="F812" s="9" t="s">
        <v>91</v>
      </c>
      <c r="G812" s="9" t="s">
        <v>139</v>
      </c>
      <c r="H812" s="9" t="s">
        <v>352</v>
      </c>
      <c r="J812" s="6" t="str">
        <f t="shared" si="236"/>
        <v>001011</v>
      </c>
      <c r="K812" s="1">
        <f t="shared" si="237"/>
        <v>1</v>
      </c>
      <c r="L812" s="6" t="str">
        <f t="shared" si="238"/>
        <v>00000</v>
      </c>
      <c r="M812" s="1">
        <f t="shared" si="239"/>
        <v>24</v>
      </c>
      <c r="N812" s="6" t="str">
        <f t="shared" si="240"/>
        <v>00</v>
      </c>
      <c r="O812" s="1">
        <f t="shared" si="241"/>
        <v>21</v>
      </c>
      <c r="P812" s="1">
        <f>IF(HEX2DEC(LEFT(E812,4))&gt;=32768,HEX2DEC(LEFT(E812,4))-65536,HEX2DEC(LEFT(E812,4)))/Codes!$N$2</f>
        <v>3.6</v>
      </c>
      <c r="Q812" s="1">
        <f>IF(HEX2DEC(RIGHT(E812,4))&gt;=32768,HEX2DEC(RIGHT(E812,4))-65536,HEX2DEC(RIGHT(E812,4)))/Codes!$N$2</f>
        <v>0</v>
      </c>
      <c r="R812" s="1">
        <f>IF(HEX2DEC(LEFT(F812,4))&gt;=32768,HEX2DEC(LEFT(F812,4))-65536,HEX2DEC(LEFT(F812,4)))/Codes!$N$2</f>
        <v>0</v>
      </c>
      <c r="S812" s="1">
        <f>IF(HEX2DEC(RIGHT(F812,4))&gt;=32768,HEX2DEC(RIGHT(F812,4))-65536,HEX2DEC(RIGHT(F812,4)))/Codes!$N$2</f>
        <v>0</v>
      </c>
      <c r="T812" s="18">
        <f t="shared" si="242"/>
        <v>361</v>
      </c>
      <c r="U812" s="1">
        <f t="shared" si="243"/>
        <v>100</v>
      </c>
      <c r="V812" s="1">
        <f t="shared" si="244"/>
        <v>0</v>
      </c>
      <c r="W812" s="1" t="str">
        <f t="shared" si="245"/>
        <v>100</v>
      </c>
      <c r="X812" s="1">
        <f t="shared" si="246"/>
        <v>3</v>
      </c>
      <c r="Y812" s="1">
        <f t="shared" si="247"/>
        <v>24</v>
      </c>
      <c r="Z812" s="1" t="str">
        <f>VLOOKUP(BIN2DEC(MID(HEX2BIN(MID(H812,3,2),8),2,5)),Codes!$E$1:$F$18,2)</f>
        <v>Flame</v>
      </c>
      <c r="AA812" s="6" t="str">
        <f t="shared" si="248"/>
        <v>0</v>
      </c>
      <c r="AB812" s="1">
        <f t="shared" si="249"/>
        <v>0</v>
      </c>
      <c r="AC812" s="1" t="str">
        <f>VLOOKUP(BIN2DEC(RIGHT(HEX2BIN(MID(H812,6,1),4),1)&amp;LEFT(HEX2BIN(MID(H812,7,1),4),1)),Codes!$K$1:$L$5,2)</f>
        <v>L</v>
      </c>
      <c r="AD812" s="1" t="str">
        <f>VLOOKUP(BIN2DEC(RIGHT(HEX2BIN(MID(H812,7,1),4),3)&amp;LEFT(HEX2BIN(MID(H812,8,1),4),2)),Codes!$H$2:$I$33,2)</f>
        <v>Burn</v>
      </c>
      <c r="AE812" s="1" t="str">
        <f t="shared" si="250"/>
        <v>1</v>
      </c>
      <c r="AF812" s="1" t="str">
        <f t="shared" si="251"/>
        <v>1</v>
      </c>
      <c r="AH812" s="6">
        <f t="shared" si="252"/>
        <v>72</v>
      </c>
    </row>
    <row r="813" spans="1:34">
      <c r="A813" s="3" t="s">
        <v>358</v>
      </c>
      <c r="B813" s="1" t="s">
        <v>72</v>
      </c>
      <c r="C813" s="6" t="s">
        <v>356</v>
      </c>
      <c r="D813" s="9" t="s">
        <v>359</v>
      </c>
      <c r="E813" s="9" t="s">
        <v>256</v>
      </c>
      <c r="F813" s="9" t="s">
        <v>91</v>
      </c>
      <c r="G813" s="9" t="s">
        <v>139</v>
      </c>
      <c r="H813" s="9" t="s">
        <v>352</v>
      </c>
      <c r="J813" s="6" t="str">
        <f t="shared" si="236"/>
        <v>001011</v>
      </c>
      <c r="K813" s="1">
        <f t="shared" si="237"/>
        <v>0</v>
      </c>
      <c r="L813" s="6" t="str">
        <f t="shared" si="238"/>
        <v>00000</v>
      </c>
      <c r="M813" s="1">
        <f t="shared" si="239"/>
        <v>23</v>
      </c>
      <c r="N813" s="6" t="str">
        <f t="shared" si="240"/>
        <v>00</v>
      </c>
      <c r="O813" s="1">
        <f t="shared" si="241"/>
        <v>20</v>
      </c>
      <c r="P813" s="1">
        <f>IF(HEX2DEC(LEFT(E813,4))&gt;=32768,HEX2DEC(LEFT(E813,4))-65536,HEX2DEC(LEFT(E813,4)))/Codes!$N$2</f>
        <v>3.6</v>
      </c>
      <c r="Q813" s="1">
        <f>IF(HEX2DEC(RIGHT(E813,4))&gt;=32768,HEX2DEC(RIGHT(E813,4))-65536,HEX2DEC(RIGHT(E813,4)))/Codes!$N$2</f>
        <v>0</v>
      </c>
      <c r="R813" s="1">
        <f>IF(HEX2DEC(LEFT(F813,4))&gt;=32768,HEX2DEC(LEFT(F813,4))-65536,HEX2DEC(LEFT(F813,4)))/Codes!$N$2</f>
        <v>0</v>
      </c>
      <c r="S813" s="1">
        <f>IF(HEX2DEC(RIGHT(F813,4))&gt;=32768,HEX2DEC(RIGHT(F813,4))-65536,HEX2DEC(RIGHT(F813,4)))/Codes!$N$2</f>
        <v>0</v>
      </c>
      <c r="T813" s="18">
        <f t="shared" si="242"/>
        <v>361</v>
      </c>
      <c r="U813" s="1">
        <f t="shared" si="243"/>
        <v>100</v>
      </c>
      <c r="V813" s="1">
        <f t="shared" si="244"/>
        <v>0</v>
      </c>
      <c r="W813" s="1" t="str">
        <f t="shared" si="245"/>
        <v>100</v>
      </c>
      <c r="X813" s="1">
        <f t="shared" si="246"/>
        <v>3</v>
      </c>
      <c r="Y813" s="1">
        <f t="shared" si="247"/>
        <v>24</v>
      </c>
      <c r="Z813" s="1" t="str">
        <f>VLOOKUP(BIN2DEC(MID(HEX2BIN(MID(H813,3,2),8),2,5)),Codes!$E$1:$F$18,2)</f>
        <v>Flame</v>
      </c>
      <c r="AA813" s="6" t="str">
        <f t="shared" si="248"/>
        <v>0</v>
      </c>
      <c r="AB813" s="1">
        <f t="shared" si="249"/>
        <v>0</v>
      </c>
      <c r="AC813" s="1" t="str">
        <f>VLOOKUP(BIN2DEC(RIGHT(HEX2BIN(MID(H813,6,1),4),1)&amp;LEFT(HEX2BIN(MID(H813,7,1),4),1)),Codes!$K$1:$L$5,2)</f>
        <v>L</v>
      </c>
      <c r="AD813" s="1" t="str">
        <f>VLOOKUP(BIN2DEC(RIGHT(HEX2BIN(MID(H813,7,1),4),3)&amp;LEFT(HEX2BIN(MID(H813,8,1),4),2)),Codes!$H$2:$I$33,2)</f>
        <v>Burn</v>
      </c>
      <c r="AE813" s="1" t="str">
        <f t="shared" si="250"/>
        <v>1</v>
      </c>
      <c r="AF813" s="1" t="str">
        <f t="shared" si="251"/>
        <v>1</v>
      </c>
      <c r="AH813" s="6">
        <f t="shared" si="252"/>
        <v>72</v>
      </c>
    </row>
    <row r="814" spans="1:34">
      <c r="A814" s="3" t="s">
        <v>360</v>
      </c>
      <c r="B814" s="1" t="s">
        <v>72</v>
      </c>
      <c r="C814" s="6" t="s">
        <v>356</v>
      </c>
      <c r="D814" s="9" t="s">
        <v>361</v>
      </c>
      <c r="E814" s="9" t="s">
        <v>256</v>
      </c>
      <c r="F814" s="9" t="s">
        <v>91</v>
      </c>
      <c r="G814" s="9" t="s">
        <v>139</v>
      </c>
      <c r="H814" s="9" t="s">
        <v>352</v>
      </c>
      <c r="J814" s="6" t="str">
        <f t="shared" si="236"/>
        <v>001011</v>
      </c>
      <c r="K814" s="1">
        <f t="shared" si="237"/>
        <v>1</v>
      </c>
      <c r="L814" s="6" t="str">
        <f t="shared" si="238"/>
        <v>00000</v>
      </c>
      <c r="M814" s="1">
        <f t="shared" si="239"/>
        <v>24</v>
      </c>
      <c r="N814" s="6" t="str">
        <f t="shared" si="240"/>
        <v>00</v>
      </c>
      <c r="O814" s="1">
        <f t="shared" si="241"/>
        <v>20</v>
      </c>
      <c r="P814" s="1">
        <f>IF(HEX2DEC(LEFT(E814,4))&gt;=32768,HEX2DEC(LEFT(E814,4))-65536,HEX2DEC(LEFT(E814,4)))/Codes!$N$2</f>
        <v>3.6</v>
      </c>
      <c r="Q814" s="1">
        <f>IF(HEX2DEC(RIGHT(E814,4))&gt;=32768,HEX2DEC(RIGHT(E814,4))-65536,HEX2DEC(RIGHT(E814,4)))/Codes!$N$2</f>
        <v>0</v>
      </c>
      <c r="R814" s="1">
        <f>IF(HEX2DEC(LEFT(F814,4))&gt;=32768,HEX2DEC(LEFT(F814,4))-65536,HEX2DEC(LEFT(F814,4)))/Codes!$N$2</f>
        <v>0</v>
      </c>
      <c r="S814" s="1">
        <f>IF(HEX2DEC(RIGHT(F814,4))&gt;=32768,HEX2DEC(RIGHT(F814,4))-65536,HEX2DEC(RIGHT(F814,4)))/Codes!$N$2</f>
        <v>0</v>
      </c>
      <c r="T814" s="18">
        <f t="shared" si="242"/>
        <v>361</v>
      </c>
      <c r="U814" s="1">
        <f t="shared" si="243"/>
        <v>100</v>
      </c>
      <c r="V814" s="1">
        <f t="shared" si="244"/>
        <v>0</v>
      </c>
      <c r="W814" s="1" t="str">
        <f t="shared" si="245"/>
        <v>100</v>
      </c>
      <c r="X814" s="1">
        <f t="shared" si="246"/>
        <v>3</v>
      </c>
      <c r="Y814" s="1">
        <f t="shared" si="247"/>
        <v>24</v>
      </c>
      <c r="Z814" s="1" t="str">
        <f>VLOOKUP(BIN2DEC(MID(HEX2BIN(MID(H814,3,2),8),2,5)),Codes!$E$1:$F$18,2)</f>
        <v>Flame</v>
      </c>
      <c r="AA814" s="6" t="str">
        <f t="shared" si="248"/>
        <v>0</v>
      </c>
      <c r="AB814" s="1">
        <f t="shared" si="249"/>
        <v>0</v>
      </c>
      <c r="AC814" s="1" t="str">
        <f>VLOOKUP(BIN2DEC(RIGHT(HEX2BIN(MID(H814,6,1),4),1)&amp;LEFT(HEX2BIN(MID(H814,7,1),4),1)),Codes!$K$1:$L$5,2)</f>
        <v>L</v>
      </c>
      <c r="AD814" s="1" t="str">
        <f>VLOOKUP(BIN2DEC(RIGHT(HEX2BIN(MID(H814,7,1),4),3)&amp;LEFT(HEX2BIN(MID(H814,8,1),4),2)),Codes!$H$2:$I$33,2)</f>
        <v>Burn</v>
      </c>
      <c r="AE814" s="1" t="str">
        <f t="shared" si="250"/>
        <v>1</v>
      </c>
      <c r="AF814" s="1" t="str">
        <f t="shared" si="251"/>
        <v>1</v>
      </c>
      <c r="AH814" s="6">
        <f t="shared" si="252"/>
        <v>72</v>
      </c>
    </row>
    <row r="815" spans="1:34">
      <c r="A815" s="3" t="s">
        <v>362</v>
      </c>
      <c r="B815" s="1" t="s">
        <v>72</v>
      </c>
      <c r="C815" s="6" t="s">
        <v>357</v>
      </c>
      <c r="D815" s="9" t="s">
        <v>363</v>
      </c>
      <c r="E815" s="9" t="s">
        <v>256</v>
      </c>
      <c r="F815" s="9" t="s">
        <v>91</v>
      </c>
      <c r="G815" s="9" t="s">
        <v>139</v>
      </c>
      <c r="H815" s="9" t="s">
        <v>352</v>
      </c>
      <c r="J815" s="6" t="str">
        <f t="shared" si="236"/>
        <v>001011</v>
      </c>
      <c r="K815" s="1">
        <f t="shared" si="237"/>
        <v>0</v>
      </c>
      <c r="L815" s="6" t="str">
        <f t="shared" si="238"/>
        <v>00000</v>
      </c>
      <c r="M815" s="1">
        <f t="shared" si="239"/>
        <v>23</v>
      </c>
      <c r="N815" s="6" t="str">
        <f t="shared" si="240"/>
        <v>00</v>
      </c>
      <c r="O815" s="1">
        <f t="shared" si="241"/>
        <v>19</v>
      </c>
      <c r="P815" s="1">
        <f>IF(HEX2DEC(LEFT(E815,4))&gt;=32768,HEX2DEC(LEFT(E815,4))-65536,HEX2DEC(LEFT(E815,4)))/Codes!$N$2</f>
        <v>3.6</v>
      </c>
      <c r="Q815" s="1">
        <f>IF(HEX2DEC(RIGHT(E815,4))&gt;=32768,HEX2DEC(RIGHT(E815,4))-65536,HEX2DEC(RIGHT(E815,4)))/Codes!$N$2</f>
        <v>0</v>
      </c>
      <c r="R815" s="1">
        <f>IF(HEX2DEC(LEFT(F815,4))&gt;=32768,HEX2DEC(LEFT(F815,4))-65536,HEX2DEC(LEFT(F815,4)))/Codes!$N$2</f>
        <v>0</v>
      </c>
      <c r="S815" s="1">
        <f>IF(HEX2DEC(RIGHT(F815,4))&gt;=32768,HEX2DEC(RIGHT(F815,4))-65536,HEX2DEC(RIGHT(F815,4)))/Codes!$N$2</f>
        <v>0</v>
      </c>
      <c r="T815" s="18">
        <f t="shared" si="242"/>
        <v>361</v>
      </c>
      <c r="U815" s="1">
        <f t="shared" si="243"/>
        <v>100</v>
      </c>
      <c r="V815" s="1">
        <f t="shared" si="244"/>
        <v>0</v>
      </c>
      <c r="W815" s="1" t="str">
        <f t="shared" si="245"/>
        <v>100</v>
      </c>
      <c r="X815" s="1">
        <f t="shared" si="246"/>
        <v>3</v>
      </c>
      <c r="Y815" s="1">
        <f t="shared" si="247"/>
        <v>24</v>
      </c>
      <c r="Z815" s="1" t="str">
        <f>VLOOKUP(BIN2DEC(MID(HEX2BIN(MID(H815,3,2),8),2,5)),Codes!$E$1:$F$18,2)</f>
        <v>Flame</v>
      </c>
      <c r="AA815" s="6" t="str">
        <f t="shared" si="248"/>
        <v>0</v>
      </c>
      <c r="AB815" s="1">
        <f t="shared" si="249"/>
        <v>0</v>
      </c>
      <c r="AC815" s="1" t="str">
        <f>VLOOKUP(BIN2DEC(RIGHT(HEX2BIN(MID(H815,6,1),4),1)&amp;LEFT(HEX2BIN(MID(H815,7,1),4),1)),Codes!$K$1:$L$5,2)</f>
        <v>L</v>
      </c>
      <c r="AD815" s="1" t="str">
        <f>VLOOKUP(BIN2DEC(RIGHT(HEX2BIN(MID(H815,7,1),4),3)&amp;LEFT(HEX2BIN(MID(H815,8,1),4),2)),Codes!$H$2:$I$33,2)</f>
        <v>Burn</v>
      </c>
      <c r="AE815" s="1" t="str">
        <f t="shared" si="250"/>
        <v>1</v>
      </c>
      <c r="AF815" s="1" t="str">
        <f t="shared" si="251"/>
        <v>1</v>
      </c>
      <c r="AH815" s="6">
        <f t="shared" si="252"/>
        <v>72</v>
      </c>
    </row>
    <row r="816" spans="1:34">
      <c r="A816" s="3" t="s">
        <v>364</v>
      </c>
      <c r="B816" s="1" t="s">
        <v>72</v>
      </c>
      <c r="C816" s="6" t="s">
        <v>357</v>
      </c>
      <c r="D816" s="9" t="s">
        <v>365</v>
      </c>
      <c r="E816" s="9" t="s">
        <v>256</v>
      </c>
      <c r="F816" s="9" t="s">
        <v>91</v>
      </c>
      <c r="G816" s="9" t="s">
        <v>139</v>
      </c>
      <c r="H816" s="9" t="s">
        <v>352</v>
      </c>
      <c r="J816" s="6" t="str">
        <f t="shared" si="236"/>
        <v>001011</v>
      </c>
      <c r="K816" s="1">
        <f t="shared" si="237"/>
        <v>1</v>
      </c>
      <c r="L816" s="6" t="str">
        <f t="shared" si="238"/>
        <v>00000</v>
      </c>
      <c r="M816" s="1">
        <f t="shared" si="239"/>
        <v>24</v>
      </c>
      <c r="N816" s="6" t="str">
        <f t="shared" si="240"/>
        <v>00</v>
      </c>
      <c r="O816" s="1">
        <f t="shared" si="241"/>
        <v>19</v>
      </c>
      <c r="P816" s="1">
        <f>IF(HEX2DEC(LEFT(E816,4))&gt;=32768,HEX2DEC(LEFT(E816,4))-65536,HEX2DEC(LEFT(E816,4)))/Codes!$N$2</f>
        <v>3.6</v>
      </c>
      <c r="Q816" s="1">
        <f>IF(HEX2DEC(RIGHT(E816,4))&gt;=32768,HEX2DEC(RIGHT(E816,4))-65536,HEX2DEC(RIGHT(E816,4)))/Codes!$N$2</f>
        <v>0</v>
      </c>
      <c r="R816" s="1">
        <f>IF(HEX2DEC(LEFT(F816,4))&gt;=32768,HEX2DEC(LEFT(F816,4))-65536,HEX2DEC(LEFT(F816,4)))/Codes!$N$2</f>
        <v>0</v>
      </c>
      <c r="S816" s="1">
        <f>IF(HEX2DEC(RIGHT(F816,4))&gt;=32768,HEX2DEC(RIGHT(F816,4))-65536,HEX2DEC(RIGHT(F816,4)))/Codes!$N$2</f>
        <v>0</v>
      </c>
      <c r="T816" s="18">
        <f t="shared" si="242"/>
        <v>361</v>
      </c>
      <c r="U816" s="1">
        <f t="shared" si="243"/>
        <v>100</v>
      </c>
      <c r="V816" s="1">
        <f t="shared" si="244"/>
        <v>0</v>
      </c>
      <c r="W816" s="1" t="str">
        <f t="shared" si="245"/>
        <v>100</v>
      </c>
      <c r="X816" s="1">
        <f t="shared" si="246"/>
        <v>3</v>
      </c>
      <c r="Y816" s="1">
        <f t="shared" si="247"/>
        <v>24</v>
      </c>
      <c r="Z816" s="1" t="str">
        <f>VLOOKUP(BIN2DEC(MID(HEX2BIN(MID(H816,3,2),8),2,5)),Codes!$E$1:$F$18,2)</f>
        <v>Flame</v>
      </c>
      <c r="AA816" s="6" t="str">
        <f t="shared" si="248"/>
        <v>0</v>
      </c>
      <c r="AB816" s="1">
        <f t="shared" si="249"/>
        <v>0</v>
      </c>
      <c r="AC816" s="1" t="str">
        <f>VLOOKUP(BIN2DEC(RIGHT(HEX2BIN(MID(H816,6,1),4),1)&amp;LEFT(HEX2BIN(MID(H816,7,1),4),1)),Codes!$K$1:$L$5,2)</f>
        <v>L</v>
      </c>
      <c r="AD816" s="1" t="str">
        <f>VLOOKUP(BIN2DEC(RIGHT(HEX2BIN(MID(H816,7,1),4),3)&amp;LEFT(HEX2BIN(MID(H816,8,1),4),2)),Codes!$H$2:$I$33,2)</f>
        <v>Burn</v>
      </c>
      <c r="AE816" s="1" t="str">
        <f t="shared" si="250"/>
        <v>1</v>
      </c>
      <c r="AF816" s="1" t="str">
        <f t="shared" si="251"/>
        <v>1</v>
      </c>
      <c r="AH816" s="6">
        <f t="shared" si="252"/>
        <v>72</v>
      </c>
    </row>
    <row r="817" spans="1:34">
      <c r="A817" s="3" t="s">
        <v>392</v>
      </c>
      <c r="B817" s="1" t="s">
        <v>72</v>
      </c>
      <c r="C817" s="6" t="s">
        <v>393</v>
      </c>
      <c r="D817" s="9" t="s">
        <v>394</v>
      </c>
      <c r="E817" s="9" t="s">
        <v>395</v>
      </c>
      <c r="F817" s="9" t="s">
        <v>396</v>
      </c>
      <c r="G817" s="9" t="s">
        <v>397</v>
      </c>
      <c r="H817" s="9" t="s">
        <v>188</v>
      </c>
      <c r="J817" s="6" t="str">
        <f t="shared" si="236"/>
        <v>001011</v>
      </c>
      <c r="K817" s="1">
        <f t="shared" si="237"/>
        <v>0</v>
      </c>
      <c r="L817" s="6" t="str">
        <f t="shared" si="238"/>
        <v>00000</v>
      </c>
      <c r="M817" s="1">
        <f t="shared" si="239"/>
        <v>4</v>
      </c>
      <c r="N817" s="6" t="str">
        <f t="shared" si="240"/>
        <v>00</v>
      </c>
      <c r="O817" s="1">
        <f t="shared" si="241"/>
        <v>8</v>
      </c>
      <c r="P817" s="1">
        <f>IF(HEX2DEC(LEFT(E817,4))&gt;=32768,HEX2DEC(LEFT(E817,4))-65536,HEX2DEC(LEFT(E817,4)))/Codes!$N$2</f>
        <v>5.6</v>
      </c>
      <c r="Q817" s="1">
        <f>IF(HEX2DEC(RIGHT(E817,4))&gt;=32768,HEX2DEC(RIGHT(E817,4))-65536,HEX2DEC(RIGHT(E817,4)))/Codes!$N$2</f>
        <v>0</v>
      </c>
      <c r="R817" s="1">
        <f>IF(HEX2DEC(LEFT(F817,4))&gt;=32768,HEX2DEC(LEFT(F817,4))-65536,HEX2DEC(LEFT(F817,4)))/Codes!$N$2</f>
        <v>-4</v>
      </c>
      <c r="S817" s="1">
        <f>IF(HEX2DEC(RIGHT(F817,4))&gt;=32768,HEX2DEC(RIGHT(F817,4))-65536,HEX2DEC(RIGHT(F817,4)))/Codes!$N$2</f>
        <v>0</v>
      </c>
      <c r="T817" s="18">
        <f t="shared" si="242"/>
        <v>90</v>
      </c>
      <c r="U817" s="1">
        <f t="shared" si="243"/>
        <v>100</v>
      </c>
      <c r="V817" s="1">
        <f t="shared" si="244"/>
        <v>80</v>
      </c>
      <c r="W817" s="1" t="str">
        <f t="shared" si="245"/>
        <v>100</v>
      </c>
      <c r="X817" s="1">
        <f t="shared" si="246"/>
        <v>3</v>
      </c>
      <c r="Y817" s="1">
        <f t="shared" si="247"/>
        <v>0</v>
      </c>
      <c r="Z817" s="1" t="str">
        <f>VLOOKUP(BIN2DEC(MID(HEX2BIN(MID(H817,3,2),8),2,5)),Codes!$E$1:$F$18,2)</f>
        <v>Normal</v>
      </c>
      <c r="AA817" s="6" t="str">
        <f t="shared" si="248"/>
        <v>0</v>
      </c>
      <c r="AB817" s="1">
        <f t="shared" si="249"/>
        <v>0</v>
      </c>
      <c r="AC817" s="1" t="str">
        <f>VLOOKUP(BIN2DEC(RIGHT(HEX2BIN(MID(H817,6,1),4),1)&amp;LEFT(HEX2BIN(MID(H817,7,1),4),1)),Codes!$K$1:$L$5,2)</f>
        <v>M</v>
      </c>
      <c r="AD817" s="1" t="str">
        <f>VLOOKUP(BIN2DEC(RIGHT(HEX2BIN(MID(H817,7,1),4),3)&amp;LEFT(HEX2BIN(MID(H817,8,1),4),2)),Codes!$H$2:$I$33,2)</f>
        <v>Kick</v>
      </c>
      <c r="AE817" s="1" t="str">
        <f t="shared" si="250"/>
        <v>1</v>
      </c>
      <c r="AF817" s="1" t="str">
        <f t="shared" si="251"/>
        <v>1</v>
      </c>
      <c r="AH817" s="6">
        <f t="shared" si="252"/>
        <v>34</v>
      </c>
    </row>
    <row r="818" spans="1:34">
      <c r="A818" s="3" t="s">
        <v>398</v>
      </c>
      <c r="B818" s="1" t="s">
        <v>72</v>
      </c>
      <c r="C818" s="6" t="s">
        <v>393</v>
      </c>
      <c r="D818" s="9" t="s">
        <v>399</v>
      </c>
      <c r="E818" s="9" t="s">
        <v>232</v>
      </c>
      <c r="F818" s="9" t="s">
        <v>400</v>
      </c>
      <c r="G818" s="9" t="s">
        <v>401</v>
      </c>
      <c r="H818" s="9" t="s">
        <v>188</v>
      </c>
      <c r="J818" s="6" t="str">
        <f t="shared" si="236"/>
        <v>001011</v>
      </c>
      <c r="K818" s="1">
        <f t="shared" si="237"/>
        <v>1</v>
      </c>
      <c r="L818" s="6" t="str">
        <f t="shared" si="238"/>
        <v>00000</v>
      </c>
      <c r="M818" s="1">
        <f t="shared" si="239"/>
        <v>1</v>
      </c>
      <c r="N818" s="6" t="str">
        <f t="shared" si="240"/>
        <v>00</v>
      </c>
      <c r="O818" s="1">
        <f t="shared" si="241"/>
        <v>8</v>
      </c>
      <c r="P818" s="1">
        <f>IF(HEX2DEC(LEFT(E818,4))&gt;=32768,HEX2DEC(LEFT(E818,4))-65536,HEX2DEC(LEFT(E818,4)))/Codes!$N$2</f>
        <v>4.8</v>
      </c>
      <c r="Q818" s="1">
        <f>IF(HEX2DEC(RIGHT(E818,4))&gt;=32768,HEX2DEC(RIGHT(E818,4))-65536,HEX2DEC(RIGHT(E818,4)))/Codes!$N$2</f>
        <v>0</v>
      </c>
      <c r="R818" s="1">
        <f>IF(HEX2DEC(LEFT(F818,4))&gt;=32768,HEX2DEC(LEFT(F818,4))-65536,HEX2DEC(LEFT(F818,4)))/Codes!$N$2</f>
        <v>8</v>
      </c>
      <c r="S818" s="1">
        <f>IF(HEX2DEC(RIGHT(F818,4))&gt;=32768,HEX2DEC(RIGHT(F818,4))-65536,HEX2DEC(RIGHT(F818,4)))/Codes!$N$2</f>
        <v>9.1999999999999993</v>
      </c>
      <c r="T818" s="18">
        <f t="shared" si="242"/>
        <v>100</v>
      </c>
      <c r="U818" s="1">
        <f t="shared" si="243"/>
        <v>100</v>
      </c>
      <c r="V818" s="1">
        <f t="shared" si="244"/>
        <v>196</v>
      </c>
      <c r="W818" s="1" t="str">
        <f t="shared" si="245"/>
        <v>100</v>
      </c>
      <c r="X818" s="1">
        <f t="shared" si="246"/>
        <v>3</v>
      </c>
      <c r="Y818" s="1">
        <f t="shared" si="247"/>
        <v>0</v>
      </c>
      <c r="Z818" s="1" t="str">
        <f>VLOOKUP(BIN2DEC(MID(HEX2BIN(MID(H818,3,2),8),2,5)),Codes!$E$1:$F$18,2)</f>
        <v>Normal</v>
      </c>
      <c r="AA818" s="6" t="str">
        <f t="shared" si="248"/>
        <v>0</v>
      </c>
      <c r="AB818" s="1">
        <f t="shared" si="249"/>
        <v>0</v>
      </c>
      <c r="AC818" s="1" t="str">
        <f>VLOOKUP(BIN2DEC(RIGHT(HEX2BIN(MID(H818,6,1),4),1)&amp;LEFT(HEX2BIN(MID(H818,7,1),4),1)),Codes!$K$1:$L$5,2)</f>
        <v>M</v>
      </c>
      <c r="AD818" s="1" t="str">
        <f>VLOOKUP(BIN2DEC(RIGHT(HEX2BIN(MID(H818,7,1),4),3)&amp;LEFT(HEX2BIN(MID(H818,8,1),4),2)),Codes!$H$2:$I$33,2)</f>
        <v>Kick</v>
      </c>
      <c r="AE818" s="1" t="str">
        <f t="shared" si="250"/>
        <v>1</v>
      </c>
      <c r="AF818" s="1" t="str">
        <f t="shared" si="251"/>
        <v>1</v>
      </c>
      <c r="AH818" s="6">
        <f t="shared" si="252"/>
        <v>34</v>
      </c>
    </row>
    <row r="819" spans="1:34">
      <c r="A819" s="3" t="s">
        <v>402</v>
      </c>
      <c r="B819" s="1" t="s">
        <v>72</v>
      </c>
      <c r="C819" s="6" t="s">
        <v>393</v>
      </c>
      <c r="D819" s="9" t="s">
        <v>403</v>
      </c>
      <c r="E819" s="9" t="s">
        <v>338</v>
      </c>
      <c r="F819" s="9" t="s">
        <v>91</v>
      </c>
      <c r="G819" s="9" t="s">
        <v>404</v>
      </c>
      <c r="H819" s="9" t="s">
        <v>405</v>
      </c>
      <c r="J819" s="6" t="str">
        <f t="shared" si="236"/>
        <v>001011</v>
      </c>
      <c r="K819" s="1">
        <f t="shared" si="237"/>
        <v>2</v>
      </c>
      <c r="L819" s="6" t="str">
        <f t="shared" si="238"/>
        <v>00000</v>
      </c>
      <c r="M819" s="1">
        <f t="shared" si="239"/>
        <v>14</v>
      </c>
      <c r="N819" s="6" t="str">
        <f t="shared" si="240"/>
        <v>00</v>
      </c>
      <c r="O819" s="1">
        <f t="shared" si="241"/>
        <v>14</v>
      </c>
      <c r="P819" s="1">
        <f>IF(HEX2DEC(LEFT(E819,4))&gt;=32768,HEX2DEC(LEFT(E819,4))-65536,HEX2DEC(LEFT(E819,4)))/Codes!$N$2</f>
        <v>4</v>
      </c>
      <c r="Q819" s="1">
        <f>IF(HEX2DEC(RIGHT(E819,4))&gt;=32768,HEX2DEC(RIGHT(E819,4))-65536,HEX2DEC(RIGHT(E819,4)))/Codes!$N$2</f>
        <v>6</v>
      </c>
      <c r="R819" s="1">
        <f>IF(HEX2DEC(LEFT(F819,4))&gt;=32768,HEX2DEC(LEFT(F819,4))-65536,HEX2DEC(LEFT(F819,4)))/Codes!$N$2</f>
        <v>0</v>
      </c>
      <c r="S819" s="1">
        <f>IF(HEX2DEC(RIGHT(F819,4))&gt;=32768,HEX2DEC(RIGHT(F819,4))-65536,HEX2DEC(RIGHT(F819,4)))/Codes!$N$2</f>
        <v>0</v>
      </c>
      <c r="T819" s="18">
        <f t="shared" si="242"/>
        <v>80</v>
      </c>
      <c r="U819" s="1">
        <f t="shared" si="243"/>
        <v>105</v>
      </c>
      <c r="V819" s="1">
        <f t="shared" si="244"/>
        <v>0</v>
      </c>
      <c r="W819" s="1" t="str">
        <f t="shared" si="245"/>
        <v>100</v>
      </c>
      <c r="X819" s="1">
        <f t="shared" si="246"/>
        <v>3</v>
      </c>
      <c r="Y819" s="1">
        <f t="shared" si="247"/>
        <v>30</v>
      </c>
      <c r="Z819" s="1" t="str">
        <f>VLOOKUP(BIN2DEC(MID(HEX2BIN(MID(H819,3,2),8),2,5)),Codes!$E$1:$F$18,2)</f>
        <v>Normal</v>
      </c>
      <c r="AA819" s="6" t="str">
        <f t="shared" si="248"/>
        <v>0</v>
      </c>
      <c r="AB819" s="1">
        <f t="shared" si="249"/>
        <v>0</v>
      </c>
      <c r="AC819" s="1" t="str">
        <f>VLOOKUP(BIN2DEC(RIGHT(HEX2BIN(MID(H819,6,1),4),1)&amp;LEFT(HEX2BIN(MID(H819,7,1),4),1)),Codes!$K$1:$L$5,2)</f>
        <v>L</v>
      </c>
      <c r="AD819" s="1" t="str">
        <f>VLOOKUP(BIN2DEC(RIGHT(HEX2BIN(MID(H819,7,1),4),3)&amp;LEFT(HEX2BIN(MID(H819,8,1),4),2)),Codes!$H$2:$I$33,2)</f>
        <v>Kick</v>
      </c>
      <c r="AE819" s="1" t="str">
        <f t="shared" si="250"/>
        <v>1</v>
      </c>
      <c r="AF819" s="1" t="str">
        <f t="shared" si="251"/>
        <v>1</v>
      </c>
      <c r="AH819" s="6">
        <f t="shared" si="252"/>
        <v>66</v>
      </c>
    </row>
    <row r="820" spans="1:34">
      <c r="A820" s="3" t="s">
        <v>406</v>
      </c>
      <c r="B820" s="1" t="s">
        <v>72</v>
      </c>
      <c r="C820" s="6" t="s">
        <v>393</v>
      </c>
      <c r="D820" s="9" t="s">
        <v>407</v>
      </c>
      <c r="E820" s="9" t="s">
        <v>162</v>
      </c>
      <c r="F820" s="9" t="s">
        <v>91</v>
      </c>
      <c r="G820" s="9" t="s">
        <v>408</v>
      </c>
      <c r="H820" s="9" t="s">
        <v>405</v>
      </c>
      <c r="J820" s="6" t="str">
        <f t="shared" si="236"/>
        <v>001011</v>
      </c>
      <c r="K820" s="1">
        <f t="shared" si="237"/>
        <v>3</v>
      </c>
      <c r="L820" s="6" t="str">
        <f t="shared" si="238"/>
        <v>00000</v>
      </c>
      <c r="M820" s="1">
        <f t="shared" si="239"/>
        <v>13</v>
      </c>
      <c r="N820" s="6" t="str">
        <f t="shared" si="240"/>
        <v>00</v>
      </c>
      <c r="O820" s="1">
        <f t="shared" si="241"/>
        <v>14</v>
      </c>
      <c r="P820" s="1">
        <f>IF(HEX2DEC(LEFT(E820,4))&gt;=32768,HEX2DEC(LEFT(E820,4))-65536,HEX2DEC(LEFT(E820,4)))/Codes!$N$2</f>
        <v>4</v>
      </c>
      <c r="Q820" s="1">
        <f>IF(HEX2DEC(RIGHT(E820,4))&gt;=32768,HEX2DEC(RIGHT(E820,4))-65536,HEX2DEC(RIGHT(E820,4)))/Codes!$N$2</f>
        <v>3.2</v>
      </c>
      <c r="R820" s="1">
        <f>IF(HEX2DEC(LEFT(F820,4))&gt;=32768,HEX2DEC(LEFT(F820,4))-65536,HEX2DEC(LEFT(F820,4)))/Codes!$N$2</f>
        <v>0</v>
      </c>
      <c r="S820" s="1">
        <f>IF(HEX2DEC(RIGHT(F820,4))&gt;=32768,HEX2DEC(RIGHT(F820,4))-65536,HEX2DEC(RIGHT(F820,4)))/Codes!$N$2</f>
        <v>0</v>
      </c>
      <c r="T820" s="18">
        <f t="shared" si="242"/>
        <v>90</v>
      </c>
      <c r="U820" s="1">
        <f t="shared" si="243"/>
        <v>105</v>
      </c>
      <c r="V820" s="1">
        <f t="shared" si="244"/>
        <v>0</v>
      </c>
      <c r="W820" s="1" t="str">
        <f t="shared" si="245"/>
        <v>100</v>
      </c>
      <c r="X820" s="1">
        <f t="shared" si="246"/>
        <v>3</v>
      </c>
      <c r="Y820" s="1">
        <f t="shared" si="247"/>
        <v>30</v>
      </c>
      <c r="Z820" s="1" t="str">
        <f>VLOOKUP(BIN2DEC(MID(HEX2BIN(MID(H820,3,2),8),2,5)),Codes!$E$1:$F$18,2)</f>
        <v>Normal</v>
      </c>
      <c r="AA820" s="6" t="str">
        <f t="shared" si="248"/>
        <v>0</v>
      </c>
      <c r="AB820" s="1">
        <f t="shared" si="249"/>
        <v>0</v>
      </c>
      <c r="AC820" s="1" t="str">
        <f>VLOOKUP(BIN2DEC(RIGHT(HEX2BIN(MID(H820,6,1),4),1)&amp;LEFT(HEX2BIN(MID(H820,7,1),4),1)),Codes!$K$1:$L$5,2)</f>
        <v>L</v>
      </c>
      <c r="AD820" s="1" t="str">
        <f>VLOOKUP(BIN2DEC(RIGHT(HEX2BIN(MID(H820,7,1),4),3)&amp;LEFT(HEX2BIN(MID(H820,8,1),4),2)),Codes!$H$2:$I$33,2)</f>
        <v>Kick</v>
      </c>
      <c r="AE820" s="1" t="str">
        <f t="shared" si="250"/>
        <v>1</v>
      </c>
      <c r="AF820" s="1" t="str">
        <f t="shared" si="251"/>
        <v>1</v>
      </c>
      <c r="AH820" s="6">
        <f t="shared" si="252"/>
        <v>66</v>
      </c>
    </row>
    <row r="821" spans="1:34">
      <c r="A821" s="3" t="s">
        <v>409</v>
      </c>
      <c r="B821" s="1" t="s">
        <v>72</v>
      </c>
      <c r="C821" s="6" t="s">
        <v>410</v>
      </c>
      <c r="D821" s="9" t="s">
        <v>161</v>
      </c>
      <c r="E821" s="9" t="s">
        <v>162</v>
      </c>
      <c r="F821" s="9" t="s">
        <v>91</v>
      </c>
      <c r="G821" s="9" t="s">
        <v>411</v>
      </c>
      <c r="H821" s="9" t="s">
        <v>405</v>
      </c>
      <c r="J821" s="6" t="str">
        <f t="shared" si="236"/>
        <v>001011</v>
      </c>
      <c r="K821" s="1">
        <f t="shared" si="237"/>
        <v>0</v>
      </c>
      <c r="L821" s="6" t="str">
        <f t="shared" si="238"/>
        <v>00000</v>
      </c>
      <c r="M821" s="1">
        <f t="shared" si="239"/>
        <v>7</v>
      </c>
      <c r="N821" s="6" t="str">
        <f t="shared" si="240"/>
        <v>00</v>
      </c>
      <c r="O821" s="1">
        <f t="shared" si="241"/>
        <v>13</v>
      </c>
      <c r="P821" s="1">
        <f>IF(HEX2DEC(LEFT(E821,4))&gt;=32768,HEX2DEC(LEFT(E821,4))-65536,HEX2DEC(LEFT(E821,4)))/Codes!$N$2</f>
        <v>4</v>
      </c>
      <c r="Q821" s="1">
        <f>IF(HEX2DEC(RIGHT(E821,4))&gt;=32768,HEX2DEC(RIGHT(E821,4))-65536,HEX2DEC(RIGHT(E821,4)))/Codes!$N$2</f>
        <v>3.2</v>
      </c>
      <c r="R821" s="1">
        <f>IF(HEX2DEC(LEFT(F821,4))&gt;=32768,HEX2DEC(LEFT(F821,4))-65536,HEX2DEC(LEFT(F821,4)))/Codes!$N$2</f>
        <v>0</v>
      </c>
      <c r="S821" s="1">
        <f>IF(HEX2DEC(RIGHT(F821,4))&gt;=32768,HEX2DEC(RIGHT(F821,4))-65536,HEX2DEC(RIGHT(F821,4)))/Codes!$N$2</f>
        <v>0</v>
      </c>
      <c r="T821" s="18">
        <f t="shared" si="242"/>
        <v>90</v>
      </c>
      <c r="U821" s="1">
        <f t="shared" si="243"/>
        <v>128</v>
      </c>
      <c r="V821" s="1">
        <f t="shared" si="244"/>
        <v>0</v>
      </c>
      <c r="W821" s="1" t="str">
        <f t="shared" si="245"/>
        <v>100</v>
      </c>
      <c r="X821" s="1">
        <f t="shared" si="246"/>
        <v>3</v>
      </c>
      <c r="Y821" s="1">
        <f t="shared" si="247"/>
        <v>30</v>
      </c>
      <c r="Z821" s="1" t="str">
        <f>VLOOKUP(BIN2DEC(MID(HEX2BIN(MID(H821,3,2),8),2,5)),Codes!$E$1:$F$18,2)</f>
        <v>Normal</v>
      </c>
      <c r="AA821" s="6" t="str">
        <f t="shared" si="248"/>
        <v>0</v>
      </c>
      <c r="AB821" s="1">
        <f t="shared" si="249"/>
        <v>0</v>
      </c>
      <c r="AC821" s="1" t="str">
        <f>VLOOKUP(BIN2DEC(RIGHT(HEX2BIN(MID(H821,6,1),4),1)&amp;LEFT(HEX2BIN(MID(H821,7,1),4),1)),Codes!$K$1:$L$5,2)</f>
        <v>L</v>
      </c>
      <c r="AD821" s="1" t="str">
        <f>VLOOKUP(BIN2DEC(RIGHT(HEX2BIN(MID(H821,7,1),4),3)&amp;LEFT(HEX2BIN(MID(H821,8,1),4),2)),Codes!$H$2:$I$33,2)</f>
        <v>Kick</v>
      </c>
      <c r="AE821" s="1" t="str">
        <f t="shared" si="250"/>
        <v>1</v>
      </c>
      <c r="AF821" s="1" t="str">
        <f t="shared" si="251"/>
        <v>1</v>
      </c>
      <c r="AH821" s="6">
        <f t="shared" si="252"/>
        <v>66</v>
      </c>
    </row>
    <row r="822" spans="1:34">
      <c r="A822" s="3" t="s">
        <v>412</v>
      </c>
      <c r="B822" s="1" t="s">
        <v>72</v>
      </c>
      <c r="C822" s="6" t="s">
        <v>410</v>
      </c>
      <c r="D822" s="9" t="s">
        <v>413</v>
      </c>
      <c r="E822" s="9" t="s">
        <v>207</v>
      </c>
      <c r="F822" s="9" t="s">
        <v>396</v>
      </c>
      <c r="G822" s="9" t="s">
        <v>414</v>
      </c>
      <c r="H822" s="9" t="s">
        <v>405</v>
      </c>
      <c r="J822" s="6" t="str">
        <f t="shared" si="236"/>
        <v>001011</v>
      </c>
      <c r="K822" s="1">
        <f t="shared" si="237"/>
        <v>1</v>
      </c>
      <c r="L822" s="6" t="str">
        <f t="shared" si="238"/>
        <v>00000</v>
      </c>
      <c r="M822" s="1">
        <f t="shared" si="239"/>
        <v>4</v>
      </c>
      <c r="N822" s="6" t="str">
        <f t="shared" si="240"/>
        <v>00</v>
      </c>
      <c r="O822" s="1">
        <f t="shared" si="241"/>
        <v>13</v>
      </c>
      <c r="P822" s="1">
        <f>IF(HEX2DEC(LEFT(E822,4))&gt;=32768,HEX2DEC(LEFT(E822,4))-65536,HEX2DEC(LEFT(E822,4)))/Codes!$N$2</f>
        <v>4</v>
      </c>
      <c r="Q822" s="1">
        <f>IF(HEX2DEC(RIGHT(E822,4))&gt;=32768,HEX2DEC(RIGHT(E822,4))-65536,HEX2DEC(RIGHT(E822,4)))/Codes!$N$2</f>
        <v>0</v>
      </c>
      <c r="R822" s="1">
        <f>IF(HEX2DEC(LEFT(F822,4))&gt;=32768,HEX2DEC(LEFT(F822,4))-65536,HEX2DEC(LEFT(F822,4)))/Codes!$N$2</f>
        <v>-4</v>
      </c>
      <c r="S822" s="1">
        <f>IF(HEX2DEC(RIGHT(F822,4))&gt;=32768,HEX2DEC(RIGHT(F822,4))-65536,HEX2DEC(RIGHT(F822,4)))/Codes!$N$2</f>
        <v>0</v>
      </c>
      <c r="T822" s="18">
        <f t="shared" si="242"/>
        <v>90</v>
      </c>
      <c r="U822" s="1">
        <f t="shared" si="243"/>
        <v>126</v>
      </c>
      <c r="V822" s="1">
        <f t="shared" si="244"/>
        <v>0</v>
      </c>
      <c r="W822" s="1" t="str">
        <f t="shared" si="245"/>
        <v>100</v>
      </c>
      <c r="X822" s="1">
        <f t="shared" si="246"/>
        <v>3</v>
      </c>
      <c r="Y822" s="1">
        <f t="shared" si="247"/>
        <v>30</v>
      </c>
      <c r="Z822" s="1" t="str">
        <f>VLOOKUP(BIN2DEC(MID(HEX2BIN(MID(H822,3,2),8),2,5)),Codes!$E$1:$F$18,2)</f>
        <v>Normal</v>
      </c>
      <c r="AA822" s="6" t="str">
        <f t="shared" si="248"/>
        <v>0</v>
      </c>
      <c r="AB822" s="1">
        <f t="shared" si="249"/>
        <v>0</v>
      </c>
      <c r="AC822" s="1" t="str">
        <f>VLOOKUP(BIN2DEC(RIGHT(HEX2BIN(MID(H822,6,1),4),1)&amp;LEFT(HEX2BIN(MID(H822,7,1),4),1)),Codes!$K$1:$L$5,2)</f>
        <v>L</v>
      </c>
      <c r="AD822" s="1" t="str">
        <f>VLOOKUP(BIN2DEC(RIGHT(HEX2BIN(MID(H822,7,1),4),3)&amp;LEFT(HEX2BIN(MID(H822,8,1),4),2)),Codes!$H$2:$I$33,2)</f>
        <v>Kick</v>
      </c>
      <c r="AE822" s="1" t="str">
        <f t="shared" si="250"/>
        <v>1</v>
      </c>
      <c r="AF822" s="1" t="str">
        <f t="shared" si="251"/>
        <v>1</v>
      </c>
      <c r="AH822" s="6">
        <f t="shared" si="252"/>
        <v>66</v>
      </c>
    </row>
    <row r="823" spans="1:34">
      <c r="A823" s="3" t="s">
        <v>415</v>
      </c>
      <c r="B823" s="1" t="s">
        <v>72</v>
      </c>
      <c r="C823" s="6" t="s">
        <v>410</v>
      </c>
      <c r="D823" s="9" t="s">
        <v>416</v>
      </c>
      <c r="E823" s="9" t="s">
        <v>338</v>
      </c>
      <c r="F823" s="9" t="s">
        <v>91</v>
      </c>
      <c r="G823" s="9" t="s">
        <v>417</v>
      </c>
      <c r="H823" s="9" t="s">
        <v>405</v>
      </c>
      <c r="J823" s="6" t="str">
        <f t="shared" si="236"/>
        <v>001011</v>
      </c>
      <c r="K823" s="1">
        <f t="shared" si="237"/>
        <v>2</v>
      </c>
      <c r="L823" s="6" t="str">
        <f t="shared" si="238"/>
        <v>00000</v>
      </c>
      <c r="M823" s="1">
        <f t="shared" si="239"/>
        <v>8</v>
      </c>
      <c r="N823" s="6" t="str">
        <f t="shared" si="240"/>
        <v>00</v>
      </c>
      <c r="O823" s="1">
        <f t="shared" si="241"/>
        <v>12</v>
      </c>
      <c r="P823" s="1">
        <f>IF(HEX2DEC(LEFT(E823,4))&gt;=32768,HEX2DEC(LEFT(E823,4))-65536,HEX2DEC(LEFT(E823,4)))/Codes!$N$2</f>
        <v>4</v>
      </c>
      <c r="Q823" s="1">
        <f>IF(HEX2DEC(RIGHT(E823,4))&gt;=32768,HEX2DEC(RIGHT(E823,4))-65536,HEX2DEC(RIGHT(E823,4)))/Codes!$N$2</f>
        <v>6</v>
      </c>
      <c r="R823" s="1">
        <f>IF(HEX2DEC(LEFT(F823,4))&gt;=32768,HEX2DEC(LEFT(F823,4))-65536,HEX2DEC(LEFT(F823,4)))/Codes!$N$2</f>
        <v>0</v>
      </c>
      <c r="S823" s="1">
        <f>IF(HEX2DEC(RIGHT(F823,4))&gt;=32768,HEX2DEC(RIGHT(F823,4))-65536,HEX2DEC(RIGHT(F823,4)))/Codes!$N$2</f>
        <v>0</v>
      </c>
      <c r="T823" s="18">
        <f t="shared" si="242"/>
        <v>80</v>
      </c>
      <c r="U823" s="1">
        <f t="shared" si="243"/>
        <v>110</v>
      </c>
      <c r="V823" s="1">
        <f t="shared" si="244"/>
        <v>0</v>
      </c>
      <c r="W823" s="1" t="str">
        <f t="shared" si="245"/>
        <v>100</v>
      </c>
      <c r="X823" s="1">
        <f t="shared" si="246"/>
        <v>3</v>
      </c>
      <c r="Y823" s="1">
        <f t="shared" si="247"/>
        <v>30</v>
      </c>
      <c r="Z823" s="1" t="str">
        <f>VLOOKUP(BIN2DEC(MID(HEX2BIN(MID(H823,3,2),8),2,5)),Codes!$E$1:$F$18,2)</f>
        <v>Normal</v>
      </c>
      <c r="AA823" s="6" t="str">
        <f t="shared" si="248"/>
        <v>0</v>
      </c>
      <c r="AB823" s="1">
        <f t="shared" si="249"/>
        <v>0</v>
      </c>
      <c r="AC823" s="1" t="str">
        <f>VLOOKUP(BIN2DEC(RIGHT(HEX2BIN(MID(H823,6,1),4),1)&amp;LEFT(HEX2BIN(MID(H823,7,1),4),1)),Codes!$K$1:$L$5,2)</f>
        <v>L</v>
      </c>
      <c r="AD823" s="1" t="str">
        <f>VLOOKUP(BIN2DEC(RIGHT(HEX2BIN(MID(H823,7,1),4),3)&amp;LEFT(HEX2BIN(MID(H823,8,1),4),2)),Codes!$H$2:$I$33,2)</f>
        <v>Kick</v>
      </c>
      <c r="AE823" s="1" t="str">
        <f t="shared" si="250"/>
        <v>1</v>
      </c>
      <c r="AF823" s="1" t="str">
        <f t="shared" si="251"/>
        <v>1</v>
      </c>
      <c r="AH823" s="6">
        <f t="shared" si="252"/>
        <v>66</v>
      </c>
    </row>
    <row r="824" spans="1:34">
      <c r="A824" s="3" t="s">
        <v>418</v>
      </c>
      <c r="B824" s="1" t="s">
        <v>72</v>
      </c>
      <c r="C824" s="6" t="s">
        <v>419</v>
      </c>
      <c r="D824" s="9" t="s">
        <v>420</v>
      </c>
      <c r="E824" s="9" t="s">
        <v>421</v>
      </c>
      <c r="F824" s="9" t="s">
        <v>91</v>
      </c>
      <c r="G824" s="9" t="s">
        <v>139</v>
      </c>
      <c r="H824" s="9" t="s">
        <v>405</v>
      </c>
      <c r="J824" s="6" t="str">
        <f t="shared" si="236"/>
        <v>001011</v>
      </c>
      <c r="K824" s="1">
        <f t="shared" si="237"/>
        <v>0</v>
      </c>
      <c r="L824" s="6" t="str">
        <f t="shared" si="238"/>
        <v>00000</v>
      </c>
      <c r="M824" s="1">
        <f t="shared" si="239"/>
        <v>14</v>
      </c>
      <c r="N824" s="6" t="str">
        <f t="shared" si="240"/>
        <v>00</v>
      </c>
      <c r="O824" s="1">
        <f t="shared" si="241"/>
        <v>18</v>
      </c>
      <c r="P824" s="1">
        <f>IF(HEX2DEC(LEFT(E824,4))&gt;=32768,HEX2DEC(LEFT(E824,4))-65536,HEX2DEC(LEFT(E824,4)))/Codes!$N$2</f>
        <v>4</v>
      </c>
      <c r="Q824" s="1">
        <f>IF(HEX2DEC(RIGHT(E824,4))&gt;=32768,HEX2DEC(RIGHT(E824,4))-65536,HEX2DEC(RIGHT(E824,4)))/Codes!$N$2</f>
        <v>5.2</v>
      </c>
      <c r="R824" s="1">
        <f>IF(HEX2DEC(LEFT(F824,4))&gt;=32768,HEX2DEC(LEFT(F824,4))-65536,HEX2DEC(LEFT(F824,4)))/Codes!$N$2</f>
        <v>0</v>
      </c>
      <c r="S824" s="1">
        <f>IF(HEX2DEC(RIGHT(F824,4))&gt;=32768,HEX2DEC(RIGHT(F824,4))-65536,HEX2DEC(RIGHT(F824,4)))/Codes!$N$2</f>
        <v>0</v>
      </c>
      <c r="T824" s="18">
        <f t="shared" si="242"/>
        <v>361</v>
      </c>
      <c r="U824" s="1">
        <f t="shared" si="243"/>
        <v>100</v>
      </c>
      <c r="V824" s="1">
        <f t="shared" si="244"/>
        <v>0</v>
      </c>
      <c r="W824" s="1" t="str">
        <f t="shared" si="245"/>
        <v>100</v>
      </c>
      <c r="X824" s="1">
        <f t="shared" si="246"/>
        <v>3</v>
      </c>
      <c r="Y824" s="1">
        <f t="shared" si="247"/>
        <v>30</v>
      </c>
      <c r="Z824" s="1" t="str">
        <f>VLOOKUP(BIN2DEC(MID(HEX2BIN(MID(H824,3,2),8),2,5)),Codes!$E$1:$F$18,2)</f>
        <v>Normal</v>
      </c>
      <c r="AA824" s="6" t="str">
        <f t="shared" si="248"/>
        <v>0</v>
      </c>
      <c r="AB824" s="1">
        <f t="shared" si="249"/>
        <v>0</v>
      </c>
      <c r="AC824" s="1" t="str">
        <f>VLOOKUP(BIN2DEC(RIGHT(HEX2BIN(MID(H824,6,1),4),1)&amp;LEFT(HEX2BIN(MID(H824,7,1),4),1)),Codes!$K$1:$L$5,2)</f>
        <v>L</v>
      </c>
      <c r="AD824" s="1" t="str">
        <f>VLOOKUP(BIN2DEC(RIGHT(HEX2BIN(MID(H824,7,1),4),3)&amp;LEFT(HEX2BIN(MID(H824,8,1),4),2)),Codes!$H$2:$I$33,2)</f>
        <v>Kick</v>
      </c>
      <c r="AE824" s="1" t="str">
        <f t="shared" si="250"/>
        <v>1</v>
      </c>
      <c r="AF824" s="1" t="str">
        <f t="shared" si="251"/>
        <v>1</v>
      </c>
      <c r="AH824" s="6">
        <f t="shared" si="252"/>
        <v>66</v>
      </c>
    </row>
    <row r="825" spans="1:34">
      <c r="A825" s="3" t="s">
        <v>422</v>
      </c>
      <c r="B825" s="1" t="s">
        <v>72</v>
      </c>
      <c r="C825" s="6" t="s">
        <v>419</v>
      </c>
      <c r="D825" s="9" t="s">
        <v>423</v>
      </c>
      <c r="E825" s="9" t="s">
        <v>162</v>
      </c>
      <c r="F825" s="9" t="s">
        <v>91</v>
      </c>
      <c r="G825" s="9" t="s">
        <v>139</v>
      </c>
      <c r="H825" s="9" t="s">
        <v>405</v>
      </c>
      <c r="J825" s="6" t="str">
        <f t="shared" si="236"/>
        <v>001011</v>
      </c>
      <c r="K825" s="1">
        <f t="shared" si="237"/>
        <v>1</v>
      </c>
      <c r="L825" s="6" t="str">
        <f t="shared" si="238"/>
        <v>00000</v>
      </c>
      <c r="M825" s="1">
        <f t="shared" si="239"/>
        <v>13</v>
      </c>
      <c r="N825" s="6" t="str">
        <f t="shared" si="240"/>
        <v>00</v>
      </c>
      <c r="O825" s="1">
        <f t="shared" si="241"/>
        <v>18</v>
      </c>
      <c r="P825" s="1">
        <f>IF(HEX2DEC(LEFT(E825,4))&gt;=32768,HEX2DEC(LEFT(E825,4))-65536,HEX2DEC(LEFT(E825,4)))/Codes!$N$2</f>
        <v>4</v>
      </c>
      <c r="Q825" s="1">
        <f>IF(HEX2DEC(RIGHT(E825,4))&gt;=32768,HEX2DEC(RIGHT(E825,4))-65536,HEX2DEC(RIGHT(E825,4)))/Codes!$N$2</f>
        <v>3.2</v>
      </c>
      <c r="R825" s="1">
        <f>IF(HEX2DEC(LEFT(F825,4))&gt;=32768,HEX2DEC(LEFT(F825,4))-65536,HEX2DEC(LEFT(F825,4)))/Codes!$N$2</f>
        <v>0</v>
      </c>
      <c r="S825" s="1">
        <f>IF(HEX2DEC(RIGHT(F825,4))&gt;=32768,HEX2DEC(RIGHT(F825,4))-65536,HEX2DEC(RIGHT(F825,4)))/Codes!$N$2</f>
        <v>0</v>
      </c>
      <c r="T825" s="18">
        <f t="shared" si="242"/>
        <v>361</v>
      </c>
      <c r="U825" s="1">
        <f t="shared" si="243"/>
        <v>100</v>
      </c>
      <c r="V825" s="1">
        <f t="shared" si="244"/>
        <v>0</v>
      </c>
      <c r="W825" s="1" t="str">
        <f t="shared" si="245"/>
        <v>100</v>
      </c>
      <c r="X825" s="1">
        <f t="shared" si="246"/>
        <v>3</v>
      </c>
      <c r="Y825" s="1">
        <f t="shared" si="247"/>
        <v>30</v>
      </c>
      <c r="Z825" s="1" t="str">
        <f>VLOOKUP(BIN2DEC(MID(HEX2BIN(MID(H825,3,2),8),2,5)),Codes!$E$1:$F$18,2)</f>
        <v>Normal</v>
      </c>
      <c r="AA825" s="6" t="str">
        <f t="shared" si="248"/>
        <v>0</v>
      </c>
      <c r="AB825" s="1">
        <f t="shared" si="249"/>
        <v>0</v>
      </c>
      <c r="AC825" s="1" t="str">
        <f>VLOOKUP(BIN2DEC(RIGHT(HEX2BIN(MID(H825,6,1),4),1)&amp;LEFT(HEX2BIN(MID(H825,7,1),4),1)),Codes!$K$1:$L$5,2)</f>
        <v>L</v>
      </c>
      <c r="AD825" s="1" t="str">
        <f>VLOOKUP(BIN2DEC(RIGHT(HEX2BIN(MID(H825,7,1),4),3)&amp;LEFT(HEX2BIN(MID(H825,8,1),4),2)),Codes!$H$2:$I$33,2)</f>
        <v>Kick</v>
      </c>
      <c r="AE825" s="1" t="str">
        <f t="shared" si="250"/>
        <v>1</v>
      </c>
      <c r="AF825" s="1" t="str">
        <f t="shared" si="251"/>
        <v>1</v>
      </c>
      <c r="AH825" s="6">
        <f t="shared" si="252"/>
        <v>66</v>
      </c>
    </row>
    <row r="826" spans="1:34">
      <c r="A826" s="3" t="s">
        <v>424</v>
      </c>
      <c r="B826" s="1" t="s">
        <v>72</v>
      </c>
      <c r="C826" s="6" t="s">
        <v>425</v>
      </c>
      <c r="D826" s="9" t="s">
        <v>426</v>
      </c>
      <c r="E826" s="9" t="s">
        <v>427</v>
      </c>
      <c r="F826" s="9" t="s">
        <v>91</v>
      </c>
      <c r="G826" s="9" t="s">
        <v>139</v>
      </c>
      <c r="H826" s="9" t="s">
        <v>280</v>
      </c>
      <c r="J826" s="6" t="str">
        <f t="shared" si="236"/>
        <v>001011</v>
      </c>
      <c r="K826" s="1">
        <f t="shared" si="237"/>
        <v>0</v>
      </c>
      <c r="L826" s="6" t="str">
        <f t="shared" si="238"/>
        <v>00000</v>
      </c>
      <c r="M826" s="1">
        <f t="shared" si="239"/>
        <v>14</v>
      </c>
      <c r="N826" s="6" t="str">
        <f t="shared" si="240"/>
        <v>00</v>
      </c>
      <c r="O826" s="1">
        <f t="shared" si="241"/>
        <v>16</v>
      </c>
      <c r="P826" s="1">
        <f>IF(HEX2DEC(LEFT(E826,4))&gt;=32768,HEX2DEC(LEFT(E826,4))-65536,HEX2DEC(LEFT(E826,4)))/Codes!$N$2</f>
        <v>3.6</v>
      </c>
      <c r="Q826" s="1">
        <f>IF(HEX2DEC(RIGHT(E826,4))&gt;=32768,HEX2DEC(RIGHT(E826,4))-65536,HEX2DEC(RIGHT(E826,4)))/Codes!$N$2</f>
        <v>5.2</v>
      </c>
      <c r="R826" s="1">
        <f>IF(HEX2DEC(LEFT(F826,4))&gt;=32768,HEX2DEC(LEFT(F826,4))-65536,HEX2DEC(LEFT(F826,4)))/Codes!$N$2</f>
        <v>0</v>
      </c>
      <c r="S826" s="1">
        <f>IF(HEX2DEC(RIGHT(F826,4))&gt;=32768,HEX2DEC(RIGHT(F826,4))-65536,HEX2DEC(RIGHT(F826,4)))/Codes!$N$2</f>
        <v>0</v>
      </c>
      <c r="T826" s="18">
        <f t="shared" si="242"/>
        <v>361</v>
      </c>
      <c r="U826" s="1">
        <f t="shared" si="243"/>
        <v>100</v>
      </c>
      <c r="V826" s="1">
        <f t="shared" si="244"/>
        <v>0</v>
      </c>
      <c r="W826" s="1" t="str">
        <f t="shared" si="245"/>
        <v>100</v>
      </c>
      <c r="X826" s="1">
        <f t="shared" si="246"/>
        <v>3</v>
      </c>
      <c r="Y826" s="1">
        <f t="shared" si="247"/>
        <v>20</v>
      </c>
      <c r="Z826" s="1" t="str">
        <f>VLOOKUP(BIN2DEC(MID(HEX2BIN(MID(H826,3,2),8),2,5)),Codes!$E$1:$F$18,2)</f>
        <v>Normal</v>
      </c>
      <c r="AA826" s="6" t="str">
        <f t="shared" si="248"/>
        <v>0</v>
      </c>
      <c r="AB826" s="1">
        <f t="shared" si="249"/>
        <v>0</v>
      </c>
      <c r="AC826" s="1" t="str">
        <f>VLOOKUP(BIN2DEC(RIGHT(HEX2BIN(MID(H826,6,1),4),1)&amp;LEFT(HEX2BIN(MID(H826,7,1),4),1)),Codes!$K$1:$L$5,2)</f>
        <v>L</v>
      </c>
      <c r="AD826" s="1" t="str">
        <f>VLOOKUP(BIN2DEC(RIGHT(HEX2BIN(MID(H826,7,1),4),3)&amp;LEFT(HEX2BIN(MID(H826,8,1),4),2)),Codes!$H$2:$I$33,2)</f>
        <v>Kick</v>
      </c>
      <c r="AE826" s="1" t="str">
        <f t="shared" si="250"/>
        <v>1</v>
      </c>
      <c r="AF826" s="1" t="str">
        <f t="shared" si="251"/>
        <v>1</v>
      </c>
      <c r="AH826" s="6">
        <f t="shared" si="252"/>
        <v>66</v>
      </c>
    </row>
    <row r="827" spans="1:34">
      <c r="A827" s="3" t="s">
        <v>428</v>
      </c>
      <c r="B827" s="1" t="s">
        <v>72</v>
      </c>
      <c r="C827" s="6" t="s">
        <v>425</v>
      </c>
      <c r="D827" s="9" t="s">
        <v>429</v>
      </c>
      <c r="E827" s="9" t="s">
        <v>430</v>
      </c>
      <c r="F827" s="9" t="s">
        <v>91</v>
      </c>
      <c r="G827" s="9" t="s">
        <v>139</v>
      </c>
      <c r="H827" s="9" t="s">
        <v>280</v>
      </c>
      <c r="J827" s="6" t="str">
        <f t="shared" si="236"/>
        <v>001011</v>
      </c>
      <c r="K827" s="1">
        <f t="shared" si="237"/>
        <v>1</v>
      </c>
      <c r="L827" s="6" t="str">
        <f t="shared" si="238"/>
        <v>00000</v>
      </c>
      <c r="M827" s="1">
        <f t="shared" si="239"/>
        <v>13</v>
      </c>
      <c r="N827" s="6" t="str">
        <f t="shared" si="240"/>
        <v>00</v>
      </c>
      <c r="O827" s="1">
        <f t="shared" si="241"/>
        <v>16</v>
      </c>
      <c r="P827" s="1">
        <f>IF(HEX2DEC(LEFT(E827,4))&gt;=32768,HEX2DEC(LEFT(E827,4))-65536,HEX2DEC(LEFT(E827,4)))/Codes!$N$2</f>
        <v>3.6</v>
      </c>
      <c r="Q827" s="1">
        <f>IF(HEX2DEC(RIGHT(E827,4))&gt;=32768,HEX2DEC(RIGHT(E827,4))-65536,HEX2DEC(RIGHT(E827,4)))/Codes!$N$2</f>
        <v>3.2</v>
      </c>
      <c r="R827" s="1">
        <f>IF(HEX2DEC(LEFT(F827,4))&gt;=32768,HEX2DEC(LEFT(F827,4))-65536,HEX2DEC(LEFT(F827,4)))/Codes!$N$2</f>
        <v>0</v>
      </c>
      <c r="S827" s="1">
        <f>IF(HEX2DEC(RIGHT(F827,4))&gt;=32768,HEX2DEC(RIGHT(F827,4))-65536,HEX2DEC(RIGHT(F827,4)))/Codes!$N$2</f>
        <v>0</v>
      </c>
      <c r="T827" s="18">
        <f t="shared" si="242"/>
        <v>361</v>
      </c>
      <c r="U827" s="1">
        <f t="shared" si="243"/>
        <v>100</v>
      </c>
      <c r="V827" s="1">
        <f t="shared" si="244"/>
        <v>0</v>
      </c>
      <c r="W827" s="1" t="str">
        <f t="shared" si="245"/>
        <v>100</v>
      </c>
      <c r="X827" s="1">
        <f t="shared" si="246"/>
        <v>3</v>
      </c>
      <c r="Y827" s="1">
        <f t="shared" si="247"/>
        <v>20</v>
      </c>
      <c r="Z827" s="1" t="str">
        <f>VLOOKUP(BIN2DEC(MID(HEX2BIN(MID(H827,3,2),8),2,5)),Codes!$E$1:$F$18,2)</f>
        <v>Normal</v>
      </c>
      <c r="AA827" s="6" t="str">
        <f t="shared" si="248"/>
        <v>0</v>
      </c>
      <c r="AB827" s="1">
        <f t="shared" si="249"/>
        <v>0</v>
      </c>
      <c r="AC827" s="1" t="str">
        <f>VLOOKUP(BIN2DEC(RIGHT(HEX2BIN(MID(H827,6,1),4),1)&amp;LEFT(HEX2BIN(MID(H827,7,1),4),1)),Codes!$K$1:$L$5,2)</f>
        <v>L</v>
      </c>
      <c r="AD827" s="1" t="str">
        <f>VLOOKUP(BIN2DEC(RIGHT(HEX2BIN(MID(H827,7,1),4),3)&amp;LEFT(HEX2BIN(MID(H827,8,1),4),2)),Codes!$H$2:$I$33,2)</f>
        <v>Kick</v>
      </c>
      <c r="AE827" s="1" t="str">
        <f t="shared" si="250"/>
        <v>1</v>
      </c>
      <c r="AF827" s="1" t="str">
        <f t="shared" si="251"/>
        <v>1</v>
      </c>
      <c r="AH827" s="6">
        <f t="shared" si="252"/>
        <v>66</v>
      </c>
    </row>
    <row r="828" spans="1:34">
      <c r="A828" s="3" t="s">
        <v>182</v>
      </c>
      <c r="B828" s="1" t="s">
        <v>72</v>
      </c>
      <c r="C828" s="6" t="s">
        <v>183</v>
      </c>
      <c r="D828" s="9" t="s">
        <v>185</v>
      </c>
      <c r="E828" s="9" t="s">
        <v>186</v>
      </c>
      <c r="F828" s="9" t="s">
        <v>91</v>
      </c>
      <c r="G828" s="9" t="s">
        <v>187</v>
      </c>
      <c r="H828" s="9" t="s">
        <v>188</v>
      </c>
      <c r="J828" s="6" t="str">
        <f t="shared" si="236"/>
        <v>001011</v>
      </c>
      <c r="K828" s="1">
        <f t="shared" si="237"/>
        <v>0</v>
      </c>
      <c r="L828" s="6" t="str">
        <f t="shared" si="238"/>
        <v>00000</v>
      </c>
      <c r="M828" s="1">
        <f t="shared" si="239"/>
        <v>14</v>
      </c>
      <c r="N828" s="6" t="str">
        <f t="shared" si="240"/>
        <v>00</v>
      </c>
      <c r="O828" s="1">
        <f t="shared" si="241"/>
        <v>6</v>
      </c>
      <c r="P828" s="1">
        <f>IF(HEX2DEC(LEFT(E828,4))&gt;=32768,HEX2DEC(LEFT(E828,4))-65536,HEX2DEC(LEFT(E828,4)))/Codes!$N$2</f>
        <v>4.4000000000000004</v>
      </c>
      <c r="Q828" s="1">
        <f>IF(HEX2DEC(RIGHT(E828,4))&gt;=32768,HEX2DEC(RIGHT(E828,4))-65536,HEX2DEC(RIGHT(E828,4)))/Codes!$N$2</f>
        <v>6</v>
      </c>
      <c r="R828" s="1">
        <f>IF(HEX2DEC(LEFT(F828,4))&gt;=32768,HEX2DEC(LEFT(F828,4))-65536,HEX2DEC(LEFT(F828,4)))/Codes!$N$2</f>
        <v>0</v>
      </c>
      <c r="S828" s="1">
        <f>IF(HEX2DEC(RIGHT(F828,4))&gt;=32768,HEX2DEC(RIGHT(F828,4))-65536,HEX2DEC(RIGHT(F828,4)))/Codes!$N$2</f>
        <v>0</v>
      </c>
      <c r="T828" s="18">
        <f t="shared" si="242"/>
        <v>82</v>
      </c>
      <c r="U828" s="1">
        <f t="shared" si="243"/>
        <v>100</v>
      </c>
      <c r="V828" s="1">
        <f t="shared" si="244"/>
        <v>40</v>
      </c>
      <c r="W828" s="1" t="str">
        <f t="shared" si="245"/>
        <v>100</v>
      </c>
      <c r="X828" s="1">
        <f t="shared" si="246"/>
        <v>3</v>
      </c>
      <c r="Y828" s="1">
        <f t="shared" si="247"/>
        <v>0</v>
      </c>
      <c r="Z828" s="1" t="str">
        <f>VLOOKUP(BIN2DEC(MID(HEX2BIN(MID(H828,3,2),8),2,5)),Codes!$E$1:$F$18,2)</f>
        <v>Normal</v>
      </c>
      <c r="AA828" s="6" t="str">
        <f t="shared" si="248"/>
        <v>0</v>
      </c>
      <c r="AB828" s="1">
        <f t="shared" si="249"/>
        <v>0</v>
      </c>
      <c r="AC828" s="1" t="str">
        <f>VLOOKUP(BIN2DEC(RIGHT(HEX2BIN(MID(H828,6,1),4),1)&amp;LEFT(HEX2BIN(MID(H828,7,1),4),1)),Codes!$K$1:$L$5,2)</f>
        <v>M</v>
      </c>
      <c r="AD828" s="1" t="str">
        <f>VLOOKUP(BIN2DEC(RIGHT(HEX2BIN(MID(H828,7,1),4),3)&amp;LEFT(HEX2BIN(MID(H828,8,1),4),2)),Codes!$H$2:$I$33,2)</f>
        <v>Kick</v>
      </c>
      <c r="AE828" s="1" t="str">
        <f t="shared" si="250"/>
        <v>1</v>
      </c>
      <c r="AF828" s="1" t="str">
        <f t="shared" si="251"/>
        <v>1</v>
      </c>
      <c r="AH828" s="6">
        <f t="shared" si="252"/>
        <v>34</v>
      </c>
    </row>
    <row r="829" spans="1:34">
      <c r="A829" s="3" t="s">
        <v>190</v>
      </c>
      <c r="B829" s="1" t="s">
        <v>72</v>
      </c>
      <c r="C829" s="6" t="s">
        <v>183</v>
      </c>
      <c r="D829" s="9" t="s">
        <v>189</v>
      </c>
      <c r="E829" s="9" t="s">
        <v>191</v>
      </c>
      <c r="F829" s="9" t="s">
        <v>91</v>
      </c>
      <c r="G829" s="9" t="s">
        <v>192</v>
      </c>
      <c r="H829" s="9" t="s">
        <v>188</v>
      </c>
      <c r="J829" s="6" t="str">
        <f t="shared" si="236"/>
        <v>001011</v>
      </c>
      <c r="K829" s="1">
        <f t="shared" si="237"/>
        <v>1</v>
      </c>
      <c r="L829" s="6" t="str">
        <f t="shared" si="238"/>
        <v>00000</v>
      </c>
      <c r="M829" s="1">
        <f t="shared" si="239"/>
        <v>13</v>
      </c>
      <c r="N829" s="6" t="str">
        <f t="shared" si="240"/>
        <v>00</v>
      </c>
      <c r="O829" s="1">
        <f t="shared" si="241"/>
        <v>5</v>
      </c>
      <c r="P829" s="1">
        <f>IF(HEX2DEC(LEFT(E829,4))&gt;=32768,HEX2DEC(LEFT(E829,4))-65536,HEX2DEC(LEFT(E829,4)))/Codes!$N$2</f>
        <v>5.6</v>
      </c>
      <c r="Q829" s="1">
        <f>IF(HEX2DEC(RIGHT(E829,4))&gt;=32768,HEX2DEC(RIGHT(E829,4))-65536,HEX2DEC(RIGHT(E829,4)))/Codes!$N$2</f>
        <v>3.2</v>
      </c>
      <c r="R829" s="1">
        <f>IF(HEX2DEC(LEFT(F829,4))&gt;=32768,HEX2DEC(LEFT(F829,4))-65536,HEX2DEC(LEFT(F829,4)))/Codes!$N$2</f>
        <v>0</v>
      </c>
      <c r="S829" s="1">
        <f>IF(HEX2DEC(RIGHT(F829,4))&gt;=32768,HEX2DEC(RIGHT(F829,4))-65536,HEX2DEC(RIGHT(F829,4)))/Codes!$N$2</f>
        <v>0</v>
      </c>
      <c r="T829" s="18">
        <f t="shared" si="242"/>
        <v>78</v>
      </c>
      <c r="U829" s="1">
        <f t="shared" si="243"/>
        <v>100</v>
      </c>
      <c r="V829" s="1">
        <f t="shared" si="244"/>
        <v>40</v>
      </c>
      <c r="W829" s="1" t="str">
        <f t="shared" si="245"/>
        <v>100</v>
      </c>
      <c r="X829" s="1">
        <f t="shared" si="246"/>
        <v>3</v>
      </c>
      <c r="Y829" s="1">
        <f t="shared" si="247"/>
        <v>0</v>
      </c>
      <c r="Z829" s="1" t="str">
        <f>VLOOKUP(BIN2DEC(MID(HEX2BIN(MID(H829,3,2),8),2,5)),Codes!$E$1:$F$18,2)</f>
        <v>Normal</v>
      </c>
      <c r="AA829" s="6" t="str">
        <f t="shared" si="248"/>
        <v>0</v>
      </c>
      <c r="AB829" s="1">
        <f t="shared" si="249"/>
        <v>0</v>
      </c>
      <c r="AC829" s="1" t="str">
        <f>VLOOKUP(BIN2DEC(RIGHT(HEX2BIN(MID(H829,6,1),4),1)&amp;LEFT(HEX2BIN(MID(H829,7,1),4),1)),Codes!$K$1:$L$5,2)</f>
        <v>M</v>
      </c>
      <c r="AD829" s="1" t="str">
        <f>VLOOKUP(BIN2DEC(RIGHT(HEX2BIN(MID(H829,7,1),4),3)&amp;LEFT(HEX2BIN(MID(H829,8,1),4),2)),Codes!$H$2:$I$33,2)</f>
        <v>Kick</v>
      </c>
      <c r="AE829" s="1" t="str">
        <f t="shared" si="250"/>
        <v>1</v>
      </c>
      <c r="AF829" s="1" t="str">
        <f t="shared" si="251"/>
        <v>1</v>
      </c>
      <c r="AH829" s="6">
        <f t="shared" si="252"/>
        <v>34</v>
      </c>
    </row>
    <row r="830" spans="1:34">
      <c r="A830" s="3" t="s">
        <v>193</v>
      </c>
      <c r="B830" s="1" t="s">
        <v>72</v>
      </c>
      <c r="C830" s="6" t="s">
        <v>183</v>
      </c>
      <c r="D830" s="9" t="s">
        <v>194</v>
      </c>
      <c r="E830" s="9" t="s">
        <v>195</v>
      </c>
      <c r="F830" s="9" t="s">
        <v>91</v>
      </c>
      <c r="G830" s="9" t="s">
        <v>196</v>
      </c>
      <c r="H830" s="9" t="s">
        <v>188</v>
      </c>
      <c r="J830" s="6" t="str">
        <f t="shared" si="236"/>
        <v>001011</v>
      </c>
      <c r="K830" s="1">
        <f t="shared" si="237"/>
        <v>2</v>
      </c>
      <c r="L830" s="6" t="str">
        <f t="shared" si="238"/>
        <v>00000</v>
      </c>
      <c r="M830" s="1">
        <f t="shared" si="239"/>
        <v>4</v>
      </c>
      <c r="N830" s="6" t="str">
        <f t="shared" si="240"/>
        <v>00</v>
      </c>
      <c r="O830" s="1">
        <f t="shared" si="241"/>
        <v>6</v>
      </c>
      <c r="P830" s="1">
        <f>IF(HEX2DEC(LEFT(E830,4))&gt;=32768,HEX2DEC(LEFT(E830,4))-65536,HEX2DEC(LEFT(E830,4)))/Codes!$N$2</f>
        <v>4.4000000000000004</v>
      </c>
      <c r="Q830" s="1">
        <f>IF(HEX2DEC(RIGHT(E830,4))&gt;=32768,HEX2DEC(RIGHT(E830,4))-65536,HEX2DEC(RIGHT(E830,4)))/Codes!$N$2</f>
        <v>0</v>
      </c>
      <c r="R830" s="1">
        <f>IF(HEX2DEC(LEFT(F830,4))&gt;=32768,HEX2DEC(LEFT(F830,4))-65536,HEX2DEC(LEFT(F830,4)))/Codes!$N$2</f>
        <v>0</v>
      </c>
      <c r="S830" s="1">
        <f>IF(HEX2DEC(RIGHT(F830,4))&gt;=32768,HEX2DEC(RIGHT(F830,4))-65536,HEX2DEC(RIGHT(F830,4)))/Codes!$N$2</f>
        <v>0</v>
      </c>
      <c r="T830" s="18">
        <f t="shared" si="242"/>
        <v>74</v>
      </c>
      <c r="U830" s="1">
        <f t="shared" si="243"/>
        <v>100</v>
      </c>
      <c r="V830" s="1">
        <f t="shared" si="244"/>
        <v>40</v>
      </c>
      <c r="W830" s="1" t="str">
        <f t="shared" si="245"/>
        <v>100</v>
      </c>
      <c r="X830" s="1">
        <f t="shared" si="246"/>
        <v>3</v>
      </c>
      <c r="Y830" s="1">
        <f t="shared" si="247"/>
        <v>0</v>
      </c>
      <c r="Z830" s="1" t="str">
        <f>VLOOKUP(BIN2DEC(MID(HEX2BIN(MID(H830,3,2),8),2,5)),Codes!$E$1:$F$18,2)</f>
        <v>Normal</v>
      </c>
      <c r="AA830" s="6" t="str">
        <f t="shared" si="248"/>
        <v>0</v>
      </c>
      <c r="AB830" s="1">
        <f t="shared" si="249"/>
        <v>0</v>
      </c>
      <c r="AC830" s="1" t="str">
        <f>VLOOKUP(BIN2DEC(RIGHT(HEX2BIN(MID(H830,6,1),4),1)&amp;LEFT(HEX2BIN(MID(H830,7,1),4),1)),Codes!$K$1:$L$5,2)</f>
        <v>M</v>
      </c>
      <c r="AD830" s="1" t="str">
        <f>VLOOKUP(BIN2DEC(RIGHT(HEX2BIN(MID(H830,7,1),4),3)&amp;LEFT(HEX2BIN(MID(H830,8,1),4),2)),Codes!$H$2:$I$33,2)</f>
        <v>Kick</v>
      </c>
      <c r="AE830" s="1" t="str">
        <f t="shared" si="250"/>
        <v>1</v>
      </c>
      <c r="AF830" s="1" t="str">
        <f t="shared" si="251"/>
        <v>1</v>
      </c>
      <c r="AH830" s="6">
        <f t="shared" si="252"/>
        <v>34</v>
      </c>
    </row>
    <row r="831" spans="1:34">
      <c r="A831" s="3" t="s">
        <v>197</v>
      </c>
      <c r="B831" s="1" t="s">
        <v>72</v>
      </c>
      <c r="C831" s="6" t="s">
        <v>184</v>
      </c>
      <c r="D831" s="9" t="s">
        <v>198</v>
      </c>
      <c r="E831" s="9" t="s">
        <v>186</v>
      </c>
      <c r="F831" s="9" t="s">
        <v>91</v>
      </c>
      <c r="G831" s="9" t="s">
        <v>139</v>
      </c>
      <c r="H831" s="9" t="s">
        <v>199</v>
      </c>
      <c r="J831" s="6" t="str">
        <f t="shared" si="236"/>
        <v>001011</v>
      </c>
      <c r="K831" s="1">
        <f t="shared" si="237"/>
        <v>0</v>
      </c>
      <c r="L831" s="6" t="str">
        <f t="shared" si="238"/>
        <v>00000</v>
      </c>
      <c r="M831" s="1">
        <f t="shared" si="239"/>
        <v>8</v>
      </c>
      <c r="N831" s="6" t="str">
        <f t="shared" si="240"/>
        <v>00</v>
      </c>
      <c r="O831" s="1">
        <f t="shared" si="241"/>
        <v>7</v>
      </c>
      <c r="P831" s="1">
        <f>IF(HEX2DEC(LEFT(E831,4))&gt;=32768,HEX2DEC(LEFT(E831,4))-65536,HEX2DEC(LEFT(E831,4)))/Codes!$N$2</f>
        <v>4.4000000000000004</v>
      </c>
      <c r="Q831" s="1">
        <f>IF(HEX2DEC(RIGHT(E831,4))&gt;=32768,HEX2DEC(RIGHT(E831,4))-65536,HEX2DEC(RIGHT(E831,4)))/Codes!$N$2</f>
        <v>6</v>
      </c>
      <c r="R831" s="1">
        <f>IF(HEX2DEC(LEFT(F831,4))&gt;=32768,HEX2DEC(LEFT(F831,4))-65536,HEX2DEC(LEFT(F831,4)))/Codes!$N$2</f>
        <v>0</v>
      </c>
      <c r="S831" s="1">
        <f>IF(HEX2DEC(RIGHT(F831,4))&gt;=32768,HEX2DEC(RIGHT(F831,4))-65536,HEX2DEC(RIGHT(F831,4)))/Codes!$N$2</f>
        <v>0</v>
      </c>
      <c r="T831" s="18">
        <f t="shared" si="242"/>
        <v>361</v>
      </c>
      <c r="U831" s="1">
        <f t="shared" si="243"/>
        <v>100</v>
      </c>
      <c r="V831" s="1">
        <f t="shared" si="244"/>
        <v>0</v>
      </c>
      <c r="W831" s="1" t="str">
        <f t="shared" si="245"/>
        <v>100</v>
      </c>
      <c r="X831" s="1">
        <f t="shared" si="246"/>
        <v>3</v>
      </c>
      <c r="Y831" s="1">
        <f t="shared" si="247"/>
        <v>40</v>
      </c>
      <c r="Z831" s="1" t="str">
        <f>VLOOKUP(BIN2DEC(MID(HEX2BIN(MID(H831,3,2),8),2,5)),Codes!$E$1:$F$18,2)</f>
        <v>Normal</v>
      </c>
      <c r="AA831" s="6" t="str">
        <f t="shared" si="248"/>
        <v>0</v>
      </c>
      <c r="AB831" s="1">
        <f t="shared" si="249"/>
        <v>0</v>
      </c>
      <c r="AC831" s="1" t="str">
        <f>VLOOKUP(BIN2DEC(RIGHT(HEX2BIN(MID(H831,6,1),4),1)&amp;LEFT(HEX2BIN(MID(H831,7,1),4),1)),Codes!$K$1:$L$5,2)</f>
        <v>M</v>
      </c>
      <c r="AD831" s="1" t="str">
        <f>VLOOKUP(BIN2DEC(RIGHT(HEX2BIN(MID(H831,7,1),4),3)&amp;LEFT(HEX2BIN(MID(H831,8,1),4),2)),Codes!$H$2:$I$33,2)</f>
        <v>Kick</v>
      </c>
      <c r="AE831" s="1" t="str">
        <f t="shared" si="250"/>
        <v>1</v>
      </c>
      <c r="AF831" s="1" t="str">
        <f t="shared" si="251"/>
        <v>1</v>
      </c>
      <c r="AH831" s="6">
        <f t="shared" si="252"/>
        <v>34</v>
      </c>
    </row>
    <row r="832" spans="1:34">
      <c r="A832" s="3" t="s">
        <v>200</v>
      </c>
      <c r="B832" s="1" t="s">
        <v>72</v>
      </c>
      <c r="C832" s="6" t="s">
        <v>184</v>
      </c>
      <c r="D832" s="9" t="s">
        <v>201</v>
      </c>
      <c r="E832" s="9" t="s">
        <v>202</v>
      </c>
      <c r="F832" s="9" t="s">
        <v>91</v>
      </c>
      <c r="G832" s="9" t="s">
        <v>139</v>
      </c>
      <c r="H832" s="9" t="s">
        <v>199</v>
      </c>
      <c r="J832" s="6" t="str">
        <f t="shared" si="236"/>
        <v>001011</v>
      </c>
      <c r="K832" s="1">
        <f t="shared" si="237"/>
        <v>1</v>
      </c>
      <c r="L832" s="6" t="str">
        <f t="shared" si="238"/>
        <v>00000</v>
      </c>
      <c r="M832" s="1">
        <f t="shared" si="239"/>
        <v>7</v>
      </c>
      <c r="N832" s="6" t="str">
        <f t="shared" si="240"/>
        <v>00</v>
      </c>
      <c r="O832" s="1">
        <f t="shared" si="241"/>
        <v>7</v>
      </c>
      <c r="P832" s="1">
        <f>IF(HEX2DEC(LEFT(E832,4))&gt;=32768,HEX2DEC(LEFT(E832,4))-65536,HEX2DEC(LEFT(E832,4)))/Codes!$N$2</f>
        <v>4.4000000000000004</v>
      </c>
      <c r="Q832" s="1">
        <f>IF(HEX2DEC(RIGHT(E832,4))&gt;=32768,HEX2DEC(RIGHT(E832,4))-65536,HEX2DEC(RIGHT(E832,4)))/Codes!$N$2</f>
        <v>3.2</v>
      </c>
      <c r="R832" s="1">
        <f>IF(HEX2DEC(LEFT(F832,4))&gt;=32768,HEX2DEC(LEFT(F832,4))-65536,HEX2DEC(LEFT(F832,4)))/Codes!$N$2</f>
        <v>0</v>
      </c>
      <c r="S832" s="1">
        <f>IF(HEX2DEC(RIGHT(F832,4))&gt;=32768,HEX2DEC(RIGHT(F832,4))-65536,HEX2DEC(RIGHT(F832,4)))/Codes!$N$2</f>
        <v>0</v>
      </c>
      <c r="T832" s="18">
        <f t="shared" si="242"/>
        <v>361</v>
      </c>
      <c r="U832" s="1">
        <f t="shared" si="243"/>
        <v>100</v>
      </c>
      <c r="V832" s="1">
        <f t="shared" si="244"/>
        <v>0</v>
      </c>
      <c r="W832" s="1" t="str">
        <f t="shared" si="245"/>
        <v>100</v>
      </c>
      <c r="X832" s="1">
        <f t="shared" si="246"/>
        <v>3</v>
      </c>
      <c r="Y832" s="1">
        <f t="shared" si="247"/>
        <v>40</v>
      </c>
      <c r="Z832" s="1" t="str">
        <f>VLOOKUP(BIN2DEC(MID(HEX2BIN(MID(H832,3,2),8),2,5)),Codes!$E$1:$F$18,2)</f>
        <v>Normal</v>
      </c>
      <c r="AA832" s="6" t="str">
        <f t="shared" si="248"/>
        <v>0</v>
      </c>
      <c r="AB832" s="1">
        <f t="shared" si="249"/>
        <v>0</v>
      </c>
      <c r="AC832" s="1" t="str">
        <f>VLOOKUP(BIN2DEC(RIGHT(HEX2BIN(MID(H832,6,1),4),1)&amp;LEFT(HEX2BIN(MID(H832,7,1),4),1)),Codes!$K$1:$L$5,2)</f>
        <v>M</v>
      </c>
      <c r="AD832" s="1" t="str">
        <f>VLOOKUP(BIN2DEC(RIGHT(HEX2BIN(MID(H832,7,1),4),3)&amp;LEFT(HEX2BIN(MID(H832,8,1),4),2)),Codes!$H$2:$I$33,2)</f>
        <v>Kick</v>
      </c>
      <c r="AE832" s="1" t="str">
        <f t="shared" si="250"/>
        <v>1</v>
      </c>
      <c r="AF832" s="1" t="str">
        <f t="shared" si="251"/>
        <v>1</v>
      </c>
      <c r="AH832" s="6">
        <f t="shared" si="252"/>
        <v>34</v>
      </c>
    </row>
    <row r="833" spans="1:34">
      <c r="A833" s="3" t="s">
        <v>203</v>
      </c>
      <c r="B833" s="1" t="s">
        <v>72</v>
      </c>
      <c r="C833" s="6" t="s">
        <v>184</v>
      </c>
      <c r="D833" s="9" t="s">
        <v>204</v>
      </c>
      <c r="E833" s="9" t="s">
        <v>195</v>
      </c>
      <c r="F833" s="9" t="s">
        <v>91</v>
      </c>
      <c r="G833" s="9" t="s">
        <v>139</v>
      </c>
      <c r="H833" s="9" t="s">
        <v>199</v>
      </c>
      <c r="J833" s="6" t="str">
        <f t="shared" ref="J833:J896" si="253">LEFT(HEX2BIN(LEFT(D833,2),8),6)</f>
        <v>001011</v>
      </c>
      <c r="K833" s="1">
        <f t="shared" ref="K833:K896" si="254">BIN2DEC(MID(HEX2BIN(MID(D833,2,2),8),3,3))</f>
        <v>2</v>
      </c>
      <c r="L833" s="6" t="str">
        <f t="shared" ref="L833:L896" si="255">MID(HEX2BIN(MID(D833,3,2),8),2,5)</f>
        <v>00000</v>
      </c>
      <c r="M833" s="1">
        <f t="shared" ref="M833:M896" si="256">ROUNDDOWN(HEX2DEC(MID(D833,4,3))/8,0)</f>
        <v>4</v>
      </c>
      <c r="N833" s="6" t="str">
        <f t="shared" ref="N833:N896" si="257">MID(HEX2BIN(MID(D833,6,1),4),2,2)</f>
        <v>00</v>
      </c>
      <c r="O833" s="1">
        <f t="shared" ref="O833:O896" si="258">HEX2DEC(MID(D833,7,2))</f>
        <v>7</v>
      </c>
      <c r="P833" s="1">
        <f>IF(HEX2DEC(LEFT(E833,4))&gt;=32768,HEX2DEC(LEFT(E833,4))-65536,HEX2DEC(LEFT(E833,4)))/Codes!$N$2</f>
        <v>4.4000000000000004</v>
      </c>
      <c r="Q833" s="1">
        <f>IF(HEX2DEC(RIGHT(E833,4))&gt;=32768,HEX2DEC(RIGHT(E833,4))-65536,HEX2DEC(RIGHT(E833,4)))/Codes!$N$2</f>
        <v>0</v>
      </c>
      <c r="R833" s="1">
        <f>IF(HEX2DEC(LEFT(F833,4))&gt;=32768,HEX2DEC(LEFT(F833,4))-65536,HEX2DEC(LEFT(F833,4)))/Codes!$N$2</f>
        <v>0</v>
      </c>
      <c r="S833" s="1">
        <f>IF(HEX2DEC(RIGHT(F833,4))&gt;=32768,HEX2DEC(RIGHT(F833,4))-65536,HEX2DEC(RIGHT(F833,4)))/Codes!$N$2</f>
        <v>0</v>
      </c>
      <c r="T833" s="18">
        <f t="shared" ref="T833:T896" si="259">ROUNDDOWN(HEX2DEC(LEFT(G833,3))/8,0)</f>
        <v>361</v>
      </c>
      <c r="U833" s="1">
        <f t="shared" ref="U833:U896" si="260">ROUNDDOWN(HEX2DEC(MID(G833,3,3))/4,0)-(512*ROUNDDOWN(HEX2DEC(MID(G833,3,1))/8,0))</f>
        <v>100</v>
      </c>
      <c r="V833" s="1">
        <f t="shared" ref="V833:V896" si="261">RIGHT(HEX2BIN(MID(G833,5,1),4),2)*128+HEX2DEC(MID(G833,6,1))*8+LEFT(HEX2BIN(MID(G833,7,1),4),3)</f>
        <v>0</v>
      </c>
      <c r="W833" s="1" t="str">
        <f t="shared" ref="W833:W896" si="262">MID(HEX2BIN(MID(G833,7,2),8),4,3)</f>
        <v>100</v>
      </c>
      <c r="X833" s="1">
        <f t="shared" ref="X833:X896" si="263">BIN2DEC(RIGHT(HEX2BIN(RIGHT(G833,1),4),2))</f>
        <v>3</v>
      </c>
      <c r="Y833" s="1">
        <f t="shared" ref="Y833:Y896" si="264">ROUNDDOWN(HEX2DEC(LEFT(H833,3))/8,0)</f>
        <v>40</v>
      </c>
      <c r="Z833" s="1" t="str">
        <f>VLOOKUP(BIN2DEC(MID(HEX2BIN(MID(H833,3,2),8),2,5)),Codes!$E$1:$F$18,2)</f>
        <v>Normal</v>
      </c>
      <c r="AA833" s="6" t="str">
        <f t="shared" ref="AA833:AA896" si="265">MID(HEX2BIN(MID(H833,4,1),4),3,1)</f>
        <v>0</v>
      </c>
      <c r="AB833" s="1">
        <f t="shared" ref="AB833:AB896" si="266">(MOD(HEX2DEC(MID(H833,4,1)),2))*64+ROUNDDOWN(HEX2DEC(MID(H833,5,2))/4,0)</f>
        <v>0</v>
      </c>
      <c r="AC833" s="1" t="str">
        <f>VLOOKUP(BIN2DEC(RIGHT(HEX2BIN(MID(H833,6,1),4),1)&amp;LEFT(HEX2BIN(MID(H833,7,1),4),1)),Codes!$K$1:$L$5,2)</f>
        <v>M</v>
      </c>
      <c r="AD833" s="1" t="str">
        <f>VLOOKUP(BIN2DEC(RIGHT(HEX2BIN(MID(H833,7,1),4),3)&amp;LEFT(HEX2BIN(MID(H833,8,1),4),2)),Codes!$H$2:$I$33,2)</f>
        <v>Kick</v>
      </c>
      <c r="AE833" s="1" t="str">
        <f t="shared" ref="AE833:AE896" si="267">MID(HEX2BIN(RIGHT(H833,1),4),3,1)</f>
        <v>1</v>
      </c>
      <c r="AF833" s="1" t="str">
        <f t="shared" ref="AF833:AF896" si="268">RIGHT(HEX2BIN(RIGHT(H833,1),4),1)</f>
        <v>1</v>
      </c>
      <c r="AH833" s="6">
        <f t="shared" ref="AH833:AH896" si="269">ROUNDDOWN(HEX2DEC(MID(H833,6,3))/4,0)-(256*ROUNDDOWN(HEX2DEC(MID(H833,6,1))/4,0))</f>
        <v>34</v>
      </c>
    </row>
    <row r="834" spans="1:34">
      <c r="A834" s="3" t="s">
        <v>70</v>
      </c>
      <c r="B834" s="1" t="s">
        <v>72</v>
      </c>
      <c r="C834" s="6" t="s">
        <v>148</v>
      </c>
      <c r="D834" s="9" t="s">
        <v>89</v>
      </c>
      <c r="E834" s="9" t="s">
        <v>90</v>
      </c>
      <c r="F834" s="9" t="s">
        <v>91</v>
      </c>
      <c r="G834" s="9" t="s">
        <v>92</v>
      </c>
      <c r="H834" s="9" t="s">
        <v>93</v>
      </c>
      <c r="J834" s="6" t="str">
        <f t="shared" si="253"/>
        <v>001011</v>
      </c>
      <c r="K834" s="1">
        <f t="shared" si="254"/>
        <v>0</v>
      </c>
      <c r="L834" s="6" t="str">
        <f t="shared" si="255"/>
        <v>00000</v>
      </c>
      <c r="M834" s="1">
        <f t="shared" si="256"/>
        <v>7</v>
      </c>
      <c r="N834" s="6" t="str">
        <f t="shared" si="257"/>
        <v>00</v>
      </c>
      <c r="O834" s="1">
        <f t="shared" si="258"/>
        <v>18</v>
      </c>
      <c r="P834" s="1">
        <f>IF(HEX2DEC(LEFT(E834,4))&gt;=32768,HEX2DEC(LEFT(E834,4))-65536,HEX2DEC(LEFT(E834,4)))/Codes!$N$2</f>
        <v>5.2</v>
      </c>
      <c r="Q834" s="1">
        <f>IF(HEX2DEC(RIGHT(E834,4))&gt;=32768,HEX2DEC(RIGHT(E834,4))-65536,HEX2DEC(RIGHT(E834,4)))/Codes!$N$2</f>
        <v>4.4000000000000004</v>
      </c>
      <c r="R834" s="1">
        <f>IF(HEX2DEC(LEFT(F834,4))&gt;=32768,HEX2DEC(LEFT(F834,4))-65536,HEX2DEC(LEFT(F834,4)))/Codes!$N$2</f>
        <v>0</v>
      </c>
      <c r="S834" s="1">
        <f>IF(HEX2DEC(RIGHT(F834,4))&gt;=32768,HEX2DEC(RIGHT(F834,4))-65536,HEX2DEC(RIGHT(F834,4)))/Codes!$N$2</f>
        <v>0</v>
      </c>
      <c r="T834" s="18">
        <f t="shared" si="259"/>
        <v>32</v>
      </c>
      <c r="U834" s="1">
        <f t="shared" si="260"/>
        <v>100</v>
      </c>
      <c r="V834" s="1">
        <f t="shared" si="261"/>
        <v>0</v>
      </c>
      <c r="W834" s="1" t="str">
        <f t="shared" si="262"/>
        <v>100</v>
      </c>
      <c r="X834" s="1">
        <f t="shared" si="263"/>
        <v>3</v>
      </c>
      <c r="Y834" s="1">
        <f t="shared" si="264"/>
        <v>24</v>
      </c>
      <c r="Z834" s="1" t="str">
        <f>VLOOKUP(BIN2DEC(MID(HEX2BIN(MID(H834,3,2),8),2,5)),Codes!$E$1:$F$18,2)</f>
        <v>Electric</v>
      </c>
      <c r="AA834" s="6" t="str">
        <f t="shared" si="265"/>
        <v>0</v>
      </c>
      <c r="AB834" s="1">
        <f t="shared" si="266"/>
        <v>0</v>
      </c>
      <c r="AC834" s="1" t="str">
        <f>VLOOKUP(BIN2DEC(RIGHT(HEX2BIN(MID(H834,6,1),4),1)&amp;LEFT(HEX2BIN(MID(H834,7,1),4),1)),Codes!$K$1:$L$5,2)</f>
        <v>L</v>
      </c>
      <c r="AD834" s="1" t="str">
        <f>VLOOKUP(BIN2DEC(RIGHT(HEX2BIN(MID(H834,7,1),4),3)&amp;LEFT(HEX2BIN(MID(H834,8,1),4),2)),Codes!$H$2:$I$33,2)</f>
        <v>Kick</v>
      </c>
      <c r="AE834" s="1" t="str">
        <f t="shared" si="267"/>
        <v>1</v>
      </c>
      <c r="AF834" s="1" t="str">
        <f t="shared" si="268"/>
        <v>1</v>
      </c>
      <c r="AH834" s="6">
        <f t="shared" si="269"/>
        <v>66</v>
      </c>
    </row>
    <row r="835" spans="1:34">
      <c r="A835" s="3" t="s">
        <v>96</v>
      </c>
      <c r="B835" s="1" t="s">
        <v>72</v>
      </c>
      <c r="C835" s="6" t="s">
        <v>148</v>
      </c>
      <c r="D835" s="14" t="s">
        <v>98</v>
      </c>
      <c r="E835" s="9" t="s">
        <v>99</v>
      </c>
      <c r="F835" s="9" t="s">
        <v>91</v>
      </c>
      <c r="G835" s="9" t="s">
        <v>92</v>
      </c>
      <c r="H835" s="9" t="s">
        <v>93</v>
      </c>
      <c r="J835" s="6" t="str">
        <f t="shared" si="253"/>
        <v>001011</v>
      </c>
      <c r="K835" s="1">
        <f t="shared" si="254"/>
        <v>1</v>
      </c>
      <c r="L835" s="6" t="str">
        <f t="shared" si="255"/>
        <v>00000</v>
      </c>
      <c r="M835" s="1">
        <f t="shared" si="256"/>
        <v>4</v>
      </c>
      <c r="N835" s="6" t="str">
        <f t="shared" si="257"/>
        <v>00</v>
      </c>
      <c r="O835" s="1">
        <f t="shared" si="258"/>
        <v>18</v>
      </c>
      <c r="P835" s="1">
        <f>IF(HEX2DEC(LEFT(E835,4))&gt;=32768,HEX2DEC(LEFT(E835,4))-65536,HEX2DEC(LEFT(E835,4)))/Codes!$N$2</f>
        <v>3.6</v>
      </c>
      <c r="Q835" s="1">
        <f>IF(HEX2DEC(RIGHT(E835,4))&gt;=32768,HEX2DEC(RIGHT(E835,4))-65536,HEX2DEC(RIGHT(E835,4)))/Codes!$N$2</f>
        <v>4.4000000000000004</v>
      </c>
      <c r="R835" s="1">
        <f>IF(HEX2DEC(LEFT(F835,4))&gt;=32768,HEX2DEC(LEFT(F835,4))-65536,HEX2DEC(LEFT(F835,4)))/Codes!$N$2</f>
        <v>0</v>
      </c>
      <c r="S835" s="1">
        <f>IF(HEX2DEC(RIGHT(F835,4))&gt;=32768,HEX2DEC(RIGHT(F835,4))-65536,HEX2DEC(RIGHT(F835,4)))/Codes!$N$2</f>
        <v>0</v>
      </c>
      <c r="T835" s="18">
        <f t="shared" si="259"/>
        <v>32</v>
      </c>
      <c r="U835" s="1">
        <f t="shared" si="260"/>
        <v>100</v>
      </c>
      <c r="V835" s="1">
        <f t="shared" si="261"/>
        <v>0</v>
      </c>
      <c r="W835" s="1" t="str">
        <f t="shared" si="262"/>
        <v>100</v>
      </c>
      <c r="X835" s="1">
        <f t="shared" si="263"/>
        <v>3</v>
      </c>
      <c r="Y835" s="1">
        <f t="shared" si="264"/>
        <v>24</v>
      </c>
      <c r="Z835" s="1" t="str">
        <f>VLOOKUP(BIN2DEC(MID(HEX2BIN(MID(H835,3,2),8),2,5)),Codes!$E$1:$F$18,2)</f>
        <v>Electric</v>
      </c>
      <c r="AA835" s="6" t="str">
        <f t="shared" si="265"/>
        <v>0</v>
      </c>
      <c r="AB835" s="1">
        <f t="shared" si="266"/>
        <v>0</v>
      </c>
      <c r="AC835" s="1" t="str">
        <f>VLOOKUP(BIN2DEC(RIGHT(HEX2BIN(MID(H835,6,1),4),1)&amp;LEFT(HEX2BIN(MID(H835,7,1),4),1)),Codes!$K$1:$L$5,2)</f>
        <v>L</v>
      </c>
      <c r="AD835" s="1" t="str">
        <f>VLOOKUP(BIN2DEC(RIGHT(HEX2BIN(MID(H835,7,1),4),3)&amp;LEFT(HEX2BIN(MID(H835,8,1),4),2)),Codes!$H$2:$I$33,2)</f>
        <v>Kick</v>
      </c>
      <c r="AE835" s="1" t="str">
        <f t="shared" si="267"/>
        <v>1</v>
      </c>
      <c r="AF835" s="1" t="str">
        <f t="shared" si="268"/>
        <v>1</v>
      </c>
      <c r="AH835" s="6">
        <f t="shared" si="269"/>
        <v>66</v>
      </c>
    </row>
    <row r="836" spans="1:34">
      <c r="A836" s="3" t="s">
        <v>100</v>
      </c>
      <c r="B836" s="1" t="s">
        <v>72</v>
      </c>
      <c r="C836" s="6" t="s">
        <v>149</v>
      </c>
      <c r="D836" s="14" t="s">
        <v>101</v>
      </c>
      <c r="E836" s="9" t="s">
        <v>90</v>
      </c>
      <c r="F836" s="9" t="s">
        <v>91</v>
      </c>
      <c r="G836" s="9" t="s">
        <v>102</v>
      </c>
      <c r="H836" s="9" t="s">
        <v>103</v>
      </c>
      <c r="J836" s="6" t="str">
        <f t="shared" si="253"/>
        <v>001011</v>
      </c>
      <c r="K836" s="1">
        <f t="shared" si="254"/>
        <v>0</v>
      </c>
      <c r="L836" s="6" t="str">
        <f t="shared" si="255"/>
        <v>00000</v>
      </c>
      <c r="M836" s="1">
        <f t="shared" si="256"/>
        <v>7</v>
      </c>
      <c r="N836" s="6" t="str">
        <f t="shared" si="257"/>
        <v>00</v>
      </c>
      <c r="O836" s="1">
        <f t="shared" si="258"/>
        <v>6</v>
      </c>
      <c r="P836" s="1">
        <f>IF(HEX2DEC(LEFT(E836,4))&gt;=32768,HEX2DEC(LEFT(E836,4))-65536,HEX2DEC(LEFT(E836,4)))/Codes!$N$2</f>
        <v>5.2</v>
      </c>
      <c r="Q836" s="1">
        <f>IF(HEX2DEC(RIGHT(E836,4))&gt;=32768,HEX2DEC(RIGHT(E836,4))-65536,HEX2DEC(RIGHT(E836,4)))/Codes!$N$2</f>
        <v>4.4000000000000004</v>
      </c>
      <c r="R836" s="1">
        <f>IF(HEX2DEC(LEFT(F836,4))&gt;=32768,HEX2DEC(LEFT(F836,4))-65536,HEX2DEC(LEFT(F836,4)))/Codes!$N$2</f>
        <v>0</v>
      </c>
      <c r="S836" s="1">
        <f>IF(HEX2DEC(RIGHT(F836,4))&gt;=32768,HEX2DEC(RIGHT(F836,4))-65536,HEX2DEC(RIGHT(F836,4)))/Codes!$N$2</f>
        <v>0</v>
      </c>
      <c r="T836" s="18">
        <f t="shared" si="259"/>
        <v>361</v>
      </c>
      <c r="U836" s="1">
        <f t="shared" si="260"/>
        <v>80</v>
      </c>
      <c r="V836" s="1">
        <f t="shared" si="261"/>
        <v>0</v>
      </c>
      <c r="W836" s="1" t="str">
        <f t="shared" si="262"/>
        <v>100</v>
      </c>
      <c r="X836" s="1">
        <f t="shared" si="263"/>
        <v>3</v>
      </c>
      <c r="Y836" s="1">
        <f t="shared" si="264"/>
        <v>35</v>
      </c>
      <c r="Z836" s="1" t="str">
        <f>VLOOKUP(BIN2DEC(MID(HEX2BIN(MID(H836,3,2),8),2,5)),Codes!$E$1:$F$18,2)</f>
        <v>Normal</v>
      </c>
      <c r="AA836" s="6" t="str">
        <f t="shared" si="265"/>
        <v>0</v>
      </c>
      <c r="AB836" s="1">
        <f t="shared" si="266"/>
        <v>0</v>
      </c>
      <c r="AC836" s="1" t="str">
        <f>VLOOKUP(BIN2DEC(RIGHT(HEX2BIN(MID(H836,6,1),4),1)&amp;LEFT(HEX2BIN(MID(H836,7,1),4),1)),Codes!$K$1:$L$5,2)</f>
        <v>S</v>
      </c>
      <c r="AD836" s="1" t="str">
        <f>VLOOKUP(BIN2DEC(RIGHT(HEX2BIN(MID(H836,7,1),4),3)&amp;LEFT(HEX2BIN(MID(H836,8,1),4),2)),Codes!$H$2:$I$33,2)</f>
        <v>Kick</v>
      </c>
      <c r="AE836" s="1" t="str">
        <f t="shared" si="267"/>
        <v>1</v>
      </c>
      <c r="AF836" s="1" t="str">
        <f t="shared" si="268"/>
        <v>1</v>
      </c>
      <c r="AH836" s="6">
        <f t="shared" si="269"/>
        <v>2</v>
      </c>
    </row>
    <row r="837" spans="1:34">
      <c r="A837" s="3" t="s">
        <v>104</v>
      </c>
      <c r="B837" s="1" t="s">
        <v>72</v>
      </c>
      <c r="C837" s="6" t="s">
        <v>149</v>
      </c>
      <c r="D837" s="14" t="s">
        <v>105</v>
      </c>
      <c r="E837" s="9" t="s">
        <v>99</v>
      </c>
      <c r="F837" s="9" t="s">
        <v>91</v>
      </c>
      <c r="G837" s="9" t="s">
        <v>102</v>
      </c>
      <c r="H837" s="9" t="s">
        <v>103</v>
      </c>
      <c r="J837" s="6" t="str">
        <f t="shared" si="253"/>
        <v>001011</v>
      </c>
      <c r="K837" s="1">
        <f t="shared" si="254"/>
        <v>1</v>
      </c>
      <c r="L837" s="6" t="str">
        <f t="shared" si="255"/>
        <v>00000</v>
      </c>
      <c r="M837" s="1">
        <f t="shared" si="256"/>
        <v>4</v>
      </c>
      <c r="N837" s="6" t="str">
        <f t="shared" si="257"/>
        <v>00</v>
      </c>
      <c r="O837" s="1">
        <f t="shared" si="258"/>
        <v>6</v>
      </c>
      <c r="P837" s="1">
        <f>IF(HEX2DEC(LEFT(E837,4))&gt;=32768,HEX2DEC(LEFT(E837,4))-65536,HEX2DEC(LEFT(E837,4)))/Codes!$N$2</f>
        <v>3.6</v>
      </c>
      <c r="Q837" s="1">
        <f>IF(HEX2DEC(RIGHT(E837,4))&gt;=32768,HEX2DEC(RIGHT(E837,4))-65536,HEX2DEC(RIGHT(E837,4)))/Codes!$N$2</f>
        <v>4.4000000000000004</v>
      </c>
      <c r="R837" s="1">
        <f>IF(HEX2DEC(LEFT(F837,4))&gt;=32768,HEX2DEC(LEFT(F837,4))-65536,HEX2DEC(LEFT(F837,4)))/Codes!$N$2</f>
        <v>0</v>
      </c>
      <c r="S837" s="1">
        <f>IF(HEX2DEC(RIGHT(F837,4))&gt;=32768,HEX2DEC(RIGHT(F837,4))-65536,HEX2DEC(RIGHT(F837,4)))/Codes!$N$2</f>
        <v>0</v>
      </c>
      <c r="T837" s="18">
        <f t="shared" si="259"/>
        <v>361</v>
      </c>
      <c r="U837" s="1">
        <f t="shared" si="260"/>
        <v>80</v>
      </c>
      <c r="V837" s="1">
        <f t="shared" si="261"/>
        <v>0</v>
      </c>
      <c r="W837" s="1" t="str">
        <f t="shared" si="262"/>
        <v>100</v>
      </c>
      <c r="X837" s="1">
        <f t="shared" si="263"/>
        <v>3</v>
      </c>
      <c r="Y837" s="1">
        <f t="shared" si="264"/>
        <v>35</v>
      </c>
      <c r="Z837" s="1" t="str">
        <f>VLOOKUP(BIN2DEC(MID(HEX2BIN(MID(H837,3,2),8),2,5)),Codes!$E$1:$F$18,2)</f>
        <v>Normal</v>
      </c>
      <c r="AA837" s="6" t="str">
        <f t="shared" si="265"/>
        <v>0</v>
      </c>
      <c r="AB837" s="1">
        <f t="shared" si="266"/>
        <v>0</v>
      </c>
      <c r="AC837" s="1" t="str">
        <f>VLOOKUP(BIN2DEC(RIGHT(HEX2BIN(MID(H837,6,1),4),1)&amp;LEFT(HEX2BIN(MID(H837,7,1),4),1)),Codes!$K$1:$L$5,2)</f>
        <v>S</v>
      </c>
      <c r="AD837" s="1" t="str">
        <f>VLOOKUP(BIN2DEC(RIGHT(HEX2BIN(MID(H837,7,1),4),3)&amp;LEFT(HEX2BIN(MID(H837,8,1),4),2)),Codes!$H$2:$I$33,2)</f>
        <v>Kick</v>
      </c>
      <c r="AE837" s="1" t="str">
        <f t="shared" si="267"/>
        <v>1</v>
      </c>
      <c r="AF837" s="1" t="str">
        <f t="shared" si="268"/>
        <v>1</v>
      </c>
      <c r="AH837" s="6">
        <f t="shared" si="269"/>
        <v>2</v>
      </c>
    </row>
    <row r="838" spans="1:34">
      <c r="A838" s="3" t="s">
        <v>136</v>
      </c>
      <c r="B838" s="1" t="s">
        <v>72</v>
      </c>
      <c r="C838" s="6" t="s">
        <v>158</v>
      </c>
      <c r="D838" s="14" t="s">
        <v>137</v>
      </c>
      <c r="E838" s="9" t="s">
        <v>138</v>
      </c>
      <c r="F838" s="9" t="s">
        <v>91</v>
      </c>
      <c r="G838" s="9" t="s">
        <v>139</v>
      </c>
      <c r="H838" s="9" t="s">
        <v>140</v>
      </c>
      <c r="J838" s="6" t="str">
        <f t="shared" si="253"/>
        <v>001011</v>
      </c>
      <c r="K838" s="1">
        <f t="shared" si="254"/>
        <v>0</v>
      </c>
      <c r="L838" s="6" t="str">
        <f t="shared" si="255"/>
        <v>00000</v>
      </c>
      <c r="M838" s="1">
        <f t="shared" si="256"/>
        <v>24</v>
      </c>
      <c r="N838" s="6" t="str">
        <f t="shared" si="257"/>
        <v>00</v>
      </c>
      <c r="O838" s="1">
        <f t="shared" si="258"/>
        <v>14</v>
      </c>
      <c r="P838" s="1">
        <f>IF(HEX2DEC(LEFT(E838,4))&gt;=32768,HEX2DEC(LEFT(E838,4))-65536,HEX2DEC(LEFT(E838,4)))/Codes!$N$2</f>
        <v>4.8</v>
      </c>
      <c r="Q838" s="1">
        <f>IF(HEX2DEC(RIGHT(E838,4))&gt;=32768,HEX2DEC(RIGHT(E838,4))-65536,HEX2DEC(RIGHT(E838,4)))/Codes!$N$2</f>
        <v>4</v>
      </c>
      <c r="R838" s="1">
        <f>IF(HEX2DEC(LEFT(F838,4))&gt;=32768,HEX2DEC(LEFT(F838,4))-65536,HEX2DEC(LEFT(F838,4)))/Codes!$N$2</f>
        <v>0</v>
      </c>
      <c r="S838" s="1">
        <f>IF(HEX2DEC(RIGHT(F838,4))&gt;=32768,HEX2DEC(RIGHT(F838,4))-65536,HEX2DEC(RIGHT(F838,4)))/Codes!$N$2</f>
        <v>0</v>
      </c>
      <c r="T838" s="18">
        <f t="shared" si="259"/>
        <v>361</v>
      </c>
      <c r="U838" s="1">
        <f t="shared" si="260"/>
        <v>100</v>
      </c>
      <c r="V838" s="1">
        <f t="shared" si="261"/>
        <v>0</v>
      </c>
      <c r="W838" s="1" t="str">
        <f t="shared" si="262"/>
        <v>100</v>
      </c>
      <c r="X838" s="1">
        <f t="shared" si="263"/>
        <v>3</v>
      </c>
      <c r="Y838" s="1">
        <f t="shared" si="264"/>
        <v>20</v>
      </c>
      <c r="Z838" s="1" t="str">
        <f>VLOOKUP(BIN2DEC(MID(HEX2BIN(MID(H838,3,2),8),2,5)),Codes!$E$1:$F$18,2)</f>
        <v>Normal</v>
      </c>
      <c r="AA838" s="6" t="str">
        <f t="shared" si="265"/>
        <v>0</v>
      </c>
      <c r="AB838" s="1">
        <f t="shared" si="266"/>
        <v>0</v>
      </c>
      <c r="AC838" s="1" t="str">
        <f>VLOOKUP(BIN2DEC(RIGHT(HEX2BIN(MID(H838,6,1),4),1)&amp;LEFT(HEX2BIN(MID(H838,7,1),4),1)),Codes!$K$1:$L$5,2)</f>
        <v>L</v>
      </c>
      <c r="AD838" s="1" t="str">
        <f>VLOOKUP(BIN2DEC(RIGHT(HEX2BIN(MID(H838,7,1),4),3)&amp;LEFT(HEX2BIN(MID(H838,8,1),4),2)),Codes!$H$2:$I$33,2)</f>
        <v>Punch</v>
      </c>
      <c r="AE838" s="1" t="str">
        <f t="shared" si="267"/>
        <v>1</v>
      </c>
      <c r="AF838" s="1" t="str">
        <f t="shared" si="268"/>
        <v>1</v>
      </c>
      <c r="AH838" s="6">
        <f t="shared" si="269"/>
        <v>65</v>
      </c>
    </row>
    <row r="839" spans="1:34">
      <c r="A839" s="3" t="s">
        <v>141</v>
      </c>
      <c r="B839" s="1" t="s">
        <v>72</v>
      </c>
      <c r="C839" s="6" t="s">
        <v>158</v>
      </c>
      <c r="D839" s="9" t="s">
        <v>142</v>
      </c>
      <c r="E839" s="9" t="s">
        <v>143</v>
      </c>
      <c r="F839" s="9" t="s">
        <v>91</v>
      </c>
      <c r="G839" s="9" t="s">
        <v>139</v>
      </c>
      <c r="H839" s="9" t="s">
        <v>144</v>
      </c>
      <c r="J839" s="6" t="str">
        <f t="shared" si="253"/>
        <v>001011</v>
      </c>
      <c r="K839" s="1">
        <f t="shared" si="254"/>
        <v>1</v>
      </c>
      <c r="L839" s="6" t="str">
        <f t="shared" si="255"/>
        <v>00000</v>
      </c>
      <c r="M839" s="1">
        <f t="shared" si="256"/>
        <v>23</v>
      </c>
      <c r="N839" s="6" t="str">
        <f t="shared" si="257"/>
        <v>00</v>
      </c>
      <c r="O839" s="1">
        <f t="shared" si="258"/>
        <v>14</v>
      </c>
      <c r="P839" s="1">
        <f>IF(HEX2DEC(LEFT(E839,4))&gt;=32768,HEX2DEC(LEFT(E839,4))-65536,HEX2DEC(LEFT(E839,4)))/Codes!$N$2</f>
        <v>4.8</v>
      </c>
      <c r="Q839" s="1">
        <f>IF(HEX2DEC(RIGHT(E839,4))&gt;=32768,HEX2DEC(RIGHT(E839,4))-65536,HEX2DEC(RIGHT(E839,4)))/Codes!$N$2</f>
        <v>3.2</v>
      </c>
      <c r="R839" s="1">
        <f>IF(HEX2DEC(LEFT(F839,4))&gt;=32768,HEX2DEC(LEFT(F839,4))-65536,HEX2DEC(LEFT(F839,4)))/Codes!$N$2</f>
        <v>0</v>
      </c>
      <c r="S839" s="1">
        <f>IF(HEX2DEC(RIGHT(F839,4))&gt;=32768,HEX2DEC(RIGHT(F839,4))-65536,HEX2DEC(RIGHT(F839,4)))/Codes!$N$2</f>
        <v>0</v>
      </c>
      <c r="T839" s="18">
        <f t="shared" si="259"/>
        <v>361</v>
      </c>
      <c r="U839" s="1">
        <f t="shared" si="260"/>
        <v>100</v>
      </c>
      <c r="V839" s="1">
        <f t="shared" si="261"/>
        <v>0</v>
      </c>
      <c r="W839" s="1" t="str">
        <f t="shared" si="262"/>
        <v>100</v>
      </c>
      <c r="X839" s="1">
        <f t="shared" si="263"/>
        <v>3</v>
      </c>
      <c r="Y839" s="1">
        <f t="shared" si="264"/>
        <v>0</v>
      </c>
      <c r="Z839" s="1" t="str">
        <f>VLOOKUP(BIN2DEC(MID(HEX2BIN(MID(H839,3,2),8),2,5)),Codes!$E$1:$F$18,2)</f>
        <v>Normal</v>
      </c>
      <c r="AA839" s="6" t="str">
        <f t="shared" si="265"/>
        <v>0</v>
      </c>
      <c r="AB839" s="1">
        <f t="shared" si="266"/>
        <v>0</v>
      </c>
      <c r="AC839" s="1" t="str">
        <f>VLOOKUP(BIN2DEC(RIGHT(HEX2BIN(MID(H839,6,1),4),1)&amp;LEFT(HEX2BIN(MID(H839,7,1),4),1)),Codes!$K$1:$L$5,2)</f>
        <v>L</v>
      </c>
      <c r="AD839" s="1" t="str">
        <f>VLOOKUP(BIN2DEC(RIGHT(HEX2BIN(MID(H839,7,1),4),3)&amp;LEFT(HEX2BIN(MID(H839,8,1),4),2)),Codes!$H$2:$I$33,2)</f>
        <v>Punch</v>
      </c>
      <c r="AE839" s="1" t="str">
        <f t="shared" si="267"/>
        <v>1</v>
      </c>
      <c r="AF839" s="1" t="str">
        <f t="shared" si="268"/>
        <v>1</v>
      </c>
      <c r="AH839" s="6">
        <f t="shared" si="269"/>
        <v>65</v>
      </c>
    </row>
    <row r="840" spans="1:34">
      <c r="A840" s="3" t="s">
        <v>145</v>
      </c>
      <c r="B840" s="1" t="s">
        <v>72</v>
      </c>
      <c r="C840" s="6" t="s">
        <v>158</v>
      </c>
      <c r="D840" s="9" t="s">
        <v>146</v>
      </c>
      <c r="E840" s="9" t="s">
        <v>147</v>
      </c>
      <c r="F840" s="9" t="s">
        <v>91</v>
      </c>
      <c r="G840" s="9" t="s">
        <v>139</v>
      </c>
      <c r="H840" s="9" t="s">
        <v>144</v>
      </c>
      <c r="J840" s="6" t="str">
        <f t="shared" si="253"/>
        <v>001011</v>
      </c>
      <c r="K840" s="1">
        <f t="shared" si="254"/>
        <v>2</v>
      </c>
      <c r="L840" s="6" t="str">
        <f t="shared" si="255"/>
        <v>00000</v>
      </c>
      <c r="M840" s="1">
        <f t="shared" si="256"/>
        <v>23</v>
      </c>
      <c r="N840" s="6" t="str">
        <f t="shared" si="257"/>
        <v>00</v>
      </c>
      <c r="O840" s="1">
        <f t="shared" si="258"/>
        <v>14</v>
      </c>
      <c r="P840" s="1">
        <f>IF(HEX2DEC(LEFT(E840,4))&gt;=32768,HEX2DEC(LEFT(E840,4))-65536,HEX2DEC(LEFT(E840,4)))/Codes!$N$2</f>
        <v>4</v>
      </c>
      <c r="Q840" s="1">
        <f>IF(HEX2DEC(RIGHT(E840,4))&gt;=32768,HEX2DEC(RIGHT(E840,4))-65536,HEX2DEC(RIGHT(E840,4)))/Codes!$N$2</f>
        <v>-0.8</v>
      </c>
      <c r="R840" s="1">
        <f>IF(HEX2DEC(LEFT(F840,4))&gt;=32768,HEX2DEC(LEFT(F840,4))-65536,HEX2DEC(LEFT(F840,4)))/Codes!$N$2</f>
        <v>0</v>
      </c>
      <c r="S840" s="1">
        <f>IF(HEX2DEC(RIGHT(F840,4))&gt;=32768,HEX2DEC(RIGHT(F840,4))-65536,HEX2DEC(RIGHT(F840,4)))/Codes!$N$2</f>
        <v>0</v>
      </c>
      <c r="T840" s="18">
        <f t="shared" si="259"/>
        <v>361</v>
      </c>
      <c r="U840" s="1">
        <f t="shared" si="260"/>
        <v>100</v>
      </c>
      <c r="V840" s="1">
        <f t="shared" si="261"/>
        <v>0</v>
      </c>
      <c r="W840" s="1" t="str">
        <f t="shared" si="262"/>
        <v>100</v>
      </c>
      <c r="X840" s="1">
        <f t="shared" si="263"/>
        <v>3</v>
      </c>
      <c r="Y840" s="1">
        <f t="shared" si="264"/>
        <v>0</v>
      </c>
      <c r="Z840" s="1" t="str">
        <f>VLOOKUP(BIN2DEC(MID(HEX2BIN(MID(H840,3,2),8),2,5)),Codes!$E$1:$F$18,2)</f>
        <v>Normal</v>
      </c>
      <c r="AA840" s="6" t="str">
        <f t="shared" si="265"/>
        <v>0</v>
      </c>
      <c r="AB840" s="1">
        <f t="shared" si="266"/>
        <v>0</v>
      </c>
      <c r="AC840" s="1" t="str">
        <f>VLOOKUP(BIN2DEC(RIGHT(HEX2BIN(MID(H840,6,1),4),1)&amp;LEFT(HEX2BIN(MID(H840,7,1),4),1)),Codes!$K$1:$L$5,2)</f>
        <v>L</v>
      </c>
      <c r="AD840" s="1" t="str">
        <f>VLOOKUP(BIN2DEC(RIGHT(HEX2BIN(MID(H840,7,1),4),3)&amp;LEFT(HEX2BIN(MID(H840,8,1),4),2)),Codes!$H$2:$I$33,2)</f>
        <v>Punch</v>
      </c>
      <c r="AE840" s="1" t="str">
        <f t="shared" si="267"/>
        <v>1</v>
      </c>
      <c r="AF840" s="1" t="str">
        <f t="shared" si="268"/>
        <v>1</v>
      </c>
      <c r="AH840" s="6">
        <f t="shared" si="269"/>
        <v>65</v>
      </c>
    </row>
    <row r="841" spans="1:34">
      <c r="A841" s="3" t="s">
        <v>150</v>
      </c>
      <c r="B841" s="1" t="s">
        <v>72</v>
      </c>
      <c r="C841" s="6" t="s">
        <v>159</v>
      </c>
      <c r="D841" s="9" t="s">
        <v>151</v>
      </c>
      <c r="E841" s="9" t="s">
        <v>138</v>
      </c>
      <c r="F841" s="9" t="s">
        <v>91</v>
      </c>
      <c r="G841" s="9" t="s">
        <v>139</v>
      </c>
      <c r="H841" s="9" t="s">
        <v>152</v>
      </c>
      <c r="J841" s="6" t="str">
        <f t="shared" si="253"/>
        <v>001011</v>
      </c>
      <c r="K841" s="1">
        <f t="shared" si="254"/>
        <v>0</v>
      </c>
      <c r="L841" s="6" t="str">
        <f t="shared" si="255"/>
        <v>00000</v>
      </c>
      <c r="M841" s="1">
        <f t="shared" si="256"/>
        <v>24</v>
      </c>
      <c r="N841" s="6" t="str">
        <f t="shared" si="257"/>
        <v>00</v>
      </c>
      <c r="O841" s="1">
        <f t="shared" si="258"/>
        <v>8</v>
      </c>
      <c r="P841" s="1">
        <f>IF(HEX2DEC(LEFT(E841,4))&gt;=32768,HEX2DEC(LEFT(E841,4))-65536,HEX2DEC(LEFT(E841,4)))/Codes!$N$2</f>
        <v>4.8</v>
      </c>
      <c r="Q841" s="1">
        <f>IF(HEX2DEC(RIGHT(E841,4))&gt;=32768,HEX2DEC(RIGHT(E841,4))-65536,HEX2DEC(RIGHT(E841,4)))/Codes!$N$2</f>
        <v>4</v>
      </c>
      <c r="R841" s="1">
        <f>IF(HEX2DEC(LEFT(F841,4))&gt;=32768,HEX2DEC(LEFT(F841,4))-65536,HEX2DEC(LEFT(F841,4)))/Codes!$N$2</f>
        <v>0</v>
      </c>
      <c r="S841" s="1">
        <f>IF(HEX2DEC(RIGHT(F841,4))&gt;=32768,HEX2DEC(RIGHT(F841,4))-65536,HEX2DEC(RIGHT(F841,4)))/Codes!$N$2</f>
        <v>0</v>
      </c>
      <c r="T841" s="18">
        <f t="shared" si="259"/>
        <v>361</v>
      </c>
      <c r="U841" s="1">
        <f t="shared" si="260"/>
        <v>100</v>
      </c>
      <c r="V841" s="1">
        <f t="shared" si="261"/>
        <v>0</v>
      </c>
      <c r="W841" s="1" t="str">
        <f t="shared" si="262"/>
        <v>100</v>
      </c>
      <c r="X841" s="1">
        <f t="shared" si="263"/>
        <v>3</v>
      </c>
      <c r="Y841" s="1">
        <f t="shared" si="264"/>
        <v>20</v>
      </c>
      <c r="Z841" s="1" t="str">
        <f>VLOOKUP(BIN2DEC(MID(HEX2BIN(MID(H841,3,2),8),2,5)),Codes!$E$1:$F$18,2)</f>
        <v>Normal</v>
      </c>
      <c r="AA841" s="6" t="str">
        <f t="shared" si="265"/>
        <v>0</v>
      </c>
      <c r="AB841" s="1">
        <f t="shared" si="266"/>
        <v>0</v>
      </c>
      <c r="AC841" s="1" t="str">
        <f>VLOOKUP(BIN2DEC(RIGHT(HEX2BIN(MID(H841,6,1),4),1)&amp;LEFT(HEX2BIN(MID(H841,7,1),4),1)),Codes!$K$1:$L$5,2)</f>
        <v>M</v>
      </c>
      <c r="AD841" s="1" t="str">
        <f>VLOOKUP(BIN2DEC(RIGHT(HEX2BIN(MID(H841,7,1),4),3)&amp;LEFT(HEX2BIN(MID(H841,8,1),4),2)),Codes!$H$2:$I$33,2)</f>
        <v>Punch</v>
      </c>
      <c r="AE841" s="1" t="str">
        <f t="shared" si="267"/>
        <v>1</v>
      </c>
      <c r="AF841" s="1" t="str">
        <f t="shared" si="268"/>
        <v>1</v>
      </c>
      <c r="AH841" s="6">
        <f t="shared" si="269"/>
        <v>33</v>
      </c>
    </row>
    <row r="842" spans="1:34">
      <c r="A842" s="3" t="s">
        <v>153</v>
      </c>
      <c r="B842" s="1" t="s">
        <v>72</v>
      </c>
      <c r="C842" s="6" t="s">
        <v>159</v>
      </c>
      <c r="D842" s="9" t="s">
        <v>154</v>
      </c>
      <c r="E842" s="9" t="s">
        <v>143</v>
      </c>
      <c r="F842" s="9" t="s">
        <v>91</v>
      </c>
      <c r="G842" s="9" t="s">
        <v>139</v>
      </c>
      <c r="H842" s="9" t="s">
        <v>155</v>
      </c>
      <c r="J842" s="6" t="str">
        <f t="shared" si="253"/>
        <v>001011</v>
      </c>
      <c r="K842" s="1">
        <f t="shared" si="254"/>
        <v>1</v>
      </c>
      <c r="L842" s="6" t="str">
        <f t="shared" si="255"/>
        <v>00000</v>
      </c>
      <c r="M842" s="1">
        <f t="shared" si="256"/>
        <v>23</v>
      </c>
      <c r="N842" s="6" t="str">
        <f t="shared" si="257"/>
        <v>00</v>
      </c>
      <c r="O842" s="1">
        <f t="shared" si="258"/>
        <v>8</v>
      </c>
      <c r="P842" s="1">
        <f>IF(HEX2DEC(LEFT(E842,4))&gt;=32768,HEX2DEC(LEFT(E842,4))-65536,HEX2DEC(LEFT(E842,4)))/Codes!$N$2</f>
        <v>4.8</v>
      </c>
      <c r="Q842" s="1">
        <f>IF(HEX2DEC(RIGHT(E842,4))&gt;=32768,HEX2DEC(RIGHT(E842,4))-65536,HEX2DEC(RIGHT(E842,4)))/Codes!$N$2</f>
        <v>3.2</v>
      </c>
      <c r="R842" s="1">
        <f>IF(HEX2DEC(LEFT(F842,4))&gt;=32768,HEX2DEC(LEFT(F842,4))-65536,HEX2DEC(LEFT(F842,4)))/Codes!$N$2</f>
        <v>0</v>
      </c>
      <c r="S842" s="1">
        <f>IF(HEX2DEC(RIGHT(F842,4))&gt;=32768,HEX2DEC(RIGHT(F842,4))-65536,HEX2DEC(RIGHT(F842,4)))/Codes!$N$2</f>
        <v>0</v>
      </c>
      <c r="T842" s="18">
        <f t="shared" si="259"/>
        <v>361</v>
      </c>
      <c r="U842" s="1">
        <f t="shared" si="260"/>
        <v>100</v>
      </c>
      <c r="V842" s="1">
        <f t="shared" si="261"/>
        <v>0</v>
      </c>
      <c r="W842" s="1" t="str">
        <f t="shared" si="262"/>
        <v>100</v>
      </c>
      <c r="X842" s="1">
        <f t="shared" si="263"/>
        <v>3</v>
      </c>
      <c r="Y842" s="1">
        <f t="shared" si="264"/>
        <v>0</v>
      </c>
      <c r="Z842" s="1" t="str">
        <f>VLOOKUP(BIN2DEC(MID(HEX2BIN(MID(H842,3,2),8),2,5)),Codes!$E$1:$F$18,2)</f>
        <v>Normal</v>
      </c>
      <c r="AA842" s="6" t="str">
        <f t="shared" si="265"/>
        <v>0</v>
      </c>
      <c r="AB842" s="1">
        <f t="shared" si="266"/>
        <v>0</v>
      </c>
      <c r="AC842" s="1" t="str">
        <f>VLOOKUP(BIN2DEC(RIGHT(HEX2BIN(MID(H842,6,1),4),1)&amp;LEFT(HEX2BIN(MID(H842,7,1),4),1)),Codes!$K$1:$L$5,2)</f>
        <v>M</v>
      </c>
      <c r="AD842" s="1" t="str">
        <f>VLOOKUP(BIN2DEC(RIGHT(HEX2BIN(MID(H842,7,1),4),3)&amp;LEFT(HEX2BIN(MID(H842,8,1),4),2)),Codes!$H$2:$I$33,2)</f>
        <v>Punch</v>
      </c>
      <c r="AE842" s="1" t="str">
        <f t="shared" si="267"/>
        <v>1</v>
      </c>
      <c r="AF842" s="1" t="str">
        <f t="shared" si="268"/>
        <v>1</v>
      </c>
      <c r="AH842" s="6">
        <f t="shared" si="269"/>
        <v>33</v>
      </c>
    </row>
    <row r="843" spans="1:34">
      <c r="A843" s="3" t="s">
        <v>156</v>
      </c>
      <c r="B843" s="1" t="s">
        <v>72</v>
      </c>
      <c r="C843" s="6" t="s">
        <v>159</v>
      </c>
      <c r="D843" s="9" t="s">
        <v>157</v>
      </c>
      <c r="E843" s="9" t="s">
        <v>147</v>
      </c>
      <c r="F843" s="9" t="s">
        <v>91</v>
      </c>
      <c r="G843" s="9" t="s">
        <v>139</v>
      </c>
      <c r="H843" s="9" t="s">
        <v>155</v>
      </c>
      <c r="J843" s="6" t="str">
        <f t="shared" si="253"/>
        <v>001011</v>
      </c>
      <c r="K843" s="1">
        <f t="shared" si="254"/>
        <v>2</v>
      </c>
      <c r="L843" s="6" t="str">
        <f t="shared" si="255"/>
        <v>00000</v>
      </c>
      <c r="M843" s="1">
        <f t="shared" si="256"/>
        <v>23</v>
      </c>
      <c r="N843" s="6" t="str">
        <f t="shared" si="257"/>
        <v>00</v>
      </c>
      <c r="O843" s="1">
        <f t="shared" si="258"/>
        <v>8</v>
      </c>
      <c r="P843" s="1">
        <f>IF(HEX2DEC(LEFT(E843,4))&gt;=32768,HEX2DEC(LEFT(E843,4))-65536,HEX2DEC(LEFT(E843,4)))/Codes!$N$2</f>
        <v>4</v>
      </c>
      <c r="Q843" s="1">
        <f>IF(HEX2DEC(RIGHT(E843,4))&gt;=32768,HEX2DEC(RIGHT(E843,4))-65536,HEX2DEC(RIGHT(E843,4)))/Codes!$N$2</f>
        <v>-0.8</v>
      </c>
      <c r="R843" s="1">
        <f>IF(HEX2DEC(LEFT(F843,4))&gt;=32768,HEX2DEC(LEFT(F843,4))-65536,HEX2DEC(LEFT(F843,4)))/Codes!$N$2</f>
        <v>0</v>
      </c>
      <c r="S843" s="1">
        <f>IF(HEX2DEC(RIGHT(F843,4))&gt;=32768,HEX2DEC(RIGHT(F843,4))-65536,HEX2DEC(RIGHT(F843,4)))/Codes!$N$2</f>
        <v>0</v>
      </c>
      <c r="T843" s="18">
        <f t="shared" si="259"/>
        <v>361</v>
      </c>
      <c r="U843" s="1">
        <f t="shared" si="260"/>
        <v>100</v>
      </c>
      <c r="V843" s="1">
        <f t="shared" si="261"/>
        <v>0</v>
      </c>
      <c r="W843" s="1" t="str">
        <f t="shared" si="262"/>
        <v>100</v>
      </c>
      <c r="X843" s="1">
        <f t="shared" si="263"/>
        <v>3</v>
      </c>
      <c r="Y843" s="1">
        <f t="shared" si="264"/>
        <v>0</v>
      </c>
      <c r="Z843" s="1" t="str">
        <f>VLOOKUP(BIN2DEC(MID(HEX2BIN(MID(H843,3,2),8),2,5)),Codes!$E$1:$F$18,2)</f>
        <v>Normal</v>
      </c>
      <c r="AA843" s="6" t="str">
        <f t="shared" si="265"/>
        <v>0</v>
      </c>
      <c r="AB843" s="1">
        <f t="shared" si="266"/>
        <v>0</v>
      </c>
      <c r="AC843" s="1" t="str">
        <f>VLOOKUP(BIN2DEC(RIGHT(HEX2BIN(MID(H843,6,1),4),1)&amp;LEFT(HEX2BIN(MID(H843,7,1),4),1)),Codes!$K$1:$L$5,2)</f>
        <v>M</v>
      </c>
      <c r="AD843" s="1" t="str">
        <f>VLOOKUP(BIN2DEC(RIGHT(HEX2BIN(MID(H843,7,1),4),3)&amp;LEFT(HEX2BIN(MID(H843,8,1),4),2)),Codes!$H$2:$I$33,2)</f>
        <v>Punch</v>
      </c>
      <c r="AE843" s="1" t="str">
        <f t="shared" si="267"/>
        <v>1</v>
      </c>
      <c r="AF843" s="1" t="str">
        <f t="shared" si="268"/>
        <v>1</v>
      </c>
      <c r="AH843" s="6">
        <f t="shared" si="269"/>
        <v>33</v>
      </c>
    </row>
    <row r="844" spans="1:34">
      <c r="A844" s="3" t="s">
        <v>160</v>
      </c>
      <c r="B844" s="1" t="s">
        <v>72</v>
      </c>
      <c r="C844" s="6" t="s">
        <v>167</v>
      </c>
      <c r="D844" s="9" t="s">
        <v>161</v>
      </c>
      <c r="E844" s="9" t="s">
        <v>162</v>
      </c>
      <c r="F844" s="9" t="s">
        <v>91</v>
      </c>
      <c r="G844" s="9" t="s">
        <v>139</v>
      </c>
      <c r="H844" s="9" t="s">
        <v>163</v>
      </c>
      <c r="J844" s="6" t="str">
        <f t="shared" si="253"/>
        <v>001011</v>
      </c>
      <c r="K844" s="1">
        <f t="shared" si="254"/>
        <v>0</v>
      </c>
      <c r="L844" s="6" t="str">
        <f t="shared" si="255"/>
        <v>00000</v>
      </c>
      <c r="M844" s="1">
        <f t="shared" si="256"/>
        <v>7</v>
      </c>
      <c r="N844" s="6" t="str">
        <f t="shared" si="257"/>
        <v>00</v>
      </c>
      <c r="O844" s="1">
        <f t="shared" si="258"/>
        <v>13</v>
      </c>
      <c r="P844" s="1">
        <f>IF(HEX2DEC(LEFT(E844,4))&gt;=32768,HEX2DEC(LEFT(E844,4))-65536,HEX2DEC(LEFT(E844,4)))/Codes!$N$2</f>
        <v>4</v>
      </c>
      <c r="Q844" s="1">
        <f>IF(HEX2DEC(RIGHT(E844,4))&gt;=32768,HEX2DEC(RIGHT(E844,4))-65536,HEX2DEC(RIGHT(E844,4)))/Codes!$N$2</f>
        <v>3.2</v>
      </c>
      <c r="R844" s="1">
        <f>IF(HEX2DEC(LEFT(F844,4))&gt;=32768,HEX2DEC(LEFT(F844,4))-65536,HEX2DEC(LEFT(F844,4)))/Codes!$N$2</f>
        <v>0</v>
      </c>
      <c r="S844" s="1">
        <f>IF(HEX2DEC(RIGHT(F844,4))&gt;=32768,HEX2DEC(RIGHT(F844,4))-65536,HEX2DEC(RIGHT(F844,4)))/Codes!$N$2</f>
        <v>0</v>
      </c>
      <c r="T844" s="18">
        <f t="shared" si="259"/>
        <v>361</v>
      </c>
      <c r="U844" s="1">
        <f t="shared" si="260"/>
        <v>100</v>
      </c>
      <c r="V844" s="1">
        <f t="shared" si="261"/>
        <v>0</v>
      </c>
      <c r="W844" s="1" t="str">
        <f t="shared" si="262"/>
        <v>100</v>
      </c>
      <c r="X844" s="1">
        <f t="shared" si="263"/>
        <v>3</v>
      </c>
      <c r="Y844" s="1">
        <f t="shared" si="264"/>
        <v>10</v>
      </c>
      <c r="Z844" s="1" t="str">
        <f>VLOOKUP(BIN2DEC(MID(HEX2BIN(MID(H844,3,2),8),2,5)),Codes!$E$1:$F$18,2)</f>
        <v>Normal</v>
      </c>
      <c r="AA844" s="6" t="str">
        <f t="shared" si="265"/>
        <v>0</v>
      </c>
      <c r="AB844" s="1">
        <f t="shared" si="266"/>
        <v>0</v>
      </c>
      <c r="AC844" s="1" t="str">
        <f>VLOOKUP(BIN2DEC(RIGHT(HEX2BIN(MID(H844,6,1),4),1)&amp;LEFT(HEX2BIN(MID(H844,7,1),4),1)),Codes!$K$1:$L$5,2)</f>
        <v>M</v>
      </c>
      <c r="AD844" s="1" t="str">
        <f>VLOOKUP(BIN2DEC(RIGHT(HEX2BIN(MID(H844,7,1),4),3)&amp;LEFT(HEX2BIN(MID(H844,8,1),4),2)),Codes!$H$2:$I$33,2)</f>
        <v>Kick</v>
      </c>
      <c r="AE844" s="1" t="str">
        <f t="shared" si="267"/>
        <v>1</v>
      </c>
      <c r="AF844" s="1" t="str">
        <f t="shared" si="268"/>
        <v>1</v>
      </c>
      <c r="AH844" s="6">
        <f t="shared" si="269"/>
        <v>34</v>
      </c>
    </row>
    <row r="845" spans="1:34">
      <c r="A845" s="3" t="s">
        <v>164</v>
      </c>
      <c r="B845" s="1" t="s">
        <v>72</v>
      </c>
      <c r="C845" s="6" t="s">
        <v>167</v>
      </c>
      <c r="D845" s="9" t="s">
        <v>165</v>
      </c>
      <c r="E845" s="9" t="s">
        <v>166</v>
      </c>
      <c r="F845" s="9" t="s">
        <v>91</v>
      </c>
      <c r="G845" s="9" t="s">
        <v>139</v>
      </c>
      <c r="H845" s="9" t="s">
        <v>163</v>
      </c>
      <c r="J845" s="6" t="str">
        <f t="shared" si="253"/>
        <v>001011</v>
      </c>
      <c r="K845" s="1">
        <f t="shared" si="254"/>
        <v>1</v>
      </c>
      <c r="L845" s="6" t="str">
        <f t="shared" si="255"/>
        <v>00000</v>
      </c>
      <c r="M845" s="1">
        <f t="shared" si="256"/>
        <v>8</v>
      </c>
      <c r="N845" s="6" t="str">
        <f t="shared" si="257"/>
        <v>00</v>
      </c>
      <c r="O845" s="1">
        <f t="shared" si="258"/>
        <v>12</v>
      </c>
      <c r="P845" s="1">
        <f>IF(HEX2DEC(LEFT(E845,4))&gt;=32768,HEX2DEC(LEFT(E845,4))-65536,HEX2DEC(LEFT(E845,4)))/Codes!$N$2</f>
        <v>4.8</v>
      </c>
      <c r="Q845" s="1">
        <f>IF(HEX2DEC(RIGHT(E845,4))&gt;=32768,HEX2DEC(RIGHT(E845,4))-65536,HEX2DEC(RIGHT(E845,4)))/Codes!$N$2</f>
        <v>6</v>
      </c>
      <c r="R845" s="1">
        <f>IF(HEX2DEC(LEFT(F845,4))&gt;=32768,HEX2DEC(LEFT(F845,4))-65536,HEX2DEC(LEFT(F845,4)))/Codes!$N$2</f>
        <v>0</v>
      </c>
      <c r="S845" s="1">
        <f>IF(HEX2DEC(RIGHT(F845,4))&gt;=32768,HEX2DEC(RIGHT(F845,4))-65536,HEX2DEC(RIGHT(F845,4)))/Codes!$N$2</f>
        <v>0</v>
      </c>
      <c r="T845" s="18">
        <f t="shared" si="259"/>
        <v>361</v>
      </c>
      <c r="U845" s="1">
        <f t="shared" si="260"/>
        <v>100</v>
      </c>
      <c r="V845" s="1">
        <f t="shared" si="261"/>
        <v>0</v>
      </c>
      <c r="W845" s="1" t="str">
        <f t="shared" si="262"/>
        <v>100</v>
      </c>
      <c r="X845" s="1">
        <f t="shared" si="263"/>
        <v>3</v>
      </c>
      <c r="Y845" s="1">
        <f t="shared" si="264"/>
        <v>10</v>
      </c>
      <c r="Z845" s="1" t="str">
        <f>VLOOKUP(BIN2DEC(MID(HEX2BIN(MID(H845,3,2),8),2,5)),Codes!$E$1:$F$18,2)</f>
        <v>Normal</v>
      </c>
      <c r="AA845" s="6" t="str">
        <f t="shared" si="265"/>
        <v>0</v>
      </c>
      <c r="AB845" s="1">
        <f t="shared" si="266"/>
        <v>0</v>
      </c>
      <c r="AC845" s="1" t="str">
        <f>VLOOKUP(BIN2DEC(RIGHT(HEX2BIN(MID(H845,6,1),4),1)&amp;LEFT(HEX2BIN(MID(H845,7,1),4),1)),Codes!$K$1:$L$5,2)</f>
        <v>M</v>
      </c>
      <c r="AD845" s="1" t="str">
        <f>VLOOKUP(BIN2DEC(RIGHT(HEX2BIN(MID(H845,7,1),4),3)&amp;LEFT(HEX2BIN(MID(H845,8,1),4),2)),Codes!$H$2:$I$33,2)</f>
        <v>Kick</v>
      </c>
      <c r="AE845" s="1" t="str">
        <f t="shared" si="267"/>
        <v>1</v>
      </c>
      <c r="AF845" s="1" t="str">
        <f t="shared" si="268"/>
        <v>1</v>
      </c>
      <c r="AH845" s="6">
        <f t="shared" si="269"/>
        <v>34</v>
      </c>
    </row>
    <row r="846" spans="1:34">
      <c r="A846" s="3" t="s">
        <v>168</v>
      </c>
      <c r="B846" s="1" t="s">
        <v>72</v>
      </c>
      <c r="C846" s="6" t="s">
        <v>436</v>
      </c>
      <c r="D846" s="9" t="s">
        <v>170</v>
      </c>
      <c r="E846" s="9" t="s">
        <v>162</v>
      </c>
      <c r="F846" s="9" t="s">
        <v>91</v>
      </c>
      <c r="G846" s="9" t="s">
        <v>171</v>
      </c>
      <c r="H846" s="9" t="s">
        <v>172</v>
      </c>
      <c r="J846" s="6" t="str">
        <f t="shared" si="253"/>
        <v>001011</v>
      </c>
      <c r="K846" s="1">
        <f t="shared" si="254"/>
        <v>0</v>
      </c>
      <c r="L846" s="6" t="str">
        <f t="shared" si="255"/>
        <v>00000</v>
      </c>
      <c r="M846" s="1">
        <f t="shared" si="256"/>
        <v>7</v>
      </c>
      <c r="N846" s="6" t="str">
        <f t="shared" si="257"/>
        <v>00</v>
      </c>
      <c r="O846" s="1">
        <f t="shared" si="258"/>
        <v>12</v>
      </c>
      <c r="P846" s="1">
        <f>IF(HEX2DEC(LEFT(E846,4))&gt;=32768,HEX2DEC(LEFT(E846,4))-65536,HEX2DEC(LEFT(E846,4)))/Codes!$N$2</f>
        <v>4</v>
      </c>
      <c r="Q846" s="1">
        <f>IF(HEX2DEC(RIGHT(E846,4))&gt;=32768,HEX2DEC(RIGHT(E846,4))-65536,HEX2DEC(RIGHT(E846,4)))/Codes!$N$2</f>
        <v>3.2</v>
      </c>
      <c r="R846" s="1">
        <f>IF(HEX2DEC(LEFT(F846,4))&gt;=32768,HEX2DEC(LEFT(F846,4))-65536,HEX2DEC(LEFT(F846,4)))/Codes!$N$2</f>
        <v>0</v>
      </c>
      <c r="S846" s="1">
        <f>IF(HEX2DEC(RIGHT(F846,4))&gt;=32768,HEX2DEC(RIGHT(F846,4))-65536,HEX2DEC(RIGHT(F846,4)))/Codes!$N$2</f>
        <v>0</v>
      </c>
      <c r="T846" s="18">
        <f t="shared" si="259"/>
        <v>30</v>
      </c>
      <c r="U846" s="1">
        <f t="shared" si="260"/>
        <v>80</v>
      </c>
      <c r="V846" s="1">
        <f t="shared" si="261"/>
        <v>0</v>
      </c>
      <c r="W846" s="1" t="str">
        <f t="shared" si="262"/>
        <v>100</v>
      </c>
      <c r="X846" s="1">
        <f t="shared" si="263"/>
        <v>3</v>
      </c>
      <c r="Y846" s="1">
        <f t="shared" si="264"/>
        <v>8</v>
      </c>
      <c r="Z846" s="1" t="str">
        <f>VLOOKUP(BIN2DEC(MID(HEX2BIN(MID(H846,3,2),8),2,5)),Codes!$E$1:$F$18,2)</f>
        <v>Normal</v>
      </c>
      <c r="AA846" s="6" t="str">
        <f t="shared" si="265"/>
        <v>0</v>
      </c>
      <c r="AB846" s="1">
        <f t="shared" si="266"/>
        <v>0</v>
      </c>
      <c r="AC846" s="1" t="str">
        <f>VLOOKUP(BIN2DEC(RIGHT(HEX2BIN(MID(H846,6,1),4),1)&amp;LEFT(HEX2BIN(MID(H846,7,1),4),1)),Codes!$K$1:$L$5,2)</f>
        <v>M</v>
      </c>
      <c r="AD846" s="1" t="str">
        <f>VLOOKUP(BIN2DEC(RIGHT(HEX2BIN(MID(H846,7,1),4),3)&amp;LEFT(HEX2BIN(MID(H846,8,1),4),2)),Codes!$H$2:$I$33,2)</f>
        <v>Kick</v>
      </c>
      <c r="AE846" s="1" t="str">
        <f t="shared" si="267"/>
        <v>1</v>
      </c>
      <c r="AF846" s="1" t="str">
        <f t="shared" si="268"/>
        <v>1</v>
      </c>
      <c r="AH846" s="6">
        <f t="shared" si="269"/>
        <v>34</v>
      </c>
    </row>
    <row r="847" spans="1:34">
      <c r="A847" s="3" t="s">
        <v>173</v>
      </c>
      <c r="B847" s="1" t="s">
        <v>72</v>
      </c>
      <c r="C847" s="6" t="s">
        <v>436</v>
      </c>
      <c r="D847" s="9" t="s">
        <v>174</v>
      </c>
      <c r="E847" s="9" t="s">
        <v>166</v>
      </c>
      <c r="F847" s="9" t="s">
        <v>91</v>
      </c>
      <c r="G847" s="9" t="s">
        <v>171</v>
      </c>
      <c r="H847" s="9" t="s">
        <v>172</v>
      </c>
      <c r="J847" s="6" t="str">
        <f t="shared" si="253"/>
        <v>001011</v>
      </c>
      <c r="K847" s="1">
        <f t="shared" si="254"/>
        <v>1</v>
      </c>
      <c r="L847" s="6" t="str">
        <f t="shared" si="255"/>
        <v>00000</v>
      </c>
      <c r="M847" s="1">
        <f t="shared" si="256"/>
        <v>8</v>
      </c>
      <c r="N847" s="6" t="str">
        <f t="shared" si="257"/>
        <v>00</v>
      </c>
      <c r="O847" s="1">
        <f t="shared" si="258"/>
        <v>10</v>
      </c>
      <c r="P847" s="1">
        <f>IF(HEX2DEC(LEFT(E847,4))&gt;=32768,HEX2DEC(LEFT(E847,4))-65536,HEX2DEC(LEFT(E847,4)))/Codes!$N$2</f>
        <v>4.8</v>
      </c>
      <c r="Q847" s="1">
        <f>IF(HEX2DEC(RIGHT(E847,4))&gt;=32768,HEX2DEC(RIGHT(E847,4))-65536,HEX2DEC(RIGHT(E847,4)))/Codes!$N$2</f>
        <v>6</v>
      </c>
      <c r="R847" s="1">
        <f>IF(HEX2DEC(LEFT(F847,4))&gt;=32768,HEX2DEC(LEFT(F847,4))-65536,HEX2DEC(LEFT(F847,4)))/Codes!$N$2</f>
        <v>0</v>
      </c>
      <c r="S847" s="1">
        <f>IF(HEX2DEC(RIGHT(F847,4))&gt;=32768,HEX2DEC(RIGHT(F847,4))-65536,HEX2DEC(RIGHT(F847,4)))/Codes!$N$2</f>
        <v>0</v>
      </c>
      <c r="T847" s="18">
        <f t="shared" si="259"/>
        <v>30</v>
      </c>
      <c r="U847" s="1">
        <f t="shared" si="260"/>
        <v>80</v>
      </c>
      <c r="V847" s="1">
        <f t="shared" si="261"/>
        <v>0</v>
      </c>
      <c r="W847" s="1" t="str">
        <f t="shared" si="262"/>
        <v>100</v>
      </c>
      <c r="X847" s="1">
        <f t="shared" si="263"/>
        <v>3</v>
      </c>
      <c r="Y847" s="1">
        <f t="shared" si="264"/>
        <v>8</v>
      </c>
      <c r="Z847" s="1" t="str">
        <f>VLOOKUP(BIN2DEC(MID(HEX2BIN(MID(H847,3,2),8),2,5)),Codes!$E$1:$F$18,2)</f>
        <v>Normal</v>
      </c>
      <c r="AA847" s="6" t="str">
        <f t="shared" si="265"/>
        <v>0</v>
      </c>
      <c r="AB847" s="1">
        <f t="shared" si="266"/>
        <v>0</v>
      </c>
      <c r="AC847" s="1" t="str">
        <f>VLOOKUP(BIN2DEC(RIGHT(HEX2BIN(MID(H847,6,1),4),1)&amp;LEFT(HEX2BIN(MID(H847,7,1),4),1)),Codes!$K$1:$L$5,2)</f>
        <v>M</v>
      </c>
      <c r="AD847" s="1" t="str">
        <f>VLOOKUP(BIN2DEC(RIGHT(HEX2BIN(MID(H847,7,1),4),3)&amp;LEFT(HEX2BIN(MID(H847,8,1),4),2)),Codes!$H$2:$I$33,2)</f>
        <v>Kick</v>
      </c>
      <c r="AE847" s="1" t="str">
        <f t="shared" si="267"/>
        <v>1</v>
      </c>
      <c r="AF847" s="1" t="str">
        <f t="shared" si="268"/>
        <v>1</v>
      </c>
      <c r="AH847" s="6">
        <f t="shared" si="269"/>
        <v>34</v>
      </c>
    </row>
    <row r="848" spans="1:34">
      <c r="A848" s="3" t="s">
        <v>175</v>
      </c>
      <c r="B848" s="1" t="s">
        <v>72</v>
      </c>
      <c r="C848" s="6" t="s">
        <v>169</v>
      </c>
      <c r="D848" s="9" t="s">
        <v>177</v>
      </c>
      <c r="E848" s="9" t="s">
        <v>162</v>
      </c>
      <c r="F848" s="9" t="s">
        <v>91</v>
      </c>
      <c r="G848" s="9" t="s">
        <v>178</v>
      </c>
      <c r="H848" s="9" t="s">
        <v>179</v>
      </c>
      <c r="J848" s="6" t="str">
        <f t="shared" si="253"/>
        <v>001011</v>
      </c>
      <c r="K848" s="1">
        <f t="shared" si="254"/>
        <v>0</v>
      </c>
      <c r="L848" s="6" t="str">
        <f t="shared" si="255"/>
        <v>00000</v>
      </c>
      <c r="M848" s="1">
        <f t="shared" si="256"/>
        <v>7</v>
      </c>
      <c r="N848" s="6" t="str">
        <f t="shared" si="257"/>
        <v>00</v>
      </c>
      <c r="O848" s="1">
        <f t="shared" si="258"/>
        <v>8</v>
      </c>
      <c r="P848" s="1">
        <f>IF(HEX2DEC(LEFT(E848,4))&gt;=32768,HEX2DEC(LEFT(E848,4))-65536,HEX2DEC(LEFT(E848,4)))/Codes!$N$2</f>
        <v>4</v>
      </c>
      <c r="Q848" s="1">
        <f>IF(HEX2DEC(RIGHT(E848,4))&gt;=32768,HEX2DEC(RIGHT(E848,4))-65536,HEX2DEC(RIGHT(E848,4)))/Codes!$N$2</f>
        <v>3.2</v>
      </c>
      <c r="R848" s="1">
        <f>IF(HEX2DEC(LEFT(F848,4))&gt;=32768,HEX2DEC(LEFT(F848,4))-65536,HEX2DEC(LEFT(F848,4)))/Codes!$N$2</f>
        <v>0</v>
      </c>
      <c r="S848" s="1">
        <f>IF(HEX2DEC(RIGHT(F848,4))&gt;=32768,HEX2DEC(RIGHT(F848,4))-65536,HEX2DEC(RIGHT(F848,4)))/Codes!$N$2</f>
        <v>0</v>
      </c>
      <c r="T848" s="18">
        <f t="shared" si="259"/>
        <v>0</v>
      </c>
      <c r="U848" s="1">
        <f t="shared" si="260"/>
        <v>70</v>
      </c>
      <c r="V848" s="1">
        <f t="shared" si="261"/>
        <v>0</v>
      </c>
      <c r="W848" s="1" t="str">
        <f t="shared" si="262"/>
        <v>100</v>
      </c>
      <c r="X848" s="1">
        <f t="shared" si="263"/>
        <v>3</v>
      </c>
      <c r="Y848" s="1">
        <f t="shared" si="264"/>
        <v>6</v>
      </c>
      <c r="Z848" s="1" t="str">
        <f>VLOOKUP(BIN2DEC(MID(HEX2BIN(MID(H848,3,2),8),2,5)),Codes!$E$1:$F$18,2)</f>
        <v>Normal</v>
      </c>
      <c r="AA848" s="6" t="str">
        <f t="shared" si="265"/>
        <v>0</v>
      </c>
      <c r="AB848" s="1">
        <f t="shared" si="266"/>
        <v>0</v>
      </c>
      <c r="AC848" s="1" t="str">
        <f>VLOOKUP(BIN2DEC(RIGHT(HEX2BIN(MID(H848,6,1),4),1)&amp;LEFT(HEX2BIN(MID(H848,7,1),4),1)),Codes!$K$1:$L$5,2)</f>
        <v>M</v>
      </c>
      <c r="AD848" s="1" t="str">
        <f>VLOOKUP(BIN2DEC(RIGHT(HEX2BIN(MID(H848,7,1),4),3)&amp;LEFT(HEX2BIN(MID(H848,8,1),4),2)),Codes!$H$2:$I$33,2)</f>
        <v>Kick</v>
      </c>
      <c r="AE848" s="1" t="str">
        <f t="shared" si="267"/>
        <v>1</v>
      </c>
      <c r="AF848" s="1" t="str">
        <f t="shared" si="268"/>
        <v>1</v>
      </c>
      <c r="AH848" s="6">
        <f t="shared" si="269"/>
        <v>34</v>
      </c>
    </row>
    <row r="849" spans="1:34">
      <c r="A849" s="3" t="s">
        <v>180</v>
      </c>
      <c r="B849" s="1" t="s">
        <v>72</v>
      </c>
      <c r="C849" s="6" t="s">
        <v>169</v>
      </c>
      <c r="D849" s="9" t="s">
        <v>181</v>
      </c>
      <c r="E849" s="9" t="s">
        <v>166</v>
      </c>
      <c r="F849" s="9" t="s">
        <v>91</v>
      </c>
      <c r="G849" s="9" t="s">
        <v>178</v>
      </c>
      <c r="H849" s="9" t="s">
        <v>179</v>
      </c>
      <c r="J849" s="6" t="str">
        <f t="shared" si="253"/>
        <v>001011</v>
      </c>
      <c r="K849" s="1">
        <f t="shared" si="254"/>
        <v>1</v>
      </c>
      <c r="L849" s="6" t="str">
        <f t="shared" si="255"/>
        <v>00000</v>
      </c>
      <c r="M849" s="1">
        <f t="shared" si="256"/>
        <v>8</v>
      </c>
      <c r="N849" s="6" t="str">
        <f t="shared" si="257"/>
        <v>00</v>
      </c>
      <c r="O849" s="1">
        <f t="shared" si="258"/>
        <v>6</v>
      </c>
      <c r="P849" s="1">
        <f>IF(HEX2DEC(LEFT(E849,4))&gt;=32768,HEX2DEC(LEFT(E849,4))-65536,HEX2DEC(LEFT(E849,4)))/Codes!$N$2</f>
        <v>4.8</v>
      </c>
      <c r="Q849" s="1">
        <f>IF(HEX2DEC(RIGHT(E849,4))&gt;=32768,HEX2DEC(RIGHT(E849,4))-65536,HEX2DEC(RIGHT(E849,4)))/Codes!$N$2</f>
        <v>6</v>
      </c>
      <c r="R849" s="1">
        <f>IF(HEX2DEC(LEFT(F849,4))&gt;=32768,HEX2DEC(LEFT(F849,4))-65536,HEX2DEC(LEFT(F849,4)))/Codes!$N$2</f>
        <v>0</v>
      </c>
      <c r="S849" s="1">
        <f>IF(HEX2DEC(RIGHT(F849,4))&gt;=32768,HEX2DEC(RIGHT(F849,4))-65536,HEX2DEC(RIGHT(F849,4)))/Codes!$N$2</f>
        <v>0</v>
      </c>
      <c r="T849" s="18">
        <f t="shared" si="259"/>
        <v>0</v>
      </c>
      <c r="U849" s="1">
        <f t="shared" si="260"/>
        <v>70</v>
      </c>
      <c r="V849" s="1">
        <f t="shared" si="261"/>
        <v>0</v>
      </c>
      <c r="W849" s="1" t="str">
        <f t="shared" si="262"/>
        <v>100</v>
      </c>
      <c r="X849" s="1">
        <f t="shared" si="263"/>
        <v>3</v>
      </c>
      <c r="Y849" s="1">
        <f t="shared" si="264"/>
        <v>6</v>
      </c>
      <c r="Z849" s="1" t="str">
        <f>VLOOKUP(BIN2DEC(MID(HEX2BIN(MID(H849,3,2),8),2,5)),Codes!$E$1:$F$18,2)</f>
        <v>Normal</v>
      </c>
      <c r="AA849" s="6" t="str">
        <f t="shared" si="265"/>
        <v>0</v>
      </c>
      <c r="AB849" s="1">
        <f t="shared" si="266"/>
        <v>0</v>
      </c>
      <c r="AC849" s="1" t="str">
        <f>VLOOKUP(BIN2DEC(RIGHT(HEX2BIN(MID(H849,6,1),4),1)&amp;LEFT(HEX2BIN(MID(H849,7,1),4),1)),Codes!$K$1:$L$5,2)</f>
        <v>M</v>
      </c>
      <c r="AD849" s="1" t="str">
        <f>VLOOKUP(BIN2DEC(RIGHT(HEX2BIN(MID(H849,7,1),4),3)&amp;LEFT(HEX2BIN(MID(H849,8,1),4),2)),Codes!$H$2:$I$33,2)</f>
        <v>Kick</v>
      </c>
      <c r="AE849" s="1" t="str">
        <f t="shared" si="267"/>
        <v>1</v>
      </c>
      <c r="AF849" s="1" t="str">
        <f t="shared" si="268"/>
        <v>1</v>
      </c>
      <c r="AH849" s="6">
        <f t="shared" si="269"/>
        <v>34</v>
      </c>
    </row>
    <row r="850" spans="1:34">
      <c r="A850" s="3" t="s">
        <v>431</v>
      </c>
      <c r="B850" s="1" t="s">
        <v>72</v>
      </c>
      <c r="C850" s="6" t="s">
        <v>176</v>
      </c>
      <c r="D850" s="9" t="s">
        <v>426</v>
      </c>
      <c r="E850" s="9" t="s">
        <v>432</v>
      </c>
      <c r="F850" s="9" t="s">
        <v>433</v>
      </c>
      <c r="G850" s="9" t="s">
        <v>434</v>
      </c>
      <c r="H850" s="9" t="s">
        <v>435</v>
      </c>
      <c r="J850" s="6" t="str">
        <f t="shared" si="253"/>
        <v>001011</v>
      </c>
      <c r="K850" s="1">
        <f t="shared" si="254"/>
        <v>0</v>
      </c>
      <c r="L850" s="6" t="str">
        <f t="shared" si="255"/>
        <v>00000</v>
      </c>
      <c r="M850" s="1">
        <f t="shared" si="256"/>
        <v>14</v>
      </c>
      <c r="N850" s="6" t="str">
        <f t="shared" si="257"/>
        <v>00</v>
      </c>
      <c r="O850" s="1">
        <f t="shared" si="258"/>
        <v>16</v>
      </c>
      <c r="P850" s="1">
        <f>IF(HEX2DEC(LEFT(E850,4))&gt;=32768,HEX2DEC(LEFT(E850,4))-65536,HEX2DEC(LEFT(E850,4)))/Codes!$N$2</f>
        <v>6.8</v>
      </c>
      <c r="Q850" s="1">
        <f>IF(HEX2DEC(RIGHT(E850,4))&gt;=32768,HEX2DEC(RIGHT(E850,4))-65536,HEX2DEC(RIGHT(E850,4)))/Codes!$N$2</f>
        <v>5.6</v>
      </c>
      <c r="R850" s="1">
        <f>IF(HEX2DEC(LEFT(F850,4))&gt;=32768,HEX2DEC(LEFT(F850,4))-65536,HEX2DEC(LEFT(F850,4)))/Codes!$N$2</f>
        <v>1.6</v>
      </c>
      <c r="S850" s="1">
        <f>IF(HEX2DEC(RIGHT(F850,4))&gt;=32768,HEX2DEC(RIGHT(F850,4))-65536,HEX2DEC(RIGHT(F850,4)))/Codes!$N$2</f>
        <v>0</v>
      </c>
      <c r="T850" s="18">
        <f t="shared" si="259"/>
        <v>270</v>
      </c>
      <c r="U850" s="1">
        <f t="shared" si="260"/>
        <v>100</v>
      </c>
      <c r="V850" s="1">
        <f t="shared" si="261"/>
        <v>0</v>
      </c>
      <c r="W850" s="1" t="str">
        <f t="shared" si="262"/>
        <v>100</v>
      </c>
      <c r="X850" s="1">
        <f t="shared" si="263"/>
        <v>3</v>
      </c>
      <c r="Y850" s="1">
        <f t="shared" si="264"/>
        <v>40</v>
      </c>
      <c r="Z850" s="1" t="str">
        <f>VLOOKUP(BIN2DEC(MID(HEX2BIN(MID(H850,3,2),8),2,5)),Codes!$E$1:$F$18,2)</f>
        <v>Normal</v>
      </c>
      <c r="AA850" s="6" t="str">
        <f t="shared" si="265"/>
        <v>0</v>
      </c>
      <c r="AB850" s="1">
        <f t="shared" si="266"/>
        <v>0</v>
      </c>
      <c r="AC850" s="1" t="str">
        <f>VLOOKUP(BIN2DEC(RIGHT(HEX2BIN(MID(H850,6,1),4),1)&amp;LEFT(HEX2BIN(MID(H850,7,1),4),1)),Codes!$K$1:$L$5,2)</f>
        <v>L</v>
      </c>
      <c r="AD850" s="1" t="str">
        <f>VLOOKUP(BIN2DEC(RIGHT(HEX2BIN(MID(H850,7,1),4),3)&amp;LEFT(HEX2BIN(MID(H850,8,1),4),2)),Codes!$H$2:$I$33,2)</f>
        <v>Kick</v>
      </c>
      <c r="AE850" s="1" t="str">
        <f t="shared" si="267"/>
        <v>1</v>
      </c>
      <c r="AF850" s="1" t="str">
        <f t="shared" si="268"/>
        <v>1</v>
      </c>
      <c r="AH850" s="6">
        <f t="shared" si="269"/>
        <v>66</v>
      </c>
    </row>
    <row r="851" spans="1:34">
      <c r="A851" s="3" t="s">
        <v>437</v>
      </c>
      <c r="B851" s="1" t="s">
        <v>72</v>
      </c>
      <c r="C851" s="6" t="s">
        <v>176</v>
      </c>
      <c r="D851" s="9" t="s">
        <v>429</v>
      </c>
      <c r="E851" s="9" t="s">
        <v>438</v>
      </c>
      <c r="F851" s="9" t="s">
        <v>433</v>
      </c>
      <c r="G851" s="9" t="s">
        <v>434</v>
      </c>
      <c r="H851" s="9" t="s">
        <v>435</v>
      </c>
      <c r="J851" s="6" t="str">
        <f t="shared" si="253"/>
        <v>001011</v>
      </c>
      <c r="K851" s="1">
        <f t="shared" si="254"/>
        <v>1</v>
      </c>
      <c r="L851" s="6" t="str">
        <f t="shared" si="255"/>
        <v>00000</v>
      </c>
      <c r="M851" s="1">
        <f t="shared" si="256"/>
        <v>13</v>
      </c>
      <c r="N851" s="6" t="str">
        <f t="shared" si="257"/>
        <v>00</v>
      </c>
      <c r="O851" s="1">
        <f t="shared" si="258"/>
        <v>16</v>
      </c>
      <c r="P851" s="1">
        <f>IF(HEX2DEC(LEFT(E851,4))&gt;=32768,HEX2DEC(LEFT(E851,4))-65536,HEX2DEC(LEFT(E851,4)))/Codes!$N$2</f>
        <v>6</v>
      </c>
      <c r="Q851" s="1">
        <f>IF(HEX2DEC(RIGHT(E851,4))&gt;=32768,HEX2DEC(RIGHT(E851,4))-65536,HEX2DEC(RIGHT(E851,4)))/Codes!$N$2</f>
        <v>4.4000000000000004</v>
      </c>
      <c r="R851" s="1">
        <f>IF(HEX2DEC(LEFT(F851,4))&gt;=32768,HEX2DEC(LEFT(F851,4))-65536,HEX2DEC(LEFT(F851,4)))/Codes!$N$2</f>
        <v>1.6</v>
      </c>
      <c r="S851" s="1">
        <f>IF(HEX2DEC(RIGHT(F851,4))&gt;=32768,HEX2DEC(RIGHT(F851,4))-65536,HEX2DEC(RIGHT(F851,4)))/Codes!$N$2</f>
        <v>0</v>
      </c>
      <c r="T851" s="18">
        <f t="shared" si="259"/>
        <v>270</v>
      </c>
      <c r="U851" s="1">
        <f t="shared" si="260"/>
        <v>100</v>
      </c>
      <c r="V851" s="1">
        <f t="shared" si="261"/>
        <v>0</v>
      </c>
      <c r="W851" s="1" t="str">
        <f t="shared" si="262"/>
        <v>100</v>
      </c>
      <c r="X851" s="1">
        <f t="shared" si="263"/>
        <v>3</v>
      </c>
      <c r="Y851" s="1">
        <f t="shared" si="264"/>
        <v>40</v>
      </c>
      <c r="Z851" s="1" t="str">
        <f>VLOOKUP(BIN2DEC(MID(HEX2BIN(MID(H851,3,2),8),2,5)),Codes!$E$1:$F$18,2)</f>
        <v>Normal</v>
      </c>
      <c r="AA851" s="6" t="str">
        <f t="shared" si="265"/>
        <v>0</v>
      </c>
      <c r="AB851" s="1">
        <f t="shared" si="266"/>
        <v>0</v>
      </c>
      <c r="AC851" s="1" t="str">
        <f>VLOOKUP(BIN2DEC(RIGHT(HEX2BIN(MID(H851,6,1),4),1)&amp;LEFT(HEX2BIN(MID(H851,7,1),4),1)),Codes!$K$1:$L$5,2)</f>
        <v>L</v>
      </c>
      <c r="AD851" s="1" t="str">
        <f>VLOOKUP(BIN2DEC(RIGHT(HEX2BIN(MID(H851,7,1),4),3)&amp;LEFT(HEX2BIN(MID(H851,8,1),4),2)),Codes!$H$2:$I$33,2)</f>
        <v>Kick</v>
      </c>
      <c r="AE851" s="1" t="str">
        <f t="shared" si="267"/>
        <v>1</v>
      </c>
      <c r="AF851" s="1" t="str">
        <f t="shared" si="268"/>
        <v>1</v>
      </c>
      <c r="AH851" s="6">
        <f t="shared" si="269"/>
        <v>66</v>
      </c>
    </row>
    <row r="852" spans="1:34">
      <c r="A852" s="3" t="s">
        <v>439</v>
      </c>
      <c r="B852" s="1" t="s">
        <v>72</v>
      </c>
      <c r="C852" s="6" t="s">
        <v>176</v>
      </c>
      <c r="D852" s="9" t="s">
        <v>440</v>
      </c>
      <c r="E852" s="9" t="s">
        <v>395</v>
      </c>
      <c r="F852" s="9" t="s">
        <v>433</v>
      </c>
      <c r="G852" s="9" t="s">
        <v>441</v>
      </c>
      <c r="H852" s="9" t="s">
        <v>435</v>
      </c>
      <c r="J852" s="6" t="str">
        <f t="shared" si="253"/>
        <v>001011</v>
      </c>
      <c r="K852" s="1">
        <f t="shared" si="254"/>
        <v>2</v>
      </c>
      <c r="L852" s="6" t="str">
        <f t="shared" si="255"/>
        <v>00000</v>
      </c>
      <c r="M852" s="1">
        <f t="shared" si="256"/>
        <v>4</v>
      </c>
      <c r="N852" s="6" t="str">
        <f t="shared" si="257"/>
        <v>00</v>
      </c>
      <c r="O852" s="1">
        <f t="shared" si="258"/>
        <v>16</v>
      </c>
      <c r="P852" s="1">
        <f>IF(HEX2DEC(LEFT(E852,4))&gt;=32768,HEX2DEC(LEFT(E852,4))-65536,HEX2DEC(LEFT(E852,4)))/Codes!$N$2</f>
        <v>5.6</v>
      </c>
      <c r="Q852" s="1">
        <f>IF(HEX2DEC(RIGHT(E852,4))&gt;=32768,HEX2DEC(RIGHT(E852,4))-65536,HEX2DEC(RIGHT(E852,4)))/Codes!$N$2</f>
        <v>0</v>
      </c>
      <c r="R852" s="1">
        <f>IF(HEX2DEC(LEFT(F852,4))&gt;=32768,HEX2DEC(LEFT(F852,4))-65536,HEX2DEC(LEFT(F852,4)))/Codes!$N$2</f>
        <v>1.6</v>
      </c>
      <c r="S852" s="1">
        <f>IF(HEX2DEC(RIGHT(F852,4))&gt;=32768,HEX2DEC(RIGHT(F852,4))-65536,HEX2DEC(RIGHT(F852,4)))/Codes!$N$2</f>
        <v>0</v>
      </c>
      <c r="T852" s="18">
        <f t="shared" si="259"/>
        <v>290</v>
      </c>
      <c r="U852" s="1">
        <f t="shared" si="260"/>
        <v>100</v>
      </c>
      <c r="V852" s="1">
        <f t="shared" si="261"/>
        <v>0</v>
      </c>
      <c r="W852" s="1" t="str">
        <f t="shared" si="262"/>
        <v>100</v>
      </c>
      <c r="X852" s="1">
        <f t="shared" si="263"/>
        <v>3</v>
      </c>
      <c r="Y852" s="1">
        <f t="shared" si="264"/>
        <v>40</v>
      </c>
      <c r="Z852" s="1" t="str">
        <f>VLOOKUP(BIN2DEC(MID(HEX2BIN(MID(H852,3,2),8),2,5)),Codes!$E$1:$F$18,2)</f>
        <v>Normal</v>
      </c>
      <c r="AA852" s="6" t="str">
        <f t="shared" si="265"/>
        <v>0</v>
      </c>
      <c r="AB852" s="1">
        <f t="shared" si="266"/>
        <v>0</v>
      </c>
      <c r="AC852" s="1" t="str">
        <f>VLOOKUP(BIN2DEC(RIGHT(HEX2BIN(MID(H852,6,1),4),1)&amp;LEFT(HEX2BIN(MID(H852,7,1),4),1)),Codes!$K$1:$L$5,2)</f>
        <v>L</v>
      </c>
      <c r="AD852" s="1" t="str">
        <f>VLOOKUP(BIN2DEC(RIGHT(HEX2BIN(MID(H852,7,1),4),3)&amp;LEFT(HEX2BIN(MID(H852,8,1),4),2)),Codes!$H$2:$I$33,2)</f>
        <v>Kick</v>
      </c>
      <c r="AE852" s="1" t="str">
        <f t="shared" si="267"/>
        <v>1</v>
      </c>
      <c r="AF852" s="1" t="str">
        <f t="shared" si="268"/>
        <v>1</v>
      </c>
      <c r="AH852" s="6">
        <f t="shared" si="269"/>
        <v>66</v>
      </c>
    </row>
    <row r="853" spans="1:34">
      <c r="A853" s="3" t="s">
        <v>442</v>
      </c>
      <c r="B853" s="1" t="s">
        <v>72</v>
      </c>
      <c r="C853" s="6" t="s">
        <v>455</v>
      </c>
      <c r="D853" s="9" t="s">
        <v>185</v>
      </c>
      <c r="E853" s="9" t="s">
        <v>232</v>
      </c>
      <c r="F853" s="9" t="s">
        <v>91</v>
      </c>
      <c r="G853" s="9" t="s">
        <v>443</v>
      </c>
      <c r="H853" s="9" t="s">
        <v>444</v>
      </c>
      <c r="J853" s="6" t="str">
        <f t="shared" si="253"/>
        <v>001011</v>
      </c>
      <c r="K853" s="1">
        <f t="shared" si="254"/>
        <v>0</v>
      </c>
      <c r="L853" s="6" t="str">
        <f t="shared" si="255"/>
        <v>00000</v>
      </c>
      <c r="M853" s="1">
        <f t="shared" si="256"/>
        <v>14</v>
      </c>
      <c r="N853" s="6" t="str">
        <f t="shared" si="257"/>
        <v>00</v>
      </c>
      <c r="O853" s="1">
        <f t="shared" si="258"/>
        <v>6</v>
      </c>
      <c r="P853" s="1">
        <f>IF(HEX2DEC(LEFT(E853,4))&gt;=32768,HEX2DEC(LEFT(E853,4))-65536,HEX2DEC(LEFT(E853,4)))/Codes!$N$2</f>
        <v>4.8</v>
      </c>
      <c r="Q853" s="1">
        <f>IF(HEX2DEC(RIGHT(E853,4))&gt;=32768,HEX2DEC(RIGHT(E853,4))-65536,HEX2DEC(RIGHT(E853,4)))/Codes!$N$2</f>
        <v>0</v>
      </c>
      <c r="R853" s="1">
        <f>IF(HEX2DEC(LEFT(F853,4))&gt;=32768,HEX2DEC(LEFT(F853,4))-65536,HEX2DEC(LEFT(F853,4)))/Codes!$N$2</f>
        <v>0</v>
      </c>
      <c r="S853" s="1">
        <f>IF(HEX2DEC(RIGHT(F853,4))&gt;=32768,HEX2DEC(RIGHT(F853,4))-65536,HEX2DEC(RIGHT(F853,4)))/Codes!$N$2</f>
        <v>0</v>
      </c>
      <c r="T853" s="18">
        <f t="shared" si="259"/>
        <v>361</v>
      </c>
      <c r="U853" s="1">
        <f t="shared" si="260"/>
        <v>50</v>
      </c>
      <c r="V853" s="1">
        <f t="shared" si="261"/>
        <v>0</v>
      </c>
      <c r="W853" s="1" t="str">
        <f t="shared" si="262"/>
        <v>100</v>
      </c>
      <c r="X853" s="1">
        <f t="shared" si="263"/>
        <v>2</v>
      </c>
      <c r="Y853" s="1">
        <f t="shared" si="264"/>
        <v>80</v>
      </c>
      <c r="Z853" s="1" t="str">
        <f>VLOOKUP(BIN2DEC(MID(HEX2BIN(MID(H853,3,2),8),2,5)),Codes!$E$1:$F$18,2)</f>
        <v>Normal</v>
      </c>
      <c r="AA853" s="6" t="str">
        <f t="shared" si="265"/>
        <v>0</v>
      </c>
      <c r="AB853" s="1">
        <f t="shared" si="266"/>
        <v>1</v>
      </c>
      <c r="AC853" s="1" t="str">
        <f>VLOOKUP(BIN2DEC(RIGHT(HEX2BIN(MID(H853,6,1),4),1)&amp;LEFT(HEX2BIN(MID(H853,7,1),4),1)),Codes!$K$1:$L$5,2)</f>
        <v>M</v>
      </c>
      <c r="AD853" s="1" t="str">
        <f>VLOOKUP(BIN2DEC(RIGHT(HEX2BIN(MID(H853,7,1),4),3)&amp;LEFT(HEX2BIN(MID(H853,8,1),4),2)),Codes!$H$2:$I$33,2)</f>
        <v>Kick</v>
      </c>
      <c r="AE853" s="1" t="str">
        <f t="shared" si="267"/>
        <v>1</v>
      </c>
      <c r="AF853" s="1" t="str">
        <f t="shared" si="268"/>
        <v>1</v>
      </c>
      <c r="AH853" s="6">
        <f t="shared" si="269"/>
        <v>34</v>
      </c>
    </row>
    <row r="854" spans="1:34">
      <c r="A854" s="3" t="s">
        <v>445</v>
      </c>
      <c r="B854" s="1" t="s">
        <v>72</v>
      </c>
      <c r="C854" s="6" t="s">
        <v>455</v>
      </c>
      <c r="D854" s="9" t="s">
        <v>181</v>
      </c>
      <c r="E854" s="9" t="s">
        <v>232</v>
      </c>
      <c r="F854" s="9" t="s">
        <v>91</v>
      </c>
      <c r="G854" s="9" t="s">
        <v>443</v>
      </c>
      <c r="H854" s="9" t="s">
        <v>444</v>
      </c>
      <c r="J854" s="6" t="str">
        <f t="shared" si="253"/>
        <v>001011</v>
      </c>
      <c r="K854" s="1">
        <f t="shared" si="254"/>
        <v>1</v>
      </c>
      <c r="L854" s="6" t="str">
        <f t="shared" si="255"/>
        <v>00000</v>
      </c>
      <c r="M854" s="1">
        <f t="shared" si="256"/>
        <v>8</v>
      </c>
      <c r="N854" s="6" t="str">
        <f t="shared" si="257"/>
        <v>00</v>
      </c>
      <c r="O854" s="1">
        <f t="shared" si="258"/>
        <v>6</v>
      </c>
      <c r="P854" s="1">
        <f>IF(HEX2DEC(LEFT(E854,4))&gt;=32768,HEX2DEC(LEFT(E854,4))-65536,HEX2DEC(LEFT(E854,4)))/Codes!$N$2</f>
        <v>4.8</v>
      </c>
      <c r="Q854" s="1">
        <f>IF(HEX2DEC(RIGHT(E854,4))&gt;=32768,HEX2DEC(RIGHT(E854,4))-65536,HEX2DEC(RIGHT(E854,4)))/Codes!$N$2</f>
        <v>0</v>
      </c>
      <c r="R854" s="1">
        <f>IF(HEX2DEC(LEFT(F854,4))&gt;=32768,HEX2DEC(LEFT(F854,4))-65536,HEX2DEC(LEFT(F854,4)))/Codes!$N$2</f>
        <v>0</v>
      </c>
      <c r="S854" s="1">
        <f>IF(HEX2DEC(RIGHT(F854,4))&gt;=32768,HEX2DEC(RIGHT(F854,4))-65536,HEX2DEC(RIGHT(F854,4)))/Codes!$N$2</f>
        <v>0</v>
      </c>
      <c r="T854" s="18">
        <f t="shared" si="259"/>
        <v>361</v>
      </c>
      <c r="U854" s="1">
        <f t="shared" si="260"/>
        <v>50</v>
      </c>
      <c r="V854" s="1">
        <f t="shared" si="261"/>
        <v>0</v>
      </c>
      <c r="W854" s="1" t="str">
        <f t="shared" si="262"/>
        <v>100</v>
      </c>
      <c r="X854" s="1">
        <f t="shared" si="263"/>
        <v>2</v>
      </c>
      <c r="Y854" s="1">
        <f t="shared" si="264"/>
        <v>80</v>
      </c>
      <c r="Z854" s="1" t="str">
        <f>VLOOKUP(BIN2DEC(MID(HEX2BIN(MID(H854,3,2),8),2,5)),Codes!$E$1:$F$18,2)</f>
        <v>Normal</v>
      </c>
      <c r="AA854" s="6" t="str">
        <f t="shared" si="265"/>
        <v>0</v>
      </c>
      <c r="AB854" s="1">
        <f t="shared" si="266"/>
        <v>1</v>
      </c>
      <c r="AC854" s="1" t="str">
        <f>VLOOKUP(BIN2DEC(RIGHT(HEX2BIN(MID(H854,6,1),4),1)&amp;LEFT(HEX2BIN(MID(H854,7,1),4),1)),Codes!$K$1:$L$5,2)</f>
        <v>M</v>
      </c>
      <c r="AD854" s="1" t="str">
        <f>VLOOKUP(BIN2DEC(RIGHT(HEX2BIN(MID(H854,7,1),4),3)&amp;LEFT(HEX2BIN(MID(H854,8,1),4),2)),Codes!$H$2:$I$33,2)</f>
        <v>Kick</v>
      </c>
      <c r="AE854" s="1" t="str">
        <f t="shared" si="267"/>
        <v>1</v>
      </c>
      <c r="AF854" s="1" t="str">
        <f t="shared" si="268"/>
        <v>1</v>
      </c>
      <c r="AH854" s="6">
        <f t="shared" si="269"/>
        <v>34</v>
      </c>
    </row>
    <row r="855" spans="1:34">
      <c r="A855" s="3" t="s">
        <v>446</v>
      </c>
      <c r="B855" s="1" t="s">
        <v>72</v>
      </c>
      <c r="C855" s="6" t="s">
        <v>455</v>
      </c>
      <c r="D855" s="9" t="s">
        <v>447</v>
      </c>
      <c r="E855" s="9" t="s">
        <v>448</v>
      </c>
      <c r="F855" s="9" t="s">
        <v>91</v>
      </c>
      <c r="G855" s="9" t="s">
        <v>443</v>
      </c>
      <c r="H855" s="9" t="s">
        <v>444</v>
      </c>
      <c r="J855" s="6" t="str">
        <f t="shared" si="253"/>
        <v>001011</v>
      </c>
      <c r="K855" s="1">
        <f t="shared" si="254"/>
        <v>2</v>
      </c>
      <c r="L855" s="6" t="str">
        <f t="shared" si="255"/>
        <v>00000</v>
      </c>
      <c r="M855" s="1">
        <f t="shared" si="256"/>
        <v>16</v>
      </c>
      <c r="N855" s="6" t="str">
        <f t="shared" si="257"/>
        <v>00</v>
      </c>
      <c r="O855" s="1">
        <f t="shared" si="258"/>
        <v>6</v>
      </c>
      <c r="P855" s="1">
        <f>IF(HEX2DEC(LEFT(E855,4))&gt;=32768,HEX2DEC(LEFT(E855,4))-65536,HEX2DEC(LEFT(E855,4)))/Codes!$N$2</f>
        <v>6.4</v>
      </c>
      <c r="Q855" s="1">
        <f>IF(HEX2DEC(RIGHT(E855,4))&gt;=32768,HEX2DEC(RIGHT(E855,4))-65536,HEX2DEC(RIGHT(E855,4)))/Codes!$N$2</f>
        <v>0</v>
      </c>
      <c r="R855" s="1">
        <f>IF(HEX2DEC(LEFT(F855,4))&gt;=32768,HEX2DEC(LEFT(F855,4))-65536,HEX2DEC(LEFT(F855,4)))/Codes!$N$2</f>
        <v>0</v>
      </c>
      <c r="S855" s="1">
        <f>IF(HEX2DEC(RIGHT(F855,4))&gt;=32768,HEX2DEC(RIGHT(F855,4))-65536,HEX2DEC(RIGHT(F855,4)))/Codes!$N$2</f>
        <v>0</v>
      </c>
      <c r="T855" s="18">
        <f t="shared" si="259"/>
        <v>361</v>
      </c>
      <c r="U855" s="1">
        <f t="shared" si="260"/>
        <v>50</v>
      </c>
      <c r="V855" s="1">
        <f t="shared" si="261"/>
        <v>0</v>
      </c>
      <c r="W855" s="1" t="str">
        <f t="shared" si="262"/>
        <v>100</v>
      </c>
      <c r="X855" s="1">
        <f t="shared" si="263"/>
        <v>2</v>
      </c>
      <c r="Y855" s="1">
        <f t="shared" si="264"/>
        <v>80</v>
      </c>
      <c r="Z855" s="1" t="str">
        <f>VLOOKUP(BIN2DEC(MID(HEX2BIN(MID(H855,3,2),8),2,5)),Codes!$E$1:$F$18,2)</f>
        <v>Normal</v>
      </c>
      <c r="AA855" s="6" t="str">
        <f t="shared" si="265"/>
        <v>0</v>
      </c>
      <c r="AB855" s="1">
        <f t="shared" si="266"/>
        <v>1</v>
      </c>
      <c r="AC855" s="1" t="str">
        <f>VLOOKUP(BIN2DEC(RIGHT(HEX2BIN(MID(H855,6,1),4),1)&amp;LEFT(HEX2BIN(MID(H855,7,1),4),1)),Codes!$K$1:$L$5,2)</f>
        <v>M</v>
      </c>
      <c r="AD855" s="1" t="str">
        <f>VLOOKUP(BIN2DEC(RIGHT(HEX2BIN(MID(H855,7,1),4),3)&amp;LEFT(HEX2BIN(MID(H855,8,1),4),2)),Codes!$H$2:$I$33,2)</f>
        <v>Kick</v>
      </c>
      <c r="AE855" s="1" t="str">
        <f t="shared" si="267"/>
        <v>1</v>
      </c>
      <c r="AF855" s="1" t="str">
        <f t="shared" si="268"/>
        <v>1</v>
      </c>
      <c r="AH855" s="6">
        <f t="shared" si="269"/>
        <v>34</v>
      </c>
    </row>
    <row r="856" spans="1:34">
      <c r="A856" s="3" t="s">
        <v>449</v>
      </c>
      <c r="B856" s="1" t="s">
        <v>72</v>
      </c>
      <c r="C856" s="6" t="s">
        <v>455</v>
      </c>
      <c r="D856" s="9" t="s">
        <v>450</v>
      </c>
      <c r="E856" s="9" t="s">
        <v>448</v>
      </c>
      <c r="F856" s="9" t="s">
        <v>91</v>
      </c>
      <c r="G856" s="9" t="s">
        <v>443</v>
      </c>
      <c r="H856" s="9" t="s">
        <v>444</v>
      </c>
      <c r="J856" s="6" t="str">
        <f t="shared" si="253"/>
        <v>001011</v>
      </c>
      <c r="K856" s="1">
        <f t="shared" si="254"/>
        <v>3</v>
      </c>
      <c r="L856" s="6" t="str">
        <f t="shared" si="255"/>
        <v>00000</v>
      </c>
      <c r="M856" s="1">
        <f t="shared" si="256"/>
        <v>10</v>
      </c>
      <c r="N856" s="6" t="str">
        <f t="shared" si="257"/>
        <v>00</v>
      </c>
      <c r="O856" s="1">
        <f t="shared" si="258"/>
        <v>6</v>
      </c>
      <c r="P856" s="1">
        <f>IF(HEX2DEC(LEFT(E856,4))&gt;=32768,HEX2DEC(LEFT(E856,4))-65536,HEX2DEC(LEFT(E856,4)))/Codes!$N$2</f>
        <v>6.4</v>
      </c>
      <c r="Q856" s="1">
        <f>IF(HEX2DEC(RIGHT(E856,4))&gt;=32768,HEX2DEC(RIGHT(E856,4))-65536,HEX2DEC(RIGHT(E856,4)))/Codes!$N$2</f>
        <v>0</v>
      </c>
      <c r="R856" s="1">
        <f>IF(HEX2DEC(LEFT(F856,4))&gt;=32768,HEX2DEC(LEFT(F856,4))-65536,HEX2DEC(LEFT(F856,4)))/Codes!$N$2</f>
        <v>0</v>
      </c>
      <c r="S856" s="1">
        <f>IF(HEX2DEC(RIGHT(F856,4))&gt;=32768,HEX2DEC(RIGHT(F856,4))-65536,HEX2DEC(RIGHT(F856,4)))/Codes!$N$2</f>
        <v>0</v>
      </c>
      <c r="T856" s="18">
        <f t="shared" si="259"/>
        <v>361</v>
      </c>
      <c r="U856" s="1">
        <f t="shared" si="260"/>
        <v>50</v>
      </c>
      <c r="V856" s="1">
        <f t="shared" si="261"/>
        <v>0</v>
      </c>
      <c r="W856" s="1" t="str">
        <f t="shared" si="262"/>
        <v>100</v>
      </c>
      <c r="X856" s="1">
        <f t="shared" si="263"/>
        <v>2</v>
      </c>
      <c r="Y856" s="1">
        <f t="shared" si="264"/>
        <v>80</v>
      </c>
      <c r="Z856" s="1" t="str">
        <f>VLOOKUP(BIN2DEC(MID(HEX2BIN(MID(H856,3,2),8),2,5)),Codes!$E$1:$F$18,2)</f>
        <v>Normal</v>
      </c>
      <c r="AA856" s="6" t="str">
        <f t="shared" si="265"/>
        <v>0</v>
      </c>
      <c r="AB856" s="1">
        <f t="shared" si="266"/>
        <v>1</v>
      </c>
      <c r="AC856" s="1" t="str">
        <f>VLOOKUP(BIN2DEC(RIGHT(HEX2BIN(MID(H856,6,1),4),1)&amp;LEFT(HEX2BIN(MID(H856,7,1),4),1)),Codes!$K$1:$L$5,2)</f>
        <v>M</v>
      </c>
      <c r="AD856" s="1" t="str">
        <f>VLOOKUP(BIN2DEC(RIGHT(HEX2BIN(MID(H856,7,1),4),3)&amp;LEFT(HEX2BIN(MID(H856,8,1),4),2)),Codes!$H$2:$I$33,2)</f>
        <v>Kick</v>
      </c>
      <c r="AE856" s="1" t="str">
        <f t="shared" si="267"/>
        <v>1</v>
      </c>
      <c r="AF856" s="1" t="str">
        <f t="shared" si="268"/>
        <v>1</v>
      </c>
      <c r="AH856" s="6">
        <f t="shared" si="269"/>
        <v>34</v>
      </c>
    </row>
    <row r="857" spans="1:34">
      <c r="A857" s="3" t="s">
        <v>451</v>
      </c>
      <c r="B857" s="1" t="s">
        <v>72</v>
      </c>
      <c r="C857" s="6" t="s">
        <v>456</v>
      </c>
      <c r="D857" s="9" t="s">
        <v>185</v>
      </c>
      <c r="E857" s="9" t="s">
        <v>232</v>
      </c>
      <c r="F857" s="9" t="s">
        <v>91</v>
      </c>
      <c r="G857" s="9" t="s">
        <v>443</v>
      </c>
      <c r="H857" s="9" t="s">
        <v>444</v>
      </c>
      <c r="J857" s="6" t="str">
        <f t="shared" si="253"/>
        <v>001011</v>
      </c>
      <c r="K857" s="1">
        <f t="shared" si="254"/>
        <v>0</v>
      </c>
      <c r="L857" s="6" t="str">
        <f t="shared" si="255"/>
        <v>00000</v>
      </c>
      <c r="M857" s="1">
        <f t="shared" si="256"/>
        <v>14</v>
      </c>
      <c r="N857" s="6" t="str">
        <f t="shared" si="257"/>
        <v>00</v>
      </c>
      <c r="O857" s="1">
        <f t="shared" si="258"/>
        <v>6</v>
      </c>
      <c r="P857" s="1">
        <f>IF(HEX2DEC(LEFT(E857,4))&gt;=32768,HEX2DEC(LEFT(E857,4))-65536,HEX2DEC(LEFT(E857,4)))/Codes!$N$2</f>
        <v>4.8</v>
      </c>
      <c r="Q857" s="1">
        <f>IF(HEX2DEC(RIGHT(E857,4))&gt;=32768,HEX2DEC(RIGHT(E857,4))-65536,HEX2DEC(RIGHT(E857,4)))/Codes!$N$2</f>
        <v>0</v>
      </c>
      <c r="R857" s="1">
        <f>IF(HEX2DEC(LEFT(F857,4))&gt;=32768,HEX2DEC(LEFT(F857,4))-65536,HEX2DEC(LEFT(F857,4)))/Codes!$N$2</f>
        <v>0</v>
      </c>
      <c r="S857" s="1">
        <f>IF(HEX2DEC(RIGHT(F857,4))&gt;=32768,HEX2DEC(RIGHT(F857,4))-65536,HEX2DEC(RIGHT(F857,4)))/Codes!$N$2</f>
        <v>0</v>
      </c>
      <c r="T857" s="18">
        <f t="shared" si="259"/>
        <v>361</v>
      </c>
      <c r="U857" s="1">
        <f t="shared" si="260"/>
        <v>50</v>
      </c>
      <c r="V857" s="1">
        <f t="shared" si="261"/>
        <v>0</v>
      </c>
      <c r="W857" s="1" t="str">
        <f t="shared" si="262"/>
        <v>100</v>
      </c>
      <c r="X857" s="1">
        <f t="shared" si="263"/>
        <v>2</v>
      </c>
      <c r="Y857" s="1">
        <f t="shared" si="264"/>
        <v>80</v>
      </c>
      <c r="Z857" s="1" t="str">
        <f>VLOOKUP(BIN2DEC(MID(HEX2BIN(MID(H857,3,2),8),2,5)),Codes!$E$1:$F$18,2)</f>
        <v>Normal</v>
      </c>
      <c r="AA857" s="6" t="str">
        <f t="shared" si="265"/>
        <v>0</v>
      </c>
      <c r="AB857" s="1">
        <f t="shared" si="266"/>
        <v>1</v>
      </c>
      <c r="AC857" s="1" t="str">
        <f>VLOOKUP(BIN2DEC(RIGHT(HEX2BIN(MID(H857,6,1),4),1)&amp;LEFT(HEX2BIN(MID(H857,7,1),4),1)),Codes!$K$1:$L$5,2)</f>
        <v>M</v>
      </c>
      <c r="AD857" s="1" t="str">
        <f>VLOOKUP(BIN2DEC(RIGHT(HEX2BIN(MID(H857,7,1),4),3)&amp;LEFT(HEX2BIN(MID(H857,8,1),4),2)),Codes!$H$2:$I$33,2)</f>
        <v>Kick</v>
      </c>
      <c r="AE857" s="1" t="str">
        <f t="shared" si="267"/>
        <v>1</v>
      </c>
      <c r="AF857" s="1" t="str">
        <f t="shared" si="268"/>
        <v>1</v>
      </c>
      <c r="AH857" s="6">
        <f t="shared" si="269"/>
        <v>34</v>
      </c>
    </row>
    <row r="858" spans="1:34">
      <c r="A858" s="3" t="s">
        <v>452</v>
      </c>
      <c r="B858" s="1" t="s">
        <v>72</v>
      </c>
      <c r="C858" s="6" t="s">
        <v>456</v>
      </c>
      <c r="D858" s="9" t="s">
        <v>181</v>
      </c>
      <c r="E858" s="9" t="s">
        <v>232</v>
      </c>
      <c r="F858" s="9" t="s">
        <v>91</v>
      </c>
      <c r="G858" s="9" t="s">
        <v>443</v>
      </c>
      <c r="H858" s="9" t="s">
        <v>444</v>
      </c>
      <c r="J858" s="6" t="str">
        <f t="shared" si="253"/>
        <v>001011</v>
      </c>
      <c r="K858" s="1">
        <f t="shared" si="254"/>
        <v>1</v>
      </c>
      <c r="L858" s="6" t="str">
        <f t="shared" si="255"/>
        <v>00000</v>
      </c>
      <c r="M858" s="1">
        <f t="shared" si="256"/>
        <v>8</v>
      </c>
      <c r="N858" s="6" t="str">
        <f t="shared" si="257"/>
        <v>00</v>
      </c>
      <c r="O858" s="1">
        <f t="shared" si="258"/>
        <v>6</v>
      </c>
      <c r="P858" s="1">
        <f>IF(HEX2DEC(LEFT(E858,4))&gt;=32768,HEX2DEC(LEFT(E858,4))-65536,HEX2DEC(LEFT(E858,4)))/Codes!$N$2</f>
        <v>4.8</v>
      </c>
      <c r="Q858" s="1">
        <f>IF(HEX2DEC(RIGHT(E858,4))&gt;=32768,HEX2DEC(RIGHT(E858,4))-65536,HEX2DEC(RIGHT(E858,4)))/Codes!$N$2</f>
        <v>0</v>
      </c>
      <c r="R858" s="1">
        <f>IF(HEX2DEC(LEFT(F858,4))&gt;=32768,HEX2DEC(LEFT(F858,4))-65536,HEX2DEC(LEFT(F858,4)))/Codes!$N$2</f>
        <v>0</v>
      </c>
      <c r="S858" s="1">
        <f>IF(HEX2DEC(RIGHT(F858,4))&gt;=32768,HEX2DEC(RIGHT(F858,4))-65536,HEX2DEC(RIGHT(F858,4)))/Codes!$N$2</f>
        <v>0</v>
      </c>
      <c r="T858" s="18">
        <f t="shared" si="259"/>
        <v>361</v>
      </c>
      <c r="U858" s="1">
        <f t="shared" si="260"/>
        <v>50</v>
      </c>
      <c r="V858" s="1">
        <f t="shared" si="261"/>
        <v>0</v>
      </c>
      <c r="W858" s="1" t="str">
        <f t="shared" si="262"/>
        <v>100</v>
      </c>
      <c r="X858" s="1">
        <f t="shared" si="263"/>
        <v>2</v>
      </c>
      <c r="Y858" s="1">
        <f t="shared" si="264"/>
        <v>80</v>
      </c>
      <c r="Z858" s="1" t="str">
        <f>VLOOKUP(BIN2DEC(MID(HEX2BIN(MID(H858,3,2),8),2,5)),Codes!$E$1:$F$18,2)</f>
        <v>Normal</v>
      </c>
      <c r="AA858" s="6" t="str">
        <f t="shared" si="265"/>
        <v>0</v>
      </c>
      <c r="AB858" s="1">
        <f t="shared" si="266"/>
        <v>1</v>
      </c>
      <c r="AC858" s="1" t="str">
        <f>VLOOKUP(BIN2DEC(RIGHT(HEX2BIN(MID(H858,6,1),4),1)&amp;LEFT(HEX2BIN(MID(H858,7,1),4),1)),Codes!$K$1:$L$5,2)</f>
        <v>M</v>
      </c>
      <c r="AD858" s="1" t="str">
        <f>VLOOKUP(BIN2DEC(RIGHT(HEX2BIN(MID(H858,7,1),4),3)&amp;LEFT(HEX2BIN(MID(H858,8,1),4),2)),Codes!$H$2:$I$33,2)</f>
        <v>Kick</v>
      </c>
      <c r="AE858" s="1" t="str">
        <f t="shared" si="267"/>
        <v>1</v>
      </c>
      <c r="AF858" s="1" t="str">
        <f t="shared" si="268"/>
        <v>1</v>
      </c>
      <c r="AH858" s="6">
        <f t="shared" si="269"/>
        <v>34</v>
      </c>
    </row>
    <row r="859" spans="1:34">
      <c r="A859" s="3" t="s">
        <v>453</v>
      </c>
      <c r="B859" s="1" t="s">
        <v>72</v>
      </c>
      <c r="C859" s="6" t="s">
        <v>456</v>
      </c>
      <c r="D859" s="9" t="s">
        <v>447</v>
      </c>
      <c r="E859" s="9" t="s">
        <v>448</v>
      </c>
      <c r="F859" s="9" t="s">
        <v>91</v>
      </c>
      <c r="G859" s="9" t="s">
        <v>443</v>
      </c>
      <c r="H859" s="9" t="s">
        <v>444</v>
      </c>
      <c r="J859" s="6" t="str">
        <f t="shared" si="253"/>
        <v>001011</v>
      </c>
      <c r="K859" s="1">
        <f t="shared" si="254"/>
        <v>2</v>
      </c>
      <c r="L859" s="6" t="str">
        <f t="shared" si="255"/>
        <v>00000</v>
      </c>
      <c r="M859" s="1">
        <f t="shared" si="256"/>
        <v>16</v>
      </c>
      <c r="N859" s="6" t="str">
        <f t="shared" si="257"/>
        <v>00</v>
      </c>
      <c r="O859" s="1">
        <f t="shared" si="258"/>
        <v>6</v>
      </c>
      <c r="P859" s="1">
        <f>IF(HEX2DEC(LEFT(E859,4))&gt;=32768,HEX2DEC(LEFT(E859,4))-65536,HEX2DEC(LEFT(E859,4)))/Codes!$N$2</f>
        <v>6.4</v>
      </c>
      <c r="Q859" s="1">
        <f>IF(HEX2DEC(RIGHT(E859,4))&gt;=32768,HEX2DEC(RIGHT(E859,4))-65536,HEX2DEC(RIGHT(E859,4)))/Codes!$N$2</f>
        <v>0</v>
      </c>
      <c r="R859" s="1">
        <f>IF(HEX2DEC(LEFT(F859,4))&gt;=32768,HEX2DEC(LEFT(F859,4))-65536,HEX2DEC(LEFT(F859,4)))/Codes!$N$2</f>
        <v>0</v>
      </c>
      <c r="S859" s="1">
        <f>IF(HEX2DEC(RIGHT(F859,4))&gt;=32768,HEX2DEC(RIGHT(F859,4))-65536,HEX2DEC(RIGHT(F859,4)))/Codes!$N$2</f>
        <v>0</v>
      </c>
      <c r="T859" s="18">
        <f t="shared" si="259"/>
        <v>361</v>
      </c>
      <c r="U859" s="1">
        <f t="shared" si="260"/>
        <v>50</v>
      </c>
      <c r="V859" s="1">
        <f t="shared" si="261"/>
        <v>0</v>
      </c>
      <c r="W859" s="1" t="str">
        <f t="shared" si="262"/>
        <v>100</v>
      </c>
      <c r="X859" s="1">
        <f t="shared" si="263"/>
        <v>2</v>
      </c>
      <c r="Y859" s="1">
        <f t="shared" si="264"/>
        <v>80</v>
      </c>
      <c r="Z859" s="1" t="str">
        <f>VLOOKUP(BIN2DEC(MID(HEX2BIN(MID(H859,3,2),8),2,5)),Codes!$E$1:$F$18,2)</f>
        <v>Normal</v>
      </c>
      <c r="AA859" s="6" t="str">
        <f t="shared" si="265"/>
        <v>0</v>
      </c>
      <c r="AB859" s="1">
        <f t="shared" si="266"/>
        <v>1</v>
      </c>
      <c r="AC859" s="1" t="str">
        <f>VLOOKUP(BIN2DEC(RIGHT(HEX2BIN(MID(H859,6,1),4),1)&amp;LEFT(HEX2BIN(MID(H859,7,1),4),1)),Codes!$K$1:$L$5,2)</f>
        <v>M</v>
      </c>
      <c r="AD859" s="1" t="str">
        <f>VLOOKUP(BIN2DEC(RIGHT(HEX2BIN(MID(H859,7,1),4),3)&amp;LEFT(HEX2BIN(MID(H859,8,1),4),2)),Codes!$H$2:$I$33,2)</f>
        <v>Kick</v>
      </c>
      <c r="AE859" s="1" t="str">
        <f t="shared" si="267"/>
        <v>1</v>
      </c>
      <c r="AF859" s="1" t="str">
        <f t="shared" si="268"/>
        <v>1</v>
      </c>
      <c r="AH859" s="6">
        <f t="shared" si="269"/>
        <v>34</v>
      </c>
    </row>
    <row r="860" spans="1:34">
      <c r="A860" s="3" t="s">
        <v>454</v>
      </c>
      <c r="B860" s="1" t="s">
        <v>72</v>
      </c>
      <c r="C860" s="6" t="s">
        <v>456</v>
      </c>
      <c r="D860" s="9" t="s">
        <v>450</v>
      </c>
      <c r="E860" s="9" t="s">
        <v>448</v>
      </c>
      <c r="F860" s="9" t="s">
        <v>91</v>
      </c>
      <c r="G860" s="9" t="s">
        <v>443</v>
      </c>
      <c r="H860" s="9" t="s">
        <v>444</v>
      </c>
      <c r="J860" s="6" t="str">
        <f t="shared" si="253"/>
        <v>001011</v>
      </c>
      <c r="K860" s="1">
        <f t="shared" si="254"/>
        <v>3</v>
      </c>
      <c r="L860" s="6" t="str">
        <f t="shared" si="255"/>
        <v>00000</v>
      </c>
      <c r="M860" s="1">
        <f t="shared" si="256"/>
        <v>10</v>
      </c>
      <c r="N860" s="6" t="str">
        <f t="shared" si="257"/>
        <v>00</v>
      </c>
      <c r="O860" s="1">
        <f t="shared" si="258"/>
        <v>6</v>
      </c>
      <c r="P860" s="1">
        <f>IF(HEX2DEC(LEFT(E860,4))&gt;=32768,HEX2DEC(LEFT(E860,4))-65536,HEX2DEC(LEFT(E860,4)))/Codes!$N$2</f>
        <v>6.4</v>
      </c>
      <c r="Q860" s="1">
        <f>IF(HEX2DEC(RIGHT(E860,4))&gt;=32768,HEX2DEC(RIGHT(E860,4))-65536,HEX2DEC(RIGHT(E860,4)))/Codes!$N$2</f>
        <v>0</v>
      </c>
      <c r="R860" s="1">
        <f>IF(HEX2DEC(LEFT(F860,4))&gt;=32768,HEX2DEC(LEFT(F860,4))-65536,HEX2DEC(LEFT(F860,4)))/Codes!$N$2</f>
        <v>0</v>
      </c>
      <c r="S860" s="1">
        <f>IF(HEX2DEC(RIGHT(F860,4))&gt;=32768,HEX2DEC(RIGHT(F860,4))-65536,HEX2DEC(RIGHT(F860,4)))/Codes!$N$2</f>
        <v>0</v>
      </c>
      <c r="T860" s="18">
        <f t="shared" si="259"/>
        <v>361</v>
      </c>
      <c r="U860" s="1">
        <f t="shared" si="260"/>
        <v>50</v>
      </c>
      <c r="V860" s="1">
        <f t="shared" si="261"/>
        <v>0</v>
      </c>
      <c r="W860" s="1" t="str">
        <f t="shared" si="262"/>
        <v>100</v>
      </c>
      <c r="X860" s="1">
        <f t="shared" si="263"/>
        <v>2</v>
      </c>
      <c r="Y860" s="1">
        <f t="shared" si="264"/>
        <v>80</v>
      </c>
      <c r="Z860" s="1" t="str">
        <f>VLOOKUP(BIN2DEC(MID(HEX2BIN(MID(H860,3,2),8),2,5)),Codes!$E$1:$F$18,2)</f>
        <v>Normal</v>
      </c>
      <c r="AA860" s="6" t="str">
        <f t="shared" si="265"/>
        <v>0</v>
      </c>
      <c r="AB860" s="1">
        <f t="shared" si="266"/>
        <v>1</v>
      </c>
      <c r="AC860" s="1" t="str">
        <f>VLOOKUP(BIN2DEC(RIGHT(HEX2BIN(MID(H860,6,1),4),1)&amp;LEFT(HEX2BIN(MID(H860,7,1),4),1)),Codes!$K$1:$L$5,2)</f>
        <v>M</v>
      </c>
      <c r="AD860" s="1" t="str">
        <f>VLOOKUP(BIN2DEC(RIGHT(HEX2BIN(MID(H860,7,1),4),3)&amp;LEFT(HEX2BIN(MID(H860,8,1),4),2)),Codes!$H$2:$I$33,2)</f>
        <v>Kick</v>
      </c>
      <c r="AE860" s="1" t="str">
        <f t="shared" si="267"/>
        <v>1</v>
      </c>
      <c r="AF860" s="1" t="str">
        <f t="shared" si="268"/>
        <v>1</v>
      </c>
      <c r="AH860" s="6">
        <f t="shared" si="269"/>
        <v>34</v>
      </c>
    </row>
    <row r="861" spans="1:34">
      <c r="A861" s="3" t="s">
        <v>457</v>
      </c>
      <c r="B861" s="1" t="s">
        <v>72</v>
      </c>
      <c r="C861" s="6" t="s">
        <v>458</v>
      </c>
      <c r="D861" s="9" t="s">
        <v>459</v>
      </c>
      <c r="E861" s="9" t="s">
        <v>460</v>
      </c>
      <c r="F861" s="9" t="s">
        <v>91</v>
      </c>
      <c r="G861" s="9" t="s">
        <v>443</v>
      </c>
      <c r="H861" s="9" t="s">
        <v>444</v>
      </c>
      <c r="J861" s="6" t="str">
        <f t="shared" si="253"/>
        <v>001011</v>
      </c>
      <c r="K861" s="1">
        <f t="shared" si="254"/>
        <v>0</v>
      </c>
      <c r="L861" s="6" t="str">
        <f t="shared" si="255"/>
        <v>00000</v>
      </c>
      <c r="M861" s="1">
        <f t="shared" si="256"/>
        <v>16</v>
      </c>
      <c r="N861" s="6" t="str">
        <f t="shared" si="257"/>
        <v>00</v>
      </c>
      <c r="O861" s="1">
        <f t="shared" si="258"/>
        <v>6</v>
      </c>
      <c r="P861" s="1">
        <f>IF(HEX2DEC(LEFT(E861,4))&gt;=32768,HEX2DEC(LEFT(E861,4))-65536,HEX2DEC(LEFT(E861,4)))/Codes!$N$2</f>
        <v>7.2</v>
      </c>
      <c r="Q861" s="1">
        <f>IF(HEX2DEC(RIGHT(E861,4))&gt;=32768,HEX2DEC(RIGHT(E861,4))-65536,HEX2DEC(RIGHT(E861,4)))/Codes!$N$2</f>
        <v>0</v>
      </c>
      <c r="R861" s="1">
        <f>IF(HEX2DEC(LEFT(F861,4))&gt;=32768,HEX2DEC(LEFT(F861,4))-65536,HEX2DEC(LEFT(F861,4)))/Codes!$N$2</f>
        <v>0</v>
      </c>
      <c r="S861" s="1">
        <f>IF(HEX2DEC(RIGHT(F861,4))&gt;=32768,HEX2DEC(RIGHT(F861,4))-65536,HEX2DEC(RIGHT(F861,4)))/Codes!$N$2</f>
        <v>0</v>
      </c>
      <c r="T861" s="18">
        <f t="shared" si="259"/>
        <v>361</v>
      </c>
      <c r="U861" s="1">
        <f t="shared" si="260"/>
        <v>50</v>
      </c>
      <c r="V861" s="1">
        <f t="shared" si="261"/>
        <v>0</v>
      </c>
      <c r="W861" s="1" t="str">
        <f t="shared" si="262"/>
        <v>100</v>
      </c>
      <c r="X861" s="1">
        <f t="shared" si="263"/>
        <v>2</v>
      </c>
      <c r="Y861" s="1">
        <f t="shared" si="264"/>
        <v>80</v>
      </c>
      <c r="Z861" s="1" t="str">
        <f>VLOOKUP(BIN2DEC(MID(HEX2BIN(MID(H861,3,2),8),2,5)),Codes!$E$1:$F$18,2)</f>
        <v>Normal</v>
      </c>
      <c r="AA861" s="6" t="str">
        <f t="shared" si="265"/>
        <v>0</v>
      </c>
      <c r="AB861" s="1">
        <f t="shared" si="266"/>
        <v>1</v>
      </c>
      <c r="AC861" s="1" t="str">
        <f>VLOOKUP(BIN2DEC(RIGHT(HEX2BIN(MID(H861,6,1),4),1)&amp;LEFT(HEX2BIN(MID(H861,7,1),4),1)),Codes!$K$1:$L$5,2)</f>
        <v>M</v>
      </c>
      <c r="AD861" s="1" t="str">
        <f>VLOOKUP(BIN2DEC(RIGHT(HEX2BIN(MID(H861,7,1),4),3)&amp;LEFT(HEX2BIN(MID(H861,8,1),4),2)),Codes!$H$2:$I$33,2)</f>
        <v>Kick</v>
      </c>
      <c r="AE861" s="1" t="str">
        <f t="shared" si="267"/>
        <v>1</v>
      </c>
      <c r="AF861" s="1" t="str">
        <f t="shared" si="268"/>
        <v>1</v>
      </c>
      <c r="AH861" s="6">
        <f t="shared" si="269"/>
        <v>34</v>
      </c>
    </row>
    <row r="862" spans="1:34">
      <c r="A862" s="3" t="s">
        <v>461</v>
      </c>
      <c r="B862" s="1" t="s">
        <v>72</v>
      </c>
      <c r="C862" s="6" t="s">
        <v>458</v>
      </c>
      <c r="D862" s="9" t="s">
        <v>462</v>
      </c>
      <c r="E862" s="9" t="s">
        <v>232</v>
      </c>
      <c r="F862" s="9" t="s">
        <v>91</v>
      </c>
      <c r="G862" s="9" t="s">
        <v>443</v>
      </c>
      <c r="H862" s="9" t="s">
        <v>444</v>
      </c>
      <c r="J862" s="6" t="str">
        <f t="shared" si="253"/>
        <v>001011</v>
      </c>
      <c r="K862" s="1">
        <f t="shared" si="254"/>
        <v>1</v>
      </c>
      <c r="L862" s="6" t="str">
        <f t="shared" si="255"/>
        <v>00000</v>
      </c>
      <c r="M862" s="1">
        <f t="shared" si="256"/>
        <v>14</v>
      </c>
      <c r="N862" s="6" t="str">
        <f t="shared" si="257"/>
        <v>00</v>
      </c>
      <c r="O862" s="1">
        <f t="shared" si="258"/>
        <v>6</v>
      </c>
      <c r="P862" s="1">
        <f>IF(HEX2DEC(LEFT(E862,4))&gt;=32768,HEX2DEC(LEFT(E862,4))-65536,HEX2DEC(LEFT(E862,4)))/Codes!$N$2</f>
        <v>4.8</v>
      </c>
      <c r="Q862" s="1">
        <f>IF(HEX2DEC(RIGHT(E862,4))&gt;=32768,HEX2DEC(RIGHT(E862,4))-65536,HEX2DEC(RIGHT(E862,4)))/Codes!$N$2</f>
        <v>0</v>
      </c>
      <c r="R862" s="1">
        <f>IF(HEX2DEC(LEFT(F862,4))&gt;=32768,HEX2DEC(LEFT(F862,4))-65536,HEX2DEC(LEFT(F862,4)))/Codes!$N$2</f>
        <v>0</v>
      </c>
      <c r="S862" s="1">
        <f>IF(HEX2DEC(RIGHT(F862,4))&gt;=32768,HEX2DEC(RIGHT(F862,4))-65536,HEX2DEC(RIGHT(F862,4)))/Codes!$N$2</f>
        <v>0</v>
      </c>
      <c r="T862" s="18">
        <f t="shared" si="259"/>
        <v>361</v>
      </c>
      <c r="U862" s="1">
        <f t="shared" si="260"/>
        <v>50</v>
      </c>
      <c r="V862" s="1">
        <f t="shared" si="261"/>
        <v>0</v>
      </c>
      <c r="W862" s="1" t="str">
        <f t="shared" si="262"/>
        <v>100</v>
      </c>
      <c r="X862" s="1">
        <f t="shared" si="263"/>
        <v>2</v>
      </c>
      <c r="Y862" s="1">
        <f t="shared" si="264"/>
        <v>80</v>
      </c>
      <c r="Z862" s="1" t="str">
        <f>VLOOKUP(BIN2DEC(MID(HEX2BIN(MID(H862,3,2),8),2,5)),Codes!$E$1:$F$18,2)</f>
        <v>Normal</v>
      </c>
      <c r="AA862" s="6" t="str">
        <f t="shared" si="265"/>
        <v>0</v>
      </c>
      <c r="AB862" s="1">
        <f t="shared" si="266"/>
        <v>1</v>
      </c>
      <c r="AC862" s="1" t="str">
        <f>VLOOKUP(BIN2DEC(RIGHT(HEX2BIN(MID(H862,6,1),4),1)&amp;LEFT(HEX2BIN(MID(H862,7,1),4),1)),Codes!$K$1:$L$5,2)</f>
        <v>M</v>
      </c>
      <c r="AD862" s="1" t="str">
        <f>VLOOKUP(BIN2DEC(RIGHT(HEX2BIN(MID(H862,7,1),4),3)&amp;LEFT(HEX2BIN(MID(H862,8,1),4),2)),Codes!$H$2:$I$33,2)</f>
        <v>Kick</v>
      </c>
      <c r="AE862" s="1" t="str">
        <f t="shared" si="267"/>
        <v>1</v>
      </c>
      <c r="AF862" s="1" t="str">
        <f t="shared" si="268"/>
        <v>1</v>
      </c>
      <c r="AH862" s="6">
        <f t="shared" si="269"/>
        <v>34</v>
      </c>
    </row>
    <row r="863" spans="1:34">
      <c r="A863" s="3" t="s">
        <v>463</v>
      </c>
      <c r="B863" s="1" t="s">
        <v>72</v>
      </c>
      <c r="C863" s="6" t="s">
        <v>464</v>
      </c>
      <c r="D863" s="9" t="s">
        <v>459</v>
      </c>
      <c r="E863" s="9" t="s">
        <v>460</v>
      </c>
      <c r="F863" s="9" t="s">
        <v>91</v>
      </c>
      <c r="G863" s="9" t="s">
        <v>443</v>
      </c>
      <c r="H863" s="9" t="s">
        <v>444</v>
      </c>
      <c r="J863" s="6" t="str">
        <f t="shared" si="253"/>
        <v>001011</v>
      </c>
      <c r="K863" s="1">
        <f t="shared" si="254"/>
        <v>0</v>
      </c>
      <c r="L863" s="6" t="str">
        <f t="shared" si="255"/>
        <v>00000</v>
      </c>
      <c r="M863" s="1">
        <f t="shared" si="256"/>
        <v>16</v>
      </c>
      <c r="N863" s="6" t="str">
        <f t="shared" si="257"/>
        <v>00</v>
      </c>
      <c r="O863" s="1">
        <f t="shared" si="258"/>
        <v>6</v>
      </c>
      <c r="P863" s="1">
        <f>IF(HEX2DEC(LEFT(E863,4))&gt;=32768,HEX2DEC(LEFT(E863,4))-65536,HEX2DEC(LEFT(E863,4)))/Codes!$N$2</f>
        <v>7.2</v>
      </c>
      <c r="Q863" s="1">
        <f>IF(HEX2DEC(RIGHT(E863,4))&gt;=32768,HEX2DEC(RIGHT(E863,4))-65536,HEX2DEC(RIGHT(E863,4)))/Codes!$N$2</f>
        <v>0</v>
      </c>
      <c r="R863" s="1">
        <f>IF(HEX2DEC(LEFT(F863,4))&gt;=32768,HEX2DEC(LEFT(F863,4))-65536,HEX2DEC(LEFT(F863,4)))/Codes!$N$2</f>
        <v>0</v>
      </c>
      <c r="S863" s="1">
        <f>IF(HEX2DEC(RIGHT(F863,4))&gt;=32768,HEX2DEC(RIGHT(F863,4))-65536,HEX2DEC(RIGHT(F863,4)))/Codes!$N$2</f>
        <v>0</v>
      </c>
      <c r="T863" s="18">
        <f t="shared" si="259"/>
        <v>361</v>
      </c>
      <c r="U863" s="1">
        <f t="shared" si="260"/>
        <v>50</v>
      </c>
      <c r="V863" s="1">
        <f t="shared" si="261"/>
        <v>0</v>
      </c>
      <c r="W863" s="1" t="str">
        <f t="shared" si="262"/>
        <v>100</v>
      </c>
      <c r="X863" s="1">
        <f t="shared" si="263"/>
        <v>2</v>
      </c>
      <c r="Y863" s="1">
        <f t="shared" si="264"/>
        <v>80</v>
      </c>
      <c r="Z863" s="1" t="str">
        <f>VLOOKUP(BIN2DEC(MID(HEX2BIN(MID(H863,3,2),8),2,5)),Codes!$E$1:$F$18,2)</f>
        <v>Normal</v>
      </c>
      <c r="AA863" s="6" t="str">
        <f t="shared" si="265"/>
        <v>0</v>
      </c>
      <c r="AB863" s="1">
        <f t="shared" si="266"/>
        <v>1</v>
      </c>
      <c r="AC863" s="1" t="str">
        <f>VLOOKUP(BIN2DEC(RIGHT(HEX2BIN(MID(H863,6,1),4),1)&amp;LEFT(HEX2BIN(MID(H863,7,1),4),1)),Codes!$K$1:$L$5,2)</f>
        <v>M</v>
      </c>
      <c r="AD863" s="1" t="str">
        <f>VLOOKUP(BIN2DEC(RIGHT(HEX2BIN(MID(H863,7,1),4),3)&amp;LEFT(HEX2BIN(MID(H863,8,1),4),2)),Codes!$H$2:$I$33,2)</f>
        <v>Kick</v>
      </c>
      <c r="AE863" s="1" t="str">
        <f t="shared" si="267"/>
        <v>1</v>
      </c>
      <c r="AF863" s="1" t="str">
        <f t="shared" si="268"/>
        <v>1</v>
      </c>
      <c r="AH863" s="6">
        <f t="shared" si="269"/>
        <v>34</v>
      </c>
    </row>
    <row r="864" spans="1:34">
      <c r="A864" s="3" t="s">
        <v>465</v>
      </c>
      <c r="B864" s="1" t="s">
        <v>72</v>
      </c>
      <c r="C864" s="6" t="s">
        <v>464</v>
      </c>
      <c r="D864" s="9" t="s">
        <v>462</v>
      </c>
      <c r="E864" s="9" t="s">
        <v>232</v>
      </c>
      <c r="F864" s="9" t="s">
        <v>91</v>
      </c>
      <c r="G864" s="9" t="s">
        <v>443</v>
      </c>
      <c r="H864" s="9" t="s">
        <v>444</v>
      </c>
      <c r="J864" s="6" t="str">
        <f t="shared" si="253"/>
        <v>001011</v>
      </c>
      <c r="K864" s="1">
        <f t="shared" si="254"/>
        <v>1</v>
      </c>
      <c r="L864" s="6" t="str">
        <f t="shared" si="255"/>
        <v>00000</v>
      </c>
      <c r="M864" s="1">
        <f t="shared" si="256"/>
        <v>14</v>
      </c>
      <c r="N864" s="6" t="str">
        <f t="shared" si="257"/>
        <v>00</v>
      </c>
      <c r="O864" s="1">
        <f t="shared" si="258"/>
        <v>6</v>
      </c>
      <c r="P864" s="1">
        <f>IF(HEX2DEC(LEFT(E864,4))&gt;=32768,HEX2DEC(LEFT(E864,4))-65536,HEX2DEC(LEFT(E864,4)))/Codes!$N$2</f>
        <v>4.8</v>
      </c>
      <c r="Q864" s="1">
        <f>IF(HEX2DEC(RIGHT(E864,4))&gt;=32768,HEX2DEC(RIGHT(E864,4))-65536,HEX2DEC(RIGHT(E864,4)))/Codes!$N$2</f>
        <v>0</v>
      </c>
      <c r="R864" s="1">
        <f>IF(HEX2DEC(LEFT(F864,4))&gt;=32768,HEX2DEC(LEFT(F864,4))-65536,HEX2DEC(LEFT(F864,4)))/Codes!$N$2</f>
        <v>0</v>
      </c>
      <c r="S864" s="1">
        <f>IF(HEX2DEC(RIGHT(F864,4))&gt;=32768,HEX2DEC(RIGHT(F864,4))-65536,HEX2DEC(RIGHT(F864,4)))/Codes!$N$2</f>
        <v>0</v>
      </c>
      <c r="T864" s="18">
        <f t="shared" si="259"/>
        <v>361</v>
      </c>
      <c r="U864" s="1">
        <f t="shared" si="260"/>
        <v>50</v>
      </c>
      <c r="V864" s="1">
        <f t="shared" si="261"/>
        <v>0</v>
      </c>
      <c r="W864" s="1" t="str">
        <f t="shared" si="262"/>
        <v>100</v>
      </c>
      <c r="X864" s="1">
        <f t="shared" si="263"/>
        <v>2</v>
      </c>
      <c r="Y864" s="1">
        <f t="shared" si="264"/>
        <v>80</v>
      </c>
      <c r="Z864" s="1" t="str">
        <f>VLOOKUP(BIN2DEC(MID(HEX2BIN(MID(H864,3,2),8),2,5)),Codes!$E$1:$F$18,2)</f>
        <v>Normal</v>
      </c>
      <c r="AA864" s="6" t="str">
        <f t="shared" si="265"/>
        <v>0</v>
      </c>
      <c r="AB864" s="1">
        <f t="shared" si="266"/>
        <v>1</v>
      </c>
      <c r="AC864" s="1" t="str">
        <f>VLOOKUP(BIN2DEC(RIGHT(HEX2BIN(MID(H864,6,1),4),1)&amp;LEFT(HEX2BIN(MID(H864,7,1),4),1)),Codes!$K$1:$L$5,2)</f>
        <v>M</v>
      </c>
      <c r="AD864" s="1" t="str">
        <f>VLOOKUP(BIN2DEC(RIGHT(HEX2BIN(MID(H864,7,1),4),3)&amp;LEFT(HEX2BIN(MID(H864,8,1),4),2)),Codes!$H$2:$I$33,2)</f>
        <v>Kick</v>
      </c>
      <c r="AE864" s="1" t="str">
        <f t="shared" si="267"/>
        <v>1</v>
      </c>
      <c r="AF864" s="1" t="str">
        <f t="shared" si="268"/>
        <v>1</v>
      </c>
      <c r="AH864" s="6">
        <f t="shared" si="269"/>
        <v>34</v>
      </c>
    </row>
    <row r="865" spans="1:34">
      <c r="A865" s="3" t="s">
        <v>466</v>
      </c>
      <c r="B865" s="1" t="s">
        <v>72</v>
      </c>
      <c r="C865" s="6" t="s">
        <v>1790</v>
      </c>
      <c r="D865" s="9" t="s">
        <v>467</v>
      </c>
      <c r="E865" s="9" t="s">
        <v>448</v>
      </c>
      <c r="F865" s="9" t="s">
        <v>91</v>
      </c>
      <c r="G865" s="9" t="s">
        <v>468</v>
      </c>
      <c r="H865" s="9" t="s">
        <v>469</v>
      </c>
      <c r="J865" s="6" t="str">
        <f t="shared" si="253"/>
        <v>001011</v>
      </c>
      <c r="K865" s="1">
        <f t="shared" si="254"/>
        <v>0</v>
      </c>
      <c r="L865" s="6" t="str">
        <f t="shared" si="255"/>
        <v>00000</v>
      </c>
      <c r="M865" s="1">
        <f t="shared" si="256"/>
        <v>25</v>
      </c>
      <c r="N865" s="6" t="str">
        <f t="shared" si="257"/>
        <v>00</v>
      </c>
      <c r="O865" s="1">
        <f t="shared" si="258"/>
        <v>8</v>
      </c>
      <c r="P865" s="1">
        <f>IF(HEX2DEC(LEFT(E865,4))&gt;=32768,HEX2DEC(LEFT(E865,4))-65536,HEX2DEC(LEFT(E865,4)))/Codes!$N$2</f>
        <v>6.4</v>
      </c>
      <c r="Q865" s="1">
        <f>IF(HEX2DEC(RIGHT(E865,4))&gt;=32768,HEX2DEC(RIGHT(E865,4))-65536,HEX2DEC(RIGHT(E865,4)))/Codes!$N$2</f>
        <v>0</v>
      </c>
      <c r="R865" s="1">
        <f>IF(HEX2DEC(LEFT(F865,4))&gt;=32768,HEX2DEC(LEFT(F865,4))-65536,HEX2DEC(LEFT(F865,4)))/Codes!$N$2</f>
        <v>0</v>
      </c>
      <c r="S865" s="1">
        <f>IF(HEX2DEC(RIGHT(F865,4))&gt;=32768,HEX2DEC(RIGHT(F865,4))-65536,HEX2DEC(RIGHT(F865,4)))/Codes!$N$2</f>
        <v>0</v>
      </c>
      <c r="T865" s="18">
        <f t="shared" si="259"/>
        <v>361</v>
      </c>
      <c r="U865" s="1">
        <f t="shared" si="260"/>
        <v>100</v>
      </c>
      <c r="V865" s="1">
        <f t="shared" si="261"/>
        <v>98</v>
      </c>
      <c r="W865" s="1" t="str">
        <f t="shared" si="262"/>
        <v>100</v>
      </c>
      <c r="X865" s="1">
        <f t="shared" si="263"/>
        <v>2</v>
      </c>
      <c r="Y865" s="1">
        <f t="shared" si="264"/>
        <v>0</v>
      </c>
      <c r="Z865" s="1" t="str">
        <f>VLOOKUP(BIN2DEC(MID(HEX2BIN(MID(H865,3,2),8),2,5)),Codes!$E$1:$F$18,2)</f>
        <v>Normal</v>
      </c>
      <c r="AA865" s="6" t="str">
        <f t="shared" si="265"/>
        <v>0</v>
      </c>
      <c r="AB865" s="1">
        <f t="shared" si="266"/>
        <v>1</v>
      </c>
      <c r="AC865" s="1" t="str">
        <f>VLOOKUP(BIN2DEC(RIGHT(HEX2BIN(MID(H865,6,1),4),1)&amp;LEFT(HEX2BIN(MID(H865,7,1),4),1)),Codes!$K$1:$L$5,2)</f>
        <v>M</v>
      </c>
      <c r="AD865" s="1" t="str">
        <f>VLOOKUP(BIN2DEC(RIGHT(HEX2BIN(MID(H865,7,1),4),3)&amp;LEFT(HEX2BIN(MID(H865,8,1),4),2)),Codes!$H$2:$I$33,2)</f>
        <v>Punch</v>
      </c>
      <c r="AE865" s="1" t="str">
        <f t="shared" si="267"/>
        <v>1</v>
      </c>
      <c r="AF865" s="1" t="str">
        <f t="shared" si="268"/>
        <v>1</v>
      </c>
      <c r="AH865" s="6">
        <f t="shared" si="269"/>
        <v>33</v>
      </c>
    </row>
    <row r="866" spans="1:34">
      <c r="A866" s="3" t="s">
        <v>470</v>
      </c>
      <c r="B866" s="1" t="s">
        <v>72</v>
      </c>
      <c r="C866" s="6" t="s">
        <v>1790</v>
      </c>
      <c r="D866" s="9" t="s">
        <v>471</v>
      </c>
      <c r="E866" s="9" t="s">
        <v>232</v>
      </c>
      <c r="F866" s="9" t="s">
        <v>91</v>
      </c>
      <c r="G866" s="9" t="s">
        <v>468</v>
      </c>
      <c r="H866" s="9" t="s">
        <v>469</v>
      </c>
      <c r="J866" s="6" t="str">
        <f t="shared" si="253"/>
        <v>001011</v>
      </c>
      <c r="K866" s="1">
        <f t="shared" si="254"/>
        <v>1</v>
      </c>
      <c r="L866" s="6" t="str">
        <f t="shared" si="255"/>
        <v>00000</v>
      </c>
      <c r="M866" s="1">
        <f t="shared" si="256"/>
        <v>24</v>
      </c>
      <c r="N866" s="6" t="str">
        <f t="shared" si="257"/>
        <v>00</v>
      </c>
      <c r="O866" s="1">
        <f t="shared" si="258"/>
        <v>8</v>
      </c>
      <c r="P866" s="1">
        <f>IF(HEX2DEC(LEFT(E866,4))&gt;=32768,HEX2DEC(LEFT(E866,4))-65536,HEX2DEC(LEFT(E866,4)))/Codes!$N$2</f>
        <v>4.8</v>
      </c>
      <c r="Q866" s="1">
        <f>IF(HEX2DEC(RIGHT(E866,4))&gt;=32768,HEX2DEC(RIGHT(E866,4))-65536,HEX2DEC(RIGHT(E866,4)))/Codes!$N$2</f>
        <v>0</v>
      </c>
      <c r="R866" s="1">
        <f>IF(HEX2DEC(LEFT(F866,4))&gt;=32768,HEX2DEC(LEFT(F866,4))-65536,HEX2DEC(LEFT(F866,4)))/Codes!$N$2</f>
        <v>0</v>
      </c>
      <c r="S866" s="1">
        <f>IF(HEX2DEC(RIGHT(F866,4))&gt;=32768,HEX2DEC(RIGHT(F866,4))-65536,HEX2DEC(RIGHT(F866,4)))/Codes!$N$2</f>
        <v>0</v>
      </c>
      <c r="T866" s="18">
        <f t="shared" si="259"/>
        <v>361</v>
      </c>
      <c r="U866" s="1">
        <f t="shared" si="260"/>
        <v>100</v>
      </c>
      <c r="V866" s="1">
        <f t="shared" si="261"/>
        <v>98</v>
      </c>
      <c r="W866" s="1" t="str">
        <f t="shared" si="262"/>
        <v>100</v>
      </c>
      <c r="X866" s="1">
        <f t="shared" si="263"/>
        <v>2</v>
      </c>
      <c r="Y866" s="1">
        <f t="shared" si="264"/>
        <v>0</v>
      </c>
      <c r="Z866" s="1" t="str">
        <f>VLOOKUP(BIN2DEC(MID(HEX2BIN(MID(H866,3,2),8),2,5)),Codes!$E$1:$F$18,2)</f>
        <v>Normal</v>
      </c>
      <c r="AA866" s="6" t="str">
        <f t="shared" si="265"/>
        <v>0</v>
      </c>
      <c r="AB866" s="1">
        <f t="shared" si="266"/>
        <v>1</v>
      </c>
      <c r="AC866" s="1" t="str">
        <f>VLOOKUP(BIN2DEC(RIGHT(HEX2BIN(MID(H866,6,1),4),1)&amp;LEFT(HEX2BIN(MID(H866,7,1),4),1)),Codes!$K$1:$L$5,2)</f>
        <v>M</v>
      </c>
      <c r="AD866" s="1" t="str">
        <f>VLOOKUP(BIN2DEC(RIGHT(HEX2BIN(MID(H866,7,1),4),3)&amp;LEFT(HEX2BIN(MID(H866,8,1),4),2)),Codes!$H$2:$I$33,2)</f>
        <v>Punch</v>
      </c>
      <c r="AE866" s="1" t="str">
        <f t="shared" si="267"/>
        <v>1</v>
      </c>
      <c r="AF866" s="1" t="str">
        <f t="shared" si="268"/>
        <v>1</v>
      </c>
      <c r="AH866" s="6">
        <f t="shared" si="269"/>
        <v>33</v>
      </c>
    </row>
    <row r="867" spans="1:34">
      <c r="A867" s="3" t="s">
        <v>472</v>
      </c>
      <c r="B867" s="1" t="s">
        <v>72</v>
      </c>
      <c r="C867" s="6" t="s">
        <v>1787</v>
      </c>
      <c r="D867" s="9" t="s">
        <v>325</v>
      </c>
      <c r="E867" s="9" t="s">
        <v>232</v>
      </c>
      <c r="F867" s="9" t="s">
        <v>91</v>
      </c>
      <c r="G867" s="9" t="s">
        <v>468</v>
      </c>
      <c r="H867" s="9" t="s">
        <v>473</v>
      </c>
      <c r="J867" s="6" t="str">
        <f t="shared" si="253"/>
        <v>001011</v>
      </c>
      <c r="K867" s="1">
        <f t="shared" si="254"/>
        <v>0</v>
      </c>
      <c r="L867" s="6" t="str">
        <f t="shared" si="255"/>
        <v>00000</v>
      </c>
      <c r="M867" s="1">
        <f t="shared" si="256"/>
        <v>14</v>
      </c>
      <c r="N867" s="6" t="str">
        <f t="shared" si="257"/>
        <v>00</v>
      </c>
      <c r="O867" s="1">
        <f t="shared" si="258"/>
        <v>10</v>
      </c>
      <c r="P867" s="1">
        <f>IF(HEX2DEC(LEFT(E867,4))&gt;=32768,HEX2DEC(LEFT(E867,4))-65536,HEX2DEC(LEFT(E867,4)))/Codes!$N$2</f>
        <v>4.8</v>
      </c>
      <c r="Q867" s="1">
        <f>IF(HEX2DEC(RIGHT(E867,4))&gt;=32768,HEX2DEC(RIGHT(E867,4))-65536,HEX2DEC(RIGHT(E867,4)))/Codes!$N$2</f>
        <v>0</v>
      </c>
      <c r="R867" s="1">
        <f>IF(HEX2DEC(LEFT(F867,4))&gt;=32768,HEX2DEC(LEFT(F867,4))-65536,HEX2DEC(LEFT(F867,4)))/Codes!$N$2</f>
        <v>0</v>
      </c>
      <c r="S867" s="1">
        <f>IF(HEX2DEC(RIGHT(F867,4))&gt;=32768,HEX2DEC(RIGHT(F867,4))-65536,HEX2DEC(RIGHT(F867,4)))/Codes!$N$2</f>
        <v>0</v>
      </c>
      <c r="T867" s="18">
        <f t="shared" si="259"/>
        <v>361</v>
      </c>
      <c r="U867" s="1">
        <f t="shared" si="260"/>
        <v>100</v>
      </c>
      <c r="V867" s="1">
        <f t="shared" si="261"/>
        <v>98</v>
      </c>
      <c r="W867" s="1" t="str">
        <f t="shared" si="262"/>
        <v>100</v>
      </c>
      <c r="X867" s="1">
        <f t="shared" si="263"/>
        <v>2</v>
      </c>
      <c r="Y867" s="1">
        <f t="shared" si="264"/>
        <v>0</v>
      </c>
      <c r="Z867" s="1" t="str">
        <f>VLOOKUP(BIN2DEC(MID(HEX2BIN(MID(H867,3,2),8),2,5)),Codes!$E$1:$F$18,2)</f>
        <v>Normal</v>
      </c>
      <c r="AA867" s="6" t="str">
        <f t="shared" si="265"/>
        <v>0</v>
      </c>
      <c r="AB867" s="1">
        <f t="shared" si="266"/>
        <v>1</v>
      </c>
      <c r="AC867" s="1" t="str">
        <f>VLOOKUP(BIN2DEC(RIGHT(HEX2BIN(MID(H867,6,1),4),1)&amp;LEFT(HEX2BIN(MID(H867,7,1),4),1)),Codes!$K$1:$L$5,2)</f>
        <v>M</v>
      </c>
      <c r="AD867" s="1" t="str">
        <f>VLOOKUP(BIN2DEC(RIGHT(HEX2BIN(MID(H867,7,1),4),3)&amp;LEFT(HEX2BIN(MID(H867,8,1),4),2)),Codes!$H$2:$I$33,2)</f>
        <v>Kick</v>
      </c>
      <c r="AE867" s="1" t="str">
        <f t="shared" si="267"/>
        <v>1</v>
      </c>
      <c r="AF867" s="1" t="str">
        <f t="shared" si="268"/>
        <v>1</v>
      </c>
      <c r="AH867" s="6">
        <f t="shared" si="269"/>
        <v>34</v>
      </c>
    </row>
    <row r="868" spans="1:34">
      <c r="A868" s="3" t="s">
        <v>474</v>
      </c>
      <c r="B868" s="1" t="s">
        <v>72</v>
      </c>
      <c r="C868" s="6" t="s">
        <v>1787</v>
      </c>
      <c r="D868" s="9" t="s">
        <v>475</v>
      </c>
      <c r="E868" s="9" t="s">
        <v>448</v>
      </c>
      <c r="F868" s="9" t="s">
        <v>91</v>
      </c>
      <c r="G868" s="9" t="s">
        <v>468</v>
      </c>
      <c r="H868" s="9" t="s">
        <v>473</v>
      </c>
      <c r="J868" s="6" t="str">
        <f t="shared" si="253"/>
        <v>001011</v>
      </c>
      <c r="K868" s="1">
        <f t="shared" si="254"/>
        <v>1</v>
      </c>
      <c r="L868" s="6" t="str">
        <f t="shared" si="255"/>
        <v>00000</v>
      </c>
      <c r="M868" s="1">
        <f t="shared" si="256"/>
        <v>16</v>
      </c>
      <c r="N868" s="6" t="str">
        <f t="shared" si="257"/>
        <v>00</v>
      </c>
      <c r="O868" s="1">
        <f t="shared" si="258"/>
        <v>10</v>
      </c>
      <c r="P868" s="1">
        <f>IF(HEX2DEC(LEFT(E868,4))&gt;=32768,HEX2DEC(LEFT(E868,4))-65536,HEX2DEC(LEFT(E868,4)))/Codes!$N$2</f>
        <v>6.4</v>
      </c>
      <c r="Q868" s="1">
        <f>IF(HEX2DEC(RIGHT(E868,4))&gt;=32768,HEX2DEC(RIGHT(E868,4))-65536,HEX2DEC(RIGHT(E868,4)))/Codes!$N$2</f>
        <v>0</v>
      </c>
      <c r="R868" s="1">
        <f>IF(HEX2DEC(LEFT(F868,4))&gt;=32768,HEX2DEC(LEFT(F868,4))-65536,HEX2DEC(LEFT(F868,4)))/Codes!$N$2</f>
        <v>0</v>
      </c>
      <c r="S868" s="1">
        <f>IF(HEX2DEC(RIGHT(F868,4))&gt;=32768,HEX2DEC(RIGHT(F868,4))-65536,HEX2DEC(RIGHT(F868,4)))/Codes!$N$2</f>
        <v>0</v>
      </c>
      <c r="T868" s="18">
        <f t="shared" si="259"/>
        <v>361</v>
      </c>
      <c r="U868" s="1">
        <f t="shared" si="260"/>
        <v>100</v>
      </c>
      <c r="V868" s="1">
        <f t="shared" si="261"/>
        <v>98</v>
      </c>
      <c r="W868" s="1" t="str">
        <f t="shared" si="262"/>
        <v>100</v>
      </c>
      <c r="X868" s="1">
        <f t="shared" si="263"/>
        <v>2</v>
      </c>
      <c r="Y868" s="1">
        <f t="shared" si="264"/>
        <v>0</v>
      </c>
      <c r="Z868" s="1" t="str">
        <f>VLOOKUP(BIN2DEC(MID(HEX2BIN(MID(H868,3,2),8),2,5)),Codes!$E$1:$F$18,2)</f>
        <v>Normal</v>
      </c>
      <c r="AA868" s="6" t="str">
        <f t="shared" si="265"/>
        <v>0</v>
      </c>
      <c r="AB868" s="1">
        <f t="shared" si="266"/>
        <v>1</v>
      </c>
      <c r="AC868" s="1" t="str">
        <f>VLOOKUP(BIN2DEC(RIGHT(HEX2BIN(MID(H868,6,1),4),1)&amp;LEFT(HEX2BIN(MID(H868,7,1),4),1)),Codes!$K$1:$L$5,2)</f>
        <v>M</v>
      </c>
      <c r="AD868" s="1" t="str">
        <f>VLOOKUP(BIN2DEC(RIGHT(HEX2BIN(MID(H868,7,1),4),3)&amp;LEFT(HEX2BIN(MID(H868,8,1),4),2)),Codes!$H$2:$I$33,2)</f>
        <v>Kick</v>
      </c>
      <c r="AE868" s="1" t="str">
        <f t="shared" si="267"/>
        <v>1</v>
      </c>
      <c r="AF868" s="1" t="str">
        <f t="shared" si="268"/>
        <v>1</v>
      </c>
      <c r="AH868" s="6">
        <f t="shared" si="269"/>
        <v>34</v>
      </c>
    </row>
    <row r="869" spans="1:34">
      <c r="A869" s="3" t="s">
        <v>476</v>
      </c>
      <c r="B869" s="1" t="s">
        <v>72</v>
      </c>
      <c r="C869" s="6" t="s">
        <v>1787</v>
      </c>
      <c r="D869" s="9" t="s">
        <v>477</v>
      </c>
      <c r="E869" s="9" t="s">
        <v>232</v>
      </c>
      <c r="F869" s="9" t="s">
        <v>91</v>
      </c>
      <c r="G869" s="9" t="s">
        <v>468</v>
      </c>
      <c r="H869" s="9" t="s">
        <v>473</v>
      </c>
      <c r="J869" s="6" t="str">
        <f t="shared" si="253"/>
        <v>001011</v>
      </c>
      <c r="K869" s="1">
        <f t="shared" si="254"/>
        <v>2</v>
      </c>
      <c r="L869" s="6" t="str">
        <f t="shared" si="255"/>
        <v>00000</v>
      </c>
      <c r="M869" s="1">
        <f t="shared" si="256"/>
        <v>8</v>
      </c>
      <c r="N869" s="6" t="str">
        <f t="shared" si="257"/>
        <v>00</v>
      </c>
      <c r="O869" s="1">
        <f t="shared" si="258"/>
        <v>10</v>
      </c>
      <c r="P869" s="1">
        <f>IF(HEX2DEC(LEFT(E869,4))&gt;=32768,HEX2DEC(LEFT(E869,4))-65536,HEX2DEC(LEFT(E869,4)))/Codes!$N$2</f>
        <v>4.8</v>
      </c>
      <c r="Q869" s="1">
        <f>IF(HEX2DEC(RIGHT(E869,4))&gt;=32768,HEX2DEC(RIGHT(E869,4))-65536,HEX2DEC(RIGHT(E869,4)))/Codes!$N$2</f>
        <v>0</v>
      </c>
      <c r="R869" s="1">
        <f>IF(HEX2DEC(LEFT(F869,4))&gt;=32768,HEX2DEC(LEFT(F869,4))-65536,HEX2DEC(LEFT(F869,4)))/Codes!$N$2</f>
        <v>0</v>
      </c>
      <c r="S869" s="1">
        <f>IF(HEX2DEC(RIGHT(F869,4))&gt;=32768,HEX2DEC(RIGHT(F869,4))-65536,HEX2DEC(RIGHT(F869,4)))/Codes!$N$2</f>
        <v>0</v>
      </c>
      <c r="T869" s="18">
        <f t="shared" si="259"/>
        <v>361</v>
      </c>
      <c r="U869" s="1">
        <f t="shared" si="260"/>
        <v>100</v>
      </c>
      <c r="V869" s="1">
        <f t="shared" si="261"/>
        <v>98</v>
      </c>
      <c r="W869" s="1" t="str">
        <f t="shared" si="262"/>
        <v>100</v>
      </c>
      <c r="X869" s="1">
        <f t="shared" si="263"/>
        <v>2</v>
      </c>
      <c r="Y869" s="1">
        <f t="shared" si="264"/>
        <v>0</v>
      </c>
      <c r="Z869" s="1" t="str">
        <f>VLOOKUP(BIN2DEC(MID(HEX2BIN(MID(H869,3,2),8),2,5)),Codes!$E$1:$F$18,2)</f>
        <v>Normal</v>
      </c>
      <c r="AA869" s="6" t="str">
        <f t="shared" si="265"/>
        <v>0</v>
      </c>
      <c r="AB869" s="1">
        <f t="shared" si="266"/>
        <v>1</v>
      </c>
      <c r="AC869" s="1" t="str">
        <f>VLOOKUP(BIN2DEC(RIGHT(HEX2BIN(MID(H869,6,1),4),1)&amp;LEFT(HEX2BIN(MID(H869,7,1),4),1)),Codes!$K$1:$L$5,2)</f>
        <v>M</v>
      </c>
      <c r="AD869" s="1" t="str">
        <f>VLOOKUP(BIN2DEC(RIGHT(HEX2BIN(MID(H869,7,1),4),3)&amp;LEFT(HEX2BIN(MID(H869,8,1),4),2)),Codes!$H$2:$I$33,2)</f>
        <v>Kick</v>
      </c>
      <c r="AE869" s="1" t="str">
        <f t="shared" si="267"/>
        <v>1</v>
      </c>
      <c r="AF869" s="1" t="str">
        <f t="shared" si="268"/>
        <v>1</v>
      </c>
      <c r="AH869" s="6">
        <f t="shared" si="269"/>
        <v>34</v>
      </c>
    </row>
    <row r="870" spans="1:34">
      <c r="A870" s="3" t="s">
        <v>478</v>
      </c>
      <c r="B870" s="1" t="s">
        <v>72</v>
      </c>
      <c r="C870" s="6" t="s">
        <v>1796</v>
      </c>
      <c r="D870" s="9" t="s">
        <v>479</v>
      </c>
      <c r="E870" s="9" t="s">
        <v>207</v>
      </c>
      <c r="F870" s="9" t="s">
        <v>480</v>
      </c>
      <c r="G870" s="9" t="s">
        <v>481</v>
      </c>
      <c r="H870" s="9" t="s">
        <v>482</v>
      </c>
      <c r="J870" s="6" t="str">
        <f t="shared" si="253"/>
        <v>001011</v>
      </c>
      <c r="K870" s="1">
        <f t="shared" si="254"/>
        <v>0</v>
      </c>
      <c r="L870" s="6" t="str">
        <f t="shared" si="255"/>
        <v>00000</v>
      </c>
      <c r="M870" s="1">
        <f t="shared" si="256"/>
        <v>0</v>
      </c>
      <c r="N870" s="6" t="str">
        <f t="shared" si="257"/>
        <v>00</v>
      </c>
      <c r="O870" s="1">
        <f t="shared" si="258"/>
        <v>0</v>
      </c>
      <c r="P870" s="1">
        <f>IF(HEX2DEC(LEFT(E870,4))&gt;=32768,HEX2DEC(LEFT(E870,4))-65536,HEX2DEC(LEFT(E870,4)))/Codes!$N$2</f>
        <v>4</v>
      </c>
      <c r="Q870" s="1">
        <f>IF(HEX2DEC(RIGHT(E870,4))&gt;=32768,HEX2DEC(RIGHT(E870,4))-65536,HEX2DEC(RIGHT(E870,4)))/Codes!$N$2</f>
        <v>0</v>
      </c>
      <c r="R870" s="1">
        <f>IF(HEX2DEC(LEFT(F870,4))&gt;=32768,HEX2DEC(LEFT(F870,4))-65536,HEX2DEC(LEFT(F870,4)))/Codes!$N$2</f>
        <v>10.4</v>
      </c>
      <c r="S870" s="1">
        <f>IF(HEX2DEC(RIGHT(F870,4))&gt;=32768,HEX2DEC(RIGHT(F870,4))-65536,HEX2DEC(RIGHT(F870,4)))/Codes!$N$2</f>
        <v>7.2</v>
      </c>
      <c r="T870" s="18">
        <f t="shared" si="259"/>
        <v>361</v>
      </c>
      <c r="U870" s="1">
        <f t="shared" si="260"/>
        <v>100</v>
      </c>
      <c r="V870" s="1">
        <f t="shared" si="261"/>
        <v>0</v>
      </c>
      <c r="W870" s="1" t="str">
        <f t="shared" si="262"/>
        <v>100</v>
      </c>
      <c r="X870" s="1">
        <f t="shared" si="263"/>
        <v>2</v>
      </c>
      <c r="Y870" s="1">
        <f t="shared" si="264"/>
        <v>0</v>
      </c>
      <c r="Z870" s="1" t="str">
        <f>VLOOKUP(BIN2DEC(MID(HEX2BIN(MID(H870,3,2),8),2,5)),Codes!$E$1:$F$18,2)</f>
        <v>Grab</v>
      </c>
      <c r="AA870" s="6" t="str">
        <f t="shared" si="265"/>
        <v>0</v>
      </c>
      <c r="AB870" s="1">
        <f t="shared" si="266"/>
        <v>0</v>
      </c>
      <c r="AC870" s="1" t="str">
        <f>VLOOKUP(BIN2DEC(RIGHT(HEX2BIN(MID(H870,6,1),4),1)&amp;LEFT(HEX2BIN(MID(H870,7,1),4),1)),Codes!$K$1:$L$5,2)</f>
        <v>M</v>
      </c>
      <c r="AD870" s="1" t="str">
        <f>VLOOKUP(BIN2DEC(RIGHT(HEX2BIN(MID(H870,7,1),4),3)&amp;LEFT(HEX2BIN(MID(H870,8,1),4),2)),Codes!$H$2:$I$33,2)</f>
        <v>Kick</v>
      </c>
      <c r="AE870" s="1" t="str">
        <f t="shared" si="267"/>
        <v>1</v>
      </c>
      <c r="AF870" s="1" t="str">
        <f t="shared" si="268"/>
        <v>1</v>
      </c>
      <c r="AH870" s="6">
        <f t="shared" si="269"/>
        <v>34</v>
      </c>
    </row>
    <row r="871" spans="1:34">
      <c r="A871" s="3" t="s">
        <v>483</v>
      </c>
      <c r="B871" s="1" t="s">
        <v>72</v>
      </c>
      <c r="C871" s="6" t="s">
        <v>1796</v>
      </c>
      <c r="D871" s="9" t="s">
        <v>484</v>
      </c>
      <c r="E871" s="9" t="s">
        <v>207</v>
      </c>
      <c r="F871" s="9" t="s">
        <v>485</v>
      </c>
      <c r="G871" s="9" t="s">
        <v>481</v>
      </c>
      <c r="H871" s="9" t="s">
        <v>482</v>
      </c>
      <c r="J871" s="6" t="str">
        <f t="shared" si="253"/>
        <v>001011</v>
      </c>
      <c r="K871" s="1">
        <f t="shared" si="254"/>
        <v>1</v>
      </c>
      <c r="L871" s="6" t="str">
        <f t="shared" si="255"/>
        <v>00000</v>
      </c>
      <c r="M871" s="1">
        <f t="shared" si="256"/>
        <v>0</v>
      </c>
      <c r="N871" s="6" t="str">
        <f t="shared" si="257"/>
        <v>00</v>
      </c>
      <c r="O871" s="1">
        <f t="shared" si="258"/>
        <v>0</v>
      </c>
      <c r="P871" s="1">
        <f>IF(HEX2DEC(LEFT(E871,4))&gt;=32768,HEX2DEC(LEFT(E871,4))-65536,HEX2DEC(LEFT(E871,4)))/Codes!$N$2</f>
        <v>4</v>
      </c>
      <c r="Q871" s="1">
        <f>IF(HEX2DEC(RIGHT(E871,4))&gt;=32768,HEX2DEC(RIGHT(E871,4))-65536,HEX2DEC(RIGHT(E871,4)))/Codes!$N$2</f>
        <v>0</v>
      </c>
      <c r="R871" s="1">
        <f>IF(HEX2DEC(LEFT(F871,4))&gt;=32768,HEX2DEC(LEFT(F871,4))-65536,HEX2DEC(LEFT(F871,4)))/Codes!$N$2</f>
        <v>10.4</v>
      </c>
      <c r="S871" s="1">
        <f>IF(HEX2DEC(RIGHT(F871,4))&gt;=32768,HEX2DEC(RIGHT(F871,4))-65536,HEX2DEC(RIGHT(F871,4)))/Codes!$N$2</f>
        <v>2.4</v>
      </c>
      <c r="T871" s="18">
        <f t="shared" si="259"/>
        <v>361</v>
      </c>
      <c r="U871" s="1">
        <f t="shared" si="260"/>
        <v>100</v>
      </c>
      <c r="V871" s="1">
        <f t="shared" si="261"/>
        <v>0</v>
      </c>
      <c r="W871" s="1" t="str">
        <f t="shared" si="262"/>
        <v>100</v>
      </c>
      <c r="X871" s="1">
        <f t="shared" si="263"/>
        <v>2</v>
      </c>
      <c r="Y871" s="1">
        <f t="shared" si="264"/>
        <v>0</v>
      </c>
      <c r="Z871" s="1" t="str">
        <f>VLOOKUP(BIN2DEC(MID(HEX2BIN(MID(H871,3,2),8),2,5)),Codes!$E$1:$F$18,2)</f>
        <v>Grab</v>
      </c>
      <c r="AA871" s="6" t="str">
        <f t="shared" si="265"/>
        <v>0</v>
      </c>
      <c r="AB871" s="1">
        <f t="shared" si="266"/>
        <v>0</v>
      </c>
      <c r="AC871" s="1" t="str">
        <f>VLOOKUP(BIN2DEC(RIGHT(HEX2BIN(MID(H871,6,1),4),1)&amp;LEFT(HEX2BIN(MID(H871,7,1),4),1)),Codes!$K$1:$L$5,2)</f>
        <v>M</v>
      </c>
      <c r="AD871" s="1" t="str">
        <f>VLOOKUP(BIN2DEC(RIGHT(HEX2BIN(MID(H871,7,1),4),3)&amp;LEFT(HEX2BIN(MID(H871,8,1),4),2)),Codes!$H$2:$I$33,2)</f>
        <v>Kick</v>
      </c>
      <c r="AE871" s="1" t="str">
        <f t="shared" si="267"/>
        <v>1</v>
      </c>
      <c r="AF871" s="1" t="str">
        <f t="shared" si="268"/>
        <v>1</v>
      </c>
      <c r="AH871" s="6">
        <f t="shared" si="269"/>
        <v>34</v>
      </c>
    </row>
    <row r="872" spans="1:34">
      <c r="A872" s="3" t="s">
        <v>489</v>
      </c>
      <c r="B872" s="1" t="s">
        <v>72</v>
      </c>
      <c r="C872" s="6" t="s">
        <v>1797</v>
      </c>
      <c r="D872" s="9" t="s">
        <v>479</v>
      </c>
      <c r="E872" s="9" t="s">
        <v>207</v>
      </c>
      <c r="F872" s="9" t="s">
        <v>490</v>
      </c>
      <c r="G872" s="9" t="s">
        <v>481</v>
      </c>
      <c r="H872" s="9" t="s">
        <v>482</v>
      </c>
      <c r="J872" s="6" t="str">
        <f t="shared" si="253"/>
        <v>001011</v>
      </c>
      <c r="K872" s="1">
        <f t="shared" si="254"/>
        <v>0</v>
      </c>
      <c r="L872" s="6" t="str">
        <f t="shared" si="255"/>
        <v>00000</v>
      </c>
      <c r="M872" s="1">
        <f t="shared" si="256"/>
        <v>0</v>
      </c>
      <c r="N872" s="6" t="str">
        <f t="shared" si="257"/>
        <v>00</v>
      </c>
      <c r="O872" s="1">
        <f t="shared" si="258"/>
        <v>0</v>
      </c>
      <c r="P872" s="1">
        <f>IF(HEX2DEC(LEFT(E872,4))&gt;=32768,HEX2DEC(LEFT(E872,4))-65536,HEX2DEC(LEFT(E872,4)))/Codes!$N$2</f>
        <v>4</v>
      </c>
      <c r="Q872" s="1">
        <f>IF(HEX2DEC(RIGHT(E872,4))&gt;=32768,HEX2DEC(RIGHT(E872,4))-65536,HEX2DEC(RIGHT(E872,4)))/Codes!$N$2</f>
        <v>0</v>
      </c>
      <c r="R872" s="1">
        <f>IF(HEX2DEC(LEFT(F872,4))&gt;=32768,HEX2DEC(LEFT(F872,4))-65536,HEX2DEC(LEFT(F872,4)))/Codes!$N$2</f>
        <v>9.6</v>
      </c>
      <c r="S872" s="1">
        <f>IF(HEX2DEC(RIGHT(F872,4))&gt;=32768,HEX2DEC(RIGHT(F872,4))-65536,HEX2DEC(RIGHT(F872,4)))/Codes!$N$2</f>
        <v>8.8000000000000007</v>
      </c>
      <c r="T872" s="18">
        <f t="shared" si="259"/>
        <v>361</v>
      </c>
      <c r="U872" s="1">
        <f t="shared" si="260"/>
        <v>100</v>
      </c>
      <c r="V872" s="1">
        <f t="shared" si="261"/>
        <v>0</v>
      </c>
      <c r="W872" s="1" t="str">
        <f t="shared" si="262"/>
        <v>100</v>
      </c>
      <c r="X872" s="1">
        <f t="shared" si="263"/>
        <v>2</v>
      </c>
      <c r="Y872" s="1">
        <f t="shared" si="264"/>
        <v>0</v>
      </c>
      <c r="Z872" s="1" t="str">
        <f>VLOOKUP(BIN2DEC(MID(HEX2BIN(MID(H872,3,2),8),2,5)),Codes!$E$1:$F$18,2)</f>
        <v>Grab</v>
      </c>
      <c r="AA872" s="6" t="str">
        <f t="shared" si="265"/>
        <v>0</v>
      </c>
      <c r="AB872" s="1">
        <f t="shared" si="266"/>
        <v>0</v>
      </c>
      <c r="AC872" s="1" t="str">
        <f>VLOOKUP(BIN2DEC(RIGHT(HEX2BIN(MID(H872,6,1),4),1)&amp;LEFT(HEX2BIN(MID(H872,7,1),4),1)),Codes!$K$1:$L$5,2)</f>
        <v>M</v>
      </c>
      <c r="AD872" s="1" t="str">
        <f>VLOOKUP(BIN2DEC(RIGHT(HEX2BIN(MID(H872,7,1),4),3)&amp;LEFT(HEX2BIN(MID(H872,8,1),4),2)),Codes!$H$2:$I$33,2)</f>
        <v>Kick</v>
      </c>
      <c r="AE872" s="1" t="str">
        <f t="shared" si="267"/>
        <v>1</v>
      </c>
      <c r="AF872" s="1" t="str">
        <f t="shared" si="268"/>
        <v>1</v>
      </c>
      <c r="AH872" s="6">
        <f t="shared" si="269"/>
        <v>34</v>
      </c>
    </row>
    <row r="873" spans="1:34">
      <c r="A873" s="3" t="s">
        <v>491</v>
      </c>
      <c r="B873" s="1" t="s">
        <v>72</v>
      </c>
      <c r="C873" s="6" t="s">
        <v>1797</v>
      </c>
      <c r="D873" s="9" t="s">
        <v>484</v>
      </c>
      <c r="E873" s="9" t="s">
        <v>207</v>
      </c>
      <c r="F873" s="9" t="s">
        <v>492</v>
      </c>
      <c r="G873" s="9" t="s">
        <v>481</v>
      </c>
      <c r="H873" s="9" t="s">
        <v>482</v>
      </c>
      <c r="J873" s="6" t="str">
        <f t="shared" si="253"/>
        <v>001011</v>
      </c>
      <c r="K873" s="1">
        <f t="shared" si="254"/>
        <v>1</v>
      </c>
      <c r="L873" s="6" t="str">
        <f t="shared" si="255"/>
        <v>00000</v>
      </c>
      <c r="M873" s="1">
        <f t="shared" si="256"/>
        <v>0</v>
      </c>
      <c r="N873" s="6" t="str">
        <f t="shared" si="257"/>
        <v>00</v>
      </c>
      <c r="O873" s="1">
        <f t="shared" si="258"/>
        <v>0</v>
      </c>
      <c r="P873" s="1">
        <f>IF(HEX2DEC(LEFT(E873,4))&gt;=32768,HEX2DEC(LEFT(E873,4))-65536,HEX2DEC(LEFT(E873,4)))/Codes!$N$2</f>
        <v>4</v>
      </c>
      <c r="Q873" s="1">
        <f>IF(HEX2DEC(RIGHT(E873,4))&gt;=32768,HEX2DEC(RIGHT(E873,4))-65536,HEX2DEC(RIGHT(E873,4)))/Codes!$N$2</f>
        <v>0</v>
      </c>
      <c r="R873" s="1">
        <f>IF(HEX2DEC(LEFT(F873,4))&gt;=32768,HEX2DEC(LEFT(F873,4))-65536,HEX2DEC(LEFT(F873,4)))/Codes!$N$2</f>
        <v>9.6</v>
      </c>
      <c r="S873" s="1">
        <f>IF(HEX2DEC(RIGHT(F873,4))&gt;=32768,HEX2DEC(RIGHT(F873,4))-65536,HEX2DEC(RIGHT(F873,4)))/Codes!$N$2</f>
        <v>2.4</v>
      </c>
      <c r="T873" s="18">
        <f t="shared" si="259"/>
        <v>361</v>
      </c>
      <c r="U873" s="1">
        <f t="shared" si="260"/>
        <v>100</v>
      </c>
      <c r="V873" s="1">
        <f t="shared" si="261"/>
        <v>0</v>
      </c>
      <c r="W873" s="1" t="str">
        <f t="shared" si="262"/>
        <v>100</v>
      </c>
      <c r="X873" s="1">
        <f t="shared" si="263"/>
        <v>2</v>
      </c>
      <c r="Y873" s="1">
        <f t="shared" si="264"/>
        <v>0</v>
      </c>
      <c r="Z873" s="1" t="str">
        <f>VLOOKUP(BIN2DEC(MID(HEX2BIN(MID(H873,3,2),8),2,5)),Codes!$E$1:$F$18,2)</f>
        <v>Grab</v>
      </c>
      <c r="AA873" s="6" t="str">
        <f t="shared" si="265"/>
        <v>0</v>
      </c>
      <c r="AB873" s="1">
        <f t="shared" si="266"/>
        <v>0</v>
      </c>
      <c r="AC873" s="1" t="str">
        <f>VLOOKUP(BIN2DEC(RIGHT(HEX2BIN(MID(H873,6,1),4),1)&amp;LEFT(HEX2BIN(MID(H873,7,1),4),1)),Codes!$K$1:$L$5,2)</f>
        <v>M</v>
      </c>
      <c r="AD873" s="1" t="str">
        <f>VLOOKUP(BIN2DEC(RIGHT(HEX2BIN(MID(H873,7,1),4),3)&amp;LEFT(HEX2BIN(MID(H873,8,1),4),2)),Codes!$H$2:$I$33,2)</f>
        <v>Kick</v>
      </c>
      <c r="AE873" s="1" t="str">
        <f t="shared" si="267"/>
        <v>1</v>
      </c>
      <c r="AF873" s="1" t="str">
        <f t="shared" si="268"/>
        <v>1</v>
      </c>
      <c r="AH873" s="6">
        <f t="shared" si="269"/>
        <v>34</v>
      </c>
    </row>
    <row r="874" spans="1:34">
      <c r="A874" s="3" t="s">
        <v>493</v>
      </c>
      <c r="B874" s="1" t="s">
        <v>72</v>
      </c>
      <c r="C874" s="6" t="s">
        <v>1797</v>
      </c>
      <c r="D874" s="9" t="s">
        <v>494</v>
      </c>
      <c r="E874" s="9" t="s">
        <v>207</v>
      </c>
      <c r="F874" s="9" t="s">
        <v>495</v>
      </c>
      <c r="G874" s="9" t="s">
        <v>481</v>
      </c>
      <c r="H874" s="9" t="s">
        <v>482</v>
      </c>
      <c r="J874" s="6" t="str">
        <f t="shared" si="253"/>
        <v>001011</v>
      </c>
      <c r="K874" s="1">
        <f t="shared" si="254"/>
        <v>2</v>
      </c>
      <c r="L874" s="6" t="str">
        <f t="shared" si="255"/>
        <v>00000</v>
      </c>
      <c r="M874" s="1">
        <f t="shared" si="256"/>
        <v>0</v>
      </c>
      <c r="N874" s="6" t="str">
        <f t="shared" si="257"/>
        <v>00</v>
      </c>
      <c r="O874" s="1">
        <f t="shared" si="258"/>
        <v>0</v>
      </c>
      <c r="P874" s="1">
        <f>IF(HEX2DEC(LEFT(E874,4))&gt;=32768,HEX2DEC(LEFT(E874,4))-65536,HEX2DEC(LEFT(E874,4)))/Codes!$N$2</f>
        <v>4</v>
      </c>
      <c r="Q874" s="1">
        <f>IF(HEX2DEC(RIGHT(E874,4))&gt;=32768,HEX2DEC(RIGHT(E874,4))-65536,HEX2DEC(RIGHT(E874,4)))/Codes!$N$2</f>
        <v>0</v>
      </c>
      <c r="R874" s="1">
        <f>IF(HEX2DEC(LEFT(F874,4))&gt;=32768,HEX2DEC(LEFT(F874,4))-65536,HEX2DEC(LEFT(F874,4)))/Codes!$N$2</f>
        <v>9.6</v>
      </c>
      <c r="S874" s="1">
        <f>IF(HEX2DEC(RIGHT(F874,4))&gt;=32768,HEX2DEC(RIGHT(F874,4))-65536,HEX2DEC(RIGHT(F874,4)))/Codes!$N$2</f>
        <v>-2.4</v>
      </c>
      <c r="T874" s="18">
        <f t="shared" si="259"/>
        <v>361</v>
      </c>
      <c r="U874" s="1">
        <f t="shared" si="260"/>
        <v>100</v>
      </c>
      <c r="V874" s="1">
        <f t="shared" si="261"/>
        <v>0</v>
      </c>
      <c r="W874" s="1" t="str">
        <f t="shared" si="262"/>
        <v>100</v>
      </c>
      <c r="X874" s="1">
        <f t="shared" si="263"/>
        <v>2</v>
      </c>
      <c r="Y874" s="1">
        <f t="shared" si="264"/>
        <v>0</v>
      </c>
      <c r="Z874" s="1" t="str">
        <f>VLOOKUP(BIN2DEC(MID(HEX2BIN(MID(H874,3,2),8),2,5)),Codes!$E$1:$F$18,2)</f>
        <v>Grab</v>
      </c>
      <c r="AA874" s="6" t="str">
        <f t="shared" si="265"/>
        <v>0</v>
      </c>
      <c r="AB874" s="1">
        <f t="shared" si="266"/>
        <v>0</v>
      </c>
      <c r="AC874" s="1" t="str">
        <f>VLOOKUP(BIN2DEC(RIGHT(HEX2BIN(MID(H874,6,1),4),1)&amp;LEFT(HEX2BIN(MID(H874,7,1),4),1)),Codes!$K$1:$L$5,2)</f>
        <v>M</v>
      </c>
      <c r="AD874" s="1" t="str">
        <f>VLOOKUP(BIN2DEC(RIGHT(HEX2BIN(MID(H874,7,1),4),3)&amp;LEFT(HEX2BIN(MID(H874,8,1),4),2)),Codes!$H$2:$I$33,2)</f>
        <v>Kick</v>
      </c>
      <c r="AE874" s="1" t="str">
        <f t="shared" si="267"/>
        <v>1</v>
      </c>
      <c r="AF874" s="1" t="str">
        <f t="shared" si="268"/>
        <v>1</v>
      </c>
      <c r="AH874" s="6">
        <f t="shared" si="269"/>
        <v>34</v>
      </c>
    </row>
    <row r="875" spans="1:34">
      <c r="A875" s="3" t="s">
        <v>497</v>
      </c>
      <c r="B875" s="1" t="s">
        <v>72</v>
      </c>
      <c r="C875" s="6" t="s">
        <v>530</v>
      </c>
      <c r="D875" s="9" t="s">
        <v>498</v>
      </c>
      <c r="E875" s="9" t="s">
        <v>499</v>
      </c>
      <c r="F875" s="9" t="s">
        <v>500</v>
      </c>
      <c r="G875" s="9" t="s">
        <v>501</v>
      </c>
      <c r="H875" s="9" t="s">
        <v>502</v>
      </c>
      <c r="J875" s="6" t="str">
        <f t="shared" si="253"/>
        <v>001011</v>
      </c>
      <c r="K875" s="1">
        <f t="shared" si="254"/>
        <v>0</v>
      </c>
      <c r="L875" s="6" t="str">
        <f t="shared" si="255"/>
        <v>00010</v>
      </c>
      <c r="M875" s="1">
        <f t="shared" si="256"/>
        <v>256</v>
      </c>
      <c r="N875" s="6" t="str">
        <f t="shared" si="257"/>
        <v>00</v>
      </c>
      <c r="O875" s="1">
        <f t="shared" si="258"/>
        <v>3</v>
      </c>
      <c r="P875" s="1">
        <f>IF(HEX2DEC(LEFT(E875,4))&gt;=32768,HEX2DEC(LEFT(E875,4))-65536,HEX2DEC(LEFT(E875,4)))/Codes!$N$2</f>
        <v>5.2</v>
      </c>
      <c r="Q875" s="1">
        <f>IF(HEX2DEC(RIGHT(E875,4))&gt;=32768,HEX2DEC(RIGHT(E875,4))-65536,HEX2DEC(RIGHT(E875,4)))/Codes!$N$2</f>
        <v>0</v>
      </c>
      <c r="R875" s="1">
        <f>IF(HEX2DEC(LEFT(F875,4))&gt;=32768,HEX2DEC(LEFT(F875,4))-65536,HEX2DEC(LEFT(F875,4)))/Codes!$N$2</f>
        <v>10</v>
      </c>
      <c r="S875" s="1">
        <f>IF(HEX2DEC(RIGHT(F875,4))&gt;=32768,HEX2DEC(RIGHT(F875,4))-65536,HEX2DEC(RIGHT(F875,4)))/Codes!$N$2</f>
        <v>12</v>
      </c>
      <c r="T875" s="18">
        <f t="shared" si="259"/>
        <v>80</v>
      </c>
      <c r="U875" s="1">
        <f t="shared" si="260"/>
        <v>100</v>
      </c>
      <c r="V875" s="1">
        <f t="shared" si="261"/>
        <v>134</v>
      </c>
      <c r="W875" s="1" t="str">
        <f t="shared" si="262"/>
        <v>100</v>
      </c>
      <c r="X875" s="1">
        <f t="shared" si="263"/>
        <v>1</v>
      </c>
      <c r="Y875" s="1">
        <f t="shared" si="264"/>
        <v>0</v>
      </c>
      <c r="Z875" s="1" t="str">
        <f>VLOOKUP(BIN2DEC(MID(HEX2BIN(MID(H875,3,2),8),2,5)),Codes!$E$1:$F$18,2)</f>
        <v>Normal</v>
      </c>
      <c r="AA875" s="6" t="str">
        <f t="shared" si="265"/>
        <v>0</v>
      </c>
      <c r="AB875" s="1">
        <f t="shared" si="266"/>
        <v>0</v>
      </c>
      <c r="AC875" s="1" t="str">
        <f>VLOOKUP(BIN2DEC(RIGHT(HEX2BIN(MID(H875,6,1),4),1)&amp;LEFT(HEX2BIN(MID(H875,7,1),4),1)),Codes!$K$1:$L$5,2)</f>
        <v>S</v>
      </c>
      <c r="AD875" s="1" t="str">
        <f>VLOOKUP(BIN2DEC(RIGHT(HEX2BIN(MID(H875,7,1),4),3)&amp;LEFT(HEX2BIN(MID(H875,8,1),4),2)),Codes!$H$2:$I$33,2)</f>
        <v>Kick</v>
      </c>
      <c r="AE875" s="1" t="str">
        <f t="shared" si="267"/>
        <v>1</v>
      </c>
      <c r="AF875" s="1" t="str">
        <f t="shared" si="268"/>
        <v>1</v>
      </c>
      <c r="AH875" s="6">
        <f t="shared" si="269"/>
        <v>2</v>
      </c>
    </row>
    <row r="876" spans="1:34">
      <c r="A876" s="3" t="s">
        <v>508</v>
      </c>
      <c r="B876" s="1" t="s">
        <v>72</v>
      </c>
      <c r="C876" s="6" t="s">
        <v>366</v>
      </c>
      <c r="D876" s="9" t="s">
        <v>509</v>
      </c>
      <c r="E876" s="9" t="s">
        <v>510</v>
      </c>
      <c r="F876" s="9" t="s">
        <v>91</v>
      </c>
      <c r="G876" s="9" t="s">
        <v>511</v>
      </c>
      <c r="H876" s="9" t="s">
        <v>512</v>
      </c>
      <c r="J876" s="6" t="str">
        <f t="shared" si="253"/>
        <v>001011</v>
      </c>
      <c r="K876" s="1">
        <f t="shared" si="254"/>
        <v>0</v>
      </c>
      <c r="L876" s="6" t="str">
        <f t="shared" si="255"/>
        <v>00000</v>
      </c>
      <c r="M876" s="1">
        <f t="shared" si="256"/>
        <v>24</v>
      </c>
      <c r="N876" s="6" t="str">
        <f t="shared" si="257"/>
        <v>00</v>
      </c>
      <c r="O876" s="1">
        <f t="shared" si="258"/>
        <v>5</v>
      </c>
      <c r="P876" s="1">
        <f>IF(HEX2DEC(LEFT(E876,4))&gt;=32768,HEX2DEC(LEFT(E876,4))-65536,HEX2DEC(LEFT(E876,4)))/Codes!$N$2</f>
        <v>4</v>
      </c>
      <c r="Q876" s="1">
        <f>IF(HEX2DEC(RIGHT(E876,4))&gt;=32768,HEX2DEC(RIGHT(E876,4))-65536,HEX2DEC(RIGHT(E876,4)))/Codes!$N$2</f>
        <v>4.8</v>
      </c>
      <c r="R876" s="1">
        <f>IF(HEX2DEC(LEFT(F876,4))&gt;=32768,HEX2DEC(LEFT(F876,4))-65536,HEX2DEC(LEFT(F876,4)))/Codes!$N$2</f>
        <v>0</v>
      </c>
      <c r="S876" s="1">
        <f>IF(HEX2DEC(RIGHT(F876,4))&gt;=32768,HEX2DEC(RIGHT(F876,4))-65536,HEX2DEC(RIGHT(F876,4)))/Codes!$N$2</f>
        <v>0</v>
      </c>
      <c r="T876" s="18">
        <f t="shared" si="259"/>
        <v>80</v>
      </c>
      <c r="U876" s="1">
        <f t="shared" si="260"/>
        <v>100</v>
      </c>
      <c r="V876" s="1">
        <f t="shared" si="261"/>
        <v>0</v>
      </c>
      <c r="W876" s="1" t="str">
        <f t="shared" si="262"/>
        <v>100</v>
      </c>
      <c r="X876" s="1">
        <f t="shared" si="263"/>
        <v>1</v>
      </c>
      <c r="Y876" s="1">
        <f t="shared" si="264"/>
        <v>70</v>
      </c>
      <c r="Z876" s="1" t="str">
        <f>VLOOKUP(BIN2DEC(MID(HEX2BIN(MID(H876,3,2),8),2,5)),Codes!$E$1:$F$18,2)</f>
        <v>Normal</v>
      </c>
      <c r="AA876" s="6" t="str">
        <f t="shared" si="265"/>
        <v>0</v>
      </c>
      <c r="AB876" s="1">
        <f t="shared" si="266"/>
        <v>0</v>
      </c>
      <c r="AC876" s="1" t="str">
        <f>VLOOKUP(BIN2DEC(RIGHT(HEX2BIN(MID(H876,6,1),4),1)&amp;LEFT(HEX2BIN(MID(H876,7,1),4),1)),Codes!$K$1:$L$5,2)</f>
        <v>L</v>
      </c>
      <c r="AD876" s="1" t="str">
        <f>VLOOKUP(BIN2DEC(RIGHT(HEX2BIN(MID(H876,7,1),4),3)&amp;LEFT(HEX2BIN(MID(H876,8,1),4),2)),Codes!$H$2:$I$33,2)</f>
        <v>Punch</v>
      </c>
      <c r="AE876" s="1" t="str">
        <f t="shared" si="267"/>
        <v>1</v>
      </c>
      <c r="AF876" s="1" t="str">
        <f t="shared" si="268"/>
        <v>1</v>
      </c>
      <c r="AH876" s="6">
        <f t="shared" si="269"/>
        <v>65</v>
      </c>
    </row>
    <row r="877" spans="1:34">
      <c r="A877" s="3" t="s">
        <v>513</v>
      </c>
      <c r="B877" s="1" t="s">
        <v>72</v>
      </c>
      <c r="C877" s="6" t="s">
        <v>366</v>
      </c>
      <c r="D877" s="9" t="s">
        <v>514</v>
      </c>
      <c r="E877" s="9" t="s">
        <v>515</v>
      </c>
      <c r="F877" s="9" t="s">
        <v>91</v>
      </c>
      <c r="G877" s="9" t="s">
        <v>511</v>
      </c>
      <c r="H877" s="9" t="s">
        <v>512</v>
      </c>
      <c r="J877" s="6" t="str">
        <f t="shared" si="253"/>
        <v>001011</v>
      </c>
      <c r="K877" s="1">
        <f t="shared" si="254"/>
        <v>1</v>
      </c>
      <c r="L877" s="6" t="str">
        <f t="shared" si="255"/>
        <v>00000</v>
      </c>
      <c r="M877" s="1">
        <f t="shared" si="256"/>
        <v>23</v>
      </c>
      <c r="N877" s="6" t="str">
        <f t="shared" si="257"/>
        <v>00</v>
      </c>
      <c r="O877" s="1">
        <f t="shared" si="258"/>
        <v>5</v>
      </c>
      <c r="P877" s="1">
        <f>IF(HEX2DEC(LEFT(E877,4))&gt;=32768,HEX2DEC(LEFT(E877,4))-65536,HEX2DEC(LEFT(E877,4)))/Codes!$N$2</f>
        <v>2</v>
      </c>
      <c r="Q877" s="1">
        <f>IF(HEX2DEC(RIGHT(E877,4))&gt;=32768,HEX2DEC(RIGHT(E877,4))-65536,HEX2DEC(RIGHT(E877,4)))/Codes!$N$2</f>
        <v>2</v>
      </c>
      <c r="R877" s="1">
        <f>IF(HEX2DEC(LEFT(F877,4))&gt;=32768,HEX2DEC(LEFT(F877,4))-65536,HEX2DEC(LEFT(F877,4)))/Codes!$N$2</f>
        <v>0</v>
      </c>
      <c r="S877" s="1">
        <f>IF(HEX2DEC(RIGHT(F877,4))&gt;=32768,HEX2DEC(RIGHT(F877,4))-65536,HEX2DEC(RIGHT(F877,4)))/Codes!$N$2</f>
        <v>0</v>
      </c>
      <c r="T877" s="18">
        <f t="shared" si="259"/>
        <v>80</v>
      </c>
      <c r="U877" s="1">
        <f t="shared" si="260"/>
        <v>100</v>
      </c>
      <c r="V877" s="1">
        <f t="shared" si="261"/>
        <v>0</v>
      </c>
      <c r="W877" s="1" t="str">
        <f t="shared" si="262"/>
        <v>100</v>
      </c>
      <c r="X877" s="1">
        <f t="shared" si="263"/>
        <v>1</v>
      </c>
      <c r="Y877" s="1">
        <f t="shared" si="264"/>
        <v>70</v>
      </c>
      <c r="Z877" s="1" t="str">
        <f>VLOOKUP(BIN2DEC(MID(HEX2BIN(MID(H877,3,2),8),2,5)),Codes!$E$1:$F$18,2)</f>
        <v>Normal</v>
      </c>
      <c r="AA877" s="6" t="str">
        <f t="shared" si="265"/>
        <v>0</v>
      </c>
      <c r="AB877" s="1">
        <f t="shared" si="266"/>
        <v>0</v>
      </c>
      <c r="AC877" s="1" t="str">
        <f>VLOOKUP(BIN2DEC(RIGHT(HEX2BIN(MID(H877,6,1),4),1)&amp;LEFT(HEX2BIN(MID(H877,7,1),4),1)),Codes!$K$1:$L$5,2)</f>
        <v>L</v>
      </c>
      <c r="AD877" s="1" t="str">
        <f>VLOOKUP(BIN2DEC(RIGHT(HEX2BIN(MID(H877,7,1),4),3)&amp;LEFT(HEX2BIN(MID(H877,8,1),4),2)),Codes!$H$2:$I$33,2)</f>
        <v>Punch</v>
      </c>
      <c r="AE877" s="1" t="str">
        <f t="shared" si="267"/>
        <v>1</v>
      </c>
      <c r="AF877" s="1" t="str">
        <f t="shared" si="268"/>
        <v>1</v>
      </c>
      <c r="AH877" s="6">
        <f t="shared" si="269"/>
        <v>65</v>
      </c>
    </row>
    <row r="878" spans="1:34">
      <c r="A878" s="3" t="s">
        <v>516</v>
      </c>
      <c r="B878" s="1" t="s">
        <v>72</v>
      </c>
      <c r="C878" s="6" t="s">
        <v>366</v>
      </c>
      <c r="D878" s="9" t="s">
        <v>517</v>
      </c>
      <c r="E878" s="9" t="s">
        <v>518</v>
      </c>
      <c r="F878" s="9" t="s">
        <v>91</v>
      </c>
      <c r="G878" s="9" t="s">
        <v>511</v>
      </c>
      <c r="H878" s="9" t="s">
        <v>512</v>
      </c>
      <c r="J878" s="6" t="str">
        <f t="shared" si="253"/>
        <v>001011</v>
      </c>
      <c r="K878" s="1">
        <f t="shared" si="254"/>
        <v>2</v>
      </c>
      <c r="L878" s="6" t="str">
        <f t="shared" si="255"/>
        <v>00000</v>
      </c>
      <c r="M878" s="1">
        <f t="shared" si="256"/>
        <v>23</v>
      </c>
      <c r="N878" s="6" t="str">
        <f t="shared" si="257"/>
        <v>00</v>
      </c>
      <c r="O878" s="1">
        <f t="shared" si="258"/>
        <v>5</v>
      </c>
      <c r="P878" s="1">
        <f>IF(HEX2DEC(LEFT(E878,4))&gt;=32768,HEX2DEC(LEFT(E878,4))-65536,HEX2DEC(LEFT(E878,4)))/Codes!$N$2</f>
        <v>2</v>
      </c>
      <c r="Q878" s="1">
        <f>IF(HEX2DEC(RIGHT(E878,4))&gt;=32768,HEX2DEC(RIGHT(E878,4))-65536,HEX2DEC(RIGHT(E878,4)))/Codes!$N$2</f>
        <v>-0.8</v>
      </c>
      <c r="R878" s="1">
        <f>IF(HEX2DEC(LEFT(F878,4))&gt;=32768,HEX2DEC(LEFT(F878,4))-65536,HEX2DEC(LEFT(F878,4)))/Codes!$N$2</f>
        <v>0</v>
      </c>
      <c r="S878" s="1">
        <f>IF(HEX2DEC(RIGHT(F878,4))&gt;=32768,HEX2DEC(RIGHT(F878,4))-65536,HEX2DEC(RIGHT(F878,4)))/Codes!$N$2</f>
        <v>0</v>
      </c>
      <c r="T878" s="18">
        <f t="shared" si="259"/>
        <v>80</v>
      </c>
      <c r="U878" s="1">
        <f t="shared" si="260"/>
        <v>100</v>
      </c>
      <c r="V878" s="1">
        <f t="shared" si="261"/>
        <v>0</v>
      </c>
      <c r="W878" s="1" t="str">
        <f t="shared" si="262"/>
        <v>100</v>
      </c>
      <c r="X878" s="1">
        <f t="shared" si="263"/>
        <v>1</v>
      </c>
      <c r="Y878" s="1">
        <f t="shared" si="264"/>
        <v>70</v>
      </c>
      <c r="Z878" s="1" t="str">
        <f>VLOOKUP(BIN2DEC(MID(HEX2BIN(MID(H878,3,2),8),2,5)),Codes!$E$1:$F$18,2)</f>
        <v>Normal</v>
      </c>
      <c r="AA878" s="6" t="str">
        <f t="shared" si="265"/>
        <v>0</v>
      </c>
      <c r="AB878" s="1">
        <f t="shared" si="266"/>
        <v>0</v>
      </c>
      <c r="AC878" s="1" t="str">
        <f>VLOOKUP(BIN2DEC(RIGHT(HEX2BIN(MID(H878,6,1),4),1)&amp;LEFT(HEX2BIN(MID(H878,7,1),4),1)),Codes!$K$1:$L$5,2)</f>
        <v>L</v>
      </c>
      <c r="AD878" s="1" t="str">
        <f>VLOOKUP(BIN2DEC(RIGHT(HEX2BIN(MID(H878,7,1),4),3)&amp;LEFT(HEX2BIN(MID(H878,8,1),4),2)),Codes!$H$2:$I$33,2)</f>
        <v>Punch</v>
      </c>
      <c r="AE878" s="1" t="str">
        <f t="shared" si="267"/>
        <v>1</v>
      </c>
      <c r="AF878" s="1" t="str">
        <f t="shared" si="268"/>
        <v>1</v>
      </c>
      <c r="AH878" s="6">
        <f t="shared" si="269"/>
        <v>65</v>
      </c>
    </row>
    <row r="879" spans="1:34">
      <c r="A879" s="3" t="s">
        <v>523</v>
      </c>
      <c r="B879" s="1" t="s">
        <v>72</v>
      </c>
      <c r="C879" s="6" t="s">
        <v>375</v>
      </c>
      <c r="D879" s="9" t="s">
        <v>524</v>
      </c>
      <c r="E879" s="9" t="s">
        <v>338</v>
      </c>
      <c r="F879" s="9" t="s">
        <v>91</v>
      </c>
      <c r="G879" s="9" t="s">
        <v>525</v>
      </c>
      <c r="H879" s="9" t="s">
        <v>526</v>
      </c>
      <c r="J879" s="6" t="str">
        <f t="shared" si="253"/>
        <v>001011</v>
      </c>
      <c r="K879" s="1">
        <f t="shared" si="254"/>
        <v>0</v>
      </c>
      <c r="L879" s="6" t="str">
        <f t="shared" si="255"/>
        <v>00000</v>
      </c>
      <c r="M879" s="1">
        <f t="shared" si="256"/>
        <v>14</v>
      </c>
      <c r="N879" s="6" t="str">
        <f t="shared" si="257"/>
        <v>00</v>
      </c>
      <c r="O879" s="1">
        <f t="shared" si="258"/>
        <v>5</v>
      </c>
      <c r="P879" s="1">
        <f>IF(HEX2DEC(LEFT(E879,4))&gt;=32768,HEX2DEC(LEFT(E879,4))-65536,HEX2DEC(LEFT(E879,4)))/Codes!$N$2</f>
        <v>4</v>
      </c>
      <c r="Q879" s="1">
        <f>IF(HEX2DEC(RIGHT(E879,4))&gt;=32768,HEX2DEC(RIGHT(E879,4))-65536,HEX2DEC(RIGHT(E879,4)))/Codes!$N$2</f>
        <v>6</v>
      </c>
      <c r="R879" s="1">
        <f>IF(HEX2DEC(LEFT(F879,4))&gt;=32768,HEX2DEC(LEFT(F879,4))-65536,HEX2DEC(LEFT(F879,4)))/Codes!$N$2</f>
        <v>0</v>
      </c>
      <c r="S879" s="1">
        <f>IF(HEX2DEC(RIGHT(F879,4))&gt;=32768,HEX2DEC(RIGHT(F879,4))-65536,HEX2DEC(RIGHT(F879,4)))/Codes!$N$2</f>
        <v>0</v>
      </c>
      <c r="T879" s="18">
        <f t="shared" si="259"/>
        <v>70</v>
      </c>
      <c r="U879" s="1">
        <f t="shared" si="260"/>
        <v>100</v>
      </c>
      <c r="V879" s="1">
        <f t="shared" si="261"/>
        <v>0</v>
      </c>
      <c r="W879" s="1" t="str">
        <f t="shared" si="262"/>
        <v>100</v>
      </c>
      <c r="X879" s="1">
        <f t="shared" si="263"/>
        <v>1</v>
      </c>
      <c r="Y879" s="1">
        <f t="shared" si="264"/>
        <v>70</v>
      </c>
      <c r="Z879" s="1" t="str">
        <f>VLOOKUP(BIN2DEC(MID(HEX2BIN(MID(H879,3,2),8),2,5)),Codes!$E$1:$F$18,2)</f>
        <v>Normal</v>
      </c>
      <c r="AA879" s="6" t="str">
        <f t="shared" si="265"/>
        <v>0</v>
      </c>
      <c r="AB879" s="1">
        <f t="shared" si="266"/>
        <v>0</v>
      </c>
      <c r="AC879" s="1" t="str">
        <f>VLOOKUP(BIN2DEC(RIGHT(HEX2BIN(MID(H879,6,1),4),1)&amp;LEFT(HEX2BIN(MID(H879,7,1),4),1)),Codes!$K$1:$L$5,2)</f>
        <v>L</v>
      </c>
      <c r="AD879" s="1" t="str">
        <f>VLOOKUP(BIN2DEC(RIGHT(HEX2BIN(MID(H879,7,1),4),3)&amp;LEFT(HEX2BIN(MID(H879,8,1),4),2)),Codes!$H$2:$I$33,2)</f>
        <v>Kick</v>
      </c>
      <c r="AE879" s="1" t="str">
        <f t="shared" si="267"/>
        <v>1</v>
      </c>
      <c r="AF879" s="1" t="str">
        <f t="shared" si="268"/>
        <v>1</v>
      </c>
      <c r="AH879" s="6">
        <f t="shared" si="269"/>
        <v>66</v>
      </c>
    </row>
    <row r="880" spans="1:34">
      <c r="A880" s="3" t="s">
        <v>527</v>
      </c>
      <c r="B880" s="1" t="s">
        <v>72</v>
      </c>
      <c r="C880" s="6" t="s">
        <v>375</v>
      </c>
      <c r="D880" s="9" t="s">
        <v>189</v>
      </c>
      <c r="E880" s="9" t="s">
        <v>430</v>
      </c>
      <c r="F880" s="9" t="s">
        <v>91</v>
      </c>
      <c r="G880" s="9" t="s">
        <v>525</v>
      </c>
      <c r="H880" s="9" t="s">
        <v>526</v>
      </c>
      <c r="J880" s="6" t="str">
        <f t="shared" si="253"/>
        <v>001011</v>
      </c>
      <c r="K880" s="1">
        <f t="shared" si="254"/>
        <v>1</v>
      </c>
      <c r="L880" s="6" t="str">
        <f t="shared" si="255"/>
        <v>00000</v>
      </c>
      <c r="M880" s="1">
        <f t="shared" si="256"/>
        <v>13</v>
      </c>
      <c r="N880" s="6" t="str">
        <f t="shared" si="257"/>
        <v>00</v>
      </c>
      <c r="O880" s="1">
        <f t="shared" si="258"/>
        <v>5</v>
      </c>
      <c r="P880" s="1">
        <f>IF(HEX2DEC(LEFT(E880,4))&gt;=32768,HEX2DEC(LEFT(E880,4))-65536,HEX2DEC(LEFT(E880,4)))/Codes!$N$2</f>
        <v>3.6</v>
      </c>
      <c r="Q880" s="1">
        <f>IF(HEX2DEC(RIGHT(E880,4))&gt;=32768,HEX2DEC(RIGHT(E880,4))-65536,HEX2DEC(RIGHT(E880,4)))/Codes!$N$2</f>
        <v>3.2</v>
      </c>
      <c r="R880" s="1">
        <f>IF(HEX2DEC(LEFT(F880,4))&gt;=32768,HEX2DEC(LEFT(F880,4))-65536,HEX2DEC(LEFT(F880,4)))/Codes!$N$2</f>
        <v>0</v>
      </c>
      <c r="S880" s="1">
        <f>IF(HEX2DEC(RIGHT(F880,4))&gt;=32768,HEX2DEC(RIGHT(F880,4))-65536,HEX2DEC(RIGHT(F880,4)))/Codes!$N$2</f>
        <v>0</v>
      </c>
      <c r="T880" s="18">
        <f t="shared" si="259"/>
        <v>70</v>
      </c>
      <c r="U880" s="1">
        <f t="shared" si="260"/>
        <v>100</v>
      </c>
      <c r="V880" s="1">
        <f t="shared" si="261"/>
        <v>0</v>
      </c>
      <c r="W880" s="1" t="str">
        <f t="shared" si="262"/>
        <v>100</v>
      </c>
      <c r="X880" s="1">
        <f t="shared" si="263"/>
        <v>1</v>
      </c>
      <c r="Y880" s="1">
        <f t="shared" si="264"/>
        <v>70</v>
      </c>
      <c r="Z880" s="1" t="str">
        <f>VLOOKUP(BIN2DEC(MID(HEX2BIN(MID(H880,3,2),8),2,5)),Codes!$E$1:$F$18,2)</f>
        <v>Normal</v>
      </c>
      <c r="AA880" s="6" t="str">
        <f t="shared" si="265"/>
        <v>0</v>
      </c>
      <c r="AB880" s="1">
        <f t="shared" si="266"/>
        <v>0</v>
      </c>
      <c r="AC880" s="1" t="str">
        <f>VLOOKUP(BIN2DEC(RIGHT(HEX2BIN(MID(H880,6,1),4),1)&amp;LEFT(HEX2BIN(MID(H880,7,1),4),1)),Codes!$K$1:$L$5,2)</f>
        <v>L</v>
      </c>
      <c r="AD880" s="1" t="str">
        <f>VLOOKUP(BIN2DEC(RIGHT(HEX2BIN(MID(H880,7,1),4),3)&amp;LEFT(HEX2BIN(MID(H880,8,1),4),2)),Codes!$H$2:$I$33,2)</f>
        <v>Kick</v>
      </c>
      <c r="AE880" s="1" t="str">
        <f t="shared" si="267"/>
        <v>1</v>
      </c>
      <c r="AF880" s="1" t="str">
        <f t="shared" si="268"/>
        <v>1</v>
      </c>
      <c r="AH880" s="6">
        <f t="shared" si="269"/>
        <v>66</v>
      </c>
    </row>
    <row r="881" spans="1:34">
      <c r="A881" s="3" t="s">
        <v>528</v>
      </c>
      <c r="B881" s="1" t="s">
        <v>72</v>
      </c>
      <c r="C881" s="6" t="s">
        <v>375</v>
      </c>
      <c r="D881" s="9" t="s">
        <v>529</v>
      </c>
      <c r="E881" s="9" t="s">
        <v>212</v>
      </c>
      <c r="F881" s="9" t="s">
        <v>91</v>
      </c>
      <c r="G881" s="9" t="s">
        <v>525</v>
      </c>
      <c r="H881" s="9" t="s">
        <v>526</v>
      </c>
      <c r="J881" s="6" t="str">
        <f t="shared" si="253"/>
        <v>001011</v>
      </c>
      <c r="K881" s="1">
        <f t="shared" si="254"/>
        <v>2</v>
      </c>
      <c r="L881" s="6" t="str">
        <f t="shared" si="255"/>
        <v>00000</v>
      </c>
      <c r="M881" s="1">
        <f t="shared" si="256"/>
        <v>4</v>
      </c>
      <c r="N881" s="6" t="str">
        <f t="shared" si="257"/>
        <v>00</v>
      </c>
      <c r="O881" s="1">
        <f t="shared" si="258"/>
        <v>5</v>
      </c>
      <c r="P881" s="1">
        <f>IF(HEX2DEC(LEFT(E881,4))&gt;=32768,HEX2DEC(LEFT(E881,4))-65536,HEX2DEC(LEFT(E881,4)))/Codes!$N$2</f>
        <v>2.8</v>
      </c>
      <c r="Q881" s="1">
        <f>IF(HEX2DEC(RIGHT(E881,4))&gt;=32768,HEX2DEC(RIGHT(E881,4))-65536,HEX2DEC(RIGHT(E881,4)))/Codes!$N$2</f>
        <v>0</v>
      </c>
      <c r="R881" s="1">
        <f>IF(HEX2DEC(LEFT(F881,4))&gt;=32768,HEX2DEC(LEFT(F881,4))-65536,HEX2DEC(LEFT(F881,4)))/Codes!$N$2</f>
        <v>0</v>
      </c>
      <c r="S881" s="1">
        <f>IF(HEX2DEC(RIGHT(F881,4))&gt;=32768,HEX2DEC(RIGHT(F881,4))-65536,HEX2DEC(RIGHT(F881,4)))/Codes!$N$2</f>
        <v>0</v>
      </c>
      <c r="T881" s="18">
        <f t="shared" si="259"/>
        <v>70</v>
      </c>
      <c r="U881" s="1">
        <f t="shared" si="260"/>
        <v>100</v>
      </c>
      <c r="V881" s="1">
        <f t="shared" si="261"/>
        <v>0</v>
      </c>
      <c r="W881" s="1" t="str">
        <f t="shared" si="262"/>
        <v>100</v>
      </c>
      <c r="X881" s="1">
        <f t="shared" si="263"/>
        <v>1</v>
      </c>
      <c r="Y881" s="1">
        <f t="shared" si="264"/>
        <v>70</v>
      </c>
      <c r="Z881" s="1" t="str">
        <f>VLOOKUP(BIN2DEC(MID(HEX2BIN(MID(H881,3,2),8),2,5)),Codes!$E$1:$F$18,2)</f>
        <v>Normal</v>
      </c>
      <c r="AA881" s="6" t="str">
        <f t="shared" si="265"/>
        <v>0</v>
      </c>
      <c r="AB881" s="1">
        <f t="shared" si="266"/>
        <v>0</v>
      </c>
      <c r="AC881" s="1" t="str">
        <f>VLOOKUP(BIN2DEC(RIGHT(HEX2BIN(MID(H881,6,1),4),1)&amp;LEFT(HEX2BIN(MID(H881,7,1),4),1)),Codes!$K$1:$L$5,2)</f>
        <v>L</v>
      </c>
      <c r="AD881" s="1" t="str">
        <f>VLOOKUP(BIN2DEC(RIGHT(HEX2BIN(MID(H881,7,1),4),3)&amp;LEFT(HEX2BIN(MID(H881,8,1),4),2)),Codes!$H$2:$I$33,2)</f>
        <v>Kick</v>
      </c>
      <c r="AE881" s="1" t="str">
        <f t="shared" si="267"/>
        <v>1</v>
      </c>
      <c r="AF881" s="1" t="str">
        <f t="shared" si="268"/>
        <v>1</v>
      </c>
      <c r="AH881" s="6">
        <f t="shared" si="269"/>
        <v>66</v>
      </c>
    </row>
    <row r="882" spans="1:34">
      <c r="A882" s="3" t="s">
        <v>536</v>
      </c>
      <c r="B882" s="1" t="s">
        <v>72</v>
      </c>
      <c r="C882" s="6" t="s">
        <v>381</v>
      </c>
      <c r="D882" s="9" t="s">
        <v>537</v>
      </c>
      <c r="E882" s="9" t="s">
        <v>538</v>
      </c>
      <c r="F882" s="9" t="s">
        <v>91</v>
      </c>
      <c r="G882" s="9" t="s">
        <v>511</v>
      </c>
      <c r="H882" s="9" t="s">
        <v>539</v>
      </c>
      <c r="J882" s="6" t="str">
        <f t="shared" si="253"/>
        <v>001011</v>
      </c>
      <c r="K882" s="1">
        <f t="shared" si="254"/>
        <v>0</v>
      </c>
      <c r="L882" s="6" t="str">
        <f t="shared" si="255"/>
        <v>00000</v>
      </c>
      <c r="M882" s="1">
        <f t="shared" si="256"/>
        <v>24</v>
      </c>
      <c r="N882" s="6" t="str">
        <f t="shared" si="257"/>
        <v>00</v>
      </c>
      <c r="O882" s="1">
        <f t="shared" si="258"/>
        <v>4</v>
      </c>
      <c r="P882" s="1">
        <f>IF(HEX2DEC(LEFT(E882,4))&gt;=32768,HEX2DEC(LEFT(E882,4))-65536,HEX2DEC(LEFT(E882,4)))/Codes!$N$2</f>
        <v>3.6</v>
      </c>
      <c r="Q882" s="1">
        <f>IF(HEX2DEC(RIGHT(E882,4))&gt;=32768,HEX2DEC(RIGHT(E882,4))-65536,HEX2DEC(RIGHT(E882,4)))/Codes!$N$2</f>
        <v>4.8</v>
      </c>
      <c r="R882" s="1">
        <f>IF(HEX2DEC(LEFT(F882,4))&gt;=32768,HEX2DEC(LEFT(F882,4))-65536,HEX2DEC(LEFT(F882,4)))/Codes!$N$2</f>
        <v>0</v>
      </c>
      <c r="S882" s="1">
        <f>IF(HEX2DEC(RIGHT(F882,4))&gt;=32768,HEX2DEC(RIGHT(F882,4))-65536,HEX2DEC(RIGHT(F882,4)))/Codes!$N$2</f>
        <v>0</v>
      </c>
      <c r="T882" s="18">
        <f t="shared" si="259"/>
        <v>80</v>
      </c>
      <c r="U882" s="1">
        <f t="shared" si="260"/>
        <v>100</v>
      </c>
      <c r="V882" s="1">
        <f t="shared" si="261"/>
        <v>0</v>
      </c>
      <c r="W882" s="1" t="str">
        <f t="shared" si="262"/>
        <v>100</v>
      </c>
      <c r="X882" s="1">
        <f t="shared" si="263"/>
        <v>1</v>
      </c>
      <c r="Y882" s="1">
        <f t="shared" si="264"/>
        <v>60</v>
      </c>
      <c r="Z882" s="1" t="str">
        <f>VLOOKUP(BIN2DEC(MID(HEX2BIN(MID(H882,3,2),8),2,5)),Codes!$E$1:$F$18,2)</f>
        <v>Normal</v>
      </c>
      <c r="AA882" s="6" t="str">
        <f t="shared" si="265"/>
        <v>0</v>
      </c>
      <c r="AB882" s="1">
        <f t="shared" si="266"/>
        <v>0</v>
      </c>
      <c r="AC882" s="1" t="str">
        <f>VLOOKUP(BIN2DEC(RIGHT(HEX2BIN(MID(H882,6,1),4),1)&amp;LEFT(HEX2BIN(MID(H882,7,1),4),1)),Codes!$K$1:$L$5,2)</f>
        <v>L</v>
      </c>
      <c r="AD882" s="1" t="str">
        <f>VLOOKUP(BIN2DEC(RIGHT(HEX2BIN(MID(H882,7,1),4),3)&amp;LEFT(HEX2BIN(MID(H882,8,1),4),2)),Codes!$H$2:$I$33,2)</f>
        <v>Punch</v>
      </c>
      <c r="AE882" s="1" t="str">
        <f t="shared" si="267"/>
        <v>1</v>
      </c>
      <c r="AF882" s="1" t="str">
        <f t="shared" si="268"/>
        <v>1</v>
      </c>
      <c r="AH882" s="6">
        <f t="shared" si="269"/>
        <v>65</v>
      </c>
    </row>
    <row r="883" spans="1:34">
      <c r="A883" s="3" t="s">
        <v>544</v>
      </c>
      <c r="B883" s="1" t="s">
        <v>72</v>
      </c>
      <c r="C883" s="6" t="s">
        <v>381</v>
      </c>
      <c r="D883" s="9" t="s">
        <v>545</v>
      </c>
      <c r="E883" s="9" t="s">
        <v>546</v>
      </c>
      <c r="F883" s="9" t="s">
        <v>91</v>
      </c>
      <c r="G883" s="9" t="s">
        <v>511</v>
      </c>
      <c r="H883" s="9" t="s">
        <v>539</v>
      </c>
      <c r="J883" s="6" t="str">
        <f t="shared" si="253"/>
        <v>001011</v>
      </c>
      <c r="K883" s="1">
        <f t="shared" si="254"/>
        <v>1</v>
      </c>
      <c r="L883" s="6" t="str">
        <f t="shared" si="255"/>
        <v>00000</v>
      </c>
      <c r="M883" s="1">
        <f t="shared" si="256"/>
        <v>23</v>
      </c>
      <c r="N883" s="6" t="str">
        <f t="shared" si="257"/>
        <v>00</v>
      </c>
      <c r="O883" s="1">
        <f t="shared" si="258"/>
        <v>4</v>
      </c>
      <c r="P883" s="1">
        <f>IF(HEX2DEC(LEFT(E883,4))&gt;=32768,HEX2DEC(LEFT(E883,4))-65536,HEX2DEC(LEFT(E883,4)))/Codes!$N$2</f>
        <v>3.2</v>
      </c>
      <c r="Q883" s="1">
        <f>IF(HEX2DEC(RIGHT(E883,4))&gt;=32768,HEX2DEC(RIGHT(E883,4))-65536,HEX2DEC(RIGHT(E883,4)))/Codes!$N$2</f>
        <v>2</v>
      </c>
      <c r="R883" s="1">
        <f>IF(HEX2DEC(LEFT(F883,4))&gt;=32768,HEX2DEC(LEFT(F883,4))-65536,HEX2DEC(LEFT(F883,4)))/Codes!$N$2</f>
        <v>0</v>
      </c>
      <c r="S883" s="1">
        <f>IF(HEX2DEC(RIGHT(F883,4))&gt;=32768,HEX2DEC(RIGHT(F883,4))-65536,HEX2DEC(RIGHT(F883,4)))/Codes!$N$2</f>
        <v>0</v>
      </c>
      <c r="T883" s="18">
        <f t="shared" si="259"/>
        <v>80</v>
      </c>
      <c r="U883" s="1">
        <f t="shared" si="260"/>
        <v>100</v>
      </c>
      <c r="V883" s="1">
        <f t="shared" si="261"/>
        <v>0</v>
      </c>
      <c r="W883" s="1" t="str">
        <f t="shared" si="262"/>
        <v>100</v>
      </c>
      <c r="X883" s="1">
        <f t="shared" si="263"/>
        <v>1</v>
      </c>
      <c r="Y883" s="1">
        <f t="shared" si="264"/>
        <v>60</v>
      </c>
      <c r="Z883" s="1" t="str">
        <f>VLOOKUP(BIN2DEC(MID(HEX2BIN(MID(H883,3,2),8),2,5)),Codes!$E$1:$F$18,2)</f>
        <v>Normal</v>
      </c>
      <c r="AA883" s="6" t="str">
        <f t="shared" si="265"/>
        <v>0</v>
      </c>
      <c r="AB883" s="1">
        <f t="shared" si="266"/>
        <v>0</v>
      </c>
      <c r="AC883" s="1" t="str">
        <f>VLOOKUP(BIN2DEC(RIGHT(HEX2BIN(MID(H883,6,1),4),1)&amp;LEFT(HEX2BIN(MID(H883,7,1),4),1)),Codes!$K$1:$L$5,2)</f>
        <v>L</v>
      </c>
      <c r="AD883" s="1" t="str">
        <f>VLOOKUP(BIN2DEC(RIGHT(HEX2BIN(MID(H883,7,1),4),3)&amp;LEFT(HEX2BIN(MID(H883,8,1),4),2)),Codes!$H$2:$I$33,2)</f>
        <v>Punch</v>
      </c>
      <c r="AE883" s="1" t="str">
        <f t="shared" si="267"/>
        <v>1</v>
      </c>
      <c r="AF883" s="1" t="str">
        <f t="shared" si="268"/>
        <v>1</v>
      </c>
      <c r="AH883" s="6">
        <f t="shared" si="269"/>
        <v>65</v>
      </c>
    </row>
    <row r="884" spans="1:34">
      <c r="A884" s="3" t="s">
        <v>547</v>
      </c>
      <c r="B884" s="1" t="s">
        <v>72</v>
      </c>
      <c r="C884" s="6" t="s">
        <v>381</v>
      </c>
      <c r="D884" s="9" t="s">
        <v>548</v>
      </c>
      <c r="E884" s="9" t="s">
        <v>549</v>
      </c>
      <c r="F884" s="9" t="s">
        <v>91</v>
      </c>
      <c r="G884" s="9" t="s">
        <v>511</v>
      </c>
      <c r="H884" s="9" t="s">
        <v>539</v>
      </c>
      <c r="J884" s="6" t="str">
        <f t="shared" si="253"/>
        <v>001011</v>
      </c>
      <c r="K884" s="1">
        <f t="shared" si="254"/>
        <v>2</v>
      </c>
      <c r="L884" s="6" t="str">
        <f t="shared" si="255"/>
        <v>00000</v>
      </c>
      <c r="M884" s="1">
        <f t="shared" si="256"/>
        <v>23</v>
      </c>
      <c r="N884" s="6" t="str">
        <f t="shared" si="257"/>
        <v>00</v>
      </c>
      <c r="O884" s="1">
        <f t="shared" si="258"/>
        <v>4</v>
      </c>
      <c r="P884" s="1">
        <f>IF(HEX2DEC(LEFT(E884,4))&gt;=32768,HEX2DEC(LEFT(E884,4))-65536,HEX2DEC(LEFT(E884,4)))/Codes!$N$2</f>
        <v>2.8</v>
      </c>
      <c r="Q884" s="1">
        <f>IF(HEX2DEC(RIGHT(E884,4))&gt;=32768,HEX2DEC(RIGHT(E884,4))-65536,HEX2DEC(RIGHT(E884,4)))/Codes!$N$2</f>
        <v>-0.8</v>
      </c>
      <c r="R884" s="1">
        <f>IF(HEX2DEC(LEFT(F884,4))&gt;=32768,HEX2DEC(LEFT(F884,4))-65536,HEX2DEC(LEFT(F884,4)))/Codes!$N$2</f>
        <v>0</v>
      </c>
      <c r="S884" s="1">
        <f>IF(HEX2DEC(RIGHT(F884,4))&gt;=32768,HEX2DEC(RIGHT(F884,4))-65536,HEX2DEC(RIGHT(F884,4)))/Codes!$N$2</f>
        <v>0</v>
      </c>
      <c r="T884" s="18">
        <f t="shared" si="259"/>
        <v>80</v>
      </c>
      <c r="U884" s="1">
        <f t="shared" si="260"/>
        <v>100</v>
      </c>
      <c r="V884" s="1">
        <f t="shared" si="261"/>
        <v>0</v>
      </c>
      <c r="W884" s="1" t="str">
        <f t="shared" si="262"/>
        <v>100</v>
      </c>
      <c r="X884" s="1">
        <f t="shared" si="263"/>
        <v>1</v>
      </c>
      <c r="Y884" s="1">
        <f t="shared" si="264"/>
        <v>60</v>
      </c>
      <c r="Z884" s="1" t="str">
        <f>VLOOKUP(BIN2DEC(MID(HEX2BIN(MID(H884,3,2),8),2,5)),Codes!$E$1:$F$18,2)</f>
        <v>Normal</v>
      </c>
      <c r="AA884" s="6" t="str">
        <f t="shared" si="265"/>
        <v>0</v>
      </c>
      <c r="AB884" s="1">
        <f t="shared" si="266"/>
        <v>0</v>
      </c>
      <c r="AC884" s="1" t="str">
        <f>VLOOKUP(BIN2DEC(RIGHT(HEX2BIN(MID(H884,6,1),4),1)&amp;LEFT(HEX2BIN(MID(H884,7,1),4),1)),Codes!$K$1:$L$5,2)</f>
        <v>L</v>
      </c>
      <c r="AD884" s="1" t="str">
        <f>VLOOKUP(BIN2DEC(RIGHT(HEX2BIN(MID(H884,7,1),4),3)&amp;LEFT(HEX2BIN(MID(H884,8,1),4),2)),Codes!$H$2:$I$33,2)</f>
        <v>Punch</v>
      </c>
      <c r="AE884" s="1" t="str">
        <f t="shared" si="267"/>
        <v>1</v>
      </c>
      <c r="AF884" s="1" t="str">
        <f t="shared" si="268"/>
        <v>1</v>
      </c>
      <c r="AH884" s="6">
        <f t="shared" si="269"/>
        <v>65</v>
      </c>
    </row>
    <row r="885" spans="1:34">
      <c r="A885" s="3" t="s">
        <v>2166</v>
      </c>
      <c r="B885" s="1" t="s">
        <v>88</v>
      </c>
      <c r="D885" s="9" t="s">
        <v>853</v>
      </c>
      <c r="E885" s="9" t="s">
        <v>854</v>
      </c>
      <c r="F885" s="9" t="s">
        <v>91</v>
      </c>
      <c r="G885" s="9" t="s">
        <v>855</v>
      </c>
      <c r="H885" s="9" t="s">
        <v>526</v>
      </c>
      <c r="J885" s="6" t="str">
        <f t="shared" si="253"/>
        <v>001011</v>
      </c>
      <c r="K885" s="1">
        <f t="shared" si="254"/>
        <v>0</v>
      </c>
      <c r="L885" s="6" t="str">
        <f t="shared" si="255"/>
        <v>00000</v>
      </c>
      <c r="M885" s="1">
        <f t="shared" si="256"/>
        <v>0</v>
      </c>
      <c r="N885" s="6" t="str">
        <f t="shared" si="257"/>
        <v>00</v>
      </c>
      <c r="O885" s="1">
        <f t="shared" si="258"/>
        <v>8</v>
      </c>
      <c r="P885" s="1">
        <f>IF(HEX2DEC(LEFT(E885,4))&gt;=32768,HEX2DEC(LEFT(E885,4))-65536,HEX2DEC(LEFT(E885,4)))/Codes!$N$2</f>
        <v>5.12</v>
      </c>
      <c r="Q885" s="1">
        <f>IF(HEX2DEC(RIGHT(E885,4))&gt;=32768,HEX2DEC(RIGHT(E885,4))-65536,HEX2DEC(RIGHT(E885,4)))/Codes!$N$2</f>
        <v>0</v>
      </c>
      <c r="R885" s="1">
        <f>IF(HEX2DEC(LEFT(F885,4))&gt;=32768,HEX2DEC(LEFT(F885,4))-65536,HEX2DEC(LEFT(F885,4)))/Codes!$N$2</f>
        <v>0</v>
      </c>
      <c r="S885" s="1">
        <f>IF(HEX2DEC(RIGHT(F885,4))&gt;=32768,HEX2DEC(RIGHT(F885,4))-65536,HEX2DEC(RIGHT(F885,4)))/Codes!$N$2</f>
        <v>0</v>
      </c>
      <c r="T885" s="18">
        <f t="shared" si="259"/>
        <v>70</v>
      </c>
      <c r="U885" s="1">
        <f t="shared" si="260"/>
        <v>70</v>
      </c>
      <c r="V885" s="1">
        <f t="shared" si="261"/>
        <v>0</v>
      </c>
      <c r="W885" s="1" t="str">
        <f t="shared" si="262"/>
        <v>100</v>
      </c>
      <c r="X885" s="1">
        <f t="shared" si="263"/>
        <v>3</v>
      </c>
      <c r="Y885" s="1">
        <f t="shared" si="264"/>
        <v>70</v>
      </c>
      <c r="Z885" s="1" t="str">
        <f>VLOOKUP(BIN2DEC(MID(HEX2BIN(MID(H885,3,2),8),2,5)),Codes!$E$1:$F$18,2)</f>
        <v>Normal</v>
      </c>
      <c r="AA885" s="6" t="str">
        <f t="shared" si="265"/>
        <v>0</v>
      </c>
      <c r="AB885" s="1">
        <f t="shared" si="266"/>
        <v>0</v>
      </c>
      <c r="AC885" s="1" t="str">
        <f>VLOOKUP(BIN2DEC(RIGHT(HEX2BIN(MID(H885,6,1),4),1)&amp;LEFT(HEX2BIN(MID(H885,7,1),4),1)),Codes!$K$1:$L$5,2)</f>
        <v>L</v>
      </c>
      <c r="AD885" s="1" t="str">
        <f>VLOOKUP(BIN2DEC(RIGHT(HEX2BIN(MID(H885,7,1),4),3)&amp;LEFT(HEX2BIN(MID(H885,8,1),4),2)),Codes!$H$2:$I$33,2)</f>
        <v>Kick</v>
      </c>
      <c r="AE885" s="1" t="str">
        <f t="shared" si="267"/>
        <v>1</v>
      </c>
      <c r="AF885" s="1" t="str">
        <f t="shared" si="268"/>
        <v>1</v>
      </c>
      <c r="AH885" s="6">
        <f t="shared" si="269"/>
        <v>66</v>
      </c>
    </row>
    <row r="886" spans="1:34">
      <c r="A886" s="3" t="s">
        <v>2165</v>
      </c>
      <c r="B886" s="1" t="s">
        <v>88</v>
      </c>
      <c r="D886" s="9" t="s">
        <v>857</v>
      </c>
      <c r="E886" s="9" t="s">
        <v>232</v>
      </c>
      <c r="F886" s="9" t="s">
        <v>858</v>
      </c>
      <c r="G886" s="9" t="s">
        <v>859</v>
      </c>
      <c r="H886" s="9" t="s">
        <v>860</v>
      </c>
      <c r="J886" s="6" t="str">
        <f t="shared" si="253"/>
        <v>001011</v>
      </c>
      <c r="K886" s="1">
        <f t="shared" si="254"/>
        <v>0</v>
      </c>
      <c r="L886" s="6" t="str">
        <f t="shared" si="255"/>
        <v>00000</v>
      </c>
      <c r="M886" s="1">
        <f t="shared" si="256"/>
        <v>4</v>
      </c>
      <c r="N886" s="6" t="str">
        <f t="shared" si="257"/>
        <v>10</v>
      </c>
      <c r="O886" s="1">
        <f t="shared" si="258"/>
        <v>6</v>
      </c>
      <c r="P886" s="1">
        <f>IF(HEX2DEC(LEFT(E886,4))&gt;=32768,HEX2DEC(LEFT(E886,4))-65536,HEX2DEC(LEFT(E886,4)))/Codes!$N$2</f>
        <v>4.8</v>
      </c>
      <c r="Q886" s="1">
        <f>IF(HEX2DEC(RIGHT(E886,4))&gt;=32768,HEX2DEC(RIGHT(E886,4))-65536,HEX2DEC(RIGHT(E886,4)))/Codes!$N$2</f>
        <v>0</v>
      </c>
      <c r="R886" s="1">
        <f>IF(HEX2DEC(LEFT(F886,4))&gt;=32768,HEX2DEC(LEFT(F886,4))-65536,HEX2DEC(LEFT(F886,4)))/Codes!$N$2</f>
        <v>2.7280000000000002</v>
      </c>
      <c r="S886" s="1">
        <f>IF(HEX2DEC(RIGHT(F886,4))&gt;=32768,HEX2DEC(RIGHT(F886,4))-65536,HEX2DEC(RIGHT(F886,4)))/Codes!$N$2</f>
        <v>0</v>
      </c>
      <c r="T886" s="18">
        <f t="shared" si="259"/>
        <v>361</v>
      </c>
      <c r="U886" s="1">
        <f t="shared" si="260"/>
        <v>100</v>
      </c>
      <c r="V886" s="1">
        <f t="shared" si="261"/>
        <v>0</v>
      </c>
      <c r="W886" s="1" t="str">
        <f t="shared" si="262"/>
        <v>010</v>
      </c>
      <c r="X886" s="1">
        <f t="shared" si="263"/>
        <v>0</v>
      </c>
      <c r="Y886" s="1">
        <f t="shared" si="264"/>
        <v>30</v>
      </c>
      <c r="Z886" s="1" t="str">
        <f>VLOOKUP(BIN2DEC(MID(HEX2BIN(MID(H886,3,2),8),2,5)),Codes!$E$1:$F$18,2)</f>
        <v>Normal</v>
      </c>
      <c r="AA886" s="6" t="str">
        <f t="shared" si="265"/>
        <v>0</v>
      </c>
      <c r="AB886" s="1">
        <f t="shared" si="266"/>
        <v>0</v>
      </c>
      <c r="AC886" s="1" t="str">
        <f>VLOOKUP(BIN2DEC(RIGHT(HEX2BIN(MID(H886,6,1),4),1)&amp;LEFT(HEX2BIN(MID(H886,7,1),4),1)),Codes!$K$1:$L$5,2)</f>
        <v>M</v>
      </c>
      <c r="AD886" s="1" t="str">
        <f>VLOOKUP(BIN2DEC(RIGHT(HEX2BIN(MID(H886,7,1),4),3)&amp;LEFT(HEX2BIN(MID(H886,8,1),4),2)),Codes!$H$2:$I$33,2)</f>
        <v>Punch</v>
      </c>
      <c r="AE886" s="1" t="str">
        <f t="shared" si="267"/>
        <v>1</v>
      </c>
      <c r="AF886" s="1" t="str">
        <f t="shared" si="268"/>
        <v>1</v>
      </c>
      <c r="AH886" s="6">
        <f t="shared" si="269"/>
        <v>33</v>
      </c>
    </row>
    <row r="887" spans="1:34">
      <c r="A887" s="3" t="s">
        <v>968</v>
      </c>
      <c r="B887" s="1" t="s">
        <v>88</v>
      </c>
      <c r="C887" s="6" t="s">
        <v>1038</v>
      </c>
      <c r="D887" s="9" t="s">
        <v>702</v>
      </c>
      <c r="E887" s="9" t="s">
        <v>433</v>
      </c>
      <c r="F887" s="9" t="s">
        <v>969</v>
      </c>
      <c r="G887" s="9" t="s">
        <v>970</v>
      </c>
      <c r="H887" s="9" t="s">
        <v>971</v>
      </c>
      <c r="J887" s="6" t="str">
        <f t="shared" si="253"/>
        <v>001011</v>
      </c>
      <c r="K887" s="1">
        <f t="shared" si="254"/>
        <v>0</v>
      </c>
      <c r="L887" s="6" t="str">
        <f t="shared" si="255"/>
        <v>00000</v>
      </c>
      <c r="M887" s="1">
        <f t="shared" si="256"/>
        <v>0</v>
      </c>
      <c r="N887" s="6" t="str">
        <f t="shared" si="257"/>
        <v>00</v>
      </c>
      <c r="O887" s="1">
        <f t="shared" si="258"/>
        <v>1</v>
      </c>
      <c r="P887" s="1">
        <f>IF(HEX2DEC(LEFT(E887,4))&gt;=32768,HEX2DEC(LEFT(E887,4))-65536,HEX2DEC(LEFT(E887,4)))/Codes!$N$2</f>
        <v>1.6</v>
      </c>
      <c r="Q887" s="1">
        <f>IF(HEX2DEC(RIGHT(E887,4))&gt;=32768,HEX2DEC(RIGHT(E887,4))-65536,HEX2DEC(RIGHT(E887,4)))/Codes!$N$2</f>
        <v>0</v>
      </c>
      <c r="R887" s="1">
        <f>IF(HEX2DEC(LEFT(F887,4))&gt;=32768,HEX2DEC(LEFT(F887,4))-65536,HEX2DEC(LEFT(F887,4)))/Codes!$N$2</f>
        <v>7.2</v>
      </c>
      <c r="S887" s="1">
        <f>IF(HEX2DEC(RIGHT(F887,4))&gt;=32768,HEX2DEC(RIGHT(F887,4))-65536,HEX2DEC(RIGHT(F887,4)))/Codes!$N$2</f>
        <v>11.2</v>
      </c>
      <c r="T887" s="18">
        <f t="shared" si="259"/>
        <v>173</v>
      </c>
      <c r="U887" s="1">
        <f t="shared" si="260"/>
        <v>40</v>
      </c>
      <c r="V887" s="1">
        <f t="shared" si="261"/>
        <v>0</v>
      </c>
      <c r="W887" s="1" t="str">
        <f t="shared" si="262"/>
        <v>100</v>
      </c>
      <c r="X887" s="1">
        <f t="shared" si="263"/>
        <v>0</v>
      </c>
      <c r="Y887" s="1">
        <f t="shared" si="264"/>
        <v>80</v>
      </c>
      <c r="Z887" s="1" t="str">
        <f>VLOOKUP(BIN2DEC(MID(HEX2BIN(MID(H887,3,2),8),2,5)),Codes!$E$1:$F$18,2)</f>
        <v>Slash</v>
      </c>
      <c r="AA887" s="6" t="str">
        <f t="shared" si="265"/>
        <v>0</v>
      </c>
      <c r="AB887" s="1">
        <f t="shared" si="266"/>
        <v>0</v>
      </c>
      <c r="AC887" s="1" t="str">
        <f>VLOOKUP(BIN2DEC(RIGHT(HEX2BIN(MID(H887,6,1),4),1)&amp;LEFT(HEX2BIN(MID(H887,7,1),4),1)),Codes!$K$1:$L$5,2)</f>
        <v>M</v>
      </c>
      <c r="AD887" s="1" t="str">
        <f>VLOOKUP(BIN2DEC(RIGHT(HEX2BIN(MID(H887,7,1),4),3)&amp;LEFT(HEX2BIN(MID(H887,8,1),4),2)),Codes!$H$2:$I$33,2)</f>
        <v>Slash</v>
      </c>
      <c r="AE887" s="1" t="str">
        <f t="shared" si="267"/>
        <v>1</v>
      </c>
      <c r="AF887" s="1" t="str">
        <f t="shared" si="268"/>
        <v>1</v>
      </c>
      <c r="AH887" s="6">
        <f t="shared" si="269"/>
        <v>35</v>
      </c>
    </row>
    <row r="888" spans="1:34">
      <c r="A888" s="3" t="s">
        <v>972</v>
      </c>
      <c r="B888" s="1" t="s">
        <v>88</v>
      </c>
      <c r="C888" s="6" t="s">
        <v>1038</v>
      </c>
      <c r="D888" s="9" t="s">
        <v>707</v>
      </c>
      <c r="E888" s="9" t="s">
        <v>824</v>
      </c>
      <c r="F888" s="9" t="s">
        <v>973</v>
      </c>
      <c r="G888" s="9" t="s">
        <v>970</v>
      </c>
      <c r="H888" s="9" t="s">
        <v>974</v>
      </c>
      <c r="J888" s="6" t="str">
        <f t="shared" si="253"/>
        <v>001011</v>
      </c>
      <c r="K888" s="1">
        <f t="shared" si="254"/>
        <v>1</v>
      </c>
      <c r="L888" s="6" t="str">
        <f t="shared" si="255"/>
        <v>00000</v>
      </c>
      <c r="M888" s="1">
        <f t="shared" si="256"/>
        <v>0</v>
      </c>
      <c r="N888" s="6" t="str">
        <f t="shared" si="257"/>
        <v>00</v>
      </c>
      <c r="O888" s="1">
        <f t="shared" si="258"/>
        <v>1</v>
      </c>
      <c r="P888" s="1">
        <f>IF(HEX2DEC(LEFT(E888,4))&gt;=32768,HEX2DEC(LEFT(E888,4))-65536,HEX2DEC(LEFT(E888,4)))/Codes!$N$2</f>
        <v>2</v>
      </c>
      <c r="Q888" s="1">
        <f>IF(HEX2DEC(RIGHT(E888,4))&gt;=32768,HEX2DEC(RIGHT(E888,4))-65536,HEX2DEC(RIGHT(E888,4)))/Codes!$N$2</f>
        <v>0</v>
      </c>
      <c r="R888" s="1">
        <f>IF(HEX2DEC(LEFT(F888,4))&gt;=32768,HEX2DEC(LEFT(F888,4))-65536,HEX2DEC(LEFT(F888,4)))/Codes!$N$2</f>
        <v>7.2</v>
      </c>
      <c r="S888" s="1">
        <f>IF(HEX2DEC(RIGHT(F888,4))&gt;=32768,HEX2DEC(RIGHT(F888,4))-65536,HEX2DEC(RIGHT(F888,4)))/Codes!$N$2</f>
        <v>7.2</v>
      </c>
      <c r="T888" s="18">
        <f t="shared" si="259"/>
        <v>173</v>
      </c>
      <c r="U888" s="1">
        <f t="shared" si="260"/>
        <v>40</v>
      </c>
      <c r="V888" s="1">
        <f t="shared" si="261"/>
        <v>0</v>
      </c>
      <c r="W888" s="1" t="str">
        <f t="shared" si="262"/>
        <v>100</v>
      </c>
      <c r="X888" s="1">
        <f t="shared" si="263"/>
        <v>0</v>
      </c>
      <c r="Y888" s="1">
        <f t="shared" si="264"/>
        <v>60</v>
      </c>
      <c r="Z888" s="1" t="str">
        <f>VLOOKUP(BIN2DEC(MID(HEX2BIN(MID(H888,3,2),8),2,5)),Codes!$E$1:$F$18,2)</f>
        <v>Slash</v>
      </c>
      <c r="AA888" s="6" t="str">
        <f t="shared" si="265"/>
        <v>0</v>
      </c>
      <c r="AB888" s="1">
        <f t="shared" si="266"/>
        <v>0</v>
      </c>
      <c r="AC888" s="1" t="str">
        <f>VLOOKUP(BIN2DEC(RIGHT(HEX2BIN(MID(H888,6,1),4),1)&amp;LEFT(HEX2BIN(MID(H888,7,1),4),1)),Codes!$K$1:$L$5,2)</f>
        <v>M</v>
      </c>
      <c r="AD888" s="1" t="str">
        <f>VLOOKUP(BIN2DEC(RIGHT(HEX2BIN(MID(H888,7,1),4),3)&amp;LEFT(HEX2BIN(MID(H888,8,1),4),2)),Codes!$H$2:$I$33,2)</f>
        <v>Slash</v>
      </c>
      <c r="AE888" s="1" t="str">
        <f t="shared" si="267"/>
        <v>1</v>
      </c>
      <c r="AF888" s="1" t="str">
        <f t="shared" si="268"/>
        <v>1</v>
      </c>
      <c r="AH888" s="6">
        <f t="shared" si="269"/>
        <v>35</v>
      </c>
    </row>
    <row r="889" spans="1:34">
      <c r="A889" s="3" t="s">
        <v>975</v>
      </c>
      <c r="B889" s="1" t="s">
        <v>88</v>
      </c>
      <c r="C889" s="6" t="s">
        <v>1038</v>
      </c>
      <c r="D889" s="9" t="s">
        <v>710</v>
      </c>
      <c r="E889" s="9" t="s">
        <v>824</v>
      </c>
      <c r="F889" s="9" t="s">
        <v>976</v>
      </c>
      <c r="G889" s="9" t="s">
        <v>970</v>
      </c>
      <c r="H889" s="9" t="s">
        <v>974</v>
      </c>
      <c r="J889" s="6" t="str">
        <f t="shared" si="253"/>
        <v>001011</v>
      </c>
      <c r="K889" s="1">
        <f t="shared" si="254"/>
        <v>2</v>
      </c>
      <c r="L889" s="6" t="str">
        <f t="shared" si="255"/>
        <v>00000</v>
      </c>
      <c r="M889" s="1">
        <f t="shared" si="256"/>
        <v>0</v>
      </c>
      <c r="N889" s="6" t="str">
        <f t="shared" si="257"/>
        <v>00</v>
      </c>
      <c r="O889" s="1">
        <f t="shared" si="258"/>
        <v>1</v>
      </c>
      <c r="P889" s="1">
        <f>IF(HEX2DEC(LEFT(E889,4))&gt;=32768,HEX2DEC(LEFT(E889,4))-65536,HEX2DEC(LEFT(E889,4)))/Codes!$N$2</f>
        <v>2</v>
      </c>
      <c r="Q889" s="1">
        <f>IF(HEX2DEC(RIGHT(E889,4))&gt;=32768,HEX2DEC(RIGHT(E889,4))-65536,HEX2DEC(RIGHT(E889,4)))/Codes!$N$2</f>
        <v>0</v>
      </c>
      <c r="R889" s="1">
        <f>IF(HEX2DEC(LEFT(F889,4))&gt;=32768,HEX2DEC(LEFT(F889,4))-65536,HEX2DEC(LEFT(F889,4)))/Codes!$N$2</f>
        <v>7.2</v>
      </c>
      <c r="S889" s="1">
        <f>IF(HEX2DEC(RIGHT(F889,4))&gt;=32768,HEX2DEC(RIGHT(F889,4))-65536,HEX2DEC(RIGHT(F889,4)))/Codes!$N$2</f>
        <v>-7.2</v>
      </c>
      <c r="T889" s="18">
        <f t="shared" si="259"/>
        <v>173</v>
      </c>
      <c r="U889" s="1">
        <f t="shared" si="260"/>
        <v>40</v>
      </c>
      <c r="V889" s="1">
        <f t="shared" si="261"/>
        <v>0</v>
      </c>
      <c r="W889" s="1" t="str">
        <f t="shared" si="262"/>
        <v>100</v>
      </c>
      <c r="X889" s="1">
        <f t="shared" si="263"/>
        <v>0</v>
      </c>
      <c r="Y889" s="1">
        <f t="shared" si="264"/>
        <v>60</v>
      </c>
      <c r="Z889" s="1" t="str">
        <f>VLOOKUP(BIN2DEC(MID(HEX2BIN(MID(H889,3,2),8),2,5)),Codes!$E$1:$F$18,2)</f>
        <v>Slash</v>
      </c>
      <c r="AA889" s="6" t="str">
        <f t="shared" si="265"/>
        <v>0</v>
      </c>
      <c r="AB889" s="1">
        <f t="shared" si="266"/>
        <v>0</v>
      </c>
      <c r="AC889" s="1" t="str">
        <f>VLOOKUP(BIN2DEC(RIGHT(HEX2BIN(MID(H889,6,1),4),1)&amp;LEFT(HEX2BIN(MID(H889,7,1),4),1)),Codes!$K$1:$L$5,2)</f>
        <v>M</v>
      </c>
      <c r="AD889" s="1" t="str">
        <f>VLOOKUP(BIN2DEC(RIGHT(HEX2BIN(MID(H889,7,1),4),3)&amp;LEFT(HEX2BIN(MID(H889,8,1),4),2)),Codes!$H$2:$I$33,2)</f>
        <v>Slash</v>
      </c>
      <c r="AE889" s="1" t="str">
        <f t="shared" si="267"/>
        <v>1</v>
      </c>
      <c r="AF889" s="1" t="str">
        <f t="shared" si="268"/>
        <v>1</v>
      </c>
      <c r="AH889" s="6">
        <f t="shared" si="269"/>
        <v>35</v>
      </c>
    </row>
    <row r="890" spans="1:34">
      <c r="A890" s="3" t="s">
        <v>977</v>
      </c>
      <c r="B890" s="1" t="s">
        <v>88</v>
      </c>
      <c r="C890" s="6" t="s">
        <v>1038</v>
      </c>
      <c r="D890" s="9" t="s">
        <v>715</v>
      </c>
      <c r="E890" s="9" t="s">
        <v>433</v>
      </c>
      <c r="F890" s="9" t="s">
        <v>978</v>
      </c>
      <c r="G890" s="9" t="s">
        <v>970</v>
      </c>
      <c r="H890" s="9" t="s">
        <v>971</v>
      </c>
      <c r="J890" s="6" t="str">
        <f t="shared" si="253"/>
        <v>001011</v>
      </c>
      <c r="K890" s="1">
        <f t="shared" si="254"/>
        <v>3</v>
      </c>
      <c r="L890" s="6" t="str">
        <f t="shared" si="255"/>
        <v>00000</v>
      </c>
      <c r="M890" s="1">
        <f t="shared" si="256"/>
        <v>0</v>
      </c>
      <c r="N890" s="6" t="str">
        <f t="shared" si="257"/>
        <v>00</v>
      </c>
      <c r="O890" s="1">
        <f t="shared" si="258"/>
        <v>1</v>
      </c>
      <c r="P890" s="1">
        <f>IF(HEX2DEC(LEFT(E890,4))&gt;=32768,HEX2DEC(LEFT(E890,4))-65536,HEX2DEC(LEFT(E890,4)))/Codes!$N$2</f>
        <v>1.6</v>
      </c>
      <c r="Q890" s="1">
        <f>IF(HEX2DEC(RIGHT(E890,4))&gt;=32768,HEX2DEC(RIGHT(E890,4))-65536,HEX2DEC(RIGHT(E890,4)))/Codes!$N$2</f>
        <v>0</v>
      </c>
      <c r="R890" s="1">
        <f>IF(HEX2DEC(LEFT(F890,4))&gt;=32768,HEX2DEC(LEFT(F890,4))-65536,HEX2DEC(LEFT(F890,4)))/Codes!$N$2</f>
        <v>7.2</v>
      </c>
      <c r="S890" s="1">
        <f>IF(HEX2DEC(RIGHT(F890,4))&gt;=32768,HEX2DEC(RIGHT(F890,4))-65536,HEX2DEC(RIGHT(F890,4)))/Codes!$N$2</f>
        <v>-11.2</v>
      </c>
      <c r="T890" s="18">
        <f t="shared" si="259"/>
        <v>173</v>
      </c>
      <c r="U890" s="1">
        <f t="shared" si="260"/>
        <v>40</v>
      </c>
      <c r="V890" s="1">
        <f t="shared" si="261"/>
        <v>0</v>
      </c>
      <c r="W890" s="1" t="str">
        <f t="shared" si="262"/>
        <v>100</v>
      </c>
      <c r="X890" s="1">
        <f t="shared" si="263"/>
        <v>0</v>
      </c>
      <c r="Y890" s="1">
        <f t="shared" si="264"/>
        <v>80</v>
      </c>
      <c r="Z890" s="1" t="str">
        <f>VLOOKUP(BIN2DEC(MID(HEX2BIN(MID(H890,3,2),8),2,5)),Codes!$E$1:$F$18,2)</f>
        <v>Slash</v>
      </c>
      <c r="AA890" s="6" t="str">
        <f t="shared" si="265"/>
        <v>0</v>
      </c>
      <c r="AB890" s="1">
        <f t="shared" si="266"/>
        <v>0</v>
      </c>
      <c r="AC890" s="1" t="str">
        <f>VLOOKUP(BIN2DEC(RIGHT(HEX2BIN(MID(H890,6,1),4),1)&amp;LEFT(HEX2BIN(MID(H890,7,1),4),1)),Codes!$K$1:$L$5,2)</f>
        <v>M</v>
      </c>
      <c r="AD890" s="1" t="str">
        <f>VLOOKUP(BIN2DEC(RIGHT(HEX2BIN(MID(H890,7,1),4),3)&amp;LEFT(HEX2BIN(MID(H890,8,1),4),2)),Codes!$H$2:$I$33,2)</f>
        <v>Slash</v>
      </c>
      <c r="AE890" s="1" t="str">
        <f t="shared" si="267"/>
        <v>1</v>
      </c>
      <c r="AF890" s="1" t="str">
        <f t="shared" si="268"/>
        <v>1</v>
      </c>
      <c r="AH890" s="6">
        <f t="shared" si="269"/>
        <v>35</v>
      </c>
    </row>
    <row r="891" spans="1:34">
      <c r="A891" s="3" t="s">
        <v>979</v>
      </c>
      <c r="B891" s="1" t="s">
        <v>88</v>
      </c>
      <c r="C891" s="6" t="s">
        <v>1039</v>
      </c>
      <c r="D891" s="9" t="s">
        <v>270</v>
      </c>
      <c r="E891" s="9" t="s">
        <v>307</v>
      </c>
      <c r="F891" s="9" t="s">
        <v>980</v>
      </c>
      <c r="G891" s="9" t="s">
        <v>981</v>
      </c>
      <c r="H891" s="9" t="s">
        <v>982</v>
      </c>
      <c r="J891" s="6" t="str">
        <f t="shared" si="253"/>
        <v>001011</v>
      </c>
      <c r="K891" s="1">
        <f t="shared" si="254"/>
        <v>0</v>
      </c>
      <c r="L891" s="6" t="str">
        <f t="shared" si="255"/>
        <v>00000</v>
      </c>
      <c r="M891" s="1">
        <f t="shared" si="256"/>
        <v>0</v>
      </c>
      <c r="N891" s="6" t="str">
        <f t="shared" si="257"/>
        <v>00</v>
      </c>
      <c r="O891" s="1">
        <f t="shared" si="258"/>
        <v>3</v>
      </c>
      <c r="P891" s="1">
        <f>IF(HEX2DEC(LEFT(E891,4))&gt;=32768,HEX2DEC(LEFT(E891,4))-65536,HEX2DEC(LEFT(E891,4)))/Codes!$N$2</f>
        <v>3.2</v>
      </c>
      <c r="Q891" s="1">
        <f>IF(HEX2DEC(RIGHT(E891,4))&gt;=32768,HEX2DEC(RIGHT(E891,4))-65536,HEX2DEC(RIGHT(E891,4)))/Codes!$N$2</f>
        <v>0</v>
      </c>
      <c r="R891" s="1">
        <f>IF(HEX2DEC(LEFT(F891,4))&gt;=32768,HEX2DEC(LEFT(F891,4))-65536,HEX2DEC(LEFT(F891,4)))/Codes!$N$2</f>
        <v>7.2</v>
      </c>
      <c r="S891" s="1">
        <f>IF(HEX2DEC(RIGHT(F891,4))&gt;=32768,HEX2DEC(RIGHT(F891,4))-65536,HEX2DEC(RIGHT(F891,4)))/Codes!$N$2</f>
        <v>12.8</v>
      </c>
      <c r="T891" s="18">
        <f t="shared" si="259"/>
        <v>80</v>
      </c>
      <c r="U891" s="1">
        <f t="shared" si="260"/>
        <v>100</v>
      </c>
      <c r="V891" s="1">
        <f t="shared" si="261"/>
        <v>0</v>
      </c>
      <c r="W891" s="1" t="str">
        <f t="shared" si="262"/>
        <v>100</v>
      </c>
      <c r="X891" s="1">
        <f t="shared" si="263"/>
        <v>0</v>
      </c>
      <c r="Y891" s="1">
        <f t="shared" si="264"/>
        <v>60</v>
      </c>
      <c r="Z891" s="1" t="str">
        <f>VLOOKUP(BIN2DEC(MID(HEX2BIN(MID(H891,3,2),8),2,5)),Codes!$E$1:$F$18,2)</f>
        <v>Slash</v>
      </c>
      <c r="AA891" s="6" t="str">
        <f t="shared" si="265"/>
        <v>0</v>
      </c>
      <c r="AB891" s="1">
        <f t="shared" si="266"/>
        <v>0</v>
      </c>
      <c r="AC891" s="1" t="str">
        <f>VLOOKUP(BIN2DEC(RIGHT(HEX2BIN(MID(H891,6,1),4),1)&amp;LEFT(HEX2BIN(MID(H891,7,1),4),1)),Codes!$K$1:$L$5,2)</f>
        <v>L</v>
      </c>
      <c r="AD891" s="1" t="str">
        <f>VLOOKUP(BIN2DEC(RIGHT(HEX2BIN(MID(H891,7,1),4),3)&amp;LEFT(HEX2BIN(MID(H891,8,1),4),2)),Codes!$H$2:$I$33,2)</f>
        <v>Slash</v>
      </c>
      <c r="AE891" s="1" t="str">
        <f t="shared" si="267"/>
        <v>1</v>
      </c>
      <c r="AF891" s="1" t="str">
        <f t="shared" si="268"/>
        <v>1</v>
      </c>
      <c r="AH891" s="6">
        <f t="shared" si="269"/>
        <v>67</v>
      </c>
    </row>
    <row r="892" spans="1:34">
      <c r="A892" s="3" t="s">
        <v>983</v>
      </c>
      <c r="B892" s="1" t="s">
        <v>88</v>
      </c>
      <c r="C892" s="6" t="s">
        <v>1039</v>
      </c>
      <c r="D892" s="9" t="s">
        <v>273</v>
      </c>
      <c r="E892" s="9" t="s">
        <v>256</v>
      </c>
      <c r="F892" s="9" t="s">
        <v>973</v>
      </c>
      <c r="G892" s="9" t="s">
        <v>981</v>
      </c>
      <c r="H892" s="9" t="s">
        <v>982</v>
      </c>
      <c r="J892" s="6" t="str">
        <f t="shared" si="253"/>
        <v>001011</v>
      </c>
      <c r="K892" s="1">
        <f t="shared" si="254"/>
        <v>1</v>
      </c>
      <c r="L892" s="6" t="str">
        <f t="shared" si="255"/>
        <v>00000</v>
      </c>
      <c r="M892" s="1">
        <f t="shared" si="256"/>
        <v>0</v>
      </c>
      <c r="N892" s="6" t="str">
        <f t="shared" si="257"/>
        <v>00</v>
      </c>
      <c r="O892" s="1">
        <f t="shared" si="258"/>
        <v>3</v>
      </c>
      <c r="P892" s="1">
        <f>IF(HEX2DEC(LEFT(E892,4))&gt;=32768,HEX2DEC(LEFT(E892,4))-65536,HEX2DEC(LEFT(E892,4)))/Codes!$N$2</f>
        <v>3.6</v>
      </c>
      <c r="Q892" s="1">
        <f>IF(HEX2DEC(RIGHT(E892,4))&gt;=32768,HEX2DEC(RIGHT(E892,4))-65536,HEX2DEC(RIGHT(E892,4)))/Codes!$N$2</f>
        <v>0</v>
      </c>
      <c r="R892" s="1">
        <f>IF(HEX2DEC(LEFT(F892,4))&gt;=32768,HEX2DEC(LEFT(F892,4))-65536,HEX2DEC(LEFT(F892,4)))/Codes!$N$2</f>
        <v>7.2</v>
      </c>
      <c r="S892" s="1">
        <f>IF(HEX2DEC(RIGHT(F892,4))&gt;=32768,HEX2DEC(RIGHT(F892,4))-65536,HEX2DEC(RIGHT(F892,4)))/Codes!$N$2</f>
        <v>7.2</v>
      </c>
      <c r="T892" s="18">
        <f t="shared" si="259"/>
        <v>80</v>
      </c>
      <c r="U892" s="1">
        <f t="shared" si="260"/>
        <v>100</v>
      </c>
      <c r="V892" s="1">
        <f t="shared" si="261"/>
        <v>0</v>
      </c>
      <c r="W892" s="1" t="str">
        <f t="shared" si="262"/>
        <v>100</v>
      </c>
      <c r="X892" s="1">
        <f t="shared" si="263"/>
        <v>0</v>
      </c>
      <c r="Y892" s="1">
        <f t="shared" si="264"/>
        <v>60</v>
      </c>
      <c r="Z892" s="1" t="str">
        <f>VLOOKUP(BIN2DEC(MID(HEX2BIN(MID(H892,3,2),8),2,5)),Codes!$E$1:$F$18,2)</f>
        <v>Slash</v>
      </c>
      <c r="AA892" s="6" t="str">
        <f t="shared" si="265"/>
        <v>0</v>
      </c>
      <c r="AB892" s="1">
        <f t="shared" si="266"/>
        <v>0</v>
      </c>
      <c r="AC892" s="1" t="str">
        <f>VLOOKUP(BIN2DEC(RIGHT(HEX2BIN(MID(H892,6,1),4),1)&amp;LEFT(HEX2BIN(MID(H892,7,1),4),1)),Codes!$K$1:$L$5,2)</f>
        <v>L</v>
      </c>
      <c r="AD892" s="1" t="str">
        <f>VLOOKUP(BIN2DEC(RIGHT(HEX2BIN(MID(H892,7,1),4),3)&amp;LEFT(HEX2BIN(MID(H892,8,1),4),2)),Codes!$H$2:$I$33,2)</f>
        <v>Slash</v>
      </c>
      <c r="AE892" s="1" t="str">
        <f t="shared" si="267"/>
        <v>1</v>
      </c>
      <c r="AF892" s="1" t="str">
        <f t="shared" si="268"/>
        <v>1</v>
      </c>
      <c r="AH892" s="6">
        <f t="shared" si="269"/>
        <v>67</v>
      </c>
    </row>
    <row r="893" spans="1:34">
      <c r="A893" s="3" t="s">
        <v>984</v>
      </c>
      <c r="B893" s="1" t="s">
        <v>88</v>
      </c>
      <c r="C893" s="6" t="s">
        <v>1039</v>
      </c>
      <c r="D893" s="9" t="s">
        <v>276</v>
      </c>
      <c r="E893" s="9" t="s">
        <v>256</v>
      </c>
      <c r="F893" s="9" t="s">
        <v>976</v>
      </c>
      <c r="G893" s="9" t="s">
        <v>981</v>
      </c>
      <c r="H893" s="9" t="s">
        <v>982</v>
      </c>
      <c r="J893" s="6" t="str">
        <f t="shared" si="253"/>
        <v>001011</v>
      </c>
      <c r="K893" s="1">
        <f t="shared" si="254"/>
        <v>2</v>
      </c>
      <c r="L893" s="6" t="str">
        <f t="shared" si="255"/>
        <v>00000</v>
      </c>
      <c r="M893" s="1">
        <f t="shared" si="256"/>
        <v>0</v>
      </c>
      <c r="N893" s="6" t="str">
        <f t="shared" si="257"/>
        <v>00</v>
      </c>
      <c r="O893" s="1">
        <f t="shared" si="258"/>
        <v>3</v>
      </c>
      <c r="P893" s="1">
        <f>IF(HEX2DEC(LEFT(E893,4))&gt;=32768,HEX2DEC(LEFT(E893,4))-65536,HEX2DEC(LEFT(E893,4)))/Codes!$N$2</f>
        <v>3.6</v>
      </c>
      <c r="Q893" s="1">
        <f>IF(HEX2DEC(RIGHT(E893,4))&gt;=32768,HEX2DEC(RIGHT(E893,4))-65536,HEX2DEC(RIGHT(E893,4)))/Codes!$N$2</f>
        <v>0</v>
      </c>
      <c r="R893" s="1">
        <f>IF(HEX2DEC(LEFT(F893,4))&gt;=32768,HEX2DEC(LEFT(F893,4))-65536,HEX2DEC(LEFT(F893,4)))/Codes!$N$2</f>
        <v>7.2</v>
      </c>
      <c r="S893" s="1">
        <f>IF(HEX2DEC(RIGHT(F893,4))&gt;=32768,HEX2DEC(RIGHT(F893,4))-65536,HEX2DEC(RIGHT(F893,4)))/Codes!$N$2</f>
        <v>-7.2</v>
      </c>
      <c r="T893" s="18">
        <f t="shared" si="259"/>
        <v>80</v>
      </c>
      <c r="U893" s="1">
        <f t="shared" si="260"/>
        <v>100</v>
      </c>
      <c r="V893" s="1">
        <f t="shared" si="261"/>
        <v>0</v>
      </c>
      <c r="W893" s="1" t="str">
        <f t="shared" si="262"/>
        <v>100</v>
      </c>
      <c r="X893" s="1">
        <f t="shared" si="263"/>
        <v>0</v>
      </c>
      <c r="Y893" s="1">
        <f t="shared" si="264"/>
        <v>60</v>
      </c>
      <c r="Z893" s="1" t="str">
        <f>VLOOKUP(BIN2DEC(MID(HEX2BIN(MID(H893,3,2),8),2,5)),Codes!$E$1:$F$18,2)</f>
        <v>Slash</v>
      </c>
      <c r="AA893" s="6" t="str">
        <f t="shared" si="265"/>
        <v>0</v>
      </c>
      <c r="AB893" s="1">
        <f t="shared" si="266"/>
        <v>0</v>
      </c>
      <c r="AC893" s="1" t="str">
        <f>VLOOKUP(BIN2DEC(RIGHT(HEX2BIN(MID(H893,6,1),4),1)&amp;LEFT(HEX2BIN(MID(H893,7,1),4),1)),Codes!$K$1:$L$5,2)</f>
        <v>L</v>
      </c>
      <c r="AD893" s="1" t="str">
        <f>VLOOKUP(BIN2DEC(RIGHT(HEX2BIN(MID(H893,7,1),4),3)&amp;LEFT(HEX2BIN(MID(H893,8,1),4),2)),Codes!$H$2:$I$33,2)</f>
        <v>Slash</v>
      </c>
      <c r="AE893" s="1" t="str">
        <f t="shared" si="267"/>
        <v>1</v>
      </c>
      <c r="AF893" s="1" t="str">
        <f t="shared" si="268"/>
        <v>1</v>
      </c>
      <c r="AH893" s="6">
        <f t="shared" si="269"/>
        <v>67</v>
      </c>
    </row>
    <row r="894" spans="1:34">
      <c r="A894" s="3" t="s">
        <v>985</v>
      </c>
      <c r="B894" s="1" t="s">
        <v>88</v>
      </c>
      <c r="C894" s="6" t="s">
        <v>1039</v>
      </c>
      <c r="D894" s="9" t="s">
        <v>986</v>
      </c>
      <c r="E894" s="9" t="s">
        <v>307</v>
      </c>
      <c r="F894" s="9" t="s">
        <v>987</v>
      </c>
      <c r="G894" s="9" t="s">
        <v>981</v>
      </c>
      <c r="H894" s="9" t="s">
        <v>982</v>
      </c>
      <c r="J894" s="6" t="str">
        <f t="shared" si="253"/>
        <v>001011</v>
      </c>
      <c r="K894" s="1">
        <f t="shared" si="254"/>
        <v>3</v>
      </c>
      <c r="L894" s="6" t="str">
        <f t="shared" si="255"/>
        <v>00000</v>
      </c>
      <c r="M894" s="1">
        <f t="shared" si="256"/>
        <v>0</v>
      </c>
      <c r="N894" s="6" t="str">
        <f t="shared" si="257"/>
        <v>00</v>
      </c>
      <c r="O894" s="1">
        <f t="shared" si="258"/>
        <v>3</v>
      </c>
      <c r="P894" s="1">
        <f>IF(HEX2DEC(LEFT(E894,4))&gt;=32768,HEX2DEC(LEFT(E894,4))-65536,HEX2DEC(LEFT(E894,4)))/Codes!$N$2</f>
        <v>3.2</v>
      </c>
      <c r="Q894" s="1">
        <f>IF(HEX2DEC(RIGHT(E894,4))&gt;=32768,HEX2DEC(RIGHT(E894,4))-65536,HEX2DEC(RIGHT(E894,4)))/Codes!$N$2</f>
        <v>0</v>
      </c>
      <c r="R894" s="1">
        <f>IF(HEX2DEC(LEFT(F894,4))&gt;=32768,HEX2DEC(LEFT(F894,4))-65536,HEX2DEC(LEFT(F894,4)))/Codes!$N$2</f>
        <v>7.2</v>
      </c>
      <c r="S894" s="1">
        <f>IF(HEX2DEC(RIGHT(F894,4))&gt;=32768,HEX2DEC(RIGHT(F894,4))-65536,HEX2DEC(RIGHT(F894,4)))/Codes!$N$2</f>
        <v>-12.8</v>
      </c>
      <c r="T894" s="18">
        <f t="shared" si="259"/>
        <v>80</v>
      </c>
      <c r="U894" s="1">
        <f t="shared" si="260"/>
        <v>100</v>
      </c>
      <c r="V894" s="1">
        <f t="shared" si="261"/>
        <v>0</v>
      </c>
      <c r="W894" s="1" t="str">
        <f t="shared" si="262"/>
        <v>100</v>
      </c>
      <c r="X894" s="1">
        <f t="shared" si="263"/>
        <v>0</v>
      </c>
      <c r="Y894" s="1">
        <f t="shared" si="264"/>
        <v>60</v>
      </c>
      <c r="Z894" s="1" t="str">
        <f>VLOOKUP(BIN2DEC(MID(HEX2BIN(MID(H894,3,2),8),2,5)),Codes!$E$1:$F$18,2)</f>
        <v>Slash</v>
      </c>
      <c r="AA894" s="6" t="str">
        <f t="shared" si="265"/>
        <v>0</v>
      </c>
      <c r="AB894" s="1">
        <f t="shared" si="266"/>
        <v>0</v>
      </c>
      <c r="AC894" s="1" t="str">
        <f>VLOOKUP(BIN2DEC(RIGHT(HEX2BIN(MID(H894,6,1),4),1)&amp;LEFT(HEX2BIN(MID(H894,7,1),4),1)),Codes!$K$1:$L$5,2)</f>
        <v>L</v>
      </c>
      <c r="AD894" s="1" t="str">
        <f>VLOOKUP(BIN2DEC(RIGHT(HEX2BIN(MID(H894,7,1),4),3)&amp;LEFT(HEX2BIN(MID(H894,8,1),4),2)),Codes!$H$2:$I$33,2)</f>
        <v>Slash</v>
      </c>
      <c r="AE894" s="1" t="str">
        <f t="shared" si="267"/>
        <v>1</v>
      </c>
      <c r="AF894" s="1" t="str">
        <f t="shared" si="268"/>
        <v>1</v>
      </c>
      <c r="AH894" s="6">
        <f t="shared" si="269"/>
        <v>67</v>
      </c>
    </row>
    <row r="895" spans="1:34">
      <c r="A895" s="3" t="s">
        <v>988</v>
      </c>
      <c r="B895" s="1" t="s">
        <v>88</v>
      </c>
      <c r="C895" s="6" t="s">
        <v>1040</v>
      </c>
      <c r="D895" s="9" t="s">
        <v>989</v>
      </c>
      <c r="E895" s="9" t="s">
        <v>990</v>
      </c>
      <c r="F895" s="9" t="s">
        <v>91</v>
      </c>
      <c r="G895" s="9" t="s">
        <v>991</v>
      </c>
      <c r="H895" s="9" t="s">
        <v>992</v>
      </c>
      <c r="J895" s="6" t="str">
        <f t="shared" si="253"/>
        <v>001011</v>
      </c>
      <c r="K895" s="1">
        <f t="shared" si="254"/>
        <v>0</v>
      </c>
      <c r="L895" s="6" t="str">
        <f t="shared" si="255"/>
        <v>00000</v>
      </c>
      <c r="M895" s="1">
        <f t="shared" si="256"/>
        <v>28</v>
      </c>
      <c r="N895" s="6" t="str">
        <f t="shared" si="257"/>
        <v>00</v>
      </c>
      <c r="O895" s="1">
        <f t="shared" si="258"/>
        <v>3</v>
      </c>
      <c r="P895" s="1">
        <f>IF(HEX2DEC(LEFT(E895,4))&gt;=32768,HEX2DEC(LEFT(E895,4))-65536,HEX2DEC(LEFT(E895,4)))/Codes!$N$2</f>
        <v>6.4</v>
      </c>
      <c r="Q895" s="1">
        <f>IF(HEX2DEC(RIGHT(E895,4))&gt;=32768,HEX2DEC(RIGHT(E895,4))-65536,HEX2DEC(RIGHT(E895,4)))/Codes!$N$2</f>
        <v>4.4000000000000004</v>
      </c>
      <c r="R895" s="1">
        <f>IF(HEX2DEC(LEFT(F895,4))&gt;=32768,HEX2DEC(LEFT(F895,4))-65536,HEX2DEC(LEFT(F895,4)))/Codes!$N$2</f>
        <v>0</v>
      </c>
      <c r="S895" s="1">
        <f>IF(HEX2DEC(RIGHT(F895,4))&gt;=32768,HEX2DEC(RIGHT(F895,4))-65536,HEX2DEC(RIGHT(F895,4)))/Codes!$N$2</f>
        <v>0</v>
      </c>
      <c r="T895" s="18">
        <f t="shared" si="259"/>
        <v>88</v>
      </c>
      <c r="U895" s="1">
        <f t="shared" si="260"/>
        <v>100</v>
      </c>
      <c r="V895" s="1">
        <f t="shared" si="261"/>
        <v>80</v>
      </c>
      <c r="W895" s="1" t="str">
        <f t="shared" si="262"/>
        <v>100</v>
      </c>
      <c r="X895" s="1">
        <f t="shared" si="263"/>
        <v>3</v>
      </c>
      <c r="Y895" s="1">
        <f t="shared" si="264"/>
        <v>0</v>
      </c>
      <c r="Z895" s="1" t="str">
        <f>VLOOKUP(BIN2DEC(MID(HEX2BIN(MID(H895,3,2),8),2,5)),Codes!$E$1:$F$18,2)</f>
        <v>Slash</v>
      </c>
      <c r="AA895" s="6" t="str">
        <f t="shared" si="265"/>
        <v>0</v>
      </c>
      <c r="AB895" s="1">
        <f t="shared" si="266"/>
        <v>0</v>
      </c>
      <c r="AC895" s="1" t="str">
        <f>VLOOKUP(BIN2DEC(RIGHT(HEX2BIN(MID(H895,6,1),4),1)&amp;LEFT(HEX2BIN(MID(H895,7,1),4),1)),Codes!$K$1:$L$5,2)</f>
        <v>S</v>
      </c>
      <c r="AD895" s="1" t="str">
        <f>VLOOKUP(BIN2DEC(RIGHT(HEX2BIN(MID(H895,7,1),4),3)&amp;LEFT(HEX2BIN(MID(H895,8,1),4),2)),Codes!$H$2:$I$33,2)</f>
        <v>Slash</v>
      </c>
      <c r="AE895" s="1" t="str">
        <f t="shared" si="267"/>
        <v>1</v>
      </c>
      <c r="AF895" s="1" t="str">
        <f t="shared" si="268"/>
        <v>1</v>
      </c>
      <c r="AH895" s="6">
        <f t="shared" si="269"/>
        <v>3</v>
      </c>
    </row>
    <row r="896" spans="1:34">
      <c r="A896" s="3" t="s">
        <v>993</v>
      </c>
      <c r="B896" s="1" t="s">
        <v>88</v>
      </c>
      <c r="C896" s="6" t="s">
        <v>1040</v>
      </c>
      <c r="D896" s="9" t="s">
        <v>994</v>
      </c>
      <c r="E896" s="9" t="s">
        <v>995</v>
      </c>
      <c r="F896" s="9" t="s">
        <v>91</v>
      </c>
      <c r="G896" s="9" t="s">
        <v>996</v>
      </c>
      <c r="H896" s="9" t="s">
        <v>992</v>
      </c>
      <c r="J896" s="6" t="str">
        <f t="shared" si="253"/>
        <v>001011</v>
      </c>
      <c r="K896" s="1">
        <f t="shared" si="254"/>
        <v>1</v>
      </c>
      <c r="L896" s="6" t="str">
        <f t="shared" si="255"/>
        <v>00000</v>
      </c>
      <c r="M896" s="1">
        <f t="shared" si="256"/>
        <v>28</v>
      </c>
      <c r="N896" s="6" t="str">
        <f t="shared" si="257"/>
        <v>00</v>
      </c>
      <c r="O896" s="1">
        <f t="shared" si="258"/>
        <v>3</v>
      </c>
      <c r="P896" s="1">
        <f>IF(HEX2DEC(LEFT(E896,4))&gt;=32768,HEX2DEC(LEFT(E896,4))-65536,HEX2DEC(LEFT(E896,4)))/Codes!$N$2</f>
        <v>4.8</v>
      </c>
      <c r="Q896" s="1">
        <f>IF(HEX2DEC(RIGHT(E896,4))&gt;=32768,HEX2DEC(RIGHT(E896,4))-65536,HEX2DEC(RIGHT(E896,4)))/Codes!$N$2</f>
        <v>2</v>
      </c>
      <c r="R896" s="1">
        <f>IF(HEX2DEC(LEFT(F896,4))&gt;=32768,HEX2DEC(LEFT(F896,4))-65536,HEX2DEC(LEFT(F896,4)))/Codes!$N$2</f>
        <v>0</v>
      </c>
      <c r="S896" s="1">
        <f>IF(HEX2DEC(RIGHT(F896,4))&gt;=32768,HEX2DEC(RIGHT(F896,4))-65536,HEX2DEC(RIGHT(F896,4)))/Codes!$N$2</f>
        <v>0</v>
      </c>
      <c r="T896" s="18">
        <f t="shared" si="259"/>
        <v>79</v>
      </c>
      <c r="U896" s="1">
        <f t="shared" si="260"/>
        <v>100</v>
      </c>
      <c r="V896" s="1">
        <f t="shared" si="261"/>
        <v>80</v>
      </c>
      <c r="W896" s="1" t="str">
        <f t="shared" si="262"/>
        <v>100</v>
      </c>
      <c r="X896" s="1">
        <f t="shared" si="263"/>
        <v>3</v>
      </c>
      <c r="Y896" s="1">
        <f t="shared" si="264"/>
        <v>0</v>
      </c>
      <c r="Z896" s="1" t="str">
        <f>VLOOKUP(BIN2DEC(MID(HEX2BIN(MID(H896,3,2),8),2,5)),Codes!$E$1:$F$18,2)</f>
        <v>Slash</v>
      </c>
      <c r="AA896" s="6" t="str">
        <f t="shared" si="265"/>
        <v>0</v>
      </c>
      <c r="AB896" s="1">
        <f t="shared" si="266"/>
        <v>0</v>
      </c>
      <c r="AC896" s="1" t="str">
        <f>VLOOKUP(BIN2DEC(RIGHT(HEX2BIN(MID(H896,6,1),4),1)&amp;LEFT(HEX2BIN(MID(H896,7,1),4),1)),Codes!$K$1:$L$5,2)</f>
        <v>S</v>
      </c>
      <c r="AD896" s="1" t="str">
        <f>VLOOKUP(BIN2DEC(RIGHT(HEX2BIN(MID(H896,7,1),4),3)&amp;LEFT(HEX2BIN(MID(H896,8,1),4),2)),Codes!$H$2:$I$33,2)</f>
        <v>Slash</v>
      </c>
      <c r="AE896" s="1" t="str">
        <f t="shared" si="267"/>
        <v>1</v>
      </c>
      <c r="AF896" s="1" t="str">
        <f t="shared" si="268"/>
        <v>1</v>
      </c>
      <c r="AH896" s="6">
        <f t="shared" si="269"/>
        <v>3</v>
      </c>
    </row>
    <row r="897" spans="1:34">
      <c r="A897" s="3" t="s">
        <v>997</v>
      </c>
      <c r="B897" s="1" t="s">
        <v>88</v>
      </c>
      <c r="C897" s="6" t="s">
        <v>1040</v>
      </c>
      <c r="D897" s="9" t="s">
        <v>998</v>
      </c>
      <c r="E897" s="9" t="s">
        <v>395</v>
      </c>
      <c r="F897" s="9" t="s">
        <v>91</v>
      </c>
      <c r="G897" s="9" t="s">
        <v>999</v>
      </c>
      <c r="H897" s="9" t="s">
        <v>992</v>
      </c>
      <c r="J897" s="6" t="str">
        <f t="shared" ref="J897:J960" si="270">LEFT(HEX2BIN(LEFT(D897,2),8),6)</f>
        <v>001011</v>
      </c>
      <c r="K897" s="1">
        <f t="shared" ref="K897:K960" si="271">BIN2DEC(MID(HEX2BIN(MID(D897,2,2),8),3,3))</f>
        <v>2</v>
      </c>
      <c r="L897" s="6" t="str">
        <f t="shared" ref="L897:L960" si="272">MID(HEX2BIN(MID(D897,3,2),8),2,5)</f>
        <v>00000</v>
      </c>
      <c r="M897" s="1">
        <f t="shared" ref="M897:M960" si="273">ROUNDDOWN(HEX2DEC(MID(D897,4,3))/8,0)</f>
        <v>25</v>
      </c>
      <c r="N897" s="6" t="str">
        <f t="shared" ref="N897:N960" si="274">MID(HEX2BIN(MID(D897,6,1),4),2,2)</f>
        <v>00</v>
      </c>
      <c r="O897" s="1">
        <f t="shared" ref="O897:O960" si="275">HEX2DEC(MID(D897,7,2))</f>
        <v>3</v>
      </c>
      <c r="P897" s="1">
        <f>IF(HEX2DEC(LEFT(E897,4))&gt;=32768,HEX2DEC(LEFT(E897,4))-65536,HEX2DEC(LEFT(E897,4)))/Codes!$N$2</f>
        <v>5.6</v>
      </c>
      <c r="Q897" s="1">
        <f>IF(HEX2DEC(RIGHT(E897,4))&gt;=32768,HEX2DEC(RIGHT(E897,4))-65536,HEX2DEC(RIGHT(E897,4)))/Codes!$N$2</f>
        <v>0</v>
      </c>
      <c r="R897" s="1">
        <f>IF(HEX2DEC(LEFT(F897,4))&gt;=32768,HEX2DEC(LEFT(F897,4))-65536,HEX2DEC(LEFT(F897,4)))/Codes!$N$2</f>
        <v>0</v>
      </c>
      <c r="S897" s="1">
        <f>IF(HEX2DEC(RIGHT(F897,4))&gt;=32768,HEX2DEC(RIGHT(F897,4))-65536,HEX2DEC(RIGHT(F897,4)))/Codes!$N$2</f>
        <v>0</v>
      </c>
      <c r="T897" s="18">
        <f t="shared" ref="T897:T960" si="276">ROUNDDOWN(HEX2DEC(LEFT(G897,3))/8,0)</f>
        <v>70</v>
      </c>
      <c r="U897" s="1">
        <f t="shared" ref="U897:U960" si="277">ROUNDDOWN(HEX2DEC(MID(G897,3,3))/4,0)-(512*ROUNDDOWN(HEX2DEC(MID(G897,3,1))/8,0))</f>
        <v>100</v>
      </c>
      <c r="V897" s="1">
        <f t="shared" ref="V897:V960" si="278">RIGHT(HEX2BIN(MID(G897,5,1),4),2)*128+HEX2DEC(MID(G897,6,1))*8+LEFT(HEX2BIN(MID(G897,7,1),4),3)</f>
        <v>80</v>
      </c>
      <c r="W897" s="1" t="str">
        <f t="shared" ref="W897:W960" si="279">MID(HEX2BIN(MID(G897,7,2),8),4,3)</f>
        <v>100</v>
      </c>
      <c r="X897" s="1">
        <f t="shared" ref="X897:X960" si="280">BIN2DEC(RIGHT(HEX2BIN(RIGHT(G897,1),4),2))</f>
        <v>3</v>
      </c>
      <c r="Y897" s="1">
        <f t="shared" ref="Y897:Y960" si="281">ROUNDDOWN(HEX2DEC(LEFT(H897,3))/8,0)</f>
        <v>0</v>
      </c>
      <c r="Z897" s="1" t="str">
        <f>VLOOKUP(BIN2DEC(MID(HEX2BIN(MID(H897,3,2),8),2,5)),Codes!$E$1:$F$18,2)</f>
        <v>Slash</v>
      </c>
      <c r="AA897" s="6" t="str">
        <f t="shared" ref="AA897:AA960" si="282">MID(HEX2BIN(MID(H897,4,1),4),3,1)</f>
        <v>0</v>
      </c>
      <c r="AB897" s="1">
        <f t="shared" ref="AB897:AB960" si="283">(MOD(HEX2DEC(MID(H897,4,1)),2))*64+ROUNDDOWN(HEX2DEC(MID(H897,5,2))/4,0)</f>
        <v>0</v>
      </c>
      <c r="AC897" s="1" t="str">
        <f>VLOOKUP(BIN2DEC(RIGHT(HEX2BIN(MID(H897,6,1),4),1)&amp;LEFT(HEX2BIN(MID(H897,7,1),4),1)),Codes!$K$1:$L$5,2)</f>
        <v>S</v>
      </c>
      <c r="AD897" s="1" t="str">
        <f>VLOOKUP(BIN2DEC(RIGHT(HEX2BIN(MID(H897,7,1),4),3)&amp;LEFT(HEX2BIN(MID(H897,8,1),4),2)),Codes!$H$2:$I$33,2)</f>
        <v>Slash</v>
      </c>
      <c r="AE897" s="1" t="str">
        <f t="shared" ref="AE897:AE960" si="284">MID(HEX2BIN(RIGHT(H897,1),4),3,1)</f>
        <v>1</v>
      </c>
      <c r="AF897" s="1" t="str">
        <f t="shared" ref="AF897:AF960" si="285">RIGHT(HEX2BIN(RIGHT(H897,1),4),1)</f>
        <v>1</v>
      </c>
      <c r="AH897" s="6">
        <f t="shared" ref="AH897:AH960" si="286">ROUNDDOWN(HEX2DEC(MID(H897,6,3))/4,0)-(256*ROUNDDOWN(HEX2DEC(MID(H897,6,1))/4,0))</f>
        <v>3</v>
      </c>
    </row>
    <row r="898" spans="1:34">
      <c r="A898" s="3" t="s">
        <v>1000</v>
      </c>
      <c r="B898" s="1" t="s">
        <v>88</v>
      </c>
      <c r="C898" s="6" t="s">
        <v>1040</v>
      </c>
      <c r="D898" s="9" t="s">
        <v>1001</v>
      </c>
      <c r="E898" s="9" t="s">
        <v>256</v>
      </c>
      <c r="F898" s="9" t="s">
        <v>91</v>
      </c>
      <c r="G898" s="9" t="s">
        <v>1002</v>
      </c>
      <c r="H898" s="9" t="s">
        <v>992</v>
      </c>
      <c r="J898" s="6" t="str">
        <f t="shared" si="270"/>
        <v>001011</v>
      </c>
      <c r="K898" s="1">
        <f t="shared" si="271"/>
        <v>3</v>
      </c>
      <c r="L898" s="6" t="str">
        <f t="shared" si="272"/>
        <v>00000</v>
      </c>
      <c r="M898" s="1">
        <f t="shared" si="273"/>
        <v>53</v>
      </c>
      <c r="N898" s="6" t="str">
        <f t="shared" si="274"/>
        <v>00</v>
      </c>
      <c r="O898" s="1">
        <f t="shared" si="275"/>
        <v>3</v>
      </c>
      <c r="P898" s="1">
        <f>IF(HEX2DEC(LEFT(E898,4))&gt;=32768,HEX2DEC(LEFT(E898,4))-65536,HEX2DEC(LEFT(E898,4)))/Codes!$N$2</f>
        <v>3.6</v>
      </c>
      <c r="Q898" s="1">
        <f>IF(HEX2DEC(RIGHT(E898,4))&gt;=32768,HEX2DEC(RIGHT(E898,4))-65536,HEX2DEC(RIGHT(E898,4)))/Codes!$N$2</f>
        <v>0</v>
      </c>
      <c r="R898" s="1">
        <f>IF(HEX2DEC(LEFT(F898,4))&gt;=32768,HEX2DEC(LEFT(F898,4))-65536,HEX2DEC(LEFT(F898,4)))/Codes!$N$2</f>
        <v>0</v>
      </c>
      <c r="S898" s="1">
        <f>IF(HEX2DEC(RIGHT(F898,4))&gt;=32768,HEX2DEC(RIGHT(F898,4))-65536,HEX2DEC(RIGHT(F898,4)))/Codes!$N$2</f>
        <v>0</v>
      </c>
      <c r="T898" s="18">
        <f t="shared" si="276"/>
        <v>60</v>
      </c>
      <c r="U898" s="1">
        <f t="shared" si="277"/>
        <v>100</v>
      </c>
      <c r="V898" s="1">
        <f t="shared" si="278"/>
        <v>80</v>
      </c>
      <c r="W898" s="1" t="str">
        <f t="shared" si="279"/>
        <v>100</v>
      </c>
      <c r="X898" s="1">
        <f t="shared" si="280"/>
        <v>3</v>
      </c>
      <c r="Y898" s="1">
        <f t="shared" si="281"/>
        <v>0</v>
      </c>
      <c r="Z898" s="1" t="str">
        <f>VLOOKUP(BIN2DEC(MID(HEX2BIN(MID(H898,3,2),8),2,5)),Codes!$E$1:$F$18,2)</f>
        <v>Slash</v>
      </c>
      <c r="AA898" s="6" t="str">
        <f t="shared" si="282"/>
        <v>0</v>
      </c>
      <c r="AB898" s="1">
        <f t="shared" si="283"/>
        <v>0</v>
      </c>
      <c r="AC898" s="1" t="str">
        <f>VLOOKUP(BIN2DEC(RIGHT(HEX2BIN(MID(H898,6,1),4),1)&amp;LEFT(HEX2BIN(MID(H898,7,1),4),1)),Codes!$K$1:$L$5,2)</f>
        <v>S</v>
      </c>
      <c r="AD898" s="1" t="str">
        <f>VLOOKUP(BIN2DEC(RIGHT(HEX2BIN(MID(H898,7,1),4),3)&amp;LEFT(HEX2BIN(MID(H898,8,1),4),2)),Codes!$H$2:$I$33,2)</f>
        <v>Slash</v>
      </c>
      <c r="AE898" s="1" t="str">
        <f t="shared" si="284"/>
        <v>1</v>
      </c>
      <c r="AF898" s="1" t="str">
        <f t="shared" si="285"/>
        <v>1</v>
      </c>
      <c r="AH898" s="6">
        <f t="shared" si="286"/>
        <v>3</v>
      </c>
    </row>
    <row r="899" spans="1:34">
      <c r="A899" s="3" t="s">
        <v>1003</v>
      </c>
      <c r="B899" s="1" t="s">
        <v>88</v>
      </c>
      <c r="C899" s="6" t="s">
        <v>1041</v>
      </c>
      <c r="D899" s="9" t="s">
        <v>1004</v>
      </c>
      <c r="E899" s="9" t="s">
        <v>990</v>
      </c>
      <c r="F899" s="9" t="s">
        <v>91</v>
      </c>
      <c r="G899" s="9" t="s">
        <v>1005</v>
      </c>
      <c r="H899" s="9" t="s">
        <v>992</v>
      </c>
      <c r="J899" s="6" t="str">
        <f t="shared" si="270"/>
        <v>001011</v>
      </c>
      <c r="K899" s="1">
        <f t="shared" si="271"/>
        <v>0</v>
      </c>
      <c r="L899" s="6" t="str">
        <f t="shared" si="272"/>
        <v>00000</v>
      </c>
      <c r="M899" s="1">
        <f t="shared" si="273"/>
        <v>28</v>
      </c>
      <c r="N899" s="6" t="str">
        <f t="shared" si="274"/>
        <v>00</v>
      </c>
      <c r="O899" s="1">
        <f t="shared" si="275"/>
        <v>2</v>
      </c>
      <c r="P899" s="1">
        <f>IF(HEX2DEC(LEFT(E899,4))&gt;=32768,HEX2DEC(LEFT(E899,4))-65536,HEX2DEC(LEFT(E899,4)))/Codes!$N$2</f>
        <v>6.4</v>
      </c>
      <c r="Q899" s="1">
        <f>IF(HEX2DEC(RIGHT(E899,4))&gt;=32768,HEX2DEC(RIGHT(E899,4))-65536,HEX2DEC(RIGHT(E899,4)))/Codes!$N$2</f>
        <v>4.4000000000000004</v>
      </c>
      <c r="R899" s="1">
        <f>IF(HEX2DEC(LEFT(F899,4))&gt;=32768,HEX2DEC(LEFT(F899,4))-65536,HEX2DEC(LEFT(F899,4)))/Codes!$N$2</f>
        <v>0</v>
      </c>
      <c r="S899" s="1">
        <f>IF(HEX2DEC(RIGHT(F899,4))&gt;=32768,HEX2DEC(RIGHT(F899,4))-65536,HEX2DEC(RIGHT(F899,4)))/Codes!$N$2</f>
        <v>0</v>
      </c>
      <c r="T899" s="18">
        <f t="shared" si="276"/>
        <v>88</v>
      </c>
      <c r="U899" s="1">
        <f t="shared" si="277"/>
        <v>100</v>
      </c>
      <c r="V899" s="1">
        <f t="shared" si="278"/>
        <v>72</v>
      </c>
      <c r="W899" s="1" t="str">
        <f t="shared" si="279"/>
        <v>100</v>
      </c>
      <c r="X899" s="1">
        <f t="shared" si="280"/>
        <v>3</v>
      </c>
      <c r="Y899" s="1">
        <f t="shared" si="281"/>
        <v>0</v>
      </c>
      <c r="Z899" s="1" t="str">
        <f>VLOOKUP(BIN2DEC(MID(HEX2BIN(MID(H899,3,2),8),2,5)),Codes!$E$1:$F$18,2)</f>
        <v>Slash</v>
      </c>
      <c r="AA899" s="6" t="str">
        <f t="shared" si="282"/>
        <v>0</v>
      </c>
      <c r="AB899" s="1">
        <f t="shared" si="283"/>
        <v>0</v>
      </c>
      <c r="AC899" s="1" t="str">
        <f>VLOOKUP(BIN2DEC(RIGHT(HEX2BIN(MID(H899,6,1),4),1)&amp;LEFT(HEX2BIN(MID(H899,7,1),4),1)),Codes!$K$1:$L$5,2)</f>
        <v>S</v>
      </c>
      <c r="AD899" s="1" t="str">
        <f>VLOOKUP(BIN2DEC(RIGHT(HEX2BIN(MID(H899,7,1),4),3)&amp;LEFT(HEX2BIN(MID(H899,8,1),4),2)),Codes!$H$2:$I$33,2)</f>
        <v>Slash</v>
      </c>
      <c r="AE899" s="1" t="str">
        <f t="shared" si="284"/>
        <v>1</v>
      </c>
      <c r="AF899" s="1" t="str">
        <f t="shared" si="285"/>
        <v>1</v>
      </c>
      <c r="AH899" s="6">
        <f t="shared" si="286"/>
        <v>3</v>
      </c>
    </row>
    <row r="900" spans="1:34">
      <c r="A900" s="3" t="s">
        <v>1006</v>
      </c>
      <c r="B900" s="1" t="s">
        <v>88</v>
      </c>
      <c r="C900" s="6" t="s">
        <v>1041</v>
      </c>
      <c r="D900" s="9" t="s">
        <v>1007</v>
      </c>
      <c r="E900" s="9" t="s">
        <v>995</v>
      </c>
      <c r="F900" s="9" t="s">
        <v>91</v>
      </c>
      <c r="G900" s="9" t="s">
        <v>1008</v>
      </c>
      <c r="H900" s="9" t="s">
        <v>992</v>
      </c>
      <c r="J900" s="6" t="str">
        <f t="shared" si="270"/>
        <v>001011</v>
      </c>
      <c r="K900" s="1">
        <f t="shared" si="271"/>
        <v>1</v>
      </c>
      <c r="L900" s="6" t="str">
        <f t="shared" si="272"/>
        <v>00000</v>
      </c>
      <c r="M900" s="1">
        <f t="shared" si="273"/>
        <v>28</v>
      </c>
      <c r="N900" s="6" t="str">
        <f t="shared" si="274"/>
        <v>00</v>
      </c>
      <c r="O900" s="1">
        <f t="shared" si="275"/>
        <v>2</v>
      </c>
      <c r="P900" s="1">
        <f>IF(HEX2DEC(LEFT(E900,4))&gt;=32768,HEX2DEC(LEFT(E900,4))-65536,HEX2DEC(LEFT(E900,4)))/Codes!$N$2</f>
        <v>4.8</v>
      </c>
      <c r="Q900" s="1">
        <f>IF(HEX2DEC(RIGHT(E900,4))&gt;=32768,HEX2DEC(RIGHT(E900,4))-65536,HEX2DEC(RIGHT(E900,4)))/Codes!$N$2</f>
        <v>2</v>
      </c>
      <c r="R900" s="1">
        <f>IF(HEX2DEC(LEFT(F900,4))&gt;=32768,HEX2DEC(LEFT(F900,4))-65536,HEX2DEC(LEFT(F900,4)))/Codes!$N$2</f>
        <v>0</v>
      </c>
      <c r="S900" s="1">
        <f>IF(HEX2DEC(RIGHT(F900,4))&gt;=32768,HEX2DEC(RIGHT(F900,4))-65536,HEX2DEC(RIGHT(F900,4)))/Codes!$N$2</f>
        <v>0</v>
      </c>
      <c r="T900" s="18">
        <f t="shared" si="276"/>
        <v>79</v>
      </c>
      <c r="U900" s="1">
        <f t="shared" si="277"/>
        <v>100</v>
      </c>
      <c r="V900" s="1">
        <f t="shared" si="278"/>
        <v>72</v>
      </c>
      <c r="W900" s="1" t="str">
        <f t="shared" si="279"/>
        <v>100</v>
      </c>
      <c r="X900" s="1">
        <f t="shared" si="280"/>
        <v>3</v>
      </c>
      <c r="Y900" s="1">
        <f t="shared" si="281"/>
        <v>0</v>
      </c>
      <c r="Z900" s="1" t="str">
        <f>VLOOKUP(BIN2DEC(MID(HEX2BIN(MID(H900,3,2),8),2,5)),Codes!$E$1:$F$18,2)</f>
        <v>Slash</v>
      </c>
      <c r="AA900" s="6" t="str">
        <f t="shared" si="282"/>
        <v>0</v>
      </c>
      <c r="AB900" s="1">
        <f t="shared" si="283"/>
        <v>0</v>
      </c>
      <c r="AC900" s="1" t="str">
        <f>VLOOKUP(BIN2DEC(RIGHT(HEX2BIN(MID(H900,6,1),4),1)&amp;LEFT(HEX2BIN(MID(H900,7,1),4),1)),Codes!$K$1:$L$5,2)</f>
        <v>S</v>
      </c>
      <c r="AD900" s="1" t="str">
        <f>VLOOKUP(BIN2DEC(RIGHT(HEX2BIN(MID(H900,7,1),4),3)&amp;LEFT(HEX2BIN(MID(H900,8,1),4),2)),Codes!$H$2:$I$33,2)</f>
        <v>Slash</v>
      </c>
      <c r="AE900" s="1" t="str">
        <f t="shared" si="284"/>
        <v>1</v>
      </c>
      <c r="AF900" s="1" t="str">
        <f t="shared" si="285"/>
        <v>1</v>
      </c>
      <c r="AH900" s="6">
        <f t="shared" si="286"/>
        <v>3</v>
      </c>
    </row>
    <row r="901" spans="1:34">
      <c r="A901" s="3" t="s">
        <v>1009</v>
      </c>
      <c r="B901" s="1" t="s">
        <v>88</v>
      </c>
      <c r="C901" s="6" t="s">
        <v>1041</v>
      </c>
      <c r="D901" s="9" t="s">
        <v>1010</v>
      </c>
      <c r="E901" s="9" t="s">
        <v>395</v>
      </c>
      <c r="F901" s="9" t="s">
        <v>91</v>
      </c>
      <c r="G901" s="9" t="s">
        <v>1011</v>
      </c>
      <c r="H901" s="9" t="s">
        <v>992</v>
      </c>
      <c r="J901" s="6" t="str">
        <f t="shared" si="270"/>
        <v>001011</v>
      </c>
      <c r="K901" s="1">
        <f t="shared" si="271"/>
        <v>2</v>
      </c>
      <c r="L901" s="6" t="str">
        <f t="shared" si="272"/>
        <v>00000</v>
      </c>
      <c r="M901" s="1">
        <f t="shared" si="273"/>
        <v>25</v>
      </c>
      <c r="N901" s="6" t="str">
        <f t="shared" si="274"/>
        <v>00</v>
      </c>
      <c r="O901" s="1">
        <f t="shared" si="275"/>
        <v>2</v>
      </c>
      <c r="P901" s="1">
        <f>IF(HEX2DEC(LEFT(E901,4))&gt;=32768,HEX2DEC(LEFT(E901,4))-65536,HEX2DEC(LEFT(E901,4)))/Codes!$N$2</f>
        <v>5.6</v>
      </c>
      <c r="Q901" s="1">
        <f>IF(HEX2DEC(RIGHT(E901,4))&gt;=32768,HEX2DEC(RIGHT(E901,4))-65536,HEX2DEC(RIGHT(E901,4)))/Codes!$N$2</f>
        <v>0</v>
      </c>
      <c r="R901" s="1">
        <f>IF(HEX2DEC(LEFT(F901,4))&gt;=32768,HEX2DEC(LEFT(F901,4))-65536,HEX2DEC(LEFT(F901,4)))/Codes!$N$2</f>
        <v>0</v>
      </c>
      <c r="S901" s="1">
        <f>IF(HEX2DEC(RIGHT(F901,4))&gt;=32768,HEX2DEC(RIGHT(F901,4))-65536,HEX2DEC(RIGHT(F901,4)))/Codes!$N$2</f>
        <v>0</v>
      </c>
      <c r="T901" s="18">
        <f t="shared" si="276"/>
        <v>70</v>
      </c>
      <c r="U901" s="1">
        <f t="shared" si="277"/>
        <v>100</v>
      </c>
      <c r="V901" s="1">
        <f t="shared" si="278"/>
        <v>72</v>
      </c>
      <c r="W901" s="1" t="str">
        <f t="shared" si="279"/>
        <v>100</v>
      </c>
      <c r="X901" s="1">
        <f t="shared" si="280"/>
        <v>3</v>
      </c>
      <c r="Y901" s="1">
        <f t="shared" si="281"/>
        <v>0</v>
      </c>
      <c r="Z901" s="1" t="str">
        <f>VLOOKUP(BIN2DEC(MID(HEX2BIN(MID(H901,3,2),8),2,5)),Codes!$E$1:$F$18,2)</f>
        <v>Slash</v>
      </c>
      <c r="AA901" s="6" t="str">
        <f t="shared" si="282"/>
        <v>0</v>
      </c>
      <c r="AB901" s="1">
        <f t="shared" si="283"/>
        <v>0</v>
      </c>
      <c r="AC901" s="1" t="str">
        <f>VLOOKUP(BIN2DEC(RIGHT(HEX2BIN(MID(H901,6,1),4),1)&amp;LEFT(HEX2BIN(MID(H901,7,1),4),1)),Codes!$K$1:$L$5,2)</f>
        <v>S</v>
      </c>
      <c r="AD901" s="1" t="str">
        <f>VLOOKUP(BIN2DEC(RIGHT(HEX2BIN(MID(H901,7,1),4),3)&amp;LEFT(HEX2BIN(MID(H901,8,1),4),2)),Codes!$H$2:$I$33,2)</f>
        <v>Slash</v>
      </c>
      <c r="AE901" s="1" t="str">
        <f t="shared" si="284"/>
        <v>1</v>
      </c>
      <c r="AF901" s="1" t="str">
        <f t="shared" si="285"/>
        <v>1</v>
      </c>
      <c r="AH901" s="6">
        <f t="shared" si="286"/>
        <v>3</v>
      </c>
    </row>
    <row r="902" spans="1:34">
      <c r="A902" s="3" t="s">
        <v>1012</v>
      </c>
      <c r="B902" s="1" t="s">
        <v>88</v>
      </c>
      <c r="C902" s="6" t="s">
        <v>1041</v>
      </c>
      <c r="D902" s="9" t="s">
        <v>1013</v>
      </c>
      <c r="E902" s="9" t="s">
        <v>256</v>
      </c>
      <c r="F902" s="9" t="s">
        <v>91</v>
      </c>
      <c r="G902" s="9" t="s">
        <v>1014</v>
      </c>
      <c r="H902" s="9" t="s">
        <v>992</v>
      </c>
      <c r="J902" s="6" t="str">
        <f t="shared" si="270"/>
        <v>001011</v>
      </c>
      <c r="K902" s="1">
        <f t="shared" si="271"/>
        <v>3</v>
      </c>
      <c r="L902" s="6" t="str">
        <f t="shared" si="272"/>
        <v>00000</v>
      </c>
      <c r="M902" s="1">
        <f t="shared" si="273"/>
        <v>53</v>
      </c>
      <c r="N902" s="6" t="str">
        <f t="shared" si="274"/>
        <v>00</v>
      </c>
      <c r="O902" s="1">
        <f t="shared" si="275"/>
        <v>2</v>
      </c>
      <c r="P902" s="1">
        <f>IF(HEX2DEC(LEFT(E902,4))&gt;=32768,HEX2DEC(LEFT(E902,4))-65536,HEX2DEC(LEFT(E902,4)))/Codes!$N$2</f>
        <v>3.6</v>
      </c>
      <c r="Q902" s="1">
        <f>IF(HEX2DEC(RIGHT(E902,4))&gt;=32768,HEX2DEC(RIGHT(E902,4))-65536,HEX2DEC(RIGHT(E902,4)))/Codes!$N$2</f>
        <v>0</v>
      </c>
      <c r="R902" s="1">
        <f>IF(HEX2DEC(LEFT(F902,4))&gt;=32768,HEX2DEC(LEFT(F902,4))-65536,HEX2DEC(LEFT(F902,4)))/Codes!$N$2</f>
        <v>0</v>
      </c>
      <c r="S902" s="1">
        <f>IF(HEX2DEC(RIGHT(F902,4))&gt;=32768,HEX2DEC(RIGHT(F902,4))-65536,HEX2DEC(RIGHT(F902,4)))/Codes!$N$2</f>
        <v>0</v>
      </c>
      <c r="T902" s="18">
        <f t="shared" si="276"/>
        <v>60</v>
      </c>
      <c r="U902" s="1">
        <f t="shared" si="277"/>
        <v>100</v>
      </c>
      <c r="V902" s="1">
        <f t="shared" si="278"/>
        <v>72</v>
      </c>
      <c r="W902" s="1" t="str">
        <f t="shared" si="279"/>
        <v>100</v>
      </c>
      <c r="X902" s="1">
        <f t="shared" si="280"/>
        <v>3</v>
      </c>
      <c r="Y902" s="1">
        <f t="shared" si="281"/>
        <v>0</v>
      </c>
      <c r="Z902" s="1" t="str">
        <f>VLOOKUP(BIN2DEC(MID(HEX2BIN(MID(H902,3,2),8),2,5)),Codes!$E$1:$F$18,2)</f>
        <v>Slash</v>
      </c>
      <c r="AA902" s="6" t="str">
        <f t="shared" si="282"/>
        <v>0</v>
      </c>
      <c r="AB902" s="1">
        <f t="shared" si="283"/>
        <v>0</v>
      </c>
      <c r="AC902" s="1" t="str">
        <f>VLOOKUP(BIN2DEC(RIGHT(HEX2BIN(MID(H902,6,1),4),1)&amp;LEFT(HEX2BIN(MID(H902,7,1),4),1)),Codes!$K$1:$L$5,2)</f>
        <v>S</v>
      </c>
      <c r="AD902" s="1" t="str">
        <f>VLOOKUP(BIN2DEC(RIGHT(HEX2BIN(MID(H902,7,1),4),3)&amp;LEFT(HEX2BIN(MID(H902,8,1),4),2)),Codes!$H$2:$I$33,2)</f>
        <v>Slash</v>
      </c>
      <c r="AE902" s="1" t="str">
        <f t="shared" si="284"/>
        <v>1</v>
      </c>
      <c r="AF902" s="1" t="str">
        <f t="shared" si="285"/>
        <v>1</v>
      </c>
      <c r="AH902" s="6">
        <f t="shared" si="286"/>
        <v>3</v>
      </c>
    </row>
    <row r="903" spans="1:34">
      <c r="A903" s="3" t="s">
        <v>1015</v>
      </c>
      <c r="B903" s="1" t="s">
        <v>88</v>
      </c>
      <c r="C903" s="6" t="s">
        <v>1042</v>
      </c>
      <c r="D903" s="9" t="s">
        <v>1004</v>
      </c>
      <c r="E903" s="9" t="s">
        <v>990</v>
      </c>
      <c r="F903" s="9" t="s">
        <v>91</v>
      </c>
      <c r="G903" s="9" t="s">
        <v>1016</v>
      </c>
      <c r="H903" s="9" t="s">
        <v>1017</v>
      </c>
      <c r="J903" s="6" t="str">
        <f t="shared" si="270"/>
        <v>001011</v>
      </c>
      <c r="K903" s="1">
        <f t="shared" si="271"/>
        <v>0</v>
      </c>
      <c r="L903" s="6" t="str">
        <f t="shared" si="272"/>
        <v>00000</v>
      </c>
      <c r="M903" s="1">
        <f t="shared" si="273"/>
        <v>28</v>
      </c>
      <c r="N903" s="6" t="str">
        <f t="shared" si="274"/>
        <v>00</v>
      </c>
      <c r="O903" s="1">
        <f t="shared" si="275"/>
        <v>2</v>
      </c>
      <c r="P903" s="1">
        <f>IF(HEX2DEC(LEFT(E903,4))&gt;=32768,HEX2DEC(LEFT(E903,4))-65536,HEX2DEC(LEFT(E903,4)))/Codes!$N$2</f>
        <v>6.4</v>
      </c>
      <c r="Q903" s="1">
        <f>IF(HEX2DEC(RIGHT(E903,4))&gt;=32768,HEX2DEC(RIGHT(E903,4))-65536,HEX2DEC(RIGHT(E903,4)))/Codes!$N$2</f>
        <v>4.4000000000000004</v>
      </c>
      <c r="R903" s="1">
        <f>IF(HEX2DEC(LEFT(F903,4))&gt;=32768,HEX2DEC(LEFT(F903,4))-65536,HEX2DEC(LEFT(F903,4)))/Codes!$N$2</f>
        <v>0</v>
      </c>
      <c r="S903" s="1">
        <f>IF(HEX2DEC(RIGHT(F903,4))&gt;=32768,HEX2DEC(RIGHT(F903,4))-65536,HEX2DEC(RIGHT(F903,4)))/Codes!$N$2</f>
        <v>0</v>
      </c>
      <c r="T903" s="18">
        <f t="shared" si="276"/>
        <v>88</v>
      </c>
      <c r="U903" s="1">
        <f t="shared" si="277"/>
        <v>100</v>
      </c>
      <c r="V903" s="1">
        <f t="shared" si="278"/>
        <v>174</v>
      </c>
      <c r="W903" s="1" t="str">
        <f t="shared" si="279"/>
        <v>100</v>
      </c>
      <c r="X903" s="1">
        <f t="shared" si="280"/>
        <v>3</v>
      </c>
      <c r="Y903" s="1">
        <f t="shared" si="281"/>
        <v>0</v>
      </c>
      <c r="Z903" s="1" t="str">
        <f>VLOOKUP(BIN2DEC(MID(HEX2BIN(MID(H903,3,2),8),2,5)),Codes!$E$1:$F$18,2)</f>
        <v>Slash</v>
      </c>
      <c r="AA903" s="6" t="str">
        <f t="shared" si="282"/>
        <v>0</v>
      </c>
      <c r="AB903" s="1">
        <f t="shared" si="283"/>
        <v>0</v>
      </c>
      <c r="AC903" s="1" t="str">
        <f>VLOOKUP(BIN2DEC(RIGHT(HEX2BIN(MID(H903,6,1),4),1)&amp;LEFT(HEX2BIN(MID(H903,7,1),4),1)),Codes!$K$1:$L$5,2)</f>
        <v>M</v>
      </c>
      <c r="AD903" s="1" t="str">
        <f>VLOOKUP(BIN2DEC(RIGHT(HEX2BIN(MID(H903,7,1),4),3)&amp;LEFT(HEX2BIN(MID(H903,8,1),4),2)),Codes!$H$2:$I$33,2)</f>
        <v>Slash</v>
      </c>
      <c r="AE903" s="1" t="str">
        <f t="shared" si="284"/>
        <v>1</v>
      </c>
      <c r="AF903" s="1" t="str">
        <f t="shared" si="285"/>
        <v>1</v>
      </c>
      <c r="AH903" s="6">
        <f t="shared" si="286"/>
        <v>35</v>
      </c>
    </row>
    <row r="904" spans="1:34">
      <c r="A904" s="3" t="s">
        <v>1018</v>
      </c>
      <c r="B904" s="1" t="s">
        <v>88</v>
      </c>
      <c r="C904" s="6" t="s">
        <v>1042</v>
      </c>
      <c r="D904" s="9" t="s">
        <v>1007</v>
      </c>
      <c r="E904" s="9" t="s">
        <v>995</v>
      </c>
      <c r="F904" s="9" t="s">
        <v>91</v>
      </c>
      <c r="G904" s="9" t="s">
        <v>1019</v>
      </c>
      <c r="H904" s="9" t="s">
        <v>1017</v>
      </c>
      <c r="J904" s="6" t="str">
        <f t="shared" si="270"/>
        <v>001011</v>
      </c>
      <c r="K904" s="1">
        <f t="shared" si="271"/>
        <v>1</v>
      </c>
      <c r="L904" s="6" t="str">
        <f t="shared" si="272"/>
        <v>00000</v>
      </c>
      <c r="M904" s="1">
        <f t="shared" si="273"/>
        <v>28</v>
      </c>
      <c r="N904" s="6" t="str">
        <f t="shared" si="274"/>
        <v>00</v>
      </c>
      <c r="O904" s="1">
        <f t="shared" si="275"/>
        <v>2</v>
      </c>
      <c r="P904" s="1">
        <f>IF(HEX2DEC(LEFT(E904,4))&gt;=32768,HEX2DEC(LEFT(E904,4))-65536,HEX2DEC(LEFT(E904,4)))/Codes!$N$2</f>
        <v>4.8</v>
      </c>
      <c r="Q904" s="1">
        <f>IF(HEX2DEC(RIGHT(E904,4))&gt;=32768,HEX2DEC(RIGHT(E904,4))-65536,HEX2DEC(RIGHT(E904,4)))/Codes!$N$2</f>
        <v>2</v>
      </c>
      <c r="R904" s="1">
        <f>IF(HEX2DEC(LEFT(F904,4))&gt;=32768,HEX2DEC(LEFT(F904,4))-65536,HEX2DEC(LEFT(F904,4)))/Codes!$N$2</f>
        <v>0</v>
      </c>
      <c r="S904" s="1">
        <f>IF(HEX2DEC(RIGHT(F904,4))&gt;=32768,HEX2DEC(RIGHT(F904,4))-65536,HEX2DEC(RIGHT(F904,4)))/Codes!$N$2</f>
        <v>0</v>
      </c>
      <c r="T904" s="18">
        <f t="shared" si="276"/>
        <v>79</v>
      </c>
      <c r="U904" s="1">
        <f t="shared" si="277"/>
        <v>100</v>
      </c>
      <c r="V904" s="1">
        <f t="shared" si="278"/>
        <v>174</v>
      </c>
      <c r="W904" s="1" t="str">
        <f t="shared" si="279"/>
        <v>100</v>
      </c>
      <c r="X904" s="1">
        <f t="shared" si="280"/>
        <v>3</v>
      </c>
      <c r="Y904" s="1">
        <f t="shared" si="281"/>
        <v>0</v>
      </c>
      <c r="Z904" s="1" t="str">
        <f>VLOOKUP(BIN2DEC(MID(HEX2BIN(MID(H904,3,2),8),2,5)),Codes!$E$1:$F$18,2)</f>
        <v>Slash</v>
      </c>
      <c r="AA904" s="6" t="str">
        <f t="shared" si="282"/>
        <v>0</v>
      </c>
      <c r="AB904" s="1">
        <f t="shared" si="283"/>
        <v>0</v>
      </c>
      <c r="AC904" s="1" t="str">
        <f>VLOOKUP(BIN2DEC(RIGHT(HEX2BIN(MID(H904,6,1),4),1)&amp;LEFT(HEX2BIN(MID(H904,7,1),4),1)),Codes!$K$1:$L$5,2)</f>
        <v>M</v>
      </c>
      <c r="AD904" s="1" t="str">
        <f>VLOOKUP(BIN2DEC(RIGHT(HEX2BIN(MID(H904,7,1),4),3)&amp;LEFT(HEX2BIN(MID(H904,8,1),4),2)),Codes!$H$2:$I$33,2)</f>
        <v>Slash</v>
      </c>
      <c r="AE904" s="1" t="str">
        <f t="shared" si="284"/>
        <v>1</v>
      </c>
      <c r="AF904" s="1" t="str">
        <f t="shared" si="285"/>
        <v>1</v>
      </c>
      <c r="AH904" s="6">
        <f t="shared" si="286"/>
        <v>35</v>
      </c>
    </row>
    <row r="905" spans="1:34">
      <c r="A905" s="3" t="s">
        <v>1020</v>
      </c>
      <c r="B905" s="1" t="s">
        <v>88</v>
      </c>
      <c r="C905" s="6" t="s">
        <v>1042</v>
      </c>
      <c r="D905" s="9" t="s">
        <v>1010</v>
      </c>
      <c r="E905" s="9" t="s">
        <v>395</v>
      </c>
      <c r="F905" s="9" t="s">
        <v>91</v>
      </c>
      <c r="G905" s="9" t="s">
        <v>1021</v>
      </c>
      <c r="H905" s="9" t="s">
        <v>1017</v>
      </c>
      <c r="J905" s="6" t="str">
        <f t="shared" si="270"/>
        <v>001011</v>
      </c>
      <c r="K905" s="1">
        <f t="shared" si="271"/>
        <v>2</v>
      </c>
      <c r="L905" s="6" t="str">
        <f t="shared" si="272"/>
        <v>00000</v>
      </c>
      <c r="M905" s="1">
        <f t="shared" si="273"/>
        <v>25</v>
      </c>
      <c r="N905" s="6" t="str">
        <f t="shared" si="274"/>
        <v>00</v>
      </c>
      <c r="O905" s="1">
        <f t="shared" si="275"/>
        <v>2</v>
      </c>
      <c r="P905" s="1">
        <f>IF(HEX2DEC(LEFT(E905,4))&gt;=32768,HEX2DEC(LEFT(E905,4))-65536,HEX2DEC(LEFT(E905,4)))/Codes!$N$2</f>
        <v>5.6</v>
      </c>
      <c r="Q905" s="1">
        <f>IF(HEX2DEC(RIGHT(E905,4))&gt;=32768,HEX2DEC(RIGHT(E905,4))-65536,HEX2DEC(RIGHT(E905,4)))/Codes!$N$2</f>
        <v>0</v>
      </c>
      <c r="R905" s="1">
        <f>IF(HEX2DEC(LEFT(F905,4))&gt;=32768,HEX2DEC(LEFT(F905,4))-65536,HEX2DEC(LEFT(F905,4)))/Codes!$N$2</f>
        <v>0</v>
      </c>
      <c r="S905" s="1">
        <f>IF(HEX2DEC(RIGHT(F905,4))&gt;=32768,HEX2DEC(RIGHT(F905,4))-65536,HEX2DEC(RIGHT(F905,4)))/Codes!$N$2</f>
        <v>0</v>
      </c>
      <c r="T905" s="18">
        <f t="shared" si="276"/>
        <v>70</v>
      </c>
      <c r="U905" s="1">
        <f t="shared" si="277"/>
        <v>100</v>
      </c>
      <c r="V905" s="1">
        <f t="shared" si="278"/>
        <v>174</v>
      </c>
      <c r="W905" s="1" t="str">
        <f t="shared" si="279"/>
        <v>100</v>
      </c>
      <c r="X905" s="1">
        <f t="shared" si="280"/>
        <v>3</v>
      </c>
      <c r="Y905" s="1">
        <f t="shared" si="281"/>
        <v>0</v>
      </c>
      <c r="Z905" s="1" t="str">
        <f>VLOOKUP(BIN2DEC(MID(HEX2BIN(MID(H905,3,2),8),2,5)),Codes!$E$1:$F$18,2)</f>
        <v>Slash</v>
      </c>
      <c r="AA905" s="6" t="str">
        <f t="shared" si="282"/>
        <v>0</v>
      </c>
      <c r="AB905" s="1">
        <f t="shared" si="283"/>
        <v>0</v>
      </c>
      <c r="AC905" s="1" t="str">
        <f>VLOOKUP(BIN2DEC(RIGHT(HEX2BIN(MID(H905,6,1),4),1)&amp;LEFT(HEX2BIN(MID(H905,7,1),4),1)),Codes!$K$1:$L$5,2)</f>
        <v>M</v>
      </c>
      <c r="AD905" s="1" t="str">
        <f>VLOOKUP(BIN2DEC(RIGHT(HEX2BIN(MID(H905,7,1),4),3)&amp;LEFT(HEX2BIN(MID(H905,8,1),4),2)),Codes!$H$2:$I$33,2)</f>
        <v>Slash</v>
      </c>
      <c r="AE905" s="1" t="str">
        <f t="shared" si="284"/>
        <v>1</v>
      </c>
      <c r="AF905" s="1" t="str">
        <f t="shared" si="285"/>
        <v>1</v>
      </c>
      <c r="AH905" s="6">
        <f t="shared" si="286"/>
        <v>35</v>
      </c>
    </row>
    <row r="906" spans="1:34">
      <c r="A906" s="3" t="s">
        <v>1022</v>
      </c>
      <c r="B906" s="1" t="s">
        <v>88</v>
      </c>
      <c r="C906" s="6" t="s">
        <v>1042</v>
      </c>
      <c r="D906" s="9" t="s">
        <v>1013</v>
      </c>
      <c r="E906" s="9" t="s">
        <v>256</v>
      </c>
      <c r="F906" s="9" t="s">
        <v>91</v>
      </c>
      <c r="G906" s="9" t="s">
        <v>1023</v>
      </c>
      <c r="H906" s="9" t="s">
        <v>1017</v>
      </c>
      <c r="J906" s="6" t="str">
        <f t="shared" si="270"/>
        <v>001011</v>
      </c>
      <c r="K906" s="1">
        <f t="shared" si="271"/>
        <v>3</v>
      </c>
      <c r="L906" s="6" t="str">
        <f t="shared" si="272"/>
        <v>00000</v>
      </c>
      <c r="M906" s="1">
        <f t="shared" si="273"/>
        <v>53</v>
      </c>
      <c r="N906" s="6" t="str">
        <f t="shared" si="274"/>
        <v>00</v>
      </c>
      <c r="O906" s="1">
        <f t="shared" si="275"/>
        <v>2</v>
      </c>
      <c r="P906" s="1">
        <f>IF(HEX2DEC(LEFT(E906,4))&gt;=32768,HEX2DEC(LEFT(E906,4))-65536,HEX2DEC(LEFT(E906,4)))/Codes!$N$2</f>
        <v>3.6</v>
      </c>
      <c r="Q906" s="1">
        <f>IF(HEX2DEC(RIGHT(E906,4))&gt;=32768,HEX2DEC(RIGHT(E906,4))-65536,HEX2DEC(RIGHT(E906,4)))/Codes!$N$2</f>
        <v>0</v>
      </c>
      <c r="R906" s="1">
        <f>IF(HEX2DEC(LEFT(F906,4))&gt;=32768,HEX2DEC(LEFT(F906,4))-65536,HEX2DEC(LEFT(F906,4)))/Codes!$N$2</f>
        <v>0</v>
      </c>
      <c r="S906" s="1">
        <f>IF(HEX2DEC(RIGHT(F906,4))&gt;=32768,HEX2DEC(RIGHT(F906,4))-65536,HEX2DEC(RIGHT(F906,4)))/Codes!$N$2</f>
        <v>0</v>
      </c>
      <c r="T906" s="18">
        <f t="shared" si="276"/>
        <v>60</v>
      </c>
      <c r="U906" s="1">
        <f t="shared" si="277"/>
        <v>100</v>
      </c>
      <c r="V906" s="1">
        <f t="shared" si="278"/>
        <v>174</v>
      </c>
      <c r="W906" s="1" t="str">
        <f t="shared" si="279"/>
        <v>100</v>
      </c>
      <c r="X906" s="1">
        <f t="shared" si="280"/>
        <v>3</v>
      </c>
      <c r="Y906" s="1">
        <f t="shared" si="281"/>
        <v>0</v>
      </c>
      <c r="Z906" s="1" t="str">
        <f>VLOOKUP(BIN2DEC(MID(HEX2BIN(MID(H906,3,2),8),2,5)),Codes!$E$1:$F$18,2)</f>
        <v>Slash</v>
      </c>
      <c r="AA906" s="6" t="str">
        <f t="shared" si="282"/>
        <v>0</v>
      </c>
      <c r="AB906" s="1">
        <f t="shared" si="283"/>
        <v>0</v>
      </c>
      <c r="AC906" s="1" t="str">
        <f>VLOOKUP(BIN2DEC(RIGHT(HEX2BIN(MID(H906,6,1),4),1)&amp;LEFT(HEX2BIN(MID(H906,7,1),4),1)),Codes!$K$1:$L$5,2)</f>
        <v>M</v>
      </c>
      <c r="AD906" s="1" t="str">
        <f>VLOOKUP(BIN2DEC(RIGHT(HEX2BIN(MID(H906,7,1),4),3)&amp;LEFT(HEX2BIN(MID(H906,8,1),4),2)),Codes!$H$2:$I$33,2)</f>
        <v>Slash</v>
      </c>
      <c r="AE906" s="1" t="str">
        <f t="shared" si="284"/>
        <v>1</v>
      </c>
      <c r="AF906" s="1" t="str">
        <f t="shared" si="285"/>
        <v>1</v>
      </c>
      <c r="AH906" s="6">
        <f t="shared" si="286"/>
        <v>35</v>
      </c>
    </row>
    <row r="907" spans="1:34">
      <c r="A907" s="3" t="s">
        <v>1024</v>
      </c>
      <c r="B907" s="1" t="s">
        <v>88</v>
      </c>
      <c r="C907" s="6" t="s">
        <v>1043</v>
      </c>
      <c r="D907" s="9" t="s">
        <v>1004</v>
      </c>
      <c r="E907" s="9" t="s">
        <v>990</v>
      </c>
      <c r="F907" s="9" t="s">
        <v>91</v>
      </c>
      <c r="G907" s="9" t="s">
        <v>1025</v>
      </c>
      <c r="H907" s="9" t="s">
        <v>1017</v>
      </c>
      <c r="J907" s="6" t="str">
        <f t="shared" si="270"/>
        <v>001011</v>
      </c>
      <c r="K907" s="1">
        <f t="shared" si="271"/>
        <v>0</v>
      </c>
      <c r="L907" s="6" t="str">
        <f t="shared" si="272"/>
        <v>00000</v>
      </c>
      <c r="M907" s="1">
        <f t="shared" si="273"/>
        <v>28</v>
      </c>
      <c r="N907" s="6" t="str">
        <f t="shared" si="274"/>
        <v>00</v>
      </c>
      <c r="O907" s="1">
        <f t="shared" si="275"/>
        <v>2</v>
      </c>
      <c r="P907" s="1">
        <f>IF(HEX2DEC(LEFT(E907,4))&gt;=32768,HEX2DEC(LEFT(E907,4))-65536,HEX2DEC(LEFT(E907,4)))/Codes!$N$2</f>
        <v>6.4</v>
      </c>
      <c r="Q907" s="1">
        <f>IF(HEX2DEC(RIGHT(E907,4))&gt;=32768,HEX2DEC(RIGHT(E907,4))-65536,HEX2DEC(RIGHT(E907,4)))/Codes!$N$2</f>
        <v>4.4000000000000004</v>
      </c>
      <c r="R907" s="1">
        <f>IF(HEX2DEC(LEFT(F907,4))&gt;=32768,HEX2DEC(LEFT(F907,4))-65536,HEX2DEC(LEFT(F907,4)))/Codes!$N$2</f>
        <v>0</v>
      </c>
      <c r="S907" s="1">
        <f>IF(HEX2DEC(RIGHT(F907,4))&gt;=32768,HEX2DEC(RIGHT(F907,4))-65536,HEX2DEC(RIGHT(F907,4)))/Codes!$N$2</f>
        <v>0</v>
      </c>
      <c r="T907" s="18">
        <f t="shared" si="276"/>
        <v>88</v>
      </c>
      <c r="U907" s="1">
        <f t="shared" si="277"/>
        <v>100</v>
      </c>
      <c r="V907" s="1">
        <f t="shared" si="278"/>
        <v>164</v>
      </c>
      <c r="W907" s="1" t="str">
        <f t="shared" si="279"/>
        <v>100</v>
      </c>
      <c r="X907" s="1">
        <f t="shared" si="280"/>
        <v>3</v>
      </c>
      <c r="Y907" s="1">
        <f t="shared" si="281"/>
        <v>0</v>
      </c>
      <c r="Z907" s="1" t="str">
        <f>VLOOKUP(BIN2DEC(MID(HEX2BIN(MID(H907,3,2),8),2,5)),Codes!$E$1:$F$18,2)</f>
        <v>Slash</v>
      </c>
      <c r="AA907" s="6" t="str">
        <f t="shared" si="282"/>
        <v>0</v>
      </c>
      <c r="AB907" s="1">
        <f t="shared" si="283"/>
        <v>0</v>
      </c>
      <c r="AC907" s="1" t="str">
        <f>VLOOKUP(BIN2DEC(RIGHT(HEX2BIN(MID(H907,6,1),4),1)&amp;LEFT(HEX2BIN(MID(H907,7,1),4),1)),Codes!$K$1:$L$5,2)</f>
        <v>M</v>
      </c>
      <c r="AD907" s="1" t="str">
        <f>VLOOKUP(BIN2DEC(RIGHT(HEX2BIN(MID(H907,7,1),4),3)&amp;LEFT(HEX2BIN(MID(H907,8,1),4),2)),Codes!$H$2:$I$33,2)</f>
        <v>Slash</v>
      </c>
      <c r="AE907" s="1" t="str">
        <f t="shared" si="284"/>
        <v>1</v>
      </c>
      <c r="AF907" s="1" t="str">
        <f t="shared" si="285"/>
        <v>1</v>
      </c>
      <c r="AH907" s="6">
        <f t="shared" si="286"/>
        <v>35</v>
      </c>
    </row>
    <row r="908" spans="1:34">
      <c r="A908" s="3" t="s">
        <v>1026</v>
      </c>
      <c r="B908" s="1" t="s">
        <v>88</v>
      </c>
      <c r="C908" s="6" t="s">
        <v>1043</v>
      </c>
      <c r="D908" s="9" t="s">
        <v>1007</v>
      </c>
      <c r="E908" s="9" t="s">
        <v>995</v>
      </c>
      <c r="F908" s="9" t="s">
        <v>91</v>
      </c>
      <c r="G908" s="9" t="s">
        <v>1027</v>
      </c>
      <c r="H908" s="9" t="s">
        <v>1017</v>
      </c>
      <c r="J908" s="6" t="str">
        <f t="shared" si="270"/>
        <v>001011</v>
      </c>
      <c r="K908" s="1">
        <f t="shared" si="271"/>
        <v>1</v>
      </c>
      <c r="L908" s="6" t="str">
        <f t="shared" si="272"/>
        <v>00000</v>
      </c>
      <c r="M908" s="1">
        <f t="shared" si="273"/>
        <v>28</v>
      </c>
      <c r="N908" s="6" t="str">
        <f t="shared" si="274"/>
        <v>00</v>
      </c>
      <c r="O908" s="1">
        <f t="shared" si="275"/>
        <v>2</v>
      </c>
      <c r="P908" s="1">
        <f>IF(HEX2DEC(LEFT(E908,4))&gt;=32768,HEX2DEC(LEFT(E908,4))-65536,HEX2DEC(LEFT(E908,4)))/Codes!$N$2</f>
        <v>4.8</v>
      </c>
      <c r="Q908" s="1">
        <f>IF(HEX2DEC(RIGHT(E908,4))&gt;=32768,HEX2DEC(RIGHT(E908,4))-65536,HEX2DEC(RIGHT(E908,4)))/Codes!$N$2</f>
        <v>2</v>
      </c>
      <c r="R908" s="1">
        <f>IF(HEX2DEC(LEFT(F908,4))&gt;=32768,HEX2DEC(LEFT(F908,4))-65536,HEX2DEC(LEFT(F908,4)))/Codes!$N$2</f>
        <v>0</v>
      </c>
      <c r="S908" s="1">
        <f>IF(HEX2DEC(RIGHT(F908,4))&gt;=32768,HEX2DEC(RIGHT(F908,4))-65536,HEX2DEC(RIGHT(F908,4)))/Codes!$N$2</f>
        <v>0</v>
      </c>
      <c r="T908" s="18">
        <f t="shared" si="276"/>
        <v>79</v>
      </c>
      <c r="U908" s="1">
        <f t="shared" si="277"/>
        <v>100</v>
      </c>
      <c r="V908" s="1">
        <f t="shared" si="278"/>
        <v>164</v>
      </c>
      <c r="W908" s="1" t="str">
        <f t="shared" si="279"/>
        <v>100</v>
      </c>
      <c r="X908" s="1">
        <f t="shared" si="280"/>
        <v>3</v>
      </c>
      <c r="Y908" s="1">
        <f t="shared" si="281"/>
        <v>0</v>
      </c>
      <c r="Z908" s="1" t="str">
        <f>VLOOKUP(BIN2DEC(MID(HEX2BIN(MID(H908,3,2),8),2,5)),Codes!$E$1:$F$18,2)</f>
        <v>Slash</v>
      </c>
      <c r="AA908" s="6" t="str">
        <f t="shared" si="282"/>
        <v>0</v>
      </c>
      <c r="AB908" s="1">
        <f t="shared" si="283"/>
        <v>0</v>
      </c>
      <c r="AC908" s="1" t="str">
        <f>VLOOKUP(BIN2DEC(RIGHT(HEX2BIN(MID(H908,6,1),4),1)&amp;LEFT(HEX2BIN(MID(H908,7,1),4),1)),Codes!$K$1:$L$5,2)</f>
        <v>M</v>
      </c>
      <c r="AD908" s="1" t="str">
        <f>VLOOKUP(BIN2DEC(RIGHT(HEX2BIN(MID(H908,7,1),4),3)&amp;LEFT(HEX2BIN(MID(H908,8,1),4),2)),Codes!$H$2:$I$33,2)</f>
        <v>Slash</v>
      </c>
      <c r="AE908" s="1" t="str">
        <f t="shared" si="284"/>
        <v>1</v>
      </c>
      <c r="AF908" s="1" t="str">
        <f t="shared" si="285"/>
        <v>1</v>
      </c>
      <c r="AH908" s="6">
        <f t="shared" si="286"/>
        <v>35</v>
      </c>
    </row>
    <row r="909" spans="1:34">
      <c r="A909" s="3" t="s">
        <v>1028</v>
      </c>
      <c r="B909" s="1" t="s">
        <v>88</v>
      </c>
      <c r="C909" s="6" t="s">
        <v>1043</v>
      </c>
      <c r="D909" s="9" t="s">
        <v>1010</v>
      </c>
      <c r="E909" s="9" t="s">
        <v>395</v>
      </c>
      <c r="F909" s="9" t="s">
        <v>91</v>
      </c>
      <c r="G909" s="9" t="s">
        <v>1029</v>
      </c>
      <c r="H909" s="9" t="s">
        <v>1017</v>
      </c>
      <c r="J909" s="6" t="str">
        <f t="shared" si="270"/>
        <v>001011</v>
      </c>
      <c r="K909" s="1">
        <f t="shared" si="271"/>
        <v>2</v>
      </c>
      <c r="L909" s="6" t="str">
        <f t="shared" si="272"/>
        <v>00000</v>
      </c>
      <c r="M909" s="1">
        <f t="shared" si="273"/>
        <v>25</v>
      </c>
      <c r="N909" s="6" t="str">
        <f t="shared" si="274"/>
        <v>00</v>
      </c>
      <c r="O909" s="1">
        <f t="shared" si="275"/>
        <v>2</v>
      </c>
      <c r="P909" s="1">
        <f>IF(HEX2DEC(LEFT(E909,4))&gt;=32768,HEX2DEC(LEFT(E909,4))-65536,HEX2DEC(LEFT(E909,4)))/Codes!$N$2</f>
        <v>5.6</v>
      </c>
      <c r="Q909" s="1">
        <f>IF(HEX2DEC(RIGHT(E909,4))&gt;=32768,HEX2DEC(RIGHT(E909,4))-65536,HEX2DEC(RIGHT(E909,4)))/Codes!$N$2</f>
        <v>0</v>
      </c>
      <c r="R909" s="1">
        <f>IF(HEX2DEC(LEFT(F909,4))&gt;=32768,HEX2DEC(LEFT(F909,4))-65536,HEX2DEC(LEFT(F909,4)))/Codes!$N$2</f>
        <v>0</v>
      </c>
      <c r="S909" s="1">
        <f>IF(HEX2DEC(RIGHT(F909,4))&gt;=32768,HEX2DEC(RIGHT(F909,4))-65536,HEX2DEC(RIGHT(F909,4)))/Codes!$N$2</f>
        <v>0</v>
      </c>
      <c r="T909" s="18">
        <f t="shared" si="276"/>
        <v>70</v>
      </c>
      <c r="U909" s="1">
        <f t="shared" si="277"/>
        <v>100</v>
      </c>
      <c r="V909" s="1">
        <f t="shared" si="278"/>
        <v>164</v>
      </c>
      <c r="W909" s="1" t="str">
        <f t="shared" si="279"/>
        <v>100</v>
      </c>
      <c r="X909" s="1">
        <f t="shared" si="280"/>
        <v>3</v>
      </c>
      <c r="Y909" s="1">
        <f t="shared" si="281"/>
        <v>0</v>
      </c>
      <c r="Z909" s="1" t="str">
        <f>VLOOKUP(BIN2DEC(MID(HEX2BIN(MID(H909,3,2),8),2,5)),Codes!$E$1:$F$18,2)</f>
        <v>Slash</v>
      </c>
      <c r="AA909" s="6" t="str">
        <f t="shared" si="282"/>
        <v>0</v>
      </c>
      <c r="AB909" s="1">
        <f t="shared" si="283"/>
        <v>0</v>
      </c>
      <c r="AC909" s="1" t="str">
        <f>VLOOKUP(BIN2DEC(RIGHT(HEX2BIN(MID(H909,6,1),4),1)&amp;LEFT(HEX2BIN(MID(H909,7,1),4),1)),Codes!$K$1:$L$5,2)</f>
        <v>M</v>
      </c>
      <c r="AD909" s="1" t="str">
        <f>VLOOKUP(BIN2DEC(RIGHT(HEX2BIN(MID(H909,7,1),4),3)&amp;LEFT(HEX2BIN(MID(H909,8,1),4),2)),Codes!$H$2:$I$33,2)</f>
        <v>Slash</v>
      </c>
      <c r="AE909" s="1" t="str">
        <f t="shared" si="284"/>
        <v>1</v>
      </c>
      <c r="AF909" s="1" t="str">
        <f t="shared" si="285"/>
        <v>1</v>
      </c>
      <c r="AH909" s="6">
        <f t="shared" si="286"/>
        <v>35</v>
      </c>
    </row>
    <row r="910" spans="1:34">
      <c r="A910" s="3" t="s">
        <v>1030</v>
      </c>
      <c r="B910" s="1" t="s">
        <v>88</v>
      </c>
      <c r="C910" s="6" t="s">
        <v>1043</v>
      </c>
      <c r="D910" s="9" t="s">
        <v>1013</v>
      </c>
      <c r="E910" s="9" t="s">
        <v>256</v>
      </c>
      <c r="F910" s="9" t="s">
        <v>91</v>
      </c>
      <c r="G910" s="9" t="s">
        <v>1031</v>
      </c>
      <c r="H910" s="9" t="s">
        <v>1017</v>
      </c>
      <c r="J910" s="6" t="str">
        <f t="shared" si="270"/>
        <v>001011</v>
      </c>
      <c r="K910" s="1">
        <f t="shared" si="271"/>
        <v>3</v>
      </c>
      <c r="L910" s="6" t="str">
        <f t="shared" si="272"/>
        <v>00000</v>
      </c>
      <c r="M910" s="1">
        <f t="shared" si="273"/>
        <v>53</v>
      </c>
      <c r="N910" s="6" t="str">
        <f t="shared" si="274"/>
        <v>00</v>
      </c>
      <c r="O910" s="1">
        <f t="shared" si="275"/>
        <v>2</v>
      </c>
      <c r="P910" s="1">
        <f>IF(HEX2DEC(LEFT(E910,4))&gt;=32768,HEX2DEC(LEFT(E910,4))-65536,HEX2DEC(LEFT(E910,4)))/Codes!$N$2</f>
        <v>3.6</v>
      </c>
      <c r="Q910" s="1">
        <f>IF(HEX2DEC(RIGHT(E910,4))&gt;=32768,HEX2DEC(RIGHT(E910,4))-65536,HEX2DEC(RIGHT(E910,4)))/Codes!$N$2</f>
        <v>0</v>
      </c>
      <c r="R910" s="1">
        <f>IF(HEX2DEC(LEFT(F910,4))&gt;=32768,HEX2DEC(LEFT(F910,4))-65536,HEX2DEC(LEFT(F910,4)))/Codes!$N$2</f>
        <v>0</v>
      </c>
      <c r="S910" s="1">
        <f>IF(HEX2DEC(RIGHT(F910,4))&gt;=32768,HEX2DEC(RIGHT(F910,4))-65536,HEX2DEC(RIGHT(F910,4)))/Codes!$N$2</f>
        <v>0</v>
      </c>
      <c r="T910" s="18">
        <f t="shared" si="276"/>
        <v>60</v>
      </c>
      <c r="U910" s="1">
        <f t="shared" si="277"/>
        <v>100</v>
      </c>
      <c r="V910" s="1">
        <f t="shared" si="278"/>
        <v>164</v>
      </c>
      <c r="W910" s="1" t="str">
        <f t="shared" si="279"/>
        <v>100</v>
      </c>
      <c r="X910" s="1">
        <f t="shared" si="280"/>
        <v>3</v>
      </c>
      <c r="Y910" s="1">
        <f t="shared" si="281"/>
        <v>0</v>
      </c>
      <c r="Z910" s="1" t="str">
        <f>VLOOKUP(BIN2DEC(MID(HEX2BIN(MID(H910,3,2),8),2,5)),Codes!$E$1:$F$18,2)</f>
        <v>Slash</v>
      </c>
      <c r="AA910" s="6" t="str">
        <f t="shared" si="282"/>
        <v>0</v>
      </c>
      <c r="AB910" s="1">
        <f t="shared" si="283"/>
        <v>0</v>
      </c>
      <c r="AC910" s="1" t="str">
        <f>VLOOKUP(BIN2DEC(RIGHT(HEX2BIN(MID(H910,6,1),4),1)&amp;LEFT(HEX2BIN(MID(H910,7,1),4),1)),Codes!$K$1:$L$5,2)</f>
        <v>M</v>
      </c>
      <c r="AD910" s="1" t="str">
        <f>VLOOKUP(BIN2DEC(RIGHT(HEX2BIN(MID(H910,7,1),4),3)&amp;LEFT(HEX2BIN(MID(H910,8,1),4),2)),Codes!$H$2:$I$33,2)</f>
        <v>Slash</v>
      </c>
      <c r="AE910" s="1" t="str">
        <f t="shared" si="284"/>
        <v>1</v>
      </c>
      <c r="AF910" s="1" t="str">
        <f t="shared" si="285"/>
        <v>1</v>
      </c>
      <c r="AH910" s="6">
        <f t="shared" si="286"/>
        <v>35</v>
      </c>
    </row>
    <row r="911" spans="1:34">
      <c r="A911" s="3" t="s">
        <v>1032</v>
      </c>
      <c r="B911" s="1" t="s">
        <v>88</v>
      </c>
      <c r="C911" s="6" t="s">
        <v>1044</v>
      </c>
      <c r="D911" s="9" t="s">
        <v>989</v>
      </c>
      <c r="E911" s="9" t="s">
        <v>990</v>
      </c>
      <c r="F911" s="9" t="s">
        <v>91</v>
      </c>
      <c r="G911" s="9" t="s">
        <v>1033</v>
      </c>
      <c r="H911" s="9" t="s">
        <v>1034</v>
      </c>
      <c r="J911" s="6" t="str">
        <f t="shared" si="270"/>
        <v>001011</v>
      </c>
      <c r="K911" s="1">
        <f t="shared" si="271"/>
        <v>0</v>
      </c>
      <c r="L911" s="6" t="str">
        <f t="shared" si="272"/>
        <v>00000</v>
      </c>
      <c r="M911" s="1">
        <f t="shared" si="273"/>
        <v>28</v>
      </c>
      <c r="N911" s="6" t="str">
        <f t="shared" si="274"/>
        <v>00</v>
      </c>
      <c r="O911" s="1">
        <f t="shared" si="275"/>
        <v>3</v>
      </c>
      <c r="P911" s="1">
        <f>IF(HEX2DEC(LEFT(E911,4))&gt;=32768,HEX2DEC(LEFT(E911,4))-65536,HEX2DEC(LEFT(E911,4)))/Codes!$N$2</f>
        <v>6.4</v>
      </c>
      <c r="Q911" s="1">
        <f>IF(HEX2DEC(RIGHT(E911,4))&gt;=32768,HEX2DEC(RIGHT(E911,4))-65536,HEX2DEC(RIGHT(E911,4)))/Codes!$N$2</f>
        <v>4.4000000000000004</v>
      </c>
      <c r="R911" s="1">
        <f>IF(HEX2DEC(LEFT(F911,4))&gt;=32768,HEX2DEC(LEFT(F911,4))-65536,HEX2DEC(LEFT(F911,4)))/Codes!$N$2</f>
        <v>0</v>
      </c>
      <c r="S911" s="1">
        <f>IF(HEX2DEC(RIGHT(F911,4))&gt;=32768,HEX2DEC(RIGHT(F911,4))-65536,HEX2DEC(RIGHT(F911,4)))/Codes!$N$2</f>
        <v>0</v>
      </c>
      <c r="T911" s="18">
        <f t="shared" si="276"/>
        <v>361</v>
      </c>
      <c r="U911" s="1">
        <f t="shared" si="277"/>
        <v>180</v>
      </c>
      <c r="V911" s="1">
        <f t="shared" si="278"/>
        <v>0</v>
      </c>
      <c r="W911" s="1" t="str">
        <f t="shared" si="279"/>
        <v>100</v>
      </c>
      <c r="X911" s="1">
        <f t="shared" si="280"/>
        <v>3</v>
      </c>
      <c r="Y911" s="1">
        <f t="shared" si="281"/>
        <v>40</v>
      </c>
      <c r="Z911" s="1" t="str">
        <f>VLOOKUP(BIN2DEC(MID(HEX2BIN(MID(H911,3,2),8),2,5)),Codes!$E$1:$F$18,2)</f>
        <v>Slash</v>
      </c>
      <c r="AA911" s="6" t="str">
        <f t="shared" si="282"/>
        <v>0</v>
      </c>
      <c r="AB911" s="1">
        <f t="shared" si="283"/>
        <v>0</v>
      </c>
      <c r="AC911" s="1" t="str">
        <f>VLOOKUP(BIN2DEC(RIGHT(HEX2BIN(MID(H911,6,1),4),1)&amp;LEFT(HEX2BIN(MID(H911,7,1),4),1)),Codes!$K$1:$L$5,2)</f>
        <v>L</v>
      </c>
      <c r="AD911" s="1" t="str">
        <f>VLOOKUP(BIN2DEC(RIGHT(HEX2BIN(MID(H911,7,1),4),3)&amp;LEFT(HEX2BIN(MID(H911,8,1),4),2)),Codes!$H$2:$I$33,2)</f>
        <v>Slash</v>
      </c>
      <c r="AE911" s="1" t="str">
        <f t="shared" si="284"/>
        <v>1</v>
      </c>
      <c r="AF911" s="1" t="str">
        <f t="shared" si="285"/>
        <v>1</v>
      </c>
      <c r="AH911" s="6">
        <f t="shared" si="286"/>
        <v>67</v>
      </c>
    </row>
    <row r="912" spans="1:34">
      <c r="A912" s="3" t="s">
        <v>1035</v>
      </c>
      <c r="B912" s="1" t="s">
        <v>88</v>
      </c>
      <c r="C912" s="6" t="s">
        <v>1044</v>
      </c>
      <c r="D912" s="9" t="s">
        <v>994</v>
      </c>
      <c r="E912" s="9" t="s">
        <v>995</v>
      </c>
      <c r="F912" s="9" t="s">
        <v>91</v>
      </c>
      <c r="G912" s="9" t="s">
        <v>1033</v>
      </c>
      <c r="H912" s="9" t="s">
        <v>1034</v>
      </c>
      <c r="J912" s="6" t="str">
        <f t="shared" si="270"/>
        <v>001011</v>
      </c>
      <c r="K912" s="1">
        <f t="shared" si="271"/>
        <v>1</v>
      </c>
      <c r="L912" s="6" t="str">
        <f t="shared" si="272"/>
        <v>00000</v>
      </c>
      <c r="M912" s="1">
        <f t="shared" si="273"/>
        <v>28</v>
      </c>
      <c r="N912" s="6" t="str">
        <f t="shared" si="274"/>
        <v>00</v>
      </c>
      <c r="O912" s="1">
        <f t="shared" si="275"/>
        <v>3</v>
      </c>
      <c r="P912" s="1">
        <f>IF(HEX2DEC(LEFT(E912,4))&gt;=32768,HEX2DEC(LEFT(E912,4))-65536,HEX2DEC(LEFT(E912,4)))/Codes!$N$2</f>
        <v>4.8</v>
      </c>
      <c r="Q912" s="1">
        <f>IF(HEX2DEC(RIGHT(E912,4))&gt;=32768,HEX2DEC(RIGHT(E912,4))-65536,HEX2DEC(RIGHT(E912,4)))/Codes!$N$2</f>
        <v>2</v>
      </c>
      <c r="R912" s="1">
        <f>IF(HEX2DEC(LEFT(F912,4))&gt;=32768,HEX2DEC(LEFT(F912,4))-65536,HEX2DEC(LEFT(F912,4)))/Codes!$N$2</f>
        <v>0</v>
      </c>
      <c r="S912" s="1">
        <f>IF(HEX2DEC(RIGHT(F912,4))&gt;=32768,HEX2DEC(RIGHT(F912,4))-65536,HEX2DEC(RIGHT(F912,4)))/Codes!$N$2</f>
        <v>0</v>
      </c>
      <c r="T912" s="18">
        <f t="shared" si="276"/>
        <v>361</v>
      </c>
      <c r="U912" s="1">
        <f t="shared" si="277"/>
        <v>180</v>
      </c>
      <c r="V912" s="1">
        <f t="shared" si="278"/>
        <v>0</v>
      </c>
      <c r="W912" s="1" t="str">
        <f t="shared" si="279"/>
        <v>100</v>
      </c>
      <c r="X912" s="1">
        <f t="shared" si="280"/>
        <v>3</v>
      </c>
      <c r="Y912" s="1">
        <f t="shared" si="281"/>
        <v>40</v>
      </c>
      <c r="Z912" s="1" t="str">
        <f>VLOOKUP(BIN2DEC(MID(HEX2BIN(MID(H912,3,2),8),2,5)),Codes!$E$1:$F$18,2)</f>
        <v>Slash</v>
      </c>
      <c r="AA912" s="6" t="str">
        <f t="shared" si="282"/>
        <v>0</v>
      </c>
      <c r="AB912" s="1">
        <f t="shared" si="283"/>
        <v>0</v>
      </c>
      <c r="AC912" s="1" t="str">
        <f>VLOOKUP(BIN2DEC(RIGHT(HEX2BIN(MID(H912,6,1),4),1)&amp;LEFT(HEX2BIN(MID(H912,7,1),4),1)),Codes!$K$1:$L$5,2)</f>
        <v>L</v>
      </c>
      <c r="AD912" s="1" t="str">
        <f>VLOOKUP(BIN2DEC(RIGHT(HEX2BIN(MID(H912,7,1),4),3)&amp;LEFT(HEX2BIN(MID(H912,8,1),4),2)),Codes!$H$2:$I$33,2)</f>
        <v>Slash</v>
      </c>
      <c r="AE912" s="1" t="str">
        <f t="shared" si="284"/>
        <v>1</v>
      </c>
      <c r="AF912" s="1" t="str">
        <f t="shared" si="285"/>
        <v>1</v>
      </c>
      <c r="AH912" s="6">
        <f t="shared" si="286"/>
        <v>67</v>
      </c>
    </row>
    <row r="913" spans="1:34">
      <c r="A913" s="3" t="s">
        <v>1036</v>
      </c>
      <c r="B913" s="1" t="s">
        <v>88</v>
      </c>
      <c r="C913" s="6" t="s">
        <v>1044</v>
      </c>
      <c r="D913" s="9" t="s">
        <v>998</v>
      </c>
      <c r="E913" s="9" t="s">
        <v>395</v>
      </c>
      <c r="F913" s="9" t="s">
        <v>91</v>
      </c>
      <c r="G913" s="9" t="s">
        <v>1033</v>
      </c>
      <c r="H913" s="9" t="s">
        <v>1034</v>
      </c>
      <c r="J913" s="6" t="str">
        <f t="shared" si="270"/>
        <v>001011</v>
      </c>
      <c r="K913" s="1">
        <f t="shared" si="271"/>
        <v>2</v>
      </c>
      <c r="L913" s="6" t="str">
        <f t="shared" si="272"/>
        <v>00000</v>
      </c>
      <c r="M913" s="1">
        <f t="shared" si="273"/>
        <v>25</v>
      </c>
      <c r="N913" s="6" t="str">
        <f t="shared" si="274"/>
        <v>00</v>
      </c>
      <c r="O913" s="1">
        <f t="shared" si="275"/>
        <v>3</v>
      </c>
      <c r="P913" s="1">
        <f>IF(HEX2DEC(LEFT(E913,4))&gt;=32768,HEX2DEC(LEFT(E913,4))-65536,HEX2DEC(LEFT(E913,4)))/Codes!$N$2</f>
        <v>5.6</v>
      </c>
      <c r="Q913" s="1">
        <f>IF(HEX2DEC(RIGHT(E913,4))&gt;=32768,HEX2DEC(RIGHT(E913,4))-65536,HEX2DEC(RIGHT(E913,4)))/Codes!$N$2</f>
        <v>0</v>
      </c>
      <c r="R913" s="1">
        <f>IF(HEX2DEC(LEFT(F913,4))&gt;=32768,HEX2DEC(LEFT(F913,4))-65536,HEX2DEC(LEFT(F913,4)))/Codes!$N$2</f>
        <v>0</v>
      </c>
      <c r="S913" s="1">
        <f>IF(HEX2DEC(RIGHT(F913,4))&gt;=32768,HEX2DEC(RIGHT(F913,4))-65536,HEX2DEC(RIGHT(F913,4)))/Codes!$N$2</f>
        <v>0</v>
      </c>
      <c r="T913" s="18">
        <f t="shared" si="276"/>
        <v>361</v>
      </c>
      <c r="U913" s="1">
        <f t="shared" si="277"/>
        <v>180</v>
      </c>
      <c r="V913" s="1">
        <f t="shared" si="278"/>
        <v>0</v>
      </c>
      <c r="W913" s="1" t="str">
        <f t="shared" si="279"/>
        <v>100</v>
      </c>
      <c r="X913" s="1">
        <f t="shared" si="280"/>
        <v>3</v>
      </c>
      <c r="Y913" s="1">
        <f t="shared" si="281"/>
        <v>40</v>
      </c>
      <c r="Z913" s="1" t="str">
        <f>VLOOKUP(BIN2DEC(MID(HEX2BIN(MID(H913,3,2),8),2,5)),Codes!$E$1:$F$18,2)</f>
        <v>Slash</v>
      </c>
      <c r="AA913" s="6" t="str">
        <f t="shared" si="282"/>
        <v>0</v>
      </c>
      <c r="AB913" s="1">
        <f t="shared" si="283"/>
        <v>0</v>
      </c>
      <c r="AC913" s="1" t="str">
        <f>VLOOKUP(BIN2DEC(RIGHT(HEX2BIN(MID(H913,6,1),4),1)&amp;LEFT(HEX2BIN(MID(H913,7,1),4),1)),Codes!$K$1:$L$5,2)</f>
        <v>L</v>
      </c>
      <c r="AD913" s="1" t="str">
        <f>VLOOKUP(BIN2DEC(RIGHT(HEX2BIN(MID(H913,7,1),4),3)&amp;LEFT(HEX2BIN(MID(H913,8,1),4),2)),Codes!$H$2:$I$33,2)</f>
        <v>Slash</v>
      </c>
      <c r="AE913" s="1" t="str">
        <f t="shared" si="284"/>
        <v>1</v>
      </c>
      <c r="AF913" s="1" t="str">
        <f t="shared" si="285"/>
        <v>1</v>
      </c>
      <c r="AH913" s="6">
        <f t="shared" si="286"/>
        <v>67</v>
      </c>
    </row>
    <row r="914" spans="1:34">
      <c r="A914" s="3" t="s">
        <v>1037</v>
      </c>
      <c r="B914" s="1" t="s">
        <v>88</v>
      </c>
      <c r="C914" s="6" t="s">
        <v>1044</v>
      </c>
      <c r="D914" s="9" t="s">
        <v>1001</v>
      </c>
      <c r="E914" s="9" t="s">
        <v>256</v>
      </c>
      <c r="F914" s="9" t="s">
        <v>91</v>
      </c>
      <c r="G914" s="9" t="s">
        <v>1033</v>
      </c>
      <c r="H914" s="9" t="s">
        <v>1034</v>
      </c>
      <c r="J914" s="6" t="str">
        <f t="shared" si="270"/>
        <v>001011</v>
      </c>
      <c r="K914" s="1">
        <f t="shared" si="271"/>
        <v>3</v>
      </c>
      <c r="L914" s="6" t="str">
        <f t="shared" si="272"/>
        <v>00000</v>
      </c>
      <c r="M914" s="1">
        <f t="shared" si="273"/>
        <v>53</v>
      </c>
      <c r="N914" s="6" t="str">
        <f t="shared" si="274"/>
        <v>00</v>
      </c>
      <c r="O914" s="1">
        <f t="shared" si="275"/>
        <v>3</v>
      </c>
      <c r="P914" s="1">
        <f>IF(HEX2DEC(LEFT(E914,4))&gt;=32768,HEX2DEC(LEFT(E914,4))-65536,HEX2DEC(LEFT(E914,4)))/Codes!$N$2</f>
        <v>3.6</v>
      </c>
      <c r="Q914" s="1">
        <f>IF(HEX2DEC(RIGHT(E914,4))&gt;=32768,HEX2DEC(RIGHT(E914,4))-65536,HEX2DEC(RIGHT(E914,4)))/Codes!$N$2</f>
        <v>0</v>
      </c>
      <c r="R914" s="1">
        <f>IF(HEX2DEC(LEFT(F914,4))&gt;=32768,HEX2DEC(LEFT(F914,4))-65536,HEX2DEC(LEFT(F914,4)))/Codes!$N$2</f>
        <v>0</v>
      </c>
      <c r="S914" s="1">
        <f>IF(HEX2DEC(RIGHT(F914,4))&gt;=32768,HEX2DEC(RIGHT(F914,4))-65536,HEX2DEC(RIGHT(F914,4)))/Codes!$N$2</f>
        <v>0</v>
      </c>
      <c r="T914" s="18">
        <f t="shared" si="276"/>
        <v>361</v>
      </c>
      <c r="U914" s="1">
        <f t="shared" si="277"/>
        <v>180</v>
      </c>
      <c r="V914" s="1">
        <f t="shared" si="278"/>
        <v>0</v>
      </c>
      <c r="W914" s="1" t="str">
        <f t="shared" si="279"/>
        <v>100</v>
      </c>
      <c r="X914" s="1">
        <f t="shared" si="280"/>
        <v>3</v>
      </c>
      <c r="Y914" s="1">
        <f t="shared" si="281"/>
        <v>40</v>
      </c>
      <c r="Z914" s="1" t="str">
        <f>VLOOKUP(BIN2DEC(MID(HEX2BIN(MID(H914,3,2),8),2,5)),Codes!$E$1:$F$18,2)</f>
        <v>Slash</v>
      </c>
      <c r="AA914" s="6" t="str">
        <f t="shared" si="282"/>
        <v>0</v>
      </c>
      <c r="AB914" s="1">
        <f t="shared" si="283"/>
        <v>0</v>
      </c>
      <c r="AC914" s="1" t="str">
        <f>VLOOKUP(BIN2DEC(RIGHT(HEX2BIN(MID(H914,6,1),4),1)&amp;LEFT(HEX2BIN(MID(H914,7,1),4),1)),Codes!$K$1:$L$5,2)</f>
        <v>L</v>
      </c>
      <c r="AD914" s="1" t="str">
        <f>VLOOKUP(BIN2DEC(RIGHT(HEX2BIN(MID(H914,7,1),4),3)&amp;LEFT(HEX2BIN(MID(H914,8,1),4),2)),Codes!$H$2:$I$33,2)</f>
        <v>Slash</v>
      </c>
      <c r="AE914" s="1" t="str">
        <f t="shared" si="284"/>
        <v>1</v>
      </c>
      <c r="AF914" s="1" t="str">
        <f t="shared" si="285"/>
        <v>1</v>
      </c>
      <c r="AH914" s="6">
        <f t="shared" si="286"/>
        <v>67</v>
      </c>
    </row>
    <row r="915" spans="1:34">
      <c r="A915" s="3" t="s">
        <v>1045</v>
      </c>
      <c r="B915" s="1" t="s">
        <v>88</v>
      </c>
      <c r="C915" s="6" t="s">
        <v>1077</v>
      </c>
      <c r="D915" s="9" t="s">
        <v>1046</v>
      </c>
      <c r="E915" s="9" t="s">
        <v>265</v>
      </c>
      <c r="F915" s="9" t="s">
        <v>91</v>
      </c>
      <c r="G915" s="9" t="s">
        <v>1047</v>
      </c>
      <c r="H915" s="9" t="s">
        <v>1048</v>
      </c>
      <c r="J915" s="6" t="str">
        <f t="shared" si="270"/>
        <v>001011</v>
      </c>
      <c r="K915" s="1">
        <f t="shared" si="271"/>
        <v>0</v>
      </c>
      <c r="L915" s="6" t="str">
        <f t="shared" si="272"/>
        <v>00000</v>
      </c>
      <c r="M915" s="1">
        <f t="shared" si="273"/>
        <v>59</v>
      </c>
      <c r="N915" s="6" t="str">
        <f t="shared" si="274"/>
        <v>00</v>
      </c>
      <c r="O915" s="1">
        <f t="shared" si="275"/>
        <v>5</v>
      </c>
      <c r="P915" s="1">
        <f>IF(HEX2DEC(LEFT(E915,4))&gt;=32768,HEX2DEC(LEFT(E915,4))-65536,HEX2DEC(LEFT(E915,4)))/Codes!$N$2</f>
        <v>2.4</v>
      </c>
      <c r="Q915" s="1">
        <f>IF(HEX2DEC(RIGHT(E915,4))&gt;=32768,HEX2DEC(RIGHT(E915,4))-65536,HEX2DEC(RIGHT(E915,4)))/Codes!$N$2</f>
        <v>0</v>
      </c>
      <c r="R915" s="1">
        <f>IF(HEX2DEC(LEFT(F915,4))&gt;=32768,HEX2DEC(LEFT(F915,4))-65536,HEX2DEC(LEFT(F915,4)))/Codes!$N$2</f>
        <v>0</v>
      </c>
      <c r="S915" s="1">
        <f>IF(HEX2DEC(RIGHT(F915,4))&gt;=32768,HEX2DEC(RIGHT(F915,4))-65536,HEX2DEC(RIGHT(F915,4)))/Codes!$N$2</f>
        <v>0</v>
      </c>
      <c r="T915" s="18">
        <f t="shared" si="276"/>
        <v>361</v>
      </c>
      <c r="U915" s="1">
        <f t="shared" si="277"/>
        <v>40</v>
      </c>
      <c r="V915" s="1">
        <f t="shared" si="278"/>
        <v>0</v>
      </c>
      <c r="W915" s="1" t="str">
        <f t="shared" si="279"/>
        <v>000</v>
      </c>
      <c r="X915" s="1">
        <f t="shared" si="280"/>
        <v>0</v>
      </c>
      <c r="Y915" s="1">
        <f t="shared" si="281"/>
        <v>40</v>
      </c>
      <c r="Z915" s="1" t="str">
        <f>VLOOKUP(BIN2DEC(MID(HEX2BIN(MID(H915,3,2),8),2,5)),Codes!$E$1:$F$18,2)</f>
        <v>Slash</v>
      </c>
      <c r="AA915" s="6" t="str">
        <f t="shared" si="282"/>
        <v>0</v>
      </c>
      <c r="AB915" s="1">
        <f t="shared" si="283"/>
        <v>0</v>
      </c>
      <c r="AC915" s="1" t="str">
        <f>VLOOKUP(BIN2DEC(RIGHT(HEX2BIN(MID(H915,6,1),4),1)&amp;LEFT(HEX2BIN(MID(H915,7,1),4),1)),Codes!$K$1:$L$5,2)</f>
        <v>L</v>
      </c>
      <c r="AD915" s="1" t="str">
        <f>VLOOKUP(BIN2DEC(RIGHT(HEX2BIN(MID(H915,7,1),4),3)&amp;LEFT(HEX2BIN(MID(H915,8,1),4),2)),Codes!$H$2:$I$33,2)</f>
        <v>Punch</v>
      </c>
      <c r="AE915" s="1" t="str">
        <f t="shared" si="284"/>
        <v>1</v>
      </c>
      <c r="AF915" s="1" t="str">
        <f t="shared" si="285"/>
        <v>1</v>
      </c>
      <c r="AH915" s="6">
        <f t="shared" si="286"/>
        <v>65</v>
      </c>
    </row>
    <row r="916" spans="1:34">
      <c r="A916" s="3" t="s">
        <v>1049</v>
      </c>
      <c r="B916" s="1" t="s">
        <v>88</v>
      </c>
      <c r="C916" s="6" t="s">
        <v>1077</v>
      </c>
      <c r="D916" s="9" t="s">
        <v>1050</v>
      </c>
      <c r="E916" s="9" t="s">
        <v>265</v>
      </c>
      <c r="F916" s="9" t="s">
        <v>91</v>
      </c>
      <c r="G916" s="9" t="s">
        <v>1047</v>
      </c>
      <c r="H916" s="9" t="s">
        <v>1048</v>
      </c>
      <c r="J916" s="6" t="str">
        <f t="shared" si="270"/>
        <v>001011</v>
      </c>
      <c r="K916" s="1">
        <f t="shared" si="271"/>
        <v>1</v>
      </c>
      <c r="L916" s="6" t="str">
        <f t="shared" si="272"/>
        <v>00001</v>
      </c>
      <c r="M916" s="1">
        <f t="shared" si="273"/>
        <v>139</v>
      </c>
      <c r="N916" s="6" t="str">
        <f t="shared" si="274"/>
        <v>00</v>
      </c>
      <c r="O916" s="1">
        <f t="shared" si="275"/>
        <v>5</v>
      </c>
      <c r="P916" s="1">
        <f>IF(HEX2DEC(LEFT(E916,4))&gt;=32768,HEX2DEC(LEFT(E916,4))-65536,HEX2DEC(LEFT(E916,4)))/Codes!$N$2</f>
        <v>2.4</v>
      </c>
      <c r="Q916" s="1">
        <f>IF(HEX2DEC(RIGHT(E916,4))&gt;=32768,HEX2DEC(RIGHT(E916,4))-65536,HEX2DEC(RIGHT(E916,4)))/Codes!$N$2</f>
        <v>0</v>
      </c>
      <c r="R916" s="1">
        <f>IF(HEX2DEC(LEFT(F916,4))&gt;=32768,HEX2DEC(LEFT(F916,4))-65536,HEX2DEC(LEFT(F916,4)))/Codes!$N$2</f>
        <v>0</v>
      </c>
      <c r="S916" s="1">
        <f>IF(HEX2DEC(RIGHT(F916,4))&gt;=32768,HEX2DEC(RIGHT(F916,4))-65536,HEX2DEC(RIGHT(F916,4)))/Codes!$N$2</f>
        <v>0</v>
      </c>
      <c r="T916" s="18">
        <f t="shared" si="276"/>
        <v>361</v>
      </c>
      <c r="U916" s="1">
        <f t="shared" si="277"/>
        <v>40</v>
      </c>
      <c r="V916" s="1">
        <f t="shared" si="278"/>
        <v>0</v>
      </c>
      <c r="W916" s="1" t="str">
        <f t="shared" si="279"/>
        <v>000</v>
      </c>
      <c r="X916" s="1">
        <f t="shared" si="280"/>
        <v>0</v>
      </c>
      <c r="Y916" s="1">
        <f t="shared" si="281"/>
        <v>40</v>
      </c>
      <c r="Z916" s="1" t="str">
        <f>VLOOKUP(BIN2DEC(MID(HEX2BIN(MID(H916,3,2),8),2,5)),Codes!$E$1:$F$18,2)</f>
        <v>Slash</v>
      </c>
      <c r="AA916" s="6" t="str">
        <f t="shared" si="282"/>
        <v>0</v>
      </c>
      <c r="AB916" s="1">
        <f t="shared" si="283"/>
        <v>0</v>
      </c>
      <c r="AC916" s="1" t="str">
        <f>VLOOKUP(BIN2DEC(RIGHT(HEX2BIN(MID(H916,6,1),4),1)&amp;LEFT(HEX2BIN(MID(H916,7,1),4),1)),Codes!$K$1:$L$5,2)</f>
        <v>L</v>
      </c>
      <c r="AD916" s="1" t="str">
        <f>VLOOKUP(BIN2DEC(RIGHT(HEX2BIN(MID(H916,7,1),4),3)&amp;LEFT(HEX2BIN(MID(H916,8,1),4),2)),Codes!$H$2:$I$33,2)</f>
        <v>Punch</v>
      </c>
      <c r="AE916" s="1" t="str">
        <f t="shared" si="284"/>
        <v>1</v>
      </c>
      <c r="AF916" s="1" t="str">
        <f t="shared" si="285"/>
        <v>1</v>
      </c>
      <c r="AH916" s="6">
        <f t="shared" si="286"/>
        <v>65</v>
      </c>
    </row>
    <row r="917" spans="1:34">
      <c r="A917" s="3" t="s">
        <v>1051</v>
      </c>
      <c r="B917" s="1" t="s">
        <v>88</v>
      </c>
      <c r="C917" s="6" t="s">
        <v>1055</v>
      </c>
      <c r="D917" s="9" t="s">
        <v>702</v>
      </c>
      <c r="E917" s="9" t="s">
        <v>1052</v>
      </c>
      <c r="F917" s="9" t="s">
        <v>91</v>
      </c>
      <c r="G917" s="9" t="s">
        <v>1053</v>
      </c>
      <c r="H917" s="9" t="s">
        <v>1054</v>
      </c>
      <c r="J917" s="6" t="str">
        <f t="shared" si="270"/>
        <v>001011</v>
      </c>
      <c r="K917" s="1">
        <f t="shared" si="271"/>
        <v>0</v>
      </c>
      <c r="L917" s="6" t="str">
        <f t="shared" si="272"/>
        <v>00000</v>
      </c>
      <c r="M917" s="1">
        <f t="shared" si="273"/>
        <v>0</v>
      </c>
      <c r="N917" s="6" t="str">
        <f t="shared" si="274"/>
        <v>00</v>
      </c>
      <c r="O917" s="1">
        <f t="shared" si="275"/>
        <v>1</v>
      </c>
      <c r="P917" s="1">
        <f>IF(HEX2DEC(LEFT(E917,4))&gt;=32768,HEX2DEC(LEFT(E917,4))-65536,HEX2DEC(LEFT(E917,4)))/Codes!$N$2</f>
        <v>1.024</v>
      </c>
      <c r="Q917" s="1">
        <f>IF(HEX2DEC(RIGHT(E917,4))&gt;=32768,HEX2DEC(RIGHT(E917,4))-65536,HEX2DEC(RIGHT(E917,4)))/Codes!$N$2</f>
        <v>0</v>
      </c>
      <c r="R917" s="1">
        <f>IF(HEX2DEC(LEFT(F917,4))&gt;=32768,HEX2DEC(LEFT(F917,4))-65536,HEX2DEC(LEFT(F917,4)))/Codes!$N$2</f>
        <v>0</v>
      </c>
      <c r="S917" s="1">
        <f>IF(HEX2DEC(RIGHT(F917,4))&gt;=32768,HEX2DEC(RIGHT(F917,4))-65536,HEX2DEC(RIGHT(F917,4)))/Codes!$N$2</f>
        <v>0</v>
      </c>
      <c r="T917" s="18">
        <f t="shared" si="276"/>
        <v>80</v>
      </c>
      <c r="U917" s="1">
        <f t="shared" si="277"/>
        <v>30</v>
      </c>
      <c r="V917" s="1">
        <f t="shared" si="278"/>
        <v>0</v>
      </c>
      <c r="W917" s="1" t="str">
        <f t="shared" si="279"/>
        <v>000</v>
      </c>
      <c r="X917" s="1">
        <f t="shared" si="280"/>
        <v>0</v>
      </c>
      <c r="Y917" s="1">
        <f t="shared" si="281"/>
        <v>45</v>
      </c>
      <c r="Z917" s="1" t="str">
        <f>VLOOKUP(BIN2DEC(MID(HEX2BIN(MID(H917,3,2),8),2,5)),Codes!$E$1:$F$18,2)</f>
        <v>Flame</v>
      </c>
      <c r="AA917" s="6" t="str">
        <f t="shared" si="282"/>
        <v>1</v>
      </c>
      <c r="AB917" s="1">
        <f t="shared" si="283"/>
        <v>0</v>
      </c>
      <c r="AC917" s="1" t="str">
        <f>VLOOKUP(BIN2DEC(RIGHT(HEX2BIN(MID(H917,6,1),4),1)&amp;LEFT(HEX2BIN(MID(H917,7,1),4),1)),Codes!$K$1:$L$5,2)</f>
        <v>S</v>
      </c>
      <c r="AD917" s="1" t="str">
        <f>VLOOKUP(BIN2DEC(RIGHT(HEX2BIN(MID(H917,7,1),4),3)&amp;LEFT(HEX2BIN(MID(H917,8,1),4),2)),Codes!$H$2:$I$33,2)</f>
        <v>[Burn]</v>
      </c>
      <c r="AE917" s="1" t="str">
        <f t="shared" si="284"/>
        <v>1</v>
      </c>
      <c r="AF917" s="1" t="str">
        <f t="shared" si="285"/>
        <v>1</v>
      </c>
      <c r="AH917" s="6">
        <f t="shared" si="286"/>
        <v>24</v>
      </c>
    </row>
    <row r="918" spans="1:34">
      <c r="A918" s="3" t="s">
        <v>1056</v>
      </c>
      <c r="B918" s="1" t="s">
        <v>88</v>
      </c>
      <c r="C918" s="6" t="s">
        <v>8283</v>
      </c>
      <c r="D918" s="9" t="s">
        <v>1057</v>
      </c>
      <c r="E918" s="9" t="s">
        <v>195</v>
      </c>
      <c r="F918" s="9" t="s">
        <v>91</v>
      </c>
      <c r="G918" s="9" t="s">
        <v>1058</v>
      </c>
      <c r="H918" s="9" t="s">
        <v>1059</v>
      </c>
      <c r="J918" s="6" t="str">
        <f t="shared" si="270"/>
        <v>001011</v>
      </c>
      <c r="K918" s="1">
        <f t="shared" si="271"/>
        <v>0</v>
      </c>
      <c r="L918" s="6" t="str">
        <f t="shared" si="272"/>
        <v>00000</v>
      </c>
      <c r="M918" s="1">
        <f t="shared" si="273"/>
        <v>0</v>
      </c>
      <c r="N918" s="6" t="str">
        <f t="shared" si="274"/>
        <v>00</v>
      </c>
      <c r="O918" s="1">
        <f t="shared" si="275"/>
        <v>11</v>
      </c>
      <c r="P918" s="1">
        <f>IF(HEX2DEC(LEFT(E918,4))&gt;=32768,HEX2DEC(LEFT(E918,4))-65536,HEX2DEC(LEFT(E918,4)))/Codes!$N$2</f>
        <v>4.4000000000000004</v>
      </c>
      <c r="Q918" s="1">
        <f>IF(HEX2DEC(RIGHT(E918,4))&gt;=32768,HEX2DEC(RIGHT(E918,4))-65536,HEX2DEC(RIGHT(E918,4)))/Codes!$N$2</f>
        <v>0</v>
      </c>
      <c r="R918" s="1">
        <f>IF(HEX2DEC(LEFT(F918,4))&gt;=32768,HEX2DEC(LEFT(F918,4))-65536,HEX2DEC(LEFT(F918,4)))/Codes!$N$2</f>
        <v>0</v>
      </c>
      <c r="S918" s="1">
        <f>IF(HEX2DEC(RIGHT(F918,4))&gt;=32768,HEX2DEC(RIGHT(F918,4))-65536,HEX2DEC(RIGHT(F918,4)))/Codes!$N$2</f>
        <v>0</v>
      </c>
      <c r="T918" s="18">
        <f t="shared" si="276"/>
        <v>70</v>
      </c>
      <c r="U918" s="1">
        <f t="shared" si="277"/>
        <v>30</v>
      </c>
      <c r="V918" s="1">
        <f t="shared" si="278"/>
        <v>0</v>
      </c>
      <c r="W918" s="1" t="str">
        <f t="shared" si="279"/>
        <v>000</v>
      </c>
      <c r="X918" s="1">
        <f t="shared" si="280"/>
        <v>0</v>
      </c>
      <c r="Y918" s="1">
        <f t="shared" si="281"/>
        <v>55</v>
      </c>
      <c r="Z918" s="1" t="str">
        <f>VLOOKUP(BIN2DEC(MID(HEX2BIN(MID(H918,3,2),8),2,5)),Codes!$E$1:$F$18,2)</f>
        <v>Normal</v>
      </c>
      <c r="AA918" s="6" t="str">
        <f t="shared" si="282"/>
        <v>1</v>
      </c>
      <c r="AB918" s="1">
        <f t="shared" si="283"/>
        <v>0</v>
      </c>
      <c r="AC918" s="1" t="str">
        <f>VLOOKUP(BIN2DEC(RIGHT(HEX2BIN(MID(H918,6,1),4),1)&amp;LEFT(HEX2BIN(MID(H918,7,1),4),1)),Codes!$K$1:$L$5,2)</f>
        <v>M</v>
      </c>
      <c r="AD918" s="1" t="str">
        <f>VLOOKUP(BIN2DEC(RIGHT(HEX2BIN(MID(H918,7,1),4),3)&amp;LEFT(HEX2BIN(MID(H918,8,1),4),2)),Codes!$H$2:$I$33,2)</f>
        <v>Punch</v>
      </c>
      <c r="AE918" s="1" t="str">
        <f t="shared" si="284"/>
        <v>1</v>
      </c>
      <c r="AF918" s="1" t="str">
        <f t="shared" si="285"/>
        <v>1</v>
      </c>
      <c r="AH918" s="6">
        <f t="shared" si="286"/>
        <v>33</v>
      </c>
    </row>
    <row r="919" spans="1:34">
      <c r="A919" s="3" t="s">
        <v>1060</v>
      </c>
      <c r="B919" s="1" t="s">
        <v>88</v>
      </c>
      <c r="C919" s="6" t="s">
        <v>8284</v>
      </c>
      <c r="D919" s="9" t="s">
        <v>1061</v>
      </c>
      <c r="E919" s="9" t="s">
        <v>1062</v>
      </c>
      <c r="F919" s="9" t="s">
        <v>91</v>
      </c>
      <c r="G919" s="9" t="s">
        <v>1063</v>
      </c>
      <c r="H919" s="9" t="s">
        <v>1064</v>
      </c>
      <c r="J919" s="6" t="str">
        <f t="shared" si="270"/>
        <v>001011</v>
      </c>
      <c r="K919" s="1">
        <f t="shared" si="271"/>
        <v>0</v>
      </c>
      <c r="L919" s="6" t="str">
        <f t="shared" si="272"/>
        <v>00000</v>
      </c>
      <c r="M919" s="1">
        <f t="shared" si="273"/>
        <v>0</v>
      </c>
      <c r="N919" s="6" t="str">
        <f t="shared" si="274"/>
        <v>00</v>
      </c>
      <c r="O919" s="1">
        <f t="shared" si="275"/>
        <v>7</v>
      </c>
      <c r="P919" s="1">
        <f>IF(HEX2DEC(LEFT(E919,4))&gt;=32768,HEX2DEC(LEFT(E919,4))-65536,HEX2DEC(LEFT(E919,4)))/Codes!$N$2</f>
        <v>3.4119999999999999</v>
      </c>
      <c r="Q919" s="1">
        <f>IF(HEX2DEC(RIGHT(E919,4))&gt;=32768,HEX2DEC(RIGHT(E919,4))-65536,HEX2DEC(RIGHT(E919,4)))/Codes!$N$2</f>
        <v>0</v>
      </c>
      <c r="R919" s="1">
        <f>IF(HEX2DEC(LEFT(F919,4))&gt;=32768,HEX2DEC(LEFT(F919,4))-65536,HEX2DEC(LEFT(F919,4)))/Codes!$N$2</f>
        <v>0</v>
      </c>
      <c r="S919" s="1">
        <f>IF(HEX2DEC(RIGHT(F919,4))&gt;=32768,HEX2DEC(RIGHT(F919,4))-65536,HEX2DEC(RIGHT(F919,4)))/Codes!$N$2</f>
        <v>0</v>
      </c>
      <c r="T919" s="18">
        <f t="shared" si="276"/>
        <v>75</v>
      </c>
      <c r="U919" s="1">
        <f t="shared" si="277"/>
        <v>30</v>
      </c>
      <c r="V919" s="1">
        <f t="shared" si="278"/>
        <v>0</v>
      </c>
      <c r="W919" s="1" t="str">
        <f t="shared" si="279"/>
        <v>000</v>
      </c>
      <c r="X919" s="1">
        <f t="shared" si="280"/>
        <v>0</v>
      </c>
      <c r="Y919" s="1">
        <f t="shared" si="281"/>
        <v>55</v>
      </c>
      <c r="Z919" s="1" t="str">
        <f>VLOOKUP(BIN2DEC(MID(HEX2BIN(MID(H919,3,2),8),2,5)),Codes!$E$1:$F$18,2)</f>
        <v>Normal</v>
      </c>
      <c r="AA919" s="6" t="str">
        <f t="shared" si="282"/>
        <v>1</v>
      </c>
      <c r="AB919" s="1">
        <f t="shared" si="283"/>
        <v>0</v>
      </c>
      <c r="AC919" s="1" t="str">
        <f>VLOOKUP(BIN2DEC(RIGHT(HEX2BIN(MID(H919,6,1),4),1)&amp;LEFT(HEX2BIN(MID(H919,7,1),4),1)),Codes!$K$1:$L$5,2)</f>
        <v>S</v>
      </c>
      <c r="AD919" s="1" t="str">
        <f>VLOOKUP(BIN2DEC(RIGHT(HEX2BIN(MID(H919,7,1),4),3)&amp;LEFT(HEX2BIN(MID(H919,8,1),4),2)),Codes!$H$2:$I$33,2)</f>
        <v>[Punch]</v>
      </c>
      <c r="AE919" s="1" t="str">
        <f t="shared" si="284"/>
        <v>1</v>
      </c>
      <c r="AF919" s="1" t="str">
        <f t="shared" si="285"/>
        <v>1</v>
      </c>
      <c r="AH919" s="6">
        <f t="shared" si="286"/>
        <v>17</v>
      </c>
    </row>
    <row r="920" spans="1:34">
      <c r="A920" s="3" t="s">
        <v>1065</v>
      </c>
      <c r="B920" s="1" t="s">
        <v>88</v>
      </c>
      <c r="C920" s="6" t="s">
        <v>10052</v>
      </c>
      <c r="D920" s="9" t="s">
        <v>255</v>
      </c>
      <c r="E920" s="9" t="s">
        <v>1062</v>
      </c>
      <c r="F920" s="9" t="s">
        <v>91</v>
      </c>
      <c r="G920" s="9" t="s">
        <v>388</v>
      </c>
      <c r="H920" s="9" t="s">
        <v>1066</v>
      </c>
      <c r="J920" s="6" t="str">
        <f t="shared" si="270"/>
        <v>001011</v>
      </c>
      <c r="K920" s="1">
        <f t="shared" si="271"/>
        <v>0</v>
      </c>
      <c r="L920" s="6" t="str">
        <f t="shared" si="272"/>
        <v>00000</v>
      </c>
      <c r="M920" s="1">
        <f t="shared" si="273"/>
        <v>0</v>
      </c>
      <c r="N920" s="6" t="str">
        <f t="shared" si="274"/>
        <v>00</v>
      </c>
      <c r="O920" s="1">
        <f t="shared" si="275"/>
        <v>2</v>
      </c>
      <c r="P920" s="1">
        <f>IF(HEX2DEC(LEFT(E920,4))&gt;=32768,HEX2DEC(LEFT(E920,4))-65536,HEX2DEC(LEFT(E920,4)))/Codes!$N$2</f>
        <v>3.4119999999999999</v>
      </c>
      <c r="Q920" s="1">
        <f>IF(HEX2DEC(RIGHT(E920,4))&gt;=32768,HEX2DEC(RIGHT(E920,4))-65536,HEX2DEC(RIGHT(E920,4)))/Codes!$N$2</f>
        <v>0</v>
      </c>
      <c r="R920" s="1">
        <f>IF(HEX2DEC(LEFT(F920,4))&gt;=32768,HEX2DEC(LEFT(F920,4))-65536,HEX2DEC(LEFT(F920,4)))/Codes!$N$2</f>
        <v>0</v>
      </c>
      <c r="S920" s="1">
        <f>IF(HEX2DEC(RIGHT(F920,4))&gt;=32768,HEX2DEC(RIGHT(F920,4))-65536,HEX2DEC(RIGHT(F920,4)))/Codes!$N$2</f>
        <v>0</v>
      </c>
      <c r="T920" s="18">
        <f t="shared" si="276"/>
        <v>90</v>
      </c>
      <c r="U920" s="1">
        <f t="shared" si="277"/>
        <v>30</v>
      </c>
      <c r="V920" s="1">
        <f t="shared" si="278"/>
        <v>0</v>
      </c>
      <c r="W920" s="1" t="str">
        <f t="shared" si="279"/>
        <v>000</v>
      </c>
      <c r="X920" s="1">
        <f t="shared" si="280"/>
        <v>0</v>
      </c>
      <c r="Y920" s="1">
        <f t="shared" si="281"/>
        <v>40</v>
      </c>
      <c r="Z920" s="1" t="str">
        <f>VLOOKUP(BIN2DEC(MID(HEX2BIN(MID(H920,3,2),8),2,5)),Codes!$E$1:$F$18,2)</f>
        <v>Normal</v>
      </c>
      <c r="AA920" s="6" t="str">
        <f t="shared" si="282"/>
        <v>1</v>
      </c>
      <c r="AB920" s="1">
        <f t="shared" si="283"/>
        <v>0</v>
      </c>
      <c r="AC920" s="1" t="str">
        <f>VLOOKUP(BIN2DEC(RIGHT(HEX2BIN(MID(H920,6,1),4),1)&amp;LEFT(HEX2BIN(MID(H920,7,1),4),1)),Codes!$K$1:$L$5,2)</f>
        <v>S</v>
      </c>
      <c r="AD920" s="1" t="str">
        <f>VLOOKUP(BIN2DEC(RIGHT(HEX2BIN(MID(H920,7,1),4),3)&amp;LEFT(HEX2BIN(MID(H920,8,1),4),2)),Codes!$H$2:$I$33,2)</f>
        <v>Punch</v>
      </c>
      <c r="AE920" s="1" t="str">
        <f t="shared" si="284"/>
        <v>1</v>
      </c>
      <c r="AF920" s="1" t="str">
        <f t="shared" si="285"/>
        <v>1</v>
      </c>
      <c r="AH920" s="6">
        <f t="shared" si="286"/>
        <v>1</v>
      </c>
    </row>
    <row r="921" spans="1:34">
      <c r="A921" s="3" t="s">
        <v>1068</v>
      </c>
      <c r="B921" s="1" t="s">
        <v>88</v>
      </c>
      <c r="C921" s="6" t="s">
        <v>1076</v>
      </c>
      <c r="D921" s="9" t="s">
        <v>255</v>
      </c>
      <c r="E921" s="9" t="s">
        <v>1069</v>
      </c>
      <c r="F921" s="9" t="s">
        <v>91</v>
      </c>
      <c r="G921" s="9" t="s">
        <v>1070</v>
      </c>
      <c r="H921" s="9" t="s">
        <v>1071</v>
      </c>
      <c r="J921" s="6" t="str">
        <f t="shared" si="270"/>
        <v>001011</v>
      </c>
      <c r="K921" s="1">
        <f t="shared" si="271"/>
        <v>0</v>
      </c>
      <c r="L921" s="6" t="str">
        <f t="shared" si="272"/>
        <v>00000</v>
      </c>
      <c r="M921" s="1">
        <f t="shared" si="273"/>
        <v>0</v>
      </c>
      <c r="N921" s="6" t="str">
        <f t="shared" si="274"/>
        <v>00</v>
      </c>
      <c r="O921" s="1">
        <f t="shared" si="275"/>
        <v>2</v>
      </c>
      <c r="P921" s="1">
        <f>IF(HEX2DEC(LEFT(E921,4))&gt;=32768,HEX2DEC(LEFT(E921,4))-65536,HEX2DEC(LEFT(E921,4)))/Codes!$N$2</f>
        <v>3.7519999999999998</v>
      </c>
      <c r="Q921" s="1">
        <f>IF(HEX2DEC(RIGHT(E921,4))&gt;=32768,HEX2DEC(RIGHT(E921,4))-65536,HEX2DEC(RIGHT(E921,4)))/Codes!$N$2</f>
        <v>0</v>
      </c>
      <c r="R921" s="1">
        <f>IF(HEX2DEC(LEFT(F921,4))&gt;=32768,HEX2DEC(LEFT(F921,4))-65536,HEX2DEC(LEFT(F921,4)))/Codes!$N$2</f>
        <v>0</v>
      </c>
      <c r="S921" s="1">
        <f>IF(HEX2DEC(RIGHT(F921,4))&gt;=32768,HEX2DEC(RIGHT(F921,4))-65536,HEX2DEC(RIGHT(F921,4)))/Codes!$N$2</f>
        <v>0</v>
      </c>
      <c r="T921" s="18">
        <f t="shared" si="276"/>
        <v>120</v>
      </c>
      <c r="U921" s="1">
        <f t="shared" si="277"/>
        <v>30</v>
      </c>
      <c r="V921" s="1">
        <f t="shared" si="278"/>
        <v>0</v>
      </c>
      <c r="W921" s="1" t="str">
        <f t="shared" si="279"/>
        <v>000</v>
      </c>
      <c r="X921" s="1">
        <f t="shared" si="280"/>
        <v>0</v>
      </c>
      <c r="Y921" s="1">
        <f t="shared" si="281"/>
        <v>50</v>
      </c>
      <c r="Z921" s="1" t="str">
        <f>VLOOKUP(BIN2DEC(MID(HEX2BIN(MID(H921,3,2),8),2,5)),Codes!$E$1:$F$18,2)</f>
        <v>Flame</v>
      </c>
      <c r="AA921" s="6" t="str">
        <f t="shared" si="282"/>
        <v>0</v>
      </c>
      <c r="AB921" s="1">
        <f t="shared" si="283"/>
        <v>0</v>
      </c>
      <c r="AC921" s="1" t="str">
        <f>VLOOKUP(BIN2DEC(RIGHT(HEX2BIN(MID(H921,6,1),4),1)&amp;LEFT(HEX2BIN(MID(H921,7,1),4),1)),Codes!$K$1:$L$5,2)</f>
        <v>S</v>
      </c>
      <c r="AD921" s="1" t="str">
        <f>VLOOKUP(BIN2DEC(RIGHT(HEX2BIN(MID(H921,7,1),4),3)&amp;LEFT(HEX2BIN(MID(H921,8,1),4),2)),Codes!$H$2:$I$33,2)</f>
        <v>Burn</v>
      </c>
      <c r="AE921" s="1" t="str">
        <f t="shared" si="284"/>
        <v>1</v>
      </c>
      <c r="AF921" s="1" t="str">
        <f t="shared" si="285"/>
        <v>1</v>
      </c>
      <c r="AH921" s="6">
        <f t="shared" si="286"/>
        <v>8</v>
      </c>
    </row>
    <row r="922" spans="1:34">
      <c r="A922" s="3" t="s">
        <v>1072</v>
      </c>
      <c r="B922" s="1" t="s">
        <v>88</v>
      </c>
      <c r="C922" s="6" t="s">
        <v>1076</v>
      </c>
      <c r="D922" s="9" t="s">
        <v>255</v>
      </c>
      <c r="E922" s="9" t="s">
        <v>1073</v>
      </c>
      <c r="F922" s="9" t="s">
        <v>91</v>
      </c>
      <c r="G922" s="9" t="s">
        <v>1074</v>
      </c>
      <c r="H922" s="9" t="s">
        <v>1075</v>
      </c>
      <c r="J922" s="6" t="str">
        <f t="shared" si="270"/>
        <v>001011</v>
      </c>
      <c r="K922" s="1">
        <f t="shared" si="271"/>
        <v>0</v>
      </c>
      <c r="L922" s="6" t="str">
        <f t="shared" si="272"/>
        <v>00000</v>
      </c>
      <c r="M922" s="1">
        <f t="shared" si="273"/>
        <v>0</v>
      </c>
      <c r="N922" s="6" t="str">
        <f t="shared" si="274"/>
        <v>00</v>
      </c>
      <c r="O922" s="1">
        <f t="shared" si="275"/>
        <v>2</v>
      </c>
      <c r="P922" s="1">
        <f>IF(HEX2DEC(LEFT(E922,4))&gt;=32768,HEX2DEC(LEFT(E922,4))-65536,HEX2DEC(LEFT(E922,4)))/Codes!$N$2</f>
        <v>6.8</v>
      </c>
      <c r="Q922" s="1">
        <f>IF(HEX2DEC(RIGHT(E922,4))&gt;=32768,HEX2DEC(RIGHT(E922,4))-65536,HEX2DEC(RIGHT(E922,4)))/Codes!$N$2</f>
        <v>0</v>
      </c>
      <c r="R922" s="1">
        <f>IF(HEX2DEC(LEFT(F922,4))&gt;=32768,HEX2DEC(LEFT(F922,4))-65536,HEX2DEC(LEFT(F922,4)))/Codes!$N$2</f>
        <v>0</v>
      </c>
      <c r="S922" s="1">
        <f>IF(HEX2DEC(RIGHT(F922,4))&gt;=32768,HEX2DEC(RIGHT(F922,4))-65536,HEX2DEC(RIGHT(F922,4)))/Codes!$N$2</f>
        <v>0</v>
      </c>
      <c r="T922" s="18">
        <f t="shared" si="276"/>
        <v>110</v>
      </c>
      <c r="U922" s="1">
        <f t="shared" si="277"/>
        <v>70</v>
      </c>
      <c r="V922" s="1">
        <f t="shared" si="278"/>
        <v>0</v>
      </c>
      <c r="W922" s="1" t="str">
        <f t="shared" si="279"/>
        <v>000</v>
      </c>
      <c r="X922" s="1">
        <f t="shared" si="280"/>
        <v>0</v>
      </c>
      <c r="Y922" s="1">
        <f t="shared" si="281"/>
        <v>40</v>
      </c>
      <c r="Z922" s="1" t="str">
        <f>VLOOKUP(BIN2DEC(MID(HEX2BIN(MID(H922,3,2),8),2,5)),Codes!$E$1:$F$18,2)</f>
        <v>Flame</v>
      </c>
      <c r="AA922" s="6" t="str">
        <f t="shared" si="282"/>
        <v>0</v>
      </c>
      <c r="AB922" s="1">
        <f t="shared" si="283"/>
        <v>0</v>
      </c>
      <c r="AC922" s="1" t="str">
        <f>VLOOKUP(BIN2DEC(RIGHT(HEX2BIN(MID(H922,6,1),4),1)&amp;LEFT(HEX2BIN(MID(H922,7,1),4),1)),Codes!$K$1:$L$5,2)</f>
        <v>S</v>
      </c>
      <c r="AD922" s="1" t="str">
        <f>VLOOKUP(BIN2DEC(RIGHT(HEX2BIN(MID(H922,7,1),4),3)&amp;LEFT(HEX2BIN(MID(H922,8,1),4),2)),Codes!$H$2:$I$33,2)</f>
        <v>Punch</v>
      </c>
      <c r="AE922" s="1" t="str">
        <f t="shared" si="284"/>
        <v>1</v>
      </c>
      <c r="AF922" s="1" t="str">
        <f t="shared" si="285"/>
        <v>1</v>
      </c>
      <c r="AH922" s="6">
        <f t="shared" si="286"/>
        <v>1</v>
      </c>
    </row>
    <row r="923" spans="1:34">
      <c r="A923" s="3" t="s">
        <v>1078</v>
      </c>
      <c r="B923" s="1" t="s">
        <v>88</v>
      </c>
      <c r="C923" s="6" t="s">
        <v>267</v>
      </c>
      <c r="D923" s="9" t="s">
        <v>989</v>
      </c>
      <c r="E923" s="9" t="s">
        <v>1079</v>
      </c>
      <c r="F923" s="9" t="s">
        <v>91</v>
      </c>
      <c r="G923" s="9" t="s">
        <v>240</v>
      </c>
      <c r="H923" s="9" t="s">
        <v>1080</v>
      </c>
      <c r="J923" s="6" t="str">
        <f t="shared" si="270"/>
        <v>001011</v>
      </c>
      <c r="K923" s="1">
        <f t="shared" si="271"/>
        <v>0</v>
      </c>
      <c r="L923" s="6" t="str">
        <f t="shared" si="272"/>
        <v>00000</v>
      </c>
      <c r="M923" s="1">
        <f t="shared" si="273"/>
        <v>28</v>
      </c>
      <c r="N923" s="6" t="str">
        <f t="shared" si="274"/>
        <v>00</v>
      </c>
      <c r="O923" s="1">
        <f t="shared" si="275"/>
        <v>3</v>
      </c>
      <c r="P923" s="1">
        <f>IF(HEX2DEC(LEFT(E923,4))&gt;=32768,HEX2DEC(LEFT(E923,4))-65536,HEX2DEC(LEFT(E923,4)))/Codes!$N$2</f>
        <v>4.8</v>
      </c>
      <c r="Q923" s="1">
        <f>IF(HEX2DEC(RIGHT(E923,4))&gt;=32768,HEX2DEC(RIGHT(E923,4))-65536,HEX2DEC(RIGHT(E923,4)))/Codes!$N$2</f>
        <v>5.6</v>
      </c>
      <c r="R923" s="1">
        <f>IF(HEX2DEC(LEFT(F923,4))&gt;=32768,HEX2DEC(LEFT(F923,4))-65536,HEX2DEC(LEFT(F923,4)))/Codes!$N$2</f>
        <v>0</v>
      </c>
      <c r="S923" s="1">
        <f>IF(HEX2DEC(RIGHT(F923,4))&gt;=32768,HEX2DEC(RIGHT(F923,4))-65536,HEX2DEC(RIGHT(F923,4)))/Codes!$N$2</f>
        <v>0</v>
      </c>
      <c r="T923" s="18">
        <f t="shared" si="276"/>
        <v>361</v>
      </c>
      <c r="U923" s="1">
        <f t="shared" si="277"/>
        <v>60</v>
      </c>
      <c r="V923" s="1">
        <f t="shared" si="278"/>
        <v>0</v>
      </c>
      <c r="W923" s="1" t="str">
        <f t="shared" si="279"/>
        <v>100</v>
      </c>
      <c r="X923" s="1">
        <f t="shared" si="280"/>
        <v>3</v>
      </c>
      <c r="Y923" s="1">
        <f t="shared" si="281"/>
        <v>10</v>
      </c>
      <c r="Z923" s="1" t="str">
        <f>VLOOKUP(BIN2DEC(MID(HEX2BIN(MID(H923,3,2),8),2,5)),Codes!$E$1:$F$18,2)</f>
        <v>Slash</v>
      </c>
      <c r="AA923" s="6" t="str">
        <f t="shared" si="282"/>
        <v>0</v>
      </c>
      <c r="AB923" s="1">
        <f t="shared" si="283"/>
        <v>0</v>
      </c>
      <c r="AC923" s="1" t="str">
        <f>VLOOKUP(BIN2DEC(RIGHT(HEX2BIN(MID(H923,6,1),4),1)&amp;LEFT(HEX2BIN(MID(H923,7,1),4),1)),Codes!$K$1:$L$5,2)</f>
        <v>S</v>
      </c>
      <c r="AD923" s="1" t="str">
        <f>VLOOKUP(BIN2DEC(RIGHT(HEX2BIN(MID(H923,7,1),4),3)&amp;LEFT(HEX2BIN(MID(H923,8,1),4),2)),Codes!$H$2:$I$33,2)</f>
        <v>Punch</v>
      </c>
      <c r="AE923" s="1" t="str">
        <f t="shared" si="284"/>
        <v>1</v>
      </c>
      <c r="AF923" s="1" t="str">
        <f t="shared" si="285"/>
        <v>1</v>
      </c>
      <c r="AH923" s="6">
        <f t="shared" si="286"/>
        <v>1</v>
      </c>
    </row>
    <row r="924" spans="1:34">
      <c r="A924" s="3" t="s">
        <v>1081</v>
      </c>
      <c r="B924" s="1" t="s">
        <v>88</v>
      </c>
      <c r="C924" s="6" t="s">
        <v>267</v>
      </c>
      <c r="D924" s="9" t="s">
        <v>1082</v>
      </c>
      <c r="E924" s="9" t="s">
        <v>207</v>
      </c>
      <c r="F924" s="9" t="s">
        <v>91</v>
      </c>
      <c r="G924" s="9" t="s">
        <v>240</v>
      </c>
      <c r="H924" s="9" t="s">
        <v>1080</v>
      </c>
      <c r="J924" s="6" t="str">
        <f t="shared" si="270"/>
        <v>001011</v>
      </c>
      <c r="K924" s="1">
        <f t="shared" si="271"/>
        <v>1</v>
      </c>
      <c r="L924" s="6" t="str">
        <f t="shared" si="272"/>
        <v>00000</v>
      </c>
      <c r="M924" s="1">
        <f t="shared" si="273"/>
        <v>25</v>
      </c>
      <c r="N924" s="6" t="str">
        <f t="shared" si="274"/>
        <v>00</v>
      </c>
      <c r="O924" s="1">
        <f t="shared" si="275"/>
        <v>3</v>
      </c>
      <c r="P924" s="1">
        <f>IF(HEX2DEC(LEFT(E924,4))&gt;=32768,HEX2DEC(LEFT(E924,4))-65536,HEX2DEC(LEFT(E924,4)))/Codes!$N$2</f>
        <v>4</v>
      </c>
      <c r="Q924" s="1">
        <f>IF(HEX2DEC(RIGHT(E924,4))&gt;=32768,HEX2DEC(RIGHT(E924,4))-65536,HEX2DEC(RIGHT(E924,4)))/Codes!$N$2</f>
        <v>0</v>
      </c>
      <c r="R924" s="1">
        <f>IF(HEX2DEC(LEFT(F924,4))&gt;=32768,HEX2DEC(LEFT(F924,4))-65536,HEX2DEC(LEFT(F924,4)))/Codes!$N$2</f>
        <v>0</v>
      </c>
      <c r="S924" s="1">
        <f>IF(HEX2DEC(RIGHT(F924,4))&gt;=32768,HEX2DEC(RIGHT(F924,4))-65536,HEX2DEC(RIGHT(F924,4)))/Codes!$N$2</f>
        <v>0</v>
      </c>
      <c r="T924" s="18">
        <f t="shared" si="276"/>
        <v>361</v>
      </c>
      <c r="U924" s="1">
        <f t="shared" si="277"/>
        <v>60</v>
      </c>
      <c r="V924" s="1">
        <f t="shared" si="278"/>
        <v>0</v>
      </c>
      <c r="W924" s="1" t="str">
        <f t="shared" si="279"/>
        <v>100</v>
      </c>
      <c r="X924" s="1">
        <f t="shared" si="280"/>
        <v>3</v>
      </c>
      <c r="Y924" s="1">
        <f t="shared" si="281"/>
        <v>10</v>
      </c>
      <c r="Z924" s="1" t="str">
        <f>VLOOKUP(BIN2DEC(MID(HEX2BIN(MID(H924,3,2),8),2,5)),Codes!$E$1:$F$18,2)</f>
        <v>Slash</v>
      </c>
      <c r="AA924" s="6" t="str">
        <f t="shared" si="282"/>
        <v>0</v>
      </c>
      <c r="AB924" s="1">
        <f t="shared" si="283"/>
        <v>0</v>
      </c>
      <c r="AC924" s="1" t="str">
        <f>VLOOKUP(BIN2DEC(RIGHT(HEX2BIN(MID(H924,6,1),4),1)&amp;LEFT(HEX2BIN(MID(H924,7,1),4),1)),Codes!$K$1:$L$5,2)</f>
        <v>S</v>
      </c>
      <c r="AD924" s="1" t="str">
        <f>VLOOKUP(BIN2DEC(RIGHT(HEX2BIN(MID(H924,7,1),4),3)&amp;LEFT(HEX2BIN(MID(H924,8,1),4),2)),Codes!$H$2:$I$33,2)</f>
        <v>Punch</v>
      </c>
      <c r="AE924" s="1" t="str">
        <f t="shared" si="284"/>
        <v>1</v>
      </c>
      <c r="AF924" s="1" t="str">
        <f t="shared" si="285"/>
        <v>1</v>
      </c>
      <c r="AH924" s="6">
        <f t="shared" si="286"/>
        <v>1</v>
      </c>
    </row>
    <row r="925" spans="1:34">
      <c r="A925" s="3" t="s">
        <v>1083</v>
      </c>
      <c r="B925" s="1" t="s">
        <v>88</v>
      </c>
      <c r="C925" s="6" t="s">
        <v>267</v>
      </c>
      <c r="D925" s="9" t="s">
        <v>1084</v>
      </c>
      <c r="E925" s="9" t="s">
        <v>265</v>
      </c>
      <c r="F925" s="9" t="s">
        <v>91</v>
      </c>
      <c r="G925" s="9" t="s">
        <v>240</v>
      </c>
      <c r="H925" s="9" t="s">
        <v>1080</v>
      </c>
      <c r="J925" s="6" t="str">
        <f t="shared" si="270"/>
        <v>001011</v>
      </c>
      <c r="K925" s="1">
        <f t="shared" si="271"/>
        <v>2</v>
      </c>
      <c r="L925" s="6" t="str">
        <f t="shared" si="272"/>
        <v>00000</v>
      </c>
      <c r="M925" s="1">
        <f t="shared" si="273"/>
        <v>19</v>
      </c>
      <c r="N925" s="6" t="str">
        <f t="shared" si="274"/>
        <v>00</v>
      </c>
      <c r="O925" s="1">
        <f t="shared" si="275"/>
        <v>3</v>
      </c>
      <c r="P925" s="1">
        <f>IF(HEX2DEC(LEFT(E925,4))&gt;=32768,HEX2DEC(LEFT(E925,4))-65536,HEX2DEC(LEFT(E925,4)))/Codes!$N$2</f>
        <v>2.4</v>
      </c>
      <c r="Q925" s="1">
        <f>IF(HEX2DEC(RIGHT(E925,4))&gt;=32768,HEX2DEC(RIGHT(E925,4))-65536,HEX2DEC(RIGHT(E925,4)))/Codes!$N$2</f>
        <v>0</v>
      </c>
      <c r="R925" s="1">
        <f>IF(HEX2DEC(LEFT(F925,4))&gt;=32768,HEX2DEC(LEFT(F925,4))-65536,HEX2DEC(LEFT(F925,4)))/Codes!$N$2</f>
        <v>0</v>
      </c>
      <c r="S925" s="1">
        <f>IF(HEX2DEC(RIGHT(F925,4))&gt;=32768,HEX2DEC(RIGHT(F925,4))-65536,HEX2DEC(RIGHT(F925,4)))/Codes!$N$2</f>
        <v>0</v>
      </c>
      <c r="T925" s="18">
        <f t="shared" si="276"/>
        <v>361</v>
      </c>
      <c r="U925" s="1">
        <f t="shared" si="277"/>
        <v>60</v>
      </c>
      <c r="V925" s="1">
        <f t="shared" si="278"/>
        <v>0</v>
      </c>
      <c r="W925" s="1" t="str">
        <f t="shared" si="279"/>
        <v>100</v>
      </c>
      <c r="X925" s="1">
        <f t="shared" si="280"/>
        <v>3</v>
      </c>
      <c r="Y925" s="1">
        <f t="shared" si="281"/>
        <v>10</v>
      </c>
      <c r="Z925" s="1" t="str">
        <f>VLOOKUP(BIN2DEC(MID(HEX2BIN(MID(H925,3,2),8),2,5)),Codes!$E$1:$F$18,2)</f>
        <v>Slash</v>
      </c>
      <c r="AA925" s="6" t="str">
        <f t="shared" si="282"/>
        <v>0</v>
      </c>
      <c r="AB925" s="1">
        <f t="shared" si="283"/>
        <v>0</v>
      </c>
      <c r="AC925" s="1" t="str">
        <f>VLOOKUP(BIN2DEC(RIGHT(HEX2BIN(MID(H925,6,1),4),1)&amp;LEFT(HEX2BIN(MID(H925,7,1),4),1)),Codes!$K$1:$L$5,2)</f>
        <v>S</v>
      </c>
      <c r="AD925" s="1" t="str">
        <f>VLOOKUP(BIN2DEC(RIGHT(HEX2BIN(MID(H925,7,1),4),3)&amp;LEFT(HEX2BIN(MID(H925,8,1),4),2)),Codes!$H$2:$I$33,2)</f>
        <v>Punch</v>
      </c>
      <c r="AE925" s="1" t="str">
        <f t="shared" si="284"/>
        <v>1</v>
      </c>
      <c r="AF925" s="1" t="str">
        <f t="shared" si="285"/>
        <v>1</v>
      </c>
      <c r="AH925" s="6">
        <f t="shared" si="286"/>
        <v>1</v>
      </c>
    </row>
    <row r="926" spans="1:34">
      <c r="A926" s="3" t="s">
        <v>1085</v>
      </c>
      <c r="B926" s="1" t="s">
        <v>88</v>
      </c>
      <c r="C926" s="6" t="s">
        <v>267</v>
      </c>
      <c r="D926" s="9" t="s">
        <v>1001</v>
      </c>
      <c r="E926" s="9" t="s">
        <v>265</v>
      </c>
      <c r="F926" s="9" t="s">
        <v>91</v>
      </c>
      <c r="G926" s="9" t="s">
        <v>240</v>
      </c>
      <c r="H926" s="9" t="s">
        <v>1080</v>
      </c>
      <c r="J926" s="6" t="str">
        <f t="shared" si="270"/>
        <v>001011</v>
      </c>
      <c r="K926" s="1">
        <f t="shared" si="271"/>
        <v>3</v>
      </c>
      <c r="L926" s="6" t="str">
        <f t="shared" si="272"/>
        <v>00000</v>
      </c>
      <c r="M926" s="1">
        <f t="shared" si="273"/>
        <v>53</v>
      </c>
      <c r="N926" s="6" t="str">
        <f t="shared" si="274"/>
        <v>00</v>
      </c>
      <c r="O926" s="1">
        <f t="shared" si="275"/>
        <v>3</v>
      </c>
      <c r="P926" s="1">
        <f>IF(HEX2DEC(LEFT(E926,4))&gt;=32768,HEX2DEC(LEFT(E926,4))-65536,HEX2DEC(LEFT(E926,4)))/Codes!$N$2</f>
        <v>2.4</v>
      </c>
      <c r="Q926" s="1">
        <f>IF(HEX2DEC(RIGHT(E926,4))&gt;=32768,HEX2DEC(RIGHT(E926,4))-65536,HEX2DEC(RIGHT(E926,4)))/Codes!$N$2</f>
        <v>0</v>
      </c>
      <c r="R926" s="1">
        <f>IF(HEX2DEC(LEFT(F926,4))&gt;=32768,HEX2DEC(LEFT(F926,4))-65536,HEX2DEC(LEFT(F926,4)))/Codes!$N$2</f>
        <v>0</v>
      </c>
      <c r="S926" s="1">
        <f>IF(HEX2DEC(RIGHT(F926,4))&gt;=32768,HEX2DEC(RIGHT(F926,4))-65536,HEX2DEC(RIGHT(F926,4)))/Codes!$N$2</f>
        <v>0</v>
      </c>
      <c r="T926" s="18">
        <f t="shared" si="276"/>
        <v>361</v>
      </c>
      <c r="U926" s="1">
        <f t="shared" si="277"/>
        <v>60</v>
      </c>
      <c r="V926" s="1">
        <f t="shared" si="278"/>
        <v>0</v>
      </c>
      <c r="W926" s="1" t="str">
        <f t="shared" si="279"/>
        <v>100</v>
      </c>
      <c r="X926" s="1">
        <f t="shared" si="280"/>
        <v>3</v>
      </c>
      <c r="Y926" s="1">
        <f t="shared" si="281"/>
        <v>10</v>
      </c>
      <c r="Z926" s="1" t="str">
        <f>VLOOKUP(BIN2DEC(MID(HEX2BIN(MID(H926,3,2),8),2,5)),Codes!$E$1:$F$18,2)</f>
        <v>Slash</v>
      </c>
      <c r="AA926" s="6" t="str">
        <f t="shared" si="282"/>
        <v>0</v>
      </c>
      <c r="AB926" s="1">
        <f t="shared" si="283"/>
        <v>0</v>
      </c>
      <c r="AC926" s="1" t="str">
        <f>VLOOKUP(BIN2DEC(RIGHT(HEX2BIN(MID(H926,6,1),4),1)&amp;LEFT(HEX2BIN(MID(H926,7,1),4),1)),Codes!$K$1:$L$5,2)</f>
        <v>S</v>
      </c>
      <c r="AD926" s="1" t="str">
        <f>VLOOKUP(BIN2DEC(RIGHT(HEX2BIN(MID(H926,7,1),4),3)&amp;LEFT(HEX2BIN(MID(H926,8,1),4),2)),Codes!$H$2:$I$33,2)</f>
        <v>Punch</v>
      </c>
      <c r="AE926" s="1" t="str">
        <f t="shared" si="284"/>
        <v>1</v>
      </c>
      <c r="AF926" s="1" t="str">
        <f t="shared" si="285"/>
        <v>1</v>
      </c>
      <c r="AH926" s="6">
        <f t="shared" si="286"/>
        <v>1</v>
      </c>
    </row>
    <row r="927" spans="1:34">
      <c r="A927" s="3" t="s">
        <v>1086</v>
      </c>
      <c r="B927" s="1" t="s">
        <v>88</v>
      </c>
      <c r="C927" s="6" t="s">
        <v>268</v>
      </c>
      <c r="D927" s="9" t="s">
        <v>1004</v>
      </c>
      <c r="E927" s="9" t="s">
        <v>1079</v>
      </c>
      <c r="F927" s="9" t="s">
        <v>91</v>
      </c>
      <c r="G927" s="9" t="s">
        <v>240</v>
      </c>
      <c r="H927" s="9" t="s">
        <v>1080</v>
      </c>
      <c r="J927" s="6" t="str">
        <f t="shared" si="270"/>
        <v>001011</v>
      </c>
      <c r="K927" s="1">
        <f t="shared" si="271"/>
        <v>0</v>
      </c>
      <c r="L927" s="6" t="str">
        <f t="shared" si="272"/>
        <v>00000</v>
      </c>
      <c r="M927" s="1">
        <f t="shared" si="273"/>
        <v>28</v>
      </c>
      <c r="N927" s="6" t="str">
        <f t="shared" si="274"/>
        <v>00</v>
      </c>
      <c r="O927" s="1">
        <f t="shared" si="275"/>
        <v>2</v>
      </c>
      <c r="P927" s="1">
        <f>IF(HEX2DEC(LEFT(E927,4))&gt;=32768,HEX2DEC(LEFT(E927,4))-65536,HEX2DEC(LEFT(E927,4)))/Codes!$N$2</f>
        <v>4.8</v>
      </c>
      <c r="Q927" s="1">
        <f>IF(HEX2DEC(RIGHT(E927,4))&gt;=32768,HEX2DEC(RIGHT(E927,4))-65536,HEX2DEC(RIGHT(E927,4)))/Codes!$N$2</f>
        <v>5.6</v>
      </c>
      <c r="R927" s="1">
        <f>IF(HEX2DEC(LEFT(F927,4))&gt;=32768,HEX2DEC(LEFT(F927,4))-65536,HEX2DEC(LEFT(F927,4)))/Codes!$N$2</f>
        <v>0</v>
      </c>
      <c r="S927" s="1">
        <f>IF(HEX2DEC(RIGHT(F927,4))&gt;=32768,HEX2DEC(RIGHT(F927,4))-65536,HEX2DEC(RIGHT(F927,4)))/Codes!$N$2</f>
        <v>0</v>
      </c>
      <c r="T927" s="18">
        <f t="shared" si="276"/>
        <v>361</v>
      </c>
      <c r="U927" s="1">
        <f t="shared" si="277"/>
        <v>60</v>
      </c>
      <c r="V927" s="1">
        <f t="shared" si="278"/>
        <v>0</v>
      </c>
      <c r="W927" s="1" t="str">
        <f t="shared" si="279"/>
        <v>100</v>
      </c>
      <c r="X927" s="1">
        <f t="shared" si="280"/>
        <v>3</v>
      </c>
      <c r="Y927" s="1">
        <f t="shared" si="281"/>
        <v>10</v>
      </c>
      <c r="Z927" s="1" t="str">
        <f>VLOOKUP(BIN2DEC(MID(HEX2BIN(MID(H927,3,2),8),2,5)),Codes!$E$1:$F$18,2)</f>
        <v>Slash</v>
      </c>
      <c r="AA927" s="6" t="str">
        <f t="shared" si="282"/>
        <v>0</v>
      </c>
      <c r="AB927" s="1">
        <f t="shared" si="283"/>
        <v>0</v>
      </c>
      <c r="AC927" s="1" t="str">
        <f>VLOOKUP(BIN2DEC(RIGHT(HEX2BIN(MID(H927,6,1),4),1)&amp;LEFT(HEX2BIN(MID(H927,7,1),4),1)),Codes!$K$1:$L$5,2)</f>
        <v>S</v>
      </c>
      <c r="AD927" s="1" t="str">
        <f>VLOOKUP(BIN2DEC(RIGHT(HEX2BIN(MID(H927,7,1),4),3)&amp;LEFT(HEX2BIN(MID(H927,8,1),4),2)),Codes!$H$2:$I$33,2)</f>
        <v>Punch</v>
      </c>
      <c r="AE927" s="1" t="str">
        <f t="shared" si="284"/>
        <v>1</v>
      </c>
      <c r="AF927" s="1" t="str">
        <f t="shared" si="285"/>
        <v>1</v>
      </c>
      <c r="AH927" s="6">
        <f t="shared" si="286"/>
        <v>1</v>
      </c>
    </row>
    <row r="928" spans="1:34">
      <c r="A928" s="3" t="s">
        <v>1087</v>
      </c>
      <c r="B928" s="1" t="s">
        <v>88</v>
      </c>
      <c r="C928" s="6" t="s">
        <v>268</v>
      </c>
      <c r="D928" s="9" t="s">
        <v>1088</v>
      </c>
      <c r="E928" s="9" t="s">
        <v>207</v>
      </c>
      <c r="F928" s="9" t="s">
        <v>91</v>
      </c>
      <c r="G928" s="9" t="s">
        <v>240</v>
      </c>
      <c r="H928" s="9" t="s">
        <v>1080</v>
      </c>
      <c r="J928" s="6" t="str">
        <f t="shared" si="270"/>
        <v>001011</v>
      </c>
      <c r="K928" s="1">
        <f t="shared" si="271"/>
        <v>1</v>
      </c>
      <c r="L928" s="6" t="str">
        <f t="shared" si="272"/>
        <v>00000</v>
      </c>
      <c r="M928" s="1">
        <f t="shared" si="273"/>
        <v>25</v>
      </c>
      <c r="N928" s="6" t="str">
        <f t="shared" si="274"/>
        <v>00</v>
      </c>
      <c r="O928" s="1">
        <f t="shared" si="275"/>
        <v>2</v>
      </c>
      <c r="P928" s="1">
        <f>IF(HEX2DEC(LEFT(E928,4))&gt;=32768,HEX2DEC(LEFT(E928,4))-65536,HEX2DEC(LEFT(E928,4)))/Codes!$N$2</f>
        <v>4</v>
      </c>
      <c r="Q928" s="1">
        <f>IF(HEX2DEC(RIGHT(E928,4))&gt;=32768,HEX2DEC(RIGHT(E928,4))-65536,HEX2DEC(RIGHT(E928,4)))/Codes!$N$2</f>
        <v>0</v>
      </c>
      <c r="R928" s="1">
        <f>IF(HEX2DEC(LEFT(F928,4))&gt;=32768,HEX2DEC(LEFT(F928,4))-65536,HEX2DEC(LEFT(F928,4)))/Codes!$N$2</f>
        <v>0</v>
      </c>
      <c r="S928" s="1">
        <f>IF(HEX2DEC(RIGHT(F928,4))&gt;=32768,HEX2DEC(RIGHT(F928,4))-65536,HEX2DEC(RIGHT(F928,4)))/Codes!$N$2</f>
        <v>0</v>
      </c>
      <c r="T928" s="18">
        <f t="shared" si="276"/>
        <v>361</v>
      </c>
      <c r="U928" s="1">
        <f t="shared" si="277"/>
        <v>60</v>
      </c>
      <c r="V928" s="1">
        <f t="shared" si="278"/>
        <v>0</v>
      </c>
      <c r="W928" s="1" t="str">
        <f t="shared" si="279"/>
        <v>100</v>
      </c>
      <c r="X928" s="1">
        <f t="shared" si="280"/>
        <v>3</v>
      </c>
      <c r="Y928" s="1">
        <f t="shared" si="281"/>
        <v>10</v>
      </c>
      <c r="Z928" s="1" t="str">
        <f>VLOOKUP(BIN2DEC(MID(HEX2BIN(MID(H928,3,2),8),2,5)),Codes!$E$1:$F$18,2)</f>
        <v>Slash</v>
      </c>
      <c r="AA928" s="6" t="str">
        <f t="shared" si="282"/>
        <v>0</v>
      </c>
      <c r="AB928" s="1">
        <f t="shared" si="283"/>
        <v>0</v>
      </c>
      <c r="AC928" s="1" t="str">
        <f>VLOOKUP(BIN2DEC(RIGHT(HEX2BIN(MID(H928,6,1),4),1)&amp;LEFT(HEX2BIN(MID(H928,7,1),4),1)),Codes!$K$1:$L$5,2)</f>
        <v>S</v>
      </c>
      <c r="AD928" s="1" t="str">
        <f>VLOOKUP(BIN2DEC(RIGHT(HEX2BIN(MID(H928,7,1),4),3)&amp;LEFT(HEX2BIN(MID(H928,8,1),4),2)),Codes!$H$2:$I$33,2)</f>
        <v>Punch</v>
      </c>
      <c r="AE928" s="1" t="str">
        <f t="shared" si="284"/>
        <v>1</v>
      </c>
      <c r="AF928" s="1" t="str">
        <f t="shared" si="285"/>
        <v>1</v>
      </c>
      <c r="AH928" s="6">
        <f t="shared" si="286"/>
        <v>1</v>
      </c>
    </row>
    <row r="929" spans="1:34">
      <c r="A929" s="3" t="s">
        <v>1089</v>
      </c>
      <c r="B929" s="1" t="s">
        <v>88</v>
      </c>
      <c r="C929" s="6" t="s">
        <v>268</v>
      </c>
      <c r="D929" s="9" t="s">
        <v>1090</v>
      </c>
      <c r="E929" s="9" t="s">
        <v>265</v>
      </c>
      <c r="F929" s="9" t="s">
        <v>91</v>
      </c>
      <c r="G929" s="9" t="s">
        <v>240</v>
      </c>
      <c r="H929" s="9" t="s">
        <v>1080</v>
      </c>
      <c r="J929" s="6" t="str">
        <f t="shared" si="270"/>
        <v>001011</v>
      </c>
      <c r="K929" s="1">
        <f t="shared" si="271"/>
        <v>2</v>
      </c>
      <c r="L929" s="6" t="str">
        <f t="shared" si="272"/>
        <v>00000</v>
      </c>
      <c r="M929" s="1">
        <f t="shared" si="273"/>
        <v>19</v>
      </c>
      <c r="N929" s="6" t="str">
        <f t="shared" si="274"/>
        <v>00</v>
      </c>
      <c r="O929" s="1">
        <f t="shared" si="275"/>
        <v>2</v>
      </c>
      <c r="P929" s="1">
        <f>IF(HEX2DEC(LEFT(E929,4))&gt;=32768,HEX2DEC(LEFT(E929,4))-65536,HEX2DEC(LEFT(E929,4)))/Codes!$N$2</f>
        <v>2.4</v>
      </c>
      <c r="Q929" s="1">
        <f>IF(HEX2DEC(RIGHT(E929,4))&gt;=32768,HEX2DEC(RIGHT(E929,4))-65536,HEX2DEC(RIGHT(E929,4)))/Codes!$N$2</f>
        <v>0</v>
      </c>
      <c r="R929" s="1">
        <f>IF(HEX2DEC(LEFT(F929,4))&gt;=32768,HEX2DEC(LEFT(F929,4))-65536,HEX2DEC(LEFT(F929,4)))/Codes!$N$2</f>
        <v>0</v>
      </c>
      <c r="S929" s="1">
        <f>IF(HEX2DEC(RIGHT(F929,4))&gt;=32768,HEX2DEC(RIGHT(F929,4))-65536,HEX2DEC(RIGHT(F929,4)))/Codes!$N$2</f>
        <v>0</v>
      </c>
      <c r="T929" s="18">
        <f t="shared" si="276"/>
        <v>361</v>
      </c>
      <c r="U929" s="1">
        <f t="shared" si="277"/>
        <v>60</v>
      </c>
      <c r="V929" s="1">
        <f t="shared" si="278"/>
        <v>0</v>
      </c>
      <c r="W929" s="1" t="str">
        <f t="shared" si="279"/>
        <v>100</v>
      </c>
      <c r="X929" s="1">
        <f t="shared" si="280"/>
        <v>3</v>
      </c>
      <c r="Y929" s="1">
        <f t="shared" si="281"/>
        <v>10</v>
      </c>
      <c r="Z929" s="1" t="str">
        <f>VLOOKUP(BIN2DEC(MID(HEX2BIN(MID(H929,3,2),8),2,5)),Codes!$E$1:$F$18,2)</f>
        <v>Slash</v>
      </c>
      <c r="AA929" s="6" t="str">
        <f t="shared" si="282"/>
        <v>0</v>
      </c>
      <c r="AB929" s="1">
        <f t="shared" si="283"/>
        <v>0</v>
      </c>
      <c r="AC929" s="1" t="str">
        <f>VLOOKUP(BIN2DEC(RIGHT(HEX2BIN(MID(H929,6,1),4),1)&amp;LEFT(HEX2BIN(MID(H929,7,1),4),1)),Codes!$K$1:$L$5,2)</f>
        <v>S</v>
      </c>
      <c r="AD929" s="1" t="str">
        <f>VLOOKUP(BIN2DEC(RIGHT(HEX2BIN(MID(H929,7,1),4),3)&amp;LEFT(HEX2BIN(MID(H929,8,1),4),2)),Codes!$H$2:$I$33,2)</f>
        <v>Punch</v>
      </c>
      <c r="AE929" s="1" t="str">
        <f t="shared" si="284"/>
        <v>1</v>
      </c>
      <c r="AF929" s="1" t="str">
        <f t="shared" si="285"/>
        <v>1</v>
      </c>
      <c r="AH929" s="6">
        <f t="shared" si="286"/>
        <v>1</v>
      </c>
    </row>
    <row r="930" spans="1:34">
      <c r="A930" s="3" t="s">
        <v>1091</v>
      </c>
      <c r="B930" s="1" t="s">
        <v>88</v>
      </c>
      <c r="C930" s="6" t="s">
        <v>268</v>
      </c>
      <c r="D930" s="9" t="s">
        <v>1013</v>
      </c>
      <c r="E930" s="9" t="s">
        <v>265</v>
      </c>
      <c r="F930" s="9" t="s">
        <v>91</v>
      </c>
      <c r="G930" s="9" t="s">
        <v>240</v>
      </c>
      <c r="H930" s="9" t="s">
        <v>1080</v>
      </c>
      <c r="J930" s="6" t="str">
        <f t="shared" si="270"/>
        <v>001011</v>
      </c>
      <c r="K930" s="1">
        <f t="shared" si="271"/>
        <v>3</v>
      </c>
      <c r="L930" s="6" t="str">
        <f t="shared" si="272"/>
        <v>00000</v>
      </c>
      <c r="M930" s="1">
        <f t="shared" si="273"/>
        <v>53</v>
      </c>
      <c r="N930" s="6" t="str">
        <f t="shared" si="274"/>
        <v>00</v>
      </c>
      <c r="O930" s="1">
        <f t="shared" si="275"/>
        <v>2</v>
      </c>
      <c r="P930" s="1">
        <f>IF(HEX2DEC(LEFT(E930,4))&gt;=32768,HEX2DEC(LEFT(E930,4))-65536,HEX2DEC(LEFT(E930,4)))/Codes!$N$2</f>
        <v>2.4</v>
      </c>
      <c r="Q930" s="1">
        <f>IF(HEX2DEC(RIGHT(E930,4))&gt;=32768,HEX2DEC(RIGHT(E930,4))-65536,HEX2DEC(RIGHT(E930,4)))/Codes!$N$2</f>
        <v>0</v>
      </c>
      <c r="R930" s="1">
        <f>IF(HEX2DEC(LEFT(F930,4))&gt;=32768,HEX2DEC(LEFT(F930,4))-65536,HEX2DEC(LEFT(F930,4)))/Codes!$N$2</f>
        <v>0</v>
      </c>
      <c r="S930" s="1">
        <f>IF(HEX2DEC(RIGHT(F930,4))&gt;=32768,HEX2DEC(RIGHT(F930,4))-65536,HEX2DEC(RIGHT(F930,4)))/Codes!$N$2</f>
        <v>0</v>
      </c>
      <c r="T930" s="18">
        <f t="shared" si="276"/>
        <v>361</v>
      </c>
      <c r="U930" s="1">
        <f t="shared" si="277"/>
        <v>60</v>
      </c>
      <c r="V930" s="1">
        <f t="shared" si="278"/>
        <v>0</v>
      </c>
      <c r="W930" s="1" t="str">
        <f t="shared" si="279"/>
        <v>100</v>
      </c>
      <c r="X930" s="1">
        <f t="shared" si="280"/>
        <v>3</v>
      </c>
      <c r="Y930" s="1">
        <f t="shared" si="281"/>
        <v>10</v>
      </c>
      <c r="Z930" s="1" t="str">
        <f>VLOOKUP(BIN2DEC(MID(HEX2BIN(MID(H930,3,2),8),2,5)),Codes!$E$1:$F$18,2)</f>
        <v>Slash</v>
      </c>
      <c r="AA930" s="6" t="str">
        <f t="shared" si="282"/>
        <v>0</v>
      </c>
      <c r="AB930" s="1">
        <f t="shared" si="283"/>
        <v>0</v>
      </c>
      <c r="AC930" s="1" t="str">
        <f>VLOOKUP(BIN2DEC(RIGHT(HEX2BIN(MID(H930,6,1),4),1)&amp;LEFT(HEX2BIN(MID(H930,7,1),4),1)),Codes!$K$1:$L$5,2)</f>
        <v>S</v>
      </c>
      <c r="AD930" s="1" t="str">
        <f>VLOOKUP(BIN2DEC(RIGHT(HEX2BIN(MID(H930,7,1),4),3)&amp;LEFT(HEX2BIN(MID(H930,8,1),4),2)),Codes!$H$2:$I$33,2)</f>
        <v>Punch</v>
      </c>
      <c r="AE930" s="1" t="str">
        <f t="shared" si="284"/>
        <v>1</v>
      </c>
      <c r="AF930" s="1" t="str">
        <f t="shared" si="285"/>
        <v>1</v>
      </c>
      <c r="AH930" s="6">
        <f t="shared" si="286"/>
        <v>1</v>
      </c>
    </row>
    <row r="931" spans="1:34">
      <c r="A931" s="3" t="s">
        <v>1092</v>
      </c>
      <c r="B931" s="1" t="s">
        <v>88</v>
      </c>
      <c r="C931" s="6" t="s">
        <v>1093</v>
      </c>
      <c r="D931" s="9" t="s">
        <v>1094</v>
      </c>
      <c r="E931" s="9" t="s">
        <v>1079</v>
      </c>
      <c r="F931" s="9" t="s">
        <v>91</v>
      </c>
      <c r="G931" s="9" t="s">
        <v>139</v>
      </c>
      <c r="H931" s="9" t="s">
        <v>1095</v>
      </c>
      <c r="J931" s="6" t="str">
        <f t="shared" si="270"/>
        <v>001011</v>
      </c>
      <c r="K931" s="1">
        <f t="shared" si="271"/>
        <v>0</v>
      </c>
      <c r="L931" s="6" t="str">
        <f t="shared" si="272"/>
        <v>00000</v>
      </c>
      <c r="M931" s="1">
        <f t="shared" si="273"/>
        <v>28</v>
      </c>
      <c r="N931" s="6" t="str">
        <f t="shared" si="274"/>
        <v>00</v>
      </c>
      <c r="O931" s="1">
        <f t="shared" si="275"/>
        <v>5</v>
      </c>
      <c r="P931" s="1">
        <f>IF(HEX2DEC(LEFT(E931,4))&gt;=32768,HEX2DEC(LEFT(E931,4))-65536,HEX2DEC(LEFT(E931,4)))/Codes!$N$2</f>
        <v>4.8</v>
      </c>
      <c r="Q931" s="1">
        <f>IF(HEX2DEC(RIGHT(E931,4))&gt;=32768,HEX2DEC(RIGHT(E931,4))-65536,HEX2DEC(RIGHT(E931,4)))/Codes!$N$2</f>
        <v>5.6</v>
      </c>
      <c r="R931" s="1">
        <f>IF(HEX2DEC(LEFT(F931,4))&gt;=32768,HEX2DEC(LEFT(F931,4))-65536,HEX2DEC(LEFT(F931,4)))/Codes!$N$2</f>
        <v>0</v>
      </c>
      <c r="S931" s="1">
        <f>IF(HEX2DEC(RIGHT(F931,4))&gt;=32768,HEX2DEC(RIGHT(F931,4))-65536,HEX2DEC(RIGHT(F931,4)))/Codes!$N$2</f>
        <v>0</v>
      </c>
      <c r="T931" s="18">
        <f t="shared" si="276"/>
        <v>361</v>
      </c>
      <c r="U931" s="1">
        <f t="shared" si="277"/>
        <v>100</v>
      </c>
      <c r="V931" s="1">
        <f t="shared" si="278"/>
        <v>0</v>
      </c>
      <c r="W931" s="1" t="str">
        <f t="shared" si="279"/>
        <v>100</v>
      </c>
      <c r="X931" s="1">
        <f t="shared" si="280"/>
        <v>3</v>
      </c>
      <c r="Y931" s="1">
        <f t="shared" si="281"/>
        <v>10</v>
      </c>
      <c r="Z931" s="1" t="str">
        <f>VLOOKUP(BIN2DEC(MID(HEX2BIN(MID(H931,3,2),8),2,5)),Codes!$E$1:$F$18,2)</f>
        <v>Slash</v>
      </c>
      <c r="AA931" s="6" t="str">
        <f t="shared" si="282"/>
        <v>0</v>
      </c>
      <c r="AB931" s="1">
        <f t="shared" si="283"/>
        <v>0</v>
      </c>
      <c r="AC931" s="1" t="str">
        <f>VLOOKUP(BIN2DEC(RIGHT(HEX2BIN(MID(H931,6,1),4),1)&amp;LEFT(HEX2BIN(MID(H931,7,1),4),1)),Codes!$K$1:$L$5,2)</f>
        <v>M</v>
      </c>
      <c r="AD931" s="1" t="str">
        <f>VLOOKUP(BIN2DEC(RIGHT(HEX2BIN(MID(H931,7,1),4),3)&amp;LEFT(HEX2BIN(MID(H931,8,1),4),2)),Codes!$H$2:$I$33,2)</f>
        <v>Punch</v>
      </c>
      <c r="AE931" s="1" t="str">
        <f t="shared" si="284"/>
        <v>1</v>
      </c>
      <c r="AF931" s="1" t="str">
        <f t="shared" si="285"/>
        <v>1</v>
      </c>
      <c r="AH931" s="6">
        <f t="shared" si="286"/>
        <v>33</v>
      </c>
    </row>
    <row r="932" spans="1:34">
      <c r="A932" s="3" t="s">
        <v>1096</v>
      </c>
      <c r="B932" s="1" t="s">
        <v>88</v>
      </c>
      <c r="C932" s="6" t="s">
        <v>1093</v>
      </c>
      <c r="D932" s="9" t="s">
        <v>1097</v>
      </c>
      <c r="E932" s="9" t="s">
        <v>995</v>
      </c>
      <c r="F932" s="9" t="s">
        <v>91</v>
      </c>
      <c r="G932" s="9" t="s">
        <v>139</v>
      </c>
      <c r="H932" s="9" t="s">
        <v>1095</v>
      </c>
      <c r="J932" s="6" t="str">
        <f t="shared" si="270"/>
        <v>001011</v>
      </c>
      <c r="K932" s="1">
        <f t="shared" si="271"/>
        <v>1</v>
      </c>
      <c r="L932" s="6" t="str">
        <f t="shared" si="272"/>
        <v>00000</v>
      </c>
      <c r="M932" s="1">
        <f t="shared" si="273"/>
        <v>28</v>
      </c>
      <c r="N932" s="6" t="str">
        <f t="shared" si="274"/>
        <v>00</v>
      </c>
      <c r="O932" s="1">
        <f t="shared" si="275"/>
        <v>5</v>
      </c>
      <c r="P932" s="1">
        <f>IF(HEX2DEC(LEFT(E932,4))&gt;=32768,HEX2DEC(LEFT(E932,4))-65536,HEX2DEC(LEFT(E932,4)))/Codes!$N$2</f>
        <v>4.8</v>
      </c>
      <c r="Q932" s="1">
        <f>IF(HEX2DEC(RIGHT(E932,4))&gt;=32768,HEX2DEC(RIGHT(E932,4))-65536,HEX2DEC(RIGHT(E932,4)))/Codes!$N$2</f>
        <v>2</v>
      </c>
      <c r="R932" s="1">
        <f>IF(HEX2DEC(LEFT(F932,4))&gt;=32768,HEX2DEC(LEFT(F932,4))-65536,HEX2DEC(LEFT(F932,4)))/Codes!$N$2</f>
        <v>0</v>
      </c>
      <c r="S932" s="1">
        <f>IF(HEX2DEC(RIGHT(F932,4))&gt;=32768,HEX2DEC(RIGHT(F932,4))-65536,HEX2DEC(RIGHT(F932,4)))/Codes!$N$2</f>
        <v>0</v>
      </c>
      <c r="T932" s="18">
        <f t="shared" si="276"/>
        <v>361</v>
      </c>
      <c r="U932" s="1">
        <f t="shared" si="277"/>
        <v>100</v>
      </c>
      <c r="V932" s="1">
        <f t="shared" si="278"/>
        <v>0</v>
      </c>
      <c r="W932" s="1" t="str">
        <f t="shared" si="279"/>
        <v>100</v>
      </c>
      <c r="X932" s="1">
        <f t="shared" si="280"/>
        <v>3</v>
      </c>
      <c r="Y932" s="1">
        <f t="shared" si="281"/>
        <v>10</v>
      </c>
      <c r="Z932" s="1" t="str">
        <f>VLOOKUP(BIN2DEC(MID(HEX2BIN(MID(H932,3,2),8),2,5)),Codes!$E$1:$F$18,2)</f>
        <v>Slash</v>
      </c>
      <c r="AA932" s="6" t="str">
        <f t="shared" si="282"/>
        <v>0</v>
      </c>
      <c r="AB932" s="1">
        <f t="shared" si="283"/>
        <v>0</v>
      </c>
      <c r="AC932" s="1" t="str">
        <f>VLOOKUP(BIN2DEC(RIGHT(HEX2BIN(MID(H932,6,1),4),1)&amp;LEFT(HEX2BIN(MID(H932,7,1),4),1)),Codes!$K$1:$L$5,2)</f>
        <v>M</v>
      </c>
      <c r="AD932" s="1" t="str">
        <f>VLOOKUP(BIN2DEC(RIGHT(HEX2BIN(MID(H932,7,1),4),3)&amp;LEFT(HEX2BIN(MID(H932,8,1),4),2)),Codes!$H$2:$I$33,2)</f>
        <v>Punch</v>
      </c>
      <c r="AE932" s="1" t="str">
        <f t="shared" si="284"/>
        <v>1</v>
      </c>
      <c r="AF932" s="1" t="str">
        <f t="shared" si="285"/>
        <v>1</v>
      </c>
      <c r="AH932" s="6">
        <f t="shared" si="286"/>
        <v>33</v>
      </c>
    </row>
    <row r="933" spans="1:34">
      <c r="A933" s="3" t="s">
        <v>1098</v>
      </c>
      <c r="B933" s="1" t="s">
        <v>88</v>
      </c>
      <c r="C933" s="6" t="s">
        <v>1093</v>
      </c>
      <c r="D933" s="9" t="s">
        <v>1099</v>
      </c>
      <c r="E933" s="9" t="s">
        <v>212</v>
      </c>
      <c r="F933" s="9" t="s">
        <v>91</v>
      </c>
      <c r="G933" s="9" t="s">
        <v>139</v>
      </c>
      <c r="H933" s="9" t="s">
        <v>1095</v>
      </c>
      <c r="J933" s="6" t="str">
        <f t="shared" si="270"/>
        <v>001011</v>
      </c>
      <c r="K933" s="1">
        <f t="shared" si="271"/>
        <v>2</v>
      </c>
      <c r="L933" s="6" t="str">
        <f t="shared" si="272"/>
        <v>00000</v>
      </c>
      <c r="M933" s="1">
        <f t="shared" si="273"/>
        <v>25</v>
      </c>
      <c r="N933" s="6" t="str">
        <f t="shared" si="274"/>
        <v>00</v>
      </c>
      <c r="O933" s="1">
        <f t="shared" si="275"/>
        <v>5</v>
      </c>
      <c r="P933" s="1">
        <f>IF(HEX2DEC(LEFT(E933,4))&gt;=32768,HEX2DEC(LEFT(E933,4))-65536,HEX2DEC(LEFT(E933,4)))/Codes!$N$2</f>
        <v>2.8</v>
      </c>
      <c r="Q933" s="1">
        <f>IF(HEX2DEC(RIGHT(E933,4))&gt;=32768,HEX2DEC(RIGHT(E933,4))-65536,HEX2DEC(RIGHT(E933,4)))/Codes!$N$2</f>
        <v>0</v>
      </c>
      <c r="R933" s="1">
        <f>IF(HEX2DEC(LEFT(F933,4))&gt;=32768,HEX2DEC(LEFT(F933,4))-65536,HEX2DEC(LEFT(F933,4)))/Codes!$N$2</f>
        <v>0</v>
      </c>
      <c r="S933" s="1">
        <f>IF(HEX2DEC(RIGHT(F933,4))&gt;=32768,HEX2DEC(RIGHT(F933,4))-65536,HEX2DEC(RIGHT(F933,4)))/Codes!$N$2</f>
        <v>0</v>
      </c>
      <c r="T933" s="18">
        <f t="shared" si="276"/>
        <v>361</v>
      </c>
      <c r="U933" s="1">
        <f t="shared" si="277"/>
        <v>100</v>
      </c>
      <c r="V933" s="1">
        <f t="shared" si="278"/>
        <v>0</v>
      </c>
      <c r="W933" s="1" t="str">
        <f t="shared" si="279"/>
        <v>100</v>
      </c>
      <c r="X933" s="1">
        <f t="shared" si="280"/>
        <v>3</v>
      </c>
      <c r="Y933" s="1">
        <f t="shared" si="281"/>
        <v>10</v>
      </c>
      <c r="Z933" s="1" t="str">
        <f>VLOOKUP(BIN2DEC(MID(HEX2BIN(MID(H933,3,2),8),2,5)),Codes!$E$1:$F$18,2)</f>
        <v>Slash</v>
      </c>
      <c r="AA933" s="6" t="str">
        <f t="shared" si="282"/>
        <v>0</v>
      </c>
      <c r="AB933" s="1">
        <f t="shared" si="283"/>
        <v>0</v>
      </c>
      <c r="AC933" s="1" t="str">
        <f>VLOOKUP(BIN2DEC(RIGHT(HEX2BIN(MID(H933,6,1),4),1)&amp;LEFT(HEX2BIN(MID(H933,7,1),4),1)),Codes!$K$1:$L$5,2)</f>
        <v>M</v>
      </c>
      <c r="AD933" s="1" t="str">
        <f>VLOOKUP(BIN2DEC(RIGHT(HEX2BIN(MID(H933,7,1),4),3)&amp;LEFT(HEX2BIN(MID(H933,8,1),4),2)),Codes!$H$2:$I$33,2)</f>
        <v>Punch</v>
      </c>
      <c r="AE933" s="1" t="str">
        <f t="shared" si="284"/>
        <v>1</v>
      </c>
      <c r="AF933" s="1" t="str">
        <f t="shared" si="285"/>
        <v>1</v>
      </c>
      <c r="AH933" s="6">
        <f t="shared" si="286"/>
        <v>33</v>
      </c>
    </row>
    <row r="934" spans="1:34">
      <c r="A934" s="3" t="s">
        <v>1100</v>
      </c>
      <c r="B934" s="1" t="s">
        <v>88</v>
      </c>
      <c r="C934" s="6" t="s">
        <v>1093</v>
      </c>
      <c r="D934" s="9" t="s">
        <v>1101</v>
      </c>
      <c r="E934" s="9" t="s">
        <v>824</v>
      </c>
      <c r="F934" s="9" t="s">
        <v>91</v>
      </c>
      <c r="G934" s="9" t="s">
        <v>139</v>
      </c>
      <c r="H934" s="9" t="s">
        <v>1095</v>
      </c>
      <c r="J934" s="6" t="str">
        <f t="shared" si="270"/>
        <v>001011</v>
      </c>
      <c r="K934" s="1">
        <f t="shared" si="271"/>
        <v>3</v>
      </c>
      <c r="L934" s="6" t="str">
        <f t="shared" si="272"/>
        <v>00000</v>
      </c>
      <c r="M934" s="1">
        <f t="shared" si="273"/>
        <v>19</v>
      </c>
      <c r="N934" s="6" t="str">
        <f t="shared" si="274"/>
        <v>00</v>
      </c>
      <c r="O934" s="1">
        <f t="shared" si="275"/>
        <v>5</v>
      </c>
      <c r="P934" s="1">
        <f>IF(HEX2DEC(LEFT(E934,4))&gt;=32768,HEX2DEC(LEFT(E934,4))-65536,HEX2DEC(LEFT(E934,4)))/Codes!$N$2</f>
        <v>2</v>
      </c>
      <c r="Q934" s="1">
        <f>IF(HEX2DEC(RIGHT(E934,4))&gt;=32768,HEX2DEC(RIGHT(E934,4))-65536,HEX2DEC(RIGHT(E934,4)))/Codes!$N$2</f>
        <v>0</v>
      </c>
      <c r="R934" s="1">
        <f>IF(HEX2DEC(LEFT(F934,4))&gt;=32768,HEX2DEC(LEFT(F934,4))-65536,HEX2DEC(LEFT(F934,4)))/Codes!$N$2</f>
        <v>0</v>
      </c>
      <c r="S934" s="1">
        <f>IF(HEX2DEC(RIGHT(F934,4))&gt;=32768,HEX2DEC(RIGHT(F934,4))-65536,HEX2DEC(RIGHT(F934,4)))/Codes!$N$2</f>
        <v>0</v>
      </c>
      <c r="T934" s="18">
        <f t="shared" si="276"/>
        <v>361</v>
      </c>
      <c r="U934" s="1">
        <f t="shared" si="277"/>
        <v>100</v>
      </c>
      <c r="V934" s="1">
        <f t="shared" si="278"/>
        <v>0</v>
      </c>
      <c r="W934" s="1" t="str">
        <f t="shared" si="279"/>
        <v>100</v>
      </c>
      <c r="X934" s="1">
        <f t="shared" si="280"/>
        <v>3</v>
      </c>
      <c r="Y934" s="1">
        <f t="shared" si="281"/>
        <v>10</v>
      </c>
      <c r="Z934" s="1" t="str">
        <f>VLOOKUP(BIN2DEC(MID(HEX2BIN(MID(H934,3,2),8),2,5)),Codes!$E$1:$F$18,2)</f>
        <v>Slash</v>
      </c>
      <c r="AA934" s="6" t="str">
        <f t="shared" si="282"/>
        <v>0</v>
      </c>
      <c r="AB934" s="1">
        <f t="shared" si="283"/>
        <v>0</v>
      </c>
      <c r="AC934" s="1" t="str">
        <f>VLOOKUP(BIN2DEC(RIGHT(HEX2BIN(MID(H934,6,1),4),1)&amp;LEFT(HEX2BIN(MID(H934,7,1),4),1)),Codes!$K$1:$L$5,2)</f>
        <v>M</v>
      </c>
      <c r="AD934" s="1" t="str">
        <f>VLOOKUP(BIN2DEC(RIGHT(HEX2BIN(MID(H934,7,1),4),3)&amp;LEFT(HEX2BIN(MID(H934,8,1),4),2)),Codes!$H$2:$I$33,2)</f>
        <v>Punch</v>
      </c>
      <c r="AE934" s="1" t="str">
        <f t="shared" si="284"/>
        <v>1</v>
      </c>
      <c r="AF934" s="1" t="str">
        <f t="shared" si="285"/>
        <v>1</v>
      </c>
      <c r="AH934" s="6">
        <f t="shared" si="286"/>
        <v>33</v>
      </c>
    </row>
    <row r="935" spans="1:34">
      <c r="A935" s="3" t="s">
        <v>1102</v>
      </c>
      <c r="B935" s="1" t="s">
        <v>88</v>
      </c>
      <c r="C935" s="6" t="s">
        <v>294</v>
      </c>
      <c r="D935" s="9" t="s">
        <v>1103</v>
      </c>
      <c r="E935" s="9" t="s">
        <v>510</v>
      </c>
      <c r="F935" s="9" t="s">
        <v>91</v>
      </c>
      <c r="G935" s="9" t="s">
        <v>1104</v>
      </c>
      <c r="H935" s="9" t="s">
        <v>1105</v>
      </c>
      <c r="J935" s="6" t="str">
        <f t="shared" si="270"/>
        <v>001011</v>
      </c>
      <c r="K935" s="1">
        <f t="shared" si="271"/>
        <v>0</v>
      </c>
      <c r="L935" s="6" t="str">
        <f t="shared" si="272"/>
        <v>00000</v>
      </c>
      <c r="M935" s="1">
        <f t="shared" si="273"/>
        <v>28</v>
      </c>
      <c r="N935" s="6" t="str">
        <f t="shared" si="274"/>
        <v>00</v>
      </c>
      <c r="O935" s="1">
        <f t="shared" si="275"/>
        <v>1</v>
      </c>
      <c r="P935" s="1">
        <f>IF(HEX2DEC(LEFT(E935,4))&gt;=32768,HEX2DEC(LEFT(E935,4))-65536,HEX2DEC(LEFT(E935,4)))/Codes!$N$2</f>
        <v>4</v>
      </c>
      <c r="Q935" s="1">
        <f>IF(HEX2DEC(RIGHT(E935,4))&gt;=32768,HEX2DEC(RIGHT(E935,4))-65536,HEX2DEC(RIGHT(E935,4)))/Codes!$N$2</f>
        <v>4.8</v>
      </c>
      <c r="R935" s="1">
        <f>IF(HEX2DEC(LEFT(F935,4))&gt;=32768,HEX2DEC(LEFT(F935,4))-65536,HEX2DEC(LEFT(F935,4)))/Codes!$N$2</f>
        <v>0</v>
      </c>
      <c r="S935" s="1">
        <f>IF(HEX2DEC(RIGHT(F935,4))&gt;=32768,HEX2DEC(RIGHT(F935,4))-65536,HEX2DEC(RIGHT(F935,4)))/Codes!$N$2</f>
        <v>0</v>
      </c>
      <c r="T935" s="18">
        <f t="shared" si="276"/>
        <v>0</v>
      </c>
      <c r="U935" s="1">
        <f t="shared" si="277"/>
        <v>40</v>
      </c>
      <c r="V935" s="1">
        <f t="shared" si="278"/>
        <v>0</v>
      </c>
      <c r="W935" s="1" t="str">
        <f t="shared" si="279"/>
        <v>100</v>
      </c>
      <c r="X935" s="1">
        <f t="shared" si="280"/>
        <v>3</v>
      </c>
      <c r="Y935" s="1">
        <f t="shared" si="281"/>
        <v>15</v>
      </c>
      <c r="Z935" s="1" t="str">
        <f>VLOOKUP(BIN2DEC(MID(HEX2BIN(MID(H935,3,2),8),2,5)),Codes!$E$1:$F$18,2)</f>
        <v>Slash</v>
      </c>
      <c r="AA935" s="6" t="str">
        <f t="shared" si="282"/>
        <v>0</v>
      </c>
      <c r="AB935" s="1">
        <f t="shared" si="283"/>
        <v>0</v>
      </c>
      <c r="AC935" s="1" t="str">
        <f>VLOOKUP(BIN2DEC(RIGHT(HEX2BIN(MID(H935,6,1),4),1)&amp;LEFT(HEX2BIN(MID(H935,7,1),4),1)),Codes!$K$1:$L$5,2)</f>
        <v>M</v>
      </c>
      <c r="AD935" s="1" t="str">
        <f>VLOOKUP(BIN2DEC(RIGHT(HEX2BIN(MID(H935,7,1),4),3)&amp;LEFT(HEX2BIN(MID(H935,8,1),4),2)),Codes!$H$2:$I$33,2)</f>
        <v>Punch</v>
      </c>
      <c r="AE935" s="1" t="str">
        <f t="shared" si="284"/>
        <v>1</v>
      </c>
      <c r="AF935" s="1" t="str">
        <f t="shared" si="285"/>
        <v>1</v>
      </c>
      <c r="AH935" s="6">
        <f t="shared" si="286"/>
        <v>33</v>
      </c>
    </row>
    <row r="936" spans="1:34">
      <c r="A936" s="3" t="s">
        <v>1106</v>
      </c>
      <c r="B936" s="1" t="s">
        <v>88</v>
      </c>
      <c r="C936" s="6" t="s">
        <v>294</v>
      </c>
      <c r="D936" s="9" t="s">
        <v>1107</v>
      </c>
      <c r="E936" s="9" t="s">
        <v>1108</v>
      </c>
      <c r="F936" s="9" t="s">
        <v>91</v>
      </c>
      <c r="G936" s="9" t="s">
        <v>1109</v>
      </c>
      <c r="H936" s="9" t="s">
        <v>1105</v>
      </c>
      <c r="J936" s="6" t="str">
        <f t="shared" si="270"/>
        <v>001011</v>
      </c>
      <c r="K936" s="1">
        <f t="shared" si="271"/>
        <v>1</v>
      </c>
      <c r="L936" s="6" t="str">
        <f t="shared" si="272"/>
        <v>00000</v>
      </c>
      <c r="M936" s="1">
        <f t="shared" si="273"/>
        <v>28</v>
      </c>
      <c r="N936" s="6" t="str">
        <f t="shared" si="274"/>
        <v>00</v>
      </c>
      <c r="O936" s="1">
        <f t="shared" si="275"/>
        <v>1</v>
      </c>
      <c r="P936" s="1">
        <f>IF(HEX2DEC(LEFT(E936,4))&gt;=32768,HEX2DEC(LEFT(E936,4))-65536,HEX2DEC(LEFT(E936,4)))/Codes!$N$2</f>
        <v>4</v>
      </c>
      <c r="Q936" s="1">
        <f>IF(HEX2DEC(RIGHT(E936,4))&gt;=32768,HEX2DEC(RIGHT(E936,4))-65536,HEX2DEC(RIGHT(E936,4)))/Codes!$N$2</f>
        <v>2</v>
      </c>
      <c r="R936" s="1">
        <f>IF(HEX2DEC(LEFT(F936,4))&gt;=32768,HEX2DEC(LEFT(F936,4))-65536,HEX2DEC(LEFT(F936,4)))/Codes!$N$2</f>
        <v>0</v>
      </c>
      <c r="S936" s="1">
        <f>IF(HEX2DEC(RIGHT(F936,4))&gt;=32768,HEX2DEC(RIGHT(F936,4))-65536,HEX2DEC(RIGHT(F936,4)))/Codes!$N$2</f>
        <v>0</v>
      </c>
      <c r="T936" s="18">
        <f t="shared" si="276"/>
        <v>0</v>
      </c>
      <c r="U936" s="1">
        <f t="shared" si="277"/>
        <v>50</v>
      </c>
      <c r="V936" s="1">
        <f t="shared" si="278"/>
        <v>0</v>
      </c>
      <c r="W936" s="1" t="str">
        <f t="shared" si="279"/>
        <v>100</v>
      </c>
      <c r="X936" s="1">
        <f t="shared" si="280"/>
        <v>3</v>
      </c>
      <c r="Y936" s="1">
        <f t="shared" si="281"/>
        <v>15</v>
      </c>
      <c r="Z936" s="1" t="str">
        <f>VLOOKUP(BIN2DEC(MID(HEX2BIN(MID(H936,3,2),8),2,5)),Codes!$E$1:$F$18,2)</f>
        <v>Slash</v>
      </c>
      <c r="AA936" s="6" t="str">
        <f t="shared" si="282"/>
        <v>0</v>
      </c>
      <c r="AB936" s="1">
        <f t="shared" si="283"/>
        <v>0</v>
      </c>
      <c r="AC936" s="1" t="str">
        <f>VLOOKUP(BIN2DEC(RIGHT(HEX2BIN(MID(H936,6,1),4),1)&amp;LEFT(HEX2BIN(MID(H936,7,1),4),1)),Codes!$K$1:$L$5,2)</f>
        <v>M</v>
      </c>
      <c r="AD936" s="1" t="str">
        <f>VLOOKUP(BIN2DEC(RIGHT(HEX2BIN(MID(H936,7,1),4),3)&amp;LEFT(HEX2BIN(MID(H936,8,1),4),2)),Codes!$H$2:$I$33,2)</f>
        <v>Punch</v>
      </c>
      <c r="AE936" s="1" t="str">
        <f t="shared" si="284"/>
        <v>1</v>
      </c>
      <c r="AF936" s="1" t="str">
        <f t="shared" si="285"/>
        <v>1</v>
      </c>
      <c r="AH936" s="6">
        <f t="shared" si="286"/>
        <v>33</v>
      </c>
    </row>
    <row r="937" spans="1:34">
      <c r="A937" s="3" t="s">
        <v>1110</v>
      </c>
      <c r="B937" s="1" t="s">
        <v>88</v>
      </c>
      <c r="C937" s="6" t="s">
        <v>294</v>
      </c>
      <c r="D937" s="9" t="s">
        <v>1111</v>
      </c>
      <c r="E937" s="9" t="s">
        <v>265</v>
      </c>
      <c r="F937" s="9" t="s">
        <v>91</v>
      </c>
      <c r="G937" s="9" t="s">
        <v>1112</v>
      </c>
      <c r="H937" s="9" t="s">
        <v>1105</v>
      </c>
      <c r="J937" s="6" t="str">
        <f t="shared" si="270"/>
        <v>001011</v>
      </c>
      <c r="K937" s="1">
        <f t="shared" si="271"/>
        <v>2</v>
      </c>
      <c r="L937" s="6" t="str">
        <f t="shared" si="272"/>
        <v>00000</v>
      </c>
      <c r="M937" s="1">
        <f t="shared" si="273"/>
        <v>25</v>
      </c>
      <c r="N937" s="6" t="str">
        <f t="shared" si="274"/>
        <v>00</v>
      </c>
      <c r="O937" s="1">
        <f t="shared" si="275"/>
        <v>1</v>
      </c>
      <c r="P937" s="1">
        <f>IF(HEX2DEC(LEFT(E937,4))&gt;=32768,HEX2DEC(LEFT(E937,4))-65536,HEX2DEC(LEFT(E937,4)))/Codes!$N$2</f>
        <v>2.4</v>
      </c>
      <c r="Q937" s="1">
        <f>IF(HEX2DEC(RIGHT(E937,4))&gt;=32768,HEX2DEC(RIGHT(E937,4))-65536,HEX2DEC(RIGHT(E937,4)))/Codes!$N$2</f>
        <v>0</v>
      </c>
      <c r="R937" s="1">
        <f>IF(HEX2DEC(LEFT(F937,4))&gt;=32768,HEX2DEC(LEFT(F937,4))-65536,HEX2DEC(LEFT(F937,4)))/Codes!$N$2</f>
        <v>0</v>
      </c>
      <c r="S937" s="1">
        <f>IF(HEX2DEC(RIGHT(F937,4))&gt;=32768,HEX2DEC(RIGHT(F937,4))-65536,HEX2DEC(RIGHT(F937,4)))/Codes!$N$2</f>
        <v>0</v>
      </c>
      <c r="T937" s="18">
        <f t="shared" si="276"/>
        <v>0</v>
      </c>
      <c r="U937" s="1">
        <f t="shared" si="277"/>
        <v>60</v>
      </c>
      <c r="V937" s="1">
        <f t="shared" si="278"/>
        <v>0</v>
      </c>
      <c r="W937" s="1" t="str">
        <f t="shared" si="279"/>
        <v>100</v>
      </c>
      <c r="X937" s="1">
        <f t="shared" si="280"/>
        <v>3</v>
      </c>
      <c r="Y937" s="1">
        <f t="shared" si="281"/>
        <v>15</v>
      </c>
      <c r="Z937" s="1" t="str">
        <f>VLOOKUP(BIN2DEC(MID(HEX2BIN(MID(H937,3,2),8),2,5)),Codes!$E$1:$F$18,2)</f>
        <v>Slash</v>
      </c>
      <c r="AA937" s="6" t="str">
        <f t="shared" si="282"/>
        <v>0</v>
      </c>
      <c r="AB937" s="1">
        <f t="shared" si="283"/>
        <v>0</v>
      </c>
      <c r="AC937" s="1" t="str">
        <f>VLOOKUP(BIN2DEC(RIGHT(HEX2BIN(MID(H937,6,1),4),1)&amp;LEFT(HEX2BIN(MID(H937,7,1),4),1)),Codes!$K$1:$L$5,2)</f>
        <v>M</v>
      </c>
      <c r="AD937" s="1" t="str">
        <f>VLOOKUP(BIN2DEC(RIGHT(HEX2BIN(MID(H937,7,1),4),3)&amp;LEFT(HEX2BIN(MID(H937,8,1),4),2)),Codes!$H$2:$I$33,2)</f>
        <v>Punch</v>
      </c>
      <c r="AE937" s="1" t="str">
        <f t="shared" si="284"/>
        <v>1</v>
      </c>
      <c r="AF937" s="1" t="str">
        <f t="shared" si="285"/>
        <v>1</v>
      </c>
      <c r="AH937" s="6">
        <f t="shared" si="286"/>
        <v>33</v>
      </c>
    </row>
    <row r="938" spans="1:34">
      <c r="A938" s="3" t="s">
        <v>1113</v>
      </c>
      <c r="B938" s="1" t="s">
        <v>88</v>
      </c>
      <c r="C938" s="6" t="s">
        <v>294</v>
      </c>
      <c r="D938" s="9" t="s">
        <v>1114</v>
      </c>
      <c r="E938" s="9" t="s">
        <v>433</v>
      </c>
      <c r="F938" s="9" t="s">
        <v>91</v>
      </c>
      <c r="G938" s="9" t="s">
        <v>1112</v>
      </c>
      <c r="H938" s="9" t="s">
        <v>1105</v>
      </c>
      <c r="J938" s="6" t="str">
        <f t="shared" si="270"/>
        <v>001011</v>
      </c>
      <c r="K938" s="1">
        <f t="shared" si="271"/>
        <v>3</v>
      </c>
      <c r="L938" s="6" t="str">
        <f t="shared" si="272"/>
        <v>00000</v>
      </c>
      <c r="M938" s="1">
        <f t="shared" si="273"/>
        <v>19</v>
      </c>
      <c r="N938" s="6" t="str">
        <f t="shared" si="274"/>
        <v>00</v>
      </c>
      <c r="O938" s="1">
        <f t="shared" si="275"/>
        <v>1</v>
      </c>
      <c r="P938" s="1">
        <f>IF(HEX2DEC(LEFT(E938,4))&gt;=32768,HEX2DEC(LEFT(E938,4))-65536,HEX2DEC(LEFT(E938,4)))/Codes!$N$2</f>
        <v>1.6</v>
      </c>
      <c r="Q938" s="1">
        <f>IF(HEX2DEC(RIGHT(E938,4))&gt;=32768,HEX2DEC(RIGHT(E938,4))-65536,HEX2DEC(RIGHT(E938,4)))/Codes!$N$2</f>
        <v>0</v>
      </c>
      <c r="R938" s="1">
        <f>IF(HEX2DEC(LEFT(F938,4))&gt;=32768,HEX2DEC(LEFT(F938,4))-65536,HEX2DEC(LEFT(F938,4)))/Codes!$N$2</f>
        <v>0</v>
      </c>
      <c r="S938" s="1">
        <f>IF(HEX2DEC(RIGHT(F938,4))&gt;=32768,HEX2DEC(RIGHT(F938,4))-65536,HEX2DEC(RIGHT(F938,4)))/Codes!$N$2</f>
        <v>0</v>
      </c>
      <c r="T938" s="18">
        <f t="shared" si="276"/>
        <v>0</v>
      </c>
      <c r="U938" s="1">
        <f t="shared" si="277"/>
        <v>60</v>
      </c>
      <c r="V938" s="1">
        <f t="shared" si="278"/>
        <v>0</v>
      </c>
      <c r="W938" s="1" t="str">
        <f t="shared" si="279"/>
        <v>100</v>
      </c>
      <c r="X938" s="1">
        <f t="shared" si="280"/>
        <v>3</v>
      </c>
      <c r="Y938" s="1">
        <f t="shared" si="281"/>
        <v>15</v>
      </c>
      <c r="Z938" s="1" t="str">
        <f>VLOOKUP(BIN2DEC(MID(HEX2BIN(MID(H938,3,2),8),2,5)),Codes!$E$1:$F$18,2)</f>
        <v>Slash</v>
      </c>
      <c r="AA938" s="6" t="str">
        <f t="shared" si="282"/>
        <v>0</v>
      </c>
      <c r="AB938" s="1">
        <f t="shared" si="283"/>
        <v>0</v>
      </c>
      <c r="AC938" s="1" t="str">
        <f>VLOOKUP(BIN2DEC(RIGHT(HEX2BIN(MID(H938,6,1),4),1)&amp;LEFT(HEX2BIN(MID(H938,7,1),4),1)),Codes!$K$1:$L$5,2)</f>
        <v>M</v>
      </c>
      <c r="AD938" s="1" t="str">
        <f>VLOOKUP(BIN2DEC(RIGHT(HEX2BIN(MID(H938,7,1),4),3)&amp;LEFT(HEX2BIN(MID(H938,8,1),4),2)),Codes!$H$2:$I$33,2)</f>
        <v>Punch</v>
      </c>
      <c r="AE938" s="1" t="str">
        <f t="shared" si="284"/>
        <v>1</v>
      </c>
      <c r="AF938" s="1" t="str">
        <f t="shared" si="285"/>
        <v>1</v>
      </c>
      <c r="AH938" s="6">
        <f t="shared" si="286"/>
        <v>33</v>
      </c>
    </row>
    <row r="939" spans="1:34">
      <c r="A939" s="3" t="s">
        <v>1115</v>
      </c>
      <c r="B939" s="1" t="s">
        <v>88</v>
      </c>
      <c r="C939" s="6" t="s">
        <v>1128</v>
      </c>
      <c r="D939" s="9" t="s">
        <v>1117</v>
      </c>
      <c r="E939" s="9" t="s">
        <v>1079</v>
      </c>
      <c r="F939" s="9" t="s">
        <v>91</v>
      </c>
      <c r="G939" s="9" t="s">
        <v>139</v>
      </c>
      <c r="H939" s="9" t="s">
        <v>1118</v>
      </c>
      <c r="J939" s="6" t="str">
        <f t="shared" si="270"/>
        <v>001011</v>
      </c>
      <c r="K939" s="1">
        <f t="shared" si="271"/>
        <v>0</v>
      </c>
      <c r="L939" s="6" t="str">
        <f t="shared" si="272"/>
        <v>00000</v>
      </c>
      <c r="M939" s="1">
        <f t="shared" si="273"/>
        <v>28</v>
      </c>
      <c r="N939" s="6" t="str">
        <f t="shared" si="274"/>
        <v>00</v>
      </c>
      <c r="O939" s="1">
        <f t="shared" si="275"/>
        <v>11</v>
      </c>
      <c r="P939" s="1">
        <f>IF(HEX2DEC(LEFT(E939,4))&gt;=32768,HEX2DEC(LEFT(E939,4))-65536,HEX2DEC(LEFT(E939,4)))/Codes!$N$2</f>
        <v>4.8</v>
      </c>
      <c r="Q939" s="1">
        <f>IF(HEX2DEC(RIGHT(E939,4))&gt;=32768,HEX2DEC(RIGHT(E939,4))-65536,HEX2DEC(RIGHT(E939,4)))/Codes!$N$2</f>
        <v>5.6</v>
      </c>
      <c r="R939" s="1">
        <f>IF(HEX2DEC(LEFT(F939,4))&gt;=32768,HEX2DEC(LEFT(F939,4))-65536,HEX2DEC(LEFT(F939,4)))/Codes!$N$2</f>
        <v>0</v>
      </c>
      <c r="S939" s="1">
        <f>IF(HEX2DEC(RIGHT(F939,4))&gt;=32768,HEX2DEC(RIGHT(F939,4))-65536,HEX2DEC(RIGHT(F939,4)))/Codes!$N$2</f>
        <v>0</v>
      </c>
      <c r="T939" s="18">
        <f t="shared" si="276"/>
        <v>361</v>
      </c>
      <c r="U939" s="1">
        <f t="shared" si="277"/>
        <v>100</v>
      </c>
      <c r="V939" s="1">
        <f t="shared" si="278"/>
        <v>0</v>
      </c>
      <c r="W939" s="1" t="str">
        <f t="shared" si="279"/>
        <v>100</v>
      </c>
      <c r="X939" s="1">
        <f t="shared" si="280"/>
        <v>3</v>
      </c>
      <c r="Y939" s="1">
        <f t="shared" si="281"/>
        <v>10</v>
      </c>
      <c r="Z939" s="1" t="str">
        <f>VLOOKUP(BIN2DEC(MID(HEX2BIN(MID(H939,3,2),8),2,5)),Codes!$E$1:$F$18,2)</f>
        <v>Slash</v>
      </c>
      <c r="AA939" s="6" t="str">
        <f t="shared" si="282"/>
        <v>0</v>
      </c>
      <c r="AB939" s="1">
        <f t="shared" si="283"/>
        <v>0</v>
      </c>
      <c r="AC939" s="1" t="str">
        <f>VLOOKUP(BIN2DEC(RIGHT(HEX2BIN(MID(H939,6,1),4),1)&amp;LEFT(HEX2BIN(MID(H939,7,1),4),1)),Codes!$K$1:$L$5,2)</f>
        <v>L</v>
      </c>
      <c r="AD939" s="1" t="str">
        <f>VLOOKUP(BIN2DEC(RIGHT(HEX2BIN(MID(H939,7,1),4),3)&amp;LEFT(HEX2BIN(MID(H939,8,1),4),2)),Codes!$H$2:$I$33,2)</f>
        <v>Punch</v>
      </c>
      <c r="AE939" s="1" t="str">
        <f t="shared" si="284"/>
        <v>1</v>
      </c>
      <c r="AF939" s="1" t="str">
        <f t="shared" si="285"/>
        <v>1</v>
      </c>
      <c r="AH939" s="6">
        <f t="shared" si="286"/>
        <v>65</v>
      </c>
    </row>
    <row r="940" spans="1:34">
      <c r="A940" s="3" t="s">
        <v>1119</v>
      </c>
      <c r="B940" s="1" t="s">
        <v>88</v>
      </c>
      <c r="C940" s="6" t="s">
        <v>1128</v>
      </c>
      <c r="D940" s="9" t="s">
        <v>1120</v>
      </c>
      <c r="E940" s="9" t="s">
        <v>995</v>
      </c>
      <c r="F940" s="9" t="s">
        <v>91</v>
      </c>
      <c r="G940" s="9" t="s">
        <v>139</v>
      </c>
      <c r="H940" s="9" t="s">
        <v>1118</v>
      </c>
      <c r="J940" s="6" t="str">
        <f t="shared" si="270"/>
        <v>001011</v>
      </c>
      <c r="K940" s="1">
        <f t="shared" si="271"/>
        <v>1</v>
      </c>
      <c r="L940" s="6" t="str">
        <f t="shared" si="272"/>
        <v>00000</v>
      </c>
      <c r="M940" s="1">
        <f t="shared" si="273"/>
        <v>28</v>
      </c>
      <c r="N940" s="6" t="str">
        <f t="shared" si="274"/>
        <v>00</v>
      </c>
      <c r="O940" s="1">
        <f t="shared" si="275"/>
        <v>10</v>
      </c>
      <c r="P940" s="1">
        <f>IF(HEX2DEC(LEFT(E940,4))&gt;=32768,HEX2DEC(LEFT(E940,4))-65536,HEX2DEC(LEFT(E940,4)))/Codes!$N$2</f>
        <v>4.8</v>
      </c>
      <c r="Q940" s="1">
        <f>IF(HEX2DEC(RIGHT(E940,4))&gt;=32768,HEX2DEC(RIGHT(E940,4))-65536,HEX2DEC(RIGHT(E940,4)))/Codes!$N$2</f>
        <v>2</v>
      </c>
      <c r="R940" s="1">
        <f>IF(HEX2DEC(LEFT(F940,4))&gt;=32768,HEX2DEC(LEFT(F940,4))-65536,HEX2DEC(LEFT(F940,4)))/Codes!$N$2</f>
        <v>0</v>
      </c>
      <c r="S940" s="1">
        <f>IF(HEX2DEC(RIGHT(F940,4))&gt;=32768,HEX2DEC(RIGHT(F940,4))-65536,HEX2DEC(RIGHT(F940,4)))/Codes!$N$2</f>
        <v>0</v>
      </c>
      <c r="T940" s="18">
        <f t="shared" si="276"/>
        <v>361</v>
      </c>
      <c r="U940" s="1">
        <f t="shared" si="277"/>
        <v>100</v>
      </c>
      <c r="V940" s="1">
        <f t="shared" si="278"/>
        <v>0</v>
      </c>
      <c r="W940" s="1" t="str">
        <f t="shared" si="279"/>
        <v>100</v>
      </c>
      <c r="X940" s="1">
        <f t="shared" si="280"/>
        <v>3</v>
      </c>
      <c r="Y940" s="1">
        <f t="shared" si="281"/>
        <v>10</v>
      </c>
      <c r="Z940" s="1" t="str">
        <f>VLOOKUP(BIN2DEC(MID(HEX2BIN(MID(H940,3,2),8),2,5)),Codes!$E$1:$F$18,2)</f>
        <v>Slash</v>
      </c>
      <c r="AA940" s="6" t="str">
        <f t="shared" si="282"/>
        <v>0</v>
      </c>
      <c r="AB940" s="1">
        <f t="shared" si="283"/>
        <v>0</v>
      </c>
      <c r="AC940" s="1" t="str">
        <f>VLOOKUP(BIN2DEC(RIGHT(HEX2BIN(MID(H940,6,1),4),1)&amp;LEFT(HEX2BIN(MID(H940,7,1),4),1)),Codes!$K$1:$L$5,2)</f>
        <v>L</v>
      </c>
      <c r="AD940" s="1" t="str">
        <f>VLOOKUP(BIN2DEC(RIGHT(HEX2BIN(MID(H940,7,1),4),3)&amp;LEFT(HEX2BIN(MID(H940,8,1),4),2)),Codes!$H$2:$I$33,2)</f>
        <v>Punch</v>
      </c>
      <c r="AE940" s="1" t="str">
        <f t="shared" si="284"/>
        <v>1</v>
      </c>
      <c r="AF940" s="1" t="str">
        <f t="shared" si="285"/>
        <v>1</v>
      </c>
      <c r="AH940" s="6">
        <f t="shared" si="286"/>
        <v>65</v>
      </c>
    </row>
    <row r="941" spans="1:34">
      <c r="A941" s="3" t="s">
        <v>1121</v>
      </c>
      <c r="B941" s="1" t="s">
        <v>88</v>
      </c>
      <c r="C941" s="6" t="s">
        <v>1128</v>
      </c>
      <c r="D941" s="9" t="s">
        <v>1122</v>
      </c>
      <c r="E941" s="9" t="s">
        <v>212</v>
      </c>
      <c r="F941" s="9" t="s">
        <v>91</v>
      </c>
      <c r="G941" s="9" t="s">
        <v>139</v>
      </c>
      <c r="H941" s="9" t="s">
        <v>1118</v>
      </c>
      <c r="J941" s="6" t="str">
        <f t="shared" si="270"/>
        <v>001011</v>
      </c>
      <c r="K941" s="1">
        <f t="shared" si="271"/>
        <v>2</v>
      </c>
      <c r="L941" s="6" t="str">
        <f t="shared" si="272"/>
        <v>00000</v>
      </c>
      <c r="M941" s="1">
        <f t="shared" si="273"/>
        <v>25</v>
      </c>
      <c r="N941" s="6" t="str">
        <f t="shared" si="274"/>
        <v>00</v>
      </c>
      <c r="O941" s="1">
        <f t="shared" si="275"/>
        <v>10</v>
      </c>
      <c r="P941" s="1">
        <f>IF(HEX2DEC(LEFT(E941,4))&gt;=32768,HEX2DEC(LEFT(E941,4))-65536,HEX2DEC(LEFT(E941,4)))/Codes!$N$2</f>
        <v>2.8</v>
      </c>
      <c r="Q941" s="1">
        <f>IF(HEX2DEC(RIGHT(E941,4))&gt;=32768,HEX2DEC(RIGHT(E941,4))-65536,HEX2DEC(RIGHT(E941,4)))/Codes!$N$2</f>
        <v>0</v>
      </c>
      <c r="R941" s="1">
        <f>IF(HEX2DEC(LEFT(F941,4))&gt;=32768,HEX2DEC(LEFT(F941,4))-65536,HEX2DEC(LEFT(F941,4)))/Codes!$N$2</f>
        <v>0</v>
      </c>
      <c r="S941" s="1">
        <f>IF(HEX2DEC(RIGHT(F941,4))&gt;=32768,HEX2DEC(RIGHT(F941,4))-65536,HEX2DEC(RIGHT(F941,4)))/Codes!$N$2</f>
        <v>0</v>
      </c>
      <c r="T941" s="18">
        <f t="shared" si="276"/>
        <v>361</v>
      </c>
      <c r="U941" s="1">
        <f t="shared" si="277"/>
        <v>100</v>
      </c>
      <c r="V941" s="1">
        <f t="shared" si="278"/>
        <v>0</v>
      </c>
      <c r="W941" s="1" t="str">
        <f t="shared" si="279"/>
        <v>100</v>
      </c>
      <c r="X941" s="1">
        <f t="shared" si="280"/>
        <v>3</v>
      </c>
      <c r="Y941" s="1">
        <f t="shared" si="281"/>
        <v>10</v>
      </c>
      <c r="Z941" s="1" t="str">
        <f>VLOOKUP(BIN2DEC(MID(HEX2BIN(MID(H941,3,2),8),2,5)),Codes!$E$1:$F$18,2)</f>
        <v>Slash</v>
      </c>
      <c r="AA941" s="6" t="str">
        <f t="shared" si="282"/>
        <v>0</v>
      </c>
      <c r="AB941" s="1">
        <f t="shared" si="283"/>
        <v>0</v>
      </c>
      <c r="AC941" s="1" t="str">
        <f>VLOOKUP(BIN2DEC(RIGHT(HEX2BIN(MID(H941,6,1),4),1)&amp;LEFT(HEX2BIN(MID(H941,7,1),4),1)),Codes!$K$1:$L$5,2)</f>
        <v>L</v>
      </c>
      <c r="AD941" s="1" t="str">
        <f>VLOOKUP(BIN2DEC(RIGHT(HEX2BIN(MID(H941,7,1),4),3)&amp;LEFT(HEX2BIN(MID(H941,8,1),4),2)),Codes!$H$2:$I$33,2)</f>
        <v>Punch</v>
      </c>
      <c r="AE941" s="1" t="str">
        <f t="shared" si="284"/>
        <v>1</v>
      </c>
      <c r="AF941" s="1" t="str">
        <f t="shared" si="285"/>
        <v>1</v>
      </c>
      <c r="AH941" s="6">
        <f t="shared" si="286"/>
        <v>65</v>
      </c>
    </row>
    <row r="942" spans="1:34">
      <c r="A942" s="3" t="s">
        <v>1123</v>
      </c>
      <c r="B942" s="1" t="s">
        <v>88</v>
      </c>
      <c r="C942" s="6" t="s">
        <v>1128</v>
      </c>
      <c r="D942" s="9" t="s">
        <v>1124</v>
      </c>
      <c r="E942" s="9" t="s">
        <v>824</v>
      </c>
      <c r="F942" s="9" t="s">
        <v>91</v>
      </c>
      <c r="G942" s="9" t="s">
        <v>139</v>
      </c>
      <c r="H942" s="9" t="s">
        <v>1118</v>
      </c>
      <c r="J942" s="6" t="str">
        <f t="shared" si="270"/>
        <v>001011</v>
      </c>
      <c r="K942" s="1">
        <f t="shared" si="271"/>
        <v>3</v>
      </c>
      <c r="L942" s="6" t="str">
        <f t="shared" si="272"/>
        <v>00000</v>
      </c>
      <c r="M942" s="1">
        <f t="shared" si="273"/>
        <v>19</v>
      </c>
      <c r="N942" s="6" t="str">
        <f t="shared" si="274"/>
        <v>00</v>
      </c>
      <c r="O942" s="1">
        <f t="shared" si="275"/>
        <v>10</v>
      </c>
      <c r="P942" s="1">
        <f>IF(HEX2DEC(LEFT(E942,4))&gt;=32768,HEX2DEC(LEFT(E942,4))-65536,HEX2DEC(LEFT(E942,4)))/Codes!$N$2</f>
        <v>2</v>
      </c>
      <c r="Q942" s="1">
        <f>IF(HEX2DEC(RIGHT(E942,4))&gt;=32768,HEX2DEC(RIGHT(E942,4))-65536,HEX2DEC(RIGHT(E942,4)))/Codes!$N$2</f>
        <v>0</v>
      </c>
      <c r="R942" s="1">
        <f>IF(HEX2DEC(LEFT(F942,4))&gt;=32768,HEX2DEC(LEFT(F942,4))-65536,HEX2DEC(LEFT(F942,4)))/Codes!$N$2</f>
        <v>0</v>
      </c>
      <c r="S942" s="1">
        <f>IF(HEX2DEC(RIGHT(F942,4))&gt;=32768,HEX2DEC(RIGHT(F942,4))-65536,HEX2DEC(RIGHT(F942,4)))/Codes!$N$2</f>
        <v>0</v>
      </c>
      <c r="T942" s="18">
        <f t="shared" si="276"/>
        <v>361</v>
      </c>
      <c r="U942" s="1">
        <f t="shared" si="277"/>
        <v>100</v>
      </c>
      <c r="V942" s="1">
        <f t="shared" si="278"/>
        <v>0</v>
      </c>
      <c r="W942" s="1" t="str">
        <f t="shared" si="279"/>
        <v>100</v>
      </c>
      <c r="X942" s="1">
        <f t="shared" si="280"/>
        <v>3</v>
      </c>
      <c r="Y942" s="1">
        <f t="shared" si="281"/>
        <v>10</v>
      </c>
      <c r="Z942" s="1" t="str">
        <f>VLOOKUP(BIN2DEC(MID(HEX2BIN(MID(H942,3,2),8),2,5)),Codes!$E$1:$F$18,2)</f>
        <v>Slash</v>
      </c>
      <c r="AA942" s="6" t="str">
        <f t="shared" si="282"/>
        <v>0</v>
      </c>
      <c r="AB942" s="1">
        <f t="shared" si="283"/>
        <v>0</v>
      </c>
      <c r="AC942" s="1" t="str">
        <f>VLOOKUP(BIN2DEC(RIGHT(HEX2BIN(MID(H942,6,1),4),1)&amp;LEFT(HEX2BIN(MID(H942,7,1),4),1)),Codes!$K$1:$L$5,2)</f>
        <v>L</v>
      </c>
      <c r="AD942" s="1" t="str">
        <f>VLOOKUP(BIN2DEC(RIGHT(HEX2BIN(MID(H942,7,1),4),3)&amp;LEFT(HEX2BIN(MID(H942,8,1),4),2)),Codes!$H$2:$I$33,2)</f>
        <v>Punch</v>
      </c>
      <c r="AE942" s="1" t="str">
        <f t="shared" si="284"/>
        <v>1</v>
      </c>
      <c r="AF942" s="1" t="str">
        <f t="shared" si="285"/>
        <v>1</v>
      </c>
      <c r="AH942" s="6">
        <f t="shared" si="286"/>
        <v>65</v>
      </c>
    </row>
    <row r="943" spans="1:34">
      <c r="A943" s="3" t="s">
        <v>1125</v>
      </c>
      <c r="B943" s="1" t="s">
        <v>88</v>
      </c>
      <c r="C943" s="6" t="s">
        <v>1116</v>
      </c>
      <c r="D943" s="9" t="s">
        <v>1126</v>
      </c>
      <c r="E943" s="9" t="s">
        <v>1079</v>
      </c>
      <c r="F943" s="9" t="s">
        <v>91</v>
      </c>
      <c r="G943" s="9" t="s">
        <v>139</v>
      </c>
      <c r="H943" s="9" t="s">
        <v>1127</v>
      </c>
      <c r="J943" s="6" t="str">
        <f t="shared" si="270"/>
        <v>001011</v>
      </c>
      <c r="K943" s="1">
        <f t="shared" si="271"/>
        <v>0</v>
      </c>
      <c r="L943" s="6" t="str">
        <f t="shared" si="272"/>
        <v>00000</v>
      </c>
      <c r="M943" s="1">
        <f t="shared" si="273"/>
        <v>28</v>
      </c>
      <c r="N943" s="6" t="str">
        <f t="shared" si="274"/>
        <v>00</v>
      </c>
      <c r="O943" s="1">
        <f t="shared" si="275"/>
        <v>12</v>
      </c>
      <c r="P943" s="1">
        <f>IF(HEX2DEC(LEFT(E943,4))&gt;=32768,HEX2DEC(LEFT(E943,4))-65536,HEX2DEC(LEFT(E943,4)))/Codes!$N$2</f>
        <v>4.8</v>
      </c>
      <c r="Q943" s="1">
        <f>IF(HEX2DEC(RIGHT(E943,4))&gt;=32768,HEX2DEC(RIGHT(E943,4))-65536,HEX2DEC(RIGHT(E943,4)))/Codes!$N$2</f>
        <v>5.6</v>
      </c>
      <c r="R943" s="1">
        <f>IF(HEX2DEC(LEFT(F943,4))&gt;=32768,HEX2DEC(LEFT(F943,4))-65536,HEX2DEC(LEFT(F943,4)))/Codes!$N$2</f>
        <v>0</v>
      </c>
      <c r="S943" s="1">
        <f>IF(HEX2DEC(RIGHT(F943,4))&gt;=32768,HEX2DEC(RIGHT(F943,4))-65536,HEX2DEC(RIGHT(F943,4)))/Codes!$N$2</f>
        <v>0</v>
      </c>
      <c r="T943" s="18">
        <f t="shared" si="276"/>
        <v>361</v>
      </c>
      <c r="U943" s="1">
        <f t="shared" si="277"/>
        <v>100</v>
      </c>
      <c r="V943" s="1">
        <f t="shared" si="278"/>
        <v>0</v>
      </c>
      <c r="W943" s="1" t="str">
        <f t="shared" si="279"/>
        <v>100</v>
      </c>
      <c r="X943" s="1">
        <f t="shared" si="280"/>
        <v>3</v>
      </c>
      <c r="Y943" s="1">
        <f t="shared" si="281"/>
        <v>5</v>
      </c>
      <c r="Z943" s="1" t="str">
        <f>VLOOKUP(BIN2DEC(MID(HEX2BIN(MID(H943,3,2),8),2,5)),Codes!$E$1:$F$18,2)</f>
        <v>Slash</v>
      </c>
      <c r="AA943" s="6" t="str">
        <f t="shared" si="282"/>
        <v>0</v>
      </c>
      <c r="AB943" s="1">
        <f t="shared" si="283"/>
        <v>0</v>
      </c>
      <c r="AC943" s="1" t="str">
        <f>VLOOKUP(BIN2DEC(RIGHT(HEX2BIN(MID(H943,6,1),4),1)&amp;LEFT(HEX2BIN(MID(H943,7,1),4),1)),Codes!$K$1:$L$5,2)</f>
        <v>M</v>
      </c>
      <c r="AD943" s="1" t="str">
        <f>VLOOKUP(BIN2DEC(RIGHT(HEX2BIN(MID(H943,7,1),4),3)&amp;LEFT(HEX2BIN(MID(H943,8,1),4),2)),Codes!$H$2:$I$33,2)</f>
        <v>Punch</v>
      </c>
      <c r="AE943" s="1" t="str">
        <f t="shared" si="284"/>
        <v>1</v>
      </c>
      <c r="AF943" s="1" t="str">
        <f t="shared" si="285"/>
        <v>1</v>
      </c>
      <c r="AH943" s="6">
        <f t="shared" si="286"/>
        <v>33</v>
      </c>
    </row>
    <row r="944" spans="1:34">
      <c r="A944" s="3" t="s">
        <v>1129</v>
      </c>
      <c r="B944" s="1" t="s">
        <v>88</v>
      </c>
      <c r="C944" s="6" t="s">
        <v>1116</v>
      </c>
      <c r="D944" s="9" t="s">
        <v>1130</v>
      </c>
      <c r="E944" s="9" t="s">
        <v>995</v>
      </c>
      <c r="F944" s="9" t="s">
        <v>91</v>
      </c>
      <c r="G944" s="9" t="s">
        <v>139</v>
      </c>
      <c r="H944" s="9" t="s">
        <v>1127</v>
      </c>
      <c r="J944" s="6" t="str">
        <f t="shared" si="270"/>
        <v>001011</v>
      </c>
      <c r="K944" s="1">
        <f t="shared" si="271"/>
        <v>1</v>
      </c>
      <c r="L944" s="6" t="str">
        <f t="shared" si="272"/>
        <v>00000</v>
      </c>
      <c r="M944" s="1">
        <f t="shared" si="273"/>
        <v>28</v>
      </c>
      <c r="N944" s="6" t="str">
        <f t="shared" si="274"/>
        <v>00</v>
      </c>
      <c r="O944" s="1">
        <f t="shared" si="275"/>
        <v>11</v>
      </c>
      <c r="P944" s="1">
        <f>IF(HEX2DEC(LEFT(E944,4))&gt;=32768,HEX2DEC(LEFT(E944,4))-65536,HEX2DEC(LEFT(E944,4)))/Codes!$N$2</f>
        <v>4.8</v>
      </c>
      <c r="Q944" s="1">
        <f>IF(HEX2DEC(RIGHT(E944,4))&gt;=32768,HEX2DEC(RIGHT(E944,4))-65536,HEX2DEC(RIGHT(E944,4)))/Codes!$N$2</f>
        <v>2</v>
      </c>
      <c r="R944" s="1">
        <f>IF(HEX2DEC(LEFT(F944,4))&gt;=32768,HEX2DEC(LEFT(F944,4))-65536,HEX2DEC(LEFT(F944,4)))/Codes!$N$2</f>
        <v>0</v>
      </c>
      <c r="S944" s="1">
        <f>IF(HEX2DEC(RIGHT(F944,4))&gt;=32768,HEX2DEC(RIGHT(F944,4))-65536,HEX2DEC(RIGHT(F944,4)))/Codes!$N$2</f>
        <v>0</v>
      </c>
      <c r="T944" s="18">
        <f t="shared" si="276"/>
        <v>361</v>
      </c>
      <c r="U944" s="1">
        <f t="shared" si="277"/>
        <v>100</v>
      </c>
      <c r="V944" s="1">
        <f t="shared" si="278"/>
        <v>0</v>
      </c>
      <c r="W944" s="1" t="str">
        <f t="shared" si="279"/>
        <v>100</v>
      </c>
      <c r="X944" s="1">
        <f t="shared" si="280"/>
        <v>3</v>
      </c>
      <c r="Y944" s="1">
        <f t="shared" si="281"/>
        <v>5</v>
      </c>
      <c r="Z944" s="1" t="str">
        <f>VLOOKUP(BIN2DEC(MID(HEX2BIN(MID(H944,3,2),8),2,5)),Codes!$E$1:$F$18,2)</f>
        <v>Slash</v>
      </c>
      <c r="AA944" s="6" t="str">
        <f t="shared" si="282"/>
        <v>0</v>
      </c>
      <c r="AB944" s="1">
        <f t="shared" si="283"/>
        <v>0</v>
      </c>
      <c r="AC944" s="1" t="str">
        <f>VLOOKUP(BIN2DEC(RIGHT(HEX2BIN(MID(H944,6,1),4),1)&amp;LEFT(HEX2BIN(MID(H944,7,1),4),1)),Codes!$K$1:$L$5,2)</f>
        <v>M</v>
      </c>
      <c r="AD944" s="1" t="str">
        <f>VLOOKUP(BIN2DEC(RIGHT(HEX2BIN(MID(H944,7,1),4),3)&amp;LEFT(HEX2BIN(MID(H944,8,1),4),2)),Codes!$H$2:$I$33,2)</f>
        <v>Punch</v>
      </c>
      <c r="AE944" s="1" t="str">
        <f t="shared" si="284"/>
        <v>1</v>
      </c>
      <c r="AF944" s="1" t="str">
        <f t="shared" si="285"/>
        <v>1</v>
      </c>
      <c r="AH944" s="6">
        <f t="shared" si="286"/>
        <v>33</v>
      </c>
    </row>
    <row r="945" spans="1:34">
      <c r="A945" s="3" t="s">
        <v>1131</v>
      </c>
      <c r="B945" s="1" t="s">
        <v>88</v>
      </c>
      <c r="C945" s="6" t="s">
        <v>1116</v>
      </c>
      <c r="D945" s="9" t="s">
        <v>1122</v>
      </c>
      <c r="E945" s="9" t="s">
        <v>212</v>
      </c>
      <c r="F945" s="9" t="s">
        <v>91</v>
      </c>
      <c r="G945" s="9" t="s">
        <v>139</v>
      </c>
      <c r="H945" s="9" t="s">
        <v>1132</v>
      </c>
      <c r="J945" s="6" t="str">
        <f t="shared" si="270"/>
        <v>001011</v>
      </c>
      <c r="K945" s="1">
        <f t="shared" si="271"/>
        <v>2</v>
      </c>
      <c r="L945" s="6" t="str">
        <f t="shared" si="272"/>
        <v>00000</v>
      </c>
      <c r="M945" s="1">
        <f t="shared" si="273"/>
        <v>25</v>
      </c>
      <c r="N945" s="6" t="str">
        <f t="shared" si="274"/>
        <v>00</v>
      </c>
      <c r="O945" s="1">
        <f t="shared" si="275"/>
        <v>10</v>
      </c>
      <c r="P945" s="1">
        <f>IF(HEX2DEC(LEFT(E945,4))&gt;=32768,HEX2DEC(LEFT(E945,4))-65536,HEX2DEC(LEFT(E945,4)))/Codes!$N$2</f>
        <v>2.8</v>
      </c>
      <c r="Q945" s="1">
        <f>IF(HEX2DEC(RIGHT(E945,4))&gt;=32768,HEX2DEC(RIGHT(E945,4))-65536,HEX2DEC(RIGHT(E945,4)))/Codes!$N$2</f>
        <v>0</v>
      </c>
      <c r="R945" s="1">
        <f>IF(HEX2DEC(LEFT(F945,4))&gt;=32768,HEX2DEC(LEFT(F945,4))-65536,HEX2DEC(LEFT(F945,4)))/Codes!$N$2</f>
        <v>0</v>
      </c>
      <c r="S945" s="1">
        <f>IF(HEX2DEC(RIGHT(F945,4))&gt;=32768,HEX2DEC(RIGHT(F945,4))-65536,HEX2DEC(RIGHT(F945,4)))/Codes!$N$2</f>
        <v>0</v>
      </c>
      <c r="T945" s="18">
        <f t="shared" si="276"/>
        <v>361</v>
      </c>
      <c r="U945" s="1">
        <f t="shared" si="277"/>
        <v>100</v>
      </c>
      <c r="V945" s="1">
        <f t="shared" si="278"/>
        <v>0</v>
      </c>
      <c r="W945" s="1" t="str">
        <f t="shared" si="279"/>
        <v>100</v>
      </c>
      <c r="X945" s="1">
        <f t="shared" si="280"/>
        <v>3</v>
      </c>
      <c r="Y945" s="1">
        <f t="shared" si="281"/>
        <v>2</v>
      </c>
      <c r="Z945" s="1" t="str">
        <f>VLOOKUP(BIN2DEC(MID(HEX2BIN(MID(H945,3,2),8),2,5)),Codes!$E$1:$F$18,2)</f>
        <v>Slash</v>
      </c>
      <c r="AA945" s="6" t="str">
        <f t="shared" si="282"/>
        <v>0</v>
      </c>
      <c r="AB945" s="1">
        <f t="shared" si="283"/>
        <v>0</v>
      </c>
      <c r="AC945" s="1" t="str">
        <f>VLOOKUP(BIN2DEC(RIGHT(HEX2BIN(MID(H945,6,1),4),1)&amp;LEFT(HEX2BIN(MID(H945,7,1),4),1)),Codes!$K$1:$L$5,2)</f>
        <v>M</v>
      </c>
      <c r="AD945" s="1" t="str">
        <f>VLOOKUP(BIN2DEC(RIGHT(HEX2BIN(MID(H945,7,1),4),3)&amp;LEFT(HEX2BIN(MID(H945,8,1),4),2)),Codes!$H$2:$I$33,2)</f>
        <v>Punch</v>
      </c>
      <c r="AE945" s="1" t="str">
        <f t="shared" si="284"/>
        <v>1</v>
      </c>
      <c r="AF945" s="1" t="str">
        <f t="shared" si="285"/>
        <v>1</v>
      </c>
      <c r="AH945" s="6">
        <f t="shared" si="286"/>
        <v>33</v>
      </c>
    </row>
    <row r="946" spans="1:34">
      <c r="A946" s="3" t="s">
        <v>1133</v>
      </c>
      <c r="B946" s="1" t="s">
        <v>88</v>
      </c>
      <c r="C946" s="6" t="s">
        <v>1116</v>
      </c>
      <c r="D946" s="9" t="s">
        <v>1124</v>
      </c>
      <c r="E946" s="9" t="s">
        <v>824</v>
      </c>
      <c r="F946" s="9" t="s">
        <v>91</v>
      </c>
      <c r="G946" s="9" t="s">
        <v>139</v>
      </c>
      <c r="H946" s="9" t="s">
        <v>1132</v>
      </c>
      <c r="J946" s="6" t="str">
        <f t="shared" si="270"/>
        <v>001011</v>
      </c>
      <c r="K946" s="1">
        <f t="shared" si="271"/>
        <v>3</v>
      </c>
      <c r="L946" s="6" t="str">
        <f t="shared" si="272"/>
        <v>00000</v>
      </c>
      <c r="M946" s="1">
        <f t="shared" si="273"/>
        <v>19</v>
      </c>
      <c r="N946" s="6" t="str">
        <f t="shared" si="274"/>
        <v>00</v>
      </c>
      <c r="O946" s="1">
        <f t="shared" si="275"/>
        <v>10</v>
      </c>
      <c r="P946" s="1">
        <f>IF(HEX2DEC(LEFT(E946,4))&gt;=32768,HEX2DEC(LEFT(E946,4))-65536,HEX2DEC(LEFT(E946,4)))/Codes!$N$2</f>
        <v>2</v>
      </c>
      <c r="Q946" s="1">
        <f>IF(HEX2DEC(RIGHT(E946,4))&gt;=32768,HEX2DEC(RIGHT(E946,4))-65536,HEX2DEC(RIGHT(E946,4)))/Codes!$N$2</f>
        <v>0</v>
      </c>
      <c r="R946" s="1">
        <f>IF(HEX2DEC(LEFT(F946,4))&gt;=32768,HEX2DEC(LEFT(F946,4))-65536,HEX2DEC(LEFT(F946,4)))/Codes!$N$2</f>
        <v>0</v>
      </c>
      <c r="S946" s="1">
        <f>IF(HEX2DEC(RIGHT(F946,4))&gt;=32768,HEX2DEC(RIGHT(F946,4))-65536,HEX2DEC(RIGHT(F946,4)))/Codes!$N$2</f>
        <v>0</v>
      </c>
      <c r="T946" s="18">
        <f t="shared" si="276"/>
        <v>361</v>
      </c>
      <c r="U946" s="1">
        <f t="shared" si="277"/>
        <v>100</v>
      </c>
      <c r="V946" s="1">
        <f t="shared" si="278"/>
        <v>0</v>
      </c>
      <c r="W946" s="1" t="str">
        <f t="shared" si="279"/>
        <v>100</v>
      </c>
      <c r="X946" s="1">
        <f t="shared" si="280"/>
        <v>3</v>
      </c>
      <c r="Y946" s="1">
        <f t="shared" si="281"/>
        <v>2</v>
      </c>
      <c r="Z946" s="1" t="str">
        <f>VLOOKUP(BIN2DEC(MID(HEX2BIN(MID(H946,3,2),8),2,5)),Codes!$E$1:$F$18,2)</f>
        <v>Slash</v>
      </c>
      <c r="AA946" s="6" t="str">
        <f t="shared" si="282"/>
        <v>0</v>
      </c>
      <c r="AB946" s="1">
        <f t="shared" si="283"/>
        <v>0</v>
      </c>
      <c r="AC946" s="1" t="str">
        <f>VLOOKUP(BIN2DEC(RIGHT(HEX2BIN(MID(H946,6,1),4),1)&amp;LEFT(HEX2BIN(MID(H946,7,1),4),1)),Codes!$K$1:$L$5,2)</f>
        <v>M</v>
      </c>
      <c r="AD946" s="1" t="str">
        <f>VLOOKUP(BIN2DEC(RIGHT(HEX2BIN(MID(H946,7,1),4),3)&amp;LEFT(HEX2BIN(MID(H946,8,1),4),2)),Codes!$H$2:$I$33,2)</f>
        <v>Punch</v>
      </c>
      <c r="AE946" s="1" t="str">
        <f t="shared" si="284"/>
        <v>1</v>
      </c>
      <c r="AF946" s="1" t="str">
        <f t="shared" si="285"/>
        <v>1</v>
      </c>
      <c r="AH946" s="6">
        <f t="shared" si="286"/>
        <v>33</v>
      </c>
    </row>
    <row r="947" spans="1:34">
      <c r="A947" s="3" t="s">
        <v>1134</v>
      </c>
      <c r="B947" s="1" t="s">
        <v>88</v>
      </c>
      <c r="C947" s="6" t="s">
        <v>330</v>
      </c>
      <c r="D947" s="9" t="s">
        <v>1135</v>
      </c>
      <c r="E947" s="9" t="s">
        <v>1136</v>
      </c>
      <c r="F947" s="9" t="s">
        <v>91</v>
      </c>
      <c r="G947" s="9" t="s">
        <v>1137</v>
      </c>
      <c r="H947" s="9" t="s">
        <v>1138</v>
      </c>
      <c r="J947" s="6" t="str">
        <f t="shared" si="270"/>
        <v>001011</v>
      </c>
      <c r="K947" s="1">
        <f t="shared" si="271"/>
        <v>0</v>
      </c>
      <c r="L947" s="6" t="str">
        <f t="shared" si="272"/>
        <v>00000</v>
      </c>
      <c r="M947" s="1">
        <f t="shared" si="273"/>
        <v>28</v>
      </c>
      <c r="N947" s="6" t="str">
        <f t="shared" si="274"/>
        <v>00</v>
      </c>
      <c r="O947" s="1">
        <f t="shared" si="275"/>
        <v>8</v>
      </c>
      <c r="P947" s="1">
        <f>IF(HEX2DEC(LEFT(E947,4))&gt;=32768,HEX2DEC(LEFT(E947,4))-65536,HEX2DEC(LEFT(E947,4)))/Codes!$N$2</f>
        <v>3.6</v>
      </c>
      <c r="Q947" s="1">
        <f>IF(HEX2DEC(RIGHT(E947,4))&gt;=32768,HEX2DEC(RIGHT(E947,4))-65536,HEX2DEC(RIGHT(E947,4)))/Codes!$N$2</f>
        <v>3.6</v>
      </c>
      <c r="R947" s="1">
        <f>IF(HEX2DEC(LEFT(F947,4))&gt;=32768,HEX2DEC(LEFT(F947,4))-65536,HEX2DEC(LEFT(F947,4)))/Codes!$N$2</f>
        <v>0</v>
      </c>
      <c r="S947" s="1">
        <f>IF(HEX2DEC(RIGHT(F947,4))&gt;=32768,HEX2DEC(RIGHT(F947,4))-65536,HEX2DEC(RIGHT(F947,4)))/Codes!$N$2</f>
        <v>0</v>
      </c>
      <c r="T947" s="18">
        <f t="shared" si="276"/>
        <v>85</v>
      </c>
      <c r="U947" s="1">
        <f t="shared" si="277"/>
        <v>128</v>
      </c>
      <c r="V947" s="1">
        <f t="shared" si="278"/>
        <v>0</v>
      </c>
      <c r="W947" s="1" t="str">
        <f t="shared" si="279"/>
        <v>100</v>
      </c>
      <c r="X947" s="1">
        <f t="shared" si="280"/>
        <v>3</v>
      </c>
      <c r="Y947" s="1">
        <f t="shared" si="281"/>
        <v>20</v>
      </c>
      <c r="Z947" s="1" t="str">
        <f>VLOOKUP(BIN2DEC(MID(HEX2BIN(MID(H947,3,2),8),2,5)),Codes!$E$1:$F$18,2)</f>
        <v>Slash</v>
      </c>
      <c r="AA947" s="6" t="str">
        <f t="shared" si="282"/>
        <v>0</v>
      </c>
      <c r="AB947" s="1">
        <f t="shared" si="283"/>
        <v>0</v>
      </c>
      <c r="AC947" s="1" t="str">
        <f>VLOOKUP(BIN2DEC(RIGHT(HEX2BIN(MID(H947,6,1),4),1)&amp;LEFT(HEX2BIN(MID(H947,7,1),4),1)),Codes!$K$1:$L$5,2)</f>
        <v>M</v>
      </c>
      <c r="AD947" s="1" t="str">
        <f>VLOOKUP(BIN2DEC(RIGHT(HEX2BIN(MID(H947,7,1),4),3)&amp;LEFT(HEX2BIN(MID(H947,8,1),4),2)),Codes!$H$2:$I$33,2)</f>
        <v>Punch</v>
      </c>
      <c r="AE947" s="1" t="str">
        <f t="shared" si="284"/>
        <v>1</v>
      </c>
      <c r="AF947" s="1" t="str">
        <f t="shared" si="285"/>
        <v>1</v>
      </c>
      <c r="AH947" s="6">
        <f t="shared" si="286"/>
        <v>33</v>
      </c>
    </row>
    <row r="948" spans="1:34">
      <c r="A948" s="3" t="s">
        <v>1139</v>
      </c>
      <c r="B948" s="1" t="s">
        <v>88</v>
      </c>
      <c r="C948" s="6" t="s">
        <v>330</v>
      </c>
      <c r="D948" s="9" t="s">
        <v>1140</v>
      </c>
      <c r="E948" s="9" t="s">
        <v>1141</v>
      </c>
      <c r="F948" s="9" t="s">
        <v>91</v>
      </c>
      <c r="G948" s="9" t="s">
        <v>1142</v>
      </c>
      <c r="H948" s="9" t="s">
        <v>1138</v>
      </c>
      <c r="J948" s="6" t="str">
        <f t="shared" si="270"/>
        <v>001011</v>
      </c>
      <c r="K948" s="1">
        <f t="shared" si="271"/>
        <v>1</v>
      </c>
      <c r="L948" s="6" t="str">
        <f t="shared" si="272"/>
        <v>00000</v>
      </c>
      <c r="M948" s="1">
        <f t="shared" si="273"/>
        <v>25</v>
      </c>
      <c r="N948" s="6" t="str">
        <f t="shared" si="274"/>
        <v>00</v>
      </c>
      <c r="O948" s="1">
        <f t="shared" si="275"/>
        <v>8</v>
      </c>
      <c r="P948" s="1">
        <f>IF(HEX2DEC(LEFT(E948,4))&gt;=32768,HEX2DEC(LEFT(E948,4))-65536,HEX2DEC(LEFT(E948,4)))/Codes!$N$2</f>
        <v>4.2</v>
      </c>
      <c r="Q948" s="1">
        <f>IF(HEX2DEC(RIGHT(E948,4))&gt;=32768,HEX2DEC(RIGHT(E948,4))-65536,HEX2DEC(RIGHT(E948,4)))/Codes!$N$2</f>
        <v>1.8</v>
      </c>
      <c r="R948" s="1">
        <f>IF(HEX2DEC(LEFT(F948,4))&gt;=32768,HEX2DEC(LEFT(F948,4))-65536,HEX2DEC(LEFT(F948,4)))/Codes!$N$2</f>
        <v>0</v>
      </c>
      <c r="S948" s="1">
        <f>IF(HEX2DEC(RIGHT(F948,4))&gt;=32768,HEX2DEC(RIGHT(F948,4))-65536,HEX2DEC(RIGHT(F948,4)))/Codes!$N$2</f>
        <v>0</v>
      </c>
      <c r="T948" s="18">
        <f t="shared" si="276"/>
        <v>85</v>
      </c>
      <c r="U948" s="1">
        <f t="shared" si="277"/>
        <v>126</v>
      </c>
      <c r="V948" s="1">
        <f t="shared" si="278"/>
        <v>0</v>
      </c>
      <c r="W948" s="1" t="str">
        <f t="shared" si="279"/>
        <v>100</v>
      </c>
      <c r="X948" s="1">
        <f t="shared" si="280"/>
        <v>3</v>
      </c>
      <c r="Y948" s="1">
        <f t="shared" si="281"/>
        <v>20</v>
      </c>
      <c r="Z948" s="1" t="str">
        <f>VLOOKUP(BIN2DEC(MID(HEX2BIN(MID(H948,3,2),8),2,5)),Codes!$E$1:$F$18,2)</f>
        <v>Slash</v>
      </c>
      <c r="AA948" s="6" t="str">
        <f t="shared" si="282"/>
        <v>0</v>
      </c>
      <c r="AB948" s="1">
        <f t="shared" si="283"/>
        <v>0</v>
      </c>
      <c r="AC948" s="1" t="str">
        <f>VLOOKUP(BIN2DEC(RIGHT(HEX2BIN(MID(H948,6,1),4),1)&amp;LEFT(HEX2BIN(MID(H948,7,1),4),1)),Codes!$K$1:$L$5,2)</f>
        <v>M</v>
      </c>
      <c r="AD948" s="1" t="str">
        <f>VLOOKUP(BIN2DEC(RIGHT(HEX2BIN(MID(H948,7,1),4),3)&amp;LEFT(HEX2BIN(MID(H948,8,1),4),2)),Codes!$H$2:$I$33,2)</f>
        <v>Punch</v>
      </c>
      <c r="AE948" s="1" t="str">
        <f t="shared" si="284"/>
        <v>1</v>
      </c>
      <c r="AF948" s="1" t="str">
        <f t="shared" si="285"/>
        <v>1</v>
      </c>
      <c r="AH948" s="6">
        <f t="shared" si="286"/>
        <v>33</v>
      </c>
    </row>
    <row r="949" spans="1:34">
      <c r="A949" s="3" t="s">
        <v>1143</v>
      </c>
      <c r="B949" s="1" t="s">
        <v>88</v>
      </c>
      <c r="C949" s="6" t="s">
        <v>330</v>
      </c>
      <c r="D949" s="9" t="s">
        <v>1144</v>
      </c>
      <c r="E949" s="9" t="s">
        <v>212</v>
      </c>
      <c r="F949" s="9" t="s">
        <v>91</v>
      </c>
      <c r="G949" s="9" t="s">
        <v>1145</v>
      </c>
      <c r="H949" s="9" t="s">
        <v>1138</v>
      </c>
      <c r="J949" s="6" t="str">
        <f t="shared" si="270"/>
        <v>001011</v>
      </c>
      <c r="K949" s="1">
        <f t="shared" si="271"/>
        <v>2</v>
      </c>
      <c r="L949" s="6" t="str">
        <f t="shared" si="272"/>
        <v>00000</v>
      </c>
      <c r="M949" s="1">
        <f t="shared" si="273"/>
        <v>19</v>
      </c>
      <c r="N949" s="6" t="str">
        <f t="shared" si="274"/>
        <v>00</v>
      </c>
      <c r="O949" s="1">
        <f t="shared" si="275"/>
        <v>8</v>
      </c>
      <c r="P949" s="1">
        <f>IF(HEX2DEC(LEFT(E949,4))&gt;=32768,HEX2DEC(LEFT(E949,4))-65536,HEX2DEC(LEFT(E949,4)))/Codes!$N$2</f>
        <v>2.8</v>
      </c>
      <c r="Q949" s="1">
        <f>IF(HEX2DEC(RIGHT(E949,4))&gt;=32768,HEX2DEC(RIGHT(E949,4))-65536,HEX2DEC(RIGHT(E949,4)))/Codes!$N$2</f>
        <v>0</v>
      </c>
      <c r="R949" s="1">
        <f>IF(HEX2DEC(LEFT(F949,4))&gt;=32768,HEX2DEC(LEFT(F949,4))-65536,HEX2DEC(LEFT(F949,4)))/Codes!$N$2</f>
        <v>0</v>
      </c>
      <c r="S949" s="1">
        <f>IF(HEX2DEC(RIGHT(F949,4))&gt;=32768,HEX2DEC(RIGHT(F949,4))-65536,HEX2DEC(RIGHT(F949,4)))/Codes!$N$2</f>
        <v>0</v>
      </c>
      <c r="T949" s="18">
        <f t="shared" si="276"/>
        <v>85</v>
      </c>
      <c r="U949" s="1">
        <f t="shared" si="277"/>
        <v>124</v>
      </c>
      <c r="V949" s="1">
        <f t="shared" si="278"/>
        <v>0</v>
      </c>
      <c r="W949" s="1" t="str">
        <f t="shared" si="279"/>
        <v>100</v>
      </c>
      <c r="X949" s="1">
        <f t="shared" si="280"/>
        <v>3</v>
      </c>
      <c r="Y949" s="1">
        <f t="shared" si="281"/>
        <v>20</v>
      </c>
      <c r="Z949" s="1" t="str">
        <f>VLOOKUP(BIN2DEC(MID(HEX2BIN(MID(H949,3,2),8),2,5)),Codes!$E$1:$F$18,2)</f>
        <v>Slash</v>
      </c>
      <c r="AA949" s="6" t="str">
        <f t="shared" si="282"/>
        <v>0</v>
      </c>
      <c r="AB949" s="1">
        <f t="shared" si="283"/>
        <v>0</v>
      </c>
      <c r="AC949" s="1" t="str">
        <f>VLOOKUP(BIN2DEC(RIGHT(HEX2BIN(MID(H949,6,1),4),1)&amp;LEFT(HEX2BIN(MID(H949,7,1),4),1)),Codes!$K$1:$L$5,2)</f>
        <v>M</v>
      </c>
      <c r="AD949" s="1" t="str">
        <f>VLOOKUP(BIN2DEC(RIGHT(HEX2BIN(MID(H949,7,1),4),3)&amp;LEFT(HEX2BIN(MID(H949,8,1),4),2)),Codes!$H$2:$I$33,2)</f>
        <v>Punch</v>
      </c>
      <c r="AE949" s="1" t="str">
        <f t="shared" si="284"/>
        <v>1</v>
      </c>
      <c r="AF949" s="1" t="str">
        <f t="shared" si="285"/>
        <v>1</v>
      </c>
      <c r="AH949" s="6">
        <f t="shared" si="286"/>
        <v>33</v>
      </c>
    </row>
    <row r="950" spans="1:34">
      <c r="A950" s="3" t="s">
        <v>1146</v>
      </c>
      <c r="B950" s="1" t="s">
        <v>88</v>
      </c>
      <c r="C950" s="6" t="s">
        <v>330</v>
      </c>
      <c r="D950" s="9" t="s">
        <v>1147</v>
      </c>
      <c r="E950" s="9" t="s">
        <v>212</v>
      </c>
      <c r="F950" s="9" t="s">
        <v>91</v>
      </c>
      <c r="G950" s="9" t="s">
        <v>1148</v>
      </c>
      <c r="H950" s="9" t="s">
        <v>1149</v>
      </c>
      <c r="J950" s="6" t="str">
        <f t="shared" si="270"/>
        <v>001011</v>
      </c>
      <c r="K950" s="1">
        <f t="shared" si="271"/>
        <v>3</v>
      </c>
      <c r="L950" s="6" t="str">
        <f t="shared" si="272"/>
        <v>00000</v>
      </c>
      <c r="M950" s="1">
        <f t="shared" si="273"/>
        <v>28</v>
      </c>
      <c r="N950" s="6" t="str">
        <f t="shared" si="274"/>
        <v>00</v>
      </c>
      <c r="O950" s="1">
        <f t="shared" si="275"/>
        <v>8</v>
      </c>
      <c r="P950" s="1">
        <f>IF(HEX2DEC(LEFT(E950,4))&gt;=32768,HEX2DEC(LEFT(E950,4))-65536,HEX2DEC(LEFT(E950,4)))/Codes!$N$2</f>
        <v>2.8</v>
      </c>
      <c r="Q950" s="1">
        <f>IF(HEX2DEC(RIGHT(E950,4))&gt;=32768,HEX2DEC(RIGHT(E950,4))-65536,HEX2DEC(RIGHT(E950,4)))/Codes!$N$2</f>
        <v>0</v>
      </c>
      <c r="R950" s="1">
        <f>IF(HEX2DEC(LEFT(F950,4))&gt;=32768,HEX2DEC(LEFT(F950,4))-65536,HEX2DEC(LEFT(F950,4)))/Codes!$N$2</f>
        <v>0</v>
      </c>
      <c r="S950" s="1">
        <f>IF(HEX2DEC(RIGHT(F950,4))&gt;=32768,HEX2DEC(RIGHT(F950,4))-65536,HEX2DEC(RIGHT(F950,4)))/Codes!$N$2</f>
        <v>0</v>
      </c>
      <c r="T950" s="18">
        <f t="shared" si="276"/>
        <v>70</v>
      </c>
      <c r="U950" s="1">
        <f t="shared" si="277"/>
        <v>130</v>
      </c>
      <c r="V950" s="1">
        <f t="shared" si="278"/>
        <v>0</v>
      </c>
      <c r="W950" s="1" t="str">
        <f t="shared" si="279"/>
        <v>100</v>
      </c>
      <c r="X950" s="1">
        <f t="shared" si="280"/>
        <v>3</v>
      </c>
      <c r="Y950" s="1">
        <f t="shared" si="281"/>
        <v>20</v>
      </c>
      <c r="Z950" s="1" t="str">
        <f>VLOOKUP(BIN2DEC(MID(HEX2BIN(MID(H950,3,2),8),2,5)),Codes!$E$1:$F$18,2)</f>
        <v>Slash</v>
      </c>
      <c r="AA950" s="6" t="str">
        <f t="shared" si="282"/>
        <v>0</v>
      </c>
      <c r="AB950" s="1">
        <f t="shared" si="283"/>
        <v>0</v>
      </c>
      <c r="AC950" s="1" t="str">
        <f>VLOOKUP(BIN2DEC(RIGHT(HEX2BIN(MID(H950,6,1),4),1)&amp;LEFT(HEX2BIN(MID(H950,7,1),4),1)),Codes!$K$1:$L$5,2)</f>
        <v>S</v>
      </c>
      <c r="AD950" s="1" t="str">
        <f>VLOOKUP(BIN2DEC(RIGHT(HEX2BIN(MID(H950,7,1),4),3)&amp;LEFT(HEX2BIN(MID(H950,8,1),4),2)),Codes!$H$2:$I$33,2)</f>
        <v>Slash</v>
      </c>
      <c r="AE950" s="1" t="str">
        <f t="shared" si="284"/>
        <v>1</v>
      </c>
      <c r="AF950" s="1" t="str">
        <f t="shared" si="285"/>
        <v>1</v>
      </c>
      <c r="AH950" s="6">
        <f t="shared" si="286"/>
        <v>3</v>
      </c>
    </row>
    <row r="951" spans="1:34">
      <c r="A951" s="3" t="s">
        <v>1150</v>
      </c>
      <c r="B951" s="1" t="s">
        <v>88</v>
      </c>
      <c r="C951" s="6" t="s">
        <v>349</v>
      </c>
      <c r="D951" s="9" t="s">
        <v>1151</v>
      </c>
      <c r="E951" s="9" t="s">
        <v>256</v>
      </c>
      <c r="F951" s="9" t="s">
        <v>91</v>
      </c>
      <c r="G951" s="9" t="s">
        <v>1152</v>
      </c>
      <c r="H951" s="9" t="s">
        <v>1153</v>
      </c>
      <c r="J951" s="6" t="str">
        <f t="shared" si="270"/>
        <v>001011</v>
      </c>
      <c r="K951" s="1">
        <f t="shared" si="271"/>
        <v>0</v>
      </c>
      <c r="L951" s="6" t="str">
        <f t="shared" si="272"/>
        <v>00000</v>
      </c>
      <c r="M951" s="1">
        <f t="shared" si="273"/>
        <v>25</v>
      </c>
      <c r="N951" s="6" t="str">
        <f t="shared" si="274"/>
        <v>00</v>
      </c>
      <c r="O951" s="1">
        <f t="shared" si="275"/>
        <v>10</v>
      </c>
      <c r="P951" s="1">
        <f>IF(HEX2DEC(LEFT(E951,4))&gt;=32768,HEX2DEC(LEFT(E951,4))-65536,HEX2DEC(LEFT(E951,4)))/Codes!$N$2</f>
        <v>3.6</v>
      </c>
      <c r="Q951" s="1">
        <f>IF(HEX2DEC(RIGHT(E951,4))&gt;=32768,HEX2DEC(RIGHT(E951,4))-65536,HEX2DEC(RIGHT(E951,4)))/Codes!$N$2</f>
        <v>0</v>
      </c>
      <c r="R951" s="1">
        <f>IF(HEX2DEC(LEFT(F951,4))&gt;=32768,HEX2DEC(LEFT(F951,4))-65536,HEX2DEC(LEFT(F951,4)))/Codes!$N$2</f>
        <v>0</v>
      </c>
      <c r="S951" s="1">
        <f>IF(HEX2DEC(RIGHT(F951,4))&gt;=32768,HEX2DEC(RIGHT(F951,4))-65536,HEX2DEC(RIGHT(F951,4)))/Codes!$N$2</f>
        <v>0</v>
      </c>
      <c r="T951" s="18">
        <f t="shared" si="276"/>
        <v>280</v>
      </c>
      <c r="U951" s="1">
        <f t="shared" si="277"/>
        <v>50</v>
      </c>
      <c r="V951" s="1">
        <f t="shared" si="278"/>
        <v>0</v>
      </c>
      <c r="W951" s="1" t="str">
        <f t="shared" si="279"/>
        <v>100</v>
      </c>
      <c r="X951" s="1">
        <f t="shared" si="280"/>
        <v>3</v>
      </c>
      <c r="Y951" s="1">
        <f t="shared" si="281"/>
        <v>80</v>
      </c>
      <c r="Z951" s="1" t="str">
        <f>VLOOKUP(BIN2DEC(MID(HEX2BIN(MID(H951,3,2),8),2,5)),Codes!$E$1:$F$18,2)</f>
        <v>Slash</v>
      </c>
      <c r="AA951" s="6" t="str">
        <f t="shared" si="282"/>
        <v>0</v>
      </c>
      <c r="AB951" s="1">
        <f t="shared" si="283"/>
        <v>0</v>
      </c>
      <c r="AC951" s="1" t="str">
        <f>VLOOKUP(BIN2DEC(RIGHT(HEX2BIN(MID(H951,6,1),4),1)&amp;LEFT(HEX2BIN(MID(H951,7,1),4),1)),Codes!$K$1:$L$5,2)</f>
        <v>M</v>
      </c>
      <c r="AD951" s="1" t="str">
        <f>VLOOKUP(BIN2DEC(RIGHT(HEX2BIN(MID(H951,7,1),4),3)&amp;LEFT(HEX2BIN(MID(H951,8,1),4),2)),Codes!$H$2:$I$33,2)</f>
        <v>Punch</v>
      </c>
      <c r="AE951" s="1" t="str">
        <f t="shared" si="284"/>
        <v>1</v>
      </c>
      <c r="AF951" s="1" t="str">
        <f t="shared" si="285"/>
        <v>1</v>
      </c>
      <c r="AH951" s="6">
        <f t="shared" si="286"/>
        <v>33</v>
      </c>
    </row>
    <row r="952" spans="1:34">
      <c r="A952" s="3" t="s">
        <v>1154</v>
      </c>
      <c r="B952" s="1" t="s">
        <v>88</v>
      </c>
      <c r="C952" s="6" t="s">
        <v>349</v>
      </c>
      <c r="D952" s="9" t="s">
        <v>1155</v>
      </c>
      <c r="E952" s="9" t="s">
        <v>207</v>
      </c>
      <c r="F952" s="9" t="s">
        <v>1156</v>
      </c>
      <c r="G952" s="9" t="s">
        <v>1152</v>
      </c>
      <c r="H952" s="9" t="s">
        <v>1153</v>
      </c>
      <c r="J952" s="6" t="str">
        <f t="shared" si="270"/>
        <v>001011</v>
      </c>
      <c r="K952" s="1">
        <f t="shared" si="271"/>
        <v>1</v>
      </c>
      <c r="L952" s="6" t="str">
        <f t="shared" si="272"/>
        <v>00000</v>
      </c>
      <c r="M952" s="1">
        <f t="shared" si="273"/>
        <v>0</v>
      </c>
      <c r="N952" s="6" t="str">
        <f t="shared" si="274"/>
        <v>00</v>
      </c>
      <c r="O952" s="1">
        <f t="shared" si="275"/>
        <v>10</v>
      </c>
      <c r="P952" s="1">
        <f>IF(HEX2DEC(LEFT(E952,4))&gt;=32768,HEX2DEC(LEFT(E952,4))-65536,HEX2DEC(LEFT(E952,4)))/Codes!$N$2</f>
        <v>4</v>
      </c>
      <c r="Q952" s="1">
        <f>IF(HEX2DEC(RIGHT(E952,4))&gt;=32768,HEX2DEC(RIGHT(E952,4))-65536,HEX2DEC(RIGHT(E952,4)))/Codes!$N$2</f>
        <v>0</v>
      </c>
      <c r="R952" s="1">
        <f>IF(HEX2DEC(LEFT(F952,4))&gt;=32768,HEX2DEC(LEFT(F952,4))-65536,HEX2DEC(LEFT(F952,4)))/Codes!$N$2</f>
        <v>3.2</v>
      </c>
      <c r="S952" s="1">
        <f>IF(HEX2DEC(RIGHT(F952,4))&gt;=32768,HEX2DEC(RIGHT(F952,4))-65536,HEX2DEC(RIGHT(F952,4)))/Codes!$N$2</f>
        <v>5.2</v>
      </c>
      <c r="T952" s="18">
        <f t="shared" si="276"/>
        <v>280</v>
      </c>
      <c r="U952" s="1">
        <f t="shared" si="277"/>
        <v>50</v>
      </c>
      <c r="V952" s="1">
        <f t="shared" si="278"/>
        <v>0</v>
      </c>
      <c r="W952" s="1" t="str">
        <f t="shared" si="279"/>
        <v>100</v>
      </c>
      <c r="X952" s="1">
        <f t="shared" si="280"/>
        <v>3</v>
      </c>
      <c r="Y952" s="1">
        <f t="shared" si="281"/>
        <v>80</v>
      </c>
      <c r="Z952" s="1" t="str">
        <f>VLOOKUP(BIN2DEC(MID(HEX2BIN(MID(H952,3,2),8),2,5)),Codes!$E$1:$F$18,2)</f>
        <v>Slash</v>
      </c>
      <c r="AA952" s="6" t="str">
        <f t="shared" si="282"/>
        <v>0</v>
      </c>
      <c r="AB952" s="1">
        <f t="shared" si="283"/>
        <v>0</v>
      </c>
      <c r="AC952" s="1" t="str">
        <f>VLOOKUP(BIN2DEC(RIGHT(HEX2BIN(MID(H952,6,1),4),1)&amp;LEFT(HEX2BIN(MID(H952,7,1),4),1)),Codes!$K$1:$L$5,2)</f>
        <v>M</v>
      </c>
      <c r="AD952" s="1" t="str">
        <f>VLOOKUP(BIN2DEC(RIGHT(HEX2BIN(MID(H952,7,1),4),3)&amp;LEFT(HEX2BIN(MID(H952,8,1),4),2)),Codes!$H$2:$I$33,2)</f>
        <v>Punch</v>
      </c>
      <c r="AE952" s="1" t="str">
        <f t="shared" si="284"/>
        <v>1</v>
      </c>
      <c r="AF952" s="1" t="str">
        <f t="shared" si="285"/>
        <v>1</v>
      </c>
      <c r="AH952" s="6">
        <f t="shared" si="286"/>
        <v>33</v>
      </c>
    </row>
    <row r="953" spans="1:34">
      <c r="A953" s="3" t="s">
        <v>1157</v>
      </c>
      <c r="B953" s="1" t="s">
        <v>88</v>
      </c>
      <c r="C953" s="6" t="s">
        <v>349</v>
      </c>
      <c r="D953" s="9" t="s">
        <v>1158</v>
      </c>
      <c r="E953" s="9" t="s">
        <v>995</v>
      </c>
      <c r="F953" s="9" t="s">
        <v>91</v>
      </c>
      <c r="G953" s="9" t="s">
        <v>1152</v>
      </c>
      <c r="H953" s="9" t="s">
        <v>1153</v>
      </c>
      <c r="J953" s="6" t="str">
        <f t="shared" si="270"/>
        <v>001011</v>
      </c>
      <c r="K953" s="1">
        <f t="shared" si="271"/>
        <v>2</v>
      </c>
      <c r="L953" s="6" t="str">
        <f t="shared" si="272"/>
        <v>00000</v>
      </c>
      <c r="M953" s="1">
        <f t="shared" si="273"/>
        <v>28</v>
      </c>
      <c r="N953" s="6" t="str">
        <f t="shared" si="274"/>
        <v>00</v>
      </c>
      <c r="O953" s="1">
        <f t="shared" si="275"/>
        <v>9</v>
      </c>
      <c r="P953" s="1">
        <f>IF(HEX2DEC(LEFT(E953,4))&gt;=32768,HEX2DEC(LEFT(E953,4))-65536,HEX2DEC(LEFT(E953,4)))/Codes!$N$2</f>
        <v>4.8</v>
      </c>
      <c r="Q953" s="1">
        <f>IF(HEX2DEC(RIGHT(E953,4))&gt;=32768,HEX2DEC(RIGHT(E953,4))-65536,HEX2DEC(RIGHT(E953,4)))/Codes!$N$2</f>
        <v>2</v>
      </c>
      <c r="R953" s="1">
        <f>IF(HEX2DEC(LEFT(F953,4))&gt;=32768,HEX2DEC(LEFT(F953,4))-65536,HEX2DEC(LEFT(F953,4)))/Codes!$N$2</f>
        <v>0</v>
      </c>
      <c r="S953" s="1">
        <f>IF(HEX2DEC(RIGHT(F953,4))&gt;=32768,HEX2DEC(RIGHT(F953,4))-65536,HEX2DEC(RIGHT(F953,4)))/Codes!$N$2</f>
        <v>0</v>
      </c>
      <c r="T953" s="18">
        <f t="shared" si="276"/>
        <v>280</v>
      </c>
      <c r="U953" s="1">
        <f t="shared" si="277"/>
        <v>50</v>
      </c>
      <c r="V953" s="1">
        <f t="shared" si="278"/>
        <v>0</v>
      </c>
      <c r="W953" s="1" t="str">
        <f t="shared" si="279"/>
        <v>100</v>
      </c>
      <c r="X953" s="1">
        <f t="shared" si="280"/>
        <v>3</v>
      </c>
      <c r="Y953" s="1">
        <f t="shared" si="281"/>
        <v>80</v>
      </c>
      <c r="Z953" s="1" t="str">
        <f>VLOOKUP(BIN2DEC(MID(HEX2BIN(MID(H953,3,2),8),2,5)),Codes!$E$1:$F$18,2)</f>
        <v>Slash</v>
      </c>
      <c r="AA953" s="6" t="str">
        <f t="shared" si="282"/>
        <v>0</v>
      </c>
      <c r="AB953" s="1">
        <f t="shared" si="283"/>
        <v>0</v>
      </c>
      <c r="AC953" s="1" t="str">
        <f>VLOOKUP(BIN2DEC(RIGHT(HEX2BIN(MID(H953,6,1),4),1)&amp;LEFT(HEX2BIN(MID(H953,7,1),4),1)),Codes!$K$1:$L$5,2)</f>
        <v>M</v>
      </c>
      <c r="AD953" s="1" t="str">
        <f>VLOOKUP(BIN2DEC(RIGHT(HEX2BIN(MID(H953,7,1),4),3)&amp;LEFT(HEX2BIN(MID(H953,8,1),4),2)),Codes!$H$2:$I$33,2)</f>
        <v>Punch</v>
      </c>
      <c r="AE953" s="1" t="str">
        <f t="shared" si="284"/>
        <v>1</v>
      </c>
      <c r="AF953" s="1" t="str">
        <f t="shared" si="285"/>
        <v>1</v>
      </c>
      <c r="AH953" s="6">
        <f t="shared" si="286"/>
        <v>33</v>
      </c>
    </row>
    <row r="954" spans="1:34">
      <c r="A954" s="3" t="s">
        <v>1159</v>
      </c>
      <c r="B954" s="1" t="s">
        <v>88</v>
      </c>
      <c r="C954" s="6" t="s">
        <v>349</v>
      </c>
      <c r="D954" s="9" t="s">
        <v>1160</v>
      </c>
      <c r="E954" s="9" t="s">
        <v>1079</v>
      </c>
      <c r="F954" s="9" t="s">
        <v>91</v>
      </c>
      <c r="G954" s="9" t="s">
        <v>1161</v>
      </c>
      <c r="H954" s="9" t="s">
        <v>1162</v>
      </c>
      <c r="J954" s="6" t="str">
        <f t="shared" si="270"/>
        <v>001011</v>
      </c>
      <c r="K954" s="1">
        <f t="shared" si="271"/>
        <v>3</v>
      </c>
      <c r="L954" s="6" t="str">
        <f t="shared" si="272"/>
        <v>00000</v>
      </c>
      <c r="M954" s="1">
        <f t="shared" si="273"/>
        <v>28</v>
      </c>
      <c r="N954" s="6" t="str">
        <f t="shared" si="274"/>
        <v>00</v>
      </c>
      <c r="O954" s="1">
        <f t="shared" si="275"/>
        <v>7</v>
      </c>
      <c r="P954" s="1">
        <f>IF(HEX2DEC(LEFT(E954,4))&gt;=32768,HEX2DEC(LEFT(E954,4))-65536,HEX2DEC(LEFT(E954,4)))/Codes!$N$2</f>
        <v>4.8</v>
      </c>
      <c r="Q954" s="1">
        <f>IF(HEX2DEC(RIGHT(E954,4))&gt;=32768,HEX2DEC(RIGHT(E954,4))-65536,HEX2DEC(RIGHT(E954,4)))/Codes!$N$2</f>
        <v>5.6</v>
      </c>
      <c r="R954" s="1">
        <f>IF(HEX2DEC(LEFT(F954,4))&gt;=32768,HEX2DEC(LEFT(F954,4))-65536,HEX2DEC(LEFT(F954,4)))/Codes!$N$2</f>
        <v>0</v>
      </c>
      <c r="S954" s="1">
        <f>IF(HEX2DEC(RIGHT(F954,4))&gt;=32768,HEX2DEC(RIGHT(F954,4))-65536,HEX2DEC(RIGHT(F954,4)))/Codes!$N$2</f>
        <v>0</v>
      </c>
      <c r="T954" s="18">
        <f t="shared" si="276"/>
        <v>70</v>
      </c>
      <c r="U954" s="1">
        <f t="shared" si="277"/>
        <v>50</v>
      </c>
      <c r="V954" s="1">
        <f t="shared" si="278"/>
        <v>0</v>
      </c>
      <c r="W954" s="1" t="str">
        <f t="shared" si="279"/>
        <v>100</v>
      </c>
      <c r="X954" s="1">
        <f t="shared" si="280"/>
        <v>3</v>
      </c>
      <c r="Y954" s="1">
        <f t="shared" si="281"/>
        <v>80</v>
      </c>
      <c r="Z954" s="1" t="str">
        <f>VLOOKUP(BIN2DEC(MID(HEX2BIN(MID(H954,3,2),8),2,5)),Codes!$E$1:$F$18,2)</f>
        <v>Slash</v>
      </c>
      <c r="AA954" s="6" t="str">
        <f t="shared" si="282"/>
        <v>0</v>
      </c>
      <c r="AB954" s="1">
        <f t="shared" si="283"/>
        <v>0</v>
      </c>
      <c r="AC954" s="1" t="str">
        <f>VLOOKUP(BIN2DEC(RIGHT(HEX2BIN(MID(H954,6,1),4),1)&amp;LEFT(HEX2BIN(MID(H954,7,1),4),1)),Codes!$K$1:$L$5,2)</f>
        <v>S</v>
      </c>
      <c r="AD954" s="1" t="str">
        <f>VLOOKUP(BIN2DEC(RIGHT(HEX2BIN(MID(H954,7,1),4),3)&amp;LEFT(HEX2BIN(MID(H954,8,1),4),2)),Codes!$H$2:$I$33,2)</f>
        <v>Punch</v>
      </c>
      <c r="AE954" s="1" t="str">
        <f t="shared" si="284"/>
        <v>1</v>
      </c>
      <c r="AF954" s="1" t="str">
        <f t="shared" si="285"/>
        <v>1</v>
      </c>
      <c r="AH954" s="6">
        <f t="shared" si="286"/>
        <v>1</v>
      </c>
    </row>
    <row r="955" spans="1:34">
      <c r="A955" s="3" t="s">
        <v>1163</v>
      </c>
      <c r="B955" s="1" t="s">
        <v>88</v>
      </c>
      <c r="C955" s="6" t="s">
        <v>1164</v>
      </c>
      <c r="D955" s="9" t="s">
        <v>1165</v>
      </c>
      <c r="E955" s="9" t="s">
        <v>995</v>
      </c>
      <c r="F955" s="9" t="s">
        <v>91</v>
      </c>
      <c r="G955" s="9" t="s">
        <v>1166</v>
      </c>
      <c r="H955" s="9" t="s">
        <v>1167</v>
      </c>
      <c r="J955" s="6" t="str">
        <f t="shared" si="270"/>
        <v>001011</v>
      </c>
      <c r="K955" s="1">
        <f t="shared" si="271"/>
        <v>0</v>
      </c>
      <c r="L955" s="6" t="str">
        <f t="shared" si="272"/>
        <v>00000</v>
      </c>
      <c r="M955" s="1">
        <f t="shared" si="273"/>
        <v>28</v>
      </c>
      <c r="N955" s="6" t="str">
        <f t="shared" si="274"/>
        <v>00</v>
      </c>
      <c r="O955" s="1">
        <f t="shared" si="275"/>
        <v>10</v>
      </c>
      <c r="P955" s="1">
        <f>IF(HEX2DEC(LEFT(E955,4))&gt;=32768,HEX2DEC(LEFT(E955,4))-65536,HEX2DEC(LEFT(E955,4)))/Codes!$N$2</f>
        <v>4.8</v>
      </c>
      <c r="Q955" s="1">
        <f>IF(HEX2DEC(RIGHT(E955,4))&gt;=32768,HEX2DEC(RIGHT(E955,4))-65536,HEX2DEC(RIGHT(E955,4)))/Codes!$N$2</f>
        <v>2</v>
      </c>
      <c r="R955" s="1">
        <f>IF(HEX2DEC(LEFT(F955,4))&gt;=32768,HEX2DEC(LEFT(F955,4))-65536,HEX2DEC(LEFT(F955,4)))/Codes!$N$2</f>
        <v>0</v>
      </c>
      <c r="S955" s="1">
        <f>IF(HEX2DEC(RIGHT(F955,4))&gt;=32768,HEX2DEC(RIGHT(F955,4))-65536,HEX2DEC(RIGHT(F955,4)))/Codes!$N$2</f>
        <v>0</v>
      </c>
      <c r="T955" s="18">
        <f t="shared" si="276"/>
        <v>75</v>
      </c>
      <c r="U955" s="1">
        <f t="shared" si="277"/>
        <v>100</v>
      </c>
      <c r="V955" s="1">
        <f t="shared" si="278"/>
        <v>40</v>
      </c>
      <c r="W955" s="1" t="str">
        <f t="shared" si="279"/>
        <v>100</v>
      </c>
      <c r="X955" s="1">
        <f t="shared" si="280"/>
        <v>3</v>
      </c>
      <c r="Y955" s="1">
        <f t="shared" si="281"/>
        <v>0</v>
      </c>
      <c r="Z955" s="1" t="str">
        <f>VLOOKUP(BIN2DEC(MID(HEX2BIN(MID(H955,3,2),8),2,5)),Codes!$E$1:$F$18,2)</f>
        <v>Slash</v>
      </c>
      <c r="AA955" s="6" t="str">
        <f t="shared" si="282"/>
        <v>0</v>
      </c>
      <c r="AB955" s="1">
        <f t="shared" si="283"/>
        <v>0</v>
      </c>
      <c r="AC955" s="1" t="str">
        <f>VLOOKUP(BIN2DEC(RIGHT(HEX2BIN(MID(H955,6,1),4),1)&amp;LEFT(HEX2BIN(MID(H955,7,1),4),1)),Codes!$K$1:$L$5,2)</f>
        <v>L</v>
      </c>
      <c r="AD955" s="1" t="str">
        <f>VLOOKUP(BIN2DEC(RIGHT(HEX2BIN(MID(H955,7,1),4),3)&amp;LEFT(HEX2BIN(MID(H955,8,1),4),2)),Codes!$H$2:$I$33,2)</f>
        <v>Punch</v>
      </c>
      <c r="AE955" s="1" t="str">
        <f t="shared" si="284"/>
        <v>1</v>
      </c>
      <c r="AF955" s="1" t="str">
        <f t="shared" si="285"/>
        <v>1</v>
      </c>
      <c r="AH955" s="6">
        <f t="shared" si="286"/>
        <v>65</v>
      </c>
    </row>
    <row r="956" spans="1:34">
      <c r="A956" s="3" t="s">
        <v>1168</v>
      </c>
      <c r="B956" s="1" t="s">
        <v>88</v>
      </c>
      <c r="C956" s="6" t="s">
        <v>1164</v>
      </c>
      <c r="D956" s="9" t="s">
        <v>1169</v>
      </c>
      <c r="E956" s="9" t="s">
        <v>212</v>
      </c>
      <c r="F956" s="9" t="s">
        <v>91</v>
      </c>
      <c r="G956" s="9" t="s">
        <v>1166</v>
      </c>
      <c r="H956" s="9" t="s">
        <v>1167</v>
      </c>
      <c r="J956" s="6" t="str">
        <f t="shared" si="270"/>
        <v>001011</v>
      </c>
      <c r="K956" s="1">
        <f t="shared" si="271"/>
        <v>1</v>
      </c>
      <c r="L956" s="6" t="str">
        <f t="shared" si="272"/>
        <v>00000</v>
      </c>
      <c r="M956" s="1">
        <f t="shared" si="273"/>
        <v>25</v>
      </c>
      <c r="N956" s="6" t="str">
        <f t="shared" si="274"/>
        <v>00</v>
      </c>
      <c r="O956" s="1">
        <f t="shared" si="275"/>
        <v>10</v>
      </c>
      <c r="P956" s="1">
        <f>IF(HEX2DEC(LEFT(E956,4))&gt;=32768,HEX2DEC(LEFT(E956,4))-65536,HEX2DEC(LEFT(E956,4)))/Codes!$N$2</f>
        <v>2.8</v>
      </c>
      <c r="Q956" s="1">
        <f>IF(HEX2DEC(RIGHT(E956,4))&gt;=32768,HEX2DEC(RIGHT(E956,4))-65536,HEX2DEC(RIGHT(E956,4)))/Codes!$N$2</f>
        <v>0</v>
      </c>
      <c r="R956" s="1">
        <f>IF(HEX2DEC(LEFT(F956,4))&gt;=32768,HEX2DEC(LEFT(F956,4))-65536,HEX2DEC(LEFT(F956,4)))/Codes!$N$2</f>
        <v>0</v>
      </c>
      <c r="S956" s="1">
        <f>IF(HEX2DEC(RIGHT(F956,4))&gt;=32768,HEX2DEC(RIGHT(F956,4))-65536,HEX2DEC(RIGHT(F956,4)))/Codes!$N$2</f>
        <v>0</v>
      </c>
      <c r="T956" s="18">
        <f t="shared" si="276"/>
        <v>75</v>
      </c>
      <c r="U956" s="1">
        <f t="shared" si="277"/>
        <v>100</v>
      </c>
      <c r="V956" s="1">
        <f t="shared" si="278"/>
        <v>40</v>
      </c>
      <c r="W956" s="1" t="str">
        <f t="shared" si="279"/>
        <v>100</v>
      </c>
      <c r="X956" s="1">
        <f t="shared" si="280"/>
        <v>3</v>
      </c>
      <c r="Y956" s="1">
        <f t="shared" si="281"/>
        <v>0</v>
      </c>
      <c r="Z956" s="1" t="str">
        <f>VLOOKUP(BIN2DEC(MID(HEX2BIN(MID(H956,3,2),8),2,5)),Codes!$E$1:$F$18,2)</f>
        <v>Slash</v>
      </c>
      <c r="AA956" s="6" t="str">
        <f t="shared" si="282"/>
        <v>0</v>
      </c>
      <c r="AB956" s="1">
        <f t="shared" si="283"/>
        <v>0</v>
      </c>
      <c r="AC956" s="1" t="str">
        <f>VLOOKUP(BIN2DEC(RIGHT(HEX2BIN(MID(H956,6,1),4),1)&amp;LEFT(HEX2BIN(MID(H956,7,1),4),1)),Codes!$K$1:$L$5,2)</f>
        <v>L</v>
      </c>
      <c r="AD956" s="1" t="str">
        <f>VLOOKUP(BIN2DEC(RIGHT(HEX2BIN(MID(H956,7,1),4),3)&amp;LEFT(HEX2BIN(MID(H956,8,1),4),2)),Codes!$H$2:$I$33,2)</f>
        <v>Punch</v>
      </c>
      <c r="AE956" s="1" t="str">
        <f t="shared" si="284"/>
        <v>1</v>
      </c>
      <c r="AF956" s="1" t="str">
        <f t="shared" si="285"/>
        <v>1</v>
      </c>
      <c r="AH956" s="6">
        <f t="shared" si="286"/>
        <v>65</v>
      </c>
    </row>
    <row r="957" spans="1:34">
      <c r="A957" s="3" t="s">
        <v>1170</v>
      </c>
      <c r="B957" s="1" t="s">
        <v>88</v>
      </c>
      <c r="C957" s="6" t="s">
        <v>1164</v>
      </c>
      <c r="D957" s="9" t="s">
        <v>1171</v>
      </c>
      <c r="E957" s="9" t="s">
        <v>307</v>
      </c>
      <c r="F957" s="9" t="s">
        <v>91</v>
      </c>
      <c r="G957" s="9" t="s">
        <v>1166</v>
      </c>
      <c r="H957" s="9" t="s">
        <v>1167</v>
      </c>
      <c r="J957" s="6" t="str">
        <f t="shared" si="270"/>
        <v>001011</v>
      </c>
      <c r="K957" s="1">
        <f t="shared" si="271"/>
        <v>2</v>
      </c>
      <c r="L957" s="6" t="str">
        <f t="shared" si="272"/>
        <v>00000</v>
      </c>
      <c r="M957" s="1">
        <f t="shared" si="273"/>
        <v>41</v>
      </c>
      <c r="N957" s="6" t="str">
        <f t="shared" si="274"/>
        <v>00</v>
      </c>
      <c r="O957" s="1">
        <f t="shared" si="275"/>
        <v>10</v>
      </c>
      <c r="P957" s="1">
        <f>IF(HEX2DEC(LEFT(E957,4))&gt;=32768,HEX2DEC(LEFT(E957,4))-65536,HEX2DEC(LEFT(E957,4)))/Codes!$N$2</f>
        <v>3.2</v>
      </c>
      <c r="Q957" s="1">
        <f>IF(HEX2DEC(RIGHT(E957,4))&gt;=32768,HEX2DEC(RIGHT(E957,4))-65536,HEX2DEC(RIGHT(E957,4)))/Codes!$N$2</f>
        <v>0</v>
      </c>
      <c r="R957" s="1">
        <f>IF(HEX2DEC(LEFT(F957,4))&gt;=32768,HEX2DEC(LEFT(F957,4))-65536,HEX2DEC(LEFT(F957,4)))/Codes!$N$2</f>
        <v>0</v>
      </c>
      <c r="S957" s="1">
        <f>IF(HEX2DEC(RIGHT(F957,4))&gt;=32768,HEX2DEC(RIGHT(F957,4))-65536,HEX2DEC(RIGHT(F957,4)))/Codes!$N$2</f>
        <v>0</v>
      </c>
      <c r="T957" s="18">
        <f t="shared" si="276"/>
        <v>75</v>
      </c>
      <c r="U957" s="1">
        <f t="shared" si="277"/>
        <v>100</v>
      </c>
      <c r="V957" s="1">
        <f t="shared" si="278"/>
        <v>40</v>
      </c>
      <c r="W957" s="1" t="str">
        <f t="shared" si="279"/>
        <v>100</v>
      </c>
      <c r="X957" s="1">
        <f t="shared" si="280"/>
        <v>3</v>
      </c>
      <c r="Y957" s="1">
        <f t="shared" si="281"/>
        <v>0</v>
      </c>
      <c r="Z957" s="1" t="str">
        <f>VLOOKUP(BIN2DEC(MID(HEX2BIN(MID(H957,3,2),8),2,5)),Codes!$E$1:$F$18,2)</f>
        <v>Slash</v>
      </c>
      <c r="AA957" s="6" t="str">
        <f t="shared" si="282"/>
        <v>0</v>
      </c>
      <c r="AB957" s="1">
        <f t="shared" si="283"/>
        <v>0</v>
      </c>
      <c r="AC957" s="1" t="str">
        <f>VLOOKUP(BIN2DEC(RIGHT(HEX2BIN(MID(H957,6,1),4),1)&amp;LEFT(HEX2BIN(MID(H957,7,1),4),1)),Codes!$K$1:$L$5,2)</f>
        <v>L</v>
      </c>
      <c r="AD957" s="1" t="str">
        <f>VLOOKUP(BIN2DEC(RIGHT(HEX2BIN(MID(H957,7,1),4),3)&amp;LEFT(HEX2BIN(MID(H957,8,1),4),2)),Codes!$H$2:$I$33,2)</f>
        <v>Punch</v>
      </c>
      <c r="AE957" s="1" t="str">
        <f t="shared" si="284"/>
        <v>1</v>
      </c>
      <c r="AF957" s="1" t="str">
        <f t="shared" si="285"/>
        <v>1</v>
      </c>
      <c r="AH957" s="6">
        <f t="shared" si="286"/>
        <v>65</v>
      </c>
    </row>
    <row r="958" spans="1:34">
      <c r="A958" s="3" t="s">
        <v>1172</v>
      </c>
      <c r="B958" s="1" t="s">
        <v>88</v>
      </c>
      <c r="C958" s="6" t="s">
        <v>1164</v>
      </c>
      <c r="D958" s="9" t="s">
        <v>1173</v>
      </c>
      <c r="E958" s="9" t="s">
        <v>1174</v>
      </c>
      <c r="F958" s="9" t="s">
        <v>91</v>
      </c>
      <c r="G958" s="9" t="s">
        <v>1166</v>
      </c>
      <c r="H958" s="9" t="s">
        <v>1175</v>
      </c>
      <c r="J958" s="6" t="str">
        <f t="shared" si="270"/>
        <v>001011</v>
      </c>
      <c r="K958" s="1">
        <f t="shared" si="271"/>
        <v>3</v>
      </c>
      <c r="L958" s="6" t="str">
        <f t="shared" si="272"/>
        <v>00000</v>
      </c>
      <c r="M958" s="1">
        <f t="shared" si="273"/>
        <v>28</v>
      </c>
      <c r="N958" s="6" t="str">
        <f t="shared" si="274"/>
        <v>00</v>
      </c>
      <c r="O958" s="1">
        <f t="shared" si="275"/>
        <v>10</v>
      </c>
      <c r="P958" s="1">
        <f>IF(HEX2DEC(LEFT(E958,4))&gt;=32768,HEX2DEC(LEFT(E958,4))-65536,HEX2DEC(LEFT(E958,4)))/Codes!$N$2</f>
        <v>4</v>
      </c>
      <c r="Q958" s="1">
        <f>IF(HEX2DEC(RIGHT(E958,4))&gt;=32768,HEX2DEC(RIGHT(E958,4))-65536,HEX2DEC(RIGHT(E958,4)))/Codes!$N$2</f>
        <v>5.6</v>
      </c>
      <c r="R958" s="1">
        <f>IF(HEX2DEC(LEFT(F958,4))&gt;=32768,HEX2DEC(LEFT(F958,4))-65536,HEX2DEC(LEFT(F958,4)))/Codes!$N$2</f>
        <v>0</v>
      </c>
      <c r="S958" s="1">
        <f>IF(HEX2DEC(RIGHT(F958,4))&gt;=32768,HEX2DEC(RIGHT(F958,4))-65536,HEX2DEC(RIGHT(F958,4)))/Codes!$N$2</f>
        <v>0</v>
      </c>
      <c r="T958" s="18">
        <f t="shared" si="276"/>
        <v>75</v>
      </c>
      <c r="U958" s="1">
        <f t="shared" si="277"/>
        <v>100</v>
      </c>
      <c r="V958" s="1">
        <f t="shared" si="278"/>
        <v>40</v>
      </c>
      <c r="W958" s="1" t="str">
        <f t="shared" si="279"/>
        <v>100</v>
      </c>
      <c r="X958" s="1">
        <f t="shared" si="280"/>
        <v>3</v>
      </c>
      <c r="Y958" s="1">
        <f t="shared" si="281"/>
        <v>0</v>
      </c>
      <c r="Z958" s="1" t="str">
        <f>VLOOKUP(BIN2DEC(MID(HEX2BIN(MID(H958,3,2),8),2,5)),Codes!$E$1:$F$18,2)</f>
        <v>Slash</v>
      </c>
      <c r="AA958" s="6" t="str">
        <f t="shared" si="282"/>
        <v>0</v>
      </c>
      <c r="AB958" s="1">
        <f t="shared" si="283"/>
        <v>0</v>
      </c>
      <c r="AC958" s="1" t="str">
        <f>VLOOKUP(BIN2DEC(RIGHT(HEX2BIN(MID(H958,6,1),4),1)&amp;LEFT(HEX2BIN(MID(H958,7,1),4),1)),Codes!$K$1:$L$5,2)</f>
        <v>M</v>
      </c>
      <c r="AD958" s="1" t="str">
        <f>VLOOKUP(BIN2DEC(RIGHT(HEX2BIN(MID(H958,7,1),4),3)&amp;LEFT(HEX2BIN(MID(H958,8,1),4),2)),Codes!$H$2:$I$33,2)</f>
        <v>Punch</v>
      </c>
      <c r="AE958" s="1" t="str">
        <f t="shared" si="284"/>
        <v>1</v>
      </c>
      <c r="AF958" s="1" t="str">
        <f t="shared" si="285"/>
        <v>1</v>
      </c>
      <c r="AH958" s="6">
        <f t="shared" si="286"/>
        <v>33</v>
      </c>
    </row>
    <row r="959" spans="1:34">
      <c r="A959" s="3" t="s">
        <v>1176</v>
      </c>
      <c r="B959" s="1" t="s">
        <v>88</v>
      </c>
      <c r="C959" s="6" t="s">
        <v>1177</v>
      </c>
      <c r="D959" s="9" t="s">
        <v>1126</v>
      </c>
      <c r="E959" s="9" t="s">
        <v>995</v>
      </c>
      <c r="F959" s="9" t="s">
        <v>91</v>
      </c>
      <c r="G959" s="9" t="s">
        <v>1178</v>
      </c>
      <c r="H959" s="9" t="s">
        <v>1179</v>
      </c>
      <c r="J959" s="6" t="str">
        <f t="shared" si="270"/>
        <v>001011</v>
      </c>
      <c r="K959" s="1">
        <f t="shared" si="271"/>
        <v>0</v>
      </c>
      <c r="L959" s="6" t="str">
        <f t="shared" si="272"/>
        <v>00000</v>
      </c>
      <c r="M959" s="1">
        <f t="shared" si="273"/>
        <v>28</v>
      </c>
      <c r="N959" s="6" t="str">
        <f t="shared" si="274"/>
        <v>00</v>
      </c>
      <c r="O959" s="1">
        <f t="shared" si="275"/>
        <v>12</v>
      </c>
      <c r="P959" s="1">
        <f>IF(HEX2DEC(LEFT(E959,4))&gt;=32768,HEX2DEC(LEFT(E959,4))-65536,HEX2DEC(LEFT(E959,4)))/Codes!$N$2</f>
        <v>4.8</v>
      </c>
      <c r="Q959" s="1">
        <f>IF(HEX2DEC(RIGHT(E959,4))&gt;=32768,HEX2DEC(RIGHT(E959,4))-65536,HEX2DEC(RIGHT(E959,4)))/Codes!$N$2</f>
        <v>2</v>
      </c>
      <c r="R959" s="1">
        <f>IF(HEX2DEC(LEFT(F959,4))&gt;=32768,HEX2DEC(LEFT(F959,4))-65536,HEX2DEC(LEFT(F959,4)))/Codes!$N$2</f>
        <v>0</v>
      </c>
      <c r="S959" s="1">
        <f>IF(HEX2DEC(RIGHT(F959,4))&gt;=32768,HEX2DEC(RIGHT(F959,4))-65536,HEX2DEC(RIGHT(F959,4)))/Codes!$N$2</f>
        <v>0</v>
      </c>
      <c r="T959" s="18">
        <f t="shared" si="276"/>
        <v>361</v>
      </c>
      <c r="U959" s="1">
        <f t="shared" si="277"/>
        <v>120</v>
      </c>
      <c r="V959" s="1">
        <f t="shared" si="278"/>
        <v>0</v>
      </c>
      <c r="W959" s="1" t="str">
        <f t="shared" si="279"/>
        <v>100</v>
      </c>
      <c r="X959" s="1">
        <f t="shared" si="280"/>
        <v>3</v>
      </c>
      <c r="Y959" s="1">
        <f t="shared" si="281"/>
        <v>30</v>
      </c>
      <c r="Z959" s="1" t="str">
        <f>VLOOKUP(BIN2DEC(MID(HEX2BIN(MID(H959,3,2),8),2,5)),Codes!$E$1:$F$18,2)</f>
        <v>Slash</v>
      </c>
      <c r="AA959" s="6" t="str">
        <f t="shared" si="282"/>
        <v>0</v>
      </c>
      <c r="AB959" s="1">
        <f t="shared" si="283"/>
        <v>0</v>
      </c>
      <c r="AC959" s="1" t="str">
        <f>VLOOKUP(BIN2DEC(RIGHT(HEX2BIN(MID(H959,6,1),4),1)&amp;LEFT(HEX2BIN(MID(H959,7,1),4),1)),Codes!$K$1:$L$5,2)</f>
        <v>L</v>
      </c>
      <c r="AD959" s="1" t="str">
        <f>VLOOKUP(BIN2DEC(RIGHT(HEX2BIN(MID(H959,7,1),4),3)&amp;LEFT(HEX2BIN(MID(H959,8,1),4),2)),Codes!$H$2:$I$33,2)</f>
        <v>Punch</v>
      </c>
      <c r="AE959" s="1" t="str">
        <f t="shared" si="284"/>
        <v>1</v>
      </c>
      <c r="AF959" s="1" t="str">
        <f t="shared" si="285"/>
        <v>1</v>
      </c>
      <c r="AH959" s="6">
        <f t="shared" si="286"/>
        <v>65</v>
      </c>
    </row>
    <row r="960" spans="1:34">
      <c r="A960" s="3" t="s">
        <v>1180</v>
      </c>
      <c r="B960" s="1" t="s">
        <v>88</v>
      </c>
      <c r="C960" s="6" t="s">
        <v>1177</v>
      </c>
      <c r="D960" s="9" t="s">
        <v>1181</v>
      </c>
      <c r="E960" s="9" t="s">
        <v>212</v>
      </c>
      <c r="F960" s="9" t="s">
        <v>91</v>
      </c>
      <c r="G960" s="9" t="s">
        <v>1178</v>
      </c>
      <c r="H960" s="9" t="s">
        <v>1179</v>
      </c>
      <c r="J960" s="6" t="str">
        <f t="shared" si="270"/>
        <v>001011</v>
      </c>
      <c r="K960" s="1">
        <f t="shared" si="271"/>
        <v>1</v>
      </c>
      <c r="L960" s="6" t="str">
        <f t="shared" si="272"/>
        <v>00000</v>
      </c>
      <c r="M960" s="1">
        <f t="shared" si="273"/>
        <v>25</v>
      </c>
      <c r="N960" s="6" t="str">
        <f t="shared" si="274"/>
        <v>00</v>
      </c>
      <c r="O960" s="1">
        <f t="shared" si="275"/>
        <v>12</v>
      </c>
      <c r="P960" s="1">
        <f>IF(HEX2DEC(LEFT(E960,4))&gt;=32768,HEX2DEC(LEFT(E960,4))-65536,HEX2DEC(LEFT(E960,4)))/Codes!$N$2</f>
        <v>2.8</v>
      </c>
      <c r="Q960" s="1">
        <f>IF(HEX2DEC(RIGHT(E960,4))&gt;=32768,HEX2DEC(RIGHT(E960,4))-65536,HEX2DEC(RIGHT(E960,4)))/Codes!$N$2</f>
        <v>0</v>
      </c>
      <c r="R960" s="1">
        <f>IF(HEX2DEC(LEFT(F960,4))&gt;=32768,HEX2DEC(LEFT(F960,4))-65536,HEX2DEC(LEFT(F960,4)))/Codes!$N$2</f>
        <v>0</v>
      </c>
      <c r="S960" s="1">
        <f>IF(HEX2DEC(RIGHT(F960,4))&gt;=32768,HEX2DEC(RIGHT(F960,4))-65536,HEX2DEC(RIGHT(F960,4)))/Codes!$N$2</f>
        <v>0</v>
      </c>
      <c r="T960" s="18">
        <f t="shared" si="276"/>
        <v>361</v>
      </c>
      <c r="U960" s="1">
        <f t="shared" si="277"/>
        <v>120</v>
      </c>
      <c r="V960" s="1">
        <f t="shared" si="278"/>
        <v>0</v>
      </c>
      <c r="W960" s="1" t="str">
        <f t="shared" si="279"/>
        <v>100</v>
      </c>
      <c r="X960" s="1">
        <f t="shared" si="280"/>
        <v>3</v>
      </c>
      <c r="Y960" s="1">
        <f t="shared" si="281"/>
        <v>30</v>
      </c>
      <c r="Z960" s="1" t="str">
        <f>VLOOKUP(BIN2DEC(MID(HEX2BIN(MID(H960,3,2),8),2,5)),Codes!$E$1:$F$18,2)</f>
        <v>Slash</v>
      </c>
      <c r="AA960" s="6" t="str">
        <f t="shared" si="282"/>
        <v>0</v>
      </c>
      <c r="AB960" s="1">
        <f t="shared" si="283"/>
        <v>0</v>
      </c>
      <c r="AC960" s="1" t="str">
        <f>VLOOKUP(BIN2DEC(RIGHT(HEX2BIN(MID(H960,6,1),4),1)&amp;LEFT(HEX2BIN(MID(H960,7,1),4),1)),Codes!$K$1:$L$5,2)</f>
        <v>L</v>
      </c>
      <c r="AD960" s="1" t="str">
        <f>VLOOKUP(BIN2DEC(RIGHT(HEX2BIN(MID(H960,7,1),4),3)&amp;LEFT(HEX2BIN(MID(H960,8,1),4),2)),Codes!$H$2:$I$33,2)</f>
        <v>Punch</v>
      </c>
      <c r="AE960" s="1" t="str">
        <f t="shared" si="284"/>
        <v>1</v>
      </c>
      <c r="AF960" s="1" t="str">
        <f t="shared" si="285"/>
        <v>1</v>
      </c>
      <c r="AH960" s="6">
        <f t="shared" si="286"/>
        <v>65</v>
      </c>
    </row>
    <row r="961" spans="1:34">
      <c r="A961" s="3" t="s">
        <v>1182</v>
      </c>
      <c r="B961" s="1" t="s">
        <v>88</v>
      </c>
      <c r="C961" s="6" t="s">
        <v>1177</v>
      </c>
      <c r="D961" s="9" t="s">
        <v>1183</v>
      </c>
      <c r="E961" s="9" t="s">
        <v>824</v>
      </c>
      <c r="F961" s="9" t="s">
        <v>91</v>
      </c>
      <c r="G961" s="9" t="s">
        <v>1178</v>
      </c>
      <c r="H961" s="9" t="s">
        <v>1179</v>
      </c>
      <c r="J961" s="6" t="str">
        <f t="shared" ref="J961:J1024" si="287">LEFT(HEX2BIN(LEFT(D961,2),8),6)</f>
        <v>001011</v>
      </c>
      <c r="K961" s="1">
        <f t="shared" ref="K961:K1024" si="288">BIN2DEC(MID(HEX2BIN(MID(D961,2,2),8),3,3))</f>
        <v>2</v>
      </c>
      <c r="L961" s="6" t="str">
        <f t="shared" ref="L961:L1024" si="289">MID(HEX2BIN(MID(D961,3,2),8),2,5)</f>
        <v>00000</v>
      </c>
      <c r="M961" s="1">
        <f t="shared" ref="M961:M1024" si="290">ROUNDDOWN(HEX2DEC(MID(D961,4,3))/8,0)</f>
        <v>19</v>
      </c>
      <c r="N961" s="6" t="str">
        <f t="shared" ref="N961:N1024" si="291">MID(HEX2BIN(MID(D961,6,1),4),2,2)</f>
        <v>00</v>
      </c>
      <c r="O961" s="1">
        <f t="shared" ref="O961:O1024" si="292">HEX2DEC(MID(D961,7,2))</f>
        <v>11</v>
      </c>
      <c r="P961" s="1">
        <f>IF(HEX2DEC(LEFT(E961,4))&gt;=32768,HEX2DEC(LEFT(E961,4))-65536,HEX2DEC(LEFT(E961,4)))/Codes!$N$2</f>
        <v>2</v>
      </c>
      <c r="Q961" s="1">
        <f>IF(HEX2DEC(RIGHT(E961,4))&gt;=32768,HEX2DEC(RIGHT(E961,4))-65536,HEX2DEC(RIGHT(E961,4)))/Codes!$N$2</f>
        <v>0</v>
      </c>
      <c r="R961" s="1">
        <f>IF(HEX2DEC(LEFT(F961,4))&gt;=32768,HEX2DEC(LEFT(F961,4))-65536,HEX2DEC(LEFT(F961,4)))/Codes!$N$2</f>
        <v>0</v>
      </c>
      <c r="S961" s="1">
        <f>IF(HEX2DEC(RIGHT(F961,4))&gt;=32768,HEX2DEC(RIGHT(F961,4))-65536,HEX2DEC(RIGHT(F961,4)))/Codes!$N$2</f>
        <v>0</v>
      </c>
      <c r="T961" s="18">
        <f t="shared" ref="T961:T1024" si="293">ROUNDDOWN(HEX2DEC(LEFT(G961,3))/8,0)</f>
        <v>361</v>
      </c>
      <c r="U961" s="1">
        <f t="shared" ref="U961:U1024" si="294">ROUNDDOWN(HEX2DEC(MID(G961,3,3))/4,0)-(512*ROUNDDOWN(HEX2DEC(MID(G961,3,1))/8,0))</f>
        <v>120</v>
      </c>
      <c r="V961" s="1">
        <f t="shared" ref="V961:V1024" si="295">RIGHT(HEX2BIN(MID(G961,5,1),4),2)*128+HEX2DEC(MID(G961,6,1))*8+LEFT(HEX2BIN(MID(G961,7,1),4),3)</f>
        <v>0</v>
      </c>
      <c r="W961" s="1" t="str">
        <f t="shared" ref="W961:W1024" si="296">MID(HEX2BIN(MID(G961,7,2),8),4,3)</f>
        <v>100</v>
      </c>
      <c r="X961" s="1">
        <f t="shared" ref="X961:X1024" si="297">BIN2DEC(RIGHT(HEX2BIN(RIGHT(G961,1),4),2))</f>
        <v>3</v>
      </c>
      <c r="Y961" s="1">
        <f t="shared" ref="Y961:Y1024" si="298">ROUNDDOWN(HEX2DEC(LEFT(H961,3))/8,0)</f>
        <v>30</v>
      </c>
      <c r="Z961" s="1" t="str">
        <f>VLOOKUP(BIN2DEC(MID(HEX2BIN(MID(H961,3,2),8),2,5)),Codes!$E$1:$F$18,2)</f>
        <v>Slash</v>
      </c>
      <c r="AA961" s="6" t="str">
        <f t="shared" ref="AA961:AA1024" si="299">MID(HEX2BIN(MID(H961,4,1),4),3,1)</f>
        <v>0</v>
      </c>
      <c r="AB961" s="1">
        <f t="shared" ref="AB961:AB1024" si="300">(MOD(HEX2DEC(MID(H961,4,1)),2))*64+ROUNDDOWN(HEX2DEC(MID(H961,5,2))/4,0)</f>
        <v>0</v>
      </c>
      <c r="AC961" s="1" t="str">
        <f>VLOOKUP(BIN2DEC(RIGHT(HEX2BIN(MID(H961,6,1),4),1)&amp;LEFT(HEX2BIN(MID(H961,7,1),4),1)),Codes!$K$1:$L$5,2)</f>
        <v>L</v>
      </c>
      <c r="AD961" s="1" t="str">
        <f>VLOOKUP(BIN2DEC(RIGHT(HEX2BIN(MID(H961,7,1),4),3)&amp;LEFT(HEX2BIN(MID(H961,8,1),4),2)),Codes!$H$2:$I$33,2)</f>
        <v>Punch</v>
      </c>
      <c r="AE961" s="1" t="str">
        <f t="shared" ref="AE961:AE1024" si="301">MID(HEX2BIN(RIGHT(H961,1),4),3,1)</f>
        <v>1</v>
      </c>
      <c r="AF961" s="1" t="str">
        <f t="shared" ref="AF961:AF1024" si="302">RIGHT(HEX2BIN(RIGHT(H961,1),4),1)</f>
        <v>1</v>
      </c>
      <c r="AH961" s="6">
        <f t="shared" ref="AH961:AH1024" si="303">ROUNDDOWN(HEX2DEC(MID(H961,6,3))/4,0)-(256*ROUNDDOWN(HEX2DEC(MID(H961,6,1))/4,0))</f>
        <v>65</v>
      </c>
    </row>
    <row r="962" spans="1:34">
      <c r="A962" s="3" t="s">
        <v>1184</v>
      </c>
      <c r="B962" s="1" t="s">
        <v>88</v>
      </c>
      <c r="C962" s="6" t="s">
        <v>1177</v>
      </c>
      <c r="D962" s="9" t="s">
        <v>1185</v>
      </c>
      <c r="E962" s="9" t="s">
        <v>1079</v>
      </c>
      <c r="F962" s="9" t="s">
        <v>91</v>
      </c>
      <c r="G962" s="9" t="s">
        <v>1178</v>
      </c>
      <c r="H962" s="9" t="s">
        <v>1186</v>
      </c>
      <c r="J962" s="6" t="str">
        <f t="shared" si="287"/>
        <v>001011</v>
      </c>
      <c r="K962" s="1">
        <f t="shared" si="288"/>
        <v>3</v>
      </c>
      <c r="L962" s="6" t="str">
        <f t="shared" si="289"/>
        <v>00000</v>
      </c>
      <c r="M962" s="1">
        <f t="shared" si="290"/>
        <v>28</v>
      </c>
      <c r="N962" s="6" t="str">
        <f t="shared" si="291"/>
        <v>00</v>
      </c>
      <c r="O962" s="1">
        <f t="shared" si="292"/>
        <v>9</v>
      </c>
      <c r="P962" s="1">
        <f>IF(HEX2DEC(LEFT(E962,4))&gt;=32768,HEX2DEC(LEFT(E962,4))-65536,HEX2DEC(LEFT(E962,4)))/Codes!$N$2</f>
        <v>4.8</v>
      </c>
      <c r="Q962" s="1">
        <f>IF(HEX2DEC(RIGHT(E962,4))&gt;=32768,HEX2DEC(RIGHT(E962,4))-65536,HEX2DEC(RIGHT(E962,4)))/Codes!$N$2</f>
        <v>5.6</v>
      </c>
      <c r="R962" s="1">
        <f>IF(HEX2DEC(LEFT(F962,4))&gt;=32768,HEX2DEC(LEFT(F962,4))-65536,HEX2DEC(LEFT(F962,4)))/Codes!$N$2</f>
        <v>0</v>
      </c>
      <c r="S962" s="1">
        <f>IF(HEX2DEC(RIGHT(F962,4))&gt;=32768,HEX2DEC(RIGHT(F962,4))-65536,HEX2DEC(RIGHT(F962,4)))/Codes!$N$2</f>
        <v>0</v>
      </c>
      <c r="T962" s="18">
        <f t="shared" si="293"/>
        <v>361</v>
      </c>
      <c r="U962" s="1">
        <f t="shared" si="294"/>
        <v>120</v>
      </c>
      <c r="V962" s="1">
        <f t="shared" si="295"/>
        <v>0</v>
      </c>
      <c r="W962" s="1" t="str">
        <f t="shared" si="296"/>
        <v>100</v>
      </c>
      <c r="X962" s="1">
        <f t="shared" si="297"/>
        <v>3</v>
      </c>
      <c r="Y962" s="1">
        <f t="shared" si="298"/>
        <v>30</v>
      </c>
      <c r="Z962" s="1" t="str">
        <f>VLOOKUP(BIN2DEC(MID(HEX2BIN(MID(H962,3,2),8),2,5)),Codes!$E$1:$F$18,2)</f>
        <v>Slash</v>
      </c>
      <c r="AA962" s="6" t="str">
        <f t="shared" si="299"/>
        <v>0</v>
      </c>
      <c r="AB962" s="1">
        <f t="shared" si="300"/>
        <v>0</v>
      </c>
      <c r="AC962" s="1" t="str">
        <f>VLOOKUP(BIN2DEC(RIGHT(HEX2BIN(MID(H962,6,1),4),1)&amp;LEFT(HEX2BIN(MID(H962,7,1),4),1)),Codes!$K$1:$L$5,2)</f>
        <v>M</v>
      </c>
      <c r="AD962" s="1" t="str">
        <f>VLOOKUP(BIN2DEC(RIGHT(HEX2BIN(MID(H962,7,1),4),3)&amp;LEFT(HEX2BIN(MID(H962,8,1),4),2)),Codes!$H$2:$I$33,2)</f>
        <v>Punch</v>
      </c>
      <c r="AE962" s="1" t="str">
        <f t="shared" si="301"/>
        <v>1</v>
      </c>
      <c r="AF962" s="1" t="str">
        <f t="shared" si="302"/>
        <v>1</v>
      </c>
      <c r="AH962" s="6">
        <f t="shared" si="303"/>
        <v>33</v>
      </c>
    </row>
    <row r="963" spans="1:34">
      <c r="A963" s="3" t="s">
        <v>1187</v>
      </c>
      <c r="B963" s="1" t="s">
        <v>88</v>
      </c>
      <c r="C963" s="6" t="s">
        <v>393</v>
      </c>
      <c r="D963" s="9" t="s">
        <v>989</v>
      </c>
      <c r="E963" s="9" t="s">
        <v>1188</v>
      </c>
      <c r="F963" s="9" t="s">
        <v>91</v>
      </c>
      <c r="G963" s="9" t="s">
        <v>1189</v>
      </c>
      <c r="H963" s="9" t="s">
        <v>1190</v>
      </c>
      <c r="J963" s="6" t="str">
        <f t="shared" si="287"/>
        <v>001011</v>
      </c>
      <c r="K963" s="1">
        <f t="shared" si="288"/>
        <v>0</v>
      </c>
      <c r="L963" s="6" t="str">
        <f t="shared" si="289"/>
        <v>00000</v>
      </c>
      <c r="M963" s="1">
        <f t="shared" si="290"/>
        <v>28</v>
      </c>
      <c r="N963" s="6" t="str">
        <f t="shared" si="291"/>
        <v>00</v>
      </c>
      <c r="O963" s="1">
        <f t="shared" si="292"/>
        <v>3</v>
      </c>
      <c r="P963" s="1">
        <f>IF(HEX2DEC(LEFT(E963,4))&gt;=32768,HEX2DEC(LEFT(E963,4))-65536,HEX2DEC(LEFT(E963,4)))/Codes!$N$2</f>
        <v>3.2</v>
      </c>
      <c r="Q963" s="1">
        <f>IF(HEX2DEC(RIGHT(E963,4))&gt;=32768,HEX2DEC(RIGHT(E963,4))-65536,HEX2DEC(RIGHT(E963,4)))/Codes!$N$2</f>
        <v>3.6</v>
      </c>
      <c r="R963" s="1">
        <f>IF(HEX2DEC(LEFT(F963,4))&gt;=32768,HEX2DEC(LEFT(F963,4))-65536,HEX2DEC(LEFT(F963,4)))/Codes!$N$2</f>
        <v>0</v>
      </c>
      <c r="S963" s="1">
        <f>IF(HEX2DEC(RIGHT(F963,4))&gt;=32768,HEX2DEC(RIGHT(F963,4))-65536,HEX2DEC(RIGHT(F963,4)))/Codes!$N$2</f>
        <v>0</v>
      </c>
      <c r="T963" s="18">
        <f t="shared" si="293"/>
        <v>98</v>
      </c>
      <c r="U963" s="1">
        <f t="shared" si="294"/>
        <v>100</v>
      </c>
      <c r="V963" s="1">
        <f t="shared" si="295"/>
        <v>127</v>
      </c>
      <c r="W963" s="1" t="str">
        <f t="shared" si="296"/>
        <v>100</v>
      </c>
      <c r="X963" s="1">
        <f t="shared" si="297"/>
        <v>3</v>
      </c>
      <c r="Y963" s="1">
        <f t="shared" si="298"/>
        <v>40</v>
      </c>
      <c r="Z963" s="1" t="str">
        <f>VLOOKUP(BIN2DEC(MID(HEX2BIN(MID(H963,3,2),8),2,5)),Codes!$E$1:$F$18,2)</f>
        <v>Slash</v>
      </c>
      <c r="AA963" s="6" t="str">
        <f t="shared" si="299"/>
        <v>0</v>
      </c>
      <c r="AB963" s="1">
        <f t="shared" si="300"/>
        <v>0</v>
      </c>
      <c r="AC963" s="1" t="str">
        <f>VLOOKUP(BIN2DEC(RIGHT(HEX2BIN(MID(H963,6,1),4),1)&amp;LEFT(HEX2BIN(MID(H963,7,1),4),1)),Codes!$K$1:$L$5,2)</f>
        <v>S</v>
      </c>
      <c r="AD963" s="1" t="str">
        <f>VLOOKUP(BIN2DEC(RIGHT(HEX2BIN(MID(H963,7,1),4),3)&amp;LEFT(HEX2BIN(MID(H963,8,1),4),2)),Codes!$H$2:$I$33,2)</f>
        <v>Punch</v>
      </c>
      <c r="AE963" s="1" t="str">
        <f t="shared" si="301"/>
        <v>1</v>
      </c>
      <c r="AF963" s="1" t="str">
        <f t="shared" si="302"/>
        <v>1</v>
      </c>
      <c r="AH963" s="6">
        <f t="shared" si="303"/>
        <v>1</v>
      </c>
    </row>
    <row r="964" spans="1:34">
      <c r="A964" s="3" t="s">
        <v>1191</v>
      </c>
      <c r="B964" s="1" t="s">
        <v>88</v>
      </c>
      <c r="C964" s="6" t="s">
        <v>393</v>
      </c>
      <c r="D964" s="9" t="s">
        <v>994</v>
      </c>
      <c r="E964" s="9" t="s">
        <v>1192</v>
      </c>
      <c r="F964" s="9" t="s">
        <v>91</v>
      </c>
      <c r="G964" s="9" t="s">
        <v>1193</v>
      </c>
      <c r="H964" s="9" t="s">
        <v>1190</v>
      </c>
      <c r="J964" s="6" t="str">
        <f t="shared" si="287"/>
        <v>001011</v>
      </c>
      <c r="K964" s="1">
        <f t="shared" si="288"/>
        <v>1</v>
      </c>
      <c r="L964" s="6" t="str">
        <f t="shared" si="289"/>
        <v>00000</v>
      </c>
      <c r="M964" s="1">
        <f t="shared" si="290"/>
        <v>28</v>
      </c>
      <c r="N964" s="6" t="str">
        <f t="shared" si="291"/>
        <v>00</v>
      </c>
      <c r="O964" s="1">
        <f t="shared" si="292"/>
        <v>3</v>
      </c>
      <c r="P964" s="1">
        <f>IF(HEX2DEC(LEFT(E964,4))&gt;=32768,HEX2DEC(LEFT(E964,4))-65536,HEX2DEC(LEFT(E964,4)))/Codes!$N$2</f>
        <v>3.2</v>
      </c>
      <c r="Q964" s="1">
        <f>IF(HEX2DEC(RIGHT(E964,4))&gt;=32768,HEX2DEC(RIGHT(E964,4))-65536,HEX2DEC(RIGHT(E964,4)))/Codes!$N$2</f>
        <v>1.8</v>
      </c>
      <c r="R964" s="1">
        <f>IF(HEX2DEC(LEFT(F964,4))&gt;=32768,HEX2DEC(LEFT(F964,4))-65536,HEX2DEC(LEFT(F964,4)))/Codes!$N$2</f>
        <v>0</v>
      </c>
      <c r="S964" s="1">
        <f>IF(HEX2DEC(RIGHT(F964,4))&gt;=32768,HEX2DEC(RIGHT(F964,4))-65536,HEX2DEC(RIGHT(F964,4)))/Codes!$N$2</f>
        <v>0</v>
      </c>
      <c r="T964" s="18">
        <f t="shared" si="293"/>
        <v>98</v>
      </c>
      <c r="U964" s="1">
        <f t="shared" si="294"/>
        <v>100</v>
      </c>
      <c r="V964" s="1">
        <f t="shared" si="295"/>
        <v>125</v>
      </c>
      <c r="W964" s="1" t="str">
        <f t="shared" si="296"/>
        <v>100</v>
      </c>
      <c r="X964" s="1">
        <f t="shared" si="297"/>
        <v>3</v>
      </c>
      <c r="Y964" s="1">
        <f t="shared" si="298"/>
        <v>40</v>
      </c>
      <c r="Z964" s="1" t="str">
        <f>VLOOKUP(BIN2DEC(MID(HEX2BIN(MID(H964,3,2),8),2,5)),Codes!$E$1:$F$18,2)</f>
        <v>Slash</v>
      </c>
      <c r="AA964" s="6" t="str">
        <f t="shared" si="299"/>
        <v>0</v>
      </c>
      <c r="AB964" s="1">
        <f t="shared" si="300"/>
        <v>0</v>
      </c>
      <c r="AC964" s="1" t="str">
        <f>VLOOKUP(BIN2DEC(RIGHT(HEX2BIN(MID(H964,6,1),4),1)&amp;LEFT(HEX2BIN(MID(H964,7,1),4),1)),Codes!$K$1:$L$5,2)</f>
        <v>S</v>
      </c>
      <c r="AD964" s="1" t="str">
        <f>VLOOKUP(BIN2DEC(RIGHT(HEX2BIN(MID(H964,7,1),4),3)&amp;LEFT(HEX2BIN(MID(H964,8,1),4),2)),Codes!$H$2:$I$33,2)</f>
        <v>Punch</v>
      </c>
      <c r="AE964" s="1" t="str">
        <f t="shared" si="301"/>
        <v>1</v>
      </c>
      <c r="AF964" s="1" t="str">
        <f t="shared" si="302"/>
        <v>1</v>
      </c>
      <c r="AH964" s="6">
        <f t="shared" si="303"/>
        <v>1</v>
      </c>
    </row>
    <row r="965" spans="1:34">
      <c r="A965" s="3" t="s">
        <v>1194</v>
      </c>
      <c r="B965" s="1" t="s">
        <v>88</v>
      </c>
      <c r="C965" s="6" t="s">
        <v>393</v>
      </c>
      <c r="D965" s="9" t="s">
        <v>998</v>
      </c>
      <c r="E965" s="9" t="s">
        <v>307</v>
      </c>
      <c r="F965" s="9" t="s">
        <v>91</v>
      </c>
      <c r="G965" s="9" t="s">
        <v>1195</v>
      </c>
      <c r="H965" s="9" t="s">
        <v>1190</v>
      </c>
      <c r="J965" s="6" t="str">
        <f t="shared" si="287"/>
        <v>001011</v>
      </c>
      <c r="K965" s="1">
        <f t="shared" si="288"/>
        <v>2</v>
      </c>
      <c r="L965" s="6" t="str">
        <f t="shared" si="289"/>
        <v>00000</v>
      </c>
      <c r="M965" s="1">
        <f t="shared" si="290"/>
        <v>25</v>
      </c>
      <c r="N965" s="6" t="str">
        <f t="shared" si="291"/>
        <v>00</v>
      </c>
      <c r="O965" s="1">
        <f t="shared" si="292"/>
        <v>3</v>
      </c>
      <c r="P965" s="1">
        <f>IF(HEX2DEC(LEFT(E965,4))&gt;=32768,HEX2DEC(LEFT(E965,4))-65536,HEX2DEC(LEFT(E965,4)))/Codes!$N$2</f>
        <v>3.2</v>
      </c>
      <c r="Q965" s="1">
        <f>IF(HEX2DEC(RIGHT(E965,4))&gt;=32768,HEX2DEC(RIGHT(E965,4))-65536,HEX2DEC(RIGHT(E965,4)))/Codes!$N$2</f>
        <v>0</v>
      </c>
      <c r="R965" s="1">
        <f>IF(HEX2DEC(LEFT(F965,4))&gt;=32768,HEX2DEC(LEFT(F965,4))-65536,HEX2DEC(LEFT(F965,4)))/Codes!$N$2</f>
        <v>0</v>
      </c>
      <c r="S965" s="1">
        <f>IF(HEX2DEC(RIGHT(F965,4))&gt;=32768,HEX2DEC(RIGHT(F965,4))-65536,HEX2DEC(RIGHT(F965,4)))/Codes!$N$2</f>
        <v>0</v>
      </c>
      <c r="T965" s="18">
        <f t="shared" si="293"/>
        <v>98</v>
      </c>
      <c r="U965" s="1">
        <f t="shared" si="294"/>
        <v>100</v>
      </c>
      <c r="V965" s="1">
        <f t="shared" si="295"/>
        <v>135</v>
      </c>
      <c r="W965" s="1" t="str">
        <f t="shared" si="296"/>
        <v>100</v>
      </c>
      <c r="X965" s="1">
        <f t="shared" si="297"/>
        <v>3</v>
      </c>
      <c r="Y965" s="1">
        <f t="shared" si="298"/>
        <v>40</v>
      </c>
      <c r="Z965" s="1" t="str">
        <f>VLOOKUP(BIN2DEC(MID(HEX2BIN(MID(H965,3,2),8),2,5)),Codes!$E$1:$F$18,2)</f>
        <v>Slash</v>
      </c>
      <c r="AA965" s="6" t="str">
        <f t="shared" si="299"/>
        <v>0</v>
      </c>
      <c r="AB965" s="1">
        <f t="shared" si="300"/>
        <v>0</v>
      </c>
      <c r="AC965" s="1" t="str">
        <f>VLOOKUP(BIN2DEC(RIGHT(HEX2BIN(MID(H965,6,1),4),1)&amp;LEFT(HEX2BIN(MID(H965,7,1),4),1)),Codes!$K$1:$L$5,2)</f>
        <v>S</v>
      </c>
      <c r="AD965" s="1" t="str">
        <f>VLOOKUP(BIN2DEC(RIGHT(HEX2BIN(MID(H965,7,1),4),3)&amp;LEFT(HEX2BIN(MID(H965,8,1),4),2)),Codes!$H$2:$I$33,2)</f>
        <v>Punch</v>
      </c>
      <c r="AE965" s="1" t="str">
        <f t="shared" si="301"/>
        <v>1</v>
      </c>
      <c r="AF965" s="1" t="str">
        <f t="shared" si="302"/>
        <v>1</v>
      </c>
      <c r="AH965" s="6">
        <f t="shared" si="303"/>
        <v>1</v>
      </c>
    </row>
    <row r="966" spans="1:34">
      <c r="A966" s="3" t="s">
        <v>1196</v>
      </c>
      <c r="B966" s="1" t="s">
        <v>88</v>
      </c>
      <c r="C966" s="6" t="s">
        <v>393</v>
      </c>
      <c r="D966" s="9" t="s">
        <v>1197</v>
      </c>
      <c r="E966" s="9" t="s">
        <v>824</v>
      </c>
      <c r="F966" s="9" t="s">
        <v>91</v>
      </c>
      <c r="G966" s="9" t="s">
        <v>1195</v>
      </c>
      <c r="H966" s="9" t="s">
        <v>1190</v>
      </c>
      <c r="J966" s="6" t="str">
        <f t="shared" si="287"/>
        <v>001011</v>
      </c>
      <c r="K966" s="1">
        <f t="shared" si="288"/>
        <v>3</v>
      </c>
      <c r="L966" s="6" t="str">
        <f t="shared" si="289"/>
        <v>00000</v>
      </c>
      <c r="M966" s="1">
        <f t="shared" si="290"/>
        <v>19</v>
      </c>
      <c r="N966" s="6" t="str">
        <f t="shared" si="291"/>
        <v>00</v>
      </c>
      <c r="O966" s="1">
        <f t="shared" si="292"/>
        <v>3</v>
      </c>
      <c r="P966" s="1">
        <f>IF(HEX2DEC(LEFT(E966,4))&gt;=32768,HEX2DEC(LEFT(E966,4))-65536,HEX2DEC(LEFT(E966,4)))/Codes!$N$2</f>
        <v>2</v>
      </c>
      <c r="Q966" s="1">
        <f>IF(HEX2DEC(RIGHT(E966,4))&gt;=32768,HEX2DEC(RIGHT(E966,4))-65536,HEX2DEC(RIGHT(E966,4)))/Codes!$N$2</f>
        <v>0</v>
      </c>
      <c r="R966" s="1">
        <f>IF(HEX2DEC(LEFT(F966,4))&gt;=32768,HEX2DEC(LEFT(F966,4))-65536,HEX2DEC(LEFT(F966,4)))/Codes!$N$2</f>
        <v>0</v>
      </c>
      <c r="S966" s="1">
        <f>IF(HEX2DEC(RIGHT(F966,4))&gt;=32768,HEX2DEC(RIGHT(F966,4))-65536,HEX2DEC(RIGHT(F966,4)))/Codes!$N$2</f>
        <v>0</v>
      </c>
      <c r="T966" s="18">
        <f t="shared" si="293"/>
        <v>98</v>
      </c>
      <c r="U966" s="1">
        <f t="shared" si="294"/>
        <v>100</v>
      </c>
      <c r="V966" s="1">
        <f t="shared" si="295"/>
        <v>135</v>
      </c>
      <c r="W966" s="1" t="str">
        <f t="shared" si="296"/>
        <v>100</v>
      </c>
      <c r="X966" s="1">
        <f t="shared" si="297"/>
        <v>3</v>
      </c>
      <c r="Y966" s="1">
        <f t="shared" si="298"/>
        <v>40</v>
      </c>
      <c r="Z966" s="1" t="str">
        <f>VLOOKUP(BIN2DEC(MID(HEX2BIN(MID(H966,3,2),8),2,5)),Codes!$E$1:$F$18,2)</f>
        <v>Slash</v>
      </c>
      <c r="AA966" s="6" t="str">
        <f t="shared" si="299"/>
        <v>0</v>
      </c>
      <c r="AB966" s="1">
        <f t="shared" si="300"/>
        <v>0</v>
      </c>
      <c r="AC966" s="1" t="str">
        <f>VLOOKUP(BIN2DEC(RIGHT(HEX2BIN(MID(H966,6,1),4),1)&amp;LEFT(HEX2BIN(MID(H966,7,1),4),1)),Codes!$K$1:$L$5,2)</f>
        <v>S</v>
      </c>
      <c r="AD966" s="1" t="str">
        <f>VLOOKUP(BIN2DEC(RIGHT(HEX2BIN(MID(H966,7,1),4),3)&amp;LEFT(HEX2BIN(MID(H966,8,1),4),2)),Codes!$H$2:$I$33,2)</f>
        <v>Punch</v>
      </c>
      <c r="AE966" s="1" t="str">
        <f t="shared" si="301"/>
        <v>1</v>
      </c>
      <c r="AF966" s="1" t="str">
        <f t="shared" si="302"/>
        <v>1</v>
      </c>
      <c r="AH966" s="6">
        <f t="shared" si="303"/>
        <v>1</v>
      </c>
    </row>
    <row r="967" spans="1:34">
      <c r="A967" s="3" t="s">
        <v>1198</v>
      </c>
      <c r="B967" s="1" t="s">
        <v>88</v>
      </c>
      <c r="C967" s="6" t="s">
        <v>410</v>
      </c>
      <c r="D967" s="9" t="s">
        <v>1004</v>
      </c>
      <c r="E967" s="9" t="s">
        <v>1188</v>
      </c>
      <c r="F967" s="9" t="s">
        <v>91</v>
      </c>
      <c r="G967" s="9" t="s">
        <v>1199</v>
      </c>
      <c r="H967" s="9" t="s">
        <v>1175</v>
      </c>
      <c r="J967" s="6" t="str">
        <f t="shared" si="287"/>
        <v>001011</v>
      </c>
      <c r="K967" s="1">
        <f t="shared" si="288"/>
        <v>0</v>
      </c>
      <c r="L967" s="6" t="str">
        <f t="shared" si="289"/>
        <v>00000</v>
      </c>
      <c r="M967" s="1">
        <f t="shared" si="290"/>
        <v>28</v>
      </c>
      <c r="N967" s="6" t="str">
        <f t="shared" si="291"/>
        <v>00</v>
      </c>
      <c r="O967" s="1">
        <f t="shared" si="292"/>
        <v>2</v>
      </c>
      <c r="P967" s="1">
        <f>IF(HEX2DEC(LEFT(E967,4))&gt;=32768,HEX2DEC(LEFT(E967,4))-65536,HEX2DEC(LEFT(E967,4)))/Codes!$N$2</f>
        <v>3.2</v>
      </c>
      <c r="Q967" s="1">
        <f>IF(HEX2DEC(RIGHT(E967,4))&gt;=32768,HEX2DEC(RIGHT(E967,4))-65536,HEX2DEC(RIGHT(E967,4)))/Codes!$N$2</f>
        <v>3.6</v>
      </c>
      <c r="R967" s="1">
        <f>IF(HEX2DEC(LEFT(F967,4))&gt;=32768,HEX2DEC(LEFT(F967,4))-65536,HEX2DEC(LEFT(F967,4)))/Codes!$N$2</f>
        <v>0</v>
      </c>
      <c r="S967" s="1">
        <f>IF(HEX2DEC(RIGHT(F967,4))&gt;=32768,HEX2DEC(RIGHT(F967,4))-65536,HEX2DEC(RIGHT(F967,4)))/Codes!$N$2</f>
        <v>0</v>
      </c>
      <c r="T967" s="18">
        <f t="shared" si="293"/>
        <v>90</v>
      </c>
      <c r="U967" s="1">
        <f t="shared" si="294"/>
        <v>100</v>
      </c>
      <c r="V967" s="1">
        <f t="shared" si="295"/>
        <v>124</v>
      </c>
      <c r="W967" s="1" t="str">
        <f t="shared" si="296"/>
        <v>100</v>
      </c>
      <c r="X967" s="1">
        <f t="shared" si="297"/>
        <v>3</v>
      </c>
      <c r="Y967" s="1">
        <f t="shared" si="298"/>
        <v>0</v>
      </c>
      <c r="Z967" s="1" t="str">
        <f>VLOOKUP(BIN2DEC(MID(HEX2BIN(MID(H967,3,2),8),2,5)),Codes!$E$1:$F$18,2)</f>
        <v>Slash</v>
      </c>
      <c r="AA967" s="6" t="str">
        <f t="shared" si="299"/>
        <v>0</v>
      </c>
      <c r="AB967" s="1">
        <f t="shared" si="300"/>
        <v>0</v>
      </c>
      <c r="AC967" s="1" t="str">
        <f>VLOOKUP(BIN2DEC(RIGHT(HEX2BIN(MID(H967,6,1),4),1)&amp;LEFT(HEX2BIN(MID(H967,7,1),4),1)),Codes!$K$1:$L$5,2)</f>
        <v>M</v>
      </c>
      <c r="AD967" s="1" t="str">
        <f>VLOOKUP(BIN2DEC(RIGHT(HEX2BIN(MID(H967,7,1),4),3)&amp;LEFT(HEX2BIN(MID(H967,8,1),4),2)),Codes!$H$2:$I$33,2)</f>
        <v>Punch</v>
      </c>
      <c r="AE967" s="1" t="str">
        <f t="shared" si="301"/>
        <v>1</v>
      </c>
      <c r="AF967" s="1" t="str">
        <f t="shared" si="302"/>
        <v>1</v>
      </c>
      <c r="AH967" s="6">
        <f t="shared" si="303"/>
        <v>33</v>
      </c>
    </row>
    <row r="968" spans="1:34">
      <c r="A968" s="3" t="s">
        <v>1200</v>
      </c>
      <c r="B968" s="1" t="s">
        <v>88</v>
      </c>
      <c r="C968" s="6" t="s">
        <v>410</v>
      </c>
      <c r="D968" s="9" t="s">
        <v>1007</v>
      </c>
      <c r="E968" s="9" t="s">
        <v>1192</v>
      </c>
      <c r="F968" s="9" t="s">
        <v>91</v>
      </c>
      <c r="G968" s="9" t="s">
        <v>1201</v>
      </c>
      <c r="H968" s="9" t="s">
        <v>1175</v>
      </c>
      <c r="J968" s="6" t="str">
        <f t="shared" si="287"/>
        <v>001011</v>
      </c>
      <c r="K968" s="1">
        <f t="shared" si="288"/>
        <v>1</v>
      </c>
      <c r="L968" s="6" t="str">
        <f t="shared" si="289"/>
        <v>00000</v>
      </c>
      <c r="M968" s="1">
        <f t="shared" si="290"/>
        <v>28</v>
      </c>
      <c r="N968" s="6" t="str">
        <f t="shared" si="291"/>
        <v>00</v>
      </c>
      <c r="O968" s="1">
        <f t="shared" si="292"/>
        <v>2</v>
      </c>
      <c r="P968" s="1">
        <f>IF(HEX2DEC(LEFT(E968,4))&gt;=32768,HEX2DEC(LEFT(E968,4))-65536,HEX2DEC(LEFT(E968,4)))/Codes!$N$2</f>
        <v>3.2</v>
      </c>
      <c r="Q968" s="1">
        <f>IF(HEX2DEC(RIGHT(E968,4))&gt;=32768,HEX2DEC(RIGHT(E968,4))-65536,HEX2DEC(RIGHT(E968,4)))/Codes!$N$2</f>
        <v>1.8</v>
      </c>
      <c r="R968" s="1">
        <f>IF(HEX2DEC(LEFT(F968,4))&gt;=32768,HEX2DEC(LEFT(F968,4))-65536,HEX2DEC(LEFT(F968,4)))/Codes!$N$2</f>
        <v>0</v>
      </c>
      <c r="S968" s="1">
        <f>IF(HEX2DEC(RIGHT(F968,4))&gt;=32768,HEX2DEC(RIGHT(F968,4))-65536,HEX2DEC(RIGHT(F968,4)))/Codes!$N$2</f>
        <v>0</v>
      </c>
      <c r="T968" s="18">
        <f t="shared" si="293"/>
        <v>90</v>
      </c>
      <c r="U968" s="1">
        <f t="shared" si="294"/>
        <v>100</v>
      </c>
      <c r="V968" s="1">
        <f t="shared" si="295"/>
        <v>135</v>
      </c>
      <c r="W968" s="1" t="str">
        <f t="shared" si="296"/>
        <v>100</v>
      </c>
      <c r="X968" s="1">
        <f t="shared" si="297"/>
        <v>3</v>
      </c>
      <c r="Y968" s="1">
        <f t="shared" si="298"/>
        <v>0</v>
      </c>
      <c r="Z968" s="1" t="str">
        <f>VLOOKUP(BIN2DEC(MID(HEX2BIN(MID(H968,3,2),8),2,5)),Codes!$E$1:$F$18,2)</f>
        <v>Slash</v>
      </c>
      <c r="AA968" s="6" t="str">
        <f t="shared" si="299"/>
        <v>0</v>
      </c>
      <c r="AB968" s="1">
        <f t="shared" si="300"/>
        <v>0</v>
      </c>
      <c r="AC968" s="1" t="str">
        <f>VLOOKUP(BIN2DEC(RIGHT(HEX2BIN(MID(H968,6,1),4),1)&amp;LEFT(HEX2BIN(MID(H968,7,1),4),1)),Codes!$K$1:$L$5,2)</f>
        <v>M</v>
      </c>
      <c r="AD968" s="1" t="str">
        <f>VLOOKUP(BIN2DEC(RIGHT(HEX2BIN(MID(H968,7,1),4),3)&amp;LEFT(HEX2BIN(MID(H968,8,1),4),2)),Codes!$H$2:$I$33,2)</f>
        <v>Punch</v>
      </c>
      <c r="AE968" s="1" t="str">
        <f t="shared" si="301"/>
        <v>1</v>
      </c>
      <c r="AF968" s="1" t="str">
        <f t="shared" si="302"/>
        <v>1</v>
      </c>
      <c r="AH968" s="6">
        <f t="shared" si="303"/>
        <v>33</v>
      </c>
    </row>
    <row r="969" spans="1:34">
      <c r="A969" s="3" t="s">
        <v>1202</v>
      </c>
      <c r="B969" s="1" t="s">
        <v>88</v>
      </c>
      <c r="C969" s="6" t="s">
        <v>410</v>
      </c>
      <c r="D969" s="9" t="s">
        <v>1010</v>
      </c>
      <c r="E969" s="9" t="s">
        <v>307</v>
      </c>
      <c r="F969" s="9" t="s">
        <v>91</v>
      </c>
      <c r="G969" s="9" t="s">
        <v>1203</v>
      </c>
      <c r="H969" s="9" t="s">
        <v>1175</v>
      </c>
      <c r="J969" s="6" t="str">
        <f t="shared" si="287"/>
        <v>001011</v>
      </c>
      <c r="K969" s="1">
        <f t="shared" si="288"/>
        <v>2</v>
      </c>
      <c r="L969" s="6" t="str">
        <f t="shared" si="289"/>
        <v>00000</v>
      </c>
      <c r="M969" s="1">
        <f t="shared" si="290"/>
        <v>25</v>
      </c>
      <c r="N969" s="6" t="str">
        <f t="shared" si="291"/>
        <v>00</v>
      </c>
      <c r="O969" s="1">
        <f t="shared" si="292"/>
        <v>2</v>
      </c>
      <c r="P969" s="1">
        <f>IF(HEX2DEC(LEFT(E969,4))&gt;=32768,HEX2DEC(LEFT(E969,4))-65536,HEX2DEC(LEFT(E969,4)))/Codes!$N$2</f>
        <v>3.2</v>
      </c>
      <c r="Q969" s="1">
        <f>IF(HEX2DEC(RIGHT(E969,4))&gt;=32768,HEX2DEC(RIGHT(E969,4))-65536,HEX2DEC(RIGHT(E969,4)))/Codes!$N$2</f>
        <v>0</v>
      </c>
      <c r="R969" s="1">
        <f>IF(HEX2DEC(LEFT(F969,4))&gt;=32768,HEX2DEC(LEFT(F969,4))-65536,HEX2DEC(LEFT(F969,4)))/Codes!$N$2</f>
        <v>0</v>
      </c>
      <c r="S969" s="1">
        <f>IF(HEX2DEC(RIGHT(F969,4))&gt;=32768,HEX2DEC(RIGHT(F969,4))-65536,HEX2DEC(RIGHT(F969,4)))/Codes!$N$2</f>
        <v>0</v>
      </c>
      <c r="T969" s="18">
        <f t="shared" si="293"/>
        <v>90</v>
      </c>
      <c r="U969" s="1">
        <f t="shared" si="294"/>
        <v>100</v>
      </c>
      <c r="V969" s="1">
        <f t="shared" si="295"/>
        <v>43</v>
      </c>
      <c r="W969" s="1" t="str">
        <f t="shared" si="296"/>
        <v>100</v>
      </c>
      <c r="X969" s="1">
        <f t="shared" si="297"/>
        <v>3</v>
      </c>
      <c r="Y969" s="1">
        <f t="shared" si="298"/>
        <v>0</v>
      </c>
      <c r="Z969" s="1" t="str">
        <f>VLOOKUP(BIN2DEC(MID(HEX2BIN(MID(H969,3,2),8),2,5)),Codes!$E$1:$F$18,2)</f>
        <v>Slash</v>
      </c>
      <c r="AA969" s="6" t="str">
        <f t="shared" si="299"/>
        <v>0</v>
      </c>
      <c r="AB969" s="1">
        <f t="shared" si="300"/>
        <v>0</v>
      </c>
      <c r="AC969" s="1" t="str">
        <f>VLOOKUP(BIN2DEC(RIGHT(HEX2BIN(MID(H969,6,1),4),1)&amp;LEFT(HEX2BIN(MID(H969,7,1),4),1)),Codes!$K$1:$L$5,2)</f>
        <v>M</v>
      </c>
      <c r="AD969" s="1" t="str">
        <f>VLOOKUP(BIN2DEC(RIGHT(HEX2BIN(MID(H969,7,1),4),3)&amp;LEFT(HEX2BIN(MID(H969,8,1),4),2)),Codes!$H$2:$I$33,2)</f>
        <v>Punch</v>
      </c>
      <c r="AE969" s="1" t="str">
        <f t="shared" si="301"/>
        <v>1</v>
      </c>
      <c r="AF969" s="1" t="str">
        <f t="shared" si="302"/>
        <v>1</v>
      </c>
      <c r="AH969" s="6">
        <f t="shared" si="303"/>
        <v>33</v>
      </c>
    </row>
    <row r="970" spans="1:34">
      <c r="A970" s="3" t="s">
        <v>1204</v>
      </c>
      <c r="B970" s="1" t="s">
        <v>88</v>
      </c>
      <c r="C970" s="6" t="s">
        <v>410</v>
      </c>
      <c r="D970" s="9" t="s">
        <v>1205</v>
      </c>
      <c r="E970" s="9" t="s">
        <v>824</v>
      </c>
      <c r="F970" s="9" t="s">
        <v>91</v>
      </c>
      <c r="G970" s="9" t="s">
        <v>1206</v>
      </c>
      <c r="H970" s="9" t="s">
        <v>1175</v>
      </c>
      <c r="J970" s="6" t="str">
        <f t="shared" si="287"/>
        <v>001011</v>
      </c>
      <c r="K970" s="1">
        <f t="shared" si="288"/>
        <v>3</v>
      </c>
      <c r="L970" s="6" t="str">
        <f t="shared" si="289"/>
        <v>00000</v>
      </c>
      <c r="M970" s="1">
        <f t="shared" si="290"/>
        <v>19</v>
      </c>
      <c r="N970" s="6" t="str">
        <f t="shared" si="291"/>
        <v>00</v>
      </c>
      <c r="O970" s="1">
        <f t="shared" si="292"/>
        <v>2</v>
      </c>
      <c r="P970" s="1">
        <f>IF(HEX2DEC(LEFT(E970,4))&gt;=32768,HEX2DEC(LEFT(E970,4))-65536,HEX2DEC(LEFT(E970,4)))/Codes!$N$2</f>
        <v>2</v>
      </c>
      <c r="Q970" s="1">
        <f>IF(HEX2DEC(RIGHT(E970,4))&gt;=32768,HEX2DEC(RIGHT(E970,4))-65536,HEX2DEC(RIGHT(E970,4)))/Codes!$N$2</f>
        <v>0</v>
      </c>
      <c r="R970" s="1">
        <f>IF(HEX2DEC(LEFT(F970,4))&gt;=32768,HEX2DEC(LEFT(F970,4))-65536,HEX2DEC(LEFT(F970,4)))/Codes!$N$2</f>
        <v>0</v>
      </c>
      <c r="S970" s="1">
        <f>IF(HEX2DEC(RIGHT(F970,4))&gt;=32768,HEX2DEC(RIGHT(F970,4))-65536,HEX2DEC(RIGHT(F970,4)))/Codes!$N$2</f>
        <v>0</v>
      </c>
      <c r="T970" s="18">
        <f t="shared" si="293"/>
        <v>90</v>
      </c>
      <c r="U970" s="1">
        <f t="shared" si="294"/>
        <v>100</v>
      </c>
      <c r="V970" s="1">
        <f t="shared" si="295"/>
        <v>133</v>
      </c>
      <c r="W970" s="1" t="str">
        <f t="shared" si="296"/>
        <v>100</v>
      </c>
      <c r="X970" s="1">
        <f t="shared" si="297"/>
        <v>3</v>
      </c>
      <c r="Y970" s="1">
        <f t="shared" si="298"/>
        <v>0</v>
      </c>
      <c r="Z970" s="1" t="str">
        <f>VLOOKUP(BIN2DEC(MID(HEX2BIN(MID(H970,3,2),8),2,5)),Codes!$E$1:$F$18,2)</f>
        <v>Slash</v>
      </c>
      <c r="AA970" s="6" t="str">
        <f t="shared" si="299"/>
        <v>0</v>
      </c>
      <c r="AB970" s="1">
        <f t="shared" si="300"/>
        <v>0</v>
      </c>
      <c r="AC970" s="1" t="str">
        <f>VLOOKUP(BIN2DEC(RIGHT(HEX2BIN(MID(H970,6,1),4),1)&amp;LEFT(HEX2BIN(MID(H970,7,1),4),1)),Codes!$K$1:$L$5,2)</f>
        <v>M</v>
      </c>
      <c r="AD970" s="1" t="str">
        <f>VLOOKUP(BIN2DEC(RIGHT(HEX2BIN(MID(H970,7,1),4),3)&amp;LEFT(HEX2BIN(MID(H970,8,1),4),2)),Codes!$H$2:$I$33,2)</f>
        <v>Punch</v>
      </c>
      <c r="AE970" s="1" t="str">
        <f t="shared" si="301"/>
        <v>1</v>
      </c>
      <c r="AF970" s="1" t="str">
        <f t="shared" si="302"/>
        <v>1</v>
      </c>
      <c r="AH970" s="6">
        <f t="shared" si="303"/>
        <v>33</v>
      </c>
    </row>
    <row r="971" spans="1:34">
      <c r="A971" s="3" t="s">
        <v>1207</v>
      </c>
      <c r="B971" s="1" t="s">
        <v>88</v>
      </c>
      <c r="C971" s="6" t="s">
        <v>1264</v>
      </c>
      <c r="D971" s="9" t="s">
        <v>1208</v>
      </c>
      <c r="E971" s="9" t="s">
        <v>1188</v>
      </c>
      <c r="F971" s="9" t="s">
        <v>91</v>
      </c>
      <c r="G971" s="9" t="s">
        <v>1209</v>
      </c>
      <c r="H971" s="9" t="s">
        <v>1210</v>
      </c>
      <c r="J971" s="6" t="str">
        <f t="shared" si="287"/>
        <v>001011</v>
      </c>
      <c r="K971" s="1">
        <f t="shared" si="288"/>
        <v>0</v>
      </c>
      <c r="L971" s="6" t="str">
        <f t="shared" si="289"/>
        <v>00000</v>
      </c>
      <c r="M971" s="1">
        <f t="shared" si="290"/>
        <v>28</v>
      </c>
      <c r="N971" s="6" t="str">
        <f t="shared" si="291"/>
        <v>00</v>
      </c>
      <c r="O971" s="1">
        <f t="shared" si="292"/>
        <v>7</v>
      </c>
      <c r="P971" s="1">
        <f>IF(HEX2DEC(LEFT(E971,4))&gt;=32768,HEX2DEC(LEFT(E971,4))-65536,HEX2DEC(LEFT(E971,4)))/Codes!$N$2</f>
        <v>3.2</v>
      </c>
      <c r="Q971" s="1">
        <f>IF(HEX2DEC(RIGHT(E971,4))&gt;=32768,HEX2DEC(RIGHT(E971,4))-65536,HEX2DEC(RIGHT(E971,4)))/Codes!$N$2</f>
        <v>3.6</v>
      </c>
      <c r="R971" s="1">
        <f>IF(HEX2DEC(LEFT(F971,4))&gt;=32768,HEX2DEC(LEFT(F971,4))-65536,HEX2DEC(LEFT(F971,4)))/Codes!$N$2</f>
        <v>0</v>
      </c>
      <c r="S971" s="1">
        <f>IF(HEX2DEC(RIGHT(F971,4))&gt;=32768,HEX2DEC(RIGHT(F971,4))-65536,HEX2DEC(RIGHT(F971,4)))/Codes!$N$2</f>
        <v>0</v>
      </c>
      <c r="T971" s="18">
        <f t="shared" si="293"/>
        <v>100</v>
      </c>
      <c r="U971" s="1">
        <f t="shared" si="294"/>
        <v>70</v>
      </c>
      <c r="V971" s="1">
        <f t="shared" si="295"/>
        <v>0</v>
      </c>
      <c r="W971" s="1" t="str">
        <f t="shared" si="296"/>
        <v>100</v>
      </c>
      <c r="X971" s="1">
        <f t="shared" si="297"/>
        <v>3</v>
      </c>
      <c r="Y971" s="1">
        <f t="shared" si="298"/>
        <v>70</v>
      </c>
      <c r="Z971" s="1" t="str">
        <f>VLOOKUP(BIN2DEC(MID(HEX2BIN(MID(H971,3,2),8),2,5)),Codes!$E$1:$F$18,2)</f>
        <v>Slash</v>
      </c>
      <c r="AA971" s="6" t="str">
        <f t="shared" si="299"/>
        <v>0</v>
      </c>
      <c r="AB971" s="1">
        <f t="shared" si="300"/>
        <v>0</v>
      </c>
      <c r="AC971" s="1" t="str">
        <f>VLOOKUP(BIN2DEC(RIGHT(HEX2BIN(MID(H971,6,1),4),1)&amp;LEFT(HEX2BIN(MID(H971,7,1),4),1)),Codes!$K$1:$L$5,2)</f>
        <v>L</v>
      </c>
      <c r="AD971" s="1" t="str">
        <f>VLOOKUP(BIN2DEC(RIGHT(HEX2BIN(MID(H971,7,1),4),3)&amp;LEFT(HEX2BIN(MID(H971,8,1),4),2)),Codes!$H$2:$I$33,2)</f>
        <v>Punch</v>
      </c>
      <c r="AE971" s="1" t="str">
        <f t="shared" si="301"/>
        <v>1</v>
      </c>
      <c r="AF971" s="1" t="str">
        <f t="shared" si="302"/>
        <v>1</v>
      </c>
      <c r="AH971" s="6">
        <f t="shared" si="303"/>
        <v>65</v>
      </c>
    </row>
    <row r="972" spans="1:34">
      <c r="A972" s="3" t="s">
        <v>1211</v>
      </c>
      <c r="B972" s="1" t="s">
        <v>88</v>
      </c>
      <c r="C972" s="6" t="s">
        <v>1264</v>
      </c>
      <c r="D972" s="9" t="s">
        <v>1212</v>
      </c>
      <c r="E972" s="9" t="s">
        <v>1192</v>
      </c>
      <c r="F972" s="9" t="s">
        <v>91</v>
      </c>
      <c r="G972" s="9" t="s">
        <v>1209</v>
      </c>
      <c r="H972" s="9" t="s">
        <v>1210</v>
      </c>
      <c r="J972" s="6" t="str">
        <f t="shared" si="287"/>
        <v>001011</v>
      </c>
      <c r="K972" s="1">
        <f t="shared" si="288"/>
        <v>1</v>
      </c>
      <c r="L972" s="6" t="str">
        <f t="shared" si="289"/>
        <v>00000</v>
      </c>
      <c r="M972" s="1">
        <f t="shared" si="290"/>
        <v>28</v>
      </c>
      <c r="N972" s="6" t="str">
        <f t="shared" si="291"/>
        <v>00</v>
      </c>
      <c r="O972" s="1">
        <f t="shared" si="292"/>
        <v>8</v>
      </c>
      <c r="P972" s="1">
        <f>IF(HEX2DEC(LEFT(E972,4))&gt;=32768,HEX2DEC(LEFT(E972,4))-65536,HEX2DEC(LEFT(E972,4)))/Codes!$N$2</f>
        <v>3.2</v>
      </c>
      <c r="Q972" s="1">
        <f>IF(HEX2DEC(RIGHT(E972,4))&gt;=32768,HEX2DEC(RIGHT(E972,4))-65536,HEX2DEC(RIGHT(E972,4)))/Codes!$N$2</f>
        <v>1.8</v>
      </c>
      <c r="R972" s="1">
        <f>IF(HEX2DEC(LEFT(F972,4))&gt;=32768,HEX2DEC(LEFT(F972,4))-65536,HEX2DEC(LEFT(F972,4)))/Codes!$N$2</f>
        <v>0</v>
      </c>
      <c r="S972" s="1">
        <f>IF(HEX2DEC(RIGHT(F972,4))&gt;=32768,HEX2DEC(RIGHT(F972,4))-65536,HEX2DEC(RIGHT(F972,4)))/Codes!$N$2</f>
        <v>0</v>
      </c>
      <c r="T972" s="18">
        <f t="shared" si="293"/>
        <v>100</v>
      </c>
      <c r="U972" s="1">
        <f t="shared" si="294"/>
        <v>70</v>
      </c>
      <c r="V972" s="1">
        <f t="shared" si="295"/>
        <v>0</v>
      </c>
      <c r="W972" s="1" t="str">
        <f t="shared" si="296"/>
        <v>100</v>
      </c>
      <c r="X972" s="1">
        <f t="shared" si="297"/>
        <v>3</v>
      </c>
      <c r="Y972" s="1">
        <f t="shared" si="298"/>
        <v>70</v>
      </c>
      <c r="Z972" s="1" t="str">
        <f>VLOOKUP(BIN2DEC(MID(HEX2BIN(MID(H972,3,2),8),2,5)),Codes!$E$1:$F$18,2)</f>
        <v>Slash</v>
      </c>
      <c r="AA972" s="6" t="str">
        <f t="shared" si="299"/>
        <v>0</v>
      </c>
      <c r="AB972" s="1">
        <f t="shared" si="300"/>
        <v>0</v>
      </c>
      <c r="AC972" s="1" t="str">
        <f>VLOOKUP(BIN2DEC(RIGHT(HEX2BIN(MID(H972,6,1),4),1)&amp;LEFT(HEX2BIN(MID(H972,7,1),4),1)),Codes!$K$1:$L$5,2)</f>
        <v>L</v>
      </c>
      <c r="AD972" s="1" t="str">
        <f>VLOOKUP(BIN2DEC(RIGHT(HEX2BIN(MID(H972,7,1),4),3)&amp;LEFT(HEX2BIN(MID(H972,8,1),4),2)),Codes!$H$2:$I$33,2)</f>
        <v>Punch</v>
      </c>
      <c r="AE972" s="1" t="str">
        <f t="shared" si="301"/>
        <v>1</v>
      </c>
      <c r="AF972" s="1" t="str">
        <f t="shared" si="302"/>
        <v>1</v>
      </c>
      <c r="AH972" s="6">
        <f t="shared" si="303"/>
        <v>65</v>
      </c>
    </row>
    <row r="973" spans="1:34">
      <c r="A973" s="3" t="s">
        <v>1213</v>
      </c>
      <c r="B973" s="1" t="s">
        <v>88</v>
      </c>
      <c r="C973" s="6" t="s">
        <v>1264</v>
      </c>
      <c r="D973" s="9" t="s">
        <v>1214</v>
      </c>
      <c r="E973" s="9" t="s">
        <v>307</v>
      </c>
      <c r="F973" s="9" t="s">
        <v>91</v>
      </c>
      <c r="G973" s="9" t="s">
        <v>1209</v>
      </c>
      <c r="H973" s="9" t="s">
        <v>1210</v>
      </c>
      <c r="J973" s="6" t="str">
        <f t="shared" si="287"/>
        <v>001011</v>
      </c>
      <c r="K973" s="1">
        <f t="shared" si="288"/>
        <v>2</v>
      </c>
      <c r="L973" s="6" t="str">
        <f t="shared" si="289"/>
        <v>00000</v>
      </c>
      <c r="M973" s="1">
        <f t="shared" si="290"/>
        <v>25</v>
      </c>
      <c r="N973" s="6" t="str">
        <f t="shared" si="291"/>
        <v>00</v>
      </c>
      <c r="O973" s="1">
        <f t="shared" si="292"/>
        <v>8</v>
      </c>
      <c r="P973" s="1">
        <f>IF(HEX2DEC(LEFT(E973,4))&gt;=32768,HEX2DEC(LEFT(E973,4))-65536,HEX2DEC(LEFT(E973,4)))/Codes!$N$2</f>
        <v>3.2</v>
      </c>
      <c r="Q973" s="1">
        <f>IF(HEX2DEC(RIGHT(E973,4))&gt;=32768,HEX2DEC(RIGHT(E973,4))-65536,HEX2DEC(RIGHT(E973,4)))/Codes!$N$2</f>
        <v>0</v>
      </c>
      <c r="R973" s="1">
        <f>IF(HEX2DEC(LEFT(F973,4))&gt;=32768,HEX2DEC(LEFT(F973,4))-65536,HEX2DEC(LEFT(F973,4)))/Codes!$N$2</f>
        <v>0</v>
      </c>
      <c r="S973" s="1">
        <f>IF(HEX2DEC(RIGHT(F973,4))&gt;=32768,HEX2DEC(RIGHT(F973,4))-65536,HEX2DEC(RIGHT(F973,4)))/Codes!$N$2</f>
        <v>0</v>
      </c>
      <c r="T973" s="18">
        <f t="shared" si="293"/>
        <v>100</v>
      </c>
      <c r="U973" s="1">
        <f t="shared" si="294"/>
        <v>70</v>
      </c>
      <c r="V973" s="1">
        <f t="shared" si="295"/>
        <v>0</v>
      </c>
      <c r="W973" s="1" t="str">
        <f t="shared" si="296"/>
        <v>100</v>
      </c>
      <c r="X973" s="1">
        <f t="shared" si="297"/>
        <v>3</v>
      </c>
      <c r="Y973" s="1">
        <f t="shared" si="298"/>
        <v>70</v>
      </c>
      <c r="Z973" s="1" t="str">
        <f>VLOOKUP(BIN2DEC(MID(HEX2BIN(MID(H973,3,2),8),2,5)),Codes!$E$1:$F$18,2)</f>
        <v>Slash</v>
      </c>
      <c r="AA973" s="6" t="str">
        <f t="shared" si="299"/>
        <v>0</v>
      </c>
      <c r="AB973" s="1">
        <f t="shared" si="300"/>
        <v>0</v>
      </c>
      <c r="AC973" s="1" t="str">
        <f>VLOOKUP(BIN2DEC(RIGHT(HEX2BIN(MID(H973,6,1),4),1)&amp;LEFT(HEX2BIN(MID(H973,7,1),4),1)),Codes!$K$1:$L$5,2)</f>
        <v>L</v>
      </c>
      <c r="AD973" s="1" t="str">
        <f>VLOOKUP(BIN2DEC(RIGHT(HEX2BIN(MID(H973,7,1),4),3)&amp;LEFT(HEX2BIN(MID(H973,8,1),4),2)),Codes!$H$2:$I$33,2)</f>
        <v>Punch</v>
      </c>
      <c r="AE973" s="1" t="str">
        <f t="shared" si="301"/>
        <v>1</v>
      </c>
      <c r="AF973" s="1" t="str">
        <f t="shared" si="302"/>
        <v>1</v>
      </c>
      <c r="AH973" s="6">
        <f t="shared" si="303"/>
        <v>65</v>
      </c>
    </row>
    <row r="974" spans="1:34">
      <c r="A974" s="3" t="s">
        <v>1215</v>
      </c>
      <c r="B974" s="1" t="s">
        <v>88</v>
      </c>
      <c r="C974" s="6" t="s">
        <v>1264</v>
      </c>
      <c r="D974" s="9" t="s">
        <v>1216</v>
      </c>
      <c r="E974" s="9" t="s">
        <v>824</v>
      </c>
      <c r="F974" s="9" t="s">
        <v>91</v>
      </c>
      <c r="G974" s="9" t="s">
        <v>1209</v>
      </c>
      <c r="H974" s="9" t="s">
        <v>1210</v>
      </c>
      <c r="J974" s="6" t="str">
        <f t="shared" si="287"/>
        <v>001011</v>
      </c>
      <c r="K974" s="1">
        <f t="shared" si="288"/>
        <v>3</v>
      </c>
      <c r="L974" s="6" t="str">
        <f t="shared" si="289"/>
        <v>00000</v>
      </c>
      <c r="M974" s="1">
        <f t="shared" si="290"/>
        <v>19</v>
      </c>
      <c r="N974" s="6" t="str">
        <f t="shared" si="291"/>
        <v>00</v>
      </c>
      <c r="O974" s="1">
        <f t="shared" si="292"/>
        <v>8</v>
      </c>
      <c r="P974" s="1">
        <f>IF(HEX2DEC(LEFT(E974,4))&gt;=32768,HEX2DEC(LEFT(E974,4))-65536,HEX2DEC(LEFT(E974,4)))/Codes!$N$2</f>
        <v>2</v>
      </c>
      <c r="Q974" s="1">
        <f>IF(HEX2DEC(RIGHT(E974,4))&gt;=32768,HEX2DEC(RIGHT(E974,4))-65536,HEX2DEC(RIGHT(E974,4)))/Codes!$N$2</f>
        <v>0</v>
      </c>
      <c r="R974" s="1">
        <f>IF(HEX2DEC(LEFT(F974,4))&gt;=32768,HEX2DEC(LEFT(F974,4))-65536,HEX2DEC(LEFT(F974,4)))/Codes!$N$2</f>
        <v>0</v>
      </c>
      <c r="S974" s="1">
        <f>IF(HEX2DEC(RIGHT(F974,4))&gt;=32768,HEX2DEC(RIGHT(F974,4))-65536,HEX2DEC(RIGHT(F974,4)))/Codes!$N$2</f>
        <v>0</v>
      </c>
      <c r="T974" s="18">
        <f t="shared" si="293"/>
        <v>100</v>
      </c>
      <c r="U974" s="1">
        <f t="shared" si="294"/>
        <v>70</v>
      </c>
      <c r="V974" s="1">
        <f t="shared" si="295"/>
        <v>0</v>
      </c>
      <c r="W974" s="1" t="str">
        <f t="shared" si="296"/>
        <v>100</v>
      </c>
      <c r="X974" s="1">
        <f t="shared" si="297"/>
        <v>3</v>
      </c>
      <c r="Y974" s="1">
        <f t="shared" si="298"/>
        <v>70</v>
      </c>
      <c r="Z974" s="1" t="str">
        <f>VLOOKUP(BIN2DEC(MID(HEX2BIN(MID(H974,3,2),8),2,5)),Codes!$E$1:$F$18,2)</f>
        <v>Slash</v>
      </c>
      <c r="AA974" s="6" t="str">
        <f t="shared" si="299"/>
        <v>0</v>
      </c>
      <c r="AB974" s="1">
        <f t="shared" si="300"/>
        <v>0</v>
      </c>
      <c r="AC974" s="1" t="str">
        <f>VLOOKUP(BIN2DEC(RIGHT(HEX2BIN(MID(H974,6,1),4),1)&amp;LEFT(HEX2BIN(MID(H974,7,1),4),1)),Codes!$K$1:$L$5,2)</f>
        <v>L</v>
      </c>
      <c r="AD974" s="1" t="str">
        <f>VLOOKUP(BIN2DEC(RIGHT(HEX2BIN(MID(H974,7,1),4),3)&amp;LEFT(HEX2BIN(MID(H974,8,1),4),2)),Codes!$H$2:$I$33,2)</f>
        <v>Punch</v>
      </c>
      <c r="AE974" s="1" t="str">
        <f t="shared" si="301"/>
        <v>1</v>
      </c>
      <c r="AF974" s="1" t="str">
        <f t="shared" si="302"/>
        <v>1</v>
      </c>
      <c r="AH974" s="6">
        <f t="shared" si="303"/>
        <v>65</v>
      </c>
    </row>
    <row r="975" spans="1:34">
      <c r="A975" s="3" t="s">
        <v>1217</v>
      </c>
      <c r="B975" s="1" t="s">
        <v>88</v>
      </c>
      <c r="C975" s="6" t="s">
        <v>1265</v>
      </c>
      <c r="D975" s="9" t="s">
        <v>1135</v>
      </c>
      <c r="E975" s="9" t="s">
        <v>1218</v>
      </c>
      <c r="F975" s="9" t="s">
        <v>91</v>
      </c>
      <c r="G975" s="9" t="s">
        <v>1219</v>
      </c>
      <c r="H975" s="9" t="s">
        <v>1220</v>
      </c>
      <c r="J975" s="6" t="str">
        <f t="shared" si="287"/>
        <v>001011</v>
      </c>
      <c r="K975" s="1">
        <f t="shared" si="288"/>
        <v>0</v>
      </c>
      <c r="L975" s="6" t="str">
        <f t="shared" si="289"/>
        <v>00000</v>
      </c>
      <c r="M975" s="1">
        <f t="shared" si="290"/>
        <v>28</v>
      </c>
      <c r="N975" s="6" t="str">
        <f t="shared" si="291"/>
        <v>00</v>
      </c>
      <c r="O975" s="1">
        <f t="shared" si="292"/>
        <v>8</v>
      </c>
      <c r="P975" s="1">
        <f>IF(HEX2DEC(LEFT(E975,4))&gt;=32768,HEX2DEC(LEFT(E975,4))-65536,HEX2DEC(LEFT(E975,4)))/Codes!$N$2</f>
        <v>6.6</v>
      </c>
      <c r="Q975" s="1">
        <f>IF(HEX2DEC(RIGHT(E975,4))&gt;=32768,HEX2DEC(RIGHT(E975,4))-65536,HEX2DEC(RIGHT(E975,4)))/Codes!$N$2</f>
        <v>4</v>
      </c>
      <c r="R975" s="1">
        <f>IF(HEX2DEC(LEFT(F975,4))&gt;=32768,HEX2DEC(LEFT(F975,4))-65536,HEX2DEC(LEFT(F975,4)))/Codes!$N$2</f>
        <v>0</v>
      </c>
      <c r="S975" s="1">
        <f>IF(HEX2DEC(RIGHT(F975,4))&gt;=32768,HEX2DEC(RIGHT(F975,4))-65536,HEX2DEC(RIGHT(F975,4)))/Codes!$N$2</f>
        <v>0</v>
      </c>
      <c r="T975" s="18">
        <f t="shared" si="293"/>
        <v>30</v>
      </c>
      <c r="U975" s="1">
        <f t="shared" si="294"/>
        <v>70</v>
      </c>
      <c r="V975" s="1">
        <f t="shared" si="295"/>
        <v>0</v>
      </c>
      <c r="W975" s="1" t="str">
        <f t="shared" si="296"/>
        <v>100</v>
      </c>
      <c r="X975" s="1">
        <f t="shared" si="297"/>
        <v>3</v>
      </c>
      <c r="Y975" s="1">
        <f t="shared" si="298"/>
        <v>50</v>
      </c>
      <c r="Z975" s="1" t="str">
        <f>VLOOKUP(BIN2DEC(MID(HEX2BIN(MID(H975,3,2),8),2,5)),Codes!$E$1:$F$18,2)</f>
        <v>Slash</v>
      </c>
      <c r="AA975" s="6" t="str">
        <f t="shared" si="299"/>
        <v>0</v>
      </c>
      <c r="AB975" s="1">
        <f t="shared" si="300"/>
        <v>0</v>
      </c>
      <c r="AC975" s="1" t="str">
        <f>VLOOKUP(BIN2DEC(RIGHT(HEX2BIN(MID(H975,6,1),4),1)&amp;LEFT(HEX2BIN(MID(H975,7,1),4),1)),Codes!$K$1:$L$5,2)</f>
        <v>L</v>
      </c>
      <c r="AD975" s="1" t="str">
        <f>VLOOKUP(BIN2DEC(RIGHT(HEX2BIN(MID(H975,7,1),4),3)&amp;LEFT(HEX2BIN(MID(H975,8,1),4),2)),Codes!$H$2:$I$33,2)</f>
        <v>Punch</v>
      </c>
      <c r="AE975" s="1" t="str">
        <f t="shared" si="301"/>
        <v>1</v>
      </c>
      <c r="AF975" s="1" t="str">
        <f t="shared" si="302"/>
        <v>1</v>
      </c>
      <c r="AH975" s="6">
        <f t="shared" si="303"/>
        <v>65</v>
      </c>
    </row>
    <row r="976" spans="1:34">
      <c r="A976" s="3" t="s">
        <v>1221</v>
      </c>
      <c r="B976" s="1" t="s">
        <v>88</v>
      </c>
      <c r="C976" s="6" t="s">
        <v>1265</v>
      </c>
      <c r="D976" s="9" t="s">
        <v>1222</v>
      </c>
      <c r="E976" s="9" t="s">
        <v>1223</v>
      </c>
      <c r="F976" s="9" t="s">
        <v>91</v>
      </c>
      <c r="G976" s="9" t="s">
        <v>1219</v>
      </c>
      <c r="H976" s="9" t="s">
        <v>1220</v>
      </c>
      <c r="J976" s="6" t="str">
        <f t="shared" si="287"/>
        <v>001011</v>
      </c>
      <c r="K976" s="1">
        <f t="shared" si="288"/>
        <v>1</v>
      </c>
      <c r="L976" s="6" t="str">
        <f t="shared" si="289"/>
        <v>00000</v>
      </c>
      <c r="M976" s="1">
        <f t="shared" si="290"/>
        <v>28</v>
      </c>
      <c r="N976" s="6" t="str">
        <f t="shared" si="291"/>
        <v>00</v>
      </c>
      <c r="O976" s="1">
        <f t="shared" si="292"/>
        <v>9</v>
      </c>
      <c r="P976" s="1">
        <f>IF(HEX2DEC(LEFT(E976,4))&gt;=32768,HEX2DEC(LEFT(E976,4))-65536,HEX2DEC(LEFT(E976,4)))/Codes!$N$2</f>
        <v>6.6</v>
      </c>
      <c r="Q976" s="1">
        <f>IF(HEX2DEC(RIGHT(E976,4))&gt;=32768,HEX2DEC(RIGHT(E976,4))-65536,HEX2DEC(RIGHT(E976,4)))/Codes!$N$2</f>
        <v>1.6</v>
      </c>
      <c r="R976" s="1">
        <f>IF(HEX2DEC(LEFT(F976,4))&gt;=32768,HEX2DEC(LEFT(F976,4))-65536,HEX2DEC(LEFT(F976,4)))/Codes!$N$2</f>
        <v>0</v>
      </c>
      <c r="S976" s="1">
        <f>IF(HEX2DEC(RIGHT(F976,4))&gt;=32768,HEX2DEC(RIGHT(F976,4))-65536,HEX2DEC(RIGHT(F976,4)))/Codes!$N$2</f>
        <v>0</v>
      </c>
      <c r="T976" s="18">
        <f t="shared" si="293"/>
        <v>30</v>
      </c>
      <c r="U976" s="1">
        <f t="shared" si="294"/>
        <v>70</v>
      </c>
      <c r="V976" s="1">
        <f t="shared" si="295"/>
        <v>0</v>
      </c>
      <c r="W976" s="1" t="str">
        <f t="shared" si="296"/>
        <v>100</v>
      </c>
      <c r="X976" s="1">
        <f t="shared" si="297"/>
        <v>3</v>
      </c>
      <c r="Y976" s="1">
        <f t="shared" si="298"/>
        <v>50</v>
      </c>
      <c r="Z976" s="1" t="str">
        <f>VLOOKUP(BIN2DEC(MID(HEX2BIN(MID(H976,3,2),8),2,5)),Codes!$E$1:$F$18,2)</f>
        <v>Slash</v>
      </c>
      <c r="AA976" s="6" t="str">
        <f t="shared" si="299"/>
        <v>0</v>
      </c>
      <c r="AB976" s="1">
        <f t="shared" si="300"/>
        <v>0</v>
      </c>
      <c r="AC976" s="1" t="str">
        <f>VLOOKUP(BIN2DEC(RIGHT(HEX2BIN(MID(H976,6,1),4),1)&amp;LEFT(HEX2BIN(MID(H976,7,1),4),1)),Codes!$K$1:$L$5,2)</f>
        <v>L</v>
      </c>
      <c r="AD976" s="1" t="str">
        <f>VLOOKUP(BIN2DEC(RIGHT(HEX2BIN(MID(H976,7,1),4),3)&amp;LEFT(HEX2BIN(MID(H976,8,1),4),2)),Codes!$H$2:$I$33,2)</f>
        <v>Punch</v>
      </c>
      <c r="AE976" s="1" t="str">
        <f t="shared" si="301"/>
        <v>1</v>
      </c>
      <c r="AF976" s="1" t="str">
        <f t="shared" si="302"/>
        <v>1</v>
      </c>
      <c r="AH976" s="6">
        <f t="shared" si="303"/>
        <v>65</v>
      </c>
    </row>
    <row r="977" spans="1:34">
      <c r="A977" s="3" t="s">
        <v>1224</v>
      </c>
      <c r="B977" s="1" t="s">
        <v>88</v>
      </c>
      <c r="C977" s="6" t="s">
        <v>1265</v>
      </c>
      <c r="D977" s="9" t="s">
        <v>1225</v>
      </c>
      <c r="E977" s="9" t="s">
        <v>232</v>
      </c>
      <c r="F977" s="9" t="s">
        <v>91</v>
      </c>
      <c r="G977" s="9" t="s">
        <v>1219</v>
      </c>
      <c r="H977" s="9" t="s">
        <v>1220</v>
      </c>
      <c r="J977" s="6" t="str">
        <f t="shared" si="287"/>
        <v>001011</v>
      </c>
      <c r="K977" s="1">
        <f t="shared" si="288"/>
        <v>2</v>
      </c>
      <c r="L977" s="6" t="str">
        <f t="shared" si="289"/>
        <v>00000</v>
      </c>
      <c r="M977" s="1">
        <f t="shared" si="290"/>
        <v>25</v>
      </c>
      <c r="N977" s="6" t="str">
        <f t="shared" si="291"/>
        <v>00</v>
      </c>
      <c r="O977" s="1">
        <f t="shared" si="292"/>
        <v>9</v>
      </c>
      <c r="P977" s="1">
        <f>IF(HEX2DEC(LEFT(E977,4))&gt;=32768,HEX2DEC(LEFT(E977,4))-65536,HEX2DEC(LEFT(E977,4)))/Codes!$N$2</f>
        <v>4.8</v>
      </c>
      <c r="Q977" s="1">
        <f>IF(HEX2DEC(RIGHT(E977,4))&gt;=32768,HEX2DEC(RIGHT(E977,4))-65536,HEX2DEC(RIGHT(E977,4)))/Codes!$N$2</f>
        <v>0</v>
      </c>
      <c r="R977" s="1">
        <f>IF(HEX2DEC(LEFT(F977,4))&gt;=32768,HEX2DEC(LEFT(F977,4))-65536,HEX2DEC(LEFT(F977,4)))/Codes!$N$2</f>
        <v>0</v>
      </c>
      <c r="S977" s="1">
        <f>IF(HEX2DEC(RIGHT(F977,4))&gt;=32768,HEX2DEC(RIGHT(F977,4))-65536,HEX2DEC(RIGHT(F977,4)))/Codes!$N$2</f>
        <v>0</v>
      </c>
      <c r="T977" s="18">
        <f t="shared" si="293"/>
        <v>30</v>
      </c>
      <c r="U977" s="1">
        <f t="shared" si="294"/>
        <v>70</v>
      </c>
      <c r="V977" s="1">
        <f t="shared" si="295"/>
        <v>0</v>
      </c>
      <c r="W977" s="1" t="str">
        <f t="shared" si="296"/>
        <v>100</v>
      </c>
      <c r="X977" s="1">
        <f t="shared" si="297"/>
        <v>3</v>
      </c>
      <c r="Y977" s="1">
        <f t="shared" si="298"/>
        <v>50</v>
      </c>
      <c r="Z977" s="1" t="str">
        <f>VLOOKUP(BIN2DEC(MID(HEX2BIN(MID(H977,3,2),8),2,5)),Codes!$E$1:$F$18,2)</f>
        <v>Slash</v>
      </c>
      <c r="AA977" s="6" t="str">
        <f t="shared" si="299"/>
        <v>0</v>
      </c>
      <c r="AB977" s="1">
        <f t="shared" si="300"/>
        <v>0</v>
      </c>
      <c r="AC977" s="1" t="str">
        <f>VLOOKUP(BIN2DEC(RIGHT(HEX2BIN(MID(H977,6,1),4),1)&amp;LEFT(HEX2BIN(MID(H977,7,1),4),1)),Codes!$K$1:$L$5,2)</f>
        <v>L</v>
      </c>
      <c r="AD977" s="1" t="str">
        <f>VLOOKUP(BIN2DEC(RIGHT(HEX2BIN(MID(H977,7,1),4),3)&amp;LEFT(HEX2BIN(MID(H977,8,1),4),2)),Codes!$H$2:$I$33,2)</f>
        <v>Punch</v>
      </c>
      <c r="AE977" s="1" t="str">
        <f t="shared" si="301"/>
        <v>1</v>
      </c>
      <c r="AF977" s="1" t="str">
        <f t="shared" si="302"/>
        <v>1</v>
      </c>
      <c r="AH977" s="6">
        <f t="shared" si="303"/>
        <v>65</v>
      </c>
    </row>
    <row r="978" spans="1:34">
      <c r="A978" s="3" t="s">
        <v>1226</v>
      </c>
      <c r="B978" s="1" t="s">
        <v>88</v>
      </c>
      <c r="C978" s="6" t="s">
        <v>1265</v>
      </c>
      <c r="D978" s="9" t="s">
        <v>1227</v>
      </c>
      <c r="E978" s="9" t="s">
        <v>207</v>
      </c>
      <c r="F978" s="9" t="s">
        <v>91</v>
      </c>
      <c r="G978" s="9" t="s">
        <v>1219</v>
      </c>
      <c r="H978" s="9" t="s">
        <v>1220</v>
      </c>
      <c r="J978" s="6" t="str">
        <f t="shared" si="287"/>
        <v>001011</v>
      </c>
      <c r="K978" s="1">
        <f t="shared" si="288"/>
        <v>3</v>
      </c>
      <c r="L978" s="6" t="str">
        <f t="shared" si="289"/>
        <v>00000</v>
      </c>
      <c r="M978" s="1">
        <f t="shared" si="290"/>
        <v>19</v>
      </c>
      <c r="N978" s="6" t="str">
        <f t="shared" si="291"/>
        <v>00</v>
      </c>
      <c r="O978" s="1">
        <f t="shared" si="292"/>
        <v>9</v>
      </c>
      <c r="P978" s="1">
        <f>IF(HEX2DEC(LEFT(E978,4))&gt;=32768,HEX2DEC(LEFT(E978,4))-65536,HEX2DEC(LEFT(E978,4)))/Codes!$N$2</f>
        <v>4</v>
      </c>
      <c r="Q978" s="1">
        <f>IF(HEX2DEC(RIGHT(E978,4))&gt;=32768,HEX2DEC(RIGHT(E978,4))-65536,HEX2DEC(RIGHT(E978,4)))/Codes!$N$2</f>
        <v>0</v>
      </c>
      <c r="R978" s="1">
        <f>IF(HEX2DEC(LEFT(F978,4))&gt;=32768,HEX2DEC(LEFT(F978,4))-65536,HEX2DEC(LEFT(F978,4)))/Codes!$N$2</f>
        <v>0</v>
      </c>
      <c r="S978" s="1">
        <f>IF(HEX2DEC(RIGHT(F978,4))&gt;=32768,HEX2DEC(RIGHT(F978,4))-65536,HEX2DEC(RIGHT(F978,4)))/Codes!$N$2</f>
        <v>0</v>
      </c>
      <c r="T978" s="18">
        <f t="shared" si="293"/>
        <v>30</v>
      </c>
      <c r="U978" s="1">
        <f t="shared" si="294"/>
        <v>70</v>
      </c>
      <c r="V978" s="1">
        <f t="shared" si="295"/>
        <v>0</v>
      </c>
      <c r="W978" s="1" t="str">
        <f t="shared" si="296"/>
        <v>100</v>
      </c>
      <c r="X978" s="1">
        <f t="shared" si="297"/>
        <v>3</v>
      </c>
      <c r="Y978" s="1">
        <f t="shared" si="298"/>
        <v>50</v>
      </c>
      <c r="Z978" s="1" t="str">
        <f>VLOOKUP(BIN2DEC(MID(HEX2BIN(MID(H978,3,2),8),2,5)),Codes!$E$1:$F$18,2)</f>
        <v>Slash</v>
      </c>
      <c r="AA978" s="6" t="str">
        <f t="shared" si="299"/>
        <v>0</v>
      </c>
      <c r="AB978" s="1">
        <f t="shared" si="300"/>
        <v>0</v>
      </c>
      <c r="AC978" s="1" t="str">
        <f>VLOOKUP(BIN2DEC(RIGHT(HEX2BIN(MID(H978,6,1),4),1)&amp;LEFT(HEX2BIN(MID(H978,7,1),4),1)),Codes!$K$1:$L$5,2)</f>
        <v>L</v>
      </c>
      <c r="AD978" s="1" t="str">
        <f>VLOOKUP(BIN2DEC(RIGHT(HEX2BIN(MID(H978,7,1),4),3)&amp;LEFT(HEX2BIN(MID(H978,8,1),4),2)),Codes!$H$2:$I$33,2)</f>
        <v>Punch</v>
      </c>
      <c r="AE978" s="1" t="str">
        <f t="shared" si="301"/>
        <v>1</v>
      </c>
      <c r="AF978" s="1" t="str">
        <f t="shared" si="302"/>
        <v>1</v>
      </c>
      <c r="AH978" s="6">
        <f t="shared" si="303"/>
        <v>65</v>
      </c>
    </row>
    <row r="979" spans="1:34">
      <c r="A979" s="3" t="s">
        <v>1228</v>
      </c>
      <c r="B979" s="1" t="s">
        <v>88</v>
      </c>
      <c r="C979" s="6" t="s">
        <v>419</v>
      </c>
      <c r="D979" s="9" t="s">
        <v>1229</v>
      </c>
      <c r="E979" s="9" t="s">
        <v>995</v>
      </c>
      <c r="F979" s="9" t="s">
        <v>91</v>
      </c>
      <c r="G979" s="9" t="s">
        <v>1230</v>
      </c>
      <c r="H979" s="9" t="s">
        <v>1179</v>
      </c>
      <c r="J979" s="6" t="str">
        <f t="shared" si="287"/>
        <v>001011</v>
      </c>
      <c r="K979" s="1">
        <f t="shared" si="288"/>
        <v>0</v>
      </c>
      <c r="L979" s="6" t="str">
        <f t="shared" si="289"/>
        <v>00000</v>
      </c>
      <c r="M979" s="1">
        <f t="shared" si="290"/>
        <v>28</v>
      </c>
      <c r="N979" s="6" t="str">
        <f t="shared" si="291"/>
        <v>00</v>
      </c>
      <c r="O979" s="1">
        <f t="shared" si="292"/>
        <v>13</v>
      </c>
      <c r="P979" s="1">
        <f>IF(HEX2DEC(LEFT(E979,4))&gt;=32768,HEX2DEC(LEFT(E979,4))-65536,HEX2DEC(LEFT(E979,4)))/Codes!$N$2</f>
        <v>4.8</v>
      </c>
      <c r="Q979" s="1">
        <f>IF(HEX2DEC(RIGHT(E979,4))&gt;=32768,HEX2DEC(RIGHT(E979,4))-65536,HEX2DEC(RIGHT(E979,4)))/Codes!$N$2</f>
        <v>2</v>
      </c>
      <c r="R979" s="1">
        <f>IF(HEX2DEC(LEFT(F979,4))&gt;=32768,HEX2DEC(LEFT(F979,4))-65536,HEX2DEC(LEFT(F979,4)))/Codes!$N$2</f>
        <v>0</v>
      </c>
      <c r="S979" s="1">
        <f>IF(HEX2DEC(RIGHT(F979,4))&gt;=32768,HEX2DEC(RIGHT(F979,4))-65536,HEX2DEC(RIGHT(F979,4)))/Codes!$N$2</f>
        <v>0</v>
      </c>
      <c r="T979" s="18">
        <f t="shared" si="293"/>
        <v>30</v>
      </c>
      <c r="U979" s="1">
        <f t="shared" si="294"/>
        <v>90</v>
      </c>
      <c r="V979" s="1">
        <f t="shared" si="295"/>
        <v>0</v>
      </c>
      <c r="W979" s="1" t="str">
        <f t="shared" si="296"/>
        <v>100</v>
      </c>
      <c r="X979" s="1">
        <f t="shared" si="297"/>
        <v>3</v>
      </c>
      <c r="Y979" s="1">
        <f t="shared" si="298"/>
        <v>30</v>
      </c>
      <c r="Z979" s="1" t="str">
        <f>VLOOKUP(BIN2DEC(MID(HEX2BIN(MID(H979,3,2),8),2,5)),Codes!$E$1:$F$18,2)</f>
        <v>Slash</v>
      </c>
      <c r="AA979" s="6" t="str">
        <f t="shared" si="299"/>
        <v>0</v>
      </c>
      <c r="AB979" s="1">
        <f t="shared" si="300"/>
        <v>0</v>
      </c>
      <c r="AC979" s="1" t="str">
        <f>VLOOKUP(BIN2DEC(RIGHT(HEX2BIN(MID(H979,6,1),4),1)&amp;LEFT(HEX2BIN(MID(H979,7,1),4),1)),Codes!$K$1:$L$5,2)</f>
        <v>L</v>
      </c>
      <c r="AD979" s="1" t="str">
        <f>VLOOKUP(BIN2DEC(RIGHT(HEX2BIN(MID(H979,7,1),4),3)&amp;LEFT(HEX2BIN(MID(H979,8,1),4),2)),Codes!$H$2:$I$33,2)</f>
        <v>Punch</v>
      </c>
      <c r="AE979" s="1" t="str">
        <f t="shared" si="301"/>
        <v>1</v>
      </c>
      <c r="AF979" s="1" t="str">
        <f t="shared" si="302"/>
        <v>1</v>
      </c>
      <c r="AH979" s="6">
        <f t="shared" si="303"/>
        <v>65</v>
      </c>
    </row>
    <row r="980" spans="1:34">
      <c r="A980" s="3" t="s">
        <v>1231</v>
      </c>
      <c r="B980" s="1" t="s">
        <v>88</v>
      </c>
      <c r="C980" s="6" t="s">
        <v>419</v>
      </c>
      <c r="D980" s="9" t="s">
        <v>1232</v>
      </c>
      <c r="E980" s="9" t="s">
        <v>212</v>
      </c>
      <c r="F980" s="9" t="s">
        <v>91</v>
      </c>
      <c r="G980" s="9" t="s">
        <v>1233</v>
      </c>
      <c r="H980" s="9" t="s">
        <v>1179</v>
      </c>
      <c r="J980" s="6" t="str">
        <f t="shared" si="287"/>
        <v>001011</v>
      </c>
      <c r="K980" s="1">
        <f t="shared" si="288"/>
        <v>1</v>
      </c>
      <c r="L980" s="6" t="str">
        <f t="shared" si="289"/>
        <v>00000</v>
      </c>
      <c r="M980" s="1">
        <f t="shared" si="290"/>
        <v>25</v>
      </c>
      <c r="N980" s="6" t="str">
        <f t="shared" si="291"/>
        <v>00</v>
      </c>
      <c r="O980" s="1">
        <f t="shared" si="292"/>
        <v>13</v>
      </c>
      <c r="P980" s="1">
        <f>IF(HEX2DEC(LEFT(E980,4))&gt;=32768,HEX2DEC(LEFT(E980,4))-65536,HEX2DEC(LEFT(E980,4)))/Codes!$N$2</f>
        <v>2.8</v>
      </c>
      <c r="Q980" s="1">
        <f>IF(HEX2DEC(RIGHT(E980,4))&gt;=32768,HEX2DEC(RIGHT(E980,4))-65536,HEX2DEC(RIGHT(E980,4)))/Codes!$N$2</f>
        <v>0</v>
      </c>
      <c r="R980" s="1">
        <f>IF(HEX2DEC(LEFT(F980,4))&gt;=32768,HEX2DEC(LEFT(F980,4))-65536,HEX2DEC(LEFT(F980,4)))/Codes!$N$2</f>
        <v>0</v>
      </c>
      <c r="S980" s="1">
        <f>IF(HEX2DEC(RIGHT(F980,4))&gt;=32768,HEX2DEC(RIGHT(F980,4))-65536,HEX2DEC(RIGHT(F980,4)))/Codes!$N$2</f>
        <v>0</v>
      </c>
      <c r="T980" s="18">
        <f t="shared" si="293"/>
        <v>70</v>
      </c>
      <c r="U980" s="1">
        <f t="shared" si="294"/>
        <v>90</v>
      </c>
      <c r="V980" s="1">
        <f t="shared" si="295"/>
        <v>0</v>
      </c>
      <c r="W980" s="1" t="str">
        <f t="shared" si="296"/>
        <v>100</v>
      </c>
      <c r="X980" s="1">
        <f t="shared" si="297"/>
        <v>3</v>
      </c>
      <c r="Y980" s="1">
        <f t="shared" si="298"/>
        <v>30</v>
      </c>
      <c r="Z980" s="1" t="str">
        <f>VLOOKUP(BIN2DEC(MID(HEX2BIN(MID(H980,3,2),8),2,5)),Codes!$E$1:$F$18,2)</f>
        <v>Slash</v>
      </c>
      <c r="AA980" s="6" t="str">
        <f t="shared" si="299"/>
        <v>0</v>
      </c>
      <c r="AB980" s="1">
        <f t="shared" si="300"/>
        <v>0</v>
      </c>
      <c r="AC980" s="1" t="str">
        <f>VLOOKUP(BIN2DEC(RIGHT(HEX2BIN(MID(H980,6,1),4),1)&amp;LEFT(HEX2BIN(MID(H980,7,1),4),1)),Codes!$K$1:$L$5,2)</f>
        <v>L</v>
      </c>
      <c r="AD980" s="1" t="str">
        <f>VLOOKUP(BIN2DEC(RIGHT(HEX2BIN(MID(H980,7,1),4),3)&amp;LEFT(HEX2BIN(MID(H980,8,1),4),2)),Codes!$H$2:$I$33,2)</f>
        <v>Punch</v>
      </c>
      <c r="AE980" s="1" t="str">
        <f t="shared" si="301"/>
        <v>1</v>
      </c>
      <c r="AF980" s="1" t="str">
        <f t="shared" si="302"/>
        <v>1</v>
      </c>
      <c r="AH980" s="6">
        <f t="shared" si="303"/>
        <v>65</v>
      </c>
    </row>
    <row r="981" spans="1:34">
      <c r="A981" s="3" t="s">
        <v>1234</v>
      </c>
      <c r="B981" s="1" t="s">
        <v>88</v>
      </c>
      <c r="C981" s="6" t="s">
        <v>419</v>
      </c>
      <c r="D981" s="9" t="s">
        <v>1235</v>
      </c>
      <c r="E981" s="9" t="s">
        <v>307</v>
      </c>
      <c r="F981" s="9" t="s">
        <v>1156</v>
      </c>
      <c r="G981" s="9" t="s">
        <v>1233</v>
      </c>
      <c r="H981" s="9" t="s">
        <v>1179</v>
      </c>
      <c r="J981" s="6" t="str">
        <f t="shared" si="287"/>
        <v>001011</v>
      </c>
      <c r="K981" s="1">
        <f t="shared" si="288"/>
        <v>2</v>
      </c>
      <c r="L981" s="6" t="str">
        <f t="shared" si="289"/>
        <v>00000</v>
      </c>
      <c r="M981" s="1">
        <f t="shared" si="290"/>
        <v>0</v>
      </c>
      <c r="N981" s="6" t="str">
        <f t="shared" si="291"/>
        <v>00</v>
      </c>
      <c r="O981" s="1">
        <f t="shared" si="292"/>
        <v>13</v>
      </c>
      <c r="P981" s="1">
        <f>IF(HEX2DEC(LEFT(E981,4))&gt;=32768,HEX2DEC(LEFT(E981,4))-65536,HEX2DEC(LEFT(E981,4)))/Codes!$N$2</f>
        <v>3.2</v>
      </c>
      <c r="Q981" s="1">
        <f>IF(HEX2DEC(RIGHT(E981,4))&gt;=32768,HEX2DEC(RIGHT(E981,4))-65536,HEX2DEC(RIGHT(E981,4)))/Codes!$N$2</f>
        <v>0</v>
      </c>
      <c r="R981" s="1">
        <f>IF(HEX2DEC(LEFT(F981,4))&gt;=32768,HEX2DEC(LEFT(F981,4))-65536,HEX2DEC(LEFT(F981,4)))/Codes!$N$2</f>
        <v>3.2</v>
      </c>
      <c r="S981" s="1">
        <f>IF(HEX2DEC(RIGHT(F981,4))&gt;=32768,HEX2DEC(RIGHT(F981,4))-65536,HEX2DEC(RIGHT(F981,4)))/Codes!$N$2</f>
        <v>5.2</v>
      </c>
      <c r="T981" s="18">
        <f t="shared" si="293"/>
        <v>70</v>
      </c>
      <c r="U981" s="1">
        <f t="shared" si="294"/>
        <v>90</v>
      </c>
      <c r="V981" s="1">
        <f t="shared" si="295"/>
        <v>0</v>
      </c>
      <c r="W981" s="1" t="str">
        <f t="shared" si="296"/>
        <v>100</v>
      </c>
      <c r="X981" s="1">
        <f t="shared" si="297"/>
        <v>3</v>
      </c>
      <c r="Y981" s="1">
        <f t="shared" si="298"/>
        <v>30</v>
      </c>
      <c r="Z981" s="1" t="str">
        <f>VLOOKUP(BIN2DEC(MID(HEX2BIN(MID(H981,3,2),8),2,5)),Codes!$E$1:$F$18,2)</f>
        <v>Slash</v>
      </c>
      <c r="AA981" s="6" t="str">
        <f t="shared" si="299"/>
        <v>0</v>
      </c>
      <c r="AB981" s="1">
        <f t="shared" si="300"/>
        <v>0</v>
      </c>
      <c r="AC981" s="1" t="str">
        <f>VLOOKUP(BIN2DEC(RIGHT(HEX2BIN(MID(H981,6,1),4),1)&amp;LEFT(HEX2BIN(MID(H981,7,1),4),1)),Codes!$K$1:$L$5,2)</f>
        <v>L</v>
      </c>
      <c r="AD981" s="1" t="str">
        <f>VLOOKUP(BIN2DEC(RIGHT(HEX2BIN(MID(H981,7,1),4),3)&amp;LEFT(HEX2BIN(MID(H981,8,1),4),2)),Codes!$H$2:$I$33,2)</f>
        <v>Punch</v>
      </c>
      <c r="AE981" s="1" t="str">
        <f t="shared" si="301"/>
        <v>1</v>
      </c>
      <c r="AF981" s="1" t="str">
        <f t="shared" si="302"/>
        <v>1</v>
      </c>
      <c r="AH981" s="6">
        <f t="shared" si="303"/>
        <v>65</v>
      </c>
    </row>
    <row r="982" spans="1:34">
      <c r="A982" s="3" t="s">
        <v>1236</v>
      </c>
      <c r="B982" s="1" t="s">
        <v>88</v>
      </c>
      <c r="C982" s="6" t="s">
        <v>419</v>
      </c>
      <c r="D982" s="9" t="s">
        <v>1160</v>
      </c>
      <c r="E982" s="9" t="s">
        <v>1079</v>
      </c>
      <c r="F982" s="9" t="s">
        <v>91</v>
      </c>
      <c r="G982" s="9" t="s">
        <v>1230</v>
      </c>
      <c r="H982" s="9" t="s">
        <v>1186</v>
      </c>
      <c r="J982" s="6" t="str">
        <f t="shared" si="287"/>
        <v>001011</v>
      </c>
      <c r="K982" s="1">
        <f t="shared" si="288"/>
        <v>3</v>
      </c>
      <c r="L982" s="6" t="str">
        <f t="shared" si="289"/>
        <v>00000</v>
      </c>
      <c r="M982" s="1">
        <f t="shared" si="290"/>
        <v>28</v>
      </c>
      <c r="N982" s="6" t="str">
        <f t="shared" si="291"/>
        <v>00</v>
      </c>
      <c r="O982" s="1">
        <f t="shared" si="292"/>
        <v>7</v>
      </c>
      <c r="P982" s="1">
        <f>IF(HEX2DEC(LEFT(E982,4))&gt;=32768,HEX2DEC(LEFT(E982,4))-65536,HEX2DEC(LEFT(E982,4)))/Codes!$N$2</f>
        <v>4.8</v>
      </c>
      <c r="Q982" s="1">
        <f>IF(HEX2DEC(RIGHT(E982,4))&gt;=32768,HEX2DEC(RIGHT(E982,4))-65536,HEX2DEC(RIGHT(E982,4)))/Codes!$N$2</f>
        <v>5.6</v>
      </c>
      <c r="R982" s="1">
        <f>IF(HEX2DEC(LEFT(F982,4))&gt;=32768,HEX2DEC(LEFT(F982,4))-65536,HEX2DEC(LEFT(F982,4)))/Codes!$N$2</f>
        <v>0</v>
      </c>
      <c r="S982" s="1">
        <f>IF(HEX2DEC(RIGHT(F982,4))&gt;=32768,HEX2DEC(RIGHT(F982,4))-65536,HEX2DEC(RIGHT(F982,4)))/Codes!$N$2</f>
        <v>0</v>
      </c>
      <c r="T982" s="18">
        <f t="shared" si="293"/>
        <v>30</v>
      </c>
      <c r="U982" s="1">
        <f t="shared" si="294"/>
        <v>90</v>
      </c>
      <c r="V982" s="1">
        <f t="shared" si="295"/>
        <v>0</v>
      </c>
      <c r="W982" s="1" t="str">
        <f t="shared" si="296"/>
        <v>100</v>
      </c>
      <c r="X982" s="1">
        <f t="shared" si="297"/>
        <v>3</v>
      </c>
      <c r="Y982" s="1">
        <f t="shared" si="298"/>
        <v>30</v>
      </c>
      <c r="Z982" s="1" t="str">
        <f>VLOOKUP(BIN2DEC(MID(HEX2BIN(MID(H982,3,2),8),2,5)),Codes!$E$1:$F$18,2)</f>
        <v>Slash</v>
      </c>
      <c r="AA982" s="6" t="str">
        <f t="shared" si="299"/>
        <v>0</v>
      </c>
      <c r="AB982" s="1">
        <f t="shared" si="300"/>
        <v>0</v>
      </c>
      <c r="AC982" s="1" t="str">
        <f>VLOOKUP(BIN2DEC(RIGHT(HEX2BIN(MID(H982,6,1),4),1)&amp;LEFT(HEX2BIN(MID(H982,7,1),4),1)),Codes!$K$1:$L$5,2)</f>
        <v>M</v>
      </c>
      <c r="AD982" s="1" t="str">
        <f>VLOOKUP(BIN2DEC(RIGHT(HEX2BIN(MID(H982,7,1),4),3)&amp;LEFT(HEX2BIN(MID(H982,8,1),4),2)),Codes!$H$2:$I$33,2)</f>
        <v>Punch</v>
      </c>
      <c r="AE982" s="1" t="str">
        <f t="shared" si="301"/>
        <v>1</v>
      </c>
      <c r="AF982" s="1" t="str">
        <f t="shared" si="302"/>
        <v>1</v>
      </c>
      <c r="AH982" s="6">
        <f t="shared" si="303"/>
        <v>33</v>
      </c>
    </row>
    <row r="983" spans="1:34">
      <c r="A983" s="3" t="s">
        <v>1238</v>
      </c>
      <c r="B983" s="1" t="s">
        <v>88</v>
      </c>
      <c r="C983" s="6" t="s">
        <v>425</v>
      </c>
      <c r="D983" s="9" t="s">
        <v>1126</v>
      </c>
      <c r="E983" s="9" t="s">
        <v>995</v>
      </c>
      <c r="F983" s="9" t="s">
        <v>91</v>
      </c>
      <c r="G983" s="9" t="s">
        <v>1230</v>
      </c>
      <c r="H983" s="9" t="s">
        <v>1239</v>
      </c>
      <c r="J983" s="6" t="str">
        <f t="shared" si="287"/>
        <v>001011</v>
      </c>
      <c r="K983" s="1">
        <f t="shared" si="288"/>
        <v>0</v>
      </c>
      <c r="L983" s="6" t="str">
        <f t="shared" si="289"/>
        <v>00000</v>
      </c>
      <c r="M983" s="1">
        <f t="shared" si="290"/>
        <v>28</v>
      </c>
      <c r="N983" s="6" t="str">
        <f t="shared" si="291"/>
        <v>00</v>
      </c>
      <c r="O983" s="1">
        <f t="shared" si="292"/>
        <v>12</v>
      </c>
      <c r="P983" s="1">
        <f>IF(HEX2DEC(LEFT(E983,4))&gt;=32768,HEX2DEC(LEFT(E983,4))-65536,HEX2DEC(LEFT(E983,4)))/Codes!$N$2</f>
        <v>4.8</v>
      </c>
      <c r="Q983" s="1">
        <f>IF(HEX2DEC(RIGHT(E983,4))&gt;=32768,HEX2DEC(RIGHT(E983,4))-65536,HEX2DEC(RIGHT(E983,4)))/Codes!$N$2</f>
        <v>2</v>
      </c>
      <c r="R983" s="1">
        <f>IF(HEX2DEC(LEFT(F983,4))&gt;=32768,HEX2DEC(LEFT(F983,4))-65536,HEX2DEC(LEFT(F983,4)))/Codes!$N$2</f>
        <v>0</v>
      </c>
      <c r="S983" s="1">
        <f>IF(HEX2DEC(RIGHT(F983,4))&gt;=32768,HEX2DEC(RIGHT(F983,4))-65536,HEX2DEC(RIGHT(F983,4)))/Codes!$N$2</f>
        <v>0</v>
      </c>
      <c r="T983" s="18">
        <f t="shared" si="293"/>
        <v>30</v>
      </c>
      <c r="U983" s="1">
        <f t="shared" si="294"/>
        <v>90</v>
      </c>
      <c r="V983" s="1">
        <f t="shared" si="295"/>
        <v>0</v>
      </c>
      <c r="W983" s="1" t="str">
        <f t="shared" si="296"/>
        <v>100</v>
      </c>
      <c r="X983" s="1">
        <f t="shared" si="297"/>
        <v>3</v>
      </c>
      <c r="Y983" s="1">
        <f t="shared" si="298"/>
        <v>25</v>
      </c>
      <c r="Z983" s="1" t="str">
        <f>VLOOKUP(BIN2DEC(MID(HEX2BIN(MID(H983,3,2),8),2,5)),Codes!$E$1:$F$18,2)</f>
        <v>Slash</v>
      </c>
      <c r="AA983" s="6" t="str">
        <f t="shared" si="299"/>
        <v>0</v>
      </c>
      <c r="AB983" s="1">
        <f t="shared" si="300"/>
        <v>0</v>
      </c>
      <c r="AC983" s="1" t="str">
        <f>VLOOKUP(BIN2DEC(RIGHT(HEX2BIN(MID(H983,6,1),4),1)&amp;LEFT(HEX2BIN(MID(H983,7,1),4),1)),Codes!$K$1:$L$5,2)</f>
        <v>L</v>
      </c>
      <c r="AD983" s="1" t="str">
        <f>VLOOKUP(BIN2DEC(RIGHT(HEX2BIN(MID(H983,7,1),4),3)&amp;LEFT(HEX2BIN(MID(H983,8,1),4),2)),Codes!$H$2:$I$33,2)</f>
        <v>Punch</v>
      </c>
      <c r="AE983" s="1" t="str">
        <f t="shared" si="301"/>
        <v>1</v>
      </c>
      <c r="AF983" s="1" t="str">
        <f t="shared" si="302"/>
        <v>1</v>
      </c>
      <c r="AH983" s="6">
        <f t="shared" si="303"/>
        <v>65</v>
      </c>
    </row>
    <row r="984" spans="1:34">
      <c r="A984" s="3" t="s">
        <v>1240</v>
      </c>
      <c r="B984" s="1" t="s">
        <v>88</v>
      </c>
      <c r="C984" s="6" t="s">
        <v>425</v>
      </c>
      <c r="D984" s="9" t="s">
        <v>1181</v>
      </c>
      <c r="E984" s="9" t="s">
        <v>212</v>
      </c>
      <c r="F984" s="9" t="s">
        <v>91</v>
      </c>
      <c r="G984" s="9" t="s">
        <v>1219</v>
      </c>
      <c r="H984" s="9" t="s">
        <v>1239</v>
      </c>
      <c r="J984" s="6" t="str">
        <f t="shared" si="287"/>
        <v>001011</v>
      </c>
      <c r="K984" s="1">
        <f t="shared" si="288"/>
        <v>1</v>
      </c>
      <c r="L984" s="6" t="str">
        <f t="shared" si="289"/>
        <v>00000</v>
      </c>
      <c r="M984" s="1">
        <f t="shared" si="290"/>
        <v>25</v>
      </c>
      <c r="N984" s="6" t="str">
        <f t="shared" si="291"/>
        <v>00</v>
      </c>
      <c r="O984" s="1">
        <f t="shared" si="292"/>
        <v>12</v>
      </c>
      <c r="P984" s="1">
        <f>IF(HEX2DEC(LEFT(E984,4))&gt;=32768,HEX2DEC(LEFT(E984,4))-65536,HEX2DEC(LEFT(E984,4)))/Codes!$N$2</f>
        <v>2.8</v>
      </c>
      <c r="Q984" s="1">
        <f>IF(HEX2DEC(RIGHT(E984,4))&gt;=32768,HEX2DEC(RIGHT(E984,4))-65536,HEX2DEC(RIGHT(E984,4)))/Codes!$N$2</f>
        <v>0</v>
      </c>
      <c r="R984" s="1">
        <f>IF(HEX2DEC(LEFT(F984,4))&gt;=32768,HEX2DEC(LEFT(F984,4))-65536,HEX2DEC(LEFT(F984,4)))/Codes!$N$2</f>
        <v>0</v>
      </c>
      <c r="S984" s="1">
        <f>IF(HEX2DEC(RIGHT(F984,4))&gt;=32768,HEX2DEC(RIGHT(F984,4))-65536,HEX2DEC(RIGHT(F984,4)))/Codes!$N$2</f>
        <v>0</v>
      </c>
      <c r="T984" s="18">
        <f t="shared" si="293"/>
        <v>30</v>
      </c>
      <c r="U984" s="1">
        <f t="shared" si="294"/>
        <v>70</v>
      </c>
      <c r="V984" s="1">
        <f t="shared" si="295"/>
        <v>0</v>
      </c>
      <c r="W984" s="1" t="str">
        <f t="shared" si="296"/>
        <v>100</v>
      </c>
      <c r="X984" s="1">
        <f t="shared" si="297"/>
        <v>3</v>
      </c>
      <c r="Y984" s="1">
        <f t="shared" si="298"/>
        <v>25</v>
      </c>
      <c r="Z984" s="1" t="str">
        <f>VLOOKUP(BIN2DEC(MID(HEX2BIN(MID(H984,3,2),8),2,5)),Codes!$E$1:$F$18,2)</f>
        <v>Slash</v>
      </c>
      <c r="AA984" s="6" t="str">
        <f t="shared" si="299"/>
        <v>0</v>
      </c>
      <c r="AB984" s="1">
        <f t="shared" si="300"/>
        <v>0</v>
      </c>
      <c r="AC984" s="1" t="str">
        <f>VLOOKUP(BIN2DEC(RIGHT(HEX2BIN(MID(H984,6,1),4),1)&amp;LEFT(HEX2BIN(MID(H984,7,1),4),1)),Codes!$K$1:$L$5,2)</f>
        <v>L</v>
      </c>
      <c r="AD984" s="1" t="str">
        <f>VLOOKUP(BIN2DEC(RIGHT(HEX2BIN(MID(H984,7,1),4),3)&amp;LEFT(HEX2BIN(MID(H984,8,1),4),2)),Codes!$H$2:$I$33,2)</f>
        <v>Punch</v>
      </c>
      <c r="AE984" s="1" t="str">
        <f t="shared" si="301"/>
        <v>1</v>
      </c>
      <c r="AF984" s="1" t="str">
        <f t="shared" si="302"/>
        <v>1</v>
      </c>
      <c r="AH984" s="6">
        <f t="shared" si="303"/>
        <v>65</v>
      </c>
    </row>
    <row r="985" spans="1:34">
      <c r="A985" s="3" t="s">
        <v>1241</v>
      </c>
      <c r="B985" s="1" t="s">
        <v>88</v>
      </c>
      <c r="C985" s="6" t="s">
        <v>425</v>
      </c>
      <c r="D985" s="9" t="s">
        <v>1242</v>
      </c>
      <c r="E985" s="9" t="s">
        <v>307</v>
      </c>
      <c r="F985" s="9" t="s">
        <v>1156</v>
      </c>
      <c r="G985" s="9" t="s">
        <v>1219</v>
      </c>
      <c r="H985" s="9" t="s">
        <v>1239</v>
      </c>
      <c r="J985" s="6" t="str">
        <f t="shared" si="287"/>
        <v>001011</v>
      </c>
      <c r="K985" s="1">
        <f t="shared" si="288"/>
        <v>2</v>
      </c>
      <c r="L985" s="6" t="str">
        <f t="shared" si="289"/>
        <v>00000</v>
      </c>
      <c r="M985" s="1">
        <f t="shared" si="290"/>
        <v>0</v>
      </c>
      <c r="N985" s="6" t="str">
        <f t="shared" si="291"/>
        <v>00</v>
      </c>
      <c r="O985" s="1">
        <f t="shared" si="292"/>
        <v>12</v>
      </c>
      <c r="P985" s="1">
        <f>IF(HEX2DEC(LEFT(E985,4))&gt;=32768,HEX2DEC(LEFT(E985,4))-65536,HEX2DEC(LEFT(E985,4)))/Codes!$N$2</f>
        <v>3.2</v>
      </c>
      <c r="Q985" s="1">
        <f>IF(HEX2DEC(RIGHT(E985,4))&gt;=32768,HEX2DEC(RIGHT(E985,4))-65536,HEX2DEC(RIGHT(E985,4)))/Codes!$N$2</f>
        <v>0</v>
      </c>
      <c r="R985" s="1">
        <f>IF(HEX2DEC(LEFT(F985,4))&gt;=32768,HEX2DEC(LEFT(F985,4))-65536,HEX2DEC(LEFT(F985,4)))/Codes!$N$2</f>
        <v>3.2</v>
      </c>
      <c r="S985" s="1">
        <f>IF(HEX2DEC(RIGHT(F985,4))&gt;=32768,HEX2DEC(RIGHT(F985,4))-65536,HEX2DEC(RIGHT(F985,4)))/Codes!$N$2</f>
        <v>5.2</v>
      </c>
      <c r="T985" s="18">
        <f t="shared" si="293"/>
        <v>30</v>
      </c>
      <c r="U985" s="1">
        <f t="shared" si="294"/>
        <v>70</v>
      </c>
      <c r="V985" s="1">
        <f t="shared" si="295"/>
        <v>0</v>
      </c>
      <c r="W985" s="1" t="str">
        <f t="shared" si="296"/>
        <v>100</v>
      </c>
      <c r="X985" s="1">
        <f t="shared" si="297"/>
        <v>3</v>
      </c>
      <c r="Y985" s="1">
        <f t="shared" si="298"/>
        <v>25</v>
      </c>
      <c r="Z985" s="1" t="str">
        <f>VLOOKUP(BIN2DEC(MID(HEX2BIN(MID(H985,3,2),8),2,5)),Codes!$E$1:$F$18,2)</f>
        <v>Slash</v>
      </c>
      <c r="AA985" s="6" t="str">
        <f t="shared" si="299"/>
        <v>0</v>
      </c>
      <c r="AB985" s="1">
        <f t="shared" si="300"/>
        <v>0</v>
      </c>
      <c r="AC985" s="1" t="str">
        <f>VLOOKUP(BIN2DEC(RIGHT(HEX2BIN(MID(H985,6,1),4),1)&amp;LEFT(HEX2BIN(MID(H985,7,1),4),1)),Codes!$K$1:$L$5,2)</f>
        <v>L</v>
      </c>
      <c r="AD985" s="1" t="str">
        <f>VLOOKUP(BIN2DEC(RIGHT(HEX2BIN(MID(H985,7,1),4),3)&amp;LEFT(HEX2BIN(MID(H985,8,1),4),2)),Codes!$H$2:$I$33,2)</f>
        <v>Punch</v>
      </c>
      <c r="AE985" s="1" t="str">
        <f t="shared" si="301"/>
        <v>1</v>
      </c>
      <c r="AF985" s="1" t="str">
        <f t="shared" si="302"/>
        <v>1</v>
      </c>
      <c r="AH985" s="6">
        <f t="shared" si="303"/>
        <v>65</v>
      </c>
    </row>
    <row r="986" spans="1:34">
      <c r="A986" s="3" t="s">
        <v>1243</v>
      </c>
      <c r="B986" s="1" t="s">
        <v>88</v>
      </c>
      <c r="C986" s="6" t="s">
        <v>425</v>
      </c>
      <c r="D986" s="9" t="s">
        <v>1244</v>
      </c>
      <c r="E986" s="9" t="s">
        <v>1079</v>
      </c>
      <c r="F986" s="9" t="s">
        <v>91</v>
      </c>
      <c r="G986" s="9" t="s">
        <v>1230</v>
      </c>
      <c r="H986" s="9" t="s">
        <v>1245</v>
      </c>
      <c r="J986" s="6" t="str">
        <f t="shared" si="287"/>
        <v>001011</v>
      </c>
      <c r="K986" s="1">
        <f t="shared" si="288"/>
        <v>3</v>
      </c>
      <c r="L986" s="6" t="str">
        <f t="shared" si="289"/>
        <v>00000</v>
      </c>
      <c r="M986" s="1">
        <f t="shared" si="290"/>
        <v>28</v>
      </c>
      <c r="N986" s="6" t="str">
        <f t="shared" si="291"/>
        <v>00</v>
      </c>
      <c r="O986" s="1">
        <f t="shared" si="292"/>
        <v>6</v>
      </c>
      <c r="P986" s="1">
        <f>IF(HEX2DEC(LEFT(E986,4))&gt;=32768,HEX2DEC(LEFT(E986,4))-65536,HEX2DEC(LEFT(E986,4)))/Codes!$N$2</f>
        <v>4.8</v>
      </c>
      <c r="Q986" s="1">
        <f>IF(HEX2DEC(RIGHT(E986,4))&gt;=32768,HEX2DEC(RIGHT(E986,4))-65536,HEX2DEC(RIGHT(E986,4)))/Codes!$N$2</f>
        <v>5.6</v>
      </c>
      <c r="R986" s="1">
        <f>IF(HEX2DEC(LEFT(F986,4))&gt;=32768,HEX2DEC(LEFT(F986,4))-65536,HEX2DEC(LEFT(F986,4)))/Codes!$N$2</f>
        <v>0</v>
      </c>
      <c r="S986" s="1">
        <f>IF(HEX2DEC(RIGHT(F986,4))&gt;=32768,HEX2DEC(RIGHT(F986,4))-65536,HEX2DEC(RIGHT(F986,4)))/Codes!$N$2</f>
        <v>0</v>
      </c>
      <c r="T986" s="18">
        <f t="shared" si="293"/>
        <v>30</v>
      </c>
      <c r="U986" s="1">
        <f t="shared" si="294"/>
        <v>90</v>
      </c>
      <c r="V986" s="1">
        <f t="shared" si="295"/>
        <v>0</v>
      </c>
      <c r="W986" s="1" t="str">
        <f t="shared" si="296"/>
        <v>100</v>
      </c>
      <c r="X986" s="1">
        <f t="shared" si="297"/>
        <v>3</v>
      </c>
      <c r="Y986" s="1">
        <f t="shared" si="298"/>
        <v>25</v>
      </c>
      <c r="Z986" s="1" t="str">
        <f>VLOOKUP(BIN2DEC(MID(HEX2BIN(MID(H986,3,2),8),2,5)),Codes!$E$1:$F$18,2)</f>
        <v>Slash</v>
      </c>
      <c r="AA986" s="6" t="str">
        <f t="shared" si="299"/>
        <v>0</v>
      </c>
      <c r="AB986" s="1">
        <f t="shared" si="300"/>
        <v>0</v>
      </c>
      <c r="AC986" s="1" t="str">
        <f>VLOOKUP(BIN2DEC(RIGHT(HEX2BIN(MID(H986,6,1),4),1)&amp;LEFT(HEX2BIN(MID(H986,7,1),4),1)),Codes!$K$1:$L$5,2)</f>
        <v>M</v>
      </c>
      <c r="AD986" s="1" t="str">
        <f>VLOOKUP(BIN2DEC(RIGHT(HEX2BIN(MID(H986,7,1),4),3)&amp;LEFT(HEX2BIN(MID(H986,8,1),4),2)),Codes!$H$2:$I$33,2)</f>
        <v>Punch</v>
      </c>
      <c r="AE986" s="1" t="str">
        <f t="shared" si="301"/>
        <v>1</v>
      </c>
      <c r="AF986" s="1" t="str">
        <f t="shared" si="302"/>
        <v>1</v>
      </c>
      <c r="AH986" s="6">
        <f t="shared" si="303"/>
        <v>33</v>
      </c>
    </row>
    <row r="987" spans="1:34">
      <c r="A987" s="3" t="s">
        <v>1246</v>
      </c>
      <c r="B987" s="1" t="s">
        <v>88</v>
      </c>
      <c r="C987" s="6" t="s">
        <v>1262</v>
      </c>
      <c r="D987" s="9" t="s">
        <v>1247</v>
      </c>
      <c r="E987" s="9" t="s">
        <v>1248</v>
      </c>
      <c r="F987" s="9" t="s">
        <v>91</v>
      </c>
      <c r="G987" s="9" t="s">
        <v>139</v>
      </c>
      <c r="H987" s="9" t="s">
        <v>1249</v>
      </c>
      <c r="J987" s="6" t="str">
        <f t="shared" si="287"/>
        <v>001011</v>
      </c>
      <c r="K987" s="1">
        <f t="shared" si="288"/>
        <v>0</v>
      </c>
      <c r="L987" s="6" t="str">
        <f t="shared" si="289"/>
        <v>00000</v>
      </c>
      <c r="M987" s="1">
        <f t="shared" si="290"/>
        <v>13</v>
      </c>
      <c r="N987" s="6" t="str">
        <f t="shared" si="291"/>
        <v>00</v>
      </c>
      <c r="O987" s="1">
        <f t="shared" si="292"/>
        <v>12</v>
      </c>
      <c r="P987" s="1">
        <f>IF(HEX2DEC(LEFT(E987,4))&gt;=32768,HEX2DEC(LEFT(E987,4))-65536,HEX2DEC(LEFT(E987,4)))/Codes!$N$2</f>
        <v>4.0880000000000001</v>
      </c>
      <c r="Q987" s="1">
        <f>IF(HEX2DEC(RIGHT(E987,4))&gt;=32768,HEX2DEC(RIGHT(E987,4))-65536,HEX2DEC(RIGHT(E987,4)))/Codes!$N$2</f>
        <v>0.34</v>
      </c>
      <c r="R987" s="1">
        <f>IF(HEX2DEC(LEFT(F987,4))&gt;=32768,HEX2DEC(LEFT(F987,4))-65536,HEX2DEC(LEFT(F987,4)))/Codes!$N$2</f>
        <v>0</v>
      </c>
      <c r="S987" s="1">
        <f>IF(HEX2DEC(RIGHT(F987,4))&gt;=32768,HEX2DEC(RIGHT(F987,4))-65536,HEX2DEC(RIGHT(F987,4)))/Codes!$N$2</f>
        <v>0</v>
      </c>
      <c r="T987" s="18">
        <f t="shared" si="293"/>
        <v>361</v>
      </c>
      <c r="U987" s="1">
        <f t="shared" si="294"/>
        <v>100</v>
      </c>
      <c r="V987" s="1">
        <f t="shared" si="295"/>
        <v>0</v>
      </c>
      <c r="W987" s="1" t="str">
        <f t="shared" si="296"/>
        <v>100</v>
      </c>
      <c r="X987" s="1">
        <f t="shared" si="297"/>
        <v>3</v>
      </c>
      <c r="Y987" s="1">
        <f t="shared" si="298"/>
        <v>15</v>
      </c>
      <c r="Z987" s="1" t="str">
        <f>VLOOKUP(BIN2DEC(MID(HEX2BIN(MID(H987,3,2),8),2,5)),Codes!$E$1:$F$18,2)</f>
        <v>Normal</v>
      </c>
      <c r="AA987" s="6" t="str">
        <f t="shared" si="299"/>
        <v>0</v>
      </c>
      <c r="AB987" s="1">
        <f t="shared" si="300"/>
        <v>0</v>
      </c>
      <c r="AC987" s="1" t="str">
        <f>VLOOKUP(BIN2DEC(RIGHT(HEX2BIN(MID(H987,6,1),4),1)&amp;LEFT(HEX2BIN(MID(H987,7,1),4),1)),Codes!$K$1:$L$5,2)</f>
        <v>M</v>
      </c>
      <c r="AD987" s="1" t="str">
        <f>VLOOKUP(BIN2DEC(RIGHT(HEX2BIN(MID(H987,7,1),4),3)&amp;LEFT(HEX2BIN(MID(H987,8,1),4),2)),Codes!$H$2:$I$33,2)</f>
        <v>Kick</v>
      </c>
      <c r="AE987" s="1" t="str">
        <f t="shared" si="301"/>
        <v>1</v>
      </c>
      <c r="AF987" s="1" t="str">
        <f t="shared" si="302"/>
        <v>1</v>
      </c>
      <c r="AH987" s="6">
        <f t="shared" si="303"/>
        <v>34</v>
      </c>
    </row>
    <row r="988" spans="1:34">
      <c r="A988" s="3" t="s">
        <v>1250</v>
      </c>
      <c r="B988" s="1" t="s">
        <v>88</v>
      </c>
      <c r="C988" s="6" t="s">
        <v>1262</v>
      </c>
      <c r="D988" s="9" t="s">
        <v>342</v>
      </c>
      <c r="E988" s="9" t="s">
        <v>1251</v>
      </c>
      <c r="F988" s="9" t="s">
        <v>91</v>
      </c>
      <c r="G988" s="9" t="s">
        <v>139</v>
      </c>
      <c r="H988" s="9" t="s">
        <v>1249</v>
      </c>
      <c r="J988" s="6" t="str">
        <f t="shared" si="287"/>
        <v>001011</v>
      </c>
      <c r="K988" s="1">
        <f t="shared" si="288"/>
        <v>1</v>
      </c>
      <c r="L988" s="6" t="str">
        <f t="shared" si="289"/>
        <v>00000</v>
      </c>
      <c r="M988" s="1">
        <f t="shared" si="290"/>
        <v>7</v>
      </c>
      <c r="N988" s="6" t="str">
        <f t="shared" si="291"/>
        <v>00</v>
      </c>
      <c r="O988" s="1">
        <f t="shared" si="292"/>
        <v>12</v>
      </c>
      <c r="P988" s="1">
        <f>IF(HEX2DEC(LEFT(E988,4))&gt;=32768,HEX2DEC(LEFT(E988,4))-65536,HEX2DEC(LEFT(E988,4)))/Codes!$N$2</f>
        <v>4.4279999999999999</v>
      </c>
      <c r="Q988" s="1">
        <f>IF(HEX2DEC(RIGHT(E988,4))&gt;=32768,HEX2DEC(RIGHT(E988,4))-65536,HEX2DEC(RIGHT(E988,4)))/Codes!$N$2</f>
        <v>3.6</v>
      </c>
      <c r="R988" s="1">
        <f>IF(HEX2DEC(LEFT(F988,4))&gt;=32768,HEX2DEC(LEFT(F988,4))-65536,HEX2DEC(LEFT(F988,4)))/Codes!$N$2</f>
        <v>0</v>
      </c>
      <c r="S988" s="1">
        <f>IF(HEX2DEC(RIGHT(F988,4))&gt;=32768,HEX2DEC(RIGHT(F988,4))-65536,HEX2DEC(RIGHT(F988,4)))/Codes!$N$2</f>
        <v>0</v>
      </c>
      <c r="T988" s="18">
        <f t="shared" si="293"/>
        <v>361</v>
      </c>
      <c r="U988" s="1">
        <f t="shared" si="294"/>
        <v>100</v>
      </c>
      <c r="V988" s="1">
        <f t="shared" si="295"/>
        <v>0</v>
      </c>
      <c r="W988" s="1" t="str">
        <f t="shared" si="296"/>
        <v>100</v>
      </c>
      <c r="X988" s="1">
        <f t="shared" si="297"/>
        <v>3</v>
      </c>
      <c r="Y988" s="1">
        <f t="shared" si="298"/>
        <v>15</v>
      </c>
      <c r="Z988" s="1" t="str">
        <f>VLOOKUP(BIN2DEC(MID(HEX2BIN(MID(H988,3,2),8),2,5)),Codes!$E$1:$F$18,2)</f>
        <v>Normal</v>
      </c>
      <c r="AA988" s="6" t="str">
        <f t="shared" si="299"/>
        <v>0</v>
      </c>
      <c r="AB988" s="1">
        <f t="shared" si="300"/>
        <v>0</v>
      </c>
      <c r="AC988" s="1" t="str">
        <f>VLOOKUP(BIN2DEC(RIGHT(HEX2BIN(MID(H988,6,1),4),1)&amp;LEFT(HEX2BIN(MID(H988,7,1),4),1)),Codes!$K$1:$L$5,2)</f>
        <v>M</v>
      </c>
      <c r="AD988" s="1" t="str">
        <f>VLOOKUP(BIN2DEC(RIGHT(HEX2BIN(MID(H988,7,1),4),3)&amp;LEFT(HEX2BIN(MID(H988,8,1),4),2)),Codes!$H$2:$I$33,2)</f>
        <v>Kick</v>
      </c>
      <c r="AE988" s="1" t="str">
        <f t="shared" si="301"/>
        <v>1</v>
      </c>
      <c r="AF988" s="1" t="str">
        <f t="shared" si="302"/>
        <v>1</v>
      </c>
      <c r="AH988" s="6">
        <f t="shared" si="303"/>
        <v>34</v>
      </c>
    </row>
    <row r="989" spans="1:34">
      <c r="A989" s="3" t="s">
        <v>1252</v>
      </c>
      <c r="B989" s="1" t="s">
        <v>88</v>
      </c>
      <c r="C989" s="6" t="s">
        <v>1262</v>
      </c>
      <c r="D989" s="9" t="s">
        <v>346</v>
      </c>
      <c r="E989" s="9" t="s">
        <v>746</v>
      </c>
      <c r="F989" s="9" t="s">
        <v>91</v>
      </c>
      <c r="G989" s="9" t="s">
        <v>139</v>
      </c>
      <c r="H989" s="9" t="s">
        <v>1249</v>
      </c>
      <c r="J989" s="6" t="str">
        <f t="shared" si="287"/>
        <v>001011</v>
      </c>
      <c r="K989" s="1">
        <f t="shared" si="288"/>
        <v>2</v>
      </c>
      <c r="L989" s="6" t="str">
        <f t="shared" si="289"/>
        <v>00000</v>
      </c>
      <c r="M989" s="1">
        <f t="shared" si="290"/>
        <v>4</v>
      </c>
      <c r="N989" s="6" t="str">
        <f t="shared" si="291"/>
        <v>00</v>
      </c>
      <c r="O989" s="1">
        <f t="shared" si="292"/>
        <v>12</v>
      </c>
      <c r="P989" s="1">
        <f>IF(HEX2DEC(LEFT(E989,4))&gt;=32768,HEX2DEC(LEFT(E989,4))-65536,HEX2DEC(LEFT(E989,4)))/Codes!$N$2</f>
        <v>4.4279999999999999</v>
      </c>
      <c r="Q989" s="1">
        <f>IF(HEX2DEC(RIGHT(E989,4))&gt;=32768,HEX2DEC(RIGHT(E989,4))-65536,HEX2DEC(RIGHT(E989,4)))/Codes!$N$2</f>
        <v>0</v>
      </c>
      <c r="R989" s="1">
        <f>IF(HEX2DEC(LEFT(F989,4))&gt;=32768,HEX2DEC(LEFT(F989,4))-65536,HEX2DEC(LEFT(F989,4)))/Codes!$N$2</f>
        <v>0</v>
      </c>
      <c r="S989" s="1">
        <f>IF(HEX2DEC(RIGHT(F989,4))&gt;=32768,HEX2DEC(RIGHT(F989,4))-65536,HEX2DEC(RIGHT(F989,4)))/Codes!$N$2</f>
        <v>0</v>
      </c>
      <c r="T989" s="18">
        <f t="shared" si="293"/>
        <v>361</v>
      </c>
      <c r="U989" s="1">
        <f t="shared" si="294"/>
        <v>100</v>
      </c>
      <c r="V989" s="1">
        <f t="shared" si="295"/>
        <v>0</v>
      </c>
      <c r="W989" s="1" t="str">
        <f t="shared" si="296"/>
        <v>100</v>
      </c>
      <c r="X989" s="1">
        <f t="shared" si="297"/>
        <v>3</v>
      </c>
      <c r="Y989" s="1">
        <f t="shared" si="298"/>
        <v>15</v>
      </c>
      <c r="Z989" s="1" t="str">
        <f>VLOOKUP(BIN2DEC(MID(HEX2BIN(MID(H989,3,2),8),2,5)),Codes!$E$1:$F$18,2)</f>
        <v>Normal</v>
      </c>
      <c r="AA989" s="6" t="str">
        <f t="shared" si="299"/>
        <v>0</v>
      </c>
      <c r="AB989" s="1">
        <f t="shared" si="300"/>
        <v>0</v>
      </c>
      <c r="AC989" s="1" t="str">
        <f>VLOOKUP(BIN2DEC(RIGHT(HEX2BIN(MID(H989,6,1),4),1)&amp;LEFT(HEX2BIN(MID(H989,7,1),4),1)),Codes!$K$1:$L$5,2)</f>
        <v>M</v>
      </c>
      <c r="AD989" s="1" t="str">
        <f>VLOOKUP(BIN2DEC(RIGHT(HEX2BIN(MID(H989,7,1),4),3)&amp;LEFT(HEX2BIN(MID(H989,8,1),4),2)),Codes!$H$2:$I$33,2)</f>
        <v>Kick</v>
      </c>
      <c r="AE989" s="1" t="str">
        <f t="shared" si="301"/>
        <v>1</v>
      </c>
      <c r="AF989" s="1" t="str">
        <f t="shared" si="302"/>
        <v>1</v>
      </c>
      <c r="AH989" s="6">
        <f t="shared" si="303"/>
        <v>34</v>
      </c>
    </row>
    <row r="990" spans="1:34">
      <c r="A990" s="3" t="s">
        <v>1253</v>
      </c>
      <c r="B990" s="1" t="s">
        <v>88</v>
      </c>
      <c r="C990" s="6" t="s">
        <v>1263</v>
      </c>
      <c r="D990" s="9" t="s">
        <v>279</v>
      </c>
      <c r="E990" s="9" t="s">
        <v>1254</v>
      </c>
      <c r="F990" s="9" t="s">
        <v>91</v>
      </c>
      <c r="G990" s="9" t="s">
        <v>139</v>
      </c>
      <c r="H990" s="9" t="s">
        <v>1255</v>
      </c>
      <c r="J990" s="6" t="str">
        <f t="shared" si="287"/>
        <v>001011</v>
      </c>
      <c r="K990" s="1">
        <f t="shared" si="288"/>
        <v>0</v>
      </c>
      <c r="L990" s="6" t="str">
        <f t="shared" si="289"/>
        <v>00000</v>
      </c>
      <c r="M990" s="1">
        <f t="shared" si="290"/>
        <v>13</v>
      </c>
      <c r="N990" s="6" t="str">
        <f t="shared" si="291"/>
        <v>00</v>
      </c>
      <c r="O990" s="1">
        <f t="shared" si="292"/>
        <v>8</v>
      </c>
      <c r="P990" s="1">
        <f>IF(HEX2DEC(LEFT(E990,4))&gt;=32768,HEX2DEC(LEFT(E990,4))-65536,HEX2DEC(LEFT(E990,4)))/Codes!$N$2</f>
        <v>3.6</v>
      </c>
      <c r="Q990" s="1">
        <f>IF(HEX2DEC(RIGHT(E990,4))&gt;=32768,HEX2DEC(RIGHT(E990,4))-65536,HEX2DEC(RIGHT(E990,4)))/Codes!$N$2</f>
        <v>0.34</v>
      </c>
      <c r="R990" s="1">
        <f>IF(HEX2DEC(LEFT(F990,4))&gt;=32768,HEX2DEC(LEFT(F990,4))-65536,HEX2DEC(LEFT(F990,4)))/Codes!$N$2</f>
        <v>0</v>
      </c>
      <c r="S990" s="1">
        <f>IF(HEX2DEC(RIGHT(F990,4))&gt;=32768,HEX2DEC(RIGHT(F990,4))-65536,HEX2DEC(RIGHT(F990,4)))/Codes!$N$2</f>
        <v>0</v>
      </c>
      <c r="T990" s="18">
        <f t="shared" si="293"/>
        <v>361</v>
      </c>
      <c r="U990" s="1">
        <f t="shared" si="294"/>
        <v>100</v>
      </c>
      <c r="V990" s="1">
        <f t="shared" si="295"/>
        <v>0</v>
      </c>
      <c r="W990" s="1" t="str">
        <f t="shared" si="296"/>
        <v>100</v>
      </c>
      <c r="X990" s="1">
        <f t="shared" si="297"/>
        <v>3</v>
      </c>
      <c r="Y990" s="1">
        <f t="shared" si="298"/>
        <v>10</v>
      </c>
      <c r="Z990" s="1" t="str">
        <f>VLOOKUP(BIN2DEC(MID(HEX2BIN(MID(H990,3,2),8),2,5)),Codes!$E$1:$F$18,2)</f>
        <v>Normal</v>
      </c>
      <c r="AA990" s="6" t="str">
        <f t="shared" si="299"/>
        <v>0</v>
      </c>
      <c r="AB990" s="1">
        <f t="shared" si="300"/>
        <v>0</v>
      </c>
      <c r="AC990" s="1" t="str">
        <f>VLOOKUP(BIN2DEC(RIGHT(HEX2BIN(MID(H990,6,1),4),1)&amp;LEFT(HEX2BIN(MID(H990,7,1),4),1)),Codes!$K$1:$L$5,2)</f>
        <v>S</v>
      </c>
      <c r="AD990" s="1" t="str">
        <f>VLOOKUP(BIN2DEC(RIGHT(HEX2BIN(MID(H990,7,1),4),3)&amp;LEFT(HEX2BIN(MID(H990,8,1),4),2)),Codes!$H$2:$I$33,2)</f>
        <v>Kick</v>
      </c>
      <c r="AE990" s="1" t="str">
        <f t="shared" si="301"/>
        <v>1</v>
      </c>
      <c r="AF990" s="1" t="str">
        <f t="shared" si="302"/>
        <v>1</v>
      </c>
      <c r="AH990" s="6">
        <f t="shared" si="303"/>
        <v>2</v>
      </c>
    </row>
    <row r="991" spans="1:34">
      <c r="A991" s="3" t="s">
        <v>1256</v>
      </c>
      <c r="B991" s="1" t="s">
        <v>88</v>
      </c>
      <c r="C991" s="6" t="s">
        <v>1263</v>
      </c>
      <c r="D991" s="9" t="s">
        <v>1259</v>
      </c>
      <c r="E991" s="9" t="s">
        <v>1136</v>
      </c>
      <c r="F991" s="9" t="s">
        <v>91</v>
      </c>
      <c r="G991" s="9" t="s">
        <v>139</v>
      </c>
      <c r="H991" s="9" t="s">
        <v>1255</v>
      </c>
      <c r="J991" s="6" t="str">
        <f t="shared" si="287"/>
        <v>001011</v>
      </c>
      <c r="K991" s="1">
        <f t="shared" si="288"/>
        <v>1</v>
      </c>
      <c r="L991" s="6" t="str">
        <f t="shared" si="289"/>
        <v>00000</v>
      </c>
      <c r="M991" s="1">
        <f t="shared" si="290"/>
        <v>7</v>
      </c>
      <c r="N991" s="6" t="str">
        <f t="shared" si="291"/>
        <v>00</v>
      </c>
      <c r="O991" s="1">
        <f t="shared" si="292"/>
        <v>8</v>
      </c>
      <c r="P991" s="1">
        <f>IF(HEX2DEC(LEFT(E991,4))&gt;=32768,HEX2DEC(LEFT(E991,4))-65536,HEX2DEC(LEFT(E991,4)))/Codes!$N$2</f>
        <v>3.6</v>
      </c>
      <c r="Q991" s="1">
        <f>IF(HEX2DEC(RIGHT(E991,4))&gt;=32768,HEX2DEC(RIGHT(E991,4))-65536,HEX2DEC(RIGHT(E991,4)))/Codes!$N$2</f>
        <v>3.6</v>
      </c>
      <c r="R991" s="1">
        <f>IF(HEX2DEC(LEFT(F991,4))&gt;=32768,HEX2DEC(LEFT(F991,4))-65536,HEX2DEC(LEFT(F991,4)))/Codes!$N$2</f>
        <v>0</v>
      </c>
      <c r="S991" s="1">
        <f>IF(HEX2DEC(RIGHT(F991,4))&gt;=32768,HEX2DEC(RIGHT(F991,4))-65536,HEX2DEC(RIGHT(F991,4)))/Codes!$N$2</f>
        <v>0</v>
      </c>
      <c r="T991" s="18">
        <f t="shared" si="293"/>
        <v>361</v>
      </c>
      <c r="U991" s="1">
        <f t="shared" si="294"/>
        <v>100</v>
      </c>
      <c r="V991" s="1">
        <f t="shared" si="295"/>
        <v>0</v>
      </c>
      <c r="W991" s="1" t="str">
        <f t="shared" si="296"/>
        <v>100</v>
      </c>
      <c r="X991" s="1">
        <f t="shared" si="297"/>
        <v>3</v>
      </c>
      <c r="Y991" s="1">
        <f t="shared" si="298"/>
        <v>10</v>
      </c>
      <c r="Z991" s="1" t="str">
        <f>VLOOKUP(BIN2DEC(MID(HEX2BIN(MID(H991,3,2),8),2,5)),Codes!$E$1:$F$18,2)</f>
        <v>Normal</v>
      </c>
      <c r="AA991" s="6" t="str">
        <f t="shared" si="299"/>
        <v>0</v>
      </c>
      <c r="AB991" s="1">
        <f t="shared" si="300"/>
        <v>0</v>
      </c>
      <c r="AC991" s="1" t="str">
        <f>VLOOKUP(BIN2DEC(RIGHT(HEX2BIN(MID(H991,6,1),4),1)&amp;LEFT(HEX2BIN(MID(H991,7,1),4),1)),Codes!$K$1:$L$5,2)</f>
        <v>S</v>
      </c>
      <c r="AD991" s="1" t="str">
        <f>VLOOKUP(BIN2DEC(RIGHT(HEX2BIN(MID(H991,7,1),4),3)&amp;LEFT(HEX2BIN(MID(H991,8,1),4),2)),Codes!$H$2:$I$33,2)</f>
        <v>Kick</v>
      </c>
      <c r="AE991" s="1" t="str">
        <f t="shared" si="301"/>
        <v>1</v>
      </c>
      <c r="AF991" s="1" t="str">
        <f t="shared" si="302"/>
        <v>1</v>
      </c>
      <c r="AH991" s="6">
        <f t="shared" si="303"/>
        <v>2</v>
      </c>
    </row>
    <row r="992" spans="1:34">
      <c r="A992" s="3" t="s">
        <v>1260</v>
      </c>
      <c r="B992" s="1" t="s">
        <v>88</v>
      </c>
      <c r="C992" s="6" t="s">
        <v>1263</v>
      </c>
      <c r="D992" s="9" t="s">
        <v>1261</v>
      </c>
      <c r="E992" s="9" t="s">
        <v>746</v>
      </c>
      <c r="F992" s="9" t="s">
        <v>91</v>
      </c>
      <c r="G992" s="9" t="s">
        <v>139</v>
      </c>
      <c r="H992" s="9" t="s">
        <v>1255</v>
      </c>
      <c r="J992" s="6" t="str">
        <f t="shared" si="287"/>
        <v>001011</v>
      </c>
      <c r="K992" s="1">
        <f t="shared" si="288"/>
        <v>2</v>
      </c>
      <c r="L992" s="6" t="str">
        <f t="shared" si="289"/>
        <v>00000</v>
      </c>
      <c r="M992" s="1">
        <f t="shared" si="290"/>
        <v>4</v>
      </c>
      <c r="N992" s="6" t="str">
        <f t="shared" si="291"/>
        <v>00</v>
      </c>
      <c r="O992" s="1">
        <f t="shared" si="292"/>
        <v>8</v>
      </c>
      <c r="P992" s="1">
        <f>IF(HEX2DEC(LEFT(E992,4))&gt;=32768,HEX2DEC(LEFT(E992,4))-65536,HEX2DEC(LEFT(E992,4)))/Codes!$N$2</f>
        <v>4.4279999999999999</v>
      </c>
      <c r="Q992" s="1">
        <f>IF(HEX2DEC(RIGHT(E992,4))&gt;=32768,HEX2DEC(RIGHT(E992,4))-65536,HEX2DEC(RIGHT(E992,4)))/Codes!$N$2</f>
        <v>0</v>
      </c>
      <c r="R992" s="1">
        <f>IF(HEX2DEC(LEFT(F992,4))&gt;=32768,HEX2DEC(LEFT(F992,4))-65536,HEX2DEC(LEFT(F992,4)))/Codes!$N$2</f>
        <v>0</v>
      </c>
      <c r="S992" s="1">
        <f>IF(HEX2DEC(RIGHT(F992,4))&gt;=32768,HEX2DEC(RIGHT(F992,4))-65536,HEX2DEC(RIGHT(F992,4)))/Codes!$N$2</f>
        <v>0</v>
      </c>
      <c r="T992" s="18">
        <f t="shared" si="293"/>
        <v>361</v>
      </c>
      <c r="U992" s="1">
        <f t="shared" si="294"/>
        <v>100</v>
      </c>
      <c r="V992" s="1">
        <f t="shared" si="295"/>
        <v>0</v>
      </c>
      <c r="W992" s="1" t="str">
        <f t="shared" si="296"/>
        <v>100</v>
      </c>
      <c r="X992" s="1">
        <f t="shared" si="297"/>
        <v>3</v>
      </c>
      <c r="Y992" s="1">
        <f t="shared" si="298"/>
        <v>10</v>
      </c>
      <c r="Z992" s="1" t="str">
        <f>VLOOKUP(BIN2DEC(MID(HEX2BIN(MID(H992,3,2),8),2,5)),Codes!$E$1:$F$18,2)</f>
        <v>Normal</v>
      </c>
      <c r="AA992" s="6" t="str">
        <f t="shared" si="299"/>
        <v>0</v>
      </c>
      <c r="AB992" s="1">
        <f t="shared" si="300"/>
        <v>0</v>
      </c>
      <c r="AC992" s="1" t="str">
        <f>VLOOKUP(BIN2DEC(RIGHT(HEX2BIN(MID(H992,6,1),4),1)&amp;LEFT(HEX2BIN(MID(H992,7,1),4),1)),Codes!$K$1:$L$5,2)</f>
        <v>S</v>
      </c>
      <c r="AD992" s="1" t="str">
        <f>VLOOKUP(BIN2DEC(RIGHT(HEX2BIN(MID(H992,7,1),4),3)&amp;LEFT(HEX2BIN(MID(H992,8,1),4),2)),Codes!$H$2:$I$33,2)</f>
        <v>Kick</v>
      </c>
      <c r="AE992" s="1" t="str">
        <f t="shared" si="301"/>
        <v>1</v>
      </c>
      <c r="AF992" s="1" t="str">
        <f t="shared" si="302"/>
        <v>1</v>
      </c>
      <c r="AH992" s="6">
        <f t="shared" si="303"/>
        <v>2</v>
      </c>
    </row>
    <row r="993" spans="1:34">
      <c r="A993" s="3" t="s">
        <v>1266</v>
      </c>
      <c r="B993" s="1" t="s">
        <v>88</v>
      </c>
      <c r="C993" s="6" t="s">
        <v>1257</v>
      </c>
      <c r="D993" s="9" t="s">
        <v>1126</v>
      </c>
      <c r="E993" s="9" t="s">
        <v>995</v>
      </c>
      <c r="F993" s="9" t="s">
        <v>91</v>
      </c>
      <c r="G993" s="9" t="s">
        <v>139</v>
      </c>
      <c r="H993" s="9" t="s">
        <v>1267</v>
      </c>
      <c r="J993" s="6" t="str">
        <f t="shared" si="287"/>
        <v>001011</v>
      </c>
      <c r="K993" s="1">
        <f t="shared" si="288"/>
        <v>0</v>
      </c>
      <c r="L993" s="6" t="str">
        <f t="shared" si="289"/>
        <v>00000</v>
      </c>
      <c r="M993" s="1">
        <f t="shared" si="290"/>
        <v>28</v>
      </c>
      <c r="N993" s="6" t="str">
        <f t="shared" si="291"/>
        <v>00</v>
      </c>
      <c r="O993" s="1">
        <f t="shared" si="292"/>
        <v>12</v>
      </c>
      <c r="P993" s="1">
        <f>IF(HEX2DEC(LEFT(E993,4))&gt;=32768,HEX2DEC(LEFT(E993,4))-65536,HEX2DEC(LEFT(E993,4)))/Codes!$N$2</f>
        <v>4.8</v>
      </c>
      <c r="Q993" s="1">
        <f>IF(HEX2DEC(RIGHT(E993,4))&gt;=32768,HEX2DEC(RIGHT(E993,4))-65536,HEX2DEC(RIGHT(E993,4)))/Codes!$N$2</f>
        <v>2</v>
      </c>
      <c r="R993" s="1">
        <f>IF(HEX2DEC(LEFT(F993,4))&gt;=32768,HEX2DEC(LEFT(F993,4))-65536,HEX2DEC(LEFT(F993,4)))/Codes!$N$2</f>
        <v>0</v>
      </c>
      <c r="S993" s="1">
        <f>IF(HEX2DEC(RIGHT(F993,4))&gt;=32768,HEX2DEC(RIGHT(F993,4))-65536,HEX2DEC(RIGHT(F993,4)))/Codes!$N$2</f>
        <v>0</v>
      </c>
      <c r="T993" s="18">
        <f t="shared" si="293"/>
        <v>361</v>
      </c>
      <c r="U993" s="1">
        <f t="shared" si="294"/>
        <v>100</v>
      </c>
      <c r="V993" s="1">
        <f t="shared" si="295"/>
        <v>0</v>
      </c>
      <c r="W993" s="1" t="str">
        <f t="shared" si="296"/>
        <v>100</v>
      </c>
      <c r="X993" s="1">
        <f t="shared" si="297"/>
        <v>3</v>
      </c>
      <c r="Y993" s="1">
        <f t="shared" si="298"/>
        <v>5</v>
      </c>
      <c r="Z993" s="1" t="str">
        <f>VLOOKUP(BIN2DEC(MID(HEX2BIN(MID(H993,3,2),8),2,5)),Codes!$E$1:$F$18,2)</f>
        <v>Slash</v>
      </c>
      <c r="AA993" s="6" t="str">
        <f t="shared" si="299"/>
        <v>0</v>
      </c>
      <c r="AB993" s="1">
        <f t="shared" si="300"/>
        <v>0</v>
      </c>
      <c r="AC993" s="1" t="str">
        <f>VLOOKUP(BIN2DEC(RIGHT(HEX2BIN(MID(H993,6,1),4),1)&amp;LEFT(HEX2BIN(MID(H993,7,1),4),1)),Codes!$K$1:$L$5,2)</f>
        <v>L</v>
      </c>
      <c r="AD993" s="1" t="str">
        <f>VLOOKUP(BIN2DEC(RIGHT(HEX2BIN(MID(H993,7,1),4),3)&amp;LEFT(HEX2BIN(MID(H993,8,1),4),2)),Codes!$H$2:$I$33,2)</f>
        <v>Punch</v>
      </c>
      <c r="AE993" s="1" t="str">
        <f t="shared" si="301"/>
        <v>1</v>
      </c>
      <c r="AF993" s="1" t="str">
        <f t="shared" si="302"/>
        <v>1</v>
      </c>
      <c r="AH993" s="6">
        <f t="shared" si="303"/>
        <v>65</v>
      </c>
    </row>
    <row r="994" spans="1:34">
      <c r="A994" s="3" t="s">
        <v>1268</v>
      </c>
      <c r="B994" s="1" t="s">
        <v>88</v>
      </c>
      <c r="C994" s="6" t="s">
        <v>1257</v>
      </c>
      <c r="D994" s="9" t="s">
        <v>1269</v>
      </c>
      <c r="E994" s="9" t="s">
        <v>212</v>
      </c>
      <c r="F994" s="9" t="s">
        <v>91</v>
      </c>
      <c r="G994" s="9" t="s">
        <v>139</v>
      </c>
      <c r="H994" s="9" t="s">
        <v>1267</v>
      </c>
      <c r="J994" s="6" t="str">
        <f t="shared" si="287"/>
        <v>001011</v>
      </c>
      <c r="K994" s="1">
        <f t="shared" si="288"/>
        <v>1</v>
      </c>
      <c r="L994" s="6" t="str">
        <f t="shared" si="289"/>
        <v>00000</v>
      </c>
      <c r="M994" s="1">
        <f t="shared" si="290"/>
        <v>25</v>
      </c>
      <c r="N994" s="6" t="str">
        <f t="shared" si="291"/>
        <v>00</v>
      </c>
      <c r="O994" s="1">
        <f t="shared" si="292"/>
        <v>11</v>
      </c>
      <c r="P994" s="1">
        <f>IF(HEX2DEC(LEFT(E994,4))&gt;=32768,HEX2DEC(LEFT(E994,4))-65536,HEX2DEC(LEFT(E994,4)))/Codes!$N$2</f>
        <v>2.8</v>
      </c>
      <c r="Q994" s="1">
        <f>IF(HEX2DEC(RIGHT(E994,4))&gt;=32768,HEX2DEC(RIGHT(E994,4))-65536,HEX2DEC(RIGHT(E994,4)))/Codes!$N$2</f>
        <v>0</v>
      </c>
      <c r="R994" s="1">
        <f>IF(HEX2DEC(LEFT(F994,4))&gt;=32768,HEX2DEC(LEFT(F994,4))-65536,HEX2DEC(LEFT(F994,4)))/Codes!$N$2</f>
        <v>0</v>
      </c>
      <c r="S994" s="1">
        <f>IF(HEX2DEC(RIGHT(F994,4))&gt;=32768,HEX2DEC(RIGHT(F994,4))-65536,HEX2DEC(RIGHT(F994,4)))/Codes!$N$2</f>
        <v>0</v>
      </c>
      <c r="T994" s="18">
        <f t="shared" si="293"/>
        <v>361</v>
      </c>
      <c r="U994" s="1">
        <f t="shared" si="294"/>
        <v>100</v>
      </c>
      <c r="V994" s="1">
        <f t="shared" si="295"/>
        <v>0</v>
      </c>
      <c r="W994" s="1" t="str">
        <f t="shared" si="296"/>
        <v>100</v>
      </c>
      <c r="X994" s="1">
        <f t="shared" si="297"/>
        <v>3</v>
      </c>
      <c r="Y994" s="1">
        <f t="shared" si="298"/>
        <v>5</v>
      </c>
      <c r="Z994" s="1" t="str">
        <f>VLOOKUP(BIN2DEC(MID(HEX2BIN(MID(H994,3,2),8),2,5)),Codes!$E$1:$F$18,2)</f>
        <v>Slash</v>
      </c>
      <c r="AA994" s="6" t="str">
        <f t="shared" si="299"/>
        <v>0</v>
      </c>
      <c r="AB994" s="1">
        <f t="shared" si="300"/>
        <v>0</v>
      </c>
      <c r="AC994" s="1" t="str">
        <f>VLOOKUP(BIN2DEC(RIGHT(HEX2BIN(MID(H994,6,1),4),1)&amp;LEFT(HEX2BIN(MID(H994,7,1),4),1)),Codes!$K$1:$L$5,2)</f>
        <v>L</v>
      </c>
      <c r="AD994" s="1" t="str">
        <f>VLOOKUP(BIN2DEC(RIGHT(HEX2BIN(MID(H994,7,1),4),3)&amp;LEFT(HEX2BIN(MID(H994,8,1),4),2)),Codes!$H$2:$I$33,2)</f>
        <v>Punch</v>
      </c>
      <c r="AE994" s="1" t="str">
        <f t="shared" si="301"/>
        <v>1</v>
      </c>
      <c r="AF994" s="1" t="str">
        <f t="shared" si="302"/>
        <v>1</v>
      </c>
      <c r="AH994" s="6">
        <f t="shared" si="303"/>
        <v>65</v>
      </c>
    </row>
    <row r="995" spans="1:34">
      <c r="A995" s="3" t="s">
        <v>1270</v>
      </c>
      <c r="B995" s="1" t="s">
        <v>88</v>
      </c>
      <c r="C995" s="6" t="s">
        <v>1257</v>
      </c>
      <c r="D995" s="9" t="s">
        <v>1271</v>
      </c>
      <c r="E995" s="9" t="s">
        <v>824</v>
      </c>
      <c r="F995" s="9" t="s">
        <v>91</v>
      </c>
      <c r="G995" s="9" t="s">
        <v>139</v>
      </c>
      <c r="H995" s="9" t="s">
        <v>1267</v>
      </c>
      <c r="J995" s="6" t="str">
        <f t="shared" si="287"/>
        <v>001011</v>
      </c>
      <c r="K995" s="1">
        <f t="shared" si="288"/>
        <v>2</v>
      </c>
      <c r="L995" s="6" t="str">
        <f t="shared" si="289"/>
        <v>00000</v>
      </c>
      <c r="M995" s="1">
        <f t="shared" si="290"/>
        <v>19</v>
      </c>
      <c r="N995" s="6" t="str">
        <f t="shared" si="291"/>
        <v>00</v>
      </c>
      <c r="O995" s="1">
        <f t="shared" si="292"/>
        <v>9</v>
      </c>
      <c r="P995" s="1">
        <f>IF(HEX2DEC(LEFT(E995,4))&gt;=32768,HEX2DEC(LEFT(E995,4))-65536,HEX2DEC(LEFT(E995,4)))/Codes!$N$2</f>
        <v>2</v>
      </c>
      <c r="Q995" s="1">
        <f>IF(HEX2DEC(RIGHT(E995,4))&gt;=32768,HEX2DEC(RIGHT(E995,4))-65536,HEX2DEC(RIGHT(E995,4)))/Codes!$N$2</f>
        <v>0</v>
      </c>
      <c r="R995" s="1">
        <f>IF(HEX2DEC(LEFT(F995,4))&gt;=32768,HEX2DEC(LEFT(F995,4))-65536,HEX2DEC(LEFT(F995,4)))/Codes!$N$2</f>
        <v>0</v>
      </c>
      <c r="S995" s="1">
        <f>IF(HEX2DEC(RIGHT(F995,4))&gt;=32768,HEX2DEC(RIGHT(F995,4))-65536,HEX2DEC(RIGHT(F995,4)))/Codes!$N$2</f>
        <v>0</v>
      </c>
      <c r="T995" s="18">
        <f t="shared" si="293"/>
        <v>361</v>
      </c>
      <c r="U995" s="1">
        <f t="shared" si="294"/>
        <v>100</v>
      </c>
      <c r="V995" s="1">
        <f t="shared" si="295"/>
        <v>0</v>
      </c>
      <c r="W995" s="1" t="str">
        <f t="shared" si="296"/>
        <v>100</v>
      </c>
      <c r="X995" s="1">
        <f t="shared" si="297"/>
        <v>3</v>
      </c>
      <c r="Y995" s="1">
        <f t="shared" si="298"/>
        <v>5</v>
      </c>
      <c r="Z995" s="1" t="str">
        <f>VLOOKUP(BIN2DEC(MID(HEX2BIN(MID(H995,3,2),8),2,5)),Codes!$E$1:$F$18,2)</f>
        <v>Slash</v>
      </c>
      <c r="AA995" s="6" t="str">
        <f t="shared" si="299"/>
        <v>0</v>
      </c>
      <c r="AB995" s="1">
        <f t="shared" si="300"/>
        <v>0</v>
      </c>
      <c r="AC995" s="1" t="str">
        <f>VLOOKUP(BIN2DEC(RIGHT(HEX2BIN(MID(H995,6,1),4),1)&amp;LEFT(HEX2BIN(MID(H995,7,1),4),1)),Codes!$K$1:$L$5,2)</f>
        <v>L</v>
      </c>
      <c r="AD995" s="1" t="str">
        <f>VLOOKUP(BIN2DEC(RIGHT(HEX2BIN(MID(H995,7,1),4),3)&amp;LEFT(HEX2BIN(MID(H995,8,1),4),2)),Codes!$H$2:$I$33,2)</f>
        <v>Punch</v>
      </c>
      <c r="AE995" s="1" t="str">
        <f t="shared" si="301"/>
        <v>1</v>
      </c>
      <c r="AF995" s="1" t="str">
        <f t="shared" si="302"/>
        <v>1</v>
      </c>
      <c r="AH995" s="6">
        <f t="shared" si="303"/>
        <v>65</v>
      </c>
    </row>
    <row r="996" spans="1:34">
      <c r="A996" s="3" t="s">
        <v>1272</v>
      </c>
      <c r="B996" s="1" t="s">
        <v>88</v>
      </c>
      <c r="C996" s="6" t="s">
        <v>1257</v>
      </c>
      <c r="D996" s="9" t="s">
        <v>1185</v>
      </c>
      <c r="E996" s="9" t="s">
        <v>1079</v>
      </c>
      <c r="F996" s="9" t="s">
        <v>91</v>
      </c>
      <c r="G996" s="9" t="s">
        <v>139</v>
      </c>
      <c r="H996" s="9" t="s">
        <v>1267</v>
      </c>
      <c r="J996" s="6" t="str">
        <f t="shared" si="287"/>
        <v>001011</v>
      </c>
      <c r="K996" s="1">
        <f t="shared" si="288"/>
        <v>3</v>
      </c>
      <c r="L996" s="6" t="str">
        <f t="shared" si="289"/>
        <v>00000</v>
      </c>
      <c r="M996" s="1">
        <f t="shared" si="290"/>
        <v>28</v>
      </c>
      <c r="N996" s="6" t="str">
        <f t="shared" si="291"/>
        <v>00</v>
      </c>
      <c r="O996" s="1">
        <f t="shared" si="292"/>
        <v>9</v>
      </c>
      <c r="P996" s="1">
        <f>IF(HEX2DEC(LEFT(E996,4))&gt;=32768,HEX2DEC(LEFT(E996,4))-65536,HEX2DEC(LEFT(E996,4)))/Codes!$N$2</f>
        <v>4.8</v>
      </c>
      <c r="Q996" s="1">
        <f>IF(HEX2DEC(RIGHT(E996,4))&gt;=32768,HEX2DEC(RIGHT(E996,4))-65536,HEX2DEC(RIGHT(E996,4)))/Codes!$N$2</f>
        <v>5.6</v>
      </c>
      <c r="R996" s="1">
        <f>IF(HEX2DEC(LEFT(F996,4))&gt;=32768,HEX2DEC(LEFT(F996,4))-65536,HEX2DEC(LEFT(F996,4)))/Codes!$N$2</f>
        <v>0</v>
      </c>
      <c r="S996" s="1">
        <f>IF(HEX2DEC(RIGHT(F996,4))&gt;=32768,HEX2DEC(RIGHT(F996,4))-65536,HEX2DEC(RIGHT(F996,4)))/Codes!$N$2</f>
        <v>0</v>
      </c>
      <c r="T996" s="18">
        <f t="shared" si="293"/>
        <v>361</v>
      </c>
      <c r="U996" s="1">
        <f t="shared" si="294"/>
        <v>100</v>
      </c>
      <c r="V996" s="1">
        <f t="shared" si="295"/>
        <v>0</v>
      </c>
      <c r="W996" s="1" t="str">
        <f t="shared" si="296"/>
        <v>100</v>
      </c>
      <c r="X996" s="1">
        <f t="shared" si="297"/>
        <v>3</v>
      </c>
      <c r="Y996" s="1">
        <f t="shared" si="298"/>
        <v>5</v>
      </c>
      <c r="Z996" s="1" t="str">
        <f>VLOOKUP(BIN2DEC(MID(HEX2BIN(MID(H996,3,2),8),2,5)),Codes!$E$1:$F$18,2)</f>
        <v>Slash</v>
      </c>
      <c r="AA996" s="6" t="str">
        <f t="shared" si="299"/>
        <v>0</v>
      </c>
      <c r="AB996" s="1">
        <f t="shared" si="300"/>
        <v>0</v>
      </c>
      <c r="AC996" s="1" t="str">
        <f>VLOOKUP(BIN2DEC(RIGHT(HEX2BIN(MID(H996,6,1),4),1)&amp;LEFT(HEX2BIN(MID(H996,7,1),4),1)),Codes!$K$1:$L$5,2)</f>
        <v>L</v>
      </c>
      <c r="AD996" s="1" t="str">
        <f>VLOOKUP(BIN2DEC(RIGHT(HEX2BIN(MID(H996,7,1),4),3)&amp;LEFT(HEX2BIN(MID(H996,8,1),4),2)),Codes!$H$2:$I$33,2)</f>
        <v>Punch</v>
      </c>
      <c r="AE996" s="1" t="str">
        <f t="shared" si="301"/>
        <v>1</v>
      </c>
      <c r="AF996" s="1" t="str">
        <f t="shared" si="302"/>
        <v>1</v>
      </c>
      <c r="AH996" s="6">
        <f t="shared" si="303"/>
        <v>65</v>
      </c>
    </row>
    <row r="997" spans="1:34">
      <c r="A997" s="3" t="s">
        <v>1273</v>
      </c>
      <c r="B997" s="1" t="s">
        <v>88</v>
      </c>
      <c r="C997" s="6" t="s">
        <v>1258</v>
      </c>
      <c r="D997" s="9" t="s">
        <v>1135</v>
      </c>
      <c r="E997" s="9" t="s">
        <v>313</v>
      </c>
      <c r="F997" s="9" t="s">
        <v>91</v>
      </c>
      <c r="G997" s="9" t="s">
        <v>1274</v>
      </c>
      <c r="H997" s="9" t="s">
        <v>1175</v>
      </c>
      <c r="J997" s="6" t="str">
        <f t="shared" si="287"/>
        <v>001011</v>
      </c>
      <c r="K997" s="1">
        <f t="shared" si="288"/>
        <v>0</v>
      </c>
      <c r="L997" s="6" t="str">
        <f t="shared" si="289"/>
        <v>00000</v>
      </c>
      <c r="M997" s="1">
        <f t="shared" si="290"/>
        <v>28</v>
      </c>
      <c r="N997" s="6" t="str">
        <f t="shared" si="291"/>
        <v>00</v>
      </c>
      <c r="O997" s="1">
        <f t="shared" si="292"/>
        <v>8</v>
      </c>
      <c r="P997" s="1">
        <f>IF(HEX2DEC(LEFT(E997,4))&gt;=32768,HEX2DEC(LEFT(E997,4))-65536,HEX2DEC(LEFT(E997,4)))/Codes!$N$2</f>
        <v>3.6</v>
      </c>
      <c r="Q997" s="1">
        <f>IF(HEX2DEC(RIGHT(E997,4))&gt;=32768,HEX2DEC(RIGHT(E997,4))-65536,HEX2DEC(RIGHT(E997,4)))/Codes!$N$2</f>
        <v>2</v>
      </c>
      <c r="R997" s="1">
        <f>IF(HEX2DEC(LEFT(F997,4))&gt;=32768,HEX2DEC(LEFT(F997,4))-65536,HEX2DEC(LEFT(F997,4)))/Codes!$N$2</f>
        <v>0</v>
      </c>
      <c r="S997" s="1">
        <f>IF(HEX2DEC(RIGHT(F997,4))&gt;=32768,HEX2DEC(RIGHT(F997,4))-65536,HEX2DEC(RIGHT(F997,4)))/Codes!$N$2</f>
        <v>0</v>
      </c>
      <c r="T997" s="18">
        <f t="shared" si="293"/>
        <v>76</v>
      </c>
      <c r="U997" s="1">
        <f t="shared" si="294"/>
        <v>90</v>
      </c>
      <c r="V997" s="1">
        <f t="shared" si="295"/>
        <v>0</v>
      </c>
      <c r="W997" s="1" t="str">
        <f t="shared" si="296"/>
        <v>100</v>
      </c>
      <c r="X997" s="1">
        <f t="shared" si="297"/>
        <v>3</v>
      </c>
      <c r="Y997" s="1">
        <f t="shared" si="298"/>
        <v>0</v>
      </c>
      <c r="Z997" s="1" t="str">
        <f>VLOOKUP(BIN2DEC(MID(HEX2BIN(MID(H997,3,2),8),2,5)),Codes!$E$1:$F$18,2)</f>
        <v>Slash</v>
      </c>
      <c r="AA997" s="6" t="str">
        <f t="shared" si="299"/>
        <v>0</v>
      </c>
      <c r="AB997" s="1">
        <f t="shared" si="300"/>
        <v>0</v>
      </c>
      <c r="AC997" s="1" t="str">
        <f>VLOOKUP(BIN2DEC(RIGHT(HEX2BIN(MID(H997,6,1),4),1)&amp;LEFT(HEX2BIN(MID(H997,7,1),4),1)),Codes!$K$1:$L$5,2)</f>
        <v>M</v>
      </c>
      <c r="AD997" s="1" t="str">
        <f>VLOOKUP(BIN2DEC(RIGHT(HEX2BIN(MID(H997,7,1),4),3)&amp;LEFT(HEX2BIN(MID(H997,8,1),4),2)),Codes!$H$2:$I$33,2)</f>
        <v>Punch</v>
      </c>
      <c r="AE997" s="1" t="str">
        <f t="shared" si="301"/>
        <v>1</v>
      </c>
      <c r="AF997" s="1" t="str">
        <f t="shared" si="302"/>
        <v>1</v>
      </c>
      <c r="AH997" s="6">
        <f t="shared" si="303"/>
        <v>33</v>
      </c>
    </row>
    <row r="998" spans="1:34">
      <c r="A998" s="3" t="s">
        <v>1275</v>
      </c>
      <c r="B998" s="1" t="s">
        <v>88</v>
      </c>
      <c r="C998" s="6" t="s">
        <v>1258</v>
      </c>
      <c r="D998" s="9" t="s">
        <v>1276</v>
      </c>
      <c r="E998" s="9" t="s">
        <v>265</v>
      </c>
      <c r="F998" s="9" t="s">
        <v>91</v>
      </c>
      <c r="G998" s="9" t="s">
        <v>1274</v>
      </c>
      <c r="H998" s="9" t="s">
        <v>1175</v>
      </c>
      <c r="J998" s="6" t="str">
        <f t="shared" si="287"/>
        <v>001011</v>
      </c>
      <c r="K998" s="1">
        <f t="shared" si="288"/>
        <v>1</v>
      </c>
      <c r="L998" s="6" t="str">
        <f t="shared" si="289"/>
        <v>00000</v>
      </c>
      <c r="M998" s="1">
        <f t="shared" si="290"/>
        <v>25</v>
      </c>
      <c r="N998" s="6" t="str">
        <f t="shared" si="291"/>
        <v>00</v>
      </c>
      <c r="O998" s="1">
        <f t="shared" si="292"/>
        <v>7</v>
      </c>
      <c r="P998" s="1">
        <f>IF(HEX2DEC(LEFT(E998,4))&gt;=32768,HEX2DEC(LEFT(E998,4))-65536,HEX2DEC(LEFT(E998,4)))/Codes!$N$2</f>
        <v>2.4</v>
      </c>
      <c r="Q998" s="1">
        <f>IF(HEX2DEC(RIGHT(E998,4))&gt;=32768,HEX2DEC(RIGHT(E998,4))-65536,HEX2DEC(RIGHT(E998,4)))/Codes!$N$2</f>
        <v>0</v>
      </c>
      <c r="R998" s="1">
        <f>IF(HEX2DEC(LEFT(F998,4))&gt;=32768,HEX2DEC(LEFT(F998,4))-65536,HEX2DEC(LEFT(F998,4)))/Codes!$N$2</f>
        <v>0</v>
      </c>
      <c r="S998" s="1">
        <f>IF(HEX2DEC(RIGHT(F998,4))&gt;=32768,HEX2DEC(RIGHT(F998,4))-65536,HEX2DEC(RIGHT(F998,4)))/Codes!$N$2</f>
        <v>0</v>
      </c>
      <c r="T998" s="18">
        <f t="shared" si="293"/>
        <v>76</v>
      </c>
      <c r="U998" s="1">
        <f t="shared" si="294"/>
        <v>90</v>
      </c>
      <c r="V998" s="1">
        <f t="shared" si="295"/>
        <v>0</v>
      </c>
      <c r="W998" s="1" t="str">
        <f t="shared" si="296"/>
        <v>100</v>
      </c>
      <c r="X998" s="1">
        <f t="shared" si="297"/>
        <v>3</v>
      </c>
      <c r="Y998" s="1">
        <f t="shared" si="298"/>
        <v>0</v>
      </c>
      <c r="Z998" s="1" t="str">
        <f>VLOOKUP(BIN2DEC(MID(HEX2BIN(MID(H998,3,2),8),2,5)),Codes!$E$1:$F$18,2)</f>
        <v>Slash</v>
      </c>
      <c r="AA998" s="6" t="str">
        <f t="shared" si="299"/>
        <v>0</v>
      </c>
      <c r="AB998" s="1">
        <f t="shared" si="300"/>
        <v>0</v>
      </c>
      <c r="AC998" s="1" t="str">
        <f>VLOOKUP(BIN2DEC(RIGHT(HEX2BIN(MID(H998,6,1),4),1)&amp;LEFT(HEX2BIN(MID(H998,7,1),4),1)),Codes!$K$1:$L$5,2)</f>
        <v>M</v>
      </c>
      <c r="AD998" s="1" t="str">
        <f>VLOOKUP(BIN2DEC(RIGHT(HEX2BIN(MID(H998,7,1),4),3)&amp;LEFT(HEX2BIN(MID(H998,8,1),4),2)),Codes!$H$2:$I$33,2)</f>
        <v>Punch</v>
      </c>
      <c r="AE998" s="1" t="str">
        <f t="shared" si="301"/>
        <v>1</v>
      </c>
      <c r="AF998" s="1" t="str">
        <f t="shared" si="302"/>
        <v>1</v>
      </c>
      <c r="AH998" s="6">
        <f t="shared" si="303"/>
        <v>33</v>
      </c>
    </row>
    <row r="999" spans="1:34">
      <c r="A999" s="3" t="s">
        <v>1277</v>
      </c>
      <c r="B999" s="1" t="s">
        <v>88</v>
      </c>
      <c r="C999" s="6" t="s">
        <v>1258</v>
      </c>
      <c r="D999" s="9" t="s">
        <v>1278</v>
      </c>
      <c r="E999" s="9" t="s">
        <v>433</v>
      </c>
      <c r="F999" s="9" t="s">
        <v>91</v>
      </c>
      <c r="G999" s="9" t="s">
        <v>1274</v>
      </c>
      <c r="H999" s="9" t="s">
        <v>1175</v>
      </c>
      <c r="J999" s="6" t="str">
        <f t="shared" si="287"/>
        <v>001011</v>
      </c>
      <c r="K999" s="1">
        <f t="shared" si="288"/>
        <v>2</v>
      </c>
      <c r="L999" s="6" t="str">
        <f t="shared" si="289"/>
        <v>00000</v>
      </c>
      <c r="M999" s="1">
        <f t="shared" si="290"/>
        <v>19</v>
      </c>
      <c r="N999" s="6" t="str">
        <f t="shared" si="291"/>
        <v>00</v>
      </c>
      <c r="O999" s="1">
        <f t="shared" si="292"/>
        <v>7</v>
      </c>
      <c r="P999" s="1">
        <f>IF(HEX2DEC(LEFT(E999,4))&gt;=32768,HEX2DEC(LEFT(E999,4))-65536,HEX2DEC(LEFT(E999,4)))/Codes!$N$2</f>
        <v>1.6</v>
      </c>
      <c r="Q999" s="1">
        <f>IF(HEX2DEC(RIGHT(E999,4))&gt;=32768,HEX2DEC(RIGHT(E999,4))-65536,HEX2DEC(RIGHT(E999,4)))/Codes!$N$2</f>
        <v>0</v>
      </c>
      <c r="R999" s="1">
        <f>IF(HEX2DEC(LEFT(F999,4))&gt;=32768,HEX2DEC(LEFT(F999,4))-65536,HEX2DEC(LEFT(F999,4)))/Codes!$N$2</f>
        <v>0</v>
      </c>
      <c r="S999" s="1">
        <f>IF(HEX2DEC(RIGHT(F999,4))&gt;=32768,HEX2DEC(RIGHT(F999,4))-65536,HEX2DEC(RIGHT(F999,4)))/Codes!$N$2</f>
        <v>0</v>
      </c>
      <c r="T999" s="18">
        <f t="shared" si="293"/>
        <v>76</v>
      </c>
      <c r="U999" s="1">
        <f t="shared" si="294"/>
        <v>90</v>
      </c>
      <c r="V999" s="1">
        <f t="shared" si="295"/>
        <v>0</v>
      </c>
      <c r="W999" s="1" t="str">
        <f t="shared" si="296"/>
        <v>100</v>
      </c>
      <c r="X999" s="1">
        <f t="shared" si="297"/>
        <v>3</v>
      </c>
      <c r="Y999" s="1">
        <f t="shared" si="298"/>
        <v>0</v>
      </c>
      <c r="Z999" s="1" t="str">
        <f>VLOOKUP(BIN2DEC(MID(HEX2BIN(MID(H999,3,2),8),2,5)),Codes!$E$1:$F$18,2)</f>
        <v>Slash</v>
      </c>
      <c r="AA999" s="6" t="str">
        <f t="shared" si="299"/>
        <v>0</v>
      </c>
      <c r="AB999" s="1">
        <f t="shared" si="300"/>
        <v>0</v>
      </c>
      <c r="AC999" s="1" t="str">
        <f>VLOOKUP(BIN2DEC(RIGHT(HEX2BIN(MID(H999,6,1),4),1)&amp;LEFT(HEX2BIN(MID(H999,7,1),4),1)),Codes!$K$1:$L$5,2)</f>
        <v>M</v>
      </c>
      <c r="AD999" s="1" t="str">
        <f>VLOOKUP(BIN2DEC(RIGHT(HEX2BIN(MID(H999,7,1),4),3)&amp;LEFT(HEX2BIN(MID(H999,8,1),4),2)),Codes!$H$2:$I$33,2)</f>
        <v>Punch</v>
      </c>
      <c r="AE999" s="1" t="str">
        <f t="shared" si="301"/>
        <v>1</v>
      </c>
      <c r="AF999" s="1" t="str">
        <f t="shared" si="302"/>
        <v>1</v>
      </c>
      <c r="AH999" s="6">
        <f t="shared" si="303"/>
        <v>33</v>
      </c>
    </row>
    <row r="1000" spans="1:34">
      <c r="A1000" s="3" t="s">
        <v>1279</v>
      </c>
      <c r="B1000" s="1" t="s">
        <v>88</v>
      </c>
      <c r="C1000" s="6" t="s">
        <v>1258</v>
      </c>
      <c r="D1000" s="9" t="s">
        <v>1280</v>
      </c>
      <c r="E1000" s="9" t="s">
        <v>99</v>
      </c>
      <c r="F1000" s="9" t="s">
        <v>91</v>
      </c>
      <c r="G1000" s="9" t="s">
        <v>1274</v>
      </c>
      <c r="H1000" s="9" t="s">
        <v>1175</v>
      </c>
      <c r="J1000" s="6" t="str">
        <f t="shared" si="287"/>
        <v>001011</v>
      </c>
      <c r="K1000" s="1">
        <f t="shared" si="288"/>
        <v>3</v>
      </c>
      <c r="L1000" s="6" t="str">
        <f t="shared" si="289"/>
        <v>00000</v>
      </c>
      <c r="M1000" s="1">
        <f t="shared" si="290"/>
        <v>28</v>
      </c>
      <c r="N1000" s="6" t="str">
        <f t="shared" si="291"/>
        <v>00</v>
      </c>
      <c r="O1000" s="1">
        <f t="shared" si="292"/>
        <v>5</v>
      </c>
      <c r="P1000" s="1">
        <f>IF(HEX2DEC(LEFT(E1000,4))&gt;=32768,HEX2DEC(LEFT(E1000,4))-65536,HEX2DEC(LEFT(E1000,4)))/Codes!$N$2</f>
        <v>3.6</v>
      </c>
      <c r="Q1000" s="1">
        <f>IF(HEX2DEC(RIGHT(E1000,4))&gt;=32768,HEX2DEC(RIGHT(E1000,4))-65536,HEX2DEC(RIGHT(E1000,4)))/Codes!$N$2</f>
        <v>4.4000000000000004</v>
      </c>
      <c r="R1000" s="1">
        <f>IF(HEX2DEC(LEFT(F1000,4))&gt;=32768,HEX2DEC(LEFT(F1000,4))-65536,HEX2DEC(LEFT(F1000,4)))/Codes!$N$2</f>
        <v>0</v>
      </c>
      <c r="S1000" s="1">
        <f>IF(HEX2DEC(RIGHT(F1000,4))&gt;=32768,HEX2DEC(RIGHT(F1000,4))-65536,HEX2DEC(RIGHT(F1000,4)))/Codes!$N$2</f>
        <v>0</v>
      </c>
      <c r="T1000" s="18">
        <f t="shared" si="293"/>
        <v>76</v>
      </c>
      <c r="U1000" s="1">
        <f t="shared" si="294"/>
        <v>90</v>
      </c>
      <c r="V1000" s="1">
        <f t="shared" si="295"/>
        <v>0</v>
      </c>
      <c r="W1000" s="1" t="str">
        <f t="shared" si="296"/>
        <v>100</v>
      </c>
      <c r="X1000" s="1">
        <f t="shared" si="297"/>
        <v>3</v>
      </c>
      <c r="Y1000" s="1">
        <f t="shared" si="298"/>
        <v>0</v>
      </c>
      <c r="Z1000" s="1" t="str">
        <f>VLOOKUP(BIN2DEC(MID(HEX2BIN(MID(H1000,3,2),8),2,5)),Codes!$E$1:$F$18,2)</f>
        <v>Slash</v>
      </c>
      <c r="AA1000" s="6" t="str">
        <f t="shared" si="299"/>
        <v>0</v>
      </c>
      <c r="AB1000" s="1">
        <f t="shared" si="300"/>
        <v>0</v>
      </c>
      <c r="AC1000" s="1" t="str">
        <f>VLOOKUP(BIN2DEC(RIGHT(HEX2BIN(MID(H1000,6,1),4),1)&amp;LEFT(HEX2BIN(MID(H1000,7,1),4),1)),Codes!$K$1:$L$5,2)</f>
        <v>M</v>
      </c>
      <c r="AD1000" s="1" t="str">
        <f>VLOOKUP(BIN2DEC(RIGHT(HEX2BIN(MID(H1000,7,1),4),3)&amp;LEFT(HEX2BIN(MID(H1000,8,1),4),2)),Codes!$H$2:$I$33,2)</f>
        <v>Punch</v>
      </c>
      <c r="AE1000" s="1" t="str">
        <f t="shared" si="301"/>
        <v>1</v>
      </c>
      <c r="AF1000" s="1" t="str">
        <f t="shared" si="302"/>
        <v>1</v>
      </c>
      <c r="AH1000" s="6">
        <f t="shared" si="303"/>
        <v>33</v>
      </c>
    </row>
    <row r="1001" spans="1:34">
      <c r="A1001" s="3" t="s">
        <v>1281</v>
      </c>
      <c r="B1001" s="1" t="s">
        <v>88</v>
      </c>
      <c r="C1001" s="6" t="s">
        <v>1282</v>
      </c>
      <c r="D1001" s="9" t="s">
        <v>1283</v>
      </c>
      <c r="E1001" s="9" t="s">
        <v>1284</v>
      </c>
      <c r="F1001" s="9" t="s">
        <v>91</v>
      </c>
      <c r="G1001" s="9" t="s">
        <v>139</v>
      </c>
      <c r="H1001" s="9" t="s">
        <v>188</v>
      </c>
      <c r="J1001" s="6" t="str">
        <f t="shared" si="287"/>
        <v>001011</v>
      </c>
      <c r="K1001" s="1">
        <f t="shared" si="288"/>
        <v>0</v>
      </c>
      <c r="L1001" s="6" t="str">
        <f t="shared" si="289"/>
        <v>00000</v>
      </c>
      <c r="M1001" s="1">
        <f t="shared" si="290"/>
        <v>7</v>
      </c>
      <c r="N1001" s="6" t="str">
        <f t="shared" si="291"/>
        <v>00</v>
      </c>
      <c r="O1001" s="1">
        <f t="shared" si="292"/>
        <v>7</v>
      </c>
      <c r="P1001" s="1">
        <f>IF(HEX2DEC(LEFT(E1001,4))&gt;=32768,HEX2DEC(LEFT(E1001,4))-65536,HEX2DEC(LEFT(E1001,4)))/Codes!$N$2</f>
        <v>4.7679999999999998</v>
      </c>
      <c r="Q1001" s="1">
        <f>IF(HEX2DEC(RIGHT(E1001,4))&gt;=32768,HEX2DEC(RIGHT(E1001,4))-65536,HEX2DEC(RIGHT(E1001,4)))/Codes!$N$2</f>
        <v>0.34</v>
      </c>
      <c r="R1001" s="1">
        <f>IF(HEX2DEC(LEFT(F1001,4))&gt;=32768,HEX2DEC(LEFT(F1001,4))-65536,HEX2DEC(LEFT(F1001,4)))/Codes!$N$2</f>
        <v>0</v>
      </c>
      <c r="S1001" s="1">
        <f>IF(HEX2DEC(RIGHT(F1001,4))&gt;=32768,HEX2DEC(RIGHT(F1001,4))-65536,HEX2DEC(RIGHT(F1001,4)))/Codes!$N$2</f>
        <v>0</v>
      </c>
      <c r="T1001" s="18">
        <f t="shared" si="293"/>
        <v>361</v>
      </c>
      <c r="U1001" s="1">
        <f t="shared" si="294"/>
        <v>100</v>
      </c>
      <c r="V1001" s="1">
        <f t="shared" si="295"/>
        <v>0</v>
      </c>
      <c r="W1001" s="1" t="str">
        <f t="shared" si="296"/>
        <v>100</v>
      </c>
      <c r="X1001" s="1">
        <f t="shared" si="297"/>
        <v>3</v>
      </c>
      <c r="Y1001" s="1">
        <f t="shared" si="298"/>
        <v>0</v>
      </c>
      <c r="Z1001" s="1" t="str">
        <f>VLOOKUP(BIN2DEC(MID(HEX2BIN(MID(H1001,3,2),8),2,5)),Codes!$E$1:$F$18,2)</f>
        <v>Normal</v>
      </c>
      <c r="AA1001" s="6" t="str">
        <f t="shared" si="299"/>
        <v>0</v>
      </c>
      <c r="AB1001" s="1">
        <f t="shared" si="300"/>
        <v>0</v>
      </c>
      <c r="AC1001" s="1" t="str">
        <f>VLOOKUP(BIN2DEC(RIGHT(HEX2BIN(MID(H1001,6,1),4),1)&amp;LEFT(HEX2BIN(MID(H1001,7,1),4),1)),Codes!$K$1:$L$5,2)</f>
        <v>M</v>
      </c>
      <c r="AD1001" s="1" t="str">
        <f>VLOOKUP(BIN2DEC(RIGHT(HEX2BIN(MID(H1001,7,1),4),3)&amp;LEFT(HEX2BIN(MID(H1001,8,1),4),2)),Codes!$H$2:$I$33,2)</f>
        <v>Kick</v>
      </c>
      <c r="AE1001" s="1" t="str">
        <f t="shared" si="301"/>
        <v>1</v>
      </c>
      <c r="AF1001" s="1" t="str">
        <f t="shared" si="302"/>
        <v>1</v>
      </c>
      <c r="AH1001" s="6">
        <f t="shared" si="303"/>
        <v>34</v>
      </c>
    </row>
    <row r="1002" spans="1:34">
      <c r="A1002" s="3" t="s">
        <v>1285</v>
      </c>
      <c r="B1002" s="1" t="s">
        <v>88</v>
      </c>
      <c r="C1002" s="6" t="s">
        <v>1282</v>
      </c>
      <c r="D1002" s="9" t="s">
        <v>201</v>
      </c>
      <c r="E1002" s="9" t="s">
        <v>1286</v>
      </c>
      <c r="F1002" s="9" t="s">
        <v>91</v>
      </c>
      <c r="G1002" s="9" t="s">
        <v>139</v>
      </c>
      <c r="H1002" s="9" t="s">
        <v>188</v>
      </c>
      <c r="J1002" s="6" t="str">
        <f t="shared" si="287"/>
        <v>001011</v>
      </c>
      <c r="K1002" s="1">
        <f t="shared" si="288"/>
        <v>1</v>
      </c>
      <c r="L1002" s="6" t="str">
        <f t="shared" si="289"/>
        <v>00000</v>
      </c>
      <c r="M1002" s="1">
        <f t="shared" si="290"/>
        <v>7</v>
      </c>
      <c r="N1002" s="6" t="str">
        <f t="shared" si="291"/>
        <v>00</v>
      </c>
      <c r="O1002" s="1">
        <f t="shared" si="292"/>
        <v>7</v>
      </c>
      <c r="P1002" s="1">
        <f>IF(HEX2DEC(LEFT(E1002,4))&gt;=32768,HEX2DEC(LEFT(E1002,4))-65536,HEX2DEC(LEFT(E1002,4)))/Codes!$N$2</f>
        <v>4.7679999999999998</v>
      </c>
      <c r="Q1002" s="1">
        <f>IF(HEX2DEC(RIGHT(E1002,4))&gt;=32768,HEX2DEC(RIGHT(E1002,4))-65536,HEX2DEC(RIGHT(E1002,4)))/Codes!$N$2</f>
        <v>3.0640000000000001</v>
      </c>
      <c r="R1002" s="1">
        <f>IF(HEX2DEC(LEFT(F1002,4))&gt;=32768,HEX2DEC(LEFT(F1002,4))-65536,HEX2DEC(LEFT(F1002,4)))/Codes!$N$2</f>
        <v>0</v>
      </c>
      <c r="S1002" s="1">
        <f>IF(HEX2DEC(RIGHT(F1002,4))&gt;=32768,HEX2DEC(RIGHT(F1002,4))-65536,HEX2DEC(RIGHT(F1002,4)))/Codes!$N$2</f>
        <v>0</v>
      </c>
      <c r="T1002" s="18">
        <f t="shared" si="293"/>
        <v>361</v>
      </c>
      <c r="U1002" s="1">
        <f t="shared" si="294"/>
        <v>100</v>
      </c>
      <c r="V1002" s="1">
        <f t="shared" si="295"/>
        <v>0</v>
      </c>
      <c r="W1002" s="1" t="str">
        <f t="shared" si="296"/>
        <v>100</v>
      </c>
      <c r="X1002" s="1">
        <f t="shared" si="297"/>
        <v>3</v>
      </c>
      <c r="Y1002" s="1">
        <f t="shared" si="298"/>
        <v>0</v>
      </c>
      <c r="Z1002" s="1" t="str">
        <f>VLOOKUP(BIN2DEC(MID(HEX2BIN(MID(H1002,3,2),8),2,5)),Codes!$E$1:$F$18,2)</f>
        <v>Normal</v>
      </c>
      <c r="AA1002" s="6" t="str">
        <f t="shared" si="299"/>
        <v>0</v>
      </c>
      <c r="AB1002" s="1">
        <f t="shared" si="300"/>
        <v>0</v>
      </c>
      <c r="AC1002" s="1" t="str">
        <f>VLOOKUP(BIN2DEC(RIGHT(HEX2BIN(MID(H1002,6,1),4),1)&amp;LEFT(HEX2BIN(MID(H1002,7,1),4),1)),Codes!$K$1:$L$5,2)</f>
        <v>M</v>
      </c>
      <c r="AD1002" s="1" t="str">
        <f>VLOOKUP(BIN2DEC(RIGHT(HEX2BIN(MID(H1002,7,1),4),3)&amp;LEFT(HEX2BIN(MID(H1002,8,1),4),2)),Codes!$H$2:$I$33,2)</f>
        <v>Kick</v>
      </c>
      <c r="AE1002" s="1" t="str">
        <f t="shared" si="301"/>
        <v>1</v>
      </c>
      <c r="AF1002" s="1" t="str">
        <f t="shared" si="302"/>
        <v>1</v>
      </c>
      <c r="AH1002" s="6">
        <f t="shared" si="303"/>
        <v>34</v>
      </c>
    </row>
    <row r="1003" spans="1:34">
      <c r="A1003" s="3" t="s">
        <v>1287</v>
      </c>
      <c r="B1003" s="1" t="s">
        <v>88</v>
      </c>
      <c r="C1003" s="6" t="s">
        <v>1282</v>
      </c>
      <c r="D1003" s="9" t="s">
        <v>204</v>
      </c>
      <c r="E1003" s="9" t="s">
        <v>1288</v>
      </c>
      <c r="F1003" s="9" t="s">
        <v>91</v>
      </c>
      <c r="G1003" s="9" t="s">
        <v>139</v>
      </c>
      <c r="H1003" s="9" t="s">
        <v>188</v>
      </c>
      <c r="J1003" s="6" t="str">
        <f t="shared" si="287"/>
        <v>001011</v>
      </c>
      <c r="K1003" s="1">
        <f t="shared" si="288"/>
        <v>2</v>
      </c>
      <c r="L1003" s="6" t="str">
        <f t="shared" si="289"/>
        <v>00000</v>
      </c>
      <c r="M1003" s="1">
        <f t="shared" si="290"/>
        <v>4</v>
      </c>
      <c r="N1003" s="6" t="str">
        <f t="shared" si="291"/>
        <v>00</v>
      </c>
      <c r="O1003" s="1">
        <f t="shared" si="292"/>
        <v>7</v>
      </c>
      <c r="P1003" s="1">
        <f>IF(HEX2DEC(LEFT(E1003,4))&gt;=32768,HEX2DEC(LEFT(E1003,4))-65536,HEX2DEC(LEFT(E1003,4)))/Codes!$N$2</f>
        <v>5.28</v>
      </c>
      <c r="Q1003" s="1">
        <f>IF(HEX2DEC(RIGHT(E1003,4))&gt;=32768,HEX2DEC(RIGHT(E1003,4))-65536,HEX2DEC(RIGHT(E1003,4)))/Codes!$N$2</f>
        <v>0</v>
      </c>
      <c r="R1003" s="1">
        <f>IF(HEX2DEC(LEFT(F1003,4))&gt;=32768,HEX2DEC(LEFT(F1003,4))-65536,HEX2DEC(LEFT(F1003,4)))/Codes!$N$2</f>
        <v>0</v>
      </c>
      <c r="S1003" s="1">
        <f>IF(HEX2DEC(RIGHT(F1003,4))&gt;=32768,HEX2DEC(RIGHT(F1003,4))-65536,HEX2DEC(RIGHT(F1003,4)))/Codes!$N$2</f>
        <v>0</v>
      </c>
      <c r="T1003" s="18">
        <f t="shared" si="293"/>
        <v>361</v>
      </c>
      <c r="U1003" s="1">
        <f t="shared" si="294"/>
        <v>100</v>
      </c>
      <c r="V1003" s="1">
        <f t="shared" si="295"/>
        <v>0</v>
      </c>
      <c r="W1003" s="1" t="str">
        <f t="shared" si="296"/>
        <v>100</v>
      </c>
      <c r="X1003" s="1">
        <f t="shared" si="297"/>
        <v>3</v>
      </c>
      <c r="Y1003" s="1">
        <f t="shared" si="298"/>
        <v>0</v>
      </c>
      <c r="Z1003" s="1" t="str">
        <f>VLOOKUP(BIN2DEC(MID(HEX2BIN(MID(H1003,3,2),8),2,5)),Codes!$E$1:$F$18,2)</f>
        <v>Normal</v>
      </c>
      <c r="AA1003" s="6" t="str">
        <f t="shared" si="299"/>
        <v>0</v>
      </c>
      <c r="AB1003" s="1">
        <f t="shared" si="300"/>
        <v>0</v>
      </c>
      <c r="AC1003" s="1" t="str">
        <f>VLOOKUP(BIN2DEC(RIGHT(HEX2BIN(MID(H1003,6,1),4),1)&amp;LEFT(HEX2BIN(MID(H1003,7,1),4),1)),Codes!$K$1:$L$5,2)</f>
        <v>M</v>
      </c>
      <c r="AD1003" s="1" t="str">
        <f>VLOOKUP(BIN2DEC(RIGHT(HEX2BIN(MID(H1003,7,1),4),3)&amp;LEFT(HEX2BIN(MID(H1003,8,1),4),2)),Codes!$H$2:$I$33,2)</f>
        <v>Kick</v>
      </c>
      <c r="AE1003" s="1" t="str">
        <f t="shared" si="301"/>
        <v>1</v>
      </c>
      <c r="AF1003" s="1" t="str">
        <f t="shared" si="302"/>
        <v>1</v>
      </c>
      <c r="AH1003" s="6">
        <f t="shared" si="303"/>
        <v>34</v>
      </c>
    </row>
    <row r="1004" spans="1:34">
      <c r="A1004" s="3" t="s">
        <v>1289</v>
      </c>
      <c r="B1004" s="1" t="s">
        <v>88</v>
      </c>
      <c r="C1004" s="6" t="s">
        <v>1290</v>
      </c>
      <c r="D1004" s="9" t="s">
        <v>1291</v>
      </c>
      <c r="E1004" s="9" t="s">
        <v>1284</v>
      </c>
      <c r="F1004" s="9" t="s">
        <v>91</v>
      </c>
      <c r="G1004" s="9" t="s">
        <v>139</v>
      </c>
      <c r="H1004" s="9" t="s">
        <v>1249</v>
      </c>
      <c r="J1004" s="6" t="str">
        <f t="shared" si="287"/>
        <v>001011</v>
      </c>
      <c r="K1004" s="1">
        <f t="shared" si="288"/>
        <v>0</v>
      </c>
      <c r="L1004" s="6" t="str">
        <f t="shared" si="289"/>
        <v>00000</v>
      </c>
      <c r="M1004" s="1">
        <f t="shared" si="290"/>
        <v>13</v>
      </c>
      <c r="N1004" s="6" t="str">
        <f t="shared" si="291"/>
        <v>00</v>
      </c>
      <c r="O1004" s="1">
        <f t="shared" si="292"/>
        <v>7</v>
      </c>
      <c r="P1004" s="1">
        <f>IF(HEX2DEC(LEFT(E1004,4))&gt;=32768,HEX2DEC(LEFT(E1004,4))-65536,HEX2DEC(LEFT(E1004,4)))/Codes!$N$2</f>
        <v>4.7679999999999998</v>
      </c>
      <c r="Q1004" s="1">
        <f>IF(HEX2DEC(RIGHT(E1004,4))&gt;=32768,HEX2DEC(RIGHT(E1004,4))-65536,HEX2DEC(RIGHT(E1004,4)))/Codes!$N$2</f>
        <v>0.34</v>
      </c>
      <c r="R1004" s="1">
        <f>IF(HEX2DEC(LEFT(F1004,4))&gt;=32768,HEX2DEC(LEFT(F1004,4))-65536,HEX2DEC(LEFT(F1004,4)))/Codes!$N$2</f>
        <v>0</v>
      </c>
      <c r="S1004" s="1">
        <f>IF(HEX2DEC(RIGHT(F1004,4))&gt;=32768,HEX2DEC(RIGHT(F1004,4))-65536,HEX2DEC(RIGHT(F1004,4)))/Codes!$N$2</f>
        <v>0</v>
      </c>
      <c r="T1004" s="18">
        <f t="shared" si="293"/>
        <v>361</v>
      </c>
      <c r="U1004" s="1">
        <f t="shared" si="294"/>
        <v>100</v>
      </c>
      <c r="V1004" s="1">
        <f t="shared" si="295"/>
        <v>0</v>
      </c>
      <c r="W1004" s="1" t="str">
        <f t="shared" si="296"/>
        <v>100</v>
      </c>
      <c r="X1004" s="1">
        <f t="shared" si="297"/>
        <v>3</v>
      </c>
      <c r="Y1004" s="1">
        <f t="shared" si="298"/>
        <v>15</v>
      </c>
      <c r="Z1004" s="1" t="str">
        <f>VLOOKUP(BIN2DEC(MID(HEX2BIN(MID(H1004,3,2),8),2,5)),Codes!$E$1:$F$18,2)</f>
        <v>Normal</v>
      </c>
      <c r="AA1004" s="6" t="str">
        <f t="shared" si="299"/>
        <v>0</v>
      </c>
      <c r="AB1004" s="1">
        <f t="shared" si="300"/>
        <v>0</v>
      </c>
      <c r="AC1004" s="1" t="str">
        <f>VLOOKUP(BIN2DEC(RIGHT(HEX2BIN(MID(H1004,6,1),4),1)&amp;LEFT(HEX2BIN(MID(H1004,7,1),4),1)),Codes!$K$1:$L$5,2)</f>
        <v>M</v>
      </c>
      <c r="AD1004" s="1" t="str">
        <f>VLOOKUP(BIN2DEC(RIGHT(HEX2BIN(MID(H1004,7,1),4),3)&amp;LEFT(HEX2BIN(MID(H1004,8,1),4),2)),Codes!$H$2:$I$33,2)</f>
        <v>Kick</v>
      </c>
      <c r="AE1004" s="1" t="str">
        <f t="shared" si="301"/>
        <v>1</v>
      </c>
      <c r="AF1004" s="1" t="str">
        <f t="shared" si="302"/>
        <v>1</v>
      </c>
      <c r="AH1004" s="6">
        <f t="shared" si="303"/>
        <v>34</v>
      </c>
    </row>
    <row r="1005" spans="1:34">
      <c r="A1005" s="3" t="s">
        <v>1292</v>
      </c>
      <c r="B1005" s="1" t="s">
        <v>88</v>
      </c>
      <c r="C1005" s="6" t="s">
        <v>1290</v>
      </c>
      <c r="D1005" s="9" t="s">
        <v>1293</v>
      </c>
      <c r="E1005" s="9" t="s">
        <v>1286</v>
      </c>
      <c r="F1005" s="9" t="s">
        <v>91</v>
      </c>
      <c r="G1005" s="9" t="s">
        <v>139</v>
      </c>
      <c r="H1005" s="9" t="s">
        <v>1249</v>
      </c>
      <c r="J1005" s="6" t="str">
        <f t="shared" si="287"/>
        <v>001011</v>
      </c>
      <c r="K1005" s="1">
        <f t="shared" si="288"/>
        <v>1</v>
      </c>
      <c r="L1005" s="6" t="str">
        <f t="shared" si="289"/>
        <v>00000</v>
      </c>
      <c r="M1005" s="1">
        <f t="shared" si="290"/>
        <v>13</v>
      </c>
      <c r="N1005" s="6" t="str">
        <f t="shared" si="291"/>
        <v>00</v>
      </c>
      <c r="O1005" s="1">
        <f t="shared" si="292"/>
        <v>7</v>
      </c>
      <c r="P1005" s="1">
        <f>IF(HEX2DEC(LEFT(E1005,4))&gt;=32768,HEX2DEC(LEFT(E1005,4))-65536,HEX2DEC(LEFT(E1005,4)))/Codes!$N$2</f>
        <v>4.7679999999999998</v>
      </c>
      <c r="Q1005" s="1">
        <f>IF(HEX2DEC(RIGHT(E1005,4))&gt;=32768,HEX2DEC(RIGHT(E1005,4))-65536,HEX2DEC(RIGHT(E1005,4)))/Codes!$N$2</f>
        <v>3.0640000000000001</v>
      </c>
      <c r="R1005" s="1">
        <f>IF(HEX2DEC(LEFT(F1005,4))&gt;=32768,HEX2DEC(LEFT(F1005,4))-65536,HEX2DEC(LEFT(F1005,4)))/Codes!$N$2</f>
        <v>0</v>
      </c>
      <c r="S1005" s="1">
        <f>IF(HEX2DEC(RIGHT(F1005,4))&gt;=32768,HEX2DEC(RIGHT(F1005,4))-65536,HEX2DEC(RIGHT(F1005,4)))/Codes!$N$2</f>
        <v>0</v>
      </c>
      <c r="T1005" s="18">
        <f t="shared" si="293"/>
        <v>361</v>
      </c>
      <c r="U1005" s="1">
        <f t="shared" si="294"/>
        <v>100</v>
      </c>
      <c r="V1005" s="1">
        <f t="shared" si="295"/>
        <v>0</v>
      </c>
      <c r="W1005" s="1" t="str">
        <f t="shared" si="296"/>
        <v>100</v>
      </c>
      <c r="X1005" s="1">
        <f t="shared" si="297"/>
        <v>3</v>
      </c>
      <c r="Y1005" s="1">
        <f t="shared" si="298"/>
        <v>15</v>
      </c>
      <c r="Z1005" s="1" t="str">
        <f>VLOOKUP(BIN2DEC(MID(HEX2BIN(MID(H1005,3,2),8),2,5)),Codes!$E$1:$F$18,2)</f>
        <v>Normal</v>
      </c>
      <c r="AA1005" s="6" t="str">
        <f t="shared" si="299"/>
        <v>0</v>
      </c>
      <c r="AB1005" s="1">
        <f t="shared" si="300"/>
        <v>0</v>
      </c>
      <c r="AC1005" s="1" t="str">
        <f>VLOOKUP(BIN2DEC(RIGHT(HEX2BIN(MID(H1005,6,1),4),1)&amp;LEFT(HEX2BIN(MID(H1005,7,1),4),1)),Codes!$K$1:$L$5,2)</f>
        <v>M</v>
      </c>
      <c r="AD1005" s="1" t="str">
        <f>VLOOKUP(BIN2DEC(RIGHT(HEX2BIN(MID(H1005,7,1),4),3)&amp;LEFT(HEX2BIN(MID(H1005,8,1),4),2)),Codes!$H$2:$I$33,2)</f>
        <v>Kick</v>
      </c>
      <c r="AE1005" s="1" t="str">
        <f t="shared" si="301"/>
        <v>1</v>
      </c>
      <c r="AF1005" s="1" t="str">
        <f t="shared" si="302"/>
        <v>1</v>
      </c>
      <c r="AH1005" s="6">
        <f t="shared" si="303"/>
        <v>34</v>
      </c>
    </row>
    <row r="1006" spans="1:34">
      <c r="A1006" s="3" t="s">
        <v>1294</v>
      </c>
      <c r="B1006" s="1" t="s">
        <v>88</v>
      </c>
      <c r="C1006" s="6" t="s">
        <v>1290</v>
      </c>
      <c r="D1006" s="9" t="s">
        <v>204</v>
      </c>
      <c r="E1006" s="9" t="s">
        <v>1288</v>
      </c>
      <c r="F1006" s="9" t="s">
        <v>91</v>
      </c>
      <c r="G1006" s="9" t="s">
        <v>139</v>
      </c>
      <c r="H1006" s="9" t="s">
        <v>1249</v>
      </c>
      <c r="J1006" s="6" t="str">
        <f t="shared" si="287"/>
        <v>001011</v>
      </c>
      <c r="K1006" s="1">
        <f t="shared" si="288"/>
        <v>2</v>
      </c>
      <c r="L1006" s="6" t="str">
        <f t="shared" si="289"/>
        <v>00000</v>
      </c>
      <c r="M1006" s="1">
        <f t="shared" si="290"/>
        <v>4</v>
      </c>
      <c r="N1006" s="6" t="str">
        <f t="shared" si="291"/>
        <v>00</v>
      </c>
      <c r="O1006" s="1">
        <f t="shared" si="292"/>
        <v>7</v>
      </c>
      <c r="P1006" s="1">
        <f>IF(HEX2DEC(LEFT(E1006,4))&gt;=32768,HEX2DEC(LEFT(E1006,4))-65536,HEX2DEC(LEFT(E1006,4)))/Codes!$N$2</f>
        <v>5.28</v>
      </c>
      <c r="Q1006" s="1">
        <f>IF(HEX2DEC(RIGHT(E1006,4))&gt;=32768,HEX2DEC(RIGHT(E1006,4))-65536,HEX2DEC(RIGHT(E1006,4)))/Codes!$N$2</f>
        <v>0</v>
      </c>
      <c r="R1006" s="1">
        <f>IF(HEX2DEC(LEFT(F1006,4))&gt;=32768,HEX2DEC(LEFT(F1006,4))-65536,HEX2DEC(LEFT(F1006,4)))/Codes!$N$2</f>
        <v>0</v>
      </c>
      <c r="S1006" s="1">
        <f>IF(HEX2DEC(RIGHT(F1006,4))&gt;=32768,HEX2DEC(RIGHT(F1006,4))-65536,HEX2DEC(RIGHT(F1006,4)))/Codes!$N$2</f>
        <v>0</v>
      </c>
      <c r="T1006" s="18">
        <f t="shared" si="293"/>
        <v>361</v>
      </c>
      <c r="U1006" s="1">
        <f t="shared" si="294"/>
        <v>100</v>
      </c>
      <c r="V1006" s="1">
        <f t="shared" si="295"/>
        <v>0</v>
      </c>
      <c r="W1006" s="1" t="str">
        <f t="shared" si="296"/>
        <v>100</v>
      </c>
      <c r="X1006" s="1">
        <f t="shared" si="297"/>
        <v>3</v>
      </c>
      <c r="Y1006" s="1">
        <f t="shared" si="298"/>
        <v>15</v>
      </c>
      <c r="Z1006" s="1" t="str">
        <f>VLOOKUP(BIN2DEC(MID(HEX2BIN(MID(H1006,3,2),8),2,5)),Codes!$E$1:$F$18,2)</f>
        <v>Normal</v>
      </c>
      <c r="AA1006" s="6" t="str">
        <f t="shared" si="299"/>
        <v>0</v>
      </c>
      <c r="AB1006" s="1">
        <f t="shared" si="300"/>
        <v>0</v>
      </c>
      <c r="AC1006" s="1" t="str">
        <f>VLOOKUP(BIN2DEC(RIGHT(HEX2BIN(MID(H1006,6,1),4),1)&amp;LEFT(HEX2BIN(MID(H1006,7,1),4),1)),Codes!$K$1:$L$5,2)</f>
        <v>M</v>
      </c>
      <c r="AD1006" s="1" t="str">
        <f>VLOOKUP(BIN2DEC(RIGHT(HEX2BIN(MID(H1006,7,1),4),3)&amp;LEFT(HEX2BIN(MID(H1006,8,1),4),2)),Codes!$H$2:$I$33,2)</f>
        <v>Kick</v>
      </c>
      <c r="AE1006" s="1" t="str">
        <f t="shared" si="301"/>
        <v>1</v>
      </c>
      <c r="AF1006" s="1" t="str">
        <f t="shared" si="302"/>
        <v>1</v>
      </c>
      <c r="AH1006" s="6">
        <f t="shared" si="303"/>
        <v>34</v>
      </c>
    </row>
    <row r="1007" spans="1:34">
      <c r="A1007" s="3" t="s">
        <v>1295</v>
      </c>
      <c r="B1007" s="1" t="s">
        <v>88</v>
      </c>
      <c r="C1007" s="6" t="s">
        <v>1305</v>
      </c>
      <c r="D1007" s="9" t="s">
        <v>1296</v>
      </c>
      <c r="E1007" s="9" t="s">
        <v>1297</v>
      </c>
      <c r="F1007" s="9" t="s">
        <v>91</v>
      </c>
      <c r="G1007" s="9" t="s">
        <v>1298</v>
      </c>
      <c r="H1007" s="9" t="s">
        <v>1239</v>
      </c>
      <c r="J1007" s="6" t="str">
        <f t="shared" si="287"/>
        <v>001011</v>
      </c>
      <c r="K1007" s="1">
        <f t="shared" si="288"/>
        <v>0</v>
      </c>
      <c r="L1007" s="6" t="str">
        <f t="shared" si="289"/>
        <v>00000</v>
      </c>
      <c r="M1007" s="1">
        <f t="shared" si="290"/>
        <v>28</v>
      </c>
      <c r="N1007" s="6" t="str">
        <f t="shared" si="291"/>
        <v>00</v>
      </c>
      <c r="O1007" s="1">
        <f t="shared" si="292"/>
        <v>15</v>
      </c>
      <c r="P1007" s="1">
        <f>IF(HEX2DEC(LEFT(E1007,4))&gt;=32768,HEX2DEC(LEFT(E1007,4))-65536,HEX2DEC(LEFT(E1007,4)))/Codes!$N$2</f>
        <v>4.8</v>
      </c>
      <c r="Q1007" s="1">
        <f>IF(HEX2DEC(RIGHT(E1007,4))&gt;=32768,HEX2DEC(RIGHT(E1007,4))-65536,HEX2DEC(RIGHT(E1007,4)))/Codes!$N$2</f>
        <v>5.2</v>
      </c>
      <c r="R1007" s="1">
        <f>IF(HEX2DEC(LEFT(F1007,4))&gt;=32768,HEX2DEC(LEFT(F1007,4))-65536,HEX2DEC(LEFT(F1007,4)))/Codes!$N$2</f>
        <v>0</v>
      </c>
      <c r="S1007" s="1">
        <f>IF(HEX2DEC(RIGHT(F1007,4))&gt;=32768,HEX2DEC(RIGHT(F1007,4))-65536,HEX2DEC(RIGHT(F1007,4)))/Codes!$N$2</f>
        <v>0</v>
      </c>
      <c r="T1007" s="18">
        <f t="shared" si="293"/>
        <v>80</v>
      </c>
      <c r="U1007" s="1">
        <f t="shared" si="294"/>
        <v>85</v>
      </c>
      <c r="V1007" s="1">
        <f t="shared" si="295"/>
        <v>0</v>
      </c>
      <c r="W1007" s="1" t="str">
        <f t="shared" si="296"/>
        <v>100</v>
      </c>
      <c r="X1007" s="1">
        <f t="shared" si="297"/>
        <v>3</v>
      </c>
      <c r="Y1007" s="1">
        <f t="shared" si="298"/>
        <v>25</v>
      </c>
      <c r="Z1007" s="1" t="str">
        <f>VLOOKUP(BIN2DEC(MID(HEX2BIN(MID(H1007,3,2),8),2,5)),Codes!$E$1:$F$18,2)</f>
        <v>Slash</v>
      </c>
      <c r="AA1007" s="6" t="str">
        <f t="shared" si="299"/>
        <v>0</v>
      </c>
      <c r="AB1007" s="1">
        <f t="shared" si="300"/>
        <v>0</v>
      </c>
      <c r="AC1007" s="1" t="str">
        <f>VLOOKUP(BIN2DEC(RIGHT(HEX2BIN(MID(H1007,6,1),4),1)&amp;LEFT(HEX2BIN(MID(H1007,7,1),4),1)),Codes!$K$1:$L$5,2)</f>
        <v>L</v>
      </c>
      <c r="AD1007" s="1" t="str">
        <f>VLOOKUP(BIN2DEC(RIGHT(HEX2BIN(MID(H1007,7,1),4),3)&amp;LEFT(HEX2BIN(MID(H1007,8,1),4),2)),Codes!$H$2:$I$33,2)</f>
        <v>Punch</v>
      </c>
      <c r="AE1007" s="1" t="str">
        <f t="shared" si="301"/>
        <v>1</v>
      </c>
      <c r="AF1007" s="1" t="str">
        <f t="shared" si="302"/>
        <v>1</v>
      </c>
      <c r="AH1007" s="6">
        <f t="shared" si="303"/>
        <v>65</v>
      </c>
    </row>
    <row r="1008" spans="1:34">
      <c r="A1008" s="3" t="s">
        <v>1299</v>
      </c>
      <c r="B1008" s="1" t="s">
        <v>88</v>
      </c>
      <c r="C1008" s="6" t="s">
        <v>1305</v>
      </c>
      <c r="D1008" s="9" t="s">
        <v>1300</v>
      </c>
      <c r="E1008" s="9" t="s">
        <v>1301</v>
      </c>
      <c r="F1008" s="9" t="s">
        <v>91</v>
      </c>
      <c r="G1008" s="9" t="s">
        <v>1298</v>
      </c>
      <c r="H1008" s="9" t="s">
        <v>1239</v>
      </c>
      <c r="J1008" s="6" t="str">
        <f t="shared" si="287"/>
        <v>001011</v>
      </c>
      <c r="K1008" s="1">
        <f t="shared" si="288"/>
        <v>1</v>
      </c>
      <c r="L1008" s="6" t="str">
        <f t="shared" si="289"/>
        <v>00000</v>
      </c>
      <c r="M1008" s="1">
        <f t="shared" si="290"/>
        <v>28</v>
      </c>
      <c r="N1008" s="6" t="str">
        <f t="shared" si="291"/>
        <v>00</v>
      </c>
      <c r="O1008" s="1">
        <f t="shared" si="292"/>
        <v>15</v>
      </c>
      <c r="P1008" s="1">
        <f>IF(HEX2DEC(LEFT(E1008,4))&gt;=32768,HEX2DEC(LEFT(E1008,4))-65536,HEX2DEC(LEFT(E1008,4)))/Codes!$N$2</f>
        <v>4.8</v>
      </c>
      <c r="Q1008" s="1">
        <f>IF(HEX2DEC(RIGHT(E1008,4))&gt;=32768,HEX2DEC(RIGHT(E1008,4))-65536,HEX2DEC(RIGHT(E1008,4)))/Codes!$N$2</f>
        <v>1.6</v>
      </c>
      <c r="R1008" s="1">
        <f>IF(HEX2DEC(LEFT(F1008,4))&gt;=32768,HEX2DEC(LEFT(F1008,4))-65536,HEX2DEC(LEFT(F1008,4)))/Codes!$N$2</f>
        <v>0</v>
      </c>
      <c r="S1008" s="1">
        <f>IF(HEX2DEC(RIGHT(F1008,4))&gt;=32768,HEX2DEC(RIGHT(F1008,4))-65536,HEX2DEC(RIGHT(F1008,4)))/Codes!$N$2</f>
        <v>0</v>
      </c>
      <c r="T1008" s="18">
        <f t="shared" si="293"/>
        <v>80</v>
      </c>
      <c r="U1008" s="1">
        <f t="shared" si="294"/>
        <v>85</v>
      </c>
      <c r="V1008" s="1">
        <f t="shared" si="295"/>
        <v>0</v>
      </c>
      <c r="W1008" s="1" t="str">
        <f t="shared" si="296"/>
        <v>100</v>
      </c>
      <c r="X1008" s="1">
        <f t="shared" si="297"/>
        <v>3</v>
      </c>
      <c r="Y1008" s="1">
        <f t="shared" si="298"/>
        <v>25</v>
      </c>
      <c r="Z1008" s="1" t="str">
        <f>VLOOKUP(BIN2DEC(MID(HEX2BIN(MID(H1008,3,2),8),2,5)),Codes!$E$1:$F$18,2)</f>
        <v>Slash</v>
      </c>
      <c r="AA1008" s="6" t="str">
        <f t="shared" si="299"/>
        <v>0</v>
      </c>
      <c r="AB1008" s="1">
        <f t="shared" si="300"/>
        <v>0</v>
      </c>
      <c r="AC1008" s="1" t="str">
        <f>VLOOKUP(BIN2DEC(RIGHT(HEX2BIN(MID(H1008,6,1),4),1)&amp;LEFT(HEX2BIN(MID(H1008,7,1),4),1)),Codes!$K$1:$L$5,2)</f>
        <v>L</v>
      </c>
      <c r="AD1008" s="1" t="str">
        <f>VLOOKUP(BIN2DEC(RIGHT(HEX2BIN(MID(H1008,7,1),4),3)&amp;LEFT(HEX2BIN(MID(H1008,8,1),4),2)),Codes!$H$2:$I$33,2)</f>
        <v>Punch</v>
      </c>
      <c r="AE1008" s="1" t="str">
        <f t="shared" si="301"/>
        <v>1</v>
      </c>
      <c r="AF1008" s="1" t="str">
        <f t="shared" si="302"/>
        <v>1</v>
      </c>
      <c r="AH1008" s="6">
        <f t="shared" si="303"/>
        <v>65</v>
      </c>
    </row>
    <row r="1009" spans="1:34">
      <c r="A1009" s="3" t="s">
        <v>1302</v>
      </c>
      <c r="B1009" s="1" t="s">
        <v>88</v>
      </c>
      <c r="C1009" s="6" t="s">
        <v>1305</v>
      </c>
      <c r="D1009" s="9" t="s">
        <v>1303</v>
      </c>
      <c r="E1009" s="9" t="s">
        <v>265</v>
      </c>
      <c r="F1009" s="9" t="s">
        <v>91</v>
      </c>
      <c r="G1009" s="9" t="s">
        <v>1298</v>
      </c>
      <c r="H1009" s="9" t="s">
        <v>1239</v>
      </c>
      <c r="J1009" s="6" t="str">
        <f t="shared" si="287"/>
        <v>001011</v>
      </c>
      <c r="K1009" s="1">
        <f t="shared" si="288"/>
        <v>2</v>
      </c>
      <c r="L1009" s="6" t="str">
        <f t="shared" si="289"/>
        <v>00000</v>
      </c>
      <c r="M1009" s="1">
        <f t="shared" si="290"/>
        <v>25</v>
      </c>
      <c r="N1009" s="6" t="str">
        <f t="shared" si="291"/>
        <v>00</v>
      </c>
      <c r="O1009" s="1">
        <f t="shared" si="292"/>
        <v>15</v>
      </c>
      <c r="P1009" s="1">
        <f>IF(HEX2DEC(LEFT(E1009,4))&gt;=32768,HEX2DEC(LEFT(E1009,4))-65536,HEX2DEC(LEFT(E1009,4)))/Codes!$N$2</f>
        <v>2.4</v>
      </c>
      <c r="Q1009" s="1">
        <f>IF(HEX2DEC(RIGHT(E1009,4))&gt;=32768,HEX2DEC(RIGHT(E1009,4))-65536,HEX2DEC(RIGHT(E1009,4)))/Codes!$N$2</f>
        <v>0</v>
      </c>
      <c r="R1009" s="1">
        <f>IF(HEX2DEC(LEFT(F1009,4))&gt;=32768,HEX2DEC(LEFT(F1009,4))-65536,HEX2DEC(LEFT(F1009,4)))/Codes!$N$2</f>
        <v>0</v>
      </c>
      <c r="S1009" s="1">
        <f>IF(HEX2DEC(RIGHT(F1009,4))&gt;=32768,HEX2DEC(RIGHT(F1009,4))-65536,HEX2DEC(RIGHT(F1009,4)))/Codes!$N$2</f>
        <v>0</v>
      </c>
      <c r="T1009" s="18">
        <f t="shared" si="293"/>
        <v>80</v>
      </c>
      <c r="U1009" s="1">
        <f t="shared" si="294"/>
        <v>85</v>
      </c>
      <c r="V1009" s="1">
        <f t="shared" si="295"/>
        <v>0</v>
      </c>
      <c r="W1009" s="1" t="str">
        <f t="shared" si="296"/>
        <v>100</v>
      </c>
      <c r="X1009" s="1">
        <f t="shared" si="297"/>
        <v>3</v>
      </c>
      <c r="Y1009" s="1">
        <f t="shared" si="298"/>
        <v>25</v>
      </c>
      <c r="Z1009" s="1" t="str">
        <f>VLOOKUP(BIN2DEC(MID(HEX2BIN(MID(H1009,3,2),8),2,5)),Codes!$E$1:$F$18,2)</f>
        <v>Slash</v>
      </c>
      <c r="AA1009" s="6" t="str">
        <f t="shared" si="299"/>
        <v>0</v>
      </c>
      <c r="AB1009" s="1">
        <f t="shared" si="300"/>
        <v>0</v>
      </c>
      <c r="AC1009" s="1" t="str">
        <f>VLOOKUP(BIN2DEC(RIGHT(HEX2BIN(MID(H1009,6,1),4),1)&amp;LEFT(HEX2BIN(MID(H1009,7,1),4),1)),Codes!$K$1:$L$5,2)</f>
        <v>L</v>
      </c>
      <c r="AD1009" s="1" t="str">
        <f>VLOOKUP(BIN2DEC(RIGHT(HEX2BIN(MID(H1009,7,1),4),3)&amp;LEFT(HEX2BIN(MID(H1009,8,1),4),2)),Codes!$H$2:$I$33,2)</f>
        <v>Punch</v>
      </c>
      <c r="AE1009" s="1" t="str">
        <f t="shared" si="301"/>
        <v>1</v>
      </c>
      <c r="AF1009" s="1" t="str">
        <f t="shared" si="302"/>
        <v>1</v>
      </c>
      <c r="AH1009" s="6">
        <f t="shared" si="303"/>
        <v>65</v>
      </c>
    </row>
    <row r="1010" spans="1:34">
      <c r="A1010" s="3" t="s">
        <v>1304</v>
      </c>
      <c r="B1010" s="1" t="s">
        <v>88</v>
      </c>
      <c r="C1010" s="6" t="s">
        <v>176</v>
      </c>
      <c r="D1010" s="9" t="s">
        <v>1306</v>
      </c>
      <c r="E1010" s="9" t="s">
        <v>898</v>
      </c>
      <c r="F1010" s="9" t="s">
        <v>1307</v>
      </c>
      <c r="G1010" s="9" t="s">
        <v>1308</v>
      </c>
      <c r="H1010" s="9" t="s">
        <v>1048</v>
      </c>
      <c r="J1010" s="6" t="str">
        <f t="shared" si="287"/>
        <v>001011</v>
      </c>
      <c r="K1010" s="1">
        <f t="shared" si="288"/>
        <v>0</v>
      </c>
      <c r="L1010" s="6" t="str">
        <f t="shared" si="289"/>
        <v>00000</v>
      </c>
      <c r="M1010" s="1">
        <f t="shared" si="290"/>
        <v>0</v>
      </c>
      <c r="N1010" s="6" t="str">
        <f t="shared" si="291"/>
        <v>00</v>
      </c>
      <c r="O1010" s="1">
        <f t="shared" si="292"/>
        <v>14</v>
      </c>
      <c r="P1010" s="1">
        <f>IF(HEX2DEC(LEFT(E1010,4))&gt;=32768,HEX2DEC(LEFT(E1010,4))-65536,HEX2DEC(LEFT(E1010,4)))/Codes!$N$2</f>
        <v>4</v>
      </c>
      <c r="Q1010" s="1">
        <f>IF(HEX2DEC(RIGHT(E1010,4))&gt;=32768,HEX2DEC(RIGHT(E1010,4))-65536,HEX2DEC(RIGHT(E1010,4)))/Codes!$N$2</f>
        <v>2.4</v>
      </c>
      <c r="R1010" s="1">
        <f>IF(HEX2DEC(LEFT(F1010,4))&gt;=32768,HEX2DEC(LEFT(F1010,4))-65536,HEX2DEC(LEFT(F1010,4)))/Codes!$N$2</f>
        <v>4.4000000000000004</v>
      </c>
      <c r="S1010" s="1">
        <f>IF(HEX2DEC(RIGHT(F1010,4))&gt;=32768,HEX2DEC(RIGHT(F1010,4))-65536,HEX2DEC(RIGHT(F1010,4)))/Codes!$N$2</f>
        <v>2</v>
      </c>
      <c r="T1010" s="18">
        <f t="shared" si="293"/>
        <v>70</v>
      </c>
      <c r="U1010" s="1">
        <f t="shared" si="294"/>
        <v>100</v>
      </c>
      <c r="V1010" s="1">
        <f t="shared" si="295"/>
        <v>0</v>
      </c>
      <c r="W1010" s="1" t="str">
        <f t="shared" si="296"/>
        <v>100</v>
      </c>
      <c r="X1010" s="1">
        <f t="shared" si="297"/>
        <v>3</v>
      </c>
      <c r="Y1010" s="1">
        <f t="shared" si="298"/>
        <v>40</v>
      </c>
      <c r="Z1010" s="1" t="str">
        <f>VLOOKUP(BIN2DEC(MID(HEX2BIN(MID(H1010,3,2),8),2,5)),Codes!$E$1:$F$18,2)</f>
        <v>Slash</v>
      </c>
      <c r="AA1010" s="6" t="str">
        <f t="shared" si="299"/>
        <v>0</v>
      </c>
      <c r="AB1010" s="1">
        <f t="shared" si="300"/>
        <v>0</v>
      </c>
      <c r="AC1010" s="1" t="str">
        <f>VLOOKUP(BIN2DEC(RIGHT(HEX2BIN(MID(H1010,6,1),4),1)&amp;LEFT(HEX2BIN(MID(H1010,7,1),4),1)),Codes!$K$1:$L$5,2)</f>
        <v>L</v>
      </c>
      <c r="AD1010" s="1" t="str">
        <f>VLOOKUP(BIN2DEC(RIGHT(HEX2BIN(MID(H1010,7,1),4),3)&amp;LEFT(HEX2BIN(MID(H1010,8,1),4),2)),Codes!$H$2:$I$33,2)</f>
        <v>Punch</v>
      </c>
      <c r="AE1010" s="1" t="str">
        <f t="shared" si="301"/>
        <v>1</v>
      </c>
      <c r="AF1010" s="1" t="str">
        <f t="shared" si="302"/>
        <v>1</v>
      </c>
      <c r="AH1010" s="6">
        <f t="shared" si="303"/>
        <v>65</v>
      </c>
    </row>
    <row r="1011" spans="1:34">
      <c r="A1011" s="3" t="s">
        <v>1309</v>
      </c>
      <c r="B1011" s="1" t="s">
        <v>88</v>
      </c>
      <c r="C1011" s="6" t="s">
        <v>176</v>
      </c>
      <c r="D1011" s="9" t="s">
        <v>1310</v>
      </c>
      <c r="E1011" s="9" t="s">
        <v>1311</v>
      </c>
      <c r="F1011" s="9" t="s">
        <v>1312</v>
      </c>
      <c r="G1011" s="9" t="s">
        <v>1308</v>
      </c>
      <c r="H1011" s="9" t="s">
        <v>1048</v>
      </c>
      <c r="J1011" s="6" t="str">
        <f t="shared" si="287"/>
        <v>001011</v>
      </c>
      <c r="K1011" s="1">
        <f t="shared" si="288"/>
        <v>1</v>
      </c>
      <c r="L1011" s="6" t="str">
        <f t="shared" si="289"/>
        <v>00000</v>
      </c>
      <c r="M1011" s="1">
        <f t="shared" si="290"/>
        <v>0</v>
      </c>
      <c r="N1011" s="6" t="str">
        <f t="shared" si="291"/>
        <v>00</v>
      </c>
      <c r="O1011" s="1">
        <f t="shared" si="292"/>
        <v>14</v>
      </c>
      <c r="P1011" s="1">
        <f>IF(HEX2DEC(LEFT(E1011,4))&gt;=32768,HEX2DEC(LEFT(E1011,4))-65536,HEX2DEC(LEFT(E1011,4)))/Codes!$N$2</f>
        <v>5.2</v>
      </c>
      <c r="Q1011" s="1">
        <f>IF(HEX2DEC(RIGHT(E1011,4))&gt;=32768,HEX2DEC(RIGHT(E1011,4))-65536,HEX2DEC(RIGHT(E1011,4)))/Codes!$N$2</f>
        <v>2.4</v>
      </c>
      <c r="R1011" s="1">
        <f>IF(HEX2DEC(LEFT(F1011,4))&gt;=32768,HEX2DEC(LEFT(F1011,4))-65536,HEX2DEC(LEFT(F1011,4)))/Codes!$N$2</f>
        <v>7.2</v>
      </c>
      <c r="S1011" s="1">
        <f>IF(HEX2DEC(RIGHT(F1011,4))&gt;=32768,HEX2DEC(RIGHT(F1011,4))-65536,HEX2DEC(RIGHT(F1011,4)))/Codes!$N$2</f>
        <v>2</v>
      </c>
      <c r="T1011" s="18">
        <f t="shared" si="293"/>
        <v>70</v>
      </c>
      <c r="U1011" s="1">
        <f t="shared" si="294"/>
        <v>100</v>
      </c>
      <c r="V1011" s="1">
        <f t="shared" si="295"/>
        <v>0</v>
      </c>
      <c r="W1011" s="1" t="str">
        <f t="shared" si="296"/>
        <v>100</v>
      </c>
      <c r="X1011" s="1">
        <f t="shared" si="297"/>
        <v>3</v>
      </c>
      <c r="Y1011" s="1">
        <f t="shared" si="298"/>
        <v>40</v>
      </c>
      <c r="Z1011" s="1" t="str">
        <f>VLOOKUP(BIN2DEC(MID(HEX2BIN(MID(H1011,3,2),8),2,5)),Codes!$E$1:$F$18,2)</f>
        <v>Slash</v>
      </c>
      <c r="AA1011" s="6" t="str">
        <f t="shared" si="299"/>
        <v>0</v>
      </c>
      <c r="AB1011" s="1">
        <f t="shared" si="300"/>
        <v>0</v>
      </c>
      <c r="AC1011" s="1" t="str">
        <f>VLOOKUP(BIN2DEC(RIGHT(HEX2BIN(MID(H1011,6,1),4),1)&amp;LEFT(HEX2BIN(MID(H1011,7,1),4),1)),Codes!$K$1:$L$5,2)</f>
        <v>L</v>
      </c>
      <c r="AD1011" s="1" t="str">
        <f>VLOOKUP(BIN2DEC(RIGHT(HEX2BIN(MID(H1011,7,1),4),3)&amp;LEFT(HEX2BIN(MID(H1011,8,1),4),2)),Codes!$H$2:$I$33,2)</f>
        <v>Punch</v>
      </c>
      <c r="AE1011" s="1" t="str">
        <f t="shared" si="301"/>
        <v>1</v>
      </c>
      <c r="AF1011" s="1" t="str">
        <f t="shared" si="302"/>
        <v>1</v>
      </c>
      <c r="AH1011" s="6">
        <f t="shared" si="303"/>
        <v>65</v>
      </c>
    </row>
    <row r="1012" spans="1:34">
      <c r="A1012" s="3" t="s">
        <v>1313</v>
      </c>
      <c r="B1012" s="1" t="s">
        <v>88</v>
      </c>
      <c r="C1012" s="6" t="s">
        <v>176</v>
      </c>
      <c r="D1012" s="9" t="s">
        <v>1314</v>
      </c>
      <c r="E1012" s="9" t="s">
        <v>1315</v>
      </c>
      <c r="F1012" s="9" t="s">
        <v>1316</v>
      </c>
      <c r="G1012" s="9" t="s">
        <v>434</v>
      </c>
      <c r="H1012" s="9" t="s">
        <v>1317</v>
      </c>
      <c r="J1012" s="6" t="str">
        <f t="shared" si="287"/>
        <v>001011</v>
      </c>
      <c r="K1012" s="1">
        <f t="shared" si="288"/>
        <v>2</v>
      </c>
      <c r="L1012" s="6" t="str">
        <f t="shared" si="289"/>
        <v>00000</v>
      </c>
      <c r="M1012" s="1">
        <f t="shared" si="290"/>
        <v>0</v>
      </c>
      <c r="N1012" s="6" t="str">
        <f t="shared" si="291"/>
        <v>00</v>
      </c>
      <c r="O1012" s="1">
        <f t="shared" si="292"/>
        <v>16</v>
      </c>
      <c r="P1012" s="1">
        <f>IF(HEX2DEC(LEFT(E1012,4))&gt;=32768,HEX2DEC(LEFT(E1012,4))-65536,HEX2DEC(LEFT(E1012,4)))/Codes!$N$2</f>
        <v>4.4000000000000004</v>
      </c>
      <c r="Q1012" s="1">
        <f>IF(HEX2DEC(RIGHT(E1012,4))&gt;=32768,HEX2DEC(RIGHT(E1012,4))-65536,HEX2DEC(RIGHT(E1012,4)))/Codes!$N$2</f>
        <v>2.4</v>
      </c>
      <c r="R1012" s="1">
        <f>IF(HEX2DEC(LEFT(F1012,4))&gt;=32768,HEX2DEC(LEFT(F1012,4))-65536,HEX2DEC(LEFT(F1012,4)))/Codes!$N$2</f>
        <v>10</v>
      </c>
      <c r="S1012" s="1">
        <f>IF(HEX2DEC(RIGHT(F1012,4))&gt;=32768,HEX2DEC(RIGHT(F1012,4))-65536,HEX2DEC(RIGHT(F1012,4)))/Codes!$N$2</f>
        <v>2</v>
      </c>
      <c r="T1012" s="18">
        <f t="shared" si="293"/>
        <v>270</v>
      </c>
      <c r="U1012" s="1">
        <f t="shared" si="294"/>
        <v>100</v>
      </c>
      <c r="V1012" s="1">
        <f t="shared" si="295"/>
        <v>0</v>
      </c>
      <c r="W1012" s="1" t="str">
        <f t="shared" si="296"/>
        <v>100</v>
      </c>
      <c r="X1012" s="1">
        <f t="shared" si="297"/>
        <v>3</v>
      </c>
      <c r="Y1012" s="1">
        <f t="shared" si="298"/>
        <v>70</v>
      </c>
      <c r="Z1012" s="1" t="str">
        <f>VLOOKUP(BIN2DEC(MID(HEX2BIN(MID(H1012,3,2),8),2,5)),Codes!$E$1:$F$18,2)</f>
        <v>Flame</v>
      </c>
      <c r="AA1012" s="6" t="str">
        <f t="shared" si="299"/>
        <v>0</v>
      </c>
      <c r="AB1012" s="1">
        <f t="shared" si="300"/>
        <v>0</v>
      </c>
      <c r="AC1012" s="1" t="str">
        <f>VLOOKUP(BIN2DEC(RIGHT(HEX2BIN(MID(H1012,6,1),4),1)&amp;LEFT(HEX2BIN(MID(H1012,7,1),4),1)),Codes!$K$1:$L$5,2)</f>
        <v>L</v>
      </c>
      <c r="AD1012" s="1" t="str">
        <f>VLOOKUP(BIN2DEC(RIGHT(HEX2BIN(MID(H1012,7,1),4),3)&amp;LEFT(HEX2BIN(MID(H1012,8,1),4),2)),Codes!$H$2:$I$33,2)</f>
        <v>Burn</v>
      </c>
      <c r="AE1012" s="1" t="str">
        <f t="shared" si="301"/>
        <v>1</v>
      </c>
      <c r="AF1012" s="1" t="str">
        <f t="shared" si="302"/>
        <v>1</v>
      </c>
      <c r="AH1012" s="6">
        <f t="shared" si="303"/>
        <v>72</v>
      </c>
    </row>
    <row r="1013" spans="1:34">
      <c r="A1013" s="3" t="s">
        <v>1318</v>
      </c>
      <c r="B1013" s="1" t="s">
        <v>88</v>
      </c>
      <c r="C1013" s="6" t="s">
        <v>455</v>
      </c>
      <c r="D1013" s="9" t="s">
        <v>1319</v>
      </c>
      <c r="E1013" s="9" t="s">
        <v>1320</v>
      </c>
      <c r="F1013" s="9" t="s">
        <v>91</v>
      </c>
      <c r="G1013" s="9" t="s">
        <v>1321</v>
      </c>
      <c r="H1013" s="9" t="s">
        <v>1322</v>
      </c>
      <c r="J1013" s="6" t="str">
        <f t="shared" si="287"/>
        <v>001011</v>
      </c>
      <c r="K1013" s="1">
        <f t="shared" si="288"/>
        <v>0</v>
      </c>
      <c r="L1013" s="6" t="str">
        <f t="shared" si="289"/>
        <v>00000</v>
      </c>
      <c r="M1013" s="1">
        <f t="shared" si="290"/>
        <v>28</v>
      </c>
      <c r="N1013" s="6" t="str">
        <f t="shared" si="291"/>
        <v>00</v>
      </c>
      <c r="O1013" s="1">
        <f t="shared" si="292"/>
        <v>6</v>
      </c>
      <c r="P1013" s="1">
        <f>IF(HEX2DEC(LEFT(E1013,4))&gt;=32768,HEX2DEC(LEFT(E1013,4))-65536,HEX2DEC(LEFT(E1013,4)))/Codes!$N$2</f>
        <v>5.6</v>
      </c>
      <c r="Q1013" s="1">
        <f>IF(HEX2DEC(RIGHT(E1013,4))&gt;=32768,HEX2DEC(RIGHT(E1013,4))-65536,HEX2DEC(RIGHT(E1013,4)))/Codes!$N$2</f>
        <v>7.2</v>
      </c>
      <c r="R1013" s="1">
        <f>IF(HEX2DEC(LEFT(F1013,4))&gt;=32768,HEX2DEC(LEFT(F1013,4))-65536,HEX2DEC(LEFT(F1013,4)))/Codes!$N$2</f>
        <v>0</v>
      </c>
      <c r="S1013" s="1">
        <f>IF(HEX2DEC(RIGHT(F1013,4))&gt;=32768,HEX2DEC(RIGHT(F1013,4))-65536,HEX2DEC(RIGHT(F1013,4)))/Codes!$N$2</f>
        <v>0</v>
      </c>
      <c r="T1013" s="18">
        <f t="shared" si="293"/>
        <v>361</v>
      </c>
      <c r="U1013" s="1">
        <f t="shared" si="294"/>
        <v>50</v>
      </c>
      <c r="V1013" s="1">
        <f t="shared" si="295"/>
        <v>0</v>
      </c>
      <c r="W1013" s="1" t="str">
        <f t="shared" si="296"/>
        <v>100</v>
      </c>
      <c r="X1013" s="1">
        <f t="shared" si="297"/>
        <v>0</v>
      </c>
      <c r="Y1013" s="1">
        <f t="shared" si="298"/>
        <v>80</v>
      </c>
      <c r="Z1013" s="1" t="str">
        <f>VLOOKUP(BIN2DEC(MID(HEX2BIN(MID(H1013,3,2),8),2,5)),Codes!$E$1:$F$18,2)</f>
        <v>Slash</v>
      </c>
      <c r="AA1013" s="6" t="str">
        <f t="shared" si="299"/>
        <v>0</v>
      </c>
      <c r="AB1013" s="1">
        <f t="shared" si="300"/>
        <v>1</v>
      </c>
      <c r="AC1013" s="1" t="str">
        <f>VLOOKUP(BIN2DEC(RIGHT(HEX2BIN(MID(H1013,6,1),4),1)&amp;LEFT(HEX2BIN(MID(H1013,7,1),4),1)),Codes!$K$1:$L$5,2)</f>
        <v>M</v>
      </c>
      <c r="AD1013" s="1" t="str">
        <f>VLOOKUP(BIN2DEC(RIGHT(HEX2BIN(MID(H1013,7,1),4),3)&amp;LEFT(HEX2BIN(MID(H1013,8,1),4),2)),Codes!$H$2:$I$33,2)</f>
        <v>Slash</v>
      </c>
      <c r="AE1013" s="1" t="str">
        <f t="shared" si="301"/>
        <v>1</v>
      </c>
      <c r="AF1013" s="1" t="str">
        <f t="shared" si="302"/>
        <v>1</v>
      </c>
      <c r="AH1013" s="6">
        <f t="shared" si="303"/>
        <v>35</v>
      </c>
    </row>
    <row r="1014" spans="1:34">
      <c r="A1014" s="3" t="s">
        <v>1323</v>
      </c>
      <c r="B1014" s="1" t="s">
        <v>88</v>
      </c>
      <c r="C1014" s="6" t="s">
        <v>455</v>
      </c>
      <c r="D1014" s="9" t="s">
        <v>1324</v>
      </c>
      <c r="E1014" s="9" t="s">
        <v>1325</v>
      </c>
      <c r="F1014" s="9" t="s">
        <v>91</v>
      </c>
      <c r="G1014" s="9" t="s">
        <v>1321</v>
      </c>
      <c r="H1014" s="9" t="s">
        <v>1322</v>
      </c>
      <c r="J1014" s="6" t="str">
        <f t="shared" si="287"/>
        <v>001011</v>
      </c>
      <c r="K1014" s="1">
        <f t="shared" si="288"/>
        <v>1</v>
      </c>
      <c r="L1014" s="6" t="str">
        <f t="shared" si="289"/>
        <v>00000</v>
      </c>
      <c r="M1014" s="1">
        <f t="shared" si="290"/>
        <v>28</v>
      </c>
      <c r="N1014" s="6" t="str">
        <f t="shared" si="291"/>
        <v>00</v>
      </c>
      <c r="O1014" s="1">
        <f t="shared" si="292"/>
        <v>6</v>
      </c>
      <c r="P1014" s="1">
        <f>IF(HEX2DEC(LEFT(E1014,4))&gt;=32768,HEX2DEC(LEFT(E1014,4))-65536,HEX2DEC(LEFT(E1014,4)))/Codes!$N$2</f>
        <v>5.6</v>
      </c>
      <c r="Q1014" s="1">
        <f>IF(HEX2DEC(RIGHT(E1014,4))&gt;=32768,HEX2DEC(RIGHT(E1014,4))-65536,HEX2DEC(RIGHT(E1014,4)))/Codes!$N$2</f>
        <v>3.6</v>
      </c>
      <c r="R1014" s="1">
        <f>IF(HEX2DEC(LEFT(F1014,4))&gt;=32768,HEX2DEC(LEFT(F1014,4))-65536,HEX2DEC(LEFT(F1014,4)))/Codes!$N$2</f>
        <v>0</v>
      </c>
      <c r="S1014" s="1">
        <f>IF(HEX2DEC(RIGHT(F1014,4))&gt;=32768,HEX2DEC(RIGHT(F1014,4))-65536,HEX2DEC(RIGHT(F1014,4)))/Codes!$N$2</f>
        <v>0</v>
      </c>
      <c r="T1014" s="18">
        <f t="shared" si="293"/>
        <v>361</v>
      </c>
      <c r="U1014" s="1">
        <f t="shared" si="294"/>
        <v>50</v>
      </c>
      <c r="V1014" s="1">
        <f t="shared" si="295"/>
        <v>0</v>
      </c>
      <c r="W1014" s="1" t="str">
        <f t="shared" si="296"/>
        <v>100</v>
      </c>
      <c r="X1014" s="1">
        <f t="shared" si="297"/>
        <v>0</v>
      </c>
      <c r="Y1014" s="1">
        <f t="shared" si="298"/>
        <v>80</v>
      </c>
      <c r="Z1014" s="1" t="str">
        <f>VLOOKUP(BIN2DEC(MID(HEX2BIN(MID(H1014,3,2),8),2,5)),Codes!$E$1:$F$18,2)</f>
        <v>Slash</v>
      </c>
      <c r="AA1014" s="6" t="str">
        <f t="shared" si="299"/>
        <v>0</v>
      </c>
      <c r="AB1014" s="1">
        <f t="shared" si="300"/>
        <v>1</v>
      </c>
      <c r="AC1014" s="1" t="str">
        <f>VLOOKUP(BIN2DEC(RIGHT(HEX2BIN(MID(H1014,6,1),4),1)&amp;LEFT(HEX2BIN(MID(H1014,7,1),4),1)),Codes!$K$1:$L$5,2)</f>
        <v>M</v>
      </c>
      <c r="AD1014" s="1" t="str">
        <f>VLOOKUP(BIN2DEC(RIGHT(HEX2BIN(MID(H1014,7,1),4),3)&amp;LEFT(HEX2BIN(MID(H1014,8,1),4),2)),Codes!$H$2:$I$33,2)</f>
        <v>Slash</v>
      </c>
      <c r="AE1014" s="1" t="str">
        <f t="shared" si="301"/>
        <v>1</v>
      </c>
      <c r="AF1014" s="1" t="str">
        <f t="shared" si="302"/>
        <v>1</v>
      </c>
      <c r="AH1014" s="6">
        <f t="shared" si="303"/>
        <v>35</v>
      </c>
    </row>
    <row r="1015" spans="1:34">
      <c r="A1015" s="3" t="s">
        <v>1326</v>
      </c>
      <c r="B1015" s="1" t="s">
        <v>88</v>
      </c>
      <c r="C1015" s="6" t="s">
        <v>455</v>
      </c>
      <c r="D1015" s="9" t="s">
        <v>1327</v>
      </c>
      <c r="E1015" s="9" t="s">
        <v>256</v>
      </c>
      <c r="F1015" s="9" t="s">
        <v>91</v>
      </c>
      <c r="G1015" s="9" t="s">
        <v>1321</v>
      </c>
      <c r="H1015" s="9" t="s">
        <v>1322</v>
      </c>
      <c r="J1015" s="6" t="str">
        <f t="shared" si="287"/>
        <v>001011</v>
      </c>
      <c r="K1015" s="1">
        <f t="shared" si="288"/>
        <v>2</v>
      </c>
      <c r="L1015" s="6" t="str">
        <f t="shared" si="289"/>
        <v>00000</v>
      </c>
      <c r="M1015" s="1">
        <f t="shared" si="290"/>
        <v>25</v>
      </c>
      <c r="N1015" s="6" t="str">
        <f t="shared" si="291"/>
        <v>00</v>
      </c>
      <c r="O1015" s="1">
        <f t="shared" si="292"/>
        <v>6</v>
      </c>
      <c r="P1015" s="1">
        <f>IF(HEX2DEC(LEFT(E1015,4))&gt;=32768,HEX2DEC(LEFT(E1015,4))-65536,HEX2DEC(LEFT(E1015,4)))/Codes!$N$2</f>
        <v>3.6</v>
      </c>
      <c r="Q1015" s="1">
        <f>IF(HEX2DEC(RIGHT(E1015,4))&gt;=32768,HEX2DEC(RIGHT(E1015,4))-65536,HEX2DEC(RIGHT(E1015,4)))/Codes!$N$2</f>
        <v>0</v>
      </c>
      <c r="R1015" s="1">
        <f>IF(HEX2DEC(LEFT(F1015,4))&gt;=32768,HEX2DEC(LEFT(F1015,4))-65536,HEX2DEC(LEFT(F1015,4)))/Codes!$N$2</f>
        <v>0</v>
      </c>
      <c r="S1015" s="1">
        <f>IF(HEX2DEC(RIGHT(F1015,4))&gt;=32768,HEX2DEC(RIGHT(F1015,4))-65536,HEX2DEC(RIGHT(F1015,4)))/Codes!$N$2</f>
        <v>0</v>
      </c>
      <c r="T1015" s="18">
        <f t="shared" si="293"/>
        <v>361</v>
      </c>
      <c r="U1015" s="1">
        <f t="shared" si="294"/>
        <v>50</v>
      </c>
      <c r="V1015" s="1">
        <f t="shared" si="295"/>
        <v>0</v>
      </c>
      <c r="W1015" s="1" t="str">
        <f t="shared" si="296"/>
        <v>100</v>
      </c>
      <c r="X1015" s="1">
        <f t="shared" si="297"/>
        <v>0</v>
      </c>
      <c r="Y1015" s="1">
        <f t="shared" si="298"/>
        <v>80</v>
      </c>
      <c r="Z1015" s="1" t="str">
        <f>VLOOKUP(BIN2DEC(MID(HEX2BIN(MID(H1015,3,2),8),2,5)),Codes!$E$1:$F$18,2)</f>
        <v>Slash</v>
      </c>
      <c r="AA1015" s="6" t="str">
        <f t="shared" si="299"/>
        <v>0</v>
      </c>
      <c r="AB1015" s="1">
        <f t="shared" si="300"/>
        <v>1</v>
      </c>
      <c r="AC1015" s="1" t="str">
        <f>VLOOKUP(BIN2DEC(RIGHT(HEX2BIN(MID(H1015,6,1),4),1)&amp;LEFT(HEX2BIN(MID(H1015,7,1),4),1)),Codes!$K$1:$L$5,2)</f>
        <v>M</v>
      </c>
      <c r="AD1015" s="1" t="str">
        <f>VLOOKUP(BIN2DEC(RIGHT(HEX2BIN(MID(H1015,7,1),4),3)&amp;LEFT(HEX2BIN(MID(H1015,8,1),4),2)),Codes!$H$2:$I$33,2)</f>
        <v>Slash</v>
      </c>
      <c r="AE1015" s="1" t="str">
        <f t="shared" si="301"/>
        <v>1</v>
      </c>
      <c r="AF1015" s="1" t="str">
        <f t="shared" si="302"/>
        <v>1</v>
      </c>
      <c r="AH1015" s="6">
        <f t="shared" si="303"/>
        <v>35</v>
      </c>
    </row>
    <row r="1016" spans="1:34">
      <c r="A1016" s="3" t="s">
        <v>1328</v>
      </c>
      <c r="B1016" s="1" t="s">
        <v>88</v>
      </c>
      <c r="C1016" s="6" t="s">
        <v>455</v>
      </c>
      <c r="D1016" s="9" t="s">
        <v>1329</v>
      </c>
      <c r="E1016" s="9" t="s">
        <v>256</v>
      </c>
      <c r="F1016" s="9" t="s">
        <v>91</v>
      </c>
      <c r="G1016" s="9" t="s">
        <v>1321</v>
      </c>
      <c r="H1016" s="9" t="s">
        <v>1322</v>
      </c>
      <c r="J1016" s="6" t="str">
        <f t="shared" si="287"/>
        <v>001011</v>
      </c>
      <c r="K1016" s="1">
        <f t="shared" si="288"/>
        <v>3</v>
      </c>
      <c r="L1016" s="6" t="str">
        <f t="shared" si="289"/>
        <v>00000</v>
      </c>
      <c r="M1016" s="1">
        <f t="shared" si="290"/>
        <v>53</v>
      </c>
      <c r="N1016" s="6" t="str">
        <f t="shared" si="291"/>
        <v>00</v>
      </c>
      <c r="O1016" s="1">
        <f t="shared" si="292"/>
        <v>6</v>
      </c>
      <c r="P1016" s="1">
        <f>IF(HEX2DEC(LEFT(E1016,4))&gt;=32768,HEX2DEC(LEFT(E1016,4))-65536,HEX2DEC(LEFT(E1016,4)))/Codes!$N$2</f>
        <v>3.6</v>
      </c>
      <c r="Q1016" s="1">
        <f>IF(HEX2DEC(RIGHT(E1016,4))&gt;=32768,HEX2DEC(RIGHT(E1016,4))-65536,HEX2DEC(RIGHT(E1016,4)))/Codes!$N$2</f>
        <v>0</v>
      </c>
      <c r="R1016" s="1">
        <f>IF(HEX2DEC(LEFT(F1016,4))&gt;=32768,HEX2DEC(LEFT(F1016,4))-65536,HEX2DEC(LEFT(F1016,4)))/Codes!$N$2</f>
        <v>0</v>
      </c>
      <c r="S1016" s="1">
        <f>IF(HEX2DEC(RIGHT(F1016,4))&gt;=32768,HEX2DEC(RIGHT(F1016,4))-65536,HEX2DEC(RIGHT(F1016,4)))/Codes!$N$2</f>
        <v>0</v>
      </c>
      <c r="T1016" s="18">
        <f t="shared" si="293"/>
        <v>361</v>
      </c>
      <c r="U1016" s="1">
        <f t="shared" si="294"/>
        <v>50</v>
      </c>
      <c r="V1016" s="1">
        <f t="shared" si="295"/>
        <v>0</v>
      </c>
      <c r="W1016" s="1" t="str">
        <f t="shared" si="296"/>
        <v>100</v>
      </c>
      <c r="X1016" s="1">
        <f t="shared" si="297"/>
        <v>0</v>
      </c>
      <c r="Y1016" s="1">
        <f t="shared" si="298"/>
        <v>80</v>
      </c>
      <c r="Z1016" s="1" t="str">
        <f>VLOOKUP(BIN2DEC(MID(HEX2BIN(MID(H1016,3,2),8),2,5)),Codes!$E$1:$F$18,2)</f>
        <v>Slash</v>
      </c>
      <c r="AA1016" s="6" t="str">
        <f t="shared" si="299"/>
        <v>0</v>
      </c>
      <c r="AB1016" s="1">
        <f t="shared" si="300"/>
        <v>1</v>
      </c>
      <c r="AC1016" s="1" t="str">
        <f>VLOOKUP(BIN2DEC(RIGHT(HEX2BIN(MID(H1016,6,1),4),1)&amp;LEFT(HEX2BIN(MID(H1016,7,1),4),1)),Codes!$K$1:$L$5,2)</f>
        <v>M</v>
      </c>
      <c r="AD1016" s="1" t="str">
        <f>VLOOKUP(BIN2DEC(RIGHT(HEX2BIN(MID(H1016,7,1),4),3)&amp;LEFT(HEX2BIN(MID(H1016,8,1),4),2)),Codes!$H$2:$I$33,2)</f>
        <v>Slash</v>
      </c>
      <c r="AE1016" s="1" t="str">
        <f t="shared" si="301"/>
        <v>1</v>
      </c>
      <c r="AF1016" s="1" t="str">
        <f t="shared" si="302"/>
        <v>1</v>
      </c>
      <c r="AH1016" s="6">
        <f t="shared" si="303"/>
        <v>35</v>
      </c>
    </row>
    <row r="1017" spans="1:34">
      <c r="A1017" s="3" t="s">
        <v>1330</v>
      </c>
      <c r="B1017" s="1" t="s">
        <v>88</v>
      </c>
      <c r="C1017" s="6" t="s">
        <v>456</v>
      </c>
      <c r="D1017" s="9" t="s">
        <v>1319</v>
      </c>
      <c r="E1017" s="9" t="s">
        <v>1320</v>
      </c>
      <c r="F1017" s="9" t="s">
        <v>91</v>
      </c>
      <c r="G1017" s="9" t="s">
        <v>1321</v>
      </c>
      <c r="H1017" s="9" t="s">
        <v>1322</v>
      </c>
      <c r="J1017" s="6" t="str">
        <f t="shared" si="287"/>
        <v>001011</v>
      </c>
      <c r="K1017" s="1">
        <f t="shared" si="288"/>
        <v>0</v>
      </c>
      <c r="L1017" s="6" t="str">
        <f t="shared" si="289"/>
        <v>00000</v>
      </c>
      <c r="M1017" s="1">
        <f t="shared" si="290"/>
        <v>28</v>
      </c>
      <c r="N1017" s="6" t="str">
        <f t="shared" si="291"/>
        <v>00</v>
      </c>
      <c r="O1017" s="1">
        <f t="shared" si="292"/>
        <v>6</v>
      </c>
      <c r="P1017" s="1">
        <f>IF(HEX2DEC(LEFT(E1017,4))&gt;=32768,HEX2DEC(LEFT(E1017,4))-65536,HEX2DEC(LEFT(E1017,4)))/Codes!$N$2</f>
        <v>5.6</v>
      </c>
      <c r="Q1017" s="1">
        <f>IF(HEX2DEC(RIGHT(E1017,4))&gt;=32768,HEX2DEC(RIGHT(E1017,4))-65536,HEX2DEC(RIGHT(E1017,4)))/Codes!$N$2</f>
        <v>7.2</v>
      </c>
      <c r="R1017" s="1">
        <f>IF(HEX2DEC(LEFT(F1017,4))&gt;=32768,HEX2DEC(LEFT(F1017,4))-65536,HEX2DEC(LEFT(F1017,4)))/Codes!$N$2</f>
        <v>0</v>
      </c>
      <c r="S1017" s="1">
        <f>IF(HEX2DEC(RIGHT(F1017,4))&gt;=32768,HEX2DEC(RIGHT(F1017,4))-65536,HEX2DEC(RIGHT(F1017,4)))/Codes!$N$2</f>
        <v>0</v>
      </c>
      <c r="T1017" s="18">
        <f t="shared" si="293"/>
        <v>361</v>
      </c>
      <c r="U1017" s="1">
        <f t="shared" si="294"/>
        <v>50</v>
      </c>
      <c r="V1017" s="1">
        <f t="shared" si="295"/>
        <v>0</v>
      </c>
      <c r="W1017" s="1" t="str">
        <f t="shared" si="296"/>
        <v>100</v>
      </c>
      <c r="X1017" s="1">
        <f t="shared" si="297"/>
        <v>0</v>
      </c>
      <c r="Y1017" s="1">
        <f t="shared" si="298"/>
        <v>80</v>
      </c>
      <c r="Z1017" s="1" t="str">
        <f>VLOOKUP(BIN2DEC(MID(HEX2BIN(MID(H1017,3,2),8),2,5)),Codes!$E$1:$F$18,2)</f>
        <v>Slash</v>
      </c>
      <c r="AA1017" s="6" t="str">
        <f t="shared" si="299"/>
        <v>0</v>
      </c>
      <c r="AB1017" s="1">
        <f t="shared" si="300"/>
        <v>1</v>
      </c>
      <c r="AC1017" s="1" t="str">
        <f>VLOOKUP(BIN2DEC(RIGHT(HEX2BIN(MID(H1017,6,1),4),1)&amp;LEFT(HEX2BIN(MID(H1017,7,1),4),1)),Codes!$K$1:$L$5,2)</f>
        <v>M</v>
      </c>
      <c r="AD1017" s="1" t="str">
        <f>VLOOKUP(BIN2DEC(RIGHT(HEX2BIN(MID(H1017,7,1),4),3)&amp;LEFT(HEX2BIN(MID(H1017,8,1),4),2)),Codes!$H$2:$I$33,2)</f>
        <v>Slash</v>
      </c>
      <c r="AE1017" s="1" t="str">
        <f t="shared" si="301"/>
        <v>1</v>
      </c>
      <c r="AF1017" s="1" t="str">
        <f t="shared" si="302"/>
        <v>1</v>
      </c>
      <c r="AH1017" s="6">
        <f t="shared" si="303"/>
        <v>35</v>
      </c>
    </row>
    <row r="1018" spans="1:34">
      <c r="A1018" s="3" t="s">
        <v>1331</v>
      </c>
      <c r="B1018" s="1" t="s">
        <v>88</v>
      </c>
      <c r="C1018" s="6" t="s">
        <v>456</v>
      </c>
      <c r="D1018" s="9" t="s">
        <v>1324</v>
      </c>
      <c r="E1018" s="9" t="s">
        <v>1325</v>
      </c>
      <c r="F1018" s="9" t="s">
        <v>91</v>
      </c>
      <c r="G1018" s="9" t="s">
        <v>1321</v>
      </c>
      <c r="H1018" s="9" t="s">
        <v>1322</v>
      </c>
      <c r="J1018" s="6" t="str">
        <f t="shared" si="287"/>
        <v>001011</v>
      </c>
      <c r="K1018" s="1">
        <f t="shared" si="288"/>
        <v>1</v>
      </c>
      <c r="L1018" s="6" t="str">
        <f t="shared" si="289"/>
        <v>00000</v>
      </c>
      <c r="M1018" s="1">
        <f t="shared" si="290"/>
        <v>28</v>
      </c>
      <c r="N1018" s="6" t="str">
        <f t="shared" si="291"/>
        <v>00</v>
      </c>
      <c r="O1018" s="1">
        <f t="shared" si="292"/>
        <v>6</v>
      </c>
      <c r="P1018" s="1">
        <f>IF(HEX2DEC(LEFT(E1018,4))&gt;=32768,HEX2DEC(LEFT(E1018,4))-65536,HEX2DEC(LEFT(E1018,4)))/Codes!$N$2</f>
        <v>5.6</v>
      </c>
      <c r="Q1018" s="1">
        <f>IF(HEX2DEC(RIGHT(E1018,4))&gt;=32768,HEX2DEC(RIGHT(E1018,4))-65536,HEX2DEC(RIGHT(E1018,4)))/Codes!$N$2</f>
        <v>3.6</v>
      </c>
      <c r="R1018" s="1">
        <f>IF(HEX2DEC(LEFT(F1018,4))&gt;=32768,HEX2DEC(LEFT(F1018,4))-65536,HEX2DEC(LEFT(F1018,4)))/Codes!$N$2</f>
        <v>0</v>
      </c>
      <c r="S1018" s="1">
        <f>IF(HEX2DEC(RIGHT(F1018,4))&gt;=32768,HEX2DEC(RIGHT(F1018,4))-65536,HEX2DEC(RIGHT(F1018,4)))/Codes!$N$2</f>
        <v>0</v>
      </c>
      <c r="T1018" s="18">
        <f t="shared" si="293"/>
        <v>361</v>
      </c>
      <c r="U1018" s="1">
        <f t="shared" si="294"/>
        <v>50</v>
      </c>
      <c r="V1018" s="1">
        <f t="shared" si="295"/>
        <v>0</v>
      </c>
      <c r="W1018" s="1" t="str">
        <f t="shared" si="296"/>
        <v>100</v>
      </c>
      <c r="X1018" s="1">
        <f t="shared" si="297"/>
        <v>0</v>
      </c>
      <c r="Y1018" s="1">
        <f t="shared" si="298"/>
        <v>80</v>
      </c>
      <c r="Z1018" s="1" t="str">
        <f>VLOOKUP(BIN2DEC(MID(HEX2BIN(MID(H1018,3,2),8),2,5)),Codes!$E$1:$F$18,2)</f>
        <v>Slash</v>
      </c>
      <c r="AA1018" s="6" t="str">
        <f t="shared" si="299"/>
        <v>0</v>
      </c>
      <c r="AB1018" s="1">
        <f t="shared" si="300"/>
        <v>1</v>
      </c>
      <c r="AC1018" s="1" t="str">
        <f>VLOOKUP(BIN2DEC(RIGHT(HEX2BIN(MID(H1018,6,1),4),1)&amp;LEFT(HEX2BIN(MID(H1018,7,1),4),1)),Codes!$K$1:$L$5,2)</f>
        <v>M</v>
      </c>
      <c r="AD1018" s="1" t="str">
        <f>VLOOKUP(BIN2DEC(RIGHT(HEX2BIN(MID(H1018,7,1),4),3)&amp;LEFT(HEX2BIN(MID(H1018,8,1),4),2)),Codes!$H$2:$I$33,2)</f>
        <v>Slash</v>
      </c>
      <c r="AE1018" s="1" t="str">
        <f t="shared" si="301"/>
        <v>1</v>
      </c>
      <c r="AF1018" s="1" t="str">
        <f t="shared" si="302"/>
        <v>1</v>
      </c>
      <c r="AH1018" s="6">
        <f t="shared" si="303"/>
        <v>35</v>
      </c>
    </row>
    <row r="1019" spans="1:34">
      <c r="A1019" s="3" t="s">
        <v>1332</v>
      </c>
      <c r="B1019" s="1" t="s">
        <v>88</v>
      </c>
      <c r="C1019" s="6" t="s">
        <v>456</v>
      </c>
      <c r="D1019" s="9" t="s">
        <v>1327</v>
      </c>
      <c r="E1019" s="9" t="s">
        <v>256</v>
      </c>
      <c r="F1019" s="9" t="s">
        <v>91</v>
      </c>
      <c r="G1019" s="9" t="s">
        <v>1321</v>
      </c>
      <c r="H1019" s="9" t="s">
        <v>1322</v>
      </c>
      <c r="J1019" s="6" t="str">
        <f t="shared" si="287"/>
        <v>001011</v>
      </c>
      <c r="K1019" s="1">
        <f t="shared" si="288"/>
        <v>2</v>
      </c>
      <c r="L1019" s="6" t="str">
        <f t="shared" si="289"/>
        <v>00000</v>
      </c>
      <c r="M1019" s="1">
        <f t="shared" si="290"/>
        <v>25</v>
      </c>
      <c r="N1019" s="6" t="str">
        <f t="shared" si="291"/>
        <v>00</v>
      </c>
      <c r="O1019" s="1">
        <f t="shared" si="292"/>
        <v>6</v>
      </c>
      <c r="P1019" s="1">
        <f>IF(HEX2DEC(LEFT(E1019,4))&gt;=32768,HEX2DEC(LEFT(E1019,4))-65536,HEX2DEC(LEFT(E1019,4)))/Codes!$N$2</f>
        <v>3.6</v>
      </c>
      <c r="Q1019" s="1">
        <f>IF(HEX2DEC(RIGHT(E1019,4))&gt;=32768,HEX2DEC(RIGHT(E1019,4))-65536,HEX2DEC(RIGHT(E1019,4)))/Codes!$N$2</f>
        <v>0</v>
      </c>
      <c r="R1019" s="1">
        <f>IF(HEX2DEC(LEFT(F1019,4))&gt;=32768,HEX2DEC(LEFT(F1019,4))-65536,HEX2DEC(LEFT(F1019,4)))/Codes!$N$2</f>
        <v>0</v>
      </c>
      <c r="S1019" s="1">
        <f>IF(HEX2DEC(RIGHT(F1019,4))&gt;=32768,HEX2DEC(RIGHT(F1019,4))-65536,HEX2DEC(RIGHT(F1019,4)))/Codes!$N$2</f>
        <v>0</v>
      </c>
      <c r="T1019" s="18">
        <f t="shared" si="293"/>
        <v>361</v>
      </c>
      <c r="U1019" s="1">
        <f t="shared" si="294"/>
        <v>50</v>
      </c>
      <c r="V1019" s="1">
        <f t="shared" si="295"/>
        <v>0</v>
      </c>
      <c r="W1019" s="1" t="str">
        <f t="shared" si="296"/>
        <v>100</v>
      </c>
      <c r="X1019" s="1">
        <f t="shared" si="297"/>
        <v>0</v>
      </c>
      <c r="Y1019" s="1">
        <f t="shared" si="298"/>
        <v>80</v>
      </c>
      <c r="Z1019" s="1" t="str">
        <f>VLOOKUP(BIN2DEC(MID(HEX2BIN(MID(H1019,3,2),8),2,5)),Codes!$E$1:$F$18,2)</f>
        <v>Slash</v>
      </c>
      <c r="AA1019" s="6" t="str">
        <f t="shared" si="299"/>
        <v>0</v>
      </c>
      <c r="AB1019" s="1">
        <f t="shared" si="300"/>
        <v>1</v>
      </c>
      <c r="AC1019" s="1" t="str">
        <f>VLOOKUP(BIN2DEC(RIGHT(HEX2BIN(MID(H1019,6,1),4),1)&amp;LEFT(HEX2BIN(MID(H1019,7,1),4),1)),Codes!$K$1:$L$5,2)</f>
        <v>M</v>
      </c>
      <c r="AD1019" s="1" t="str">
        <f>VLOOKUP(BIN2DEC(RIGHT(HEX2BIN(MID(H1019,7,1),4),3)&amp;LEFT(HEX2BIN(MID(H1019,8,1),4),2)),Codes!$H$2:$I$33,2)</f>
        <v>Slash</v>
      </c>
      <c r="AE1019" s="1" t="str">
        <f t="shared" si="301"/>
        <v>1</v>
      </c>
      <c r="AF1019" s="1" t="str">
        <f t="shared" si="302"/>
        <v>1</v>
      </c>
      <c r="AH1019" s="6">
        <f t="shared" si="303"/>
        <v>35</v>
      </c>
    </row>
    <row r="1020" spans="1:34">
      <c r="A1020" s="3" t="s">
        <v>1333</v>
      </c>
      <c r="B1020" s="1" t="s">
        <v>88</v>
      </c>
      <c r="C1020" s="6" t="s">
        <v>456</v>
      </c>
      <c r="D1020" s="9" t="s">
        <v>1329</v>
      </c>
      <c r="E1020" s="9" t="s">
        <v>256</v>
      </c>
      <c r="F1020" s="9" t="s">
        <v>91</v>
      </c>
      <c r="G1020" s="9" t="s">
        <v>1321</v>
      </c>
      <c r="H1020" s="9" t="s">
        <v>1322</v>
      </c>
      <c r="J1020" s="6" t="str">
        <f t="shared" si="287"/>
        <v>001011</v>
      </c>
      <c r="K1020" s="1">
        <f t="shared" si="288"/>
        <v>3</v>
      </c>
      <c r="L1020" s="6" t="str">
        <f t="shared" si="289"/>
        <v>00000</v>
      </c>
      <c r="M1020" s="1">
        <f t="shared" si="290"/>
        <v>53</v>
      </c>
      <c r="N1020" s="6" t="str">
        <f t="shared" si="291"/>
        <v>00</v>
      </c>
      <c r="O1020" s="1">
        <f t="shared" si="292"/>
        <v>6</v>
      </c>
      <c r="P1020" s="1">
        <f>IF(HEX2DEC(LEFT(E1020,4))&gt;=32768,HEX2DEC(LEFT(E1020,4))-65536,HEX2DEC(LEFT(E1020,4)))/Codes!$N$2</f>
        <v>3.6</v>
      </c>
      <c r="Q1020" s="1">
        <f>IF(HEX2DEC(RIGHT(E1020,4))&gt;=32768,HEX2DEC(RIGHT(E1020,4))-65536,HEX2DEC(RIGHT(E1020,4)))/Codes!$N$2</f>
        <v>0</v>
      </c>
      <c r="R1020" s="1">
        <f>IF(HEX2DEC(LEFT(F1020,4))&gt;=32768,HEX2DEC(LEFT(F1020,4))-65536,HEX2DEC(LEFT(F1020,4)))/Codes!$N$2</f>
        <v>0</v>
      </c>
      <c r="S1020" s="1">
        <f>IF(HEX2DEC(RIGHT(F1020,4))&gt;=32768,HEX2DEC(RIGHT(F1020,4))-65536,HEX2DEC(RIGHT(F1020,4)))/Codes!$N$2</f>
        <v>0</v>
      </c>
      <c r="T1020" s="18">
        <f t="shared" si="293"/>
        <v>361</v>
      </c>
      <c r="U1020" s="1">
        <f t="shared" si="294"/>
        <v>50</v>
      </c>
      <c r="V1020" s="1">
        <f t="shared" si="295"/>
        <v>0</v>
      </c>
      <c r="W1020" s="1" t="str">
        <f t="shared" si="296"/>
        <v>100</v>
      </c>
      <c r="X1020" s="1">
        <f t="shared" si="297"/>
        <v>0</v>
      </c>
      <c r="Y1020" s="1">
        <f t="shared" si="298"/>
        <v>80</v>
      </c>
      <c r="Z1020" s="1" t="str">
        <f>VLOOKUP(BIN2DEC(MID(HEX2BIN(MID(H1020,3,2),8),2,5)),Codes!$E$1:$F$18,2)</f>
        <v>Slash</v>
      </c>
      <c r="AA1020" s="6" t="str">
        <f t="shared" si="299"/>
        <v>0</v>
      </c>
      <c r="AB1020" s="1">
        <f t="shared" si="300"/>
        <v>1</v>
      </c>
      <c r="AC1020" s="1" t="str">
        <f>VLOOKUP(BIN2DEC(RIGHT(HEX2BIN(MID(H1020,6,1),4),1)&amp;LEFT(HEX2BIN(MID(H1020,7,1),4),1)),Codes!$K$1:$L$5,2)</f>
        <v>M</v>
      </c>
      <c r="AD1020" s="1" t="str">
        <f>VLOOKUP(BIN2DEC(RIGHT(HEX2BIN(MID(H1020,7,1),4),3)&amp;LEFT(HEX2BIN(MID(H1020,8,1),4),2)),Codes!$H$2:$I$33,2)</f>
        <v>Slash</v>
      </c>
      <c r="AE1020" s="1" t="str">
        <f t="shared" si="301"/>
        <v>1</v>
      </c>
      <c r="AF1020" s="1" t="str">
        <f t="shared" si="302"/>
        <v>1</v>
      </c>
      <c r="AH1020" s="6">
        <f t="shared" si="303"/>
        <v>35</v>
      </c>
    </row>
    <row r="1021" spans="1:34">
      <c r="A1021" s="3" t="s">
        <v>1334</v>
      </c>
      <c r="B1021" s="1" t="s">
        <v>88</v>
      </c>
      <c r="C1021" s="6" t="s">
        <v>458</v>
      </c>
      <c r="D1021" s="9" t="s">
        <v>1319</v>
      </c>
      <c r="E1021" s="9" t="s">
        <v>1320</v>
      </c>
      <c r="F1021" s="9" t="s">
        <v>91</v>
      </c>
      <c r="G1021" s="9" t="s">
        <v>1321</v>
      </c>
      <c r="H1021" s="9" t="s">
        <v>1322</v>
      </c>
      <c r="J1021" s="6" t="str">
        <f t="shared" si="287"/>
        <v>001011</v>
      </c>
      <c r="K1021" s="1">
        <f t="shared" si="288"/>
        <v>0</v>
      </c>
      <c r="L1021" s="6" t="str">
        <f t="shared" si="289"/>
        <v>00000</v>
      </c>
      <c r="M1021" s="1">
        <f t="shared" si="290"/>
        <v>28</v>
      </c>
      <c r="N1021" s="6" t="str">
        <f t="shared" si="291"/>
        <v>00</v>
      </c>
      <c r="O1021" s="1">
        <f t="shared" si="292"/>
        <v>6</v>
      </c>
      <c r="P1021" s="1">
        <f>IF(HEX2DEC(LEFT(E1021,4))&gt;=32768,HEX2DEC(LEFT(E1021,4))-65536,HEX2DEC(LEFT(E1021,4)))/Codes!$N$2</f>
        <v>5.6</v>
      </c>
      <c r="Q1021" s="1">
        <f>IF(HEX2DEC(RIGHT(E1021,4))&gt;=32768,HEX2DEC(RIGHT(E1021,4))-65536,HEX2DEC(RIGHT(E1021,4)))/Codes!$N$2</f>
        <v>7.2</v>
      </c>
      <c r="R1021" s="1">
        <f>IF(HEX2DEC(LEFT(F1021,4))&gt;=32768,HEX2DEC(LEFT(F1021,4))-65536,HEX2DEC(LEFT(F1021,4)))/Codes!$N$2</f>
        <v>0</v>
      </c>
      <c r="S1021" s="1">
        <f>IF(HEX2DEC(RIGHT(F1021,4))&gt;=32768,HEX2DEC(RIGHT(F1021,4))-65536,HEX2DEC(RIGHT(F1021,4)))/Codes!$N$2</f>
        <v>0</v>
      </c>
      <c r="T1021" s="18">
        <f t="shared" si="293"/>
        <v>361</v>
      </c>
      <c r="U1021" s="1">
        <f t="shared" si="294"/>
        <v>50</v>
      </c>
      <c r="V1021" s="1">
        <f t="shared" si="295"/>
        <v>0</v>
      </c>
      <c r="W1021" s="1" t="str">
        <f t="shared" si="296"/>
        <v>100</v>
      </c>
      <c r="X1021" s="1">
        <f t="shared" si="297"/>
        <v>0</v>
      </c>
      <c r="Y1021" s="1">
        <f t="shared" si="298"/>
        <v>80</v>
      </c>
      <c r="Z1021" s="1" t="str">
        <f>VLOOKUP(BIN2DEC(MID(HEX2BIN(MID(H1021,3,2),8),2,5)),Codes!$E$1:$F$18,2)</f>
        <v>Slash</v>
      </c>
      <c r="AA1021" s="6" t="str">
        <f t="shared" si="299"/>
        <v>0</v>
      </c>
      <c r="AB1021" s="1">
        <f t="shared" si="300"/>
        <v>1</v>
      </c>
      <c r="AC1021" s="1" t="str">
        <f>VLOOKUP(BIN2DEC(RIGHT(HEX2BIN(MID(H1021,6,1),4),1)&amp;LEFT(HEX2BIN(MID(H1021,7,1),4),1)),Codes!$K$1:$L$5,2)</f>
        <v>M</v>
      </c>
      <c r="AD1021" s="1" t="str">
        <f>VLOOKUP(BIN2DEC(RIGHT(HEX2BIN(MID(H1021,7,1),4),3)&amp;LEFT(HEX2BIN(MID(H1021,8,1),4),2)),Codes!$H$2:$I$33,2)</f>
        <v>Slash</v>
      </c>
      <c r="AE1021" s="1" t="str">
        <f t="shared" si="301"/>
        <v>1</v>
      </c>
      <c r="AF1021" s="1" t="str">
        <f t="shared" si="302"/>
        <v>1</v>
      </c>
      <c r="AH1021" s="6">
        <f t="shared" si="303"/>
        <v>35</v>
      </c>
    </row>
    <row r="1022" spans="1:34">
      <c r="A1022" s="3" t="s">
        <v>1335</v>
      </c>
      <c r="B1022" s="1" t="s">
        <v>88</v>
      </c>
      <c r="C1022" s="6" t="s">
        <v>458</v>
      </c>
      <c r="D1022" s="9" t="s">
        <v>1324</v>
      </c>
      <c r="E1022" s="9" t="s">
        <v>1325</v>
      </c>
      <c r="F1022" s="9" t="s">
        <v>91</v>
      </c>
      <c r="G1022" s="9" t="s">
        <v>1321</v>
      </c>
      <c r="H1022" s="9" t="s">
        <v>1322</v>
      </c>
      <c r="J1022" s="6" t="str">
        <f t="shared" si="287"/>
        <v>001011</v>
      </c>
      <c r="K1022" s="1">
        <f t="shared" si="288"/>
        <v>1</v>
      </c>
      <c r="L1022" s="6" t="str">
        <f t="shared" si="289"/>
        <v>00000</v>
      </c>
      <c r="M1022" s="1">
        <f t="shared" si="290"/>
        <v>28</v>
      </c>
      <c r="N1022" s="6" t="str">
        <f t="shared" si="291"/>
        <v>00</v>
      </c>
      <c r="O1022" s="1">
        <f t="shared" si="292"/>
        <v>6</v>
      </c>
      <c r="P1022" s="1">
        <f>IF(HEX2DEC(LEFT(E1022,4))&gt;=32768,HEX2DEC(LEFT(E1022,4))-65536,HEX2DEC(LEFT(E1022,4)))/Codes!$N$2</f>
        <v>5.6</v>
      </c>
      <c r="Q1022" s="1">
        <f>IF(HEX2DEC(RIGHT(E1022,4))&gt;=32768,HEX2DEC(RIGHT(E1022,4))-65536,HEX2DEC(RIGHT(E1022,4)))/Codes!$N$2</f>
        <v>3.6</v>
      </c>
      <c r="R1022" s="1">
        <f>IF(HEX2DEC(LEFT(F1022,4))&gt;=32768,HEX2DEC(LEFT(F1022,4))-65536,HEX2DEC(LEFT(F1022,4)))/Codes!$N$2</f>
        <v>0</v>
      </c>
      <c r="S1022" s="1">
        <f>IF(HEX2DEC(RIGHT(F1022,4))&gt;=32768,HEX2DEC(RIGHT(F1022,4))-65536,HEX2DEC(RIGHT(F1022,4)))/Codes!$N$2</f>
        <v>0</v>
      </c>
      <c r="T1022" s="18">
        <f t="shared" si="293"/>
        <v>361</v>
      </c>
      <c r="U1022" s="1">
        <f t="shared" si="294"/>
        <v>50</v>
      </c>
      <c r="V1022" s="1">
        <f t="shared" si="295"/>
        <v>0</v>
      </c>
      <c r="W1022" s="1" t="str">
        <f t="shared" si="296"/>
        <v>100</v>
      </c>
      <c r="X1022" s="1">
        <f t="shared" si="297"/>
        <v>0</v>
      </c>
      <c r="Y1022" s="1">
        <f t="shared" si="298"/>
        <v>80</v>
      </c>
      <c r="Z1022" s="1" t="str">
        <f>VLOOKUP(BIN2DEC(MID(HEX2BIN(MID(H1022,3,2),8),2,5)),Codes!$E$1:$F$18,2)</f>
        <v>Slash</v>
      </c>
      <c r="AA1022" s="6" t="str">
        <f t="shared" si="299"/>
        <v>0</v>
      </c>
      <c r="AB1022" s="1">
        <f t="shared" si="300"/>
        <v>1</v>
      </c>
      <c r="AC1022" s="1" t="str">
        <f>VLOOKUP(BIN2DEC(RIGHT(HEX2BIN(MID(H1022,6,1),4),1)&amp;LEFT(HEX2BIN(MID(H1022,7,1),4),1)),Codes!$K$1:$L$5,2)</f>
        <v>M</v>
      </c>
      <c r="AD1022" s="1" t="str">
        <f>VLOOKUP(BIN2DEC(RIGHT(HEX2BIN(MID(H1022,7,1),4),3)&amp;LEFT(HEX2BIN(MID(H1022,8,1),4),2)),Codes!$H$2:$I$33,2)</f>
        <v>Slash</v>
      </c>
      <c r="AE1022" s="1" t="str">
        <f t="shared" si="301"/>
        <v>1</v>
      </c>
      <c r="AF1022" s="1" t="str">
        <f t="shared" si="302"/>
        <v>1</v>
      </c>
      <c r="AH1022" s="6">
        <f t="shared" si="303"/>
        <v>35</v>
      </c>
    </row>
    <row r="1023" spans="1:34">
      <c r="A1023" s="3" t="s">
        <v>1336</v>
      </c>
      <c r="B1023" s="1" t="s">
        <v>88</v>
      </c>
      <c r="C1023" s="6" t="s">
        <v>458</v>
      </c>
      <c r="D1023" s="9" t="s">
        <v>1327</v>
      </c>
      <c r="E1023" s="9" t="s">
        <v>256</v>
      </c>
      <c r="F1023" s="9" t="s">
        <v>91</v>
      </c>
      <c r="G1023" s="9" t="s">
        <v>1321</v>
      </c>
      <c r="H1023" s="9" t="s">
        <v>1322</v>
      </c>
      <c r="J1023" s="6" t="str">
        <f t="shared" si="287"/>
        <v>001011</v>
      </c>
      <c r="K1023" s="1">
        <f t="shared" si="288"/>
        <v>2</v>
      </c>
      <c r="L1023" s="6" t="str">
        <f t="shared" si="289"/>
        <v>00000</v>
      </c>
      <c r="M1023" s="1">
        <f t="shared" si="290"/>
        <v>25</v>
      </c>
      <c r="N1023" s="6" t="str">
        <f t="shared" si="291"/>
        <v>00</v>
      </c>
      <c r="O1023" s="1">
        <f t="shared" si="292"/>
        <v>6</v>
      </c>
      <c r="P1023" s="1">
        <f>IF(HEX2DEC(LEFT(E1023,4))&gt;=32768,HEX2DEC(LEFT(E1023,4))-65536,HEX2DEC(LEFT(E1023,4)))/Codes!$N$2</f>
        <v>3.6</v>
      </c>
      <c r="Q1023" s="1">
        <f>IF(HEX2DEC(RIGHT(E1023,4))&gt;=32768,HEX2DEC(RIGHT(E1023,4))-65536,HEX2DEC(RIGHT(E1023,4)))/Codes!$N$2</f>
        <v>0</v>
      </c>
      <c r="R1023" s="1">
        <f>IF(HEX2DEC(LEFT(F1023,4))&gt;=32768,HEX2DEC(LEFT(F1023,4))-65536,HEX2DEC(LEFT(F1023,4)))/Codes!$N$2</f>
        <v>0</v>
      </c>
      <c r="S1023" s="1">
        <f>IF(HEX2DEC(RIGHT(F1023,4))&gt;=32768,HEX2DEC(RIGHT(F1023,4))-65536,HEX2DEC(RIGHT(F1023,4)))/Codes!$N$2</f>
        <v>0</v>
      </c>
      <c r="T1023" s="18">
        <f t="shared" si="293"/>
        <v>361</v>
      </c>
      <c r="U1023" s="1">
        <f t="shared" si="294"/>
        <v>50</v>
      </c>
      <c r="V1023" s="1">
        <f t="shared" si="295"/>
        <v>0</v>
      </c>
      <c r="W1023" s="1" t="str">
        <f t="shared" si="296"/>
        <v>100</v>
      </c>
      <c r="X1023" s="1">
        <f t="shared" si="297"/>
        <v>0</v>
      </c>
      <c r="Y1023" s="1">
        <f t="shared" si="298"/>
        <v>80</v>
      </c>
      <c r="Z1023" s="1" t="str">
        <f>VLOOKUP(BIN2DEC(MID(HEX2BIN(MID(H1023,3,2),8),2,5)),Codes!$E$1:$F$18,2)</f>
        <v>Slash</v>
      </c>
      <c r="AA1023" s="6" t="str">
        <f t="shared" si="299"/>
        <v>0</v>
      </c>
      <c r="AB1023" s="1">
        <f t="shared" si="300"/>
        <v>1</v>
      </c>
      <c r="AC1023" s="1" t="str">
        <f>VLOOKUP(BIN2DEC(RIGHT(HEX2BIN(MID(H1023,6,1),4),1)&amp;LEFT(HEX2BIN(MID(H1023,7,1),4),1)),Codes!$K$1:$L$5,2)</f>
        <v>M</v>
      </c>
      <c r="AD1023" s="1" t="str">
        <f>VLOOKUP(BIN2DEC(RIGHT(HEX2BIN(MID(H1023,7,1),4),3)&amp;LEFT(HEX2BIN(MID(H1023,8,1),4),2)),Codes!$H$2:$I$33,2)</f>
        <v>Slash</v>
      </c>
      <c r="AE1023" s="1" t="str">
        <f t="shared" si="301"/>
        <v>1</v>
      </c>
      <c r="AF1023" s="1" t="str">
        <f t="shared" si="302"/>
        <v>1</v>
      </c>
      <c r="AH1023" s="6">
        <f t="shared" si="303"/>
        <v>35</v>
      </c>
    </row>
    <row r="1024" spans="1:34">
      <c r="A1024" s="3" t="s">
        <v>1337</v>
      </c>
      <c r="B1024" s="1" t="s">
        <v>88</v>
      </c>
      <c r="C1024" s="6" t="s">
        <v>458</v>
      </c>
      <c r="D1024" s="9" t="s">
        <v>1329</v>
      </c>
      <c r="E1024" s="9" t="s">
        <v>256</v>
      </c>
      <c r="F1024" s="9" t="s">
        <v>91</v>
      </c>
      <c r="G1024" s="9" t="s">
        <v>1321</v>
      </c>
      <c r="H1024" s="9" t="s">
        <v>1322</v>
      </c>
      <c r="J1024" s="6" t="str">
        <f t="shared" si="287"/>
        <v>001011</v>
      </c>
      <c r="K1024" s="1">
        <f t="shared" si="288"/>
        <v>3</v>
      </c>
      <c r="L1024" s="6" t="str">
        <f t="shared" si="289"/>
        <v>00000</v>
      </c>
      <c r="M1024" s="1">
        <f t="shared" si="290"/>
        <v>53</v>
      </c>
      <c r="N1024" s="6" t="str">
        <f t="shared" si="291"/>
        <v>00</v>
      </c>
      <c r="O1024" s="1">
        <f t="shared" si="292"/>
        <v>6</v>
      </c>
      <c r="P1024" s="1">
        <f>IF(HEX2DEC(LEFT(E1024,4))&gt;=32768,HEX2DEC(LEFT(E1024,4))-65536,HEX2DEC(LEFT(E1024,4)))/Codes!$N$2</f>
        <v>3.6</v>
      </c>
      <c r="Q1024" s="1">
        <f>IF(HEX2DEC(RIGHT(E1024,4))&gt;=32768,HEX2DEC(RIGHT(E1024,4))-65536,HEX2DEC(RIGHT(E1024,4)))/Codes!$N$2</f>
        <v>0</v>
      </c>
      <c r="R1024" s="1">
        <f>IF(HEX2DEC(LEFT(F1024,4))&gt;=32768,HEX2DEC(LEFT(F1024,4))-65536,HEX2DEC(LEFT(F1024,4)))/Codes!$N$2</f>
        <v>0</v>
      </c>
      <c r="S1024" s="1">
        <f>IF(HEX2DEC(RIGHT(F1024,4))&gt;=32768,HEX2DEC(RIGHT(F1024,4))-65536,HEX2DEC(RIGHT(F1024,4)))/Codes!$N$2</f>
        <v>0</v>
      </c>
      <c r="T1024" s="18">
        <f t="shared" si="293"/>
        <v>361</v>
      </c>
      <c r="U1024" s="1">
        <f t="shared" si="294"/>
        <v>50</v>
      </c>
      <c r="V1024" s="1">
        <f t="shared" si="295"/>
        <v>0</v>
      </c>
      <c r="W1024" s="1" t="str">
        <f t="shared" si="296"/>
        <v>100</v>
      </c>
      <c r="X1024" s="1">
        <f t="shared" si="297"/>
        <v>0</v>
      </c>
      <c r="Y1024" s="1">
        <f t="shared" si="298"/>
        <v>80</v>
      </c>
      <c r="Z1024" s="1" t="str">
        <f>VLOOKUP(BIN2DEC(MID(HEX2BIN(MID(H1024,3,2),8),2,5)),Codes!$E$1:$F$18,2)</f>
        <v>Slash</v>
      </c>
      <c r="AA1024" s="6" t="str">
        <f t="shared" si="299"/>
        <v>0</v>
      </c>
      <c r="AB1024" s="1">
        <f t="shared" si="300"/>
        <v>1</v>
      </c>
      <c r="AC1024" s="1" t="str">
        <f>VLOOKUP(BIN2DEC(RIGHT(HEX2BIN(MID(H1024,6,1),4),1)&amp;LEFT(HEX2BIN(MID(H1024,7,1),4),1)),Codes!$K$1:$L$5,2)</f>
        <v>M</v>
      </c>
      <c r="AD1024" s="1" t="str">
        <f>VLOOKUP(BIN2DEC(RIGHT(HEX2BIN(MID(H1024,7,1),4),3)&amp;LEFT(HEX2BIN(MID(H1024,8,1),4),2)),Codes!$H$2:$I$33,2)</f>
        <v>Slash</v>
      </c>
      <c r="AE1024" s="1" t="str">
        <f t="shared" si="301"/>
        <v>1</v>
      </c>
      <c r="AF1024" s="1" t="str">
        <f t="shared" si="302"/>
        <v>1</v>
      </c>
      <c r="AH1024" s="6">
        <f t="shared" si="303"/>
        <v>35</v>
      </c>
    </row>
    <row r="1025" spans="1:34">
      <c r="A1025" s="3" t="s">
        <v>1338</v>
      </c>
      <c r="B1025" s="1" t="s">
        <v>88</v>
      </c>
      <c r="C1025" s="6" t="s">
        <v>464</v>
      </c>
      <c r="D1025" s="9" t="s">
        <v>1319</v>
      </c>
      <c r="E1025" s="9" t="s">
        <v>1320</v>
      </c>
      <c r="F1025" s="9" t="s">
        <v>91</v>
      </c>
      <c r="G1025" s="9" t="s">
        <v>1321</v>
      </c>
      <c r="H1025" s="9" t="s">
        <v>1322</v>
      </c>
      <c r="J1025" s="6" t="str">
        <f t="shared" ref="J1025:J1088" si="304">LEFT(HEX2BIN(LEFT(D1025,2),8),6)</f>
        <v>001011</v>
      </c>
      <c r="K1025" s="1">
        <f t="shared" ref="K1025:K1088" si="305">BIN2DEC(MID(HEX2BIN(MID(D1025,2,2),8),3,3))</f>
        <v>0</v>
      </c>
      <c r="L1025" s="6" t="str">
        <f t="shared" ref="L1025:L1088" si="306">MID(HEX2BIN(MID(D1025,3,2),8),2,5)</f>
        <v>00000</v>
      </c>
      <c r="M1025" s="1">
        <f t="shared" ref="M1025:M1088" si="307">ROUNDDOWN(HEX2DEC(MID(D1025,4,3))/8,0)</f>
        <v>28</v>
      </c>
      <c r="N1025" s="6" t="str">
        <f t="shared" ref="N1025:N1088" si="308">MID(HEX2BIN(MID(D1025,6,1),4),2,2)</f>
        <v>00</v>
      </c>
      <c r="O1025" s="1">
        <f t="shared" ref="O1025:O1088" si="309">HEX2DEC(MID(D1025,7,2))</f>
        <v>6</v>
      </c>
      <c r="P1025" s="1">
        <f>IF(HEX2DEC(LEFT(E1025,4))&gt;=32768,HEX2DEC(LEFT(E1025,4))-65536,HEX2DEC(LEFT(E1025,4)))/Codes!$N$2</f>
        <v>5.6</v>
      </c>
      <c r="Q1025" s="1">
        <f>IF(HEX2DEC(RIGHT(E1025,4))&gt;=32768,HEX2DEC(RIGHT(E1025,4))-65536,HEX2DEC(RIGHT(E1025,4)))/Codes!$N$2</f>
        <v>7.2</v>
      </c>
      <c r="R1025" s="1">
        <f>IF(HEX2DEC(LEFT(F1025,4))&gt;=32768,HEX2DEC(LEFT(F1025,4))-65536,HEX2DEC(LEFT(F1025,4)))/Codes!$N$2</f>
        <v>0</v>
      </c>
      <c r="S1025" s="1">
        <f>IF(HEX2DEC(RIGHT(F1025,4))&gt;=32768,HEX2DEC(RIGHT(F1025,4))-65536,HEX2DEC(RIGHT(F1025,4)))/Codes!$N$2</f>
        <v>0</v>
      </c>
      <c r="T1025" s="18">
        <f t="shared" ref="T1025:T1088" si="310">ROUNDDOWN(HEX2DEC(LEFT(G1025,3))/8,0)</f>
        <v>361</v>
      </c>
      <c r="U1025" s="1">
        <f t="shared" ref="U1025:U1088" si="311">ROUNDDOWN(HEX2DEC(MID(G1025,3,3))/4,0)-(512*ROUNDDOWN(HEX2DEC(MID(G1025,3,1))/8,0))</f>
        <v>50</v>
      </c>
      <c r="V1025" s="1">
        <f t="shared" ref="V1025:V1088" si="312">RIGHT(HEX2BIN(MID(G1025,5,1),4),2)*128+HEX2DEC(MID(G1025,6,1))*8+LEFT(HEX2BIN(MID(G1025,7,1),4),3)</f>
        <v>0</v>
      </c>
      <c r="W1025" s="1" t="str">
        <f t="shared" ref="W1025:W1088" si="313">MID(HEX2BIN(MID(G1025,7,2),8),4,3)</f>
        <v>100</v>
      </c>
      <c r="X1025" s="1">
        <f t="shared" ref="X1025:X1088" si="314">BIN2DEC(RIGHT(HEX2BIN(RIGHT(G1025,1),4),2))</f>
        <v>0</v>
      </c>
      <c r="Y1025" s="1">
        <f t="shared" ref="Y1025:Y1088" si="315">ROUNDDOWN(HEX2DEC(LEFT(H1025,3))/8,0)</f>
        <v>80</v>
      </c>
      <c r="Z1025" s="1" t="str">
        <f>VLOOKUP(BIN2DEC(MID(HEX2BIN(MID(H1025,3,2),8),2,5)),Codes!$E$1:$F$18,2)</f>
        <v>Slash</v>
      </c>
      <c r="AA1025" s="6" t="str">
        <f t="shared" ref="AA1025:AA1088" si="316">MID(HEX2BIN(MID(H1025,4,1),4),3,1)</f>
        <v>0</v>
      </c>
      <c r="AB1025" s="1">
        <f t="shared" ref="AB1025:AB1088" si="317">(MOD(HEX2DEC(MID(H1025,4,1)),2))*64+ROUNDDOWN(HEX2DEC(MID(H1025,5,2))/4,0)</f>
        <v>1</v>
      </c>
      <c r="AC1025" s="1" t="str">
        <f>VLOOKUP(BIN2DEC(RIGHT(HEX2BIN(MID(H1025,6,1),4),1)&amp;LEFT(HEX2BIN(MID(H1025,7,1),4),1)),Codes!$K$1:$L$5,2)</f>
        <v>M</v>
      </c>
      <c r="AD1025" s="1" t="str">
        <f>VLOOKUP(BIN2DEC(RIGHT(HEX2BIN(MID(H1025,7,1),4),3)&amp;LEFT(HEX2BIN(MID(H1025,8,1),4),2)),Codes!$H$2:$I$33,2)</f>
        <v>Slash</v>
      </c>
      <c r="AE1025" s="1" t="str">
        <f t="shared" ref="AE1025:AE1088" si="318">MID(HEX2BIN(RIGHT(H1025,1),4),3,1)</f>
        <v>1</v>
      </c>
      <c r="AF1025" s="1" t="str">
        <f t="shared" ref="AF1025:AF1088" si="319">RIGHT(HEX2BIN(RIGHT(H1025,1),4),1)</f>
        <v>1</v>
      </c>
      <c r="AH1025" s="6">
        <f t="shared" ref="AH1025:AH1088" si="320">ROUNDDOWN(HEX2DEC(MID(H1025,6,3))/4,0)-(256*ROUNDDOWN(HEX2DEC(MID(H1025,6,1))/4,0))</f>
        <v>35</v>
      </c>
    </row>
    <row r="1026" spans="1:34">
      <c r="A1026" s="3" t="s">
        <v>1339</v>
      </c>
      <c r="B1026" s="1" t="s">
        <v>88</v>
      </c>
      <c r="C1026" s="6" t="s">
        <v>464</v>
      </c>
      <c r="D1026" s="9" t="s">
        <v>1324</v>
      </c>
      <c r="E1026" s="9" t="s">
        <v>1325</v>
      </c>
      <c r="F1026" s="9" t="s">
        <v>91</v>
      </c>
      <c r="G1026" s="9" t="s">
        <v>1321</v>
      </c>
      <c r="H1026" s="9" t="s">
        <v>1322</v>
      </c>
      <c r="J1026" s="6" t="str">
        <f t="shared" si="304"/>
        <v>001011</v>
      </c>
      <c r="K1026" s="1">
        <f t="shared" si="305"/>
        <v>1</v>
      </c>
      <c r="L1026" s="6" t="str">
        <f t="shared" si="306"/>
        <v>00000</v>
      </c>
      <c r="M1026" s="1">
        <f t="shared" si="307"/>
        <v>28</v>
      </c>
      <c r="N1026" s="6" t="str">
        <f t="shared" si="308"/>
        <v>00</v>
      </c>
      <c r="O1026" s="1">
        <f t="shared" si="309"/>
        <v>6</v>
      </c>
      <c r="P1026" s="1">
        <f>IF(HEX2DEC(LEFT(E1026,4))&gt;=32768,HEX2DEC(LEFT(E1026,4))-65536,HEX2DEC(LEFT(E1026,4)))/Codes!$N$2</f>
        <v>5.6</v>
      </c>
      <c r="Q1026" s="1">
        <f>IF(HEX2DEC(RIGHT(E1026,4))&gt;=32768,HEX2DEC(RIGHT(E1026,4))-65536,HEX2DEC(RIGHT(E1026,4)))/Codes!$N$2</f>
        <v>3.6</v>
      </c>
      <c r="R1026" s="1">
        <f>IF(HEX2DEC(LEFT(F1026,4))&gt;=32768,HEX2DEC(LEFT(F1026,4))-65536,HEX2DEC(LEFT(F1026,4)))/Codes!$N$2</f>
        <v>0</v>
      </c>
      <c r="S1026" s="1">
        <f>IF(HEX2DEC(RIGHT(F1026,4))&gt;=32768,HEX2DEC(RIGHT(F1026,4))-65536,HEX2DEC(RIGHT(F1026,4)))/Codes!$N$2</f>
        <v>0</v>
      </c>
      <c r="T1026" s="18">
        <f t="shared" si="310"/>
        <v>361</v>
      </c>
      <c r="U1026" s="1">
        <f t="shared" si="311"/>
        <v>50</v>
      </c>
      <c r="V1026" s="1">
        <f t="shared" si="312"/>
        <v>0</v>
      </c>
      <c r="W1026" s="1" t="str">
        <f t="shared" si="313"/>
        <v>100</v>
      </c>
      <c r="X1026" s="1">
        <f t="shared" si="314"/>
        <v>0</v>
      </c>
      <c r="Y1026" s="1">
        <f t="shared" si="315"/>
        <v>80</v>
      </c>
      <c r="Z1026" s="1" t="str">
        <f>VLOOKUP(BIN2DEC(MID(HEX2BIN(MID(H1026,3,2),8),2,5)),Codes!$E$1:$F$18,2)</f>
        <v>Slash</v>
      </c>
      <c r="AA1026" s="6" t="str">
        <f t="shared" si="316"/>
        <v>0</v>
      </c>
      <c r="AB1026" s="1">
        <f t="shared" si="317"/>
        <v>1</v>
      </c>
      <c r="AC1026" s="1" t="str">
        <f>VLOOKUP(BIN2DEC(RIGHT(HEX2BIN(MID(H1026,6,1),4),1)&amp;LEFT(HEX2BIN(MID(H1026,7,1),4),1)),Codes!$K$1:$L$5,2)</f>
        <v>M</v>
      </c>
      <c r="AD1026" s="1" t="str">
        <f>VLOOKUP(BIN2DEC(RIGHT(HEX2BIN(MID(H1026,7,1),4),3)&amp;LEFT(HEX2BIN(MID(H1026,8,1),4),2)),Codes!$H$2:$I$33,2)</f>
        <v>Slash</v>
      </c>
      <c r="AE1026" s="1" t="str">
        <f t="shared" si="318"/>
        <v>1</v>
      </c>
      <c r="AF1026" s="1" t="str">
        <f t="shared" si="319"/>
        <v>1</v>
      </c>
      <c r="AH1026" s="6">
        <f t="shared" si="320"/>
        <v>35</v>
      </c>
    </row>
    <row r="1027" spans="1:34">
      <c r="A1027" s="3" t="s">
        <v>1340</v>
      </c>
      <c r="B1027" s="1" t="s">
        <v>88</v>
      </c>
      <c r="C1027" s="6" t="s">
        <v>464</v>
      </c>
      <c r="D1027" s="9" t="s">
        <v>1327</v>
      </c>
      <c r="E1027" s="9" t="s">
        <v>256</v>
      </c>
      <c r="F1027" s="9" t="s">
        <v>91</v>
      </c>
      <c r="G1027" s="9" t="s">
        <v>1321</v>
      </c>
      <c r="H1027" s="9" t="s">
        <v>1322</v>
      </c>
      <c r="J1027" s="6" t="str">
        <f t="shared" si="304"/>
        <v>001011</v>
      </c>
      <c r="K1027" s="1">
        <f t="shared" si="305"/>
        <v>2</v>
      </c>
      <c r="L1027" s="6" t="str">
        <f t="shared" si="306"/>
        <v>00000</v>
      </c>
      <c r="M1027" s="1">
        <f t="shared" si="307"/>
        <v>25</v>
      </c>
      <c r="N1027" s="6" t="str">
        <f t="shared" si="308"/>
        <v>00</v>
      </c>
      <c r="O1027" s="1">
        <f t="shared" si="309"/>
        <v>6</v>
      </c>
      <c r="P1027" s="1">
        <f>IF(HEX2DEC(LEFT(E1027,4))&gt;=32768,HEX2DEC(LEFT(E1027,4))-65536,HEX2DEC(LEFT(E1027,4)))/Codes!$N$2</f>
        <v>3.6</v>
      </c>
      <c r="Q1027" s="1">
        <f>IF(HEX2DEC(RIGHT(E1027,4))&gt;=32768,HEX2DEC(RIGHT(E1027,4))-65536,HEX2DEC(RIGHT(E1027,4)))/Codes!$N$2</f>
        <v>0</v>
      </c>
      <c r="R1027" s="1">
        <f>IF(HEX2DEC(LEFT(F1027,4))&gt;=32768,HEX2DEC(LEFT(F1027,4))-65536,HEX2DEC(LEFT(F1027,4)))/Codes!$N$2</f>
        <v>0</v>
      </c>
      <c r="S1027" s="1">
        <f>IF(HEX2DEC(RIGHT(F1027,4))&gt;=32768,HEX2DEC(RIGHT(F1027,4))-65536,HEX2DEC(RIGHT(F1027,4)))/Codes!$N$2</f>
        <v>0</v>
      </c>
      <c r="T1027" s="18">
        <f t="shared" si="310"/>
        <v>361</v>
      </c>
      <c r="U1027" s="1">
        <f t="shared" si="311"/>
        <v>50</v>
      </c>
      <c r="V1027" s="1">
        <f t="shared" si="312"/>
        <v>0</v>
      </c>
      <c r="W1027" s="1" t="str">
        <f t="shared" si="313"/>
        <v>100</v>
      </c>
      <c r="X1027" s="1">
        <f t="shared" si="314"/>
        <v>0</v>
      </c>
      <c r="Y1027" s="1">
        <f t="shared" si="315"/>
        <v>80</v>
      </c>
      <c r="Z1027" s="1" t="str">
        <f>VLOOKUP(BIN2DEC(MID(HEX2BIN(MID(H1027,3,2),8),2,5)),Codes!$E$1:$F$18,2)</f>
        <v>Slash</v>
      </c>
      <c r="AA1027" s="6" t="str">
        <f t="shared" si="316"/>
        <v>0</v>
      </c>
      <c r="AB1027" s="1">
        <f t="shared" si="317"/>
        <v>1</v>
      </c>
      <c r="AC1027" s="1" t="str">
        <f>VLOOKUP(BIN2DEC(RIGHT(HEX2BIN(MID(H1027,6,1),4),1)&amp;LEFT(HEX2BIN(MID(H1027,7,1),4),1)),Codes!$K$1:$L$5,2)</f>
        <v>M</v>
      </c>
      <c r="AD1027" s="1" t="str">
        <f>VLOOKUP(BIN2DEC(RIGHT(HEX2BIN(MID(H1027,7,1),4),3)&amp;LEFT(HEX2BIN(MID(H1027,8,1),4),2)),Codes!$H$2:$I$33,2)</f>
        <v>Slash</v>
      </c>
      <c r="AE1027" s="1" t="str">
        <f t="shared" si="318"/>
        <v>1</v>
      </c>
      <c r="AF1027" s="1" t="str">
        <f t="shared" si="319"/>
        <v>1</v>
      </c>
      <c r="AH1027" s="6">
        <f t="shared" si="320"/>
        <v>35</v>
      </c>
    </row>
    <row r="1028" spans="1:34">
      <c r="A1028" s="3" t="s">
        <v>1341</v>
      </c>
      <c r="B1028" s="1" t="s">
        <v>88</v>
      </c>
      <c r="C1028" s="6" t="s">
        <v>464</v>
      </c>
      <c r="D1028" s="9" t="s">
        <v>1329</v>
      </c>
      <c r="E1028" s="9" t="s">
        <v>256</v>
      </c>
      <c r="F1028" s="9" t="s">
        <v>91</v>
      </c>
      <c r="G1028" s="9" t="s">
        <v>1321</v>
      </c>
      <c r="H1028" s="9" t="s">
        <v>1322</v>
      </c>
      <c r="J1028" s="6" t="str">
        <f t="shared" si="304"/>
        <v>001011</v>
      </c>
      <c r="K1028" s="1">
        <f t="shared" si="305"/>
        <v>3</v>
      </c>
      <c r="L1028" s="6" t="str">
        <f t="shared" si="306"/>
        <v>00000</v>
      </c>
      <c r="M1028" s="1">
        <f t="shared" si="307"/>
        <v>53</v>
      </c>
      <c r="N1028" s="6" t="str">
        <f t="shared" si="308"/>
        <v>00</v>
      </c>
      <c r="O1028" s="1">
        <f t="shared" si="309"/>
        <v>6</v>
      </c>
      <c r="P1028" s="1">
        <f>IF(HEX2DEC(LEFT(E1028,4))&gt;=32768,HEX2DEC(LEFT(E1028,4))-65536,HEX2DEC(LEFT(E1028,4)))/Codes!$N$2</f>
        <v>3.6</v>
      </c>
      <c r="Q1028" s="1">
        <f>IF(HEX2DEC(RIGHT(E1028,4))&gt;=32768,HEX2DEC(RIGHT(E1028,4))-65536,HEX2DEC(RIGHT(E1028,4)))/Codes!$N$2</f>
        <v>0</v>
      </c>
      <c r="R1028" s="1">
        <f>IF(HEX2DEC(LEFT(F1028,4))&gt;=32768,HEX2DEC(LEFT(F1028,4))-65536,HEX2DEC(LEFT(F1028,4)))/Codes!$N$2</f>
        <v>0</v>
      </c>
      <c r="S1028" s="1">
        <f>IF(HEX2DEC(RIGHT(F1028,4))&gt;=32768,HEX2DEC(RIGHT(F1028,4))-65536,HEX2DEC(RIGHT(F1028,4)))/Codes!$N$2</f>
        <v>0</v>
      </c>
      <c r="T1028" s="18">
        <f t="shared" si="310"/>
        <v>361</v>
      </c>
      <c r="U1028" s="1">
        <f t="shared" si="311"/>
        <v>50</v>
      </c>
      <c r="V1028" s="1">
        <f t="shared" si="312"/>
        <v>0</v>
      </c>
      <c r="W1028" s="1" t="str">
        <f t="shared" si="313"/>
        <v>100</v>
      </c>
      <c r="X1028" s="1">
        <f t="shared" si="314"/>
        <v>0</v>
      </c>
      <c r="Y1028" s="1">
        <f t="shared" si="315"/>
        <v>80</v>
      </c>
      <c r="Z1028" s="1" t="str">
        <f>VLOOKUP(BIN2DEC(MID(HEX2BIN(MID(H1028,3,2),8),2,5)),Codes!$E$1:$F$18,2)</f>
        <v>Slash</v>
      </c>
      <c r="AA1028" s="6" t="str">
        <f t="shared" si="316"/>
        <v>0</v>
      </c>
      <c r="AB1028" s="1">
        <f t="shared" si="317"/>
        <v>1</v>
      </c>
      <c r="AC1028" s="1" t="str">
        <f>VLOOKUP(BIN2DEC(RIGHT(HEX2BIN(MID(H1028,6,1),4),1)&amp;LEFT(HEX2BIN(MID(H1028,7,1),4),1)),Codes!$K$1:$L$5,2)</f>
        <v>M</v>
      </c>
      <c r="AD1028" s="1" t="str">
        <f>VLOOKUP(BIN2DEC(RIGHT(HEX2BIN(MID(H1028,7,1),4),3)&amp;LEFT(HEX2BIN(MID(H1028,8,1),4),2)),Codes!$H$2:$I$33,2)</f>
        <v>Slash</v>
      </c>
      <c r="AE1028" s="1" t="str">
        <f t="shared" si="318"/>
        <v>1</v>
      </c>
      <c r="AF1028" s="1" t="str">
        <f t="shared" si="319"/>
        <v>1</v>
      </c>
      <c r="AH1028" s="6">
        <f t="shared" si="320"/>
        <v>35</v>
      </c>
    </row>
    <row r="1029" spans="1:34">
      <c r="A1029" s="3" t="s">
        <v>1342</v>
      </c>
      <c r="B1029" s="1" t="s">
        <v>88</v>
      </c>
      <c r="C1029" s="6" t="s">
        <v>1790</v>
      </c>
      <c r="D1029" s="9" t="s">
        <v>1135</v>
      </c>
      <c r="E1029" s="9" t="s">
        <v>1343</v>
      </c>
      <c r="F1029" s="9" t="s">
        <v>91</v>
      </c>
      <c r="G1029" s="9" t="s">
        <v>468</v>
      </c>
      <c r="H1029" s="9" t="s">
        <v>473</v>
      </c>
      <c r="J1029" s="6" t="str">
        <f t="shared" si="304"/>
        <v>001011</v>
      </c>
      <c r="K1029" s="1">
        <f t="shared" si="305"/>
        <v>0</v>
      </c>
      <c r="L1029" s="6" t="str">
        <f t="shared" si="306"/>
        <v>00000</v>
      </c>
      <c r="M1029" s="1">
        <f t="shared" si="307"/>
        <v>28</v>
      </c>
      <c r="N1029" s="6" t="str">
        <f t="shared" si="308"/>
        <v>00</v>
      </c>
      <c r="O1029" s="1">
        <f t="shared" si="309"/>
        <v>8</v>
      </c>
      <c r="P1029" s="1">
        <f>IF(HEX2DEC(LEFT(E1029,4))&gt;=32768,HEX2DEC(LEFT(E1029,4))-65536,HEX2DEC(LEFT(E1029,4)))/Codes!$N$2</f>
        <v>3.2</v>
      </c>
      <c r="Q1029" s="1">
        <f>IF(HEX2DEC(RIGHT(E1029,4))&gt;=32768,HEX2DEC(RIGHT(E1029,4))-65536,HEX2DEC(RIGHT(E1029,4)))/Codes!$N$2</f>
        <v>6.8</v>
      </c>
      <c r="R1029" s="1">
        <f>IF(HEX2DEC(LEFT(F1029,4))&gt;=32768,HEX2DEC(LEFT(F1029,4))-65536,HEX2DEC(LEFT(F1029,4)))/Codes!$N$2</f>
        <v>0</v>
      </c>
      <c r="S1029" s="1">
        <f>IF(HEX2DEC(RIGHT(F1029,4))&gt;=32768,HEX2DEC(RIGHT(F1029,4))-65536,HEX2DEC(RIGHT(F1029,4)))/Codes!$N$2</f>
        <v>0</v>
      </c>
      <c r="T1029" s="18">
        <f t="shared" si="310"/>
        <v>361</v>
      </c>
      <c r="U1029" s="1">
        <f t="shared" si="311"/>
        <v>100</v>
      </c>
      <c r="V1029" s="1">
        <f t="shared" si="312"/>
        <v>98</v>
      </c>
      <c r="W1029" s="1" t="str">
        <f t="shared" si="313"/>
        <v>100</v>
      </c>
      <c r="X1029" s="1">
        <f t="shared" si="314"/>
        <v>2</v>
      </c>
      <c r="Y1029" s="1">
        <f t="shared" si="315"/>
        <v>0</v>
      </c>
      <c r="Z1029" s="1" t="str">
        <f>VLOOKUP(BIN2DEC(MID(HEX2BIN(MID(H1029,3,2),8),2,5)),Codes!$E$1:$F$18,2)</f>
        <v>Normal</v>
      </c>
      <c r="AA1029" s="6" t="str">
        <f t="shared" si="316"/>
        <v>0</v>
      </c>
      <c r="AB1029" s="1">
        <f t="shared" si="317"/>
        <v>1</v>
      </c>
      <c r="AC1029" s="1" t="str">
        <f>VLOOKUP(BIN2DEC(RIGHT(HEX2BIN(MID(H1029,6,1),4),1)&amp;LEFT(HEX2BIN(MID(H1029,7,1),4),1)),Codes!$K$1:$L$5,2)</f>
        <v>M</v>
      </c>
      <c r="AD1029" s="1" t="str">
        <f>VLOOKUP(BIN2DEC(RIGHT(HEX2BIN(MID(H1029,7,1),4),3)&amp;LEFT(HEX2BIN(MID(H1029,8,1),4),2)),Codes!$H$2:$I$33,2)</f>
        <v>Kick</v>
      </c>
      <c r="AE1029" s="1" t="str">
        <f t="shared" si="318"/>
        <v>1</v>
      </c>
      <c r="AF1029" s="1" t="str">
        <f t="shared" si="319"/>
        <v>1</v>
      </c>
      <c r="AH1029" s="6">
        <f t="shared" si="320"/>
        <v>34</v>
      </c>
    </row>
    <row r="1030" spans="1:34">
      <c r="A1030" s="3" t="s">
        <v>1344</v>
      </c>
      <c r="B1030" s="1" t="s">
        <v>88</v>
      </c>
      <c r="C1030" s="6" t="s">
        <v>1790</v>
      </c>
      <c r="D1030" s="9" t="s">
        <v>1212</v>
      </c>
      <c r="E1030" s="9" t="s">
        <v>1343</v>
      </c>
      <c r="F1030" s="9" t="s">
        <v>91</v>
      </c>
      <c r="G1030" s="9" t="s">
        <v>468</v>
      </c>
      <c r="H1030" s="9" t="s">
        <v>473</v>
      </c>
      <c r="J1030" s="6" t="str">
        <f t="shared" si="304"/>
        <v>001011</v>
      </c>
      <c r="K1030" s="1">
        <f t="shared" si="305"/>
        <v>1</v>
      </c>
      <c r="L1030" s="6" t="str">
        <f t="shared" si="306"/>
        <v>00000</v>
      </c>
      <c r="M1030" s="1">
        <f t="shared" si="307"/>
        <v>28</v>
      </c>
      <c r="N1030" s="6" t="str">
        <f t="shared" si="308"/>
        <v>00</v>
      </c>
      <c r="O1030" s="1">
        <f t="shared" si="309"/>
        <v>8</v>
      </c>
      <c r="P1030" s="1">
        <f>IF(HEX2DEC(LEFT(E1030,4))&gt;=32768,HEX2DEC(LEFT(E1030,4))-65536,HEX2DEC(LEFT(E1030,4)))/Codes!$N$2</f>
        <v>3.2</v>
      </c>
      <c r="Q1030" s="1">
        <f>IF(HEX2DEC(RIGHT(E1030,4))&gt;=32768,HEX2DEC(RIGHT(E1030,4))-65536,HEX2DEC(RIGHT(E1030,4)))/Codes!$N$2</f>
        <v>6.8</v>
      </c>
      <c r="R1030" s="1">
        <f>IF(HEX2DEC(LEFT(F1030,4))&gt;=32768,HEX2DEC(LEFT(F1030,4))-65536,HEX2DEC(LEFT(F1030,4)))/Codes!$N$2</f>
        <v>0</v>
      </c>
      <c r="S1030" s="1">
        <f>IF(HEX2DEC(RIGHT(F1030,4))&gt;=32768,HEX2DEC(RIGHT(F1030,4))-65536,HEX2DEC(RIGHT(F1030,4)))/Codes!$N$2</f>
        <v>0</v>
      </c>
      <c r="T1030" s="18">
        <f t="shared" si="310"/>
        <v>361</v>
      </c>
      <c r="U1030" s="1">
        <f t="shared" si="311"/>
        <v>100</v>
      </c>
      <c r="V1030" s="1">
        <f t="shared" si="312"/>
        <v>98</v>
      </c>
      <c r="W1030" s="1" t="str">
        <f t="shared" si="313"/>
        <v>100</v>
      </c>
      <c r="X1030" s="1">
        <f t="shared" si="314"/>
        <v>2</v>
      </c>
      <c r="Y1030" s="1">
        <f t="shared" si="315"/>
        <v>0</v>
      </c>
      <c r="Z1030" s="1" t="str">
        <f>VLOOKUP(BIN2DEC(MID(HEX2BIN(MID(H1030,3,2),8),2,5)),Codes!$E$1:$F$18,2)</f>
        <v>Normal</v>
      </c>
      <c r="AA1030" s="6" t="str">
        <f t="shared" si="316"/>
        <v>0</v>
      </c>
      <c r="AB1030" s="1">
        <f t="shared" si="317"/>
        <v>1</v>
      </c>
      <c r="AC1030" s="1" t="str">
        <f>VLOOKUP(BIN2DEC(RIGHT(HEX2BIN(MID(H1030,6,1),4),1)&amp;LEFT(HEX2BIN(MID(H1030,7,1),4),1)),Codes!$K$1:$L$5,2)</f>
        <v>M</v>
      </c>
      <c r="AD1030" s="1" t="str">
        <f>VLOOKUP(BIN2DEC(RIGHT(HEX2BIN(MID(H1030,7,1),4),3)&amp;LEFT(HEX2BIN(MID(H1030,8,1),4),2)),Codes!$H$2:$I$33,2)</f>
        <v>Kick</v>
      </c>
      <c r="AE1030" s="1" t="str">
        <f t="shared" si="318"/>
        <v>1</v>
      </c>
      <c r="AF1030" s="1" t="str">
        <f t="shared" si="319"/>
        <v>1</v>
      </c>
      <c r="AH1030" s="6">
        <f t="shared" si="320"/>
        <v>34</v>
      </c>
    </row>
    <row r="1031" spans="1:34">
      <c r="A1031" s="3" t="s">
        <v>1345</v>
      </c>
      <c r="B1031" s="1" t="s">
        <v>88</v>
      </c>
      <c r="C1031" s="6" t="s">
        <v>1787</v>
      </c>
      <c r="D1031" s="9" t="s">
        <v>1135</v>
      </c>
      <c r="E1031" s="9" t="s">
        <v>1343</v>
      </c>
      <c r="F1031" s="9" t="s">
        <v>91</v>
      </c>
      <c r="G1031" s="9" t="s">
        <v>468</v>
      </c>
      <c r="H1031" s="9" t="s">
        <v>473</v>
      </c>
      <c r="J1031" s="6" t="str">
        <f t="shared" si="304"/>
        <v>001011</v>
      </c>
      <c r="K1031" s="1">
        <f t="shared" si="305"/>
        <v>0</v>
      </c>
      <c r="L1031" s="6" t="str">
        <f t="shared" si="306"/>
        <v>00000</v>
      </c>
      <c r="M1031" s="1">
        <f t="shared" si="307"/>
        <v>28</v>
      </c>
      <c r="N1031" s="6" t="str">
        <f t="shared" si="308"/>
        <v>00</v>
      </c>
      <c r="O1031" s="1">
        <f t="shared" si="309"/>
        <v>8</v>
      </c>
      <c r="P1031" s="1">
        <f>IF(HEX2DEC(LEFT(E1031,4))&gt;=32768,HEX2DEC(LEFT(E1031,4))-65536,HEX2DEC(LEFT(E1031,4)))/Codes!$N$2</f>
        <v>3.2</v>
      </c>
      <c r="Q1031" s="1">
        <f>IF(HEX2DEC(RIGHT(E1031,4))&gt;=32768,HEX2DEC(RIGHT(E1031,4))-65536,HEX2DEC(RIGHT(E1031,4)))/Codes!$N$2</f>
        <v>6.8</v>
      </c>
      <c r="R1031" s="1">
        <f>IF(HEX2DEC(LEFT(F1031,4))&gt;=32768,HEX2DEC(LEFT(F1031,4))-65536,HEX2DEC(LEFT(F1031,4)))/Codes!$N$2</f>
        <v>0</v>
      </c>
      <c r="S1031" s="1">
        <f>IF(HEX2DEC(RIGHT(F1031,4))&gt;=32768,HEX2DEC(RIGHT(F1031,4))-65536,HEX2DEC(RIGHT(F1031,4)))/Codes!$N$2</f>
        <v>0</v>
      </c>
      <c r="T1031" s="18">
        <f t="shared" si="310"/>
        <v>361</v>
      </c>
      <c r="U1031" s="1">
        <f t="shared" si="311"/>
        <v>100</v>
      </c>
      <c r="V1031" s="1">
        <f t="shared" si="312"/>
        <v>98</v>
      </c>
      <c r="W1031" s="1" t="str">
        <f t="shared" si="313"/>
        <v>100</v>
      </c>
      <c r="X1031" s="1">
        <f t="shared" si="314"/>
        <v>2</v>
      </c>
      <c r="Y1031" s="1">
        <f t="shared" si="315"/>
        <v>0</v>
      </c>
      <c r="Z1031" s="1" t="str">
        <f>VLOOKUP(BIN2DEC(MID(HEX2BIN(MID(H1031,3,2),8),2,5)),Codes!$E$1:$F$18,2)</f>
        <v>Normal</v>
      </c>
      <c r="AA1031" s="6" t="str">
        <f t="shared" si="316"/>
        <v>0</v>
      </c>
      <c r="AB1031" s="1">
        <f t="shared" si="317"/>
        <v>1</v>
      </c>
      <c r="AC1031" s="1" t="str">
        <f>VLOOKUP(BIN2DEC(RIGHT(HEX2BIN(MID(H1031,6,1),4),1)&amp;LEFT(HEX2BIN(MID(H1031,7,1),4),1)),Codes!$K$1:$L$5,2)</f>
        <v>M</v>
      </c>
      <c r="AD1031" s="1" t="str">
        <f>VLOOKUP(BIN2DEC(RIGHT(HEX2BIN(MID(H1031,7,1),4),3)&amp;LEFT(HEX2BIN(MID(H1031,8,1),4),2)),Codes!$H$2:$I$33,2)</f>
        <v>Kick</v>
      </c>
      <c r="AE1031" s="1" t="str">
        <f t="shared" si="318"/>
        <v>1</v>
      </c>
      <c r="AF1031" s="1" t="str">
        <f t="shared" si="319"/>
        <v>1</v>
      </c>
      <c r="AH1031" s="6">
        <f t="shared" si="320"/>
        <v>34</v>
      </c>
    </row>
    <row r="1032" spans="1:34">
      <c r="A1032" s="3" t="s">
        <v>1346</v>
      </c>
      <c r="B1032" s="1" t="s">
        <v>88</v>
      </c>
      <c r="C1032" s="6" t="s">
        <v>1787</v>
      </c>
      <c r="D1032" s="9" t="s">
        <v>1212</v>
      </c>
      <c r="E1032" s="9" t="s">
        <v>546</v>
      </c>
      <c r="F1032" s="9" t="s">
        <v>91</v>
      </c>
      <c r="G1032" s="9" t="s">
        <v>468</v>
      </c>
      <c r="H1032" s="9" t="s">
        <v>473</v>
      </c>
      <c r="J1032" s="6" t="str">
        <f t="shared" si="304"/>
        <v>001011</v>
      </c>
      <c r="K1032" s="1">
        <f t="shared" si="305"/>
        <v>1</v>
      </c>
      <c r="L1032" s="6" t="str">
        <f t="shared" si="306"/>
        <v>00000</v>
      </c>
      <c r="M1032" s="1">
        <f t="shared" si="307"/>
        <v>28</v>
      </c>
      <c r="N1032" s="6" t="str">
        <f t="shared" si="308"/>
        <v>00</v>
      </c>
      <c r="O1032" s="1">
        <f t="shared" si="309"/>
        <v>8</v>
      </c>
      <c r="P1032" s="1">
        <f>IF(HEX2DEC(LEFT(E1032,4))&gt;=32768,HEX2DEC(LEFT(E1032,4))-65536,HEX2DEC(LEFT(E1032,4)))/Codes!$N$2</f>
        <v>3.2</v>
      </c>
      <c r="Q1032" s="1">
        <f>IF(HEX2DEC(RIGHT(E1032,4))&gt;=32768,HEX2DEC(RIGHT(E1032,4))-65536,HEX2DEC(RIGHT(E1032,4)))/Codes!$N$2</f>
        <v>2</v>
      </c>
      <c r="R1032" s="1">
        <f>IF(HEX2DEC(LEFT(F1032,4))&gt;=32768,HEX2DEC(LEFT(F1032,4))-65536,HEX2DEC(LEFT(F1032,4)))/Codes!$N$2</f>
        <v>0</v>
      </c>
      <c r="S1032" s="1">
        <f>IF(HEX2DEC(RIGHT(F1032,4))&gt;=32768,HEX2DEC(RIGHT(F1032,4))-65536,HEX2DEC(RIGHT(F1032,4)))/Codes!$N$2</f>
        <v>0</v>
      </c>
      <c r="T1032" s="18">
        <f t="shared" si="310"/>
        <v>361</v>
      </c>
      <c r="U1032" s="1">
        <f t="shared" si="311"/>
        <v>100</v>
      </c>
      <c r="V1032" s="1">
        <f t="shared" si="312"/>
        <v>98</v>
      </c>
      <c r="W1032" s="1" t="str">
        <f t="shared" si="313"/>
        <v>100</v>
      </c>
      <c r="X1032" s="1">
        <f t="shared" si="314"/>
        <v>2</v>
      </c>
      <c r="Y1032" s="1">
        <f t="shared" si="315"/>
        <v>0</v>
      </c>
      <c r="Z1032" s="1" t="str">
        <f>VLOOKUP(BIN2DEC(MID(HEX2BIN(MID(H1032,3,2),8),2,5)),Codes!$E$1:$F$18,2)</f>
        <v>Normal</v>
      </c>
      <c r="AA1032" s="6" t="str">
        <f t="shared" si="316"/>
        <v>0</v>
      </c>
      <c r="AB1032" s="1">
        <f t="shared" si="317"/>
        <v>1</v>
      </c>
      <c r="AC1032" s="1" t="str">
        <f>VLOOKUP(BIN2DEC(RIGHT(HEX2BIN(MID(H1032,6,1),4),1)&amp;LEFT(HEX2BIN(MID(H1032,7,1),4),1)),Codes!$K$1:$L$5,2)</f>
        <v>M</v>
      </c>
      <c r="AD1032" s="1" t="str">
        <f>VLOOKUP(BIN2DEC(RIGHT(HEX2BIN(MID(H1032,7,1),4),3)&amp;LEFT(HEX2BIN(MID(H1032,8,1),4),2)),Codes!$H$2:$I$33,2)</f>
        <v>Kick</v>
      </c>
      <c r="AE1032" s="1" t="str">
        <f t="shared" si="318"/>
        <v>1</v>
      </c>
      <c r="AF1032" s="1" t="str">
        <f t="shared" si="319"/>
        <v>1</v>
      </c>
      <c r="AH1032" s="6">
        <f t="shared" si="320"/>
        <v>34</v>
      </c>
    </row>
    <row r="1033" spans="1:34">
      <c r="A1033" s="3" t="s">
        <v>1347</v>
      </c>
      <c r="B1033" s="1" t="s">
        <v>88</v>
      </c>
      <c r="C1033" s="6" t="s">
        <v>540</v>
      </c>
      <c r="D1033" s="9" t="s">
        <v>1348</v>
      </c>
      <c r="E1033" s="9" t="s">
        <v>265</v>
      </c>
      <c r="F1033" s="9" t="s">
        <v>91</v>
      </c>
      <c r="G1033" s="9" t="s">
        <v>481</v>
      </c>
      <c r="H1033" s="9" t="s">
        <v>1349</v>
      </c>
      <c r="J1033" s="6" t="str">
        <f t="shared" si="304"/>
        <v>001011</v>
      </c>
      <c r="K1033" s="1">
        <f t="shared" si="305"/>
        <v>0</v>
      </c>
      <c r="L1033" s="6" t="str">
        <f t="shared" si="306"/>
        <v>00001</v>
      </c>
      <c r="M1033" s="1">
        <f t="shared" si="307"/>
        <v>139</v>
      </c>
      <c r="N1033" s="6" t="str">
        <f t="shared" si="308"/>
        <v>00</v>
      </c>
      <c r="O1033" s="1">
        <f t="shared" si="309"/>
        <v>0</v>
      </c>
      <c r="P1033" s="1">
        <f>IF(HEX2DEC(LEFT(E1033,4))&gt;=32768,HEX2DEC(LEFT(E1033,4))-65536,HEX2DEC(LEFT(E1033,4)))/Codes!$N$2</f>
        <v>2.4</v>
      </c>
      <c r="Q1033" s="1">
        <f>IF(HEX2DEC(RIGHT(E1033,4))&gt;=32768,HEX2DEC(RIGHT(E1033,4))-65536,HEX2DEC(RIGHT(E1033,4)))/Codes!$N$2</f>
        <v>0</v>
      </c>
      <c r="R1033" s="1">
        <f>IF(HEX2DEC(LEFT(F1033,4))&gt;=32768,HEX2DEC(LEFT(F1033,4))-65536,HEX2DEC(LEFT(F1033,4)))/Codes!$N$2</f>
        <v>0</v>
      </c>
      <c r="S1033" s="1">
        <f>IF(HEX2DEC(RIGHT(F1033,4))&gt;=32768,HEX2DEC(RIGHT(F1033,4))-65536,HEX2DEC(RIGHT(F1033,4)))/Codes!$N$2</f>
        <v>0</v>
      </c>
      <c r="T1033" s="18">
        <f t="shared" si="310"/>
        <v>361</v>
      </c>
      <c r="U1033" s="1">
        <f t="shared" si="311"/>
        <v>100</v>
      </c>
      <c r="V1033" s="1">
        <f t="shared" si="312"/>
        <v>0</v>
      </c>
      <c r="W1033" s="1" t="str">
        <f t="shared" si="313"/>
        <v>100</v>
      </c>
      <c r="X1033" s="1">
        <f t="shared" si="314"/>
        <v>2</v>
      </c>
      <c r="Y1033" s="1">
        <f t="shared" si="315"/>
        <v>0</v>
      </c>
      <c r="Z1033" s="1" t="str">
        <f>VLOOKUP(BIN2DEC(MID(HEX2BIN(MID(H1033,3,2),8),2,5)),Codes!$E$1:$F$18,2)</f>
        <v>Grab</v>
      </c>
      <c r="AA1033" s="6" t="str">
        <f t="shared" si="316"/>
        <v>0</v>
      </c>
      <c r="AB1033" s="1">
        <f t="shared" si="317"/>
        <v>0</v>
      </c>
      <c r="AC1033" s="1" t="str">
        <f>VLOOKUP(BIN2DEC(RIGHT(HEX2BIN(MID(H1033,6,1),4),1)&amp;LEFT(HEX2BIN(MID(H1033,7,1),4),1)),Codes!$K$1:$L$5,2)</f>
        <v>M</v>
      </c>
      <c r="AD1033" s="1" t="str">
        <f>VLOOKUP(BIN2DEC(RIGHT(HEX2BIN(MID(H1033,7,1),4),3)&amp;LEFT(HEX2BIN(MID(H1033,8,1),4),2)),Codes!$H$2:$I$33,2)</f>
        <v>Kick</v>
      </c>
      <c r="AE1033" s="1" t="str">
        <f t="shared" si="318"/>
        <v>1</v>
      </c>
      <c r="AF1033" s="1" t="str">
        <f t="shared" si="319"/>
        <v>0</v>
      </c>
      <c r="AH1033" s="6">
        <f t="shared" si="320"/>
        <v>34</v>
      </c>
    </row>
    <row r="1034" spans="1:34">
      <c r="A1034" s="3" t="s">
        <v>1350</v>
      </c>
      <c r="B1034" s="1" t="s">
        <v>88</v>
      </c>
      <c r="C1034" s="6" t="s">
        <v>540</v>
      </c>
      <c r="D1034" s="9" t="s">
        <v>1351</v>
      </c>
      <c r="E1034" s="9" t="s">
        <v>1352</v>
      </c>
      <c r="F1034" s="9" t="s">
        <v>91</v>
      </c>
      <c r="G1034" s="9" t="s">
        <v>481</v>
      </c>
      <c r="H1034" s="9" t="s">
        <v>482</v>
      </c>
      <c r="J1034" s="6" t="str">
        <f t="shared" si="304"/>
        <v>001011</v>
      </c>
      <c r="K1034" s="1">
        <f t="shared" si="305"/>
        <v>1</v>
      </c>
      <c r="L1034" s="6" t="str">
        <f t="shared" si="306"/>
        <v>00000</v>
      </c>
      <c r="M1034" s="1">
        <f t="shared" si="307"/>
        <v>59</v>
      </c>
      <c r="N1034" s="6" t="str">
        <f t="shared" si="308"/>
        <v>00</v>
      </c>
      <c r="O1034" s="1">
        <f t="shared" si="309"/>
        <v>0</v>
      </c>
      <c r="P1034" s="1">
        <f>IF(HEX2DEC(LEFT(E1034,4))&gt;=32768,HEX2DEC(LEFT(E1034,4))-65536,HEX2DEC(LEFT(E1034,4)))/Codes!$N$2</f>
        <v>1.2</v>
      </c>
      <c r="Q1034" s="1">
        <f>IF(HEX2DEC(RIGHT(E1034,4))&gt;=32768,HEX2DEC(RIGHT(E1034,4))-65536,HEX2DEC(RIGHT(E1034,4)))/Codes!$N$2</f>
        <v>0</v>
      </c>
      <c r="R1034" s="1">
        <f>IF(HEX2DEC(LEFT(F1034,4))&gt;=32768,HEX2DEC(LEFT(F1034,4))-65536,HEX2DEC(LEFT(F1034,4)))/Codes!$N$2</f>
        <v>0</v>
      </c>
      <c r="S1034" s="1">
        <f>IF(HEX2DEC(RIGHT(F1034,4))&gt;=32768,HEX2DEC(RIGHT(F1034,4))-65536,HEX2DEC(RIGHT(F1034,4)))/Codes!$N$2</f>
        <v>0</v>
      </c>
      <c r="T1034" s="18">
        <f t="shared" si="310"/>
        <v>361</v>
      </c>
      <c r="U1034" s="1">
        <f t="shared" si="311"/>
        <v>100</v>
      </c>
      <c r="V1034" s="1">
        <f t="shared" si="312"/>
        <v>0</v>
      </c>
      <c r="W1034" s="1" t="str">
        <f t="shared" si="313"/>
        <v>100</v>
      </c>
      <c r="X1034" s="1">
        <f t="shared" si="314"/>
        <v>2</v>
      </c>
      <c r="Y1034" s="1">
        <f t="shared" si="315"/>
        <v>0</v>
      </c>
      <c r="Z1034" s="1" t="str">
        <f>VLOOKUP(BIN2DEC(MID(HEX2BIN(MID(H1034,3,2),8),2,5)),Codes!$E$1:$F$18,2)</f>
        <v>Grab</v>
      </c>
      <c r="AA1034" s="6" t="str">
        <f t="shared" si="316"/>
        <v>0</v>
      </c>
      <c r="AB1034" s="1">
        <f t="shared" si="317"/>
        <v>0</v>
      </c>
      <c r="AC1034" s="1" t="str">
        <f>VLOOKUP(BIN2DEC(RIGHT(HEX2BIN(MID(H1034,6,1),4),1)&amp;LEFT(HEX2BIN(MID(H1034,7,1),4),1)),Codes!$K$1:$L$5,2)</f>
        <v>M</v>
      </c>
      <c r="AD1034" s="1" t="str">
        <f>VLOOKUP(BIN2DEC(RIGHT(HEX2BIN(MID(H1034,7,1),4),3)&amp;LEFT(HEX2BIN(MID(H1034,8,1),4),2)),Codes!$H$2:$I$33,2)</f>
        <v>Kick</v>
      </c>
      <c r="AE1034" s="1" t="str">
        <f t="shared" si="318"/>
        <v>1</v>
      </c>
      <c r="AF1034" s="1" t="str">
        <f t="shared" si="319"/>
        <v>1</v>
      </c>
      <c r="AH1034" s="6">
        <f t="shared" si="320"/>
        <v>34</v>
      </c>
    </row>
    <row r="1035" spans="1:34">
      <c r="A1035" s="3" t="s">
        <v>1353</v>
      </c>
      <c r="B1035" s="1" t="s">
        <v>88</v>
      </c>
      <c r="C1035" s="6" t="s">
        <v>540</v>
      </c>
      <c r="D1035" s="9" t="s">
        <v>1354</v>
      </c>
      <c r="E1035" s="9" t="s">
        <v>207</v>
      </c>
      <c r="F1035" s="9" t="s">
        <v>91</v>
      </c>
      <c r="G1035" s="9" t="s">
        <v>481</v>
      </c>
      <c r="H1035" s="9" t="s">
        <v>1349</v>
      </c>
      <c r="J1035" s="6" t="str">
        <f t="shared" si="304"/>
        <v>001011</v>
      </c>
      <c r="K1035" s="1">
        <f t="shared" si="305"/>
        <v>2</v>
      </c>
      <c r="L1035" s="6" t="str">
        <f t="shared" si="306"/>
        <v>00000</v>
      </c>
      <c r="M1035" s="1">
        <f t="shared" si="307"/>
        <v>59</v>
      </c>
      <c r="N1035" s="6" t="str">
        <f t="shared" si="308"/>
        <v>00</v>
      </c>
      <c r="O1035" s="1">
        <f t="shared" si="309"/>
        <v>0</v>
      </c>
      <c r="P1035" s="1">
        <f>IF(HEX2DEC(LEFT(E1035,4))&gt;=32768,HEX2DEC(LEFT(E1035,4))-65536,HEX2DEC(LEFT(E1035,4)))/Codes!$N$2</f>
        <v>4</v>
      </c>
      <c r="Q1035" s="1">
        <f>IF(HEX2DEC(RIGHT(E1035,4))&gt;=32768,HEX2DEC(RIGHT(E1035,4))-65536,HEX2DEC(RIGHT(E1035,4)))/Codes!$N$2</f>
        <v>0</v>
      </c>
      <c r="R1035" s="1">
        <f>IF(HEX2DEC(LEFT(F1035,4))&gt;=32768,HEX2DEC(LEFT(F1035,4))-65536,HEX2DEC(LEFT(F1035,4)))/Codes!$N$2</f>
        <v>0</v>
      </c>
      <c r="S1035" s="1">
        <f>IF(HEX2DEC(RIGHT(F1035,4))&gt;=32768,HEX2DEC(RIGHT(F1035,4))-65536,HEX2DEC(RIGHT(F1035,4)))/Codes!$N$2</f>
        <v>0</v>
      </c>
      <c r="T1035" s="18">
        <f t="shared" si="310"/>
        <v>361</v>
      </c>
      <c r="U1035" s="1">
        <f t="shared" si="311"/>
        <v>100</v>
      </c>
      <c r="V1035" s="1">
        <f t="shared" si="312"/>
        <v>0</v>
      </c>
      <c r="W1035" s="1" t="str">
        <f t="shared" si="313"/>
        <v>100</v>
      </c>
      <c r="X1035" s="1">
        <f t="shared" si="314"/>
        <v>2</v>
      </c>
      <c r="Y1035" s="1">
        <f t="shared" si="315"/>
        <v>0</v>
      </c>
      <c r="Z1035" s="1" t="str">
        <f>VLOOKUP(BIN2DEC(MID(HEX2BIN(MID(H1035,3,2),8),2,5)),Codes!$E$1:$F$18,2)</f>
        <v>Grab</v>
      </c>
      <c r="AA1035" s="6" t="str">
        <f t="shared" si="316"/>
        <v>0</v>
      </c>
      <c r="AB1035" s="1">
        <f t="shared" si="317"/>
        <v>0</v>
      </c>
      <c r="AC1035" s="1" t="str">
        <f>VLOOKUP(BIN2DEC(RIGHT(HEX2BIN(MID(H1035,6,1),4),1)&amp;LEFT(HEX2BIN(MID(H1035,7,1),4),1)),Codes!$K$1:$L$5,2)</f>
        <v>M</v>
      </c>
      <c r="AD1035" s="1" t="str">
        <f>VLOOKUP(BIN2DEC(RIGHT(HEX2BIN(MID(H1035,7,1),4),3)&amp;LEFT(HEX2BIN(MID(H1035,8,1),4),2)),Codes!$H$2:$I$33,2)</f>
        <v>Kick</v>
      </c>
      <c r="AE1035" s="1" t="str">
        <f t="shared" si="318"/>
        <v>1</v>
      </c>
      <c r="AF1035" s="1" t="str">
        <f t="shared" si="319"/>
        <v>0</v>
      </c>
      <c r="AH1035" s="6">
        <f t="shared" si="320"/>
        <v>34</v>
      </c>
    </row>
    <row r="1036" spans="1:34">
      <c r="A1036" s="3" t="s">
        <v>1356</v>
      </c>
      <c r="B1036" s="1" t="s">
        <v>88</v>
      </c>
      <c r="C1036" s="6" t="s">
        <v>1362</v>
      </c>
      <c r="D1036" s="9" t="s">
        <v>1348</v>
      </c>
      <c r="E1036" s="9" t="s">
        <v>256</v>
      </c>
      <c r="F1036" s="9" t="s">
        <v>91</v>
      </c>
      <c r="G1036" s="9" t="s">
        <v>481</v>
      </c>
      <c r="H1036" s="9" t="s">
        <v>1349</v>
      </c>
      <c r="J1036" s="6" t="str">
        <f t="shared" si="304"/>
        <v>001011</v>
      </c>
      <c r="K1036" s="1">
        <f t="shared" si="305"/>
        <v>0</v>
      </c>
      <c r="L1036" s="6" t="str">
        <f t="shared" si="306"/>
        <v>00001</v>
      </c>
      <c r="M1036" s="1">
        <f t="shared" si="307"/>
        <v>139</v>
      </c>
      <c r="N1036" s="6" t="str">
        <f t="shared" si="308"/>
        <v>00</v>
      </c>
      <c r="O1036" s="1">
        <f t="shared" si="309"/>
        <v>0</v>
      </c>
      <c r="P1036" s="1">
        <f>IF(HEX2DEC(LEFT(E1036,4))&gt;=32768,HEX2DEC(LEFT(E1036,4))-65536,HEX2DEC(LEFT(E1036,4)))/Codes!$N$2</f>
        <v>3.6</v>
      </c>
      <c r="Q1036" s="1">
        <f>IF(HEX2DEC(RIGHT(E1036,4))&gt;=32768,HEX2DEC(RIGHT(E1036,4))-65536,HEX2DEC(RIGHT(E1036,4)))/Codes!$N$2</f>
        <v>0</v>
      </c>
      <c r="R1036" s="1">
        <f>IF(HEX2DEC(LEFT(F1036,4))&gt;=32768,HEX2DEC(LEFT(F1036,4))-65536,HEX2DEC(LEFT(F1036,4)))/Codes!$N$2</f>
        <v>0</v>
      </c>
      <c r="S1036" s="1">
        <f>IF(HEX2DEC(RIGHT(F1036,4))&gt;=32768,HEX2DEC(RIGHT(F1036,4))-65536,HEX2DEC(RIGHT(F1036,4)))/Codes!$N$2</f>
        <v>0</v>
      </c>
      <c r="T1036" s="18">
        <f t="shared" si="310"/>
        <v>361</v>
      </c>
      <c r="U1036" s="1">
        <f t="shared" si="311"/>
        <v>100</v>
      </c>
      <c r="V1036" s="1">
        <f t="shared" si="312"/>
        <v>0</v>
      </c>
      <c r="W1036" s="1" t="str">
        <f t="shared" si="313"/>
        <v>100</v>
      </c>
      <c r="X1036" s="1">
        <f t="shared" si="314"/>
        <v>2</v>
      </c>
      <c r="Y1036" s="1">
        <f t="shared" si="315"/>
        <v>0</v>
      </c>
      <c r="Z1036" s="1" t="str">
        <f>VLOOKUP(BIN2DEC(MID(HEX2BIN(MID(H1036,3,2),8),2,5)),Codes!$E$1:$F$18,2)</f>
        <v>Grab</v>
      </c>
      <c r="AA1036" s="6" t="str">
        <f t="shared" si="316"/>
        <v>0</v>
      </c>
      <c r="AB1036" s="1">
        <f t="shared" si="317"/>
        <v>0</v>
      </c>
      <c r="AC1036" s="1" t="str">
        <f>VLOOKUP(BIN2DEC(RIGHT(HEX2BIN(MID(H1036,6,1),4),1)&amp;LEFT(HEX2BIN(MID(H1036,7,1),4),1)),Codes!$K$1:$L$5,2)</f>
        <v>M</v>
      </c>
      <c r="AD1036" s="1" t="str">
        <f>VLOOKUP(BIN2DEC(RIGHT(HEX2BIN(MID(H1036,7,1),4),3)&amp;LEFT(HEX2BIN(MID(H1036,8,1),4),2)),Codes!$H$2:$I$33,2)</f>
        <v>Kick</v>
      </c>
      <c r="AE1036" s="1" t="str">
        <f t="shared" si="318"/>
        <v>1</v>
      </c>
      <c r="AF1036" s="1" t="str">
        <f t="shared" si="319"/>
        <v>0</v>
      </c>
      <c r="AH1036" s="6">
        <f t="shared" si="320"/>
        <v>34</v>
      </c>
    </row>
    <row r="1037" spans="1:34">
      <c r="A1037" s="3" t="s">
        <v>1357</v>
      </c>
      <c r="B1037" s="1" t="s">
        <v>88</v>
      </c>
      <c r="C1037" s="6" t="s">
        <v>541</v>
      </c>
      <c r="D1037" s="9" t="s">
        <v>1348</v>
      </c>
      <c r="E1037" s="9" t="s">
        <v>1352</v>
      </c>
      <c r="F1037" s="9" t="s">
        <v>91</v>
      </c>
      <c r="G1037" s="9" t="s">
        <v>481</v>
      </c>
      <c r="H1037" s="9" t="s">
        <v>1349</v>
      </c>
      <c r="J1037" s="6" t="str">
        <f t="shared" si="304"/>
        <v>001011</v>
      </c>
      <c r="K1037" s="1">
        <f t="shared" si="305"/>
        <v>0</v>
      </c>
      <c r="L1037" s="6" t="str">
        <f t="shared" si="306"/>
        <v>00001</v>
      </c>
      <c r="M1037" s="1">
        <f t="shared" si="307"/>
        <v>139</v>
      </c>
      <c r="N1037" s="6" t="str">
        <f t="shared" si="308"/>
        <v>00</v>
      </c>
      <c r="O1037" s="1">
        <f t="shared" si="309"/>
        <v>0</v>
      </c>
      <c r="P1037" s="1">
        <f>IF(HEX2DEC(LEFT(E1037,4))&gt;=32768,HEX2DEC(LEFT(E1037,4))-65536,HEX2DEC(LEFT(E1037,4)))/Codes!$N$2</f>
        <v>1.2</v>
      </c>
      <c r="Q1037" s="1">
        <f>IF(HEX2DEC(RIGHT(E1037,4))&gt;=32768,HEX2DEC(RIGHT(E1037,4))-65536,HEX2DEC(RIGHT(E1037,4)))/Codes!$N$2</f>
        <v>0</v>
      </c>
      <c r="R1037" s="1">
        <f>IF(HEX2DEC(LEFT(F1037,4))&gt;=32768,HEX2DEC(LEFT(F1037,4))-65536,HEX2DEC(LEFT(F1037,4)))/Codes!$N$2</f>
        <v>0</v>
      </c>
      <c r="S1037" s="1">
        <f>IF(HEX2DEC(RIGHT(F1037,4))&gt;=32768,HEX2DEC(RIGHT(F1037,4))-65536,HEX2DEC(RIGHT(F1037,4)))/Codes!$N$2</f>
        <v>0</v>
      </c>
      <c r="T1037" s="18">
        <f t="shared" si="310"/>
        <v>361</v>
      </c>
      <c r="U1037" s="1">
        <f t="shared" si="311"/>
        <v>100</v>
      </c>
      <c r="V1037" s="1">
        <f t="shared" si="312"/>
        <v>0</v>
      </c>
      <c r="W1037" s="1" t="str">
        <f t="shared" si="313"/>
        <v>100</v>
      </c>
      <c r="X1037" s="1">
        <f t="shared" si="314"/>
        <v>2</v>
      </c>
      <c r="Y1037" s="1">
        <f t="shared" si="315"/>
        <v>0</v>
      </c>
      <c r="Z1037" s="1" t="str">
        <f>VLOOKUP(BIN2DEC(MID(HEX2BIN(MID(H1037,3,2),8),2,5)),Codes!$E$1:$F$18,2)</f>
        <v>Grab</v>
      </c>
      <c r="AA1037" s="6" t="str">
        <f t="shared" si="316"/>
        <v>0</v>
      </c>
      <c r="AB1037" s="1">
        <f t="shared" si="317"/>
        <v>0</v>
      </c>
      <c r="AC1037" s="1" t="str">
        <f>VLOOKUP(BIN2DEC(RIGHT(HEX2BIN(MID(H1037,6,1),4),1)&amp;LEFT(HEX2BIN(MID(H1037,7,1),4),1)),Codes!$K$1:$L$5,2)</f>
        <v>M</v>
      </c>
      <c r="AD1037" s="1" t="str">
        <f>VLOOKUP(BIN2DEC(RIGHT(HEX2BIN(MID(H1037,7,1),4),3)&amp;LEFT(HEX2BIN(MID(H1037,8,1),4),2)),Codes!$H$2:$I$33,2)</f>
        <v>Kick</v>
      </c>
      <c r="AE1037" s="1" t="str">
        <f t="shared" si="318"/>
        <v>1</v>
      </c>
      <c r="AF1037" s="1" t="str">
        <f t="shared" si="319"/>
        <v>0</v>
      </c>
      <c r="AH1037" s="6">
        <f t="shared" si="320"/>
        <v>34</v>
      </c>
    </row>
    <row r="1038" spans="1:34">
      <c r="A1038" s="3" t="s">
        <v>1358</v>
      </c>
      <c r="B1038" s="1" t="s">
        <v>88</v>
      </c>
      <c r="C1038" s="6" t="s">
        <v>541</v>
      </c>
      <c r="D1038" s="9" t="s">
        <v>1351</v>
      </c>
      <c r="E1038" s="9" t="s">
        <v>1359</v>
      </c>
      <c r="F1038" s="9" t="s">
        <v>91</v>
      </c>
      <c r="G1038" s="9" t="s">
        <v>481</v>
      </c>
      <c r="H1038" s="9" t="s">
        <v>1349</v>
      </c>
      <c r="J1038" s="6" t="str">
        <f t="shared" si="304"/>
        <v>001011</v>
      </c>
      <c r="K1038" s="1">
        <f t="shared" si="305"/>
        <v>1</v>
      </c>
      <c r="L1038" s="6" t="str">
        <f t="shared" si="306"/>
        <v>00000</v>
      </c>
      <c r="M1038" s="1">
        <f t="shared" si="307"/>
        <v>59</v>
      </c>
      <c r="N1038" s="6" t="str">
        <f t="shared" si="308"/>
        <v>00</v>
      </c>
      <c r="O1038" s="1">
        <f t="shared" si="309"/>
        <v>0</v>
      </c>
      <c r="P1038" s="1">
        <f>IF(HEX2DEC(LEFT(E1038,4))&gt;=32768,HEX2DEC(LEFT(E1038,4))-65536,HEX2DEC(LEFT(E1038,4)))/Codes!$N$2</f>
        <v>3</v>
      </c>
      <c r="Q1038" s="1">
        <f>IF(HEX2DEC(RIGHT(E1038,4))&gt;=32768,HEX2DEC(RIGHT(E1038,4))-65536,HEX2DEC(RIGHT(E1038,4)))/Codes!$N$2</f>
        <v>0</v>
      </c>
      <c r="R1038" s="1">
        <f>IF(HEX2DEC(LEFT(F1038,4))&gt;=32768,HEX2DEC(LEFT(F1038,4))-65536,HEX2DEC(LEFT(F1038,4)))/Codes!$N$2</f>
        <v>0</v>
      </c>
      <c r="S1038" s="1">
        <f>IF(HEX2DEC(RIGHT(F1038,4))&gt;=32768,HEX2DEC(RIGHT(F1038,4))-65536,HEX2DEC(RIGHT(F1038,4)))/Codes!$N$2</f>
        <v>0</v>
      </c>
      <c r="T1038" s="18">
        <f t="shared" si="310"/>
        <v>361</v>
      </c>
      <c r="U1038" s="1">
        <f t="shared" si="311"/>
        <v>100</v>
      </c>
      <c r="V1038" s="1">
        <f t="shared" si="312"/>
        <v>0</v>
      </c>
      <c r="W1038" s="1" t="str">
        <f t="shared" si="313"/>
        <v>100</v>
      </c>
      <c r="X1038" s="1">
        <f t="shared" si="314"/>
        <v>2</v>
      </c>
      <c r="Y1038" s="1">
        <f t="shared" si="315"/>
        <v>0</v>
      </c>
      <c r="Z1038" s="1" t="str">
        <f>VLOOKUP(BIN2DEC(MID(HEX2BIN(MID(H1038,3,2),8),2,5)),Codes!$E$1:$F$18,2)</f>
        <v>Grab</v>
      </c>
      <c r="AA1038" s="6" t="str">
        <f t="shared" si="316"/>
        <v>0</v>
      </c>
      <c r="AB1038" s="1">
        <f t="shared" si="317"/>
        <v>0</v>
      </c>
      <c r="AC1038" s="1" t="str">
        <f>VLOOKUP(BIN2DEC(RIGHT(HEX2BIN(MID(H1038,6,1),4),1)&amp;LEFT(HEX2BIN(MID(H1038,7,1),4),1)),Codes!$K$1:$L$5,2)</f>
        <v>M</v>
      </c>
      <c r="AD1038" s="1" t="str">
        <f>VLOOKUP(BIN2DEC(RIGHT(HEX2BIN(MID(H1038,7,1),4),3)&amp;LEFT(HEX2BIN(MID(H1038,8,1),4),2)),Codes!$H$2:$I$33,2)</f>
        <v>Kick</v>
      </c>
      <c r="AE1038" s="1" t="str">
        <f t="shared" si="318"/>
        <v>1</v>
      </c>
      <c r="AF1038" s="1" t="str">
        <f t="shared" si="319"/>
        <v>0</v>
      </c>
      <c r="AH1038" s="6">
        <f t="shared" si="320"/>
        <v>34</v>
      </c>
    </row>
    <row r="1039" spans="1:34">
      <c r="A1039" s="3" t="s">
        <v>1361</v>
      </c>
      <c r="B1039" s="1" t="s">
        <v>88</v>
      </c>
      <c r="C1039" s="6" t="s">
        <v>1363</v>
      </c>
      <c r="D1039" s="9" t="s">
        <v>1348</v>
      </c>
      <c r="E1039" s="9" t="s">
        <v>307</v>
      </c>
      <c r="F1039" s="9" t="s">
        <v>91</v>
      </c>
      <c r="G1039" s="9" t="s">
        <v>481</v>
      </c>
      <c r="H1039" s="9" t="s">
        <v>1349</v>
      </c>
      <c r="J1039" s="6" t="str">
        <f t="shared" si="304"/>
        <v>001011</v>
      </c>
      <c r="K1039" s="1">
        <f t="shared" si="305"/>
        <v>0</v>
      </c>
      <c r="L1039" s="6" t="str">
        <f t="shared" si="306"/>
        <v>00001</v>
      </c>
      <c r="M1039" s="1">
        <f t="shared" si="307"/>
        <v>139</v>
      </c>
      <c r="N1039" s="6" t="str">
        <f t="shared" si="308"/>
        <v>00</v>
      </c>
      <c r="O1039" s="1">
        <f t="shared" si="309"/>
        <v>0</v>
      </c>
      <c r="P1039" s="1">
        <f>IF(HEX2DEC(LEFT(E1039,4))&gt;=32768,HEX2DEC(LEFT(E1039,4))-65536,HEX2DEC(LEFT(E1039,4)))/Codes!$N$2</f>
        <v>3.2</v>
      </c>
      <c r="Q1039" s="1">
        <f>IF(HEX2DEC(RIGHT(E1039,4))&gt;=32768,HEX2DEC(RIGHT(E1039,4))-65536,HEX2DEC(RIGHT(E1039,4)))/Codes!$N$2</f>
        <v>0</v>
      </c>
      <c r="R1039" s="1">
        <f>IF(HEX2DEC(LEFT(F1039,4))&gt;=32768,HEX2DEC(LEFT(F1039,4))-65536,HEX2DEC(LEFT(F1039,4)))/Codes!$N$2</f>
        <v>0</v>
      </c>
      <c r="S1039" s="1">
        <f>IF(HEX2DEC(RIGHT(F1039,4))&gt;=32768,HEX2DEC(RIGHT(F1039,4))-65536,HEX2DEC(RIGHT(F1039,4)))/Codes!$N$2</f>
        <v>0</v>
      </c>
      <c r="T1039" s="18">
        <f t="shared" si="310"/>
        <v>361</v>
      </c>
      <c r="U1039" s="1">
        <f t="shared" si="311"/>
        <v>100</v>
      </c>
      <c r="V1039" s="1">
        <f t="shared" si="312"/>
        <v>0</v>
      </c>
      <c r="W1039" s="1" t="str">
        <f t="shared" si="313"/>
        <v>100</v>
      </c>
      <c r="X1039" s="1">
        <f t="shared" si="314"/>
        <v>2</v>
      </c>
      <c r="Y1039" s="1">
        <f t="shared" si="315"/>
        <v>0</v>
      </c>
      <c r="Z1039" s="1" t="str">
        <f>VLOOKUP(BIN2DEC(MID(HEX2BIN(MID(H1039,3,2),8),2,5)),Codes!$E$1:$F$18,2)</f>
        <v>Grab</v>
      </c>
      <c r="AA1039" s="6" t="str">
        <f t="shared" si="316"/>
        <v>0</v>
      </c>
      <c r="AB1039" s="1">
        <f t="shared" si="317"/>
        <v>0</v>
      </c>
      <c r="AC1039" s="1" t="str">
        <f>VLOOKUP(BIN2DEC(RIGHT(HEX2BIN(MID(H1039,6,1),4),1)&amp;LEFT(HEX2BIN(MID(H1039,7,1),4),1)),Codes!$K$1:$L$5,2)</f>
        <v>M</v>
      </c>
      <c r="AD1039" s="1" t="str">
        <f>VLOOKUP(BIN2DEC(RIGHT(HEX2BIN(MID(H1039,7,1),4),3)&amp;LEFT(HEX2BIN(MID(H1039,8,1),4),2)),Codes!$H$2:$I$33,2)</f>
        <v>Kick</v>
      </c>
      <c r="AE1039" s="1" t="str">
        <f t="shared" si="318"/>
        <v>1</v>
      </c>
      <c r="AF1039" s="1" t="str">
        <f t="shared" si="319"/>
        <v>0</v>
      </c>
      <c r="AH1039" s="6">
        <f t="shared" si="320"/>
        <v>34</v>
      </c>
    </row>
    <row r="1040" spans="1:34">
      <c r="A1040" s="3" t="s">
        <v>1364</v>
      </c>
      <c r="B1040" s="1" t="s">
        <v>88</v>
      </c>
      <c r="C1040" s="6" t="s">
        <v>530</v>
      </c>
      <c r="D1040" s="9" t="s">
        <v>1365</v>
      </c>
      <c r="E1040" s="9" t="s">
        <v>207</v>
      </c>
      <c r="F1040" s="9" t="s">
        <v>91</v>
      </c>
      <c r="G1040" s="9" t="s">
        <v>1366</v>
      </c>
      <c r="H1040" s="9" t="s">
        <v>259</v>
      </c>
      <c r="J1040" s="6" t="str">
        <f t="shared" si="304"/>
        <v>001011</v>
      </c>
      <c r="K1040" s="1">
        <f t="shared" si="305"/>
        <v>0</v>
      </c>
      <c r="L1040" s="6" t="str">
        <f t="shared" si="306"/>
        <v>00010</v>
      </c>
      <c r="M1040" s="1">
        <f t="shared" si="307"/>
        <v>281</v>
      </c>
      <c r="N1040" s="6" t="str">
        <f t="shared" si="308"/>
        <v>00</v>
      </c>
      <c r="O1040" s="1">
        <f t="shared" si="309"/>
        <v>3</v>
      </c>
      <c r="P1040" s="1">
        <f>IF(HEX2DEC(LEFT(E1040,4))&gt;=32768,HEX2DEC(LEFT(E1040,4))-65536,HEX2DEC(LEFT(E1040,4)))/Codes!$N$2</f>
        <v>4</v>
      </c>
      <c r="Q1040" s="1">
        <f>IF(HEX2DEC(RIGHT(E1040,4))&gt;=32768,HEX2DEC(RIGHT(E1040,4))-65536,HEX2DEC(RIGHT(E1040,4)))/Codes!$N$2</f>
        <v>0</v>
      </c>
      <c r="R1040" s="1">
        <f>IF(HEX2DEC(LEFT(F1040,4))&gt;=32768,HEX2DEC(LEFT(F1040,4))-65536,HEX2DEC(LEFT(F1040,4)))/Codes!$N$2</f>
        <v>0</v>
      </c>
      <c r="S1040" s="1">
        <f>IF(HEX2DEC(RIGHT(F1040,4))&gt;=32768,HEX2DEC(RIGHT(F1040,4))-65536,HEX2DEC(RIGHT(F1040,4)))/Codes!$N$2</f>
        <v>0</v>
      </c>
      <c r="T1040" s="18">
        <f t="shared" si="310"/>
        <v>361</v>
      </c>
      <c r="U1040" s="1">
        <f t="shared" si="311"/>
        <v>100</v>
      </c>
      <c r="V1040" s="1">
        <f t="shared" si="312"/>
        <v>0</v>
      </c>
      <c r="W1040" s="1" t="str">
        <f t="shared" si="313"/>
        <v>100</v>
      </c>
      <c r="X1040" s="1">
        <f t="shared" si="314"/>
        <v>1</v>
      </c>
      <c r="Y1040" s="1">
        <f t="shared" si="315"/>
        <v>0</v>
      </c>
      <c r="Z1040" s="1" t="str">
        <f>VLOOKUP(BIN2DEC(MID(HEX2BIN(MID(H1040,3,2),8),2,5)),Codes!$E$1:$F$18,2)</f>
        <v>Normal</v>
      </c>
      <c r="AA1040" s="6" t="str">
        <f t="shared" si="316"/>
        <v>0</v>
      </c>
      <c r="AB1040" s="1">
        <f t="shared" si="317"/>
        <v>0</v>
      </c>
      <c r="AC1040" s="1" t="str">
        <f>VLOOKUP(BIN2DEC(RIGHT(HEX2BIN(MID(H1040,6,1),4),1)&amp;LEFT(HEX2BIN(MID(H1040,7,1),4),1)),Codes!$K$1:$L$5,2)</f>
        <v>S</v>
      </c>
      <c r="AD1040" s="1" t="str">
        <f>VLOOKUP(BIN2DEC(RIGHT(HEX2BIN(MID(H1040,7,1),4),3)&amp;LEFT(HEX2BIN(MID(H1040,8,1),4),2)),Codes!$H$2:$I$33,2)</f>
        <v>Punch</v>
      </c>
      <c r="AE1040" s="1" t="str">
        <f t="shared" si="318"/>
        <v>1</v>
      </c>
      <c r="AF1040" s="1" t="str">
        <f t="shared" si="319"/>
        <v>1</v>
      </c>
      <c r="AH1040" s="6">
        <f t="shared" si="320"/>
        <v>1</v>
      </c>
    </row>
    <row r="1041" spans="1:34">
      <c r="A1041" s="3" t="s">
        <v>1371</v>
      </c>
      <c r="B1041" s="1" t="s">
        <v>88</v>
      </c>
      <c r="C1041" s="6" t="s">
        <v>366</v>
      </c>
      <c r="D1041" s="9" t="s">
        <v>1372</v>
      </c>
      <c r="E1041" s="9" t="s">
        <v>307</v>
      </c>
      <c r="F1041" s="9" t="s">
        <v>91</v>
      </c>
      <c r="G1041" s="9" t="s">
        <v>1373</v>
      </c>
      <c r="H1041" s="9" t="s">
        <v>473</v>
      </c>
      <c r="J1041" s="6" t="str">
        <f t="shared" si="304"/>
        <v>001011</v>
      </c>
      <c r="K1041" s="1">
        <f t="shared" si="305"/>
        <v>0</v>
      </c>
      <c r="L1041" s="6" t="str">
        <f t="shared" si="306"/>
        <v>00000</v>
      </c>
      <c r="M1041" s="1">
        <f t="shared" si="307"/>
        <v>13</v>
      </c>
      <c r="N1041" s="6" t="str">
        <f t="shared" si="308"/>
        <v>00</v>
      </c>
      <c r="O1041" s="1">
        <f t="shared" si="309"/>
        <v>3</v>
      </c>
      <c r="P1041" s="1">
        <f>IF(HEX2DEC(LEFT(E1041,4))&gt;=32768,HEX2DEC(LEFT(E1041,4))-65536,HEX2DEC(LEFT(E1041,4)))/Codes!$N$2</f>
        <v>3.2</v>
      </c>
      <c r="Q1041" s="1">
        <f>IF(HEX2DEC(RIGHT(E1041,4))&gt;=32768,HEX2DEC(RIGHT(E1041,4))-65536,HEX2DEC(RIGHT(E1041,4)))/Codes!$N$2</f>
        <v>0</v>
      </c>
      <c r="R1041" s="1">
        <f>IF(HEX2DEC(LEFT(F1041,4))&gt;=32768,HEX2DEC(LEFT(F1041,4))-65536,HEX2DEC(LEFT(F1041,4)))/Codes!$N$2</f>
        <v>0</v>
      </c>
      <c r="S1041" s="1">
        <f>IF(HEX2DEC(RIGHT(F1041,4))&gt;=32768,HEX2DEC(RIGHT(F1041,4))-65536,HEX2DEC(RIGHT(F1041,4)))/Codes!$N$2</f>
        <v>0</v>
      </c>
      <c r="T1041" s="18">
        <f t="shared" si="310"/>
        <v>361</v>
      </c>
      <c r="U1041" s="1">
        <f t="shared" si="311"/>
        <v>0</v>
      </c>
      <c r="V1041" s="1">
        <f t="shared" si="312"/>
        <v>98</v>
      </c>
      <c r="W1041" s="1" t="str">
        <f t="shared" si="313"/>
        <v>100</v>
      </c>
      <c r="X1041" s="1">
        <f t="shared" si="314"/>
        <v>0</v>
      </c>
      <c r="Y1041" s="1">
        <f t="shared" si="315"/>
        <v>0</v>
      </c>
      <c r="Z1041" s="1" t="str">
        <f>VLOOKUP(BIN2DEC(MID(HEX2BIN(MID(H1041,3,2),8),2,5)),Codes!$E$1:$F$18,2)</f>
        <v>Normal</v>
      </c>
      <c r="AA1041" s="6" t="str">
        <f t="shared" si="316"/>
        <v>0</v>
      </c>
      <c r="AB1041" s="1">
        <f t="shared" si="317"/>
        <v>1</v>
      </c>
      <c r="AC1041" s="1" t="str">
        <f>VLOOKUP(BIN2DEC(RIGHT(HEX2BIN(MID(H1041,6,1),4),1)&amp;LEFT(HEX2BIN(MID(H1041,7,1),4),1)),Codes!$K$1:$L$5,2)</f>
        <v>M</v>
      </c>
      <c r="AD1041" s="1" t="str">
        <f>VLOOKUP(BIN2DEC(RIGHT(HEX2BIN(MID(H1041,7,1),4),3)&amp;LEFT(HEX2BIN(MID(H1041,8,1),4),2)),Codes!$H$2:$I$33,2)</f>
        <v>Kick</v>
      </c>
      <c r="AE1041" s="1" t="str">
        <f t="shared" si="318"/>
        <v>1</v>
      </c>
      <c r="AF1041" s="1" t="str">
        <f t="shared" si="319"/>
        <v>1</v>
      </c>
      <c r="AH1041" s="6">
        <f t="shared" si="320"/>
        <v>34</v>
      </c>
    </row>
    <row r="1042" spans="1:34">
      <c r="A1042" s="3" t="s">
        <v>1374</v>
      </c>
      <c r="B1042" s="1" t="s">
        <v>88</v>
      </c>
      <c r="C1042" s="6" t="s">
        <v>366</v>
      </c>
      <c r="D1042" s="9" t="s">
        <v>1375</v>
      </c>
      <c r="E1042" s="9" t="s">
        <v>1376</v>
      </c>
      <c r="F1042" s="9" t="s">
        <v>91</v>
      </c>
      <c r="G1042" s="9" t="s">
        <v>1373</v>
      </c>
      <c r="H1042" s="9" t="s">
        <v>473</v>
      </c>
      <c r="J1042" s="6" t="str">
        <f t="shared" si="304"/>
        <v>001011</v>
      </c>
      <c r="K1042" s="1">
        <f t="shared" si="305"/>
        <v>1</v>
      </c>
      <c r="L1042" s="6" t="str">
        <f t="shared" si="306"/>
        <v>00000</v>
      </c>
      <c r="M1042" s="1">
        <f t="shared" si="307"/>
        <v>13</v>
      </c>
      <c r="N1042" s="6" t="str">
        <f t="shared" si="308"/>
        <v>00</v>
      </c>
      <c r="O1042" s="1">
        <f t="shared" si="309"/>
        <v>3</v>
      </c>
      <c r="P1042" s="1">
        <f>IF(HEX2DEC(LEFT(E1042,4))&gt;=32768,HEX2DEC(LEFT(E1042,4))-65536,HEX2DEC(LEFT(E1042,4)))/Codes!$N$2</f>
        <v>3.2</v>
      </c>
      <c r="Q1042" s="1">
        <f>IF(HEX2DEC(RIGHT(E1042,4))&gt;=32768,HEX2DEC(RIGHT(E1042,4))-65536,HEX2DEC(RIGHT(E1042,4)))/Codes!$N$2</f>
        <v>3.2</v>
      </c>
      <c r="R1042" s="1">
        <f>IF(HEX2DEC(LEFT(F1042,4))&gt;=32768,HEX2DEC(LEFT(F1042,4))-65536,HEX2DEC(LEFT(F1042,4)))/Codes!$N$2</f>
        <v>0</v>
      </c>
      <c r="S1042" s="1">
        <f>IF(HEX2DEC(RIGHT(F1042,4))&gt;=32768,HEX2DEC(RIGHT(F1042,4))-65536,HEX2DEC(RIGHT(F1042,4)))/Codes!$N$2</f>
        <v>0</v>
      </c>
      <c r="T1042" s="18">
        <f t="shared" si="310"/>
        <v>361</v>
      </c>
      <c r="U1042" s="1">
        <f t="shared" si="311"/>
        <v>0</v>
      </c>
      <c r="V1042" s="1">
        <f t="shared" si="312"/>
        <v>98</v>
      </c>
      <c r="W1042" s="1" t="str">
        <f t="shared" si="313"/>
        <v>100</v>
      </c>
      <c r="X1042" s="1">
        <f t="shared" si="314"/>
        <v>0</v>
      </c>
      <c r="Y1042" s="1">
        <f t="shared" si="315"/>
        <v>0</v>
      </c>
      <c r="Z1042" s="1" t="str">
        <f>VLOOKUP(BIN2DEC(MID(HEX2BIN(MID(H1042,3,2),8),2,5)),Codes!$E$1:$F$18,2)</f>
        <v>Normal</v>
      </c>
      <c r="AA1042" s="6" t="str">
        <f t="shared" si="316"/>
        <v>0</v>
      </c>
      <c r="AB1042" s="1">
        <f t="shared" si="317"/>
        <v>1</v>
      </c>
      <c r="AC1042" s="1" t="str">
        <f>VLOOKUP(BIN2DEC(RIGHT(HEX2BIN(MID(H1042,6,1),4),1)&amp;LEFT(HEX2BIN(MID(H1042,7,1),4),1)),Codes!$K$1:$L$5,2)</f>
        <v>M</v>
      </c>
      <c r="AD1042" s="1" t="str">
        <f>VLOOKUP(BIN2DEC(RIGHT(HEX2BIN(MID(H1042,7,1),4),3)&amp;LEFT(HEX2BIN(MID(H1042,8,1),4),2)),Codes!$H$2:$I$33,2)</f>
        <v>Kick</v>
      </c>
      <c r="AE1042" s="1" t="str">
        <f t="shared" si="318"/>
        <v>1</v>
      </c>
      <c r="AF1042" s="1" t="str">
        <f t="shared" si="319"/>
        <v>1</v>
      </c>
      <c r="AH1042" s="6">
        <f t="shared" si="320"/>
        <v>34</v>
      </c>
    </row>
    <row r="1043" spans="1:34">
      <c r="A1043" s="3" t="s">
        <v>1381</v>
      </c>
      <c r="B1043" s="1" t="s">
        <v>88</v>
      </c>
      <c r="C1043" s="6" t="s">
        <v>375</v>
      </c>
      <c r="D1043" s="9" t="s">
        <v>1382</v>
      </c>
      <c r="E1043" s="9" t="s">
        <v>1383</v>
      </c>
      <c r="F1043" s="9" t="s">
        <v>91</v>
      </c>
      <c r="G1043" s="9" t="s">
        <v>1373</v>
      </c>
      <c r="H1043" s="9" t="s">
        <v>473</v>
      </c>
      <c r="J1043" s="6" t="str">
        <f t="shared" si="304"/>
        <v>001011</v>
      </c>
      <c r="K1043" s="1">
        <f t="shared" si="305"/>
        <v>0</v>
      </c>
      <c r="L1043" s="6" t="str">
        <f t="shared" si="306"/>
        <v>00000</v>
      </c>
      <c r="M1043" s="1">
        <f t="shared" si="307"/>
        <v>7</v>
      </c>
      <c r="N1043" s="6" t="str">
        <f t="shared" si="308"/>
        <v>00</v>
      </c>
      <c r="O1043" s="1">
        <f t="shared" si="309"/>
        <v>3</v>
      </c>
      <c r="P1043" s="1">
        <f>IF(HEX2DEC(LEFT(E1043,4))&gt;=32768,HEX2DEC(LEFT(E1043,4))-65536,HEX2DEC(LEFT(E1043,4)))/Codes!$N$2</f>
        <v>2.7639999999999998</v>
      </c>
      <c r="Q1043" s="1">
        <f>IF(HEX2DEC(RIGHT(E1043,4))&gt;=32768,HEX2DEC(RIGHT(E1043,4))-65536,HEX2DEC(RIGHT(E1043,4)))/Codes!$N$2</f>
        <v>0</v>
      </c>
      <c r="R1043" s="1">
        <f>IF(HEX2DEC(LEFT(F1043,4))&gt;=32768,HEX2DEC(LEFT(F1043,4))-65536,HEX2DEC(LEFT(F1043,4)))/Codes!$N$2</f>
        <v>0</v>
      </c>
      <c r="S1043" s="1">
        <f>IF(HEX2DEC(RIGHT(F1043,4))&gt;=32768,HEX2DEC(RIGHT(F1043,4))-65536,HEX2DEC(RIGHT(F1043,4)))/Codes!$N$2</f>
        <v>0</v>
      </c>
      <c r="T1043" s="18">
        <f t="shared" si="310"/>
        <v>361</v>
      </c>
      <c r="U1043" s="1">
        <f t="shared" si="311"/>
        <v>0</v>
      </c>
      <c r="V1043" s="1">
        <f t="shared" si="312"/>
        <v>98</v>
      </c>
      <c r="W1043" s="1" t="str">
        <f t="shared" si="313"/>
        <v>100</v>
      </c>
      <c r="X1043" s="1">
        <f t="shared" si="314"/>
        <v>0</v>
      </c>
      <c r="Y1043" s="1">
        <f t="shared" si="315"/>
        <v>0</v>
      </c>
      <c r="Z1043" s="1" t="str">
        <f>VLOOKUP(BIN2DEC(MID(HEX2BIN(MID(H1043,3,2),8),2,5)),Codes!$E$1:$F$18,2)</f>
        <v>Normal</v>
      </c>
      <c r="AA1043" s="6" t="str">
        <f t="shared" si="316"/>
        <v>0</v>
      </c>
      <c r="AB1043" s="1">
        <f t="shared" si="317"/>
        <v>1</v>
      </c>
      <c r="AC1043" s="1" t="str">
        <f>VLOOKUP(BIN2DEC(RIGHT(HEX2BIN(MID(H1043,6,1),4),1)&amp;LEFT(HEX2BIN(MID(H1043,7,1),4),1)),Codes!$K$1:$L$5,2)</f>
        <v>M</v>
      </c>
      <c r="AD1043" s="1" t="str">
        <f>VLOOKUP(BIN2DEC(RIGHT(HEX2BIN(MID(H1043,7,1),4),3)&amp;LEFT(HEX2BIN(MID(H1043,8,1),4),2)),Codes!$H$2:$I$33,2)</f>
        <v>Kick</v>
      </c>
      <c r="AE1043" s="1" t="str">
        <f t="shared" si="318"/>
        <v>1</v>
      </c>
      <c r="AF1043" s="1" t="str">
        <f t="shared" si="319"/>
        <v>1</v>
      </c>
      <c r="AH1043" s="6">
        <f t="shared" si="320"/>
        <v>34</v>
      </c>
    </row>
    <row r="1044" spans="1:34">
      <c r="A1044" s="3" t="s">
        <v>1384</v>
      </c>
      <c r="B1044" s="1" t="s">
        <v>88</v>
      </c>
      <c r="C1044" s="6" t="s">
        <v>375</v>
      </c>
      <c r="D1044" s="9" t="s">
        <v>1385</v>
      </c>
      <c r="E1044" s="9" t="s">
        <v>1386</v>
      </c>
      <c r="F1044" s="9" t="s">
        <v>91</v>
      </c>
      <c r="G1044" s="9" t="s">
        <v>1373</v>
      </c>
      <c r="H1044" s="9" t="s">
        <v>473</v>
      </c>
      <c r="J1044" s="6" t="str">
        <f t="shared" si="304"/>
        <v>001011</v>
      </c>
      <c r="K1044" s="1">
        <f t="shared" si="305"/>
        <v>1</v>
      </c>
      <c r="L1044" s="6" t="str">
        <f t="shared" si="306"/>
        <v>00000</v>
      </c>
      <c r="M1044" s="1">
        <f t="shared" si="307"/>
        <v>7</v>
      </c>
      <c r="N1044" s="6" t="str">
        <f t="shared" si="308"/>
        <v>00</v>
      </c>
      <c r="O1044" s="1">
        <f t="shared" si="309"/>
        <v>3</v>
      </c>
      <c r="P1044" s="1">
        <f>IF(HEX2DEC(LEFT(E1044,4))&gt;=32768,HEX2DEC(LEFT(E1044,4))-65536,HEX2DEC(LEFT(E1044,4)))/Codes!$N$2</f>
        <v>2.7639999999999998</v>
      </c>
      <c r="Q1044" s="1">
        <f>IF(HEX2DEC(RIGHT(E1044,4))&gt;=32768,HEX2DEC(RIGHT(E1044,4))-65536,HEX2DEC(RIGHT(E1044,4)))/Codes!$N$2</f>
        <v>3.2</v>
      </c>
      <c r="R1044" s="1">
        <f>IF(HEX2DEC(LEFT(F1044,4))&gt;=32768,HEX2DEC(LEFT(F1044,4))-65536,HEX2DEC(LEFT(F1044,4)))/Codes!$N$2</f>
        <v>0</v>
      </c>
      <c r="S1044" s="1">
        <f>IF(HEX2DEC(RIGHT(F1044,4))&gt;=32768,HEX2DEC(RIGHT(F1044,4))-65536,HEX2DEC(RIGHT(F1044,4)))/Codes!$N$2</f>
        <v>0</v>
      </c>
      <c r="T1044" s="18">
        <f t="shared" si="310"/>
        <v>361</v>
      </c>
      <c r="U1044" s="1">
        <f t="shared" si="311"/>
        <v>0</v>
      </c>
      <c r="V1044" s="1">
        <f t="shared" si="312"/>
        <v>98</v>
      </c>
      <c r="W1044" s="1" t="str">
        <f t="shared" si="313"/>
        <v>100</v>
      </c>
      <c r="X1044" s="1">
        <f t="shared" si="314"/>
        <v>0</v>
      </c>
      <c r="Y1044" s="1">
        <f t="shared" si="315"/>
        <v>0</v>
      </c>
      <c r="Z1044" s="1" t="str">
        <f>VLOOKUP(BIN2DEC(MID(HEX2BIN(MID(H1044,3,2),8),2,5)),Codes!$E$1:$F$18,2)</f>
        <v>Normal</v>
      </c>
      <c r="AA1044" s="6" t="str">
        <f t="shared" si="316"/>
        <v>0</v>
      </c>
      <c r="AB1044" s="1">
        <f t="shared" si="317"/>
        <v>1</v>
      </c>
      <c r="AC1044" s="1" t="str">
        <f>VLOOKUP(BIN2DEC(RIGHT(HEX2BIN(MID(H1044,6,1),4),1)&amp;LEFT(HEX2BIN(MID(H1044,7,1),4),1)),Codes!$K$1:$L$5,2)</f>
        <v>M</v>
      </c>
      <c r="AD1044" s="1" t="str">
        <f>VLOOKUP(BIN2DEC(RIGHT(HEX2BIN(MID(H1044,7,1),4),3)&amp;LEFT(HEX2BIN(MID(H1044,8,1),4),2)),Codes!$H$2:$I$33,2)</f>
        <v>Kick</v>
      </c>
      <c r="AE1044" s="1" t="str">
        <f t="shared" si="318"/>
        <v>1</v>
      </c>
      <c r="AF1044" s="1" t="str">
        <f t="shared" si="319"/>
        <v>1</v>
      </c>
      <c r="AH1044" s="6">
        <f t="shared" si="320"/>
        <v>34</v>
      </c>
    </row>
    <row r="1045" spans="1:34">
      <c r="A1045" s="3" t="s">
        <v>1392</v>
      </c>
      <c r="B1045" s="1" t="s">
        <v>88</v>
      </c>
      <c r="C1045" s="6" t="s">
        <v>381</v>
      </c>
      <c r="D1045" s="9" t="s">
        <v>1393</v>
      </c>
      <c r="E1045" s="9" t="s">
        <v>1343</v>
      </c>
      <c r="F1045" s="9" t="s">
        <v>91</v>
      </c>
      <c r="G1045" s="9" t="s">
        <v>1394</v>
      </c>
      <c r="H1045" s="9" t="s">
        <v>1395</v>
      </c>
      <c r="J1045" s="6" t="str">
        <f t="shared" si="304"/>
        <v>001011</v>
      </c>
      <c r="K1045" s="1">
        <f t="shared" si="305"/>
        <v>0</v>
      </c>
      <c r="L1045" s="6" t="str">
        <f t="shared" si="306"/>
        <v>00000</v>
      </c>
      <c r="M1045" s="1">
        <f t="shared" si="307"/>
        <v>28</v>
      </c>
      <c r="N1045" s="6" t="str">
        <f t="shared" si="308"/>
        <v>00</v>
      </c>
      <c r="O1045" s="1">
        <f t="shared" si="309"/>
        <v>4</v>
      </c>
      <c r="P1045" s="1">
        <f>IF(HEX2DEC(LEFT(E1045,4))&gt;=32768,HEX2DEC(LEFT(E1045,4))-65536,HEX2DEC(LEFT(E1045,4)))/Codes!$N$2</f>
        <v>3.2</v>
      </c>
      <c r="Q1045" s="1">
        <f>IF(HEX2DEC(RIGHT(E1045,4))&gt;=32768,HEX2DEC(RIGHT(E1045,4))-65536,HEX2DEC(RIGHT(E1045,4)))/Codes!$N$2</f>
        <v>6.8</v>
      </c>
      <c r="R1045" s="1">
        <f>IF(HEX2DEC(LEFT(F1045,4))&gt;=32768,HEX2DEC(LEFT(F1045,4))-65536,HEX2DEC(LEFT(F1045,4)))/Codes!$N$2</f>
        <v>0</v>
      </c>
      <c r="S1045" s="1">
        <f>IF(HEX2DEC(RIGHT(F1045,4))&gt;=32768,HEX2DEC(RIGHT(F1045,4))-65536,HEX2DEC(RIGHT(F1045,4)))/Codes!$N$2</f>
        <v>0</v>
      </c>
      <c r="T1045" s="18">
        <f t="shared" si="310"/>
        <v>20</v>
      </c>
      <c r="U1045" s="1">
        <f t="shared" si="311"/>
        <v>100</v>
      </c>
      <c r="V1045" s="1">
        <f t="shared" si="312"/>
        <v>0</v>
      </c>
      <c r="W1045" s="1" t="str">
        <f t="shared" si="313"/>
        <v>100</v>
      </c>
      <c r="X1045" s="1">
        <f t="shared" si="314"/>
        <v>0</v>
      </c>
      <c r="Y1045" s="1">
        <f t="shared" si="315"/>
        <v>35</v>
      </c>
      <c r="Z1045" s="1" t="str">
        <f>VLOOKUP(BIN2DEC(MID(HEX2BIN(MID(H1045,3,2),8),2,5)),Codes!$E$1:$F$18,2)</f>
        <v>Slash</v>
      </c>
      <c r="AA1045" s="6" t="str">
        <f t="shared" si="316"/>
        <v>0</v>
      </c>
      <c r="AB1045" s="1">
        <f t="shared" si="317"/>
        <v>0</v>
      </c>
      <c r="AC1045" s="1" t="str">
        <f>VLOOKUP(BIN2DEC(RIGHT(HEX2BIN(MID(H1045,6,1),4),1)&amp;LEFT(HEX2BIN(MID(H1045,7,1),4),1)),Codes!$K$1:$L$5,2)</f>
        <v>L</v>
      </c>
      <c r="AD1045" s="1" t="str">
        <f>VLOOKUP(BIN2DEC(RIGHT(HEX2BIN(MID(H1045,7,1),4),3)&amp;LEFT(HEX2BIN(MID(H1045,8,1),4),2)),Codes!$H$2:$I$33,2)</f>
        <v>Slash</v>
      </c>
      <c r="AE1045" s="1" t="str">
        <f t="shared" si="318"/>
        <v>1</v>
      </c>
      <c r="AF1045" s="1" t="str">
        <f t="shared" si="319"/>
        <v>1</v>
      </c>
      <c r="AH1045" s="6">
        <f t="shared" si="320"/>
        <v>67</v>
      </c>
    </row>
    <row r="1046" spans="1:34">
      <c r="A1046" s="3" t="s">
        <v>1396</v>
      </c>
      <c r="B1046" s="1" t="s">
        <v>88</v>
      </c>
      <c r="C1046" s="6" t="s">
        <v>381</v>
      </c>
      <c r="D1046" s="9" t="s">
        <v>1397</v>
      </c>
      <c r="E1046" s="9" t="s">
        <v>546</v>
      </c>
      <c r="F1046" s="9" t="s">
        <v>91</v>
      </c>
      <c r="G1046" s="9" t="s">
        <v>1394</v>
      </c>
      <c r="H1046" s="9" t="s">
        <v>1395</v>
      </c>
      <c r="J1046" s="6" t="str">
        <f t="shared" si="304"/>
        <v>001011</v>
      </c>
      <c r="K1046" s="1">
        <f t="shared" si="305"/>
        <v>1</v>
      </c>
      <c r="L1046" s="6" t="str">
        <f t="shared" si="306"/>
        <v>00000</v>
      </c>
      <c r="M1046" s="1">
        <f t="shared" si="307"/>
        <v>28</v>
      </c>
      <c r="N1046" s="6" t="str">
        <f t="shared" si="308"/>
        <v>00</v>
      </c>
      <c r="O1046" s="1">
        <f t="shared" si="309"/>
        <v>4</v>
      </c>
      <c r="P1046" s="1">
        <f>IF(HEX2DEC(LEFT(E1046,4))&gt;=32768,HEX2DEC(LEFT(E1046,4))-65536,HEX2DEC(LEFT(E1046,4)))/Codes!$N$2</f>
        <v>3.2</v>
      </c>
      <c r="Q1046" s="1">
        <f>IF(HEX2DEC(RIGHT(E1046,4))&gt;=32768,HEX2DEC(RIGHT(E1046,4))-65536,HEX2DEC(RIGHT(E1046,4)))/Codes!$N$2</f>
        <v>2</v>
      </c>
      <c r="R1046" s="1">
        <f>IF(HEX2DEC(LEFT(F1046,4))&gt;=32768,HEX2DEC(LEFT(F1046,4))-65536,HEX2DEC(LEFT(F1046,4)))/Codes!$N$2</f>
        <v>0</v>
      </c>
      <c r="S1046" s="1">
        <f>IF(HEX2DEC(RIGHT(F1046,4))&gt;=32768,HEX2DEC(RIGHT(F1046,4))-65536,HEX2DEC(RIGHT(F1046,4)))/Codes!$N$2</f>
        <v>0</v>
      </c>
      <c r="T1046" s="18">
        <f t="shared" si="310"/>
        <v>20</v>
      </c>
      <c r="U1046" s="1">
        <f t="shared" si="311"/>
        <v>100</v>
      </c>
      <c r="V1046" s="1">
        <f t="shared" si="312"/>
        <v>0</v>
      </c>
      <c r="W1046" s="1" t="str">
        <f t="shared" si="313"/>
        <v>100</v>
      </c>
      <c r="X1046" s="1">
        <f t="shared" si="314"/>
        <v>0</v>
      </c>
      <c r="Y1046" s="1">
        <f t="shared" si="315"/>
        <v>35</v>
      </c>
      <c r="Z1046" s="1" t="str">
        <f>VLOOKUP(BIN2DEC(MID(HEX2BIN(MID(H1046,3,2),8),2,5)),Codes!$E$1:$F$18,2)</f>
        <v>Slash</v>
      </c>
      <c r="AA1046" s="6" t="str">
        <f t="shared" si="316"/>
        <v>0</v>
      </c>
      <c r="AB1046" s="1">
        <f t="shared" si="317"/>
        <v>0</v>
      </c>
      <c r="AC1046" s="1" t="str">
        <f>VLOOKUP(BIN2DEC(RIGHT(HEX2BIN(MID(H1046,6,1),4),1)&amp;LEFT(HEX2BIN(MID(H1046,7,1),4),1)),Codes!$K$1:$L$5,2)</f>
        <v>L</v>
      </c>
      <c r="AD1046" s="1" t="str">
        <f>VLOOKUP(BIN2DEC(RIGHT(HEX2BIN(MID(H1046,7,1),4),3)&amp;LEFT(HEX2BIN(MID(H1046,8,1),4),2)),Codes!$H$2:$I$33,2)</f>
        <v>Slash</v>
      </c>
      <c r="AE1046" s="1" t="str">
        <f t="shared" si="318"/>
        <v>1</v>
      </c>
      <c r="AF1046" s="1" t="str">
        <f t="shared" si="319"/>
        <v>1</v>
      </c>
      <c r="AH1046" s="6">
        <f t="shared" si="320"/>
        <v>67</v>
      </c>
    </row>
    <row r="1047" spans="1:34">
      <c r="A1047" s="3" t="s">
        <v>1402</v>
      </c>
      <c r="B1047" s="1" t="s">
        <v>88</v>
      </c>
      <c r="C1047" s="6" t="s">
        <v>386</v>
      </c>
      <c r="D1047" s="9" t="s">
        <v>255</v>
      </c>
      <c r="E1047" s="9" t="s">
        <v>256</v>
      </c>
      <c r="F1047" s="9" t="s">
        <v>1403</v>
      </c>
      <c r="G1047" s="9" t="s">
        <v>1373</v>
      </c>
      <c r="H1047" s="9" t="s">
        <v>473</v>
      </c>
      <c r="J1047" s="6" t="str">
        <f t="shared" si="304"/>
        <v>001011</v>
      </c>
      <c r="K1047" s="1">
        <f t="shared" si="305"/>
        <v>0</v>
      </c>
      <c r="L1047" s="6" t="str">
        <f t="shared" si="306"/>
        <v>00000</v>
      </c>
      <c r="M1047" s="1">
        <f t="shared" si="307"/>
        <v>0</v>
      </c>
      <c r="N1047" s="6" t="str">
        <f t="shared" si="308"/>
        <v>00</v>
      </c>
      <c r="O1047" s="1">
        <f t="shared" si="309"/>
        <v>2</v>
      </c>
      <c r="P1047" s="1">
        <f>IF(HEX2DEC(LEFT(E1047,4))&gt;=32768,HEX2DEC(LEFT(E1047,4))-65536,HEX2DEC(LEFT(E1047,4)))/Codes!$N$2</f>
        <v>3.6</v>
      </c>
      <c r="Q1047" s="1">
        <f>IF(HEX2DEC(RIGHT(E1047,4))&gt;=32768,HEX2DEC(RIGHT(E1047,4))-65536,HEX2DEC(RIGHT(E1047,4)))/Codes!$N$2</f>
        <v>0</v>
      </c>
      <c r="R1047" s="1">
        <f>IF(HEX2DEC(LEFT(F1047,4))&gt;=32768,HEX2DEC(LEFT(F1047,4))-65536,HEX2DEC(LEFT(F1047,4)))/Codes!$N$2</f>
        <v>2.4</v>
      </c>
      <c r="S1047" s="1">
        <f>IF(HEX2DEC(RIGHT(F1047,4))&gt;=32768,HEX2DEC(RIGHT(F1047,4))-65536,HEX2DEC(RIGHT(F1047,4)))/Codes!$N$2</f>
        <v>-8.4</v>
      </c>
      <c r="T1047" s="18">
        <f t="shared" si="310"/>
        <v>361</v>
      </c>
      <c r="U1047" s="1">
        <f t="shared" si="311"/>
        <v>0</v>
      </c>
      <c r="V1047" s="1">
        <f t="shared" si="312"/>
        <v>98</v>
      </c>
      <c r="W1047" s="1" t="str">
        <f t="shared" si="313"/>
        <v>100</v>
      </c>
      <c r="X1047" s="1">
        <f t="shared" si="314"/>
        <v>0</v>
      </c>
      <c r="Y1047" s="1">
        <f t="shared" si="315"/>
        <v>0</v>
      </c>
      <c r="Z1047" s="1" t="str">
        <f>VLOOKUP(BIN2DEC(MID(HEX2BIN(MID(H1047,3,2),8),2,5)),Codes!$E$1:$F$18,2)</f>
        <v>Normal</v>
      </c>
      <c r="AA1047" s="6" t="str">
        <f t="shared" si="316"/>
        <v>0</v>
      </c>
      <c r="AB1047" s="1">
        <f t="shared" si="317"/>
        <v>1</v>
      </c>
      <c r="AC1047" s="1" t="str">
        <f>VLOOKUP(BIN2DEC(RIGHT(HEX2BIN(MID(H1047,6,1),4),1)&amp;LEFT(HEX2BIN(MID(H1047,7,1),4),1)),Codes!$K$1:$L$5,2)</f>
        <v>M</v>
      </c>
      <c r="AD1047" s="1" t="str">
        <f>VLOOKUP(BIN2DEC(RIGHT(HEX2BIN(MID(H1047,7,1),4),3)&amp;LEFT(HEX2BIN(MID(H1047,8,1),4),2)),Codes!$H$2:$I$33,2)</f>
        <v>Kick</v>
      </c>
      <c r="AE1047" s="1" t="str">
        <f t="shared" si="318"/>
        <v>1</v>
      </c>
      <c r="AF1047" s="1" t="str">
        <f t="shared" si="319"/>
        <v>1</v>
      </c>
      <c r="AH1047" s="6">
        <f t="shared" si="320"/>
        <v>34</v>
      </c>
    </row>
    <row r="1048" spans="1:34">
      <c r="A1048" s="3" t="s">
        <v>9011</v>
      </c>
      <c r="B1048" s="1" t="s">
        <v>75</v>
      </c>
      <c r="C1048" s="6" t="s">
        <v>9066</v>
      </c>
      <c r="D1048" s="9" t="s">
        <v>9012</v>
      </c>
      <c r="E1048" s="9" t="s">
        <v>307</v>
      </c>
      <c r="F1048" s="9" t="s">
        <v>91</v>
      </c>
      <c r="G1048" s="9" t="s">
        <v>3799</v>
      </c>
      <c r="H1048" s="9" t="s">
        <v>5835</v>
      </c>
      <c r="J1048" s="6" t="str">
        <f t="shared" si="304"/>
        <v>001011</v>
      </c>
      <c r="K1048" s="1">
        <f t="shared" si="305"/>
        <v>0</v>
      </c>
      <c r="L1048" s="6" t="str">
        <f t="shared" si="306"/>
        <v>00000</v>
      </c>
      <c r="M1048" s="1">
        <f t="shared" si="307"/>
        <v>30</v>
      </c>
      <c r="N1048" s="6" t="str">
        <f t="shared" si="308"/>
        <v>00</v>
      </c>
      <c r="O1048" s="1">
        <f t="shared" si="309"/>
        <v>12</v>
      </c>
      <c r="P1048" s="1">
        <f>IF(HEX2DEC(LEFT(E1048,4))&gt;=32768,HEX2DEC(LEFT(E1048,4))-65536,HEX2DEC(LEFT(E1048,4)))/Codes!$N$2</f>
        <v>3.2</v>
      </c>
      <c r="Q1048" s="1">
        <f>IF(HEX2DEC(RIGHT(E1048,4))&gt;=32768,HEX2DEC(RIGHT(E1048,4))-65536,HEX2DEC(RIGHT(E1048,4)))/Codes!$N$2</f>
        <v>0</v>
      </c>
      <c r="R1048" s="1">
        <f>IF(HEX2DEC(LEFT(F1048,4))&gt;=32768,HEX2DEC(LEFT(F1048,4))-65536,HEX2DEC(LEFT(F1048,4)))/Codes!$N$2</f>
        <v>0</v>
      </c>
      <c r="S1048" s="1">
        <f>IF(HEX2DEC(RIGHT(F1048,4))&gt;=32768,HEX2DEC(RIGHT(F1048,4))-65536,HEX2DEC(RIGHT(F1048,4)))/Codes!$N$2</f>
        <v>0</v>
      </c>
      <c r="T1048" s="18">
        <f t="shared" si="310"/>
        <v>80</v>
      </c>
      <c r="U1048" s="1">
        <f t="shared" si="311"/>
        <v>100</v>
      </c>
      <c r="V1048" s="1">
        <f t="shared" si="312"/>
        <v>0</v>
      </c>
      <c r="W1048" s="1" t="str">
        <f t="shared" si="313"/>
        <v>100</v>
      </c>
      <c r="X1048" s="1">
        <f t="shared" si="314"/>
        <v>3</v>
      </c>
      <c r="Y1048" s="1">
        <f t="shared" si="315"/>
        <v>15</v>
      </c>
      <c r="Z1048" s="1" t="str">
        <f>VLOOKUP(BIN2DEC(MID(HEX2BIN(MID(H1048,3,2),8),2,5)),Codes!$E$1:$F$18,2)</f>
        <v>Normal</v>
      </c>
      <c r="AA1048" s="6" t="str">
        <f t="shared" si="316"/>
        <v>0</v>
      </c>
      <c r="AB1048" s="1">
        <f t="shared" si="317"/>
        <v>2</v>
      </c>
      <c r="AC1048" s="1" t="str">
        <f>VLOOKUP(BIN2DEC(RIGHT(HEX2BIN(MID(H1048,6,1),4),1)&amp;LEFT(HEX2BIN(MID(H1048,7,1),4),1)),Codes!$K$1:$L$5,2)</f>
        <v>L</v>
      </c>
      <c r="AD1048" s="1" t="str">
        <f>VLOOKUP(BIN2DEC(RIGHT(HEX2BIN(MID(H1048,7,1),4),3)&amp;LEFT(HEX2BIN(MID(H1048,8,1),4),2)),Codes!$H$2:$I$33,2)</f>
        <v>Punch</v>
      </c>
      <c r="AE1048" s="1" t="str">
        <f t="shared" si="318"/>
        <v>1</v>
      </c>
      <c r="AF1048" s="1" t="str">
        <f t="shared" si="319"/>
        <v>1</v>
      </c>
      <c r="AH1048" s="6">
        <f t="shared" si="320"/>
        <v>65</v>
      </c>
    </row>
    <row r="1049" spans="1:34">
      <c r="A1049" s="3" t="s">
        <v>9013</v>
      </c>
      <c r="B1049" s="1" t="s">
        <v>75</v>
      </c>
      <c r="C1049" s="6" t="s">
        <v>9066</v>
      </c>
      <c r="D1049" s="9" t="s">
        <v>9014</v>
      </c>
      <c r="E1049" s="9" t="s">
        <v>232</v>
      </c>
      <c r="F1049" s="9" t="s">
        <v>91</v>
      </c>
      <c r="G1049" s="9" t="s">
        <v>3799</v>
      </c>
      <c r="H1049" s="9" t="s">
        <v>5835</v>
      </c>
      <c r="J1049" s="6" t="str">
        <f t="shared" si="304"/>
        <v>001011</v>
      </c>
      <c r="K1049" s="1">
        <f t="shared" si="305"/>
        <v>1</v>
      </c>
      <c r="L1049" s="6" t="str">
        <f t="shared" si="306"/>
        <v>00000</v>
      </c>
      <c r="M1049" s="1">
        <f t="shared" si="307"/>
        <v>31</v>
      </c>
      <c r="N1049" s="6" t="str">
        <f t="shared" si="308"/>
        <v>00</v>
      </c>
      <c r="O1049" s="1">
        <f t="shared" si="309"/>
        <v>12</v>
      </c>
      <c r="P1049" s="1">
        <f>IF(HEX2DEC(LEFT(E1049,4))&gt;=32768,HEX2DEC(LEFT(E1049,4))-65536,HEX2DEC(LEFT(E1049,4)))/Codes!$N$2</f>
        <v>4.8</v>
      </c>
      <c r="Q1049" s="1">
        <f>IF(HEX2DEC(RIGHT(E1049,4))&gt;=32768,HEX2DEC(RIGHT(E1049,4))-65536,HEX2DEC(RIGHT(E1049,4)))/Codes!$N$2</f>
        <v>0</v>
      </c>
      <c r="R1049" s="1">
        <f>IF(HEX2DEC(LEFT(F1049,4))&gt;=32768,HEX2DEC(LEFT(F1049,4))-65536,HEX2DEC(LEFT(F1049,4)))/Codes!$N$2</f>
        <v>0</v>
      </c>
      <c r="S1049" s="1">
        <f>IF(HEX2DEC(RIGHT(F1049,4))&gt;=32768,HEX2DEC(RIGHT(F1049,4))-65536,HEX2DEC(RIGHT(F1049,4)))/Codes!$N$2</f>
        <v>0</v>
      </c>
      <c r="T1049" s="18">
        <f t="shared" si="310"/>
        <v>80</v>
      </c>
      <c r="U1049" s="1">
        <f t="shared" si="311"/>
        <v>100</v>
      </c>
      <c r="V1049" s="1">
        <f t="shared" si="312"/>
        <v>0</v>
      </c>
      <c r="W1049" s="1" t="str">
        <f t="shared" si="313"/>
        <v>100</v>
      </c>
      <c r="X1049" s="1">
        <f t="shared" si="314"/>
        <v>3</v>
      </c>
      <c r="Y1049" s="1">
        <f t="shared" si="315"/>
        <v>15</v>
      </c>
      <c r="Z1049" s="1" t="str">
        <f>VLOOKUP(BIN2DEC(MID(HEX2BIN(MID(H1049,3,2),8),2,5)),Codes!$E$1:$F$18,2)</f>
        <v>Normal</v>
      </c>
      <c r="AA1049" s="6" t="str">
        <f t="shared" si="316"/>
        <v>0</v>
      </c>
      <c r="AB1049" s="1">
        <f t="shared" si="317"/>
        <v>2</v>
      </c>
      <c r="AC1049" s="1" t="str">
        <f>VLOOKUP(BIN2DEC(RIGHT(HEX2BIN(MID(H1049,6,1),4),1)&amp;LEFT(HEX2BIN(MID(H1049,7,1),4),1)),Codes!$K$1:$L$5,2)</f>
        <v>L</v>
      </c>
      <c r="AD1049" s="1" t="str">
        <f>VLOOKUP(BIN2DEC(RIGHT(HEX2BIN(MID(H1049,7,1),4),3)&amp;LEFT(HEX2BIN(MID(H1049,8,1),4),2)),Codes!$H$2:$I$33,2)</f>
        <v>Punch</v>
      </c>
      <c r="AE1049" s="1" t="str">
        <f t="shared" si="318"/>
        <v>1</v>
      </c>
      <c r="AF1049" s="1" t="str">
        <f t="shared" si="319"/>
        <v>1</v>
      </c>
      <c r="AH1049" s="6">
        <f t="shared" si="320"/>
        <v>65</v>
      </c>
    </row>
    <row r="1050" spans="1:34">
      <c r="A1050" s="3" t="s">
        <v>9015</v>
      </c>
      <c r="B1050" s="1" t="s">
        <v>75</v>
      </c>
      <c r="C1050" s="6" t="s">
        <v>9067</v>
      </c>
      <c r="D1050" s="9" t="s">
        <v>9016</v>
      </c>
      <c r="E1050" s="9" t="s">
        <v>307</v>
      </c>
      <c r="F1050" s="9" t="s">
        <v>91</v>
      </c>
      <c r="G1050" s="9" t="s">
        <v>139</v>
      </c>
      <c r="H1050" s="9" t="s">
        <v>5835</v>
      </c>
      <c r="J1050" s="6" t="str">
        <f t="shared" si="304"/>
        <v>001011</v>
      </c>
      <c r="K1050" s="1">
        <f t="shared" si="305"/>
        <v>0</v>
      </c>
      <c r="L1050" s="6" t="str">
        <f t="shared" si="306"/>
        <v>00000</v>
      </c>
      <c r="M1050" s="1">
        <f t="shared" si="307"/>
        <v>30</v>
      </c>
      <c r="N1050" s="6" t="str">
        <f t="shared" si="308"/>
        <v>00</v>
      </c>
      <c r="O1050" s="1">
        <f t="shared" si="309"/>
        <v>10</v>
      </c>
      <c r="P1050" s="1">
        <f>IF(HEX2DEC(LEFT(E1050,4))&gt;=32768,HEX2DEC(LEFT(E1050,4))-65536,HEX2DEC(LEFT(E1050,4)))/Codes!$N$2</f>
        <v>3.2</v>
      </c>
      <c r="Q1050" s="1">
        <f>IF(HEX2DEC(RIGHT(E1050,4))&gt;=32768,HEX2DEC(RIGHT(E1050,4))-65536,HEX2DEC(RIGHT(E1050,4)))/Codes!$N$2</f>
        <v>0</v>
      </c>
      <c r="R1050" s="1">
        <f>IF(HEX2DEC(LEFT(F1050,4))&gt;=32768,HEX2DEC(LEFT(F1050,4))-65536,HEX2DEC(LEFT(F1050,4)))/Codes!$N$2</f>
        <v>0</v>
      </c>
      <c r="S1050" s="1">
        <f>IF(HEX2DEC(RIGHT(F1050,4))&gt;=32768,HEX2DEC(RIGHT(F1050,4))-65536,HEX2DEC(RIGHT(F1050,4)))/Codes!$N$2</f>
        <v>0</v>
      </c>
      <c r="T1050" s="18">
        <f t="shared" si="310"/>
        <v>361</v>
      </c>
      <c r="U1050" s="1">
        <f t="shared" si="311"/>
        <v>100</v>
      </c>
      <c r="V1050" s="1">
        <f t="shared" si="312"/>
        <v>0</v>
      </c>
      <c r="W1050" s="1" t="str">
        <f t="shared" si="313"/>
        <v>100</v>
      </c>
      <c r="X1050" s="1">
        <f t="shared" si="314"/>
        <v>3</v>
      </c>
      <c r="Y1050" s="1">
        <f t="shared" si="315"/>
        <v>15</v>
      </c>
      <c r="Z1050" s="1" t="str">
        <f>VLOOKUP(BIN2DEC(MID(HEX2BIN(MID(H1050,3,2),8),2,5)),Codes!$E$1:$F$18,2)</f>
        <v>Normal</v>
      </c>
      <c r="AA1050" s="6" t="str">
        <f t="shared" si="316"/>
        <v>0</v>
      </c>
      <c r="AB1050" s="1">
        <f t="shared" si="317"/>
        <v>2</v>
      </c>
      <c r="AC1050" s="1" t="str">
        <f>VLOOKUP(BIN2DEC(RIGHT(HEX2BIN(MID(H1050,6,1),4),1)&amp;LEFT(HEX2BIN(MID(H1050,7,1),4),1)),Codes!$K$1:$L$5,2)</f>
        <v>L</v>
      </c>
      <c r="AD1050" s="1" t="str">
        <f>VLOOKUP(BIN2DEC(RIGHT(HEX2BIN(MID(H1050,7,1),4),3)&amp;LEFT(HEX2BIN(MID(H1050,8,1),4),2)),Codes!$H$2:$I$33,2)</f>
        <v>Punch</v>
      </c>
      <c r="AE1050" s="1" t="str">
        <f t="shared" si="318"/>
        <v>1</v>
      </c>
      <c r="AF1050" s="1" t="str">
        <f t="shared" si="319"/>
        <v>1</v>
      </c>
      <c r="AH1050" s="6">
        <f t="shared" si="320"/>
        <v>65</v>
      </c>
    </row>
    <row r="1051" spans="1:34">
      <c r="A1051" s="3" t="s">
        <v>9017</v>
      </c>
      <c r="B1051" s="1" t="s">
        <v>75</v>
      </c>
      <c r="C1051" s="6" t="s">
        <v>9067</v>
      </c>
      <c r="D1051" s="9" t="s">
        <v>9018</v>
      </c>
      <c r="E1051" s="9" t="s">
        <v>232</v>
      </c>
      <c r="F1051" s="9" t="s">
        <v>91</v>
      </c>
      <c r="G1051" s="9" t="s">
        <v>139</v>
      </c>
      <c r="H1051" s="9" t="s">
        <v>5835</v>
      </c>
      <c r="J1051" s="6" t="str">
        <f t="shared" si="304"/>
        <v>001011</v>
      </c>
      <c r="K1051" s="1">
        <f t="shared" si="305"/>
        <v>1</v>
      </c>
      <c r="L1051" s="6" t="str">
        <f t="shared" si="306"/>
        <v>00000</v>
      </c>
      <c r="M1051" s="1">
        <f t="shared" si="307"/>
        <v>31</v>
      </c>
      <c r="N1051" s="6" t="str">
        <f t="shared" si="308"/>
        <v>00</v>
      </c>
      <c r="O1051" s="1">
        <f t="shared" si="309"/>
        <v>10</v>
      </c>
      <c r="P1051" s="1">
        <f>IF(HEX2DEC(LEFT(E1051,4))&gt;=32768,HEX2DEC(LEFT(E1051,4))-65536,HEX2DEC(LEFT(E1051,4)))/Codes!$N$2</f>
        <v>4.8</v>
      </c>
      <c r="Q1051" s="1">
        <f>IF(HEX2DEC(RIGHT(E1051,4))&gt;=32768,HEX2DEC(RIGHT(E1051,4))-65536,HEX2DEC(RIGHT(E1051,4)))/Codes!$N$2</f>
        <v>0</v>
      </c>
      <c r="R1051" s="1">
        <f>IF(HEX2DEC(LEFT(F1051,4))&gt;=32768,HEX2DEC(LEFT(F1051,4))-65536,HEX2DEC(LEFT(F1051,4)))/Codes!$N$2</f>
        <v>0</v>
      </c>
      <c r="S1051" s="1">
        <f>IF(HEX2DEC(RIGHT(F1051,4))&gt;=32768,HEX2DEC(RIGHT(F1051,4))-65536,HEX2DEC(RIGHT(F1051,4)))/Codes!$N$2</f>
        <v>0</v>
      </c>
      <c r="T1051" s="18">
        <f t="shared" si="310"/>
        <v>361</v>
      </c>
      <c r="U1051" s="1">
        <f t="shared" si="311"/>
        <v>100</v>
      </c>
      <c r="V1051" s="1">
        <f t="shared" si="312"/>
        <v>0</v>
      </c>
      <c r="W1051" s="1" t="str">
        <f t="shared" si="313"/>
        <v>100</v>
      </c>
      <c r="X1051" s="1">
        <f t="shared" si="314"/>
        <v>3</v>
      </c>
      <c r="Y1051" s="1">
        <f t="shared" si="315"/>
        <v>15</v>
      </c>
      <c r="Z1051" s="1" t="str">
        <f>VLOOKUP(BIN2DEC(MID(HEX2BIN(MID(H1051,3,2),8),2,5)),Codes!$E$1:$F$18,2)</f>
        <v>Normal</v>
      </c>
      <c r="AA1051" s="6" t="str">
        <f t="shared" si="316"/>
        <v>0</v>
      </c>
      <c r="AB1051" s="1">
        <f t="shared" si="317"/>
        <v>2</v>
      </c>
      <c r="AC1051" s="1" t="str">
        <f>VLOOKUP(BIN2DEC(RIGHT(HEX2BIN(MID(H1051,6,1),4),1)&amp;LEFT(HEX2BIN(MID(H1051,7,1),4),1)),Codes!$K$1:$L$5,2)</f>
        <v>L</v>
      </c>
      <c r="AD1051" s="1" t="str">
        <f>VLOOKUP(BIN2DEC(RIGHT(HEX2BIN(MID(H1051,7,1),4),3)&amp;LEFT(HEX2BIN(MID(H1051,8,1),4),2)),Codes!$H$2:$I$33,2)</f>
        <v>Punch</v>
      </c>
      <c r="AE1051" s="1" t="str">
        <f t="shared" si="318"/>
        <v>1</v>
      </c>
      <c r="AF1051" s="1" t="str">
        <f t="shared" si="319"/>
        <v>1</v>
      </c>
      <c r="AH1051" s="6">
        <f t="shared" si="320"/>
        <v>65</v>
      </c>
    </row>
    <row r="1052" spans="1:34">
      <c r="A1052" s="3" t="s">
        <v>9019</v>
      </c>
      <c r="B1052" s="1" t="s">
        <v>75</v>
      </c>
      <c r="C1052" s="6" t="s">
        <v>9068</v>
      </c>
      <c r="D1052" s="9" t="s">
        <v>9020</v>
      </c>
      <c r="E1052" s="9" t="s">
        <v>307</v>
      </c>
      <c r="F1052" s="9" t="s">
        <v>91</v>
      </c>
      <c r="G1052" s="9" t="s">
        <v>2289</v>
      </c>
      <c r="H1052" s="9" t="s">
        <v>435</v>
      </c>
      <c r="J1052" s="6" t="str">
        <f t="shared" si="304"/>
        <v>001011</v>
      </c>
      <c r="K1052" s="1">
        <f t="shared" si="305"/>
        <v>0</v>
      </c>
      <c r="L1052" s="6" t="str">
        <f t="shared" si="306"/>
        <v>00000</v>
      </c>
      <c r="M1052" s="1">
        <f t="shared" si="307"/>
        <v>30</v>
      </c>
      <c r="N1052" s="6" t="str">
        <f t="shared" si="308"/>
        <v>00</v>
      </c>
      <c r="O1052" s="1">
        <f t="shared" si="309"/>
        <v>18</v>
      </c>
      <c r="P1052" s="1">
        <f>IF(HEX2DEC(LEFT(E1052,4))&gt;=32768,HEX2DEC(LEFT(E1052,4))-65536,HEX2DEC(LEFT(E1052,4)))/Codes!$N$2</f>
        <v>3.2</v>
      </c>
      <c r="Q1052" s="1">
        <f>IF(HEX2DEC(RIGHT(E1052,4))&gt;=32768,HEX2DEC(RIGHT(E1052,4))-65536,HEX2DEC(RIGHT(E1052,4)))/Codes!$N$2</f>
        <v>0</v>
      </c>
      <c r="R1052" s="1">
        <f>IF(HEX2DEC(LEFT(F1052,4))&gt;=32768,HEX2DEC(LEFT(F1052,4))-65536,HEX2DEC(LEFT(F1052,4)))/Codes!$N$2</f>
        <v>0</v>
      </c>
      <c r="S1052" s="1">
        <f>IF(HEX2DEC(RIGHT(F1052,4))&gt;=32768,HEX2DEC(RIGHT(F1052,4))-65536,HEX2DEC(RIGHT(F1052,4)))/Codes!$N$2</f>
        <v>0</v>
      </c>
      <c r="T1052" s="18">
        <f t="shared" si="310"/>
        <v>80</v>
      </c>
      <c r="U1052" s="1">
        <f t="shared" si="311"/>
        <v>90</v>
      </c>
      <c r="V1052" s="1">
        <f t="shared" si="312"/>
        <v>0</v>
      </c>
      <c r="W1052" s="1" t="str">
        <f t="shared" si="313"/>
        <v>100</v>
      </c>
      <c r="X1052" s="1">
        <f t="shared" si="314"/>
        <v>3</v>
      </c>
      <c r="Y1052" s="1">
        <f t="shared" si="315"/>
        <v>40</v>
      </c>
      <c r="Z1052" s="1" t="str">
        <f>VLOOKUP(BIN2DEC(MID(HEX2BIN(MID(H1052,3,2),8),2,5)),Codes!$E$1:$F$18,2)</f>
        <v>Normal</v>
      </c>
      <c r="AA1052" s="6" t="str">
        <f t="shared" si="316"/>
        <v>0</v>
      </c>
      <c r="AB1052" s="1">
        <f t="shared" si="317"/>
        <v>0</v>
      </c>
      <c r="AC1052" s="1" t="str">
        <f>VLOOKUP(BIN2DEC(RIGHT(HEX2BIN(MID(H1052,6,1),4),1)&amp;LEFT(HEX2BIN(MID(H1052,7,1),4),1)),Codes!$K$1:$L$5,2)</f>
        <v>L</v>
      </c>
      <c r="AD1052" s="1" t="str">
        <f>VLOOKUP(BIN2DEC(RIGHT(HEX2BIN(MID(H1052,7,1),4),3)&amp;LEFT(HEX2BIN(MID(H1052,8,1),4),2)),Codes!$H$2:$I$33,2)</f>
        <v>Kick</v>
      </c>
      <c r="AE1052" s="1" t="str">
        <f t="shared" si="318"/>
        <v>1</v>
      </c>
      <c r="AF1052" s="1" t="str">
        <f t="shared" si="319"/>
        <v>1</v>
      </c>
      <c r="AH1052" s="6">
        <f t="shared" si="320"/>
        <v>66</v>
      </c>
    </row>
    <row r="1053" spans="1:34">
      <c r="A1053" s="3" t="s">
        <v>9021</v>
      </c>
      <c r="B1053" s="1" t="s">
        <v>75</v>
      </c>
      <c r="C1053" s="6" t="s">
        <v>9068</v>
      </c>
      <c r="D1053" s="9" t="s">
        <v>9022</v>
      </c>
      <c r="E1053" s="9" t="s">
        <v>232</v>
      </c>
      <c r="F1053" s="9" t="s">
        <v>91</v>
      </c>
      <c r="G1053" s="9" t="s">
        <v>2289</v>
      </c>
      <c r="H1053" s="9" t="s">
        <v>435</v>
      </c>
      <c r="J1053" s="6" t="str">
        <f t="shared" si="304"/>
        <v>001011</v>
      </c>
      <c r="K1053" s="1">
        <f t="shared" si="305"/>
        <v>1</v>
      </c>
      <c r="L1053" s="6" t="str">
        <f t="shared" si="306"/>
        <v>00000</v>
      </c>
      <c r="M1053" s="1">
        <f t="shared" si="307"/>
        <v>31</v>
      </c>
      <c r="N1053" s="6" t="str">
        <f t="shared" si="308"/>
        <v>00</v>
      </c>
      <c r="O1053" s="1">
        <f t="shared" si="309"/>
        <v>18</v>
      </c>
      <c r="P1053" s="1">
        <f>IF(HEX2DEC(LEFT(E1053,4))&gt;=32768,HEX2DEC(LEFT(E1053,4))-65536,HEX2DEC(LEFT(E1053,4)))/Codes!$N$2</f>
        <v>4.8</v>
      </c>
      <c r="Q1053" s="1">
        <f>IF(HEX2DEC(RIGHT(E1053,4))&gt;=32768,HEX2DEC(RIGHT(E1053,4))-65536,HEX2DEC(RIGHT(E1053,4)))/Codes!$N$2</f>
        <v>0</v>
      </c>
      <c r="R1053" s="1">
        <f>IF(HEX2DEC(LEFT(F1053,4))&gt;=32768,HEX2DEC(LEFT(F1053,4))-65536,HEX2DEC(LEFT(F1053,4)))/Codes!$N$2</f>
        <v>0</v>
      </c>
      <c r="S1053" s="1">
        <f>IF(HEX2DEC(RIGHT(F1053,4))&gt;=32768,HEX2DEC(RIGHT(F1053,4))-65536,HEX2DEC(RIGHT(F1053,4)))/Codes!$N$2</f>
        <v>0</v>
      </c>
      <c r="T1053" s="18">
        <f t="shared" si="310"/>
        <v>80</v>
      </c>
      <c r="U1053" s="1">
        <f t="shared" si="311"/>
        <v>90</v>
      </c>
      <c r="V1053" s="1">
        <f t="shared" si="312"/>
        <v>0</v>
      </c>
      <c r="W1053" s="1" t="str">
        <f t="shared" si="313"/>
        <v>100</v>
      </c>
      <c r="X1053" s="1">
        <f t="shared" si="314"/>
        <v>3</v>
      </c>
      <c r="Y1053" s="1">
        <f t="shared" si="315"/>
        <v>40</v>
      </c>
      <c r="Z1053" s="1" t="str">
        <f>VLOOKUP(BIN2DEC(MID(HEX2BIN(MID(H1053,3,2),8),2,5)),Codes!$E$1:$F$18,2)</f>
        <v>Normal</v>
      </c>
      <c r="AA1053" s="6" t="str">
        <f t="shared" si="316"/>
        <v>0</v>
      </c>
      <c r="AB1053" s="1">
        <f t="shared" si="317"/>
        <v>0</v>
      </c>
      <c r="AC1053" s="1" t="str">
        <f>VLOOKUP(BIN2DEC(RIGHT(HEX2BIN(MID(H1053,6,1),4),1)&amp;LEFT(HEX2BIN(MID(H1053,7,1),4),1)),Codes!$K$1:$L$5,2)</f>
        <v>L</v>
      </c>
      <c r="AD1053" s="1" t="str">
        <f>VLOOKUP(BIN2DEC(RIGHT(HEX2BIN(MID(H1053,7,1),4),3)&amp;LEFT(HEX2BIN(MID(H1053,8,1),4),2)),Codes!$H$2:$I$33,2)</f>
        <v>Kick</v>
      </c>
      <c r="AE1053" s="1" t="str">
        <f t="shared" si="318"/>
        <v>1</v>
      </c>
      <c r="AF1053" s="1" t="str">
        <f t="shared" si="319"/>
        <v>1</v>
      </c>
      <c r="AH1053" s="6">
        <f t="shared" si="320"/>
        <v>66</v>
      </c>
    </row>
    <row r="1054" spans="1:34">
      <c r="A1054" s="3" t="s">
        <v>9023</v>
      </c>
      <c r="B1054" s="1" t="s">
        <v>75</v>
      </c>
      <c r="C1054" s="6" t="s">
        <v>9068</v>
      </c>
      <c r="D1054" s="9" t="s">
        <v>9024</v>
      </c>
      <c r="E1054" s="9" t="s">
        <v>9025</v>
      </c>
      <c r="F1054" s="9" t="s">
        <v>91</v>
      </c>
      <c r="G1054" s="9" t="s">
        <v>2289</v>
      </c>
      <c r="H1054" s="9" t="s">
        <v>435</v>
      </c>
      <c r="J1054" s="6" t="str">
        <f t="shared" si="304"/>
        <v>001011</v>
      </c>
      <c r="K1054" s="1">
        <f t="shared" si="305"/>
        <v>2</v>
      </c>
      <c r="L1054" s="6" t="str">
        <f t="shared" si="306"/>
        <v>00000</v>
      </c>
      <c r="M1054" s="1">
        <f t="shared" si="307"/>
        <v>4</v>
      </c>
      <c r="N1054" s="6" t="str">
        <f t="shared" si="308"/>
        <v>00</v>
      </c>
      <c r="O1054" s="1">
        <f t="shared" si="309"/>
        <v>18</v>
      </c>
      <c r="P1054" s="1">
        <f>IF(HEX2DEC(LEFT(E1054,4))&gt;=32768,HEX2DEC(LEFT(E1054,4))-65536,HEX2DEC(LEFT(E1054,4)))/Codes!$N$2</f>
        <v>0.84</v>
      </c>
      <c r="Q1054" s="1">
        <f>IF(HEX2DEC(RIGHT(E1054,4))&gt;=32768,HEX2DEC(RIGHT(E1054,4))-65536,HEX2DEC(RIGHT(E1054,4)))/Codes!$N$2</f>
        <v>0</v>
      </c>
      <c r="R1054" s="1">
        <f>IF(HEX2DEC(LEFT(F1054,4))&gt;=32768,HEX2DEC(LEFT(F1054,4))-65536,HEX2DEC(LEFT(F1054,4)))/Codes!$N$2</f>
        <v>0</v>
      </c>
      <c r="S1054" s="1">
        <f>IF(HEX2DEC(RIGHT(F1054,4))&gt;=32768,HEX2DEC(RIGHT(F1054,4))-65536,HEX2DEC(RIGHT(F1054,4)))/Codes!$N$2</f>
        <v>0</v>
      </c>
      <c r="T1054" s="18">
        <f t="shared" si="310"/>
        <v>80</v>
      </c>
      <c r="U1054" s="1">
        <f t="shared" si="311"/>
        <v>90</v>
      </c>
      <c r="V1054" s="1">
        <f t="shared" si="312"/>
        <v>0</v>
      </c>
      <c r="W1054" s="1" t="str">
        <f t="shared" si="313"/>
        <v>100</v>
      </c>
      <c r="X1054" s="1">
        <f t="shared" si="314"/>
        <v>3</v>
      </c>
      <c r="Y1054" s="1">
        <f t="shared" si="315"/>
        <v>40</v>
      </c>
      <c r="Z1054" s="1" t="str">
        <f>VLOOKUP(BIN2DEC(MID(HEX2BIN(MID(H1054,3,2),8),2,5)),Codes!$E$1:$F$18,2)</f>
        <v>Normal</v>
      </c>
      <c r="AA1054" s="6" t="str">
        <f t="shared" si="316"/>
        <v>0</v>
      </c>
      <c r="AB1054" s="1">
        <f t="shared" si="317"/>
        <v>0</v>
      </c>
      <c r="AC1054" s="1" t="str">
        <f>VLOOKUP(BIN2DEC(RIGHT(HEX2BIN(MID(H1054,6,1),4),1)&amp;LEFT(HEX2BIN(MID(H1054,7,1),4),1)),Codes!$K$1:$L$5,2)</f>
        <v>L</v>
      </c>
      <c r="AD1054" s="1" t="str">
        <f>VLOOKUP(BIN2DEC(RIGHT(HEX2BIN(MID(H1054,7,1),4),3)&amp;LEFT(HEX2BIN(MID(H1054,8,1),4),2)),Codes!$H$2:$I$33,2)</f>
        <v>Kick</v>
      </c>
      <c r="AE1054" s="1" t="str">
        <f t="shared" si="318"/>
        <v>1</v>
      </c>
      <c r="AF1054" s="1" t="str">
        <f t="shared" si="319"/>
        <v>1</v>
      </c>
      <c r="AH1054" s="6">
        <f t="shared" si="320"/>
        <v>66</v>
      </c>
    </row>
    <row r="1055" spans="1:34">
      <c r="A1055" s="3" t="s">
        <v>9026</v>
      </c>
      <c r="B1055" s="1" t="s">
        <v>75</v>
      </c>
      <c r="C1055" s="6" t="s">
        <v>9069</v>
      </c>
      <c r="D1055" s="9" t="s">
        <v>9027</v>
      </c>
      <c r="E1055" s="9" t="s">
        <v>307</v>
      </c>
      <c r="F1055" s="9" t="s">
        <v>91</v>
      </c>
      <c r="G1055" s="9" t="s">
        <v>301</v>
      </c>
      <c r="H1055" s="9" t="s">
        <v>1735</v>
      </c>
      <c r="J1055" s="6" t="str">
        <f t="shared" si="304"/>
        <v>001011</v>
      </c>
      <c r="K1055" s="1">
        <f t="shared" si="305"/>
        <v>0</v>
      </c>
      <c r="L1055" s="6" t="str">
        <f t="shared" si="306"/>
        <v>00000</v>
      </c>
      <c r="M1055" s="1">
        <f t="shared" si="307"/>
        <v>30</v>
      </c>
      <c r="N1055" s="6" t="str">
        <f t="shared" si="308"/>
        <v>00</v>
      </c>
      <c r="O1055" s="1">
        <f t="shared" si="309"/>
        <v>30</v>
      </c>
      <c r="P1055" s="1">
        <f>IF(HEX2DEC(LEFT(E1055,4))&gt;=32768,HEX2DEC(LEFT(E1055,4))-65536,HEX2DEC(LEFT(E1055,4)))/Codes!$N$2</f>
        <v>3.2</v>
      </c>
      <c r="Q1055" s="1">
        <f>IF(HEX2DEC(RIGHT(E1055,4))&gt;=32768,HEX2DEC(RIGHT(E1055,4))-65536,HEX2DEC(RIGHT(E1055,4)))/Codes!$N$2</f>
        <v>0</v>
      </c>
      <c r="R1055" s="1">
        <f>IF(HEX2DEC(LEFT(F1055,4))&gt;=32768,HEX2DEC(LEFT(F1055,4))-65536,HEX2DEC(LEFT(F1055,4)))/Codes!$N$2</f>
        <v>0</v>
      </c>
      <c r="S1055" s="1">
        <f>IF(HEX2DEC(RIGHT(F1055,4))&gt;=32768,HEX2DEC(RIGHT(F1055,4))-65536,HEX2DEC(RIGHT(F1055,4)))/Codes!$N$2</f>
        <v>0</v>
      </c>
      <c r="T1055" s="18">
        <f t="shared" si="310"/>
        <v>361</v>
      </c>
      <c r="U1055" s="1">
        <f t="shared" si="311"/>
        <v>90</v>
      </c>
      <c r="V1055" s="1">
        <f t="shared" si="312"/>
        <v>0</v>
      </c>
      <c r="W1055" s="1" t="str">
        <f t="shared" si="313"/>
        <v>100</v>
      </c>
      <c r="X1055" s="1">
        <f t="shared" si="314"/>
        <v>3</v>
      </c>
      <c r="Y1055" s="1">
        <f t="shared" si="315"/>
        <v>10</v>
      </c>
      <c r="Z1055" s="1" t="str">
        <f>VLOOKUP(BIN2DEC(MID(HEX2BIN(MID(H1055,3,2),8),2,5)),Codes!$E$1:$F$18,2)</f>
        <v>Normal</v>
      </c>
      <c r="AA1055" s="6" t="str">
        <f t="shared" si="316"/>
        <v>0</v>
      </c>
      <c r="AB1055" s="1">
        <f t="shared" si="317"/>
        <v>0</v>
      </c>
      <c r="AC1055" s="1" t="str">
        <f>VLOOKUP(BIN2DEC(RIGHT(HEX2BIN(MID(H1055,6,1),4),1)&amp;LEFT(HEX2BIN(MID(H1055,7,1),4),1)),Codes!$K$1:$L$5,2)</f>
        <v>L</v>
      </c>
      <c r="AD1055" s="1" t="str">
        <f>VLOOKUP(BIN2DEC(RIGHT(HEX2BIN(MID(H1055,7,1),4),3)&amp;LEFT(HEX2BIN(MID(H1055,8,1),4),2)),Codes!$H$2:$I$33,2)</f>
        <v>Kick</v>
      </c>
      <c r="AE1055" s="1" t="str">
        <f t="shared" si="318"/>
        <v>1</v>
      </c>
      <c r="AF1055" s="1" t="str">
        <f t="shared" si="319"/>
        <v>1</v>
      </c>
      <c r="AH1055" s="6">
        <f t="shared" si="320"/>
        <v>66</v>
      </c>
    </row>
    <row r="1056" spans="1:34">
      <c r="A1056" s="3" t="s">
        <v>9028</v>
      </c>
      <c r="B1056" s="1" t="s">
        <v>75</v>
      </c>
      <c r="C1056" s="6" t="s">
        <v>9069</v>
      </c>
      <c r="D1056" s="9" t="s">
        <v>9029</v>
      </c>
      <c r="E1056" s="9" t="s">
        <v>232</v>
      </c>
      <c r="F1056" s="9" t="s">
        <v>91</v>
      </c>
      <c r="G1056" s="9" t="s">
        <v>301</v>
      </c>
      <c r="H1056" s="9" t="s">
        <v>1735</v>
      </c>
      <c r="J1056" s="6" t="str">
        <f t="shared" si="304"/>
        <v>001011</v>
      </c>
      <c r="K1056" s="1">
        <f t="shared" si="305"/>
        <v>1</v>
      </c>
      <c r="L1056" s="6" t="str">
        <f t="shared" si="306"/>
        <v>00000</v>
      </c>
      <c r="M1056" s="1">
        <f t="shared" si="307"/>
        <v>31</v>
      </c>
      <c r="N1056" s="6" t="str">
        <f t="shared" si="308"/>
        <v>00</v>
      </c>
      <c r="O1056" s="1">
        <f t="shared" si="309"/>
        <v>30</v>
      </c>
      <c r="P1056" s="1">
        <f>IF(HEX2DEC(LEFT(E1056,4))&gt;=32768,HEX2DEC(LEFT(E1056,4))-65536,HEX2DEC(LEFT(E1056,4)))/Codes!$N$2</f>
        <v>4.8</v>
      </c>
      <c r="Q1056" s="1">
        <f>IF(HEX2DEC(RIGHT(E1056,4))&gt;=32768,HEX2DEC(RIGHT(E1056,4))-65536,HEX2DEC(RIGHT(E1056,4)))/Codes!$N$2</f>
        <v>0</v>
      </c>
      <c r="R1056" s="1">
        <f>IF(HEX2DEC(LEFT(F1056,4))&gt;=32768,HEX2DEC(LEFT(F1056,4))-65536,HEX2DEC(LEFT(F1056,4)))/Codes!$N$2</f>
        <v>0</v>
      </c>
      <c r="S1056" s="1">
        <f>IF(HEX2DEC(RIGHT(F1056,4))&gt;=32768,HEX2DEC(RIGHT(F1056,4))-65536,HEX2DEC(RIGHT(F1056,4)))/Codes!$N$2</f>
        <v>0</v>
      </c>
      <c r="T1056" s="18">
        <f t="shared" si="310"/>
        <v>361</v>
      </c>
      <c r="U1056" s="1">
        <f t="shared" si="311"/>
        <v>90</v>
      </c>
      <c r="V1056" s="1">
        <f t="shared" si="312"/>
        <v>0</v>
      </c>
      <c r="W1056" s="1" t="str">
        <f t="shared" si="313"/>
        <v>100</v>
      </c>
      <c r="X1056" s="1">
        <f t="shared" si="314"/>
        <v>3</v>
      </c>
      <c r="Y1056" s="1">
        <f t="shared" si="315"/>
        <v>10</v>
      </c>
      <c r="Z1056" s="1" t="str">
        <f>VLOOKUP(BIN2DEC(MID(HEX2BIN(MID(H1056,3,2),8),2,5)),Codes!$E$1:$F$18,2)</f>
        <v>Normal</v>
      </c>
      <c r="AA1056" s="6" t="str">
        <f t="shared" si="316"/>
        <v>0</v>
      </c>
      <c r="AB1056" s="1">
        <f t="shared" si="317"/>
        <v>0</v>
      </c>
      <c r="AC1056" s="1" t="str">
        <f>VLOOKUP(BIN2DEC(RIGHT(HEX2BIN(MID(H1056,6,1),4),1)&amp;LEFT(HEX2BIN(MID(H1056,7,1),4),1)),Codes!$K$1:$L$5,2)</f>
        <v>L</v>
      </c>
      <c r="AD1056" s="1" t="str">
        <f>VLOOKUP(BIN2DEC(RIGHT(HEX2BIN(MID(H1056,7,1),4),3)&amp;LEFT(HEX2BIN(MID(H1056,8,1),4),2)),Codes!$H$2:$I$33,2)</f>
        <v>Kick</v>
      </c>
      <c r="AE1056" s="1" t="str">
        <f t="shared" si="318"/>
        <v>1</v>
      </c>
      <c r="AF1056" s="1" t="str">
        <f t="shared" si="319"/>
        <v>1</v>
      </c>
      <c r="AH1056" s="6">
        <f t="shared" si="320"/>
        <v>66</v>
      </c>
    </row>
    <row r="1057" spans="1:34">
      <c r="A1057" s="3" t="s">
        <v>9030</v>
      </c>
      <c r="B1057" s="1" t="s">
        <v>75</v>
      </c>
      <c r="C1057" s="6" t="s">
        <v>9069</v>
      </c>
      <c r="D1057" s="9" t="s">
        <v>9031</v>
      </c>
      <c r="E1057" s="9" t="s">
        <v>9025</v>
      </c>
      <c r="F1057" s="9" t="s">
        <v>91</v>
      </c>
      <c r="G1057" s="9" t="s">
        <v>301</v>
      </c>
      <c r="H1057" s="9" t="s">
        <v>1735</v>
      </c>
      <c r="J1057" s="6" t="str">
        <f t="shared" si="304"/>
        <v>001011</v>
      </c>
      <c r="K1057" s="1">
        <f t="shared" si="305"/>
        <v>2</v>
      </c>
      <c r="L1057" s="6" t="str">
        <f t="shared" si="306"/>
        <v>00000</v>
      </c>
      <c r="M1057" s="1">
        <f t="shared" si="307"/>
        <v>4</v>
      </c>
      <c r="N1057" s="6" t="str">
        <f t="shared" si="308"/>
        <v>00</v>
      </c>
      <c r="O1057" s="1">
        <f t="shared" si="309"/>
        <v>30</v>
      </c>
      <c r="P1057" s="1">
        <f>IF(HEX2DEC(LEFT(E1057,4))&gt;=32768,HEX2DEC(LEFT(E1057,4))-65536,HEX2DEC(LEFT(E1057,4)))/Codes!$N$2</f>
        <v>0.84</v>
      </c>
      <c r="Q1057" s="1">
        <f>IF(HEX2DEC(RIGHT(E1057,4))&gt;=32768,HEX2DEC(RIGHT(E1057,4))-65536,HEX2DEC(RIGHT(E1057,4)))/Codes!$N$2</f>
        <v>0</v>
      </c>
      <c r="R1057" s="1">
        <f>IF(HEX2DEC(LEFT(F1057,4))&gt;=32768,HEX2DEC(LEFT(F1057,4))-65536,HEX2DEC(LEFT(F1057,4)))/Codes!$N$2</f>
        <v>0</v>
      </c>
      <c r="S1057" s="1">
        <f>IF(HEX2DEC(RIGHT(F1057,4))&gt;=32768,HEX2DEC(RIGHT(F1057,4))-65536,HEX2DEC(RIGHT(F1057,4)))/Codes!$N$2</f>
        <v>0</v>
      </c>
      <c r="T1057" s="18">
        <f t="shared" si="310"/>
        <v>361</v>
      </c>
      <c r="U1057" s="1">
        <f t="shared" si="311"/>
        <v>90</v>
      </c>
      <c r="V1057" s="1">
        <f t="shared" si="312"/>
        <v>0</v>
      </c>
      <c r="W1057" s="1" t="str">
        <f t="shared" si="313"/>
        <v>100</v>
      </c>
      <c r="X1057" s="1">
        <f t="shared" si="314"/>
        <v>3</v>
      </c>
      <c r="Y1057" s="1">
        <f t="shared" si="315"/>
        <v>10</v>
      </c>
      <c r="Z1057" s="1" t="str">
        <f>VLOOKUP(BIN2DEC(MID(HEX2BIN(MID(H1057,3,2),8),2,5)),Codes!$E$1:$F$18,2)</f>
        <v>Normal</v>
      </c>
      <c r="AA1057" s="6" t="str">
        <f t="shared" si="316"/>
        <v>0</v>
      </c>
      <c r="AB1057" s="1">
        <f t="shared" si="317"/>
        <v>0</v>
      </c>
      <c r="AC1057" s="1" t="str">
        <f>VLOOKUP(BIN2DEC(RIGHT(HEX2BIN(MID(H1057,6,1),4),1)&amp;LEFT(HEX2BIN(MID(H1057,7,1),4),1)),Codes!$K$1:$L$5,2)</f>
        <v>L</v>
      </c>
      <c r="AD1057" s="1" t="str">
        <f>VLOOKUP(BIN2DEC(RIGHT(HEX2BIN(MID(H1057,7,1),4),3)&amp;LEFT(HEX2BIN(MID(H1057,8,1),4),2)),Codes!$H$2:$I$33,2)</f>
        <v>Kick</v>
      </c>
      <c r="AE1057" s="1" t="str">
        <f t="shared" si="318"/>
        <v>1</v>
      </c>
      <c r="AF1057" s="1" t="str">
        <f t="shared" si="319"/>
        <v>1</v>
      </c>
      <c r="AH1057" s="6">
        <f t="shared" si="320"/>
        <v>66</v>
      </c>
    </row>
    <row r="1058" spans="1:34">
      <c r="A1058" s="3" t="s">
        <v>9051</v>
      </c>
      <c r="B1058" s="1" t="s">
        <v>75</v>
      </c>
      <c r="C1058" s="6" t="s">
        <v>9070</v>
      </c>
      <c r="D1058" s="9" t="s">
        <v>9012</v>
      </c>
      <c r="E1058" s="9" t="s">
        <v>307</v>
      </c>
      <c r="F1058" s="9" t="s">
        <v>91</v>
      </c>
      <c r="G1058" s="9" t="s">
        <v>3799</v>
      </c>
      <c r="H1058" s="9" t="s">
        <v>5835</v>
      </c>
      <c r="J1058" s="6" t="str">
        <f t="shared" si="304"/>
        <v>001011</v>
      </c>
      <c r="K1058" s="1">
        <f t="shared" si="305"/>
        <v>0</v>
      </c>
      <c r="L1058" s="6" t="str">
        <f t="shared" si="306"/>
        <v>00000</v>
      </c>
      <c r="M1058" s="1">
        <f t="shared" si="307"/>
        <v>30</v>
      </c>
      <c r="N1058" s="6" t="str">
        <f t="shared" si="308"/>
        <v>00</v>
      </c>
      <c r="O1058" s="1">
        <f t="shared" si="309"/>
        <v>12</v>
      </c>
      <c r="P1058" s="1">
        <f>IF(HEX2DEC(LEFT(E1058,4))&gt;=32768,HEX2DEC(LEFT(E1058,4))-65536,HEX2DEC(LEFT(E1058,4)))/Codes!$N$2</f>
        <v>3.2</v>
      </c>
      <c r="Q1058" s="1">
        <f>IF(HEX2DEC(RIGHT(E1058,4))&gt;=32768,HEX2DEC(RIGHT(E1058,4))-65536,HEX2DEC(RIGHT(E1058,4)))/Codes!$N$2</f>
        <v>0</v>
      </c>
      <c r="R1058" s="1">
        <f>IF(HEX2DEC(LEFT(F1058,4))&gt;=32768,HEX2DEC(LEFT(F1058,4))-65536,HEX2DEC(LEFT(F1058,4)))/Codes!$N$2</f>
        <v>0</v>
      </c>
      <c r="S1058" s="1">
        <f>IF(HEX2DEC(RIGHT(F1058,4))&gt;=32768,HEX2DEC(RIGHT(F1058,4))-65536,HEX2DEC(RIGHT(F1058,4)))/Codes!$N$2</f>
        <v>0</v>
      </c>
      <c r="T1058" s="18">
        <f t="shared" si="310"/>
        <v>80</v>
      </c>
      <c r="U1058" s="1">
        <f t="shared" si="311"/>
        <v>100</v>
      </c>
      <c r="V1058" s="1">
        <f t="shared" si="312"/>
        <v>0</v>
      </c>
      <c r="W1058" s="1" t="str">
        <f t="shared" si="313"/>
        <v>100</v>
      </c>
      <c r="X1058" s="1">
        <f t="shared" si="314"/>
        <v>3</v>
      </c>
      <c r="Y1058" s="1">
        <f t="shared" si="315"/>
        <v>15</v>
      </c>
      <c r="Z1058" s="1" t="str">
        <f>VLOOKUP(BIN2DEC(MID(HEX2BIN(MID(H1058,3,2),8),2,5)),Codes!$E$1:$F$18,2)</f>
        <v>Normal</v>
      </c>
      <c r="AA1058" s="6" t="str">
        <f t="shared" si="316"/>
        <v>0</v>
      </c>
      <c r="AB1058" s="1">
        <f t="shared" si="317"/>
        <v>2</v>
      </c>
      <c r="AC1058" s="1" t="str">
        <f>VLOOKUP(BIN2DEC(RIGHT(HEX2BIN(MID(H1058,6,1),4),1)&amp;LEFT(HEX2BIN(MID(H1058,7,1),4),1)),Codes!$K$1:$L$5,2)</f>
        <v>L</v>
      </c>
      <c r="AD1058" s="1" t="str">
        <f>VLOOKUP(BIN2DEC(RIGHT(HEX2BIN(MID(H1058,7,1),4),3)&amp;LEFT(HEX2BIN(MID(H1058,8,1),4),2)),Codes!$H$2:$I$33,2)</f>
        <v>Punch</v>
      </c>
      <c r="AE1058" s="1" t="str">
        <f t="shared" si="318"/>
        <v>1</v>
      </c>
      <c r="AF1058" s="1" t="str">
        <f t="shared" si="319"/>
        <v>1</v>
      </c>
      <c r="AH1058" s="6">
        <f t="shared" si="320"/>
        <v>65</v>
      </c>
    </row>
    <row r="1059" spans="1:34">
      <c r="A1059" s="3" t="s">
        <v>9052</v>
      </c>
      <c r="B1059" s="1" t="s">
        <v>75</v>
      </c>
      <c r="C1059" s="6" t="s">
        <v>9070</v>
      </c>
      <c r="D1059" s="9" t="s">
        <v>9014</v>
      </c>
      <c r="E1059" s="9" t="s">
        <v>232</v>
      </c>
      <c r="F1059" s="9" t="s">
        <v>91</v>
      </c>
      <c r="G1059" s="9" t="s">
        <v>3799</v>
      </c>
      <c r="H1059" s="9" t="s">
        <v>5835</v>
      </c>
      <c r="J1059" s="6" t="str">
        <f t="shared" si="304"/>
        <v>001011</v>
      </c>
      <c r="K1059" s="1">
        <f t="shared" si="305"/>
        <v>1</v>
      </c>
      <c r="L1059" s="6" t="str">
        <f t="shared" si="306"/>
        <v>00000</v>
      </c>
      <c r="M1059" s="1">
        <f t="shared" si="307"/>
        <v>31</v>
      </c>
      <c r="N1059" s="6" t="str">
        <f t="shared" si="308"/>
        <v>00</v>
      </c>
      <c r="O1059" s="1">
        <f t="shared" si="309"/>
        <v>12</v>
      </c>
      <c r="P1059" s="1">
        <f>IF(HEX2DEC(LEFT(E1059,4))&gt;=32768,HEX2DEC(LEFT(E1059,4))-65536,HEX2DEC(LEFT(E1059,4)))/Codes!$N$2</f>
        <v>4.8</v>
      </c>
      <c r="Q1059" s="1">
        <f>IF(HEX2DEC(RIGHT(E1059,4))&gt;=32768,HEX2DEC(RIGHT(E1059,4))-65536,HEX2DEC(RIGHT(E1059,4)))/Codes!$N$2</f>
        <v>0</v>
      </c>
      <c r="R1059" s="1">
        <f>IF(HEX2DEC(LEFT(F1059,4))&gt;=32768,HEX2DEC(LEFT(F1059,4))-65536,HEX2DEC(LEFT(F1059,4)))/Codes!$N$2</f>
        <v>0</v>
      </c>
      <c r="S1059" s="1">
        <f>IF(HEX2DEC(RIGHT(F1059,4))&gt;=32768,HEX2DEC(RIGHT(F1059,4))-65536,HEX2DEC(RIGHT(F1059,4)))/Codes!$N$2</f>
        <v>0</v>
      </c>
      <c r="T1059" s="18">
        <f t="shared" si="310"/>
        <v>80</v>
      </c>
      <c r="U1059" s="1">
        <f t="shared" si="311"/>
        <v>100</v>
      </c>
      <c r="V1059" s="1">
        <f t="shared" si="312"/>
        <v>0</v>
      </c>
      <c r="W1059" s="1" t="str">
        <f t="shared" si="313"/>
        <v>100</v>
      </c>
      <c r="X1059" s="1">
        <f t="shared" si="314"/>
        <v>3</v>
      </c>
      <c r="Y1059" s="1">
        <f t="shared" si="315"/>
        <v>15</v>
      </c>
      <c r="Z1059" s="1" t="str">
        <f>VLOOKUP(BIN2DEC(MID(HEX2BIN(MID(H1059,3,2),8),2,5)),Codes!$E$1:$F$18,2)</f>
        <v>Normal</v>
      </c>
      <c r="AA1059" s="6" t="str">
        <f t="shared" si="316"/>
        <v>0</v>
      </c>
      <c r="AB1059" s="1">
        <f t="shared" si="317"/>
        <v>2</v>
      </c>
      <c r="AC1059" s="1" t="str">
        <f>VLOOKUP(BIN2DEC(RIGHT(HEX2BIN(MID(H1059,6,1),4),1)&amp;LEFT(HEX2BIN(MID(H1059,7,1),4),1)),Codes!$K$1:$L$5,2)</f>
        <v>L</v>
      </c>
      <c r="AD1059" s="1" t="str">
        <f>VLOOKUP(BIN2DEC(RIGHT(HEX2BIN(MID(H1059,7,1),4),3)&amp;LEFT(HEX2BIN(MID(H1059,8,1),4),2)),Codes!$H$2:$I$33,2)</f>
        <v>Punch</v>
      </c>
      <c r="AE1059" s="1" t="str">
        <f t="shared" si="318"/>
        <v>1</v>
      </c>
      <c r="AF1059" s="1" t="str">
        <f t="shared" si="319"/>
        <v>1</v>
      </c>
      <c r="AH1059" s="6">
        <f t="shared" si="320"/>
        <v>65</v>
      </c>
    </row>
    <row r="1060" spans="1:34">
      <c r="A1060" s="3" t="s">
        <v>9053</v>
      </c>
      <c r="B1060" s="1" t="s">
        <v>75</v>
      </c>
      <c r="C1060" s="6" t="s">
        <v>9071</v>
      </c>
      <c r="D1060" s="9" t="s">
        <v>9016</v>
      </c>
      <c r="E1060" s="9" t="s">
        <v>307</v>
      </c>
      <c r="F1060" s="9" t="s">
        <v>91</v>
      </c>
      <c r="G1060" s="9" t="s">
        <v>139</v>
      </c>
      <c r="H1060" s="9" t="s">
        <v>5835</v>
      </c>
      <c r="J1060" s="6" t="str">
        <f t="shared" si="304"/>
        <v>001011</v>
      </c>
      <c r="K1060" s="1">
        <f t="shared" si="305"/>
        <v>0</v>
      </c>
      <c r="L1060" s="6" t="str">
        <f t="shared" si="306"/>
        <v>00000</v>
      </c>
      <c r="M1060" s="1">
        <f t="shared" si="307"/>
        <v>30</v>
      </c>
      <c r="N1060" s="6" t="str">
        <f t="shared" si="308"/>
        <v>00</v>
      </c>
      <c r="O1060" s="1">
        <f t="shared" si="309"/>
        <v>10</v>
      </c>
      <c r="P1060" s="1">
        <f>IF(HEX2DEC(LEFT(E1060,4))&gt;=32768,HEX2DEC(LEFT(E1060,4))-65536,HEX2DEC(LEFT(E1060,4)))/Codes!$N$2</f>
        <v>3.2</v>
      </c>
      <c r="Q1060" s="1">
        <f>IF(HEX2DEC(RIGHT(E1060,4))&gt;=32768,HEX2DEC(RIGHT(E1060,4))-65536,HEX2DEC(RIGHT(E1060,4)))/Codes!$N$2</f>
        <v>0</v>
      </c>
      <c r="R1060" s="1">
        <f>IF(HEX2DEC(LEFT(F1060,4))&gt;=32768,HEX2DEC(LEFT(F1060,4))-65536,HEX2DEC(LEFT(F1060,4)))/Codes!$N$2</f>
        <v>0</v>
      </c>
      <c r="S1060" s="1">
        <f>IF(HEX2DEC(RIGHT(F1060,4))&gt;=32768,HEX2DEC(RIGHT(F1060,4))-65536,HEX2DEC(RIGHT(F1060,4)))/Codes!$N$2</f>
        <v>0</v>
      </c>
      <c r="T1060" s="18">
        <f t="shared" si="310"/>
        <v>361</v>
      </c>
      <c r="U1060" s="1">
        <f t="shared" si="311"/>
        <v>100</v>
      </c>
      <c r="V1060" s="1">
        <f t="shared" si="312"/>
        <v>0</v>
      </c>
      <c r="W1060" s="1" t="str">
        <f t="shared" si="313"/>
        <v>100</v>
      </c>
      <c r="X1060" s="1">
        <f t="shared" si="314"/>
        <v>3</v>
      </c>
      <c r="Y1060" s="1">
        <f t="shared" si="315"/>
        <v>15</v>
      </c>
      <c r="Z1060" s="1" t="str">
        <f>VLOOKUP(BIN2DEC(MID(HEX2BIN(MID(H1060,3,2),8),2,5)),Codes!$E$1:$F$18,2)</f>
        <v>Normal</v>
      </c>
      <c r="AA1060" s="6" t="str">
        <f t="shared" si="316"/>
        <v>0</v>
      </c>
      <c r="AB1060" s="1">
        <f t="shared" si="317"/>
        <v>2</v>
      </c>
      <c r="AC1060" s="1" t="str">
        <f>VLOOKUP(BIN2DEC(RIGHT(HEX2BIN(MID(H1060,6,1),4),1)&amp;LEFT(HEX2BIN(MID(H1060,7,1),4),1)),Codes!$K$1:$L$5,2)</f>
        <v>L</v>
      </c>
      <c r="AD1060" s="1" t="str">
        <f>VLOOKUP(BIN2DEC(RIGHT(HEX2BIN(MID(H1060,7,1),4),3)&amp;LEFT(HEX2BIN(MID(H1060,8,1),4),2)),Codes!$H$2:$I$33,2)</f>
        <v>Punch</v>
      </c>
      <c r="AE1060" s="1" t="str">
        <f t="shared" si="318"/>
        <v>1</v>
      </c>
      <c r="AF1060" s="1" t="str">
        <f t="shared" si="319"/>
        <v>1</v>
      </c>
      <c r="AH1060" s="6">
        <f t="shared" si="320"/>
        <v>65</v>
      </c>
    </row>
    <row r="1061" spans="1:34">
      <c r="A1061" s="3" t="s">
        <v>9054</v>
      </c>
      <c r="B1061" s="1" t="s">
        <v>75</v>
      </c>
      <c r="C1061" s="6" t="s">
        <v>9071</v>
      </c>
      <c r="D1061" s="9" t="s">
        <v>9018</v>
      </c>
      <c r="E1061" s="9" t="s">
        <v>232</v>
      </c>
      <c r="F1061" s="9" t="s">
        <v>91</v>
      </c>
      <c r="G1061" s="9" t="s">
        <v>139</v>
      </c>
      <c r="H1061" s="9" t="s">
        <v>5835</v>
      </c>
      <c r="J1061" s="6" t="str">
        <f t="shared" si="304"/>
        <v>001011</v>
      </c>
      <c r="K1061" s="1">
        <f t="shared" si="305"/>
        <v>1</v>
      </c>
      <c r="L1061" s="6" t="str">
        <f t="shared" si="306"/>
        <v>00000</v>
      </c>
      <c r="M1061" s="1">
        <f t="shared" si="307"/>
        <v>31</v>
      </c>
      <c r="N1061" s="6" t="str">
        <f t="shared" si="308"/>
        <v>00</v>
      </c>
      <c r="O1061" s="1">
        <f t="shared" si="309"/>
        <v>10</v>
      </c>
      <c r="P1061" s="1">
        <f>IF(HEX2DEC(LEFT(E1061,4))&gt;=32768,HEX2DEC(LEFT(E1061,4))-65536,HEX2DEC(LEFT(E1061,4)))/Codes!$N$2</f>
        <v>4.8</v>
      </c>
      <c r="Q1061" s="1">
        <f>IF(HEX2DEC(RIGHT(E1061,4))&gt;=32768,HEX2DEC(RIGHT(E1061,4))-65536,HEX2DEC(RIGHT(E1061,4)))/Codes!$N$2</f>
        <v>0</v>
      </c>
      <c r="R1061" s="1">
        <f>IF(HEX2DEC(LEFT(F1061,4))&gt;=32768,HEX2DEC(LEFT(F1061,4))-65536,HEX2DEC(LEFT(F1061,4)))/Codes!$N$2</f>
        <v>0</v>
      </c>
      <c r="S1061" s="1">
        <f>IF(HEX2DEC(RIGHT(F1061,4))&gt;=32768,HEX2DEC(RIGHT(F1061,4))-65536,HEX2DEC(RIGHT(F1061,4)))/Codes!$N$2</f>
        <v>0</v>
      </c>
      <c r="T1061" s="18">
        <f t="shared" si="310"/>
        <v>361</v>
      </c>
      <c r="U1061" s="1">
        <f t="shared" si="311"/>
        <v>100</v>
      </c>
      <c r="V1061" s="1">
        <f t="shared" si="312"/>
        <v>0</v>
      </c>
      <c r="W1061" s="1" t="str">
        <f t="shared" si="313"/>
        <v>100</v>
      </c>
      <c r="X1061" s="1">
        <f t="shared" si="314"/>
        <v>3</v>
      </c>
      <c r="Y1061" s="1">
        <f t="shared" si="315"/>
        <v>15</v>
      </c>
      <c r="Z1061" s="1" t="str">
        <f>VLOOKUP(BIN2DEC(MID(HEX2BIN(MID(H1061,3,2),8),2,5)),Codes!$E$1:$F$18,2)</f>
        <v>Normal</v>
      </c>
      <c r="AA1061" s="6" t="str">
        <f t="shared" si="316"/>
        <v>0</v>
      </c>
      <c r="AB1061" s="1">
        <f t="shared" si="317"/>
        <v>2</v>
      </c>
      <c r="AC1061" s="1" t="str">
        <f>VLOOKUP(BIN2DEC(RIGHT(HEX2BIN(MID(H1061,6,1),4),1)&amp;LEFT(HEX2BIN(MID(H1061,7,1),4),1)),Codes!$K$1:$L$5,2)</f>
        <v>L</v>
      </c>
      <c r="AD1061" s="1" t="str">
        <f>VLOOKUP(BIN2DEC(RIGHT(HEX2BIN(MID(H1061,7,1),4),3)&amp;LEFT(HEX2BIN(MID(H1061,8,1),4),2)),Codes!$H$2:$I$33,2)</f>
        <v>Punch</v>
      </c>
      <c r="AE1061" s="1" t="str">
        <f t="shared" si="318"/>
        <v>1</v>
      </c>
      <c r="AF1061" s="1" t="str">
        <f t="shared" si="319"/>
        <v>1</v>
      </c>
      <c r="AH1061" s="6">
        <f t="shared" si="320"/>
        <v>65</v>
      </c>
    </row>
    <row r="1062" spans="1:34">
      <c r="A1062" s="3" t="s">
        <v>9055</v>
      </c>
      <c r="B1062" s="1" t="s">
        <v>75</v>
      </c>
      <c r="C1062" s="6" t="s">
        <v>9072</v>
      </c>
      <c r="D1062" s="9" t="s">
        <v>9056</v>
      </c>
      <c r="E1062" s="9" t="s">
        <v>307</v>
      </c>
      <c r="F1062" s="9" t="s">
        <v>91</v>
      </c>
      <c r="G1062" s="9" t="s">
        <v>2289</v>
      </c>
      <c r="H1062" s="9" t="s">
        <v>435</v>
      </c>
      <c r="J1062" s="6" t="str">
        <f t="shared" si="304"/>
        <v>001011</v>
      </c>
      <c r="K1062" s="1">
        <f t="shared" si="305"/>
        <v>0</v>
      </c>
      <c r="L1062" s="6" t="str">
        <f t="shared" si="306"/>
        <v>00000</v>
      </c>
      <c r="M1062" s="1">
        <f t="shared" si="307"/>
        <v>30</v>
      </c>
      <c r="N1062" s="6" t="str">
        <f t="shared" si="308"/>
        <v>00</v>
      </c>
      <c r="O1062" s="1">
        <f t="shared" si="309"/>
        <v>16</v>
      </c>
      <c r="P1062" s="1">
        <f>IF(HEX2DEC(LEFT(E1062,4))&gt;=32768,HEX2DEC(LEFT(E1062,4))-65536,HEX2DEC(LEFT(E1062,4)))/Codes!$N$2</f>
        <v>3.2</v>
      </c>
      <c r="Q1062" s="1">
        <f>IF(HEX2DEC(RIGHT(E1062,4))&gt;=32768,HEX2DEC(RIGHT(E1062,4))-65536,HEX2DEC(RIGHT(E1062,4)))/Codes!$N$2</f>
        <v>0</v>
      </c>
      <c r="R1062" s="1">
        <f>IF(HEX2DEC(LEFT(F1062,4))&gt;=32768,HEX2DEC(LEFT(F1062,4))-65536,HEX2DEC(LEFT(F1062,4)))/Codes!$N$2</f>
        <v>0</v>
      </c>
      <c r="S1062" s="1">
        <f>IF(HEX2DEC(RIGHT(F1062,4))&gt;=32768,HEX2DEC(RIGHT(F1062,4))-65536,HEX2DEC(RIGHT(F1062,4)))/Codes!$N$2</f>
        <v>0</v>
      </c>
      <c r="T1062" s="18">
        <f t="shared" si="310"/>
        <v>80</v>
      </c>
      <c r="U1062" s="1">
        <f t="shared" si="311"/>
        <v>90</v>
      </c>
      <c r="V1062" s="1">
        <f t="shared" si="312"/>
        <v>0</v>
      </c>
      <c r="W1062" s="1" t="str">
        <f t="shared" si="313"/>
        <v>100</v>
      </c>
      <c r="X1062" s="1">
        <f t="shared" si="314"/>
        <v>3</v>
      </c>
      <c r="Y1062" s="1">
        <f t="shared" si="315"/>
        <v>40</v>
      </c>
      <c r="Z1062" s="1" t="str">
        <f>VLOOKUP(BIN2DEC(MID(HEX2BIN(MID(H1062,3,2),8),2,5)),Codes!$E$1:$F$18,2)</f>
        <v>Normal</v>
      </c>
      <c r="AA1062" s="6" t="str">
        <f t="shared" si="316"/>
        <v>0</v>
      </c>
      <c r="AB1062" s="1">
        <f t="shared" si="317"/>
        <v>0</v>
      </c>
      <c r="AC1062" s="1" t="str">
        <f>VLOOKUP(BIN2DEC(RIGHT(HEX2BIN(MID(H1062,6,1),4),1)&amp;LEFT(HEX2BIN(MID(H1062,7,1),4),1)),Codes!$K$1:$L$5,2)</f>
        <v>L</v>
      </c>
      <c r="AD1062" s="1" t="str">
        <f>VLOOKUP(BIN2DEC(RIGHT(HEX2BIN(MID(H1062,7,1),4),3)&amp;LEFT(HEX2BIN(MID(H1062,8,1),4),2)),Codes!$H$2:$I$33,2)</f>
        <v>Kick</v>
      </c>
      <c r="AE1062" s="1" t="str">
        <f t="shared" si="318"/>
        <v>1</v>
      </c>
      <c r="AF1062" s="1" t="str">
        <f t="shared" si="319"/>
        <v>1</v>
      </c>
      <c r="AH1062" s="6">
        <f t="shared" si="320"/>
        <v>66</v>
      </c>
    </row>
    <row r="1063" spans="1:34">
      <c r="A1063" s="3" t="s">
        <v>9057</v>
      </c>
      <c r="B1063" s="1" t="s">
        <v>75</v>
      </c>
      <c r="C1063" s="6" t="s">
        <v>9072</v>
      </c>
      <c r="D1063" s="9" t="s">
        <v>9058</v>
      </c>
      <c r="E1063" s="9" t="s">
        <v>232</v>
      </c>
      <c r="F1063" s="9" t="s">
        <v>91</v>
      </c>
      <c r="G1063" s="9" t="s">
        <v>2289</v>
      </c>
      <c r="H1063" s="9" t="s">
        <v>435</v>
      </c>
      <c r="J1063" s="6" t="str">
        <f t="shared" si="304"/>
        <v>001011</v>
      </c>
      <c r="K1063" s="1">
        <f t="shared" si="305"/>
        <v>1</v>
      </c>
      <c r="L1063" s="6" t="str">
        <f t="shared" si="306"/>
        <v>00000</v>
      </c>
      <c r="M1063" s="1">
        <f t="shared" si="307"/>
        <v>31</v>
      </c>
      <c r="N1063" s="6" t="str">
        <f t="shared" si="308"/>
        <v>00</v>
      </c>
      <c r="O1063" s="1">
        <f t="shared" si="309"/>
        <v>16</v>
      </c>
      <c r="P1063" s="1">
        <f>IF(HEX2DEC(LEFT(E1063,4))&gt;=32768,HEX2DEC(LEFT(E1063,4))-65536,HEX2DEC(LEFT(E1063,4)))/Codes!$N$2</f>
        <v>4.8</v>
      </c>
      <c r="Q1063" s="1">
        <f>IF(HEX2DEC(RIGHT(E1063,4))&gt;=32768,HEX2DEC(RIGHT(E1063,4))-65536,HEX2DEC(RIGHT(E1063,4)))/Codes!$N$2</f>
        <v>0</v>
      </c>
      <c r="R1063" s="1">
        <f>IF(HEX2DEC(LEFT(F1063,4))&gt;=32768,HEX2DEC(LEFT(F1063,4))-65536,HEX2DEC(LEFT(F1063,4)))/Codes!$N$2</f>
        <v>0</v>
      </c>
      <c r="S1063" s="1">
        <f>IF(HEX2DEC(RIGHT(F1063,4))&gt;=32768,HEX2DEC(RIGHT(F1063,4))-65536,HEX2DEC(RIGHT(F1063,4)))/Codes!$N$2</f>
        <v>0</v>
      </c>
      <c r="T1063" s="18">
        <f t="shared" si="310"/>
        <v>80</v>
      </c>
      <c r="U1063" s="1">
        <f t="shared" si="311"/>
        <v>90</v>
      </c>
      <c r="V1063" s="1">
        <f t="shared" si="312"/>
        <v>0</v>
      </c>
      <c r="W1063" s="1" t="str">
        <f t="shared" si="313"/>
        <v>100</v>
      </c>
      <c r="X1063" s="1">
        <f t="shared" si="314"/>
        <v>3</v>
      </c>
      <c r="Y1063" s="1">
        <f t="shared" si="315"/>
        <v>40</v>
      </c>
      <c r="Z1063" s="1" t="str">
        <f>VLOOKUP(BIN2DEC(MID(HEX2BIN(MID(H1063,3,2),8),2,5)),Codes!$E$1:$F$18,2)</f>
        <v>Normal</v>
      </c>
      <c r="AA1063" s="6" t="str">
        <f t="shared" si="316"/>
        <v>0</v>
      </c>
      <c r="AB1063" s="1">
        <f t="shared" si="317"/>
        <v>0</v>
      </c>
      <c r="AC1063" s="1" t="str">
        <f>VLOOKUP(BIN2DEC(RIGHT(HEX2BIN(MID(H1063,6,1),4),1)&amp;LEFT(HEX2BIN(MID(H1063,7,1),4),1)),Codes!$K$1:$L$5,2)</f>
        <v>L</v>
      </c>
      <c r="AD1063" s="1" t="str">
        <f>VLOOKUP(BIN2DEC(RIGHT(HEX2BIN(MID(H1063,7,1),4),3)&amp;LEFT(HEX2BIN(MID(H1063,8,1),4),2)),Codes!$H$2:$I$33,2)</f>
        <v>Kick</v>
      </c>
      <c r="AE1063" s="1" t="str">
        <f t="shared" si="318"/>
        <v>1</v>
      </c>
      <c r="AF1063" s="1" t="str">
        <f t="shared" si="319"/>
        <v>1</v>
      </c>
      <c r="AH1063" s="6">
        <f t="shared" si="320"/>
        <v>66</v>
      </c>
    </row>
    <row r="1064" spans="1:34">
      <c r="A1064" s="3" t="s">
        <v>9059</v>
      </c>
      <c r="B1064" s="1" t="s">
        <v>75</v>
      </c>
      <c r="C1064" s="6" t="s">
        <v>9072</v>
      </c>
      <c r="D1064" s="9" t="s">
        <v>440</v>
      </c>
      <c r="E1064" s="9" t="s">
        <v>9025</v>
      </c>
      <c r="F1064" s="9" t="s">
        <v>91</v>
      </c>
      <c r="G1064" s="9" t="s">
        <v>2289</v>
      </c>
      <c r="H1064" s="9" t="s">
        <v>435</v>
      </c>
      <c r="J1064" s="6" t="str">
        <f t="shared" si="304"/>
        <v>001011</v>
      </c>
      <c r="K1064" s="1">
        <f t="shared" si="305"/>
        <v>2</v>
      </c>
      <c r="L1064" s="6" t="str">
        <f t="shared" si="306"/>
        <v>00000</v>
      </c>
      <c r="M1064" s="1">
        <f t="shared" si="307"/>
        <v>4</v>
      </c>
      <c r="N1064" s="6" t="str">
        <f t="shared" si="308"/>
        <v>00</v>
      </c>
      <c r="O1064" s="1">
        <f t="shared" si="309"/>
        <v>16</v>
      </c>
      <c r="P1064" s="1">
        <f>IF(HEX2DEC(LEFT(E1064,4))&gt;=32768,HEX2DEC(LEFT(E1064,4))-65536,HEX2DEC(LEFT(E1064,4)))/Codes!$N$2</f>
        <v>0.84</v>
      </c>
      <c r="Q1064" s="1">
        <f>IF(HEX2DEC(RIGHT(E1064,4))&gt;=32768,HEX2DEC(RIGHT(E1064,4))-65536,HEX2DEC(RIGHT(E1064,4)))/Codes!$N$2</f>
        <v>0</v>
      </c>
      <c r="R1064" s="1">
        <f>IF(HEX2DEC(LEFT(F1064,4))&gt;=32768,HEX2DEC(LEFT(F1064,4))-65536,HEX2DEC(LEFT(F1064,4)))/Codes!$N$2</f>
        <v>0</v>
      </c>
      <c r="S1064" s="1">
        <f>IF(HEX2DEC(RIGHT(F1064,4))&gt;=32768,HEX2DEC(RIGHT(F1064,4))-65536,HEX2DEC(RIGHT(F1064,4)))/Codes!$N$2</f>
        <v>0</v>
      </c>
      <c r="T1064" s="18">
        <f t="shared" si="310"/>
        <v>80</v>
      </c>
      <c r="U1064" s="1">
        <f t="shared" si="311"/>
        <v>90</v>
      </c>
      <c r="V1064" s="1">
        <f t="shared" si="312"/>
        <v>0</v>
      </c>
      <c r="W1064" s="1" t="str">
        <f t="shared" si="313"/>
        <v>100</v>
      </c>
      <c r="X1064" s="1">
        <f t="shared" si="314"/>
        <v>3</v>
      </c>
      <c r="Y1064" s="1">
        <f t="shared" si="315"/>
        <v>40</v>
      </c>
      <c r="Z1064" s="1" t="str">
        <f>VLOOKUP(BIN2DEC(MID(HEX2BIN(MID(H1064,3,2),8),2,5)),Codes!$E$1:$F$18,2)</f>
        <v>Normal</v>
      </c>
      <c r="AA1064" s="6" t="str">
        <f t="shared" si="316"/>
        <v>0</v>
      </c>
      <c r="AB1064" s="1">
        <f t="shared" si="317"/>
        <v>0</v>
      </c>
      <c r="AC1064" s="1" t="str">
        <f>VLOOKUP(BIN2DEC(RIGHT(HEX2BIN(MID(H1064,6,1),4),1)&amp;LEFT(HEX2BIN(MID(H1064,7,1),4),1)),Codes!$K$1:$L$5,2)</f>
        <v>L</v>
      </c>
      <c r="AD1064" s="1" t="str">
        <f>VLOOKUP(BIN2DEC(RIGHT(HEX2BIN(MID(H1064,7,1),4),3)&amp;LEFT(HEX2BIN(MID(H1064,8,1),4),2)),Codes!$H$2:$I$33,2)</f>
        <v>Kick</v>
      </c>
      <c r="AE1064" s="1" t="str">
        <f t="shared" si="318"/>
        <v>1</v>
      </c>
      <c r="AF1064" s="1" t="str">
        <f t="shared" si="319"/>
        <v>1</v>
      </c>
      <c r="AH1064" s="6">
        <f t="shared" si="320"/>
        <v>66</v>
      </c>
    </row>
    <row r="1065" spans="1:34">
      <c r="A1065" s="3" t="s">
        <v>9060</v>
      </c>
      <c r="B1065" s="1" t="s">
        <v>75</v>
      </c>
      <c r="C1065" s="6" t="s">
        <v>9073</v>
      </c>
      <c r="D1065" s="9" t="s">
        <v>9061</v>
      </c>
      <c r="E1065" s="9" t="s">
        <v>307</v>
      </c>
      <c r="F1065" s="9" t="s">
        <v>91</v>
      </c>
      <c r="G1065" s="9" t="s">
        <v>301</v>
      </c>
      <c r="H1065" s="9" t="s">
        <v>1735</v>
      </c>
      <c r="J1065" s="6" t="str">
        <f t="shared" si="304"/>
        <v>001011</v>
      </c>
      <c r="K1065" s="1">
        <f t="shared" si="305"/>
        <v>0</v>
      </c>
      <c r="L1065" s="6" t="str">
        <f t="shared" si="306"/>
        <v>00000</v>
      </c>
      <c r="M1065" s="1">
        <f t="shared" si="307"/>
        <v>30</v>
      </c>
      <c r="N1065" s="6" t="str">
        <f t="shared" si="308"/>
        <v>00</v>
      </c>
      <c r="O1065" s="1">
        <f t="shared" si="309"/>
        <v>27</v>
      </c>
      <c r="P1065" s="1">
        <f>IF(HEX2DEC(LEFT(E1065,4))&gt;=32768,HEX2DEC(LEFT(E1065,4))-65536,HEX2DEC(LEFT(E1065,4)))/Codes!$N$2</f>
        <v>3.2</v>
      </c>
      <c r="Q1065" s="1">
        <f>IF(HEX2DEC(RIGHT(E1065,4))&gt;=32768,HEX2DEC(RIGHT(E1065,4))-65536,HEX2DEC(RIGHT(E1065,4)))/Codes!$N$2</f>
        <v>0</v>
      </c>
      <c r="R1065" s="1">
        <f>IF(HEX2DEC(LEFT(F1065,4))&gt;=32768,HEX2DEC(LEFT(F1065,4))-65536,HEX2DEC(LEFT(F1065,4)))/Codes!$N$2</f>
        <v>0</v>
      </c>
      <c r="S1065" s="1">
        <f>IF(HEX2DEC(RIGHT(F1065,4))&gt;=32768,HEX2DEC(RIGHT(F1065,4))-65536,HEX2DEC(RIGHT(F1065,4)))/Codes!$N$2</f>
        <v>0</v>
      </c>
      <c r="T1065" s="18">
        <f t="shared" si="310"/>
        <v>361</v>
      </c>
      <c r="U1065" s="1">
        <f t="shared" si="311"/>
        <v>90</v>
      </c>
      <c r="V1065" s="1">
        <f t="shared" si="312"/>
        <v>0</v>
      </c>
      <c r="W1065" s="1" t="str">
        <f t="shared" si="313"/>
        <v>100</v>
      </c>
      <c r="X1065" s="1">
        <f t="shared" si="314"/>
        <v>3</v>
      </c>
      <c r="Y1065" s="1">
        <f t="shared" si="315"/>
        <v>10</v>
      </c>
      <c r="Z1065" s="1" t="str">
        <f>VLOOKUP(BIN2DEC(MID(HEX2BIN(MID(H1065,3,2),8),2,5)),Codes!$E$1:$F$18,2)</f>
        <v>Normal</v>
      </c>
      <c r="AA1065" s="6" t="str">
        <f t="shared" si="316"/>
        <v>0</v>
      </c>
      <c r="AB1065" s="1">
        <f t="shared" si="317"/>
        <v>0</v>
      </c>
      <c r="AC1065" s="1" t="str">
        <f>VLOOKUP(BIN2DEC(RIGHT(HEX2BIN(MID(H1065,6,1),4),1)&amp;LEFT(HEX2BIN(MID(H1065,7,1),4),1)),Codes!$K$1:$L$5,2)</f>
        <v>L</v>
      </c>
      <c r="AD1065" s="1" t="str">
        <f>VLOOKUP(BIN2DEC(RIGHT(HEX2BIN(MID(H1065,7,1),4),3)&amp;LEFT(HEX2BIN(MID(H1065,8,1),4),2)),Codes!$H$2:$I$33,2)</f>
        <v>Kick</v>
      </c>
      <c r="AE1065" s="1" t="str">
        <f t="shared" si="318"/>
        <v>1</v>
      </c>
      <c r="AF1065" s="1" t="str">
        <f t="shared" si="319"/>
        <v>1</v>
      </c>
      <c r="AH1065" s="6">
        <f t="shared" si="320"/>
        <v>66</v>
      </c>
    </row>
    <row r="1066" spans="1:34">
      <c r="A1066" s="3" t="s">
        <v>9062</v>
      </c>
      <c r="B1066" s="1" t="s">
        <v>75</v>
      </c>
      <c r="C1066" s="6" t="s">
        <v>9073</v>
      </c>
      <c r="D1066" s="9" t="s">
        <v>9063</v>
      </c>
      <c r="E1066" s="9" t="s">
        <v>232</v>
      </c>
      <c r="F1066" s="9" t="s">
        <v>91</v>
      </c>
      <c r="G1066" s="9" t="s">
        <v>301</v>
      </c>
      <c r="H1066" s="9" t="s">
        <v>1735</v>
      </c>
      <c r="J1066" s="6" t="str">
        <f t="shared" si="304"/>
        <v>001011</v>
      </c>
      <c r="K1066" s="1">
        <f t="shared" si="305"/>
        <v>1</v>
      </c>
      <c r="L1066" s="6" t="str">
        <f t="shared" si="306"/>
        <v>00000</v>
      </c>
      <c r="M1066" s="1">
        <f t="shared" si="307"/>
        <v>31</v>
      </c>
      <c r="N1066" s="6" t="str">
        <f t="shared" si="308"/>
        <v>00</v>
      </c>
      <c r="O1066" s="1">
        <f t="shared" si="309"/>
        <v>27</v>
      </c>
      <c r="P1066" s="1">
        <f>IF(HEX2DEC(LEFT(E1066,4))&gt;=32768,HEX2DEC(LEFT(E1066,4))-65536,HEX2DEC(LEFT(E1066,4)))/Codes!$N$2</f>
        <v>4.8</v>
      </c>
      <c r="Q1066" s="1">
        <f>IF(HEX2DEC(RIGHT(E1066,4))&gt;=32768,HEX2DEC(RIGHT(E1066,4))-65536,HEX2DEC(RIGHT(E1066,4)))/Codes!$N$2</f>
        <v>0</v>
      </c>
      <c r="R1066" s="1">
        <f>IF(HEX2DEC(LEFT(F1066,4))&gt;=32768,HEX2DEC(LEFT(F1066,4))-65536,HEX2DEC(LEFT(F1066,4)))/Codes!$N$2</f>
        <v>0</v>
      </c>
      <c r="S1066" s="1">
        <f>IF(HEX2DEC(RIGHT(F1066,4))&gt;=32768,HEX2DEC(RIGHT(F1066,4))-65536,HEX2DEC(RIGHT(F1066,4)))/Codes!$N$2</f>
        <v>0</v>
      </c>
      <c r="T1066" s="18">
        <f t="shared" si="310"/>
        <v>361</v>
      </c>
      <c r="U1066" s="1">
        <f t="shared" si="311"/>
        <v>90</v>
      </c>
      <c r="V1066" s="1">
        <f t="shared" si="312"/>
        <v>0</v>
      </c>
      <c r="W1066" s="1" t="str">
        <f t="shared" si="313"/>
        <v>100</v>
      </c>
      <c r="X1066" s="1">
        <f t="shared" si="314"/>
        <v>3</v>
      </c>
      <c r="Y1066" s="1">
        <f t="shared" si="315"/>
        <v>10</v>
      </c>
      <c r="Z1066" s="1" t="str">
        <f>VLOOKUP(BIN2DEC(MID(HEX2BIN(MID(H1066,3,2),8),2,5)),Codes!$E$1:$F$18,2)</f>
        <v>Normal</v>
      </c>
      <c r="AA1066" s="6" t="str">
        <f t="shared" si="316"/>
        <v>0</v>
      </c>
      <c r="AB1066" s="1">
        <f t="shared" si="317"/>
        <v>0</v>
      </c>
      <c r="AC1066" s="1" t="str">
        <f>VLOOKUP(BIN2DEC(RIGHT(HEX2BIN(MID(H1066,6,1),4),1)&amp;LEFT(HEX2BIN(MID(H1066,7,1),4),1)),Codes!$K$1:$L$5,2)</f>
        <v>L</v>
      </c>
      <c r="AD1066" s="1" t="str">
        <f>VLOOKUP(BIN2DEC(RIGHT(HEX2BIN(MID(H1066,7,1),4),3)&amp;LEFT(HEX2BIN(MID(H1066,8,1),4),2)),Codes!$H$2:$I$33,2)</f>
        <v>Kick</v>
      </c>
      <c r="AE1066" s="1" t="str">
        <f t="shared" si="318"/>
        <v>1</v>
      </c>
      <c r="AF1066" s="1" t="str">
        <f t="shared" si="319"/>
        <v>1</v>
      </c>
      <c r="AH1066" s="6">
        <f t="shared" si="320"/>
        <v>66</v>
      </c>
    </row>
    <row r="1067" spans="1:34">
      <c r="A1067" s="3" t="s">
        <v>9064</v>
      </c>
      <c r="B1067" s="1" t="s">
        <v>75</v>
      </c>
      <c r="C1067" s="6" t="s">
        <v>9073</v>
      </c>
      <c r="D1067" s="9" t="s">
        <v>9065</v>
      </c>
      <c r="E1067" s="9" t="s">
        <v>9025</v>
      </c>
      <c r="F1067" s="9" t="s">
        <v>91</v>
      </c>
      <c r="G1067" s="9" t="s">
        <v>301</v>
      </c>
      <c r="H1067" s="9" t="s">
        <v>1735</v>
      </c>
      <c r="J1067" s="6" t="str">
        <f t="shared" si="304"/>
        <v>001011</v>
      </c>
      <c r="K1067" s="1">
        <f t="shared" si="305"/>
        <v>2</v>
      </c>
      <c r="L1067" s="6" t="str">
        <f t="shared" si="306"/>
        <v>00000</v>
      </c>
      <c r="M1067" s="1">
        <f t="shared" si="307"/>
        <v>4</v>
      </c>
      <c r="N1067" s="6" t="str">
        <f t="shared" si="308"/>
        <v>00</v>
      </c>
      <c r="O1067" s="1">
        <f t="shared" si="309"/>
        <v>27</v>
      </c>
      <c r="P1067" s="1">
        <f>IF(HEX2DEC(LEFT(E1067,4))&gt;=32768,HEX2DEC(LEFT(E1067,4))-65536,HEX2DEC(LEFT(E1067,4)))/Codes!$N$2</f>
        <v>0.84</v>
      </c>
      <c r="Q1067" s="1">
        <f>IF(HEX2DEC(RIGHT(E1067,4))&gt;=32768,HEX2DEC(RIGHT(E1067,4))-65536,HEX2DEC(RIGHT(E1067,4)))/Codes!$N$2</f>
        <v>0</v>
      </c>
      <c r="R1067" s="1">
        <f>IF(HEX2DEC(LEFT(F1067,4))&gt;=32768,HEX2DEC(LEFT(F1067,4))-65536,HEX2DEC(LEFT(F1067,4)))/Codes!$N$2</f>
        <v>0</v>
      </c>
      <c r="S1067" s="1">
        <f>IF(HEX2DEC(RIGHT(F1067,4))&gt;=32768,HEX2DEC(RIGHT(F1067,4))-65536,HEX2DEC(RIGHT(F1067,4)))/Codes!$N$2</f>
        <v>0</v>
      </c>
      <c r="T1067" s="18">
        <f t="shared" si="310"/>
        <v>361</v>
      </c>
      <c r="U1067" s="1">
        <f t="shared" si="311"/>
        <v>90</v>
      </c>
      <c r="V1067" s="1">
        <f t="shared" si="312"/>
        <v>0</v>
      </c>
      <c r="W1067" s="1" t="str">
        <f t="shared" si="313"/>
        <v>100</v>
      </c>
      <c r="X1067" s="1">
        <f t="shared" si="314"/>
        <v>3</v>
      </c>
      <c r="Y1067" s="1">
        <f t="shared" si="315"/>
        <v>10</v>
      </c>
      <c r="Z1067" s="1" t="str">
        <f>VLOOKUP(BIN2DEC(MID(HEX2BIN(MID(H1067,3,2),8),2,5)),Codes!$E$1:$F$18,2)</f>
        <v>Normal</v>
      </c>
      <c r="AA1067" s="6" t="str">
        <f t="shared" si="316"/>
        <v>0</v>
      </c>
      <c r="AB1067" s="1">
        <f t="shared" si="317"/>
        <v>0</v>
      </c>
      <c r="AC1067" s="1" t="str">
        <f>VLOOKUP(BIN2DEC(RIGHT(HEX2BIN(MID(H1067,6,1),4),1)&amp;LEFT(HEX2BIN(MID(H1067,7,1),4),1)),Codes!$K$1:$L$5,2)</f>
        <v>L</v>
      </c>
      <c r="AD1067" s="1" t="str">
        <f>VLOOKUP(BIN2DEC(RIGHT(HEX2BIN(MID(H1067,7,1),4),3)&amp;LEFT(HEX2BIN(MID(H1067,8,1),4),2)),Codes!$H$2:$I$33,2)</f>
        <v>Kick</v>
      </c>
      <c r="AE1067" s="1" t="str">
        <f t="shared" si="318"/>
        <v>1</v>
      </c>
      <c r="AF1067" s="1" t="str">
        <f t="shared" si="319"/>
        <v>1</v>
      </c>
      <c r="AH1067" s="6">
        <f t="shared" si="320"/>
        <v>66</v>
      </c>
    </row>
    <row r="1068" spans="1:34">
      <c r="A1068" s="3" t="s">
        <v>9074</v>
      </c>
      <c r="B1068" s="1" t="s">
        <v>75</v>
      </c>
      <c r="C1068" s="6" t="s">
        <v>1512</v>
      </c>
      <c r="D1068" s="9" t="s">
        <v>1559</v>
      </c>
      <c r="E1068" s="9" t="s">
        <v>232</v>
      </c>
      <c r="F1068" s="9" t="s">
        <v>9075</v>
      </c>
      <c r="G1068" s="9" t="s">
        <v>9076</v>
      </c>
      <c r="H1068" s="9" t="s">
        <v>9077</v>
      </c>
      <c r="J1068" s="6" t="str">
        <f t="shared" si="304"/>
        <v>001011</v>
      </c>
      <c r="K1068" s="1">
        <f t="shared" si="305"/>
        <v>0</v>
      </c>
      <c r="L1068" s="6" t="str">
        <f t="shared" si="306"/>
        <v>00000</v>
      </c>
      <c r="M1068" s="1">
        <f t="shared" si="307"/>
        <v>0</v>
      </c>
      <c r="N1068" s="6" t="str">
        <f t="shared" si="308"/>
        <v>00</v>
      </c>
      <c r="O1068" s="1">
        <f t="shared" si="309"/>
        <v>5</v>
      </c>
      <c r="P1068" s="1">
        <f>IF(HEX2DEC(LEFT(E1068,4))&gt;=32768,HEX2DEC(LEFT(E1068,4))-65536,HEX2DEC(LEFT(E1068,4)))/Codes!$N$2</f>
        <v>4.8</v>
      </c>
      <c r="Q1068" s="1">
        <f>IF(HEX2DEC(RIGHT(E1068,4))&gt;=32768,HEX2DEC(RIGHT(E1068,4))-65536,HEX2DEC(RIGHT(E1068,4)))/Codes!$N$2</f>
        <v>0</v>
      </c>
      <c r="R1068" s="1">
        <f>IF(HEX2DEC(LEFT(F1068,4))&gt;=32768,HEX2DEC(LEFT(F1068,4))-65536,HEX2DEC(LEFT(F1068,4)))/Codes!$N$2</f>
        <v>6.2</v>
      </c>
      <c r="S1068" s="1">
        <f>IF(HEX2DEC(RIGHT(F1068,4))&gt;=32768,HEX2DEC(RIGHT(F1068,4))-65536,HEX2DEC(RIGHT(F1068,4)))/Codes!$N$2</f>
        <v>8.8000000000000007</v>
      </c>
      <c r="T1068" s="18">
        <f t="shared" si="310"/>
        <v>270</v>
      </c>
      <c r="U1068" s="1">
        <f t="shared" si="311"/>
        <v>100</v>
      </c>
      <c r="V1068" s="1">
        <f t="shared" si="312"/>
        <v>196</v>
      </c>
      <c r="W1068" s="1" t="str">
        <f t="shared" si="313"/>
        <v>100</v>
      </c>
      <c r="X1068" s="1">
        <f t="shared" si="314"/>
        <v>2</v>
      </c>
      <c r="Y1068" s="1">
        <f t="shared" si="315"/>
        <v>0</v>
      </c>
      <c r="Z1068" s="1" t="str">
        <f>VLOOKUP(BIN2DEC(MID(HEX2BIN(MID(H1068,3,2),8),2,5)),Codes!$E$1:$F$18,2)</f>
        <v>Bury</v>
      </c>
      <c r="AA1068" s="6" t="str">
        <f t="shared" si="316"/>
        <v>0</v>
      </c>
      <c r="AB1068" s="1">
        <f t="shared" si="317"/>
        <v>30</v>
      </c>
      <c r="AC1068" s="1" t="str">
        <f>VLOOKUP(BIN2DEC(RIGHT(HEX2BIN(MID(H1068,6,1),4),1)&amp;LEFT(HEX2BIN(MID(H1068,7,1),4),1)),Codes!$K$1:$L$5,2)</f>
        <v>L</v>
      </c>
      <c r="AD1068" s="1" t="str">
        <f>VLOOKUP(BIN2DEC(RIGHT(HEX2BIN(MID(H1068,7,1),4),3)&amp;LEFT(HEX2BIN(MID(H1068,8,1),4),2)),Codes!$H$2:$I$33,2)</f>
        <v>Kick</v>
      </c>
      <c r="AE1068" s="1" t="str">
        <f t="shared" si="318"/>
        <v>1</v>
      </c>
      <c r="AF1068" s="1" t="str">
        <f t="shared" si="319"/>
        <v>1</v>
      </c>
      <c r="AH1068" s="6">
        <f t="shared" si="320"/>
        <v>66</v>
      </c>
    </row>
    <row r="1069" spans="1:34">
      <c r="A1069" s="3" t="s">
        <v>9078</v>
      </c>
      <c r="B1069" s="1" t="s">
        <v>75</v>
      </c>
      <c r="C1069" s="6" t="s">
        <v>1512</v>
      </c>
      <c r="D1069" s="9" t="s">
        <v>2331</v>
      </c>
      <c r="E1069" s="9" t="s">
        <v>232</v>
      </c>
      <c r="F1069" s="9" t="s">
        <v>9079</v>
      </c>
      <c r="G1069" s="9" t="s">
        <v>9076</v>
      </c>
      <c r="H1069" s="9" t="s">
        <v>9077</v>
      </c>
      <c r="J1069" s="6" t="str">
        <f t="shared" si="304"/>
        <v>001011</v>
      </c>
      <c r="K1069" s="1">
        <f t="shared" si="305"/>
        <v>1</v>
      </c>
      <c r="L1069" s="6" t="str">
        <f t="shared" si="306"/>
        <v>00000</v>
      </c>
      <c r="M1069" s="1">
        <f t="shared" si="307"/>
        <v>0</v>
      </c>
      <c r="N1069" s="6" t="str">
        <f t="shared" si="308"/>
        <v>00</v>
      </c>
      <c r="O1069" s="1">
        <f t="shared" si="309"/>
        <v>5</v>
      </c>
      <c r="P1069" s="1">
        <f>IF(HEX2DEC(LEFT(E1069,4))&gt;=32768,HEX2DEC(LEFT(E1069,4))-65536,HEX2DEC(LEFT(E1069,4)))/Codes!$N$2</f>
        <v>4.8</v>
      </c>
      <c r="Q1069" s="1">
        <f>IF(HEX2DEC(RIGHT(E1069,4))&gt;=32768,HEX2DEC(RIGHT(E1069,4))-65536,HEX2DEC(RIGHT(E1069,4)))/Codes!$N$2</f>
        <v>0</v>
      </c>
      <c r="R1069" s="1">
        <f>IF(HEX2DEC(LEFT(F1069,4))&gt;=32768,HEX2DEC(LEFT(F1069,4))-65536,HEX2DEC(LEFT(F1069,4)))/Codes!$N$2</f>
        <v>6.2</v>
      </c>
      <c r="S1069" s="1">
        <f>IF(HEX2DEC(RIGHT(F1069,4))&gt;=32768,HEX2DEC(RIGHT(F1069,4))-65536,HEX2DEC(RIGHT(F1069,4)))/Codes!$N$2</f>
        <v>14</v>
      </c>
      <c r="T1069" s="18">
        <f t="shared" si="310"/>
        <v>270</v>
      </c>
      <c r="U1069" s="1">
        <f t="shared" si="311"/>
        <v>100</v>
      </c>
      <c r="V1069" s="1">
        <f t="shared" si="312"/>
        <v>196</v>
      </c>
      <c r="W1069" s="1" t="str">
        <f t="shared" si="313"/>
        <v>100</v>
      </c>
      <c r="X1069" s="1">
        <f t="shared" si="314"/>
        <v>2</v>
      </c>
      <c r="Y1069" s="1">
        <f t="shared" si="315"/>
        <v>0</v>
      </c>
      <c r="Z1069" s="1" t="str">
        <f>VLOOKUP(BIN2DEC(MID(HEX2BIN(MID(H1069,3,2),8),2,5)),Codes!$E$1:$F$18,2)</f>
        <v>Bury</v>
      </c>
      <c r="AA1069" s="6" t="str">
        <f t="shared" si="316"/>
        <v>0</v>
      </c>
      <c r="AB1069" s="1">
        <f t="shared" si="317"/>
        <v>30</v>
      </c>
      <c r="AC1069" s="1" t="str">
        <f>VLOOKUP(BIN2DEC(RIGHT(HEX2BIN(MID(H1069,6,1),4),1)&amp;LEFT(HEX2BIN(MID(H1069,7,1),4),1)),Codes!$K$1:$L$5,2)</f>
        <v>L</v>
      </c>
      <c r="AD1069" s="1" t="str">
        <f>VLOOKUP(BIN2DEC(RIGHT(HEX2BIN(MID(H1069,7,1),4),3)&amp;LEFT(HEX2BIN(MID(H1069,8,1),4),2)),Codes!$H$2:$I$33,2)</f>
        <v>Kick</v>
      </c>
      <c r="AE1069" s="1" t="str">
        <f t="shared" si="318"/>
        <v>1</v>
      </c>
      <c r="AF1069" s="1" t="str">
        <f t="shared" si="319"/>
        <v>1</v>
      </c>
      <c r="AH1069" s="6">
        <f t="shared" si="320"/>
        <v>66</v>
      </c>
    </row>
    <row r="1070" spans="1:34">
      <c r="A1070" s="3" t="s">
        <v>9080</v>
      </c>
      <c r="B1070" s="1" t="s">
        <v>75</v>
      </c>
      <c r="C1070" s="6" t="s">
        <v>1512</v>
      </c>
      <c r="D1070" s="9" t="s">
        <v>6776</v>
      </c>
      <c r="E1070" s="9" t="s">
        <v>232</v>
      </c>
      <c r="F1070" s="9" t="s">
        <v>9081</v>
      </c>
      <c r="G1070" s="9" t="s">
        <v>9076</v>
      </c>
      <c r="H1070" s="9" t="s">
        <v>9077</v>
      </c>
      <c r="J1070" s="6" t="str">
        <f t="shared" si="304"/>
        <v>001011</v>
      </c>
      <c r="K1070" s="1">
        <f t="shared" si="305"/>
        <v>2</v>
      </c>
      <c r="L1070" s="6" t="str">
        <f t="shared" si="306"/>
        <v>00000</v>
      </c>
      <c r="M1070" s="1">
        <f t="shared" si="307"/>
        <v>0</v>
      </c>
      <c r="N1070" s="6" t="str">
        <f t="shared" si="308"/>
        <v>00</v>
      </c>
      <c r="O1070" s="1">
        <f t="shared" si="309"/>
        <v>5</v>
      </c>
      <c r="P1070" s="1">
        <f>IF(HEX2DEC(LEFT(E1070,4))&gt;=32768,HEX2DEC(LEFT(E1070,4))-65536,HEX2DEC(LEFT(E1070,4)))/Codes!$N$2</f>
        <v>4.8</v>
      </c>
      <c r="Q1070" s="1">
        <f>IF(HEX2DEC(RIGHT(E1070,4))&gt;=32768,HEX2DEC(RIGHT(E1070,4))-65536,HEX2DEC(RIGHT(E1070,4)))/Codes!$N$2</f>
        <v>0</v>
      </c>
      <c r="R1070" s="1">
        <f>IF(HEX2DEC(LEFT(F1070,4))&gt;=32768,HEX2DEC(LEFT(F1070,4))-65536,HEX2DEC(LEFT(F1070,4)))/Codes!$N$2</f>
        <v>6.2</v>
      </c>
      <c r="S1070" s="1">
        <f>IF(HEX2DEC(RIGHT(F1070,4))&gt;=32768,HEX2DEC(RIGHT(F1070,4))-65536,HEX2DEC(RIGHT(F1070,4)))/Codes!$N$2</f>
        <v>19.2</v>
      </c>
      <c r="T1070" s="18">
        <f t="shared" si="310"/>
        <v>270</v>
      </c>
      <c r="U1070" s="1">
        <f t="shared" si="311"/>
        <v>100</v>
      </c>
      <c r="V1070" s="1">
        <f t="shared" si="312"/>
        <v>196</v>
      </c>
      <c r="W1070" s="1" t="str">
        <f t="shared" si="313"/>
        <v>100</v>
      </c>
      <c r="X1070" s="1">
        <f t="shared" si="314"/>
        <v>2</v>
      </c>
      <c r="Y1070" s="1">
        <f t="shared" si="315"/>
        <v>0</v>
      </c>
      <c r="Z1070" s="1" t="str">
        <f>VLOOKUP(BIN2DEC(MID(HEX2BIN(MID(H1070,3,2),8),2,5)),Codes!$E$1:$F$18,2)</f>
        <v>Bury</v>
      </c>
      <c r="AA1070" s="6" t="str">
        <f t="shared" si="316"/>
        <v>0</v>
      </c>
      <c r="AB1070" s="1">
        <f t="shared" si="317"/>
        <v>30</v>
      </c>
      <c r="AC1070" s="1" t="str">
        <f>VLOOKUP(BIN2DEC(RIGHT(HEX2BIN(MID(H1070,6,1),4),1)&amp;LEFT(HEX2BIN(MID(H1070,7,1),4),1)),Codes!$K$1:$L$5,2)</f>
        <v>L</v>
      </c>
      <c r="AD1070" s="1" t="str">
        <f>VLOOKUP(BIN2DEC(RIGHT(HEX2BIN(MID(H1070,7,1),4),3)&amp;LEFT(HEX2BIN(MID(H1070,8,1),4),2)),Codes!$H$2:$I$33,2)</f>
        <v>Kick</v>
      </c>
      <c r="AE1070" s="1" t="str">
        <f t="shared" si="318"/>
        <v>1</v>
      </c>
      <c r="AF1070" s="1" t="str">
        <f t="shared" si="319"/>
        <v>1</v>
      </c>
      <c r="AH1070" s="6">
        <f t="shared" si="320"/>
        <v>66</v>
      </c>
    </row>
    <row r="1071" spans="1:34">
      <c r="A1071" s="3" t="s">
        <v>9082</v>
      </c>
      <c r="B1071" s="1" t="s">
        <v>75</v>
      </c>
      <c r="C1071" s="6" t="s">
        <v>1513</v>
      </c>
      <c r="D1071" s="9" t="s">
        <v>1711</v>
      </c>
      <c r="E1071" s="9" t="s">
        <v>232</v>
      </c>
      <c r="F1071" s="9" t="s">
        <v>9075</v>
      </c>
      <c r="G1071" s="9" t="s">
        <v>9076</v>
      </c>
      <c r="H1071" s="9" t="s">
        <v>9083</v>
      </c>
      <c r="J1071" s="6" t="str">
        <f t="shared" si="304"/>
        <v>001011</v>
      </c>
      <c r="K1071" s="1">
        <f t="shared" si="305"/>
        <v>0</v>
      </c>
      <c r="L1071" s="6" t="str">
        <f t="shared" si="306"/>
        <v>00000</v>
      </c>
      <c r="M1071" s="1">
        <f t="shared" si="307"/>
        <v>0</v>
      </c>
      <c r="N1071" s="6" t="str">
        <f t="shared" si="308"/>
        <v>00</v>
      </c>
      <c r="O1071" s="1">
        <f t="shared" si="309"/>
        <v>10</v>
      </c>
      <c r="P1071" s="1">
        <f>IF(HEX2DEC(LEFT(E1071,4))&gt;=32768,HEX2DEC(LEFT(E1071,4))-65536,HEX2DEC(LEFT(E1071,4)))/Codes!$N$2</f>
        <v>4.8</v>
      </c>
      <c r="Q1071" s="1">
        <f>IF(HEX2DEC(RIGHT(E1071,4))&gt;=32768,HEX2DEC(RIGHT(E1071,4))-65536,HEX2DEC(RIGHT(E1071,4)))/Codes!$N$2</f>
        <v>0</v>
      </c>
      <c r="R1071" s="1">
        <f>IF(HEX2DEC(LEFT(F1071,4))&gt;=32768,HEX2DEC(LEFT(F1071,4))-65536,HEX2DEC(LEFT(F1071,4)))/Codes!$N$2</f>
        <v>6.2</v>
      </c>
      <c r="S1071" s="1">
        <f>IF(HEX2DEC(RIGHT(F1071,4))&gt;=32768,HEX2DEC(RIGHT(F1071,4))-65536,HEX2DEC(RIGHT(F1071,4)))/Codes!$N$2</f>
        <v>8.8000000000000007</v>
      </c>
      <c r="T1071" s="18">
        <f t="shared" si="310"/>
        <v>270</v>
      </c>
      <c r="U1071" s="1">
        <f t="shared" si="311"/>
        <v>100</v>
      </c>
      <c r="V1071" s="1">
        <f t="shared" si="312"/>
        <v>196</v>
      </c>
      <c r="W1071" s="1" t="str">
        <f t="shared" si="313"/>
        <v>100</v>
      </c>
      <c r="X1071" s="1">
        <f t="shared" si="314"/>
        <v>2</v>
      </c>
      <c r="Y1071" s="1">
        <f t="shared" si="315"/>
        <v>0</v>
      </c>
      <c r="Z1071" s="1" t="str">
        <f>VLOOKUP(BIN2DEC(MID(HEX2BIN(MID(H1071,3,2),8),2,5)),Codes!$E$1:$F$18,2)</f>
        <v>Normal</v>
      </c>
      <c r="AA1071" s="6" t="str">
        <f t="shared" si="316"/>
        <v>0</v>
      </c>
      <c r="AB1071" s="1">
        <f t="shared" si="317"/>
        <v>30</v>
      </c>
      <c r="AC1071" s="1" t="str">
        <f>VLOOKUP(BIN2DEC(RIGHT(HEX2BIN(MID(H1071,6,1),4),1)&amp;LEFT(HEX2BIN(MID(H1071,7,1),4),1)),Codes!$K$1:$L$5,2)</f>
        <v>L</v>
      </c>
      <c r="AD1071" s="1" t="str">
        <f>VLOOKUP(BIN2DEC(RIGHT(HEX2BIN(MID(H1071,7,1),4),3)&amp;LEFT(HEX2BIN(MID(H1071,8,1),4),2)),Codes!$H$2:$I$33,2)</f>
        <v>Kick</v>
      </c>
      <c r="AE1071" s="1" t="str">
        <f t="shared" si="318"/>
        <v>1</v>
      </c>
      <c r="AF1071" s="1" t="str">
        <f t="shared" si="319"/>
        <v>1</v>
      </c>
      <c r="AH1071" s="6">
        <f t="shared" si="320"/>
        <v>66</v>
      </c>
    </row>
    <row r="1072" spans="1:34">
      <c r="A1072" s="3" t="s">
        <v>9084</v>
      </c>
      <c r="B1072" s="1" t="s">
        <v>75</v>
      </c>
      <c r="C1072" s="6" t="s">
        <v>1513</v>
      </c>
      <c r="D1072" s="9" t="s">
        <v>1155</v>
      </c>
      <c r="E1072" s="9" t="s">
        <v>232</v>
      </c>
      <c r="F1072" s="9" t="s">
        <v>9079</v>
      </c>
      <c r="G1072" s="9" t="s">
        <v>9076</v>
      </c>
      <c r="H1072" s="9" t="s">
        <v>9083</v>
      </c>
      <c r="J1072" s="6" t="str">
        <f t="shared" si="304"/>
        <v>001011</v>
      </c>
      <c r="K1072" s="1">
        <f t="shared" si="305"/>
        <v>1</v>
      </c>
      <c r="L1072" s="6" t="str">
        <f t="shared" si="306"/>
        <v>00000</v>
      </c>
      <c r="M1072" s="1">
        <f t="shared" si="307"/>
        <v>0</v>
      </c>
      <c r="N1072" s="6" t="str">
        <f t="shared" si="308"/>
        <v>00</v>
      </c>
      <c r="O1072" s="1">
        <f t="shared" si="309"/>
        <v>10</v>
      </c>
      <c r="P1072" s="1">
        <f>IF(HEX2DEC(LEFT(E1072,4))&gt;=32768,HEX2DEC(LEFT(E1072,4))-65536,HEX2DEC(LEFT(E1072,4)))/Codes!$N$2</f>
        <v>4.8</v>
      </c>
      <c r="Q1072" s="1">
        <f>IF(HEX2DEC(RIGHT(E1072,4))&gt;=32768,HEX2DEC(RIGHT(E1072,4))-65536,HEX2DEC(RIGHT(E1072,4)))/Codes!$N$2</f>
        <v>0</v>
      </c>
      <c r="R1072" s="1">
        <f>IF(HEX2DEC(LEFT(F1072,4))&gt;=32768,HEX2DEC(LEFT(F1072,4))-65536,HEX2DEC(LEFT(F1072,4)))/Codes!$N$2</f>
        <v>6.2</v>
      </c>
      <c r="S1072" s="1">
        <f>IF(HEX2DEC(RIGHT(F1072,4))&gt;=32768,HEX2DEC(RIGHT(F1072,4))-65536,HEX2DEC(RIGHT(F1072,4)))/Codes!$N$2</f>
        <v>14</v>
      </c>
      <c r="T1072" s="18">
        <f t="shared" si="310"/>
        <v>270</v>
      </c>
      <c r="U1072" s="1">
        <f t="shared" si="311"/>
        <v>100</v>
      </c>
      <c r="V1072" s="1">
        <f t="shared" si="312"/>
        <v>196</v>
      </c>
      <c r="W1072" s="1" t="str">
        <f t="shared" si="313"/>
        <v>100</v>
      </c>
      <c r="X1072" s="1">
        <f t="shared" si="314"/>
        <v>2</v>
      </c>
      <c r="Y1072" s="1">
        <f t="shared" si="315"/>
        <v>0</v>
      </c>
      <c r="Z1072" s="1" t="str">
        <f>VLOOKUP(BIN2DEC(MID(HEX2BIN(MID(H1072,3,2),8),2,5)),Codes!$E$1:$F$18,2)</f>
        <v>Normal</v>
      </c>
      <c r="AA1072" s="6" t="str">
        <f t="shared" si="316"/>
        <v>0</v>
      </c>
      <c r="AB1072" s="1">
        <f t="shared" si="317"/>
        <v>30</v>
      </c>
      <c r="AC1072" s="1" t="str">
        <f>VLOOKUP(BIN2DEC(RIGHT(HEX2BIN(MID(H1072,6,1),4),1)&amp;LEFT(HEX2BIN(MID(H1072,7,1),4),1)),Codes!$K$1:$L$5,2)</f>
        <v>L</v>
      </c>
      <c r="AD1072" s="1" t="str">
        <f>VLOOKUP(BIN2DEC(RIGHT(HEX2BIN(MID(H1072,7,1),4),3)&amp;LEFT(HEX2BIN(MID(H1072,8,1),4),2)),Codes!$H$2:$I$33,2)</f>
        <v>Kick</v>
      </c>
      <c r="AE1072" s="1" t="str">
        <f t="shared" si="318"/>
        <v>1</v>
      </c>
      <c r="AF1072" s="1" t="str">
        <f t="shared" si="319"/>
        <v>1</v>
      </c>
      <c r="AH1072" s="6">
        <f t="shared" si="320"/>
        <v>66</v>
      </c>
    </row>
    <row r="1073" spans="1:34">
      <c r="A1073" s="3" t="s">
        <v>9085</v>
      </c>
      <c r="B1073" s="1" t="s">
        <v>75</v>
      </c>
      <c r="C1073" s="6" t="s">
        <v>2358</v>
      </c>
      <c r="D1073" s="9" t="s">
        <v>2490</v>
      </c>
      <c r="E1073" s="9" t="s">
        <v>9086</v>
      </c>
      <c r="F1073" s="9" t="s">
        <v>91</v>
      </c>
      <c r="G1073" s="9" t="s">
        <v>139</v>
      </c>
      <c r="H1073" s="9" t="s">
        <v>7486</v>
      </c>
      <c r="J1073" s="6" t="str">
        <f t="shared" si="304"/>
        <v>001011</v>
      </c>
      <c r="K1073" s="1">
        <f t="shared" si="305"/>
        <v>0</v>
      </c>
      <c r="L1073" s="6" t="str">
        <f t="shared" si="306"/>
        <v>00000</v>
      </c>
      <c r="M1073" s="1">
        <f t="shared" si="307"/>
        <v>29</v>
      </c>
      <c r="N1073" s="6" t="str">
        <f t="shared" si="308"/>
        <v>00</v>
      </c>
      <c r="O1073" s="1">
        <f t="shared" si="309"/>
        <v>12</v>
      </c>
      <c r="P1073" s="1">
        <f>IF(HEX2DEC(LEFT(E1073,4))&gt;=32768,HEX2DEC(LEFT(E1073,4))-65536,HEX2DEC(LEFT(E1073,4)))/Codes!$N$2</f>
        <v>6.4</v>
      </c>
      <c r="Q1073" s="1">
        <f>IF(HEX2DEC(RIGHT(E1073,4))&gt;=32768,HEX2DEC(RIGHT(E1073,4))-65536,HEX2DEC(RIGHT(E1073,4)))/Codes!$N$2</f>
        <v>6.82</v>
      </c>
      <c r="R1073" s="1">
        <f>IF(HEX2DEC(LEFT(F1073,4))&gt;=32768,HEX2DEC(LEFT(F1073,4))-65536,HEX2DEC(LEFT(F1073,4)))/Codes!$N$2</f>
        <v>0</v>
      </c>
      <c r="S1073" s="1">
        <f>IF(HEX2DEC(RIGHT(F1073,4))&gt;=32768,HEX2DEC(RIGHT(F1073,4))-65536,HEX2DEC(RIGHT(F1073,4)))/Codes!$N$2</f>
        <v>0</v>
      </c>
      <c r="T1073" s="18">
        <f t="shared" si="310"/>
        <v>361</v>
      </c>
      <c r="U1073" s="1">
        <f t="shared" si="311"/>
        <v>100</v>
      </c>
      <c r="V1073" s="1">
        <f t="shared" si="312"/>
        <v>0</v>
      </c>
      <c r="W1073" s="1" t="str">
        <f t="shared" si="313"/>
        <v>100</v>
      </c>
      <c r="X1073" s="1">
        <f t="shared" si="314"/>
        <v>3</v>
      </c>
      <c r="Y1073" s="1">
        <f t="shared" si="315"/>
        <v>60</v>
      </c>
      <c r="Z1073" s="1" t="str">
        <f>VLOOKUP(BIN2DEC(MID(HEX2BIN(MID(H1073,3,2),8),2,5)),Codes!$E$1:$F$18,2)</f>
        <v>Normal</v>
      </c>
      <c r="AA1073" s="6" t="str">
        <f t="shared" si="316"/>
        <v>0</v>
      </c>
      <c r="AB1073" s="1">
        <f t="shared" si="317"/>
        <v>1</v>
      </c>
      <c r="AC1073" s="1" t="str">
        <f>VLOOKUP(BIN2DEC(RIGHT(HEX2BIN(MID(H1073,6,1),4),1)&amp;LEFT(HEX2BIN(MID(H1073,7,1),4),1)),Codes!$K$1:$L$5,2)</f>
        <v>L</v>
      </c>
      <c r="AD1073" s="1" t="str">
        <f>VLOOKUP(BIN2DEC(RIGHT(HEX2BIN(MID(H1073,7,1),4),3)&amp;LEFT(HEX2BIN(MID(H1073,8,1),4),2)),Codes!$H$2:$I$33,2)</f>
        <v>Punch</v>
      </c>
      <c r="AE1073" s="1" t="str">
        <f t="shared" si="318"/>
        <v>1</v>
      </c>
      <c r="AF1073" s="1" t="str">
        <f t="shared" si="319"/>
        <v>1</v>
      </c>
      <c r="AH1073" s="6">
        <f t="shared" si="320"/>
        <v>65</v>
      </c>
    </row>
    <row r="1074" spans="1:34">
      <c r="A1074" s="3" t="s">
        <v>9087</v>
      </c>
      <c r="B1074" s="1" t="s">
        <v>75</v>
      </c>
      <c r="C1074" s="6" t="s">
        <v>2358</v>
      </c>
      <c r="D1074" s="9" t="s">
        <v>9088</v>
      </c>
      <c r="E1074" s="9" t="s">
        <v>9086</v>
      </c>
      <c r="F1074" s="9" t="s">
        <v>91</v>
      </c>
      <c r="G1074" s="9" t="s">
        <v>139</v>
      </c>
      <c r="H1074" s="9" t="s">
        <v>7486</v>
      </c>
      <c r="J1074" s="6" t="str">
        <f t="shared" si="304"/>
        <v>001011</v>
      </c>
      <c r="K1074" s="1">
        <f t="shared" si="305"/>
        <v>1</v>
      </c>
      <c r="L1074" s="6" t="str">
        <f t="shared" si="306"/>
        <v>00000</v>
      </c>
      <c r="M1074" s="1">
        <f t="shared" si="307"/>
        <v>51</v>
      </c>
      <c r="N1074" s="6" t="str">
        <f t="shared" si="308"/>
        <v>00</v>
      </c>
      <c r="O1074" s="1">
        <f t="shared" si="309"/>
        <v>12</v>
      </c>
      <c r="P1074" s="1">
        <f>IF(HEX2DEC(LEFT(E1074,4))&gt;=32768,HEX2DEC(LEFT(E1074,4))-65536,HEX2DEC(LEFT(E1074,4)))/Codes!$N$2</f>
        <v>6.4</v>
      </c>
      <c r="Q1074" s="1">
        <f>IF(HEX2DEC(RIGHT(E1074,4))&gt;=32768,HEX2DEC(RIGHT(E1074,4))-65536,HEX2DEC(RIGHT(E1074,4)))/Codes!$N$2</f>
        <v>6.82</v>
      </c>
      <c r="R1074" s="1">
        <f>IF(HEX2DEC(LEFT(F1074,4))&gt;=32768,HEX2DEC(LEFT(F1074,4))-65536,HEX2DEC(LEFT(F1074,4)))/Codes!$N$2</f>
        <v>0</v>
      </c>
      <c r="S1074" s="1">
        <f>IF(HEX2DEC(RIGHT(F1074,4))&gt;=32768,HEX2DEC(RIGHT(F1074,4))-65536,HEX2DEC(RIGHT(F1074,4)))/Codes!$N$2</f>
        <v>0</v>
      </c>
      <c r="T1074" s="18">
        <f t="shared" si="310"/>
        <v>361</v>
      </c>
      <c r="U1074" s="1">
        <f t="shared" si="311"/>
        <v>100</v>
      </c>
      <c r="V1074" s="1">
        <f t="shared" si="312"/>
        <v>0</v>
      </c>
      <c r="W1074" s="1" t="str">
        <f t="shared" si="313"/>
        <v>100</v>
      </c>
      <c r="X1074" s="1">
        <f t="shared" si="314"/>
        <v>3</v>
      </c>
      <c r="Y1074" s="1">
        <f t="shared" si="315"/>
        <v>60</v>
      </c>
      <c r="Z1074" s="1" t="str">
        <f>VLOOKUP(BIN2DEC(MID(HEX2BIN(MID(H1074,3,2),8),2,5)),Codes!$E$1:$F$18,2)</f>
        <v>Normal</v>
      </c>
      <c r="AA1074" s="6" t="str">
        <f t="shared" si="316"/>
        <v>0</v>
      </c>
      <c r="AB1074" s="1">
        <f t="shared" si="317"/>
        <v>1</v>
      </c>
      <c r="AC1074" s="1" t="str">
        <f>VLOOKUP(BIN2DEC(RIGHT(HEX2BIN(MID(H1074,6,1),4),1)&amp;LEFT(HEX2BIN(MID(H1074,7,1),4),1)),Codes!$K$1:$L$5,2)</f>
        <v>L</v>
      </c>
      <c r="AD1074" s="1" t="str">
        <f>VLOOKUP(BIN2DEC(RIGHT(HEX2BIN(MID(H1074,7,1),4),3)&amp;LEFT(HEX2BIN(MID(H1074,8,1),4),2)),Codes!$H$2:$I$33,2)</f>
        <v>Punch</v>
      </c>
      <c r="AE1074" s="1" t="str">
        <f t="shared" si="318"/>
        <v>1</v>
      </c>
      <c r="AF1074" s="1" t="str">
        <f t="shared" si="319"/>
        <v>1</v>
      </c>
      <c r="AH1074" s="6">
        <f t="shared" si="320"/>
        <v>65</v>
      </c>
    </row>
    <row r="1075" spans="1:34">
      <c r="A1075" s="3" t="s">
        <v>9089</v>
      </c>
      <c r="B1075" s="1" t="s">
        <v>75</v>
      </c>
      <c r="C1075" s="6" t="s">
        <v>9090</v>
      </c>
      <c r="D1075" s="9" t="s">
        <v>9091</v>
      </c>
      <c r="E1075" s="9" t="s">
        <v>9092</v>
      </c>
      <c r="F1075" s="9" t="s">
        <v>91</v>
      </c>
      <c r="G1075" s="9" t="s">
        <v>208</v>
      </c>
      <c r="H1075" s="9" t="s">
        <v>7492</v>
      </c>
      <c r="J1075" s="6" t="str">
        <f t="shared" si="304"/>
        <v>001011</v>
      </c>
      <c r="K1075" s="1">
        <f t="shared" si="305"/>
        <v>0</v>
      </c>
      <c r="L1075" s="6" t="str">
        <f t="shared" si="306"/>
        <v>00000</v>
      </c>
      <c r="M1075" s="1">
        <f t="shared" si="307"/>
        <v>29</v>
      </c>
      <c r="N1075" s="6" t="str">
        <f t="shared" si="308"/>
        <v>00</v>
      </c>
      <c r="O1075" s="1">
        <f t="shared" si="309"/>
        <v>8</v>
      </c>
      <c r="P1075" s="1">
        <f>IF(HEX2DEC(LEFT(E1075,4))&gt;=32768,HEX2DEC(LEFT(E1075,4))-65536,HEX2DEC(LEFT(E1075,4)))/Codes!$N$2</f>
        <v>5.6</v>
      </c>
      <c r="Q1075" s="1">
        <f>IF(HEX2DEC(RIGHT(E1075,4))&gt;=32768,HEX2DEC(RIGHT(E1075,4))-65536,HEX2DEC(RIGHT(E1075,4)))/Codes!$N$2</f>
        <v>6.82</v>
      </c>
      <c r="R1075" s="1">
        <f>IF(HEX2DEC(LEFT(F1075,4))&gt;=32768,HEX2DEC(LEFT(F1075,4))-65536,HEX2DEC(LEFT(F1075,4)))/Codes!$N$2</f>
        <v>0</v>
      </c>
      <c r="S1075" s="1">
        <f>IF(HEX2DEC(RIGHT(F1075,4))&gt;=32768,HEX2DEC(RIGHT(F1075,4))-65536,HEX2DEC(RIGHT(F1075,4)))/Codes!$N$2</f>
        <v>0</v>
      </c>
      <c r="T1075" s="18">
        <f t="shared" si="310"/>
        <v>361</v>
      </c>
      <c r="U1075" s="1">
        <f t="shared" si="311"/>
        <v>70</v>
      </c>
      <c r="V1075" s="1">
        <f t="shared" si="312"/>
        <v>0</v>
      </c>
      <c r="W1075" s="1" t="str">
        <f t="shared" si="313"/>
        <v>100</v>
      </c>
      <c r="X1075" s="1">
        <f t="shared" si="314"/>
        <v>3</v>
      </c>
      <c r="Y1075" s="1">
        <f t="shared" si="315"/>
        <v>50</v>
      </c>
      <c r="Z1075" s="1" t="str">
        <f>VLOOKUP(BIN2DEC(MID(HEX2BIN(MID(H1075,3,2),8),2,5)),Codes!$E$1:$F$18,2)</f>
        <v>Normal</v>
      </c>
      <c r="AA1075" s="6" t="str">
        <f t="shared" si="316"/>
        <v>0</v>
      </c>
      <c r="AB1075" s="1">
        <f t="shared" si="317"/>
        <v>1</v>
      </c>
      <c r="AC1075" s="1" t="str">
        <f>VLOOKUP(BIN2DEC(RIGHT(HEX2BIN(MID(H1075,6,1),4),1)&amp;LEFT(HEX2BIN(MID(H1075,7,1),4),1)),Codes!$K$1:$L$5,2)</f>
        <v>L</v>
      </c>
      <c r="AD1075" s="1" t="str">
        <f>VLOOKUP(BIN2DEC(RIGHT(HEX2BIN(MID(H1075,7,1),4),3)&amp;LEFT(HEX2BIN(MID(H1075,8,1),4),2)),Codes!$H$2:$I$33,2)</f>
        <v>Punch</v>
      </c>
      <c r="AE1075" s="1" t="str">
        <f t="shared" si="318"/>
        <v>1</v>
      </c>
      <c r="AF1075" s="1" t="str">
        <f t="shared" si="319"/>
        <v>1</v>
      </c>
      <c r="AH1075" s="6">
        <f t="shared" si="320"/>
        <v>65</v>
      </c>
    </row>
    <row r="1076" spans="1:34">
      <c r="A1076" s="3" t="s">
        <v>9093</v>
      </c>
      <c r="B1076" s="1" t="s">
        <v>75</v>
      </c>
      <c r="C1076" s="6" t="s">
        <v>9090</v>
      </c>
      <c r="D1076" s="9" t="s">
        <v>1792</v>
      </c>
      <c r="E1076" s="9" t="s">
        <v>9092</v>
      </c>
      <c r="F1076" s="9" t="s">
        <v>91</v>
      </c>
      <c r="G1076" s="9" t="s">
        <v>208</v>
      </c>
      <c r="H1076" s="9" t="s">
        <v>7492</v>
      </c>
      <c r="J1076" s="6" t="str">
        <f t="shared" si="304"/>
        <v>001011</v>
      </c>
      <c r="K1076" s="1">
        <f t="shared" si="305"/>
        <v>1</v>
      </c>
      <c r="L1076" s="6" t="str">
        <f t="shared" si="306"/>
        <v>00000</v>
      </c>
      <c r="M1076" s="1">
        <f t="shared" si="307"/>
        <v>51</v>
      </c>
      <c r="N1076" s="6" t="str">
        <f t="shared" si="308"/>
        <v>00</v>
      </c>
      <c r="O1076" s="1">
        <f t="shared" si="309"/>
        <v>8</v>
      </c>
      <c r="P1076" s="1">
        <f>IF(HEX2DEC(LEFT(E1076,4))&gt;=32768,HEX2DEC(LEFT(E1076,4))-65536,HEX2DEC(LEFT(E1076,4)))/Codes!$N$2</f>
        <v>5.6</v>
      </c>
      <c r="Q1076" s="1">
        <f>IF(HEX2DEC(RIGHT(E1076,4))&gt;=32768,HEX2DEC(RIGHT(E1076,4))-65536,HEX2DEC(RIGHT(E1076,4)))/Codes!$N$2</f>
        <v>6.82</v>
      </c>
      <c r="R1076" s="1">
        <f>IF(HEX2DEC(LEFT(F1076,4))&gt;=32768,HEX2DEC(LEFT(F1076,4))-65536,HEX2DEC(LEFT(F1076,4)))/Codes!$N$2</f>
        <v>0</v>
      </c>
      <c r="S1076" s="1">
        <f>IF(HEX2DEC(RIGHT(F1076,4))&gt;=32768,HEX2DEC(RIGHT(F1076,4))-65536,HEX2DEC(RIGHT(F1076,4)))/Codes!$N$2</f>
        <v>0</v>
      </c>
      <c r="T1076" s="18">
        <f t="shared" si="310"/>
        <v>361</v>
      </c>
      <c r="U1076" s="1">
        <f t="shared" si="311"/>
        <v>70</v>
      </c>
      <c r="V1076" s="1">
        <f t="shared" si="312"/>
        <v>0</v>
      </c>
      <c r="W1076" s="1" t="str">
        <f t="shared" si="313"/>
        <v>100</v>
      </c>
      <c r="X1076" s="1">
        <f t="shared" si="314"/>
        <v>3</v>
      </c>
      <c r="Y1076" s="1">
        <f t="shared" si="315"/>
        <v>50</v>
      </c>
      <c r="Z1076" s="1" t="str">
        <f>VLOOKUP(BIN2DEC(MID(HEX2BIN(MID(H1076,3,2),8),2,5)),Codes!$E$1:$F$18,2)</f>
        <v>Normal</v>
      </c>
      <c r="AA1076" s="6" t="str">
        <f t="shared" si="316"/>
        <v>0</v>
      </c>
      <c r="AB1076" s="1">
        <f t="shared" si="317"/>
        <v>1</v>
      </c>
      <c r="AC1076" s="1" t="str">
        <f>VLOOKUP(BIN2DEC(RIGHT(HEX2BIN(MID(H1076,6,1),4),1)&amp;LEFT(HEX2BIN(MID(H1076,7,1),4),1)),Codes!$K$1:$L$5,2)</f>
        <v>L</v>
      </c>
      <c r="AD1076" s="1" t="str">
        <f>VLOOKUP(BIN2DEC(RIGHT(HEX2BIN(MID(H1076,7,1),4),3)&amp;LEFT(HEX2BIN(MID(H1076,8,1),4),2)),Codes!$H$2:$I$33,2)</f>
        <v>Punch</v>
      </c>
      <c r="AE1076" s="1" t="str">
        <f t="shared" si="318"/>
        <v>1</v>
      </c>
      <c r="AF1076" s="1" t="str">
        <f t="shared" si="319"/>
        <v>1</v>
      </c>
      <c r="AH1076" s="6">
        <f t="shared" si="320"/>
        <v>65</v>
      </c>
    </row>
    <row r="1077" spans="1:34">
      <c r="A1077" s="3" t="s">
        <v>9094</v>
      </c>
      <c r="B1077" s="1" t="s">
        <v>75</v>
      </c>
      <c r="C1077" s="6" t="s">
        <v>9090</v>
      </c>
      <c r="D1077" s="9" t="s">
        <v>9095</v>
      </c>
      <c r="E1077" s="9" t="s">
        <v>9096</v>
      </c>
      <c r="F1077" s="9" t="s">
        <v>91</v>
      </c>
      <c r="G1077" s="9" t="s">
        <v>208</v>
      </c>
      <c r="H1077" s="9" t="s">
        <v>7492</v>
      </c>
      <c r="J1077" s="6" t="str">
        <f t="shared" si="304"/>
        <v>001011</v>
      </c>
      <c r="K1077" s="1">
        <f t="shared" si="305"/>
        <v>2</v>
      </c>
      <c r="L1077" s="6" t="str">
        <f t="shared" si="306"/>
        <v>00000</v>
      </c>
      <c r="M1077" s="1">
        <f t="shared" si="307"/>
        <v>7</v>
      </c>
      <c r="N1077" s="6" t="str">
        <f t="shared" si="308"/>
        <v>00</v>
      </c>
      <c r="O1077" s="1">
        <f t="shared" si="309"/>
        <v>8</v>
      </c>
      <c r="P1077" s="1">
        <f>IF(HEX2DEC(LEFT(E1077,4))&gt;=32768,HEX2DEC(LEFT(E1077,4))-65536,HEX2DEC(LEFT(E1077,4)))/Codes!$N$2</f>
        <v>4.8</v>
      </c>
      <c r="Q1077" s="1">
        <f>IF(HEX2DEC(RIGHT(E1077,4))&gt;=32768,HEX2DEC(RIGHT(E1077,4))-65536,HEX2DEC(RIGHT(E1077,4)))/Codes!$N$2</f>
        <v>3.42</v>
      </c>
      <c r="R1077" s="1">
        <f>IF(HEX2DEC(LEFT(F1077,4))&gt;=32768,HEX2DEC(LEFT(F1077,4))-65536,HEX2DEC(LEFT(F1077,4)))/Codes!$N$2</f>
        <v>0</v>
      </c>
      <c r="S1077" s="1">
        <f>IF(HEX2DEC(RIGHT(F1077,4))&gt;=32768,HEX2DEC(RIGHT(F1077,4))-65536,HEX2DEC(RIGHT(F1077,4)))/Codes!$N$2</f>
        <v>0</v>
      </c>
      <c r="T1077" s="18">
        <f t="shared" si="310"/>
        <v>361</v>
      </c>
      <c r="U1077" s="1">
        <f t="shared" si="311"/>
        <v>70</v>
      </c>
      <c r="V1077" s="1">
        <f t="shared" si="312"/>
        <v>0</v>
      </c>
      <c r="W1077" s="1" t="str">
        <f t="shared" si="313"/>
        <v>100</v>
      </c>
      <c r="X1077" s="1">
        <f t="shared" si="314"/>
        <v>3</v>
      </c>
      <c r="Y1077" s="1">
        <f t="shared" si="315"/>
        <v>50</v>
      </c>
      <c r="Z1077" s="1" t="str">
        <f>VLOOKUP(BIN2DEC(MID(HEX2BIN(MID(H1077,3,2),8),2,5)),Codes!$E$1:$F$18,2)</f>
        <v>Normal</v>
      </c>
      <c r="AA1077" s="6" t="str">
        <f t="shared" si="316"/>
        <v>0</v>
      </c>
      <c r="AB1077" s="1">
        <f t="shared" si="317"/>
        <v>1</v>
      </c>
      <c r="AC1077" s="1" t="str">
        <f>VLOOKUP(BIN2DEC(RIGHT(HEX2BIN(MID(H1077,6,1),4),1)&amp;LEFT(HEX2BIN(MID(H1077,7,1),4),1)),Codes!$K$1:$L$5,2)</f>
        <v>L</v>
      </c>
      <c r="AD1077" s="1" t="str">
        <f>VLOOKUP(BIN2DEC(RIGHT(HEX2BIN(MID(H1077,7,1),4),3)&amp;LEFT(HEX2BIN(MID(H1077,8,1),4),2)),Codes!$H$2:$I$33,2)</f>
        <v>Punch</v>
      </c>
      <c r="AE1077" s="1" t="str">
        <f t="shared" si="318"/>
        <v>1</v>
      </c>
      <c r="AF1077" s="1" t="str">
        <f t="shared" si="319"/>
        <v>1</v>
      </c>
      <c r="AH1077" s="6">
        <f t="shared" si="320"/>
        <v>65</v>
      </c>
    </row>
    <row r="1078" spans="1:34">
      <c r="A1078" s="3" t="s">
        <v>9097</v>
      </c>
      <c r="B1078" s="1" t="s">
        <v>75</v>
      </c>
      <c r="C1078" s="6" t="s">
        <v>9098</v>
      </c>
      <c r="D1078" s="9" t="s">
        <v>9099</v>
      </c>
      <c r="E1078" s="9" t="s">
        <v>9100</v>
      </c>
      <c r="F1078" s="9" t="s">
        <v>91</v>
      </c>
      <c r="G1078" s="9" t="s">
        <v>301</v>
      </c>
      <c r="H1078" s="9" t="s">
        <v>9101</v>
      </c>
      <c r="J1078" s="6" t="str">
        <f t="shared" si="304"/>
        <v>001011</v>
      </c>
      <c r="K1078" s="1">
        <f t="shared" si="305"/>
        <v>0</v>
      </c>
      <c r="L1078" s="6" t="str">
        <f t="shared" si="306"/>
        <v>00000</v>
      </c>
      <c r="M1078" s="1">
        <f t="shared" si="307"/>
        <v>29</v>
      </c>
      <c r="N1078" s="6" t="str">
        <f t="shared" si="308"/>
        <v>00</v>
      </c>
      <c r="O1078" s="1">
        <f t="shared" si="309"/>
        <v>3</v>
      </c>
      <c r="P1078" s="1">
        <f>IF(HEX2DEC(LEFT(E1078,4))&gt;=32768,HEX2DEC(LEFT(E1078,4))-65536,HEX2DEC(LEFT(E1078,4)))/Codes!$N$2</f>
        <v>4.4000000000000004</v>
      </c>
      <c r="Q1078" s="1">
        <f>IF(HEX2DEC(RIGHT(E1078,4))&gt;=32768,HEX2DEC(RIGHT(E1078,4))-65536,HEX2DEC(RIGHT(E1078,4)))/Codes!$N$2</f>
        <v>6.82</v>
      </c>
      <c r="R1078" s="1">
        <f>IF(HEX2DEC(LEFT(F1078,4))&gt;=32768,HEX2DEC(LEFT(F1078,4))-65536,HEX2DEC(LEFT(F1078,4)))/Codes!$N$2</f>
        <v>0</v>
      </c>
      <c r="S1078" s="1">
        <f>IF(HEX2DEC(RIGHT(F1078,4))&gt;=32768,HEX2DEC(RIGHT(F1078,4))-65536,HEX2DEC(RIGHT(F1078,4)))/Codes!$N$2</f>
        <v>0</v>
      </c>
      <c r="T1078" s="18">
        <f t="shared" si="310"/>
        <v>361</v>
      </c>
      <c r="U1078" s="1">
        <f t="shared" si="311"/>
        <v>90</v>
      </c>
      <c r="V1078" s="1">
        <f t="shared" si="312"/>
        <v>0</v>
      </c>
      <c r="W1078" s="1" t="str">
        <f t="shared" si="313"/>
        <v>100</v>
      </c>
      <c r="X1078" s="1">
        <f t="shared" si="314"/>
        <v>3</v>
      </c>
      <c r="Y1078" s="1">
        <f t="shared" si="315"/>
        <v>10</v>
      </c>
      <c r="Z1078" s="1" t="str">
        <f>VLOOKUP(BIN2DEC(MID(HEX2BIN(MID(H1078,3,2),8),2,5)),Codes!$E$1:$F$18,2)</f>
        <v>Normal</v>
      </c>
      <c r="AA1078" s="6" t="str">
        <f t="shared" si="316"/>
        <v>0</v>
      </c>
      <c r="AB1078" s="1">
        <f t="shared" si="317"/>
        <v>1</v>
      </c>
      <c r="AC1078" s="1" t="str">
        <f>VLOOKUP(BIN2DEC(RIGHT(HEX2BIN(MID(H1078,6,1),4),1)&amp;LEFT(HEX2BIN(MID(H1078,7,1),4),1)),Codes!$K$1:$L$5,2)</f>
        <v>S</v>
      </c>
      <c r="AD1078" s="1" t="str">
        <f>VLOOKUP(BIN2DEC(RIGHT(HEX2BIN(MID(H1078,7,1),4),3)&amp;LEFT(HEX2BIN(MID(H1078,8,1),4),2)),Codes!$H$2:$I$33,2)</f>
        <v>Punch</v>
      </c>
      <c r="AE1078" s="1" t="str">
        <f t="shared" si="318"/>
        <v>1</v>
      </c>
      <c r="AF1078" s="1" t="str">
        <f t="shared" si="319"/>
        <v>1</v>
      </c>
      <c r="AH1078" s="6">
        <f t="shared" si="320"/>
        <v>1</v>
      </c>
    </row>
    <row r="1079" spans="1:34">
      <c r="A1079" s="3" t="s">
        <v>9102</v>
      </c>
      <c r="B1079" s="1" t="s">
        <v>75</v>
      </c>
      <c r="C1079" s="6" t="s">
        <v>9098</v>
      </c>
      <c r="D1079" s="9" t="s">
        <v>9103</v>
      </c>
      <c r="E1079" s="9" t="s">
        <v>9100</v>
      </c>
      <c r="F1079" s="9" t="s">
        <v>91</v>
      </c>
      <c r="G1079" s="9" t="s">
        <v>301</v>
      </c>
      <c r="H1079" s="9" t="s">
        <v>9101</v>
      </c>
      <c r="J1079" s="6" t="str">
        <f t="shared" si="304"/>
        <v>001011</v>
      </c>
      <c r="K1079" s="1">
        <f t="shared" si="305"/>
        <v>1</v>
      </c>
      <c r="L1079" s="6" t="str">
        <f t="shared" si="306"/>
        <v>00000</v>
      </c>
      <c r="M1079" s="1">
        <f t="shared" si="307"/>
        <v>51</v>
      </c>
      <c r="N1079" s="6" t="str">
        <f t="shared" si="308"/>
        <v>00</v>
      </c>
      <c r="O1079" s="1">
        <f t="shared" si="309"/>
        <v>3</v>
      </c>
      <c r="P1079" s="1">
        <f>IF(HEX2DEC(LEFT(E1079,4))&gt;=32768,HEX2DEC(LEFT(E1079,4))-65536,HEX2DEC(LEFT(E1079,4)))/Codes!$N$2</f>
        <v>4.4000000000000004</v>
      </c>
      <c r="Q1079" s="1">
        <f>IF(HEX2DEC(RIGHT(E1079,4))&gt;=32768,HEX2DEC(RIGHT(E1079,4))-65536,HEX2DEC(RIGHT(E1079,4)))/Codes!$N$2</f>
        <v>6.82</v>
      </c>
      <c r="R1079" s="1">
        <f>IF(HEX2DEC(LEFT(F1079,4))&gt;=32768,HEX2DEC(LEFT(F1079,4))-65536,HEX2DEC(LEFT(F1079,4)))/Codes!$N$2</f>
        <v>0</v>
      </c>
      <c r="S1079" s="1">
        <f>IF(HEX2DEC(RIGHT(F1079,4))&gt;=32768,HEX2DEC(RIGHT(F1079,4))-65536,HEX2DEC(RIGHT(F1079,4)))/Codes!$N$2</f>
        <v>0</v>
      </c>
      <c r="T1079" s="18">
        <f t="shared" si="310"/>
        <v>361</v>
      </c>
      <c r="U1079" s="1">
        <f t="shared" si="311"/>
        <v>90</v>
      </c>
      <c r="V1079" s="1">
        <f t="shared" si="312"/>
        <v>0</v>
      </c>
      <c r="W1079" s="1" t="str">
        <f t="shared" si="313"/>
        <v>100</v>
      </c>
      <c r="X1079" s="1">
        <f t="shared" si="314"/>
        <v>3</v>
      </c>
      <c r="Y1079" s="1">
        <f t="shared" si="315"/>
        <v>10</v>
      </c>
      <c r="Z1079" s="1" t="str">
        <f>VLOOKUP(BIN2DEC(MID(HEX2BIN(MID(H1079,3,2),8),2,5)),Codes!$E$1:$F$18,2)</f>
        <v>Normal</v>
      </c>
      <c r="AA1079" s="6" t="str">
        <f t="shared" si="316"/>
        <v>0</v>
      </c>
      <c r="AB1079" s="1">
        <f t="shared" si="317"/>
        <v>1</v>
      </c>
      <c r="AC1079" s="1" t="str">
        <f>VLOOKUP(BIN2DEC(RIGHT(HEX2BIN(MID(H1079,6,1),4),1)&amp;LEFT(HEX2BIN(MID(H1079,7,1),4),1)),Codes!$K$1:$L$5,2)</f>
        <v>S</v>
      </c>
      <c r="AD1079" s="1" t="str">
        <f>VLOOKUP(BIN2DEC(RIGHT(HEX2BIN(MID(H1079,7,1),4),3)&amp;LEFT(HEX2BIN(MID(H1079,8,1),4),2)),Codes!$H$2:$I$33,2)</f>
        <v>Punch</v>
      </c>
      <c r="AE1079" s="1" t="str">
        <f t="shared" si="318"/>
        <v>1</v>
      </c>
      <c r="AF1079" s="1" t="str">
        <f t="shared" si="319"/>
        <v>1</v>
      </c>
      <c r="AH1079" s="6">
        <f t="shared" si="320"/>
        <v>1</v>
      </c>
    </row>
    <row r="1080" spans="1:34">
      <c r="A1080" s="3" t="s">
        <v>9104</v>
      </c>
      <c r="B1080" s="1" t="s">
        <v>75</v>
      </c>
      <c r="C1080" s="6" t="s">
        <v>9098</v>
      </c>
      <c r="D1080" s="9" t="s">
        <v>9105</v>
      </c>
      <c r="E1080" s="9" t="s">
        <v>9106</v>
      </c>
      <c r="F1080" s="9" t="s">
        <v>91</v>
      </c>
      <c r="G1080" s="9" t="s">
        <v>301</v>
      </c>
      <c r="H1080" s="9" t="s">
        <v>9101</v>
      </c>
      <c r="J1080" s="6" t="str">
        <f t="shared" si="304"/>
        <v>001011</v>
      </c>
      <c r="K1080" s="1">
        <f t="shared" si="305"/>
        <v>2</v>
      </c>
      <c r="L1080" s="6" t="str">
        <f t="shared" si="306"/>
        <v>00000</v>
      </c>
      <c r="M1080" s="1">
        <f t="shared" si="307"/>
        <v>7</v>
      </c>
      <c r="N1080" s="6" t="str">
        <f t="shared" si="308"/>
        <v>00</v>
      </c>
      <c r="O1080" s="1">
        <f t="shared" si="309"/>
        <v>3</v>
      </c>
      <c r="P1080" s="1">
        <f>IF(HEX2DEC(LEFT(E1080,4))&gt;=32768,HEX2DEC(LEFT(E1080,4))-65536,HEX2DEC(LEFT(E1080,4)))/Codes!$N$2</f>
        <v>2.4</v>
      </c>
      <c r="Q1080" s="1">
        <f>IF(HEX2DEC(RIGHT(E1080,4))&gt;=32768,HEX2DEC(RIGHT(E1080,4))-65536,HEX2DEC(RIGHT(E1080,4)))/Codes!$N$2</f>
        <v>3.42</v>
      </c>
      <c r="R1080" s="1">
        <f>IF(HEX2DEC(LEFT(F1080,4))&gt;=32768,HEX2DEC(LEFT(F1080,4))-65536,HEX2DEC(LEFT(F1080,4)))/Codes!$N$2</f>
        <v>0</v>
      </c>
      <c r="S1080" s="1">
        <f>IF(HEX2DEC(RIGHT(F1080,4))&gt;=32768,HEX2DEC(RIGHT(F1080,4))-65536,HEX2DEC(RIGHT(F1080,4)))/Codes!$N$2</f>
        <v>0</v>
      </c>
      <c r="T1080" s="18">
        <f t="shared" si="310"/>
        <v>361</v>
      </c>
      <c r="U1080" s="1">
        <f t="shared" si="311"/>
        <v>90</v>
      </c>
      <c r="V1080" s="1">
        <f t="shared" si="312"/>
        <v>0</v>
      </c>
      <c r="W1080" s="1" t="str">
        <f t="shared" si="313"/>
        <v>100</v>
      </c>
      <c r="X1080" s="1">
        <f t="shared" si="314"/>
        <v>3</v>
      </c>
      <c r="Y1080" s="1">
        <f t="shared" si="315"/>
        <v>10</v>
      </c>
      <c r="Z1080" s="1" t="str">
        <f>VLOOKUP(BIN2DEC(MID(HEX2BIN(MID(H1080,3,2),8),2,5)),Codes!$E$1:$F$18,2)</f>
        <v>Normal</v>
      </c>
      <c r="AA1080" s="6" t="str">
        <f t="shared" si="316"/>
        <v>0</v>
      </c>
      <c r="AB1080" s="1">
        <f t="shared" si="317"/>
        <v>1</v>
      </c>
      <c r="AC1080" s="1" t="str">
        <f>VLOOKUP(BIN2DEC(RIGHT(HEX2BIN(MID(H1080,6,1),4),1)&amp;LEFT(HEX2BIN(MID(H1080,7,1),4),1)),Codes!$K$1:$L$5,2)</f>
        <v>S</v>
      </c>
      <c r="AD1080" s="1" t="str">
        <f>VLOOKUP(BIN2DEC(RIGHT(HEX2BIN(MID(H1080,7,1),4),3)&amp;LEFT(HEX2BIN(MID(H1080,8,1),4),2)),Codes!$H$2:$I$33,2)</f>
        <v>Punch</v>
      </c>
      <c r="AE1080" s="1" t="str">
        <f t="shared" si="318"/>
        <v>1</v>
      </c>
      <c r="AF1080" s="1" t="str">
        <f t="shared" si="319"/>
        <v>1</v>
      </c>
      <c r="AH1080" s="6">
        <f t="shared" si="320"/>
        <v>1</v>
      </c>
    </row>
    <row r="1081" spans="1:34">
      <c r="A1081" s="3" t="s">
        <v>9107</v>
      </c>
      <c r="B1081" s="1" t="s">
        <v>75</v>
      </c>
      <c r="C1081" s="6" t="s">
        <v>1040</v>
      </c>
      <c r="D1081" s="9" t="s">
        <v>9108</v>
      </c>
      <c r="E1081" s="9" t="s">
        <v>9086</v>
      </c>
      <c r="F1081" s="9" t="s">
        <v>91</v>
      </c>
      <c r="G1081" s="9" t="s">
        <v>102</v>
      </c>
      <c r="H1081" s="9" t="s">
        <v>5078</v>
      </c>
      <c r="J1081" s="6" t="str">
        <f t="shared" si="304"/>
        <v>001011</v>
      </c>
      <c r="K1081" s="1">
        <f t="shared" si="305"/>
        <v>0</v>
      </c>
      <c r="L1081" s="6" t="str">
        <f t="shared" si="306"/>
        <v>00000</v>
      </c>
      <c r="M1081" s="1">
        <f t="shared" si="307"/>
        <v>29</v>
      </c>
      <c r="N1081" s="6" t="str">
        <f t="shared" si="308"/>
        <v>00</v>
      </c>
      <c r="O1081" s="1">
        <f t="shared" si="309"/>
        <v>10</v>
      </c>
      <c r="P1081" s="1">
        <f>IF(HEX2DEC(LEFT(E1081,4))&gt;=32768,HEX2DEC(LEFT(E1081,4))-65536,HEX2DEC(LEFT(E1081,4)))/Codes!$N$2</f>
        <v>6.4</v>
      </c>
      <c r="Q1081" s="1">
        <f>IF(HEX2DEC(RIGHT(E1081,4))&gt;=32768,HEX2DEC(RIGHT(E1081,4))-65536,HEX2DEC(RIGHT(E1081,4)))/Codes!$N$2</f>
        <v>6.82</v>
      </c>
      <c r="R1081" s="1">
        <f>IF(HEX2DEC(LEFT(F1081,4))&gt;=32768,HEX2DEC(LEFT(F1081,4))-65536,HEX2DEC(LEFT(F1081,4)))/Codes!$N$2</f>
        <v>0</v>
      </c>
      <c r="S1081" s="1">
        <f>IF(HEX2DEC(RIGHT(F1081,4))&gt;=32768,HEX2DEC(RIGHT(F1081,4))-65536,HEX2DEC(RIGHT(F1081,4)))/Codes!$N$2</f>
        <v>0</v>
      </c>
      <c r="T1081" s="18">
        <f t="shared" si="310"/>
        <v>361</v>
      </c>
      <c r="U1081" s="1">
        <f t="shared" si="311"/>
        <v>80</v>
      </c>
      <c r="V1081" s="1">
        <f t="shared" si="312"/>
        <v>0</v>
      </c>
      <c r="W1081" s="1" t="str">
        <f t="shared" si="313"/>
        <v>100</v>
      </c>
      <c r="X1081" s="1">
        <f t="shared" si="314"/>
        <v>3</v>
      </c>
      <c r="Y1081" s="1">
        <f t="shared" si="315"/>
        <v>40</v>
      </c>
      <c r="Z1081" s="1" t="str">
        <f>VLOOKUP(BIN2DEC(MID(HEX2BIN(MID(H1081,3,2),8),2,5)),Codes!$E$1:$F$18,2)</f>
        <v>Normal</v>
      </c>
      <c r="AA1081" s="6" t="str">
        <f t="shared" si="316"/>
        <v>0</v>
      </c>
      <c r="AB1081" s="1">
        <f t="shared" si="317"/>
        <v>1</v>
      </c>
      <c r="AC1081" s="1" t="str">
        <f>VLOOKUP(BIN2DEC(RIGHT(HEX2BIN(MID(H1081,6,1),4),1)&amp;LEFT(HEX2BIN(MID(H1081,7,1),4),1)),Codes!$K$1:$L$5,2)</f>
        <v>L</v>
      </c>
      <c r="AD1081" s="1" t="str">
        <f>VLOOKUP(BIN2DEC(RIGHT(HEX2BIN(MID(H1081,7,1),4),3)&amp;LEFT(HEX2BIN(MID(H1081,8,1),4),2)),Codes!$H$2:$I$33,2)</f>
        <v>Punch</v>
      </c>
      <c r="AE1081" s="1" t="str">
        <f t="shared" si="318"/>
        <v>1</v>
      </c>
      <c r="AF1081" s="1" t="str">
        <f t="shared" si="319"/>
        <v>1</v>
      </c>
      <c r="AH1081" s="6">
        <f t="shared" si="320"/>
        <v>65</v>
      </c>
    </row>
    <row r="1082" spans="1:34">
      <c r="A1082" s="3" t="s">
        <v>9109</v>
      </c>
      <c r="B1082" s="1" t="s">
        <v>75</v>
      </c>
      <c r="C1082" s="6" t="s">
        <v>1040</v>
      </c>
      <c r="D1082" s="9" t="s">
        <v>9110</v>
      </c>
      <c r="E1082" s="9" t="s">
        <v>9086</v>
      </c>
      <c r="F1082" s="9" t="s">
        <v>91</v>
      </c>
      <c r="G1082" s="9" t="s">
        <v>102</v>
      </c>
      <c r="H1082" s="9" t="s">
        <v>5078</v>
      </c>
      <c r="J1082" s="6" t="str">
        <f t="shared" si="304"/>
        <v>001011</v>
      </c>
      <c r="K1082" s="1">
        <f t="shared" si="305"/>
        <v>1</v>
      </c>
      <c r="L1082" s="6" t="str">
        <f t="shared" si="306"/>
        <v>00000</v>
      </c>
      <c r="M1082" s="1">
        <f t="shared" si="307"/>
        <v>51</v>
      </c>
      <c r="N1082" s="6" t="str">
        <f t="shared" si="308"/>
        <v>00</v>
      </c>
      <c r="O1082" s="1">
        <f t="shared" si="309"/>
        <v>10</v>
      </c>
      <c r="P1082" s="1">
        <f>IF(HEX2DEC(LEFT(E1082,4))&gt;=32768,HEX2DEC(LEFT(E1082,4))-65536,HEX2DEC(LEFT(E1082,4)))/Codes!$N$2</f>
        <v>6.4</v>
      </c>
      <c r="Q1082" s="1">
        <f>IF(HEX2DEC(RIGHT(E1082,4))&gt;=32768,HEX2DEC(RIGHT(E1082,4))-65536,HEX2DEC(RIGHT(E1082,4)))/Codes!$N$2</f>
        <v>6.82</v>
      </c>
      <c r="R1082" s="1">
        <f>IF(HEX2DEC(LEFT(F1082,4))&gt;=32768,HEX2DEC(LEFT(F1082,4))-65536,HEX2DEC(LEFT(F1082,4)))/Codes!$N$2</f>
        <v>0</v>
      </c>
      <c r="S1082" s="1">
        <f>IF(HEX2DEC(RIGHT(F1082,4))&gt;=32768,HEX2DEC(RIGHT(F1082,4))-65536,HEX2DEC(RIGHT(F1082,4)))/Codes!$N$2</f>
        <v>0</v>
      </c>
      <c r="T1082" s="18">
        <f t="shared" si="310"/>
        <v>361</v>
      </c>
      <c r="U1082" s="1">
        <f t="shared" si="311"/>
        <v>80</v>
      </c>
      <c r="V1082" s="1">
        <f t="shared" si="312"/>
        <v>0</v>
      </c>
      <c r="W1082" s="1" t="str">
        <f t="shared" si="313"/>
        <v>100</v>
      </c>
      <c r="X1082" s="1">
        <f t="shared" si="314"/>
        <v>3</v>
      </c>
      <c r="Y1082" s="1">
        <f t="shared" si="315"/>
        <v>40</v>
      </c>
      <c r="Z1082" s="1" t="str">
        <f>VLOOKUP(BIN2DEC(MID(HEX2BIN(MID(H1082,3,2),8),2,5)),Codes!$E$1:$F$18,2)</f>
        <v>Normal</v>
      </c>
      <c r="AA1082" s="6" t="str">
        <f t="shared" si="316"/>
        <v>0</v>
      </c>
      <c r="AB1082" s="1">
        <f t="shared" si="317"/>
        <v>1</v>
      </c>
      <c r="AC1082" s="1" t="str">
        <f>VLOOKUP(BIN2DEC(RIGHT(HEX2BIN(MID(H1082,6,1),4),1)&amp;LEFT(HEX2BIN(MID(H1082,7,1),4),1)),Codes!$K$1:$L$5,2)</f>
        <v>L</v>
      </c>
      <c r="AD1082" s="1" t="str">
        <f>VLOOKUP(BIN2DEC(RIGHT(HEX2BIN(MID(H1082,7,1),4),3)&amp;LEFT(HEX2BIN(MID(H1082,8,1),4),2)),Codes!$H$2:$I$33,2)</f>
        <v>Punch</v>
      </c>
      <c r="AE1082" s="1" t="str">
        <f t="shared" si="318"/>
        <v>1</v>
      </c>
      <c r="AF1082" s="1" t="str">
        <f t="shared" si="319"/>
        <v>1</v>
      </c>
      <c r="AH1082" s="6">
        <f t="shared" si="320"/>
        <v>65</v>
      </c>
    </row>
    <row r="1083" spans="1:34">
      <c r="A1083" s="3" t="s">
        <v>9111</v>
      </c>
      <c r="B1083" s="1" t="s">
        <v>75</v>
      </c>
      <c r="C1083" s="6" t="s">
        <v>9112</v>
      </c>
      <c r="D1083" s="9" t="s">
        <v>9113</v>
      </c>
      <c r="E1083" s="9" t="s">
        <v>9092</v>
      </c>
      <c r="F1083" s="9" t="s">
        <v>91</v>
      </c>
      <c r="G1083" s="9" t="s">
        <v>208</v>
      </c>
      <c r="H1083" s="9" t="s">
        <v>9114</v>
      </c>
      <c r="J1083" s="6" t="str">
        <f t="shared" si="304"/>
        <v>001011</v>
      </c>
      <c r="K1083" s="1">
        <f t="shared" si="305"/>
        <v>0</v>
      </c>
      <c r="L1083" s="6" t="str">
        <f t="shared" si="306"/>
        <v>00000</v>
      </c>
      <c r="M1083" s="1">
        <f t="shared" si="307"/>
        <v>29</v>
      </c>
      <c r="N1083" s="6" t="str">
        <f t="shared" si="308"/>
        <v>00</v>
      </c>
      <c r="O1083" s="1">
        <f t="shared" si="309"/>
        <v>5</v>
      </c>
      <c r="P1083" s="1">
        <f>IF(HEX2DEC(LEFT(E1083,4))&gt;=32768,HEX2DEC(LEFT(E1083,4))-65536,HEX2DEC(LEFT(E1083,4)))/Codes!$N$2</f>
        <v>5.6</v>
      </c>
      <c r="Q1083" s="1">
        <f>IF(HEX2DEC(RIGHT(E1083,4))&gt;=32768,HEX2DEC(RIGHT(E1083,4))-65536,HEX2DEC(RIGHT(E1083,4)))/Codes!$N$2</f>
        <v>6.82</v>
      </c>
      <c r="R1083" s="1">
        <f>IF(HEX2DEC(LEFT(F1083,4))&gt;=32768,HEX2DEC(LEFT(F1083,4))-65536,HEX2DEC(LEFT(F1083,4)))/Codes!$N$2</f>
        <v>0</v>
      </c>
      <c r="S1083" s="1">
        <f>IF(HEX2DEC(RIGHT(F1083,4))&gt;=32768,HEX2DEC(RIGHT(F1083,4))-65536,HEX2DEC(RIGHT(F1083,4)))/Codes!$N$2</f>
        <v>0</v>
      </c>
      <c r="T1083" s="18">
        <f t="shared" si="310"/>
        <v>361</v>
      </c>
      <c r="U1083" s="1">
        <f t="shared" si="311"/>
        <v>70</v>
      </c>
      <c r="V1083" s="1">
        <f t="shared" si="312"/>
        <v>0</v>
      </c>
      <c r="W1083" s="1" t="str">
        <f t="shared" si="313"/>
        <v>100</v>
      </c>
      <c r="X1083" s="1">
        <f t="shared" si="314"/>
        <v>3</v>
      </c>
      <c r="Y1083" s="1">
        <f t="shared" si="315"/>
        <v>20</v>
      </c>
      <c r="Z1083" s="1" t="str">
        <f>VLOOKUP(BIN2DEC(MID(HEX2BIN(MID(H1083,3,2),8),2,5)),Codes!$E$1:$F$18,2)</f>
        <v>Normal</v>
      </c>
      <c r="AA1083" s="6" t="str">
        <f t="shared" si="316"/>
        <v>0</v>
      </c>
      <c r="AB1083" s="1">
        <f t="shared" si="317"/>
        <v>1</v>
      </c>
      <c r="AC1083" s="1" t="str">
        <f>VLOOKUP(BIN2DEC(RIGHT(HEX2BIN(MID(H1083,6,1),4),1)&amp;LEFT(HEX2BIN(MID(H1083,7,1),4),1)),Codes!$K$1:$L$5,2)</f>
        <v>L</v>
      </c>
      <c r="AD1083" s="1" t="str">
        <f>VLOOKUP(BIN2DEC(RIGHT(HEX2BIN(MID(H1083,7,1),4),3)&amp;LEFT(HEX2BIN(MID(H1083,8,1),4),2)),Codes!$H$2:$I$33,2)</f>
        <v>Punch</v>
      </c>
      <c r="AE1083" s="1" t="str">
        <f t="shared" si="318"/>
        <v>1</v>
      </c>
      <c r="AF1083" s="1" t="str">
        <f t="shared" si="319"/>
        <v>1</v>
      </c>
      <c r="AH1083" s="6">
        <f t="shared" si="320"/>
        <v>65</v>
      </c>
    </row>
    <row r="1084" spans="1:34">
      <c r="A1084" s="3" t="s">
        <v>9115</v>
      </c>
      <c r="B1084" s="1" t="s">
        <v>75</v>
      </c>
      <c r="C1084" s="6" t="s">
        <v>9112</v>
      </c>
      <c r="D1084" s="9" t="s">
        <v>9116</v>
      </c>
      <c r="E1084" s="9" t="s">
        <v>9092</v>
      </c>
      <c r="F1084" s="9" t="s">
        <v>91</v>
      </c>
      <c r="G1084" s="9" t="s">
        <v>208</v>
      </c>
      <c r="H1084" s="9" t="s">
        <v>9114</v>
      </c>
      <c r="J1084" s="6" t="str">
        <f t="shared" si="304"/>
        <v>001011</v>
      </c>
      <c r="K1084" s="1">
        <f t="shared" si="305"/>
        <v>1</v>
      </c>
      <c r="L1084" s="6" t="str">
        <f t="shared" si="306"/>
        <v>00000</v>
      </c>
      <c r="M1084" s="1">
        <f t="shared" si="307"/>
        <v>51</v>
      </c>
      <c r="N1084" s="6" t="str">
        <f t="shared" si="308"/>
        <v>00</v>
      </c>
      <c r="O1084" s="1">
        <f t="shared" si="309"/>
        <v>5</v>
      </c>
      <c r="P1084" s="1">
        <f>IF(HEX2DEC(LEFT(E1084,4))&gt;=32768,HEX2DEC(LEFT(E1084,4))-65536,HEX2DEC(LEFT(E1084,4)))/Codes!$N$2</f>
        <v>5.6</v>
      </c>
      <c r="Q1084" s="1">
        <f>IF(HEX2DEC(RIGHT(E1084,4))&gt;=32768,HEX2DEC(RIGHT(E1084,4))-65536,HEX2DEC(RIGHT(E1084,4)))/Codes!$N$2</f>
        <v>6.82</v>
      </c>
      <c r="R1084" s="1">
        <f>IF(HEX2DEC(LEFT(F1084,4))&gt;=32768,HEX2DEC(LEFT(F1084,4))-65536,HEX2DEC(LEFT(F1084,4)))/Codes!$N$2</f>
        <v>0</v>
      </c>
      <c r="S1084" s="1">
        <f>IF(HEX2DEC(RIGHT(F1084,4))&gt;=32768,HEX2DEC(RIGHT(F1084,4))-65536,HEX2DEC(RIGHT(F1084,4)))/Codes!$N$2</f>
        <v>0</v>
      </c>
      <c r="T1084" s="18">
        <f t="shared" si="310"/>
        <v>361</v>
      </c>
      <c r="U1084" s="1">
        <f t="shared" si="311"/>
        <v>70</v>
      </c>
      <c r="V1084" s="1">
        <f t="shared" si="312"/>
        <v>0</v>
      </c>
      <c r="W1084" s="1" t="str">
        <f t="shared" si="313"/>
        <v>100</v>
      </c>
      <c r="X1084" s="1">
        <f t="shared" si="314"/>
        <v>3</v>
      </c>
      <c r="Y1084" s="1">
        <f t="shared" si="315"/>
        <v>20</v>
      </c>
      <c r="Z1084" s="1" t="str">
        <f>VLOOKUP(BIN2DEC(MID(HEX2BIN(MID(H1084,3,2),8),2,5)),Codes!$E$1:$F$18,2)</f>
        <v>Normal</v>
      </c>
      <c r="AA1084" s="6" t="str">
        <f t="shared" si="316"/>
        <v>0</v>
      </c>
      <c r="AB1084" s="1">
        <f t="shared" si="317"/>
        <v>1</v>
      </c>
      <c r="AC1084" s="1" t="str">
        <f>VLOOKUP(BIN2DEC(RIGHT(HEX2BIN(MID(H1084,6,1),4),1)&amp;LEFT(HEX2BIN(MID(H1084,7,1),4),1)),Codes!$K$1:$L$5,2)</f>
        <v>L</v>
      </c>
      <c r="AD1084" s="1" t="str">
        <f>VLOOKUP(BIN2DEC(RIGHT(HEX2BIN(MID(H1084,7,1),4),3)&amp;LEFT(HEX2BIN(MID(H1084,8,1),4),2)),Codes!$H$2:$I$33,2)</f>
        <v>Punch</v>
      </c>
      <c r="AE1084" s="1" t="str">
        <f t="shared" si="318"/>
        <v>1</v>
      </c>
      <c r="AF1084" s="1" t="str">
        <f t="shared" si="319"/>
        <v>1</v>
      </c>
      <c r="AH1084" s="6">
        <f t="shared" si="320"/>
        <v>65</v>
      </c>
    </row>
    <row r="1085" spans="1:34">
      <c r="A1085" s="3" t="s">
        <v>9117</v>
      </c>
      <c r="B1085" s="1" t="s">
        <v>75</v>
      </c>
      <c r="C1085" s="6" t="s">
        <v>9112</v>
      </c>
      <c r="D1085" s="9" t="s">
        <v>9118</v>
      </c>
      <c r="E1085" s="9" t="s">
        <v>9119</v>
      </c>
      <c r="F1085" s="9" t="s">
        <v>91</v>
      </c>
      <c r="G1085" s="9" t="s">
        <v>208</v>
      </c>
      <c r="H1085" s="9" t="s">
        <v>9114</v>
      </c>
      <c r="J1085" s="6" t="str">
        <f t="shared" si="304"/>
        <v>001011</v>
      </c>
      <c r="K1085" s="1">
        <f t="shared" si="305"/>
        <v>2</v>
      </c>
      <c r="L1085" s="6" t="str">
        <f t="shared" si="306"/>
        <v>00000</v>
      </c>
      <c r="M1085" s="1">
        <f t="shared" si="307"/>
        <v>7</v>
      </c>
      <c r="N1085" s="6" t="str">
        <f t="shared" si="308"/>
        <v>00</v>
      </c>
      <c r="O1085" s="1">
        <f t="shared" si="309"/>
        <v>4</v>
      </c>
      <c r="P1085" s="1">
        <f>IF(HEX2DEC(LEFT(E1085,4))&gt;=32768,HEX2DEC(LEFT(E1085,4))-65536,HEX2DEC(LEFT(E1085,4)))/Codes!$N$2</f>
        <v>4.4000000000000004</v>
      </c>
      <c r="Q1085" s="1">
        <f>IF(HEX2DEC(RIGHT(E1085,4))&gt;=32768,HEX2DEC(RIGHT(E1085,4))-65536,HEX2DEC(RIGHT(E1085,4)))/Codes!$N$2</f>
        <v>3.42</v>
      </c>
      <c r="R1085" s="1">
        <f>IF(HEX2DEC(LEFT(F1085,4))&gt;=32768,HEX2DEC(LEFT(F1085,4))-65536,HEX2DEC(LEFT(F1085,4)))/Codes!$N$2</f>
        <v>0</v>
      </c>
      <c r="S1085" s="1">
        <f>IF(HEX2DEC(RIGHT(F1085,4))&gt;=32768,HEX2DEC(RIGHT(F1085,4))-65536,HEX2DEC(RIGHT(F1085,4)))/Codes!$N$2</f>
        <v>0</v>
      </c>
      <c r="T1085" s="18">
        <f t="shared" si="310"/>
        <v>361</v>
      </c>
      <c r="U1085" s="1">
        <f t="shared" si="311"/>
        <v>70</v>
      </c>
      <c r="V1085" s="1">
        <f t="shared" si="312"/>
        <v>0</v>
      </c>
      <c r="W1085" s="1" t="str">
        <f t="shared" si="313"/>
        <v>100</v>
      </c>
      <c r="X1085" s="1">
        <f t="shared" si="314"/>
        <v>3</v>
      </c>
      <c r="Y1085" s="1">
        <f t="shared" si="315"/>
        <v>20</v>
      </c>
      <c r="Z1085" s="1" t="str">
        <f>VLOOKUP(BIN2DEC(MID(HEX2BIN(MID(H1085,3,2),8),2,5)),Codes!$E$1:$F$18,2)</f>
        <v>Normal</v>
      </c>
      <c r="AA1085" s="6" t="str">
        <f t="shared" si="316"/>
        <v>0</v>
      </c>
      <c r="AB1085" s="1">
        <f t="shared" si="317"/>
        <v>1</v>
      </c>
      <c r="AC1085" s="1" t="str">
        <f>VLOOKUP(BIN2DEC(RIGHT(HEX2BIN(MID(H1085,6,1),4),1)&amp;LEFT(HEX2BIN(MID(H1085,7,1),4),1)),Codes!$K$1:$L$5,2)</f>
        <v>L</v>
      </c>
      <c r="AD1085" s="1" t="str">
        <f>VLOOKUP(BIN2DEC(RIGHT(HEX2BIN(MID(H1085,7,1),4),3)&amp;LEFT(HEX2BIN(MID(H1085,8,1),4),2)),Codes!$H$2:$I$33,2)</f>
        <v>Punch</v>
      </c>
      <c r="AE1085" s="1" t="str">
        <f t="shared" si="318"/>
        <v>1</v>
      </c>
      <c r="AF1085" s="1" t="str">
        <f t="shared" si="319"/>
        <v>1</v>
      </c>
      <c r="AH1085" s="6">
        <f t="shared" si="320"/>
        <v>65</v>
      </c>
    </row>
    <row r="1086" spans="1:34">
      <c r="A1086" s="3" t="s">
        <v>9121</v>
      </c>
      <c r="B1086" s="1" t="s">
        <v>75</v>
      </c>
      <c r="C1086" s="6" t="s">
        <v>9120</v>
      </c>
      <c r="D1086" s="9" t="s">
        <v>9122</v>
      </c>
      <c r="E1086" s="9" t="s">
        <v>9123</v>
      </c>
      <c r="F1086" s="9" t="s">
        <v>91</v>
      </c>
      <c r="G1086" s="9" t="s">
        <v>139</v>
      </c>
      <c r="H1086" s="9" t="s">
        <v>9124</v>
      </c>
      <c r="J1086" s="6" t="str">
        <f t="shared" si="304"/>
        <v>001011</v>
      </c>
      <c r="K1086" s="1">
        <f t="shared" si="305"/>
        <v>0</v>
      </c>
      <c r="L1086" s="6" t="str">
        <f t="shared" si="306"/>
        <v>00000</v>
      </c>
      <c r="M1086" s="1">
        <f t="shared" si="307"/>
        <v>29</v>
      </c>
      <c r="N1086" s="6" t="str">
        <f t="shared" si="308"/>
        <v>00</v>
      </c>
      <c r="O1086" s="1">
        <f t="shared" si="309"/>
        <v>2</v>
      </c>
      <c r="P1086" s="1">
        <f>IF(HEX2DEC(LEFT(E1086,4))&gt;=32768,HEX2DEC(LEFT(E1086,4))-65536,HEX2DEC(LEFT(E1086,4)))/Codes!$N$2</f>
        <v>4</v>
      </c>
      <c r="Q1086" s="1">
        <f>IF(HEX2DEC(RIGHT(E1086,4))&gt;=32768,HEX2DEC(RIGHT(E1086,4))-65536,HEX2DEC(RIGHT(E1086,4)))/Codes!$N$2</f>
        <v>6.82</v>
      </c>
      <c r="R1086" s="1">
        <f>IF(HEX2DEC(LEFT(F1086,4))&gt;=32768,HEX2DEC(LEFT(F1086,4))-65536,HEX2DEC(LEFT(F1086,4)))/Codes!$N$2</f>
        <v>0</v>
      </c>
      <c r="S1086" s="1">
        <f>IF(HEX2DEC(RIGHT(F1086,4))&gt;=32768,HEX2DEC(RIGHT(F1086,4))-65536,HEX2DEC(RIGHT(F1086,4)))/Codes!$N$2</f>
        <v>0</v>
      </c>
      <c r="T1086" s="18">
        <f t="shared" si="310"/>
        <v>361</v>
      </c>
      <c r="U1086" s="1">
        <f t="shared" si="311"/>
        <v>100</v>
      </c>
      <c r="V1086" s="1">
        <f t="shared" si="312"/>
        <v>0</v>
      </c>
      <c r="W1086" s="1" t="str">
        <f t="shared" si="313"/>
        <v>100</v>
      </c>
      <c r="X1086" s="1">
        <f t="shared" si="314"/>
        <v>3</v>
      </c>
      <c r="Y1086" s="1">
        <f t="shared" si="315"/>
        <v>0</v>
      </c>
      <c r="Z1086" s="1" t="str">
        <f>VLOOKUP(BIN2DEC(MID(HEX2BIN(MID(H1086,3,2),8),2,5)),Codes!$E$1:$F$18,2)</f>
        <v>Normal</v>
      </c>
      <c r="AA1086" s="6" t="str">
        <f t="shared" si="316"/>
        <v>0</v>
      </c>
      <c r="AB1086" s="1">
        <f t="shared" si="317"/>
        <v>1</v>
      </c>
      <c r="AC1086" s="1" t="str">
        <f>VLOOKUP(BIN2DEC(RIGHT(HEX2BIN(MID(H1086,6,1),4),1)&amp;LEFT(HEX2BIN(MID(H1086,7,1),4),1)),Codes!$K$1:$L$5,2)</f>
        <v>S</v>
      </c>
      <c r="AD1086" s="1" t="str">
        <f>VLOOKUP(BIN2DEC(RIGHT(HEX2BIN(MID(H1086,7,1),4),3)&amp;LEFT(HEX2BIN(MID(H1086,8,1),4),2)),Codes!$H$2:$I$33,2)</f>
        <v>Punch</v>
      </c>
      <c r="AE1086" s="1" t="str">
        <f t="shared" si="318"/>
        <v>1</v>
      </c>
      <c r="AF1086" s="1" t="str">
        <f t="shared" si="319"/>
        <v>1</v>
      </c>
      <c r="AH1086" s="6">
        <f t="shared" si="320"/>
        <v>1</v>
      </c>
    </row>
    <row r="1087" spans="1:34">
      <c r="A1087" s="3" t="s">
        <v>9125</v>
      </c>
      <c r="B1087" s="1" t="s">
        <v>75</v>
      </c>
      <c r="C1087" s="6" t="s">
        <v>9120</v>
      </c>
      <c r="D1087" s="9" t="s">
        <v>9126</v>
      </c>
      <c r="E1087" s="9" t="s">
        <v>9123</v>
      </c>
      <c r="F1087" s="9" t="s">
        <v>91</v>
      </c>
      <c r="G1087" s="9" t="s">
        <v>139</v>
      </c>
      <c r="H1087" s="9" t="s">
        <v>9124</v>
      </c>
      <c r="J1087" s="6" t="str">
        <f t="shared" si="304"/>
        <v>001011</v>
      </c>
      <c r="K1087" s="1">
        <f t="shared" si="305"/>
        <v>1</v>
      </c>
      <c r="L1087" s="6" t="str">
        <f t="shared" si="306"/>
        <v>00000</v>
      </c>
      <c r="M1087" s="1">
        <f t="shared" si="307"/>
        <v>51</v>
      </c>
      <c r="N1087" s="6" t="str">
        <f t="shared" si="308"/>
        <v>00</v>
      </c>
      <c r="O1087" s="1">
        <f t="shared" si="309"/>
        <v>2</v>
      </c>
      <c r="P1087" s="1">
        <f>IF(HEX2DEC(LEFT(E1087,4))&gt;=32768,HEX2DEC(LEFT(E1087,4))-65536,HEX2DEC(LEFT(E1087,4)))/Codes!$N$2</f>
        <v>4</v>
      </c>
      <c r="Q1087" s="1">
        <f>IF(HEX2DEC(RIGHT(E1087,4))&gt;=32768,HEX2DEC(RIGHT(E1087,4))-65536,HEX2DEC(RIGHT(E1087,4)))/Codes!$N$2</f>
        <v>6.82</v>
      </c>
      <c r="R1087" s="1">
        <f>IF(HEX2DEC(LEFT(F1087,4))&gt;=32768,HEX2DEC(LEFT(F1087,4))-65536,HEX2DEC(LEFT(F1087,4)))/Codes!$N$2</f>
        <v>0</v>
      </c>
      <c r="S1087" s="1">
        <f>IF(HEX2DEC(RIGHT(F1087,4))&gt;=32768,HEX2DEC(RIGHT(F1087,4))-65536,HEX2DEC(RIGHT(F1087,4)))/Codes!$N$2</f>
        <v>0</v>
      </c>
      <c r="T1087" s="18">
        <f t="shared" si="310"/>
        <v>361</v>
      </c>
      <c r="U1087" s="1">
        <f t="shared" si="311"/>
        <v>100</v>
      </c>
      <c r="V1087" s="1">
        <f t="shared" si="312"/>
        <v>0</v>
      </c>
      <c r="W1087" s="1" t="str">
        <f t="shared" si="313"/>
        <v>100</v>
      </c>
      <c r="X1087" s="1">
        <f t="shared" si="314"/>
        <v>3</v>
      </c>
      <c r="Y1087" s="1">
        <f t="shared" si="315"/>
        <v>0</v>
      </c>
      <c r="Z1087" s="1" t="str">
        <f>VLOOKUP(BIN2DEC(MID(HEX2BIN(MID(H1087,3,2),8),2,5)),Codes!$E$1:$F$18,2)</f>
        <v>Normal</v>
      </c>
      <c r="AA1087" s="6" t="str">
        <f t="shared" si="316"/>
        <v>0</v>
      </c>
      <c r="AB1087" s="1">
        <f t="shared" si="317"/>
        <v>1</v>
      </c>
      <c r="AC1087" s="1" t="str">
        <f>VLOOKUP(BIN2DEC(RIGHT(HEX2BIN(MID(H1087,6,1),4),1)&amp;LEFT(HEX2BIN(MID(H1087,7,1),4),1)),Codes!$K$1:$L$5,2)</f>
        <v>S</v>
      </c>
      <c r="AD1087" s="1" t="str">
        <f>VLOOKUP(BIN2DEC(RIGHT(HEX2BIN(MID(H1087,7,1),4),3)&amp;LEFT(HEX2BIN(MID(H1087,8,1),4),2)),Codes!$H$2:$I$33,2)</f>
        <v>Punch</v>
      </c>
      <c r="AE1087" s="1" t="str">
        <f t="shared" si="318"/>
        <v>1</v>
      </c>
      <c r="AF1087" s="1" t="str">
        <f t="shared" si="319"/>
        <v>1</v>
      </c>
      <c r="AH1087" s="6">
        <f t="shared" si="320"/>
        <v>1</v>
      </c>
    </row>
    <row r="1088" spans="1:34">
      <c r="A1088" s="3" t="s">
        <v>9127</v>
      </c>
      <c r="B1088" s="1" t="s">
        <v>75</v>
      </c>
      <c r="C1088" s="6" t="s">
        <v>9120</v>
      </c>
      <c r="D1088" s="9" t="s">
        <v>9128</v>
      </c>
      <c r="E1088" s="9" t="s">
        <v>9129</v>
      </c>
      <c r="F1088" s="9" t="s">
        <v>91</v>
      </c>
      <c r="G1088" s="9" t="s">
        <v>139</v>
      </c>
      <c r="H1088" s="9" t="s">
        <v>9124</v>
      </c>
      <c r="J1088" s="6" t="str">
        <f t="shared" si="304"/>
        <v>001011</v>
      </c>
      <c r="K1088" s="1">
        <f t="shared" si="305"/>
        <v>2</v>
      </c>
      <c r="L1088" s="6" t="str">
        <f t="shared" si="306"/>
        <v>00000</v>
      </c>
      <c r="M1088" s="1">
        <f t="shared" si="307"/>
        <v>7</v>
      </c>
      <c r="N1088" s="6" t="str">
        <f t="shared" si="308"/>
        <v>00</v>
      </c>
      <c r="O1088" s="1">
        <f t="shared" si="309"/>
        <v>2</v>
      </c>
      <c r="P1088" s="1">
        <f>IF(HEX2DEC(LEFT(E1088,4))&gt;=32768,HEX2DEC(LEFT(E1088,4))-65536,HEX2DEC(LEFT(E1088,4)))/Codes!$N$2</f>
        <v>2.8</v>
      </c>
      <c r="Q1088" s="1">
        <f>IF(HEX2DEC(RIGHT(E1088,4))&gt;=32768,HEX2DEC(RIGHT(E1088,4))-65536,HEX2DEC(RIGHT(E1088,4)))/Codes!$N$2</f>
        <v>3.42</v>
      </c>
      <c r="R1088" s="1">
        <f>IF(HEX2DEC(LEFT(F1088,4))&gt;=32768,HEX2DEC(LEFT(F1088,4))-65536,HEX2DEC(LEFT(F1088,4)))/Codes!$N$2</f>
        <v>0</v>
      </c>
      <c r="S1088" s="1">
        <f>IF(HEX2DEC(RIGHT(F1088,4))&gt;=32768,HEX2DEC(RIGHT(F1088,4))-65536,HEX2DEC(RIGHT(F1088,4)))/Codes!$N$2</f>
        <v>0</v>
      </c>
      <c r="T1088" s="18">
        <f t="shared" si="310"/>
        <v>361</v>
      </c>
      <c r="U1088" s="1">
        <f t="shared" si="311"/>
        <v>100</v>
      </c>
      <c r="V1088" s="1">
        <f t="shared" si="312"/>
        <v>0</v>
      </c>
      <c r="W1088" s="1" t="str">
        <f t="shared" si="313"/>
        <v>100</v>
      </c>
      <c r="X1088" s="1">
        <f t="shared" si="314"/>
        <v>3</v>
      </c>
      <c r="Y1088" s="1">
        <f t="shared" si="315"/>
        <v>0</v>
      </c>
      <c r="Z1088" s="1" t="str">
        <f>VLOOKUP(BIN2DEC(MID(HEX2BIN(MID(H1088,3,2),8),2,5)),Codes!$E$1:$F$18,2)</f>
        <v>Normal</v>
      </c>
      <c r="AA1088" s="6" t="str">
        <f t="shared" si="316"/>
        <v>0</v>
      </c>
      <c r="AB1088" s="1">
        <f t="shared" si="317"/>
        <v>1</v>
      </c>
      <c r="AC1088" s="1" t="str">
        <f>VLOOKUP(BIN2DEC(RIGHT(HEX2BIN(MID(H1088,6,1),4),1)&amp;LEFT(HEX2BIN(MID(H1088,7,1),4),1)),Codes!$K$1:$L$5,2)</f>
        <v>S</v>
      </c>
      <c r="AD1088" s="1" t="str">
        <f>VLOOKUP(BIN2DEC(RIGHT(HEX2BIN(MID(H1088,7,1),4),3)&amp;LEFT(HEX2BIN(MID(H1088,8,1),4),2)),Codes!$H$2:$I$33,2)</f>
        <v>Punch</v>
      </c>
      <c r="AE1088" s="1" t="str">
        <f t="shared" si="318"/>
        <v>1</v>
      </c>
      <c r="AF1088" s="1" t="str">
        <f t="shared" si="319"/>
        <v>1</v>
      </c>
      <c r="AH1088" s="6">
        <f t="shared" si="320"/>
        <v>1</v>
      </c>
    </row>
    <row r="1089" spans="1:34">
      <c r="A1089" s="3" t="s">
        <v>9130</v>
      </c>
      <c r="B1089" s="1" t="s">
        <v>75</v>
      </c>
      <c r="C1089" s="6" t="s">
        <v>9137</v>
      </c>
      <c r="D1089" s="9" t="s">
        <v>1057</v>
      </c>
      <c r="E1089" s="9" t="s">
        <v>8412</v>
      </c>
      <c r="F1089" s="9" t="s">
        <v>91</v>
      </c>
      <c r="G1089" s="9" t="s">
        <v>9131</v>
      </c>
      <c r="H1089" s="9" t="s">
        <v>9132</v>
      </c>
      <c r="J1089" s="6" t="str">
        <f t="shared" ref="J1089:J1152" si="321">LEFT(HEX2BIN(LEFT(D1089,2),8),6)</f>
        <v>001011</v>
      </c>
      <c r="K1089" s="1">
        <f t="shared" ref="K1089:K1152" si="322">BIN2DEC(MID(HEX2BIN(MID(D1089,2,2),8),3,3))</f>
        <v>0</v>
      </c>
      <c r="L1089" s="6" t="str">
        <f t="shared" ref="L1089:L1152" si="323">MID(HEX2BIN(MID(D1089,3,2),8),2,5)</f>
        <v>00000</v>
      </c>
      <c r="M1089" s="1">
        <f t="shared" ref="M1089:M1152" si="324">ROUNDDOWN(HEX2DEC(MID(D1089,4,3))/8,0)</f>
        <v>0</v>
      </c>
      <c r="N1089" s="6" t="str">
        <f t="shared" ref="N1089:N1152" si="325">MID(HEX2BIN(MID(D1089,6,1),4),2,2)</f>
        <v>00</v>
      </c>
      <c r="O1089" s="1">
        <f t="shared" ref="O1089:O1152" si="326">HEX2DEC(MID(D1089,7,2))</f>
        <v>11</v>
      </c>
      <c r="P1089" s="1">
        <f>IF(HEX2DEC(LEFT(E1089,4))&gt;=32768,HEX2DEC(LEFT(E1089,4))-65536,HEX2DEC(LEFT(E1089,4)))/Codes!$N$2</f>
        <v>9.2159999999999993</v>
      </c>
      <c r="Q1089" s="1">
        <f>IF(HEX2DEC(RIGHT(E1089,4))&gt;=32768,HEX2DEC(RIGHT(E1089,4))-65536,HEX2DEC(RIGHT(E1089,4)))/Codes!$N$2</f>
        <v>0</v>
      </c>
      <c r="R1089" s="1">
        <f>IF(HEX2DEC(LEFT(F1089,4))&gt;=32768,HEX2DEC(LEFT(F1089,4))-65536,HEX2DEC(LEFT(F1089,4)))/Codes!$N$2</f>
        <v>0</v>
      </c>
      <c r="S1089" s="1">
        <f>IF(HEX2DEC(RIGHT(F1089,4))&gt;=32768,HEX2DEC(RIGHT(F1089,4))-65536,HEX2DEC(RIGHT(F1089,4)))/Codes!$N$2</f>
        <v>0</v>
      </c>
      <c r="T1089" s="18">
        <f t="shared" ref="T1089:T1152" si="327">ROUNDDOWN(HEX2DEC(LEFT(G1089,3))/8,0)</f>
        <v>84</v>
      </c>
      <c r="U1089" s="1">
        <f t="shared" ref="U1089:U1152" si="328">ROUNDDOWN(HEX2DEC(MID(G1089,3,3))/4,0)-(512*ROUNDDOWN(HEX2DEC(MID(G1089,3,1))/8,0))</f>
        <v>100</v>
      </c>
      <c r="V1089" s="1">
        <f t="shared" ref="V1089:V1152" si="329">RIGHT(HEX2BIN(MID(G1089,5,1),4),2)*128+HEX2DEC(MID(G1089,6,1))*8+LEFT(HEX2BIN(MID(G1089,7,1),4),3)</f>
        <v>214</v>
      </c>
      <c r="W1089" s="1" t="str">
        <f t="shared" ref="W1089:W1152" si="330">MID(HEX2BIN(MID(G1089,7,2),8),4,3)</f>
        <v>100</v>
      </c>
      <c r="X1089" s="1">
        <f t="shared" ref="X1089:X1152" si="331">BIN2DEC(RIGHT(HEX2BIN(RIGHT(G1089,1),4),2))</f>
        <v>0</v>
      </c>
      <c r="Y1089" s="1">
        <f t="shared" ref="Y1089:Y1152" si="332">ROUNDDOWN(HEX2DEC(LEFT(H1089,3))/8,0)</f>
        <v>20</v>
      </c>
      <c r="Z1089" s="1" t="str">
        <f>VLOOKUP(BIN2DEC(MID(HEX2BIN(MID(H1089,3,2),8),2,5)),Codes!$E$1:$F$18,2)</f>
        <v>Normal</v>
      </c>
      <c r="AA1089" s="6" t="str">
        <f t="shared" ref="AA1089:AA1152" si="333">MID(HEX2BIN(MID(H1089,4,1),4),3,1)</f>
        <v>0</v>
      </c>
      <c r="AB1089" s="1">
        <f t="shared" ref="AB1089:AB1152" si="334">(MOD(HEX2DEC(MID(H1089,4,1)),2))*64+ROUNDDOWN(HEX2DEC(MID(H1089,5,2))/4,0)</f>
        <v>1</v>
      </c>
      <c r="AC1089" s="1" t="str">
        <f>VLOOKUP(BIN2DEC(RIGHT(HEX2BIN(MID(H1089,6,1),4),1)&amp;LEFT(HEX2BIN(MID(H1089,7,1),4),1)),Codes!$K$1:$L$5,2)</f>
        <v>L</v>
      </c>
      <c r="AD1089" s="1" t="str">
        <f>VLOOKUP(BIN2DEC(RIGHT(HEX2BIN(MID(H1089,7,1),4),3)&amp;LEFT(HEX2BIN(MID(H1089,8,1),4),2)),Codes!$H$2:$I$33,2)</f>
        <v>Kick</v>
      </c>
      <c r="AE1089" s="1" t="str">
        <f t="shared" ref="AE1089:AE1152" si="335">MID(HEX2BIN(RIGHT(H1089,1),4),3,1)</f>
        <v>1</v>
      </c>
      <c r="AF1089" s="1" t="str">
        <f t="shared" ref="AF1089:AF1152" si="336">RIGHT(HEX2BIN(RIGHT(H1089,1),4),1)</f>
        <v>0</v>
      </c>
      <c r="AH1089" s="6">
        <f t="shared" ref="AH1089:AH1152" si="337">ROUNDDOWN(HEX2DEC(MID(H1089,6,3))/4,0)-(256*ROUNDDOWN(HEX2DEC(MID(H1089,6,1))/4,0))</f>
        <v>66</v>
      </c>
    </row>
    <row r="1090" spans="1:34">
      <c r="A1090" s="3" t="s">
        <v>9133</v>
      </c>
      <c r="B1090" s="1" t="s">
        <v>75</v>
      </c>
      <c r="C1090" s="6" t="s">
        <v>9137</v>
      </c>
      <c r="D1090" s="9" t="s">
        <v>1684</v>
      </c>
      <c r="E1090" s="9" t="s">
        <v>8412</v>
      </c>
      <c r="F1090" s="9" t="s">
        <v>91</v>
      </c>
      <c r="G1090" s="9" t="s">
        <v>9131</v>
      </c>
      <c r="H1090" s="9" t="s">
        <v>9132</v>
      </c>
      <c r="J1090" s="6" t="str">
        <f t="shared" si="321"/>
        <v>001011</v>
      </c>
      <c r="K1090" s="1">
        <f t="shared" si="322"/>
        <v>1</v>
      </c>
      <c r="L1090" s="6" t="str">
        <f t="shared" si="323"/>
        <v>00000</v>
      </c>
      <c r="M1090" s="1">
        <f t="shared" si="324"/>
        <v>0</v>
      </c>
      <c r="N1090" s="6" t="str">
        <f t="shared" si="325"/>
        <v>00</v>
      </c>
      <c r="O1090" s="1">
        <f t="shared" si="326"/>
        <v>11</v>
      </c>
      <c r="P1090" s="1">
        <f>IF(HEX2DEC(LEFT(E1090,4))&gt;=32768,HEX2DEC(LEFT(E1090,4))-65536,HEX2DEC(LEFT(E1090,4)))/Codes!$N$2</f>
        <v>9.2159999999999993</v>
      </c>
      <c r="Q1090" s="1">
        <f>IF(HEX2DEC(RIGHT(E1090,4))&gt;=32768,HEX2DEC(RIGHT(E1090,4))-65536,HEX2DEC(RIGHT(E1090,4)))/Codes!$N$2</f>
        <v>0</v>
      </c>
      <c r="R1090" s="1">
        <f>IF(HEX2DEC(LEFT(F1090,4))&gt;=32768,HEX2DEC(LEFT(F1090,4))-65536,HEX2DEC(LEFT(F1090,4)))/Codes!$N$2</f>
        <v>0</v>
      </c>
      <c r="S1090" s="1">
        <f>IF(HEX2DEC(RIGHT(F1090,4))&gt;=32768,HEX2DEC(RIGHT(F1090,4))-65536,HEX2DEC(RIGHT(F1090,4)))/Codes!$N$2</f>
        <v>0</v>
      </c>
      <c r="T1090" s="18">
        <f t="shared" si="327"/>
        <v>84</v>
      </c>
      <c r="U1090" s="1">
        <f t="shared" si="328"/>
        <v>100</v>
      </c>
      <c r="V1090" s="1">
        <f t="shared" si="329"/>
        <v>214</v>
      </c>
      <c r="W1090" s="1" t="str">
        <f t="shared" si="330"/>
        <v>100</v>
      </c>
      <c r="X1090" s="1">
        <f t="shared" si="331"/>
        <v>0</v>
      </c>
      <c r="Y1090" s="1">
        <f t="shared" si="332"/>
        <v>20</v>
      </c>
      <c r="Z1090" s="1" t="str">
        <f>VLOOKUP(BIN2DEC(MID(HEX2BIN(MID(H1090,3,2),8),2,5)),Codes!$E$1:$F$18,2)</f>
        <v>Normal</v>
      </c>
      <c r="AA1090" s="6" t="str">
        <f t="shared" si="333"/>
        <v>0</v>
      </c>
      <c r="AB1090" s="1">
        <f t="shared" si="334"/>
        <v>1</v>
      </c>
      <c r="AC1090" s="1" t="str">
        <f>VLOOKUP(BIN2DEC(RIGHT(HEX2BIN(MID(H1090,6,1),4),1)&amp;LEFT(HEX2BIN(MID(H1090,7,1),4),1)),Codes!$K$1:$L$5,2)</f>
        <v>L</v>
      </c>
      <c r="AD1090" s="1" t="str">
        <f>VLOOKUP(BIN2DEC(RIGHT(HEX2BIN(MID(H1090,7,1),4),3)&amp;LEFT(HEX2BIN(MID(H1090,8,1),4),2)),Codes!$H$2:$I$33,2)</f>
        <v>Kick</v>
      </c>
      <c r="AE1090" s="1" t="str">
        <f t="shared" si="335"/>
        <v>1</v>
      </c>
      <c r="AF1090" s="1" t="str">
        <f t="shared" si="336"/>
        <v>0</v>
      </c>
      <c r="AH1090" s="6">
        <f t="shared" si="337"/>
        <v>66</v>
      </c>
    </row>
    <row r="1091" spans="1:34">
      <c r="A1091" s="3" t="s">
        <v>9134</v>
      </c>
      <c r="B1091" s="1" t="s">
        <v>75</v>
      </c>
      <c r="C1091" s="6" t="s">
        <v>9137</v>
      </c>
      <c r="D1091" s="9" t="s">
        <v>9135</v>
      </c>
      <c r="E1091" s="9" t="s">
        <v>8412</v>
      </c>
      <c r="F1091" s="9" t="s">
        <v>91</v>
      </c>
      <c r="G1091" s="9" t="s">
        <v>9131</v>
      </c>
      <c r="H1091" s="9" t="s">
        <v>9132</v>
      </c>
      <c r="J1091" s="6" t="str">
        <f t="shared" si="321"/>
        <v>001011</v>
      </c>
      <c r="K1091" s="1">
        <f t="shared" si="322"/>
        <v>2</v>
      </c>
      <c r="L1091" s="6" t="str">
        <f t="shared" si="323"/>
        <v>00000</v>
      </c>
      <c r="M1091" s="1">
        <f t="shared" si="324"/>
        <v>0</v>
      </c>
      <c r="N1091" s="6" t="str">
        <f t="shared" si="325"/>
        <v>00</v>
      </c>
      <c r="O1091" s="1">
        <f t="shared" si="326"/>
        <v>11</v>
      </c>
      <c r="P1091" s="1">
        <f>IF(HEX2DEC(LEFT(E1091,4))&gt;=32768,HEX2DEC(LEFT(E1091,4))-65536,HEX2DEC(LEFT(E1091,4)))/Codes!$N$2</f>
        <v>9.2159999999999993</v>
      </c>
      <c r="Q1091" s="1">
        <f>IF(HEX2DEC(RIGHT(E1091,4))&gt;=32768,HEX2DEC(RIGHT(E1091,4))-65536,HEX2DEC(RIGHT(E1091,4)))/Codes!$N$2</f>
        <v>0</v>
      </c>
      <c r="R1091" s="1">
        <f>IF(HEX2DEC(LEFT(F1091,4))&gt;=32768,HEX2DEC(LEFT(F1091,4))-65536,HEX2DEC(LEFT(F1091,4)))/Codes!$N$2</f>
        <v>0</v>
      </c>
      <c r="S1091" s="1">
        <f>IF(HEX2DEC(RIGHT(F1091,4))&gt;=32768,HEX2DEC(RIGHT(F1091,4))-65536,HEX2DEC(RIGHT(F1091,4)))/Codes!$N$2</f>
        <v>0</v>
      </c>
      <c r="T1091" s="18">
        <f t="shared" si="327"/>
        <v>84</v>
      </c>
      <c r="U1091" s="1">
        <f t="shared" si="328"/>
        <v>100</v>
      </c>
      <c r="V1091" s="1">
        <f t="shared" si="329"/>
        <v>214</v>
      </c>
      <c r="W1091" s="1" t="str">
        <f t="shared" si="330"/>
        <v>100</v>
      </c>
      <c r="X1091" s="1">
        <f t="shared" si="331"/>
        <v>0</v>
      </c>
      <c r="Y1091" s="1">
        <f t="shared" si="332"/>
        <v>20</v>
      </c>
      <c r="Z1091" s="1" t="str">
        <f>VLOOKUP(BIN2DEC(MID(HEX2BIN(MID(H1091,3,2),8),2,5)),Codes!$E$1:$F$18,2)</f>
        <v>Normal</v>
      </c>
      <c r="AA1091" s="6" t="str">
        <f t="shared" si="333"/>
        <v>0</v>
      </c>
      <c r="AB1091" s="1">
        <f t="shared" si="334"/>
        <v>1</v>
      </c>
      <c r="AC1091" s="1" t="str">
        <f>VLOOKUP(BIN2DEC(RIGHT(HEX2BIN(MID(H1091,6,1),4),1)&amp;LEFT(HEX2BIN(MID(H1091,7,1),4),1)),Codes!$K$1:$L$5,2)</f>
        <v>L</v>
      </c>
      <c r="AD1091" s="1" t="str">
        <f>VLOOKUP(BIN2DEC(RIGHT(HEX2BIN(MID(H1091,7,1),4),3)&amp;LEFT(HEX2BIN(MID(H1091,8,1),4),2)),Codes!$H$2:$I$33,2)</f>
        <v>Kick</v>
      </c>
      <c r="AE1091" s="1" t="str">
        <f t="shared" si="335"/>
        <v>1</v>
      </c>
      <c r="AF1091" s="1" t="str">
        <f t="shared" si="336"/>
        <v>0</v>
      </c>
      <c r="AH1091" s="6">
        <f t="shared" si="337"/>
        <v>66</v>
      </c>
    </row>
    <row r="1092" spans="1:34">
      <c r="A1092" s="3" t="s">
        <v>9136</v>
      </c>
      <c r="B1092" s="1" t="s">
        <v>75</v>
      </c>
      <c r="C1092" s="6" t="s">
        <v>9137</v>
      </c>
      <c r="D1092" s="9" t="s">
        <v>2427</v>
      </c>
      <c r="E1092" s="9" t="s">
        <v>8412</v>
      </c>
      <c r="F1092" s="9" t="s">
        <v>91</v>
      </c>
      <c r="G1092" s="9" t="s">
        <v>9131</v>
      </c>
      <c r="H1092" s="9" t="s">
        <v>9132</v>
      </c>
      <c r="J1092" s="6" t="str">
        <f t="shared" si="321"/>
        <v>001011</v>
      </c>
      <c r="K1092" s="1">
        <f t="shared" si="322"/>
        <v>3</v>
      </c>
      <c r="L1092" s="6" t="str">
        <f t="shared" si="323"/>
        <v>00000</v>
      </c>
      <c r="M1092" s="1">
        <f t="shared" si="324"/>
        <v>0</v>
      </c>
      <c r="N1092" s="6" t="str">
        <f t="shared" si="325"/>
        <v>00</v>
      </c>
      <c r="O1092" s="1">
        <f t="shared" si="326"/>
        <v>11</v>
      </c>
      <c r="P1092" s="1">
        <f>IF(HEX2DEC(LEFT(E1092,4))&gt;=32768,HEX2DEC(LEFT(E1092,4))-65536,HEX2DEC(LEFT(E1092,4)))/Codes!$N$2</f>
        <v>9.2159999999999993</v>
      </c>
      <c r="Q1092" s="1">
        <f>IF(HEX2DEC(RIGHT(E1092,4))&gt;=32768,HEX2DEC(RIGHT(E1092,4))-65536,HEX2DEC(RIGHT(E1092,4)))/Codes!$N$2</f>
        <v>0</v>
      </c>
      <c r="R1092" s="1">
        <f>IF(HEX2DEC(LEFT(F1092,4))&gt;=32768,HEX2DEC(LEFT(F1092,4))-65536,HEX2DEC(LEFT(F1092,4)))/Codes!$N$2</f>
        <v>0</v>
      </c>
      <c r="S1092" s="1">
        <f>IF(HEX2DEC(RIGHT(F1092,4))&gt;=32768,HEX2DEC(RIGHT(F1092,4))-65536,HEX2DEC(RIGHT(F1092,4)))/Codes!$N$2</f>
        <v>0</v>
      </c>
      <c r="T1092" s="18">
        <f t="shared" si="327"/>
        <v>84</v>
      </c>
      <c r="U1092" s="1">
        <f t="shared" si="328"/>
        <v>100</v>
      </c>
      <c r="V1092" s="1">
        <f t="shared" si="329"/>
        <v>214</v>
      </c>
      <c r="W1092" s="1" t="str">
        <f t="shared" si="330"/>
        <v>100</v>
      </c>
      <c r="X1092" s="1">
        <f t="shared" si="331"/>
        <v>0</v>
      </c>
      <c r="Y1092" s="1">
        <f t="shared" si="332"/>
        <v>20</v>
      </c>
      <c r="Z1092" s="1" t="str">
        <f>VLOOKUP(BIN2DEC(MID(HEX2BIN(MID(H1092,3,2),8),2,5)),Codes!$E$1:$F$18,2)</f>
        <v>Normal</v>
      </c>
      <c r="AA1092" s="6" t="str">
        <f t="shared" si="333"/>
        <v>0</v>
      </c>
      <c r="AB1092" s="1">
        <f t="shared" si="334"/>
        <v>1</v>
      </c>
      <c r="AC1092" s="1" t="str">
        <f>VLOOKUP(BIN2DEC(RIGHT(HEX2BIN(MID(H1092,6,1),4),1)&amp;LEFT(HEX2BIN(MID(H1092,7,1),4),1)),Codes!$K$1:$L$5,2)</f>
        <v>L</v>
      </c>
      <c r="AD1092" s="1" t="str">
        <f>VLOOKUP(BIN2DEC(RIGHT(HEX2BIN(MID(H1092,7,1),4),3)&amp;LEFT(HEX2BIN(MID(H1092,8,1),4),2)),Codes!$H$2:$I$33,2)</f>
        <v>Kick</v>
      </c>
      <c r="AE1092" s="1" t="str">
        <f t="shared" si="335"/>
        <v>1</v>
      </c>
      <c r="AF1092" s="1" t="str">
        <f t="shared" si="336"/>
        <v>0</v>
      </c>
      <c r="AH1092" s="6">
        <f t="shared" si="337"/>
        <v>66</v>
      </c>
    </row>
    <row r="1093" spans="1:34">
      <c r="A1093" s="3" t="s">
        <v>9139</v>
      </c>
      <c r="B1093" s="1" t="s">
        <v>75</v>
      </c>
      <c r="C1093" s="6" t="s">
        <v>9138</v>
      </c>
      <c r="D1093" s="9" t="s">
        <v>1057</v>
      </c>
      <c r="E1093" s="9" t="s">
        <v>5515</v>
      </c>
      <c r="F1093" s="9" t="s">
        <v>91</v>
      </c>
      <c r="G1093" s="9" t="s">
        <v>9131</v>
      </c>
      <c r="H1093" s="9" t="s">
        <v>9140</v>
      </c>
      <c r="J1093" s="6" t="str">
        <f t="shared" si="321"/>
        <v>001011</v>
      </c>
      <c r="K1093" s="1">
        <f t="shared" si="322"/>
        <v>0</v>
      </c>
      <c r="L1093" s="6" t="str">
        <f t="shared" si="323"/>
        <v>00000</v>
      </c>
      <c r="M1093" s="1">
        <f t="shared" si="324"/>
        <v>0</v>
      </c>
      <c r="N1093" s="6" t="str">
        <f t="shared" si="325"/>
        <v>00</v>
      </c>
      <c r="O1093" s="1">
        <f t="shared" si="326"/>
        <v>11</v>
      </c>
      <c r="P1093" s="1">
        <f>IF(HEX2DEC(LEFT(E1093,4))&gt;=32768,HEX2DEC(LEFT(E1093,4))-65536,HEX2DEC(LEFT(E1093,4)))/Codes!$N$2</f>
        <v>10.24</v>
      </c>
      <c r="Q1093" s="1">
        <f>IF(HEX2DEC(RIGHT(E1093,4))&gt;=32768,HEX2DEC(RIGHT(E1093,4))-65536,HEX2DEC(RIGHT(E1093,4)))/Codes!$N$2</f>
        <v>0</v>
      </c>
      <c r="R1093" s="1">
        <f>IF(HEX2DEC(LEFT(F1093,4))&gt;=32768,HEX2DEC(LEFT(F1093,4))-65536,HEX2DEC(LEFT(F1093,4)))/Codes!$N$2</f>
        <v>0</v>
      </c>
      <c r="S1093" s="1">
        <f>IF(HEX2DEC(RIGHT(F1093,4))&gt;=32768,HEX2DEC(RIGHT(F1093,4))-65536,HEX2DEC(RIGHT(F1093,4)))/Codes!$N$2</f>
        <v>0</v>
      </c>
      <c r="T1093" s="18">
        <f t="shared" si="327"/>
        <v>84</v>
      </c>
      <c r="U1093" s="1">
        <f t="shared" si="328"/>
        <v>100</v>
      </c>
      <c r="V1093" s="1">
        <f t="shared" si="329"/>
        <v>214</v>
      </c>
      <c r="W1093" s="1" t="str">
        <f t="shared" si="330"/>
        <v>100</v>
      </c>
      <c r="X1093" s="1">
        <f t="shared" si="331"/>
        <v>0</v>
      </c>
      <c r="Y1093" s="1">
        <f t="shared" si="332"/>
        <v>30</v>
      </c>
      <c r="Z1093" s="1" t="str">
        <f>VLOOKUP(BIN2DEC(MID(HEX2BIN(MID(H1093,3,2),8),2,5)),Codes!$E$1:$F$18,2)</f>
        <v>Normal</v>
      </c>
      <c r="AA1093" s="6" t="str">
        <f t="shared" si="333"/>
        <v>0</v>
      </c>
      <c r="AB1093" s="1">
        <f t="shared" si="334"/>
        <v>1</v>
      </c>
      <c r="AC1093" s="1" t="str">
        <f>VLOOKUP(BIN2DEC(RIGHT(HEX2BIN(MID(H1093,6,1),4),1)&amp;LEFT(HEX2BIN(MID(H1093,7,1),4),1)),Codes!$K$1:$L$5,2)</f>
        <v>L</v>
      </c>
      <c r="AD1093" s="1" t="str">
        <f>VLOOKUP(BIN2DEC(RIGHT(HEX2BIN(MID(H1093,7,1),4),3)&amp;LEFT(HEX2BIN(MID(H1093,8,1),4),2)),Codes!$H$2:$I$33,2)</f>
        <v>Kick</v>
      </c>
      <c r="AE1093" s="1" t="str">
        <f t="shared" si="335"/>
        <v>1</v>
      </c>
      <c r="AF1093" s="1" t="str">
        <f t="shared" si="336"/>
        <v>0</v>
      </c>
      <c r="AH1093" s="6">
        <f t="shared" si="337"/>
        <v>66</v>
      </c>
    </row>
    <row r="1094" spans="1:34">
      <c r="A1094" s="3" t="s">
        <v>9141</v>
      </c>
      <c r="B1094" s="1" t="s">
        <v>75</v>
      </c>
      <c r="C1094" s="6" t="s">
        <v>9138</v>
      </c>
      <c r="D1094" s="9" t="s">
        <v>1684</v>
      </c>
      <c r="E1094" s="9" t="s">
        <v>5515</v>
      </c>
      <c r="F1094" s="9" t="s">
        <v>91</v>
      </c>
      <c r="G1094" s="9" t="s">
        <v>9131</v>
      </c>
      <c r="H1094" s="9" t="s">
        <v>9140</v>
      </c>
      <c r="J1094" s="6" t="str">
        <f t="shared" si="321"/>
        <v>001011</v>
      </c>
      <c r="K1094" s="1">
        <f t="shared" si="322"/>
        <v>1</v>
      </c>
      <c r="L1094" s="6" t="str">
        <f t="shared" si="323"/>
        <v>00000</v>
      </c>
      <c r="M1094" s="1">
        <f t="shared" si="324"/>
        <v>0</v>
      </c>
      <c r="N1094" s="6" t="str">
        <f t="shared" si="325"/>
        <v>00</v>
      </c>
      <c r="O1094" s="1">
        <f t="shared" si="326"/>
        <v>11</v>
      </c>
      <c r="P1094" s="1">
        <f>IF(HEX2DEC(LEFT(E1094,4))&gt;=32768,HEX2DEC(LEFT(E1094,4))-65536,HEX2DEC(LEFT(E1094,4)))/Codes!$N$2</f>
        <v>10.24</v>
      </c>
      <c r="Q1094" s="1">
        <f>IF(HEX2DEC(RIGHT(E1094,4))&gt;=32768,HEX2DEC(RIGHT(E1094,4))-65536,HEX2DEC(RIGHT(E1094,4)))/Codes!$N$2</f>
        <v>0</v>
      </c>
      <c r="R1094" s="1">
        <f>IF(HEX2DEC(LEFT(F1094,4))&gt;=32768,HEX2DEC(LEFT(F1094,4))-65536,HEX2DEC(LEFT(F1094,4)))/Codes!$N$2</f>
        <v>0</v>
      </c>
      <c r="S1094" s="1">
        <f>IF(HEX2DEC(RIGHT(F1094,4))&gt;=32768,HEX2DEC(RIGHT(F1094,4))-65536,HEX2DEC(RIGHT(F1094,4)))/Codes!$N$2</f>
        <v>0</v>
      </c>
      <c r="T1094" s="18">
        <f t="shared" si="327"/>
        <v>84</v>
      </c>
      <c r="U1094" s="1">
        <f t="shared" si="328"/>
        <v>100</v>
      </c>
      <c r="V1094" s="1">
        <f t="shared" si="329"/>
        <v>214</v>
      </c>
      <c r="W1094" s="1" t="str">
        <f t="shared" si="330"/>
        <v>100</v>
      </c>
      <c r="X1094" s="1">
        <f t="shared" si="331"/>
        <v>0</v>
      </c>
      <c r="Y1094" s="1">
        <f t="shared" si="332"/>
        <v>30</v>
      </c>
      <c r="Z1094" s="1" t="str">
        <f>VLOOKUP(BIN2DEC(MID(HEX2BIN(MID(H1094,3,2),8),2,5)),Codes!$E$1:$F$18,2)</f>
        <v>Normal</v>
      </c>
      <c r="AA1094" s="6" t="str">
        <f t="shared" si="333"/>
        <v>0</v>
      </c>
      <c r="AB1094" s="1">
        <f t="shared" si="334"/>
        <v>1</v>
      </c>
      <c r="AC1094" s="1" t="str">
        <f>VLOOKUP(BIN2DEC(RIGHT(HEX2BIN(MID(H1094,6,1),4),1)&amp;LEFT(HEX2BIN(MID(H1094,7,1),4),1)),Codes!$K$1:$L$5,2)</f>
        <v>L</v>
      </c>
      <c r="AD1094" s="1" t="str">
        <f>VLOOKUP(BIN2DEC(RIGHT(HEX2BIN(MID(H1094,7,1),4),3)&amp;LEFT(HEX2BIN(MID(H1094,8,1),4),2)),Codes!$H$2:$I$33,2)</f>
        <v>Kick</v>
      </c>
      <c r="AE1094" s="1" t="str">
        <f t="shared" si="335"/>
        <v>1</v>
      </c>
      <c r="AF1094" s="1" t="str">
        <f t="shared" si="336"/>
        <v>0</v>
      </c>
      <c r="AH1094" s="6">
        <f t="shared" si="337"/>
        <v>66</v>
      </c>
    </row>
    <row r="1095" spans="1:34">
      <c r="A1095" s="3" t="s">
        <v>9142</v>
      </c>
      <c r="B1095" s="1" t="s">
        <v>75</v>
      </c>
      <c r="C1095" s="6" t="s">
        <v>9138</v>
      </c>
      <c r="D1095" s="9" t="s">
        <v>9135</v>
      </c>
      <c r="E1095" s="9" t="s">
        <v>5515</v>
      </c>
      <c r="F1095" s="9" t="s">
        <v>91</v>
      </c>
      <c r="G1095" s="9" t="s">
        <v>9131</v>
      </c>
      <c r="H1095" s="9" t="s">
        <v>9140</v>
      </c>
      <c r="J1095" s="6" t="str">
        <f t="shared" si="321"/>
        <v>001011</v>
      </c>
      <c r="K1095" s="1">
        <f t="shared" si="322"/>
        <v>2</v>
      </c>
      <c r="L1095" s="6" t="str">
        <f t="shared" si="323"/>
        <v>00000</v>
      </c>
      <c r="M1095" s="1">
        <f t="shared" si="324"/>
        <v>0</v>
      </c>
      <c r="N1095" s="6" t="str">
        <f t="shared" si="325"/>
        <v>00</v>
      </c>
      <c r="O1095" s="1">
        <f t="shared" si="326"/>
        <v>11</v>
      </c>
      <c r="P1095" s="1">
        <f>IF(HEX2DEC(LEFT(E1095,4))&gt;=32768,HEX2DEC(LEFT(E1095,4))-65536,HEX2DEC(LEFT(E1095,4)))/Codes!$N$2</f>
        <v>10.24</v>
      </c>
      <c r="Q1095" s="1">
        <f>IF(HEX2DEC(RIGHT(E1095,4))&gt;=32768,HEX2DEC(RIGHT(E1095,4))-65536,HEX2DEC(RIGHT(E1095,4)))/Codes!$N$2</f>
        <v>0</v>
      </c>
      <c r="R1095" s="1">
        <f>IF(HEX2DEC(LEFT(F1095,4))&gt;=32768,HEX2DEC(LEFT(F1095,4))-65536,HEX2DEC(LEFT(F1095,4)))/Codes!$N$2</f>
        <v>0</v>
      </c>
      <c r="S1095" s="1">
        <f>IF(HEX2DEC(RIGHT(F1095,4))&gt;=32768,HEX2DEC(RIGHT(F1095,4))-65536,HEX2DEC(RIGHT(F1095,4)))/Codes!$N$2</f>
        <v>0</v>
      </c>
      <c r="T1095" s="18">
        <f t="shared" si="327"/>
        <v>84</v>
      </c>
      <c r="U1095" s="1">
        <f t="shared" si="328"/>
        <v>100</v>
      </c>
      <c r="V1095" s="1">
        <f t="shared" si="329"/>
        <v>214</v>
      </c>
      <c r="W1095" s="1" t="str">
        <f t="shared" si="330"/>
        <v>100</v>
      </c>
      <c r="X1095" s="1">
        <f t="shared" si="331"/>
        <v>0</v>
      </c>
      <c r="Y1095" s="1">
        <f t="shared" si="332"/>
        <v>30</v>
      </c>
      <c r="Z1095" s="1" t="str">
        <f>VLOOKUP(BIN2DEC(MID(HEX2BIN(MID(H1095,3,2),8),2,5)),Codes!$E$1:$F$18,2)</f>
        <v>Normal</v>
      </c>
      <c r="AA1095" s="6" t="str">
        <f t="shared" si="333"/>
        <v>0</v>
      </c>
      <c r="AB1095" s="1">
        <f t="shared" si="334"/>
        <v>1</v>
      </c>
      <c r="AC1095" s="1" t="str">
        <f>VLOOKUP(BIN2DEC(RIGHT(HEX2BIN(MID(H1095,6,1),4),1)&amp;LEFT(HEX2BIN(MID(H1095,7,1),4),1)),Codes!$K$1:$L$5,2)</f>
        <v>L</v>
      </c>
      <c r="AD1095" s="1" t="str">
        <f>VLOOKUP(BIN2DEC(RIGHT(HEX2BIN(MID(H1095,7,1),4),3)&amp;LEFT(HEX2BIN(MID(H1095,8,1),4),2)),Codes!$H$2:$I$33,2)</f>
        <v>Kick</v>
      </c>
      <c r="AE1095" s="1" t="str">
        <f t="shared" si="335"/>
        <v>1</v>
      </c>
      <c r="AF1095" s="1" t="str">
        <f t="shared" si="336"/>
        <v>0</v>
      </c>
      <c r="AH1095" s="6">
        <f t="shared" si="337"/>
        <v>66</v>
      </c>
    </row>
    <row r="1096" spans="1:34">
      <c r="A1096" s="3" t="s">
        <v>9143</v>
      </c>
      <c r="B1096" s="1" t="s">
        <v>75</v>
      </c>
      <c r="C1096" s="6" t="s">
        <v>9138</v>
      </c>
      <c r="D1096" s="9" t="s">
        <v>2427</v>
      </c>
      <c r="E1096" s="9" t="s">
        <v>5515</v>
      </c>
      <c r="F1096" s="9" t="s">
        <v>91</v>
      </c>
      <c r="G1096" s="9" t="s">
        <v>9131</v>
      </c>
      <c r="H1096" s="9" t="s">
        <v>9140</v>
      </c>
      <c r="J1096" s="6" t="str">
        <f t="shared" si="321"/>
        <v>001011</v>
      </c>
      <c r="K1096" s="1">
        <f t="shared" si="322"/>
        <v>3</v>
      </c>
      <c r="L1096" s="6" t="str">
        <f t="shared" si="323"/>
        <v>00000</v>
      </c>
      <c r="M1096" s="1">
        <f t="shared" si="324"/>
        <v>0</v>
      </c>
      <c r="N1096" s="6" t="str">
        <f t="shared" si="325"/>
        <v>00</v>
      </c>
      <c r="O1096" s="1">
        <f t="shared" si="326"/>
        <v>11</v>
      </c>
      <c r="P1096" s="1">
        <f>IF(HEX2DEC(LEFT(E1096,4))&gt;=32768,HEX2DEC(LEFT(E1096,4))-65536,HEX2DEC(LEFT(E1096,4)))/Codes!$N$2</f>
        <v>10.24</v>
      </c>
      <c r="Q1096" s="1">
        <f>IF(HEX2DEC(RIGHT(E1096,4))&gt;=32768,HEX2DEC(RIGHT(E1096,4))-65536,HEX2DEC(RIGHT(E1096,4)))/Codes!$N$2</f>
        <v>0</v>
      </c>
      <c r="R1096" s="1">
        <f>IF(HEX2DEC(LEFT(F1096,4))&gt;=32768,HEX2DEC(LEFT(F1096,4))-65536,HEX2DEC(LEFT(F1096,4)))/Codes!$N$2</f>
        <v>0</v>
      </c>
      <c r="S1096" s="1">
        <f>IF(HEX2DEC(RIGHT(F1096,4))&gt;=32768,HEX2DEC(RIGHT(F1096,4))-65536,HEX2DEC(RIGHT(F1096,4)))/Codes!$N$2</f>
        <v>0</v>
      </c>
      <c r="T1096" s="18">
        <f t="shared" si="327"/>
        <v>84</v>
      </c>
      <c r="U1096" s="1">
        <f t="shared" si="328"/>
        <v>100</v>
      </c>
      <c r="V1096" s="1">
        <f t="shared" si="329"/>
        <v>214</v>
      </c>
      <c r="W1096" s="1" t="str">
        <f t="shared" si="330"/>
        <v>100</v>
      </c>
      <c r="X1096" s="1">
        <f t="shared" si="331"/>
        <v>0</v>
      </c>
      <c r="Y1096" s="1">
        <f t="shared" si="332"/>
        <v>30</v>
      </c>
      <c r="Z1096" s="1" t="str">
        <f>VLOOKUP(BIN2DEC(MID(HEX2BIN(MID(H1096,3,2),8),2,5)),Codes!$E$1:$F$18,2)</f>
        <v>Normal</v>
      </c>
      <c r="AA1096" s="6" t="str">
        <f t="shared" si="333"/>
        <v>0</v>
      </c>
      <c r="AB1096" s="1">
        <f t="shared" si="334"/>
        <v>1</v>
      </c>
      <c r="AC1096" s="1" t="str">
        <f>VLOOKUP(BIN2DEC(RIGHT(HEX2BIN(MID(H1096,6,1),4),1)&amp;LEFT(HEX2BIN(MID(H1096,7,1),4),1)),Codes!$K$1:$L$5,2)</f>
        <v>L</v>
      </c>
      <c r="AD1096" s="1" t="str">
        <f>VLOOKUP(BIN2DEC(RIGHT(HEX2BIN(MID(H1096,7,1),4),3)&amp;LEFT(HEX2BIN(MID(H1096,8,1),4),2)),Codes!$H$2:$I$33,2)</f>
        <v>Kick</v>
      </c>
      <c r="AE1096" s="1" t="str">
        <f t="shared" si="335"/>
        <v>1</v>
      </c>
      <c r="AF1096" s="1" t="str">
        <f t="shared" si="336"/>
        <v>0</v>
      </c>
      <c r="AH1096" s="6">
        <f t="shared" si="337"/>
        <v>66</v>
      </c>
    </row>
    <row r="1097" spans="1:34">
      <c r="A1097" s="3" t="s">
        <v>9144</v>
      </c>
      <c r="B1097" s="1" t="s">
        <v>75</v>
      </c>
      <c r="C1097" s="6" t="s">
        <v>267</v>
      </c>
      <c r="D1097" s="9" t="s">
        <v>9145</v>
      </c>
      <c r="E1097" s="9" t="s">
        <v>9146</v>
      </c>
      <c r="F1097" s="9" t="s">
        <v>91</v>
      </c>
      <c r="G1097" s="9" t="s">
        <v>139</v>
      </c>
      <c r="H1097" s="9" t="s">
        <v>155</v>
      </c>
      <c r="J1097" s="6" t="str">
        <f t="shared" si="321"/>
        <v>001011</v>
      </c>
      <c r="K1097" s="1">
        <f t="shared" si="322"/>
        <v>0</v>
      </c>
      <c r="L1097" s="6" t="str">
        <f t="shared" si="323"/>
        <v>00000</v>
      </c>
      <c r="M1097" s="1">
        <f t="shared" si="324"/>
        <v>30</v>
      </c>
      <c r="N1097" s="6" t="str">
        <f t="shared" si="325"/>
        <v>00</v>
      </c>
      <c r="O1097" s="1">
        <f t="shared" si="326"/>
        <v>4</v>
      </c>
      <c r="P1097" s="1">
        <f>IF(HEX2DEC(LEFT(E1097,4))&gt;=32768,HEX2DEC(LEFT(E1097,4))-65536,HEX2DEC(LEFT(E1097,4)))/Codes!$N$2</f>
        <v>4.8</v>
      </c>
      <c r="Q1097" s="1">
        <f>IF(HEX2DEC(RIGHT(E1097,4))&gt;=32768,HEX2DEC(RIGHT(E1097,4))-65536,HEX2DEC(RIGHT(E1097,4)))/Codes!$N$2</f>
        <v>4.7679999999999998</v>
      </c>
      <c r="R1097" s="1">
        <f>IF(HEX2DEC(LEFT(F1097,4))&gt;=32768,HEX2DEC(LEFT(F1097,4))-65536,HEX2DEC(LEFT(F1097,4)))/Codes!$N$2</f>
        <v>0</v>
      </c>
      <c r="S1097" s="1">
        <f>IF(HEX2DEC(RIGHT(F1097,4))&gt;=32768,HEX2DEC(RIGHT(F1097,4))-65536,HEX2DEC(RIGHT(F1097,4)))/Codes!$N$2</f>
        <v>0</v>
      </c>
      <c r="T1097" s="18">
        <f t="shared" si="327"/>
        <v>361</v>
      </c>
      <c r="U1097" s="1">
        <f t="shared" si="328"/>
        <v>100</v>
      </c>
      <c r="V1097" s="1">
        <f t="shared" si="329"/>
        <v>0</v>
      </c>
      <c r="W1097" s="1" t="str">
        <f t="shared" si="330"/>
        <v>100</v>
      </c>
      <c r="X1097" s="1">
        <f t="shared" si="331"/>
        <v>3</v>
      </c>
      <c r="Y1097" s="1">
        <f t="shared" si="332"/>
        <v>0</v>
      </c>
      <c r="Z1097" s="1" t="str">
        <f>VLOOKUP(BIN2DEC(MID(HEX2BIN(MID(H1097,3,2),8),2,5)),Codes!$E$1:$F$18,2)</f>
        <v>Normal</v>
      </c>
      <c r="AA1097" s="6" t="str">
        <f t="shared" si="333"/>
        <v>0</v>
      </c>
      <c r="AB1097" s="1">
        <f t="shared" si="334"/>
        <v>0</v>
      </c>
      <c r="AC1097" s="1" t="str">
        <f>VLOOKUP(BIN2DEC(RIGHT(HEX2BIN(MID(H1097,6,1),4),1)&amp;LEFT(HEX2BIN(MID(H1097,7,1),4),1)),Codes!$K$1:$L$5,2)</f>
        <v>M</v>
      </c>
      <c r="AD1097" s="1" t="str">
        <f>VLOOKUP(BIN2DEC(RIGHT(HEX2BIN(MID(H1097,7,1),4),3)&amp;LEFT(HEX2BIN(MID(H1097,8,1),4),2)),Codes!$H$2:$I$33,2)</f>
        <v>Punch</v>
      </c>
      <c r="AE1097" s="1" t="str">
        <f t="shared" si="335"/>
        <v>1</v>
      </c>
      <c r="AF1097" s="1" t="str">
        <f t="shared" si="336"/>
        <v>1</v>
      </c>
      <c r="AH1097" s="6">
        <f t="shared" si="337"/>
        <v>33</v>
      </c>
    </row>
    <row r="1098" spans="1:34">
      <c r="A1098" s="3" t="s">
        <v>9147</v>
      </c>
      <c r="B1098" s="1" t="s">
        <v>75</v>
      </c>
      <c r="C1098" s="6" t="s">
        <v>267</v>
      </c>
      <c r="D1098" s="9" t="s">
        <v>9148</v>
      </c>
      <c r="E1098" s="9" t="s">
        <v>9149</v>
      </c>
      <c r="F1098" s="9" t="s">
        <v>91</v>
      </c>
      <c r="G1098" s="9" t="s">
        <v>139</v>
      </c>
      <c r="H1098" s="9" t="s">
        <v>155</v>
      </c>
      <c r="J1098" s="6" t="str">
        <f t="shared" si="321"/>
        <v>001011</v>
      </c>
      <c r="K1098" s="1">
        <f t="shared" si="322"/>
        <v>1</v>
      </c>
      <c r="L1098" s="6" t="str">
        <f t="shared" si="323"/>
        <v>00000</v>
      </c>
      <c r="M1098" s="1">
        <f t="shared" si="324"/>
        <v>30</v>
      </c>
      <c r="N1098" s="6" t="str">
        <f t="shared" si="325"/>
        <v>00</v>
      </c>
      <c r="O1098" s="1">
        <f t="shared" si="326"/>
        <v>4</v>
      </c>
      <c r="P1098" s="1">
        <f>IF(HEX2DEC(LEFT(E1098,4))&gt;=32768,HEX2DEC(LEFT(E1098,4))-65536,HEX2DEC(LEFT(E1098,4)))/Codes!$N$2</f>
        <v>3.6</v>
      </c>
      <c r="Q1098" s="1">
        <f>IF(HEX2DEC(RIGHT(E1098,4))&gt;=32768,HEX2DEC(RIGHT(E1098,4))-65536,HEX2DEC(RIGHT(E1098,4)))/Codes!$N$2</f>
        <v>-1.36</v>
      </c>
      <c r="R1098" s="1">
        <f>IF(HEX2DEC(LEFT(F1098,4))&gt;=32768,HEX2DEC(LEFT(F1098,4))-65536,HEX2DEC(LEFT(F1098,4)))/Codes!$N$2</f>
        <v>0</v>
      </c>
      <c r="S1098" s="1">
        <f>IF(HEX2DEC(RIGHT(F1098,4))&gt;=32768,HEX2DEC(RIGHT(F1098,4))-65536,HEX2DEC(RIGHT(F1098,4)))/Codes!$N$2</f>
        <v>0</v>
      </c>
      <c r="T1098" s="18">
        <f t="shared" si="327"/>
        <v>361</v>
      </c>
      <c r="U1098" s="1">
        <f t="shared" si="328"/>
        <v>100</v>
      </c>
      <c r="V1098" s="1">
        <f t="shared" si="329"/>
        <v>0</v>
      </c>
      <c r="W1098" s="1" t="str">
        <f t="shared" si="330"/>
        <v>100</v>
      </c>
      <c r="X1098" s="1">
        <f t="shared" si="331"/>
        <v>3</v>
      </c>
      <c r="Y1098" s="1">
        <f t="shared" si="332"/>
        <v>0</v>
      </c>
      <c r="Z1098" s="1" t="str">
        <f>VLOOKUP(BIN2DEC(MID(HEX2BIN(MID(H1098,3,2),8),2,5)),Codes!$E$1:$F$18,2)</f>
        <v>Normal</v>
      </c>
      <c r="AA1098" s="6" t="str">
        <f t="shared" si="333"/>
        <v>0</v>
      </c>
      <c r="AB1098" s="1">
        <f t="shared" si="334"/>
        <v>0</v>
      </c>
      <c r="AC1098" s="1" t="str">
        <f>VLOOKUP(BIN2DEC(RIGHT(HEX2BIN(MID(H1098,6,1),4),1)&amp;LEFT(HEX2BIN(MID(H1098,7,1),4),1)),Codes!$K$1:$L$5,2)</f>
        <v>M</v>
      </c>
      <c r="AD1098" s="1" t="str">
        <f>VLOOKUP(BIN2DEC(RIGHT(HEX2BIN(MID(H1098,7,1),4),3)&amp;LEFT(HEX2BIN(MID(H1098,8,1),4),2)),Codes!$H$2:$I$33,2)</f>
        <v>Punch</v>
      </c>
      <c r="AE1098" s="1" t="str">
        <f t="shared" si="335"/>
        <v>1</v>
      </c>
      <c r="AF1098" s="1" t="str">
        <f t="shared" si="336"/>
        <v>1</v>
      </c>
      <c r="AH1098" s="6">
        <f t="shared" si="337"/>
        <v>33</v>
      </c>
    </row>
    <row r="1099" spans="1:34">
      <c r="A1099" s="3" t="s">
        <v>9150</v>
      </c>
      <c r="B1099" s="1" t="s">
        <v>75</v>
      </c>
      <c r="C1099" s="6" t="s">
        <v>267</v>
      </c>
      <c r="D1099" s="9" t="s">
        <v>8200</v>
      </c>
      <c r="E1099" s="9" t="s">
        <v>212</v>
      </c>
      <c r="F1099" s="9" t="s">
        <v>91</v>
      </c>
      <c r="G1099" s="9" t="s">
        <v>139</v>
      </c>
      <c r="H1099" s="9" t="s">
        <v>155</v>
      </c>
      <c r="J1099" s="6" t="str">
        <f t="shared" si="321"/>
        <v>001011</v>
      </c>
      <c r="K1099" s="1">
        <f t="shared" si="322"/>
        <v>2</v>
      </c>
      <c r="L1099" s="6" t="str">
        <f t="shared" si="323"/>
        <v>00000</v>
      </c>
      <c r="M1099" s="1">
        <f t="shared" si="324"/>
        <v>43</v>
      </c>
      <c r="N1099" s="6" t="str">
        <f t="shared" si="325"/>
        <v>00</v>
      </c>
      <c r="O1099" s="1">
        <f t="shared" si="326"/>
        <v>4</v>
      </c>
      <c r="P1099" s="1">
        <f>IF(HEX2DEC(LEFT(E1099,4))&gt;=32768,HEX2DEC(LEFT(E1099,4))-65536,HEX2DEC(LEFT(E1099,4)))/Codes!$N$2</f>
        <v>2.8</v>
      </c>
      <c r="Q1099" s="1">
        <f>IF(HEX2DEC(RIGHT(E1099,4))&gt;=32768,HEX2DEC(RIGHT(E1099,4))-65536,HEX2DEC(RIGHT(E1099,4)))/Codes!$N$2</f>
        <v>0</v>
      </c>
      <c r="R1099" s="1">
        <f>IF(HEX2DEC(LEFT(F1099,4))&gt;=32768,HEX2DEC(LEFT(F1099,4))-65536,HEX2DEC(LEFT(F1099,4)))/Codes!$N$2</f>
        <v>0</v>
      </c>
      <c r="S1099" s="1">
        <f>IF(HEX2DEC(RIGHT(F1099,4))&gt;=32768,HEX2DEC(RIGHT(F1099,4))-65536,HEX2DEC(RIGHT(F1099,4)))/Codes!$N$2</f>
        <v>0</v>
      </c>
      <c r="T1099" s="18">
        <f t="shared" si="327"/>
        <v>361</v>
      </c>
      <c r="U1099" s="1">
        <f t="shared" si="328"/>
        <v>100</v>
      </c>
      <c r="V1099" s="1">
        <f t="shared" si="329"/>
        <v>0</v>
      </c>
      <c r="W1099" s="1" t="str">
        <f t="shared" si="330"/>
        <v>100</v>
      </c>
      <c r="X1099" s="1">
        <f t="shared" si="331"/>
        <v>3</v>
      </c>
      <c r="Y1099" s="1">
        <f t="shared" si="332"/>
        <v>0</v>
      </c>
      <c r="Z1099" s="1" t="str">
        <f>VLOOKUP(BIN2DEC(MID(HEX2BIN(MID(H1099,3,2),8),2,5)),Codes!$E$1:$F$18,2)</f>
        <v>Normal</v>
      </c>
      <c r="AA1099" s="6" t="str">
        <f t="shared" si="333"/>
        <v>0</v>
      </c>
      <c r="AB1099" s="1">
        <f t="shared" si="334"/>
        <v>0</v>
      </c>
      <c r="AC1099" s="1" t="str">
        <f>VLOOKUP(BIN2DEC(RIGHT(HEX2BIN(MID(H1099,6,1),4),1)&amp;LEFT(HEX2BIN(MID(H1099,7,1),4),1)),Codes!$K$1:$L$5,2)</f>
        <v>M</v>
      </c>
      <c r="AD1099" s="1" t="str">
        <f>VLOOKUP(BIN2DEC(RIGHT(HEX2BIN(MID(H1099,7,1),4),3)&amp;LEFT(HEX2BIN(MID(H1099,8,1),4),2)),Codes!$H$2:$I$33,2)</f>
        <v>Punch</v>
      </c>
      <c r="AE1099" s="1" t="str">
        <f t="shared" si="335"/>
        <v>1</v>
      </c>
      <c r="AF1099" s="1" t="str">
        <f t="shared" si="336"/>
        <v>1</v>
      </c>
      <c r="AH1099" s="6">
        <f t="shared" si="337"/>
        <v>33</v>
      </c>
    </row>
    <row r="1100" spans="1:34">
      <c r="A1100" s="3" t="s">
        <v>9151</v>
      </c>
      <c r="B1100" s="1" t="s">
        <v>75</v>
      </c>
      <c r="C1100" s="6" t="s">
        <v>268</v>
      </c>
      <c r="D1100" s="9" t="s">
        <v>9152</v>
      </c>
      <c r="E1100" s="9" t="s">
        <v>9153</v>
      </c>
      <c r="F1100" s="9" t="s">
        <v>91</v>
      </c>
      <c r="G1100" s="9" t="s">
        <v>139</v>
      </c>
      <c r="H1100" s="9" t="s">
        <v>155</v>
      </c>
      <c r="J1100" s="6" t="str">
        <f t="shared" si="321"/>
        <v>001011</v>
      </c>
      <c r="K1100" s="1">
        <f t="shared" si="322"/>
        <v>0</v>
      </c>
      <c r="L1100" s="6" t="str">
        <f t="shared" si="323"/>
        <v>00000</v>
      </c>
      <c r="M1100" s="1">
        <f t="shared" si="324"/>
        <v>52</v>
      </c>
      <c r="N1100" s="6" t="str">
        <f t="shared" si="325"/>
        <v>00</v>
      </c>
      <c r="O1100" s="1">
        <f t="shared" si="326"/>
        <v>6</v>
      </c>
      <c r="P1100" s="1">
        <f>IF(HEX2DEC(LEFT(E1100,4))&gt;=32768,HEX2DEC(LEFT(E1100,4))-65536,HEX2DEC(LEFT(E1100,4)))/Codes!$N$2</f>
        <v>4.7679999999999998</v>
      </c>
      <c r="Q1100" s="1">
        <f>IF(HEX2DEC(RIGHT(E1100,4))&gt;=32768,HEX2DEC(RIGHT(E1100,4))-65536,HEX2DEC(RIGHT(E1100,4)))/Codes!$N$2</f>
        <v>4.7679999999999998</v>
      </c>
      <c r="R1100" s="1">
        <f>IF(HEX2DEC(LEFT(F1100,4))&gt;=32768,HEX2DEC(LEFT(F1100,4))-65536,HEX2DEC(LEFT(F1100,4)))/Codes!$N$2</f>
        <v>0</v>
      </c>
      <c r="S1100" s="1">
        <f>IF(HEX2DEC(RIGHT(F1100,4))&gt;=32768,HEX2DEC(RIGHT(F1100,4))-65536,HEX2DEC(RIGHT(F1100,4)))/Codes!$N$2</f>
        <v>0</v>
      </c>
      <c r="T1100" s="18">
        <f t="shared" si="327"/>
        <v>361</v>
      </c>
      <c r="U1100" s="1">
        <f t="shared" si="328"/>
        <v>100</v>
      </c>
      <c r="V1100" s="1">
        <f t="shared" si="329"/>
        <v>0</v>
      </c>
      <c r="W1100" s="1" t="str">
        <f t="shared" si="330"/>
        <v>100</v>
      </c>
      <c r="X1100" s="1">
        <f t="shared" si="331"/>
        <v>3</v>
      </c>
      <c r="Y1100" s="1">
        <f t="shared" si="332"/>
        <v>0</v>
      </c>
      <c r="Z1100" s="1" t="str">
        <f>VLOOKUP(BIN2DEC(MID(HEX2BIN(MID(H1100,3,2),8),2,5)),Codes!$E$1:$F$18,2)</f>
        <v>Normal</v>
      </c>
      <c r="AA1100" s="6" t="str">
        <f t="shared" si="333"/>
        <v>0</v>
      </c>
      <c r="AB1100" s="1">
        <f t="shared" si="334"/>
        <v>0</v>
      </c>
      <c r="AC1100" s="1" t="str">
        <f>VLOOKUP(BIN2DEC(RIGHT(HEX2BIN(MID(H1100,6,1),4),1)&amp;LEFT(HEX2BIN(MID(H1100,7,1),4),1)),Codes!$K$1:$L$5,2)</f>
        <v>M</v>
      </c>
      <c r="AD1100" s="1" t="str">
        <f>VLOOKUP(BIN2DEC(RIGHT(HEX2BIN(MID(H1100,7,1),4),3)&amp;LEFT(HEX2BIN(MID(H1100,8,1),4),2)),Codes!$H$2:$I$33,2)</f>
        <v>Punch</v>
      </c>
      <c r="AE1100" s="1" t="str">
        <f t="shared" si="335"/>
        <v>1</v>
      </c>
      <c r="AF1100" s="1" t="str">
        <f t="shared" si="336"/>
        <v>1</v>
      </c>
      <c r="AH1100" s="6">
        <f t="shared" si="337"/>
        <v>33</v>
      </c>
    </row>
    <row r="1101" spans="1:34">
      <c r="A1101" s="3" t="s">
        <v>9154</v>
      </c>
      <c r="B1101" s="1" t="s">
        <v>75</v>
      </c>
      <c r="C1101" s="6" t="s">
        <v>268</v>
      </c>
      <c r="D1101" s="9" t="s">
        <v>9155</v>
      </c>
      <c r="E1101" s="9" t="s">
        <v>9156</v>
      </c>
      <c r="F1101" s="9" t="s">
        <v>91</v>
      </c>
      <c r="G1101" s="9" t="s">
        <v>139</v>
      </c>
      <c r="H1101" s="9" t="s">
        <v>155</v>
      </c>
      <c r="J1101" s="6" t="str">
        <f t="shared" si="321"/>
        <v>001011</v>
      </c>
      <c r="K1101" s="1">
        <f t="shared" si="322"/>
        <v>1</v>
      </c>
      <c r="L1101" s="6" t="str">
        <f t="shared" si="323"/>
        <v>00000</v>
      </c>
      <c r="M1101" s="1">
        <f t="shared" si="324"/>
        <v>52</v>
      </c>
      <c r="N1101" s="6" t="str">
        <f t="shared" si="325"/>
        <v>00</v>
      </c>
      <c r="O1101" s="1">
        <f t="shared" si="326"/>
        <v>6</v>
      </c>
      <c r="P1101" s="1">
        <f>IF(HEX2DEC(LEFT(E1101,4))&gt;=32768,HEX2DEC(LEFT(E1101,4))-65536,HEX2DEC(LEFT(E1101,4)))/Codes!$N$2</f>
        <v>3.5760000000000001</v>
      </c>
      <c r="Q1101" s="1">
        <f>IF(HEX2DEC(RIGHT(E1101,4))&gt;=32768,HEX2DEC(RIGHT(E1101,4))-65536,HEX2DEC(RIGHT(E1101,4)))/Codes!$N$2</f>
        <v>-1.36</v>
      </c>
      <c r="R1101" s="1">
        <f>IF(HEX2DEC(LEFT(F1101,4))&gt;=32768,HEX2DEC(LEFT(F1101,4))-65536,HEX2DEC(LEFT(F1101,4)))/Codes!$N$2</f>
        <v>0</v>
      </c>
      <c r="S1101" s="1">
        <f>IF(HEX2DEC(RIGHT(F1101,4))&gt;=32768,HEX2DEC(RIGHT(F1101,4))-65536,HEX2DEC(RIGHT(F1101,4)))/Codes!$N$2</f>
        <v>0</v>
      </c>
      <c r="T1101" s="18">
        <f t="shared" si="327"/>
        <v>361</v>
      </c>
      <c r="U1101" s="1">
        <f t="shared" si="328"/>
        <v>100</v>
      </c>
      <c r="V1101" s="1">
        <f t="shared" si="329"/>
        <v>0</v>
      </c>
      <c r="W1101" s="1" t="str">
        <f t="shared" si="330"/>
        <v>100</v>
      </c>
      <c r="X1101" s="1">
        <f t="shared" si="331"/>
        <v>3</v>
      </c>
      <c r="Y1101" s="1">
        <f t="shared" si="332"/>
        <v>0</v>
      </c>
      <c r="Z1101" s="1" t="str">
        <f>VLOOKUP(BIN2DEC(MID(HEX2BIN(MID(H1101,3,2),8),2,5)),Codes!$E$1:$F$18,2)</f>
        <v>Normal</v>
      </c>
      <c r="AA1101" s="6" t="str">
        <f t="shared" si="333"/>
        <v>0</v>
      </c>
      <c r="AB1101" s="1">
        <f t="shared" si="334"/>
        <v>0</v>
      </c>
      <c r="AC1101" s="1" t="str">
        <f>VLOOKUP(BIN2DEC(RIGHT(HEX2BIN(MID(H1101,6,1),4),1)&amp;LEFT(HEX2BIN(MID(H1101,7,1),4),1)),Codes!$K$1:$L$5,2)</f>
        <v>M</v>
      </c>
      <c r="AD1101" s="1" t="str">
        <f>VLOOKUP(BIN2DEC(RIGHT(HEX2BIN(MID(H1101,7,1),4),3)&amp;LEFT(HEX2BIN(MID(H1101,8,1),4),2)),Codes!$H$2:$I$33,2)</f>
        <v>Punch</v>
      </c>
      <c r="AE1101" s="1" t="str">
        <f t="shared" si="335"/>
        <v>1</v>
      </c>
      <c r="AF1101" s="1" t="str">
        <f t="shared" si="336"/>
        <v>1</v>
      </c>
      <c r="AH1101" s="6">
        <f t="shared" si="337"/>
        <v>33</v>
      </c>
    </row>
    <row r="1102" spans="1:34">
      <c r="A1102" s="3" t="s">
        <v>9157</v>
      </c>
      <c r="B1102" s="1" t="s">
        <v>75</v>
      </c>
      <c r="C1102" s="6" t="s">
        <v>268</v>
      </c>
      <c r="D1102" s="9" t="s">
        <v>8141</v>
      </c>
      <c r="E1102" s="9" t="s">
        <v>212</v>
      </c>
      <c r="F1102" s="9" t="s">
        <v>91</v>
      </c>
      <c r="G1102" s="9" t="s">
        <v>139</v>
      </c>
      <c r="H1102" s="9" t="s">
        <v>155</v>
      </c>
      <c r="J1102" s="6" t="str">
        <f t="shared" si="321"/>
        <v>001011</v>
      </c>
      <c r="K1102" s="1">
        <f t="shared" si="322"/>
        <v>2</v>
      </c>
      <c r="L1102" s="6" t="str">
        <f t="shared" si="323"/>
        <v>00000</v>
      </c>
      <c r="M1102" s="1">
        <f t="shared" si="324"/>
        <v>43</v>
      </c>
      <c r="N1102" s="6" t="str">
        <f t="shared" si="325"/>
        <v>00</v>
      </c>
      <c r="O1102" s="1">
        <f t="shared" si="326"/>
        <v>6</v>
      </c>
      <c r="P1102" s="1">
        <f>IF(HEX2DEC(LEFT(E1102,4))&gt;=32768,HEX2DEC(LEFT(E1102,4))-65536,HEX2DEC(LEFT(E1102,4)))/Codes!$N$2</f>
        <v>2.8</v>
      </c>
      <c r="Q1102" s="1">
        <f>IF(HEX2DEC(RIGHT(E1102,4))&gt;=32768,HEX2DEC(RIGHT(E1102,4))-65536,HEX2DEC(RIGHT(E1102,4)))/Codes!$N$2</f>
        <v>0</v>
      </c>
      <c r="R1102" s="1">
        <f>IF(HEX2DEC(LEFT(F1102,4))&gt;=32768,HEX2DEC(LEFT(F1102,4))-65536,HEX2DEC(LEFT(F1102,4)))/Codes!$N$2</f>
        <v>0</v>
      </c>
      <c r="S1102" s="1">
        <f>IF(HEX2DEC(RIGHT(F1102,4))&gt;=32768,HEX2DEC(RIGHT(F1102,4))-65536,HEX2DEC(RIGHT(F1102,4)))/Codes!$N$2</f>
        <v>0</v>
      </c>
      <c r="T1102" s="18">
        <f t="shared" si="327"/>
        <v>361</v>
      </c>
      <c r="U1102" s="1">
        <f t="shared" si="328"/>
        <v>100</v>
      </c>
      <c r="V1102" s="1">
        <f t="shared" si="329"/>
        <v>0</v>
      </c>
      <c r="W1102" s="1" t="str">
        <f t="shared" si="330"/>
        <v>100</v>
      </c>
      <c r="X1102" s="1">
        <f t="shared" si="331"/>
        <v>3</v>
      </c>
      <c r="Y1102" s="1">
        <f t="shared" si="332"/>
        <v>0</v>
      </c>
      <c r="Z1102" s="1" t="str">
        <f>VLOOKUP(BIN2DEC(MID(HEX2BIN(MID(H1102,3,2),8),2,5)),Codes!$E$1:$F$18,2)</f>
        <v>Normal</v>
      </c>
      <c r="AA1102" s="6" t="str">
        <f t="shared" si="333"/>
        <v>0</v>
      </c>
      <c r="AB1102" s="1">
        <f t="shared" si="334"/>
        <v>0</v>
      </c>
      <c r="AC1102" s="1" t="str">
        <f>VLOOKUP(BIN2DEC(RIGHT(HEX2BIN(MID(H1102,6,1),4),1)&amp;LEFT(HEX2BIN(MID(H1102,7,1),4),1)),Codes!$K$1:$L$5,2)</f>
        <v>M</v>
      </c>
      <c r="AD1102" s="1" t="str">
        <f>VLOOKUP(BIN2DEC(RIGHT(HEX2BIN(MID(H1102,7,1),4),3)&amp;LEFT(HEX2BIN(MID(H1102,8,1),4),2)),Codes!$H$2:$I$33,2)</f>
        <v>Punch</v>
      </c>
      <c r="AE1102" s="1" t="str">
        <f t="shared" si="335"/>
        <v>1</v>
      </c>
      <c r="AF1102" s="1" t="str">
        <f t="shared" si="336"/>
        <v>1</v>
      </c>
      <c r="AH1102" s="6">
        <f t="shared" si="337"/>
        <v>33</v>
      </c>
    </row>
    <row r="1103" spans="1:34">
      <c r="A1103" s="3" t="s">
        <v>9158</v>
      </c>
      <c r="B1103" s="1" t="s">
        <v>75</v>
      </c>
      <c r="C1103" s="6" t="s">
        <v>303</v>
      </c>
      <c r="D1103" s="9" t="s">
        <v>9159</v>
      </c>
      <c r="E1103" s="9" t="s">
        <v>9160</v>
      </c>
      <c r="F1103" s="9" t="s">
        <v>91</v>
      </c>
      <c r="G1103" s="9" t="s">
        <v>9161</v>
      </c>
      <c r="H1103" s="9" t="s">
        <v>9162</v>
      </c>
      <c r="J1103" s="6" t="str">
        <f t="shared" si="321"/>
        <v>001011</v>
      </c>
      <c r="K1103" s="1">
        <f t="shared" si="322"/>
        <v>0</v>
      </c>
      <c r="L1103" s="6" t="str">
        <f t="shared" si="323"/>
        <v>00000</v>
      </c>
      <c r="M1103" s="1">
        <f t="shared" si="324"/>
        <v>7</v>
      </c>
      <c r="N1103" s="6" t="str">
        <f t="shared" si="325"/>
        <v>00</v>
      </c>
      <c r="O1103" s="1">
        <f t="shared" si="326"/>
        <v>11</v>
      </c>
      <c r="P1103" s="1">
        <f>IF(HEX2DEC(LEFT(E1103,4))&gt;=32768,HEX2DEC(LEFT(E1103,4))-65536,HEX2DEC(LEFT(E1103,4)))/Codes!$N$2</f>
        <v>6.1319999999999997</v>
      </c>
      <c r="Q1103" s="1">
        <f>IF(HEX2DEC(RIGHT(E1103,4))&gt;=32768,HEX2DEC(RIGHT(E1103,4))-65536,HEX2DEC(RIGHT(E1103,4)))/Codes!$N$2</f>
        <v>4</v>
      </c>
      <c r="R1103" s="1">
        <f>IF(HEX2DEC(LEFT(F1103,4))&gt;=32768,HEX2DEC(LEFT(F1103,4))-65536,HEX2DEC(LEFT(F1103,4)))/Codes!$N$2</f>
        <v>0</v>
      </c>
      <c r="S1103" s="1">
        <f>IF(HEX2DEC(RIGHT(F1103,4))&gt;=32768,HEX2DEC(RIGHT(F1103,4))-65536,HEX2DEC(RIGHT(F1103,4)))/Codes!$N$2</f>
        <v>0</v>
      </c>
      <c r="T1103" s="18">
        <f t="shared" si="327"/>
        <v>100</v>
      </c>
      <c r="U1103" s="1">
        <f t="shared" si="328"/>
        <v>15</v>
      </c>
      <c r="V1103" s="1">
        <f t="shared" si="329"/>
        <v>0</v>
      </c>
      <c r="W1103" s="1" t="str">
        <f t="shared" si="330"/>
        <v>100</v>
      </c>
      <c r="X1103" s="1">
        <f t="shared" si="331"/>
        <v>3</v>
      </c>
      <c r="Y1103" s="1">
        <f t="shared" si="332"/>
        <v>115</v>
      </c>
      <c r="Z1103" s="1" t="str">
        <f>VLOOKUP(BIN2DEC(MID(HEX2BIN(MID(H1103,3,2),8),2,5)),Codes!$E$1:$F$18,2)</f>
        <v>Normal</v>
      </c>
      <c r="AA1103" s="6" t="str">
        <f t="shared" si="333"/>
        <v>0</v>
      </c>
      <c r="AB1103" s="1">
        <f t="shared" si="334"/>
        <v>1</v>
      </c>
      <c r="AC1103" s="1" t="str">
        <f>VLOOKUP(BIN2DEC(RIGHT(HEX2BIN(MID(H1103,6,1),4),1)&amp;LEFT(HEX2BIN(MID(H1103,7,1),4),1)),Codes!$K$1:$L$5,2)</f>
        <v>L</v>
      </c>
      <c r="AD1103" s="1" t="str">
        <f>VLOOKUP(BIN2DEC(RIGHT(HEX2BIN(MID(H1103,7,1),4),3)&amp;LEFT(HEX2BIN(MID(H1103,8,1),4),2)),Codes!$H$2:$I$33,2)</f>
        <v>Kick</v>
      </c>
      <c r="AE1103" s="1" t="str">
        <f t="shared" si="335"/>
        <v>1</v>
      </c>
      <c r="AF1103" s="1" t="str">
        <f t="shared" si="336"/>
        <v>1</v>
      </c>
      <c r="AH1103" s="6">
        <f t="shared" si="337"/>
        <v>66</v>
      </c>
    </row>
    <row r="1104" spans="1:34">
      <c r="A1104" s="3" t="s">
        <v>9163</v>
      </c>
      <c r="B1104" s="1" t="s">
        <v>75</v>
      </c>
      <c r="C1104" s="6" t="s">
        <v>303</v>
      </c>
      <c r="D1104" s="9" t="s">
        <v>9164</v>
      </c>
      <c r="E1104" s="9" t="s">
        <v>232</v>
      </c>
      <c r="F1104" s="9" t="s">
        <v>91</v>
      </c>
      <c r="G1104" s="9" t="s">
        <v>9161</v>
      </c>
      <c r="H1104" s="9" t="s">
        <v>9162</v>
      </c>
      <c r="J1104" s="6" t="str">
        <f t="shared" si="321"/>
        <v>001011</v>
      </c>
      <c r="K1104" s="1">
        <f t="shared" si="322"/>
        <v>1</v>
      </c>
      <c r="L1104" s="6" t="str">
        <f t="shared" si="323"/>
        <v>00000</v>
      </c>
      <c r="M1104" s="1">
        <f t="shared" si="324"/>
        <v>7</v>
      </c>
      <c r="N1104" s="6" t="str">
        <f t="shared" si="325"/>
        <v>00</v>
      </c>
      <c r="O1104" s="1">
        <f t="shared" si="326"/>
        <v>11</v>
      </c>
      <c r="P1104" s="1">
        <f>IF(HEX2DEC(LEFT(E1104,4))&gt;=32768,HEX2DEC(LEFT(E1104,4))-65536,HEX2DEC(LEFT(E1104,4)))/Codes!$N$2</f>
        <v>4.8</v>
      </c>
      <c r="Q1104" s="1">
        <f>IF(HEX2DEC(RIGHT(E1104,4))&gt;=32768,HEX2DEC(RIGHT(E1104,4))-65536,HEX2DEC(RIGHT(E1104,4)))/Codes!$N$2</f>
        <v>0</v>
      </c>
      <c r="R1104" s="1">
        <f>IF(HEX2DEC(LEFT(F1104,4))&gt;=32768,HEX2DEC(LEFT(F1104,4))-65536,HEX2DEC(LEFT(F1104,4)))/Codes!$N$2</f>
        <v>0</v>
      </c>
      <c r="S1104" s="1">
        <f>IF(HEX2DEC(RIGHT(F1104,4))&gt;=32768,HEX2DEC(RIGHT(F1104,4))-65536,HEX2DEC(RIGHT(F1104,4)))/Codes!$N$2</f>
        <v>0</v>
      </c>
      <c r="T1104" s="18">
        <f t="shared" si="327"/>
        <v>100</v>
      </c>
      <c r="U1104" s="1">
        <f t="shared" si="328"/>
        <v>15</v>
      </c>
      <c r="V1104" s="1">
        <f t="shared" si="329"/>
        <v>0</v>
      </c>
      <c r="W1104" s="1" t="str">
        <f t="shared" si="330"/>
        <v>100</v>
      </c>
      <c r="X1104" s="1">
        <f t="shared" si="331"/>
        <v>3</v>
      </c>
      <c r="Y1104" s="1">
        <f t="shared" si="332"/>
        <v>115</v>
      </c>
      <c r="Z1104" s="1" t="str">
        <f>VLOOKUP(BIN2DEC(MID(HEX2BIN(MID(H1104,3,2),8),2,5)),Codes!$E$1:$F$18,2)</f>
        <v>Normal</v>
      </c>
      <c r="AA1104" s="6" t="str">
        <f t="shared" si="333"/>
        <v>0</v>
      </c>
      <c r="AB1104" s="1">
        <f t="shared" si="334"/>
        <v>1</v>
      </c>
      <c r="AC1104" s="1" t="str">
        <f>VLOOKUP(BIN2DEC(RIGHT(HEX2BIN(MID(H1104,6,1),4),1)&amp;LEFT(HEX2BIN(MID(H1104,7,1),4),1)),Codes!$K$1:$L$5,2)</f>
        <v>L</v>
      </c>
      <c r="AD1104" s="1" t="str">
        <f>VLOOKUP(BIN2DEC(RIGHT(HEX2BIN(MID(H1104,7,1),4),3)&amp;LEFT(HEX2BIN(MID(H1104,8,1),4),2)),Codes!$H$2:$I$33,2)</f>
        <v>Kick</v>
      </c>
      <c r="AE1104" s="1" t="str">
        <f t="shared" si="335"/>
        <v>1</v>
      </c>
      <c r="AF1104" s="1" t="str">
        <f t="shared" si="336"/>
        <v>1</v>
      </c>
      <c r="AH1104" s="6">
        <f t="shared" si="337"/>
        <v>66</v>
      </c>
    </row>
    <row r="1105" spans="1:34">
      <c r="A1105" s="3" t="s">
        <v>9165</v>
      </c>
      <c r="B1105" s="1" t="s">
        <v>75</v>
      </c>
      <c r="C1105" s="6" t="s">
        <v>305</v>
      </c>
      <c r="D1105" s="9" t="s">
        <v>8026</v>
      </c>
      <c r="E1105" s="9" t="s">
        <v>138</v>
      </c>
      <c r="F1105" s="9" t="s">
        <v>91</v>
      </c>
      <c r="G1105" s="9" t="s">
        <v>9166</v>
      </c>
      <c r="H1105" s="9" t="s">
        <v>2725</v>
      </c>
      <c r="J1105" s="6" t="str">
        <f t="shared" si="321"/>
        <v>001011</v>
      </c>
      <c r="K1105" s="1">
        <f t="shared" si="322"/>
        <v>0</v>
      </c>
      <c r="L1105" s="6" t="str">
        <f t="shared" si="323"/>
        <v>00000</v>
      </c>
      <c r="M1105" s="1">
        <f t="shared" si="324"/>
        <v>7</v>
      </c>
      <c r="N1105" s="6" t="str">
        <f t="shared" si="325"/>
        <v>00</v>
      </c>
      <c r="O1105" s="1">
        <f t="shared" si="326"/>
        <v>9</v>
      </c>
      <c r="P1105" s="1">
        <f>IF(HEX2DEC(LEFT(E1105,4))&gt;=32768,HEX2DEC(LEFT(E1105,4))-65536,HEX2DEC(LEFT(E1105,4)))/Codes!$N$2</f>
        <v>4.8</v>
      </c>
      <c r="Q1105" s="1">
        <f>IF(HEX2DEC(RIGHT(E1105,4))&gt;=32768,HEX2DEC(RIGHT(E1105,4))-65536,HEX2DEC(RIGHT(E1105,4)))/Codes!$N$2</f>
        <v>4</v>
      </c>
      <c r="R1105" s="1">
        <f>IF(HEX2DEC(LEFT(F1105,4))&gt;=32768,HEX2DEC(LEFT(F1105,4))-65536,HEX2DEC(LEFT(F1105,4)))/Codes!$N$2</f>
        <v>0</v>
      </c>
      <c r="S1105" s="1">
        <f>IF(HEX2DEC(RIGHT(F1105,4))&gt;=32768,HEX2DEC(RIGHT(F1105,4))-65536,HEX2DEC(RIGHT(F1105,4)))/Codes!$N$2</f>
        <v>0</v>
      </c>
      <c r="T1105" s="18">
        <f t="shared" si="327"/>
        <v>100</v>
      </c>
      <c r="U1105" s="1">
        <f t="shared" si="328"/>
        <v>100</v>
      </c>
      <c r="V1105" s="1">
        <f t="shared" si="329"/>
        <v>120</v>
      </c>
      <c r="W1105" s="1" t="str">
        <f t="shared" si="330"/>
        <v>100</v>
      </c>
      <c r="X1105" s="1">
        <f t="shared" si="331"/>
        <v>3</v>
      </c>
      <c r="Y1105" s="1">
        <f t="shared" si="332"/>
        <v>0</v>
      </c>
      <c r="Z1105" s="1" t="str">
        <f>VLOOKUP(BIN2DEC(MID(HEX2BIN(MID(H1105,3,2),8),2,5)),Codes!$E$1:$F$18,2)</f>
        <v>Normal</v>
      </c>
      <c r="AA1105" s="6" t="str">
        <f t="shared" si="333"/>
        <v>0</v>
      </c>
      <c r="AB1105" s="1">
        <f t="shared" si="334"/>
        <v>1</v>
      </c>
      <c r="AC1105" s="1" t="str">
        <f>VLOOKUP(BIN2DEC(RIGHT(HEX2BIN(MID(H1105,6,1),4),1)&amp;LEFT(HEX2BIN(MID(H1105,7,1),4),1)),Codes!$K$1:$L$5,2)</f>
        <v>L</v>
      </c>
      <c r="AD1105" s="1" t="str">
        <f>VLOOKUP(BIN2DEC(RIGHT(HEX2BIN(MID(H1105,7,1),4),3)&amp;LEFT(HEX2BIN(MID(H1105,8,1),4),2)),Codes!$H$2:$I$33,2)</f>
        <v>Kick</v>
      </c>
      <c r="AE1105" s="1" t="str">
        <f t="shared" si="335"/>
        <v>1</v>
      </c>
      <c r="AF1105" s="1" t="str">
        <f t="shared" si="336"/>
        <v>1</v>
      </c>
      <c r="AH1105" s="6">
        <f t="shared" si="337"/>
        <v>66</v>
      </c>
    </row>
    <row r="1106" spans="1:34">
      <c r="A1106" s="3" t="s">
        <v>9167</v>
      </c>
      <c r="B1106" s="1" t="s">
        <v>75</v>
      </c>
      <c r="C1106" s="6" t="s">
        <v>305</v>
      </c>
      <c r="D1106" s="9" t="s">
        <v>9168</v>
      </c>
      <c r="E1106" s="9" t="s">
        <v>307</v>
      </c>
      <c r="F1106" s="9" t="s">
        <v>91</v>
      </c>
      <c r="G1106" s="9" t="s">
        <v>9166</v>
      </c>
      <c r="H1106" s="9" t="s">
        <v>2725</v>
      </c>
      <c r="J1106" s="6" t="str">
        <f t="shared" si="321"/>
        <v>001011</v>
      </c>
      <c r="K1106" s="1">
        <f t="shared" si="322"/>
        <v>1</v>
      </c>
      <c r="L1106" s="6" t="str">
        <f t="shared" si="323"/>
        <v>00000</v>
      </c>
      <c r="M1106" s="1">
        <f t="shared" si="324"/>
        <v>7</v>
      </c>
      <c r="N1106" s="6" t="str">
        <f t="shared" si="325"/>
        <v>00</v>
      </c>
      <c r="O1106" s="1">
        <f t="shared" si="326"/>
        <v>9</v>
      </c>
      <c r="P1106" s="1">
        <f>IF(HEX2DEC(LEFT(E1106,4))&gt;=32768,HEX2DEC(LEFT(E1106,4))-65536,HEX2DEC(LEFT(E1106,4)))/Codes!$N$2</f>
        <v>3.2</v>
      </c>
      <c r="Q1106" s="1">
        <f>IF(HEX2DEC(RIGHT(E1106,4))&gt;=32768,HEX2DEC(RIGHT(E1106,4))-65536,HEX2DEC(RIGHT(E1106,4)))/Codes!$N$2</f>
        <v>0</v>
      </c>
      <c r="R1106" s="1">
        <f>IF(HEX2DEC(LEFT(F1106,4))&gt;=32768,HEX2DEC(LEFT(F1106,4))-65536,HEX2DEC(LEFT(F1106,4)))/Codes!$N$2</f>
        <v>0</v>
      </c>
      <c r="S1106" s="1">
        <f>IF(HEX2DEC(RIGHT(F1106,4))&gt;=32768,HEX2DEC(RIGHT(F1106,4))-65536,HEX2DEC(RIGHT(F1106,4)))/Codes!$N$2</f>
        <v>0</v>
      </c>
      <c r="T1106" s="18">
        <f t="shared" si="327"/>
        <v>100</v>
      </c>
      <c r="U1106" s="1">
        <f t="shared" si="328"/>
        <v>100</v>
      </c>
      <c r="V1106" s="1">
        <f t="shared" si="329"/>
        <v>120</v>
      </c>
      <c r="W1106" s="1" t="str">
        <f t="shared" si="330"/>
        <v>100</v>
      </c>
      <c r="X1106" s="1">
        <f t="shared" si="331"/>
        <v>3</v>
      </c>
      <c r="Y1106" s="1">
        <f t="shared" si="332"/>
        <v>0</v>
      </c>
      <c r="Z1106" s="1" t="str">
        <f>VLOOKUP(BIN2DEC(MID(HEX2BIN(MID(H1106,3,2),8),2,5)),Codes!$E$1:$F$18,2)</f>
        <v>Normal</v>
      </c>
      <c r="AA1106" s="6" t="str">
        <f t="shared" si="333"/>
        <v>0</v>
      </c>
      <c r="AB1106" s="1">
        <f t="shared" si="334"/>
        <v>1</v>
      </c>
      <c r="AC1106" s="1" t="str">
        <f>VLOOKUP(BIN2DEC(RIGHT(HEX2BIN(MID(H1106,6,1),4),1)&amp;LEFT(HEX2BIN(MID(H1106,7,1),4),1)),Codes!$K$1:$L$5,2)</f>
        <v>L</v>
      </c>
      <c r="AD1106" s="1" t="str">
        <f>VLOOKUP(BIN2DEC(RIGHT(HEX2BIN(MID(H1106,7,1),4),3)&amp;LEFT(HEX2BIN(MID(H1106,8,1),4),2)),Codes!$H$2:$I$33,2)</f>
        <v>Kick</v>
      </c>
      <c r="AE1106" s="1" t="str">
        <f t="shared" si="335"/>
        <v>1</v>
      </c>
      <c r="AF1106" s="1" t="str">
        <f t="shared" si="336"/>
        <v>1</v>
      </c>
      <c r="AH1106" s="6">
        <f t="shared" si="337"/>
        <v>66</v>
      </c>
    </row>
    <row r="1107" spans="1:34">
      <c r="A1107" s="3" t="s">
        <v>9169</v>
      </c>
      <c r="B1107" s="1" t="s">
        <v>75</v>
      </c>
      <c r="C1107" s="6" t="s">
        <v>321</v>
      </c>
      <c r="D1107" s="9" t="s">
        <v>9170</v>
      </c>
      <c r="E1107" s="9" t="s">
        <v>9171</v>
      </c>
      <c r="F1107" s="9" t="s">
        <v>91</v>
      </c>
      <c r="G1107" s="9" t="s">
        <v>139</v>
      </c>
      <c r="H1107" s="9" t="s">
        <v>5168</v>
      </c>
      <c r="J1107" s="6" t="str">
        <f t="shared" si="321"/>
        <v>001011</v>
      </c>
      <c r="K1107" s="1">
        <f t="shared" si="322"/>
        <v>0</v>
      </c>
      <c r="L1107" s="6" t="str">
        <f t="shared" si="323"/>
        <v>00000</v>
      </c>
      <c r="M1107" s="1">
        <f t="shared" si="324"/>
        <v>29</v>
      </c>
      <c r="N1107" s="6" t="str">
        <f t="shared" si="325"/>
        <v>00</v>
      </c>
      <c r="O1107" s="1">
        <f t="shared" si="326"/>
        <v>11</v>
      </c>
      <c r="P1107" s="1">
        <f>IF(HEX2DEC(LEFT(E1107,4))&gt;=32768,HEX2DEC(LEFT(E1107,4))-65536,HEX2DEC(LEFT(E1107,4)))/Codes!$N$2</f>
        <v>4</v>
      </c>
      <c r="Q1107" s="1">
        <f>IF(HEX2DEC(RIGHT(E1107,4))&gt;=32768,HEX2DEC(RIGHT(E1107,4))-65536,HEX2DEC(RIGHT(E1107,4)))/Codes!$N$2</f>
        <v>2.7240000000000002</v>
      </c>
      <c r="R1107" s="1">
        <f>IF(HEX2DEC(LEFT(F1107,4))&gt;=32768,HEX2DEC(LEFT(F1107,4))-65536,HEX2DEC(LEFT(F1107,4)))/Codes!$N$2</f>
        <v>0</v>
      </c>
      <c r="S1107" s="1">
        <f>IF(HEX2DEC(RIGHT(F1107,4))&gt;=32768,HEX2DEC(RIGHT(F1107,4))-65536,HEX2DEC(RIGHT(F1107,4)))/Codes!$N$2</f>
        <v>0</v>
      </c>
      <c r="T1107" s="18">
        <f t="shared" si="327"/>
        <v>361</v>
      </c>
      <c r="U1107" s="1">
        <f t="shared" si="328"/>
        <v>100</v>
      </c>
      <c r="V1107" s="1">
        <f t="shared" si="329"/>
        <v>0</v>
      </c>
      <c r="W1107" s="1" t="str">
        <f t="shared" si="330"/>
        <v>100</v>
      </c>
      <c r="X1107" s="1">
        <f t="shared" si="331"/>
        <v>3</v>
      </c>
      <c r="Y1107" s="1">
        <f t="shared" si="332"/>
        <v>10</v>
      </c>
      <c r="Z1107" s="1" t="str">
        <f>VLOOKUP(BIN2DEC(MID(HEX2BIN(MID(H1107,3,2),8),2,5)),Codes!$E$1:$F$18,2)</f>
        <v>Normal</v>
      </c>
      <c r="AA1107" s="6" t="str">
        <f t="shared" si="333"/>
        <v>0</v>
      </c>
      <c r="AB1107" s="1">
        <f t="shared" si="334"/>
        <v>0</v>
      </c>
      <c r="AC1107" s="1" t="str">
        <f>VLOOKUP(BIN2DEC(RIGHT(HEX2BIN(MID(H1107,6,1),4),1)&amp;LEFT(HEX2BIN(MID(H1107,7,1),4),1)),Codes!$K$1:$L$5,2)</f>
        <v>L</v>
      </c>
      <c r="AD1107" s="1" t="str">
        <f>VLOOKUP(BIN2DEC(RIGHT(HEX2BIN(MID(H1107,7,1),4),3)&amp;LEFT(HEX2BIN(MID(H1107,8,1),4),2)),Codes!$H$2:$I$33,2)</f>
        <v>Punch</v>
      </c>
      <c r="AE1107" s="1" t="str">
        <f t="shared" si="335"/>
        <v>1</v>
      </c>
      <c r="AF1107" s="1" t="str">
        <f t="shared" si="336"/>
        <v>1</v>
      </c>
      <c r="AH1107" s="6">
        <f t="shared" si="337"/>
        <v>65</v>
      </c>
    </row>
    <row r="1108" spans="1:34">
      <c r="A1108" s="3" t="s">
        <v>9172</v>
      </c>
      <c r="B1108" s="1" t="s">
        <v>75</v>
      </c>
      <c r="C1108" s="6" t="s">
        <v>321</v>
      </c>
      <c r="D1108" s="9" t="s">
        <v>9173</v>
      </c>
      <c r="E1108" s="9" t="s">
        <v>202</v>
      </c>
      <c r="F1108" s="9" t="s">
        <v>91</v>
      </c>
      <c r="G1108" s="9" t="s">
        <v>139</v>
      </c>
      <c r="H1108" s="9" t="s">
        <v>5168</v>
      </c>
      <c r="J1108" s="6" t="str">
        <f t="shared" si="321"/>
        <v>001011</v>
      </c>
      <c r="K1108" s="1">
        <f t="shared" si="322"/>
        <v>1</v>
      </c>
      <c r="L1108" s="6" t="str">
        <f t="shared" si="323"/>
        <v>00000</v>
      </c>
      <c r="M1108" s="1">
        <f t="shared" si="324"/>
        <v>30</v>
      </c>
      <c r="N1108" s="6" t="str">
        <f t="shared" si="325"/>
        <v>00</v>
      </c>
      <c r="O1108" s="1">
        <f t="shared" si="326"/>
        <v>11</v>
      </c>
      <c r="P1108" s="1">
        <f>IF(HEX2DEC(LEFT(E1108,4))&gt;=32768,HEX2DEC(LEFT(E1108,4))-65536,HEX2DEC(LEFT(E1108,4)))/Codes!$N$2</f>
        <v>4.4000000000000004</v>
      </c>
      <c r="Q1108" s="1">
        <f>IF(HEX2DEC(RIGHT(E1108,4))&gt;=32768,HEX2DEC(RIGHT(E1108,4))-65536,HEX2DEC(RIGHT(E1108,4)))/Codes!$N$2</f>
        <v>3.2</v>
      </c>
      <c r="R1108" s="1">
        <f>IF(HEX2DEC(LEFT(F1108,4))&gt;=32768,HEX2DEC(LEFT(F1108,4))-65536,HEX2DEC(LEFT(F1108,4)))/Codes!$N$2</f>
        <v>0</v>
      </c>
      <c r="S1108" s="1">
        <f>IF(HEX2DEC(RIGHT(F1108,4))&gt;=32768,HEX2DEC(RIGHT(F1108,4))-65536,HEX2DEC(RIGHT(F1108,4)))/Codes!$N$2</f>
        <v>0</v>
      </c>
      <c r="T1108" s="18">
        <f t="shared" si="327"/>
        <v>361</v>
      </c>
      <c r="U1108" s="1">
        <f t="shared" si="328"/>
        <v>100</v>
      </c>
      <c r="V1108" s="1">
        <f t="shared" si="329"/>
        <v>0</v>
      </c>
      <c r="W1108" s="1" t="str">
        <f t="shared" si="330"/>
        <v>100</v>
      </c>
      <c r="X1108" s="1">
        <f t="shared" si="331"/>
        <v>3</v>
      </c>
      <c r="Y1108" s="1">
        <f t="shared" si="332"/>
        <v>10</v>
      </c>
      <c r="Z1108" s="1" t="str">
        <f>VLOOKUP(BIN2DEC(MID(HEX2BIN(MID(H1108,3,2),8),2,5)),Codes!$E$1:$F$18,2)</f>
        <v>Normal</v>
      </c>
      <c r="AA1108" s="6" t="str">
        <f t="shared" si="333"/>
        <v>0</v>
      </c>
      <c r="AB1108" s="1">
        <f t="shared" si="334"/>
        <v>0</v>
      </c>
      <c r="AC1108" s="1" t="str">
        <f>VLOOKUP(BIN2DEC(RIGHT(HEX2BIN(MID(H1108,6,1),4),1)&amp;LEFT(HEX2BIN(MID(H1108,7,1),4),1)),Codes!$K$1:$L$5,2)</f>
        <v>L</v>
      </c>
      <c r="AD1108" s="1" t="str">
        <f>VLOOKUP(BIN2DEC(RIGHT(HEX2BIN(MID(H1108,7,1),4),3)&amp;LEFT(HEX2BIN(MID(H1108,8,1),4),2)),Codes!$H$2:$I$33,2)</f>
        <v>Punch</v>
      </c>
      <c r="AE1108" s="1" t="str">
        <f t="shared" si="335"/>
        <v>1</v>
      </c>
      <c r="AF1108" s="1" t="str">
        <f t="shared" si="336"/>
        <v>1</v>
      </c>
      <c r="AH1108" s="6">
        <f t="shared" si="337"/>
        <v>65</v>
      </c>
    </row>
    <row r="1109" spans="1:34">
      <c r="A1109" s="3" t="s">
        <v>9174</v>
      </c>
      <c r="B1109" s="1" t="s">
        <v>75</v>
      </c>
      <c r="C1109" s="6" t="s">
        <v>321</v>
      </c>
      <c r="D1109" s="9" t="s">
        <v>9175</v>
      </c>
      <c r="E1109" s="9" t="s">
        <v>9176</v>
      </c>
      <c r="F1109" s="9" t="s">
        <v>91</v>
      </c>
      <c r="G1109" s="9" t="s">
        <v>139</v>
      </c>
      <c r="H1109" s="9" t="s">
        <v>5168</v>
      </c>
      <c r="J1109" s="6" t="str">
        <f t="shared" si="321"/>
        <v>001011</v>
      </c>
      <c r="K1109" s="1">
        <f t="shared" si="322"/>
        <v>2</v>
      </c>
      <c r="L1109" s="6" t="str">
        <f t="shared" si="323"/>
        <v>00000</v>
      </c>
      <c r="M1109" s="1">
        <f t="shared" si="324"/>
        <v>29</v>
      </c>
      <c r="N1109" s="6" t="str">
        <f t="shared" si="325"/>
        <v>00</v>
      </c>
      <c r="O1109" s="1">
        <f t="shared" si="326"/>
        <v>11</v>
      </c>
      <c r="P1109" s="1">
        <f>IF(HEX2DEC(LEFT(E1109,4))&gt;=32768,HEX2DEC(LEFT(E1109,4))-65536,HEX2DEC(LEFT(E1109,4)))/Codes!$N$2</f>
        <v>2.8</v>
      </c>
      <c r="Q1109" s="1">
        <f>IF(HEX2DEC(RIGHT(E1109,4))&gt;=32768,HEX2DEC(RIGHT(E1109,4))-65536,HEX2DEC(RIGHT(E1109,4)))/Codes!$N$2</f>
        <v>-1.02</v>
      </c>
      <c r="R1109" s="1">
        <f>IF(HEX2DEC(LEFT(F1109,4))&gt;=32768,HEX2DEC(LEFT(F1109,4))-65536,HEX2DEC(LEFT(F1109,4)))/Codes!$N$2</f>
        <v>0</v>
      </c>
      <c r="S1109" s="1">
        <f>IF(HEX2DEC(RIGHT(F1109,4))&gt;=32768,HEX2DEC(RIGHT(F1109,4))-65536,HEX2DEC(RIGHT(F1109,4)))/Codes!$N$2</f>
        <v>0</v>
      </c>
      <c r="T1109" s="18">
        <f t="shared" si="327"/>
        <v>361</v>
      </c>
      <c r="U1109" s="1">
        <f t="shared" si="328"/>
        <v>100</v>
      </c>
      <c r="V1109" s="1">
        <f t="shared" si="329"/>
        <v>0</v>
      </c>
      <c r="W1109" s="1" t="str">
        <f t="shared" si="330"/>
        <v>100</v>
      </c>
      <c r="X1109" s="1">
        <f t="shared" si="331"/>
        <v>3</v>
      </c>
      <c r="Y1109" s="1">
        <f t="shared" si="332"/>
        <v>10</v>
      </c>
      <c r="Z1109" s="1" t="str">
        <f>VLOOKUP(BIN2DEC(MID(HEX2BIN(MID(H1109,3,2),8),2,5)),Codes!$E$1:$F$18,2)</f>
        <v>Normal</v>
      </c>
      <c r="AA1109" s="6" t="str">
        <f t="shared" si="333"/>
        <v>0</v>
      </c>
      <c r="AB1109" s="1">
        <f t="shared" si="334"/>
        <v>0</v>
      </c>
      <c r="AC1109" s="1" t="str">
        <f>VLOOKUP(BIN2DEC(RIGHT(HEX2BIN(MID(H1109,6,1),4),1)&amp;LEFT(HEX2BIN(MID(H1109,7,1),4),1)),Codes!$K$1:$L$5,2)</f>
        <v>L</v>
      </c>
      <c r="AD1109" s="1" t="str">
        <f>VLOOKUP(BIN2DEC(RIGHT(HEX2BIN(MID(H1109,7,1),4),3)&amp;LEFT(HEX2BIN(MID(H1109,8,1),4),2)),Codes!$H$2:$I$33,2)</f>
        <v>Punch</v>
      </c>
      <c r="AE1109" s="1" t="str">
        <f t="shared" si="335"/>
        <v>1</v>
      </c>
      <c r="AF1109" s="1" t="str">
        <f t="shared" si="336"/>
        <v>1</v>
      </c>
      <c r="AH1109" s="6">
        <f t="shared" si="337"/>
        <v>65</v>
      </c>
    </row>
    <row r="1110" spans="1:34">
      <c r="A1110" s="3" t="s">
        <v>9177</v>
      </c>
      <c r="B1110" s="1" t="s">
        <v>75</v>
      </c>
      <c r="C1110" s="6" t="s">
        <v>321</v>
      </c>
      <c r="D1110" s="9" t="s">
        <v>9178</v>
      </c>
      <c r="E1110" s="9" t="s">
        <v>256</v>
      </c>
      <c r="F1110" s="9" t="s">
        <v>1795</v>
      </c>
      <c r="G1110" s="9" t="s">
        <v>139</v>
      </c>
      <c r="H1110" s="9" t="s">
        <v>5168</v>
      </c>
      <c r="J1110" s="6" t="str">
        <f t="shared" si="321"/>
        <v>001011</v>
      </c>
      <c r="K1110" s="1">
        <f t="shared" si="322"/>
        <v>3</v>
      </c>
      <c r="L1110" s="6" t="str">
        <f t="shared" si="323"/>
        <v>00000</v>
      </c>
      <c r="M1110" s="1">
        <f t="shared" si="324"/>
        <v>43</v>
      </c>
      <c r="N1110" s="6" t="str">
        <f t="shared" si="325"/>
        <v>00</v>
      </c>
      <c r="O1110" s="1">
        <f t="shared" si="326"/>
        <v>11</v>
      </c>
      <c r="P1110" s="1">
        <f>IF(HEX2DEC(LEFT(E1110,4))&gt;=32768,HEX2DEC(LEFT(E1110,4))-65536,HEX2DEC(LEFT(E1110,4)))/Codes!$N$2</f>
        <v>3.6</v>
      </c>
      <c r="Q1110" s="1">
        <f>IF(HEX2DEC(RIGHT(E1110,4))&gt;=32768,HEX2DEC(RIGHT(E1110,4))-65536,HEX2DEC(RIGHT(E1110,4)))/Codes!$N$2</f>
        <v>0</v>
      </c>
      <c r="R1110" s="1">
        <f>IF(HEX2DEC(LEFT(F1110,4))&gt;=32768,HEX2DEC(LEFT(F1110,4))-65536,HEX2DEC(LEFT(F1110,4)))/Codes!$N$2</f>
        <v>-2.4</v>
      </c>
      <c r="S1110" s="1">
        <f>IF(HEX2DEC(RIGHT(F1110,4))&gt;=32768,HEX2DEC(RIGHT(F1110,4))-65536,HEX2DEC(RIGHT(F1110,4)))/Codes!$N$2</f>
        <v>0</v>
      </c>
      <c r="T1110" s="18">
        <f t="shared" si="327"/>
        <v>361</v>
      </c>
      <c r="U1110" s="1">
        <f t="shared" si="328"/>
        <v>100</v>
      </c>
      <c r="V1110" s="1">
        <f t="shared" si="329"/>
        <v>0</v>
      </c>
      <c r="W1110" s="1" t="str">
        <f t="shared" si="330"/>
        <v>100</v>
      </c>
      <c r="X1110" s="1">
        <f t="shared" si="331"/>
        <v>3</v>
      </c>
      <c r="Y1110" s="1">
        <f t="shared" si="332"/>
        <v>10</v>
      </c>
      <c r="Z1110" s="1" t="str">
        <f>VLOOKUP(BIN2DEC(MID(HEX2BIN(MID(H1110,3,2),8),2,5)),Codes!$E$1:$F$18,2)</f>
        <v>Normal</v>
      </c>
      <c r="AA1110" s="6" t="str">
        <f t="shared" si="333"/>
        <v>0</v>
      </c>
      <c r="AB1110" s="1">
        <f t="shared" si="334"/>
        <v>0</v>
      </c>
      <c r="AC1110" s="1" t="str">
        <f>VLOOKUP(BIN2DEC(RIGHT(HEX2BIN(MID(H1110,6,1),4),1)&amp;LEFT(HEX2BIN(MID(H1110,7,1),4),1)),Codes!$K$1:$L$5,2)</f>
        <v>L</v>
      </c>
      <c r="AD1110" s="1" t="str">
        <f>VLOOKUP(BIN2DEC(RIGHT(HEX2BIN(MID(H1110,7,1),4),3)&amp;LEFT(HEX2BIN(MID(H1110,8,1),4),2)),Codes!$H$2:$I$33,2)</f>
        <v>Punch</v>
      </c>
      <c r="AE1110" s="1" t="str">
        <f t="shared" si="335"/>
        <v>1</v>
      </c>
      <c r="AF1110" s="1" t="str">
        <f t="shared" si="336"/>
        <v>1</v>
      </c>
      <c r="AH1110" s="6">
        <f t="shared" si="337"/>
        <v>65</v>
      </c>
    </row>
    <row r="1111" spans="1:34">
      <c r="A1111" s="3" t="s">
        <v>9179</v>
      </c>
      <c r="B1111" s="1" t="s">
        <v>75</v>
      </c>
      <c r="C1111" s="6" t="s">
        <v>322</v>
      </c>
      <c r="D1111" s="9" t="s">
        <v>9108</v>
      </c>
      <c r="E1111" s="9" t="s">
        <v>9171</v>
      </c>
      <c r="F1111" s="9" t="s">
        <v>91</v>
      </c>
      <c r="G1111" s="9" t="s">
        <v>139</v>
      </c>
      <c r="H1111" s="9" t="s">
        <v>5168</v>
      </c>
      <c r="J1111" s="6" t="str">
        <f t="shared" si="321"/>
        <v>001011</v>
      </c>
      <c r="K1111" s="1">
        <f t="shared" si="322"/>
        <v>0</v>
      </c>
      <c r="L1111" s="6" t="str">
        <f t="shared" si="323"/>
        <v>00000</v>
      </c>
      <c r="M1111" s="1">
        <f t="shared" si="324"/>
        <v>29</v>
      </c>
      <c r="N1111" s="6" t="str">
        <f t="shared" si="325"/>
        <v>00</v>
      </c>
      <c r="O1111" s="1">
        <f t="shared" si="326"/>
        <v>10</v>
      </c>
      <c r="P1111" s="1">
        <f>IF(HEX2DEC(LEFT(E1111,4))&gt;=32768,HEX2DEC(LEFT(E1111,4))-65536,HEX2DEC(LEFT(E1111,4)))/Codes!$N$2</f>
        <v>4</v>
      </c>
      <c r="Q1111" s="1">
        <f>IF(HEX2DEC(RIGHT(E1111,4))&gt;=32768,HEX2DEC(RIGHT(E1111,4))-65536,HEX2DEC(RIGHT(E1111,4)))/Codes!$N$2</f>
        <v>2.7240000000000002</v>
      </c>
      <c r="R1111" s="1">
        <f>IF(HEX2DEC(LEFT(F1111,4))&gt;=32768,HEX2DEC(LEFT(F1111,4))-65536,HEX2DEC(LEFT(F1111,4)))/Codes!$N$2</f>
        <v>0</v>
      </c>
      <c r="S1111" s="1">
        <f>IF(HEX2DEC(RIGHT(F1111,4))&gt;=32768,HEX2DEC(RIGHT(F1111,4))-65536,HEX2DEC(RIGHT(F1111,4)))/Codes!$N$2</f>
        <v>0</v>
      </c>
      <c r="T1111" s="18">
        <f t="shared" si="327"/>
        <v>361</v>
      </c>
      <c r="U1111" s="1">
        <f t="shared" si="328"/>
        <v>100</v>
      </c>
      <c r="V1111" s="1">
        <f t="shared" si="329"/>
        <v>0</v>
      </c>
      <c r="W1111" s="1" t="str">
        <f t="shared" si="330"/>
        <v>100</v>
      </c>
      <c r="X1111" s="1">
        <f t="shared" si="331"/>
        <v>3</v>
      </c>
      <c r="Y1111" s="1">
        <f t="shared" si="332"/>
        <v>10</v>
      </c>
      <c r="Z1111" s="1" t="str">
        <f>VLOOKUP(BIN2DEC(MID(HEX2BIN(MID(H1111,3,2),8),2,5)),Codes!$E$1:$F$18,2)</f>
        <v>Normal</v>
      </c>
      <c r="AA1111" s="6" t="str">
        <f t="shared" si="333"/>
        <v>0</v>
      </c>
      <c r="AB1111" s="1">
        <f t="shared" si="334"/>
        <v>0</v>
      </c>
      <c r="AC1111" s="1" t="str">
        <f>VLOOKUP(BIN2DEC(RIGHT(HEX2BIN(MID(H1111,6,1),4),1)&amp;LEFT(HEX2BIN(MID(H1111,7,1),4),1)),Codes!$K$1:$L$5,2)</f>
        <v>L</v>
      </c>
      <c r="AD1111" s="1" t="str">
        <f>VLOOKUP(BIN2DEC(RIGHT(HEX2BIN(MID(H1111,7,1),4),3)&amp;LEFT(HEX2BIN(MID(H1111,8,1),4),2)),Codes!$H$2:$I$33,2)</f>
        <v>Punch</v>
      </c>
      <c r="AE1111" s="1" t="str">
        <f t="shared" si="335"/>
        <v>1</v>
      </c>
      <c r="AF1111" s="1" t="str">
        <f t="shared" si="336"/>
        <v>1</v>
      </c>
      <c r="AH1111" s="6">
        <f t="shared" si="337"/>
        <v>65</v>
      </c>
    </row>
    <row r="1112" spans="1:34">
      <c r="A1112" s="3" t="s">
        <v>9180</v>
      </c>
      <c r="B1112" s="1" t="s">
        <v>75</v>
      </c>
      <c r="C1112" s="6" t="s">
        <v>322</v>
      </c>
      <c r="D1112" s="9" t="s">
        <v>9181</v>
      </c>
      <c r="E1112" s="9" t="s">
        <v>202</v>
      </c>
      <c r="F1112" s="9" t="s">
        <v>91</v>
      </c>
      <c r="G1112" s="9" t="s">
        <v>139</v>
      </c>
      <c r="H1112" s="9" t="s">
        <v>5168</v>
      </c>
      <c r="J1112" s="6" t="str">
        <f t="shared" si="321"/>
        <v>001011</v>
      </c>
      <c r="K1112" s="1">
        <f t="shared" si="322"/>
        <v>1</v>
      </c>
      <c r="L1112" s="6" t="str">
        <f t="shared" si="323"/>
        <v>00000</v>
      </c>
      <c r="M1112" s="1">
        <f t="shared" si="324"/>
        <v>30</v>
      </c>
      <c r="N1112" s="6" t="str">
        <f t="shared" si="325"/>
        <v>00</v>
      </c>
      <c r="O1112" s="1">
        <f t="shared" si="326"/>
        <v>10</v>
      </c>
      <c r="P1112" s="1">
        <f>IF(HEX2DEC(LEFT(E1112,4))&gt;=32768,HEX2DEC(LEFT(E1112,4))-65536,HEX2DEC(LEFT(E1112,4)))/Codes!$N$2</f>
        <v>4.4000000000000004</v>
      </c>
      <c r="Q1112" s="1">
        <f>IF(HEX2DEC(RIGHT(E1112,4))&gt;=32768,HEX2DEC(RIGHT(E1112,4))-65536,HEX2DEC(RIGHT(E1112,4)))/Codes!$N$2</f>
        <v>3.2</v>
      </c>
      <c r="R1112" s="1">
        <f>IF(HEX2DEC(LEFT(F1112,4))&gt;=32768,HEX2DEC(LEFT(F1112,4))-65536,HEX2DEC(LEFT(F1112,4)))/Codes!$N$2</f>
        <v>0</v>
      </c>
      <c r="S1112" s="1">
        <f>IF(HEX2DEC(RIGHT(F1112,4))&gt;=32768,HEX2DEC(RIGHT(F1112,4))-65536,HEX2DEC(RIGHT(F1112,4)))/Codes!$N$2</f>
        <v>0</v>
      </c>
      <c r="T1112" s="18">
        <f t="shared" si="327"/>
        <v>361</v>
      </c>
      <c r="U1112" s="1">
        <f t="shared" si="328"/>
        <v>100</v>
      </c>
      <c r="V1112" s="1">
        <f t="shared" si="329"/>
        <v>0</v>
      </c>
      <c r="W1112" s="1" t="str">
        <f t="shared" si="330"/>
        <v>100</v>
      </c>
      <c r="X1112" s="1">
        <f t="shared" si="331"/>
        <v>3</v>
      </c>
      <c r="Y1112" s="1">
        <f t="shared" si="332"/>
        <v>10</v>
      </c>
      <c r="Z1112" s="1" t="str">
        <f>VLOOKUP(BIN2DEC(MID(HEX2BIN(MID(H1112,3,2),8),2,5)),Codes!$E$1:$F$18,2)</f>
        <v>Normal</v>
      </c>
      <c r="AA1112" s="6" t="str">
        <f t="shared" si="333"/>
        <v>0</v>
      </c>
      <c r="AB1112" s="1">
        <f t="shared" si="334"/>
        <v>0</v>
      </c>
      <c r="AC1112" s="1" t="str">
        <f>VLOOKUP(BIN2DEC(RIGHT(HEX2BIN(MID(H1112,6,1),4),1)&amp;LEFT(HEX2BIN(MID(H1112,7,1),4),1)),Codes!$K$1:$L$5,2)</f>
        <v>L</v>
      </c>
      <c r="AD1112" s="1" t="str">
        <f>VLOOKUP(BIN2DEC(RIGHT(HEX2BIN(MID(H1112,7,1),4),3)&amp;LEFT(HEX2BIN(MID(H1112,8,1),4),2)),Codes!$H$2:$I$33,2)</f>
        <v>Punch</v>
      </c>
      <c r="AE1112" s="1" t="str">
        <f t="shared" si="335"/>
        <v>1</v>
      </c>
      <c r="AF1112" s="1" t="str">
        <f t="shared" si="336"/>
        <v>1</v>
      </c>
      <c r="AH1112" s="6">
        <f t="shared" si="337"/>
        <v>65</v>
      </c>
    </row>
    <row r="1113" spans="1:34">
      <c r="A1113" s="3" t="s">
        <v>9182</v>
      </c>
      <c r="B1113" s="1" t="s">
        <v>75</v>
      </c>
      <c r="C1113" s="6" t="s">
        <v>322</v>
      </c>
      <c r="D1113" s="9" t="s">
        <v>1688</v>
      </c>
      <c r="E1113" s="9" t="s">
        <v>9176</v>
      </c>
      <c r="F1113" s="9" t="s">
        <v>91</v>
      </c>
      <c r="G1113" s="9" t="s">
        <v>139</v>
      </c>
      <c r="H1113" s="9" t="s">
        <v>5168</v>
      </c>
      <c r="J1113" s="6" t="str">
        <f t="shared" si="321"/>
        <v>001011</v>
      </c>
      <c r="K1113" s="1">
        <f t="shared" si="322"/>
        <v>2</v>
      </c>
      <c r="L1113" s="6" t="str">
        <f t="shared" si="323"/>
        <v>00000</v>
      </c>
      <c r="M1113" s="1">
        <f t="shared" si="324"/>
        <v>29</v>
      </c>
      <c r="N1113" s="6" t="str">
        <f t="shared" si="325"/>
        <v>00</v>
      </c>
      <c r="O1113" s="1">
        <f t="shared" si="326"/>
        <v>10</v>
      </c>
      <c r="P1113" s="1">
        <f>IF(HEX2DEC(LEFT(E1113,4))&gt;=32768,HEX2DEC(LEFT(E1113,4))-65536,HEX2DEC(LEFT(E1113,4)))/Codes!$N$2</f>
        <v>2.8</v>
      </c>
      <c r="Q1113" s="1">
        <f>IF(HEX2DEC(RIGHT(E1113,4))&gt;=32768,HEX2DEC(RIGHT(E1113,4))-65536,HEX2DEC(RIGHT(E1113,4)))/Codes!$N$2</f>
        <v>-1.02</v>
      </c>
      <c r="R1113" s="1">
        <f>IF(HEX2DEC(LEFT(F1113,4))&gt;=32768,HEX2DEC(LEFT(F1113,4))-65536,HEX2DEC(LEFT(F1113,4)))/Codes!$N$2</f>
        <v>0</v>
      </c>
      <c r="S1113" s="1">
        <f>IF(HEX2DEC(RIGHT(F1113,4))&gt;=32768,HEX2DEC(RIGHT(F1113,4))-65536,HEX2DEC(RIGHT(F1113,4)))/Codes!$N$2</f>
        <v>0</v>
      </c>
      <c r="T1113" s="18">
        <f t="shared" si="327"/>
        <v>361</v>
      </c>
      <c r="U1113" s="1">
        <f t="shared" si="328"/>
        <v>100</v>
      </c>
      <c r="V1113" s="1">
        <f t="shared" si="329"/>
        <v>0</v>
      </c>
      <c r="W1113" s="1" t="str">
        <f t="shared" si="330"/>
        <v>100</v>
      </c>
      <c r="X1113" s="1">
        <f t="shared" si="331"/>
        <v>3</v>
      </c>
      <c r="Y1113" s="1">
        <f t="shared" si="332"/>
        <v>10</v>
      </c>
      <c r="Z1113" s="1" t="str">
        <f>VLOOKUP(BIN2DEC(MID(HEX2BIN(MID(H1113,3,2),8),2,5)),Codes!$E$1:$F$18,2)</f>
        <v>Normal</v>
      </c>
      <c r="AA1113" s="6" t="str">
        <f t="shared" si="333"/>
        <v>0</v>
      </c>
      <c r="AB1113" s="1">
        <f t="shared" si="334"/>
        <v>0</v>
      </c>
      <c r="AC1113" s="1" t="str">
        <f>VLOOKUP(BIN2DEC(RIGHT(HEX2BIN(MID(H1113,6,1),4),1)&amp;LEFT(HEX2BIN(MID(H1113,7,1),4),1)),Codes!$K$1:$L$5,2)</f>
        <v>L</v>
      </c>
      <c r="AD1113" s="1" t="str">
        <f>VLOOKUP(BIN2DEC(RIGHT(HEX2BIN(MID(H1113,7,1),4),3)&amp;LEFT(HEX2BIN(MID(H1113,8,1),4),2)),Codes!$H$2:$I$33,2)</f>
        <v>Punch</v>
      </c>
      <c r="AE1113" s="1" t="str">
        <f t="shared" si="335"/>
        <v>1</v>
      </c>
      <c r="AF1113" s="1" t="str">
        <f t="shared" si="336"/>
        <v>1</v>
      </c>
      <c r="AH1113" s="6">
        <f t="shared" si="337"/>
        <v>65</v>
      </c>
    </row>
    <row r="1114" spans="1:34">
      <c r="A1114" s="3" t="s">
        <v>9183</v>
      </c>
      <c r="B1114" s="1" t="s">
        <v>75</v>
      </c>
      <c r="C1114" s="6" t="s">
        <v>322</v>
      </c>
      <c r="D1114" s="9" t="s">
        <v>9184</v>
      </c>
      <c r="E1114" s="9" t="s">
        <v>256</v>
      </c>
      <c r="F1114" s="9" t="s">
        <v>1795</v>
      </c>
      <c r="G1114" s="9" t="s">
        <v>139</v>
      </c>
      <c r="H1114" s="9" t="s">
        <v>5168</v>
      </c>
      <c r="J1114" s="6" t="str">
        <f t="shared" si="321"/>
        <v>001011</v>
      </c>
      <c r="K1114" s="1">
        <f t="shared" si="322"/>
        <v>3</v>
      </c>
      <c r="L1114" s="6" t="str">
        <f t="shared" si="323"/>
        <v>00000</v>
      </c>
      <c r="M1114" s="1">
        <f t="shared" si="324"/>
        <v>43</v>
      </c>
      <c r="N1114" s="6" t="str">
        <f t="shared" si="325"/>
        <v>00</v>
      </c>
      <c r="O1114" s="1">
        <f t="shared" si="326"/>
        <v>10</v>
      </c>
      <c r="P1114" s="1">
        <f>IF(HEX2DEC(LEFT(E1114,4))&gt;=32768,HEX2DEC(LEFT(E1114,4))-65536,HEX2DEC(LEFT(E1114,4)))/Codes!$N$2</f>
        <v>3.6</v>
      </c>
      <c r="Q1114" s="1">
        <f>IF(HEX2DEC(RIGHT(E1114,4))&gt;=32768,HEX2DEC(RIGHT(E1114,4))-65536,HEX2DEC(RIGHT(E1114,4)))/Codes!$N$2</f>
        <v>0</v>
      </c>
      <c r="R1114" s="1">
        <f>IF(HEX2DEC(LEFT(F1114,4))&gt;=32768,HEX2DEC(LEFT(F1114,4))-65536,HEX2DEC(LEFT(F1114,4)))/Codes!$N$2</f>
        <v>-2.4</v>
      </c>
      <c r="S1114" s="1">
        <f>IF(HEX2DEC(RIGHT(F1114,4))&gt;=32768,HEX2DEC(RIGHT(F1114,4))-65536,HEX2DEC(RIGHT(F1114,4)))/Codes!$N$2</f>
        <v>0</v>
      </c>
      <c r="T1114" s="18">
        <f t="shared" si="327"/>
        <v>361</v>
      </c>
      <c r="U1114" s="1">
        <f t="shared" si="328"/>
        <v>100</v>
      </c>
      <c r="V1114" s="1">
        <f t="shared" si="329"/>
        <v>0</v>
      </c>
      <c r="W1114" s="1" t="str">
        <f t="shared" si="330"/>
        <v>100</v>
      </c>
      <c r="X1114" s="1">
        <f t="shared" si="331"/>
        <v>3</v>
      </c>
      <c r="Y1114" s="1">
        <f t="shared" si="332"/>
        <v>10</v>
      </c>
      <c r="Z1114" s="1" t="str">
        <f>VLOOKUP(BIN2DEC(MID(HEX2BIN(MID(H1114,3,2),8),2,5)),Codes!$E$1:$F$18,2)</f>
        <v>Normal</v>
      </c>
      <c r="AA1114" s="6" t="str">
        <f t="shared" si="333"/>
        <v>0</v>
      </c>
      <c r="AB1114" s="1">
        <f t="shared" si="334"/>
        <v>0</v>
      </c>
      <c r="AC1114" s="1" t="str">
        <f>VLOOKUP(BIN2DEC(RIGHT(HEX2BIN(MID(H1114,6,1),4),1)&amp;LEFT(HEX2BIN(MID(H1114,7,1),4),1)),Codes!$K$1:$L$5,2)</f>
        <v>L</v>
      </c>
      <c r="AD1114" s="1" t="str">
        <f>VLOOKUP(BIN2DEC(RIGHT(HEX2BIN(MID(H1114,7,1),4),3)&amp;LEFT(HEX2BIN(MID(H1114,8,1),4),2)),Codes!$H$2:$I$33,2)</f>
        <v>Punch</v>
      </c>
      <c r="AE1114" s="1" t="str">
        <f t="shared" si="335"/>
        <v>1</v>
      </c>
      <c r="AF1114" s="1" t="str">
        <f t="shared" si="336"/>
        <v>1</v>
      </c>
      <c r="AH1114" s="6">
        <f t="shared" si="337"/>
        <v>65</v>
      </c>
    </row>
    <row r="1115" spans="1:34">
      <c r="A1115" s="3" t="s">
        <v>9185</v>
      </c>
      <c r="B1115" s="1" t="s">
        <v>75</v>
      </c>
      <c r="C1115" s="6" t="s">
        <v>324</v>
      </c>
      <c r="D1115" s="9" t="s">
        <v>4841</v>
      </c>
      <c r="E1115" s="9" t="s">
        <v>9186</v>
      </c>
      <c r="F1115" s="9" t="s">
        <v>91</v>
      </c>
      <c r="G1115" s="9" t="s">
        <v>139</v>
      </c>
      <c r="H1115" s="9" t="s">
        <v>5168</v>
      </c>
      <c r="J1115" s="6" t="str">
        <f t="shared" si="321"/>
        <v>001011</v>
      </c>
      <c r="K1115" s="1">
        <f t="shared" si="322"/>
        <v>0</v>
      </c>
      <c r="L1115" s="6" t="str">
        <f t="shared" si="323"/>
        <v>00000</v>
      </c>
      <c r="M1115" s="1">
        <f t="shared" si="324"/>
        <v>29</v>
      </c>
      <c r="N1115" s="6" t="str">
        <f t="shared" si="325"/>
        <v>00</v>
      </c>
      <c r="O1115" s="1">
        <f t="shared" si="326"/>
        <v>9</v>
      </c>
      <c r="P1115" s="1">
        <f>IF(HEX2DEC(LEFT(E1115,4))&gt;=32768,HEX2DEC(LEFT(E1115,4))-65536,HEX2DEC(LEFT(E1115,4)))/Codes!$N$2</f>
        <v>4.0880000000000001</v>
      </c>
      <c r="Q1115" s="1">
        <f>IF(HEX2DEC(RIGHT(E1115,4))&gt;=32768,HEX2DEC(RIGHT(E1115,4))-65536,HEX2DEC(RIGHT(E1115,4)))/Codes!$N$2</f>
        <v>2.7240000000000002</v>
      </c>
      <c r="R1115" s="1">
        <f>IF(HEX2DEC(LEFT(F1115,4))&gt;=32768,HEX2DEC(LEFT(F1115,4))-65536,HEX2DEC(LEFT(F1115,4)))/Codes!$N$2</f>
        <v>0</v>
      </c>
      <c r="S1115" s="1">
        <f>IF(HEX2DEC(RIGHT(F1115,4))&gt;=32768,HEX2DEC(RIGHT(F1115,4))-65536,HEX2DEC(RIGHT(F1115,4)))/Codes!$N$2</f>
        <v>0</v>
      </c>
      <c r="T1115" s="18">
        <f t="shared" si="327"/>
        <v>361</v>
      </c>
      <c r="U1115" s="1">
        <f t="shared" si="328"/>
        <v>100</v>
      </c>
      <c r="V1115" s="1">
        <f t="shared" si="329"/>
        <v>0</v>
      </c>
      <c r="W1115" s="1" t="str">
        <f t="shared" si="330"/>
        <v>100</v>
      </c>
      <c r="X1115" s="1">
        <f t="shared" si="331"/>
        <v>3</v>
      </c>
      <c r="Y1115" s="1">
        <f t="shared" si="332"/>
        <v>10</v>
      </c>
      <c r="Z1115" s="1" t="str">
        <f>VLOOKUP(BIN2DEC(MID(HEX2BIN(MID(H1115,3,2),8),2,5)),Codes!$E$1:$F$18,2)</f>
        <v>Normal</v>
      </c>
      <c r="AA1115" s="6" t="str">
        <f t="shared" si="333"/>
        <v>0</v>
      </c>
      <c r="AB1115" s="1">
        <f t="shared" si="334"/>
        <v>0</v>
      </c>
      <c r="AC1115" s="1" t="str">
        <f>VLOOKUP(BIN2DEC(RIGHT(HEX2BIN(MID(H1115,6,1),4),1)&amp;LEFT(HEX2BIN(MID(H1115,7,1),4),1)),Codes!$K$1:$L$5,2)</f>
        <v>L</v>
      </c>
      <c r="AD1115" s="1" t="str">
        <f>VLOOKUP(BIN2DEC(RIGHT(HEX2BIN(MID(H1115,7,1),4),3)&amp;LEFT(HEX2BIN(MID(H1115,8,1),4),2)),Codes!$H$2:$I$33,2)</f>
        <v>Punch</v>
      </c>
      <c r="AE1115" s="1" t="str">
        <f t="shared" si="335"/>
        <v>1</v>
      </c>
      <c r="AF1115" s="1" t="str">
        <f t="shared" si="336"/>
        <v>1</v>
      </c>
      <c r="AH1115" s="6">
        <f t="shared" si="337"/>
        <v>65</v>
      </c>
    </row>
    <row r="1116" spans="1:34">
      <c r="A1116" s="3" t="s">
        <v>9187</v>
      </c>
      <c r="B1116" s="1" t="s">
        <v>75</v>
      </c>
      <c r="C1116" s="6" t="s">
        <v>324</v>
      </c>
      <c r="D1116" s="9" t="s">
        <v>9188</v>
      </c>
      <c r="E1116" s="9" t="s">
        <v>202</v>
      </c>
      <c r="F1116" s="9" t="s">
        <v>91</v>
      </c>
      <c r="G1116" s="9" t="s">
        <v>139</v>
      </c>
      <c r="H1116" s="9" t="s">
        <v>5168</v>
      </c>
      <c r="J1116" s="6" t="str">
        <f t="shared" si="321"/>
        <v>001011</v>
      </c>
      <c r="K1116" s="1">
        <f t="shared" si="322"/>
        <v>1</v>
      </c>
      <c r="L1116" s="6" t="str">
        <f t="shared" si="323"/>
        <v>00000</v>
      </c>
      <c r="M1116" s="1">
        <f t="shared" si="324"/>
        <v>30</v>
      </c>
      <c r="N1116" s="6" t="str">
        <f t="shared" si="325"/>
        <v>00</v>
      </c>
      <c r="O1116" s="1">
        <f t="shared" si="326"/>
        <v>9</v>
      </c>
      <c r="P1116" s="1">
        <f>IF(HEX2DEC(LEFT(E1116,4))&gt;=32768,HEX2DEC(LEFT(E1116,4))-65536,HEX2DEC(LEFT(E1116,4)))/Codes!$N$2</f>
        <v>4.4000000000000004</v>
      </c>
      <c r="Q1116" s="1">
        <f>IF(HEX2DEC(RIGHT(E1116,4))&gt;=32768,HEX2DEC(RIGHT(E1116,4))-65536,HEX2DEC(RIGHT(E1116,4)))/Codes!$N$2</f>
        <v>3.2</v>
      </c>
      <c r="R1116" s="1">
        <f>IF(HEX2DEC(LEFT(F1116,4))&gt;=32768,HEX2DEC(LEFT(F1116,4))-65536,HEX2DEC(LEFT(F1116,4)))/Codes!$N$2</f>
        <v>0</v>
      </c>
      <c r="S1116" s="1">
        <f>IF(HEX2DEC(RIGHT(F1116,4))&gt;=32768,HEX2DEC(RIGHT(F1116,4))-65536,HEX2DEC(RIGHT(F1116,4)))/Codes!$N$2</f>
        <v>0</v>
      </c>
      <c r="T1116" s="18">
        <f t="shared" si="327"/>
        <v>361</v>
      </c>
      <c r="U1116" s="1">
        <f t="shared" si="328"/>
        <v>100</v>
      </c>
      <c r="V1116" s="1">
        <f t="shared" si="329"/>
        <v>0</v>
      </c>
      <c r="W1116" s="1" t="str">
        <f t="shared" si="330"/>
        <v>100</v>
      </c>
      <c r="X1116" s="1">
        <f t="shared" si="331"/>
        <v>3</v>
      </c>
      <c r="Y1116" s="1">
        <f t="shared" si="332"/>
        <v>10</v>
      </c>
      <c r="Z1116" s="1" t="str">
        <f>VLOOKUP(BIN2DEC(MID(HEX2BIN(MID(H1116,3,2),8),2,5)),Codes!$E$1:$F$18,2)</f>
        <v>Normal</v>
      </c>
      <c r="AA1116" s="6" t="str">
        <f t="shared" si="333"/>
        <v>0</v>
      </c>
      <c r="AB1116" s="1">
        <f t="shared" si="334"/>
        <v>0</v>
      </c>
      <c r="AC1116" s="1" t="str">
        <f>VLOOKUP(BIN2DEC(RIGHT(HEX2BIN(MID(H1116,6,1),4),1)&amp;LEFT(HEX2BIN(MID(H1116,7,1),4),1)),Codes!$K$1:$L$5,2)</f>
        <v>L</v>
      </c>
      <c r="AD1116" s="1" t="str">
        <f>VLOOKUP(BIN2DEC(RIGHT(HEX2BIN(MID(H1116,7,1),4),3)&amp;LEFT(HEX2BIN(MID(H1116,8,1),4),2)),Codes!$H$2:$I$33,2)</f>
        <v>Punch</v>
      </c>
      <c r="AE1116" s="1" t="str">
        <f t="shared" si="335"/>
        <v>1</v>
      </c>
      <c r="AF1116" s="1" t="str">
        <f t="shared" si="336"/>
        <v>1</v>
      </c>
      <c r="AH1116" s="6">
        <f t="shared" si="337"/>
        <v>65</v>
      </c>
    </row>
    <row r="1117" spans="1:34">
      <c r="A1117" s="3" t="s">
        <v>9189</v>
      </c>
      <c r="B1117" s="1" t="s">
        <v>75</v>
      </c>
      <c r="C1117" s="6" t="s">
        <v>324</v>
      </c>
      <c r="D1117" s="9" t="s">
        <v>9190</v>
      </c>
      <c r="E1117" s="9" t="s">
        <v>9176</v>
      </c>
      <c r="F1117" s="9" t="s">
        <v>91</v>
      </c>
      <c r="G1117" s="9" t="s">
        <v>139</v>
      </c>
      <c r="H1117" s="9" t="s">
        <v>5168</v>
      </c>
      <c r="J1117" s="6" t="str">
        <f t="shared" si="321"/>
        <v>001011</v>
      </c>
      <c r="K1117" s="1">
        <f t="shared" si="322"/>
        <v>2</v>
      </c>
      <c r="L1117" s="6" t="str">
        <f t="shared" si="323"/>
        <v>00000</v>
      </c>
      <c r="M1117" s="1">
        <f t="shared" si="324"/>
        <v>29</v>
      </c>
      <c r="N1117" s="6" t="str">
        <f t="shared" si="325"/>
        <v>00</v>
      </c>
      <c r="O1117" s="1">
        <f t="shared" si="326"/>
        <v>9</v>
      </c>
      <c r="P1117" s="1">
        <f>IF(HEX2DEC(LEFT(E1117,4))&gt;=32768,HEX2DEC(LEFT(E1117,4))-65536,HEX2DEC(LEFT(E1117,4)))/Codes!$N$2</f>
        <v>2.8</v>
      </c>
      <c r="Q1117" s="1">
        <f>IF(HEX2DEC(RIGHT(E1117,4))&gt;=32768,HEX2DEC(RIGHT(E1117,4))-65536,HEX2DEC(RIGHT(E1117,4)))/Codes!$N$2</f>
        <v>-1.02</v>
      </c>
      <c r="R1117" s="1">
        <f>IF(HEX2DEC(LEFT(F1117,4))&gt;=32768,HEX2DEC(LEFT(F1117,4))-65536,HEX2DEC(LEFT(F1117,4)))/Codes!$N$2</f>
        <v>0</v>
      </c>
      <c r="S1117" s="1">
        <f>IF(HEX2DEC(RIGHT(F1117,4))&gt;=32768,HEX2DEC(RIGHT(F1117,4))-65536,HEX2DEC(RIGHT(F1117,4)))/Codes!$N$2</f>
        <v>0</v>
      </c>
      <c r="T1117" s="18">
        <f t="shared" si="327"/>
        <v>361</v>
      </c>
      <c r="U1117" s="1">
        <f t="shared" si="328"/>
        <v>100</v>
      </c>
      <c r="V1117" s="1">
        <f t="shared" si="329"/>
        <v>0</v>
      </c>
      <c r="W1117" s="1" t="str">
        <f t="shared" si="330"/>
        <v>100</v>
      </c>
      <c r="X1117" s="1">
        <f t="shared" si="331"/>
        <v>3</v>
      </c>
      <c r="Y1117" s="1">
        <f t="shared" si="332"/>
        <v>10</v>
      </c>
      <c r="Z1117" s="1" t="str">
        <f>VLOOKUP(BIN2DEC(MID(HEX2BIN(MID(H1117,3,2),8),2,5)),Codes!$E$1:$F$18,2)</f>
        <v>Normal</v>
      </c>
      <c r="AA1117" s="6" t="str">
        <f t="shared" si="333"/>
        <v>0</v>
      </c>
      <c r="AB1117" s="1">
        <f t="shared" si="334"/>
        <v>0</v>
      </c>
      <c r="AC1117" s="1" t="str">
        <f>VLOOKUP(BIN2DEC(RIGHT(HEX2BIN(MID(H1117,6,1),4),1)&amp;LEFT(HEX2BIN(MID(H1117,7,1),4),1)),Codes!$K$1:$L$5,2)</f>
        <v>L</v>
      </c>
      <c r="AD1117" s="1" t="str">
        <f>VLOOKUP(BIN2DEC(RIGHT(HEX2BIN(MID(H1117,7,1),4),3)&amp;LEFT(HEX2BIN(MID(H1117,8,1),4),2)),Codes!$H$2:$I$33,2)</f>
        <v>Punch</v>
      </c>
      <c r="AE1117" s="1" t="str">
        <f t="shared" si="335"/>
        <v>1</v>
      </c>
      <c r="AF1117" s="1" t="str">
        <f t="shared" si="336"/>
        <v>1</v>
      </c>
      <c r="AH1117" s="6">
        <f t="shared" si="337"/>
        <v>65</v>
      </c>
    </row>
    <row r="1118" spans="1:34">
      <c r="A1118" s="3" t="s">
        <v>9191</v>
      </c>
      <c r="B1118" s="1" t="s">
        <v>75</v>
      </c>
      <c r="C1118" s="6" t="s">
        <v>324</v>
      </c>
      <c r="D1118" s="9" t="s">
        <v>9192</v>
      </c>
      <c r="E1118" s="9" t="s">
        <v>256</v>
      </c>
      <c r="F1118" s="9" t="s">
        <v>1795</v>
      </c>
      <c r="G1118" s="9" t="s">
        <v>139</v>
      </c>
      <c r="H1118" s="9" t="s">
        <v>5168</v>
      </c>
      <c r="J1118" s="6" t="str">
        <f t="shared" si="321"/>
        <v>001011</v>
      </c>
      <c r="K1118" s="1">
        <f t="shared" si="322"/>
        <v>3</v>
      </c>
      <c r="L1118" s="6" t="str">
        <f t="shared" si="323"/>
        <v>00000</v>
      </c>
      <c r="M1118" s="1">
        <f t="shared" si="324"/>
        <v>43</v>
      </c>
      <c r="N1118" s="6" t="str">
        <f t="shared" si="325"/>
        <v>00</v>
      </c>
      <c r="O1118" s="1">
        <f t="shared" si="326"/>
        <v>9</v>
      </c>
      <c r="P1118" s="1">
        <f>IF(HEX2DEC(LEFT(E1118,4))&gt;=32768,HEX2DEC(LEFT(E1118,4))-65536,HEX2DEC(LEFT(E1118,4)))/Codes!$N$2</f>
        <v>3.6</v>
      </c>
      <c r="Q1118" s="1">
        <f>IF(HEX2DEC(RIGHT(E1118,4))&gt;=32768,HEX2DEC(RIGHT(E1118,4))-65536,HEX2DEC(RIGHT(E1118,4)))/Codes!$N$2</f>
        <v>0</v>
      </c>
      <c r="R1118" s="1">
        <f>IF(HEX2DEC(LEFT(F1118,4))&gt;=32768,HEX2DEC(LEFT(F1118,4))-65536,HEX2DEC(LEFT(F1118,4)))/Codes!$N$2</f>
        <v>-2.4</v>
      </c>
      <c r="S1118" s="1">
        <f>IF(HEX2DEC(RIGHT(F1118,4))&gt;=32768,HEX2DEC(RIGHT(F1118,4))-65536,HEX2DEC(RIGHT(F1118,4)))/Codes!$N$2</f>
        <v>0</v>
      </c>
      <c r="T1118" s="18">
        <f t="shared" si="327"/>
        <v>361</v>
      </c>
      <c r="U1118" s="1">
        <f t="shared" si="328"/>
        <v>100</v>
      </c>
      <c r="V1118" s="1">
        <f t="shared" si="329"/>
        <v>0</v>
      </c>
      <c r="W1118" s="1" t="str">
        <f t="shared" si="330"/>
        <v>100</v>
      </c>
      <c r="X1118" s="1">
        <f t="shared" si="331"/>
        <v>3</v>
      </c>
      <c r="Y1118" s="1">
        <f t="shared" si="332"/>
        <v>10</v>
      </c>
      <c r="Z1118" s="1" t="str">
        <f>VLOOKUP(BIN2DEC(MID(HEX2BIN(MID(H1118,3,2),8),2,5)),Codes!$E$1:$F$18,2)</f>
        <v>Normal</v>
      </c>
      <c r="AA1118" s="6" t="str">
        <f t="shared" si="333"/>
        <v>0</v>
      </c>
      <c r="AB1118" s="1">
        <f t="shared" si="334"/>
        <v>0</v>
      </c>
      <c r="AC1118" s="1" t="str">
        <f>VLOOKUP(BIN2DEC(RIGHT(HEX2BIN(MID(H1118,6,1),4),1)&amp;LEFT(HEX2BIN(MID(H1118,7,1),4),1)),Codes!$K$1:$L$5,2)</f>
        <v>L</v>
      </c>
      <c r="AD1118" s="1" t="str">
        <f>VLOOKUP(BIN2DEC(RIGHT(HEX2BIN(MID(H1118,7,1),4),3)&amp;LEFT(HEX2BIN(MID(H1118,8,1),4),2)),Codes!$H$2:$I$33,2)</f>
        <v>Punch</v>
      </c>
      <c r="AE1118" s="1" t="str">
        <f t="shared" si="335"/>
        <v>1</v>
      </c>
      <c r="AF1118" s="1" t="str">
        <f t="shared" si="336"/>
        <v>1</v>
      </c>
      <c r="AH1118" s="6">
        <f t="shared" si="337"/>
        <v>65</v>
      </c>
    </row>
    <row r="1119" spans="1:34">
      <c r="A1119" s="3" t="s">
        <v>9193</v>
      </c>
      <c r="B1119" s="1" t="s">
        <v>75</v>
      </c>
      <c r="C1119" s="6" t="s">
        <v>330</v>
      </c>
      <c r="D1119" s="9" t="s">
        <v>9194</v>
      </c>
      <c r="E1119" s="9" t="s">
        <v>9195</v>
      </c>
      <c r="F1119" s="9" t="s">
        <v>91</v>
      </c>
      <c r="G1119" s="9" t="s">
        <v>2430</v>
      </c>
      <c r="H1119" s="9" t="s">
        <v>5397</v>
      </c>
      <c r="J1119" s="6" t="str">
        <f t="shared" si="321"/>
        <v>001011</v>
      </c>
      <c r="K1119" s="1">
        <f t="shared" si="322"/>
        <v>0</v>
      </c>
      <c r="L1119" s="6" t="str">
        <f t="shared" si="323"/>
        <v>00000</v>
      </c>
      <c r="M1119" s="1">
        <f t="shared" si="324"/>
        <v>52</v>
      </c>
      <c r="N1119" s="6" t="str">
        <f t="shared" si="325"/>
        <v>00</v>
      </c>
      <c r="O1119" s="1">
        <f t="shared" si="326"/>
        <v>9</v>
      </c>
      <c r="P1119" s="1">
        <f>IF(HEX2DEC(LEFT(E1119,4))&gt;=32768,HEX2DEC(LEFT(E1119,4))-65536,HEX2DEC(LEFT(E1119,4)))/Codes!$N$2</f>
        <v>4</v>
      </c>
      <c r="Q1119" s="1">
        <f>IF(HEX2DEC(RIGHT(E1119,4))&gt;=32768,HEX2DEC(RIGHT(E1119,4))-65536,HEX2DEC(RIGHT(E1119,4)))/Codes!$N$2</f>
        <v>5</v>
      </c>
      <c r="R1119" s="1">
        <f>IF(HEX2DEC(LEFT(F1119,4))&gt;=32768,HEX2DEC(LEFT(F1119,4))-65536,HEX2DEC(LEFT(F1119,4)))/Codes!$N$2</f>
        <v>0</v>
      </c>
      <c r="S1119" s="1">
        <f>IF(HEX2DEC(RIGHT(F1119,4))&gt;=32768,HEX2DEC(RIGHT(F1119,4))-65536,HEX2DEC(RIGHT(F1119,4)))/Codes!$N$2</f>
        <v>0</v>
      </c>
      <c r="T1119" s="18">
        <f t="shared" si="327"/>
        <v>100</v>
      </c>
      <c r="U1119" s="1">
        <f t="shared" si="328"/>
        <v>105</v>
      </c>
      <c r="V1119" s="1">
        <f t="shared" si="329"/>
        <v>0</v>
      </c>
      <c r="W1119" s="1" t="str">
        <f t="shared" si="330"/>
        <v>100</v>
      </c>
      <c r="X1119" s="1">
        <f t="shared" si="331"/>
        <v>3</v>
      </c>
      <c r="Y1119" s="1">
        <f t="shared" si="332"/>
        <v>40</v>
      </c>
      <c r="Z1119" s="1" t="str">
        <f>VLOOKUP(BIN2DEC(MID(HEX2BIN(MID(H1119,3,2),8),2,5)),Codes!$E$1:$F$18,2)</f>
        <v>Normal</v>
      </c>
      <c r="AA1119" s="6" t="str">
        <f t="shared" si="333"/>
        <v>0</v>
      </c>
      <c r="AB1119" s="1">
        <f t="shared" si="334"/>
        <v>0</v>
      </c>
      <c r="AC1119" s="1" t="str">
        <f>VLOOKUP(BIN2DEC(RIGHT(HEX2BIN(MID(H1119,6,1),4),1)&amp;LEFT(HEX2BIN(MID(H1119,7,1),4),1)),Codes!$K$1:$L$5,2)</f>
        <v>L</v>
      </c>
      <c r="AD1119" s="1" t="str">
        <f>VLOOKUP(BIN2DEC(RIGHT(HEX2BIN(MID(H1119,7,1),4),3)&amp;LEFT(HEX2BIN(MID(H1119,8,1),4),2)),Codes!$H$2:$I$33,2)</f>
        <v>Punch</v>
      </c>
      <c r="AE1119" s="1" t="str">
        <f t="shared" si="335"/>
        <v>1</v>
      </c>
      <c r="AF1119" s="1" t="str">
        <f t="shared" si="336"/>
        <v>1</v>
      </c>
      <c r="AH1119" s="6">
        <f t="shared" si="337"/>
        <v>65</v>
      </c>
    </row>
    <row r="1120" spans="1:34">
      <c r="A1120" s="3" t="s">
        <v>9196</v>
      </c>
      <c r="B1120" s="1" t="s">
        <v>75</v>
      </c>
      <c r="C1120" s="6" t="s">
        <v>330</v>
      </c>
      <c r="D1120" s="9" t="s">
        <v>6791</v>
      </c>
      <c r="E1120" s="9" t="s">
        <v>1636</v>
      </c>
      <c r="F1120" s="9" t="s">
        <v>91</v>
      </c>
      <c r="G1120" s="9" t="s">
        <v>9197</v>
      </c>
      <c r="H1120" s="9" t="s">
        <v>5397</v>
      </c>
      <c r="J1120" s="6" t="str">
        <f t="shared" si="321"/>
        <v>001011</v>
      </c>
      <c r="K1120" s="1">
        <f t="shared" si="322"/>
        <v>1</v>
      </c>
      <c r="L1120" s="6" t="str">
        <f t="shared" si="323"/>
        <v>00000</v>
      </c>
      <c r="M1120" s="1">
        <f t="shared" si="324"/>
        <v>52</v>
      </c>
      <c r="N1120" s="6" t="str">
        <f t="shared" si="325"/>
        <v>00</v>
      </c>
      <c r="O1120" s="1">
        <f t="shared" si="326"/>
        <v>10</v>
      </c>
      <c r="P1120" s="1">
        <f>IF(HEX2DEC(LEFT(E1120,4))&gt;=32768,HEX2DEC(LEFT(E1120,4))-65536,HEX2DEC(LEFT(E1120,4)))/Codes!$N$2</f>
        <v>3.2</v>
      </c>
      <c r="Q1120" s="1">
        <f>IF(HEX2DEC(RIGHT(E1120,4))&gt;=32768,HEX2DEC(RIGHT(E1120,4))-65536,HEX2DEC(RIGHT(E1120,4)))/Codes!$N$2</f>
        <v>1.2</v>
      </c>
      <c r="R1120" s="1">
        <f>IF(HEX2DEC(LEFT(F1120,4))&gt;=32768,HEX2DEC(LEFT(F1120,4))-65536,HEX2DEC(LEFT(F1120,4)))/Codes!$N$2</f>
        <v>0</v>
      </c>
      <c r="S1120" s="1">
        <f>IF(HEX2DEC(RIGHT(F1120,4))&gt;=32768,HEX2DEC(RIGHT(F1120,4))-65536,HEX2DEC(RIGHT(F1120,4)))/Codes!$N$2</f>
        <v>0</v>
      </c>
      <c r="T1120" s="18">
        <f t="shared" si="327"/>
        <v>100</v>
      </c>
      <c r="U1120" s="1">
        <f t="shared" si="328"/>
        <v>110</v>
      </c>
      <c r="V1120" s="1">
        <f t="shared" si="329"/>
        <v>0</v>
      </c>
      <c r="W1120" s="1" t="str">
        <f t="shared" si="330"/>
        <v>100</v>
      </c>
      <c r="X1120" s="1">
        <f t="shared" si="331"/>
        <v>3</v>
      </c>
      <c r="Y1120" s="1">
        <f t="shared" si="332"/>
        <v>40</v>
      </c>
      <c r="Z1120" s="1" t="str">
        <f>VLOOKUP(BIN2DEC(MID(HEX2BIN(MID(H1120,3,2),8),2,5)),Codes!$E$1:$F$18,2)</f>
        <v>Normal</v>
      </c>
      <c r="AA1120" s="6" t="str">
        <f t="shared" si="333"/>
        <v>0</v>
      </c>
      <c r="AB1120" s="1">
        <f t="shared" si="334"/>
        <v>0</v>
      </c>
      <c r="AC1120" s="1" t="str">
        <f>VLOOKUP(BIN2DEC(RIGHT(HEX2BIN(MID(H1120,6,1),4),1)&amp;LEFT(HEX2BIN(MID(H1120,7,1),4),1)),Codes!$K$1:$L$5,2)</f>
        <v>L</v>
      </c>
      <c r="AD1120" s="1" t="str">
        <f>VLOOKUP(BIN2DEC(RIGHT(HEX2BIN(MID(H1120,7,1),4),3)&amp;LEFT(HEX2BIN(MID(H1120,8,1),4),2)),Codes!$H$2:$I$33,2)</f>
        <v>Punch</v>
      </c>
      <c r="AE1120" s="1" t="str">
        <f t="shared" si="335"/>
        <v>1</v>
      </c>
      <c r="AF1120" s="1" t="str">
        <f t="shared" si="336"/>
        <v>1</v>
      </c>
      <c r="AH1120" s="6">
        <f t="shared" si="337"/>
        <v>65</v>
      </c>
    </row>
    <row r="1121" spans="1:34">
      <c r="A1121" s="3" t="s">
        <v>9198</v>
      </c>
      <c r="B1121" s="1" t="s">
        <v>75</v>
      </c>
      <c r="C1121" s="6" t="s">
        <v>330</v>
      </c>
      <c r="D1121" s="9" t="s">
        <v>9199</v>
      </c>
      <c r="E1121" s="9" t="s">
        <v>9171</v>
      </c>
      <c r="F1121" s="9" t="s">
        <v>91</v>
      </c>
      <c r="G1121" s="9" t="s">
        <v>9200</v>
      </c>
      <c r="H1121" s="9" t="s">
        <v>5397</v>
      </c>
      <c r="J1121" s="6" t="str">
        <f t="shared" si="321"/>
        <v>001011</v>
      </c>
      <c r="K1121" s="1">
        <f t="shared" si="322"/>
        <v>2</v>
      </c>
      <c r="L1121" s="6" t="str">
        <f t="shared" si="323"/>
        <v>00000</v>
      </c>
      <c r="M1121" s="1">
        <f t="shared" si="324"/>
        <v>51</v>
      </c>
      <c r="N1121" s="6" t="str">
        <f t="shared" si="325"/>
        <v>00</v>
      </c>
      <c r="O1121" s="1">
        <f t="shared" si="326"/>
        <v>11</v>
      </c>
      <c r="P1121" s="1">
        <f>IF(HEX2DEC(LEFT(E1121,4))&gt;=32768,HEX2DEC(LEFT(E1121,4))-65536,HEX2DEC(LEFT(E1121,4)))/Codes!$N$2</f>
        <v>4</v>
      </c>
      <c r="Q1121" s="1">
        <f>IF(HEX2DEC(RIGHT(E1121,4))&gt;=32768,HEX2DEC(RIGHT(E1121,4))-65536,HEX2DEC(RIGHT(E1121,4)))/Codes!$N$2</f>
        <v>2.7240000000000002</v>
      </c>
      <c r="R1121" s="1">
        <f>IF(HEX2DEC(LEFT(F1121,4))&gt;=32768,HEX2DEC(LEFT(F1121,4))-65536,HEX2DEC(LEFT(F1121,4)))/Codes!$N$2</f>
        <v>0</v>
      </c>
      <c r="S1121" s="1">
        <f>IF(HEX2DEC(RIGHT(F1121,4))&gt;=32768,HEX2DEC(RIGHT(F1121,4))-65536,HEX2DEC(RIGHT(F1121,4)))/Codes!$N$2</f>
        <v>0</v>
      </c>
      <c r="T1121" s="18">
        <f t="shared" si="327"/>
        <v>100</v>
      </c>
      <c r="U1121" s="1">
        <f t="shared" si="328"/>
        <v>115</v>
      </c>
      <c r="V1121" s="1">
        <f t="shared" si="329"/>
        <v>0</v>
      </c>
      <c r="W1121" s="1" t="str">
        <f t="shared" si="330"/>
        <v>100</v>
      </c>
      <c r="X1121" s="1">
        <f t="shared" si="331"/>
        <v>3</v>
      </c>
      <c r="Y1121" s="1">
        <f t="shared" si="332"/>
        <v>40</v>
      </c>
      <c r="Z1121" s="1" t="str">
        <f>VLOOKUP(BIN2DEC(MID(HEX2BIN(MID(H1121,3,2),8),2,5)),Codes!$E$1:$F$18,2)</f>
        <v>Normal</v>
      </c>
      <c r="AA1121" s="6" t="str">
        <f t="shared" si="333"/>
        <v>0</v>
      </c>
      <c r="AB1121" s="1">
        <f t="shared" si="334"/>
        <v>0</v>
      </c>
      <c r="AC1121" s="1" t="str">
        <f>VLOOKUP(BIN2DEC(RIGHT(HEX2BIN(MID(H1121,6,1),4),1)&amp;LEFT(HEX2BIN(MID(H1121,7,1),4),1)),Codes!$K$1:$L$5,2)</f>
        <v>L</v>
      </c>
      <c r="AD1121" s="1" t="str">
        <f>VLOOKUP(BIN2DEC(RIGHT(HEX2BIN(MID(H1121,7,1),4),3)&amp;LEFT(HEX2BIN(MID(H1121,8,1),4),2)),Codes!$H$2:$I$33,2)</f>
        <v>Punch</v>
      </c>
      <c r="AE1121" s="1" t="str">
        <f t="shared" si="335"/>
        <v>1</v>
      </c>
      <c r="AF1121" s="1" t="str">
        <f t="shared" si="336"/>
        <v>1</v>
      </c>
      <c r="AH1121" s="6">
        <f t="shared" si="337"/>
        <v>65</v>
      </c>
    </row>
    <row r="1122" spans="1:34">
      <c r="A1122" s="3" t="s">
        <v>9201</v>
      </c>
      <c r="B1122" s="1" t="s">
        <v>75</v>
      </c>
      <c r="C1122" s="6" t="s">
        <v>349</v>
      </c>
      <c r="D1122" s="9" t="s">
        <v>9202</v>
      </c>
      <c r="E1122" s="9" t="s">
        <v>9203</v>
      </c>
      <c r="F1122" s="9" t="s">
        <v>91</v>
      </c>
      <c r="G1122" s="9" t="s">
        <v>9204</v>
      </c>
      <c r="H1122" s="9" t="s">
        <v>5168</v>
      </c>
      <c r="J1122" s="6" t="str">
        <f t="shared" si="321"/>
        <v>001011</v>
      </c>
      <c r="K1122" s="1">
        <f t="shared" si="322"/>
        <v>0</v>
      </c>
      <c r="L1122" s="6" t="str">
        <f t="shared" si="323"/>
        <v>00000</v>
      </c>
      <c r="M1122" s="1">
        <f t="shared" si="324"/>
        <v>51</v>
      </c>
      <c r="N1122" s="6" t="str">
        <f t="shared" si="325"/>
        <v>00</v>
      </c>
      <c r="O1122" s="1">
        <f t="shared" si="326"/>
        <v>7</v>
      </c>
      <c r="P1122" s="1">
        <f>IF(HEX2DEC(LEFT(E1122,4))&gt;=32768,HEX2DEC(LEFT(E1122,4))-65536,HEX2DEC(LEFT(E1122,4)))/Codes!$N$2</f>
        <v>3.7480000000000002</v>
      </c>
      <c r="Q1122" s="1">
        <f>IF(HEX2DEC(RIGHT(E1122,4))&gt;=32768,HEX2DEC(RIGHT(E1122,4))-65536,HEX2DEC(RIGHT(E1122,4)))/Codes!$N$2</f>
        <v>2.7240000000000002</v>
      </c>
      <c r="R1122" s="1">
        <f>IF(HEX2DEC(LEFT(F1122,4))&gt;=32768,HEX2DEC(LEFT(F1122,4))-65536,HEX2DEC(LEFT(F1122,4)))/Codes!$N$2</f>
        <v>0</v>
      </c>
      <c r="S1122" s="1">
        <f>IF(HEX2DEC(RIGHT(F1122,4))&gt;=32768,HEX2DEC(RIGHT(F1122,4))-65536,HEX2DEC(RIGHT(F1122,4)))/Codes!$N$2</f>
        <v>0</v>
      </c>
      <c r="T1122" s="18">
        <f t="shared" si="327"/>
        <v>40</v>
      </c>
      <c r="U1122" s="1">
        <f t="shared" si="328"/>
        <v>80</v>
      </c>
      <c r="V1122" s="1">
        <f t="shared" si="329"/>
        <v>0</v>
      </c>
      <c r="W1122" s="1" t="str">
        <f t="shared" si="330"/>
        <v>100</v>
      </c>
      <c r="X1122" s="1">
        <f t="shared" si="331"/>
        <v>3</v>
      </c>
      <c r="Y1122" s="1">
        <f t="shared" si="332"/>
        <v>10</v>
      </c>
      <c r="Z1122" s="1" t="str">
        <f>VLOOKUP(BIN2DEC(MID(HEX2BIN(MID(H1122,3,2),8),2,5)),Codes!$E$1:$F$18,2)</f>
        <v>Normal</v>
      </c>
      <c r="AA1122" s="6" t="str">
        <f t="shared" si="333"/>
        <v>0</v>
      </c>
      <c r="AB1122" s="1">
        <f t="shared" si="334"/>
        <v>0</v>
      </c>
      <c r="AC1122" s="1" t="str">
        <f>VLOOKUP(BIN2DEC(RIGHT(HEX2BIN(MID(H1122,6,1),4),1)&amp;LEFT(HEX2BIN(MID(H1122,7,1),4),1)),Codes!$K$1:$L$5,2)</f>
        <v>L</v>
      </c>
      <c r="AD1122" s="1" t="str">
        <f>VLOOKUP(BIN2DEC(RIGHT(HEX2BIN(MID(H1122,7,1),4),3)&amp;LEFT(HEX2BIN(MID(H1122,8,1),4),2)),Codes!$H$2:$I$33,2)</f>
        <v>Punch</v>
      </c>
      <c r="AE1122" s="1" t="str">
        <f t="shared" si="335"/>
        <v>1</v>
      </c>
      <c r="AF1122" s="1" t="str">
        <f t="shared" si="336"/>
        <v>1</v>
      </c>
      <c r="AH1122" s="6">
        <f t="shared" si="337"/>
        <v>65</v>
      </c>
    </row>
    <row r="1123" spans="1:34">
      <c r="A1123" s="3" t="s">
        <v>9205</v>
      </c>
      <c r="B1123" s="1" t="s">
        <v>75</v>
      </c>
      <c r="C1123" s="6" t="s">
        <v>349</v>
      </c>
      <c r="D1123" s="9" t="s">
        <v>9206</v>
      </c>
      <c r="E1123" s="9" t="s">
        <v>9207</v>
      </c>
      <c r="F1123" s="9" t="s">
        <v>91</v>
      </c>
      <c r="G1123" s="9" t="s">
        <v>9204</v>
      </c>
      <c r="H1123" s="9" t="s">
        <v>5168</v>
      </c>
      <c r="J1123" s="6" t="str">
        <f t="shared" si="321"/>
        <v>001011</v>
      </c>
      <c r="K1123" s="1">
        <f t="shared" si="322"/>
        <v>1</v>
      </c>
      <c r="L1123" s="6" t="str">
        <f t="shared" si="323"/>
        <v>00000</v>
      </c>
      <c r="M1123" s="1">
        <f t="shared" si="324"/>
        <v>52</v>
      </c>
      <c r="N1123" s="6" t="str">
        <f t="shared" si="325"/>
        <v>00</v>
      </c>
      <c r="O1123" s="1">
        <f t="shared" si="326"/>
        <v>7</v>
      </c>
      <c r="P1123" s="1">
        <f>IF(HEX2DEC(LEFT(E1123,4))&gt;=32768,HEX2DEC(LEFT(E1123,4))-65536,HEX2DEC(LEFT(E1123,4)))/Codes!$N$2</f>
        <v>4.4000000000000004</v>
      </c>
      <c r="Q1123" s="1">
        <f>IF(HEX2DEC(RIGHT(E1123,4))&gt;=32768,HEX2DEC(RIGHT(E1123,4))-65536,HEX2DEC(RIGHT(E1123,4)))/Codes!$N$2</f>
        <v>6.1319999999999997</v>
      </c>
      <c r="R1123" s="1">
        <f>IF(HEX2DEC(LEFT(F1123,4))&gt;=32768,HEX2DEC(LEFT(F1123,4))-65536,HEX2DEC(LEFT(F1123,4)))/Codes!$N$2</f>
        <v>0</v>
      </c>
      <c r="S1123" s="1">
        <f>IF(HEX2DEC(RIGHT(F1123,4))&gt;=32768,HEX2DEC(RIGHT(F1123,4))-65536,HEX2DEC(RIGHT(F1123,4)))/Codes!$N$2</f>
        <v>0</v>
      </c>
      <c r="T1123" s="18">
        <f t="shared" si="327"/>
        <v>40</v>
      </c>
      <c r="U1123" s="1">
        <f t="shared" si="328"/>
        <v>80</v>
      </c>
      <c r="V1123" s="1">
        <f t="shared" si="329"/>
        <v>0</v>
      </c>
      <c r="W1123" s="1" t="str">
        <f t="shared" si="330"/>
        <v>100</v>
      </c>
      <c r="X1123" s="1">
        <f t="shared" si="331"/>
        <v>3</v>
      </c>
      <c r="Y1123" s="1">
        <f t="shared" si="332"/>
        <v>10</v>
      </c>
      <c r="Z1123" s="1" t="str">
        <f>VLOOKUP(BIN2DEC(MID(HEX2BIN(MID(H1123,3,2),8),2,5)),Codes!$E$1:$F$18,2)</f>
        <v>Normal</v>
      </c>
      <c r="AA1123" s="6" t="str">
        <f t="shared" si="333"/>
        <v>0</v>
      </c>
      <c r="AB1123" s="1">
        <f t="shared" si="334"/>
        <v>0</v>
      </c>
      <c r="AC1123" s="1" t="str">
        <f>VLOOKUP(BIN2DEC(RIGHT(HEX2BIN(MID(H1123,6,1),4),1)&amp;LEFT(HEX2BIN(MID(H1123,7,1),4),1)),Codes!$K$1:$L$5,2)</f>
        <v>L</v>
      </c>
      <c r="AD1123" s="1" t="str">
        <f>VLOOKUP(BIN2DEC(RIGHT(HEX2BIN(MID(H1123,7,1),4),3)&amp;LEFT(HEX2BIN(MID(H1123,8,1),4),2)),Codes!$H$2:$I$33,2)</f>
        <v>Punch</v>
      </c>
      <c r="AE1123" s="1" t="str">
        <f t="shared" si="335"/>
        <v>1</v>
      </c>
      <c r="AF1123" s="1" t="str">
        <f t="shared" si="336"/>
        <v>1</v>
      </c>
      <c r="AH1123" s="6">
        <f t="shared" si="337"/>
        <v>65</v>
      </c>
    </row>
    <row r="1124" spans="1:34">
      <c r="A1124" s="3" t="s">
        <v>9208</v>
      </c>
      <c r="B1124" s="1" t="s">
        <v>75</v>
      </c>
      <c r="C1124" s="6" t="s">
        <v>349</v>
      </c>
      <c r="D1124" s="9" t="s">
        <v>8147</v>
      </c>
      <c r="E1124" s="9" t="s">
        <v>195</v>
      </c>
      <c r="F1124" s="9" t="s">
        <v>91</v>
      </c>
      <c r="G1124" s="9" t="s">
        <v>9204</v>
      </c>
      <c r="H1124" s="9" t="s">
        <v>5168</v>
      </c>
      <c r="J1124" s="6" t="str">
        <f t="shared" si="321"/>
        <v>001011</v>
      </c>
      <c r="K1124" s="1">
        <f t="shared" si="322"/>
        <v>2</v>
      </c>
      <c r="L1124" s="6" t="str">
        <f t="shared" si="323"/>
        <v>00000</v>
      </c>
      <c r="M1124" s="1">
        <f t="shared" si="324"/>
        <v>43</v>
      </c>
      <c r="N1124" s="6" t="str">
        <f t="shared" si="325"/>
        <v>00</v>
      </c>
      <c r="O1124" s="1">
        <f t="shared" si="326"/>
        <v>7</v>
      </c>
      <c r="P1124" s="1">
        <f>IF(HEX2DEC(LEFT(E1124,4))&gt;=32768,HEX2DEC(LEFT(E1124,4))-65536,HEX2DEC(LEFT(E1124,4)))/Codes!$N$2</f>
        <v>4.4000000000000004</v>
      </c>
      <c r="Q1124" s="1">
        <f>IF(HEX2DEC(RIGHT(E1124,4))&gt;=32768,HEX2DEC(RIGHT(E1124,4))-65536,HEX2DEC(RIGHT(E1124,4)))/Codes!$N$2</f>
        <v>0</v>
      </c>
      <c r="R1124" s="1">
        <f>IF(HEX2DEC(LEFT(F1124,4))&gt;=32768,HEX2DEC(LEFT(F1124,4))-65536,HEX2DEC(LEFT(F1124,4)))/Codes!$N$2</f>
        <v>0</v>
      </c>
      <c r="S1124" s="1">
        <f>IF(HEX2DEC(RIGHT(F1124,4))&gt;=32768,HEX2DEC(RIGHT(F1124,4))-65536,HEX2DEC(RIGHT(F1124,4)))/Codes!$N$2</f>
        <v>0</v>
      </c>
      <c r="T1124" s="18">
        <f t="shared" si="327"/>
        <v>40</v>
      </c>
      <c r="U1124" s="1">
        <f t="shared" si="328"/>
        <v>80</v>
      </c>
      <c r="V1124" s="1">
        <f t="shared" si="329"/>
        <v>0</v>
      </c>
      <c r="W1124" s="1" t="str">
        <f t="shared" si="330"/>
        <v>100</v>
      </c>
      <c r="X1124" s="1">
        <f t="shared" si="331"/>
        <v>3</v>
      </c>
      <c r="Y1124" s="1">
        <f t="shared" si="332"/>
        <v>10</v>
      </c>
      <c r="Z1124" s="1" t="str">
        <f>VLOOKUP(BIN2DEC(MID(HEX2BIN(MID(H1124,3,2),8),2,5)),Codes!$E$1:$F$18,2)</f>
        <v>Normal</v>
      </c>
      <c r="AA1124" s="6" t="str">
        <f t="shared" si="333"/>
        <v>0</v>
      </c>
      <c r="AB1124" s="1">
        <f t="shared" si="334"/>
        <v>0</v>
      </c>
      <c r="AC1124" s="1" t="str">
        <f>VLOOKUP(BIN2DEC(RIGHT(HEX2BIN(MID(H1124,6,1),4),1)&amp;LEFT(HEX2BIN(MID(H1124,7,1),4),1)),Codes!$K$1:$L$5,2)</f>
        <v>L</v>
      </c>
      <c r="AD1124" s="1" t="str">
        <f>VLOOKUP(BIN2DEC(RIGHT(HEX2BIN(MID(H1124,7,1),4),3)&amp;LEFT(HEX2BIN(MID(H1124,8,1),4),2)),Codes!$H$2:$I$33,2)</f>
        <v>Punch</v>
      </c>
      <c r="AE1124" s="1" t="str">
        <f t="shared" si="335"/>
        <v>1</v>
      </c>
      <c r="AF1124" s="1" t="str">
        <f t="shared" si="336"/>
        <v>1</v>
      </c>
      <c r="AH1124" s="6">
        <f t="shared" si="337"/>
        <v>65</v>
      </c>
    </row>
    <row r="1125" spans="1:34">
      <c r="A1125" s="3" t="s">
        <v>9209</v>
      </c>
      <c r="B1125" s="1" t="s">
        <v>75</v>
      </c>
      <c r="C1125" s="6" t="s">
        <v>2446</v>
      </c>
      <c r="D1125" s="9" t="s">
        <v>3424</v>
      </c>
      <c r="E1125" s="9" t="s">
        <v>232</v>
      </c>
      <c r="F1125" s="9" t="s">
        <v>9210</v>
      </c>
      <c r="G1125" s="9" t="s">
        <v>4451</v>
      </c>
      <c r="H1125" s="9" t="s">
        <v>302</v>
      </c>
      <c r="J1125" s="6" t="str">
        <f t="shared" si="321"/>
        <v>001011</v>
      </c>
      <c r="K1125" s="1">
        <f t="shared" si="322"/>
        <v>0</v>
      </c>
      <c r="L1125" s="6" t="str">
        <f t="shared" si="323"/>
        <v>00000</v>
      </c>
      <c r="M1125" s="1">
        <f t="shared" si="324"/>
        <v>0</v>
      </c>
      <c r="N1125" s="6" t="str">
        <f t="shared" si="325"/>
        <v>00</v>
      </c>
      <c r="O1125" s="1">
        <f t="shared" si="326"/>
        <v>20</v>
      </c>
      <c r="P1125" s="1">
        <f>IF(HEX2DEC(LEFT(E1125,4))&gt;=32768,HEX2DEC(LEFT(E1125,4))-65536,HEX2DEC(LEFT(E1125,4)))/Codes!$N$2</f>
        <v>4.8</v>
      </c>
      <c r="Q1125" s="1">
        <f>IF(HEX2DEC(RIGHT(E1125,4))&gt;=32768,HEX2DEC(RIGHT(E1125,4))-65536,HEX2DEC(RIGHT(E1125,4)))/Codes!$N$2</f>
        <v>0</v>
      </c>
      <c r="R1125" s="1">
        <f>IF(HEX2DEC(LEFT(F1125,4))&gt;=32768,HEX2DEC(LEFT(F1125,4))-65536,HEX2DEC(LEFT(F1125,4)))/Codes!$N$2</f>
        <v>5.8</v>
      </c>
      <c r="S1125" s="1">
        <f>IF(HEX2DEC(RIGHT(F1125,4))&gt;=32768,HEX2DEC(RIGHT(F1125,4))-65536,HEX2DEC(RIGHT(F1125,4)))/Codes!$N$2</f>
        <v>25.6</v>
      </c>
      <c r="T1125" s="18">
        <f t="shared" si="327"/>
        <v>361</v>
      </c>
      <c r="U1125" s="1">
        <f t="shared" si="328"/>
        <v>94</v>
      </c>
      <c r="V1125" s="1">
        <f t="shared" si="329"/>
        <v>0</v>
      </c>
      <c r="W1125" s="1" t="str">
        <f t="shared" si="330"/>
        <v>100</v>
      </c>
      <c r="X1125" s="1">
        <f t="shared" si="331"/>
        <v>3</v>
      </c>
      <c r="Y1125" s="1">
        <f t="shared" si="332"/>
        <v>22</v>
      </c>
      <c r="Z1125" s="1" t="str">
        <f>VLOOKUP(BIN2DEC(MID(HEX2BIN(MID(H1125,3,2),8),2,5)),Codes!$E$1:$F$18,2)</f>
        <v>Normal</v>
      </c>
      <c r="AA1125" s="6" t="str">
        <f t="shared" si="333"/>
        <v>0</v>
      </c>
      <c r="AB1125" s="1">
        <f t="shared" si="334"/>
        <v>1</v>
      </c>
      <c r="AC1125" s="1" t="str">
        <f>VLOOKUP(BIN2DEC(RIGHT(HEX2BIN(MID(H1125,6,1),4),1)&amp;LEFT(HEX2BIN(MID(H1125,7,1),4),1)),Codes!$K$1:$L$5,2)</f>
        <v>L</v>
      </c>
      <c r="AD1125" s="1" t="str">
        <f>VLOOKUP(BIN2DEC(RIGHT(HEX2BIN(MID(H1125,7,1),4),3)&amp;LEFT(HEX2BIN(MID(H1125,8,1),4),2)),Codes!$H$2:$I$33,2)</f>
        <v>Punch</v>
      </c>
      <c r="AE1125" s="1" t="str">
        <f t="shared" si="335"/>
        <v>1</v>
      </c>
      <c r="AF1125" s="1" t="str">
        <f t="shared" si="336"/>
        <v>1</v>
      </c>
      <c r="AH1125" s="6">
        <f t="shared" si="337"/>
        <v>65</v>
      </c>
    </row>
    <row r="1126" spans="1:34">
      <c r="A1126" s="3" t="s">
        <v>9211</v>
      </c>
      <c r="B1126" s="1" t="s">
        <v>75</v>
      </c>
      <c r="C1126" s="6" t="s">
        <v>2446</v>
      </c>
      <c r="D1126" s="9" t="s">
        <v>9212</v>
      </c>
      <c r="E1126" s="9" t="s">
        <v>395</v>
      </c>
      <c r="F1126" s="9" t="s">
        <v>9213</v>
      </c>
      <c r="G1126" s="9" t="s">
        <v>4451</v>
      </c>
      <c r="H1126" s="9" t="s">
        <v>302</v>
      </c>
      <c r="J1126" s="6" t="str">
        <f t="shared" si="321"/>
        <v>001011</v>
      </c>
      <c r="K1126" s="1">
        <f t="shared" si="322"/>
        <v>1</v>
      </c>
      <c r="L1126" s="6" t="str">
        <f t="shared" si="323"/>
        <v>00000</v>
      </c>
      <c r="M1126" s="1">
        <f t="shared" si="324"/>
        <v>0</v>
      </c>
      <c r="N1126" s="6" t="str">
        <f t="shared" si="325"/>
        <v>00</v>
      </c>
      <c r="O1126" s="1">
        <f t="shared" si="326"/>
        <v>21</v>
      </c>
      <c r="P1126" s="1">
        <f>IF(HEX2DEC(LEFT(E1126,4))&gt;=32768,HEX2DEC(LEFT(E1126,4))-65536,HEX2DEC(LEFT(E1126,4)))/Codes!$N$2</f>
        <v>5.6</v>
      </c>
      <c r="Q1126" s="1">
        <f>IF(HEX2DEC(RIGHT(E1126,4))&gt;=32768,HEX2DEC(RIGHT(E1126,4))-65536,HEX2DEC(RIGHT(E1126,4)))/Codes!$N$2</f>
        <v>0</v>
      </c>
      <c r="R1126" s="1">
        <f>IF(HEX2DEC(LEFT(F1126,4))&gt;=32768,HEX2DEC(LEFT(F1126,4))-65536,HEX2DEC(LEFT(F1126,4)))/Codes!$N$2</f>
        <v>6.4</v>
      </c>
      <c r="S1126" s="1">
        <f>IF(HEX2DEC(RIGHT(F1126,4))&gt;=32768,HEX2DEC(RIGHT(F1126,4))-65536,HEX2DEC(RIGHT(F1126,4)))/Codes!$N$2</f>
        <v>18.399999999999999</v>
      </c>
      <c r="T1126" s="18">
        <f t="shared" si="327"/>
        <v>361</v>
      </c>
      <c r="U1126" s="1">
        <f t="shared" si="328"/>
        <v>94</v>
      </c>
      <c r="V1126" s="1">
        <f t="shared" si="329"/>
        <v>0</v>
      </c>
      <c r="W1126" s="1" t="str">
        <f t="shared" si="330"/>
        <v>100</v>
      </c>
      <c r="X1126" s="1">
        <f t="shared" si="331"/>
        <v>3</v>
      </c>
      <c r="Y1126" s="1">
        <f t="shared" si="332"/>
        <v>22</v>
      </c>
      <c r="Z1126" s="1" t="str">
        <f>VLOOKUP(BIN2DEC(MID(HEX2BIN(MID(H1126,3,2),8),2,5)),Codes!$E$1:$F$18,2)</f>
        <v>Normal</v>
      </c>
      <c r="AA1126" s="6" t="str">
        <f t="shared" si="333"/>
        <v>0</v>
      </c>
      <c r="AB1126" s="1">
        <f t="shared" si="334"/>
        <v>1</v>
      </c>
      <c r="AC1126" s="1" t="str">
        <f>VLOOKUP(BIN2DEC(RIGHT(HEX2BIN(MID(H1126,6,1),4),1)&amp;LEFT(HEX2BIN(MID(H1126,7,1),4),1)),Codes!$K$1:$L$5,2)</f>
        <v>L</v>
      </c>
      <c r="AD1126" s="1" t="str">
        <f>VLOOKUP(BIN2DEC(RIGHT(HEX2BIN(MID(H1126,7,1),4),3)&amp;LEFT(HEX2BIN(MID(H1126,8,1),4),2)),Codes!$H$2:$I$33,2)</f>
        <v>Punch</v>
      </c>
      <c r="AE1126" s="1" t="str">
        <f t="shared" si="335"/>
        <v>1</v>
      </c>
      <c r="AF1126" s="1" t="str">
        <f t="shared" si="336"/>
        <v>1</v>
      </c>
      <c r="AH1126" s="6">
        <f t="shared" si="337"/>
        <v>65</v>
      </c>
    </row>
    <row r="1127" spans="1:34">
      <c r="A1127" s="3" t="s">
        <v>9214</v>
      </c>
      <c r="B1127" s="1" t="s">
        <v>75</v>
      </c>
      <c r="C1127" s="6" t="s">
        <v>2446</v>
      </c>
      <c r="D1127" s="9" t="s">
        <v>9215</v>
      </c>
      <c r="E1127" s="9" t="s">
        <v>573</v>
      </c>
      <c r="F1127" s="9" t="s">
        <v>9216</v>
      </c>
      <c r="G1127" s="9" t="s">
        <v>139</v>
      </c>
      <c r="H1127" s="9" t="s">
        <v>9217</v>
      </c>
      <c r="J1127" s="6" t="str">
        <f t="shared" si="321"/>
        <v>001011</v>
      </c>
      <c r="K1127" s="1">
        <f t="shared" si="322"/>
        <v>2</v>
      </c>
      <c r="L1127" s="6" t="str">
        <f t="shared" si="323"/>
        <v>00000</v>
      </c>
      <c r="M1127" s="1">
        <f t="shared" si="324"/>
        <v>0</v>
      </c>
      <c r="N1127" s="6" t="str">
        <f t="shared" si="325"/>
        <v>00</v>
      </c>
      <c r="O1127" s="1">
        <f t="shared" si="326"/>
        <v>19</v>
      </c>
      <c r="P1127" s="1">
        <f>IF(HEX2DEC(LEFT(E1127,4))&gt;=32768,HEX2DEC(LEFT(E1127,4))-65536,HEX2DEC(LEFT(E1127,4)))/Codes!$N$2</f>
        <v>3.4079999999999999</v>
      </c>
      <c r="Q1127" s="1">
        <f>IF(HEX2DEC(RIGHT(E1127,4))&gt;=32768,HEX2DEC(RIGHT(E1127,4))-65536,HEX2DEC(RIGHT(E1127,4)))/Codes!$N$2</f>
        <v>0</v>
      </c>
      <c r="R1127" s="1">
        <f>IF(HEX2DEC(LEFT(F1127,4))&gt;=32768,HEX2DEC(LEFT(F1127,4))-65536,HEX2DEC(LEFT(F1127,4)))/Codes!$N$2</f>
        <v>6.4</v>
      </c>
      <c r="S1127" s="1">
        <f>IF(HEX2DEC(RIGHT(F1127,4))&gt;=32768,HEX2DEC(RIGHT(F1127,4))-65536,HEX2DEC(RIGHT(F1127,4)))/Codes!$N$2</f>
        <v>12</v>
      </c>
      <c r="T1127" s="18">
        <f t="shared" si="327"/>
        <v>361</v>
      </c>
      <c r="U1127" s="1">
        <f t="shared" si="328"/>
        <v>100</v>
      </c>
      <c r="V1127" s="1">
        <f t="shared" si="329"/>
        <v>0</v>
      </c>
      <c r="W1127" s="1" t="str">
        <f t="shared" si="330"/>
        <v>100</v>
      </c>
      <c r="X1127" s="1">
        <f t="shared" si="331"/>
        <v>3</v>
      </c>
      <c r="Y1127" s="1">
        <f t="shared" si="332"/>
        <v>18</v>
      </c>
      <c r="Z1127" s="1" t="str">
        <f>VLOOKUP(BIN2DEC(MID(HEX2BIN(MID(H1127,3,2),8),2,5)),Codes!$E$1:$F$18,2)</f>
        <v>Normal</v>
      </c>
      <c r="AA1127" s="6" t="str">
        <f t="shared" si="333"/>
        <v>0</v>
      </c>
      <c r="AB1127" s="1">
        <f t="shared" si="334"/>
        <v>1</v>
      </c>
      <c r="AC1127" s="1" t="str">
        <f>VLOOKUP(BIN2DEC(RIGHT(HEX2BIN(MID(H1127,6,1),4),1)&amp;LEFT(HEX2BIN(MID(H1127,7,1),4),1)),Codes!$K$1:$L$5,2)</f>
        <v>M</v>
      </c>
      <c r="AD1127" s="1" t="str">
        <f>VLOOKUP(BIN2DEC(RIGHT(HEX2BIN(MID(H1127,7,1),4),3)&amp;LEFT(HEX2BIN(MID(H1127,8,1),4),2)),Codes!$H$2:$I$33,2)</f>
        <v>Punch</v>
      </c>
      <c r="AE1127" s="1" t="str">
        <f t="shared" si="335"/>
        <v>1</v>
      </c>
      <c r="AF1127" s="1" t="str">
        <f t="shared" si="336"/>
        <v>1</v>
      </c>
      <c r="AH1127" s="6">
        <f t="shared" si="337"/>
        <v>33</v>
      </c>
    </row>
    <row r="1128" spans="1:34">
      <c r="A1128" s="3" t="s">
        <v>9218</v>
      </c>
      <c r="B1128" s="1" t="s">
        <v>75</v>
      </c>
      <c r="C1128" s="6" t="s">
        <v>2446</v>
      </c>
      <c r="D1128" s="9" t="s">
        <v>8617</v>
      </c>
      <c r="E1128" s="9" t="s">
        <v>265</v>
      </c>
      <c r="F1128" s="9" t="s">
        <v>9219</v>
      </c>
      <c r="G1128" s="9" t="s">
        <v>139</v>
      </c>
      <c r="H1128" s="9" t="s">
        <v>9217</v>
      </c>
      <c r="J1128" s="6" t="str">
        <f t="shared" si="321"/>
        <v>001011</v>
      </c>
      <c r="K1128" s="1">
        <f t="shared" si="322"/>
        <v>3</v>
      </c>
      <c r="L1128" s="6" t="str">
        <f t="shared" si="323"/>
        <v>00000</v>
      </c>
      <c r="M1128" s="1">
        <f t="shared" si="324"/>
        <v>0</v>
      </c>
      <c r="N1128" s="6" t="str">
        <f t="shared" si="325"/>
        <v>00</v>
      </c>
      <c r="O1128" s="1">
        <f t="shared" si="326"/>
        <v>18</v>
      </c>
      <c r="P1128" s="1">
        <f>IF(HEX2DEC(LEFT(E1128,4))&gt;=32768,HEX2DEC(LEFT(E1128,4))-65536,HEX2DEC(LEFT(E1128,4)))/Codes!$N$2</f>
        <v>2.4</v>
      </c>
      <c r="Q1128" s="1">
        <f>IF(HEX2DEC(RIGHT(E1128,4))&gt;=32768,HEX2DEC(RIGHT(E1128,4))-65536,HEX2DEC(RIGHT(E1128,4)))/Codes!$N$2</f>
        <v>0</v>
      </c>
      <c r="R1128" s="1">
        <f>IF(HEX2DEC(LEFT(F1128,4))&gt;=32768,HEX2DEC(LEFT(F1128,4))-65536,HEX2DEC(LEFT(F1128,4)))/Codes!$N$2</f>
        <v>6.4</v>
      </c>
      <c r="S1128" s="1">
        <f>IF(HEX2DEC(RIGHT(F1128,4))&gt;=32768,HEX2DEC(RIGHT(F1128,4))-65536,HEX2DEC(RIGHT(F1128,4)))/Codes!$N$2</f>
        <v>6.4</v>
      </c>
      <c r="T1128" s="18">
        <f t="shared" si="327"/>
        <v>361</v>
      </c>
      <c r="U1128" s="1">
        <f t="shared" si="328"/>
        <v>100</v>
      </c>
      <c r="V1128" s="1">
        <f t="shared" si="329"/>
        <v>0</v>
      </c>
      <c r="W1128" s="1" t="str">
        <f t="shared" si="330"/>
        <v>100</v>
      </c>
      <c r="X1128" s="1">
        <f t="shared" si="331"/>
        <v>3</v>
      </c>
      <c r="Y1128" s="1">
        <f t="shared" si="332"/>
        <v>18</v>
      </c>
      <c r="Z1128" s="1" t="str">
        <f>VLOOKUP(BIN2DEC(MID(HEX2BIN(MID(H1128,3,2),8),2,5)),Codes!$E$1:$F$18,2)</f>
        <v>Normal</v>
      </c>
      <c r="AA1128" s="6" t="str">
        <f t="shared" si="333"/>
        <v>0</v>
      </c>
      <c r="AB1128" s="1">
        <f t="shared" si="334"/>
        <v>1</v>
      </c>
      <c r="AC1128" s="1" t="str">
        <f>VLOOKUP(BIN2DEC(RIGHT(HEX2BIN(MID(H1128,6,1),4),1)&amp;LEFT(HEX2BIN(MID(H1128,7,1),4),1)),Codes!$K$1:$L$5,2)</f>
        <v>M</v>
      </c>
      <c r="AD1128" s="1" t="str">
        <f>VLOOKUP(BIN2DEC(RIGHT(HEX2BIN(MID(H1128,7,1),4),3)&amp;LEFT(HEX2BIN(MID(H1128,8,1),4),2)),Codes!$H$2:$I$33,2)</f>
        <v>Punch</v>
      </c>
      <c r="AE1128" s="1" t="str">
        <f t="shared" si="335"/>
        <v>1</v>
      </c>
      <c r="AF1128" s="1" t="str">
        <f t="shared" si="336"/>
        <v>1</v>
      </c>
      <c r="AH1128" s="6">
        <f t="shared" si="337"/>
        <v>33</v>
      </c>
    </row>
    <row r="1129" spans="1:34">
      <c r="A1129" s="3" t="s">
        <v>9220</v>
      </c>
      <c r="B1129" s="1" t="s">
        <v>75</v>
      </c>
      <c r="C1129" s="6" t="s">
        <v>1698</v>
      </c>
      <c r="D1129" s="9" t="s">
        <v>9221</v>
      </c>
      <c r="E1129" s="9" t="s">
        <v>9222</v>
      </c>
      <c r="F1129" s="9" t="s">
        <v>91</v>
      </c>
      <c r="G1129" s="9" t="s">
        <v>9223</v>
      </c>
      <c r="H1129" s="9" t="s">
        <v>3837</v>
      </c>
      <c r="J1129" s="6" t="str">
        <f t="shared" si="321"/>
        <v>001011</v>
      </c>
      <c r="K1129" s="1">
        <f t="shared" si="322"/>
        <v>0</v>
      </c>
      <c r="L1129" s="6" t="str">
        <f t="shared" si="323"/>
        <v>00000</v>
      </c>
      <c r="M1129" s="1">
        <f t="shared" si="324"/>
        <v>52</v>
      </c>
      <c r="N1129" s="6" t="str">
        <f t="shared" si="325"/>
        <v>00</v>
      </c>
      <c r="O1129" s="1">
        <f t="shared" si="326"/>
        <v>18</v>
      </c>
      <c r="P1129" s="1">
        <f>IF(HEX2DEC(LEFT(E1129,4))&gt;=32768,HEX2DEC(LEFT(E1129,4))-65536,HEX2DEC(LEFT(E1129,4)))/Codes!$N$2</f>
        <v>7</v>
      </c>
      <c r="Q1129" s="1">
        <f>IF(HEX2DEC(RIGHT(E1129,4))&gt;=32768,HEX2DEC(RIGHT(E1129,4))-65536,HEX2DEC(RIGHT(E1129,4)))/Codes!$N$2</f>
        <v>6.1319999999999997</v>
      </c>
      <c r="R1129" s="1">
        <f>IF(HEX2DEC(LEFT(F1129,4))&gt;=32768,HEX2DEC(LEFT(F1129,4))-65536,HEX2DEC(LEFT(F1129,4)))/Codes!$N$2</f>
        <v>0</v>
      </c>
      <c r="S1129" s="1">
        <f>IF(HEX2DEC(RIGHT(F1129,4))&gt;=32768,HEX2DEC(RIGHT(F1129,4))-65536,HEX2DEC(RIGHT(F1129,4)))/Codes!$N$2</f>
        <v>0</v>
      </c>
      <c r="T1129" s="18">
        <f t="shared" si="327"/>
        <v>90</v>
      </c>
      <c r="U1129" s="1">
        <f t="shared" si="328"/>
        <v>93</v>
      </c>
      <c r="V1129" s="1">
        <f t="shared" si="329"/>
        <v>0</v>
      </c>
      <c r="W1129" s="1" t="str">
        <f t="shared" si="330"/>
        <v>100</v>
      </c>
      <c r="X1129" s="1">
        <f t="shared" si="331"/>
        <v>3</v>
      </c>
      <c r="Y1129" s="1">
        <f t="shared" si="332"/>
        <v>40</v>
      </c>
      <c r="Z1129" s="1" t="str">
        <f>VLOOKUP(BIN2DEC(MID(HEX2BIN(MID(H1129,3,2),8),2,5)),Codes!$E$1:$F$18,2)</f>
        <v>Normal</v>
      </c>
      <c r="AA1129" s="6" t="str">
        <f t="shared" si="333"/>
        <v>0</v>
      </c>
      <c r="AB1129" s="1">
        <f t="shared" si="334"/>
        <v>4</v>
      </c>
      <c r="AC1129" s="1" t="str">
        <f>VLOOKUP(BIN2DEC(RIGHT(HEX2BIN(MID(H1129,6,1),4),1)&amp;LEFT(HEX2BIN(MID(H1129,7,1),4),1)),Codes!$K$1:$L$5,2)</f>
        <v>L</v>
      </c>
      <c r="AD1129" s="1" t="str">
        <f>VLOOKUP(BIN2DEC(RIGHT(HEX2BIN(MID(H1129,7,1),4),3)&amp;LEFT(HEX2BIN(MID(H1129,8,1),4),2)),Codes!$H$2:$I$33,2)</f>
        <v>Punch</v>
      </c>
      <c r="AE1129" s="1" t="str">
        <f t="shared" si="335"/>
        <v>1</v>
      </c>
      <c r="AF1129" s="1" t="str">
        <f t="shared" si="336"/>
        <v>1</v>
      </c>
      <c r="AH1129" s="6">
        <f t="shared" si="337"/>
        <v>65</v>
      </c>
    </row>
    <row r="1130" spans="1:34">
      <c r="A1130" s="3" t="s">
        <v>9224</v>
      </c>
      <c r="B1130" s="1" t="s">
        <v>75</v>
      </c>
      <c r="C1130" s="6" t="s">
        <v>1698</v>
      </c>
      <c r="D1130" s="9" t="s">
        <v>9225</v>
      </c>
      <c r="E1130" s="9" t="s">
        <v>9222</v>
      </c>
      <c r="F1130" s="9" t="s">
        <v>91</v>
      </c>
      <c r="G1130" s="9" t="s">
        <v>9223</v>
      </c>
      <c r="H1130" s="9" t="s">
        <v>3837</v>
      </c>
      <c r="J1130" s="6" t="str">
        <f t="shared" si="321"/>
        <v>001011</v>
      </c>
      <c r="K1130" s="1">
        <f t="shared" si="322"/>
        <v>1</v>
      </c>
      <c r="L1130" s="6" t="str">
        <f t="shared" si="323"/>
        <v>00000</v>
      </c>
      <c r="M1130" s="1">
        <f t="shared" si="324"/>
        <v>30</v>
      </c>
      <c r="N1130" s="6" t="str">
        <f t="shared" si="325"/>
        <v>00</v>
      </c>
      <c r="O1130" s="1">
        <f t="shared" si="326"/>
        <v>18</v>
      </c>
      <c r="P1130" s="1">
        <f>IF(HEX2DEC(LEFT(E1130,4))&gt;=32768,HEX2DEC(LEFT(E1130,4))-65536,HEX2DEC(LEFT(E1130,4)))/Codes!$N$2</f>
        <v>7</v>
      </c>
      <c r="Q1130" s="1">
        <f>IF(HEX2DEC(RIGHT(E1130,4))&gt;=32768,HEX2DEC(RIGHT(E1130,4))-65536,HEX2DEC(RIGHT(E1130,4)))/Codes!$N$2</f>
        <v>6.1319999999999997</v>
      </c>
      <c r="R1130" s="1">
        <f>IF(HEX2DEC(LEFT(F1130,4))&gt;=32768,HEX2DEC(LEFT(F1130,4))-65536,HEX2DEC(LEFT(F1130,4)))/Codes!$N$2</f>
        <v>0</v>
      </c>
      <c r="S1130" s="1">
        <f>IF(HEX2DEC(RIGHT(F1130,4))&gt;=32768,HEX2DEC(RIGHT(F1130,4))-65536,HEX2DEC(RIGHT(F1130,4)))/Codes!$N$2</f>
        <v>0</v>
      </c>
      <c r="T1130" s="18">
        <f t="shared" si="327"/>
        <v>90</v>
      </c>
      <c r="U1130" s="1">
        <f t="shared" si="328"/>
        <v>93</v>
      </c>
      <c r="V1130" s="1">
        <f t="shared" si="329"/>
        <v>0</v>
      </c>
      <c r="W1130" s="1" t="str">
        <f t="shared" si="330"/>
        <v>100</v>
      </c>
      <c r="X1130" s="1">
        <f t="shared" si="331"/>
        <v>3</v>
      </c>
      <c r="Y1130" s="1">
        <f t="shared" si="332"/>
        <v>40</v>
      </c>
      <c r="Z1130" s="1" t="str">
        <f>VLOOKUP(BIN2DEC(MID(HEX2BIN(MID(H1130,3,2),8),2,5)),Codes!$E$1:$F$18,2)</f>
        <v>Normal</v>
      </c>
      <c r="AA1130" s="6" t="str">
        <f t="shared" si="333"/>
        <v>0</v>
      </c>
      <c r="AB1130" s="1">
        <f t="shared" si="334"/>
        <v>4</v>
      </c>
      <c r="AC1130" s="1" t="str">
        <f>VLOOKUP(BIN2DEC(RIGHT(HEX2BIN(MID(H1130,6,1),4),1)&amp;LEFT(HEX2BIN(MID(H1130,7,1),4),1)),Codes!$K$1:$L$5,2)</f>
        <v>L</v>
      </c>
      <c r="AD1130" s="1" t="str">
        <f>VLOOKUP(BIN2DEC(RIGHT(HEX2BIN(MID(H1130,7,1),4),3)&amp;LEFT(HEX2BIN(MID(H1130,8,1),4),2)),Codes!$H$2:$I$33,2)</f>
        <v>Punch</v>
      </c>
      <c r="AE1130" s="1" t="str">
        <f t="shared" si="335"/>
        <v>1</v>
      </c>
      <c r="AF1130" s="1" t="str">
        <f t="shared" si="336"/>
        <v>1</v>
      </c>
      <c r="AH1130" s="6">
        <f t="shared" si="337"/>
        <v>65</v>
      </c>
    </row>
    <row r="1131" spans="1:34">
      <c r="A1131" s="3" t="s">
        <v>9226</v>
      </c>
      <c r="B1131" s="1" t="s">
        <v>75</v>
      </c>
      <c r="C1131" s="6" t="s">
        <v>3856</v>
      </c>
      <c r="D1131" s="9" t="s">
        <v>9227</v>
      </c>
      <c r="E1131" s="9" t="s">
        <v>1079</v>
      </c>
      <c r="F1131" s="9" t="s">
        <v>91</v>
      </c>
      <c r="G1131" s="9" t="s">
        <v>9228</v>
      </c>
      <c r="H1131" s="9" t="s">
        <v>9229</v>
      </c>
      <c r="J1131" s="6" t="str">
        <f t="shared" si="321"/>
        <v>001011</v>
      </c>
      <c r="K1131" s="1">
        <f t="shared" si="322"/>
        <v>0</v>
      </c>
      <c r="L1131" s="6" t="str">
        <f t="shared" si="323"/>
        <v>00000</v>
      </c>
      <c r="M1131" s="1">
        <f t="shared" si="324"/>
        <v>52</v>
      </c>
      <c r="N1131" s="6" t="str">
        <f t="shared" si="325"/>
        <v>00</v>
      </c>
      <c r="O1131" s="1">
        <f t="shared" si="326"/>
        <v>16</v>
      </c>
      <c r="P1131" s="1">
        <f>IF(HEX2DEC(LEFT(E1131,4))&gt;=32768,HEX2DEC(LEFT(E1131,4))-65536,HEX2DEC(LEFT(E1131,4)))/Codes!$N$2</f>
        <v>4.8</v>
      </c>
      <c r="Q1131" s="1">
        <f>IF(HEX2DEC(RIGHT(E1131,4))&gt;=32768,HEX2DEC(RIGHT(E1131,4))-65536,HEX2DEC(RIGHT(E1131,4)))/Codes!$N$2</f>
        <v>5.6</v>
      </c>
      <c r="R1131" s="1">
        <f>IF(HEX2DEC(LEFT(F1131,4))&gt;=32768,HEX2DEC(LEFT(F1131,4))-65536,HEX2DEC(LEFT(F1131,4)))/Codes!$N$2</f>
        <v>0</v>
      </c>
      <c r="S1131" s="1">
        <f>IF(HEX2DEC(RIGHT(F1131,4))&gt;=32768,HEX2DEC(RIGHT(F1131,4))-65536,HEX2DEC(RIGHT(F1131,4)))/Codes!$N$2</f>
        <v>0</v>
      </c>
      <c r="T1131" s="18">
        <f t="shared" si="327"/>
        <v>115</v>
      </c>
      <c r="U1131" s="1">
        <f t="shared" si="328"/>
        <v>100</v>
      </c>
      <c r="V1131" s="1">
        <f t="shared" si="329"/>
        <v>0</v>
      </c>
      <c r="W1131" s="1" t="str">
        <f t="shared" si="330"/>
        <v>100</v>
      </c>
      <c r="X1131" s="1">
        <f t="shared" si="331"/>
        <v>3</v>
      </c>
      <c r="Y1131" s="1">
        <f t="shared" si="332"/>
        <v>35</v>
      </c>
      <c r="Z1131" s="1" t="str">
        <f>VLOOKUP(BIN2DEC(MID(HEX2BIN(MID(H1131,3,2),8),2,5)),Codes!$E$1:$F$18,2)</f>
        <v>Normal</v>
      </c>
      <c r="AA1131" s="6" t="str">
        <f t="shared" si="333"/>
        <v>0</v>
      </c>
      <c r="AB1131" s="1">
        <f t="shared" si="334"/>
        <v>1</v>
      </c>
      <c r="AC1131" s="1" t="str">
        <f>VLOOKUP(BIN2DEC(RIGHT(HEX2BIN(MID(H1131,6,1),4),1)&amp;LEFT(HEX2BIN(MID(H1131,7,1),4),1)),Codes!$K$1:$L$5,2)</f>
        <v>L</v>
      </c>
      <c r="AD1131" s="1" t="str">
        <f>VLOOKUP(BIN2DEC(RIGHT(HEX2BIN(MID(H1131,7,1),4),3)&amp;LEFT(HEX2BIN(MID(H1131,8,1),4),2)),Codes!$H$2:$I$33,2)</f>
        <v>Punch</v>
      </c>
      <c r="AE1131" s="1" t="str">
        <f t="shared" si="335"/>
        <v>1</v>
      </c>
      <c r="AF1131" s="1" t="str">
        <f t="shared" si="336"/>
        <v>1</v>
      </c>
      <c r="AH1131" s="6">
        <f t="shared" si="337"/>
        <v>65</v>
      </c>
    </row>
    <row r="1132" spans="1:34">
      <c r="A1132" s="3" t="s">
        <v>9230</v>
      </c>
      <c r="B1132" s="1" t="s">
        <v>75</v>
      </c>
      <c r="C1132" s="6" t="s">
        <v>3856</v>
      </c>
      <c r="D1132" s="9" t="s">
        <v>2450</v>
      </c>
      <c r="E1132" s="9" t="s">
        <v>1079</v>
      </c>
      <c r="F1132" s="9" t="s">
        <v>91</v>
      </c>
      <c r="G1132" s="9" t="s">
        <v>9228</v>
      </c>
      <c r="H1132" s="9" t="s">
        <v>9229</v>
      </c>
      <c r="J1132" s="6" t="str">
        <f t="shared" si="321"/>
        <v>001011</v>
      </c>
      <c r="K1132" s="1">
        <f t="shared" si="322"/>
        <v>1</v>
      </c>
      <c r="L1132" s="6" t="str">
        <f t="shared" si="323"/>
        <v>00000</v>
      </c>
      <c r="M1132" s="1">
        <f t="shared" si="324"/>
        <v>30</v>
      </c>
      <c r="N1132" s="6" t="str">
        <f t="shared" si="325"/>
        <v>00</v>
      </c>
      <c r="O1132" s="1">
        <f t="shared" si="326"/>
        <v>16</v>
      </c>
      <c r="P1132" s="1">
        <f>IF(HEX2DEC(LEFT(E1132,4))&gt;=32768,HEX2DEC(LEFT(E1132,4))-65536,HEX2DEC(LEFT(E1132,4)))/Codes!$N$2</f>
        <v>4.8</v>
      </c>
      <c r="Q1132" s="1">
        <f>IF(HEX2DEC(RIGHT(E1132,4))&gt;=32768,HEX2DEC(RIGHT(E1132,4))-65536,HEX2DEC(RIGHT(E1132,4)))/Codes!$N$2</f>
        <v>5.6</v>
      </c>
      <c r="R1132" s="1">
        <f>IF(HEX2DEC(LEFT(F1132,4))&gt;=32768,HEX2DEC(LEFT(F1132,4))-65536,HEX2DEC(LEFT(F1132,4)))/Codes!$N$2</f>
        <v>0</v>
      </c>
      <c r="S1132" s="1">
        <f>IF(HEX2DEC(RIGHT(F1132,4))&gt;=32768,HEX2DEC(RIGHT(F1132,4))-65536,HEX2DEC(RIGHT(F1132,4)))/Codes!$N$2</f>
        <v>0</v>
      </c>
      <c r="T1132" s="18">
        <f t="shared" si="327"/>
        <v>115</v>
      </c>
      <c r="U1132" s="1">
        <f t="shared" si="328"/>
        <v>100</v>
      </c>
      <c r="V1132" s="1">
        <f t="shared" si="329"/>
        <v>0</v>
      </c>
      <c r="W1132" s="1" t="str">
        <f t="shared" si="330"/>
        <v>100</v>
      </c>
      <c r="X1132" s="1">
        <f t="shared" si="331"/>
        <v>3</v>
      </c>
      <c r="Y1132" s="1">
        <f t="shared" si="332"/>
        <v>35</v>
      </c>
      <c r="Z1132" s="1" t="str">
        <f>VLOOKUP(BIN2DEC(MID(HEX2BIN(MID(H1132,3,2),8),2,5)),Codes!$E$1:$F$18,2)</f>
        <v>Normal</v>
      </c>
      <c r="AA1132" s="6" t="str">
        <f t="shared" si="333"/>
        <v>0</v>
      </c>
      <c r="AB1132" s="1">
        <f t="shared" si="334"/>
        <v>1</v>
      </c>
      <c r="AC1132" s="1" t="str">
        <f>VLOOKUP(BIN2DEC(RIGHT(HEX2BIN(MID(H1132,6,1),4),1)&amp;LEFT(HEX2BIN(MID(H1132,7,1),4),1)),Codes!$K$1:$L$5,2)</f>
        <v>L</v>
      </c>
      <c r="AD1132" s="1" t="str">
        <f>VLOOKUP(BIN2DEC(RIGHT(HEX2BIN(MID(H1132,7,1),4),3)&amp;LEFT(HEX2BIN(MID(H1132,8,1),4),2)),Codes!$H$2:$I$33,2)</f>
        <v>Punch</v>
      </c>
      <c r="AE1132" s="1" t="str">
        <f t="shared" si="335"/>
        <v>1</v>
      </c>
      <c r="AF1132" s="1" t="str">
        <f t="shared" si="336"/>
        <v>1</v>
      </c>
      <c r="AH1132" s="6">
        <f t="shared" si="337"/>
        <v>65</v>
      </c>
    </row>
    <row r="1133" spans="1:34">
      <c r="A1133" s="3" t="s">
        <v>9231</v>
      </c>
      <c r="B1133" s="1" t="s">
        <v>75</v>
      </c>
      <c r="C1133" s="6" t="s">
        <v>3856</v>
      </c>
      <c r="D1133" s="9" t="s">
        <v>9232</v>
      </c>
      <c r="E1133" s="9" t="s">
        <v>3768</v>
      </c>
      <c r="F1133" s="9" t="s">
        <v>91</v>
      </c>
      <c r="G1133" s="9" t="s">
        <v>9233</v>
      </c>
      <c r="H1133" s="9" t="s">
        <v>9229</v>
      </c>
      <c r="J1133" s="6" t="str">
        <f t="shared" si="321"/>
        <v>001011</v>
      </c>
      <c r="K1133" s="1">
        <f t="shared" si="322"/>
        <v>2</v>
      </c>
      <c r="L1133" s="6" t="str">
        <f t="shared" si="323"/>
        <v>00000</v>
      </c>
      <c r="M1133" s="1">
        <f t="shared" si="324"/>
        <v>51</v>
      </c>
      <c r="N1133" s="6" t="str">
        <f t="shared" si="325"/>
        <v>00</v>
      </c>
      <c r="O1133" s="1">
        <f t="shared" si="326"/>
        <v>14</v>
      </c>
      <c r="P1133" s="1">
        <f>IF(HEX2DEC(LEFT(E1133,4))&gt;=32768,HEX2DEC(LEFT(E1133,4))-65536,HEX2DEC(LEFT(E1133,4)))/Codes!$N$2</f>
        <v>3.6</v>
      </c>
      <c r="Q1133" s="1">
        <f>IF(HEX2DEC(RIGHT(E1133,4))&gt;=32768,HEX2DEC(RIGHT(E1133,4))-65536,HEX2DEC(RIGHT(E1133,4)))/Codes!$N$2</f>
        <v>2.8</v>
      </c>
      <c r="R1133" s="1">
        <f>IF(HEX2DEC(LEFT(F1133,4))&gt;=32768,HEX2DEC(LEFT(F1133,4))-65536,HEX2DEC(LEFT(F1133,4)))/Codes!$N$2</f>
        <v>0</v>
      </c>
      <c r="S1133" s="1">
        <f>IF(HEX2DEC(RIGHT(F1133,4))&gt;=32768,HEX2DEC(RIGHT(F1133,4))-65536,HEX2DEC(RIGHT(F1133,4)))/Codes!$N$2</f>
        <v>0</v>
      </c>
      <c r="T1133" s="18">
        <f t="shared" si="327"/>
        <v>98</v>
      </c>
      <c r="U1133" s="1">
        <f t="shared" si="328"/>
        <v>100</v>
      </c>
      <c r="V1133" s="1">
        <f t="shared" si="329"/>
        <v>0</v>
      </c>
      <c r="W1133" s="1" t="str">
        <f t="shared" si="330"/>
        <v>100</v>
      </c>
      <c r="X1133" s="1">
        <f t="shared" si="331"/>
        <v>3</v>
      </c>
      <c r="Y1133" s="1">
        <f t="shared" si="332"/>
        <v>35</v>
      </c>
      <c r="Z1133" s="1" t="str">
        <f>VLOOKUP(BIN2DEC(MID(HEX2BIN(MID(H1133,3,2),8),2,5)),Codes!$E$1:$F$18,2)</f>
        <v>Normal</v>
      </c>
      <c r="AA1133" s="6" t="str">
        <f t="shared" si="333"/>
        <v>0</v>
      </c>
      <c r="AB1133" s="1">
        <f t="shared" si="334"/>
        <v>1</v>
      </c>
      <c r="AC1133" s="1" t="str">
        <f>VLOOKUP(BIN2DEC(RIGHT(HEX2BIN(MID(H1133,6,1),4),1)&amp;LEFT(HEX2BIN(MID(H1133,7,1),4),1)),Codes!$K$1:$L$5,2)</f>
        <v>L</v>
      </c>
      <c r="AD1133" s="1" t="str">
        <f>VLOOKUP(BIN2DEC(RIGHT(HEX2BIN(MID(H1133,7,1),4),3)&amp;LEFT(HEX2BIN(MID(H1133,8,1),4),2)),Codes!$H$2:$I$33,2)</f>
        <v>Punch</v>
      </c>
      <c r="AE1133" s="1" t="str">
        <f t="shared" si="335"/>
        <v>1</v>
      </c>
      <c r="AF1133" s="1" t="str">
        <f t="shared" si="336"/>
        <v>1</v>
      </c>
      <c r="AH1133" s="6">
        <f t="shared" si="337"/>
        <v>65</v>
      </c>
    </row>
    <row r="1134" spans="1:34">
      <c r="A1134" s="3" t="s">
        <v>9234</v>
      </c>
      <c r="B1134" s="1" t="s">
        <v>75</v>
      </c>
      <c r="C1134" s="6" t="s">
        <v>3856</v>
      </c>
      <c r="D1134" s="9" t="s">
        <v>9235</v>
      </c>
      <c r="E1134" s="9" t="s">
        <v>3768</v>
      </c>
      <c r="F1134" s="9" t="s">
        <v>91</v>
      </c>
      <c r="G1134" s="9" t="s">
        <v>9233</v>
      </c>
      <c r="H1134" s="9" t="s">
        <v>9229</v>
      </c>
      <c r="J1134" s="6" t="str">
        <f t="shared" si="321"/>
        <v>001011</v>
      </c>
      <c r="K1134" s="1">
        <f t="shared" si="322"/>
        <v>3</v>
      </c>
      <c r="L1134" s="6" t="str">
        <f t="shared" si="323"/>
        <v>00000</v>
      </c>
      <c r="M1134" s="1">
        <f t="shared" si="324"/>
        <v>29</v>
      </c>
      <c r="N1134" s="6" t="str">
        <f t="shared" si="325"/>
        <v>00</v>
      </c>
      <c r="O1134" s="1">
        <f t="shared" si="326"/>
        <v>14</v>
      </c>
      <c r="P1134" s="1">
        <f>IF(HEX2DEC(LEFT(E1134,4))&gt;=32768,HEX2DEC(LEFT(E1134,4))-65536,HEX2DEC(LEFT(E1134,4)))/Codes!$N$2</f>
        <v>3.6</v>
      </c>
      <c r="Q1134" s="1">
        <f>IF(HEX2DEC(RIGHT(E1134,4))&gt;=32768,HEX2DEC(RIGHT(E1134,4))-65536,HEX2DEC(RIGHT(E1134,4)))/Codes!$N$2</f>
        <v>2.8</v>
      </c>
      <c r="R1134" s="1">
        <f>IF(HEX2DEC(LEFT(F1134,4))&gt;=32768,HEX2DEC(LEFT(F1134,4))-65536,HEX2DEC(LEFT(F1134,4)))/Codes!$N$2</f>
        <v>0</v>
      </c>
      <c r="S1134" s="1">
        <f>IF(HEX2DEC(RIGHT(F1134,4))&gt;=32768,HEX2DEC(RIGHT(F1134,4))-65536,HEX2DEC(RIGHT(F1134,4)))/Codes!$N$2</f>
        <v>0</v>
      </c>
      <c r="T1134" s="18">
        <f t="shared" si="327"/>
        <v>98</v>
      </c>
      <c r="U1134" s="1">
        <f t="shared" si="328"/>
        <v>100</v>
      </c>
      <c r="V1134" s="1">
        <f t="shared" si="329"/>
        <v>0</v>
      </c>
      <c r="W1134" s="1" t="str">
        <f t="shared" si="330"/>
        <v>100</v>
      </c>
      <c r="X1134" s="1">
        <f t="shared" si="331"/>
        <v>3</v>
      </c>
      <c r="Y1134" s="1">
        <f t="shared" si="332"/>
        <v>35</v>
      </c>
      <c r="Z1134" s="1" t="str">
        <f>VLOOKUP(BIN2DEC(MID(HEX2BIN(MID(H1134,3,2),8),2,5)),Codes!$E$1:$F$18,2)</f>
        <v>Normal</v>
      </c>
      <c r="AA1134" s="6" t="str">
        <f t="shared" si="333"/>
        <v>0</v>
      </c>
      <c r="AB1134" s="1">
        <f t="shared" si="334"/>
        <v>1</v>
      </c>
      <c r="AC1134" s="1" t="str">
        <f>VLOOKUP(BIN2DEC(RIGHT(HEX2BIN(MID(H1134,6,1),4),1)&amp;LEFT(HEX2BIN(MID(H1134,7,1),4),1)),Codes!$K$1:$L$5,2)</f>
        <v>L</v>
      </c>
      <c r="AD1134" s="1" t="str">
        <f>VLOOKUP(BIN2DEC(RIGHT(HEX2BIN(MID(H1134,7,1),4),3)&amp;LEFT(HEX2BIN(MID(H1134,8,1),4),2)),Codes!$H$2:$I$33,2)</f>
        <v>Punch</v>
      </c>
      <c r="AE1134" s="1" t="str">
        <f t="shared" si="335"/>
        <v>1</v>
      </c>
      <c r="AF1134" s="1" t="str">
        <f t="shared" si="336"/>
        <v>1</v>
      </c>
      <c r="AH1134" s="6">
        <f t="shared" si="337"/>
        <v>65</v>
      </c>
    </row>
    <row r="1135" spans="1:34">
      <c r="A1135" s="3" t="s">
        <v>9236</v>
      </c>
      <c r="B1135" s="1" t="s">
        <v>75</v>
      </c>
      <c r="C1135" s="6" t="s">
        <v>1262</v>
      </c>
      <c r="D1135" s="9" t="s">
        <v>9237</v>
      </c>
      <c r="E1135" s="9" t="s">
        <v>9238</v>
      </c>
      <c r="F1135" s="9" t="s">
        <v>91</v>
      </c>
      <c r="G1135" s="9" t="s">
        <v>139</v>
      </c>
      <c r="H1135" s="9" t="s">
        <v>144</v>
      </c>
      <c r="J1135" s="6" t="str">
        <f t="shared" si="321"/>
        <v>001011</v>
      </c>
      <c r="K1135" s="1">
        <f t="shared" si="322"/>
        <v>0</v>
      </c>
      <c r="L1135" s="6" t="str">
        <f t="shared" si="323"/>
        <v>00000</v>
      </c>
      <c r="M1135" s="1">
        <f t="shared" si="324"/>
        <v>52</v>
      </c>
      <c r="N1135" s="6" t="str">
        <f t="shared" si="325"/>
        <v>00</v>
      </c>
      <c r="O1135" s="1">
        <f t="shared" si="326"/>
        <v>12</v>
      </c>
      <c r="P1135" s="1">
        <f>IF(HEX2DEC(LEFT(E1135,4))&gt;=32768,HEX2DEC(LEFT(E1135,4))-65536,HEX2DEC(LEFT(E1135,4)))/Codes!$N$2</f>
        <v>3.4079999999999999</v>
      </c>
      <c r="Q1135" s="1">
        <f>IF(HEX2DEC(RIGHT(E1135,4))&gt;=32768,HEX2DEC(RIGHT(E1135,4))-65536,HEX2DEC(RIGHT(E1135,4)))/Codes!$N$2</f>
        <v>4.0880000000000001</v>
      </c>
      <c r="R1135" s="1">
        <f>IF(HEX2DEC(LEFT(F1135,4))&gt;=32768,HEX2DEC(LEFT(F1135,4))-65536,HEX2DEC(LEFT(F1135,4)))/Codes!$N$2</f>
        <v>0</v>
      </c>
      <c r="S1135" s="1">
        <f>IF(HEX2DEC(RIGHT(F1135,4))&gt;=32768,HEX2DEC(RIGHT(F1135,4))-65536,HEX2DEC(RIGHT(F1135,4)))/Codes!$N$2</f>
        <v>0</v>
      </c>
      <c r="T1135" s="18">
        <f t="shared" si="327"/>
        <v>361</v>
      </c>
      <c r="U1135" s="1">
        <f t="shared" si="328"/>
        <v>100</v>
      </c>
      <c r="V1135" s="1">
        <f t="shared" si="329"/>
        <v>0</v>
      </c>
      <c r="W1135" s="1" t="str">
        <f t="shared" si="330"/>
        <v>100</v>
      </c>
      <c r="X1135" s="1">
        <f t="shared" si="331"/>
        <v>3</v>
      </c>
      <c r="Y1135" s="1">
        <f t="shared" si="332"/>
        <v>0</v>
      </c>
      <c r="Z1135" s="1" t="str">
        <f>VLOOKUP(BIN2DEC(MID(HEX2BIN(MID(H1135,3,2),8),2,5)),Codes!$E$1:$F$18,2)</f>
        <v>Normal</v>
      </c>
      <c r="AA1135" s="6" t="str">
        <f t="shared" si="333"/>
        <v>0</v>
      </c>
      <c r="AB1135" s="1">
        <f t="shared" si="334"/>
        <v>0</v>
      </c>
      <c r="AC1135" s="1" t="str">
        <f>VLOOKUP(BIN2DEC(RIGHT(HEX2BIN(MID(H1135,6,1),4),1)&amp;LEFT(HEX2BIN(MID(H1135,7,1),4),1)),Codes!$K$1:$L$5,2)</f>
        <v>L</v>
      </c>
      <c r="AD1135" s="1" t="str">
        <f>VLOOKUP(BIN2DEC(RIGHT(HEX2BIN(MID(H1135,7,1),4),3)&amp;LEFT(HEX2BIN(MID(H1135,8,1),4),2)),Codes!$H$2:$I$33,2)</f>
        <v>Punch</v>
      </c>
      <c r="AE1135" s="1" t="str">
        <f t="shared" si="335"/>
        <v>1</v>
      </c>
      <c r="AF1135" s="1" t="str">
        <f t="shared" si="336"/>
        <v>1</v>
      </c>
      <c r="AH1135" s="6">
        <f t="shared" si="337"/>
        <v>65</v>
      </c>
    </row>
    <row r="1136" spans="1:34">
      <c r="A1136" s="3" t="s">
        <v>9239</v>
      </c>
      <c r="B1136" s="1" t="s">
        <v>75</v>
      </c>
      <c r="C1136" s="6" t="s">
        <v>1262</v>
      </c>
      <c r="D1136" s="9" t="s">
        <v>8934</v>
      </c>
      <c r="E1136" s="9" t="s">
        <v>9238</v>
      </c>
      <c r="F1136" s="9" t="s">
        <v>91</v>
      </c>
      <c r="G1136" s="9" t="s">
        <v>139</v>
      </c>
      <c r="H1136" s="9" t="s">
        <v>144</v>
      </c>
      <c r="J1136" s="6" t="str">
        <f t="shared" si="321"/>
        <v>001011</v>
      </c>
      <c r="K1136" s="1">
        <f t="shared" si="322"/>
        <v>1</v>
      </c>
      <c r="L1136" s="6" t="str">
        <f t="shared" si="323"/>
        <v>00000</v>
      </c>
      <c r="M1136" s="1">
        <f t="shared" si="324"/>
        <v>30</v>
      </c>
      <c r="N1136" s="6" t="str">
        <f t="shared" si="325"/>
        <v>00</v>
      </c>
      <c r="O1136" s="1">
        <f t="shared" si="326"/>
        <v>12</v>
      </c>
      <c r="P1136" s="1">
        <f>IF(HEX2DEC(LEFT(E1136,4))&gt;=32768,HEX2DEC(LEFT(E1136,4))-65536,HEX2DEC(LEFT(E1136,4)))/Codes!$N$2</f>
        <v>3.4079999999999999</v>
      </c>
      <c r="Q1136" s="1">
        <f>IF(HEX2DEC(RIGHT(E1136,4))&gt;=32768,HEX2DEC(RIGHT(E1136,4))-65536,HEX2DEC(RIGHT(E1136,4)))/Codes!$N$2</f>
        <v>4.0880000000000001</v>
      </c>
      <c r="R1136" s="1">
        <f>IF(HEX2DEC(LEFT(F1136,4))&gt;=32768,HEX2DEC(LEFT(F1136,4))-65536,HEX2DEC(LEFT(F1136,4)))/Codes!$N$2</f>
        <v>0</v>
      </c>
      <c r="S1136" s="1">
        <f>IF(HEX2DEC(RIGHT(F1136,4))&gt;=32768,HEX2DEC(RIGHT(F1136,4))-65536,HEX2DEC(RIGHT(F1136,4)))/Codes!$N$2</f>
        <v>0</v>
      </c>
      <c r="T1136" s="18">
        <f t="shared" si="327"/>
        <v>361</v>
      </c>
      <c r="U1136" s="1">
        <f t="shared" si="328"/>
        <v>100</v>
      </c>
      <c r="V1136" s="1">
        <f t="shared" si="329"/>
        <v>0</v>
      </c>
      <c r="W1136" s="1" t="str">
        <f t="shared" si="330"/>
        <v>100</v>
      </c>
      <c r="X1136" s="1">
        <f t="shared" si="331"/>
        <v>3</v>
      </c>
      <c r="Y1136" s="1">
        <f t="shared" si="332"/>
        <v>0</v>
      </c>
      <c r="Z1136" s="1" t="str">
        <f>VLOOKUP(BIN2DEC(MID(HEX2BIN(MID(H1136,3,2),8),2,5)),Codes!$E$1:$F$18,2)</f>
        <v>Normal</v>
      </c>
      <c r="AA1136" s="6" t="str">
        <f t="shared" si="333"/>
        <v>0</v>
      </c>
      <c r="AB1136" s="1">
        <f t="shared" si="334"/>
        <v>0</v>
      </c>
      <c r="AC1136" s="1" t="str">
        <f>VLOOKUP(BIN2DEC(RIGHT(HEX2BIN(MID(H1136,6,1),4),1)&amp;LEFT(HEX2BIN(MID(H1136,7,1),4),1)),Codes!$K$1:$L$5,2)</f>
        <v>L</v>
      </c>
      <c r="AD1136" s="1" t="str">
        <f>VLOOKUP(BIN2DEC(RIGHT(HEX2BIN(MID(H1136,7,1),4),3)&amp;LEFT(HEX2BIN(MID(H1136,8,1),4),2)),Codes!$H$2:$I$33,2)</f>
        <v>Punch</v>
      </c>
      <c r="AE1136" s="1" t="str">
        <f t="shared" si="335"/>
        <v>1</v>
      </c>
      <c r="AF1136" s="1" t="str">
        <f t="shared" si="336"/>
        <v>1</v>
      </c>
      <c r="AH1136" s="6">
        <f t="shared" si="337"/>
        <v>65</v>
      </c>
    </row>
    <row r="1137" spans="1:34">
      <c r="A1137" s="3" t="s">
        <v>9240</v>
      </c>
      <c r="B1137" s="1" t="s">
        <v>75</v>
      </c>
      <c r="C1137" s="6" t="s">
        <v>1262</v>
      </c>
      <c r="D1137" s="9" t="s">
        <v>346</v>
      </c>
      <c r="E1137" s="9" t="s">
        <v>5548</v>
      </c>
      <c r="F1137" s="9" t="s">
        <v>9241</v>
      </c>
      <c r="G1137" s="9" t="s">
        <v>139</v>
      </c>
      <c r="H1137" s="9" t="s">
        <v>144</v>
      </c>
      <c r="J1137" s="6" t="str">
        <f t="shared" si="321"/>
        <v>001011</v>
      </c>
      <c r="K1137" s="1">
        <f t="shared" si="322"/>
        <v>2</v>
      </c>
      <c r="L1137" s="6" t="str">
        <f t="shared" si="323"/>
        <v>00000</v>
      </c>
      <c r="M1137" s="1">
        <f t="shared" si="324"/>
        <v>4</v>
      </c>
      <c r="N1137" s="6" t="str">
        <f t="shared" si="325"/>
        <v>00</v>
      </c>
      <c r="O1137" s="1">
        <f t="shared" si="326"/>
        <v>12</v>
      </c>
      <c r="P1137" s="1">
        <f>IF(HEX2DEC(LEFT(E1137,4))&gt;=32768,HEX2DEC(LEFT(E1137,4))-65536,HEX2DEC(LEFT(E1137,4)))/Codes!$N$2</f>
        <v>4.7679999999999998</v>
      </c>
      <c r="Q1137" s="1">
        <f>IF(HEX2DEC(RIGHT(E1137,4))&gt;=32768,HEX2DEC(RIGHT(E1137,4))-65536,HEX2DEC(RIGHT(E1137,4)))/Codes!$N$2</f>
        <v>0</v>
      </c>
      <c r="R1137" s="1">
        <f>IF(HEX2DEC(LEFT(F1137,4))&gt;=32768,HEX2DEC(LEFT(F1137,4))-65536,HEX2DEC(LEFT(F1137,4)))/Codes!$N$2</f>
        <v>0.8</v>
      </c>
      <c r="S1137" s="1">
        <f>IF(HEX2DEC(RIGHT(F1137,4))&gt;=32768,HEX2DEC(RIGHT(F1137,4))-65536,HEX2DEC(RIGHT(F1137,4)))/Codes!$N$2</f>
        <v>3.4</v>
      </c>
      <c r="T1137" s="18">
        <f t="shared" si="327"/>
        <v>361</v>
      </c>
      <c r="U1137" s="1">
        <f t="shared" si="328"/>
        <v>100</v>
      </c>
      <c r="V1137" s="1">
        <f t="shared" si="329"/>
        <v>0</v>
      </c>
      <c r="W1137" s="1" t="str">
        <f t="shared" si="330"/>
        <v>100</v>
      </c>
      <c r="X1137" s="1">
        <f t="shared" si="331"/>
        <v>3</v>
      </c>
      <c r="Y1137" s="1">
        <f t="shared" si="332"/>
        <v>0</v>
      </c>
      <c r="Z1137" s="1" t="str">
        <f>VLOOKUP(BIN2DEC(MID(HEX2BIN(MID(H1137,3,2),8),2,5)),Codes!$E$1:$F$18,2)</f>
        <v>Normal</v>
      </c>
      <c r="AA1137" s="6" t="str">
        <f t="shared" si="333"/>
        <v>0</v>
      </c>
      <c r="AB1137" s="1">
        <f t="shared" si="334"/>
        <v>0</v>
      </c>
      <c r="AC1137" s="1" t="str">
        <f>VLOOKUP(BIN2DEC(RIGHT(HEX2BIN(MID(H1137,6,1),4),1)&amp;LEFT(HEX2BIN(MID(H1137,7,1),4),1)),Codes!$K$1:$L$5,2)</f>
        <v>L</v>
      </c>
      <c r="AD1137" s="1" t="str">
        <f>VLOOKUP(BIN2DEC(RIGHT(HEX2BIN(MID(H1137,7,1),4),3)&amp;LEFT(HEX2BIN(MID(H1137,8,1),4),2)),Codes!$H$2:$I$33,2)</f>
        <v>Punch</v>
      </c>
      <c r="AE1137" s="1" t="str">
        <f t="shared" si="335"/>
        <v>1</v>
      </c>
      <c r="AF1137" s="1" t="str">
        <f t="shared" si="336"/>
        <v>1</v>
      </c>
      <c r="AH1137" s="6">
        <f t="shared" si="337"/>
        <v>65</v>
      </c>
    </row>
    <row r="1138" spans="1:34">
      <c r="A1138" s="3" t="s">
        <v>9242</v>
      </c>
      <c r="B1138" s="1" t="s">
        <v>75</v>
      </c>
      <c r="C1138" s="6" t="s">
        <v>1263</v>
      </c>
      <c r="D1138" s="9" t="s">
        <v>9243</v>
      </c>
      <c r="E1138" s="9" t="s">
        <v>9244</v>
      </c>
      <c r="F1138" s="9" t="s">
        <v>91</v>
      </c>
      <c r="G1138" s="9" t="s">
        <v>139</v>
      </c>
      <c r="H1138" s="9" t="s">
        <v>144</v>
      </c>
      <c r="J1138" s="6" t="str">
        <f t="shared" si="321"/>
        <v>001011</v>
      </c>
      <c r="K1138" s="1">
        <f t="shared" si="322"/>
        <v>0</v>
      </c>
      <c r="L1138" s="6" t="str">
        <f t="shared" si="323"/>
        <v>00000</v>
      </c>
      <c r="M1138" s="1">
        <f t="shared" si="324"/>
        <v>52</v>
      </c>
      <c r="N1138" s="6" t="str">
        <f t="shared" si="325"/>
        <v>00</v>
      </c>
      <c r="O1138" s="1">
        <f t="shared" si="326"/>
        <v>10</v>
      </c>
      <c r="P1138" s="1">
        <f>IF(HEX2DEC(LEFT(E1138,4))&gt;=32768,HEX2DEC(LEFT(E1138,4))-65536,HEX2DEC(LEFT(E1138,4)))/Codes!$N$2</f>
        <v>3.4079999999999999</v>
      </c>
      <c r="Q1138" s="1">
        <f>IF(HEX2DEC(RIGHT(E1138,4))&gt;=32768,HEX2DEC(RIGHT(E1138,4))-65536,HEX2DEC(RIGHT(E1138,4)))/Codes!$N$2</f>
        <v>6.1319999999999997</v>
      </c>
      <c r="R1138" s="1">
        <f>IF(HEX2DEC(LEFT(F1138,4))&gt;=32768,HEX2DEC(LEFT(F1138,4))-65536,HEX2DEC(LEFT(F1138,4)))/Codes!$N$2</f>
        <v>0</v>
      </c>
      <c r="S1138" s="1">
        <f>IF(HEX2DEC(RIGHT(F1138,4))&gt;=32768,HEX2DEC(RIGHT(F1138,4))-65536,HEX2DEC(RIGHT(F1138,4)))/Codes!$N$2</f>
        <v>0</v>
      </c>
      <c r="T1138" s="18">
        <f t="shared" si="327"/>
        <v>361</v>
      </c>
      <c r="U1138" s="1">
        <f t="shared" si="328"/>
        <v>100</v>
      </c>
      <c r="V1138" s="1">
        <f t="shared" si="329"/>
        <v>0</v>
      </c>
      <c r="W1138" s="1" t="str">
        <f t="shared" si="330"/>
        <v>100</v>
      </c>
      <c r="X1138" s="1">
        <f t="shared" si="331"/>
        <v>3</v>
      </c>
      <c r="Y1138" s="1">
        <f t="shared" si="332"/>
        <v>0</v>
      </c>
      <c r="Z1138" s="1" t="str">
        <f>VLOOKUP(BIN2DEC(MID(HEX2BIN(MID(H1138,3,2),8),2,5)),Codes!$E$1:$F$18,2)</f>
        <v>Normal</v>
      </c>
      <c r="AA1138" s="6" t="str">
        <f t="shared" si="333"/>
        <v>0</v>
      </c>
      <c r="AB1138" s="1">
        <f t="shared" si="334"/>
        <v>0</v>
      </c>
      <c r="AC1138" s="1" t="str">
        <f>VLOOKUP(BIN2DEC(RIGHT(HEX2BIN(MID(H1138,6,1),4),1)&amp;LEFT(HEX2BIN(MID(H1138,7,1),4),1)),Codes!$K$1:$L$5,2)</f>
        <v>L</v>
      </c>
      <c r="AD1138" s="1" t="str">
        <f>VLOOKUP(BIN2DEC(RIGHT(HEX2BIN(MID(H1138,7,1),4),3)&amp;LEFT(HEX2BIN(MID(H1138,8,1),4),2)),Codes!$H$2:$I$33,2)</f>
        <v>Punch</v>
      </c>
      <c r="AE1138" s="1" t="str">
        <f t="shared" si="335"/>
        <v>1</v>
      </c>
      <c r="AF1138" s="1" t="str">
        <f t="shared" si="336"/>
        <v>1</v>
      </c>
      <c r="AH1138" s="6">
        <f t="shared" si="337"/>
        <v>65</v>
      </c>
    </row>
    <row r="1139" spans="1:34">
      <c r="A1139" s="3" t="s">
        <v>9245</v>
      </c>
      <c r="B1139" s="1" t="s">
        <v>75</v>
      </c>
      <c r="C1139" s="6" t="s">
        <v>1263</v>
      </c>
      <c r="D1139" s="9" t="s">
        <v>9181</v>
      </c>
      <c r="E1139" s="9" t="s">
        <v>9244</v>
      </c>
      <c r="F1139" s="9" t="s">
        <v>91</v>
      </c>
      <c r="G1139" s="9" t="s">
        <v>139</v>
      </c>
      <c r="H1139" s="9" t="s">
        <v>144</v>
      </c>
      <c r="J1139" s="6" t="str">
        <f t="shared" si="321"/>
        <v>001011</v>
      </c>
      <c r="K1139" s="1">
        <f t="shared" si="322"/>
        <v>1</v>
      </c>
      <c r="L1139" s="6" t="str">
        <f t="shared" si="323"/>
        <v>00000</v>
      </c>
      <c r="M1139" s="1">
        <f t="shared" si="324"/>
        <v>30</v>
      </c>
      <c r="N1139" s="6" t="str">
        <f t="shared" si="325"/>
        <v>00</v>
      </c>
      <c r="O1139" s="1">
        <f t="shared" si="326"/>
        <v>10</v>
      </c>
      <c r="P1139" s="1">
        <f>IF(HEX2DEC(LEFT(E1139,4))&gt;=32768,HEX2DEC(LEFT(E1139,4))-65536,HEX2DEC(LEFT(E1139,4)))/Codes!$N$2</f>
        <v>3.4079999999999999</v>
      </c>
      <c r="Q1139" s="1">
        <f>IF(HEX2DEC(RIGHT(E1139,4))&gt;=32768,HEX2DEC(RIGHT(E1139,4))-65536,HEX2DEC(RIGHT(E1139,4)))/Codes!$N$2</f>
        <v>6.1319999999999997</v>
      </c>
      <c r="R1139" s="1">
        <f>IF(HEX2DEC(LEFT(F1139,4))&gt;=32768,HEX2DEC(LEFT(F1139,4))-65536,HEX2DEC(LEFT(F1139,4)))/Codes!$N$2</f>
        <v>0</v>
      </c>
      <c r="S1139" s="1">
        <f>IF(HEX2DEC(RIGHT(F1139,4))&gt;=32768,HEX2DEC(RIGHT(F1139,4))-65536,HEX2DEC(RIGHT(F1139,4)))/Codes!$N$2</f>
        <v>0</v>
      </c>
      <c r="T1139" s="18">
        <f t="shared" si="327"/>
        <v>361</v>
      </c>
      <c r="U1139" s="1">
        <f t="shared" si="328"/>
        <v>100</v>
      </c>
      <c r="V1139" s="1">
        <f t="shared" si="329"/>
        <v>0</v>
      </c>
      <c r="W1139" s="1" t="str">
        <f t="shared" si="330"/>
        <v>100</v>
      </c>
      <c r="X1139" s="1">
        <f t="shared" si="331"/>
        <v>3</v>
      </c>
      <c r="Y1139" s="1">
        <f t="shared" si="332"/>
        <v>0</v>
      </c>
      <c r="Z1139" s="1" t="str">
        <f>VLOOKUP(BIN2DEC(MID(HEX2BIN(MID(H1139,3,2),8),2,5)),Codes!$E$1:$F$18,2)</f>
        <v>Normal</v>
      </c>
      <c r="AA1139" s="6" t="str">
        <f t="shared" si="333"/>
        <v>0</v>
      </c>
      <c r="AB1139" s="1">
        <f t="shared" si="334"/>
        <v>0</v>
      </c>
      <c r="AC1139" s="1" t="str">
        <f>VLOOKUP(BIN2DEC(RIGHT(HEX2BIN(MID(H1139,6,1),4),1)&amp;LEFT(HEX2BIN(MID(H1139,7,1),4),1)),Codes!$K$1:$L$5,2)</f>
        <v>L</v>
      </c>
      <c r="AD1139" s="1" t="str">
        <f>VLOOKUP(BIN2DEC(RIGHT(HEX2BIN(MID(H1139,7,1),4),3)&amp;LEFT(HEX2BIN(MID(H1139,8,1),4),2)),Codes!$H$2:$I$33,2)</f>
        <v>Punch</v>
      </c>
      <c r="AE1139" s="1" t="str">
        <f t="shared" si="335"/>
        <v>1</v>
      </c>
      <c r="AF1139" s="1" t="str">
        <f t="shared" si="336"/>
        <v>1</v>
      </c>
      <c r="AH1139" s="6">
        <f t="shared" si="337"/>
        <v>65</v>
      </c>
    </row>
    <row r="1140" spans="1:34">
      <c r="A1140" s="3" t="s">
        <v>9246</v>
      </c>
      <c r="B1140" s="1" t="s">
        <v>75</v>
      </c>
      <c r="C1140" s="6" t="s">
        <v>1263</v>
      </c>
      <c r="D1140" s="9" t="s">
        <v>1638</v>
      </c>
      <c r="E1140" s="9" t="s">
        <v>5548</v>
      </c>
      <c r="F1140" s="9" t="s">
        <v>9241</v>
      </c>
      <c r="G1140" s="9" t="s">
        <v>139</v>
      </c>
      <c r="H1140" s="9" t="s">
        <v>144</v>
      </c>
      <c r="J1140" s="6" t="str">
        <f t="shared" si="321"/>
        <v>001011</v>
      </c>
      <c r="K1140" s="1">
        <f t="shared" si="322"/>
        <v>2</v>
      </c>
      <c r="L1140" s="6" t="str">
        <f t="shared" si="323"/>
        <v>00000</v>
      </c>
      <c r="M1140" s="1">
        <f t="shared" si="324"/>
        <v>4</v>
      </c>
      <c r="N1140" s="6" t="str">
        <f t="shared" si="325"/>
        <v>00</v>
      </c>
      <c r="O1140" s="1">
        <f t="shared" si="326"/>
        <v>10</v>
      </c>
      <c r="P1140" s="1">
        <f>IF(HEX2DEC(LEFT(E1140,4))&gt;=32768,HEX2DEC(LEFT(E1140,4))-65536,HEX2DEC(LEFT(E1140,4)))/Codes!$N$2</f>
        <v>4.7679999999999998</v>
      </c>
      <c r="Q1140" s="1">
        <f>IF(HEX2DEC(RIGHT(E1140,4))&gt;=32768,HEX2DEC(RIGHT(E1140,4))-65536,HEX2DEC(RIGHT(E1140,4)))/Codes!$N$2</f>
        <v>0</v>
      </c>
      <c r="R1140" s="1">
        <f>IF(HEX2DEC(LEFT(F1140,4))&gt;=32768,HEX2DEC(LEFT(F1140,4))-65536,HEX2DEC(LEFT(F1140,4)))/Codes!$N$2</f>
        <v>0.8</v>
      </c>
      <c r="S1140" s="1">
        <f>IF(HEX2DEC(RIGHT(F1140,4))&gt;=32768,HEX2DEC(RIGHT(F1140,4))-65536,HEX2DEC(RIGHT(F1140,4)))/Codes!$N$2</f>
        <v>3.4</v>
      </c>
      <c r="T1140" s="18">
        <f t="shared" si="327"/>
        <v>361</v>
      </c>
      <c r="U1140" s="1">
        <f t="shared" si="328"/>
        <v>100</v>
      </c>
      <c r="V1140" s="1">
        <f t="shared" si="329"/>
        <v>0</v>
      </c>
      <c r="W1140" s="1" t="str">
        <f t="shared" si="330"/>
        <v>100</v>
      </c>
      <c r="X1140" s="1">
        <f t="shared" si="331"/>
        <v>3</v>
      </c>
      <c r="Y1140" s="1">
        <f t="shared" si="332"/>
        <v>0</v>
      </c>
      <c r="Z1140" s="1" t="str">
        <f>VLOOKUP(BIN2DEC(MID(HEX2BIN(MID(H1140,3,2),8),2,5)),Codes!$E$1:$F$18,2)</f>
        <v>Normal</v>
      </c>
      <c r="AA1140" s="6" t="str">
        <f t="shared" si="333"/>
        <v>0</v>
      </c>
      <c r="AB1140" s="1">
        <f t="shared" si="334"/>
        <v>0</v>
      </c>
      <c r="AC1140" s="1" t="str">
        <f>VLOOKUP(BIN2DEC(RIGHT(HEX2BIN(MID(H1140,6,1),4),1)&amp;LEFT(HEX2BIN(MID(H1140,7,1),4),1)),Codes!$K$1:$L$5,2)</f>
        <v>L</v>
      </c>
      <c r="AD1140" s="1" t="str">
        <f>VLOOKUP(BIN2DEC(RIGHT(HEX2BIN(MID(H1140,7,1),4),3)&amp;LEFT(HEX2BIN(MID(H1140,8,1),4),2)),Codes!$H$2:$I$33,2)</f>
        <v>Punch</v>
      </c>
      <c r="AE1140" s="1" t="str">
        <f t="shared" si="335"/>
        <v>1</v>
      </c>
      <c r="AF1140" s="1" t="str">
        <f t="shared" si="336"/>
        <v>1</v>
      </c>
      <c r="AH1140" s="6">
        <f t="shared" si="337"/>
        <v>65</v>
      </c>
    </row>
    <row r="1141" spans="1:34">
      <c r="A1141" s="3" t="s">
        <v>9247</v>
      </c>
      <c r="B1141" s="1" t="s">
        <v>75</v>
      </c>
      <c r="C1141" s="6" t="s">
        <v>9261</v>
      </c>
      <c r="D1141" s="9" t="s">
        <v>9227</v>
      </c>
      <c r="E1141" s="9" t="s">
        <v>9248</v>
      </c>
      <c r="F1141" s="9" t="s">
        <v>91</v>
      </c>
      <c r="G1141" s="9" t="s">
        <v>139</v>
      </c>
      <c r="H1141" s="9" t="s">
        <v>140</v>
      </c>
      <c r="J1141" s="6" t="str">
        <f t="shared" si="321"/>
        <v>001011</v>
      </c>
      <c r="K1141" s="1">
        <f t="shared" si="322"/>
        <v>0</v>
      </c>
      <c r="L1141" s="6" t="str">
        <f t="shared" si="323"/>
        <v>00000</v>
      </c>
      <c r="M1141" s="1">
        <f t="shared" si="324"/>
        <v>52</v>
      </c>
      <c r="N1141" s="6" t="str">
        <f t="shared" si="325"/>
        <v>00</v>
      </c>
      <c r="O1141" s="1">
        <f t="shared" si="326"/>
        <v>16</v>
      </c>
      <c r="P1141" s="1">
        <f>IF(HEX2DEC(LEFT(E1141,4))&gt;=32768,HEX2DEC(LEFT(E1141,4))-65536,HEX2DEC(LEFT(E1141,4)))/Codes!$N$2</f>
        <v>7.2</v>
      </c>
      <c r="Q1141" s="1">
        <f>IF(HEX2DEC(RIGHT(E1141,4))&gt;=32768,HEX2DEC(RIGHT(E1141,4))-65536,HEX2DEC(RIGHT(E1141,4)))/Codes!$N$2</f>
        <v>7.4960000000000004</v>
      </c>
      <c r="R1141" s="1">
        <f>IF(HEX2DEC(LEFT(F1141,4))&gt;=32768,HEX2DEC(LEFT(F1141,4))-65536,HEX2DEC(LEFT(F1141,4)))/Codes!$N$2</f>
        <v>0</v>
      </c>
      <c r="S1141" s="1">
        <f>IF(HEX2DEC(RIGHT(F1141,4))&gt;=32768,HEX2DEC(RIGHT(F1141,4))-65536,HEX2DEC(RIGHT(F1141,4)))/Codes!$N$2</f>
        <v>0</v>
      </c>
      <c r="T1141" s="18">
        <f t="shared" si="327"/>
        <v>361</v>
      </c>
      <c r="U1141" s="1">
        <f t="shared" si="328"/>
        <v>100</v>
      </c>
      <c r="V1141" s="1">
        <f t="shared" si="329"/>
        <v>0</v>
      </c>
      <c r="W1141" s="1" t="str">
        <f t="shared" si="330"/>
        <v>100</v>
      </c>
      <c r="X1141" s="1">
        <f t="shared" si="331"/>
        <v>3</v>
      </c>
      <c r="Y1141" s="1">
        <f t="shared" si="332"/>
        <v>20</v>
      </c>
      <c r="Z1141" s="1" t="str">
        <f>VLOOKUP(BIN2DEC(MID(HEX2BIN(MID(H1141,3,2),8),2,5)),Codes!$E$1:$F$18,2)</f>
        <v>Normal</v>
      </c>
      <c r="AA1141" s="6" t="str">
        <f t="shared" si="333"/>
        <v>0</v>
      </c>
      <c r="AB1141" s="1">
        <f t="shared" si="334"/>
        <v>0</v>
      </c>
      <c r="AC1141" s="1" t="str">
        <f>VLOOKUP(BIN2DEC(RIGHT(HEX2BIN(MID(H1141,6,1),4),1)&amp;LEFT(HEX2BIN(MID(H1141,7,1),4),1)),Codes!$K$1:$L$5,2)</f>
        <v>L</v>
      </c>
      <c r="AD1141" s="1" t="str">
        <f>VLOOKUP(BIN2DEC(RIGHT(HEX2BIN(MID(H1141,7,1),4),3)&amp;LEFT(HEX2BIN(MID(H1141,8,1),4),2)),Codes!$H$2:$I$33,2)</f>
        <v>Punch</v>
      </c>
      <c r="AE1141" s="1" t="str">
        <f t="shared" si="335"/>
        <v>1</v>
      </c>
      <c r="AF1141" s="1" t="str">
        <f t="shared" si="336"/>
        <v>1</v>
      </c>
      <c r="AH1141" s="6">
        <f t="shared" si="337"/>
        <v>65</v>
      </c>
    </row>
    <row r="1142" spans="1:34">
      <c r="A1142" s="3" t="s">
        <v>9249</v>
      </c>
      <c r="B1142" s="1" t="s">
        <v>75</v>
      </c>
      <c r="C1142" s="6" t="s">
        <v>9261</v>
      </c>
      <c r="D1142" s="9" t="s">
        <v>2450</v>
      </c>
      <c r="E1142" s="9" t="s">
        <v>9248</v>
      </c>
      <c r="F1142" s="9" t="s">
        <v>91</v>
      </c>
      <c r="G1142" s="9" t="s">
        <v>139</v>
      </c>
      <c r="H1142" s="9" t="s">
        <v>140</v>
      </c>
      <c r="J1142" s="6" t="str">
        <f t="shared" si="321"/>
        <v>001011</v>
      </c>
      <c r="K1142" s="1">
        <f t="shared" si="322"/>
        <v>1</v>
      </c>
      <c r="L1142" s="6" t="str">
        <f t="shared" si="323"/>
        <v>00000</v>
      </c>
      <c r="M1142" s="1">
        <f t="shared" si="324"/>
        <v>30</v>
      </c>
      <c r="N1142" s="6" t="str">
        <f t="shared" si="325"/>
        <v>00</v>
      </c>
      <c r="O1142" s="1">
        <f t="shared" si="326"/>
        <v>16</v>
      </c>
      <c r="P1142" s="1">
        <f>IF(HEX2DEC(LEFT(E1142,4))&gt;=32768,HEX2DEC(LEFT(E1142,4))-65536,HEX2DEC(LEFT(E1142,4)))/Codes!$N$2</f>
        <v>7.2</v>
      </c>
      <c r="Q1142" s="1">
        <f>IF(HEX2DEC(RIGHT(E1142,4))&gt;=32768,HEX2DEC(RIGHT(E1142,4))-65536,HEX2DEC(RIGHT(E1142,4)))/Codes!$N$2</f>
        <v>7.4960000000000004</v>
      </c>
      <c r="R1142" s="1">
        <f>IF(HEX2DEC(LEFT(F1142,4))&gt;=32768,HEX2DEC(LEFT(F1142,4))-65536,HEX2DEC(LEFT(F1142,4)))/Codes!$N$2</f>
        <v>0</v>
      </c>
      <c r="S1142" s="1">
        <f>IF(HEX2DEC(RIGHT(F1142,4))&gt;=32768,HEX2DEC(RIGHT(F1142,4))-65536,HEX2DEC(RIGHT(F1142,4)))/Codes!$N$2</f>
        <v>0</v>
      </c>
      <c r="T1142" s="18">
        <f t="shared" si="327"/>
        <v>361</v>
      </c>
      <c r="U1142" s="1">
        <f t="shared" si="328"/>
        <v>100</v>
      </c>
      <c r="V1142" s="1">
        <f t="shared" si="329"/>
        <v>0</v>
      </c>
      <c r="W1142" s="1" t="str">
        <f t="shared" si="330"/>
        <v>100</v>
      </c>
      <c r="X1142" s="1">
        <f t="shared" si="331"/>
        <v>3</v>
      </c>
      <c r="Y1142" s="1">
        <f t="shared" si="332"/>
        <v>20</v>
      </c>
      <c r="Z1142" s="1" t="str">
        <f>VLOOKUP(BIN2DEC(MID(HEX2BIN(MID(H1142,3,2),8),2,5)),Codes!$E$1:$F$18,2)</f>
        <v>Normal</v>
      </c>
      <c r="AA1142" s="6" t="str">
        <f t="shared" si="333"/>
        <v>0</v>
      </c>
      <c r="AB1142" s="1">
        <f t="shared" si="334"/>
        <v>0</v>
      </c>
      <c r="AC1142" s="1" t="str">
        <f>VLOOKUP(BIN2DEC(RIGHT(HEX2BIN(MID(H1142,6,1),4),1)&amp;LEFT(HEX2BIN(MID(H1142,7,1),4),1)),Codes!$K$1:$L$5,2)</f>
        <v>L</v>
      </c>
      <c r="AD1142" s="1" t="str">
        <f>VLOOKUP(BIN2DEC(RIGHT(HEX2BIN(MID(H1142,7,1),4),3)&amp;LEFT(HEX2BIN(MID(H1142,8,1),4),2)),Codes!$H$2:$I$33,2)</f>
        <v>Punch</v>
      </c>
      <c r="AE1142" s="1" t="str">
        <f t="shared" si="335"/>
        <v>1</v>
      </c>
      <c r="AF1142" s="1" t="str">
        <f t="shared" si="336"/>
        <v>1</v>
      </c>
      <c r="AH1142" s="6">
        <f t="shared" si="337"/>
        <v>65</v>
      </c>
    </row>
    <row r="1143" spans="1:34">
      <c r="A1143" s="3" t="s">
        <v>9250</v>
      </c>
      <c r="B1143" s="1" t="s">
        <v>75</v>
      </c>
      <c r="C1143" s="6" t="s">
        <v>9261</v>
      </c>
      <c r="D1143" s="9" t="s">
        <v>9251</v>
      </c>
      <c r="E1143" s="9" t="s">
        <v>9252</v>
      </c>
      <c r="F1143" s="9" t="s">
        <v>91</v>
      </c>
      <c r="G1143" s="9" t="s">
        <v>139</v>
      </c>
      <c r="H1143" s="9" t="s">
        <v>9114</v>
      </c>
      <c r="J1143" s="6" t="str">
        <f t="shared" si="321"/>
        <v>001011</v>
      </c>
      <c r="K1143" s="1">
        <f t="shared" si="322"/>
        <v>2</v>
      </c>
      <c r="L1143" s="6" t="str">
        <f t="shared" si="323"/>
        <v>00000</v>
      </c>
      <c r="M1143" s="1">
        <f t="shared" si="324"/>
        <v>51</v>
      </c>
      <c r="N1143" s="6" t="str">
        <f t="shared" si="325"/>
        <v>00</v>
      </c>
      <c r="O1143" s="1">
        <f t="shared" si="326"/>
        <v>16</v>
      </c>
      <c r="P1143" s="1">
        <f>IF(HEX2DEC(LEFT(E1143,4))&gt;=32768,HEX2DEC(LEFT(E1143,4))-65536,HEX2DEC(LEFT(E1143,4)))/Codes!$N$2</f>
        <v>3.2</v>
      </c>
      <c r="Q1143" s="1">
        <f>IF(HEX2DEC(RIGHT(E1143,4))&gt;=32768,HEX2DEC(RIGHT(E1143,4))-65536,HEX2DEC(RIGHT(E1143,4)))/Codes!$N$2</f>
        <v>2.7240000000000002</v>
      </c>
      <c r="R1143" s="1">
        <f>IF(HEX2DEC(LEFT(F1143,4))&gt;=32768,HEX2DEC(LEFT(F1143,4))-65536,HEX2DEC(LEFT(F1143,4)))/Codes!$N$2</f>
        <v>0</v>
      </c>
      <c r="S1143" s="1">
        <f>IF(HEX2DEC(RIGHT(F1143,4))&gt;=32768,HEX2DEC(RIGHT(F1143,4))-65536,HEX2DEC(RIGHT(F1143,4)))/Codes!$N$2</f>
        <v>0</v>
      </c>
      <c r="T1143" s="18">
        <f t="shared" si="327"/>
        <v>361</v>
      </c>
      <c r="U1143" s="1">
        <f t="shared" si="328"/>
        <v>100</v>
      </c>
      <c r="V1143" s="1">
        <f t="shared" si="329"/>
        <v>0</v>
      </c>
      <c r="W1143" s="1" t="str">
        <f t="shared" si="330"/>
        <v>100</v>
      </c>
      <c r="X1143" s="1">
        <f t="shared" si="331"/>
        <v>3</v>
      </c>
      <c r="Y1143" s="1">
        <f t="shared" si="332"/>
        <v>20</v>
      </c>
      <c r="Z1143" s="1" t="str">
        <f>VLOOKUP(BIN2DEC(MID(HEX2BIN(MID(H1143,3,2),8),2,5)),Codes!$E$1:$F$18,2)</f>
        <v>Normal</v>
      </c>
      <c r="AA1143" s="6" t="str">
        <f t="shared" si="333"/>
        <v>0</v>
      </c>
      <c r="AB1143" s="1">
        <f t="shared" si="334"/>
        <v>1</v>
      </c>
      <c r="AC1143" s="1" t="str">
        <f>VLOOKUP(BIN2DEC(RIGHT(HEX2BIN(MID(H1143,6,1),4),1)&amp;LEFT(HEX2BIN(MID(H1143,7,1),4),1)),Codes!$K$1:$L$5,2)</f>
        <v>L</v>
      </c>
      <c r="AD1143" s="1" t="str">
        <f>VLOOKUP(BIN2DEC(RIGHT(HEX2BIN(MID(H1143,7,1),4),3)&amp;LEFT(HEX2BIN(MID(H1143,8,1),4),2)),Codes!$H$2:$I$33,2)</f>
        <v>Punch</v>
      </c>
      <c r="AE1143" s="1" t="str">
        <f t="shared" si="335"/>
        <v>1</v>
      </c>
      <c r="AF1143" s="1" t="str">
        <f t="shared" si="336"/>
        <v>1</v>
      </c>
      <c r="AH1143" s="6">
        <f t="shared" si="337"/>
        <v>65</v>
      </c>
    </row>
    <row r="1144" spans="1:34">
      <c r="A1144" s="3" t="s">
        <v>9253</v>
      </c>
      <c r="B1144" s="1" t="s">
        <v>75</v>
      </c>
      <c r="C1144" s="6" t="s">
        <v>9261</v>
      </c>
      <c r="D1144" s="9" t="s">
        <v>9254</v>
      </c>
      <c r="E1144" s="9" t="s">
        <v>9252</v>
      </c>
      <c r="F1144" s="9" t="s">
        <v>91</v>
      </c>
      <c r="G1144" s="9" t="s">
        <v>139</v>
      </c>
      <c r="H1144" s="9" t="s">
        <v>9114</v>
      </c>
      <c r="J1144" s="6" t="str">
        <f t="shared" si="321"/>
        <v>001011</v>
      </c>
      <c r="K1144" s="1">
        <f t="shared" si="322"/>
        <v>3</v>
      </c>
      <c r="L1144" s="6" t="str">
        <f t="shared" si="323"/>
        <v>00000</v>
      </c>
      <c r="M1144" s="1">
        <f t="shared" si="324"/>
        <v>29</v>
      </c>
      <c r="N1144" s="6" t="str">
        <f t="shared" si="325"/>
        <v>00</v>
      </c>
      <c r="O1144" s="1">
        <f t="shared" si="326"/>
        <v>16</v>
      </c>
      <c r="P1144" s="1">
        <f>IF(HEX2DEC(LEFT(E1144,4))&gt;=32768,HEX2DEC(LEFT(E1144,4))-65536,HEX2DEC(LEFT(E1144,4)))/Codes!$N$2</f>
        <v>3.2</v>
      </c>
      <c r="Q1144" s="1">
        <f>IF(HEX2DEC(RIGHT(E1144,4))&gt;=32768,HEX2DEC(RIGHT(E1144,4))-65536,HEX2DEC(RIGHT(E1144,4)))/Codes!$N$2</f>
        <v>2.7240000000000002</v>
      </c>
      <c r="R1144" s="1">
        <f>IF(HEX2DEC(LEFT(F1144,4))&gt;=32768,HEX2DEC(LEFT(F1144,4))-65536,HEX2DEC(LEFT(F1144,4)))/Codes!$N$2</f>
        <v>0</v>
      </c>
      <c r="S1144" s="1">
        <f>IF(HEX2DEC(RIGHT(F1144,4))&gt;=32768,HEX2DEC(RIGHT(F1144,4))-65536,HEX2DEC(RIGHT(F1144,4)))/Codes!$N$2</f>
        <v>0</v>
      </c>
      <c r="T1144" s="18">
        <f t="shared" si="327"/>
        <v>361</v>
      </c>
      <c r="U1144" s="1">
        <f t="shared" si="328"/>
        <v>100</v>
      </c>
      <c r="V1144" s="1">
        <f t="shared" si="329"/>
        <v>0</v>
      </c>
      <c r="W1144" s="1" t="str">
        <f t="shared" si="330"/>
        <v>100</v>
      </c>
      <c r="X1144" s="1">
        <f t="shared" si="331"/>
        <v>3</v>
      </c>
      <c r="Y1144" s="1">
        <f t="shared" si="332"/>
        <v>20</v>
      </c>
      <c r="Z1144" s="1" t="str">
        <f>VLOOKUP(BIN2DEC(MID(HEX2BIN(MID(H1144,3,2),8),2,5)),Codes!$E$1:$F$18,2)</f>
        <v>Normal</v>
      </c>
      <c r="AA1144" s="6" t="str">
        <f t="shared" si="333"/>
        <v>0</v>
      </c>
      <c r="AB1144" s="1">
        <f t="shared" si="334"/>
        <v>1</v>
      </c>
      <c r="AC1144" s="1" t="str">
        <f>VLOOKUP(BIN2DEC(RIGHT(HEX2BIN(MID(H1144,6,1),4),1)&amp;LEFT(HEX2BIN(MID(H1144,7,1),4),1)),Codes!$K$1:$L$5,2)</f>
        <v>L</v>
      </c>
      <c r="AD1144" s="1" t="str">
        <f>VLOOKUP(BIN2DEC(RIGHT(HEX2BIN(MID(H1144,7,1),4),3)&amp;LEFT(HEX2BIN(MID(H1144,8,1),4),2)),Codes!$H$2:$I$33,2)</f>
        <v>Punch</v>
      </c>
      <c r="AE1144" s="1" t="str">
        <f t="shared" si="335"/>
        <v>1</v>
      </c>
      <c r="AF1144" s="1" t="str">
        <f t="shared" si="336"/>
        <v>1</v>
      </c>
      <c r="AH1144" s="6">
        <f t="shared" si="337"/>
        <v>65</v>
      </c>
    </row>
    <row r="1145" spans="1:34">
      <c r="A1145" s="3" t="s">
        <v>9255</v>
      </c>
      <c r="B1145" s="1" t="s">
        <v>75</v>
      </c>
      <c r="C1145" s="6" t="s">
        <v>148</v>
      </c>
      <c r="D1145" s="9" t="s">
        <v>9227</v>
      </c>
      <c r="E1145" s="9" t="s">
        <v>9256</v>
      </c>
      <c r="F1145" s="9" t="s">
        <v>91</v>
      </c>
      <c r="G1145" s="9" t="s">
        <v>7259</v>
      </c>
      <c r="H1145" s="9" t="s">
        <v>5126</v>
      </c>
      <c r="J1145" s="6" t="str">
        <f t="shared" si="321"/>
        <v>001011</v>
      </c>
      <c r="K1145" s="1">
        <f t="shared" si="322"/>
        <v>0</v>
      </c>
      <c r="L1145" s="6" t="str">
        <f t="shared" si="323"/>
        <v>00000</v>
      </c>
      <c r="M1145" s="1">
        <f t="shared" si="324"/>
        <v>52</v>
      </c>
      <c r="N1145" s="6" t="str">
        <f t="shared" si="325"/>
        <v>00</v>
      </c>
      <c r="O1145" s="1">
        <f t="shared" si="326"/>
        <v>16</v>
      </c>
      <c r="P1145" s="1">
        <f>IF(HEX2DEC(LEFT(E1145,4))&gt;=32768,HEX2DEC(LEFT(E1145,4))-65536,HEX2DEC(LEFT(E1145,4)))/Codes!$N$2</f>
        <v>6.4</v>
      </c>
      <c r="Q1145" s="1">
        <f>IF(HEX2DEC(RIGHT(E1145,4))&gt;=32768,HEX2DEC(RIGHT(E1145,4))-65536,HEX2DEC(RIGHT(E1145,4)))/Codes!$N$2</f>
        <v>7.4960000000000004</v>
      </c>
      <c r="R1145" s="1">
        <f>IF(HEX2DEC(LEFT(F1145,4))&gt;=32768,HEX2DEC(LEFT(F1145,4))-65536,HEX2DEC(LEFT(F1145,4)))/Codes!$N$2</f>
        <v>0</v>
      </c>
      <c r="S1145" s="1">
        <f>IF(HEX2DEC(RIGHT(F1145,4))&gt;=32768,HEX2DEC(RIGHT(F1145,4))-65536,HEX2DEC(RIGHT(F1145,4)))/Codes!$N$2</f>
        <v>0</v>
      </c>
      <c r="T1145" s="18">
        <f t="shared" si="327"/>
        <v>270</v>
      </c>
      <c r="U1145" s="1">
        <f t="shared" si="328"/>
        <v>80</v>
      </c>
      <c r="V1145" s="1">
        <f t="shared" si="329"/>
        <v>0</v>
      </c>
      <c r="W1145" s="1" t="str">
        <f t="shared" si="330"/>
        <v>100</v>
      </c>
      <c r="X1145" s="1">
        <f t="shared" si="331"/>
        <v>3</v>
      </c>
      <c r="Y1145" s="1">
        <f t="shared" si="332"/>
        <v>50</v>
      </c>
      <c r="Z1145" s="1" t="str">
        <f>VLOOKUP(BIN2DEC(MID(HEX2BIN(MID(H1145,3,2),8),2,5)),Codes!$E$1:$F$18,2)</f>
        <v>Normal</v>
      </c>
      <c r="AA1145" s="6" t="str">
        <f t="shared" si="333"/>
        <v>0</v>
      </c>
      <c r="AB1145" s="1">
        <f t="shared" si="334"/>
        <v>0</v>
      </c>
      <c r="AC1145" s="1" t="str">
        <f>VLOOKUP(BIN2DEC(RIGHT(HEX2BIN(MID(H1145,6,1),4),1)&amp;LEFT(HEX2BIN(MID(H1145,7,1),4),1)),Codes!$K$1:$L$5,2)</f>
        <v>L</v>
      </c>
      <c r="AD1145" s="1" t="str">
        <f>VLOOKUP(BIN2DEC(RIGHT(HEX2BIN(MID(H1145,7,1),4),3)&amp;LEFT(HEX2BIN(MID(H1145,8,1),4),2)),Codes!$H$2:$I$33,2)</f>
        <v>Kick</v>
      </c>
      <c r="AE1145" s="1" t="str">
        <f t="shared" si="335"/>
        <v>1</v>
      </c>
      <c r="AF1145" s="1" t="str">
        <f t="shared" si="336"/>
        <v>1</v>
      </c>
      <c r="AH1145" s="6">
        <f t="shared" si="337"/>
        <v>66</v>
      </c>
    </row>
    <row r="1146" spans="1:34">
      <c r="A1146" s="3" t="s">
        <v>9257</v>
      </c>
      <c r="B1146" s="1" t="s">
        <v>75</v>
      </c>
      <c r="C1146" s="6" t="s">
        <v>148</v>
      </c>
      <c r="D1146" s="9" t="s">
        <v>2450</v>
      </c>
      <c r="E1146" s="9" t="s">
        <v>9256</v>
      </c>
      <c r="F1146" s="9" t="s">
        <v>91</v>
      </c>
      <c r="G1146" s="9" t="s">
        <v>7259</v>
      </c>
      <c r="H1146" s="9" t="s">
        <v>5126</v>
      </c>
      <c r="J1146" s="6" t="str">
        <f t="shared" si="321"/>
        <v>001011</v>
      </c>
      <c r="K1146" s="1">
        <f t="shared" si="322"/>
        <v>1</v>
      </c>
      <c r="L1146" s="6" t="str">
        <f t="shared" si="323"/>
        <v>00000</v>
      </c>
      <c r="M1146" s="1">
        <f t="shared" si="324"/>
        <v>30</v>
      </c>
      <c r="N1146" s="6" t="str">
        <f t="shared" si="325"/>
        <v>00</v>
      </c>
      <c r="O1146" s="1">
        <f t="shared" si="326"/>
        <v>16</v>
      </c>
      <c r="P1146" s="1">
        <f>IF(HEX2DEC(LEFT(E1146,4))&gt;=32768,HEX2DEC(LEFT(E1146,4))-65536,HEX2DEC(LEFT(E1146,4)))/Codes!$N$2</f>
        <v>6.4</v>
      </c>
      <c r="Q1146" s="1">
        <f>IF(HEX2DEC(RIGHT(E1146,4))&gt;=32768,HEX2DEC(RIGHT(E1146,4))-65536,HEX2DEC(RIGHT(E1146,4)))/Codes!$N$2</f>
        <v>7.4960000000000004</v>
      </c>
      <c r="R1146" s="1">
        <f>IF(HEX2DEC(LEFT(F1146,4))&gt;=32768,HEX2DEC(LEFT(F1146,4))-65536,HEX2DEC(LEFT(F1146,4)))/Codes!$N$2</f>
        <v>0</v>
      </c>
      <c r="S1146" s="1">
        <f>IF(HEX2DEC(RIGHT(F1146,4))&gt;=32768,HEX2DEC(RIGHT(F1146,4))-65536,HEX2DEC(RIGHT(F1146,4)))/Codes!$N$2</f>
        <v>0</v>
      </c>
      <c r="T1146" s="18">
        <f t="shared" si="327"/>
        <v>270</v>
      </c>
      <c r="U1146" s="1">
        <f t="shared" si="328"/>
        <v>80</v>
      </c>
      <c r="V1146" s="1">
        <f t="shared" si="329"/>
        <v>0</v>
      </c>
      <c r="W1146" s="1" t="str">
        <f t="shared" si="330"/>
        <v>100</v>
      </c>
      <c r="X1146" s="1">
        <f t="shared" si="331"/>
        <v>3</v>
      </c>
      <c r="Y1146" s="1">
        <f t="shared" si="332"/>
        <v>50</v>
      </c>
      <c r="Z1146" s="1" t="str">
        <f>VLOOKUP(BIN2DEC(MID(HEX2BIN(MID(H1146,3,2),8),2,5)),Codes!$E$1:$F$18,2)</f>
        <v>Normal</v>
      </c>
      <c r="AA1146" s="6" t="str">
        <f t="shared" si="333"/>
        <v>0</v>
      </c>
      <c r="AB1146" s="1">
        <f t="shared" si="334"/>
        <v>0</v>
      </c>
      <c r="AC1146" s="1" t="str">
        <f>VLOOKUP(BIN2DEC(RIGHT(HEX2BIN(MID(H1146,6,1),4),1)&amp;LEFT(HEX2BIN(MID(H1146,7,1),4),1)),Codes!$K$1:$L$5,2)</f>
        <v>L</v>
      </c>
      <c r="AD1146" s="1" t="str">
        <f>VLOOKUP(BIN2DEC(RIGHT(HEX2BIN(MID(H1146,7,1),4),3)&amp;LEFT(HEX2BIN(MID(H1146,8,1),4),2)),Codes!$H$2:$I$33,2)</f>
        <v>Kick</v>
      </c>
      <c r="AE1146" s="1" t="str">
        <f t="shared" si="335"/>
        <v>1</v>
      </c>
      <c r="AF1146" s="1" t="str">
        <f t="shared" si="336"/>
        <v>1</v>
      </c>
      <c r="AH1146" s="6">
        <f t="shared" si="337"/>
        <v>66</v>
      </c>
    </row>
    <row r="1147" spans="1:34">
      <c r="A1147" s="3" t="s">
        <v>9258</v>
      </c>
      <c r="B1147" s="1" t="s">
        <v>75</v>
      </c>
      <c r="C1147" s="6" t="s">
        <v>148</v>
      </c>
      <c r="D1147" s="9" t="s">
        <v>9251</v>
      </c>
      <c r="E1147" s="9" t="s">
        <v>9252</v>
      </c>
      <c r="F1147" s="9" t="s">
        <v>91</v>
      </c>
      <c r="G1147" s="9" t="s">
        <v>7259</v>
      </c>
      <c r="H1147" s="9" t="s">
        <v>9259</v>
      </c>
      <c r="J1147" s="6" t="str">
        <f t="shared" si="321"/>
        <v>001011</v>
      </c>
      <c r="K1147" s="1">
        <f t="shared" si="322"/>
        <v>2</v>
      </c>
      <c r="L1147" s="6" t="str">
        <f t="shared" si="323"/>
        <v>00000</v>
      </c>
      <c r="M1147" s="1">
        <f t="shared" si="324"/>
        <v>51</v>
      </c>
      <c r="N1147" s="6" t="str">
        <f t="shared" si="325"/>
        <v>00</v>
      </c>
      <c r="O1147" s="1">
        <f t="shared" si="326"/>
        <v>16</v>
      </c>
      <c r="P1147" s="1">
        <f>IF(HEX2DEC(LEFT(E1147,4))&gt;=32768,HEX2DEC(LEFT(E1147,4))-65536,HEX2DEC(LEFT(E1147,4)))/Codes!$N$2</f>
        <v>3.2</v>
      </c>
      <c r="Q1147" s="1">
        <f>IF(HEX2DEC(RIGHT(E1147,4))&gt;=32768,HEX2DEC(RIGHT(E1147,4))-65536,HEX2DEC(RIGHT(E1147,4)))/Codes!$N$2</f>
        <v>2.7240000000000002</v>
      </c>
      <c r="R1147" s="1">
        <f>IF(HEX2DEC(LEFT(F1147,4))&gt;=32768,HEX2DEC(LEFT(F1147,4))-65536,HEX2DEC(LEFT(F1147,4)))/Codes!$N$2</f>
        <v>0</v>
      </c>
      <c r="S1147" s="1">
        <f>IF(HEX2DEC(RIGHT(F1147,4))&gt;=32768,HEX2DEC(RIGHT(F1147,4))-65536,HEX2DEC(RIGHT(F1147,4)))/Codes!$N$2</f>
        <v>0</v>
      </c>
      <c r="T1147" s="18">
        <f t="shared" si="327"/>
        <v>270</v>
      </c>
      <c r="U1147" s="1">
        <f t="shared" si="328"/>
        <v>80</v>
      </c>
      <c r="V1147" s="1">
        <f t="shared" si="329"/>
        <v>0</v>
      </c>
      <c r="W1147" s="1" t="str">
        <f t="shared" si="330"/>
        <v>100</v>
      </c>
      <c r="X1147" s="1">
        <f t="shared" si="331"/>
        <v>3</v>
      </c>
      <c r="Y1147" s="1">
        <f t="shared" si="332"/>
        <v>50</v>
      </c>
      <c r="Z1147" s="1" t="str">
        <f>VLOOKUP(BIN2DEC(MID(HEX2BIN(MID(H1147,3,2),8),2,5)),Codes!$E$1:$F$18,2)</f>
        <v>Normal</v>
      </c>
      <c r="AA1147" s="6" t="str">
        <f t="shared" si="333"/>
        <v>0</v>
      </c>
      <c r="AB1147" s="1">
        <f t="shared" si="334"/>
        <v>1</v>
      </c>
      <c r="AC1147" s="1" t="str">
        <f>VLOOKUP(BIN2DEC(RIGHT(HEX2BIN(MID(H1147,6,1),4),1)&amp;LEFT(HEX2BIN(MID(H1147,7,1),4),1)),Codes!$K$1:$L$5,2)</f>
        <v>L</v>
      </c>
      <c r="AD1147" s="1" t="str">
        <f>VLOOKUP(BIN2DEC(RIGHT(HEX2BIN(MID(H1147,7,1),4),3)&amp;LEFT(HEX2BIN(MID(H1147,8,1),4),2)),Codes!$H$2:$I$33,2)</f>
        <v>Kick</v>
      </c>
      <c r="AE1147" s="1" t="str">
        <f t="shared" si="335"/>
        <v>1</v>
      </c>
      <c r="AF1147" s="1" t="str">
        <f t="shared" si="336"/>
        <v>1</v>
      </c>
      <c r="AH1147" s="6">
        <f t="shared" si="337"/>
        <v>66</v>
      </c>
    </row>
    <row r="1148" spans="1:34">
      <c r="A1148" s="3" t="s">
        <v>9260</v>
      </c>
      <c r="B1148" s="1" t="s">
        <v>75</v>
      </c>
      <c r="C1148" s="6" t="s">
        <v>148</v>
      </c>
      <c r="D1148" s="9" t="s">
        <v>9254</v>
      </c>
      <c r="E1148" s="9" t="s">
        <v>9252</v>
      </c>
      <c r="F1148" s="9" t="s">
        <v>91</v>
      </c>
      <c r="G1148" s="9" t="s">
        <v>7259</v>
      </c>
      <c r="H1148" s="9" t="s">
        <v>9259</v>
      </c>
      <c r="J1148" s="6" t="str">
        <f t="shared" si="321"/>
        <v>001011</v>
      </c>
      <c r="K1148" s="1">
        <f t="shared" si="322"/>
        <v>3</v>
      </c>
      <c r="L1148" s="6" t="str">
        <f t="shared" si="323"/>
        <v>00000</v>
      </c>
      <c r="M1148" s="1">
        <f t="shared" si="324"/>
        <v>29</v>
      </c>
      <c r="N1148" s="6" t="str">
        <f t="shared" si="325"/>
        <v>00</v>
      </c>
      <c r="O1148" s="1">
        <f t="shared" si="326"/>
        <v>16</v>
      </c>
      <c r="P1148" s="1">
        <f>IF(HEX2DEC(LEFT(E1148,4))&gt;=32768,HEX2DEC(LEFT(E1148,4))-65536,HEX2DEC(LEFT(E1148,4)))/Codes!$N$2</f>
        <v>3.2</v>
      </c>
      <c r="Q1148" s="1">
        <f>IF(HEX2DEC(RIGHT(E1148,4))&gt;=32768,HEX2DEC(RIGHT(E1148,4))-65536,HEX2DEC(RIGHT(E1148,4)))/Codes!$N$2</f>
        <v>2.7240000000000002</v>
      </c>
      <c r="R1148" s="1">
        <f>IF(HEX2DEC(LEFT(F1148,4))&gt;=32768,HEX2DEC(LEFT(F1148,4))-65536,HEX2DEC(LEFT(F1148,4)))/Codes!$N$2</f>
        <v>0</v>
      </c>
      <c r="S1148" s="1">
        <f>IF(HEX2DEC(RIGHT(F1148,4))&gt;=32768,HEX2DEC(RIGHT(F1148,4))-65536,HEX2DEC(RIGHT(F1148,4)))/Codes!$N$2</f>
        <v>0</v>
      </c>
      <c r="T1148" s="18">
        <f t="shared" si="327"/>
        <v>270</v>
      </c>
      <c r="U1148" s="1">
        <f t="shared" si="328"/>
        <v>80</v>
      </c>
      <c r="V1148" s="1">
        <f t="shared" si="329"/>
        <v>0</v>
      </c>
      <c r="W1148" s="1" t="str">
        <f t="shared" si="330"/>
        <v>100</v>
      </c>
      <c r="X1148" s="1">
        <f t="shared" si="331"/>
        <v>3</v>
      </c>
      <c r="Y1148" s="1">
        <f t="shared" si="332"/>
        <v>50</v>
      </c>
      <c r="Z1148" s="1" t="str">
        <f>VLOOKUP(BIN2DEC(MID(HEX2BIN(MID(H1148,3,2),8),2,5)),Codes!$E$1:$F$18,2)</f>
        <v>Normal</v>
      </c>
      <c r="AA1148" s="6" t="str">
        <f t="shared" si="333"/>
        <v>0</v>
      </c>
      <c r="AB1148" s="1">
        <f t="shared" si="334"/>
        <v>1</v>
      </c>
      <c r="AC1148" s="1" t="str">
        <f>VLOOKUP(BIN2DEC(RIGHT(HEX2BIN(MID(H1148,6,1),4),1)&amp;LEFT(HEX2BIN(MID(H1148,7,1),4),1)),Codes!$K$1:$L$5,2)</f>
        <v>L</v>
      </c>
      <c r="AD1148" s="1" t="str">
        <f>VLOOKUP(BIN2DEC(RIGHT(HEX2BIN(MID(H1148,7,1),4),3)&amp;LEFT(HEX2BIN(MID(H1148,8,1),4),2)),Codes!$H$2:$I$33,2)</f>
        <v>Kick</v>
      </c>
      <c r="AE1148" s="1" t="str">
        <f t="shared" si="335"/>
        <v>1</v>
      </c>
      <c r="AF1148" s="1" t="str">
        <f t="shared" si="336"/>
        <v>1</v>
      </c>
      <c r="AH1148" s="6">
        <f t="shared" si="337"/>
        <v>66</v>
      </c>
    </row>
    <row r="1149" spans="1:34">
      <c r="A1149" s="3" t="s">
        <v>9262</v>
      </c>
      <c r="B1149" s="1" t="s">
        <v>75</v>
      </c>
      <c r="C1149" s="6" t="s">
        <v>158</v>
      </c>
      <c r="D1149" s="9" t="s">
        <v>3099</v>
      </c>
      <c r="E1149" s="9" t="s">
        <v>299</v>
      </c>
      <c r="F1149" s="9" t="s">
        <v>9263</v>
      </c>
      <c r="G1149" s="9" t="s">
        <v>139</v>
      </c>
      <c r="H1149" s="9" t="s">
        <v>1735</v>
      </c>
      <c r="J1149" s="6" t="str">
        <f t="shared" si="321"/>
        <v>001011</v>
      </c>
      <c r="K1149" s="1">
        <f t="shared" si="322"/>
        <v>0</v>
      </c>
      <c r="L1149" s="6" t="str">
        <f t="shared" si="323"/>
        <v>00000</v>
      </c>
      <c r="M1149" s="1">
        <f t="shared" si="324"/>
        <v>0</v>
      </c>
      <c r="N1149" s="6" t="str">
        <f t="shared" si="325"/>
        <v>00</v>
      </c>
      <c r="O1149" s="1">
        <f t="shared" si="326"/>
        <v>13</v>
      </c>
      <c r="P1149" s="1">
        <f>IF(HEX2DEC(LEFT(E1149,4))&gt;=32768,HEX2DEC(LEFT(E1149,4))-65536,HEX2DEC(LEFT(E1149,4)))/Codes!$N$2</f>
        <v>6</v>
      </c>
      <c r="Q1149" s="1">
        <f>IF(HEX2DEC(RIGHT(E1149,4))&gt;=32768,HEX2DEC(RIGHT(E1149,4))-65536,HEX2DEC(RIGHT(E1149,4)))/Codes!$N$2</f>
        <v>0</v>
      </c>
      <c r="R1149" s="1">
        <f>IF(HEX2DEC(LEFT(F1149,4))&gt;=32768,HEX2DEC(LEFT(F1149,4))-65536,HEX2DEC(LEFT(F1149,4)))/Codes!$N$2</f>
        <v>6.8159999999999998</v>
      </c>
      <c r="S1149" s="1">
        <f>IF(HEX2DEC(RIGHT(F1149,4))&gt;=32768,HEX2DEC(RIGHT(F1149,4))-65536,HEX2DEC(RIGHT(F1149,4)))/Codes!$N$2</f>
        <v>-16.8</v>
      </c>
      <c r="T1149" s="18">
        <f t="shared" si="327"/>
        <v>361</v>
      </c>
      <c r="U1149" s="1">
        <f t="shared" si="328"/>
        <v>100</v>
      </c>
      <c r="V1149" s="1">
        <f t="shared" si="329"/>
        <v>0</v>
      </c>
      <c r="W1149" s="1" t="str">
        <f t="shared" si="330"/>
        <v>100</v>
      </c>
      <c r="X1149" s="1">
        <f t="shared" si="331"/>
        <v>3</v>
      </c>
      <c r="Y1149" s="1">
        <f t="shared" si="332"/>
        <v>10</v>
      </c>
      <c r="Z1149" s="1" t="str">
        <f>VLOOKUP(BIN2DEC(MID(HEX2BIN(MID(H1149,3,2),8),2,5)),Codes!$E$1:$F$18,2)</f>
        <v>Normal</v>
      </c>
      <c r="AA1149" s="6" t="str">
        <f t="shared" si="333"/>
        <v>0</v>
      </c>
      <c r="AB1149" s="1">
        <f t="shared" si="334"/>
        <v>0</v>
      </c>
      <c r="AC1149" s="1" t="str">
        <f>VLOOKUP(BIN2DEC(RIGHT(HEX2BIN(MID(H1149,6,1),4),1)&amp;LEFT(HEX2BIN(MID(H1149,7,1),4),1)),Codes!$K$1:$L$5,2)</f>
        <v>L</v>
      </c>
      <c r="AD1149" s="1" t="str">
        <f>VLOOKUP(BIN2DEC(RIGHT(HEX2BIN(MID(H1149,7,1),4),3)&amp;LEFT(HEX2BIN(MID(H1149,8,1),4),2)),Codes!$H$2:$I$33,2)</f>
        <v>Kick</v>
      </c>
      <c r="AE1149" s="1" t="str">
        <f t="shared" si="335"/>
        <v>1</v>
      </c>
      <c r="AF1149" s="1" t="str">
        <f t="shared" si="336"/>
        <v>1</v>
      </c>
      <c r="AH1149" s="6">
        <f t="shared" si="337"/>
        <v>66</v>
      </c>
    </row>
    <row r="1150" spans="1:34">
      <c r="A1150" s="3" t="s">
        <v>9264</v>
      </c>
      <c r="B1150" s="1" t="s">
        <v>75</v>
      </c>
      <c r="C1150" s="6" t="s">
        <v>158</v>
      </c>
      <c r="D1150" s="9" t="s">
        <v>1693</v>
      </c>
      <c r="E1150" s="9" t="s">
        <v>207</v>
      </c>
      <c r="F1150" s="9" t="s">
        <v>9265</v>
      </c>
      <c r="G1150" s="9" t="s">
        <v>139</v>
      </c>
      <c r="H1150" s="9" t="s">
        <v>1735</v>
      </c>
      <c r="J1150" s="6" t="str">
        <f t="shared" si="321"/>
        <v>001011</v>
      </c>
      <c r="K1150" s="1">
        <f t="shared" si="322"/>
        <v>1</v>
      </c>
      <c r="L1150" s="6" t="str">
        <f t="shared" si="323"/>
        <v>00000</v>
      </c>
      <c r="M1150" s="1">
        <f t="shared" si="324"/>
        <v>0</v>
      </c>
      <c r="N1150" s="6" t="str">
        <f t="shared" si="325"/>
        <v>00</v>
      </c>
      <c r="O1150" s="1">
        <f t="shared" si="326"/>
        <v>13</v>
      </c>
      <c r="P1150" s="1">
        <f>IF(HEX2DEC(LEFT(E1150,4))&gt;=32768,HEX2DEC(LEFT(E1150,4))-65536,HEX2DEC(LEFT(E1150,4)))/Codes!$N$2</f>
        <v>4</v>
      </c>
      <c r="Q1150" s="1">
        <f>IF(HEX2DEC(RIGHT(E1150,4))&gt;=32768,HEX2DEC(RIGHT(E1150,4))-65536,HEX2DEC(RIGHT(E1150,4)))/Codes!$N$2</f>
        <v>0</v>
      </c>
      <c r="R1150" s="1">
        <f>IF(HEX2DEC(LEFT(F1150,4))&gt;=32768,HEX2DEC(LEFT(F1150,4))-65536,HEX2DEC(LEFT(F1150,4)))/Codes!$N$2</f>
        <v>4.7679999999999998</v>
      </c>
      <c r="S1150" s="1">
        <f>IF(HEX2DEC(RIGHT(F1150,4))&gt;=32768,HEX2DEC(RIGHT(F1150,4))-65536,HEX2DEC(RIGHT(F1150,4)))/Codes!$N$2</f>
        <v>-5.7919999999999998</v>
      </c>
      <c r="T1150" s="18">
        <f t="shared" si="327"/>
        <v>361</v>
      </c>
      <c r="U1150" s="1">
        <f t="shared" si="328"/>
        <v>100</v>
      </c>
      <c r="V1150" s="1">
        <f t="shared" si="329"/>
        <v>0</v>
      </c>
      <c r="W1150" s="1" t="str">
        <f t="shared" si="330"/>
        <v>100</v>
      </c>
      <c r="X1150" s="1">
        <f t="shared" si="331"/>
        <v>3</v>
      </c>
      <c r="Y1150" s="1">
        <f t="shared" si="332"/>
        <v>10</v>
      </c>
      <c r="Z1150" s="1" t="str">
        <f>VLOOKUP(BIN2DEC(MID(HEX2BIN(MID(H1150,3,2),8),2,5)),Codes!$E$1:$F$18,2)</f>
        <v>Normal</v>
      </c>
      <c r="AA1150" s="6" t="str">
        <f t="shared" si="333"/>
        <v>0</v>
      </c>
      <c r="AB1150" s="1">
        <f t="shared" si="334"/>
        <v>0</v>
      </c>
      <c r="AC1150" s="1" t="str">
        <f>VLOOKUP(BIN2DEC(RIGHT(HEX2BIN(MID(H1150,6,1),4),1)&amp;LEFT(HEX2BIN(MID(H1150,7,1),4),1)),Codes!$K$1:$L$5,2)</f>
        <v>L</v>
      </c>
      <c r="AD1150" s="1" t="str">
        <f>VLOOKUP(BIN2DEC(RIGHT(HEX2BIN(MID(H1150,7,1),4),3)&amp;LEFT(HEX2BIN(MID(H1150,8,1),4),2)),Codes!$H$2:$I$33,2)</f>
        <v>Kick</v>
      </c>
      <c r="AE1150" s="1" t="str">
        <f t="shared" si="335"/>
        <v>1</v>
      </c>
      <c r="AF1150" s="1" t="str">
        <f t="shared" si="336"/>
        <v>1</v>
      </c>
      <c r="AH1150" s="6">
        <f t="shared" si="337"/>
        <v>66</v>
      </c>
    </row>
    <row r="1151" spans="1:34">
      <c r="A1151" s="3" t="s">
        <v>9266</v>
      </c>
      <c r="B1151" s="1" t="s">
        <v>75</v>
      </c>
      <c r="C1151" s="6" t="s">
        <v>159</v>
      </c>
      <c r="D1151" s="9" t="s">
        <v>245</v>
      </c>
      <c r="E1151" s="9" t="s">
        <v>395</v>
      </c>
      <c r="F1151" s="9" t="s">
        <v>9263</v>
      </c>
      <c r="G1151" s="9" t="s">
        <v>139</v>
      </c>
      <c r="H1151" s="9" t="s">
        <v>188</v>
      </c>
      <c r="J1151" s="6" t="str">
        <f t="shared" si="321"/>
        <v>001011</v>
      </c>
      <c r="K1151" s="1">
        <f t="shared" si="322"/>
        <v>0</v>
      </c>
      <c r="L1151" s="6" t="str">
        <f t="shared" si="323"/>
        <v>00000</v>
      </c>
      <c r="M1151" s="1">
        <f t="shared" si="324"/>
        <v>0</v>
      </c>
      <c r="N1151" s="6" t="str">
        <f t="shared" si="325"/>
        <v>00</v>
      </c>
      <c r="O1151" s="1">
        <f t="shared" si="326"/>
        <v>9</v>
      </c>
      <c r="P1151" s="1">
        <f>IF(HEX2DEC(LEFT(E1151,4))&gt;=32768,HEX2DEC(LEFT(E1151,4))-65536,HEX2DEC(LEFT(E1151,4)))/Codes!$N$2</f>
        <v>5.6</v>
      </c>
      <c r="Q1151" s="1">
        <f>IF(HEX2DEC(RIGHT(E1151,4))&gt;=32768,HEX2DEC(RIGHT(E1151,4))-65536,HEX2DEC(RIGHT(E1151,4)))/Codes!$N$2</f>
        <v>0</v>
      </c>
      <c r="R1151" s="1">
        <f>IF(HEX2DEC(LEFT(F1151,4))&gt;=32768,HEX2DEC(LEFT(F1151,4))-65536,HEX2DEC(LEFT(F1151,4)))/Codes!$N$2</f>
        <v>6.8159999999999998</v>
      </c>
      <c r="S1151" s="1">
        <f>IF(HEX2DEC(RIGHT(F1151,4))&gt;=32768,HEX2DEC(RIGHT(F1151,4))-65536,HEX2DEC(RIGHT(F1151,4)))/Codes!$N$2</f>
        <v>-16.8</v>
      </c>
      <c r="T1151" s="18">
        <f t="shared" si="327"/>
        <v>361</v>
      </c>
      <c r="U1151" s="1">
        <f t="shared" si="328"/>
        <v>100</v>
      </c>
      <c r="V1151" s="1">
        <f t="shared" si="329"/>
        <v>0</v>
      </c>
      <c r="W1151" s="1" t="str">
        <f t="shared" si="330"/>
        <v>100</v>
      </c>
      <c r="X1151" s="1">
        <f t="shared" si="331"/>
        <v>3</v>
      </c>
      <c r="Y1151" s="1">
        <f t="shared" si="332"/>
        <v>0</v>
      </c>
      <c r="Z1151" s="1" t="str">
        <f>VLOOKUP(BIN2DEC(MID(HEX2BIN(MID(H1151,3,2),8),2,5)),Codes!$E$1:$F$18,2)</f>
        <v>Normal</v>
      </c>
      <c r="AA1151" s="6" t="str">
        <f t="shared" si="333"/>
        <v>0</v>
      </c>
      <c r="AB1151" s="1">
        <f t="shared" si="334"/>
        <v>0</v>
      </c>
      <c r="AC1151" s="1" t="str">
        <f>VLOOKUP(BIN2DEC(RIGHT(HEX2BIN(MID(H1151,6,1),4),1)&amp;LEFT(HEX2BIN(MID(H1151,7,1),4),1)),Codes!$K$1:$L$5,2)</f>
        <v>M</v>
      </c>
      <c r="AD1151" s="1" t="str">
        <f>VLOOKUP(BIN2DEC(RIGHT(HEX2BIN(MID(H1151,7,1),4),3)&amp;LEFT(HEX2BIN(MID(H1151,8,1),4),2)),Codes!$H$2:$I$33,2)</f>
        <v>Kick</v>
      </c>
      <c r="AE1151" s="1" t="str">
        <f t="shared" si="335"/>
        <v>1</v>
      </c>
      <c r="AF1151" s="1" t="str">
        <f t="shared" si="336"/>
        <v>1</v>
      </c>
      <c r="AH1151" s="6">
        <f t="shared" si="337"/>
        <v>34</v>
      </c>
    </row>
    <row r="1152" spans="1:34">
      <c r="A1152" s="3" t="s">
        <v>9267</v>
      </c>
      <c r="B1152" s="1" t="s">
        <v>75</v>
      </c>
      <c r="C1152" s="6" t="s">
        <v>159</v>
      </c>
      <c r="D1152" s="9" t="s">
        <v>250</v>
      </c>
      <c r="E1152" s="9" t="s">
        <v>256</v>
      </c>
      <c r="F1152" s="9" t="s">
        <v>9265</v>
      </c>
      <c r="G1152" s="9" t="s">
        <v>139</v>
      </c>
      <c r="H1152" s="9" t="s">
        <v>188</v>
      </c>
      <c r="J1152" s="6" t="str">
        <f t="shared" si="321"/>
        <v>001011</v>
      </c>
      <c r="K1152" s="1">
        <f t="shared" si="322"/>
        <v>1</v>
      </c>
      <c r="L1152" s="6" t="str">
        <f t="shared" si="323"/>
        <v>00000</v>
      </c>
      <c r="M1152" s="1">
        <f t="shared" si="324"/>
        <v>0</v>
      </c>
      <c r="N1152" s="6" t="str">
        <f t="shared" si="325"/>
        <v>00</v>
      </c>
      <c r="O1152" s="1">
        <f t="shared" si="326"/>
        <v>9</v>
      </c>
      <c r="P1152" s="1">
        <f>IF(HEX2DEC(LEFT(E1152,4))&gt;=32768,HEX2DEC(LEFT(E1152,4))-65536,HEX2DEC(LEFT(E1152,4)))/Codes!$N$2</f>
        <v>3.6</v>
      </c>
      <c r="Q1152" s="1">
        <f>IF(HEX2DEC(RIGHT(E1152,4))&gt;=32768,HEX2DEC(RIGHT(E1152,4))-65536,HEX2DEC(RIGHT(E1152,4)))/Codes!$N$2</f>
        <v>0</v>
      </c>
      <c r="R1152" s="1">
        <f>IF(HEX2DEC(LEFT(F1152,4))&gt;=32768,HEX2DEC(LEFT(F1152,4))-65536,HEX2DEC(LEFT(F1152,4)))/Codes!$N$2</f>
        <v>4.7679999999999998</v>
      </c>
      <c r="S1152" s="1">
        <f>IF(HEX2DEC(RIGHT(F1152,4))&gt;=32768,HEX2DEC(RIGHT(F1152,4))-65536,HEX2DEC(RIGHT(F1152,4)))/Codes!$N$2</f>
        <v>-5.7919999999999998</v>
      </c>
      <c r="T1152" s="18">
        <f t="shared" si="327"/>
        <v>361</v>
      </c>
      <c r="U1152" s="1">
        <f t="shared" si="328"/>
        <v>100</v>
      </c>
      <c r="V1152" s="1">
        <f t="shared" si="329"/>
        <v>0</v>
      </c>
      <c r="W1152" s="1" t="str">
        <f t="shared" si="330"/>
        <v>100</v>
      </c>
      <c r="X1152" s="1">
        <f t="shared" si="331"/>
        <v>3</v>
      </c>
      <c r="Y1152" s="1">
        <f t="shared" si="332"/>
        <v>0</v>
      </c>
      <c r="Z1152" s="1" t="str">
        <f>VLOOKUP(BIN2DEC(MID(HEX2BIN(MID(H1152,3,2),8),2,5)),Codes!$E$1:$F$18,2)</f>
        <v>Normal</v>
      </c>
      <c r="AA1152" s="6" t="str">
        <f t="shared" si="333"/>
        <v>0</v>
      </c>
      <c r="AB1152" s="1">
        <f t="shared" si="334"/>
        <v>0</v>
      </c>
      <c r="AC1152" s="1" t="str">
        <f>VLOOKUP(BIN2DEC(RIGHT(HEX2BIN(MID(H1152,6,1),4),1)&amp;LEFT(HEX2BIN(MID(H1152,7,1),4),1)),Codes!$K$1:$L$5,2)</f>
        <v>M</v>
      </c>
      <c r="AD1152" s="1" t="str">
        <f>VLOOKUP(BIN2DEC(RIGHT(HEX2BIN(MID(H1152,7,1),4),3)&amp;LEFT(HEX2BIN(MID(H1152,8,1),4),2)),Codes!$H$2:$I$33,2)</f>
        <v>Kick</v>
      </c>
      <c r="AE1152" s="1" t="str">
        <f t="shared" si="335"/>
        <v>1</v>
      </c>
      <c r="AF1152" s="1" t="str">
        <f t="shared" si="336"/>
        <v>1</v>
      </c>
      <c r="AH1152" s="6">
        <f t="shared" si="337"/>
        <v>34</v>
      </c>
    </row>
    <row r="1153" spans="1:34">
      <c r="A1153" s="3" t="s">
        <v>9268</v>
      </c>
      <c r="B1153" s="1" t="s">
        <v>75</v>
      </c>
      <c r="C1153" s="6" t="s">
        <v>1305</v>
      </c>
      <c r="D1153" s="9" t="s">
        <v>9269</v>
      </c>
      <c r="E1153" s="9" t="s">
        <v>955</v>
      </c>
      <c r="F1153" s="9" t="s">
        <v>91</v>
      </c>
      <c r="G1153" s="9" t="s">
        <v>7643</v>
      </c>
      <c r="H1153" s="9" t="s">
        <v>1702</v>
      </c>
      <c r="J1153" s="6" t="str">
        <f t="shared" ref="J1153:J1216" si="338">LEFT(HEX2BIN(LEFT(D1153,2),8),6)</f>
        <v>001011</v>
      </c>
      <c r="K1153" s="1">
        <f t="shared" ref="K1153:K1216" si="339">BIN2DEC(MID(HEX2BIN(MID(D1153,2,2),8),3,3))</f>
        <v>0</v>
      </c>
      <c r="L1153" s="6" t="str">
        <f t="shared" ref="L1153:L1216" si="340">MID(HEX2BIN(MID(D1153,3,2),8),2,5)</f>
        <v>00000</v>
      </c>
      <c r="M1153" s="1">
        <f t="shared" ref="M1153:M1216" si="341">ROUNDDOWN(HEX2DEC(MID(D1153,4,3))/8,0)</f>
        <v>44</v>
      </c>
      <c r="N1153" s="6" t="str">
        <f t="shared" ref="N1153:N1216" si="342">MID(HEX2BIN(MID(D1153,6,1),4),2,2)</f>
        <v>00</v>
      </c>
      <c r="O1153" s="1">
        <f t="shared" ref="O1153:O1216" si="343">HEX2DEC(MID(D1153,7,2))</f>
        <v>14</v>
      </c>
      <c r="P1153" s="1">
        <f>IF(HEX2DEC(LEFT(E1153,4))&gt;=32768,HEX2DEC(LEFT(E1153,4))-65536,HEX2DEC(LEFT(E1153,4)))/Codes!$N$2</f>
        <v>8</v>
      </c>
      <c r="Q1153" s="1">
        <f>IF(HEX2DEC(RIGHT(E1153,4))&gt;=32768,HEX2DEC(RIGHT(E1153,4))-65536,HEX2DEC(RIGHT(E1153,4)))/Codes!$N$2</f>
        <v>0</v>
      </c>
      <c r="R1153" s="1">
        <f>IF(HEX2DEC(LEFT(F1153,4))&gt;=32768,HEX2DEC(LEFT(F1153,4))-65536,HEX2DEC(LEFT(F1153,4)))/Codes!$N$2</f>
        <v>0</v>
      </c>
      <c r="S1153" s="1">
        <f>IF(HEX2DEC(RIGHT(F1153,4))&gt;=32768,HEX2DEC(RIGHT(F1153,4))-65536,HEX2DEC(RIGHT(F1153,4)))/Codes!$N$2</f>
        <v>0</v>
      </c>
      <c r="T1153" s="18">
        <f t="shared" ref="T1153:T1216" si="344">ROUNDDOWN(HEX2DEC(LEFT(G1153,3))/8,0)</f>
        <v>90</v>
      </c>
      <c r="U1153" s="1">
        <f t="shared" ref="U1153:U1216" si="345">ROUNDDOWN(HEX2DEC(MID(G1153,3,3))/4,0)-(512*ROUNDDOWN(HEX2DEC(MID(G1153,3,1))/8,0))</f>
        <v>90</v>
      </c>
      <c r="V1153" s="1">
        <f t="shared" ref="V1153:V1216" si="346">RIGHT(HEX2BIN(MID(G1153,5,1),4),2)*128+HEX2DEC(MID(G1153,6,1))*8+LEFT(HEX2BIN(MID(G1153,7,1),4),3)</f>
        <v>0</v>
      </c>
      <c r="W1153" s="1" t="str">
        <f t="shared" ref="W1153:W1216" si="347">MID(HEX2BIN(MID(G1153,7,2),8),4,3)</f>
        <v>100</v>
      </c>
      <c r="X1153" s="1">
        <f t="shared" ref="X1153:X1216" si="348">BIN2DEC(RIGHT(HEX2BIN(RIGHT(G1153,1),4),2))</f>
        <v>3</v>
      </c>
      <c r="Y1153" s="1">
        <f t="shared" ref="Y1153:Y1216" si="349">ROUNDDOWN(HEX2DEC(LEFT(H1153,3))/8,0)</f>
        <v>32</v>
      </c>
      <c r="Z1153" s="1" t="str">
        <f>VLOOKUP(BIN2DEC(MID(HEX2BIN(MID(H1153,3,2),8),2,5)),Codes!$E$1:$F$18,2)</f>
        <v>Normal</v>
      </c>
      <c r="AA1153" s="6" t="str">
        <f t="shared" ref="AA1153:AA1216" si="350">MID(HEX2BIN(MID(H1153,4,1),4),3,1)</f>
        <v>0</v>
      </c>
      <c r="AB1153" s="1">
        <f t="shared" ref="AB1153:AB1216" si="351">(MOD(HEX2DEC(MID(H1153,4,1)),2))*64+ROUNDDOWN(HEX2DEC(MID(H1153,5,2))/4,0)</f>
        <v>0</v>
      </c>
      <c r="AC1153" s="1" t="str">
        <f>VLOOKUP(BIN2DEC(RIGHT(HEX2BIN(MID(H1153,6,1),4),1)&amp;LEFT(HEX2BIN(MID(H1153,7,1),4),1)),Codes!$K$1:$L$5,2)</f>
        <v>L</v>
      </c>
      <c r="AD1153" s="1" t="str">
        <f>VLOOKUP(BIN2DEC(RIGHT(HEX2BIN(MID(H1153,7,1),4),3)&amp;LEFT(HEX2BIN(MID(H1153,8,1),4),2)),Codes!$H$2:$I$33,2)</f>
        <v>Punch</v>
      </c>
      <c r="AE1153" s="1" t="str">
        <f t="shared" ref="AE1153:AE1216" si="352">MID(HEX2BIN(RIGHT(H1153,1),4),3,1)</f>
        <v>1</v>
      </c>
      <c r="AF1153" s="1" t="str">
        <f t="shared" ref="AF1153:AF1216" si="353">RIGHT(HEX2BIN(RIGHT(H1153,1),4),1)</f>
        <v>1</v>
      </c>
      <c r="AH1153" s="6">
        <f t="shared" ref="AH1153:AH1216" si="354">ROUNDDOWN(HEX2DEC(MID(H1153,6,3))/4,0)-(256*ROUNDDOWN(HEX2DEC(MID(H1153,6,1))/4,0))</f>
        <v>65</v>
      </c>
    </row>
    <row r="1154" spans="1:34">
      <c r="A1154" s="3" t="s">
        <v>9270</v>
      </c>
      <c r="B1154" s="1" t="s">
        <v>75</v>
      </c>
      <c r="C1154" s="6" t="s">
        <v>176</v>
      </c>
      <c r="D1154" s="9" t="s">
        <v>9271</v>
      </c>
      <c r="E1154" s="9" t="s">
        <v>9272</v>
      </c>
      <c r="F1154" s="9" t="s">
        <v>91</v>
      </c>
      <c r="G1154" s="9" t="s">
        <v>4519</v>
      </c>
      <c r="H1154" s="9" t="s">
        <v>9273</v>
      </c>
      <c r="J1154" s="6" t="str">
        <f t="shared" si="338"/>
        <v>001011</v>
      </c>
      <c r="K1154" s="1">
        <f t="shared" si="339"/>
        <v>0</v>
      </c>
      <c r="L1154" s="6" t="str">
        <f t="shared" si="340"/>
        <v>00000</v>
      </c>
      <c r="M1154" s="1">
        <f t="shared" si="341"/>
        <v>17</v>
      </c>
      <c r="N1154" s="6" t="str">
        <f t="shared" si="342"/>
        <v>00</v>
      </c>
      <c r="O1154" s="1">
        <f t="shared" si="343"/>
        <v>16</v>
      </c>
      <c r="P1154" s="1">
        <f>IF(HEX2DEC(LEFT(E1154,4))&gt;=32768,HEX2DEC(LEFT(E1154,4))-65536,HEX2DEC(LEFT(E1154,4)))/Codes!$N$2</f>
        <v>7.2</v>
      </c>
      <c r="Q1154" s="1">
        <f>IF(HEX2DEC(RIGHT(E1154,4))&gt;=32768,HEX2DEC(RIGHT(E1154,4))-65536,HEX2DEC(RIGHT(E1154,4)))/Codes!$N$2</f>
        <v>3.4</v>
      </c>
      <c r="R1154" s="1">
        <f>IF(HEX2DEC(LEFT(F1154,4))&gt;=32768,HEX2DEC(LEFT(F1154,4))-65536,HEX2DEC(LEFT(F1154,4)))/Codes!$N$2</f>
        <v>0</v>
      </c>
      <c r="S1154" s="1">
        <f>IF(HEX2DEC(RIGHT(F1154,4))&gt;=32768,HEX2DEC(RIGHT(F1154,4))-65536,HEX2DEC(RIGHT(F1154,4)))/Codes!$N$2</f>
        <v>0</v>
      </c>
      <c r="T1154" s="18">
        <f t="shared" si="344"/>
        <v>270</v>
      </c>
      <c r="U1154" s="1">
        <f t="shared" si="345"/>
        <v>90</v>
      </c>
      <c r="V1154" s="1">
        <f t="shared" si="346"/>
        <v>0</v>
      </c>
      <c r="W1154" s="1" t="str">
        <f t="shared" si="347"/>
        <v>100</v>
      </c>
      <c r="X1154" s="1">
        <f t="shared" si="348"/>
        <v>3</v>
      </c>
      <c r="Y1154" s="1">
        <f t="shared" si="349"/>
        <v>38</v>
      </c>
      <c r="Z1154" s="1" t="str">
        <f>VLOOKUP(BIN2DEC(MID(HEX2BIN(MID(H1154,3,2),8),2,5)),Codes!$E$1:$F$18,2)</f>
        <v>Normal</v>
      </c>
      <c r="AA1154" s="6" t="str">
        <f t="shared" si="350"/>
        <v>0</v>
      </c>
      <c r="AB1154" s="1">
        <f t="shared" si="351"/>
        <v>0</v>
      </c>
      <c r="AC1154" s="1" t="str">
        <f>VLOOKUP(BIN2DEC(RIGHT(HEX2BIN(MID(H1154,6,1),4),1)&amp;LEFT(HEX2BIN(MID(H1154,7,1),4),1)),Codes!$K$1:$L$5,2)</f>
        <v>L</v>
      </c>
      <c r="AD1154" s="1" t="str">
        <f>VLOOKUP(BIN2DEC(RIGHT(HEX2BIN(MID(H1154,7,1),4),3)&amp;LEFT(HEX2BIN(MID(H1154,8,1),4),2)),Codes!$H$2:$I$33,2)</f>
        <v>Kick</v>
      </c>
      <c r="AE1154" s="1" t="str">
        <f t="shared" si="352"/>
        <v>1</v>
      </c>
      <c r="AF1154" s="1" t="str">
        <f t="shared" si="353"/>
        <v>1</v>
      </c>
      <c r="AH1154" s="6">
        <f t="shared" si="354"/>
        <v>66</v>
      </c>
    </row>
    <row r="1155" spans="1:34">
      <c r="A1155" s="3" t="s">
        <v>9274</v>
      </c>
      <c r="B1155" s="1" t="s">
        <v>75</v>
      </c>
      <c r="C1155" s="6" t="s">
        <v>176</v>
      </c>
      <c r="D1155" s="9" t="s">
        <v>9275</v>
      </c>
      <c r="E1155" s="9" t="s">
        <v>9276</v>
      </c>
      <c r="F1155" s="9" t="s">
        <v>91</v>
      </c>
      <c r="G1155" s="9" t="s">
        <v>4519</v>
      </c>
      <c r="H1155" s="9" t="s">
        <v>280</v>
      </c>
      <c r="J1155" s="6" t="str">
        <f t="shared" si="338"/>
        <v>001011</v>
      </c>
      <c r="K1155" s="1">
        <f t="shared" si="339"/>
        <v>1</v>
      </c>
      <c r="L1155" s="6" t="str">
        <f t="shared" si="340"/>
        <v>00000</v>
      </c>
      <c r="M1155" s="1">
        <f t="shared" si="341"/>
        <v>7</v>
      </c>
      <c r="N1155" s="6" t="str">
        <f t="shared" si="342"/>
        <v>00</v>
      </c>
      <c r="O1155" s="1">
        <f t="shared" si="343"/>
        <v>13</v>
      </c>
      <c r="P1155" s="1">
        <f>IF(HEX2DEC(LEFT(E1155,4))&gt;=32768,HEX2DEC(LEFT(E1155,4))-65536,HEX2DEC(LEFT(E1155,4)))/Codes!$N$2</f>
        <v>6.4</v>
      </c>
      <c r="Q1155" s="1">
        <f>IF(HEX2DEC(RIGHT(E1155,4))&gt;=32768,HEX2DEC(RIGHT(E1155,4))-65536,HEX2DEC(RIGHT(E1155,4)))/Codes!$N$2</f>
        <v>2.7240000000000002</v>
      </c>
      <c r="R1155" s="1">
        <f>IF(HEX2DEC(LEFT(F1155,4))&gt;=32768,HEX2DEC(LEFT(F1155,4))-65536,HEX2DEC(LEFT(F1155,4)))/Codes!$N$2</f>
        <v>0</v>
      </c>
      <c r="S1155" s="1">
        <f>IF(HEX2DEC(RIGHT(F1155,4))&gt;=32768,HEX2DEC(RIGHT(F1155,4))-65536,HEX2DEC(RIGHT(F1155,4)))/Codes!$N$2</f>
        <v>0</v>
      </c>
      <c r="T1155" s="18">
        <f t="shared" si="344"/>
        <v>270</v>
      </c>
      <c r="U1155" s="1">
        <f t="shared" si="345"/>
        <v>90</v>
      </c>
      <c r="V1155" s="1">
        <f t="shared" si="346"/>
        <v>0</v>
      </c>
      <c r="W1155" s="1" t="str">
        <f t="shared" si="347"/>
        <v>100</v>
      </c>
      <c r="X1155" s="1">
        <f t="shared" si="348"/>
        <v>3</v>
      </c>
      <c r="Y1155" s="1">
        <f t="shared" si="349"/>
        <v>20</v>
      </c>
      <c r="Z1155" s="1" t="str">
        <f>VLOOKUP(BIN2DEC(MID(HEX2BIN(MID(H1155,3,2),8),2,5)),Codes!$E$1:$F$18,2)</f>
        <v>Normal</v>
      </c>
      <c r="AA1155" s="6" t="str">
        <f t="shared" si="350"/>
        <v>0</v>
      </c>
      <c r="AB1155" s="1">
        <f t="shared" si="351"/>
        <v>0</v>
      </c>
      <c r="AC1155" s="1" t="str">
        <f>VLOOKUP(BIN2DEC(RIGHT(HEX2BIN(MID(H1155,6,1),4),1)&amp;LEFT(HEX2BIN(MID(H1155,7,1),4),1)),Codes!$K$1:$L$5,2)</f>
        <v>L</v>
      </c>
      <c r="AD1155" s="1" t="str">
        <f>VLOOKUP(BIN2DEC(RIGHT(HEX2BIN(MID(H1155,7,1),4),3)&amp;LEFT(HEX2BIN(MID(H1155,8,1),4),2)),Codes!$H$2:$I$33,2)</f>
        <v>Kick</v>
      </c>
      <c r="AE1155" s="1" t="str">
        <f t="shared" si="352"/>
        <v>1</v>
      </c>
      <c r="AF1155" s="1" t="str">
        <f t="shared" si="353"/>
        <v>1</v>
      </c>
      <c r="AH1155" s="6">
        <f t="shared" si="354"/>
        <v>66</v>
      </c>
    </row>
    <row r="1156" spans="1:34">
      <c r="A1156" s="3" t="s">
        <v>9277</v>
      </c>
      <c r="B1156" s="1" t="s">
        <v>75</v>
      </c>
      <c r="C1156" s="6" t="s">
        <v>176</v>
      </c>
      <c r="D1156" s="9" t="s">
        <v>2345</v>
      </c>
      <c r="E1156" s="9" t="s">
        <v>232</v>
      </c>
      <c r="F1156" s="9" t="s">
        <v>91</v>
      </c>
      <c r="G1156" s="9" t="s">
        <v>4519</v>
      </c>
      <c r="H1156" s="9" t="s">
        <v>280</v>
      </c>
      <c r="J1156" s="6" t="str">
        <f t="shared" si="338"/>
        <v>001011</v>
      </c>
      <c r="K1156" s="1">
        <f t="shared" si="339"/>
        <v>2</v>
      </c>
      <c r="L1156" s="6" t="str">
        <f t="shared" si="340"/>
        <v>00000</v>
      </c>
      <c r="M1156" s="1">
        <f t="shared" si="341"/>
        <v>4</v>
      </c>
      <c r="N1156" s="6" t="str">
        <f t="shared" si="342"/>
        <v>00</v>
      </c>
      <c r="O1156" s="1">
        <f t="shared" si="343"/>
        <v>13</v>
      </c>
      <c r="P1156" s="1">
        <f>IF(HEX2DEC(LEFT(E1156,4))&gt;=32768,HEX2DEC(LEFT(E1156,4))-65536,HEX2DEC(LEFT(E1156,4)))/Codes!$N$2</f>
        <v>4.8</v>
      </c>
      <c r="Q1156" s="1">
        <f>IF(HEX2DEC(RIGHT(E1156,4))&gt;=32768,HEX2DEC(RIGHT(E1156,4))-65536,HEX2DEC(RIGHT(E1156,4)))/Codes!$N$2</f>
        <v>0</v>
      </c>
      <c r="R1156" s="1">
        <f>IF(HEX2DEC(LEFT(F1156,4))&gt;=32768,HEX2DEC(LEFT(F1156,4))-65536,HEX2DEC(LEFT(F1156,4)))/Codes!$N$2</f>
        <v>0</v>
      </c>
      <c r="S1156" s="1">
        <f>IF(HEX2DEC(RIGHT(F1156,4))&gt;=32768,HEX2DEC(RIGHT(F1156,4))-65536,HEX2DEC(RIGHT(F1156,4)))/Codes!$N$2</f>
        <v>0</v>
      </c>
      <c r="T1156" s="18">
        <f t="shared" si="344"/>
        <v>270</v>
      </c>
      <c r="U1156" s="1">
        <f t="shared" si="345"/>
        <v>90</v>
      </c>
      <c r="V1156" s="1">
        <f t="shared" si="346"/>
        <v>0</v>
      </c>
      <c r="W1156" s="1" t="str">
        <f t="shared" si="347"/>
        <v>100</v>
      </c>
      <c r="X1156" s="1">
        <f t="shared" si="348"/>
        <v>3</v>
      </c>
      <c r="Y1156" s="1">
        <f t="shared" si="349"/>
        <v>20</v>
      </c>
      <c r="Z1156" s="1" t="str">
        <f>VLOOKUP(BIN2DEC(MID(HEX2BIN(MID(H1156,3,2),8),2,5)),Codes!$E$1:$F$18,2)</f>
        <v>Normal</v>
      </c>
      <c r="AA1156" s="6" t="str">
        <f t="shared" si="350"/>
        <v>0</v>
      </c>
      <c r="AB1156" s="1">
        <f t="shared" si="351"/>
        <v>0</v>
      </c>
      <c r="AC1156" s="1" t="str">
        <f>VLOOKUP(BIN2DEC(RIGHT(HEX2BIN(MID(H1156,6,1),4),1)&amp;LEFT(HEX2BIN(MID(H1156,7,1),4),1)),Codes!$K$1:$L$5,2)</f>
        <v>L</v>
      </c>
      <c r="AD1156" s="1" t="str">
        <f>VLOOKUP(BIN2DEC(RIGHT(HEX2BIN(MID(H1156,7,1),4),3)&amp;LEFT(HEX2BIN(MID(H1156,8,1),4),2)),Codes!$H$2:$I$33,2)</f>
        <v>Kick</v>
      </c>
      <c r="AE1156" s="1" t="str">
        <f t="shared" si="352"/>
        <v>1</v>
      </c>
      <c r="AF1156" s="1" t="str">
        <f t="shared" si="353"/>
        <v>1</v>
      </c>
      <c r="AH1156" s="6">
        <f t="shared" si="354"/>
        <v>66</v>
      </c>
    </row>
    <row r="1157" spans="1:34">
      <c r="A1157" s="3" t="s">
        <v>9278</v>
      </c>
      <c r="B1157" s="1" t="s">
        <v>75</v>
      </c>
      <c r="C1157" s="6" t="s">
        <v>5195</v>
      </c>
      <c r="D1157" s="9" t="s">
        <v>1590</v>
      </c>
      <c r="E1157" s="9" t="s">
        <v>460</v>
      </c>
      <c r="F1157" s="9" t="s">
        <v>9279</v>
      </c>
      <c r="G1157" s="9" t="s">
        <v>1321</v>
      </c>
      <c r="H1157" s="9" t="s">
        <v>444</v>
      </c>
      <c r="J1157" s="6" t="str">
        <f t="shared" si="338"/>
        <v>001011</v>
      </c>
      <c r="K1157" s="1">
        <f t="shared" si="339"/>
        <v>0</v>
      </c>
      <c r="L1157" s="6" t="str">
        <f t="shared" si="340"/>
        <v>00000</v>
      </c>
      <c r="M1157" s="1">
        <f t="shared" si="341"/>
        <v>0</v>
      </c>
      <c r="N1157" s="6" t="str">
        <f t="shared" si="342"/>
        <v>00</v>
      </c>
      <c r="O1157" s="1">
        <f t="shared" si="343"/>
        <v>6</v>
      </c>
      <c r="P1157" s="1">
        <f>IF(HEX2DEC(LEFT(E1157,4))&gt;=32768,HEX2DEC(LEFT(E1157,4))-65536,HEX2DEC(LEFT(E1157,4)))/Codes!$N$2</f>
        <v>7.2</v>
      </c>
      <c r="Q1157" s="1">
        <f>IF(HEX2DEC(RIGHT(E1157,4))&gt;=32768,HEX2DEC(RIGHT(E1157,4))-65536,HEX2DEC(RIGHT(E1157,4)))/Codes!$N$2</f>
        <v>0</v>
      </c>
      <c r="R1157" s="1">
        <f>IF(HEX2DEC(LEFT(F1157,4))&gt;=32768,HEX2DEC(LEFT(F1157,4))-65536,HEX2DEC(LEFT(F1157,4)))/Codes!$N$2</f>
        <v>5.2</v>
      </c>
      <c r="S1157" s="1">
        <f>IF(HEX2DEC(RIGHT(F1157,4))&gt;=32768,HEX2DEC(RIGHT(F1157,4))-65536,HEX2DEC(RIGHT(F1157,4)))/Codes!$N$2</f>
        <v>-4</v>
      </c>
      <c r="T1157" s="18">
        <f t="shared" si="344"/>
        <v>361</v>
      </c>
      <c r="U1157" s="1">
        <f t="shared" si="345"/>
        <v>50</v>
      </c>
      <c r="V1157" s="1">
        <f t="shared" si="346"/>
        <v>0</v>
      </c>
      <c r="W1157" s="1" t="str">
        <f t="shared" si="347"/>
        <v>100</v>
      </c>
      <c r="X1157" s="1">
        <f t="shared" si="348"/>
        <v>0</v>
      </c>
      <c r="Y1157" s="1">
        <f t="shared" si="349"/>
        <v>80</v>
      </c>
      <c r="Z1157" s="1" t="str">
        <f>VLOOKUP(BIN2DEC(MID(HEX2BIN(MID(H1157,3,2),8),2,5)),Codes!$E$1:$F$18,2)</f>
        <v>Normal</v>
      </c>
      <c r="AA1157" s="6" t="str">
        <f t="shared" si="350"/>
        <v>0</v>
      </c>
      <c r="AB1157" s="1">
        <f t="shared" si="351"/>
        <v>1</v>
      </c>
      <c r="AC1157" s="1" t="str">
        <f>VLOOKUP(BIN2DEC(RIGHT(HEX2BIN(MID(H1157,6,1),4),1)&amp;LEFT(HEX2BIN(MID(H1157,7,1),4),1)),Codes!$K$1:$L$5,2)</f>
        <v>M</v>
      </c>
      <c r="AD1157" s="1" t="str">
        <f>VLOOKUP(BIN2DEC(RIGHT(HEX2BIN(MID(H1157,7,1),4),3)&amp;LEFT(HEX2BIN(MID(H1157,8,1),4),2)),Codes!$H$2:$I$33,2)</f>
        <v>Kick</v>
      </c>
      <c r="AE1157" s="1" t="str">
        <f t="shared" si="352"/>
        <v>1</v>
      </c>
      <c r="AF1157" s="1" t="str">
        <f t="shared" si="353"/>
        <v>1</v>
      </c>
      <c r="AH1157" s="6">
        <f t="shared" si="354"/>
        <v>34</v>
      </c>
    </row>
    <row r="1158" spans="1:34">
      <c r="A1158" s="3" t="s">
        <v>9280</v>
      </c>
      <c r="B1158" s="1" t="s">
        <v>75</v>
      </c>
      <c r="C1158" s="6" t="s">
        <v>5195</v>
      </c>
      <c r="D1158" s="9" t="s">
        <v>4531</v>
      </c>
      <c r="E1158" s="9" t="s">
        <v>460</v>
      </c>
      <c r="F1158" s="9" t="s">
        <v>9281</v>
      </c>
      <c r="G1158" s="9" t="s">
        <v>1321</v>
      </c>
      <c r="H1158" s="9" t="s">
        <v>444</v>
      </c>
      <c r="J1158" s="6" t="str">
        <f t="shared" si="338"/>
        <v>001011</v>
      </c>
      <c r="K1158" s="1">
        <f t="shared" si="339"/>
        <v>1</v>
      </c>
      <c r="L1158" s="6" t="str">
        <f t="shared" si="340"/>
        <v>00000</v>
      </c>
      <c r="M1158" s="1">
        <f t="shared" si="341"/>
        <v>0</v>
      </c>
      <c r="N1158" s="6" t="str">
        <f t="shared" si="342"/>
        <v>00</v>
      </c>
      <c r="O1158" s="1">
        <f t="shared" si="343"/>
        <v>6</v>
      </c>
      <c r="P1158" s="1">
        <f>IF(HEX2DEC(LEFT(E1158,4))&gt;=32768,HEX2DEC(LEFT(E1158,4))-65536,HEX2DEC(LEFT(E1158,4)))/Codes!$N$2</f>
        <v>7.2</v>
      </c>
      <c r="Q1158" s="1">
        <f>IF(HEX2DEC(RIGHT(E1158,4))&gt;=32768,HEX2DEC(RIGHT(E1158,4))-65536,HEX2DEC(RIGHT(E1158,4)))/Codes!$N$2</f>
        <v>0</v>
      </c>
      <c r="R1158" s="1">
        <f>IF(HEX2DEC(LEFT(F1158,4))&gt;=32768,HEX2DEC(LEFT(F1158,4))-65536,HEX2DEC(LEFT(F1158,4)))/Codes!$N$2</f>
        <v>12.4</v>
      </c>
      <c r="S1158" s="1">
        <f>IF(HEX2DEC(RIGHT(F1158,4))&gt;=32768,HEX2DEC(RIGHT(F1158,4))-65536,HEX2DEC(RIGHT(F1158,4)))/Codes!$N$2</f>
        <v>-10</v>
      </c>
      <c r="T1158" s="18">
        <f t="shared" si="344"/>
        <v>361</v>
      </c>
      <c r="U1158" s="1">
        <f t="shared" si="345"/>
        <v>50</v>
      </c>
      <c r="V1158" s="1">
        <f t="shared" si="346"/>
        <v>0</v>
      </c>
      <c r="W1158" s="1" t="str">
        <f t="shared" si="347"/>
        <v>100</v>
      </c>
      <c r="X1158" s="1">
        <f t="shared" si="348"/>
        <v>0</v>
      </c>
      <c r="Y1158" s="1">
        <f t="shared" si="349"/>
        <v>80</v>
      </c>
      <c r="Z1158" s="1" t="str">
        <f>VLOOKUP(BIN2DEC(MID(HEX2BIN(MID(H1158,3,2),8),2,5)),Codes!$E$1:$F$18,2)</f>
        <v>Normal</v>
      </c>
      <c r="AA1158" s="6" t="str">
        <f t="shared" si="350"/>
        <v>0</v>
      </c>
      <c r="AB1158" s="1">
        <f t="shared" si="351"/>
        <v>1</v>
      </c>
      <c r="AC1158" s="1" t="str">
        <f>VLOOKUP(BIN2DEC(RIGHT(HEX2BIN(MID(H1158,6,1),4),1)&amp;LEFT(HEX2BIN(MID(H1158,7,1),4),1)),Codes!$K$1:$L$5,2)</f>
        <v>M</v>
      </c>
      <c r="AD1158" s="1" t="str">
        <f>VLOOKUP(BIN2DEC(RIGHT(HEX2BIN(MID(H1158,7,1),4),3)&amp;LEFT(HEX2BIN(MID(H1158,8,1),4),2)),Codes!$H$2:$I$33,2)</f>
        <v>Kick</v>
      </c>
      <c r="AE1158" s="1" t="str">
        <f t="shared" si="352"/>
        <v>1</v>
      </c>
      <c r="AF1158" s="1" t="str">
        <f t="shared" si="353"/>
        <v>1</v>
      </c>
      <c r="AH1158" s="6">
        <f t="shared" si="354"/>
        <v>34</v>
      </c>
    </row>
    <row r="1159" spans="1:34">
      <c r="A1159" s="3" t="s">
        <v>9282</v>
      </c>
      <c r="B1159" s="1" t="s">
        <v>75</v>
      </c>
      <c r="C1159" s="6" t="s">
        <v>5195</v>
      </c>
      <c r="D1159" s="9" t="s">
        <v>1779</v>
      </c>
      <c r="E1159" s="9" t="s">
        <v>460</v>
      </c>
      <c r="F1159" s="9" t="s">
        <v>9283</v>
      </c>
      <c r="G1159" s="9" t="s">
        <v>1321</v>
      </c>
      <c r="H1159" s="9" t="s">
        <v>444</v>
      </c>
      <c r="J1159" s="6" t="str">
        <f t="shared" si="338"/>
        <v>001011</v>
      </c>
      <c r="K1159" s="1">
        <f t="shared" si="339"/>
        <v>2</v>
      </c>
      <c r="L1159" s="6" t="str">
        <f t="shared" si="340"/>
        <v>00000</v>
      </c>
      <c r="M1159" s="1">
        <f t="shared" si="341"/>
        <v>0</v>
      </c>
      <c r="N1159" s="6" t="str">
        <f t="shared" si="342"/>
        <v>00</v>
      </c>
      <c r="O1159" s="1">
        <f t="shared" si="343"/>
        <v>6</v>
      </c>
      <c r="P1159" s="1">
        <f>IF(HEX2DEC(LEFT(E1159,4))&gt;=32768,HEX2DEC(LEFT(E1159,4))-65536,HEX2DEC(LEFT(E1159,4)))/Codes!$N$2</f>
        <v>7.2</v>
      </c>
      <c r="Q1159" s="1">
        <f>IF(HEX2DEC(RIGHT(E1159,4))&gt;=32768,HEX2DEC(RIGHT(E1159,4))-65536,HEX2DEC(RIGHT(E1159,4)))/Codes!$N$2</f>
        <v>0</v>
      </c>
      <c r="R1159" s="1">
        <f>IF(HEX2DEC(LEFT(F1159,4))&gt;=32768,HEX2DEC(LEFT(F1159,4))-65536,HEX2DEC(LEFT(F1159,4)))/Codes!$N$2</f>
        <v>5.2</v>
      </c>
      <c r="S1159" s="1">
        <f>IF(HEX2DEC(RIGHT(F1159,4))&gt;=32768,HEX2DEC(RIGHT(F1159,4))-65536,HEX2DEC(RIGHT(F1159,4)))/Codes!$N$2</f>
        <v>-16</v>
      </c>
      <c r="T1159" s="18">
        <f t="shared" si="344"/>
        <v>361</v>
      </c>
      <c r="U1159" s="1">
        <f t="shared" si="345"/>
        <v>50</v>
      </c>
      <c r="V1159" s="1">
        <f t="shared" si="346"/>
        <v>0</v>
      </c>
      <c r="W1159" s="1" t="str">
        <f t="shared" si="347"/>
        <v>100</v>
      </c>
      <c r="X1159" s="1">
        <f t="shared" si="348"/>
        <v>0</v>
      </c>
      <c r="Y1159" s="1">
        <f t="shared" si="349"/>
        <v>80</v>
      </c>
      <c r="Z1159" s="1" t="str">
        <f>VLOOKUP(BIN2DEC(MID(HEX2BIN(MID(H1159,3,2),8),2,5)),Codes!$E$1:$F$18,2)</f>
        <v>Normal</v>
      </c>
      <c r="AA1159" s="6" t="str">
        <f t="shared" si="350"/>
        <v>0</v>
      </c>
      <c r="AB1159" s="1">
        <f t="shared" si="351"/>
        <v>1</v>
      </c>
      <c r="AC1159" s="1" t="str">
        <f>VLOOKUP(BIN2DEC(RIGHT(HEX2BIN(MID(H1159,6,1),4),1)&amp;LEFT(HEX2BIN(MID(H1159,7,1),4),1)),Codes!$K$1:$L$5,2)</f>
        <v>M</v>
      </c>
      <c r="AD1159" s="1" t="str">
        <f>VLOOKUP(BIN2DEC(RIGHT(HEX2BIN(MID(H1159,7,1),4),3)&amp;LEFT(HEX2BIN(MID(H1159,8,1),4),2)),Codes!$H$2:$I$33,2)</f>
        <v>Kick</v>
      </c>
      <c r="AE1159" s="1" t="str">
        <f t="shared" si="352"/>
        <v>1</v>
      </c>
      <c r="AF1159" s="1" t="str">
        <f t="shared" si="353"/>
        <v>1</v>
      </c>
      <c r="AH1159" s="6">
        <f t="shared" si="354"/>
        <v>34</v>
      </c>
    </row>
    <row r="1160" spans="1:34">
      <c r="A1160" s="3" t="s">
        <v>9284</v>
      </c>
      <c r="B1160" s="1" t="s">
        <v>75</v>
      </c>
      <c r="C1160" s="6" t="s">
        <v>5195</v>
      </c>
      <c r="D1160" s="9" t="s">
        <v>9285</v>
      </c>
      <c r="E1160" s="9" t="s">
        <v>232</v>
      </c>
      <c r="F1160" s="9" t="s">
        <v>91</v>
      </c>
      <c r="G1160" s="9" t="s">
        <v>1321</v>
      </c>
      <c r="H1160" s="9" t="s">
        <v>444</v>
      </c>
      <c r="J1160" s="6" t="str">
        <f t="shared" si="338"/>
        <v>001011</v>
      </c>
      <c r="K1160" s="1">
        <f t="shared" si="339"/>
        <v>3</v>
      </c>
      <c r="L1160" s="6" t="str">
        <f t="shared" si="340"/>
        <v>00000</v>
      </c>
      <c r="M1160" s="1">
        <f t="shared" si="341"/>
        <v>44</v>
      </c>
      <c r="N1160" s="6" t="str">
        <f t="shared" si="342"/>
        <v>00</v>
      </c>
      <c r="O1160" s="1">
        <f t="shared" si="343"/>
        <v>6</v>
      </c>
      <c r="P1160" s="1">
        <f>IF(HEX2DEC(LEFT(E1160,4))&gt;=32768,HEX2DEC(LEFT(E1160,4))-65536,HEX2DEC(LEFT(E1160,4)))/Codes!$N$2</f>
        <v>4.8</v>
      </c>
      <c r="Q1160" s="1">
        <f>IF(HEX2DEC(RIGHT(E1160,4))&gt;=32768,HEX2DEC(RIGHT(E1160,4))-65536,HEX2DEC(RIGHT(E1160,4)))/Codes!$N$2</f>
        <v>0</v>
      </c>
      <c r="R1160" s="1">
        <f>IF(HEX2DEC(LEFT(F1160,4))&gt;=32768,HEX2DEC(LEFT(F1160,4))-65536,HEX2DEC(LEFT(F1160,4)))/Codes!$N$2</f>
        <v>0</v>
      </c>
      <c r="S1160" s="1">
        <f>IF(HEX2DEC(RIGHT(F1160,4))&gt;=32768,HEX2DEC(RIGHT(F1160,4))-65536,HEX2DEC(RIGHT(F1160,4)))/Codes!$N$2</f>
        <v>0</v>
      </c>
      <c r="T1160" s="18">
        <f t="shared" si="344"/>
        <v>361</v>
      </c>
      <c r="U1160" s="1">
        <f t="shared" si="345"/>
        <v>50</v>
      </c>
      <c r="V1160" s="1">
        <f t="shared" si="346"/>
        <v>0</v>
      </c>
      <c r="W1160" s="1" t="str">
        <f t="shared" si="347"/>
        <v>100</v>
      </c>
      <c r="X1160" s="1">
        <f t="shared" si="348"/>
        <v>0</v>
      </c>
      <c r="Y1160" s="1">
        <f t="shared" si="349"/>
        <v>80</v>
      </c>
      <c r="Z1160" s="1" t="str">
        <f>VLOOKUP(BIN2DEC(MID(HEX2BIN(MID(H1160,3,2),8),2,5)),Codes!$E$1:$F$18,2)</f>
        <v>Normal</v>
      </c>
      <c r="AA1160" s="6" t="str">
        <f t="shared" si="350"/>
        <v>0</v>
      </c>
      <c r="AB1160" s="1">
        <f t="shared" si="351"/>
        <v>1</v>
      </c>
      <c r="AC1160" s="1" t="str">
        <f>VLOOKUP(BIN2DEC(RIGHT(HEX2BIN(MID(H1160,6,1),4),1)&amp;LEFT(HEX2BIN(MID(H1160,7,1),4),1)),Codes!$K$1:$L$5,2)</f>
        <v>M</v>
      </c>
      <c r="AD1160" s="1" t="str">
        <f>VLOOKUP(BIN2DEC(RIGHT(HEX2BIN(MID(H1160,7,1),4),3)&amp;LEFT(HEX2BIN(MID(H1160,8,1),4),2)),Codes!$H$2:$I$33,2)</f>
        <v>Kick</v>
      </c>
      <c r="AE1160" s="1" t="str">
        <f t="shared" si="352"/>
        <v>1</v>
      </c>
      <c r="AF1160" s="1" t="str">
        <f t="shared" si="353"/>
        <v>1</v>
      </c>
      <c r="AH1160" s="6">
        <f t="shared" si="354"/>
        <v>34</v>
      </c>
    </row>
    <row r="1161" spans="1:34">
      <c r="A1161" s="3" t="s">
        <v>9286</v>
      </c>
      <c r="B1161" s="1" t="s">
        <v>75</v>
      </c>
      <c r="C1161" s="6" t="s">
        <v>5196</v>
      </c>
      <c r="D1161" s="9" t="s">
        <v>1590</v>
      </c>
      <c r="E1161" s="9" t="s">
        <v>460</v>
      </c>
      <c r="F1161" s="9" t="s">
        <v>8018</v>
      </c>
      <c r="G1161" s="9" t="s">
        <v>1321</v>
      </c>
      <c r="H1161" s="9" t="s">
        <v>444</v>
      </c>
      <c r="J1161" s="6" t="str">
        <f t="shared" si="338"/>
        <v>001011</v>
      </c>
      <c r="K1161" s="1">
        <f t="shared" si="339"/>
        <v>0</v>
      </c>
      <c r="L1161" s="6" t="str">
        <f t="shared" si="340"/>
        <v>00000</v>
      </c>
      <c r="M1161" s="1">
        <f t="shared" si="341"/>
        <v>0</v>
      </c>
      <c r="N1161" s="6" t="str">
        <f t="shared" si="342"/>
        <v>00</v>
      </c>
      <c r="O1161" s="1">
        <f t="shared" si="343"/>
        <v>6</v>
      </c>
      <c r="P1161" s="1">
        <f>IF(HEX2DEC(LEFT(E1161,4))&gt;=32768,HEX2DEC(LEFT(E1161,4))-65536,HEX2DEC(LEFT(E1161,4)))/Codes!$N$2</f>
        <v>7.2</v>
      </c>
      <c r="Q1161" s="1">
        <f>IF(HEX2DEC(RIGHT(E1161,4))&gt;=32768,HEX2DEC(RIGHT(E1161,4))-65536,HEX2DEC(RIGHT(E1161,4)))/Codes!$N$2</f>
        <v>0</v>
      </c>
      <c r="R1161" s="1">
        <f>IF(HEX2DEC(LEFT(F1161,4))&gt;=32768,HEX2DEC(LEFT(F1161,4))-65536,HEX2DEC(LEFT(F1161,4)))/Codes!$N$2</f>
        <v>5.2</v>
      </c>
      <c r="S1161" s="1">
        <f>IF(HEX2DEC(RIGHT(F1161,4))&gt;=32768,HEX2DEC(RIGHT(F1161,4))-65536,HEX2DEC(RIGHT(F1161,4)))/Codes!$N$2</f>
        <v>4</v>
      </c>
      <c r="T1161" s="18">
        <f t="shared" si="344"/>
        <v>361</v>
      </c>
      <c r="U1161" s="1">
        <f t="shared" si="345"/>
        <v>50</v>
      </c>
      <c r="V1161" s="1">
        <f t="shared" si="346"/>
        <v>0</v>
      </c>
      <c r="W1161" s="1" t="str">
        <f t="shared" si="347"/>
        <v>100</v>
      </c>
      <c r="X1161" s="1">
        <f t="shared" si="348"/>
        <v>0</v>
      </c>
      <c r="Y1161" s="1">
        <f t="shared" si="349"/>
        <v>80</v>
      </c>
      <c r="Z1161" s="1" t="str">
        <f>VLOOKUP(BIN2DEC(MID(HEX2BIN(MID(H1161,3,2),8),2,5)),Codes!$E$1:$F$18,2)</f>
        <v>Normal</v>
      </c>
      <c r="AA1161" s="6" t="str">
        <f t="shared" si="350"/>
        <v>0</v>
      </c>
      <c r="AB1161" s="1">
        <f t="shared" si="351"/>
        <v>1</v>
      </c>
      <c r="AC1161" s="1" t="str">
        <f>VLOOKUP(BIN2DEC(RIGHT(HEX2BIN(MID(H1161,6,1),4),1)&amp;LEFT(HEX2BIN(MID(H1161,7,1),4),1)),Codes!$K$1:$L$5,2)</f>
        <v>M</v>
      </c>
      <c r="AD1161" s="1" t="str">
        <f>VLOOKUP(BIN2DEC(RIGHT(HEX2BIN(MID(H1161,7,1),4),3)&amp;LEFT(HEX2BIN(MID(H1161,8,1),4),2)),Codes!$H$2:$I$33,2)</f>
        <v>Kick</v>
      </c>
      <c r="AE1161" s="1" t="str">
        <f t="shared" si="352"/>
        <v>1</v>
      </c>
      <c r="AF1161" s="1" t="str">
        <f t="shared" si="353"/>
        <v>1</v>
      </c>
      <c r="AH1161" s="6">
        <f t="shared" si="354"/>
        <v>34</v>
      </c>
    </row>
    <row r="1162" spans="1:34">
      <c r="A1162" s="3" t="s">
        <v>9287</v>
      </c>
      <c r="B1162" s="1" t="s">
        <v>75</v>
      </c>
      <c r="C1162" s="6" t="s">
        <v>5196</v>
      </c>
      <c r="D1162" s="9" t="s">
        <v>4531</v>
      </c>
      <c r="E1162" s="9" t="s">
        <v>460</v>
      </c>
      <c r="F1162" s="9" t="s">
        <v>9288</v>
      </c>
      <c r="G1162" s="9" t="s">
        <v>1321</v>
      </c>
      <c r="H1162" s="9" t="s">
        <v>444</v>
      </c>
      <c r="J1162" s="6" t="str">
        <f t="shared" si="338"/>
        <v>001011</v>
      </c>
      <c r="K1162" s="1">
        <f t="shared" si="339"/>
        <v>1</v>
      </c>
      <c r="L1162" s="6" t="str">
        <f t="shared" si="340"/>
        <v>00000</v>
      </c>
      <c r="M1162" s="1">
        <f t="shared" si="341"/>
        <v>0</v>
      </c>
      <c r="N1162" s="6" t="str">
        <f t="shared" si="342"/>
        <v>00</v>
      </c>
      <c r="O1162" s="1">
        <f t="shared" si="343"/>
        <v>6</v>
      </c>
      <c r="P1162" s="1">
        <f>IF(HEX2DEC(LEFT(E1162,4))&gt;=32768,HEX2DEC(LEFT(E1162,4))-65536,HEX2DEC(LEFT(E1162,4)))/Codes!$N$2</f>
        <v>7.2</v>
      </c>
      <c r="Q1162" s="1">
        <f>IF(HEX2DEC(RIGHT(E1162,4))&gt;=32768,HEX2DEC(RIGHT(E1162,4))-65536,HEX2DEC(RIGHT(E1162,4)))/Codes!$N$2</f>
        <v>0</v>
      </c>
      <c r="R1162" s="1">
        <f>IF(HEX2DEC(LEFT(F1162,4))&gt;=32768,HEX2DEC(LEFT(F1162,4))-65536,HEX2DEC(LEFT(F1162,4)))/Codes!$N$2</f>
        <v>12.4</v>
      </c>
      <c r="S1162" s="1">
        <f>IF(HEX2DEC(RIGHT(F1162,4))&gt;=32768,HEX2DEC(RIGHT(F1162,4))-65536,HEX2DEC(RIGHT(F1162,4)))/Codes!$N$2</f>
        <v>10</v>
      </c>
      <c r="T1162" s="18">
        <f t="shared" si="344"/>
        <v>361</v>
      </c>
      <c r="U1162" s="1">
        <f t="shared" si="345"/>
        <v>50</v>
      </c>
      <c r="V1162" s="1">
        <f t="shared" si="346"/>
        <v>0</v>
      </c>
      <c r="W1162" s="1" t="str">
        <f t="shared" si="347"/>
        <v>100</v>
      </c>
      <c r="X1162" s="1">
        <f t="shared" si="348"/>
        <v>0</v>
      </c>
      <c r="Y1162" s="1">
        <f t="shared" si="349"/>
        <v>80</v>
      </c>
      <c r="Z1162" s="1" t="str">
        <f>VLOOKUP(BIN2DEC(MID(HEX2BIN(MID(H1162,3,2),8),2,5)),Codes!$E$1:$F$18,2)</f>
        <v>Normal</v>
      </c>
      <c r="AA1162" s="6" t="str">
        <f t="shared" si="350"/>
        <v>0</v>
      </c>
      <c r="AB1162" s="1">
        <f t="shared" si="351"/>
        <v>1</v>
      </c>
      <c r="AC1162" s="1" t="str">
        <f>VLOOKUP(BIN2DEC(RIGHT(HEX2BIN(MID(H1162,6,1),4),1)&amp;LEFT(HEX2BIN(MID(H1162,7,1),4),1)),Codes!$K$1:$L$5,2)</f>
        <v>M</v>
      </c>
      <c r="AD1162" s="1" t="str">
        <f>VLOOKUP(BIN2DEC(RIGHT(HEX2BIN(MID(H1162,7,1),4),3)&amp;LEFT(HEX2BIN(MID(H1162,8,1),4),2)),Codes!$H$2:$I$33,2)</f>
        <v>Kick</v>
      </c>
      <c r="AE1162" s="1" t="str">
        <f t="shared" si="352"/>
        <v>1</v>
      </c>
      <c r="AF1162" s="1" t="str">
        <f t="shared" si="353"/>
        <v>1</v>
      </c>
      <c r="AH1162" s="6">
        <f t="shared" si="354"/>
        <v>34</v>
      </c>
    </row>
    <row r="1163" spans="1:34">
      <c r="A1163" s="3" t="s">
        <v>9289</v>
      </c>
      <c r="B1163" s="1" t="s">
        <v>75</v>
      </c>
      <c r="C1163" s="6" t="s">
        <v>5196</v>
      </c>
      <c r="D1163" s="9" t="s">
        <v>1779</v>
      </c>
      <c r="E1163" s="9" t="s">
        <v>460</v>
      </c>
      <c r="F1163" s="9" t="s">
        <v>9290</v>
      </c>
      <c r="G1163" s="9" t="s">
        <v>1321</v>
      </c>
      <c r="H1163" s="9" t="s">
        <v>444</v>
      </c>
      <c r="J1163" s="6" t="str">
        <f t="shared" si="338"/>
        <v>001011</v>
      </c>
      <c r="K1163" s="1">
        <f t="shared" si="339"/>
        <v>2</v>
      </c>
      <c r="L1163" s="6" t="str">
        <f t="shared" si="340"/>
        <v>00000</v>
      </c>
      <c r="M1163" s="1">
        <f t="shared" si="341"/>
        <v>0</v>
      </c>
      <c r="N1163" s="6" t="str">
        <f t="shared" si="342"/>
        <v>00</v>
      </c>
      <c r="O1163" s="1">
        <f t="shared" si="343"/>
        <v>6</v>
      </c>
      <c r="P1163" s="1">
        <f>IF(HEX2DEC(LEFT(E1163,4))&gt;=32768,HEX2DEC(LEFT(E1163,4))-65536,HEX2DEC(LEFT(E1163,4)))/Codes!$N$2</f>
        <v>7.2</v>
      </c>
      <c r="Q1163" s="1">
        <f>IF(HEX2DEC(RIGHT(E1163,4))&gt;=32768,HEX2DEC(RIGHT(E1163,4))-65536,HEX2DEC(RIGHT(E1163,4)))/Codes!$N$2</f>
        <v>0</v>
      </c>
      <c r="R1163" s="1">
        <f>IF(HEX2DEC(LEFT(F1163,4))&gt;=32768,HEX2DEC(LEFT(F1163,4))-65536,HEX2DEC(LEFT(F1163,4)))/Codes!$N$2</f>
        <v>5.2</v>
      </c>
      <c r="S1163" s="1">
        <f>IF(HEX2DEC(RIGHT(F1163,4))&gt;=32768,HEX2DEC(RIGHT(F1163,4))-65536,HEX2DEC(RIGHT(F1163,4)))/Codes!$N$2</f>
        <v>16</v>
      </c>
      <c r="T1163" s="18">
        <f t="shared" si="344"/>
        <v>361</v>
      </c>
      <c r="U1163" s="1">
        <f t="shared" si="345"/>
        <v>50</v>
      </c>
      <c r="V1163" s="1">
        <f t="shared" si="346"/>
        <v>0</v>
      </c>
      <c r="W1163" s="1" t="str">
        <f t="shared" si="347"/>
        <v>100</v>
      </c>
      <c r="X1163" s="1">
        <f t="shared" si="348"/>
        <v>0</v>
      </c>
      <c r="Y1163" s="1">
        <f t="shared" si="349"/>
        <v>80</v>
      </c>
      <c r="Z1163" s="1" t="str">
        <f>VLOOKUP(BIN2DEC(MID(HEX2BIN(MID(H1163,3,2),8),2,5)),Codes!$E$1:$F$18,2)</f>
        <v>Normal</v>
      </c>
      <c r="AA1163" s="6" t="str">
        <f t="shared" si="350"/>
        <v>0</v>
      </c>
      <c r="AB1163" s="1">
        <f t="shared" si="351"/>
        <v>1</v>
      </c>
      <c r="AC1163" s="1" t="str">
        <f>VLOOKUP(BIN2DEC(RIGHT(HEX2BIN(MID(H1163,6,1),4),1)&amp;LEFT(HEX2BIN(MID(H1163,7,1),4),1)),Codes!$K$1:$L$5,2)</f>
        <v>M</v>
      </c>
      <c r="AD1163" s="1" t="str">
        <f>VLOOKUP(BIN2DEC(RIGHT(HEX2BIN(MID(H1163,7,1),4),3)&amp;LEFT(HEX2BIN(MID(H1163,8,1),4),2)),Codes!$H$2:$I$33,2)</f>
        <v>Kick</v>
      </c>
      <c r="AE1163" s="1" t="str">
        <f t="shared" si="352"/>
        <v>1</v>
      </c>
      <c r="AF1163" s="1" t="str">
        <f t="shared" si="353"/>
        <v>1</v>
      </c>
      <c r="AH1163" s="6">
        <f t="shared" si="354"/>
        <v>34</v>
      </c>
    </row>
    <row r="1164" spans="1:34">
      <c r="A1164" s="3" t="s">
        <v>9291</v>
      </c>
      <c r="B1164" s="1" t="s">
        <v>75</v>
      </c>
      <c r="C1164" s="6" t="s">
        <v>5196</v>
      </c>
      <c r="D1164" s="9" t="s">
        <v>9285</v>
      </c>
      <c r="E1164" s="9" t="s">
        <v>232</v>
      </c>
      <c r="F1164" s="9" t="s">
        <v>91</v>
      </c>
      <c r="G1164" s="9" t="s">
        <v>1321</v>
      </c>
      <c r="H1164" s="9" t="s">
        <v>444</v>
      </c>
      <c r="J1164" s="6" t="str">
        <f t="shared" si="338"/>
        <v>001011</v>
      </c>
      <c r="K1164" s="1">
        <f t="shared" si="339"/>
        <v>3</v>
      </c>
      <c r="L1164" s="6" t="str">
        <f t="shared" si="340"/>
        <v>00000</v>
      </c>
      <c r="M1164" s="1">
        <f t="shared" si="341"/>
        <v>44</v>
      </c>
      <c r="N1164" s="6" t="str">
        <f t="shared" si="342"/>
        <v>00</v>
      </c>
      <c r="O1164" s="1">
        <f t="shared" si="343"/>
        <v>6</v>
      </c>
      <c r="P1164" s="1">
        <f>IF(HEX2DEC(LEFT(E1164,4))&gt;=32768,HEX2DEC(LEFT(E1164,4))-65536,HEX2DEC(LEFT(E1164,4)))/Codes!$N$2</f>
        <v>4.8</v>
      </c>
      <c r="Q1164" s="1">
        <f>IF(HEX2DEC(RIGHT(E1164,4))&gt;=32768,HEX2DEC(RIGHT(E1164,4))-65536,HEX2DEC(RIGHT(E1164,4)))/Codes!$N$2</f>
        <v>0</v>
      </c>
      <c r="R1164" s="1">
        <f>IF(HEX2DEC(LEFT(F1164,4))&gt;=32768,HEX2DEC(LEFT(F1164,4))-65536,HEX2DEC(LEFT(F1164,4)))/Codes!$N$2</f>
        <v>0</v>
      </c>
      <c r="S1164" s="1">
        <f>IF(HEX2DEC(RIGHT(F1164,4))&gt;=32768,HEX2DEC(RIGHT(F1164,4))-65536,HEX2DEC(RIGHT(F1164,4)))/Codes!$N$2</f>
        <v>0</v>
      </c>
      <c r="T1164" s="18">
        <f t="shared" si="344"/>
        <v>361</v>
      </c>
      <c r="U1164" s="1">
        <f t="shared" si="345"/>
        <v>50</v>
      </c>
      <c r="V1164" s="1">
        <f t="shared" si="346"/>
        <v>0</v>
      </c>
      <c r="W1164" s="1" t="str">
        <f t="shared" si="347"/>
        <v>100</v>
      </c>
      <c r="X1164" s="1">
        <f t="shared" si="348"/>
        <v>0</v>
      </c>
      <c r="Y1164" s="1">
        <f t="shared" si="349"/>
        <v>80</v>
      </c>
      <c r="Z1164" s="1" t="str">
        <f>VLOOKUP(BIN2DEC(MID(HEX2BIN(MID(H1164,3,2),8),2,5)),Codes!$E$1:$F$18,2)</f>
        <v>Normal</v>
      </c>
      <c r="AA1164" s="6" t="str">
        <f t="shared" si="350"/>
        <v>0</v>
      </c>
      <c r="AB1164" s="1">
        <f t="shared" si="351"/>
        <v>1</v>
      </c>
      <c r="AC1164" s="1" t="str">
        <f>VLOOKUP(BIN2DEC(RIGHT(HEX2BIN(MID(H1164,6,1),4),1)&amp;LEFT(HEX2BIN(MID(H1164,7,1),4),1)),Codes!$K$1:$L$5,2)</f>
        <v>M</v>
      </c>
      <c r="AD1164" s="1" t="str">
        <f>VLOOKUP(BIN2DEC(RIGHT(HEX2BIN(MID(H1164,7,1),4),3)&amp;LEFT(HEX2BIN(MID(H1164,8,1),4),2)),Codes!$H$2:$I$33,2)</f>
        <v>Kick</v>
      </c>
      <c r="AE1164" s="1" t="str">
        <f t="shared" si="352"/>
        <v>1</v>
      </c>
      <c r="AF1164" s="1" t="str">
        <f t="shared" si="353"/>
        <v>1</v>
      </c>
      <c r="AH1164" s="6">
        <f t="shared" si="354"/>
        <v>34</v>
      </c>
    </row>
    <row r="1165" spans="1:34">
      <c r="A1165" s="3" t="s">
        <v>9292</v>
      </c>
      <c r="B1165" s="1" t="s">
        <v>75</v>
      </c>
      <c r="C1165" s="6" t="s">
        <v>5200</v>
      </c>
      <c r="D1165" s="9" t="s">
        <v>9293</v>
      </c>
      <c r="E1165" s="9" t="s">
        <v>1073</v>
      </c>
      <c r="F1165" s="9" t="s">
        <v>91</v>
      </c>
      <c r="G1165" s="9" t="s">
        <v>1321</v>
      </c>
      <c r="H1165" s="9" t="s">
        <v>1776</v>
      </c>
      <c r="J1165" s="6" t="str">
        <f t="shared" si="338"/>
        <v>001011</v>
      </c>
      <c r="K1165" s="1">
        <f t="shared" si="339"/>
        <v>0</v>
      </c>
      <c r="L1165" s="6" t="str">
        <f t="shared" si="340"/>
        <v>00000</v>
      </c>
      <c r="M1165" s="1">
        <f t="shared" si="341"/>
        <v>53</v>
      </c>
      <c r="N1165" s="6" t="str">
        <f t="shared" si="342"/>
        <v>00</v>
      </c>
      <c r="O1165" s="1">
        <f t="shared" si="343"/>
        <v>6</v>
      </c>
      <c r="P1165" s="1">
        <f>IF(HEX2DEC(LEFT(E1165,4))&gt;=32768,HEX2DEC(LEFT(E1165,4))-65536,HEX2DEC(LEFT(E1165,4)))/Codes!$N$2</f>
        <v>6.8</v>
      </c>
      <c r="Q1165" s="1">
        <f>IF(HEX2DEC(RIGHT(E1165,4))&gt;=32768,HEX2DEC(RIGHT(E1165,4))-65536,HEX2DEC(RIGHT(E1165,4)))/Codes!$N$2</f>
        <v>0</v>
      </c>
      <c r="R1165" s="1">
        <f>IF(HEX2DEC(LEFT(F1165,4))&gt;=32768,HEX2DEC(LEFT(F1165,4))-65536,HEX2DEC(LEFT(F1165,4)))/Codes!$N$2</f>
        <v>0</v>
      </c>
      <c r="S1165" s="1">
        <f>IF(HEX2DEC(RIGHT(F1165,4))&gt;=32768,HEX2DEC(RIGHT(F1165,4))-65536,HEX2DEC(RIGHT(F1165,4)))/Codes!$N$2</f>
        <v>0</v>
      </c>
      <c r="T1165" s="18">
        <f t="shared" si="344"/>
        <v>361</v>
      </c>
      <c r="U1165" s="1">
        <f t="shared" si="345"/>
        <v>50</v>
      </c>
      <c r="V1165" s="1">
        <f t="shared" si="346"/>
        <v>0</v>
      </c>
      <c r="W1165" s="1" t="str">
        <f t="shared" si="347"/>
        <v>100</v>
      </c>
      <c r="X1165" s="1">
        <f t="shared" si="348"/>
        <v>0</v>
      </c>
      <c r="Y1165" s="1">
        <f t="shared" si="349"/>
        <v>80</v>
      </c>
      <c r="Z1165" s="1" t="str">
        <f>VLOOKUP(BIN2DEC(MID(HEX2BIN(MID(H1165,3,2),8),2,5)),Codes!$E$1:$F$18,2)</f>
        <v>Normal</v>
      </c>
      <c r="AA1165" s="6" t="str">
        <f t="shared" si="350"/>
        <v>0</v>
      </c>
      <c r="AB1165" s="1">
        <f t="shared" si="351"/>
        <v>1</v>
      </c>
      <c r="AC1165" s="1" t="str">
        <f>VLOOKUP(BIN2DEC(RIGHT(HEX2BIN(MID(H1165,6,1),4),1)&amp;LEFT(HEX2BIN(MID(H1165,7,1),4),1)),Codes!$K$1:$L$5,2)</f>
        <v>M</v>
      </c>
      <c r="AD1165" s="1" t="str">
        <f>VLOOKUP(BIN2DEC(RIGHT(HEX2BIN(MID(H1165,7,1),4),3)&amp;LEFT(HEX2BIN(MID(H1165,8,1),4),2)),Codes!$H$2:$I$33,2)</f>
        <v>Punch</v>
      </c>
      <c r="AE1165" s="1" t="str">
        <f t="shared" si="352"/>
        <v>1</v>
      </c>
      <c r="AF1165" s="1" t="str">
        <f t="shared" si="353"/>
        <v>1</v>
      </c>
      <c r="AH1165" s="6">
        <f t="shared" si="354"/>
        <v>33</v>
      </c>
    </row>
    <row r="1166" spans="1:34">
      <c r="A1166" s="3" t="s">
        <v>9294</v>
      </c>
      <c r="B1166" s="1" t="s">
        <v>75</v>
      </c>
      <c r="C1166" s="6" t="s">
        <v>5200</v>
      </c>
      <c r="D1166" s="9" t="s">
        <v>1764</v>
      </c>
      <c r="E1166" s="9" t="s">
        <v>395</v>
      </c>
      <c r="F1166" s="9" t="s">
        <v>91</v>
      </c>
      <c r="G1166" s="9" t="s">
        <v>1321</v>
      </c>
      <c r="H1166" s="9" t="s">
        <v>1776</v>
      </c>
      <c r="J1166" s="6" t="str">
        <f t="shared" si="338"/>
        <v>001011</v>
      </c>
      <c r="K1166" s="1">
        <f t="shared" si="339"/>
        <v>1</v>
      </c>
      <c r="L1166" s="6" t="str">
        <f t="shared" si="340"/>
        <v>00000</v>
      </c>
      <c r="M1166" s="1">
        <f t="shared" si="341"/>
        <v>51</v>
      </c>
      <c r="N1166" s="6" t="str">
        <f t="shared" si="342"/>
        <v>00</v>
      </c>
      <c r="O1166" s="1">
        <f t="shared" si="343"/>
        <v>6</v>
      </c>
      <c r="P1166" s="1">
        <f>IF(HEX2DEC(LEFT(E1166,4))&gt;=32768,HEX2DEC(LEFT(E1166,4))-65536,HEX2DEC(LEFT(E1166,4)))/Codes!$N$2</f>
        <v>5.6</v>
      </c>
      <c r="Q1166" s="1">
        <f>IF(HEX2DEC(RIGHT(E1166,4))&gt;=32768,HEX2DEC(RIGHT(E1166,4))-65536,HEX2DEC(RIGHT(E1166,4)))/Codes!$N$2</f>
        <v>0</v>
      </c>
      <c r="R1166" s="1">
        <f>IF(HEX2DEC(LEFT(F1166,4))&gt;=32768,HEX2DEC(LEFT(F1166,4))-65536,HEX2DEC(LEFT(F1166,4)))/Codes!$N$2</f>
        <v>0</v>
      </c>
      <c r="S1166" s="1">
        <f>IF(HEX2DEC(RIGHT(F1166,4))&gt;=32768,HEX2DEC(RIGHT(F1166,4))-65536,HEX2DEC(RIGHT(F1166,4)))/Codes!$N$2</f>
        <v>0</v>
      </c>
      <c r="T1166" s="18">
        <f t="shared" si="344"/>
        <v>361</v>
      </c>
      <c r="U1166" s="1">
        <f t="shared" si="345"/>
        <v>50</v>
      </c>
      <c r="V1166" s="1">
        <f t="shared" si="346"/>
        <v>0</v>
      </c>
      <c r="W1166" s="1" t="str">
        <f t="shared" si="347"/>
        <v>100</v>
      </c>
      <c r="X1166" s="1">
        <f t="shared" si="348"/>
        <v>0</v>
      </c>
      <c r="Y1166" s="1">
        <f t="shared" si="349"/>
        <v>80</v>
      </c>
      <c r="Z1166" s="1" t="str">
        <f>VLOOKUP(BIN2DEC(MID(HEX2BIN(MID(H1166,3,2),8),2,5)),Codes!$E$1:$F$18,2)</f>
        <v>Normal</v>
      </c>
      <c r="AA1166" s="6" t="str">
        <f t="shared" si="350"/>
        <v>0</v>
      </c>
      <c r="AB1166" s="1">
        <f t="shared" si="351"/>
        <v>1</v>
      </c>
      <c r="AC1166" s="1" t="str">
        <f>VLOOKUP(BIN2DEC(RIGHT(HEX2BIN(MID(H1166,6,1),4),1)&amp;LEFT(HEX2BIN(MID(H1166,7,1),4),1)),Codes!$K$1:$L$5,2)</f>
        <v>M</v>
      </c>
      <c r="AD1166" s="1" t="str">
        <f>VLOOKUP(BIN2DEC(RIGHT(HEX2BIN(MID(H1166,7,1),4),3)&amp;LEFT(HEX2BIN(MID(H1166,8,1),4),2)),Codes!$H$2:$I$33,2)</f>
        <v>Punch</v>
      </c>
      <c r="AE1166" s="1" t="str">
        <f t="shared" si="352"/>
        <v>1</v>
      </c>
      <c r="AF1166" s="1" t="str">
        <f t="shared" si="353"/>
        <v>1</v>
      </c>
      <c r="AH1166" s="6">
        <f t="shared" si="354"/>
        <v>33</v>
      </c>
    </row>
    <row r="1167" spans="1:34">
      <c r="A1167" s="3" t="s">
        <v>9295</v>
      </c>
      <c r="B1167" s="1" t="s">
        <v>75</v>
      </c>
      <c r="C1167" s="6" t="s">
        <v>5200</v>
      </c>
      <c r="D1167" s="9" t="s">
        <v>194</v>
      </c>
      <c r="E1167" s="9" t="s">
        <v>307</v>
      </c>
      <c r="F1167" s="9" t="s">
        <v>91</v>
      </c>
      <c r="G1167" s="9" t="s">
        <v>1321</v>
      </c>
      <c r="H1167" s="9" t="s">
        <v>1776</v>
      </c>
      <c r="J1167" s="6" t="str">
        <f t="shared" si="338"/>
        <v>001011</v>
      </c>
      <c r="K1167" s="1">
        <f t="shared" si="339"/>
        <v>2</v>
      </c>
      <c r="L1167" s="6" t="str">
        <f t="shared" si="340"/>
        <v>00000</v>
      </c>
      <c r="M1167" s="1">
        <f t="shared" si="341"/>
        <v>4</v>
      </c>
      <c r="N1167" s="6" t="str">
        <f t="shared" si="342"/>
        <v>00</v>
      </c>
      <c r="O1167" s="1">
        <f t="shared" si="343"/>
        <v>6</v>
      </c>
      <c r="P1167" s="1">
        <f>IF(HEX2DEC(LEFT(E1167,4))&gt;=32768,HEX2DEC(LEFT(E1167,4))-65536,HEX2DEC(LEFT(E1167,4)))/Codes!$N$2</f>
        <v>3.2</v>
      </c>
      <c r="Q1167" s="1">
        <f>IF(HEX2DEC(RIGHT(E1167,4))&gt;=32768,HEX2DEC(RIGHT(E1167,4))-65536,HEX2DEC(RIGHT(E1167,4)))/Codes!$N$2</f>
        <v>0</v>
      </c>
      <c r="R1167" s="1">
        <f>IF(HEX2DEC(LEFT(F1167,4))&gt;=32768,HEX2DEC(LEFT(F1167,4))-65536,HEX2DEC(LEFT(F1167,4)))/Codes!$N$2</f>
        <v>0</v>
      </c>
      <c r="S1167" s="1">
        <f>IF(HEX2DEC(RIGHT(F1167,4))&gt;=32768,HEX2DEC(RIGHT(F1167,4))-65536,HEX2DEC(RIGHT(F1167,4)))/Codes!$N$2</f>
        <v>0</v>
      </c>
      <c r="T1167" s="18">
        <f t="shared" si="344"/>
        <v>361</v>
      </c>
      <c r="U1167" s="1">
        <f t="shared" si="345"/>
        <v>50</v>
      </c>
      <c r="V1167" s="1">
        <f t="shared" si="346"/>
        <v>0</v>
      </c>
      <c r="W1167" s="1" t="str">
        <f t="shared" si="347"/>
        <v>100</v>
      </c>
      <c r="X1167" s="1">
        <f t="shared" si="348"/>
        <v>0</v>
      </c>
      <c r="Y1167" s="1">
        <f t="shared" si="349"/>
        <v>80</v>
      </c>
      <c r="Z1167" s="1" t="str">
        <f>VLOOKUP(BIN2DEC(MID(HEX2BIN(MID(H1167,3,2),8),2,5)),Codes!$E$1:$F$18,2)</f>
        <v>Normal</v>
      </c>
      <c r="AA1167" s="6" t="str">
        <f t="shared" si="350"/>
        <v>0</v>
      </c>
      <c r="AB1167" s="1">
        <f t="shared" si="351"/>
        <v>1</v>
      </c>
      <c r="AC1167" s="1" t="str">
        <f>VLOOKUP(BIN2DEC(RIGHT(HEX2BIN(MID(H1167,6,1),4),1)&amp;LEFT(HEX2BIN(MID(H1167,7,1),4),1)),Codes!$K$1:$L$5,2)</f>
        <v>M</v>
      </c>
      <c r="AD1167" s="1" t="str">
        <f>VLOOKUP(BIN2DEC(RIGHT(HEX2BIN(MID(H1167,7,1),4),3)&amp;LEFT(HEX2BIN(MID(H1167,8,1),4),2)),Codes!$H$2:$I$33,2)</f>
        <v>Punch</v>
      </c>
      <c r="AE1167" s="1" t="str">
        <f t="shared" si="352"/>
        <v>1</v>
      </c>
      <c r="AF1167" s="1" t="str">
        <f t="shared" si="353"/>
        <v>1</v>
      </c>
      <c r="AH1167" s="6">
        <f t="shared" si="354"/>
        <v>33</v>
      </c>
    </row>
    <row r="1168" spans="1:34">
      <c r="A1168" s="3" t="s">
        <v>9296</v>
      </c>
      <c r="B1168" s="1" t="s">
        <v>75</v>
      </c>
      <c r="C1168" s="6" t="s">
        <v>5201</v>
      </c>
      <c r="D1168" s="9" t="s">
        <v>9293</v>
      </c>
      <c r="E1168" s="9" t="s">
        <v>1073</v>
      </c>
      <c r="F1168" s="9" t="s">
        <v>91</v>
      </c>
      <c r="G1168" s="9" t="s">
        <v>1321</v>
      </c>
      <c r="H1168" s="9" t="s">
        <v>1776</v>
      </c>
      <c r="J1168" s="6" t="str">
        <f t="shared" si="338"/>
        <v>001011</v>
      </c>
      <c r="K1168" s="1">
        <f t="shared" si="339"/>
        <v>0</v>
      </c>
      <c r="L1168" s="6" t="str">
        <f t="shared" si="340"/>
        <v>00000</v>
      </c>
      <c r="M1168" s="1">
        <f t="shared" si="341"/>
        <v>53</v>
      </c>
      <c r="N1168" s="6" t="str">
        <f t="shared" si="342"/>
        <v>00</v>
      </c>
      <c r="O1168" s="1">
        <f t="shared" si="343"/>
        <v>6</v>
      </c>
      <c r="P1168" s="1">
        <f>IF(HEX2DEC(LEFT(E1168,4))&gt;=32768,HEX2DEC(LEFT(E1168,4))-65536,HEX2DEC(LEFT(E1168,4)))/Codes!$N$2</f>
        <v>6.8</v>
      </c>
      <c r="Q1168" s="1">
        <f>IF(HEX2DEC(RIGHT(E1168,4))&gt;=32768,HEX2DEC(RIGHT(E1168,4))-65536,HEX2DEC(RIGHT(E1168,4)))/Codes!$N$2</f>
        <v>0</v>
      </c>
      <c r="R1168" s="1">
        <f>IF(HEX2DEC(LEFT(F1168,4))&gt;=32768,HEX2DEC(LEFT(F1168,4))-65536,HEX2DEC(LEFT(F1168,4)))/Codes!$N$2</f>
        <v>0</v>
      </c>
      <c r="S1168" s="1">
        <f>IF(HEX2DEC(RIGHT(F1168,4))&gt;=32768,HEX2DEC(RIGHT(F1168,4))-65536,HEX2DEC(RIGHT(F1168,4)))/Codes!$N$2</f>
        <v>0</v>
      </c>
      <c r="T1168" s="18">
        <f t="shared" si="344"/>
        <v>361</v>
      </c>
      <c r="U1168" s="1">
        <f t="shared" si="345"/>
        <v>50</v>
      </c>
      <c r="V1168" s="1">
        <f t="shared" si="346"/>
        <v>0</v>
      </c>
      <c r="W1168" s="1" t="str">
        <f t="shared" si="347"/>
        <v>100</v>
      </c>
      <c r="X1168" s="1">
        <f t="shared" si="348"/>
        <v>0</v>
      </c>
      <c r="Y1168" s="1">
        <f t="shared" si="349"/>
        <v>80</v>
      </c>
      <c r="Z1168" s="1" t="str">
        <f>VLOOKUP(BIN2DEC(MID(HEX2BIN(MID(H1168,3,2),8),2,5)),Codes!$E$1:$F$18,2)</f>
        <v>Normal</v>
      </c>
      <c r="AA1168" s="6" t="str">
        <f t="shared" si="350"/>
        <v>0</v>
      </c>
      <c r="AB1168" s="1">
        <f t="shared" si="351"/>
        <v>1</v>
      </c>
      <c r="AC1168" s="1" t="str">
        <f>VLOOKUP(BIN2DEC(RIGHT(HEX2BIN(MID(H1168,6,1),4),1)&amp;LEFT(HEX2BIN(MID(H1168,7,1),4),1)),Codes!$K$1:$L$5,2)</f>
        <v>M</v>
      </c>
      <c r="AD1168" s="1" t="str">
        <f>VLOOKUP(BIN2DEC(RIGHT(HEX2BIN(MID(H1168,7,1),4),3)&amp;LEFT(HEX2BIN(MID(H1168,8,1),4),2)),Codes!$H$2:$I$33,2)</f>
        <v>Punch</v>
      </c>
      <c r="AE1168" s="1" t="str">
        <f t="shared" si="352"/>
        <v>1</v>
      </c>
      <c r="AF1168" s="1" t="str">
        <f t="shared" si="353"/>
        <v>1</v>
      </c>
      <c r="AH1168" s="6">
        <f t="shared" si="354"/>
        <v>33</v>
      </c>
    </row>
    <row r="1169" spans="1:34">
      <c r="A1169" s="3" t="s">
        <v>9297</v>
      </c>
      <c r="B1169" s="1" t="s">
        <v>75</v>
      </c>
      <c r="C1169" s="6" t="s">
        <v>5201</v>
      </c>
      <c r="D1169" s="9" t="s">
        <v>1764</v>
      </c>
      <c r="E1169" s="9" t="s">
        <v>232</v>
      </c>
      <c r="F1169" s="9" t="s">
        <v>91</v>
      </c>
      <c r="G1169" s="9" t="s">
        <v>1321</v>
      </c>
      <c r="H1169" s="9" t="s">
        <v>1776</v>
      </c>
      <c r="J1169" s="6" t="str">
        <f t="shared" si="338"/>
        <v>001011</v>
      </c>
      <c r="K1169" s="1">
        <f t="shared" si="339"/>
        <v>1</v>
      </c>
      <c r="L1169" s="6" t="str">
        <f t="shared" si="340"/>
        <v>00000</v>
      </c>
      <c r="M1169" s="1">
        <f t="shared" si="341"/>
        <v>51</v>
      </c>
      <c r="N1169" s="6" t="str">
        <f t="shared" si="342"/>
        <v>00</v>
      </c>
      <c r="O1169" s="1">
        <f t="shared" si="343"/>
        <v>6</v>
      </c>
      <c r="P1169" s="1">
        <f>IF(HEX2DEC(LEFT(E1169,4))&gt;=32768,HEX2DEC(LEFT(E1169,4))-65536,HEX2DEC(LEFT(E1169,4)))/Codes!$N$2</f>
        <v>4.8</v>
      </c>
      <c r="Q1169" s="1">
        <f>IF(HEX2DEC(RIGHT(E1169,4))&gt;=32768,HEX2DEC(RIGHT(E1169,4))-65536,HEX2DEC(RIGHT(E1169,4)))/Codes!$N$2</f>
        <v>0</v>
      </c>
      <c r="R1169" s="1">
        <f>IF(HEX2DEC(LEFT(F1169,4))&gt;=32768,HEX2DEC(LEFT(F1169,4))-65536,HEX2DEC(LEFT(F1169,4)))/Codes!$N$2</f>
        <v>0</v>
      </c>
      <c r="S1169" s="1">
        <f>IF(HEX2DEC(RIGHT(F1169,4))&gt;=32768,HEX2DEC(RIGHT(F1169,4))-65536,HEX2DEC(RIGHT(F1169,4)))/Codes!$N$2</f>
        <v>0</v>
      </c>
      <c r="T1169" s="18">
        <f t="shared" si="344"/>
        <v>361</v>
      </c>
      <c r="U1169" s="1">
        <f t="shared" si="345"/>
        <v>50</v>
      </c>
      <c r="V1169" s="1">
        <f t="shared" si="346"/>
        <v>0</v>
      </c>
      <c r="W1169" s="1" t="str">
        <f t="shared" si="347"/>
        <v>100</v>
      </c>
      <c r="X1169" s="1">
        <f t="shared" si="348"/>
        <v>0</v>
      </c>
      <c r="Y1169" s="1">
        <f t="shared" si="349"/>
        <v>80</v>
      </c>
      <c r="Z1169" s="1" t="str">
        <f>VLOOKUP(BIN2DEC(MID(HEX2BIN(MID(H1169,3,2),8),2,5)),Codes!$E$1:$F$18,2)</f>
        <v>Normal</v>
      </c>
      <c r="AA1169" s="6" t="str">
        <f t="shared" si="350"/>
        <v>0</v>
      </c>
      <c r="AB1169" s="1">
        <f t="shared" si="351"/>
        <v>1</v>
      </c>
      <c r="AC1169" s="1" t="str">
        <f>VLOOKUP(BIN2DEC(RIGHT(HEX2BIN(MID(H1169,6,1),4),1)&amp;LEFT(HEX2BIN(MID(H1169,7,1),4),1)),Codes!$K$1:$L$5,2)</f>
        <v>M</v>
      </c>
      <c r="AD1169" s="1" t="str">
        <f>VLOOKUP(BIN2DEC(RIGHT(HEX2BIN(MID(H1169,7,1),4),3)&amp;LEFT(HEX2BIN(MID(H1169,8,1),4),2)),Codes!$H$2:$I$33,2)</f>
        <v>Punch</v>
      </c>
      <c r="AE1169" s="1" t="str">
        <f t="shared" si="352"/>
        <v>1</v>
      </c>
      <c r="AF1169" s="1" t="str">
        <f t="shared" si="353"/>
        <v>1</v>
      </c>
      <c r="AH1169" s="6">
        <f t="shared" si="354"/>
        <v>33</v>
      </c>
    </row>
    <row r="1170" spans="1:34">
      <c r="A1170" s="3" t="s">
        <v>9298</v>
      </c>
      <c r="B1170" s="1" t="s">
        <v>75</v>
      </c>
      <c r="C1170" s="6" t="s">
        <v>5201</v>
      </c>
      <c r="D1170" s="9" t="s">
        <v>194</v>
      </c>
      <c r="E1170" s="9" t="s">
        <v>307</v>
      </c>
      <c r="F1170" s="9" t="s">
        <v>91</v>
      </c>
      <c r="G1170" s="9" t="s">
        <v>1321</v>
      </c>
      <c r="H1170" s="9" t="s">
        <v>1776</v>
      </c>
      <c r="J1170" s="6" t="str">
        <f t="shared" si="338"/>
        <v>001011</v>
      </c>
      <c r="K1170" s="1">
        <f t="shared" si="339"/>
        <v>2</v>
      </c>
      <c r="L1170" s="6" t="str">
        <f t="shared" si="340"/>
        <v>00000</v>
      </c>
      <c r="M1170" s="1">
        <f t="shared" si="341"/>
        <v>4</v>
      </c>
      <c r="N1170" s="6" t="str">
        <f t="shared" si="342"/>
        <v>00</v>
      </c>
      <c r="O1170" s="1">
        <f t="shared" si="343"/>
        <v>6</v>
      </c>
      <c r="P1170" s="1">
        <f>IF(HEX2DEC(LEFT(E1170,4))&gt;=32768,HEX2DEC(LEFT(E1170,4))-65536,HEX2DEC(LEFT(E1170,4)))/Codes!$N$2</f>
        <v>3.2</v>
      </c>
      <c r="Q1170" s="1">
        <f>IF(HEX2DEC(RIGHT(E1170,4))&gt;=32768,HEX2DEC(RIGHT(E1170,4))-65536,HEX2DEC(RIGHT(E1170,4)))/Codes!$N$2</f>
        <v>0</v>
      </c>
      <c r="R1170" s="1">
        <f>IF(HEX2DEC(LEFT(F1170,4))&gt;=32768,HEX2DEC(LEFT(F1170,4))-65536,HEX2DEC(LEFT(F1170,4)))/Codes!$N$2</f>
        <v>0</v>
      </c>
      <c r="S1170" s="1">
        <f>IF(HEX2DEC(RIGHT(F1170,4))&gt;=32768,HEX2DEC(RIGHT(F1170,4))-65536,HEX2DEC(RIGHT(F1170,4)))/Codes!$N$2</f>
        <v>0</v>
      </c>
      <c r="T1170" s="18">
        <f t="shared" si="344"/>
        <v>361</v>
      </c>
      <c r="U1170" s="1">
        <f t="shared" si="345"/>
        <v>50</v>
      </c>
      <c r="V1170" s="1">
        <f t="shared" si="346"/>
        <v>0</v>
      </c>
      <c r="W1170" s="1" t="str">
        <f t="shared" si="347"/>
        <v>100</v>
      </c>
      <c r="X1170" s="1">
        <f t="shared" si="348"/>
        <v>0</v>
      </c>
      <c r="Y1170" s="1">
        <f t="shared" si="349"/>
        <v>80</v>
      </c>
      <c r="Z1170" s="1" t="str">
        <f>VLOOKUP(BIN2DEC(MID(HEX2BIN(MID(H1170,3,2),8),2,5)),Codes!$E$1:$F$18,2)</f>
        <v>Normal</v>
      </c>
      <c r="AA1170" s="6" t="str">
        <f t="shared" si="350"/>
        <v>0</v>
      </c>
      <c r="AB1170" s="1">
        <f t="shared" si="351"/>
        <v>1</v>
      </c>
      <c r="AC1170" s="1" t="str">
        <f>VLOOKUP(BIN2DEC(RIGHT(HEX2BIN(MID(H1170,6,1),4),1)&amp;LEFT(HEX2BIN(MID(H1170,7,1),4),1)),Codes!$K$1:$L$5,2)</f>
        <v>M</v>
      </c>
      <c r="AD1170" s="1" t="str">
        <f>VLOOKUP(BIN2DEC(RIGHT(HEX2BIN(MID(H1170,7,1),4),3)&amp;LEFT(HEX2BIN(MID(H1170,8,1),4),2)),Codes!$H$2:$I$33,2)</f>
        <v>Punch</v>
      </c>
      <c r="AE1170" s="1" t="str">
        <f t="shared" si="352"/>
        <v>1</v>
      </c>
      <c r="AF1170" s="1" t="str">
        <f t="shared" si="353"/>
        <v>1</v>
      </c>
      <c r="AH1170" s="6">
        <f t="shared" si="354"/>
        <v>33</v>
      </c>
    </row>
    <row r="1171" spans="1:34">
      <c r="A1171" s="3" t="s">
        <v>9299</v>
      </c>
      <c r="B1171" s="1" t="s">
        <v>75</v>
      </c>
      <c r="C1171" s="6" t="s">
        <v>1790</v>
      </c>
      <c r="D1171" s="9" t="s">
        <v>9300</v>
      </c>
      <c r="E1171" s="9" t="s">
        <v>9301</v>
      </c>
      <c r="F1171" s="9" t="s">
        <v>91</v>
      </c>
      <c r="G1171" s="9" t="s">
        <v>468</v>
      </c>
      <c r="H1171" s="9" t="s">
        <v>473</v>
      </c>
      <c r="J1171" s="6" t="str">
        <f t="shared" si="338"/>
        <v>001011</v>
      </c>
      <c r="K1171" s="1">
        <f t="shared" si="339"/>
        <v>0</v>
      </c>
      <c r="L1171" s="6" t="str">
        <f t="shared" si="340"/>
        <v>00000</v>
      </c>
      <c r="M1171" s="1">
        <f t="shared" si="341"/>
        <v>31</v>
      </c>
      <c r="N1171" s="6" t="str">
        <f t="shared" si="342"/>
        <v>00</v>
      </c>
      <c r="O1171" s="1">
        <f t="shared" si="343"/>
        <v>10</v>
      </c>
      <c r="P1171" s="1">
        <f>IF(HEX2DEC(LEFT(E1171,4))&gt;=32768,HEX2DEC(LEFT(E1171,4))-65536,HEX2DEC(LEFT(E1171,4)))/Codes!$N$2</f>
        <v>6.4</v>
      </c>
      <c r="Q1171" s="1">
        <f>IF(HEX2DEC(RIGHT(E1171,4))&gt;=32768,HEX2DEC(RIGHT(E1171,4))-65536,HEX2DEC(RIGHT(E1171,4)))/Codes!$N$2</f>
        <v>2.4</v>
      </c>
      <c r="R1171" s="1">
        <f>IF(HEX2DEC(LEFT(F1171,4))&gt;=32768,HEX2DEC(LEFT(F1171,4))-65536,HEX2DEC(LEFT(F1171,4)))/Codes!$N$2</f>
        <v>0</v>
      </c>
      <c r="S1171" s="1">
        <f>IF(HEX2DEC(RIGHT(F1171,4))&gt;=32768,HEX2DEC(RIGHT(F1171,4))-65536,HEX2DEC(RIGHT(F1171,4)))/Codes!$N$2</f>
        <v>0</v>
      </c>
      <c r="T1171" s="18">
        <f t="shared" si="344"/>
        <v>361</v>
      </c>
      <c r="U1171" s="1">
        <f t="shared" si="345"/>
        <v>100</v>
      </c>
      <c r="V1171" s="1">
        <f t="shared" si="346"/>
        <v>98</v>
      </c>
      <c r="W1171" s="1" t="str">
        <f t="shared" si="347"/>
        <v>100</v>
      </c>
      <c r="X1171" s="1">
        <f t="shared" si="348"/>
        <v>2</v>
      </c>
      <c r="Y1171" s="1">
        <f t="shared" si="349"/>
        <v>0</v>
      </c>
      <c r="Z1171" s="1" t="str">
        <f>VLOOKUP(BIN2DEC(MID(HEX2BIN(MID(H1171,3,2),8),2,5)),Codes!$E$1:$F$18,2)</f>
        <v>Normal</v>
      </c>
      <c r="AA1171" s="6" t="str">
        <f t="shared" si="350"/>
        <v>0</v>
      </c>
      <c r="AB1171" s="1">
        <f t="shared" si="351"/>
        <v>1</v>
      </c>
      <c r="AC1171" s="1" t="str">
        <f>VLOOKUP(BIN2DEC(RIGHT(HEX2BIN(MID(H1171,6,1),4),1)&amp;LEFT(HEX2BIN(MID(H1171,7,1),4),1)),Codes!$K$1:$L$5,2)</f>
        <v>M</v>
      </c>
      <c r="AD1171" s="1" t="str">
        <f>VLOOKUP(BIN2DEC(RIGHT(HEX2BIN(MID(H1171,7,1),4),3)&amp;LEFT(HEX2BIN(MID(H1171,8,1),4),2)),Codes!$H$2:$I$33,2)</f>
        <v>Kick</v>
      </c>
      <c r="AE1171" s="1" t="str">
        <f t="shared" si="352"/>
        <v>1</v>
      </c>
      <c r="AF1171" s="1" t="str">
        <f t="shared" si="353"/>
        <v>1</v>
      </c>
      <c r="AH1171" s="6">
        <f t="shared" si="354"/>
        <v>34</v>
      </c>
    </row>
    <row r="1172" spans="1:34">
      <c r="A1172" s="3" t="s">
        <v>9302</v>
      </c>
      <c r="B1172" s="1" t="s">
        <v>75</v>
      </c>
      <c r="C1172" s="6" t="s">
        <v>1790</v>
      </c>
      <c r="D1172" s="9" t="s">
        <v>9303</v>
      </c>
      <c r="E1172" s="9" t="s">
        <v>307</v>
      </c>
      <c r="F1172" s="9" t="s">
        <v>91</v>
      </c>
      <c r="G1172" s="9" t="s">
        <v>468</v>
      </c>
      <c r="H1172" s="9" t="s">
        <v>473</v>
      </c>
      <c r="J1172" s="6" t="str">
        <f t="shared" si="338"/>
        <v>001011</v>
      </c>
      <c r="K1172" s="1">
        <f t="shared" si="339"/>
        <v>1</v>
      </c>
      <c r="L1172" s="6" t="str">
        <f t="shared" si="340"/>
        <v>00000</v>
      </c>
      <c r="M1172" s="1">
        <f t="shared" si="341"/>
        <v>29</v>
      </c>
      <c r="N1172" s="6" t="str">
        <f t="shared" si="342"/>
        <v>00</v>
      </c>
      <c r="O1172" s="1">
        <f t="shared" si="343"/>
        <v>10</v>
      </c>
      <c r="P1172" s="1">
        <f>IF(HEX2DEC(LEFT(E1172,4))&gt;=32768,HEX2DEC(LEFT(E1172,4))-65536,HEX2DEC(LEFT(E1172,4)))/Codes!$N$2</f>
        <v>3.2</v>
      </c>
      <c r="Q1172" s="1">
        <f>IF(HEX2DEC(RIGHT(E1172,4))&gt;=32768,HEX2DEC(RIGHT(E1172,4))-65536,HEX2DEC(RIGHT(E1172,4)))/Codes!$N$2</f>
        <v>0</v>
      </c>
      <c r="R1172" s="1">
        <f>IF(HEX2DEC(LEFT(F1172,4))&gt;=32768,HEX2DEC(LEFT(F1172,4))-65536,HEX2DEC(LEFT(F1172,4)))/Codes!$N$2</f>
        <v>0</v>
      </c>
      <c r="S1172" s="1">
        <f>IF(HEX2DEC(RIGHT(F1172,4))&gt;=32768,HEX2DEC(RIGHT(F1172,4))-65536,HEX2DEC(RIGHT(F1172,4)))/Codes!$N$2</f>
        <v>0</v>
      </c>
      <c r="T1172" s="18">
        <f t="shared" si="344"/>
        <v>361</v>
      </c>
      <c r="U1172" s="1">
        <f t="shared" si="345"/>
        <v>100</v>
      </c>
      <c r="V1172" s="1">
        <f t="shared" si="346"/>
        <v>98</v>
      </c>
      <c r="W1172" s="1" t="str">
        <f t="shared" si="347"/>
        <v>100</v>
      </c>
      <c r="X1172" s="1">
        <f t="shared" si="348"/>
        <v>2</v>
      </c>
      <c r="Y1172" s="1">
        <f t="shared" si="349"/>
        <v>0</v>
      </c>
      <c r="Z1172" s="1" t="str">
        <f>VLOOKUP(BIN2DEC(MID(HEX2BIN(MID(H1172,3,2),8),2,5)),Codes!$E$1:$F$18,2)</f>
        <v>Normal</v>
      </c>
      <c r="AA1172" s="6" t="str">
        <f t="shared" si="350"/>
        <v>0</v>
      </c>
      <c r="AB1172" s="1">
        <f t="shared" si="351"/>
        <v>1</v>
      </c>
      <c r="AC1172" s="1" t="str">
        <f>VLOOKUP(BIN2DEC(RIGHT(HEX2BIN(MID(H1172,6,1),4),1)&amp;LEFT(HEX2BIN(MID(H1172,7,1),4),1)),Codes!$K$1:$L$5,2)</f>
        <v>M</v>
      </c>
      <c r="AD1172" s="1" t="str">
        <f>VLOOKUP(BIN2DEC(RIGHT(HEX2BIN(MID(H1172,7,1),4),3)&amp;LEFT(HEX2BIN(MID(H1172,8,1),4),2)),Codes!$H$2:$I$33,2)</f>
        <v>Kick</v>
      </c>
      <c r="AE1172" s="1" t="str">
        <f t="shared" si="352"/>
        <v>1</v>
      </c>
      <c r="AF1172" s="1" t="str">
        <f t="shared" si="353"/>
        <v>1</v>
      </c>
      <c r="AH1172" s="6">
        <f t="shared" si="354"/>
        <v>34</v>
      </c>
    </row>
    <row r="1173" spans="1:34">
      <c r="A1173" s="3" t="s">
        <v>9304</v>
      </c>
      <c r="B1173" s="1" t="s">
        <v>75</v>
      </c>
      <c r="C1173" s="6" t="s">
        <v>1790</v>
      </c>
      <c r="D1173" s="9" t="s">
        <v>1638</v>
      </c>
      <c r="E1173" s="9" t="s">
        <v>307</v>
      </c>
      <c r="F1173" s="9" t="s">
        <v>91</v>
      </c>
      <c r="G1173" s="9" t="s">
        <v>468</v>
      </c>
      <c r="H1173" s="9" t="s">
        <v>473</v>
      </c>
      <c r="J1173" s="6" t="str">
        <f t="shared" si="338"/>
        <v>001011</v>
      </c>
      <c r="K1173" s="1">
        <f t="shared" si="339"/>
        <v>2</v>
      </c>
      <c r="L1173" s="6" t="str">
        <f t="shared" si="340"/>
        <v>00000</v>
      </c>
      <c r="M1173" s="1">
        <f t="shared" si="341"/>
        <v>4</v>
      </c>
      <c r="N1173" s="6" t="str">
        <f t="shared" si="342"/>
        <v>00</v>
      </c>
      <c r="O1173" s="1">
        <f t="shared" si="343"/>
        <v>10</v>
      </c>
      <c r="P1173" s="1">
        <f>IF(HEX2DEC(LEFT(E1173,4))&gt;=32768,HEX2DEC(LEFT(E1173,4))-65536,HEX2DEC(LEFT(E1173,4)))/Codes!$N$2</f>
        <v>3.2</v>
      </c>
      <c r="Q1173" s="1">
        <f>IF(HEX2DEC(RIGHT(E1173,4))&gt;=32768,HEX2DEC(RIGHT(E1173,4))-65536,HEX2DEC(RIGHT(E1173,4)))/Codes!$N$2</f>
        <v>0</v>
      </c>
      <c r="R1173" s="1">
        <f>IF(HEX2DEC(LEFT(F1173,4))&gt;=32768,HEX2DEC(LEFT(F1173,4))-65536,HEX2DEC(LEFT(F1173,4)))/Codes!$N$2</f>
        <v>0</v>
      </c>
      <c r="S1173" s="1">
        <f>IF(HEX2DEC(RIGHT(F1173,4))&gt;=32768,HEX2DEC(RIGHT(F1173,4))-65536,HEX2DEC(RIGHT(F1173,4)))/Codes!$N$2</f>
        <v>0</v>
      </c>
      <c r="T1173" s="18">
        <f t="shared" si="344"/>
        <v>361</v>
      </c>
      <c r="U1173" s="1">
        <f t="shared" si="345"/>
        <v>100</v>
      </c>
      <c r="V1173" s="1">
        <f t="shared" si="346"/>
        <v>98</v>
      </c>
      <c r="W1173" s="1" t="str">
        <f t="shared" si="347"/>
        <v>100</v>
      </c>
      <c r="X1173" s="1">
        <f t="shared" si="348"/>
        <v>2</v>
      </c>
      <c r="Y1173" s="1">
        <f t="shared" si="349"/>
        <v>0</v>
      </c>
      <c r="Z1173" s="1" t="str">
        <f>VLOOKUP(BIN2DEC(MID(HEX2BIN(MID(H1173,3,2),8),2,5)),Codes!$E$1:$F$18,2)</f>
        <v>Normal</v>
      </c>
      <c r="AA1173" s="6" t="str">
        <f t="shared" si="350"/>
        <v>0</v>
      </c>
      <c r="AB1173" s="1">
        <f t="shared" si="351"/>
        <v>1</v>
      </c>
      <c r="AC1173" s="1" t="str">
        <f>VLOOKUP(BIN2DEC(RIGHT(HEX2BIN(MID(H1173,6,1),4),1)&amp;LEFT(HEX2BIN(MID(H1173,7,1),4),1)),Codes!$K$1:$L$5,2)</f>
        <v>M</v>
      </c>
      <c r="AD1173" s="1" t="str">
        <f>VLOOKUP(BIN2DEC(RIGHT(HEX2BIN(MID(H1173,7,1),4),3)&amp;LEFT(HEX2BIN(MID(H1173,8,1),4),2)),Codes!$H$2:$I$33,2)</f>
        <v>Kick</v>
      </c>
      <c r="AE1173" s="1" t="str">
        <f t="shared" si="352"/>
        <v>1</v>
      </c>
      <c r="AF1173" s="1" t="str">
        <f t="shared" si="353"/>
        <v>1</v>
      </c>
      <c r="AH1173" s="6">
        <f t="shared" si="354"/>
        <v>34</v>
      </c>
    </row>
    <row r="1174" spans="1:34">
      <c r="A1174" s="3" t="s">
        <v>9305</v>
      </c>
      <c r="B1174" s="1" t="s">
        <v>75</v>
      </c>
      <c r="C1174" s="6" t="s">
        <v>1787</v>
      </c>
      <c r="D1174" s="9" t="s">
        <v>394</v>
      </c>
      <c r="E1174" s="9" t="s">
        <v>955</v>
      </c>
      <c r="F1174" s="9" t="s">
        <v>91</v>
      </c>
      <c r="G1174" s="9" t="s">
        <v>468</v>
      </c>
      <c r="H1174" s="9" t="s">
        <v>473</v>
      </c>
      <c r="J1174" s="6" t="str">
        <f t="shared" si="338"/>
        <v>001011</v>
      </c>
      <c r="K1174" s="1">
        <f t="shared" si="339"/>
        <v>0</v>
      </c>
      <c r="L1174" s="6" t="str">
        <f t="shared" si="340"/>
        <v>00000</v>
      </c>
      <c r="M1174" s="1">
        <f t="shared" si="341"/>
        <v>4</v>
      </c>
      <c r="N1174" s="6" t="str">
        <f t="shared" si="342"/>
        <v>00</v>
      </c>
      <c r="O1174" s="1">
        <f t="shared" si="343"/>
        <v>8</v>
      </c>
      <c r="P1174" s="1">
        <f>IF(HEX2DEC(LEFT(E1174,4))&gt;=32768,HEX2DEC(LEFT(E1174,4))-65536,HEX2DEC(LEFT(E1174,4)))/Codes!$N$2</f>
        <v>8</v>
      </c>
      <c r="Q1174" s="1">
        <f>IF(HEX2DEC(RIGHT(E1174,4))&gt;=32768,HEX2DEC(RIGHT(E1174,4))-65536,HEX2DEC(RIGHT(E1174,4)))/Codes!$N$2</f>
        <v>0</v>
      </c>
      <c r="R1174" s="1">
        <f>IF(HEX2DEC(LEFT(F1174,4))&gt;=32768,HEX2DEC(LEFT(F1174,4))-65536,HEX2DEC(LEFT(F1174,4)))/Codes!$N$2</f>
        <v>0</v>
      </c>
      <c r="S1174" s="1">
        <f>IF(HEX2DEC(RIGHT(F1174,4))&gt;=32768,HEX2DEC(RIGHT(F1174,4))-65536,HEX2DEC(RIGHT(F1174,4)))/Codes!$N$2</f>
        <v>0</v>
      </c>
      <c r="T1174" s="18">
        <f t="shared" si="344"/>
        <v>361</v>
      </c>
      <c r="U1174" s="1">
        <f t="shared" si="345"/>
        <v>100</v>
      </c>
      <c r="V1174" s="1">
        <f t="shared" si="346"/>
        <v>98</v>
      </c>
      <c r="W1174" s="1" t="str">
        <f t="shared" si="347"/>
        <v>100</v>
      </c>
      <c r="X1174" s="1">
        <f t="shared" si="348"/>
        <v>2</v>
      </c>
      <c r="Y1174" s="1">
        <f t="shared" si="349"/>
        <v>0</v>
      </c>
      <c r="Z1174" s="1" t="str">
        <f>VLOOKUP(BIN2DEC(MID(HEX2BIN(MID(H1174,3,2),8),2,5)),Codes!$E$1:$F$18,2)</f>
        <v>Normal</v>
      </c>
      <c r="AA1174" s="6" t="str">
        <f t="shared" si="350"/>
        <v>0</v>
      </c>
      <c r="AB1174" s="1">
        <f t="shared" si="351"/>
        <v>1</v>
      </c>
      <c r="AC1174" s="1" t="str">
        <f>VLOOKUP(BIN2DEC(RIGHT(HEX2BIN(MID(H1174,6,1),4),1)&amp;LEFT(HEX2BIN(MID(H1174,7,1),4),1)),Codes!$K$1:$L$5,2)</f>
        <v>M</v>
      </c>
      <c r="AD1174" s="1" t="str">
        <f>VLOOKUP(BIN2DEC(RIGHT(HEX2BIN(MID(H1174,7,1),4),3)&amp;LEFT(HEX2BIN(MID(H1174,8,1),4),2)),Codes!$H$2:$I$33,2)</f>
        <v>Kick</v>
      </c>
      <c r="AE1174" s="1" t="str">
        <f t="shared" si="352"/>
        <v>1</v>
      </c>
      <c r="AF1174" s="1" t="str">
        <f t="shared" si="353"/>
        <v>1</v>
      </c>
      <c r="AH1174" s="6">
        <f t="shared" si="354"/>
        <v>34</v>
      </c>
    </row>
    <row r="1175" spans="1:34">
      <c r="A1175" s="3" t="s">
        <v>9306</v>
      </c>
      <c r="B1175" s="1" t="s">
        <v>75</v>
      </c>
      <c r="C1175" s="6" t="s">
        <v>1796</v>
      </c>
      <c r="D1175" s="9" t="s">
        <v>479</v>
      </c>
      <c r="E1175" s="9" t="s">
        <v>499</v>
      </c>
      <c r="F1175" s="9" t="s">
        <v>9307</v>
      </c>
      <c r="G1175" s="9" t="s">
        <v>481</v>
      </c>
      <c r="H1175" s="9" t="s">
        <v>482</v>
      </c>
      <c r="J1175" s="6" t="str">
        <f t="shared" si="338"/>
        <v>001011</v>
      </c>
      <c r="K1175" s="1">
        <f t="shared" si="339"/>
        <v>0</v>
      </c>
      <c r="L1175" s="6" t="str">
        <f t="shared" si="340"/>
        <v>00000</v>
      </c>
      <c r="M1175" s="1">
        <f t="shared" si="341"/>
        <v>0</v>
      </c>
      <c r="N1175" s="6" t="str">
        <f t="shared" si="342"/>
        <v>00</v>
      </c>
      <c r="O1175" s="1">
        <f t="shared" si="343"/>
        <v>0</v>
      </c>
      <c r="P1175" s="1">
        <f>IF(HEX2DEC(LEFT(E1175,4))&gt;=32768,HEX2DEC(LEFT(E1175,4))-65536,HEX2DEC(LEFT(E1175,4)))/Codes!$N$2</f>
        <v>5.2</v>
      </c>
      <c r="Q1175" s="1">
        <f>IF(HEX2DEC(RIGHT(E1175,4))&gt;=32768,HEX2DEC(RIGHT(E1175,4))-65536,HEX2DEC(RIGHT(E1175,4)))/Codes!$N$2</f>
        <v>0</v>
      </c>
      <c r="R1175" s="1">
        <f>IF(HEX2DEC(LEFT(F1175,4))&gt;=32768,HEX2DEC(LEFT(F1175,4))-65536,HEX2DEC(LEFT(F1175,4)))/Codes!$N$2</f>
        <v>5.6</v>
      </c>
      <c r="S1175" s="1">
        <f>IF(HEX2DEC(RIGHT(F1175,4))&gt;=32768,HEX2DEC(RIGHT(F1175,4))-65536,HEX2DEC(RIGHT(F1175,4)))/Codes!$N$2</f>
        <v>12.8</v>
      </c>
      <c r="T1175" s="18">
        <f t="shared" si="344"/>
        <v>361</v>
      </c>
      <c r="U1175" s="1">
        <f t="shared" si="345"/>
        <v>100</v>
      </c>
      <c r="V1175" s="1">
        <f t="shared" si="346"/>
        <v>0</v>
      </c>
      <c r="W1175" s="1" t="str">
        <f t="shared" si="347"/>
        <v>100</v>
      </c>
      <c r="X1175" s="1">
        <f t="shared" si="348"/>
        <v>2</v>
      </c>
      <c r="Y1175" s="1">
        <f t="shared" si="349"/>
        <v>0</v>
      </c>
      <c r="Z1175" s="1" t="str">
        <f>VLOOKUP(BIN2DEC(MID(HEX2BIN(MID(H1175,3,2),8),2,5)),Codes!$E$1:$F$18,2)</f>
        <v>Grab</v>
      </c>
      <c r="AA1175" s="6" t="str">
        <f t="shared" si="350"/>
        <v>0</v>
      </c>
      <c r="AB1175" s="1">
        <f t="shared" si="351"/>
        <v>0</v>
      </c>
      <c r="AC1175" s="1" t="str">
        <f>VLOOKUP(BIN2DEC(RIGHT(HEX2BIN(MID(H1175,6,1),4),1)&amp;LEFT(HEX2BIN(MID(H1175,7,1),4),1)),Codes!$K$1:$L$5,2)</f>
        <v>M</v>
      </c>
      <c r="AD1175" s="1" t="str">
        <f>VLOOKUP(BIN2DEC(RIGHT(HEX2BIN(MID(H1175,7,1),4),3)&amp;LEFT(HEX2BIN(MID(H1175,8,1),4),2)),Codes!$H$2:$I$33,2)</f>
        <v>Kick</v>
      </c>
      <c r="AE1175" s="1" t="str">
        <f t="shared" si="352"/>
        <v>1</v>
      </c>
      <c r="AF1175" s="1" t="str">
        <f t="shared" si="353"/>
        <v>1</v>
      </c>
      <c r="AH1175" s="6">
        <f t="shared" si="354"/>
        <v>34</v>
      </c>
    </row>
    <row r="1176" spans="1:34">
      <c r="A1176" s="3" t="s">
        <v>9308</v>
      </c>
      <c r="B1176" s="1" t="s">
        <v>75</v>
      </c>
      <c r="C1176" s="6" t="s">
        <v>1796</v>
      </c>
      <c r="D1176" s="9" t="s">
        <v>484</v>
      </c>
      <c r="E1176" s="9" t="s">
        <v>9309</v>
      </c>
      <c r="F1176" s="9" t="s">
        <v>4383</v>
      </c>
      <c r="G1176" s="9" t="s">
        <v>481</v>
      </c>
      <c r="H1176" s="9" t="s">
        <v>482</v>
      </c>
      <c r="J1176" s="6" t="str">
        <f t="shared" si="338"/>
        <v>001011</v>
      </c>
      <c r="K1176" s="1">
        <f t="shared" si="339"/>
        <v>1</v>
      </c>
      <c r="L1176" s="6" t="str">
        <f t="shared" si="340"/>
        <v>00000</v>
      </c>
      <c r="M1176" s="1">
        <f t="shared" si="341"/>
        <v>0</v>
      </c>
      <c r="N1176" s="6" t="str">
        <f t="shared" si="342"/>
        <v>00</v>
      </c>
      <c r="O1176" s="1">
        <f t="shared" si="343"/>
        <v>0</v>
      </c>
      <c r="P1176" s="1">
        <f>IF(HEX2DEC(LEFT(E1176,4))&gt;=32768,HEX2DEC(LEFT(E1176,4))-65536,HEX2DEC(LEFT(E1176,4)))/Codes!$N$2</f>
        <v>4.4800000000000004</v>
      </c>
      <c r="Q1176" s="1">
        <f>IF(HEX2DEC(RIGHT(E1176,4))&gt;=32768,HEX2DEC(RIGHT(E1176,4))-65536,HEX2DEC(RIGHT(E1176,4)))/Codes!$N$2</f>
        <v>0</v>
      </c>
      <c r="R1176" s="1">
        <f>IF(HEX2DEC(LEFT(F1176,4))&gt;=32768,HEX2DEC(LEFT(F1176,4))-65536,HEX2DEC(LEFT(F1176,4)))/Codes!$N$2</f>
        <v>5.6</v>
      </c>
      <c r="S1176" s="1">
        <f>IF(HEX2DEC(RIGHT(F1176,4))&gt;=32768,HEX2DEC(RIGHT(F1176,4))-65536,HEX2DEC(RIGHT(F1176,4)))/Codes!$N$2</f>
        <v>6</v>
      </c>
      <c r="T1176" s="18">
        <f t="shared" si="344"/>
        <v>361</v>
      </c>
      <c r="U1176" s="1">
        <f t="shared" si="345"/>
        <v>100</v>
      </c>
      <c r="V1176" s="1">
        <f t="shared" si="346"/>
        <v>0</v>
      </c>
      <c r="W1176" s="1" t="str">
        <f t="shared" si="347"/>
        <v>100</v>
      </c>
      <c r="X1176" s="1">
        <f t="shared" si="348"/>
        <v>2</v>
      </c>
      <c r="Y1176" s="1">
        <f t="shared" si="349"/>
        <v>0</v>
      </c>
      <c r="Z1176" s="1" t="str">
        <f>VLOOKUP(BIN2DEC(MID(HEX2BIN(MID(H1176,3,2),8),2,5)),Codes!$E$1:$F$18,2)</f>
        <v>Grab</v>
      </c>
      <c r="AA1176" s="6" t="str">
        <f t="shared" si="350"/>
        <v>0</v>
      </c>
      <c r="AB1176" s="1">
        <f t="shared" si="351"/>
        <v>0</v>
      </c>
      <c r="AC1176" s="1" t="str">
        <f>VLOOKUP(BIN2DEC(RIGHT(HEX2BIN(MID(H1176,6,1),4),1)&amp;LEFT(HEX2BIN(MID(H1176,7,1),4),1)),Codes!$K$1:$L$5,2)</f>
        <v>M</v>
      </c>
      <c r="AD1176" s="1" t="str">
        <f>VLOOKUP(BIN2DEC(RIGHT(HEX2BIN(MID(H1176,7,1),4),3)&amp;LEFT(HEX2BIN(MID(H1176,8,1),4),2)),Codes!$H$2:$I$33,2)</f>
        <v>Kick</v>
      </c>
      <c r="AE1176" s="1" t="str">
        <f t="shared" si="352"/>
        <v>1</v>
      </c>
      <c r="AF1176" s="1" t="str">
        <f t="shared" si="353"/>
        <v>1</v>
      </c>
      <c r="AH1176" s="6">
        <f t="shared" si="354"/>
        <v>34</v>
      </c>
    </row>
    <row r="1177" spans="1:34">
      <c r="A1177" s="3" t="s">
        <v>9311</v>
      </c>
      <c r="B1177" s="1" t="s">
        <v>75</v>
      </c>
      <c r="C1177" s="6" t="s">
        <v>1797</v>
      </c>
      <c r="D1177" s="9" t="s">
        <v>479</v>
      </c>
      <c r="E1177" s="9" t="s">
        <v>499</v>
      </c>
      <c r="F1177" s="9" t="s">
        <v>9312</v>
      </c>
      <c r="G1177" s="9" t="s">
        <v>481</v>
      </c>
      <c r="H1177" s="9" t="s">
        <v>482</v>
      </c>
      <c r="J1177" s="6" t="str">
        <f t="shared" si="338"/>
        <v>001011</v>
      </c>
      <c r="K1177" s="1">
        <f t="shared" si="339"/>
        <v>0</v>
      </c>
      <c r="L1177" s="6" t="str">
        <f t="shared" si="340"/>
        <v>00000</v>
      </c>
      <c r="M1177" s="1">
        <f t="shared" si="341"/>
        <v>0</v>
      </c>
      <c r="N1177" s="6" t="str">
        <f t="shared" si="342"/>
        <v>00</v>
      </c>
      <c r="O1177" s="1">
        <f t="shared" si="343"/>
        <v>0</v>
      </c>
      <c r="P1177" s="1">
        <f>IF(HEX2DEC(LEFT(E1177,4))&gt;=32768,HEX2DEC(LEFT(E1177,4))-65536,HEX2DEC(LEFT(E1177,4)))/Codes!$N$2</f>
        <v>5.2</v>
      </c>
      <c r="Q1177" s="1">
        <f>IF(HEX2DEC(RIGHT(E1177,4))&gt;=32768,HEX2DEC(RIGHT(E1177,4))-65536,HEX2DEC(RIGHT(E1177,4)))/Codes!$N$2</f>
        <v>0</v>
      </c>
      <c r="R1177" s="1">
        <f>IF(HEX2DEC(LEFT(F1177,4))&gt;=32768,HEX2DEC(LEFT(F1177,4))-65536,HEX2DEC(LEFT(F1177,4)))/Codes!$N$2</f>
        <v>5.6</v>
      </c>
      <c r="S1177" s="1">
        <f>IF(HEX2DEC(RIGHT(F1177,4))&gt;=32768,HEX2DEC(RIGHT(F1177,4))-65536,HEX2DEC(RIGHT(F1177,4)))/Codes!$N$2</f>
        <v>8.8000000000000007</v>
      </c>
      <c r="T1177" s="18">
        <f t="shared" si="344"/>
        <v>361</v>
      </c>
      <c r="U1177" s="1">
        <f t="shared" si="345"/>
        <v>100</v>
      </c>
      <c r="V1177" s="1">
        <f t="shared" si="346"/>
        <v>0</v>
      </c>
      <c r="W1177" s="1" t="str">
        <f t="shared" si="347"/>
        <v>100</v>
      </c>
      <c r="X1177" s="1">
        <f t="shared" si="348"/>
        <v>2</v>
      </c>
      <c r="Y1177" s="1">
        <f t="shared" si="349"/>
        <v>0</v>
      </c>
      <c r="Z1177" s="1" t="str">
        <f>VLOOKUP(BIN2DEC(MID(HEX2BIN(MID(H1177,3,2),8),2,5)),Codes!$E$1:$F$18,2)</f>
        <v>Grab</v>
      </c>
      <c r="AA1177" s="6" t="str">
        <f t="shared" si="350"/>
        <v>0</v>
      </c>
      <c r="AB1177" s="1">
        <f t="shared" si="351"/>
        <v>0</v>
      </c>
      <c r="AC1177" s="1" t="str">
        <f>VLOOKUP(BIN2DEC(RIGHT(HEX2BIN(MID(H1177,6,1),4),1)&amp;LEFT(HEX2BIN(MID(H1177,7,1),4),1)),Codes!$K$1:$L$5,2)</f>
        <v>M</v>
      </c>
      <c r="AD1177" s="1" t="str">
        <f>VLOOKUP(BIN2DEC(RIGHT(HEX2BIN(MID(H1177,7,1),4),3)&amp;LEFT(HEX2BIN(MID(H1177,8,1),4),2)),Codes!$H$2:$I$33,2)</f>
        <v>Kick</v>
      </c>
      <c r="AE1177" s="1" t="str">
        <f t="shared" si="352"/>
        <v>1</v>
      </c>
      <c r="AF1177" s="1" t="str">
        <f t="shared" si="353"/>
        <v>1</v>
      </c>
      <c r="AH1177" s="6">
        <f t="shared" si="354"/>
        <v>34</v>
      </c>
    </row>
    <row r="1178" spans="1:34">
      <c r="A1178" s="3" t="s">
        <v>9313</v>
      </c>
      <c r="B1178" s="1" t="s">
        <v>75</v>
      </c>
      <c r="C1178" s="6" t="s">
        <v>1797</v>
      </c>
      <c r="D1178" s="9" t="s">
        <v>484</v>
      </c>
      <c r="E1178" s="9" t="s">
        <v>195</v>
      </c>
      <c r="F1178" s="9" t="s">
        <v>1325</v>
      </c>
      <c r="G1178" s="9" t="s">
        <v>481</v>
      </c>
      <c r="H1178" s="9" t="s">
        <v>482</v>
      </c>
      <c r="J1178" s="6" t="str">
        <f t="shared" si="338"/>
        <v>001011</v>
      </c>
      <c r="K1178" s="1">
        <f t="shared" si="339"/>
        <v>1</v>
      </c>
      <c r="L1178" s="6" t="str">
        <f t="shared" si="340"/>
        <v>00000</v>
      </c>
      <c r="M1178" s="1">
        <f t="shared" si="341"/>
        <v>0</v>
      </c>
      <c r="N1178" s="6" t="str">
        <f t="shared" si="342"/>
        <v>00</v>
      </c>
      <c r="O1178" s="1">
        <f t="shared" si="343"/>
        <v>0</v>
      </c>
      <c r="P1178" s="1">
        <f>IF(HEX2DEC(LEFT(E1178,4))&gt;=32768,HEX2DEC(LEFT(E1178,4))-65536,HEX2DEC(LEFT(E1178,4)))/Codes!$N$2</f>
        <v>4.4000000000000004</v>
      </c>
      <c r="Q1178" s="1">
        <f>IF(HEX2DEC(RIGHT(E1178,4))&gt;=32768,HEX2DEC(RIGHT(E1178,4))-65536,HEX2DEC(RIGHT(E1178,4)))/Codes!$N$2</f>
        <v>0</v>
      </c>
      <c r="R1178" s="1">
        <f>IF(HEX2DEC(LEFT(F1178,4))&gt;=32768,HEX2DEC(LEFT(F1178,4))-65536,HEX2DEC(LEFT(F1178,4)))/Codes!$N$2</f>
        <v>5.6</v>
      </c>
      <c r="S1178" s="1">
        <f>IF(HEX2DEC(RIGHT(F1178,4))&gt;=32768,HEX2DEC(RIGHT(F1178,4))-65536,HEX2DEC(RIGHT(F1178,4)))/Codes!$N$2</f>
        <v>3.6</v>
      </c>
      <c r="T1178" s="18">
        <f t="shared" si="344"/>
        <v>361</v>
      </c>
      <c r="U1178" s="1">
        <f t="shared" si="345"/>
        <v>100</v>
      </c>
      <c r="V1178" s="1">
        <f t="shared" si="346"/>
        <v>0</v>
      </c>
      <c r="W1178" s="1" t="str">
        <f t="shared" si="347"/>
        <v>100</v>
      </c>
      <c r="X1178" s="1">
        <f t="shared" si="348"/>
        <v>2</v>
      </c>
      <c r="Y1178" s="1">
        <f t="shared" si="349"/>
        <v>0</v>
      </c>
      <c r="Z1178" s="1" t="str">
        <f>VLOOKUP(BIN2DEC(MID(HEX2BIN(MID(H1178,3,2),8),2,5)),Codes!$E$1:$F$18,2)</f>
        <v>Grab</v>
      </c>
      <c r="AA1178" s="6" t="str">
        <f t="shared" si="350"/>
        <v>0</v>
      </c>
      <c r="AB1178" s="1">
        <f t="shared" si="351"/>
        <v>0</v>
      </c>
      <c r="AC1178" s="1" t="str">
        <f>VLOOKUP(BIN2DEC(RIGHT(HEX2BIN(MID(H1178,6,1),4),1)&amp;LEFT(HEX2BIN(MID(H1178,7,1),4),1)),Codes!$K$1:$L$5,2)</f>
        <v>M</v>
      </c>
      <c r="AD1178" s="1" t="str">
        <f>VLOOKUP(BIN2DEC(RIGHT(HEX2BIN(MID(H1178,7,1),4),3)&amp;LEFT(HEX2BIN(MID(H1178,8,1),4),2)),Codes!$H$2:$I$33,2)</f>
        <v>Kick</v>
      </c>
      <c r="AE1178" s="1" t="str">
        <f t="shared" si="352"/>
        <v>1</v>
      </c>
      <c r="AF1178" s="1" t="str">
        <f t="shared" si="353"/>
        <v>1</v>
      </c>
      <c r="AH1178" s="6">
        <f t="shared" si="354"/>
        <v>34</v>
      </c>
    </row>
    <row r="1179" spans="1:34">
      <c r="A1179" s="3" t="s">
        <v>9314</v>
      </c>
      <c r="B1179" s="1" t="s">
        <v>75</v>
      </c>
      <c r="C1179" s="6" t="s">
        <v>1797</v>
      </c>
      <c r="D1179" s="9" t="s">
        <v>494</v>
      </c>
      <c r="E1179" s="9" t="s">
        <v>256</v>
      </c>
      <c r="F1179" s="9" t="s">
        <v>3318</v>
      </c>
      <c r="G1179" s="9" t="s">
        <v>481</v>
      </c>
      <c r="H1179" s="9" t="s">
        <v>482</v>
      </c>
      <c r="J1179" s="6" t="str">
        <f t="shared" si="338"/>
        <v>001011</v>
      </c>
      <c r="K1179" s="1">
        <f t="shared" si="339"/>
        <v>2</v>
      </c>
      <c r="L1179" s="6" t="str">
        <f t="shared" si="340"/>
        <v>00000</v>
      </c>
      <c r="M1179" s="1">
        <f t="shared" si="341"/>
        <v>0</v>
      </c>
      <c r="N1179" s="6" t="str">
        <f t="shared" si="342"/>
        <v>00</v>
      </c>
      <c r="O1179" s="1">
        <f t="shared" si="343"/>
        <v>0</v>
      </c>
      <c r="P1179" s="1">
        <f>IF(HEX2DEC(LEFT(E1179,4))&gt;=32768,HEX2DEC(LEFT(E1179,4))-65536,HEX2DEC(LEFT(E1179,4)))/Codes!$N$2</f>
        <v>3.6</v>
      </c>
      <c r="Q1179" s="1">
        <f>IF(HEX2DEC(RIGHT(E1179,4))&gt;=32768,HEX2DEC(RIGHT(E1179,4))-65536,HEX2DEC(RIGHT(E1179,4)))/Codes!$N$2</f>
        <v>0</v>
      </c>
      <c r="R1179" s="1">
        <f>IF(HEX2DEC(LEFT(F1179,4))&gt;=32768,HEX2DEC(LEFT(F1179,4))-65536,HEX2DEC(LEFT(F1179,4)))/Codes!$N$2</f>
        <v>5.6</v>
      </c>
      <c r="S1179" s="1">
        <f>IF(HEX2DEC(RIGHT(F1179,4))&gt;=32768,HEX2DEC(RIGHT(F1179,4))-65536,HEX2DEC(RIGHT(F1179,4)))/Codes!$N$2</f>
        <v>-1.6</v>
      </c>
      <c r="T1179" s="18">
        <f t="shared" si="344"/>
        <v>361</v>
      </c>
      <c r="U1179" s="1">
        <f t="shared" si="345"/>
        <v>100</v>
      </c>
      <c r="V1179" s="1">
        <f t="shared" si="346"/>
        <v>0</v>
      </c>
      <c r="W1179" s="1" t="str">
        <f t="shared" si="347"/>
        <v>100</v>
      </c>
      <c r="X1179" s="1">
        <f t="shared" si="348"/>
        <v>2</v>
      </c>
      <c r="Y1179" s="1">
        <f t="shared" si="349"/>
        <v>0</v>
      </c>
      <c r="Z1179" s="1" t="str">
        <f>VLOOKUP(BIN2DEC(MID(HEX2BIN(MID(H1179,3,2),8),2,5)),Codes!$E$1:$F$18,2)</f>
        <v>Grab</v>
      </c>
      <c r="AA1179" s="6" t="str">
        <f t="shared" si="350"/>
        <v>0</v>
      </c>
      <c r="AB1179" s="1">
        <f t="shared" si="351"/>
        <v>0</v>
      </c>
      <c r="AC1179" s="1" t="str">
        <f>VLOOKUP(BIN2DEC(RIGHT(HEX2BIN(MID(H1179,6,1),4),1)&amp;LEFT(HEX2BIN(MID(H1179,7,1),4),1)),Codes!$K$1:$L$5,2)</f>
        <v>M</v>
      </c>
      <c r="AD1179" s="1" t="str">
        <f>VLOOKUP(BIN2DEC(RIGHT(HEX2BIN(MID(H1179,7,1),4),3)&amp;LEFT(HEX2BIN(MID(H1179,8,1),4),2)),Codes!$H$2:$I$33,2)</f>
        <v>Kick</v>
      </c>
      <c r="AE1179" s="1" t="str">
        <f t="shared" si="352"/>
        <v>1</v>
      </c>
      <c r="AF1179" s="1" t="str">
        <f t="shared" si="353"/>
        <v>1</v>
      </c>
      <c r="AH1179" s="6">
        <f t="shared" si="354"/>
        <v>34</v>
      </c>
    </row>
    <row r="1180" spans="1:34">
      <c r="A1180" s="3" t="s">
        <v>9316</v>
      </c>
      <c r="B1180" s="1" t="s">
        <v>75</v>
      </c>
      <c r="C1180" s="6" t="s">
        <v>530</v>
      </c>
      <c r="D1180" s="9" t="s">
        <v>9317</v>
      </c>
      <c r="E1180" s="9" t="s">
        <v>299</v>
      </c>
      <c r="F1180" s="9" t="s">
        <v>91</v>
      </c>
      <c r="G1180" s="9" t="s">
        <v>501</v>
      </c>
      <c r="H1180" s="9" t="s">
        <v>259</v>
      </c>
      <c r="J1180" s="6" t="str">
        <f t="shared" si="338"/>
        <v>001011</v>
      </c>
      <c r="K1180" s="1">
        <f t="shared" si="339"/>
        <v>0</v>
      </c>
      <c r="L1180" s="6" t="str">
        <f t="shared" si="340"/>
        <v>00010</v>
      </c>
      <c r="M1180" s="1">
        <f t="shared" si="341"/>
        <v>287</v>
      </c>
      <c r="N1180" s="6" t="str">
        <f t="shared" si="342"/>
        <v>00</v>
      </c>
      <c r="O1180" s="1">
        <f t="shared" si="343"/>
        <v>3</v>
      </c>
      <c r="P1180" s="1">
        <f>IF(HEX2DEC(LEFT(E1180,4))&gt;=32768,HEX2DEC(LEFT(E1180,4))-65536,HEX2DEC(LEFT(E1180,4)))/Codes!$N$2</f>
        <v>6</v>
      </c>
      <c r="Q1180" s="1">
        <f>IF(HEX2DEC(RIGHT(E1180,4))&gt;=32768,HEX2DEC(RIGHT(E1180,4))-65536,HEX2DEC(RIGHT(E1180,4)))/Codes!$N$2</f>
        <v>0</v>
      </c>
      <c r="R1180" s="1">
        <f>IF(HEX2DEC(LEFT(F1180,4))&gt;=32768,HEX2DEC(LEFT(F1180,4))-65536,HEX2DEC(LEFT(F1180,4)))/Codes!$N$2</f>
        <v>0</v>
      </c>
      <c r="S1180" s="1">
        <f>IF(HEX2DEC(RIGHT(F1180,4))&gt;=32768,HEX2DEC(RIGHT(F1180,4))-65536,HEX2DEC(RIGHT(F1180,4)))/Codes!$N$2</f>
        <v>0</v>
      </c>
      <c r="T1180" s="18">
        <f t="shared" si="344"/>
        <v>80</v>
      </c>
      <c r="U1180" s="1">
        <f t="shared" si="345"/>
        <v>100</v>
      </c>
      <c r="V1180" s="1">
        <f t="shared" si="346"/>
        <v>134</v>
      </c>
      <c r="W1180" s="1" t="str">
        <f t="shared" si="347"/>
        <v>100</v>
      </c>
      <c r="X1180" s="1">
        <f t="shared" si="348"/>
        <v>1</v>
      </c>
      <c r="Y1180" s="1">
        <f t="shared" si="349"/>
        <v>0</v>
      </c>
      <c r="Z1180" s="1" t="str">
        <f>VLOOKUP(BIN2DEC(MID(HEX2BIN(MID(H1180,3,2),8),2,5)),Codes!$E$1:$F$18,2)</f>
        <v>Normal</v>
      </c>
      <c r="AA1180" s="6" t="str">
        <f t="shared" si="350"/>
        <v>0</v>
      </c>
      <c r="AB1180" s="1">
        <f t="shared" si="351"/>
        <v>0</v>
      </c>
      <c r="AC1180" s="1" t="str">
        <f>VLOOKUP(BIN2DEC(RIGHT(HEX2BIN(MID(H1180,6,1),4),1)&amp;LEFT(HEX2BIN(MID(H1180,7,1),4),1)),Codes!$K$1:$L$5,2)</f>
        <v>S</v>
      </c>
      <c r="AD1180" s="1" t="str">
        <f>VLOOKUP(BIN2DEC(RIGHT(HEX2BIN(MID(H1180,7,1),4),3)&amp;LEFT(HEX2BIN(MID(H1180,8,1),4),2)),Codes!$H$2:$I$33,2)</f>
        <v>Punch</v>
      </c>
      <c r="AE1180" s="1" t="str">
        <f t="shared" si="352"/>
        <v>1</v>
      </c>
      <c r="AF1180" s="1" t="str">
        <f t="shared" si="353"/>
        <v>1</v>
      </c>
      <c r="AH1180" s="6">
        <f t="shared" si="354"/>
        <v>1</v>
      </c>
    </row>
    <row r="1181" spans="1:34">
      <c r="A1181" s="3" t="s">
        <v>3311</v>
      </c>
      <c r="B1181" s="1" t="s">
        <v>76</v>
      </c>
      <c r="D1181" s="9" t="s">
        <v>853</v>
      </c>
      <c r="E1181" s="9" t="s">
        <v>854</v>
      </c>
      <c r="F1181" s="9" t="s">
        <v>91</v>
      </c>
      <c r="G1181" s="9" t="s">
        <v>855</v>
      </c>
      <c r="H1181" s="9" t="s">
        <v>526</v>
      </c>
      <c r="J1181" s="6" t="str">
        <f t="shared" si="338"/>
        <v>001011</v>
      </c>
      <c r="K1181" s="1">
        <f t="shared" si="339"/>
        <v>0</v>
      </c>
      <c r="L1181" s="6" t="str">
        <f t="shared" si="340"/>
        <v>00000</v>
      </c>
      <c r="M1181" s="1">
        <f t="shared" si="341"/>
        <v>0</v>
      </c>
      <c r="N1181" s="6" t="str">
        <f t="shared" si="342"/>
        <v>00</v>
      </c>
      <c r="O1181" s="1">
        <f t="shared" si="343"/>
        <v>8</v>
      </c>
      <c r="P1181" s="1">
        <f>IF(HEX2DEC(LEFT(E1181,4))&gt;=32768,HEX2DEC(LEFT(E1181,4))-65536,HEX2DEC(LEFT(E1181,4)))/Codes!$N$2</f>
        <v>5.12</v>
      </c>
      <c r="Q1181" s="1">
        <f>IF(HEX2DEC(RIGHT(E1181,4))&gt;=32768,HEX2DEC(RIGHT(E1181,4))-65536,HEX2DEC(RIGHT(E1181,4)))/Codes!$N$2</f>
        <v>0</v>
      </c>
      <c r="R1181" s="1">
        <f>IF(HEX2DEC(LEFT(F1181,4))&gt;=32768,HEX2DEC(LEFT(F1181,4))-65536,HEX2DEC(LEFT(F1181,4)))/Codes!$N$2</f>
        <v>0</v>
      </c>
      <c r="S1181" s="1">
        <f>IF(HEX2DEC(RIGHT(F1181,4))&gt;=32768,HEX2DEC(RIGHT(F1181,4))-65536,HEX2DEC(RIGHT(F1181,4)))/Codes!$N$2</f>
        <v>0</v>
      </c>
      <c r="T1181" s="18">
        <f t="shared" si="344"/>
        <v>70</v>
      </c>
      <c r="U1181" s="1">
        <f t="shared" si="345"/>
        <v>70</v>
      </c>
      <c r="V1181" s="1">
        <f t="shared" si="346"/>
        <v>0</v>
      </c>
      <c r="W1181" s="1" t="str">
        <f t="shared" si="347"/>
        <v>100</v>
      </c>
      <c r="X1181" s="1">
        <f t="shared" si="348"/>
        <v>3</v>
      </c>
      <c r="Y1181" s="1">
        <f t="shared" si="349"/>
        <v>70</v>
      </c>
      <c r="Z1181" s="1" t="str">
        <f>VLOOKUP(BIN2DEC(MID(HEX2BIN(MID(H1181,3,2),8),2,5)),Codes!$E$1:$F$18,2)</f>
        <v>Normal</v>
      </c>
      <c r="AA1181" s="6" t="str">
        <f t="shared" si="350"/>
        <v>0</v>
      </c>
      <c r="AB1181" s="1">
        <f t="shared" si="351"/>
        <v>0</v>
      </c>
      <c r="AC1181" s="1" t="str">
        <f>VLOOKUP(BIN2DEC(RIGHT(HEX2BIN(MID(H1181,6,1),4),1)&amp;LEFT(HEX2BIN(MID(H1181,7,1),4),1)),Codes!$K$1:$L$5,2)</f>
        <v>L</v>
      </c>
      <c r="AD1181" s="1" t="str">
        <f>VLOOKUP(BIN2DEC(RIGHT(HEX2BIN(MID(H1181,7,1),4),3)&amp;LEFT(HEX2BIN(MID(H1181,8,1),4),2)),Codes!$H$2:$I$33,2)</f>
        <v>Kick</v>
      </c>
      <c r="AE1181" s="1" t="str">
        <f t="shared" si="352"/>
        <v>1</v>
      </c>
      <c r="AF1181" s="1" t="str">
        <f t="shared" si="353"/>
        <v>1</v>
      </c>
      <c r="AH1181" s="6">
        <f t="shared" si="354"/>
        <v>66</v>
      </c>
    </row>
    <row r="1182" spans="1:34">
      <c r="A1182" s="3" t="s">
        <v>3312</v>
      </c>
      <c r="B1182" s="1" t="s">
        <v>76</v>
      </c>
      <c r="D1182" s="9" t="s">
        <v>857</v>
      </c>
      <c r="E1182" s="9" t="s">
        <v>232</v>
      </c>
      <c r="F1182" s="9" t="s">
        <v>858</v>
      </c>
      <c r="G1182" s="9" t="s">
        <v>859</v>
      </c>
      <c r="H1182" s="9" t="s">
        <v>860</v>
      </c>
      <c r="J1182" s="6" t="str">
        <f t="shared" si="338"/>
        <v>001011</v>
      </c>
      <c r="K1182" s="1">
        <f t="shared" si="339"/>
        <v>0</v>
      </c>
      <c r="L1182" s="6" t="str">
        <f t="shared" si="340"/>
        <v>00000</v>
      </c>
      <c r="M1182" s="1">
        <f t="shared" si="341"/>
        <v>4</v>
      </c>
      <c r="N1182" s="6" t="str">
        <f t="shared" si="342"/>
        <v>10</v>
      </c>
      <c r="O1182" s="1">
        <f t="shared" si="343"/>
        <v>6</v>
      </c>
      <c r="P1182" s="1">
        <f>IF(HEX2DEC(LEFT(E1182,4))&gt;=32768,HEX2DEC(LEFT(E1182,4))-65536,HEX2DEC(LEFT(E1182,4)))/Codes!$N$2</f>
        <v>4.8</v>
      </c>
      <c r="Q1182" s="1">
        <f>IF(HEX2DEC(RIGHT(E1182,4))&gt;=32768,HEX2DEC(RIGHT(E1182,4))-65536,HEX2DEC(RIGHT(E1182,4)))/Codes!$N$2</f>
        <v>0</v>
      </c>
      <c r="R1182" s="1">
        <f>IF(HEX2DEC(LEFT(F1182,4))&gt;=32768,HEX2DEC(LEFT(F1182,4))-65536,HEX2DEC(LEFT(F1182,4)))/Codes!$N$2</f>
        <v>2.7280000000000002</v>
      </c>
      <c r="S1182" s="1">
        <f>IF(HEX2DEC(RIGHT(F1182,4))&gt;=32768,HEX2DEC(RIGHT(F1182,4))-65536,HEX2DEC(RIGHT(F1182,4)))/Codes!$N$2</f>
        <v>0</v>
      </c>
      <c r="T1182" s="18">
        <f t="shared" si="344"/>
        <v>361</v>
      </c>
      <c r="U1182" s="1">
        <f t="shared" si="345"/>
        <v>100</v>
      </c>
      <c r="V1182" s="1">
        <f t="shared" si="346"/>
        <v>0</v>
      </c>
      <c r="W1182" s="1" t="str">
        <f t="shared" si="347"/>
        <v>010</v>
      </c>
      <c r="X1182" s="1">
        <f t="shared" si="348"/>
        <v>0</v>
      </c>
      <c r="Y1182" s="1">
        <f t="shared" si="349"/>
        <v>30</v>
      </c>
      <c r="Z1182" s="1" t="str">
        <f>VLOOKUP(BIN2DEC(MID(HEX2BIN(MID(H1182,3,2),8),2,5)),Codes!$E$1:$F$18,2)</f>
        <v>Normal</v>
      </c>
      <c r="AA1182" s="6" t="str">
        <f t="shared" si="350"/>
        <v>0</v>
      </c>
      <c r="AB1182" s="1">
        <f t="shared" si="351"/>
        <v>0</v>
      </c>
      <c r="AC1182" s="1" t="str">
        <f>VLOOKUP(BIN2DEC(RIGHT(HEX2BIN(MID(H1182,6,1),4),1)&amp;LEFT(HEX2BIN(MID(H1182,7,1),4),1)),Codes!$K$1:$L$5,2)</f>
        <v>M</v>
      </c>
      <c r="AD1182" s="1" t="str">
        <f>VLOOKUP(BIN2DEC(RIGHT(HEX2BIN(MID(H1182,7,1),4),3)&amp;LEFT(HEX2BIN(MID(H1182,8,1),4),2)),Codes!$H$2:$I$33,2)</f>
        <v>Punch</v>
      </c>
      <c r="AE1182" s="1" t="str">
        <f t="shared" si="352"/>
        <v>1</v>
      </c>
      <c r="AF1182" s="1" t="str">
        <f t="shared" si="353"/>
        <v>1</v>
      </c>
      <c r="AH1182" s="6">
        <f t="shared" si="354"/>
        <v>33</v>
      </c>
    </row>
    <row r="1183" spans="1:34">
      <c r="A1183" s="3" t="s">
        <v>3237</v>
      </c>
      <c r="B1183" s="1" t="s">
        <v>76</v>
      </c>
      <c r="C1183" s="6" t="s">
        <v>1067</v>
      </c>
      <c r="D1183" s="9" t="s">
        <v>1914</v>
      </c>
      <c r="E1183" s="9" t="s">
        <v>460</v>
      </c>
      <c r="F1183" s="9" t="s">
        <v>1516</v>
      </c>
      <c r="G1183" s="9" t="s">
        <v>1504</v>
      </c>
      <c r="H1183" s="9" t="s">
        <v>1505</v>
      </c>
      <c r="J1183" s="6" t="str">
        <f t="shared" si="338"/>
        <v>001011</v>
      </c>
      <c r="K1183" s="1">
        <f t="shared" si="339"/>
        <v>0</v>
      </c>
      <c r="L1183" s="6" t="str">
        <f t="shared" si="340"/>
        <v>00000</v>
      </c>
      <c r="M1183" s="1">
        <f t="shared" si="341"/>
        <v>42</v>
      </c>
      <c r="N1183" s="6" t="str">
        <f t="shared" si="342"/>
        <v>00</v>
      </c>
      <c r="O1183" s="1">
        <f t="shared" si="343"/>
        <v>12</v>
      </c>
      <c r="P1183" s="1">
        <f>IF(HEX2DEC(LEFT(E1183,4))&gt;=32768,HEX2DEC(LEFT(E1183,4))-65536,HEX2DEC(LEFT(E1183,4)))/Codes!$N$2</f>
        <v>7.2</v>
      </c>
      <c r="Q1183" s="1">
        <f>IF(HEX2DEC(RIGHT(E1183,4))&gt;=32768,HEX2DEC(RIGHT(E1183,4))-65536,HEX2DEC(RIGHT(E1183,4)))/Codes!$N$2</f>
        <v>0</v>
      </c>
      <c r="R1183" s="1">
        <f>IF(HEX2DEC(LEFT(F1183,4))&gt;=32768,HEX2DEC(LEFT(F1183,4))-65536,HEX2DEC(LEFT(F1183,4)))/Codes!$N$2</f>
        <v>0</v>
      </c>
      <c r="S1183" s="1">
        <f>IF(HEX2DEC(RIGHT(F1183,4))&gt;=32768,HEX2DEC(RIGHT(F1183,4))-65536,HEX2DEC(RIGHT(F1183,4)))/Codes!$N$2</f>
        <v>2.4</v>
      </c>
      <c r="T1183" s="18">
        <f t="shared" si="344"/>
        <v>110</v>
      </c>
      <c r="U1183" s="1">
        <f t="shared" si="345"/>
        <v>80</v>
      </c>
      <c r="V1183" s="1">
        <f t="shared" si="346"/>
        <v>0</v>
      </c>
      <c r="W1183" s="1" t="str">
        <f t="shared" si="347"/>
        <v>100</v>
      </c>
      <c r="X1183" s="1">
        <f t="shared" si="348"/>
        <v>0</v>
      </c>
      <c r="Y1183" s="1">
        <f t="shared" si="349"/>
        <v>30</v>
      </c>
      <c r="Z1183" s="1" t="str">
        <f>VLOOKUP(BIN2DEC(MID(HEX2BIN(MID(H1183,3,2),8),2,5)),Codes!$E$1:$F$18,2)</f>
        <v>Reverse</v>
      </c>
      <c r="AA1183" s="6" t="str">
        <f t="shared" si="350"/>
        <v>0</v>
      </c>
      <c r="AB1183" s="1">
        <f t="shared" si="351"/>
        <v>4</v>
      </c>
      <c r="AC1183" s="1" t="str">
        <f>VLOOKUP(BIN2DEC(RIGHT(HEX2BIN(MID(H1183,6,1),4),1)&amp;LEFT(HEX2BIN(MID(H1183,7,1),4),1)),Codes!$K$1:$L$5,2)</f>
        <v>M</v>
      </c>
      <c r="AD1183" s="1" t="str">
        <f>VLOOKUP(BIN2DEC(RIGHT(HEX2BIN(MID(H1183,7,1),4),3)&amp;LEFT(HEX2BIN(MID(H1183,8,1),4),2)),Codes!$H$2:$I$33,2)</f>
        <v>Burn</v>
      </c>
      <c r="AE1183" s="1" t="str">
        <f t="shared" si="352"/>
        <v>1</v>
      </c>
      <c r="AF1183" s="1" t="str">
        <f t="shared" si="353"/>
        <v>1</v>
      </c>
      <c r="AH1183" s="6">
        <f t="shared" si="354"/>
        <v>40</v>
      </c>
    </row>
    <row r="1184" spans="1:34">
      <c r="A1184" s="3" t="s">
        <v>3313</v>
      </c>
      <c r="B1184" s="1" t="s">
        <v>76</v>
      </c>
      <c r="C1184" s="6" t="s">
        <v>1067</v>
      </c>
      <c r="D1184" s="9" t="s">
        <v>1962</v>
      </c>
      <c r="E1184" s="9" t="s">
        <v>3314</v>
      </c>
      <c r="F1184" s="9" t="s">
        <v>3315</v>
      </c>
      <c r="G1184" s="9" t="s">
        <v>1504</v>
      </c>
      <c r="H1184" s="9" t="s">
        <v>1505</v>
      </c>
      <c r="J1184" s="6" t="str">
        <f t="shared" si="338"/>
        <v>001011</v>
      </c>
      <c r="K1184" s="1">
        <f t="shared" si="339"/>
        <v>1</v>
      </c>
      <c r="L1184" s="6" t="str">
        <f t="shared" si="340"/>
        <v>00000</v>
      </c>
      <c r="M1184" s="1">
        <f t="shared" si="341"/>
        <v>42</v>
      </c>
      <c r="N1184" s="6" t="str">
        <f t="shared" si="342"/>
        <v>00</v>
      </c>
      <c r="O1184" s="1">
        <f t="shared" si="343"/>
        <v>10</v>
      </c>
      <c r="P1184" s="1">
        <f>IF(HEX2DEC(LEFT(E1184,4))&gt;=32768,HEX2DEC(LEFT(E1184,4))-65536,HEX2DEC(LEFT(E1184,4)))/Codes!$N$2</f>
        <v>7.2</v>
      </c>
      <c r="Q1184" s="1">
        <f>IF(HEX2DEC(RIGHT(E1184,4))&gt;=32768,HEX2DEC(RIGHT(E1184,4))-65536,HEX2DEC(RIGHT(E1184,4)))/Codes!$N$2</f>
        <v>-5.6</v>
      </c>
      <c r="R1184" s="1">
        <f>IF(HEX2DEC(LEFT(F1184,4))&gt;=32768,HEX2DEC(LEFT(F1184,4))-65536,HEX2DEC(LEFT(F1184,4)))/Codes!$N$2</f>
        <v>-5.6</v>
      </c>
      <c r="S1184" s="1">
        <f>IF(HEX2DEC(RIGHT(F1184,4))&gt;=32768,HEX2DEC(RIGHT(F1184,4))-65536,HEX2DEC(RIGHT(F1184,4)))/Codes!$N$2</f>
        <v>4</v>
      </c>
      <c r="T1184" s="18">
        <f t="shared" si="344"/>
        <v>110</v>
      </c>
      <c r="U1184" s="1">
        <f t="shared" si="345"/>
        <v>80</v>
      </c>
      <c r="V1184" s="1">
        <f t="shared" si="346"/>
        <v>0</v>
      </c>
      <c r="W1184" s="1" t="str">
        <f t="shared" si="347"/>
        <v>100</v>
      </c>
      <c r="X1184" s="1">
        <f t="shared" si="348"/>
        <v>0</v>
      </c>
      <c r="Y1184" s="1">
        <f t="shared" si="349"/>
        <v>30</v>
      </c>
      <c r="Z1184" s="1" t="str">
        <f>VLOOKUP(BIN2DEC(MID(HEX2BIN(MID(H1184,3,2),8),2,5)),Codes!$E$1:$F$18,2)</f>
        <v>Reverse</v>
      </c>
      <c r="AA1184" s="6" t="str">
        <f t="shared" si="350"/>
        <v>0</v>
      </c>
      <c r="AB1184" s="1">
        <f t="shared" si="351"/>
        <v>4</v>
      </c>
      <c r="AC1184" s="1" t="str">
        <f>VLOOKUP(BIN2DEC(RIGHT(HEX2BIN(MID(H1184,6,1),4),1)&amp;LEFT(HEX2BIN(MID(H1184,7,1),4),1)),Codes!$K$1:$L$5,2)</f>
        <v>M</v>
      </c>
      <c r="AD1184" s="1" t="str">
        <f>VLOOKUP(BIN2DEC(RIGHT(HEX2BIN(MID(H1184,7,1),4),3)&amp;LEFT(HEX2BIN(MID(H1184,8,1),4),2)),Codes!$H$2:$I$33,2)</f>
        <v>Burn</v>
      </c>
      <c r="AE1184" s="1" t="str">
        <f t="shared" si="352"/>
        <v>1</v>
      </c>
      <c r="AF1184" s="1" t="str">
        <f t="shared" si="353"/>
        <v>1</v>
      </c>
      <c r="AH1184" s="6">
        <f t="shared" si="354"/>
        <v>40</v>
      </c>
    </row>
    <row r="1185" spans="1:34">
      <c r="A1185" s="3" t="s">
        <v>3316</v>
      </c>
      <c r="B1185" s="1" t="s">
        <v>76</v>
      </c>
      <c r="C1185" s="6" t="s">
        <v>1067</v>
      </c>
      <c r="D1185" s="9" t="s">
        <v>1964</v>
      </c>
      <c r="E1185" s="9" t="s">
        <v>3317</v>
      </c>
      <c r="F1185" s="9" t="s">
        <v>3318</v>
      </c>
      <c r="G1185" s="9" t="s">
        <v>1504</v>
      </c>
      <c r="H1185" s="9" t="s">
        <v>1505</v>
      </c>
      <c r="J1185" s="6" t="str">
        <f t="shared" si="338"/>
        <v>001011</v>
      </c>
      <c r="K1185" s="1">
        <f t="shared" si="339"/>
        <v>2</v>
      </c>
      <c r="L1185" s="6" t="str">
        <f t="shared" si="340"/>
        <v>00000</v>
      </c>
      <c r="M1185" s="1">
        <f t="shared" si="341"/>
        <v>42</v>
      </c>
      <c r="N1185" s="6" t="str">
        <f t="shared" si="342"/>
        <v>00</v>
      </c>
      <c r="O1185" s="1">
        <f t="shared" si="343"/>
        <v>10</v>
      </c>
      <c r="P1185" s="1">
        <f>IF(HEX2DEC(LEFT(E1185,4))&gt;=32768,HEX2DEC(LEFT(E1185,4))-65536,HEX2DEC(LEFT(E1185,4)))/Codes!$N$2</f>
        <v>7.2</v>
      </c>
      <c r="Q1185" s="1">
        <f>IF(HEX2DEC(RIGHT(E1185,4))&gt;=32768,HEX2DEC(RIGHT(E1185,4))-65536,HEX2DEC(RIGHT(E1185,4)))/Codes!$N$2</f>
        <v>5.6</v>
      </c>
      <c r="R1185" s="1">
        <f>IF(HEX2DEC(LEFT(F1185,4))&gt;=32768,HEX2DEC(LEFT(F1185,4))-65536,HEX2DEC(LEFT(F1185,4)))/Codes!$N$2</f>
        <v>5.6</v>
      </c>
      <c r="S1185" s="1">
        <f>IF(HEX2DEC(RIGHT(F1185,4))&gt;=32768,HEX2DEC(RIGHT(F1185,4))-65536,HEX2DEC(RIGHT(F1185,4)))/Codes!$N$2</f>
        <v>-1.6</v>
      </c>
      <c r="T1185" s="18">
        <f t="shared" si="344"/>
        <v>110</v>
      </c>
      <c r="U1185" s="1">
        <f t="shared" si="345"/>
        <v>80</v>
      </c>
      <c r="V1185" s="1">
        <f t="shared" si="346"/>
        <v>0</v>
      </c>
      <c r="W1185" s="1" t="str">
        <f t="shared" si="347"/>
        <v>100</v>
      </c>
      <c r="X1185" s="1">
        <f t="shared" si="348"/>
        <v>0</v>
      </c>
      <c r="Y1185" s="1">
        <f t="shared" si="349"/>
        <v>30</v>
      </c>
      <c r="Z1185" s="1" t="str">
        <f>VLOOKUP(BIN2DEC(MID(HEX2BIN(MID(H1185,3,2),8),2,5)),Codes!$E$1:$F$18,2)</f>
        <v>Reverse</v>
      </c>
      <c r="AA1185" s="6" t="str">
        <f t="shared" si="350"/>
        <v>0</v>
      </c>
      <c r="AB1185" s="1">
        <f t="shared" si="351"/>
        <v>4</v>
      </c>
      <c r="AC1185" s="1" t="str">
        <f>VLOOKUP(BIN2DEC(RIGHT(HEX2BIN(MID(H1185,6,1),4),1)&amp;LEFT(HEX2BIN(MID(H1185,7,1),4),1)),Codes!$K$1:$L$5,2)</f>
        <v>M</v>
      </c>
      <c r="AD1185" s="1" t="str">
        <f>VLOOKUP(BIN2DEC(RIGHT(HEX2BIN(MID(H1185,7,1),4),3)&amp;LEFT(HEX2BIN(MID(H1185,8,1),4),2)),Codes!$H$2:$I$33,2)</f>
        <v>Burn</v>
      </c>
      <c r="AE1185" s="1" t="str">
        <f t="shared" si="352"/>
        <v>1</v>
      </c>
      <c r="AF1185" s="1" t="str">
        <f t="shared" si="353"/>
        <v>1</v>
      </c>
      <c r="AH1185" s="6">
        <f t="shared" si="354"/>
        <v>40</v>
      </c>
    </row>
    <row r="1186" spans="1:34">
      <c r="A1186" s="3" t="s">
        <v>3319</v>
      </c>
      <c r="B1186" s="1" t="s">
        <v>76</v>
      </c>
      <c r="C1186" s="6" t="s">
        <v>1522</v>
      </c>
      <c r="D1186" s="9" t="s">
        <v>1515</v>
      </c>
      <c r="E1186" s="9" t="s">
        <v>637</v>
      </c>
      <c r="F1186" s="9" t="s">
        <v>1516</v>
      </c>
      <c r="G1186" s="9" t="s">
        <v>3320</v>
      </c>
      <c r="H1186" s="9" t="s">
        <v>3321</v>
      </c>
      <c r="J1186" s="6" t="str">
        <f t="shared" si="338"/>
        <v>001011</v>
      </c>
      <c r="K1186" s="1">
        <f t="shared" si="339"/>
        <v>0</v>
      </c>
      <c r="L1186" s="6" t="str">
        <f t="shared" si="340"/>
        <v>00000</v>
      </c>
      <c r="M1186" s="1">
        <f t="shared" si="341"/>
        <v>23</v>
      </c>
      <c r="N1186" s="6" t="str">
        <f t="shared" si="342"/>
        <v>00</v>
      </c>
      <c r="O1186" s="1">
        <f t="shared" si="343"/>
        <v>5</v>
      </c>
      <c r="P1186" s="1">
        <f>IF(HEX2DEC(LEFT(E1186,4))&gt;=32768,HEX2DEC(LEFT(E1186,4))-65536,HEX2DEC(LEFT(E1186,4)))/Codes!$N$2</f>
        <v>7.6</v>
      </c>
      <c r="Q1186" s="1">
        <f>IF(HEX2DEC(RIGHT(E1186,4))&gt;=32768,HEX2DEC(RIGHT(E1186,4))-65536,HEX2DEC(RIGHT(E1186,4)))/Codes!$N$2</f>
        <v>0</v>
      </c>
      <c r="R1186" s="1">
        <f>IF(HEX2DEC(LEFT(F1186,4))&gt;=32768,HEX2DEC(LEFT(F1186,4))-65536,HEX2DEC(LEFT(F1186,4)))/Codes!$N$2</f>
        <v>0</v>
      </c>
      <c r="S1186" s="1">
        <f>IF(HEX2DEC(RIGHT(F1186,4))&gt;=32768,HEX2DEC(RIGHT(F1186,4))-65536,HEX2DEC(RIGHT(F1186,4)))/Codes!$N$2</f>
        <v>2.4</v>
      </c>
      <c r="T1186" s="18">
        <f t="shared" si="344"/>
        <v>70</v>
      </c>
      <c r="U1186" s="1">
        <f t="shared" si="345"/>
        <v>100</v>
      </c>
      <c r="V1186" s="1">
        <f t="shared" si="346"/>
        <v>254</v>
      </c>
      <c r="W1186" s="1" t="str">
        <f t="shared" si="347"/>
        <v>100</v>
      </c>
      <c r="X1186" s="1">
        <f t="shared" si="348"/>
        <v>3</v>
      </c>
      <c r="Y1186" s="1">
        <f t="shared" si="349"/>
        <v>0</v>
      </c>
      <c r="Z1186" s="1" t="str">
        <f>VLOOKUP(BIN2DEC(MID(HEX2BIN(MID(H1186,3,2),8),2,5)),Codes!$E$1:$F$18,2)</f>
        <v>Coin</v>
      </c>
      <c r="AA1186" s="6" t="str">
        <f t="shared" si="350"/>
        <v>0</v>
      </c>
      <c r="AB1186" s="1">
        <f t="shared" si="351"/>
        <v>0</v>
      </c>
      <c r="AC1186" s="1" t="str">
        <f>VLOOKUP(BIN2DEC(RIGHT(HEX2BIN(MID(H1186,6,1),4),1)&amp;LEFT(HEX2BIN(MID(H1186,7,1),4),1)),Codes!$K$1:$L$5,2)</f>
        <v>M</v>
      </c>
      <c r="AD1186" s="1" t="str">
        <f>VLOOKUP(BIN2DEC(RIGHT(HEX2BIN(MID(H1186,7,1),4),3)&amp;LEFT(HEX2BIN(MID(H1186,8,1),4),2)),Codes!$H$2:$I$33,2)</f>
        <v>Punch</v>
      </c>
      <c r="AE1186" s="1" t="str">
        <f t="shared" si="352"/>
        <v>1</v>
      </c>
      <c r="AF1186" s="1" t="str">
        <f t="shared" si="353"/>
        <v>1</v>
      </c>
      <c r="AH1186" s="6">
        <f t="shared" si="354"/>
        <v>33</v>
      </c>
    </row>
    <row r="1187" spans="1:34">
      <c r="A1187" s="3" t="s">
        <v>3322</v>
      </c>
      <c r="B1187" s="1" t="s">
        <v>76</v>
      </c>
      <c r="C1187" s="6" t="s">
        <v>1522</v>
      </c>
      <c r="D1187" s="9" t="s">
        <v>1520</v>
      </c>
      <c r="E1187" s="9" t="s">
        <v>499</v>
      </c>
      <c r="F1187" s="9" t="s">
        <v>91</v>
      </c>
      <c r="G1187" s="9" t="s">
        <v>3323</v>
      </c>
      <c r="H1187" s="9" t="s">
        <v>3321</v>
      </c>
      <c r="J1187" s="6" t="str">
        <f t="shared" si="338"/>
        <v>001011</v>
      </c>
      <c r="K1187" s="1">
        <f t="shared" si="339"/>
        <v>1</v>
      </c>
      <c r="L1187" s="6" t="str">
        <f t="shared" si="340"/>
        <v>00000</v>
      </c>
      <c r="M1187" s="1">
        <f t="shared" si="341"/>
        <v>32</v>
      </c>
      <c r="N1187" s="6" t="str">
        <f t="shared" si="342"/>
        <v>00</v>
      </c>
      <c r="O1187" s="1">
        <f t="shared" si="343"/>
        <v>5</v>
      </c>
      <c r="P1187" s="1">
        <f>IF(HEX2DEC(LEFT(E1187,4))&gt;=32768,HEX2DEC(LEFT(E1187,4))-65536,HEX2DEC(LEFT(E1187,4)))/Codes!$N$2</f>
        <v>5.2</v>
      </c>
      <c r="Q1187" s="1">
        <f>IF(HEX2DEC(RIGHT(E1187,4))&gt;=32768,HEX2DEC(RIGHT(E1187,4))-65536,HEX2DEC(RIGHT(E1187,4)))/Codes!$N$2</f>
        <v>0</v>
      </c>
      <c r="R1187" s="1">
        <f>IF(HEX2DEC(LEFT(F1187,4))&gt;=32768,HEX2DEC(LEFT(F1187,4))-65536,HEX2DEC(LEFT(F1187,4)))/Codes!$N$2</f>
        <v>0</v>
      </c>
      <c r="S1187" s="1">
        <f>IF(HEX2DEC(RIGHT(F1187,4))&gt;=32768,HEX2DEC(RIGHT(F1187,4))-65536,HEX2DEC(RIGHT(F1187,4)))/Codes!$N$2</f>
        <v>0</v>
      </c>
      <c r="T1187" s="18">
        <f t="shared" si="344"/>
        <v>90</v>
      </c>
      <c r="U1187" s="1">
        <f t="shared" si="345"/>
        <v>100</v>
      </c>
      <c r="V1187" s="1">
        <f t="shared" si="346"/>
        <v>254</v>
      </c>
      <c r="W1187" s="1" t="str">
        <f t="shared" si="347"/>
        <v>100</v>
      </c>
      <c r="X1187" s="1">
        <f t="shared" si="348"/>
        <v>3</v>
      </c>
      <c r="Y1187" s="1">
        <f t="shared" si="349"/>
        <v>0</v>
      </c>
      <c r="Z1187" s="1" t="str">
        <f>VLOOKUP(BIN2DEC(MID(HEX2BIN(MID(H1187,3,2),8),2,5)),Codes!$E$1:$F$18,2)</f>
        <v>Coin</v>
      </c>
      <c r="AA1187" s="6" t="str">
        <f t="shared" si="350"/>
        <v>0</v>
      </c>
      <c r="AB1187" s="1">
        <f t="shared" si="351"/>
        <v>0</v>
      </c>
      <c r="AC1187" s="1" t="str">
        <f>VLOOKUP(BIN2DEC(RIGHT(HEX2BIN(MID(H1187,6,1),4),1)&amp;LEFT(HEX2BIN(MID(H1187,7,1),4),1)),Codes!$K$1:$L$5,2)</f>
        <v>M</v>
      </c>
      <c r="AD1187" s="1" t="str">
        <f>VLOOKUP(BIN2DEC(RIGHT(HEX2BIN(MID(H1187,7,1),4),3)&amp;LEFT(HEX2BIN(MID(H1187,8,1),4),2)),Codes!$H$2:$I$33,2)</f>
        <v>Punch</v>
      </c>
      <c r="AE1187" s="1" t="str">
        <f t="shared" si="352"/>
        <v>1</v>
      </c>
      <c r="AF1187" s="1" t="str">
        <f t="shared" si="353"/>
        <v>1</v>
      </c>
      <c r="AH1187" s="6">
        <f t="shared" si="354"/>
        <v>33</v>
      </c>
    </row>
    <row r="1188" spans="1:34">
      <c r="A1188" s="3" t="s">
        <v>3324</v>
      </c>
      <c r="B1188" s="1" t="s">
        <v>76</v>
      </c>
      <c r="C1188" s="6" t="s">
        <v>3325</v>
      </c>
      <c r="D1188" s="9" t="s">
        <v>3326</v>
      </c>
      <c r="E1188" s="9" t="s">
        <v>448</v>
      </c>
      <c r="F1188" s="9" t="s">
        <v>1525</v>
      </c>
      <c r="G1188" s="9" t="s">
        <v>3327</v>
      </c>
      <c r="H1188" s="9" t="s">
        <v>3328</v>
      </c>
      <c r="J1188" s="6" t="str">
        <f t="shared" si="338"/>
        <v>001011</v>
      </c>
      <c r="K1188" s="1">
        <f t="shared" si="339"/>
        <v>0</v>
      </c>
      <c r="L1188" s="6" t="str">
        <f t="shared" si="340"/>
        <v>00000</v>
      </c>
      <c r="M1188" s="1">
        <f t="shared" si="341"/>
        <v>23</v>
      </c>
      <c r="N1188" s="6" t="str">
        <f t="shared" si="342"/>
        <v>00</v>
      </c>
      <c r="O1188" s="1">
        <f t="shared" si="343"/>
        <v>2</v>
      </c>
      <c r="P1188" s="1">
        <f>IF(HEX2DEC(LEFT(E1188,4))&gt;=32768,HEX2DEC(LEFT(E1188,4))-65536,HEX2DEC(LEFT(E1188,4)))/Codes!$N$2</f>
        <v>6.4</v>
      </c>
      <c r="Q1188" s="1">
        <f>IF(HEX2DEC(RIGHT(E1188,4))&gt;=32768,HEX2DEC(RIGHT(E1188,4))-65536,HEX2DEC(RIGHT(E1188,4)))/Codes!$N$2</f>
        <v>0</v>
      </c>
      <c r="R1188" s="1">
        <f>IF(HEX2DEC(LEFT(F1188,4))&gt;=32768,HEX2DEC(LEFT(F1188,4))-65536,HEX2DEC(LEFT(F1188,4)))/Codes!$N$2</f>
        <v>0</v>
      </c>
      <c r="S1188" s="1">
        <f>IF(HEX2DEC(RIGHT(F1188,4))&gt;=32768,HEX2DEC(RIGHT(F1188,4))-65536,HEX2DEC(RIGHT(F1188,4)))/Codes!$N$2</f>
        <v>3.2</v>
      </c>
      <c r="T1188" s="18">
        <f t="shared" si="344"/>
        <v>74</v>
      </c>
      <c r="U1188" s="1">
        <f t="shared" si="345"/>
        <v>100</v>
      </c>
      <c r="V1188" s="1">
        <f t="shared" si="346"/>
        <v>236</v>
      </c>
      <c r="W1188" s="1" t="str">
        <f t="shared" si="347"/>
        <v>100</v>
      </c>
      <c r="X1188" s="1">
        <f t="shared" si="348"/>
        <v>3</v>
      </c>
      <c r="Y1188" s="1">
        <f t="shared" si="349"/>
        <v>0</v>
      </c>
      <c r="Z1188" s="1" t="str">
        <f>VLOOKUP(BIN2DEC(MID(HEX2BIN(MID(H1188,3,2),8),2,5)),Codes!$E$1:$F$18,2)</f>
        <v>Coin</v>
      </c>
      <c r="AA1188" s="6" t="str">
        <f t="shared" si="350"/>
        <v>0</v>
      </c>
      <c r="AB1188" s="1">
        <f t="shared" si="351"/>
        <v>0</v>
      </c>
      <c r="AC1188" s="1" t="str">
        <f>VLOOKUP(BIN2DEC(RIGHT(HEX2BIN(MID(H1188,6,1),4),1)&amp;LEFT(HEX2BIN(MID(H1188,7,1),4),1)),Codes!$K$1:$L$5,2)</f>
        <v>M</v>
      </c>
      <c r="AD1188" s="1" t="str">
        <f>VLOOKUP(BIN2DEC(RIGHT(HEX2BIN(MID(H1188,7,1),4),3)&amp;LEFT(HEX2BIN(MID(H1188,8,1),4),2)),Codes!$H$2:$I$33,2)</f>
        <v>Kick</v>
      </c>
      <c r="AE1188" s="1" t="str">
        <f t="shared" si="352"/>
        <v>1</v>
      </c>
      <c r="AF1188" s="1" t="str">
        <f t="shared" si="353"/>
        <v>1</v>
      </c>
      <c r="AH1188" s="6">
        <f t="shared" si="354"/>
        <v>34</v>
      </c>
    </row>
    <row r="1189" spans="1:34">
      <c r="A1189" s="3" t="s">
        <v>3329</v>
      </c>
      <c r="B1189" s="1" t="s">
        <v>76</v>
      </c>
      <c r="C1189" s="6" t="s">
        <v>3325</v>
      </c>
      <c r="D1189" s="9" t="s">
        <v>3330</v>
      </c>
      <c r="E1189" s="9" t="s">
        <v>499</v>
      </c>
      <c r="F1189" s="9" t="s">
        <v>1529</v>
      </c>
      <c r="G1189" s="9" t="s">
        <v>3331</v>
      </c>
      <c r="H1189" s="9" t="s">
        <v>3328</v>
      </c>
      <c r="J1189" s="6" t="str">
        <f t="shared" si="338"/>
        <v>001011</v>
      </c>
      <c r="K1189" s="1">
        <f t="shared" si="339"/>
        <v>1</v>
      </c>
      <c r="L1189" s="6" t="str">
        <f t="shared" si="340"/>
        <v>00000</v>
      </c>
      <c r="M1189" s="1">
        <f t="shared" si="341"/>
        <v>4</v>
      </c>
      <c r="N1189" s="6" t="str">
        <f t="shared" si="342"/>
        <v>00</v>
      </c>
      <c r="O1189" s="1">
        <f t="shared" si="343"/>
        <v>2</v>
      </c>
      <c r="P1189" s="1">
        <f>IF(HEX2DEC(LEFT(E1189,4))&gt;=32768,HEX2DEC(LEFT(E1189,4))-65536,HEX2DEC(LEFT(E1189,4)))/Codes!$N$2</f>
        <v>5.2</v>
      </c>
      <c r="Q1189" s="1">
        <f>IF(HEX2DEC(RIGHT(E1189,4))&gt;=32768,HEX2DEC(RIGHT(E1189,4))-65536,HEX2DEC(RIGHT(E1189,4)))/Codes!$N$2</f>
        <v>0</v>
      </c>
      <c r="R1189" s="1">
        <f>IF(HEX2DEC(LEFT(F1189,4))&gt;=32768,HEX2DEC(LEFT(F1189,4))-65536,HEX2DEC(LEFT(F1189,4)))/Codes!$N$2</f>
        <v>0</v>
      </c>
      <c r="S1189" s="1">
        <f>IF(HEX2DEC(RIGHT(F1189,4))&gt;=32768,HEX2DEC(RIGHT(F1189,4))-65536,HEX2DEC(RIGHT(F1189,4)))/Codes!$N$2</f>
        <v>4.8</v>
      </c>
      <c r="T1189" s="18">
        <f t="shared" si="344"/>
        <v>78</v>
      </c>
      <c r="U1189" s="1">
        <f t="shared" si="345"/>
        <v>100</v>
      </c>
      <c r="V1189" s="1">
        <f t="shared" si="346"/>
        <v>276</v>
      </c>
      <c r="W1189" s="1" t="str">
        <f t="shared" si="347"/>
        <v>100</v>
      </c>
      <c r="X1189" s="1">
        <f t="shared" si="348"/>
        <v>3</v>
      </c>
      <c r="Y1189" s="1">
        <f t="shared" si="349"/>
        <v>0</v>
      </c>
      <c r="Z1189" s="1" t="str">
        <f>VLOOKUP(BIN2DEC(MID(HEX2BIN(MID(H1189,3,2),8),2,5)),Codes!$E$1:$F$18,2)</f>
        <v>Coin</v>
      </c>
      <c r="AA1189" s="6" t="str">
        <f t="shared" si="350"/>
        <v>0</v>
      </c>
      <c r="AB1189" s="1">
        <f t="shared" si="351"/>
        <v>0</v>
      </c>
      <c r="AC1189" s="1" t="str">
        <f>VLOOKUP(BIN2DEC(RIGHT(HEX2BIN(MID(H1189,6,1),4),1)&amp;LEFT(HEX2BIN(MID(H1189,7,1),4),1)),Codes!$K$1:$L$5,2)</f>
        <v>M</v>
      </c>
      <c r="AD1189" s="1" t="str">
        <f>VLOOKUP(BIN2DEC(RIGHT(HEX2BIN(MID(H1189,7,1),4),3)&amp;LEFT(HEX2BIN(MID(H1189,8,1),4),2)),Codes!$H$2:$I$33,2)</f>
        <v>Kick</v>
      </c>
      <c r="AE1189" s="1" t="str">
        <f t="shared" si="352"/>
        <v>1</v>
      </c>
      <c r="AF1189" s="1" t="str">
        <f t="shared" si="353"/>
        <v>1</v>
      </c>
      <c r="AH1189" s="6">
        <f t="shared" si="354"/>
        <v>34</v>
      </c>
    </row>
    <row r="1190" spans="1:34">
      <c r="A1190" s="3" t="s">
        <v>3332</v>
      </c>
      <c r="B1190" s="1" t="s">
        <v>76</v>
      </c>
      <c r="C1190" s="6" t="s">
        <v>3333</v>
      </c>
      <c r="D1190" s="9" t="s">
        <v>3326</v>
      </c>
      <c r="E1190" s="9" t="s">
        <v>448</v>
      </c>
      <c r="F1190" s="9" t="s">
        <v>1525</v>
      </c>
      <c r="G1190" s="9" t="s">
        <v>1532</v>
      </c>
      <c r="H1190" s="9" t="s">
        <v>3334</v>
      </c>
      <c r="J1190" s="6" t="str">
        <f t="shared" si="338"/>
        <v>001011</v>
      </c>
      <c r="K1190" s="1">
        <f t="shared" si="339"/>
        <v>0</v>
      </c>
      <c r="L1190" s="6" t="str">
        <f t="shared" si="340"/>
        <v>00000</v>
      </c>
      <c r="M1190" s="1">
        <f t="shared" si="341"/>
        <v>23</v>
      </c>
      <c r="N1190" s="6" t="str">
        <f t="shared" si="342"/>
        <v>00</v>
      </c>
      <c r="O1190" s="1">
        <f t="shared" si="343"/>
        <v>2</v>
      </c>
      <c r="P1190" s="1">
        <f>IF(HEX2DEC(LEFT(E1190,4))&gt;=32768,HEX2DEC(LEFT(E1190,4))-65536,HEX2DEC(LEFT(E1190,4)))/Codes!$N$2</f>
        <v>6.4</v>
      </c>
      <c r="Q1190" s="1">
        <f>IF(HEX2DEC(RIGHT(E1190,4))&gt;=32768,HEX2DEC(RIGHT(E1190,4))-65536,HEX2DEC(RIGHT(E1190,4)))/Codes!$N$2</f>
        <v>0</v>
      </c>
      <c r="R1190" s="1">
        <f>IF(HEX2DEC(LEFT(F1190,4))&gt;=32768,HEX2DEC(LEFT(F1190,4))-65536,HEX2DEC(LEFT(F1190,4)))/Codes!$N$2</f>
        <v>0</v>
      </c>
      <c r="S1190" s="1">
        <f>IF(HEX2DEC(RIGHT(F1190,4))&gt;=32768,HEX2DEC(RIGHT(F1190,4))-65536,HEX2DEC(RIGHT(F1190,4)))/Codes!$N$2</f>
        <v>3.2</v>
      </c>
      <c r="T1190" s="18">
        <f t="shared" si="344"/>
        <v>72</v>
      </c>
      <c r="U1190" s="1">
        <f t="shared" si="345"/>
        <v>100</v>
      </c>
      <c r="V1190" s="1">
        <f t="shared" si="346"/>
        <v>98</v>
      </c>
      <c r="W1190" s="1" t="str">
        <f t="shared" si="347"/>
        <v>100</v>
      </c>
      <c r="X1190" s="1">
        <f t="shared" si="348"/>
        <v>3</v>
      </c>
      <c r="Y1190" s="1">
        <f t="shared" si="349"/>
        <v>0</v>
      </c>
      <c r="Z1190" s="1" t="str">
        <f>VLOOKUP(BIN2DEC(MID(HEX2BIN(MID(H1190,3,2),8),2,5)),Codes!$E$1:$F$18,2)</f>
        <v>Coin</v>
      </c>
      <c r="AA1190" s="6" t="str">
        <f t="shared" si="350"/>
        <v>0</v>
      </c>
      <c r="AB1190" s="1">
        <f t="shared" si="351"/>
        <v>0</v>
      </c>
      <c r="AC1190" s="1" t="str">
        <f>VLOOKUP(BIN2DEC(RIGHT(HEX2BIN(MID(H1190,6,1),4),1)&amp;LEFT(HEX2BIN(MID(H1190,7,1),4),1)),Codes!$K$1:$L$5,2)</f>
        <v>S</v>
      </c>
      <c r="AD1190" s="1" t="str">
        <f>VLOOKUP(BIN2DEC(RIGHT(HEX2BIN(MID(H1190,7,1),4),3)&amp;LEFT(HEX2BIN(MID(H1190,8,1),4),2)),Codes!$H$2:$I$33,2)</f>
        <v>Kick</v>
      </c>
      <c r="AE1190" s="1" t="str">
        <f t="shared" si="352"/>
        <v>1</v>
      </c>
      <c r="AF1190" s="1" t="str">
        <f t="shared" si="353"/>
        <v>1</v>
      </c>
      <c r="AH1190" s="6">
        <f t="shared" si="354"/>
        <v>2</v>
      </c>
    </row>
    <row r="1191" spans="1:34">
      <c r="A1191" s="3" t="s">
        <v>3335</v>
      </c>
      <c r="B1191" s="1" t="s">
        <v>76</v>
      </c>
      <c r="C1191" s="6" t="s">
        <v>3333</v>
      </c>
      <c r="D1191" s="9" t="s">
        <v>3330</v>
      </c>
      <c r="E1191" s="9" t="s">
        <v>499</v>
      </c>
      <c r="F1191" s="9" t="s">
        <v>1529</v>
      </c>
      <c r="G1191" s="9" t="s">
        <v>1534</v>
      </c>
      <c r="H1191" s="9" t="s">
        <v>3334</v>
      </c>
      <c r="J1191" s="6" t="str">
        <f t="shared" si="338"/>
        <v>001011</v>
      </c>
      <c r="K1191" s="1">
        <f t="shared" si="339"/>
        <v>1</v>
      </c>
      <c r="L1191" s="6" t="str">
        <f t="shared" si="340"/>
        <v>00000</v>
      </c>
      <c r="M1191" s="1">
        <f t="shared" si="341"/>
        <v>4</v>
      </c>
      <c r="N1191" s="6" t="str">
        <f t="shared" si="342"/>
        <v>00</v>
      </c>
      <c r="O1191" s="1">
        <f t="shared" si="343"/>
        <v>2</v>
      </c>
      <c r="P1191" s="1">
        <f>IF(HEX2DEC(LEFT(E1191,4))&gt;=32768,HEX2DEC(LEFT(E1191,4))-65536,HEX2DEC(LEFT(E1191,4)))/Codes!$N$2</f>
        <v>5.2</v>
      </c>
      <c r="Q1191" s="1">
        <f>IF(HEX2DEC(RIGHT(E1191,4))&gt;=32768,HEX2DEC(RIGHT(E1191,4))-65536,HEX2DEC(RIGHT(E1191,4)))/Codes!$N$2</f>
        <v>0</v>
      </c>
      <c r="R1191" s="1">
        <f>IF(HEX2DEC(LEFT(F1191,4))&gt;=32768,HEX2DEC(LEFT(F1191,4))-65536,HEX2DEC(LEFT(F1191,4)))/Codes!$N$2</f>
        <v>0</v>
      </c>
      <c r="S1191" s="1">
        <f>IF(HEX2DEC(RIGHT(F1191,4))&gt;=32768,HEX2DEC(RIGHT(F1191,4))-65536,HEX2DEC(RIGHT(F1191,4)))/Codes!$N$2</f>
        <v>4.8</v>
      </c>
      <c r="T1191" s="18">
        <f t="shared" si="344"/>
        <v>78</v>
      </c>
      <c r="U1191" s="1">
        <f t="shared" si="345"/>
        <v>100</v>
      </c>
      <c r="V1191" s="1">
        <f t="shared" si="346"/>
        <v>120</v>
      </c>
      <c r="W1191" s="1" t="str">
        <f t="shared" si="347"/>
        <v>100</v>
      </c>
      <c r="X1191" s="1">
        <f t="shared" si="348"/>
        <v>3</v>
      </c>
      <c r="Y1191" s="1">
        <f t="shared" si="349"/>
        <v>0</v>
      </c>
      <c r="Z1191" s="1" t="str">
        <f>VLOOKUP(BIN2DEC(MID(HEX2BIN(MID(H1191,3,2),8),2,5)),Codes!$E$1:$F$18,2)</f>
        <v>Coin</v>
      </c>
      <c r="AA1191" s="6" t="str">
        <f t="shared" si="350"/>
        <v>0</v>
      </c>
      <c r="AB1191" s="1">
        <f t="shared" si="351"/>
        <v>0</v>
      </c>
      <c r="AC1191" s="1" t="str">
        <f>VLOOKUP(BIN2DEC(RIGHT(HEX2BIN(MID(H1191,6,1),4),1)&amp;LEFT(HEX2BIN(MID(H1191,7,1),4),1)),Codes!$K$1:$L$5,2)</f>
        <v>S</v>
      </c>
      <c r="AD1191" s="1" t="str">
        <f>VLOOKUP(BIN2DEC(RIGHT(HEX2BIN(MID(H1191,7,1),4),3)&amp;LEFT(HEX2BIN(MID(H1191,8,1),4),2)),Codes!$H$2:$I$33,2)</f>
        <v>Kick</v>
      </c>
      <c r="AE1191" s="1" t="str">
        <f t="shared" si="352"/>
        <v>1</v>
      </c>
      <c r="AF1191" s="1" t="str">
        <f t="shared" si="353"/>
        <v>1</v>
      </c>
      <c r="AH1191" s="6">
        <f t="shared" si="354"/>
        <v>2</v>
      </c>
    </row>
    <row r="1192" spans="1:34">
      <c r="A1192" s="3" t="s">
        <v>3336</v>
      </c>
      <c r="B1192" s="1" t="s">
        <v>76</v>
      </c>
      <c r="C1192" s="6" t="s">
        <v>3337</v>
      </c>
      <c r="D1192" s="9" t="s">
        <v>1536</v>
      </c>
      <c r="E1192" s="9" t="s">
        <v>1537</v>
      </c>
      <c r="F1192" s="9" t="s">
        <v>91</v>
      </c>
      <c r="G1192" s="9" t="s">
        <v>3338</v>
      </c>
      <c r="H1192" s="9" t="s">
        <v>3339</v>
      </c>
      <c r="J1192" s="6" t="str">
        <f t="shared" si="338"/>
        <v>001011</v>
      </c>
      <c r="K1192" s="1">
        <f t="shared" si="339"/>
        <v>0</v>
      </c>
      <c r="L1192" s="6" t="str">
        <f t="shared" si="340"/>
        <v>00000</v>
      </c>
      <c r="M1192" s="1">
        <f t="shared" si="341"/>
        <v>23</v>
      </c>
      <c r="N1192" s="6" t="str">
        <f t="shared" si="342"/>
        <v>00</v>
      </c>
      <c r="O1192" s="1">
        <f t="shared" si="343"/>
        <v>3</v>
      </c>
      <c r="P1192" s="1">
        <f>IF(HEX2DEC(LEFT(E1192,4))&gt;=32768,HEX2DEC(LEFT(E1192,4))-65536,HEX2DEC(LEFT(E1192,4)))/Codes!$N$2</f>
        <v>9</v>
      </c>
      <c r="Q1192" s="1">
        <f>IF(HEX2DEC(RIGHT(E1192,4))&gt;=32768,HEX2DEC(RIGHT(E1192,4))-65536,HEX2DEC(RIGHT(E1192,4)))/Codes!$N$2</f>
        <v>0</v>
      </c>
      <c r="R1192" s="1">
        <f>IF(HEX2DEC(LEFT(F1192,4))&gt;=32768,HEX2DEC(LEFT(F1192,4))-65536,HEX2DEC(LEFT(F1192,4)))/Codes!$N$2</f>
        <v>0</v>
      </c>
      <c r="S1192" s="1">
        <f>IF(HEX2DEC(RIGHT(F1192,4))&gt;=32768,HEX2DEC(RIGHT(F1192,4))-65536,HEX2DEC(RIGHT(F1192,4)))/Codes!$N$2</f>
        <v>0</v>
      </c>
      <c r="T1192" s="18">
        <f t="shared" si="344"/>
        <v>80</v>
      </c>
      <c r="U1192" s="1">
        <f t="shared" si="345"/>
        <v>160</v>
      </c>
      <c r="V1192" s="1">
        <f t="shared" si="346"/>
        <v>0</v>
      </c>
      <c r="W1192" s="1" t="str">
        <f t="shared" si="347"/>
        <v>100</v>
      </c>
      <c r="X1192" s="1">
        <f t="shared" si="348"/>
        <v>3</v>
      </c>
      <c r="Y1192" s="1">
        <f t="shared" si="349"/>
        <v>40</v>
      </c>
      <c r="Z1192" s="1" t="str">
        <f>VLOOKUP(BIN2DEC(MID(HEX2BIN(MID(H1192,3,2),8),2,5)),Codes!$E$1:$F$18,2)</f>
        <v>Coin</v>
      </c>
      <c r="AA1192" s="6" t="str">
        <f t="shared" si="350"/>
        <v>0</v>
      </c>
      <c r="AB1192" s="1">
        <f t="shared" si="351"/>
        <v>0</v>
      </c>
      <c r="AC1192" s="1" t="str">
        <f>VLOOKUP(BIN2DEC(RIGHT(HEX2BIN(MID(H1192,6,1),4),1)&amp;LEFT(HEX2BIN(MID(H1192,7,1),4),1)),Codes!$K$1:$L$5,2)</f>
        <v>L</v>
      </c>
      <c r="AD1192" s="1" t="str">
        <f>VLOOKUP(BIN2DEC(RIGHT(HEX2BIN(MID(H1192,7,1),4),3)&amp;LEFT(HEX2BIN(MID(H1192,8,1),4),2)),Codes!$H$2:$I$33,2)</f>
        <v>Punch</v>
      </c>
      <c r="AE1192" s="1" t="str">
        <f t="shared" si="352"/>
        <v>1</v>
      </c>
      <c r="AF1192" s="1" t="str">
        <f t="shared" si="353"/>
        <v>1</v>
      </c>
      <c r="AH1192" s="6">
        <f t="shared" si="354"/>
        <v>65</v>
      </c>
    </row>
    <row r="1193" spans="1:34">
      <c r="A1193" s="3" t="s">
        <v>3340</v>
      </c>
      <c r="B1193" s="1" t="s">
        <v>76</v>
      </c>
      <c r="C1193" s="6" t="s">
        <v>3337</v>
      </c>
      <c r="D1193" s="9" t="s">
        <v>1541</v>
      </c>
      <c r="E1193" s="9" t="s">
        <v>207</v>
      </c>
      <c r="F1193" s="9" t="s">
        <v>91</v>
      </c>
      <c r="G1193" s="9" t="s">
        <v>3338</v>
      </c>
      <c r="H1193" s="9" t="s">
        <v>3339</v>
      </c>
      <c r="J1193" s="6" t="str">
        <f t="shared" si="338"/>
        <v>001011</v>
      </c>
      <c r="K1193" s="1">
        <f t="shared" si="339"/>
        <v>1</v>
      </c>
      <c r="L1193" s="6" t="str">
        <f t="shared" si="340"/>
        <v>00000</v>
      </c>
      <c r="M1193" s="1">
        <f t="shared" si="341"/>
        <v>4</v>
      </c>
      <c r="N1193" s="6" t="str">
        <f t="shared" si="342"/>
        <v>00</v>
      </c>
      <c r="O1193" s="1">
        <f t="shared" si="343"/>
        <v>3</v>
      </c>
      <c r="P1193" s="1">
        <f>IF(HEX2DEC(LEFT(E1193,4))&gt;=32768,HEX2DEC(LEFT(E1193,4))-65536,HEX2DEC(LEFT(E1193,4)))/Codes!$N$2</f>
        <v>4</v>
      </c>
      <c r="Q1193" s="1">
        <f>IF(HEX2DEC(RIGHT(E1193,4))&gt;=32768,HEX2DEC(RIGHT(E1193,4))-65536,HEX2DEC(RIGHT(E1193,4)))/Codes!$N$2</f>
        <v>0</v>
      </c>
      <c r="R1193" s="1">
        <f>IF(HEX2DEC(LEFT(F1193,4))&gt;=32768,HEX2DEC(LEFT(F1193,4))-65536,HEX2DEC(LEFT(F1193,4)))/Codes!$N$2</f>
        <v>0</v>
      </c>
      <c r="S1193" s="1">
        <f>IF(HEX2DEC(RIGHT(F1193,4))&gt;=32768,HEX2DEC(RIGHT(F1193,4))-65536,HEX2DEC(RIGHT(F1193,4)))/Codes!$N$2</f>
        <v>0</v>
      </c>
      <c r="T1193" s="18">
        <f t="shared" si="344"/>
        <v>80</v>
      </c>
      <c r="U1193" s="1">
        <f t="shared" si="345"/>
        <v>160</v>
      </c>
      <c r="V1193" s="1">
        <f t="shared" si="346"/>
        <v>0</v>
      </c>
      <c r="W1193" s="1" t="str">
        <f t="shared" si="347"/>
        <v>100</v>
      </c>
      <c r="X1193" s="1">
        <f t="shared" si="348"/>
        <v>3</v>
      </c>
      <c r="Y1193" s="1">
        <f t="shared" si="349"/>
        <v>40</v>
      </c>
      <c r="Z1193" s="1" t="str">
        <f>VLOOKUP(BIN2DEC(MID(HEX2BIN(MID(H1193,3,2),8),2,5)),Codes!$E$1:$F$18,2)</f>
        <v>Coin</v>
      </c>
      <c r="AA1193" s="6" t="str">
        <f t="shared" si="350"/>
        <v>0</v>
      </c>
      <c r="AB1193" s="1">
        <f t="shared" si="351"/>
        <v>0</v>
      </c>
      <c r="AC1193" s="1" t="str">
        <f>VLOOKUP(BIN2DEC(RIGHT(HEX2BIN(MID(H1193,6,1),4),1)&amp;LEFT(HEX2BIN(MID(H1193,7,1),4),1)),Codes!$K$1:$L$5,2)</f>
        <v>L</v>
      </c>
      <c r="AD1193" s="1" t="str">
        <f>VLOOKUP(BIN2DEC(RIGHT(HEX2BIN(MID(H1193,7,1),4),3)&amp;LEFT(HEX2BIN(MID(H1193,8,1),4),2)),Codes!$H$2:$I$33,2)</f>
        <v>Punch</v>
      </c>
      <c r="AE1193" s="1" t="str">
        <f t="shared" si="352"/>
        <v>1</v>
      </c>
      <c r="AF1193" s="1" t="str">
        <f t="shared" si="353"/>
        <v>1</v>
      </c>
      <c r="AH1193" s="6">
        <f t="shared" si="354"/>
        <v>65</v>
      </c>
    </row>
    <row r="1194" spans="1:34">
      <c r="A1194" s="3" t="s">
        <v>3341</v>
      </c>
      <c r="B1194" s="1" t="s">
        <v>76</v>
      </c>
      <c r="C1194" s="6" t="s">
        <v>1564</v>
      </c>
      <c r="D1194" s="9" t="s">
        <v>270</v>
      </c>
      <c r="E1194" s="9" t="s">
        <v>256</v>
      </c>
      <c r="F1194" s="9" t="s">
        <v>1546</v>
      </c>
      <c r="G1194" s="9" t="s">
        <v>1547</v>
      </c>
      <c r="H1194" s="9" t="s">
        <v>1548</v>
      </c>
      <c r="J1194" s="6" t="str">
        <f t="shared" si="338"/>
        <v>001011</v>
      </c>
      <c r="K1194" s="1">
        <f t="shared" si="339"/>
        <v>0</v>
      </c>
      <c r="L1194" s="6" t="str">
        <f t="shared" si="340"/>
        <v>00000</v>
      </c>
      <c r="M1194" s="1">
        <f t="shared" si="341"/>
        <v>0</v>
      </c>
      <c r="N1194" s="6" t="str">
        <f t="shared" si="342"/>
        <v>00</v>
      </c>
      <c r="O1194" s="1">
        <f t="shared" si="343"/>
        <v>3</v>
      </c>
      <c r="P1194" s="1">
        <f>IF(HEX2DEC(LEFT(E1194,4))&gt;=32768,HEX2DEC(LEFT(E1194,4))-65536,HEX2DEC(LEFT(E1194,4)))/Codes!$N$2</f>
        <v>3.6</v>
      </c>
      <c r="Q1194" s="1">
        <f>IF(HEX2DEC(RIGHT(E1194,4))&gt;=32768,HEX2DEC(RIGHT(E1194,4))-65536,HEX2DEC(RIGHT(E1194,4)))/Codes!$N$2</f>
        <v>0</v>
      </c>
      <c r="R1194" s="1">
        <f>IF(HEX2DEC(LEFT(F1194,4))&gt;=32768,HEX2DEC(LEFT(F1194,4))-65536,HEX2DEC(LEFT(F1194,4)))/Codes!$N$2</f>
        <v>7.2</v>
      </c>
      <c r="S1194" s="1">
        <f>IF(HEX2DEC(RIGHT(F1194,4))&gt;=32768,HEX2DEC(RIGHT(F1194,4))-65536,HEX2DEC(RIGHT(F1194,4)))/Codes!$N$2</f>
        <v>4.8</v>
      </c>
      <c r="T1194" s="18">
        <f t="shared" si="344"/>
        <v>140</v>
      </c>
      <c r="U1194" s="1">
        <f t="shared" si="345"/>
        <v>0</v>
      </c>
      <c r="V1194" s="1">
        <f t="shared" si="346"/>
        <v>40</v>
      </c>
      <c r="W1194" s="1" t="str">
        <f t="shared" si="347"/>
        <v>100</v>
      </c>
      <c r="X1194" s="1">
        <f t="shared" si="348"/>
        <v>3</v>
      </c>
      <c r="Y1194" s="1">
        <f t="shared" si="349"/>
        <v>0</v>
      </c>
      <c r="Z1194" s="1" t="str">
        <f>VLOOKUP(BIN2DEC(MID(HEX2BIN(MID(H1194,3,2),8),2,5)),Codes!$E$1:$F$18,2)</f>
        <v>Normal</v>
      </c>
      <c r="AA1194" s="6" t="str">
        <f t="shared" si="350"/>
        <v>0</v>
      </c>
      <c r="AB1194" s="1">
        <f t="shared" si="351"/>
        <v>0</v>
      </c>
      <c r="AC1194" s="1" t="str">
        <f>VLOOKUP(BIN2DEC(RIGHT(HEX2BIN(MID(H1194,6,1),4),1)&amp;LEFT(HEX2BIN(MID(H1194,7,1),4),1)),Codes!$K$1:$L$5,2)</f>
        <v>L</v>
      </c>
      <c r="AD1194" s="1" t="str">
        <f>VLOOKUP(BIN2DEC(RIGHT(HEX2BIN(MID(H1194,7,1),4),3)&amp;LEFT(HEX2BIN(MID(H1194,8,1),4),2)),Codes!$H$2:$I$33,2)</f>
        <v>Kick</v>
      </c>
      <c r="AE1194" s="1" t="str">
        <f t="shared" si="352"/>
        <v>1</v>
      </c>
      <c r="AF1194" s="1" t="str">
        <f t="shared" si="353"/>
        <v>1</v>
      </c>
      <c r="AH1194" s="6">
        <f t="shared" si="354"/>
        <v>66</v>
      </c>
    </row>
    <row r="1195" spans="1:34">
      <c r="A1195" s="3" t="s">
        <v>3342</v>
      </c>
      <c r="B1195" s="1" t="s">
        <v>76</v>
      </c>
      <c r="C1195" s="6" t="s">
        <v>1564</v>
      </c>
      <c r="D1195" s="9" t="s">
        <v>273</v>
      </c>
      <c r="E1195" s="9" t="s">
        <v>256</v>
      </c>
      <c r="F1195" s="9" t="s">
        <v>1550</v>
      </c>
      <c r="G1195" s="9" t="s">
        <v>1547</v>
      </c>
      <c r="H1195" s="9" t="s">
        <v>1548</v>
      </c>
      <c r="J1195" s="6" t="str">
        <f t="shared" si="338"/>
        <v>001011</v>
      </c>
      <c r="K1195" s="1">
        <f t="shared" si="339"/>
        <v>1</v>
      </c>
      <c r="L1195" s="6" t="str">
        <f t="shared" si="340"/>
        <v>00000</v>
      </c>
      <c r="M1195" s="1">
        <f t="shared" si="341"/>
        <v>0</v>
      </c>
      <c r="N1195" s="6" t="str">
        <f t="shared" si="342"/>
        <v>00</v>
      </c>
      <c r="O1195" s="1">
        <f t="shared" si="343"/>
        <v>3</v>
      </c>
      <c r="P1195" s="1">
        <f>IF(HEX2DEC(LEFT(E1195,4))&gt;=32768,HEX2DEC(LEFT(E1195,4))-65536,HEX2DEC(LEFT(E1195,4)))/Codes!$N$2</f>
        <v>3.6</v>
      </c>
      <c r="Q1195" s="1">
        <f>IF(HEX2DEC(RIGHT(E1195,4))&gt;=32768,HEX2DEC(RIGHT(E1195,4))-65536,HEX2DEC(RIGHT(E1195,4)))/Codes!$N$2</f>
        <v>0</v>
      </c>
      <c r="R1195" s="1">
        <f>IF(HEX2DEC(LEFT(F1195,4))&gt;=32768,HEX2DEC(LEFT(F1195,4))-65536,HEX2DEC(LEFT(F1195,4)))/Codes!$N$2</f>
        <v>7.2</v>
      </c>
      <c r="S1195" s="1">
        <f>IF(HEX2DEC(RIGHT(F1195,4))&gt;=32768,HEX2DEC(RIGHT(F1195,4))-65536,HEX2DEC(RIGHT(F1195,4)))/Codes!$N$2</f>
        <v>-4.8</v>
      </c>
      <c r="T1195" s="18">
        <f t="shared" si="344"/>
        <v>140</v>
      </c>
      <c r="U1195" s="1">
        <f t="shared" si="345"/>
        <v>0</v>
      </c>
      <c r="V1195" s="1">
        <f t="shared" si="346"/>
        <v>40</v>
      </c>
      <c r="W1195" s="1" t="str">
        <f t="shared" si="347"/>
        <v>100</v>
      </c>
      <c r="X1195" s="1">
        <f t="shared" si="348"/>
        <v>3</v>
      </c>
      <c r="Y1195" s="1">
        <f t="shared" si="349"/>
        <v>0</v>
      </c>
      <c r="Z1195" s="1" t="str">
        <f>VLOOKUP(BIN2DEC(MID(HEX2BIN(MID(H1195,3,2),8),2,5)),Codes!$E$1:$F$18,2)</f>
        <v>Normal</v>
      </c>
      <c r="AA1195" s="6" t="str">
        <f t="shared" si="350"/>
        <v>0</v>
      </c>
      <c r="AB1195" s="1">
        <f t="shared" si="351"/>
        <v>0</v>
      </c>
      <c r="AC1195" s="1" t="str">
        <f>VLOOKUP(BIN2DEC(RIGHT(HEX2BIN(MID(H1195,6,1),4),1)&amp;LEFT(HEX2BIN(MID(H1195,7,1),4),1)),Codes!$K$1:$L$5,2)</f>
        <v>L</v>
      </c>
      <c r="AD1195" s="1" t="str">
        <f>VLOOKUP(BIN2DEC(RIGHT(HEX2BIN(MID(H1195,7,1),4),3)&amp;LEFT(HEX2BIN(MID(H1195,8,1),4),2)),Codes!$H$2:$I$33,2)</f>
        <v>Kick</v>
      </c>
      <c r="AE1195" s="1" t="str">
        <f t="shared" si="352"/>
        <v>1</v>
      </c>
      <c r="AF1195" s="1" t="str">
        <f t="shared" si="353"/>
        <v>1</v>
      </c>
      <c r="AH1195" s="6">
        <f t="shared" si="354"/>
        <v>66</v>
      </c>
    </row>
    <row r="1196" spans="1:34">
      <c r="A1196" s="3" t="s">
        <v>3343</v>
      </c>
      <c r="B1196" s="1" t="s">
        <v>76</v>
      </c>
      <c r="C1196" s="6" t="s">
        <v>3351</v>
      </c>
      <c r="D1196" s="9" t="s">
        <v>255</v>
      </c>
      <c r="E1196" s="9" t="s">
        <v>955</v>
      </c>
      <c r="F1196" s="9" t="s">
        <v>637</v>
      </c>
      <c r="G1196" s="9" t="s">
        <v>3344</v>
      </c>
      <c r="H1196" s="9" t="s">
        <v>199</v>
      </c>
      <c r="J1196" s="6" t="str">
        <f t="shared" si="338"/>
        <v>001011</v>
      </c>
      <c r="K1196" s="1">
        <f t="shared" si="339"/>
        <v>0</v>
      </c>
      <c r="L1196" s="6" t="str">
        <f t="shared" si="340"/>
        <v>00000</v>
      </c>
      <c r="M1196" s="1">
        <f t="shared" si="341"/>
        <v>0</v>
      </c>
      <c r="N1196" s="6" t="str">
        <f t="shared" si="342"/>
        <v>00</v>
      </c>
      <c r="O1196" s="1">
        <f t="shared" si="343"/>
        <v>2</v>
      </c>
      <c r="P1196" s="1">
        <f>IF(HEX2DEC(LEFT(E1196,4))&gt;=32768,HEX2DEC(LEFT(E1196,4))-65536,HEX2DEC(LEFT(E1196,4)))/Codes!$N$2</f>
        <v>8</v>
      </c>
      <c r="Q1196" s="1">
        <f>IF(HEX2DEC(RIGHT(E1196,4))&gt;=32768,HEX2DEC(RIGHT(E1196,4))-65536,HEX2DEC(RIGHT(E1196,4)))/Codes!$N$2</f>
        <v>0</v>
      </c>
      <c r="R1196" s="1">
        <f>IF(HEX2DEC(LEFT(F1196,4))&gt;=32768,HEX2DEC(LEFT(F1196,4))-65536,HEX2DEC(LEFT(F1196,4)))/Codes!$N$2</f>
        <v>7.6</v>
      </c>
      <c r="S1196" s="1">
        <f>IF(HEX2DEC(RIGHT(F1196,4))&gt;=32768,HEX2DEC(RIGHT(F1196,4))-65536,HEX2DEC(RIGHT(F1196,4)))/Codes!$N$2</f>
        <v>0</v>
      </c>
      <c r="T1196" s="18">
        <f t="shared" si="344"/>
        <v>180</v>
      </c>
      <c r="U1196" s="1">
        <f t="shared" si="345"/>
        <v>0</v>
      </c>
      <c r="V1196" s="1">
        <f t="shared" si="346"/>
        <v>101</v>
      </c>
      <c r="W1196" s="1" t="str">
        <f t="shared" si="347"/>
        <v>100</v>
      </c>
      <c r="X1196" s="1">
        <f t="shared" si="348"/>
        <v>1</v>
      </c>
      <c r="Y1196" s="1">
        <f t="shared" si="349"/>
        <v>40</v>
      </c>
      <c r="Z1196" s="1" t="str">
        <f>VLOOKUP(BIN2DEC(MID(HEX2BIN(MID(H1196,3,2),8),2,5)),Codes!$E$1:$F$18,2)</f>
        <v>Normal</v>
      </c>
      <c r="AA1196" s="6" t="str">
        <f t="shared" si="350"/>
        <v>0</v>
      </c>
      <c r="AB1196" s="1">
        <f t="shared" si="351"/>
        <v>0</v>
      </c>
      <c r="AC1196" s="1" t="str">
        <f>VLOOKUP(BIN2DEC(RIGHT(HEX2BIN(MID(H1196,6,1),4),1)&amp;LEFT(HEX2BIN(MID(H1196,7,1),4),1)),Codes!$K$1:$L$5,2)</f>
        <v>M</v>
      </c>
      <c r="AD1196" s="1" t="str">
        <f>VLOOKUP(BIN2DEC(RIGHT(HEX2BIN(MID(H1196,7,1),4),3)&amp;LEFT(HEX2BIN(MID(H1196,8,1),4),2)),Codes!$H$2:$I$33,2)</f>
        <v>Kick</v>
      </c>
      <c r="AE1196" s="1" t="str">
        <f t="shared" si="352"/>
        <v>1</v>
      </c>
      <c r="AF1196" s="1" t="str">
        <f t="shared" si="353"/>
        <v>1</v>
      </c>
      <c r="AH1196" s="6">
        <f t="shared" si="354"/>
        <v>34</v>
      </c>
    </row>
    <row r="1197" spans="1:34">
      <c r="A1197" s="3" t="s">
        <v>3345</v>
      </c>
      <c r="B1197" s="1" t="s">
        <v>76</v>
      </c>
      <c r="C1197" s="6" t="s">
        <v>3352</v>
      </c>
      <c r="D1197" s="9" t="s">
        <v>270</v>
      </c>
      <c r="E1197" s="9" t="s">
        <v>955</v>
      </c>
      <c r="F1197" s="9" t="s">
        <v>637</v>
      </c>
      <c r="G1197" s="9" t="s">
        <v>3346</v>
      </c>
      <c r="H1197" s="9" t="s">
        <v>1556</v>
      </c>
      <c r="J1197" s="6" t="str">
        <f t="shared" si="338"/>
        <v>001011</v>
      </c>
      <c r="K1197" s="1">
        <f t="shared" si="339"/>
        <v>0</v>
      </c>
      <c r="L1197" s="6" t="str">
        <f t="shared" si="340"/>
        <v>00000</v>
      </c>
      <c r="M1197" s="1">
        <f t="shared" si="341"/>
        <v>0</v>
      </c>
      <c r="N1197" s="6" t="str">
        <f t="shared" si="342"/>
        <v>00</v>
      </c>
      <c r="O1197" s="1">
        <f t="shared" si="343"/>
        <v>3</v>
      </c>
      <c r="P1197" s="1">
        <f>IF(HEX2DEC(LEFT(E1197,4))&gt;=32768,HEX2DEC(LEFT(E1197,4))-65536,HEX2DEC(LEFT(E1197,4)))/Codes!$N$2</f>
        <v>8</v>
      </c>
      <c r="Q1197" s="1">
        <f>IF(HEX2DEC(RIGHT(E1197,4))&gt;=32768,HEX2DEC(RIGHT(E1197,4))-65536,HEX2DEC(RIGHT(E1197,4)))/Codes!$N$2</f>
        <v>0</v>
      </c>
      <c r="R1197" s="1">
        <f>IF(HEX2DEC(LEFT(F1197,4))&gt;=32768,HEX2DEC(LEFT(F1197,4))-65536,HEX2DEC(LEFT(F1197,4)))/Codes!$N$2</f>
        <v>7.6</v>
      </c>
      <c r="S1197" s="1">
        <f>IF(HEX2DEC(RIGHT(F1197,4))&gt;=32768,HEX2DEC(RIGHT(F1197,4))-65536,HEX2DEC(RIGHT(F1197,4)))/Codes!$N$2</f>
        <v>0</v>
      </c>
      <c r="T1197" s="18">
        <f t="shared" si="344"/>
        <v>100</v>
      </c>
      <c r="U1197" s="1">
        <f t="shared" si="345"/>
        <v>0</v>
      </c>
      <c r="V1197" s="1">
        <f t="shared" si="346"/>
        <v>101</v>
      </c>
      <c r="W1197" s="1" t="str">
        <f t="shared" si="347"/>
        <v>100</v>
      </c>
      <c r="X1197" s="1">
        <f t="shared" si="348"/>
        <v>1</v>
      </c>
      <c r="Y1197" s="1">
        <f t="shared" si="349"/>
        <v>40</v>
      </c>
      <c r="Z1197" s="1" t="str">
        <f>VLOOKUP(BIN2DEC(MID(HEX2BIN(MID(H1197,3,2),8),2,5)),Codes!$E$1:$F$18,2)</f>
        <v>Normal</v>
      </c>
      <c r="AA1197" s="6" t="str">
        <f t="shared" si="350"/>
        <v>0</v>
      </c>
      <c r="AB1197" s="1">
        <f t="shared" si="351"/>
        <v>0</v>
      </c>
      <c r="AC1197" s="1" t="str">
        <f>VLOOKUP(BIN2DEC(RIGHT(HEX2BIN(MID(H1197,6,1),4),1)&amp;LEFT(HEX2BIN(MID(H1197,7,1),4),1)),Codes!$K$1:$L$5,2)</f>
        <v>S</v>
      </c>
      <c r="AD1197" s="1" t="str">
        <f>VLOOKUP(BIN2DEC(RIGHT(HEX2BIN(MID(H1197,7,1),4),3)&amp;LEFT(HEX2BIN(MID(H1197,8,1),4),2)),Codes!$H$2:$I$33,2)</f>
        <v>Punch</v>
      </c>
      <c r="AE1197" s="1" t="str">
        <f t="shared" si="352"/>
        <v>1</v>
      </c>
      <c r="AF1197" s="1" t="str">
        <f t="shared" si="353"/>
        <v>1</v>
      </c>
      <c r="AH1197" s="6">
        <f t="shared" si="354"/>
        <v>1</v>
      </c>
    </row>
    <row r="1198" spans="1:34">
      <c r="A1198" s="3" t="s">
        <v>3347</v>
      </c>
      <c r="B1198" s="1" t="s">
        <v>76</v>
      </c>
      <c r="C1198" s="6" t="s">
        <v>3353</v>
      </c>
      <c r="D1198" s="9" t="s">
        <v>3348</v>
      </c>
      <c r="E1198" s="9" t="s">
        <v>2735</v>
      </c>
      <c r="F1198" s="9" t="s">
        <v>637</v>
      </c>
      <c r="G1198" s="9" t="s">
        <v>1178</v>
      </c>
      <c r="H1198" s="9" t="s">
        <v>3349</v>
      </c>
      <c r="J1198" s="6" t="str">
        <f t="shared" si="338"/>
        <v>001011</v>
      </c>
      <c r="K1198" s="1">
        <f t="shared" si="339"/>
        <v>0</v>
      </c>
      <c r="L1198" s="6" t="str">
        <f t="shared" si="340"/>
        <v>00000</v>
      </c>
      <c r="M1198" s="1">
        <f t="shared" si="341"/>
        <v>0</v>
      </c>
      <c r="N1198" s="6" t="str">
        <f t="shared" si="342"/>
        <v>00</v>
      </c>
      <c r="O1198" s="1">
        <f t="shared" si="343"/>
        <v>4</v>
      </c>
      <c r="P1198" s="1">
        <f>IF(HEX2DEC(LEFT(E1198,4))&gt;=32768,HEX2DEC(LEFT(E1198,4))-65536,HEX2DEC(LEFT(E1198,4)))/Codes!$N$2</f>
        <v>9.6</v>
      </c>
      <c r="Q1198" s="1">
        <f>IF(HEX2DEC(RIGHT(E1198,4))&gt;=32768,HEX2DEC(RIGHT(E1198,4))-65536,HEX2DEC(RIGHT(E1198,4)))/Codes!$N$2</f>
        <v>0</v>
      </c>
      <c r="R1198" s="1">
        <f>IF(HEX2DEC(LEFT(F1198,4))&gt;=32768,HEX2DEC(LEFT(F1198,4))-65536,HEX2DEC(LEFT(F1198,4)))/Codes!$N$2</f>
        <v>7.6</v>
      </c>
      <c r="S1198" s="1">
        <f>IF(HEX2DEC(RIGHT(F1198,4))&gt;=32768,HEX2DEC(RIGHT(F1198,4))-65536,HEX2DEC(RIGHT(F1198,4)))/Codes!$N$2</f>
        <v>0</v>
      </c>
      <c r="T1198" s="18">
        <f t="shared" si="344"/>
        <v>361</v>
      </c>
      <c r="U1198" s="1">
        <f t="shared" si="345"/>
        <v>120</v>
      </c>
      <c r="V1198" s="1">
        <f t="shared" si="346"/>
        <v>0</v>
      </c>
      <c r="W1198" s="1" t="str">
        <f t="shared" si="347"/>
        <v>100</v>
      </c>
      <c r="X1198" s="1">
        <f t="shared" si="348"/>
        <v>3</v>
      </c>
      <c r="Y1198" s="1">
        <f t="shared" si="349"/>
        <v>75</v>
      </c>
      <c r="Z1198" s="1" t="str">
        <f>VLOOKUP(BIN2DEC(MID(HEX2BIN(MID(H1198,3,2),8),2,5)),Codes!$E$1:$F$18,2)</f>
        <v>Normal</v>
      </c>
      <c r="AA1198" s="6" t="str">
        <f t="shared" si="350"/>
        <v>0</v>
      </c>
      <c r="AB1198" s="1">
        <f t="shared" si="351"/>
        <v>0</v>
      </c>
      <c r="AC1198" s="1" t="str">
        <f>VLOOKUP(BIN2DEC(RIGHT(HEX2BIN(MID(H1198,6,1),4),1)&amp;LEFT(HEX2BIN(MID(H1198,7,1),4),1)),Codes!$K$1:$L$5,2)</f>
        <v>M</v>
      </c>
      <c r="AD1198" s="1" t="str">
        <f>VLOOKUP(BIN2DEC(RIGHT(HEX2BIN(MID(H1198,7,1),4),3)&amp;LEFT(HEX2BIN(MID(H1198,8,1),4),2)),Codes!$H$2:$I$33,2)</f>
        <v>Kick</v>
      </c>
      <c r="AE1198" s="1" t="str">
        <f t="shared" si="352"/>
        <v>1</v>
      </c>
      <c r="AF1198" s="1" t="str">
        <f t="shared" si="353"/>
        <v>1</v>
      </c>
      <c r="AH1198" s="6">
        <f t="shared" si="354"/>
        <v>34</v>
      </c>
    </row>
    <row r="1199" spans="1:34">
      <c r="A1199" s="3" t="s">
        <v>3350</v>
      </c>
      <c r="B1199" s="1" t="s">
        <v>76</v>
      </c>
      <c r="C1199" s="6" t="s">
        <v>1569</v>
      </c>
      <c r="D1199" s="9" t="s">
        <v>270</v>
      </c>
      <c r="E1199" s="9" t="s">
        <v>307</v>
      </c>
      <c r="F1199" s="9" t="s">
        <v>1546</v>
      </c>
      <c r="G1199" s="9" t="s">
        <v>1563</v>
      </c>
      <c r="H1199" s="9" t="s">
        <v>1548</v>
      </c>
      <c r="J1199" s="6" t="str">
        <f t="shared" si="338"/>
        <v>001011</v>
      </c>
      <c r="K1199" s="1">
        <f t="shared" si="339"/>
        <v>0</v>
      </c>
      <c r="L1199" s="6" t="str">
        <f t="shared" si="340"/>
        <v>00000</v>
      </c>
      <c r="M1199" s="1">
        <f t="shared" si="341"/>
        <v>0</v>
      </c>
      <c r="N1199" s="6" t="str">
        <f t="shared" si="342"/>
        <v>00</v>
      </c>
      <c r="O1199" s="1">
        <f t="shared" si="343"/>
        <v>3</v>
      </c>
      <c r="P1199" s="1">
        <f>IF(HEX2DEC(LEFT(E1199,4))&gt;=32768,HEX2DEC(LEFT(E1199,4))-65536,HEX2DEC(LEFT(E1199,4)))/Codes!$N$2</f>
        <v>3.2</v>
      </c>
      <c r="Q1199" s="1">
        <f>IF(HEX2DEC(RIGHT(E1199,4))&gt;=32768,HEX2DEC(RIGHT(E1199,4))-65536,HEX2DEC(RIGHT(E1199,4)))/Codes!$N$2</f>
        <v>0</v>
      </c>
      <c r="R1199" s="1">
        <f>IF(HEX2DEC(LEFT(F1199,4))&gt;=32768,HEX2DEC(LEFT(F1199,4))-65536,HEX2DEC(LEFT(F1199,4)))/Codes!$N$2</f>
        <v>7.2</v>
      </c>
      <c r="S1199" s="1">
        <f>IF(HEX2DEC(RIGHT(F1199,4))&gt;=32768,HEX2DEC(RIGHT(F1199,4))-65536,HEX2DEC(RIGHT(F1199,4)))/Codes!$N$2</f>
        <v>4.8</v>
      </c>
      <c r="T1199" s="18">
        <f t="shared" si="344"/>
        <v>140</v>
      </c>
      <c r="U1199" s="1">
        <f t="shared" si="345"/>
        <v>0</v>
      </c>
      <c r="V1199" s="1">
        <f t="shared" si="346"/>
        <v>40</v>
      </c>
      <c r="W1199" s="1" t="str">
        <f t="shared" si="347"/>
        <v>100</v>
      </c>
      <c r="X1199" s="1">
        <f t="shared" si="348"/>
        <v>1</v>
      </c>
      <c r="Y1199" s="1">
        <f t="shared" si="349"/>
        <v>0</v>
      </c>
      <c r="Z1199" s="1" t="str">
        <f>VLOOKUP(BIN2DEC(MID(HEX2BIN(MID(H1199,3,2),8),2,5)),Codes!$E$1:$F$18,2)</f>
        <v>Normal</v>
      </c>
      <c r="AA1199" s="6" t="str">
        <f t="shared" si="350"/>
        <v>0</v>
      </c>
      <c r="AB1199" s="1">
        <f t="shared" si="351"/>
        <v>0</v>
      </c>
      <c r="AC1199" s="1" t="str">
        <f>VLOOKUP(BIN2DEC(RIGHT(HEX2BIN(MID(H1199,6,1),4),1)&amp;LEFT(HEX2BIN(MID(H1199,7,1),4),1)),Codes!$K$1:$L$5,2)</f>
        <v>L</v>
      </c>
      <c r="AD1199" s="1" t="str">
        <f>VLOOKUP(BIN2DEC(RIGHT(HEX2BIN(MID(H1199,7,1),4),3)&amp;LEFT(HEX2BIN(MID(H1199,8,1),4),2)),Codes!$H$2:$I$33,2)</f>
        <v>Kick</v>
      </c>
      <c r="AE1199" s="1" t="str">
        <f t="shared" si="352"/>
        <v>1</v>
      </c>
      <c r="AF1199" s="1" t="str">
        <f t="shared" si="353"/>
        <v>1</v>
      </c>
      <c r="AH1199" s="6">
        <f t="shared" si="354"/>
        <v>66</v>
      </c>
    </row>
    <row r="1200" spans="1:34">
      <c r="A1200" s="3" t="s">
        <v>3354</v>
      </c>
      <c r="B1200" s="1" t="s">
        <v>76</v>
      </c>
      <c r="C1200" s="6" t="s">
        <v>1569</v>
      </c>
      <c r="D1200" s="9" t="s">
        <v>273</v>
      </c>
      <c r="E1200" s="9" t="s">
        <v>307</v>
      </c>
      <c r="F1200" s="9" t="s">
        <v>1550</v>
      </c>
      <c r="G1200" s="9" t="s">
        <v>1563</v>
      </c>
      <c r="H1200" s="9" t="s">
        <v>1548</v>
      </c>
      <c r="J1200" s="6" t="str">
        <f t="shared" si="338"/>
        <v>001011</v>
      </c>
      <c r="K1200" s="1">
        <f t="shared" si="339"/>
        <v>1</v>
      </c>
      <c r="L1200" s="6" t="str">
        <f t="shared" si="340"/>
        <v>00000</v>
      </c>
      <c r="M1200" s="1">
        <f t="shared" si="341"/>
        <v>0</v>
      </c>
      <c r="N1200" s="6" t="str">
        <f t="shared" si="342"/>
        <v>00</v>
      </c>
      <c r="O1200" s="1">
        <f t="shared" si="343"/>
        <v>3</v>
      </c>
      <c r="P1200" s="1">
        <f>IF(HEX2DEC(LEFT(E1200,4))&gt;=32768,HEX2DEC(LEFT(E1200,4))-65536,HEX2DEC(LEFT(E1200,4)))/Codes!$N$2</f>
        <v>3.2</v>
      </c>
      <c r="Q1200" s="1">
        <f>IF(HEX2DEC(RIGHT(E1200,4))&gt;=32768,HEX2DEC(RIGHT(E1200,4))-65536,HEX2DEC(RIGHT(E1200,4)))/Codes!$N$2</f>
        <v>0</v>
      </c>
      <c r="R1200" s="1">
        <f>IF(HEX2DEC(LEFT(F1200,4))&gt;=32768,HEX2DEC(LEFT(F1200,4))-65536,HEX2DEC(LEFT(F1200,4)))/Codes!$N$2</f>
        <v>7.2</v>
      </c>
      <c r="S1200" s="1">
        <f>IF(HEX2DEC(RIGHT(F1200,4))&gt;=32768,HEX2DEC(RIGHT(F1200,4))-65536,HEX2DEC(RIGHT(F1200,4)))/Codes!$N$2</f>
        <v>-4.8</v>
      </c>
      <c r="T1200" s="18">
        <f t="shared" si="344"/>
        <v>140</v>
      </c>
      <c r="U1200" s="1">
        <f t="shared" si="345"/>
        <v>0</v>
      </c>
      <c r="V1200" s="1">
        <f t="shared" si="346"/>
        <v>40</v>
      </c>
      <c r="W1200" s="1" t="str">
        <f t="shared" si="347"/>
        <v>100</v>
      </c>
      <c r="X1200" s="1">
        <f t="shared" si="348"/>
        <v>1</v>
      </c>
      <c r="Y1200" s="1">
        <f t="shared" si="349"/>
        <v>0</v>
      </c>
      <c r="Z1200" s="1" t="str">
        <f>VLOOKUP(BIN2DEC(MID(HEX2BIN(MID(H1200,3,2),8),2,5)),Codes!$E$1:$F$18,2)</f>
        <v>Normal</v>
      </c>
      <c r="AA1200" s="6" t="str">
        <f t="shared" si="350"/>
        <v>0</v>
      </c>
      <c r="AB1200" s="1">
        <f t="shared" si="351"/>
        <v>0</v>
      </c>
      <c r="AC1200" s="1" t="str">
        <f>VLOOKUP(BIN2DEC(RIGHT(HEX2BIN(MID(H1200,6,1),4),1)&amp;LEFT(HEX2BIN(MID(H1200,7,1),4),1)),Codes!$K$1:$L$5,2)</f>
        <v>L</v>
      </c>
      <c r="AD1200" s="1" t="str">
        <f>VLOOKUP(BIN2DEC(RIGHT(HEX2BIN(MID(H1200,7,1),4),3)&amp;LEFT(HEX2BIN(MID(H1200,8,1),4),2)),Codes!$H$2:$I$33,2)</f>
        <v>Kick</v>
      </c>
      <c r="AE1200" s="1" t="str">
        <f t="shared" si="352"/>
        <v>1</v>
      </c>
      <c r="AF1200" s="1" t="str">
        <f t="shared" si="353"/>
        <v>1</v>
      </c>
      <c r="AH1200" s="6">
        <f t="shared" si="354"/>
        <v>66</v>
      </c>
    </row>
    <row r="1201" spans="1:34">
      <c r="A1201" s="3" t="s">
        <v>3355</v>
      </c>
      <c r="B1201" s="1" t="s">
        <v>76</v>
      </c>
      <c r="C1201" s="6" t="s">
        <v>3356</v>
      </c>
      <c r="D1201" s="9" t="s">
        <v>255</v>
      </c>
      <c r="E1201" s="9" t="s">
        <v>637</v>
      </c>
      <c r="F1201" s="9" t="s">
        <v>637</v>
      </c>
      <c r="G1201" s="9" t="s">
        <v>1572</v>
      </c>
      <c r="H1201" s="9" t="s">
        <v>199</v>
      </c>
      <c r="J1201" s="6" t="str">
        <f t="shared" si="338"/>
        <v>001011</v>
      </c>
      <c r="K1201" s="1">
        <f t="shared" si="339"/>
        <v>0</v>
      </c>
      <c r="L1201" s="6" t="str">
        <f t="shared" si="340"/>
        <v>00000</v>
      </c>
      <c r="M1201" s="1">
        <f t="shared" si="341"/>
        <v>0</v>
      </c>
      <c r="N1201" s="6" t="str">
        <f t="shared" si="342"/>
        <v>00</v>
      </c>
      <c r="O1201" s="1">
        <f t="shared" si="343"/>
        <v>2</v>
      </c>
      <c r="P1201" s="1">
        <f>IF(HEX2DEC(LEFT(E1201,4))&gt;=32768,HEX2DEC(LEFT(E1201,4))-65536,HEX2DEC(LEFT(E1201,4)))/Codes!$N$2</f>
        <v>7.6</v>
      </c>
      <c r="Q1201" s="1">
        <f>IF(HEX2DEC(RIGHT(E1201,4))&gt;=32768,HEX2DEC(RIGHT(E1201,4))-65536,HEX2DEC(RIGHT(E1201,4)))/Codes!$N$2</f>
        <v>0</v>
      </c>
      <c r="R1201" s="1">
        <f>IF(HEX2DEC(LEFT(F1201,4))&gt;=32768,HEX2DEC(LEFT(F1201,4))-65536,HEX2DEC(LEFT(F1201,4)))/Codes!$N$2</f>
        <v>7.6</v>
      </c>
      <c r="S1201" s="1">
        <f>IF(HEX2DEC(RIGHT(F1201,4))&gt;=32768,HEX2DEC(RIGHT(F1201,4))-65536,HEX2DEC(RIGHT(F1201,4)))/Codes!$N$2</f>
        <v>0</v>
      </c>
      <c r="T1201" s="18">
        <f t="shared" si="344"/>
        <v>160</v>
      </c>
      <c r="U1201" s="1">
        <f t="shared" si="345"/>
        <v>0</v>
      </c>
      <c r="V1201" s="1">
        <f t="shared" si="346"/>
        <v>1</v>
      </c>
      <c r="W1201" s="1" t="str">
        <f t="shared" si="347"/>
        <v>100</v>
      </c>
      <c r="X1201" s="1">
        <f t="shared" si="348"/>
        <v>1</v>
      </c>
      <c r="Y1201" s="1">
        <f t="shared" si="349"/>
        <v>40</v>
      </c>
      <c r="Z1201" s="1" t="str">
        <f>VLOOKUP(BIN2DEC(MID(HEX2BIN(MID(H1201,3,2),8),2,5)),Codes!$E$1:$F$18,2)</f>
        <v>Normal</v>
      </c>
      <c r="AA1201" s="6" t="str">
        <f t="shared" si="350"/>
        <v>0</v>
      </c>
      <c r="AB1201" s="1">
        <f t="shared" si="351"/>
        <v>0</v>
      </c>
      <c r="AC1201" s="1" t="str">
        <f>VLOOKUP(BIN2DEC(RIGHT(HEX2BIN(MID(H1201,6,1),4),1)&amp;LEFT(HEX2BIN(MID(H1201,7,1),4),1)),Codes!$K$1:$L$5,2)</f>
        <v>M</v>
      </c>
      <c r="AD1201" s="1" t="str">
        <f>VLOOKUP(BIN2DEC(RIGHT(HEX2BIN(MID(H1201,7,1),4),3)&amp;LEFT(HEX2BIN(MID(H1201,8,1),4),2)),Codes!$H$2:$I$33,2)</f>
        <v>Kick</v>
      </c>
      <c r="AE1201" s="1" t="str">
        <f t="shared" si="352"/>
        <v>1</v>
      </c>
      <c r="AF1201" s="1" t="str">
        <f t="shared" si="353"/>
        <v>1</v>
      </c>
      <c r="AH1201" s="6">
        <f t="shared" si="354"/>
        <v>34</v>
      </c>
    </row>
    <row r="1202" spans="1:34">
      <c r="A1202" s="3" t="s">
        <v>3357</v>
      </c>
      <c r="B1202" s="1" t="s">
        <v>76</v>
      </c>
      <c r="C1202" s="6" t="s">
        <v>3358</v>
      </c>
      <c r="D1202" s="9" t="s">
        <v>702</v>
      </c>
      <c r="E1202" s="9" t="s">
        <v>637</v>
      </c>
      <c r="F1202" s="9" t="s">
        <v>637</v>
      </c>
      <c r="G1202" s="9" t="s">
        <v>1555</v>
      </c>
      <c r="H1202" s="9" t="s">
        <v>1581</v>
      </c>
      <c r="J1202" s="6" t="str">
        <f t="shared" si="338"/>
        <v>001011</v>
      </c>
      <c r="K1202" s="1">
        <f t="shared" si="339"/>
        <v>0</v>
      </c>
      <c r="L1202" s="6" t="str">
        <f t="shared" si="340"/>
        <v>00000</v>
      </c>
      <c r="M1202" s="1">
        <f t="shared" si="341"/>
        <v>0</v>
      </c>
      <c r="N1202" s="6" t="str">
        <f t="shared" si="342"/>
        <v>00</v>
      </c>
      <c r="O1202" s="1">
        <f t="shared" si="343"/>
        <v>1</v>
      </c>
      <c r="P1202" s="1">
        <f>IF(HEX2DEC(LEFT(E1202,4))&gt;=32768,HEX2DEC(LEFT(E1202,4))-65536,HEX2DEC(LEFT(E1202,4)))/Codes!$N$2</f>
        <v>7.6</v>
      </c>
      <c r="Q1202" s="1">
        <f>IF(HEX2DEC(RIGHT(E1202,4))&gt;=32768,HEX2DEC(RIGHT(E1202,4))-65536,HEX2DEC(RIGHT(E1202,4)))/Codes!$N$2</f>
        <v>0</v>
      </c>
      <c r="R1202" s="1">
        <f>IF(HEX2DEC(LEFT(F1202,4))&gt;=32768,HEX2DEC(LEFT(F1202,4))-65536,HEX2DEC(LEFT(F1202,4)))/Codes!$N$2</f>
        <v>7.6</v>
      </c>
      <c r="S1202" s="1">
        <f>IF(HEX2DEC(RIGHT(F1202,4))&gt;=32768,HEX2DEC(RIGHT(F1202,4))-65536,HEX2DEC(RIGHT(F1202,4)))/Codes!$N$2</f>
        <v>0</v>
      </c>
      <c r="T1202" s="18">
        <f t="shared" si="344"/>
        <v>100</v>
      </c>
      <c r="U1202" s="1">
        <f t="shared" si="345"/>
        <v>0</v>
      </c>
      <c r="V1202" s="1">
        <f t="shared" si="346"/>
        <v>1</v>
      </c>
      <c r="W1202" s="1" t="str">
        <f t="shared" si="347"/>
        <v>100</v>
      </c>
      <c r="X1202" s="1">
        <f t="shared" si="348"/>
        <v>1</v>
      </c>
      <c r="Y1202" s="1">
        <f t="shared" si="349"/>
        <v>50</v>
      </c>
      <c r="Z1202" s="1" t="str">
        <f>VLOOKUP(BIN2DEC(MID(HEX2BIN(MID(H1202,3,2),8),2,5)),Codes!$E$1:$F$18,2)</f>
        <v>Normal</v>
      </c>
      <c r="AA1202" s="6" t="str">
        <f t="shared" si="350"/>
        <v>0</v>
      </c>
      <c r="AB1202" s="1">
        <f t="shared" si="351"/>
        <v>0</v>
      </c>
      <c r="AC1202" s="1" t="str">
        <f>VLOOKUP(BIN2DEC(RIGHT(HEX2BIN(MID(H1202,6,1),4),1)&amp;LEFT(HEX2BIN(MID(H1202,7,1),4),1)),Codes!$K$1:$L$5,2)</f>
        <v>S</v>
      </c>
      <c r="AD1202" s="1" t="str">
        <f>VLOOKUP(BIN2DEC(RIGHT(HEX2BIN(MID(H1202,7,1),4),3)&amp;LEFT(HEX2BIN(MID(H1202,8,1),4),2)),Codes!$H$2:$I$33,2)</f>
        <v>Kick</v>
      </c>
      <c r="AE1202" s="1" t="str">
        <f t="shared" si="352"/>
        <v>1</v>
      </c>
      <c r="AF1202" s="1" t="str">
        <f t="shared" si="353"/>
        <v>1</v>
      </c>
      <c r="AH1202" s="6">
        <f t="shared" si="354"/>
        <v>2</v>
      </c>
    </row>
    <row r="1203" spans="1:34">
      <c r="A1203" s="3" t="s">
        <v>3359</v>
      </c>
      <c r="B1203" s="1" t="s">
        <v>76</v>
      </c>
      <c r="C1203" s="6" t="s">
        <v>3360</v>
      </c>
      <c r="D1203" s="9" t="s">
        <v>3348</v>
      </c>
      <c r="E1203" s="9" t="s">
        <v>812</v>
      </c>
      <c r="F1203" s="9" t="s">
        <v>637</v>
      </c>
      <c r="G1203" s="9" t="s">
        <v>1178</v>
      </c>
      <c r="H1203" s="9" t="s">
        <v>3361</v>
      </c>
      <c r="J1203" s="6" t="str">
        <f t="shared" si="338"/>
        <v>001011</v>
      </c>
      <c r="K1203" s="1">
        <f t="shared" si="339"/>
        <v>0</v>
      </c>
      <c r="L1203" s="6" t="str">
        <f t="shared" si="340"/>
        <v>00000</v>
      </c>
      <c r="M1203" s="1">
        <f t="shared" si="341"/>
        <v>0</v>
      </c>
      <c r="N1203" s="6" t="str">
        <f t="shared" si="342"/>
        <v>00</v>
      </c>
      <c r="O1203" s="1">
        <f t="shared" si="343"/>
        <v>4</v>
      </c>
      <c r="P1203" s="1">
        <f>IF(HEX2DEC(LEFT(E1203,4))&gt;=32768,HEX2DEC(LEFT(E1203,4))-65536,HEX2DEC(LEFT(E1203,4)))/Codes!$N$2</f>
        <v>8.4</v>
      </c>
      <c r="Q1203" s="1">
        <f>IF(HEX2DEC(RIGHT(E1203,4))&gt;=32768,HEX2DEC(RIGHT(E1203,4))-65536,HEX2DEC(RIGHT(E1203,4)))/Codes!$N$2</f>
        <v>0</v>
      </c>
      <c r="R1203" s="1">
        <f>IF(HEX2DEC(LEFT(F1203,4))&gt;=32768,HEX2DEC(LEFT(F1203,4))-65536,HEX2DEC(LEFT(F1203,4)))/Codes!$N$2</f>
        <v>7.6</v>
      </c>
      <c r="S1203" s="1">
        <f>IF(HEX2DEC(RIGHT(F1203,4))&gt;=32768,HEX2DEC(RIGHT(F1203,4))-65536,HEX2DEC(RIGHT(F1203,4)))/Codes!$N$2</f>
        <v>0</v>
      </c>
      <c r="T1203" s="18">
        <f t="shared" si="344"/>
        <v>361</v>
      </c>
      <c r="U1203" s="1">
        <f t="shared" si="345"/>
        <v>120</v>
      </c>
      <c r="V1203" s="1">
        <f t="shared" si="346"/>
        <v>0</v>
      </c>
      <c r="W1203" s="1" t="str">
        <f t="shared" si="347"/>
        <v>100</v>
      </c>
      <c r="X1203" s="1">
        <f t="shared" si="348"/>
        <v>3</v>
      </c>
      <c r="Y1203" s="1">
        <f t="shared" si="349"/>
        <v>80</v>
      </c>
      <c r="Z1203" s="1" t="str">
        <f>VLOOKUP(BIN2DEC(MID(HEX2BIN(MID(H1203,3,2),8),2,5)),Codes!$E$1:$F$18,2)</f>
        <v>Normal</v>
      </c>
      <c r="AA1203" s="6" t="str">
        <f t="shared" si="350"/>
        <v>0</v>
      </c>
      <c r="AB1203" s="1">
        <f t="shared" si="351"/>
        <v>0</v>
      </c>
      <c r="AC1203" s="1" t="str">
        <f>VLOOKUP(BIN2DEC(RIGHT(HEX2BIN(MID(H1203,6,1),4),1)&amp;LEFT(HEX2BIN(MID(H1203,7,1),4),1)),Codes!$K$1:$L$5,2)</f>
        <v>M</v>
      </c>
      <c r="AD1203" s="1" t="str">
        <f>VLOOKUP(BIN2DEC(RIGHT(HEX2BIN(MID(H1203,7,1),4),3)&amp;LEFT(HEX2BIN(MID(H1203,8,1),4),2)),Codes!$H$2:$I$33,2)</f>
        <v>Kick</v>
      </c>
      <c r="AE1203" s="1" t="str">
        <f t="shared" si="352"/>
        <v>1</v>
      </c>
      <c r="AF1203" s="1" t="str">
        <f t="shared" si="353"/>
        <v>1</v>
      </c>
      <c r="AH1203" s="6">
        <f t="shared" si="354"/>
        <v>34</v>
      </c>
    </row>
    <row r="1204" spans="1:34">
      <c r="A1204" s="3" t="s">
        <v>3362</v>
      </c>
      <c r="B1204" s="1" t="s">
        <v>76</v>
      </c>
      <c r="C1204" s="6" t="s">
        <v>1055</v>
      </c>
      <c r="D1204" s="9" t="s">
        <v>853</v>
      </c>
      <c r="E1204" s="9" t="s">
        <v>307</v>
      </c>
      <c r="F1204" s="9" t="s">
        <v>91</v>
      </c>
      <c r="G1204" s="9" t="s">
        <v>1591</v>
      </c>
      <c r="H1204" s="9" t="s">
        <v>3363</v>
      </c>
      <c r="J1204" s="6" t="str">
        <f t="shared" si="338"/>
        <v>001011</v>
      </c>
      <c r="K1204" s="1">
        <f t="shared" si="339"/>
        <v>0</v>
      </c>
      <c r="L1204" s="6" t="str">
        <f t="shared" si="340"/>
        <v>00000</v>
      </c>
      <c r="M1204" s="1">
        <f t="shared" si="341"/>
        <v>0</v>
      </c>
      <c r="N1204" s="6" t="str">
        <f t="shared" si="342"/>
        <v>00</v>
      </c>
      <c r="O1204" s="1">
        <f t="shared" si="343"/>
        <v>8</v>
      </c>
      <c r="P1204" s="1">
        <f>IF(HEX2DEC(LEFT(E1204,4))&gt;=32768,HEX2DEC(LEFT(E1204,4))-65536,HEX2DEC(LEFT(E1204,4)))/Codes!$N$2</f>
        <v>3.2</v>
      </c>
      <c r="Q1204" s="1">
        <f>IF(HEX2DEC(RIGHT(E1204,4))&gt;=32768,HEX2DEC(RIGHT(E1204,4))-65536,HEX2DEC(RIGHT(E1204,4)))/Codes!$N$2</f>
        <v>0</v>
      </c>
      <c r="R1204" s="1">
        <f>IF(HEX2DEC(LEFT(F1204,4))&gt;=32768,HEX2DEC(LEFT(F1204,4))-65536,HEX2DEC(LEFT(F1204,4)))/Codes!$N$2</f>
        <v>0</v>
      </c>
      <c r="S1204" s="1">
        <f>IF(HEX2DEC(RIGHT(F1204,4))&gt;=32768,HEX2DEC(RIGHT(F1204,4))-65536,HEX2DEC(RIGHT(F1204,4)))/Codes!$N$2</f>
        <v>0</v>
      </c>
      <c r="T1204" s="18">
        <f t="shared" si="344"/>
        <v>361</v>
      </c>
      <c r="U1204" s="1">
        <f t="shared" si="345"/>
        <v>25</v>
      </c>
      <c r="V1204" s="1">
        <f t="shared" si="346"/>
        <v>0</v>
      </c>
      <c r="W1204" s="1" t="str">
        <f t="shared" si="347"/>
        <v>000</v>
      </c>
      <c r="X1204" s="1">
        <f t="shared" si="348"/>
        <v>0</v>
      </c>
      <c r="Y1204" s="1">
        <f t="shared" si="349"/>
        <v>5</v>
      </c>
      <c r="Z1204" s="1" t="str">
        <f>VLOOKUP(BIN2DEC(MID(HEX2BIN(MID(H1204,3,2),8),2,5)),Codes!$E$1:$F$18,2)</f>
        <v>Normal</v>
      </c>
      <c r="AA1204" s="6" t="str">
        <f t="shared" si="350"/>
        <v>1</v>
      </c>
      <c r="AB1204" s="1">
        <f t="shared" si="351"/>
        <v>0</v>
      </c>
      <c r="AC1204" s="1" t="str">
        <f>VLOOKUP(BIN2DEC(RIGHT(HEX2BIN(MID(H1204,6,1),4),1)&amp;LEFT(HEX2BIN(MID(H1204,7,1),4),1)),Codes!$K$1:$L$5,2)</f>
        <v>M</v>
      </c>
      <c r="AD1204" s="1" t="str">
        <f>VLOOKUP(BIN2DEC(RIGHT(HEX2BIN(MID(H1204,7,1),4),3)&amp;LEFT(HEX2BIN(MID(H1204,8,1),4),2)),Codes!$H$2:$I$33,2)</f>
        <v>Shell</v>
      </c>
      <c r="AE1204" s="1" t="str">
        <f t="shared" si="352"/>
        <v>1</v>
      </c>
      <c r="AF1204" s="1" t="str">
        <f t="shared" si="353"/>
        <v>1</v>
      </c>
      <c r="AH1204" s="6">
        <f t="shared" si="354"/>
        <v>42</v>
      </c>
    </row>
    <row r="1205" spans="1:34">
      <c r="A1205" s="3" t="s">
        <v>3364</v>
      </c>
      <c r="B1205" s="1" t="s">
        <v>76</v>
      </c>
      <c r="C1205" s="6" t="s">
        <v>267</v>
      </c>
      <c r="D1205" s="9" t="s">
        <v>3365</v>
      </c>
      <c r="E1205" s="9" t="s">
        <v>1595</v>
      </c>
      <c r="F1205" s="9" t="s">
        <v>91</v>
      </c>
      <c r="G1205" s="9" t="s">
        <v>3366</v>
      </c>
      <c r="H1205" s="9" t="s">
        <v>259</v>
      </c>
      <c r="J1205" s="6" t="str">
        <f t="shared" si="338"/>
        <v>001011</v>
      </c>
      <c r="K1205" s="1">
        <f t="shared" si="339"/>
        <v>0</v>
      </c>
      <c r="L1205" s="6" t="str">
        <f t="shared" si="340"/>
        <v>00000</v>
      </c>
      <c r="M1205" s="1">
        <f t="shared" si="341"/>
        <v>9</v>
      </c>
      <c r="N1205" s="6" t="str">
        <f t="shared" si="342"/>
        <v>00</v>
      </c>
      <c r="O1205" s="1">
        <f t="shared" si="343"/>
        <v>4</v>
      </c>
      <c r="P1205" s="1">
        <f>IF(HEX2DEC(LEFT(E1205,4))&gt;=32768,HEX2DEC(LEFT(E1205,4))-65536,HEX2DEC(LEFT(E1205,4)))/Codes!$N$2</f>
        <v>3.6</v>
      </c>
      <c r="Q1205" s="1">
        <f>IF(HEX2DEC(RIGHT(E1205,4))&gt;=32768,HEX2DEC(RIGHT(E1205,4))-65536,HEX2DEC(RIGHT(E1205,4)))/Codes!$N$2</f>
        <v>2.4</v>
      </c>
      <c r="R1205" s="1">
        <f>IF(HEX2DEC(LEFT(F1205,4))&gt;=32768,HEX2DEC(LEFT(F1205,4))-65536,HEX2DEC(LEFT(F1205,4)))/Codes!$N$2</f>
        <v>0</v>
      </c>
      <c r="S1205" s="1">
        <f>IF(HEX2DEC(RIGHT(F1205,4))&gt;=32768,HEX2DEC(RIGHT(F1205,4))-65536,HEX2DEC(RIGHT(F1205,4)))/Codes!$N$2</f>
        <v>0</v>
      </c>
      <c r="T1205" s="18">
        <f t="shared" si="344"/>
        <v>83</v>
      </c>
      <c r="U1205" s="1">
        <f t="shared" si="345"/>
        <v>100</v>
      </c>
      <c r="V1205" s="1">
        <f t="shared" si="346"/>
        <v>134</v>
      </c>
      <c r="W1205" s="1" t="str">
        <f t="shared" si="347"/>
        <v>100</v>
      </c>
      <c r="X1205" s="1">
        <f t="shared" si="348"/>
        <v>3</v>
      </c>
      <c r="Y1205" s="1">
        <f t="shared" si="349"/>
        <v>0</v>
      </c>
      <c r="Z1205" s="1" t="str">
        <f>VLOOKUP(BIN2DEC(MID(HEX2BIN(MID(H1205,3,2),8),2,5)),Codes!$E$1:$F$18,2)</f>
        <v>Normal</v>
      </c>
      <c r="AA1205" s="6" t="str">
        <f t="shared" si="350"/>
        <v>0</v>
      </c>
      <c r="AB1205" s="1">
        <f t="shared" si="351"/>
        <v>0</v>
      </c>
      <c r="AC1205" s="1" t="str">
        <f>VLOOKUP(BIN2DEC(RIGHT(HEX2BIN(MID(H1205,6,1),4),1)&amp;LEFT(HEX2BIN(MID(H1205,7,1),4),1)),Codes!$K$1:$L$5,2)</f>
        <v>S</v>
      </c>
      <c r="AD1205" s="1" t="str">
        <f>VLOOKUP(BIN2DEC(RIGHT(HEX2BIN(MID(H1205,7,1),4),3)&amp;LEFT(HEX2BIN(MID(H1205,8,1),4),2)),Codes!$H$2:$I$33,2)</f>
        <v>Punch</v>
      </c>
      <c r="AE1205" s="1" t="str">
        <f t="shared" si="352"/>
        <v>1</v>
      </c>
      <c r="AF1205" s="1" t="str">
        <f t="shared" si="353"/>
        <v>1</v>
      </c>
      <c r="AH1205" s="6">
        <f t="shared" si="354"/>
        <v>1</v>
      </c>
    </row>
    <row r="1206" spans="1:34">
      <c r="A1206" s="3" t="s">
        <v>3367</v>
      </c>
      <c r="B1206" s="1" t="s">
        <v>76</v>
      </c>
      <c r="C1206" s="6" t="s">
        <v>267</v>
      </c>
      <c r="D1206" s="9" t="s">
        <v>3368</v>
      </c>
      <c r="E1206" s="9" t="s">
        <v>1599</v>
      </c>
      <c r="F1206" s="9" t="s">
        <v>91</v>
      </c>
      <c r="G1206" s="9" t="s">
        <v>3366</v>
      </c>
      <c r="H1206" s="9" t="s">
        <v>259</v>
      </c>
      <c r="J1206" s="6" t="str">
        <f t="shared" si="338"/>
        <v>001011</v>
      </c>
      <c r="K1206" s="1">
        <f t="shared" si="339"/>
        <v>1</v>
      </c>
      <c r="L1206" s="6" t="str">
        <f t="shared" si="340"/>
        <v>00000</v>
      </c>
      <c r="M1206" s="1">
        <f t="shared" si="341"/>
        <v>8</v>
      </c>
      <c r="N1206" s="6" t="str">
        <f t="shared" si="342"/>
        <v>00</v>
      </c>
      <c r="O1206" s="1">
        <f t="shared" si="343"/>
        <v>4</v>
      </c>
      <c r="P1206" s="1">
        <f>IF(HEX2DEC(LEFT(E1206,4))&gt;=32768,HEX2DEC(LEFT(E1206,4))-65536,HEX2DEC(LEFT(E1206,4)))/Codes!$N$2</f>
        <v>2.4</v>
      </c>
      <c r="Q1206" s="1">
        <f>IF(HEX2DEC(RIGHT(E1206,4))&gt;=32768,HEX2DEC(RIGHT(E1206,4))-65536,HEX2DEC(RIGHT(E1206,4)))/Codes!$N$2</f>
        <v>1.2</v>
      </c>
      <c r="R1206" s="1">
        <f>IF(HEX2DEC(LEFT(F1206,4))&gt;=32768,HEX2DEC(LEFT(F1206,4))-65536,HEX2DEC(LEFT(F1206,4)))/Codes!$N$2</f>
        <v>0</v>
      </c>
      <c r="S1206" s="1">
        <f>IF(HEX2DEC(RIGHT(F1206,4))&gt;=32768,HEX2DEC(RIGHT(F1206,4))-65536,HEX2DEC(RIGHT(F1206,4)))/Codes!$N$2</f>
        <v>0</v>
      </c>
      <c r="T1206" s="18">
        <f t="shared" si="344"/>
        <v>83</v>
      </c>
      <c r="U1206" s="1">
        <f t="shared" si="345"/>
        <v>100</v>
      </c>
      <c r="V1206" s="1">
        <f t="shared" si="346"/>
        <v>134</v>
      </c>
      <c r="W1206" s="1" t="str">
        <f t="shared" si="347"/>
        <v>100</v>
      </c>
      <c r="X1206" s="1">
        <f t="shared" si="348"/>
        <v>3</v>
      </c>
      <c r="Y1206" s="1">
        <f t="shared" si="349"/>
        <v>0</v>
      </c>
      <c r="Z1206" s="1" t="str">
        <f>VLOOKUP(BIN2DEC(MID(HEX2BIN(MID(H1206,3,2),8),2,5)),Codes!$E$1:$F$18,2)</f>
        <v>Normal</v>
      </c>
      <c r="AA1206" s="6" t="str">
        <f t="shared" si="350"/>
        <v>0</v>
      </c>
      <c r="AB1206" s="1">
        <f t="shared" si="351"/>
        <v>0</v>
      </c>
      <c r="AC1206" s="1" t="str">
        <f>VLOOKUP(BIN2DEC(RIGHT(HEX2BIN(MID(H1206,6,1),4),1)&amp;LEFT(HEX2BIN(MID(H1206,7,1),4),1)),Codes!$K$1:$L$5,2)</f>
        <v>S</v>
      </c>
      <c r="AD1206" s="1" t="str">
        <f>VLOOKUP(BIN2DEC(RIGHT(HEX2BIN(MID(H1206,7,1),4),3)&amp;LEFT(HEX2BIN(MID(H1206,8,1),4),2)),Codes!$H$2:$I$33,2)</f>
        <v>Punch</v>
      </c>
      <c r="AE1206" s="1" t="str">
        <f t="shared" si="352"/>
        <v>1</v>
      </c>
      <c r="AF1206" s="1" t="str">
        <f t="shared" si="353"/>
        <v>1</v>
      </c>
      <c r="AH1206" s="6">
        <f t="shared" si="354"/>
        <v>1</v>
      </c>
    </row>
    <row r="1207" spans="1:34">
      <c r="A1207" s="3" t="s">
        <v>3369</v>
      </c>
      <c r="B1207" s="1" t="s">
        <v>76</v>
      </c>
      <c r="C1207" s="6" t="s">
        <v>267</v>
      </c>
      <c r="D1207" s="9" t="s">
        <v>3370</v>
      </c>
      <c r="E1207" s="9" t="s">
        <v>212</v>
      </c>
      <c r="F1207" s="9" t="s">
        <v>91</v>
      </c>
      <c r="G1207" s="9" t="s">
        <v>3371</v>
      </c>
      <c r="H1207" s="9" t="s">
        <v>259</v>
      </c>
      <c r="J1207" s="6" t="str">
        <f t="shared" si="338"/>
        <v>001011</v>
      </c>
      <c r="K1207" s="1">
        <f t="shared" si="339"/>
        <v>2</v>
      </c>
      <c r="L1207" s="6" t="str">
        <f t="shared" si="340"/>
        <v>00000</v>
      </c>
      <c r="M1207" s="1">
        <f t="shared" si="341"/>
        <v>31</v>
      </c>
      <c r="N1207" s="6" t="str">
        <f t="shared" si="342"/>
        <v>00</v>
      </c>
      <c r="O1207" s="1">
        <f t="shared" si="343"/>
        <v>4</v>
      </c>
      <c r="P1207" s="1">
        <f>IF(HEX2DEC(LEFT(E1207,4))&gt;=32768,HEX2DEC(LEFT(E1207,4))-65536,HEX2DEC(LEFT(E1207,4)))/Codes!$N$2</f>
        <v>2.8</v>
      </c>
      <c r="Q1207" s="1">
        <f>IF(HEX2DEC(RIGHT(E1207,4))&gt;=32768,HEX2DEC(RIGHT(E1207,4))-65536,HEX2DEC(RIGHT(E1207,4)))/Codes!$N$2</f>
        <v>0</v>
      </c>
      <c r="R1207" s="1">
        <f>IF(HEX2DEC(LEFT(F1207,4))&gt;=32768,HEX2DEC(LEFT(F1207,4))-65536,HEX2DEC(LEFT(F1207,4)))/Codes!$N$2</f>
        <v>0</v>
      </c>
      <c r="S1207" s="1">
        <f>IF(HEX2DEC(RIGHT(F1207,4))&gt;=32768,HEX2DEC(RIGHT(F1207,4))-65536,HEX2DEC(RIGHT(F1207,4)))/Codes!$N$2</f>
        <v>0</v>
      </c>
      <c r="T1207" s="18">
        <f t="shared" si="344"/>
        <v>85</v>
      </c>
      <c r="U1207" s="1">
        <f t="shared" si="345"/>
        <v>100</v>
      </c>
      <c r="V1207" s="1">
        <f t="shared" si="346"/>
        <v>134</v>
      </c>
      <c r="W1207" s="1" t="str">
        <f t="shared" si="347"/>
        <v>100</v>
      </c>
      <c r="X1207" s="1">
        <f t="shared" si="348"/>
        <v>3</v>
      </c>
      <c r="Y1207" s="1">
        <f t="shared" si="349"/>
        <v>0</v>
      </c>
      <c r="Z1207" s="1" t="str">
        <f>VLOOKUP(BIN2DEC(MID(HEX2BIN(MID(H1207,3,2),8),2,5)),Codes!$E$1:$F$18,2)</f>
        <v>Normal</v>
      </c>
      <c r="AA1207" s="6" t="str">
        <f t="shared" si="350"/>
        <v>0</v>
      </c>
      <c r="AB1207" s="1">
        <f t="shared" si="351"/>
        <v>0</v>
      </c>
      <c r="AC1207" s="1" t="str">
        <f>VLOOKUP(BIN2DEC(RIGHT(HEX2BIN(MID(H1207,6,1),4),1)&amp;LEFT(HEX2BIN(MID(H1207,7,1),4),1)),Codes!$K$1:$L$5,2)</f>
        <v>S</v>
      </c>
      <c r="AD1207" s="1" t="str">
        <f>VLOOKUP(BIN2DEC(RIGHT(HEX2BIN(MID(H1207,7,1),4),3)&amp;LEFT(HEX2BIN(MID(H1207,8,1),4),2)),Codes!$H$2:$I$33,2)</f>
        <v>Punch</v>
      </c>
      <c r="AE1207" s="1" t="str">
        <f t="shared" si="352"/>
        <v>1</v>
      </c>
      <c r="AF1207" s="1" t="str">
        <f t="shared" si="353"/>
        <v>1</v>
      </c>
      <c r="AH1207" s="6">
        <f t="shared" si="354"/>
        <v>1</v>
      </c>
    </row>
    <row r="1208" spans="1:34">
      <c r="A1208" s="3" t="s">
        <v>3372</v>
      </c>
      <c r="B1208" s="1" t="s">
        <v>76</v>
      </c>
      <c r="C1208" s="6" t="s">
        <v>268</v>
      </c>
      <c r="D1208" s="9" t="s">
        <v>3373</v>
      </c>
      <c r="E1208" s="9" t="s">
        <v>1595</v>
      </c>
      <c r="F1208" s="9" t="s">
        <v>91</v>
      </c>
      <c r="G1208" s="9" t="s">
        <v>3366</v>
      </c>
      <c r="H1208" s="9" t="s">
        <v>155</v>
      </c>
      <c r="J1208" s="6" t="str">
        <f t="shared" si="338"/>
        <v>001011</v>
      </c>
      <c r="K1208" s="1">
        <f t="shared" si="339"/>
        <v>0</v>
      </c>
      <c r="L1208" s="6" t="str">
        <f t="shared" si="340"/>
        <v>00000</v>
      </c>
      <c r="M1208" s="1">
        <f t="shared" si="341"/>
        <v>32</v>
      </c>
      <c r="N1208" s="6" t="str">
        <f t="shared" si="342"/>
        <v>00</v>
      </c>
      <c r="O1208" s="1">
        <f t="shared" si="343"/>
        <v>3</v>
      </c>
      <c r="P1208" s="1">
        <f>IF(HEX2DEC(LEFT(E1208,4))&gt;=32768,HEX2DEC(LEFT(E1208,4))-65536,HEX2DEC(LEFT(E1208,4)))/Codes!$N$2</f>
        <v>3.6</v>
      </c>
      <c r="Q1208" s="1">
        <f>IF(HEX2DEC(RIGHT(E1208,4))&gt;=32768,HEX2DEC(RIGHT(E1208,4))-65536,HEX2DEC(RIGHT(E1208,4)))/Codes!$N$2</f>
        <v>2.4</v>
      </c>
      <c r="R1208" s="1">
        <f>IF(HEX2DEC(LEFT(F1208,4))&gt;=32768,HEX2DEC(LEFT(F1208,4))-65536,HEX2DEC(LEFT(F1208,4)))/Codes!$N$2</f>
        <v>0</v>
      </c>
      <c r="S1208" s="1">
        <f>IF(HEX2DEC(RIGHT(F1208,4))&gt;=32768,HEX2DEC(RIGHT(F1208,4))-65536,HEX2DEC(RIGHT(F1208,4)))/Codes!$N$2</f>
        <v>0</v>
      </c>
      <c r="T1208" s="18">
        <f t="shared" si="344"/>
        <v>83</v>
      </c>
      <c r="U1208" s="1">
        <f t="shared" si="345"/>
        <v>100</v>
      </c>
      <c r="V1208" s="1">
        <f t="shared" si="346"/>
        <v>134</v>
      </c>
      <c r="W1208" s="1" t="str">
        <f t="shared" si="347"/>
        <v>100</v>
      </c>
      <c r="X1208" s="1">
        <f t="shared" si="348"/>
        <v>3</v>
      </c>
      <c r="Y1208" s="1">
        <f t="shared" si="349"/>
        <v>0</v>
      </c>
      <c r="Z1208" s="1" t="str">
        <f>VLOOKUP(BIN2DEC(MID(HEX2BIN(MID(H1208,3,2),8),2,5)),Codes!$E$1:$F$18,2)</f>
        <v>Normal</v>
      </c>
      <c r="AA1208" s="6" t="str">
        <f t="shared" si="350"/>
        <v>0</v>
      </c>
      <c r="AB1208" s="1">
        <f t="shared" si="351"/>
        <v>0</v>
      </c>
      <c r="AC1208" s="1" t="str">
        <f>VLOOKUP(BIN2DEC(RIGHT(HEX2BIN(MID(H1208,6,1),4),1)&amp;LEFT(HEX2BIN(MID(H1208,7,1),4),1)),Codes!$K$1:$L$5,2)</f>
        <v>M</v>
      </c>
      <c r="AD1208" s="1" t="str">
        <f>VLOOKUP(BIN2DEC(RIGHT(HEX2BIN(MID(H1208,7,1),4),3)&amp;LEFT(HEX2BIN(MID(H1208,8,1),4),2)),Codes!$H$2:$I$33,2)</f>
        <v>Punch</v>
      </c>
      <c r="AE1208" s="1" t="str">
        <f t="shared" si="352"/>
        <v>1</v>
      </c>
      <c r="AF1208" s="1" t="str">
        <f t="shared" si="353"/>
        <v>1</v>
      </c>
      <c r="AH1208" s="6">
        <f t="shared" si="354"/>
        <v>33</v>
      </c>
    </row>
    <row r="1209" spans="1:34">
      <c r="A1209" s="3" t="s">
        <v>3374</v>
      </c>
      <c r="B1209" s="1" t="s">
        <v>76</v>
      </c>
      <c r="C1209" s="6" t="s">
        <v>268</v>
      </c>
      <c r="D1209" s="9" t="s">
        <v>3375</v>
      </c>
      <c r="E1209" s="9" t="s">
        <v>1599</v>
      </c>
      <c r="F1209" s="9" t="s">
        <v>91</v>
      </c>
      <c r="G1209" s="9" t="s">
        <v>3366</v>
      </c>
      <c r="H1209" s="9" t="s">
        <v>155</v>
      </c>
      <c r="J1209" s="6" t="str">
        <f t="shared" si="338"/>
        <v>001011</v>
      </c>
      <c r="K1209" s="1">
        <f t="shared" si="339"/>
        <v>1</v>
      </c>
      <c r="L1209" s="6" t="str">
        <f t="shared" si="340"/>
        <v>00000</v>
      </c>
      <c r="M1209" s="1">
        <f t="shared" si="341"/>
        <v>31</v>
      </c>
      <c r="N1209" s="6" t="str">
        <f t="shared" si="342"/>
        <v>00</v>
      </c>
      <c r="O1209" s="1">
        <f t="shared" si="343"/>
        <v>3</v>
      </c>
      <c r="P1209" s="1">
        <f>IF(HEX2DEC(LEFT(E1209,4))&gt;=32768,HEX2DEC(LEFT(E1209,4))-65536,HEX2DEC(LEFT(E1209,4)))/Codes!$N$2</f>
        <v>2.4</v>
      </c>
      <c r="Q1209" s="1">
        <f>IF(HEX2DEC(RIGHT(E1209,4))&gt;=32768,HEX2DEC(RIGHT(E1209,4))-65536,HEX2DEC(RIGHT(E1209,4)))/Codes!$N$2</f>
        <v>1.2</v>
      </c>
      <c r="R1209" s="1">
        <f>IF(HEX2DEC(LEFT(F1209,4))&gt;=32768,HEX2DEC(LEFT(F1209,4))-65536,HEX2DEC(LEFT(F1209,4)))/Codes!$N$2</f>
        <v>0</v>
      </c>
      <c r="S1209" s="1">
        <f>IF(HEX2DEC(RIGHT(F1209,4))&gt;=32768,HEX2DEC(RIGHT(F1209,4))-65536,HEX2DEC(RIGHT(F1209,4)))/Codes!$N$2</f>
        <v>0</v>
      </c>
      <c r="T1209" s="18">
        <f t="shared" si="344"/>
        <v>83</v>
      </c>
      <c r="U1209" s="1">
        <f t="shared" si="345"/>
        <v>100</v>
      </c>
      <c r="V1209" s="1">
        <f t="shared" si="346"/>
        <v>134</v>
      </c>
      <c r="W1209" s="1" t="str">
        <f t="shared" si="347"/>
        <v>100</v>
      </c>
      <c r="X1209" s="1">
        <f t="shared" si="348"/>
        <v>3</v>
      </c>
      <c r="Y1209" s="1">
        <f t="shared" si="349"/>
        <v>0</v>
      </c>
      <c r="Z1209" s="1" t="str">
        <f>VLOOKUP(BIN2DEC(MID(HEX2BIN(MID(H1209,3,2),8),2,5)),Codes!$E$1:$F$18,2)</f>
        <v>Normal</v>
      </c>
      <c r="AA1209" s="6" t="str">
        <f t="shared" si="350"/>
        <v>0</v>
      </c>
      <c r="AB1209" s="1">
        <f t="shared" si="351"/>
        <v>0</v>
      </c>
      <c r="AC1209" s="1" t="str">
        <f>VLOOKUP(BIN2DEC(RIGHT(HEX2BIN(MID(H1209,6,1),4),1)&amp;LEFT(HEX2BIN(MID(H1209,7,1),4),1)),Codes!$K$1:$L$5,2)</f>
        <v>M</v>
      </c>
      <c r="AD1209" s="1" t="str">
        <f>VLOOKUP(BIN2DEC(RIGHT(HEX2BIN(MID(H1209,7,1),4),3)&amp;LEFT(HEX2BIN(MID(H1209,8,1),4),2)),Codes!$H$2:$I$33,2)</f>
        <v>Punch</v>
      </c>
      <c r="AE1209" s="1" t="str">
        <f t="shared" si="352"/>
        <v>1</v>
      </c>
      <c r="AF1209" s="1" t="str">
        <f t="shared" si="353"/>
        <v>1</v>
      </c>
      <c r="AH1209" s="6">
        <f t="shared" si="354"/>
        <v>33</v>
      </c>
    </row>
    <row r="1210" spans="1:34">
      <c r="A1210" s="3" t="s">
        <v>3376</v>
      </c>
      <c r="B1210" s="1" t="s">
        <v>76</v>
      </c>
      <c r="C1210" s="6" t="s">
        <v>268</v>
      </c>
      <c r="D1210" s="9" t="s">
        <v>3377</v>
      </c>
      <c r="E1210" s="9" t="s">
        <v>212</v>
      </c>
      <c r="F1210" s="9" t="s">
        <v>91</v>
      </c>
      <c r="G1210" s="9" t="s">
        <v>3371</v>
      </c>
      <c r="H1210" s="9" t="s">
        <v>155</v>
      </c>
      <c r="J1210" s="6" t="str">
        <f t="shared" si="338"/>
        <v>001011</v>
      </c>
      <c r="K1210" s="1">
        <f t="shared" si="339"/>
        <v>2</v>
      </c>
      <c r="L1210" s="6" t="str">
        <f t="shared" si="340"/>
        <v>00000</v>
      </c>
      <c r="M1210" s="1">
        <f t="shared" si="341"/>
        <v>8</v>
      </c>
      <c r="N1210" s="6" t="str">
        <f t="shared" si="342"/>
        <v>00</v>
      </c>
      <c r="O1210" s="1">
        <f t="shared" si="343"/>
        <v>3</v>
      </c>
      <c r="P1210" s="1">
        <f>IF(HEX2DEC(LEFT(E1210,4))&gt;=32768,HEX2DEC(LEFT(E1210,4))-65536,HEX2DEC(LEFT(E1210,4)))/Codes!$N$2</f>
        <v>2.8</v>
      </c>
      <c r="Q1210" s="1">
        <f>IF(HEX2DEC(RIGHT(E1210,4))&gt;=32768,HEX2DEC(RIGHT(E1210,4))-65536,HEX2DEC(RIGHT(E1210,4)))/Codes!$N$2</f>
        <v>0</v>
      </c>
      <c r="R1210" s="1">
        <f>IF(HEX2DEC(LEFT(F1210,4))&gt;=32768,HEX2DEC(LEFT(F1210,4))-65536,HEX2DEC(LEFT(F1210,4)))/Codes!$N$2</f>
        <v>0</v>
      </c>
      <c r="S1210" s="1">
        <f>IF(HEX2DEC(RIGHT(F1210,4))&gt;=32768,HEX2DEC(RIGHT(F1210,4))-65536,HEX2DEC(RIGHT(F1210,4)))/Codes!$N$2</f>
        <v>0</v>
      </c>
      <c r="T1210" s="18">
        <f t="shared" si="344"/>
        <v>85</v>
      </c>
      <c r="U1210" s="1">
        <f t="shared" si="345"/>
        <v>100</v>
      </c>
      <c r="V1210" s="1">
        <f t="shared" si="346"/>
        <v>134</v>
      </c>
      <c r="W1210" s="1" t="str">
        <f t="shared" si="347"/>
        <v>100</v>
      </c>
      <c r="X1210" s="1">
        <f t="shared" si="348"/>
        <v>3</v>
      </c>
      <c r="Y1210" s="1">
        <f t="shared" si="349"/>
        <v>0</v>
      </c>
      <c r="Z1210" s="1" t="str">
        <f>VLOOKUP(BIN2DEC(MID(HEX2BIN(MID(H1210,3,2),8),2,5)),Codes!$E$1:$F$18,2)</f>
        <v>Normal</v>
      </c>
      <c r="AA1210" s="6" t="str">
        <f t="shared" si="350"/>
        <v>0</v>
      </c>
      <c r="AB1210" s="1">
        <f t="shared" si="351"/>
        <v>0</v>
      </c>
      <c r="AC1210" s="1" t="str">
        <f>VLOOKUP(BIN2DEC(RIGHT(HEX2BIN(MID(H1210,6,1),4),1)&amp;LEFT(HEX2BIN(MID(H1210,7,1),4),1)),Codes!$K$1:$L$5,2)</f>
        <v>M</v>
      </c>
      <c r="AD1210" s="1" t="str">
        <f>VLOOKUP(BIN2DEC(RIGHT(HEX2BIN(MID(H1210,7,1),4),3)&amp;LEFT(HEX2BIN(MID(H1210,8,1),4),2)),Codes!$H$2:$I$33,2)</f>
        <v>Punch</v>
      </c>
      <c r="AE1210" s="1" t="str">
        <f t="shared" si="352"/>
        <v>1</v>
      </c>
      <c r="AF1210" s="1" t="str">
        <f t="shared" si="353"/>
        <v>1</v>
      </c>
      <c r="AH1210" s="6">
        <f t="shared" si="354"/>
        <v>33</v>
      </c>
    </row>
    <row r="1211" spans="1:34">
      <c r="A1211" s="3" t="s">
        <v>3378</v>
      </c>
      <c r="B1211" s="1" t="s">
        <v>76</v>
      </c>
      <c r="C1211" s="6" t="s">
        <v>1093</v>
      </c>
      <c r="D1211" s="9" t="s">
        <v>3379</v>
      </c>
      <c r="E1211" s="9" t="s">
        <v>1611</v>
      </c>
      <c r="F1211" s="9" t="s">
        <v>91</v>
      </c>
      <c r="G1211" s="9" t="s">
        <v>139</v>
      </c>
      <c r="H1211" s="9" t="s">
        <v>3380</v>
      </c>
      <c r="J1211" s="6" t="str">
        <f t="shared" si="338"/>
        <v>001011</v>
      </c>
      <c r="K1211" s="1">
        <f t="shared" si="339"/>
        <v>0</v>
      </c>
      <c r="L1211" s="6" t="str">
        <f t="shared" si="340"/>
        <v>00000</v>
      </c>
      <c r="M1211" s="1">
        <f t="shared" si="341"/>
        <v>70</v>
      </c>
      <c r="N1211" s="6" t="str">
        <f t="shared" si="342"/>
        <v>00</v>
      </c>
      <c r="O1211" s="1">
        <f t="shared" si="343"/>
        <v>6</v>
      </c>
      <c r="P1211" s="1">
        <f>IF(HEX2DEC(LEFT(E1211,4))&gt;=32768,HEX2DEC(LEFT(E1211,4))-65536,HEX2DEC(LEFT(E1211,4)))/Codes!$N$2</f>
        <v>4.4000000000000004</v>
      </c>
      <c r="Q1211" s="1">
        <f>IF(HEX2DEC(RIGHT(E1211,4))&gt;=32768,HEX2DEC(RIGHT(E1211,4))-65536,HEX2DEC(RIGHT(E1211,4)))/Codes!$N$2</f>
        <v>4.8</v>
      </c>
      <c r="R1211" s="1">
        <f>IF(HEX2DEC(LEFT(F1211,4))&gt;=32768,HEX2DEC(LEFT(F1211,4))-65536,HEX2DEC(LEFT(F1211,4)))/Codes!$N$2</f>
        <v>0</v>
      </c>
      <c r="S1211" s="1">
        <f>IF(HEX2DEC(RIGHT(F1211,4))&gt;=32768,HEX2DEC(RIGHT(F1211,4))-65536,HEX2DEC(RIGHT(F1211,4)))/Codes!$N$2</f>
        <v>0</v>
      </c>
      <c r="T1211" s="18">
        <f t="shared" si="344"/>
        <v>361</v>
      </c>
      <c r="U1211" s="1">
        <f t="shared" si="345"/>
        <v>100</v>
      </c>
      <c r="V1211" s="1">
        <f t="shared" si="346"/>
        <v>0</v>
      </c>
      <c r="W1211" s="1" t="str">
        <f t="shared" si="347"/>
        <v>100</v>
      </c>
      <c r="X1211" s="1">
        <f t="shared" si="348"/>
        <v>3</v>
      </c>
      <c r="Y1211" s="1">
        <f t="shared" si="349"/>
        <v>18</v>
      </c>
      <c r="Z1211" s="1" t="str">
        <f>VLOOKUP(BIN2DEC(MID(HEX2BIN(MID(H1211,3,2),8),2,5)),Codes!$E$1:$F$18,2)</f>
        <v>Normal</v>
      </c>
      <c r="AA1211" s="6" t="str">
        <f t="shared" si="350"/>
        <v>0</v>
      </c>
      <c r="AB1211" s="1">
        <f t="shared" si="351"/>
        <v>0</v>
      </c>
      <c r="AC1211" s="1" t="str">
        <f>VLOOKUP(BIN2DEC(RIGHT(HEX2BIN(MID(H1211,6,1),4),1)&amp;LEFT(HEX2BIN(MID(H1211,7,1),4),1)),Codes!$K$1:$L$5,2)</f>
        <v>M</v>
      </c>
      <c r="AD1211" s="1" t="str">
        <f>VLOOKUP(BIN2DEC(RIGHT(HEX2BIN(MID(H1211,7,1),4),3)&amp;LEFT(HEX2BIN(MID(H1211,8,1),4),2)),Codes!$H$2:$I$33,2)</f>
        <v>Kick</v>
      </c>
      <c r="AE1211" s="1" t="str">
        <f t="shared" si="352"/>
        <v>1</v>
      </c>
      <c r="AF1211" s="1" t="str">
        <f t="shared" si="353"/>
        <v>1</v>
      </c>
      <c r="AH1211" s="6">
        <f t="shared" si="354"/>
        <v>34</v>
      </c>
    </row>
    <row r="1212" spans="1:34">
      <c r="A1212" s="3" t="s">
        <v>3381</v>
      </c>
      <c r="B1212" s="1" t="s">
        <v>76</v>
      </c>
      <c r="C1212" s="6" t="s">
        <v>1093</v>
      </c>
      <c r="D1212" s="9" t="s">
        <v>2212</v>
      </c>
      <c r="E1212" s="9" t="s">
        <v>1614</v>
      </c>
      <c r="F1212" s="9" t="s">
        <v>91</v>
      </c>
      <c r="G1212" s="9" t="s">
        <v>139</v>
      </c>
      <c r="H1212" s="9" t="s">
        <v>3380</v>
      </c>
      <c r="J1212" s="6" t="str">
        <f t="shared" si="338"/>
        <v>001011</v>
      </c>
      <c r="K1212" s="1">
        <f t="shared" si="339"/>
        <v>1</v>
      </c>
      <c r="L1212" s="6" t="str">
        <f t="shared" si="340"/>
        <v>00000</v>
      </c>
      <c r="M1212" s="1">
        <f t="shared" si="341"/>
        <v>69</v>
      </c>
      <c r="N1212" s="6" t="str">
        <f t="shared" si="342"/>
        <v>00</v>
      </c>
      <c r="O1212" s="1">
        <f t="shared" si="343"/>
        <v>6</v>
      </c>
      <c r="P1212" s="1">
        <f>IF(HEX2DEC(LEFT(E1212,4))&gt;=32768,HEX2DEC(LEFT(E1212,4))-65536,HEX2DEC(LEFT(E1212,4)))/Codes!$N$2</f>
        <v>1.6</v>
      </c>
      <c r="Q1212" s="1">
        <f>IF(HEX2DEC(RIGHT(E1212,4))&gt;=32768,HEX2DEC(RIGHT(E1212,4))-65536,HEX2DEC(RIGHT(E1212,4)))/Codes!$N$2</f>
        <v>1.2</v>
      </c>
      <c r="R1212" s="1">
        <f>IF(HEX2DEC(LEFT(F1212,4))&gt;=32768,HEX2DEC(LEFT(F1212,4))-65536,HEX2DEC(LEFT(F1212,4)))/Codes!$N$2</f>
        <v>0</v>
      </c>
      <c r="S1212" s="1">
        <f>IF(HEX2DEC(RIGHT(F1212,4))&gt;=32768,HEX2DEC(RIGHT(F1212,4))-65536,HEX2DEC(RIGHT(F1212,4)))/Codes!$N$2</f>
        <v>0</v>
      </c>
      <c r="T1212" s="18">
        <f t="shared" si="344"/>
        <v>361</v>
      </c>
      <c r="U1212" s="1">
        <f t="shared" si="345"/>
        <v>100</v>
      </c>
      <c r="V1212" s="1">
        <f t="shared" si="346"/>
        <v>0</v>
      </c>
      <c r="W1212" s="1" t="str">
        <f t="shared" si="347"/>
        <v>100</v>
      </c>
      <c r="X1212" s="1">
        <f t="shared" si="348"/>
        <v>3</v>
      </c>
      <c r="Y1212" s="1">
        <f t="shared" si="349"/>
        <v>18</v>
      </c>
      <c r="Z1212" s="1" t="str">
        <f>VLOOKUP(BIN2DEC(MID(HEX2BIN(MID(H1212,3,2),8),2,5)),Codes!$E$1:$F$18,2)</f>
        <v>Normal</v>
      </c>
      <c r="AA1212" s="6" t="str">
        <f t="shared" si="350"/>
        <v>0</v>
      </c>
      <c r="AB1212" s="1">
        <f t="shared" si="351"/>
        <v>0</v>
      </c>
      <c r="AC1212" s="1" t="str">
        <f>VLOOKUP(BIN2DEC(RIGHT(HEX2BIN(MID(H1212,6,1),4),1)&amp;LEFT(HEX2BIN(MID(H1212,7,1),4),1)),Codes!$K$1:$L$5,2)</f>
        <v>M</v>
      </c>
      <c r="AD1212" s="1" t="str">
        <f>VLOOKUP(BIN2DEC(RIGHT(HEX2BIN(MID(H1212,7,1),4),3)&amp;LEFT(HEX2BIN(MID(H1212,8,1),4),2)),Codes!$H$2:$I$33,2)</f>
        <v>Kick</v>
      </c>
      <c r="AE1212" s="1" t="str">
        <f t="shared" si="352"/>
        <v>1</v>
      </c>
      <c r="AF1212" s="1" t="str">
        <f t="shared" si="353"/>
        <v>1</v>
      </c>
      <c r="AH1212" s="6">
        <f t="shared" si="354"/>
        <v>34</v>
      </c>
    </row>
    <row r="1213" spans="1:34">
      <c r="A1213" s="3" t="s">
        <v>3382</v>
      </c>
      <c r="B1213" s="1" t="s">
        <v>76</v>
      </c>
      <c r="C1213" s="6" t="s">
        <v>303</v>
      </c>
      <c r="D1213" s="9" t="s">
        <v>1616</v>
      </c>
      <c r="E1213" s="9" t="s">
        <v>256</v>
      </c>
      <c r="F1213" s="9" t="s">
        <v>3383</v>
      </c>
      <c r="G1213" s="9" t="s">
        <v>2386</v>
      </c>
      <c r="H1213" s="9" t="s">
        <v>1619</v>
      </c>
      <c r="J1213" s="6" t="str">
        <f t="shared" si="338"/>
        <v>001011</v>
      </c>
      <c r="K1213" s="1">
        <f t="shared" si="339"/>
        <v>0</v>
      </c>
      <c r="L1213" s="6" t="str">
        <f t="shared" si="340"/>
        <v>00000</v>
      </c>
      <c r="M1213" s="1">
        <f t="shared" si="341"/>
        <v>1</v>
      </c>
      <c r="N1213" s="6" t="str">
        <f t="shared" si="342"/>
        <v>00</v>
      </c>
      <c r="O1213" s="1">
        <f t="shared" si="343"/>
        <v>9</v>
      </c>
      <c r="P1213" s="1">
        <f>IF(HEX2DEC(LEFT(E1213,4))&gt;=32768,HEX2DEC(LEFT(E1213,4))-65536,HEX2DEC(LEFT(E1213,4)))/Codes!$N$2</f>
        <v>3.6</v>
      </c>
      <c r="Q1213" s="1">
        <f>IF(HEX2DEC(RIGHT(E1213,4))&gt;=32768,HEX2DEC(RIGHT(E1213,4))-65536,HEX2DEC(RIGHT(E1213,4)))/Codes!$N$2</f>
        <v>0</v>
      </c>
      <c r="R1213" s="1">
        <f>IF(HEX2DEC(LEFT(F1213,4))&gt;=32768,HEX2DEC(LEFT(F1213,4))-65536,HEX2DEC(LEFT(F1213,4)))/Codes!$N$2</f>
        <v>2</v>
      </c>
      <c r="S1213" s="1">
        <f>IF(HEX2DEC(RIGHT(F1213,4))&gt;=32768,HEX2DEC(RIGHT(F1213,4))-65536,HEX2DEC(RIGHT(F1213,4)))/Codes!$N$2</f>
        <v>3.6</v>
      </c>
      <c r="T1213" s="18">
        <f t="shared" si="344"/>
        <v>80</v>
      </c>
      <c r="U1213" s="1">
        <f t="shared" si="345"/>
        <v>30</v>
      </c>
      <c r="V1213" s="1">
        <f t="shared" si="346"/>
        <v>0</v>
      </c>
      <c r="W1213" s="1" t="str">
        <f t="shared" si="347"/>
        <v>100</v>
      </c>
      <c r="X1213" s="1">
        <f t="shared" si="348"/>
        <v>3</v>
      </c>
      <c r="Y1213" s="1">
        <f t="shared" si="349"/>
        <v>70</v>
      </c>
      <c r="Z1213" s="1" t="str">
        <f>VLOOKUP(BIN2DEC(MID(HEX2BIN(MID(H1213,3,2),8),2,5)),Codes!$E$1:$F$18,2)</f>
        <v>Normal</v>
      </c>
      <c r="AA1213" s="6" t="str">
        <f t="shared" si="350"/>
        <v>0</v>
      </c>
      <c r="AB1213" s="1">
        <f t="shared" si="351"/>
        <v>1</v>
      </c>
      <c r="AC1213" s="1" t="str">
        <f>VLOOKUP(BIN2DEC(RIGHT(HEX2BIN(MID(H1213,6,1),4),1)&amp;LEFT(HEX2BIN(MID(H1213,7,1),4),1)),Codes!$K$1:$L$5,2)</f>
        <v>M</v>
      </c>
      <c r="AD1213" s="1" t="str">
        <f>VLOOKUP(BIN2DEC(RIGHT(HEX2BIN(MID(H1213,7,1),4),3)&amp;LEFT(HEX2BIN(MID(H1213,8,1),4),2)),Codes!$H$2:$I$33,2)</f>
        <v>Kick</v>
      </c>
      <c r="AE1213" s="1" t="str">
        <f t="shared" si="352"/>
        <v>1</v>
      </c>
      <c r="AF1213" s="1" t="str">
        <f t="shared" si="353"/>
        <v>1</v>
      </c>
      <c r="AH1213" s="6">
        <f t="shared" si="354"/>
        <v>34</v>
      </c>
    </row>
    <row r="1214" spans="1:34">
      <c r="A1214" s="3" t="s">
        <v>3384</v>
      </c>
      <c r="B1214" s="1" t="s">
        <v>76</v>
      </c>
      <c r="C1214" s="6" t="s">
        <v>303</v>
      </c>
      <c r="D1214" s="9" t="s">
        <v>1621</v>
      </c>
      <c r="E1214" s="9" t="s">
        <v>256</v>
      </c>
      <c r="F1214" s="9" t="s">
        <v>824</v>
      </c>
      <c r="G1214" s="9" t="s">
        <v>2386</v>
      </c>
      <c r="H1214" s="9" t="s">
        <v>1619</v>
      </c>
      <c r="J1214" s="6" t="str">
        <f t="shared" si="338"/>
        <v>001011</v>
      </c>
      <c r="K1214" s="1">
        <f t="shared" si="339"/>
        <v>1</v>
      </c>
      <c r="L1214" s="6" t="str">
        <f t="shared" si="340"/>
        <v>00000</v>
      </c>
      <c r="M1214" s="1">
        <f t="shared" si="341"/>
        <v>1</v>
      </c>
      <c r="N1214" s="6" t="str">
        <f t="shared" si="342"/>
        <v>00</v>
      </c>
      <c r="O1214" s="1">
        <f t="shared" si="343"/>
        <v>9</v>
      </c>
      <c r="P1214" s="1">
        <f>IF(HEX2DEC(LEFT(E1214,4))&gt;=32768,HEX2DEC(LEFT(E1214,4))-65536,HEX2DEC(LEFT(E1214,4)))/Codes!$N$2</f>
        <v>3.6</v>
      </c>
      <c r="Q1214" s="1">
        <f>IF(HEX2DEC(RIGHT(E1214,4))&gt;=32768,HEX2DEC(RIGHT(E1214,4))-65536,HEX2DEC(RIGHT(E1214,4)))/Codes!$N$2</f>
        <v>0</v>
      </c>
      <c r="R1214" s="1">
        <f>IF(HEX2DEC(LEFT(F1214,4))&gt;=32768,HEX2DEC(LEFT(F1214,4))-65536,HEX2DEC(LEFT(F1214,4)))/Codes!$N$2</f>
        <v>2</v>
      </c>
      <c r="S1214" s="1">
        <f>IF(HEX2DEC(RIGHT(F1214,4))&gt;=32768,HEX2DEC(RIGHT(F1214,4))-65536,HEX2DEC(RIGHT(F1214,4)))/Codes!$N$2</f>
        <v>0</v>
      </c>
      <c r="T1214" s="18">
        <f t="shared" si="344"/>
        <v>80</v>
      </c>
      <c r="U1214" s="1">
        <f t="shared" si="345"/>
        <v>30</v>
      </c>
      <c r="V1214" s="1">
        <f t="shared" si="346"/>
        <v>0</v>
      </c>
      <c r="W1214" s="1" t="str">
        <f t="shared" si="347"/>
        <v>100</v>
      </c>
      <c r="X1214" s="1">
        <f t="shared" si="348"/>
        <v>3</v>
      </c>
      <c r="Y1214" s="1">
        <f t="shared" si="349"/>
        <v>70</v>
      </c>
      <c r="Z1214" s="1" t="str">
        <f>VLOOKUP(BIN2DEC(MID(HEX2BIN(MID(H1214,3,2),8),2,5)),Codes!$E$1:$F$18,2)</f>
        <v>Normal</v>
      </c>
      <c r="AA1214" s="6" t="str">
        <f t="shared" si="350"/>
        <v>0</v>
      </c>
      <c r="AB1214" s="1">
        <f t="shared" si="351"/>
        <v>1</v>
      </c>
      <c r="AC1214" s="1" t="str">
        <f>VLOOKUP(BIN2DEC(RIGHT(HEX2BIN(MID(H1214,6,1),4),1)&amp;LEFT(HEX2BIN(MID(H1214,7,1),4),1)),Codes!$K$1:$L$5,2)</f>
        <v>M</v>
      </c>
      <c r="AD1214" s="1" t="str">
        <f>VLOOKUP(BIN2DEC(RIGHT(HEX2BIN(MID(H1214,7,1),4),3)&amp;LEFT(HEX2BIN(MID(H1214,8,1),4),2)),Codes!$H$2:$I$33,2)</f>
        <v>Kick</v>
      </c>
      <c r="AE1214" s="1" t="str">
        <f t="shared" si="352"/>
        <v>1</v>
      </c>
      <c r="AF1214" s="1" t="str">
        <f t="shared" si="353"/>
        <v>1</v>
      </c>
      <c r="AH1214" s="6">
        <f t="shared" si="354"/>
        <v>34</v>
      </c>
    </row>
    <row r="1215" spans="1:34">
      <c r="A1215" s="3" t="s">
        <v>3385</v>
      </c>
      <c r="B1215" s="1" t="s">
        <v>76</v>
      </c>
      <c r="C1215" s="6" t="s">
        <v>305</v>
      </c>
      <c r="D1215" s="9" t="s">
        <v>2394</v>
      </c>
      <c r="E1215" s="9" t="s">
        <v>256</v>
      </c>
      <c r="F1215" s="9" t="s">
        <v>3386</v>
      </c>
      <c r="G1215" s="9" t="s">
        <v>3387</v>
      </c>
      <c r="H1215" s="9" t="s">
        <v>3388</v>
      </c>
      <c r="J1215" s="6" t="str">
        <f t="shared" si="338"/>
        <v>001011</v>
      </c>
      <c r="K1215" s="1">
        <f t="shared" si="339"/>
        <v>0</v>
      </c>
      <c r="L1215" s="6" t="str">
        <f t="shared" si="340"/>
        <v>00000</v>
      </c>
      <c r="M1215" s="1">
        <f t="shared" si="341"/>
        <v>1</v>
      </c>
      <c r="N1215" s="6" t="str">
        <f t="shared" si="342"/>
        <v>00</v>
      </c>
      <c r="O1215" s="1">
        <f t="shared" si="343"/>
        <v>8</v>
      </c>
      <c r="P1215" s="1">
        <f>IF(HEX2DEC(LEFT(E1215,4))&gt;=32768,HEX2DEC(LEFT(E1215,4))-65536,HEX2DEC(LEFT(E1215,4)))/Codes!$N$2</f>
        <v>3.6</v>
      </c>
      <c r="Q1215" s="1">
        <f>IF(HEX2DEC(RIGHT(E1215,4))&gt;=32768,HEX2DEC(RIGHT(E1215,4))-65536,HEX2DEC(RIGHT(E1215,4)))/Codes!$N$2</f>
        <v>0</v>
      </c>
      <c r="R1215" s="1">
        <f>IF(HEX2DEC(LEFT(F1215,4))&gt;=32768,HEX2DEC(LEFT(F1215,4))-65536,HEX2DEC(LEFT(F1215,4)))/Codes!$N$2</f>
        <v>2</v>
      </c>
      <c r="S1215" s="1">
        <f>IF(HEX2DEC(RIGHT(F1215,4))&gt;=32768,HEX2DEC(RIGHT(F1215,4))-65536,HEX2DEC(RIGHT(F1215,4)))/Codes!$N$2</f>
        <v>2.4</v>
      </c>
      <c r="T1215" s="18">
        <f t="shared" si="344"/>
        <v>85</v>
      </c>
      <c r="U1215" s="1">
        <f t="shared" si="345"/>
        <v>50</v>
      </c>
      <c r="V1215" s="1">
        <f t="shared" si="346"/>
        <v>0</v>
      </c>
      <c r="W1215" s="1" t="str">
        <f t="shared" si="347"/>
        <v>100</v>
      </c>
      <c r="X1215" s="1">
        <f t="shared" si="348"/>
        <v>3</v>
      </c>
      <c r="Y1215" s="1">
        <f t="shared" si="349"/>
        <v>60</v>
      </c>
      <c r="Z1215" s="1" t="str">
        <f>VLOOKUP(BIN2DEC(MID(HEX2BIN(MID(H1215,3,2),8),2,5)),Codes!$E$1:$F$18,2)</f>
        <v>Normal</v>
      </c>
      <c r="AA1215" s="6" t="str">
        <f t="shared" si="350"/>
        <v>0</v>
      </c>
      <c r="AB1215" s="1">
        <f t="shared" si="351"/>
        <v>1</v>
      </c>
      <c r="AC1215" s="1" t="str">
        <f>VLOOKUP(BIN2DEC(RIGHT(HEX2BIN(MID(H1215,6,1),4),1)&amp;LEFT(HEX2BIN(MID(H1215,7,1),4),1)),Codes!$K$1:$L$5,2)</f>
        <v>M</v>
      </c>
      <c r="AD1215" s="1" t="str">
        <f>VLOOKUP(BIN2DEC(RIGHT(HEX2BIN(MID(H1215,7,1),4),3)&amp;LEFT(HEX2BIN(MID(H1215,8,1),4),2)),Codes!$H$2:$I$33,2)</f>
        <v>Kick</v>
      </c>
      <c r="AE1215" s="1" t="str">
        <f t="shared" si="352"/>
        <v>1</v>
      </c>
      <c r="AF1215" s="1" t="str">
        <f t="shared" si="353"/>
        <v>1</v>
      </c>
      <c r="AH1215" s="6">
        <f t="shared" si="354"/>
        <v>34</v>
      </c>
    </row>
    <row r="1216" spans="1:34">
      <c r="A1216" s="3" t="s">
        <v>3389</v>
      </c>
      <c r="B1216" s="1" t="s">
        <v>76</v>
      </c>
      <c r="C1216" s="6" t="s">
        <v>321</v>
      </c>
      <c r="D1216" s="9" t="s">
        <v>3390</v>
      </c>
      <c r="E1216" s="9" t="s">
        <v>1633</v>
      </c>
      <c r="F1216" s="9" t="s">
        <v>91</v>
      </c>
      <c r="G1216" s="9" t="s">
        <v>139</v>
      </c>
      <c r="H1216" s="9" t="s">
        <v>3391</v>
      </c>
      <c r="J1216" s="6" t="str">
        <f t="shared" si="338"/>
        <v>001011</v>
      </c>
      <c r="K1216" s="1">
        <f t="shared" si="339"/>
        <v>0</v>
      </c>
      <c r="L1216" s="6" t="str">
        <f t="shared" si="340"/>
        <v>00000</v>
      </c>
      <c r="M1216" s="1">
        <f t="shared" si="341"/>
        <v>70</v>
      </c>
      <c r="N1216" s="6" t="str">
        <f t="shared" si="342"/>
        <v>00</v>
      </c>
      <c r="O1216" s="1">
        <f t="shared" si="343"/>
        <v>9</v>
      </c>
      <c r="P1216" s="1">
        <f>IF(HEX2DEC(LEFT(E1216,4))&gt;=32768,HEX2DEC(LEFT(E1216,4))-65536,HEX2DEC(LEFT(E1216,4)))/Codes!$N$2</f>
        <v>4</v>
      </c>
      <c r="Q1216" s="1">
        <f>IF(HEX2DEC(RIGHT(E1216,4))&gt;=32768,HEX2DEC(RIGHT(E1216,4))-65536,HEX2DEC(RIGHT(E1216,4)))/Codes!$N$2</f>
        <v>3.6</v>
      </c>
      <c r="R1216" s="1">
        <f>IF(HEX2DEC(LEFT(F1216,4))&gt;=32768,HEX2DEC(LEFT(F1216,4))-65536,HEX2DEC(LEFT(F1216,4)))/Codes!$N$2</f>
        <v>0</v>
      </c>
      <c r="S1216" s="1">
        <f>IF(HEX2DEC(RIGHT(F1216,4))&gt;=32768,HEX2DEC(RIGHT(F1216,4))-65536,HEX2DEC(RIGHT(F1216,4)))/Codes!$N$2</f>
        <v>0</v>
      </c>
      <c r="T1216" s="18">
        <f t="shared" si="344"/>
        <v>361</v>
      </c>
      <c r="U1216" s="1">
        <f t="shared" si="345"/>
        <v>100</v>
      </c>
      <c r="V1216" s="1">
        <f t="shared" si="346"/>
        <v>0</v>
      </c>
      <c r="W1216" s="1" t="str">
        <f t="shared" si="347"/>
        <v>100</v>
      </c>
      <c r="X1216" s="1">
        <f t="shared" si="348"/>
        <v>3</v>
      </c>
      <c r="Y1216" s="1">
        <f t="shared" si="349"/>
        <v>11</v>
      </c>
      <c r="Z1216" s="1" t="str">
        <f>VLOOKUP(BIN2DEC(MID(HEX2BIN(MID(H1216,3,2),8),2,5)),Codes!$E$1:$F$18,2)</f>
        <v>Normal</v>
      </c>
      <c r="AA1216" s="6" t="str">
        <f t="shared" si="350"/>
        <v>0</v>
      </c>
      <c r="AB1216" s="1">
        <f t="shared" si="351"/>
        <v>0</v>
      </c>
      <c r="AC1216" s="1" t="str">
        <f>VLOOKUP(BIN2DEC(RIGHT(HEX2BIN(MID(H1216,6,1),4),1)&amp;LEFT(HEX2BIN(MID(H1216,7,1),4),1)),Codes!$K$1:$L$5,2)</f>
        <v>M</v>
      </c>
      <c r="AD1216" s="1" t="str">
        <f>VLOOKUP(BIN2DEC(RIGHT(HEX2BIN(MID(H1216,7,1),4),3)&amp;LEFT(HEX2BIN(MID(H1216,8,1),4),2)),Codes!$H$2:$I$33,2)</f>
        <v>Kick</v>
      </c>
      <c r="AE1216" s="1" t="str">
        <f t="shared" si="352"/>
        <v>1</v>
      </c>
      <c r="AF1216" s="1" t="str">
        <f t="shared" si="353"/>
        <v>1</v>
      </c>
      <c r="AH1216" s="6">
        <f t="shared" si="354"/>
        <v>34</v>
      </c>
    </row>
    <row r="1217" spans="1:34">
      <c r="A1217" s="3" t="s">
        <v>3392</v>
      </c>
      <c r="B1217" s="1" t="s">
        <v>76</v>
      </c>
      <c r="C1217" s="6" t="s">
        <v>321</v>
      </c>
      <c r="D1217" s="9" t="s">
        <v>3393</v>
      </c>
      <c r="E1217" s="9" t="s">
        <v>1636</v>
      </c>
      <c r="F1217" s="9" t="s">
        <v>91</v>
      </c>
      <c r="G1217" s="9" t="s">
        <v>139</v>
      </c>
      <c r="H1217" s="9" t="s">
        <v>3391</v>
      </c>
      <c r="J1217" s="6" t="str">
        <f t="shared" ref="J1217:J1280" si="355">LEFT(HEX2BIN(LEFT(D1217,2),8),6)</f>
        <v>001011</v>
      </c>
      <c r="K1217" s="1">
        <f t="shared" ref="K1217:K1280" si="356">BIN2DEC(MID(HEX2BIN(MID(D1217,2,2),8),3,3))</f>
        <v>1</v>
      </c>
      <c r="L1217" s="6" t="str">
        <f t="shared" ref="L1217:L1280" si="357">MID(HEX2BIN(MID(D1217,3,2),8),2,5)</f>
        <v>00000</v>
      </c>
      <c r="M1217" s="1">
        <f t="shared" ref="M1217:M1280" si="358">ROUNDDOWN(HEX2DEC(MID(D1217,4,3))/8,0)</f>
        <v>69</v>
      </c>
      <c r="N1217" s="6" t="str">
        <f t="shared" ref="N1217:N1280" si="359">MID(HEX2BIN(MID(D1217,6,1),4),2,2)</f>
        <v>00</v>
      </c>
      <c r="O1217" s="1">
        <f t="shared" ref="O1217:O1280" si="360">HEX2DEC(MID(D1217,7,2))</f>
        <v>9</v>
      </c>
      <c r="P1217" s="1">
        <f>IF(HEX2DEC(LEFT(E1217,4))&gt;=32768,HEX2DEC(LEFT(E1217,4))-65536,HEX2DEC(LEFT(E1217,4)))/Codes!$N$2</f>
        <v>3.2</v>
      </c>
      <c r="Q1217" s="1">
        <f>IF(HEX2DEC(RIGHT(E1217,4))&gt;=32768,HEX2DEC(RIGHT(E1217,4))-65536,HEX2DEC(RIGHT(E1217,4)))/Codes!$N$2</f>
        <v>1.2</v>
      </c>
      <c r="R1217" s="1">
        <f>IF(HEX2DEC(LEFT(F1217,4))&gt;=32768,HEX2DEC(LEFT(F1217,4))-65536,HEX2DEC(LEFT(F1217,4)))/Codes!$N$2</f>
        <v>0</v>
      </c>
      <c r="S1217" s="1">
        <f>IF(HEX2DEC(RIGHT(F1217,4))&gt;=32768,HEX2DEC(RIGHT(F1217,4))-65536,HEX2DEC(RIGHT(F1217,4)))/Codes!$N$2</f>
        <v>0</v>
      </c>
      <c r="T1217" s="18">
        <f t="shared" ref="T1217:T1280" si="361">ROUNDDOWN(HEX2DEC(LEFT(G1217,3))/8,0)</f>
        <v>361</v>
      </c>
      <c r="U1217" s="1">
        <f t="shared" ref="U1217:U1280" si="362">ROUNDDOWN(HEX2DEC(MID(G1217,3,3))/4,0)-(512*ROUNDDOWN(HEX2DEC(MID(G1217,3,1))/8,0))</f>
        <v>100</v>
      </c>
      <c r="V1217" s="1">
        <f t="shared" ref="V1217:V1280" si="363">RIGHT(HEX2BIN(MID(G1217,5,1),4),2)*128+HEX2DEC(MID(G1217,6,1))*8+LEFT(HEX2BIN(MID(G1217,7,1),4),3)</f>
        <v>0</v>
      </c>
      <c r="W1217" s="1" t="str">
        <f t="shared" ref="W1217:W1280" si="364">MID(HEX2BIN(MID(G1217,7,2),8),4,3)</f>
        <v>100</v>
      </c>
      <c r="X1217" s="1">
        <f t="shared" ref="X1217:X1280" si="365">BIN2DEC(RIGHT(HEX2BIN(RIGHT(G1217,1),4),2))</f>
        <v>3</v>
      </c>
      <c r="Y1217" s="1">
        <f t="shared" ref="Y1217:Y1280" si="366">ROUNDDOWN(HEX2DEC(LEFT(H1217,3))/8,0)</f>
        <v>11</v>
      </c>
      <c r="Z1217" s="1" t="str">
        <f>VLOOKUP(BIN2DEC(MID(HEX2BIN(MID(H1217,3,2),8),2,5)),Codes!$E$1:$F$18,2)</f>
        <v>Normal</v>
      </c>
      <c r="AA1217" s="6" t="str">
        <f t="shared" ref="AA1217:AA1280" si="367">MID(HEX2BIN(MID(H1217,4,1),4),3,1)</f>
        <v>0</v>
      </c>
      <c r="AB1217" s="1">
        <f t="shared" ref="AB1217:AB1280" si="368">(MOD(HEX2DEC(MID(H1217,4,1)),2))*64+ROUNDDOWN(HEX2DEC(MID(H1217,5,2))/4,0)</f>
        <v>0</v>
      </c>
      <c r="AC1217" s="1" t="str">
        <f>VLOOKUP(BIN2DEC(RIGHT(HEX2BIN(MID(H1217,6,1),4),1)&amp;LEFT(HEX2BIN(MID(H1217,7,1),4),1)),Codes!$K$1:$L$5,2)</f>
        <v>M</v>
      </c>
      <c r="AD1217" s="1" t="str">
        <f>VLOOKUP(BIN2DEC(RIGHT(HEX2BIN(MID(H1217,7,1),4),3)&amp;LEFT(HEX2BIN(MID(H1217,8,1),4),2)),Codes!$H$2:$I$33,2)</f>
        <v>Kick</v>
      </c>
      <c r="AE1217" s="1" t="str">
        <f t="shared" ref="AE1217:AE1280" si="369">MID(HEX2BIN(RIGHT(H1217,1),4),3,1)</f>
        <v>1</v>
      </c>
      <c r="AF1217" s="1" t="str">
        <f t="shared" ref="AF1217:AF1280" si="370">RIGHT(HEX2BIN(RIGHT(H1217,1),4),1)</f>
        <v>1</v>
      </c>
      <c r="AH1217" s="6">
        <f t="shared" ref="AH1217:AH1280" si="371">ROUNDDOWN(HEX2DEC(MID(H1217,6,3))/4,0)-(256*ROUNDDOWN(HEX2DEC(MID(H1217,6,1))/4,0))</f>
        <v>34</v>
      </c>
    </row>
    <row r="1218" spans="1:34">
      <c r="A1218" s="3" t="s">
        <v>3394</v>
      </c>
      <c r="B1218" s="1" t="s">
        <v>76</v>
      </c>
      <c r="C1218" s="6" t="s">
        <v>321</v>
      </c>
      <c r="D1218" s="9" t="s">
        <v>1645</v>
      </c>
      <c r="E1218" s="9" t="s">
        <v>212</v>
      </c>
      <c r="F1218" s="9" t="s">
        <v>1639</v>
      </c>
      <c r="G1218" s="9" t="s">
        <v>139</v>
      </c>
      <c r="H1218" s="9" t="s">
        <v>3391</v>
      </c>
      <c r="J1218" s="6" t="str">
        <f t="shared" si="355"/>
        <v>001011</v>
      </c>
      <c r="K1218" s="1">
        <f t="shared" si="356"/>
        <v>2</v>
      </c>
      <c r="L1218" s="6" t="str">
        <f t="shared" si="357"/>
        <v>00000</v>
      </c>
      <c r="M1218" s="1">
        <f t="shared" si="358"/>
        <v>4</v>
      </c>
      <c r="N1218" s="6" t="str">
        <f t="shared" si="359"/>
        <v>00</v>
      </c>
      <c r="O1218" s="1">
        <f t="shared" si="360"/>
        <v>9</v>
      </c>
      <c r="P1218" s="1">
        <f>IF(HEX2DEC(LEFT(E1218,4))&gt;=32768,HEX2DEC(LEFT(E1218,4))-65536,HEX2DEC(LEFT(E1218,4)))/Codes!$N$2</f>
        <v>2.8</v>
      </c>
      <c r="Q1218" s="1">
        <f>IF(HEX2DEC(RIGHT(E1218,4))&gt;=32768,HEX2DEC(RIGHT(E1218,4))-65536,HEX2DEC(RIGHT(E1218,4)))/Codes!$N$2</f>
        <v>0</v>
      </c>
      <c r="R1218" s="1">
        <f>IF(HEX2DEC(LEFT(F1218,4))&gt;=32768,HEX2DEC(LEFT(F1218,4))-65536,HEX2DEC(LEFT(F1218,4)))/Codes!$N$2</f>
        <v>1.2</v>
      </c>
      <c r="S1218" s="1">
        <f>IF(HEX2DEC(RIGHT(F1218,4))&gt;=32768,HEX2DEC(RIGHT(F1218,4))-65536,HEX2DEC(RIGHT(F1218,4)))/Codes!$N$2</f>
        <v>-2</v>
      </c>
      <c r="T1218" s="18">
        <f t="shared" si="361"/>
        <v>361</v>
      </c>
      <c r="U1218" s="1">
        <f t="shared" si="362"/>
        <v>100</v>
      </c>
      <c r="V1218" s="1">
        <f t="shared" si="363"/>
        <v>0</v>
      </c>
      <c r="W1218" s="1" t="str">
        <f t="shared" si="364"/>
        <v>100</v>
      </c>
      <c r="X1218" s="1">
        <f t="shared" si="365"/>
        <v>3</v>
      </c>
      <c r="Y1218" s="1">
        <f t="shared" si="366"/>
        <v>11</v>
      </c>
      <c r="Z1218" s="1" t="str">
        <f>VLOOKUP(BIN2DEC(MID(HEX2BIN(MID(H1218,3,2),8),2,5)),Codes!$E$1:$F$18,2)</f>
        <v>Normal</v>
      </c>
      <c r="AA1218" s="6" t="str">
        <f t="shared" si="367"/>
        <v>0</v>
      </c>
      <c r="AB1218" s="1">
        <f t="shared" si="368"/>
        <v>0</v>
      </c>
      <c r="AC1218" s="1" t="str">
        <f>VLOOKUP(BIN2DEC(RIGHT(HEX2BIN(MID(H1218,6,1),4),1)&amp;LEFT(HEX2BIN(MID(H1218,7,1),4),1)),Codes!$K$1:$L$5,2)</f>
        <v>M</v>
      </c>
      <c r="AD1218" s="1" t="str">
        <f>VLOOKUP(BIN2DEC(RIGHT(HEX2BIN(MID(H1218,7,1),4),3)&amp;LEFT(HEX2BIN(MID(H1218,8,1),4),2)),Codes!$H$2:$I$33,2)</f>
        <v>Kick</v>
      </c>
      <c r="AE1218" s="1" t="str">
        <f t="shared" si="369"/>
        <v>1</v>
      </c>
      <c r="AF1218" s="1" t="str">
        <f t="shared" si="370"/>
        <v>1</v>
      </c>
      <c r="AH1218" s="6">
        <f t="shared" si="371"/>
        <v>34</v>
      </c>
    </row>
    <row r="1219" spans="1:34">
      <c r="A1219" s="3" t="s">
        <v>3395</v>
      </c>
      <c r="B1219" s="1" t="s">
        <v>76</v>
      </c>
      <c r="C1219" s="6" t="s">
        <v>322</v>
      </c>
      <c r="D1219" s="9" t="s">
        <v>3396</v>
      </c>
      <c r="E1219" s="9" t="s">
        <v>1633</v>
      </c>
      <c r="F1219" s="9" t="s">
        <v>91</v>
      </c>
      <c r="G1219" s="9" t="s">
        <v>139</v>
      </c>
      <c r="H1219" s="9" t="s">
        <v>163</v>
      </c>
      <c r="J1219" s="6" t="str">
        <f t="shared" si="355"/>
        <v>001011</v>
      </c>
      <c r="K1219" s="1">
        <f t="shared" si="356"/>
        <v>0</v>
      </c>
      <c r="L1219" s="6" t="str">
        <f t="shared" si="357"/>
        <v>00000</v>
      </c>
      <c r="M1219" s="1">
        <f t="shared" si="358"/>
        <v>70</v>
      </c>
      <c r="N1219" s="6" t="str">
        <f t="shared" si="359"/>
        <v>00</v>
      </c>
      <c r="O1219" s="1">
        <f t="shared" si="360"/>
        <v>8</v>
      </c>
      <c r="P1219" s="1">
        <f>IF(HEX2DEC(LEFT(E1219,4))&gt;=32768,HEX2DEC(LEFT(E1219,4))-65536,HEX2DEC(LEFT(E1219,4)))/Codes!$N$2</f>
        <v>4</v>
      </c>
      <c r="Q1219" s="1">
        <f>IF(HEX2DEC(RIGHT(E1219,4))&gt;=32768,HEX2DEC(RIGHT(E1219,4))-65536,HEX2DEC(RIGHT(E1219,4)))/Codes!$N$2</f>
        <v>3.6</v>
      </c>
      <c r="R1219" s="1">
        <f>IF(HEX2DEC(LEFT(F1219,4))&gt;=32768,HEX2DEC(LEFT(F1219,4))-65536,HEX2DEC(LEFT(F1219,4)))/Codes!$N$2</f>
        <v>0</v>
      </c>
      <c r="S1219" s="1">
        <f>IF(HEX2DEC(RIGHT(F1219,4))&gt;=32768,HEX2DEC(RIGHT(F1219,4))-65536,HEX2DEC(RIGHT(F1219,4)))/Codes!$N$2</f>
        <v>0</v>
      </c>
      <c r="T1219" s="18">
        <f t="shared" si="361"/>
        <v>361</v>
      </c>
      <c r="U1219" s="1">
        <f t="shared" si="362"/>
        <v>100</v>
      </c>
      <c r="V1219" s="1">
        <f t="shared" si="363"/>
        <v>0</v>
      </c>
      <c r="W1219" s="1" t="str">
        <f t="shared" si="364"/>
        <v>100</v>
      </c>
      <c r="X1219" s="1">
        <f t="shared" si="365"/>
        <v>3</v>
      </c>
      <c r="Y1219" s="1">
        <f t="shared" si="366"/>
        <v>10</v>
      </c>
      <c r="Z1219" s="1" t="str">
        <f>VLOOKUP(BIN2DEC(MID(HEX2BIN(MID(H1219,3,2),8),2,5)),Codes!$E$1:$F$18,2)</f>
        <v>Normal</v>
      </c>
      <c r="AA1219" s="6" t="str">
        <f t="shared" si="367"/>
        <v>0</v>
      </c>
      <c r="AB1219" s="1">
        <f t="shared" si="368"/>
        <v>0</v>
      </c>
      <c r="AC1219" s="1" t="str">
        <f>VLOOKUP(BIN2DEC(RIGHT(HEX2BIN(MID(H1219,6,1),4),1)&amp;LEFT(HEX2BIN(MID(H1219,7,1),4),1)),Codes!$K$1:$L$5,2)</f>
        <v>M</v>
      </c>
      <c r="AD1219" s="1" t="str">
        <f>VLOOKUP(BIN2DEC(RIGHT(HEX2BIN(MID(H1219,7,1),4),3)&amp;LEFT(HEX2BIN(MID(H1219,8,1),4),2)),Codes!$H$2:$I$33,2)</f>
        <v>Kick</v>
      </c>
      <c r="AE1219" s="1" t="str">
        <f t="shared" si="369"/>
        <v>1</v>
      </c>
      <c r="AF1219" s="1" t="str">
        <f t="shared" si="370"/>
        <v>1</v>
      </c>
      <c r="AH1219" s="6">
        <f t="shared" si="371"/>
        <v>34</v>
      </c>
    </row>
    <row r="1220" spans="1:34">
      <c r="A1220" s="3" t="s">
        <v>3397</v>
      </c>
      <c r="B1220" s="1" t="s">
        <v>76</v>
      </c>
      <c r="C1220" s="6" t="s">
        <v>322</v>
      </c>
      <c r="D1220" s="9" t="s">
        <v>3398</v>
      </c>
      <c r="E1220" s="9" t="s">
        <v>1636</v>
      </c>
      <c r="F1220" s="9" t="s">
        <v>91</v>
      </c>
      <c r="G1220" s="9" t="s">
        <v>139</v>
      </c>
      <c r="H1220" s="9" t="s">
        <v>163</v>
      </c>
      <c r="J1220" s="6" t="str">
        <f t="shared" si="355"/>
        <v>001011</v>
      </c>
      <c r="K1220" s="1">
        <f t="shared" si="356"/>
        <v>1</v>
      </c>
      <c r="L1220" s="6" t="str">
        <f t="shared" si="357"/>
        <v>00000</v>
      </c>
      <c r="M1220" s="1">
        <f t="shared" si="358"/>
        <v>69</v>
      </c>
      <c r="N1220" s="6" t="str">
        <f t="shared" si="359"/>
        <v>00</v>
      </c>
      <c r="O1220" s="1">
        <f t="shared" si="360"/>
        <v>8</v>
      </c>
      <c r="P1220" s="1">
        <f>IF(HEX2DEC(LEFT(E1220,4))&gt;=32768,HEX2DEC(LEFT(E1220,4))-65536,HEX2DEC(LEFT(E1220,4)))/Codes!$N$2</f>
        <v>3.2</v>
      </c>
      <c r="Q1220" s="1">
        <f>IF(HEX2DEC(RIGHT(E1220,4))&gt;=32768,HEX2DEC(RIGHT(E1220,4))-65536,HEX2DEC(RIGHT(E1220,4)))/Codes!$N$2</f>
        <v>1.2</v>
      </c>
      <c r="R1220" s="1">
        <f>IF(HEX2DEC(LEFT(F1220,4))&gt;=32768,HEX2DEC(LEFT(F1220,4))-65536,HEX2DEC(LEFT(F1220,4)))/Codes!$N$2</f>
        <v>0</v>
      </c>
      <c r="S1220" s="1">
        <f>IF(HEX2DEC(RIGHT(F1220,4))&gt;=32768,HEX2DEC(RIGHT(F1220,4))-65536,HEX2DEC(RIGHT(F1220,4)))/Codes!$N$2</f>
        <v>0</v>
      </c>
      <c r="T1220" s="18">
        <f t="shared" si="361"/>
        <v>361</v>
      </c>
      <c r="U1220" s="1">
        <f t="shared" si="362"/>
        <v>100</v>
      </c>
      <c r="V1220" s="1">
        <f t="shared" si="363"/>
        <v>0</v>
      </c>
      <c r="W1220" s="1" t="str">
        <f t="shared" si="364"/>
        <v>100</v>
      </c>
      <c r="X1220" s="1">
        <f t="shared" si="365"/>
        <v>3</v>
      </c>
      <c r="Y1220" s="1">
        <f t="shared" si="366"/>
        <v>10</v>
      </c>
      <c r="Z1220" s="1" t="str">
        <f>VLOOKUP(BIN2DEC(MID(HEX2BIN(MID(H1220,3,2),8),2,5)),Codes!$E$1:$F$18,2)</f>
        <v>Normal</v>
      </c>
      <c r="AA1220" s="6" t="str">
        <f t="shared" si="367"/>
        <v>0</v>
      </c>
      <c r="AB1220" s="1">
        <f t="shared" si="368"/>
        <v>0</v>
      </c>
      <c r="AC1220" s="1" t="str">
        <f>VLOOKUP(BIN2DEC(RIGHT(HEX2BIN(MID(H1220,6,1),4),1)&amp;LEFT(HEX2BIN(MID(H1220,7,1),4),1)),Codes!$K$1:$L$5,2)</f>
        <v>M</v>
      </c>
      <c r="AD1220" s="1" t="str">
        <f>VLOOKUP(BIN2DEC(RIGHT(HEX2BIN(MID(H1220,7,1),4),3)&amp;LEFT(HEX2BIN(MID(H1220,8,1),4),2)),Codes!$H$2:$I$33,2)</f>
        <v>Kick</v>
      </c>
      <c r="AE1220" s="1" t="str">
        <f t="shared" si="369"/>
        <v>1</v>
      </c>
      <c r="AF1220" s="1" t="str">
        <f t="shared" si="370"/>
        <v>1</v>
      </c>
      <c r="AH1220" s="6">
        <f t="shared" si="371"/>
        <v>34</v>
      </c>
    </row>
    <row r="1221" spans="1:34">
      <c r="A1221" s="3" t="s">
        <v>3399</v>
      </c>
      <c r="B1221" s="1" t="s">
        <v>76</v>
      </c>
      <c r="C1221" s="6" t="s">
        <v>322</v>
      </c>
      <c r="D1221" s="9" t="s">
        <v>1261</v>
      </c>
      <c r="E1221" s="9" t="s">
        <v>212</v>
      </c>
      <c r="F1221" s="9" t="s">
        <v>1639</v>
      </c>
      <c r="G1221" s="9" t="s">
        <v>139</v>
      </c>
      <c r="H1221" s="9" t="s">
        <v>163</v>
      </c>
      <c r="J1221" s="6" t="str">
        <f t="shared" si="355"/>
        <v>001011</v>
      </c>
      <c r="K1221" s="1">
        <f t="shared" si="356"/>
        <v>2</v>
      </c>
      <c r="L1221" s="6" t="str">
        <f t="shared" si="357"/>
        <v>00000</v>
      </c>
      <c r="M1221" s="1">
        <f t="shared" si="358"/>
        <v>4</v>
      </c>
      <c r="N1221" s="6" t="str">
        <f t="shared" si="359"/>
        <v>00</v>
      </c>
      <c r="O1221" s="1">
        <f t="shared" si="360"/>
        <v>8</v>
      </c>
      <c r="P1221" s="1">
        <f>IF(HEX2DEC(LEFT(E1221,4))&gt;=32768,HEX2DEC(LEFT(E1221,4))-65536,HEX2DEC(LEFT(E1221,4)))/Codes!$N$2</f>
        <v>2.8</v>
      </c>
      <c r="Q1221" s="1">
        <f>IF(HEX2DEC(RIGHT(E1221,4))&gt;=32768,HEX2DEC(RIGHT(E1221,4))-65536,HEX2DEC(RIGHT(E1221,4)))/Codes!$N$2</f>
        <v>0</v>
      </c>
      <c r="R1221" s="1">
        <f>IF(HEX2DEC(LEFT(F1221,4))&gt;=32768,HEX2DEC(LEFT(F1221,4))-65536,HEX2DEC(LEFT(F1221,4)))/Codes!$N$2</f>
        <v>1.2</v>
      </c>
      <c r="S1221" s="1">
        <f>IF(HEX2DEC(RIGHT(F1221,4))&gt;=32768,HEX2DEC(RIGHT(F1221,4))-65536,HEX2DEC(RIGHT(F1221,4)))/Codes!$N$2</f>
        <v>-2</v>
      </c>
      <c r="T1221" s="18">
        <f t="shared" si="361"/>
        <v>361</v>
      </c>
      <c r="U1221" s="1">
        <f t="shared" si="362"/>
        <v>100</v>
      </c>
      <c r="V1221" s="1">
        <f t="shared" si="363"/>
        <v>0</v>
      </c>
      <c r="W1221" s="1" t="str">
        <f t="shared" si="364"/>
        <v>100</v>
      </c>
      <c r="X1221" s="1">
        <f t="shared" si="365"/>
        <v>3</v>
      </c>
      <c r="Y1221" s="1">
        <f t="shared" si="366"/>
        <v>10</v>
      </c>
      <c r="Z1221" s="1" t="str">
        <f>VLOOKUP(BIN2DEC(MID(HEX2BIN(MID(H1221,3,2),8),2,5)),Codes!$E$1:$F$18,2)</f>
        <v>Normal</v>
      </c>
      <c r="AA1221" s="6" t="str">
        <f t="shared" si="367"/>
        <v>0</v>
      </c>
      <c r="AB1221" s="1">
        <f t="shared" si="368"/>
        <v>0</v>
      </c>
      <c r="AC1221" s="1" t="str">
        <f>VLOOKUP(BIN2DEC(RIGHT(HEX2BIN(MID(H1221,6,1),4),1)&amp;LEFT(HEX2BIN(MID(H1221,7,1),4),1)),Codes!$K$1:$L$5,2)</f>
        <v>M</v>
      </c>
      <c r="AD1221" s="1" t="str">
        <f>VLOOKUP(BIN2DEC(RIGHT(HEX2BIN(MID(H1221,7,1),4),3)&amp;LEFT(HEX2BIN(MID(H1221,8,1),4),2)),Codes!$H$2:$I$33,2)</f>
        <v>Kick</v>
      </c>
      <c r="AE1221" s="1" t="str">
        <f t="shared" si="369"/>
        <v>1</v>
      </c>
      <c r="AF1221" s="1" t="str">
        <f t="shared" si="370"/>
        <v>1</v>
      </c>
      <c r="AH1221" s="6">
        <f t="shared" si="371"/>
        <v>34</v>
      </c>
    </row>
    <row r="1222" spans="1:34">
      <c r="A1222" s="3" t="s">
        <v>3400</v>
      </c>
      <c r="B1222" s="1" t="s">
        <v>76</v>
      </c>
      <c r="C1222" s="6" t="s">
        <v>324</v>
      </c>
      <c r="D1222" s="9" t="s">
        <v>3401</v>
      </c>
      <c r="E1222" s="9" t="s">
        <v>1633</v>
      </c>
      <c r="F1222" s="9" t="s">
        <v>91</v>
      </c>
      <c r="G1222" s="9" t="s">
        <v>139</v>
      </c>
      <c r="H1222" s="9" t="s">
        <v>3402</v>
      </c>
      <c r="J1222" s="6" t="str">
        <f t="shared" si="355"/>
        <v>001011</v>
      </c>
      <c r="K1222" s="1">
        <f t="shared" si="356"/>
        <v>0</v>
      </c>
      <c r="L1222" s="6" t="str">
        <f t="shared" si="357"/>
        <v>00000</v>
      </c>
      <c r="M1222" s="1">
        <f t="shared" si="358"/>
        <v>70</v>
      </c>
      <c r="N1222" s="6" t="str">
        <f t="shared" si="359"/>
        <v>00</v>
      </c>
      <c r="O1222" s="1">
        <f t="shared" si="360"/>
        <v>7</v>
      </c>
      <c r="P1222" s="1">
        <f>IF(HEX2DEC(LEFT(E1222,4))&gt;=32768,HEX2DEC(LEFT(E1222,4))-65536,HEX2DEC(LEFT(E1222,4)))/Codes!$N$2</f>
        <v>4</v>
      </c>
      <c r="Q1222" s="1">
        <f>IF(HEX2DEC(RIGHT(E1222,4))&gt;=32768,HEX2DEC(RIGHT(E1222,4))-65536,HEX2DEC(RIGHT(E1222,4)))/Codes!$N$2</f>
        <v>3.6</v>
      </c>
      <c r="R1222" s="1">
        <f>IF(HEX2DEC(LEFT(F1222,4))&gt;=32768,HEX2DEC(LEFT(F1222,4))-65536,HEX2DEC(LEFT(F1222,4)))/Codes!$N$2</f>
        <v>0</v>
      </c>
      <c r="S1222" s="1">
        <f>IF(HEX2DEC(RIGHT(F1222,4))&gt;=32768,HEX2DEC(RIGHT(F1222,4))-65536,HEX2DEC(RIGHT(F1222,4)))/Codes!$N$2</f>
        <v>0</v>
      </c>
      <c r="T1222" s="18">
        <f t="shared" si="361"/>
        <v>361</v>
      </c>
      <c r="U1222" s="1">
        <f t="shared" si="362"/>
        <v>100</v>
      </c>
      <c r="V1222" s="1">
        <f t="shared" si="363"/>
        <v>0</v>
      </c>
      <c r="W1222" s="1" t="str">
        <f t="shared" si="364"/>
        <v>100</v>
      </c>
      <c r="X1222" s="1">
        <f t="shared" si="365"/>
        <v>3</v>
      </c>
      <c r="Y1222" s="1">
        <f t="shared" si="366"/>
        <v>9</v>
      </c>
      <c r="Z1222" s="1" t="str">
        <f>VLOOKUP(BIN2DEC(MID(HEX2BIN(MID(H1222,3,2),8),2,5)),Codes!$E$1:$F$18,2)</f>
        <v>Normal</v>
      </c>
      <c r="AA1222" s="6" t="str">
        <f t="shared" si="367"/>
        <v>0</v>
      </c>
      <c r="AB1222" s="1">
        <f t="shared" si="368"/>
        <v>0</v>
      </c>
      <c r="AC1222" s="1" t="str">
        <f>VLOOKUP(BIN2DEC(RIGHT(HEX2BIN(MID(H1222,6,1),4),1)&amp;LEFT(HEX2BIN(MID(H1222,7,1),4),1)),Codes!$K$1:$L$5,2)</f>
        <v>M</v>
      </c>
      <c r="AD1222" s="1" t="str">
        <f>VLOOKUP(BIN2DEC(RIGHT(HEX2BIN(MID(H1222,7,1),4),3)&amp;LEFT(HEX2BIN(MID(H1222,8,1),4),2)),Codes!$H$2:$I$33,2)</f>
        <v>Kick</v>
      </c>
      <c r="AE1222" s="1" t="str">
        <f t="shared" si="369"/>
        <v>1</v>
      </c>
      <c r="AF1222" s="1" t="str">
        <f t="shared" si="370"/>
        <v>1</v>
      </c>
      <c r="AH1222" s="6">
        <f t="shared" si="371"/>
        <v>34</v>
      </c>
    </row>
    <row r="1223" spans="1:34">
      <c r="A1223" s="3" t="s">
        <v>3403</v>
      </c>
      <c r="B1223" s="1" t="s">
        <v>76</v>
      </c>
      <c r="C1223" s="6" t="s">
        <v>324</v>
      </c>
      <c r="D1223" s="9" t="s">
        <v>2170</v>
      </c>
      <c r="E1223" s="9" t="s">
        <v>1636</v>
      </c>
      <c r="F1223" s="9" t="s">
        <v>91</v>
      </c>
      <c r="G1223" s="9" t="s">
        <v>139</v>
      </c>
      <c r="H1223" s="9" t="s">
        <v>3402</v>
      </c>
      <c r="J1223" s="6" t="str">
        <f t="shared" si="355"/>
        <v>001011</v>
      </c>
      <c r="K1223" s="1">
        <f t="shared" si="356"/>
        <v>1</v>
      </c>
      <c r="L1223" s="6" t="str">
        <f t="shared" si="357"/>
        <v>00000</v>
      </c>
      <c r="M1223" s="1">
        <f t="shared" si="358"/>
        <v>69</v>
      </c>
      <c r="N1223" s="6" t="str">
        <f t="shared" si="359"/>
        <v>00</v>
      </c>
      <c r="O1223" s="1">
        <f t="shared" si="360"/>
        <v>7</v>
      </c>
      <c r="P1223" s="1">
        <f>IF(HEX2DEC(LEFT(E1223,4))&gt;=32768,HEX2DEC(LEFT(E1223,4))-65536,HEX2DEC(LEFT(E1223,4)))/Codes!$N$2</f>
        <v>3.2</v>
      </c>
      <c r="Q1223" s="1">
        <f>IF(HEX2DEC(RIGHT(E1223,4))&gt;=32768,HEX2DEC(RIGHT(E1223,4))-65536,HEX2DEC(RIGHT(E1223,4)))/Codes!$N$2</f>
        <v>1.2</v>
      </c>
      <c r="R1223" s="1">
        <f>IF(HEX2DEC(LEFT(F1223,4))&gt;=32768,HEX2DEC(LEFT(F1223,4))-65536,HEX2DEC(LEFT(F1223,4)))/Codes!$N$2</f>
        <v>0</v>
      </c>
      <c r="S1223" s="1">
        <f>IF(HEX2DEC(RIGHT(F1223,4))&gt;=32768,HEX2DEC(RIGHT(F1223,4))-65536,HEX2DEC(RIGHT(F1223,4)))/Codes!$N$2</f>
        <v>0</v>
      </c>
      <c r="T1223" s="18">
        <f t="shared" si="361"/>
        <v>361</v>
      </c>
      <c r="U1223" s="1">
        <f t="shared" si="362"/>
        <v>100</v>
      </c>
      <c r="V1223" s="1">
        <f t="shared" si="363"/>
        <v>0</v>
      </c>
      <c r="W1223" s="1" t="str">
        <f t="shared" si="364"/>
        <v>100</v>
      </c>
      <c r="X1223" s="1">
        <f t="shared" si="365"/>
        <v>3</v>
      </c>
      <c r="Y1223" s="1">
        <f t="shared" si="366"/>
        <v>9</v>
      </c>
      <c r="Z1223" s="1" t="str">
        <f>VLOOKUP(BIN2DEC(MID(HEX2BIN(MID(H1223,3,2),8),2,5)),Codes!$E$1:$F$18,2)</f>
        <v>Normal</v>
      </c>
      <c r="AA1223" s="6" t="str">
        <f t="shared" si="367"/>
        <v>0</v>
      </c>
      <c r="AB1223" s="1">
        <f t="shared" si="368"/>
        <v>0</v>
      </c>
      <c r="AC1223" s="1" t="str">
        <f>VLOOKUP(BIN2DEC(RIGHT(HEX2BIN(MID(H1223,6,1),4),1)&amp;LEFT(HEX2BIN(MID(H1223,7,1),4),1)),Codes!$K$1:$L$5,2)</f>
        <v>M</v>
      </c>
      <c r="AD1223" s="1" t="str">
        <f>VLOOKUP(BIN2DEC(RIGHT(HEX2BIN(MID(H1223,7,1),4),3)&amp;LEFT(HEX2BIN(MID(H1223,8,1),4),2)),Codes!$H$2:$I$33,2)</f>
        <v>Kick</v>
      </c>
      <c r="AE1223" s="1" t="str">
        <f t="shared" si="369"/>
        <v>1</v>
      </c>
      <c r="AF1223" s="1" t="str">
        <f t="shared" si="370"/>
        <v>1</v>
      </c>
      <c r="AH1223" s="6">
        <f t="shared" si="371"/>
        <v>34</v>
      </c>
    </row>
    <row r="1224" spans="1:34">
      <c r="A1224" s="3" t="s">
        <v>3404</v>
      </c>
      <c r="B1224" s="1" t="s">
        <v>76</v>
      </c>
      <c r="C1224" s="6" t="s">
        <v>324</v>
      </c>
      <c r="D1224" s="9" t="s">
        <v>204</v>
      </c>
      <c r="E1224" s="9" t="s">
        <v>212</v>
      </c>
      <c r="F1224" s="9" t="s">
        <v>1639</v>
      </c>
      <c r="G1224" s="9" t="s">
        <v>139</v>
      </c>
      <c r="H1224" s="9" t="s">
        <v>3402</v>
      </c>
      <c r="J1224" s="6" t="str">
        <f t="shared" si="355"/>
        <v>001011</v>
      </c>
      <c r="K1224" s="1">
        <f t="shared" si="356"/>
        <v>2</v>
      </c>
      <c r="L1224" s="6" t="str">
        <f t="shared" si="357"/>
        <v>00000</v>
      </c>
      <c r="M1224" s="1">
        <f t="shared" si="358"/>
        <v>4</v>
      </c>
      <c r="N1224" s="6" t="str">
        <f t="shared" si="359"/>
        <v>00</v>
      </c>
      <c r="O1224" s="1">
        <f t="shared" si="360"/>
        <v>7</v>
      </c>
      <c r="P1224" s="1">
        <f>IF(HEX2DEC(LEFT(E1224,4))&gt;=32768,HEX2DEC(LEFT(E1224,4))-65536,HEX2DEC(LEFT(E1224,4)))/Codes!$N$2</f>
        <v>2.8</v>
      </c>
      <c r="Q1224" s="1">
        <f>IF(HEX2DEC(RIGHT(E1224,4))&gt;=32768,HEX2DEC(RIGHT(E1224,4))-65536,HEX2DEC(RIGHT(E1224,4)))/Codes!$N$2</f>
        <v>0</v>
      </c>
      <c r="R1224" s="1">
        <f>IF(HEX2DEC(LEFT(F1224,4))&gt;=32768,HEX2DEC(LEFT(F1224,4))-65536,HEX2DEC(LEFT(F1224,4)))/Codes!$N$2</f>
        <v>1.2</v>
      </c>
      <c r="S1224" s="1">
        <f>IF(HEX2DEC(RIGHT(F1224,4))&gt;=32768,HEX2DEC(RIGHT(F1224,4))-65536,HEX2DEC(RIGHT(F1224,4)))/Codes!$N$2</f>
        <v>-2</v>
      </c>
      <c r="T1224" s="18">
        <f t="shared" si="361"/>
        <v>361</v>
      </c>
      <c r="U1224" s="1">
        <f t="shared" si="362"/>
        <v>100</v>
      </c>
      <c r="V1224" s="1">
        <f t="shared" si="363"/>
        <v>0</v>
      </c>
      <c r="W1224" s="1" t="str">
        <f t="shared" si="364"/>
        <v>100</v>
      </c>
      <c r="X1224" s="1">
        <f t="shared" si="365"/>
        <v>3</v>
      </c>
      <c r="Y1224" s="1">
        <f t="shared" si="366"/>
        <v>9</v>
      </c>
      <c r="Z1224" s="1" t="str">
        <f>VLOOKUP(BIN2DEC(MID(HEX2BIN(MID(H1224,3,2),8),2,5)),Codes!$E$1:$F$18,2)</f>
        <v>Normal</v>
      </c>
      <c r="AA1224" s="6" t="str">
        <f t="shared" si="367"/>
        <v>0</v>
      </c>
      <c r="AB1224" s="1">
        <f t="shared" si="368"/>
        <v>0</v>
      </c>
      <c r="AC1224" s="1" t="str">
        <f>VLOOKUP(BIN2DEC(RIGHT(HEX2BIN(MID(H1224,6,1),4),1)&amp;LEFT(HEX2BIN(MID(H1224,7,1),4),1)),Codes!$K$1:$L$5,2)</f>
        <v>M</v>
      </c>
      <c r="AD1224" s="1" t="str">
        <f>VLOOKUP(BIN2DEC(RIGHT(HEX2BIN(MID(H1224,7,1),4),3)&amp;LEFT(HEX2BIN(MID(H1224,8,1),4),2)),Codes!$H$2:$I$33,2)</f>
        <v>Kick</v>
      </c>
      <c r="AE1224" s="1" t="str">
        <f t="shared" si="369"/>
        <v>1</v>
      </c>
      <c r="AF1224" s="1" t="str">
        <f t="shared" si="370"/>
        <v>1</v>
      </c>
      <c r="AH1224" s="6">
        <f t="shared" si="371"/>
        <v>34</v>
      </c>
    </row>
    <row r="1225" spans="1:34">
      <c r="A1225" s="3" t="s">
        <v>3405</v>
      </c>
      <c r="B1225" s="1" t="s">
        <v>76</v>
      </c>
      <c r="C1225" s="6" t="s">
        <v>3420</v>
      </c>
      <c r="D1225" s="9" t="s">
        <v>2994</v>
      </c>
      <c r="E1225" s="9" t="s">
        <v>212</v>
      </c>
      <c r="F1225" s="9" t="s">
        <v>91</v>
      </c>
      <c r="G1225" s="9" t="s">
        <v>3406</v>
      </c>
      <c r="H1225" s="9" t="s">
        <v>3125</v>
      </c>
      <c r="J1225" s="6" t="str">
        <f t="shared" si="355"/>
        <v>001011</v>
      </c>
      <c r="K1225" s="1">
        <f t="shared" si="356"/>
        <v>0</v>
      </c>
      <c r="L1225" s="6" t="str">
        <f t="shared" si="357"/>
        <v>00000</v>
      </c>
      <c r="M1225" s="1">
        <f t="shared" si="358"/>
        <v>22</v>
      </c>
      <c r="N1225" s="6" t="str">
        <f t="shared" si="359"/>
        <v>00</v>
      </c>
      <c r="O1225" s="1">
        <f t="shared" si="360"/>
        <v>10</v>
      </c>
      <c r="P1225" s="1">
        <f>IF(HEX2DEC(LEFT(E1225,4))&gt;=32768,HEX2DEC(LEFT(E1225,4))-65536,HEX2DEC(LEFT(E1225,4)))/Codes!$N$2</f>
        <v>2.8</v>
      </c>
      <c r="Q1225" s="1">
        <f>IF(HEX2DEC(RIGHT(E1225,4))&gt;=32768,HEX2DEC(RIGHT(E1225,4))-65536,HEX2DEC(RIGHT(E1225,4)))/Codes!$N$2</f>
        <v>0</v>
      </c>
      <c r="R1225" s="1">
        <f>IF(HEX2DEC(LEFT(F1225,4))&gt;=32768,HEX2DEC(LEFT(F1225,4))-65536,HEX2DEC(LEFT(F1225,4)))/Codes!$N$2</f>
        <v>0</v>
      </c>
      <c r="S1225" s="1">
        <f>IF(HEX2DEC(RIGHT(F1225,4))&gt;=32768,HEX2DEC(RIGHT(F1225,4))-65536,HEX2DEC(RIGHT(F1225,4)))/Codes!$N$2</f>
        <v>0</v>
      </c>
      <c r="T1225" s="18">
        <f t="shared" si="361"/>
        <v>361</v>
      </c>
      <c r="U1225" s="1">
        <f t="shared" si="362"/>
        <v>95</v>
      </c>
      <c r="V1225" s="1">
        <f t="shared" si="363"/>
        <v>0</v>
      </c>
      <c r="W1225" s="1" t="str">
        <f t="shared" si="364"/>
        <v>100</v>
      </c>
      <c r="X1225" s="1">
        <f t="shared" si="365"/>
        <v>3</v>
      </c>
      <c r="Y1225" s="1">
        <f t="shared" si="366"/>
        <v>20</v>
      </c>
      <c r="Z1225" s="1" t="str">
        <f>VLOOKUP(BIN2DEC(MID(HEX2BIN(MID(H1225,3,2),8),2,5)),Codes!$E$1:$F$18,2)</f>
        <v>Normal</v>
      </c>
      <c r="AA1225" s="6" t="str">
        <f t="shared" si="367"/>
        <v>0</v>
      </c>
      <c r="AB1225" s="1">
        <f t="shared" si="368"/>
        <v>0</v>
      </c>
      <c r="AC1225" s="1" t="str">
        <f>VLOOKUP(BIN2DEC(RIGHT(HEX2BIN(MID(H1225,6,1),4),1)&amp;LEFT(HEX2BIN(MID(H1225,7,1),4),1)),Codes!$K$1:$L$5,2)</f>
        <v>M</v>
      </c>
      <c r="AD1225" s="1" t="str">
        <f>VLOOKUP(BIN2DEC(RIGHT(HEX2BIN(MID(H1225,7,1),4),3)&amp;LEFT(HEX2BIN(MID(H1225,8,1),4),2)),Codes!$H$2:$I$33,2)</f>
        <v>Kick</v>
      </c>
      <c r="AE1225" s="1" t="str">
        <f t="shared" si="369"/>
        <v>1</v>
      </c>
      <c r="AF1225" s="1" t="str">
        <f t="shared" si="370"/>
        <v>1</v>
      </c>
      <c r="AH1225" s="6">
        <f t="shared" si="371"/>
        <v>34</v>
      </c>
    </row>
    <row r="1226" spans="1:34">
      <c r="A1226" s="3" t="s">
        <v>3407</v>
      </c>
      <c r="B1226" s="1" t="s">
        <v>76</v>
      </c>
      <c r="C1226" s="6" t="s">
        <v>3420</v>
      </c>
      <c r="D1226" s="9" t="s">
        <v>3408</v>
      </c>
      <c r="E1226" s="9" t="s">
        <v>256</v>
      </c>
      <c r="F1226" s="9" t="s">
        <v>91</v>
      </c>
      <c r="G1226" s="9" t="s">
        <v>3406</v>
      </c>
      <c r="H1226" s="9" t="s">
        <v>3125</v>
      </c>
      <c r="J1226" s="6" t="str">
        <f t="shared" si="355"/>
        <v>001011</v>
      </c>
      <c r="K1226" s="1">
        <f t="shared" si="356"/>
        <v>1</v>
      </c>
      <c r="L1226" s="6" t="str">
        <f t="shared" si="357"/>
        <v>00000</v>
      </c>
      <c r="M1226" s="1">
        <f t="shared" si="358"/>
        <v>32</v>
      </c>
      <c r="N1226" s="6" t="str">
        <f t="shared" si="359"/>
        <v>00</v>
      </c>
      <c r="O1226" s="1">
        <f t="shared" si="360"/>
        <v>10</v>
      </c>
      <c r="P1226" s="1">
        <f>IF(HEX2DEC(LEFT(E1226,4))&gt;=32768,HEX2DEC(LEFT(E1226,4))-65536,HEX2DEC(LEFT(E1226,4)))/Codes!$N$2</f>
        <v>3.6</v>
      </c>
      <c r="Q1226" s="1">
        <f>IF(HEX2DEC(RIGHT(E1226,4))&gt;=32768,HEX2DEC(RIGHT(E1226,4))-65536,HEX2DEC(RIGHT(E1226,4)))/Codes!$N$2</f>
        <v>0</v>
      </c>
      <c r="R1226" s="1">
        <f>IF(HEX2DEC(LEFT(F1226,4))&gt;=32768,HEX2DEC(LEFT(F1226,4))-65536,HEX2DEC(LEFT(F1226,4)))/Codes!$N$2</f>
        <v>0</v>
      </c>
      <c r="S1226" s="1">
        <f>IF(HEX2DEC(RIGHT(F1226,4))&gt;=32768,HEX2DEC(RIGHT(F1226,4))-65536,HEX2DEC(RIGHT(F1226,4)))/Codes!$N$2</f>
        <v>0</v>
      </c>
      <c r="T1226" s="18">
        <f t="shared" si="361"/>
        <v>361</v>
      </c>
      <c r="U1226" s="1">
        <f t="shared" si="362"/>
        <v>95</v>
      </c>
      <c r="V1226" s="1">
        <f t="shared" si="363"/>
        <v>0</v>
      </c>
      <c r="W1226" s="1" t="str">
        <f t="shared" si="364"/>
        <v>100</v>
      </c>
      <c r="X1226" s="1">
        <f t="shared" si="365"/>
        <v>3</v>
      </c>
      <c r="Y1226" s="1">
        <f t="shared" si="366"/>
        <v>20</v>
      </c>
      <c r="Z1226" s="1" t="str">
        <f>VLOOKUP(BIN2DEC(MID(HEX2BIN(MID(H1226,3,2),8),2,5)),Codes!$E$1:$F$18,2)</f>
        <v>Normal</v>
      </c>
      <c r="AA1226" s="6" t="str">
        <f t="shared" si="367"/>
        <v>0</v>
      </c>
      <c r="AB1226" s="1">
        <f t="shared" si="368"/>
        <v>0</v>
      </c>
      <c r="AC1226" s="1" t="str">
        <f>VLOOKUP(BIN2DEC(RIGHT(HEX2BIN(MID(H1226,6,1),4),1)&amp;LEFT(HEX2BIN(MID(H1226,7,1),4),1)),Codes!$K$1:$L$5,2)</f>
        <v>M</v>
      </c>
      <c r="AD1226" s="1" t="str">
        <f>VLOOKUP(BIN2DEC(RIGHT(HEX2BIN(MID(H1226,7,1),4),3)&amp;LEFT(HEX2BIN(MID(H1226,8,1),4),2)),Codes!$H$2:$I$33,2)</f>
        <v>Kick</v>
      </c>
      <c r="AE1226" s="1" t="str">
        <f t="shared" si="369"/>
        <v>1</v>
      </c>
      <c r="AF1226" s="1" t="str">
        <f t="shared" si="370"/>
        <v>1</v>
      </c>
      <c r="AH1226" s="6">
        <f t="shared" si="371"/>
        <v>34</v>
      </c>
    </row>
    <row r="1227" spans="1:34">
      <c r="A1227" s="3" t="s">
        <v>3409</v>
      </c>
      <c r="B1227" s="1" t="s">
        <v>76</v>
      </c>
      <c r="C1227" s="6" t="s">
        <v>3420</v>
      </c>
      <c r="D1227" s="9" t="s">
        <v>3410</v>
      </c>
      <c r="E1227" s="9" t="s">
        <v>232</v>
      </c>
      <c r="F1227" s="9" t="s">
        <v>91</v>
      </c>
      <c r="G1227" s="9" t="s">
        <v>3406</v>
      </c>
      <c r="H1227" s="9" t="s">
        <v>3125</v>
      </c>
      <c r="J1227" s="6" t="str">
        <f t="shared" si="355"/>
        <v>001011</v>
      </c>
      <c r="K1227" s="1">
        <f t="shared" si="356"/>
        <v>2</v>
      </c>
      <c r="L1227" s="6" t="str">
        <f t="shared" si="357"/>
        <v>00000</v>
      </c>
      <c r="M1227" s="1">
        <f t="shared" si="358"/>
        <v>33</v>
      </c>
      <c r="N1227" s="6" t="str">
        <f t="shared" si="359"/>
        <v>00</v>
      </c>
      <c r="O1227" s="1">
        <f t="shared" si="360"/>
        <v>10</v>
      </c>
      <c r="P1227" s="1">
        <f>IF(HEX2DEC(LEFT(E1227,4))&gt;=32768,HEX2DEC(LEFT(E1227,4))-65536,HEX2DEC(LEFT(E1227,4)))/Codes!$N$2</f>
        <v>4.8</v>
      </c>
      <c r="Q1227" s="1">
        <f>IF(HEX2DEC(RIGHT(E1227,4))&gt;=32768,HEX2DEC(RIGHT(E1227,4))-65536,HEX2DEC(RIGHT(E1227,4)))/Codes!$N$2</f>
        <v>0</v>
      </c>
      <c r="R1227" s="1">
        <f>IF(HEX2DEC(LEFT(F1227,4))&gt;=32768,HEX2DEC(LEFT(F1227,4))-65536,HEX2DEC(LEFT(F1227,4)))/Codes!$N$2</f>
        <v>0</v>
      </c>
      <c r="S1227" s="1">
        <f>IF(HEX2DEC(RIGHT(F1227,4))&gt;=32768,HEX2DEC(RIGHT(F1227,4))-65536,HEX2DEC(RIGHT(F1227,4)))/Codes!$N$2</f>
        <v>0</v>
      </c>
      <c r="T1227" s="18">
        <f t="shared" si="361"/>
        <v>361</v>
      </c>
      <c r="U1227" s="1">
        <f t="shared" si="362"/>
        <v>95</v>
      </c>
      <c r="V1227" s="1">
        <f t="shared" si="363"/>
        <v>0</v>
      </c>
      <c r="W1227" s="1" t="str">
        <f t="shared" si="364"/>
        <v>100</v>
      </c>
      <c r="X1227" s="1">
        <f t="shared" si="365"/>
        <v>3</v>
      </c>
      <c r="Y1227" s="1">
        <f t="shared" si="366"/>
        <v>20</v>
      </c>
      <c r="Z1227" s="1" t="str">
        <f>VLOOKUP(BIN2DEC(MID(HEX2BIN(MID(H1227,3,2),8),2,5)),Codes!$E$1:$F$18,2)</f>
        <v>Normal</v>
      </c>
      <c r="AA1227" s="6" t="str">
        <f t="shared" si="367"/>
        <v>0</v>
      </c>
      <c r="AB1227" s="1">
        <f t="shared" si="368"/>
        <v>0</v>
      </c>
      <c r="AC1227" s="1" t="str">
        <f>VLOOKUP(BIN2DEC(RIGHT(HEX2BIN(MID(H1227,6,1),4),1)&amp;LEFT(HEX2BIN(MID(H1227,7,1),4),1)),Codes!$K$1:$L$5,2)</f>
        <v>M</v>
      </c>
      <c r="AD1227" s="1" t="str">
        <f>VLOOKUP(BIN2DEC(RIGHT(HEX2BIN(MID(H1227,7,1),4),3)&amp;LEFT(HEX2BIN(MID(H1227,8,1),4),2)),Codes!$H$2:$I$33,2)</f>
        <v>Kick</v>
      </c>
      <c r="AE1227" s="1" t="str">
        <f t="shared" si="369"/>
        <v>1</v>
      </c>
      <c r="AF1227" s="1" t="str">
        <f t="shared" si="370"/>
        <v>1</v>
      </c>
      <c r="AH1227" s="6">
        <f t="shared" si="371"/>
        <v>34</v>
      </c>
    </row>
    <row r="1228" spans="1:34">
      <c r="A1228" s="3" t="s">
        <v>3411</v>
      </c>
      <c r="B1228" s="1" t="s">
        <v>76</v>
      </c>
      <c r="C1228" s="6" t="s">
        <v>3421</v>
      </c>
      <c r="D1228" s="9" t="s">
        <v>1653</v>
      </c>
      <c r="E1228" s="9" t="s">
        <v>212</v>
      </c>
      <c r="F1228" s="9" t="s">
        <v>91</v>
      </c>
      <c r="G1228" s="9" t="s">
        <v>3412</v>
      </c>
      <c r="H1228" s="9" t="s">
        <v>3080</v>
      </c>
      <c r="J1228" s="6" t="str">
        <f t="shared" si="355"/>
        <v>001011</v>
      </c>
      <c r="K1228" s="1">
        <f t="shared" si="356"/>
        <v>0</v>
      </c>
      <c r="L1228" s="6" t="str">
        <f t="shared" si="357"/>
        <v>00000</v>
      </c>
      <c r="M1228" s="1">
        <f t="shared" si="358"/>
        <v>22</v>
      </c>
      <c r="N1228" s="6" t="str">
        <f t="shared" si="359"/>
        <v>00</v>
      </c>
      <c r="O1228" s="1">
        <f t="shared" si="360"/>
        <v>8</v>
      </c>
      <c r="P1228" s="1">
        <f>IF(HEX2DEC(LEFT(E1228,4))&gt;=32768,HEX2DEC(LEFT(E1228,4))-65536,HEX2DEC(LEFT(E1228,4)))/Codes!$N$2</f>
        <v>2.8</v>
      </c>
      <c r="Q1228" s="1">
        <f>IF(HEX2DEC(RIGHT(E1228,4))&gt;=32768,HEX2DEC(RIGHT(E1228,4))-65536,HEX2DEC(RIGHT(E1228,4)))/Codes!$N$2</f>
        <v>0</v>
      </c>
      <c r="R1228" s="1">
        <f>IF(HEX2DEC(LEFT(F1228,4))&gt;=32768,HEX2DEC(LEFT(F1228,4))-65536,HEX2DEC(LEFT(F1228,4)))/Codes!$N$2</f>
        <v>0</v>
      </c>
      <c r="S1228" s="1">
        <f>IF(HEX2DEC(RIGHT(F1228,4))&gt;=32768,HEX2DEC(RIGHT(F1228,4))-65536,HEX2DEC(RIGHT(F1228,4)))/Codes!$N$2</f>
        <v>0</v>
      </c>
      <c r="T1228" s="18">
        <f t="shared" si="361"/>
        <v>100</v>
      </c>
      <c r="U1228" s="1">
        <f t="shared" si="362"/>
        <v>122</v>
      </c>
      <c r="V1228" s="1">
        <f t="shared" si="363"/>
        <v>0</v>
      </c>
      <c r="W1228" s="1" t="str">
        <f t="shared" si="364"/>
        <v>100</v>
      </c>
      <c r="X1228" s="1">
        <f t="shared" si="365"/>
        <v>3</v>
      </c>
      <c r="Y1228" s="1">
        <f t="shared" si="366"/>
        <v>30</v>
      </c>
      <c r="Z1228" s="1" t="str">
        <f>VLOOKUP(BIN2DEC(MID(HEX2BIN(MID(H1228,3,2),8),2,5)),Codes!$E$1:$F$18,2)</f>
        <v>Normal</v>
      </c>
      <c r="AA1228" s="6" t="str">
        <f t="shared" si="367"/>
        <v>0</v>
      </c>
      <c r="AB1228" s="1">
        <f t="shared" si="368"/>
        <v>0</v>
      </c>
      <c r="AC1228" s="1" t="str">
        <f>VLOOKUP(BIN2DEC(RIGHT(HEX2BIN(MID(H1228,6,1),4),1)&amp;LEFT(HEX2BIN(MID(H1228,7,1),4),1)),Codes!$K$1:$L$5,2)</f>
        <v>M</v>
      </c>
      <c r="AD1228" s="1" t="str">
        <f>VLOOKUP(BIN2DEC(RIGHT(HEX2BIN(MID(H1228,7,1),4),3)&amp;LEFT(HEX2BIN(MID(H1228,8,1),4),2)),Codes!$H$2:$I$33,2)</f>
        <v>Kick</v>
      </c>
      <c r="AE1228" s="1" t="str">
        <f t="shared" si="369"/>
        <v>1</v>
      </c>
      <c r="AF1228" s="1" t="str">
        <f t="shared" si="370"/>
        <v>1</v>
      </c>
      <c r="AH1228" s="6">
        <f t="shared" si="371"/>
        <v>34</v>
      </c>
    </row>
    <row r="1229" spans="1:34">
      <c r="A1229" s="3" t="s">
        <v>3413</v>
      </c>
      <c r="B1229" s="1" t="s">
        <v>76</v>
      </c>
      <c r="C1229" s="6" t="s">
        <v>3421</v>
      </c>
      <c r="D1229" s="9" t="s">
        <v>1657</v>
      </c>
      <c r="E1229" s="9" t="s">
        <v>256</v>
      </c>
      <c r="F1229" s="9" t="s">
        <v>91</v>
      </c>
      <c r="G1229" s="9" t="s">
        <v>3414</v>
      </c>
      <c r="H1229" s="9" t="s">
        <v>3080</v>
      </c>
      <c r="J1229" s="6" t="str">
        <f t="shared" si="355"/>
        <v>001011</v>
      </c>
      <c r="K1229" s="1">
        <f t="shared" si="356"/>
        <v>1</v>
      </c>
      <c r="L1229" s="6" t="str">
        <f t="shared" si="357"/>
        <v>00000</v>
      </c>
      <c r="M1229" s="1">
        <f t="shared" si="358"/>
        <v>32</v>
      </c>
      <c r="N1229" s="6" t="str">
        <f t="shared" si="359"/>
        <v>00</v>
      </c>
      <c r="O1229" s="1">
        <f t="shared" si="360"/>
        <v>8</v>
      </c>
      <c r="P1229" s="1">
        <f>IF(HEX2DEC(LEFT(E1229,4))&gt;=32768,HEX2DEC(LEFT(E1229,4))-65536,HEX2DEC(LEFT(E1229,4)))/Codes!$N$2</f>
        <v>3.6</v>
      </c>
      <c r="Q1229" s="1">
        <f>IF(HEX2DEC(RIGHT(E1229,4))&gt;=32768,HEX2DEC(RIGHT(E1229,4))-65536,HEX2DEC(RIGHT(E1229,4)))/Codes!$N$2</f>
        <v>0</v>
      </c>
      <c r="R1229" s="1">
        <f>IF(HEX2DEC(LEFT(F1229,4))&gt;=32768,HEX2DEC(LEFT(F1229,4))-65536,HEX2DEC(LEFT(F1229,4)))/Codes!$N$2</f>
        <v>0</v>
      </c>
      <c r="S1229" s="1">
        <f>IF(HEX2DEC(RIGHT(F1229,4))&gt;=32768,HEX2DEC(RIGHT(F1229,4))-65536,HEX2DEC(RIGHT(F1229,4)))/Codes!$N$2</f>
        <v>0</v>
      </c>
      <c r="T1229" s="18">
        <f t="shared" si="361"/>
        <v>100</v>
      </c>
      <c r="U1229" s="1">
        <f t="shared" si="362"/>
        <v>120</v>
      </c>
      <c r="V1229" s="1">
        <f t="shared" si="363"/>
        <v>0</v>
      </c>
      <c r="W1229" s="1" t="str">
        <f t="shared" si="364"/>
        <v>100</v>
      </c>
      <c r="X1229" s="1">
        <f t="shared" si="365"/>
        <v>3</v>
      </c>
      <c r="Y1229" s="1">
        <f t="shared" si="366"/>
        <v>30</v>
      </c>
      <c r="Z1229" s="1" t="str">
        <f>VLOOKUP(BIN2DEC(MID(HEX2BIN(MID(H1229,3,2),8),2,5)),Codes!$E$1:$F$18,2)</f>
        <v>Normal</v>
      </c>
      <c r="AA1229" s="6" t="str">
        <f t="shared" si="367"/>
        <v>0</v>
      </c>
      <c r="AB1229" s="1">
        <f t="shared" si="368"/>
        <v>0</v>
      </c>
      <c r="AC1229" s="1" t="str">
        <f>VLOOKUP(BIN2DEC(RIGHT(HEX2BIN(MID(H1229,6,1),4),1)&amp;LEFT(HEX2BIN(MID(H1229,7,1),4),1)),Codes!$K$1:$L$5,2)</f>
        <v>M</v>
      </c>
      <c r="AD1229" s="1" t="str">
        <f>VLOOKUP(BIN2DEC(RIGHT(HEX2BIN(MID(H1229,7,1),4),3)&amp;LEFT(HEX2BIN(MID(H1229,8,1),4),2)),Codes!$H$2:$I$33,2)</f>
        <v>Kick</v>
      </c>
      <c r="AE1229" s="1" t="str">
        <f t="shared" si="369"/>
        <v>1</v>
      </c>
      <c r="AF1229" s="1" t="str">
        <f t="shared" si="370"/>
        <v>1</v>
      </c>
      <c r="AH1229" s="6">
        <f t="shared" si="371"/>
        <v>34</v>
      </c>
    </row>
    <row r="1230" spans="1:34">
      <c r="A1230" s="3" t="s">
        <v>3415</v>
      </c>
      <c r="B1230" s="1" t="s">
        <v>76</v>
      </c>
      <c r="C1230" s="6" t="s">
        <v>3421</v>
      </c>
      <c r="D1230" s="9" t="s">
        <v>1660</v>
      </c>
      <c r="E1230" s="9" t="s">
        <v>589</v>
      </c>
      <c r="F1230" s="9" t="s">
        <v>91</v>
      </c>
      <c r="G1230" s="9" t="s">
        <v>3416</v>
      </c>
      <c r="H1230" s="9" t="s">
        <v>3080</v>
      </c>
      <c r="J1230" s="6" t="str">
        <f t="shared" si="355"/>
        <v>001011</v>
      </c>
      <c r="K1230" s="1">
        <f t="shared" si="356"/>
        <v>2</v>
      </c>
      <c r="L1230" s="6" t="str">
        <f t="shared" si="357"/>
        <v>00000</v>
      </c>
      <c r="M1230" s="1">
        <f t="shared" si="358"/>
        <v>33</v>
      </c>
      <c r="N1230" s="6" t="str">
        <f t="shared" si="359"/>
        <v>00</v>
      </c>
      <c r="O1230" s="1">
        <f t="shared" si="360"/>
        <v>8</v>
      </c>
      <c r="P1230" s="1">
        <f>IF(HEX2DEC(LEFT(E1230,4))&gt;=32768,HEX2DEC(LEFT(E1230,4))-65536,HEX2DEC(LEFT(E1230,4)))/Codes!$N$2</f>
        <v>4.5999999999999996</v>
      </c>
      <c r="Q1230" s="1">
        <f>IF(HEX2DEC(RIGHT(E1230,4))&gt;=32768,HEX2DEC(RIGHT(E1230,4))-65536,HEX2DEC(RIGHT(E1230,4)))/Codes!$N$2</f>
        <v>0</v>
      </c>
      <c r="R1230" s="1">
        <f>IF(HEX2DEC(LEFT(F1230,4))&gt;=32768,HEX2DEC(LEFT(F1230,4))-65536,HEX2DEC(LEFT(F1230,4)))/Codes!$N$2</f>
        <v>0</v>
      </c>
      <c r="S1230" s="1">
        <f>IF(HEX2DEC(RIGHT(F1230,4))&gt;=32768,HEX2DEC(RIGHT(F1230,4))-65536,HEX2DEC(RIGHT(F1230,4)))/Codes!$N$2</f>
        <v>0</v>
      </c>
      <c r="T1230" s="18">
        <f t="shared" si="361"/>
        <v>100</v>
      </c>
      <c r="U1230" s="1">
        <f t="shared" si="362"/>
        <v>118</v>
      </c>
      <c r="V1230" s="1">
        <f t="shared" si="363"/>
        <v>0</v>
      </c>
      <c r="W1230" s="1" t="str">
        <f t="shared" si="364"/>
        <v>100</v>
      </c>
      <c r="X1230" s="1">
        <f t="shared" si="365"/>
        <v>3</v>
      </c>
      <c r="Y1230" s="1">
        <f t="shared" si="366"/>
        <v>30</v>
      </c>
      <c r="Z1230" s="1" t="str">
        <f>VLOOKUP(BIN2DEC(MID(HEX2BIN(MID(H1230,3,2),8),2,5)),Codes!$E$1:$F$18,2)</f>
        <v>Normal</v>
      </c>
      <c r="AA1230" s="6" t="str">
        <f t="shared" si="367"/>
        <v>0</v>
      </c>
      <c r="AB1230" s="1">
        <f t="shared" si="368"/>
        <v>0</v>
      </c>
      <c r="AC1230" s="1" t="str">
        <f>VLOOKUP(BIN2DEC(RIGHT(HEX2BIN(MID(H1230,6,1),4),1)&amp;LEFT(HEX2BIN(MID(H1230,7,1),4),1)),Codes!$K$1:$L$5,2)</f>
        <v>M</v>
      </c>
      <c r="AD1230" s="1" t="str">
        <f>VLOOKUP(BIN2DEC(RIGHT(HEX2BIN(MID(H1230,7,1),4),3)&amp;LEFT(HEX2BIN(MID(H1230,8,1),4),2)),Codes!$H$2:$I$33,2)</f>
        <v>Kick</v>
      </c>
      <c r="AE1230" s="1" t="str">
        <f t="shared" si="369"/>
        <v>1</v>
      </c>
      <c r="AF1230" s="1" t="str">
        <f t="shared" si="370"/>
        <v>1</v>
      </c>
      <c r="AH1230" s="6">
        <f t="shared" si="371"/>
        <v>34</v>
      </c>
    </row>
    <row r="1231" spans="1:34">
      <c r="A1231" s="3" t="s">
        <v>3417</v>
      </c>
      <c r="B1231" s="1" t="s">
        <v>76</v>
      </c>
      <c r="C1231" s="6" t="s">
        <v>349</v>
      </c>
      <c r="D1231" s="9" t="s">
        <v>3390</v>
      </c>
      <c r="E1231" s="9" t="s">
        <v>1663</v>
      </c>
      <c r="F1231" s="9" t="s">
        <v>91</v>
      </c>
      <c r="G1231" s="9" t="s">
        <v>3418</v>
      </c>
      <c r="H1231" s="9" t="s">
        <v>3125</v>
      </c>
      <c r="J1231" s="6" t="str">
        <f t="shared" si="355"/>
        <v>001011</v>
      </c>
      <c r="K1231" s="1">
        <f t="shared" si="356"/>
        <v>0</v>
      </c>
      <c r="L1231" s="6" t="str">
        <f t="shared" si="357"/>
        <v>00000</v>
      </c>
      <c r="M1231" s="1">
        <f t="shared" si="358"/>
        <v>70</v>
      </c>
      <c r="N1231" s="6" t="str">
        <f t="shared" si="359"/>
        <v>00</v>
      </c>
      <c r="O1231" s="1">
        <f t="shared" si="360"/>
        <v>9</v>
      </c>
      <c r="P1231" s="1">
        <f>IF(HEX2DEC(LEFT(E1231,4))&gt;=32768,HEX2DEC(LEFT(E1231,4))-65536,HEX2DEC(LEFT(E1231,4)))/Codes!$N$2</f>
        <v>4</v>
      </c>
      <c r="Q1231" s="1">
        <f>IF(HEX2DEC(RIGHT(E1231,4))&gt;=32768,HEX2DEC(RIGHT(E1231,4))-65536,HEX2DEC(RIGHT(E1231,4)))/Codes!$N$2</f>
        <v>2.8</v>
      </c>
      <c r="R1231" s="1">
        <f>IF(HEX2DEC(LEFT(F1231,4))&gt;=32768,HEX2DEC(LEFT(F1231,4))-65536,HEX2DEC(LEFT(F1231,4)))/Codes!$N$2</f>
        <v>0</v>
      </c>
      <c r="S1231" s="1">
        <f>IF(HEX2DEC(RIGHT(F1231,4))&gt;=32768,HEX2DEC(RIGHT(F1231,4))-65536,HEX2DEC(RIGHT(F1231,4)))/Codes!$N$2</f>
        <v>0</v>
      </c>
      <c r="T1231" s="18">
        <f t="shared" si="361"/>
        <v>150</v>
      </c>
      <c r="U1231" s="1">
        <f t="shared" si="362"/>
        <v>82</v>
      </c>
      <c r="V1231" s="1">
        <f t="shared" si="363"/>
        <v>0</v>
      </c>
      <c r="W1231" s="1" t="str">
        <f t="shared" si="364"/>
        <v>100</v>
      </c>
      <c r="X1231" s="1">
        <f t="shared" si="365"/>
        <v>3</v>
      </c>
      <c r="Y1231" s="1">
        <f t="shared" si="366"/>
        <v>20</v>
      </c>
      <c r="Z1231" s="1" t="str">
        <f>VLOOKUP(BIN2DEC(MID(HEX2BIN(MID(H1231,3,2),8),2,5)),Codes!$E$1:$F$18,2)</f>
        <v>Normal</v>
      </c>
      <c r="AA1231" s="6" t="str">
        <f t="shared" si="367"/>
        <v>0</v>
      </c>
      <c r="AB1231" s="1">
        <f t="shared" si="368"/>
        <v>0</v>
      </c>
      <c r="AC1231" s="1" t="str">
        <f>VLOOKUP(BIN2DEC(RIGHT(HEX2BIN(MID(H1231,6,1),4),1)&amp;LEFT(HEX2BIN(MID(H1231,7,1),4),1)),Codes!$K$1:$L$5,2)</f>
        <v>M</v>
      </c>
      <c r="AD1231" s="1" t="str">
        <f>VLOOKUP(BIN2DEC(RIGHT(HEX2BIN(MID(H1231,7,1),4),3)&amp;LEFT(HEX2BIN(MID(H1231,8,1),4),2)),Codes!$H$2:$I$33,2)</f>
        <v>Kick</v>
      </c>
      <c r="AE1231" s="1" t="str">
        <f t="shared" si="369"/>
        <v>1</v>
      </c>
      <c r="AF1231" s="1" t="str">
        <f t="shared" si="370"/>
        <v>1</v>
      </c>
      <c r="AH1231" s="6">
        <f t="shared" si="371"/>
        <v>34</v>
      </c>
    </row>
    <row r="1232" spans="1:34">
      <c r="A1232" s="3" t="s">
        <v>3419</v>
      </c>
      <c r="B1232" s="1" t="s">
        <v>76</v>
      </c>
      <c r="C1232" s="6" t="s">
        <v>349</v>
      </c>
      <c r="D1232" s="9" t="s">
        <v>3393</v>
      </c>
      <c r="E1232" s="9" t="s">
        <v>1666</v>
      </c>
      <c r="F1232" s="9" t="s">
        <v>91</v>
      </c>
      <c r="G1232" s="9" t="s">
        <v>3418</v>
      </c>
      <c r="H1232" s="9" t="s">
        <v>3125</v>
      </c>
      <c r="J1232" s="6" t="str">
        <f t="shared" si="355"/>
        <v>001011</v>
      </c>
      <c r="K1232" s="1">
        <f t="shared" si="356"/>
        <v>1</v>
      </c>
      <c r="L1232" s="6" t="str">
        <f t="shared" si="357"/>
        <v>00000</v>
      </c>
      <c r="M1232" s="1">
        <f t="shared" si="358"/>
        <v>69</v>
      </c>
      <c r="N1232" s="6" t="str">
        <f t="shared" si="359"/>
        <v>00</v>
      </c>
      <c r="O1232" s="1">
        <f t="shared" si="360"/>
        <v>9</v>
      </c>
      <c r="P1232" s="1">
        <f>IF(HEX2DEC(LEFT(E1232,4))&gt;=32768,HEX2DEC(LEFT(E1232,4))-65536,HEX2DEC(LEFT(E1232,4)))/Codes!$N$2</f>
        <v>3.2</v>
      </c>
      <c r="Q1232" s="1">
        <f>IF(HEX2DEC(RIGHT(E1232,4))&gt;=32768,HEX2DEC(RIGHT(E1232,4))-65536,HEX2DEC(RIGHT(E1232,4)))/Codes!$N$2</f>
        <v>1.6</v>
      </c>
      <c r="R1232" s="1">
        <f>IF(HEX2DEC(LEFT(F1232,4))&gt;=32768,HEX2DEC(LEFT(F1232,4))-65536,HEX2DEC(LEFT(F1232,4)))/Codes!$N$2</f>
        <v>0</v>
      </c>
      <c r="S1232" s="1">
        <f>IF(HEX2DEC(RIGHT(F1232,4))&gt;=32768,HEX2DEC(RIGHT(F1232,4))-65536,HEX2DEC(RIGHT(F1232,4)))/Codes!$N$2</f>
        <v>0</v>
      </c>
      <c r="T1232" s="18">
        <f t="shared" si="361"/>
        <v>150</v>
      </c>
      <c r="U1232" s="1">
        <f t="shared" si="362"/>
        <v>82</v>
      </c>
      <c r="V1232" s="1">
        <f t="shared" si="363"/>
        <v>0</v>
      </c>
      <c r="W1232" s="1" t="str">
        <f t="shared" si="364"/>
        <v>100</v>
      </c>
      <c r="X1232" s="1">
        <f t="shared" si="365"/>
        <v>3</v>
      </c>
      <c r="Y1232" s="1">
        <f t="shared" si="366"/>
        <v>20</v>
      </c>
      <c r="Z1232" s="1" t="str">
        <f>VLOOKUP(BIN2DEC(MID(HEX2BIN(MID(H1232,3,2),8),2,5)),Codes!$E$1:$F$18,2)</f>
        <v>Normal</v>
      </c>
      <c r="AA1232" s="6" t="str">
        <f t="shared" si="367"/>
        <v>0</v>
      </c>
      <c r="AB1232" s="1">
        <f t="shared" si="368"/>
        <v>0</v>
      </c>
      <c r="AC1232" s="1" t="str">
        <f>VLOOKUP(BIN2DEC(RIGHT(HEX2BIN(MID(H1232,6,1),4),1)&amp;LEFT(HEX2BIN(MID(H1232,7,1),4),1)),Codes!$K$1:$L$5,2)</f>
        <v>M</v>
      </c>
      <c r="AD1232" s="1" t="str">
        <f>VLOOKUP(BIN2DEC(RIGHT(HEX2BIN(MID(H1232,7,1),4),3)&amp;LEFT(HEX2BIN(MID(H1232,8,1),4),2)),Codes!$H$2:$I$33,2)</f>
        <v>Kick</v>
      </c>
      <c r="AE1232" s="1" t="str">
        <f t="shared" si="369"/>
        <v>1</v>
      </c>
      <c r="AF1232" s="1" t="str">
        <f t="shared" si="370"/>
        <v>1</v>
      </c>
      <c r="AH1232" s="6">
        <f t="shared" si="371"/>
        <v>34</v>
      </c>
    </row>
    <row r="1233" spans="1:34">
      <c r="A1233" s="3" t="s">
        <v>3422</v>
      </c>
      <c r="B1233" s="1" t="s">
        <v>76</v>
      </c>
      <c r="C1233" s="6" t="s">
        <v>349</v>
      </c>
      <c r="D1233" s="9" t="s">
        <v>1645</v>
      </c>
      <c r="E1233" s="9" t="s">
        <v>265</v>
      </c>
      <c r="F1233" s="9" t="s">
        <v>91</v>
      </c>
      <c r="G1233" s="9" t="s">
        <v>3418</v>
      </c>
      <c r="H1233" s="9" t="s">
        <v>3125</v>
      </c>
      <c r="J1233" s="6" t="str">
        <f t="shared" si="355"/>
        <v>001011</v>
      </c>
      <c r="K1233" s="1">
        <f t="shared" si="356"/>
        <v>2</v>
      </c>
      <c r="L1233" s="6" t="str">
        <f t="shared" si="357"/>
        <v>00000</v>
      </c>
      <c r="M1233" s="1">
        <f t="shared" si="358"/>
        <v>4</v>
      </c>
      <c r="N1233" s="6" t="str">
        <f t="shared" si="359"/>
        <v>00</v>
      </c>
      <c r="O1233" s="1">
        <f t="shared" si="360"/>
        <v>9</v>
      </c>
      <c r="P1233" s="1">
        <f>IF(HEX2DEC(LEFT(E1233,4))&gt;=32768,HEX2DEC(LEFT(E1233,4))-65536,HEX2DEC(LEFT(E1233,4)))/Codes!$N$2</f>
        <v>2.4</v>
      </c>
      <c r="Q1233" s="1">
        <f>IF(HEX2DEC(RIGHT(E1233,4))&gt;=32768,HEX2DEC(RIGHT(E1233,4))-65536,HEX2DEC(RIGHT(E1233,4)))/Codes!$N$2</f>
        <v>0</v>
      </c>
      <c r="R1233" s="1">
        <f>IF(HEX2DEC(LEFT(F1233,4))&gt;=32768,HEX2DEC(LEFT(F1233,4))-65536,HEX2DEC(LEFT(F1233,4)))/Codes!$N$2</f>
        <v>0</v>
      </c>
      <c r="S1233" s="1">
        <f>IF(HEX2DEC(RIGHT(F1233,4))&gt;=32768,HEX2DEC(RIGHT(F1233,4))-65536,HEX2DEC(RIGHT(F1233,4)))/Codes!$N$2</f>
        <v>0</v>
      </c>
      <c r="T1233" s="18">
        <f t="shared" si="361"/>
        <v>150</v>
      </c>
      <c r="U1233" s="1">
        <f t="shared" si="362"/>
        <v>82</v>
      </c>
      <c r="V1233" s="1">
        <f t="shared" si="363"/>
        <v>0</v>
      </c>
      <c r="W1233" s="1" t="str">
        <f t="shared" si="364"/>
        <v>100</v>
      </c>
      <c r="X1233" s="1">
        <f t="shared" si="365"/>
        <v>3</v>
      </c>
      <c r="Y1233" s="1">
        <f t="shared" si="366"/>
        <v>20</v>
      </c>
      <c r="Z1233" s="1" t="str">
        <f>VLOOKUP(BIN2DEC(MID(HEX2BIN(MID(H1233,3,2),8),2,5)),Codes!$E$1:$F$18,2)</f>
        <v>Normal</v>
      </c>
      <c r="AA1233" s="6" t="str">
        <f t="shared" si="367"/>
        <v>0</v>
      </c>
      <c r="AB1233" s="1">
        <f t="shared" si="368"/>
        <v>0</v>
      </c>
      <c r="AC1233" s="1" t="str">
        <f>VLOOKUP(BIN2DEC(RIGHT(HEX2BIN(MID(H1233,6,1),4),1)&amp;LEFT(HEX2BIN(MID(H1233,7,1),4),1)),Codes!$K$1:$L$5,2)</f>
        <v>M</v>
      </c>
      <c r="AD1233" s="1" t="str">
        <f>VLOOKUP(BIN2DEC(RIGHT(HEX2BIN(MID(H1233,7,1),4),3)&amp;LEFT(HEX2BIN(MID(H1233,8,1),4),2)),Codes!$H$2:$I$33,2)</f>
        <v>Kick</v>
      </c>
      <c r="AE1233" s="1" t="str">
        <f t="shared" si="369"/>
        <v>1</v>
      </c>
      <c r="AF1233" s="1" t="str">
        <f t="shared" si="370"/>
        <v>1</v>
      </c>
      <c r="AH1233" s="6">
        <f t="shared" si="371"/>
        <v>34</v>
      </c>
    </row>
    <row r="1234" spans="1:34">
      <c r="A1234" s="3" t="s">
        <v>3423</v>
      </c>
      <c r="B1234" s="1" t="s">
        <v>76</v>
      </c>
      <c r="C1234" s="6" t="s">
        <v>353</v>
      </c>
      <c r="D1234" s="9" t="s">
        <v>3424</v>
      </c>
      <c r="E1234" s="9" t="s">
        <v>256</v>
      </c>
      <c r="F1234" s="9" t="s">
        <v>1675</v>
      </c>
      <c r="G1234" s="9" t="s">
        <v>3425</v>
      </c>
      <c r="H1234" s="9" t="s">
        <v>3426</v>
      </c>
      <c r="J1234" s="6" t="str">
        <f t="shared" si="355"/>
        <v>001011</v>
      </c>
      <c r="K1234" s="1">
        <f t="shared" si="356"/>
        <v>0</v>
      </c>
      <c r="L1234" s="6" t="str">
        <f t="shared" si="357"/>
        <v>00000</v>
      </c>
      <c r="M1234" s="1">
        <f t="shared" si="358"/>
        <v>0</v>
      </c>
      <c r="N1234" s="6" t="str">
        <f t="shared" si="359"/>
        <v>00</v>
      </c>
      <c r="O1234" s="1">
        <f t="shared" si="360"/>
        <v>20</v>
      </c>
      <c r="P1234" s="1">
        <f>IF(HEX2DEC(LEFT(E1234,4))&gt;=32768,HEX2DEC(LEFT(E1234,4))-65536,HEX2DEC(LEFT(E1234,4)))/Codes!$N$2</f>
        <v>3.6</v>
      </c>
      <c r="Q1234" s="1">
        <f>IF(HEX2DEC(RIGHT(E1234,4))&gt;=32768,HEX2DEC(RIGHT(E1234,4))-65536,HEX2DEC(RIGHT(E1234,4)))/Codes!$N$2</f>
        <v>0</v>
      </c>
      <c r="R1234" s="1">
        <f>IF(HEX2DEC(LEFT(F1234,4))&gt;=32768,HEX2DEC(LEFT(F1234,4))-65536,HEX2DEC(LEFT(F1234,4)))/Codes!$N$2</f>
        <v>10</v>
      </c>
      <c r="S1234" s="1">
        <f>IF(HEX2DEC(RIGHT(F1234,4))&gt;=32768,HEX2DEC(RIGHT(F1234,4))-65536,HEX2DEC(RIGHT(F1234,4)))/Codes!$N$2</f>
        <v>8.8000000000000007</v>
      </c>
      <c r="T1234" s="18">
        <f t="shared" si="361"/>
        <v>361</v>
      </c>
      <c r="U1234" s="1">
        <f t="shared" si="362"/>
        <v>97</v>
      </c>
      <c r="V1234" s="1">
        <f t="shared" si="363"/>
        <v>0</v>
      </c>
      <c r="W1234" s="1" t="str">
        <f t="shared" si="364"/>
        <v>100</v>
      </c>
      <c r="X1234" s="1">
        <f t="shared" si="365"/>
        <v>3</v>
      </c>
      <c r="Y1234" s="1">
        <f t="shared" si="366"/>
        <v>30</v>
      </c>
      <c r="Z1234" s="1" t="str">
        <f>VLOOKUP(BIN2DEC(MID(HEX2BIN(MID(H1234,3,2),8),2,5)),Codes!$E$1:$F$18,2)</f>
        <v>Electric</v>
      </c>
      <c r="AA1234" s="6" t="str">
        <f t="shared" si="367"/>
        <v>0</v>
      </c>
      <c r="AB1234" s="1">
        <f t="shared" si="368"/>
        <v>0</v>
      </c>
      <c r="AC1234" s="1" t="str">
        <f>VLOOKUP(BIN2DEC(RIGHT(HEX2BIN(MID(H1234,6,1),4),1)&amp;LEFT(HEX2BIN(MID(H1234,7,1),4),1)),Codes!$K$1:$L$5,2)</f>
        <v>L</v>
      </c>
      <c r="AD1234" s="1" t="str">
        <f>VLOOKUP(BIN2DEC(RIGHT(HEX2BIN(MID(H1234,7,1),4),3)&amp;LEFT(HEX2BIN(MID(H1234,8,1),4),2)),Codes!$H$2:$I$33,2)</f>
        <v>Burn</v>
      </c>
      <c r="AE1234" s="1" t="str">
        <f t="shared" si="369"/>
        <v>1</v>
      </c>
      <c r="AF1234" s="1" t="str">
        <f t="shared" si="370"/>
        <v>1</v>
      </c>
      <c r="AH1234" s="6">
        <f t="shared" si="371"/>
        <v>72</v>
      </c>
    </row>
    <row r="1235" spans="1:34">
      <c r="A1235" s="3" t="s">
        <v>3427</v>
      </c>
      <c r="B1235" s="1" t="s">
        <v>76</v>
      </c>
      <c r="C1235" s="6" t="s">
        <v>353</v>
      </c>
      <c r="D1235" s="9" t="s">
        <v>2769</v>
      </c>
      <c r="E1235" s="9" t="s">
        <v>824</v>
      </c>
      <c r="F1235" s="9" t="s">
        <v>91</v>
      </c>
      <c r="G1235" s="9" t="s">
        <v>3425</v>
      </c>
      <c r="H1235" s="9" t="s">
        <v>3426</v>
      </c>
      <c r="J1235" s="6" t="str">
        <f t="shared" si="355"/>
        <v>001011</v>
      </c>
      <c r="K1235" s="1">
        <f t="shared" si="356"/>
        <v>1</v>
      </c>
      <c r="L1235" s="6" t="str">
        <f t="shared" si="357"/>
        <v>00000</v>
      </c>
      <c r="M1235" s="1">
        <f t="shared" si="358"/>
        <v>6</v>
      </c>
      <c r="N1235" s="6" t="str">
        <f t="shared" si="359"/>
        <v>00</v>
      </c>
      <c r="O1235" s="1">
        <f t="shared" si="360"/>
        <v>20</v>
      </c>
      <c r="P1235" s="1">
        <f>IF(HEX2DEC(LEFT(E1235,4))&gt;=32768,HEX2DEC(LEFT(E1235,4))-65536,HEX2DEC(LEFT(E1235,4)))/Codes!$N$2</f>
        <v>2</v>
      </c>
      <c r="Q1235" s="1">
        <f>IF(HEX2DEC(RIGHT(E1235,4))&gt;=32768,HEX2DEC(RIGHT(E1235,4))-65536,HEX2DEC(RIGHT(E1235,4)))/Codes!$N$2</f>
        <v>0</v>
      </c>
      <c r="R1235" s="1">
        <f>IF(HEX2DEC(LEFT(F1235,4))&gt;=32768,HEX2DEC(LEFT(F1235,4))-65536,HEX2DEC(LEFT(F1235,4)))/Codes!$N$2</f>
        <v>0</v>
      </c>
      <c r="S1235" s="1">
        <f>IF(HEX2DEC(RIGHT(F1235,4))&gt;=32768,HEX2DEC(RIGHT(F1235,4))-65536,HEX2DEC(RIGHT(F1235,4)))/Codes!$N$2</f>
        <v>0</v>
      </c>
      <c r="T1235" s="18">
        <f t="shared" si="361"/>
        <v>361</v>
      </c>
      <c r="U1235" s="1">
        <f t="shared" si="362"/>
        <v>97</v>
      </c>
      <c r="V1235" s="1">
        <f t="shared" si="363"/>
        <v>0</v>
      </c>
      <c r="W1235" s="1" t="str">
        <f t="shared" si="364"/>
        <v>100</v>
      </c>
      <c r="X1235" s="1">
        <f t="shared" si="365"/>
        <v>3</v>
      </c>
      <c r="Y1235" s="1">
        <f t="shared" si="366"/>
        <v>30</v>
      </c>
      <c r="Z1235" s="1" t="str">
        <f>VLOOKUP(BIN2DEC(MID(HEX2BIN(MID(H1235,3,2),8),2,5)),Codes!$E$1:$F$18,2)</f>
        <v>Electric</v>
      </c>
      <c r="AA1235" s="6" t="str">
        <f t="shared" si="367"/>
        <v>0</v>
      </c>
      <c r="AB1235" s="1">
        <f t="shared" si="368"/>
        <v>0</v>
      </c>
      <c r="AC1235" s="1" t="str">
        <f>VLOOKUP(BIN2DEC(RIGHT(HEX2BIN(MID(H1235,6,1),4),1)&amp;LEFT(HEX2BIN(MID(H1235,7,1),4),1)),Codes!$K$1:$L$5,2)</f>
        <v>L</v>
      </c>
      <c r="AD1235" s="1" t="str">
        <f>VLOOKUP(BIN2DEC(RIGHT(HEX2BIN(MID(H1235,7,1),4),3)&amp;LEFT(HEX2BIN(MID(H1235,8,1),4),2)),Codes!$H$2:$I$33,2)</f>
        <v>Burn</v>
      </c>
      <c r="AE1235" s="1" t="str">
        <f t="shared" si="369"/>
        <v>1</v>
      </c>
      <c r="AF1235" s="1" t="str">
        <f t="shared" si="370"/>
        <v>1</v>
      </c>
      <c r="AH1235" s="6">
        <f t="shared" si="371"/>
        <v>72</v>
      </c>
    </row>
    <row r="1236" spans="1:34">
      <c r="A1236" s="3" t="s">
        <v>3428</v>
      </c>
      <c r="B1236" s="1" t="s">
        <v>76</v>
      </c>
      <c r="C1236" s="6" t="s">
        <v>353</v>
      </c>
      <c r="D1236" s="9" t="s">
        <v>3429</v>
      </c>
      <c r="E1236" s="9" t="s">
        <v>824</v>
      </c>
      <c r="F1236" s="9" t="s">
        <v>91</v>
      </c>
      <c r="G1236" s="9" t="s">
        <v>3425</v>
      </c>
      <c r="H1236" s="9" t="s">
        <v>3426</v>
      </c>
      <c r="J1236" s="6" t="str">
        <f t="shared" si="355"/>
        <v>001011</v>
      </c>
      <c r="K1236" s="1">
        <f t="shared" si="356"/>
        <v>2</v>
      </c>
      <c r="L1236" s="6" t="str">
        <f t="shared" si="357"/>
        <v>00000</v>
      </c>
      <c r="M1236" s="1">
        <f t="shared" si="358"/>
        <v>29</v>
      </c>
      <c r="N1236" s="6" t="str">
        <f t="shared" si="359"/>
        <v>00</v>
      </c>
      <c r="O1236" s="1">
        <f t="shared" si="360"/>
        <v>20</v>
      </c>
      <c r="P1236" s="1">
        <f>IF(HEX2DEC(LEFT(E1236,4))&gt;=32768,HEX2DEC(LEFT(E1236,4))-65536,HEX2DEC(LEFT(E1236,4)))/Codes!$N$2</f>
        <v>2</v>
      </c>
      <c r="Q1236" s="1">
        <f>IF(HEX2DEC(RIGHT(E1236,4))&gt;=32768,HEX2DEC(RIGHT(E1236,4))-65536,HEX2DEC(RIGHT(E1236,4)))/Codes!$N$2</f>
        <v>0</v>
      </c>
      <c r="R1236" s="1">
        <f>IF(HEX2DEC(LEFT(F1236,4))&gt;=32768,HEX2DEC(LEFT(F1236,4))-65536,HEX2DEC(LEFT(F1236,4)))/Codes!$N$2</f>
        <v>0</v>
      </c>
      <c r="S1236" s="1">
        <f>IF(HEX2DEC(RIGHT(F1236,4))&gt;=32768,HEX2DEC(RIGHT(F1236,4))-65536,HEX2DEC(RIGHT(F1236,4)))/Codes!$N$2</f>
        <v>0</v>
      </c>
      <c r="T1236" s="18">
        <f t="shared" si="361"/>
        <v>361</v>
      </c>
      <c r="U1236" s="1">
        <f t="shared" si="362"/>
        <v>97</v>
      </c>
      <c r="V1236" s="1">
        <f t="shared" si="363"/>
        <v>0</v>
      </c>
      <c r="W1236" s="1" t="str">
        <f t="shared" si="364"/>
        <v>100</v>
      </c>
      <c r="X1236" s="1">
        <f t="shared" si="365"/>
        <v>3</v>
      </c>
      <c r="Y1236" s="1">
        <f t="shared" si="366"/>
        <v>30</v>
      </c>
      <c r="Z1236" s="1" t="str">
        <f>VLOOKUP(BIN2DEC(MID(HEX2BIN(MID(H1236,3,2),8),2,5)),Codes!$E$1:$F$18,2)</f>
        <v>Electric</v>
      </c>
      <c r="AA1236" s="6" t="str">
        <f t="shared" si="367"/>
        <v>0</v>
      </c>
      <c r="AB1236" s="1">
        <f t="shared" si="368"/>
        <v>0</v>
      </c>
      <c r="AC1236" s="1" t="str">
        <f>VLOOKUP(BIN2DEC(RIGHT(HEX2BIN(MID(H1236,6,1),4),1)&amp;LEFT(HEX2BIN(MID(H1236,7,1),4),1)),Codes!$K$1:$L$5,2)</f>
        <v>L</v>
      </c>
      <c r="AD1236" s="1" t="str">
        <f>VLOOKUP(BIN2DEC(RIGHT(HEX2BIN(MID(H1236,7,1),4),3)&amp;LEFT(HEX2BIN(MID(H1236,8,1),4),2)),Codes!$H$2:$I$33,2)</f>
        <v>Burn</v>
      </c>
      <c r="AE1236" s="1" t="str">
        <f t="shared" si="369"/>
        <v>1</v>
      </c>
      <c r="AF1236" s="1" t="str">
        <f t="shared" si="370"/>
        <v>1</v>
      </c>
      <c r="AH1236" s="6">
        <f t="shared" si="371"/>
        <v>72</v>
      </c>
    </row>
    <row r="1237" spans="1:34">
      <c r="A1237" s="3" t="s">
        <v>3430</v>
      </c>
      <c r="B1237" s="1" t="s">
        <v>76</v>
      </c>
      <c r="C1237" s="6" t="s">
        <v>356</v>
      </c>
      <c r="D1237" s="9" t="s">
        <v>1669</v>
      </c>
      <c r="E1237" s="9" t="s">
        <v>256</v>
      </c>
      <c r="F1237" s="9" t="s">
        <v>1685</v>
      </c>
      <c r="G1237" s="9" t="s">
        <v>3425</v>
      </c>
      <c r="H1237" s="9" t="s">
        <v>3426</v>
      </c>
      <c r="J1237" s="6" t="str">
        <f t="shared" si="355"/>
        <v>001011</v>
      </c>
      <c r="K1237" s="1">
        <f t="shared" si="356"/>
        <v>0</v>
      </c>
      <c r="L1237" s="6" t="str">
        <f t="shared" si="357"/>
        <v>00000</v>
      </c>
      <c r="M1237" s="1">
        <f t="shared" si="358"/>
        <v>0</v>
      </c>
      <c r="N1237" s="6" t="str">
        <f t="shared" si="359"/>
        <v>00</v>
      </c>
      <c r="O1237" s="1">
        <f t="shared" si="360"/>
        <v>19</v>
      </c>
      <c r="P1237" s="1">
        <f>IF(HEX2DEC(LEFT(E1237,4))&gt;=32768,HEX2DEC(LEFT(E1237,4))-65536,HEX2DEC(LEFT(E1237,4)))/Codes!$N$2</f>
        <v>3.6</v>
      </c>
      <c r="Q1237" s="1">
        <f>IF(HEX2DEC(RIGHT(E1237,4))&gt;=32768,HEX2DEC(RIGHT(E1237,4))-65536,HEX2DEC(RIGHT(E1237,4)))/Codes!$N$2</f>
        <v>0</v>
      </c>
      <c r="R1237" s="1">
        <f>IF(HEX2DEC(LEFT(F1237,4))&gt;=32768,HEX2DEC(LEFT(F1237,4))-65536,HEX2DEC(LEFT(F1237,4)))/Codes!$N$2</f>
        <v>7.6</v>
      </c>
      <c r="S1237" s="1">
        <f>IF(HEX2DEC(RIGHT(F1237,4))&gt;=32768,HEX2DEC(RIGHT(F1237,4))-65536,HEX2DEC(RIGHT(F1237,4)))/Codes!$N$2</f>
        <v>9.6</v>
      </c>
      <c r="T1237" s="18">
        <f t="shared" si="361"/>
        <v>361</v>
      </c>
      <c r="U1237" s="1">
        <f t="shared" si="362"/>
        <v>97</v>
      </c>
      <c r="V1237" s="1">
        <f t="shared" si="363"/>
        <v>0</v>
      </c>
      <c r="W1237" s="1" t="str">
        <f t="shared" si="364"/>
        <v>100</v>
      </c>
      <c r="X1237" s="1">
        <f t="shared" si="365"/>
        <v>3</v>
      </c>
      <c r="Y1237" s="1">
        <f t="shared" si="366"/>
        <v>30</v>
      </c>
      <c r="Z1237" s="1" t="str">
        <f>VLOOKUP(BIN2DEC(MID(HEX2BIN(MID(H1237,3,2),8),2,5)),Codes!$E$1:$F$18,2)</f>
        <v>Electric</v>
      </c>
      <c r="AA1237" s="6" t="str">
        <f t="shared" si="367"/>
        <v>0</v>
      </c>
      <c r="AB1237" s="1">
        <f t="shared" si="368"/>
        <v>0</v>
      </c>
      <c r="AC1237" s="1" t="str">
        <f>VLOOKUP(BIN2DEC(RIGHT(HEX2BIN(MID(H1237,6,1),4),1)&amp;LEFT(HEX2BIN(MID(H1237,7,1),4),1)),Codes!$K$1:$L$5,2)</f>
        <v>L</v>
      </c>
      <c r="AD1237" s="1" t="str">
        <f>VLOOKUP(BIN2DEC(RIGHT(HEX2BIN(MID(H1237,7,1),4),3)&amp;LEFT(HEX2BIN(MID(H1237,8,1),4),2)),Codes!$H$2:$I$33,2)</f>
        <v>Burn</v>
      </c>
      <c r="AE1237" s="1" t="str">
        <f t="shared" si="369"/>
        <v>1</v>
      </c>
      <c r="AF1237" s="1" t="str">
        <f t="shared" si="370"/>
        <v>1</v>
      </c>
      <c r="AH1237" s="6">
        <f t="shared" si="371"/>
        <v>72</v>
      </c>
    </row>
    <row r="1238" spans="1:34">
      <c r="A1238" s="3" t="s">
        <v>3431</v>
      </c>
      <c r="B1238" s="1" t="s">
        <v>76</v>
      </c>
      <c r="C1238" s="6" t="s">
        <v>356</v>
      </c>
      <c r="D1238" s="9" t="s">
        <v>3432</v>
      </c>
      <c r="E1238" s="9" t="s">
        <v>824</v>
      </c>
      <c r="F1238" s="9" t="s">
        <v>91</v>
      </c>
      <c r="G1238" s="9" t="s">
        <v>3425</v>
      </c>
      <c r="H1238" s="9" t="s">
        <v>3426</v>
      </c>
      <c r="J1238" s="6" t="str">
        <f t="shared" si="355"/>
        <v>001011</v>
      </c>
      <c r="K1238" s="1">
        <f t="shared" si="356"/>
        <v>1</v>
      </c>
      <c r="L1238" s="6" t="str">
        <f t="shared" si="357"/>
        <v>00000</v>
      </c>
      <c r="M1238" s="1">
        <f t="shared" si="358"/>
        <v>6</v>
      </c>
      <c r="N1238" s="6" t="str">
        <f t="shared" si="359"/>
        <v>00</v>
      </c>
      <c r="O1238" s="1">
        <f t="shared" si="360"/>
        <v>19</v>
      </c>
      <c r="P1238" s="1">
        <f>IF(HEX2DEC(LEFT(E1238,4))&gt;=32768,HEX2DEC(LEFT(E1238,4))-65536,HEX2DEC(LEFT(E1238,4)))/Codes!$N$2</f>
        <v>2</v>
      </c>
      <c r="Q1238" s="1">
        <f>IF(HEX2DEC(RIGHT(E1238,4))&gt;=32768,HEX2DEC(RIGHT(E1238,4))-65536,HEX2DEC(RIGHT(E1238,4)))/Codes!$N$2</f>
        <v>0</v>
      </c>
      <c r="R1238" s="1">
        <f>IF(HEX2DEC(LEFT(F1238,4))&gt;=32768,HEX2DEC(LEFT(F1238,4))-65536,HEX2DEC(LEFT(F1238,4)))/Codes!$N$2</f>
        <v>0</v>
      </c>
      <c r="S1238" s="1">
        <f>IF(HEX2DEC(RIGHT(F1238,4))&gt;=32768,HEX2DEC(RIGHT(F1238,4))-65536,HEX2DEC(RIGHT(F1238,4)))/Codes!$N$2</f>
        <v>0</v>
      </c>
      <c r="T1238" s="18">
        <f t="shared" si="361"/>
        <v>361</v>
      </c>
      <c r="U1238" s="1">
        <f t="shared" si="362"/>
        <v>97</v>
      </c>
      <c r="V1238" s="1">
        <f t="shared" si="363"/>
        <v>0</v>
      </c>
      <c r="W1238" s="1" t="str">
        <f t="shared" si="364"/>
        <v>100</v>
      </c>
      <c r="X1238" s="1">
        <f t="shared" si="365"/>
        <v>3</v>
      </c>
      <c r="Y1238" s="1">
        <f t="shared" si="366"/>
        <v>30</v>
      </c>
      <c r="Z1238" s="1" t="str">
        <f>VLOOKUP(BIN2DEC(MID(HEX2BIN(MID(H1238,3,2),8),2,5)),Codes!$E$1:$F$18,2)</f>
        <v>Electric</v>
      </c>
      <c r="AA1238" s="6" t="str">
        <f t="shared" si="367"/>
        <v>0</v>
      </c>
      <c r="AB1238" s="1">
        <f t="shared" si="368"/>
        <v>0</v>
      </c>
      <c r="AC1238" s="1" t="str">
        <f>VLOOKUP(BIN2DEC(RIGHT(HEX2BIN(MID(H1238,6,1),4),1)&amp;LEFT(HEX2BIN(MID(H1238,7,1),4),1)),Codes!$K$1:$L$5,2)</f>
        <v>L</v>
      </c>
      <c r="AD1238" s="1" t="str">
        <f>VLOOKUP(BIN2DEC(RIGHT(HEX2BIN(MID(H1238,7,1),4),3)&amp;LEFT(HEX2BIN(MID(H1238,8,1),4),2)),Codes!$H$2:$I$33,2)</f>
        <v>Burn</v>
      </c>
      <c r="AE1238" s="1" t="str">
        <f t="shared" si="369"/>
        <v>1</v>
      </c>
      <c r="AF1238" s="1" t="str">
        <f t="shared" si="370"/>
        <v>1</v>
      </c>
      <c r="AH1238" s="6">
        <f t="shared" si="371"/>
        <v>72</v>
      </c>
    </row>
    <row r="1239" spans="1:34">
      <c r="A1239" s="3" t="s">
        <v>3433</v>
      </c>
      <c r="B1239" s="1" t="s">
        <v>76</v>
      </c>
      <c r="C1239" s="6" t="s">
        <v>356</v>
      </c>
      <c r="D1239" s="9" t="s">
        <v>3434</v>
      </c>
      <c r="E1239" s="9" t="s">
        <v>824</v>
      </c>
      <c r="F1239" s="9" t="s">
        <v>91</v>
      </c>
      <c r="G1239" s="9" t="s">
        <v>3425</v>
      </c>
      <c r="H1239" s="9" t="s">
        <v>3426</v>
      </c>
      <c r="J1239" s="6" t="str">
        <f t="shared" si="355"/>
        <v>001011</v>
      </c>
      <c r="K1239" s="1">
        <f t="shared" si="356"/>
        <v>2</v>
      </c>
      <c r="L1239" s="6" t="str">
        <f t="shared" si="357"/>
        <v>00000</v>
      </c>
      <c r="M1239" s="1">
        <f t="shared" si="358"/>
        <v>29</v>
      </c>
      <c r="N1239" s="6" t="str">
        <f t="shared" si="359"/>
        <v>00</v>
      </c>
      <c r="O1239" s="1">
        <f t="shared" si="360"/>
        <v>19</v>
      </c>
      <c r="P1239" s="1">
        <f>IF(HEX2DEC(LEFT(E1239,4))&gt;=32768,HEX2DEC(LEFT(E1239,4))-65536,HEX2DEC(LEFT(E1239,4)))/Codes!$N$2</f>
        <v>2</v>
      </c>
      <c r="Q1239" s="1">
        <f>IF(HEX2DEC(RIGHT(E1239,4))&gt;=32768,HEX2DEC(RIGHT(E1239,4))-65536,HEX2DEC(RIGHT(E1239,4)))/Codes!$N$2</f>
        <v>0</v>
      </c>
      <c r="R1239" s="1">
        <f>IF(HEX2DEC(LEFT(F1239,4))&gt;=32768,HEX2DEC(LEFT(F1239,4))-65536,HEX2DEC(LEFT(F1239,4)))/Codes!$N$2</f>
        <v>0</v>
      </c>
      <c r="S1239" s="1">
        <f>IF(HEX2DEC(RIGHT(F1239,4))&gt;=32768,HEX2DEC(RIGHT(F1239,4))-65536,HEX2DEC(RIGHT(F1239,4)))/Codes!$N$2</f>
        <v>0</v>
      </c>
      <c r="T1239" s="18">
        <f t="shared" si="361"/>
        <v>361</v>
      </c>
      <c r="U1239" s="1">
        <f t="shared" si="362"/>
        <v>97</v>
      </c>
      <c r="V1239" s="1">
        <f t="shared" si="363"/>
        <v>0</v>
      </c>
      <c r="W1239" s="1" t="str">
        <f t="shared" si="364"/>
        <v>100</v>
      </c>
      <c r="X1239" s="1">
        <f t="shared" si="365"/>
        <v>3</v>
      </c>
      <c r="Y1239" s="1">
        <f t="shared" si="366"/>
        <v>30</v>
      </c>
      <c r="Z1239" s="1" t="str">
        <f>VLOOKUP(BIN2DEC(MID(HEX2BIN(MID(H1239,3,2),8),2,5)),Codes!$E$1:$F$18,2)</f>
        <v>Electric</v>
      </c>
      <c r="AA1239" s="6" t="str">
        <f t="shared" si="367"/>
        <v>0</v>
      </c>
      <c r="AB1239" s="1">
        <f t="shared" si="368"/>
        <v>0</v>
      </c>
      <c r="AC1239" s="1" t="str">
        <f>VLOOKUP(BIN2DEC(RIGHT(HEX2BIN(MID(H1239,6,1),4),1)&amp;LEFT(HEX2BIN(MID(H1239,7,1),4),1)),Codes!$K$1:$L$5,2)</f>
        <v>L</v>
      </c>
      <c r="AD1239" s="1" t="str">
        <f>VLOOKUP(BIN2DEC(RIGHT(HEX2BIN(MID(H1239,7,1),4),3)&amp;LEFT(HEX2BIN(MID(H1239,8,1),4),2)),Codes!$H$2:$I$33,2)</f>
        <v>Burn</v>
      </c>
      <c r="AE1239" s="1" t="str">
        <f t="shared" si="369"/>
        <v>1</v>
      </c>
      <c r="AF1239" s="1" t="str">
        <f t="shared" si="370"/>
        <v>1</v>
      </c>
      <c r="AH1239" s="6">
        <f t="shared" si="371"/>
        <v>72</v>
      </c>
    </row>
    <row r="1240" spans="1:34">
      <c r="A1240" s="3" t="s">
        <v>3435</v>
      </c>
      <c r="B1240" s="1" t="s">
        <v>76</v>
      </c>
      <c r="C1240" s="6" t="s">
        <v>357</v>
      </c>
      <c r="D1240" s="9" t="s">
        <v>1681</v>
      </c>
      <c r="E1240" s="9" t="s">
        <v>256</v>
      </c>
      <c r="F1240" s="9" t="s">
        <v>1694</v>
      </c>
      <c r="G1240" s="9" t="s">
        <v>3425</v>
      </c>
      <c r="H1240" s="9" t="s">
        <v>3426</v>
      </c>
      <c r="J1240" s="6" t="str">
        <f t="shared" si="355"/>
        <v>001011</v>
      </c>
      <c r="K1240" s="1">
        <f t="shared" si="356"/>
        <v>0</v>
      </c>
      <c r="L1240" s="6" t="str">
        <f t="shared" si="357"/>
        <v>00000</v>
      </c>
      <c r="M1240" s="1">
        <f t="shared" si="358"/>
        <v>0</v>
      </c>
      <c r="N1240" s="6" t="str">
        <f t="shared" si="359"/>
        <v>00</v>
      </c>
      <c r="O1240" s="1">
        <f t="shared" si="360"/>
        <v>18</v>
      </c>
      <c r="P1240" s="1">
        <f>IF(HEX2DEC(LEFT(E1240,4))&gt;=32768,HEX2DEC(LEFT(E1240,4))-65536,HEX2DEC(LEFT(E1240,4)))/Codes!$N$2</f>
        <v>3.6</v>
      </c>
      <c r="Q1240" s="1">
        <f>IF(HEX2DEC(RIGHT(E1240,4))&gt;=32768,HEX2DEC(RIGHT(E1240,4))-65536,HEX2DEC(RIGHT(E1240,4)))/Codes!$N$2</f>
        <v>0</v>
      </c>
      <c r="R1240" s="1">
        <f>IF(HEX2DEC(LEFT(F1240,4))&gt;=32768,HEX2DEC(LEFT(F1240,4))-65536,HEX2DEC(LEFT(F1240,4)))/Codes!$N$2</f>
        <v>4.4000000000000004</v>
      </c>
      <c r="S1240" s="1">
        <f>IF(HEX2DEC(RIGHT(F1240,4))&gt;=32768,HEX2DEC(RIGHT(F1240,4))-65536,HEX2DEC(RIGHT(F1240,4)))/Codes!$N$2</f>
        <v>9.1999999999999993</v>
      </c>
      <c r="T1240" s="18">
        <f t="shared" si="361"/>
        <v>361</v>
      </c>
      <c r="U1240" s="1">
        <f t="shared" si="362"/>
        <v>97</v>
      </c>
      <c r="V1240" s="1">
        <f t="shared" si="363"/>
        <v>0</v>
      </c>
      <c r="W1240" s="1" t="str">
        <f t="shared" si="364"/>
        <v>100</v>
      </c>
      <c r="X1240" s="1">
        <f t="shared" si="365"/>
        <v>3</v>
      </c>
      <c r="Y1240" s="1">
        <f t="shared" si="366"/>
        <v>30</v>
      </c>
      <c r="Z1240" s="1" t="str">
        <f>VLOOKUP(BIN2DEC(MID(HEX2BIN(MID(H1240,3,2),8),2,5)),Codes!$E$1:$F$18,2)</f>
        <v>Electric</v>
      </c>
      <c r="AA1240" s="6" t="str">
        <f t="shared" si="367"/>
        <v>0</v>
      </c>
      <c r="AB1240" s="1">
        <f t="shared" si="368"/>
        <v>0</v>
      </c>
      <c r="AC1240" s="1" t="str">
        <f>VLOOKUP(BIN2DEC(RIGHT(HEX2BIN(MID(H1240,6,1),4),1)&amp;LEFT(HEX2BIN(MID(H1240,7,1),4),1)),Codes!$K$1:$L$5,2)</f>
        <v>L</v>
      </c>
      <c r="AD1240" s="1" t="str">
        <f>VLOOKUP(BIN2DEC(RIGHT(HEX2BIN(MID(H1240,7,1),4),3)&amp;LEFT(HEX2BIN(MID(H1240,8,1),4),2)),Codes!$H$2:$I$33,2)</f>
        <v>Burn</v>
      </c>
      <c r="AE1240" s="1" t="str">
        <f t="shared" si="369"/>
        <v>1</v>
      </c>
      <c r="AF1240" s="1" t="str">
        <f t="shared" si="370"/>
        <v>1</v>
      </c>
      <c r="AH1240" s="6">
        <f t="shared" si="371"/>
        <v>72</v>
      </c>
    </row>
    <row r="1241" spans="1:34">
      <c r="A1241" s="3" t="s">
        <v>3436</v>
      </c>
      <c r="B1241" s="1" t="s">
        <v>76</v>
      </c>
      <c r="C1241" s="6" t="s">
        <v>357</v>
      </c>
      <c r="D1241" s="9" t="s">
        <v>3437</v>
      </c>
      <c r="E1241" s="9" t="s">
        <v>824</v>
      </c>
      <c r="F1241" s="9" t="s">
        <v>91</v>
      </c>
      <c r="G1241" s="9" t="s">
        <v>3425</v>
      </c>
      <c r="H1241" s="9" t="s">
        <v>3426</v>
      </c>
      <c r="J1241" s="6" t="str">
        <f t="shared" si="355"/>
        <v>001011</v>
      </c>
      <c r="K1241" s="1">
        <f t="shared" si="356"/>
        <v>1</v>
      </c>
      <c r="L1241" s="6" t="str">
        <f t="shared" si="357"/>
        <v>00000</v>
      </c>
      <c r="M1241" s="1">
        <f t="shared" si="358"/>
        <v>6</v>
      </c>
      <c r="N1241" s="6" t="str">
        <f t="shared" si="359"/>
        <v>00</v>
      </c>
      <c r="O1241" s="1">
        <f t="shared" si="360"/>
        <v>18</v>
      </c>
      <c r="P1241" s="1">
        <f>IF(HEX2DEC(LEFT(E1241,4))&gt;=32768,HEX2DEC(LEFT(E1241,4))-65536,HEX2DEC(LEFT(E1241,4)))/Codes!$N$2</f>
        <v>2</v>
      </c>
      <c r="Q1241" s="1">
        <f>IF(HEX2DEC(RIGHT(E1241,4))&gt;=32768,HEX2DEC(RIGHT(E1241,4))-65536,HEX2DEC(RIGHT(E1241,4)))/Codes!$N$2</f>
        <v>0</v>
      </c>
      <c r="R1241" s="1">
        <f>IF(HEX2DEC(LEFT(F1241,4))&gt;=32768,HEX2DEC(LEFT(F1241,4))-65536,HEX2DEC(LEFT(F1241,4)))/Codes!$N$2</f>
        <v>0</v>
      </c>
      <c r="S1241" s="1">
        <f>IF(HEX2DEC(RIGHT(F1241,4))&gt;=32768,HEX2DEC(RIGHT(F1241,4))-65536,HEX2DEC(RIGHT(F1241,4)))/Codes!$N$2</f>
        <v>0</v>
      </c>
      <c r="T1241" s="18">
        <f t="shared" si="361"/>
        <v>361</v>
      </c>
      <c r="U1241" s="1">
        <f t="shared" si="362"/>
        <v>97</v>
      </c>
      <c r="V1241" s="1">
        <f t="shared" si="363"/>
        <v>0</v>
      </c>
      <c r="W1241" s="1" t="str">
        <f t="shared" si="364"/>
        <v>100</v>
      </c>
      <c r="X1241" s="1">
        <f t="shared" si="365"/>
        <v>3</v>
      </c>
      <c r="Y1241" s="1">
        <f t="shared" si="366"/>
        <v>30</v>
      </c>
      <c r="Z1241" s="1" t="str">
        <f>VLOOKUP(BIN2DEC(MID(HEX2BIN(MID(H1241,3,2),8),2,5)),Codes!$E$1:$F$18,2)</f>
        <v>Electric</v>
      </c>
      <c r="AA1241" s="6" t="str">
        <f t="shared" si="367"/>
        <v>0</v>
      </c>
      <c r="AB1241" s="1">
        <f t="shared" si="368"/>
        <v>0</v>
      </c>
      <c r="AC1241" s="1" t="str">
        <f>VLOOKUP(BIN2DEC(RIGHT(HEX2BIN(MID(H1241,6,1),4),1)&amp;LEFT(HEX2BIN(MID(H1241,7,1),4),1)),Codes!$K$1:$L$5,2)</f>
        <v>L</v>
      </c>
      <c r="AD1241" s="1" t="str">
        <f>VLOOKUP(BIN2DEC(RIGHT(HEX2BIN(MID(H1241,7,1),4),3)&amp;LEFT(HEX2BIN(MID(H1241,8,1),4),2)),Codes!$H$2:$I$33,2)</f>
        <v>Burn</v>
      </c>
      <c r="AE1241" s="1" t="str">
        <f t="shared" si="369"/>
        <v>1</v>
      </c>
      <c r="AF1241" s="1" t="str">
        <f t="shared" si="370"/>
        <v>1</v>
      </c>
      <c r="AH1241" s="6">
        <f t="shared" si="371"/>
        <v>72</v>
      </c>
    </row>
    <row r="1242" spans="1:34">
      <c r="A1242" s="3" t="s">
        <v>3438</v>
      </c>
      <c r="B1242" s="1" t="s">
        <v>76</v>
      </c>
      <c r="C1242" s="6" t="s">
        <v>357</v>
      </c>
      <c r="D1242" s="9" t="s">
        <v>3439</v>
      </c>
      <c r="E1242" s="9" t="s">
        <v>824</v>
      </c>
      <c r="F1242" s="9" t="s">
        <v>91</v>
      </c>
      <c r="G1242" s="9" t="s">
        <v>3425</v>
      </c>
      <c r="H1242" s="9" t="s">
        <v>3426</v>
      </c>
      <c r="J1242" s="6" t="str">
        <f t="shared" si="355"/>
        <v>001011</v>
      </c>
      <c r="K1242" s="1">
        <f t="shared" si="356"/>
        <v>2</v>
      </c>
      <c r="L1242" s="6" t="str">
        <f t="shared" si="357"/>
        <v>00000</v>
      </c>
      <c r="M1242" s="1">
        <f t="shared" si="358"/>
        <v>29</v>
      </c>
      <c r="N1242" s="6" t="str">
        <f t="shared" si="359"/>
        <v>00</v>
      </c>
      <c r="O1242" s="1">
        <f t="shared" si="360"/>
        <v>18</v>
      </c>
      <c r="P1242" s="1">
        <f>IF(HEX2DEC(LEFT(E1242,4))&gt;=32768,HEX2DEC(LEFT(E1242,4))-65536,HEX2DEC(LEFT(E1242,4)))/Codes!$N$2</f>
        <v>2</v>
      </c>
      <c r="Q1242" s="1">
        <f>IF(HEX2DEC(RIGHT(E1242,4))&gt;=32768,HEX2DEC(RIGHT(E1242,4))-65536,HEX2DEC(RIGHT(E1242,4)))/Codes!$N$2</f>
        <v>0</v>
      </c>
      <c r="R1242" s="1">
        <f>IF(HEX2DEC(LEFT(F1242,4))&gt;=32768,HEX2DEC(LEFT(F1242,4))-65536,HEX2DEC(LEFT(F1242,4)))/Codes!$N$2</f>
        <v>0</v>
      </c>
      <c r="S1242" s="1">
        <f>IF(HEX2DEC(RIGHT(F1242,4))&gt;=32768,HEX2DEC(RIGHT(F1242,4))-65536,HEX2DEC(RIGHT(F1242,4)))/Codes!$N$2</f>
        <v>0</v>
      </c>
      <c r="T1242" s="18">
        <f t="shared" si="361"/>
        <v>361</v>
      </c>
      <c r="U1242" s="1">
        <f t="shared" si="362"/>
        <v>97</v>
      </c>
      <c r="V1242" s="1">
        <f t="shared" si="363"/>
        <v>0</v>
      </c>
      <c r="W1242" s="1" t="str">
        <f t="shared" si="364"/>
        <v>100</v>
      </c>
      <c r="X1242" s="1">
        <f t="shared" si="365"/>
        <v>3</v>
      </c>
      <c r="Y1242" s="1">
        <f t="shared" si="366"/>
        <v>30</v>
      </c>
      <c r="Z1242" s="1" t="str">
        <f>VLOOKUP(BIN2DEC(MID(HEX2BIN(MID(H1242,3,2),8),2,5)),Codes!$E$1:$F$18,2)</f>
        <v>Electric</v>
      </c>
      <c r="AA1242" s="6" t="str">
        <f t="shared" si="367"/>
        <v>0</v>
      </c>
      <c r="AB1242" s="1">
        <f t="shared" si="368"/>
        <v>0</v>
      </c>
      <c r="AC1242" s="1" t="str">
        <f>VLOOKUP(BIN2DEC(RIGHT(HEX2BIN(MID(H1242,6,1),4),1)&amp;LEFT(HEX2BIN(MID(H1242,7,1),4),1)),Codes!$K$1:$L$5,2)</f>
        <v>L</v>
      </c>
      <c r="AD1242" s="1" t="str">
        <f>VLOOKUP(BIN2DEC(RIGHT(HEX2BIN(MID(H1242,7,1),4),3)&amp;LEFT(HEX2BIN(MID(H1242,8,1),4),2)),Codes!$H$2:$I$33,2)</f>
        <v>Burn</v>
      </c>
      <c r="AE1242" s="1" t="str">
        <f t="shared" si="369"/>
        <v>1</v>
      </c>
      <c r="AF1242" s="1" t="str">
        <f t="shared" si="370"/>
        <v>1</v>
      </c>
      <c r="AH1242" s="6">
        <f t="shared" si="371"/>
        <v>72</v>
      </c>
    </row>
    <row r="1243" spans="1:34">
      <c r="A1243" s="3" t="s">
        <v>3440</v>
      </c>
      <c r="B1243" s="1" t="s">
        <v>76</v>
      </c>
      <c r="C1243" s="6" t="s">
        <v>3448</v>
      </c>
      <c r="D1243" s="9" t="s">
        <v>3441</v>
      </c>
      <c r="E1243" s="9" t="s">
        <v>256</v>
      </c>
      <c r="F1243" s="9" t="s">
        <v>3115</v>
      </c>
      <c r="G1243" s="9" t="s">
        <v>3442</v>
      </c>
      <c r="H1243" s="9" t="s">
        <v>3443</v>
      </c>
      <c r="J1243" s="6" t="str">
        <f t="shared" si="355"/>
        <v>001011</v>
      </c>
      <c r="K1243" s="1">
        <f t="shared" si="356"/>
        <v>0</v>
      </c>
      <c r="L1243" s="6" t="str">
        <f t="shared" si="357"/>
        <v>00000</v>
      </c>
      <c r="M1243" s="1">
        <f t="shared" si="358"/>
        <v>23</v>
      </c>
      <c r="N1243" s="6" t="str">
        <f t="shared" si="359"/>
        <v>00</v>
      </c>
      <c r="O1243" s="1">
        <f t="shared" si="360"/>
        <v>16</v>
      </c>
      <c r="P1243" s="1">
        <f>IF(HEX2DEC(LEFT(E1243,4))&gt;=32768,HEX2DEC(LEFT(E1243,4))-65536,HEX2DEC(LEFT(E1243,4)))/Codes!$N$2</f>
        <v>3.6</v>
      </c>
      <c r="Q1243" s="1">
        <f>IF(HEX2DEC(RIGHT(E1243,4))&gt;=32768,HEX2DEC(RIGHT(E1243,4))-65536,HEX2DEC(RIGHT(E1243,4)))/Codes!$N$2</f>
        <v>0</v>
      </c>
      <c r="R1243" s="1">
        <f>IF(HEX2DEC(LEFT(F1243,4))&gt;=32768,HEX2DEC(LEFT(F1243,4))-65536,HEX2DEC(LEFT(F1243,4)))/Codes!$N$2</f>
        <v>2.8</v>
      </c>
      <c r="S1243" s="1">
        <f>IF(HEX2DEC(RIGHT(F1243,4))&gt;=32768,HEX2DEC(RIGHT(F1243,4))-65536,HEX2DEC(RIGHT(F1243,4)))/Codes!$N$2</f>
        <v>1.2</v>
      </c>
      <c r="T1243" s="18">
        <f t="shared" si="361"/>
        <v>83</v>
      </c>
      <c r="U1243" s="1">
        <f t="shared" si="362"/>
        <v>95</v>
      </c>
      <c r="V1243" s="1">
        <f t="shared" si="363"/>
        <v>0</v>
      </c>
      <c r="W1243" s="1" t="str">
        <f t="shared" si="364"/>
        <v>100</v>
      </c>
      <c r="X1243" s="1">
        <f t="shared" si="365"/>
        <v>3</v>
      </c>
      <c r="Y1243" s="1">
        <f t="shared" si="366"/>
        <v>35</v>
      </c>
      <c r="Z1243" s="1" t="str">
        <f>VLOOKUP(BIN2DEC(MID(HEX2BIN(MID(H1243,3,2),8),2,5)),Codes!$E$1:$F$18,2)</f>
        <v>Normal</v>
      </c>
      <c r="AA1243" s="6" t="str">
        <f t="shared" si="367"/>
        <v>0</v>
      </c>
      <c r="AB1243" s="1">
        <f t="shared" si="368"/>
        <v>0</v>
      </c>
      <c r="AC1243" s="1" t="str">
        <f>VLOOKUP(BIN2DEC(RIGHT(HEX2BIN(MID(H1243,6,1),4),1)&amp;LEFT(HEX2BIN(MID(H1243,7,1),4),1)),Codes!$K$1:$L$5,2)</f>
        <v>L</v>
      </c>
      <c r="AD1243" s="1" t="str">
        <f>VLOOKUP(BIN2DEC(RIGHT(HEX2BIN(MID(H1243,7,1),4),3)&amp;LEFT(HEX2BIN(MID(H1243,8,1),4),2)),Codes!$H$2:$I$33,2)</f>
        <v>Kick</v>
      </c>
      <c r="AE1243" s="1" t="str">
        <f t="shared" si="369"/>
        <v>0</v>
      </c>
      <c r="AF1243" s="1" t="str">
        <f t="shared" si="370"/>
        <v>1</v>
      </c>
      <c r="AH1243" s="6">
        <f t="shared" si="371"/>
        <v>66</v>
      </c>
    </row>
    <row r="1244" spans="1:34">
      <c r="A1244" s="3" t="s">
        <v>3444</v>
      </c>
      <c r="B1244" s="1" t="s">
        <v>76</v>
      </c>
      <c r="C1244" s="6" t="s">
        <v>3448</v>
      </c>
      <c r="D1244" s="9" t="s">
        <v>3445</v>
      </c>
      <c r="E1244" s="9" t="s">
        <v>256</v>
      </c>
      <c r="F1244" s="9" t="s">
        <v>3115</v>
      </c>
      <c r="G1244" s="9" t="s">
        <v>3446</v>
      </c>
      <c r="H1244" s="9" t="s">
        <v>3447</v>
      </c>
      <c r="J1244" s="6" t="str">
        <f t="shared" si="355"/>
        <v>001011</v>
      </c>
      <c r="K1244" s="1">
        <f t="shared" si="356"/>
        <v>1</v>
      </c>
      <c r="L1244" s="6" t="str">
        <f t="shared" si="357"/>
        <v>00000</v>
      </c>
      <c r="M1244" s="1">
        <f t="shared" si="358"/>
        <v>23</v>
      </c>
      <c r="N1244" s="6" t="str">
        <f t="shared" si="359"/>
        <v>00</v>
      </c>
      <c r="O1244" s="1">
        <f t="shared" si="360"/>
        <v>16</v>
      </c>
      <c r="P1244" s="1">
        <f>IF(HEX2DEC(LEFT(E1244,4))&gt;=32768,HEX2DEC(LEFT(E1244,4))-65536,HEX2DEC(LEFT(E1244,4)))/Codes!$N$2</f>
        <v>3.6</v>
      </c>
      <c r="Q1244" s="1">
        <f>IF(HEX2DEC(RIGHT(E1244,4))&gt;=32768,HEX2DEC(RIGHT(E1244,4))-65536,HEX2DEC(RIGHT(E1244,4)))/Codes!$N$2</f>
        <v>0</v>
      </c>
      <c r="R1244" s="1">
        <f>IF(HEX2DEC(LEFT(F1244,4))&gt;=32768,HEX2DEC(LEFT(F1244,4))-65536,HEX2DEC(LEFT(F1244,4)))/Codes!$N$2</f>
        <v>2.8</v>
      </c>
      <c r="S1244" s="1">
        <f>IF(HEX2DEC(RIGHT(F1244,4))&gt;=32768,HEX2DEC(RIGHT(F1244,4))-65536,HEX2DEC(RIGHT(F1244,4)))/Codes!$N$2</f>
        <v>1.2</v>
      </c>
      <c r="T1244" s="18">
        <f t="shared" si="361"/>
        <v>259</v>
      </c>
      <c r="U1244" s="1">
        <f t="shared" si="362"/>
        <v>95</v>
      </c>
      <c r="V1244" s="1">
        <f t="shared" si="363"/>
        <v>0</v>
      </c>
      <c r="W1244" s="1" t="str">
        <f t="shared" si="364"/>
        <v>100</v>
      </c>
      <c r="X1244" s="1">
        <f t="shared" si="365"/>
        <v>3</v>
      </c>
      <c r="Y1244" s="1">
        <f t="shared" si="366"/>
        <v>35</v>
      </c>
      <c r="Z1244" s="1" t="str">
        <f>VLOOKUP(BIN2DEC(MID(HEX2BIN(MID(H1244,3,2),8),2,5)),Codes!$E$1:$F$18,2)</f>
        <v>Normal</v>
      </c>
      <c r="AA1244" s="6" t="str">
        <f t="shared" si="367"/>
        <v>0</v>
      </c>
      <c r="AB1244" s="1">
        <f t="shared" si="368"/>
        <v>0</v>
      </c>
      <c r="AC1244" s="1" t="str">
        <f>VLOOKUP(BIN2DEC(RIGHT(HEX2BIN(MID(H1244,6,1),4),1)&amp;LEFT(HEX2BIN(MID(H1244,7,1),4),1)),Codes!$K$1:$L$5,2)</f>
        <v>L</v>
      </c>
      <c r="AD1244" s="1" t="str">
        <f>VLOOKUP(BIN2DEC(RIGHT(HEX2BIN(MID(H1244,7,1),4),3)&amp;LEFT(HEX2BIN(MID(H1244,8,1),4),2)),Codes!$H$2:$I$33,2)</f>
        <v>Kick</v>
      </c>
      <c r="AE1244" s="1" t="str">
        <f t="shared" si="369"/>
        <v>1</v>
      </c>
      <c r="AF1244" s="1" t="str">
        <f t="shared" si="370"/>
        <v>0</v>
      </c>
      <c r="AH1244" s="6">
        <f t="shared" si="371"/>
        <v>66</v>
      </c>
    </row>
    <row r="1245" spans="1:34">
      <c r="A1245" s="3" t="s">
        <v>3450</v>
      </c>
      <c r="B1245" s="1" t="s">
        <v>76</v>
      </c>
      <c r="C1245" s="6" t="s">
        <v>3449</v>
      </c>
      <c r="D1245" s="9" t="s">
        <v>3451</v>
      </c>
      <c r="E1245" s="9" t="s">
        <v>256</v>
      </c>
      <c r="F1245" s="9" t="s">
        <v>3115</v>
      </c>
      <c r="G1245" s="9" t="s">
        <v>3452</v>
      </c>
      <c r="H1245" s="9" t="s">
        <v>3443</v>
      </c>
      <c r="J1245" s="6" t="str">
        <f t="shared" si="355"/>
        <v>001011</v>
      </c>
      <c r="K1245" s="1">
        <f t="shared" si="356"/>
        <v>0</v>
      </c>
      <c r="L1245" s="6" t="str">
        <f t="shared" si="357"/>
        <v>00000</v>
      </c>
      <c r="M1245" s="1">
        <f t="shared" si="358"/>
        <v>23</v>
      </c>
      <c r="N1245" s="6" t="str">
        <f t="shared" si="359"/>
        <v>00</v>
      </c>
      <c r="O1245" s="1">
        <f t="shared" si="360"/>
        <v>13</v>
      </c>
      <c r="P1245" s="1">
        <f>IF(HEX2DEC(LEFT(E1245,4))&gt;=32768,HEX2DEC(LEFT(E1245,4))-65536,HEX2DEC(LEFT(E1245,4)))/Codes!$N$2</f>
        <v>3.6</v>
      </c>
      <c r="Q1245" s="1">
        <f>IF(HEX2DEC(RIGHT(E1245,4))&gt;=32768,HEX2DEC(RIGHT(E1245,4))-65536,HEX2DEC(RIGHT(E1245,4)))/Codes!$N$2</f>
        <v>0</v>
      </c>
      <c r="R1245" s="1">
        <f>IF(HEX2DEC(LEFT(F1245,4))&gt;=32768,HEX2DEC(LEFT(F1245,4))-65536,HEX2DEC(LEFT(F1245,4)))/Codes!$N$2</f>
        <v>2.8</v>
      </c>
      <c r="S1245" s="1">
        <f>IF(HEX2DEC(RIGHT(F1245,4))&gt;=32768,HEX2DEC(RIGHT(F1245,4))-65536,HEX2DEC(RIGHT(F1245,4)))/Codes!$N$2</f>
        <v>1.2</v>
      </c>
      <c r="T1245" s="18">
        <f t="shared" si="361"/>
        <v>76</v>
      </c>
      <c r="U1245" s="1">
        <f t="shared" si="362"/>
        <v>95</v>
      </c>
      <c r="V1245" s="1">
        <f t="shared" si="363"/>
        <v>0</v>
      </c>
      <c r="W1245" s="1" t="str">
        <f t="shared" si="364"/>
        <v>100</v>
      </c>
      <c r="X1245" s="1">
        <f t="shared" si="365"/>
        <v>3</v>
      </c>
      <c r="Y1245" s="1">
        <f t="shared" si="366"/>
        <v>35</v>
      </c>
      <c r="Z1245" s="1" t="str">
        <f>VLOOKUP(BIN2DEC(MID(HEX2BIN(MID(H1245,3,2),8),2,5)),Codes!$E$1:$F$18,2)</f>
        <v>Normal</v>
      </c>
      <c r="AA1245" s="6" t="str">
        <f t="shared" si="367"/>
        <v>0</v>
      </c>
      <c r="AB1245" s="1">
        <f t="shared" si="368"/>
        <v>0</v>
      </c>
      <c r="AC1245" s="1" t="str">
        <f>VLOOKUP(BIN2DEC(RIGHT(HEX2BIN(MID(H1245,6,1),4),1)&amp;LEFT(HEX2BIN(MID(H1245,7,1),4),1)),Codes!$K$1:$L$5,2)</f>
        <v>L</v>
      </c>
      <c r="AD1245" s="1" t="str">
        <f>VLOOKUP(BIN2DEC(RIGHT(HEX2BIN(MID(H1245,7,1),4),3)&amp;LEFT(HEX2BIN(MID(H1245,8,1),4),2)),Codes!$H$2:$I$33,2)</f>
        <v>Kick</v>
      </c>
      <c r="AE1245" s="1" t="str">
        <f t="shared" si="369"/>
        <v>0</v>
      </c>
      <c r="AF1245" s="1" t="str">
        <f t="shared" si="370"/>
        <v>1</v>
      </c>
      <c r="AH1245" s="6">
        <f t="shared" si="371"/>
        <v>66</v>
      </c>
    </row>
    <row r="1246" spans="1:34">
      <c r="A1246" s="3" t="s">
        <v>3453</v>
      </c>
      <c r="B1246" s="1" t="s">
        <v>76</v>
      </c>
      <c r="C1246" s="6" t="s">
        <v>3449</v>
      </c>
      <c r="D1246" s="9" t="s">
        <v>3454</v>
      </c>
      <c r="E1246" s="9" t="s">
        <v>256</v>
      </c>
      <c r="F1246" s="9" t="s">
        <v>3115</v>
      </c>
      <c r="G1246" s="9" t="s">
        <v>3446</v>
      </c>
      <c r="H1246" s="9" t="s">
        <v>3447</v>
      </c>
      <c r="J1246" s="6" t="str">
        <f t="shared" si="355"/>
        <v>001011</v>
      </c>
      <c r="K1246" s="1">
        <f t="shared" si="356"/>
        <v>1</v>
      </c>
      <c r="L1246" s="6" t="str">
        <f t="shared" si="357"/>
        <v>00000</v>
      </c>
      <c r="M1246" s="1">
        <f t="shared" si="358"/>
        <v>23</v>
      </c>
      <c r="N1246" s="6" t="str">
        <f t="shared" si="359"/>
        <v>00</v>
      </c>
      <c r="O1246" s="1">
        <f t="shared" si="360"/>
        <v>13</v>
      </c>
      <c r="P1246" s="1">
        <f>IF(HEX2DEC(LEFT(E1246,4))&gt;=32768,HEX2DEC(LEFT(E1246,4))-65536,HEX2DEC(LEFT(E1246,4)))/Codes!$N$2</f>
        <v>3.6</v>
      </c>
      <c r="Q1246" s="1">
        <f>IF(HEX2DEC(RIGHT(E1246,4))&gt;=32768,HEX2DEC(RIGHT(E1246,4))-65536,HEX2DEC(RIGHT(E1246,4)))/Codes!$N$2</f>
        <v>0</v>
      </c>
      <c r="R1246" s="1">
        <f>IF(HEX2DEC(LEFT(F1246,4))&gt;=32768,HEX2DEC(LEFT(F1246,4))-65536,HEX2DEC(LEFT(F1246,4)))/Codes!$N$2</f>
        <v>2.8</v>
      </c>
      <c r="S1246" s="1">
        <f>IF(HEX2DEC(RIGHT(F1246,4))&gt;=32768,HEX2DEC(RIGHT(F1246,4))-65536,HEX2DEC(RIGHT(F1246,4)))/Codes!$N$2</f>
        <v>1.2</v>
      </c>
      <c r="T1246" s="18">
        <f t="shared" si="361"/>
        <v>259</v>
      </c>
      <c r="U1246" s="1">
        <f t="shared" si="362"/>
        <v>95</v>
      </c>
      <c r="V1246" s="1">
        <f t="shared" si="363"/>
        <v>0</v>
      </c>
      <c r="W1246" s="1" t="str">
        <f t="shared" si="364"/>
        <v>100</v>
      </c>
      <c r="X1246" s="1">
        <f t="shared" si="365"/>
        <v>3</v>
      </c>
      <c r="Y1246" s="1">
        <f t="shared" si="366"/>
        <v>35</v>
      </c>
      <c r="Z1246" s="1" t="str">
        <f>VLOOKUP(BIN2DEC(MID(HEX2BIN(MID(H1246,3,2),8),2,5)),Codes!$E$1:$F$18,2)</f>
        <v>Normal</v>
      </c>
      <c r="AA1246" s="6" t="str">
        <f t="shared" si="367"/>
        <v>0</v>
      </c>
      <c r="AB1246" s="1">
        <f t="shared" si="368"/>
        <v>0</v>
      </c>
      <c r="AC1246" s="1" t="str">
        <f>VLOOKUP(BIN2DEC(RIGHT(HEX2BIN(MID(H1246,6,1),4),1)&amp;LEFT(HEX2BIN(MID(H1246,7,1),4),1)),Codes!$K$1:$L$5,2)</f>
        <v>L</v>
      </c>
      <c r="AD1246" s="1" t="str">
        <f>VLOOKUP(BIN2DEC(RIGHT(HEX2BIN(MID(H1246,7,1),4),3)&amp;LEFT(HEX2BIN(MID(H1246,8,1),4),2)),Codes!$H$2:$I$33,2)</f>
        <v>Kick</v>
      </c>
      <c r="AE1246" s="1" t="str">
        <f t="shared" si="369"/>
        <v>1</v>
      </c>
      <c r="AF1246" s="1" t="str">
        <f t="shared" si="370"/>
        <v>0</v>
      </c>
      <c r="AH1246" s="6">
        <f t="shared" si="371"/>
        <v>66</v>
      </c>
    </row>
    <row r="1247" spans="1:34">
      <c r="A1247" s="3" t="s">
        <v>3455</v>
      </c>
      <c r="B1247" s="1" t="s">
        <v>76</v>
      </c>
      <c r="C1247" s="6" t="s">
        <v>419</v>
      </c>
      <c r="D1247" s="9" t="s">
        <v>1681</v>
      </c>
      <c r="E1247" s="9" t="s">
        <v>207</v>
      </c>
      <c r="F1247" s="9" t="s">
        <v>3456</v>
      </c>
      <c r="G1247" s="9" t="s">
        <v>1706</v>
      </c>
      <c r="H1247" s="9" t="s">
        <v>3457</v>
      </c>
      <c r="J1247" s="6" t="str">
        <f t="shared" si="355"/>
        <v>001011</v>
      </c>
      <c r="K1247" s="1">
        <f t="shared" si="356"/>
        <v>0</v>
      </c>
      <c r="L1247" s="6" t="str">
        <f t="shared" si="357"/>
        <v>00000</v>
      </c>
      <c r="M1247" s="1">
        <f t="shared" si="358"/>
        <v>0</v>
      </c>
      <c r="N1247" s="6" t="str">
        <f t="shared" si="359"/>
        <v>00</v>
      </c>
      <c r="O1247" s="1">
        <f t="shared" si="360"/>
        <v>18</v>
      </c>
      <c r="P1247" s="1">
        <f>IF(HEX2DEC(LEFT(E1247,4))&gt;=32768,HEX2DEC(LEFT(E1247,4))-65536,HEX2DEC(LEFT(E1247,4)))/Codes!$N$2</f>
        <v>4</v>
      </c>
      <c r="Q1247" s="1">
        <f>IF(HEX2DEC(RIGHT(E1247,4))&gt;=32768,HEX2DEC(RIGHT(E1247,4))-65536,HEX2DEC(RIGHT(E1247,4)))/Codes!$N$2</f>
        <v>0</v>
      </c>
      <c r="R1247" s="1">
        <f>IF(HEX2DEC(LEFT(F1247,4))&gt;=32768,HEX2DEC(LEFT(F1247,4))-65536,HEX2DEC(LEFT(F1247,4)))/Codes!$N$2</f>
        <v>3.6</v>
      </c>
      <c r="S1247" s="1">
        <f>IF(HEX2DEC(RIGHT(F1247,4))&gt;=32768,HEX2DEC(RIGHT(F1247,4))-65536,HEX2DEC(RIGHT(F1247,4)))/Codes!$N$2</f>
        <v>10</v>
      </c>
      <c r="T1247" s="18">
        <f t="shared" si="361"/>
        <v>361</v>
      </c>
      <c r="U1247" s="1">
        <f t="shared" si="362"/>
        <v>75</v>
      </c>
      <c r="V1247" s="1">
        <f t="shared" si="363"/>
        <v>0</v>
      </c>
      <c r="W1247" s="1" t="str">
        <f t="shared" si="364"/>
        <v>100</v>
      </c>
      <c r="X1247" s="1">
        <f t="shared" si="365"/>
        <v>3</v>
      </c>
      <c r="Y1247" s="1">
        <f t="shared" si="366"/>
        <v>45</v>
      </c>
      <c r="Z1247" s="1" t="str">
        <f>VLOOKUP(BIN2DEC(MID(HEX2BIN(MID(H1247,3,2),8),2,5)),Codes!$E$1:$F$18,2)</f>
        <v>Normal</v>
      </c>
      <c r="AA1247" s="6" t="str">
        <f t="shared" si="367"/>
        <v>0</v>
      </c>
      <c r="AB1247" s="1">
        <f t="shared" si="368"/>
        <v>0</v>
      </c>
      <c r="AC1247" s="1" t="str">
        <f>VLOOKUP(BIN2DEC(RIGHT(HEX2BIN(MID(H1247,6,1),4),1)&amp;LEFT(HEX2BIN(MID(H1247,7,1),4),1)),Codes!$K$1:$L$5,2)</f>
        <v>L</v>
      </c>
      <c r="AD1247" s="1" t="str">
        <f>VLOOKUP(BIN2DEC(RIGHT(HEX2BIN(MID(H1247,7,1),4),3)&amp;LEFT(HEX2BIN(MID(H1247,8,1),4),2)),Codes!$H$2:$I$33,2)</f>
        <v>Kick</v>
      </c>
      <c r="AE1247" s="1" t="str">
        <f t="shared" si="369"/>
        <v>1</v>
      </c>
      <c r="AF1247" s="1" t="str">
        <f t="shared" si="370"/>
        <v>1</v>
      </c>
      <c r="AH1247" s="6">
        <f t="shared" si="371"/>
        <v>66</v>
      </c>
    </row>
    <row r="1248" spans="1:34">
      <c r="A1248" s="3" t="s">
        <v>3458</v>
      </c>
      <c r="B1248" s="1" t="s">
        <v>76</v>
      </c>
      <c r="C1248" s="6" t="s">
        <v>419</v>
      </c>
      <c r="D1248" s="9" t="s">
        <v>3119</v>
      </c>
      <c r="E1248" s="9" t="s">
        <v>307</v>
      </c>
      <c r="F1248" s="9" t="s">
        <v>3459</v>
      </c>
      <c r="G1248" s="9" t="s">
        <v>1706</v>
      </c>
      <c r="H1248" s="9" t="s">
        <v>3457</v>
      </c>
      <c r="J1248" s="6" t="str">
        <f t="shared" si="355"/>
        <v>001011</v>
      </c>
      <c r="K1248" s="1">
        <f t="shared" si="356"/>
        <v>1</v>
      </c>
      <c r="L1248" s="6" t="str">
        <f t="shared" si="357"/>
        <v>00000</v>
      </c>
      <c r="M1248" s="1">
        <f t="shared" si="358"/>
        <v>0</v>
      </c>
      <c r="N1248" s="6" t="str">
        <f t="shared" si="359"/>
        <v>00</v>
      </c>
      <c r="O1248" s="1">
        <f t="shared" si="360"/>
        <v>17</v>
      </c>
      <c r="P1248" s="1">
        <f>IF(HEX2DEC(LEFT(E1248,4))&gt;=32768,HEX2DEC(LEFT(E1248,4))-65536,HEX2DEC(LEFT(E1248,4)))/Codes!$N$2</f>
        <v>3.2</v>
      </c>
      <c r="Q1248" s="1">
        <f>IF(HEX2DEC(RIGHT(E1248,4))&gt;=32768,HEX2DEC(RIGHT(E1248,4))-65536,HEX2DEC(RIGHT(E1248,4)))/Codes!$N$2</f>
        <v>0</v>
      </c>
      <c r="R1248" s="1">
        <f>IF(HEX2DEC(LEFT(F1248,4))&gt;=32768,HEX2DEC(LEFT(F1248,4))-65536,HEX2DEC(LEFT(F1248,4)))/Codes!$N$2</f>
        <v>3.6</v>
      </c>
      <c r="S1248" s="1">
        <f>IF(HEX2DEC(RIGHT(F1248,4))&gt;=32768,HEX2DEC(RIGHT(F1248,4))-65536,HEX2DEC(RIGHT(F1248,4)))/Codes!$N$2</f>
        <v>6</v>
      </c>
      <c r="T1248" s="18">
        <f t="shared" si="361"/>
        <v>361</v>
      </c>
      <c r="U1248" s="1">
        <f t="shared" si="362"/>
        <v>75</v>
      </c>
      <c r="V1248" s="1">
        <f t="shared" si="363"/>
        <v>0</v>
      </c>
      <c r="W1248" s="1" t="str">
        <f t="shared" si="364"/>
        <v>100</v>
      </c>
      <c r="X1248" s="1">
        <f t="shared" si="365"/>
        <v>3</v>
      </c>
      <c r="Y1248" s="1">
        <f t="shared" si="366"/>
        <v>45</v>
      </c>
      <c r="Z1248" s="1" t="str">
        <f>VLOOKUP(BIN2DEC(MID(HEX2BIN(MID(H1248,3,2),8),2,5)),Codes!$E$1:$F$18,2)</f>
        <v>Normal</v>
      </c>
      <c r="AA1248" s="6" t="str">
        <f t="shared" si="367"/>
        <v>0</v>
      </c>
      <c r="AB1248" s="1">
        <f t="shared" si="368"/>
        <v>0</v>
      </c>
      <c r="AC1248" s="1" t="str">
        <f>VLOOKUP(BIN2DEC(RIGHT(HEX2BIN(MID(H1248,6,1),4),1)&amp;LEFT(HEX2BIN(MID(H1248,7,1),4),1)),Codes!$K$1:$L$5,2)</f>
        <v>L</v>
      </c>
      <c r="AD1248" s="1" t="str">
        <f>VLOOKUP(BIN2DEC(RIGHT(HEX2BIN(MID(H1248,7,1),4),3)&amp;LEFT(HEX2BIN(MID(H1248,8,1),4),2)),Codes!$H$2:$I$33,2)</f>
        <v>Kick</v>
      </c>
      <c r="AE1248" s="1" t="str">
        <f t="shared" si="369"/>
        <v>1</v>
      </c>
      <c r="AF1248" s="1" t="str">
        <f t="shared" si="370"/>
        <v>1</v>
      </c>
      <c r="AH1248" s="6">
        <f t="shared" si="371"/>
        <v>66</v>
      </c>
    </row>
    <row r="1249" spans="1:34">
      <c r="A1249" s="3" t="s">
        <v>3460</v>
      </c>
      <c r="B1249" s="1" t="s">
        <v>76</v>
      </c>
      <c r="C1249" s="6" t="s">
        <v>425</v>
      </c>
      <c r="D1249" s="9" t="s">
        <v>2322</v>
      </c>
      <c r="E1249" s="9" t="s">
        <v>207</v>
      </c>
      <c r="F1249" s="9" t="s">
        <v>3461</v>
      </c>
      <c r="G1249" s="9" t="s">
        <v>1706</v>
      </c>
      <c r="H1249" s="9" t="s">
        <v>199</v>
      </c>
      <c r="J1249" s="6" t="str">
        <f t="shared" si="355"/>
        <v>001011</v>
      </c>
      <c r="K1249" s="1">
        <f t="shared" si="356"/>
        <v>0</v>
      </c>
      <c r="L1249" s="6" t="str">
        <f t="shared" si="357"/>
        <v>00000</v>
      </c>
      <c r="M1249" s="1">
        <f t="shared" si="358"/>
        <v>0</v>
      </c>
      <c r="N1249" s="6" t="str">
        <f t="shared" si="359"/>
        <v>00</v>
      </c>
      <c r="O1249" s="1">
        <f t="shared" si="360"/>
        <v>15</v>
      </c>
      <c r="P1249" s="1">
        <f>IF(HEX2DEC(LEFT(E1249,4))&gt;=32768,HEX2DEC(LEFT(E1249,4))-65536,HEX2DEC(LEFT(E1249,4)))/Codes!$N$2</f>
        <v>4</v>
      </c>
      <c r="Q1249" s="1">
        <f>IF(HEX2DEC(RIGHT(E1249,4))&gt;=32768,HEX2DEC(RIGHT(E1249,4))-65536,HEX2DEC(RIGHT(E1249,4)))/Codes!$N$2</f>
        <v>0</v>
      </c>
      <c r="R1249" s="1">
        <f>IF(HEX2DEC(LEFT(F1249,4))&gt;=32768,HEX2DEC(LEFT(F1249,4))-65536,HEX2DEC(LEFT(F1249,4)))/Codes!$N$2</f>
        <v>3.6</v>
      </c>
      <c r="S1249" s="1">
        <f>IF(HEX2DEC(RIGHT(F1249,4))&gt;=32768,HEX2DEC(RIGHT(F1249,4))-65536,HEX2DEC(RIGHT(F1249,4)))/Codes!$N$2</f>
        <v>-10</v>
      </c>
      <c r="T1249" s="18">
        <f t="shared" si="361"/>
        <v>361</v>
      </c>
      <c r="U1249" s="1">
        <f t="shared" si="362"/>
        <v>75</v>
      </c>
      <c r="V1249" s="1">
        <f t="shared" si="363"/>
        <v>0</v>
      </c>
      <c r="W1249" s="1" t="str">
        <f t="shared" si="364"/>
        <v>100</v>
      </c>
      <c r="X1249" s="1">
        <f t="shared" si="365"/>
        <v>3</v>
      </c>
      <c r="Y1249" s="1">
        <f t="shared" si="366"/>
        <v>40</v>
      </c>
      <c r="Z1249" s="1" t="str">
        <f>VLOOKUP(BIN2DEC(MID(HEX2BIN(MID(H1249,3,2),8),2,5)),Codes!$E$1:$F$18,2)</f>
        <v>Normal</v>
      </c>
      <c r="AA1249" s="6" t="str">
        <f t="shared" si="367"/>
        <v>0</v>
      </c>
      <c r="AB1249" s="1">
        <f t="shared" si="368"/>
        <v>0</v>
      </c>
      <c r="AC1249" s="1" t="str">
        <f>VLOOKUP(BIN2DEC(RIGHT(HEX2BIN(MID(H1249,6,1),4),1)&amp;LEFT(HEX2BIN(MID(H1249,7,1),4),1)),Codes!$K$1:$L$5,2)</f>
        <v>M</v>
      </c>
      <c r="AD1249" s="1" t="str">
        <f>VLOOKUP(BIN2DEC(RIGHT(HEX2BIN(MID(H1249,7,1),4),3)&amp;LEFT(HEX2BIN(MID(H1249,8,1),4),2)),Codes!$H$2:$I$33,2)</f>
        <v>Kick</v>
      </c>
      <c r="AE1249" s="1" t="str">
        <f t="shared" si="369"/>
        <v>1</v>
      </c>
      <c r="AF1249" s="1" t="str">
        <f t="shared" si="370"/>
        <v>1</v>
      </c>
      <c r="AH1249" s="6">
        <f t="shared" si="371"/>
        <v>34</v>
      </c>
    </row>
    <row r="1250" spans="1:34">
      <c r="A1250" s="3" t="s">
        <v>3462</v>
      </c>
      <c r="B1250" s="1" t="s">
        <v>76</v>
      </c>
      <c r="C1250" s="6" t="s">
        <v>425</v>
      </c>
      <c r="D1250" s="9" t="s">
        <v>1693</v>
      </c>
      <c r="E1250" s="9" t="s">
        <v>307</v>
      </c>
      <c r="F1250" s="9" t="s">
        <v>1716</v>
      </c>
      <c r="G1250" s="9" t="s">
        <v>1706</v>
      </c>
      <c r="H1250" s="9" t="s">
        <v>199</v>
      </c>
      <c r="J1250" s="6" t="str">
        <f t="shared" si="355"/>
        <v>001011</v>
      </c>
      <c r="K1250" s="1">
        <f t="shared" si="356"/>
        <v>1</v>
      </c>
      <c r="L1250" s="6" t="str">
        <f t="shared" si="357"/>
        <v>00000</v>
      </c>
      <c r="M1250" s="1">
        <f t="shared" si="358"/>
        <v>0</v>
      </c>
      <c r="N1250" s="6" t="str">
        <f t="shared" si="359"/>
        <v>00</v>
      </c>
      <c r="O1250" s="1">
        <f t="shared" si="360"/>
        <v>13</v>
      </c>
      <c r="P1250" s="1">
        <f>IF(HEX2DEC(LEFT(E1250,4))&gt;=32768,HEX2DEC(LEFT(E1250,4))-65536,HEX2DEC(LEFT(E1250,4)))/Codes!$N$2</f>
        <v>3.2</v>
      </c>
      <c r="Q1250" s="1">
        <f>IF(HEX2DEC(RIGHT(E1250,4))&gt;=32768,HEX2DEC(RIGHT(E1250,4))-65536,HEX2DEC(RIGHT(E1250,4)))/Codes!$N$2</f>
        <v>0</v>
      </c>
      <c r="R1250" s="1">
        <f>IF(HEX2DEC(LEFT(F1250,4))&gt;=32768,HEX2DEC(LEFT(F1250,4))-65536,HEX2DEC(LEFT(F1250,4)))/Codes!$N$2</f>
        <v>3.6</v>
      </c>
      <c r="S1250" s="1">
        <f>IF(HEX2DEC(RIGHT(F1250,4))&gt;=32768,HEX2DEC(RIGHT(F1250,4))-65536,HEX2DEC(RIGHT(F1250,4)))/Codes!$N$2</f>
        <v>-6</v>
      </c>
      <c r="T1250" s="18">
        <f t="shared" si="361"/>
        <v>361</v>
      </c>
      <c r="U1250" s="1">
        <f t="shared" si="362"/>
        <v>75</v>
      </c>
      <c r="V1250" s="1">
        <f t="shared" si="363"/>
        <v>0</v>
      </c>
      <c r="W1250" s="1" t="str">
        <f t="shared" si="364"/>
        <v>100</v>
      </c>
      <c r="X1250" s="1">
        <f t="shared" si="365"/>
        <v>3</v>
      </c>
      <c r="Y1250" s="1">
        <f t="shared" si="366"/>
        <v>40</v>
      </c>
      <c r="Z1250" s="1" t="str">
        <f>VLOOKUP(BIN2DEC(MID(HEX2BIN(MID(H1250,3,2),8),2,5)),Codes!$E$1:$F$18,2)</f>
        <v>Normal</v>
      </c>
      <c r="AA1250" s="6" t="str">
        <f t="shared" si="367"/>
        <v>0</v>
      </c>
      <c r="AB1250" s="1">
        <f t="shared" si="368"/>
        <v>0</v>
      </c>
      <c r="AC1250" s="1" t="str">
        <f>VLOOKUP(BIN2DEC(RIGHT(HEX2BIN(MID(H1250,6,1),4),1)&amp;LEFT(HEX2BIN(MID(H1250,7,1),4),1)),Codes!$K$1:$L$5,2)</f>
        <v>M</v>
      </c>
      <c r="AD1250" s="1" t="str">
        <f>VLOOKUP(BIN2DEC(RIGHT(HEX2BIN(MID(H1250,7,1),4),3)&amp;LEFT(HEX2BIN(MID(H1250,8,1),4),2)),Codes!$H$2:$I$33,2)</f>
        <v>Kick</v>
      </c>
      <c r="AE1250" s="1" t="str">
        <f t="shared" si="369"/>
        <v>1</v>
      </c>
      <c r="AF1250" s="1" t="str">
        <f t="shared" si="370"/>
        <v>1</v>
      </c>
      <c r="AH1250" s="6">
        <f t="shared" si="371"/>
        <v>34</v>
      </c>
    </row>
    <row r="1251" spans="1:34">
      <c r="A1251" s="3" t="s">
        <v>3463</v>
      </c>
      <c r="B1251" s="1" t="s">
        <v>76</v>
      </c>
      <c r="C1251" s="6" t="s">
        <v>1262</v>
      </c>
      <c r="D1251" s="9" t="s">
        <v>3464</v>
      </c>
      <c r="E1251" s="9" t="s">
        <v>3465</v>
      </c>
      <c r="F1251" s="9" t="s">
        <v>91</v>
      </c>
      <c r="G1251" s="9" t="s">
        <v>3466</v>
      </c>
      <c r="H1251" s="9" t="s">
        <v>3125</v>
      </c>
      <c r="J1251" s="6" t="str">
        <f t="shared" si="355"/>
        <v>001011</v>
      </c>
      <c r="K1251" s="1">
        <f t="shared" si="356"/>
        <v>0</v>
      </c>
      <c r="L1251" s="6" t="str">
        <f t="shared" si="357"/>
        <v>00000</v>
      </c>
      <c r="M1251" s="1">
        <f t="shared" si="358"/>
        <v>70</v>
      </c>
      <c r="N1251" s="6" t="str">
        <f t="shared" si="359"/>
        <v>00</v>
      </c>
      <c r="O1251" s="1">
        <f t="shared" si="360"/>
        <v>10</v>
      </c>
      <c r="P1251" s="1">
        <f>IF(HEX2DEC(LEFT(E1251,4))&gt;=32768,HEX2DEC(LEFT(E1251,4))-65536,HEX2DEC(LEFT(E1251,4)))/Codes!$N$2</f>
        <v>3.2</v>
      </c>
      <c r="Q1251" s="1">
        <f>IF(HEX2DEC(RIGHT(E1251,4))&gt;=32768,HEX2DEC(RIGHT(E1251,4))-65536,HEX2DEC(RIGHT(E1251,4)))/Codes!$N$2</f>
        <v>0.8</v>
      </c>
      <c r="R1251" s="1">
        <f>IF(HEX2DEC(LEFT(F1251,4))&gt;=32768,HEX2DEC(LEFT(F1251,4))-65536,HEX2DEC(LEFT(F1251,4)))/Codes!$N$2</f>
        <v>0</v>
      </c>
      <c r="S1251" s="1">
        <f>IF(HEX2DEC(RIGHT(F1251,4))&gt;=32768,HEX2DEC(RIGHT(F1251,4))-65536,HEX2DEC(RIGHT(F1251,4)))/Codes!$N$2</f>
        <v>0</v>
      </c>
      <c r="T1251" s="18">
        <f t="shared" si="361"/>
        <v>50</v>
      </c>
      <c r="U1251" s="1">
        <f t="shared" si="362"/>
        <v>100</v>
      </c>
      <c r="V1251" s="1">
        <f t="shared" si="363"/>
        <v>0</v>
      </c>
      <c r="W1251" s="1" t="str">
        <f t="shared" si="364"/>
        <v>100</v>
      </c>
      <c r="X1251" s="1">
        <f t="shared" si="365"/>
        <v>3</v>
      </c>
      <c r="Y1251" s="1">
        <f t="shared" si="366"/>
        <v>20</v>
      </c>
      <c r="Z1251" s="1" t="str">
        <f>VLOOKUP(BIN2DEC(MID(HEX2BIN(MID(H1251,3,2),8),2,5)),Codes!$E$1:$F$18,2)</f>
        <v>Normal</v>
      </c>
      <c r="AA1251" s="6" t="str">
        <f t="shared" si="367"/>
        <v>0</v>
      </c>
      <c r="AB1251" s="1">
        <f t="shared" si="368"/>
        <v>0</v>
      </c>
      <c r="AC1251" s="1" t="str">
        <f>VLOOKUP(BIN2DEC(RIGHT(HEX2BIN(MID(H1251,6,1),4),1)&amp;LEFT(HEX2BIN(MID(H1251,7,1),4),1)),Codes!$K$1:$L$5,2)</f>
        <v>M</v>
      </c>
      <c r="AD1251" s="1" t="str">
        <f>VLOOKUP(BIN2DEC(RIGHT(HEX2BIN(MID(H1251,7,1),4),3)&amp;LEFT(HEX2BIN(MID(H1251,8,1),4),2)),Codes!$H$2:$I$33,2)</f>
        <v>Kick</v>
      </c>
      <c r="AE1251" s="1" t="str">
        <f t="shared" si="369"/>
        <v>1</v>
      </c>
      <c r="AF1251" s="1" t="str">
        <f t="shared" si="370"/>
        <v>1</v>
      </c>
      <c r="AH1251" s="6">
        <f t="shared" si="371"/>
        <v>34</v>
      </c>
    </row>
    <row r="1252" spans="1:34">
      <c r="A1252" s="3" t="s">
        <v>3467</v>
      </c>
      <c r="B1252" s="1" t="s">
        <v>76</v>
      </c>
      <c r="C1252" s="6" t="s">
        <v>1262</v>
      </c>
      <c r="D1252" s="9" t="s">
        <v>1635</v>
      </c>
      <c r="E1252" s="9" t="s">
        <v>3465</v>
      </c>
      <c r="F1252" s="9" t="s">
        <v>91</v>
      </c>
      <c r="G1252" s="9" t="s">
        <v>3466</v>
      </c>
      <c r="H1252" s="9" t="s">
        <v>3125</v>
      </c>
      <c r="J1252" s="6" t="str">
        <f t="shared" si="355"/>
        <v>001011</v>
      </c>
      <c r="K1252" s="1">
        <f t="shared" si="356"/>
        <v>1</v>
      </c>
      <c r="L1252" s="6" t="str">
        <f t="shared" si="357"/>
        <v>00000</v>
      </c>
      <c r="M1252" s="1">
        <f t="shared" si="358"/>
        <v>54</v>
      </c>
      <c r="N1252" s="6" t="str">
        <f t="shared" si="359"/>
        <v>00</v>
      </c>
      <c r="O1252" s="1">
        <f t="shared" si="360"/>
        <v>10</v>
      </c>
      <c r="P1252" s="1">
        <f>IF(HEX2DEC(LEFT(E1252,4))&gt;=32768,HEX2DEC(LEFT(E1252,4))-65536,HEX2DEC(LEFT(E1252,4)))/Codes!$N$2</f>
        <v>3.2</v>
      </c>
      <c r="Q1252" s="1">
        <f>IF(HEX2DEC(RIGHT(E1252,4))&gt;=32768,HEX2DEC(RIGHT(E1252,4))-65536,HEX2DEC(RIGHT(E1252,4)))/Codes!$N$2</f>
        <v>0.8</v>
      </c>
      <c r="R1252" s="1">
        <f>IF(HEX2DEC(LEFT(F1252,4))&gt;=32768,HEX2DEC(LEFT(F1252,4))-65536,HEX2DEC(LEFT(F1252,4)))/Codes!$N$2</f>
        <v>0</v>
      </c>
      <c r="S1252" s="1">
        <f>IF(HEX2DEC(RIGHT(F1252,4))&gt;=32768,HEX2DEC(RIGHT(F1252,4))-65536,HEX2DEC(RIGHT(F1252,4)))/Codes!$N$2</f>
        <v>0</v>
      </c>
      <c r="T1252" s="18">
        <f t="shared" si="361"/>
        <v>50</v>
      </c>
      <c r="U1252" s="1">
        <f t="shared" si="362"/>
        <v>100</v>
      </c>
      <c r="V1252" s="1">
        <f t="shared" si="363"/>
        <v>0</v>
      </c>
      <c r="W1252" s="1" t="str">
        <f t="shared" si="364"/>
        <v>100</v>
      </c>
      <c r="X1252" s="1">
        <f t="shared" si="365"/>
        <v>3</v>
      </c>
      <c r="Y1252" s="1">
        <f t="shared" si="366"/>
        <v>20</v>
      </c>
      <c r="Z1252" s="1" t="str">
        <f>VLOOKUP(BIN2DEC(MID(HEX2BIN(MID(H1252,3,2),8),2,5)),Codes!$E$1:$F$18,2)</f>
        <v>Normal</v>
      </c>
      <c r="AA1252" s="6" t="str">
        <f t="shared" si="367"/>
        <v>0</v>
      </c>
      <c r="AB1252" s="1">
        <f t="shared" si="368"/>
        <v>0</v>
      </c>
      <c r="AC1252" s="1" t="str">
        <f>VLOOKUP(BIN2DEC(RIGHT(HEX2BIN(MID(H1252,6,1),4),1)&amp;LEFT(HEX2BIN(MID(H1252,7,1),4),1)),Codes!$K$1:$L$5,2)</f>
        <v>M</v>
      </c>
      <c r="AD1252" s="1" t="str">
        <f>VLOOKUP(BIN2DEC(RIGHT(HEX2BIN(MID(H1252,7,1),4),3)&amp;LEFT(HEX2BIN(MID(H1252,8,1),4),2)),Codes!$H$2:$I$33,2)</f>
        <v>Kick</v>
      </c>
      <c r="AE1252" s="1" t="str">
        <f t="shared" si="369"/>
        <v>1</v>
      </c>
      <c r="AF1252" s="1" t="str">
        <f t="shared" si="370"/>
        <v>1</v>
      </c>
      <c r="AH1252" s="6">
        <f t="shared" si="371"/>
        <v>34</v>
      </c>
    </row>
    <row r="1253" spans="1:34">
      <c r="A1253" s="3" t="s">
        <v>3468</v>
      </c>
      <c r="B1253" s="1" t="s">
        <v>76</v>
      </c>
      <c r="C1253" s="6" t="s">
        <v>1263</v>
      </c>
      <c r="D1253" s="9" t="s">
        <v>3469</v>
      </c>
      <c r="E1253" s="9" t="s">
        <v>3470</v>
      </c>
      <c r="F1253" s="9" t="s">
        <v>91</v>
      </c>
      <c r="G1253" s="9" t="s">
        <v>139</v>
      </c>
      <c r="H1253" s="9" t="s">
        <v>3125</v>
      </c>
      <c r="J1253" s="6" t="str">
        <f t="shared" si="355"/>
        <v>001011</v>
      </c>
      <c r="K1253" s="1">
        <f t="shared" si="356"/>
        <v>0</v>
      </c>
      <c r="L1253" s="6" t="str">
        <f t="shared" si="357"/>
        <v>00000</v>
      </c>
      <c r="M1253" s="1">
        <f t="shared" si="358"/>
        <v>70</v>
      </c>
      <c r="N1253" s="6" t="str">
        <f t="shared" si="359"/>
        <v>00</v>
      </c>
      <c r="O1253" s="1">
        <f t="shared" si="360"/>
        <v>14</v>
      </c>
      <c r="P1253" s="1">
        <f>IF(HEX2DEC(LEFT(E1253,4))&gt;=32768,HEX2DEC(LEFT(E1253,4))-65536,HEX2DEC(LEFT(E1253,4)))/Codes!$N$2</f>
        <v>2.4</v>
      </c>
      <c r="Q1253" s="1">
        <f>IF(HEX2DEC(RIGHT(E1253,4))&gt;=32768,HEX2DEC(RIGHT(E1253,4))-65536,HEX2DEC(RIGHT(E1253,4)))/Codes!$N$2</f>
        <v>0.8</v>
      </c>
      <c r="R1253" s="1">
        <f>IF(HEX2DEC(LEFT(F1253,4))&gt;=32768,HEX2DEC(LEFT(F1253,4))-65536,HEX2DEC(LEFT(F1253,4)))/Codes!$N$2</f>
        <v>0</v>
      </c>
      <c r="S1253" s="1">
        <f>IF(HEX2DEC(RIGHT(F1253,4))&gt;=32768,HEX2DEC(RIGHT(F1253,4))-65536,HEX2DEC(RIGHT(F1253,4)))/Codes!$N$2</f>
        <v>0</v>
      </c>
      <c r="T1253" s="18">
        <f t="shared" si="361"/>
        <v>361</v>
      </c>
      <c r="U1253" s="1">
        <f t="shared" si="362"/>
        <v>100</v>
      </c>
      <c r="V1253" s="1">
        <f t="shared" si="363"/>
        <v>0</v>
      </c>
      <c r="W1253" s="1" t="str">
        <f t="shared" si="364"/>
        <v>100</v>
      </c>
      <c r="X1253" s="1">
        <f t="shared" si="365"/>
        <v>3</v>
      </c>
      <c r="Y1253" s="1">
        <f t="shared" si="366"/>
        <v>20</v>
      </c>
      <c r="Z1253" s="1" t="str">
        <f>VLOOKUP(BIN2DEC(MID(HEX2BIN(MID(H1253,3,2),8),2,5)),Codes!$E$1:$F$18,2)</f>
        <v>Normal</v>
      </c>
      <c r="AA1253" s="6" t="str">
        <f t="shared" si="367"/>
        <v>0</v>
      </c>
      <c r="AB1253" s="1">
        <f t="shared" si="368"/>
        <v>0</v>
      </c>
      <c r="AC1253" s="1" t="str">
        <f>VLOOKUP(BIN2DEC(RIGHT(HEX2BIN(MID(H1253,6,1),4),1)&amp;LEFT(HEX2BIN(MID(H1253,7,1),4),1)),Codes!$K$1:$L$5,2)</f>
        <v>M</v>
      </c>
      <c r="AD1253" s="1" t="str">
        <f>VLOOKUP(BIN2DEC(RIGHT(HEX2BIN(MID(H1253,7,1),4),3)&amp;LEFT(HEX2BIN(MID(H1253,8,1),4),2)),Codes!$H$2:$I$33,2)</f>
        <v>Kick</v>
      </c>
      <c r="AE1253" s="1" t="str">
        <f t="shared" si="369"/>
        <v>1</v>
      </c>
      <c r="AF1253" s="1" t="str">
        <f t="shared" si="370"/>
        <v>1</v>
      </c>
      <c r="AH1253" s="6">
        <f t="shared" si="371"/>
        <v>34</v>
      </c>
    </row>
    <row r="1254" spans="1:34">
      <c r="A1254" s="3" t="s">
        <v>3471</v>
      </c>
      <c r="B1254" s="1" t="s">
        <v>76</v>
      </c>
      <c r="C1254" s="6" t="s">
        <v>1263</v>
      </c>
      <c r="D1254" s="9" t="s">
        <v>3472</v>
      </c>
      <c r="E1254" s="9" t="s">
        <v>3470</v>
      </c>
      <c r="F1254" s="9" t="s">
        <v>91</v>
      </c>
      <c r="G1254" s="9" t="s">
        <v>139</v>
      </c>
      <c r="H1254" s="9" t="s">
        <v>3125</v>
      </c>
      <c r="J1254" s="6" t="str">
        <f t="shared" si="355"/>
        <v>001011</v>
      </c>
      <c r="K1254" s="1">
        <f t="shared" si="356"/>
        <v>1</v>
      </c>
      <c r="L1254" s="6" t="str">
        <f t="shared" si="357"/>
        <v>00000</v>
      </c>
      <c r="M1254" s="1">
        <f t="shared" si="358"/>
        <v>54</v>
      </c>
      <c r="N1254" s="6" t="str">
        <f t="shared" si="359"/>
        <v>00</v>
      </c>
      <c r="O1254" s="1">
        <f t="shared" si="360"/>
        <v>14</v>
      </c>
      <c r="P1254" s="1">
        <f>IF(HEX2DEC(LEFT(E1254,4))&gt;=32768,HEX2DEC(LEFT(E1254,4))-65536,HEX2DEC(LEFT(E1254,4)))/Codes!$N$2</f>
        <v>2.4</v>
      </c>
      <c r="Q1254" s="1">
        <f>IF(HEX2DEC(RIGHT(E1254,4))&gt;=32768,HEX2DEC(RIGHT(E1254,4))-65536,HEX2DEC(RIGHT(E1254,4)))/Codes!$N$2</f>
        <v>0.8</v>
      </c>
      <c r="R1254" s="1">
        <f>IF(HEX2DEC(LEFT(F1254,4))&gt;=32768,HEX2DEC(LEFT(F1254,4))-65536,HEX2DEC(LEFT(F1254,4)))/Codes!$N$2</f>
        <v>0</v>
      </c>
      <c r="S1254" s="1">
        <f>IF(HEX2DEC(RIGHT(F1254,4))&gt;=32768,HEX2DEC(RIGHT(F1254,4))-65536,HEX2DEC(RIGHT(F1254,4)))/Codes!$N$2</f>
        <v>0</v>
      </c>
      <c r="T1254" s="18">
        <f t="shared" si="361"/>
        <v>361</v>
      </c>
      <c r="U1254" s="1">
        <f t="shared" si="362"/>
        <v>100</v>
      </c>
      <c r="V1254" s="1">
        <f t="shared" si="363"/>
        <v>0</v>
      </c>
      <c r="W1254" s="1" t="str">
        <f t="shared" si="364"/>
        <v>100</v>
      </c>
      <c r="X1254" s="1">
        <f t="shared" si="365"/>
        <v>3</v>
      </c>
      <c r="Y1254" s="1">
        <f t="shared" si="366"/>
        <v>20</v>
      </c>
      <c r="Z1254" s="1" t="str">
        <f>VLOOKUP(BIN2DEC(MID(HEX2BIN(MID(H1254,3,2),8),2,5)),Codes!$E$1:$F$18,2)</f>
        <v>Normal</v>
      </c>
      <c r="AA1254" s="6" t="str">
        <f t="shared" si="367"/>
        <v>0</v>
      </c>
      <c r="AB1254" s="1">
        <f t="shared" si="368"/>
        <v>0</v>
      </c>
      <c r="AC1254" s="1" t="str">
        <f>VLOOKUP(BIN2DEC(RIGHT(HEX2BIN(MID(H1254,6,1),4),1)&amp;LEFT(HEX2BIN(MID(H1254,7,1),4),1)),Codes!$K$1:$L$5,2)</f>
        <v>M</v>
      </c>
      <c r="AD1254" s="1" t="str">
        <f>VLOOKUP(BIN2DEC(RIGHT(HEX2BIN(MID(H1254,7,1),4),3)&amp;LEFT(HEX2BIN(MID(H1254,8,1),4),2)),Codes!$H$2:$I$33,2)</f>
        <v>Kick</v>
      </c>
      <c r="AE1254" s="1" t="str">
        <f t="shared" si="369"/>
        <v>1</v>
      </c>
      <c r="AF1254" s="1" t="str">
        <f t="shared" si="370"/>
        <v>1</v>
      </c>
      <c r="AH1254" s="6">
        <f t="shared" si="371"/>
        <v>34</v>
      </c>
    </row>
    <row r="1255" spans="1:34">
      <c r="A1255" s="3" t="s">
        <v>3473</v>
      </c>
      <c r="B1255" s="1" t="s">
        <v>76</v>
      </c>
      <c r="C1255" s="6" t="s">
        <v>1726</v>
      </c>
      <c r="D1255" s="9" t="s">
        <v>3474</v>
      </c>
      <c r="E1255" s="9" t="s">
        <v>307</v>
      </c>
      <c r="F1255" s="9" t="s">
        <v>91</v>
      </c>
      <c r="G1255" s="9" t="s">
        <v>3475</v>
      </c>
      <c r="H1255" s="9" t="s">
        <v>3476</v>
      </c>
      <c r="J1255" s="6" t="str">
        <f t="shared" si="355"/>
        <v>001011</v>
      </c>
      <c r="K1255" s="1">
        <f t="shared" si="356"/>
        <v>0</v>
      </c>
      <c r="L1255" s="6" t="str">
        <f t="shared" si="357"/>
        <v>00000</v>
      </c>
      <c r="M1255" s="1">
        <f t="shared" si="358"/>
        <v>31</v>
      </c>
      <c r="N1255" s="6" t="str">
        <f t="shared" si="359"/>
        <v>00</v>
      </c>
      <c r="O1255" s="1">
        <f t="shared" si="360"/>
        <v>17</v>
      </c>
      <c r="P1255" s="1">
        <f>IF(HEX2DEC(LEFT(E1255,4))&gt;=32768,HEX2DEC(LEFT(E1255,4))-65536,HEX2DEC(LEFT(E1255,4)))/Codes!$N$2</f>
        <v>3.2</v>
      </c>
      <c r="Q1255" s="1">
        <f>IF(HEX2DEC(RIGHT(E1255,4))&gt;=32768,HEX2DEC(RIGHT(E1255,4))-65536,HEX2DEC(RIGHT(E1255,4)))/Codes!$N$2</f>
        <v>0</v>
      </c>
      <c r="R1255" s="1">
        <f>IF(HEX2DEC(LEFT(F1255,4))&gt;=32768,HEX2DEC(LEFT(F1255,4))-65536,HEX2DEC(LEFT(F1255,4)))/Codes!$N$2</f>
        <v>0</v>
      </c>
      <c r="S1255" s="1">
        <f>IF(HEX2DEC(RIGHT(F1255,4))&gt;=32768,HEX2DEC(RIGHT(F1255,4))-65536,HEX2DEC(RIGHT(F1255,4)))/Codes!$N$2</f>
        <v>0</v>
      </c>
      <c r="T1255" s="18">
        <f t="shared" si="361"/>
        <v>60</v>
      </c>
      <c r="U1255" s="1">
        <f t="shared" si="362"/>
        <v>100</v>
      </c>
      <c r="V1255" s="1">
        <f t="shared" si="363"/>
        <v>0</v>
      </c>
      <c r="W1255" s="1" t="str">
        <f t="shared" si="364"/>
        <v>100</v>
      </c>
      <c r="X1255" s="1">
        <f t="shared" si="365"/>
        <v>3</v>
      </c>
      <c r="Y1255" s="1">
        <f t="shared" si="366"/>
        <v>50</v>
      </c>
      <c r="Z1255" s="1" t="str">
        <f>VLOOKUP(BIN2DEC(MID(HEX2BIN(MID(H1255,3,2),8),2,5)),Codes!$E$1:$F$18,2)</f>
        <v>Normal</v>
      </c>
      <c r="AA1255" s="6" t="str">
        <f t="shared" si="367"/>
        <v>0</v>
      </c>
      <c r="AB1255" s="1">
        <f t="shared" si="368"/>
        <v>0</v>
      </c>
      <c r="AC1255" s="1" t="str">
        <f>VLOOKUP(BIN2DEC(RIGHT(HEX2BIN(MID(H1255,6,1),4),1)&amp;LEFT(HEX2BIN(MID(H1255,7,1),4),1)),Codes!$K$1:$L$5,2)</f>
        <v>L</v>
      </c>
      <c r="AD1255" s="1" t="str">
        <f>VLOOKUP(BIN2DEC(RIGHT(HEX2BIN(MID(H1255,7,1),4),3)&amp;LEFT(HEX2BIN(MID(H1255,8,1),4),2)),Codes!$H$2:$I$33,2)</f>
        <v>Burn</v>
      </c>
      <c r="AE1255" s="1" t="str">
        <f t="shared" si="369"/>
        <v>1</v>
      </c>
      <c r="AF1255" s="1" t="str">
        <f t="shared" si="370"/>
        <v>1</v>
      </c>
      <c r="AH1255" s="6">
        <f t="shared" si="371"/>
        <v>72</v>
      </c>
    </row>
    <row r="1256" spans="1:34">
      <c r="A1256" s="3" t="s">
        <v>3477</v>
      </c>
      <c r="B1256" s="1" t="s">
        <v>76</v>
      </c>
      <c r="C1256" s="6" t="s">
        <v>1726</v>
      </c>
      <c r="D1256" s="9" t="s">
        <v>3478</v>
      </c>
      <c r="E1256" s="9" t="s">
        <v>3479</v>
      </c>
      <c r="F1256" s="9" t="s">
        <v>91</v>
      </c>
      <c r="G1256" s="9" t="s">
        <v>3475</v>
      </c>
      <c r="H1256" s="9" t="s">
        <v>3480</v>
      </c>
      <c r="J1256" s="6" t="str">
        <f t="shared" si="355"/>
        <v>001011</v>
      </c>
      <c r="K1256" s="1">
        <f t="shared" si="356"/>
        <v>1</v>
      </c>
      <c r="L1256" s="6" t="str">
        <f t="shared" si="357"/>
        <v>00000</v>
      </c>
      <c r="M1256" s="1">
        <f t="shared" si="358"/>
        <v>32</v>
      </c>
      <c r="N1256" s="6" t="str">
        <f t="shared" si="359"/>
        <v>00</v>
      </c>
      <c r="O1256" s="1">
        <f t="shared" si="360"/>
        <v>16</v>
      </c>
      <c r="P1256" s="1">
        <f>IF(HEX2DEC(LEFT(E1256,4))&gt;=32768,HEX2DEC(LEFT(E1256,4))-65536,HEX2DEC(LEFT(E1256,4)))/Codes!$N$2</f>
        <v>4.5999999999999996</v>
      </c>
      <c r="Q1256" s="1">
        <f>IF(HEX2DEC(RIGHT(E1256,4))&gt;=32768,HEX2DEC(RIGHT(E1256,4))-65536,HEX2DEC(RIGHT(E1256,4)))/Codes!$N$2</f>
        <v>3.2</v>
      </c>
      <c r="R1256" s="1">
        <f>IF(HEX2DEC(LEFT(F1256,4))&gt;=32768,HEX2DEC(LEFT(F1256,4))-65536,HEX2DEC(LEFT(F1256,4)))/Codes!$N$2</f>
        <v>0</v>
      </c>
      <c r="S1256" s="1">
        <f>IF(HEX2DEC(RIGHT(F1256,4))&gt;=32768,HEX2DEC(RIGHT(F1256,4))-65536,HEX2DEC(RIGHT(F1256,4)))/Codes!$N$2</f>
        <v>0</v>
      </c>
      <c r="T1256" s="18">
        <f t="shared" si="361"/>
        <v>60</v>
      </c>
      <c r="U1256" s="1">
        <f t="shared" si="362"/>
        <v>100</v>
      </c>
      <c r="V1256" s="1">
        <f t="shared" si="363"/>
        <v>0</v>
      </c>
      <c r="W1256" s="1" t="str">
        <f t="shared" si="364"/>
        <v>100</v>
      </c>
      <c r="X1256" s="1">
        <f t="shared" si="365"/>
        <v>3</v>
      </c>
      <c r="Y1256" s="1">
        <f t="shared" si="366"/>
        <v>40</v>
      </c>
      <c r="Z1256" s="1" t="str">
        <f>VLOOKUP(BIN2DEC(MID(HEX2BIN(MID(H1256,3,2),8),2,5)),Codes!$E$1:$F$18,2)</f>
        <v>Normal</v>
      </c>
      <c r="AA1256" s="6" t="str">
        <f t="shared" si="367"/>
        <v>0</v>
      </c>
      <c r="AB1256" s="1">
        <f t="shared" si="368"/>
        <v>0</v>
      </c>
      <c r="AC1256" s="1" t="str">
        <f>VLOOKUP(BIN2DEC(RIGHT(HEX2BIN(MID(H1256,6,1),4),1)&amp;LEFT(HEX2BIN(MID(H1256,7,1),4),1)),Codes!$K$1:$L$5,2)</f>
        <v>L</v>
      </c>
      <c r="AD1256" s="1" t="str">
        <f>VLOOKUP(BIN2DEC(RIGHT(HEX2BIN(MID(H1256,7,1),4),3)&amp;LEFT(HEX2BIN(MID(H1256,8,1),4),2)),Codes!$H$2:$I$33,2)</f>
        <v>Burn</v>
      </c>
      <c r="AE1256" s="1" t="str">
        <f t="shared" si="369"/>
        <v>1</v>
      </c>
      <c r="AF1256" s="1" t="str">
        <f t="shared" si="370"/>
        <v>1</v>
      </c>
      <c r="AH1256" s="6">
        <f t="shared" si="371"/>
        <v>72</v>
      </c>
    </row>
    <row r="1257" spans="1:34">
      <c r="A1257" s="3" t="s">
        <v>3481</v>
      </c>
      <c r="B1257" s="1" t="s">
        <v>76</v>
      </c>
      <c r="C1257" s="6" t="s">
        <v>158</v>
      </c>
      <c r="D1257" s="9" t="s">
        <v>3396</v>
      </c>
      <c r="E1257" s="9" t="s">
        <v>430</v>
      </c>
      <c r="F1257" s="9" t="s">
        <v>91</v>
      </c>
      <c r="G1257" s="9" t="s">
        <v>3482</v>
      </c>
      <c r="H1257" s="9" t="s">
        <v>3483</v>
      </c>
      <c r="J1257" s="6" t="str">
        <f t="shared" si="355"/>
        <v>001011</v>
      </c>
      <c r="K1257" s="1">
        <f t="shared" si="356"/>
        <v>0</v>
      </c>
      <c r="L1257" s="6" t="str">
        <f t="shared" si="357"/>
        <v>00000</v>
      </c>
      <c r="M1257" s="1">
        <f t="shared" si="358"/>
        <v>70</v>
      </c>
      <c r="N1257" s="6" t="str">
        <f t="shared" si="359"/>
        <v>00</v>
      </c>
      <c r="O1257" s="1">
        <f t="shared" si="360"/>
        <v>8</v>
      </c>
      <c r="P1257" s="1">
        <f>IF(HEX2DEC(LEFT(E1257,4))&gt;=32768,HEX2DEC(LEFT(E1257,4))-65536,HEX2DEC(LEFT(E1257,4)))/Codes!$N$2</f>
        <v>3.6</v>
      </c>
      <c r="Q1257" s="1">
        <f>IF(HEX2DEC(RIGHT(E1257,4))&gt;=32768,HEX2DEC(RIGHT(E1257,4))-65536,HEX2DEC(RIGHT(E1257,4)))/Codes!$N$2</f>
        <v>3.2</v>
      </c>
      <c r="R1257" s="1">
        <f>IF(HEX2DEC(LEFT(F1257,4))&gt;=32768,HEX2DEC(LEFT(F1257,4))-65536,HEX2DEC(LEFT(F1257,4)))/Codes!$N$2</f>
        <v>0</v>
      </c>
      <c r="S1257" s="1">
        <f>IF(HEX2DEC(RIGHT(F1257,4))&gt;=32768,HEX2DEC(RIGHT(F1257,4))-65536,HEX2DEC(RIGHT(F1257,4)))/Codes!$N$2</f>
        <v>0</v>
      </c>
      <c r="T1257" s="18">
        <f t="shared" si="361"/>
        <v>28</v>
      </c>
      <c r="U1257" s="1">
        <f t="shared" si="362"/>
        <v>65</v>
      </c>
      <c r="V1257" s="1">
        <f t="shared" si="363"/>
        <v>0</v>
      </c>
      <c r="W1257" s="1" t="str">
        <f t="shared" si="364"/>
        <v>100</v>
      </c>
      <c r="X1257" s="1">
        <f t="shared" si="365"/>
        <v>3</v>
      </c>
      <c r="Y1257" s="1">
        <f t="shared" si="366"/>
        <v>43</v>
      </c>
      <c r="Z1257" s="1" t="str">
        <f>VLOOKUP(BIN2DEC(MID(HEX2BIN(MID(H1257,3,2),8),2,5)),Codes!$E$1:$F$18,2)</f>
        <v>Normal</v>
      </c>
      <c r="AA1257" s="6" t="str">
        <f t="shared" si="367"/>
        <v>0</v>
      </c>
      <c r="AB1257" s="1">
        <f t="shared" si="368"/>
        <v>0</v>
      </c>
      <c r="AC1257" s="1" t="str">
        <f>VLOOKUP(BIN2DEC(RIGHT(HEX2BIN(MID(H1257,6,1),4),1)&amp;LEFT(HEX2BIN(MID(H1257,7,1),4),1)),Codes!$K$1:$L$5,2)</f>
        <v>L</v>
      </c>
      <c r="AD1257" s="1" t="str">
        <f>VLOOKUP(BIN2DEC(RIGHT(HEX2BIN(MID(H1257,7,1),4),3)&amp;LEFT(HEX2BIN(MID(H1257,8,1),4),2)),Codes!$H$2:$I$33,2)</f>
        <v>Kick</v>
      </c>
      <c r="AE1257" s="1" t="str">
        <f t="shared" si="369"/>
        <v>1</v>
      </c>
      <c r="AF1257" s="1" t="str">
        <f t="shared" si="370"/>
        <v>1</v>
      </c>
      <c r="AH1257" s="6">
        <f t="shared" si="371"/>
        <v>66</v>
      </c>
    </row>
    <row r="1258" spans="1:34">
      <c r="A1258" s="3" t="s">
        <v>3484</v>
      </c>
      <c r="B1258" s="1" t="s">
        <v>76</v>
      </c>
      <c r="C1258" s="6" t="s">
        <v>158</v>
      </c>
      <c r="D1258" s="9" t="s">
        <v>3398</v>
      </c>
      <c r="E1258" s="9" t="s">
        <v>1301</v>
      </c>
      <c r="F1258" s="9" t="s">
        <v>91</v>
      </c>
      <c r="G1258" s="9" t="s">
        <v>3482</v>
      </c>
      <c r="H1258" s="9" t="s">
        <v>3483</v>
      </c>
      <c r="J1258" s="6" t="str">
        <f t="shared" si="355"/>
        <v>001011</v>
      </c>
      <c r="K1258" s="1">
        <f t="shared" si="356"/>
        <v>1</v>
      </c>
      <c r="L1258" s="6" t="str">
        <f t="shared" si="357"/>
        <v>00000</v>
      </c>
      <c r="M1258" s="1">
        <f t="shared" si="358"/>
        <v>69</v>
      </c>
      <c r="N1258" s="6" t="str">
        <f t="shared" si="359"/>
        <v>00</v>
      </c>
      <c r="O1258" s="1">
        <f t="shared" si="360"/>
        <v>8</v>
      </c>
      <c r="P1258" s="1">
        <f>IF(HEX2DEC(LEFT(E1258,4))&gt;=32768,HEX2DEC(LEFT(E1258,4))-65536,HEX2DEC(LEFT(E1258,4)))/Codes!$N$2</f>
        <v>4.8</v>
      </c>
      <c r="Q1258" s="1">
        <f>IF(HEX2DEC(RIGHT(E1258,4))&gt;=32768,HEX2DEC(RIGHT(E1258,4))-65536,HEX2DEC(RIGHT(E1258,4)))/Codes!$N$2</f>
        <v>1.6</v>
      </c>
      <c r="R1258" s="1">
        <f>IF(HEX2DEC(LEFT(F1258,4))&gt;=32768,HEX2DEC(LEFT(F1258,4))-65536,HEX2DEC(LEFT(F1258,4)))/Codes!$N$2</f>
        <v>0</v>
      </c>
      <c r="S1258" s="1">
        <f>IF(HEX2DEC(RIGHT(F1258,4))&gt;=32768,HEX2DEC(RIGHT(F1258,4))-65536,HEX2DEC(RIGHT(F1258,4)))/Codes!$N$2</f>
        <v>0</v>
      </c>
      <c r="T1258" s="18">
        <f t="shared" si="361"/>
        <v>28</v>
      </c>
      <c r="U1258" s="1">
        <f t="shared" si="362"/>
        <v>65</v>
      </c>
      <c r="V1258" s="1">
        <f t="shared" si="363"/>
        <v>0</v>
      </c>
      <c r="W1258" s="1" t="str">
        <f t="shared" si="364"/>
        <v>100</v>
      </c>
      <c r="X1258" s="1">
        <f t="shared" si="365"/>
        <v>3</v>
      </c>
      <c r="Y1258" s="1">
        <f t="shared" si="366"/>
        <v>43</v>
      </c>
      <c r="Z1258" s="1" t="str">
        <f>VLOOKUP(BIN2DEC(MID(HEX2BIN(MID(H1258,3,2),8),2,5)),Codes!$E$1:$F$18,2)</f>
        <v>Normal</v>
      </c>
      <c r="AA1258" s="6" t="str">
        <f t="shared" si="367"/>
        <v>0</v>
      </c>
      <c r="AB1258" s="1">
        <f t="shared" si="368"/>
        <v>0</v>
      </c>
      <c r="AC1258" s="1" t="str">
        <f>VLOOKUP(BIN2DEC(RIGHT(HEX2BIN(MID(H1258,6,1),4),1)&amp;LEFT(HEX2BIN(MID(H1258,7,1),4),1)),Codes!$K$1:$L$5,2)</f>
        <v>L</v>
      </c>
      <c r="AD1258" s="1" t="str">
        <f>VLOOKUP(BIN2DEC(RIGHT(HEX2BIN(MID(H1258,7,1),4),3)&amp;LEFT(HEX2BIN(MID(H1258,8,1),4),2)),Codes!$H$2:$I$33,2)</f>
        <v>Kick</v>
      </c>
      <c r="AE1258" s="1" t="str">
        <f t="shared" si="369"/>
        <v>1</v>
      </c>
      <c r="AF1258" s="1" t="str">
        <f t="shared" si="370"/>
        <v>1</v>
      </c>
      <c r="AH1258" s="6">
        <f t="shared" si="371"/>
        <v>66</v>
      </c>
    </row>
    <row r="1259" spans="1:34">
      <c r="A1259" s="3" t="s">
        <v>3485</v>
      </c>
      <c r="B1259" s="1" t="s">
        <v>76</v>
      </c>
      <c r="C1259" s="6" t="s">
        <v>159</v>
      </c>
      <c r="D1259" s="9" t="s">
        <v>3401</v>
      </c>
      <c r="E1259" s="9" t="s">
        <v>430</v>
      </c>
      <c r="F1259" s="9" t="s">
        <v>91</v>
      </c>
      <c r="G1259" s="9" t="s">
        <v>139</v>
      </c>
      <c r="H1259" s="9" t="s">
        <v>3125</v>
      </c>
      <c r="J1259" s="6" t="str">
        <f t="shared" si="355"/>
        <v>001011</v>
      </c>
      <c r="K1259" s="1">
        <f t="shared" si="356"/>
        <v>0</v>
      </c>
      <c r="L1259" s="6" t="str">
        <f t="shared" si="357"/>
        <v>00000</v>
      </c>
      <c r="M1259" s="1">
        <f t="shared" si="358"/>
        <v>70</v>
      </c>
      <c r="N1259" s="6" t="str">
        <f t="shared" si="359"/>
        <v>00</v>
      </c>
      <c r="O1259" s="1">
        <f t="shared" si="360"/>
        <v>7</v>
      </c>
      <c r="P1259" s="1">
        <f>IF(HEX2DEC(LEFT(E1259,4))&gt;=32768,HEX2DEC(LEFT(E1259,4))-65536,HEX2DEC(LEFT(E1259,4)))/Codes!$N$2</f>
        <v>3.6</v>
      </c>
      <c r="Q1259" s="1">
        <f>IF(HEX2DEC(RIGHT(E1259,4))&gt;=32768,HEX2DEC(RIGHT(E1259,4))-65536,HEX2DEC(RIGHT(E1259,4)))/Codes!$N$2</f>
        <v>3.2</v>
      </c>
      <c r="R1259" s="1">
        <f>IF(HEX2DEC(LEFT(F1259,4))&gt;=32768,HEX2DEC(LEFT(F1259,4))-65536,HEX2DEC(LEFT(F1259,4)))/Codes!$N$2</f>
        <v>0</v>
      </c>
      <c r="S1259" s="1">
        <f>IF(HEX2DEC(RIGHT(F1259,4))&gt;=32768,HEX2DEC(RIGHT(F1259,4))-65536,HEX2DEC(RIGHT(F1259,4)))/Codes!$N$2</f>
        <v>0</v>
      </c>
      <c r="T1259" s="18">
        <f t="shared" si="361"/>
        <v>361</v>
      </c>
      <c r="U1259" s="1">
        <f t="shared" si="362"/>
        <v>100</v>
      </c>
      <c r="V1259" s="1">
        <f t="shared" si="363"/>
        <v>0</v>
      </c>
      <c r="W1259" s="1" t="str">
        <f t="shared" si="364"/>
        <v>100</v>
      </c>
      <c r="X1259" s="1">
        <f t="shared" si="365"/>
        <v>3</v>
      </c>
      <c r="Y1259" s="1">
        <f t="shared" si="366"/>
        <v>20</v>
      </c>
      <c r="Z1259" s="1" t="str">
        <f>VLOOKUP(BIN2DEC(MID(HEX2BIN(MID(H1259,3,2),8),2,5)),Codes!$E$1:$F$18,2)</f>
        <v>Normal</v>
      </c>
      <c r="AA1259" s="6" t="str">
        <f t="shared" si="367"/>
        <v>0</v>
      </c>
      <c r="AB1259" s="1">
        <f t="shared" si="368"/>
        <v>0</v>
      </c>
      <c r="AC1259" s="1" t="str">
        <f>VLOOKUP(BIN2DEC(RIGHT(HEX2BIN(MID(H1259,6,1),4),1)&amp;LEFT(HEX2BIN(MID(H1259,7,1),4),1)),Codes!$K$1:$L$5,2)</f>
        <v>M</v>
      </c>
      <c r="AD1259" s="1" t="str">
        <f>VLOOKUP(BIN2DEC(RIGHT(HEX2BIN(MID(H1259,7,1),4),3)&amp;LEFT(HEX2BIN(MID(H1259,8,1),4),2)),Codes!$H$2:$I$33,2)</f>
        <v>Kick</v>
      </c>
      <c r="AE1259" s="1" t="str">
        <f t="shared" si="369"/>
        <v>1</v>
      </c>
      <c r="AF1259" s="1" t="str">
        <f t="shared" si="370"/>
        <v>1</v>
      </c>
      <c r="AH1259" s="6">
        <f t="shared" si="371"/>
        <v>34</v>
      </c>
    </row>
    <row r="1260" spans="1:34">
      <c r="A1260" s="3" t="s">
        <v>3486</v>
      </c>
      <c r="B1260" s="1" t="s">
        <v>76</v>
      </c>
      <c r="C1260" s="6" t="s">
        <v>159</v>
      </c>
      <c r="D1260" s="9" t="s">
        <v>2170</v>
      </c>
      <c r="E1260" s="9" t="s">
        <v>1301</v>
      </c>
      <c r="F1260" s="9" t="s">
        <v>91</v>
      </c>
      <c r="G1260" s="9" t="s">
        <v>139</v>
      </c>
      <c r="H1260" s="9" t="s">
        <v>3125</v>
      </c>
      <c r="J1260" s="6" t="str">
        <f t="shared" si="355"/>
        <v>001011</v>
      </c>
      <c r="K1260" s="1">
        <f t="shared" si="356"/>
        <v>1</v>
      </c>
      <c r="L1260" s="6" t="str">
        <f t="shared" si="357"/>
        <v>00000</v>
      </c>
      <c r="M1260" s="1">
        <f t="shared" si="358"/>
        <v>69</v>
      </c>
      <c r="N1260" s="6" t="str">
        <f t="shared" si="359"/>
        <v>00</v>
      </c>
      <c r="O1260" s="1">
        <f t="shared" si="360"/>
        <v>7</v>
      </c>
      <c r="P1260" s="1">
        <f>IF(HEX2DEC(LEFT(E1260,4))&gt;=32768,HEX2DEC(LEFT(E1260,4))-65536,HEX2DEC(LEFT(E1260,4)))/Codes!$N$2</f>
        <v>4.8</v>
      </c>
      <c r="Q1260" s="1">
        <f>IF(HEX2DEC(RIGHT(E1260,4))&gt;=32768,HEX2DEC(RIGHT(E1260,4))-65536,HEX2DEC(RIGHT(E1260,4)))/Codes!$N$2</f>
        <v>1.6</v>
      </c>
      <c r="R1260" s="1">
        <f>IF(HEX2DEC(LEFT(F1260,4))&gt;=32768,HEX2DEC(LEFT(F1260,4))-65536,HEX2DEC(LEFT(F1260,4)))/Codes!$N$2</f>
        <v>0</v>
      </c>
      <c r="S1260" s="1">
        <f>IF(HEX2DEC(RIGHT(F1260,4))&gt;=32768,HEX2DEC(RIGHT(F1260,4))-65536,HEX2DEC(RIGHT(F1260,4)))/Codes!$N$2</f>
        <v>0</v>
      </c>
      <c r="T1260" s="18">
        <f t="shared" si="361"/>
        <v>361</v>
      </c>
      <c r="U1260" s="1">
        <f t="shared" si="362"/>
        <v>100</v>
      </c>
      <c r="V1260" s="1">
        <f t="shared" si="363"/>
        <v>0</v>
      </c>
      <c r="W1260" s="1" t="str">
        <f t="shared" si="364"/>
        <v>100</v>
      </c>
      <c r="X1260" s="1">
        <f t="shared" si="365"/>
        <v>3</v>
      </c>
      <c r="Y1260" s="1">
        <f t="shared" si="366"/>
        <v>20</v>
      </c>
      <c r="Z1260" s="1" t="str">
        <f>VLOOKUP(BIN2DEC(MID(HEX2BIN(MID(H1260,3,2),8),2,5)),Codes!$E$1:$F$18,2)</f>
        <v>Normal</v>
      </c>
      <c r="AA1260" s="6" t="str">
        <f t="shared" si="367"/>
        <v>0</v>
      </c>
      <c r="AB1260" s="1">
        <f t="shared" si="368"/>
        <v>0</v>
      </c>
      <c r="AC1260" s="1" t="str">
        <f>VLOOKUP(BIN2DEC(RIGHT(HEX2BIN(MID(H1260,6,1),4),1)&amp;LEFT(HEX2BIN(MID(H1260,7,1),4),1)),Codes!$K$1:$L$5,2)</f>
        <v>M</v>
      </c>
      <c r="AD1260" s="1" t="str">
        <f>VLOOKUP(BIN2DEC(RIGHT(HEX2BIN(MID(H1260,7,1),4),3)&amp;LEFT(HEX2BIN(MID(H1260,8,1),4),2)),Codes!$H$2:$I$33,2)</f>
        <v>Kick</v>
      </c>
      <c r="AE1260" s="1" t="str">
        <f t="shared" si="369"/>
        <v>1</v>
      </c>
      <c r="AF1260" s="1" t="str">
        <f t="shared" si="370"/>
        <v>1</v>
      </c>
      <c r="AH1260" s="6">
        <f t="shared" si="371"/>
        <v>34</v>
      </c>
    </row>
    <row r="1261" spans="1:34">
      <c r="A1261" s="3" t="s">
        <v>3487</v>
      </c>
      <c r="B1261" s="1" t="s">
        <v>76</v>
      </c>
      <c r="C1261" s="6" t="s">
        <v>1305</v>
      </c>
      <c r="D1261" s="9" t="s">
        <v>2241</v>
      </c>
      <c r="E1261" s="9" t="s">
        <v>1743</v>
      </c>
      <c r="F1261" s="9" t="s">
        <v>91</v>
      </c>
      <c r="G1261" s="9" t="s">
        <v>1744</v>
      </c>
      <c r="H1261" s="9" t="s">
        <v>188</v>
      </c>
      <c r="J1261" s="6" t="str">
        <f t="shared" si="355"/>
        <v>001011</v>
      </c>
      <c r="K1261" s="1">
        <f t="shared" si="356"/>
        <v>0</v>
      </c>
      <c r="L1261" s="6" t="str">
        <f t="shared" si="357"/>
        <v>00000</v>
      </c>
      <c r="M1261" s="1">
        <f t="shared" si="358"/>
        <v>69</v>
      </c>
      <c r="N1261" s="6" t="str">
        <f t="shared" si="359"/>
        <v>00</v>
      </c>
      <c r="O1261" s="1">
        <f t="shared" si="360"/>
        <v>10</v>
      </c>
      <c r="P1261" s="1">
        <f>IF(HEX2DEC(LEFT(E1261,4))&gt;=32768,HEX2DEC(LEFT(E1261,4))-65536,HEX2DEC(LEFT(E1261,4)))/Codes!$N$2</f>
        <v>3.6</v>
      </c>
      <c r="Q1261" s="1">
        <f>IF(HEX2DEC(RIGHT(E1261,4))&gt;=32768,HEX2DEC(RIGHT(E1261,4))-65536,HEX2DEC(RIGHT(E1261,4)))/Codes!$N$2</f>
        <v>1.2</v>
      </c>
      <c r="R1261" s="1">
        <f>IF(HEX2DEC(LEFT(F1261,4))&gt;=32768,HEX2DEC(LEFT(F1261,4))-65536,HEX2DEC(LEFT(F1261,4)))/Codes!$N$2</f>
        <v>0</v>
      </c>
      <c r="S1261" s="1">
        <f>IF(HEX2DEC(RIGHT(F1261,4))&gt;=32768,HEX2DEC(RIGHT(F1261,4))-65536,HEX2DEC(RIGHT(F1261,4)))/Codes!$N$2</f>
        <v>0</v>
      </c>
      <c r="T1261" s="18">
        <f t="shared" si="361"/>
        <v>55</v>
      </c>
      <c r="U1261" s="1">
        <f t="shared" si="362"/>
        <v>100</v>
      </c>
      <c r="V1261" s="1">
        <f t="shared" si="363"/>
        <v>0</v>
      </c>
      <c r="W1261" s="1" t="str">
        <f t="shared" si="364"/>
        <v>100</v>
      </c>
      <c r="X1261" s="1">
        <f t="shared" si="365"/>
        <v>3</v>
      </c>
      <c r="Y1261" s="1">
        <f t="shared" si="366"/>
        <v>0</v>
      </c>
      <c r="Z1261" s="1" t="str">
        <f>VLOOKUP(BIN2DEC(MID(HEX2BIN(MID(H1261,3,2),8),2,5)),Codes!$E$1:$F$18,2)</f>
        <v>Normal</v>
      </c>
      <c r="AA1261" s="6" t="str">
        <f t="shared" si="367"/>
        <v>0</v>
      </c>
      <c r="AB1261" s="1">
        <f t="shared" si="368"/>
        <v>0</v>
      </c>
      <c r="AC1261" s="1" t="str">
        <f>VLOOKUP(BIN2DEC(RIGHT(HEX2BIN(MID(H1261,6,1),4),1)&amp;LEFT(HEX2BIN(MID(H1261,7,1),4),1)),Codes!$K$1:$L$5,2)</f>
        <v>M</v>
      </c>
      <c r="AD1261" s="1" t="str">
        <f>VLOOKUP(BIN2DEC(RIGHT(HEX2BIN(MID(H1261,7,1),4),3)&amp;LEFT(HEX2BIN(MID(H1261,8,1),4),2)),Codes!$H$2:$I$33,2)</f>
        <v>Kick</v>
      </c>
      <c r="AE1261" s="1" t="str">
        <f t="shared" si="369"/>
        <v>1</v>
      </c>
      <c r="AF1261" s="1" t="str">
        <f t="shared" si="370"/>
        <v>1</v>
      </c>
      <c r="AH1261" s="6">
        <f t="shared" si="371"/>
        <v>34</v>
      </c>
    </row>
    <row r="1262" spans="1:34">
      <c r="A1262" s="3" t="s">
        <v>3488</v>
      </c>
      <c r="B1262" s="1" t="s">
        <v>76</v>
      </c>
      <c r="C1262" s="6" t="s">
        <v>1305</v>
      </c>
      <c r="D1262" s="9" t="s">
        <v>3489</v>
      </c>
      <c r="E1262" s="9" t="s">
        <v>143</v>
      </c>
      <c r="F1262" s="9" t="s">
        <v>91</v>
      </c>
      <c r="G1262" s="9" t="s">
        <v>1744</v>
      </c>
      <c r="H1262" s="9" t="s">
        <v>188</v>
      </c>
      <c r="J1262" s="6" t="str">
        <f t="shared" si="355"/>
        <v>001011</v>
      </c>
      <c r="K1262" s="1">
        <f t="shared" si="356"/>
        <v>1</v>
      </c>
      <c r="L1262" s="6" t="str">
        <f t="shared" si="357"/>
        <v>00000</v>
      </c>
      <c r="M1262" s="1">
        <f t="shared" si="358"/>
        <v>70</v>
      </c>
      <c r="N1262" s="6" t="str">
        <f t="shared" si="359"/>
        <v>00</v>
      </c>
      <c r="O1262" s="1">
        <f t="shared" si="360"/>
        <v>10</v>
      </c>
      <c r="P1262" s="1">
        <f>IF(HEX2DEC(LEFT(E1262,4))&gt;=32768,HEX2DEC(LEFT(E1262,4))-65536,HEX2DEC(LEFT(E1262,4)))/Codes!$N$2</f>
        <v>4.8</v>
      </c>
      <c r="Q1262" s="1">
        <f>IF(HEX2DEC(RIGHT(E1262,4))&gt;=32768,HEX2DEC(RIGHT(E1262,4))-65536,HEX2DEC(RIGHT(E1262,4)))/Codes!$N$2</f>
        <v>3.2</v>
      </c>
      <c r="R1262" s="1">
        <f>IF(HEX2DEC(LEFT(F1262,4))&gt;=32768,HEX2DEC(LEFT(F1262,4))-65536,HEX2DEC(LEFT(F1262,4)))/Codes!$N$2</f>
        <v>0</v>
      </c>
      <c r="S1262" s="1">
        <f>IF(HEX2DEC(RIGHT(F1262,4))&gt;=32768,HEX2DEC(RIGHT(F1262,4))-65536,HEX2DEC(RIGHT(F1262,4)))/Codes!$N$2</f>
        <v>0</v>
      </c>
      <c r="T1262" s="18">
        <f t="shared" si="361"/>
        <v>55</v>
      </c>
      <c r="U1262" s="1">
        <f t="shared" si="362"/>
        <v>100</v>
      </c>
      <c r="V1262" s="1">
        <f t="shared" si="363"/>
        <v>0</v>
      </c>
      <c r="W1262" s="1" t="str">
        <f t="shared" si="364"/>
        <v>100</v>
      </c>
      <c r="X1262" s="1">
        <f t="shared" si="365"/>
        <v>3</v>
      </c>
      <c r="Y1262" s="1">
        <f t="shared" si="366"/>
        <v>0</v>
      </c>
      <c r="Z1262" s="1" t="str">
        <f>VLOOKUP(BIN2DEC(MID(HEX2BIN(MID(H1262,3,2),8),2,5)),Codes!$E$1:$F$18,2)</f>
        <v>Normal</v>
      </c>
      <c r="AA1262" s="6" t="str">
        <f t="shared" si="367"/>
        <v>0</v>
      </c>
      <c r="AB1262" s="1">
        <f t="shared" si="368"/>
        <v>0</v>
      </c>
      <c r="AC1262" s="1" t="str">
        <f>VLOOKUP(BIN2DEC(RIGHT(HEX2BIN(MID(H1262,6,1),4),1)&amp;LEFT(HEX2BIN(MID(H1262,7,1),4),1)),Codes!$K$1:$L$5,2)</f>
        <v>M</v>
      </c>
      <c r="AD1262" s="1" t="str">
        <f>VLOOKUP(BIN2DEC(RIGHT(HEX2BIN(MID(H1262,7,1),4),3)&amp;LEFT(HEX2BIN(MID(H1262,8,1),4),2)),Codes!$H$2:$I$33,2)</f>
        <v>Kick</v>
      </c>
      <c r="AE1262" s="1" t="str">
        <f t="shared" si="369"/>
        <v>1</v>
      </c>
      <c r="AF1262" s="1" t="str">
        <f t="shared" si="370"/>
        <v>1</v>
      </c>
      <c r="AH1262" s="6">
        <f t="shared" si="371"/>
        <v>34</v>
      </c>
    </row>
    <row r="1263" spans="1:34">
      <c r="A1263" s="3" t="s">
        <v>3490</v>
      </c>
      <c r="B1263" s="1" t="s">
        <v>76</v>
      </c>
      <c r="C1263" s="6" t="s">
        <v>1748</v>
      </c>
      <c r="D1263" s="9" t="s">
        <v>3491</v>
      </c>
      <c r="E1263" s="9" t="s">
        <v>3492</v>
      </c>
      <c r="F1263" s="9" t="s">
        <v>91</v>
      </c>
      <c r="G1263" s="9" t="s">
        <v>3493</v>
      </c>
      <c r="H1263" s="9" t="s">
        <v>502</v>
      </c>
      <c r="J1263" s="6" t="str">
        <f t="shared" si="355"/>
        <v>001011</v>
      </c>
      <c r="K1263" s="1">
        <f t="shared" si="356"/>
        <v>0</v>
      </c>
      <c r="L1263" s="6" t="str">
        <f t="shared" si="357"/>
        <v>00000</v>
      </c>
      <c r="M1263" s="1">
        <f t="shared" si="358"/>
        <v>70</v>
      </c>
      <c r="N1263" s="6" t="str">
        <f t="shared" si="359"/>
        <v>00</v>
      </c>
      <c r="O1263" s="1">
        <f t="shared" si="360"/>
        <v>3</v>
      </c>
      <c r="P1263" s="1">
        <f>IF(HEX2DEC(LEFT(E1263,4))&gt;=32768,HEX2DEC(LEFT(E1263,4))-65536,HEX2DEC(LEFT(E1263,4)))/Codes!$N$2</f>
        <v>5.6</v>
      </c>
      <c r="Q1263" s="1">
        <f>IF(HEX2DEC(RIGHT(E1263,4))&gt;=32768,HEX2DEC(RIGHT(E1263,4))-65536,HEX2DEC(RIGHT(E1263,4)))/Codes!$N$2</f>
        <v>4</v>
      </c>
      <c r="R1263" s="1">
        <f>IF(HEX2DEC(LEFT(F1263,4))&gt;=32768,HEX2DEC(LEFT(F1263,4))-65536,HEX2DEC(LEFT(F1263,4)))/Codes!$N$2</f>
        <v>0</v>
      </c>
      <c r="S1263" s="1">
        <f>IF(HEX2DEC(RIGHT(F1263,4))&gt;=32768,HEX2DEC(RIGHT(F1263,4))-65536,HEX2DEC(RIGHT(F1263,4)))/Codes!$N$2</f>
        <v>0</v>
      </c>
      <c r="T1263" s="18">
        <f t="shared" si="361"/>
        <v>80</v>
      </c>
      <c r="U1263" s="1">
        <f t="shared" si="362"/>
        <v>100</v>
      </c>
      <c r="V1263" s="1">
        <f t="shared" si="363"/>
        <v>134</v>
      </c>
      <c r="W1263" s="1" t="str">
        <f t="shared" si="364"/>
        <v>100</v>
      </c>
      <c r="X1263" s="1">
        <f t="shared" si="365"/>
        <v>3</v>
      </c>
      <c r="Y1263" s="1">
        <f t="shared" si="366"/>
        <v>0</v>
      </c>
      <c r="Z1263" s="1" t="str">
        <f>VLOOKUP(BIN2DEC(MID(HEX2BIN(MID(H1263,3,2),8),2,5)),Codes!$E$1:$F$18,2)</f>
        <v>Normal</v>
      </c>
      <c r="AA1263" s="6" t="str">
        <f t="shared" si="367"/>
        <v>0</v>
      </c>
      <c r="AB1263" s="1">
        <f t="shared" si="368"/>
        <v>0</v>
      </c>
      <c r="AC1263" s="1" t="str">
        <f>VLOOKUP(BIN2DEC(RIGHT(HEX2BIN(MID(H1263,6,1),4),1)&amp;LEFT(HEX2BIN(MID(H1263,7,1),4),1)),Codes!$K$1:$L$5,2)</f>
        <v>S</v>
      </c>
      <c r="AD1263" s="1" t="str">
        <f>VLOOKUP(BIN2DEC(RIGHT(HEX2BIN(MID(H1263,7,1),4),3)&amp;LEFT(HEX2BIN(MID(H1263,8,1),4),2)),Codes!$H$2:$I$33,2)</f>
        <v>Kick</v>
      </c>
      <c r="AE1263" s="1" t="str">
        <f t="shared" si="369"/>
        <v>1</v>
      </c>
      <c r="AF1263" s="1" t="str">
        <f t="shared" si="370"/>
        <v>1</v>
      </c>
      <c r="AH1263" s="6">
        <f t="shared" si="371"/>
        <v>2</v>
      </c>
    </row>
    <row r="1264" spans="1:34">
      <c r="A1264" s="3" t="s">
        <v>3494</v>
      </c>
      <c r="B1264" s="1" t="s">
        <v>76</v>
      </c>
      <c r="C1264" s="6" t="s">
        <v>1748</v>
      </c>
      <c r="D1264" s="9" t="s">
        <v>3495</v>
      </c>
      <c r="E1264" s="9" t="s">
        <v>3496</v>
      </c>
      <c r="F1264" s="9" t="s">
        <v>91</v>
      </c>
      <c r="G1264" s="9" t="s">
        <v>3493</v>
      </c>
      <c r="H1264" s="9" t="s">
        <v>502</v>
      </c>
      <c r="J1264" s="6" t="str">
        <f t="shared" si="355"/>
        <v>001011</v>
      </c>
      <c r="K1264" s="1">
        <f t="shared" si="356"/>
        <v>1</v>
      </c>
      <c r="L1264" s="6" t="str">
        <f t="shared" si="357"/>
        <v>00000</v>
      </c>
      <c r="M1264" s="1">
        <f t="shared" si="358"/>
        <v>69</v>
      </c>
      <c r="N1264" s="6" t="str">
        <f t="shared" si="359"/>
        <v>00</v>
      </c>
      <c r="O1264" s="1">
        <f t="shared" si="360"/>
        <v>3</v>
      </c>
      <c r="P1264" s="1">
        <f>IF(HEX2DEC(LEFT(E1264,4))&gt;=32768,HEX2DEC(LEFT(E1264,4))-65536,HEX2DEC(LEFT(E1264,4)))/Codes!$N$2</f>
        <v>5.6</v>
      </c>
      <c r="Q1264" s="1">
        <f>IF(HEX2DEC(RIGHT(E1264,4))&gt;=32768,HEX2DEC(RIGHT(E1264,4))-65536,HEX2DEC(RIGHT(E1264,4)))/Codes!$N$2</f>
        <v>1.6</v>
      </c>
      <c r="R1264" s="1">
        <f>IF(HEX2DEC(LEFT(F1264,4))&gt;=32768,HEX2DEC(LEFT(F1264,4))-65536,HEX2DEC(LEFT(F1264,4)))/Codes!$N$2</f>
        <v>0</v>
      </c>
      <c r="S1264" s="1">
        <f>IF(HEX2DEC(RIGHT(F1264,4))&gt;=32768,HEX2DEC(RIGHT(F1264,4))-65536,HEX2DEC(RIGHT(F1264,4)))/Codes!$N$2</f>
        <v>0</v>
      </c>
      <c r="T1264" s="18">
        <f t="shared" si="361"/>
        <v>80</v>
      </c>
      <c r="U1264" s="1">
        <f t="shared" si="362"/>
        <v>100</v>
      </c>
      <c r="V1264" s="1">
        <f t="shared" si="363"/>
        <v>134</v>
      </c>
      <c r="W1264" s="1" t="str">
        <f t="shared" si="364"/>
        <v>100</v>
      </c>
      <c r="X1264" s="1">
        <f t="shared" si="365"/>
        <v>3</v>
      </c>
      <c r="Y1264" s="1">
        <f t="shared" si="366"/>
        <v>0</v>
      </c>
      <c r="Z1264" s="1" t="str">
        <f>VLOOKUP(BIN2DEC(MID(HEX2BIN(MID(H1264,3,2),8),2,5)),Codes!$E$1:$F$18,2)</f>
        <v>Normal</v>
      </c>
      <c r="AA1264" s="6" t="str">
        <f t="shared" si="367"/>
        <v>0</v>
      </c>
      <c r="AB1264" s="1">
        <f t="shared" si="368"/>
        <v>0</v>
      </c>
      <c r="AC1264" s="1" t="str">
        <f>VLOOKUP(BIN2DEC(RIGHT(HEX2BIN(MID(H1264,6,1),4),1)&amp;LEFT(HEX2BIN(MID(H1264,7,1),4),1)),Codes!$K$1:$L$5,2)</f>
        <v>S</v>
      </c>
      <c r="AD1264" s="1" t="str">
        <f>VLOOKUP(BIN2DEC(RIGHT(HEX2BIN(MID(H1264,7,1),4),3)&amp;LEFT(HEX2BIN(MID(H1264,8,1),4),2)),Codes!$H$2:$I$33,2)</f>
        <v>Kick</v>
      </c>
      <c r="AE1264" s="1" t="str">
        <f t="shared" si="369"/>
        <v>1</v>
      </c>
      <c r="AF1264" s="1" t="str">
        <f t="shared" si="370"/>
        <v>1</v>
      </c>
      <c r="AH1264" s="6">
        <f t="shared" si="371"/>
        <v>2</v>
      </c>
    </row>
    <row r="1265" spans="1:34">
      <c r="A1265" s="3" t="s">
        <v>3497</v>
      </c>
      <c r="B1265" s="1" t="s">
        <v>76</v>
      </c>
      <c r="C1265" s="6" t="s">
        <v>1748</v>
      </c>
      <c r="D1265" s="9" t="s">
        <v>2353</v>
      </c>
      <c r="E1265" s="9" t="s">
        <v>395</v>
      </c>
      <c r="F1265" s="9" t="s">
        <v>91</v>
      </c>
      <c r="G1265" s="9" t="s">
        <v>3493</v>
      </c>
      <c r="H1265" s="9" t="s">
        <v>502</v>
      </c>
      <c r="J1265" s="6" t="str">
        <f t="shared" si="355"/>
        <v>001011</v>
      </c>
      <c r="K1265" s="1">
        <f t="shared" si="356"/>
        <v>2</v>
      </c>
      <c r="L1265" s="6" t="str">
        <f t="shared" si="357"/>
        <v>00000</v>
      </c>
      <c r="M1265" s="1">
        <f t="shared" si="358"/>
        <v>4</v>
      </c>
      <c r="N1265" s="6" t="str">
        <f t="shared" si="359"/>
        <v>00</v>
      </c>
      <c r="O1265" s="1">
        <f t="shared" si="360"/>
        <v>3</v>
      </c>
      <c r="P1265" s="1">
        <f>IF(HEX2DEC(LEFT(E1265,4))&gt;=32768,HEX2DEC(LEFT(E1265,4))-65536,HEX2DEC(LEFT(E1265,4)))/Codes!$N$2</f>
        <v>5.6</v>
      </c>
      <c r="Q1265" s="1">
        <f>IF(HEX2DEC(RIGHT(E1265,4))&gt;=32768,HEX2DEC(RIGHT(E1265,4))-65536,HEX2DEC(RIGHT(E1265,4)))/Codes!$N$2</f>
        <v>0</v>
      </c>
      <c r="R1265" s="1">
        <f>IF(HEX2DEC(LEFT(F1265,4))&gt;=32768,HEX2DEC(LEFT(F1265,4))-65536,HEX2DEC(LEFT(F1265,4)))/Codes!$N$2</f>
        <v>0</v>
      </c>
      <c r="S1265" s="1">
        <f>IF(HEX2DEC(RIGHT(F1265,4))&gt;=32768,HEX2DEC(RIGHT(F1265,4))-65536,HEX2DEC(RIGHT(F1265,4)))/Codes!$N$2</f>
        <v>0</v>
      </c>
      <c r="T1265" s="18">
        <f t="shared" si="361"/>
        <v>80</v>
      </c>
      <c r="U1265" s="1">
        <f t="shared" si="362"/>
        <v>100</v>
      </c>
      <c r="V1265" s="1">
        <f t="shared" si="363"/>
        <v>134</v>
      </c>
      <c r="W1265" s="1" t="str">
        <f t="shared" si="364"/>
        <v>100</v>
      </c>
      <c r="X1265" s="1">
        <f t="shared" si="365"/>
        <v>3</v>
      </c>
      <c r="Y1265" s="1">
        <f t="shared" si="366"/>
        <v>0</v>
      </c>
      <c r="Z1265" s="1" t="str">
        <f>VLOOKUP(BIN2DEC(MID(HEX2BIN(MID(H1265,3,2),8),2,5)),Codes!$E$1:$F$18,2)</f>
        <v>Normal</v>
      </c>
      <c r="AA1265" s="6" t="str">
        <f t="shared" si="367"/>
        <v>0</v>
      </c>
      <c r="AB1265" s="1">
        <f t="shared" si="368"/>
        <v>0</v>
      </c>
      <c r="AC1265" s="1" t="str">
        <f>VLOOKUP(BIN2DEC(RIGHT(HEX2BIN(MID(H1265,6,1),4),1)&amp;LEFT(HEX2BIN(MID(H1265,7,1),4),1)),Codes!$K$1:$L$5,2)</f>
        <v>S</v>
      </c>
      <c r="AD1265" s="1" t="str">
        <f>VLOOKUP(BIN2DEC(RIGHT(HEX2BIN(MID(H1265,7,1),4),3)&amp;LEFT(HEX2BIN(MID(H1265,8,1),4),2)),Codes!$H$2:$I$33,2)</f>
        <v>Kick</v>
      </c>
      <c r="AE1265" s="1" t="str">
        <f t="shared" si="369"/>
        <v>1</v>
      </c>
      <c r="AF1265" s="1" t="str">
        <f t="shared" si="370"/>
        <v>1</v>
      </c>
      <c r="AH1265" s="6">
        <f t="shared" si="371"/>
        <v>2</v>
      </c>
    </row>
    <row r="1266" spans="1:34">
      <c r="A1266" s="3" t="s">
        <v>3498</v>
      </c>
      <c r="B1266" s="1" t="s">
        <v>76</v>
      </c>
      <c r="C1266" s="6" t="s">
        <v>455</v>
      </c>
      <c r="D1266" s="9" t="s">
        <v>3499</v>
      </c>
      <c r="E1266" s="9" t="s">
        <v>395</v>
      </c>
      <c r="F1266" s="9" t="s">
        <v>91</v>
      </c>
      <c r="G1266" s="9" t="s">
        <v>1321</v>
      </c>
      <c r="H1266" s="9" t="s">
        <v>444</v>
      </c>
      <c r="J1266" s="6" t="str">
        <f t="shared" si="355"/>
        <v>001011</v>
      </c>
      <c r="K1266" s="1">
        <f t="shared" si="356"/>
        <v>0</v>
      </c>
      <c r="L1266" s="6" t="str">
        <f t="shared" si="357"/>
        <v>00000</v>
      </c>
      <c r="M1266" s="1">
        <f t="shared" si="358"/>
        <v>72</v>
      </c>
      <c r="N1266" s="6" t="str">
        <f t="shared" si="359"/>
        <v>00</v>
      </c>
      <c r="O1266" s="1">
        <f t="shared" si="360"/>
        <v>6</v>
      </c>
      <c r="P1266" s="1">
        <f>IF(HEX2DEC(LEFT(E1266,4))&gt;=32768,HEX2DEC(LEFT(E1266,4))-65536,HEX2DEC(LEFT(E1266,4)))/Codes!$N$2</f>
        <v>5.6</v>
      </c>
      <c r="Q1266" s="1">
        <f>IF(HEX2DEC(RIGHT(E1266,4))&gt;=32768,HEX2DEC(RIGHT(E1266,4))-65536,HEX2DEC(RIGHT(E1266,4)))/Codes!$N$2</f>
        <v>0</v>
      </c>
      <c r="R1266" s="1">
        <f>IF(HEX2DEC(LEFT(F1266,4))&gt;=32768,HEX2DEC(LEFT(F1266,4))-65536,HEX2DEC(LEFT(F1266,4)))/Codes!$N$2</f>
        <v>0</v>
      </c>
      <c r="S1266" s="1">
        <f>IF(HEX2DEC(RIGHT(F1266,4))&gt;=32768,HEX2DEC(RIGHT(F1266,4))-65536,HEX2DEC(RIGHT(F1266,4)))/Codes!$N$2</f>
        <v>0</v>
      </c>
      <c r="T1266" s="18">
        <f t="shared" si="361"/>
        <v>361</v>
      </c>
      <c r="U1266" s="1">
        <f t="shared" si="362"/>
        <v>50</v>
      </c>
      <c r="V1266" s="1">
        <f t="shared" si="363"/>
        <v>0</v>
      </c>
      <c r="W1266" s="1" t="str">
        <f t="shared" si="364"/>
        <v>100</v>
      </c>
      <c r="X1266" s="1">
        <f t="shared" si="365"/>
        <v>0</v>
      </c>
      <c r="Y1266" s="1">
        <f t="shared" si="366"/>
        <v>80</v>
      </c>
      <c r="Z1266" s="1" t="str">
        <f>VLOOKUP(BIN2DEC(MID(HEX2BIN(MID(H1266,3,2),8),2,5)),Codes!$E$1:$F$18,2)</f>
        <v>Normal</v>
      </c>
      <c r="AA1266" s="6" t="str">
        <f t="shared" si="367"/>
        <v>0</v>
      </c>
      <c r="AB1266" s="1">
        <f t="shared" si="368"/>
        <v>1</v>
      </c>
      <c r="AC1266" s="1" t="str">
        <f>VLOOKUP(BIN2DEC(RIGHT(HEX2BIN(MID(H1266,6,1),4),1)&amp;LEFT(HEX2BIN(MID(H1266,7,1),4),1)),Codes!$K$1:$L$5,2)</f>
        <v>M</v>
      </c>
      <c r="AD1266" s="1" t="str">
        <f>VLOOKUP(BIN2DEC(RIGHT(HEX2BIN(MID(H1266,7,1),4),3)&amp;LEFT(HEX2BIN(MID(H1266,8,1),4),2)),Codes!$H$2:$I$33,2)</f>
        <v>Kick</v>
      </c>
      <c r="AE1266" s="1" t="str">
        <f t="shared" si="369"/>
        <v>1</v>
      </c>
      <c r="AF1266" s="1" t="str">
        <f t="shared" si="370"/>
        <v>1</v>
      </c>
      <c r="AH1266" s="6">
        <f t="shared" si="371"/>
        <v>34</v>
      </c>
    </row>
    <row r="1267" spans="1:34">
      <c r="A1267" s="3" t="s">
        <v>3500</v>
      </c>
      <c r="B1267" s="1" t="s">
        <v>76</v>
      </c>
      <c r="C1267" s="6" t="s">
        <v>455</v>
      </c>
      <c r="D1267" s="9" t="s">
        <v>3501</v>
      </c>
      <c r="E1267" s="9" t="s">
        <v>395</v>
      </c>
      <c r="F1267" s="9" t="s">
        <v>91</v>
      </c>
      <c r="G1267" s="9" t="s">
        <v>1321</v>
      </c>
      <c r="H1267" s="9" t="s">
        <v>444</v>
      </c>
      <c r="J1267" s="6" t="str">
        <f t="shared" si="355"/>
        <v>001011</v>
      </c>
      <c r="K1267" s="1">
        <f t="shared" si="356"/>
        <v>1</v>
      </c>
      <c r="L1267" s="6" t="str">
        <f t="shared" si="357"/>
        <v>00000</v>
      </c>
      <c r="M1267" s="1">
        <f t="shared" si="358"/>
        <v>56</v>
      </c>
      <c r="N1267" s="6" t="str">
        <f t="shared" si="359"/>
        <v>00</v>
      </c>
      <c r="O1267" s="1">
        <f t="shared" si="360"/>
        <v>6</v>
      </c>
      <c r="P1267" s="1">
        <f>IF(HEX2DEC(LEFT(E1267,4))&gt;=32768,HEX2DEC(LEFT(E1267,4))-65536,HEX2DEC(LEFT(E1267,4)))/Codes!$N$2</f>
        <v>5.6</v>
      </c>
      <c r="Q1267" s="1">
        <f>IF(HEX2DEC(RIGHT(E1267,4))&gt;=32768,HEX2DEC(RIGHT(E1267,4))-65536,HEX2DEC(RIGHT(E1267,4)))/Codes!$N$2</f>
        <v>0</v>
      </c>
      <c r="R1267" s="1">
        <f>IF(HEX2DEC(LEFT(F1267,4))&gt;=32768,HEX2DEC(LEFT(F1267,4))-65536,HEX2DEC(LEFT(F1267,4)))/Codes!$N$2</f>
        <v>0</v>
      </c>
      <c r="S1267" s="1">
        <f>IF(HEX2DEC(RIGHT(F1267,4))&gt;=32768,HEX2DEC(RIGHT(F1267,4))-65536,HEX2DEC(RIGHT(F1267,4)))/Codes!$N$2</f>
        <v>0</v>
      </c>
      <c r="T1267" s="18">
        <f t="shared" si="361"/>
        <v>361</v>
      </c>
      <c r="U1267" s="1">
        <f t="shared" si="362"/>
        <v>50</v>
      </c>
      <c r="V1267" s="1">
        <f t="shared" si="363"/>
        <v>0</v>
      </c>
      <c r="W1267" s="1" t="str">
        <f t="shared" si="364"/>
        <v>100</v>
      </c>
      <c r="X1267" s="1">
        <f t="shared" si="365"/>
        <v>0</v>
      </c>
      <c r="Y1267" s="1">
        <f t="shared" si="366"/>
        <v>80</v>
      </c>
      <c r="Z1267" s="1" t="str">
        <f>VLOOKUP(BIN2DEC(MID(HEX2BIN(MID(H1267,3,2),8),2,5)),Codes!$E$1:$F$18,2)</f>
        <v>Normal</v>
      </c>
      <c r="AA1267" s="6" t="str">
        <f t="shared" si="367"/>
        <v>0</v>
      </c>
      <c r="AB1267" s="1">
        <f t="shared" si="368"/>
        <v>1</v>
      </c>
      <c r="AC1267" s="1" t="str">
        <f>VLOOKUP(BIN2DEC(RIGHT(HEX2BIN(MID(H1267,6,1),4),1)&amp;LEFT(HEX2BIN(MID(H1267,7,1),4),1)),Codes!$K$1:$L$5,2)</f>
        <v>M</v>
      </c>
      <c r="AD1267" s="1" t="str">
        <f>VLOOKUP(BIN2DEC(RIGHT(HEX2BIN(MID(H1267,7,1),4),3)&amp;LEFT(HEX2BIN(MID(H1267,8,1),4),2)),Codes!$H$2:$I$33,2)</f>
        <v>Kick</v>
      </c>
      <c r="AE1267" s="1" t="str">
        <f t="shared" si="369"/>
        <v>1</v>
      </c>
      <c r="AF1267" s="1" t="str">
        <f t="shared" si="370"/>
        <v>1</v>
      </c>
      <c r="AH1267" s="6">
        <f t="shared" si="371"/>
        <v>34</v>
      </c>
    </row>
    <row r="1268" spans="1:34">
      <c r="A1268" s="3" t="s">
        <v>3502</v>
      </c>
      <c r="B1268" s="1" t="s">
        <v>76</v>
      </c>
      <c r="C1268" s="6" t="s">
        <v>455</v>
      </c>
      <c r="D1268" s="9" t="s">
        <v>3503</v>
      </c>
      <c r="E1268" s="9" t="s">
        <v>207</v>
      </c>
      <c r="F1268" s="9" t="s">
        <v>91</v>
      </c>
      <c r="G1268" s="9" t="s">
        <v>1321</v>
      </c>
      <c r="H1268" s="9" t="s">
        <v>444</v>
      </c>
      <c r="J1268" s="6" t="str">
        <f t="shared" si="355"/>
        <v>001011</v>
      </c>
      <c r="K1268" s="1">
        <f t="shared" si="356"/>
        <v>2</v>
      </c>
      <c r="L1268" s="6" t="str">
        <f t="shared" si="357"/>
        <v>00000</v>
      </c>
      <c r="M1268" s="1">
        <f t="shared" si="358"/>
        <v>70</v>
      </c>
      <c r="N1268" s="6" t="str">
        <f t="shared" si="359"/>
        <v>00</v>
      </c>
      <c r="O1268" s="1">
        <f t="shared" si="360"/>
        <v>6</v>
      </c>
      <c r="P1268" s="1">
        <f>IF(HEX2DEC(LEFT(E1268,4))&gt;=32768,HEX2DEC(LEFT(E1268,4))-65536,HEX2DEC(LEFT(E1268,4)))/Codes!$N$2</f>
        <v>4</v>
      </c>
      <c r="Q1268" s="1">
        <f>IF(HEX2DEC(RIGHT(E1268,4))&gt;=32768,HEX2DEC(RIGHT(E1268,4))-65536,HEX2DEC(RIGHT(E1268,4)))/Codes!$N$2</f>
        <v>0</v>
      </c>
      <c r="R1268" s="1">
        <f>IF(HEX2DEC(LEFT(F1268,4))&gt;=32768,HEX2DEC(LEFT(F1268,4))-65536,HEX2DEC(LEFT(F1268,4)))/Codes!$N$2</f>
        <v>0</v>
      </c>
      <c r="S1268" s="1">
        <f>IF(HEX2DEC(RIGHT(F1268,4))&gt;=32768,HEX2DEC(RIGHT(F1268,4))-65536,HEX2DEC(RIGHT(F1268,4)))/Codes!$N$2</f>
        <v>0</v>
      </c>
      <c r="T1268" s="18">
        <f t="shared" si="361"/>
        <v>361</v>
      </c>
      <c r="U1268" s="1">
        <f t="shared" si="362"/>
        <v>50</v>
      </c>
      <c r="V1268" s="1">
        <f t="shared" si="363"/>
        <v>0</v>
      </c>
      <c r="W1268" s="1" t="str">
        <f t="shared" si="364"/>
        <v>100</v>
      </c>
      <c r="X1268" s="1">
        <f t="shared" si="365"/>
        <v>0</v>
      </c>
      <c r="Y1268" s="1">
        <f t="shared" si="366"/>
        <v>80</v>
      </c>
      <c r="Z1268" s="1" t="str">
        <f>VLOOKUP(BIN2DEC(MID(HEX2BIN(MID(H1268,3,2),8),2,5)),Codes!$E$1:$F$18,2)</f>
        <v>Normal</v>
      </c>
      <c r="AA1268" s="6" t="str">
        <f t="shared" si="367"/>
        <v>0</v>
      </c>
      <c r="AB1268" s="1">
        <f t="shared" si="368"/>
        <v>1</v>
      </c>
      <c r="AC1268" s="1" t="str">
        <f>VLOOKUP(BIN2DEC(RIGHT(HEX2BIN(MID(H1268,6,1),4),1)&amp;LEFT(HEX2BIN(MID(H1268,7,1),4),1)),Codes!$K$1:$L$5,2)</f>
        <v>M</v>
      </c>
      <c r="AD1268" s="1" t="str">
        <f>VLOOKUP(BIN2DEC(RIGHT(HEX2BIN(MID(H1268,7,1),4),3)&amp;LEFT(HEX2BIN(MID(H1268,8,1),4),2)),Codes!$H$2:$I$33,2)</f>
        <v>Kick</v>
      </c>
      <c r="AE1268" s="1" t="str">
        <f t="shared" si="369"/>
        <v>1</v>
      </c>
      <c r="AF1268" s="1" t="str">
        <f t="shared" si="370"/>
        <v>1</v>
      </c>
      <c r="AH1268" s="6">
        <f t="shared" si="371"/>
        <v>34</v>
      </c>
    </row>
    <row r="1269" spans="1:34">
      <c r="A1269" s="3" t="s">
        <v>3504</v>
      </c>
      <c r="B1269" s="1" t="s">
        <v>76</v>
      </c>
      <c r="C1269" s="6" t="s">
        <v>455</v>
      </c>
      <c r="D1269" s="9" t="s">
        <v>1768</v>
      </c>
      <c r="E1269" s="9" t="s">
        <v>499</v>
      </c>
      <c r="F1269" s="9" t="s">
        <v>1769</v>
      </c>
      <c r="G1269" s="9" t="s">
        <v>1321</v>
      </c>
      <c r="H1269" s="9" t="s">
        <v>444</v>
      </c>
      <c r="J1269" s="6" t="str">
        <f t="shared" si="355"/>
        <v>001011</v>
      </c>
      <c r="K1269" s="1">
        <f t="shared" si="356"/>
        <v>3</v>
      </c>
      <c r="L1269" s="6" t="str">
        <f t="shared" si="357"/>
        <v>00000</v>
      </c>
      <c r="M1269" s="1">
        <f t="shared" si="358"/>
        <v>0</v>
      </c>
      <c r="N1269" s="6" t="str">
        <f t="shared" si="359"/>
        <v>00</v>
      </c>
      <c r="O1269" s="1">
        <f t="shared" si="360"/>
        <v>6</v>
      </c>
      <c r="P1269" s="1">
        <f>IF(HEX2DEC(LEFT(E1269,4))&gt;=32768,HEX2DEC(LEFT(E1269,4))-65536,HEX2DEC(LEFT(E1269,4)))/Codes!$N$2</f>
        <v>5.2</v>
      </c>
      <c r="Q1269" s="1">
        <f>IF(HEX2DEC(RIGHT(E1269,4))&gt;=32768,HEX2DEC(RIGHT(E1269,4))-65536,HEX2DEC(RIGHT(E1269,4)))/Codes!$N$2</f>
        <v>0</v>
      </c>
      <c r="R1269" s="1">
        <f>IF(HEX2DEC(LEFT(F1269,4))&gt;=32768,HEX2DEC(LEFT(F1269,4))-65536,HEX2DEC(LEFT(F1269,4)))/Codes!$N$2</f>
        <v>4.8</v>
      </c>
      <c r="S1269" s="1">
        <f>IF(HEX2DEC(RIGHT(F1269,4))&gt;=32768,HEX2DEC(RIGHT(F1269,4))-65536,HEX2DEC(RIGHT(F1269,4)))/Codes!$N$2</f>
        <v>-3.2</v>
      </c>
      <c r="T1269" s="18">
        <f t="shared" si="361"/>
        <v>361</v>
      </c>
      <c r="U1269" s="1">
        <f t="shared" si="362"/>
        <v>50</v>
      </c>
      <c r="V1269" s="1">
        <f t="shared" si="363"/>
        <v>0</v>
      </c>
      <c r="W1269" s="1" t="str">
        <f t="shared" si="364"/>
        <v>100</v>
      </c>
      <c r="X1269" s="1">
        <f t="shared" si="365"/>
        <v>0</v>
      </c>
      <c r="Y1269" s="1">
        <f t="shared" si="366"/>
        <v>80</v>
      </c>
      <c r="Z1269" s="1" t="str">
        <f>VLOOKUP(BIN2DEC(MID(HEX2BIN(MID(H1269,3,2),8),2,5)),Codes!$E$1:$F$18,2)</f>
        <v>Normal</v>
      </c>
      <c r="AA1269" s="6" t="str">
        <f t="shared" si="367"/>
        <v>0</v>
      </c>
      <c r="AB1269" s="1">
        <f t="shared" si="368"/>
        <v>1</v>
      </c>
      <c r="AC1269" s="1" t="str">
        <f>VLOOKUP(BIN2DEC(RIGHT(HEX2BIN(MID(H1269,6,1),4),1)&amp;LEFT(HEX2BIN(MID(H1269,7,1),4),1)),Codes!$K$1:$L$5,2)</f>
        <v>M</v>
      </c>
      <c r="AD1269" s="1" t="str">
        <f>VLOOKUP(BIN2DEC(RIGHT(HEX2BIN(MID(H1269,7,1),4),3)&amp;LEFT(HEX2BIN(MID(H1269,8,1),4),2)),Codes!$H$2:$I$33,2)</f>
        <v>Kick</v>
      </c>
      <c r="AE1269" s="1" t="str">
        <f t="shared" si="369"/>
        <v>1</v>
      </c>
      <c r="AF1269" s="1" t="str">
        <f t="shared" si="370"/>
        <v>1</v>
      </c>
      <c r="AH1269" s="6">
        <f t="shared" si="371"/>
        <v>34</v>
      </c>
    </row>
    <row r="1270" spans="1:34">
      <c r="A1270" s="3" t="s">
        <v>3505</v>
      </c>
      <c r="B1270" s="1" t="s">
        <v>76</v>
      </c>
      <c r="C1270" s="6" t="s">
        <v>456</v>
      </c>
      <c r="D1270" s="9" t="s">
        <v>3499</v>
      </c>
      <c r="E1270" s="9" t="s">
        <v>395</v>
      </c>
      <c r="F1270" s="9" t="s">
        <v>91</v>
      </c>
      <c r="G1270" s="9" t="s">
        <v>1321</v>
      </c>
      <c r="H1270" s="9" t="s">
        <v>444</v>
      </c>
      <c r="J1270" s="6" t="str">
        <f t="shared" si="355"/>
        <v>001011</v>
      </c>
      <c r="K1270" s="1">
        <f t="shared" si="356"/>
        <v>0</v>
      </c>
      <c r="L1270" s="6" t="str">
        <f t="shared" si="357"/>
        <v>00000</v>
      </c>
      <c r="M1270" s="1">
        <f t="shared" si="358"/>
        <v>72</v>
      </c>
      <c r="N1270" s="6" t="str">
        <f t="shared" si="359"/>
        <v>00</v>
      </c>
      <c r="O1270" s="1">
        <f t="shared" si="360"/>
        <v>6</v>
      </c>
      <c r="P1270" s="1">
        <f>IF(HEX2DEC(LEFT(E1270,4))&gt;=32768,HEX2DEC(LEFT(E1270,4))-65536,HEX2DEC(LEFT(E1270,4)))/Codes!$N$2</f>
        <v>5.6</v>
      </c>
      <c r="Q1270" s="1">
        <f>IF(HEX2DEC(RIGHT(E1270,4))&gt;=32768,HEX2DEC(RIGHT(E1270,4))-65536,HEX2DEC(RIGHT(E1270,4)))/Codes!$N$2</f>
        <v>0</v>
      </c>
      <c r="R1270" s="1">
        <f>IF(HEX2DEC(LEFT(F1270,4))&gt;=32768,HEX2DEC(LEFT(F1270,4))-65536,HEX2DEC(LEFT(F1270,4)))/Codes!$N$2</f>
        <v>0</v>
      </c>
      <c r="S1270" s="1">
        <f>IF(HEX2DEC(RIGHT(F1270,4))&gt;=32768,HEX2DEC(RIGHT(F1270,4))-65536,HEX2DEC(RIGHT(F1270,4)))/Codes!$N$2</f>
        <v>0</v>
      </c>
      <c r="T1270" s="18">
        <f t="shared" si="361"/>
        <v>361</v>
      </c>
      <c r="U1270" s="1">
        <f t="shared" si="362"/>
        <v>50</v>
      </c>
      <c r="V1270" s="1">
        <f t="shared" si="363"/>
        <v>0</v>
      </c>
      <c r="W1270" s="1" t="str">
        <f t="shared" si="364"/>
        <v>100</v>
      </c>
      <c r="X1270" s="1">
        <f t="shared" si="365"/>
        <v>0</v>
      </c>
      <c r="Y1270" s="1">
        <f t="shared" si="366"/>
        <v>80</v>
      </c>
      <c r="Z1270" s="1" t="str">
        <f>VLOOKUP(BIN2DEC(MID(HEX2BIN(MID(H1270,3,2),8),2,5)),Codes!$E$1:$F$18,2)</f>
        <v>Normal</v>
      </c>
      <c r="AA1270" s="6" t="str">
        <f t="shared" si="367"/>
        <v>0</v>
      </c>
      <c r="AB1270" s="1">
        <f t="shared" si="368"/>
        <v>1</v>
      </c>
      <c r="AC1270" s="1" t="str">
        <f>VLOOKUP(BIN2DEC(RIGHT(HEX2BIN(MID(H1270,6,1),4),1)&amp;LEFT(HEX2BIN(MID(H1270,7,1),4),1)),Codes!$K$1:$L$5,2)</f>
        <v>M</v>
      </c>
      <c r="AD1270" s="1" t="str">
        <f>VLOOKUP(BIN2DEC(RIGHT(HEX2BIN(MID(H1270,7,1),4),3)&amp;LEFT(HEX2BIN(MID(H1270,8,1),4),2)),Codes!$H$2:$I$33,2)</f>
        <v>Kick</v>
      </c>
      <c r="AE1270" s="1" t="str">
        <f t="shared" si="369"/>
        <v>1</v>
      </c>
      <c r="AF1270" s="1" t="str">
        <f t="shared" si="370"/>
        <v>1</v>
      </c>
      <c r="AH1270" s="6">
        <f t="shared" si="371"/>
        <v>34</v>
      </c>
    </row>
    <row r="1271" spans="1:34">
      <c r="A1271" s="3" t="s">
        <v>3506</v>
      </c>
      <c r="B1271" s="1" t="s">
        <v>76</v>
      </c>
      <c r="C1271" s="6" t="s">
        <v>456</v>
      </c>
      <c r="D1271" s="9" t="s">
        <v>3501</v>
      </c>
      <c r="E1271" s="9" t="s">
        <v>395</v>
      </c>
      <c r="F1271" s="9" t="s">
        <v>91</v>
      </c>
      <c r="G1271" s="9" t="s">
        <v>1321</v>
      </c>
      <c r="H1271" s="9" t="s">
        <v>444</v>
      </c>
      <c r="J1271" s="6" t="str">
        <f t="shared" si="355"/>
        <v>001011</v>
      </c>
      <c r="K1271" s="1">
        <f t="shared" si="356"/>
        <v>1</v>
      </c>
      <c r="L1271" s="6" t="str">
        <f t="shared" si="357"/>
        <v>00000</v>
      </c>
      <c r="M1271" s="1">
        <f t="shared" si="358"/>
        <v>56</v>
      </c>
      <c r="N1271" s="6" t="str">
        <f t="shared" si="359"/>
        <v>00</v>
      </c>
      <c r="O1271" s="1">
        <f t="shared" si="360"/>
        <v>6</v>
      </c>
      <c r="P1271" s="1">
        <f>IF(HEX2DEC(LEFT(E1271,4))&gt;=32768,HEX2DEC(LEFT(E1271,4))-65536,HEX2DEC(LEFT(E1271,4)))/Codes!$N$2</f>
        <v>5.6</v>
      </c>
      <c r="Q1271" s="1">
        <f>IF(HEX2DEC(RIGHT(E1271,4))&gt;=32768,HEX2DEC(RIGHT(E1271,4))-65536,HEX2DEC(RIGHT(E1271,4)))/Codes!$N$2</f>
        <v>0</v>
      </c>
      <c r="R1271" s="1">
        <f>IF(HEX2DEC(LEFT(F1271,4))&gt;=32768,HEX2DEC(LEFT(F1271,4))-65536,HEX2DEC(LEFT(F1271,4)))/Codes!$N$2</f>
        <v>0</v>
      </c>
      <c r="S1271" s="1">
        <f>IF(HEX2DEC(RIGHT(F1271,4))&gt;=32768,HEX2DEC(RIGHT(F1271,4))-65536,HEX2DEC(RIGHT(F1271,4)))/Codes!$N$2</f>
        <v>0</v>
      </c>
      <c r="T1271" s="18">
        <f t="shared" si="361"/>
        <v>361</v>
      </c>
      <c r="U1271" s="1">
        <f t="shared" si="362"/>
        <v>50</v>
      </c>
      <c r="V1271" s="1">
        <f t="shared" si="363"/>
        <v>0</v>
      </c>
      <c r="W1271" s="1" t="str">
        <f t="shared" si="364"/>
        <v>100</v>
      </c>
      <c r="X1271" s="1">
        <f t="shared" si="365"/>
        <v>0</v>
      </c>
      <c r="Y1271" s="1">
        <f t="shared" si="366"/>
        <v>80</v>
      </c>
      <c r="Z1271" s="1" t="str">
        <f>VLOOKUP(BIN2DEC(MID(HEX2BIN(MID(H1271,3,2),8),2,5)),Codes!$E$1:$F$18,2)</f>
        <v>Normal</v>
      </c>
      <c r="AA1271" s="6" t="str">
        <f t="shared" si="367"/>
        <v>0</v>
      </c>
      <c r="AB1271" s="1">
        <f t="shared" si="368"/>
        <v>1</v>
      </c>
      <c r="AC1271" s="1" t="str">
        <f>VLOOKUP(BIN2DEC(RIGHT(HEX2BIN(MID(H1271,6,1),4),1)&amp;LEFT(HEX2BIN(MID(H1271,7,1),4),1)),Codes!$K$1:$L$5,2)</f>
        <v>M</v>
      </c>
      <c r="AD1271" s="1" t="str">
        <f>VLOOKUP(BIN2DEC(RIGHT(HEX2BIN(MID(H1271,7,1),4),3)&amp;LEFT(HEX2BIN(MID(H1271,8,1),4),2)),Codes!$H$2:$I$33,2)</f>
        <v>Kick</v>
      </c>
      <c r="AE1271" s="1" t="str">
        <f t="shared" si="369"/>
        <v>1</v>
      </c>
      <c r="AF1271" s="1" t="str">
        <f t="shared" si="370"/>
        <v>1</v>
      </c>
      <c r="AH1271" s="6">
        <f t="shared" si="371"/>
        <v>34</v>
      </c>
    </row>
    <row r="1272" spans="1:34">
      <c r="A1272" s="3" t="s">
        <v>3507</v>
      </c>
      <c r="B1272" s="1" t="s">
        <v>76</v>
      </c>
      <c r="C1272" s="6" t="s">
        <v>456</v>
      </c>
      <c r="D1272" s="9" t="s">
        <v>3503</v>
      </c>
      <c r="E1272" s="9" t="s">
        <v>207</v>
      </c>
      <c r="F1272" s="9" t="s">
        <v>91</v>
      </c>
      <c r="G1272" s="9" t="s">
        <v>1321</v>
      </c>
      <c r="H1272" s="9" t="s">
        <v>444</v>
      </c>
      <c r="J1272" s="6" t="str">
        <f t="shared" si="355"/>
        <v>001011</v>
      </c>
      <c r="K1272" s="1">
        <f t="shared" si="356"/>
        <v>2</v>
      </c>
      <c r="L1272" s="6" t="str">
        <f t="shared" si="357"/>
        <v>00000</v>
      </c>
      <c r="M1272" s="1">
        <f t="shared" si="358"/>
        <v>70</v>
      </c>
      <c r="N1272" s="6" t="str">
        <f t="shared" si="359"/>
        <v>00</v>
      </c>
      <c r="O1272" s="1">
        <f t="shared" si="360"/>
        <v>6</v>
      </c>
      <c r="P1272" s="1">
        <f>IF(HEX2DEC(LEFT(E1272,4))&gt;=32768,HEX2DEC(LEFT(E1272,4))-65536,HEX2DEC(LEFT(E1272,4)))/Codes!$N$2</f>
        <v>4</v>
      </c>
      <c r="Q1272" s="1">
        <f>IF(HEX2DEC(RIGHT(E1272,4))&gt;=32768,HEX2DEC(RIGHT(E1272,4))-65536,HEX2DEC(RIGHT(E1272,4)))/Codes!$N$2</f>
        <v>0</v>
      </c>
      <c r="R1272" s="1">
        <f>IF(HEX2DEC(LEFT(F1272,4))&gt;=32768,HEX2DEC(LEFT(F1272,4))-65536,HEX2DEC(LEFT(F1272,4)))/Codes!$N$2</f>
        <v>0</v>
      </c>
      <c r="S1272" s="1">
        <f>IF(HEX2DEC(RIGHT(F1272,4))&gt;=32768,HEX2DEC(RIGHT(F1272,4))-65536,HEX2DEC(RIGHT(F1272,4)))/Codes!$N$2</f>
        <v>0</v>
      </c>
      <c r="T1272" s="18">
        <f t="shared" si="361"/>
        <v>361</v>
      </c>
      <c r="U1272" s="1">
        <f t="shared" si="362"/>
        <v>50</v>
      </c>
      <c r="V1272" s="1">
        <f t="shared" si="363"/>
        <v>0</v>
      </c>
      <c r="W1272" s="1" t="str">
        <f t="shared" si="364"/>
        <v>100</v>
      </c>
      <c r="X1272" s="1">
        <f t="shared" si="365"/>
        <v>0</v>
      </c>
      <c r="Y1272" s="1">
        <f t="shared" si="366"/>
        <v>80</v>
      </c>
      <c r="Z1272" s="1" t="str">
        <f>VLOOKUP(BIN2DEC(MID(HEX2BIN(MID(H1272,3,2),8),2,5)),Codes!$E$1:$F$18,2)</f>
        <v>Normal</v>
      </c>
      <c r="AA1272" s="6" t="str">
        <f t="shared" si="367"/>
        <v>0</v>
      </c>
      <c r="AB1272" s="1">
        <f t="shared" si="368"/>
        <v>1</v>
      </c>
      <c r="AC1272" s="1" t="str">
        <f>VLOOKUP(BIN2DEC(RIGHT(HEX2BIN(MID(H1272,6,1),4),1)&amp;LEFT(HEX2BIN(MID(H1272,7,1),4),1)),Codes!$K$1:$L$5,2)</f>
        <v>M</v>
      </c>
      <c r="AD1272" s="1" t="str">
        <f>VLOOKUP(BIN2DEC(RIGHT(HEX2BIN(MID(H1272,7,1),4),3)&amp;LEFT(HEX2BIN(MID(H1272,8,1),4),2)),Codes!$H$2:$I$33,2)</f>
        <v>Kick</v>
      </c>
      <c r="AE1272" s="1" t="str">
        <f t="shared" si="369"/>
        <v>1</v>
      </c>
      <c r="AF1272" s="1" t="str">
        <f t="shared" si="370"/>
        <v>1</v>
      </c>
      <c r="AH1272" s="6">
        <f t="shared" si="371"/>
        <v>34</v>
      </c>
    </row>
    <row r="1273" spans="1:34">
      <c r="A1273" s="3" t="s">
        <v>3508</v>
      </c>
      <c r="B1273" s="1" t="s">
        <v>76</v>
      </c>
      <c r="C1273" s="6" t="s">
        <v>456</v>
      </c>
      <c r="D1273" s="9" t="s">
        <v>1768</v>
      </c>
      <c r="E1273" s="9" t="s">
        <v>499</v>
      </c>
      <c r="F1273" s="9" t="s">
        <v>143</v>
      </c>
      <c r="G1273" s="9" t="s">
        <v>1321</v>
      </c>
      <c r="H1273" s="9" t="s">
        <v>444</v>
      </c>
      <c r="J1273" s="6" t="str">
        <f t="shared" si="355"/>
        <v>001011</v>
      </c>
      <c r="K1273" s="1">
        <f t="shared" si="356"/>
        <v>3</v>
      </c>
      <c r="L1273" s="6" t="str">
        <f t="shared" si="357"/>
        <v>00000</v>
      </c>
      <c r="M1273" s="1">
        <f t="shared" si="358"/>
        <v>0</v>
      </c>
      <c r="N1273" s="6" t="str">
        <f t="shared" si="359"/>
        <v>00</v>
      </c>
      <c r="O1273" s="1">
        <f t="shared" si="360"/>
        <v>6</v>
      </c>
      <c r="P1273" s="1">
        <f>IF(HEX2DEC(LEFT(E1273,4))&gt;=32768,HEX2DEC(LEFT(E1273,4))-65536,HEX2DEC(LEFT(E1273,4)))/Codes!$N$2</f>
        <v>5.2</v>
      </c>
      <c r="Q1273" s="1">
        <f>IF(HEX2DEC(RIGHT(E1273,4))&gt;=32768,HEX2DEC(RIGHT(E1273,4))-65536,HEX2DEC(RIGHT(E1273,4)))/Codes!$N$2</f>
        <v>0</v>
      </c>
      <c r="R1273" s="1">
        <f>IF(HEX2DEC(LEFT(F1273,4))&gt;=32768,HEX2DEC(LEFT(F1273,4))-65536,HEX2DEC(LEFT(F1273,4)))/Codes!$N$2</f>
        <v>4.8</v>
      </c>
      <c r="S1273" s="1">
        <f>IF(HEX2DEC(RIGHT(F1273,4))&gt;=32768,HEX2DEC(RIGHT(F1273,4))-65536,HEX2DEC(RIGHT(F1273,4)))/Codes!$N$2</f>
        <v>3.2</v>
      </c>
      <c r="T1273" s="18">
        <f t="shared" si="361"/>
        <v>361</v>
      </c>
      <c r="U1273" s="1">
        <f t="shared" si="362"/>
        <v>50</v>
      </c>
      <c r="V1273" s="1">
        <f t="shared" si="363"/>
        <v>0</v>
      </c>
      <c r="W1273" s="1" t="str">
        <f t="shared" si="364"/>
        <v>100</v>
      </c>
      <c r="X1273" s="1">
        <f t="shared" si="365"/>
        <v>0</v>
      </c>
      <c r="Y1273" s="1">
        <f t="shared" si="366"/>
        <v>80</v>
      </c>
      <c r="Z1273" s="1" t="str">
        <f>VLOOKUP(BIN2DEC(MID(HEX2BIN(MID(H1273,3,2),8),2,5)),Codes!$E$1:$F$18,2)</f>
        <v>Normal</v>
      </c>
      <c r="AA1273" s="6" t="str">
        <f t="shared" si="367"/>
        <v>0</v>
      </c>
      <c r="AB1273" s="1">
        <f t="shared" si="368"/>
        <v>1</v>
      </c>
      <c r="AC1273" s="1" t="str">
        <f>VLOOKUP(BIN2DEC(RIGHT(HEX2BIN(MID(H1273,6,1),4),1)&amp;LEFT(HEX2BIN(MID(H1273,7,1),4),1)),Codes!$K$1:$L$5,2)</f>
        <v>M</v>
      </c>
      <c r="AD1273" s="1" t="str">
        <f>VLOOKUP(BIN2DEC(RIGHT(HEX2BIN(MID(H1273,7,1),4),3)&amp;LEFT(HEX2BIN(MID(H1273,8,1),4),2)),Codes!$H$2:$I$33,2)</f>
        <v>Kick</v>
      </c>
      <c r="AE1273" s="1" t="str">
        <f t="shared" si="369"/>
        <v>1</v>
      </c>
      <c r="AF1273" s="1" t="str">
        <f t="shared" si="370"/>
        <v>1</v>
      </c>
      <c r="AH1273" s="6">
        <f t="shared" si="371"/>
        <v>34</v>
      </c>
    </row>
    <row r="1274" spans="1:34">
      <c r="A1274" s="3" t="s">
        <v>3509</v>
      </c>
      <c r="B1274" s="1" t="s">
        <v>76</v>
      </c>
      <c r="C1274" s="6" t="s">
        <v>458</v>
      </c>
      <c r="D1274" s="9" t="s">
        <v>1775</v>
      </c>
      <c r="E1274" s="9" t="s">
        <v>299</v>
      </c>
      <c r="F1274" s="9" t="s">
        <v>91</v>
      </c>
      <c r="G1274" s="9" t="s">
        <v>1321</v>
      </c>
      <c r="H1274" s="9" t="s">
        <v>1776</v>
      </c>
      <c r="J1274" s="6" t="str">
        <f t="shared" si="355"/>
        <v>001011</v>
      </c>
      <c r="K1274" s="1">
        <f t="shared" si="356"/>
        <v>0</v>
      </c>
      <c r="L1274" s="6" t="str">
        <f t="shared" si="357"/>
        <v>00000</v>
      </c>
      <c r="M1274" s="1">
        <f t="shared" si="358"/>
        <v>33</v>
      </c>
      <c r="N1274" s="6" t="str">
        <f t="shared" si="359"/>
        <v>00</v>
      </c>
      <c r="O1274" s="1">
        <f t="shared" si="360"/>
        <v>6</v>
      </c>
      <c r="P1274" s="1">
        <f>IF(HEX2DEC(LEFT(E1274,4))&gt;=32768,HEX2DEC(LEFT(E1274,4))-65536,HEX2DEC(LEFT(E1274,4)))/Codes!$N$2</f>
        <v>6</v>
      </c>
      <c r="Q1274" s="1">
        <f>IF(HEX2DEC(RIGHT(E1274,4))&gt;=32768,HEX2DEC(RIGHT(E1274,4))-65536,HEX2DEC(RIGHT(E1274,4)))/Codes!$N$2</f>
        <v>0</v>
      </c>
      <c r="R1274" s="1">
        <f>IF(HEX2DEC(LEFT(F1274,4))&gt;=32768,HEX2DEC(LEFT(F1274,4))-65536,HEX2DEC(LEFT(F1274,4)))/Codes!$N$2</f>
        <v>0</v>
      </c>
      <c r="S1274" s="1">
        <f>IF(HEX2DEC(RIGHT(F1274,4))&gt;=32768,HEX2DEC(RIGHT(F1274,4))-65536,HEX2DEC(RIGHT(F1274,4)))/Codes!$N$2</f>
        <v>0</v>
      </c>
      <c r="T1274" s="18">
        <f t="shared" si="361"/>
        <v>361</v>
      </c>
      <c r="U1274" s="1">
        <f t="shared" si="362"/>
        <v>50</v>
      </c>
      <c r="V1274" s="1">
        <f t="shared" si="363"/>
        <v>0</v>
      </c>
      <c r="W1274" s="1" t="str">
        <f t="shared" si="364"/>
        <v>100</v>
      </c>
      <c r="X1274" s="1">
        <f t="shared" si="365"/>
        <v>0</v>
      </c>
      <c r="Y1274" s="1">
        <f t="shared" si="366"/>
        <v>80</v>
      </c>
      <c r="Z1274" s="1" t="str">
        <f>VLOOKUP(BIN2DEC(MID(HEX2BIN(MID(H1274,3,2),8),2,5)),Codes!$E$1:$F$18,2)</f>
        <v>Normal</v>
      </c>
      <c r="AA1274" s="6" t="str">
        <f t="shared" si="367"/>
        <v>0</v>
      </c>
      <c r="AB1274" s="1">
        <f t="shared" si="368"/>
        <v>1</v>
      </c>
      <c r="AC1274" s="1" t="str">
        <f>VLOOKUP(BIN2DEC(RIGHT(HEX2BIN(MID(H1274,6,1),4),1)&amp;LEFT(HEX2BIN(MID(H1274,7,1),4),1)),Codes!$K$1:$L$5,2)</f>
        <v>M</v>
      </c>
      <c r="AD1274" s="1" t="str">
        <f>VLOOKUP(BIN2DEC(RIGHT(HEX2BIN(MID(H1274,7,1),4),3)&amp;LEFT(HEX2BIN(MID(H1274,8,1),4),2)),Codes!$H$2:$I$33,2)</f>
        <v>Punch</v>
      </c>
      <c r="AE1274" s="1" t="str">
        <f t="shared" si="369"/>
        <v>1</v>
      </c>
      <c r="AF1274" s="1" t="str">
        <f t="shared" si="370"/>
        <v>1</v>
      </c>
      <c r="AH1274" s="6">
        <f t="shared" si="371"/>
        <v>33</v>
      </c>
    </row>
    <row r="1275" spans="1:34">
      <c r="A1275" s="3" t="s">
        <v>3510</v>
      </c>
      <c r="B1275" s="1" t="s">
        <v>76</v>
      </c>
      <c r="C1275" s="6" t="s">
        <v>458</v>
      </c>
      <c r="D1275" s="9" t="s">
        <v>181</v>
      </c>
      <c r="E1275" s="9" t="s">
        <v>256</v>
      </c>
      <c r="F1275" s="9" t="s">
        <v>91</v>
      </c>
      <c r="G1275" s="9" t="s">
        <v>1321</v>
      </c>
      <c r="H1275" s="9" t="s">
        <v>1776</v>
      </c>
      <c r="J1275" s="6" t="str">
        <f t="shared" si="355"/>
        <v>001011</v>
      </c>
      <c r="K1275" s="1">
        <f t="shared" si="356"/>
        <v>1</v>
      </c>
      <c r="L1275" s="6" t="str">
        <f t="shared" si="357"/>
        <v>00000</v>
      </c>
      <c r="M1275" s="1">
        <f t="shared" si="358"/>
        <v>8</v>
      </c>
      <c r="N1275" s="6" t="str">
        <f t="shared" si="359"/>
        <v>00</v>
      </c>
      <c r="O1275" s="1">
        <f t="shared" si="360"/>
        <v>6</v>
      </c>
      <c r="P1275" s="1">
        <f>IF(HEX2DEC(LEFT(E1275,4))&gt;=32768,HEX2DEC(LEFT(E1275,4))-65536,HEX2DEC(LEFT(E1275,4)))/Codes!$N$2</f>
        <v>3.6</v>
      </c>
      <c r="Q1275" s="1">
        <f>IF(HEX2DEC(RIGHT(E1275,4))&gt;=32768,HEX2DEC(RIGHT(E1275,4))-65536,HEX2DEC(RIGHT(E1275,4)))/Codes!$N$2</f>
        <v>0</v>
      </c>
      <c r="R1275" s="1">
        <f>IF(HEX2DEC(LEFT(F1275,4))&gt;=32768,HEX2DEC(LEFT(F1275,4))-65536,HEX2DEC(LEFT(F1275,4)))/Codes!$N$2</f>
        <v>0</v>
      </c>
      <c r="S1275" s="1">
        <f>IF(HEX2DEC(RIGHT(F1275,4))&gt;=32768,HEX2DEC(RIGHT(F1275,4))-65536,HEX2DEC(RIGHT(F1275,4)))/Codes!$N$2</f>
        <v>0</v>
      </c>
      <c r="T1275" s="18">
        <f t="shared" si="361"/>
        <v>361</v>
      </c>
      <c r="U1275" s="1">
        <f t="shared" si="362"/>
        <v>50</v>
      </c>
      <c r="V1275" s="1">
        <f t="shared" si="363"/>
        <v>0</v>
      </c>
      <c r="W1275" s="1" t="str">
        <f t="shared" si="364"/>
        <v>100</v>
      </c>
      <c r="X1275" s="1">
        <f t="shared" si="365"/>
        <v>0</v>
      </c>
      <c r="Y1275" s="1">
        <f t="shared" si="366"/>
        <v>80</v>
      </c>
      <c r="Z1275" s="1" t="str">
        <f>VLOOKUP(BIN2DEC(MID(HEX2BIN(MID(H1275,3,2),8),2,5)),Codes!$E$1:$F$18,2)</f>
        <v>Normal</v>
      </c>
      <c r="AA1275" s="6" t="str">
        <f t="shared" si="367"/>
        <v>0</v>
      </c>
      <c r="AB1275" s="1">
        <f t="shared" si="368"/>
        <v>1</v>
      </c>
      <c r="AC1275" s="1" t="str">
        <f>VLOOKUP(BIN2DEC(RIGHT(HEX2BIN(MID(H1275,6,1),4),1)&amp;LEFT(HEX2BIN(MID(H1275,7,1),4),1)),Codes!$K$1:$L$5,2)</f>
        <v>M</v>
      </c>
      <c r="AD1275" s="1" t="str">
        <f>VLOOKUP(BIN2DEC(RIGHT(HEX2BIN(MID(H1275,7,1),4),3)&amp;LEFT(HEX2BIN(MID(H1275,8,1),4),2)),Codes!$H$2:$I$33,2)</f>
        <v>Punch</v>
      </c>
      <c r="AE1275" s="1" t="str">
        <f t="shared" si="369"/>
        <v>1</v>
      </c>
      <c r="AF1275" s="1" t="str">
        <f t="shared" si="370"/>
        <v>1</v>
      </c>
      <c r="AH1275" s="6">
        <f t="shared" si="371"/>
        <v>33</v>
      </c>
    </row>
    <row r="1276" spans="1:34">
      <c r="A1276" s="3" t="s">
        <v>3511</v>
      </c>
      <c r="B1276" s="1" t="s">
        <v>76</v>
      </c>
      <c r="C1276" s="6" t="s">
        <v>458</v>
      </c>
      <c r="D1276" s="9" t="s">
        <v>1779</v>
      </c>
      <c r="E1276" s="9" t="s">
        <v>499</v>
      </c>
      <c r="F1276" s="9" t="s">
        <v>1780</v>
      </c>
      <c r="G1276" s="9" t="s">
        <v>1781</v>
      </c>
      <c r="H1276" s="9" t="s">
        <v>473</v>
      </c>
      <c r="J1276" s="6" t="str">
        <f t="shared" si="355"/>
        <v>001011</v>
      </c>
      <c r="K1276" s="1">
        <f t="shared" si="356"/>
        <v>2</v>
      </c>
      <c r="L1276" s="6" t="str">
        <f t="shared" si="357"/>
        <v>00000</v>
      </c>
      <c r="M1276" s="1">
        <f t="shared" si="358"/>
        <v>0</v>
      </c>
      <c r="N1276" s="6" t="str">
        <f t="shared" si="359"/>
        <v>00</v>
      </c>
      <c r="O1276" s="1">
        <f t="shared" si="360"/>
        <v>6</v>
      </c>
      <c r="P1276" s="1">
        <f>IF(HEX2DEC(LEFT(E1276,4))&gt;=32768,HEX2DEC(LEFT(E1276,4))-65536,HEX2DEC(LEFT(E1276,4)))/Codes!$N$2</f>
        <v>5.2</v>
      </c>
      <c r="Q1276" s="1">
        <f>IF(HEX2DEC(RIGHT(E1276,4))&gt;=32768,HEX2DEC(RIGHT(E1276,4))-65536,HEX2DEC(RIGHT(E1276,4)))/Codes!$N$2</f>
        <v>0</v>
      </c>
      <c r="R1276" s="1">
        <f>IF(HEX2DEC(LEFT(F1276,4))&gt;=32768,HEX2DEC(LEFT(F1276,4))-65536,HEX2DEC(LEFT(F1276,4)))/Codes!$N$2</f>
        <v>5.2</v>
      </c>
      <c r="S1276" s="1">
        <f>IF(HEX2DEC(RIGHT(F1276,4))&gt;=32768,HEX2DEC(RIGHT(F1276,4))-65536,HEX2DEC(RIGHT(F1276,4)))/Codes!$N$2</f>
        <v>-12</v>
      </c>
      <c r="T1276" s="18">
        <f t="shared" si="361"/>
        <v>361</v>
      </c>
      <c r="U1276" s="1">
        <f t="shared" si="362"/>
        <v>100</v>
      </c>
      <c r="V1276" s="1">
        <f t="shared" si="363"/>
        <v>98</v>
      </c>
      <c r="W1276" s="1" t="str">
        <f t="shared" si="364"/>
        <v>100</v>
      </c>
      <c r="X1276" s="1">
        <f t="shared" si="365"/>
        <v>0</v>
      </c>
      <c r="Y1276" s="1">
        <f t="shared" si="366"/>
        <v>0</v>
      </c>
      <c r="Z1276" s="1" t="str">
        <f>VLOOKUP(BIN2DEC(MID(HEX2BIN(MID(H1276,3,2),8),2,5)),Codes!$E$1:$F$18,2)</f>
        <v>Normal</v>
      </c>
      <c r="AA1276" s="6" t="str">
        <f t="shared" si="367"/>
        <v>0</v>
      </c>
      <c r="AB1276" s="1">
        <f t="shared" si="368"/>
        <v>1</v>
      </c>
      <c r="AC1276" s="1" t="str">
        <f>VLOOKUP(BIN2DEC(RIGHT(HEX2BIN(MID(H1276,6,1),4),1)&amp;LEFT(HEX2BIN(MID(H1276,7,1),4),1)),Codes!$K$1:$L$5,2)</f>
        <v>M</v>
      </c>
      <c r="AD1276" s="1" t="str">
        <f>VLOOKUP(BIN2DEC(RIGHT(HEX2BIN(MID(H1276,7,1),4),3)&amp;LEFT(HEX2BIN(MID(H1276,8,1),4),2)),Codes!$H$2:$I$33,2)</f>
        <v>Kick</v>
      </c>
      <c r="AE1276" s="1" t="str">
        <f t="shared" si="369"/>
        <v>1</v>
      </c>
      <c r="AF1276" s="1" t="str">
        <f t="shared" si="370"/>
        <v>1</v>
      </c>
      <c r="AH1276" s="6">
        <f t="shared" si="371"/>
        <v>34</v>
      </c>
    </row>
    <row r="1277" spans="1:34">
      <c r="A1277" s="3" t="s">
        <v>3512</v>
      </c>
      <c r="B1277" s="1" t="s">
        <v>76</v>
      </c>
      <c r="C1277" s="6" t="s">
        <v>464</v>
      </c>
      <c r="D1277" s="9" t="s">
        <v>1775</v>
      </c>
      <c r="E1277" s="9" t="s">
        <v>299</v>
      </c>
      <c r="F1277" s="9" t="s">
        <v>91</v>
      </c>
      <c r="G1277" s="9" t="s">
        <v>1321</v>
      </c>
      <c r="H1277" s="9" t="s">
        <v>1776</v>
      </c>
      <c r="J1277" s="6" t="str">
        <f t="shared" si="355"/>
        <v>001011</v>
      </c>
      <c r="K1277" s="1">
        <f t="shared" si="356"/>
        <v>0</v>
      </c>
      <c r="L1277" s="6" t="str">
        <f t="shared" si="357"/>
        <v>00000</v>
      </c>
      <c r="M1277" s="1">
        <f t="shared" si="358"/>
        <v>33</v>
      </c>
      <c r="N1277" s="6" t="str">
        <f t="shared" si="359"/>
        <v>00</v>
      </c>
      <c r="O1277" s="1">
        <f t="shared" si="360"/>
        <v>6</v>
      </c>
      <c r="P1277" s="1">
        <f>IF(HEX2DEC(LEFT(E1277,4))&gt;=32768,HEX2DEC(LEFT(E1277,4))-65536,HEX2DEC(LEFT(E1277,4)))/Codes!$N$2</f>
        <v>6</v>
      </c>
      <c r="Q1277" s="1">
        <f>IF(HEX2DEC(RIGHT(E1277,4))&gt;=32768,HEX2DEC(RIGHT(E1277,4))-65536,HEX2DEC(RIGHT(E1277,4)))/Codes!$N$2</f>
        <v>0</v>
      </c>
      <c r="R1277" s="1">
        <f>IF(HEX2DEC(LEFT(F1277,4))&gt;=32768,HEX2DEC(LEFT(F1277,4))-65536,HEX2DEC(LEFT(F1277,4)))/Codes!$N$2</f>
        <v>0</v>
      </c>
      <c r="S1277" s="1">
        <f>IF(HEX2DEC(RIGHT(F1277,4))&gt;=32768,HEX2DEC(RIGHT(F1277,4))-65536,HEX2DEC(RIGHT(F1277,4)))/Codes!$N$2</f>
        <v>0</v>
      </c>
      <c r="T1277" s="18">
        <f t="shared" si="361"/>
        <v>361</v>
      </c>
      <c r="U1277" s="1">
        <f t="shared" si="362"/>
        <v>50</v>
      </c>
      <c r="V1277" s="1">
        <f t="shared" si="363"/>
        <v>0</v>
      </c>
      <c r="W1277" s="1" t="str">
        <f t="shared" si="364"/>
        <v>100</v>
      </c>
      <c r="X1277" s="1">
        <f t="shared" si="365"/>
        <v>0</v>
      </c>
      <c r="Y1277" s="1">
        <f t="shared" si="366"/>
        <v>80</v>
      </c>
      <c r="Z1277" s="1" t="str">
        <f>VLOOKUP(BIN2DEC(MID(HEX2BIN(MID(H1277,3,2),8),2,5)),Codes!$E$1:$F$18,2)</f>
        <v>Normal</v>
      </c>
      <c r="AA1277" s="6" t="str">
        <f t="shared" si="367"/>
        <v>0</v>
      </c>
      <c r="AB1277" s="1">
        <f t="shared" si="368"/>
        <v>1</v>
      </c>
      <c r="AC1277" s="1" t="str">
        <f>VLOOKUP(BIN2DEC(RIGHT(HEX2BIN(MID(H1277,6,1),4),1)&amp;LEFT(HEX2BIN(MID(H1277,7,1),4),1)),Codes!$K$1:$L$5,2)</f>
        <v>M</v>
      </c>
      <c r="AD1277" s="1" t="str">
        <f>VLOOKUP(BIN2DEC(RIGHT(HEX2BIN(MID(H1277,7,1),4),3)&amp;LEFT(HEX2BIN(MID(H1277,8,1),4),2)),Codes!$H$2:$I$33,2)</f>
        <v>Punch</v>
      </c>
      <c r="AE1277" s="1" t="str">
        <f t="shared" si="369"/>
        <v>1</v>
      </c>
      <c r="AF1277" s="1" t="str">
        <f t="shared" si="370"/>
        <v>1</v>
      </c>
      <c r="AH1277" s="6">
        <f t="shared" si="371"/>
        <v>33</v>
      </c>
    </row>
    <row r="1278" spans="1:34">
      <c r="A1278" s="3" t="s">
        <v>3513</v>
      </c>
      <c r="B1278" s="1" t="s">
        <v>76</v>
      </c>
      <c r="C1278" s="6" t="s">
        <v>464</v>
      </c>
      <c r="D1278" s="9" t="s">
        <v>181</v>
      </c>
      <c r="E1278" s="9" t="s">
        <v>256</v>
      </c>
      <c r="F1278" s="9" t="s">
        <v>91</v>
      </c>
      <c r="G1278" s="9" t="s">
        <v>1321</v>
      </c>
      <c r="H1278" s="9" t="s">
        <v>1776</v>
      </c>
      <c r="J1278" s="6" t="str">
        <f t="shared" si="355"/>
        <v>001011</v>
      </c>
      <c r="K1278" s="1">
        <f t="shared" si="356"/>
        <v>1</v>
      </c>
      <c r="L1278" s="6" t="str">
        <f t="shared" si="357"/>
        <v>00000</v>
      </c>
      <c r="M1278" s="1">
        <f t="shared" si="358"/>
        <v>8</v>
      </c>
      <c r="N1278" s="6" t="str">
        <f t="shared" si="359"/>
        <v>00</v>
      </c>
      <c r="O1278" s="1">
        <f t="shared" si="360"/>
        <v>6</v>
      </c>
      <c r="P1278" s="1">
        <f>IF(HEX2DEC(LEFT(E1278,4))&gt;=32768,HEX2DEC(LEFT(E1278,4))-65536,HEX2DEC(LEFT(E1278,4)))/Codes!$N$2</f>
        <v>3.6</v>
      </c>
      <c r="Q1278" s="1">
        <f>IF(HEX2DEC(RIGHT(E1278,4))&gt;=32768,HEX2DEC(RIGHT(E1278,4))-65536,HEX2DEC(RIGHT(E1278,4)))/Codes!$N$2</f>
        <v>0</v>
      </c>
      <c r="R1278" s="1">
        <f>IF(HEX2DEC(LEFT(F1278,4))&gt;=32768,HEX2DEC(LEFT(F1278,4))-65536,HEX2DEC(LEFT(F1278,4)))/Codes!$N$2</f>
        <v>0</v>
      </c>
      <c r="S1278" s="1">
        <f>IF(HEX2DEC(RIGHT(F1278,4))&gt;=32768,HEX2DEC(RIGHT(F1278,4))-65536,HEX2DEC(RIGHT(F1278,4)))/Codes!$N$2</f>
        <v>0</v>
      </c>
      <c r="T1278" s="18">
        <f t="shared" si="361"/>
        <v>361</v>
      </c>
      <c r="U1278" s="1">
        <f t="shared" si="362"/>
        <v>50</v>
      </c>
      <c r="V1278" s="1">
        <f t="shared" si="363"/>
        <v>0</v>
      </c>
      <c r="W1278" s="1" t="str">
        <f t="shared" si="364"/>
        <v>100</v>
      </c>
      <c r="X1278" s="1">
        <f t="shared" si="365"/>
        <v>0</v>
      </c>
      <c r="Y1278" s="1">
        <f t="shared" si="366"/>
        <v>80</v>
      </c>
      <c r="Z1278" s="1" t="str">
        <f>VLOOKUP(BIN2DEC(MID(HEX2BIN(MID(H1278,3,2),8),2,5)),Codes!$E$1:$F$18,2)</f>
        <v>Normal</v>
      </c>
      <c r="AA1278" s="6" t="str">
        <f t="shared" si="367"/>
        <v>0</v>
      </c>
      <c r="AB1278" s="1">
        <f t="shared" si="368"/>
        <v>1</v>
      </c>
      <c r="AC1278" s="1" t="str">
        <f>VLOOKUP(BIN2DEC(RIGHT(HEX2BIN(MID(H1278,6,1),4),1)&amp;LEFT(HEX2BIN(MID(H1278,7,1),4),1)),Codes!$K$1:$L$5,2)</f>
        <v>M</v>
      </c>
      <c r="AD1278" s="1" t="str">
        <f>VLOOKUP(BIN2DEC(RIGHT(HEX2BIN(MID(H1278,7,1),4),3)&amp;LEFT(HEX2BIN(MID(H1278,8,1),4),2)),Codes!$H$2:$I$33,2)</f>
        <v>Punch</v>
      </c>
      <c r="AE1278" s="1" t="str">
        <f t="shared" si="369"/>
        <v>1</v>
      </c>
      <c r="AF1278" s="1" t="str">
        <f t="shared" si="370"/>
        <v>1</v>
      </c>
      <c r="AH1278" s="6">
        <f t="shared" si="371"/>
        <v>33</v>
      </c>
    </row>
    <row r="1279" spans="1:34">
      <c r="A1279" s="3" t="s">
        <v>3514</v>
      </c>
      <c r="B1279" s="1" t="s">
        <v>76</v>
      </c>
      <c r="C1279" s="6" t="s">
        <v>464</v>
      </c>
      <c r="D1279" s="9" t="s">
        <v>1779</v>
      </c>
      <c r="E1279" s="9" t="s">
        <v>499</v>
      </c>
      <c r="F1279" s="9" t="s">
        <v>1785</v>
      </c>
      <c r="G1279" s="9" t="s">
        <v>1781</v>
      </c>
      <c r="H1279" s="9" t="s">
        <v>473</v>
      </c>
      <c r="J1279" s="6" t="str">
        <f t="shared" si="355"/>
        <v>001011</v>
      </c>
      <c r="K1279" s="1">
        <f t="shared" si="356"/>
        <v>2</v>
      </c>
      <c r="L1279" s="6" t="str">
        <f t="shared" si="357"/>
        <v>00000</v>
      </c>
      <c r="M1279" s="1">
        <f t="shared" si="358"/>
        <v>0</v>
      </c>
      <c r="N1279" s="6" t="str">
        <f t="shared" si="359"/>
        <v>00</v>
      </c>
      <c r="O1279" s="1">
        <f t="shared" si="360"/>
        <v>6</v>
      </c>
      <c r="P1279" s="1">
        <f>IF(HEX2DEC(LEFT(E1279,4))&gt;=32768,HEX2DEC(LEFT(E1279,4))-65536,HEX2DEC(LEFT(E1279,4)))/Codes!$N$2</f>
        <v>5.2</v>
      </c>
      <c r="Q1279" s="1">
        <f>IF(HEX2DEC(RIGHT(E1279,4))&gt;=32768,HEX2DEC(RIGHT(E1279,4))-65536,HEX2DEC(RIGHT(E1279,4)))/Codes!$N$2</f>
        <v>0</v>
      </c>
      <c r="R1279" s="1">
        <f>IF(HEX2DEC(LEFT(F1279,4))&gt;=32768,HEX2DEC(LEFT(F1279,4))-65536,HEX2DEC(LEFT(F1279,4)))/Codes!$N$2</f>
        <v>5.2</v>
      </c>
      <c r="S1279" s="1">
        <f>IF(HEX2DEC(RIGHT(F1279,4))&gt;=32768,HEX2DEC(RIGHT(F1279,4))-65536,HEX2DEC(RIGHT(F1279,4)))/Codes!$N$2</f>
        <v>12</v>
      </c>
      <c r="T1279" s="18">
        <f t="shared" si="361"/>
        <v>361</v>
      </c>
      <c r="U1279" s="1">
        <f t="shared" si="362"/>
        <v>100</v>
      </c>
      <c r="V1279" s="1">
        <f t="shared" si="363"/>
        <v>98</v>
      </c>
      <c r="W1279" s="1" t="str">
        <f t="shared" si="364"/>
        <v>100</v>
      </c>
      <c r="X1279" s="1">
        <f t="shared" si="365"/>
        <v>0</v>
      </c>
      <c r="Y1279" s="1">
        <f t="shared" si="366"/>
        <v>0</v>
      </c>
      <c r="Z1279" s="1" t="str">
        <f>VLOOKUP(BIN2DEC(MID(HEX2BIN(MID(H1279,3,2),8),2,5)),Codes!$E$1:$F$18,2)</f>
        <v>Normal</v>
      </c>
      <c r="AA1279" s="6" t="str">
        <f t="shared" si="367"/>
        <v>0</v>
      </c>
      <c r="AB1279" s="1">
        <f t="shared" si="368"/>
        <v>1</v>
      </c>
      <c r="AC1279" s="1" t="str">
        <f>VLOOKUP(BIN2DEC(RIGHT(HEX2BIN(MID(H1279,6,1),4),1)&amp;LEFT(HEX2BIN(MID(H1279,7,1),4),1)),Codes!$K$1:$L$5,2)</f>
        <v>M</v>
      </c>
      <c r="AD1279" s="1" t="str">
        <f>VLOOKUP(BIN2DEC(RIGHT(HEX2BIN(MID(H1279,7,1),4),3)&amp;LEFT(HEX2BIN(MID(H1279,8,1),4),2)),Codes!$H$2:$I$33,2)</f>
        <v>Kick</v>
      </c>
      <c r="AE1279" s="1" t="str">
        <f t="shared" si="369"/>
        <v>1</v>
      </c>
      <c r="AF1279" s="1" t="str">
        <f t="shared" si="370"/>
        <v>1</v>
      </c>
      <c r="AH1279" s="6">
        <f t="shared" si="371"/>
        <v>34</v>
      </c>
    </row>
    <row r="1280" spans="1:34">
      <c r="A1280" s="3" t="s">
        <v>3515</v>
      </c>
      <c r="B1280" s="1" t="s">
        <v>76</v>
      </c>
      <c r="C1280" s="6" t="s">
        <v>1790</v>
      </c>
      <c r="D1280" s="9" t="s">
        <v>3464</v>
      </c>
      <c r="E1280" s="9" t="s">
        <v>232</v>
      </c>
      <c r="F1280" s="9" t="s">
        <v>91</v>
      </c>
      <c r="G1280" s="9" t="s">
        <v>468</v>
      </c>
      <c r="H1280" s="9" t="s">
        <v>473</v>
      </c>
      <c r="J1280" s="6" t="str">
        <f t="shared" si="355"/>
        <v>001011</v>
      </c>
      <c r="K1280" s="1">
        <f t="shared" si="356"/>
        <v>0</v>
      </c>
      <c r="L1280" s="6" t="str">
        <f t="shared" si="357"/>
        <v>00000</v>
      </c>
      <c r="M1280" s="1">
        <f t="shared" si="358"/>
        <v>70</v>
      </c>
      <c r="N1280" s="6" t="str">
        <f t="shared" si="359"/>
        <v>00</v>
      </c>
      <c r="O1280" s="1">
        <f t="shared" si="360"/>
        <v>10</v>
      </c>
      <c r="P1280" s="1">
        <f>IF(HEX2DEC(LEFT(E1280,4))&gt;=32768,HEX2DEC(LEFT(E1280,4))-65536,HEX2DEC(LEFT(E1280,4)))/Codes!$N$2</f>
        <v>4.8</v>
      </c>
      <c r="Q1280" s="1">
        <f>IF(HEX2DEC(RIGHT(E1280,4))&gt;=32768,HEX2DEC(RIGHT(E1280,4))-65536,HEX2DEC(RIGHT(E1280,4)))/Codes!$N$2</f>
        <v>0</v>
      </c>
      <c r="R1280" s="1">
        <f>IF(HEX2DEC(LEFT(F1280,4))&gt;=32768,HEX2DEC(LEFT(F1280,4))-65536,HEX2DEC(LEFT(F1280,4)))/Codes!$N$2</f>
        <v>0</v>
      </c>
      <c r="S1280" s="1">
        <f>IF(HEX2DEC(RIGHT(F1280,4))&gt;=32768,HEX2DEC(RIGHT(F1280,4))-65536,HEX2DEC(RIGHT(F1280,4)))/Codes!$N$2</f>
        <v>0</v>
      </c>
      <c r="T1280" s="18">
        <f t="shared" si="361"/>
        <v>361</v>
      </c>
      <c r="U1280" s="1">
        <f t="shared" si="362"/>
        <v>100</v>
      </c>
      <c r="V1280" s="1">
        <f t="shared" si="363"/>
        <v>98</v>
      </c>
      <c r="W1280" s="1" t="str">
        <f t="shared" si="364"/>
        <v>100</v>
      </c>
      <c r="X1280" s="1">
        <f t="shared" si="365"/>
        <v>2</v>
      </c>
      <c r="Y1280" s="1">
        <f t="shared" si="366"/>
        <v>0</v>
      </c>
      <c r="Z1280" s="1" t="str">
        <f>VLOOKUP(BIN2DEC(MID(HEX2BIN(MID(H1280,3,2),8),2,5)),Codes!$E$1:$F$18,2)</f>
        <v>Normal</v>
      </c>
      <c r="AA1280" s="6" t="str">
        <f t="shared" si="367"/>
        <v>0</v>
      </c>
      <c r="AB1280" s="1">
        <f t="shared" si="368"/>
        <v>1</v>
      </c>
      <c r="AC1280" s="1" t="str">
        <f>VLOOKUP(BIN2DEC(RIGHT(HEX2BIN(MID(H1280,6,1),4),1)&amp;LEFT(HEX2BIN(MID(H1280,7,1),4),1)),Codes!$K$1:$L$5,2)</f>
        <v>M</v>
      </c>
      <c r="AD1280" s="1" t="str">
        <f>VLOOKUP(BIN2DEC(RIGHT(HEX2BIN(MID(H1280,7,1),4),3)&amp;LEFT(HEX2BIN(MID(H1280,8,1),4),2)),Codes!$H$2:$I$33,2)</f>
        <v>Kick</v>
      </c>
      <c r="AE1280" s="1" t="str">
        <f t="shared" si="369"/>
        <v>1</v>
      </c>
      <c r="AF1280" s="1" t="str">
        <f t="shared" si="370"/>
        <v>1</v>
      </c>
      <c r="AH1280" s="6">
        <f t="shared" si="371"/>
        <v>34</v>
      </c>
    </row>
    <row r="1281" spans="1:34">
      <c r="A1281" s="3" t="s">
        <v>3516</v>
      </c>
      <c r="B1281" s="1" t="s">
        <v>76</v>
      </c>
      <c r="C1281" s="6" t="s">
        <v>1790</v>
      </c>
      <c r="D1281" s="9" t="s">
        <v>3517</v>
      </c>
      <c r="E1281" s="9" t="s">
        <v>460</v>
      </c>
      <c r="F1281" s="9" t="s">
        <v>91</v>
      </c>
      <c r="G1281" s="9" t="s">
        <v>468</v>
      </c>
      <c r="H1281" s="9" t="s">
        <v>473</v>
      </c>
      <c r="J1281" s="6" t="str">
        <f t="shared" ref="J1281:J1344" si="372">LEFT(HEX2BIN(LEFT(D1281,2),8),6)</f>
        <v>001011</v>
      </c>
      <c r="K1281" s="1">
        <f t="shared" ref="K1281:K1344" si="373">BIN2DEC(MID(HEX2BIN(MID(D1281,2,2),8),3,3))</f>
        <v>1</v>
      </c>
      <c r="L1281" s="6" t="str">
        <f t="shared" ref="L1281:L1344" si="374">MID(HEX2BIN(MID(D1281,3,2),8),2,5)</f>
        <v>00000</v>
      </c>
      <c r="M1281" s="1">
        <f t="shared" ref="M1281:M1344" si="375">ROUNDDOWN(HEX2DEC(MID(D1281,4,3))/8,0)</f>
        <v>72</v>
      </c>
      <c r="N1281" s="6" t="str">
        <f t="shared" ref="N1281:N1344" si="376">MID(HEX2BIN(MID(D1281,6,1),4),2,2)</f>
        <v>00</v>
      </c>
      <c r="O1281" s="1">
        <f t="shared" ref="O1281:O1344" si="377">HEX2DEC(MID(D1281,7,2))</f>
        <v>10</v>
      </c>
      <c r="P1281" s="1">
        <f>IF(HEX2DEC(LEFT(E1281,4))&gt;=32768,HEX2DEC(LEFT(E1281,4))-65536,HEX2DEC(LEFT(E1281,4)))/Codes!$N$2</f>
        <v>7.2</v>
      </c>
      <c r="Q1281" s="1">
        <f>IF(HEX2DEC(RIGHT(E1281,4))&gt;=32768,HEX2DEC(RIGHT(E1281,4))-65536,HEX2DEC(RIGHT(E1281,4)))/Codes!$N$2</f>
        <v>0</v>
      </c>
      <c r="R1281" s="1">
        <f>IF(HEX2DEC(LEFT(F1281,4))&gt;=32768,HEX2DEC(LEFT(F1281,4))-65536,HEX2DEC(LEFT(F1281,4)))/Codes!$N$2</f>
        <v>0</v>
      </c>
      <c r="S1281" s="1">
        <f>IF(HEX2DEC(RIGHT(F1281,4))&gt;=32768,HEX2DEC(RIGHT(F1281,4))-65536,HEX2DEC(RIGHT(F1281,4)))/Codes!$N$2</f>
        <v>0</v>
      </c>
      <c r="T1281" s="18">
        <f t="shared" ref="T1281:T1344" si="378">ROUNDDOWN(HEX2DEC(LEFT(G1281,3))/8,0)</f>
        <v>361</v>
      </c>
      <c r="U1281" s="1">
        <f t="shared" ref="U1281:U1344" si="379">ROUNDDOWN(HEX2DEC(MID(G1281,3,3))/4,0)-(512*ROUNDDOWN(HEX2DEC(MID(G1281,3,1))/8,0))</f>
        <v>100</v>
      </c>
      <c r="V1281" s="1">
        <f t="shared" ref="V1281:V1344" si="380">RIGHT(HEX2BIN(MID(G1281,5,1),4),2)*128+HEX2DEC(MID(G1281,6,1))*8+LEFT(HEX2BIN(MID(G1281,7,1),4),3)</f>
        <v>98</v>
      </c>
      <c r="W1281" s="1" t="str">
        <f t="shared" ref="W1281:W1344" si="381">MID(HEX2BIN(MID(G1281,7,2),8),4,3)</f>
        <v>100</v>
      </c>
      <c r="X1281" s="1">
        <f t="shared" ref="X1281:X1344" si="382">BIN2DEC(RIGHT(HEX2BIN(RIGHT(G1281,1),4),2))</f>
        <v>2</v>
      </c>
      <c r="Y1281" s="1">
        <f t="shared" ref="Y1281:Y1344" si="383">ROUNDDOWN(HEX2DEC(LEFT(H1281,3))/8,0)</f>
        <v>0</v>
      </c>
      <c r="Z1281" s="1" t="str">
        <f>VLOOKUP(BIN2DEC(MID(HEX2BIN(MID(H1281,3,2),8),2,5)),Codes!$E$1:$F$18,2)</f>
        <v>Normal</v>
      </c>
      <c r="AA1281" s="6" t="str">
        <f t="shared" ref="AA1281:AA1344" si="384">MID(HEX2BIN(MID(H1281,4,1),4),3,1)</f>
        <v>0</v>
      </c>
      <c r="AB1281" s="1">
        <f t="shared" ref="AB1281:AB1344" si="385">(MOD(HEX2DEC(MID(H1281,4,1)),2))*64+ROUNDDOWN(HEX2DEC(MID(H1281,5,2))/4,0)</f>
        <v>1</v>
      </c>
      <c r="AC1281" s="1" t="str">
        <f>VLOOKUP(BIN2DEC(RIGHT(HEX2BIN(MID(H1281,6,1),4),1)&amp;LEFT(HEX2BIN(MID(H1281,7,1),4),1)),Codes!$K$1:$L$5,2)</f>
        <v>M</v>
      </c>
      <c r="AD1281" s="1" t="str">
        <f>VLOOKUP(BIN2DEC(RIGHT(HEX2BIN(MID(H1281,7,1),4),3)&amp;LEFT(HEX2BIN(MID(H1281,8,1),4),2)),Codes!$H$2:$I$33,2)</f>
        <v>Kick</v>
      </c>
      <c r="AE1281" s="1" t="str">
        <f t="shared" ref="AE1281:AE1344" si="386">MID(HEX2BIN(RIGHT(H1281,1),4),3,1)</f>
        <v>1</v>
      </c>
      <c r="AF1281" s="1" t="str">
        <f t="shared" ref="AF1281:AF1344" si="387">RIGHT(HEX2BIN(RIGHT(H1281,1),4),1)</f>
        <v>1</v>
      </c>
      <c r="AH1281" s="6">
        <f t="shared" ref="AH1281:AH1344" si="388">ROUNDDOWN(HEX2DEC(MID(H1281,6,3))/4,0)-(256*ROUNDDOWN(HEX2DEC(MID(H1281,6,1))/4,0))</f>
        <v>34</v>
      </c>
    </row>
    <row r="1282" spans="1:34">
      <c r="A1282" s="3" t="s">
        <v>3518</v>
      </c>
      <c r="B1282" s="1" t="s">
        <v>76</v>
      </c>
      <c r="C1282" s="6" t="s">
        <v>1787</v>
      </c>
      <c r="D1282" s="9" t="s">
        <v>3519</v>
      </c>
      <c r="E1282" s="9" t="s">
        <v>232</v>
      </c>
      <c r="F1282" s="9" t="s">
        <v>91</v>
      </c>
      <c r="G1282" s="9" t="s">
        <v>468</v>
      </c>
      <c r="H1282" s="9" t="s">
        <v>473</v>
      </c>
      <c r="J1282" s="6" t="str">
        <f t="shared" si="372"/>
        <v>001011</v>
      </c>
      <c r="K1282" s="1">
        <f t="shared" si="373"/>
        <v>0</v>
      </c>
      <c r="L1282" s="6" t="str">
        <f t="shared" si="374"/>
        <v>00000</v>
      </c>
      <c r="M1282" s="1">
        <f t="shared" si="375"/>
        <v>72</v>
      </c>
      <c r="N1282" s="6" t="str">
        <f t="shared" si="376"/>
        <v>00</v>
      </c>
      <c r="O1282" s="1">
        <f t="shared" si="377"/>
        <v>8</v>
      </c>
      <c r="P1282" s="1">
        <f>IF(HEX2DEC(LEFT(E1282,4))&gt;=32768,HEX2DEC(LEFT(E1282,4))-65536,HEX2DEC(LEFT(E1282,4)))/Codes!$N$2</f>
        <v>4.8</v>
      </c>
      <c r="Q1282" s="1">
        <f>IF(HEX2DEC(RIGHT(E1282,4))&gt;=32768,HEX2DEC(RIGHT(E1282,4))-65536,HEX2DEC(RIGHT(E1282,4)))/Codes!$N$2</f>
        <v>0</v>
      </c>
      <c r="R1282" s="1">
        <f>IF(HEX2DEC(LEFT(F1282,4))&gt;=32768,HEX2DEC(LEFT(F1282,4))-65536,HEX2DEC(LEFT(F1282,4)))/Codes!$N$2</f>
        <v>0</v>
      </c>
      <c r="S1282" s="1">
        <f>IF(HEX2DEC(RIGHT(F1282,4))&gt;=32768,HEX2DEC(RIGHT(F1282,4))-65536,HEX2DEC(RIGHT(F1282,4)))/Codes!$N$2</f>
        <v>0</v>
      </c>
      <c r="T1282" s="18">
        <f t="shared" si="378"/>
        <v>361</v>
      </c>
      <c r="U1282" s="1">
        <f t="shared" si="379"/>
        <v>100</v>
      </c>
      <c r="V1282" s="1">
        <f t="shared" si="380"/>
        <v>98</v>
      </c>
      <c r="W1282" s="1" t="str">
        <f t="shared" si="381"/>
        <v>100</v>
      </c>
      <c r="X1282" s="1">
        <f t="shared" si="382"/>
        <v>2</v>
      </c>
      <c r="Y1282" s="1">
        <f t="shared" si="383"/>
        <v>0</v>
      </c>
      <c r="Z1282" s="1" t="str">
        <f>VLOOKUP(BIN2DEC(MID(HEX2BIN(MID(H1282,3,2),8),2,5)),Codes!$E$1:$F$18,2)</f>
        <v>Normal</v>
      </c>
      <c r="AA1282" s="6" t="str">
        <f t="shared" si="384"/>
        <v>0</v>
      </c>
      <c r="AB1282" s="1">
        <f t="shared" si="385"/>
        <v>1</v>
      </c>
      <c r="AC1282" s="1" t="str">
        <f>VLOOKUP(BIN2DEC(RIGHT(HEX2BIN(MID(H1282,6,1),4),1)&amp;LEFT(HEX2BIN(MID(H1282,7,1),4),1)),Codes!$K$1:$L$5,2)</f>
        <v>M</v>
      </c>
      <c r="AD1282" s="1" t="str">
        <f>VLOOKUP(BIN2DEC(RIGHT(HEX2BIN(MID(H1282,7,1),4),3)&amp;LEFT(HEX2BIN(MID(H1282,8,1),4),2)),Codes!$H$2:$I$33,2)</f>
        <v>Kick</v>
      </c>
      <c r="AE1282" s="1" t="str">
        <f t="shared" si="386"/>
        <v>1</v>
      </c>
      <c r="AF1282" s="1" t="str">
        <f t="shared" si="387"/>
        <v>1</v>
      </c>
      <c r="AH1282" s="6">
        <f t="shared" si="388"/>
        <v>34</v>
      </c>
    </row>
    <row r="1283" spans="1:34">
      <c r="A1283" s="3" t="s">
        <v>3520</v>
      </c>
      <c r="B1283" s="1" t="s">
        <v>76</v>
      </c>
      <c r="C1283" s="6" t="s">
        <v>1787</v>
      </c>
      <c r="D1283" s="9" t="s">
        <v>3521</v>
      </c>
      <c r="E1283" s="9" t="s">
        <v>232</v>
      </c>
      <c r="F1283" s="9" t="s">
        <v>91</v>
      </c>
      <c r="G1283" s="9" t="s">
        <v>468</v>
      </c>
      <c r="H1283" s="9" t="s">
        <v>473</v>
      </c>
      <c r="J1283" s="6" t="str">
        <f t="shared" si="372"/>
        <v>001011</v>
      </c>
      <c r="K1283" s="1">
        <f t="shared" si="373"/>
        <v>1</v>
      </c>
      <c r="L1283" s="6" t="str">
        <f t="shared" si="374"/>
        <v>00000</v>
      </c>
      <c r="M1283" s="1">
        <f t="shared" si="375"/>
        <v>56</v>
      </c>
      <c r="N1283" s="6" t="str">
        <f t="shared" si="376"/>
        <v>00</v>
      </c>
      <c r="O1283" s="1">
        <f t="shared" si="377"/>
        <v>8</v>
      </c>
      <c r="P1283" s="1">
        <f>IF(HEX2DEC(LEFT(E1283,4))&gt;=32768,HEX2DEC(LEFT(E1283,4))-65536,HEX2DEC(LEFT(E1283,4)))/Codes!$N$2</f>
        <v>4.8</v>
      </c>
      <c r="Q1283" s="1">
        <f>IF(HEX2DEC(RIGHT(E1283,4))&gt;=32768,HEX2DEC(RIGHT(E1283,4))-65536,HEX2DEC(RIGHT(E1283,4)))/Codes!$N$2</f>
        <v>0</v>
      </c>
      <c r="R1283" s="1">
        <f>IF(HEX2DEC(LEFT(F1283,4))&gt;=32768,HEX2DEC(LEFT(F1283,4))-65536,HEX2DEC(LEFT(F1283,4)))/Codes!$N$2</f>
        <v>0</v>
      </c>
      <c r="S1283" s="1">
        <f>IF(HEX2DEC(RIGHT(F1283,4))&gt;=32768,HEX2DEC(RIGHT(F1283,4))-65536,HEX2DEC(RIGHT(F1283,4)))/Codes!$N$2</f>
        <v>0</v>
      </c>
      <c r="T1283" s="18">
        <f t="shared" si="378"/>
        <v>361</v>
      </c>
      <c r="U1283" s="1">
        <f t="shared" si="379"/>
        <v>100</v>
      </c>
      <c r="V1283" s="1">
        <f t="shared" si="380"/>
        <v>98</v>
      </c>
      <c r="W1283" s="1" t="str">
        <f t="shared" si="381"/>
        <v>100</v>
      </c>
      <c r="X1283" s="1">
        <f t="shared" si="382"/>
        <v>2</v>
      </c>
      <c r="Y1283" s="1">
        <f t="shared" si="383"/>
        <v>0</v>
      </c>
      <c r="Z1283" s="1" t="str">
        <f>VLOOKUP(BIN2DEC(MID(HEX2BIN(MID(H1283,3,2),8),2,5)),Codes!$E$1:$F$18,2)</f>
        <v>Normal</v>
      </c>
      <c r="AA1283" s="6" t="str">
        <f t="shared" si="384"/>
        <v>0</v>
      </c>
      <c r="AB1283" s="1">
        <f t="shared" si="385"/>
        <v>1</v>
      </c>
      <c r="AC1283" s="1" t="str">
        <f>VLOOKUP(BIN2DEC(RIGHT(HEX2BIN(MID(H1283,6,1),4),1)&amp;LEFT(HEX2BIN(MID(H1283,7,1),4),1)),Codes!$K$1:$L$5,2)</f>
        <v>M</v>
      </c>
      <c r="AD1283" s="1" t="str">
        <f>VLOOKUP(BIN2DEC(RIGHT(HEX2BIN(MID(H1283,7,1),4),3)&amp;LEFT(HEX2BIN(MID(H1283,8,1),4),2)),Codes!$H$2:$I$33,2)</f>
        <v>Kick</v>
      </c>
      <c r="AE1283" s="1" t="str">
        <f t="shared" si="386"/>
        <v>1</v>
      </c>
      <c r="AF1283" s="1" t="str">
        <f t="shared" si="387"/>
        <v>1</v>
      </c>
      <c r="AH1283" s="6">
        <f t="shared" si="388"/>
        <v>34</v>
      </c>
    </row>
    <row r="1284" spans="1:34">
      <c r="A1284" s="3" t="s">
        <v>3522</v>
      </c>
      <c r="B1284" s="1" t="s">
        <v>76</v>
      </c>
      <c r="C1284" s="6" t="s">
        <v>1787</v>
      </c>
      <c r="D1284" s="9" t="s">
        <v>1794</v>
      </c>
      <c r="E1284" s="9" t="s">
        <v>232</v>
      </c>
      <c r="F1284" s="9" t="s">
        <v>1795</v>
      </c>
      <c r="G1284" s="9" t="s">
        <v>468</v>
      </c>
      <c r="H1284" s="9" t="s">
        <v>473</v>
      </c>
      <c r="J1284" s="6" t="str">
        <f t="shared" si="372"/>
        <v>001011</v>
      </c>
      <c r="K1284" s="1">
        <f t="shared" si="373"/>
        <v>2</v>
      </c>
      <c r="L1284" s="6" t="str">
        <f t="shared" si="374"/>
        <v>00000</v>
      </c>
      <c r="M1284" s="1">
        <f t="shared" si="375"/>
        <v>23</v>
      </c>
      <c r="N1284" s="6" t="str">
        <f t="shared" si="376"/>
        <v>00</v>
      </c>
      <c r="O1284" s="1">
        <f t="shared" si="377"/>
        <v>6</v>
      </c>
      <c r="P1284" s="1">
        <f>IF(HEX2DEC(LEFT(E1284,4))&gt;=32768,HEX2DEC(LEFT(E1284,4))-65536,HEX2DEC(LEFT(E1284,4)))/Codes!$N$2</f>
        <v>4.8</v>
      </c>
      <c r="Q1284" s="1">
        <f>IF(HEX2DEC(RIGHT(E1284,4))&gt;=32768,HEX2DEC(RIGHT(E1284,4))-65536,HEX2DEC(RIGHT(E1284,4)))/Codes!$N$2</f>
        <v>0</v>
      </c>
      <c r="R1284" s="1">
        <f>IF(HEX2DEC(LEFT(F1284,4))&gt;=32768,HEX2DEC(LEFT(F1284,4))-65536,HEX2DEC(LEFT(F1284,4)))/Codes!$N$2</f>
        <v>-2.4</v>
      </c>
      <c r="S1284" s="1">
        <f>IF(HEX2DEC(RIGHT(F1284,4))&gt;=32768,HEX2DEC(RIGHT(F1284,4))-65536,HEX2DEC(RIGHT(F1284,4)))/Codes!$N$2</f>
        <v>0</v>
      </c>
      <c r="T1284" s="18">
        <f t="shared" si="378"/>
        <v>361</v>
      </c>
      <c r="U1284" s="1">
        <f t="shared" si="379"/>
        <v>100</v>
      </c>
      <c r="V1284" s="1">
        <f t="shared" si="380"/>
        <v>98</v>
      </c>
      <c r="W1284" s="1" t="str">
        <f t="shared" si="381"/>
        <v>100</v>
      </c>
      <c r="X1284" s="1">
        <f t="shared" si="382"/>
        <v>2</v>
      </c>
      <c r="Y1284" s="1">
        <f t="shared" si="383"/>
        <v>0</v>
      </c>
      <c r="Z1284" s="1" t="str">
        <f>VLOOKUP(BIN2DEC(MID(HEX2BIN(MID(H1284,3,2),8),2,5)),Codes!$E$1:$F$18,2)</f>
        <v>Normal</v>
      </c>
      <c r="AA1284" s="6" t="str">
        <f t="shared" si="384"/>
        <v>0</v>
      </c>
      <c r="AB1284" s="1">
        <f t="shared" si="385"/>
        <v>1</v>
      </c>
      <c r="AC1284" s="1" t="str">
        <f>VLOOKUP(BIN2DEC(RIGHT(HEX2BIN(MID(H1284,6,1),4),1)&amp;LEFT(HEX2BIN(MID(H1284,7,1),4),1)),Codes!$K$1:$L$5,2)</f>
        <v>M</v>
      </c>
      <c r="AD1284" s="1" t="str">
        <f>VLOOKUP(BIN2DEC(RIGHT(HEX2BIN(MID(H1284,7,1),4),3)&amp;LEFT(HEX2BIN(MID(H1284,8,1),4),2)),Codes!$H$2:$I$33,2)</f>
        <v>Kick</v>
      </c>
      <c r="AE1284" s="1" t="str">
        <f t="shared" si="386"/>
        <v>1</v>
      </c>
      <c r="AF1284" s="1" t="str">
        <f t="shared" si="387"/>
        <v>1</v>
      </c>
      <c r="AH1284" s="6">
        <f t="shared" si="388"/>
        <v>34</v>
      </c>
    </row>
    <row r="1285" spans="1:34">
      <c r="A1285" s="3" t="s">
        <v>3523</v>
      </c>
      <c r="B1285" s="1" t="s">
        <v>76</v>
      </c>
      <c r="C1285" s="6" t="s">
        <v>1796</v>
      </c>
      <c r="D1285" s="9" t="s">
        <v>479</v>
      </c>
      <c r="E1285" s="9" t="s">
        <v>1359</v>
      </c>
      <c r="F1285" s="9" t="s">
        <v>1799</v>
      </c>
      <c r="G1285" s="9" t="s">
        <v>481</v>
      </c>
      <c r="H1285" s="9" t="s">
        <v>482</v>
      </c>
      <c r="J1285" s="6" t="str">
        <f t="shared" si="372"/>
        <v>001011</v>
      </c>
      <c r="K1285" s="1">
        <f t="shared" si="373"/>
        <v>0</v>
      </c>
      <c r="L1285" s="6" t="str">
        <f t="shared" si="374"/>
        <v>00000</v>
      </c>
      <c r="M1285" s="1">
        <f t="shared" si="375"/>
        <v>0</v>
      </c>
      <c r="N1285" s="6" t="str">
        <f t="shared" si="376"/>
        <v>00</v>
      </c>
      <c r="O1285" s="1">
        <f t="shared" si="377"/>
        <v>0</v>
      </c>
      <c r="P1285" s="1">
        <f>IF(HEX2DEC(LEFT(E1285,4))&gt;=32768,HEX2DEC(LEFT(E1285,4))-65536,HEX2DEC(LEFT(E1285,4)))/Codes!$N$2</f>
        <v>3</v>
      </c>
      <c r="Q1285" s="1">
        <f>IF(HEX2DEC(RIGHT(E1285,4))&gt;=32768,HEX2DEC(RIGHT(E1285,4))-65536,HEX2DEC(RIGHT(E1285,4)))/Codes!$N$2</f>
        <v>0</v>
      </c>
      <c r="R1285" s="1">
        <f>IF(HEX2DEC(LEFT(F1285,4))&gt;=32768,HEX2DEC(LEFT(F1285,4))-65536,HEX2DEC(LEFT(F1285,4)))/Codes!$N$2</f>
        <v>6.6</v>
      </c>
      <c r="S1285" s="1">
        <f>IF(HEX2DEC(RIGHT(F1285,4))&gt;=32768,HEX2DEC(RIGHT(F1285,4))-65536,HEX2DEC(RIGHT(F1285,4)))/Codes!$N$2</f>
        <v>6.6</v>
      </c>
      <c r="T1285" s="18">
        <f t="shared" si="378"/>
        <v>361</v>
      </c>
      <c r="U1285" s="1">
        <f t="shared" si="379"/>
        <v>100</v>
      </c>
      <c r="V1285" s="1">
        <f t="shared" si="380"/>
        <v>0</v>
      </c>
      <c r="W1285" s="1" t="str">
        <f t="shared" si="381"/>
        <v>100</v>
      </c>
      <c r="X1285" s="1">
        <f t="shared" si="382"/>
        <v>2</v>
      </c>
      <c r="Y1285" s="1">
        <f t="shared" si="383"/>
        <v>0</v>
      </c>
      <c r="Z1285" s="1" t="str">
        <f>VLOOKUP(BIN2DEC(MID(HEX2BIN(MID(H1285,3,2),8),2,5)),Codes!$E$1:$F$18,2)</f>
        <v>Grab</v>
      </c>
      <c r="AA1285" s="6" t="str">
        <f t="shared" si="384"/>
        <v>0</v>
      </c>
      <c r="AB1285" s="1">
        <f t="shared" si="385"/>
        <v>0</v>
      </c>
      <c r="AC1285" s="1" t="str">
        <f>VLOOKUP(BIN2DEC(RIGHT(HEX2BIN(MID(H1285,6,1),4),1)&amp;LEFT(HEX2BIN(MID(H1285,7,1),4),1)),Codes!$K$1:$L$5,2)</f>
        <v>M</v>
      </c>
      <c r="AD1285" s="1" t="str">
        <f>VLOOKUP(BIN2DEC(RIGHT(HEX2BIN(MID(H1285,7,1),4),3)&amp;LEFT(HEX2BIN(MID(H1285,8,1),4),2)),Codes!$H$2:$I$33,2)</f>
        <v>Kick</v>
      </c>
      <c r="AE1285" s="1" t="str">
        <f t="shared" si="386"/>
        <v>1</v>
      </c>
      <c r="AF1285" s="1" t="str">
        <f t="shared" si="387"/>
        <v>1</v>
      </c>
      <c r="AH1285" s="6">
        <f t="shared" si="388"/>
        <v>34</v>
      </c>
    </row>
    <row r="1286" spans="1:34">
      <c r="A1286" s="3" t="s">
        <v>3524</v>
      </c>
      <c r="B1286" s="1" t="s">
        <v>76</v>
      </c>
      <c r="C1286" s="6" t="s">
        <v>1796</v>
      </c>
      <c r="D1286" s="9" t="s">
        <v>484</v>
      </c>
      <c r="E1286" s="9" t="s">
        <v>1359</v>
      </c>
      <c r="F1286" s="9" t="s">
        <v>1801</v>
      </c>
      <c r="G1286" s="9" t="s">
        <v>481</v>
      </c>
      <c r="H1286" s="9" t="s">
        <v>482</v>
      </c>
      <c r="J1286" s="6" t="str">
        <f t="shared" si="372"/>
        <v>001011</v>
      </c>
      <c r="K1286" s="1">
        <f t="shared" si="373"/>
        <v>1</v>
      </c>
      <c r="L1286" s="6" t="str">
        <f t="shared" si="374"/>
        <v>00000</v>
      </c>
      <c r="M1286" s="1">
        <f t="shared" si="375"/>
        <v>0</v>
      </c>
      <c r="N1286" s="6" t="str">
        <f t="shared" si="376"/>
        <v>00</v>
      </c>
      <c r="O1286" s="1">
        <f t="shared" si="377"/>
        <v>0</v>
      </c>
      <c r="P1286" s="1">
        <f>IF(HEX2DEC(LEFT(E1286,4))&gt;=32768,HEX2DEC(LEFT(E1286,4))-65536,HEX2DEC(LEFT(E1286,4)))/Codes!$N$2</f>
        <v>3</v>
      </c>
      <c r="Q1286" s="1">
        <f>IF(HEX2DEC(RIGHT(E1286,4))&gt;=32768,HEX2DEC(RIGHT(E1286,4))-65536,HEX2DEC(RIGHT(E1286,4)))/Codes!$N$2</f>
        <v>0</v>
      </c>
      <c r="R1286" s="1">
        <f>IF(HEX2DEC(LEFT(F1286,4))&gt;=32768,HEX2DEC(LEFT(F1286,4))-65536,HEX2DEC(LEFT(F1286,4)))/Codes!$N$2</f>
        <v>6.6</v>
      </c>
      <c r="S1286" s="1">
        <f>IF(HEX2DEC(RIGHT(F1286,4))&gt;=32768,HEX2DEC(RIGHT(F1286,4))-65536,HEX2DEC(RIGHT(F1286,4)))/Codes!$N$2</f>
        <v>2.8</v>
      </c>
      <c r="T1286" s="18">
        <f t="shared" si="378"/>
        <v>361</v>
      </c>
      <c r="U1286" s="1">
        <f t="shared" si="379"/>
        <v>100</v>
      </c>
      <c r="V1286" s="1">
        <f t="shared" si="380"/>
        <v>0</v>
      </c>
      <c r="W1286" s="1" t="str">
        <f t="shared" si="381"/>
        <v>100</v>
      </c>
      <c r="X1286" s="1">
        <f t="shared" si="382"/>
        <v>2</v>
      </c>
      <c r="Y1286" s="1">
        <f t="shared" si="383"/>
        <v>0</v>
      </c>
      <c r="Z1286" s="1" t="str">
        <f>VLOOKUP(BIN2DEC(MID(HEX2BIN(MID(H1286,3,2),8),2,5)),Codes!$E$1:$F$18,2)</f>
        <v>Grab</v>
      </c>
      <c r="AA1286" s="6" t="str">
        <f t="shared" si="384"/>
        <v>0</v>
      </c>
      <c r="AB1286" s="1">
        <f t="shared" si="385"/>
        <v>0</v>
      </c>
      <c r="AC1286" s="1" t="str">
        <f>VLOOKUP(BIN2DEC(RIGHT(HEX2BIN(MID(H1286,6,1),4),1)&amp;LEFT(HEX2BIN(MID(H1286,7,1),4),1)),Codes!$K$1:$L$5,2)</f>
        <v>M</v>
      </c>
      <c r="AD1286" s="1" t="str">
        <f>VLOOKUP(BIN2DEC(RIGHT(HEX2BIN(MID(H1286,7,1),4),3)&amp;LEFT(HEX2BIN(MID(H1286,8,1),4),2)),Codes!$H$2:$I$33,2)</f>
        <v>Kick</v>
      </c>
      <c r="AE1286" s="1" t="str">
        <f t="shared" si="386"/>
        <v>1</v>
      </c>
      <c r="AF1286" s="1" t="str">
        <f t="shared" si="387"/>
        <v>1</v>
      </c>
      <c r="AH1286" s="6">
        <f t="shared" si="388"/>
        <v>34</v>
      </c>
    </row>
    <row r="1287" spans="1:34">
      <c r="A1287" s="3" t="s">
        <v>3526</v>
      </c>
      <c r="B1287" s="1" t="s">
        <v>76</v>
      </c>
      <c r="C1287" s="6" t="s">
        <v>1797</v>
      </c>
      <c r="D1287" s="9" t="s">
        <v>479</v>
      </c>
      <c r="E1287" s="9" t="s">
        <v>1359</v>
      </c>
      <c r="F1287" s="9" t="s">
        <v>1804</v>
      </c>
      <c r="G1287" s="9" t="s">
        <v>481</v>
      </c>
      <c r="H1287" s="9" t="s">
        <v>482</v>
      </c>
      <c r="J1287" s="6" t="str">
        <f t="shared" si="372"/>
        <v>001011</v>
      </c>
      <c r="K1287" s="1">
        <f t="shared" si="373"/>
        <v>0</v>
      </c>
      <c r="L1287" s="6" t="str">
        <f t="shared" si="374"/>
        <v>00000</v>
      </c>
      <c r="M1287" s="1">
        <f t="shared" si="375"/>
        <v>0</v>
      </c>
      <c r="N1287" s="6" t="str">
        <f t="shared" si="376"/>
        <v>00</v>
      </c>
      <c r="O1287" s="1">
        <f t="shared" si="377"/>
        <v>0</v>
      </c>
      <c r="P1287" s="1">
        <f>IF(HEX2DEC(LEFT(E1287,4))&gt;=32768,HEX2DEC(LEFT(E1287,4))-65536,HEX2DEC(LEFT(E1287,4)))/Codes!$N$2</f>
        <v>3</v>
      </c>
      <c r="Q1287" s="1">
        <f>IF(HEX2DEC(RIGHT(E1287,4))&gt;=32768,HEX2DEC(RIGHT(E1287,4))-65536,HEX2DEC(RIGHT(E1287,4)))/Codes!$N$2</f>
        <v>0</v>
      </c>
      <c r="R1287" s="1">
        <f>IF(HEX2DEC(LEFT(F1287,4))&gt;=32768,HEX2DEC(LEFT(F1287,4))-65536,HEX2DEC(LEFT(F1287,4)))/Codes!$N$2</f>
        <v>6.6</v>
      </c>
      <c r="S1287" s="1">
        <f>IF(HEX2DEC(RIGHT(F1287,4))&gt;=32768,HEX2DEC(RIGHT(F1287,4))-65536,HEX2DEC(RIGHT(F1287,4)))/Codes!$N$2</f>
        <v>6.8</v>
      </c>
      <c r="T1287" s="18">
        <f t="shared" si="378"/>
        <v>361</v>
      </c>
      <c r="U1287" s="1">
        <f t="shared" si="379"/>
        <v>100</v>
      </c>
      <c r="V1287" s="1">
        <f t="shared" si="380"/>
        <v>0</v>
      </c>
      <c r="W1287" s="1" t="str">
        <f t="shared" si="381"/>
        <v>100</v>
      </c>
      <c r="X1287" s="1">
        <f t="shared" si="382"/>
        <v>2</v>
      </c>
      <c r="Y1287" s="1">
        <f t="shared" si="383"/>
        <v>0</v>
      </c>
      <c r="Z1287" s="1" t="str">
        <f>VLOOKUP(BIN2DEC(MID(HEX2BIN(MID(H1287,3,2),8),2,5)),Codes!$E$1:$F$18,2)</f>
        <v>Grab</v>
      </c>
      <c r="AA1287" s="6" t="str">
        <f t="shared" si="384"/>
        <v>0</v>
      </c>
      <c r="AB1287" s="1">
        <f t="shared" si="385"/>
        <v>0</v>
      </c>
      <c r="AC1287" s="1" t="str">
        <f>VLOOKUP(BIN2DEC(RIGHT(HEX2BIN(MID(H1287,6,1),4),1)&amp;LEFT(HEX2BIN(MID(H1287,7,1),4),1)),Codes!$K$1:$L$5,2)</f>
        <v>M</v>
      </c>
      <c r="AD1287" s="1" t="str">
        <f>VLOOKUP(BIN2DEC(RIGHT(HEX2BIN(MID(H1287,7,1),4),3)&amp;LEFT(HEX2BIN(MID(H1287,8,1),4),2)),Codes!$H$2:$I$33,2)</f>
        <v>Kick</v>
      </c>
      <c r="AE1287" s="1" t="str">
        <f t="shared" si="386"/>
        <v>1</v>
      </c>
      <c r="AF1287" s="1" t="str">
        <f t="shared" si="387"/>
        <v>1</v>
      </c>
      <c r="AH1287" s="6">
        <f t="shared" si="388"/>
        <v>34</v>
      </c>
    </row>
    <row r="1288" spans="1:34">
      <c r="A1288" s="3" t="s">
        <v>3527</v>
      </c>
      <c r="B1288" s="1" t="s">
        <v>76</v>
      </c>
      <c r="C1288" s="6" t="s">
        <v>1797</v>
      </c>
      <c r="D1288" s="9" t="s">
        <v>484</v>
      </c>
      <c r="E1288" s="9" t="s">
        <v>1359</v>
      </c>
      <c r="F1288" s="9" t="s">
        <v>1801</v>
      </c>
      <c r="G1288" s="9" t="s">
        <v>481</v>
      </c>
      <c r="H1288" s="9" t="s">
        <v>482</v>
      </c>
      <c r="J1288" s="6" t="str">
        <f t="shared" si="372"/>
        <v>001011</v>
      </c>
      <c r="K1288" s="1">
        <f t="shared" si="373"/>
        <v>1</v>
      </c>
      <c r="L1288" s="6" t="str">
        <f t="shared" si="374"/>
        <v>00000</v>
      </c>
      <c r="M1288" s="1">
        <f t="shared" si="375"/>
        <v>0</v>
      </c>
      <c r="N1288" s="6" t="str">
        <f t="shared" si="376"/>
        <v>00</v>
      </c>
      <c r="O1288" s="1">
        <f t="shared" si="377"/>
        <v>0</v>
      </c>
      <c r="P1288" s="1">
        <f>IF(HEX2DEC(LEFT(E1288,4))&gt;=32768,HEX2DEC(LEFT(E1288,4))-65536,HEX2DEC(LEFT(E1288,4)))/Codes!$N$2</f>
        <v>3</v>
      </c>
      <c r="Q1288" s="1">
        <f>IF(HEX2DEC(RIGHT(E1288,4))&gt;=32768,HEX2DEC(RIGHT(E1288,4))-65536,HEX2DEC(RIGHT(E1288,4)))/Codes!$N$2</f>
        <v>0</v>
      </c>
      <c r="R1288" s="1">
        <f>IF(HEX2DEC(LEFT(F1288,4))&gt;=32768,HEX2DEC(LEFT(F1288,4))-65536,HEX2DEC(LEFT(F1288,4)))/Codes!$N$2</f>
        <v>6.6</v>
      </c>
      <c r="S1288" s="1">
        <f>IF(HEX2DEC(RIGHT(F1288,4))&gt;=32768,HEX2DEC(RIGHT(F1288,4))-65536,HEX2DEC(RIGHT(F1288,4)))/Codes!$N$2</f>
        <v>2.8</v>
      </c>
      <c r="T1288" s="18">
        <f t="shared" si="378"/>
        <v>361</v>
      </c>
      <c r="U1288" s="1">
        <f t="shared" si="379"/>
        <v>100</v>
      </c>
      <c r="V1288" s="1">
        <f t="shared" si="380"/>
        <v>0</v>
      </c>
      <c r="W1288" s="1" t="str">
        <f t="shared" si="381"/>
        <v>100</v>
      </c>
      <c r="X1288" s="1">
        <f t="shared" si="382"/>
        <v>2</v>
      </c>
      <c r="Y1288" s="1">
        <f t="shared" si="383"/>
        <v>0</v>
      </c>
      <c r="Z1288" s="1" t="str">
        <f>VLOOKUP(BIN2DEC(MID(HEX2BIN(MID(H1288,3,2),8),2,5)),Codes!$E$1:$F$18,2)</f>
        <v>Grab</v>
      </c>
      <c r="AA1288" s="6" t="str">
        <f t="shared" si="384"/>
        <v>0</v>
      </c>
      <c r="AB1288" s="1">
        <f t="shared" si="385"/>
        <v>0</v>
      </c>
      <c r="AC1288" s="1" t="str">
        <f>VLOOKUP(BIN2DEC(RIGHT(HEX2BIN(MID(H1288,6,1),4),1)&amp;LEFT(HEX2BIN(MID(H1288,7,1),4),1)),Codes!$K$1:$L$5,2)</f>
        <v>M</v>
      </c>
      <c r="AD1288" s="1" t="str">
        <f>VLOOKUP(BIN2DEC(RIGHT(HEX2BIN(MID(H1288,7,1),4),3)&amp;LEFT(HEX2BIN(MID(H1288,8,1),4),2)),Codes!$H$2:$I$33,2)</f>
        <v>Kick</v>
      </c>
      <c r="AE1288" s="1" t="str">
        <f t="shared" si="386"/>
        <v>1</v>
      </c>
      <c r="AF1288" s="1" t="str">
        <f t="shared" si="387"/>
        <v>1</v>
      </c>
      <c r="AH1288" s="6">
        <f t="shared" si="388"/>
        <v>34</v>
      </c>
    </row>
    <row r="1289" spans="1:34">
      <c r="A1289" s="3" t="s">
        <v>3528</v>
      </c>
      <c r="B1289" s="1" t="s">
        <v>76</v>
      </c>
      <c r="C1289" s="6" t="s">
        <v>1797</v>
      </c>
      <c r="D1289" s="9" t="s">
        <v>494</v>
      </c>
      <c r="E1289" s="9" t="s">
        <v>1359</v>
      </c>
      <c r="F1289" s="9" t="s">
        <v>3181</v>
      </c>
      <c r="G1289" s="9" t="s">
        <v>481</v>
      </c>
      <c r="H1289" s="9" t="s">
        <v>482</v>
      </c>
      <c r="J1289" s="6" t="str">
        <f t="shared" si="372"/>
        <v>001011</v>
      </c>
      <c r="K1289" s="1">
        <f t="shared" si="373"/>
        <v>2</v>
      </c>
      <c r="L1289" s="6" t="str">
        <f t="shared" si="374"/>
        <v>00000</v>
      </c>
      <c r="M1289" s="1">
        <f t="shared" si="375"/>
        <v>0</v>
      </c>
      <c r="N1289" s="6" t="str">
        <f t="shared" si="376"/>
        <v>00</v>
      </c>
      <c r="O1289" s="1">
        <f t="shared" si="377"/>
        <v>0</v>
      </c>
      <c r="P1289" s="1">
        <f>IF(HEX2DEC(LEFT(E1289,4))&gt;=32768,HEX2DEC(LEFT(E1289,4))-65536,HEX2DEC(LEFT(E1289,4)))/Codes!$N$2</f>
        <v>3</v>
      </c>
      <c r="Q1289" s="1">
        <f>IF(HEX2DEC(RIGHT(E1289,4))&gt;=32768,HEX2DEC(RIGHT(E1289,4))-65536,HEX2DEC(RIGHT(E1289,4)))/Codes!$N$2</f>
        <v>0</v>
      </c>
      <c r="R1289" s="1">
        <f>IF(HEX2DEC(LEFT(F1289,4))&gt;=32768,HEX2DEC(LEFT(F1289,4))-65536,HEX2DEC(LEFT(F1289,4)))/Codes!$N$2</f>
        <v>6.6</v>
      </c>
      <c r="S1289" s="1">
        <f>IF(HEX2DEC(RIGHT(F1289,4))&gt;=32768,HEX2DEC(RIGHT(F1289,4))-65536,HEX2DEC(RIGHT(F1289,4)))/Codes!$N$2</f>
        <v>-1.6</v>
      </c>
      <c r="T1289" s="18">
        <f t="shared" si="378"/>
        <v>361</v>
      </c>
      <c r="U1289" s="1">
        <f t="shared" si="379"/>
        <v>100</v>
      </c>
      <c r="V1289" s="1">
        <f t="shared" si="380"/>
        <v>0</v>
      </c>
      <c r="W1289" s="1" t="str">
        <f t="shared" si="381"/>
        <v>100</v>
      </c>
      <c r="X1289" s="1">
        <f t="shared" si="382"/>
        <v>2</v>
      </c>
      <c r="Y1289" s="1">
        <f t="shared" si="383"/>
        <v>0</v>
      </c>
      <c r="Z1289" s="1" t="str">
        <f>VLOOKUP(BIN2DEC(MID(HEX2BIN(MID(H1289,3,2),8),2,5)),Codes!$E$1:$F$18,2)</f>
        <v>Grab</v>
      </c>
      <c r="AA1289" s="6" t="str">
        <f t="shared" si="384"/>
        <v>0</v>
      </c>
      <c r="AB1289" s="1">
        <f t="shared" si="385"/>
        <v>0</v>
      </c>
      <c r="AC1289" s="1" t="str">
        <f>VLOOKUP(BIN2DEC(RIGHT(HEX2BIN(MID(H1289,6,1),4),1)&amp;LEFT(HEX2BIN(MID(H1289,7,1),4),1)),Codes!$K$1:$L$5,2)</f>
        <v>M</v>
      </c>
      <c r="AD1289" s="1" t="str">
        <f>VLOOKUP(BIN2DEC(RIGHT(HEX2BIN(MID(H1289,7,1),4),3)&amp;LEFT(HEX2BIN(MID(H1289,8,1),4),2)),Codes!$H$2:$I$33,2)</f>
        <v>Kick</v>
      </c>
      <c r="AE1289" s="1" t="str">
        <f t="shared" si="386"/>
        <v>1</v>
      </c>
      <c r="AF1289" s="1" t="str">
        <f t="shared" si="387"/>
        <v>1</v>
      </c>
      <c r="AH1289" s="6">
        <f t="shared" si="388"/>
        <v>34</v>
      </c>
    </row>
    <row r="1290" spans="1:34">
      <c r="A1290" s="3" t="s">
        <v>3530</v>
      </c>
      <c r="B1290" s="1" t="s">
        <v>76</v>
      </c>
      <c r="C1290" s="6" t="s">
        <v>530</v>
      </c>
      <c r="D1290" s="9" t="s">
        <v>1810</v>
      </c>
      <c r="E1290" s="9" t="s">
        <v>1811</v>
      </c>
      <c r="F1290" s="9" t="s">
        <v>433</v>
      </c>
      <c r="G1290" s="9" t="s">
        <v>501</v>
      </c>
      <c r="H1290" s="9" t="s">
        <v>259</v>
      </c>
      <c r="J1290" s="6" t="str">
        <f t="shared" si="372"/>
        <v>001011</v>
      </c>
      <c r="K1290" s="1">
        <f t="shared" si="373"/>
        <v>0</v>
      </c>
      <c r="L1290" s="6" t="str">
        <f t="shared" si="374"/>
        <v>00010</v>
      </c>
      <c r="M1290" s="1">
        <f t="shared" si="375"/>
        <v>279</v>
      </c>
      <c r="N1290" s="6" t="str">
        <f t="shared" si="376"/>
        <v>00</v>
      </c>
      <c r="O1290" s="1">
        <f t="shared" si="377"/>
        <v>3</v>
      </c>
      <c r="P1290" s="1">
        <f>IF(HEX2DEC(LEFT(E1290,4))&gt;=32768,HEX2DEC(LEFT(E1290,4))-65536,HEX2DEC(LEFT(E1290,4)))/Codes!$N$2</f>
        <v>6.4</v>
      </c>
      <c r="Q1290" s="1">
        <f>IF(HEX2DEC(RIGHT(E1290,4))&gt;=32768,HEX2DEC(RIGHT(E1290,4))-65536,HEX2DEC(RIGHT(E1290,4)))/Codes!$N$2</f>
        <v>3.2</v>
      </c>
      <c r="R1290" s="1">
        <f>IF(HEX2DEC(LEFT(F1290,4))&gt;=32768,HEX2DEC(LEFT(F1290,4))-65536,HEX2DEC(LEFT(F1290,4)))/Codes!$N$2</f>
        <v>1.6</v>
      </c>
      <c r="S1290" s="1">
        <f>IF(HEX2DEC(RIGHT(F1290,4))&gt;=32768,HEX2DEC(RIGHT(F1290,4))-65536,HEX2DEC(RIGHT(F1290,4)))/Codes!$N$2</f>
        <v>0</v>
      </c>
      <c r="T1290" s="18">
        <f t="shared" si="378"/>
        <v>80</v>
      </c>
      <c r="U1290" s="1">
        <f t="shared" si="379"/>
        <v>100</v>
      </c>
      <c r="V1290" s="1">
        <f t="shared" si="380"/>
        <v>134</v>
      </c>
      <c r="W1290" s="1" t="str">
        <f t="shared" si="381"/>
        <v>100</v>
      </c>
      <c r="X1290" s="1">
        <f t="shared" si="382"/>
        <v>1</v>
      </c>
      <c r="Y1290" s="1">
        <f t="shared" si="383"/>
        <v>0</v>
      </c>
      <c r="Z1290" s="1" t="str">
        <f>VLOOKUP(BIN2DEC(MID(HEX2BIN(MID(H1290,3,2),8),2,5)),Codes!$E$1:$F$18,2)</f>
        <v>Normal</v>
      </c>
      <c r="AA1290" s="6" t="str">
        <f t="shared" si="384"/>
        <v>0</v>
      </c>
      <c r="AB1290" s="1">
        <f t="shared" si="385"/>
        <v>0</v>
      </c>
      <c r="AC1290" s="1" t="str">
        <f>VLOOKUP(BIN2DEC(RIGHT(HEX2BIN(MID(H1290,6,1),4),1)&amp;LEFT(HEX2BIN(MID(H1290,7,1),4),1)),Codes!$K$1:$L$5,2)</f>
        <v>S</v>
      </c>
      <c r="AD1290" s="1" t="str">
        <f>VLOOKUP(BIN2DEC(RIGHT(HEX2BIN(MID(H1290,7,1),4),3)&amp;LEFT(HEX2BIN(MID(H1290,8,1),4),2)),Codes!$H$2:$I$33,2)</f>
        <v>Punch</v>
      </c>
      <c r="AE1290" s="1" t="str">
        <f t="shared" si="386"/>
        <v>1</v>
      </c>
      <c r="AF1290" s="1" t="str">
        <f t="shared" si="387"/>
        <v>1</v>
      </c>
      <c r="AH1290" s="6">
        <f t="shared" si="388"/>
        <v>1</v>
      </c>
    </row>
    <row r="1291" spans="1:34">
      <c r="A1291" s="3" t="s">
        <v>3542</v>
      </c>
      <c r="B1291" s="1" t="s">
        <v>76</v>
      </c>
      <c r="C1291" s="6" t="s">
        <v>1814</v>
      </c>
      <c r="D1291" s="9" t="s">
        <v>1815</v>
      </c>
      <c r="E1291" s="9" t="s">
        <v>1816</v>
      </c>
      <c r="F1291" s="9" t="s">
        <v>91</v>
      </c>
      <c r="G1291" s="9" t="s">
        <v>1817</v>
      </c>
      <c r="H1291" s="9" t="s">
        <v>152</v>
      </c>
      <c r="J1291" s="6" t="str">
        <f t="shared" si="372"/>
        <v>001011</v>
      </c>
      <c r="K1291" s="1">
        <f t="shared" si="373"/>
        <v>0</v>
      </c>
      <c r="L1291" s="6" t="str">
        <f t="shared" si="374"/>
        <v>00000</v>
      </c>
      <c r="M1291" s="1">
        <f t="shared" si="375"/>
        <v>4</v>
      </c>
      <c r="N1291" s="6" t="str">
        <f t="shared" si="376"/>
        <v>10</v>
      </c>
      <c r="O1291" s="1">
        <f t="shared" si="377"/>
        <v>8</v>
      </c>
      <c r="P1291" s="1">
        <f>IF(HEX2DEC(LEFT(E1291,4))&gt;=32768,HEX2DEC(LEFT(E1291,4))-65536,HEX2DEC(LEFT(E1291,4)))/Codes!$N$2</f>
        <v>6.7560000000000002</v>
      </c>
      <c r="Q1291" s="1">
        <f>IF(HEX2DEC(RIGHT(E1291,4))&gt;=32768,HEX2DEC(RIGHT(E1291,4))-65536,HEX2DEC(RIGHT(E1291,4)))/Codes!$N$2</f>
        <v>0</v>
      </c>
      <c r="R1291" s="1">
        <f>IF(HEX2DEC(LEFT(F1291,4))&gt;=32768,HEX2DEC(LEFT(F1291,4))-65536,HEX2DEC(LEFT(F1291,4)))/Codes!$N$2</f>
        <v>0</v>
      </c>
      <c r="S1291" s="1">
        <f>IF(HEX2DEC(RIGHT(F1291,4))&gt;=32768,HEX2DEC(RIGHT(F1291,4))-65536,HEX2DEC(RIGHT(F1291,4)))/Codes!$N$2</f>
        <v>0</v>
      </c>
      <c r="T1291" s="18">
        <f t="shared" si="378"/>
        <v>361</v>
      </c>
      <c r="U1291" s="1">
        <f t="shared" si="379"/>
        <v>100</v>
      </c>
      <c r="V1291" s="1">
        <f t="shared" si="380"/>
        <v>0</v>
      </c>
      <c r="W1291" s="1" t="str">
        <f t="shared" si="381"/>
        <v>100</v>
      </c>
      <c r="X1291" s="1">
        <f t="shared" si="382"/>
        <v>0</v>
      </c>
      <c r="Y1291" s="1">
        <f t="shared" si="383"/>
        <v>20</v>
      </c>
      <c r="Z1291" s="1" t="str">
        <f>VLOOKUP(BIN2DEC(MID(HEX2BIN(MID(H1291,3,2),8),2,5)),Codes!$E$1:$F$18,2)</f>
        <v>Normal</v>
      </c>
      <c r="AA1291" s="6" t="str">
        <f t="shared" si="384"/>
        <v>0</v>
      </c>
      <c r="AB1291" s="1">
        <f t="shared" si="385"/>
        <v>0</v>
      </c>
      <c r="AC1291" s="1" t="str">
        <f>VLOOKUP(BIN2DEC(RIGHT(HEX2BIN(MID(H1291,6,1),4),1)&amp;LEFT(HEX2BIN(MID(H1291,7,1),4),1)),Codes!$K$1:$L$5,2)</f>
        <v>M</v>
      </c>
      <c r="AD1291" s="1" t="str">
        <f>VLOOKUP(BIN2DEC(RIGHT(HEX2BIN(MID(H1291,7,1),4),3)&amp;LEFT(HEX2BIN(MID(H1291,8,1),4),2)),Codes!$H$2:$I$33,2)</f>
        <v>Punch</v>
      </c>
      <c r="AE1291" s="1" t="str">
        <f t="shared" si="386"/>
        <v>1</v>
      </c>
      <c r="AF1291" s="1" t="str">
        <f t="shared" si="387"/>
        <v>1</v>
      </c>
      <c r="AH1291" s="6">
        <f t="shared" si="388"/>
        <v>33</v>
      </c>
    </row>
    <row r="1292" spans="1:34">
      <c r="A1292" s="3" t="s">
        <v>9824</v>
      </c>
      <c r="B1292" s="1" t="s">
        <v>34</v>
      </c>
      <c r="C1292" s="6" t="s">
        <v>9609</v>
      </c>
      <c r="D1292" s="9" t="s">
        <v>9823</v>
      </c>
      <c r="E1292" s="9" t="s">
        <v>914</v>
      </c>
      <c r="F1292" s="9" t="s">
        <v>91</v>
      </c>
      <c r="G1292" s="9" t="s">
        <v>218</v>
      </c>
      <c r="H1292" s="9" t="s">
        <v>9825</v>
      </c>
      <c r="J1292" s="6" t="str">
        <f t="shared" si="372"/>
        <v>001011</v>
      </c>
      <c r="K1292" s="1">
        <f t="shared" si="373"/>
        <v>0</v>
      </c>
      <c r="L1292" s="6" t="str">
        <f t="shared" si="374"/>
        <v>00000</v>
      </c>
      <c r="M1292" s="1">
        <f t="shared" si="375"/>
        <v>39</v>
      </c>
      <c r="N1292" s="6" t="str">
        <f t="shared" si="376"/>
        <v>00</v>
      </c>
      <c r="O1292" s="1">
        <f t="shared" si="377"/>
        <v>16</v>
      </c>
      <c r="P1292" s="1">
        <f>IF(HEX2DEC(LEFT(E1292,4))&gt;=32768,HEX2DEC(LEFT(E1292,4))-65536,HEX2DEC(LEFT(E1292,4)))/Codes!$N$2</f>
        <v>4.0960000000000001</v>
      </c>
      <c r="Q1292" s="1">
        <f>IF(HEX2DEC(RIGHT(E1292,4))&gt;=32768,HEX2DEC(RIGHT(E1292,4))-65536,HEX2DEC(RIGHT(E1292,4)))/Codes!$N$2</f>
        <v>0</v>
      </c>
      <c r="R1292" s="1">
        <f>IF(HEX2DEC(LEFT(F1292,4))&gt;=32768,HEX2DEC(LEFT(F1292,4))-65536,HEX2DEC(LEFT(F1292,4)))/Codes!$N$2</f>
        <v>0</v>
      </c>
      <c r="S1292" s="1">
        <f>IF(HEX2DEC(RIGHT(F1292,4))&gt;=32768,HEX2DEC(RIGHT(F1292,4))-65536,HEX2DEC(RIGHT(F1292,4)))/Codes!$N$2</f>
        <v>0</v>
      </c>
      <c r="T1292" s="18">
        <f t="shared" si="378"/>
        <v>80</v>
      </c>
      <c r="U1292" s="1">
        <f t="shared" si="379"/>
        <v>60</v>
      </c>
      <c r="V1292" s="1">
        <f t="shared" si="380"/>
        <v>0</v>
      </c>
      <c r="W1292" s="1" t="str">
        <f t="shared" si="381"/>
        <v>100</v>
      </c>
      <c r="X1292" s="1">
        <f t="shared" si="382"/>
        <v>3</v>
      </c>
      <c r="Y1292" s="1">
        <f t="shared" si="383"/>
        <v>80</v>
      </c>
      <c r="Z1292" s="1" t="str">
        <f>VLOOKUP(BIN2DEC(MID(HEX2BIN(MID(H1292,3,2),8),2,5)),Codes!$E$1:$F$18,2)</f>
        <v>Flame</v>
      </c>
      <c r="AA1292" s="6" t="str">
        <f t="shared" si="384"/>
        <v>0</v>
      </c>
      <c r="AB1292" s="1">
        <f t="shared" si="385"/>
        <v>5</v>
      </c>
      <c r="AC1292" s="1" t="str">
        <f>VLOOKUP(BIN2DEC(RIGHT(HEX2BIN(MID(H1292,6,1),4),1)&amp;LEFT(HEX2BIN(MID(H1292,7,1),4),1)),Codes!$K$1:$L$5,2)</f>
        <v>L</v>
      </c>
      <c r="AD1292" s="1" t="str">
        <f>VLOOKUP(BIN2DEC(RIGHT(HEX2BIN(MID(H1292,7,1),4),3)&amp;LEFT(HEX2BIN(MID(H1292,8,1),4),2)),Codes!$H$2:$I$33,2)</f>
        <v>Burn</v>
      </c>
      <c r="AE1292" s="1" t="str">
        <f t="shared" si="386"/>
        <v>1</v>
      </c>
      <c r="AF1292" s="1" t="str">
        <f t="shared" si="387"/>
        <v>1</v>
      </c>
      <c r="AH1292" s="6">
        <f t="shared" si="388"/>
        <v>72</v>
      </c>
    </row>
    <row r="1293" spans="1:34">
      <c r="A1293" s="3" t="s">
        <v>9826</v>
      </c>
      <c r="B1293" s="1" t="s">
        <v>34</v>
      </c>
      <c r="C1293" s="6" t="s">
        <v>1076</v>
      </c>
      <c r="D1293" s="9" t="s">
        <v>9827</v>
      </c>
      <c r="E1293" s="9" t="s">
        <v>3721</v>
      </c>
      <c r="F1293" s="9" t="s">
        <v>91</v>
      </c>
      <c r="G1293" s="9" t="s">
        <v>9828</v>
      </c>
      <c r="H1293" s="9" t="s">
        <v>9829</v>
      </c>
      <c r="J1293" s="6" t="str">
        <f t="shared" si="372"/>
        <v>001011</v>
      </c>
      <c r="K1293" s="1">
        <f t="shared" si="373"/>
        <v>0</v>
      </c>
      <c r="L1293" s="6" t="str">
        <f t="shared" si="374"/>
        <v>00000</v>
      </c>
      <c r="M1293" s="1">
        <f t="shared" si="375"/>
        <v>3</v>
      </c>
      <c r="N1293" s="6" t="str">
        <f t="shared" si="376"/>
        <v>00</v>
      </c>
      <c r="O1293" s="1">
        <f t="shared" si="377"/>
        <v>8</v>
      </c>
      <c r="P1293" s="1">
        <f>IF(HEX2DEC(LEFT(E1293,4))&gt;=32768,HEX2DEC(LEFT(E1293,4))-65536,HEX2DEC(LEFT(E1293,4)))/Codes!$N$2</f>
        <v>6.1440000000000001</v>
      </c>
      <c r="Q1293" s="1">
        <f>IF(HEX2DEC(RIGHT(E1293,4))&gt;=32768,HEX2DEC(RIGHT(E1293,4))-65536,HEX2DEC(RIGHT(E1293,4)))/Codes!$N$2</f>
        <v>0</v>
      </c>
      <c r="R1293" s="1">
        <f>IF(HEX2DEC(LEFT(F1293,4))&gt;=32768,HEX2DEC(LEFT(F1293,4))-65536,HEX2DEC(LEFT(F1293,4)))/Codes!$N$2</f>
        <v>0</v>
      </c>
      <c r="S1293" s="1">
        <f>IF(HEX2DEC(RIGHT(F1293,4))&gt;=32768,HEX2DEC(RIGHT(F1293,4))-65536,HEX2DEC(RIGHT(F1293,4)))/Codes!$N$2</f>
        <v>0</v>
      </c>
      <c r="T1293" s="18">
        <f t="shared" si="378"/>
        <v>84</v>
      </c>
      <c r="U1293" s="1">
        <f t="shared" si="379"/>
        <v>50</v>
      </c>
      <c r="V1293" s="1">
        <f t="shared" si="380"/>
        <v>0</v>
      </c>
      <c r="W1293" s="1" t="str">
        <f t="shared" si="381"/>
        <v>100</v>
      </c>
      <c r="X1293" s="1">
        <f t="shared" si="382"/>
        <v>2</v>
      </c>
      <c r="Y1293" s="1">
        <f t="shared" si="383"/>
        <v>110</v>
      </c>
      <c r="Z1293" s="1" t="str">
        <f>VLOOKUP(BIN2DEC(MID(HEX2BIN(MID(H1293,3,2),8),2,5)),Codes!$E$1:$F$18,2)</f>
        <v>Electric</v>
      </c>
      <c r="AA1293" s="6" t="str">
        <f t="shared" si="384"/>
        <v>0</v>
      </c>
      <c r="AB1293" s="1">
        <f t="shared" si="385"/>
        <v>0</v>
      </c>
      <c r="AC1293" s="1" t="str">
        <f>VLOOKUP(BIN2DEC(RIGHT(HEX2BIN(MID(H1293,6,1),4),1)&amp;LEFT(HEX2BIN(MID(H1293,7,1),4),1)),Codes!$K$1:$L$5,2)</f>
        <v>L</v>
      </c>
      <c r="AD1293" s="1" t="str">
        <f>VLOOKUP(BIN2DEC(RIGHT(HEX2BIN(MID(H1293,7,1),4),3)&amp;LEFT(HEX2BIN(MID(H1293,8,1),4),2)),Codes!$H$2:$I$33,2)</f>
        <v>Burn</v>
      </c>
      <c r="AE1293" s="1" t="str">
        <f t="shared" si="386"/>
        <v>1</v>
      </c>
      <c r="AF1293" s="1" t="str">
        <f t="shared" si="387"/>
        <v>1</v>
      </c>
      <c r="AH1293" s="6">
        <f t="shared" si="388"/>
        <v>72</v>
      </c>
    </row>
    <row r="1294" spans="1:34">
      <c r="A1294" s="3" t="s">
        <v>9830</v>
      </c>
      <c r="B1294" s="1" t="s">
        <v>34</v>
      </c>
      <c r="C1294" s="6" t="s">
        <v>1055</v>
      </c>
      <c r="D1294" s="9" t="s">
        <v>270</v>
      </c>
      <c r="E1294" s="9" t="s">
        <v>1352</v>
      </c>
      <c r="F1294" s="9" t="s">
        <v>6174</v>
      </c>
      <c r="G1294" s="9" t="s">
        <v>6175</v>
      </c>
      <c r="H1294" s="9" t="s">
        <v>6176</v>
      </c>
      <c r="J1294" s="6" t="str">
        <f t="shared" si="372"/>
        <v>001011</v>
      </c>
      <c r="K1294" s="1">
        <f t="shared" si="373"/>
        <v>0</v>
      </c>
      <c r="L1294" s="6" t="str">
        <f t="shared" si="374"/>
        <v>00000</v>
      </c>
      <c r="M1294" s="1">
        <f t="shared" si="375"/>
        <v>0</v>
      </c>
      <c r="N1294" s="6" t="str">
        <f t="shared" si="376"/>
        <v>00</v>
      </c>
      <c r="O1294" s="1">
        <f t="shared" si="377"/>
        <v>3</v>
      </c>
      <c r="P1294" s="1">
        <f>IF(HEX2DEC(LEFT(E1294,4))&gt;=32768,HEX2DEC(LEFT(E1294,4))-65536,HEX2DEC(LEFT(E1294,4)))/Codes!$N$2</f>
        <v>1.2</v>
      </c>
      <c r="Q1294" s="1">
        <f>IF(HEX2DEC(RIGHT(E1294,4))&gt;=32768,HEX2DEC(RIGHT(E1294,4))-65536,HEX2DEC(RIGHT(E1294,4)))/Codes!$N$2</f>
        <v>0</v>
      </c>
      <c r="R1294" s="1">
        <f>IF(HEX2DEC(LEFT(F1294,4))&gt;=32768,HEX2DEC(LEFT(F1294,4))-65536,HEX2DEC(LEFT(F1294,4)))/Codes!$N$2</f>
        <v>0</v>
      </c>
      <c r="S1294" s="1">
        <f>IF(HEX2DEC(RIGHT(F1294,4))&gt;=32768,HEX2DEC(RIGHT(F1294,4))-65536,HEX2DEC(RIGHT(F1294,4)))/Codes!$N$2</f>
        <v>-0.8</v>
      </c>
      <c r="T1294" s="18">
        <f t="shared" si="378"/>
        <v>361</v>
      </c>
      <c r="U1294" s="1">
        <f t="shared" si="379"/>
        <v>100</v>
      </c>
      <c r="V1294" s="1">
        <f t="shared" si="380"/>
        <v>101</v>
      </c>
      <c r="W1294" s="1" t="str">
        <f t="shared" si="381"/>
        <v>000</v>
      </c>
      <c r="X1294" s="1">
        <f t="shared" si="382"/>
        <v>0</v>
      </c>
      <c r="Y1294" s="1">
        <f t="shared" si="383"/>
        <v>0</v>
      </c>
      <c r="Z1294" s="1" t="str">
        <f>VLOOKUP(BIN2DEC(MID(HEX2BIN(MID(H1294,3,2),8),2,5)),Codes!$E$1:$F$18,2)</f>
        <v>Normal</v>
      </c>
      <c r="AA1294" s="6" t="str">
        <f t="shared" si="384"/>
        <v>0</v>
      </c>
      <c r="AB1294" s="1">
        <f t="shared" si="385"/>
        <v>0</v>
      </c>
      <c r="AC1294" s="1" t="str">
        <f>VLOOKUP(BIN2DEC(RIGHT(HEX2BIN(MID(H1294,6,1),4),1)&amp;LEFT(HEX2BIN(MID(H1294,7,1),4),1)),Codes!$K$1:$L$5,2)</f>
        <v>S</v>
      </c>
      <c r="AD1294" s="1" t="str">
        <f>VLOOKUP(BIN2DEC(RIGHT(HEX2BIN(MID(H1294,7,1),4),3)&amp;LEFT(HEX2BIN(MID(H1294,8,1),4),2)),Codes!$H$2:$I$33,2)</f>
        <v>[Punch]</v>
      </c>
      <c r="AE1294" s="1" t="str">
        <f t="shared" si="386"/>
        <v>1</v>
      </c>
      <c r="AF1294" s="1" t="str">
        <f t="shared" si="387"/>
        <v>1</v>
      </c>
      <c r="AH1294" s="6">
        <f t="shared" si="388"/>
        <v>17</v>
      </c>
    </row>
    <row r="1295" spans="1:34">
      <c r="A1295" s="3" t="s">
        <v>9831</v>
      </c>
      <c r="B1295" s="1" t="s">
        <v>34</v>
      </c>
      <c r="C1295" s="6" t="s">
        <v>1055</v>
      </c>
      <c r="D1295" s="9" t="s">
        <v>273</v>
      </c>
      <c r="E1295" s="9" t="s">
        <v>1352</v>
      </c>
      <c r="F1295" s="9" t="s">
        <v>6177</v>
      </c>
      <c r="G1295" s="9" t="s">
        <v>6175</v>
      </c>
      <c r="H1295" s="9" t="s">
        <v>6176</v>
      </c>
      <c r="J1295" s="6" t="str">
        <f t="shared" si="372"/>
        <v>001011</v>
      </c>
      <c r="K1295" s="1">
        <f t="shared" si="373"/>
        <v>1</v>
      </c>
      <c r="L1295" s="6" t="str">
        <f t="shared" si="374"/>
        <v>00000</v>
      </c>
      <c r="M1295" s="1">
        <f t="shared" si="375"/>
        <v>0</v>
      </c>
      <c r="N1295" s="6" t="str">
        <f t="shared" si="376"/>
        <v>00</v>
      </c>
      <c r="O1295" s="1">
        <f t="shared" si="377"/>
        <v>3</v>
      </c>
      <c r="P1295" s="1">
        <f>IF(HEX2DEC(LEFT(E1295,4))&gt;=32768,HEX2DEC(LEFT(E1295,4))-65536,HEX2DEC(LEFT(E1295,4)))/Codes!$N$2</f>
        <v>1.2</v>
      </c>
      <c r="Q1295" s="1">
        <f>IF(HEX2DEC(RIGHT(E1295,4))&gt;=32768,HEX2DEC(RIGHT(E1295,4))-65536,HEX2DEC(RIGHT(E1295,4)))/Codes!$N$2</f>
        <v>0</v>
      </c>
      <c r="R1295" s="1">
        <f>IF(HEX2DEC(LEFT(F1295,4))&gt;=32768,HEX2DEC(LEFT(F1295,4))-65536,HEX2DEC(LEFT(F1295,4)))/Codes!$N$2</f>
        <v>0</v>
      </c>
      <c r="S1295" s="1">
        <f>IF(HEX2DEC(RIGHT(F1295,4))&gt;=32768,HEX2DEC(RIGHT(F1295,4))-65536,HEX2DEC(RIGHT(F1295,4)))/Codes!$N$2</f>
        <v>-3.7320000000000002</v>
      </c>
      <c r="T1295" s="18">
        <f t="shared" si="378"/>
        <v>361</v>
      </c>
      <c r="U1295" s="1">
        <f t="shared" si="379"/>
        <v>100</v>
      </c>
      <c r="V1295" s="1">
        <f t="shared" si="380"/>
        <v>101</v>
      </c>
      <c r="W1295" s="1" t="str">
        <f t="shared" si="381"/>
        <v>000</v>
      </c>
      <c r="X1295" s="1">
        <f t="shared" si="382"/>
        <v>0</v>
      </c>
      <c r="Y1295" s="1">
        <f t="shared" si="383"/>
        <v>0</v>
      </c>
      <c r="Z1295" s="1" t="str">
        <f>VLOOKUP(BIN2DEC(MID(HEX2BIN(MID(H1295,3,2),8),2,5)),Codes!$E$1:$F$18,2)</f>
        <v>Normal</v>
      </c>
      <c r="AA1295" s="6" t="str">
        <f t="shared" si="384"/>
        <v>0</v>
      </c>
      <c r="AB1295" s="1">
        <f t="shared" si="385"/>
        <v>0</v>
      </c>
      <c r="AC1295" s="1" t="str">
        <f>VLOOKUP(BIN2DEC(RIGHT(HEX2BIN(MID(H1295,6,1),4),1)&amp;LEFT(HEX2BIN(MID(H1295,7,1),4),1)),Codes!$K$1:$L$5,2)</f>
        <v>S</v>
      </c>
      <c r="AD1295" s="1" t="str">
        <f>VLOOKUP(BIN2DEC(RIGHT(HEX2BIN(MID(H1295,7,1),4),3)&amp;LEFT(HEX2BIN(MID(H1295,8,1),4),2)),Codes!$H$2:$I$33,2)</f>
        <v>[Punch]</v>
      </c>
      <c r="AE1295" s="1" t="str">
        <f t="shared" si="386"/>
        <v>1</v>
      </c>
      <c r="AF1295" s="1" t="str">
        <f t="shared" si="387"/>
        <v>1</v>
      </c>
      <c r="AH1295" s="6">
        <f t="shared" si="388"/>
        <v>17</v>
      </c>
    </row>
    <row r="1296" spans="1:34">
      <c r="A1296" s="3" t="s">
        <v>9832</v>
      </c>
      <c r="B1296" s="1" t="s">
        <v>34</v>
      </c>
      <c r="C1296" s="6" t="s">
        <v>1055</v>
      </c>
      <c r="D1296" s="9" t="s">
        <v>276</v>
      </c>
      <c r="E1296" s="9" t="s">
        <v>1352</v>
      </c>
      <c r="F1296" s="9" t="s">
        <v>6178</v>
      </c>
      <c r="G1296" s="9" t="s">
        <v>6175</v>
      </c>
      <c r="H1296" s="9" t="s">
        <v>6176</v>
      </c>
      <c r="J1296" s="6" t="str">
        <f t="shared" si="372"/>
        <v>001011</v>
      </c>
      <c r="K1296" s="1">
        <f t="shared" si="373"/>
        <v>2</v>
      </c>
      <c r="L1296" s="6" t="str">
        <f t="shared" si="374"/>
        <v>00000</v>
      </c>
      <c r="M1296" s="1">
        <f t="shared" si="375"/>
        <v>0</v>
      </c>
      <c r="N1296" s="6" t="str">
        <f t="shared" si="376"/>
        <v>00</v>
      </c>
      <c r="O1296" s="1">
        <f t="shared" si="377"/>
        <v>3</v>
      </c>
      <c r="P1296" s="1">
        <f>IF(HEX2DEC(LEFT(E1296,4))&gt;=32768,HEX2DEC(LEFT(E1296,4))-65536,HEX2DEC(LEFT(E1296,4)))/Codes!$N$2</f>
        <v>1.2</v>
      </c>
      <c r="Q1296" s="1">
        <f>IF(HEX2DEC(RIGHT(E1296,4))&gt;=32768,HEX2DEC(RIGHT(E1296,4))-65536,HEX2DEC(RIGHT(E1296,4)))/Codes!$N$2</f>
        <v>0</v>
      </c>
      <c r="R1296" s="1">
        <f>IF(HEX2DEC(LEFT(F1296,4))&gt;=32768,HEX2DEC(LEFT(F1296,4))-65536,HEX2DEC(LEFT(F1296,4)))/Codes!$N$2</f>
        <v>0</v>
      </c>
      <c r="S1296" s="1">
        <f>IF(HEX2DEC(RIGHT(F1296,4))&gt;=32768,HEX2DEC(RIGHT(F1296,4))-65536,HEX2DEC(RIGHT(F1296,4)))/Codes!$N$2</f>
        <v>-6.6639999999999997</v>
      </c>
      <c r="T1296" s="18">
        <f t="shared" si="378"/>
        <v>361</v>
      </c>
      <c r="U1296" s="1">
        <f t="shared" si="379"/>
        <v>100</v>
      </c>
      <c r="V1296" s="1">
        <f t="shared" si="380"/>
        <v>101</v>
      </c>
      <c r="W1296" s="1" t="str">
        <f t="shared" si="381"/>
        <v>000</v>
      </c>
      <c r="X1296" s="1">
        <f t="shared" si="382"/>
        <v>0</v>
      </c>
      <c r="Y1296" s="1">
        <f t="shared" si="383"/>
        <v>0</v>
      </c>
      <c r="Z1296" s="1" t="str">
        <f>VLOOKUP(BIN2DEC(MID(HEX2BIN(MID(H1296,3,2),8),2,5)),Codes!$E$1:$F$18,2)</f>
        <v>Normal</v>
      </c>
      <c r="AA1296" s="6" t="str">
        <f t="shared" si="384"/>
        <v>0</v>
      </c>
      <c r="AB1296" s="1">
        <f t="shared" si="385"/>
        <v>0</v>
      </c>
      <c r="AC1296" s="1" t="str">
        <f>VLOOKUP(BIN2DEC(RIGHT(HEX2BIN(MID(H1296,6,1),4),1)&amp;LEFT(HEX2BIN(MID(H1296,7,1),4),1)),Codes!$K$1:$L$5,2)</f>
        <v>S</v>
      </c>
      <c r="AD1296" s="1" t="str">
        <f>VLOOKUP(BIN2DEC(RIGHT(HEX2BIN(MID(H1296,7,1),4),3)&amp;LEFT(HEX2BIN(MID(H1296,8,1),4),2)),Codes!$H$2:$I$33,2)</f>
        <v>[Punch]</v>
      </c>
      <c r="AE1296" s="1" t="str">
        <f t="shared" si="386"/>
        <v>1</v>
      </c>
      <c r="AF1296" s="1" t="str">
        <f t="shared" si="387"/>
        <v>1</v>
      </c>
      <c r="AH1296" s="6">
        <f t="shared" si="388"/>
        <v>17</v>
      </c>
    </row>
    <row r="1297" spans="1:34">
      <c r="A1297" s="3" t="s">
        <v>9833</v>
      </c>
      <c r="B1297" s="1" t="s">
        <v>34</v>
      </c>
      <c r="C1297" s="6" t="s">
        <v>1055</v>
      </c>
      <c r="D1297" s="9" t="s">
        <v>986</v>
      </c>
      <c r="E1297" s="9" t="s">
        <v>1352</v>
      </c>
      <c r="F1297" s="9" t="s">
        <v>6179</v>
      </c>
      <c r="G1297" s="9" t="s">
        <v>6175</v>
      </c>
      <c r="H1297" s="9" t="s">
        <v>6176</v>
      </c>
      <c r="J1297" s="6" t="str">
        <f t="shared" si="372"/>
        <v>001011</v>
      </c>
      <c r="K1297" s="1">
        <f t="shared" si="373"/>
        <v>3</v>
      </c>
      <c r="L1297" s="6" t="str">
        <f t="shared" si="374"/>
        <v>00000</v>
      </c>
      <c r="M1297" s="1">
        <f t="shared" si="375"/>
        <v>0</v>
      </c>
      <c r="N1297" s="6" t="str">
        <f t="shared" si="376"/>
        <v>00</v>
      </c>
      <c r="O1297" s="1">
        <f t="shared" si="377"/>
        <v>3</v>
      </c>
      <c r="P1297" s="1">
        <f>IF(HEX2DEC(LEFT(E1297,4))&gt;=32768,HEX2DEC(LEFT(E1297,4))-65536,HEX2DEC(LEFT(E1297,4)))/Codes!$N$2</f>
        <v>1.2</v>
      </c>
      <c r="Q1297" s="1">
        <f>IF(HEX2DEC(RIGHT(E1297,4))&gt;=32768,HEX2DEC(RIGHT(E1297,4))-65536,HEX2DEC(RIGHT(E1297,4)))/Codes!$N$2</f>
        <v>0</v>
      </c>
      <c r="R1297" s="1">
        <f>IF(HEX2DEC(LEFT(F1297,4))&gt;=32768,HEX2DEC(LEFT(F1297,4))-65536,HEX2DEC(LEFT(F1297,4)))/Codes!$N$2</f>
        <v>0</v>
      </c>
      <c r="S1297" s="1">
        <f>IF(HEX2DEC(RIGHT(F1297,4))&gt;=32768,HEX2DEC(RIGHT(F1297,4))-65536,HEX2DEC(RIGHT(F1297,4)))/Codes!$N$2</f>
        <v>-9.6</v>
      </c>
      <c r="T1297" s="18">
        <f t="shared" si="378"/>
        <v>361</v>
      </c>
      <c r="U1297" s="1">
        <f t="shared" si="379"/>
        <v>100</v>
      </c>
      <c r="V1297" s="1">
        <f t="shared" si="380"/>
        <v>101</v>
      </c>
      <c r="W1297" s="1" t="str">
        <f t="shared" si="381"/>
        <v>000</v>
      </c>
      <c r="X1297" s="1">
        <f t="shared" si="382"/>
        <v>0</v>
      </c>
      <c r="Y1297" s="1">
        <f t="shared" si="383"/>
        <v>0</v>
      </c>
      <c r="Z1297" s="1" t="str">
        <f>VLOOKUP(BIN2DEC(MID(HEX2BIN(MID(H1297,3,2),8),2,5)),Codes!$E$1:$F$18,2)</f>
        <v>Normal</v>
      </c>
      <c r="AA1297" s="6" t="str">
        <f t="shared" si="384"/>
        <v>0</v>
      </c>
      <c r="AB1297" s="1">
        <f t="shared" si="385"/>
        <v>0</v>
      </c>
      <c r="AC1297" s="1" t="str">
        <f>VLOOKUP(BIN2DEC(RIGHT(HEX2BIN(MID(H1297,6,1),4),1)&amp;LEFT(HEX2BIN(MID(H1297,7,1),4),1)),Codes!$K$1:$L$5,2)</f>
        <v>S</v>
      </c>
      <c r="AD1297" s="1" t="str">
        <f>VLOOKUP(BIN2DEC(RIGHT(HEX2BIN(MID(H1297,7,1),4),3)&amp;LEFT(HEX2BIN(MID(H1297,8,1),4),2)),Codes!$H$2:$I$33,2)</f>
        <v>[Punch]</v>
      </c>
      <c r="AE1297" s="1" t="str">
        <f t="shared" si="386"/>
        <v>1</v>
      </c>
      <c r="AF1297" s="1" t="str">
        <f t="shared" si="387"/>
        <v>1</v>
      </c>
      <c r="AH1297" s="6">
        <f t="shared" si="388"/>
        <v>17</v>
      </c>
    </row>
    <row r="1298" spans="1:34">
      <c r="A1298" s="3" t="s">
        <v>9834</v>
      </c>
      <c r="B1298" s="1" t="s">
        <v>34</v>
      </c>
      <c r="C1298" s="6" t="s">
        <v>9619</v>
      </c>
      <c r="D1298" s="9" t="s">
        <v>255</v>
      </c>
      <c r="E1298" s="9" t="s">
        <v>955</v>
      </c>
      <c r="F1298" s="9" t="s">
        <v>6180</v>
      </c>
      <c r="G1298" s="9" t="s">
        <v>373</v>
      </c>
      <c r="H1298" s="9" t="s">
        <v>6181</v>
      </c>
      <c r="J1298" s="6" t="str">
        <f t="shared" si="372"/>
        <v>001011</v>
      </c>
      <c r="K1298" s="1">
        <f t="shared" si="373"/>
        <v>0</v>
      </c>
      <c r="L1298" s="6" t="str">
        <f t="shared" si="374"/>
        <v>00000</v>
      </c>
      <c r="M1298" s="1">
        <f t="shared" si="375"/>
        <v>0</v>
      </c>
      <c r="N1298" s="6" t="str">
        <f t="shared" si="376"/>
        <v>00</v>
      </c>
      <c r="O1298" s="1">
        <f t="shared" si="377"/>
        <v>2</v>
      </c>
      <c r="P1298" s="1">
        <f>IF(HEX2DEC(LEFT(E1298,4))&gt;=32768,HEX2DEC(LEFT(E1298,4))-65536,HEX2DEC(LEFT(E1298,4)))/Codes!$N$2</f>
        <v>8</v>
      </c>
      <c r="Q1298" s="1">
        <f>IF(HEX2DEC(RIGHT(E1298,4))&gt;=32768,HEX2DEC(RIGHT(E1298,4))-65536,HEX2DEC(RIGHT(E1298,4)))/Codes!$N$2</f>
        <v>0</v>
      </c>
      <c r="R1298" s="1">
        <f>IF(HEX2DEC(LEFT(F1298,4))&gt;=32768,HEX2DEC(LEFT(F1298,4))-65536,HEX2DEC(LEFT(F1298,4)))/Codes!$N$2</f>
        <v>0</v>
      </c>
      <c r="S1298" s="1">
        <f>IF(HEX2DEC(RIGHT(F1298,4))&gt;=32768,HEX2DEC(RIGHT(F1298,4))-65536,HEX2DEC(RIGHT(F1298,4)))/Codes!$N$2</f>
        <v>-4</v>
      </c>
      <c r="T1298" s="18">
        <f t="shared" si="378"/>
        <v>361</v>
      </c>
      <c r="U1298" s="1">
        <f t="shared" si="379"/>
        <v>100</v>
      </c>
      <c r="V1298" s="1">
        <f t="shared" si="380"/>
        <v>0</v>
      </c>
      <c r="W1298" s="1" t="str">
        <f t="shared" si="381"/>
        <v>000</v>
      </c>
      <c r="X1298" s="1">
        <f t="shared" si="382"/>
        <v>0</v>
      </c>
      <c r="Y1298" s="1">
        <f t="shared" si="383"/>
        <v>30</v>
      </c>
      <c r="Z1298" s="1" t="str">
        <f>VLOOKUP(BIN2DEC(MID(HEX2BIN(MID(H1298,3,2),8),2,5)),Codes!$E$1:$F$18,2)</f>
        <v>Electric</v>
      </c>
      <c r="AA1298" s="6" t="str">
        <f t="shared" si="384"/>
        <v>0</v>
      </c>
      <c r="AB1298" s="1">
        <f t="shared" si="385"/>
        <v>0</v>
      </c>
      <c r="AC1298" s="1" t="str">
        <f>VLOOKUP(BIN2DEC(RIGHT(HEX2BIN(MID(H1298,6,1),4),1)&amp;LEFT(HEX2BIN(MID(H1298,7,1),4),1)),Codes!$K$1:$L$5,2)</f>
        <v>S</v>
      </c>
      <c r="AD1298" s="1" t="str">
        <f>VLOOKUP(BIN2DEC(RIGHT(HEX2BIN(MID(H1298,7,1),4),3)&amp;LEFT(HEX2BIN(MID(H1298,8,1),4),2)),Codes!$H$2:$I$33,2)</f>
        <v>[Punch]</v>
      </c>
      <c r="AE1298" s="1" t="str">
        <f t="shared" si="386"/>
        <v>1</v>
      </c>
      <c r="AF1298" s="1" t="str">
        <f t="shared" si="387"/>
        <v>1</v>
      </c>
      <c r="AH1298" s="6">
        <f t="shared" si="388"/>
        <v>17</v>
      </c>
    </row>
    <row r="1299" spans="1:34">
      <c r="A1299" s="3" t="s">
        <v>9835</v>
      </c>
      <c r="B1299" s="1" t="s">
        <v>34</v>
      </c>
      <c r="C1299" s="6" t="s">
        <v>9619</v>
      </c>
      <c r="D1299" s="9" t="s">
        <v>261</v>
      </c>
      <c r="E1299" s="9" t="s">
        <v>955</v>
      </c>
      <c r="F1299" s="9" t="s">
        <v>2851</v>
      </c>
      <c r="G1299" s="9" t="s">
        <v>373</v>
      </c>
      <c r="H1299" s="9" t="s">
        <v>6181</v>
      </c>
      <c r="J1299" s="6" t="str">
        <f t="shared" si="372"/>
        <v>001011</v>
      </c>
      <c r="K1299" s="1">
        <f t="shared" si="373"/>
        <v>1</v>
      </c>
      <c r="L1299" s="6" t="str">
        <f t="shared" si="374"/>
        <v>00000</v>
      </c>
      <c r="M1299" s="1">
        <f t="shared" si="375"/>
        <v>0</v>
      </c>
      <c r="N1299" s="6" t="str">
        <f t="shared" si="376"/>
        <v>00</v>
      </c>
      <c r="O1299" s="1">
        <f t="shared" si="377"/>
        <v>2</v>
      </c>
      <c r="P1299" s="1">
        <f>IF(HEX2DEC(LEFT(E1299,4))&gt;=32768,HEX2DEC(LEFT(E1299,4))-65536,HEX2DEC(LEFT(E1299,4)))/Codes!$N$2</f>
        <v>8</v>
      </c>
      <c r="Q1299" s="1">
        <f>IF(HEX2DEC(RIGHT(E1299,4))&gt;=32768,HEX2DEC(RIGHT(E1299,4))-65536,HEX2DEC(RIGHT(E1299,4)))/Codes!$N$2</f>
        <v>0</v>
      </c>
      <c r="R1299" s="1">
        <f>IF(HEX2DEC(LEFT(F1299,4))&gt;=32768,HEX2DEC(LEFT(F1299,4))-65536,HEX2DEC(LEFT(F1299,4)))/Codes!$N$2</f>
        <v>0</v>
      </c>
      <c r="S1299" s="1">
        <f>IF(HEX2DEC(RIGHT(F1299,4))&gt;=32768,HEX2DEC(RIGHT(F1299,4))-65536,HEX2DEC(RIGHT(F1299,4)))/Codes!$N$2</f>
        <v>-8</v>
      </c>
      <c r="T1299" s="18">
        <f t="shared" si="378"/>
        <v>361</v>
      </c>
      <c r="U1299" s="1">
        <f t="shared" si="379"/>
        <v>100</v>
      </c>
      <c r="V1299" s="1">
        <f t="shared" si="380"/>
        <v>0</v>
      </c>
      <c r="W1299" s="1" t="str">
        <f t="shared" si="381"/>
        <v>000</v>
      </c>
      <c r="X1299" s="1">
        <f t="shared" si="382"/>
        <v>0</v>
      </c>
      <c r="Y1299" s="1">
        <f t="shared" si="383"/>
        <v>30</v>
      </c>
      <c r="Z1299" s="1" t="str">
        <f>VLOOKUP(BIN2DEC(MID(HEX2BIN(MID(H1299,3,2),8),2,5)),Codes!$E$1:$F$18,2)</f>
        <v>Electric</v>
      </c>
      <c r="AA1299" s="6" t="str">
        <f t="shared" si="384"/>
        <v>0</v>
      </c>
      <c r="AB1299" s="1">
        <f t="shared" si="385"/>
        <v>0</v>
      </c>
      <c r="AC1299" s="1" t="str">
        <f>VLOOKUP(BIN2DEC(RIGHT(HEX2BIN(MID(H1299,6,1),4),1)&amp;LEFT(HEX2BIN(MID(H1299,7,1),4),1)),Codes!$K$1:$L$5,2)</f>
        <v>S</v>
      </c>
      <c r="AD1299" s="1" t="str">
        <f>VLOOKUP(BIN2DEC(RIGHT(HEX2BIN(MID(H1299,7,1),4),3)&amp;LEFT(HEX2BIN(MID(H1299,8,1),4),2)),Codes!$H$2:$I$33,2)</f>
        <v>[Punch]</v>
      </c>
      <c r="AE1299" s="1" t="str">
        <f t="shared" si="386"/>
        <v>1</v>
      </c>
      <c r="AF1299" s="1" t="str">
        <f t="shared" si="387"/>
        <v>1</v>
      </c>
      <c r="AH1299" s="6">
        <f t="shared" si="388"/>
        <v>17</v>
      </c>
    </row>
    <row r="1300" spans="1:34">
      <c r="A1300" s="3" t="s">
        <v>9836</v>
      </c>
      <c r="B1300" s="1" t="s">
        <v>34</v>
      </c>
      <c r="C1300" s="6" t="s">
        <v>1512</v>
      </c>
      <c r="D1300" s="9" t="s">
        <v>1061</v>
      </c>
      <c r="E1300" s="9" t="s">
        <v>3878</v>
      </c>
      <c r="F1300" s="9" t="s">
        <v>3721</v>
      </c>
      <c r="G1300" s="9" t="s">
        <v>9837</v>
      </c>
      <c r="H1300" s="9" t="s">
        <v>9838</v>
      </c>
      <c r="J1300" s="6" t="str">
        <f t="shared" si="372"/>
        <v>001011</v>
      </c>
      <c r="K1300" s="1">
        <f t="shared" si="373"/>
        <v>0</v>
      </c>
      <c r="L1300" s="6" t="str">
        <f t="shared" si="374"/>
        <v>00000</v>
      </c>
      <c r="M1300" s="1">
        <f t="shared" si="375"/>
        <v>0</v>
      </c>
      <c r="N1300" s="6" t="str">
        <f t="shared" si="376"/>
        <v>00</v>
      </c>
      <c r="O1300" s="1">
        <f t="shared" si="377"/>
        <v>7</v>
      </c>
      <c r="P1300" s="1">
        <f>IF(HEX2DEC(LEFT(E1300,4))&gt;=32768,HEX2DEC(LEFT(E1300,4))-65536,HEX2DEC(LEFT(E1300,4)))/Codes!$N$2</f>
        <v>4.26</v>
      </c>
      <c r="Q1300" s="1">
        <f>IF(HEX2DEC(RIGHT(E1300,4))&gt;=32768,HEX2DEC(RIGHT(E1300,4))-65536,HEX2DEC(RIGHT(E1300,4)))/Codes!$N$2</f>
        <v>0</v>
      </c>
      <c r="R1300" s="1">
        <f>IF(HEX2DEC(LEFT(F1300,4))&gt;=32768,HEX2DEC(LEFT(F1300,4))-65536,HEX2DEC(LEFT(F1300,4)))/Codes!$N$2</f>
        <v>6.1440000000000001</v>
      </c>
      <c r="S1300" s="1">
        <f>IF(HEX2DEC(RIGHT(F1300,4))&gt;=32768,HEX2DEC(RIGHT(F1300,4))-65536,HEX2DEC(RIGHT(F1300,4)))/Codes!$N$2</f>
        <v>0</v>
      </c>
      <c r="T1300" s="18">
        <f t="shared" si="378"/>
        <v>65</v>
      </c>
      <c r="U1300" s="1">
        <f t="shared" si="379"/>
        <v>60</v>
      </c>
      <c r="V1300" s="1">
        <f t="shared" si="380"/>
        <v>0</v>
      </c>
      <c r="W1300" s="1" t="str">
        <f t="shared" si="381"/>
        <v>000</v>
      </c>
      <c r="X1300" s="1">
        <f t="shared" si="382"/>
        <v>0</v>
      </c>
      <c r="Y1300" s="1">
        <f t="shared" si="383"/>
        <v>74</v>
      </c>
      <c r="Z1300" s="1" t="str">
        <f>VLOOKUP(BIN2DEC(MID(HEX2BIN(MID(H1300,3,2),8),2,5)),Codes!$E$1:$F$18,2)</f>
        <v>Slash</v>
      </c>
      <c r="AA1300" s="6" t="str">
        <f t="shared" si="384"/>
        <v>1</v>
      </c>
      <c r="AB1300" s="1">
        <f t="shared" si="385"/>
        <v>0</v>
      </c>
      <c r="AC1300" s="1" t="str">
        <f>VLOOKUP(BIN2DEC(RIGHT(HEX2BIN(MID(H1300,6,1),4),1)&amp;LEFT(HEX2BIN(MID(H1300,7,1),4),1)),Codes!$K$1:$L$5,2)</f>
        <v>M</v>
      </c>
      <c r="AD1300" s="1" t="str">
        <f>VLOOKUP(BIN2DEC(RIGHT(HEX2BIN(MID(H1300,7,1),4),3)&amp;LEFT(HEX2BIN(MID(H1300,8,1),4),2)),Codes!$H$2:$I$33,2)</f>
        <v>Slash</v>
      </c>
      <c r="AE1300" s="1" t="str">
        <f t="shared" si="386"/>
        <v>1</v>
      </c>
      <c r="AF1300" s="1" t="str">
        <f t="shared" si="387"/>
        <v>1</v>
      </c>
      <c r="AH1300" s="6">
        <f t="shared" si="388"/>
        <v>35</v>
      </c>
    </row>
    <row r="1301" spans="1:34">
      <c r="A1301" s="3" t="s">
        <v>9839</v>
      </c>
      <c r="B1301" s="1" t="s">
        <v>34</v>
      </c>
      <c r="C1301" s="6" t="s">
        <v>1513</v>
      </c>
      <c r="D1301" s="9" t="s">
        <v>1061</v>
      </c>
      <c r="E1301" s="9" t="s">
        <v>3878</v>
      </c>
      <c r="F1301" s="9" t="s">
        <v>3721</v>
      </c>
      <c r="G1301" s="9" t="s">
        <v>9840</v>
      </c>
      <c r="H1301" s="9" t="s">
        <v>9841</v>
      </c>
      <c r="J1301" s="6" t="str">
        <f t="shared" si="372"/>
        <v>001011</v>
      </c>
      <c r="K1301" s="1">
        <f t="shared" si="373"/>
        <v>0</v>
      </c>
      <c r="L1301" s="6" t="str">
        <f t="shared" si="374"/>
        <v>00000</v>
      </c>
      <c r="M1301" s="1">
        <f t="shared" si="375"/>
        <v>0</v>
      </c>
      <c r="N1301" s="6" t="str">
        <f t="shared" si="376"/>
        <v>00</v>
      </c>
      <c r="O1301" s="1">
        <f t="shared" si="377"/>
        <v>7</v>
      </c>
      <c r="P1301" s="1">
        <f>IF(HEX2DEC(LEFT(E1301,4))&gt;=32768,HEX2DEC(LEFT(E1301,4))-65536,HEX2DEC(LEFT(E1301,4)))/Codes!$N$2</f>
        <v>4.26</v>
      </c>
      <c r="Q1301" s="1">
        <f>IF(HEX2DEC(RIGHT(E1301,4))&gt;=32768,HEX2DEC(RIGHT(E1301,4))-65536,HEX2DEC(RIGHT(E1301,4)))/Codes!$N$2</f>
        <v>0</v>
      </c>
      <c r="R1301" s="1">
        <f>IF(HEX2DEC(LEFT(F1301,4))&gt;=32768,HEX2DEC(LEFT(F1301,4))-65536,HEX2DEC(LEFT(F1301,4)))/Codes!$N$2</f>
        <v>6.1440000000000001</v>
      </c>
      <c r="S1301" s="1">
        <f>IF(HEX2DEC(RIGHT(F1301,4))&gt;=32768,HEX2DEC(RIGHT(F1301,4))-65536,HEX2DEC(RIGHT(F1301,4)))/Codes!$N$2</f>
        <v>0</v>
      </c>
      <c r="T1301" s="18">
        <f t="shared" si="378"/>
        <v>270</v>
      </c>
      <c r="U1301" s="1">
        <f t="shared" si="379"/>
        <v>70</v>
      </c>
      <c r="V1301" s="1">
        <f t="shared" si="380"/>
        <v>0</v>
      </c>
      <c r="W1301" s="1" t="str">
        <f t="shared" si="381"/>
        <v>000</v>
      </c>
      <c r="X1301" s="1">
        <f t="shared" si="382"/>
        <v>0</v>
      </c>
      <c r="Y1301" s="1">
        <f t="shared" si="383"/>
        <v>70</v>
      </c>
      <c r="Z1301" s="1" t="str">
        <f>VLOOKUP(BIN2DEC(MID(HEX2BIN(MID(H1301,3,2),8),2,5)),Codes!$E$1:$F$18,2)</f>
        <v>Slash</v>
      </c>
      <c r="AA1301" s="6" t="str">
        <f t="shared" si="384"/>
        <v>1</v>
      </c>
      <c r="AB1301" s="1">
        <f t="shared" si="385"/>
        <v>0</v>
      </c>
      <c r="AC1301" s="1" t="str">
        <f>VLOOKUP(BIN2DEC(RIGHT(HEX2BIN(MID(H1301,6,1),4),1)&amp;LEFT(HEX2BIN(MID(H1301,7,1),4),1)),Codes!$K$1:$L$5,2)</f>
        <v>S</v>
      </c>
      <c r="AD1301" s="1" t="str">
        <f>VLOOKUP(BIN2DEC(RIGHT(HEX2BIN(MID(H1301,7,1),4),3)&amp;LEFT(HEX2BIN(MID(H1301,8,1),4),2)),Codes!$H$2:$I$33,2)</f>
        <v>[Slash]</v>
      </c>
      <c r="AE1301" s="1" t="str">
        <f t="shared" si="386"/>
        <v>1</v>
      </c>
      <c r="AF1301" s="1" t="str">
        <f t="shared" si="387"/>
        <v>1</v>
      </c>
      <c r="AH1301" s="6">
        <f t="shared" si="388"/>
        <v>19</v>
      </c>
    </row>
    <row r="1302" spans="1:34">
      <c r="A1302" s="3" t="s">
        <v>9842</v>
      </c>
      <c r="B1302" s="1" t="s">
        <v>34</v>
      </c>
      <c r="C1302" s="6" t="s">
        <v>267</v>
      </c>
      <c r="D1302" s="9" t="s">
        <v>5243</v>
      </c>
      <c r="E1302" s="9" t="s">
        <v>6035</v>
      </c>
      <c r="F1302" s="9" t="s">
        <v>91</v>
      </c>
      <c r="G1302" s="9" t="s">
        <v>1308</v>
      </c>
      <c r="H1302" s="9" t="s">
        <v>259</v>
      </c>
      <c r="J1302" s="6" t="str">
        <f t="shared" si="372"/>
        <v>001011</v>
      </c>
      <c r="K1302" s="1">
        <f t="shared" si="373"/>
        <v>0</v>
      </c>
      <c r="L1302" s="6" t="str">
        <f t="shared" si="374"/>
        <v>00000</v>
      </c>
      <c r="M1302" s="1">
        <f t="shared" si="375"/>
        <v>23</v>
      </c>
      <c r="N1302" s="6" t="str">
        <f t="shared" si="376"/>
        <v>00</v>
      </c>
      <c r="O1302" s="1">
        <f t="shared" si="377"/>
        <v>4</v>
      </c>
      <c r="P1302" s="1">
        <f>IF(HEX2DEC(LEFT(E1302,4))&gt;=32768,HEX2DEC(LEFT(E1302,4))-65536,HEX2DEC(LEFT(E1302,4)))/Codes!$N$2</f>
        <v>3.6</v>
      </c>
      <c r="Q1302" s="1">
        <f>IF(HEX2DEC(RIGHT(E1302,4))&gt;=32768,HEX2DEC(RIGHT(E1302,4))-65536,HEX2DEC(RIGHT(E1302,4)))/Codes!$N$2</f>
        <v>4.7679999999999998</v>
      </c>
      <c r="R1302" s="1">
        <f>IF(HEX2DEC(LEFT(F1302,4))&gt;=32768,HEX2DEC(LEFT(F1302,4))-65536,HEX2DEC(LEFT(F1302,4)))/Codes!$N$2</f>
        <v>0</v>
      </c>
      <c r="S1302" s="1">
        <f>IF(HEX2DEC(RIGHT(F1302,4))&gt;=32768,HEX2DEC(RIGHT(F1302,4))-65536,HEX2DEC(RIGHT(F1302,4)))/Codes!$N$2</f>
        <v>0</v>
      </c>
      <c r="T1302" s="18">
        <f t="shared" si="378"/>
        <v>70</v>
      </c>
      <c r="U1302" s="1">
        <f t="shared" si="379"/>
        <v>100</v>
      </c>
      <c r="V1302" s="1">
        <f t="shared" si="380"/>
        <v>0</v>
      </c>
      <c r="W1302" s="1" t="str">
        <f t="shared" si="381"/>
        <v>100</v>
      </c>
      <c r="X1302" s="1">
        <f t="shared" si="382"/>
        <v>3</v>
      </c>
      <c r="Y1302" s="1">
        <f t="shared" si="383"/>
        <v>0</v>
      </c>
      <c r="Z1302" s="1" t="str">
        <f>VLOOKUP(BIN2DEC(MID(HEX2BIN(MID(H1302,3,2),8),2,5)),Codes!$E$1:$F$18,2)</f>
        <v>Normal</v>
      </c>
      <c r="AA1302" s="6" t="str">
        <f t="shared" si="384"/>
        <v>0</v>
      </c>
      <c r="AB1302" s="1">
        <f t="shared" si="385"/>
        <v>0</v>
      </c>
      <c r="AC1302" s="1" t="str">
        <f>VLOOKUP(BIN2DEC(RIGHT(HEX2BIN(MID(H1302,6,1),4),1)&amp;LEFT(HEX2BIN(MID(H1302,7,1),4),1)),Codes!$K$1:$L$5,2)</f>
        <v>S</v>
      </c>
      <c r="AD1302" s="1" t="str">
        <f>VLOOKUP(BIN2DEC(RIGHT(HEX2BIN(MID(H1302,7,1),4),3)&amp;LEFT(HEX2BIN(MID(H1302,8,1),4),2)),Codes!$H$2:$I$33,2)</f>
        <v>Punch</v>
      </c>
      <c r="AE1302" s="1" t="str">
        <f t="shared" si="386"/>
        <v>1</v>
      </c>
      <c r="AF1302" s="1" t="str">
        <f t="shared" si="387"/>
        <v>1</v>
      </c>
      <c r="AH1302" s="6">
        <f t="shared" si="388"/>
        <v>1</v>
      </c>
    </row>
    <row r="1303" spans="1:34">
      <c r="A1303" s="3" t="s">
        <v>9843</v>
      </c>
      <c r="B1303" s="1" t="s">
        <v>34</v>
      </c>
      <c r="C1303" s="6" t="s">
        <v>267</v>
      </c>
      <c r="D1303" s="9" t="s">
        <v>545</v>
      </c>
      <c r="E1303" s="9" t="s">
        <v>256</v>
      </c>
      <c r="F1303" s="9" t="s">
        <v>91</v>
      </c>
      <c r="G1303" s="9" t="s">
        <v>1308</v>
      </c>
      <c r="H1303" s="9" t="s">
        <v>259</v>
      </c>
      <c r="J1303" s="6" t="str">
        <f t="shared" si="372"/>
        <v>001011</v>
      </c>
      <c r="K1303" s="1">
        <f t="shared" si="373"/>
        <v>1</v>
      </c>
      <c r="L1303" s="6" t="str">
        <f t="shared" si="374"/>
        <v>00000</v>
      </c>
      <c r="M1303" s="1">
        <f t="shared" si="375"/>
        <v>23</v>
      </c>
      <c r="N1303" s="6" t="str">
        <f t="shared" si="376"/>
        <v>00</v>
      </c>
      <c r="O1303" s="1">
        <f t="shared" si="377"/>
        <v>4</v>
      </c>
      <c r="P1303" s="1">
        <f>IF(HEX2DEC(LEFT(E1303,4))&gt;=32768,HEX2DEC(LEFT(E1303,4))-65536,HEX2DEC(LEFT(E1303,4)))/Codes!$N$2</f>
        <v>3.6</v>
      </c>
      <c r="Q1303" s="1">
        <f>IF(HEX2DEC(RIGHT(E1303,4))&gt;=32768,HEX2DEC(RIGHT(E1303,4))-65536,HEX2DEC(RIGHT(E1303,4)))/Codes!$N$2</f>
        <v>0</v>
      </c>
      <c r="R1303" s="1">
        <f>IF(HEX2DEC(LEFT(F1303,4))&gt;=32768,HEX2DEC(LEFT(F1303,4))-65536,HEX2DEC(LEFT(F1303,4)))/Codes!$N$2</f>
        <v>0</v>
      </c>
      <c r="S1303" s="1">
        <f>IF(HEX2DEC(RIGHT(F1303,4))&gt;=32768,HEX2DEC(RIGHT(F1303,4))-65536,HEX2DEC(RIGHT(F1303,4)))/Codes!$N$2</f>
        <v>0</v>
      </c>
      <c r="T1303" s="18">
        <f t="shared" si="378"/>
        <v>70</v>
      </c>
      <c r="U1303" s="1">
        <f t="shared" si="379"/>
        <v>100</v>
      </c>
      <c r="V1303" s="1">
        <f t="shared" si="380"/>
        <v>0</v>
      </c>
      <c r="W1303" s="1" t="str">
        <f t="shared" si="381"/>
        <v>100</v>
      </c>
      <c r="X1303" s="1">
        <f t="shared" si="382"/>
        <v>3</v>
      </c>
      <c r="Y1303" s="1">
        <f t="shared" si="383"/>
        <v>0</v>
      </c>
      <c r="Z1303" s="1" t="str">
        <f>VLOOKUP(BIN2DEC(MID(HEX2BIN(MID(H1303,3,2),8),2,5)),Codes!$E$1:$F$18,2)</f>
        <v>Normal</v>
      </c>
      <c r="AA1303" s="6" t="str">
        <f t="shared" si="384"/>
        <v>0</v>
      </c>
      <c r="AB1303" s="1">
        <f t="shared" si="385"/>
        <v>0</v>
      </c>
      <c r="AC1303" s="1" t="str">
        <f>VLOOKUP(BIN2DEC(RIGHT(HEX2BIN(MID(H1303,6,1),4),1)&amp;LEFT(HEX2BIN(MID(H1303,7,1),4),1)),Codes!$K$1:$L$5,2)</f>
        <v>S</v>
      </c>
      <c r="AD1303" s="1" t="str">
        <f>VLOOKUP(BIN2DEC(RIGHT(HEX2BIN(MID(H1303,7,1),4),3)&amp;LEFT(HEX2BIN(MID(H1303,8,1),4),2)),Codes!$H$2:$I$33,2)</f>
        <v>Punch</v>
      </c>
      <c r="AE1303" s="1" t="str">
        <f t="shared" si="386"/>
        <v>1</v>
      </c>
      <c r="AF1303" s="1" t="str">
        <f t="shared" si="387"/>
        <v>1</v>
      </c>
      <c r="AH1303" s="6">
        <f t="shared" si="388"/>
        <v>1</v>
      </c>
    </row>
    <row r="1304" spans="1:34">
      <c r="A1304" s="3" t="s">
        <v>9844</v>
      </c>
      <c r="B1304" s="1" t="s">
        <v>34</v>
      </c>
      <c r="C1304" s="6" t="s">
        <v>268</v>
      </c>
      <c r="D1304" s="9" t="s">
        <v>6468</v>
      </c>
      <c r="E1304" s="9" t="s">
        <v>6035</v>
      </c>
      <c r="F1304" s="9" t="s">
        <v>91</v>
      </c>
      <c r="G1304" s="9" t="s">
        <v>3466</v>
      </c>
      <c r="H1304" s="9" t="s">
        <v>259</v>
      </c>
      <c r="J1304" s="6" t="str">
        <f t="shared" si="372"/>
        <v>001011</v>
      </c>
      <c r="K1304" s="1">
        <f t="shared" si="373"/>
        <v>0</v>
      </c>
      <c r="L1304" s="6" t="str">
        <f t="shared" si="374"/>
        <v>00000</v>
      </c>
      <c r="M1304" s="1">
        <f t="shared" si="375"/>
        <v>49</v>
      </c>
      <c r="N1304" s="6" t="str">
        <f t="shared" si="376"/>
        <v>00</v>
      </c>
      <c r="O1304" s="1">
        <f t="shared" si="377"/>
        <v>4</v>
      </c>
      <c r="P1304" s="1">
        <f>IF(HEX2DEC(LEFT(E1304,4))&gt;=32768,HEX2DEC(LEFT(E1304,4))-65536,HEX2DEC(LEFT(E1304,4)))/Codes!$N$2</f>
        <v>3.6</v>
      </c>
      <c r="Q1304" s="1">
        <f>IF(HEX2DEC(RIGHT(E1304,4))&gt;=32768,HEX2DEC(RIGHT(E1304,4))-65536,HEX2DEC(RIGHT(E1304,4)))/Codes!$N$2</f>
        <v>4.7679999999999998</v>
      </c>
      <c r="R1304" s="1">
        <f>IF(HEX2DEC(LEFT(F1304,4))&gt;=32768,HEX2DEC(LEFT(F1304,4))-65536,HEX2DEC(LEFT(F1304,4)))/Codes!$N$2</f>
        <v>0</v>
      </c>
      <c r="S1304" s="1">
        <f>IF(HEX2DEC(RIGHT(F1304,4))&gt;=32768,HEX2DEC(RIGHT(F1304,4))-65536,HEX2DEC(RIGHT(F1304,4)))/Codes!$N$2</f>
        <v>0</v>
      </c>
      <c r="T1304" s="18">
        <f t="shared" si="378"/>
        <v>50</v>
      </c>
      <c r="U1304" s="1">
        <f t="shared" si="379"/>
        <v>100</v>
      </c>
      <c r="V1304" s="1">
        <f t="shared" si="380"/>
        <v>0</v>
      </c>
      <c r="W1304" s="1" t="str">
        <f t="shared" si="381"/>
        <v>100</v>
      </c>
      <c r="X1304" s="1">
        <f t="shared" si="382"/>
        <v>3</v>
      </c>
      <c r="Y1304" s="1">
        <f t="shared" si="383"/>
        <v>0</v>
      </c>
      <c r="Z1304" s="1" t="str">
        <f>VLOOKUP(BIN2DEC(MID(HEX2BIN(MID(H1304,3,2),8),2,5)),Codes!$E$1:$F$18,2)</f>
        <v>Normal</v>
      </c>
      <c r="AA1304" s="6" t="str">
        <f t="shared" si="384"/>
        <v>0</v>
      </c>
      <c r="AB1304" s="1">
        <f t="shared" si="385"/>
        <v>0</v>
      </c>
      <c r="AC1304" s="1" t="str">
        <f>VLOOKUP(BIN2DEC(RIGHT(HEX2BIN(MID(H1304,6,1),4),1)&amp;LEFT(HEX2BIN(MID(H1304,7,1),4),1)),Codes!$K$1:$L$5,2)</f>
        <v>S</v>
      </c>
      <c r="AD1304" s="1" t="str">
        <f>VLOOKUP(BIN2DEC(RIGHT(HEX2BIN(MID(H1304,7,1),4),3)&amp;LEFT(HEX2BIN(MID(H1304,8,1),4),2)),Codes!$H$2:$I$33,2)</f>
        <v>Punch</v>
      </c>
      <c r="AE1304" s="1" t="str">
        <f t="shared" si="386"/>
        <v>1</v>
      </c>
      <c r="AF1304" s="1" t="str">
        <f t="shared" si="387"/>
        <v>1</v>
      </c>
      <c r="AH1304" s="6">
        <f t="shared" si="388"/>
        <v>1</v>
      </c>
    </row>
    <row r="1305" spans="1:34">
      <c r="A1305" s="3" t="s">
        <v>9845</v>
      </c>
      <c r="B1305" s="1" t="s">
        <v>34</v>
      </c>
      <c r="C1305" s="6" t="s">
        <v>268</v>
      </c>
      <c r="D1305" s="9" t="s">
        <v>6473</v>
      </c>
      <c r="E1305" s="9" t="s">
        <v>256</v>
      </c>
      <c r="F1305" s="9" t="s">
        <v>91</v>
      </c>
      <c r="G1305" s="9" t="s">
        <v>3466</v>
      </c>
      <c r="H1305" s="9" t="s">
        <v>259</v>
      </c>
      <c r="J1305" s="6" t="str">
        <f t="shared" si="372"/>
        <v>001011</v>
      </c>
      <c r="K1305" s="1">
        <f t="shared" si="373"/>
        <v>1</v>
      </c>
      <c r="L1305" s="6" t="str">
        <f t="shared" si="374"/>
        <v>00000</v>
      </c>
      <c r="M1305" s="1">
        <f t="shared" si="375"/>
        <v>49</v>
      </c>
      <c r="N1305" s="6" t="str">
        <f t="shared" si="376"/>
        <v>00</v>
      </c>
      <c r="O1305" s="1">
        <f t="shared" si="377"/>
        <v>4</v>
      </c>
      <c r="P1305" s="1">
        <f>IF(HEX2DEC(LEFT(E1305,4))&gt;=32768,HEX2DEC(LEFT(E1305,4))-65536,HEX2DEC(LEFT(E1305,4)))/Codes!$N$2</f>
        <v>3.6</v>
      </c>
      <c r="Q1305" s="1">
        <f>IF(HEX2DEC(RIGHT(E1305,4))&gt;=32768,HEX2DEC(RIGHT(E1305,4))-65536,HEX2DEC(RIGHT(E1305,4)))/Codes!$N$2</f>
        <v>0</v>
      </c>
      <c r="R1305" s="1">
        <f>IF(HEX2DEC(LEFT(F1305,4))&gt;=32768,HEX2DEC(LEFT(F1305,4))-65536,HEX2DEC(LEFT(F1305,4)))/Codes!$N$2</f>
        <v>0</v>
      </c>
      <c r="S1305" s="1">
        <f>IF(HEX2DEC(RIGHT(F1305,4))&gt;=32768,HEX2DEC(RIGHT(F1305,4))-65536,HEX2DEC(RIGHT(F1305,4)))/Codes!$N$2</f>
        <v>0</v>
      </c>
      <c r="T1305" s="18">
        <f t="shared" si="378"/>
        <v>50</v>
      </c>
      <c r="U1305" s="1">
        <f t="shared" si="379"/>
        <v>100</v>
      </c>
      <c r="V1305" s="1">
        <f t="shared" si="380"/>
        <v>0</v>
      </c>
      <c r="W1305" s="1" t="str">
        <f t="shared" si="381"/>
        <v>100</v>
      </c>
      <c r="X1305" s="1">
        <f t="shared" si="382"/>
        <v>3</v>
      </c>
      <c r="Y1305" s="1">
        <f t="shared" si="383"/>
        <v>0</v>
      </c>
      <c r="Z1305" s="1" t="str">
        <f>VLOOKUP(BIN2DEC(MID(HEX2BIN(MID(H1305,3,2),8),2,5)),Codes!$E$1:$F$18,2)</f>
        <v>Normal</v>
      </c>
      <c r="AA1305" s="6" t="str">
        <f t="shared" si="384"/>
        <v>0</v>
      </c>
      <c r="AB1305" s="1">
        <f t="shared" si="385"/>
        <v>0</v>
      </c>
      <c r="AC1305" s="1" t="str">
        <f>VLOOKUP(BIN2DEC(RIGHT(HEX2BIN(MID(H1305,6,1),4),1)&amp;LEFT(HEX2BIN(MID(H1305,7,1),4),1)),Codes!$K$1:$L$5,2)</f>
        <v>S</v>
      </c>
      <c r="AD1305" s="1" t="str">
        <f>VLOOKUP(BIN2DEC(RIGHT(HEX2BIN(MID(H1305,7,1),4),3)&amp;LEFT(HEX2BIN(MID(H1305,8,1),4),2)),Codes!$H$2:$I$33,2)</f>
        <v>Punch</v>
      </c>
      <c r="AE1305" s="1" t="str">
        <f t="shared" si="386"/>
        <v>1</v>
      </c>
      <c r="AF1305" s="1" t="str">
        <f t="shared" si="387"/>
        <v>1</v>
      </c>
      <c r="AH1305" s="6">
        <f t="shared" si="388"/>
        <v>1</v>
      </c>
    </row>
    <row r="1306" spans="1:34">
      <c r="A1306" s="3" t="s">
        <v>9846</v>
      </c>
      <c r="B1306" s="1" t="s">
        <v>34</v>
      </c>
      <c r="C1306" s="6" t="s">
        <v>294</v>
      </c>
      <c r="D1306" s="9" t="s">
        <v>9636</v>
      </c>
      <c r="E1306" s="9" t="s">
        <v>9847</v>
      </c>
      <c r="F1306" s="9" t="s">
        <v>91</v>
      </c>
      <c r="G1306" s="9" t="s">
        <v>1664</v>
      </c>
      <c r="H1306" s="9" t="s">
        <v>1255</v>
      </c>
      <c r="J1306" s="6" t="str">
        <f t="shared" si="372"/>
        <v>001011</v>
      </c>
      <c r="K1306" s="1">
        <f t="shared" si="373"/>
        <v>0</v>
      </c>
      <c r="L1306" s="6" t="str">
        <f t="shared" si="374"/>
        <v>00000</v>
      </c>
      <c r="M1306" s="1">
        <f t="shared" si="375"/>
        <v>6</v>
      </c>
      <c r="N1306" s="6" t="str">
        <f t="shared" si="376"/>
        <v>00</v>
      </c>
      <c r="O1306" s="1">
        <f t="shared" si="377"/>
        <v>1</v>
      </c>
      <c r="P1306" s="1">
        <f>IF(HEX2DEC(LEFT(E1306,4))&gt;=32768,HEX2DEC(LEFT(E1306,4))-65536,HEX2DEC(LEFT(E1306,4)))/Codes!$N$2</f>
        <v>3.6</v>
      </c>
      <c r="Q1306" s="1">
        <f>IF(HEX2DEC(RIGHT(E1306,4))&gt;=32768,HEX2DEC(RIGHT(E1306,4))-65536,HEX2DEC(RIGHT(E1306,4)))/Codes!$N$2</f>
        <v>0.68</v>
      </c>
      <c r="R1306" s="1">
        <f>IF(HEX2DEC(LEFT(F1306,4))&gt;=32768,HEX2DEC(LEFT(F1306,4))-65536,HEX2DEC(LEFT(F1306,4)))/Codes!$N$2</f>
        <v>0</v>
      </c>
      <c r="S1306" s="1">
        <f>IF(HEX2DEC(RIGHT(F1306,4))&gt;=32768,HEX2DEC(RIGHT(F1306,4))-65536,HEX2DEC(RIGHT(F1306,4)))/Codes!$N$2</f>
        <v>0</v>
      </c>
      <c r="T1306" s="18">
        <f t="shared" si="378"/>
        <v>80</v>
      </c>
      <c r="U1306" s="1">
        <f t="shared" si="379"/>
        <v>80</v>
      </c>
      <c r="V1306" s="1">
        <f t="shared" si="380"/>
        <v>0</v>
      </c>
      <c r="W1306" s="1" t="str">
        <f t="shared" si="381"/>
        <v>100</v>
      </c>
      <c r="X1306" s="1">
        <f t="shared" si="382"/>
        <v>3</v>
      </c>
      <c r="Y1306" s="1">
        <f t="shared" si="383"/>
        <v>10</v>
      </c>
      <c r="Z1306" s="1" t="str">
        <f>VLOOKUP(BIN2DEC(MID(HEX2BIN(MID(H1306,3,2),8),2,5)),Codes!$E$1:$F$18,2)</f>
        <v>Normal</v>
      </c>
      <c r="AA1306" s="6" t="str">
        <f t="shared" si="384"/>
        <v>0</v>
      </c>
      <c r="AB1306" s="1">
        <f t="shared" si="385"/>
        <v>0</v>
      </c>
      <c r="AC1306" s="1" t="str">
        <f>VLOOKUP(BIN2DEC(RIGHT(HEX2BIN(MID(H1306,6,1),4),1)&amp;LEFT(HEX2BIN(MID(H1306,7,1),4),1)),Codes!$K$1:$L$5,2)</f>
        <v>S</v>
      </c>
      <c r="AD1306" s="1" t="str">
        <f>VLOOKUP(BIN2DEC(RIGHT(HEX2BIN(MID(H1306,7,1),4),3)&amp;LEFT(HEX2BIN(MID(H1306,8,1),4),2)),Codes!$H$2:$I$33,2)</f>
        <v>Kick</v>
      </c>
      <c r="AE1306" s="1" t="str">
        <f t="shared" si="386"/>
        <v>1</v>
      </c>
      <c r="AF1306" s="1" t="str">
        <f t="shared" si="387"/>
        <v>1</v>
      </c>
      <c r="AH1306" s="6">
        <f t="shared" si="388"/>
        <v>2</v>
      </c>
    </row>
    <row r="1307" spans="1:34">
      <c r="A1307" s="3" t="s">
        <v>9848</v>
      </c>
      <c r="B1307" s="1" t="s">
        <v>34</v>
      </c>
      <c r="C1307" s="6" t="s">
        <v>294</v>
      </c>
      <c r="D1307" s="9" t="s">
        <v>9640</v>
      </c>
      <c r="E1307" s="9" t="s">
        <v>256</v>
      </c>
      <c r="F1307" s="9" t="s">
        <v>91</v>
      </c>
      <c r="G1307" s="9" t="s">
        <v>1664</v>
      </c>
      <c r="H1307" s="9" t="s">
        <v>1255</v>
      </c>
      <c r="J1307" s="6" t="str">
        <f t="shared" si="372"/>
        <v>001011</v>
      </c>
      <c r="K1307" s="1">
        <f t="shared" si="373"/>
        <v>1</v>
      </c>
      <c r="L1307" s="6" t="str">
        <f t="shared" si="374"/>
        <v>00000</v>
      </c>
      <c r="M1307" s="1">
        <f t="shared" si="375"/>
        <v>7</v>
      </c>
      <c r="N1307" s="6" t="str">
        <f t="shared" si="376"/>
        <v>00</v>
      </c>
      <c r="O1307" s="1">
        <f t="shared" si="377"/>
        <v>1</v>
      </c>
      <c r="P1307" s="1">
        <f>IF(HEX2DEC(LEFT(E1307,4))&gt;=32768,HEX2DEC(LEFT(E1307,4))-65536,HEX2DEC(LEFT(E1307,4)))/Codes!$N$2</f>
        <v>3.6</v>
      </c>
      <c r="Q1307" s="1">
        <f>IF(HEX2DEC(RIGHT(E1307,4))&gt;=32768,HEX2DEC(RIGHT(E1307,4))-65536,HEX2DEC(RIGHT(E1307,4)))/Codes!$N$2</f>
        <v>0</v>
      </c>
      <c r="R1307" s="1">
        <f>IF(HEX2DEC(LEFT(F1307,4))&gt;=32768,HEX2DEC(LEFT(F1307,4))-65536,HEX2DEC(LEFT(F1307,4)))/Codes!$N$2</f>
        <v>0</v>
      </c>
      <c r="S1307" s="1">
        <f>IF(HEX2DEC(RIGHT(F1307,4))&gt;=32768,HEX2DEC(RIGHT(F1307,4))-65536,HEX2DEC(RIGHT(F1307,4)))/Codes!$N$2</f>
        <v>0</v>
      </c>
      <c r="T1307" s="18">
        <f t="shared" si="378"/>
        <v>80</v>
      </c>
      <c r="U1307" s="1">
        <f t="shared" si="379"/>
        <v>80</v>
      </c>
      <c r="V1307" s="1">
        <f t="shared" si="380"/>
        <v>0</v>
      </c>
      <c r="W1307" s="1" t="str">
        <f t="shared" si="381"/>
        <v>100</v>
      </c>
      <c r="X1307" s="1">
        <f t="shared" si="382"/>
        <v>3</v>
      </c>
      <c r="Y1307" s="1">
        <f t="shared" si="383"/>
        <v>10</v>
      </c>
      <c r="Z1307" s="1" t="str">
        <f>VLOOKUP(BIN2DEC(MID(HEX2BIN(MID(H1307,3,2),8),2,5)),Codes!$E$1:$F$18,2)</f>
        <v>Normal</v>
      </c>
      <c r="AA1307" s="6" t="str">
        <f t="shared" si="384"/>
        <v>0</v>
      </c>
      <c r="AB1307" s="1">
        <f t="shared" si="385"/>
        <v>0</v>
      </c>
      <c r="AC1307" s="1" t="str">
        <f>VLOOKUP(BIN2DEC(RIGHT(HEX2BIN(MID(H1307,6,1),4),1)&amp;LEFT(HEX2BIN(MID(H1307,7,1),4),1)),Codes!$K$1:$L$5,2)</f>
        <v>S</v>
      </c>
      <c r="AD1307" s="1" t="str">
        <f>VLOOKUP(BIN2DEC(RIGHT(HEX2BIN(MID(H1307,7,1),4),3)&amp;LEFT(HEX2BIN(MID(H1307,8,1),4),2)),Codes!$H$2:$I$33,2)</f>
        <v>Kick</v>
      </c>
      <c r="AE1307" s="1" t="str">
        <f t="shared" si="386"/>
        <v>1</v>
      </c>
      <c r="AF1307" s="1" t="str">
        <f t="shared" si="387"/>
        <v>1</v>
      </c>
      <c r="AH1307" s="6">
        <f t="shared" si="388"/>
        <v>2</v>
      </c>
    </row>
    <row r="1308" spans="1:34">
      <c r="A1308" s="3" t="s">
        <v>9849</v>
      </c>
      <c r="B1308" s="1" t="s">
        <v>34</v>
      </c>
      <c r="C1308" s="6" t="s">
        <v>294</v>
      </c>
      <c r="D1308" s="9" t="s">
        <v>9642</v>
      </c>
      <c r="E1308" s="9" t="s">
        <v>99</v>
      </c>
      <c r="F1308" s="9" t="s">
        <v>91</v>
      </c>
      <c r="G1308" s="9" t="s">
        <v>1664</v>
      </c>
      <c r="H1308" s="9" t="s">
        <v>1255</v>
      </c>
      <c r="J1308" s="6" t="str">
        <f t="shared" si="372"/>
        <v>001011</v>
      </c>
      <c r="K1308" s="1">
        <f t="shared" si="373"/>
        <v>2</v>
      </c>
      <c r="L1308" s="6" t="str">
        <f t="shared" si="374"/>
        <v>00000</v>
      </c>
      <c r="M1308" s="1">
        <f t="shared" si="375"/>
        <v>7</v>
      </c>
      <c r="N1308" s="6" t="str">
        <f t="shared" si="376"/>
        <v>00</v>
      </c>
      <c r="O1308" s="1">
        <f t="shared" si="377"/>
        <v>1</v>
      </c>
      <c r="P1308" s="1">
        <f>IF(HEX2DEC(LEFT(E1308,4))&gt;=32768,HEX2DEC(LEFT(E1308,4))-65536,HEX2DEC(LEFT(E1308,4)))/Codes!$N$2</f>
        <v>3.6</v>
      </c>
      <c r="Q1308" s="1">
        <f>IF(HEX2DEC(RIGHT(E1308,4))&gt;=32768,HEX2DEC(RIGHT(E1308,4))-65536,HEX2DEC(RIGHT(E1308,4)))/Codes!$N$2</f>
        <v>4.4000000000000004</v>
      </c>
      <c r="R1308" s="1">
        <f>IF(HEX2DEC(LEFT(F1308,4))&gt;=32768,HEX2DEC(LEFT(F1308,4))-65536,HEX2DEC(LEFT(F1308,4)))/Codes!$N$2</f>
        <v>0</v>
      </c>
      <c r="S1308" s="1">
        <f>IF(HEX2DEC(RIGHT(F1308,4))&gt;=32768,HEX2DEC(RIGHT(F1308,4))-65536,HEX2DEC(RIGHT(F1308,4)))/Codes!$N$2</f>
        <v>0</v>
      </c>
      <c r="T1308" s="18">
        <f t="shared" si="378"/>
        <v>80</v>
      </c>
      <c r="U1308" s="1">
        <f t="shared" si="379"/>
        <v>80</v>
      </c>
      <c r="V1308" s="1">
        <f t="shared" si="380"/>
        <v>0</v>
      </c>
      <c r="W1308" s="1" t="str">
        <f t="shared" si="381"/>
        <v>100</v>
      </c>
      <c r="X1308" s="1">
        <f t="shared" si="382"/>
        <v>3</v>
      </c>
      <c r="Y1308" s="1">
        <f t="shared" si="383"/>
        <v>10</v>
      </c>
      <c r="Z1308" s="1" t="str">
        <f>VLOOKUP(BIN2DEC(MID(HEX2BIN(MID(H1308,3,2),8),2,5)),Codes!$E$1:$F$18,2)</f>
        <v>Normal</v>
      </c>
      <c r="AA1308" s="6" t="str">
        <f t="shared" si="384"/>
        <v>0</v>
      </c>
      <c r="AB1308" s="1">
        <f t="shared" si="385"/>
        <v>0</v>
      </c>
      <c r="AC1308" s="1" t="str">
        <f>VLOOKUP(BIN2DEC(RIGHT(HEX2BIN(MID(H1308,6,1),4),1)&amp;LEFT(HEX2BIN(MID(H1308,7,1),4),1)),Codes!$K$1:$L$5,2)</f>
        <v>S</v>
      </c>
      <c r="AD1308" s="1" t="str">
        <f>VLOOKUP(BIN2DEC(RIGHT(HEX2BIN(MID(H1308,7,1),4),3)&amp;LEFT(HEX2BIN(MID(H1308,8,1),4),2)),Codes!$H$2:$I$33,2)</f>
        <v>Kick</v>
      </c>
      <c r="AE1308" s="1" t="str">
        <f t="shared" si="386"/>
        <v>1</v>
      </c>
      <c r="AF1308" s="1" t="str">
        <f t="shared" si="387"/>
        <v>1</v>
      </c>
      <c r="AH1308" s="6">
        <f t="shared" si="388"/>
        <v>2</v>
      </c>
    </row>
    <row r="1309" spans="1:34">
      <c r="A1309" s="3" t="s">
        <v>9850</v>
      </c>
      <c r="B1309" s="1" t="s">
        <v>34</v>
      </c>
      <c r="C1309" s="6" t="s">
        <v>303</v>
      </c>
      <c r="D1309" s="9" t="s">
        <v>9168</v>
      </c>
      <c r="E1309" s="9" t="s">
        <v>195</v>
      </c>
      <c r="F1309" s="9" t="s">
        <v>91</v>
      </c>
      <c r="G1309" s="9" t="s">
        <v>9646</v>
      </c>
      <c r="H1309" s="9" t="s">
        <v>9647</v>
      </c>
      <c r="J1309" s="6" t="str">
        <f t="shared" si="372"/>
        <v>001011</v>
      </c>
      <c r="K1309" s="1">
        <f t="shared" si="373"/>
        <v>1</v>
      </c>
      <c r="L1309" s="6" t="str">
        <f t="shared" si="374"/>
        <v>00000</v>
      </c>
      <c r="M1309" s="1">
        <f t="shared" si="375"/>
        <v>7</v>
      </c>
      <c r="N1309" s="6" t="str">
        <f t="shared" si="376"/>
        <v>00</v>
      </c>
      <c r="O1309" s="1">
        <f t="shared" si="377"/>
        <v>9</v>
      </c>
      <c r="P1309" s="1">
        <f>IF(HEX2DEC(LEFT(E1309,4))&gt;=32768,HEX2DEC(LEFT(E1309,4))-65536,HEX2DEC(LEFT(E1309,4)))/Codes!$N$2</f>
        <v>4.4000000000000004</v>
      </c>
      <c r="Q1309" s="1">
        <f>IF(HEX2DEC(RIGHT(E1309,4))&gt;=32768,HEX2DEC(RIGHT(E1309,4))-65536,HEX2DEC(RIGHT(E1309,4)))/Codes!$N$2</f>
        <v>0</v>
      </c>
      <c r="R1309" s="1">
        <f>IF(HEX2DEC(LEFT(F1309,4))&gt;=32768,HEX2DEC(LEFT(F1309,4))-65536,HEX2DEC(LEFT(F1309,4)))/Codes!$N$2</f>
        <v>0</v>
      </c>
      <c r="S1309" s="1">
        <f>IF(HEX2DEC(RIGHT(F1309,4))&gt;=32768,HEX2DEC(RIGHT(F1309,4))-65536,HEX2DEC(RIGHT(F1309,4)))/Codes!$N$2</f>
        <v>0</v>
      </c>
      <c r="T1309" s="18">
        <f t="shared" si="378"/>
        <v>72</v>
      </c>
      <c r="U1309" s="1">
        <f t="shared" si="379"/>
        <v>90</v>
      </c>
      <c r="V1309" s="1">
        <f t="shared" si="380"/>
        <v>0</v>
      </c>
      <c r="W1309" s="1" t="str">
        <f t="shared" si="381"/>
        <v>100</v>
      </c>
      <c r="X1309" s="1">
        <f t="shared" si="382"/>
        <v>3</v>
      </c>
      <c r="Y1309" s="1">
        <f t="shared" si="383"/>
        <v>35</v>
      </c>
      <c r="Z1309" s="1" t="str">
        <f>VLOOKUP(BIN2DEC(MID(HEX2BIN(MID(H1309,3,2),8),2,5)),Codes!$E$1:$F$18,2)</f>
        <v>Normal</v>
      </c>
      <c r="AA1309" s="6" t="str">
        <f t="shared" si="384"/>
        <v>0</v>
      </c>
      <c r="AB1309" s="1">
        <f t="shared" si="385"/>
        <v>1</v>
      </c>
      <c r="AC1309" s="1" t="str">
        <f>VLOOKUP(BIN2DEC(RIGHT(HEX2BIN(MID(H1309,6,1),4),1)&amp;LEFT(HEX2BIN(MID(H1309,7,1),4),1)),Codes!$K$1:$L$5,2)</f>
        <v>L</v>
      </c>
      <c r="AD1309" s="1" t="str">
        <f>VLOOKUP(BIN2DEC(RIGHT(HEX2BIN(MID(H1309,7,1),4),3)&amp;LEFT(HEX2BIN(MID(H1309,8,1),4),2)),Codes!$H$2:$I$33,2)</f>
        <v>Kick</v>
      </c>
      <c r="AE1309" s="1" t="str">
        <f t="shared" si="386"/>
        <v>1</v>
      </c>
      <c r="AF1309" s="1" t="str">
        <f t="shared" si="387"/>
        <v>1</v>
      </c>
      <c r="AH1309" s="6">
        <f t="shared" si="388"/>
        <v>66</v>
      </c>
    </row>
    <row r="1310" spans="1:34">
      <c r="A1310" s="3" t="s">
        <v>9851</v>
      </c>
      <c r="B1310" s="1" t="s">
        <v>34</v>
      </c>
      <c r="C1310" s="6" t="s">
        <v>305</v>
      </c>
      <c r="D1310" s="9" t="s">
        <v>3901</v>
      </c>
      <c r="E1310" s="9" t="s">
        <v>256</v>
      </c>
      <c r="F1310" s="9" t="s">
        <v>91</v>
      </c>
      <c r="G1310" s="9" t="s">
        <v>9646</v>
      </c>
      <c r="H1310" s="9" t="s">
        <v>9652</v>
      </c>
      <c r="J1310" s="6" t="str">
        <f t="shared" si="372"/>
        <v>001011</v>
      </c>
      <c r="K1310" s="1">
        <f t="shared" si="373"/>
        <v>1</v>
      </c>
      <c r="L1310" s="6" t="str">
        <f t="shared" si="374"/>
        <v>00000</v>
      </c>
      <c r="M1310" s="1">
        <f t="shared" si="375"/>
        <v>7</v>
      </c>
      <c r="N1310" s="6" t="str">
        <f t="shared" si="376"/>
        <v>00</v>
      </c>
      <c r="O1310" s="1">
        <f t="shared" si="377"/>
        <v>6</v>
      </c>
      <c r="P1310" s="1">
        <f>IF(HEX2DEC(LEFT(E1310,4))&gt;=32768,HEX2DEC(LEFT(E1310,4))-65536,HEX2DEC(LEFT(E1310,4)))/Codes!$N$2</f>
        <v>3.6</v>
      </c>
      <c r="Q1310" s="1">
        <f>IF(HEX2DEC(RIGHT(E1310,4))&gt;=32768,HEX2DEC(RIGHT(E1310,4))-65536,HEX2DEC(RIGHT(E1310,4)))/Codes!$N$2</f>
        <v>0</v>
      </c>
      <c r="R1310" s="1">
        <f>IF(HEX2DEC(LEFT(F1310,4))&gt;=32768,HEX2DEC(LEFT(F1310,4))-65536,HEX2DEC(LEFT(F1310,4)))/Codes!$N$2</f>
        <v>0</v>
      </c>
      <c r="S1310" s="1">
        <f>IF(HEX2DEC(RIGHT(F1310,4))&gt;=32768,HEX2DEC(RIGHT(F1310,4))-65536,HEX2DEC(RIGHT(F1310,4)))/Codes!$N$2</f>
        <v>0</v>
      </c>
      <c r="T1310" s="18">
        <f t="shared" si="378"/>
        <v>72</v>
      </c>
      <c r="U1310" s="1">
        <f t="shared" si="379"/>
        <v>90</v>
      </c>
      <c r="V1310" s="1">
        <f t="shared" si="380"/>
        <v>0</v>
      </c>
      <c r="W1310" s="1" t="str">
        <f t="shared" si="381"/>
        <v>100</v>
      </c>
      <c r="X1310" s="1">
        <f t="shared" si="382"/>
        <v>3</v>
      </c>
      <c r="Y1310" s="1">
        <f t="shared" si="383"/>
        <v>20</v>
      </c>
      <c r="Z1310" s="1" t="str">
        <f>VLOOKUP(BIN2DEC(MID(HEX2BIN(MID(H1310,3,2),8),2,5)),Codes!$E$1:$F$18,2)</f>
        <v>Normal</v>
      </c>
      <c r="AA1310" s="6" t="str">
        <f t="shared" si="384"/>
        <v>0</v>
      </c>
      <c r="AB1310" s="1">
        <f t="shared" si="385"/>
        <v>1</v>
      </c>
      <c r="AC1310" s="1" t="str">
        <f>VLOOKUP(BIN2DEC(RIGHT(HEX2BIN(MID(H1310,6,1),4),1)&amp;LEFT(HEX2BIN(MID(H1310,7,1),4),1)),Codes!$K$1:$L$5,2)</f>
        <v>L</v>
      </c>
      <c r="AD1310" s="1" t="str">
        <f>VLOOKUP(BIN2DEC(RIGHT(HEX2BIN(MID(H1310,7,1),4),3)&amp;LEFT(HEX2BIN(MID(H1310,8,1),4),2)),Codes!$H$2:$I$33,2)</f>
        <v>Kick</v>
      </c>
      <c r="AE1310" s="1" t="str">
        <f t="shared" si="386"/>
        <v>1</v>
      </c>
      <c r="AF1310" s="1" t="str">
        <f t="shared" si="387"/>
        <v>1</v>
      </c>
      <c r="AH1310" s="6">
        <f t="shared" si="388"/>
        <v>66</v>
      </c>
    </row>
    <row r="1311" spans="1:34">
      <c r="A1311" s="3" t="s">
        <v>9852</v>
      </c>
      <c r="B1311" s="1" t="s">
        <v>34</v>
      </c>
      <c r="C1311" s="6" t="s">
        <v>1116</v>
      </c>
      <c r="D1311" s="9" t="s">
        <v>9655</v>
      </c>
      <c r="E1311" s="9" t="s">
        <v>9656</v>
      </c>
      <c r="F1311" s="9" t="s">
        <v>91</v>
      </c>
      <c r="G1311" s="9" t="s">
        <v>139</v>
      </c>
      <c r="H1311" s="9" t="s">
        <v>188</v>
      </c>
      <c r="J1311" s="6" t="str">
        <f t="shared" si="372"/>
        <v>001011</v>
      </c>
      <c r="K1311" s="1">
        <f t="shared" si="373"/>
        <v>0</v>
      </c>
      <c r="L1311" s="6" t="str">
        <f t="shared" si="374"/>
        <v>00000</v>
      </c>
      <c r="M1311" s="1">
        <f t="shared" si="375"/>
        <v>13</v>
      </c>
      <c r="N1311" s="6" t="str">
        <f t="shared" si="376"/>
        <v>00</v>
      </c>
      <c r="O1311" s="1">
        <f t="shared" si="377"/>
        <v>9</v>
      </c>
      <c r="P1311" s="1">
        <f>IF(HEX2DEC(LEFT(E1311,4))&gt;=32768,HEX2DEC(LEFT(E1311,4))-65536,HEX2DEC(LEFT(E1311,4)))/Codes!$N$2</f>
        <v>2.8</v>
      </c>
      <c r="Q1311" s="1">
        <f>IF(HEX2DEC(RIGHT(E1311,4))&gt;=32768,HEX2DEC(RIGHT(E1311,4))-65536,HEX2DEC(RIGHT(E1311,4)))/Codes!$N$2</f>
        <v>4.2</v>
      </c>
      <c r="R1311" s="1">
        <f>IF(HEX2DEC(LEFT(F1311,4))&gt;=32768,HEX2DEC(LEFT(F1311,4))-65536,HEX2DEC(LEFT(F1311,4)))/Codes!$N$2</f>
        <v>0</v>
      </c>
      <c r="S1311" s="1">
        <f>IF(HEX2DEC(RIGHT(F1311,4))&gt;=32768,HEX2DEC(RIGHT(F1311,4))-65536,HEX2DEC(RIGHT(F1311,4)))/Codes!$N$2</f>
        <v>0</v>
      </c>
      <c r="T1311" s="18">
        <f t="shared" si="378"/>
        <v>361</v>
      </c>
      <c r="U1311" s="1">
        <f t="shared" si="379"/>
        <v>100</v>
      </c>
      <c r="V1311" s="1">
        <f t="shared" si="380"/>
        <v>0</v>
      </c>
      <c r="W1311" s="1" t="str">
        <f t="shared" si="381"/>
        <v>100</v>
      </c>
      <c r="X1311" s="1">
        <f t="shared" si="382"/>
        <v>3</v>
      </c>
      <c r="Y1311" s="1">
        <f t="shared" si="383"/>
        <v>0</v>
      </c>
      <c r="Z1311" s="1" t="str">
        <f>VLOOKUP(BIN2DEC(MID(HEX2BIN(MID(H1311,3,2),8),2,5)),Codes!$E$1:$F$18,2)</f>
        <v>Normal</v>
      </c>
      <c r="AA1311" s="6" t="str">
        <f t="shared" si="384"/>
        <v>0</v>
      </c>
      <c r="AB1311" s="1">
        <f t="shared" si="385"/>
        <v>0</v>
      </c>
      <c r="AC1311" s="1" t="str">
        <f>VLOOKUP(BIN2DEC(RIGHT(HEX2BIN(MID(H1311,6,1),4),1)&amp;LEFT(HEX2BIN(MID(H1311,7,1),4),1)),Codes!$K$1:$L$5,2)</f>
        <v>M</v>
      </c>
      <c r="AD1311" s="1" t="str">
        <f>VLOOKUP(BIN2DEC(RIGHT(HEX2BIN(MID(H1311,7,1),4),3)&amp;LEFT(HEX2BIN(MID(H1311,8,1),4),2)),Codes!$H$2:$I$33,2)</f>
        <v>Kick</v>
      </c>
      <c r="AE1311" s="1" t="str">
        <f t="shared" si="386"/>
        <v>1</v>
      </c>
      <c r="AF1311" s="1" t="str">
        <f t="shared" si="387"/>
        <v>1</v>
      </c>
      <c r="AH1311" s="6">
        <f t="shared" si="388"/>
        <v>34</v>
      </c>
    </row>
    <row r="1312" spans="1:34">
      <c r="A1312" s="3" t="s">
        <v>9853</v>
      </c>
      <c r="B1312" s="1" t="s">
        <v>34</v>
      </c>
      <c r="C1312" s="6" t="s">
        <v>1116</v>
      </c>
      <c r="D1312" s="9" t="s">
        <v>9658</v>
      </c>
      <c r="E1312" s="9" t="s">
        <v>9659</v>
      </c>
      <c r="F1312" s="9" t="s">
        <v>91</v>
      </c>
      <c r="G1312" s="9" t="s">
        <v>139</v>
      </c>
      <c r="H1312" s="9" t="s">
        <v>188</v>
      </c>
      <c r="J1312" s="6" t="str">
        <f t="shared" si="372"/>
        <v>001011</v>
      </c>
      <c r="K1312" s="1">
        <f t="shared" si="373"/>
        <v>1</v>
      </c>
      <c r="L1312" s="6" t="str">
        <f t="shared" si="374"/>
        <v>00000</v>
      </c>
      <c r="M1312" s="1">
        <f t="shared" si="375"/>
        <v>12</v>
      </c>
      <c r="N1312" s="6" t="str">
        <f t="shared" si="376"/>
        <v>00</v>
      </c>
      <c r="O1312" s="1">
        <f t="shared" si="377"/>
        <v>9</v>
      </c>
      <c r="P1312" s="1">
        <f>IF(HEX2DEC(LEFT(E1312,4))&gt;=32768,HEX2DEC(LEFT(E1312,4))-65536,HEX2DEC(LEFT(E1312,4)))/Codes!$N$2</f>
        <v>3.2</v>
      </c>
      <c r="Q1312" s="1">
        <f>IF(HEX2DEC(RIGHT(E1312,4))&gt;=32768,HEX2DEC(RIGHT(E1312,4))-65536,HEX2DEC(RIGHT(E1312,4)))/Codes!$N$2</f>
        <v>2.4</v>
      </c>
      <c r="R1312" s="1">
        <f>IF(HEX2DEC(LEFT(F1312,4))&gt;=32768,HEX2DEC(LEFT(F1312,4))-65536,HEX2DEC(LEFT(F1312,4)))/Codes!$N$2</f>
        <v>0</v>
      </c>
      <c r="S1312" s="1">
        <f>IF(HEX2DEC(RIGHT(F1312,4))&gt;=32768,HEX2DEC(RIGHT(F1312,4))-65536,HEX2DEC(RIGHT(F1312,4)))/Codes!$N$2</f>
        <v>0</v>
      </c>
      <c r="T1312" s="18">
        <f t="shared" si="378"/>
        <v>361</v>
      </c>
      <c r="U1312" s="1">
        <f t="shared" si="379"/>
        <v>100</v>
      </c>
      <c r="V1312" s="1">
        <f t="shared" si="380"/>
        <v>0</v>
      </c>
      <c r="W1312" s="1" t="str">
        <f t="shared" si="381"/>
        <v>100</v>
      </c>
      <c r="X1312" s="1">
        <f t="shared" si="382"/>
        <v>3</v>
      </c>
      <c r="Y1312" s="1">
        <f t="shared" si="383"/>
        <v>0</v>
      </c>
      <c r="Z1312" s="1" t="str">
        <f>VLOOKUP(BIN2DEC(MID(HEX2BIN(MID(H1312,3,2),8),2,5)),Codes!$E$1:$F$18,2)</f>
        <v>Normal</v>
      </c>
      <c r="AA1312" s="6" t="str">
        <f t="shared" si="384"/>
        <v>0</v>
      </c>
      <c r="AB1312" s="1">
        <f t="shared" si="385"/>
        <v>0</v>
      </c>
      <c r="AC1312" s="1" t="str">
        <f>VLOOKUP(BIN2DEC(RIGHT(HEX2BIN(MID(H1312,6,1),4),1)&amp;LEFT(HEX2BIN(MID(H1312,7,1),4),1)),Codes!$K$1:$L$5,2)</f>
        <v>M</v>
      </c>
      <c r="AD1312" s="1" t="str">
        <f>VLOOKUP(BIN2DEC(RIGHT(HEX2BIN(MID(H1312,7,1),4),3)&amp;LEFT(HEX2BIN(MID(H1312,8,1),4),2)),Codes!$H$2:$I$33,2)</f>
        <v>Kick</v>
      </c>
      <c r="AE1312" s="1" t="str">
        <f t="shared" si="386"/>
        <v>1</v>
      </c>
      <c r="AF1312" s="1" t="str">
        <f t="shared" si="387"/>
        <v>1</v>
      </c>
      <c r="AH1312" s="6">
        <f t="shared" si="388"/>
        <v>34</v>
      </c>
    </row>
    <row r="1313" spans="1:34">
      <c r="A1313" s="3" t="s">
        <v>9854</v>
      </c>
      <c r="B1313" s="1" t="s">
        <v>34</v>
      </c>
      <c r="C1313" s="6" t="s">
        <v>1116</v>
      </c>
      <c r="D1313" s="9" t="s">
        <v>1645</v>
      </c>
      <c r="E1313" s="9" t="s">
        <v>265</v>
      </c>
      <c r="F1313" s="9" t="s">
        <v>91</v>
      </c>
      <c r="G1313" s="9" t="s">
        <v>139</v>
      </c>
      <c r="H1313" s="9" t="s">
        <v>188</v>
      </c>
      <c r="J1313" s="6" t="str">
        <f t="shared" si="372"/>
        <v>001011</v>
      </c>
      <c r="K1313" s="1">
        <f t="shared" si="373"/>
        <v>2</v>
      </c>
      <c r="L1313" s="6" t="str">
        <f t="shared" si="374"/>
        <v>00000</v>
      </c>
      <c r="M1313" s="1">
        <f t="shared" si="375"/>
        <v>4</v>
      </c>
      <c r="N1313" s="6" t="str">
        <f t="shared" si="376"/>
        <v>00</v>
      </c>
      <c r="O1313" s="1">
        <f t="shared" si="377"/>
        <v>9</v>
      </c>
      <c r="P1313" s="1">
        <f>IF(HEX2DEC(LEFT(E1313,4))&gt;=32768,HEX2DEC(LEFT(E1313,4))-65536,HEX2DEC(LEFT(E1313,4)))/Codes!$N$2</f>
        <v>2.4</v>
      </c>
      <c r="Q1313" s="1">
        <f>IF(HEX2DEC(RIGHT(E1313,4))&gt;=32768,HEX2DEC(RIGHT(E1313,4))-65536,HEX2DEC(RIGHT(E1313,4)))/Codes!$N$2</f>
        <v>0</v>
      </c>
      <c r="R1313" s="1">
        <f>IF(HEX2DEC(LEFT(F1313,4))&gt;=32768,HEX2DEC(LEFT(F1313,4))-65536,HEX2DEC(LEFT(F1313,4)))/Codes!$N$2</f>
        <v>0</v>
      </c>
      <c r="S1313" s="1">
        <f>IF(HEX2DEC(RIGHT(F1313,4))&gt;=32768,HEX2DEC(RIGHT(F1313,4))-65536,HEX2DEC(RIGHT(F1313,4)))/Codes!$N$2</f>
        <v>0</v>
      </c>
      <c r="T1313" s="18">
        <f t="shared" si="378"/>
        <v>361</v>
      </c>
      <c r="U1313" s="1">
        <f t="shared" si="379"/>
        <v>100</v>
      </c>
      <c r="V1313" s="1">
        <f t="shared" si="380"/>
        <v>0</v>
      </c>
      <c r="W1313" s="1" t="str">
        <f t="shared" si="381"/>
        <v>100</v>
      </c>
      <c r="X1313" s="1">
        <f t="shared" si="382"/>
        <v>3</v>
      </c>
      <c r="Y1313" s="1">
        <f t="shared" si="383"/>
        <v>0</v>
      </c>
      <c r="Z1313" s="1" t="str">
        <f>VLOOKUP(BIN2DEC(MID(HEX2BIN(MID(H1313,3,2),8),2,5)),Codes!$E$1:$F$18,2)</f>
        <v>Normal</v>
      </c>
      <c r="AA1313" s="6" t="str">
        <f t="shared" si="384"/>
        <v>0</v>
      </c>
      <c r="AB1313" s="1">
        <f t="shared" si="385"/>
        <v>0</v>
      </c>
      <c r="AC1313" s="1" t="str">
        <f>VLOOKUP(BIN2DEC(RIGHT(HEX2BIN(MID(H1313,6,1),4),1)&amp;LEFT(HEX2BIN(MID(H1313,7,1),4),1)),Codes!$K$1:$L$5,2)</f>
        <v>M</v>
      </c>
      <c r="AD1313" s="1" t="str">
        <f>VLOOKUP(BIN2DEC(RIGHT(HEX2BIN(MID(H1313,7,1),4),3)&amp;LEFT(HEX2BIN(MID(H1313,8,1),4),2)),Codes!$H$2:$I$33,2)</f>
        <v>Kick</v>
      </c>
      <c r="AE1313" s="1" t="str">
        <f t="shared" si="386"/>
        <v>1</v>
      </c>
      <c r="AF1313" s="1" t="str">
        <f t="shared" si="387"/>
        <v>1</v>
      </c>
      <c r="AH1313" s="6">
        <f t="shared" si="388"/>
        <v>34</v>
      </c>
    </row>
    <row r="1314" spans="1:34">
      <c r="A1314" s="3" t="s">
        <v>9855</v>
      </c>
      <c r="B1314" s="1" t="s">
        <v>34</v>
      </c>
      <c r="C1314" s="6" t="s">
        <v>330</v>
      </c>
      <c r="D1314" s="9" t="s">
        <v>9856</v>
      </c>
      <c r="E1314" s="9" t="s">
        <v>9857</v>
      </c>
      <c r="F1314" s="9" t="s">
        <v>91</v>
      </c>
      <c r="G1314" s="9" t="s">
        <v>9858</v>
      </c>
      <c r="H1314" s="9" t="s">
        <v>3080</v>
      </c>
      <c r="J1314" s="6" t="str">
        <f t="shared" si="372"/>
        <v>001011</v>
      </c>
      <c r="K1314" s="1">
        <f t="shared" si="373"/>
        <v>0</v>
      </c>
      <c r="L1314" s="6" t="str">
        <f t="shared" si="374"/>
        <v>00000</v>
      </c>
      <c r="M1314" s="1">
        <f t="shared" si="375"/>
        <v>12</v>
      </c>
      <c r="N1314" s="6" t="str">
        <f t="shared" si="376"/>
        <v>00</v>
      </c>
      <c r="O1314" s="1">
        <f t="shared" si="377"/>
        <v>9</v>
      </c>
      <c r="P1314" s="1">
        <f>IF(HEX2DEC(LEFT(E1314,4))&gt;=32768,HEX2DEC(LEFT(E1314,4))-65536,HEX2DEC(LEFT(E1314,4)))/Codes!$N$2</f>
        <v>4</v>
      </c>
      <c r="Q1314" s="1">
        <f>IF(HEX2DEC(RIGHT(E1314,4))&gt;=32768,HEX2DEC(RIGHT(E1314,4))-65536,HEX2DEC(RIGHT(E1314,4)))/Codes!$N$2</f>
        <v>0.68</v>
      </c>
      <c r="R1314" s="1">
        <f>IF(HEX2DEC(LEFT(F1314,4))&gt;=32768,HEX2DEC(LEFT(F1314,4))-65536,HEX2DEC(LEFT(F1314,4)))/Codes!$N$2</f>
        <v>0</v>
      </c>
      <c r="S1314" s="1">
        <f>IF(HEX2DEC(RIGHT(F1314,4))&gt;=32768,HEX2DEC(RIGHT(F1314,4))-65536,HEX2DEC(RIGHT(F1314,4)))/Codes!$N$2</f>
        <v>0</v>
      </c>
      <c r="T1314" s="18">
        <f t="shared" si="378"/>
        <v>97</v>
      </c>
      <c r="U1314" s="1">
        <f t="shared" si="379"/>
        <v>120</v>
      </c>
      <c r="V1314" s="1">
        <f t="shared" si="380"/>
        <v>0</v>
      </c>
      <c r="W1314" s="1" t="str">
        <f t="shared" si="381"/>
        <v>100</v>
      </c>
      <c r="X1314" s="1">
        <f t="shared" si="382"/>
        <v>3</v>
      </c>
      <c r="Y1314" s="1">
        <f t="shared" si="383"/>
        <v>30</v>
      </c>
      <c r="Z1314" s="1" t="str">
        <f>VLOOKUP(BIN2DEC(MID(HEX2BIN(MID(H1314,3,2),8),2,5)),Codes!$E$1:$F$18,2)</f>
        <v>Normal</v>
      </c>
      <c r="AA1314" s="6" t="str">
        <f t="shared" si="384"/>
        <v>0</v>
      </c>
      <c r="AB1314" s="1">
        <f t="shared" si="385"/>
        <v>0</v>
      </c>
      <c r="AC1314" s="1" t="str">
        <f>VLOOKUP(BIN2DEC(RIGHT(HEX2BIN(MID(H1314,6,1),4),1)&amp;LEFT(HEX2BIN(MID(H1314,7,1),4),1)),Codes!$K$1:$L$5,2)</f>
        <v>M</v>
      </c>
      <c r="AD1314" s="1" t="str">
        <f>VLOOKUP(BIN2DEC(RIGHT(HEX2BIN(MID(H1314,7,1),4),3)&amp;LEFT(HEX2BIN(MID(H1314,8,1),4),2)),Codes!$H$2:$I$33,2)</f>
        <v>Kick</v>
      </c>
      <c r="AE1314" s="1" t="str">
        <f t="shared" si="386"/>
        <v>1</v>
      </c>
      <c r="AF1314" s="1" t="str">
        <f t="shared" si="387"/>
        <v>1</v>
      </c>
      <c r="AH1314" s="6">
        <f t="shared" si="388"/>
        <v>34</v>
      </c>
    </row>
    <row r="1315" spans="1:34">
      <c r="A1315" s="3" t="s">
        <v>9859</v>
      </c>
      <c r="B1315" s="1" t="s">
        <v>34</v>
      </c>
      <c r="C1315" s="6" t="s">
        <v>330</v>
      </c>
      <c r="D1315" s="9" t="s">
        <v>226</v>
      </c>
      <c r="E1315" s="9" t="s">
        <v>9860</v>
      </c>
      <c r="F1315" s="9" t="s">
        <v>91</v>
      </c>
      <c r="G1315" s="9" t="s">
        <v>2476</v>
      </c>
      <c r="H1315" s="9" t="s">
        <v>3080</v>
      </c>
      <c r="J1315" s="6" t="str">
        <f t="shared" si="372"/>
        <v>001011</v>
      </c>
      <c r="K1315" s="1">
        <f t="shared" si="373"/>
        <v>1</v>
      </c>
      <c r="L1315" s="6" t="str">
        <f t="shared" si="374"/>
        <v>00000</v>
      </c>
      <c r="M1315" s="1">
        <f t="shared" si="375"/>
        <v>13</v>
      </c>
      <c r="N1315" s="6" t="str">
        <f t="shared" si="376"/>
        <v>00</v>
      </c>
      <c r="O1315" s="1">
        <f t="shared" si="377"/>
        <v>9</v>
      </c>
      <c r="P1315" s="1">
        <f>IF(HEX2DEC(LEFT(E1315,4))&gt;=32768,HEX2DEC(LEFT(E1315,4))-65536,HEX2DEC(LEFT(E1315,4)))/Codes!$N$2</f>
        <v>5.6</v>
      </c>
      <c r="Q1315" s="1">
        <f>IF(HEX2DEC(RIGHT(E1315,4))&gt;=32768,HEX2DEC(RIGHT(E1315,4))-65536,HEX2DEC(RIGHT(E1315,4)))/Codes!$N$2</f>
        <v>2.72</v>
      </c>
      <c r="R1315" s="1">
        <f>IF(HEX2DEC(LEFT(F1315,4))&gt;=32768,HEX2DEC(LEFT(F1315,4))-65536,HEX2DEC(LEFT(F1315,4)))/Codes!$N$2</f>
        <v>0</v>
      </c>
      <c r="S1315" s="1">
        <f>IF(HEX2DEC(RIGHT(F1315,4))&gt;=32768,HEX2DEC(RIGHT(F1315,4))-65536,HEX2DEC(RIGHT(F1315,4)))/Codes!$N$2</f>
        <v>0</v>
      </c>
      <c r="T1315" s="18">
        <f t="shared" si="378"/>
        <v>90</v>
      </c>
      <c r="U1315" s="1">
        <f t="shared" si="379"/>
        <v>120</v>
      </c>
      <c r="V1315" s="1">
        <f t="shared" si="380"/>
        <v>0</v>
      </c>
      <c r="W1315" s="1" t="str">
        <f t="shared" si="381"/>
        <v>100</v>
      </c>
      <c r="X1315" s="1">
        <f t="shared" si="382"/>
        <v>3</v>
      </c>
      <c r="Y1315" s="1">
        <f t="shared" si="383"/>
        <v>30</v>
      </c>
      <c r="Z1315" s="1" t="str">
        <f>VLOOKUP(BIN2DEC(MID(HEX2BIN(MID(H1315,3,2),8),2,5)),Codes!$E$1:$F$18,2)</f>
        <v>Normal</v>
      </c>
      <c r="AA1315" s="6" t="str">
        <f t="shared" si="384"/>
        <v>0</v>
      </c>
      <c r="AB1315" s="1">
        <f t="shared" si="385"/>
        <v>0</v>
      </c>
      <c r="AC1315" s="1" t="str">
        <f>VLOOKUP(BIN2DEC(RIGHT(HEX2BIN(MID(H1315,6,1),4),1)&amp;LEFT(HEX2BIN(MID(H1315,7,1),4),1)),Codes!$K$1:$L$5,2)</f>
        <v>M</v>
      </c>
      <c r="AD1315" s="1" t="str">
        <f>VLOOKUP(BIN2DEC(RIGHT(HEX2BIN(MID(H1315,7,1),4),3)&amp;LEFT(HEX2BIN(MID(H1315,8,1),4),2)),Codes!$H$2:$I$33,2)</f>
        <v>Kick</v>
      </c>
      <c r="AE1315" s="1" t="str">
        <f t="shared" si="386"/>
        <v>1</v>
      </c>
      <c r="AF1315" s="1" t="str">
        <f t="shared" si="387"/>
        <v>1</v>
      </c>
      <c r="AH1315" s="6">
        <f t="shared" si="388"/>
        <v>34</v>
      </c>
    </row>
    <row r="1316" spans="1:34">
      <c r="A1316" s="3" t="s">
        <v>9861</v>
      </c>
      <c r="B1316" s="1" t="s">
        <v>34</v>
      </c>
      <c r="C1316" s="6" t="s">
        <v>349</v>
      </c>
      <c r="D1316" s="9" t="s">
        <v>9862</v>
      </c>
      <c r="E1316" s="9" t="s">
        <v>824</v>
      </c>
      <c r="F1316" s="9" t="s">
        <v>91</v>
      </c>
      <c r="G1316" s="9" t="s">
        <v>9863</v>
      </c>
      <c r="H1316" s="9" t="s">
        <v>4839</v>
      </c>
      <c r="J1316" s="6" t="str">
        <f t="shared" si="372"/>
        <v>001011</v>
      </c>
      <c r="K1316" s="1">
        <f t="shared" si="373"/>
        <v>0</v>
      </c>
      <c r="L1316" s="6" t="str">
        <f t="shared" si="374"/>
        <v>00000</v>
      </c>
      <c r="M1316" s="1">
        <f t="shared" si="375"/>
        <v>17</v>
      </c>
      <c r="N1316" s="6" t="str">
        <f t="shared" si="376"/>
        <v>00</v>
      </c>
      <c r="O1316" s="1">
        <f t="shared" si="377"/>
        <v>13</v>
      </c>
      <c r="P1316" s="1">
        <f>IF(HEX2DEC(LEFT(E1316,4))&gt;=32768,HEX2DEC(LEFT(E1316,4))-65536,HEX2DEC(LEFT(E1316,4)))/Codes!$N$2</f>
        <v>2</v>
      </c>
      <c r="Q1316" s="1">
        <f>IF(HEX2DEC(RIGHT(E1316,4))&gt;=32768,HEX2DEC(RIGHT(E1316,4))-65536,HEX2DEC(RIGHT(E1316,4)))/Codes!$N$2</f>
        <v>0</v>
      </c>
      <c r="R1316" s="1">
        <f>IF(HEX2DEC(LEFT(F1316,4))&gt;=32768,HEX2DEC(LEFT(F1316,4))-65536,HEX2DEC(LEFT(F1316,4)))/Codes!$N$2</f>
        <v>0</v>
      </c>
      <c r="S1316" s="1">
        <f>IF(HEX2DEC(RIGHT(F1316,4))&gt;=32768,HEX2DEC(RIGHT(F1316,4))-65536,HEX2DEC(RIGHT(F1316,4)))/Codes!$N$2</f>
        <v>0</v>
      </c>
      <c r="T1316" s="18">
        <f t="shared" si="378"/>
        <v>75</v>
      </c>
      <c r="U1316" s="1">
        <f t="shared" si="379"/>
        <v>125</v>
      </c>
      <c r="V1316" s="1">
        <f t="shared" si="380"/>
        <v>0</v>
      </c>
      <c r="W1316" s="1" t="str">
        <f t="shared" si="381"/>
        <v>100</v>
      </c>
      <c r="X1316" s="1">
        <f t="shared" si="382"/>
        <v>3</v>
      </c>
      <c r="Y1316" s="1">
        <f t="shared" si="383"/>
        <v>25</v>
      </c>
      <c r="Z1316" s="1" t="str">
        <f>VLOOKUP(BIN2DEC(MID(HEX2BIN(MID(H1316,3,2),8),2,5)),Codes!$E$1:$F$18,2)</f>
        <v>Slash</v>
      </c>
      <c r="AA1316" s="6" t="str">
        <f t="shared" si="384"/>
        <v>0</v>
      </c>
      <c r="AB1316" s="1">
        <f t="shared" si="385"/>
        <v>0</v>
      </c>
      <c r="AC1316" s="1" t="str">
        <f>VLOOKUP(BIN2DEC(RIGHT(HEX2BIN(MID(H1316,6,1),4),1)&amp;LEFT(HEX2BIN(MID(H1316,7,1),4),1)),Codes!$K$1:$L$5,2)</f>
        <v>L</v>
      </c>
      <c r="AD1316" s="1" t="str">
        <f>VLOOKUP(BIN2DEC(RIGHT(HEX2BIN(MID(H1316,7,1),4),3)&amp;LEFT(HEX2BIN(MID(H1316,8,1),4),2)),Codes!$H$2:$I$33,2)</f>
        <v>Slash</v>
      </c>
      <c r="AE1316" s="1" t="str">
        <f t="shared" si="386"/>
        <v>1</v>
      </c>
      <c r="AF1316" s="1" t="str">
        <f t="shared" si="387"/>
        <v>1</v>
      </c>
      <c r="AH1316" s="6">
        <f t="shared" si="388"/>
        <v>67</v>
      </c>
    </row>
    <row r="1317" spans="1:34">
      <c r="A1317" s="3" t="s">
        <v>9864</v>
      </c>
      <c r="B1317" s="1" t="s">
        <v>34</v>
      </c>
      <c r="C1317" s="6" t="s">
        <v>349</v>
      </c>
      <c r="D1317" s="9" t="s">
        <v>9865</v>
      </c>
      <c r="E1317" s="9" t="s">
        <v>1359</v>
      </c>
      <c r="F1317" s="9" t="s">
        <v>9866</v>
      </c>
      <c r="G1317" s="9" t="s">
        <v>9863</v>
      </c>
      <c r="H1317" s="9" t="s">
        <v>4839</v>
      </c>
      <c r="J1317" s="6" t="str">
        <f t="shared" si="372"/>
        <v>001011</v>
      </c>
      <c r="K1317" s="1">
        <f t="shared" si="373"/>
        <v>1</v>
      </c>
      <c r="L1317" s="6" t="str">
        <f t="shared" si="374"/>
        <v>00000</v>
      </c>
      <c r="M1317" s="1">
        <f t="shared" si="375"/>
        <v>17</v>
      </c>
      <c r="N1317" s="6" t="str">
        <f t="shared" si="376"/>
        <v>00</v>
      </c>
      <c r="O1317" s="1">
        <f t="shared" si="377"/>
        <v>13</v>
      </c>
      <c r="P1317" s="1">
        <f>IF(HEX2DEC(LEFT(E1317,4))&gt;=32768,HEX2DEC(LEFT(E1317,4))-65536,HEX2DEC(LEFT(E1317,4)))/Codes!$N$2</f>
        <v>3</v>
      </c>
      <c r="Q1317" s="1">
        <f>IF(HEX2DEC(RIGHT(E1317,4))&gt;=32768,HEX2DEC(RIGHT(E1317,4))-65536,HEX2DEC(RIGHT(E1317,4)))/Codes!$N$2</f>
        <v>0</v>
      </c>
      <c r="R1317" s="1">
        <f>IF(HEX2DEC(LEFT(F1317,4))&gt;=32768,HEX2DEC(LEFT(F1317,4))-65536,HEX2DEC(LEFT(F1317,4)))/Codes!$N$2</f>
        <v>0</v>
      </c>
      <c r="S1317" s="1">
        <f>IF(HEX2DEC(RIGHT(F1317,4))&gt;=32768,HEX2DEC(RIGHT(F1317,4))-65536,HEX2DEC(RIGHT(F1317,4)))/Codes!$N$2</f>
        <v>-2</v>
      </c>
      <c r="T1317" s="18">
        <f t="shared" si="378"/>
        <v>75</v>
      </c>
      <c r="U1317" s="1">
        <f t="shared" si="379"/>
        <v>125</v>
      </c>
      <c r="V1317" s="1">
        <f t="shared" si="380"/>
        <v>0</v>
      </c>
      <c r="W1317" s="1" t="str">
        <f t="shared" si="381"/>
        <v>100</v>
      </c>
      <c r="X1317" s="1">
        <f t="shared" si="382"/>
        <v>3</v>
      </c>
      <c r="Y1317" s="1">
        <f t="shared" si="383"/>
        <v>25</v>
      </c>
      <c r="Z1317" s="1" t="str">
        <f>VLOOKUP(BIN2DEC(MID(HEX2BIN(MID(H1317,3,2),8),2,5)),Codes!$E$1:$F$18,2)</f>
        <v>Slash</v>
      </c>
      <c r="AA1317" s="6" t="str">
        <f t="shared" si="384"/>
        <v>0</v>
      </c>
      <c r="AB1317" s="1">
        <f t="shared" si="385"/>
        <v>0</v>
      </c>
      <c r="AC1317" s="1" t="str">
        <f>VLOOKUP(BIN2DEC(RIGHT(HEX2BIN(MID(H1317,6,1),4),1)&amp;LEFT(HEX2BIN(MID(H1317,7,1),4),1)),Codes!$K$1:$L$5,2)</f>
        <v>L</v>
      </c>
      <c r="AD1317" s="1" t="str">
        <f>VLOOKUP(BIN2DEC(RIGHT(HEX2BIN(MID(H1317,7,1),4),3)&amp;LEFT(HEX2BIN(MID(H1317,8,1),4),2)),Codes!$H$2:$I$33,2)</f>
        <v>Slash</v>
      </c>
      <c r="AE1317" s="1" t="str">
        <f t="shared" si="386"/>
        <v>1</v>
      </c>
      <c r="AF1317" s="1" t="str">
        <f t="shared" si="387"/>
        <v>1</v>
      </c>
      <c r="AH1317" s="6">
        <f t="shared" si="388"/>
        <v>67</v>
      </c>
    </row>
    <row r="1318" spans="1:34">
      <c r="A1318" s="3" t="s">
        <v>9867</v>
      </c>
      <c r="B1318" s="1" t="s">
        <v>34</v>
      </c>
      <c r="C1318" s="6" t="s">
        <v>349</v>
      </c>
      <c r="D1318" s="9" t="s">
        <v>9868</v>
      </c>
      <c r="E1318" s="9" t="s">
        <v>307</v>
      </c>
      <c r="F1318" s="9" t="s">
        <v>6180</v>
      </c>
      <c r="G1318" s="9" t="s">
        <v>9863</v>
      </c>
      <c r="H1318" s="9" t="s">
        <v>4839</v>
      </c>
      <c r="J1318" s="6" t="str">
        <f t="shared" si="372"/>
        <v>001011</v>
      </c>
      <c r="K1318" s="1">
        <f t="shared" si="373"/>
        <v>2</v>
      </c>
      <c r="L1318" s="6" t="str">
        <f t="shared" si="374"/>
        <v>00000</v>
      </c>
      <c r="M1318" s="1">
        <f t="shared" si="375"/>
        <v>17</v>
      </c>
      <c r="N1318" s="6" t="str">
        <f t="shared" si="376"/>
        <v>00</v>
      </c>
      <c r="O1318" s="1">
        <f t="shared" si="377"/>
        <v>13</v>
      </c>
      <c r="P1318" s="1">
        <f>IF(HEX2DEC(LEFT(E1318,4))&gt;=32768,HEX2DEC(LEFT(E1318,4))-65536,HEX2DEC(LEFT(E1318,4)))/Codes!$N$2</f>
        <v>3.2</v>
      </c>
      <c r="Q1318" s="1">
        <f>IF(HEX2DEC(RIGHT(E1318,4))&gt;=32768,HEX2DEC(RIGHT(E1318,4))-65536,HEX2DEC(RIGHT(E1318,4)))/Codes!$N$2</f>
        <v>0</v>
      </c>
      <c r="R1318" s="1">
        <f>IF(HEX2DEC(LEFT(F1318,4))&gt;=32768,HEX2DEC(LEFT(F1318,4))-65536,HEX2DEC(LEFT(F1318,4)))/Codes!$N$2</f>
        <v>0</v>
      </c>
      <c r="S1318" s="1">
        <f>IF(HEX2DEC(RIGHT(F1318,4))&gt;=32768,HEX2DEC(RIGHT(F1318,4))-65536,HEX2DEC(RIGHT(F1318,4)))/Codes!$N$2</f>
        <v>-4</v>
      </c>
      <c r="T1318" s="18">
        <f t="shared" si="378"/>
        <v>75</v>
      </c>
      <c r="U1318" s="1">
        <f t="shared" si="379"/>
        <v>125</v>
      </c>
      <c r="V1318" s="1">
        <f t="shared" si="380"/>
        <v>0</v>
      </c>
      <c r="W1318" s="1" t="str">
        <f t="shared" si="381"/>
        <v>100</v>
      </c>
      <c r="X1318" s="1">
        <f t="shared" si="382"/>
        <v>3</v>
      </c>
      <c r="Y1318" s="1">
        <f t="shared" si="383"/>
        <v>25</v>
      </c>
      <c r="Z1318" s="1" t="str">
        <f>VLOOKUP(BIN2DEC(MID(HEX2BIN(MID(H1318,3,2),8),2,5)),Codes!$E$1:$F$18,2)</f>
        <v>Slash</v>
      </c>
      <c r="AA1318" s="6" t="str">
        <f t="shared" si="384"/>
        <v>0</v>
      </c>
      <c r="AB1318" s="1">
        <f t="shared" si="385"/>
        <v>0</v>
      </c>
      <c r="AC1318" s="1" t="str">
        <f>VLOOKUP(BIN2DEC(RIGHT(HEX2BIN(MID(H1318,6,1),4),1)&amp;LEFT(HEX2BIN(MID(H1318,7,1),4),1)),Codes!$K$1:$L$5,2)</f>
        <v>L</v>
      </c>
      <c r="AD1318" s="1" t="str">
        <f>VLOOKUP(BIN2DEC(RIGHT(HEX2BIN(MID(H1318,7,1),4),3)&amp;LEFT(HEX2BIN(MID(H1318,8,1),4),2)),Codes!$H$2:$I$33,2)</f>
        <v>Slash</v>
      </c>
      <c r="AE1318" s="1" t="str">
        <f t="shared" si="386"/>
        <v>1</v>
      </c>
      <c r="AF1318" s="1" t="str">
        <f t="shared" si="387"/>
        <v>1</v>
      </c>
      <c r="AH1318" s="6">
        <f t="shared" si="388"/>
        <v>67</v>
      </c>
    </row>
    <row r="1319" spans="1:34">
      <c r="A1319" s="3" t="s">
        <v>9869</v>
      </c>
      <c r="B1319" s="1" t="s">
        <v>34</v>
      </c>
      <c r="C1319" s="6" t="s">
        <v>5377</v>
      </c>
      <c r="D1319" s="9" t="s">
        <v>7767</v>
      </c>
      <c r="E1319" s="9" t="s">
        <v>9687</v>
      </c>
      <c r="F1319" s="9" t="s">
        <v>91</v>
      </c>
      <c r="G1319" s="9" t="s">
        <v>9870</v>
      </c>
      <c r="H1319" s="9" t="s">
        <v>435</v>
      </c>
      <c r="J1319" s="6" t="str">
        <f t="shared" si="372"/>
        <v>001011</v>
      </c>
      <c r="K1319" s="1">
        <f t="shared" si="373"/>
        <v>0</v>
      </c>
      <c r="L1319" s="6" t="str">
        <f t="shared" si="374"/>
        <v>00000</v>
      </c>
      <c r="M1319" s="1">
        <f t="shared" si="375"/>
        <v>13</v>
      </c>
      <c r="N1319" s="6" t="str">
        <f t="shared" si="376"/>
        <v>00</v>
      </c>
      <c r="O1319" s="1">
        <f t="shared" si="377"/>
        <v>17</v>
      </c>
      <c r="P1319" s="1">
        <f>IF(HEX2DEC(LEFT(E1319,4))&gt;=32768,HEX2DEC(LEFT(E1319,4))-65536,HEX2DEC(LEFT(E1319,4)))/Codes!$N$2</f>
        <v>3.6</v>
      </c>
      <c r="Q1319" s="1">
        <f>IF(HEX2DEC(RIGHT(E1319,4))&gt;=32768,HEX2DEC(RIGHT(E1319,4))-65536,HEX2DEC(RIGHT(E1319,4)))/Codes!$N$2</f>
        <v>4.2</v>
      </c>
      <c r="R1319" s="1">
        <f>IF(HEX2DEC(LEFT(F1319,4))&gt;=32768,HEX2DEC(LEFT(F1319,4))-65536,HEX2DEC(LEFT(F1319,4)))/Codes!$N$2</f>
        <v>0</v>
      </c>
      <c r="S1319" s="1">
        <f>IF(HEX2DEC(RIGHT(F1319,4))&gt;=32768,HEX2DEC(RIGHT(F1319,4))-65536,HEX2DEC(RIGHT(F1319,4)))/Codes!$N$2</f>
        <v>0</v>
      </c>
      <c r="T1319" s="18">
        <f t="shared" si="378"/>
        <v>361</v>
      </c>
      <c r="U1319" s="1">
        <f t="shared" si="379"/>
        <v>90</v>
      </c>
      <c r="V1319" s="1">
        <f t="shared" si="380"/>
        <v>0</v>
      </c>
      <c r="W1319" s="1" t="str">
        <f t="shared" si="381"/>
        <v>100</v>
      </c>
      <c r="X1319" s="1">
        <f t="shared" si="382"/>
        <v>2</v>
      </c>
      <c r="Y1319" s="1">
        <f t="shared" si="383"/>
        <v>40</v>
      </c>
      <c r="Z1319" s="1" t="str">
        <f>VLOOKUP(BIN2DEC(MID(HEX2BIN(MID(H1319,3,2),8),2,5)),Codes!$E$1:$F$18,2)</f>
        <v>Normal</v>
      </c>
      <c r="AA1319" s="6" t="str">
        <f t="shared" si="384"/>
        <v>0</v>
      </c>
      <c r="AB1319" s="1">
        <f t="shared" si="385"/>
        <v>0</v>
      </c>
      <c r="AC1319" s="1" t="str">
        <f>VLOOKUP(BIN2DEC(RIGHT(HEX2BIN(MID(H1319,6,1),4),1)&amp;LEFT(HEX2BIN(MID(H1319,7,1),4),1)),Codes!$K$1:$L$5,2)</f>
        <v>L</v>
      </c>
      <c r="AD1319" s="1" t="str">
        <f>VLOOKUP(BIN2DEC(RIGHT(HEX2BIN(MID(H1319,7,1),4),3)&amp;LEFT(HEX2BIN(MID(H1319,8,1),4),2)),Codes!$H$2:$I$33,2)</f>
        <v>Kick</v>
      </c>
      <c r="AE1319" s="1" t="str">
        <f t="shared" si="386"/>
        <v>1</v>
      </c>
      <c r="AF1319" s="1" t="str">
        <f t="shared" si="387"/>
        <v>1</v>
      </c>
      <c r="AH1319" s="6">
        <f t="shared" si="388"/>
        <v>66</v>
      </c>
    </row>
    <row r="1320" spans="1:34">
      <c r="A1320" s="3" t="s">
        <v>9871</v>
      </c>
      <c r="B1320" s="1" t="s">
        <v>34</v>
      </c>
      <c r="C1320" s="6" t="s">
        <v>5377</v>
      </c>
      <c r="D1320" s="9" t="s">
        <v>9872</v>
      </c>
      <c r="E1320" s="9" t="s">
        <v>9659</v>
      </c>
      <c r="F1320" s="9" t="s">
        <v>91</v>
      </c>
      <c r="G1320" s="9" t="s">
        <v>9870</v>
      </c>
      <c r="H1320" s="9" t="s">
        <v>435</v>
      </c>
      <c r="J1320" s="6" t="str">
        <f t="shared" si="372"/>
        <v>001011</v>
      </c>
      <c r="K1320" s="1">
        <f t="shared" si="373"/>
        <v>1</v>
      </c>
      <c r="L1320" s="6" t="str">
        <f t="shared" si="374"/>
        <v>00000</v>
      </c>
      <c r="M1320" s="1">
        <f t="shared" si="375"/>
        <v>12</v>
      </c>
      <c r="N1320" s="6" t="str">
        <f t="shared" si="376"/>
        <v>00</v>
      </c>
      <c r="O1320" s="1">
        <f t="shared" si="377"/>
        <v>17</v>
      </c>
      <c r="P1320" s="1">
        <f>IF(HEX2DEC(LEFT(E1320,4))&gt;=32768,HEX2DEC(LEFT(E1320,4))-65536,HEX2DEC(LEFT(E1320,4)))/Codes!$N$2</f>
        <v>3.2</v>
      </c>
      <c r="Q1320" s="1">
        <f>IF(HEX2DEC(RIGHT(E1320,4))&gt;=32768,HEX2DEC(RIGHT(E1320,4))-65536,HEX2DEC(RIGHT(E1320,4)))/Codes!$N$2</f>
        <v>2.4</v>
      </c>
      <c r="R1320" s="1">
        <f>IF(HEX2DEC(LEFT(F1320,4))&gt;=32768,HEX2DEC(LEFT(F1320,4))-65536,HEX2DEC(LEFT(F1320,4)))/Codes!$N$2</f>
        <v>0</v>
      </c>
      <c r="S1320" s="1">
        <f>IF(HEX2DEC(RIGHT(F1320,4))&gt;=32768,HEX2DEC(RIGHT(F1320,4))-65536,HEX2DEC(RIGHT(F1320,4)))/Codes!$N$2</f>
        <v>0</v>
      </c>
      <c r="T1320" s="18">
        <f t="shared" si="378"/>
        <v>361</v>
      </c>
      <c r="U1320" s="1">
        <f t="shared" si="379"/>
        <v>90</v>
      </c>
      <c r="V1320" s="1">
        <f t="shared" si="380"/>
        <v>0</v>
      </c>
      <c r="W1320" s="1" t="str">
        <f t="shared" si="381"/>
        <v>100</v>
      </c>
      <c r="X1320" s="1">
        <f t="shared" si="382"/>
        <v>2</v>
      </c>
      <c r="Y1320" s="1">
        <f t="shared" si="383"/>
        <v>40</v>
      </c>
      <c r="Z1320" s="1" t="str">
        <f>VLOOKUP(BIN2DEC(MID(HEX2BIN(MID(H1320,3,2),8),2,5)),Codes!$E$1:$F$18,2)</f>
        <v>Normal</v>
      </c>
      <c r="AA1320" s="6" t="str">
        <f t="shared" si="384"/>
        <v>0</v>
      </c>
      <c r="AB1320" s="1">
        <f t="shared" si="385"/>
        <v>0</v>
      </c>
      <c r="AC1320" s="1" t="str">
        <f>VLOOKUP(BIN2DEC(RIGHT(HEX2BIN(MID(H1320,6,1),4),1)&amp;LEFT(HEX2BIN(MID(H1320,7,1),4),1)),Codes!$K$1:$L$5,2)</f>
        <v>L</v>
      </c>
      <c r="AD1320" s="1" t="str">
        <f>VLOOKUP(BIN2DEC(RIGHT(HEX2BIN(MID(H1320,7,1),4),3)&amp;LEFT(HEX2BIN(MID(H1320,8,1),4),2)),Codes!$H$2:$I$33,2)</f>
        <v>Kick</v>
      </c>
      <c r="AE1320" s="1" t="str">
        <f t="shared" si="386"/>
        <v>1</v>
      </c>
      <c r="AF1320" s="1" t="str">
        <f t="shared" si="387"/>
        <v>1</v>
      </c>
      <c r="AH1320" s="6">
        <f t="shared" si="388"/>
        <v>66</v>
      </c>
    </row>
    <row r="1321" spans="1:34">
      <c r="A1321" s="3" t="s">
        <v>9873</v>
      </c>
      <c r="B1321" s="1" t="s">
        <v>34</v>
      </c>
      <c r="C1321" s="6" t="s">
        <v>5377</v>
      </c>
      <c r="D1321" s="9" t="s">
        <v>9874</v>
      </c>
      <c r="E1321" s="9" t="s">
        <v>265</v>
      </c>
      <c r="F1321" s="9" t="s">
        <v>91</v>
      </c>
      <c r="G1321" s="9" t="s">
        <v>9875</v>
      </c>
      <c r="H1321" s="9" t="s">
        <v>435</v>
      </c>
      <c r="J1321" s="6" t="str">
        <f t="shared" si="372"/>
        <v>001011</v>
      </c>
      <c r="K1321" s="1">
        <f t="shared" si="373"/>
        <v>2</v>
      </c>
      <c r="L1321" s="6" t="str">
        <f t="shared" si="374"/>
        <v>00000</v>
      </c>
      <c r="M1321" s="1">
        <f t="shared" si="375"/>
        <v>4</v>
      </c>
      <c r="N1321" s="6" t="str">
        <f t="shared" si="376"/>
        <v>00</v>
      </c>
      <c r="O1321" s="1">
        <f t="shared" si="377"/>
        <v>17</v>
      </c>
      <c r="P1321" s="1">
        <f>IF(HEX2DEC(LEFT(E1321,4))&gt;=32768,HEX2DEC(LEFT(E1321,4))-65536,HEX2DEC(LEFT(E1321,4)))/Codes!$N$2</f>
        <v>2.4</v>
      </c>
      <c r="Q1321" s="1">
        <f>IF(HEX2DEC(RIGHT(E1321,4))&gt;=32768,HEX2DEC(RIGHT(E1321,4))-65536,HEX2DEC(RIGHT(E1321,4)))/Codes!$N$2</f>
        <v>0</v>
      </c>
      <c r="R1321" s="1">
        <f>IF(HEX2DEC(LEFT(F1321,4))&gt;=32768,HEX2DEC(LEFT(F1321,4))-65536,HEX2DEC(LEFT(F1321,4)))/Codes!$N$2</f>
        <v>0</v>
      </c>
      <c r="S1321" s="1">
        <f>IF(HEX2DEC(RIGHT(F1321,4))&gt;=32768,HEX2DEC(RIGHT(F1321,4))-65536,HEX2DEC(RIGHT(F1321,4)))/Codes!$N$2</f>
        <v>0</v>
      </c>
      <c r="T1321" s="18">
        <f t="shared" si="378"/>
        <v>110</v>
      </c>
      <c r="U1321" s="1">
        <f t="shared" si="379"/>
        <v>90</v>
      </c>
      <c r="V1321" s="1">
        <f t="shared" si="380"/>
        <v>0</v>
      </c>
      <c r="W1321" s="1" t="str">
        <f t="shared" si="381"/>
        <v>100</v>
      </c>
      <c r="X1321" s="1">
        <f t="shared" si="382"/>
        <v>2</v>
      </c>
      <c r="Y1321" s="1">
        <f t="shared" si="383"/>
        <v>40</v>
      </c>
      <c r="Z1321" s="1" t="str">
        <f>VLOOKUP(BIN2DEC(MID(HEX2BIN(MID(H1321,3,2),8),2,5)),Codes!$E$1:$F$18,2)</f>
        <v>Normal</v>
      </c>
      <c r="AA1321" s="6" t="str">
        <f t="shared" si="384"/>
        <v>0</v>
      </c>
      <c r="AB1321" s="1">
        <f t="shared" si="385"/>
        <v>0</v>
      </c>
      <c r="AC1321" s="1" t="str">
        <f>VLOOKUP(BIN2DEC(RIGHT(HEX2BIN(MID(H1321,6,1),4),1)&amp;LEFT(HEX2BIN(MID(H1321,7,1),4),1)),Codes!$K$1:$L$5,2)</f>
        <v>L</v>
      </c>
      <c r="AD1321" s="1" t="str">
        <f>VLOOKUP(BIN2DEC(RIGHT(HEX2BIN(MID(H1321,7,1),4),3)&amp;LEFT(HEX2BIN(MID(H1321,8,1),4),2)),Codes!$H$2:$I$33,2)</f>
        <v>Kick</v>
      </c>
      <c r="AE1321" s="1" t="str">
        <f t="shared" si="386"/>
        <v>1</v>
      </c>
      <c r="AF1321" s="1" t="str">
        <f t="shared" si="387"/>
        <v>1</v>
      </c>
      <c r="AH1321" s="6">
        <f t="shared" si="388"/>
        <v>66</v>
      </c>
    </row>
    <row r="1322" spans="1:34">
      <c r="A1322" s="3" t="s">
        <v>9876</v>
      </c>
      <c r="B1322" s="1" t="s">
        <v>34</v>
      </c>
      <c r="C1322" s="6" t="s">
        <v>5387</v>
      </c>
      <c r="D1322" s="9" t="s">
        <v>5084</v>
      </c>
      <c r="E1322" s="9" t="s">
        <v>9687</v>
      </c>
      <c r="F1322" s="9" t="s">
        <v>91</v>
      </c>
      <c r="G1322" s="9" t="s">
        <v>9688</v>
      </c>
      <c r="H1322" s="9" t="s">
        <v>163</v>
      </c>
      <c r="J1322" s="6" t="str">
        <f t="shared" si="372"/>
        <v>001011</v>
      </c>
      <c r="K1322" s="1">
        <f t="shared" si="373"/>
        <v>0</v>
      </c>
      <c r="L1322" s="6" t="str">
        <f t="shared" si="374"/>
        <v>00000</v>
      </c>
      <c r="M1322" s="1">
        <f t="shared" si="375"/>
        <v>13</v>
      </c>
      <c r="N1322" s="6" t="str">
        <f t="shared" si="376"/>
        <v>00</v>
      </c>
      <c r="O1322" s="1">
        <f t="shared" si="377"/>
        <v>14</v>
      </c>
      <c r="P1322" s="1">
        <f>IF(HEX2DEC(LEFT(E1322,4))&gt;=32768,HEX2DEC(LEFT(E1322,4))-65536,HEX2DEC(LEFT(E1322,4)))/Codes!$N$2</f>
        <v>3.6</v>
      </c>
      <c r="Q1322" s="1">
        <f>IF(HEX2DEC(RIGHT(E1322,4))&gt;=32768,HEX2DEC(RIGHT(E1322,4))-65536,HEX2DEC(RIGHT(E1322,4)))/Codes!$N$2</f>
        <v>4.2</v>
      </c>
      <c r="R1322" s="1">
        <f>IF(HEX2DEC(LEFT(F1322,4))&gt;=32768,HEX2DEC(LEFT(F1322,4))-65536,HEX2DEC(LEFT(F1322,4)))/Codes!$N$2</f>
        <v>0</v>
      </c>
      <c r="S1322" s="1">
        <f>IF(HEX2DEC(RIGHT(F1322,4))&gt;=32768,HEX2DEC(RIGHT(F1322,4))-65536,HEX2DEC(RIGHT(F1322,4)))/Codes!$N$2</f>
        <v>0</v>
      </c>
      <c r="T1322" s="18">
        <f t="shared" si="378"/>
        <v>361</v>
      </c>
      <c r="U1322" s="1">
        <f t="shared" si="379"/>
        <v>105</v>
      </c>
      <c r="V1322" s="1">
        <f t="shared" si="380"/>
        <v>0</v>
      </c>
      <c r="W1322" s="1" t="str">
        <f t="shared" si="381"/>
        <v>100</v>
      </c>
      <c r="X1322" s="1">
        <f t="shared" si="382"/>
        <v>2</v>
      </c>
      <c r="Y1322" s="1">
        <f t="shared" si="383"/>
        <v>10</v>
      </c>
      <c r="Z1322" s="1" t="str">
        <f>VLOOKUP(BIN2DEC(MID(HEX2BIN(MID(H1322,3,2),8),2,5)),Codes!$E$1:$F$18,2)</f>
        <v>Normal</v>
      </c>
      <c r="AA1322" s="6" t="str">
        <f t="shared" si="384"/>
        <v>0</v>
      </c>
      <c r="AB1322" s="1">
        <f t="shared" si="385"/>
        <v>0</v>
      </c>
      <c r="AC1322" s="1" t="str">
        <f>VLOOKUP(BIN2DEC(RIGHT(HEX2BIN(MID(H1322,6,1),4),1)&amp;LEFT(HEX2BIN(MID(H1322,7,1),4),1)),Codes!$K$1:$L$5,2)</f>
        <v>M</v>
      </c>
      <c r="AD1322" s="1" t="str">
        <f>VLOOKUP(BIN2DEC(RIGHT(HEX2BIN(MID(H1322,7,1),4),3)&amp;LEFT(HEX2BIN(MID(H1322,8,1),4),2)),Codes!$H$2:$I$33,2)</f>
        <v>Kick</v>
      </c>
      <c r="AE1322" s="1" t="str">
        <f t="shared" si="386"/>
        <v>1</v>
      </c>
      <c r="AF1322" s="1" t="str">
        <f t="shared" si="387"/>
        <v>1</v>
      </c>
      <c r="AH1322" s="6">
        <f t="shared" si="388"/>
        <v>34</v>
      </c>
    </row>
    <row r="1323" spans="1:34">
      <c r="A1323" s="3" t="s">
        <v>9877</v>
      </c>
      <c r="B1323" s="1" t="s">
        <v>34</v>
      </c>
      <c r="C1323" s="6" t="s">
        <v>5387</v>
      </c>
      <c r="D1323" s="9" t="s">
        <v>9878</v>
      </c>
      <c r="E1323" s="9" t="s">
        <v>9659</v>
      </c>
      <c r="F1323" s="9" t="s">
        <v>91</v>
      </c>
      <c r="G1323" s="9" t="s">
        <v>9688</v>
      </c>
      <c r="H1323" s="9" t="s">
        <v>163</v>
      </c>
      <c r="J1323" s="6" t="str">
        <f t="shared" si="372"/>
        <v>001011</v>
      </c>
      <c r="K1323" s="1">
        <f t="shared" si="373"/>
        <v>1</v>
      </c>
      <c r="L1323" s="6" t="str">
        <f t="shared" si="374"/>
        <v>00000</v>
      </c>
      <c r="M1323" s="1">
        <f t="shared" si="375"/>
        <v>12</v>
      </c>
      <c r="N1323" s="6" t="str">
        <f t="shared" si="376"/>
        <v>00</v>
      </c>
      <c r="O1323" s="1">
        <f t="shared" si="377"/>
        <v>14</v>
      </c>
      <c r="P1323" s="1">
        <f>IF(HEX2DEC(LEFT(E1323,4))&gt;=32768,HEX2DEC(LEFT(E1323,4))-65536,HEX2DEC(LEFT(E1323,4)))/Codes!$N$2</f>
        <v>3.2</v>
      </c>
      <c r="Q1323" s="1">
        <f>IF(HEX2DEC(RIGHT(E1323,4))&gt;=32768,HEX2DEC(RIGHT(E1323,4))-65536,HEX2DEC(RIGHT(E1323,4)))/Codes!$N$2</f>
        <v>2.4</v>
      </c>
      <c r="R1323" s="1">
        <f>IF(HEX2DEC(LEFT(F1323,4))&gt;=32768,HEX2DEC(LEFT(F1323,4))-65536,HEX2DEC(LEFT(F1323,4)))/Codes!$N$2</f>
        <v>0</v>
      </c>
      <c r="S1323" s="1">
        <f>IF(HEX2DEC(RIGHT(F1323,4))&gt;=32768,HEX2DEC(RIGHT(F1323,4))-65536,HEX2DEC(RIGHT(F1323,4)))/Codes!$N$2</f>
        <v>0</v>
      </c>
      <c r="T1323" s="18">
        <f t="shared" si="378"/>
        <v>361</v>
      </c>
      <c r="U1323" s="1">
        <f t="shared" si="379"/>
        <v>105</v>
      </c>
      <c r="V1323" s="1">
        <f t="shared" si="380"/>
        <v>0</v>
      </c>
      <c r="W1323" s="1" t="str">
        <f t="shared" si="381"/>
        <v>100</v>
      </c>
      <c r="X1323" s="1">
        <f t="shared" si="382"/>
        <v>2</v>
      </c>
      <c r="Y1323" s="1">
        <f t="shared" si="383"/>
        <v>10</v>
      </c>
      <c r="Z1323" s="1" t="str">
        <f>VLOOKUP(BIN2DEC(MID(HEX2BIN(MID(H1323,3,2),8),2,5)),Codes!$E$1:$F$18,2)</f>
        <v>Normal</v>
      </c>
      <c r="AA1323" s="6" t="str">
        <f t="shared" si="384"/>
        <v>0</v>
      </c>
      <c r="AB1323" s="1">
        <f t="shared" si="385"/>
        <v>0</v>
      </c>
      <c r="AC1323" s="1" t="str">
        <f>VLOOKUP(BIN2DEC(RIGHT(HEX2BIN(MID(H1323,6,1),4),1)&amp;LEFT(HEX2BIN(MID(H1323,7,1),4),1)),Codes!$K$1:$L$5,2)</f>
        <v>M</v>
      </c>
      <c r="AD1323" s="1" t="str">
        <f>VLOOKUP(BIN2DEC(RIGHT(HEX2BIN(MID(H1323,7,1),4),3)&amp;LEFT(HEX2BIN(MID(H1323,8,1),4),2)),Codes!$H$2:$I$33,2)</f>
        <v>Kick</v>
      </c>
      <c r="AE1323" s="1" t="str">
        <f t="shared" si="386"/>
        <v>1</v>
      </c>
      <c r="AF1323" s="1" t="str">
        <f t="shared" si="387"/>
        <v>1</v>
      </c>
      <c r="AH1323" s="6">
        <f t="shared" si="388"/>
        <v>34</v>
      </c>
    </row>
    <row r="1324" spans="1:34">
      <c r="A1324" s="3" t="s">
        <v>9879</v>
      </c>
      <c r="B1324" s="1" t="s">
        <v>34</v>
      </c>
      <c r="C1324" s="6" t="s">
        <v>5387</v>
      </c>
      <c r="D1324" s="9" t="s">
        <v>3862</v>
      </c>
      <c r="E1324" s="9" t="s">
        <v>265</v>
      </c>
      <c r="F1324" s="9" t="s">
        <v>91</v>
      </c>
      <c r="G1324" s="9" t="s">
        <v>9688</v>
      </c>
      <c r="H1324" s="9" t="s">
        <v>163</v>
      </c>
      <c r="J1324" s="6" t="str">
        <f t="shared" si="372"/>
        <v>001011</v>
      </c>
      <c r="K1324" s="1">
        <f t="shared" si="373"/>
        <v>2</v>
      </c>
      <c r="L1324" s="6" t="str">
        <f t="shared" si="374"/>
        <v>00000</v>
      </c>
      <c r="M1324" s="1">
        <f t="shared" si="375"/>
        <v>4</v>
      </c>
      <c r="N1324" s="6" t="str">
        <f t="shared" si="376"/>
        <v>00</v>
      </c>
      <c r="O1324" s="1">
        <f t="shared" si="377"/>
        <v>14</v>
      </c>
      <c r="P1324" s="1">
        <f>IF(HEX2DEC(LEFT(E1324,4))&gt;=32768,HEX2DEC(LEFT(E1324,4))-65536,HEX2DEC(LEFT(E1324,4)))/Codes!$N$2</f>
        <v>2.4</v>
      </c>
      <c r="Q1324" s="1">
        <f>IF(HEX2DEC(RIGHT(E1324,4))&gt;=32768,HEX2DEC(RIGHT(E1324,4))-65536,HEX2DEC(RIGHT(E1324,4)))/Codes!$N$2</f>
        <v>0</v>
      </c>
      <c r="R1324" s="1">
        <f>IF(HEX2DEC(LEFT(F1324,4))&gt;=32768,HEX2DEC(LEFT(F1324,4))-65536,HEX2DEC(LEFT(F1324,4)))/Codes!$N$2</f>
        <v>0</v>
      </c>
      <c r="S1324" s="1">
        <f>IF(HEX2DEC(RIGHT(F1324,4))&gt;=32768,HEX2DEC(RIGHT(F1324,4))-65536,HEX2DEC(RIGHT(F1324,4)))/Codes!$N$2</f>
        <v>0</v>
      </c>
      <c r="T1324" s="18">
        <f t="shared" si="378"/>
        <v>361</v>
      </c>
      <c r="U1324" s="1">
        <f t="shared" si="379"/>
        <v>105</v>
      </c>
      <c r="V1324" s="1">
        <f t="shared" si="380"/>
        <v>0</v>
      </c>
      <c r="W1324" s="1" t="str">
        <f t="shared" si="381"/>
        <v>100</v>
      </c>
      <c r="X1324" s="1">
        <f t="shared" si="382"/>
        <v>2</v>
      </c>
      <c r="Y1324" s="1">
        <f t="shared" si="383"/>
        <v>10</v>
      </c>
      <c r="Z1324" s="1" t="str">
        <f>VLOOKUP(BIN2DEC(MID(HEX2BIN(MID(H1324,3,2),8),2,5)),Codes!$E$1:$F$18,2)</f>
        <v>Normal</v>
      </c>
      <c r="AA1324" s="6" t="str">
        <f t="shared" si="384"/>
        <v>0</v>
      </c>
      <c r="AB1324" s="1">
        <f t="shared" si="385"/>
        <v>0</v>
      </c>
      <c r="AC1324" s="1" t="str">
        <f>VLOOKUP(BIN2DEC(RIGHT(HEX2BIN(MID(H1324,6,1),4),1)&amp;LEFT(HEX2BIN(MID(H1324,7,1),4),1)),Codes!$K$1:$L$5,2)</f>
        <v>M</v>
      </c>
      <c r="AD1324" s="1" t="str">
        <f>VLOOKUP(BIN2DEC(RIGHT(HEX2BIN(MID(H1324,7,1),4),3)&amp;LEFT(HEX2BIN(MID(H1324,8,1),4),2)),Codes!$H$2:$I$33,2)</f>
        <v>Kick</v>
      </c>
      <c r="AE1324" s="1" t="str">
        <f t="shared" si="386"/>
        <v>1</v>
      </c>
      <c r="AF1324" s="1" t="str">
        <f t="shared" si="387"/>
        <v>1</v>
      </c>
      <c r="AH1324" s="6">
        <f t="shared" si="388"/>
        <v>34</v>
      </c>
    </row>
    <row r="1325" spans="1:34">
      <c r="A1325" s="3" t="s">
        <v>9880</v>
      </c>
      <c r="B1325" s="1" t="s">
        <v>34</v>
      </c>
      <c r="C1325" s="6" t="s">
        <v>3448</v>
      </c>
      <c r="D1325" s="9" t="s">
        <v>5084</v>
      </c>
      <c r="E1325" s="9" t="s">
        <v>573</v>
      </c>
      <c r="F1325" s="9" t="s">
        <v>91</v>
      </c>
      <c r="G1325" s="9" t="s">
        <v>9881</v>
      </c>
      <c r="H1325" s="9" t="s">
        <v>4514</v>
      </c>
      <c r="J1325" s="6" t="str">
        <f t="shared" si="372"/>
        <v>001011</v>
      </c>
      <c r="K1325" s="1">
        <f t="shared" si="373"/>
        <v>0</v>
      </c>
      <c r="L1325" s="6" t="str">
        <f t="shared" si="374"/>
        <v>00000</v>
      </c>
      <c r="M1325" s="1">
        <f t="shared" si="375"/>
        <v>13</v>
      </c>
      <c r="N1325" s="6" t="str">
        <f t="shared" si="376"/>
        <v>00</v>
      </c>
      <c r="O1325" s="1">
        <f t="shared" si="377"/>
        <v>14</v>
      </c>
      <c r="P1325" s="1">
        <f>IF(HEX2DEC(LEFT(E1325,4))&gt;=32768,HEX2DEC(LEFT(E1325,4))-65536,HEX2DEC(LEFT(E1325,4)))/Codes!$N$2</f>
        <v>3.4079999999999999</v>
      </c>
      <c r="Q1325" s="1">
        <f>IF(HEX2DEC(RIGHT(E1325,4))&gt;=32768,HEX2DEC(RIGHT(E1325,4))-65536,HEX2DEC(RIGHT(E1325,4)))/Codes!$N$2</f>
        <v>0</v>
      </c>
      <c r="R1325" s="1">
        <f>IF(HEX2DEC(LEFT(F1325,4))&gt;=32768,HEX2DEC(LEFT(F1325,4))-65536,HEX2DEC(LEFT(F1325,4)))/Codes!$N$2</f>
        <v>0</v>
      </c>
      <c r="S1325" s="1">
        <f>IF(HEX2DEC(RIGHT(F1325,4))&gt;=32768,HEX2DEC(RIGHT(F1325,4))-65536,HEX2DEC(RIGHT(F1325,4)))/Codes!$N$2</f>
        <v>0</v>
      </c>
      <c r="T1325" s="18">
        <f t="shared" si="378"/>
        <v>95</v>
      </c>
      <c r="U1325" s="1">
        <f t="shared" si="379"/>
        <v>100</v>
      </c>
      <c r="V1325" s="1">
        <f t="shared" si="380"/>
        <v>0</v>
      </c>
      <c r="W1325" s="1" t="str">
        <f t="shared" si="381"/>
        <v>100</v>
      </c>
      <c r="X1325" s="1">
        <f t="shared" si="382"/>
        <v>3</v>
      </c>
      <c r="Y1325" s="1">
        <f t="shared" si="383"/>
        <v>25</v>
      </c>
      <c r="Z1325" s="1" t="str">
        <f>VLOOKUP(BIN2DEC(MID(HEX2BIN(MID(H1325,3,2),8),2,5)),Codes!$E$1:$F$18,2)</f>
        <v>Normal</v>
      </c>
      <c r="AA1325" s="6" t="str">
        <f t="shared" si="384"/>
        <v>0</v>
      </c>
      <c r="AB1325" s="1">
        <f t="shared" si="385"/>
        <v>0</v>
      </c>
      <c r="AC1325" s="1" t="str">
        <f>VLOOKUP(BIN2DEC(RIGHT(HEX2BIN(MID(H1325,6,1),4),1)&amp;LEFT(HEX2BIN(MID(H1325,7,1),4),1)),Codes!$K$1:$L$5,2)</f>
        <v>L</v>
      </c>
      <c r="AD1325" s="1" t="str">
        <f>VLOOKUP(BIN2DEC(RIGHT(HEX2BIN(MID(H1325,7,1),4),3)&amp;LEFT(HEX2BIN(MID(H1325,8,1),4),2)),Codes!$H$2:$I$33,2)</f>
        <v>Kick</v>
      </c>
      <c r="AE1325" s="1" t="str">
        <f t="shared" si="386"/>
        <v>1</v>
      </c>
      <c r="AF1325" s="1" t="str">
        <f t="shared" si="387"/>
        <v>1</v>
      </c>
      <c r="AH1325" s="6">
        <f t="shared" si="388"/>
        <v>66</v>
      </c>
    </row>
    <row r="1326" spans="1:34">
      <c r="A1326" s="3" t="s">
        <v>9882</v>
      </c>
      <c r="B1326" s="1" t="s">
        <v>34</v>
      </c>
      <c r="C1326" s="6" t="s">
        <v>3448</v>
      </c>
      <c r="D1326" s="9" t="s">
        <v>9883</v>
      </c>
      <c r="E1326" s="9" t="s">
        <v>9698</v>
      </c>
      <c r="F1326" s="9" t="s">
        <v>91</v>
      </c>
      <c r="G1326" s="9" t="s">
        <v>9881</v>
      </c>
      <c r="H1326" s="9" t="s">
        <v>4514</v>
      </c>
      <c r="J1326" s="6" t="str">
        <f t="shared" si="372"/>
        <v>001011</v>
      </c>
      <c r="K1326" s="1">
        <f t="shared" si="373"/>
        <v>1</v>
      </c>
      <c r="L1326" s="6" t="str">
        <f t="shared" si="374"/>
        <v>00000</v>
      </c>
      <c r="M1326" s="1">
        <f t="shared" si="375"/>
        <v>13</v>
      </c>
      <c r="N1326" s="6" t="str">
        <f t="shared" si="376"/>
        <v>00</v>
      </c>
      <c r="O1326" s="1">
        <f t="shared" si="377"/>
        <v>14</v>
      </c>
      <c r="P1326" s="1">
        <f>IF(HEX2DEC(LEFT(E1326,4))&gt;=32768,HEX2DEC(LEFT(E1326,4))-65536,HEX2DEC(LEFT(E1326,4)))/Codes!$N$2</f>
        <v>4.7679999999999998</v>
      </c>
      <c r="Q1326" s="1">
        <f>IF(HEX2DEC(RIGHT(E1326,4))&gt;=32768,HEX2DEC(RIGHT(E1326,4))-65536,HEX2DEC(RIGHT(E1326,4)))/Codes!$N$2</f>
        <v>2.3839999999999999</v>
      </c>
      <c r="R1326" s="1">
        <f>IF(HEX2DEC(LEFT(F1326,4))&gt;=32768,HEX2DEC(LEFT(F1326,4))-65536,HEX2DEC(LEFT(F1326,4)))/Codes!$N$2</f>
        <v>0</v>
      </c>
      <c r="S1326" s="1">
        <f>IF(HEX2DEC(RIGHT(F1326,4))&gt;=32768,HEX2DEC(RIGHT(F1326,4))-65536,HEX2DEC(RIGHT(F1326,4)))/Codes!$N$2</f>
        <v>0</v>
      </c>
      <c r="T1326" s="18">
        <f t="shared" si="378"/>
        <v>95</v>
      </c>
      <c r="U1326" s="1">
        <f t="shared" si="379"/>
        <v>100</v>
      </c>
      <c r="V1326" s="1">
        <f t="shared" si="380"/>
        <v>0</v>
      </c>
      <c r="W1326" s="1" t="str">
        <f t="shared" si="381"/>
        <v>100</v>
      </c>
      <c r="X1326" s="1">
        <f t="shared" si="382"/>
        <v>3</v>
      </c>
      <c r="Y1326" s="1">
        <f t="shared" si="383"/>
        <v>25</v>
      </c>
      <c r="Z1326" s="1" t="str">
        <f>VLOOKUP(BIN2DEC(MID(HEX2BIN(MID(H1326,3,2),8),2,5)),Codes!$E$1:$F$18,2)</f>
        <v>Normal</v>
      </c>
      <c r="AA1326" s="6" t="str">
        <f t="shared" si="384"/>
        <v>0</v>
      </c>
      <c r="AB1326" s="1">
        <f t="shared" si="385"/>
        <v>0</v>
      </c>
      <c r="AC1326" s="1" t="str">
        <f>VLOOKUP(BIN2DEC(RIGHT(HEX2BIN(MID(H1326,6,1),4),1)&amp;LEFT(HEX2BIN(MID(H1326,7,1),4),1)),Codes!$K$1:$L$5,2)</f>
        <v>L</v>
      </c>
      <c r="AD1326" s="1" t="str">
        <f>VLOOKUP(BIN2DEC(RIGHT(HEX2BIN(MID(H1326,7,1),4),3)&amp;LEFT(HEX2BIN(MID(H1326,8,1),4),2)),Codes!$H$2:$I$33,2)</f>
        <v>Kick</v>
      </c>
      <c r="AE1326" s="1" t="str">
        <f t="shared" si="386"/>
        <v>1</v>
      </c>
      <c r="AF1326" s="1" t="str">
        <f t="shared" si="387"/>
        <v>1</v>
      </c>
      <c r="AH1326" s="6">
        <f t="shared" si="388"/>
        <v>66</v>
      </c>
    </row>
    <row r="1327" spans="1:34">
      <c r="A1327" s="3" t="s">
        <v>9884</v>
      </c>
      <c r="B1327" s="1" t="s">
        <v>34</v>
      </c>
      <c r="C1327" s="6" t="s">
        <v>3449</v>
      </c>
      <c r="D1327" s="9" t="s">
        <v>1247</v>
      </c>
      <c r="E1327" s="9" t="s">
        <v>573</v>
      </c>
      <c r="F1327" s="9" t="s">
        <v>91</v>
      </c>
      <c r="G1327" s="9" t="s">
        <v>139</v>
      </c>
      <c r="H1327" s="9" t="s">
        <v>163</v>
      </c>
      <c r="J1327" s="6" t="str">
        <f t="shared" si="372"/>
        <v>001011</v>
      </c>
      <c r="K1327" s="1">
        <f t="shared" si="373"/>
        <v>0</v>
      </c>
      <c r="L1327" s="6" t="str">
        <f t="shared" si="374"/>
        <v>00000</v>
      </c>
      <c r="M1327" s="1">
        <f t="shared" si="375"/>
        <v>13</v>
      </c>
      <c r="N1327" s="6" t="str">
        <f t="shared" si="376"/>
        <v>00</v>
      </c>
      <c r="O1327" s="1">
        <f t="shared" si="377"/>
        <v>12</v>
      </c>
      <c r="P1327" s="1">
        <f>IF(HEX2DEC(LEFT(E1327,4))&gt;=32768,HEX2DEC(LEFT(E1327,4))-65536,HEX2DEC(LEFT(E1327,4)))/Codes!$N$2</f>
        <v>3.4079999999999999</v>
      </c>
      <c r="Q1327" s="1">
        <f>IF(HEX2DEC(RIGHT(E1327,4))&gt;=32768,HEX2DEC(RIGHT(E1327,4))-65536,HEX2DEC(RIGHT(E1327,4)))/Codes!$N$2</f>
        <v>0</v>
      </c>
      <c r="R1327" s="1">
        <f>IF(HEX2DEC(LEFT(F1327,4))&gt;=32768,HEX2DEC(LEFT(F1327,4))-65536,HEX2DEC(LEFT(F1327,4)))/Codes!$N$2</f>
        <v>0</v>
      </c>
      <c r="S1327" s="1">
        <f>IF(HEX2DEC(RIGHT(F1327,4))&gt;=32768,HEX2DEC(RIGHT(F1327,4))-65536,HEX2DEC(RIGHT(F1327,4)))/Codes!$N$2</f>
        <v>0</v>
      </c>
      <c r="T1327" s="18">
        <f t="shared" si="378"/>
        <v>361</v>
      </c>
      <c r="U1327" s="1">
        <f t="shared" si="379"/>
        <v>100</v>
      </c>
      <c r="V1327" s="1">
        <f t="shared" si="380"/>
        <v>0</v>
      </c>
      <c r="W1327" s="1" t="str">
        <f t="shared" si="381"/>
        <v>100</v>
      </c>
      <c r="X1327" s="1">
        <f t="shared" si="382"/>
        <v>3</v>
      </c>
      <c r="Y1327" s="1">
        <f t="shared" si="383"/>
        <v>10</v>
      </c>
      <c r="Z1327" s="1" t="str">
        <f>VLOOKUP(BIN2DEC(MID(HEX2BIN(MID(H1327,3,2),8),2,5)),Codes!$E$1:$F$18,2)</f>
        <v>Normal</v>
      </c>
      <c r="AA1327" s="6" t="str">
        <f t="shared" si="384"/>
        <v>0</v>
      </c>
      <c r="AB1327" s="1">
        <f t="shared" si="385"/>
        <v>0</v>
      </c>
      <c r="AC1327" s="1" t="str">
        <f>VLOOKUP(BIN2DEC(RIGHT(HEX2BIN(MID(H1327,6,1),4),1)&amp;LEFT(HEX2BIN(MID(H1327,7,1),4),1)),Codes!$K$1:$L$5,2)</f>
        <v>M</v>
      </c>
      <c r="AD1327" s="1" t="str">
        <f>VLOOKUP(BIN2DEC(RIGHT(HEX2BIN(MID(H1327,7,1),4),3)&amp;LEFT(HEX2BIN(MID(H1327,8,1),4),2)),Codes!$H$2:$I$33,2)</f>
        <v>Kick</v>
      </c>
      <c r="AE1327" s="1" t="str">
        <f t="shared" si="386"/>
        <v>1</v>
      </c>
      <c r="AF1327" s="1" t="str">
        <f t="shared" si="387"/>
        <v>1</v>
      </c>
      <c r="AH1327" s="6">
        <f t="shared" si="388"/>
        <v>34</v>
      </c>
    </row>
    <row r="1328" spans="1:34">
      <c r="A1328" s="3" t="s">
        <v>9885</v>
      </c>
      <c r="B1328" s="1" t="s">
        <v>34</v>
      </c>
      <c r="C1328" s="6" t="s">
        <v>3449</v>
      </c>
      <c r="D1328" s="9" t="s">
        <v>217</v>
      </c>
      <c r="E1328" s="9" t="s">
        <v>9701</v>
      </c>
      <c r="F1328" s="9" t="s">
        <v>91</v>
      </c>
      <c r="G1328" s="9" t="s">
        <v>139</v>
      </c>
      <c r="H1328" s="9" t="s">
        <v>163</v>
      </c>
      <c r="J1328" s="6" t="str">
        <f t="shared" si="372"/>
        <v>001011</v>
      </c>
      <c r="K1328" s="1">
        <f t="shared" si="373"/>
        <v>1</v>
      </c>
      <c r="L1328" s="6" t="str">
        <f t="shared" si="374"/>
        <v>00000</v>
      </c>
      <c r="M1328" s="1">
        <f t="shared" si="375"/>
        <v>13</v>
      </c>
      <c r="N1328" s="6" t="str">
        <f t="shared" si="376"/>
        <v>00</v>
      </c>
      <c r="O1328" s="1">
        <f t="shared" si="377"/>
        <v>12</v>
      </c>
      <c r="P1328" s="1">
        <f>IF(HEX2DEC(LEFT(E1328,4))&gt;=32768,HEX2DEC(LEFT(E1328,4))-65536,HEX2DEC(LEFT(E1328,4)))/Codes!$N$2</f>
        <v>3.92</v>
      </c>
      <c r="Q1328" s="1">
        <f>IF(HEX2DEC(RIGHT(E1328,4))&gt;=32768,HEX2DEC(RIGHT(E1328,4))-65536,HEX2DEC(RIGHT(E1328,4)))/Codes!$N$2</f>
        <v>2.3839999999999999</v>
      </c>
      <c r="R1328" s="1">
        <f>IF(HEX2DEC(LEFT(F1328,4))&gt;=32768,HEX2DEC(LEFT(F1328,4))-65536,HEX2DEC(LEFT(F1328,4)))/Codes!$N$2</f>
        <v>0</v>
      </c>
      <c r="S1328" s="1">
        <f>IF(HEX2DEC(RIGHT(F1328,4))&gt;=32768,HEX2DEC(RIGHT(F1328,4))-65536,HEX2DEC(RIGHT(F1328,4)))/Codes!$N$2</f>
        <v>0</v>
      </c>
      <c r="T1328" s="18">
        <f t="shared" si="378"/>
        <v>361</v>
      </c>
      <c r="U1328" s="1">
        <f t="shared" si="379"/>
        <v>100</v>
      </c>
      <c r="V1328" s="1">
        <f t="shared" si="380"/>
        <v>0</v>
      </c>
      <c r="W1328" s="1" t="str">
        <f t="shared" si="381"/>
        <v>100</v>
      </c>
      <c r="X1328" s="1">
        <f t="shared" si="382"/>
        <v>3</v>
      </c>
      <c r="Y1328" s="1">
        <f t="shared" si="383"/>
        <v>10</v>
      </c>
      <c r="Z1328" s="1" t="str">
        <f>VLOOKUP(BIN2DEC(MID(HEX2BIN(MID(H1328,3,2),8),2,5)),Codes!$E$1:$F$18,2)</f>
        <v>Normal</v>
      </c>
      <c r="AA1328" s="6" t="str">
        <f t="shared" si="384"/>
        <v>0</v>
      </c>
      <c r="AB1328" s="1">
        <f t="shared" si="385"/>
        <v>0</v>
      </c>
      <c r="AC1328" s="1" t="str">
        <f>VLOOKUP(BIN2DEC(RIGHT(HEX2BIN(MID(H1328,6,1),4),1)&amp;LEFT(HEX2BIN(MID(H1328,7,1),4),1)),Codes!$K$1:$L$5,2)</f>
        <v>M</v>
      </c>
      <c r="AD1328" s="1" t="str">
        <f>VLOOKUP(BIN2DEC(RIGHT(HEX2BIN(MID(H1328,7,1),4),3)&amp;LEFT(HEX2BIN(MID(H1328,8,1),4),2)),Codes!$H$2:$I$33,2)</f>
        <v>Kick</v>
      </c>
      <c r="AE1328" s="1" t="str">
        <f t="shared" si="386"/>
        <v>1</v>
      </c>
      <c r="AF1328" s="1" t="str">
        <f t="shared" si="387"/>
        <v>1</v>
      </c>
      <c r="AH1328" s="6">
        <f t="shared" si="388"/>
        <v>34</v>
      </c>
    </row>
    <row r="1329" spans="1:34">
      <c r="A1329" s="3" t="s">
        <v>9886</v>
      </c>
      <c r="B1329" s="1" t="s">
        <v>34</v>
      </c>
      <c r="C1329" s="6" t="s">
        <v>3856</v>
      </c>
      <c r="D1329" s="9" t="s">
        <v>9887</v>
      </c>
      <c r="E1329" s="9" t="s">
        <v>9703</v>
      </c>
      <c r="F1329" s="9" t="s">
        <v>91</v>
      </c>
      <c r="G1329" s="9" t="s">
        <v>9888</v>
      </c>
      <c r="H1329" s="9" t="s">
        <v>280</v>
      </c>
      <c r="J1329" s="6" t="str">
        <f t="shared" si="372"/>
        <v>001011</v>
      </c>
      <c r="K1329" s="1">
        <f t="shared" si="373"/>
        <v>0</v>
      </c>
      <c r="L1329" s="6" t="str">
        <f t="shared" si="374"/>
        <v>00000</v>
      </c>
      <c r="M1329" s="1">
        <f t="shared" si="375"/>
        <v>13</v>
      </c>
      <c r="N1329" s="6" t="str">
        <f t="shared" si="376"/>
        <v>00</v>
      </c>
      <c r="O1329" s="1">
        <f t="shared" si="377"/>
        <v>16</v>
      </c>
      <c r="P1329" s="1">
        <f>IF(HEX2DEC(LEFT(E1329,4))&gt;=32768,HEX2DEC(LEFT(E1329,4))-65536,HEX2DEC(LEFT(E1329,4)))/Codes!$N$2</f>
        <v>4.8</v>
      </c>
      <c r="Q1329" s="1">
        <f>IF(HEX2DEC(RIGHT(E1329,4))&gt;=32768,HEX2DEC(RIGHT(E1329,4))-65536,HEX2DEC(RIGHT(E1329,4)))/Codes!$N$2</f>
        <v>3.28</v>
      </c>
      <c r="R1329" s="1">
        <f>IF(HEX2DEC(LEFT(F1329,4))&gt;=32768,HEX2DEC(LEFT(F1329,4))-65536,HEX2DEC(LEFT(F1329,4)))/Codes!$N$2</f>
        <v>0</v>
      </c>
      <c r="S1329" s="1">
        <f>IF(HEX2DEC(RIGHT(F1329,4))&gt;=32768,HEX2DEC(RIGHT(F1329,4))-65536,HEX2DEC(RIGHT(F1329,4)))/Codes!$N$2</f>
        <v>0</v>
      </c>
      <c r="T1329" s="18">
        <f t="shared" si="378"/>
        <v>25</v>
      </c>
      <c r="U1329" s="1">
        <f t="shared" si="379"/>
        <v>70</v>
      </c>
      <c r="V1329" s="1">
        <f t="shared" si="380"/>
        <v>0</v>
      </c>
      <c r="W1329" s="1" t="str">
        <f t="shared" si="381"/>
        <v>100</v>
      </c>
      <c r="X1329" s="1">
        <f t="shared" si="382"/>
        <v>3</v>
      </c>
      <c r="Y1329" s="1">
        <f t="shared" si="383"/>
        <v>20</v>
      </c>
      <c r="Z1329" s="1" t="str">
        <f>VLOOKUP(BIN2DEC(MID(HEX2BIN(MID(H1329,3,2),8),2,5)),Codes!$E$1:$F$18,2)</f>
        <v>Normal</v>
      </c>
      <c r="AA1329" s="6" t="str">
        <f t="shared" si="384"/>
        <v>0</v>
      </c>
      <c r="AB1329" s="1">
        <f t="shared" si="385"/>
        <v>0</v>
      </c>
      <c r="AC1329" s="1" t="str">
        <f>VLOOKUP(BIN2DEC(RIGHT(HEX2BIN(MID(H1329,6,1),4),1)&amp;LEFT(HEX2BIN(MID(H1329,7,1),4),1)),Codes!$K$1:$L$5,2)</f>
        <v>L</v>
      </c>
      <c r="AD1329" s="1" t="str">
        <f>VLOOKUP(BIN2DEC(RIGHT(HEX2BIN(MID(H1329,7,1),4),3)&amp;LEFT(HEX2BIN(MID(H1329,8,1),4),2)),Codes!$H$2:$I$33,2)</f>
        <v>Kick</v>
      </c>
      <c r="AE1329" s="1" t="str">
        <f t="shared" si="386"/>
        <v>1</v>
      </c>
      <c r="AF1329" s="1" t="str">
        <f t="shared" si="387"/>
        <v>1</v>
      </c>
      <c r="AH1329" s="6">
        <f t="shared" si="388"/>
        <v>66</v>
      </c>
    </row>
    <row r="1330" spans="1:34">
      <c r="A1330" s="3" t="s">
        <v>9891</v>
      </c>
      <c r="B1330" s="1" t="s">
        <v>34</v>
      </c>
      <c r="C1330" s="6" t="s">
        <v>3856</v>
      </c>
      <c r="D1330" s="9" t="s">
        <v>9889</v>
      </c>
      <c r="E1330" s="9" t="s">
        <v>9703</v>
      </c>
      <c r="F1330" s="9" t="s">
        <v>91</v>
      </c>
      <c r="G1330" s="9" t="s">
        <v>9888</v>
      </c>
      <c r="H1330" s="9" t="s">
        <v>280</v>
      </c>
      <c r="J1330" s="6" t="str">
        <f t="shared" si="372"/>
        <v>001011</v>
      </c>
      <c r="K1330" s="1">
        <f t="shared" si="373"/>
        <v>1</v>
      </c>
      <c r="L1330" s="6" t="str">
        <f t="shared" si="374"/>
        <v>00000</v>
      </c>
      <c r="M1330" s="1">
        <f t="shared" si="375"/>
        <v>7</v>
      </c>
      <c r="N1330" s="6" t="str">
        <f t="shared" si="376"/>
        <v>00</v>
      </c>
      <c r="O1330" s="1">
        <f t="shared" si="377"/>
        <v>16</v>
      </c>
      <c r="P1330" s="1">
        <f>IF(HEX2DEC(LEFT(E1330,4))&gt;=32768,HEX2DEC(LEFT(E1330,4))-65536,HEX2DEC(LEFT(E1330,4)))/Codes!$N$2</f>
        <v>4.8</v>
      </c>
      <c r="Q1330" s="1">
        <f>IF(HEX2DEC(RIGHT(E1330,4))&gt;=32768,HEX2DEC(RIGHT(E1330,4))-65536,HEX2DEC(RIGHT(E1330,4)))/Codes!$N$2</f>
        <v>3.28</v>
      </c>
      <c r="R1330" s="1">
        <f>IF(HEX2DEC(LEFT(F1330,4))&gt;=32768,HEX2DEC(LEFT(F1330,4))-65536,HEX2DEC(LEFT(F1330,4)))/Codes!$N$2</f>
        <v>0</v>
      </c>
      <c r="S1330" s="1">
        <f>IF(HEX2DEC(RIGHT(F1330,4))&gt;=32768,HEX2DEC(RIGHT(F1330,4))-65536,HEX2DEC(RIGHT(F1330,4)))/Codes!$N$2</f>
        <v>0</v>
      </c>
      <c r="T1330" s="18">
        <f t="shared" si="378"/>
        <v>25</v>
      </c>
      <c r="U1330" s="1">
        <f t="shared" si="379"/>
        <v>70</v>
      </c>
      <c r="V1330" s="1">
        <f t="shared" si="380"/>
        <v>0</v>
      </c>
      <c r="W1330" s="1" t="str">
        <f t="shared" si="381"/>
        <v>100</v>
      </c>
      <c r="X1330" s="1">
        <f t="shared" si="382"/>
        <v>3</v>
      </c>
      <c r="Y1330" s="1">
        <f t="shared" si="383"/>
        <v>20</v>
      </c>
      <c r="Z1330" s="1" t="str">
        <f>VLOOKUP(BIN2DEC(MID(HEX2BIN(MID(H1330,3,2),8),2,5)),Codes!$E$1:$F$18,2)</f>
        <v>Normal</v>
      </c>
      <c r="AA1330" s="6" t="str">
        <f t="shared" si="384"/>
        <v>0</v>
      </c>
      <c r="AB1330" s="1">
        <f t="shared" si="385"/>
        <v>0</v>
      </c>
      <c r="AC1330" s="1" t="str">
        <f>VLOOKUP(BIN2DEC(RIGHT(HEX2BIN(MID(H1330,6,1),4),1)&amp;LEFT(HEX2BIN(MID(H1330,7,1),4),1)),Codes!$K$1:$L$5,2)</f>
        <v>L</v>
      </c>
      <c r="AD1330" s="1" t="str">
        <f>VLOOKUP(BIN2DEC(RIGHT(HEX2BIN(MID(H1330,7,1),4),3)&amp;LEFT(HEX2BIN(MID(H1330,8,1),4),2)),Codes!$H$2:$I$33,2)</f>
        <v>Kick</v>
      </c>
      <c r="AE1330" s="1" t="str">
        <f t="shared" si="386"/>
        <v>1</v>
      </c>
      <c r="AF1330" s="1" t="str">
        <f t="shared" si="387"/>
        <v>1</v>
      </c>
      <c r="AH1330" s="6">
        <f t="shared" si="388"/>
        <v>66</v>
      </c>
    </row>
    <row r="1331" spans="1:34">
      <c r="A1331" s="3" t="s">
        <v>9890</v>
      </c>
      <c r="B1331" s="1" t="s">
        <v>34</v>
      </c>
      <c r="C1331" s="6" t="s">
        <v>3856</v>
      </c>
      <c r="D1331" s="9" t="s">
        <v>237</v>
      </c>
      <c r="E1331" s="9" t="s">
        <v>256</v>
      </c>
      <c r="F1331" s="9" t="s">
        <v>91</v>
      </c>
      <c r="G1331" s="9" t="s">
        <v>3756</v>
      </c>
      <c r="H1331" s="9" t="s">
        <v>280</v>
      </c>
      <c r="J1331" s="6" t="str">
        <f t="shared" si="372"/>
        <v>001011</v>
      </c>
      <c r="K1331" s="1">
        <f t="shared" si="373"/>
        <v>2</v>
      </c>
      <c r="L1331" s="6" t="str">
        <f t="shared" si="374"/>
        <v>00000</v>
      </c>
      <c r="M1331" s="1">
        <f t="shared" si="375"/>
        <v>13</v>
      </c>
      <c r="N1331" s="6" t="str">
        <f t="shared" si="376"/>
        <v>00</v>
      </c>
      <c r="O1331" s="1">
        <f t="shared" si="377"/>
        <v>13</v>
      </c>
      <c r="P1331" s="1">
        <f>IF(HEX2DEC(LEFT(E1331,4))&gt;=32768,HEX2DEC(LEFT(E1331,4))-65536,HEX2DEC(LEFT(E1331,4)))/Codes!$N$2</f>
        <v>3.6</v>
      </c>
      <c r="Q1331" s="1">
        <f>IF(HEX2DEC(RIGHT(E1331,4))&gt;=32768,HEX2DEC(RIGHT(E1331,4))-65536,HEX2DEC(RIGHT(E1331,4)))/Codes!$N$2</f>
        <v>0</v>
      </c>
      <c r="R1331" s="1">
        <f>IF(HEX2DEC(LEFT(F1331,4))&gt;=32768,HEX2DEC(LEFT(F1331,4))-65536,HEX2DEC(LEFT(F1331,4)))/Codes!$N$2</f>
        <v>0</v>
      </c>
      <c r="S1331" s="1">
        <f>IF(HEX2DEC(RIGHT(F1331,4))&gt;=32768,HEX2DEC(RIGHT(F1331,4))-65536,HEX2DEC(RIGHT(F1331,4)))/Codes!$N$2</f>
        <v>0</v>
      </c>
      <c r="T1331" s="18">
        <f t="shared" si="378"/>
        <v>80</v>
      </c>
      <c r="U1331" s="1">
        <f t="shared" si="379"/>
        <v>70</v>
      </c>
      <c r="V1331" s="1">
        <f t="shared" si="380"/>
        <v>0</v>
      </c>
      <c r="W1331" s="1" t="str">
        <f t="shared" si="381"/>
        <v>100</v>
      </c>
      <c r="X1331" s="1">
        <f t="shared" si="382"/>
        <v>3</v>
      </c>
      <c r="Y1331" s="1">
        <f t="shared" si="383"/>
        <v>20</v>
      </c>
      <c r="Z1331" s="1" t="str">
        <f>VLOOKUP(BIN2DEC(MID(HEX2BIN(MID(H1331,3,2),8),2,5)),Codes!$E$1:$F$18,2)</f>
        <v>Normal</v>
      </c>
      <c r="AA1331" s="6" t="str">
        <f t="shared" si="384"/>
        <v>0</v>
      </c>
      <c r="AB1331" s="1">
        <f t="shared" si="385"/>
        <v>0</v>
      </c>
      <c r="AC1331" s="1" t="str">
        <f>VLOOKUP(BIN2DEC(RIGHT(HEX2BIN(MID(H1331,6,1),4),1)&amp;LEFT(HEX2BIN(MID(H1331,7,1),4),1)),Codes!$K$1:$L$5,2)</f>
        <v>L</v>
      </c>
      <c r="AD1331" s="1" t="str">
        <f>VLOOKUP(BIN2DEC(RIGHT(HEX2BIN(MID(H1331,7,1),4),3)&amp;LEFT(HEX2BIN(MID(H1331,8,1),4),2)),Codes!$H$2:$I$33,2)</f>
        <v>Kick</v>
      </c>
      <c r="AE1331" s="1" t="str">
        <f t="shared" si="386"/>
        <v>1</v>
      </c>
      <c r="AF1331" s="1" t="str">
        <f t="shared" si="387"/>
        <v>1</v>
      </c>
      <c r="AH1331" s="6">
        <f t="shared" si="388"/>
        <v>66</v>
      </c>
    </row>
    <row r="1332" spans="1:34">
      <c r="A1332" s="3" t="s">
        <v>9892</v>
      </c>
      <c r="B1332" s="1" t="s">
        <v>34</v>
      </c>
      <c r="C1332" s="6" t="s">
        <v>3856</v>
      </c>
      <c r="D1332" s="9" t="s">
        <v>9893</v>
      </c>
      <c r="E1332" s="9" t="s">
        <v>256</v>
      </c>
      <c r="F1332" s="9" t="s">
        <v>91</v>
      </c>
      <c r="G1332" s="9" t="s">
        <v>3756</v>
      </c>
      <c r="H1332" s="9" t="s">
        <v>280</v>
      </c>
      <c r="J1332" s="6" t="str">
        <f t="shared" si="372"/>
        <v>001011</v>
      </c>
      <c r="K1332" s="1">
        <f t="shared" si="373"/>
        <v>3</v>
      </c>
      <c r="L1332" s="6" t="str">
        <f t="shared" si="374"/>
        <v>00000</v>
      </c>
      <c r="M1332" s="1">
        <f t="shared" si="375"/>
        <v>7</v>
      </c>
      <c r="N1332" s="6" t="str">
        <f t="shared" si="376"/>
        <v>00</v>
      </c>
      <c r="O1332" s="1">
        <f t="shared" si="377"/>
        <v>13</v>
      </c>
      <c r="P1332" s="1">
        <f>IF(HEX2DEC(LEFT(E1332,4))&gt;=32768,HEX2DEC(LEFT(E1332,4))-65536,HEX2DEC(LEFT(E1332,4)))/Codes!$N$2</f>
        <v>3.6</v>
      </c>
      <c r="Q1332" s="1">
        <f>IF(HEX2DEC(RIGHT(E1332,4))&gt;=32768,HEX2DEC(RIGHT(E1332,4))-65536,HEX2DEC(RIGHT(E1332,4)))/Codes!$N$2</f>
        <v>0</v>
      </c>
      <c r="R1332" s="1">
        <f>IF(HEX2DEC(LEFT(F1332,4))&gt;=32768,HEX2DEC(LEFT(F1332,4))-65536,HEX2DEC(LEFT(F1332,4)))/Codes!$N$2</f>
        <v>0</v>
      </c>
      <c r="S1332" s="1">
        <f>IF(HEX2DEC(RIGHT(F1332,4))&gt;=32768,HEX2DEC(RIGHT(F1332,4))-65536,HEX2DEC(RIGHT(F1332,4)))/Codes!$N$2</f>
        <v>0</v>
      </c>
      <c r="T1332" s="18">
        <f t="shared" si="378"/>
        <v>80</v>
      </c>
      <c r="U1332" s="1">
        <f t="shared" si="379"/>
        <v>70</v>
      </c>
      <c r="V1332" s="1">
        <f t="shared" si="380"/>
        <v>0</v>
      </c>
      <c r="W1332" s="1" t="str">
        <f t="shared" si="381"/>
        <v>100</v>
      </c>
      <c r="X1332" s="1">
        <f t="shared" si="382"/>
        <v>3</v>
      </c>
      <c r="Y1332" s="1">
        <f t="shared" si="383"/>
        <v>20</v>
      </c>
      <c r="Z1332" s="1" t="str">
        <f>VLOOKUP(BIN2DEC(MID(HEX2BIN(MID(H1332,3,2),8),2,5)),Codes!$E$1:$F$18,2)</f>
        <v>Normal</v>
      </c>
      <c r="AA1332" s="6" t="str">
        <f t="shared" si="384"/>
        <v>0</v>
      </c>
      <c r="AB1332" s="1">
        <f t="shared" si="385"/>
        <v>0</v>
      </c>
      <c r="AC1332" s="1" t="str">
        <f>VLOOKUP(BIN2DEC(RIGHT(HEX2BIN(MID(H1332,6,1),4),1)&amp;LEFT(HEX2BIN(MID(H1332,7,1),4),1)),Codes!$K$1:$L$5,2)</f>
        <v>L</v>
      </c>
      <c r="AD1332" s="1" t="str">
        <f>VLOOKUP(BIN2DEC(RIGHT(HEX2BIN(MID(H1332,7,1),4),3)&amp;LEFT(HEX2BIN(MID(H1332,8,1),4),2)),Codes!$H$2:$I$33,2)</f>
        <v>Kick</v>
      </c>
      <c r="AE1332" s="1" t="str">
        <f t="shared" si="386"/>
        <v>1</v>
      </c>
      <c r="AF1332" s="1" t="str">
        <f t="shared" si="387"/>
        <v>1</v>
      </c>
      <c r="AH1332" s="6">
        <f t="shared" si="388"/>
        <v>66</v>
      </c>
    </row>
    <row r="1333" spans="1:34">
      <c r="A1333" s="3" t="s">
        <v>9894</v>
      </c>
      <c r="B1333" s="1" t="s">
        <v>34</v>
      </c>
      <c r="C1333" s="6" t="s">
        <v>1262</v>
      </c>
      <c r="D1333" s="9" t="s">
        <v>6060</v>
      </c>
      <c r="E1333" s="9" t="s">
        <v>9711</v>
      </c>
      <c r="F1333" s="9" t="s">
        <v>91</v>
      </c>
      <c r="G1333" s="9" t="s">
        <v>139</v>
      </c>
      <c r="H1333" s="9" t="s">
        <v>1735</v>
      </c>
      <c r="J1333" s="6" t="str">
        <f t="shared" si="372"/>
        <v>001011</v>
      </c>
      <c r="K1333" s="1">
        <f t="shared" si="373"/>
        <v>0</v>
      </c>
      <c r="L1333" s="6" t="str">
        <f t="shared" si="374"/>
        <v>00000</v>
      </c>
      <c r="M1333" s="1">
        <f t="shared" si="375"/>
        <v>4</v>
      </c>
      <c r="N1333" s="6" t="str">
        <f t="shared" si="376"/>
        <v>00</v>
      </c>
      <c r="O1333" s="1">
        <f t="shared" si="377"/>
        <v>12</v>
      </c>
      <c r="P1333" s="1">
        <f>IF(HEX2DEC(LEFT(E1333,4))&gt;=32768,HEX2DEC(LEFT(E1333,4))-65536,HEX2DEC(LEFT(E1333,4)))/Codes!$N$2</f>
        <v>3.58</v>
      </c>
      <c r="Q1333" s="1">
        <f>IF(HEX2DEC(RIGHT(E1333,4))&gt;=32768,HEX2DEC(RIGHT(E1333,4))-65536,HEX2DEC(RIGHT(E1333,4)))/Codes!$N$2</f>
        <v>0</v>
      </c>
      <c r="R1333" s="1">
        <f>IF(HEX2DEC(LEFT(F1333,4))&gt;=32768,HEX2DEC(LEFT(F1333,4))-65536,HEX2DEC(LEFT(F1333,4)))/Codes!$N$2</f>
        <v>0</v>
      </c>
      <c r="S1333" s="1">
        <f>IF(HEX2DEC(RIGHT(F1333,4))&gt;=32768,HEX2DEC(RIGHT(F1333,4))-65536,HEX2DEC(RIGHT(F1333,4)))/Codes!$N$2</f>
        <v>0</v>
      </c>
      <c r="T1333" s="18">
        <f t="shared" si="378"/>
        <v>361</v>
      </c>
      <c r="U1333" s="1">
        <f t="shared" si="379"/>
        <v>100</v>
      </c>
      <c r="V1333" s="1">
        <f t="shared" si="380"/>
        <v>0</v>
      </c>
      <c r="W1333" s="1" t="str">
        <f t="shared" si="381"/>
        <v>100</v>
      </c>
      <c r="X1333" s="1">
        <f t="shared" si="382"/>
        <v>3</v>
      </c>
      <c r="Y1333" s="1">
        <f t="shared" si="383"/>
        <v>10</v>
      </c>
      <c r="Z1333" s="1" t="str">
        <f>VLOOKUP(BIN2DEC(MID(HEX2BIN(MID(H1333,3,2),8),2,5)),Codes!$E$1:$F$18,2)</f>
        <v>Normal</v>
      </c>
      <c r="AA1333" s="6" t="str">
        <f t="shared" si="384"/>
        <v>0</v>
      </c>
      <c r="AB1333" s="1">
        <f t="shared" si="385"/>
        <v>0</v>
      </c>
      <c r="AC1333" s="1" t="str">
        <f>VLOOKUP(BIN2DEC(RIGHT(HEX2BIN(MID(H1333,6,1),4),1)&amp;LEFT(HEX2BIN(MID(H1333,7,1),4),1)),Codes!$K$1:$L$5,2)</f>
        <v>L</v>
      </c>
      <c r="AD1333" s="1" t="str">
        <f>VLOOKUP(BIN2DEC(RIGHT(HEX2BIN(MID(H1333,7,1),4),3)&amp;LEFT(HEX2BIN(MID(H1333,8,1),4),2)),Codes!$H$2:$I$33,2)</f>
        <v>Kick</v>
      </c>
      <c r="AE1333" s="1" t="str">
        <f t="shared" si="386"/>
        <v>1</v>
      </c>
      <c r="AF1333" s="1" t="str">
        <f t="shared" si="387"/>
        <v>1</v>
      </c>
      <c r="AH1333" s="6">
        <f t="shared" si="388"/>
        <v>66</v>
      </c>
    </row>
    <row r="1334" spans="1:34">
      <c r="A1334" s="3" t="s">
        <v>9895</v>
      </c>
      <c r="B1334" s="1" t="s">
        <v>34</v>
      </c>
      <c r="C1334" s="6" t="s">
        <v>1262</v>
      </c>
      <c r="D1334" s="9" t="s">
        <v>342</v>
      </c>
      <c r="E1334" s="9" t="s">
        <v>9713</v>
      </c>
      <c r="F1334" s="9" t="s">
        <v>91</v>
      </c>
      <c r="G1334" s="9" t="s">
        <v>139</v>
      </c>
      <c r="H1334" s="9" t="s">
        <v>1735</v>
      </c>
      <c r="J1334" s="6" t="str">
        <f t="shared" si="372"/>
        <v>001011</v>
      </c>
      <c r="K1334" s="1">
        <f t="shared" si="373"/>
        <v>1</v>
      </c>
      <c r="L1334" s="6" t="str">
        <f t="shared" si="374"/>
        <v>00000</v>
      </c>
      <c r="M1334" s="1">
        <f t="shared" si="375"/>
        <v>7</v>
      </c>
      <c r="N1334" s="6" t="str">
        <f t="shared" si="376"/>
        <v>00</v>
      </c>
      <c r="O1334" s="1">
        <f t="shared" si="377"/>
        <v>12</v>
      </c>
      <c r="P1334" s="1">
        <f>IF(HEX2DEC(LEFT(E1334,4))&gt;=32768,HEX2DEC(LEFT(E1334,4))-65536,HEX2DEC(LEFT(E1334,4)))/Codes!$N$2</f>
        <v>3.58</v>
      </c>
      <c r="Q1334" s="1">
        <f>IF(HEX2DEC(RIGHT(E1334,4))&gt;=32768,HEX2DEC(RIGHT(E1334,4))-65536,HEX2DEC(RIGHT(E1334,4)))/Codes!$N$2</f>
        <v>2.3839999999999999</v>
      </c>
      <c r="R1334" s="1">
        <f>IF(HEX2DEC(LEFT(F1334,4))&gt;=32768,HEX2DEC(LEFT(F1334,4))-65536,HEX2DEC(LEFT(F1334,4)))/Codes!$N$2</f>
        <v>0</v>
      </c>
      <c r="S1334" s="1">
        <f>IF(HEX2DEC(RIGHT(F1334,4))&gt;=32768,HEX2DEC(RIGHT(F1334,4))-65536,HEX2DEC(RIGHT(F1334,4)))/Codes!$N$2</f>
        <v>0</v>
      </c>
      <c r="T1334" s="18">
        <f t="shared" si="378"/>
        <v>361</v>
      </c>
      <c r="U1334" s="1">
        <f t="shared" si="379"/>
        <v>100</v>
      </c>
      <c r="V1334" s="1">
        <f t="shared" si="380"/>
        <v>0</v>
      </c>
      <c r="W1334" s="1" t="str">
        <f t="shared" si="381"/>
        <v>100</v>
      </c>
      <c r="X1334" s="1">
        <f t="shared" si="382"/>
        <v>3</v>
      </c>
      <c r="Y1334" s="1">
        <f t="shared" si="383"/>
        <v>10</v>
      </c>
      <c r="Z1334" s="1" t="str">
        <f>VLOOKUP(BIN2DEC(MID(HEX2BIN(MID(H1334,3,2),8),2,5)),Codes!$E$1:$F$18,2)</f>
        <v>Normal</v>
      </c>
      <c r="AA1334" s="6" t="str">
        <f t="shared" si="384"/>
        <v>0</v>
      </c>
      <c r="AB1334" s="1">
        <f t="shared" si="385"/>
        <v>0</v>
      </c>
      <c r="AC1334" s="1" t="str">
        <f>VLOOKUP(BIN2DEC(RIGHT(HEX2BIN(MID(H1334,6,1),4),1)&amp;LEFT(HEX2BIN(MID(H1334,7,1),4),1)),Codes!$K$1:$L$5,2)</f>
        <v>L</v>
      </c>
      <c r="AD1334" s="1" t="str">
        <f>VLOOKUP(BIN2DEC(RIGHT(HEX2BIN(MID(H1334,7,1),4),3)&amp;LEFT(HEX2BIN(MID(H1334,8,1),4),2)),Codes!$H$2:$I$33,2)</f>
        <v>Kick</v>
      </c>
      <c r="AE1334" s="1" t="str">
        <f t="shared" si="386"/>
        <v>1</v>
      </c>
      <c r="AF1334" s="1" t="str">
        <f t="shared" si="387"/>
        <v>1</v>
      </c>
      <c r="AH1334" s="6">
        <f t="shared" si="388"/>
        <v>66</v>
      </c>
    </row>
    <row r="1335" spans="1:34">
      <c r="A1335" s="3" t="s">
        <v>9896</v>
      </c>
      <c r="B1335" s="1" t="s">
        <v>34</v>
      </c>
      <c r="C1335" s="6" t="s">
        <v>1262</v>
      </c>
      <c r="D1335" s="9" t="s">
        <v>5147</v>
      </c>
      <c r="E1335" s="9" t="s">
        <v>9715</v>
      </c>
      <c r="F1335" s="9" t="s">
        <v>91</v>
      </c>
      <c r="G1335" s="9" t="s">
        <v>139</v>
      </c>
      <c r="H1335" s="9" t="s">
        <v>1735</v>
      </c>
      <c r="J1335" s="6" t="str">
        <f t="shared" si="372"/>
        <v>001011</v>
      </c>
      <c r="K1335" s="1">
        <f t="shared" si="373"/>
        <v>2</v>
      </c>
      <c r="L1335" s="6" t="str">
        <f t="shared" si="374"/>
        <v>00000</v>
      </c>
      <c r="M1335" s="1">
        <f t="shared" si="375"/>
        <v>13</v>
      </c>
      <c r="N1335" s="6" t="str">
        <f t="shared" si="376"/>
        <v>00</v>
      </c>
      <c r="O1335" s="1">
        <f t="shared" si="377"/>
        <v>12</v>
      </c>
      <c r="P1335" s="1">
        <f>IF(HEX2DEC(LEFT(E1335,4))&gt;=32768,HEX2DEC(LEFT(E1335,4))-65536,HEX2DEC(LEFT(E1335,4)))/Codes!$N$2</f>
        <v>3.0640000000000001</v>
      </c>
      <c r="Q1335" s="1">
        <f>IF(HEX2DEC(RIGHT(E1335,4))&gt;=32768,HEX2DEC(RIGHT(E1335,4))-65536,HEX2DEC(RIGHT(E1335,4)))/Codes!$N$2</f>
        <v>2.3839999999999999</v>
      </c>
      <c r="R1335" s="1">
        <f>IF(HEX2DEC(LEFT(F1335,4))&gt;=32768,HEX2DEC(LEFT(F1335,4))-65536,HEX2DEC(LEFT(F1335,4)))/Codes!$N$2</f>
        <v>0</v>
      </c>
      <c r="S1335" s="1">
        <f>IF(HEX2DEC(RIGHT(F1335,4))&gt;=32768,HEX2DEC(RIGHT(F1335,4))-65536,HEX2DEC(RIGHT(F1335,4)))/Codes!$N$2</f>
        <v>0</v>
      </c>
      <c r="T1335" s="18">
        <f t="shared" si="378"/>
        <v>361</v>
      </c>
      <c r="U1335" s="1">
        <f t="shared" si="379"/>
        <v>100</v>
      </c>
      <c r="V1335" s="1">
        <f t="shared" si="380"/>
        <v>0</v>
      </c>
      <c r="W1335" s="1" t="str">
        <f t="shared" si="381"/>
        <v>100</v>
      </c>
      <c r="X1335" s="1">
        <f t="shared" si="382"/>
        <v>3</v>
      </c>
      <c r="Y1335" s="1">
        <f t="shared" si="383"/>
        <v>10</v>
      </c>
      <c r="Z1335" s="1" t="str">
        <f>VLOOKUP(BIN2DEC(MID(HEX2BIN(MID(H1335,3,2),8),2,5)),Codes!$E$1:$F$18,2)</f>
        <v>Normal</v>
      </c>
      <c r="AA1335" s="6" t="str">
        <f t="shared" si="384"/>
        <v>0</v>
      </c>
      <c r="AB1335" s="1">
        <f t="shared" si="385"/>
        <v>0</v>
      </c>
      <c r="AC1335" s="1" t="str">
        <f>VLOOKUP(BIN2DEC(RIGHT(HEX2BIN(MID(H1335,6,1),4),1)&amp;LEFT(HEX2BIN(MID(H1335,7,1),4),1)),Codes!$K$1:$L$5,2)</f>
        <v>L</v>
      </c>
      <c r="AD1335" s="1" t="str">
        <f>VLOOKUP(BIN2DEC(RIGHT(HEX2BIN(MID(H1335,7,1),4),3)&amp;LEFT(HEX2BIN(MID(H1335,8,1),4),2)),Codes!$H$2:$I$33,2)</f>
        <v>Kick</v>
      </c>
      <c r="AE1335" s="1" t="str">
        <f t="shared" si="386"/>
        <v>1</v>
      </c>
      <c r="AF1335" s="1" t="str">
        <f t="shared" si="387"/>
        <v>1</v>
      </c>
      <c r="AH1335" s="6">
        <f t="shared" si="388"/>
        <v>66</v>
      </c>
    </row>
    <row r="1336" spans="1:34">
      <c r="A1336" s="3" t="s">
        <v>9897</v>
      </c>
      <c r="B1336" s="1" t="s">
        <v>34</v>
      </c>
      <c r="C1336" s="6" t="s">
        <v>1263</v>
      </c>
      <c r="D1336" s="9" t="s">
        <v>8921</v>
      </c>
      <c r="E1336" s="9" t="s">
        <v>9711</v>
      </c>
      <c r="F1336" s="9" t="s">
        <v>91</v>
      </c>
      <c r="G1336" s="9" t="s">
        <v>139</v>
      </c>
      <c r="H1336" s="9" t="s">
        <v>188</v>
      </c>
      <c r="J1336" s="6" t="str">
        <f t="shared" si="372"/>
        <v>001011</v>
      </c>
      <c r="K1336" s="1">
        <f t="shared" si="373"/>
        <v>0</v>
      </c>
      <c r="L1336" s="6" t="str">
        <f t="shared" si="374"/>
        <v>00000</v>
      </c>
      <c r="M1336" s="1">
        <f t="shared" si="375"/>
        <v>4</v>
      </c>
      <c r="N1336" s="6" t="str">
        <f t="shared" si="376"/>
        <v>00</v>
      </c>
      <c r="O1336" s="1">
        <f t="shared" si="377"/>
        <v>9</v>
      </c>
      <c r="P1336" s="1">
        <f>IF(HEX2DEC(LEFT(E1336,4))&gt;=32768,HEX2DEC(LEFT(E1336,4))-65536,HEX2DEC(LEFT(E1336,4)))/Codes!$N$2</f>
        <v>3.58</v>
      </c>
      <c r="Q1336" s="1">
        <f>IF(HEX2DEC(RIGHT(E1336,4))&gt;=32768,HEX2DEC(RIGHT(E1336,4))-65536,HEX2DEC(RIGHT(E1336,4)))/Codes!$N$2</f>
        <v>0</v>
      </c>
      <c r="R1336" s="1">
        <f>IF(HEX2DEC(LEFT(F1336,4))&gt;=32768,HEX2DEC(LEFT(F1336,4))-65536,HEX2DEC(LEFT(F1336,4)))/Codes!$N$2</f>
        <v>0</v>
      </c>
      <c r="S1336" s="1">
        <f>IF(HEX2DEC(RIGHT(F1336,4))&gt;=32768,HEX2DEC(RIGHT(F1336,4))-65536,HEX2DEC(RIGHT(F1336,4)))/Codes!$N$2</f>
        <v>0</v>
      </c>
      <c r="T1336" s="18">
        <f t="shared" si="378"/>
        <v>361</v>
      </c>
      <c r="U1336" s="1">
        <f t="shared" si="379"/>
        <v>100</v>
      </c>
      <c r="V1336" s="1">
        <f t="shared" si="380"/>
        <v>0</v>
      </c>
      <c r="W1336" s="1" t="str">
        <f t="shared" si="381"/>
        <v>100</v>
      </c>
      <c r="X1336" s="1">
        <f t="shared" si="382"/>
        <v>3</v>
      </c>
      <c r="Y1336" s="1">
        <f t="shared" si="383"/>
        <v>0</v>
      </c>
      <c r="Z1336" s="1" t="str">
        <f>VLOOKUP(BIN2DEC(MID(HEX2BIN(MID(H1336,3,2),8),2,5)),Codes!$E$1:$F$18,2)</f>
        <v>Normal</v>
      </c>
      <c r="AA1336" s="6" t="str">
        <f t="shared" si="384"/>
        <v>0</v>
      </c>
      <c r="AB1336" s="1">
        <f t="shared" si="385"/>
        <v>0</v>
      </c>
      <c r="AC1336" s="1" t="str">
        <f>VLOOKUP(BIN2DEC(RIGHT(HEX2BIN(MID(H1336,6,1),4),1)&amp;LEFT(HEX2BIN(MID(H1336,7,1),4),1)),Codes!$K$1:$L$5,2)</f>
        <v>M</v>
      </c>
      <c r="AD1336" s="1" t="str">
        <f>VLOOKUP(BIN2DEC(RIGHT(HEX2BIN(MID(H1336,7,1),4),3)&amp;LEFT(HEX2BIN(MID(H1336,8,1),4),2)),Codes!$H$2:$I$33,2)</f>
        <v>Kick</v>
      </c>
      <c r="AE1336" s="1" t="str">
        <f t="shared" si="386"/>
        <v>1</v>
      </c>
      <c r="AF1336" s="1" t="str">
        <f t="shared" si="387"/>
        <v>1</v>
      </c>
      <c r="AH1336" s="6">
        <f t="shared" si="388"/>
        <v>34</v>
      </c>
    </row>
    <row r="1337" spans="1:34">
      <c r="A1337" s="3" t="s">
        <v>9898</v>
      </c>
      <c r="B1337" s="1" t="s">
        <v>34</v>
      </c>
      <c r="C1337" s="6" t="s">
        <v>1263</v>
      </c>
      <c r="D1337" s="9" t="s">
        <v>9168</v>
      </c>
      <c r="E1337" s="9" t="s">
        <v>9713</v>
      </c>
      <c r="F1337" s="9" t="s">
        <v>91</v>
      </c>
      <c r="G1337" s="9" t="s">
        <v>139</v>
      </c>
      <c r="H1337" s="9" t="s">
        <v>188</v>
      </c>
      <c r="J1337" s="6" t="str">
        <f t="shared" si="372"/>
        <v>001011</v>
      </c>
      <c r="K1337" s="1">
        <f t="shared" si="373"/>
        <v>1</v>
      </c>
      <c r="L1337" s="6" t="str">
        <f t="shared" si="374"/>
        <v>00000</v>
      </c>
      <c r="M1337" s="1">
        <f t="shared" si="375"/>
        <v>7</v>
      </c>
      <c r="N1337" s="6" t="str">
        <f t="shared" si="376"/>
        <v>00</v>
      </c>
      <c r="O1337" s="1">
        <f t="shared" si="377"/>
        <v>9</v>
      </c>
      <c r="P1337" s="1">
        <f>IF(HEX2DEC(LEFT(E1337,4))&gt;=32768,HEX2DEC(LEFT(E1337,4))-65536,HEX2DEC(LEFT(E1337,4)))/Codes!$N$2</f>
        <v>3.58</v>
      </c>
      <c r="Q1337" s="1">
        <f>IF(HEX2DEC(RIGHT(E1337,4))&gt;=32768,HEX2DEC(RIGHT(E1337,4))-65536,HEX2DEC(RIGHT(E1337,4)))/Codes!$N$2</f>
        <v>2.3839999999999999</v>
      </c>
      <c r="R1337" s="1">
        <f>IF(HEX2DEC(LEFT(F1337,4))&gt;=32768,HEX2DEC(LEFT(F1337,4))-65536,HEX2DEC(LEFT(F1337,4)))/Codes!$N$2</f>
        <v>0</v>
      </c>
      <c r="S1337" s="1">
        <f>IF(HEX2DEC(RIGHT(F1337,4))&gt;=32768,HEX2DEC(RIGHT(F1337,4))-65536,HEX2DEC(RIGHT(F1337,4)))/Codes!$N$2</f>
        <v>0</v>
      </c>
      <c r="T1337" s="18">
        <f t="shared" si="378"/>
        <v>361</v>
      </c>
      <c r="U1337" s="1">
        <f t="shared" si="379"/>
        <v>100</v>
      </c>
      <c r="V1337" s="1">
        <f t="shared" si="380"/>
        <v>0</v>
      </c>
      <c r="W1337" s="1" t="str">
        <f t="shared" si="381"/>
        <v>100</v>
      </c>
      <c r="X1337" s="1">
        <f t="shared" si="382"/>
        <v>3</v>
      </c>
      <c r="Y1337" s="1">
        <f t="shared" si="383"/>
        <v>0</v>
      </c>
      <c r="Z1337" s="1" t="str">
        <f>VLOOKUP(BIN2DEC(MID(HEX2BIN(MID(H1337,3,2),8),2,5)),Codes!$E$1:$F$18,2)</f>
        <v>Normal</v>
      </c>
      <c r="AA1337" s="6" t="str">
        <f t="shared" si="384"/>
        <v>0</v>
      </c>
      <c r="AB1337" s="1">
        <f t="shared" si="385"/>
        <v>0</v>
      </c>
      <c r="AC1337" s="1" t="str">
        <f>VLOOKUP(BIN2DEC(RIGHT(HEX2BIN(MID(H1337,6,1),4),1)&amp;LEFT(HEX2BIN(MID(H1337,7,1),4),1)),Codes!$K$1:$L$5,2)</f>
        <v>M</v>
      </c>
      <c r="AD1337" s="1" t="str">
        <f>VLOOKUP(BIN2DEC(RIGHT(HEX2BIN(MID(H1337,7,1),4),3)&amp;LEFT(HEX2BIN(MID(H1337,8,1),4),2)),Codes!$H$2:$I$33,2)</f>
        <v>Kick</v>
      </c>
      <c r="AE1337" s="1" t="str">
        <f t="shared" si="386"/>
        <v>1</v>
      </c>
      <c r="AF1337" s="1" t="str">
        <f t="shared" si="387"/>
        <v>1</v>
      </c>
      <c r="AH1337" s="6">
        <f t="shared" si="388"/>
        <v>34</v>
      </c>
    </row>
    <row r="1338" spans="1:34">
      <c r="A1338" s="3" t="s">
        <v>9899</v>
      </c>
      <c r="B1338" s="1" t="s">
        <v>34</v>
      </c>
      <c r="C1338" s="6" t="s">
        <v>1263</v>
      </c>
      <c r="D1338" s="9" t="s">
        <v>9669</v>
      </c>
      <c r="E1338" s="9" t="s">
        <v>9715</v>
      </c>
      <c r="F1338" s="9" t="s">
        <v>91</v>
      </c>
      <c r="G1338" s="9" t="s">
        <v>139</v>
      </c>
      <c r="H1338" s="9" t="s">
        <v>188</v>
      </c>
      <c r="J1338" s="6" t="str">
        <f t="shared" si="372"/>
        <v>001011</v>
      </c>
      <c r="K1338" s="1">
        <f t="shared" si="373"/>
        <v>2</v>
      </c>
      <c r="L1338" s="6" t="str">
        <f t="shared" si="374"/>
        <v>00000</v>
      </c>
      <c r="M1338" s="1">
        <f t="shared" si="375"/>
        <v>13</v>
      </c>
      <c r="N1338" s="6" t="str">
        <f t="shared" si="376"/>
        <v>00</v>
      </c>
      <c r="O1338" s="1">
        <f t="shared" si="377"/>
        <v>9</v>
      </c>
      <c r="P1338" s="1">
        <f>IF(HEX2DEC(LEFT(E1338,4))&gt;=32768,HEX2DEC(LEFT(E1338,4))-65536,HEX2DEC(LEFT(E1338,4)))/Codes!$N$2</f>
        <v>3.0640000000000001</v>
      </c>
      <c r="Q1338" s="1">
        <f>IF(HEX2DEC(RIGHT(E1338,4))&gt;=32768,HEX2DEC(RIGHT(E1338,4))-65536,HEX2DEC(RIGHT(E1338,4)))/Codes!$N$2</f>
        <v>2.3839999999999999</v>
      </c>
      <c r="R1338" s="1">
        <f>IF(HEX2DEC(LEFT(F1338,4))&gt;=32768,HEX2DEC(LEFT(F1338,4))-65536,HEX2DEC(LEFT(F1338,4)))/Codes!$N$2</f>
        <v>0</v>
      </c>
      <c r="S1338" s="1">
        <f>IF(HEX2DEC(RIGHT(F1338,4))&gt;=32768,HEX2DEC(RIGHT(F1338,4))-65536,HEX2DEC(RIGHT(F1338,4)))/Codes!$N$2</f>
        <v>0</v>
      </c>
      <c r="T1338" s="18">
        <f t="shared" si="378"/>
        <v>361</v>
      </c>
      <c r="U1338" s="1">
        <f t="shared" si="379"/>
        <v>100</v>
      </c>
      <c r="V1338" s="1">
        <f t="shared" si="380"/>
        <v>0</v>
      </c>
      <c r="W1338" s="1" t="str">
        <f t="shared" si="381"/>
        <v>100</v>
      </c>
      <c r="X1338" s="1">
        <f t="shared" si="382"/>
        <v>3</v>
      </c>
      <c r="Y1338" s="1">
        <f t="shared" si="383"/>
        <v>0</v>
      </c>
      <c r="Z1338" s="1" t="str">
        <f>VLOOKUP(BIN2DEC(MID(HEX2BIN(MID(H1338,3,2),8),2,5)),Codes!$E$1:$F$18,2)</f>
        <v>Normal</v>
      </c>
      <c r="AA1338" s="6" t="str">
        <f t="shared" si="384"/>
        <v>0</v>
      </c>
      <c r="AB1338" s="1">
        <f t="shared" si="385"/>
        <v>0</v>
      </c>
      <c r="AC1338" s="1" t="str">
        <f>VLOOKUP(BIN2DEC(RIGHT(HEX2BIN(MID(H1338,6,1),4),1)&amp;LEFT(HEX2BIN(MID(H1338,7,1),4),1)),Codes!$K$1:$L$5,2)</f>
        <v>M</v>
      </c>
      <c r="AD1338" s="1" t="str">
        <f>VLOOKUP(BIN2DEC(RIGHT(HEX2BIN(MID(H1338,7,1),4),3)&amp;LEFT(HEX2BIN(MID(H1338,8,1),4),2)),Codes!$H$2:$I$33,2)</f>
        <v>Kick</v>
      </c>
      <c r="AE1338" s="1" t="str">
        <f t="shared" si="386"/>
        <v>1</v>
      </c>
      <c r="AF1338" s="1" t="str">
        <f t="shared" si="387"/>
        <v>1</v>
      </c>
      <c r="AH1338" s="6">
        <f t="shared" si="388"/>
        <v>34</v>
      </c>
    </row>
    <row r="1339" spans="1:34">
      <c r="A1339" s="3" t="s">
        <v>9900</v>
      </c>
      <c r="B1339" s="1" t="s">
        <v>34</v>
      </c>
      <c r="C1339" s="6" t="s">
        <v>1257</v>
      </c>
      <c r="D1339" s="9" t="s">
        <v>9655</v>
      </c>
      <c r="E1339" s="9" t="s">
        <v>1288</v>
      </c>
      <c r="F1339" s="9" t="s">
        <v>91</v>
      </c>
      <c r="G1339" s="9" t="s">
        <v>139</v>
      </c>
      <c r="H1339" s="9" t="s">
        <v>1735</v>
      </c>
      <c r="J1339" s="6" t="str">
        <f t="shared" si="372"/>
        <v>001011</v>
      </c>
      <c r="K1339" s="1">
        <f t="shared" si="373"/>
        <v>0</v>
      </c>
      <c r="L1339" s="6" t="str">
        <f t="shared" si="374"/>
        <v>00000</v>
      </c>
      <c r="M1339" s="1">
        <f t="shared" si="375"/>
        <v>13</v>
      </c>
      <c r="N1339" s="6" t="str">
        <f t="shared" si="376"/>
        <v>00</v>
      </c>
      <c r="O1339" s="1">
        <f t="shared" si="377"/>
        <v>9</v>
      </c>
      <c r="P1339" s="1">
        <f>IF(HEX2DEC(LEFT(E1339,4))&gt;=32768,HEX2DEC(LEFT(E1339,4))-65536,HEX2DEC(LEFT(E1339,4)))/Codes!$N$2</f>
        <v>5.28</v>
      </c>
      <c r="Q1339" s="1">
        <f>IF(HEX2DEC(RIGHT(E1339,4))&gt;=32768,HEX2DEC(RIGHT(E1339,4))-65536,HEX2DEC(RIGHT(E1339,4)))/Codes!$N$2</f>
        <v>0</v>
      </c>
      <c r="R1339" s="1">
        <f>IF(HEX2DEC(LEFT(F1339,4))&gt;=32768,HEX2DEC(LEFT(F1339,4))-65536,HEX2DEC(LEFT(F1339,4)))/Codes!$N$2</f>
        <v>0</v>
      </c>
      <c r="S1339" s="1">
        <f>IF(HEX2DEC(RIGHT(F1339,4))&gt;=32768,HEX2DEC(RIGHT(F1339,4))-65536,HEX2DEC(RIGHT(F1339,4)))/Codes!$N$2</f>
        <v>0</v>
      </c>
      <c r="T1339" s="18">
        <f t="shared" si="378"/>
        <v>361</v>
      </c>
      <c r="U1339" s="1">
        <f t="shared" si="379"/>
        <v>100</v>
      </c>
      <c r="V1339" s="1">
        <f t="shared" si="380"/>
        <v>0</v>
      </c>
      <c r="W1339" s="1" t="str">
        <f t="shared" si="381"/>
        <v>100</v>
      </c>
      <c r="X1339" s="1">
        <f t="shared" si="382"/>
        <v>3</v>
      </c>
      <c r="Y1339" s="1">
        <f t="shared" si="383"/>
        <v>10</v>
      </c>
      <c r="Z1339" s="1" t="str">
        <f>VLOOKUP(BIN2DEC(MID(HEX2BIN(MID(H1339,3,2),8),2,5)),Codes!$E$1:$F$18,2)</f>
        <v>Normal</v>
      </c>
      <c r="AA1339" s="6" t="str">
        <f t="shared" si="384"/>
        <v>0</v>
      </c>
      <c r="AB1339" s="1">
        <f t="shared" si="385"/>
        <v>0</v>
      </c>
      <c r="AC1339" s="1" t="str">
        <f>VLOOKUP(BIN2DEC(RIGHT(HEX2BIN(MID(H1339,6,1),4),1)&amp;LEFT(HEX2BIN(MID(H1339,7,1),4),1)),Codes!$K$1:$L$5,2)</f>
        <v>L</v>
      </c>
      <c r="AD1339" s="1" t="str">
        <f>VLOOKUP(BIN2DEC(RIGHT(HEX2BIN(MID(H1339,7,1),4),3)&amp;LEFT(HEX2BIN(MID(H1339,8,1),4),2)),Codes!$H$2:$I$33,2)</f>
        <v>Kick</v>
      </c>
      <c r="AE1339" s="1" t="str">
        <f t="shared" si="386"/>
        <v>1</v>
      </c>
      <c r="AF1339" s="1" t="str">
        <f t="shared" si="387"/>
        <v>1</v>
      </c>
      <c r="AH1339" s="6">
        <f t="shared" si="388"/>
        <v>66</v>
      </c>
    </row>
    <row r="1340" spans="1:34">
      <c r="A1340" s="3" t="s">
        <v>9901</v>
      </c>
      <c r="B1340" s="1" t="s">
        <v>34</v>
      </c>
      <c r="C1340" s="6" t="s">
        <v>1257</v>
      </c>
      <c r="D1340" s="9" t="s">
        <v>226</v>
      </c>
      <c r="E1340" s="9" t="s">
        <v>9721</v>
      </c>
      <c r="F1340" s="9" t="s">
        <v>91</v>
      </c>
      <c r="G1340" s="9" t="s">
        <v>139</v>
      </c>
      <c r="H1340" s="9" t="s">
        <v>1735</v>
      </c>
      <c r="J1340" s="6" t="str">
        <f t="shared" si="372"/>
        <v>001011</v>
      </c>
      <c r="K1340" s="1">
        <f t="shared" si="373"/>
        <v>1</v>
      </c>
      <c r="L1340" s="6" t="str">
        <f t="shared" si="374"/>
        <v>00000</v>
      </c>
      <c r="M1340" s="1">
        <f t="shared" si="375"/>
        <v>13</v>
      </c>
      <c r="N1340" s="6" t="str">
        <f t="shared" si="376"/>
        <v>00</v>
      </c>
      <c r="O1340" s="1">
        <f t="shared" si="377"/>
        <v>9</v>
      </c>
      <c r="P1340" s="1">
        <f>IF(HEX2DEC(LEFT(E1340,4))&gt;=32768,HEX2DEC(LEFT(E1340,4))-65536,HEX2DEC(LEFT(E1340,4)))/Codes!$N$2</f>
        <v>5.28</v>
      </c>
      <c r="Q1340" s="1">
        <f>IF(HEX2DEC(RIGHT(E1340,4))&gt;=32768,HEX2DEC(RIGHT(E1340,4))-65536,HEX2DEC(RIGHT(E1340,4)))/Codes!$N$2</f>
        <v>4.8</v>
      </c>
      <c r="R1340" s="1">
        <f>IF(HEX2DEC(LEFT(F1340,4))&gt;=32768,HEX2DEC(LEFT(F1340,4))-65536,HEX2DEC(LEFT(F1340,4)))/Codes!$N$2</f>
        <v>0</v>
      </c>
      <c r="S1340" s="1">
        <f>IF(HEX2DEC(RIGHT(F1340,4))&gt;=32768,HEX2DEC(RIGHT(F1340,4))-65536,HEX2DEC(RIGHT(F1340,4)))/Codes!$N$2</f>
        <v>0</v>
      </c>
      <c r="T1340" s="18">
        <f t="shared" si="378"/>
        <v>361</v>
      </c>
      <c r="U1340" s="1">
        <f t="shared" si="379"/>
        <v>100</v>
      </c>
      <c r="V1340" s="1">
        <f t="shared" si="380"/>
        <v>0</v>
      </c>
      <c r="W1340" s="1" t="str">
        <f t="shared" si="381"/>
        <v>100</v>
      </c>
      <c r="X1340" s="1">
        <f t="shared" si="382"/>
        <v>3</v>
      </c>
      <c r="Y1340" s="1">
        <f t="shared" si="383"/>
        <v>10</v>
      </c>
      <c r="Z1340" s="1" t="str">
        <f>VLOOKUP(BIN2DEC(MID(HEX2BIN(MID(H1340,3,2),8),2,5)),Codes!$E$1:$F$18,2)</f>
        <v>Normal</v>
      </c>
      <c r="AA1340" s="6" t="str">
        <f t="shared" si="384"/>
        <v>0</v>
      </c>
      <c r="AB1340" s="1">
        <f t="shared" si="385"/>
        <v>0</v>
      </c>
      <c r="AC1340" s="1" t="str">
        <f>VLOOKUP(BIN2DEC(RIGHT(HEX2BIN(MID(H1340,6,1),4),1)&amp;LEFT(HEX2BIN(MID(H1340,7,1),4),1)),Codes!$K$1:$L$5,2)</f>
        <v>L</v>
      </c>
      <c r="AD1340" s="1" t="str">
        <f>VLOOKUP(BIN2DEC(RIGHT(HEX2BIN(MID(H1340,7,1),4),3)&amp;LEFT(HEX2BIN(MID(H1340,8,1),4),2)),Codes!$H$2:$I$33,2)</f>
        <v>Kick</v>
      </c>
      <c r="AE1340" s="1" t="str">
        <f t="shared" si="386"/>
        <v>1</v>
      </c>
      <c r="AF1340" s="1" t="str">
        <f t="shared" si="387"/>
        <v>1</v>
      </c>
      <c r="AH1340" s="6">
        <f t="shared" si="388"/>
        <v>66</v>
      </c>
    </row>
    <row r="1341" spans="1:34">
      <c r="A1341" s="3" t="s">
        <v>9902</v>
      </c>
      <c r="B1341" s="1" t="s">
        <v>34</v>
      </c>
      <c r="C1341" s="6" t="s">
        <v>1258</v>
      </c>
      <c r="D1341" s="9" t="s">
        <v>177</v>
      </c>
      <c r="E1341" s="9" t="s">
        <v>5548</v>
      </c>
      <c r="F1341" s="9" t="s">
        <v>91</v>
      </c>
      <c r="G1341" s="9" t="s">
        <v>139</v>
      </c>
      <c r="H1341" s="9" t="s">
        <v>163</v>
      </c>
      <c r="J1341" s="6" t="str">
        <f t="shared" si="372"/>
        <v>001011</v>
      </c>
      <c r="K1341" s="1">
        <f t="shared" si="373"/>
        <v>0</v>
      </c>
      <c r="L1341" s="6" t="str">
        <f t="shared" si="374"/>
        <v>00000</v>
      </c>
      <c r="M1341" s="1">
        <f t="shared" si="375"/>
        <v>7</v>
      </c>
      <c r="N1341" s="6" t="str">
        <f t="shared" si="376"/>
        <v>00</v>
      </c>
      <c r="O1341" s="1">
        <f t="shared" si="377"/>
        <v>8</v>
      </c>
      <c r="P1341" s="1">
        <f>IF(HEX2DEC(LEFT(E1341,4))&gt;=32768,HEX2DEC(LEFT(E1341,4))-65536,HEX2DEC(LEFT(E1341,4)))/Codes!$N$2</f>
        <v>4.7679999999999998</v>
      </c>
      <c r="Q1341" s="1">
        <f>IF(HEX2DEC(RIGHT(E1341,4))&gt;=32768,HEX2DEC(RIGHT(E1341,4))-65536,HEX2DEC(RIGHT(E1341,4)))/Codes!$N$2</f>
        <v>0</v>
      </c>
      <c r="R1341" s="1">
        <f>IF(HEX2DEC(LEFT(F1341,4))&gt;=32768,HEX2DEC(LEFT(F1341,4))-65536,HEX2DEC(LEFT(F1341,4)))/Codes!$N$2</f>
        <v>0</v>
      </c>
      <c r="S1341" s="1">
        <f>IF(HEX2DEC(RIGHT(F1341,4))&gt;=32768,HEX2DEC(RIGHT(F1341,4))-65536,HEX2DEC(RIGHT(F1341,4)))/Codes!$N$2</f>
        <v>0</v>
      </c>
      <c r="T1341" s="18">
        <f t="shared" si="378"/>
        <v>361</v>
      </c>
      <c r="U1341" s="1">
        <f t="shared" si="379"/>
        <v>100</v>
      </c>
      <c r="V1341" s="1">
        <f t="shared" si="380"/>
        <v>0</v>
      </c>
      <c r="W1341" s="1" t="str">
        <f t="shared" si="381"/>
        <v>100</v>
      </c>
      <c r="X1341" s="1">
        <f t="shared" si="382"/>
        <v>3</v>
      </c>
      <c r="Y1341" s="1">
        <f t="shared" si="383"/>
        <v>10</v>
      </c>
      <c r="Z1341" s="1" t="str">
        <f>VLOOKUP(BIN2DEC(MID(HEX2BIN(MID(H1341,3,2),8),2,5)),Codes!$E$1:$F$18,2)</f>
        <v>Normal</v>
      </c>
      <c r="AA1341" s="6" t="str">
        <f t="shared" si="384"/>
        <v>0</v>
      </c>
      <c r="AB1341" s="1">
        <f t="shared" si="385"/>
        <v>0</v>
      </c>
      <c r="AC1341" s="1" t="str">
        <f>VLOOKUP(BIN2DEC(RIGHT(HEX2BIN(MID(H1341,6,1),4),1)&amp;LEFT(HEX2BIN(MID(H1341,7,1),4),1)),Codes!$K$1:$L$5,2)</f>
        <v>M</v>
      </c>
      <c r="AD1341" s="1" t="str">
        <f>VLOOKUP(BIN2DEC(RIGHT(HEX2BIN(MID(H1341,7,1),4),3)&amp;LEFT(HEX2BIN(MID(H1341,8,1),4),2)),Codes!$H$2:$I$33,2)</f>
        <v>Kick</v>
      </c>
      <c r="AE1341" s="1" t="str">
        <f t="shared" si="386"/>
        <v>1</v>
      </c>
      <c r="AF1341" s="1" t="str">
        <f t="shared" si="387"/>
        <v>1</v>
      </c>
      <c r="AH1341" s="6">
        <f t="shared" si="388"/>
        <v>34</v>
      </c>
    </row>
    <row r="1342" spans="1:34">
      <c r="A1342" s="3" t="s">
        <v>9903</v>
      </c>
      <c r="B1342" s="1" t="s">
        <v>34</v>
      </c>
      <c r="C1342" s="6" t="s">
        <v>1258</v>
      </c>
      <c r="D1342" s="9" t="s">
        <v>1259</v>
      </c>
      <c r="E1342" s="9" t="s">
        <v>9724</v>
      </c>
      <c r="F1342" s="9" t="s">
        <v>91</v>
      </c>
      <c r="G1342" s="9" t="s">
        <v>139</v>
      </c>
      <c r="H1342" s="9" t="s">
        <v>163</v>
      </c>
      <c r="J1342" s="6" t="str">
        <f t="shared" si="372"/>
        <v>001011</v>
      </c>
      <c r="K1342" s="1">
        <f t="shared" si="373"/>
        <v>1</v>
      </c>
      <c r="L1342" s="6" t="str">
        <f t="shared" si="374"/>
        <v>00000</v>
      </c>
      <c r="M1342" s="1">
        <f t="shared" si="375"/>
        <v>7</v>
      </c>
      <c r="N1342" s="6" t="str">
        <f t="shared" si="376"/>
        <v>00</v>
      </c>
      <c r="O1342" s="1">
        <f t="shared" si="377"/>
        <v>8</v>
      </c>
      <c r="P1342" s="1">
        <f>IF(HEX2DEC(LEFT(E1342,4))&gt;=32768,HEX2DEC(LEFT(E1342,4))-65536,HEX2DEC(LEFT(E1342,4)))/Codes!$N$2</f>
        <v>4.7679999999999998</v>
      </c>
      <c r="Q1342" s="1">
        <f>IF(HEX2DEC(RIGHT(E1342,4))&gt;=32768,HEX2DEC(RIGHT(E1342,4))-65536,HEX2DEC(RIGHT(E1342,4)))/Codes!$N$2</f>
        <v>4.8</v>
      </c>
      <c r="R1342" s="1">
        <f>IF(HEX2DEC(LEFT(F1342,4))&gt;=32768,HEX2DEC(LEFT(F1342,4))-65536,HEX2DEC(LEFT(F1342,4)))/Codes!$N$2</f>
        <v>0</v>
      </c>
      <c r="S1342" s="1">
        <f>IF(HEX2DEC(RIGHT(F1342,4))&gt;=32768,HEX2DEC(RIGHT(F1342,4))-65536,HEX2DEC(RIGHT(F1342,4)))/Codes!$N$2</f>
        <v>0</v>
      </c>
      <c r="T1342" s="18">
        <f t="shared" si="378"/>
        <v>361</v>
      </c>
      <c r="U1342" s="1">
        <f t="shared" si="379"/>
        <v>100</v>
      </c>
      <c r="V1342" s="1">
        <f t="shared" si="380"/>
        <v>0</v>
      </c>
      <c r="W1342" s="1" t="str">
        <f t="shared" si="381"/>
        <v>100</v>
      </c>
      <c r="X1342" s="1">
        <f t="shared" si="382"/>
        <v>3</v>
      </c>
      <c r="Y1342" s="1">
        <f t="shared" si="383"/>
        <v>10</v>
      </c>
      <c r="Z1342" s="1" t="str">
        <f>VLOOKUP(BIN2DEC(MID(HEX2BIN(MID(H1342,3,2),8),2,5)),Codes!$E$1:$F$18,2)</f>
        <v>Normal</v>
      </c>
      <c r="AA1342" s="6" t="str">
        <f t="shared" si="384"/>
        <v>0</v>
      </c>
      <c r="AB1342" s="1">
        <f t="shared" si="385"/>
        <v>0</v>
      </c>
      <c r="AC1342" s="1" t="str">
        <f>VLOOKUP(BIN2DEC(RIGHT(HEX2BIN(MID(H1342,6,1),4),1)&amp;LEFT(HEX2BIN(MID(H1342,7,1),4),1)),Codes!$K$1:$L$5,2)</f>
        <v>M</v>
      </c>
      <c r="AD1342" s="1" t="str">
        <f>VLOOKUP(BIN2DEC(RIGHT(HEX2BIN(MID(H1342,7,1),4),3)&amp;LEFT(HEX2BIN(MID(H1342,8,1),4),2)),Codes!$H$2:$I$33,2)</f>
        <v>Kick</v>
      </c>
      <c r="AE1342" s="1" t="str">
        <f t="shared" si="386"/>
        <v>1</v>
      </c>
      <c r="AF1342" s="1" t="str">
        <f t="shared" si="387"/>
        <v>1</v>
      </c>
      <c r="AH1342" s="6">
        <f t="shared" si="388"/>
        <v>34</v>
      </c>
    </row>
    <row r="1343" spans="1:34">
      <c r="A1343" s="3" t="s">
        <v>9904</v>
      </c>
      <c r="B1343" s="1" t="s">
        <v>34</v>
      </c>
      <c r="C1343" s="6" t="s">
        <v>6070</v>
      </c>
      <c r="D1343" s="9" t="s">
        <v>1291</v>
      </c>
      <c r="E1343" s="9" t="s">
        <v>5548</v>
      </c>
      <c r="F1343" s="9" t="s">
        <v>91</v>
      </c>
      <c r="G1343" s="9" t="s">
        <v>139</v>
      </c>
      <c r="H1343" s="9" t="s">
        <v>163</v>
      </c>
      <c r="J1343" s="6" t="str">
        <f t="shared" si="372"/>
        <v>001011</v>
      </c>
      <c r="K1343" s="1">
        <f t="shared" si="373"/>
        <v>0</v>
      </c>
      <c r="L1343" s="6" t="str">
        <f t="shared" si="374"/>
        <v>00000</v>
      </c>
      <c r="M1343" s="1">
        <f t="shared" si="375"/>
        <v>13</v>
      </c>
      <c r="N1343" s="6" t="str">
        <f t="shared" si="376"/>
        <v>00</v>
      </c>
      <c r="O1343" s="1">
        <f t="shared" si="377"/>
        <v>7</v>
      </c>
      <c r="P1343" s="1">
        <f>IF(HEX2DEC(LEFT(E1343,4))&gt;=32768,HEX2DEC(LEFT(E1343,4))-65536,HEX2DEC(LEFT(E1343,4)))/Codes!$N$2</f>
        <v>4.7679999999999998</v>
      </c>
      <c r="Q1343" s="1">
        <f>IF(HEX2DEC(RIGHT(E1343,4))&gt;=32768,HEX2DEC(RIGHT(E1343,4))-65536,HEX2DEC(RIGHT(E1343,4)))/Codes!$N$2</f>
        <v>0</v>
      </c>
      <c r="R1343" s="1">
        <f>IF(HEX2DEC(LEFT(F1343,4))&gt;=32768,HEX2DEC(LEFT(F1343,4))-65536,HEX2DEC(LEFT(F1343,4)))/Codes!$N$2</f>
        <v>0</v>
      </c>
      <c r="S1343" s="1">
        <f>IF(HEX2DEC(RIGHT(F1343,4))&gt;=32768,HEX2DEC(RIGHT(F1343,4))-65536,HEX2DEC(RIGHT(F1343,4)))/Codes!$N$2</f>
        <v>0</v>
      </c>
      <c r="T1343" s="18">
        <f t="shared" si="378"/>
        <v>361</v>
      </c>
      <c r="U1343" s="1">
        <f t="shared" si="379"/>
        <v>100</v>
      </c>
      <c r="V1343" s="1">
        <f t="shared" si="380"/>
        <v>0</v>
      </c>
      <c r="W1343" s="1" t="str">
        <f t="shared" si="381"/>
        <v>100</v>
      </c>
      <c r="X1343" s="1">
        <f t="shared" si="382"/>
        <v>3</v>
      </c>
      <c r="Y1343" s="1">
        <f t="shared" si="383"/>
        <v>10</v>
      </c>
      <c r="Z1343" s="1" t="str">
        <f>VLOOKUP(BIN2DEC(MID(HEX2BIN(MID(H1343,3,2),8),2,5)),Codes!$E$1:$F$18,2)</f>
        <v>Normal</v>
      </c>
      <c r="AA1343" s="6" t="str">
        <f t="shared" si="384"/>
        <v>0</v>
      </c>
      <c r="AB1343" s="1">
        <f t="shared" si="385"/>
        <v>0</v>
      </c>
      <c r="AC1343" s="1" t="str">
        <f>VLOOKUP(BIN2DEC(RIGHT(HEX2BIN(MID(H1343,6,1),4),1)&amp;LEFT(HEX2BIN(MID(H1343,7,1),4),1)),Codes!$K$1:$L$5,2)</f>
        <v>M</v>
      </c>
      <c r="AD1343" s="1" t="str">
        <f>VLOOKUP(BIN2DEC(RIGHT(HEX2BIN(MID(H1343,7,1),4),3)&amp;LEFT(HEX2BIN(MID(H1343,8,1),4),2)),Codes!$H$2:$I$33,2)</f>
        <v>Kick</v>
      </c>
      <c r="AE1343" s="1" t="str">
        <f t="shared" si="386"/>
        <v>1</v>
      </c>
      <c r="AF1343" s="1" t="str">
        <f t="shared" si="387"/>
        <v>1</v>
      </c>
      <c r="AH1343" s="6">
        <f t="shared" si="388"/>
        <v>34</v>
      </c>
    </row>
    <row r="1344" spans="1:34">
      <c r="A1344" s="3" t="s">
        <v>9905</v>
      </c>
      <c r="B1344" s="1" t="s">
        <v>34</v>
      </c>
      <c r="C1344" s="6" t="s">
        <v>6070</v>
      </c>
      <c r="D1344" s="9" t="s">
        <v>1293</v>
      </c>
      <c r="E1344" s="9" t="s">
        <v>9724</v>
      </c>
      <c r="F1344" s="9" t="s">
        <v>91</v>
      </c>
      <c r="G1344" s="9" t="s">
        <v>139</v>
      </c>
      <c r="H1344" s="9" t="s">
        <v>163</v>
      </c>
      <c r="J1344" s="6" t="str">
        <f t="shared" si="372"/>
        <v>001011</v>
      </c>
      <c r="K1344" s="1">
        <f t="shared" si="373"/>
        <v>1</v>
      </c>
      <c r="L1344" s="6" t="str">
        <f t="shared" si="374"/>
        <v>00000</v>
      </c>
      <c r="M1344" s="1">
        <f t="shared" si="375"/>
        <v>13</v>
      </c>
      <c r="N1344" s="6" t="str">
        <f t="shared" si="376"/>
        <v>00</v>
      </c>
      <c r="O1344" s="1">
        <f t="shared" si="377"/>
        <v>7</v>
      </c>
      <c r="P1344" s="1">
        <f>IF(HEX2DEC(LEFT(E1344,4))&gt;=32768,HEX2DEC(LEFT(E1344,4))-65536,HEX2DEC(LEFT(E1344,4)))/Codes!$N$2</f>
        <v>4.7679999999999998</v>
      </c>
      <c r="Q1344" s="1">
        <f>IF(HEX2DEC(RIGHT(E1344,4))&gt;=32768,HEX2DEC(RIGHT(E1344,4))-65536,HEX2DEC(RIGHT(E1344,4)))/Codes!$N$2</f>
        <v>4.8</v>
      </c>
      <c r="R1344" s="1">
        <f>IF(HEX2DEC(LEFT(F1344,4))&gt;=32768,HEX2DEC(LEFT(F1344,4))-65536,HEX2DEC(LEFT(F1344,4)))/Codes!$N$2</f>
        <v>0</v>
      </c>
      <c r="S1344" s="1">
        <f>IF(HEX2DEC(RIGHT(F1344,4))&gt;=32768,HEX2DEC(RIGHT(F1344,4))-65536,HEX2DEC(RIGHT(F1344,4)))/Codes!$N$2</f>
        <v>0</v>
      </c>
      <c r="T1344" s="18">
        <f t="shared" si="378"/>
        <v>361</v>
      </c>
      <c r="U1344" s="1">
        <f t="shared" si="379"/>
        <v>100</v>
      </c>
      <c r="V1344" s="1">
        <f t="shared" si="380"/>
        <v>0</v>
      </c>
      <c r="W1344" s="1" t="str">
        <f t="shared" si="381"/>
        <v>100</v>
      </c>
      <c r="X1344" s="1">
        <f t="shared" si="382"/>
        <v>3</v>
      </c>
      <c r="Y1344" s="1">
        <f t="shared" si="383"/>
        <v>10</v>
      </c>
      <c r="Z1344" s="1" t="str">
        <f>VLOOKUP(BIN2DEC(MID(HEX2BIN(MID(H1344,3,2),8),2,5)),Codes!$E$1:$F$18,2)</f>
        <v>Normal</v>
      </c>
      <c r="AA1344" s="6" t="str">
        <f t="shared" si="384"/>
        <v>0</v>
      </c>
      <c r="AB1344" s="1">
        <f t="shared" si="385"/>
        <v>0</v>
      </c>
      <c r="AC1344" s="1" t="str">
        <f>VLOOKUP(BIN2DEC(RIGHT(HEX2BIN(MID(H1344,6,1),4),1)&amp;LEFT(HEX2BIN(MID(H1344,7,1),4),1)),Codes!$K$1:$L$5,2)</f>
        <v>M</v>
      </c>
      <c r="AD1344" s="1" t="str">
        <f>VLOOKUP(BIN2DEC(RIGHT(HEX2BIN(MID(H1344,7,1),4),3)&amp;LEFT(HEX2BIN(MID(H1344,8,1),4),2)),Codes!$H$2:$I$33,2)</f>
        <v>Kick</v>
      </c>
      <c r="AE1344" s="1" t="str">
        <f t="shared" si="386"/>
        <v>1</v>
      </c>
      <c r="AF1344" s="1" t="str">
        <f t="shared" si="387"/>
        <v>1</v>
      </c>
      <c r="AH1344" s="6">
        <f t="shared" si="388"/>
        <v>34</v>
      </c>
    </row>
    <row r="1345" spans="1:34">
      <c r="A1345" s="3" t="s">
        <v>9906</v>
      </c>
      <c r="B1345" s="1" t="s">
        <v>34</v>
      </c>
      <c r="C1345" s="6" t="s">
        <v>9740</v>
      </c>
      <c r="D1345" s="9" t="s">
        <v>9651</v>
      </c>
      <c r="E1345" s="9" t="s">
        <v>5548</v>
      </c>
      <c r="F1345" s="9" t="s">
        <v>91</v>
      </c>
      <c r="G1345" s="9" t="s">
        <v>139</v>
      </c>
      <c r="H1345" s="9" t="s">
        <v>163</v>
      </c>
      <c r="J1345" s="6" t="str">
        <f t="shared" ref="J1345:J1408" si="389">LEFT(HEX2BIN(LEFT(D1345,2),8),6)</f>
        <v>001011</v>
      </c>
      <c r="K1345" s="1">
        <f t="shared" ref="K1345:K1408" si="390">BIN2DEC(MID(HEX2BIN(MID(D1345,2,2),8),3,3))</f>
        <v>0</v>
      </c>
      <c r="L1345" s="6" t="str">
        <f t="shared" ref="L1345:L1408" si="391">MID(HEX2BIN(MID(D1345,3,2),8),2,5)</f>
        <v>00000</v>
      </c>
      <c r="M1345" s="1">
        <f t="shared" ref="M1345:M1408" si="392">ROUNDDOWN(HEX2DEC(MID(D1345,4,3))/8,0)</f>
        <v>7</v>
      </c>
      <c r="N1345" s="6" t="str">
        <f t="shared" ref="N1345:N1408" si="393">MID(HEX2BIN(MID(D1345,6,1),4),2,2)</f>
        <v>00</v>
      </c>
      <c r="O1345" s="1">
        <f t="shared" ref="O1345:O1408" si="394">HEX2DEC(MID(D1345,7,2))</f>
        <v>5</v>
      </c>
      <c r="P1345" s="1">
        <f>IF(HEX2DEC(LEFT(E1345,4))&gt;=32768,HEX2DEC(LEFT(E1345,4))-65536,HEX2DEC(LEFT(E1345,4)))/Codes!$N$2</f>
        <v>4.7679999999999998</v>
      </c>
      <c r="Q1345" s="1">
        <f>IF(HEX2DEC(RIGHT(E1345,4))&gt;=32768,HEX2DEC(RIGHT(E1345,4))-65536,HEX2DEC(RIGHT(E1345,4)))/Codes!$N$2</f>
        <v>0</v>
      </c>
      <c r="R1345" s="1">
        <f>IF(HEX2DEC(LEFT(F1345,4))&gt;=32768,HEX2DEC(LEFT(F1345,4))-65536,HEX2DEC(LEFT(F1345,4)))/Codes!$N$2</f>
        <v>0</v>
      </c>
      <c r="S1345" s="1">
        <f>IF(HEX2DEC(RIGHT(F1345,4))&gt;=32768,HEX2DEC(RIGHT(F1345,4))-65536,HEX2DEC(RIGHT(F1345,4)))/Codes!$N$2</f>
        <v>0</v>
      </c>
      <c r="T1345" s="18">
        <f t="shared" ref="T1345:T1408" si="395">ROUNDDOWN(HEX2DEC(LEFT(G1345,3))/8,0)</f>
        <v>361</v>
      </c>
      <c r="U1345" s="1">
        <f t="shared" ref="U1345:U1408" si="396">ROUNDDOWN(HEX2DEC(MID(G1345,3,3))/4,0)-(512*ROUNDDOWN(HEX2DEC(MID(G1345,3,1))/8,0))</f>
        <v>100</v>
      </c>
      <c r="V1345" s="1">
        <f t="shared" ref="V1345:V1408" si="397">RIGHT(HEX2BIN(MID(G1345,5,1),4),2)*128+HEX2DEC(MID(G1345,6,1))*8+LEFT(HEX2BIN(MID(G1345,7,1),4),3)</f>
        <v>0</v>
      </c>
      <c r="W1345" s="1" t="str">
        <f t="shared" ref="W1345:W1408" si="398">MID(HEX2BIN(MID(G1345,7,2),8),4,3)</f>
        <v>100</v>
      </c>
      <c r="X1345" s="1">
        <f t="shared" ref="X1345:X1408" si="399">BIN2DEC(RIGHT(HEX2BIN(RIGHT(G1345,1),4),2))</f>
        <v>3</v>
      </c>
      <c r="Y1345" s="1">
        <f t="shared" ref="Y1345:Y1408" si="400">ROUNDDOWN(HEX2DEC(LEFT(H1345,3))/8,0)</f>
        <v>10</v>
      </c>
      <c r="Z1345" s="1" t="str">
        <f>VLOOKUP(BIN2DEC(MID(HEX2BIN(MID(H1345,3,2),8),2,5)),Codes!$E$1:$F$18,2)</f>
        <v>Normal</v>
      </c>
      <c r="AA1345" s="6" t="str">
        <f t="shared" ref="AA1345:AA1408" si="401">MID(HEX2BIN(MID(H1345,4,1),4),3,1)</f>
        <v>0</v>
      </c>
      <c r="AB1345" s="1">
        <f t="shared" ref="AB1345:AB1408" si="402">(MOD(HEX2DEC(MID(H1345,4,1)),2))*64+ROUNDDOWN(HEX2DEC(MID(H1345,5,2))/4,0)</f>
        <v>0</v>
      </c>
      <c r="AC1345" s="1" t="str">
        <f>VLOOKUP(BIN2DEC(RIGHT(HEX2BIN(MID(H1345,6,1),4),1)&amp;LEFT(HEX2BIN(MID(H1345,7,1),4),1)),Codes!$K$1:$L$5,2)</f>
        <v>M</v>
      </c>
      <c r="AD1345" s="1" t="str">
        <f>VLOOKUP(BIN2DEC(RIGHT(HEX2BIN(MID(H1345,7,1),4),3)&amp;LEFT(HEX2BIN(MID(H1345,8,1),4),2)),Codes!$H$2:$I$33,2)</f>
        <v>Kick</v>
      </c>
      <c r="AE1345" s="1" t="str">
        <f t="shared" ref="AE1345:AE1408" si="403">MID(HEX2BIN(RIGHT(H1345,1),4),3,1)</f>
        <v>1</v>
      </c>
      <c r="AF1345" s="1" t="str">
        <f t="shared" ref="AF1345:AF1408" si="404">RIGHT(HEX2BIN(RIGHT(H1345,1),4),1)</f>
        <v>1</v>
      </c>
      <c r="AH1345" s="6">
        <f t="shared" ref="AH1345:AH1408" si="405">ROUNDDOWN(HEX2DEC(MID(H1345,6,3))/4,0)-(256*ROUNDDOWN(HEX2DEC(MID(H1345,6,1))/4,0))</f>
        <v>34</v>
      </c>
    </row>
    <row r="1346" spans="1:34">
      <c r="A1346" s="3" t="s">
        <v>9907</v>
      </c>
      <c r="B1346" s="1" t="s">
        <v>34</v>
      </c>
      <c r="C1346" s="6" t="s">
        <v>9740</v>
      </c>
      <c r="D1346" s="9" t="s">
        <v>8023</v>
      </c>
      <c r="E1346" s="9" t="s">
        <v>9724</v>
      </c>
      <c r="F1346" s="9" t="s">
        <v>91</v>
      </c>
      <c r="G1346" s="9" t="s">
        <v>139</v>
      </c>
      <c r="H1346" s="9" t="s">
        <v>163</v>
      </c>
      <c r="J1346" s="6" t="str">
        <f t="shared" si="389"/>
        <v>001011</v>
      </c>
      <c r="K1346" s="1">
        <f t="shared" si="390"/>
        <v>1</v>
      </c>
      <c r="L1346" s="6" t="str">
        <f t="shared" si="391"/>
        <v>00000</v>
      </c>
      <c r="M1346" s="1">
        <f t="shared" si="392"/>
        <v>7</v>
      </c>
      <c r="N1346" s="6" t="str">
        <f t="shared" si="393"/>
        <v>00</v>
      </c>
      <c r="O1346" s="1">
        <f t="shared" si="394"/>
        <v>5</v>
      </c>
      <c r="P1346" s="1">
        <f>IF(HEX2DEC(LEFT(E1346,4))&gt;=32768,HEX2DEC(LEFT(E1346,4))-65536,HEX2DEC(LEFT(E1346,4)))/Codes!$N$2</f>
        <v>4.7679999999999998</v>
      </c>
      <c r="Q1346" s="1">
        <f>IF(HEX2DEC(RIGHT(E1346,4))&gt;=32768,HEX2DEC(RIGHT(E1346,4))-65536,HEX2DEC(RIGHT(E1346,4)))/Codes!$N$2</f>
        <v>4.8</v>
      </c>
      <c r="R1346" s="1">
        <f>IF(HEX2DEC(LEFT(F1346,4))&gt;=32768,HEX2DEC(LEFT(F1346,4))-65536,HEX2DEC(LEFT(F1346,4)))/Codes!$N$2</f>
        <v>0</v>
      </c>
      <c r="S1346" s="1">
        <f>IF(HEX2DEC(RIGHT(F1346,4))&gt;=32768,HEX2DEC(RIGHT(F1346,4))-65536,HEX2DEC(RIGHT(F1346,4)))/Codes!$N$2</f>
        <v>0</v>
      </c>
      <c r="T1346" s="18">
        <f t="shared" si="395"/>
        <v>361</v>
      </c>
      <c r="U1346" s="1">
        <f t="shared" si="396"/>
        <v>100</v>
      </c>
      <c r="V1346" s="1">
        <f t="shared" si="397"/>
        <v>0</v>
      </c>
      <c r="W1346" s="1" t="str">
        <f t="shared" si="398"/>
        <v>100</v>
      </c>
      <c r="X1346" s="1">
        <f t="shared" si="399"/>
        <v>3</v>
      </c>
      <c r="Y1346" s="1">
        <f t="shared" si="400"/>
        <v>10</v>
      </c>
      <c r="Z1346" s="1" t="str">
        <f>VLOOKUP(BIN2DEC(MID(HEX2BIN(MID(H1346,3,2),8),2,5)),Codes!$E$1:$F$18,2)</f>
        <v>Normal</v>
      </c>
      <c r="AA1346" s="6" t="str">
        <f t="shared" si="401"/>
        <v>0</v>
      </c>
      <c r="AB1346" s="1">
        <f t="shared" si="402"/>
        <v>0</v>
      </c>
      <c r="AC1346" s="1" t="str">
        <f>VLOOKUP(BIN2DEC(RIGHT(HEX2BIN(MID(H1346,6,1),4),1)&amp;LEFT(HEX2BIN(MID(H1346,7,1),4),1)),Codes!$K$1:$L$5,2)</f>
        <v>M</v>
      </c>
      <c r="AD1346" s="1" t="str">
        <f>VLOOKUP(BIN2DEC(RIGHT(HEX2BIN(MID(H1346,7,1),4),3)&amp;LEFT(HEX2BIN(MID(H1346,8,1),4),2)),Codes!$H$2:$I$33,2)</f>
        <v>Kick</v>
      </c>
      <c r="AE1346" s="1" t="str">
        <f t="shared" si="403"/>
        <v>1</v>
      </c>
      <c r="AF1346" s="1" t="str">
        <f t="shared" si="404"/>
        <v>1</v>
      </c>
      <c r="AH1346" s="6">
        <f t="shared" si="405"/>
        <v>34</v>
      </c>
    </row>
    <row r="1347" spans="1:34">
      <c r="A1347" s="3" t="s">
        <v>9908</v>
      </c>
      <c r="B1347" s="1" t="s">
        <v>34</v>
      </c>
      <c r="C1347" s="6" t="s">
        <v>6517</v>
      </c>
      <c r="D1347" s="9" t="s">
        <v>1372</v>
      </c>
      <c r="E1347" s="9" t="s">
        <v>5548</v>
      </c>
      <c r="F1347" s="9" t="s">
        <v>91</v>
      </c>
      <c r="G1347" s="9" t="s">
        <v>139</v>
      </c>
      <c r="H1347" s="9" t="s">
        <v>332</v>
      </c>
      <c r="J1347" s="6" t="str">
        <f t="shared" si="389"/>
        <v>001011</v>
      </c>
      <c r="K1347" s="1">
        <f t="shared" si="390"/>
        <v>0</v>
      </c>
      <c r="L1347" s="6" t="str">
        <f t="shared" si="391"/>
        <v>00000</v>
      </c>
      <c r="M1347" s="1">
        <f t="shared" si="392"/>
        <v>13</v>
      </c>
      <c r="N1347" s="6" t="str">
        <f t="shared" si="393"/>
        <v>00</v>
      </c>
      <c r="O1347" s="1">
        <f t="shared" si="394"/>
        <v>3</v>
      </c>
      <c r="P1347" s="1">
        <f>IF(HEX2DEC(LEFT(E1347,4))&gt;=32768,HEX2DEC(LEFT(E1347,4))-65536,HEX2DEC(LEFT(E1347,4)))/Codes!$N$2</f>
        <v>4.7679999999999998</v>
      </c>
      <c r="Q1347" s="1">
        <f>IF(HEX2DEC(RIGHT(E1347,4))&gt;=32768,HEX2DEC(RIGHT(E1347,4))-65536,HEX2DEC(RIGHT(E1347,4)))/Codes!$N$2</f>
        <v>0</v>
      </c>
      <c r="R1347" s="1">
        <f>IF(HEX2DEC(LEFT(F1347,4))&gt;=32768,HEX2DEC(LEFT(F1347,4))-65536,HEX2DEC(LEFT(F1347,4)))/Codes!$N$2</f>
        <v>0</v>
      </c>
      <c r="S1347" s="1">
        <f>IF(HEX2DEC(RIGHT(F1347,4))&gt;=32768,HEX2DEC(RIGHT(F1347,4))-65536,HEX2DEC(RIGHT(F1347,4)))/Codes!$N$2</f>
        <v>0</v>
      </c>
      <c r="T1347" s="18">
        <f t="shared" si="395"/>
        <v>361</v>
      </c>
      <c r="U1347" s="1">
        <f t="shared" si="396"/>
        <v>100</v>
      </c>
      <c r="V1347" s="1">
        <f t="shared" si="397"/>
        <v>0</v>
      </c>
      <c r="W1347" s="1" t="str">
        <f t="shared" si="398"/>
        <v>100</v>
      </c>
      <c r="X1347" s="1">
        <f t="shared" si="399"/>
        <v>3</v>
      </c>
      <c r="Y1347" s="1">
        <f t="shared" si="400"/>
        <v>50</v>
      </c>
      <c r="Z1347" s="1" t="str">
        <f>VLOOKUP(BIN2DEC(MID(HEX2BIN(MID(H1347,3,2),8),2,5)),Codes!$E$1:$F$18,2)</f>
        <v>Normal</v>
      </c>
      <c r="AA1347" s="6" t="str">
        <f t="shared" si="401"/>
        <v>0</v>
      </c>
      <c r="AB1347" s="1">
        <f t="shared" si="402"/>
        <v>0</v>
      </c>
      <c r="AC1347" s="1" t="str">
        <f>VLOOKUP(BIN2DEC(RIGHT(HEX2BIN(MID(H1347,6,1),4),1)&amp;LEFT(HEX2BIN(MID(H1347,7,1),4),1)),Codes!$K$1:$L$5,2)</f>
        <v>M</v>
      </c>
      <c r="AD1347" s="1" t="str">
        <f>VLOOKUP(BIN2DEC(RIGHT(HEX2BIN(MID(H1347,7,1),4),3)&amp;LEFT(HEX2BIN(MID(H1347,8,1),4),2)),Codes!$H$2:$I$33,2)</f>
        <v>Kick</v>
      </c>
      <c r="AE1347" s="1" t="str">
        <f t="shared" si="403"/>
        <v>1</v>
      </c>
      <c r="AF1347" s="1" t="str">
        <f t="shared" si="404"/>
        <v>1</v>
      </c>
      <c r="AH1347" s="6">
        <f t="shared" si="405"/>
        <v>34</v>
      </c>
    </row>
    <row r="1348" spans="1:34">
      <c r="A1348" s="3" t="s">
        <v>9909</v>
      </c>
      <c r="B1348" s="1" t="s">
        <v>34</v>
      </c>
      <c r="C1348" s="6" t="s">
        <v>6517</v>
      </c>
      <c r="D1348" s="9" t="s">
        <v>1375</v>
      </c>
      <c r="E1348" s="9" t="s">
        <v>9732</v>
      </c>
      <c r="F1348" s="9" t="s">
        <v>91</v>
      </c>
      <c r="G1348" s="9" t="s">
        <v>139</v>
      </c>
      <c r="H1348" s="9" t="s">
        <v>332</v>
      </c>
      <c r="J1348" s="6" t="str">
        <f t="shared" si="389"/>
        <v>001011</v>
      </c>
      <c r="K1348" s="1">
        <f t="shared" si="390"/>
        <v>1</v>
      </c>
      <c r="L1348" s="6" t="str">
        <f t="shared" si="391"/>
        <v>00000</v>
      </c>
      <c r="M1348" s="1">
        <f t="shared" si="392"/>
        <v>13</v>
      </c>
      <c r="N1348" s="6" t="str">
        <f t="shared" si="393"/>
        <v>00</v>
      </c>
      <c r="O1348" s="1">
        <f t="shared" si="394"/>
        <v>3</v>
      </c>
      <c r="P1348" s="1">
        <f>IF(HEX2DEC(LEFT(E1348,4))&gt;=32768,HEX2DEC(LEFT(E1348,4))-65536,HEX2DEC(LEFT(E1348,4)))/Codes!$N$2</f>
        <v>4.7679999999999998</v>
      </c>
      <c r="Q1348" s="1">
        <f>IF(HEX2DEC(RIGHT(E1348,4))&gt;=32768,HEX2DEC(RIGHT(E1348,4))-65536,HEX2DEC(RIGHT(E1348,4)))/Codes!$N$2</f>
        <v>4</v>
      </c>
      <c r="R1348" s="1">
        <f>IF(HEX2DEC(LEFT(F1348,4))&gt;=32768,HEX2DEC(LEFT(F1348,4))-65536,HEX2DEC(LEFT(F1348,4)))/Codes!$N$2</f>
        <v>0</v>
      </c>
      <c r="S1348" s="1">
        <f>IF(HEX2DEC(RIGHT(F1348,4))&gt;=32768,HEX2DEC(RIGHT(F1348,4))-65536,HEX2DEC(RIGHT(F1348,4)))/Codes!$N$2</f>
        <v>0</v>
      </c>
      <c r="T1348" s="18">
        <f t="shared" si="395"/>
        <v>361</v>
      </c>
      <c r="U1348" s="1">
        <f t="shared" si="396"/>
        <v>100</v>
      </c>
      <c r="V1348" s="1">
        <f t="shared" si="397"/>
        <v>0</v>
      </c>
      <c r="W1348" s="1" t="str">
        <f t="shared" si="398"/>
        <v>100</v>
      </c>
      <c r="X1348" s="1">
        <f t="shared" si="399"/>
        <v>3</v>
      </c>
      <c r="Y1348" s="1">
        <f t="shared" si="400"/>
        <v>50</v>
      </c>
      <c r="Z1348" s="1" t="str">
        <f>VLOOKUP(BIN2DEC(MID(HEX2BIN(MID(H1348,3,2),8),2,5)),Codes!$E$1:$F$18,2)</f>
        <v>Normal</v>
      </c>
      <c r="AA1348" s="6" t="str">
        <f t="shared" si="401"/>
        <v>0</v>
      </c>
      <c r="AB1348" s="1">
        <f t="shared" si="402"/>
        <v>0</v>
      </c>
      <c r="AC1348" s="1" t="str">
        <f>VLOOKUP(BIN2DEC(RIGHT(HEX2BIN(MID(H1348,6,1),4),1)&amp;LEFT(HEX2BIN(MID(H1348,7,1),4),1)),Codes!$K$1:$L$5,2)</f>
        <v>M</v>
      </c>
      <c r="AD1348" s="1" t="str">
        <f>VLOOKUP(BIN2DEC(RIGHT(HEX2BIN(MID(H1348,7,1),4),3)&amp;LEFT(HEX2BIN(MID(H1348,8,1),4),2)),Codes!$H$2:$I$33,2)</f>
        <v>Kick</v>
      </c>
      <c r="AE1348" s="1" t="str">
        <f t="shared" si="403"/>
        <v>1</v>
      </c>
      <c r="AF1348" s="1" t="str">
        <f t="shared" si="404"/>
        <v>1</v>
      </c>
      <c r="AH1348" s="6">
        <f t="shared" si="405"/>
        <v>34</v>
      </c>
    </row>
    <row r="1349" spans="1:34">
      <c r="A1349" s="3" t="s">
        <v>9910</v>
      </c>
      <c r="B1349" s="1" t="s">
        <v>34</v>
      </c>
      <c r="C1349" s="6" t="s">
        <v>158</v>
      </c>
      <c r="D1349" s="9" t="s">
        <v>9734</v>
      </c>
      <c r="E1349" s="9" t="s">
        <v>3880</v>
      </c>
      <c r="F1349" s="9" t="s">
        <v>91</v>
      </c>
      <c r="G1349" s="9" t="s">
        <v>139</v>
      </c>
      <c r="H1349" s="9" t="s">
        <v>1548</v>
      </c>
      <c r="J1349" s="6" t="str">
        <f t="shared" si="389"/>
        <v>001011</v>
      </c>
      <c r="K1349" s="1">
        <f t="shared" si="390"/>
        <v>0</v>
      </c>
      <c r="L1349" s="6" t="str">
        <f t="shared" si="391"/>
        <v>00000</v>
      </c>
      <c r="M1349" s="1">
        <f t="shared" si="392"/>
        <v>4</v>
      </c>
      <c r="N1349" s="6" t="str">
        <f t="shared" si="393"/>
        <v>00</v>
      </c>
      <c r="O1349" s="1">
        <f t="shared" si="394"/>
        <v>15</v>
      </c>
      <c r="P1349" s="1">
        <f>IF(HEX2DEC(LEFT(E1349,4))&gt;=32768,HEX2DEC(LEFT(E1349,4))-65536,HEX2DEC(LEFT(E1349,4)))/Codes!$N$2</f>
        <v>3.7480000000000002</v>
      </c>
      <c r="Q1349" s="1">
        <f>IF(HEX2DEC(RIGHT(E1349,4))&gt;=32768,HEX2DEC(RIGHT(E1349,4))-65536,HEX2DEC(RIGHT(E1349,4)))/Codes!$N$2</f>
        <v>0</v>
      </c>
      <c r="R1349" s="1">
        <f>IF(HEX2DEC(LEFT(F1349,4))&gt;=32768,HEX2DEC(LEFT(F1349,4))-65536,HEX2DEC(LEFT(F1349,4)))/Codes!$N$2</f>
        <v>0</v>
      </c>
      <c r="S1349" s="1">
        <f>IF(HEX2DEC(RIGHT(F1349,4))&gt;=32768,HEX2DEC(RIGHT(F1349,4))-65536,HEX2DEC(RIGHT(F1349,4)))/Codes!$N$2</f>
        <v>0</v>
      </c>
      <c r="T1349" s="18">
        <f t="shared" si="395"/>
        <v>361</v>
      </c>
      <c r="U1349" s="1">
        <f t="shared" si="396"/>
        <v>100</v>
      </c>
      <c r="V1349" s="1">
        <f t="shared" si="397"/>
        <v>0</v>
      </c>
      <c r="W1349" s="1" t="str">
        <f t="shared" si="398"/>
        <v>100</v>
      </c>
      <c r="X1349" s="1">
        <f t="shared" si="399"/>
        <v>3</v>
      </c>
      <c r="Y1349" s="1">
        <f t="shared" si="400"/>
        <v>0</v>
      </c>
      <c r="Z1349" s="1" t="str">
        <f>VLOOKUP(BIN2DEC(MID(HEX2BIN(MID(H1349,3,2),8),2,5)),Codes!$E$1:$F$18,2)</f>
        <v>Normal</v>
      </c>
      <c r="AA1349" s="6" t="str">
        <f t="shared" si="401"/>
        <v>0</v>
      </c>
      <c r="AB1349" s="1">
        <f t="shared" si="402"/>
        <v>0</v>
      </c>
      <c r="AC1349" s="1" t="str">
        <f>VLOOKUP(BIN2DEC(RIGHT(HEX2BIN(MID(H1349,6,1),4),1)&amp;LEFT(HEX2BIN(MID(H1349,7,1),4),1)),Codes!$K$1:$L$5,2)</f>
        <v>L</v>
      </c>
      <c r="AD1349" s="1" t="str">
        <f>VLOOKUP(BIN2DEC(RIGHT(HEX2BIN(MID(H1349,7,1),4),3)&amp;LEFT(HEX2BIN(MID(H1349,8,1),4),2)),Codes!$H$2:$I$33,2)</f>
        <v>Kick</v>
      </c>
      <c r="AE1349" s="1" t="str">
        <f t="shared" si="403"/>
        <v>1</v>
      </c>
      <c r="AF1349" s="1" t="str">
        <f t="shared" si="404"/>
        <v>1</v>
      </c>
      <c r="AH1349" s="6">
        <f t="shared" si="405"/>
        <v>66</v>
      </c>
    </row>
    <row r="1350" spans="1:34">
      <c r="A1350" s="3" t="s">
        <v>9911</v>
      </c>
      <c r="B1350" s="1" t="s">
        <v>34</v>
      </c>
      <c r="C1350" s="6" t="s">
        <v>158</v>
      </c>
      <c r="D1350" s="9" t="s">
        <v>211</v>
      </c>
      <c r="E1350" s="9" t="s">
        <v>9736</v>
      </c>
      <c r="F1350" s="9" t="s">
        <v>91</v>
      </c>
      <c r="G1350" s="9" t="s">
        <v>139</v>
      </c>
      <c r="H1350" s="9" t="s">
        <v>1548</v>
      </c>
      <c r="J1350" s="6" t="str">
        <f t="shared" si="389"/>
        <v>001011</v>
      </c>
      <c r="K1350" s="1">
        <f t="shared" si="390"/>
        <v>1</v>
      </c>
      <c r="L1350" s="6" t="str">
        <f t="shared" si="391"/>
        <v>00000</v>
      </c>
      <c r="M1350" s="1">
        <f t="shared" si="392"/>
        <v>13</v>
      </c>
      <c r="N1350" s="6" t="str">
        <f t="shared" si="393"/>
        <v>00</v>
      </c>
      <c r="O1350" s="1">
        <f t="shared" si="394"/>
        <v>15</v>
      </c>
      <c r="P1350" s="1">
        <f>IF(HEX2DEC(LEFT(E1350,4))&gt;=32768,HEX2DEC(LEFT(E1350,4))-65536,HEX2DEC(LEFT(E1350,4)))/Codes!$N$2</f>
        <v>5.1120000000000001</v>
      </c>
      <c r="Q1350" s="1">
        <f>IF(HEX2DEC(RIGHT(E1350,4))&gt;=32768,HEX2DEC(RIGHT(E1350,4))-65536,HEX2DEC(RIGHT(E1350,4)))/Codes!$N$2</f>
        <v>4.0880000000000001</v>
      </c>
      <c r="R1350" s="1">
        <f>IF(HEX2DEC(LEFT(F1350,4))&gt;=32768,HEX2DEC(LEFT(F1350,4))-65536,HEX2DEC(LEFT(F1350,4)))/Codes!$N$2</f>
        <v>0</v>
      </c>
      <c r="S1350" s="1">
        <f>IF(HEX2DEC(RIGHT(F1350,4))&gt;=32768,HEX2DEC(RIGHT(F1350,4))-65536,HEX2DEC(RIGHT(F1350,4)))/Codes!$N$2</f>
        <v>0</v>
      </c>
      <c r="T1350" s="18">
        <f t="shared" si="395"/>
        <v>361</v>
      </c>
      <c r="U1350" s="1">
        <f t="shared" si="396"/>
        <v>100</v>
      </c>
      <c r="V1350" s="1">
        <f t="shared" si="397"/>
        <v>0</v>
      </c>
      <c r="W1350" s="1" t="str">
        <f t="shared" si="398"/>
        <v>100</v>
      </c>
      <c r="X1350" s="1">
        <f t="shared" si="399"/>
        <v>3</v>
      </c>
      <c r="Y1350" s="1">
        <f t="shared" si="400"/>
        <v>0</v>
      </c>
      <c r="Z1350" s="1" t="str">
        <f>VLOOKUP(BIN2DEC(MID(HEX2BIN(MID(H1350,3,2),8),2,5)),Codes!$E$1:$F$18,2)</f>
        <v>Normal</v>
      </c>
      <c r="AA1350" s="6" t="str">
        <f t="shared" si="401"/>
        <v>0</v>
      </c>
      <c r="AB1350" s="1">
        <f t="shared" si="402"/>
        <v>0</v>
      </c>
      <c r="AC1350" s="1" t="str">
        <f>VLOOKUP(BIN2DEC(RIGHT(HEX2BIN(MID(H1350,6,1),4),1)&amp;LEFT(HEX2BIN(MID(H1350,7,1),4),1)),Codes!$K$1:$L$5,2)</f>
        <v>L</v>
      </c>
      <c r="AD1350" s="1" t="str">
        <f>VLOOKUP(BIN2DEC(RIGHT(HEX2BIN(MID(H1350,7,1),4),3)&amp;LEFT(HEX2BIN(MID(H1350,8,1),4),2)),Codes!$H$2:$I$33,2)</f>
        <v>Kick</v>
      </c>
      <c r="AE1350" s="1" t="str">
        <f t="shared" si="403"/>
        <v>1</v>
      </c>
      <c r="AF1350" s="1" t="str">
        <f t="shared" si="404"/>
        <v>1</v>
      </c>
      <c r="AH1350" s="6">
        <f t="shared" si="405"/>
        <v>66</v>
      </c>
    </row>
    <row r="1351" spans="1:34">
      <c r="A1351" s="3" t="s">
        <v>9912</v>
      </c>
      <c r="B1351" s="1" t="s">
        <v>34</v>
      </c>
      <c r="C1351" s="6" t="s">
        <v>158</v>
      </c>
      <c r="D1351" s="9" t="s">
        <v>9738</v>
      </c>
      <c r="E1351" s="9" t="s">
        <v>9739</v>
      </c>
      <c r="F1351" s="9" t="s">
        <v>91</v>
      </c>
      <c r="G1351" s="9" t="s">
        <v>139</v>
      </c>
      <c r="H1351" s="9" t="s">
        <v>188</v>
      </c>
      <c r="J1351" s="6" t="str">
        <f t="shared" si="389"/>
        <v>001011</v>
      </c>
      <c r="K1351" s="1">
        <f t="shared" si="390"/>
        <v>2</v>
      </c>
      <c r="L1351" s="6" t="str">
        <f t="shared" si="391"/>
        <v>00000</v>
      </c>
      <c r="M1351" s="1">
        <f t="shared" si="392"/>
        <v>7</v>
      </c>
      <c r="N1351" s="6" t="str">
        <f t="shared" si="393"/>
        <v>00</v>
      </c>
      <c r="O1351" s="1">
        <f t="shared" si="394"/>
        <v>9</v>
      </c>
      <c r="P1351" s="1">
        <f>IF(HEX2DEC(LEFT(E1351,4))&gt;=32768,HEX2DEC(LEFT(E1351,4))-65536,HEX2DEC(LEFT(E1351,4)))/Codes!$N$2</f>
        <v>3.4079999999999999</v>
      </c>
      <c r="Q1351" s="1">
        <f>IF(HEX2DEC(RIGHT(E1351,4))&gt;=32768,HEX2DEC(RIGHT(E1351,4))-65536,HEX2DEC(RIGHT(E1351,4)))/Codes!$N$2</f>
        <v>2.044</v>
      </c>
      <c r="R1351" s="1">
        <f>IF(HEX2DEC(LEFT(F1351,4))&gt;=32768,HEX2DEC(LEFT(F1351,4))-65536,HEX2DEC(LEFT(F1351,4)))/Codes!$N$2</f>
        <v>0</v>
      </c>
      <c r="S1351" s="1">
        <f>IF(HEX2DEC(RIGHT(F1351,4))&gt;=32768,HEX2DEC(RIGHT(F1351,4))-65536,HEX2DEC(RIGHT(F1351,4)))/Codes!$N$2</f>
        <v>0</v>
      </c>
      <c r="T1351" s="18">
        <f t="shared" si="395"/>
        <v>361</v>
      </c>
      <c r="U1351" s="1">
        <f t="shared" si="396"/>
        <v>100</v>
      </c>
      <c r="V1351" s="1">
        <f t="shared" si="397"/>
        <v>0</v>
      </c>
      <c r="W1351" s="1" t="str">
        <f t="shared" si="398"/>
        <v>100</v>
      </c>
      <c r="X1351" s="1">
        <f t="shared" si="399"/>
        <v>3</v>
      </c>
      <c r="Y1351" s="1">
        <f t="shared" si="400"/>
        <v>0</v>
      </c>
      <c r="Z1351" s="1" t="str">
        <f>VLOOKUP(BIN2DEC(MID(HEX2BIN(MID(H1351,3,2),8),2,5)),Codes!$E$1:$F$18,2)</f>
        <v>Normal</v>
      </c>
      <c r="AA1351" s="6" t="str">
        <f t="shared" si="401"/>
        <v>0</v>
      </c>
      <c r="AB1351" s="1">
        <f t="shared" si="402"/>
        <v>0</v>
      </c>
      <c r="AC1351" s="1" t="str">
        <f>VLOOKUP(BIN2DEC(RIGHT(HEX2BIN(MID(H1351,6,1),4),1)&amp;LEFT(HEX2BIN(MID(H1351,7,1),4),1)),Codes!$K$1:$L$5,2)</f>
        <v>M</v>
      </c>
      <c r="AD1351" s="1" t="str">
        <f>VLOOKUP(BIN2DEC(RIGHT(HEX2BIN(MID(H1351,7,1),4),3)&amp;LEFT(HEX2BIN(MID(H1351,8,1),4),2)),Codes!$H$2:$I$33,2)</f>
        <v>Kick</v>
      </c>
      <c r="AE1351" s="1" t="str">
        <f t="shared" si="403"/>
        <v>1</v>
      </c>
      <c r="AF1351" s="1" t="str">
        <f t="shared" si="404"/>
        <v>1</v>
      </c>
      <c r="AH1351" s="6">
        <f t="shared" si="405"/>
        <v>34</v>
      </c>
    </row>
    <row r="1352" spans="1:34">
      <c r="A1352" s="3" t="s">
        <v>9913</v>
      </c>
      <c r="B1352" s="1" t="s">
        <v>34</v>
      </c>
      <c r="C1352" s="6" t="s">
        <v>159</v>
      </c>
      <c r="D1352" s="9" t="s">
        <v>8921</v>
      </c>
      <c r="E1352" s="9" t="s">
        <v>573</v>
      </c>
      <c r="F1352" s="9" t="s">
        <v>91</v>
      </c>
      <c r="G1352" s="9" t="s">
        <v>139</v>
      </c>
      <c r="H1352" s="9" t="s">
        <v>188</v>
      </c>
      <c r="J1352" s="6" t="str">
        <f t="shared" si="389"/>
        <v>001011</v>
      </c>
      <c r="K1352" s="1">
        <f t="shared" si="390"/>
        <v>0</v>
      </c>
      <c r="L1352" s="6" t="str">
        <f t="shared" si="391"/>
        <v>00000</v>
      </c>
      <c r="M1352" s="1">
        <f t="shared" si="392"/>
        <v>4</v>
      </c>
      <c r="N1352" s="6" t="str">
        <f t="shared" si="393"/>
        <v>00</v>
      </c>
      <c r="O1352" s="1">
        <f t="shared" si="394"/>
        <v>9</v>
      </c>
      <c r="P1352" s="1">
        <f>IF(HEX2DEC(LEFT(E1352,4))&gt;=32768,HEX2DEC(LEFT(E1352,4))-65536,HEX2DEC(LEFT(E1352,4)))/Codes!$N$2</f>
        <v>3.4079999999999999</v>
      </c>
      <c r="Q1352" s="1">
        <f>IF(HEX2DEC(RIGHT(E1352,4))&gt;=32768,HEX2DEC(RIGHT(E1352,4))-65536,HEX2DEC(RIGHT(E1352,4)))/Codes!$N$2</f>
        <v>0</v>
      </c>
      <c r="R1352" s="1">
        <f>IF(HEX2DEC(LEFT(F1352,4))&gt;=32768,HEX2DEC(LEFT(F1352,4))-65536,HEX2DEC(LEFT(F1352,4)))/Codes!$N$2</f>
        <v>0</v>
      </c>
      <c r="S1352" s="1">
        <f>IF(HEX2DEC(RIGHT(F1352,4))&gt;=32768,HEX2DEC(RIGHT(F1352,4))-65536,HEX2DEC(RIGHT(F1352,4)))/Codes!$N$2</f>
        <v>0</v>
      </c>
      <c r="T1352" s="18">
        <f t="shared" si="395"/>
        <v>361</v>
      </c>
      <c r="U1352" s="1">
        <f t="shared" si="396"/>
        <v>100</v>
      </c>
      <c r="V1352" s="1">
        <f t="shared" si="397"/>
        <v>0</v>
      </c>
      <c r="W1352" s="1" t="str">
        <f t="shared" si="398"/>
        <v>100</v>
      </c>
      <c r="X1352" s="1">
        <f t="shared" si="399"/>
        <v>3</v>
      </c>
      <c r="Y1352" s="1">
        <f t="shared" si="400"/>
        <v>0</v>
      </c>
      <c r="Z1352" s="1" t="str">
        <f>VLOOKUP(BIN2DEC(MID(HEX2BIN(MID(H1352,3,2),8),2,5)),Codes!$E$1:$F$18,2)</f>
        <v>Normal</v>
      </c>
      <c r="AA1352" s="6" t="str">
        <f t="shared" si="401"/>
        <v>0</v>
      </c>
      <c r="AB1352" s="1">
        <f t="shared" si="402"/>
        <v>0</v>
      </c>
      <c r="AC1352" s="1" t="str">
        <f>VLOOKUP(BIN2DEC(RIGHT(HEX2BIN(MID(H1352,6,1),4),1)&amp;LEFT(HEX2BIN(MID(H1352,7,1),4),1)),Codes!$K$1:$L$5,2)</f>
        <v>M</v>
      </c>
      <c r="AD1352" s="1" t="str">
        <f>VLOOKUP(BIN2DEC(RIGHT(HEX2BIN(MID(H1352,7,1),4),3)&amp;LEFT(HEX2BIN(MID(H1352,8,1),4),2)),Codes!$H$2:$I$33,2)</f>
        <v>Kick</v>
      </c>
      <c r="AE1352" s="1" t="str">
        <f t="shared" si="403"/>
        <v>1</v>
      </c>
      <c r="AF1352" s="1" t="str">
        <f t="shared" si="404"/>
        <v>1</v>
      </c>
      <c r="AH1352" s="6">
        <f t="shared" si="405"/>
        <v>34</v>
      </c>
    </row>
    <row r="1353" spans="1:34">
      <c r="A1353" s="3" t="s">
        <v>9914</v>
      </c>
      <c r="B1353" s="1" t="s">
        <v>34</v>
      </c>
      <c r="C1353" s="6" t="s">
        <v>159</v>
      </c>
      <c r="D1353" s="9" t="s">
        <v>226</v>
      </c>
      <c r="E1353" s="9" t="s">
        <v>9743</v>
      </c>
      <c r="F1353" s="9" t="s">
        <v>91</v>
      </c>
      <c r="G1353" s="9" t="s">
        <v>139</v>
      </c>
      <c r="H1353" s="9" t="s">
        <v>188</v>
      </c>
      <c r="J1353" s="6" t="str">
        <f t="shared" si="389"/>
        <v>001011</v>
      </c>
      <c r="K1353" s="1">
        <f t="shared" si="390"/>
        <v>1</v>
      </c>
      <c r="L1353" s="6" t="str">
        <f t="shared" si="391"/>
        <v>00000</v>
      </c>
      <c r="M1353" s="1">
        <f t="shared" si="392"/>
        <v>13</v>
      </c>
      <c r="N1353" s="6" t="str">
        <f t="shared" si="393"/>
        <v>00</v>
      </c>
      <c r="O1353" s="1">
        <f t="shared" si="394"/>
        <v>9</v>
      </c>
      <c r="P1353" s="1">
        <f>IF(HEX2DEC(LEFT(E1353,4))&gt;=32768,HEX2DEC(LEFT(E1353,4))-65536,HEX2DEC(LEFT(E1353,4)))/Codes!$N$2</f>
        <v>4.0880000000000001</v>
      </c>
      <c r="Q1353" s="1">
        <f>IF(HEX2DEC(RIGHT(E1353,4))&gt;=32768,HEX2DEC(RIGHT(E1353,4))-65536,HEX2DEC(RIGHT(E1353,4)))/Codes!$N$2</f>
        <v>4.0880000000000001</v>
      </c>
      <c r="R1353" s="1">
        <f>IF(HEX2DEC(LEFT(F1353,4))&gt;=32768,HEX2DEC(LEFT(F1353,4))-65536,HEX2DEC(LEFT(F1353,4)))/Codes!$N$2</f>
        <v>0</v>
      </c>
      <c r="S1353" s="1">
        <f>IF(HEX2DEC(RIGHT(F1353,4))&gt;=32768,HEX2DEC(RIGHT(F1353,4))-65536,HEX2DEC(RIGHT(F1353,4)))/Codes!$N$2</f>
        <v>0</v>
      </c>
      <c r="T1353" s="18">
        <f t="shared" si="395"/>
        <v>361</v>
      </c>
      <c r="U1353" s="1">
        <f t="shared" si="396"/>
        <v>100</v>
      </c>
      <c r="V1353" s="1">
        <f t="shared" si="397"/>
        <v>0</v>
      </c>
      <c r="W1353" s="1" t="str">
        <f t="shared" si="398"/>
        <v>100</v>
      </c>
      <c r="X1353" s="1">
        <f t="shared" si="399"/>
        <v>3</v>
      </c>
      <c r="Y1353" s="1">
        <f t="shared" si="400"/>
        <v>0</v>
      </c>
      <c r="Z1353" s="1" t="str">
        <f>VLOOKUP(BIN2DEC(MID(HEX2BIN(MID(H1353,3,2),8),2,5)),Codes!$E$1:$F$18,2)</f>
        <v>Normal</v>
      </c>
      <c r="AA1353" s="6" t="str">
        <f t="shared" si="401"/>
        <v>0</v>
      </c>
      <c r="AB1353" s="1">
        <f t="shared" si="402"/>
        <v>0</v>
      </c>
      <c r="AC1353" s="1" t="str">
        <f>VLOOKUP(BIN2DEC(RIGHT(HEX2BIN(MID(H1353,6,1),4),1)&amp;LEFT(HEX2BIN(MID(H1353,7,1),4),1)),Codes!$K$1:$L$5,2)</f>
        <v>M</v>
      </c>
      <c r="AD1353" s="1" t="str">
        <f>VLOOKUP(BIN2DEC(RIGHT(HEX2BIN(MID(H1353,7,1),4),3)&amp;LEFT(HEX2BIN(MID(H1353,8,1),4),2)),Codes!$H$2:$I$33,2)</f>
        <v>Kick</v>
      </c>
      <c r="AE1353" s="1" t="str">
        <f t="shared" si="403"/>
        <v>1</v>
      </c>
      <c r="AF1353" s="1" t="str">
        <f t="shared" si="404"/>
        <v>1</v>
      </c>
      <c r="AH1353" s="6">
        <f t="shared" si="405"/>
        <v>34</v>
      </c>
    </row>
    <row r="1354" spans="1:34">
      <c r="A1354" s="3" t="s">
        <v>9915</v>
      </c>
      <c r="B1354" s="1" t="s">
        <v>34</v>
      </c>
      <c r="C1354" s="6" t="s">
        <v>159</v>
      </c>
      <c r="D1354" s="9" t="s">
        <v>9738</v>
      </c>
      <c r="E1354" s="9" t="s">
        <v>9739</v>
      </c>
      <c r="F1354" s="9" t="s">
        <v>91</v>
      </c>
      <c r="G1354" s="9" t="s">
        <v>139</v>
      </c>
      <c r="H1354" s="9" t="s">
        <v>188</v>
      </c>
      <c r="J1354" s="6" t="str">
        <f t="shared" si="389"/>
        <v>001011</v>
      </c>
      <c r="K1354" s="1">
        <f t="shared" si="390"/>
        <v>2</v>
      </c>
      <c r="L1354" s="6" t="str">
        <f t="shared" si="391"/>
        <v>00000</v>
      </c>
      <c r="M1354" s="1">
        <f t="shared" si="392"/>
        <v>7</v>
      </c>
      <c r="N1354" s="6" t="str">
        <f t="shared" si="393"/>
        <v>00</v>
      </c>
      <c r="O1354" s="1">
        <f t="shared" si="394"/>
        <v>9</v>
      </c>
      <c r="P1354" s="1">
        <f>IF(HEX2DEC(LEFT(E1354,4))&gt;=32768,HEX2DEC(LEFT(E1354,4))-65536,HEX2DEC(LEFT(E1354,4)))/Codes!$N$2</f>
        <v>3.4079999999999999</v>
      </c>
      <c r="Q1354" s="1">
        <f>IF(HEX2DEC(RIGHT(E1354,4))&gt;=32768,HEX2DEC(RIGHT(E1354,4))-65536,HEX2DEC(RIGHT(E1354,4)))/Codes!$N$2</f>
        <v>2.044</v>
      </c>
      <c r="R1354" s="1">
        <f>IF(HEX2DEC(LEFT(F1354,4))&gt;=32768,HEX2DEC(LEFT(F1354,4))-65536,HEX2DEC(LEFT(F1354,4)))/Codes!$N$2</f>
        <v>0</v>
      </c>
      <c r="S1354" s="1">
        <f>IF(HEX2DEC(RIGHT(F1354,4))&gt;=32768,HEX2DEC(RIGHT(F1354,4))-65536,HEX2DEC(RIGHT(F1354,4)))/Codes!$N$2</f>
        <v>0</v>
      </c>
      <c r="T1354" s="18">
        <f t="shared" si="395"/>
        <v>361</v>
      </c>
      <c r="U1354" s="1">
        <f t="shared" si="396"/>
        <v>100</v>
      </c>
      <c r="V1354" s="1">
        <f t="shared" si="397"/>
        <v>0</v>
      </c>
      <c r="W1354" s="1" t="str">
        <f t="shared" si="398"/>
        <v>100</v>
      </c>
      <c r="X1354" s="1">
        <f t="shared" si="399"/>
        <v>3</v>
      </c>
      <c r="Y1354" s="1">
        <f t="shared" si="400"/>
        <v>0</v>
      </c>
      <c r="Z1354" s="1" t="str">
        <f>VLOOKUP(BIN2DEC(MID(HEX2BIN(MID(H1354,3,2),8),2,5)),Codes!$E$1:$F$18,2)</f>
        <v>Normal</v>
      </c>
      <c r="AA1354" s="6" t="str">
        <f t="shared" si="401"/>
        <v>0</v>
      </c>
      <c r="AB1354" s="1">
        <f t="shared" si="402"/>
        <v>0</v>
      </c>
      <c r="AC1354" s="1" t="str">
        <f>VLOOKUP(BIN2DEC(RIGHT(HEX2BIN(MID(H1354,6,1),4),1)&amp;LEFT(HEX2BIN(MID(H1354,7,1),4),1)),Codes!$K$1:$L$5,2)</f>
        <v>M</v>
      </c>
      <c r="AD1354" s="1" t="str">
        <f>VLOOKUP(BIN2DEC(RIGHT(HEX2BIN(MID(H1354,7,1),4),3)&amp;LEFT(HEX2BIN(MID(H1354,8,1),4),2)),Codes!$H$2:$I$33,2)</f>
        <v>Kick</v>
      </c>
      <c r="AE1354" s="1" t="str">
        <f t="shared" si="403"/>
        <v>1</v>
      </c>
      <c r="AF1354" s="1" t="str">
        <f t="shared" si="404"/>
        <v>1</v>
      </c>
      <c r="AH1354" s="6">
        <f t="shared" si="405"/>
        <v>34</v>
      </c>
    </row>
    <row r="1355" spans="1:34">
      <c r="A1355" s="3" t="s">
        <v>9916</v>
      </c>
      <c r="B1355" s="1" t="s">
        <v>34</v>
      </c>
      <c r="C1355" s="6" t="s">
        <v>5426</v>
      </c>
      <c r="D1355" s="9" t="s">
        <v>5282</v>
      </c>
      <c r="E1355" s="9" t="s">
        <v>307</v>
      </c>
      <c r="F1355" s="9" t="s">
        <v>9676</v>
      </c>
      <c r="G1355" s="9" t="s">
        <v>9917</v>
      </c>
      <c r="H1355" s="9" t="s">
        <v>1034</v>
      </c>
      <c r="J1355" s="6" t="str">
        <f t="shared" si="389"/>
        <v>001011</v>
      </c>
      <c r="K1355" s="1">
        <f t="shared" si="390"/>
        <v>0</v>
      </c>
      <c r="L1355" s="6" t="str">
        <f t="shared" si="391"/>
        <v>00000</v>
      </c>
      <c r="M1355" s="1">
        <f t="shared" si="392"/>
        <v>17</v>
      </c>
      <c r="N1355" s="6" t="str">
        <f t="shared" si="393"/>
        <v>00</v>
      </c>
      <c r="O1355" s="1">
        <f t="shared" si="394"/>
        <v>6</v>
      </c>
      <c r="P1355" s="1">
        <f>IF(HEX2DEC(LEFT(E1355,4))&gt;=32768,HEX2DEC(LEFT(E1355,4))-65536,HEX2DEC(LEFT(E1355,4)))/Codes!$N$2</f>
        <v>3.2</v>
      </c>
      <c r="Q1355" s="1">
        <f>IF(HEX2DEC(RIGHT(E1355,4))&gt;=32768,HEX2DEC(RIGHT(E1355,4))-65536,HEX2DEC(RIGHT(E1355,4)))/Codes!$N$2</f>
        <v>0</v>
      </c>
      <c r="R1355" s="1">
        <f>IF(HEX2DEC(LEFT(F1355,4))&gt;=32768,HEX2DEC(LEFT(F1355,4))-65536,HEX2DEC(LEFT(F1355,4)))/Codes!$N$2</f>
        <v>0</v>
      </c>
      <c r="S1355" s="1">
        <f>IF(HEX2DEC(RIGHT(F1355,4))&gt;=32768,HEX2DEC(RIGHT(F1355,4))-65536,HEX2DEC(RIGHT(F1355,4)))/Codes!$N$2</f>
        <v>-1.6</v>
      </c>
      <c r="T1355" s="18">
        <f t="shared" si="395"/>
        <v>90</v>
      </c>
      <c r="U1355" s="1">
        <f t="shared" si="396"/>
        <v>20</v>
      </c>
      <c r="V1355" s="1">
        <f t="shared" si="397"/>
        <v>0</v>
      </c>
      <c r="W1355" s="1" t="str">
        <f t="shared" si="398"/>
        <v>100</v>
      </c>
      <c r="X1355" s="1">
        <f t="shared" si="399"/>
        <v>1</v>
      </c>
      <c r="Y1355" s="1">
        <f t="shared" si="400"/>
        <v>40</v>
      </c>
      <c r="Z1355" s="1" t="str">
        <f>VLOOKUP(BIN2DEC(MID(HEX2BIN(MID(H1355,3,2),8),2,5)),Codes!$E$1:$F$18,2)</f>
        <v>Slash</v>
      </c>
      <c r="AA1355" s="6" t="str">
        <f t="shared" si="401"/>
        <v>0</v>
      </c>
      <c r="AB1355" s="1">
        <f t="shared" si="402"/>
        <v>0</v>
      </c>
      <c r="AC1355" s="1" t="str">
        <f>VLOOKUP(BIN2DEC(RIGHT(HEX2BIN(MID(H1355,6,1),4),1)&amp;LEFT(HEX2BIN(MID(H1355,7,1),4),1)),Codes!$K$1:$L$5,2)</f>
        <v>L</v>
      </c>
      <c r="AD1355" s="1" t="str">
        <f>VLOOKUP(BIN2DEC(RIGHT(HEX2BIN(MID(H1355,7,1),4),3)&amp;LEFT(HEX2BIN(MID(H1355,8,1),4),2)),Codes!$H$2:$I$33,2)</f>
        <v>Slash</v>
      </c>
      <c r="AE1355" s="1" t="str">
        <f t="shared" si="403"/>
        <v>1</v>
      </c>
      <c r="AF1355" s="1" t="str">
        <f t="shared" si="404"/>
        <v>1</v>
      </c>
      <c r="AH1355" s="6">
        <f t="shared" si="405"/>
        <v>67</v>
      </c>
    </row>
    <row r="1356" spans="1:34">
      <c r="A1356" s="3" t="s">
        <v>9918</v>
      </c>
      <c r="B1356" s="1" t="s">
        <v>34</v>
      </c>
      <c r="C1356" s="6" t="s">
        <v>5426</v>
      </c>
      <c r="D1356" s="9" t="s">
        <v>5286</v>
      </c>
      <c r="E1356" s="9" t="s">
        <v>207</v>
      </c>
      <c r="F1356" s="9" t="s">
        <v>5954</v>
      </c>
      <c r="G1356" s="9" t="s">
        <v>9917</v>
      </c>
      <c r="H1356" s="9" t="s">
        <v>2377</v>
      </c>
      <c r="J1356" s="6" t="str">
        <f t="shared" si="389"/>
        <v>001011</v>
      </c>
      <c r="K1356" s="1">
        <f t="shared" si="390"/>
        <v>1</v>
      </c>
      <c r="L1356" s="6" t="str">
        <f t="shared" si="391"/>
        <v>00000</v>
      </c>
      <c r="M1356" s="1">
        <f t="shared" si="392"/>
        <v>17</v>
      </c>
      <c r="N1356" s="6" t="str">
        <f t="shared" si="393"/>
        <v>00</v>
      </c>
      <c r="O1356" s="1">
        <f t="shared" si="394"/>
        <v>6</v>
      </c>
      <c r="P1356" s="1">
        <f>IF(HEX2DEC(LEFT(E1356,4))&gt;=32768,HEX2DEC(LEFT(E1356,4))-65536,HEX2DEC(LEFT(E1356,4)))/Codes!$N$2</f>
        <v>4</v>
      </c>
      <c r="Q1356" s="1">
        <f>IF(HEX2DEC(RIGHT(E1356,4))&gt;=32768,HEX2DEC(RIGHT(E1356,4))-65536,HEX2DEC(RIGHT(E1356,4)))/Codes!$N$2</f>
        <v>0</v>
      </c>
      <c r="R1356" s="1">
        <f>IF(HEX2DEC(LEFT(F1356,4))&gt;=32768,HEX2DEC(LEFT(F1356,4))-65536,HEX2DEC(LEFT(F1356,4)))/Codes!$N$2</f>
        <v>0</v>
      </c>
      <c r="S1356" s="1">
        <f>IF(HEX2DEC(RIGHT(F1356,4))&gt;=32768,HEX2DEC(RIGHT(F1356,4))-65536,HEX2DEC(RIGHT(F1356,4)))/Codes!$N$2</f>
        <v>-3.2</v>
      </c>
      <c r="T1356" s="18">
        <f t="shared" si="395"/>
        <v>90</v>
      </c>
      <c r="U1356" s="1">
        <f t="shared" si="396"/>
        <v>20</v>
      </c>
      <c r="V1356" s="1">
        <f t="shared" si="397"/>
        <v>0</v>
      </c>
      <c r="W1356" s="1" t="str">
        <f t="shared" si="398"/>
        <v>100</v>
      </c>
      <c r="X1356" s="1">
        <f t="shared" si="399"/>
        <v>1</v>
      </c>
      <c r="Y1356" s="1">
        <f t="shared" si="400"/>
        <v>30</v>
      </c>
      <c r="Z1356" s="1" t="str">
        <f>VLOOKUP(BIN2DEC(MID(HEX2BIN(MID(H1356,3,2),8),2,5)),Codes!$E$1:$F$18,2)</f>
        <v>Slash</v>
      </c>
      <c r="AA1356" s="6" t="str">
        <f t="shared" si="401"/>
        <v>0</v>
      </c>
      <c r="AB1356" s="1">
        <f t="shared" si="402"/>
        <v>0</v>
      </c>
      <c r="AC1356" s="1" t="str">
        <f>VLOOKUP(BIN2DEC(RIGHT(HEX2BIN(MID(H1356,6,1),4),1)&amp;LEFT(HEX2BIN(MID(H1356,7,1),4),1)),Codes!$K$1:$L$5,2)</f>
        <v>L</v>
      </c>
      <c r="AD1356" s="1" t="str">
        <f>VLOOKUP(BIN2DEC(RIGHT(HEX2BIN(MID(H1356,7,1),4),3)&amp;LEFT(HEX2BIN(MID(H1356,8,1),4),2)),Codes!$H$2:$I$33,2)</f>
        <v>Slash</v>
      </c>
      <c r="AE1356" s="1" t="str">
        <f t="shared" si="403"/>
        <v>1</v>
      </c>
      <c r="AF1356" s="1" t="str">
        <f t="shared" si="404"/>
        <v>1</v>
      </c>
      <c r="AH1356" s="6">
        <f t="shared" si="405"/>
        <v>67</v>
      </c>
    </row>
    <row r="1357" spans="1:34">
      <c r="A1357" s="3" t="s">
        <v>9919</v>
      </c>
      <c r="B1357" s="1" t="s">
        <v>34</v>
      </c>
      <c r="C1357" s="6" t="s">
        <v>5426</v>
      </c>
      <c r="D1357" s="9" t="s">
        <v>194</v>
      </c>
      <c r="E1357" s="9" t="s">
        <v>207</v>
      </c>
      <c r="F1357" s="9" t="s">
        <v>91</v>
      </c>
      <c r="G1357" s="9" t="s">
        <v>9917</v>
      </c>
      <c r="H1357" s="9" t="s">
        <v>2377</v>
      </c>
      <c r="J1357" s="6" t="str">
        <f t="shared" si="389"/>
        <v>001011</v>
      </c>
      <c r="K1357" s="1">
        <f t="shared" si="390"/>
        <v>2</v>
      </c>
      <c r="L1357" s="6" t="str">
        <f t="shared" si="391"/>
        <v>00000</v>
      </c>
      <c r="M1357" s="1">
        <f t="shared" si="392"/>
        <v>4</v>
      </c>
      <c r="N1357" s="6" t="str">
        <f t="shared" si="393"/>
        <v>00</v>
      </c>
      <c r="O1357" s="1">
        <f t="shared" si="394"/>
        <v>6</v>
      </c>
      <c r="P1357" s="1">
        <f>IF(HEX2DEC(LEFT(E1357,4))&gt;=32768,HEX2DEC(LEFT(E1357,4))-65536,HEX2DEC(LEFT(E1357,4)))/Codes!$N$2</f>
        <v>4</v>
      </c>
      <c r="Q1357" s="1">
        <f>IF(HEX2DEC(RIGHT(E1357,4))&gt;=32768,HEX2DEC(RIGHT(E1357,4))-65536,HEX2DEC(RIGHT(E1357,4)))/Codes!$N$2</f>
        <v>0</v>
      </c>
      <c r="R1357" s="1">
        <f>IF(HEX2DEC(LEFT(F1357,4))&gt;=32768,HEX2DEC(LEFT(F1357,4))-65536,HEX2DEC(LEFT(F1357,4)))/Codes!$N$2</f>
        <v>0</v>
      </c>
      <c r="S1357" s="1">
        <f>IF(HEX2DEC(RIGHT(F1357,4))&gt;=32768,HEX2DEC(RIGHT(F1357,4))-65536,HEX2DEC(RIGHT(F1357,4)))/Codes!$N$2</f>
        <v>0</v>
      </c>
      <c r="T1357" s="18">
        <f t="shared" si="395"/>
        <v>90</v>
      </c>
      <c r="U1357" s="1">
        <f t="shared" si="396"/>
        <v>20</v>
      </c>
      <c r="V1357" s="1">
        <f t="shared" si="397"/>
        <v>0</v>
      </c>
      <c r="W1357" s="1" t="str">
        <f t="shared" si="398"/>
        <v>100</v>
      </c>
      <c r="X1357" s="1">
        <f t="shared" si="399"/>
        <v>1</v>
      </c>
      <c r="Y1357" s="1">
        <f t="shared" si="400"/>
        <v>30</v>
      </c>
      <c r="Z1357" s="1" t="str">
        <f>VLOOKUP(BIN2DEC(MID(HEX2BIN(MID(H1357,3,2),8),2,5)),Codes!$E$1:$F$18,2)</f>
        <v>Slash</v>
      </c>
      <c r="AA1357" s="6" t="str">
        <f t="shared" si="401"/>
        <v>0</v>
      </c>
      <c r="AB1357" s="1">
        <f t="shared" si="402"/>
        <v>0</v>
      </c>
      <c r="AC1357" s="1" t="str">
        <f>VLOOKUP(BIN2DEC(RIGHT(HEX2BIN(MID(H1357,6,1),4),1)&amp;LEFT(HEX2BIN(MID(H1357,7,1),4),1)),Codes!$K$1:$L$5,2)</f>
        <v>L</v>
      </c>
      <c r="AD1357" s="1" t="str">
        <f>VLOOKUP(BIN2DEC(RIGHT(HEX2BIN(MID(H1357,7,1),4),3)&amp;LEFT(HEX2BIN(MID(H1357,8,1),4),2)),Codes!$H$2:$I$33,2)</f>
        <v>Slash</v>
      </c>
      <c r="AE1357" s="1" t="str">
        <f t="shared" si="403"/>
        <v>1</v>
      </c>
      <c r="AF1357" s="1" t="str">
        <f t="shared" si="404"/>
        <v>1</v>
      </c>
      <c r="AH1357" s="6">
        <f t="shared" si="405"/>
        <v>67</v>
      </c>
    </row>
    <row r="1358" spans="1:34">
      <c r="A1358" s="3" t="s">
        <v>9920</v>
      </c>
      <c r="B1358" s="1" t="s">
        <v>34</v>
      </c>
      <c r="C1358" s="6" t="s">
        <v>5427</v>
      </c>
      <c r="D1358" s="9" t="s">
        <v>5207</v>
      </c>
      <c r="E1358" s="9" t="s">
        <v>3880</v>
      </c>
      <c r="F1358" s="9" t="s">
        <v>91</v>
      </c>
      <c r="G1358" s="9" t="s">
        <v>9921</v>
      </c>
      <c r="H1358" s="9" t="s">
        <v>9922</v>
      </c>
      <c r="J1358" s="6" t="str">
        <f t="shared" si="389"/>
        <v>001011</v>
      </c>
      <c r="K1358" s="1">
        <f t="shared" si="390"/>
        <v>0</v>
      </c>
      <c r="L1358" s="6" t="str">
        <f t="shared" si="391"/>
        <v>00000</v>
      </c>
      <c r="M1358" s="1">
        <f t="shared" si="392"/>
        <v>13</v>
      </c>
      <c r="N1358" s="6" t="str">
        <f t="shared" si="393"/>
        <v>00</v>
      </c>
      <c r="O1358" s="1">
        <f t="shared" si="394"/>
        <v>10</v>
      </c>
      <c r="P1358" s="1">
        <f>IF(HEX2DEC(LEFT(E1358,4))&gt;=32768,HEX2DEC(LEFT(E1358,4))-65536,HEX2DEC(LEFT(E1358,4)))/Codes!$N$2</f>
        <v>3.7480000000000002</v>
      </c>
      <c r="Q1358" s="1">
        <f>IF(HEX2DEC(RIGHT(E1358,4))&gt;=32768,HEX2DEC(RIGHT(E1358,4))-65536,HEX2DEC(RIGHT(E1358,4)))/Codes!$N$2</f>
        <v>0</v>
      </c>
      <c r="R1358" s="1">
        <f>IF(HEX2DEC(LEFT(F1358,4))&gt;=32768,HEX2DEC(LEFT(F1358,4))-65536,HEX2DEC(LEFT(F1358,4)))/Codes!$N$2</f>
        <v>0</v>
      </c>
      <c r="S1358" s="1">
        <f>IF(HEX2DEC(RIGHT(F1358,4))&gt;=32768,HEX2DEC(RIGHT(F1358,4))-65536,HEX2DEC(RIGHT(F1358,4)))/Codes!$N$2</f>
        <v>0</v>
      </c>
      <c r="T1358" s="18">
        <f t="shared" si="395"/>
        <v>70</v>
      </c>
      <c r="U1358" s="1">
        <f t="shared" si="396"/>
        <v>120</v>
      </c>
      <c r="V1358" s="1">
        <f t="shared" si="397"/>
        <v>0</v>
      </c>
      <c r="W1358" s="1" t="str">
        <f t="shared" si="398"/>
        <v>100</v>
      </c>
      <c r="X1358" s="1">
        <f t="shared" si="399"/>
        <v>3</v>
      </c>
      <c r="Y1358" s="1">
        <f t="shared" si="400"/>
        <v>22</v>
      </c>
      <c r="Z1358" s="1" t="str">
        <f>VLOOKUP(BIN2DEC(MID(HEX2BIN(MID(H1358,3,2),8),2,5)),Codes!$E$1:$F$18,2)</f>
        <v>Normal</v>
      </c>
      <c r="AA1358" s="6" t="str">
        <f t="shared" si="401"/>
        <v>0</v>
      </c>
      <c r="AB1358" s="1">
        <f t="shared" si="402"/>
        <v>0</v>
      </c>
      <c r="AC1358" s="1" t="str">
        <f>VLOOKUP(BIN2DEC(RIGHT(HEX2BIN(MID(H1358,6,1),4),1)&amp;LEFT(HEX2BIN(MID(H1358,7,1),4),1)),Codes!$K$1:$L$5,2)</f>
        <v>M</v>
      </c>
      <c r="AD1358" s="1" t="str">
        <f>VLOOKUP(BIN2DEC(RIGHT(HEX2BIN(MID(H1358,7,1),4),3)&amp;LEFT(HEX2BIN(MID(H1358,8,1),4),2)),Codes!$H$2:$I$33,2)</f>
        <v>Kick</v>
      </c>
      <c r="AE1358" s="1" t="str">
        <f t="shared" si="403"/>
        <v>1</v>
      </c>
      <c r="AF1358" s="1" t="str">
        <f t="shared" si="404"/>
        <v>1</v>
      </c>
      <c r="AH1358" s="6">
        <f t="shared" si="405"/>
        <v>34</v>
      </c>
    </row>
    <row r="1359" spans="1:34">
      <c r="A1359" s="3" t="s">
        <v>9923</v>
      </c>
      <c r="B1359" s="1" t="s">
        <v>34</v>
      </c>
      <c r="C1359" s="6" t="s">
        <v>5427</v>
      </c>
      <c r="D1359" s="9" t="s">
        <v>5209</v>
      </c>
      <c r="E1359" s="9" t="s">
        <v>395</v>
      </c>
      <c r="F1359" s="9" t="s">
        <v>300</v>
      </c>
      <c r="G1359" s="9" t="s">
        <v>9921</v>
      </c>
      <c r="H1359" s="9" t="s">
        <v>9922</v>
      </c>
      <c r="J1359" s="6" t="str">
        <f t="shared" si="389"/>
        <v>001011</v>
      </c>
      <c r="K1359" s="1">
        <f t="shared" si="390"/>
        <v>1</v>
      </c>
      <c r="L1359" s="6" t="str">
        <f t="shared" si="391"/>
        <v>00000</v>
      </c>
      <c r="M1359" s="1">
        <f t="shared" si="392"/>
        <v>15</v>
      </c>
      <c r="N1359" s="6" t="str">
        <f t="shared" si="393"/>
        <v>00</v>
      </c>
      <c r="O1359" s="1">
        <f t="shared" si="394"/>
        <v>10</v>
      </c>
      <c r="P1359" s="1">
        <f>IF(HEX2DEC(LEFT(E1359,4))&gt;=32768,HEX2DEC(LEFT(E1359,4))-65536,HEX2DEC(LEFT(E1359,4)))/Codes!$N$2</f>
        <v>5.6</v>
      </c>
      <c r="Q1359" s="1">
        <f>IF(HEX2DEC(RIGHT(E1359,4))&gt;=32768,HEX2DEC(RIGHT(E1359,4))-65536,HEX2DEC(RIGHT(E1359,4)))/Codes!$N$2</f>
        <v>0</v>
      </c>
      <c r="R1359" s="1">
        <f>IF(HEX2DEC(LEFT(F1359,4))&gt;=32768,HEX2DEC(LEFT(F1359,4))-65536,HEX2DEC(LEFT(F1359,4)))/Codes!$N$2</f>
        <v>0</v>
      </c>
      <c r="S1359" s="1">
        <f>IF(HEX2DEC(RIGHT(F1359,4))&gt;=32768,HEX2DEC(RIGHT(F1359,4))-65536,HEX2DEC(RIGHT(F1359,4)))/Codes!$N$2</f>
        <v>0.8</v>
      </c>
      <c r="T1359" s="18">
        <f t="shared" si="395"/>
        <v>70</v>
      </c>
      <c r="U1359" s="1">
        <f t="shared" si="396"/>
        <v>120</v>
      </c>
      <c r="V1359" s="1">
        <f t="shared" si="397"/>
        <v>0</v>
      </c>
      <c r="W1359" s="1" t="str">
        <f t="shared" si="398"/>
        <v>100</v>
      </c>
      <c r="X1359" s="1">
        <f t="shared" si="399"/>
        <v>3</v>
      </c>
      <c r="Y1359" s="1">
        <f t="shared" si="400"/>
        <v>22</v>
      </c>
      <c r="Z1359" s="1" t="str">
        <f>VLOOKUP(BIN2DEC(MID(HEX2BIN(MID(H1359,3,2),8),2,5)),Codes!$E$1:$F$18,2)</f>
        <v>Normal</v>
      </c>
      <c r="AA1359" s="6" t="str">
        <f t="shared" si="401"/>
        <v>0</v>
      </c>
      <c r="AB1359" s="1">
        <f t="shared" si="402"/>
        <v>0</v>
      </c>
      <c r="AC1359" s="1" t="str">
        <f>VLOOKUP(BIN2DEC(RIGHT(HEX2BIN(MID(H1359,6,1),4),1)&amp;LEFT(HEX2BIN(MID(H1359,7,1),4),1)),Codes!$K$1:$L$5,2)</f>
        <v>M</v>
      </c>
      <c r="AD1359" s="1" t="str">
        <f>VLOOKUP(BIN2DEC(RIGHT(HEX2BIN(MID(H1359,7,1),4),3)&amp;LEFT(HEX2BIN(MID(H1359,8,1),4),2)),Codes!$H$2:$I$33,2)</f>
        <v>Kick</v>
      </c>
      <c r="AE1359" s="1" t="str">
        <f t="shared" si="403"/>
        <v>1</v>
      </c>
      <c r="AF1359" s="1" t="str">
        <f t="shared" si="404"/>
        <v>1</v>
      </c>
      <c r="AH1359" s="6">
        <f t="shared" si="405"/>
        <v>34</v>
      </c>
    </row>
    <row r="1360" spans="1:34">
      <c r="A1360" s="3" t="s">
        <v>9924</v>
      </c>
      <c r="B1360" s="1" t="s">
        <v>34</v>
      </c>
      <c r="C1360" s="6" t="s">
        <v>5427</v>
      </c>
      <c r="D1360" s="9" t="s">
        <v>1638</v>
      </c>
      <c r="E1360" s="9" t="s">
        <v>207</v>
      </c>
      <c r="F1360" s="9" t="s">
        <v>91</v>
      </c>
      <c r="G1360" s="9" t="s">
        <v>9917</v>
      </c>
      <c r="H1360" s="9" t="s">
        <v>2377</v>
      </c>
      <c r="J1360" s="6" t="str">
        <f t="shared" si="389"/>
        <v>001011</v>
      </c>
      <c r="K1360" s="1">
        <f t="shared" si="390"/>
        <v>2</v>
      </c>
      <c r="L1360" s="6" t="str">
        <f t="shared" si="391"/>
        <v>00000</v>
      </c>
      <c r="M1360" s="1">
        <f t="shared" si="392"/>
        <v>4</v>
      </c>
      <c r="N1360" s="6" t="str">
        <f t="shared" si="393"/>
        <v>00</v>
      </c>
      <c r="O1360" s="1">
        <f t="shared" si="394"/>
        <v>10</v>
      </c>
      <c r="P1360" s="1">
        <f>IF(HEX2DEC(LEFT(E1360,4))&gt;=32768,HEX2DEC(LEFT(E1360,4))-65536,HEX2DEC(LEFT(E1360,4)))/Codes!$N$2</f>
        <v>4</v>
      </c>
      <c r="Q1360" s="1">
        <f>IF(HEX2DEC(RIGHT(E1360,4))&gt;=32768,HEX2DEC(RIGHT(E1360,4))-65536,HEX2DEC(RIGHT(E1360,4)))/Codes!$N$2</f>
        <v>0</v>
      </c>
      <c r="R1360" s="1">
        <f>IF(HEX2DEC(LEFT(F1360,4))&gt;=32768,HEX2DEC(LEFT(F1360,4))-65536,HEX2DEC(LEFT(F1360,4)))/Codes!$N$2</f>
        <v>0</v>
      </c>
      <c r="S1360" s="1">
        <f>IF(HEX2DEC(RIGHT(F1360,4))&gt;=32768,HEX2DEC(RIGHT(F1360,4))-65536,HEX2DEC(RIGHT(F1360,4)))/Codes!$N$2</f>
        <v>0</v>
      </c>
      <c r="T1360" s="18">
        <f t="shared" si="395"/>
        <v>90</v>
      </c>
      <c r="U1360" s="1">
        <f t="shared" si="396"/>
        <v>20</v>
      </c>
      <c r="V1360" s="1">
        <f t="shared" si="397"/>
        <v>0</v>
      </c>
      <c r="W1360" s="1" t="str">
        <f t="shared" si="398"/>
        <v>100</v>
      </c>
      <c r="X1360" s="1">
        <f t="shared" si="399"/>
        <v>1</v>
      </c>
      <c r="Y1360" s="1">
        <f t="shared" si="400"/>
        <v>30</v>
      </c>
      <c r="Z1360" s="1" t="str">
        <f>VLOOKUP(BIN2DEC(MID(HEX2BIN(MID(H1360,3,2),8),2,5)),Codes!$E$1:$F$18,2)</f>
        <v>Slash</v>
      </c>
      <c r="AA1360" s="6" t="str">
        <f t="shared" si="401"/>
        <v>0</v>
      </c>
      <c r="AB1360" s="1">
        <f t="shared" si="402"/>
        <v>0</v>
      </c>
      <c r="AC1360" s="1" t="str">
        <f>VLOOKUP(BIN2DEC(RIGHT(HEX2BIN(MID(H1360,6,1),4),1)&amp;LEFT(HEX2BIN(MID(H1360,7,1),4),1)),Codes!$K$1:$L$5,2)</f>
        <v>L</v>
      </c>
      <c r="AD1360" s="1" t="str">
        <f>VLOOKUP(BIN2DEC(RIGHT(HEX2BIN(MID(H1360,7,1),4),3)&amp;LEFT(HEX2BIN(MID(H1360,8,1),4),2)),Codes!$H$2:$I$33,2)</f>
        <v>Slash</v>
      </c>
      <c r="AE1360" s="1" t="str">
        <f t="shared" si="403"/>
        <v>1</v>
      </c>
      <c r="AF1360" s="1" t="str">
        <f t="shared" si="404"/>
        <v>1</v>
      </c>
      <c r="AH1360" s="6">
        <f t="shared" si="405"/>
        <v>67</v>
      </c>
    </row>
    <row r="1361" spans="1:34">
      <c r="A1361" s="3" t="s">
        <v>9925</v>
      </c>
      <c r="B1361" s="1" t="s">
        <v>34</v>
      </c>
      <c r="C1361" s="6" t="s">
        <v>5433</v>
      </c>
      <c r="D1361" s="9" t="s">
        <v>170</v>
      </c>
      <c r="E1361" s="9" t="s">
        <v>9756</v>
      </c>
      <c r="F1361" s="9" t="s">
        <v>6528</v>
      </c>
      <c r="G1361" s="9" t="s">
        <v>441</v>
      </c>
      <c r="H1361" s="9" t="s">
        <v>1735</v>
      </c>
      <c r="J1361" s="6" t="str">
        <f t="shared" si="389"/>
        <v>001011</v>
      </c>
      <c r="K1361" s="1">
        <f t="shared" si="390"/>
        <v>0</v>
      </c>
      <c r="L1361" s="6" t="str">
        <f t="shared" si="391"/>
        <v>00000</v>
      </c>
      <c r="M1361" s="1">
        <f t="shared" si="392"/>
        <v>7</v>
      </c>
      <c r="N1361" s="6" t="str">
        <f t="shared" si="393"/>
        <v>00</v>
      </c>
      <c r="O1361" s="1">
        <f t="shared" si="394"/>
        <v>12</v>
      </c>
      <c r="P1361" s="1">
        <f>IF(HEX2DEC(LEFT(E1361,4))&gt;=32768,HEX2DEC(LEFT(E1361,4))-65536,HEX2DEC(LEFT(E1361,4)))/Codes!$N$2</f>
        <v>5.28</v>
      </c>
      <c r="Q1361" s="1">
        <f>IF(HEX2DEC(RIGHT(E1361,4))&gt;=32768,HEX2DEC(RIGHT(E1361,4))-65536,HEX2DEC(RIGHT(E1361,4)))/Codes!$N$2</f>
        <v>-1.36</v>
      </c>
      <c r="R1361" s="1">
        <f>IF(HEX2DEC(LEFT(F1361,4))&gt;=32768,HEX2DEC(LEFT(F1361,4))-65536,HEX2DEC(LEFT(F1361,4)))/Codes!$N$2</f>
        <v>1.532</v>
      </c>
      <c r="S1361" s="1">
        <f>IF(HEX2DEC(RIGHT(F1361,4))&gt;=32768,HEX2DEC(RIGHT(F1361,4))-65536,HEX2DEC(RIGHT(F1361,4)))/Codes!$N$2</f>
        <v>0</v>
      </c>
      <c r="T1361" s="18">
        <f t="shared" si="395"/>
        <v>290</v>
      </c>
      <c r="U1361" s="1">
        <f t="shared" si="396"/>
        <v>100</v>
      </c>
      <c r="V1361" s="1">
        <f t="shared" si="397"/>
        <v>0</v>
      </c>
      <c r="W1361" s="1" t="str">
        <f t="shared" si="398"/>
        <v>100</v>
      </c>
      <c r="X1361" s="1">
        <f t="shared" si="399"/>
        <v>3</v>
      </c>
      <c r="Y1361" s="1">
        <f t="shared" si="400"/>
        <v>10</v>
      </c>
      <c r="Z1361" s="1" t="str">
        <f>VLOOKUP(BIN2DEC(MID(HEX2BIN(MID(H1361,3,2),8),2,5)),Codes!$E$1:$F$18,2)</f>
        <v>Normal</v>
      </c>
      <c r="AA1361" s="6" t="str">
        <f t="shared" si="401"/>
        <v>0</v>
      </c>
      <c r="AB1361" s="1">
        <f t="shared" si="402"/>
        <v>0</v>
      </c>
      <c r="AC1361" s="1" t="str">
        <f>VLOOKUP(BIN2DEC(RIGHT(HEX2BIN(MID(H1361,6,1),4),1)&amp;LEFT(HEX2BIN(MID(H1361,7,1),4),1)),Codes!$K$1:$L$5,2)</f>
        <v>L</v>
      </c>
      <c r="AD1361" s="1" t="str">
        <f>VLOOKUP(BIN2DEC(RIGHT(HEX2BIN(MID(H1361,7,1),4),3)&amp;LEFT(HEX2BIN(MID(H1361,8,1),4),2)),Codes!$H$2:$I$33,2)</f>
        <v>Kick</v>
      </c>
      <c r="AE1361" s="1" t="str">
        <f t="shared" si="403"/>
        <v>1</v>
      </c>
      <c r="AF1361" s="1" t="str">
        <f t="shared" si="404"/>
        <v>1</v>
      </c>
      <c r="AH1361" s="6">
        <f t="shared" si="405"/>
        <v>66</v>
      </c>
    </row>
    <row r="1362" spans="1:34">
      <c r="A1362" s="3" t="s">
        <v>9926</v>
      </c>
      <c r="B1362" s="1" t="s">
        <v>34</v>
      </c>
      <c r="C1362" s="6" t="s">
        <v>5433</v>
      </c>
      <c r="D1362" s="9" t="s">
        <v>342</v>
      </c>
      <c r="E1362" s="9" t="s">
        <v>4415</v>
      </c>
      <c r="F1362" s="9" t="s">
        <v>6533</v>
      </c>
      <c r="G1362" s="9" t="s">
        <v>441</v>
      </c>
      <c r="H1362" s="9" t="s">
        <v>1735</v>
      </c>
      <c r="J1362" s="6" t="str">
        <f t="shared" si="389"/>
        <v>001011</v>
      </c>
      <c r="K1362" s="1">
        <f t="shared" si="390"/>
        <v>1</v>
      </c>
      <c r="L1362" s="6" t="str">
        <f t="shared" si="391"/>
        <v>00000</v>
      </c>
      <c r="M1362" s="1">
        <f t="shared" si="392"/>
        <v>7</v>
      </c>
      <c r="N1362" s="6" t="str">
        <f t="shared" si="393"/>
        <v>00</v>
      </c>
      <c r="O1362" s="1">
        <f t="shared" si="394"/>
        <v>12</v>
      </c>
      <c r="P1362" s="1">
        <f>IF(HEX2DEC(LEFT(E1362,4))&gt;=32768,HEX2DEC(LEFT(E1362,4))-65536,HEX2DEC(LEFT(E1362,4)))/Codes!$N$2</f>
        <v>6.1319999999999997</v>
      </c>
      <c r="Q1362" s="1">
        <f>IF(HEX2DEC(RIGHT(E1362,4))&gt;=32768,HEX2DEC(RIGHT(E1362,4))-65536,HEX2DEC(RIGHT(E1362,4)))/Codes!$N$2</f>
        <v>1.02</v>
      </c>
      <c r="R1362" s="1">
        <f>IF(HEX2DEC(LEFT(F1362,4))&gt;=32768,HEX2DEC(LEFT(F1362,4))-65536,HEX2DEC(LEFT(F1362,4)))/Codes!$N$2</f>
        <v>1.02</v>
      </c>
      <c r="S1362" s="1">
        <f>IF(HEX2DEC(RIGHT(F1362,4))&gt;=32768,HEX2DEC(RIGHT(F1362,4))-65536,HEX2DEC(RIGHT(F1362,4)))/Codes!$N$2</f>
        <v>0</v>
      </c>
      <c r="T1362" s="18">
        <f t="shared" si="395"/>
        <v>290</v>
      </c>
      <c r="U1362" s="1">
        <f t="shared" si="396"/>
        <v>100</v>
      </c>
      <c r="V1362" s="1">
        <f t="shared" si="397"/>
        <v>0</v>
      </c>
      <c r="W1362" s="1" t="str">
        <f t="shared" si="398"/>
        <v>100</v>
      </c>
      <c r="X1362" s="1">
        <f t="shared" si="399"/>
        <v>3</v>
      </c>
      <c r="Y1362" s="1">
        <f t="shared" si="400"/>
        <v>10</v>
      </c>
      <c r="Z1362" s="1" t="str">
        <f>VLOOKUP(BIN2DEC(MID(HEX2BIN(MID(H1362,3,2),8),2,5)),Codes!$E$1:$F$18,2)</f>
        <v>Normal</v>
      </c>
      <c r="AA1362" s="6" t="str">
        <f t="shared" si="401"/>
        <v>0</v>
      </c>
      <c r="AB1362" s="1">
        <f t="shared" si="402"/>
        <v>0</v>
      </c>
      <c r="AC1362" s="1" t="str">
        <f>VLOOKUP(BIN2DEC(RIGHT(HEX2BIN(MID(H1362,6,1),4),1)&amp;LEFT(HEX2BIN(MID(H1362,7,1),4),1)),Codes!$K$1:$L$5,2)</f>
        <v>L</v>
      </c>
      <c r="AD1362" s="1" t="str">
        <f>VLOOKUP(BIN2DEC(RIGHT(HEX2BIN(MID(H1362,7,1),4),3)&amp;LEFT(HEX2BIN(MID(H1362,8,1),4),2)),Codes!$H$2:$I$33,2)</f>
        <v>Kick</v>
      </c>
      <c r="AE1362" s="1" t="str">
        <f t="shared" si="403"/>
        <v>1</v>
      </c>
      <c r="AF1362" s="1" t="str">
        <f t="shared" si="404"/>
        <v>1</v>
      </c>
      <c r="AH1362" s="6">
        <f t="shared" si="405"/>
        <v>66</v>
      </c>
    </row>
    <row r="1363" spans="1:34">
      <c r="A1363" s="3" t="s">
        <v>9927</v>
      </c>
      <c r="B1363" s="1" t="s">
        <v>34</v>
      </c>
      <c r="C1363" s="6" t="s">
        <v>5434</v>
      </c>
      <c r="D1363" s="9" t="s">
        <v>8026</v>
      </c>
      <c r="E1363" s="9" t="s">
        <v>9756</v>
      </c>
      <c r="F1363" s="9" t="s">
        <v>6528</v>
      </c>
      <c r="G1363" s="9" t="s">
        <v>441</v>
      </c>
      <c r="H1363" s="9" t="s">
        <v>3125</v>
      </c>
      <c r="J1363" s="6" t="str">
        <f t="shared" si="389"/>
        <v>001011</v>
      </c>
      <c r="K1363" s="1">
        <f t="shared" si="390"/>
        <v>0</v>
      </c>
      <c r="L1363" s="6" t="str">
        <f t="shared" si="391"/>
        <v>00000</v>
      </c>
      <c r="M1363" s="1">
        <f t="shared" si="392"/>
        <v>7</v>
      </c>
      <c r="N1363" s="6" t="str">
        <f t="shared" si="393"/>
        <v>00</v>
      </c>
      <c r="O1363" s="1">
        <f t="shared" si="394"/>
        <v>9</v>
      </c>
      <c r="P1363" s="1">
        <f>IF(HEX2DEC(LEFT(E1363,4))&gt;=32768,HEX2DEC(LEFT(E1363,4))-65536,HEX2DEC(LEFT(E1363,4)))/Codes!$N$2</f>
        <v>5.28</v>
      </c>
      <c r="Q1363" s="1">
        <f>IF(HEX2DEC(RIGHT(E1363,4))&gt;=32768,HEX2DEC(RIGHT(E1363,4))-65536,HEX2DEC(RIGHT(E1363,4)))/Codes!$N$2</f>
        <v>-1.36</v>
      </c>
      <c r="R1363" s="1">
        <f>IF(HEX2DEC(LEFT(F1363,4))&gt;=32768,HEX2DEC(LEFT(F1363,4))-65536,HEX2DEC(LEFT(F1363,4)))/Codes!$N$2</f>
        <v>1.532</v>
      </c>
      <c r="S1363" s="1">
        <f>IF(HEX2DEC(RIGHT(F1363,4))&gt;=32768,HEX2DEC(RIGHT(F1363,4))-65536,HEX2DEC(RIGHT(F1363,4)))/Codes!$N$2</f>
        <v>0</v>
      </c>
      <c r="T1363" s="18">
        <f t="shared" si="395"/>
        <v>290</v>
      </c>
      <c r="U1363" s="1">
        <f t="shared" si="396"/>
        <v>100</v>
      </c>
      <c r="V1363" s="1">
        <f t="shared" si="397"/>
        <v>0</v>
      </c>
      <c r="W1363" s="1" t="str">
        <f t="shared" si="398"/>
        <v>100</v>
      </c>
      <c r="X1363" s="1">
        <f t="shared" si="399"/>
        <v>3</v>
      </c>
      <c r="Y1363" s="1">
        <f t="shared" si="400"/>
        <v>20</v>
      </c>
      <c r="Z1363" s="1" t="str">
        <f>VLOOKUP(BIN2DEC(MID(HEX2BIN(MID(H1363,3,2),8),2,5)),Codes!$E$1:$F$18,2)</f>
        <v>Normal</v>
      </c>
      <c r="AA1363" s="6" t="str">
        <f t="shared" si="401"/>
        <v>0</v>
      </c>
      <c r="AB1363" s="1">
        <f t="shared" si="402"/>
        <v>0</v>
      </c>
      <c r="AC1363" s="1" t="str">
        <f>VLOOKUP(BIN2DEC(RIGHT(HEX2BIN(MID(H1363,6,1),4),1)&amp;LEFT(HEX2BIN(MID(H1363,7,1),4),1)),Codes!$K$1:$L$5,2)</f>
        <v>M</v>
      </c>
      <c r="AD1363" s="1" t="str">
        <f>VLOOKUP(BIN2DEC(RIGHT(HEX2BIN(MID(H1363,7,1),4),3)&amp;LEFT(HEX2BIN(MID(H1363,8,1),4),2)),Codes!$H$2:$I$33,2)</f>
        <v>Kick</v>
      </c>
      <c r="AE1363" s="1" t="str">
        <f t="shared" si="403"/>
        <v>1</v>
      </c>
      <c r="AF1363" s="1" t="str">
        <f t="shared" si="404"/>
        <v>1</v>
      </c>
      <c r="AH1363" s="6">
        <f t="shared" si="405"/>
        <v>34</v>
      </c>
    </row>
    <row r="1364" spans="1:34">
      <c r="A1364" s="3" t="s">
        <v>9928</v>
      </c>
      <c r="B1364" s="1" t="s">
        <v>34</v>
      </c>
      <c r="C1364" s="6" t="s">
        <v>5434</v>
      </c>
      <c r="D1364" s="9" t="s">
        <v>9168</v>
      </c>
      <c r="E1364" s="9" t="s">
        <v>4415</v>
      </c>
      <c r="F1364" s="9" t="s">
        <v>6533</v>
      </c>
      <c r="G1364" s="9" t="s">
        <v>441</v>
      </c>
      <c r="H1364" s="9" t="s">
        <v>3125</v>
      </c>
      <c r="J1364" s="6" t="str">
        <f t="shared" si="389"/>
        <v>001011</v>
      </c>
      <c r="K1364" s="1">
        <f t="shared" si="390"/>
        <v>1</v>
      </c>
      <c r="L1364" s="6" t="str">
        <f t="shared" si="391"/>
        <v>00000</v>
      </c>
      <c r="M1364" s="1">
        <f t="shared" si="392"/>
        <v>7</v>
      </c>
      <c r="N1364" s="6" t="str">
        <f t="shared" si="393"/>
        <v>00</v>
      </c>
      <c r="O1364" s="1">
        <f t="shared" si="394"/>
        <v>9</v>
      </c>
      <c r="P1364" s="1">
        <f>IF(HEX2DEC(LEFT(E1364,4))&gt;=32768,HEX2DEC(LEFT(E1364,4))-65536,HEX2DEC(LEFT(E1364,4)))/Codes!$N$2</f>
        <v>6.1319999999999997</v>
      </c>
      <c r="Q1364" s="1">
        <f>IF(HEX2DEC(RIGHT(E1364,4))&gt;=32768,HEX2DEC(RIGHT(E1364,4))-65536,HEX2DEC(RIGHT(E1364,4)))/Codes!$N$2</f>
        <v>1.02</v>
      </c>
      <c r="R1364" s="1">
        <f>IF(HEX2DEC(LEFT(F1364,4))&gt;=32768,HEX2DEC(LEFT(F1364,4))-65536,HEX2DEC(LEFT(F1364,4)))/Codes!$N$2</f>
        <v>1.02</v>
      </c>
      <c r="S1364" s="1">
        <f>IF(HEX2DEC(RIGHT(F1364,4))&gt;=32768,HEX2DEC(RIGHT(F1364,4))-65536,HEX2DEC(RIGHT(F1364,4)))/Codes!$N$2</f>
        <v>0</v>
      </c>
      <c r="T1364" s="18">
        <f t="shared" si="395"/>
        <v>290</v>
      </c>
      <c r="U1364" s="1">
        <f t="shared" si="396"/>
        <v>100</v>
      </c>
      <c r="V1364" s="1">
        <f t="shared" si="397"/>
        <v>0</v>
      </c>
      <c r="W1364" s="1" t="str">
        <f t="shared" si="398"/>
        <v>100</v>
      </c>
      <c r="X1364" s="1">
        <f t="shared" si="399"/>
        <v>3</v>
      </c>
      <c r="Y1364" s="1">
        <f t="shared" si="400"/>
        <v>20</v>
      </c>
      <c r="Z1364" s="1" t="str">
        <f>VLOOKUP(BIN2DEC(MID(HEX2BIN(MID(H1364,3,2),8),2,5)),Codes!$E$1:$F$18,2)</f>
        <v>Normal</v>
      </c>
      <c r="AA1364" s="6" t="str">
        <f t="shared" si="401"/>
        <v>0</v>
      </c>
      <c r="AB1364" s="1">
        <f t="shared" si="402"/>
        <v>0</v>
      </c>
      <c r="AC1364" s="1" t="str">
        <f>VLOOKUP(BIN2DEC(RIGHT(HEX2BIN(MID(H1364,6,1),4),1)&amp;LEFT(HEX2BIN(MID(H1364,7,1),4),1)),Codes!$K$1:$L$5,2)</f>
        <v>M</v>
      </c>
      <c r="AD1364" s="1" t="str">
        <f>VLOOKUP(BIN2DEC(RIGHT(HEX2BIN(MID(H1364,7,1),4),3)&amp;LEFT(HEX2BIN(MID(H1364,8,1),4),2)),Codes!$H$2:$I$33,2)</f>
        <v>Kick</v>
      </c>
      <c r="AE1364" s="1" t="str">
        <f t="shared" si="403"/>
        <v>1</v>
      </c>
      <c r="AF1364" s="1" t="str">
        <f t="shared" si="404"/>
        <v>1</v>
      </c>
      <c r="AH1364" s="6">
        <f t="shared" si="405"/>
        <v>34</v>
      </c>
    </row>
    <row r="1365" spans="1:34">
      <c r="A1365" s="3" t="s">
        <v>9929</v>
      </c>
      <c r="B1365" s="1" t="s">
        <v>34</v>
      </c>
      <c r="C1365" s="6" t="s">
        <v>5195</v>
      </c>
      <c r="D1365" s="9" t="s">
        <v>9152</v>
      </c>
      <c r="E1365" s="9" t="s">
        <v>460</v>
      </c>
      <c r="F1365" s="9" t="s">
        <v>91</v>
      </c>
      <c r="G1365" s="9" t="s">
        <v>1321</v>
      </c>
      <c r="H1365" s="9" t="s">
        <v>1776</v>
      </c>
      <c r="J1365" s="6" t="str">
        <f t="shared" si="389"/>
        <v>001011</v>
      </c>
      <c r="K1365" s="1">
        <f t="shared" si="390"/>
        <v>0</v>
      </c>
      <c r="L1365" s="6" t="str">
        <f t="shared" si="391"/>
        <v>00000</v>
      </c>
      <c r="M1365" s="1">
        <f t="shared" si="392"/>
        <v>52</v>
      </c>
      <c r="N1365" s="6" t="str">
        <f t="shared" si="393"/>
        <v>00</v>
      </c>
      <c r="O1365" s="1">
        <f t="shared" si="394"/>
        <v>6</v>
      </c>
      <c r="P1365" s="1">
        <f>IF(HEX2DEC(LEFT(E1365,4))&gt;=32768,HEX2DEC(LEFT(E1365,4))-65536,HEX2DEC(LEFT(E1365,4)))/Codes!$N$2</f>
        <v>7.2</v>
      </c>
      <c r="Q1365" s="1">
        <f>IF(HEX2DEC(RIGHT(E1365,4))&gt;=32768,HEX2DEC(RIGHT(E1365,4))-65536,HEX2DEC(RIGHT(E1365,4)))/Codes!$N$2</f>
        <v>0</v>
      </c>
      <c r="R1365" s="1">
        <f>IF(HEX2DEC(LEFT(F1365,4))&gt;=32768,HEX2DEC(LEFT(F1365,4))-65536,HEX2DEC(LEFT(F1365,4)))/Codes!$N$2</f>
        <v>0</v>
      </c>
      <c r="S1365" s="1">
        <f>IF(HEX2DEC(RIGHT(F1365,4))&gt;=32768,HEX2DEC(RIGHT(F1365,4))-65536,HEX2DEC(RIGHT(F1365,4)))/Codes!$N$2</f>
        <v>0</v>
      </c>
      <c r="T1365" s="18">
        <f t="shared" si="395"/>
        <v>361</v>
      </c>
      <c r="U1365" s="1">
        <f t="shared" si="396"/>
        <v>50</v>
      </c>
      <c r="V1365" s="1">
        <f t="shared" si="397"/>
        <v>0</v>
      </c>
      <c r="W1365" s="1" t="str">
        <f t="shared" si="398"/>
        <v>100</v>
      </c>
      <c r="X1365" s="1">
        <f t="shared" si="399"/>
        <v>0</v>
      </c>
      <c r="Y1365" s="1">
        <f t="shared" si="400"/>
        <v>80</v>
      </c>
      <c r="Z1365" s="1" t="str">
        <f>VLOOKUP(BIN2DEC(MID(HEX2BIN(MID(H1365,3,2),8),2,5)),Codes!$E$1:$F$18,2)</f>
        <v>Normal</v>
      </c>
      <c r="AA1365" s="6" t="str">
        <f t="shared" si="401"/>
        <v>0</v>
      </c>
      <c r="AB1365" s="1">
        <f t="shared" si="402"/>
        <v>1</v>
      </c>
      <c r="AC1365" s="1" t="str">
        <f>VLOOKUP(BIN2DEC(RIGHT(HEX2BIN(MID(H1365,6,1),4),1)&amp;LEFT(HEX2BIN(MID(H1365,7,1),4),1)),Codes!$K$1:$L$5,2)</f>
        <v>M</v>
      </c>
      <c r="AD1365" s="1" t="str">
        <f>VLOOKUP(BIN2DEC(RIGHT(HEX2BIN(MID(H1365,7,1),4),3)&amp;LEFT(HEX2BIN(MID(H1365,8,1),4),2)),Codes!$H$2:$I$33,2)</f>
        <v>Punch</v>
      </c>
      <c r="AE1365" s="1" t="str">
        <f t="shared" si="403"/>
        <v>1</v>
      </c>
      <c r="AF1365" s="1" t="str">
        <f t="shared" si="404"/>
        <v>1</v>
      </c>
      <c r="AH1365" s="6">
        <f t="shared" si="405"/>
        <v>33</v>
      </c>
    </row>
    <row r="1366" spans="1:34">
      <c r="A1366" s="3" t="s">
        <v>9930</v>
      </c>
      <c r="B1366" s="1" t="s">
        <v>34</v>
      </c>
      <c r="C1366" s="6" t="s">
        <v>5195</v>
      </c>
      <c r="D1366" s="9" t="s">
        <v>6119</v>
      </c>
      <c r="E1366" s="9" t="s">
        <v>207</v>
      </c>
      <c r="F1366" s="9" t="s">
        <v>91</v>
      </c>
      <c r="G1366" s="9" t="s">
        <v>1321</v>
      </c>
      <c r="H1366" s="9" t="s">
        <v>1776</v>
      </c>
      <c r="J1366" s="6" t="str">
        <f t="shared" si="389"/>
        <v>001011</v>
      </c>
      <c r="K1366" s="1">
        <f t="shared" si="390"/>
        <v>1</v>
      </c>
      <c r="L1366" s="6" t="str">
        <f t="shared" si="391"/>
        <v>00000</v>
      </c>
      <c r="M1366" s="1">
        <f t="shared" si="392"/>
        <v>49</v>
      </c>
      <c r="N1366" s="6" t="str">
        <f t="shared" si="393"/>
        <v>00</v>
      </c>
      <c r="O1366" s="1">
        <f t="shared" si="394"/>
        <v>6</v>
      </c>
      <c r="P1366" s="1">
        <f>IF(HEX2DEC(LEFT(E1366,4))&gt;=32768,HEX2DEC(LEFT(E1366,4))-65536,HEX2DEC(LEFT(E1366,4)))/Codes!$N$2</f>
        <v>4</v>
      </c>
      <c r="Q1366" s="1">
        <f>IF(HEX2DEC(RIGHT(E1366,4))&gt;=32768,HEX2DEC(RIGHT(E1366,4))-65536,HEX2DEC(RIGHT(E1366,4)))/Codes!$N$2</f>
        <v>0</v>
      </c>
      <c r="R1366" s="1">
        <f>IF(HEX2DEC(LEFT(F1366,4))&gt;=32768,HEX2DEC(LEFT(F1366,4))-65536,HEX2DEC(LEFT(F1366,4)))/Codes!$N$2</f>
        <v>0</v>
      </c>
      <c r="S1366" s="1">
        <f>IF(HEX2DEC(RIGHT(F1366,4))&gt;=32768,HEX2DEC(RIGHT(F1366,4))-65536,HEX2DEC(RIGHT(F1366,4)))/Codes!$N$2</f>
        <v>0</v>
      </c>
      <c r="T1366" s="18">
        <f t="shared" si="395"/>
        <v>361</v>
      </c>
      <c r="U1366" s="1">
        <f t="shared" si="396"/>
        <v>50</v>
      </c>
      <c r="V1366" s="1">
        <f t="shared" si="397"/>
        <v>0</v>
      </c>
      <c r="W1366" s="1" t="str">
        <f t="shared" si="398"/>
        <v>100</v>
      </c>
      <c r="X1366" s="1">
        <f t="shared" si="399"/>
        <v>0</v>
      </c>
      <c r="Y1366" s="1">
        <f t="shared" si="400"/>
        <v>80</v>
      </c>
      <c r="Z1366" s="1" t="str">
        <f>VLOOKUP(BIN2DEC(MID(HEX2BIN(MID(H1366,3,2),8),2,5)),Codes!$E$1:$F$18,2)</f>
        <v>Normal</v>
      </c>
      <c r="AA1366" s="6" t="str">
        <f t="shared" si="401"/>
        <v>0</v>
      </c>
      <c r="AB1366" s="1">
        <f t="shared" si="402"/>
        <v>1</v>
      </c>
      <c r="AC1366" s="1" t="str">
        <f>VLOOKUP(BIN2DEC(RIGHT(HEX2BIN(MID(H1366,6,1),4),1)&amp;LEFT(HEX2BIN(MID(H1366,7,1),4),1)),Codes!$K$1:$L$5,2)</f>
        <v>M</v>
      </c>
      <c r="AD1366" s="1" t="str">
        <f>VLOOKUP(BIN2DEC(RIGHT(HEX2BIN(MID(H1366,7,1),4),3)&amp;LEFT(HEX2BIN(MID(H1366,8,1),4),2)),Codes!$H$2:$I$33,2)</f>
        <v>Punch</v>
      </c>
      <c r="AE1366" s="1" t="str">
        <f t="shared" si="403"/>
        <v>1</v>
      </c>
      <c r="AF1366" s="1" t="str">
        <f t="shared" si="404"/>
        <v>1</v>
      </c>
      <c r="AH1366" s="6">
        <f t="shared" si="405"/>
        <v>33</v>
      </c>
    </row>
    <row r="1367" spans="1:34">
      <c r="A1367" s="3" t="s">
        <v>9931</v>
      </c>
      <c r="B1367" s="1" t="s">
        <v>34</v>
      </c>
      <c r="C1367" s="6" t="s">
        <v>5195</v>
      </c>
      <c r="D1367" s="9" t="s">
        <v>194</v>
      </c>
      <c r="E1367" s="9" t="s">
        <v>207</v>
      </c>
      <c r="F1367" s="9" t="s">
        <v>91</v>
      </c>
      <c r="G1367" s="9" t="s">
        <v>1321</v>
      </c>
      <c r="H1367" s="9" t="s">
        <v>444</v>
      </c>
      <c r="J1367" s="6" t="str">
        <f t="shared" si="389"/>
        <v>001011</v>
      </c>
      <c r="K1367" s="1">
        <f t="shared" si="390"/>
        <v>2</v>
      </c>
      <c r="L1367" s="6" t="str">
        <f t="shared" si="391"/>
        <v>00000</v>
      </c>
      <c r="M1367" s="1">
        <f t="shared" si="392"/>
        <v>4</v>
      </c>
      <c r="N1367" s="6" t="str">
        <f t="shared" si="393"/>
        <v>00</v>
      </c>
      <c r="O1367" s="1">
        <f t="shared" si="394"/>
        <v>6</v>
      </c>
      <c r="P1367" s="1">
        <f>IF(HEX2DEC(LEFT(E1367,4))&gt;=32768,HEX2DEC(LEFT(E1367,4))-65536,HEX2DEC(LEFT(E1367,4)))/Codes!$N$2</f>
        <v>4</v>
      </c>
      <c r="Q1367" s="1">
        <f>IF(HEX2DEC(RIGHT(E1367,4))&gt;=32768,HEX2DEC(RIGHT(E1367,4))-65536,HEX2DEC(RIGHT(E1367,4)))/Codes!$N$2</f>
        <v>0</v>
      </c>
      <c r="R1367" s="1">
        <f>IF(HEX2DEC(LEFT(F1367,4))&gt;=32768,HEX2DEC(LEFT(F1367,4))-65536,HEX2DEC(LEFT(F1367,4)))/Codes!$N$2</f>
        <v>0</v>
      </c>
      <c r="S1367" s="1">
        <f>IF(HEX2DEC(RIGHT(F1367,4))&gt;=32768,HEX2DEC(RIGHT(F1367,4))-65536,HEX2DEC(RIGHT(F1367,4)))/Codes!$N$2</f>
        <v>0</v>
      </c>
      <c r="T1367" s="18">
        <f t="shared" si="395"/>
        <v>361</v>
      </c>
      <c r="U1367" s="1">
        <f t="shared" si="396"/>
        <v>50</v>
      </c>
      <c r="V1367" s="1">
        <f t="shared" si="397"/>
        <v>0</v>
      </c>
      <c r="W1367" s="1" t="str">
        <f t="shared" si="398"/>
        <v>100</v>
      </c>
      <c r="X1367" s="1">
        <f t="shared" si="399"/>
        <v>0</v>
      </c>
      <c r="Y1367" s="1">
        <f t="shared" si="400"/>
        <v>80</v>
      </c>
      <c r="Z1367" s="1" t="str">
        <f>VLOOKUP(BIN2DEC(MID(HEX2BIN(MID(H1367,3,2),8),2,5)),Codes!$E$1:$F$18,2)</f>
        <v>Normal</v>
      </c>
      <c r="AA1367" s="6" t="str">
        <f t="shared" si="401"/>
        <v>0</v>
      </c>
      <c r="AB1367" s="1">
        <f t="shared" si="402"/>
        <v>1</v>
      </c>
      <c r="AC1367" s="1" t="str">
        <f>VLOOKUP(BIN2DEC(RIGHT(HEX2BIN(MID(H1367,6,1),4),1)&amp;LEFT(HEX2BIN(MID(H1367,7,1),4),1)),Codes!$K$1:$L$5,2)</f>
        <v>M</v>
      </c>
      <c r="AD1367" s="1" t="str">
        <f>VLOOKUP(BIN2DEC(RIGHT(HEX2BIN(MID(H1367,7,1),4),3)&amp;LEFT(HEX2BIN(MID(H1367,8,1),4),2)),Codes!$H$2:$I$33,2)</f>
        <v>Kick</v>
      </c>
      <c r="AE1367" s="1" t="str">
        <f t="shared" si="403"/>
        <v>1</v>
      </c>
      <c r="AF1367" s="1" t="str">
        <f t="shared" si="404"/>
        <v>1</v>
      </c>
      <c r="AH1367" s="6">
        <f t="shared" si="405"/>
        <v>34</v>
      </c>
    </row>
    <row r="1368" spans="1:34">
      <c r="A1368" s="3" t="s">
        <v>9932</v>
      </c>
      <c r="B1368" s="1" t="s">
        <v>34</v>
      </c>
      <c r="C1368" s="6" t="s">
        <v>5196</v>
      </c>
      <c r="D1368" s="9" t="s">
        <v>101</v>
      </c>
      <c r="E1368" s="9" t="s">
        <v>232</v>
      </c>
      <c r="F1368" s="9" t="s">
        <v>91</v>
      </c>
      <c r="G1368" s="9" t="s">
        <v>1321</v>
      </c>
      <c r="H1368" s="9" t="s">
        <v>444</v>
      </c>
      <c r="J1368" s="6" t="str">
        <f t="shared" si="389"/>
        <v>001011</v>
      </c>
      <c r="K1368" s="1">
        <f t="shared" si="390"/>
        <v>0</v>
      </c>
      <c r="L1368" s="6" t="str">
        <f t="shared" si="391"/>
        <v>00000</v>
      </c>
      <c r="M1368" s="1">
        <f t="shared" si="392"/>
        <v>7</v>
      </c>
      <c r="N1368" s="6" t="str">
        <f t="shared" si="393"/>
        <v>00</v>
      </c>
      <c r="O1368" s="1">
        <f t="shared" si="394"/>
        <v>6</v>
      </c>
      <c r="P1368" s="1">
        <f>IF(HEX2DEC(LEFT(E1368,4))&gt;=32768,HEX2DEC(LEFT(E1368,4))-65536,HEX2DEC(LEFT(E1368,4)))/Codes!$N$2</f>
        <v>4.8</v>
      </c>
      <c r="Q1368" s="1">
        <f>IF(HEX2DEC(RIGHT(E1368,4))&gt;=32768,HEX2DEC(RIGHT(E1368,4))-65536,HEX2DEC(RIGHT(E1368,4)))/Codes!$N$2</f>
        <v>0</v>
      </c>
      <c r="R1368" s="1">
        <f>IF(HEX2DEC(LEFT(F1368,4))&gt;=32768,HEX2DEC(LEFT(F1368,4))-65536,HEX2DEC(LEFT(F1368,4)))/Codes!$N$2</f>
        <v>0</v>
      </c>
      <c r="S1368" s="1">
        <f>IF(HEX2DEC(RIGHT(F1368,4))&gt;=32768,HEX2DEC(RIGHT(F1368,4))-65536,HEX2DEC(RIGHT(F1368,4)))/Codes!$N$2</f>
        <v>0</v>
      </c>
      <c r="T1368" s="18">
        <f t="shared" si="395"/>
        <v>361</v>
      </c>
      <c r="U1368" s="1">
        <f t="shared" si="396"/>
        <v>50</v>
      </c>
      <c r="V1368" s="1">
        <f t="shared" si="397"/>
        <v>0</v>
      </c>
      <c r="W1368" s="1" t="str">
        <f t="shared" si="398"/>
        <v>100</v>
      </c>
      <c r="X1368" s="1">
        <f t="shared" si="399"/>
        <v>0</v>
      </c>
      <c r="Y1368" s="1">
        <f t="shared" si="400"/>
        <v>80</v>
      </c>
      <c r="Z1368" s="1" t="str">
        <f>VLOOKUP(BIN2DEC(MID(HEX2BIN(MID(H1368,3,2),8),2,5)),Codes!$E$1:$F$18,2)</f>
        <v>Normal</v>
      </c>
      <c r="AA1368" s="6" t="str">
        <f t="shared" si="401"/>
        <v>0</v>
      </c>
      <c r="AB1368" s="1">
        <f t="shared" si="402"/>
        <v>1</v>
      </c>
      <c r="AC1368" s="1" t="str">
        <f>VLOOKUP(BIN2DEC(RIGHT(HEX2BIN(MID(H1368,6,1),4),1)&amp;LEFT(HEX2BIN(MID(H1368,7,1),4),1)),Codes!$K$1:$L$5,2)</f>
        <v>M</v>
      </c>
      <c r="AD1368" s="1" t="str">
        <f>VLOOKUP(BIN2DEC(RIGHT(HEX2BIN(MID(H1368,7,1),4),3)&amp;LEFT(HEX2BIN(MID(H1368,8,1),4),2)),Codes!$H$2:$I$33,2)</f>
        <v>Kick</v>
      </c>
      <c r="AE1368" s="1" t="str">
        <f t="shared" si="403"/>
        <v>1</v>
      </c>
      <c r="AF1368" s="1" t="str">
        <f t="shared" si="404"/>
        <v>1</v>
      </c>
      <c r="AH1368" s="6">
        <f t="shared" si="405"/>
        <v>34</v>
      </c>
    </row>
    <row r="1369" spans="1:34">
      <c r="A1369" s="3" t="s">
        <v>9933</v>
      </c>
      <c r="B1369" s="1" t="s">
        <v>34</v>
      </c>
      <c r="C1369" s="6" t="s">
        <v>5196</v>
      </c>
      <c r="D1369" s="9" t="s">
        <v>9556</v>
      </c>
      <c r="E1369" s="9" t="s">
        <v>448</v>
      </c>
      <c r="F1369" s="9" t="s">
        <v>91</v>
      </c>
      <c r="G1369" s="9" t="s">
        <v>1321</v>
      </c>
      <c r="H1369" s="9" t="s">
        <v>444</v>
      </c>
      <c r="J1369" s="6" t="str">
        <f t="shared" si="389"/>
        <v>001011</v>
      </c>
      <c r="K1369" s="1">
        <f t="shared" si="390"/>
        <v>1</v>
      </c>
      <c r="L1369" s="6" t="str">
        <f t="shared" si="391"/>
        <v>00000</v>
      </c>
      <c r="M1369" s="1">
        <f t="shared" si="392"/>
        <v>9</v>
      </c>
      <c r="N1369" s="6" t="str">
        <f t="shared" si="393"/>
        <v>00</v>
      </c>
      <c r="O1369" s="1">
        <f t="shared" si="394"/>
        <v>6</v>
      </c>
      <c r="P1369" s="1">
        <f>IF(HEX2DEC(LEFT(E1369,4))&gt;=32768,HEX2DEC(LEFT(E1369,4))-65536,HEX2DEC(LEFT(E1369,4)))/Codes!$N$2</f>
        <v>6.4</v>
      </c>
      <c r="Q1369" s="1">
        <f>IF(HEX2DEC(RIGHT(E1369,4))&gt;=32768,HEX2DEC(RIGHT(E1369,4))-65536,HEX2DEC(RIGHT(E1369,4)))/Codes!$N$2</f>
        <v>0</v>
      </c>
      <c r="R1369" s="1">
        <f>IF(HEX2DEC(LEFT(F1369,4))&gt;=32768,HEX2DEC(LEFT(F1369,4))-65536,HEX2DEC(LEFT(F1369,4)))/Codes!$N$2</f>
        <v>0</v>
      </c>
      <c r="S1369" s="1">
        <f>IF(HEX2DEC(RIGHT(F1369,4))&gt;=32768,HEX2DEC(RIGHT(F1369,4))-65536,HEX2DEC(RIGHT(F1369,4)))/Codes!$N$2</f>
        <v>0</v>
      </c>
      <c r="T1369" s="18">
        <f t="shared" si="395"/>
        <v>361</v>
      </c>
      <c r="U1369" s="1">
        <f t="shared" si="396"/>
        <v>50</v>
      </c>
      <c r="V1369" s="1">
        <f t="shared" si="397"/>
        <v>0</v>
      </c>
      <c r="W1369" s="1" t="str">
        <f t="shared" si="398"/>
        <v>100</v>
      </c>
      <c r="X1369" s="1">
        <f t="shared" si="399"/>
        <v>0</v>
      </c>
      <c r="Y1369" s="1">
        <f t="shared" si="400"/>
        <v>80</v>
      </c>
      <c r="Z1369" s="1" t="str">
        <f>VLOOKUP(BIN2DEC(MID(HEX2BIN(MID(H1369,3,2),8),2,5)),Codes!$E$1:$F$18,2)</f>
        <v>Normal</v>
      </c>
      <c r="AA1369" s="6" t="str">
        <f t="shared" si="401"/>
        <v>0</v>
      </c>
      <c r="AB1369" s="1">
        <f t="shared" si="402"/>
        <v>1</v>
      </c>
      <c r="AC1369" s="1" t="str">
        <f>VLOOKUP(BIN2DEC(RIGHT(HEX2BIN(MID(H1369,6,1),4),1)&amp;LEFT(HEX2BIN(MID(H1369,7,1),4),1)),Codes!$K$1:$L$5,2)</f>
        <v>M</v>
      </c>
      <c r="AD1369" s="1" t="str">
        <f>VLOOKUP(BIN2DEC(RIGHT(HEX2BIN(MID(H1369,7,1),4),3)&amp;LEFT(HEX2BIN(MID(H1369,8,1),4),2)),Codes!$H$2:$I$33,2)</f>
        <v>Kick</v>
      </c>
      <c r="AE1369" s="1" t="str">
        <f t="shared" si="403"/>
        <v>1</v>
      </c>
      <c r="AF1369" s="1" t="str">
        <f t="shared" si="404"/>
        <v>1</v>
      </c>
      <c r="AH1369" s="6">
        <f t="shared" si="405"/>
        <v>34</v>
      </c>
    </row>
    <row r="1370" spans="1:34">
      <c r="A1370" s="3" t="s">
        <v>9934</v>
      </c>
      <c r="B1370" s="1" t="s">
        <v>34</v>
      </c>
      <c r="C1370" s="6" t="s">
        <v>5196</v>
      </c>
      <c r="D1370" s="9" t="s">
        <v>194</v>
      </c>
      <c r="E1370" s="9" t="s">
        <v>448</v>
      </c>
      <c r="F1370" s="9" t="s">
        <v>91</v>
      </c>
      <c r="G1370" s="9" t="s">
        <v>1321</v>
      </c>
      <c r="H1370" s="9" t="s">
        <v>444</v>
      </c>
      <c r="J1370" s="6" t="str">
        <f t="shared" si="389"/>
        <v>001011</v>
      </c>
      <c r="K1370" s="1">
        <f t="shared" si="390"/>
        <v>2</v>
      </c>
      <c r="L1370" s="6" t="str">
        <f t="shared" si="391"/>
        <v>00000</v>
      </c>
      <c r="M1370" s="1">
        <f t="shared" si="392"/>
        <v>4</v>
      </c>
      <c r="N1370" s="6" t="str">
        <f t="shared" si="393"/>
        <v>00</v>
      </c>
      <c r="O1370" s="1">
        <f t="shared" si="394"/>
        <v>6</v>
      </c>
      <c r="P1370" s="1">
        <f>IF(HEX2DEC(LEFT(E1370,4))&gt;=32768,HEX2DEC(LEFT(E1370,4))-65536,HEX2DEC(LEFT(E1370,4)))/Codes!$N$2</f>
        <v>6.4</v>
      </c>
      <c r="Q1370" s="1">
        <f>IF(HEX2DEC(RIGHT(E1370,4))&gt;=32768,HEX2DEC(RIGHT(E1370,4))-65536,HEX2DEC(RIGHT(E1370,4)))/Codes!$N$2</f>
        <v>0</v>
      </c>
      <c r="R1370" s="1">
        <f>IF(HEX2DEC(LEFT(F1370,4))&gt;=32768,HEX2DEC(LEFT(F1370,4))-65536,HEX2DEC(LEFT(F1370,4)))/Codes!$N$2</f>
        <v>0</v>
      </c>
      <c r="S1370" s="1">
        <f>IF(HEX2DEC(RIGHT(F1370,4))&gt;=32768,HEX2DEC(RIGHT(F1370,4))-65536,HEX2DEC(RIGHT(F1370,4)))/Codes!$N$2</f>
        <v>0</v>
      </c>
      <c r="T1370" s="18">
        <f t="shared" si="395"/>
        <v>361</v>
      </c>
      <c r="U1370" s="1">
        <f t="shared" si="396"/>
        <v>50</v>
      </c>
      <c r="V1370" s="1">
        <f t="shared" si="397"/>
        <v>0</v>
      </c>
      <c r="W1370" s="1" t="str">
        <f t="shared" si="398"/>
        <v>100</v>
      </c>
      <c r="X1370" s="1">
        <f t="shared" si="399"/>
        <v>0</v>
      </c>
      <c r="Y1370" s="1">
        <f t="shared" si="400"/>
        <v>80</v>
      </c>
      <c r="Z1370" s="1" t="str">
        <f>VLOOKUP(BIN2DEC(MID(HEX2BIN(MID(H1370,3,2),8),2,5)),Codes!$E$1:$F$18,2)</f>
        <v>Normal</v>
      </c>
      <c r="AA1370" s="6" t="str">
        <f t="shared" si="401"/>
        <v>0</v>
      </c>
      <c r="AB1370" s="1">
        <f t="shared" si="402"/>
        <v>1</v>
      </c>
      <c r="AC1370" s="1" t="str">
        <f>VLOOKUP(BIN2DEC(RIGHT(HEX2BIN(MID(H1370,6,1),4),1)&amp;LEFT(HEX2BIN(MID(H1370,7,1),4),1)),Codes!$K$1:$L$5,2)</f>
        <v>M</v>
      </c>
      <c r="AD1370" s="1" t="str">
        <f>VLOOKUP(BIN2DEC(RIGHT(HEX2BIN(MID(H1370,7,1),4),3)&amp;LEFT(HEX2BIN(MID(H1370,8,1),4),2)),Codes!$H$2:$I$33,2)</f>
        <v>Kick</v>
      </c>
      <c r="AE1370" s="1" t="str">
        <f t="shared" si="403"/>
        <v>1</v>
      </c>
      <c r="AF1370" s="1" t="str">
        <f t="shared" si="404"/>
        <v>1</v>
      </c>
      <c r="AH1370" s="6">
        <f t="shared" si="405"/>
        <v>34</v>
      </c>
    </row>
    <row r="1371" spans="1:34">
      <c r="A1371" s="3" t="s">
        <v>9935</v>
      </c>
      <c r="B1371" s="1" t="s">
        <v>34</v>
      </c>
      <c r="C1371" s="6" t="s">
        <v>5200</v>
      </c>
      <c r="D1371" s="9" t="s">
        <v>5198</v>
      </c>
      <c r="E1371" s="9" t="s">
        <v>448</v>
      </c>
      <c r="F1371" s="9" t="s">
        <v>91</v>
      </c>
      <c r="G1371" s="9" t="s">
        <v>443</v>
      </c>
      <c r="H1371" s="9" t="s">
        <v>444</v>
      </c>
      <c r="J1371" s="6" t="str">
        <f t="shared" si="389"/>
        <v>001011</v>
      </c>
      <c r="K1371" s="1">
        <f t="shared" si="390"/>
        <v>0</v>
      </c>
      <c r="L1371" s="6" t="str">
        <f t="shared" si="391"/>
        <v>00000</v>
      </c>
      <c r="M1371" s="1">
        <f t="shared" si="392"/>
        <v>15</v>
      </c>
      <c r="N1371" s="6" t="str">
        <f t="shared" si="393"/>
        <v>00</v>
      </c>
      <c r="O1371" s="1">
        <f t="shared" si="394"/>
        <v>6</v>
      </c>
      <c r="P1371" s="1">
        <f>IF(HEX2DEC(LEFT(E1371,4))&gt;=32768,HEX2DEC(LEFT(E1371,4))-65536,HEX2DEC(LEFT(E1371,4)))/Codes!$N$2</f>
        <v>6.4</v>
      </c>
      <c r="Q1371" s="1">
        <f>IF(HEX2DEC(RIGHT(E1371,4))&gt;=32768,HEX2DEC(RIGHT(E1371,4))-65536,HEX2DEC(RIGHT(E1371,4)))/Codes!$N$2</f>
        <v>0</v>
      </c>
      <c r="R1371" s="1">
        <f>IF(HEX2DEC(LEFT(F1371,4))&gt;=32768,HEX2DEC(LEFT(F1371,4))-65536,HEX2DEC(LEFT(F1371,4)))/Codes!$N$2</f>
        <v>0</v>
      </c>
      <c r="S1371" s="1">
        <f>IF(HEX2DEC(RIGHT(F1371,4))&gt;=32768,HEX2DEC(RIGHT(F1371,4))-65536,HEX2DEC(RIGHT(F1371,4)))/Codes!$N$2</f>
        <v>0</v>
      </c>
      <c r="T1371" s="18">
        <f t="shared" si="395"/>
        <v>361</v>
      </c>
      <c r="U1371" s="1">
        <f t="shared" si="396"/>
        <v>50</v>
      </c>
      <c r="V1371" s="1">
        <f t="shared" si="397"/>
        <v>0</v>
      </c>
      <c r="W1371" s="1" t="str">
        <f t="shared" si="398"/>
        <v>100</v>
      </c>
      <c r="X1371" s="1">
        <f t="shared" si="399"/>
        <v>2</v>
      </c>
      <c r="Y1371" s="1">
        <f t="shared" si="400"/>
        <v>80</v>
      </c>
      <c r="Z1371" s="1" t="str">
        <f>VLOOKUP(BIN2DEC(MID(HEX2BIN(MID(H1371,3,2),8),2,5)),Codes!$E$1:$F$18,2)</f>
        <v>Normal</v>
      </c>
      <c r="AA1371" s="6" t="str">
        <f t="shared" si="401"/>
        <v>0</v>
      </c>
      <c r="AB1371" s="1">
        <f t="shared" si="402"/>
        <v>1</v>
      </c>
      <c r="AC1371" s="1" t="str">
        <f>VLOOKUP(BIN2DEC(RIGHT(HEX2BIN(MID(H1371,6,1),4),1)&amp;LEFT(HEX2BIN(MID(H1371,7,1),4),1)),Codes!$K$1:$L$5,2)</f>
        <v>M</v>
      </c>
      <c r="AD1371" s="1" t="str">
        <f>VLOOKUP(BIN2DEC(RIGHT(HEX2BIN(MID(H1371,7,1),4),3)&amp;LEFT(HEX2BIN(MID(H1371,8,1),4),2)),Codes!$H$2:$I$33,2)</f>
        <v>Kick</v>
      </c>
      <c r="AE1371" s="1" t="str">
        <f t="shared" si="403"/>
        <v>1</v>
      </c>
      <c r="AF1371" s="1" t="str">
        <f t="shared" si="404"/>
        <v>1</v>
      </c>
      <c r="AH1371" s="6">
        <f t="shared" si="405"/>
        <v>34</v>
      </c>
    </row>
    <row r="1372" spans="1:34">
      <c r="A1372" s="3" t="s">
        <v>9936</v>
      </c>
      <c r="B1372" s="1" t="s">
        <v>34</v>
      </c>
      <c r="C1372" s="6" t="s">
        <v>5200</v>
      </c>
      <c r="D1372" s="9" t="s">
        <v>3780</v>
      </c>
      <c r="E1372" s="9" t="s">
        <v>207</v>
      </c>
      <c r="F1372" s="9" t="s">
        <v>91</v>
      </c>
      <c r="G1372" s="9" t="s">
        <v>443</v>
      </c>
      <c r="H1372" s="9" t="s">
        <v>444</v>
      </c>
      <c r="J1372" s="6" t="str">
        <f t="shared" si="389"/>
        <v>001011</v>
      </c>
      <c r="K1372" s="1">
        <f t="shared" si="390"/>
        <v>1</v>
      </c>
      <c r="L1372" s="6" t="str">
        <f t="shared" si="391"/>
        <v>00000</v>
      </c>
      <c r="M1372" s="1">
        <f t="shared" si="392"/>
        <v>13</v>
      </c>
      <c r="N1372" s="6" t="str">
        <f t="shared" si="393"/>
        <v>00</v>
      </c>
      <c r="O1372" s="1">
        <f t="shared" si="394"/>
        <v>6</v>
      </c>
      <c r="P1372" s="1">
        <f>IF(HEX2DEC(LEFT(E1372,4))&gt;=32768,HEX2DEC(LEFT(E1372,4))-65536,HEX2DEC(LEFT(E1372,4)))/Codes!$N$2</f>
        <v>4</v>
      </c>
      <c r="Q1372" s="1">
        <f>IF(HEX2DEC(RIGHT(E1372,4))&gt;=32768,HEX2DEC(RIGHT(E1372,4))-65536,HEX2DEC(RIGHT(E1372,4)))/Codes!$N$2</f>
        <v>0</v>
      </c>
      <c r="R1372" s="1">
        <f>IF(HEX2DEC(LEFT(F1372,4))&gt;=32768,HEX2DEC(LEFT(F1372,4))-65536,HEX2DEC(LEFT(F1372,4)))/Codes!$N$2</f>
        <v>0</v>
      </c>
      <c r="S1372" s="1">
        <f>IF(HEX2DEC(RIGHT(F1372,4))&gt;=32768,HEX2DEC(RIGHT(F1372,4))-65536,HEX2DEC(RIGHT(F1372,4)))/Codes!$N$2</f>
        <v>0</v>
      </c>
      <c r="T1372" s="18">
        <f t="shared" si="395"/>
        <v>361</v>
      </c>
      <c r="U1372" s="1">
        <f t="shared" si="396"/>
        <v>50</v>
      </c>
      <c r="V1372" s="1">
        <f t="shared" si="397"/>
        <v>0</v>
      </c>
      <c r="W1372" s="1" t="str">
        <f t="shared" si="398"/>
        <v>100</v>
      </c>
      <c r="X1372" s="1">
        <f t="shared" si="399"/>
        <v>2</v>
      </c>
      <c r="Y1372" s="1">
        <f t="shared" si="400"/>
        <v>80</v>
      </c>
      <c r="Z1372" s="1" t="str">
        <f>VLOOKUP(BIN2DEC(MID(HEX2BIN(MID(H1372,3,2),8),2,5)),Codes!$E$1:$F$18,2)</f>
        <v>Normal</v>
      </c>
      <c r="AA1372" s="6" t="str">
        <f t="shared" si="401"/>
        <v>0</v>
      </c>
      <c r="AB1372" s="1">
        <f t="shared" si="402"/>
        <v>1</v>
      </c>
      <c r="AC1372" s="1" t="str">
        <f>VLOOKUP(BIN2DEC(RIGHT(HEX2BIN(MID(H1372,6,1),4),1)&amp;LEFT(HEX2BIN(MID(H1372,7,1),4),1)),Codes!$K$1:$L$5,2)</f>
        <v>M</v>
      </c>
      <c r="AD1372" s="1" t="str">
        <f>VLOOKUP(BIN2DEC(RIGHT(HEX2BIN(MID(H1372,7,1),4),3)&amp;LEFT(HEX2BIN(MID(H1372,8,1),4),2)),Codes!$H$2:$I$33,2)</f>
        <v>Kick</v>
      </c>
      <c r="AE1372" s="1" t="str">
        <f t="shared" si="403"/>
        <v>1</v>
      </c>
      <c r="AF1372" s="1" t="str">
        <f t="shared" si="404"/>
        <v>1</v>
      </c>
      <c r="AH1372" s="6">
        <f t="shared" si="405"/>
        <v>34</v>
      </c>
    </row>
    <row r="1373" spans="1:34">
      <c r="A1373" s="3" t="s">
        <v>9937</v>
      </c>
      <c r="B1373" s="1" t="s">
        <v>34</v>
      </c>
      <c r="C1373" s="6" t="s">
        <v>5200</v>
      </c>
      <c r="D1373" s="9" t="s">
        <v>194</v>
      </c>
      <c r="E1373" s="9" t="s">
        <v>207</v>
      </c>
      <c r="F1373" s="9" t="s">
        <v>91</v>
      </c>
      <c r="G1373" s="9" t="s">
        <v>1321</v>
      </c>
      <c r="H1373" s="9" t="s">
        <v>444</v>
      </c>
      <c r="J1373" s="6" t="str">
        <f t="shared" si="389"/>
        <v>001011</v>
      </c>
      <c r="K1373" s="1">
        <f t="shared" si="390"/>
        <v>2</v>
      </c>
      <c r="L1373" s="6" t="str">
        <f t="shared" si="391"/>
        <v>00000</v>
      </c>
      <c r="M1373" s="1">
        <f t="shared" si="392"/>
        <v>4</v>
      </c>
      <c r="N1373" s="6" t="str">
        <f t="shared" si="393"/>
        <v>00</v>
      </c>
      <c r="O1373" s="1">
        <f t="shared" si="394"/>
        <v>6</v>
      </c>
      <c r="P1373" s="1">
        <f>IF(HEX2DEC(LEFT(E1373,4))&gt;=32768,HEX2DEC(LEFT(E1373,4))-65536,HEX2DEC(LEFT(E1373,4)))/Codes!$N$2</f>
        <v>4</v>
      </c>
      <c r="Q1373" s="1">
        <f>IF(HEX2DEC(RIGHT(E1373,4))&gt;=32768,HEX2DEC(RIGHT(E1373,4))-65536,HEX2DEC(RIGHT(E1373,4)))/Codes!$N$2</f>
        <v>0</v>
      </c>
      <c r="R1373" s="1">
        <f>IF(HEX2DEC(LEFT(F1373,4))&gt;=32768,HEX2DEC(LEFT(F1373,4))-65536,HEX2DEC(LEFT(F1373,4)))/Codes!$N$2</f>
        <v>0</v>
      </c>
      <c r="S1373" s="1">
        <f>IF(HEX2DEC(RIGHT(F1373,4))&gt;=32768,HEX2DEC(RIGHT(F1373,4))-65536,HEX2DEC(RIGHT(F1373,4)))/Codes!$N$2</f>
        <v>0</v>
      </c>
      <c r="T1373" s="18">
        <f t="shared" si="395"/>
        <v>361</v>
      </c>
      <c r="U1373" s="1">
        <f t="shared" si="396"/>
        <v>50</v>
      </c>
      <c r="V1373" s="1">
        <f t="shared" si="397"/>
        <v>0</v>
      </c>
      <c r="W1373" s="1" t="str">
        <f t="shared" si="398"/>
        <v>100</v>
      </c>
      <c r="X1373" s="1">
        <f t="shared" si="399"/>
        <v>0</v>
      </c>
      <c r="Y1373" s="1">
        <f t="shared" si="400"/>
        <v>80</v>
      </c>
      <c r="Z1373" s="1" t="str">
        <f>VLOOKUP(BIN2DEC(MID(HEX2BIN(MID(H1373,3,2),8),2,5)),Codes!$E$1:$F$18,2)</f>
        <v>Normal</v>
      </c>
      <c r="AA1373" s="6" t="str">
        <f t="shared" si="401"/>
        <v>0</v>
      </c>
      <c r="AB1373" s="1">
        <f t="shared" si="402"/>
        <v>1</v>
      </c>
      <c r="AC1373" s="1" t="str">
        <f>VLOOKUP(BIN2DEC(RIGHT(HEX2BIN(MID(H1373,6,1),4),1)&amp;LEFT(HEX2BIN(MID(H1373,7,1),4),1)),Codes!$K$1:$L$5,2)</f>
        <v>M</v>
      </c>
      <c r="AD1373" s="1" t="str">
        <f>VLOOKUP(BIN2DEC(RIGHT(HEX2BIN(MID(H1373,7,1),4),3)&amp;LEFT(HEX2BIN(MID(H1373,8,1),4),2)),Codes!$H$2:$I$33,2)</f>
        <v>Kick</v>
      </c>
      <c r="AE1373" s="1" t="str">
        <f t="shared" si="403"/>
        <v>1</v>
      </c>
      <c r="AF1373" s="1" t="str">
        <f t="shared" si="404"/>
        <v>1</v>
      </c>
      <c r="AH1373" s="6">
        <f t="shared" si="405"/>
        <v>34</v>
      </c>
    </row>
    <row r="1374" spans="1:34">
      <c r="A1374" s="3" t="s">
        <v>9938</v>
      </c>
      <c r="B1374" s="1" t="s">
        <v>34</v>
      </c>
      <c r="C1374" s="6" t="s">
        <v>5201</v>
      </c>
      <c r="D1374" s="9" t="s">
        <v>5198</v>
      </c>
      <c r="E1374" s="9" t="s">
        <v>448</v>
      </c>
      <c r="F1374" s="9" t="s">
        <v>91</v>
      </c>
      <c r="G1374" s="9" t="s">
        <v>443</v>
      </c>
      <c r="H1374" s="9" t="s">
        <v>444</v>
      </c>
      <c r="J1374" s="6" t="str">
        <f t="shared" si="389"/>
        <v>001011</v>
      </c>
      <c r="K1374" s="1">
        <f t="shared" si="390"/>
        <v>0</v>
      </c>
      <c r="L1374" s="6" t="str">
        <f t="shared" si="391"/>
        <v>00000</v>
      </c>
      <c r="M1374" s="1">
        <f t="shared" si="392"/>
        <v>15</v>
      </c>
      <c r="N1374" s="6" t="str">
        <f t="shared" si="393"/>
        <v>00</v>
      </c>
      <c r="O1374" s="1">
        <f t="shared" si="394"/>
        <v>6</v>
      </c>
      <c r="P1374" s="1">
        <f>IF(HEX2DEC(LEFT(E1374,4))&gt;=32768,HEX2DEC(LEFT(E1374,4))-65536,HEX2DEC(LEFT(E1374,4)))/Codes!$N$2</f>
        <v>6.4</v>
      </c>
      <c r="Q1374" s="1">
        <f>IF(HEX2DEC(RIGHT(E1374,4))&gt;=32768,HEX2DEC(RIGHT(E1374,4))-65536,HEX2DEC(RIGHT(E1374,4)))/Codes!$N$2</f>
        <v>0</v>
      </c>
      <c r="R1374" s="1">
        <f>IF(HEX2DEC(LEFT(F1374,4))&gt;=32768,HEX2DEC(LEFT(F1374,4))-65536,HEX2DEC(LEFT(F1374,4)))/Codes!$N$2</f>
        <v>0</v>
      </c>
      <c r="S1374" s="1">
        <f>IF(HEX2DEC(RIGHT(F1374,4))&gt;=32768,HEX2DEC(RIGHT(F1374,4))-65536,HEX2DEC(RIGHT(F1374,4)))/Codes!$N$2</f>
        <v>0</v>
      </c>
      <c r="T1374" s="18">
        <f t="shared" si="395"/>
        <v>361</v>
      </c>
      <c r="U1374" s="1">
        <f t="shared" si="396"/>
        <v>50</v>
      </c>
      <c r="V1374" s="1">
        <f t="shared" si="397"/>
        <v>0</v>
      </c>
      <c r="W1374" s="1" t="str">
        <f t="shared" si="398"/>
        <v>100</v>
      </c>
      <c r="X1374" s="1">
        <f t="shared" si="399"/>
        <v>2</v>
      </c>
      <c r="Y1374" s="1">
        <f t="shared" si="400"/>
        <v>80</v>
      </c>
      <c r="Z1374" s="1" t="str">
        <f>VLOOKUP(BIN2DEC(MID(HEX2BIN(MID(H1374,3,2),8),2,5)),Codes!$E$1:$F$18,2)</f>
        <v>Normal</v>
      </c>
      <c r="AA1374" s="6" t="str">
        <f t="shared" si="401"/>
        <v>0</v>
      </c>
      <c r="AB1374" s="1">
        <f t="shared" si="402"/>
        <v>1</v>
      </c>
      <c r="AC1374" s="1" t="str">
        <f>VLOOKUP(BIN2DEC(RIGHT(HEX2BIN(MID(H1374,6,1),4),1)&amp;LEFT(HEX2BIN(MID(H1374,7,1),4),1)),Codes!$K$1:$L$5,2)</f>
        <v>M</v>
      </c>
      <c r="AD1374" s="1" t="str">
        <f>VLOOKUP(BIN2DEC(RIGHT(HEX2BIN(MID(H1374,7,1),4),3)&amp;LEFT(HEX2BIN(MID(H1374,8,1),4),2)),Codes!$H$2:$I$33,2)</f>
        <v>Kick</v>
      </c>
      <c r="AE1374" s="1" t="str">
        <f t="shared" si="403"/>
        <v>1</v>
      </c>
      <c r="AF1374" s="1" t="str">
        <f t="shared" si="404"/>
        <v>1</v>
      </c>
      <c r="AH1374" s="6">
        <f t="shared" si="405"/>
        <v>34</v>
      </c>
    </row>
    <row r="1375" spans="1:34">
      <c r="A1375" s="3" t="s">
        <v>9939</v>
      </c>
      <c r="B1375" s="1" t="s">
        <v>34</v>
      </c>
      <c r="C1375" s="6" t="s">
        <v>5201</v>
      </c>
      <c r="D1375" s="9" t="s">
        <v>3780</v>
      </c>
      <c r="E1375" s="9" t="s">
        <v>207</v>
      </c>
      <c r="F1375" s="9" t="s">
        <v>91</v>
      </c>
      <c r="G1375" s="9" t="s">
        <v>443</v>
      </c>
      <c r="H1375" s="9" t="s">
        <v>444</v>
      </c>
      <c r="J1375" s="6" t="str">
        <f t="shared" si="389"/>
        <v>001011</v>
      </c>
      <c r="K1375" s="1">
        <f t="shared" si="390"/>
        <v>1</v>
      </c>
      <c r="L1375" s="6" t="str">
        <f t="shared" si="391"/>
        <v>00000</v>
      </c>
      <c r="M1375" s="1">
        <f t="shared" si="392"/>
        <v>13</v>
      </c>
      <c r="N1375" s="6" t="str">
        <f t="shared" si="393"/>
        <v>00</v>
      </c>
      <c r="O1375" s="1">
        <f t="shared" si="394"/>
        <v>6</v>
      </c>
      <c r="P1375" s="1">
        <f>IF(HEX2DEC(LEFT(E1375,4))&gt;=32768,HEX2DEC(LEFT(E1375,4))-65536,HEX2DEC(LEFT(E1375,4)))/Codes!$N$2</f>
        <v>4</v>
      </c>
      <c r="Q1375" s="1">
        <f>IF(HEX2DEC(RIGHT(E1375,4))&gt;=32768,HEX2DEC(RIGHT(E1375,4))-65536,HEX2DEC(RIGHT(E1375,4)))/Codes!$N$2</f>
        <v>0</v>
      </c>
      <c r="R1375" s="1">
        <f>IF(HEX2DEC(LEFT(F1375,4))&gt;=32768,HEX2DEC(LEFT(F1375,4))-65536,HEX2DEC(LEFT(F1375,4)))/Codes!$N$2</f>
        <v>0</v>
      </c>
      <c r="S1375" s="1">
        <f>IF(HEX2DEC(RIGHT(F1375,4))&gt;=32768,HEX2DEC(RIGHT(F1375,4))-65536,HEX2DEC(RIGHT(F1375,4)))/Codes!$N$2</f>
        <v>0</v>
      </c>
      <c r="T1375" s="18">
        <f t="shared" si="395"/>
        <v>361</v>
      </c>
      <c r="U1375" s="1">
        <f t="shared" si="396"/>
        <v>50</v>
      </c>
      <c r="V1375" s="1">
        <f t="shared" si="397"/>
        <v>0</v>
      </c>
      <c r="W1375" s="1" t="str">
        <f t="shared" si="398"/>
        <v>100</v>
      </c>
      <c r="X1375" s="1">
        <f t="shared" si="399"/>
        <v>2</v>
      </c>
      <c r="Y1375" s="1">
        <f t="shared" si="400"/>
        <v>80</v>
      </c>
      <c r="Z1375" s="1" t="str">
        <f>VLOOKUP(BIN2DEC(MID(HEX2BIN(MID(H1375,3,2),8),2,5)),Codes!$E$1:$F$18,2)</f>
        <v>Normal</v>
      </c>
      <c r="AA1375" s="6" t="str">
        <f t="shared" si="401"/>
        <v>0</v>
      </c>
      <c r="AB1375" s="1">
        <f t="shared" si="402"/>
        <v>1</v>
      </c>
      <c r="AC1375" s="1" t="str">
        <f>VLOOKUP(BIN2DEC(RIGHT(HEX2BIN(MID(H1375,6,1),4),1)&amp;LEFT(HEX2BIN(MID(H1375,7,1),4),1)),Codes!$K$1:$L$5,2)</f>
        <v>M</v>
      </c>
      <c r="AD1375" s="1" t="str">
        <f>VLOOKUP(BIN2DEC(RIGHT(HEX2BIN(MID(H1375,7,1),4),3)&amp;LEFT(HEX2BIN(MID(H1375,8,1),4),2)),Codes!$H$2:$I$33,2)</f>
        <v>Kick</v>
      </c>
      <c r="AE1375" s="1" t="str">
        <f t="shared" si="403"/>
        <v>1</v>
      </c>
      <c r="AF1375" s="1" t="str">
        <f t="shared" si="404"/>
        <v>1</v>
      </c>
      <c r="AH1375" s="6">
        <f t="shared" si="405"/>
        <v>34</v>
      </c>
    </row>
    <row r="1376" spans="1:34">
      <c r="A1376" s="3" t="s">
        <v>9940</v>
      </c>
      <c r="B1376" s="1" t="s">
        <v>34</v>
      </c>
      <c r="C1376" s="6" t="s">
        <v>5201</v>
      </c>
      <c r="D1376" s="9" t="s">
        <v>194</v>
      </c>
      <c r="E1376" s="9" t="s">
        <v>207</v>
      </c>
      <c r="F1376" s="9" t="s">
        <v>91</v>
      </c>
      <c r="G1376" s="9" t="s">
        <v>1321</v>
      </c>
      <c r="H1376" s="9" t="s">
        <v>444</v>
      </c>
      <c r="J1376" s="6" t="str">
        <f t="shared" si="389"/>
        <v>001011</v>
      </c>
      <c r="K1376" s="1">
        <f t="shared" si="390"/>
        <v>2</v>
      </c>
      <c r="L1376" s="6" t="str">
        <f t="shared" si="391"/>
        <v>00000</v>
      </c>
      <c r="M1376" s="1">
        <f t="shared" si="392"/>
        <v>4</v>
      </c>
      <c r="N1376" s="6" t="str">
        <f t="shared" si="393"/>
        <v>00</v>
      </c>
      <c r="O1376" s="1">
        <f t="shared" si="394"/>
        <v>6</v>
      </c>
      <c r="P1376" s="1">
        <f>IF(HEX2DEC(LEFT(E1376,4))&gt;=32768,HEX2DEC(LEFT(E1376,4))-65536,HEX2DEC(LEFT(E1376,4)))/Codes!$N$2</f>
        <v>4</v>
      </c>
      <c r="Q1376" s="1">
        <f>IF(HEX2DEC(RIGHT(E1376,4))&gt;=32768,HEX2DEC(RIGHT(E1376,4))-65536,HEX2DEC(RIGHT(E1376,4)))/Codes!$N$2</f>
        <v>0</v>
      </c>
      <c r="R1376" s="1">
        <f>IF(HEX2DEC(LEFT(F1376,4))&gt;=32768,HEX2DEC(LEFT(F1376,4))-65536,HEX2DEC(LEFT(F1376,4)))/Codes!$N$2</f>
        <v>0</v>
      </c>
      <c r="S1376" s="1">
        <f>IF(HEX2DEC(RIGHT(F1376,4))&gt;=32768,HEX2DEC(RIGHT(F1376,4))-65536,HEX2DEC(RIGHT(F1376,4)))/Codes!$N$2</f>
        <v>0</v>
      </c>
      <c r="T1376" s="18">
        <f t="shared" si="395"/>
        <v>361</v>
      </c>
      <c r="U1376" s="1">
        <f t="shared" si="396"/>
        <v>50</v>
      </c>
      <c r="V1376" s="1">
        <f t="shared" si="397"/>
        <v>0</v>
      </c>
      <c r="W1376" s="1" t="str">
        <f t="shared" si="398"/>
        <v>100</v>
      </c>
      <c r="X1376" s="1">
        <f t="shared" si="399"/>
        <v>0</v>
      </c>
      <c r="Y1376" s="1">
        <f t="shared" si="400"/>
        <v>80</v>
      </c>
      <c r="Z1376" s="1" t="str">
        <f>VLOOKUP(BIN2DEC(MID(HEX2BIN(MID(H1376,3,2),8),2,5)),Codes!$E$1:$F$18,2)</f>
        <v>Normal</v>
      </c>
      <c r="AA1376" s="6" t="str">
        <f t="shared" si="401"/>
        <v>0</v>
      </c>
      <c r="AB1376" s="1">
        <f t="shared" si="402"/>
        <v>1</v>
      </c>
      <c r="AC1376" s="1" t="str">
        <f>VLOOKUP(BIN2DEC(RIGHT(HEX2BIN(MID(H1376,6,1),4),1)&amp;LEFT(HEX2BIN(MID(H1376,7,1),4),1)),Codes!$K$1:$L$5,2)</f>
        <v>M</v>
      </c>
      <c r="AD1376" s="1" t="str">
        <f>VLOOKUP(BIN2DEC(RIGHT(HEX2BIN(MID(H1376,7,1),4),3)&amp;LEFT(HEX2BIN(MID(H1376,8,1),4),2)),Codes!$H$2:$I$33,2)</f>
        <v>Kick</v>
      </c>
      <c r="AE1376" s="1" t="str">
        <f t="shared" si="403"/>
        <v>1</v>
      </c>
      <c r="AF1376" s="1" t="str">
        <f t="shared" si="404"/>
        <v>1</v>
      </c>
      <c r="AH1376" s="6">
        <f t="shared" si="405"/>
        <v>34</v>
      </c>
    </row>
    <row r="1377" spans="1:34">
      <c r="A1377" s="3" t="s">
        <v>9941</v>
      </c>
      <c r="B1377" s="1" t="s">
        <v>34</v>
      </c>
      <c r="C1377" s="6" t="s">
        <v>1790</v>
      </c>
      <c r="D1377" s="9" t="s">
        <v>279</v>
      </c>
      <c r="E1377" s="9" t="s">
        <v>307</v>
      </c>
      <c r="F1377" s="9" t="s">
        <v>91</v>
      </c>
      <c r="G1377" s="9" t="s">
        <v>468</v>
      </c>
      <c r="H1377" s="9" t="s">
        <v>473</v>
      </c>
      <c r="J1377" s="6" t="str">
        <f t="shared" si="389"/>
        <v>001011</v>
      </c>
      <c r="K1377" s="1">
        <f t="shared" si="390"/>
        <v>0</v>
      </c>
      <c r="L1377" s="6" t="str">
        <f t="shared" si="391"/>
        <v>00000</v>
      </c>
      <c r="M1377" s="1">
        <f t="shared" si="392"/>
        <v>13</v>
      </c>
      <c r="N1377" s="6" t="str">
        <f t="shared" si="393"/>
        <v>00</v>
      </c>
      <c r="O1377" s="1">
        <f t="shared" si="394"/>
        <v>8</v>
      </c>
      <c r="P1377" s="1">
        <f>IF(HEX2DEC(LEFT(E1377,4))&gt;=32768,HEX2DEC(LEFT(E1377,4))-65536,HEX2DEC(LEFT(E1377,4)))/Codes!$N$2</f>
        <v>3.2</v>
      </c>
      <c r="Q1377" s="1">
        <f>IF(HEX2DEC(RIGHT(E1377,4))&gt;=32768,HEX2DEC(RIGHT(E1377,4))-65536,HEX2DEC(RIGHT(E1377,4)))/Codes!$N$2</f>
        <v>0</v>
      </c>
      <c r="R1377" s="1">
        <f>IF(HEX2DEC(LEFT(F1377,4))&gt;=32768,HEX2DEC(LEFT(F1377,4))-65536,HEX2DEC(LEFT(F1377,4)))/Codes!$N$2</f>
        <v>0</v>
      </c>
      <c r="S1377" s="1">
        <f>IF(HEX2DEC(RIGHT(F1377,4))&gt;=32768,HEX2DEC(RIGHT(F1377,4))-65536,HEX2DEC(RIGHT(F1377,4)))/Codes!$N$2</f>
        <v>0</v>
      </c>
      <c r="T1377" s="18">
        <f t="shared" si="395"/>
        <v>361</v>
      </c>
      <c r="U1377" s="1">
        <f t="shared" si="396"/>
        <v>100</v>
      </c>
      <c r="V1377" s="1">
        <f t="shared" si="397"/>
        <v>98</v>
      </c>
      <c r="W1377" s="1" t="str">
        <f t="shared" si="398"/>
        <v>100</v>
      </c>
      <c r="X1377" s="1">
        <f t="shared" si="399"/>
        <v>2</v>
      </c>
      <c r="Y1377" s="1">
        <f t="shared" si="400"/>
        <v>0</v>
      </c>
      <c r="Z1377" s="1" t="str">
        <f>VLOOKUP(BIN2DEC(MID(HEX2BIN(MID(H1377,3,2),8),2,5)),Codes!$E$1:$F$18,2)</f>
        <v>Normal</v>
      </c>
      <c r="AA1377" s="6" t="str">
        <f t="shared" si="401"/>
        <v>0</v>
      </c>
      <c r="AB1377" s="1">
        <f t="shared" si="402"/>
        <v>1</v>
      </c>
      <c r="AC1377" s="1" t="str">
        <f>VLOOKUP(BIN2DEC(RIGHT(HEX2BIN(MID(H1377,6,1),4),1)&amp;LEFT(HEX2BIN(MID(H1377,7,1),4),1)),Codes!$K$1:$L$5,2)</f>
        <v>M</v>
      </c>
      <c r="AD1377" s="1" t="str">
        <f>VLOOKUP(BIN2DEC(RIGHT(HEX2BIN(MID(H1377,7,1),4),3)&amp;LEFT(HEX2BIN(MID(H1377,8,1),4),2)),Codes!$H$2:$I$33,2)</f>
        <v>Kick</v>
      </c>
      <c r="AE1377" s="1" t="str">
        <f t="shared" si="403"/>
        <v>1</v>
      </c>
      <c r="AF1377" s="1" t="str">
        <f t="shared" si="404"/>
        <v>1</v>
      </c>
      <c r="AH1377" s="6">
        <f t="shared" si="405"/>
        <v>34</v>
      </c>
    </row>
    <row r="1378" spans="1:34">
      <c r="A1378" s="3" t="s">
        <v>9942</v>
      </c>
      <c r="B1378" s="1" t="s">
        <v>34</v>
      </c>
      <c r="C1378" s="6" t="s">
        <v>1790</v>
      </c>
      <c r="D1378" s="9" t="s">
        <v>9774</v>
      </c>
      <c r="E1378" s="9" t="s">
        <v>232</v>
      </c>
      <c r="F1378" s="9" t="s">
        <v>91</v>
      </c>
      <c r="G1378" s="9" t="s">
        <v>468</v>
      </c>
      <c r="H1378" s="9" t="s">
        <v>473</v>
      </c>
      <c r="J1378" s="6" t="str">
        <f t="shared" si="389"/>
        <v>001011</v>
      </c>
      <c r="K1378" s="1">
        <f t="shared" si="390"/>
        <v>1</v>
      </c>
      <c r="L1378" s="6" t="str">
        <f t="shared" si="391"/>
        <v>00000</v>
      </c>
      <c r="M1378" s="1">
        <f t="shared" si="392"/>
        <v>15</v>
      </c>
      <c r="N1378" s="6" t="str">
        <f t="shared" si="393"/>
        <v>00</v>
      </c>
      <c r="O1378" s="1">
        <f t="shared" si="394"/>
        <v>8</v>
      </c>
      <c r="P1378" s="1">
        <f>IF(HEX2DEC(LEFT(E1378,4))&gt;=32768,HEX2DEC(LEFT(E1378,4))-65536,HEX2DEC(LEFT(E1378,4)))/Codes!$N$2</f>
        <v>4.8</v>
      </c>
      <c r="Q1378" s="1">
        <f>IF(HEX2DEC(RIGHT(E1378,4))&gt;=32768,HEX2DEC(RIGHT(E1378,4))-65536,HEX2DEC(RIGHT(E1378,4)))/Codes!$N$2</f>
        <v>0</v>
      </c>
      <c r="R1378" s="1">
        <f>IF(HEX2DEC(LEFT(F1378,4))&gt;=32768,HEX2DEC(LEFT(F1378,4))-65536,HEX2DEC(LEFT(F1378,4)))/Codes!$N$2</f>
        <v>0</v>
      </c>
      <c r="S1378" s="1">
        <f>IF(HEX2DEC(RIGHT(F1378,4))&gt;=32768,HEX2DEC(RIGHT(F1378,4))-65536,HEX2DEC(RIGHT(F1378,4)))/Codes!$N$2</f>
        <v>0</v>
      </c>
      <c r="T1378" s="18">
        <f t="shared" si="395"/>
        <v>361</v>
      </c>
      <c r="U1378" s="1">
        <f t="shared" si="396"/>
        <v>100</v>
      </c>
      <c r="V1378" s="1">
        <f t="shared" si="397"/>
        <v>98</v>
      </c>
      <c r="W1378" s="1" t="str">
        <f t="shared" si="398"/>
        <v>100</v>
      </c>
      <c r="X1378" s="1">
        <f t="shared" si="399"/>
        <v>2</v>
      </c>
      <c r="Y1378" s="1">
        <f t="shared" si="400"/>
        <v>0</v>
      </c>
      <c r="Z1378" s="1" t="str">
        <f>VLOOKUP(BIN2DEC(MID(HEX2BIN(MID(H1378,3,2),8),2,5)),Codes!$E$1:$F$18,2)</f>
        <v>Normal</v>
      </c>
      <c r="AA1378" s="6" t="str">
        <f t="shared" si="401"/>
        <v>0</v>
      </c>
      <c r="AB1378" s="1">
        <f t="shared" si="402"/>
        <v>1</v>
      </c>
      <c r="AC1378" s="1" t="str">
        <f>VLOOKUP(BIN2DEC(RIGHT(HEX2BIN(MID(H1378,6,1),4),1)&amp;LEFT(HEX2BIN(MID(H1378,7,1),4),1)),Codes!$K$1:$L$5,2)</f>
        <v>M</v>
      </c>
      <c r="AD1378" s="1" t="str">
        <f>VLOOKUP(BIN2DEC(RIGHT(HEX2BIN(MID(H1378,7,1),4),3)&amp;LEFT(HEX2BIN(MID(H1378,8,1),4),2)),Codes!$H$2:$I$33,2)</f>
        <v>Kick</v>
      </c>
      <c r="AE1378" s="1" t="str">
        <f t="shared" si="403"/>
        <v>1</v>
      </c>
      <c r="AF1378" s="1" t="str">
        <f t="shared" si="404"/>
        <v>1</v>
      </c>
      <c r="AH1378" s="6">
        <f t="shared" si="405"/>
        <v>34</v>
      </c>
    </row>
    <row r="1379" spans="1:34">
      <c r="A1379" s="3" t="s">
        <v>9943</v>
      </c>
      <c r="B1379" s="1" t="s">
        <v>34</v>
      </c>
      <c r="C1379" s="6" t="s">
        <v>1790</v>
      </c>
      <c r="D1379" s="9" t="s">
        <v>9944</v>
      </c>
      <c r="E1379" s="9" t="s">
        <v>232</v>
      </c>
      <c r="F1379" s="9" t="s">
        <v>91</v>
      </c>
      <c r="G1379" s="9" t="s">
        <v>468</v>
      </c>
      <c r="H1379" s="9" t="s">
        <v>473</v>
      </c>
      <c r="J1379" s="6" t="str">
        <f t="shared" si="389"/>
        <v>001011</v>
      </c>
      <c r="K1379" s="1">
        <f t="shared" si="390"/>
        <v>2</v>
      </c>
      <c r="L1379" s="6" t="str">
        <f t="shared" si="391"/>
        <v>00000</v>
      </c>
      <c r="M1379" s="1">
        <f t="shared" si="392"/>
        <v>39</v>
      </c>
      <c r="N1379" s="6" t="str">
        <f t="shared" si="393"/>
        <v>00</v>
      </c>
      <c r="O1379" s="1">
        <f t="shared" si="394"/>
        <v>6</v>
      </c>
      <c r="P1379" s="1">
        <f>IF(HEX2DEC(LEFT(E1379,4))&gt;=32768,HEX2DEC(LEFT(E1379,4))-65536,HEX2DEC(LEFT(E1379,4)))/Codes!$N$2</f>
        <v>4.8</v>
      </c>
      <c r="Q1379" s="1">
        <f>IF(HEX2DEC(RIGHT(E1379,4))&gt;=32768,HEX2DEC(RIGHT(E1379,4))-65536,HEX2DEC(RIGHT(E1379,4)))/Codes!$N$2</f>
        <v>0</v>
      </c>
      <c r="R1379" s="1">
        <f>IF(HEX2DEC(LEFT(F1379,4))&gt;=32768,HEX2DEC(LEFT(F1379,4))-65536,HEX2DEC(LEFT(F1379,4)))/Codes!$N$2</f>
        <v>0</v>
      </c>
      <c r="S1379" s="1">
        <f>IF(HEX2DEC(RIGHT(F1379,4))&gt;=32768,HEX2DEC(RIGHT(F1379,4))-65536,HEX2DEC(RIGHT(F1379,4)))/Codes!$N$2</f>
        <v>0</v>
      </c>
      <c r="T1379" s="18">
        <f t="shared" si="395"/>
        <v>361</v>
      </c>
      <c r="U1379" s="1">
        <f t="shared" si="396"/>
        <v>100</v>
      </c>
      <c r="V1379" s="1">
        <f t="shared" si="397"/>
        <v>98</v>
      </c>
      <c r="W1379" s="1" t="str">
        <f t="shared" si="398"/>
        <v>100</v>
      </c>
      <c r="X1379" s="1">
        <f t="shared" si="399"/>
        <v>2</v>
      </c>
      <c r="Y1379" s="1">
        <f t="shared" si="400"/>
        <v>0</v>
      </c>
      <c r="Z1379" s="1" t="str">
        <f>VLOOKUP(BIN2DEC(MID(HEX2BIN(MID(H1379,3,2),8),2,5)),Codes!$E$1:$F$18,2)</f>
        <v>Normal</v>
      </c>
      <c r="AA1379" s="6" t="str">
        <f t="shared" si="401"/>
        <v>0</v>
      </c>
      <c r="AB1379" s="1">
        <f t="shared" si="402"/>
        <v>1</v>
      </c>
      <c r="AC1379" s="1" t="str">
        <f>VLOOKUP(BIN2DEC(RIGHT(HEX2BIN(MID(H1379,6,1),4),1)&amp;LEFT(HEX2BIN(MID(H1379,7,1),4),1)),Codes!$K$1:$L$5,2)</f>
        <v>M</v>
      </c>
      <c r="AD1379" s="1" t="str">
        <f>VLOOKUP(BIN2DEC(RIGHT(HEX2BIN(MID(H1379,7,1),4),3)&amp;LEFT(HEX2BIN(MID(H1379,8,1),4),2)),Codes!$H$2:$I$33,2)</f>
        <v>Kick</v>
      </c>
      <c r="AE1379" s="1" t="str">
        <f t="shared" si="403"/>
        <v>1</v>
      </c>
      <c r="AF1379" s="1" t="str">
        <f t="shared" si="404"/>
        <v>1</v>
      </c>
      <c r="AH1379" s="6">
        <f t="shared" si="405"/>
        <v>34</v>
      </c>
    </row>
    <row r="1380" spans="1:34">
      <c r="A1380" s="3" t="s">
        <v>9945</v>
      </c>
      <c r="B1380" s="1" t="s">
        <v>34</v>
      </c>
      <c r="C1380" s="6" t="s">
        <v>1787</v>
      </c>
      <c r="D1380" s="9" t="s">
        <v>9778</v>
      </c>
      <c r="E1380" s="9" t="s">
        <v>232</v>
      </c>
      <c r="F1380" s="9" t="s">
        <v>91</v>
      </c>
      <c r="G1380" s="9" t="s">
        <v>468</v>
      </c>
      <c r="H1380" s="9" t="s">
        <v>473</v>
      </c>
      <c r="J1380" s="6" t="str">
        <f t="shared" si="389"/>
        <v>001011</v>
      </c>
      <c r="K1380" s="1">
        <f t="shared" si="390"/>
        <v>0</v>
      </c>
      <c r="L1380" s="6" t="str">
        <f t="shared" si="391"/>
        <v>00000</v>
      </c>
      <c r="M1380" s="1">
        <f t="shared" si="392"/>
        <v>9</v>
      </c>
      <c r="N1380" s="6" t="str">
        <f t="shared" si="393"/>
        <v>00</v>
      </c>
      <c r="O1380" s="1">
        <f t="shared" si="394"/>
        <v>8</v>
      </c>
      <c r="P1380" s="1">
        <f>IF(HEX2DEC(LEFT(E1380,4))&gt;=32768,HEX2DEC(LEFT(E1380,4))-65536,HEX2DEC(LEFT(E1380,4)))/Codes!$N$2</f>
        <v>4.8</v>
      </c>
      <c r="Q1380" s="1">
        <f>IF(HEX2DEC(RIGHT(E1380,4))&gt;=32768,HEX2DEC(RIGHT(E1380,4))-65536,HEX2DEC(RIGHT(E1380,4)))/Codes!$N$2</f>
        <v>0</v>
      </c>
      <c r="R1380" s="1">
        <f>IF(HEX2DEC(LEFT(F1380,4))&gt;=32768,HEX2DEC(LEFT(F1380,4))-65536,HEX2DEC(LEFT(F1380,4)))/Codes!$N$2</f>
        <v>0</v>
      </c>
      <c r="S1380" s="1">
        <f>IF(HEX2DEC(RIGHT(F1380,4))&gt;=32768,HEX2DEC(RIGHT(F1380,4))-65536,HEX2DEC(RIGHT(F1380,4)))/Codes!$N$2</f>
        <v>0</v>
      </c>
      <c r="T1380" s="18">
        <f t="shared" si="395"/>
        <v>361</v>
      </c>
      <c r="U1380" s="1">
        <f t="shared" si="396"/>
        <v>100</v>
      </c>
      <c r="V1380" s="1">
        <f t="shared" si="397"/>
        <v>98</v>
      </c>
      <c r="W1380" s="1" t="str">
        <f t="shared" si="398"/>
        <v>100</v>
      </c>
      <c r="X1380" s="1">
        <f t="shared" si="399"/>
        <v>2</v>
      </c>
      <c r="Y1380" s="1">
        <f t="shared" si="400"/>
        <v>0</v>
      </c>
      <c r="Z1380" s="1" t="str">
        <f>VLOOKUP(BIN2DEC(MID(HEX2BIN(MID(H1380,3,2),8),2,5)),Codes!$E$1:$F$18,2)</f>
        <v>Normal</v>
      </c>
      <c r="AA1380" s="6" t="str">
        <f t="shared" si="401"/>
        <v>0</v>
      </c>
      <c r="AB1380" s="1">
        <f t="shared" si="402"/>
        <v>1</v>
      </c>
      <c r="AC1380" s="1" t="str">
        <f>VLOOKUP(BIN2DEC(RIGHT(HEX2BIN(MID(H1380,6,1),4),1)&amp;LEFT(HEX2BIN(MID(H1380,7,1),4),1)),Codes!$K$1:$L$5,2)</f>
        <v>M</v>
      </c>
      <c r="AD1380" s="1" t="str">
        <f>VLOOKUP(BIN2DEC(RIGHT(HEX2BIN(MID(H1380,7,1),4),3)&amp;LEFT(HEX2BIN(MID(H1380,8,1),4),2)),Codes!$H$2:$I$33,2)</f>
        <v>Kick</v>
      </c>
      <c r="AE1380" s="1" t="str">
        <f t="shared" si="403"/>
        <v>1</v>
      </c>
      <c r="AF1380" s="1" t="str">
        <f t="shared" si="404"/>
        <v>1</v>
      </c>
      <c r="AH1380" s="6">
        <f t="shared" si="405"/>
        <v>34</v>
      </c>
    </row>
    <row r="1381" spans="1:34">
      <c r="A1381" s="3" t="s">
        <v>9946</v>
      </c>
      <c r="B1381" s="1" t="s">
        <v>34</v>
      </c>
      <c r="C1381" s="6" t="s">
        <v>1787</v>
      </c>
      <c r="D1381" s="9" t="s">
        <v>9774</v>
      </c>
      <c r="E1381" s="9" t="s">
        <v>232</v>
      </c>
      <c r="F1381" s="9" t="s">
        <v>91</v>
      </c>
      <c r="G1381" s="9" t="s">
        <v>468</v>
      </c>
      <c r="H1381" s="9" t="s">
        <v>473</v>
      </c>
      <c r="J1381" s="6" t="str">
        <f t="shared" si="389"/>
        <v>001011</v>
      </c>
      <c r="K1381" s="1">
        <f t="shared" si="390"/>
        <v>1</v>
      </c>
      <c r="L1381" s="6" t="str">
        <f t="shared" si="391"/>
        <v>00000</v>
      </c>
      <c r="M1381" s="1">
        <f t="shared" si="392"/>
        <v>15</v>
      </c>
      <c r="N1381" s="6" t="str">
        <f t="shared" si="393"/>
        <v>00</v>
      </c>
      <c r="O1381" s="1">
        <f t="shared" si="394"/>
        <v>8</v>
      </c>
      <c r="P1381" s="1">
        <f>IF(HEX2DEC(LEFT(E1381,4))&gt;=32768,HEX2DEC(LEFT(E1381,4))-65536,HEX2DEC(LEFT(E1381,4)))/Codes!$N$2</f>
        <v>4.8</v>
      </c>
      <c r="Q1381" s="1">
        <f>IF(HEX2DEC(RIGHT(E1381,4))&gt;=32768,HEX2DEC(RIGHT(E1381,4))-65536,HEX2DEC(RIGHT(E1381,4)))/Codes!$N$2</f>
        <v>0</v>
      </c>
      <c r="R1381" s="1">
        <f>IF(HEX2DEC(LEFT(F1381,4))&gt;=32768,HEX2DEC(LEFT(F1381,4))-65536,HEX2DEC(LEFT(F1381,4)))/Codes!$N$2</f>
        <v>0</v>
      </c>
      <c r="S1381" s="1">
        <f>IF(HEX2DEC(RIGHT(F1381,4))&gt;=32768,HEX2DEC(RIGHT(F1381,4))-65536,HEX2DEC(RIGHT(F1381,4)))/Codes!$N$2</f>
        <v>0</v>
      </c>
      <c r="T1381" s="18">
        <f t="shared" si="395"/>
        <v>361</v>
      </c>
      <c r="U1381" s="1">
        <f t="shared" si="396"/>
        <v>100</v>
      </c>
      <c r="V1381" s="1">
        <f t="shared" si="397"/>
        <v>98</v>
      </c>
      <c r="W1381" s="1" t="str">
        <f t="shared" si="398"/>
        <v>100</v>
      </c>
      <c r="X1381" s="1">
        <f t="shared" si="399"/>
        <v>2</v>
      </c>
      <c r="Y1381" s="1">
        <f t="shared" si="400"/>
        <v>0</v>
      </c>
      <c r="Z1381" s="1" t="str">
        <f>VLOOKUP(BIN2DEC(MID(HEX2BIN(MID(H1381,3,2),8),2,5)),Codes!$E$1:$F$18,2)</f>
        <v>Normal</v>
      </c>
      <c r="AA1381" s="6" t="str">
        <f t="shared" si="401"/>
        <v>0</v>
      </c>
      <c r="AB1381" s="1">
        <f t="shared" si="402"/>
        <v>1</v>
      </c>
      <c r="AC1381" s="1" t="str">
        <f>VLOOKUP(BIN2DEC(RIGHT(HEX2BIN(MID(H1381,6,1),4),1)&amp;LEFT(HEX2BIN(MID(H1381,7,1),4),1)),Codes!$K$1:$L$5,2)</f>
        <v>M</v>
      </c>
      <c r="AD1381" s="1" t="str">
        <f>VLOOKUP(BIN2DEC(RIGHT(HEX2BIN(MID(H1381,7,1),4),3)&amp;LEFT(HEX2BIN(MID(H1381,8,1),4),2)),Codes!$H$2:$I$33,2)</f>
        <v>Kick</v>
      </c>
      <c r="AE1381" s="1" t="str">
        <f t="shared" si="403"/>
        <v>1</v>
      </c>
      <c r="AF1381" s="1" t="str">
        <f t="shared" si="404"/>
        <v>1</v>
      </c>
      <c r="AH1381" s="6">
        <f t="shared" si="405"/>
        <v>34</v>
      </c>
    </row>
    <row r="1382" spans="1:34">
      <c r="A1382" s="3" t="s">
        <v>9947</v>
      </c>
      <c r="B1382" s="1" t="s">
        <v>34</v>
      </c>
      <c r="C1382" s="6" t="s">
        <v>1787</v>
      </c>
      <c r="D1382" s="9" t="s">
        <v>9944</v>
      </c>
      <c r="E1382" s="9" t="s">
        <v>232</v>
      </c>
      <c r="F1382" s="9" t="s">
        <v>91</v>
      </c>
      <c r="G1382" s="9" t="s">
        <v>468</v>
      </c>
      <c r="H1382" s="9" t="s">
        <v>473</v>
      </c>
      <c r="J1382" s="6" t="str">
        <f t="shared" si="389"/>
        <v>001011</v>
      </c>
      <c r="K1382" s="1">
        <f t="shared" si="390"/>
        <v>2</v>
      </c>
      <c r="L1382" s="6" t="str">
        <f t="shared" si="391"/>
        <v>00000</v>
      </c>
      <c r="M1382" s="1">
        <f t="shared" si="392"/>
        <v>39</v>
      </c>
      <c r="N1382" s="6" t="str">
        <f t="shared" si="393"/>
        <v>00</v>
      </c>
      <c r="O1382" s="1">
        <f t="shared" si="394"/>
        <v>6</v>
      </c>
      <c r="P1382" s="1">
        <f>IF(HEX2DEC(LEFT(E1382,4))&gt;=32768,HEX2DEC(LEFT(E1382,4))-65536,HEX2DEC(LEFT(E1382,4)))/Codes!$N$2</f>
        <v>4.8</v>
      </c>
      <c r="Q1382" s="1">
        <f>IF(HEX2DEC(RIGHT(E1382,4))&gt;=32768,HEX2DEC(RIGHT(E1382,4))-65536,HEX2DEC(RIGHT(E1382,4)))/Codes!$N$2</f>
        <v>0</v>
      </c>
      <c r="R1382" s="1">
        <f>IF(HEX2DEC(LEFT(F1382,4))&gt;=32768,HEX2DEC(LEFT(F1382,4))-65536,HEX2DEC(LEFT(F1382,4)))/Codes!$N$2</f>
        <v>0</v>
      </c>
      <c r="S1382" s="1">
        <f>IF(HEX2DEC(RIGHT(F1382,4))&gt;=32768,HEX2DEC(RIGHT(F1382,4))-65536,HEX2DEC(RIGHT(F1382,4)))/Codes!$N$2</f>
        <v>0</v>
      </c>
      <c r="T1382" s="18">
        <f t="shared" si="395"/>
        <v>361</v>
      </c>
      <c r="U1382" s="1">
        <f t="shared" si="396"/>
        <v>100</v>
      </c>
      <c r="V1382" s="1">
        <f t="shared" si="397"/>
        <v>98</v>
      </c>
      <c r="W1382" s="1" t="str">
        <f t="shared" si="398"/>
        <v>100</v>
      </c>
      <c r="X1382" s="1">
        <f t="shared" si="399"/>
        <v>2</v>
      </c>
      <c r="Y1382" s="1">
        <f t="shared" si="400"/>
        <v>0</v>
      </c>
      <c r="Z1382" s="1" t="str">
        <f>VLOOKUP(BIN2DEC(MID(HEX2BIN(MID(H1382,3,2),8),2,5)),Codes!$E$1:$F$18,2)</f>
        <v>Normal</v>
      </c>
      <c r="AA1382" s="6" t="str">
        <f t="shared" si="401"/>
        <v>0</v>
      </c>
      <c r="AB1382" s="1">
        <f t="shared" si="402"/>
        <v>1</v>
      </c>
      <c r="AC1382" s="1" t="str">
        <f>VLOOKUP(BIN2DEC(RIGHT(HEX2BIN(MID(H1382,6,1),4),1)&amp;LEFT(HEX2BIN(MID(H1382,7,1),4),1)),Codes!$K$1:$L$5,2)</f>
        <v>M</v>
      </c>
      <c r="AD1382" s="1" t="str">
        <f>VLOOKUP(BIN2DEC(RIGHT(HEX2BIN(MID(H1382,7,1),4),3)&amp;LEFT(HEX2BIN(MID(H1382,8,1),4),2)),Codes!$H$2:$I$33,2)</f>
        <v>Kick</v>
      </c>
      <c r="AE1382" s="1" t="str">
        <f t="shared" si="403"/>
        <v>1</v>
      </c>
      <c r="AF1382" s="1" t="str">
        <f t="shared" si="404"/>
        <v>1</v>
      </c>
      <c r="AH1382" s="6">
        <f t="shared" si="405"/>
        <v>34</v>
      </c>
    </row>
    <row r="1383" spans="1:34">
      <c r="A1383" s="3" t="s">
        <v>9948</v>
      </c>
      <c r="B1383" s="1" t="s">
        <v>34</v>
      </c>
      <c r="C1383" s="6" t="s">
        <v>1796</v>
      </c>
      <c r="D1383" s="9" t="s">
        <v>9949</v>
      </c>
      <c r="E1383" s="9" t="s">
        <v>207</v>
      </c>
      <c r="F1383" s="9" t="s">
        <v>3095</v>
      </c>
      <c r="G1383" s="9" t="s">
        <v>481</v>
      </c>
      <c r="H1383" s="9" t="s">
        <v>482</v>
      </c>
      <c r="J1383" s="6" t="str">
        <f t="shared" si="389"/>
        <v>001011</v>
      </c>
      <c r="K1383" s="1">
        <f t="shared" si="390"/>
        <v>0</v>
      </c>
      <c r="L1383" s="6" t="str">
        <f t="shared" si="391"/>
        <v>00000</v>
      </c>
      <c r="M1383" s="1">
        <f t="shared" si="392"/>
        <v>1</v>
      </c>
      <c r="N1383" s="6" t="str">
        <f t="shared" si="393"/>
        <v>00</v>
      </c>
      <c r="O1383" s="1">
        <f t="shared" si="394"/>
        <v>0</v>
      </c>
      <c r="P1383" s="1">
        <f>IF(HEX2DEC(LEFT(E1383,4))&gt;=32768,HEX2DEC(LEFT(E1383,4))-65536,HEX2DEC(LEFT(E1383,4)))/Codes!$N$2</f>
        <v>4</v>
      </c>
      <c r="Q1383" s="1">
        <f>IF(HEX2DEC(RIGHT(E1383,4))&gt;=32768,HEX2DEC(RIGHT(E1383,4))-65536,HEX2DEC(RIGHT(E1383,4)))/Codes!$N$2</f>
        <v>0</v>
      </c>
      <c r="R1383" s="1">
        <f>IF(HEX2DEC(LEFT(F1383,4))&gt;=32768,HEX2DEC(LEFT(F1383,4))-65536,HEX2DEC(LEFT(F1383,4)))/Codes!$N$2</f>
        <v>7.2</v>
      </c>
      <c r="S1383" s="1">
        <f>IF(HEX2DEC(RIGHT(F1383,4))&gt;=32768,HEX2DEC(RIGHT(F1383,4))-65536,HEX2DEC(RIGHT(F1383,4)))/Codes!$N$2</f>
        <v>8.8000000000000007</v>
      </c>
      <c r="T1383" s="18">
        <f t="shared" si="395"/>
        <v>361</v>
      </c>
      <c r="U1383" s="1">
        <f t="shared" si="396"/>
        <v>100</v>
      </c>
      <c r="V1383" s="1">
        <f t="shared" si="397"/>
        <v>0</v>
      </c>
      <c r="W1383" s="1" t="str">
        <f t="shared" si="398"/>
        <v>100</v>
      </c>
      <c r="X1383" s="1">
        <f t="shared" si="399"/>
        <v>2</v>
      </c>
      <c r="Y1383" s="1">
        <f t="shared" si="400"/>
        <v>0</v>
      </c>
      <c r="Z1383" s="1" t="str">
        <f>VLOOKUP(BIN2DEC(MID(HEX2BIN(MID(H1383,3,2),8),2,5)),Codes!$E$1:$F$18,2)</f>
        <v>Grab</v>
      </c>
      <c r="AA1383" s="6" t="str">
        <f t="shared" si="401"/>
        <v>0</v>
      </c>
      <c r="AB1383" s="1">
        <f t="shared" si="402"/>
        <v>0</v>
      </c>
      <c r="AC1383" s="1" t="str">
        <f>VLOOKUP(BIN2DEC(RIGHT(HEX2BIN(MID(H1383,6,1),4),1)&amp;LEFT(HEX2BIN(MID(H1383,7,1),4),1)),Codes!$K$1:$L$5,2)</f>
        <v>M</v>
      </c>
      <c r="AD1383" s="1" t="str">
        <f>VLOOKUP(BIN2DEC(RIGHT(HEX2BIN(MID(H1383,7,1),4),3)&amp;LEFT(HEX2BIN(MID(H1383,8,1),4),2)),Codes!$H$2:$I$33,2)</f>
        <v>Kick</v>
      </c>
      <c r="AE1383" s="1" t="str">
        <f t="shared" si="403"/>
        <v>1</v>
      </c>
      <c r="AF1383" s="1" t="str">
        <f t="shared" si="404"/>
        <v>1</v>
      </c>
      <c r="AH1383" s="6">
        <f t="shared" si="405"/>
        <v>34</v>
      </c>
    </row>
    <row r="1384" spans="1:34">
      <c r="A1384" s="3" t="s">
        <v>9950</v>
      </c>
      <c r="B1384" s="1" t="s">
        <v>34</v>
      </c>
      <c r="C1384" s="6" t="s">
        <v>1796</v>
      </c>
      <c r="D1384" s="9" t="s">
        <v>9951</v>
      </c>
      <c r="E1384" s="9" t="s">
        <v>212</v>
      </c>
      <c r="F1384" s="9" t="s">
        <v>1546</v>
      </c>
      <c r="G1384" s="9" t="s">
        <v>481</v>
      </c>
      <c r="H1384" s="9" t="s">
        <v>482</v>
      </c>
      <c r="J1384" s="6" t="str">
        <f t="shared" si="389"/>
        <v>001011</v>
      </c>
      <c r="K1384" s="1">
        <f t="shared" si="390"/>
        <v>1</v>
      </c>
      <c r="L1384" s="6" t="str">
        <f t="shared" si="391"/>
        <v>00000</v>
      </c>
      <c r="M1384" s="1">
        <f t="shared" si="392"/>
        <v>1</v>
      </c>
      <c r="N1384" s="6" t="str">
        <f t="shared" si="393"/>
        <v>00</v>
      </c>
      <c r="O1384" s="1">
        <f t="shared" si="394"/>
        <v>0</v>
      </c>
      <c r="P1384" s="1">
        <f>IF(HEX2DEC(LEFT(E1384,4))&gt;=32768,HEX2DEC(LEFT(E1384,4))-65536,HEX2DEC(LEFT(E1384,4)))/Codes!$N$2</f>
        <v>2.8</v>
      </c>
      <c r="Q1384" s="1">
        <f>IF(HEX2DEC(RIGHT(E1384,4))&gt;=32768,HEX2DEC(RIGHT(E1384,4))-65536,HEX2DEC(RIGHT(E1384,4)))/Codes!$N$2</f>
        <v>0</v>
      </c>
      <c r="R1384" s="1">
        <f>IF(HEX2DEC(LEFT(F1384,4))&gt;=32768,HEX2DEC(LEFT(F1384,4))-65536,HEX2DEC(LEFT(F1384,4)))/Codes!$N$2</f>
        <v>7.2</v>
      </c>
      <c r="S1384" s="1">
        <f>IF(HEX2DEC(RIGHT(F1384,4))&gt;=32768,HEX2DEC(RIGHT(F1384,4))-65536,HEX2DEC(RIGHT(F1384,4)))/Codes!$N$2</f>
        <v>4.8</v>
      </c>
      <c r="T1384" s="18">
        <f t="shared" si="395"/>
        <v>361</v>
      </c>
      <c r="U1384" s="1">
        <f t="shared" si="396"/>
        <v>100</v>
      </c>
      <c r="V1384" s="1">
        <f t="shared" si="397"/>
        <v>0</v>
      </c>
      <c r="W1384" s="1" t="str">
        <f t="shared" si="398"/>
        <v>100</v>
      </c>
      <c r="X1384" s="1">
        <f t="shared" si="399"/>
        <v>2</v>
      </c>
      <c r="Y1384" s="1">
        <f t="shared" si="400"/>
        <v>0</v>
      </c>
      <c r="Z1384" s="1" t="str">
        <f>VLOOKUP(BIN2DEC(MID(HEX2BIN(MID(H1384,3,2),8),2,5)),Codes!$E$1:$F$18,2)</f>
        <v>Grab</v>
      </c>
      <c r="AA1384" s="6" t="str">
        <f t="shared" si="401"/>
        <v>0</v>
      </c>
      <c r="AB1384" s="1">
        <f t="shared" si="402"/>
        <v>0</v>
      </c>
      <c r="AC1384" s="1" t="str">
        <f>VLOOKUP(BIN2DEC(RIGHT(HEX2BIN(MID(H1384,6,1),4),1)&amp;LEFT(HEX2BIN(MID(H1384,7,1),4),1)),Codes!$K$1:$L$5,2)</f>
        <v>M</v>
      </c>
      <c r="AD1384" s="1" t="str">
        <f>VLOOKUP(BIN2DEC(RIGHT(HEX2BIN(MID(H1384,7,1),4),3)&amp;LEFT(HEX2BIN(MID(H1384,8,1),4),2)),Codes!$H$2:$I$33,2)</f>
        <v>Kick</v>
      </c>
      <c r="AE1384" s="1" t="str">
        <f t="shared" si="403"/>
        <v>1</v>
      </c>
      <c r="AF1384" s="1" t="str">
        <f t="shared" si="404"/>
        <v>1</v>
      </c>
      <c r="AH1384" s="6">
        <f t="shared" si="405"/>
        <v>34</v>
      </c>
    </row>
    <row r="1385" spans="1:34">
      <c r="A1385" s="3" t="s">
        <v>9953</v>
      </c>
      <c r="B1385" s="1" t="s">
        <v>34</v>
      </c>
      <c r="C1385" s="6" t="s">
        <v>1797</v>
      </c>
      <c r="D1385" s="9" t="s">
        <v>9949</v>
      </c>
      <c r="E1385" s="9" t="s">
        <v>207</v>
      </c>
      <c r="F1385" s="9" t="s">
        <v>8277</v>
      </c>
      <c r="G1385" s="9" t="s">
        <v>481</v>
      </c>
      <c r="H1385" s="9" t="s">
        <v>482</v>
      </c>
      <c r="J1385" s="6" t="str">
        <f t="shared" si="389"/>
        <v>001011</v>
      </c>
      <c r="K1385" s="1">
        <f t="shared" si="390"/>
        <v>0</v>
      </c>
      <c r="L1385" s="6" t="str">
        <f t="shared" si="391"/>
        <v>00000</v>
      </c>
      <c r="M1385" s="1">
        <f t="shared" si="392"/>
        <v>1</v>
      </c>
      <c r="N1385" s="6" t="str">
        <f t="shared" si="393"/>
        <v>00</v>
      </c>
      <c r="O1385" s="1">
        <f t="shared" si="394"/>
        <v>0</v>
      </c>
      <c r="P1385" s="1">
        <f>IF(HEX2DEC(LEFT(E1385,4))&gt;=32768,HEX2DEC(LEFT(E1385,4))-65536,HEX2DEC(LEFT(E1385,4)))/Codes!$N$2</f>
        <v>4</v>
      </c>
      <c r="Q1385" s="1">
        <f>IF(HEX2DEC(RIGHT(E1385,4))&gt;=32768,HEX2DEC(RIGHT(E1385,4))-65536,HEX2DEC(RIGHT(E1385,4)))/Codes!$N$2</f>
        <v>0</v>
      </c>
      <c r="R1385" s="1">
        <f>IF(HEX2DEC(LEFT(F1385,4))&gt;=32768,HEX2DEC(LEFT(F1385,4))-65536,HEX2DEC(LEFT(F1385,4)))/Codes!$N$2</f>
        <v>6</v>
      </c>
      <c r="S1385" s="1">
        <f>IF(HEX2DEC(RIGHT(F1385,4))&gt;=32768,HEX2DEC(RIGHT(F1385,4))-65536,HEX2DEC(RIGHT(F1385,4)))/Codes!$N$2</f>
        <v>8</v>
      </c>
      <c r="T1385" s="18">
        <f t="shared" si="395"/>
        <v>361</v>
      </c>
      <c r="U1385" s="1">
        <f t="shared" si="396"/>
        <v>100</v>
      </c>
      <c r="V1385" s="1">
        <f t="shared" si="397"/>
        <v>0</v>
      </c>
      <c r="W1385" s="1" t="str">
        <f t="shared" si="398"/>
        <v>100</v>
      </c>
      <c r="X1385" s="1">
        <f t="shared" si="399"/>
        <v>2</v>
      </c>
      <c r="Y1385" s="1">
        <f t="shared" si="400"/>
        <v>0</v>
      </c>
      <c r="Z1385" s="1" t="str">
        <f>VLOOKUP(BIN2DEC(MID(HEX2BIN(MID(H1385,3,2),8),2,5)),Codes!$E$1:$F$18,2)</f>
        <v>Grab</v>
      </c>
      <c r="AA1385" s="6" t="str">
        <f t="shared" si="401"/>
        <v>0</v>
      </c>
      <c r="AB1385" s="1">
        <f t="shared" si="402"/>
        <v>0</v>
      </c>
      <c r="AC1385" s="1" t="str">
        <f>VLOOKUP(BIN2DEC(RIGHT(HEX2BIN(MID(H1385,6,1),4),1)&amp;LEFT(HEX2BIN(MID(H1385,7,1),4),1)),Codes!$K$1:$L$5,2)</f>
        <v>M</v>
      </c>
      <c r="AD1385" s="1" t="str">
        <f>VLOOKUP(BIN2DEC(RIGHT(HEX2BIN(MID(H1385,7,1),4),3)&amp;LEFT(HEX2BIN(MID(H1385,8,1),4),2)),Codes!$H$2:$I$33,2)</f>
        <v>Kick</v>
      </c>
      <c r="AE1385" s="1" t="str">
        <f t="shared" si="403"/>
        <v>1</v>
      </c>
      <c r="AF1385" s="1" t="str">
        <f t="shared" si="404"/>
        <v>1</v>
      </c>
      <c r="AH1385" s="6">
        <f t="shared" si="405"/>
        <v>34</v>
      </c>
    </row>
    <row r="1386" spans="1:34">
      <c r="A1386" s="3" t="s">
        <v>9954</v>
      </c>
      <c r="B1386" s="1" t="s">
        <v>34</v>
      </c>
      <c r="C1386" s="6" t="s">
        <v>1797</v>
      </c>
      <c r="D1386" s="9" t="s">
        <v>9951</v>
      </c>
      <c r="E1386" s="9" t="s">
        <v>307</v>
      </c>
      <c r="F1386" s="9" t="s">
        <v>9786</v>
      </c>
      <c r="G1386" s="9" t="s">
        <v>481</v>
      </c>
      <c r="H1386" s="9" t="s">
        <v>482</v>
      </c>
      <c r="J1386" s="6" t="str">
        <f t="shared" si="389"/>
        <v>001011</v>
      </c>
      <c r="K1386" s="1">
        <f t="shared" si="390"/>
        <v>1</v>
      </c>
      <c r="L1386" s="6" t="str">
        <f t="shared" si="391"/>
        <v>00000</v>
      </c>
      <c r="M1386" s="1">
        <f t="shared" si="392"/>
        <v>1</v>
      </c>
      <c r="N1386" s="6" t="str">
        <f t="shared" si="393"/>
        <v>00</v>
      </c>
      <c r="O1386" s="1">
        <f t="shared" si="394"/>
        <v>0</v>
      </c>
      <c r="P1386" s="1">
        <f>IF(HEX2DEC(LEFT(E1386,4))&gt;=32768,HEX2DEC(LEFT(E1386,4))-65536,HEX2DEC(LEFT(E1386,4)))/Codes!$N$2</f>
        <v>3.2</v>
      </c>
      <c r="Q1386" s="1">
        <f>IF(HEX2DEC(RIGHT(E1386,4))&gt;=32768,HEX2DEC(RIGHT(E1386,4))-65536,HEX2DEC(RIGHT(E1386,4)))/Codes!$N$2</f>
        <v>0</v>
      </c>
      <c r="R1386" s="1">
        <f>IF(HEX2DEC(LEFT(F1386,4))&gt;=32768,HEX2DEC(LEFT(F1386,4))-65536,HEX2DEC(LEFT(F1386,4)))/Codes!$N$2</f>
        <v>7.2</v>
      </c>
      <c r="S1386" s="1">
        <f>IF(HEX2DEC(RIGHT(F1386,4))&gt;=32768,HEX2DEC(RIGHT(F1386,4))-65536,HEX2DEC(RIGHT(F1386,4)))/Codes!$N$2</f>
        <v>3.2</v>
      </c>
      <c r="T1386" s="18">
        <f t="shared" si="395"/>
        <v>361</v>
      </c>
      <c r="U1386" s="1">
        <f t="shared" si="396"/>
        <v>100</v>
      </c>
      <c r="V1386" s="1">
        <f t="shared" si="397"/>
        <v>0</v>
      </c>
      <c r="W1386" s="1" t="str">
        <f t="shared" si="398"/>
        <v>100</v>
      </c>
      <c r="X1386" s="1">
        <f t="shared" si="399"/>
        <v>2</v>
      </c>
      <c r="Y1386" s="1">
        <f t="shared" si="400"/>
        <v>0</v>
      </c>
      <c r="Z1386" s="1" t="str">
        <f>VLOOKUP(BIN2DEC(MID(HEX2BIN(MID(H1386,3,2),8),2,5)),Codes!$E$1:$F$18,2)</f>
        <v>Grab</v>
      </c>
      <c r="AA1386" s="6" t="str">
        <f t="shared" si="401"/>
        <v>0</v>
      </c>
      <c r="AB1386" s="1">
        <f t="shared" si="402"/>
        <v>0</v>
      </c>
      <c r="AC1386" s="1" t="str">
        <f>VLOOKUP(BIN2DEC(RIGHT(HEX2BIN(MID(H1386,6,1),4),1)&amp;LEFT(HEX2BIN(MID(H1386,7,1),4),1)),Codes!$K$1:$L$5,2)</f>
        <v>M</v>
      </c>
      <c r="AD1386" s="1" t="str">
        <f>VLOOKUP(BIN2DEC(RIGHT(HEX2BIN(MID(H1386,7,1),4),3)&amp;LEFT(HEX2BIN(MID(H1386,8,1),4),2)),Codes!$H$2:$I$33,2)</f>
        <v>Kick</v>
      </c>
      <c r="AE1386" s="1" t="str">
        <f t="shared" si="403"/>
        <v>1</v>
      </c>
      <c r="AF1386" s="1" t="str">
        <f t="shared" si="404"/>
        <v>1</v>
      </c>
      <c r="AH1386" s="6">
        <f t="shared" si="405"/>
        <v>34</v>
      </c>
    </row>
    <row r="1387" spans="1:34">
      <c r="A1387" s="3" t="s">
        <v>9955</v>
      </c>
      <c r="B1387" s="1" t="s">
        <v>34</v>
      </c>
      <c r="C1387" s="6" t="s">
        <v>1797</v>
      </c>
      <c r="D1387" s="9" t="s">
        <v>9956</v>
      </c>
      <c r="E1387" s="9" t="s">
        <v>307</v>
      </c>
      <c r="F1387" s="9" t="s">
        <v>9788</v>
      </c>
      <c r="G1387" s="9" t="s">
        <v>481</v>
      </c>
      <c r="H1387" s="9" t="s">
        <v>482</v>
      </c>
      <c r="J1387" s="6" t="str">
        <f t="shared" si="389"/>
        <v>001011</v>
      </c>
      <c r="K1387" s="1">
        <f t="shared" si="390"/>
        <v>2</v>
      </c>
      <c r="L1387" s="6" t="str">
        <f t="shared" si="391"/>
        <v>00000</v>
      </c>
      <c r="M1387" s="1">
        <f t="shared" si="392"/>
        <v>1</v>
      </c>
      <c r="N1387" s="6" t="str">
        <f t="shared" si="393"/>
        <v>00</v>
      </c>
      <c r="O1387" s="1">
        <f t="shared" si="394"/>
        <v>0</v>
      </c>
      <c r="P1387" s="1">
        <f>IF(HEX2DEC(LEFT(E1387,4))&gt;=32768,HEX2DEC(LEFT(E1387,4))-65536,HEX2DEC(LEFT(E1387,4)))/Codes!$N$2</f>
        <v>3.2</v>
      </c>
      <c r="Q1387" s="1">
        <f>IF(HEX2DEC(RIGHT(E1387,4))&gt;=32768,HEX2DEC(RIGHT(E1387,4))-65536,HEX2DEC(RIGHT(E1387,4)))/Codes!$N$2</f>
        <v>0</v>
      </c>
      <c r="R1387" s="1">
        <f>IF(HEX2DEC(LEFT(F1387,4))&gt;=32768,HEX2DEC(LEFT(F1387,4))-65536,HEX2DEC(LEFT(F1387,4)))/Codes!$N$2</f>
        <v>7.2</v>
      </c>
      <c r="S1387" s="1">
        <f>IF(HEX2DEC(RIGHT(F1387,4))&gt;=32768,HEX2DEC(RIGHT(F1387,4))-65536,HEX2DEC(RIGHT(F1387,4)))/Codes!$N$2</f>
        <v>-0.8</v>
      </c>
      <c r="T1387" s="18">
        <f t="shared" si="395"/>
        <v>361</v>
      </c>
      <c r="U1387" s="1">
        <f t="shared" si="396"/>
        <v>100</v>
      </c>
      <c r="V1387" s="1">
        <f t="shared" si="397"/>
        <v>0</v>
      </c>
      <c r="W1387" s="1" t="str">
        <f t="shared" si="398"/>
        <v>100</v>
      </c>
      <c r="X1387" s="1">
        <f t="shared" si="399"/>
        <v>2</v>
      </c>
      <c r="Y1387" s="1">
        <f t="shared" si="400"/>
        <v>0</v>
      </c>
      <c r="Z1387" s="1" t="str">
        <f>VLOOKUP(BIN2DEC(MID(HEX2BIN(MID(H1387,3,2),8),2,5)),Codes!$E$1:$F$18,2)</f>
        <v>Grab</v>
      </c>
      <c r="AA1387" s="6" t="str">
        <f t="shared" si="401"/>
        <v>0</v>
      </c>
      <c r="AB1387" s="1">
        <f t="shared" si="402"/>
        <v>0</v>
      </c>
      <c r="AC1387" s="1" t="str">
        <f>VLOOKUP(BIN2DEC(RIGHT(HEX2BIN(MID(H1387,6,1),4),1)&amp;LEFT(HEX2BIN(MID(H1387,7,1),4),1)),Codes!$K$1:$L$5,2)</f>
        <v>M</v>
      </c>
      <c r="AD1387" s="1" t="str">
        <f>VLOOKUP(BIN2DEC(RIGHT(HEX2BIN(MID(H1387,7,1),4),3)&amp;LEFT(HEX2BIN(MID(H1387,8,1),4),2)),Codes!$H$2:$I$33,2)</f>
        <v>Kick</v>
      </c>
      <c r="AE1387" s="1" t="str">
        <f t="shared" si="403"/>
        <v>1</v>
      </c>
      <c r="AF1387" s="1" t="str">
        <f t="shared" si="404"/>
        <v>1</v>
      </c>
      <c r="AH1387" s="6">
        <f t="shared" si="405"/>
        <v>34</v>
      </c>
    </row>
    <row r="1388" spans="1:34">
      <c r="A1388" s="3" t="s">
        <v>9958</v>
      </c>
      <c r="B1388" s="1" t="s">
        <v>34</v>
      </c>
      <c r="C1388" s="6" t="s">
        <v>530</v>
      </c>
      <c r="D1388" s="9" t="s">
        <v>9959</v>
      </c>
      <c r="E1388" s="9" t="s">
        <v>299</v>
      </c>
      <c r="F1388" s="9" t="s">
        <v>91</v>
      </c>
      <c r="G1388" s="9" t="s">
        <v>501</v>
      </c>
      <c r="H1388" s="9" t="s">
        <v>259</v>
      </c>
      <c r="J1388" s="6" t="str">
        <f t="shared" si="389"/>
        <v>001011</v>
      </c>
      <c r="K1388" s="1">
        <f t="shared" si="390"/>
        <v>0</v>
      </c>
      <c r="L1388" s="6" t="str">
        <f t="shared" si="391"/>
        <v>00010</v>
      </c>
      <c r="M1388" s="1">
        <f t="shared" si="392"/>
        <v>308</v>
      </c>
      <c r="N1388" s="6" t="str">
        <f t="shared" si="393"/>
        <v>00</v>
      </c>
      <c r="O1388" s="1">
        <f t="shared" si="394"/>
        <v>3</v>
      </c>
      <c r="P1388" s="1">
        <f>IF(HEX2DEC(LEFT(E1388,4))&gt;=32768,HEX2DEC(LEFT(E1388,4))-65536,HEX2DEC(LEFT(E1388,4)))/Codes!$N$2</f>
        <v>6</v>
      </c>
      <c r="Q1388" s="1">
        <f>IF(HEX2DEC(RIGHT(E1388,4))&gt;=32768,HEX2DEC(RIGHT(E1388,4))-65536,HEX2DEC(RIGHT(E1388,4)))/Codes!$N$2</f>
        <v>0</v>
      </c>
      <c r="R1388" s="1">
        <f>IF(HEX2DEC(LEFT(F1388,4))&gt;=32768,HEX2DEC(LEFT(F1388,4))-65536,HEX2DEC(LEFT(F1388,4)))/Codes!$N$2</f>
        <v>0</v>
      </c>
      <c r="S1388" s="1">
        <f>IF(HEX2DEC(RIGHT(F1388,4))&gt;=32768,HEX2DEC(RIGHT(F1388,4))-65536,HEX2DEC(RIGHT(F1388,4)))/Codes!$N$2</f>
        <v>0</v>
      </c>
      <c r="T1388" s="18">
        <f t="shared" si="395"/>
        <v>80</v>
      </c>
      <c r="U1388" s="1">
        <f t="shared" si="396"/>
        <v>100</v>
      </c>
      <c r="V1388" s="1">
        <f t="shared" si="397"/>
        <v>134</v>
      </c>
      <c r="W1388" s="1" t="str">
        <f t="shared" si="398"/>
        <v>100</v>
      </c>
      <c r="X1388" s="1">
        <f t="shared" si="399"/>
        <v>1</v>
      </c>
      <c r="Y1388" s="1">
        <f t="shared" si="400"/>
        <v>0</v>
      </c>
      <c r="Z1388" s="1" t="str">
        <f>VLOOKUP(BIN2DEC(MID(HEX2BIN(MID(H1388,3,2),8),2,5)),Codes!$E$1:$F$18,2)</f>
        <v>Normal</v>
      </c>
      <c r="AA1388" s="6" t="str">
        <f t="shared" si="401"/>
        <v>0</v>
      </c>
      <c r="AB1388" s="1">
        <f t="shared" si="402"/>
        <v>0</v>
      </c>
      <c r="AC1388" s="1" t="str">
        <f>VLOOKUP(BIN2DEC(RIGHT(HEX2BIN(MID(H1388,6,1),4),1)&amp;LEFT(HEX2BIN(MID(H1388,7,1),4),1)),Codes!$K$1:$L$5,2)</f>
        <v>S</v>
      </c>
      <c r="AD1388" s="1" t="str">
        <f>VLOOKUP(BIN2DEC(RIGHT(HEX2BIN(MID(H1388,7,1),4),3)&amp;LEFT(HEX2BIN(MID(H1388,8,1),4),2)),Codes!$H$2:$I$33,2)</f>
        <v>Punch</v>
      </c>
      <c r="AE1388" s="1" t="str">
        <f t="shared" si="403"/>
        <v>1</v>
      </c>
      <c r="AF1388" s="1" t="str">
        <f t="shared" si="404"/>
        <v>1</v>
      </c>
      <c r="AH1388" s="6">
        <f t="shared" si="405"/>
        <v>1</v>
      </c>
    </row>
    <row r="1389" spans="1:34">
      <c r="A1389" s="3" t="s">
        <v>9963</v>
      </c>
      <c r="B1389" s="1" t="s">
        <v>34</v>
      </c>
      <c r="C1389" s="6" t="s">
        <v>3924</v>
      </c>
      <c r="D1389" s="9" t="s">
        <v>5243</v>
      </c>
      <c r="E1389" s="9" t="s">
        <v>232</v>
      </c>
      <c r="F1389" s="9" t="s">
        <v>91</v>
      </c>
      <c r="G1389" s="9" t="s">
        <v>9964</v>
      </c>
      <c r="H1389" s="9" t="s">
        <v>7486</v>
      </c>
      <c r="J1389" s="6" t="str">
        <f t="shared" si="389"/>
        <v>001011</v>
      </c>
      <c r="K1389" s="1">
        <f t="shared" si="390"/>
        <v>0</v>
      </c>
      <c r="L1389" s="6" t="str">
        <f t="shared" si="391"/>
        <v>00000</v>
      </c>
      <c r="M1389" s="1">
        <f t="shared" si="392"/>
        <v>23</v>
      </c>
      <c r="N1389" s="6" t="str">
        <f t="shared" si="393"/>
        <v>00</v>
      </c>
      <c r="O1389" s="1">
        <f t="shared" si="394"/>
        <v>4</v>
      </c>
      <c r="P1389" s="1">
        <f>IF(HEX2DEC(LEFT(E1389,4))&gt;=32768,HEX2DEC(LEFT(E1389,4))-65536,HEX2DEC(LEFT(E1389,4)))/Codes!$N$2</f>
        <v>4.8</v>
      </c>
      <c r="Q1389" s="1">
        <f>IF(HEX2DEC(RIGHT(E1389,4))&gt;=32768,HEX2DEC(RIGHT(E1389,4))-65536,HEX2DEC(RIGHT(E1389,4)))/Codes!$N$2</f>
        <v>0</v>
      </c>
      <c r="R1389" s="1">
        <f>IF(HEX2DEC(LEFT(F1389,4))&gt;=32768,HEX2DEC(LEFT(F1389,4))-65536,HEX2DEC(LEFT(F1389,4)))/Codes!$N$2</f>
        <v>0</v>
      </c>
      <c r="S1389" s="1">
        <f>IF(HEX2DEC(RIGHT(F1389,4))&gt;=32768,HEX2DEC(RIGHT(F1389,4))-65536,HEX2DEC(RIGHT(F1389,4)))/Codes!$N$2</f>
        <v>0</v>
      </c>
      <c r="T1389" s="18">
        <f t="shared" si="395"/>
        <v>60</v>
      </c>
      <c r="U1389" s="1">
        <f t="shared" si="396"/>
        <v>180</v>
      </c>
      <c r="V1389" s="1">
        <f t="shared" si="397"/>
        <v>0</v>
      </c>
      <c r="W1389" s="1" t="str">
        <f t="shared" si="398"/>
        <v>100</v>
      </c>
      <c r="X1389" s="1">
        <f t="shared" si="399"/>
        <v>0</v>
      </c>
      <c r="Y1389" s="1">
        <f t="shared" si="400"/>
        <v>60</v>
      </c>
      <c r="Z1389" s="1" t="str">
        <f>VLOOKUP(BIN2DEC(MID(HEX2BIN(MID(H1389,3,2),8),2,5)),Codes!$E$1:$F$18,2)</f>
        <v>Normal</v>
      </c>
      <c r="AA1389" s="6" t="str">
        <f t="shared" si="401"/>
        <v>0</v>
      </c>
      <c r="AB1389" s="1">
        <f t="shared" si="402"/>
        <v>1</v>
      </c>
      <c r="AC1389" s="1" t="str">
        <f>VLOOKUP(BIN2DEC(RIGHT(HEX2BIN(MID(H1389,6,1),4),1)&amp;LEFT(HEX2BIN(MID(H1389,7,1),4),1)),Codes!$K$1:$L$5,2)</f>
        <v>L</v>
      </c>
      <c r="AD1389" s="1" t="str">
        <f>VLOOKUP(BIN2DEC(RIGHT(HEX2BIN(MID(H1389,7,1),4),3)&amp;LEFT(HEX2BIN(MID(H1389,8,1),4),2)),Codes!$H$2:$I$33,2)</f>
        <v>Punch</v>
      </c>
      <c r="AE1389" s="1" t="str">
        <f t="shared" si="403"/>
        <v>1</v>
      </c>
      <c r="AF1389" s="1" t="str">
        <f t="shared" si="404"/>
        <v>1</v>
      </c>
      <c r="AH1389" s="6">
        <f t="shared" si="405"/>
        <v>65</v>
      </c>
    </row>
    <row r="1390" spans="1:34">
      <c r="A1390" s="3" t="s">
        <v>9604</v>
      </c>
      <c r="B1390" s="1" t="s">
        <v>36</v>
      </c>
      <c r="C1390" s="6" t="s">
        <v>9608</v>
      </c>
      <c r="D1390" s="9" t="s">
        <v>255</v>
      </c>
      <c r="E1390" s="9" t="s">
        <v>812</v>
      </c>
      <c r="F1390" s="9" t="s">
        <v>955</v>
      </c>
      <c r="G1390" s="9" t="s">
        <v>2811</v>
      </c>
      <c r="H1390" s="9" t="s">
        <v>7220</v>
      </c>
      <c r="J1390" s="6" t="str">
        <f t="shared" si="389"/>
        <v>001011</v>
      </c>
      <c r="K1390" s="1">
        <f t="shared" si="390"/>
        <v>0</v>
      </c>
      <c r="L1390" s="6" t="str">
        <f t="shared" si="391"/>
        <v>00000</v>
      </c>
      <c r="M1390" s="1">
        <f t="shared" si="392"/>
        <v>0</v>
      </c>
      <c r="N1390" s="6" t="str">
        <f t="shared" si="393"/>
        <v>00</v>
      </c>
      <c r="O1390" s="1">
        <f t="shared" si="394"/>
        <v>2</v>
      </c>
      <c r="P1390" s="1">
        <f>IF(HEX2DEC(LEFT(E1390,4))&gt;=32768,HEX2DEC(LEFT(E1390,4))-65536,HEX2DEC(LEFT(E1390,4)))/Codes!$N$2</f>
        <v>8.4</v>
      </c>
      <c r="Q1390" s="1">
        <f>IF(HEX2DEC(RIGHT(E1390,4))&gt;=32768,HEX2DEC(RIGHT(E1390,4))-65536,HEX2DEC(RIGHT(E1390,4)))/Codes!$N$2</f>
        <v>0</v>
      </c>
      <c r="R1390" s="1">
        <f>IF(HEX2DEC(LEFT(F1390,4))&gt;=32768,HEX2DEC(LEFT(F1390,4))-65536,HEX2DEC(LEFT(F1390,4)))/Codes!$N$2</f>
        <v>8</v>
      </c>
      <c r="S1390" s="1">
        <f>IF(HEX2DEC(RIGHT(F1390,4))&gt;=32768,HEX2DEC(RIGHT(F1390,4))-65536,HEX2DEC(RIGHT(F1390,4)))/Codes!$N$2</f>
        <v>0</v>
      </c>
      <c r="T1390" s="18">
        <f t="shared" si="395"/>
        <v>70</v>
      </c>
      <c r="U1390" s="1">
        <f t="shared" si="396"/>
        <v>40</v>
      </c>
      <c r="V1390" s="1">
        <f t="shared" si="397"/>
        <v>0</v>
      </c>
      <c r="W1390" s="1" t="str">
        <f t="shared" si="398"/>
        <v>100</v>
      </c>
      <c r="X1390" s="1">
        <f t="shared" si="399"/>
        <v>0</v>
      </c>
      <c r="Y1390" s="1">
        <f t="shared" si="400"/>
        <v>40</v>
      </c>
      <c r="Z1390" s="1" t="str">
        <f>VLOOKUP(BIN2DEC(MID(HEX2BIN(MID(H1390,3,2),8),2,5)),Codes!$E$1:$F$18,2)</f>
        <v>Flame</v>
      </c>
      <c r="AA1390" s="6" t="str">
        <f t="shared" si="401"/>
        <v>0</v>
      </c>
      <c r="AB1390" s="1">
        <f t="shared" si="402"/>
        <v>0</v>
      </c>
      <c r="AC1390" s="1" t="str">
        <f>VLOOKUP(BIN2DEC(RIGHT(HEX2BIN(MID(H1390,6,1),4),1)&amp;LEFT(HEX2BIN(MID(H1390,7,1),4),1)),Codes!$K$1:$L$5,2)</f>
        <v>M</v>
      </c>
      <c r="AD1390" s="1" t="str">
        <f>VLOOKUP(BIN2DEC(RIGHT(HEX2BIN(MID(H1390,7,1),4),3)&amp;LEFT(HEX2BIN(MID(H1390,8,1),4),2)),Codes!$H$2:$I$33,2)</f>
        <v>Burn</v>
      </c>
      <c r="AE1390" s="1" t="str">
        <f t="shared" si="403"/>
        <v>1</v>
      </c>
      <c r="AF1390" s="1" t="str">
        <f t="shared" si="404"/>
        <v>1</v>
      </c>
      <c r="AH1390" s="6">
        <f t="shared" si="405"/>
        <v>40</v>
      </c>
    </row>
    <row r="1391" spans="1:34">
      <c r="A1391" s="3" t="s">
        <v>9605</v>
      </c>
      <c r="B1391" s="1" t="s">
        <v>36</v>
      </c>
      <c r="C1391" s="6" t="s">
        <v>9609</v>
      </c>
      <c r="D1391" s="9" t="s">
        <v>9606</v>
      </c>
      <c r="E1391" s="9" t="s">
        <v>914</v>
      </c>
      <c r="F1391" s="9" t="s">
        <v>91</v>
      </c>
      <c r="G1391" s="9" t="s">
        <v>218</v>
      </c>
      <c r="H1391" s="9" t="s">
        <v>9607</v>
      </c>
      <c r="J1391" s="6" t="str">
        <f t="shared" si="389"/>
        <v>001011</v>
      </c>
      <c r="K1391" s="1">
        <f t="shared" si="390"/>
        <v>0</v>
      </c>
      <c r="L1391" s="6" t="str">
        <f t="shared" si="391"/>
        <v>00000</v>
      </c>
      <c r="M1391" s="1">
        <f t="shared" si="392"/>
        <v>41</v>
      </c>
      <c r="N1391" s="6" t="str">
        <f t="shared" si="393"/>
        <v>00</v>
      </c>
      <c r="O1391" s="1">
        <f t="shared" si="394"/>
        <v>14</v>
      </c>
      <c r="P1391" s="1">
        <f>IF(HEX2DEC(LEFT(E1391,4))&gt;=32768,HEX2DEC(LEFT(E1391,4))-65536,HEX2DEC(LEFT(E1391,4)))/Codes!$N$2</f>
        <v>4.0960000000000001</v>
      </c>
      <c r="Q1391" s="1">
        <f>IF(HEX2DEC(RIGHT(E1391,4))&gt;=32768,HEX2DEC(RIGHT(E1391,4))-65536,HEX2DEC(RIGHT(E1391,4)))/Codes!$N$2</f>
        <v>0</v>
      </c>
      <c r="R1391" s="1">
        <f>IF(HEX2DEC(LEFT(F1391,4))&gt;=32768,HEX2DEC(LEFT(F1391,4))-65536,HEX2DEC(LEFT(F1391,4)))/Codes!$N$2</f>
        <v>0</v>
      </c>
      <c r="S1391" s="1">
        <f>IF(HEX2DEC(RIGHT(F1391,4))&gt;=32768,HEX2DEC(RIGHT(F1391,4))-65536,HEX2DEC(RIGHT(F1391,4)))/Codes!$N$2</f>
        <v>0</v>
      </c>
      <c r="T1391" s="18">
        <f t="shared" si="395"/>
        <v>80</v>
      </c>
      <c r="U1391" s="1">
        <f t="shared" si="396"/>
        <v>60</v>
      </c>
      <c r="V1391" s="1">
        <f t="shared" si="397"/>
        <v>0</v>
      </c>
      <c r="W1391" s="1" t="str">
        <f t="shared" si="398"/>
        <v>100</v>
      </c>
      <c r="X1391" s="1">
        <f t="shared" si="399"/>
        <v>3</v>
      </c>
      <c r="Y1391" s="1">
        <f t="shared" si="400"/>
        <v>60</v>
      </c>
      <c r="Z1391" s="1" t="str">
        <f>VLOOKUP(BIN2DEC(MID(HEX2BIN(MID(H1391,3,2),8),2,5)),Codes!$E$1:$F$18,2)</f>
        <v>Flame</v>
      </c>
      <c r="AA1391" s="6" t="str">
        <f t="shared" si="401"/>
        <v>0</v>
      </c>
      <c r="AB1391" s="1">
        <f t="shared" si="402"/>
        <v>5</v>
      </c>
      <c r="AC1391" s="1" t="str">
        <f>VLOOKUP(BIN2DEC(RIGHT(HEX2BIN(MID(H1391,6,1),4),1)&amp;LEFT(HEX2BIN(MID(H1391,7,1),4),1)),Codes!$K$1:$L$5,2)</f>
        <v>L</v>
      </c>
      <c r="AD1391" s="1" t="str">
        <f>VLOOKUP(BIN2DEC(RIGHT(HEX2BIN(MID(H1391,7,1),4),3)&amp;LEFT(HEX2BIN(MID(H1391,8,1),4),2)),Codes!$H$2:$I$33,2)</f>
        <v>Burn</v>
      </c>
      <c r="AE1391" s="1" t="str">
        <f t="shared" si="403"/>
        <v>1</v>
      </c>
      <c r="AF1391" s="1" t="str">
        <f t="shared" si="404"/>
        <v>1</v>
      </c>
      <c r="AH1391" s="6">
        <f t="shared" si="405"/>
        <v>72</v>
      </c>
    </row>
    <row r="1392" spans="1:34">
      <c r="A1392" s="3" t="s">
        <v>9610</v>
      </c>
      <c r="B1392" s="1" t="s">
        <v>36</v>
      </c>
      <c r="C1392" s="6" t="s">
        <v>1076</v>
      </c>
      <c r="D1392" s="9" t="s">
        <v>954</v>
      </c>
      <c r="E1392" s="9" t="s">
        <v>8429</v>
      </c>
      <c r="F1392" s="9" t="s">
        <v>91</v>
      </c>
      <c r="G1392" s="9" t="s">
        <v>9611</v>
      </c>
      <c r="H1392" s="9" t="s">
        <v>9612</v>
      </c>
      <c r="J1392" s="6" t="str">
        <f t="shared" si="389"/>
        <v>001011</v>
      </c>
      <c r="K1392" s="1">
        <f t="shared" si="390"/>
        <v>0</v>
      </c>
      <c r="L1392" s="6" t="str">
        <f t="shared" si="391"/>
        <v>00000</v>
      </c>
      <c r="M1392" s="1">
        <f t="shared" si="392"/>
        <v>3</v>
      </c>
      <c r="N1392" s="6" t="str">
        <f t="shared" si="393"/>
        <v>00</v>
      </c>
      <c r="O1392" s="1">
        <f t="shared" si="394"/>
        <v>5</v>
      </c>
      <c r="P1392" s="1">
        <f>IF(HEX2DEC(LEFT(E1392,4))&gt;=32768,HEX2DEC(LEFT(E1392,4))-65536,HEX2DEC(LEFT(E1392,4)))/Codes!$N$2</f>
        <v>8.1920000000000002</v>
      </c>
      <c r="Q1392" s="1">
        <f>IF(HEX2DEC(RIGHT(E1392,4))&gt;=32768,HEX2DEC(RIGHT(E1392,4))-65536,HEX2DEC(RIGHT(E1392,4)))/Codes!$N$2</f>
        <v>0</v>
      </c>
      <c r="R1392" s="1">
        <f>IF(HEX2DEC(LEFT(F1392,4))&gt;=32768,HEX2DEC(LEFT(F1392,4))-65536,HEX2DEC(LEFT(F1392,4)))/Codes!$N$2</f>
        <v>0</v>
      </c>
      <c r="S1392" s="1">
        <f>IF(HEX2DEC(RIGHT(F1392,4))&gt;=32768,HEX2DEC(RIGHT(F1392,4))-65536,HEX2DEC(RIGHT(F1392,4)))/Codes!$N$2</f>
        <v>0</v>
      </c>
      <c r="T1392" s="18">
        <f t="shared" si="395"/>
        <v>0</v>
      </c>
      <c r="U1392" s="1">
        <f t="shared" si="396"/>
        <v>100</v>
      </c>
      <c r="V1392" s="1">
        <f t="shared" si="397"/>
        <v>80</v>
      </c>
      <c r="W1392" s="1" t="str">
        <f t="shared" si="398"/>
        <v>100</v>
      </c>
      <c r="X1392" s="1">
        <f t="shared" si="399"/>
        <v>2</v>
      </c>
      <c r="Y1392" s="1">
        <f t="shared" si="400"/>
        <v>0</v>
      </c>
      <c r="Z1392" s="1" t="str">
        <f>VLOOKUP(BIN2DEC(MID(HEX2BIN(MID(H1392,3,2),8),2,5)),Codes!$E$1:$F$18,2)</f>
        <v>Electric</v>
      </c>
      <c r="AA1392" s="6" t="str">
        <f t="shared" si="401"/>
        <v>0</v>
      </c>
      <c r="AB1392" s="1">
        <f t="shared" si="402"/>
        <v>0</v>
      </c>
      <c r="AC1392" s="1" t="str">
        <f>VLOOKUP(BIN2DEC(RIGHT(HEX2BIN(MID(H1392,6,1),4),1)&amp;LEFT(HEX2BIN(MID(H1392,7,1),4),1)),Codes!$K$1:$L$5,2)</f>
        <v>L</v>
      </c>
      <c r="AD1392" s="1" t="str">
        <f>VLOOKUP(BIN2DEC(RIGHT(HEX2BIN(MID(H1392,7,1),4),3)&amp;LEFT(HEX2BIN(MID(H1392,8,1),4),2)),Codes!$H$2:$I$33,2)</f>
        <v>Burn</v>
      </c>
      <c r="AE1392" s="1" t="str">
        <f t="shared" si="403"/>
        <v>1</v>
      </c>
      <c r="AF1392" s="1" t="str">
        <f t="shared" si="404"/>
        <v>1</v>
      </c>
      <c r="AH1392" s="6">
        <f t="shared" si="405"/>
        <v>72</v>
      </c>
    </row>
    <row r="1393" spans="1:34">
      <c r="A1393" s="3" t="s">
        <v>9613</v>
      </c>
      <c r="B1393" s="1" t="s">
        <v>36</v>
      </c>
      <c r="C1393" s="6" t="s">
        <v>1055</v>
      </c>
      <c r="D1393" s="9" t="s">
        <v>270</v>
      </c>
      <c r="E1393" s="9" t="s">
        <v>1352</v>
      </c>
      <c r="F1393" s="9" t="s">
        <v>6174</v>
      </c>
      <c r="G1393" s="9" t="s">
        <v>6182</v>
      </c>
      <c r="H1393" s="9" t="s">
        <v>6176</v>
      </c>
      <c r="J1393" s="6" t="str">
        <f t="shared" si="389"/>
        <v>001011</v>
      </c>
      <c r="K1393" s="1">
        <f t="shared" si="390"/>
        <v>0</v>
      </c>
      <c r="L1393" s="6" t="str">
        <f t="shared" si="391"/>
        <v>00000</v>
      </c>
      <c r="M1393" s="1">
        <f t="shared" si="392"/>
        <v>0</v>
      </c>
      <c r="N1393" s="6" t="str">
        <f t="shared" si="393"/>
        <v>00</v>
      </c>
      <c r="O1393" s="1">
        <f t="shared" si="394"/>
        <v>3</v>
      </c>
      <c r="P1393" s="1">
        <f>IF(HEX2DEC(LEFT(E1393,4))&gt;=32768,HEX2DEC(LEFT(E1393,4))-65536,HEX2DEC(LEFT(E1393,4)))/Codes!$N$2</f>
        <v>1.2</v>
      </c>
      <c r="Q1393" s="1">
        <f>IF(HEX2DEC(RIGHT(E1393,4))&gt;=32768,HEX2DEC(RIGHT(E1393,4))-65536,HEX2DEC(RIGHT(E1393,4)))/Codes!$N$2</f>
        <v>0</v>
      </c>
      <c r="R1393" s="1">
        <f>IF(HEX2DEC(LEFT(F1393,4))&gt;=32768,HEX2DEC(LEFT(F1393,4))-65536,HEX2DEC(LEFT(F1393,4)))/Codes!$N$2</f>
        <v>0</v>
      </c>
      <c r="S1393" s="1">
        <f>IF(HEX2DEC(RIGHT(F1393,4))&gt;=32768,HEX2DEC(RIGHT(F1393,4))-65536,HEX2DEC(RIGHT(F1393,4)))/Codes!$N$2</f>
        <v>-0.8</v>
      </c>
      <c r="T1393" s="18">
        <f t="shared" si="395"/>
        <v>361</v>
      </c>
      <c r="U1393" s="1">
        <f t="shared" si="396"/>
        <v>0</v>
      </c>
      <c r="V1393" s="1">
        <f t="shared" si="397"/>
        <v>0</v>
      </c>
      <c r="W1393" s="1" t="str">
        <f t="shared" si="398"/>
        <v>000</v>
      </c>
      <c r="X1393" s="1">
        <f t="shared" si="399"/>
        <v>0</v>
      </c>
      <c r="Y1393" s="1">
        <f t="shared" si="400"/>
        <v>0</v>
      </c>
      <c r="Z1393" s="1" t="str">
        <f>VLOOKUP(BIN2DEC(MID(HEX2BIN(MID(H1393,3,2),8),2,5)),Codes!$E$1:$F$18,2)</f>
        <v>Normal</v>
      </c>
      <c r="AA1393" s="6" t="str">
        <f t="shared" si="401"/>
        <v>0</v>
      </c>
      <c r="AB1393" s="1">
        <f t="shared" si="402"/>
        <v>0</v>
      </c>
      <c r="AC1393" s="1" t="str">
        <f>VLOOKUP(BIN2DEC(RIGHT(HEX2BIN(MID(H1393,6,1),4),1)&amp;LEFT(HEX2BIN(MID(H1393,7,1),4),1)),Codes!$K$1:$L$5,2)</f>
        <v>S</v>
      </c>
      <c r="AD1393" s="1" t="str">
        <f>VLOOKUP(BIN2DEC(RIGHT(HEX2BIN(MID(H1393,7,1),4),3)&amp;LEFT(HEX2BIN(MID(H1393,8,1),4),2)),Codes!$H$2:$I$33,2)</f>
        <v>[Punch]</v>
      </c>
      <c r="AE1393" s="1" t="str">
        <f t="shared" si="403"/>
        <v>1</v>
      </c>
      <c r="AF1393" s="1" t="str">
        <f t="shared" si="404"/>
        <v>1</v>
      </c>
      <c r="AH1393" s="6">
        <f t="shared" si="405"/>
        <v>17</v>
      </c>
    </row>
    <row r="1394" spans="1:34">
      <c r="A1394" s="3" t="s">
        <v>9615</v>
      </c>
      <c r="B1394" s="1" t="s">
        <v>36</v>
      </c>
      <c r="C1394" s="6" t="s">
        <v>1055</v>
      </c>
      <c r="D1394" s="9" t="s">
        <v>273</v>
      </c>
      <c r="E1394" s="9" t="s">
        <v>1352</v>
      </c>
      <c r="F1394" s="9" t="s">
        <v>6177</v>
      </c>
      <c r="G1394" s="9" t="s">
        <v>6182</v>
      </c>
      <c r="H1394" s="9" t="s">
        <v>6176</v>
      </c>
      <c r="J1394" s="6" t="str">
        <f t="shared" si="389"/>
        <v>001011</v>
      </c>
      <c r="K1394" s="1">
        <f t="shared" si="390"/>
        <v>1</v>
      </c>
      <c r="L1394" s="6" t="str">
        <f t="shared" si="391"/>
        <v>00000</v>
      </c>
      <c r="M1394" s="1">
        <f t="shared" si="392"/>
        <v>0</v>
      </c>
      <c r="N1394" s="6" t="str">
        <f t="shared" si="393"/>
        <v>00</v>
      </c>
      <c r="O1394" s="1">
        <f t="shared" si="394"/>
        <v>3</v>
      </c>
      <c r="P1394" s="1">
        <f>IF(HEX2DEC(LEFT(E1394,4))&gt;=32768,HEX2DEC(LEFT(E1394,4))-65536,HEX2DEC(LEFT(E1394,4)))/Codes!$N$2</f>
        <v>1.2</v>
      </c>
      <c r="Q1394" s="1">
        <f>IF(HEX2DEC(RIGHT(E1394,4))&gt;=32768,HEX2DEC(RIGHT(E1394,4))-65536,HEX2DEC(RIGHT(E1394,4)))/Codes!$N$2</f>
        <v>0</v>
      </c>
      <c r="R1394" s="1">
        <f>IF(HEX2DEC(LEFT(F1394,4))&gt;=32768,HEX2DEC(LEFT(F1394,4))-65536,HEX2DEC(LEFT(F1394,4)))/Codes!$N$2</f>
        <v>0</v>
      </c>
      <c r="S1394" s="1">
        <f>IF(HEX2DEC(RIGHT(F1394,4))&gt;=32768,HEX2DEC(RIGHT(F1394,4))-65536,HEX2DEC(RIGHT(F1394,4)))/Codes!$N$2</f>
        <v>-3.7320000000000002</v>
      </c>
      <c r="T1394" s="18">
        <f t="shared" si="395"/>
        <v>361</v>
      </c>
      <c r="U1394" s="1">
        <f t="shared" si="396"/>
        <v>0</v>
      </c>
      <c r="V1394" s="1">
        <f t="shared" si="397"/>
        <v>0</v>
      </c>
      <c r="W1394" s="1" t="str">
        <f t="shared" si="398"/>
        <v>000</v>
      </c>
      <c r="X1394" s="1">
        <f t="shared" si="399"/>
        <v>0</v>
      </c>
      <c r="Y1394" s="1">
        <f t="shared" si="400"/>
        <v>0</v>
      </c>
      <c r="Z1394" s="1" t="str">
        <f>VLOOKUP(BIN2DEC(MID(HEX2BIN(MID(H1394,3,2),8),2,5)),Codes!$E$1:$F$18,2)</f>
        <v>Normal</v>
      </c>
      <c r="AA1394" s="6" t="str">
        <f t="shared" si="401"/>
        <v>0</v>
      </c>
      <c r="AB1394" s="1">
        <f t="shared" si="402"/>
        <v>0</v>
      </c>
      <c r="AC1394" s="1" t="str">
        <f>VLOOKUP(BIN2DEC(RIGHT(HEX2BIN(MID(H1394,6,1),4),1)&amp;LEFT(HEX2BIN(MID(H1394,7,1),4),1)),Codes!$K$1:$L$5,2)</f>
        <v>S</v>
      </c>
      <c r="AD1394" s="1" t="str">
        <f>VLOOKUP(BIN2DEC(RIGHT(HEX2BIN(MID(H1394,7,1),4),3)&amp;LEFT(HEX2BIN(MID(H1394,8,1),4),2)),Codes!$H$2:$I$33,2)</f>
        <v>[Punch]</v>
      </c>
      <c r="AE1394" s="1" t="str">
        <f t="shared" si="403"/>
        <v>1</v>
      </c>
      <c r="AF1394" s="1" t="str">
        <f t="shared" si="404"/>
        <v>1</v>
      </c>
      <c r="AH1394" s="6">
        <f t="shared" si="405"/>
        <v>17</v>
      </c>
    </row>
    <row r="1395" spans="1:34">
      <c r="A1395" s="3" t="s">
        <v>9616</v>
      </c>
      <c r="B1395" s="1" t="s">
        <v>36</v>
      </c>
      <c r="C1395" s="6" t="s">
        <v>1055</v>
      </c>
      <c r="D1395" s="9" t="s">
        <v>276</v>
      </c>
      <c r="E1395" s="9" t="s">
        <v>1352</v>
      </c>
      <c r="F1395" s="9" t="s">
        <v>6178</v>
      </c>
      <c r="G1395" s="9" t="s">
        <v>6182</v>
      </c>
      <c r="H1395" s="9" t="s">
        <v>6176</v>
      </c>
      <c r="J1395" s="6" t="str">
        <f t="shared" si="389"/>
        <v>001011</v>
      </c>
      <c r="K1395" s="1">
        <f t="shared" si="390"/>
        <v>2</v>
      </c>
      <c r="L1395" s="6" t="str">
        <f t="shared" si="391"/>
        <v>00000</v>
      </c>
      <c r="M1395" s="1">
        <f t="shared" si="392"/>
        <v>0</v>
      </c>
      <c r="N1395" s="6" t="str">
        <f t="shared" si="393"/>
        <v>00</v>
      </c>
      <c r="O1395" s="1">
        <f t="shared" si="394"/>
        <v>3</v>
      </c>
      <c r="P1395" s="1">
        <f>IF(HEX2DEC(LEFT(E1395,4))&gt;=32768,HEX2DEC(LEFT(E1395,4))-65536,HEX2DEC(LEFT(E1395,4)))/Codes!$N$2</f>
        <v>1.2</v>
      </c>
      <c r="Q1395" s="1">
        <f>IF(HEX2DEC(RIGHT(E1395,4))&gt;=32768,HEX2DEC(RIGHT(E1395,4))-65536,HEX2DEC(RIGHT(E1395,4)))/Codes!$N$2</f>
        <v>0</v>
      </c>
      <c r="R1395" s="1">
        <f>IF(HEX2DEC(LEFT(F1395,4))&gt;=32768,HEX2DEC(LEFT(F1395,4))-65536,HEX2DEC(LEFT(F1395,4)))/Codes!$N$2</f>
        <v>0</v>
      </c>
      <c r="S1395" s="1">
        <f>IF(HEX2DEC(RIGHT(F1395,4))&gt;=32768,HEX2DEC(RIGHT(F1395,4))-65536,HEX2DEC(RIGHT(F1395,4)))/Codes!$N$2</f>
        <v>-6.6639999999999997</v>
      </c>
      <c r="T1395" s="18">
        <f t="shared" si="395"/>
        <v>361</v>
      </c>
      <c r="U1395" s="1">
        <f t="shared" si="396"/>
        <v>0</v>
      </c>
      <c r="V1395" s="1">
        <f t="shared" si="397"/>
        <v>0</v>
      </c>
      <c r="W1395" s="1" t="str">
        <f t="shared" si="398"/>
        <v>000</v>
      </c>
      <c r="X1395" s="1">
        <f t="shared" si="399"/>
        <v>0</v>
      </c>
      <c r="Y1395" s="1">
        <f t="shared" si="400"/>
        <v>0</v>
      </c>
      <c r="Z1395" s="1" t="str">
        <f>VLOOKUP(BIN2DEC(MID(HEX2BIN(MID(H1395,3,2),8),2,5)),Codes!$E$1:$F$18,2)</f>
        <v>Normal</v>
      </c>
      <c r="AA1395" s="6" t="str">
        <f t="shared" si="401"/>
        <v>0</v>
      </c>
      <c r="AB1395" s="1">
        <f t="shared" si="402"/>
        <v>0</v>
      </c>
      <c r="AC1395" s="1" t="str">
        <f>VLOOKUP(BIN2DEC(RIGHT(HEX2BIN(MID(H1395,6,1),4),1)&amp;LEFT(HEX2BIN(MID(H1395,7,1),4),1)),Codes!$K$1:$L$5,2)</f>
        <v>S</v>
      </c>
      <c r="AD1395" s="1" t="str">
        <f>VLOOKUP(BIN2DEC(RIGHT(HEX2BIN(MID(H1395,7,1),4),3)&amp;LEFT(HEX2BIN(MID(H1395,8,1),4),2)),Codes!$H$2:$I$33,2)</f>
        <v>[Punch]</v>
      </c>
      <c r="AE1395" s="1" t="str">
        <f t="shared" si="403"/>
        <v>1</v>
      </c>
      <c r="AF1395" s="1" t="str">
        <f t="shared" si="404"/>
        <v>1</v>
      </c>
      <c r="AH1395" s="6">
        <f t="shared" si="405"/>
        <v>17</v>
      </c>
    </row>
    <row r="1396" spans="1:34">
      <c r="A1396" s="3" t="s">
        <v>9617</v>
      </c>
      <c r="B1396" s="1" t="s">
        <v>36</v>
      </c>
      <c r="C1396" s="6" t="s">
        <v>1055</v>
      </c>
      <c r="D1396" s="9" t="s">
        <v>986</v>
      </c>
      <c r="E1396" s="9" t="s">
        <v>433</v>
      </c>
      <c r="F1396" s="9" t="s">
        <v>6183</v>
      </c>
      <c r="G1396" s="9" t="s">
        <v>6182</v>
      </c>
      <c r="H1396" s="9" t="s">
        <v>6176</v>
      </c>
      <c r="J1396" s="6" t="str">
        <f t="shared" si="389"/>
        <v>001011</v>
      </c>
      <c r="K1396" s="1">
        <f t="shared" si="390"/>
        <v>3</v>
      </c>
      <c r="L1396" s="6" t="str">
        <f t="shared" si="391"/>
        <v>00000</v>
      </c>
      <c r="M1396" s="1">
        <f t="shared" si="392"/>
        <v>0</v>
      </c>
      <c r="N1396" s="6" t="str">
        <f t="shared" si="393"/>
        <v>00</v>
      </c>
      <c r="O1396" s="1">
        <f t="shared" si="394"/>
        <v>3</v>
      </c>
      <c r="P1396" s="1">
        <f>IF(HEX2DEC(LEFT(E1396,4))&gt;=32768,HEX2DEC(LEFT(E1396,4))-65536,HEX2DEC(LEFT(E1396,4)))/Codes!$N$2</f>
        <v>1.6</v>
      </c>
      <c r="Q1396" s="1">
        <f>IF(HEX2DEC(RIGHT(E1396,4))&gt;=32768,HEX2DEC(RIGHT(E1396,4))-65536,HEX2DEC(RIGHT(E1396,4)))/Codes!$N$2</f>
        <v>0</v>
      </c>
      <c r="R1396" s="1">
        <f>IF(HEX2DEC(LEFT(F1396,4))&gt;=32768,HEX2DEC(LEFT(F1396,4))-65536,HEX2DEC(LEFT(F1396,4)))/Codes!$N$2</f>
        <v>0</v>
      </c>
      <c r="S1396" s="1">
        <f>IF(HEX2DEC(RIGHT(F1396,4))&gt;=32768,HEX2DEC(RIGHT(F1396,4))-65536,HEX2DEC(RIGHT(F1396,4)))/Codes!$N$2</f>
        <v>-14.4</v>
      </c>
      <c r="T1396" s="18">
        <f t="shared" si="395"/>
        <v>361</v>
      </c>
      <c r="U1396" s="1">
        <f t="shared" si="396"/>
        <v>0</v>
      </c>
      <c r="V1396" s="1">
        <f t="shared" si="397"/>
        <v>0</v>
      </c>
      <c r="W1396" s="1" t="str">
        <f t="shared" si="398"/>
        <v>000</v>
      </c>
      <c r="X1396" s="1">
        <f t="shared" si="399"/>
        <v>0</v>
      </c>
      <c r="Y1396" s="1">
        <f t="shared" si="400"/>
        <v>0</v>
      </c>
      <c r="Z1396" s="1" t="str">
        <f>VLOOKUP(BIN2DEC(MID(HEX2BIN(MID(H1396,3,2),8),2,5)),Codes!$E$1:$F$18,2)</f>
        <v>Normal</v>
      </c>
      <c r="AA1396" s="6" t="str">
        <f t="shared" si="401"/>
        <v>0</v>
      </c>
      <c r="AB1396" s="1">
        <f t="shared" si="402"/>
        <v>0</v>
      </c>
      <c r="AC1396" s="1" t="str">
        <f>VLOOKUP(BIN2DEC(RIGHT(HEX2BIN(MID(H1396,6,1),4),1)&amp;LEFT(HEX2BIN(MID(H1396,7,1),4),1)),Codes!$K$1:$L$5,2)</f>
        <v>S</v>
      </c>
      <c r="AD1396" s="1" t="str">
        <f>VLOOKUP(BIN2DEC(RIGHT(HEX2BIN(MID(H1396,7,1),4),3)&amp;LEFT(HEX2BIN(MID(H1396,8,1),4),2)),Codes!$H$2:$I$33,2)</f>
        <v>[Punch]</v>
      </c>
      <c r="AE1396" s="1" t="str">
        <f t="shared" si="403"/>
        <v>1</v>
      </c>
      <c r="AF1396" s="1" t="str">
        <f t="shared" si="404"/>
        <v>1</v>
      </c>
      <c r="AH1396" s="6">
        <f t="shared" si="405"/>
        <v>17</v>
      </c>
    </row>
    <row r="1397" spans="1:34">
      <c r="A1397" s="3" t="s">
        <v>9618</v>
      </c>
      <c r="B1397" s="1" t="s">
        <v>36</v>
      </c>
      <c r="C1397" s="6" t="s">
        <v>9619</v>
      </c>
      <c r="D1397" s="9" t="s">
        <v>255</v>
      </c>
      <c r="E1397" s="9" t="s">
        <v>1073</v>
      </c>
      <c r="F1397" s="9" t="s">
        <v>6174</v>
      </c>
      <c r="G1397" s="9" t="s">
        <v>6182</v>
      </c>
      <c r="H1397" s="9" t="s">
        <v>6184</v>
      </c>
      <c r="J1397" s="6" t="str">
        <f t="shared" si="389"/>
        <v>001011</v>
      </c>
      <c r="K1397" s="1">
        <f t="shared" si="390"/>
        <v>0</v>
      </c>
      <c r="L1397" s="6" t="str">
        <f t="shared" si="391"/>
        <v>00000</v>
      </c>
      <c r="M1397" s="1">
        <f t="shared" si="392"/>
        <v>0</v>
      </c>
      <c r="N1397" s="6" t="str">
        <f t="shared" si="393"/>
        <v>00</v>
      </c>
      <c r="O1397" s="1">
        <f t="shared" si="394"/>
        <v>2</v>
      </c>
      <c r="P1397" s="1">
        <f>IF(HEX2DEC(LEFT(E1397,4))&gt;=32768,HEX2DEC(LEFT(E1397,4))-65536,HEX2DEC(LEFT(E1397,4)))/Codes!$N$2</f>
        <v>6.8</v>
      </c>
      <c r="Q1397" s="1">
        <f>IF(HEX2DEC(RIGHT(E1397,4))&gt;=32768,HEX2DEC(RIGHT(E1397,4))-65536,HEX2DEC(RIGHT(E1397,4)))/Codes!$N$2</f>
        <v>0</v>
      </c>
      <c r="R1397" s="1">
        <f>IF(HEX2DEC(LEFT(F1397,4))&gt;=32768,HEX2DEC(LEFT(F1397,4))-65536,HEX2DEC(LEFT(F1397,4)))/Codes!$N$2</f>
        <v>0</v>
      </c>
      <c r="S1397" s="1">
        <f>IF(HEX2DEC(RIGHT(F1397,4))&gt;=32768,HEX2DEC(RIGHT(F1397,4))-65536,HEX2DEC(RIGHT(F1397,4)))/Codes!$N$2</f>
        <v>-0.8</v>
      </c>
      <c r="T1397" s="18">
        <f t="shared" si="395"/>
        <v>361</v>
      </c>
      <c r="U1397" s="1">
        <f t="shared" si="396"/>
        <v>0</v>
      </c>
      <c r="V1397" s="1">
        <f t="shared" si="397"/>
        <v>0</v>
      </c>
      <c r="W1397" s="1" t="str">
        <f t="shared" si="398"/>
        <v>000</v>
      </c>
      <c r="X1397" s="1">
        <f t="shared" si="399"/>
        <v>0</v>
      </c>
      <c r="Y1397" s="1">
        <f t="shared" si="400"/>
        <v>0</v>
      </c>
      <c r="Z1397" s="1" t="str">
        <f>VLOOKUP(BIN2DEC(MID(HEX2BIN(MID(H1397,3,2),8),2,5)),Codes!$E$1:$F$18,2)</f>
        <v>Electric</v>
      </c>
      <c r="AA1397" s="6" t="str">
        <f t="shared" si="401"/>
        <v>0</v>
      </c>
      <c r="AB1397" s="1">
        <f t="shared" si="402"/>
        <v>0</v>
      </c>
      <c r="AC1397" s="1" t="str">
        <f>VLOOKUP(BIN2DEC(RIGHT(HEX2BIN(MID(H1397,6,1),4),1)&amp;LEFT(HEX2BIN(MID(H1397,7,1),4),1)),Codes!$K$1:$L$5,2)</f>
        <v>S</v>
      </c>
      <c r="AD1397" s="1" t="str">
        <f>VLOOKUP(BIN2DEC(RIGHT(HEX2BIN(MID(H1397,7,1),4),3)&amp;LEFT(HEX2BIN(MID(H1397,8,1),4),2)),Codes!$H$2:$I$33,2)</f>
        <v>[Punch]</v>
      </c>
      <c r="AE1397" s="1" t="str">
        <f t="shared" si="403"/>
        <v>1</v>
      </c>
      <c r="AF1397" s="1" t="str">
        <f t="shared" si="404"/>
        <v>1</v>
      </c>
      <c r="AH1397" s="6">
        <f t="shared" si="405"/>
        <v>17</v>
      </c>
    </row>
    <row r="1398" spans="1:34">
      <c r="A1398" s="3" t="s">
        <v>9620</v>
      </c>
      <c r="B1398" s="1" t="s">
        <v>36</v>
      </c>
      <c r="C1398" s="6" t="s">
        <v>9619</v>
      </c>
      <c r="D1398" s="9" t="s">
        <v>261</v>
      </c>
      <c r="E1398" s="9" t="s">
        <v>1073</v>
      </c>
      <c r="F1398" s="9" t="s">
        <v>6185</v>
      </c>
      <c r="G1398" s="9" t="s">
        <v>6182</v>
      </c>
      <c r="H1398" s="9" t="s">
        <v>6184</v>
      </c>
      <c r="J1398" s="6" t="str">
        <f t="shared" si="389"/>
        <v>001011</v>
      </c>
      <c r="K1398" s="1">
        <f t="shared" si="390"/>
        <v>1</v>
      </c>
      <c r="L1398" s="6" t="str">
        <f t="shared" si="391"/>
        <v>00000</v>
      </c>
      <c r="M1398" s="1">
        <f t="shared" si="392"/>
        <v>0</v>
      </c>
      <c r="N1398" s="6" t="str">
        <f t="shared" si="393"/>
        <v>00</v>
      </c>
      <c r="O1398" s="1">
        <f t="shared" si="394"/>
        <v>2</v>
      </c>
      <c r="P1398" s="1">
        <f>IF(HEX2DEC(LEFT(E1398,4))&gt;=32768,HEX2DEC(LEFT(E1398,4))-65536,HEX2DEC(LEFT(E1398,4)))/Codes!$N$2</f>
        <v>6.8</v>
      </c>
      <c r="Q1398" s="1">
        <f>IF(HEX2DEC(RIGHT(E1398,4))&gt;=32768,HEX2DEC(RIGHT(E1398,4))-65536,HEX2DEC(RIGHT(E1398,4)))/Codes!$N$2</f>
        <v>0</v>
      </c>
      <c r="R1398" s="1">
        <f>IF(HEX2DEC(LEFT(F1398,4))&gt;=32768,HEX2DEC(LEFT(F1398,4))-65536,HEX2DEC(LEFT(F1398,4)))/Codes!$N$2</f>
        <v>0</v>
      </c>
      <c r="S1398" s="1">
        <f>IF(HEX2DEC(RIGHT(F1398,4))&gt;=32768,HEX2DEC(RIGHT(F1398,4))-65536,HEX2DEC(RIGHT(F1398,4)))/Codes!$N$2</f>
        <v>-2.6</v>
      </c>
      <c r="T1398" s="18">
        <f t="shared" si="395"/>
        <v>361</v>
      </c>
      <c r="U1398" s="1">
        <f t="shared" si="396"/>
        <v>0</v>
      </c>
      <c r="V1398" s="1">
        <f t="shared" si="397"/>
        <v>0</v>
      </c>
      <c r="W1398" s="1" t="str">
        <f t="shared" si="398"/>
        <v>000</v>
      </c>
      <c r="X1398" s="1">
        <f t="shared" si="399"/>
        <v>0</v>
      </c>
      <c r="Y1398" s="1">
        <f t="shared" si="400"/>
        <v>0</v>
      </c>
      <c r="Z1398" s="1" t="str">
        <f>VLOOKUP(BIN2DEC(MID(HEX2BIN(MID(H1398,3,2),8),2,5)),Codes!$E$1:$F$18,2)</f>
        <v>Electric</v>
      </c>
      <c r="AA1398" s="6" t="str">
        <f t="shared" si="401"/>
        <v>0</v>
      </c>
      <c r="AB1398" s="1">
        <f t="shared" si="402"/>
        <v>0</v>
      </c>
      <c r="AC1398" s="1" t="str">
        <f>VLOOKUP(BIN2DEC(RIGHT(HEX2BIN(MID(H1398,6,1),4),1)&amp;LEFT(HEX2BIN(MID(H1398,7,1),4),1)),Codes!$K$1:$L$5,2)</f>
        <v>S</v>
      </c>
      <c r="AD1398" s="1" t="str">
        <f>VLOOKUP(BIN2DEC(RIGHT(HEX2BIN(MID(H1398,7,1),4),3)&amp;LEFT(HEX2BIN(MID(H1398,8,1),4),2)),Codes!$H$2:$I$33,2)</f>
        <v>[Punch]</v>
      </c>
      <c r="AE1398" s="1" t="str">
        <f t="shared" si="403"/>
        <v>1</v>
      </c>
      <c r="AF1398" s="1" t="str">
        <f t="shared" si="404"/>
        <v>1</v>
      </c>
      <c r="AH1398" s="6">
        <f t="shared" si="405"/>
        <v>17</v>
      </c>
    </row>
    <row r="1399" spans="1:34">
      <c r="A1399" s="3" t="s">
        <v>9621</v>
      </c>
      <c r="B1399" s="1" t="s">
        <v>36</v>
      </c>
      <c r="C1399" s="6" t="s">
        <v>1512</v>
      </c>
      <c r="D1399" s="9" t="s">
        <v>1061</v>
      </c>
      <c r="E1399" s="9" t="s">
        <v>3878</v>
      </c>
      <c r="F1399" s="9" t="s">
        <v>207</v>
      </c>
      <c r="G1399" s="9" t="s">
        <v>8402</v>
      </c>
      <c r="H1399" s="9" t="s">
        <v>9622</v>
      </c>
      <c r="J1399" s="6" t="str">
        <f t="shared" si="389"/>
        <v>001011</v>
      </c>
      <c r="K1399" s="1">
        <f t="shared" si="390"/>
        <v>0</v>
      </c>
      <c r="L1399" s="6" t="str">
        <f t="shared" si="391"/>
        <v>00000</v>
      </c>
      <c r="M1399" s="1">
        <f t="shared" si="392"/>
        <v>0</v>
      </c>
      <c r="N1399" s="6" t="str">
        <f t="shared" si="393"/>
        <v>00</v>
      </c>
      <c r="O1399" s="1">
        <f t="shared" si="394"/>
        <v>7</v>
      </c>
      <c r="P1399" s="1">
        <f>IF(HEX2DEC(LEFT(E1399,4))&gt;=32768,HEX2DEC(LEFT(E1399,4))-65536,HEX2DEC(LEFT(E1399,4)))/Codes!$N$2</f>
        <v>4.26</v>
      </c>
      <c r="Q1399" s="1">
        <f>IF(HEX2DEC(RIGHT(E1399,4))&gt;=32768,HEX2DEC(RIGHT(E1399,4))-65536,HEX2DEC(RIGHT(E1399,4)))/Codes!$N$2</f>
        <v>0</v>
      </c>
      <c r="R1399" s="1">
        <f>IF(HEX2DEC(LEFT(F1399,4))&gt;=32768,HEX2DEC(LEFT(F1399,4))-65536,HEX2DEC(LEFT(F1399,4)))/Codes!$N$2</f>
        <v>4</v>
      </c>
      <c r="S1399" s="1">
        <f>IF(HEX2DEC(RIGHT(F1399,4))&gt;=32768,HEX2DEC(RIGHT(F1399,4))-65536,HEX2DEC(RIGHT(F1399,4)))/Codes!$N$2</f>
        <v>0</v>
      </c>
      <c r="T1399" s="18">
        <f t="shared" si="395"/>
        <v>80</v>
      </c>
      <c r="U1399" s="1">
        <f t="shared" si="396"/>
        <v>40</v>
      </c>
      <c r="V1399" s="1">
        <f t="shared" si="397"/>
        <v>0</v>
      </c>
      <c r="W1399" s="1" t="str">
        <f t="shared" si="398"/>
        <v>000</v>
      </c>
      <c r="X1399" s="1">
        <f t="shared" si="399"/>
        <v>0</v>
      </c>
      <c r="Y1399" s="1">
        <f t="shared" si="400"/>
        <v>68</v>
      </c>
      <c r="Z1399" s="1" t="str">
        <f>VLOOKUP(BIN2DEC(MID(HEX2BIN(MID(H1399,3,2),8),2,5)),Codes!$E$1:$F$18,2)</f>
        <v>Slash</v>
      </c>
      <c r="AA1399" s="6" t="str">
        <f t="shared" si="401"/>
        <v>1</v>
      </c>
      <c r="AB1399" s="1">
        <f t="shared" si="402"/>
        <v>0</v>
      </c>
      <c r="AC1399" s="1" t="str">
        <f>VLOOKUP(BIN2DEC(RIGHT(HEX2BIN(MID(H1399,6,1),4),1)&amp;LEFT(HEX2BIN(MID(H1399,7,1),4),1)),Codes!$K$1:$L$5,2)</f>
        <v>M</v>
      </c>
      <c r="AD1399" s="1" t="str">
        <f>VLOOKUP(BIN2DEC(RIGHT(HEX2BIN(MID(H1399,7,1),4),3)&amp;LEFT(HEX2BIN(MID(H1399,8,1),4),2)),Codes!$H$2:$I$33,2)</f>
        <v>Slash</v>
      </c>
      <c r="AE1399" s="1" t="str">
        <f t="shared" si="403"/>
        <v>1</v>
      </c>
      <c r="AF1399" s="1" t="str">
        <f t="shared" si="404"/>
        <v>1</v>
      </c>
      <c r="AH1399" s="6">
        <f t="shared" si="405"/>
        <v>35</v>
      </c>
    </row>
    <row r="1400" spans="1:34">
      <c r="A1400" s="3" t="s">
        <v>9624</v>
      </c>
      <c r="B1400" s="1" t="s">
        <v>36</v>
      </c>
      <c r="C1400" s="6" t="s">
        <v>1513</v>
      </c>
      <c r="D1400" s="9" t="s">
        <v>1061</v>
      </c>
      <c r="E1400" s="9" t="s">
        <v>3878</v>
      </c>
      <c r="F1400" s="9" t="s">
        <v>207</v>
      </c>
      <c r="G1400" s="9" t="s">
        <v>8472</v>
      </c>
      <c r="H1400" s="9" t="s">
        <v>9625</v>
      </c>
      <c r="J1400" s="6" t="str">
        <f t="shared" si="389"/>
        <v>001011</v>
      </c>
      <c r="K1400" s="1">
        <f t="shared" si="390"/>
        <v>0</v>
      </c>
      <c r="L1400" s="6" t="str">
        <f t="shared" si="391"/>
        <v>00000</v>
      </c>
      <c r="M1400" s="1">
        <f t="shared" si="392"/>
        <v>0</v>
      </c>
      <c r="N1400" s="6" t="str">
        <f t="shared" si="393"/>
        <v>00</v>
      </c>
      <c r="O1400" s="1">
        <f t="shared" si="394"/>
        <v>7</v>
      </c>
      <c r="P1400" s="1">
        <f>IF(HEX2DEC(LEFT(E1400,4))&gt;=32768,HEX2DEC(LEFT(E1400,4))-65536,HEX2DEC(LEFT(E1400,4)))/Codes!$N$2</f>
        <v>4.26</v>
      </c>
      <c r="Q1400" s="1">
        <f>IF(HEX2DEC(RIGHT(E1400,4))&gt;=32768,HEX2DEC(RIGHT(E1400,4))-65536,HEX2DEC(RIGHT(E1400,4)))/Codes!$N$2</f>
        <v>0</v>
      </c>
      <c r="R1400" s="1">
        <f>IF(HEX2DEC(LEFT(F1400,4))&gt;=32768,HEX2DEC(LEFT(F1400,4))-65536,HEX2DEC(LEFT(F1400,4)))/Codes!$N$2</f>
        <v>4</v>
      </c>
      <c r="S1400" s="1">
        <f>IF(HEX2DEC(RIGHT(F1400,4))&gt;=32768,HEX2DEC(RIGHT(F1400,4))-65536,HEX2DEC(RIGHT(F1400,4)))/Codes!$N$2</f>
        <v>0</v>
      </c>
      <c r="T1400" s="18">
        <f t="shared" si="395"/>
        <v>80</v>
      </c>
      <c r="U1400" s="1">
        <f t="shared" si="396"/>
        <v>60</v>
      </c>
      <c r="V1400" s="1">
        <f t="shared" si="397"/>
        <v>0</v>
      </c>
      <c r="W1400" s="1" t="str">
        <f t="shared" si="398"/>
        <v>000</v>
      </c>
      <c r="X1400" s="1">
        <f t="shared" si="399"/>
        <v>0</v>
      </c>
      <c r="Y1400" s="1">
        <f t="shared" si="400"/>
        <v>68</v>
      </c>
      <c r="Z1400" s="1" t="str">
        <f>VLOOKUP(BIN2DEC(MID(HEX2BIN(MID(H1400,3,2),8),2,5)),Codes!$E$1:$F$18,2)</f>
        <v>Slash</v>
      </c>
      <c r="AA1400" s="6" t="str">
        <f t="shared" si="401"/>
        <v>0</v>
      </c>
      <c r="AB1400" s="1">
        <f t="shared" si="402"/>
        <v>0</v>
      </c>
      <c r="AC1400" s="1" t="str">
        <f>VLOOKUP(BIN2DEC(RIGHT(HEX2BIN(MID(H1400,6,1),4),1)&amp;LEFT(HEX2BIN(MID(H1400,7,1),4),1)),Codes!$K$1:$L$5,2)</f>
        <v>M</v>
      </c>
      <c r="AD1400" s="1" t="str">
        <f>VLOOKUP(BIN2DEC(RIGHT(HEX2BIN(MID(H1400,7,1),4),3)&amp;LEFT(HEX2BIN(MID(H1400,8,1),4),2)),Codes!$H$2:$I$33,2)</f>
        <v>Slash</v>
      </c>
      <c r="AE1400" s="1" t="str">
        <f t="shared" si="403"/>
        <v>1</v>
      </c>
      <c r="AF1400" s="1" t="str">
        <f t="shared" si="404"/>
        <v>1</v>
      </c>
      <c r="AH1400" s="6">
        <f t="shared" si="405"/>
        <v>35</v>
      </c>
    </row>
    <row r="1401" spans="1:34">
      <c r="A1401" s="3" t="s">
        <v>9626</v>
      </c>
      <c r="B1401" s="1" t="s">
        <v>36</v>
      </c>
      <c r="C1401" s="6" t="s">
        <v>267</v>
      </c>
      <c r="D1401" s="9" t="s">
        <v>9627</v>
      </c>
      <c r="E1401" s="9" t="s">
        <v>9628</v>
      </c>
      <c r="F1401" s="9" t="s">
        <v>91</v>
      </c>
      <c r="G1401" s="9" t="s">
        <v>1308</v>
      </c>
      <c r="H1401" s="9" t="s">
        <v>259</v>
      </c>
      <c r="J1401" s="6" t="str">
        <f t="shared" si="389"/>
        <v>001011</v>
      </c>
      <c r="K1401" s="1">
        <f t="shared" si="390"/>
        <v>0</v>
      </c>
      <c r="L1401" s="6" t="str">
        <f t="shared" si="391"/>
        <v>00000</v>
      </c>
      <c r="M1401" s="1">
        <f t="shared" si="392"/>
        <v>25</v>
      </c>
      <c r="N1401" s="6" t="str">
        <f t="shared" si="393"/>
        <v>00</v>
      </c>
      <c r="O1401" s="1">
        <f t="shared" si="394"/>
        <v>4</v>
      </c>
      <c r="P1401" s="1">
        <f>IF(HEX2DEC(LEFT(E1401,4))&gt;=32768,HEX2DEC(LEFT(E1401,4))-65536,HEX2DEC(LEFT(E1401,4)))/Codes!$N$2</f>
        <v>3.4079999999999999</v>
      </c>
      <c r="Q1401" s="1">
        <f>IF(HEX2DEC(RIGHT(E1401,4))&gt;=32768,HEX2DEC(RIGHT(E1401,4))-65536,HEX2DEC(RIGHT(E1401,4)))/Codes!$N$2</f>
        <v>4.7679999999999998</v>
      </c>
      <c r="R1401" s="1">
        <f>IF(HEX2DEC(LEFT(F1401,4))&gt;=32768,HEX2DEC(LEFT(F1401,4))-65536,HEX2DEC(LEFT(F1401,4)))/Codes!$N$2</f>
        <v>0</v>
      </c>
      <c r="S1401" s="1">
        <f>IF(HEX2DEC(RIGHT(F1401,4))&gt;=32768,HEX2DEC(RIGHT(F1401,4))-65536,HEX2DEC(RIGHT(F1401,4)))/Codes!$N$2</f>
        <v>0</v>
      </c>
      <c r="T1401" s="18">
        <f t="shared" si="395"/>
        <v>70</v>
      </c>
      <c r="U1401" s="1">
        <f t="shared" si="396"/>
        <v>100</v>
      </c>
      <c r="V1401" s="1">
        <f t="shared" si="397"/>
        <v>0</v>
      </c>
      <c r="W1401" s="1" t="str">
        <f t="shared" si="398"/>
        <v>100</v>
      </c>
      <c r="X1401" s="1">
        <f t="shared" si="399"/>
        <v>3</v>
      </c>
      <c r="Y1401" s="1">
        <f t="shared" si="400"/>
        <v>0</v>
      </c>
      <c r="Z1401" s="1" t="str">
        <f>VLOOKUP(BIN2DEC(MID(HEX2BIN(MID(H1401,3,2),8),2,5)),Codes!$E$1:$F$18,2)</f>
        <v>Normal</v>
      </c>
      <c r="AA1401" s="6" t="str">
        <f t="shared" si="401"/>
        <v>0</v>
      </c>
      <c r="AB1401" s="1">
        <f t="shared" si="402"/>
        <v>0</v>
      </c>
      <c r="AC1401" s="1" t="str">
        <f>VLOOKUP(BIN2DEC(RIGHT(HEX2BIN(MID(H1401,6,1),4),1)&amp;LEFT(HEX2BIN(MID(H1401,7,1),4),1)),Codes!$K$1:$L$5,2)</f>
        <v>S</v>
      </c>
      <c r="AD1401" s="1" t="str">
        <f>VLOOKUP(BIN2DEC(RIGHT(HEX2BIN(MID(H1401,7,1),4),3)&amp;LEFT(HEX2BIN(MID(H1401,8,1),4),2)),Codes!$H$2:$I$33,2)</f>
        <v>Punch</v>
      </c>
      <c r="AE1401" s="1" t="str">
        <f t="shared" si="403"/>
        <v>1</v>
      </c>
      <c r="AF1401" s="1" t="str">
        <f t="shared" si="404"/>
        <v>1</v>
      </c>
      <c r="AH1401" s="6">
        <f t="shared" si="405"/>
        <v>1</v>
      </c>
    </row>
    <row r="1402" spans="1:34">
      <c r="A1402" s="3" t="s">
        <v>9629</v>
      </c>
      <c r="B1402" s="1" t="s">
        <v>36</v>
      </c>
      <c r="C1402" s="6" t="s">
        <v>267</v>
      </c>
      <c r="D1402" s="9" t="s">
        <v>9630</v>
      </c>
      <c r="E1402" s="9" t="s">
        <v>573</v>
      </c>
      <c r="F1402" s="9" t="s">
        <v>91</v>
      </c>
      <c r="G1402" s="9" t="s">
        <v>1308</v>
      </c>
      <c r="H1402" s="9" t="s">
        <v>259</v>
      </c>
      <c r="J1402" s="6" t="str">
        <f t="shared" si="389"/>
        <v>001011</v>
      </c>
      <c r="K1402" s="1">
        <f t="shared" si="390"/>
        <v>1</v>
      </c>
      <c r="L1402" s="6" t="str">
        <f t="shared" si="391"/>
        <v>00000</v>
      </c>
      <c r="M1402" s="1">
        <f t="shared" si="392"/>
        <v>25</v>
      </c>
      <c r="N1402" s="6" t="str">
        <f t="shared" si="393"/>
        <v>00</v>
      </c>
      <c r="O1402" s="1">
        <f t="shared" si="394"/>
        <v>4</v>
      </c>
      <c r="P1402" s="1">
        <f>IF(HEX2DEC(LEFT(E1402,4))&gt;=32768,HEX2DEC(LEFT(E1402,4))-65536,HEX2DEC(LEFT(E1402,4)))/Codes!$N$2</f>
        <v>3.4079999999999999</v>
      </c>
      <c r="Q1402" s="1">
        <f>IF(HEX2DEC(RIGHT(E1402,4))&gt;=32768,HEX2DEC(RIGHT(E1402,4))-65536,HEX2DEC(RIGHT(E1402,4)))/Codes!$N$2</f>
        <v>0</v>
      </c>
      <c r="R1402" s="1">
        <f>IF(HEX2DEC(LEFT(F1402,4))&gt;=32768,HEX2DEC(LEFT(F1402,4))-65536,HEX2DEC(LEFT(F1402,4)))/Codes!$N$2</f>
        <v>0</v>
      </c>
      <c r="S1402" s="1">
        <f>IF(HEX2DEC(RIGHT(F1402,4))&gt;=32768,HEX2DEC(RIGHT(F1402,4))-65536,HEX2DEC(RIGHT(F1402,4)))/Codes!$N$2</f>
        <v>0</v>
      </c>
      <c r="T1402" s="18">
        <f t="shared" si="395"/>
        <v>70</v>
      </c>
      <c r="U1402" s="1">
        <f t="shared" si="396"/>
        <v>100</v>
      </c>
      <c r="V1402" s="1">
        <f t="shared" si="397"/>
        <v>0</v>
      </c>
      <c r="W1402" s="1" t="str">
        <f t="shared" si="398"/>
        <v>100</v>
      </c>
      <c r="X1402" s="1">
        <f t="shared" si="399"/>
        <v>3</v>
      </c>
      <c r="Y1402" s="1">
        <f t="shared" si="400"/>
        <v>0</v>
      </c>
      <c r="Z1402" s="1" t="str">
        <f>VLOOKUP(BIN2DEC(MID(HEX2BIN(MID(H1402,3,2),8),2,5)),Codes!$E$1:$F$18,2)</f>
        <v>Normal</v>
      </c>
      <c r="AA1402" s="6" t="str">
        <f t="shared" si="401"/>
        <v>0</v>
      </c>
      <c r="AB1402" s="1">
        <f t="shared" si="402"/>
        <v>0</v>
      </c>
      <c r="AC1402" s="1" t="str">
        <f>VLOOKUP(BIN2DEC(RIGHT(HEX2BIN(MID(H1402,6,1),4),1)&amp;LEFT(HEX2BIN(MID(H1402,7,1),4),1)),Codes!$K$1:$L$5,2)</f>
        <v>S</v>
      </c>
      <c r="AD1402" s="1" t="str">
        <f>VLOOKUP(BIN2DEC(RIGHT(HEX2BIN(MID(H1402,7,1),4),3)&amp;LEFT(HEX2BIN(MID(H1402,8,1),4),2)),Codes!$H$2:$I$33,2)</f>
        <v>Punch</v>
      </c>
      <c r="AE1402" s="1" t="str">
        <f t="shared" si="403"/>
        <v>1</v>
      </c>
      <c r="AF1402" s="1" t="str">
        <f t="shared" si="404"/>
        <v>1</v>
      </c>
      <c r="AH1402" s="6">
        <f t="shared" si="405"/>
        <v>1</v>
      </c>
    </row>
    <row r="1403" spans="1:34">
      <c r="A1403" s="3" t="s">
        <v>9631</v>
      </c>
      <c r="B1403" s="1" t="s">
        <v>36</v>
      </c>
      <c r="C1403" s="6" t="s">
        <v>268</v>
      </c>
      <c r="D1403" s="9" t="s">
        <v>9632</v>
      </c>
      <c r="E1403" s="9" t="s">
        <v>9628</v>
      </c>
      <c r="F1403" s="9" t="s">
        <v>91</v>
      </c>
      <c r="G1403" s="9" t="s">
        <v>1308</v>
      </c>
      <c r="H1403" s="9" t="s">
        <v>259</v>
      </c>
      <c r="J1403" s="6" t="str">
        <f t="shared" si="389"/>
        <v>001011</v>
      </c>
      <c r="K1403" s="1">
        <f t="shared" si="390"/>
        <v>0</v>
      </c>
      <c r="L1403" s="6" t="str">
        <f t="shared" si="391"/>
        <v>00000</v>
      </c>
      <c r="M1403" s="1">
        <f t="shared" si="392"/>
        <v>55</v>
      </c>
      <c r="N1403" s="6" t="str">
        <f t="shared" si="393"/>
        <v>00</v>
      </c>
      <c r="O1403" s="1">
        <f t="shared" si="394"/>
        <v>4</v>
      </c>
      <c r="P1403" s="1">
        <f>IF(HEX2DEC(LEFT(E1403,4))&gt;=32768,HEX2DEC(LEFT(E1403,4))-65536,HEX2DEC(LEFT(E1403,4)))/Codes!$N$2</f>
        <v>3.4079999999999999</v>
      </c>
      <c r="Q1403" s="1">
        <f>IF(HEX2DEC(RIGHT(E1403,4))&gt;=32768,HEX2DEC(RIGHT(E1403,4))-65536,HEX2DEC(RIGHT(E1403,4)))/Codes!$N$2</f>
        <v>4.7679999999999998</v>
      </c>
      <c r="R1403" s="1">
        <f>IF(HEX2DEC(LEFT(F1403,4))&gt;=32768,HEX2DEC(LEFT(F1403,4))-65536,HEX2DEC(LEFT(F1403,4)))/Codes!$N$2</f>
        <v>0</v>
      </c>
      <c r="S1403" s="1">
        <f>IF(HEX2DEC(RIGHT(F1403,4))&gt;=32768,HEX2DEC(RIGHT(F1403,4))-65536,HEX2DEC(RIGHT(F1403,4)))/Codes!$N$2</f>
        <v>0</v>
      </c>
      <c r="T1403" s="18">
        <f t="shared" si="395"/>
        <v>70</v>
      </c>
      <c r="U1403" s="1">
        <f t="shared" si="396"/>
        <v>100</v>
      </c>
      <c r="V1403" s="1">
        <f t="shared" si="397"/>
        <v>0</v>
      </c>
      <c r="W1403" s="1" t="str">
        <f t="shared" si="398"/>
        <v>100</v>
      </c>
      <c r="X1403" s="1">
        <f t="shared" si="399"/>
        <v>3</v>
      </c>
      <c r="Y1403" s="1">
        <f t="shared" si="400"/>
        <v>0</v>
      </c>
      <c r="Z1403" s="1" t="str">
        <f>VLOOKUP(BIN2DEC(MID(HEX2BIN(MID(H1403,3,2),8),2,5)),Codes!$E$1:$F$18,2)</f>
        <v>Normal</v>
      </c>
      <c r="AA1403" s="6" t="str">
        <f t="shared" si="401"/>
        <v>0</v>
      </c>
      <c r="AB1403" s="1">
        <f t="shared" si="402"/>
        <v>0</v>
      </c>
      <c r="AC1403" s="1" t="str">
        <f>VLOOKUP(BIN2DEC(RIGHT(HEX2BIN(MID(H1403,6,1),4),1)&amp;LEFT(HEX2BIN(MID(H1403,7,1),4),1)),Codes!$K$1:$L$5,2)</f>
        <v>S</v>
      </c>
      <c r="AD1403" s="1" t="str">
        <f>VLOOKUP(BIN2DEC(RIGHT(HEX2BIN(MID(H1403,7,1),4),3)&amp;LEFT(HEX2BIN(MID(H1403,8,1),4),2)),Codes!$H$2:$I$33,2)</f>
        <v>Punch</v>
      </c>
      <c r="AE1403" s="1" t="str">
        <f t="shared" si="403"/>
        <v>1</v>
      </c>
      <c r="AF1403" s="1" t="str">
        <f t="shared" si="404"/>
        <v>1</v>
      </c>
      <c r="AH1403" s="6">
        <f t="shared" si="405"/>
        <v>1</v>
      </c>
    </row>
    <row r="1404" spans="1:34">
      <c r="A1404" s="3" t="s">
        <v>9633</v>
      </c>
      <c r="B1404" s="1" t="s">
        <v>36</v>
      </c>
      <c r="C1404" s="6" t="s">
        <v>268</v>
      </c>
      <c r="D1404" s="9" t="s">
        <v>9634</v>
      </c>
      <c r="E1404" s="9" t="s">
        <v>573</v>
      </c>
      <c r="F1404" s="9" t="s">
        <v>91</v>
      </c>
      <c r="G1404" s="9" t="s">
        <v>1308</v>
      </c>
      <c r="H1404" s="9" t="s">
        <v>259</v>
      </c>
      <c r="J1404" s="6" t="str">
        <f t="shared" si="389"/>
        <v>001011</v>
      </c>
      <c r="K1404" s="1">
        <f t="shared" si="390"/>
        <v>1</v>
      </c>
      <c r="L1404" s="6" t="str">
        <f t="shared" si="391"/>
        <v>00000</v>
      </c>
      <c r="M1404" s="1">
        <f t="shared" si="392"/>
        <v>55</v>
      </c>
      <c r="N1404" s="6" t="str">
        <f t="shared" si="393"/>
        <v>00</v>
      </c>
      <c r="O1404" s="1">
        <f t="shared" si="394"/>
        <v>4</v>
      </c>
      <c r="P1404" s="1">
        <f>IF(HEX2DEC(LEFT(E1404,4))&gt;=32768,HEX2DEC(LEFT(E1404,4))-65536,HEX2DEC(LEFT(E1404,4)))/Codes!$N$2</f>
        <v>3.4079999999999999</v>
      </c>
      <c r="Q1404" s="1">
        <f>IF(HEX2DEC(RIGHT(E1404,4))&gt;=32768,HEX2DEC(RIGHT(E1404,4))-65536,HEX2DEC(RIGHT(E1404,4)))/Codes!$N$2</f>
        <v>0</v>
      </c>
      <c r="R1404" s="1">
        <f>IF(HEX2DEC(LEFT(F1404,4))&gt;=32768,HEX2DEC(LEFT(F1404,4))-65536,HEX2DEC(LEFT(F1404,4)))/Codes!$N$2</f>
        <v>0</v>
      </c>
      <c r="S1404" s="1">
        <f>IF(HEX2DEC(RIGHT(F1404,4))&gt;=32768,HEX2DEC(RIGHT(F1404,4))-65536,HEX2DEC(RIGHT(F1404,4)))/Codes!$N$2</f>
        <v>0</v>
      </c>
      <c r="T1404" s="18">
        <f t="shared" si="395"/>
        <v>70</v>
      </c>
      <c r="U1404" s="1">
        <f t="shared" si="396"/>
        <v>100</v>
      </c>
      <c r="V1404" s="1">
        <f t="shared" si="397"/>
        <v>0</v>
      </c>
      <c r="W1404" s="1" t="str">
        <f t="shared" si="398"/>
        <v>100</v>
      </c>
      <c r="X1404" s="1">
        <f t="shared" si="399"/>
        <v>3</v>
      </c>
      <c r="Y1404" s="1">
        <f t="shared" si="400"/>
        <v>0</v>
      </c>
      <c r="Z1404" s="1" t="str">
        <f>VLOOKUP(BIN2DEC(MID(HEX2BIN(MID(H1404,3,2),8),2,5)),Codes!$E$1:$F$18,2)</f>
        <v>Normal</v>
      </c>
      <c r="AA1404" s="6" t="str">
        <f t="shared" si="401"/>
        <v>0</v>
      </c>
      <c r="AB1404" s="1">
        <f t="shared" si="402"/>
        <v>0</v>
      </c>
      <c r="AC1404" s="1" t="str">
        <f>VLOOKUP(BIN2DEC(RIGHT(HEX2BIN(MID(H1404,6,1),4),1)&amp;LEFT(HEX2BIN(MID(H1404,7,1),4),1)),Codes!$K$1:$L$5,2)</f>
        <v>S</v>
      </c>
      <c r="AD1404" s="1" t="str">
        <f>VLOOKUP(BIN2DEC(RIGHT(HEX2BIN(MID(H1404,7,1),4),3)&amp;LEFT(HEX2BIN(MID(H1404,8,1),4),2)),Codes!$H$2:$I$33,2)</f>
        <v>Punch</v>
      </c>
      <c r="AE1404" s="1" t="str">
        <f t="shared" si="403"/>
        <v>1</v>
      </c>
      <c r="AF1404" s="1" t="str">
        <f t="shared" si="404"/>
        <v>1</v>
      </c>
      <c r="AH1404" s="6">
        <f t="shared" si="405"/>
        <v>1</v>
      </c>
    </row>
    <row r="1405" spans="1:34">
      <c r="A1405" s="3" t="s">
        <v>9635</v>
      </c>
      <c r="B1405" s="1" t="s">
        <v>36</v>
      </c>
      <c r="C1405" s="6" t="s">
        <v>294</v>
      </c>
      <c r="D1405" s="9" t="s">
        <v>9636</v>
      </c>
      <c r="E1405" s="9" t="s">
        <v>9637</v>
      </c>
      <c r="F1405" s="9" t="s">
        <v>91</v>
      </c>
      <c r="G1405" s="9" t="s">
        <v>9638</v>
      </c>
      <c r="H1405" s="9" t="s">
        <v>1255</v>
      </c>
      <c r="J1405" s="6" t="str">
        <f t="shared" si="389"/>
        <v>001011</v>
      </c>
      <c r="K1405" s="1">
        <f t="shared" si="390"/>
        <v>0</v>
      </c>
      <c r="L1405" s="6" t="str">
        <f t="shared" si="391"/>
        <v>00000</v>
      </c>
      <c r="M1405" s="1">
        <f t="shared" si="392"/>
        <v>6</v>
      </c>
      <c r="N1405" s="6" t="str">
        <f t="shared" si="393"/>
        <v>00</v>
      </c>
      <c r="O1405" s="1">
        <f t="shared" si="394"/>
        <v>1</v>
      </c>
      <c r="P1405" s="1">
        <f>IF(HEX2DEC(LEFT(E1405,4))&gt;=32768,HEX2DEC(LEFT(E1405,4))-65536,HEX2DEC(LEFT(E1405,4)))/Codes!$N$2</f>
        <v>3.4079999999999999</v>
      </c>
      <c r="Q1405" s="1">
        <f>IF(HEX2DEC(RIGHT(E1405,4))&gt;=32768,HEX2DEC(RIGHT(E1405,4))-65536,HEX2DEC(RIGHT(E1405,4)))/Codes!$N$2</f>
        <v>0.68</v>
      </c>
      <c r="R1405" s="1">
        <f>IF(HEX2DEC(LEFT(F1405,4))&gt;=32768,HEX2DEC(LEFT(F1405,4))-65536,HEX2DEC(LEFT(F1405,4)))/Codes!$N$2</f>
        <v>0</v>
      </c>
      <c r="S1405" s="1">
        <f>IF(HEX2DEC(RIGHT(F1405,4))&gt;=32768,HEX2DEC(RIGHT(F1405,4))-65536,HEX2DEC(RIGHT(F1405,4)))/Codes!$N$2</f>
        <v>0</v>
      </c>
      <c r="T1405" s="18">
        <f t="shared" si="395"/>
        <v>78</v>
      </c>
      <c r="U1405" s="1">
        <f t="shared" si="396"/>
        <v>80</v>
      </c>
      <c r="V1405" s="1">
        <f t="shared" si="397"/>
        <v>0</v>
      </c>
      <c r="W1405" s="1" t="str">
        <f t="shared" si="398"/>
        <v>100</v>
      </c>
      <c r="X1405" s="1">
        <f t="shared" si="399"/>
        <v>3</v>
      </c>
      <c r="Y1405" s="1">
        <f t="shared" si="400"/>
        <v>10</v>
      </c>
      <c r="Z1405" s="1" t="str">
        <f>VLOOKUP(BIN2DEC(MID(HEX2BIN(MID(H1405,3,2),8),2,5)),Codes!$E$1:$F$18,2)</f>
        <v>Normal</v>
      </c>
      <c r="AA1405" s="6" t="str">
        <f t="shared" si="401"/>
        <v>0</v>
      </c>
      <c r="AB1405" s="1">
        <f t="shared" si="402"/>
        <v>0</v>
      </c>
      <c r="AC1405" s="1" t="str">
        <f>VLOOKUP(BIN2DEC(RIGHT(HEX2BIN(MID(H1405,6,1),4),1)&amp;LEFT(HEX2BIN(MID(H1405,7,1),4),1)),Codes!$K$1:$L$5,2)</f>
        <v>S</v>
      </c>
      <c r="AD1405" s="1" t="str">
        <f>VLOOKUP(BIN2DEC(RIGHT(HEX2BIN(MID(H1405,7,1),4),3)&amp;LEFT(HEX2BIN(MID(H1405,8,1),4),2)),Codes!$H$2:$I$33,2)</f>
        <v>Kick</v>
      </c>
      <c r="AE1405" s="1" t="str">
        <f t="shared" si="403"/>
        <v>1</v>
      </c>
      <c r="AF1405" s="1" t="str">
        <f t="shared" si="404"/>
        <v>1</v>
      </c>
      <c r="AH1405" s="6">
        <f t="shared" si="405"/>
        <v>2</v>
      </c>
    </row>
    <row r="1406" spans="1:34">
      <c r="A1406" s="3" t="s">
        <v>9639</v>
      </c>
      <c r="B1406" s="1" t="s">
        <v>36</v>
      </c>
      <c r="C1406" s="6" t="s">
        <v>294</v>
      </c>
      <c r="D1406" s="9" t="s">
        <v>9640</v>
      </c>
      <c r="E1406" s="9" t="s">
        <v>573</v>
      </c>
      <c r="F1406" s="9" t="s">
        <v>91</v>
      </c>
      <c r="G1406" s="9" t="s">
        <v>9638</v>
      </c>
      <c r="H1406" s="9" t="s">
        <v>1255</v>
      </c>
      <c r="J1406" s="6" t="str">
        <f t="shared" si="389"/>
        <v>001011</v>
      </c>
      <c r="K1406" s="1">
        <f t="shared" si="390"/>
        <v>1</v>
      </c>
      <c r="L1406" s="6" t="str">
        <f t="shared" si="391"/>
        <v>00000</v>
      </c>
      <c r="M1406" s="1">
        <f t="shared" si="392"/>
        <v>7</v>
      </c>
      <c r="N1406" s="6" t="str">
        <f t="shared" si="393"/>
        <v>00</v>
      </c>
      <c r="O1406" s="1">
        <f t="shared" si="394"/>
        <v>1</v>
      </c>
      <c r="P1406" s="1">
        <f>IF(HEX2DEC(LEFT(E1406,4))&gt;=32768,HEX2DEC(LEFT(E1406,4))-65536,HEX2DEC(LEFT(E1406,4)))/Codes!$N$2</f>
        <v>3.4079999999999999</v>
      </c>
      <c r="Q1406" s="1">
        <f>IF(HEX2DEC(RIGHT(E1406,4))&gt;=32768,HEX2DEC(RIGHT(E1406,4))-65536,HEX2DEC(RIGHT(E1406,4)))/Codes!$N$2</f>
        <v>0</v>
      </c>
      <c r="R1406" s="1">
        <f>IF(HEX2DEC(LEFT(F1406,4))&gt;=32768,HEX2DEC(LEFT(F1406,4))-65536,HEX2DEC(LEFT(F1406,4)))/Codes!$N$2</f>
        <v>0</v>
      </c>
      <c r="S1406" s="1">
        <f>IF(HEX2DEC(RIGHT(F1406,4))&gt;=32768,HEX2DEC(RIGHT(F1406,4))-65536,HEX2DEC(RIGHT(F1406,4)))/Codes!$N$2</f>
        <v>0</v>
      </c>
      <c r="T1406" s="18">
        <f t="shared" si="395"/>
        <v>78</v>
      </c>
      <c r="U1406" s="1">
        <f t="shared" si="396"/>
        <v>80</v>
      </c>
      <c r="V1406" s="1">
        <f t="shared" si="397"/>
        <v>0</v>
      </c>
      <c r="W1406" s="1" t="str">
        <f t="shared" si="398"/>
        <v>100</v>
      </c>
      <c r="X1406" s="1">
        <f t="shared" si="399"/>
        <v>3</v>
      </c>
      <c r="Y1406" s="1">
        <f t="shared" si="400"/>
        <v>10</v>
      </c>
      <c r="Z1406" s="1" t="str">
        <f>VLOOKUP(BIN2DEC(MID(HEX2BIN(MID(H1406,3,2),8),2,5)),Codes!$E$1:$F$18,2)</f>
        <v>Normal</v>
      </c>
      <c r="AA1406" s="6" t="str">
        <f t="shared" si="401"/>
        <v>0</v>
      </c>
      <c r="AB1406" s="1">
        <f t="shared" si="402"/>
        <v>0</v>
      </c>
      <c r="AC1406" s="1" t="str">
        <f>VLOOKUP(BIN2DEC(RIGHT(HEX2BIN(MID(H1406,6,1),4),1)&amp;LEFT(HEX2BIN(MID(H1406,7,1),4),1)),Codes!$K$1:$L$5,2)</f>
        <v>S</v>
      </c>
      <c r="AD1406" s="1" t="str">
        <f>VLOOKUP(BIN2DEC(RIGHT(HEX2BIN(MID(H1406,7,1),4),3)&amp;LEFT(HEX2BIN(MID(H1406,8,1),4),2)),Codes!$H$2:$I$33,2)</f>
        <v>Kick</v>
      </c>
      <c r="AE1406" s="1" t="str">
        <f t="shared" si="403"/>
        <v>1</v>
      </c>
      <c r="AF1406" s="1" t="str">
        <f t="shared" si="404"/>
        <v>1</v>
      </c>
      <c r="AH1406" s="6">
        <f t="shared" si="405"/>
        <v>2</v>
      </c>
    </row>
    <row r="1407" spans="1:34">
      <c r="A1407" s="3" t="s">
        <v>9641</v>
      </c>
      <c r="B1407" s="1" t="s">
        <v>36</v>
      </c>
      <c r="C1407" s="6" t="s">
        <v>294</v>
      </c>
      <c r="D1407" s="9" t="s">
        <v>9642</v>
      </c>
      <c r="E1407" s="9" t="s">
        <v>9643</v>
      </c>
      <c r="F1407" s="9" t="s">
        <v>91</v>
      </c>
      <c r="G1407" s="9" t="s">
        <v>9638</v>
      </c>
      <c r="H1407" s="9" t="s">
        <v>1255</v>
      </c>
      <c r="J1407" s="6" t="str">
        <f t="shared" si="389"/>
        <v>001011</v>
      </c>
      <c r="K1407" s="1">
        <f t="shared" si="390"/>
        <v>2</v>
      </c>
      <c r="L1407" s="6" t="str">
        <f t="shared" si="391"/>
        <v>00000</v>
      </c>
      <c r="M1407" s="1">
        <f t="shared" si="392"/>
        <v>7</v>
      </c>
      <c r="N1407" s="6" t="str">
        <f t="shared" si="393"/>
        <v>00</v>
      </c>
      <c r="O1407" s="1">
        <f t="shared" si="394"/>
        <v>1</v>
      </c>
      <c r="P1407" s="1">
        <f>IF(HEX2DEC(LEFT(E1407,4))&gt;=32768,HEX2DEC(LEFT(E1407,4))-65536,HEX2DEC(LEFT(E1407,4)))/Codes!$N$2</f>
        <v>3.4079999999999999</v>
      </c>
      <c r="Q1407" s="1">
        <f>IF(HEX2DEC(RIGHT(E1407,4))&gt;=32768,HEX2DEC(RIGHT(E1407,4))-65536,HEX2DEC(RIGHT(E1407,4)))/Codes!$N$2</f>
        <v>5.2</v>
      </c>
      <c r="R1407" s="1">
        <f>IF(HEX2DEC(LEFT(F1407,4))&gt;=32768,HEX2DEC(LEFT(F1407,4))-65536,HEX2DEC(LEFT(F1407,4)))/Codes!$N$2</f>
        <v>0</v>
      </c>
      <c r="S1407" s="1">
        <f>IF(HEX2DEC(RIGHT(F1407,4))&gt;=32768,HEX2DEC(RIGHT(F1407,4))-65536,HEX2DEC(RIGHT(F1407,4)))/Codes!$N$2</f>
        <v>0</v>
      </c>
      <c r="T1407" s="18">
        <f t="shared" si="395"/>
        <v>78</v>
      </c>
      <c r="U1407" s="1">
        <f t="shared" si="396"/>
        <v>80</v>
      </c>
      <c r="V1407" s="1">
        <f t="shared" si="397"/>
        <v>0</v>
      </c>
      <c r="W1407" s="1" t="str">
        <f t="shared" si="398"/>
        <v>100</v>
      </c>
      <c r="X1407" s="1">
        <f t="shared" si="399"/>
        <v>3</v>
      </c>
      <c r="Y1407" s="1">
        <f t="shared" si="400"/>
        <v>10</v>
      </c>
      <c r="Z1407" s="1" t="str">
        <f>VLOOKUP(BIN2DEC(MID(HEX2BIN(MID(H1407,3,2),8),2,5)),Codes!$E$1:$F$18,2)</f>
        <v>Normal</v>
      </c>
      <c r="AA1407" s="6" t="str">
        <f t="shared" si="401"/>
        <v>0</v>
      </c>
      <c r="AB1407" s="1">
        <f t="shared" si="402"/>
        <v>0</v>
      </c>
      <c r="AC1407" s="1" t="str">
        <f>VLOOKUP(BIN2DEC(RIGHT(HEX2BIN(MID(H1407,6,1),4),1)&amp;LEFT(HEX2BIN(MID(H1407,7,1),4),1)),Codes!$K$1:$L$5,2)</f>
        <v>S</v>
      </c>
      <c r="AD1407" s="1" t="str">
        <f>VLOOKUP(BIN2DEC(RIGHT(HEX2BIN(MID(H1407,7,1),4),3)&amp;LEFT(HEX2BIN(MID(H1407,8,1),4),2)),Codes!$H$2:$I$33,2)</f>
        <v>Kick</v>
      </c>
      <c r="AE1407" s="1" t="str">
        <f t="shared" si="403"/>
        <v>1</v>
      </c>
      <c r="AF1407" s="1" t="str">
        <f t="shared" si="404"/>
        <v>1</v>
      </c>
      <c r="AH1407" s="6">
        <f t="shared" si="405"/>
        <v>2</v>
      </c>
    </row>
    <row r="1408" spans="1:34">
      <c r="A1408" s="3" t="s">
        <v>9644</v>
      </c>
      <c r="B1408" s="1" t="s">
        <v>36</v>
      </c>
      <c r="C1408" s="6" t="s">
        <v>303</v>
      </c>
      <c r="D1408" s="9" t="s">
        <v>1283</v>
      </c>
      <c r="E1408" s="9" t="s">
        <v>9645</v>
      </c>
      <c r="F1408" s="9" t="s">
        <v>91</v>
      </c>
      <c r="G1408" s="9" t="s">
        <v>9646</v>
      </c>
      <c r="H1408" s="9" t="s">
        <v>9647</v>
      </c>
      <c r="J1408" s="6" t="str">
        <f t="shared" si="389"/>
        <v>001011</v>
      </c>
      <c r="K1408" s="1">
        <f t="shared" si="390"/>
        <v>0</v>
      </c>
      <c r="L1408" s="6" t="str">
        <f t="shared" si="391"/>
        <v>00000</v>
      </c>
      <c r="M1408" s="1">
        <f t="shared" si="392"/>
        <v>7</v>
      </c>
      <c r="N1408" s="6" t="str">
        <f t="shared" si="393"/>
        <v>00</v>
      </c>
      <c r="O1408" s="1">
        <f t="shared" si="394"/>
        <v>7</v>
      </c>
      <c r="P1408" s="1">
        <f>IF(HEX2DEC(LEFT(E1408,4))&gt;=32768,HEX2DEC(LEFT(E1408,4))-65536,HEX2DEC(LEFT(E1408,4)))/Codes!$N$2</f>
        <v>3.92</v>
      </c>
      <c r="Q1408" s="1">
        <f>IF(HEX2DEC(RIGHT(E1408,4))&gt;=32768,HEX2DEC(RIGHT(E1408,4))-65536,HEX2DEC(RIGHT(E1408,4)))/Codes!$N$2</f>
        <v>4</v>
      </c>
      <c r="R1408" s="1">
        <f>IF(HEX2DEC(LEFT(F1408,4))&gt;=32768,HEX2DEC(LEFT(F1408,4))-65536,HEX2DEC(LEFT(F1408,4)))/Codes!$N$2</f>
        <v>0</v>
      </c>
      <c r="S1408" s="1">
        <f>IF(HEX2DEC(RIGHT(F1408,4))&gt;=32768,HEX2DEC(RIGHT(F1408,4))-65536,HEX2DEC(RIGHT(F1408,4)))/Codes!$N$2</f>
        <v>0</v>
      </c>
      <c r="T1408" s="18">
        <f t="shared" si="395"/>
        <v>72</v>
      </c>
      <c r="U1408" s="1">
        <f t="shared" si="396"/>
        <v>90</v>
      </c>
      <c r="V1408" s="1">
        <f t="shared" si="397"/>
        <v>0</v>
      </c>
      <c r="W1408" s="1" t="str">
        <f t="shared" si="398"/>
        <v>100</v>
      </c>
      <c r="X1408" s="1">
        <f t="shared" si="399"/>
        <v>3</v>
      </c>
      <c r="Y1408" s="1">
        <f t="shared" si="400"/>
        <v>35</v>
      </c>
      <c r="Z1408" s="1" t="str">
        <f>VLOOKUP(BIN2DEC(MID(HEX2BIN(MID(H1408,3,2),8),2,5)),Codes!$E$1:$F$18,2)</f>
        <v>Normal</v>
      </c>
      <c r="AA1408" s="6" t="str">
        <f t="shared" si="401"/>
        <v>0</v>
      </c>
      <c r="AB1408" s="1">
        <f t="shared" si="402"/>
        <v>1</v>
      </c>
      <c r="AC1408" s="1" t="str">
        <f>VLOOKUP(BIN2DEC(RIGHT(HEX2BIN(MID(H1408,6,1),4),1)&amp;LEFT(HEX2BIN(MID(H1408,7,1),4),1)),Codes!$K$1:$L$5,2)</f>
        <v>L</v>
      </c>
      <c r="AD1408" s="1" t="str">
        <f>VLOOKUP(BIN2DEC(RIGHT(HEX2BIN(MID(H1408,7,1),4),3)&amp;LEFT(HEX2BIN(MID(H1408,8,1),4),2)),Codes!$H$2:$I$33,2)</f>
        <v>Kick</v>
      </c>
      <c r="AE1408" s="1" t="str">
        <f t="shared" si="403"/>
        <v>1</v>
      </c>
      <c r="AF1408" s="1" t="str">
        <f t="shared" si="404"/>
        <v>1</v>
      </c>
      <c r="AH1408" s="6">
        <f t="shared" si="405"/>
        <v>66</v>
      </c>
    </row>
    <row r="1409" spans="1:34">
      <c r="A1409" s="3" t="s">
        <v>9648</v>
      </c>
      <c r="B1409" s="1" t="s">
        <v>36</v>
      </c>
      <c r="C1409" s="6" t="s">
        <v>303</v>
      </c>
      <c r="D1409" s="9" t="s">
        <v>201</v>
      </c>
      <c r="E1409" s="9" t="s">
        <v>9649</v>
      </c>
      <c r="F1409" s="9" t="s">
        <v>91</v>
      </c>
      <c r="G1409" s="9" t="s">
        <v>9646</v>
      </c>
      <c r="H1409" s="9" t="s">
        <v>9647</v>
      </c>
      <c r="J1409" s="6" t="str">
        <f t="shared" ref="J1409:J1472" si="406">LEFT(HEX2BIN(LEFT(D1409,2),8),6)</f>
        <v>001011</v>
      </c>
      <c r="K1409" s="1">
        <f t="shared" ref="K1409:K1472" si="407">BIN2DEC(MID(HEX2BIN(MID(D1409,2,2),8),3,3))</f>
        <v>1</v>
      </c>
      <c r="L1409" s="6" t="str">
        <f t="shared" ref="L1409:L1472" si="408">MID(HEX2BIN(MID(D1409,3,2),8),2,5)</f>
        <v>00000</v>
      </c>
      <c r="M1409" s="1">
        <f t="shared" ref="M1409:M1472" si="409">ROUNDDOWN(HEX2DEC(MID(D1409,4,3))/8,0)</f>
        <v>7</v>
      </c>
      <c r="N1409" s="6" t="str">
        <f t="shared" ref="N1409:N1472" si="410">MID(HEX2BIN(MID(D1409,6,1),4),2,2)</f>
        <v>00</v>
      </c>
      <c r="O1409" s="1">
        <f t="shared" ref="O1409:O1472" si="411">HEX2DEC(MID(D1409,7,2))</f>
        <v>7</v>
      </c>
      <c r="P1409" s="1">
        <f>IF(HEX2DEC(LEFT(E1409,4))&gt;=32768,HEX2DEC(LEFT(E1409,4))-65536,HEX2DEC(LEFT(E1409,4)))/Codes!$N$2</f>
        <v>3.92</v>
      </c>
      <c r="Q1409" s="1">
        <f>IF(HEX2DEC(RIGHT(E1409,4))&gt;=32768,HEX2DEC(RIGHT(E1409,4))-65536,HEX2DEC(RIGHT(E1409,4)))/Codes!$N$2</f>
        <v>0</v>
      </c>
      <c r="R1409" s="1">
        <f>IF(HEX2DEC(LEFT(F1409,4))&gt;=32768,HEX2DEC(LEFT(F1409,4))-65536,HEX2DEC(LEFT(F1409,4)))/Codes!$N$2</f>
        <v>0</v>
      </c>
      <c r="S1409" s="1">
        <f>IF(HEX2DEC(RIGHT(F1409,4))&gt;=32768,HEX2DEC(RIGHT(F1409,4))-65536,HEX2DEC(RIGHT(F1409,4)))/Codes!$N$2</f>
        <v>0</v>
      </c>
      <c r="T1409" s="18">
        <f t="shared" ref="T1409:T1472" si="412">ROUNDDOWN(HEX2DEC(LEFT(G1409,3))/8,0)</f>
        <v>72</v>
      </c>
      <c r="U1409" s="1">
        <f t="shared" ref="U1409:U1472" si="413">ROUNDDOWN(HEX2DEC(MID(G1409,3,3))/4,0)-(512*ROUNDDOWN(HEX2DEC(MID(G1409,3,1))/8,0))</f>
        <v>90</v>
      </c>
      <c r="V1409" s="1">
        <f t="shared" ref="V1409:V1472" si="414">RIGHT(HEX2BIN(MID(G1409,5,1),4),2)*128+HEX2DEC(MID(G1409,6,1))*8+LEFT(HEX2BIN(MID(G1409,7,1),4),3)</f>
        <v>0</v>
      </c>
      <c r="W1409" s="1" t="str">
        <f t="shared" ref="W1409:W1472" si="415">MID(HEX2BIN(MID(G1409,7,2),8),4,3)</f>
        <v>100</v>
      </c>
      <c r="X1409" s="1">
        <f t="shared" ref="X1409:X1472" si="416">BIN2DEC(RIGHT(HEX2BIN(RIGHT(G1409,1),4),2))</f>
        <v>3</v>
      </c>
      <c r="Y1409" s="1">
        <f t="shared" ref="Y1409:Y1472" si="417">ROUNDDOWN(HEX2DEC(LEFT(H1409,3))/8,0)</f>
        <v>35</v>
      </c>
      <c r="Z1409" s="1" t="str">
        <f>VLOOKUP(BIN2DEC(MID(HEX2BIN(MID(H1409,3,2),8),2,5)),Codes!$E$1:$F$18,2)</f>
        <v>Normal</v>
      </c>
      <c r="AA1409" s="6" t="str">
        <f t="shared" ref="AA1409:AA1472" si="418">MID(HEX2BIN(MID(H1409,4,1),4),3,1)</f>
        <v>0</v>
      </c>
      <c r="AB1409" s="1">
        <f t="shared" ref="AB1409:AB1472" si="419">(MOD(HEX2DEC(MID(H1409,4,1)),2))*64+ROUNDDOWN(HEX2DEC(MID(H1409,5,2))/4,0)</f>
        <v>1</v>
      </c>
      <c r="AC1409" s="1" t="str">
        <f>VLOOKUP(BIN2DEC(RIGHT(HEX2BIN(MID(H1409,6,1),4),1)&amp;LEFT(HEX2BIN(MID(H1409,7,1),4),1)),Codes!$K$1:$L$5,2)</f>
        <v>L</v>
      </c>
      <c r="AD1409" s="1" t="str">
        <f>VLOOKUP(BIN2DEC(RIGHT(HEX2BIN(MID(H1409,7,1),4),3)&amp;LEFT(HEX2BIN(MID(H1409,8,1),4),2)),Codes!$H$2:$I$33,2)</f>
        <v>Kick</v>
      </c>
      <c r="AE1409" s="1" t="str">
        <f t="shared" ref="AE1409:AE1472" si="420">MID(HEX2BIN(RIGHT(H1409,1),4),3,1)</f>
        <v>1</v>
      </c>
      <c r="AF1409" s="1" t="str">
        <f t="shared" ref="AF1409:AF1472" si="421">RIGHT(HEX2BIN(RIGHT(H1409,1),4),1)</f>
        <v>1</v>
      </c>
      <c r="AH1409" s="6">
        <f t="shared" ref="AH1409:AH1472" si="422">ROUNDDOWN(HEX2DEC(MID(H1409,6,3))/4,0)-(256*ROUNDDOWN(HEX2DEC(MID(H1409,6,1))/4,0))</f>
        <v>66</v>
      </c>
    </row>
    <row r="1410" spans="1:34">
      <c r="A1410" s="3" t="s">
        <v>9650</v>
      </c>
      <c r="B1410" s="1" t="s">
        <v>36</v>
      </c>
      <c r="C1410" s="6" t="s">
        <v>305</v>
      </c>
      <c r="D1410" s="9" t="s">
        <v>9651</v>
      </c>
      <c r="E1410" s="9" t="s">
        <v>6027</v>
      </c>
      <c r="F1410" s="9" t="s">
        <v>91</v>
      </c>
      <c r="G1410" s="9" t="s">
        <v>9646</v>
      </c>
      <c r="H1410" s="9" t="s">
        <v>9652</v>
      </c>
      <c r="J1410" s="6" t="str">
        <f t="shared" si="406"/>
        <v>001011</v>
      </c>
      <c r="K1410" s="1">
        <f t="shared" si="407"/>
        <v>0</v>
      </c>
      <c r="L1410" s="6" t="str">
        <f t="shared" si="408"/>
        <v>00000</v>
      </c>
      <c r="M1410" s="1">
        <f t="shared" si="409"/>
        <v>7</v>
      </c>
      <c r="N1410" s="6" t="str">
        <f t="shared" si="410"/>
        <v>00</v>
      </c>
      <c r="O1410" s="1">
        <f t="shared" si="411"/>
        <v>5</v>
      </c>
      <c r="P1410" s="1">
        <f>IF(HEX2DEC(LEFT(E1410,4))&gt;=32768,HEX2DEC(LEFT(E1410,4))-65536,HEX2DEC(LEFT(E1410,4)))/Codes!$N$2</f>
        <v>2.8</v>
      </c>
      <c r="Q1410" s="1">
        <f>IF(HEX2DEC(RIGHT(E1410,4))&gt;=32768,HEX2DEC(RIGHT(E1410,4))-65536,HEX2DEC(RIGHT(E1410,4)))/Codes!$N$2</f>
        <v>3.2</v>
      </c>
      <c r="R1410" s="1">
        <f>IF(HEX2DEC(LEFT(F1410,4))&gt;=32768,HEX2DEC(LEFT(F1410,4))-65536,HEX2DEC(LEFT(F1410,4)))/Codes!$N$2</f>
        <v>0</v>
      </c>
      <c r="S1410" s="1">
        <f>IF(HEX2DEC(RIGHT(F1410,4))&gt;=32768,HEX2DEC(RIGHT(F1410,4))-65536,HEX2DEC(RIGHT(F1410,4)))/Codes!$N$2</f>
        <v>0</v>
      </c>
      <c r="T1410" s="18">
        <f t="shared" si="412"/>
        <v>72</v>
      </c>
      <c r="U1410" s="1">
        <f t="shared" si="413"/>
        <v>90</v>
      </c>
      <c r="V1410" s="1">
        <f t="shared" si="414"/>
        <v>0</v>
      </c>
      <c r="W1410" s="1" t="str">
        <f t="shared" si="415"/>
        <v>100</v>
      </c>
      <c r="X1410" s="1">
        <f t="shared" si="416"/>
        <v>3</v>
      </c>
      <c r="Y1410" s="1">
        <f t="shared" si="417"/>
        <v>20</v>
      </c>
      <c r="Z1410" s="1" t="str">
        <f>VLOOKUP(BIN2DEC(MID(HEX2BIN(MID(H1410,3,2),8),2,5)),Codes!$E$1:$F$18,2)</f>
        <v>Normal</v>
      </c>
      <c r="AA1410" s="6" t="str">
        <f t="shared" si="418"/>
        <v>0</v>
      </c>
      <c r="AB1410" s="1">
        <f t="shared" si="419"/>
        <v>1</v>
      </c>
      <c r="AC1410" s="1" t="str">
        <f>VLOOKUP(BIN2DEC(RIGHT(HEX2BIN(MID(H1410,6,1),4),1)&amp;LEFT(HEX2BIN(MID(H1410,7,1),4),1)),Codes!$K$1:$L$5,2)</f>
        <v>L</v>
      </c>
      <c r="AD1410" s="1" t="str">
        <f>VLOOKUP(BIN2DEC(RIGHT(HEX2BIN(MID(H1410,7,1),4),3)&amp;LEFT(HEX2BIN(MID(H1410,8,1),4),2)),Codes!$H$2:$I$33,2)</f>
        <v>Kick</v>
      </c>
      <c r="AE1410" s="1" t="str">
        <f t="shared" si="420"/>
        <v>1</v>
      </c>
      <c r="AF1410" s="1" t="str">
        <f t="shared" si="421"/>
        <v>1</v>
      </c>
      <c r="AH1410" s="6">
        <f t="shared" si="422"/>
        <v>66</v>
      </c>
    </row>
    <row r="1411" spans="1:34">
      <c r="A1411" s="3" t="s">
        <v>9653</v>
      </c>
      <c r="B1411" s="1" t="s">
        <v>36</v>
      </c>
      <c r="C1411" s="6" t="s">
        <v>305</v>
      </c>
      <c r="D1411" s="9" t="s">
        <v>8023</v>
      </c>
      <c r="E1411" s="9" t="s">
        <v>212</v>
      </c>
      <c r="F1411" s="9" t="s">
        <v>91</v>
      </c>
      <c r="G1411" s="9" t="s">
        <v>9646</v>
      </c>
      <c r="H1411" s="9" t="s">
        <v>9652</v>
      </c>
      <c r="J1411" s="6" t="str">
        <f t="shared" si="406"/>
        <v>001011</v>
      </c>
      <c r="K1411" s="1">
        <f t="shared" si="407"/>
        <v>1</v>
      </c>
      <c r="L1411" s="6" t="str">
        <f t="shared" si="408"/>
        <v>00000</v>
      </c>
      <c r="M1411" s="1">
        <f t="shared" si="409"/>
        <v>7</v>
      </c>
      <c r="N1411" s="6" t="str">
        <f t="shared" si="410"/>
        <v>00</v>
      </c>
      <c r="O1411" s="1">
        <f t="shared" si="411"/>
        <v>5</v>
      </c>
      <c r="P1411" s="1">
        <f>IF(HEX2DEC(LEFT(E1411,4))&gt;=32768,HEX2DEC(LEFT(E1411,4))-65536,HEX2DEC(LEFT(E1411,4)))/Codes!$N$2</f>
        <v>2.8</v>
      </c>
      <c r="Q1411" s="1">
        <f>IF(HEX2DEC(RIGHT(E1411,4))&gt;=32768,HEX2DEC(RIGHT(E1411,4))-65536,HEX2DEC(RIGHT(E1411,4)))/Codes!$N$2</f>
        <v>0</v>
      </c>
      <c r="R1411" s="1">
        <f>IF(HEX2DEC(LEFT(F1411,4))&gt;=32768,HEX2DEC(LEFT(F1411,4))-65536,HEX2DEC(LEFT(F1411,4)))/Codes!$N$2</f>
        <v>0</v>
      </c>
      <c r="S1411" s="1">
        <f>IF(HEX2DEC(RIGHT(F1411,4))&gt;=32768,HEX2DEC(RIGHT(F1411,4))-65536,HEX2DEC(RIGHT(F1411,4)))/Codes!$N$2</f>
        <v>0</v>
      </c>
      <c r="T1411" s="18">
        <f t="shared" si="412"/>
        <v>72</v>
      </c>
      <c r="U1411" s="1">
        <f t="shared" si="413"/>
        <v>90</v>
      </c>
      <c r="V1411" s="1">
        <f t="shared" si="414"/>
        <v>0</v>
      </c>
      <c r="W1411" s="1" t="str">
        <f t="shared" si="415"/>
        <v>100</v>
      </c>
      <c r="X1411" s="1">
        <f t="shared" si="416"/>
        <v>3</v>
      </c>
      <c r="Y1411" s="1">
        <f t="shared" si="417"/>
        <v>20</v>
      </c>
      <c r="Z1411" s="1" t="str">
        <f>VLOOKUP(BIN2DEC(MID(HEX2BIN(MID(H1411,3,2),8),2,5)),Codes!$E$1:$F$18,2)</f>
        <v>Normal</v>
      </c>
      <c r="AA1411" s="6" t="str">
        <f t="shared" si="418"/>
        <v>0</v>
      </c>
      <c r="AB1411" s="1">
        <f t="shared" si="419"/>
        <v>1</v>
      </c>
      <c r="AC1411" s="1" t="str">
        <f>VLOOKUP(BIN2DEC(RIGHT(HEX2BIN(MID(H1411,6,1),4),1)&amp;LEFT(HEX2BIN(MID(H1411,7,1),4),1)),Codes!$K$1:$L$5,2)</f>
        <v>L</v>
      </c>
      <c r="AD1411" s="1" t="str">
        <f>VLOOKUP(BIN2DEC(RIGHT(HEX2BIN(MID(H1411,7,1),4),3)&amp;LEFT(HEX2BIN(MID(H1411,8,1),4),2)),Codes!$H$2:$I$33,2)</f>
        <v>Kick</v>
      </c>
      <c r="AE1411" s="1" t="str">
        <f t="shared" si="420"/>
        <v>1</v>
      </c>
      <c r="AF1411" s="1" t="str">
        <f t="shared" si="421"/>
        <v>1</v>
      </c>
      <c r="AH1411" s="6">
        <f t="shared" si="422"/>
        <v>66</v>
      </c>
    </row>
    <row r="1412" spans="1:34">
      <c r="A1412" s="3" t="s">
        <v>9654</v>
      </c>
      <c r="B1412" s="1" t="s">
        <v>36</v>
      </c>
      <c r="C1412" s="6" t="s">
        <v>1116</v>
      </c>
      <c r="D1412" s="9" t="s">
        <v>9655</v>
      </c>
      <c r="E1412" s="9" t="s">
        <v>9656</v>
      </c>
      <c r="F1412" s="9" t="s">
        <v>91</v>
      </c>
      <c r="G1412" s="9" t="s">
        <v>1366</v>
      </c>
      <c r="H1412" s="9" t="s">
        <v>188</v>
      </c>
      <c r="J1412" s="6" t="str">
        <f t="shared" si="406"/>
        <v>001011</v>
      </c>
      <c r="K1412" s="1">
        <f t="shared" si="407"/>
        <v>0</v>
      </c>
      <c r="L1412" s="6" t="str">
        <f t="shared" si="408"/>
        <v>00000</v>
      </c>
      <c r="M1412" s="1">
        <f t="shared" si="409"/>
        <v>13</v>
      </c>
      <c r="N1412" s="6" t="str">
        <f t="shared" si="410"/>
        <v>00</v>
      </c>
      <c r="O1412" s="1">
        <f t="shared" si="411"/>
        <v>9</v>
      </c>
      <c r="P1412" s="1">
        <f>IF(HEX2DEC(LEFT(E1412,4))&gt;=32768,HEX2DEC(LEFT(E1412,4))-65536,HEX2DEC(LEFT(E1412,4)))/Codes!$N$2</f>
        <v>2.8</v>
      </c>
      <c r="Q1412" s="1">
        <f>IF(HEX2DEC(RIGHT(E1412,4))&gt;=32768,HEX2DEC(RIGHT(E1412,4))-65536,HEX2DEC(RIGHT(E1412,4)))/Codes!$N$2</f>
        <v>4.2</v>
      </c>
      <c r="R1412" s="1">
        <f>IF(HEX2DEC(LEFT(F1412,4))&gt;=32768,HEX2DEC(LEFT(F1412,4))-65536,HEX2DEC(LEFT(F1412,4)))/Codes!$N$2</f>
        <v>0</v>
      </c>
      <c r="S1412" s="1">
        <f>IF(HEX2DEC(RIGHT(F1412,4))&gt;=32768,HEX2DEC(RIGHT(F1412,4))-65536,HEX2DEC(RIGHT(F1412,4)))/Codes!$N$2</f>
        <v>0</v>
      </c>
      <c r="T1412" s="18">
        <f t="shared" si="412"/>
        <v>361</v>
      </c>
      <c r="U1412" s="1">
        <f t="shared" si="413"/>
        <v>100</v>
      </c>
      <c r="V1412" s="1">
        <f t="shared" si="414"/>
        <v>0</v>
      </c>
      <c r="W1412" s="1" t="str">
        <f t="shared" si="415"/>
        <v>100</v>
      </c>
      <c r="X1412" s="1">
        <f t="shared" si="416"/>
        <v>1</v>
      </c>
      <c r="Y1412" s="1">
        <f t="shared" si="417"/>
        <v>0</v>
      </c>
      <c r="Z1412" s="1" t="str">
        <f>VLOOKUP(BIN2DEC(MID(HEX2BIN(MID(H1412,3,2),8),2,5)),Codes!$E$1:$F$18,2)</f>
        <v>Normal</v>
      </c>
      <c r="AA1412" s="6" t="str">
        <f t="shared" si="418"/>
        <v>0</v>
      </c>
      <c r="AB1412" s="1">
        <f t="shared" si="419"/>
        <v>0</v>
      </c>
      <c r="AC1412" s="1" t="str">
        <f>VLOOKUP(BIN2DEC(RIGHT(HEX2BIN(MID(H1412,6,1),4),1)&amp;LEFT(HEX2BIN(MID(H1412,7,1),4),1)),Codes!$K$1:$L$5,2)</f>
        <v>M</v>
      </c>
      <c r="AD1412" s="1" t="str">
        <f>VLOOKUP(BIN2DEC(RIGHT(HEX2BIN(MID(H1412,7,1),4),3)&amp;LEFT(HEX2BIN(MID(H1412,8,1),4),2)),Codes!$H$2:$I$33,2)</f>
        <v>Kick</v>
      </c>
      <c r="AE1412" s="1" t="str">
        <f t="shared" si="420"/>
        <v>1</v>
      </c>
      <c r="AF1412" s="1" t="str">
        <f t="shared" si="421"/>
        <v>1</v>
      </c>
      <c r="AH1412" s="6">
        <f t="shared" si="422"/>
        <v>34</v>
      </c>
    </row>
    <row r="1413" spans="1:34">
      <c r="A1413" s="3" t="s">
        <v>9657</v>
      </c>
      <c r="B1413" s="1" t="s">
        <v>36</v>
      </c>
      <c r="C1413" s="6" t="s">
        <v>1116</v>
      </c>
      <c r="D1413" s="9" t="s">
        <v>9658</v>
      </c>
      <c r="E1413" s="9" t="s">
        <v>9659</v>
      </c>
      <c r="F1413" s="9" t="s">
        <v>91</v>
      </c>
      <c r="G1413" s="9" t="s">
        <v>139</v>
      </c>
      <c r="H1413" s="9" t="s">
        <v>188</v>
      </c>
      <c r="J1413" s="6" t="str">
        <f t="shared" si="406"/>
        <v>001011</v>
      </c>
      <c r="K1413" s="1">
        <f t="shared" si="407"/>
        <v>1</v>
      </c>
      <c r="L1413" s="6" t="str">
        <f t="shared" si="408"/>
        <v>00000</v>
      </c>
      <c r="M1413" s="1">
        <f t="shared" si="409"/>
        <v>12</v>
      </c>
      <c r="N1413" s="6" t="str">
        <f t="shared" si="410"/>
        <v>00</v>
      </c>
      <c r="O1413" s="1">
        <f t="shared" si="411"/>
        <v>9</v>
      </c>
      <c r="P1413" s="1">
        <f>IF(HEX2DEC(LEFT(E1413,4))&gt;=32768,HEX2DEC(LEFT(E1413,4))-65536,HEX2DEC(LEFT(E1413,4)))/Codes!$N$2</f>
        <v>3.2</v>
      </c>
      <c r="Q1413" s="1">
        <f>IF(HEX2DEC(RIGHT(E1413,4))&gt;=32768,HEX2DEC(RIGHT(E1413,4))-65536,HEX2DEC(RIGHT(E1413,4)))/Codes!$N$2</f>
        <v>2.4</v>
      </c>
      <c r="R1413" s="1">
        <f>IF(HEX2DEC(LEFT(F1413,4))&gt;=32768,HEX2DEC(LEFT(F1413,4))-65536,HEX2DEC(LEFT(F1413,4)))/Codes!$N$2</f>
        <v>0</v>
      </c>
      <c r="S1413" s="1">
        <f>IF(HEX2DEC(RIGHT(F1413,4))&gt;=32768,HEX2DEC(RIGHT(F1413,4))-65536,HEX2DEC(RIGHT(F1413,4)))/Codes!$N$2</f>
        <v>0</v>
      </c>
      <c r="T1413" s="18">
        <f t="shared" si="412"/>
        <v>361</v>
      </c>
      <c r="U1413" s="1">
        <f t="shared" si="413"/>
        <v>100</v>
      </c>
      <c r="V1413" s="1">
        <f t="shared" si="414"/>
        <v>0</v>
      </c>
      <c r="W1413" s="1" t="str">
        <f t="shared" si="415"/>
        <v>100</v>
      </c>
      <c r="X1413" s="1">
        <f t="shared" si="416"/>
        <v>3</v>
      </c>
      <c r="Y1413" s="1">
        <f t="shared" si="417"/>
        <v>0</v>
      </c>
      <c r="Z1413" s="1" t="str">
        <f>VLOOKUP(BIN2DEC(MID(HEX2BIN(MID(H1413,3,2),8),2,5)),Codes!$E$1:$F$18,2)</f>
        <v>Normal</v>
      </c>
      <c r="AA1413" s="6" t="str">
        <f t="shared" si="418"/>
        <v>0</v>
      </c>
      <c r="AB1413" s="1">
        <f t="shared" si="419"/>
        <v>0</v>
      </c>
      <c r="AC1413" s="1" t="str">
        <f>VLOOKUP(BIN2DEC(RIGHT(HEX2BIN(MID(H1413,6,1),4),1)&amp;LEFT(HEX2BIN(MID(H1413,7,1),4),1)),Codes!$K$1:$L$5,2)</f>
        <v>M</v>
      </c>
      <c r="AD1413" s="1" t="str">
        <f>VLOOKUP(BIN2DEC(RIGHT(HEX2BIN(MID(H1413,7,1),4),3)&amp;LEFT(HEX2BIN(MID(H1413,8,1),4),2)),Codes!$H$2:$I$33,2)</f>
        <v>Kick</v>
      </c>
      <c r="AE1413" s="1" t="str">
        <f t="shared" si="420"/>
        <v>1</v>
      </c>
      <c r="AF1413" s="1" t="str">
        <f t="shared" si="421"/>
        <v>1</v>
      </c>
      <c r="AH1413" s="6">
        <f t="shared" si="422"/>
        <v>34</v>
      </c>
    </row>
    <row r="1414" spans="1:34">
      <c r="A1414" s="3" t="s">
        <v>9660</v>
      </c>
      <c r="B1414" s="1" t="s">
        <v>36</v>
      </c>
      <c r="C1414" s="6" t="s">
        <v>1116</v>
      </c>
      <c r="D1414" s="9" t="s">
        <v>1645</v>
      </c>
      <c r="E1414" s="9" t="s">
        <v>265</v>
      </c>
      <c r="F1414" s="9" t="s">
        <v>91</v>
      </c>
      <c r="G1414" s="9" t="s">
        <v>139</v>
      </c>
      <c r="H1414" s="9" t="s">
        <v>188</v>
      </c>
      <c r="J1414" s="6" t="str">
        <f t="shared" si="406"/>
        <v>001011</v>
      </c>
      <c r="K1414" s="1">
        <f t="shared" si="407"/>
        <v>2</v>
      </c>
      <c r="L1414" s="6" t="str">
        <f t="shared" si="408"/>
        <v>00000</v>
      </c>
      <c r="M1414" s="1">
        <f t="shared" si="409"/>
        <v>4</v>
      </c>
      <c r="N1414" s="6" t="str">
        <f t="shared" si="410"/>
        <v>00</v>
      </c>
      <c r="O1414" s="1">
        <f t="shared" si="411"/>
        <v>9</v>
      </c>
      <c r="P1414" s="1">
        <f>IF(HEX2DEC(LEFT(E1414,4))&gt;=32768,HEX2DEC(LEFT(E1414,4))-65536,HEX2DEC(LEFT(E1414,4)))/Codes!$N$2</f>
        <v>2.4</v>
      </c>
      <c r="Q1414" s="1">
        <f>IF(HEX2DEC(RIGHT(E1414,4))&gt;=32768,HEX2DEC(RIGHT(E1414,4))-65536,HEX2DEC(RIGHT(E1414,4)))/Codes!$N$2</f>
        <v>0</v>
      </c>
      <c r="R1414" s="1">
        <f>IF(HEX2DEC(LEFT(F1414,4))&gt;=32768,HEX2DEC(LEFT(F1414,4))-65536,HEX2DEC(LEFT(F1414,4)))/Codes!$N$2</f>
        <v>0</v>
      </c>
      <c r="S1414" s="1">
        <f>IF(HEX2DEC(RIGHT(F1414,4))&gt;=32768,HEX2DEC(RIGHT(F1414,4))-65536,HEX2DEC(RIGHT(F1414,4)))/Codes!$N$2</f>
        <v>0</v>
      </c>
      <c r="T1414" s="18">
        <f t="shared" si="412"/>
        <v>361</v>
      </c>
      <c r="U1414" s="1">
        <f t="shared" si="413"/>
        <v>100</v>
      </c>
      <c r="V1414" s="1">
        <f t="shared" si="414"/>
        <v>0</v>
      </c>
      <c r="W1414" s="1" t="str">
        <f t="shared" si="415"/>
        <v>100</v>
      </c>
      <c r="X1414" s="1">
        <f t="shared" si="416"/>
        <v>3</v>
      </c>
      <c r="Y1414" s="1">
        <f t="shared" si="417"/>
        <v>0</v>
      </c>
      <c r="Z1414" s="1" t="str">
        <f>VLOOKUP(BIN2DEC(MID(HEX2BIN(MID(H1414,3,2),8),2,5)),Codes!$E$1:$F$18,2)</f>
        <v>Normal</v>
      </c>
      <c r="AA1414" s="6" t="str">
        <f t="shared" si="418"/>
        <v>0</v>
      </c>
      <c r="AB1414" s="1">
        <f t="shared" si="419"/>
        <v>0</v>
      </c>
      <c r="AC1414" s="1" t="str">
        <f>VLOOKUP(BIN2DEC(RIGHT(HEX2BIN(MID(H1414,6,1),4),1)&amp;LEFT(HEX2BIN(MID(H1414,7,1),4),1)),Codes!$K$1:$L$5,2)</f>
        <v>M</v>
      </c>
      <c r="AD1414" s="1" t="str">
        <f>VLOOKUP(BIN2DEC(RIGHT(HEX2BIN(MID(H1414,7,1),4),3)&amp;LEFT(HEX2BIN(MID(H1414,8,1),4),2)),Codes!$H$2:$I$33,2)</f>
        <v>Kick</v>
      </c>
      <c r="AE1414" s="1" t="str">
        <f t="shared" si="420"/>
        <v>1</v>
      </c>
      <c r="AF1414" s="1" t="str">
        <f t="shared" si="421"/>
        <v>1</v>
      </c>
      <c r="AH1414" s="6">
        <f t="shared" si="422"/>
        <v>34</v>
      </c>
    </row>
    <row r="1415" spans="1:34">
      <c r="A1415" s="3" t="s">
        <v>9661</v>
      </c>
      <c r="B1415" s="1" t="s">
        <v>36</v>
      </c>
      <c r="C1415" s="6" t="s">
        <v>330</v>
      </c>
      <c r="D1415" s="9" t="s">
        <v>8208</v>
      </c>
      <c r="E1415" s="9" t="s">
        <v>499</v>
      </c>
      <c r="F1415" s="9" t="s">
        <v>91</v>
      </c>
      <c r="G1415" s="9" t="s">
        <v>9662</v>
      </c>
      <c r="H1415" s="9" t="s">
        <v>9663</v>
      </c>
      <c r="J1415" s="6" t="str">
        <f t="shared" si="406"/>
        <v>001011</v>
      </c>
      <c r="K1415" s="1">
        <f t="shared" si="407"/>
        <v>0</v>
      </c>
      <c r="L1415" s="6" t="str">
        <f t="shared" si="408"/>
        <v>00000</v>
      </c>
      <c r="M1415" s="1">
        <f t="shared" si="409"/>
        <v>15</v>
      </c>
      <c r="N1415" s="6" t="str">
        <f t="shared" si="410"/>
        <v>00</v>
      </c>
      <c r="O1415" s="1">
        <f t="shared" si="411"/>
        <v>12</v>
      </c>
      <c r="P1415" s="1">
        <f>IF(HEX2DEC(LEFT(E1415,4))&gt;=32768,HEX2DEC(LEFT(E1415,4))-65536,HEX2DEC(LEFT(E1415,4)))/Codes!$N$2</f>
        <v>5.2</v>
      </c>
      <c r="Q1415" s="1">
        <f>IF(HEX2DEC(RIGHT(E1415,4))&gt;=32768,HEX2DEC(RIGHT(E1415,4))-65536,HEX2DEC(RIGHT(E1415,4)))/Codes!$N$2</f>
        <v>0</v>
      </c>
      <c r="R1415" s="1">
        <f>IF(HEX2DEC(LEFT(F1415,4))&gt;=32768,HEX2DEC(LEFT(F1415,4))-65536,HEX2DEC(LEFT(F1415,4)))/Codes!$N$2</f>
        <v>0</v>
      </c>
      <c r="S1415" s="1">
        <f>IF(HEX2DEC(RIGHT(F1415,4))&gt;=32768,HEX2DEC(RIGHT(F1415,4))-65536,HEX2DEC(RIGHT(F1415,4)))/Codes!$N$2</f>
        <v>0</v>
      </c>
      <c r="T1415" s="18">
        <f t="shared" si="412"/>
        <v>110</v>
      </c>
      <c r="U1415" s="1">
        <f t="shared" si="413"/>
        <v>140</v>
      </c>
      <c r="V1415" s="1">
        <f t="shared" si="414"/>
        <v>0</v>
      </c>
      <c r="W1415" s="1" t="str">
        <f t="shared" si="415"/>
        <v>100</v>
      </c>
      <c r="X1415" s="1">
        <f t="shared" si="416"/>
        <v>3</v>
      </c>
      <c r="Y1415" s="1">
        <f t="shared" si="417"/>
        <v>18</v>
      </c>
      <c r="Z1415" s="1" t="str">
        <f>VLOOKUP(BIN2DEC(MID(HEX2BIN(MID(H1415,3,2),8),2,5)),Codes!$E$1:$F$18,2)</f>
        <v>Normal</v>
      </c>
      <c r="AA1415" s="6" t="str">
        <f t="shared" si="418"/>
        <v>0</v>
      </c>
      <c r="AB1415" s="1">
        <f t="shared" si="419"/>
        <v>0</v>
      </c>
      <c r="AC1415" s="1" t="str">
        <f>VLOOKUP(BIN2DEC(RIGHT(HEX2BIN(MID(H1415,6,1),4),1)&amp;LEFT(HEX2BIN(MID(H1415,7,1),4),1)),Codes!$K$1:$L$5,2)</f>
        <v>M</v>
      </c>
      <c r="AD1415" s="1" t="str">
        <f>VLOOKUP(BIN2DEC(RIGHT(HEX2BIN(MID(H1415,7,1),4),3)&amp;LEFT(HEX2BIN(MID(H1415,8,1),4),2)),Codes!$H$2:$I$33,2)</f>
        <v>Kick</v>
      </c>
      <c r="AE1415" s="1" t="str">
        <f t="shared" si="420"/>
        <v>1</v>
      </c>
      <c r="AF1415" s="1" t="str">
        <f t="shared" si="421"/>
        <v>0</v>
      </c>
      <c r="AH1415" s="6">
        <f t="shared" si="422"/>
        <v>34</v>
      </c>
    </row>
    <row r="1416" spans="1:34">
      <c r="A1416" s="3" t="s">
        <v>9664</v>
      </c>
      <c r="B1416" s="1" t="s">
        <v>36</v>
      </c>
      <c r="C1416" s="6" t="s">
        <v>330</v>
      </c>
      <c r="D1416" s="9" t="s">
        <v>9665</v>
      </c>
      <c r="E1416" s="9" t="s">
        <v>499</v>
      </c>
      <c r="F1416" s="9" t="s">
        <v>91</v>
      </c>
      <c r="G1416" s="9" t="s">
        <v>9666</v>
      </c>
      <c r="H1416" s="9" t="s">
        <v>9667</v>
      </c>
      <c r="J1416" s="6" t="str">
        <f t="shared" si="406"/>
        <v>001011</v>
      </c>
      <c r="K1416" s="1">
        <f t="shared" si="407"/>
        <v>1</v>
      </c>
      <c r="L1416" s="6" t="str">
        <f t="shared" si="408"/>
        <v>00000</v>
      </c>
      <c r="M1416" s="1">
        <f t="shared" si="409"/>
        <v>15</v>
      </c>
      <c r="N1416" s="6" t="str">
        <f t="shared" si="410"/>
        <v>00</v>
      </c>
      <c r="O1416" s="1">
        <f t="shared" si="411"/>
        <v>9</v>
      </c>
      <c r="P1416" s="1">
        <f>IF(HEX2DEC(LEFT(E1416,4))&gt;=32768,HEX2DEC(LEFT(E1416,4))-65536,HEX2DEC(LEFT(E1416,4)))/Codes!$N$2</f>
        <v>5.2</v>
      </c>
      <c r="Q1416" s="1">
        <f>IF(HEX2DEC(RIGHT(E1416,4))&gt;=32768,HEX2DEC(RIGHT(E1416,4))-65536,HEX2DEC(RIGHT(E1416,4)))/Codes!$N$2</f>
        <v>0</v>
      </c>
      <c r="R1416" s="1">
        <f>IF(HEX2DEC(LEFT(F1416,4))&gt;=32768,HEX2DEC(LEFT(F1416,4))-65536,HEX2DEC(LEFT(F1416,4)))/Codes!$N$2</f>
        <v>0</v>
      </c>
      <c r="S1416" s="1">
        <f>IF(HEX2DEC(RIGHT(F1416,4))&gt;=32768,HEX2DEC(RIGHT(F1416,4))-65536,HEX2DEC(RIGHT(F1416,4)))/Codes!$N$2</f>
        <v>0</v>
      </c>
      <c r="T1416" s="18">
        <f t="shared" si="412"/>
        <v>84</v>
      </c>
      <c r="U1416" s="1">
        <f t="shared" si="413"/>
        <v>140</v>
      </c>
      <c r="V1416" s="1">
        <f t="shared" si="414"/>
        <v>0</v>
      </c>
      <c r="W1416" s="1" t="str">
        <f t="shared" si="415"/>
        <v>100</v>
      </c>
      <c r="X1416" s="1">
        <f t="shared" si="416"/>
        <v>3</v>
      </c>
      <c r="Y1416" s="1">
        <f t="shared" si="417"/>
        <v>18</v>
      </c>
      <c r="Z1416" s="1" t="str">
        <f>VLOOKUP(BIN2DEC(MID(HEX2BIN(MID(H1416,3,2),8),2,5)),Codes!$E$1:$F$18,2)</f>
        <v>Normal</v>
      </c>
      <c r="AA1416" s="6" t="str">
        <f t="shared" si="418"/>
        <v>0</v>
      </c>
      <c r="AB1416" s="1">
        <f t="shared" si="419"/>
        <v>0</v>
      </c>
      <c r="AC1416" s="1" t="str">
        <f>VLOOKUP(BIN2DEC(RIGHT(HEX2BIN(MID(H1416,6,1),4),1)&amp;LEFT(HEX2BIN(MID(H1416,7,1),4),1)),Codes!$K$1:$L$5,2)</f>
        <v>M</v>
      </c>
      <c r="AD1416" s="1" t="str">
        <f>VLOOKUP(BIN2DEC(RIGHT(HEX2BIN(MID(H1416,7,1),4),3)&amp;LEFT(HEX2BIN(MID(H1416,8,1),4),2)),Codes!$H$2:$I$33,2)</f>
        <v>Kick</v>
      </c>
      <c r="AE1416" s="1" t="str">
        <f t="shared" si="420"/>
        <v>0</v>
      </c>
      <c r="AF1416" s="1" t="str">
        <f t="shared" si="421"/>
        <v>1</v>
      </c>
      <c r="AH1416" s="6">
        <f t="shared" si="422"/>
        <v>34</v>
      </c>
    </row>
    <row r="1417" spans="1:34">
      <c r="A1417" s="3" t="s">
        <v>9668</v>
      </c>
      <c r="B1417" s="1" t="s">
        <v>36</v>
      </c>
      <c r="C1417" s="6" t="s">
        <v>330</v>
      </c>
      <c r="D1417" s="9" t="s">
        <v>9669</v>
      </c>
      <c r="E1417" s="9" t="s">
        <v>9670</v>
      </c>
      <c r="F1417" s="9" t="s">
        <v>91</v>
      </c>
      <c r="G1417" s="9" t="s">
        <v>9671</v>
      </c>
      <c r="H1417" s="9" t="s">
        <v>3380</v>
      </c>
      <c r="J1417" s="6" t="str">
        <f t="shared" si="406"/>
        <v>001011</v>
      </c>
      <c r="K1417" s="1">
        <f t="shared" si="407"/>
        <v>2</v>
      </c>
      <c r="L1417" s="6" t="str">
        <f t="shared" si="408"/>
        <v>00000</v>
      </c>
      <c r="M1417" s="1">
        <f t="shared" si="409"/>
        <v>13</v>
      </c>
      <c r="N1417" s="6" t="str">
        <f t="shared" si="410"/>
        <v>00</v>
      </c>
      <c r="O1417" s="1">
        <f t="shared" si="411"/>
        <v>9</v>
      </c>
      <c r="P1417" s="1">
        <f>IF(HEX2DEC(LEFT(E1417,4))&gt;=32768,HEX2DEC(LEFT(E1417,4))-65536,HEX2DEC(LEFT(E1417,4)))/Codes!$N$2</f>
        <v>3.6</v>
      </c>
      <c r="Q1417" s="1">
        <f>IF(HEX2DEC(RIGHT(E1417,4))&gt;=32768,HEX2DEC(RIGHT(E1417,4))-65536,HEX2DEC(RIGHT(E1417,4)))/Codes!$N$2</f>
        <v>2.72</v>
      </c>
      <c r="R1417" s="1">
        <f>IF(HEX2DEC(LEFT(F1417,4))&gt;=32768,HEX2DEC(LEFT(F1417,4))-65536,HEX2DEC(LEFT(F1417,4)))/Codes!$N$2</f>
        <v>0</v>
      </c>
      <c r="S1417" s="1">
        <f>IF(HEX2DEC(RIGHT(F1417,4))&gt;=32768,HEX2DEC(RIGHT(F1417,4))-65536,HEX2DEC(RIGHT(F1417,4)))/Codes!$N$2</f>
        <v>0</v>
      </c>
      <c r="T1417" s="18">
        <f t="shared" si="412"/>
        <v>80</v>
      </c>
      <c r="U1417" s="1">
        <f t="shared" si="413"/>
        <v>140</v>
      </c>
      <c r="V1417" s="1">
        <f t="shared" si="414"/>
        <v>0</v>
      </c>
      <c r="W1417" s="1" t="str">
        <f t="shared" si="415"/>
        <v>100</v>
      </c>
      <c r="X1417" s="1">
        <f t="shared" si="416"/>
        <v>3</v>
      </c>
      <c r="Y1417" s="1">
        <f t="shared" si="417"/>
        <v>18</v>
      </c>
      <c r="Z1417" s="1" t="str">
        <f>VLOOKUP(BIN2DEC(MID(HEX2BIN(MID(H1417,3,2),8),2,5)),Codes!$E$1:$F$18,2)</f>
        <v>Normal</v>
      </c>
      <c r="AA1417" s="6" t="str">
        <f t="shared" si="418"/>
        <v>0</v>
      </c>
      <c r="AB1417" s="1">
        <f t="shared" si="419"/>
        <v>0</v>
      </c>
      <c r="AC1417" s="1" t="str">
        <f>VLOOKUP(BIN2DEC(RIGHT(HEX2BIN(MID(H1417,6,1),4),1)&amp;LEFT(HEX2BIN(MID(H1417,7,1),4),1)),Codes!$K$1:$L$5,2)</f>
        <v>M</v>
      </c>
      <c r="AD1417" s="1" t="str">
        <f>VLOOKUP(BIN2DEC(RIGHT(HEX2BIN(MID(H1417,7,1),4),3)&amp;LEFT(HEX2BIN(MID(H1417,8,1),4),2)),Codes!$H$2:$I$33,2)</f>
        <v>Kick</v>
      </c>
      <c r="AE1417" s="1" t="str">
        <f t="shared" si="420"/>
        <v>1</v>
      </c>
      <c r="AF1417" s="1" t="str">
        <f t="shared" si="421"/>
        <v>1</v>
      </c>
      <c r="AH1417" s="6">
        <f t="shared" si="422"/>
        <v>34</v>
      </c>
    </row>
    <row r="1418" spans="1:34">
      <c r="A1418" s="3" t="s">
        <v>9672</v>
      </c>
      <c r="B1418" s="1" t="s">
        <v>36</v>
      </c>
      <c r="C1418" s="6" t="s">
        <v>330</v>
      </c>
      <c r="D1418" s="9" t="s">
        <v>9673</v>
      </c>
      <c r="E1418" s="9" t="s">
        <v>3765</v>
      </c>
      <c r="F1418" s="9" t="s">
        <v>91</v>
      </c>
      <c r="G1418" s="9" t="s">
        <v>9671</v>
      </c>
      <c r="H1418" s="9" t="s">
        <v>3380</v>
      </c>
      <c r="J1418" s="6" t="str">
        <f t="shared" si="406"/>
        <v>001011</v>
      </c>
      <c r="K1418" s="1">
        <f t="shared" si="407"/>
        <v>3</v>
      </c>
      <c r="L1418" s="6" t="str">
        <f t="shared" si="408"/>
        <v>00000</v>
      </c>
      <c r="M1418" s="1">
        <f t="shared" si="409"/>
        <v>12</v>
      </c>
      <c r="N1418" s="6" t="str">
        <f t="shared" si="410"/>
        <v>00</v>
      </c>
      <c r="O1418" s="1">
        <f t="shared" si="411"/>
        <v>9</v>
      </c>
      <c r="P1418" s="1">
        <f>IF(HEX2DEC(LEFT(E1418,4))&gt;=32768,HEX2DEC(LEFT(E1418,4))-65536,HEX2DEC(LEFT(E1418,4)))/Codes!$N$2</f>
        <v>3.2</v>
      </c>
      <c r="Q1418" s="1">
        <f>IF(HEX2DEC(RIGHT(E1418,4))&gt;=32768,HEX2DEC(RIGHT(E1418,4))-65536,HEX2DEC(RIGHT(E1418,4)))/Codes!$N$2</f>
        <v>0.68</v>
      </c>
      <c r="R1418" s="1">
        <f>IF(HEX2DEC(LEFT(F1418,4))&gt;=32768,HEX2DEC(LEFT(F1418,4))-65536,HEX2DEC(LEFT(F1418,4)))/Codes!$N$2</f>
        <v>0</v>
      </c>
      <c r="S1418" s="1">
        <f>IF(HEX2DEC(RIGHT(F1418,4))&gt;=32768,HEX2DEC(RIGHT(F1418,4))-65536,HEX2DEC(RIGHT(F1418,4)))/Codes!$N$2</f>
        <v>0</v>
      </c>
      <c r="T1418" s="18">
        <f t="shared" si="412"/>
        <v>80</v>
      </c>
      <c r="U1418" s="1">
        <f t="shared" si="413"/>
        <v>140</v>
      </c>
      <c r="V1418" s="1">
        <f t="shared" si="414"/>
        <v>0</v>
      </c>
      <c r="W1418" s="1" t="str">
        <f t="shared" si="415"/>
        <v>100</v>
      </c>
      <c r="X1418" s="1">
        <f t="shared" si="416"/>
        <v>3</v>
      </c>
      <c r="Y1418" s="1">
        <f t="shared" si="417"/>
        <v>18</v>
      </c>
      <c r="Z1418" s="1" t="str">
        <f>VLOOKUP(BIN2DEC(MID(HEX2BIN(MID(H1418,3,2),8),2,5)),Codes!$E$1:$F$18,2)</f>
        <v>Normal</v>
      </c>
      <c r="AA1418" s="6" t="str">
        <f t="shared" si="418"/>
        <v>0</v>
      </c>
      <c r="AB1418" s="1">
        <f t="shared" si="419"/>
        <v>0</v>
      </c>
      <c r="AC1418" s="1" t="str">
        <f>VLOOKUP(BIN2DEC(RIGHT(HEX2BIN(MID(H1418,6,1),4),1)&amp;LEFT(HEX2BIN(MID(H1418,7,1),4),1)),Codes!$K$1:$L$5,2)</f>
        <v>M</v>
      </c>
      <c r="AD1418" s="1" t="str">
        <f>VLOOKUP(BIN2DEC(RIGHT(HEX2BIN(MID(H1418,7,1),4),3)&amp;LEFT(HEX2BIN(MID(H1418,8,1),4),2)),Codes!$H$2:$I$33,2)</f>
        <v>Kick</v>
      </c>
      <c r="AE1418" s="1" t="str">
        <f t="shared" si="420"/>
        <v>1</v>
      </c>
      <c r="AF1418" s="1" t="str">
        <f t="shared" si="421"/>
        <v>1</v>
      </c>
      <c r="AH1418" s="6">
        <f t="shared" si="422"/>
        <v>34</v>
      </c>
    </row>
    <row r="1419" spans="1:34">
      <c r="A1419" s="3" t="s">
        <v>9674</v>
      </c>
      <c r="B1419" s="1" t="s">
        <v>36</v>
      </c>
      <c r="C1419" s="6" t="s">
        <v>349</v>
      </c>
      <c r="D1419" s="9" t="s">
        <v>9675</v>
      </c>
      <c r="E1419" s="9" t="s">
        <v>212</v>
      </c>
      <c r="F1419" s="9" t="s">
        <v>9676</v>
      </c>
      <c r="G1419" s="9" t="s">
        <v>9677</v>
      </c>
      <c r="H1419" s="9" t="s">
        <v>9678</v>
      </c>
      <c r="J1419" s="6" t="str">
        <f t="shared" si="406"/>
        <v>001011</v>
      </c>
      <c r="K1419" s="1">
        <f t="shared" si="407"/>
        <v>0</v>
      </c>
      <c r="L1419" s="6" t="str">
        <f t="shared" si="408"/>
        <v>00000</v>
      </c>
      <c r="M1419" s="1">
        <f t="shared" si="409"/>
        <v>18</v>
      </c>
      <c r="N1419" s="6" t="str">
        <f t="shared" si="410"/>
        <v>00</v>
      </c>
      <c r="O1419" s="1">
        <f t="shared" si="411"/>
        <v>10</v>
      </c>
      <c r="P1419" s="1">
        <f>IF(HEX2DEC(LEFT(E1419,4))&gt;=32768,HEX2DEC(LEFT(E1419,4))-65536,HEX2DEC(LEFT(E1419,4)))/Codes!$N$2</f>
        <v>2.8</v>
      </c>
      <c r="Q1419" s="1">
        <f>IF(HEX2DEC(RIGHT(E1419,4))&gt;=32768,HEX2DEC(RIGHT(E1419,4))-65536,HEX2DEC(RIGHT(E1419,4)))/Codes!$N$2</f>
        <v>0</v>
      </c>
      <c r="R1419" s="1">
        <f>IF(HEX2DEC(LEFT(F1419,4))&gt;=32768,HEX2DEC(LEFT(F1419,4))-65536,HEX2DEC(LEFT(F1419,4)))/Codes!$N$2</f>
        <v>0</v>
      </c>
      <c r="S1419" s="1">
        <f>IF(HEX2DEC(RIGHT(F1419,4))&gt;=32768,HEX2DEC(RIGHT(F1419,4))-65536,HEX2DEC(RIGHT(F1419,4)))/Codes!$N$2</f>
        <v>-1.6</v>
      </c>
      <c r="T1419" s="18">
        <f t="shared" si="412"/>
        <v>70</v>
      </c>
      <c r="U1419" s="1">
        <f t="shared" si="413"/>
        <v>125</v>
      </c>
      <c r="V1419" s="1">
        <f t="shared" si="414"/>
        <v>0</v>
      </c>
      <c r="W1419" s="1" t="str">
        <f t="shared" si="415"/>
        <v>100</v>
      </c>
      <c r="X1419" s="1">
        <f t="shared" si="416"/>
        <v>3</v>
      </c>
      <c r="Y1419" s="1">
        <f t="shared" si="417"/>
        <v>25</v>
      </c>
      <c r="Z1419" s="1" t="str">
        <f>VLOOKUP(BIN2DEC(MID(HEX2BIN(MID(H1419,3,2),8),2,5)),Codes!$E$1:$F$18,2)</f>
        <v>Normal</v>
      </c>
      <c r="AA1419" s="6" t="str">
        <f t="shared" si="418"/>
        <v>0</v>
      </c>
      <c r="AB1419" s="1">
        <f t="shared" si="419"/>
        <v>0</v>
      </c>
      <c r="AC1419" s="1" t="str">
        <f>VLOOKUP(BIN2DEC(RIGHT(HEX2BIN(MID(H1419,6,1),4),1)&amp;LEFT(HEX2BIN(MID(H1419,7,1),4),1)),Codes!$K$1:$L$5,2)</f>
        <v>M</v>
      </c>
      <c r="AD1419" s="1" t="str">
        <f>VLOOKUP(BIN2DEC(RIGHT(HEX2BIN(MID(H1419,7,1),4),3)&amp;LEFT(HEX2BIN(MID(H1419,8,1),4),2)),Codes!$H$2:$I$33,2)</f>
        <v>Punch</v>
      </c>
      <c r="AE1419" s="1" t="str">
        <f t="shared" si="420"/>
        <v>1</v>
      </c>
      <c r="AF1419" s="1" t="str">
        <f t="shared" si="421"/>
        <v>1</v>
      </c>
      <c r="AH1419" s="6">
        <f t="shared" si="422"/>
        <v>33</v>
      </c>
    </row>
    <row r="1420" spans="1:34">
      <c r="A1420" s="3" t="s">
        <v>9679</v>
      </c>
      <c r="B1420" s="1" t="s">
        <v>36</v>
      </c>
      <c r="C1420" s="6" t="s">
        <v>349</v>
      </c>
      <c r="D1420" s="9" t="s">
        <v>9680</v>
      </c>
      <c r="E1420" s="9" t="s">
        <v>212</v>
      </c>
      <c r="F1420" s="9" t="s">
        <v>4550</v>
      </c>
      <c r="G1420" s="9" t="s">
        <v>9681</v>
      </c>
      <c r="H1420" s="9" t="s">
        <v>9678</v>
      </c>
      <c r="J1420" s="6" t="str">
        <f t="shared" si="406"/>
        <v>001011</v>
      </c>
      <c r="K1420" s="1">
        <f t="shared" si="407"/>
        <v>1</v>
      </c>
      <c r="L1420" s="6" t="str">
        <f t="shared" si="408"/>
        <v>00000</v>
      </c>
      <c r="M1420" s="1">
        <f t="shared" si="409"/>
        <v>18</v>
      </c>
      <c r="N1420" s="6" t="str">
        <f t="shared" si="410"/>
        <v>00</v>
      </c>
      <c r="O1420" s="1">
        <f t="shared" si="411"/>
        <v>10</v>
      </c>
      <c r="P1420" s="1">
        <f>IF(HEX2DEC(LEFT(E1420,4))&gt;=32768,HEX2DEC(LEFT(E1420,4))-65536,HEX2DEC(LEFT(E1420,4)))/Codes!$N$2</f>
        <v>2.8</v>
      </c>
      <c r="Q1420" s="1">
        <f>IF(HEX2DEC(RIGHT(E1420,4))&gt;=32768,HEX2DEC(RIGHT(E1420,4))-65536,HEX2DEC(RIGHT(E1420,4)))/Codes!$N$2</f>
        <v>0</v>
      </c>
      <c r="R1420" s="1">
        <f>IF(HEX2DEC(LEFT(F1420,4))&gt;=32768,HEX2DEC(LEFT(F1420,4))-65536,HEX2DEC(LEFT(F1420,4)))/Codes!$N$2</f>
        <v>0</v>
      </c>
      <c r="S1420" s="1">
        <f>IF(HEX2DEC(RIGHT(F1420,4))&gt;=32768,HEX2DEC(RIGHT(F1420,4))-65536,HEX2DEC(RIGHT(F1420,4)))/Codes!$N$2</f>
        <v>-3.6</v>
      </c>
      <c r="T1420" s="18">
        <f t="shared" si="412"/>
        <v>80</v>
      </c>
      <c r="U1420" s="1">
        <f t="shared" si="413"/>
        <v>125</v>
      </c>
      <c r="V1420" s="1">
        <f t="shared" si="414"/>
        <v>0</v>
      </c>
      <c r="W1420" s="1" t="str">
        <f t="shared" si="415"/>
        <v>100</v>
      </c>
      <c r="X1420" s="1">
        <f t="shared" si="416"/>
        <v>3</v>
      </c>
      <c r="Y1420" s="1">
        <f t="shared" si="417"/>
        <v>25</v>
      </c>
      <c r="Z1420" s="1" t="str">
        <f>VLOOKUP(BIN2DEC(MID(HEX2BIN(MID(H1420,3,2),8),2,5)),Codes!$E$1:$F$18,2)</f>
        <v>Normal</v>
      </c>
      <c r="AA1420" s="6" t="str">
        <f t="shared" si="418"/>
        <v>0</v>
      </c>
      <c r="AB1420" s="1">
        <f t="shared" si="419"/>
        <v>0</v>
      </c>
      <c r="AC1420" s="1" t="str">
        <f>VLOOKUP(BIN2DEC(RIGHT(HEX2BIN(MID(H1420,6,1),4),1)&amp;LEFT(HEX2BIN(MID(H1420,7,1),4),1)),Codes!$K$1:$L$5,2)</f>
        <v>M</v>
      </c>
      <c r="AD1420" s="1" t="str">
        <f>VLOOKUP(BIN2DEC(RIGHT(HEX2BIN(MID(H1420,7,1),4),3)&amp;LEFT(HEX2BIN(MID(H1420,8,1),4),2)),Codes!$H$2:$I$33,2)</f>
        <v>Punch</v>
      </c>
      <c r="AE1420" s="1" t="str">
        <f t="shared" si="420"/>
        <v>1</v>
      </c>
      <c r="AF1420" s="1" t="str">
        <f t="shared" si="421"/>
        <v>1</v>
      </c>
      <c r="AH1420" s="6">
        <f t="shared" si="422"/>
        <v>33</v>
      </c>
    </row>
    <row r="1421" spans="1:34">
      <c r="A1421" s="3" t="s">
        <v>9682</v>
      </c>
      <c r="B1421" s="1" t="s">
        <v>36</v>
      </c>
      <c r="C1421" s="6" t="s">
        <v>349</v>
      </c>
      <c r="D1421" s="9" t="s">
        <v>9683</v>
      </c>
      <c r="E1421" s="9" t="s">
        <v>307</v>
      </c>
      <c r="F1421" s="9" t="s">
        <v>9684</v>
      </c>
      <c r="G1421" s="9" t="s">
        <v>9685</v>
      </c>
      <c r="H1421" s="9" t="s">
        <v>9678</v>
      </c>
      <c r="J1421" s="6" t="str">
        <f t="shared" si="406"/>
        <v>001011</v>
      </c>
      <c r="K1421" s="1">
        <f t="shared" si="407"/>
        <v>2</v>
      </c>
      <c r="L1421" s="6" t="str">
        <f t="shared" si="408"/>
        <v>00000</v>
      </c>
      <c r="M1421" s="1">
        <f t="shared" si="409"/>
        <v>18</v>
      </c>
      <c r="N1421" s="6" t="str">
        <f t="shared" si="410"/>
        <v>00</v>
      </c>
      <c r="O1421" s="1">
        <f t="shared" si="411"/>
        <v>10</v>
      </c>
      <c r="P1421" s="1">
        <f>IF(HEX2DEC(LEFT(E1421,4))&gt;=32768,HEX2DEC(LEFT(E1421,4))-65536,HEX2DEC(LEFT(E1421,4)))/Codes!$N$2</f>
        <v>3.2</v>
      </c>
      <c r="Q1421" s="1">
        <f>IF(HEX2DEC(RIGHT(E1421,4))&gt;=32768,HEX2DEC(RIGHT(E1421,4))-65536,HEX2DEC(RIGHT(E1421,4)))/Codes!$N$2</f>
        <v>0</v>
      </c>
      <c r="R1421" s="1">
        <f>IF(HEX2DEC(LEFT(F1421,4))&gt;=32768,HEX2DEC(LEFT(F1421,4))-65536,HEX2DEC(LEFT(F1421,4)))/Codes!$N$2</f>
        <v>0</v>
      </c>
      <c r="S1421" s="1">
        <f>IF(HEX2DEC(RIGHT(F1421,4))&gt;=32768,HEX2DEC(RIGHT(F1421,4))-65536,HEX2DEC(RIGHT(F1421,4)))/Codes!$N$2</f>
        <v>-5.6</v>
      </c>
      <c r="T1421" s="18">
        <f t="shared" si="412"/>
        <v>90</v>
      </c>
      <c r="U1421" s="1">
        <f t="shared" si="413"/>
        <v>125</v>
      </c>
      <c r="V1421" s="1">
        <f t="shared" si="414"/>
        <v>0</v>
      </c>
      <c r="W1421" s="1" t="str">
        <f t="shared" si="415"/>
        <v>100</v>
      </c>
      <c r="X1421" s="1">
        <f t="shared" si="416"/>
        <v>3</v>
      </c>
      <c r="Y1421" s="1">
        <f t="shared" si="417"/>
        <v>25</v>
      </c>
      <c r="Z1421" s="1" t="str">
        <f>VLOOKUP(BIN2DEC(MID(HEX2BIN(MID(H1421,3,2),8),2,5)),Codes!$E$1:$F$18,2)</f>
        <v>Normal</v>
      </c>
      <c r="AA1421" s="6" t="str">
        <f t="shared" si="418"/>
        <v>0</v>
      </c>
      <c r="AB1421" s="1">
        <f t="shared" si="419"/>
        <v>0</v>
      </c>
      <c r="AC1421" s="1" t="str">
        <f>VLOOKUP(BIN2DEC(RIGHT(HEX2BIN(MID(H1421,6,1),4),1)&amp;LEFT(HEX2BIN(MID(H1421,7,1),4),1)),Codes!$K$1:$L$5,2)</f>
        <v>M</v>
      </c>
      <c r="AD1421" s="1" t="str">
        <f>VLOOKUP(BIN2DEC(RIGHT(HEX2BIN(MID(H1421,7,1),4),3)&amp;LEFT(HEX2BIN(MID(H1421,8,1),4),2)),Codes!$H$2:$I$33,2)</f>
        <v>Punch</v>
      </c>
      <c r="AE1421" s="1" t="str">
        <f t="shared" si="420"/>
        <v>1</v>
      </c>
      <c r="AF1421" s="1" t="str">
        <f t="shared" si="421"/>
        <v>1</v>
      </c>
      <c r="AH1421" s="6">
        <f t="shared" si="422"/>
        <v>33</v>
      </c>
    </row>
    <row r="1422" spans="1:34">
      <c r="A1422" s="3" t="s">
        <v>9686</v>
      </c>
      <c r="B1422" s="1" t="s">
        <v>36</v>
      </c>
      <c r="C1422" s="6" t="s">
        <v>5377</v>
      </c>
      <c r="D1422" s="9" t="s">
        <v>5043</v>
      </c>
      <c r="E1422" s="9" t="s">
        <v>9687</v>
      </c>
      <c r="F1422" s="9" t="s">
        <v>91</v>
      </c>
      <c r="G1422" s="9" t="s">
        <v>9688</v>
      </c>
      <c r="H1422" s="9" t="s">
        <v>1735</v>
      </c>
      <c r="J1422" s="6" t="str">
        <f t="shared" si="406"/>
        <v>001011</v>
      </c>
      <c r="K1422" s="1">
        <f t="shared" si="407"/>
        <v>0</v>
      </c>
      <c r="L1422" s="6" t="str">
        <f t="shared" si="408"/>
        <v>00000</v>
      </c>
      <c r="M1422" s="1">
        <f t="shared" si="409"/>
        <v>13</v>
      </c>
      <c r="N1422" s="6" t="str">
        <f t="shared" si="410"/>
        <v>00</v>
      </c>
      <c r="O1422" s="1">
        <f t="shared" si="411"/>
        <v>15</v>
      </c>
      <c r="P1422" s="1">
        <f>IF(HEX2DEC(LEFT(E1422,4))&gt;=32768,HEX2DEC(LEFT(E1422,4))-65536,HEX2DEC(LEFT(E1422,4)))/Codes!$N$2</f>
        <v>3.6</v>
      </c>
      <c r="Q1422" s="1">
        <f>IF(HEX2DEC(RIGHT(E1422,4))&gt;=32768,HEX2DEC(RIGHT(E1422,4))-65536,HEX2DEC(RIGHT(E1422,4)))/Codes!$N$2</f>
        <v>4.2</v>
      </c>
      <c r="R1422" s="1">
        <f>IF(HEX2DEC(LEFT(F1422,4))&gt;=32768,HEX2DEC(LEFT(F1422,4))-65536,HEX2DEC(LEFT(F1422,4)))/Codes!$N$2</f>
        <v>0</v>
      </c>
      <c r="S1422" s="1">
        <f>IF(HEX2DEC(RIGHT(F1422,4))&gt;=32768,HEX2DEC(RIGHT(F1422,4))-65536,HEX2DEC(RIGHT(F1422,4)))/Codes!$N$2</f>
        <v>0</v>
      </c>
      <c r="T1422" s="18">
        <f t="shared" si="412"/>
        <v>361</v>
      </c>
      <c r="U1422" s="1">
        <f t="shared" si="413"/>
        <v>105</v>
      </c>
      <c r="V1422" s="1">
        <f t="shared" si="414"/>
        <v>0</v>
      </c>
      <c r="W1422" s="1" t="str">
        <f t="shared" si="415"/>
        <v>100</v>
      </c>
      <c r="X1422" s="1">
        <f t="shared" si="416"/>
        <v>2</v>
      </c>
      <c r="Y1422" s="1">
        <f t="shared" si="417"/>
        <v>10</v>
      </c>
      <c r="Z1422" s="1" t="str">
        <f>VLOOKUP(BIN2DEC(MID(HEX2BIN(MID(H1422,3,2),8),2,5)),Codes!$E$1:$F$18,2)</f>
        <v>Normal</v>
      </c>
      <c r="AA1422" s="6" t="str">
        <f t="shared" si="418"/>
        <v>0</v>
      </c>
      <c r="AB1422" s="1">
        <f t="shared" si="419"/>
        <v>0</v>
      </c>
      <c r="AC1422" s="1" t="str">
        <f>VLOOKUP(BIN2DEC(RIGHT(HEX2BIN(MID(H1422,6,1),4),1)&amp;LEFT(HEX2BIN(MID(H1422,7,1),4),1)),Codes!$K$1:$L$5,2)</f>
        <v>L</v>
      </c>
      <c r="AD1422" s="1" t="str">
        <f>VLOOKUP(BIN2DEC(RIGHT(HEX2BIN(MID(H1422,7,1),4),3)&amp;LEFT(HEX2BIN(MID(H1422,8,1),4),2)),Codes!$H$2:$I$33,2)</f>
        <v>Kick</v>
      </c>
      <c r="AE1422" s="1" t="str">
        <f t="shared" si="420"/>
        <v>1</v>
      </c>
      <c r="AF1422" s="1" t="str">
        <f t="shared" si="421"/>
        <v>1</v>
      </c>
      <c r="AH1422" s="6">
        <f t="shared" si="422"/>
        <v>66</v>
      </c>
    </row>
    <row r="1423" spans="1:34">
      <c r="A1423" s="3" t="s">
        <v>9689</v>
      </c>
      <c r="B1423" s="1" t="s">
        <v>36</v>
      </c>
      <c r="C1423" s="6" t="s">
        <v>5377</v>
      </c>
      <c r="D1423" s="9" t="s">
        <v>5047</v>
      </c>
      <c r="E1423" s="9" t="s">
        <v>9659</v>
      </c>
      <c r="F1423" s="9" t="s">
        <v>91</v>
      </c>
      <c r="G1423" s="9" t="s">
        <v>9688</v>
      </c>
      <c r="H1423" s="9" t="s">
        <v>1735</v>
      </c>
      <c r="J1423" s="6" t="str">
        <f t="shared" si="406"/>
        <v>001011</v>
      </c>
      <c r="K1423" s="1">
        <f t="shared" si="407"/>
        <v>1</v>
      </c>
      <c r="L1423" s="6" t="str">
        <f t="shared" si="408"/>
        <v>00000</v>
      </c>
      <c r="M1423" s="1">
        <f t="shared" si="409"/>
        <v>12</v>
      </c>
      <c r="N1423" s="6" t="str">
        <f t="shared" si="410"/>
        <v>00</v>
      </c>
      <c r="O1423" s="1">
        <f t="shared" si="411"/>
        <v>15</v>
      </c>
      <c r="P1423" s="1">
        <f>IF(HEX2DEC(LEFT(E1423,4))&gt;=32768,HEX2DEC(LEFT(E1423,4))-65536,HEX2DEC(LEFT(E1423,4)))/Codes!$N$2</f>
        <v>3.2</v>
      </c>
      <c r="Q1423" s="1">
        <f>IF(HEX2DEC(RIGHT(E1423,4))&gt;=32768,HEX2DEC(RIGHT(E1423,4))-65536,HEX2DEC(RIGHT(E1423,4)))/Codes!$N$2</f>
        <v>2.4</v>
      </c>
      <c r="R1423" s="1">
        <f>IF(HEX2DEC(LEFT(F1423,4))&gt;=32768,HEX2DEC(LEFT(F1423,4))-65536,HEX2DEC(LEFT(F1423,4)))/Codes!$N$2</f>
        <v>0</v>
      </c>
      <c r="S1423" s="1">
        <f>IF(HEX2DEC(RIGHT(F1423,4))&gt;=32768,HEX2DEC(RIGHT(F1423,4))-65536,HEX2DEC(RIGHT(F1423,4)))/Codes!$N$2</f>
        <v>0</v>
      </c>
      <c r="T1423" s="18">
        <f t="shared" si="412"/>
        <v>361</v>
      </c>
      <c r="U1423" s="1">
        <f t="shared" si="413"/>
        <v>105</v>
      </c>
      <c r="V1423" s="1">
        <f t="shared" si="414"/>
        <v>0</v>
      </c>
      <c r="W1423" s="1" t="str">
        <f t="shared" si="415"/>
        <v>100</v>
      </c>
      <c r="X1423" s="1">
        <f t="shared" si="416"/>
        <v>2</v>
      </c>
      <c r="Y1423" s="1">
        <f t="shared" si="417"/>
        <v>10</v>
      </c>
      <c r="Z1423" s="1" t="str">
        <f>VLOOKUP(BIN2DEC(MID(HEX2BIN(MID(H1423,3,2),8),2,5)),Codes!$E$1:$F$18,2)</f>
        <v>Normal</v>
      </c>
      <c r="AA1423" s="6" t="str">
        <f t="shared" si="418"/>
        <v>0</v>
      </c>
      <c r="AB1423" s="1">
        <f t="shared" si="419"/>
        <v>0</v>
      </c>
      <c r="AC1423" s="1" t="str">
        <f>VLOOKUP(BIN2DEC(RIGHT(HEX2BIN(MID(H1423,6,1),4),1)&amp;LEFT(HEX2BIN(MID(H1423,7,1),4),1)),Codes!$K$1:$L$5,2)</f>
        <v>L</v>
      </c>
      <c r="AD1423" s="1" t="str">
        <f>VLOOKUP(BIN2DEC(RIGHT(HEX2BIN(MID(H1423,7,1),4),3)&amp;LEFT(HEX2BIN(MID(H1423,8,1),4),2)),Codes!$H$2:$I$33,2)</f>
        <v>Kick</v>
      </c>
      <c r="AE1423" s="1" t="str">
        <f t="shared" si="420"/>
        <v>1</v>
      </c>
      <c r="AF1423" s="1" t="str">
        <f t="shared" si="421"/>
        <v>1</v>
      </c>
      <c r="AH1423" s="6">
        <f t="shared" si="422"/>
        <v>66</v>
      </c>
    </row>
    <row r="1424" spans="1:34">
      <c r="A1424" s="3" t="s">
        <v>9690</v>
      </c>
      <c r="B1424" s="1" t="s">
        <v>36</v>
      </c>
      <c r="C1424" s="6" t="s">
        <v>5377</v>
      </c>
      <c r="D1424" s="9" t="s">
        <v>9691</v>
      </c>
      <c r="E1424" s="9" t="s">
        <v>265</v>
      </c>
      <c r="F1424" s="9" t="s">
        <v>91</v>
      </c>
      <c r="G1424" s="9" t="s">
        <v>9688</v>
      </c>
      <c r="H1424" s="9" t="s">
        <v>1735</v>
      </c>
      <c r="J1424" s="6" t="str">
        <f t="shared" si="406"/>
        <v>001011</v>
      </c>
      <c r="K1424" s="1">
        <f t="shared" si="407"/>
        <v>2</v>
      </c>
      <c r="L1424" s="6" t="str">
        <f t="shared" si="408"/>
        <v>00000</v>
      </c>
      <c r="M1424" s="1">
        <f t="shared" si="409"/>
        <v>4</v>
      </c>
      <c r="N1424" s="6" t="str">
        <f t="shared" si="410"/>
        <v>00</v>
      </c>
      <c r="O1424" s="1">
        <f t="shared" si="411"/>
        <v>15</v>
      </c>
      <c r="P1424" s="1">
        <f>IF(HEX2DEC(LEFT(E1424,4))&gt;=32768,HEX2DEC(LEFT(E1424,4))-65536,HEX2DEC(LEFT(E1424,4)))/Codes!$N$2</f>
        <v>2.4</v>
      </c>
      <c r="Q1424" s="1">
        <f>IF(HEX2DEC(RIGHT(E1424,4))&gt;=32768,HEX2DEC(RIGHT(E1424,4))-65536,HEX2DEC(RIGHT(E1424,4)))/Codes!$N$2</f>
        <v>0</v>
      </c>
      <c r="R1424" s="1">
        <f>IF(HEX2DEC(LEFT(F1424,4))&gt;=32768,HEX2DEC(LEFT(F1424,4))-65536,HEX2DEC(LEFT(F1424,4)))/Codes!$N$2</f>
        <v>0</v>
      </c>
      <c r="S1424" s="1">
        <f>IF(HEX2DEC(RIGHT(F1424,4))&gt;=32768,HEX2DEC(RIGHT(F1424,4))-65536,HEX2DEC(RIGHT(F1424,4)))/Codes!$N$2</f>
        <v>0</v>
      </c>
      <c r="T1424" s="18">
        <f t="shared" si="412"/>
        <v>361</v>
      </c>
      <c r="U1424" s="1">
        <f t="shared" si="413"/>
        <v>105</v>
      </c>
      <c r="V1424" s="1">
        <f t="shared" si="414"/>
        <v>0</v>
      </c>
      <c r="W1424" s="1" t="str">
        <f t="shared" si="415"/>
        <v>100</v>
      </c>
      <c r="X1424" s="1">
        <f t="shared" si="416"/>
        <v>2</v>
      </c>
      <c r="Y1424" s="1">
        <f t="shared" si="417"/>
        <v>10</v>
      </c>
      <c r="Z1424" s="1" t="str">
        <f>VLOOKUP(BIN2DEC(MID(HEX2BIN(MID(H1424,3,2),8),2,5)),Codes!$E$1:$F$18,2)</f>
        <v>Normal</v>
      </c>
      <c r="AA1424" s="6" t="str">
        <f t="shared" si="418"/>
        <v>0</v>
      </c>
      <c r="AB1424" s="1">
        <f t="shared" si="419"/>
        <v>0</v>
      </c>
      <c r="AC1424" s="1" t="str">
        <f>VLOOKUP(BIN2DEC(RIGHT(HEX2BIN(MID(H1424,6,1),4),1)&amp;LEFT(HEX2BIN(MID(H1424,7,1),4),1)),Codes!$K$1:$L$5,2)</f>
        <v>L</v>
      </c>
      <c r="AD1424" s="1" t="str">
        <f>VLOOKUP(BIN2DEC(RIGHT(HEX2BIN(MID(H1424,7,1),4),3)&amp;LEFT(HEX2BIN(MID(H1424,8,1),4),2)),Codes!$H$2:$I$33,2)</f>
        <v>Kick</v>
      </c>
      <c r="AE1424" s="1" t="str">
        <f t="shared" si="420"/>
        <v>1</v>
      </c>
      <c r="AF1424" s="1" t="str">
        <f t="shared" si="421"/>
        <v>1</v>
      </c>
      <c r="AH1424" s="6">
        <f t="shared" si="422"/>
        <v>66</v>
      </c>
    </row>
    <row r="1425" spans="1:34">
      <c r="A1425" s="3" t="s">
        <v>9692</v>
      </c>
      <c r="B1425" s="1" t="s">
        <v>36</v>
      </c>
      <c r="C1425" s="6" t="s">
        <v>5387</v>
      </c>
      <c r="D1425" s="9" t="s">
        <v>1247</v>
      </c>
      <c r="E1425" s="9" t="s">
        <v>9687</v>
      </c>
      <c r="F1425" s="9" t="s">
        <v>91</v>
      </c>
      <c r="G1425" s="9" t="s">
        <v>481</v>
      </c>
      <c r="H1425" s="9" t="s">
        <v>3068</v>
      </c>
      <c r="J1425" s="6" t="str">
        <f t="shared" si="406"/>
        <v>001011</v>
      </c>
      <c r="K1425" s="1">
        <f t="shared" si="407"/>
        <v>0</v>
      </c>
      <c r="L1425" s="6" t="str">
        <f t="shared" si="408"/>
        <v>00000</v>
      </c>
      <c r="M1425" s="1">
        <f t="shared" si="409"/>
        <v>13</v>
      </c>
      <c r="N1425" s="6" t="str">
        <f t="shared" si="410"/>
        <v>00</v>
      </c>
      <c r="O1425" s="1">
        <f t="shared" si="411"/>
        <v>12</v>
      </c>
      <c r="P1425" s="1">
        <f>IF(HEX2DEC(LEFT(E1425,4))&gt;=32768,HEX2DEC(LEFT(E1425,4))-65536,HEX2DEC(LEFT(E1425,4)))/Codes!$N$2</f>
        <v>3.6</v>
      </c>
      <c r="Q1425" s="1">
        <f>IF(HEX2DEC(RIGHT(E1425,4))&gt;=32768,HEX2DEC(RIGHT(E1425,4))-65536,HEX2DEC(RIGHT(E1425,4)))/Codes!$N$2</f>
        <v>4.2</v>
      </c>
      <c r="R1425" s="1">
        <f>IF(HEX2DEC(LEFT(F1425,4))&gt;=32768,HEX2DEC(LEFT(F1425,4))-65536,HEX2DEC(LEFT(F1425,4)))/Codes!$N$2</f>
        <v>0</v>
      </c>
      <c r="S1425" s="1">
        <f>IF(HEX2DEC(RIGHT(F1425,4))&gt;=32768,HEX2DEC(RIGHT(F1425,4))-65536,HEX2DEC(RIGHT(F1425,4)))/Codes!$N$2</f>
        <v>0</v>
      </c>
      <c r="T1425" s="18">
        <f t="shared" si="412"/>
        <v>361</v>
      </c>
      <c r="U1425" s="1">
        <f t="shared" si="413"/>
        <v>100</v>
      </c>
      <c r="V1425" s="1">
        <f t="shared" si="414"/>
        <v>0</v>
      </c>
      <c r="W1425" s="1" t="str">
        <f t="shared" si="415"/>
        <v>100</v>
      </c>
      <c r="X1425" s="1">
        <f t="shared" si="416"/>
        <v>2</v>
      </c>
      <c r="Y1425" s="1">
        <f t="shared" si="417"/>
        <v>2</v>
      </c>
      <c r="Z1425" s="1" t="str">
        <f>VLOOKUP(BIN2DEC(MID(HEX2BIN(MID(H1425,3,2),8),2,5)),Codes!$E$1:$F$18,2)</f>
        <v>Normal</v>
      </c>
      <c r="AA1425" s="6" t="str">
        <f t="shared" si="418"/>
        <v>0</v>
      </c>
      <c r="AB1425" s="1">
        <f t="shared" si="419"/>
        <v>0</v>
      </c>
      <c r="AC1425" s="1" t="str">
        <f>VLOOKUP(BIN2DEC(RIGHT(HEX2BIN(MID(H1425,6,1),4),1)&amp;LEFT(HEX2BIN(MID(H1425,7,1),4),1)),Codes!$K$1:$L$5,2)</f>
        <v>M</v>
      </c>
      <c r="AD1425" s="1" t="str">
        <f>VLOOKUP(BIN2DEC(RIGHT(HEX2BIN(MID(H1425,7,1),4),3)&amp;LEFT(HEX2BIN(MID(H1425,8,1),4),2)),Codes!$H$2:$I$33,2)</f>
        <v>Kick</v>
      </c>
      <c r="AE1425" s="1" t="str">
        <f t="shared" si="420"/>
        <v>1</v>
      </c>
      <c r="AF1425" s="1" t="str">
        <f t="shared" si="421"/>
        <v>1</v>
      </c>
      <c r="AH1425" s="6">
        <f t="shared" si="422"/>
        <v>34</v>
      </c>
    </row>
    <row r="1426" spans="1:34">
      <c r="A1426" s="3" t="s">
        <v>9693</v>
      </c>
      <c r="B1426" s="1" t="s">
        <v>36</v>
      </c>
      <c r="C1426" s="6" t="s">
        <v>5387</v>
      </c>
      <c r="D1426" s="9" t="s">
        <v>5092</v>
      </c>
      <c r="E1426" s="9" t="s">
        <v>9659</v>
      </c>
      <c r="F1426" s="9" t="s">
        <v>91</v>
      </c>
      <c r="G1426" s="9" t="s">
        <v>481</v>
      </c>
      <c r="H1426" s="9" t="s">
        <v>3068</v>
      </c>
      <c r="J1426" s="6" t="str">
        <f t="shared" si="406"/>
        <v>001011</v>
      </c>
      <c r="K1426" s="1">
        <f t="shared" si="407"/>
        <v>1</v>
      </c>
      <c r="L1426" s="6" t="str">
        <f t="shared" si="408"/>
        <v>00000</v>
      </c>
      <c r="M1426" s="1">
        <f t="shared" si="409"/>
        <v>12</v>
      </c>
      <c r="N1426" s="6" t="str">
        <f t="shared" si="410"/>
        <v>00</v>
      </c>
      <c r="O1426" s="1">
        <f t="shared" si="411"/>
        <v>12</v>
      </c>
      <c r="P1426" s="1">
        <f>IF(HEX2DEC(LEFT(E1426,4))&gt;=32768,HEX2DEC(LEFT(E1426,4))-65536,HEX2DEC(LEFT(E1426,4)))/Codes!$N$2</f>
        <v>3.2</v>
      </c>
      <c r="Q1426" s="1">
        <f>IF(HEX2DEC(RIGHT(E1426,4))&gt;=32768,HEX2DEC(RIGHT(E1426,4))-65536,HEX2DEC(RIGHT(E1426,4)))/Codes!$N$2</f>
        <v>2.4</v>
      </c>
      <c r="R1426" s="1">
        <f>IF(HEX2DEC(LEFT(F1426,4))&gt;=32768,HEX2DEC(LEFT(F1426,4))-65536,HEX2DEC(LEFT(F1426,4)))/Codes!$N$2</f>
        <v>0</v>
      </c>
      <c r="S1426" s="1">
        <f>IF(HEX2DEC(RIGHT(F1426,4))&gt;=32768,HEX2DEC(RIGHT(F1426,4))-65536,HEX2DEC(RIGHT(F1426,4)))/Codes!$N$2</f>
        <v>0</v>
      </c>
      <c r="T1426" s="18">
        <f t="shared" si="412"/>
        <v>361</v>
      </c>
      <c r="U1426" s="1">
        <f t="shared" si="413"/>
        <v>100</v>
      </c>
      <c r="V1426" s="1">
        <f t="shared" si="414"/>
        <v>0</v>
      </c>
      <c r="W1426" s="1" t="str">
        <f t="shared" si="415"/>
        <v>100</v>
      </c>
      <c r="X1426" s="1">
        <f t="shared" si="416"/>
        <v>2</v>
      </c>
      <c r="Y1426" s="1">
        <f t="shared" si="417"/>
        <v>2</v>
      </c>
      <c r="Z1426" s="1" t="str">
        <f>VLOOKUP(BIN2DEC(MID(HEX2BIN(MID(H1426,3,2),8),2,5)),Codes!$E$1:$F$18,2)</f>
        <v>Normal</v>
      </c>
      <c r="AA1426" s="6" t="str">
        <f t="shared" si="418"/>
        <v>0</v>
      </c>
      <c r="AB1426" s="1">
        <f t="shared" si="419"/>
        <v>0</v>
      </c>
      <c r="AC1426" s="1" t="str">
        <f>VLOOKUP(BIN2DEC(RIGHT(HEX2BIN(MID(H1426,6,1),4),1)&amp;LEFT(HEX2BIN(MID(H1426,7,1),4),1)),Codes!$K$1:$L$5,2)</f>
        <v>M</v>
      </c>
      <c r="AD1426" s="1" t="str">
        <f>VLOOKUP(BIN2DEC(RIGHT(HEX2BIN(MID(H1426,7,1),4),3)&amp;LEFT(HEX2BIN(MID(H1426,8,1),4),2)),Codes!$H$2:$I$33,2)</f>
        <v>Kick</v>
      </c>
      <c r="AE1426" s="1" t="str">
        <f t="shared" si="420"/>
        <v>1</v>
      </c>
      <c r="AF1426" s="1" t="str">
        <f t="shared" si="421"/>
        <v>1</v>
      </c>
      <c r="AH1426" s="6">
        <f t="shared" si="422"/>
        <v>34</v>
      </c>
    </row>
    <row r="1427" spans="1:34">
      <c r="A1427" s="3" t="s">
        <v>9694</v>
      </c>
      <c r="B1427" s="1" t="s">
        <v>36</v>
      </c>
      <c r="C1427" s="6" t="s">
        <v>5387</v>
      </c>
      <c r="D1427" s="9" t="s">
        <v>346</v>
      </c>
      <c r="E1427" s="9" t="s">
        <v>265</v>
      </c>
      <c r="F1427" s="9" t="s">
        <v>91</v>
      </c>
      <c r="G1427" s="9" t="s">
        <v>481</v>
      </c>
      <c r="H1427" s="9" t="s">
        <v>3068</v>
      </c>
      <c r="J1427" s="6" t="str">
        <f t="shared" si="406"/>
        <v>001011</v>
      </c>
      <c r="K1427" s="1">
        <f t="shared" si="407"/>
        <v>2</v>
      </c>
      <c r="L1427" s="6" t="str">
        <f t="shared" si="408"/>
        <v>00000</v>
      </c>
      <c r="M1427" s="1">
        <f t="shared" si="409"/>
        <v>4</v>
      </c>
      <c r="N1427" s="6" t="str">
        <f t="shared" si="410"/>
        <v>00</v>
      </c>
      <c r="O1427" s="1">
        <f t="shared" si="411"/>
        <v>12</v>
      </c>
      <c r="P1427" s="1">
        <f>IF(HEX2DEC(LEFT(E1427,4))&gt;=32768,HEX2DEC(LEFT(E1427,4))-65536,HEX2DEC(LEFT(E1427,4)))/Codes!$N$2</f>
        <v>2.4</v>
      </c>
      <c r="Q1427" s="1">
        <f>IF(HEX2DEC(RIGHT(E1427,4))&gt;=32768,HEX2DEC(RIGHT(E1427,4))-65536,HEX2DEC(RIGHT(E1427,4)))/Codes!$N$2</f>
        <v>0</v>
      </c>
      <c r="R1427" s="1">
        <f>IF(HEX2DEC(LEFT(F1427,4))&gt;=32768,HEX2DEC(LEFT(F1427,4))-65536,HEX2DEC(LEFT(F1427,4)))/Codes!$N$2</f>
        <v>0</v>
      </c>
      <c r="S1427" s="1">
        <f>IF(HEX2DEC(RIGHT(F1427,4))&gt;=32768,HEX2DEC(RIGHT(F1427,4))-65536,HEX2DEC(RIGHT(F1427,4)))/Codes!$N$2</f>
        <v>0</v>
      </c>
      <c r="T1427" s="18">
        <f t="shared" si="412"/>
        <v>361</v>
      </c>
      <c r="U1427" s="1">
        <f t="shared" si="413"/>
        <v>100</v>
      </c>
      <c r="V1427" s="1">
        <f t="shared" si="414"/>
        <v>0</v>
      </c>
      <c r="W1427" s="1" t="str">
        <f t="shared" si="415"/>
        <v>100</v>
      </c>
      <c r="X1427" s="1">
        <f t="shared" si="416"/>
        <v>2</v>
      </c>
      <c r="Y1427" s="1">
        <f t="shared" si="417"/>
        <v>2</v>
      </c>
      <c r="Z1427" s="1" t="str">
        <f>VLOOKUP(BIN2DEC(MID(HEX2BIN(MID(H1427,3,2),8),2,5)),Codes!$E$1:$F$18,2)</f>
        <v>Normal</v>
      </c>
      <c r="AA1427" s="6" t="str">
        <f t="shared" si="418"/>
        <v>0</v>
      </c>
      <c r="AB1427" s="1">
        <f t="shared" si="419"/>
        <v>0</v>
      </c>
      <c r="AC1427" s="1" t="str">
        <f>VLOOKUP(BIN2DEC(RIGHT(HEX2BIN(MID(H1427,6,1),4),1)&amp;LEFT(HEX2BIN(MID(H1427,7,1),4),1)),Codes!$K$1:$L$5,2)</f>
        <v>M</v>
      </c>
      <c r="AD1427" s="1" t="str">
        <f>VLOOKUP(BIN2DEC(RIGHT(HEX2BIN(MID(H1427,7,1),4),3)&amp;LEFT(HEX2BIN(MID(H1427,8,1),4),2)),Codes!$H$2:$I$33,2)</f>
        <v>Kick</v>
      </c>
      <c r="AE1427" s="1" t="str">
        <f t="shared" si="420"/>
        <v>1</v>
      </c>
      <c r="AF1427" s="1" t="str">
        <f t="shared" si="421"/>
        <v>1</v>
      </c>
      <c r="AH1427" s="6">
        <f t="shared" si="422"/>
        <v>34</v>
      </c>
    </row>
    <row r="1428" spans="1:34">
      <c r="A1428" s="3" t="s">
        <v>9695</v>
      </c>
      <c r="B1428" s="1" t="s">
        <v>36</v>
      </c>
      <c r="C1428" s="6" t="s">
        <v>3448</v>
      </c>
      <c r="D1428" s="9" t="s">
        <v>7773</v>
      </c>
      <c r="E1428" s="9" t="s">
        <v>573</v>
      </c>
      <c r="F1428" s="9" t="s">
        <v>91</v>
      </c>
      <c r="G1428" s="9" t="s">
        <v>9696</v>
      </c>
      <c r="H1428" s="9" t="s">
        <v>405</v>
      </c>
      <c r="J1428" s="6" t="str">
        <f t="shared" si="406"/>
        <v>001011</v>
      </c>
      <c r="K1428" s="1">
        <f t="shared" si="407"/>
        <v>0</v>
      </c>
      <c r="L1428" s="6" t="str">
        <f t="shared" si="408"/>
        <v>00000</v>
      </c>
      <c r="M1428" s="1">
        <f t="shared" si="409"/>
        <v>13</v>
      </c>
      <c r="N1428" s="6" t="str">
        <f t="shared" si="410"/>
        <v>00</v>
      </c>
      <c r="O1428" s="1">
        <f t="shared" si="411"/>
        <v>18</v>
      </c>
      <c r="P1428" s="1">
        <f>IF(HEX2DEC(LEFT(E1428,4))&gt;=32768,HEX2DEC(LEFT(E1428,4))-65536,HEX2DEC(LEFT(E1428,4)))/Codes!$N$2</f>
        <v>3.4079999999999999</v>
      </c>
      <c r="Q1428" s="1">
        <f>IF(HEX2DEC(RIGHT(E1428,4))&gt;=32768,HEX2DEC(RIGHT(E1428,4))-65536,HEX2DEC(RIGHT(E1428,4)))/Codes!$N$2</f>
        <v>0</v>
      </c>
      <c r="R1428" s="1">
        <f>IF(HEX2DEC(LEFT(F1428,4))&gt;=32768,HEX2DEC(LEFT(F1428,4))-65536,HEX2DEC(LEFT(F1428,4)))/Codes!$N$2</f>
        <v>0</v>
      </c>
      <c r="S1428" s="1">
        <f>IF(HEX2DEC(RIGHT(F1428,4))&gt;=32768,HEX2DEC(RIGHT(F1428,4))-65536,HEX2DEC(RIGHT(F1428,4)))/Codes!$N$2</f>
        <v>0</v>
      </c>
      <c r="T1428" s="18">
        <f t="shared" si="412"/>
        <v>80</v>
      </c>
      <c r="U1428" s="1">
        <f t="shared" si="413"/>
        <v>112</v>
      </c>
      <c r="V1428" s="1">
        <f t="shared" si="414"/>
        <v>0</v>
      </c>
      <c r="W1428" s="1" t="str">
        <f t="shared" si="415"/>
        <v>100</v>
      </c>
      <c r="X1428" s="1">
        <f t="shared" si="416"/>
        <v>3</v>
      </c>
      <c r="Y1428" s="1">
        <f t="shared" si="417"/>
        <v>30</v>
      </c>
      <c r="Z1428" s="1" t="str">
        <f>VLOOKUP(BIN2DEC(MID(HEX2BIN(MID(H1428,3,2),8),2,5)),Codes!$E$1:$F$18,2)</f>
        <v>Normal</v>
      </c>
      <c r="AA1428" s="6" t="str">
        <f t="shared" si="418"/>
        <v>0</v>
      </c>
      <c r="AB1428" s="1">
        <f t="shared" si="419"/>
        <v>0</v>
      </c>
      <c r="AC1428" s="1" t="str">
        <f>VLOOKUP(BIN2DEC(RIGHT(HEX2BIN(MID(H1428,6,1),4),1)&amp;LEFT(HEX2BIN(MID(H1428,7,1),4),1)),Codes!$K$1:$L$5,2)</f>
        <v>L</v>
      </c>
      <c r="AD1428" s="1" t="str">
        <f>VLOOKUP(BIN2DEC(RIGHT(HEX2BIN(MID(H1428,7,1),4),3)&amp;LEFT(HEX2BIN(MID(H1428,8,1),4),2)),Codes!$H$2:$I$33,2)</f>
        <v>Kick</v>
      </c>
      <c r="AE1428" s="1" t="str">
        <f t="shared" si="420"/>
        <v>1</v>
      </c>
      <c r="AF1428" s="1" t="str">
        <f t="shared" si="421"/>
        <v>1</v>
      </c>
      <c r="AH1428" s="6">
        <f t="shared" si="422"/>
        <v>66</v>
      </c>
    </row>
    <row r="1429" spans="1:34">
      <c r="A1429" s="3" t="s">
        <v>9697</v>
      </c>
      <c r="B1429" s="1" t="s">
        <v>36</v>
      </c>
      <c r="C1429" s="6" t="s">
        <v>3448</v>
      </c>
      <c r="D1429" s="9" t="s">
        <v>423</v>
      </c>
      <c r="E1429" s="9" t="s">
        <v>9698</v>
      </c>
      <c r="F1429" s="9" t="s">
        <v>91</v>
      </c>
      <c r="G1429" s="9" t="s">
        <v>9696</v>
      </c>
      <c r="H1429" s="9" t="s">
        <v>405</v>
      </c>
      <c r="J1429" s="6" t="str">
        <f t="shared" si="406"/>
        <v>001011</v>
      </c>
      <c r="K1429" s="1">
        <f t="shared" si="407"/>
        <v>1</v>
      </c>
      <c r="L1429" s="6" t="str">
        <f t="shared" si="408"/>
        <v>00000</v>
      </c>
      <c r="M1429" s="1">
        <f t="shared" si="409"/>
        <v>13</v>
      </c>
      <c r="N1429" s="6" t="str">
        <f t="shared" si="410"/>
        <v>00</v>
      </c>
      <c r="O1429" s="1">
        <f t="shared" si="411"/>
        <v>18</v>
      </c>
      <c r="P1429" s="1">
        <f>IF(HEX2DEC(LEFT(E1429,4))&gt;=32768,HEX2DEC(LEFT(E1429,4))-65536,HEX2DEC(LEFT(E1429,4)))/Codes!$N$2</f>
        <v>4.7679999999999998</v>
      </c>
      <c r="Q1429" s="1">
        <f>IF(HEX2DEC(RIGHT(E1429,4))&gt;=32768,HEX2DEC(RIGHT(E1429,4))-65536,HEX2DEC(RIGHT(E1429,4)))/Codes!$N$2</f>
        <v>2.3839999999999999</v>
      </c>
      <c r="R1429" s="1">
        <f>IF(HEX2DEC(LEFT(F1429,4))&gt;=32768,HEX2DEC(LEFT(F1429,4))-65536,HEX2DEC(LEFT(F1429,4)))/Codes!$N$2</f>
        <v>0</v>
      </c>
      <c r="S1429" s="1">
        <f>IF(HEX2DEC(RIGHT(F1429,4))&gt;=32768,HEX2DEC(RIGHT(F1429,4))-65536,HEX2DEC(RIGHT(F1429,4)))/Codes!$N$2</f>
        <v>0</v>
      </c>
      <c r="T1429" s="18">
        <f t="shared" si="412"/>
        <v>80</v>
      </c>
      <c r="U1429" s="1">
        <f t="shared" si="413"/>
        <v>112</v>
      </c>
      <c r="V1429" s="1">
        <f t="shared" si="414"/>
        <v>0</v>
      </c>
      <c r="W1429" s="1" t="str">
        <f t="shared" si="415"/>
        <v>100</v>
      </c>
      <c r="X1429" s="1">
        <f t="shared" si="416"/>
        <v>3</v>
      </c>
      <c r="Y1429" s="1">
        <f t="shared" si="417"/>
        <v>30</v>
      </c>
      <c r="Z1429" s="1" t="str">
        <f>VLOOKUP(BIN2DEC(MID(HEX2BIN(MID(H1429,3,2),8),2,5)),Codes!$E$1:$F$18,2)</f>
        <v>Normal</v>
      </c>
      <c r="AA1429" s="6" t="str">
        <f t="shared" si="418"/>
        <v>0</v>
      </c>
      <c r="AB1429" s="1">
        <f t="shared" si="419"/>
        <v>0</v>
      </c>
      <c r="AC1429" s="1" t="str">
        <f>VLOOKUP(BIN2DEC(RIGHT(HEX2BIN(MID(H1429,6,1),4),1)&amp;LEFT(HEX2BIN(MID(H1429,7,1),4),1)),Codes!$K$1:$L$5,2)</f>
        <v>L</v>
      </c>
      <c r="AD1429" s="1" t="str">
        <f>VLOOKUP(BIN2DEC(RIGHT(HEX2BIN(MID(H1429,7,1),4),3)&amp;LEFT(HEX2BIN(MID(H1429,8,1),4),2)),Codes!$H$2:$I$33,2)</f>
        <v>Kick</v>
      </c>
      <c r="AE1429" s="1" t="str">
        <f t="shared" si="420"/>
        <v>1</v>
      </c>
      <c r="AF1429" s="1" t="str">
        <f t="shared" si="421"/>
        <v>1</v>
      </c>
      <c r="AH1429" s="6">
        <f t="shared" si="422"/>
        <v>66</v>
      </c>
    </row>
    <row r="1430" spans="1:34">
      <c r="A1430" s="3" t="s">
        <v>9699</v>
      </c>
      <c r="B1430" s="1" t="s">
        <v>36</v>
      </c>
      <c r="C1430" s="6" t="s">
        <v>3449</v>
      </c>
      <c r="D1430" s="9" t="s">
        <v>5090</v>
      </c>
      <c r="E1430" s="9" t="s">
        <v>573</v>
      </c>
      <c r="F1430" s="9" t="s">
        <v>91</v>
      </c>
      <c r="G1430" s="9" t="s">
        <v>139</v>
      </c>
      <c r="H1430" s="9" t="s">
        <v>163</v>
      </c>
      <c r="J1430" s="6" t="str">
        <f t="shared" si="406"/>
        <v>001011</v>
      </c>
      <c r="K1430" s="1">
        <f t="shared" si="407"/>
        <v>0</v>
      </c>
      <c r="L1430" s="6" t="str">
        <f t="shared" si="408"/>
        <v>00000</v>
      </c>
      <c r="M1430" s="1">
        <f t="shared" si="409"/>
        <v>13</v>
      </c>
      <c r="N1430" s="6" t="str">
        <f t="shared" si="410"/>
        <v>00</v>
      </c>
      <c r="O1430" s="1">
        <f t="shared" si="411"/>
        <v>13</v>
      </c>
      <c r="P1430" s="1">
        <f>IF(HEX2DEC(LEFT(E1430,4))&gt;=32768,HEX2DEC(LEFT(E1430,4))-65536,HEX2DEC(LEFT(E1430,4)))/Codes!$N$2</f>
        <v>3.4079999999999999</v>
      </c>
      <c r="Q1430" s="1">
        <f>IF(HEX2DEC(RIGHT(E1430,4))&gt;=32768,HEX2DEC(RIGHT(E1430,4))-65536,HEX2DEC(RIGHT(E1430,4)))/Codes!$N$2</f>
        <v>0</v>
      </c>
      <c r="R1430" s="1">
        <f>IF(HEX2DEC(LEFT(F1430,4))&gt;=32768,HEX2DEC(LEFT(F1430,4))-65536,HEX2DEC(LEFT(F1430,4)))/Codes!$N$2</f>
        <v>0</v>
      </c>
      <c r="S1430" s="1">
        <f>IF(HEX2DEC(RIGHT(F1430,4))&gt;=32768,HEX2DEC(RIGHT(F1430,4))-65536,HEX2DEC(RIGHT(F1430,4)))/Codes!$N$2</f>
        <v>0</v>
      </c>
      <c r="T1430" s="18">
        <f t="shared" si="412"/>
        <v>361</v>
      </c>
      <c r="U1430" s="1">
        <f t="shared" si="413"/>
        <v>100</v>
      </c>
      <c r="V1430" s="1">
        <f t="shared" si="414"/>
        <v>0</v>
      </c>
      <c r="W1430" s="1" t="str">
        <f t="shared" si="415"/>
        <v>100</v>
      </c>
      <c r="X1430" s="1">
        <f t="shared" si="416"/>
        <v>3</v>
      </c>
      <c r="Y1430" s="1">
        <f t="shared" si="417"/>
        <v>10</v>
      </c>
      <c r="Z1430" s="1" t="str">
        <f>VLOOKUP(BIN2DEC(MID(HEX2BIN(MID(H1430,3,2),8),2,5)),Codes!$E$1:$F$18,2)</f>
        <v>Normal</v>
      </c>
      <c r="AA1430" s="6" t="str">
        <f t="shared" si="418"/>
        <v>0</v>
      </c>
      <c r="AB1430" s="1">
        <f t="shared" si="419"/>
        <v>0</v>
      </c>
      <c r="AC1430" s="1" t="str">
        <f>VLOOKUP(BIN2DEC(RIGHT(HEX2BIN(MID(H1430,6,1),4),1)&amp;LEFT(HEX2BIN(MID(H1430,7,1),4),1)),Codes!$K$1:$L$5,2)</f>
        <v>M</v>
      </c>
      <c r="AD1430" s="1" t="str">
        <f>VLOOKUP(BIN2DEC(RIGHT(HEX2BIN(MID(H1430,7,1),4),3)&amp;LEFT(HEX2BIN(MID(H1430,8,1),4),2)),Codes!$H$2:$I$33,2)</f>
        <v>Kick</v>
      </c>
      <c r="AE1430" s="1" t="str">
        <f t="shared" si="420"/>
        <v>1</v>
      </c>
      <c r="AF1430" s="1" t="str">
        <f t="shared" si="421"/>
        <v>1</v>
      </c>
      <c r="AH1430" s="6">
        <f t="shared" si="422"/>
        <v>34</v>
      </c>
    </row>
    <row r="1431" spans="1:34">
      <c r="A1431" s="3" t="s">
        <v>9700</v>
      </c>
      <c r="B1431" s="1" t="s">
        <v>36</v>
      </c>
      <c r="C1431" s="6" t="s">
        <v>3449</v>
      </c>
      <c r="D1431" s="9" t="s">
        <v>334</v>
      </c>
      <c r="E1431" s="9" t="s">
        <v>9701</v>
      </c>
      <c r="F1431" s="9" t="s">
        <v>91</v>
      </c>
      <c r="G1431" s="9" t="s">
        <v>139</v>
      </c>
      <c r="H1431" s="9" t="s">
        <v>163</v>
      </c>
      <c r="J1431" s="6" t="str">
        <f t="shared" si="406"/>
        <v>001011</v>
      </c>
      <c r="K1431" s="1">
        <f t="shared" si="407"/>
        <v>1</v>
      </c>
      <c r="L1431" s="6" t="str">
        <f t="shared" si="408"/>
        <v>00000</v>
      </c>
      <c r="M1431" s="1">
        <f t="shared" si="409"/>
        <v>13</v>
      </c>
      <c r="N1431" s="6" t="str">
        <f t="shared" si="410"/>
        <v>00</v>
      </c>
      <c r="O1431" s="1">
        <f t="shared" si="411"/>
        <v>13</v>
      </c>
      <c r="P1431" s="1">
        <f>IF(HEX2DEC(LEFT(E1431,4))&gt;=32768,HEX2DEC(LEFT(E1431,4))-65536,HEX2DEC(LEFT(E1431,4)))/Codes!$N$2</f>
        <v>3.92</v>
      </c>
      <c r="Q1431" s="1">
        <f>IF(HEX2DEC(RIGHT(E1431,4))&gt;=32768,HEX2DEC(RIGHT(E1431,4))-65536,HEX2DEC(RIGHT(E1431,4)))/Codes!$N$2</f>
        <v>2.3839999999999999</v>
      </c>
      <c r="R1431" s="1">
        <f>IF(HEX2DEC(LEFT(F1431,4))&gt;=32768,HEX2DEC(LEFT(F1431,4))-65536,HEX2DEC(LEFT(F1431,4)))/Codes!$N$2</f>
        <v>0</v>
      </c>
      <c r="S1431" s="1">
        <f>IF(HEX2DEC(RIGHT(F1431,4))&gt;=32768,HEX2DEC(RIGHT(F1431,4))-65536,HEX2DEC(RIGHT(F1431,4)))/Codes!$N$2</f>
        <v>0</v>
      </c>
      <c r="T1431" s="18">
        <f t="shared" si="412"/>
        <v>361</v>
      </c>
      <c r="U1431" s="1">
        <f t="shared" si="413"/>
        <v>100</v>
      </c>
      <c r="V1431" s="1">
        <f t="shared" si="414"/>
        <v>0</v>
      </c>
      <c r="W1431" s="1" t="str">
        <f t="shared" si="415"/>
        <v>100</v>
      </c>
      <c r="X1431" s="1">
        <f t="shared" si="416"/>
        <v>3</v>
      </c>
      <c r="Y1431" s="1">
        <f t="shared" si="417"/>
        <v>10</v>
      </c>
      <c r="Z1431" s="1" t="str">
        <f>VLOOKUP(BIN2DEC(MID(HEX2BIN(MID(H1431,3,2),8),2,5)),Codes!$E$1:$F$18,2)</f>
        <v>Normal</v>
      </c>
      <c r="AA1431" s="6" t="str">
        <f t="shared" si="418"/>
        <v>0</v>
      </c>
      <c r="AB1431" s="1">
        <f t="shared" si="419"/>
        <v>0</v>
      </c>
      <c r="AC1431" s="1" t="str">
        <f>VLOOKUP(BIN2DEC(RIGHT(HEX2BIN(MID(H1431,6,1),4),1)&amp;LEFT(HEX2BIN(MID(H1431,7,1),4),1)),Codes!$K$1:$L$5,2)</f>
        <v>M</v>
      </c>
      <c r="AD1431" s="1" t="str">
        <f>VLOOKUP(BIN2DEC(RIGHT(HEX2BIN(MID(H1431,7,1),4),3)&amp;LEFT(HEX2BIN(MID(H1431,8,1),4),2)),Codes!$H$2:$I$33,2)</f>
        <v>Kick</v>
      </c>
      <c r="AE1431" s="1" t="str">
        <f t="shared" si="420"/>
        <v>1</v>
      </c>
      <c r="AF1431" s="1" t="str">
        <f t="shared" si="421"/>
        <v>1</v>
      </c>
      <c r="AH1431" s="6">
        <f t="shared" si="422"/>
        <v>34</v>
      </c>
    </row>
    <row r="1432" spans="1:34">
      <c r="A1432" s="3" t="s">
        <v>9702</v>
      </c>
      <c r="B1432" s="1" t="s">
        <v>36</v>
      </c>
      <c r="C1432" s="6" t="s">
        <v>3856</v>
      </c>
      <c r="D1432" s="9" t="s">
        <v>5043</v>
      </c>
      <c r="E1432" s="9" t="s">
        <v>9703</v>
      </c>
      <c r="F1432" s="9" t="s">
        <v>91</v>
      </c>
      <c r="G1432" s="9" t="s">
        <v>9704</v>
      </c>
      <c r="H1432" s="9" t="s">
        <v>280</v>
      </c>
      <c r="J1432" s="6" t="str">
        <f t="shared" si="406"/>
        <v>001011</v>
      </c>
      <c r="K1432" s="1">
        <f t="shared" si="407"/>
        <v>0</v>
      </c>
      <c r="L1432" s="6" t="str">
        <f t="shared" si="408"/>
        <v>00000</v>
      </c>
      <c r="M1432" s="1">
        <f t="shared" si="409"/>
        <v>13</v>
      </c>
      <c r="N1432" s="6" t="str">
        <f t="shared" si="410"/>
        <v>00</v>
      </c>
      <c r="O1432" s="1">
        <f t="shared" si="411"/>
        <v>15</v>
      </c>
      <c r="P1432" s="1">
        <f>IF(HEX2DEC(LEFT(E1432,4))&gt;=32768,HEX2DEC(LEFT(E1432,4))-65536,HEX2DEC(LEFT(E1432,4)))/Codes!$N$2</f>
        <v>4.8</v>
      </c>
      <c r="Q1432" s="1">
        <f>IF(HEX2DEC(RIGHT(E1432,4))&gt;=32768,HEX2DEC(RIGHT(E1432,4))-65536,HEX2DEC(RIGHT(E1432,4)))/Codes!$N$2</f>
        <v>3.28</v>
      </c>
      <c r="R1432" s="1">
        <f>IF(HEX2DEC(LEFT(F1432,4))&gt;=32768,HEX2DEC(LEFT(F1432,4))-65536,HEX2DEC(LEFT(F1432,4)))/Codes!$N$2</f>
        <v>0</v>
      </c>
      <c r="S1432" s="1">
        <f>IF(HEX2DEC(RIGHT(F1432,4))&gt;=32768,HEX2DEC(RIGHT(F1432,4))-65536,HEX2DEC(RIGHT(F1432,4)))/Codes!$N$2</f>
        <v>0</v>
      </c>
      <c r="T1432" s="18">
        <f t="shared" si="412"/>
        <v>25</v>
      </c>
      <c r="U1432" s="1">
        <f t="shared" si="413"/>
        <v>65</v>
      </c>
      <c r="V1432" s="1">
        <f t="shared" si="414"/>
        <v>0</v>
      </c>
      <c r="W1432" s="1" t="str">
        <f t="shared" si="415"/>
        <v>100</v>
      </c>
      <c r="X1432" s="1">
        <f t="shared" si="416"/>
        <v>3</v>
      </c>
      <c r="Y1432" s="1">
        <f t="shared" si="417"/>
        <v>20</v>
      </c>
      <c r="Z1432" s="1" t="str">
        <f>VLOOKUP(BIN2DEC(MID(HEX2BIN(MID(H1432,3,2),8),2,5)),Codes!$E$1:$F$18,2)</f>
        <v>Normal</v>
      </c>
      <c r="AA1432" s="6" t="str">
        <f t="shared" si="418"/>
        <v>0</v>
      </c>
      <c r="AB1432" s="1">
        <f t="shared" si="419"/>
        <v>0</v>
      </c>
      <c r="AC1432" s="1" t="str">
        <f>VLOOKUP(BIN2DEC(RIGHT(HEX2BIN(MID(H1432,6,1),4),1)&amp;LEFT(HEX2BIN(MID(H1432,7,1),4),1)),Codes!$K$1:$L$5,2)</f>
        <v>L</v>
      </c>
      <c r="AD1432" s="1" t="str">
        <f>VLOOKUP(BIN2DEC(RIGHT(HEX2BIN(MID(H1432,7,1),4),3)&amp;LEFT(HEX2BIN(MID(H1432,8,1),4),2)),Codes!$H$2:$I$33,2)</f>
        <v>Kick</v>
      </c>
      <c r="AE1432" s="1" t="str">
        <f t="shared" si="420"/>
        <v>1</v>
      </c>
      <c r="AF1432" s="1" t="str">
        <f t="shared" si="421"/>
        <v>1</v>
      </c>
      <c r="AH1432" s="6">
        <f t="shared" si="422"/>
        <v>66</v>
      </c>
    </row>
    <row r="1433" spans="1:34">
      <c r="A1433" s="3" t="s">
        <v>9705</v>
      </c>
      <c r="B1433" s="1" t="s">
        <v>36</v>
      </c>
      <c r="C1433" s="6" t="s">
        <v>3856</v>
      </c>
      <c r="D1433" s="9" t="s">
        <v>9706</v>
      </c>
      <c r="E1433" s="9" t="s">
        <v>9703</v>
      </c>
      <c r="F1433" s="9" t="s">
        <v>91</v>
      </c>
      <c r="G1433" s="9" t="s">
        <v>9704</v>
      </c>
      <c r="H1433" s="9" t="s">
        <v>280</v>
      </c>
      <c r="J1433" s="6" t="str">
        <f t="shared" si="406"/>
        <v>001011</v>
      </c>
      <c r="K1433" s="1">
        <f t="shared" si="407"/>
        <v>1</v>
      </c>
      <c r="L1433" s="6" t="str">
        <f t="shared" si="408"/>
        <v>00000</v>
      </c>
      <c r="M1433" s="1">
        <f t="shared" si="409"/>
        <v>7</v>
      </c>
      <c r="N1433" s="6" t="str">
        <f t="shared" si="410"/>
        <v>00</v>
      </c>
      <c r="O1433" s="1">
        <f t="shared" si="411"/>
        <v>15</v>
      </c>
      <c r="P1433" s="1">
        <f>IF(HEX2DEC(LEFT(E1433,4))&gt;=32768,HEX2DEC(LEFT(E1433,4))-65536,HEX2DEC(LEFT(E1433,4)))/Codes!$N$2</f>
        <v>4.8</v>
      </c>
      <c r="Q1433" s="1">
        <f>IF(HEX2DEC(RIGHT(E1433,4))&gt;=32768,HEX2DEC(RIGHT(E1433,4))-65536,HEX2DEC(RIGHT(E1433,4)))/Codes!$N$2</f>
        <v>3.28</v>
      </c>
      <c r="R1433" s="1">
        <f>IF(HEX2DEC(LEFT(F1433,4))&gt;=32768,HEX2DEC(LEFT(F1433,4))-65536,HEX2DEC(LEFT(F1433,4)))/Codes!$N$2</f>
        <v>0</v>
      </c>
      <c r="S1433" s="1">
        <f>IF(HEX2DEC(RIGHT(F1433,4))&gt;=32768,HEX2DEC(RIGHT(F1433,4))-65536,HEX2DEC(RIGHT(F1433,4)))/Codes!$N$2</f>
        <v>0</v>
      </c>
      <c r="T1433" s="18">
        <f t="shared" si="412"/>
        <v>25</v>
      </c>
      <c r="U1433" s="1">
        <f t="shared" si="413"/>
        <v>65</v>
      </c>
      <c r="V1433" s="1">
        <f t="shared" si="414"/>
        <v>0</v>
      </c>
      <c r="W1433" s="1" t="str">
        <f t="shared" si="415"/>
        <v>100</v>
      </c>
      <c r="X1433" s="1">
        <f t="shared" si="416"/>
        <v>3</v>
      </c>
      <c r="Y1433" s="1">
        <f t="shared" si="417"/>
        <v>20</v>
      </c>
      <c r="Z1433" s="1" t="str">
        <f>VLOOKUP(BIN2DEC(MID(HEX2BIN(MID(H1433,3,2),8),2,5)),Codes!$E$1:$F$18,2)</f>
        <v>Normal</v>
      </c>
      <c r="AA1433" s="6" t="str">
        <f t="shared" si="418"/>
        <v>0</v>
      </c>
      <c r="AB1433" s="1">
        <f t="shared" si="419"/>
        <v>0</v>
      </c>
      <c r="AC1433" s="1" t="str">
        <f>VLOOKUP(BIN2DEC(RIGHT(HEX2BIN(MID(H1433,6,1),4),1)&amp;LEFT(HEX2BIN(MID(H1433,7,1),4),1)),Codes!$K$1:$L$5,2)</f>
        <v>L</v>
      </c>
      <c r="AD1433" s="1" t="str">
        <f>VLOOKUP(BIN2DEC(RIGHT(HEX2BIN(MID(H1433,7,1),4),3)&amp;LEFT(HEX2BIN(MID(H1433,8,1),4),2)),Codes!$H$2:$I$33,2)</f>
        <v>Kick</v>
      </c>
      <c r="AE1433" s="1" t="str">
        <f t="shared" si="420"/>
        <v>1</v>
      </c>
      <c r="AF1433" s="1" t="str">
        <f t="shared" si="421"/>
        <v>1</v>
      </c>
      <c r="AH1433" s="6">
        <f t="shared" si="422"/>
        <v>66</v>
      </c>
    </row>
    <row r="1434" spans="1:34">
      <c r="A1434" s="3" t="s">
        <v>9707</v>
      </c>
      <c r="B1434" s="1" t="s">
        <v>36</v>
      </c>
      <c r="C1434" s="6" t="s">
        <v>3856</v>
      </c>
      <c r="D1434" s="9" t="s">
        <v>5147</v>
      </c>
      <c r="E1434" s="9" t="s">
        <v>256</v>
      </c>
      <c r="F1434" s="9" t="s">
        <v>91</v>
      </c>
      <c r="G1434" s="9" t="s">
        <v>235</v>
      </c>
      <c r="H1434" s="9" t="s">
        <v>280</v>
      </c>
      <c r="J1434" s="6" t="str">
        <f t="shared" si="406"/>
        <v>001011</v>
      </c>
      <c r="K1434" s="1">
        <f t="shared" si="407"/>
        <v>2</v>
      </c>
      <c r="L1434" s="6" t="str">
        <f t="shared" si="408"/>
        <v>00000</v>
      </c>
      <c r="M1434" s="1">
        <f t="shared" si="409"/>
        <v>13</v>
      </c>
      <c r="N1434" s="6" t="str">
        <f t="shared" si="410"/>
        <v>00</v>
      </c>
      <c r="O1434" s="1">
        <f t="shared" si="411"/>
        <v>12</v>
      </c>
      <c r="P1434" s="1">
        <f>IF(HEX2DEC(LEFT(E1434,4))&gt;=32768,HEX2DEC(LEFT(E1434,4))-65536,HEX2DEC(LEFT(E1434,4)))/Codes!$N$2</f>
        <v>3.6</v>
      </c>
      <c r="Q1434" s="1">
        <f>IF(HEX2DEC(RIGHT(E1434,4))&gt;=32768,HEX2DEC(RIGHT(E1434,4))-65536,HEX2DEC(RIGHT(E1434,4)))/Codes!$N$2</f>
        <v>0</v>
      </c>
      <c r="R1434" s="1">
        <f>IF(HEX2DEC(LEFT(F1434,4))&gt;=32768,HEX2DEC(LEFT(F1434,4))-65536,HEX2DEC(LEFT(F1434,4)))/Codes!$N$2</f>
        <v>0</v>
      </c>
      <c r="S1434" s="1">
        <f>IF(HEX2DEC(RIGHT(F1434,4))&gt;=32768,HEX2DEC(RIGHT(F1434,4))-65536,HEX2DEC(RIGHT(F1434,4)))/Codes!$N$2</f>
        <v>0</v>
      </c>
      <c r="T1434" s="18">
        <f t="shared" si="412"/>
        <v>361</v>
      </c>
      <c r="U1434" s="1">
        <f t="shared" si="413"/>
        <v>65</v>
      </c>
      <c r="V1434" s="1">
        <f t="shared" si="414"/>
        <v>0</v>
      </c>
      <c r="W1434" s="1" t="str">
        <f t="shared" si="415"/>
        <v>100</v>
      </c>
      <c r="X1434" s="1">
        <f t="shared" si="416"/>
        <v>3</v>
      </c>
      <c r="Y1434" s="1">
        <f t="shared" si="417"/>
        <v>20</v>
      </c>
      <c r="Z1434" s="1" t="str">
        <f>VLOOKUP(BIN2DEC(MID(HEX2BIN(MID(H1434,3,2),8),2,5)),Codes!$E$1:$F$18,2)</f>
        <v>Normal</v>
      </c>
      <c r="AA1434" s="6" t="str">
        <f t="shared" si="418"/>
        <v>0</v>
      </c>
      <c r="AB1434" s="1">
        <f t="shared" si="419"/>
        <v>0</v>
      </c>
      <c r="AC1434" s="1" t="str">
        <f>VLOOKUP(BIN2DEC(RIGHT(HEX2BIN(MID(H1434,6,1),4),1)&amp;LEFT(HEX2BIN(MID(H1434,7,1),4),1)),Codes!$K$1:$L$5,2)</f>
        <v>L</v>
      </c>
      <c r="AD1434" s="1" t="str">
        <f>VLOOKUP(BIN2DEC(RIGHT(HEX2BIN(MID(H1434,7,1),4),3)&amp;LEFT(HEX2BIN(MID(H1434,8,1),4),2)),Codes!$H$2:$I$33,2)</f>
        <v>Kick</v>
      </c>
      <c r="AE1434" s="1" t="str">
        <f t="shared" si="420"/>
        <v>1</v>
      </c>
      <c r="AF1434" s="1" t="str">
        <f t="shared" si="421"/>
        <v>1</v>
      </c>
      <c r="AH1434" s="6">
        <f t="shared" si="422"/>
        <v>66</v>
      </c>
    </row>
    <row r="1435" spans="1:34">
      <c r="A1435" s="3" t="s">
        <v>9708</v>
      </c>
      <c r="B1435" s="1" t="s">
        <v>36</v>
      </c>
      <c r="C1435" s="6" t="s">
        <v>3856</v>
      </c>
      <c r="D1435" s="9" t="s">
        <v>9709</v>
      </c>
      <c r="E1435" s="9" t="s">
        <v>256</v>
      </c>
      <c r="F1435" s="9" t="s">
        <v>91</v>
      </c>
      <c r="G1435" s="9" t="s">
        <v>235</v>
      </c>
      <c r="H1435" s="9" t="s">
        <v>280</v>
      </c>
      <c r="J1435" s="6" t="str">
        <f t="shared" si="406"/>
        <v>001011</v>
      </c>
      <c r="K1435" s="1">
        <f t="shared" si="407"/>
        <v>3</v>
      </c>
      <c r="L1435" s="6" t="str">
        <f t="shared" si="408"/>
        <v>00000</v>
      </c>
      <c r="M1435" s="1">
        <f t="shared" si="409"/>
        <v>7</v>
      </c>
      <c r="N1435" s="6" t="str">
        <f t="shared" si="410"/>
        <v>00</v>
      </c>
      <c r="O1435" s="1">
        <f t="shared" si="411"/>
        <v>12</v>
      </c>
      <c r="P1435" s="1">
        <f>IF(HEX2DEC(LEFT(E1435,4))&gt;=32768,HEX2DEC(LEFT(E1435,4))-65536,HEX2DEC(LEFT(E1435,4)))/Codes!$N$2</f>
        <v>3.6</v>
      </c>
      <c r="Q1435" s="1">
        <f>IF(HEX2DEC(RIGHT(E1435,4))&gt;=32768,HEX2DEC(RIGHT(E1435,4))-65536,HEX2DEC(RIGHT(E1435,4)))/Codes!$N$2</f>
        <v>0</v>
      </c>
      <c r="R1435" s="1">
        <f>IF(HEX2DEC(LEFT(F1435,4))&gt;=32768,HEX2DEC(LEFT(F1435,4))-65536,HEX2DEC(LEFT(F1435,4)))/Codes!$N$2</f>
        <v>0</v>
      </c>
      <c r="S1435" s="1">
        <f>IF(HEX2DEC(RIGHT(F1435,4))&gt;=32768,HEX2DEC(RIGHT(F1435,4))-65536,HEX2DEC(RIGHT(F1435,4)))/Codes!$N$2</f>
        <v>0</v>
      </c>
      <c r="T1435" s="18">
        <f t="shared" si="412"/>
        <v>361</v>
      </c>
      <c r="U1435" s="1">
        <f t="shared" si="413"/>
        <v>65</v>
      </c>
      <c r="V1435" s="1">
        <f t="shared" si="414"/>
        <v>0</v>
      </c>
      <c r="W1435" s="1" t="str">
        <f t="shared" si="415"/>
        <v>100</v>
      </c>
      <c r="X1435" s="1">
        <f t="shared" si="416"/>
        <v>3</v>
      </c>
      <c r="Y1435" s="1">
        <f t="shared" si="417"/>
        <v>20</v>
      </c>
      <c r="Z1435" s="1" t="str">
        <f>VLOOKUP(BIN2DEC(MID(HEX2BIN(MID(H1435,3,2),8),2,5)),Codes!$E$1:$F$18,2)</f>
        <v>Normal</v>
      </c>
      <c r="AA1435" s="6" t="str">
        <f t="shared" si="418"/>
        <v>0</v>
      </c>
      <c r="AB1435" s="1">
        <f t="shared" si="419"/>
        <v>0</v>
      </c>
      <c r="AC1435" s="1" t="str">
        <f>VLOOKUP(BIN2DEC(RIGHT(HEX2BIN(MID(H1435,6,1),4),1)&amp;LEFT(HEX2BIN(MID(H1435,7,1),4),1)),Codes!$K$1:$L$5,2)</f>
        <v>L</v>
      </c>
      <c r="AD1435" s="1" t="str">
        <f>VLOOKUP(BIN2DEC(RIGHT(HEX2BIN(MID(H1435,7,1),4),3)&amp;LEFT(HEX2BIN(MID(H1435,8,1),4),2)),Codes!$H$2:$I$33,2)</f>
        <v>Kick</v>
      </c>
      <c r="AE1435" s="1" t="str">
        <f t="shared" si="420"/>
        <v>1</v>
      </c>
      <c r="AF1435" s="1" t="str">
        <f t="shared" si="421"/>
        <v>1</v>
      </c>
      <c r="AH1435" s="6">
        <f t="shared" si="422"/>
        <v>66</v>
      </c>
    </row>
    <row r="1436" spans="1:34">
      <c r="A1436" s="3" t="s">
        <v>9710</v>
      </c>
      <c r="B1436" s="1" t="s">
        <v>36</v>
      </c>
      <c r="C1436" s="6" t="s">
        <v>1262</v>
      </c>
      <c r="D1436" s="9" t="s">
        <v>6060</v>
      </c>
      <c r="E1436" s="9" t="s">
        <v>9711</v>
      </c>
      <c r="F1436" s="9" t="s">
        <v>91</v>
      </c>
      <c r="G1436" s="9" t="s">
        <v>139</v>
      </c>
      <c r="H1436" s="9" t="s">
        <v>1735</v>
      </c>
      <c r="J1436" s="6" t="str">
        <f t="shared" si="406"/>
        <v>001011</v>
      </c>
      <c r="K1436" s="1">
        <f t="shared" si="407"/>
        <v>0</v>
      </c>
      <c r="L1436" s="6" t="str">
        <f t="shared" si="408"/>
        <v>00000</v>
      </c>
      <c r="M1436" s="1">
        <f t="shared" si="409"/>
        <v>4</v>
      </c>
      <c r="N1436" s="6" t="str">
        <f t="shared" si="410"/>
        <v>00</v>
      </c>
      <c r="O1436" s="1">
        <f t="shared" si="411"/>
        <v>12</v>
      </c>
      <c r="P1436" s="1">
        <f>IF(HEX2DEC(LEFT(E1436,4))&gt;=32768,HEX2DEC(LEFT(E1436,4))-65536,HEX2DEC(LEFT(E1436,4)))/Codes!$N$2</f>
        <v>3.58</v>
      </c>
      <c r="Q1436" s="1">
        <f>IF(HEX2DEC(RIGHT(E1436,4))&gt;=32768,HEX2DEC(RIGHT(E1436,4))-65536,HEX2DEC(RIGHT(E1436,4)))/Codes!$N$2</f>
        <v>0</v>
      </c>
      <c r="R1436" s="1">
        <f>IF(HEX2DEC(LEFT(F1436,4))&gt;=32768,HEX2DEC(LEFT(F1436,4))-65536,HEX2DEC(LEFT(F1436,4)))/Codes!$N$2</f>
        <v>0</v>
      </c>
      <c r="S1436" s="1">
        <f>IF(HEX2DEC(RIGHT(F1436,4))&gt;=32768,HEX2DEC(RIGHT(F1436,4))-65536,HEX2DEC(RIGHT(F1436,4)))/Codes!$N$2</f>
        <v>0</v>
      </c>
      <c r="T1436" s="18">
        <f t="shared" si="412"/>
        <v>361</v>
      </c>
      <c r="U1436" s="1">
        <f t="shared" si="413"/>
        <v>100</v>
      </c>
      <c r="V1436" s="1">
        <f t="shared" si="414"/>
        <v>0</v>
      </c>
      <c r="W1436" s="1" t="str">
        <f t="shared" si="415"/>
        <v>100</v>
      </c>
      <c r="X1436" s="1">
        <f t="shared" si="416"/>
        <v>3</v>
      </c>
      <c r="Y1436" s="1">
        <f t="shared" si="417"/>
        <v>10</v>
      </c>
      <c r="Z1436" s="1" t="str">
        <f>VLOOKUP(BIN2DEC(MID(HEX2BIN(MID(H1436,3,2),8),2,5)),Codes!$E$1:$F$18,2)</f>
        <v>Normal</v>
      </c>
      <c r="AA1436" s="6" t="str">
        <f t="shared" si="418"/>
        <v>0</v>
      </c>
      <c r="AB1436" s="1">
        <f t="shared" si="419"/>
        <v>0</v>
      </c>
      <c r="AC1436" s="1" t="str">
        <f>VLOOKUP(BIN2DEC(RIGHT(HEX2BIN(MID(H1436,6,1),4),1)&amp;LEFT(HEX2BIN(MID(H1436,7,1),4),1)),Codes!$K$1:$L$5,2)</f>
        <v>L</v>
      </c>
      <c r="AD1436" s="1" t="str">
        <f>VLOOKUP(BIN2DEC(RIGHT(HEX2BIN(MID(H1436,7,1),4),3)&amp;LEFT(HEX2BIN(MID(H1436,8,1),4),2)),Codes!$H$2:$I$33,2)</f>
        <v>Kick</v>
      </c>
      <c r="AE1436" s="1" t="str">
        <f t="shared" si="420"/>
        <v>1</v>
      </c>
      <c r="AF1436" s="1" t="str">
        <f t="shared" si="421"/>
        <v>1</v>
      </c>
      <c r="AH1436" s="6">
        <f t="shared" si="422"/>
        <v>66</v>
      </c>
    </row>
    <row r="1437" spans="1:34">
      <c r="A1437" s="3" t="s">
        <v>9712</v>
      </c>
      <c r="B1437" s="1" t="s">
        <v>36</v>
      </c>
      <c r="C1437" s="6" t="s">
        <v>1262</v>
      </c>
      <c r="D1437" s="9" t="s">
        <v>342</v>
      </c>
      <c r="E1437" s="9" t="s">
        <v>9713</v>
      </c>
      <c r="F1437" s="9" t="s">
        <v>91</v>
      </c>
      <c r="G1437" s="9" t="s">
        <v>139</v>
      </c>
      <c r="H1437" s="9" t="s">
        <v>1735</v>
      </c>
      <c r="J1437" s="6" t="str">
        <f t="shared" si="406"/>
        <v>001011</v>
      </c>
      <c r="K1437" s="1">
        <f t="shared" si="407"/>
        <v>1</v>
      </c>
      <c r="L1437" s="6" t="str">
        <f t="shared" si="408"/>
        <v>00000</v>
      </c>
      <c r="M1437" s="1">
        <f t="shared" si="409"/>
        <v>7</v>
      </c>
      <c r="N1437" s="6" t="str">
        <f t="shared" si="410"/>
        <v>00</v>
      </c>
      <c r="O1437" s="1">
        <f t="shared" si="411"/>
        <v>12</v>
      </c>
      <c r="P1437" s="1">
        <f>IF(HEX2DEC(LEFT(E1437,4))&gt;=32768,HEX2DEC(LEFT(E1437,4))-65536,HEX2DEC(LEFT(E1437,4)))/Codes!$N$2</f>
        <v>3.58</v>
      </c>
      <c r="Q1437" s="1">
        <f>IF(HEX2DEC(RIGHT(E1437,4))&gt;=32768,HEX2DEC(RIGHT(E1437,4))-65536,HEX2DEC(RIGHT(E1437,4)))/Codes!$N$2</f>
        <v>2.3839999999999999</v>
      </c>
      <c r="R1437" s="1">
        <f>IF(HEX2DEC(LEFT(F1437,4))&gt;=32768,HEX2DEC(LEFT(F1437,4))-65536,HEX2DEC(LEFT(F1437,4)))/Codes!$N$2</f>
        <v>0</v>
      </c>
      <c r="S1437" s="1">
        <f>IF(HEX2DEC(RIGHT(F1437,4))&gt;=32768,HEX2DEC(RIGHT(F1437,4))-65536,HEX2DEC(RIGHT(F1437,4)))/Codes!$N$2</f>
        <v>0</v>
      </c>
      <c r="T1437" s="18">
        <f t="shared" si="412"/>
        <v>361</v>
      </c>
      <c r="U1437" s="1">
        <f t="shared" si="413"/>
        <v>100</v>
      </c>
      <c r="V1437" s="1">
        <f t="shared" si="414"/>
        <v>0</v>
      </c>
      <c r="W1437" s="1" t="str">
        <f t="shared" si="415"/>
        <v>100</v>
      </c>
      <c r="X1437" s="1">
        <f t="shared" si="416"/>
        <v>3</v>
      </c>
      <c r="Y1437" s="1">
        <f t="shared" si="417"/>
        <v>10</v>
      </c>
      <c r="Z1437" s="1" t="str">
        <f>VLOOKUP(BIN2DEC(MID(HEX2BIN(MID(H1437,3,2),8),2,5)),Codes!$E$1:$F$18,2)</f>
        <v>Normal</v>
      </c>
      <c r="AA1437" s="6" t="str">
        <f t="shared" si="418"/>
        <v>0</v>
      </c>
      <c r="AB1437" s="1">
        <f t="shared" si="419"/>
        <v>0</v>
      </c>
      <c r="AC1437" s="1" t="str">
        <f>VLOOKUP(BIN2DEC(RIGHT(HEX2BIN(MID(H1437,6,1),4),1)&amp;LEFT(HEX2BIN(MID(H1437,7,1),4),1)),Codes!$K$1:$L$5,2)</f>
        <v>L</v>
      </c>
      <c r="AD1437" s="1" t="str">
        <f>VLOOKUP(BIN2DEC(RIGHT(HEX2BIN(MID(H1437,7,1),4),3)&amp;LEFT(HEX2BIN(MID(H1437,8,1),4),2)),Codes!$H$2:$I$33,2)</f>
        <v>Kick</v>
      </c>
      <c r="AE1437" s="1" t="str">
        <f t="shared" si="420"/>
        <v>1</v>
      </c>
      <c r="AF1437" s="1" t="str">
        <f t="shared" si="421"/>
        <v>1</v>
      </c>
      <c r="AH1437" s="6">
        <f t="shared" si="422"/>
        <v>66</v>
      </c>
    </row>
    <row r="1438" spans="1:34">
      <c r="A1438" s="3" t="s">
        <v>9714</v>
      </c>
      <c r="B1438" s="1" t="s">
        <v>36</v>
      </c>
      <c r="C1438" s="6" t="s">
        <v>1262</v>
      </c>
      <c r="D1438" s="9" t="s">
        <v>5147</v>
      </c>
      <c r="E1438" s="9" t="s">
        <v>9715</v>
      </c>
      <c r="F1438" s="9" t="s">
        <v>91</v>
      </c>
      <c r="G1438" s="9" t="s">
        <v>139</v>
      </c>
      <c r="H1438" s="9" t="s">
        <v>1735</v>
      </c>
      <c r="J1438" s="6" t="str">
        <f t="shared" si="406"/>
        <v>001011</v>
      </c>
      <c r="K1438" s="1">
        <f t="shared" si="407"/>
        <v>2</v>
      </c>
      <c r="L1438" s="6" t="str">
        <f t="shared" si="408"/>
        <v>00000</v>
      </c>
      <c r="M1438" s="1">
        <f t="shared" si="409"/>
        <v>13</v>
      </c>
      <c r="N1438" s="6" t="str">
        <f t="shared" si="410"/>
        <v>00</v>
      </c>
      <c r="O1438" s="1">
        <f t="shared" si="411"/>
        <v>12</v>
      </c>
      <c r="P1438" s="1">
        <f>IF(HEX2DEC(LEFT(E1438,4))&gt;=32768,HEX2DEC(LEFT(E1438,4))-65536,HEX2DEC(LEFT(E1438,4)))/Codes!$N$2</f>
        <v>3.0640000000000001</v>
      </c>
      <c r="Q1438" s="1">
        <f>IF(HEX2DEC(RIGHT(E1438,4))&gt;=32768,HEX2DEC(RIGHT(E1438,4))-65536,HEX2DEC(RIGHT(E1438,4)))/Codes!$N$2</f>
        <v>2.3839999999999999</v>
      </c>
      <c r="R1438" s="1">
        <f>IF(HEX2DEC(LEFT(F1438,4))&gt;=32768,HEX2DEC(LEFT(F1438,4))-65536,HEX2DEC(LEFT(F1438,4)))/Codes!$N$2</f>
        <v>0</v>
      </c>
      <c r="S1438" s="1">
        <f>IF(HEX2DEC(RIGHT(F1438,4))&gt;=32768,HEX2DEC(RIGHT(F1438,4))-65536,HEX2DEC(RIGHT(F1438,4)))/Codes!$N$2</f>
        <v>0</v>
      </c>
      <c r="T1438" s="18">
        <f t="shared" si="412"/>
        <v>361</v>
      </c>
      <c r="U1438" s="1">
        <f t="shared" si="413"/>
        <v>100</v>
      </c>
      <c r="V1438" s="1">
        <f t="shared" si="414"/>
        <v>0</v>
      </c>
      <c r="W1438" s="1" t="str">
        <f t="shared" si="415"/>
        <v>100</v>
      </c>
      <c r="X1438" s="1">
        <f t="shared" si="416"/>
        <v>3</v>
      </c>
      <c r="Y1438" s="1">
        <f t="shared" si="417"/>
        <v>10</v>
      </c>
      <c r="Z1438" s="1" t="str">
        <f>VLOOKUP(BIN2DEC(MID(HEX2BIN(MID(H1438,3,2),8),2,5)),Codes!$E$1:$F$18,2)</f>
        <v>Normal</v>
      </c>
      <c r="AA1438" s="6" t="str">
        <f t="shared" si="418"/>
        <v>0</v>
      </c>
      <c r="AB1438" s="1">
        <f t="shared" si="419"/>
        <v>0</v>
      </c>
      <c r="AC1438" s="1" t="str">
        <f>VLOOKUP(BIN2DEC(RIGHT(HEX2BIN(MID(H1438,6,1),4),1)&amp;LEFT(HEX2BIN(MID(H1438,7,1),4),1)),Codes!$K$1:$L$5,2)</f>
        <v>L</v>
      </c>
      <c r="AD1438" s="1" t="str">
        <f>VLOOKUP(BIN2DEC(RIGHT(HEX2BIN(MID(H1438,7,1),4),3)&amp;LEFT(HEX2BIN(MID(H1438,8,1),4),2)),Codes!$H$2:$I$33,2)</f>
        <v>Kick</v>
      </c>
      <c r="AE1438" s="1" t="str">
        <f t="shared" si="420"/>
        <v>1</v>
      </c>
      <c r="AF1438" s="1" t="str">
        <f t="shared" si="421"/>
        <v>1</v>
      </c>
      <c r="AH1438" s="6">
        <f t="shared" si="422"/>
        <v>66</v>
      </c>
    </row>
    <row r="1439" spans="1:34">
      <c r="A1439" s="3" t="s">
        <v>9716</v>
      </c>
      <c r="B1439" s="1" t="s">
        <v>36</v>
      </c>
      <c r="C1439" s="6" t="s">
        <v>1263</v>
      </c>
      <c r="D1439" s="9" t="s">
        <v>8921</v>
      </c>
      <c r="E1439" s="9" t="s">
        <v>9711</v>
      </c>
      <c r="F1439" s="9" t="s">
        <v>91</v>
      </c>
      <c r="G1439" s="9" t="s">
        <v>139</v>
      </c>
      <c r="H1439" s="9" t="s">
        <v>188</v>
      </c>
      <c r="J1439" s="6" t="str">
        <f t="shared" si="406"/>
        <v>001011</v>
      </c>
      <c r="K1439" s="1">
        <f t="shared" si="407"/>
        <v>0</v>
      </c>
      <c r="L1439" s="6" t="str">
        <f t="shared" si="408"/>
        <v>00000</v>
      </c>
      <c r="M1439" s="1">
        <f t="shared" si="409"/>
        <v>4</v>
      </c>
      <c r="N1439" s="6" t="str">
        <f t="shared" si="410"/>
        <v>00</v>
      </c>
      <c r="O1439" s="1">
        <f t="shared" si="411"/>
        <v>9</v>
      </c>
      <c r="P1439" s="1">
        <f>IF(HEX2DEC(LEFT(E1439,4))&gt;=32768,HEX2DEC(LEFT(E1439,4))-65536,HEX2DEC(LEFT(E1439,4)))/Codes!$N$2</f>
        <v>3.58</v>
      </c>
      <c r="Q1439" s="1">
        <f>IF(HEX2DEC(RIGHT(E1439,4))&gt;=32768,HEX2DEC(RIGHT(E1439,4))-65536,HEX2DEC(RIGHT(E1439,4)))/Codes!$N$2</f>
        <v>0</v>
      </c>
      <c r="R1439" s="1">
        <f>IF(HEX2DEC(LEFT(F1439,4))&gt;=32768,HEX2DEC(LEFT(F1439,4))-65536,HEX2DEC(LEFT(F1439,4)))/Codes!$N$2</f>
        <v>0</v>
      </c>
      <c r="S1439" s="1">
        <f>IF(HEX2DEC(RIGHT(F1439,4))&gt;=32768,HEX2DEC(RIGHT(F1439,4))-65536,HEX2DEC(RIGHT(F1439,4)))/Codes!$N$2</f>
        <v>0</v>
      </c>
      <c r="T1439" s="18">
        <f t="shared" si="412"/>
        <v>361</v>
      </c>
      <c r="U1439" s="1">
        <f t="shared" si="413"/>
        <v>100</v>
      </c>
      <c r="V1439" s="1">
        <f t="shared" si="414"/>
        <v>0</v>
      </c>
      <c r="W1439" s="1" t="str">
        <f t="shared" si="415"/>
        <v>100</v>
      </c>
      <c r="X1439" s="1">
        <f t="shared" si="416"/>
        <v>3</v>
      </c>
      <c r="Y1439" s="1">
        <f t="shared" si="417"/>
        <v>0</v>
      </c>
      <c r="Z1439" s="1" t="str">
        <f>VLOOKUP(BIN2DEC(MID(HEX2BIN(MID(H1439,3,2),8),2,5)),Codes!$E$1:$F$18,2)</f>
        <v>Normal</v>
      </c>
      <c r="AA1439" s="6" t="str">
        <f t="shared" si="418"/>
        <v>0</v>
      </c>
      <c r="AB1439" s="1">
        <f t="shared" si="419"/>
        <v>0</v>
      </c>
      <c r="AC1439" s="1" t="str">
        <f>VLOOKUP(BIN2DEC(RIGHT(HEX2BIN(MID(H1439,6,1),4),1)&amp;LEFT(HEX2BIN(MID(H1439,7,1),4),1)),Codes!$K$1:$L$5,2)</f>
        <v>M</v>
      </c>
      <c r="AD1439" s="1" t="str">
        <f>VLOOKUP(BIN2DEC(RIGHT(HEX2BIN(MID(H1439,7,1),4),3)&amp;LEFT(HEX2BIN(MID(H1439,8,1),4),2)),Codes!$H$2:$I$33,2)</f>
        <v>Kick</v>
      </c>
      <c r="AE1439" s="1" t="str">
        <f t="shared" si="420"/>
        <v>1</v>
      </c>
      <c r="AF1439" s="1" t="str">
        <f t="shared" si="421"/>
        <v>1</v>
      </c>
      <c r="AH1439" s="6">
        <f t="shared" si="422"/>
        <v>34</v>
      </c>
    </row>
    <row r="1440" spans="1:34">
      <c r="A1440" s="3" t="s">
        <v>9717</v>
      </c>
      <c r="B1440" s="1" t="s">
        <v>36</v>
      </c>
      <c r="C1440" s="6" t="s">
        <v>1263</v>
      </c>
      <c r="D1440" s="9" t="s">
        <v>9168</v>
      </c>
      <c r="E1440" s="9" t="s">
        <v>9713</v>
      </c>
      <c r="F1440" s="9" t="s">
        <v>91</v>
      </c>
      <c r="G1440" s="9" t="s">
        <v>139</v>
      </c>
      <c r="H1440" s="9" t="s">
        <v>188</v>
      </c>
      <c r="J1440" s="6" t="str">
        <f t="shared" si="406"/>
        <v>001011</v>
      </c>
      <c r="K1440" s="1">
        <f t="shared" si="407"/>
        <v>1</v>
      </c>
      <c r="L1440" s="6" t="str">
        <f t="shared" si="408"/>
        <v>00000</v>
      </c>
      <c r="M1440" s="1">
        <f t="shared" si="409"/>
        <v>7</v>
      </c>
      <c r="N1440" s="6" t="str">
        <f t="shared" si="410"/>
        <v>00</v>
      </c>
      <c r="O1440" s="1">
        <f t="shared" si="411"/>
        <v>9</v>
      </c>
      <c r="P1440" s="1">
        <f>IF(HEX2DEC(LEFT(E1440,4))&gt;=32768,HEX2DEC(LEFT(E1440,4))-65536,HEX2DEC(LEFT(E1440,4)))/Codes!$N$2</f>
        <v>3.58</v>
      </c>
      <c r="Q1440" s="1">
        <f>IF(HEX2DEC(RIGHT(E1440,4))&gt;=32768,HEX2DEC(RIGHT(E1440,4))-65536,HEX2DEC(RIGHT(E1440,4)))/Codes!$N$2</f>
        <v>2.3839999999999999</v>
      </c>
      <c r="R1440" s="1">
        <f>IF(HEX2DEC(LEFT(F1440,4))&gt;=32768,HEX2DEC(LEFT(F1440,4))-65536,HEX2DEC(LEFT(F1440,4)))/Codes!$N$2</f>
        <v>0</v>
      </c>
      <c r="S1440" s="1">
        <f>IF(HEX2DEC(RIGHT(F1440,4))&gt;=32768,HEX2DEC(RIGHT(F1440,4))-65536,HEX2DEC(RIGHT(F1440,4)))/Codes!$N$2</f>
        <v>0</v>
      </c>
      <c r="T1440" s="18">
        <f t="shared" si="412"/>
        <v>361</v>
      </c>
      <c r="U1440" s="1">
        <f t="shared" si="413"/>
        <v>100</v>
      </c>
      <c r="V1440" s="1">
        <f t="shared" si="414"/>
        <v>0</v>
      </c>
      <c r="W1440" s="1" t="str">
        <f t="shared" si="415"/>
        <v>100</v>
      </c>
      <c r="X1440" s="1">
        <f t="shared" si="416"/>
        <v>3</v>
      </c>
      <c r="Y1440" s="1">
        <f t="shared" si="417"/>
        <v>0</v>
      </c>
      <c r="Z1440" s="1" t="str">
        <f>VLOOKUP(BIN2DEC(MID(HEX2BIN(MID(H1440,3,2),8),2,5)),Codes!$E$1:$F$18,2)</f>
        <v>Normal</v>
      </c>
      <c r="AA1440" s="6" t="str">
        <f t="shared" si="418"/>
        <v>0</v>
      </c>
      <c r="AB1440" s="1">
        <f t="shared" si="419"/>
        <v>0</v>
      </c>
      <c r="AC1440" s="1" t="str">
        <f>VLOOKUP(BIN2DEC(RIGHT(HEX2BIN(MID(H1440,6,1),4),1)&amp;LEFT(HEX2BIN(MID(H1440,7,1),4),1)),Codes!$K$1:$L$5,2)</f>
        <v>M</v>
      </c>
      <c r="AD1440" s="1" t="str">
        <f>VLOOKUP(BIN2DEC(RIGHT(HEX2BIN(MID(H1440,7,1),4),3)&amp;LEFT(HEX2BIN(MID(H1440,8,1),4),2)),Codes!$H$2:$I$33,2)</f>
        <v>Kick</v>
      </c>
      <c r="AE1440" s="1" t="str">
        <f t="shared" si="420"/>
        <v>1</v>
      </c>
      <c r="AF1440" s="1" t="str">
        <f t="shared" si="421"/>
        <v>1</v>
      </c>
      <c r="AH1440" s="6">
        <f t="shared" si="422"/>
        <v>34</v>
      </c>
    </row>
    <row r="1441" spans="1:34">
      <c r="A1441" s="3" t="s">
        <v>9718</v>
      </c>
      <c r="B1441" s="1" t="s">
        <v>36</v>
      </c>
      <c r="C1441" s="6" t="s">
        <v>1263</v>
      </c>
      <c r="D1441" s="9" t="s">
        <v>9669</v>
      </c>
      <c r="E1441" s="9" t="s">
        <v>9715</v>
      </c>
      <c r="F1441" s="9" t="s">
        <v>91</v>
      </c>
      <c r="G1441" s="9" t="s">
        <v>139</v>
      </c>
      <c r="H1441" s="9" t="s">
        <v>188</v>
      </c>
      <c r="J1441" s="6" t="str">
        <f t="shared" si="406"/>
        <v>001011</v>
      </c>
      <c r="K1441" s="1">
        <f t="shared" si="407"/>
        <v>2</v>
      </c>
      <c r="L1441" s="6" t="str">
        <f t="shared" si="408"/>
        <v>00000</v>
      </c>
      <c r="M1441" s="1">
        <f t="shared" si="409"/>
        <v>13</v>
      </c>
      <c r="N1441" s="6" t="str">
        <f t="shared" si="410"/>
        <v>00</v>
      </c>
      <c r="O1441" s="1">
        <f t="shared" si="411"/>
        <v>9</v>
      </c>
      <c r="P1441" s="1">
        <f>IF(HEX2DEC(LEFT(E1441,4))&gt;=32768,HEX2DEC(LEFT(E1441,4))-65536,HEX2DEC(LEFT(E1441,4)))/Codes!$N$2</f>
        <v>3.0640000000000001</v>
      </c>
      <c r="Q1441" s="1">
        <f>IF(HEX2DEC(RIGHT(E1441,4))&gt;=32768,HEX2DEC(RIGHT(E1441,4))-65536,HEX2DEC(RIGHT(E1441,4)))/Codes!$N$2</f>
        <v>2.3839999999999999</v>
      </c>
      <c r="R1441" s="1">
        <f>IF(HEX2DEC(LEFT(F1441,4))&gt;=32768,HEX2DEC(LEFT(F1441,4))-65536,HEX2DEC(LEFT(F1441,4)))/Codes!$N$2</f>
        <v>0</v>
      </c>
      <c r="S1441" s="1">
        <f>IF(HEX2DEC(RIGHT(F1441,4))&gt;=32768,HEX2DEC(RIGHT(F1441,4))-65536,HEX2DEC(RIGHT(F1441,4)))/Codes!$N$2</f>
        <v>0</v>
      </c>
      <c r="T1441" s="18">
        <f t="shared" si="412"/>
        <v>361</v>
      </c>
      <c r="U1441" s="1">
        <f t="shared" si="413"/>
        <v>100</v>
      </c>
      <c r="V1441" s="1">
        <f t="shared" si="414"/>
        <v>0</v>
      </c>
      <c r="W1441" s="1" t="str">
        <f t="shared" si="415"/>
        <v>100</v>
      </c>
      <c r="X1441" s="1">
        <f t="shared" si="416"/>
        <v>3</v>
      </c>
      <c r="Y1441" s="1">
        <f t="shared" si="417"/>
        <v>0</v>
      </c>
      <c r="Z1441" s="1" t="str">
        <f>VLOOKUP(BIN2DEC(MID(HEX2BIN(MID(H1441,3,2),8),2,5)),Codes!$E$1:$F$18,2)</f>
        <v>Normal</v>
      </c>
      <c r="AA1441" s="6" t="str">
        <f t="shared" si="418"/>
        <v>0</v>
      </c>
      <c r="AB1441" s="1">
        <f t="shared" si="419"/>
        <v>0</v>
      </c>
      <c r="AC1441" s="1" t="str">
        <f>VLOOKUP(BIN2DEC(RIGHT(HEX2BIN(MID(H1441,6,1),4),1)&amp;LEFT(HEX2BIN(MID(H1441,7,1),4),1)),Codes!$K$1:$L$5,2)</f>
        <v>M</v>
      </c>
      <c r="AD1441" s="1" t="str">
        <f>VLOOKUP(BIN2DEC(RIGHT(HEX2BIN(MID(H1441,7,1),4),3)&amp;LEFT(HEX2BIN(MID(H1441,8,1),4),2)),Codes!$H$2:$I$33,2)</f>
        <v>Kick</v>
      </c>
      <c r="AE1441" s="1" t="str">
        <f t="shared" si="420"/>
        <v>1</v>
      </c>
      <c r="AF1441" s="1" t="str">
        <f t="shared" si="421"/>
        <v>1</v>
      </c>
      <c r="AH1441" s="6">
        <f t="shared" si="422"/>
        <v>34</v>
      </c>
    </row>
    <row r="1442" spans="1:34">
      <c r="A1442" s="3" t="s">
        <v>9719</v>
      </c>
      <c r="B1442" s="1" t="s">
        <v>36</v>
      </c>
      <c r="C1442" s="6" t="s">
        <v>1257</v>
      </c>
      <c r="D1442" s="9" t="s">
        <v>1291</v>
      </c>
      <c r="E1442" s="9" t="s">
        <v>1288</v>
      </c>
      <c r="F1442" s="9" t="s">
        <v>91</v>
      </c>
      <c r="G1442" s="9" t="s">
        <v>139</v>
      </c>
      <c r="H1442" s="9" t="s">
        <v>1735</v>
      </c>
      <c r="J1442" s="6" t="str">
        <f t="shared" si="406"/>
        <v>001011</v>
      </c>
      <c r="K1442" s="1">
        <f t="shared" si="407"/>
        <v>0</v>
      </c>
      <c r="L1442" s="6" t="str">
        <f t="shared" si="408"/>
        <v>00000</v>
      </c>
      <c r="M1442" s="1">
        <f t="shared" si="409"/>
        <v>13</v>
      </c>
      <c r="N1442" s="6" t="str">
        <f t="shared" si="410"/>
        <v>00</v>
      </c>
      <c r="O1442" s="1">
        <f t="shared" si="411"/>
        <v>7</v>
      </c>
      <c r="P1442" s="1">
        <f>IF(HEX2DEC(LEFT(E1442,4))&gt;=32768,HEX2DEC(LEFT(E1442,4))-65536,HEX2DEC(LEFT(E1442,4)))/Codes!$N$2</f>
        <v>5.28</v>
      </c>
      <c r="Q1442" s="1">
        <f>IF(HEX2DEC(RIGHT(E1442,4))&gt;=32768,HEX2DEC(RIGHT(E1442,4))-65536,HEX2DEC(RIGHT(E1442,4)))/Codes!$N$2</f>
        <v>0</v>
      </c>
      <c r="R1442" s="1">
        <f>IF(HEX2DEC(LEFT(F1442,4))&gt;=32768,HEX2DEC(LEFT(F1442,4))-65536,HEX2DEC(LEFT(F1442,4)))/Codes!$N$2</f>
        <v>0</v>
      </c>
      <c r="S1442" s="1">
        <f>IF(HEX2DEC(RIGHT(F1442,4))&gt;=32768,HEX2DEC(RIGHT(F1442,4))-65536,HEX2DEC(RIGHT(F1442,4)))/Codes!$N$2</f>
        <v>0</v>
      </c>
      <c r="T1442" s="18">
        <f t="shared" si="412"/>
        <v>361</v>
      </c>
      <c r="U1442" s="1">
        <f t="shared" si="413"/>
        <v>100</v>
      </c>
      <c r="V1442" s="1">
        <f t="shared" si="414"/>
        <v>0</v>
      </c>
      <c r="W1442" s="1" t="str">
        <f t="shared" si="415"/>
        <v>100</v>
      </c>
      <c r="X1442" s="1">
        <f t="shared" si="416"/>
        <v>3</v>
      </c>
      <c r="Y1442" s="1">
        <f t="shared" si="417"/>
        <v>10</v>
      </c>
      <c r="Z1442" s="1" t="str">
        <f>VLOOKUP(BIN2DEC(MID(HEX2BIN(MID(H1442,3,2),8),2,5)),Codes!$E$1:$F$18,2)</f>
        <v>Normal</v>
      </c>
      <c r="AA1442" s="6" t="str">
        <f t="shared" si="418"/>
        <v>0</v>
      </c>
      <c r="AB1442" s="1">
        <f t="shared" si="419"/>
        <v>0</v>
      </c>
      <c r="AC1442" s="1" t="str">
        <f>VLOOKUP(BIN2DEC(RIGHT(HEX2BIN(MID(H1442,6,1),4),1)&amp;LEFT(HEX2BIN(MID(H1442,7,1),4),1)),Codes!$K$1:$L$5,2)</f>
        <v>L</v>
      </c>
      <c r="AD1442" s="1" t="str">
        <f>VLOOKUP(BIN2DEC(RIGHT(HEX2BIN(MID(H1442,7,1),4),3)&amp;LEFT(HEX2BIN(MID(H1442,8,1),4),2)),Codes!$H$2:$I$33,2)</f>
        <v>Kick</v>
      </c>
      <c r="AE1442" s="1" t="str">
        <f t="shared" si="420"/>
        <v>1</v>
      </c>
      <c r="AF1442" s="1" t="str">
        <f t="shared" si="421"/>
        <v>1</v>
      </c>
      <c r="AH1442" s="6">
        <f t="shared" si="422"/>
        <v>66</v>
      </c>
    </row>
    <row r="1443" spans="1:34">
      <c r="A1443" s="3" t="s">
        <v>9720</v>
      </c>
      <c r="B1443" s="1" t="s">
        <v>36</v>
      </c>
      <c r="C1443" s="6" t="s">
        <v>1257</v>
      </c>
      <c r="D1443" s="9" t="s">
        <v>1293</v>
      </c>
      <c r="E1443" s="9" t="s">
        <v>9721</v>
      </c>
      <c r="F1443" s="9" t="s">
        <v>91</v>
      </c>
      <c r="G1443" s="9" t="s">
        <v>139</v>
      </c>
      <c r="H1443" s="9" t="s">
        <v>1735</v>
      </c>
      <c r="J1443" s="6" t="str">
        <f t="shared" si="406"/>
        <v>001011</v>
      </c>
      <c r="K1443" s="1">
        <f t="shared" si="407"/>
        <v>1</v>
      </c>
      <c r="L1443" s="6" t="str">
        <f t="shared" si="408"/>
        <v>00000</v>
      </c>
      <c r="M1443" s="1">
        <f t="shared" si="409"/>
        <v>13</v>
      </c>
      <c r="N1443" s="6" t="str">
        <f t="shared" si="410"/>
        <v>00</v>
      </c>
      <c r="O1443" s="1">
        <f t="shared" si="411"/>
        <v>7</v>
      </c>
      <c r="P1443" s="1">
        <f>IF(HEX2DEC(LEFT(E1443,4))&gt;=32768,HEX2DEC(LEFT(E1443,4))-65536,HEX2DEC(LEFT(E1443,4)))/Codes!$N$2</f>
        <v>5.28</v>
      </c>
      <c r="Q1443" s="1">
        <f>IF(HEX2DEC(RIGHT(E1443,4))&gt;=32768,HEX2DEC(RIGHT(E1443,4))-65536,HEX2DEC(RIGHT(E1443,4)))/Codes!$N$2</f>
        <v>4.8</v>
      </c>
      <c r="R1443" s="1">
        <f>IF(HEX2DEC(LEFT(F1443,4))&gt;=32768,HEX2DEC(LEFT(F1443,4))-65536,HEX2DEC(LEFT(F1443,4)))/Codes!$N$2</f>
        <v>0</v>
      </c>
      <c r="S1443" s="1">
        <f>IF(HEX2DEC(RIGHT(F1443,4))&gt;=32768,HEX2DEC(RIGHT(F1443,4))-65536,HEX2DEC(RIGHT(F1443,4)))/Codes!$N$2</f>
        <v>0</v>
      </c>
      <c r="T1443" s="18">
        <f t="shared" si="412"/>
        <v>361</v>
      </c>
      <c r="U1443" s="1">
        <f t="shared" si="413"/>
        <v>100</v>
      </c>
      <c r="V1443" s="1">
        <f t="shared" si="414"/>
        <v>0</v>
      </c>
      <c r="W1443" s="1" t="str">
        <f t="shared" si="415"/>
        <v>100</v>
      </c>
      <c r="X1443" s="1">
        <f t="shared" si="416"/>
        <v>3</v>
      </c>
      <c r="Y1443" s="1">
        <f t="shared" si="417"/>
        <v>10</v>
      </c>
      <c r="Z1443" s="1" t="str">
        <f>VLOOKUP(BIN2DEC(MID(HEX2BIN(MID(H1443,3,2),8),2,5)),Codes!$E$1:$F$18,2)</f>
        <v>Normal</v>
      </c>
      <c r="AA1443" s="6" t="str">
        <f t="shared" si="418"/>
        <v>0</v>
      </c>
      <c r="AB1443" s="1">
        <f t="shared" si="419"/>
        <v>0</v>
      </c>
      <c r="AC1443" s="1" t="str">
        <f>VLOOKUP(BIN2DEC(RIGHT(HEX2BIN(MID(H1443,6,1),4),1)&amp;LEFT(HEX2BIN(MID(H1443,7,1),4),1)),Codes!$K$1:$L$5,2)</f>
        <v>L</v>
      </c>
      <c r="AD1443" s="1" t="str">
        <f>VLOOKUP(BIN2DEC(RIGHT(HEX2BIN(MID(H1443,7,1),4),3)&amp;LEFT(HEX2BIN(MID(H1443,8,1),4),2)),Codes!$H$2:$I$33,2)</f>
        <v>Kick</v>
      </c>
      <c r="AE1443" s="1" t="str">
        <f t="shared" si="420"/>
        <v>1</v>
      </c>
      <c r="AF1443" s="1" t="str">
        <f t="shared" si="421"/>
        <v>1</v>
      </c>
      <c r="AH1443" s="6">
        <f t="shared" si="422"/>
        <v>66</v>
      </c>
    </row>
    <row r="1444" spans="1:34">
      <c r="A1444" s="3" t="s">
        <v>9722</v>
      </c>
      <c r="B1444" s="1" t="s">
        <v>36</v>
      </c>
      <c r="C1444" s="6" t="s">
        <v>1258</v>
      </c>
      <c r="D1444" s="9" t="s">
        <v>9651</v>
      </c>
      <c r="E1444" s="9" t="s">
        <v>5548</v>
      </c>
      <c r="F1444" s="9" t="s">
        <v>91</v>
      </c>
      <c r="G1444" s="9" t="s">
        <v>139</v>
      </c>
      <c r="H1444" s="9" t="s">
        <v>163</v>
      </c>
      <c r="J1444" s="6" t="str">
        <f t="shared" si="406"/>
        <v>001011</v>
      </c>
      <c r="K1444" s="1">
        <f t="shared" si="407"/>
        <v>0</v>
      </c>
      <c r="L1444" s="6" t="str">
        <f t="shared" si="408"/>
        <v>00000</v>
      </c>
      <c r="M1444" s="1">
        <f t="shared" si="409"/>
        <v>7</v>
      </c>
      <c r="N1444" s="6" t="str">
        <f t="shared" si="410"/>
        <v>00</v>
      </c>
      <c r="O1444" s="1">
        <f t="shared" si="411"/>
        <v>5</v>
      </c>
      <c r="P1444" s="1">
        <f>IF(HEX2DEC(LEFT(E1444,4))&gt;=32768,HEX2DEC(LEFT(E1444,4))-65536,HEX2DEC(LEFT(E1444,4)))/Codes!$N$2</f>
        <v>4.7679999999999998</v>
      </c>
      <c r="Q1444" s="1">
        <f>IF(HEX2DEC(RIGHT(E1444,4))&gt;=32768,HEX2DEC(RIGHT(E1444,4))-65536,HEX2DEC(RIGHT(E1444,4)))/Codes!$N$2</f>
        <v>0</v>
      </c>
      <c r="R1444" s="1">
        <f>IF(HEX2DEC(LEFT(F1444,4))&gt;=32768,HEX2DEC(LEFT(F1444,4))-65536,HEX2DEC(LEFT(F1444,4)))/Codes!$N$2</f>
        <v>0</v>
      </c>
      <c r="S1444" s="1">
        <f>IF(HEX2DEC(RIGHT(F1444,4))&gt;=32768,HEX2DEC(RIGHT(F1444,4))-65536,HEX2DEC(RIGHT(F1444,4)))/Codes!$N$2</f>
        <v>0</v>
      </c>
      <c r="T1444" s="18">
        <f t="shared" si="412"/>
        <v>361</v>
      </c>
      <c r="U1444" s="1">
        <f t="shared" si="413"/>
        <v>100</v>
      </c>
      <c r="V1444" s="1">
        <f t="shared" si="414"/>
        <v>0</v>
      </c>
      <c r="W1444" s="1" t="str">
        <f t="shared" si="415"/>
        <v>100</v>
      </c>
      <c r="X1444" s="1">
        <f t="shared" si="416"/>
        <v>3</v>
      </c>
      <c r="Y1444" s="1">
        <f t="shared" si="417"/>
        <v>10</v>
      </c>
      <c r="Z1444" s="1" t="str">
        <f>VLOOKUP(BIN2DEC(MID(HEX2BIN(MID(H1444,3,2),8),2,5)),Codes!$E$1:$F$18,2)</f>
        <v>Normal</v>
      </c>
      <c r="AA1444" s="6" t="str">
        <f t="shared" si="418"/>
        <v>0</v>
      </c>
      <c r="AB1444" s="1">
        <f t="shared" si="419"/>
        <v>0</v>
      </c>
      <c r="AC1444" s="1" t="str">
        <f>VLOOKUP(BIN2DEC(RIGHT(HEX2BIN(MID(H1444,6,1),4),1)&amp;LEFT(HEX2BIN(MID(H1444,7,1),4),1)),Codes!$K$1:$L$5,2)</f>
        <v>M</v>
      </c>
      <c r="AD1444" s="1" t="str">
        <f>VLOOKUP(BIN2DEC(RIGHT(HEX2BIN(MID(H1444,7,1),4),3)&amp;LEFT(HEX2BIN(MID(H1444,8,1),4),2)),Codes!$H$2:$I$33,2)</f>
        <v>Kick</v>
      </c>
      <c r="AE1444" s="1" t="str">
        <f t="shared" si="420"/>
        <v>1</v>
      </c>
      <c r="AF1444" s="1" t="str">
        <f t="shared" si="421"/>
        <v>1</v>
      </c>
      <c r="AH1444" s="6">
        <f t="shared" si="422"/>
        <v>34</v>
      </c>
    </row>
    <row r="1445" spans="1:34">
      <c r="A1445" s="3" t="s">
        <v>9723</v>
      </c>
      <c r="B1445" s="1" t="s">
        <v>36</v>
      </c>
      <c r="C1445" s="6" t="s">
        <v>1258</v>
      </c>
      <c r="D1445" s="9" t="s">
        <v>8023</v>
      </c>
      <c r="E1445" s="9" t="s">
        <v>9724</v>
      </c>
      <c r="F1445" s="9" t="s">
        <v>91</v>
      </c>
      <c r="G1445" s="9" t="s">
        <v>139</v>
      </c>
      <c r="H1445" s="9" t="s">
        <v>163</v>
      </c>
      <c r="J1445" s="6" t="str">
        <f t="shared" si="406"/>
        <v>001011</v>
      </c>
      <c r="K1445" s="1">
        <f t="shared" si="407"/>
        <v>1</v>
      </c>
      <c r="L1445" s="6" t="str">
        <f t="shared" si="408"/>
        <v>00000</v>
      </c>
      <c r="M1445" s="1">
        <f t="shared" si="409"/>
        <v>7</v>
      </c>
      <c r="N1445" s="6" t="str">
        <f t="shared" si="410"/>
        <v>00</v>
      </c>
      <c r="O1445" s="1">
        <f t="shared" si="411"/>
        <v>5</v>
      </c>
      <c r="P1445" s="1">
        <f>IF(HEX2DEC(LEFT(E1445,4))&gt;=32768,HEX2DEC(LEFT(E1445,4))-65536,HEX2DEC(LEFT(E1445,4)))/Codes!$N$2</f>
        <v>4.7679999999999998</v>
      </c>
      <c r="Q1445" s="1">
        <f>IF(HEX2DEC(RIGHT(E1445,4))&gt;=32768,HEX2DEC(RIGHT(E1445,4))-65536,HEX2DEC(RIGHT(E1445,4)))/Codes!$N$2</f>
        <v>4.8</v>
      </c>
      <c r="R1445" s="1">
        <f>IF(HEX2DEC(LEFT(F1445,4))&gt;=32768,HEX2DEC(LEFT(F1445,4))-65536,HEX2DEC(LEFT(F1445,4)))/Codes!$N$2</f>
        <v>0</v>
      </c>
      <c r="S1445" s="1">
        <f>IF(HEX2DEC(RIGHT(F1445,4))&gt;=32768,HEX2DEC(RIGHT(F1445,4))-65536,HEX2DEC(RIGHT(F1445,4)))/Codes!$N$2</f>
        <v>0</v>
      </c>
      <c r="T1445" s="18">
        <f t="shared" si="412"/>
        <v>361</v>
      </c>
      <c r="U1445" s="1">
        <f t="shared" si="413"/>
        <v>100</v>
      </c>
      <c r="V1445" s="1">
        <f t="shared" si="414"/>
        <v>0</v>
      </c>
      <c r="W1445" s="1" t="str">
        <f t="shared" si="415"/>
        <v>100</v>
      </c>
      <c r="X1445" s="1">
        <f t="shared" si="416"/>
        <v>3</v>
      </c>
      <c r="Y1445" s="1">
        <f t="shared" si="417"/>
        <v>10</v>
      </c>
      <c r="Z1445" s="1" t="str">
        <f>VLOOKUP(BIN2DEC(MID(HEX2BIN(MID(H1445,3,2),8),2,5)),Codes!$E$1:$F$18,2)</f>
        <v>Normal</v>
      </c>
      <c r="AA1445" s="6" t="str">
        <f t="shared" si="418"/>
        <v>0</v>
      </c>
      <c r="AB1445" s="1">
        <f t="shared" si="419"/>
        <v>0</v>
      </c>
      <c r="AC1445" s="1" t="str">
        <f>VLOOKUP(BIN2DEC(RIGHT(HEX2BIN(MID(H1445,6,1),4),1)&amp;LEFT(HEX2BIN(MID(H1445,7,1),4),1)),Codes!$K$1:$L$5,2)</f>
        <v>M</v>
      </c>
      <c r="AD1445" s="1" t="str">
        <f>VLOOKUP(BIN2DEC(RIGHT(HEX2BIN(MID(H1445,7,1),4),3)&amp;LEFT(HEX2BIN(MID(H1445,8,1),4),2)),Codes!$H$2:$I$33,2)</f>
        <v>Kick</v>
      </c>
      <c r="AE1445" s="1" t="str">
        <f t="shared" si="420"/>
        <v>1</v>
      </c>
      <c r="AF1445" s="1" t="str">
        <f t="shared" si="421"/>
        <v>1</v>
      </c>
      <c r="AH1445" s="6">
        <f t="shared" si="422"/>
        <v>34</v>
      </c>
    </row>
    <row r="1446" spans="1:34">
      <c r="A1446" s="3" t="s">
        <v>9725</v>
      </c>
      <c r="B1446" s="1" t="s">
        <v>36</v>
      </c>
      <c r="C1446" s="6" t="s">
        <v>6070</v>
      </c>
      <c r="D1446" s="9" t="s">
        <v>284</v>
      </c>
      <c r="E1446" s="9" t="s">
        <v>5548</v>
      </c>
      <c r="F1446" s="9" t="s">
        <v>91</v>
      </c>
      <c r="G1446" s="9" t="s">
        <v>139</v>
      </c>
      <c r="H1446" s="9" t="s">
        <v>163</v>
      </c>
      <c r="J1446" s="6" t="str">
        <f t="shared" si="406"/>
        <v>001011</v>
      </c>
      <c r="K1446" s="1">
        <f t="shared" si="407"/>
        <v>0</v>
      </c>
      <c r="L1446" s="6" t="str">
        <f t="shared" si="408"/>
        <v>00000</v>
      </c>
      <c r="M1446" s="1">
        <f t="shared" si="409"/>
        <v>13</v>
      </c>
      <c r="N1446" s="6" t="str">
        <f t="shared" si="410"/>
        <v>00</v>
      </c>
      <c r="O1446" s="1">
        <f t="shared" si="411"/>
        <v>6</v>
      </c>
      <c r="P1446" s="1">
        <f>IF(HEX2DEC(LEFT(E1446,4))&gt;=32768,HEX2DEC(LEFT(E1446,4))-65536,HEX2DEC(LEFT(E1446,4)))/Codes!$N$2</f>
        <v>4.7679999999999998</v>
      </c>
      <c r="Q1446" s="1">
        <f>IF(HEX2DEC(RIGHT(E1446,4))&gt;=32768,HEX2DEC(RIGHT(E1446,4))-65536,HEX2DEC(RIGHT(E1446,4)))/Codes!$N$2</f>
        <v>0</v>
      </c>
      <c r="R1446" s="1">
        <f>IF(HEX2DEC(LEFT(F1446,4))&gt;=32768,HEX2DEC(LEFT(F1446,4))-65536,HEX2DEC(LEFT(F1446,4)))/Codes!$N$2</f>
        <v>0</v>
      </c>
      <c r="S1446" s="1">
        <f>IF(HEX2DEC(RIGHT(F1446,4))&gt;=32768,HEX2DEC(RIGHT(F1446,4))-65536,HEX2DEC(RIGHT(F1446,4)))/Codes!$N$2</f>
        <v>0</v>
      </c>
      <c r="T1446" s="18">
        <f t="shared" si="412"/>
        <v>361</v>
      </c>
      <c r="U1446" s="1">
        <f t="shared" si="413"/>
        <v>100</v>
      </c>
      <c r="V1446" s="1">
        <f t="shared" si="414"/>
        <v>0</v>
      </c>
      <c r="W1446" s="1" t="str">
        <f t="shared" si="415"/>
        <v>100</v>
      </c>
      <c r="X1446" s="1">
        <f t="shared" si="416"/>
        <v>3</v>
      </c>
      <c r="Y1446" s="1">
        <f t="shared" si="417"/>
        <v>10</v>
      </c>
      <c r="Z1446" s="1" t="str">
        <f>VLOOKUP(BIN2DEC(MID(HEX2BIN(MID(H1446,3,2),8),2,5)),Codes!$E$1:$F$18,2)</f>
        <v>Normal</v>
      </c>
      <c r="AA1446" s="6" t="str">
        <f t="shared" si="418"/>
        <v>0</v>
      </c>
      <c r="AB1446" s="1">
        <f t="shared" si="419"/>
        <v>0</v>
      </c>
      <c r="AC1446" s="1" t="str">
        <f>VLOOKUP(BIN2DEC(RIGHT(HEX2BIN(MID(H1446,6,1),4),1)&amp;LEFT(HEX2BIN(MID(H1446,7,1),4),1)),Codes!$K$1:$L$5,2)</f>
        <v>M</v>
      </c>
      <c r="AD1446" s="1" t="str">
        <f>VLOOKUP(BIN2DEC(RIGHT(HEX2BIN(MID(H1446,7,1),4),3)&amp;LEFT(HEX2BIN(MID(H1446,8,1),4),2)),Codes!$H$2:$I$33,2)</f>
        <v>Kick</v>
      </c>
      <c r="AE1446" s="1" t="str">
        <f t="shared" si="420"/>
        <v>1</v>
      </c>
      <c r="AF1446" s="1" t="str">
        <f t="shared" si="421"/>
        <v>1</v>
      </c>
      <c r="AH1446" s="6">
        <f t="shared" si="422"/>
        <v>34</v>
      </c>
    </row>
    <row r="1447" spans="1:34">
      <c r="A1447" s="3" t="s">
        <v>9726</v>
      </c>
      <c r="B1447" s="1" t="s">
        <v>36</v>
      </c>
      <c r="C1447" s="6" t="s">
        <v>6070</v>
      </c>
      <c r="D1447" s="9" t="s">
        <v>3780</v>
      </c>
      <c r="E1447" s="9" t="s">
        <v>9724</v>
      </c>
      <c r="F1447" s="9" t="s">
        <v>91</v>
      </c>
      <c r="G1447" s="9" t="s">
        <v>139</v>
      </c>
      <c r="H1447" s="9" t="s">
        <v>163</v>
      </c>
      <c r="J1447" s="6" t="str">
        <f t="shared" si="406"/>
        <v>001011</v>
      </c>
      <c r="K1447" s="1">
        <f t="shared" si="407"/>
        <v>1</v>
      </c>
      <c r="L1447" s="6" t="str">
        <f t="shared" si="408"/>
        <v>00000</v>
      </c>
      <c r="M1447" s="1">
        <f t="shared" si="409"/>
        <v>13</v>
      </c>
      <c r="N1447" s="6" t="str">
        <f t="shared" si="410"/>
        <v>00</v>
      </c>
      <c r="O1447" s="1">
        <f t="shared" si="411"/>
        <v>6</v>
      </c>
      <c r="P1447" s="1">
        <f>IF(HEX2DEC(LEFT(E1447,4))&gt;=32768,HEX2DEC(LEFT(E1447,4))-65536,HEX2DEC(LEFT(E1447,4)))/Codes!$N$2</f>
        <v>4.7679999999999998</v>
      </c>
      <c r="Q1447" s="1">
        <f>IF(HEX2DEC(RIGHT(E1447,4))&gt;=32768,HEX2DEC(RIGHT(E1447,4))-65536,HEX2DEC(RIGHT(E1447,4)))/Codes!$N$2</f>
        <v>4.8</v>
      </c>
      <c r="R1447" s="1">
        <f>IF(HEX2DEC(LEFT(F1447,4))&gt;=32768,HEX2DEC(LEFT(F1447,4))-65536,HEX2DEC(LEFT(F1447,4)))/Codes!$N$2</f>
        <v>0</v>
      </c>
      <c r="S1447" s="1">
        <f>IF(HEX2DEC(RIGHT(F1447,4))&gt;=32768,HEX2DEC(RIGHT(F1447,4))-65536,HEX2DEC(RIGHT(F1447,4)))/Codes!$N$2</f>
        <v>0</v>
      </c>
      <c r="T1447" s="18">
        <f t="shared" si="412"/>
        <v>361</v>
      </c>
      <c r="U1447" s="1">
        <f t="shared" si="413"/>
        <v>100</v>
      </c>
      <c r="V1447" s="1">
        <f t="shared" si="414"/>
        <v>0</v>
      </c>
      <c r="W1447" s="1" t="str">
        <f t="shared" si="415"/>
        <v>100</v>
      </c>
      <c r="X1447" s="1">
        <f t="shared" si="416"/>
        <v>3</v>
      </c>
      <c r="Y1447" s="1">
        <f t="shared" si="417"/>
        <v>10</v>
      </c>
      <c r="Z1447" s="1" t="str">
        <f>VLOOKUP(BIN2DEC(MID(HEX2BIN(MID(H1447,3,2),8),2,5)),Codes!$E$1:$F$18,2)</f>
        <v>Normal</v>
      </c>
      <c r="AA1447" s="6" t="str">
        <f t="shared" si="418"/>
        <v>0</v>
      </c>
      <c r="AB1447" s="1">
        <f t="shared" si="419"/>
        <v>0</v>
      </c>
      <c r="AC1447" s="1" t="str">
        <f>VLOOKUP(BIN2DEC(RIGHT(HEX2BIN(MID(H1447,6,1),4),1)&amp;LEFT(HEX2BIN(MID(H1447,7,1),4),1)),Codes!$K$1:$L$5,2)</f>
        <v>M</v>
      </c>
      <c r="AD1447" s="1" t="str">
        <f>VLOOKUP(BIN2DEC(RIGHT(HEX2BIN(MID(H1447,7,1),4),3)&amp;LEFT(HEX2BIN(MID(H1447,8,1),4),2)),Codes!$H$2:$I$33,2)</f>
        <v>Kick</v>
      </c>
      <c r="AE1447" s="1" t="str">
        <f t="shared" si="420"/>
        <v>1</v>
      </c>
      <c r="AF1447" s="1" t="str">
        <f t="shared" si="421"/>
        <v>1</v>
      </c>
      <c r="AH1447" s="6">
        <f t="shared" si="422"/>
        <v>34</v>
      </c>
    </row>
    <row r="1448" spans="1:34">
      <c r="A1448" s="3" t="s">
        <v>9727</v>
      </c>
      <c r="B1448" s="1" t="s">
        <v>36</v>
      </c>
      <c r="C1448" s="6" t="s">
        <v>9740</v>
      </c>
      <c r="D1448" s="9" t="s">
        <v>9728</v>
      </c>
      <c r="E1448" s="9" t="s">
        <v>5548</v>
      </c>
      <c r="F1448" s="9" t="s">
        <v>91</v>
      </c>
      <c r="G1448" s="9" t="s">
        <v>139</v>
      </c>
      <c r="H1448" s="9" t="s">
        <v>163</v>
      </c>
      <c r="J1448" s="6" t="str">
        <f t="shared" si="406"/>
        <v>001011</v>
      </c>
      <c r="K1448" s="1">
        <f t="shared" si="407"/>
        <v>0</v>
      </c>
      <c r="L1448" s="6" t="str">
        <f t="shared" si="408"/>
        <v>00000</v>
      </c>
      <c r="M1448" s="1">
        <f t="shared" si="409"/>
        <v>7</v>
      </c>
      <c r="N1448" s="6" t="str">
        <f t="shared" si="410"/>
        <v>00</v>
      </c>
      <c r="O1448" s="1">
        <f t="shared" si="411"/>
        <v>4</v>
      </c>
      <c r="P1448" s="1">
        <f>IF(HEX2DEC(LEFT(E1448,4))&gt;=32768,HEX2DEC(LEFT(E1448,4))-65536,HEX2DEC(LEFT(E1448,4)))/Codes!$N$2</f>
        <v>4.7679999999999998</v>
      </c>
      <c r="Q1448" s="1">
        <f>IF(HEX2DEC(RIGHT(E1448,4))&gt;=32768,HEX2DEC(RIGHT(E1448,4))-65536,HEX2DEC(RIGHT(E1448,4)))/Codes!$N$2</f>
        <v>0</v>
      </c>
      <c r="R1448" s="1">
        <f>IF(HEX2DEC(LEFT(F1448,4))&gt;=32768,HEX2DEC(LEFT(F1448,4))-65536,HEX2DEC(LEFT(F1448,4)))/Codes!$N$2</f>
        <v>0</v>
      </c>
      <c r="S1448" s="1">
        <f>IF(HEX2DEC(RIGHT(F1448,4))&gt;=32768,HEX2DEC(RIGHT(F1448,4))-65536,HEX2DEC(RIGHT(F1448,4)))/Codes!$N$2</f>
        <v>0</v>
      </c>
      <c r="T1448" s="18">
        <f t="shared" si="412"/>
        <v>361</v>
      </c>
      <c r="U1448" s="1">
        <f t="shared" si="413"/>
        <v>100</v>
      </c>
      <c r="V1448" s="1">
        <f t="shared" si="414"/>
        <v>0</v>
      </c>
      <c r="W1448" s="1" t="str">
        <f t="shared" si="415"/>
        <v>100</v>
      </c>
      <c r="X1448" s="1">
        <f t="shared" si="416"/>
        <v>3</v>
      </c>
      <c r="Y1448" s="1">
        <f t="shared" si="417"/>
        <v>10</v>
      </c>
      <c r="Z1448" s="1" t="str">
        <f>VLOOKUP(BIN2DEC(MID(HEX2BIN(MID(H1448,3,2),8),2,5)),Codes!$E$1:$F$18,2)</f>
        <v>Normal</v>
      </c>
      <c r="AA1448" s="6" t="str">
        <f t="shared" si="418"/>
        <v>0</v>
      </c>
      <c r="AB1448" s="1">
        <f t="shared" si="419"/>
        <v>0</v>
      </c>
      <c r="AC1448" s="1" t="str">
        <f>VLOOKUP(BIN2DEC(RIGHT(HEX2BIN(MID(H1448,6,1),4),1)&amp;LEFT(HEX2BIN(MID(H1448,7,1),4),1)),Codes!$K$1:$L$5,2)</f>
        <v>M</v>
      </c>
      <c r="AD1448" s="1" t="str">
        <f>VLOOKUP(BIN2DEC(RIGHT(HEX2BIN(MID(H1448,7,1),4),3)&amp;LEFT(HEX2BIN(MID(H1448,8,1),4),2)),Codes!$H$2:$I$33,2)</f>
        <v>Kick</v>
      </c>
      <c r="AE1448" s="1" t="str">
        <f t="shared" si="420"/>
        <v>1</v>
      </c>
      <c r="AF1448" s="1" t="str">
        <f t="shared" si="421"/>
        <v>1</v>
      </c>
      <c r="AH1448" s="6">
        <f t="shared" si="422"/>
        <v>34</v>
      </c>
    </row>
    <row r="1449" spans="1:34">
      <c r="A1449" s="3" t="s">
        <v>9729</v>
      </c>
      <c r="B1449" s="1" t="s">
        <v>36</v>
      </c>
      <c r="C1449" s="6" t="s">
        <v>9740</v>
      </c>
      <c r="D1449" s="9" t="s">
        <v>4522</v>
      </c>
      <c r="E1449" s="9" t="s">
        <v>9724</v>
      </c>
      <c r="F1449" s="9" t="s">
        <v>91</v>
      </c>
      <c r="G1449" s="9" t="s">
        <v>139</v>
      </c>
      <c r="H1449" s="9" t="s">
        <v>163</v>
      </c>
      <c r="J1449" s="6" t="str">
        <f t="shared" si="406"/>
        <v>001011</v>
      </c>
      <c r="K1449" s="1">
        <f t="shared" si="407"/>
        <v>1</v>
      </c>
      <c r="L1449" s="6" t="str">
        <f t="shared" si="408"/>
        <v>00000</v>
      </c>
      <c r="M1449" s="1">
        <f t="shared" si="409"/>
        <v>7</v>
      </c>
      <c r="N1449" s="6" t="str">
        <f t="shared" si="410"/>
        <v>00</v>
      </c>
      <c r="O1449" s="1">
        <f t="shared" si="411"/>
        <v>4</v>
      </c>
      <c r="P1449" s="1">
        <f>IF(HEX2DEC(LEFT(E1449,4))&gt;=32768,HEX2DEC(LEFT(E1449,4))-65536,HEX2DEC(LEFT(E1449,4)))/Codes!$N$2</f>
        <v>4.7679999999999998</v>
      </c>
      <c r="Q1449" s="1">
        <f>IF(HEX2DEC(RIGHT(E1449,4))&gt;=32768,HEX2DEC(RIGHT(E1449,4))-65536,HEX2DEC(RIGHT(E1449,4)))/Codes!$N$2</f>
        <v>4.8</v>
      </c>
      <c r="R1449" s="1">
        <f>IF(HEX2DEC(LEFT(F1449,4))&gt;=32768,HEX2DEC(LEFT(F1449,4))-65536,HEX2DEC(LEFT(F1449,4)))/Codes!$N$2</f>
        <v>0</v>
      </c>
      <c r="S1449" s="1">
        <f>IF(HEX2DEC(RIGHT(F1449,4))&gt;=32768,HEX2DEC(RIGHT(F1449,4))-65536,HEX2DEC(RIGHT(F1449,4)))/Codes!$N$2</f>
        <v>0</v>
      </c>
      <c r="T1449" s="18">
        <f t="shared" si="412"/>
        <v>361</v>
      </c>
      <c r="U1449" s="1">
        <f t="shared" si="413"/>
        <v>100</v>
      </c>
      <c r="V1449" s="1">
        <f t="shared" si="414"/>
        <v>0</v>
      </c>
      <c r="W1449" s="1" t="str">
        <f t="shared" si="415"/>
        <v>100</v>
      </c>
      <c r="X1449" s="1">
        <f t="shared" si="416"/>
        <v>3</v>
      </c>
      <c r="Y1449" s="1">
        <f t="shared" si="417"/>
        <v>10</v>
      </c>
      <c r="Z1449" s="1" t="str">
        <f>VLOOKUP(BIN2DEC(MID(HEX2BIN(MID(H1449,3,2),8),2,5)),Codes!$E$1:$F$18,2)</f>
        <v>Normal</v>
      </c>
      <c r="AA1449" s="6" t="str">
        <f t="shared" si="418"/>
        <v>0</v>
      </c>
      <c r="AB1449" s="1">
        <f t="shared" si="419"/>
        <v>0</v>
      </c>
      <c r="AC1449" s="1" t="str">
        <f>VLOOKUP(BIN2DEC(RIGHT(HEX2BIN(MID(H1449,6,1),4),1)&amp;LEFT(HEX2BIN(MID(H1449,7,1),4),1)),Codes!$K$1:$L$5,2)</f>
        <v>M</v>
      </c>
      <c r="AD1449" s="1" t="str">
        <f>VLOOKUP(BIN2DEC(RIGHT(HEX2BIN(MID(H1449,7,1),4),3)&amp;LEFT(HEX2BIN(MID(H1449,8,1),4),2)),Codes!$H$2:$I$33,2)</f>
        <v>Kick</v>
      </c>
      <c r="AE1449" s="1" t="str">
        <f t="shared" si="420"/>
        <v>1</v>
      </c>
      <c r="AF1449" s="1" t="str">
        <f t="shared" si="421"/>
        <v>1</v>
      </c>
      <c r="AH1449" s="6">
        <f t="shared" si="422"/>
        <v>34</v>
      </c>
    </row>
    <row r="1450" spans="1:34">
      <c r="A1450" s="3" t="s">
        <v>9730</v>
      </c>
      <c r="B1450" s="1" t="s">
        <v>36</v>
      </c>
      <c r="C1450" s="6" t="s">
        <v>6517</v>
      </c>
      <c r="D1450" s="9" t="s">
        <v>1372</v>
      </c>
      <c r="E1450" s="9" t="s">
        <v>5548</v>
      </c>
      <c r="F1450" s="9" t="s">
        <v>91</v>
      </c>
      <c r="G1450" s="9" t="s">
        <v>139</v>
      </c>
      <c r="H1450" s="9" t="s">
        <v>332</v>
      </c>
      <c r="J1450" s="6" t="str">
        <f t="shared" si="406"/>
        <v>001011</v>
      </c>
      <c r="K1450" s="1">
        <f t="shared" si="407"/>
        <v>0</v>
      </c>
      <c r="L1450" s="6" t="str">
        <f t="shared" si="408"/>
        <v>00000</v>
      </c>
      <c r="M1450" s="1">
        <f t="shared" si="409"/>
        <v>13</v>
      </c>
      <c r="N1450" s="6" t="str">
        <f t="shared" si="410"/>
        <v>00</v>
      </c>
      <c r="O1450" s="1">
        <f t="shared" si="411"/>
        <v>3</v>
      </c>
      <c r="P1450" s="1">
        <f>IF(HEX2DEC(LEFT(E1450,4))&gt;=32768,HEX2DEC(LEFT(E1450,4))-65536,HEX2DEC(LEFT(E1450,4)))/Codes!$N$2</f>
        <v>4.7679999999999998</v>
      </c>
      <c r="Q1450" s="1">
        <f>IF(HEX2DEC(RIGHT(E1450,4))&gt;=32768,HEX2DEC(RIGHT(E1450,4))-65536,HEX2DEC(RIGHT(E1450,4)))/Codes!$N$2</f>
        <v>0</v>
      </c>
      <c r="R1450" s="1">
        <f>IF(HEX2DEC(LEFT(F1450,4))&gt;=32768,HEX2DEC(LEFT(F1450,4))-65536,HEX2DEC(LEFT(F1450,4)))/Codes!$N$2</f>
        <v>0</v>
      </c>
      <c r="S1450" s="1">
        <f>IF(HEX2DEC(RIGHT(F1450,4))&gt;=32768,HEX2DEC(RIGHT(F1450,4))-65536,HEX2DEC(RIGHT(F1450,4)))/Codes!$N$2</f>
        <v>0</v>
      </c>
      <c r="T1450" s="18">
        <f t="shared" si="412"/>
        <v>361</v>
      </c>
      <c r="U1450" s="1">
        <f t="shared" si="413"/>
        <v>100</v>
      </c>
      <c r="V1450" s="1">
        <f t="shared" si="414"/>
        <v>0</v>
      </c>
      <c r="W1450" s="1" t="str">
        <f t="shared" si="415"/>
        <v>100</v>
      </c>
      <c r="X1450" s="1">
        <f t="shared" si="416"/>
        <v>3</v>
      </c>
      <c r="Y1450" s="1">
        <f t="shared" si="417"/>
        <v>50</v>
      </c>
      <c r="Z1450" s="1" t="str">
        <f>VLOOKUP(BIN2DEC(MID(HEX2BIN(MID(H1450,3,2),8),2,5)),Codes!$E$1:$F$18,2)</f>
        <v>Normal</v>
      </c>
      <c r="AA1450" s="6" t="str">
        <f t="shared" si="418"/>
        <v>0</v>
      </c>
      <c r="AB1450" s="1">
        <f t="shared" si="419"/>
        <v>0</v>
      </c>
      <c r="AC1450" s="1" t="str">
        <f>VLOOKUP(BIN2DEC(RIGHT(HEX2BIN(MID(H1450,6,1),4),1)&amp;LEFT(HEX2BIN(MID(H1450,7,1),4),1)),Codes!$K$1:$L$5,2)</f>
        <v>M</v>
      </c>
      <c r="AD1450" s="1" t="str">
        <f>VLOOKUP(BIN2DEC(RIGHT(HEX2BIN(MID(H1450,7,1),4),3)&amp;LEFT(HEX2BIN(MID(H1450,8,1),4),2)),Codes!$H$2:$I$33,2)</f>
        <v>Kick</v>
      </c>
      <c r="AE1450" s="1" t="str">
        <f t="shared" si="420"/>
        <v>1</v>
      </c>
      <c r="AF1450" s="1" t="str">
        <f t="shared" si="421"/>
        <v>1</v>
      </c>
      <c r="AH1450" s="6">
        <f t="shared" si="422"/>
        <v>34</v>
      </c>
    </row>
    <row r="1451" spans="1:34">
      <c r="A1451" s="3" t="s">
        <v>9731</v>
      </c>
      <c r="B1451" s="1" t="s">
        <v>36</v>
      </c>
      <c r="C1451" s="6" t="s">
        <v>6517</v>
      </c>
      <c r="D1451" s="9" t="s">
        <v>1375</v>
      </c>
      <c r="E1451" s="9" t="s">
        <v>9732</v>
      </c>
      <c r="F1451" s="9" t="s">
        <v>91</v>
      </c>
      <c r="G1451" s="9" t="s">
        <v>139</v>
      </c>
      <c r="H1451" s="9" t="s">
        <v>332</v>
      </c>
      <c r="J1451" s="6" t="str">
        <f t="shared" si="406"/>
        <v>001011</v>
      </c>
      <c r="K1451" s="1">
        <f t="shared" si="407"/>
        <v>1</v>
      </c>
      <c r="L1451" s="6" t="str">
        <f t="shared" si="408"/>
        <v>00000</v>
      </c>
      <c r="M1451" s="1">
        <f t="shared" si="409"/>
        <v>13</v>
      </c>
      <c r="N1451" s="6" t="str">
        <f t="shared" si="410"/>
        <v>00</v>
      </c>
      <c r="O1451" s="1">
        <f t="shared" si="411"/>
        <v>3</v>
      </c>
      <c r="P1451" s="1">
        <f>IF(HEX2DEC(LEFT(E1451,4))&gt;=32768,HEX2DEC(LEFT(E1451,4))-65536,HEX2DEC(LEFT(E1451,4)))/Codes!$N$2</f>
        <v>4.7679999999999998</v>
      </c>
      <c r="Q1451" s="1">
        <f>IF(HEX2DEC(RIGHT(E1451,4))&gt;=32768,HEX2DEC(RIGHT(E1451,4))-65536,HEX2DEC(RIGHT(E1451,4)))/Codes!$N$2</f>
        <v>4</v>
      </c>
      <c r="R1451" s="1">
        <f>IF(HEX2DEC(LEFT(F1451,4))&gt;=32768,HEX2DEC(LEFT(F1451,4))-65536,HEX2DEC(LEFT(F1451,4)))/Codes!$N$2</f>
        <v>0</v>
      </c>
      <c r="S1451" s="1">
        <f>IF(HEX2DEC(RIGHT(F1451,4))&gt;=32768,HEX2DEC(RIGHT(F1451,4))-65536,HEX2DEC(RIGHT(F1451,4)))/Codes!$N$2</f>
        <v>0</v>
      </c>
      <c r="T1451" s="18">
        <f t="shared" si="412"/>
        <v>361</v>
      </c>
      <c r="U1451" s="1">
        <f t="shared" si="413"/>
        <v>100</v>
      </c>
      <c r="V1451" s="1">
        <f t="shared" si="414"/>
        <v>0</v>
      </c>
      <c r="W1451" s="1" t="str">
        <f t="shared" si="415"/>
        <v>100</v>
      </c>
      <c r="X1451" s="1">
        <f t="shared" si="416"/>
        <v>3</v>
      </c>
      <c r="Y1451" s="1">
        <f t="shared" si="417"/>
        <v>50</v>
      </c>
      <c r="Z1451" s="1" t="str">
        <f>VLOOKUP(BIN2DEC(MID(HEX2BIN(MID(H1451,3,2),8),2,5)),Codes!$E$1:$F$18,2)</f>
        <v>Normal</v>
      </c>
      <c r="AA1451" s="6" t="str">
        <f t="shared" si="418"/>
        <v>0</v>
      </c>
      <c r="AB1451" s="1">
        <f t="shared" si="419"/>
        <v>0</v>
      </c>
      <c r="AC1451" s="1" t="str">
        <f>VLOOKUP(BIN2DEC(RIGHT(HEX2BIN(MID(H1451,6,1),4),1)&amp;LEFT(HEX2BIN(MID(H1451,7,1),4),1)),Codes!$K$1:$L$5,2)</f>
        <v>M</v>
      </c>
      <c r="AD1451" s="1" t="str">
        <f>VLOOKUP(BIN2DEC(RIGHT(HEX2BIN(MID(H1451,7,1),4),3)&amp;LEFT(HEX2BIN(MID(H1451,8,1),4),2)),Codes!$H$2:$I$33,2)</f>
        <v>Kick</v>
      </c>
      <c r="AE1451" s="1" t="str">
        <f t="shared" si="420"/>
        <v>1</v>
      </c>
      <c r="AF1451" s="1" t="str">
        <f t="shared" si="421"/>
        <v>1</v>
      </c>
      <c r="AH1451" s="6">
        <f t="shared" si="422"/>
        <v>34</v>
      </c>
    </row>
    <row r="1452" spans="1:34">
      <c r="A1452" s="3" t="s">
        <v>9733</v>
      </c>
      <c r="B1452" s="1" t="s">
        <v>36</v>
      </c>
      <c r="C1452" s="6" t="s">
        <v>158</v>
      </c>
      <c r="D1452" s="9" t="s">
        <v>9734</v>
      </c>
      <c r="E1452" s="9" t="s">
        <v>3880</v>
      </c>
      <c r="F1452" s="9" t="s">
        <v>91</v>
      </c>
      <c r="G1452" s="9" t="s">
        <v>139</v>
      </c>
      <c r="H1452" s="9" t="s">
        <v>1548</v>
      </c>
      <c r="J1452" s="6" t="str">
        <f t="shared" si="406"/>
        <v>001011</v>
      </c>
      <c r="K1452" s="1">
        <f t="shared" si="407"/>
        <v>0</v>
      </c>
      <c r="L1452" s="6" t="str">
        <f t="shared" si="408"/>
        <v>00000</v>
      </c>
      <c r="M1452" s="1">
        <f t="shared" si="409"/>
        <v>4</v>
      </c>
      <c r="N1452" s="6" t="str">
        <f t="shared" si="410"/>
        <v>00</v>
      </c>
      <c r="O1452" s="1">
        <f t="shared" si="411"/>
        <v>15</v>
      </c>
      <c r="P1452" s="1">
        <f>IF(HEX2DEC(LEFT(E1452,4))&gt;=32768,HEX2DEC(LEFT(E1452,4))-65536,HEX2DEC(LEFT(E1452,4)))/Codes!$N$2</f>
        <v>3.7480000000000002</v>
      </c>
      <c r="Q1452" s="1">
        <f>IF(HEX2DEC(RIGHT(E1452,4))&gt;=32768,HEX2DEC(RIGHT(E1452,4))-65536,HEX2DEC(RIGHT(E1452,4)))/Codes!$N$2</f>
        <v>0</v>
      </c>
      <c r="R1452" s="1">
        <f>IF(HEX2DEC(LEFT(F1452,4))&gt;=32768,HEX2DEC(LEFT(F1452,4))-65536,HEX2DEC(LEFT(F1452,4)))/Codes!$N$2</f>
        <v>0</v>
      </c>
      <c r="S1452" s="1">
        <f>IF(HEX2DEC(RIGHT(F1452,4))&gt;=32768,HEX2DEC(RIGHT(F1452,4))-65536,HEX2DEC(RIGHT(F1452,4)))/Codes!$N$2</f>
        <v>0</v>
      </c>
      <c r="T1452" s="18">
        <f t="shared" si="412"/>
        <v>361</v>
      </c>
      <c r="U1452" s="1">
        <f t="shared" si="413"/>
        <v>100</v>
      </c>
      <c r="V1452" s="1">
        <f t="shared" si="414"/>
        <v>0</v>
      </c>
      <c r="W1452" s="1" t="str">
        <f t="shared" si="415"/>
        <v>100</v>
      </c>
      <c r="X1452" s="1">
        <f t="shared" si="416"/>
        <v>3</v>
      </c>
      <c r="Y1452" s="1">
        <f t="shared" si="417"/>
        <v>0</v>
      </c>
      <c r="Z1452" s="1" t="str">
        <f>VLOOKUP(BIN2DEC(MID(HEX2BIN(MID(H1452,3,2),8),2,5)),Codes!$E$1:$F$18,2)</f>
        <v>Normal</v>
      </c>
      <c r="AA1452" s="6" t="str">
        <f t="shared" si="418"/>
        <v>0</v>
      </c>
      <c r="AB1452" s="1">
        <f t="shared" si="419"/>
        <v>0</v>
      </c>
      <c r="AC1452" s="1" t="str">
        <f>VLOOKUP(BIN2DEC(RIGHT(HEX2BIN(MID(H1452,6,1),4),1)&amp;LEFT(HEX2BIN(MID(H1452,7,1),4),1)),Codes!$K$1:$L$5,2)</f>
        <v>L</v>
      </c>
      <c r="AD1452" s="1" t="str">
        <f>VLOOKUP(BIN2DEC(RIGHT(HEX2BIN(MID(H1452,7,1),4),3)&amp;LEFT(HEX2BIN(MID(H1452,8,1),4),2)),Codes!$H$2:$I$33,2)</f>
        <v>Kick</v>
      </c>
      <c r="AE1452" s="1" t="str">
        <f t="shared" si="420"/>
        <v>1</v>
      </c>
      <c r="AF1452" s="1" t="str">
        <f t="shared" si="421"/>
        <v>1</v>
      </c>
      <c r="AH1452" s="6">
        <f t="shared" si="422"/>
        <v>66</v>
      </c>
    </row>
    <row r="1453" spans="1:34">
      <c r="A1453" s="3" t="s">
        <v>9735</v>
      </c>
      <c r="B1453" s="1" t="s">
        <v>36</v>
      </c>
      <c r="C1453" s="6" t="s">
        <v>158</v>
      </c>
      <c r="D1453" s="9" t="s">
        <v>211</v>
      </c>
      <c r="E1453" s="9" t="s">
        <v>9736</v>
      </c>
      <c r="F1453" s="9" t="s">
        <v>91</v>
      </c>
      <c r="G1453" s="9" t="s">
        <v>139</v>
      </c>
      <c r="H1453" s="9" t="s">
        <v>1548</v>
      </c>
      <c r="J1453" s="6" t="str">
        <f t="shared" si="406"/>
        <v>001011</v>
      </c>
      <c r="K1453" s="1">
        <f t="shared" si="407"/>
        <v>1</v>
      </c>
      <c r="L1453" s="6" t="str">
        <f t="shared" si="408"/>
        <v>00000</v>
      </c>
      <c r="M1453" s="1">
        <f t="shared" si="409"/>
        <v>13</v>
      </c>
      <c r="N1453" s="6" t="str">
        <f t="shared" si="410"/>
        <v>00</v>
      </c>
      <c r="O1453" s="1">
        <f t="shared" si="411"/>
        <v>15</v>
      </c>
      <c r="P1453" s="1">
        <f>IF(HEX2DEC(LEFT(E1453,4))&gt;=32768,HEX2DEC(LEFT(E1453,4))-65536,HEX2DEC(LEFT(E1453,4)))/Codes!$N$2</f>
        <v>5.1120000000000001</v>
      </c>
      <c r="Q1453" s="1">
        <f>IF(HEX2DEC(RIGHT(E1453,4))&gt;=32768,HEX2DEC(RIGHT(E1453,4))-65536,HEX2DEC(RIGHT(E1453,4)))/Codes!$N$2</f>
        <v>4.0880000000000001</v>
      </c>
      <c r="R1453" s="1">
        <f>IF(HEX2DEC(LEFT(F1453,4))&gt;=32768,HEX2DEC(LEFT(F1453,4))-65536,HEX2DEC(LEFT(F1453,4)))/Codes!$N$2</f>
        <v>0</v>
      </c>
      <c r="S1453" s="1">
        <f>IF(HEX2DEC(RIGHT(F1453,4))&gt;=32768,HEX2DEC(RIGHT(F1453,4))-65536,HEX2DEC(RIGHT(F1453,4)))/Codes!$N$2</f>
        <v>0</v>
      </c>
      <c r="T1453" s="18">
        <f t="shared" si="412"/>
        <v>361</v>
      </c>
      <c r="U1453" s="1">
        <f t="shared" si="413"/>
        <v>100</v>
      </c>
      <c r="V1453" s="1">
        <f t="shared" si="414"/>
        <v>0</v>
      </c>
      <c r="W1453" s="1" t="str">
        <f t="shared" si="415"/>
        <v>100</v>
      </c>
      <c r="X1453" s="1">
        <f t="shared" si="416"/>
        <v>3</v>
      </c>
      <c r="Y1453" s="1">
        <f t="shared" si="417"/>
        <v>0</v>
      </c>
      <c r="Z1453" s="1" t="str">
        <f>VLOOKUP(BIN2DEC(MID(HEX2BIN(MID(H1453,3,2),8),2,5)),Codes!$E$1:$F$18,2)</f>
        <v>Normal</v>
      </c>
      <c r="AA1453" s="6" t="str">
        <f t="shared" si="418"/>
        <v>0</v>
      </c>
      <c r="AB1453" s="1">
        <f t="shared" si="419"/>
        <v>0</v>
      </c>
      <c r="AC1453" s="1" t="str">
        <f>VLOOKUP(BIN2DEC(RIGHT(HEX2BIN(MID(H1453,6,1),4),1)&amp;LEFT(HEX2BIN(MID(H1453,7,1),4),1)),Codes!$K$1:$L$5,2)</f>
        <v>L</v>
      </c>
      <c r="AD1453" s="1" t="str">
        <f>VLOOKUP(BIN2DEC(RIGHT(HEX2BIN(MID(H1453,7,1),4),3)&amp;LEFT(HEX2BIN(MID(H1453,8,1),4),2)),Codes!$H$2:$I$33,2)</f>
        <v>Kick</v>
      </c>
      <c r="AE1453" s="1" t="str">
        <f t="shared" si="420"/>
        <v>1</v>
      </c>
      <c r="AF1453" s="1" t="str">
        <f t="shared" si="421"/>
        <v>1</v>
      </c>
      <c r="AH1453" s="6">
        <f t="shared" si="422"/>
        <v>66</v>
      </c>
    </row>
    <row r="1454" spans="1:34">
      <c r="A1454" s="3" t="s">
        <v>9737</v>
      </c>
      <c r="B1454" s="1" t="s">
        <v>36</v>
      </c>
      <c r="C1454" s="6" t="s">
        <v>158</v>
      </c>
      <c r="D1454" s="9" t="s">
        <v>9738</v>
      </c>
      <c r="E1454" s="9" t="s">
        <v>9739</v>
      </c>
      <c r="F1454" s="9" t="s">
        <v>91</v>
      </c>
      <c r="G1454" s="9" t="s">
        <v>139</v>
      </c>
      <c r="H1454" s="9" t="s">
        <v>188</v>
      </c>
      <c r="J1454" s="6" t="str">
        <f t="shared" si="406"/>
        <v>001011</v>
      </c>
      <c r="K1454" s="1">
        <f t="shared" si="407"/>
        <v>2</v>
      </c>
      <c r="L1454" s="6" t="str">
        <f t="shared" si="408"/>
        <v>00000</v>
      </c>
      <c r="M1454" s="1">
        <f t="shared" si="409"/>
        <v>7</v>
      </c>
      <c r="N1454" s="6" t="str">
        <f t="shared" si="410"/>
        <v>00</v>
      </c>
      <c r="O1454" s="1">
        <f t="shared" si="411"/>
        <v>9</v>
      </c>
      <c r="P1454" s="1">
        <f>IF(HEX2DEC(LEFT(E1454,4))&gt;=32768,HEX2DEC(LEFT(E1454,4))-65536,HEX2DEC(LEFT(E1454,4)))/Codes!$N$2</f>
        <v>3.4079999999999999</v>
      </c>
      <c r="Q1454" s="1">
        <f>IF(HEX2DEC(RIGHT(E1454,4))&gt;=32768,HEX2DEC(RIGHT(E1454,4))-65536,HEX2DEC(RIGHT(E1454,4)))/Codes!$N$2</f>
        <v>2.044</v>
      </c>
      <c r="R1454" s="1">
        <f>IF(HEX2DEC(LEFT(F1454,4))&gt;=32768,HEX2DEC(LEFT(F1454,4))-65536,HEX2DEC(LEFT(F1454,4)))/Codes!$N$2</f>
        <v>0</v>
      </c>
      <c r="S1454" s="1">
        <f>IF(HEX2DEC(RIGHT(F1454,4))&gt;=32768,HEX2DEC(RIGHT(F1454,4))-65536,HEX2DEC(RIGHT(F1454,4)))/Codes!$N$2</f>
        <v>0</v>
      </c>
      <c r="T1454" s="18">
        <f t="shared" si="412"/>
        <v>361</v>
      </c>
      <c r="U1454" s="1">
        <f t="shared" si="413"/>
        <v>100</v>
      </c>
      <c r="V1454" s="1">
        <f t="shared" si="414"/>
        <v>0</v>
      </c>
      <c r="W1454" s="1" t="str">
        <f t="shared" si="415"/>
        <v>100</v>
      </c>
      <c r="X1454" s="1">
        <f t="shared" si="416"/>
        <v>3</v>
      </c>
      <c r="Y1454" s="1">
        <f t="shared" si="417"/>
        <v>0</v>
      </c>
      <c r="Z1454" s="1" t="str">
        <f>VLOOKUP(BIN2DEC(MID(HEX2BIN(MID(H1454,3,2),8),2,5)),Codes!$E$1:$F$18,2)</f>
        <v>Normal</v>
      </c>
      <c r="AA1454" s="6" t="str">
        <f t="shared" si="418"/>
        <v>0</v>
      </c>
      <c r="AB1454" s="1">
        <f t="shared" si="419"/>
        <v>0</v>
      </c>
      <c r="AC1454" s="1" t="str">
        <f>VLOOKUP(BIN2DEC(RIGHT(HEX2BIN(MID(H1454,6,1),4),1)&amp;LEFT(HEX2BIN(MID(H1454,7,1),4),1)),Codes!$K$1:$L$5,2)</f>
        <v>M</v>
      </c>
      <c r="AD1454" s="1" t="str">
        <f>VLOOKUP(BIN2DEC(RIGHT(HEX2BIN(MID(H1454,7,1),4),3)&amp;LEFT(HEX2BIN(MID(H1454,8,1),4),2)),Codes!$H$2:$I$33,2)</f>
        <v>Kick</v>
      </c>
      <c r="AE1454" s="1" t="str">
        <f t="shared" si="420"/>
        <v>1</v>
      </c>
      <c r="AF1454" s="1" t="str">
        <f t="shared" si="421"/>
        <v>1</v>
      </c>
      <c r="AH1454" s="6">
        <f t="shared" si="422"/>
        <v>34</v>
      </c>
    </row>
    <row r="1455" spans="1:34">
      <c r="A1455" s="3" t="s">
        <v>9741</v>
      </c>
      <c r="B1455" s="1" t="s">
        <v>36</v>
      </c>
      <c r="C1455" s="6" t="s">
        <v>159</v>
      </c>
      <c r="D1455" s="9" t="s">
        <v>8921</v>
      </c>
      <c r="E1455" s="9" t="s">
        <v>573</v>
      </c>
      <c r="F1455" s="9" t="s">
        <v>91</v>
      </c>
      <c r="G1455" s="9" t="s">
        <v>139</v>
      </c>
      <c r="H1455" s="9" t="s">
        <v>188</v>
      </c>
      <c r="J1455" s="6" t="str">
        <f t="shared" si="406"/>
        <v>001011</v>
      </c>
      <c r="K1455" s="1">
        <f t="shared" si="407"/>
        <v>0</v>
      </c>
      <c r="L1455" s="6" t="str">
        <f t="shared" si="408"/>
        <v>00000</v>
      </c>
      <c r="M1455" s="1">
        <f t="shared" si="409"/>
        <v>4</v>
      </c>
      <c r="N1455" s="6" t="str">
        <f t="shared" si="410"/>
        <v>00</v>
      </c>
      <c r="O1455" s="1">
        <f t="shared" si="411"/>
        <v>9</v>
      </c>
      <c r="P1455" s="1">
        <f>IF(HEX2DEC(LEFT(E1455,4))&gt;=32768,HEX2DEC(LEFT(E1455,4))-65536,HEX2DEC(LEFT(E1455,4)))/Codes!$N$2</f>
        <v>3.4079999999999999</v>
      </c>
      <c r="Q1455" s="1">
        <f>IF(HEX2DEC(RIGHT(E1455,4))&gt;=32768,HEX2DEC(RIGHT(E1455,4))-65536,HEX2DEC(RIGHT(E1455,4)))/Codes!$N$2</f>
        <v>0</v>
      </c>
      <c r="R1455" s="1">
        <f>IF(HEX2DEC(LEFT(F1455,4))&gt;=32768,HEX2DEC(LEFT(F1455,4))-65536,HEX2DEC(LEFT(F1455,4)))/Codes!$N$2</f>
        <v>0</v>
      </c>
      <c r="S1455" s="1">
        <f>IF(HEX2DEC(RIGHT(F1455,4))&gt;=32768,HEX2DEC(RIGHT(F1455,4))-65536,HEX2DEC(RIGHT(F1455,4)))/Codes!$N$2</f>
        <v>0</v>
      </c>
      <c r="T1455" s="18">
        <f t="shared" si="412"/>
        <v>361</v>
      </c>
      <c r="U1455" s="1">
        <f t="shared" si="413"/>
        <v>100</v>
      </c>
      <c r="V1455" s="1">
        <f t="shared" si="414"/>
        <v>0</v>
      </c>
      <c r="W1455" s="1" t="str">
        <f t="shared" si="415"/>
        <v>100</v>
      </c>
      <c r="X1455" s="1">
        <f t="shared" si="416"/>
        <v>3</v>
      </c>
      <c r="Y1455" s="1">
        <f t="shared" si="417"/>
        <v>0</v>
      </c>
      <c r="Z1455" s="1" t="str">
        <f>VLOOKUP(BIN2DEC(MID(HEX2BIN(MID(H1455,3,2),8),2,5)),Codes!$E$1:$F$18,2)</f>
        <v>Normal</v>
      </c>
      <c r="AA1455" s="6" t="str">
        <f t="shared" si="418"/>
        <v>0</v>
      </c>
      <c r="AB1455" s="1">
        <f t="shared" si="419"/>
        <v>0</v>
      </c>
      <c r="AC1455" s="1" t="str">
        <f>VLOOKUP(BIN2DEC(RIGHT(HEX2BIN(MID(H1455,6,1),4),1)&amp;LEFT(HEX2BIN(MID(H1455,7,1),4),1)),Codes!$K$1:$L$5,2)</f>
        <v>M</v>
      </c>
      <c r="AD1455" s="1" t="str">
        <f>VLOOKUP(BIN2DEC(RIGHT(HEX2BIN(MID(H1455,7,1),4),3)&amp;LEFT(HEX2BIN(MID(H1455,8,1),4),2)),Codes!$H$2:$I$33,2)</f>
        <v>Kick</v>
      </c>
      <c r="AE1455" s="1" t="str">
        <f t="shared" si="420"/>
        <v>1</v>
      </c>
      <c r="AF1455" s="1" t="str">
        <f t="shared" si="421"/>
        <v>1</v>
      </c>
      <c r="AH1455" s="6">
        <f t="shared" si="422"/>
        <v>34</v>
      </c>
    </row>
    <row r="1456" spans="1:34">
      <c r="A1456" s="3" t="s">
        <v>9742</v>
      </c>
      <c r="B1456" s="1" t="s">
        <v>36</v>
      </c>
      <c r="C1456" s="6" t="s">
        <v>159</v>
      </c>
      <c r="D1456" s="9" t="s">
        <v>226</v>
      </c>
      <c r="E1456" s="9" t="s">
        <v>9743</v>
      </c>
      <c r="F1456" s="9" t="s">
        <v>91</v>
      </c>
      <c r="G1456" s="9" t="s">
        <v>139</v>
      </c>
      <c r="H1456" s="9" t="s">
        <v>188</v>
      </c>
      <c r="J1456" s="6" t="str">
        <f t="shared" si="406"/>
        <v>001011</v>
      </c>
      <c r="K1456" s="1">
        <f t="shared" si="407"/>
        <v>1</v>
      </c>
      <c r="L1456" s="6" t="str">
        <f t="shared" si="408"/>
        <v>00000</v>
      </c>
      <c r="M1456" s="1">
        <f t="shared" si="409"/>
        <v>13</v>
      </c>
      <c r="N1456" s="6" t="str">
        <f t="shared" si="410"/>
        <v>00</v>
      </c>
      <c r="O1456" s="1">
        <f t="shared" si="411"/>
        <v>9</v>
      </c>
      <c r="P1456" s="1">
        <f>IF(HEX2DEC(LEFT(E1456,4))&gt;=32768,HEX2DEC(LEFT(E1456,4))-65536,HEX2DEC(LEFT(E1456,4)))/Codes!$N$2</f>
        <v>4.0880000000000001</v>
      </c>
      <c r="Q1456" s="1">
        <f>IF(HEX2DEC(RIGHT(E1456,4))&gt;=32768,HEX2DEC(RIGHT(E1456,4))-65536,HEX2DEC(RIGHT(E1456,4)))/Codes!$N$2</f>
        <v>4.0880000000000001</v>
      </c>
      <c r="R1456" s="1">
        <f>IF(HEX2DEC(LEFT(F1456,4))&gt;=32768,HEX2DEC(LEFT(F1456,4))-65536,HEX2DEC(LEFT(F1456,4)))/Codes!$N$2</f>
        <v>0</v>
      </c>
      <c r="S1456" s="1">
        <f>IF(HEX2DEC(RIGHT(F1456,4))&gt;=32768,HEX2DEC(RIGHT(F1456,4))-65536,HEX2DEC(RIGHT(F1456,4)))/Codes!$N$2</f>
        <v>0</v>
      </c>
      <c r="T1456" s="18">
        <f t="shared" si="412"/>
        <v>361</v>
      </c>
      <c r="U1456" s="1">
        <f t="shared" si="413"/>
        <v>100</v>
      </c>
      <c r="V1456" s="1">
        <f t="shared" si="414"/>
        <v>0</v>
      </c>
      <c r="W1456" s="1" t="str">
        <f t="shared" si="415"/>
        <v>100</v>
      </c>
      <c r="X1456" s="1">
        <f t="shared" si="416"/>
        <v>3</v>
      </c>
      <c r="Y1456" s="1">
        <f t="shared" si="417"/>
        <v>0</v>
      </c>
      <c r="Z1456" s="1" t="str">
        <f>VLOOKUP(BIN2DEC(MID(HEX2BIN(MID(H1456,3,2),8),2,5)),Codes!$E$1:$F$18,2)</f>
        <v>Normal</v>
      </c>
      <c r="AA1456" s="6" t="str">
        <f t="shared" si="418"/>
        <v>0</v>
      </c>
      <c r="AB1456" s="1">
        <f t="shared" si="419"/>
        <v>0</v>
      </c>
      <c r="AC1456" s="1" t="str">
        <f>VLOOKUP(BIN2DEC(RIGHT(HEX2BIN(MID(H1456,6,1),4),1)&amp;LEFT(HEX2BIN(MID(H1456,7,1),4),1)),Codes!$K$1:$L$5,2)</f>
        <v>M</v>
      </c>
      <c r="AD1456" s="1" t="str">
        <f>VLOOKUP(BIN2DEC(RIGHT(HEX2BIN(MID(H1456,7,1),4),3)&amp;LEFT(HEX2BIN(MID(H1456,8,1),4),2)),Codes!$H$2:$I$33,2)</f>
        <v>Kick</v>
      </c>
      <c r="AE1456" s="1" t="str">
        <f t="shared" si="420"/>
        <v>1</v>
      </c>
      <c r="AF1456" s="1" t="str">
        <f t="shared" si="421"/>
        <v>1</v>
      </c>
      <c r="AH1456" s="6">
        <f t="shared" si="422"/>
        <v>34</v>
      </c>
    </row>
    <row r="1457" spans="1:34">
      <c r="A1457" s="3" t="s">
        <v>9744</v>
      </c>
      <c r="B1457" s="1" t="s">
        <v>36</v>
      </c>
      <c r="C1457" s="6" t="s">
        <v>159</v>
      </c>
      <c r="D1457" s="9" t="s">
        <v>9738</v>
      </c>
      <c r="E1457" s="9" t="s">
        <v>9739</v>
      </c>
      <c r="F1457" s="9" t="s">
        <v>91</v>
      </c>
      <c r="G1457" s="9" t="s">
        <v>139</v>
      </c>
      <c r="H1457" s="9" t="s">
        <v>188</v>
      </c>
      <c r="J1457" s="6" t="str">
        <f t="shared" si="406"/>
        <v>001011</v>
      </c>
      <c r="K1457" s="1">
        <f t="shared" si="407"/>
        <v>2</v>
      </c>
      <c r="L1457" s="6" t="str">
        <f t="shared" si="408"/>
        <v>00000</v>
      </c>
      <c r="M1457" s="1">
        <f t="shared" si="409"/>
        <v>7</v>
      </c>
      <c r="N1457" s="6" t="str">
        <f t="shared" si="410"/>
        <v>00</v>
      </c>
      <c r="O1457" s="1">
        <f t="shared" si="411"/>
        <v>9</v>
      </c>
      <c r="P1457" s="1">
        <f>IF(HEX2DEC(LEFT(E1457,4))&gt;=32768,HEX2DEC(LEFT(E1457,4))-65536,HEX2DEC(LEFT(E1457,4)))/Codes!$N$2</f>
        <v>3.4079999999999999</v>
      </c>
      <c r="Q1457" s="1">
        <f>IF(HEX2DEC(RIGHT(E1457,4))&gt;=32768,HEX2DEC(RIGHT(E1457,4))-65536,HEX2DEC(RIGHT(E1457,4)))/Codes!$N$2</f>
        <v>2.044</v>
      </c>
      <c r="R1457" s="1">
        <f>IF(HEX2DEC(LEFT(F1457,4))&gt;=32768,HEX2DEC(LEFT(F1457,4))-65536,HEX2DEC(LEFT(F1457,4)))/Codes!$N$2</f>
        <v>0</v>
      </c>
      <c r="S1457" s="1">
        <f>IF(HEX2DEC(RIGHT(F1457,4))&gt;=32768,HEX2DEC(RIGHT(F1457,4))-65536,HEX2DEC(RIGHT(F1457,4)))/Codes!$N$2</f>
        <v>0</v>
      </c>
      <c r="T1457" s="18">
        <f t="shared" si="412"/>
        <v>361</v>
      </c>
      <c r="U1457" s="1">
        <f t="shared" si="413"/>
        <v>100</v>
      </c>
      <c r="V1457" s="1">
        <f t="shared" si="414"/>
        <v>0</v>
      </c>
      <c r="W1457" s="1" t="str">
        <f t="shared" si="415"/>
        <v>100</v>
      </c>
      <c r="X1457" s="1">
        <f t="shared" si="416"/>
        <v>3</v>
      </c>
      <c r="Y1457" s="1">
        <f t="shared" si="417"/>
        <v>0</v>
      </c>
      <c r="Z1457" s="1" t="str">
        <f>VLOOKUP(BIN2DEC(MID(HEX2BIN(MID(H1457,3,2),8),2,5)),Codes!$E$1:$F$18,2)</f>
        <v>Normal</v>
      </c>
      <c r="AA1457" s="6" t="str">
        <f t="shared" si="418"/>
        <v>0</v>
      </c>
      <c r="AB1457" s="1">
        <f t="shared" si="419"/>
        <v>0</v>
      </c>
      <c r="AC1457" s="1" t="str">
        <f>VLOOKUP(BIN2DEC(RIGHT(HEX2BIN(MID(H1457,6,1),4),1)&amp;LEFT(HEX2BIN(MID(H1457,7,1),4),1)),Codes!$K$1:$L$5,2)</f>
        <v>M</v>
      </c>
      <c r="AD1457" s="1" t="str">
        <f>VLOOKUP(BIN2DEC(RIGHT(HEX2BIN(MID(H1457,7,1),4),3)&amp;LEFT(HEX2BIN(MID(H1457,8,1),4),2)),Codes!$H$2:$I$33,2)</f>
        <v>Kick</v>
      </c>
      <c r="AE1457" s="1" t="str">
        <f t="shared" si="420"/>
        <v>1</v>
      </c>
      <c r="AF1457" s="1" t="str">
        <f t="shared" si="421"/>
        <v>1</v>
      </c>
      <c r="AH1457" s="6">
        <f t="shared" si="422"/>
        <v>34</v>
      </c>
    </row>
    <row r="1458" spans="1:34">
      <c r="A1458" s="3" t="s">
        <v>9745</v>
      </c>
      <c r="B1458" s="1" t="s">
        <v>36</v>
      </c>
      <c r="C1458" s="6" t="s">
        <v>5426</v>
      </c>
      <c r="D1458" s="9" t="s">
        <v>9746</v>
      </c>
      <c r="E1458" s="9" t="s">
        <v>195</v>
      </c>
      <c r="F1458" s="9" t="s">
        <v>5954</v>
      </c>
      <c r="G1458" s="9" t="s">
        <v>9747</v>
      </c>
      <c r="H1458" s="9" t="s">
        <v>144</v>
      </c>
      <c r="J1458" s="6" t="str">
        <f t="shared" si="406"/>
        <v>001011</v>
      </c>
      <c r="K1458" s="1">
        <f t="shared" si="407"/>
        <v>0</v>
      </c>
      <c r="L1458" s="6" t="str">
        <f t="shared" si="408"/>
        <v>00000</v>
      </c>
      <c r="M1458" s="1">
        <f t="shared" si="409"/>
        <v>18</v>
      </c>
      <c r="N1458" s="6" t="str">
        <f t="shared" si="410"/>
        <v>00</v>
      </c>
      <c r="O1458" s="1">
        <f t="shared" si="411"/>
        <v>5</v>
      </c>
      <c r="P1458" s="1">
        <f>IF(HEX2DEC(LEFT(E1458,4))&gt;=32768,HEX2DEC(LEFT(E1458,4))-65536,HEX2DEC(LEFT(E1458,4)))/Codes!$N$2</f>
        <v>4.4000000000000004</v>
      </c>
      <c r="Q1458" s="1">
        <f>IF(HEX2DEC(RIGHT(E1458,4))&gt;=32768,HEX2DEC(RIGHT(E1458,4))-65536,HEX2DEC(RIGHT(E1458,4)))/Codes!$N$2</f>
        <v>0</v>
      </c>
      <c r="R1458" s="1">
        <f>IF(HEX2DEC(LEFT(F1458,4))&gt;=32768,HEX2DEC(LEFT(F1458,4))-65536,HEX2DEC(LEFT(F1458,4)))/Codes!$N$2</f>
        <v>0</v>
      </c>
      <c r="S1458" s="1">
        <f>IF(HEX2DEC(RIGHT(F1458,4))&gt;=32768,HEX2DEC(RIGHT(F1458,4))-65536,HEX2DEC(RIGHT(F1458,4)))/Codes!$N$2</f>
        <v>-3.2</v>
      </c>
      <c r="T1458" s="18">
        <f t="shared" si="412"/>
        <v>92</v>
      </c>
      <c r="U1458" s="1">
        <f t="shared" si="413"/>
        <v>120</v>
      </c>
      <c r="V1458" s="1">
        <f t="shared" si="414"/>
        <v>134</v>
      </c>
      <c r="W1458" s="1" t="str">
        <f t="shared" si="415"/>
        <v>100</v>
      </c>
      <c r="X1458" s="1">
        <f t="shared" si="416"/>
        <v>3</v>
      </c>
      <c r="Y1458" s="1">
        <f t="shared" si="417"/>
        <v>0</v>
      </c>
      <c r="Z1458" s="1" t="str">
        <f>VLOOKUP(BIN2DEC(MID(HEX2BIN(MID(H1458,3,2),8),2,5)),Codes!$E$1:$F$18,2)</f>
        <v>Normal</v>
      </c>
      <c r="AA1458" s="6" t="str">
        <f t="shared" si="418"/>
        <v>0</v>
      </c>
      <c r="AB1458" s="1">
        <f t="shared" si="419"/>
        <v>0</v>
      </c>
      <c r="AC1458" s="1" t="str">
        <f>VLOOKUP(BIN2DEC(RIGHT(HEX2BIN(MID(H1458,6,1),4),1)&amp;LEFT(HEX2BIN(MID(H1458,7,1),4),1)),Codes!$K$1:$L$5,2)</f>
        <v>L</v>
      </c>
      <c r="AD1458" s="1" t="str">
        <f>VLOOKUP(BIN2DEC(RIGHT(HEX2BIN(MID(H1458,7,1),4),3)&amp;LEFT(HEX2BIN(MID(H1458,8,1),4),2)),Codes!$H$2:$I$33,2)</f>
        <v>Punch</v>
      </c>
      <c r="AE1458" s="1" t="str">
        <f t="shared" si="420"/>
        <v>1</v>
      </c>
      <c r="AF1458" s="1" t="str">
        <f t="shared" si="421"/>
        <v>1</v>
      </c>
      <c r="AH1458" s="6">
        <f t="shared" si="422"/>
        <v>65</v>
      </c>
    </row>
    <row r="1459" spans="1:34">
      <c r="A1459" s="3" t="s">
        <v>9748</v>
      </c>
      <c r="B1459" s="1" t="s">
        <v>36</v>
      </c>
      <c r="C1459" s="6" t="s">
        <v>5426</v>
      </c>
      <c r="D1459" s="9" t="s">
        <v>9749</v>
      </c>
      <c r="E1459" s="9" t="s">
        <v>195</v>
      </c>
      <c r="F1459" s="9" t="s">
        <v>9684</v>
      </c>
      <c r="G1459" s="9" t="s">
        <v>9747</v>
      </c>
      <c r="H1459" s="9" t="s">
        <v>144</v>
      </c>
      <c r="J1459" s="6" t="str">
        <f t="shared" si="406"/>
        <v>001011</v>
      </c>
      <c r="K1459" s="1">
        <f t="shared" si="407"/>
        <v>1</v>
      </c>
      <c r="L1459" s="6" t="str">
        <f t="shared" si="408"/>
        <v>00000</v>
      </c>
      <c r="M1459" s="1">
        <f t="shared" si="409"/>
        <v>18</v>
      </c>
      <c r="N1459" s="6" t="str">
        <f t="shared" si="410"/>
        <v>00</v>
      </c>
      <c r="O1459" s="1">
        <f t="shared" si="411"/>
        <v>5</v>
      </c>
      <c r="P1459" s="1">
        <f>IF(HEX2DEC(LEFT(E1459,4))&gt;=32768,HEX2DEC(LEFT(E1459,4))-65536,HEX2DEC(LEFT(E1459,4)))/Codes!$N$2</f>
        <v>4.4000000000000004</v>
      </c>
      <c r="Q1459" s="1">
        <f>IF(HEX2DEC(RIGHT(E1459,4))&gt;=32768,HEX2DEC(RIGHT(E1459,4))-65536,HEX2DEC(RIGHT(E1459,4)))/Codes!$N$2</f>
        <v>0</v>
      </c>
      <c r="R1459" s="1">
        <f>IF(HEX2DEC(LEFT(F1459,4))&gt;=32768,HEX2DEC(LEFT(F1459,4))-65536,HEX2DEC(LEFT(F1459,4)))/Codes!$N$2</f>
        <v>0</v>
      </c>
      <c r="S1459" s="1">
        <f>IF(HEX2DEC(RIGHT(F1459,4))&gt;=32768,HEX2DEC(RIGHT(F1459,4))-65536,HEX2DEC(RIGHT(F1459,4)))/Codes!$N$2</f>
        <v>-5.6</v>
      </c>
      <c r="T1459" s="18">
        <f t="shared" si="412"/>
        <v>92</v>
      </c>
      <c r="U1459" s="1">
        <f t="shared" si="413"/>
        <v>120</v>
      </c>
      <c r="V1459" s="1">
        <f t="shared" si="414"/>
        <v>134</v>
      </c>
      <c r="W1459" s="1" t="str">
        <f t="shared" si="415"/>
        <v>100</v>
      </c>
      <c r="X1459" s="1">
        <f t="shared" si="416"/>
        <v>3</v>
      </c>
      <c r="Y1459" s="1">
        <f t="shared" si="417"/>
        <v>0</v>
      </c>
      <c r="Z1459" s="1" t="str">
        <f>VLOOKUP(BIN2DEC(MID(HEX2BIN(MID(H1459,3,2),8),2,5)),Codes!$E$1:$F$18,2)</f>
        <v>Normal</v>
      </c>
      <c r="AA1459" s="6" t="str">
        <f t="shared" si="418"/>
        <v>0</v>
      </c>
      <c r="AB1459" s="1">
        <f t="shared" si="419"/>
        <v>0</v>
      </c>
      <c r="AC1459" s="1" t="str">
        <f>VLOOKUP(BIN2DEC(RIGHT(HEX2BIN(MID(H1459,6,1),4),1)&amp;LEFT(HEX2BIN(MID(H1459,7,1),4),1)),Codes!$K$1:$L$5,2)</f>
        <v>L</v>
      </c>
      <c r="AD1459" s="1" t="str">
        <f>VLOOKUP(BIN2DEC(RIGHT(HEX2BIN(MID(H1459,7,1),4),3)&amp;LEFT(HEX2BIN(MID(H1459,8,1),4),2)),Codes!$H$2:$I$33,2)</f>
        <v>Punch</v>
      </c>
      <c r="AE1459" s="1" t="str">
        <f t="shared" si="420"/>
        <v>1</v>
      </c>
      <c r="AF1459" s="1" t="str">
        <f t="shared" si="421"/>
        <v>1</v>
      </c>
      <c r="AH1459" s="6">
        <f t="shared" si="422"/>
        <v>65</v>
      </c>
    </row>
    <row r="1460" spans="1:34">
      <c r="A1460" s="3" t="s">
        <v>9750</v>
      </c>
      <c r="B1460" s="1" t="s">
        <v>36</v>
      </c>
      <c r="C1460" s="6" t="s">
        <v>5426</v>
      </c>
      <c r="D1460" s="9" t="s">
        <v>529</v>
      </c>
      <c r="E1460" s="9" t="s">
        <v>195</v>
      </c>
      <c r="F1460" s="9" t="s">
        <v>9684</v>
      </c>
      <c r="G1460" s="9" t="s">
        <v>9747</v>
      </c>
      <c r="H1460" s="9" t="s">
        <v>144</v>
      </c>
      <c r="J1460" s="6" t="str">
        <f t="shared" si="406"/>
        <v>001011</v>
      </c>
      <c r="K1460" s="1">
        <f t="shared" si="407"/>
        <v>2</v>
      </c>
      <c r="L1460" s="6" t="str">
        <f t="shared" si="408"/>
        <v>00000</v>
      </c>
      <c r="M1460" s="1">
        <f t="shared" si="409"/>
        <v>4</v>
      </c>
      <c r="N1460" s="6" t="str">
        <f t="shared" si="410"/>
        <v>00</v>
      </c>
      <c r="O1460" s="1">
        <f t="shared" si="411"/>
        <v>5</v>
      </c>
      <c r="P1460" s="1">
        <f>IF(HEX2DEC(LEFT(E1460,4))&gt;=32768,HEX2DEC(LEFT(E1460,4))-65536,HEX2DEC(LEFT(E1460,4)))/Codes!$N$2</f>
        <v>4.4000000000000004</v>
      </c>
      <c r="Q1460" s="1">
        <f>IF(HEX2DEC(RIGHT(E1460,4))&gt;=32768,HEX2DEC(RIGHT(E1460,4))-65536,HEX2DEC(RIGHT(E1460,4)))/Codes!$N$2</f>
        <v>0</v>
      </c>
      <c r="R1460" s="1">
        <f>IF(HEX2DEC(LEFT(F1460,4))&gt;=32768,HEX2DEC(LEFT(F1460,4))-65536,HEX2DEC(LEFT(F1460,4)))/Codes!$N$2</f>
        <v>0</v>
      </c>
      <c r="S1460" s="1">
        <f>IF(HEX2DEC(RIGHT(F1460,4))&gt;=32768,HEX2DEC(RIGHT(F1460,4))-65536,HEX2DEC(RIGHT(F1460,4)))/Codes!$N$2</f>
        <v>-5.6</v>
      </c>
      <c r="T1460" s="18">
        <f t="shared" si="412"/>
        <v>92</v>
      </c>
      <c r="U1460" s="1">
        <f t="shared" si="413"/>
        <v>120</v>
      </c>
      <c r="V1460" s="1">
        <f t="shared" si="414"/>
        <v>134</v>
      </c>
      <c r="W1460" s="1" t="str">
        <f t="shared" si="415"/>
        <v>100</v>
      </c>
      <c r="X1460" s="1">
        <f t="shared" si="416"/>
        <v>3</v>
      </c>
      <c r="Y1460" s="1">
        <f t="shared" si="417"/>
        <v>0</v>
      </c>
      <c r="Z1460" s="1" t="str">
        <f>VLOOKUP(BIN2DEC(MID(HEX2BIN(MID(H1460,3,2),8),2,5)),Codes!$E$1:$F$18,2)</f>
        <v>Normal</v>
      </c>
      <c r="AA1460" s="6" t="str">
        <f t="shared" si="418"/>
        <v>0</v>
      </c>
      <c r="AB1460" s="1">
        <f t="shared" si="419"/>
        <v>0</v>
      </c>
      <c r="AC1460" s="1" t="str">
        <f>VLOOKUP(BIN2DEC(RIGHT(HEX2BIN(MID(H1460,6,1),4),1)&amp;LEFT(HEX2BIN(MID(H1460,7,1),4),1)),Codes!$K$1:$L$5,2)</f>
        <v>L</v>
      </c>
      <c r="AD1460" s="1" t="str">
        <f>VLOOKUP(BIN2DEC(RIGHT(HEX2BIN(MID(H1460,7,1),4),3)&amp;LEFT(HEX2BIN(MID(H1460,8,1),4),2)),Codes!$H$2:$I$33,2)</f>
        <v>Punch</v>
      </c>
      <c r="AE1460" s="1" t="str">
        <f t="shared" si="420"/>
        <v>1</v>
      </c>
      <c r="AF1460" s="1" t="str">
        <f t="shared" si="421"/>
        <v>1</v>
      </c>
      <c r="AH1460" s="6">
        <f t="shared" si="422"/>
        <v>65</v>
      </c>
    </row>
    <row r="1461" spans="1:34">
      <c r="A1461" s="3" t="s">
        <v>9751</v>
      </c>
      <c r="B1461" s="1" t="s">
        <v>36</v>
      </c>
      <c r="C1461" s="6" t="s">
        <v>5427</v>
      </c>
      <c r="D1461" s="9" t="s">
        <v>5090</v>
      </c>
      <c r="E1461" s="9" t="s">
        <v>3880</v>
      </c>
      <c r="F1461" s="9" t="s">
        <v>91</v>
      </c>
      <c r="G1461" s="9" t="s">
        <v>7617</v>
      </c>
      <c r="H1461" s="9" t="s">
        <v>199</v>
      </c>
      <c r="J1461" s="6" t="str">
        <f t="shared" si="406"/>
        <v>001011</v>
      </c>
      <c r="K1461" s="1">
        <f t="shared" si="407"/>
        <v>0</v>
      </c>
      <c r="L1461" s="6" t="str">
        <f t="shared" si="408"/>
        <v>00000</v>
      </c>
      <c r="M1461" s="1">
        <f t="shared" si="409"/>
        <v>13</v>
      </c>
      <c r="N1461" s="6" t="str">
        <f t="shared" si="410"/>
        <v>00</v>
      </c>
      <c r="O1461" s="1">
        <f t="shared" si="411"/>
        <v>13</v>
      </c>
      <c r="P1461" s="1">
        <f>IF(HEX2DEC(LEFT(E1461,4))&gt;=32768,HEX2DEC(LEFT(E1461,4))-65536,HEX2DEC(LEFT(E1461,4)))/Codes!$N$2</f>
        <v>3.7480000000000002</v>
      </c>
      <c r="Q1461" s="1">
        <f>IF(HEX2DEC(RIGHT(E1461,4))&gt;=32768,HEX2DEC(RIGHT(E1461,4))-65536,HEX2DEC(RIGHT(E1461,4)))/Codes!$N$2</f>
        <v>0</v>
      </c>
      <c r="R1461" s="1">
        <f>IF(HEX2DEC(LEFT(F1461,4))&gt;=32768,HEX2DEC(LEFT(F1461,4))-65536,HEX2DEC(LEFT(F1461,4)))/Codes!$N$2</f>
        <v>0</v>
      </c>
      <c r="S1461" s="1">
        <f>IF(HEX2DEC(RIGHT(F1461,4))&gt;=32768,HEX2DEC(RIGHT(F1461,4))-65536,HEX2DEC(RIGHT(F1461,4)))/Codes!$N$2</f>
        <v>0</v>
      </c>
      <c r="T1461" s="18">
        <f t="shared" si="412"/>
        <v>85</v>
      </c>
      <c r="U1461" s="1">
        <f t="shared" si="413"/>
        <v>116</v>
      </c>
      <c r="V1461" s="1">
        <f t="shared" si="414"/>
        <v>0</v>
      </c>
      <c r="W1461" s="1" t="str">
        <f t="shared" si="415"/>
        <v>100</v>
      </c>
      <c r="X1461" s="1">
        <f t="shared" si="416"/>
        <v>3</v>
      </c>
      <c r="Y1461" s="1">
        <f t="shared" si="417"/>
        <v>40</v>
      </c>
      <c r="Z1461" s="1" t="str">
        <f>VLOOKUP(BIN2DEC(MID(HEX2BIN(MID(H1461,3,2),8),2,5)),Codes!$E$1:$F$18,2)</f>
        <v>Normal</v>
      </c>
      <c r="AA1461" s="6" t="str">
        <f t="shared" si="418"/>
        <v>0</v>
      </c>
      <c r="AB1461" s="1">
        <f t="shared" si="419"/>
        <v>0</v>
      </c>
      <c r="AC1461" s="1" t="str">
        <f>VLOOKUP(BIN2DEC(RIGHT(HEX2BIN(MID(H1461,6,1),4),1)&amp;LEFT(HEX2BIN(MID(H1461,7,1),4),1)),Codes!$K$1:$L$5,2)</f>
        <v>M</v>
      </c>
      <c r="AD1461" s="1" t="str">
        <f>VLOOKUP(BIN2DEC(RIGHT(HEX2BIN(MID(H1461,7,1),4),3)&amp;LEFT(HEX2BIN(MID(H1461,8,1),4),2)),Codes!$H$2:$I$33,2)</f>
        <v>Kick</v>
      </c>
      <c r="AE1461" s="1" t="str">
        <f t="shared" si="420"/>
        <v>1</v>
      </c>
      <c r="AF1461" s="1" t="str">
        <f t="shared" si="421"/>
        <v>1</v>
      </c>
      <c r="AH1461" s="6">
        <f t="shared" si="422"/>
        <v>34</v>
      </c>
    </row>
    <row r="1462" spans="1:34">
      <c r="A1462" s="3" t="s">
        <v>9752</v>
      </c>
      <c r="B1462" s="1" t="s">
        <v>36</v>
      </c>
      <c r="C1462" s="6" t="s">
        <v>5427</v>
      </c>
      <c r="D1462" s="9" t="s">
        <v>9753</v>
      </c>
      <c r="E1462" s="9" t="s">
        <v>3021</v>
      </c>
      <c r="F1462" s="9" t="s">
        <v>91</v>
      </c>
      <c r="G1462" s="9" t="s">
        <v>7617</v>
      </c>
      <c r="H1462" s="9" t="s">
        <v>199</v>
      </c>
      <c r="J1462" s="6" t="str">
        <f t="shared" si="406"/>
        <v>001011</v>
      </c>
      <c r="K1462" s="1">
        <f t="shared" si="407"/>
        <v>1</v>
      </c>
      <c r="L1462" s="6" t="str">
        <f t="shared" si="408"/>
        <v>00000</v>
      </c>
      <c r="M1462" s="1">
        <f t="shared" si="409"/>
        <v>15</v>
      </c>
      <c r="N1462" s="6" t="str">
        <f t="shared" si="410"/>
        <v>00</v>
      </c>
      <c r="O1462" s="1">
        <f t="shared" si="411"/>
        <v>13</v>
      </c>
      <c r="P1462" s="1">
        <f>IF(HEX2DEC(LEFT(E1462,4))&gt;=32768,HEX2DEC(LEFT(E1462,4))-65536,HEX2DEC(LEFT(E1462,4)))/Codes!$N$2</f>
        <v>5</v>
      </c>
      <c r="Q1462" s="1">
        <f>IF(HEX2DEC(RIGHT(E1462,4))&gt;=32768,HEX2DEC(RIGHT(E1462,4))-65536,HEX2DEC(RIGHT(E1462,4)))/Codes!$N$2</f>
        <v>0</v>
      </c>
      <c r="R1462" s="1">
        <f>IF(HEX2DEC(LEFT(F1462,4))&gt;=32768,HEX2DEC(LEFT(F1462,4))-65536,HEX2DEC(LEFT(F1462,4)))/Codes!$N$2</f>
        <v>0</v>
      </c>
      <c r="S1462" s="1">
        <f>IF(HEX2DEC(RIGHT(F1462,4))&gt;=32768,HEX2DEC(RIGHT(F1462,4))-65536,HEX2DEC(RIGHT(F1462,4)))/Codes!$N$2</f>
        <v>0</v>
      </c>
      <c r="T1462" s="18">
        <f t="shared" si="412"/>
        <v>85</v>
      </c>
      <c r="U1462" s="1">
        <f t="shared" si="413"/>
        <v>116</v>
      </c>
      <c r="V1462" s="1">
        <f t="shared" si="414"/>
        <v>0</v>
      </c>
      <c r="W1462" s="1" t="str">
        <f t="shared" si="415"/>
        <v>100</v>
      </c>
      <c r="X1462" s="1">
        <f t="shared" si="416"/>
        <v>3</v>
      </c>
      <c r="Y1462" s="1">
        <f t="shared" si="417"/>
        <v>40</v>
      </c>
      <c r="Z1462" s="1" t="str">
        <f>VLOOKUP(BIN2DEC(MID(HEX2BIN(MID(H1462,3,2),8),2,5)),Codes!$E$1:$F$18,2)</f>
        <v>Normal</v>
      </c>
      <c r="AA1462" s="6" t="str">
        <f t="shared" si="418"/>
        <v>0</v>
      </c>
      <c r="AB1462" s="1">
        <f t="shared" si="419"/>
        <v>0</v>
      </c>
      <c r="AC1462" s="1" t="str">
        <f>VLOOKUP(BIN2DEC(RIGHT(HEX2BIN(MID(H1462,6,1),4),1)&amp;LEFT(HEX2BIN(MID(H1462,7,1),4),1)),Codes!$K$1:$L$5,2)</f>
        <v>M</v>
      </c>
      <c r="AD1462" s="1" t="str">
        <f>VLOOKUP(BIN2DEC(RIGHT(HEX2BIN(MID(H1462,7,1),4),3)&amp;LEFT(HEX2BIN(MID(H1462,8,1),4),2)),Codes!$H$2:$I$33,2)</f>
        <v>Kick</v>
      </c>
      <c r="AE1462" s="1" t="str">
        <f t="shared" si="420"/>
        <v>1</v>
      </c>
      <c r="AF1462" s="1" t="str">
        <f t="shared" si="421"/>
        <v>1</v>
      </c>
      <c r="AH1462" s="6">
        <f t="shared" si="422"/>
        <v>34</v>
      </c>
    </row>
    <row r="1463" spans="1:34">
      <c r="A1463" s="3" t="s">
        <v>9754</v>
      </c>
      <c r="B1463" s="1" t="s">
        <v>36</v>
      </c>
      <c r="C1463" s="6" t="s">
        <v>5427</v>
      </c>
      <c r="D1463" s="9" t="s">
        <v>2345</v>
      </c>
      <c r="E1463" s="9" t="s">
        <v>3021</v>
      </c>
      <c r="F1463" s="9" t="s">
        <v>91</v>
      </c>
      <c r="G1463" s="9" t="s">
        <v>7617</v>
      </c>
      <c r="H1463" s="9" t="s">
        <v>199</v>
      </c>
      <c r="J1463" s="6" t="str">
        <f t="shared" si="406"/>
        <v>001011</v>
      </c>
      <c r="K1463" s="1">
        <f t="shared" si="407"/>
        <v>2</v>
      </c>
      <c r="L1463" s="6" t="str">
        <f t="shared" si="408"/>
        <v>00000</v>
      </c>
      <c r="M1463" s="1">
        <f t="shared" si="409"/>
        <v>4</v>
      </c>
      <c r="N1463" s="6" t="str">
        <f t="shared" si="410"/>
        <v>00</v>
      </c>
      <c r="O1463" s="1">
        <f t="shared" si="411"/>
        <v>13</v>
      </c>
      <c r="P1463" s="1">
        <f>IF(HEX2DEC(LEFT(E1463,4))&gt;=32768,HEX2DEC(LEFT(E1463,4))-65536,HEX2DEC(LEFT(E1463,4)))/Codes!$N$2</f>
        <v>5</v>
      </c>
      <c r="Q1463" s="1">
        <f>IF(HEX2DEC(RIGHT(E1463,4))&gt;=32768,HEX2DEC(RIGHT(E1463,4))-65536,HEX2DEC(RIGHT(E1463,4)))/Codes!$N$2</f>
        <v>0</v>
      </c>
      <c r="R1463" s="1">
        <f>IF(HEX2DEC(LEFT(F1463,4))&gt;=32768,HEX2DEC(LEFT(F1463,4))-65536,HEX2DEC(LEFT(F1463,4)))/Codes!$N$2</f>
        <v>0</v>
      </c>
      <c r="S1463" s="1">
        <f>IF(HEX2DEC(RIGHT(F1463,4))&gt;=32768,HEX2DEC(RIGHT(F1463,4))-65536,HEX2DEC(RIGHT(F1463,4)))/Codes!$N$2</f>
        <v>0</v>
      </c>
      <c r="T1463" s="18">
        <f t="shared" si="412"/>
        <v>85</v>
      </c>
      <c r="U1463" s="1">
        <f t="shared" si="413"/>
        <v>116</v>
      </c>
      <c r="V1463" s="1">
        <f t="shared" si="414"/>
        <v>0</v>
      </c>
      <c r="W1463" s="1" t="str">
        <f t="shared" si="415"/>
        <v>100</v>
      </c>
      <c r="X1463" s="1">
        <f t="shared" si="416"/>
        <v>3</v>
      </c>
      <c r="Y1463" s="1">
        <f t="shared" si="417"/>
        <v>40</v>
      </c>
      <c r="Z1463" s="1" t="str">
        <f>VLOOKUP(BIN2DEC(MID(HEX2BIN(MID(H1463,3,2),8),2,5)),Codes!$E$1:$F$18,2)</f>
        <v>Normal</v>
      </c>
      <c r="AA1463" s="6" t="str">
        <f t="shared" si="418"/>
        <v>0</v>
      </c>
      <c r="AB1463" s="1">
        <f t="shared" si="419"/>
        <v>0</v>
      </c>
      <c r="AC1463" s="1" t="str">
        <f>VLOOKUP(BIN2DEC(RIGHT(HEX2BIN(MID(H1463,6,1),4),1)&amp;LEFT(HEX2BIN(MID(H1463,7,1),4),1)),Codes!$K$1:$L$5,2)</f>
        <v>M</v>
      </c>
      <c r="AD1463" s="1" t="str">
        <f>VLOOKUP(BIN2DEC(RIGHT(HEX2BIN(MID(H1463,7,1),4),3)&amp;LEFT(HEX2BIN(MID(H1463,8,1),4),2)),Codes!$H$2:$I$33,2)</f>
        <v>Kick</v>
      </c>
      <c r="AE1463" s="1" t="str">
        <f t="shared" si="420"/>
        <v>1</v>
      </c>
      <c r="AF1463" s="1" t="str">
        <f t="shared" si="421"/>
        <v>1</v>
      </c>
      <c r="AH1463" s="6">
        <f t="shared" si="422"/>
        <v>34</v>
      </c>
    </row>
    <row r="1464" spans="1:34">
      <c r="A1464" s="3" t="s">
        <v>9755</v>
      </c>
      <c r="B1464" s="1" t="s">
        <v>36</v>
      </c>
      <c r="C1464" s="6" t="s">
        <v>176</v>
      </c>
      <c r="D1464" s="9" t="s">
        <v>1382</v>
      </c>
      <c r="E1464" s="9" t="s">
        <v>9756</v>
      </c>
      <c r="F1464" s="9" t="s">
        <v>6528</v>
      </c>
      <c r="G1464" s="9" t="s">
        <v>9757</v>
      </c>
      <c r="H1464" s="9" t="s">
        <v>155</v>
      </c>
      <c r="J1464" s="6" t="str">
        <f t="shared" si="406"/>
        <v>001011</v>
      </c>
      <c r="K1464" s="1">
        <f t="shared" si="407"/>
        <v>0</v>
      </c>
      <c r="L1464" s="6" t="str">
        <f t="shared" si="408"/>
        <v>00000</v>
      </c>
      <c r="M1464" s="1">
        <f t="shared" si="409"/>
        <v>7</v>
      </c>
      <c r="N1464" s="6" t="str">
        <f t="shared" si="410"/>
        <v>00</v>
      </c>
      <c r="O1464" s="1">
        <f t="shared" si="411"/>
        <v>3</v>
      </c>
      <c r="P1464" s="1">
        <f>IF(HEX2DEC(LEFT(E1464,4))&gt;=32768,HEX2DEC(LEFT(E1464,4))-65536,HEX2DEC(LEFT(E1464,4)))/Codes!$N$2</f>
        <v>5.28</v>
      </c>
      <c r="Q1464" s="1">
        <f>IF(HEX2DEC(RIGHT(E1464,4))&gt;=32768,HEX2DEC(RIGHT(E1464,4))-65536,HEX2DEC(RIGHT(E1464,4)))/Codes!$N$2</f>
        <v>-1.36</v>
      </c>
      <c r="R1464" s="1">
        <f>IF(HEX2DEC(LEFT(F1464,4))&gt;=32768,HEX2DEC(LEFT(F1464,4))-65536,HEX2DEC(LEFT(F1464,4)))/Codes!$N$2</f>
        <v>1.532</v>
      </c>
      <c r="S1464" s="1">
        <f>IF(HEX2DEC(RIGHT(F1464,4))&gt;=32768,HEX2DEC(RIGHT(F1464,4))-65536,HEX2DEC(RIGHT(F1464,4)))/Codes!$N$2</f>
        <v>0</v>
      </c>
      <c r="T1464" s="18">
        <f t="shared" si="412"/>
        <v>290</v>
      </c>
      <c r="U1464" s="1">
        <f t="shared" si="413"/>
        <v>100</v>
      </c>
      <c r="V1464" s="1">
        <f t="shared" si="414"/>
        <v>134</v>
      </c>
      <c r="W1464" s="1" t="str">
        <f t="shared" si="415"/>
        <v>100</v>
      </c>
      <c r="X1464" s="1">
        <f t="shared" si="416"/>
        <v>3</v>
      </c>
      <c r="Y1464" s="1">
        <f t="shared" si="417"/>
        <v>0</v>
      </c>
      <c r="Z1464" s="1" t="str">
        <f>VLOOKUP(BIN2DEC(MID(HEX2BIN(MID(H1464,3,2),8),2,5)),Codes!$E$1:$F$18,2)</f>
        <v>Normal</v>
      </c>
      <c r="AA1464" s="6" t="str">
        <f t="shared" si="418"/>
        <v>0</v>
      </c>
      <c r="AB1464" s="1">
        <f t="shared" si="419"/>
        <v>0</v>
      </c>
      <c r="AC1464" s="1" t="str">
        <f>VLOOKUP(BIN2DEC(RIGHT(HEX2BIN(MID(H1464,6,1),4),1)&amp;LEFT(HEX2BIN(MID(H1464,7,1),4),1)),Codes!$K$1:$L$5,2)</f>
        <v>M</v>
      </c>
      <c r="AD1464" s="1" t="str">
        <f>VLOOKUP(BIN2DEC(RIGHT(HEX2BIN(MID(H1464,7,1),4),3)&amp;LEFT(HEX2BIN(MID(H1464,8,1),4),2)),Codes!$H$2:$I$33,2)</f>
        <v>Punch</v>
      </c>
      <c r="AE1464" s="1" t="str">
        <f t="shared" si="420"/>
        <v>1</v>
      </c>
      <c r="AF1464" s="1" t="str">
        <f t="shared" si="421"/>
        <v>1</v>
      </c>
      <c r="AH1464" s="6">
        <f t="shared" si="422"/>
        <v>33</v>
      </c>
    </row>
    <row r="1465" spans="1:34">
      <c r="A1465" s="3" t="s">
        <v>9758</v>
      </c>
      <c r="B1465" s="1" t="s">
        <v>36</v>
      </c>
      <c r="C1465" s="6" t="s">
        <v>176</v>
      </c>
      <c r="D1465" s="9" t="s">
        <v>9759</v>
      </c>
      <c r="E1465" s="9" t="s">
        <v>4415</v>
      </c>
      <c r="F1465" s="9" t="s">
        <v>6533</v>
      </c>
      <c r="G1465" s="9" t="s">
        <v>9757</v>
      </c>
      <c r="H1465" s="9" t="s">
        <v>155</v>
      </c>
      <c r="J1465" s="6" t="str">
        <f t="shared" si="406"/>
        <v>001011</v>
      </c>
      <c r="K1465" s="1">
        <f t="shared" si="407"/>
        <v>1</v>
      </c>
      <c r="L1465" s="6" t="str">
        <f t="shared" si="408"/>
        <v>00000</v>
      </c>
      <c r="M1465" s="1">
        <f t="shared" si="409"/>
        <v>7</v>
      </c>
      <c r="N1465" s="6" t="str">
        <f t="shared" si="410"/>
        <v>00</v>
      </c>
      <c r="O1465" s="1">
        <f t="shared" si="411"/>
        <v>2</v>
      </c>
      <c r="P1465" s="1">
        <f>IF(HEX2DEC(LEFT(E1465,4))&gt;=32768,HEX2DEC(LEFT(E1465,4))-65536,HEX2DEC(LEFT(E1465,4)))/Codes!$N$2</f>
        <v>6.1319999999999997</v>
      </c>
      <c r="Q1465" s="1">
        <f>IF(HEX2DEC(RIGHT(E1465,4))&gt;=32768,HEX2DEC(RIGHT(E1465,4))-65536,HEX2DEC(RIGHT(E1465,4)))/Codes!$N$2</f>
        <v>1.02</v>
      </c>
      <c r="R1465" s="1">
        <f>IF(HEX2DEC(LEFT(F1465,4))&gt;=32768,HEX2DEC(LEFT(F1465,4))-65536,HEX2DEC(LEFT(F1465,4)))/Codes!$N$2</f>
        <v>1.02</v>
      </c>
      <c r="S1465" s="1">
        <f>IF(HEX2DEC(RIGHT(F1465,4))&gt;=32768,HEX2DEC(RIGHT(F1465,4))-65536,HEX2DEC(RIGHT(F1465,4)))/Codes!$N$2</f>
        <v>0</v>
      </c>
      <c r="T1465" s="18">
        <f t="shared" si="412"/>
        <v>290</v>
      </c>
      <c r="U1465" s="1">
        <f t="shared" si="413"/>
        <v>100</v>
      </c>
      <c r="V1465" s="1">
        <f t="shared" si="414"/>
        <v>134</v>
      </c>
      <c r="W1465" s="1" t="str">
        <f t="shared" si="415"/>
        <v>100</v>
      </c>
      <c r="X1465" s="1">
        <f t="shared" si="416"/>
        <v>3</v>
      </c>
      <c r="Y1465" s="1">
        <f t="shared" si="417"/>
        <v>0</v>
      </c>
      <c r="Z1465" s="1" t="str">
        <f>VLOOKUP(BIN2DEC(MID(HEX2BIN(MID(H1465,3,2),8),2,5)),Codes!$E$1:$F$18,2)</f>
        <v>Normal</v>
      </c>
      <c r="AA1465" s="6" t="str">
        <f t="shared" si="418"/>
        <v>0</v>
      </c>
      <c r="AB1465" s="1">
        <f t="shared" si="419"/>
        <v>0</v>
      </c>
      <c r="AC1465" s="1" t="str">
        <f>VLOOKUP(BIN2DEC(RIGHT(HEX2BIN(MID(H1465,6,1),4),1)&amp;LEFT(HEX2BIN(MID(H1465,7,1),4),1)),Codes!$K$1:$L$5,2)</f>
        <v>M</v>
      </c>
      <c r="AD1465" s="1" t="str">
        <f>VLOOKUP(BIN2DEC(RIGHT(HEX2BIN(MID(H1465,7,1),4),3)&amp;LEFT(HEX2BIN(MID(H1465,8,1),4),2)),Codes!$H$2:$I$33,2)</f>
        <v>Punch</v>
      </c>
      <c r="AE1465" s="1" t="str">
        <f t="shared" si="420"/>
        <v>1</v>
      </c>
      <c r="AF1465" s="1" t="str">
        <f t="shared" si="421"/>
        <v>1</v>
      </c>
      <c r="AH1465" s="6">
        <f t="shared" si="422"/>
        <v>33</v>
      </c>
    </row>
    <row r="1466" spans="1:34">
      <c r="A1466" s="3" t="s">
        <v>9760</v>
      </c>
      <c r="B1466" s="1" t="s">
        <v>36</v>
      </c>
      <c r="C1466" s="6" t="s">
        <v>5195</v>
      </c>
      <c r="D1466" s="9" t="s">
        <v>636</v>
      </c>
      <c r="E1466" s="9" t="s">
        <v>460</v>
      </c>
      <c r="F1466" s="9" t="s">
        <v>91</v>
      </c>
      <c r="G1466" s="9" t="s">
        <v>1321</v>
      </c>
      <c r="H1466" s="9" t="s">
        <v>1776</v>
      </c>
      <c r="J1466" s="6" t="str">
        <f t="shared" si="406"/>
        <v>001011</v>
      </c>
      <c r="K1466" s="1">
        <f t="shared" si="407"/>
        <v>0</v>
      </c>
      <c r="L1466" s="6" t="str">
        <f t="shared" si="408"/>
        <v>00000</v>
      </c>
      <c r="M1466" s="1">
        <f t="shared" si="409"/>
        <v>57</v>
      </c>
      <c r="N1466" s="6" t="str">
        <f t="shared" si="410"/>
        <v>00</v>
      </c>
      <c r="O1466" s="1">
        <f t="shared" si="411"/>
        <v>6</v>
      </c>
      <c r="P1466" s="1">
        <f>IF(HEX2DEC(LEFT(E1466,4))&gt;=32768,HEX2DEC(LEFT(E1466,4))-65536,HEX2DEC(LEFT(E1466,4)))/Codes!$N$2</f>
        <v>7.2</v>
      </c>
      <c r="Q1466" s="1">
        <f>IF(HEX2DEC(RIGHT(E1466,4))&gt;=32768,HEX2DEC(RIGHT(E1466,4))-65536,HEX2DEC(RIGHT(E1466,4)))/Codes!$N$2</f>
        <v>0</v>
      </c>
      <c r="R1466" s="1">
        <f>IF(HEX2DEC(LEFT(F1466,4))&gt;=32768,HEX2DEC(LEFT(F1466,4))-65536,HEX2DEC(LEFT(F1466,4)))/Codes!$N$2</f>
        <v>0</v>
      </c>
      <c r="S1466" s="1">
        <f>IF(HEX2DEC(RIGHT(F1466,4))&gt;=32768,HEX2DEC(RIGHT(F1466,4))-65536,HEX2DEC(RIGHT(F1466,4)))/Codes!$N$2</f>
        <v>0</v>
      </c>
      <c r="T1466" s="18">
        <f t="shared" si="412"/>
        <v>361</v>
      </c>
      <c r="U1466" s="1">
        <f t="shared" si="413"/>
        <v>50</v>
      </c>
      <c r="V1466" s="1">
        <f t="shared" si="414"/>
        <v>0</v>
      </c>
      <c r="W1466" s="1" t="str">
        <f t="shared" si="415"/>
        <v>100</v>
      </c>
      <c r="X1466" s="1">
        <f t="shared" si="416"/>
        <v>0</v>
      </c>
      <c r="Y1466" s="1">
        <f t="shared" si="417"/>
        <v>80</v>
      </c>
      <c r="Z1466" s="1" t="str">
        <f>VLOOKUP(BIN2DEC(MID(HEX2BIN(MID(H1466,3,2),8),2,5)),Codes!$E$1:$F$18,2)</f>
        <v>Normal</v>
      </c>
      <c r="AA1466" s="6" t="str">
        <f t="shared" si="418"/>
        <v>0</v>
      </c>
      <c r="AB1466" s="1">
        <f t="shared" si="419"/>
        <v>1</v>
      </c>
      <c r="AC1466" s="1" t="str">
        <f>VLOOKUP(BIN2DEC(RIGHT(HEX2BIN(MID(H1466,6,1),4),1)&amp;LEFT(HEX2BIN(MID(H1466,7,1),4),1)),Codes!$K$1:$L$5,2)</f>
        <v>M</v>
      </c>
      <c r="AD1466" s="1" t="str">
        <f>VLOOKUP(BIN2DEC(RIGHT(HEX2BIN(MID(H1466,7,1),4),3)&amp;LEFT(HEX2BIN(MID(H1466,8,1),4),2)),Codes!$H$2:$I$33,2)</f>
        <v>Punch</v>
      </c>
      <c r="AE1466" s="1" t="str">
        <f t="shared" si="420"/>
        <v>1</v>
      </c>
      <c r="AF1466" s="1" t="str">
        <f t="shared" si="421"/>
        <v>1</v>
      </c>
      <c r="AH1466" s="6">
        <f t="shared" si="422"/>
        <v>33</v>
      </c>
    </row>
    <row r="1467" spans="1:34">
      <c r="A1467" s="3" t="s">
        <v>9761</v>
      </c>
      <c r="B1467" s="1" t="s">
        <v>36</v>
      </c>
      <c r="C1467" s="6" t="s">
        <v>5195</v>
      </c>
      <c r="D1467" s="9" t="s">
        <v>6004</v>
      </c>
      <c r="E1467" s="9" t="s">
        <v>207</v>
      </c>
      <c r="F1467" s="9" t="s">
        <v>91</v>
      </c>
      <c r="G1467" s="9" t="s">
        <v>1321</v>
      </c>
      <c r="H1467" s="9" t="s">
        <v>1776</v>
      </c>
      <c r="J1467" s="6" t="str">
        <f t="shared" si="406"/>
        <v>001011</v>
      </c>
      <c r="K1467" s="1">
        <f t="shared" si="407"/>
        <v>1</v>
      </c>
      <c r="L1467" s="6" t="str">
        <f t="shared" si="408"/>
        <v>00000</v>
      </c>
      <c r="M1467" s="1">
        <f t="shared" si="409"/>
        <v>55</v>
      </c>
      <c r="N1467" s="6" t="str">
        <f t="shared" si="410"/>
        <v>00</v>
      </c>
      <c r="O1467" s="1">
        <f t="shared" si="411"/>
        <v>6</v>
      </c>
      <c r="P1467" s="1">
        <f>IF(HEX2DEC(LEFT(E1467,4))&gt;=32768,HEX2DEC(LEFT(E1467,4))-65536,HEX2DEC(LEFT(E1467,4)))/Codes!$N$2</f>
        <v>4</v>
      </c>
      <c r="Q1467" s="1">
        <f>IF(HEX2DEC(RIGHT(E1467,4))&gt;=32768,HEX2DEC(RIGHT(E1467,4))-65536,HEX2DEC(RIGHT(E1467,4)))/Codes!$N$2</f>
        <v>0</v>
      </c>
      <c r="R1467" s="1">
        <f>IF(HEX2DEC(LEFT(F1467,4))&gt;=32768,HEX2DEC(LEFT(F1467,4))-65536,HEX2DEC(LEFT(F1467,4)))/Codes!$N$2</f>
        <v>0</v>
      </c>
      <c r="S1467" s="1">
        <f>IF(HEX2DEC(RIGHT(F1467,4))&gt;=32768,HEX2DEC(RIGHT(F1467,4))-65536,HEX2DEC(RIGHT(F1467,4)))/Codes!$N$2</f>
        <v>0</v>
      </c>
      <c r="T1467" s="18">
        <f t="shared" si="412"/>
        <v>361</v>
      </c>
      <c r="U1467" s="1">
        <f t="shared" si="413"/>
        <v>50</v>
      </c>
      <c r="V1467" s="1">
        <f t="shared" si="414"/>
        <v>0</v>
      </c>
      <c r="W1467" s="1" t="str">
        <f t="shared" si="415"/>
        <v>100</v>
      </c>
      <c r="X1467" s="1">
        <f t="shared" si="416"/>
        <v>0</v>
      </c>
      <c r="Y1467" s="1">
        <f t="shared" si="417"/>
        <v>80</v>
      </c>
      <c r="Z1467" s="1" t="str">
        <f>VLOOKUP(BIN2DEC(MID(HEX2BIN(MID(H1467,3,2),8),2,5)),Codes!$E$1:$F$18,2)</f>
        <v>Normal</v>
      </c>
      <c r="AA1467" s="6" t="str">
        <f t="shared" si="418"/>
        <v>0</v>
      </c>
      <c r="AB1467" s="1">
        <f t="shared" si="419"/>
        <v>1</v>
      </c>
      <c r="AC1467" s="1" t="str">
        <f>VLOOKUP(BIN2DEC(RIGHT(HEX2BIN(MID(H1467,6,1),4),1)&amp;LEFT(HEX2BIN(MID(H1467,7,1),4),1)),Codes!$K$1:$L$5,2)</f>
        <v>M</v>
      </c>
      <c r="AD1467" s="1" t="str">
        <f>VLOOKUP(BIN2DEC(RIGHT(HEX2BIN(MID(H1467,7,1),4),3)&amp;LEFT(HEX2BIN(MID(H1467,8,1),4),2)),Codes!$H$2:$I$33,2)</f>
        <v>Punch</v>
      </c>
      <c r="AE1467" s="1" t="str">
        <f t="shared" si="420"/>
        <v>1</v>
      </c>
      <c r="AF1467" s="1" t="str">
        <f t="shared" si="421"/>
        <v>1</v>
      </c>
      <c r="AH1467" s="6">
        <f t="shared" si="422"/>
        <v>33</v>
      </c>
    </row>
    <row r="1468" spans="1:34">
      <c r="A1468" s="3" t="s">
        <v>9762</v>
      </c>
      <c r="B1468" s="1" t="s">
        <v>36</v>
      </c>
      <c r="C1468" s="6" t="s">
        <v>5195</v>
      </c>
      <c r="D1468" s="9" t="s">
        <v>194</v>
      </c>
      <c r="E1468" s="9" t="s">
        <v>207</v>
      </c>
      <c r="F1468" s="9" t="s">
        <v>91</v>
      </c>
      <c r="G1468" s="9" t="s">
        <v>1321</v>
      </c>
      <c r="H1468" s="9" t="s">
        <v>444</v>
      </c>
      <c r="J1468" s="6" t="str">
        <f t="shared" si="406"/>
        <v>001011</v>
      </c>
      <c r="K1468" s="1">
        <f t="shared" si="407"/>
        <v>2</v>
      </c>
      <c r="L1468" s="6" t="str">
        <f t="shared" si="408"/>
        <v>00000</v>
      </c>
      <c r="M1468" s="1">
        <f t="shared" si="409"/>
        <v>4</v>
      </c>
      <c r="N1468" s="6" t="str">
        <f t="shared" si="410"/>
        <v>00</v>
      </c>
      <c r="O1468" s="1">
        <f t="shared" si="411"/>
        <v>6</v>
      </c>
      <c r="P1468" s="1">
        <f>IF(HEX2DEC(LEFT(E1468,4))&gt;=32768,HEX2DEC(LEFT(E1468,4))-65536,HEX2DEC(LEFT(E1468,4)))/Codes!$N$2</f>
        <v>4</v>
      </c>
      <c r="Q1468" s="1">
        <f>IF(HEX2DEC(RIGHT(E1468,4))&gt;=32768,HEX2DEC(RIGHT(E1468,4))-65536,HEX2DEC(RIGHT(E1468,4)))/Codes!$N$2</f>
        <v>0</v>
      </c>
      <c r="R1468" s="1">
        <f>IF(HEX2DEC(LEFT(F1468,4))&gt;=32768,HEX2DEC(LEFT(F1468,4))-65536,HEX2DEC(LEFT(F1468,4)))/Codes!$N$2</f>
        <v>0</v>
      </c>
      <c r="S1468" s="1">
        <f>IF(HEX2DEC(RIGHT(F1468,4))&gt;=32768,HEX2DEC(RIGHT(F1468,4))-65536,HEX2DEC(RIGHT(F1468,4)))/Codes!$N$2</f>
        <v>0</v>
      </c>
      <c r="T1468" s="18">
        <f t="shared" si="412"/>
        <v>361</v>
      </c>
      <c r="U1468" s="1">
        <f t="shared" si="413"/>
        <v>50</v>
      </c>
      <c r="V1468" s="1">
        <f t="shared" si="414"/>
        <v>0</v>
      </c>
      <c r="W1468" s="1" t="str">
        <f t="shared" si="415"/>
        <v>100</v>
      </c>
      <c r="X1468" s="1">
        <f t="shared" si="416"/>
        <v>0</v>
      </c>
      <c r="Y1468" s="1">
        <f t="shared" si="417"/>
        <v>80</v>
      </c>
      <c r="Z1468" s="1" t="str">
        <f>VLOOKUP(BIN2DEC(MID(HEX2BIN(MID(H1468,3,2),8),2,5)),Codes!$E$1:$F$18,2)</f>
        <v>Normal</v>
      </c>
      <c r="AA1468" s="6" t="str">
        <f t="shared" si="418"/>
        <v>0</v>
      </c>
      <c r="AB1468" s="1">
        <f t="shared" si="419"/>
        <v>1</v>
      </c>
      <c r="AC1468" s="1" t="str">
        <f>VLOOKUP(BIN2DEC(RIGHT(HEX2BIN(MID(H1468,6,1),4),1)&amp;LEFT(HEX2BIN(MID(H1468,7,1),4),1)),Codes!$K$1:$L$5,2)</f>
        <v>M</v>
      </c>
      <c r="AD1468" s="1" t="str">
        <f>VLOOKUP(BIN2DEC(RIGHT(HEX2BIN(MID(H1468,7,1),4),3)&amp;LEFT(HEX2BIN(MID(H1468,8,1),4),2)),Codes!$H$2:$I$33,2)</f>
        <v>Kick</v>
      </c>
      <c r="AE1468" s="1" t="str">
        <f t="shared" si="420"/>
        <v>1</v>
      </c>
      <c r="AF1468" s="1" t="str">
        <f t="shared" si="421"/>
        <v>1</v>
      </c>
      <c r="AH1468" s="6">
        <f t="shared" si="422"/>
        <v>34</v>
      </c>
    </row>
    <row r="1469" spans="1:34">
      <c r="A1469" s="3" t="s">
        <v>9763</v>
      </c>
      <c r="B1469" s="1" t="s">
        <v>36</v>
      </c>
      <c r="C1469" s="6" t="s">
        <v>5196</v>
      </c>
      <c r="D1469" s="9" t="s">
        <v>101</v>
      </c>
      <c r="E1469" s="9" t="s">
        <v>232</v>
      </c>
      <c r="F1469" s="9" t="s">
        <v>91</v>
      </c>
      <c r="G1469" s="9" t="s">
        <v>1321</v>
      </c>
      <c r="H1469" s="9" t="s">
        <v>444</v>
      </c>
      <c r="J1469" s="6" t="str">
        <f t="shared" si="406"/>
        <v>001011</v>
      </c>
      <c r="K1469" s="1">
        <f t="shared" si="407"/>
        <v>0</v>
      </c>
      <c r="L1469" s="6" t="str">
        <f t="shared" si="408"/>
        <v>00000</v>
      </c>
      <c r="M1469" s="1">
        <f t="shared" si="409"/>
        <v>7</v>
      </c>
      <c r="N1469" s="6" t="str">
        <f t="shared" si="410"/>
        <v>00</v>
      </c>
      <c r="O1469" s="1">
        <f t="shared" si="411"/>
        <v>6</v>
      </c>
      <c r="P1469" s="1">
        <f>IF(HEX2DEC(LEFT(E1469,4))&gt;=32768,HEX2DEC(LEFT(E1469,4))-65536,HEX2DEC(LEFT(E1469,4)))/Codes!$N$2</f>
        <v>4.8</v>
      </c>
      <c r="Q1469" s="1">
        <f>IF(HEX2DEC(RIGHT(E1469,4))&gt;=32768,HEX2DEC(RIGHT(E1469,4))-65536,HEX2DEC(RIGHT(E1469,4)))/Codes!$N$2</f>
        <v>0</v>
      </c>
      <c r="R1469" s="1">
        <f>IF(HEX2DEC(LEFT(F1469,4))&gt;=32768,HEX2DEC(LEFT(F1469,4))-65536,HEX2DEC(LEFT(F1469,4)))/Codes!$N$2</f>
        <v>0</v>
      </c>
      <c r="S1469" s="1">
        <f>IF(HEX2DEC(RIGHT(F1469,4))&gt;=32768,HEX2DEC(RIGHT(F1469,4))-65536,HEX2DEC(RIGHT(F1469,4)))/Codes!$N$2</f>
        <v>0</v>
      </c>
      <c r="T1469" s="18">
        <f t="shared" si="412"/>
        <v>361</v>
      </c>
      <c r="U1469" s="1">
        <f t="shared" si="413"/>
        <v>50</v>
      </c>
      <c r="V1469" s="1">
        <f t="shared" si="414"/>
        <v>0</v>
      </c>
      <c r="W1469" s="1" t="str">
        <f t="shared" si="415"/>
        <v>100</v>
      </c>
      <c r="X1469" s="1">
        <f t="shared" si="416"/>
        <v>0</v>
      </c>
      <c r="Y1469" s="1">
        <f t="shared" si="417"/>
        <v>80</v>
      </c>
      <c r="Z1469" s="1" t="str">
        <f>VLOOKUP(BIN2DEC(MID(HEX2BIN(MID(H1469,3,2),8),2,5)),Codes!$E$1:$F$18,2)</f>
        <v>Normal</v>
      </c>
      <c r="AA1469" s="6" t="str">
        <f t="shared" si="418"/>
        <v>0</v>
      </c>
      <c r="AB1469" s="1">
        <f t="shared" si="419"/>
        <v>1</v>
      </c>
      <c r="AC1469" s="1" t="str">
        <f>VLOOKUP(BIN2DEC(RIGHT(HEX2BIN(MID(H1469,6,1),4),1)&amp;LEFT(HEX2BIN(MID(H1469,7,1),4),1)),Codes!$K$1:$L$5,2)</f>
        <v>M</v>
      </c>
      <c r="AD1469" s="1" t="str">
        <f>VLOOKUP(BIN2DEC(RIGHT(HEX2BIN(MID(H1469,7,1),4),3)&amp;LEFT(HEX2BIN(MID(H1469,8,1),4),2)),Codes!$H$2:$I$33,2)</f>
        <v>Kick</v>
      </c>
      <c r="AE1469" s="1" t="str">
        <f t="shared" si="420"/>
        <v>1</v>
      </c>
      <c r="AF1469" s="1" t="str">
        <f t="shared" si="421"/>
        <v>1</v>
      </c>
      <c r="AH1469" s="6">
        <f t="shared" si="422"/>
        <v>34</v>
      </c>
    </row>
    <row r="1470" spans="1:34">
      <c r="A1470" s="3" t="s">
        <v>9764</v>
      </c>
      <c r="B1470" s="1" t="s">
        <v>36</v>
      </c>
      <c r="C1470" s="6" t="s">
        <v>5196</v>
      </c>
      <c r="D1470" s="9" t="s">
        <v>9556</v>
      </c>
      <c r="E1470" s="9" t="s">
        <v>448</v>
      </c>
      <c r="F1470" s="9" t="s">
        <v>91</v>
      </c>
      <c r="G1470" s="9" t="s">
        <v>1321</v>
      </c>
      <c r="H1470" s="9" t="s">
        <v>444</v>
      </c>
      <c r="J1470" s="6" t="str">
        <f t="shared" si="406"/>
        <v>001011</v>
      </c>
      <c r="K1470" s="1">
        <f t="shared" si="407"/>
        <v>1</v>
      </c>
      <c r="L1470" s="6" t="str">
        <f t="shared" si="408"/>
        <v>00000</v>
      </c>
      <c r="M1470" s="1">
        <f t="shared" si="409"/>
        <v>9</v>
      </c>
      <c r="N1470" s="6" t="str">
        <f t="shared" si="410"/>
        <v>00</v>
      </c>
      <c r="O1470" s="1">
        <f t="shared" si="411"/>
        <v>6</v>
      </c>
      <c r="P1470" s="1">
        <f>IF(HEX2DEC(LEFT(E1470,4))&gt;=32768,HEX2DEC(LEFT(E1470,4))-65536,HEX2DEC(LEFT(E1470,4)))/Codes!$N$2</f>
        <v>6.4</v>
      </c>
      <c r="Q1470" s="1">
        <f>IF(HEX2DEC(RIGHT(E1470,4))&gt;=32768,HEX2DEC(RIGHT(E1470,4))-65536,HEX2DEC(RIGHT(E1470,4)))/Codes!$N$2</f>
        <v>0</v>
      </c>
      <c r="R1470" s="1">
        <f>IF(HEX2DEC(LEFT(F1470,4))&gt;=32768,HEX2DEC(LEFT(F1470,4))-65536,HEX2DEC(LEFT(F1470,4)))/Codes!$N$2</f>
        <v>0</v>
      </c>
      <c r="S1470" s="1">
        <f>IF(HEX2DEC(RIGHT(F1470,4))&gt;=32768,HEX2DEC(RIGHT(F1470,4))-65536,HEX2DEC(RIGHT(F1470,4)))/Codes!$N$2</f>
        <v>0</v>
      </c>
      <c r="T1470" s="18">
        <f t="shared" si="412"/>
        <v>361</v>
      </c>
      <c r="U1470" s="1">
        <f t="shared" si="413"/>
        <v>50</v>
      </c>
      <c r="V1470" s="1">
        <f t="shared" si="414"/>
        <v>0</v>
      </c>
      <c r="W1470" s="1" t="str">
        <f t="shared" si="415"/>
        <v>100</v>
      </c>
      <c r="X1470" s="1">
        <f t="shared" si="416"/>
        <v>0</v>
      </c>
      <c r="Y1470" s="1">
        <f t="shared" si="417"/>
        <v>80</v>
      </c>
      <c r="Z1470" s="1" t="str">
        <f>VLOOKUP(BIN2DEC(MID(HEX2BIN(MID(H1470,3,2),8),2,5)),Codes!$E$1:$F$18,2)</f>
        <v>Normal</v>
      </c>
      <c r="AA1470" s="6" t="str">
        <f t="shared" si="418"/>
        <v>0</v>
      </c>
      <c r="AB1470" s="1">
        <f t="shared" si="419"/>
        <v>1</v>
      </c>
      <c r="AC1470" s="1" t="str">
        <f>VLOOKUP(BIN2DEC(RIGHT(HEX2BIN(MID(H1470,6,1),4),1)&amp;LEFT(HEX2BIN(MID(H1470,7,1),4),1)),Codes!$K$1:$L$5,2)</f>
        <v>M</v>
      </c>
      <c r="AD1470" s="1" t="str">
        <f>VLOOKUP(BIN2DEC(RIGHT(HEX2BIN(MID(H1470,7,1),4),3)&amp;LEFT(HEX2BIN(MID(H1470,8,1),4),2)),Codes!$H$2:$I$33,2)</f>
        <v>Kick</v>
      </c>
      <c r="AE1470" s="1" t="str">
        <f t="shared" si="420"/>
        <v>1</v>
      </c>
      <c r="AF1470" s="1" t="str">
        <f t="shared" si="421"/>
        <v>1</v>
      </c>
      <c r="AH1470" s="6">
        <f t="shared" si="422"/>
        <v>34</v>
      </c>
    </row>
    <row r="1471" spans="1:34">
      <c r="A1471" s="3" t="s">
        <v>9765</v>
      </c>
      <c r="B1471" s="1" t="s">
        <v>36</v>
      </c>
      <c r="C1471" s="6" t="s">
        <v>5196</v>
      </c>
      <c r="D1471" s="9" t="s">
        <v>194</v>
      </c>
      <c r="E1471" s="9" t="s">
        <v>448</v>
      </c>
      <c r="F1471" s="9" t="s">
        <v>91</v>
      </c>
      <c r="G1471" s="9" t="s">
        <v>1321</v>
      </c>
      <c r="H1471" s="9" t="s">
        <v>444</v>
      </c>
      <c r="J1471" s="6" t="str">
        <f t="shared" si="406"/>
        <v>001011</v>
      </c>
      <c r="K1471" s="1">
        <f t="shared" si="407"/>
        <v>2</v>
      </c>
      <c r="L1471" s="6" t="str">
        <f t="shared" si="408"/>
        <v>00000</v>
      </c>
      <c r="M1471" s="1">
        <f t="shared" si="409"/>
        <v>4</v>
      </c>
      <c r="N1471" s="6" t="str">
        <f t="shared" si="410"/>
        <v>00</v>
      </c>
      <c r="O1471" s="1">
        <f t="shared" si="411"/>
        <v>6</v>
      </c>
      <c r="P1471" s="1">
        <f>IF(HEX2DEC(LEFT(E1471,4))&gt;=32768,HEX2DEC(LEFT(E1471,4))-65536,HEX2DEC(LEFT(E1471,4)))/Codes!$N$2</f>
        <v>6.4</v>
      </c>
      <c r="Q1471" s="1">
        <f>IF(HEX2DEC(RIGHT(E1471,4))&gt;=32768,HEX2DEC(RIGHT(E1471,4))-65536,HEX2DEC(RIGHT(E1471,4)))/Codes!$N$2</f>
        <v>0</v>
      </c>
      <c r="R1471" s="1">
        <f>IF(HEX2DEC(LEFT(F1471,4))&gt;=32768,HEX2DEC(LEFT(F1471,4))-65536,HEX2DEC(LEFT(F1471,4)))/Codes!$N$2</f>
        <v>0</v>
      </c>
      <c r="S1471" s="1">
        <f>IF(HEX2DEC(RIGHT(F1471,4))&gt;=32768,HEX2DEC(RIGHT(F1471,4))-65536,HEX2DEC(RIGHT(F1471,4)))/Codes!$N$2</f>
        <v>0</v>
      </c>
      <c r="T1471" s="18">
        <f t="shared" si="412"/>
        <v>361</v>
      </c>
      <c r="U1471" s="1">
        <f t="shared" si="413"/>
        <v>50</v>
      </c>
      <c r="V1471" s="1">
        <f t="shared" si="414"/>
        <v>0</v>
      </c>
      <c r="W1471" s="1" t="str">
        <f t="shared" si="415"/>
        <v>100</v>
      </c>
      <c r="X1471" s="1">
        <f t="shared" si="416"/>
        <v>0</v>
      </c>
      <c r="Y1471" s="1">
        <f t="shared" si="417"/>
        <v>80</v>
      </c>
      <c r="Z1471" s="1" t="str">
        <f>VLOOKUP(BIN2DEC(MID(HEX2BIN(MID(H1471,3,2),8),2,5)),Codes!$E$1:$F$18,2)</f>
        <v>Normal</v>
      </c>
      <c r="AA1471" s="6" t="str">
        <f t="shared" si="418"/>
        <v>0</v>
      </c>
      <c r="AB1471" s="1">
        <f t="shared" si="419"/>
        <v>1</v>
      </c>
      <c r="AC1471" s="1" t="str">
        <f>VLOOKUP(BIN2DEC(RIGHT(HEX2BIN(MID(H1471,6,1),4),1)&amp;LEFT(HEX2BIN(MID(H1471,7,1),4),1)),Codes!$K$1:$L$5,2)</f>
        <v>M</v>
      </c>
      <c r="AD1471" s="1" t="str">
        <f>VLOOKUP(BIN2DEC(RIGHT(HEX2BIN(MID(H1471,7,1),4),3)&amp;LEFT(HEX2BIN(MID(H1471,8,1),4),2)),Codes!$H$2:$I$33,2)</f>
        <v>Kick</v>
      </c>
      <c r="AE1471" s="1" t="str">
        <f t="shared" si="420"/>
        <v>1</v>
      </c>
      <c r="AF1471" s="1" t="str">
        <f t="shared" si="421"/>
        <v>1</v>
      </c>
      <c r="AH1471" s="6">
        <f t="shared" si="422"/>
        <v>34</v>
      </c>
    </row>
    <row r="1472" spans="1:34">
      <c r="A1472" s="3" t="s">
        <v>9766</v>
      </c>
      <c r="B1472" s="1" t="s">
        <v>36</v>
      </c>
      <c r="C1472" s="6" t="s">
        <v>5200</v>
      </c>
      <c r="D1472" s="9" t="s">
        <v>5198</v>
      </c>
      <c r="E1472" s="9" t="s">
        <v>448</v>
      </c>
      <c r="F1472" s="9" t="s">
        <v>91</v>
      </c>
      <c r="G1472" s="9" t="s">
        <v>443</v>
      </c>
      <c r="H1472" s="9" t="s">
        <v>444</v>
      </c>
      <c r="J1472" s="6" t="str">
        <f t="shared" si="406"/>
        <v>001011</v>
      </c>
      <c r="K1472" s="1">
        <f t="shared" si="407"/>
        <v>0</v>
      </c>
      <c r="L1472" s="6" t="str">
        <f t="shared" si="408"/>
        <v>00000</v>
      </c>
      <c r="M1472" s="1">
        <f t="shared" si="409"/>
        <v>15</v>
      </c>
      <c r="N1472" s="6" t="str">
        <f t="shared" si="410"/>
        <v>00</v>
      </c>
      <c r="O1472" s="1">
        <f t="shared" si="411"/>
        <v>6</v>
      </c>
      <c r="P1472" s="1">
        <f>IF(HEX2DEC(LEFT(E1472,4))&gt;=32768,HEX2DEC(LEFT(E1472,4))-65536,HEX2DEC(LEFT(E1472,4)))/Codes!$N$2</f>
        <v>6.4</v>
      </c>
      <c r="Q1472" s="1">
        <f>IF(HEX2DEC(RIGHT(E1472,4))&gt;=32768,HEX2DEC(RIGHT(E1472,4))-65536,HEX2DEC(RIGHT(E1472,4)))/Codes!$N$2</f>
        <v>0</v>
      </c>
      <c r="R1472" s="1">
        <f>IF(HEX2DEC(LEFT(F1472,4))&gt;=32768,HEX2DEC(LEFT(F1472,4))-65536,HEX2DEC(LEFT(F1472,4)))/Codes!$N$2</f>
        <v>0</v>
      </c>
      <c r="S1472" s="1">
        <f>IF(HEX2DEC(RIGHT(F1472,4))&gt;=32768,HEX2DEC(RIGHT(F1472,4))-65536,HEX2DEC(RIGHT(F1472,4)))/Codes!$N$2</f>
        <v>0</v>
      </c>
      <c r="T1472" s="18">
        <f t="shared" si="412"/>
        <v>361</v>
      </c>
      <c r="U1472" s="1">
        <f t="shared" si="413"/>
        <v>50</v>
      </c>
      <c r="V1472" s="1">
        <f t="shared" si="414"/>
        <v>0</v>
      </c>
      <c r="W1472" s="1" t="str">
        <f t="shared" si="415"/>
        <v>100</v>
      </c>
      <c r="X1472" s="1">
        <f t="shared" si="416"/>
        <v>2</v>
      </c>
      <c r="Y1472" s="1">
        <f t="shared" si="417"/>
        <v>80</v>
      </c>
      <c r="Z1472" s="1" t="str">
        <f>VLOOKUP(BIN2DEC(MID(HEX2BIN(MID(H1472,3,2),8),2,5)),Codes!$E$1:$F$18,2)</f>
        <v>Normal</v>
      </c>
      <c r="AA1472" s="6" t="str">
        <f t="shared" si="418"/>
        <v>0</v>
      </c>
      <c r="AB1472" s="1">
        <f t="shared" si="419"/>
        <v>1</v>
      </c>
      <c r="AC1472" s="1" t="str">
        <f>VLOOKUP(BIN2DEC(RIGHT(HEX2BIN(MID(H1472,6,1),4),1)&amp;LEFT(HEX2BIN(MID(H1472,7,1),4),1)),Codes!$K$1:$L$5,2)</f>
        <v>M</v>
      </c>
      <c r="AD1472" s="1" t="str">
        <f>VLOOKUP(BIN2DEC(RIGHT(HEX2BIN(MID(H1472,7,1),4),3)&amp;LEFT(HEX2BIN(MID(H1472,8,1),4),2)),Codes!$H$2:$I$33,2)</f>
        <v>Kick</v>
      </c>
      <c r="AE1472" s="1" t="str">
        <f t="shared" si="420"/>
        <v>1</v>
      </c>
      <c r="AF1472" s="1" t="str">
        <f t="shared" si="421"/>
        <v>1</v>
      </c>
      <c r="AH1472" s="6">
        <f t="shared" si="422"/>
        <v>34</v>
      </c>
    </row>
    <row r="1473" spans="1:34">
      <c r="A1473" s="3" t="s">
        <v>9767</v>
      </c>
      <c r="B1473" s="1" t="s">
        <v>36</v>
      </c>
      <c r="C1473" s="6" t="s">
        <v>5200</v>
      </c>
      <c r="D1473" s="9" t="s">
        <v>3780</v>
      </c>
      <c r="E1473" s="9" t="s">
        <v>207</v>
      </c>
      <c r="F1473" s="9" t="s">
        <v>91</v>
      </c>
      <c r="G1473" s="9" t="s">
        <v>443</v>
      </c>
      <c r="H1473" s="9" t="s">
        <v>444</v>
      </c>
      <c r="J1473" s="6" t="str">
        <f t="shared" ref="J1473:J1536" si="423">LEFT(HEX2BIN(LEFT(D1473,2),8),6)</f>
        <v>001011</v>
      </c>
      <c r="K1473" s="1">
        <f t="shared" ref="K1473:K1536" si="424">BIN2DEC(MID(HEX2BIN(MID(D1473,2,2),8),3,3))</f>
        <v>1</v>
      </c>
      <c r="L1473" s="6" t="str">
        <f t="shared" ref="L1473:L1536" si="425">MID(HEX2BIN(MID(D1473,3,2),8),2,5)</f>
        <v>00000</v>
      </c>
      <c r="M1473" s="1">
        <f t="shared" ref="M1473:M1536" si="426">ROUNDDOWN(HEX2DEC(MID(D1473,4,3))/8,0)</f>
        <v>13</v>
      </c>
      <c r="N1473" s="6" t="str">
        <f t="shared" ref="N1473:N1536" si="427">MID(HEX2BIN(MID(D1473,6,1),4),2,2)</f>
        <v>00</v>
      </c>
      <c r="O1473" s="1">
        <f t="shared" ref="O1473:O1536" si="428">HEX2DEC(MID(D1473,7,2))</f>
        <v>6</v>
      </c>
      <c r="P1473" s="1">
        <f>IF(HEX2DEC(LEFT(E1473,4))&gt;=32768,HEX2DEC(LEFT(E1473,4))-65536,HEX2DEC(LEFT(E1473,4)))/Codes!$N$2</f>
        <v>4</v>
      </c>
      <c r="Q1473" s="1">
        <f>IF(HEX2DEC(RIGHT(E1473,4))&gt;=32768,HEX2DEC(RIGHT(E1473,4))-65536,HEX2DEC(RIGHT(E1473,4)))/Codes!$N$2</f>
        <v>0</v>
      </c>
      <c r="R1473" s="1">
        <f>IF(HEX2DEC(LEFT(F1473,4))&gt;=32768,HEX2DEC(LEFT(F1473,4))-65536,HEX2DEC(LEFT(F1473,4)))/Codes!$N$2</f>
        <v>0</v>
      </c>
      <c r="S1473" s="1">
        <f>IF(HEX2DEC(RIGHT(F1473,4))&gt;=32768,HEX2DEC(RIGHT(F1473,4))-65536,HEX2DEC(RIGHT(F1473,4)))/Codes!$N$2</f>
        <v>0</v>
      </c>
      <c r="T1473" s="18">
        <f t="shared" ref="T1473:T1536" si="429">ROUNDDOWN(HEX2DEC(LEFT(G1473,3))/8,0)</f>
        <v>361</v>
      </c>
      <c r="U1473" s="1">
        <f t="shared" ref="U1473:U1536" si="430">ROUNDDOWN(HEX2DEC(MID(G1473,3,3))/4,0)-(512*ROUNDDOWN(HEX2DEC(MID(G1473,3,1))/8,0))</f>
        <v>50</v>
      </c>
      <c r="V1473" s="1">
        <f t="shared" ref="V1473:V1536" si="431">RIGHT(HEX2BIN(MID(G1473,5,1),4),2)*128+HEX2DEC(MID(G1473,6,1))*8+LEFT(HEX2BIN(MID(G1473,7,1),4),3)</f>
        <v>0</v>
      </c>
      <c r="W1473" s="1" t="str">
        <f t="shared" ref="W1473:W1536" si="432">MID(HEX2BIN(MID(G1473,7,2),8),4,3)</f>
        <v>100</v>
      </c>
      <c r="X1473" s="1">
        <f t="shared" ref="X1473:X1536" si="433">BIN2DEC(RIGHT(HEX2BIN(RIGHT(G1473,1),4),2))</f>
        <v>2</v>
      </c>
      <c r="Y1473" s="1">
        <f t="shared" ref="Y1473:Y1536" si="434">ROUNDDOWN(HEX2DEC(LEFT(H1473,3))/8,0)</f>
        <v>80</v>
      </c>
      <c r="Z1473" s="1" t="str">
        <f>VLOOKUP(BIN2DEC(MID(HEX2BIN(MID(H1473,3,2),8),2,5)),Codes!$E$1:$F$18,2)</f>
        <v>Normal</v>
      </c>
      <c r="AA1473" s="6" t="str">
        <f t="shared" ref="AA1473:AA1536" si="435">MID(HEX2BIN(MID(H1473,4,1),4),3,1)</f>
        <v>0</v>
      </c>
      <c r="AB1473" s="1">
        <f t="shared" ref="AB1473:AB1536" si="436">(MOD(HEX2DEC(MID(H1473,4,1)),2))*64+ROUNDDOWN(HEX2DEC(MID(H1473,5,2))/4,0)</f>
        <v>1</v>
      </c>
      <c r="AC1473" s="1" t="str">
        <f>VLOOKUP(BIN2DEC(RIGHT(HEX2BIN(MID(H1473,6,1),4),1)&amp;LEFT(HEX2BIN(MID(H1473,7,1),4),1)),Codes!$K$1:$L$5,2)</f>
        <v>M</v>
      </c>
      <c r="AD1473" s="1" t="str">
        <f>VLOOKUP(BIN2DEC(RIGHT(HEX2BIN(MID(H1473,7,1),4),3)&amp;LEFT(HEX2BIN(MID(H1473,8,1),4),2)),Codes!$H$2:$I$33,2)</f>
        <v>Kick</v>
      </c>
      <c r="AE1473" s="1" t="str">
        <f t="shared" ref="AE1473:AE1536" si="437">MID(HEX2BIN(RIGHT(H1473,1),4),3,1)</f>
        <v>1</v>
      </c>
      <c r="AF1473" s="1" t="str">
        <f t="shared" ref="AF1473:AF1536" si="438">RIGHT(HEX2BIN(RIGHT(H1473,1),4),1)</f>
        <v>1</v>
      </c>
      <c r="AH1473" s="6">
        <f t="shared" ref="AH1473:AH1536" si="439">ROUNDDOWN(HEX2DEC(MID(H1473,6,3))/4,0)-(256*ROUNDDOWN(HEX2DEC(MID(H1473,6,1))/4,0))</f>
        <v>34</v>
      </c>
    </row>
    <row r="1474" spans="1:34">
      <c r="A1474" s="3" t="s">
        <v>9768</v>
      </c>
      <c r="B1474" s="1" t="s">
        <v>36</v>
      </c>
      <c r="C1474" s="6" t="s">
        <v>5200</v>
      </c>
      <c r="D1474" s="9" t="s">
        <v>194</v>
      </c>
      <c r="E1474" s="9" t="s">
        <v>207</v>
      </c>
      <c r="F1474" s="9" t="s">
        <v>91</v>
      </c>
      <c r="G1474" s="9" t="s">
        <v>1321</v>
      </c>
      <c r="H1474" s="9" t="s">
        <v>444</v>
      </c>
      <c r="J1474" s="6" t="str">
        <f t="shared" si="423"/>
        <v>001011</v>
      </c>
      <c r="K1474" s="1">
        <f t="shared" si="424"/>
        <v>2</v>
      </c>
      <c r="L1474" s="6" t="str">
        <f t="shared" si="425"/>
        <v>00000</v>
      </c>
      <c r="M1474" s="1">
        <f t="shared" si="426"/>
        <v>4</v>
      </c>
      <c r="N1474" s="6" t="str">
        <f t="shared" si="427"/>
        <v>00</v>
      </c>
      <c r="O1474" s="1">
        <f t="shared" si="428"/>
        <v>6</v>
      </c>
      <c r="P1474" s="1">
        <f>IF(HEX2DEC(LEFT(E1474,4))&gt;=32768,HEX2DEC(LEFT(E1474,4))-65536,HEX2DEC(LEFT(E1474,4)))/Codes!$N$2</f>
        <v>4</v>
      </c>
      <c r="Q1474" s="1">
        <f>IF(HEX2DEC(RIGHT(E1474,4))&gt;=32768,HEX2DEC(RIGHT(E1474,4))-65536,HEX2DEC(RIGHT(E1474,4)))/Codes!$N$2</f>
        <v>0</v>
      </c>
      <c r="R1474" s="1">
        <f>IF(HEX2DEC(LEFT(F1474,4))&gt;=32768,HEX2DEC(LEFT(F1474,4))-65536,HEX2DEC(LEFT(F1474,4)))/Codes!$N$2</f>
        <v>0</v>
      </c>
      <c r="S1474" s="1">
        <f>IF(HEX2DEC(RIGHT(F1474,4))&gt;=32768,HEX2DEC(RIGHT(F1474,4))-65536,HEX2DEC(RIGHT(F1474,4)))/Codes!$N$2</f>
        <v>0</v>
      </c>
      <c r="T1474" s="18">
        <f t="shared" si="429"/>
        <v>361</v>
      </c>
      <c r="U1474" s="1">
        <f t="shared" si="430"/>
        <v>50</v>
      </c>
      <c r="V1474" s="1">
        <f t="shared" si="431"/>
        <v>0</v>
      </c>
      <c r="W1474" s="1" t="str">
        <f t="shared" si="432"/>
        <v>100</v>
      </c>
      <c r="X1474" s="1">
        <f t="shared" si="433"/>
        <v>0</v>
      </c>
      <c r="Y1474" s="1">
        <f t="shared" si="434"/>
        <v>80</v>
      </c>
      <c r="Z1474" s="1" t="str">
        <f>VLOOKUP(BIN2DEC(MID(HEX2BIN(MID(H1474,3,2),8),2,5)),Codes!$E$1:$F$18,2)</f>
        <v>Normal</v>
      </c>
      <c r="AA1474" s="6" t="str">
        <f t="shared" si="435"/>
        <v>0</v>
      </c>
      <c r="AB1474" s="1">
        <f t="shared" si="436"/>
        <v>1</v>
      </c>
      <c r="AC1474" s="1" t="str">
        <f>VLOOKUP(BIN2DEC(RIGHT(HEX2BIN(MID(H1474,6,1),4),1)&amp;LEFT(HEX2BIN(MID(H1474,7,1),4),1)),Codes!$K$1:$L$5,2)</f>
        <v>M</v>
      </c>
      <c r="AD1474" s="1" t="str">
        <f>VLOOKUP(BIN2DEC(RIGHT(HEX2BIN(MID(H1474,7,1),4),3)&amp;LEFT(HEX2BIN(MID(H1474,8,1),4),2)),Codes!$H$2:$I$33,2)</f>
        <v>Kick</v>
      </c>
      <c r="AE1474" s="1" t="str">
        <f t="shared" si="437"/>
        <v>1</v>
      </c>
      <c r="AF1474" s="1" t="str">
        <f t="shared" si="438"/>
        <v>1</v>
      </c>
      <c r="AH1474" s="6">
        <f t="shared" si="439"/>
        <v>34</v>
      </c>
    </row>
    <row r="1475" spans="1:34">
      <c r="A1475" s="3" t="s">
        <v>9769</v>
      </c>
      <c r="B1475" s="1" t="s">
        <v>36</v>
      </c>
      <c r="C1475" s="6" t="s">
        <v>5201</v>
      </c>
      <c r="D1475" s="9" t="s">
        <v>5198</v>
      </c>
      <c r="E1475" s="9" t="s">
        <v>448</v>
      </c>
      <c r="F1475" s="9" t="s">
        <v>91</v>
      </c>
      <c r="G1475" s="9" t="s">
        <v>443</v>
      </c>
      <c r="H1475" s="9" t="s">
        <v>444</v>
      </c>
      <c r="J1475" s="6" t="str">
        <f t="shared" si="423"/>
        <v>001011</v>
      </c>
      <c r="K1475" s="1">
        <f t="shared" si="424"/>
        <v>0</v>
      </c>
      <c r="L1475" s="6" t="str">
        <f t="shared" si="425"/>
        <v>00000</v>
      </c>
      <c r="M1475" s="1">
        <f t="shared" si="426"/>
        <v>15</v>
      </c>
      <c r="N1475" s="6" t="str">
        <f t="shared" si="427"/>
        <v>00</v>
      </c>
      <c r="O1475" s="1">
        <f t="shared" si="428"/>
        <v>6</v>
      </c>
      <c r="P1475" s="1">
        <f>IF(HEX2DEC(LEFT(E1475,4))&gt;=32768,HEX2DEC(LEFT(E1475,4))-65536,HEX2DEC(LEFT(E1475,4)))/Codes!$N$2</f>
        <v>6.4</v>
      </c>
      <c r="Q1475" s="1">
        <f>IF(HEX2DEC(RIGHT(E1475,4))&gt;=32768,HEX2DEC(RIGHT(E1475,4))-65536,HEX2DEC(RIGHT(E1475,4)))/Codes!$N$2</f>
        <v>0</v>
      </c>
      <c r="R1475" s="1">
        <f>IF(HEX2DEC(LEFT(F1475,4))&gt;=32768,HEX2DEC(LEFT(F1475,4))-65536,HEX2DEC(LEFT(F1475,4)))/Codes!$N$2</f>
        <v>0</v>
      </c>
      <c r="S1475" s="1">
        <f>IF(HEX2DEC(RIGHT(F1475,4))&gt;=32768,HEX2DEC(RIGHT(F1475,4))-65536,HEX2DEC(RIGHT(F1475,4)))/Codes!$N$2</f>
        <v>0</v>
      </c>
      <c r="T1475" s="18">
        <f t="shared" si="429"/>
        <v>361</v>
      </c>
      <c r="U1475" s="1">
        <f t="shared" si="430"/>
        <v>50</v>
      </c>
      <c r="V1475" s="1">
        <f t="shared" si="431"/>
        <v>0</v>
      </c>
      <c r="W1475" s="1" t="str">
        <f t="shared" si="432"/>
        <v>100</v>
      </c>
      <c r="X1475" s="1">
        <f t="shared" si="433"/>
        <v>2</v>
      </c>
      <c r="Y1475" s="1">
        <f t="shared" si="434"/>
        <v>80</v>
      </c>
      <c r="Z1475" s="1" t="str">
        <f>VLOOKUP(BIN2DEC(MID(HEX2BIN(MID(H1475,3,2),8),2,5)),Codes!$E$1:$F$18,2)</f>
        <v>Normal</v>
      </c>
      <c r="AA1475" s="6" t="str">
        <f t="shared" si="435"/>
        <v>0</v>
      </c>
      <c r="AB1475" s="1">
        <f t="shared" si="436"/>
        <v>1</v>
      </c>
      <c r="AC1475" s="1" t="str">
        <f>VLOOKUP(BIN2DEC(RIGHT(HEX2BIN(MID(H1475,6,1),4),1)&amp;LEFT(HEX2BIN(MID(H1475,7,1),4),1)),Codes!$K$1:$L$5,2)</f>
        <v>M</v>
      </c>
      <c r="AD1475" s="1" t="str">
        <f>VLOOKUP(BIN2DEC(RIGHT(HEX2BIN(MID(H1475,7,1),4),3)&amp;LEFT(HEX2BIN(MID(H1475,8,1),4),2)),Codes!$H$2:$I$33,2)</f>
        <v>Kick</v>
      </c>
      <c r="AE1475" s="1" t="str">
        <f t="shared" si="437"/>
        <v>1</v>
      </c>
      <c r="AF1475" s="1" t="str">
        <f t="shared" si="438"/>
        <v>1</v>
      </c>
      <c r="AH1475" s="6">
        <f t="shared" si="439"/>
        <v>34</v>
      </c>
    </row>
    <row r="1476" spans="1:34">
      <c r="A1476" s="3" t="s">
        <v>9770</v>
      </c>
      <c r="B1476" s="1" t="s">
        <v>36</v>
      </c>
      <c r="C1476" s="6" t="s">
        <v>5201</v>
      </c>
      <c r="D1476" s="9" t="s">
        <v>3780</v>
      </c>
      <c r="E1476" s="9" t="s">
        <v>207</v>
      </c>
      <c r="F1476" s="9" t="s">
        <v>91</v>
      </c>
      <c r="G1476" s="9" t="s">
        <v>443</v>
      </c>
      <c r="H1476" s="9" t="s">
        <v>444</v>
      </c>
      <c r="J1476" s="6" t="str">
        <f t="shared" si="423"/>
        <v>001011</v>
      </c>
      <c r="K1476" s="1">
        <f t="shared" si="424"/>
        <v>1</v>
      </c>
      <c r="L1476" s="6" t="str">
        <f t="shared" si="425"/>
        <v>00000</v>
      </c>
      <c r="M1476" s="1">
        <f t="shared" si="426"/>
        <v>13</v>
      </c>
      <c r="N1476" s="6" t="str">
        <f t="shared" si="427"/>
        <v>00</v>
      </c>
      <c r="O1476" s="1">
        <f t="shared" si="428"/>
        <v>6</v>
      </c>
      <c r="P1476" s="1">
        <f>IF(HEX2DEC(LEFT(E1476,4))&gt;=32768,HEX2DEC(LEFT(E1476,4))-65536,HEX2DEC(LEFT(E1476,4)))/Codes!$N$2</f>
        <v>4</v>
      </c>
      <c r="Q1476" s="1">
        <f>IF(HEX2DEC(RIGHT(E1476,4))&gt;=32768,HEX2DEC(RIGHT(E1476,4))-65536,HEX2DEC(RIGHT(E1476,4)))/Codes!$N$2</f>
        <v>0</v>
      </c>
      <c r="R1476" s="1">
        <f>IF(HEX2DEC(LEFT(F1476,4))&gt;=32768,HEX2DEC(LEFT(F1476,4))-65536,HEX2DEC(LEFT(F1476,4)))/Codes!$N$2</f>
        <v>0</v>
      </c>
      <c r="S1476" s="1">
        <f>IF(HEX2DEC(RIGHT(F1476,4))&gt;=32768,HEX2DEC(RIGHT(F1476,4))-65536,HEX2DEC(RIGHT(F1476,4)))/Codes!$N$2</f>
        <v>0</v>
      </c>
      <c r="T1476" s="18">
        <f t="shared" si="429"/>
        <v>361</v>
      </c>
      <c r="U1476" s="1">
        <f t="shared" si="430"/>
        <v>50</v>
      </c>
      <c r="V1476" s="1">
        <f t="shared" si="431"/>
        <v>0</v>
      </c>
      <c r="W1476" s="1" t="str">
        <f t="shared" si="432"/>
        <v>100</v>
      </c>
      <c r="X1476" s="1">
        <f t="shared" si="433"/>
        <v>2</v>
      </c>
      <c r="Y1476" s="1">
        <f t="shared" si="434"/>
        <v>80</v>
      </c>
      <c r="Z1476" s="1" t="str">
        <f>VLOOKUP(BIN2DEC(MID(HEX2BIN(MID(H1476,3,2),8),2,5)),Codes!$E$1:$F$18,2)</f>
        <v>Normal</v>
      </c>
      <c r="AA1476" s="6" t="str">
        <f t="shared" si="435"/>
        <v>0</v>
      </c>
      <c r="AB1476" s="1">
        <f t="shared" si="436"/>
        <v>1</v>
      </c>
      <c r="AC1476" s="1" t="str">
        <f>VLOOKUP(BIN2DEC(RIGHT(HEX2BIN(MID(H1476,6,1),4),1)&amp;LEFT(HEX2BIN(MID(H1476,7,1),4),1)),Codes!$K$1:$L$5,2)</f>
        <v>M</v>
      </c>
      <c r="AD1476" s="1" t="str">
        <f>VLOOKUP(BIN2DEC(RIGHT(HEX2BIN(MID(H1476,7,1),4),3)&amp;LEFT(HEX2BIN(MID(H1476,8,1),4),2)),Codes!$H$2:$I$33,2)</f>
        <v>Kick</v>
      </c>
      <c r="AE1476" s="1" t="str">
        <f t="shared" si="437"/>
        <v>1</v>
      </c>
      <c r="AF1476" s="1" t="str">
        <f t="shared" si="438"/>
        <v>1</v>
      </c>
      <c r="AH1476" s="6">
        <f t="shared" si="439"/>
        <v>34</v>
      </c>
    </row>
    <row r="1477" spans="1:34">
      <c r="A1477" s="3" t="s">
        <v>9771</v>
      </c>
      <c r="B1477" s="1" t="s">
        <v>36</v>
      </c>
      <c r="C1477" s="6" t="s">
        <v>5201</v>
      </c>
      <c r="D1477" s="9" t="s">
        <v>194</v>
      </c>
      <c r="E1477" s="9" t="s">
        <v>207</v>
      </c>
      <c r="F1477" s="9" t="s">
        <v>91</v>
      </c>
      <c r="G1477" s="9" t="s">
        <v>1321</v>
      </c>
      <c r="H1477" s="9" t="s">
        <v>444</v>
      </c>
      <c r="J1477" s="6" t="str">
        <f t="shared" si="423"/>
        <v>001011</v>
      </c>
      <c r="K1477" s="1">
        <f t="shared" si="424"/>
        <v>2</v>
      </c>
      <c r="L1477" s="6" t="str">
        <f t="shared" si="425"/>
        <v>00000</v>
      </c>
      <c r="M1477" s="1">
        <f t="shared" si="426"/>
        <v>4</v>
      </c>
      <c r="N1477" s="6" t="str">
        <f t="shared" si="427"/>
        <v>00</v>
      </c>
      <c r="O1477" s="1">
        <f t="shared" si="428"/>
        <v>6</v>
      </c>
      <c r="P1477" s="1">
        <f>IF(HEX2DEC(LEFT(E1477,4))&gt;=32768,HEX2DEC(LEFT(E1477,4))-65536,HEX2DEC(LEFT(E1477,4)))/Codes!$N$2</f>
        <v>4</v>
      </c>
      <c r="Q1477" s="1">
        <f>IF(HEX2DEC(RIGHT(E1477,4))&gt;=32768,HEX2DEC(RIGHT(E1477,4))-65536,HEX2DEC(RIGHT(E1477,4)))/Codes!$N$2</f>
        <v>0</v>
      </c>
      <c r="R1477" s="1">
        <f>IF(HEX2DEC(LEFT(F1477,4))&gt;=32768,HEX2DEC(LEFT(F1477,4))-65536,HEX2DEC(LEFT(F1477,4)))/Codes!$N$2</f>
        <v>0</v>
      </c>
      <c r="S1477" s="1">
        <f>IF(HEX2DEC(RIGHT(F1477,4))&gt;=32768,HEX2DEC(RIGHT(F1477,4))-65536,HEX2DEC(RIGHT(F1477,4)))/Codes!$N$2</f>
        <v>0</v>
      </c>
      <c r="T1477" s="18">
        <f t="shared" si="429"/>
        <v>361</v>
      </c>
      <c r="U1477" s="1">
        <f t="shared" si="430"/>
        <v>50</v>
      </c>
      <c r="V1477" s="1">
        <f t="shared" si="431"/>
        <v>0</v>
      </c>
      <c r="W1477" s="1" t="str">
        <f t="shared" si="432"/>
        <v>100</v>
      </c>
      <c r="X1477" s="1">
        <f t="shared" si="433"/>
        <v>0</v>
      </c>
      <c r="Y1477" s="1">
        <f t="shared" si="434"/>
        <v>80</v>
      </c>
      <c r="Z1477" s="1" t="str">
        <f>VLOOKUP(BIN2DEC(MID(HEX2BIN(MID(H1477,3,2),8),2,5)),Codes!$E$1:$F$18,2)</f>
        <v>Normal</v>
      </c>
      <c r="AA1477" s="6" t="str">
        <f t="shared" si="435"/>
        <v>0</v>
      </c>
      <c r="AB1477" s="1">
        <f t="shared" si="436"/>
        <v>1</v>
      </c>
      <c r="AC1477" s="1" t="str">
        <f>VLOOKUP(BIN2DEC(RIGHT(HEX2BIN(MID(H1477,6,1),4),1)&amp;LEFT(HEX2BIN(MID(H1477,7,1),4),1)),Codes!$K$1:$L$5,2)</f>
        <v>M</v>
      </c>
      <c r="AD1477" s="1" t="str">
        <f>VLOOKUP(BIN2DEC(RIGHT(HEX2BIN(MID(H1477,7,1),4),3)&amp;LEFT(HEX2BIN(MID(H1477,8,1),4),2)),Codes!$H$2:$I$33,2)</f>
        <v>Kick</v>
      </c>
      <c r="AE1477" s="1" t="str">
        <f t="shared" si="437"/>
        <v>1</v>
      </c>
      <c r="AF1477" s="1" t="str">
        <f t="shared" si="438"/>
        <v>1</v>
      </c>
      <c r="AH1477" s="6">
        <f t="shared" si="439"/>
        <v>34</v>
      </c>
    </row>
    <row r="1478" spans="1:34">
      <c r="A1478" s="3" t="s">
        <v>9772</v>
      </c>
      <c r="B1478" s="1" t="s">
        <v>36</v>
      </c>
      <c r="C1478" s="6" t="s">
        <v>1790</v>
      </c>
      <c r="D1478" s="9" t="s">
        <v>279</v>
      </c>
      <c r="E1478" s="9" t="s">
        <v>307</v>
      </c>
      <c r="F1478" s="9" t="s">
        <v>91</v>
      </c>
      <c r="G1478" s="9" t="s">
        <v>468</v>
      </c>
      <c r="H1478" s="9" t="s">
        <v>473</v>
      </c>
      <c r="J1478" s="6" t="str">
        <f t="shared" si="423"/>
        <v>001011</v>
      </c>
      <c r="K1478" s="1">
        <f t="shared" si="424"/>
        <v>0</v>
      </c>
      <c r="L1478" s="6" t="str">
        <f t="shared" si="425"/>
        <v>00000</v>
      </c>
      <c r="M1478" s="1">
        <f t="shared" si="426"/>
        <v>13</v>
      </c>
      <c r="N1478" s="6" t="str">
        <f t="shared" si="427"/>
        <v>00</v>
      </c>
      <c r="O1478" s="1">
        <f t="shared" si="428"/>
        <v>8</v>
      </c>
      <c r="P1478" s="1">
        <f>IF(HEX2DEC(LEFT(E1478,4))&gt;=32768,HEX2DEC(LEFT(E1478,4))-65536,HEX2DEC(LEFT(E1478,4)))/Codes!$N$2</f>
        <v>3.2</v>
      </c>
      <c r="Q1478" s="1">
        <f>IF(HEX2DEC(RIGHT(E1478,4))&gt;=32768,HEX2DEC(RIGHT(E1478,4))-65536,HEX2DEC(RIGHT(E1478,4)))/Codes!$N$2</f>
        <v>0</v>
      </c>
      <c r="R1478" s="1">
        <f>IF(HEX2DEC(LEFT(F1478,4))&gt;=32768,HEX2DEC(LEFT(F1478,4))-65536,HEX2DEC(LEFT(F1478,4)))/Codes!$N$2</f>
        <v>0</v>
      </c>
      <c r="S1478" s="1">
        <f>IF(HEX2DEC(RIGHT(F1478,4))&gt;=32768,HEX2DEC(RIGHT(F1478,4))-65536,HEX2DEC(RIGHT(F1478,4)))/Codes!$N$2</f>
        <v>0</v>
      </c>
      <c r="T1478" s="18">
        <f t="shared" si="429"/>
        <v>361</v>
      </c>
      <c r="U1478" s="1">
        <f t="shared" si="430"/>
        <v>100</v>
      </c>
      <c r="V1478" s="1">
        <f t="shared" si="431"/>
        <v>98</v>
      </c>
      <c r="W1478" s="1" t="str">
        <f t="shared" si="432"/>
        <v>100</v>
      </c>
      <c r="X1478" s="1">
        <f t="shared" si="433"/>
        <v>2</v>
      </c>
      <c r="Y1478" s="1">
        <f t="shared" si="434"/>
        <v>0</v>
      </c>
      <c r="Z1478" s="1" t="str">
        <f>VLOOKUP(BIN2DEC(MID(HEX2BIN(MID(H1478,3,2),8),2,5)),Codes!$E$1:$F$18,2)</f>
        <v>Normal</v>
      </c>
      <c r="AA1478" s="6" t="str">
        <f t="shared" si="435"/>
        <v>0</v>
      </c>
      <c r="AB1478" s="1">
        <f t="shared" si="436"/>
        <v>1</v>
      </c>
      <c r="AC1478" s="1" t="str">
        <f>VLOOKUP(BIN2DEC(RIGHT(HEX2BIN(MID(H1478,6,1),4),1)&amp;LEFT(HEX2BIN(MID(H1478,7,1),4),1)),Codes!$K$1:$L$5,2)</f>
        <v>M</v>
      </c>
      <c r="AD1478" s="1" t="str">
        <f>VLOOKUP(BIN2DEC(RIGHT(HEX2BIN(MID(H1478,7,1),4),3)&amp;LEFT(HEX2BIN(MID(H1478,8,1),4),2)),Codes!$H$2:$I$33,2)</f>
        <v>Kick</v>
      </c>
      <c r="AE1478" s="1" t="str">
        <f t="shared" si="437"/>
        <v>1</v>
      </c>
      <c r="AF1478" s="1" t="str">
        <f t="shared" si="438"/>
        <v>1</v>
      </c>
      <c r="AH1478" s="6">
        <f t="shared" si="439"/>
        <v>34</v>
      </c>
    </row>
    <row r="1479" spans="1:34">
      <c r="A1479" s="3" t="s">
        <v>9773</v>
      </c>
      <c r="B1479" s="1" t="s">
        <v>36</v>
      </c>
      <c r="C1479" s="6" t="s">
        <v>1790</v>
      </c>
      <c r="D1479" s="9" t="s">
        <v>9774</v>
      </c>
      <c r="E1479" s="9" t="s">
        <v>232</v>
      </c>
      <c r="F1479" s="9" t="s">
        <v>91</v>
      </c>
      <c r="G1479" s="9" t="s">
        <v>468</v>
      </c>
      <c r="H1479" s="9" t="s">
        <v>473</v>
      </c>
      <c r="J1479" s="6" t="str">
        <f t="shared" si="423"/>
        <v>001011</v>
      </c>
      <c r="K1479" s="1">
        <f t="shared" si="424"/>
        <v>1</v>
      </c>
      <c r="L1479" s="6" t="str">
        <f t="shared" si="425"/>
        <v>00000</v>
      </c>
      <c r="M1479" s="1">
        <f t="shared" si="426"/>
        <v>15</v>
      </c>
      <c r="N1479" s="6" t="str">
        <f t="shared" si="427"/>
        <v>00</v>
      </c>
      <c r="O1479" s="1">
        <f t="shared" si="428"/>
        <v>8</v>
      </c>
      <c r="P1479" s="1">
        <f>IF(HEX2DEC(LEFT(E1479,4))&gt;=32768,HEX2DEC(LEFT(E1479,4))-65536,HEX2DEC(LEFT(E1479,4)))/Codes!$N$2</f>
        <v>4.8</v>
      </c>
      <c r="Q1479" s="1">
        <f>IF(HEX2DEC(RIGHT(E1479,4))&gt;=32768,HEX2DEC(RIGHT(E1479,4))-65536,HEX2DEC(RIGHT(E1479,4)))/Codes!$N$2</f>
        <v>0</v>
      </c>
      <c r="R1479" s="1">
        <f>IF(HEX2DEC(LEFT(F1479,4))&gt;=32768,HEX2DEC(LEFT(F1479,4))-65536,HEX2DEC(LEFT(F1479,4)))/Codes!$N$2</f>
        <v>0</v>
      </c>
      <c r="S1479" s="1">
        <f>IF(HEX2DEC(RIGHT(F1479,4))&gt;=32768,HEX2DEC(RIGHT(F1479,4))-65536,HEX2DEC(RIGHT(F1479,4)))/Codes!$N$2</f>
        <v>0</v>
      </c>
      <c r="T1479" s="18">
        <f t="shared" si="429"/>
        <v>361</v>
      </c>
      <c r="U1479" s="1">
        <f t="shared" si="430"/>
        <v>100</v>
      </c>
      <c r="V1479" s="1">
        <f t="shared" si="431"/>
        <v>98</v>
      </c>
      <c r="W1479" s="1" t="str">
        <f t="shared" si="432"/>
        <v>100</v>
      </c>
      <c r="X1479" s="1">
        <f t="shared" si="433"/>
        <v>2</v>
      </c>
      <c r="Y1479" s="1">
        <f t="shared" si="434"/>
        <v>0</v>
      </c>
      <c r="Z1479" s="1" t="str">
        <f>VLOOKUP(BIN2DEC(MID(HEX2BIN(MID(H1479,3,2),8),2,5)),Codes!$E$1:$F$18,2)</f>
        <v>Normal</v>
      </c>
      <c r="AA1479" s="6" t="str">
        <f t="shared" si="435"/>
        <v>0</v>
      </c>
      <c r="AB1479" s="1">
        <f t="shared" si="436"/>
        <v>1</v>
      </c>
      <c r="AC1479" s="1" t="str">
        <f>VLOOKUP(BIN2DEC(RIGHT(HEX2BIN(MID(H1479,6,1),4),1)&amp;LEFT(HEX2BIN(MID(H1479,7,1),4),1)),Codes!$K$1:$L$5,2)</f>
        <v>M</v>
      </c>
      <c r="AD1479" s="1" t="str">
        <f>VLOOKUP(BIN2DEC(RIGHT(HEX2BIN(MID(H1479,7,1),4),3)&amp;LEFT(HEX2BIN(MID(H1479,8,1),4),2)),Codes!$H$2:$I$33,2)</f>
        <v>Kick</v>
      </c>
      <c r="AE1479" s="1" t="str">
        <f t="shared" si="437"/>
        <v>1</v>
      </c>
      <c r="AF1479" s="1" t="str">
        <f t="shared" si="438"/>
        <v>1</v>
      </c>
      <c r="AH1479" s="6">
        <f t="shared" si="439"/>
        <v>34</v>
      </c>
    </row>
    <row r="1480" spans="1:34">
      <c r="A1480" s="3" t="s">
        <v>9775</v>
      </c>
      <c r="B1480" s="1" t="s">
        <v>36</v>
      </c>
      <c r="C1480" s="6" t="s">
        <v>1790</v>
      </c>
      <c r="D1480" s="9" t="s">
        <v>9776</v>
      </c>
      <c r="E1480" s="9" t="s">
        <v>232</v>
      </c>
      <c r="F1480" s="9" t="s">
        <v>91</v>
      </c>
      <c r="G1480" s="9" t="s">
        <v>468</v>
      </c>
      <c r="H1480" s="9" t="s">
        <v>473</v>
      </c>
      <c r="J1480" s="6" t="str">
        <f t="shared" si="423"/>
        <v>001011</v>
      </c>
      <c r="K1480" s="1">
        <f t="shared" si="424"/>
        <v>2</v>
      </c>
      <c r="L1480" s="6" t="str">
        <f t="shared" si="425"/>
        <v>00000</v>
      </c>
      <c r="M1480" s="1">
        <f t="shared" si="426"/>
        <v>41</v>
      </c>
      <c r="N1480" s="6" t="str">
        <f t="shared" si="427"/>
        <v>00</v>
      </c>
      <c r="O1480" s="1">
        <f t="shared" si="428"/>
        <v>6</v>
      </c>
      <c r="P1480" s="1">
        <f>IF(HEX2DEC(LEFT(E1480,4))&gt;=32768,HEX2DEC(LEFT(E1480,4))-65536,HEX2DEC(LEFT(E1480,4)))/Codes!$N$2</f>
        <v>4.8</v>
      </c>
      <c r="Q1480" s="1">
        <f>IF(HEX2DEC(RIGHT(E1480,4))&gt;=32768,HEX2DEC(RIGHT(E1480,4))-65536,HEX2DEC(RIGHT(E1480,4)))/Codes!$N$2</f>
        <v>0</v>
      </c>
      <c r="R1480" s="1">
        <f>IF(HEX2DEC(LEFT(F1480,4))&gt;=32768,HEX2DEC(LEFT(F1480,4))-65536,HEX2DEC(LEFT(F1480,4)))/Codes!$N$2</f>
        <v>0</v>
      </c>
      <c r="S1480" s="1">
        <f>IF(HEX2DEC(RIGHT(F1480,4))&gt;=32768,HEX2DEC(RIGHT(F1480,4))-65536,HEX2DEC(RIGHT(F1480,4)))/Codes!$N$2</f>
        <v>0</v>
      </c>
      <c r="T1480" s="18">
        <f t="shared" si="429"/>
        <v>361</v>
      </c>
      <c r="U1480" s="1">
        <f t="shared" si="430"/>
        <v>100</v>
      </c>
      <c r="V1480" s="1">
        <f t="shared" si="431"/>
        <v>98</v>
      </c>
      <c r="W1480" s="1" t="str">
        <f t="shared" si="432"/>
        <v>100</v>
      </c>
      <c r="X1480" s="1">
        <f t="shared" si="433"/>
        <v>2</v>
      </c>
      <c r="Y1480" s="1">
        <f t="shared" si="434"/>
        <v>0</v>
      </c>
      <c r="Z1480" s="1" t="str">
        <f>VLOOKUP(BIN2DEC(MID(HEX2BIN(MID(H1480,3,2),8),2,5)),Codes!$E$1:$F$18,2)</f>
        <v>Normal</v>
      </c>
      <c r="AA1480" s="6" t="str">
        <f t="shared" si="435"/>
        <v>0</v>
      </c>
      <c r="AB1480" s="1">
        <f t="shared" si="436"/>
        <v>1</v>
      </c>
      <c r="AC1480" s="1" t="str">
        <f>VLOOKUP(BIN2DEC(RIGHT(HEX2BIN(MID(H1480,6,1),4),1)&amp;LEFT(HEX2BIN(MID(H1480,7,1),4),1)),Codes!$K$1:$L$5,2)</f>
        <v>M</v>
      </c>
      <c r="AD1480" s="1" t="str">
        <f>VLOOKUP(BIN2DEC(RIGHT(HEX2BIN(MID(H1480,7,1),4),3)&amp;LEFT(HEX2BIN(MID(H1480,8,1),4),2)),Codes!$H$2:$I$33,2)</f>
        <v>Kick</v>
      </c>
      <c r="AE1480" s="1" t="str">
        <f t="shared" si="437"/>
        <v>1</v>
      </c>
      <c r="AF1480" s="1" t="str">
        <f t="shared" si="438"/>
        <v>1</v>
      </c>
      <c r="AH1480" s="6">
        <f t="shared" si="439"/>
        <v>34</v>
      </c>
    </row>
    <row r="1481" spans="1:34">
      <c r="A1481" s="3" t="s">
        <v>9777</v>
      </c>
      <c r="B1481" s="1" t="s">
        <v>36</v>
      </c>
      <c r="C1481" s="6" t="s">
        <v>1787</v>
      </c>
      <c r="D1481" s="9" t="s">
        <v>9778</v>
      </c>
      <c r="E1481" s="9" t="s">
        <v>232</v>
      </c>
      <c r="F1481" s="9" t="s">
        <v>91</v>
      </c>
      <c r="G1481" s="9" t="s">
        <v>468</v>
      </c>
      <c r="H1481" s="9" t="s">
        <v>473</v>
      </c>
      <c r="J1481" s="6" t="str">
        <f t="shared" si="423"/>
        <v>001011</v>
      </c>
      <c r="K1481" s="1">
        <f t="shared" si="424"/>
        <v>0</v>
      </c>
      <c r="L1481" s="6" t="str">
        <f t="shared" si="425"/>
        <v>00000</v>
      </c>
      <c r="M1481" s="1">
        <f t="shared" si="426"/>
        <v>9</v>
      </c>
      <c r="N1481" s="6" t="str">
        <f t="shared" si="427"/>
        <v>00</v>
      </c>
      <c r="O1481" s="1">
        <f t="shared" si="428"/>
        <v>8</v>
      </c>
      <c r="P1481" s="1">
        <f>IF(HEX2DEC(LEFT(E1481,4))&gt;=32768,HEX2DEC(LEFT(E1481,4))-65536,HEX2DEC(LEFT(E1481,4)))/Codes!$N$2</f>
        <v>4.8</v>
      </c>
      <c r="Q1481" s="1">
        <f>IF(HEX2DEC(RIGHT(E1481,4))&gt;=32768,HEX2DEC(RIGHT(E1481,4))-65536,HEX2DEC(RIGHT(E1481,4)))/Codes!$N$2</f>
        <v>0</v>
      </c>
      <c r="R1481" s="1">
        <f>IF(HEX2DEC(LEFT(F1481,4))&gt;=32768,HEX2DEC(LEFT(F1481,4))-65536,HEX2DEC(LEFT(F1481,4)))/Codes!$N$2</f>
        <v>0</v>
      </c>
      <c r="S1481" s="1">
        <f>IF(HEX2DEC(RIGHT(F1481,4))&gt;=32768,HEX2DEC(RIGHT(F1481,4))-65536,HEX2DEC(RIGHT(F1481,4)))/Codes!$N$2</f>
        <v>0</v>
      </c>
      <c r="T1481" s="18">
        <f t="shared" si="429"/>
        <v>361</v>
      </c>
      <c r="U1481" s="1">
        <f t="shared" si="430"/>
        <v>100</v>
      </c>
      <c r="V1481" s="1">
        <f t="shared" si="431"/>
        <v>98</v>
      </c>
      <c r="W1481" s="1" t="str">
        <f t="shared" si="432"/>
        <v>100</v>
      </c>
      <c r="X1481" s="1">
        <f t="shared" si="433"/>
        <v>2</v>
      </c>
      <c r="Y1481" s="1">
        <f t="shared" si="434"/>
        <v>0</v>
      </c>
      <c r="Z1481" s="1" t="str">
        <f>VLOOKUP(BIN2DEC(MID(HEX2BIN(MID(H1481,3,2),8),2,5)),Codes!$E$1:$F$18,2)</f>
        <v>Normal</v>
      </c>
      <c r="AA1481" s="6" t="str">
        <f t="shared" si="435"/>
        <v>0</v>
      </c>
      <c r="AB1481" s="1">
        <f t="shared" si="436"/>
        <v>1</v>
      </c>
      <c r="AC1481" s="1" t="str">
        <f>VLOOKUP(BIN2DEC(RIGHT(HEX2BIN(MID(H1481,6,1),4),1)&amp;LEFT(HEX2BIN(MID(H1481,7,1),4),1)),Codes!$K$1:$L$5,2)</f>
        <v>M</v>
      </c>
      <c r="AD1481" s="1" t="str">
        <f>VLOOKUP(BIN2DEC(RIGHT(HEX2BIN(MID(H1481,7,1),4),3)&amp;LEFT(HEX2BIN(MID(H1481,8,1),4),2)),Codes!$H$2:$I$33,2)</f>
        <v>Kick</v>
      </c>
      <c r="AE1481" s="1" t="str">
        <f t="shared" si="437"/>
        <v>1</v>
      </c>
      <c r="AF1481" s="1" t="str">
        <f t="shared" si="438"/>
        <v>1</v>
      </c>
      <c r="AH1481" s="6">
        <f t="shared" si="439"/>
        <v>34</v>
      </c>
    </row>
    <row r="1482" spans="1:34">
      <c r="A1482" s="3" t="s">
        <v>9779</v>
      </c>
      <c r="B1482" s="1" t="s">
        <v>36</v>
      </c>
      <c r="C1482" s="6" t="s">
        <v>1787</v>
      </c>
      <c r="D1482" s="9" t="s">
        <v>9774</v>
      </c>
      <c r="E1482" s="9" t="s">
        <v>232</v>
      </c>
      <c r="F1482" s="9" t="s">
        <v>91</v>
      </c>
      <c r="G1482" s="9" t="s">
        <v>468</v>
      </c>
      <c r="H1482" s="9" t="s">
        <v>473</v>
      </c>
      <c r="J1482" s="6" t="str">
        <f t="shared" si="423"/>
        <v>001011</v>
      </c>
      <c r="K1482" s="1">
        <f t="shared" si="424"/>
        <v>1</v>
      </c>
      <c r="L1482" s="6" t="str">
        <f t="shared" si="425"/>
        <v>00000</v>
      </c>
      <c r="M1482" s="1">
        <f t="shared" si="426"/>
        <v>15</v>
      </c>
      <c r="N1482" s="6" t="str">
        <f t="shared" si="427"/>
        <v>00</v>
      </c>
      <c r="O1482" s="1">
        <f t="shared" si="428"/>
        <v>8</v>
      </c>
      <c r="P1482" s="1">
        <f>IF(HEX2DEC(LEFT(E1482,4))&gt;=32768,HEX2DEC(LEFT(E1482,4))-65536,HEX2DEC(LEFT(E1482,4)))/Codes!$N$2</f>
        <v>4.8</v>
      </c>
      <c r="Q1482" s="1">
        <f>IF(HEX2DEC(RIGHT(E1482,4))&gt;=32768,HEX2DEC(RIGHT(E1482,4))-65536,HEX2DEC(RIGHT(E1482,4)))/Codes!$N$2</f>
        <v>0</v>
      </c>
      <c r="R1482" s="1">
        <f>IF(HEX2DEC(LEFT(F1482,4))&gt;=32768,HEX2DEC(LEFT(F1482,4))-65536,HEX2DEC(LEFT(F1482,4)))/Codes!$N$2</f>
        <v>0</v>
      </c>
      <c r="S1482" s="1">
        <f>IF(HEX2DEC(RIGHT(F1482,4))&gt;=32768,HEX2DEC(RIGHT(F1482,4))-65536,HEX2DEC(RIGHT(F1482,4)))/Codes!$N$2</f>
        <v>0</v>
      </c>
      <c r="T1482" s="18">
        <f t="shared" si="429"/>
        <v>361</v>
      </c>
      <c r="U1482" s="1">
        <f t="shared" si="430"/>
        <v>100</v>
      </c>
      <c r="V1482" s="1">
        <f t="shared" si="431"/>
        <v>98</v>
      </c>
      <c r="W1482" s="1" t="str">
        <f t="shared" si="432"/>
        <v>100</v>
      </c>
      <c r="X1482" s="1">
        <f t="shared" si="433"/>
        <v>2</v>
      </c>
      <c r="Y1482" s="1">
        <f t="shared" si="434"/>
        <v>0</v>
      </c>
      <c r="Z1482" s="1" t="str">
        <f>VLOOKUP(BIN2DEC(MID(HEX2BIN(MID(H1482,3,2),8),2,5)),Codes!$E$1:$F$18,2)</f>
        <v>Normal</v>
      </c>
      <c r="AA1482" s="6" t="str">
        <f t="shared" si="435"/>
        <v>0</v>
      </c>
      <c r="AB1482" s="1">
        <f t="shared" si="436"/>
        <v>1</v>
      </c>
      <c r="AC1482" s="1" t="str">
        <f>VLOOKUP(BIN2DEC(RIGHT(HEX2BIN(MID(H1482,6,1),4),1)&amp;LEFT(HEX2BIN(MID(H1482,7,1),4),1)),Codes!$K$1:$L$5,2)</f>
        <v>M</v>
      </c>
      <c r="AD1482" s="1" t="str">
        <f>VLOOKUP(BIN2DEC(RIGHT(HEX2BIN(MID(H1482,7,1),4),3)&amp;LEFT(HEX2BIN(MID(H1482,8,1),4),2)),Codes!$H$2:$I$33,2)</f>
        <v>Kick</v>
      </c>
      <c r="AE1482" s="1" t="str">
        <f t="shared" si="437"/>
        <v>1</v>
      </c>
      <c r="AF1482" s="1" t="str">
        <f t="shared" si="438"/>
        <v>1</v>
      </c>
      <c r="AH1482" s="6">
        <f t="shared" si="439"/>
        <v>34</v>
      </c>
    </row>
    <row r="1483" spans="1:34">
      <c r="A1483" s="3" t="s">
        <v>9780</v>
      </c>
      <c r="B1483" s="1" t="s">
        <v>36</v>
      </c>
      <c r="C1483" s="6" t="s">
        <v>1787</v>
      </c>
      <c r="D1483" s="9" t="s">
        <v>9776</v>
      </c>
      <c r="E1483" s="9" t="s">
        <v>232</v>
      </c>
      <c r="F1483" s="9" t="s">
        <v>91</v>
      </c>
      <c r="G1483" s="9" t="s">
        <v>468</v>
      </c>
      <c r="H1483" s="9" t="s">
        <v>473</v>
      </c>
      <c r="J1483" s="6" t="str">
        <f t="shared" si="423"/>
        <v>001011</v>
      </c>
      <c r="K1483" s="1">
        <f t="shared" si="424"/>
        <v>2</v>
      </c>
      <c r="L1483" s="6" t="str">
        <f t="shared" si="425"/>
        <v>00000</v>
      </c>
      <c r="M1483" s="1">
        <f t="shared" si="426"/>
        <v>41</v>
      </c>
      <c r="N1483" s="6" t="str">
        <f t="shared" si="427"/>
        <v>00</v>
      </c>
      <c r="O1483" s="1">
        <f t="shared" si="428"/>
        <v>6</v>
      </c>
      <c r="P1483" s="1">
        <f>IF(HEX2DEC(LEFT(E1483,4))&gt;=32768,HEX2DEC(LEFT(E1483,4))-65536,HEX2DEC(LEFT(E1483,4)))/Codes!$N$2</f>
        <v>4.8</v>
      </c>
      <c r="Q1483" s="1">
        <f>IF(HEX2DEC(RIGHT(E1483,4))&gt;=32768,HEX2DEC(RIGHT(E1483,4))-65536,HEX2DEC(RIGHT(E1483,4)))/Codes!$N$2</f>
        <v>0</v>
      </c>
      <c r="R1483" s="1">
        <f>IF(HEX2DEC(LEFT(F1483,4))&gt;=32768,HEX2DEC(LEFT(F1483,4))-65536,HEX2DEC(LEFT(F1483,4)))/Codes!$N$2</f>
        <v>0</v>
      </c>
      <c r="S1483" s="1">
        <f>IF(HEX2DEC(RIGHT(F1483,4))&gt;=32768,HEX2DEC(RIGHT(F1483,4))-65536,HEX2DEC(RIGHT(F1483,4)))/Codes!$N$2</f>
        <v>0</v>
      </c>
      <c r="T1483" s="18">
        <f t="shared" si="429"/>
        <v>361</v>
      </c>
      <c r="U1483" s="1">
        <f t="shared" si="430"/>
        <v>100</v>
      </c>
      <c r="V1483" s="1">
        <f t="shared" si="431"/>
        <v>98</v>
      </c>
      <c r="W1483" s="1" t="str">
        <f t="shared" si="432"/>
        <v>100</v>
      </c>
      <c r="X1483" s="1">
        <f t="shared" si="433"/>
        <v>2</v>
      </c>
      <c r="Y1483" s="1">
        <f t="shared" si="434"/>
        <v>0</v>
      </c>
      <c r="Z1483" s="1" t="str">
        <f>VLOOKUP(BIN2DEC(MID(HEX2BIN(MID(H1483,3,2),8),2,5)),Codes!$E$1:$F$18,2)</f>
        <v>Normal</v>
      </c>
      <c r="AA1483" s="6" t="str">
        <f t="shared" si="435"/>
        <v>0</v>
      </c>
      <c r="AB1483" s="1">
        <f t="shared" si="436"/>
        <v>1</v>
      </c>
      <c r="AC1483" s="1" t="str">
        <f>VLOOKUP(BIN2DEC(RIGHT(HEX2BIN(MID(H1483,6,1),4),1)&amp;LEFT(HEX2BIN(MID(H1483,7,1),4),1)),Codes!$K$1:$L$5,2)</f>
        <v>M</v>
      </c>
      <c r="AD1483" s="1" t="str">
        <f>VLOOKUP(BIN2DEC(RIGHT(HEX2BIN(MID(H1483,7,1),4),3)&amp;LEFT(HEX2BIN(MID(H1483,8,1),4),2)),Codes!$H$2:$I$33,2)</f>
        <v>Kick</v>
      </c>
      <c r="AE1483" s="1" t="str">
        <f t="shared" si="437"/>
        <v>1</v>
      </c>
      <c r="AF1483" s="1" t="str">
        <f t="shared" si="438"/>
        <v>1</v>
      </c>
      <c r="AH1483" s="6">
        <f t="shared" si="439"/>
        <v>34</v>
      </c>
    </row>
    <row r="1484" spans="1:34">
      <c r="A1484" s="3" t="s">
        <v>9781</v>
      </c>
      <c r="B1484" s="1" t="s">
        <v>36</v>
      </c>
      <c r="C1484" s="6" t="s">
        <v>1796</v>
      </c>
      <c r="D1484" s="9" t="s">
        <v>479</v>
      </c>
      <c r="E1484" s="9" t="s">
        <v>207</v>
      </c>
      <c r="F1484" s="9" t="s">
        <v>3095</v>
      </c>
      <c r="G1484" s="9" t="s">
        <v>481</v>
      </c>
      <c r="H1484" s="9" t="s">
        <v>482</v>
      </c>
      <c r="J1484" s="6" t="str">
        <f t="shared" si="423"/>
        <v>001011</v>
      </c>
      <c r="K1484" s="1">
        <f t="shared" si="424"/>
        <v>0</v>
      </c>
      <c r="L1484" s="6" t="str">
        <f t="shared" si="425"/>
        <v>00000</v>
      </c>
      <c r="M1484" s="1">
        <f t="shared" si="426"/>
        <v>0</v>
      </c>
      <c r="N1484" s="6" t="str">
        <f t="shared" si="427"/>
        <v>00</v>
      </c>
      <c r="O1484" s="1">
        <f t="shared" si="428"/>
        <v>0</v>
      </c>
      <c r="P1484" s="1">
        <f>IF(HEX2DEC(LEFT(E1484,4))&gt;=32768,HEX2DEC(LEFT(E1484,4))-65536,HEX2DEC(LEFT(E1484,4)))/Codes!$N$2</f>
        <v>4</v>
      </c>
      <c r="Q1484" s="1">
        <f>IF(HEX2DEC(RIGHT(E1484,4))&gt;=32768,HEX2DEC(RIGHT(E1484,4))-65536,HEX2DEC(RIGHT(E1484,4)))/Codes!$N$2</f>
        <v>0</v>
      </c>
      <c r="R1484" s="1">
        <f>IF(HEX2DEC(LEFT(F1484,4))&gt;=32768,HEX2DEC(LEFT(F1484,4))-65536,HEX2DEC(LEFT(F1484,4)))/Codes!$N$2</f>
        <v>7.2</v>
      </c>
      <c r="S1484" s="1">
        <f>IF(HEX2DEC(RIGHT(F1484,4))&gt;=32768,HEX2DEC(RIGHT(F1484,4))-65536,HEX2DEC(RIGHT(F1484,4)))/Codes!$N$2</f>
        <v>8.8000000000000007</v>
      </c>
      <c r="T1484" s="18">
        <f t="shared" si="429"/>
        <v>361</v>
      </c>
      <c r="U1484" s="1">
        <f t="shared" si="430"/>
        <v>100</v>
      </c>
      <c r="V1484" s="1">
        <f t="shared" si="431"/>
        <v>0</v>
      </c>
      <c r="W1484" s="1" t="str">
        <f t="shared" si="432"/>
        <v>100</v>
      </c>
      <c r="X1484" s="1">
        <f t="shared" si="433"/>
        <v>2</v>
      </c>
      <c r="Y1484" s="1">
        <f t="shared" si="434"/>
        <v>0</v>
      </c>
      <c r="Z1484" s="1" t="str">
        <f>VLOOKUP(BIN2DEC(MID(HEX2BIN(MID(H1484,3,2),8),2,5)),Codes!$E$1:$F$18,2)</f>
        <v>Grab</v>
      </c>
      <c r="AA1484" s="6" t="str">
        <f t="shared" si="435"/>
        <v>0</v>
      </c>
      <c r="AB1484" s="1">
        <f t="shared" si="436"/>
        <v>0</v>
      </c>
      <c r="AC1484" s="1" t="str">
        <f>VLOOKUP(BIN2DEC(RIGHT(HEX2BIN(MID(H1484,6,1),4),1)&amp;LEFT(HEX2BIN(MID(H1484,7,1),4),1)),Codes!$K$1:$L$5,2)</f>
        <v>M</v>
      </c>
      <c r="AD1484" s="1" t="str">
        <f>VLOOKUP(BIN2DEC(RIGHT(HEX2BIN(MID(H1484,7,1),4),3)&amp;LEFT(HEX2BIN(MID(H1484,8,1),4),2)),Codes!$H$2:$I$33,2)</f>
        <v>Kick</v>
      </c>
      <c r="AE1484" s="1" t="str">
        <f t="shared" si="437"/>
        <v>1</v>
      </c>
      <c r="AF1484" s="1" t="str">
        <f t="shared" si="438"/>
        <v>1</v>
      </c>
      <c r="AH1484" s="6">
        <f t="shared" si="439"/>
        <v>34</v>
      </c>
    </row>
    <row r="1485" spans="1:34">
      <c r="A1485" s="3" t="s">
        <v>9782</v>
      </c>
      <c r="B1485" s="1" t="s">
        <v>36</v>
      </c>
      <c r="C1485" s="6" t="s">
        <v>1796</v>
      </c>
      <c r="D1485" s="9" t="s">
        <v>484</v>
      </c>
      <c r="E1485" s="9" t="s">
        <v>212</v>
      </c>
      <c r="F1485" s="9" t="s">
        <v>1546</v>
      </c>
      <c r="G1485" s="9" t="s">
        <v>481</v>
      </c>
      <c r="H1485" s="9" t="s">
        <v>482</v>
      </c>
      <c r="J1485" s="6" t="str">
        <f t="shared" si="423"/>
        <v>001011</v>
      </c>
      <c r="K1485" s="1">
        <f t="shared" si="424"/>
        <v>1</v>
      </c>
      <c r="L1485" s="6" t="str">
        <f t="shared" si="425"/>
        <v>00000</v>
      </c>
      <c r="M1485" s="1">
        <f t="shared" si="426"/>
        <v>0</v>
      </c>
      <c r="N1485" s="6" t="str">
        <f t="shared" si="427"/>
        <v>00</v>
      </c>
      <c r="O1485" s="1">
        <f t="shared" si="428"/>
        <v>0</v>
      </c>
      <c r="P1485" s="1">
        <f>IF(HEX2DEC(LEFT(E1485,4))&gt;=32768,HEX2DEC(LEFT(E1485,4))-65536,HEX2DEC(LEFT(E1485,4)))/Codes!$N$2</f>
        <v>2.8</v>
      </c>
      <c r="Q1485" s="1">
        <f>IF(HEX2DEC(RIGHT(E1485,4))&gt;=32768,HEX2DEC(RIGHT(E1485,4))-65536,HEX2DEC(RIGHT(E1485,4)))/Codes!$N$2</f>
        <v>0</v>
      </c>
      <c r="R1485" s="1">
        <f>IF(HEX2DEC(LEFT(F1485,4))&gt;=32768,HEX2DEC(LEFT(F1485,4))-65536,HEX2DEC(LEFT(F1485,4)))/Codes!$N$2</f>
        <v>7.2</v>
      </c>
      <c r="S1485" s="1">
        <f>IF(HEX2DEC(RIGHT(F1485,4))&gt;=32768,HEX2DEC(RIGHT(F1485,4))-65536,HEX2DEC(RIGHT(F1485,4)))/Codes!$N$2</f>
        <v>4.8</v>
      </c>
      <c r="T1485" s="18">
        <f t="shared" si="429"/>
        <v>361</v>
      </c>
      <c r="U1485" s="1">
        <f t="shared" si="430"/>
        <v>100</v>
      </c>
      <c r="V1485" s="1">
        <f t="shared" si="431"/>
        <v>0</v>
      </c>
      <c r="W1485" s="1" t="str">
        <f t="shared" si="432"/>
        <v>100</v>
      </c>
      <c r="X1485" s="1">
        <f t="shared" si="433"/>
        <v>2</v>
      </c>
      <c r="Y1485" s="1">
        <f t="shared" si="434"/>
        <v>0</v>
      </c>
      <c r="Z1485" s="1" t="str">
        <f>VLOOKUP(BIN2DEC(MID(HEX2BIN(MID(H1485,3,2),8),2,5)),Codes!$E$1:$F$18,2)</f>
        <v>Grab</v>
      </c>
      <c r="AA1485" s="6" t="str">
        <f t="shared" si="435"/>
        <v>0</v>
      </c>
      <c r="AB1485" s="1">
        <f t="shared" si="436"/>
        <v>0</v>
      </c>
      <c r="AC1485" s="1" t="str">
        <f>VLOOKUP(BIN2DEC(RIGHT(HEX2BIN(MID(H1485,6,1),4),1)&amp;LEFT(HEX2BIN(MID(H1485,7,1),4),1)),Codes!$K$1:$L$5,2)</f>
        <v>M</v>
      </c>
      <c r="AD1485" s="1" t="str">
        <f>VLOOKUP(BIN2DEC(RIGHT(HEX2BIN(MID(H1485,7,1),4),3)&amp;LEFT(HEX2BIN(MID(H1485,8,1),4),2)),Codes!$H$2:$I$33,2)</f>
        <v>Kick</v>
      </c>
      <c r="AE1485" s="1" t="str">
        <f t="shared" si="437"/>
        <v>1</v>
      </c>
      <c r="AF1485" s="1" t="str">
        <f t="shared" si="438"/>
        <v>1</v>
      </c>
      <c r="AH1485" s="6">
        <f t="shared" si="439"/>
        <v>34</v>
      </c>
    </row>
    <row r="1486" spans="1:34">
      <c r="A1486" s="3" t="s">
        <v>9784</v>
      </c>
      <c r="B1486" s="1" t="s">
        <v>36</v>
      </c>
      <c r="C1486" s="6" t="s">
        <v>1797</v>
      </c>
      <c r="D1486" s="9" t="s">
        <v>479</v>
      </c>
      <c r="E1486" s="9" t="s">
        <v>207</v>
      </c>
      <c r="F1486" s="9" t="s">
        <v>8277</v>
      </c>
      <c r="G1486" s="9" t="s">
        <v>481</v>
      </c>
      <c r="H1486" s="9" t="s">
        <v>482</v>
      </c>
      <c r="J1486" s="6" t="str">
        <f t="shared" si="423"/>
        <v>001011</v>
      </c>
      <c r="K1486" s="1">
        <f t="shared" si="424"/>
        <v>0</v>
      </c>
      <c r="L1486" s="6" t="str">
        <f t="shared" si="425"/>
        <v>00000</v>
      </c>
      <c r="M1486" s="1">
        <f t="shared" si="426"/>
        <v>0</v>
      </c>
      <c r="N1486" s="6" t="str">
        <f t="shared" si="427"/>
        <v>00</v>
      </c>
      <c r="O1486" s="1">
        <f t="shared" si="428"/>
        <v>0</v>
      </c>
      <c r="P1486" s="1">
        <f>IF(HEX2DEC(LEFT(E1486,4))&gt;=32768,HEX2DEC(LEFT(E1486,4))-65536,HEX2DEC(LEFT(E1486,4)))/Codes!$N$2</f>
        <v>4</v>
      </c>
      <c r="Q1486" s="1">
        <f>IF(HEX2DEC(RIGHT(E1486,4))&gt;=32768,HEX2DEC(RIGHT(E1486,4))-65536,HEX2DEC(RIGHT(E1486,4)))/Codes!$N$2</f>
        <v>0</v>
      </c>
      <c r="R1486" s="1">
        <f>IF(HEX2DEC(LEFT(F1486,4))&gt;=32768,HEX2DEC(LEFT(F1486,4))-65536,HEX2DEC(LEFT(F1486,4)))/Codes!$N$2</f>
        <v>6</v>
      </c>
      <c r="S1486" s="1">
        <f>IF(HEX2DEC(RIGHT(F1486,4))&gt;=32768,HEX2DEC(RIGHT(F1486,4))-65536,HEX2DEC(RIGHT(F1486,4)))/Codes!$N$2</f>
        <v>8</v>
      </c>
      <c r="T1486" s="18">
        <f t="shared" si="429"/>
        <v>361</v>
      </c>
      <c r="U1486" s="1">
        <f t="shared" si="430"/>
        <v>100</v>
      </c>
      <c r="V1486" s="1">
        <f t="shared" si="431"/>
        <v>0</v>
      </c>
      <c r="W1486" s="1" t="str">
        <f t="shared" si="432"/>
        <v>100</v>
      </c>
      <c r="X1486" s="1">
        <f t="shared" si="433"/>
        <v>2</v>
      </c>
      <c r="Y1486" s="1">
        <f t="shared" si="434"/>
        <v>0</v>
      </c>
      <c r="Z1486" s="1" t="str">
        <f>VLOOKUP(BIN2DEC(MID(HEX2BIN(MID(H1486,3,2),8),2,5)),Codes!$E$1:$F$18,2)</f>
        <v>Grab</v>
      </c>
      <c r="AA1486" s="6" t="str">
        <f t="shared" si="435"/>
        <v>0</v>
      </c>
      <c r="AB1486" s="1">
        <f t="shared" si="436"/>
        <v>0</v>
      </c>
      <c r="AC1486" s="1" t="str">
        <f>VLOOKUP(BIN2DEC(RIGHT(HEX2BIN(MID(H1486,6,1),4),1)&amp;LEFT(HEX2BIN(MID(H1486,7,1),4),1)),Codes!$K$1:$L$5,2)</f>
        <v>M</v>
      </c>
      <c r="AD1486" s="1" t="str">
        <f>VLOOKUP(BIN2DEC(RIGHT(HEX2BIN(MID(H1486,7,1),4),3)&amp;LEFT(HEX2BIN(MID(H1486,8,1),4),2)),Codes!$H$2:$I$33,2)</f>
        <v>Kick</v>
      </c>
      <c r="AE1486" s="1" t="str">
        <f t="shared" si="437"/>
        <v>1</v>
      </c>
      <c r="AF1486" s="1" t="str">
        <f t="shared" si="438"/>
        <v>1</v>
      </c>
      <c r="AH1486" s="6">
        <f t="shared" si="439"/>
        <v>34</v>
      </c>
    </row>
    <row r="1487" spans="1:34">
      <c r="A1487" s="3" t="s">
        <v>9785</v>
      </c>
      <c r="B1487" s="1" t="s">
        <v>36</v>
      </c>
      <c r="C1487" s="6" t="s">
        <v>1797</v>
      </c>
      <c r="D1487" s="9" t="s">
        <v>484</v>
      </c>
      <c r="E1487" s="9" t="s">
        <v>307</v>
      </c>
      <c r="F1487" s="9" t="s">
        <v>9786</v>
      </c>
      <c r="G1487" s="9" t="s">
        <v>481</v>
      </c>
      <c r="H1487" s="9" t="s">
        <v>482</v>
      </c>
      <c r="J1487" s="6" t="str">
        <f t="shared" si="423"/>
        <v>001011</v>
      </c>
      <c r="K1487" s="1">
        <f t="shared" si="424"/>
        <v>1</v>
      </c>
      <c r="L1487" s="6" t="str">
        <f t="shared" si="425"/>
        <v>00000</v>
      </c>
      <c r="M1487" s="1">
        <f t="shared" si="426"/>
        <v>0</v>
      </c>
      <c r="N1487" s="6" t="str">
        <f t="shared" si="427"/>
        <v>00</v>
      </c>
      <c r="O1487" s="1">
        <f t="shared" si="428"/>
        <v>0</v>
      </c>
      <c r="P1487" s="1">
        <f>IF(HEX2DEC(LEFT(E1487,4))&gt;=32768,HEX2DEC(LEFT(E1487,4))-65536,HEX2DEC(LEFT(E1487,4)))/Codes!$N$2</f>
        <v>3.2</v>
      </c>
      <c r="Q1487" s="1">
        <f>IF(HEX2DEC(RIGHT(E1487,4))&gt;=32768,HEX2DEC(RIGHT(E1487,4))-65536,HEX2DEC(RIGHT(E1487,4)))/Codes!$N$2</f>
        <v>0</v>
      </c>
      <c r="R1487" s="1">
        <f>IF(HEX2DEC(LEFT(F1487,4))&gt;=32768,HEX2DEC(LEFT(F1487,4))-65536,HEX2DEC(LEFT(F1487,4)))/Codes!$N$2</f>
        <v>7.2</v>
      </c>
      <c r="S1487" s="1">
        <f>IF(HEX2DEC(RIGHT(F1487,4))&gt;=32768,HEX2DEC(RIGHT(F1487,4))-65536,HEX2DEC(RIGHT(F1487,4)))/Codes!$N$2</f>
        <v>3.2</v>
      </c>
      <c r="T1487" s="18">
        <f t="shared" si="429"/>
        <v>361</v>
      </c>
      <c r="U1487" s="1">
        <f t="shared" si="430"/>
        <v>100</v>
      </c>
      <c r="V1487" s="1">
        <f t="shared" si="431"/>
        <v>0</v>
      </c>
      <c r="W1487" s="1" t="str">
        <f t="shared" si="432"/>
        <v>100</v>
      </c>
      <c r="X1487" s="1">
        <f t="shared" si="433"/>
        <v>2</v>
      </c>
      <c r="Y1487" s="1">
        <f t="shared" si="434"/>
        <v>0</v>
      </c>
      <c r="Z1487" s="1" t="str">
        <f>VLOOKUP(BIN2DEC(MID(HEX2BIN(MID(H1487,3,2),8),2,5)),Codes!$E$1:$F$18,2)</f>
        <v>Grab</v>
      </c>
      <c r="AA1487" s="6" t="str">
        <f t="shared" si="435"/>
        <v>0</v>
      </c>
      <c r="AB1487" s="1">
        <f t="shared" si="436"/>
        <v>0</v>
      </c>
      <c r="AC1487" s="1" t="str">
        <f>VLOOKUP(BIN2DEC(RIGHT(HEX2BIN(MID(H1487,6,1),4),1)&amp;LEFT(HEX2BIN(MID(H1487,7,1),4),1)),Codes!$K$1:$L$5,2)</f>
        <v>M</v>
      </c>
      <c r="AD1487" s="1" t="str">
        <f>VLOOKUP(BIN2DEC(RIGHT(HEX2BIN(MID(H1487,7,1),4),3)&amp;LEFT(HEX2BIN(MID(H1487,8,1),4),2)),Codes!$H$2:$I$33,2)</f>
        <v>Kick</v>
      </c>
      <c r="AE1487" s="1" t="str">
        <f t="shared" si="437"/>
        <v>1</v>
      </c>
      <c r="AF1487" s="1" t="str">
        <f t="shared" si="438"/>
        <v>1</v>
      </c>
      <c r="AH1487" s="6">
        <f t="shared" si="439"/>
        <v>34</v>
      </c>
    </row>
    <row r="1488" spans="1:34">
      <c r="A1488" s="3" t="s">
        <v>9787</v>
      </c>
      <c r="B1488" s="1" t="s">
        <v>36</v>
      </c>
      <c r="C1488" s="6" t="s">
        <v>1797</v>
      </c>
      <c r="D1488" s="9" t="s">
        <v>494</v>
      </c>
      <c r="E1488" s="9" t="s">
        <v>307</v>
      </c>
      <c r="F1488" s="9" t="s">
        <v>9788</v>
      </c>
      <c r="G1488" s="9" t="s">
        <v>481</v>
      </c>
      <c r="H1488" s="9" t="s">
        <v>482</v>
      </c>
      <c r="J1488" s="6" t="str">
        <f t="shared" si="423"/>
        <v>001011</v>
      </c>
      <c r="K1488" s="1">
        <f t="shared" si="424"/>
        <v>2</v>
      </c>
      <c r="L1488" s="6" t="str">
        <f t="shared" si="425"/>
        <v>00000</v>
      </c>
      <c r="M1488" s="1">
        <f t="shared" si="426"/>
        <v>0</v>
      </c>
      <c r="N1488" s="6" t="str">
        <f t="shared" si="427"/>
        <v>00</v>
      </c>
      <c r="O1488" s="1">
        <f t="shared" si="428"/>
        <v>0</v>
      </c>
      <c r="P1488" s="1">
        <f>IF(HEX2DEC(LEFT(E1488,4))&gt;=32768,HEX2DEC(LEFT(E1488,4))-65536,HEX2DEC(LEFT(E1488,4)))/Codes!$N$2</f>
        <v>3.2</v>
      </c>
      <c r="Q1488" s="1">
        <f>IF(HEX2DEC(RIGHT(E1488,4))&gt;=32768,HEX2DEC(RIGHT(E1488,4))-65536,HEX2DEC(RIGHT(E1488,4)))/Codes!$N$2</f>
        <v>0</v>
      </c>
      <c r="R1488" s="1">
        <f>IF(HEX2DEC(LEFT(F1488,4))&gt;=32768,HEX2DEC(LEFT(F1488,4))-65536,HEX2DEC(LEFT(F1488,4)))/Codes!$N$2</f>
        <v>7.2</v>
      </c>
      <c r="S1488" s="1">
        <f>IF(HEX2DEC(RIGHT(F1488,4))&gt;=32768,HEX2DEC(RIGHT(F1488,4))-65536,HEX2DEC(RIGHT(F1488,4)))/Codes!$N$2</f>
        <v>-0.8</v>
      </c>
      <c r="T1488" s="18">
        <f t="shared" si="429"/>
        <v>361</v>
      </c>
      <c r="U1488" s="1">
        <f t="shared" si="430"/>
        <v>100</v>
      </c>
      <c r="V1488" s="1">
        <f t="shared" si="431"/>
        <v>0</v>
      </c>
      <c r="W1488" s="1" t="str">
        <f t="shared" si="432"/>
        <v>100</v>
      </c>
      <c r="X1488" s="1">
        <f t="shared" si="433"/>
        <v>2</v>
      </c>
      <c r="Y1488" s="1">
        <f t="shared" si="434"/>
        <v>0</v>
      </c>
      <c r="Z1488" s="1" t="str">
        <f>VLOOKUP(BIN2DEC(MID(HEX2BIN(MID(H1488,3,2),8),2,5)),Codes!$E$1:$F$18,2)</f>
        <v>Grab</v>
      </c>
      <c r="AA1488" s="6" t="str">
        <f t="shared" si="435"/>
        <v>0</v>
      </c>
      <c r="AB1488" s="1">
        <f t="shared" si="436"/>
        <v>0</v>
      </c>
      <c r="AC1488" s="1" t="str">
        <f>VLOOKUP(BIN2DEC(RIGHT(HEX2BIN(MID(H1488,6,1),4),1)&amp;LEFT(HEX2BIN(MID(H1488,7,1),4),1)),Codes!$K$1:$L$5,2)</f>
        <v>M</v>
      </c>
      <c r="AD1488" s="1" t="str">
        <f>VLOOKUP(BIN2DEC(RIGHT(HEX2BIN(MID(H1488,7,1),4),3)&amp;LEFT(HEX2BIN(MID(H1488,8,1),4),2)),Codes!$H$2:$I$33,2)</f>
        <v>Kick</v>
      </c>
      <c r="AE1488" s="1" t="str">
        <f t="shared" si="437"/>
        <v>1</v>
      </c>
      <c r="AF1488" s="1" t="str">
        <f t="shared" si="438"/>
        <v>1</v>
      </c>
      <c r="AH1488" s="6">
        <f t="shared" si="439"/>
        <v>34</v>
      </c>
    </row>
    <row r="1489" spans="1:34">
      <c r="A1489" s="3" t="s">
        <v>9790</v>
      </c>
      <c r="B1489" s="1" t="s">
        <v>36</v>
      </c>
      <c r="C1489" s="6" t="s">
        <v>530</v>
      </c>
      <c r="D1489" s="9" t="s">
        <v>9791</v>
      </c>
      <c r="E1489" s="9" t="s">
        <v>299</v>
      </c>
      <c r="F1489" s="9" t="s">
        <v>91</v>
      </c>
      <c r="G1489" s="9" t="s">
        <v>501</v>
      </c>
      <c r="H1489" s="9" t="s">
        <v>259</v>
      </c>
      <c r="J1489" s="6" t="str">
        <f t="shared" si="423"/>
        <v>001011</v>
      </c>
      <c r="K1489" s="1">
        <f t="shared" si="424"/>
        <v>0</v>
      </c>
      <c r="L1489" s="6" t="str">
        <f t="shared" si="425"/>
        <v>00010</v>
      </c>
      <c r="M1489" s="1">
        <f t="shared" si="426"/>
        <v>313</v>
      </c>
      <c r="N1489" s="6" t="str">
        <f t="shared" si="427"/>
        <v>00</v>
      </c>
      <c r="O1489" s="1">
        <f t="shared" si="428"/>
        <v>3</v>
      </c>
      <c r="P1489" s="1">
        <f>IF(HEX2DEC(LEFT(E1489,4))&gt;=32768,HEX2DEC(LEFT(E1489,4))-65536,HEX2DEC(LEFT(E1489,4)))/Codes!$N$2</f>
        <v>6</v>
      </c>
      <c r="Q1489" s="1">
        <f>IF(HEX2DEC(RIGHT(E1489,4))&gt;=32768,HEX2DEC(RIGHT(E1489,4))-65536,HEX2DEC(RIGHT(E1489,4)))/Codes!$N$2</f>
        <v>0</v>
      </c>
      <c r="R1489" s="1">
        <f>IF(HEX2DEC(LEFT(F1489,4))&gt;=32768,HEX2DEC(LEFT(F1489,4))-65536,HEX2DEC(LEFT(F1489,4)))/Codes!$N$2</f>
        <v>0</v>
      </c>
      <c r="S1489" s="1">
        <f>IF(HEX2DEC(RIGHT(F1489,4))&gt;=32768,HEX2DEC(RIGHT(F1489,4))-65536,HEX2DEC(RIGHT(F1489,4)))/Codes!$N$2</f>
        <v>0</v>
      </c>
      <c r="T1489" s="18">
        <f t="shared" si="429"/>
        <v>80</v>
      </c>
      <c r="U1489" s="1">
        <f t="shared" si="430"/>
        <v>100</v>
      </c>
      <c r="V1489" s="1">
        <f t="shared" si="431"/>
        <v>134</v>
      </c>
      <c r="W1489" s="1" t="str">
        <f t="shared" si="432"/>
        <v>100</v>
      </c>
      <c r="X1489" s="1">
        <f t="shared" si="433"/>
        <v>1</v>
      </c>
      <c r="Y1489" s="1">
        <f t="shared" si="434"/>
        <v>0</v>
      </c>
      <c r="Z1489" s="1" t="str">
        <f>VLOOKUP(BIN2DEC(MID(HEX2BIN(MID(H1489,3,2),8),2,5)),Codes!$E$1:$F$18,2)</f>
        <v>Normal</v>
      </c>
      <c r="AA1489" s="6" t="str">
        <f t="shared" si="435"/>
        <v>0</v>
      </c>
      <c r="AB1489" s="1">
        <f t="shared" si="436"/>
        <v>0</v>
      </c>
      <c r="AC1489" s="1" t="str">
        <f>VLOOKUP(BIN2DEC(RIGHT(HEX2BIN(MID(H1489,6,1),4),1)&amp;LEFT(HEX2BIN(MID(H1489,7,1),4),1)),Codes!$K$1:$L$5,2)</f>
        <v>S</v>
      </c>
      <c r="AD1489" s="1" t="str">
        <f>VLOOKUP(BIN2DEC(RIGHT(HEX2BIN(MID(H1489,7,1),4),3)&amp;LEFT(HEX2BIN(MID(H1489,8,1),4),2)),Codes!$H$2:$I$33,2)</f>
        <v>Punch</v>
      </c>
      <c r="AE1489" s="1" t="str">
        <f t="shared" si="437"/>
        <v>1</v>
      </c>
      <c r="AF1489" s="1" t="str">
        <f t="shared" si="438"/>
        <v>1</v>
      </c>
      <c r="AH1489" s="6">
        <f t="shared" si="439"/>
        <v>1</v>
      </c>
    </row>
    <row r="1490" spans="1:34">
      <c r="A1490" s="3" t="s">
        <v>9796</v>
      </c>
      <c r="B1490" s="1" t="s">
        <v>36</v>
      </c>
      <c r="C1490" s="6" t="s">
        <v>3924</v>
      </c>
      <c r="D1490" s="9" t="s">
        <v>9627</v>
      </c>
      <c r="E1490" s="9" t="s">
        <v>232</v>
      </c>
      <c r="F1490" s="9" t="s">
        <v>91</v>
      </c>
      <c r="G1490" s="9" t="s">
        <v>9797</v>
      </c>
      <c r="H1490" s="9" t="s">
        <v>9798</v>
      </c>
      <c r="J1490" s="6" t="str">
        <f t="shared" si="423"/>
        <v>001011</v>
      </c>
      <c r="K1490" s="1">
        <f t="shared" si="424"/>
        <v>0</v>
      </c>
      <c r="L1490" s="6" t="str">
        <f t="shared" si="425"/>
        <v>00000</v>
      </c>
      <c r="M1490" s="1">
        <f t="shared" si="426"/>
        <v>25</v>
      </c>
      <c r="N1490" s="6" t="str">
        <f t="shared" si="427"/>
        <v>00</v>
      </c>
      <c r="O1490" s="1">
        <f t="shared" si="428"/>
        <v>4</v>
      </c>
      <c r="P1490" s="1">
        <f>IF(HEX2DEC(LEFT(E1490,4))&gt;=32768,HEX2DEC(LEFT(E1490,4))-65536,HEX2DEC(LEFT(E1490,4)))/Codes!$N$2</f>
        <v>4.8</v>
      </c>
      <c r="Q1490" s="1">
        <f>IF(HEX2DEC(RIGHT(E1490,4))&gt;=32768,HEX2DEC(RIGHT(E1490,4))-65536,HEX2DEC(RIGHT(E1490,4)))/Codes!$N$2</f>
        <v>0</v>
      </c>
      <c r="R1490" s="1">
        <f>IF(HEX2DEC(LEFT(F1490,4))&gt;=32768,HEX2DEC(LEFT(F1490,4))-65536,HEX2DEC(LEFT(F1490,4)))/Codes!$N$2</f>
        <v>0</v>
      </c>
      <c r="S1490" s="1">
        <f>IF(HEX2DEC(RIGHT(F1490,4))&gt;=32768,HEX2DEC(RIGHT(F1490,4))-65536,HEX2DEC(RIGHT(F1490,4)))/Codes!$N$2</f>
        <v>0</v>
      </c>
      <c r="T1490" s="18">
        <f t="shared" si="429"/>
        <v>55</v>
      </c>
      <c r="U1490" s="1">
        <f t="shared" si="430"/>
        <v>100</v>
      </c>
      <c r="V1490" s="1">
        <f t="shared" si="431"/>
        <v>236</v>
      </c>
      <c r="W1490" s="1" t="str">
        <f t="shared" si="432"/>
        <v>100</v>
      </c>
      <c r="X1490" s="1">
        <f t="shared" si="433"/>
        <v>0</v>
      </c>
      <c r="Y1490" s="1">
        <f t="shared" si="434"/>
        <v>10</v>
      </c>
      <c r="Z1490" s="1" t="str">
        <f>VLOOKUP(BIN2DEC(MID(HEX2BIN(MID(H1490,3,2),8),2,5)),Codes!$E$1:$F$18,2)</f>
        <v>Normal</v>
      </c>
      <c r="AA1490" s="6" t="str">
        <f t="shared" si="435"/>
        <v>0</v>
      </c>
      <c r="AB1490" s="1">
        <f t="shared" si="436"/>
        <v>1</v>
      </c>
      <c r="AC1490" s="1" t="str">
        <f>VLOOKUP(BIN2DEC(RIGHT(HEX2BIN(MID(H1490,6,1),4),1)&amp;LEFT(HEX2BIN(MID(H1490,7,1),4),1)),Codes!$K$1:$L$5,2)</f>
        <v>L</v>
      </c>
      <c r="AD1490" s="1" t="str">
        <f>VLOOKUP(BIN2DEC(RIGHT(HEX2BIN(MID(H1490,7,1),4),3)&amp;LEFT(HEX2BIN(MID(H1490,8,1),4),2)),Codes!$H$2:$I$33,2)</f>
        <v>Punch</v>
      </c>
      <c r="AE1490" s="1" t="str">
        <f t="shared" si="437"/>
        <v>1</v>
      </c>
      <c r="AF1490" s="1" t="str">
        <f t="shared" si="438"/>
        <v>1</v>
      </c>
      <c r="AH1490" s="6">
        <f t="shared" si="439"/>
        <v>65</v>
      </c>
    </row>
    <row r="1491" spans="1:34">
      <c r="A1491" s="3" t="s">
        <v>5757</v>
      </c>
      <c r="B1491" s="1" t="s">
        <v>43</v>
      </c>
      <c r="C1491" s="6" t="s">
        <v>5760</v>
      </c>
      <c r="D1491" s="9" t="s">
        <v>5758</v>
      </c>
      <c r="E1491" s="9" t="s">
        <v>395</v>
      </c>
      <c r="F1491" s="9" t="s">
        <v>5759</v>
      </c>
      <c r="G1491" s="9" t="s">
        <v>1366</v>
      </c>
      <c r="H1491" s="9" t="s">
        <v>945</v>
      </c>
      <c r="J1491" s="6" t="str">
        <f t="shared" si="423"/>
        <v>001011</v>
      </c>
      <c r="K1491" s="1">
        <f t="shared" si="424"/>
        <v>0</v>
      </c>
      <c r="L1491" s="6" t="str">
        <f t="shared" si="425"/>
        <v>00000</v>
      </c>
      <c r="M1491" s="1">
        <f t="shared" si="426"/>
        <v>57</v>
      </c>
      <c r="N1491" s="6" t="str">
        <f t="shared" si="427"/>
        <v>00</v>
      </c>
      <c r="O1491" s="1">
        <f t="shared" si="428"/>
        <v>1</v>
      </c>
      <c r="P1491" s="1">
        <f>IF(HEX2DEC(LEFT(E1491,4))&gt;=32768,HEX2DEC(LEFT(E1491,4))-65536,HEX2DEC(LEFT(E1491,4)))/Codes!$N$2</f>
        <v>5.6</v>
      </c>
      <c r="Q1491" s="1">
        <f>IF(HEX2DEC(RIGHT(E1491,4))&gt;=32768,HEX2DEC(RIGHT(E1491,4))-65536,HEX2DEC(RIGHT(E1491,4)))/Codes!$N$2</f>
        <v>0</v>
      </c>
      <c r="R1491" s="1">
        <f>IF(HEX2DEC(LEFT(F1491,4))&gt;=32768,HEX2DEC(LEFT(F1491,4))-65536,HEX2DEC(LEFT(F1491,4)))/Codes!$N$2</f>
        <v>0</v>
      </c>
      <c r="S1491" s="1">
        <f>IF(HEX2DEC(RIGHT(F1491,4))&gt;=32768,HEX2DEC(RIGHT(F1491,4))-65536,HEX2DEC(RIGHT(F1491,4)))/Codes!$N$2</f>
        <v>3.6</v>
      </c>
      <c r="T1491" s="18">
        <f t="shared" si="429"/>
        <v>361</v>
      </c>
      <c r="U1491" s="1">
        <f t="shared" si="430"/>
        <v>100</v>
      </c>
      <c r="V1491" s="1">
        <f t="shared" si="431"/>
        <v>0</v>
      </c>
      <c r="W1491" s="1" t="str">
        <f t="shared" si="432"/>
        <v>100</v>
      </c>
      <c r="X1491" s="1">
        <f t="shared" si="433"/>
        <v>1</v>
      </c>
      <c r="Y1491" s="1">
        <f t="shared" si="434"/>
        <v>0</v>
      </c>
      <c r="Z1491" s="1" t="str">
        <f>VLOOKUP(BIN2DEC(MID(HEX2BIN(MID(H1491,3,2),8),2,5)),Codes!$E$1:$F$18,2)</f>
        <v>Grab</v>
      </c>
      <c r="AA1491" s="6" t="str">
        <f t="shared" si="435"/>
        <v>0</v>
      </c>
      <c r="AB1491" s="1">
        <f t="shared" si="436"/>
        <v>0</v>
      </c>
      <c r="AC1491" s="1" t="str">
        <f>VLOOKUP(BIN2DEC(RIGHT(HEX2BIN(MID(H1491,6,1),4),1)&amp;LEFT(HEX2BIN(MID(H1491,7,1),4),1)),Codes!$K$1:$L$5,2)</f>
        <v>M</v>
      </c>
      <c r="AD1491" s="1" t="str">
        <f>VLOOKUP(BIN2DEC(RIGHT(HEX2BIN(MID(H1491,7,1),4),3)&amp;LEFT(HEX2BIN(MID(H1491,8,1),4),2)),Codes!$H$2:$I$33,2)</f>
        <v>Punch</v>
      </c>
      <c r="AE1491" s="1" t="str">
        <f t="shared" si="437"/>
        <v>1</v>
      </c>
      <c r="AF1491" s="1" t="str">
        <f t="shared" si="438"/>
        <v>1</v>
      </c>
      <c r="AH1491" s="6">
        <f t="shared" si="439"/>
        <v>33</v>
      </c>
    </row>
    <row r="1492" spans="1:34">
      <c r="A1492" s="3" t="s">
        <v>5762</v>
      </c>
      <c r="B1492" s="1" t="s">
        <v>43</v>
      </c>
      <c r="C1492" s="6" t="s">
        <v>5760</v>
      </c>
      <c r="D1492" s="9" t="s">
        <v>5758</v>
      </c>
      <c r="E1492" s="9" t="s">
        <v>299</v>
      </c>
      <c r="F1492" s="9" t="s">
        <v>956</v>
      </c>
      <c r="G1492" s="9" t="s">
        <v>1366</v>
      </c>
      <c r="H1492" s="9" t="s">
        <v>948</v>
      </c>
      <c r="J1492" s="6" t="str">
        <f t="shared" si="423"/>
        <v>001011</v>
      </c>
      <c r="K1492" s="1">
        <f t="shared" si="424"/>
        <v>0</v>
      </c>
      <c r="L1492" s="6" t="str">
        <f t="shared" si="425"/>
        <v>00000</v>
      </c>
      <c r="M1492" s="1">
        <f t="shared" si="426"/>
        <v>57</v>
      </c>
      <c r="N1492" s="6" t="str">
        <f t="shared" si="427"/>
        <v>00</v>
      </c>
      <c r="O1492" s="1">
        <f t="shared" si="428"/>
        <v>1</v>
      </c>
      <c r="P1492" s="1">
        <f>IF(HEX2DEC(LEFT(E1492,4))&gt;=32768,HEX2DEC(LEFT(E1492,4))-65536,HEX2DEC(LEFT(E1492,4)))/Codes!$N$2</f>
        <v>6</v>
      </c>
      <c r="Q1492" s="1">
        <f>IF(HEX2DEC(RIGHT(E1492,4))&gt;=32768,HEX2DEC(RIGHT(E1492,4))-65536,HEX2DEC(RIGHT(E1492,4)))/Codes!$N$2</f>
        <v>0</v>
      </c>
      <c r="R1492" s="1">
        <f>IF(HEX2DEC(LEFT(F1492,4))&gt;=32768,HEX2DEC(LEFT(F1492,4))-65536,HEX2DEC(LEFT(F1492,4)))/Codes!$N$2</f>
        <v>0</v>
      </c>
      <c r="S1492" s="1">
        <f>IF(HEX2DEC(RIGHT(F1492,4))&gt;=32768,HEX2DEC(RIGHT(F1492,4))-65536,HEX2DEC(RIGHT(F1492,4)))/Codes!$N$2</f>
        <v>11.6</v>
      </c>
      <c r="T1492" s="18">
        <f t="shared" si="429"/>
        <v>361</v>
      </c>
      <c r="U1492" s="1">
        <f t="shared" si="430"/>
        <v>100</v>
      </c>
      <c r="V1492" s="1">
        <f t="shared" si="431"/>
        <v>0</v>
      </c>
      <c r="W1492" s="1" t="str">
        <f t="shared" si="432"/>
        <v>100</v>
      </c>
      <c r="X1492" s="1">
        <f t="shared" si="433"/>
        <v>1</v>
      </c>
      <c r="Y1492" s="1">
        <f t="shared" si="434"/>
        <v>0</v>
      </c>
      <c r="Z1492" s="1" t="str">
        <f>VLOOKUP(BIN2DEC(MID(HEX2BIN(MID(H1492,3,2),8),2,5)),Codes!$E$1:$F$18,2)</f>
        <v>Grab</v>
      </c>
      <c r="AA1492" s="6" t="str">
        <f t="shared" si="435"/>
        <v>0</v>
      </c>
      <c r="AB1492" s="1">
        <f t="shared" si="436"/>
        <v>0</v>
      </c>
      <c r="AC1492" s="1" t="str">
        <f>VLOOKUP(BIN2DEC(RIGHT(HEX2BIN(MID(H1492,6,1),4),1)&amp;LEFT(HEX2BIN(MID(H1492,7,1),4),1)),Codes!$K$1:$L$5,2)</f>
        <v>M</v>
      </c>
      <c r="AD1492" s="1" t="str">
        <f>VLOOKUP(BIN2DEC(RIGHT(HEX2BIN(MID(H1492,7,1),4),3)&amp;LEFT(HEX2BIN(MID(H1492,8,1),4),2)),Codes!$H$2:$I$33,2)</f>
        <v>Punch</v>
      </c>
      <c r="AE1492" s="1" t="str">
        <f t="shared" si="437"/>
        <v>1</v>
      </c>
      <c r="AF1492" s="1" t="str">
        <f t="shared" si="438"/>
        <v>0</v>
      </c>
      <c r="AH1492" s="6">
        <f t="shared" si="439"/>
        <v>33</v>
      </c>
    </row>
    <row r="1493" spans="1:34">
      <c r="A1493" s="3" t="s">
        <v>5763</v>
      </c>
      <c r="B1493" s="1" t="s">
        <v>43</v>
      </c>
      <c r="C1493" s="6" t="s">
        <v>5760</v>
      </c>
      <c r="D1493" s="9" t="s">
        <v>5764</v>
      </c>
      <c r="E1493" s="9" t="s">
        <v>195</v>
      </c>
      <c r="F1493" s="9" t="s">
        <v>5765</v>
      </c>
      <c r="G1493" s="9" t="s">
        <v>1366</v>
      </c>
      <c r="H1493" s="9" t="s">
        <v>945</v>
      </c>
      <c r="J1493" s="6" t="str">
        <f t="shared" si="423"/>
        <v>001011</v>
      </c>
      <c r="K1493" s="1">
        <f t="shared" si="424"/>
        <v>1</v>
      </c>
      <c r="L1493" s="6" t="str">
        <f t="shared" si="425"/>
        <v>00000</v>
      </c>
      <c r="M1493" s="1">
        <f t="shared" si="426"/>
        <v>57</v>
      </c>
      <c r="N1493" s="6" t="str">
        <f t="shared" si="427"/>
        <v>00</v>
      </c>
      <c r="O1493" s="1">
        <f t="shared" si="428"/>
        <v>1</v>
      </c>
      <c r="P1493" s="1">
        <f>IF(HEX2DEC(LEFT(E1493,4))&gt;=32768,HEX2DEC(LEFT(E1493,4))-65536,HEX2DEC(LEFT(E1493,4)))/Codes!$N$2</f>
        <v>4.4000000000000004</v>
      </c>
      <c r="Q1493" s="1">
        <f>IF(HEX2DEC(RIGHT(E1493,4))&gt;=32768,HEX2DEC(RIGHT(E1493,4))-65536,HEX2DEC(RIGHT(E1493,4)))/Codes!$N$2</f>
        <v>0</v>
      </c>
      <c r="R1493" s="1">
        <f>IF(HEX2DEC(LEFT(F1493,4))&gt;=32768,HEX2DEC(LEFT(F1493,4))-65536,HEX2DEC(LEFT(F1493,4)))/Codes!$N$2</f>
        <v>0</v>
      </c>
      <c r="S1493" s="1">
        <f>IF(HEX2DEC(RIGHT(F1493,4))&gt;=32768,HEX2DEC(RIGHT(F1493,4))-65536,HEX2DEC(RIGHT(F1493,4)))/Codes!$N$2</f>
        <v>5.6</v>
      </c>
      <c r="T1493" s="18">
        <f t="shared" si="429"/>
        <v>361</v>
      </c>
      <c r="U1493" s="1">
        <f t="shared" si="430"/>
        <v>100</v>
      </c>
      <c r="V1493" s="1">
        <f t="shared" si="431"/>
        <v>0</v>
      </c>
      <c r="W1493" s="1" t="str">
        <f t="shared" si="432"/>
        <v>100</v>
      </c>
      <c r="X1493" s="1">
        <f t="shared" si="433"/>
        <v>1</v>
      </c>
      <c r="Y1493" s="1">
        <f t="shared" si="434"/>
        <v>0</v>
      </c>
      <c r="Z1493" s="1" t="str">
        <f>VLOOKUP(BIN2DEC(MID(HEX2BIN(MID(H1493,3,2),8),2,5)),Codes!$E$1:$F$18,2)</f>
        <v>Grab</v>
      </c>
      <c r="AA1493" s="6" t="str">
        <f t="shared" si="435"/>
        <v>0</v>
      </c>
      <c r="AB1493" s="1">
        <f t="shared" si="436"/>
        <v>0</v>
      </c>
      <c r="AC1493" s="1" t="str">
        <f>VLOOKUP(BIN2DEC(RIGHT(HEX2BIN(MID(H1493,6,1),4),1)&amp;LEFT(HEX2BIN(MID(H1493,7,1),4),1)),Codes!$K$1:$L$5,2)</f>
        <v>M</v>
      </c>
      <c r="AD1493" s="1" t="str">
        <f>VLOOKUP(BIN2DEC(RIGHT(HEX2BIN(MID(H1493,7,1),4),3)&amp;LEFT(HEX2BIN(MID(H1493,8,1),4),2)),Codes!$H$2:$I$33,2)</f>
        <v>Punch</v>
      </c>
      <c r="AE1493" s="1" t="str">
        <f t="shared" si="437"/>
        <v>1</v>
      </c>
      <c r="AF1493" s="1" t="str">
        <f t="shared" si="438"/>
        <v>1</v>
      </c>
      <c r="AH1493" s="6">
        <f t="shared" si="439"/>
        <v>33</v>
      </c>
    </row>
    <row r="1494" spans="1:34">
      <c r="A1494" s="3" t="s">
        <v>5767</v>
      </c>
      <c r="B1494" s="1" t="s">
        <v>43</v>
      </c>
      <c r="C1494" s="6" t="s">
        <v>5760</v>
      </c>
      <c r="D1494" s="9" t="s">
        <v>5758</v>
      </c>
      <c r="E1494" s="9" t="s">
        <v>395</v>
      </c>
      <c r="F1494" s="9" t="s">
        <v>5759</v>
      </c>
      <c r="G1494" s="9" t="s">
        <v>1366</v>
      </c>
      <c r="H1494" s="9" t="s">
        <v>945</v>
      </c>
      <c r="J1494" s="6" t="str">
        <f t="shared" si="423"/>
        <v>001011</v>
      </c>
      <c r="K1494" s="1">
        <f t="shared" si="424"/>
        <v>0</v>
      </c>
      <c r="L1494" s="6" t="str">
        <f t="shared" si="425"/>
        <v>00000</v>
      </c>
      <c r="M1494" s="1">
        <f t="shared" si="426"/>
        <v>57</v>
      </c>
      <c r="N1494" s="6" t="str">
        <f t="shared" si="427"/>
        <v>00</v>
      </c>
      <c r="O1494" s="1">
        <f t="shared" si="428"/>
        <v>1</v>
      </c>
      <c r="P1494" s="1">
        <f>IF(HEX2DEC(LEFT(E1494,4))&gt;=32768,HEX2DEC(LEFT(E1494,4))-65536,HEX2DEC(LEFT(E1494,4)))/Codes!$N$2</f>
        <v>5.6</v>
      </c>
      <c r="Q1494" s="1">
        <f>IF(HEX2DEC(RIGHT(E1494,4))&gt;=32768,HEX2DEC(RIGHT(E1494,4))-65536,HEX2DEC(RIGHT(E1494,4)))/Codes!$N$2</f>
        <v>0</v>
      </c>
      <c r="R1494" s="1">
        <f>IF(HEX2DEC(LEFT(F1494,4))&gt;=32768,HEX2DEC(LEFT(F1494,4))-65536,HEX2DEC(LEFT(F1494,4)))/Codes!$N$2</f>
        <v>0</v>
      </c>
      <c r="S1494" s="1">
        <f>IF(HEX2DEC(RIGHT(F1494,4))&gt;=32768,HEX2DEC(RIGHT(F1494,4))-65536,HEX2DEC(RIGHT(F1494,4)))/Codes!$N$2</f>
        <v>3.6</v>
      </c>
      <c r="T1494" s="18">
        <f t="shared" si="429"/>
        <v>361</v>
      </c>
      <c r="U1494" s="1">
        <f t="shared" si="430"/>
        <v>100</v>
      </c>
      <c r="V1494" s="1">
        <f t="shared" si="431"/>
        <v>0</v>
      </c>
      <c r="W1494" s="1" t="str">
        <f t="shared" si="432"/>
        <v>100</v>
      </c>
      <c r="X1494" s="1">
        <f t="shared" si="433"/>
        <v>1</v>
      </c>
      <c r="Y1494" s="1">
        <f t="shared" si="434"/>
        <v>0</v>
      </c>
      <c r="Z1494" s="1" t="str">
        <f>VLOOKUP(BIN2DEC(MID(HEX2BIN(MID(H1494,3,2),8),2,5)),Codes!$E$1:$F$18,2)</f>
        <v>Grab</v>
      </c>
      <c r="AA1494" s="6" t="str">
        <f t="shared" si="435"/>
        <v>0</v>
      </c>
      <c r="AB1494" s="1">
        <f t="shared" si="436"/>
        <v>0</v>
      </c>
      <c r="AC1494" s="1" t="str">
        <f>VLOOKUP(BIN2DEC(RIGHT(HEX2BIN(MID(H1494,6,1),4),1)&amp;LEFT(HEX2BIN(MID(H1494,7,1),4),1)),Codes!$K$1:$L$5,2)</f>
        <v>M</v>
      </c>
      <c r="AD1494" s="1" t="str">
        <f>VLOOKUP(BIN2DEC(RIGHT(HEX2BIN(MID(H1494,7,1),4),3)&amp;LEFT(HEX2BIN(MID(H1494,8,1),4),2)),Codes!$H$2:$I$33,2)</f>
        <v>Punch</v>
      </c>
      <c r="AE1494" s="1" t="str">
        <f t="shared" si="437"/>
        <v>1</v>
      </c>
      <c r="AF1494" s="1" t="str">
        <f t="shared" si="438"/>
        <v>1</v>
      </c>
      <c r="AH1494" s="6">
        <f t="shared" si="439"/>
        <v>33</v>
      </c>
    </row>
    <row r="1495" spans="1:34">
      <c r="A1495" s="3" t="s">
        <v>5769</v>
      </c>
      <c r="B1495" s="1" t="s">
        <v>43</v>
      </c>
      <c r="C1495" s="6" t="s">
        <v>5760</v>
      </c>
      <c r="D1495" s="9" t="s">
        <v>5764</v>
      </c>
      <c r="E1495" s="9" t="s">
        <v>395</v>
      </c>
      <c r="F1495" s="9" t="s">
        <v>5765</v>
      </c>
      <c r="G1495" s="9" t="s">
        <v>1366</v>
      </c>
      <c r="H1495" s="9" t="s">
        <v>945</v>
      </c>
      <c r="J1495" s="6" t="str">
        <f t="shared" si="423"/>
        <v>001011</v>
      </c>
      <c r="K1495" s="1">
        <f t="shared" si="424"/>
        <v>1</v>
      </c>
      <c r="L1495" s="6" t="str">
        <f t="shared" si="425"/>
        <v>00000</v>
      </c>
      <c r="M1495" s="1">
        <f t="shared" si="426"/>
        <v>57</v>
      </c>
      <c r="N1495" s="6" t="str">
        <f t="shared" si="427"/>
        <v>00</v>
      </c>
      <c r="O1495" s="1">
        <f t="shared" si="428"/>
        <v>1</v>
      </c>
      <c r="P1495" s="1">
        <f>IF(HEX2DEC(LEFT(E1495,4))&gt;=32768,HEX2DEC(LEFT(E1495,4))-65536,HEX2DEC(LEFT(E1495,4)))/Codes!$N$2</f>
        <v>5.6</v>
      </c>
      <c r="Q1495" s="1">
        <f>IF(HEX2DEC(RIGHT(E1495,4))&gt;=32768,HEX2DEC(RIGHT(E1495,4))-65536,HEX2DEC(RIGHT(E1495,4)))/Codes!$N$2</f>
        <v>0</v>
      </c>
      <c r="R1495" s="1">
        <f>IF(HEX2DEC(LEFT(F1495,4))&gt;=32768,HEX2DEC(LEFT(F1495,4))-65536,HEX2DEC(LEFT(F1495,4)))/Codes!$N$2</f>
        <v>0</v>
      </c>
      <c r="S1495" s="1">
        <f>IF(HEX2DEC(RIGHT(F1495,4))&gt;=32768,HEX2DEC(RIGHT(F1495,4))-65536,HEX2DEC(RIGHT(F1495,4)))/Codes!$N$2</f>
        <v>5.6</v>
      </c>
      <c r="T1495" s="18">
        <f t="shared" si="429"/>
        <v>361</v>
      </c>
      <c r="U1495" s="1">
        <f t="shared" si="430"/>
        <v>100</v>
      </c>
      <c r="V1495" s="1">
        <f t="shared" si="431"/>
        <v>0</v>
      </c>
      <c r="W1495" s="1" t="str">
        <f t="shared" si="432"/>
        <v>100</v>
      </c>
      <c r="X1495" s="1">
        <f t="shared" si="433"/>
        <v>1</v>
      </c>
      <c r="Y1495" s="1">
        <f t="shared" si="434"/>
        <v>0</v>
      </c>
      <c r="Z1495" s="1" t="str">
        <f>VLOOKUP(BIN2DEC(MID(HEX2BIN(MID(H1495,3,2),8),2,5)),Codes!$E$1:$F$18,2)</f>
        <v>Grab</v>
      </c>
      <c r="AA1495" s="6" t="str">
        <f t="shared" si="435"/>
        <v>0</v>
      </c>
      <c r="AB1495" s="1">
        <f t="shared" si="436"/>
        <v>0</v>
      </c>
      <c r="AC1495" s="1" t="str">
        <f>VLOOKUP(BIN2DEC(RIGHT(HEX2BIN(MID(H1495,6,1),4),1)&amp;LEFT(HEX2BIN(MID(H1495,7,1),4),1)),Codes!$K$1:$L$5,2)</f>
        <v>M</v>
      </c>
      <c r="AD1495" s="1" t="str">
        <f>VLOOKUP(BIN2DEC(RIGHT(HEX2BIN(MID(H1495,7,1),4),3)&amp;LEFT(HEX2BIN(MID(H1495,8,1),4),2)),Codes!$H$2:$I$33,2)</f>
        <v>Punch</v>
      </c>
      <c r="AE1495" s="1" t="str">
        <f t="shared" si="437"/>
        <v>1</v>
      </c>
      <c r="AF1495" s="1" t="str">
        <f t="shared" si="438"/>
        <v>1</v>
      </c>
      <c r="AH1495" s="6">
        <f t="shared" si="439"/>
        <v>33</v>
      </c>
    </row>
    <row r="1496" spans="1:34">
      <c r="A1496" s="3" t="s">
        <v>5778</v>
      </c>
      <c r="B1496" s="1" t="s">
        <v>43</v>
      </c>
      <c r="C1496" s="6" t="s">
        <v>1512</v>
      </c>
      <c r="D1496" s="9" t="s">
        <v>5779</v>
      </c>
      <c r="E1496" s="9" t="s">
        <v>265</v>
      </c>
      <c r="F1496" s="9" t="s">
        <v>1795</v>
      </c>
      <c r="G1496" s="9" t="s">
        <v>5780</v>
      </c>
      <c r="H1496" s="9" t="s">
        <v>5781</v>
      </c>
      <c r="J1496" s="6" t="str">
        <f t="shared" si="423"/>
        <v>001011</v>
      </c>
      <c r="K1496" s="1">
        <f t="shared" si="424"/>
        <v>0</v>
      </c>
      <c r="L1496" s="6" t="str">
        <f t="shared" si="425"/>
        <v>00000</v>
      </c>
      <c r="M1496" s="1">
        <f t="shared" si="426"/>
        <v>44</v>
      </c>
      <c r="N1496" s="6" t="str">
        <f t="shared" si="427"/>
        <v>00</v>
      </c>
      <c r="O1496" s="1">
        <f t="shared" si="428"/>
        <v>16</v>
      </c>
      <c r="P1496" s="1">
        <f>IF(HEX2DEC(LEFT(E1496,4))&gt;=32768,HEX2DEC(LEFT(E1496,4))-65536,HEX2DEC(LEFT(E1496,4)))/Codes!$N$2</f>
        <v>2.4</v>
      </c>
      <c r="Q1496" s="1">
        <f>IF(HEX2DEC(RIGHT(E1496,4))&gt;=32768,HEX2DEC(RIGHT(E1496,4))-65536,HEX2DEC(RIGHT(E1496,4)))/Codes!$N$2</f>
        <v>0</v>
      </c>
      <c r="R1496" s="1">
        <f>IF(HEX2DEC(LEFT(F1496,4))&gt;=32768,HEX2DEC(LEFT(F1496,4))-65536,HEX2DEC(LEFT(F1496,4)))/Codes!$N$2</f>
        <v>-2.4</v>
      </c>
      <c r="S1496" s="1">
        <f>IF(HEX2DEC(RIGHT(F1496,4))&gt;=32768,HEX2DEC(RIGHT(F1496,4))-65536,HEX2DEC(RIGHT(F1496,4)))/Codes!$N$2</f>
        <v>0</v>
      </c>
      <c r="T1496" s="18">
        <f t="shared" si="429"/>
        <v>60</v>
      </c>
      <c r="U1496" s="1">
        <f t="shared" si="430"/>
        <v>50</v>
      </c>
      <c r="V1496" s="1">
        <f t="shared" si="431"/>
        <v>0</v>
      </c>
      <c r="W1496" s="1" t="str">
        <f t="shared" si="432"/>
        <v>101</v>
      </c>
      <c r="X1496" s="1">
        <f t="shared" si="433"/>
        <v>1</v>
      </c>
      <c r="Y1496" s="1">
        <f t="shared" si="434"/>
        <v>50</v>
      </c>
      <c r="Z1496" s="1" t="str">
        <f>VLOOKUP(BIN2DEC(MID(HEX2BIN(MID(H1496,3,2),8),2,5)),Codes!$E$1:$F$18,2)</f>
        <v>Normal</v>
      </c>
      <c r="AA1496" s="6" t="str">
        <f t="shared" si="435"/>
        <v>0</v>
      </c>
      <c r="AB1496" s="1">
        <f t="shared" si="436"/>
        <v>0</v>
      </c>
      <c r="AC1496" s="1" t="str">
        <f>VLOOKUP(BIN2DEC(RIGHT(HEX2BIN(MID(H1496,6,1),4),1)&amp;LEFT(HEX2BIN(MID(H1496,7,1),4),1)),Codes!$K$1:$L$5,2)</f>
        <v>M</v>
      </c>
      <c r="AD1496" s="1" t="str">
        <f>VLOOKUP(BIN2DEC(RIGHT(HEX2BIN(MID(H1496,7,1),4),3)&amp;LEFT(HEX2BIN(MID(H1496,8,1),4),2)),Codes!$H$2:$I$33,2)</f>
        <v>Punch</v>
      </c>
      <c r="AE1496" s="1" t="str">
        <f t="shared" si="437"/>
        <v>1</v>
      </c>
      <c r="AF1496" s="1" t="str">
        <f t="shared" si="438"/>
        <v>1</v>
      </c>
      <c r="AH1496" s="6">
        <f t="shared" si="439"/>
        <v>33</v>
      </c>
    </row>
    <row r="1497" spans="1:34">
      <c r="A1497" s="3" t="s">
        <v>5782</v>
      </c>
      <c r="B1497" s="1" t="s">
        <v>43</v>
      </c>
      <c r="C1497" s="6" t="s">
        <v>1512</v>
      </c>
      <c r="D1497" s="9" t="s">
        <v>5783</v>
      </c>
      <c r="E1497" s="9" t="s">
        <v>265</v>
      </c>
      <c r="F1497" s="9" t="s">
        <v>265</v>
      </c>
      <c r="G1497" s="9" t="s">
        <v>5780</v>
      </c>
      <c r="H1497" s="9" t="s">
        <v>5781</v>
      </c>
      <c r="J1497" s="6" t="str">
        <f t="shared" si="423"/>
        <v>001011</v>
      </c>
      <c r="K1497" s="1">
        <f t="shared" si="424"/>
        <v>1</v>
      </c>
      <c r="L1497" s="6" t="str">
        <f t="shared" si="425"/>
        <v>00000</v>
      </c>
      <c r="M1497" s="1">
        <f t="shared" si="426"/>
        <v>44</v>
      </c>
      <c r="N1497" s="6" t="str">
        <f t="shared" si="427"/>
        <v>00</v>
      </c>
      <c r="O1497" s="1">
        <f t="shared" si="428"/>
        <v>16</v>
      </c>
      <c r="P1497" s="1">
        <f>IF(HEX2DEC(LEFT(E1497,4))&gt;=32768,HEX2DEC(LEFT(E1497,4))-65536,HEX2DEC(LEFT(E1497,4)))/Codes!$N$2</f>
        <v>2.4</v>
      </c>
      <c r="Q1497" s="1">
        <f>IF(HEX2DEC(RIGHT(E1497,4))&gt;=32768,HEX2DEC(RIGHT(E1497,4))-65536,HEX2DEC(RIGHT(E1497,4)))/Codes!$N$2</f>
        <v>0</v>
      </c>
      <c r="R1497" s="1">
        <f>IF(HEX2DEC(LEFT(F1497,4))&gt;=32768,HEX2DEC(LEFT(F1497,4))-65536,HEX2DEC(LEFT(F1497,4)))/Codes!$N$2</f>
        <v>2.4</v>
      </c>
      <c r="S1497" s="1">
        <f>IF(HEX2DEC(RIGHT(F1497,4))&gt;=32768,HEX2DEC(RIGHT(F1497,4))-65536,HEX2DEC(RIGHT(F1497,4)))/Codes!$N$2</f>
        <v>0</v>
      </c>
      <c r="T1497" s="18">
        <f t="shared" si="429"/>
        <v>60</v>
      </c>
      <c r="U1497" s="1">
        <f t="shared" si="430"/>
        <v>50</v>
      </c>
      <c r="V1497" s="1">
        <f t="shared" si="431"/>
        <v>0</v>
      </c>
      <c r="W1497" s="1" t="str">
        <f t="shared" si="432"/>
        <v>101</v>
      </c>
      <c r="X1497" s="1">
        <f t="shared" si="433"/>
        <v>1</v>
      </c>
      <c r="Y1497" s="1">
        <f t="shared" si="434"/>
        <v>50</v>
      </c>
      <c r="Z1497" s="1" t="str">
        <f>VLOOKUP(BIN2DEC(MID(HEX2BIN(MID(H1497,3,2),8),2,5)),Codes!$E$1:$F$18,2)</f>
        <v>Normal</v>
      </c>
      <c r="AA1497" s="6" t="str">
        <f t="shared" si="435"/>
        <v>0</v>
      </c>
      <c r="AB1497" s="1">
        <f t="shared" si="436"/>
        <v>0</v>
      </c>
      <c r="AC1497" s="1" t="str">
        <f>VLOOKUP(BIN2DEC(RIGHT(HEX2BIN(MID(H1497,6,1),4),1)&amp;LEFT(HEX2BIN(MID(H1497,7,1),4),1)),Codes!$K$1:$L$5,2)</f>
        <v>M</v>
      </c>
      <c r="AD1497" s="1" t="str">
        <f>VLOOKUP(BIN2DEC(RIGHT(HEX2BIN(MID(H1497,7,1),4),3)&amp;LEFT(HEX2BIN(MID(H1497,8,1),4),2)),Codes!$H$2:$I$33,2)</f>
        <v>Punch</v>
      </c>
      <c r="AE1497" s="1" t="str">
        <f t="shared" si="437"/>
        <v>1</v>
      </c>
      <c r="AF1497" s="1" t="str">
        <f t="shared" si="438"/>
        <v>1</v>
      </c>
      <c r="AH1497" s="6">
        <f t="shared" si="439"/>
        <v>33</v>
      </c>
    </row>
    <row r="1498" spans="1:34">
      <c r="A1498" s="3" t="s">
        <v>5784</v>
      </c>
      <c r="B1498" s="1" t="s">
        <v>43</v>
      </c>
      <c r="C1498" s="6" t="s">
        <v>1512</v>
      </c>
      <c r="D1498" s="9" t="s">
        <v>5785</v>
      </c>
      <c r="E1498" s="9" t="s">
        <v>5786</v>
      </c>
      <c r="F1498" s="9" t="s">
        <v>812</v>
      </c>
      <c r="G1498" s="9" t="s">
        <v>5787</v>
      </c>
      <c r="H1498" s="9" t="s">
        <v>5788</v>
      </c>
      <c r="J1498" s="6" t="str">
        <f t="shared" si="423"/>
        <v>001011</v>
      </c>
      <c r="K1498" s="1">
        <f t="shared" si="424"/>
        <v>2</v>
      </c>
      <c r="L1498" s="6" t="str">
        <f t="shared" si="425"/>
        <v>00000</v>
      </c>
      <c r="M1498" s="1">
        <f t="shared" si="426"/>
        <v>44</v>
      </c>
      <c r="N1498" s="6" t="str">
        <f t="shared" si="427"/>
        <v>00</v>
      </c>
      <c r="O1498" s="1">
        <f t="shared" si="428"/>
        <v>23</v>
      </c>
      <c r="P1498" s="1">
        <f>IF(HEX2DEC(LEFT(E1498,4))&gt;=32768,HEX2DEC(LEFT(E1498,4))-65536,HEX2DEC(LEFT(E1498,4)))/Codes!$N$2</f>
        <v>3.4</v>
      </c>
      <c r="Q1498" s="1">
        <f>IF(HEX2DEC(RIGHT(E1498,4))&gt;=32768,HEX2DEC(RIGHT(E1498,4))-65536,HEX2DEC(RIGHT(E1498,4)))/Codes!$N$2</f>
        <v>0</v>
      </c>
      <c r="R1498" s="1">
        <f>IF(HEX2DEC(LEFT(F1498,4))&gt;=32768,HEX2DEC(LEFT(F1498,4))-65536,HEX2DEC(LEFT(F1498,4)))/Codes!$N$2</f>
        <v>8.4</v>
      </c>
      <c r="S1498" s="1">
        <f>IF(HEX2DEC(RIGHT(F1498,4))&gt;=32768,HEX2DEC(RIGHT(F1498,4))-65536,HEX2DEC(RIGHT(F1498,4)))/Codes!$N$2</f>
        <v>0</v>
      </c>
      <c r="T1498" s="18">
        <f t="shared" si="429"/>
        <v>60</v>
      </c>
      <c r="U1498" s="1">
        <f t="shared" si="430"/>
        <v>76</v>
      </c>
      <c r="V1498" s="1">
        <f t="shared" si="431"/>
        <v>0</v>
      </c>
      <c r="W1498" s="1" t="str">
        <f t="shared" si="432"/>
        <v>101</v>
      </c>
      <c r="X1498" s="1">
        <f t="shared" si="433"/>
        <v>1</v>
      </c>
      <c r="Y1498" s="1">
        <f t="shared" si="434"/>
        <v>65</v>
      </c>
      <c r="Z1498" s="1" t="str">
        <f>VLOOKUP(BIN2DEC(MID(HEX2BIN(MID(H1498,3,2),8),2,5)),Codes!$E$1:$F$18,2)</f>
        <v>Normal</v>
      </c>
      <c r="AA1498" s="6" t="str">
        <f t="shared" si="435"/>
        <v>0</v>
      </c>
      <c r="AB1498" s="1">
        <f t="shared" si="436"/>
        <v>0</v>
      </c>
      <c r="AC1498" s="1" t="str">
        <f>VLOOKUP(BIN2DEC(RIGHT(HEX2BIN(MID(H1498,6,1),4),1)&amp;LEFT(HEX2BIN(MID(H1498,7,1),4),1)),Codes!$K$1:$L$5,2)</f>
        <v>L</v>
      </c>
      <c r="AD1498" s="1" t="str">
        <f>VLOOKUP(BIN2DEC(RIGHT(HEX2BIN(MID(H1498,7,1),4),3)&amp;LEFT(HEX2BIN(MID(H1498,8,1),4),2)),Codes!$H$2:$I$33,2)</f>
        <v>Kick</v>
      </c>
      <c r="AE1498" s="1" t="str">
        <f t="shared" si="437"/>
        <v>1</v>
      </c>
      <c r="AF1498" s="1" t="str">
        <f t="shared" si="438"/>
        <v>1</v>
      </c>
      <c r="AH1498" s="6">
        <f t="shared" si="439"/>
        <v>66</v>
      </c>
    </row>
    <row r="1499" spans="1:34">
      <c r="A1499" s="3" t="s">
        <v>5789</v>
      </c>
      <c r="B1499" s="1" t="s">
        <v>43</v>
      </c>
      <c r="C1499" s="6" t="s">
        <v>5790</v>
      </c>
      <c r="D1499" s="9" t="s">
        <v>5791</v>
      </c>
      <c r="E1499" s="9" t="s">
        <v>307</v>
      </c>
      <c r="F1499" s="9" t="s">
        <v>812</v>
      </c>
      <c r="G1499" s="9" t="s">
        <v>5792</v>
      </c>
      <c r="H1499" s="9" t="s">
        <v>259</v>
      </c>
      <c r="J1499" s="6" t="str">
        <f t="shared" si="423"/>
        <v>001011</v>
      </c>
      <c r="K1499" s="1">
        <f t="shared" si="424"/>
        <v>0</v>
      </c>
      <c r="L1499" s="6" t="str">
        <f t="shared" si="425"/>
        <v>00000</v>
      </c>
      <c r="M1499" s="1">
        <f t="shared" si="426"/>
        <v>44</v>
      </c>
      <c r="N1499" s="6" t="str">
        <f t="shared" si="427"/>
        <v>00</v>
      </c>
      <c r="O1499" s="1">
        <f t="shared" si="428"/>
        <v>4</v>
      </c>
      <c r="P1499" s="1">
        <f>IF(HEX2DEC(LEFT(E1499,4))&gt;=32768,HEX2DEC(LEFT(E1499,4))-65536,HEX2DEC(LEFT(E1499,4)))/Codes!$N$2</f>
        <v>3.2</v>
      </c>
      <c r="Q1499" s="1">
        <f>IF(HEX2DEC(RIGHT(E1499,4))&gt;=32768,HEX2DEC(RIGHT(E1499,4))-65536,HEX2DEC(RIGHT(E1499,4)))/Codes!$N$2</f>
        <v>0</v>
      </c>
      <c r="R1499" s="1">
        <f>IF(HEX2DEC(LEFT(F1499,4))&gt;=32768,HEX2DEC(LEFT(F1499,4))-65536,HEX2DEC(LEFT(F1499,4)))/Codes!$N$2</f>
        <v>8.4</v>
      </c>
      <c r="S1499" s="1">
        <f>IF(HEX2DEC(RIGHT(F1499,4))&gt;=32768,HEX2DEC(RIGHT(F1499,4))-65536,HEX2DEC(RIGHT(F1499,4)))/Codes!$N$2</f>
        <v>0</v>
      </c>
      <c r="T1499" s="18">
        <f t="shared" si="429"/>
        <v>110</v>
      </c>
      <c r="U1499" s="1">
        <f t="shared" si="430"/>
        <v>100</v>
      </c>
      <c r="V1499" s="1">
        <f t="shared" si="431"/>
        <v>40</v>
      </c>
      <c r="W1499" s="1" t="str">
        <f t="shared" si="432"/>
        <v>101</v>
      </c>
      <c r="X1499" s="1">
        <f t="shared" si="433"/>
        <v>3</v>
      </c>
      <c r="Y1499" s="1">
        <f t="shared" si="434"/>
        <v>0</v>
      </c>
      <c r="Z1499" s="1" t="str">
        <f>VLOOKUP(BIN2DEC(MID(HEX2BIN(MID(H1499,3,2),8),2,5)),Codes!$E$1:$F$18,2)</f>
        <v>Normal</v>
      </c>
      <c r="AA1499" s="6" t="str">
        <f t="shared" si="435"/>
        <v>0</v>
      </c>
      <c r="AB1499" s="1">
        <f t="shared" si="436"/>
        <v>0</v>
      </c>
      <c r="AC1499" s="1" t="str">
        <f>VLOOKUP(BIN2DEC(RIGHT(HEX2BIN(MID(H1499,6,1),4),1)&amp;LEFT(HEX2BIN(MID(H1499,7,1),4),1)),Codes!$K$1:$L$5,2)</f>
        <v>S</v>
      </c>
      <c r="AD1499" s="1" t="str">
        <f>VLOOKUP(BIN2DEC(RIGHT(HEX2BIN(MID(H1499,7,1),4),3)&amp;LEFT(HEX2BIN(MID(H1499,8,1),4),2)),Codes!$H$2:$I$33,2)</f>
        <v>Punch</v>
      </c>
      <c r="AE1499" s="1" t="str">
        <f t="shared" si="437"/>
        <v>1</v>
      </c>
      <c r="AF1499" s="1" t="str">
        <f t="shared" si="438"/>
        <v>1</v>
      </c>
      <c r="AH1499" s="6">
        <f t="shared" si="439"/>
        <v>1</v>
      </c>
    </row>
    <row r="1500" spans="1:34">
      <c r="A1500" s="3" t="s">
        <v>5793</v>
      </c>
      <c r="B1500" s="1" t="s">
        <v>43</v>
      </c>
      <c r="C1500" s="6" t="s">
        <v>5790</v>
      </c>
      <c r="D1500" s="9" t="s">
        <v>5794</v>
      </c>
      <c r="E1500" s="9" t="s">
        <v>433</v>
      </c>
      <c r="F1500" s="9" t="s">
        <v>433</v>
      </c>
      <c r="G1500" s="9" t="s">
        <v>5792</v>
      </c>
      <c r="H1500" s="9" t="s">
        <v>259</v>
      </c>
      <c r="J1500" s="6" t="str">
        <f t="shared" si="423"/>
        <v>001011</v>
      </c>
      <c r="K1500" s="1">
        <f t="shared" si="424"/>
        <v>1</v>
      </c>
      <c r="L1500" s="6" t="str">
        <f t="shared" si="425"/>
        <v>00000</v>
      </c>
      <c r="M1500" s="1">
        <f t="shared" si="426"/>
        <v>44</v>
      </c>
      <c r="N1500" s="6" t="str">
        <f t="shared" si="427"/>
        <v>00</v>
      </c>
      <c r="O1500" s="1">
        <f t="shared" si="428"/>
        <v>4</v>
      </c>
      <c r="P1500" s="1">
        <f>IF(HEX2DEC(LEFT(E1500,4))&gt;=32768,HEX2DEC(LEFT(E1500,4))-65536,HEX2DEC(LEFT(E1500,4)))/Codes!$N$2</f>
        <v>1.6</v>
      </c>
      <c r="Q1500" s="1">
        <f>IF(HEX2DEC(RIGHT(E1500,4))&gt;=32768,HEX2DEC(RIGHT(E1500,4))-65536,HEX2DEC(RIGHT(E1500,4)))/Codes!$N$2</f>
        <v>0</v>
      </c>
      <c r="R1500" s="1">
        <f>IF(HEX2DEC(LEFT(F1500,4))&gt;=32768,HEX2DEC(LEFT(F1500,4))-65536,HEX2DEC(LEFT(F1500,4)))/Codes!$N$2</f>
        <v>1.6</v>
      </c>
      <c r="S1500" s="1">
        <f>IF(HEX2DEC(RIGHT(F1500,4))&gt;=32768,HEX2DEC(RIGHT(F1500,4))-65536,HEX2DEC(RIGHT(F1500,4)))/Codes!$N$2</f>
        <v>0</v>
      </c>
      <c r="T1500" s="18">
        <f t="shared" si="429"/>
        <v>110</v>
      </c>
      <c r="U1500" s="1">
        <f t="shared" si="430"/>
        <v>100</v>
      </c>
      <c r="V1500" s="1">
        <f t="shared" si="431"/>
        <v>40</v>
      </c>
      <c r="W1500" s="1" t="str">
        <f t="shared" si="432"/>
        <v>101</v>
      </c>
      <c r="X1500" s="1">
        <f t="shared" si="433"/>
        <v>3</v>
      </c>
      <c r="Y1500" s="1">
        <f t="shared" si="434"/>
        <v>0</v>
      </c>
      <c r="Z1500" s="1" t="str">
        <f>VLOOKUP(BIN2DEC(MID(HEX2BIN(MID(H1500,3,2),8),2,5)),Codes!$E$1:$F$18,2)</f>
        <v>Normal</v>
      </c>
      <c r="AA1500" s="6" t="str">
        <f t="shared" si="435"/>
        <v>0</v>
      </c>
      <c r="AB1500" s="1">
        <f t="shared" si="436"/>
        <v>0</v>
      </c>
      <c r="AC1500" s="1" t="str">
        <f>VLOOKUP(BIN2DEC(RIGHT(HEX2BIN(MID(H1500,6,1),4),1)&amp;LEFT(HEX2BIN(MID(H1500,7,1),4),1)),Codes!$K$1:$L$5,2)</f>
        <v>S</v>
      </c>
      <c r="AD1500" s="1" t="str">
        <f>VLOOKUP(BIN2DEC(RIGHT(HEX2BIN(MID(H1500,7,1),4),3)&amp;LEFT(HEX2BIN(MID(H1500,8,1),4),2)),Codes!$H$2:$I$33,2)</f>
        <v>Punch</v>
      </c>
      <c r="AE1500" s="1" t="str">
        <f t="shared" si="437"/>
        <v>1</v>
      </c>
      <c r="AF1500" s="1" t="str">
        <f t="shared" si="438"/>
        <v>1</v>
      </c>
      <c r="AH1500" s="6">
        <f t="shared" si="439"/>
        <v>1</v>
      </c>
    </row>
    <row r="1501" spans="1:34">
      <c r="A1501" s="3" t="s">
        <v>5796</v>
      </c>
      <c r="B1501" s="1" t="s">
        <v>43</v>
      </c>
      <c r="C1501" s="6" t="s">
        <v>5795</v>
      </c>
      <c r="D1501" s="9" t="s">
        <v>5797</v>
      </c>
      <c r="E1501" s="9" t="s">
        <v>307</v>
      </c>
      <c r="F1501" s="9" t="s">
        <v>812</v>
      </c>
      <c r="G1501" s="9" t="s">
        <v>5798</v>
      </c>
      <c r="H1501" s="9" t="s">
        <v>259</v>
      </c>
      <c r="J1501" s="6" t="str">
        <f t="shared" si="423"/>
        <v>001011</v>
      </c>
      <c r="K1501" s="1">
        <f t="shared" si="424"/>
        <v>0</v>
      </c>
      <c r="L1501" s="6" t="str">
        <f t="shared" si="425"/>
        <v>00000</v>
      </c>
      <c r="M1501" s="1">
        <f t="shared" si="426"/>
        <v>44</v>
      </c>
      <c r="N1501" s="6" t="str">
        <f t="shared" si="427"/>
        <v>00</v>
      </c>
      <c r="O1501" s="1">
        <f t="shared" si="428"/>
        <v>2</v>
      </c>
      <c r="P1501" s="1">
        <f>IF(HEX2DEC(LEFT(E1501,4))&gt;=32768,HEX2DEC(LEFT(E1501,4))-65536,HEX2DEC(LEFT(E1501,4)))/Codes!$N$2</f>
        <v>3.2</v>
      </c>
      <c r="Q1501" s="1">
        <f>IF(HEX2DEC(RIGHT(E1501,4))&gt;=32768,HEX2DEC(RIGHT(E1501,4))-65536,HEX2DEC(RIGHT(E1501,4)))/Codes!$N$2</f>
        <v>0</v>
      </c>
      <c r="R1501" s="1">
        <f>IF(HEX2DEC(LEFT(F1501,4))&gt;=32768,HEX2DEC(LEFT(F1501,4))-65536,HEX2DEC(LEFT(F1501,4)))/Codes!$N$2</f>
        <v>8.4</v>
      </c>
      <c r="S1501" s="1">
        <f>IF(HEX2DEC(RIGHT(F1501,4))&gt;=32768,HEX2DEC(RIGHT(F1501,4))-65536,HEX2DEC(RIGHT(F1501,4)))/Codes!$N$2</f>
        <v>0</v>
      </c>
      <c r="T1501" s="18">
        <f t="shared" si="429"/>
        <v>110</v>
      </c>
      <c r="U1501" s="1">
        <f t="shared" si="430"/>
        <v>100</v>
      </c>
      <c r="V1501" s="1">
        <f t="shared" si="431"/>
        <v>134</v>
      </c>
      <c r="W1501" s="1" t="str">
        <f t="shared" si="432"/>
        <v>101</v>
      </c>
      <c r="X1501" s="1">
        <f t="shared" si="433"/>
        <v>3</v>
      </c>
      <c r="Y1501" s="1">
        <f t="shared" si="434"/>
        <v>0</v>
      </c>
      <c r="Z1501" s="1" t="str">
        <f>VLOOKUP(BIN2DEC(MID(HEX2BIN(MID(H1501,3,2),8),2,5)),Codes!$E$1:$F$18,2)</f>
        <v>Normal</v>
      </c>
      <c r="AA1501" s="6" t="str">
        <f t="shared" si="435"/>
        <v>0</v>
      </c>
      <c r="AB1501" s="1">
        <f t="shared" si="436"/>
        <v>0</v>
      </c>
      <c r="AC1501" s="1" t="str">
        <f>VLOOKUP(BIN2DEC(RIGHT(HEX2BIN(MID(H1501,6,1),4),1)&amp;LEFT(HEX2BIN(MID(H1501,7,1),4),1)),Codes!$K$1:$L$5,2)</f>
        <v>S</v>
      </c>
      <c r="AD1501" s="1" t="str">
        <f>VLOOKUP(BIN2DEC(RIGHT(HEX2BIN(MID(H1501,7,1),4),3)&amp;LEFT(HEX2BIN(MID(H1501,8,1),4),2)),Codes!$H$2:$I$33,2)</f>
        <v>Punch</v>
      </c>
      <c r="AE1501" s="1" t="str">
        <f t="shared" si="437"/>
        <v>1</v>
      </c>
      <c r="AF1501" s="1" t="str">
        <f t="shared" si="438"/>
        <v>1</v>
      </c>
      <c r="AH1501" s="6">
        <f t="shared" si="439"/>
        <v>1</v>
      </c>
    </row>
    <row r="1502" spans="1:34">
      <c r="A1502" s="3" t="s">
        <v>5799</v>
      </c>
      <c r="B1502" s="1" t="s">
        <v>43</v>
      </c>
      <c r="C1502" s="6" t="s">
        <v>5795</v>
      </c>
      <c r="D1502" s="9" t="s">
        <v>5800</v>
      </c>
      <c r="E1502" s="9" t="s">
        <v>433</v>
      </c>
      <c r="F1502" s="9" t="s">
        <v>433</v>
      </c>
      <c r="G1502" s="9" t="s">
        <v>5798</v>
      </c>
      <c r="H1502" s="9" t="s">
        <v>259</v>
      </c>
      <c r="J1502" s="6" t="str">
        <f t="shared" si="423"/>
        <v>001011</v>
      </c>
      <c r="K1502" s="1">
        <f t="shared" si="424"/>
        <v>1</v>
      </c>
      <c r="L1502" s="6" t="str">
        <f t="shared" si="425"/>
        <v>00000</v>
      </c>
      <c r="M1502" s="1">
        <f t="shared" si="426"/>
        <v>44</v>
      </c>
      <c r="N1502" s="6" t="str">
        <f t="shared" si="427"/>
        <v>00</v>
      </c>
      <c r="O1502" s="1">
        <f t="shared" si="428"/>
        <v>2</v>
      </c>
      <c r="P1502" s="1">
        <f>IF(HEX2DEC(LEFT(E1502,4))&gt;=32768,HEX2DEC(LEFT(E1502,4))-65536,HEX2DEC(LEFT(E1502,4)))/Codes!$N$2</f>
        <v>1.6</v>
      </c>
      <c r="Q1502" s="1">
        <f>IF(HEX2DEC(RIGHT(E1502,4))&gt;=32768,HEX2DEC(RIGHT(E1502,4))-65536,HEX2DEC(RIGHT(E1502,4)))/Codes!$N$2</f>
        <v>0</v>
      </c>
      <c r="R1502" s="1">
        <f>IF(HEX2DEC(LEFT(F1502,4))&gt;=32768,HEX2DEC(LEFT(F1502,4))-65536,HEX2DEC(LEFT(F1502,4)))/Codes!$N$2</f>
        <v>1.6</v>
      </c>
      <c r="S1502" s="1">
        <f>IF(HEX2DEC(RIGHT(F1502,4))&gt;=32768,HEX2DEC(RIGHT(F1502,4))-65536,HEX2DEC(RIGHT(F1502,4)))/Codes!$N$2</f>
        <v>0</v>
      </c>
      <c r="T1502" s="18">
        <f t="shared" si="429"/>
        <v>110</v>
      </c>
      <c r="U1502" s="1">
        <f t="shared" si="430"/>
        <v>100</v>
      </c>
      <c r="V1502" s="1">
        <f t="shared" si="431"/>
        <v>134</v>
      </c>
      <c r="W1502" s="1" t="str">
        <f t="shared" si="432"/>
        <v>101</v>
      </c>
      <c r="X1502" s="1">
        <f t="shared" si="433"/>
        <v>3</v>
      </c>
      <c r="Y1502" s="1">
        <f t="shared" si="434"/>
        <v>0</v>
      </c>
      <c r="Z1502" s="1" t="str">
        <f>VLOOKUP(BIN2DEC(MID(HEX2BIN(MID(H1502,3,2),8),2,5)),Codes!$E$1:$F$18,2)</f>
        <v>Normal</v>
      </c>
      <c r="AA1502" s="6" t="str">
        <f t="shared" si="435"/>
        <v>0</v>
      </c>
      <c r="AB1502" s="1">
        <f t="shared" si="436"/>
        <v>0</v>
      </c>
      <c r="AC1502" s="1" t="str">
        <f>VLOOKUP(BIN2DEC(RIGHT(HEX2BIN(MID(H1502,6,1),4),1)&amp;LEFT(HEX2BIN(MID(H1502,7,1),4),1)),Codes!$K$1:$L$5,2)</f>
        <v>S</v>
      </c>
      <c r="AD1502" s="1" t="str">
        <f>VLOOKUP(BIN2DEC(RIGHT(HEX2BIN(MID(H1502,7,1),4),3)&amp;LEFT(HEX2BIN(MID(H1502,8,1),4),2)),Codes!$H$2:$I$33,2)</f>
        <v>Punch</v>
      </c>
      <c r="AE1502" s="1" t="str">
        <f t="shared" si="437"/>
        <v>1</v>
      </c>
      <c r="AF1502" s="1" t="str">
        <f t="shared" si="438"/>
        <v>1</v>
      </c>
      <c r="AH1502" s="6">
        <f t="shared" si="439"/>
        <v>1</v>
      </c>
    </row>
    <row r="1503" spans="1:34">
      <c r="A1503" s="3" t="s">
        <v>5801</v>
      </c>
      <c r="B1503" s="1" t="s">
        <v>43</v>
      </c>
      <c r="C1503" s="6" t="s">
        <v>1522</v>
      </c>
      <c r="D1503" s="9" t="s">
        <v>853</v>
      </c>
      <c r="E1503" s="9" t="s">
        <v>5802</v>
      </c>
      <c r="F1503" s="9" t="s">
        <v>5803</v>
      </c>
      <c r="G1503" s="9" t="s">
        <v>5804</v>
      </c>
      <c r="H1503" s="9" t="s">
        <v>2302</v>
      </c>
      <c r="J1503" s="6" t="str">
        <f t="shared" si="423"/>
        <v>001011</v>
      </c>
      <c r="K1503" s="1">
        <f t="shared" si="424"/>
        <v>0</v>
      </c>
      <c r="L1503" s="6" t="str">
        <f t="shared" si="425"/>
        <v>00000</v>
      </c>
      <c r="M1503" s="1">
        <f t="shared" si="426"/>
        <v>0</v>
      </c>
      <c r="N1503" s="6" t="str">
        <f t="shared" si="427"/>
        <v>00</v>
      </c>
      <c r="O1503" s="1">
        <f t="shared" si="428"/>
        <v>8</v>
      </c>
      <c r="P1503" s="1">
        <f>IF(HEX2DEC(LEFT(E1503,4))&gt;=32768,HEX2DEC(LEFT(E1503,4))-65536,HEX2DEC(LEFT(E1503,4)))/Codes!$N$2</f>
        <v>2.64</v>
      </c>
      <c r="Q1503" s="1">
        <f>IF(HEX2DEC(RIGHT(E1503,4))&gt;=32768,HEX2DEC(RIGHT(E1503,4))-65536,HEX2DEC(RIGHT(E1503,4)))/Codes!$N$2</f>
        <v>0</v>
      </c>
      <c r="R1503" s="1">
        <f>IF(HEX2DEC(LEFT(F1503,4))&gt;=32768,HEX2DEC(LEFT(F1503,4))-65536,HEX2DEC(LEFT(F1503,4)))/Codes!$N$2</f>
        <v>3.42</v>
      </c>
      <c r="S1503" s="1">
        <f>IF(HEX2DEC(RIGHT(F1503,4))&gt;=32768,HEX2DEC(RIGHT(F1503,4))-65536,HEX2DEC(RIGHT(F1503,4)))/Codes!$N$2</f>
        <v>6.82</v>
      </c>
      <c r="T1503" s="18">
        <f t="shared" si="429"/>
        <v>88</v>
      </c>
      <c r="U1503" s="1">
        <f t="shared" si="430"/>
        <v>100</v>
      </c>
      <c r="V1503" s="1">
        <f t="shared" si="431"/>
        <v>213</v>
      </c>
      <c r="W1503" s="1" t="str">
        <f t="shared" si="432"/>
        <v>101</v>
      </c>
      <c r="X1503" s="1">
        <f t="shared" si="433"/>
        <v>3</v>
      </c>
      <c r="Y1503" s="1">
        <f t="shared" si="434"/>
        <v>0</v>
      </c>
      <c r="Z1503" s="1" t="str">
        <f>VLOOKUP(BIN2DEC(MID(HEX2BIN(MID(H1503,3,2),8),2,5)),Codes!$E$1:$F$18,2)</f>
        <v>Slash</v>
      </c>
      <c r="AA1503" s="6" t="str">
        <f t="shared" si="435"/>
        <v>0</v>
      </c>
      <c r="AB1503" s="1">
        <f t="shared" si="436"/>
        <v>0</v>
      </c>
      <c r="AC1503" s="1" t="str">
        <f>VLOOKUP(BIN2DEC(RIGHT(HEX2BIN(MID(H1503,6,1),4),1)&amp;LEFT(HEX2BIN(MID(H1503,7,1),4),1)),Codes!$K$1:$L$5,2)</f>
        <v>L</v>
      </c>
      <c r="AD1503" s="1" t="str">
        <f>VLOOKUP(BIN2DEC(RIGHT(HEX2BIN(MID(H1503,7,1),4),3)&amp;LEFT(HEX2BIN(MID(H1503,8,1),4),2)),Codes!$H$2:$I$33,2)</f>
        <v>Slash</v>
      </c>
      <c r="AE1503" s="1" t="str">
        <f t="shared" si="437"/>
        <v>1</v>
      </c>
      <c r="AF1503" s="1" t="str">
        <f t="shared" si="438"/>
        <v>1</v>
      </c>
      <c r="AH1503" s="6">
        <f t="shared" si="439"/>
        <v>67</v>
      </c>
    </row>
    <row r="1504" spans="1:34">
      <c r="A1504" s="3" t="s">
        <v>5805</v>
      </c>
      <c r="B1504" s="1" t="s">
        <v>43</v>
      </c>
      <c r="C1504" s="6" t="s">
        <v>1522</v>
      </c>
      <c r="D1504" s="9" t="s">
        <v>2283</v>
      </c>
      <c r="E1504" s="9" t="s">
        <v>5802</v>
      </c>
      <c r="F1504" s="9" t="s">
        <v>5806</v>
      </c>
      <c r="G1504" s="9" t="s">
        <v>5807</v>
      </c>
      <c r="H1504" s="9" t="s">
        <v>2302</v>
      </c>
      <c r="J1504" s="6" t="str">
        <f t="shared" si="423"/>
        <v>001011</v>
      </c>
      <c r="K1504" s="1">
        <f t="shared" si="424"/>
        <v>1</v>
      </c>
      <c r="L1504" s="6" t="str">
        <f t="shared" si="425"/>
        <v>00000</v>
      </c>
      <c r="M1504" s="1">
        <f t="shared" si="426"/>
        <v>0</v>
      </c>
      <c r="N1504" s="6" t="str">
        <f t="shared" si="427"/>
        <v>00</v>
      </c>
      <c r="O1504" s="1">
        <f t="shared" si="428"/>
        <v>8</v>
      </c>
      <c r="P1504" s="1">
        <f>IF(HEX2DEC(LEFT(E1504,4))&gt;=32768,HEX2DEC(LEFT(E1504,4))-65536,HEX2DEC(LEFT(E1504,4)))/Codes!$N$2</f>
        <v>2.64</v>
      </c>
      <c r="Q1504" s="1">
        <f>IF(HEX2DEC(RIGHT(E1504,4))&gt;=32768,HEX2DEC(RIGHT(E1504,4))-65536,HEX2DEC(RIGHT(E1504,4)))/Codes!$N$2</f>
        <v>0</v>
      </c>
      <c r="R1504" s="1">
        <f>IF(HEX2DEC(LEFT(F1504,4))&gt;=32768,HEX2DEC(LEFT(F1504,4))-65536,HEX2DEC(LEFT(F1504,4)))/Codes!$N$2</f>
        <v>3.42</v>
      </c>
      <c r="S1504" s="1">
        <f>IF(HEX2DEC(RIGHT(F1504,4))&gt;=32768,HEX2DEC(RIGHT(F1504,4))-65536,HEX2DEC(RIGHT(F1504,4)))/Codes!$N$2</f>
        <v>18.079999999999998</v>
      </c>
      <c r="T1504" s="18">
        <f t="shared" si="429"/>
        <v>96</v>
      </c>
      <c r="U1504" s="1">
        <f t="shared" si="430"/>
        <v>100</v>
      </c>
      <c r="V1504" s="1">
        <f t="shared" si="431"/>
        <v>213</v>
      </c>
      <c r="W1504" s="1" t="str">
        <f t="shared" si="432"/>
        <v>101</v>
      </c>
      <c r="X1504" s="1">
        <f t="shared" si="433"/>
        <v>3</v>
      </c>
      <c r="Y1504" s="1">
        <f t="shared" si="434"/>
        <v>0</v>
      </c>
      <c r="Z1504" s="1" t="str">
        <f>VLOOKUP(BIN2DEC(MID(HEX2BIN(MID(H1504,3,2),8),2,5)),Codes!$E$1:$F$18,2)</f>
        <v>Slash</v>
      </c>
      <c r="AA1504" s="6" t="str">
        <f t="shared" si="435"/>
        <v>0</v>
      </c>
      <c r="AB1504" s="1">
        <f t="shared" si="436"/>
        <v>0</v>
      </c>
      <c r="AC1504" s="1" t="str">
        <f>VLOOKUP(BIN2DEC(RIGHT(HEX2BIN(MID(H1504,6,1),4),1)&amp;LEFT(HEX2BIN(MID(H1504,7,1),4),1)),Codes!$K$1:$L$5,2)</f>
        <v>L</v>
      </c>
      <c r="AD1504" s="1" t="str">
        <f>VLOOKUP(BIN2DEC(RIGHT(HEX2BIN(MID(H1504,7,1),4),3)&amp;LEFT(HEX2BIN(MID(H1504,8,1),4),2)),Codes!$H$2:$I$33,2)</f>
        <v>Slash</v>
      </c>
      <c r="AE1504" s="1" t="str">
        <f t="shared" si="437"/>
        <v>1</v>
      </c>
      <c r="AF1504" s="1" t="str">
        <f t="shared" si="438"/>
        <v>1</v>
      </c>
      <c r="AH1504" s="6">
        <f t="shared" si="439"/>
        <v>67</v>
      </c>
    </row>
    <row r="1505" spans="1:34">
      <c r="A1505" s="3" t="s">
        <v>5808</v>
      </c>
      <c r="B1505" s="1" t="s">
        <v>43</v>
      </c>
      <c r="C1505" s="6" t="s">
        <v>1522</v>
      </c>
      <c r="D1505" s="9" t="s">
        <v>3839</v>
      </c>
      <c r="E1505" s="9" t="s">
        <v>5802</v>
      </c>
      <c r="F1505" s="9" t="s">
        <v>5809</v>
      </c>
      <c r="G1505" s="9" t="s">
        <v>5810</v>
      </c>
      <c r="H1505" s="9" t="s">
        <v>2302</v>
      </c>
      <c r="J1505" s="6" t="str">
        <f t="shared" si="423"/>
        <v>001011</v>
      </c>
      <c r="K1505" s="1">
        <f t="shared" si="424"/>
        <v>2</v>
      </c>
      <c r="L1505" s="6" t="str">
        <f t="shared" si="425"/>
        <v>00000</v>
      </c>
      <c r="M1505" s="1">
        <f t="shared" si="426"/>
        <v>0</v>
      </c>
      <c r="N1505" s="6" t="str">
        <f t="shared" si="427"/>
        <v>00</v>
      </c>
      <c r="O1505" s="1">
        <f t="shared" si="428"/>
        <v>8</v>
      </c>
      <c r="P1505" s="1">
        <f>IF(HEX2DEC(LEFT(E1505,4))&gt;=32768,HEX2DEC(LEFT(E1505,4))-65536,HEX2DEC(LEFT(E1505,4)))/Codes!$N$2</f>
        <v>2.64</v>
      </c>
      <c r="Q1505" s="1">
        <f>IF(HEX2DEC(RIGHT(E1505,4))&gt;=32768,HEX2DEC(RIGHT(E1505,4))-65536,HEX2DEC(RIGHT(E1505,4)))/Codes!$N$2</f>
        <v>0</v>
      </c>
      <c r="R1505" s="1">
        <f>IF(HEX2DEC(LEFT(F1505,4))&gt;=32768,HEX2DEC(LEFT(F1505,4))-65536,HEX2DEC(LEFT(F1505,4)))/Codes!$N$2</f>
        <v>13.66</v>
      </c>
      <c r="S1505" s="1">
        <f>IF(HEX2DEC(RIGHT(F1505,4))&gt;=32768,HEX2DEC(RIGHT(F1505,4))-65536,HEX2DEC(RIGHT(F1505,4)))/Codes!$N$2</f>
        <v>6.82</v>
      </c>
      <c r="T1505" s="18">
        <f t="shared" si="429"/>
        <v>88</v>
      </c>
      <c r="U1505" s="1">
        <f t="shared" si="430"/>
        <v>100</v>
      </c>
      <c r="V1505" s="1">
        <f t="shared" si="431"/>
        <v>206</v>
      </c>
      <c r="W1505" s="1" t="str">
        <f t="shared" si="432"/>
        <v>101</v>
      </c>
      <c r="X1505" s="1">
        <f t="shared" si="433"/>
        <v>3</v>
      </c>
      <c r="Y1505" s="1">
        <f t="shared" si="434"/>
        <v>0</v>
      </c>
      <c r="Z1505" s="1" t="str">
        <f>VLOOKUP(BIN2DEC(MID(HEX2BIN(MID(H1505,3,2),8),2,5)),Codes!$E$1:$F$18,2)</f>
        <v>Slash</v>
      </c>
      <c r="AA1505" s="6" t="str">
        <f t="shared" si="435"/>
        <v>0</v>
      </c>
      <c r="AB1505" s="1">
        <f t="shared" si="436"/>
        <v>0</v>
      </c>
      <c r="AC1505" s="1" t="str">
        <f>VLOOKUP(BIN2DEC(RIGHT(HEX2BIN(MID(H1505,6,1),4),1)&amp;LEFT(HEX2BIN(MID(H1505,7,1),4),1)),Codes!$K$1:$L$5,2)</f>
        <v>L</v>
      </c>
      <c r="AD1505" s="1" t="str">
        <f>VLOOKUP(BIN2DEC(RIGHT(HEX2BIN(MID(H1505,7,1),4),3)&amp;LEFT(HEX2BIN(MID(H1505,8,1),4),2)),Codes!$H$2:$I$33,2)</f>
        <v>Slash</v>
      </c>
      <c r="AE1505" s="1" t="str">
        <f t="shared" si="437"/>
        <v>1</v>
      </c>
      <c r="AF1505" s="1" t="str">
        <f t="shared" si="438"/>
        <v>1</v>
      </c>
      <c r="AH1505" s="6">
        <f t="shared" si="439"/>
        <v>67</v>
      </c>
    </row>
    <row r="1506" spans="1:34">
      <c r="A1506" s="3" t="s">
        <v>5811</v>
      </c>
      <c r="B1506" s="1" t="s">
        <v>43</v>
      </c>
      <c r="C1506" s="6" t="s">
        <v>1522</v>
      </c>
      <c r="D1506" s="9" t="s">
        <v>3844</v>
      </c>
      <c r="E1506" s="9" t="s">
        <v>5802</v>
      </c>
      <c r="F1506" s="9" t="s">
        <v>5812</v>
      </c>
      <c r="G1506" s="9" t="s">
        <v>5813</v>
      </c>
      <c r="H1506" s="9" t="s">
        <v>2302</v>
      </c>
      <c r="J1506" s="6" t="str">
        <f t="shared" si="423"/>
        <v>001011</v>
      </c>
      <c r="K1506" s="1">
        <f t="shared" si="424"/>
        <v>3</v>
      </c>
      <c r="L1506" s="6" t="str">
        <f t="shared" si="425"/>
        <v>00000</v>
      </c>
      <c r="M1506" s="1">
        <f t="shared" si="426"/>
        <v>0</v>
      </c>
      <c r="N1506" s="6" t="str">
        <f t="shared" si="427"/>
        <v>00</v>
      </c>
      <c r="O1506" s="1">
        <f t="shared" si="428"/>
        <v>8</v>
      </c>
      <c r="P1506" s="1">
        <f>IF(HEX2DEC(LEFT(E1506,4))&gt;=32768,HEX2DEC(LEFT(E1506,4))-65536,HEX2DEC(LEFT(E1506,4)))/Codes!$N$2</f>
        <v>2.64</v>
      </c>
      <c r="Q1506" s="1">
        <f>IF(HEX2DEC(RIGHT(E1506,4))&gt;=32768,HEX2DEC(RIGHT(E1506,4))-65536,HEX2DEC(RIGHT(E1506,4)))/Codes!$N$2</f>
        <v>0</v>
      </c>
      <c r="R1506" s="1">
        <f>IF(HEX2DEC(LEFT(F1506,4))&gt;=32768,HEX2DEC(LEFT(F1506,4))-65536,HEX2DEC(LEFT(F1506,4)))/Codes!$N$2</f>
        <v>13.66</v>
      </c>
      <c r="S1506" s="1">
        <f>IF(HEX2DEC(RIGHT(F1506,4))&gt;=32768,HEX2DEC(RIGHT(F1506,4))-65536,HEX2DEC(RIGHT(F1506,4)))/Codes!$N$2</f>
        <v>18.079999999999998</v>
      </c>
      <c r="T1506" s="18">
        <f t="shared" si="429"/>
        <v>96</v>
      </c>
      <c r="U1506" s="1">
        <f t="shared" si="430"/>
        <v>100</v>
      </c>
      <c r="V1506" s="1">
        <f t="shared" si="431"/>
        <v>206</v>
      </c>
      <c r="W1506" s="1" t="str">
        <f t="shared" si="432"/>
        <v>101</v>
      </c>
      <c r="X1506" s="1">
        <f t="shared" si="433"/>
        <v>3</v>
      </c>
      <c r="Y1506" s="1">
        <f t="shared" si="434"/>
        <v>0</v>
      </c>
      <c r="Z1506" s="1" t="str">
        <f>VLOOKUP(BIN2DEC(MID(HEX2BIN(MID(H1506,3,2),8),2,5)),Codes!$E$1:$F$18,2)</f>
        <v>Slash</v>
      </c>
      <c r="AA1506" s="6" t="str">
        <f t="shared" si="435"/>
        <v>0</v>
      </c>
      <c r="AB1506" s="1">
        <f t="shared" si="436"/>
        <v>0</v>
      </c>
      <c r="AC1506" s="1" t="str">
        <f>VLOOKUP(BIN2DEC(RIGHT(HEX2BIN(MID(H1506,6,1),4),1)&amp;LEFT(HEX2BIN(MID(H1506,7,1),4),1)),Codes!$K$1:$L$5,2)</f>
        <v>L</v>
      </c>
      <c r="AD1506" s="1" t="str">
        <f>VLOOKUP(BIN2DEC(RIGHT(HEX2BIN(MID(H1506,7,1),4),3)&amp;LEFT(HEX2BIN(MID(H1506,8,1),4),2)),Codes!$H$2:$I$33,2)</f>
        <v>Slash</v>
      </c>
      <c r="AE1506" s="1" t="str">
        <f t="shared" si="437"/>
        <v>1</v>
      </c>
      <c r="AF1506" s="1" t="str">
        <f t="shared" si="438"/>
        <v>1</v>
      </c>
      <c r="AH1506" s="6">
        <f t="shared" si="439"/>
        <v>67</v>
      </c>
    </row>
    <row r="1507" spans="1:34">
      <c r="A1507" s="3" t="s">
        <v>5814</v>
      </c>
      <c r="B1507" s="1" t="s">
        <v>43</v>
      </c>
      <c r="C1507" s="6" t="s">
        <v>5815</v>
      </c>
      <c r="D1507" s="9" t="s">
        <v>5797</v>
      </c>
      <c r="E1507" s="9" t="s">
        <v>299</v>
      </c>
      <c r="F1507" s="9" t="s">
        <v>955</v>
      </c>
      <c r="G1507" s="9" t="s">
        <v>5816</v>
      </c>
      <c r="H1507" s="9" t="s">
        <v>2302</v>
      </c>
      <c r="J1507" s="6" t="str">
        <f t="shared" si="423"/>
        <v>001011</v>
      </c>
      <c r="K1507" s="1">
        <f t="shared" si="424"/>
        <v>0</v>
      </c>
      <c r="L1507" s="6" t="str">
        <f t="shared" si="425"/>
        <v>00000</v>
      </c>
      <c r="M1507" s="1">
        <f t="shared" si="426"/>
        <v>44</v>
      </c>
      <c r="N1507" s="6" t="str">
        <f t="shared" si="427"/>
        <v>00</v>
      </c>
      <c r="O1507" s="1">
        <f t="shared" si="428"/>
        <v>2</v>
      </c>
      <c r="P1507" s="1">
        <f>IF(HEX2DEC(LEFT(E1507,4))&gt;=32768,HEX2DEC(LEFT(E1507,4))-65536,HEX2DEC(LEFT(E1507,4)))/Codes!$N$2</f>
        <v>6</v>
      </c>
      <c r="Q1507" s="1">
        <f>IF(HEX2DEC(RIGHT(E1507,4))&gt;=32768,HEX2DEC(RIGHT(E1507,4))-65536,HEX2DEC(RIGHT(E1507,4)))/Codes!$N$2</f>
        <v>0</v>
      </c>
      <c r="R1507" s="1">
        <f>IF(HEX2DEC(LEFT(F1507,4))&gt;=32768,HEX2DEC(LEFT(F1507,4))-65536,HEX2DEC(LEFT(F1507,4)))/Codes!$N$2</f>
        <v>8</v>
      </c>
      <c r="S1507" s="1">
        <f>IF(HEX2DEC(RIGHT(F1507,4))&gt;=32768,HEX2DEC(RIGHT(F1507,4))-65536,HEX2DEC(RIGHT(F1507,4)))/Codes!$N$2</f>
        <v>0</v>
      </c>
      <c r="T1507" s="18">
        <f t="shared" si="429"/>
        <v>275</v>
      </c>
      <c r="U1507" s="1">
        <f t="shared" si="430"/>
        <v>100</v>
      </c>
      <c r="V1507" s="1">
        <f t="shared" si="431"/>
        <v>196</v>
      </c>
      <c r="W1507" s="1" t="str">
        <f t="shared" si="432"/>
        <v>101</v>
      </c>
      <c r="X1507" s="1">
        <f t="shared" si="433"/>
        <v>3</v>
      </c>
      <c r="Y1507" s="1">
        <f t="shared" si="434"/>
        <v>0</v>
      </c>
      <c r="Z1507" s="1" t="str">
        <f>VLOOKUP(BIN2DEC(MID(HEX2BIN(MID(H1507,3,2),8),2,5)),Codes!$E$1:$F$18,2)</f>
        <v>Slash</v>
      </c>
      <c r="AA1507" s="6" t="str">
        <f t="shared" si="435"/>
        <v>0</v>
      </c>
      <c r="AB1507" s="1">
        <f t="shared" si="436"/>
        <v>0</v>
      </c>
      <c r="AC1507" s="1" t="str">
        <f>VLOOKUP(BIN2DEC(RIGHT(HEX2BIN(MID(H1507,6,1),4),1)&amp;LEFT(HEX2BIN(MID(H1507,7,1),4),1)),Codes!$K$1:$L$5,2)</f>
        <v>L</v>
      </c>
      <c r="AD1507" s="1" t="str">
        <f>VLOOKUP(BIN2DEC(RIGHT(HEX2BIN(MID(H1507,7,1),4),3)&amp;LEFT(HEX2BIN(MID(H1507,8,1),4),2)),Codes!$H$2:$I$33,2)</f>
        <v>Slash</v>
      </c>
      <c r="AE1507" s="1" t="str">
        <f t="shared" si="437"/>
        <v>1</v>
      </c>
      <c r="AF1507" s="1" t="str">
        <f t="shared" si="438"/>
        <v>1</v>
      </c>
      <c r="AH1507" s="6">
        <f t="shared" si="439"/>
        <v>67</v>
      </c>
    </row>
    <row r="1508" spans="1:34">
      <c r="A1508" s="3" t="s">
        <v>5817</v>
      </c>
      <c r="B1508" s="1" t="s">
        <v>43</v>
      </c>
      <c r="C1508" s="6" t="s">
        <v>1076</v>
      </c>
      <c r="D1508" s="9" t="s">
        <v>1681</v>
      </c>
      <c r="E1508" s="9" t="s">
        <v>212</v>
      </c>
      <c r="F1508" s="9" t="s">
        <v>91</v>
      </c>
      <c r="G1508" s="9" t="s">
        <v>5818</v>
      </c>
      <c r="H1508" s="9" t="s">
        <v>5788</v>
      </c>
      <c r="J1508" s="6" t="str">
        <f t="shared" si="423"/>
        <v>001011</v>
      </c>
      <c r="K1508" s="1">
        <f t="shared" si="424"/>
        <v>0</v>
      </c>
      <c r="L1508" s="6" t="str">
        <f t="shared" si="425"/>
        <v>00000</v>
      </c>
      <c r="M1508" s="1">
        <f t="shared" si="426"/>
        <v>0</v>
      </c>
      <c r="N1508" s="6" t="str">
        <f t="shared" si="427"/>
        <v>00</v>
      </c>
      <c r="O1508" s="1">
        <f t="shared" si="428"/>
        <v>18</v>
      </c>
      <c r="P1508" s="1">
        <f>IF(HEX2DEC(LEFT(E1508,4))&gt;=32768,HEX2DEC(LEFT(E1508,4))-65536,HEX2DEC(LEFT(E1508,4)))/Codes!$N$2</f>
        <v>2.8</v>
      </c>
      <c r="Q1508" s="1">
        <f>IF(HEX2DEC(RIGHT(E1508,4))&gt;=32768,HEX2DEC(RIGHT(E1508,4))-65536,HEX2DEC(RIGHT(E1508,4)))/Codes!$N$2</f>
        <v>0</v>
      </c>
      <c r="R1508" s="1">
        <f>IF(HEX2DEC(LEFT(F1508,4))&gt;=32768,HEX2DEC(LEFT(F1508,4))-65536,HEX2DEC(LEFT(F1508,4)))/Codes!$N$2</f>
        <v>0</v>
      </c>
      <c r="S1508" s="1">
        <f>IF(HEX2DEC(RIGHT(F1508,4))&gt;=32768,HEX2DEC(RIGHT(F1508,4))-65536,HEX2DEC(RIGHT(F1508,4)))/Codes!$N$2</f>
        <v>0</v>
      </c>
      <c r="T1508" s="18">
        <f t="shared" si="429"/>
        <v>70</v>
      </c>
      <c r="U1508" s="1">
        <f t="shared" si="430"/>
        <v>55</v>
      </c>
      <c r="V1508" s="1">
        <f t="shared" si="431"/>
        <v>0</v>
      </c>
      <c r="W1508" s="1" t="str">
        <f t="shared" si="432"/>
        <v>100</v>
      </c>
      <c r="X1508" s="1">
        <f t="shared" si="433"/>
        <v>3</v>
      </c>
      <c r="Y1508" s="1">
        <f t="shared" si="434"/>
        <v>65</v>
      </c>
      <c r="Z1508" s="1" t="str">
        <f>VLOOKUP(BIN2DEC(MID(HEX2BIN(MID(H1508,3,2),8),2,5)),Codes!$E$1:$F$18,2)</f>
        <v>Normal</v>
      </c>
      <c r="AA1508" s="6" t="str">
        <f t="shared" si="435"/>
        <v>0</v>
      </c>
      <c r="AB1508" s="1">
        <f t="shared" si="436"/>
        <v>0</v>
      </c>
      <c r="AC1508" s="1" t="str">
        <f>VLOOKUP(BIN2DEC(RIGHT(HEX2BIN(MID(H1508,6,1),4),1)&amp;LEFT(HEX2BIN(MID(H1508,7,1),4),1)),Codes!$K$1:$L$5,2)</f>
        <v>L</v>
      </c>
      <c r="AD1508" s="1" t="str">
        <f>VLOOKUP(BIN2DEC(RIGHT(HEX2BIN(MID(H1508,7,1),4),3)&amp;LEFT(HEX2BIN(MID(H1508,8,1),4),2)),Codes!$H$2:$I$33,2)</f>
        <v>Kick</v>
      </c>
      <c r="AE1508" s="1" t="str">
        <f t="shared" si="437"/>
        <v>1</v>
      </c>
      <c r="AF1508" s="1" t="str">
        <f t="shared" si="438"/>
        <v>1</v>
      </c>
      <c r="AH1508" s="6">
        <f t="shared" si="439"/>
        <v>66</v>
      </c>
    </row>
    <row r="1509" spans="1:34">
      <c r="A1509" s="3" t="s">
        <v>5819</v>
      </c>
      <c r="B1509" s="1" t="s">
        <v>43</v>
      </c>
      <c r="C1509" s="6" t="s">
        <v>5825</v>
      </c>
      <c r="D1509" s="9" t="s">
        <v>5820</v>
      </c>
      <c r="E1509" s="9" t="s">
        <v>307</v>
      </c>
      <c r="F1509" s="9" t="s">
        <v>91</v>
      </c>
      <c r="G1509" s="9" t="s">
        <v>899</v>
      </c>
      <c r="H1509" s="9" t="s">
        <v>900</v>
      </c>
      <c r="J1509" s="6" t="str">
        <f t="shared" si="423"/>
        <v>001011</v>
      </c>
      <c r="K1509" s="1">
        <f t="shared" si="424"/>
        <v>0</v>
      </c>
      <c r="L1509" s="6" t="str">
        <f t="shared" si="425"/>
        <v>00000</v>
      </c>
      <c r="M1509" s="1">
        <f t="shared" si="426"/>
        <v>5</v>
      </c>
      <c r="N1509" s="6" t="str">
        <f t="shared" si="427"/>
        <v>00</v>
      </c>
      <c r="O1509" s="1">
        <f t="shared" si="428"/>
        <v>23</v>
      </c>
      <c r="P1509" s="1">
        <f>IF(HEX2DEC(LEFT(E1509,4))&gt;=32768,HEX2DEC(LEFT(E1509,4))-65536,HEX2DEC(LEFT(E1509,4)))/Codes!$N$2</f>
        <v>3.2</v>
      </c>
      <c r="Q1509" s="1">
        <f>IF(HEX2DEC(RIGHT(E1509,4))&gt;=32768,HEX2DEC(RIGHT(E1509,4))-65536,HEX2DEC(RIGHT(E1509,4)))/Codes!$N$2</f>
        <v>0</v>
      </c>
      <c r="R1509" s="1">
        <f>IF(HEX2DEC(LEFT(F1509,4))&gt;=32768,HEX2DEC(LEFT(F1509,4))-65536,HEX2DEC(LEFT(F1509,4)))/Codes!$N$2</f>
        <v>0</v>
      </c>
      <c r="S1509" s="1">
        <f>IF(HEX2DEC(RIGHT(F1509,4))&gt;=32768,HEX2DEC(RIGHT(F1509,4))-65536,HEX2DEC(RIGHT(F1509,4)))/Codes!$N$2</f>
        <v>0</v>
      </c>
      <c r="T1509" s="18">
        <f t="shared" si="429"/>
        <v>361</v>
      </c>
      <c r="U1509" s="1">
        <f t="shared" si="430"/>
        <v>102</v>
      </c>
      <c r="V1509" s="1">
        <f t="shared" si="431"/>
        <v>0</v>
      </c>
      <c r="W1509" s="1" t="str">
        <f t="shared" si="432"/>
        <v>100</v>
      </c>
      <c r="X1509" s="1">
        <f t="shared" si="433"/>
        <v>3</v>
      </c>
      <c r="Y1509" s="1">
        <f t="shared" si="434"/>
        <v>30</v>
      </c>
      <c r="Z1509" s="1" t="str">
        <f>VLOOKUP(BIN2DEC(MID(HEX2BIN(MID(H1509,3,2),8),2,5)),Codes!$E$1:$F$18,2)</f>
        <v>Flame</v>
      </c>
      <c r="AA1509" s="6" t="str">
        <f t="shared" si="435"/>
        <v>0</v>
      </c>
      <c r="AB1509" s="1">
        <f t="shared" si="436"/>
        <v>0</v>
      </c>
      <c r="AC1509" s="1" t="str">
        <f>VLOOKUP(BIN2DEC(RIGHT(HEX2BIN(MID(H1509,6,1),4),1)&amp;LEFT(HEX2BIN(MID(H1509,7,1),4),1)),Codes!$K$1:$L$5,2)</f>
        <v>L</v>
      </c>
      <c r="AD1509" s="1" t="str">
        <f>VLOOKUP(BIN2DEC(RIGHT(HEX2BIN(MID(H1509,7,1),4),3)&amp;LEFT(HEX2BIN(MID(H1509,8,1),4),2)),Codes!$H$2:$I$33,2)</f>
        <v>Kick</v>
      </c>
      <c r="AE1509" s="1" t="str">
        <f t="shared" si="437"/>
        <v>1</v>
      </c>
      <c r="AF1509" s="1" t="str">
        <f t="shared" si="438"/>
        <v>1</v>
      </c>
      <c r="AH1509" s="6">
        <f t="shared" si="439"/>
        <v>66</v>
      </c>
    </row>
    <row r="1510" spans="1:34">
      <c r="A1510" s="3" t="s">
        <v>5821</v>
      </c>
      <c r="B1510" s="1" t="s">
        <v>43</v>
      </c>
      <c r="C1510" s="6" t="s">
        <v>5825</v>
      </c>
      <c r="D1510" s="9" t="s">
        <v>5822</v>
      </c>
      <c r="E1510" s="9" t="s">
        <v>3459</v>
      </c>
      <c r="F1510" s="9" t="s">
        <v>91</v>
      </c>
      <c r="G1510" s="9" t="s">
        <v>899</v>
      </c>
      <c r="H1510" s="9" t="s">
        <v>900</v>
      </c>
      <c r="J1510" s="6" t="str">
        <f t="shared" si="423"/>
        <v>001011</v>
      </c>
      <c r="K1510" s="1">
        <f t="shared" si="424"/>
        <v>1</v>
      </c>
      <c r="L1510" s="6" t="str">
        <f t="shared" si="425"/>
        <v>00000</v>
      </c>
      <c r="M1510" s="1">
        <f t="shared" si="426"/>
        <v>42</v>
      </c>
      <c r="N1510" s="6" t="str">
        <f t="shared" si="427"/>
        <v>00</v>
      </c>
      <c r="O1510" s="1">
        <f t="shared" si="428"/>
        <v>27</v>
      </c>
      <c r="P1510" s="1">
        <f>IF(HEX2DEC(LEFT(E1510,4))&gt;=32768,HEX2DEC(LEFT(E1510,4))-65536,HEX2DEC(LEFT(E1510,4)))/Codes!$N$2</f>
        <v>3.6</v>
      </c>
      <c r="Q1510" s="1">
        <f>IF(HEX2DEC(RIGHT(E1510,4))&gt;=32768,HEX2DEC(RIGHT(E1510,4))-65536,HEX2DEC(RIGHT(E1510,4)))/Codes!$N$2</f>
        <v>6</v>
      </c>
      <c r="R1510" s="1">
        <f>IF(HEX2DEC(LEFT(F1510,4))&gt;=32768,HEX2DEC(LEFT(F1510,4))-65536,HEX2DEC(LEFT(F1510,4)))/Codes!$N$2</f>
        <v>0</v>
      </c>
      <c r="S1510" s="1">
        <f>IF(HEX2DEC(RIGHT(F1510,4))&gt;=32768,HEX2DEC(RIGHT(F1510,4))-65536,HEX2DEC(RIGHT(F1510,4)))/Codes!$N$2</f>
        <v>0</v>
      </c>
      <c r="T1510" s="18">
        <f t="shared" si="429"/>
        <v>361</v>
      </c>
      <c r="U1510" s="1">
        <f t="shared" si="430"/>
        <v>102</v>
      </c>
      <c r="V1510" s="1">
        <f t="shared" si="431"/>
        <v>0</v>
      </c>
      <c r="W1510" s="1" t="str">
        <f t="shared" si="432"/>
        <v>100</v>
      </c>
      <c r="X1510" s="1">
        <f t="shared" si="433"/>
        <v>3</v>
      </c>
      <c r="Y1510" s="1">
        <f t="shared" si="434"/>
        <v>30</v>
      </c>
      <c r="Z1510" s="1" t="str">
        <f>VLOOKUP(BIN2DEC(MID(HEX2BIN(MID(H1510,3,2),8),2,5)),Codes!$E$1:$F$18,2)</f>
        <v>Flame</v>
      </c>
      <c r="AA1510" s="6" t="str">
        <f t="shared" si="435"/>
        <v>0</v>
      </c>
      <c r="AB1510" s="1">
        <f t="shared" si="436"/>
        <v>0</v>
      </c>
      <c r="AC1510" s="1" t="str">
        <f>VLOOKUP(BIN2DEC(RIGHT(HEX2BIN(MID(H1510,6,1),4),1)&amp;LEFT(HEX2BIN(MID(H1510,7,1),4),1)),Codes!$K$1:$L$5,2)</f>
        <v>L</v>
      </c>
      <c r="AD1510" s="1" t="str">
        <f>VLOOKUP(BIN2DEC(RIGHT(HEX2BIN(MID(H1510,7,1),4),3)&amp;LEFT(HEX2BIN(MID(H1510,8,1),4),2)),Codes!$H$2:$I$33,2)</f>
        <v>Kick</v>
      </c>
      <c r="AE1510" s="1" t="str">
        <f t="shared" si="437"/>
        <v>1</v>
      </c>
      <c r="AF1510" s="1" t="str">
        <f t="shared" si="438"/>
        <v>1</v>
      </c>
      <c r="AH1510" s="6">
        <f t="shared" si="439"/>
        <v>66</v>
      </c>
    </row>
    <row r="1511" spans="1:34">
      <c r="A1511" s="3" t="s">
        <v>5823</v>
      </c>
      <c r="B1511" s="1" t="s">
        <v>43</v>
      </c>
      <c r="C1511" s="6" t="s">
        <v>5826</v>
      </c>
      <c r="D1511" s="9" t="s">
        <v>5820</v>
      </c>
      <c r="E1511" s="9" t="s">
        <v>232</v>
      </c>
      <c r="F1511" s="9" t="s">
        <v>91</v>
      </c>
      <c r="G1511" s="9" t="s">
        <v>899</v>
      </c>
      <c r="H1511" s="9" t="s">
        <v>229</v>
      </c>
      <c r="J1511" s="6" t="str">
        <f t="shared" si="423"/>
        <v>001011</v>
      </c>
      <c r="K1511" s="1">
        <f t="shared" si="424"/>
        <v>0</v>
      </c>
      <c r="L1511" s="6" t="str">
        <f t="shared" si="425"/>
        <v>00000</v>
      </c>
      <c r="M1511" s="1">
        <f t="shared" si="426"/>
        <v>5</v>
      </c>
      <c r="N1511" s="6" t="str">
        <f t="shared" si="427"/>
        <v>00</v>
      </c>
      <c r="O1511" s="1">
        <f t="shared" si="428"/>
        <v>23</v>
      </c>
      <c r="P1511" s="1">
        <f>IF(HEX2DEC(LEFT(E1511,4))&gt;=32768,HEX2DEC(LEFT(E1511,4))-65536,HEX2DEC(LEFT(E1511,4)))/Codes!$N$2</f>
        <v>4.8</v>
      </c>
      <c r="Q1511" s="1">
        <f>IF(HEX2DEC(RIGHT(E1511,4))&gt;=32768,HEX2DEC(RIGHT(E1511,4))-65536,HEX2DEC(RIGHT(E1511,4)))/Codes!$N$2</f>
        <v>0</v>
      </c>
      <c r="R1511" s="1">
        <f>IF(HEX2DEC(LEFT(F1511,4))&gt;=32768,HEX2DEC(LEFT(F1511,4))-65536,HEX2DEC(LEFT(F1511,4)))/Codes!$N$2</f>
        <v>0</v>
      </c>
      <c r="S1511" s="1">
        <f>IF(HEX2DEC(RIGHT(F1511,4))&gt;=32768,HEX2DEC(RIGHT(F1511,4))-65536,HEX2DEC(RIGHT(F1511,4)))/Codes!$N$2</f>
        <v>0</v>
      </c>
      <c r="T1511" s="18">
        <f t="shared" si="429"/>
        <v>361</v>
      </c>
      <c r="U1511" s="1">
        <f t="shared" si="430"/>
        <v>102</v>
      </c>
      <c r="V1511" s="1">
        <f t="shared" si="431"/>
        <v>0</v>
      </c>
      <c r="W1511" s="1" t="str">
        <f t="shared" si="432"/>
        <v>100</v>
      </c>
      <c r="X1511" s="1">
        <f t="shared" si="433"/>
        <v>3</v>
      </c>
      <c r="Y1511" s="1">
        <f t="shared" si="434"/>
        <v>40</v>
      </c>
      <c r="Z1511" s="1" t="str">
        <f>VLOOKUP(BIN2DEC(MID(HEX2BIN(MID(H1511,3,2),8),2,5)),Codes!$E$1:$F$18,2)</f>
        <v>Flame</v>
      </c>
      <c r="AA1511" s="6" t="str">
        <f t="shared" si="435"/>
        <v>0</v>
      </c>
      <c r="AB1511" s="1">
        <f t="shared" si="436"/>
        <v>0</v>
      </c>
      <c r="AC1511" s="1" t="str">
        <f>VLOOKUP(BIN2DEC(RIGHT(HEX2BIN(MID(H1511,6,1),4),1)&amp;LEFT(HEX2BIN(MID(H1511,7,1),4),1)),Codes!$K$1:$L$5,2)</f>
        <v>L</v>
      </c>
      <c r="AD1511" s="1" t="str">
        <f>VLOOKUP(BIN2DEC(RIGHT(HEX2BIN(MID(H1511,7,1),4),3)&amp;LEFT(HEX2BIN(MID(H1511,8,1),4),2)),Codes!$H$2:$I$33,2)</f>
        <v>Kick</v>
      </c>
      <c r="AE1511" s="1" t="str">
        <f t="shared" si="437"/>
        <v>1</v>
      </c>
      <c r="AF1511" s="1" t="str">
        <f t="shared" si="438"/>
        <v>1</v>
      </c>
      <c r="AH1511" s="6">
        <f t="shared" si="439"/>
        <v>66</v>
      </c>
    </row>
    <row r="1512" spans="1:34">
      <c r="A1512" s="3" t="s">
        <v>5824</v>
      </c>
      <c r="B1512" s="1" t="s">
        <v>43</v>
      </c>
      <c r="C1512" s="6" t="s">
        <v>5826</v>
      </c>
      <c r="D1512" s="9" t="s">
        <v>5822</v>
      </c>
      <c r="E1512" s="9" t="s">
        <v>338</v>
      </c>
      <c r="F1512" s="9" t="s">
        <v>91</v>
      </c>
      <c r="G1512" s="9" t="s">
        <v>899</v>
      </c>
      <c r="H1512" s="9" t="s">
        <v>229</v>
      </c>
      <c r="J1512" s="6" t="str">
        <f t="shared" si="423"/>
        <v>001011</v>
      </c>
      <c r="K1512" s="1">
        <f t="shared" si="424"/>
        <v>1</v>
      </c>
      <c r="L1512" s="6" t="str">
        <f t="shared" si="425"/>
        <v>00000</v>
      </c>
      <c r="M1512" s="1">
        <f t="shared" si="426"/>
        <v>42</v>
      </c>
      <c r="N1512" s="6" t="str">
        <f t="shared" si="427"/>
        <v>00</v>
      </c>
      <c r="O1512" s="1">
        <f t="shared" si="428"/>
        <v>27</v>
      </c>
      <c r="P1512" s="1">
        <f>IF(HEX2DEC(LEFT(E1512,4))&gt;=32768,HEX2DEC(LEFT(E1512,4))-65536,HEX2DEC(LEFT(E1512,4)))/Codes!$N$2</f>
        <v>4</v>
      </c>
      <c r="Q1512" s="1">
        <f>IF(HEX2DEC(RIGHT(E1512,4))&gt;=32768,HEX2DEC(RIGHT(E1512,4))-65536,HEX2DEC(RIGHT(E1512,4)))/Codes!$N$2</f>
        <v>6</v>
      </c>
      <c r="R1512" s="1">
        <f>IF(HEX2DEC(LEFT(F1512,4))&gt;=32768,HEX2DEC(LEFT(F1512,4))-65536,HEX2DEC(LEFT(F1512,4)))/Codes!$N$2</f>
        <v>0</v>
      </c>
      <c r="S1512" s="1">
        <f>IF(HEX2DEC(RIGHT(F1512,4))&gt;=32768,HEX2DEC(RIGHT(F1512,4))-65536,HEX2DEC(RIGHT(F1512,4)))/Codes!$N$2</f>
        <v>0</v>
      </c>
      <c r="T1512" s="18">
        <f t="shared" si="429"/>
        <v>361</v>
      </c>
      <c r="U1512" s="1">
        <f t="shared" si="430"/>
        <v>102</v>
      </c>
      <c r="V1512" s="1">
        <f t="shared" si="431"/>
        <v>0</v>
      </c>
      <c r="W1512" s="1" t="str">
        <f t="shared" si="432"/>
        <v>100</v>
      </c>
      <c r="X1512" s="1">
        <f t="shared" si="433"/>
        <v>3</v>
      </c>
      <c r="Y1512" s="1">
        <f t="shared" si="434"/>
        <v>40</v>
      </c>
      <c r="Z1512" s="1" t="str">
        <f>VLOOKUP(BIN2DEC(MID(HEX2BIN(MID(H1512,3,2),8),2,5)),Codes!$E$1:$F$18,2)</f>
        <v>Flame</v>
      </c>
      <c r="AA1512" s="6" t="str">
        <f t="shared" si="435"/>
        <v>0</v>
      </c>
      <c r="AB1512" s="1">
        <f t="shared" si="436"/>
        <v>0</v>
      </c>
      <c r="AC1512" s="1" t="str">
        <f>VLOOKUP(BIN2DEC(RIGHT(HEX2BIN(MID(H1512,6,1),4),1)&amp;LEFT(HEX2BIN(MID(H1512,7,1),4),1)),Codes!$K$1:$L$5,2)</f>
        <v>L</v>
      </c>
      <c r="AD1512" s="1" t="str">
        <f>VLOOKUP(BIN2DEC(RIGHT(HEX2BIN(MID(H1512,7,1),4),3)&amp;LEFT(HEX2BIN(MID(H1512,8,1),4),2)),Codes!$H$2:$I$33,2)</f>
        <v>Kick</v>
      </c>
      <c r="AE1512" s="1" t="str">
        <f t="shared" si="437"/>
        <v>1</v>
      </c>
      <c r="AF1512" s="1" t="str">
        <f t="shared" si="438"/>
        <v>1</v>
      </c>
      <c r="AH1512" s="6">
        <f t="shared" si="439"/>
        <v>66</v>
      </c>
    </row>
    <row r="1513" spans="1:34">
      <c r="A1513" s="3" t="s">
        <v>5827</v>
      </c>
      <c r="B1513" s="1" t="s">
        <v>43</v>
      </c>
      <c r="C1513" s="6" t="s">
        <v>5828</v>
      </c>
      <c r="D1513" s="9" t="s">
        <v>2796</v>
      </c>
      <c r="E1513" s="9" t="s">
        <v>307</v>
      </c>
      <c r="F1513" s="9" t="s">
        <v>91</v>
      </c>
      <c r="G1513" s="9" t="s">
        <v>139</v>
      </c>
      <c r="H1513" s="9" t="s">
        <v>5001</v>
      </c>
      <c r="J1513" s="6" t="str">
        <f t="shared" si="423"/>
        <v>001011</v>
      </c>
      <c r="K1513" s="1">
        <f t="shared" si="424"/>
        <v>0</v>
      </c>
      <c r="L1513" s="6" t="str">
        <f t="shared" si="425"/>
        <v>00000</v>
      </c>
      <c r="M1513" s="1">
        <f t="shared" si="426"/>
        <v>5</v>
      </c>
      <c r="N1513" s="6" t="str">
        <f t="shared" si="427"/>
        <v>00</v>
      </c>
      <c r="O1513" s="1">
        <f t="shared" si="428"/>
        <v>30</v>
      </c>
      <c r="P1513" s="1">
        <f>IF(HEX2DEC(LEFT(E1513,4))&gt;=32768,HEX2DEC(LEFT(E1513,4))-65536,HEX2DEC(LEFT(E1513,4)))/Codes!$N$2</f>
        <v>3.2</v>
      </c>
      <c r="Q1513" s="1">
        <f>IF(HEX2DEC(RIGHT(E1513,4))&gt;=32768,HEX2DEC(RIGHT(E1513,4))-65536,HEX2DEC(RIGHT(E1513,4)))/Codes!$N$2</f>
        <v>0</v>
      </c>
      <c r="R1513" s="1">
        <f>IF(HEX2DEC(LEFT(F1513,4))&gt;=32768,HEX2DEC(LEFT(F1513,4))-65536,HEX2DEC(LEFT(F1513,4)))/Codes!$N$2</f>
        <v>0</v>
      </c>
      <c r="S1513" s="1">
        <f>IF(HEX2DEC(RIGHT(F1513,4))&gt;=32768,HEX2DEC(RIGHT(F1513,4))-65536,HEX2DEC(RIGHT(F1513,4)))/Codes!$N$2</f>
        <v>0</v>
      </c>
      <c r="T1513" s="18">
        <f t="shared" si="429"/>
        <v>361</v>
      </c>
      <c r="U1513" s="1">
        <f t="shared" si="430"/>
        <v>100</v>
      </c>
      <c r="V1513" s="1">
        <f t="shared" si="431"/>
        <v>0</v>
      </c>
      <c r="W1513" s="1" t="str">
        <f t="shared" si="432"/>
        <v>100</v>
      </c>
      <c r="X1513" s="1">
        <f t="shared" si="433"/>
        <v>3</v>
      </c>
      <c r="Y1513" s="1">
        <f t="shared" si="434"/>
        <v>30</v>
      </c>
      <c r="Z1513" s="1" t="str">
        <f>VLOOKUP(BIN2DEC(MID(HEX2BIN(MID(H1513,3,2),8),2,5)),Codes!$E$1:$F$18,2)</f>
        <v>Darkness</v>
      </c>
      <c r="AA1513" s="6" t="str">
        <f t="shared" si="435"/>
        <v>0</v>
      </c>
      <c r="AB1513" s="1">
        <f t="shared" si="436"/>
        <v>0</v>
      </c>
      <c r="AC1513" s="1" t="str">
        <f>VLOOKUP(BIN2DEC(RIGHT(HEX2BIN(MID(H1513,6,1),4),1)&amp;LEFT(HEX2BIN(MID(H1513,7,1),4),1)),Codes!$K$1:$L$5,2)</f>
        <v>L</v>
      </c>
      <c r="AD1513" s="1" t="str">
        <f>VLOOKUP(BIN2DEC(RIGHT(HEX2BIN(MID(H1513,7,1),4),3)&amp;LEFT(HEX2BIN(MID(H1513,8,1),4),2)),Codes!$H$2:$I$33,2)</f>
        <v>Kick</v>
      </c>
      <c r="AE1513" s="1" t="str">
        <f t="shared" si="437"/>
        <v>1</v>
      </c>
      <c r="AF1513" s="1" t="str">
        <f t="shared" si="438"/>
        <v>1</v>
      </c>
      <c r="AH1513" s="6">
        <f t="shared" si="439"/>
        <v>66</v>
      </c>
    </row>
    <row r="1514" spans="1:34">
      <c r="A1514" s="3" t="s">
        <v>5829</v>
      </c>
      <c r="B1514" s="1" t="s">
        <v>43</v>
      </c>
      <c r="C1514" s="6" t="s">
        <v>5828</v>
      </c>
      <c r="D1514" s="9" t="s">
        <v>5830</v>
      </c>
      <c r="E1514" s="9" t="s">
        <v>3459</v>
      </c>
      <c r="F1514" s="9" t="s">
        <v>91</v>
      </c>
      <c r="G1514" s="9" t="s">
        <v>139</v>
      </c>
      <c r="H1514" s="9" t="s">
        <v>5001</v>
      </c>
      <c r="J1514" s="6" t="str">
        <f t="shared" si="423"/>
        <v>001011</v>
      </c>
      <c r="K1514" s="1">
        <f t="shared" si="424"/>
        <v>1</v>
      </c>
      <c r="L1514" s="6" t="str">
        <f t="shared" si="425"/>
        <v>00000</v>
      </c>
      <c r="M1514" s="1">
        <f t="shared" si="426"/>
        <v>42</v>
      </c>
      <c r="N1514" s="6" t="str">
        <f t="shared" si="427"/>
        <v>00</v>
      </c>
      <c r="O1514" s="1">
        <f t="shared" si="428"/>
        <v>32</v>
      </c>
      <c r="P1514" s="1">
        <f>IF(HEX2DEC(LEFT(E1514,4))&gt;=32768,HEX2DEC(LEFT(E1514,4))-65536,HEX2DEC(LEFT(E1514,4)))/Codes!$N$2</f>
        <v>3.6</v>
      </c>
      <c r="Q1514" s="1">
        <f>IF(HEX2DEC(RIGHT(E1514,4))&gt;=32768,HEX2DEC(RIGHT(E1514,4))-65536,HEX2DEC(RIGHT(E1514,4)))/Codes!$N$2</f>
        <v>6</v>
      </c>
      <c r="R1514" s="1">
        <f>IF(HEX2DEC(LEFT(F1514,4))&gt;=32768,HEX2DEC(LEFT(F1514,4))-65536,HEX2DEC(LEFT(F1514,4)))/Codes!$N$2</f>
        <v>0</v>
      </c>
      <c r="S1514" s="1">
        <f>IF(HEX2DEC(RIGHT(F1514,4))&gt;=32768,HEX2DEC(RIGHT(F1514,4))-65536,HEX2DEC(RIGHT(F1514,4)))/Codes!$N$2</f>
        <v>0</v>
      </c>
      <c r="T1514" s="18">
        <f t="shared" si="429"/>
        <v>361</v>
      </c>
      <c r="U1514" s="1">
        <f t="shared" si="430"/>
        <v>100</v>
      </c>
      <c r="V1514" s="1">
        <f t="shared" si="431"/>
        <v>0</v>
      </c>
      <c r="W1514" s="1" t="str">
        <f t="shared" si="432"/>
        <v>100</v>
      </c>
      <c r="X1514" s="1">
        <f t="shared" si="433"/>
        <v>3</v>
      </c>
      <c r="Y1514" s="1">
        <f t="shared" si="434"/>
        <v>30</v>
      </c>
      <c r="Z1514" s="1" t="str">
        <f>VLOOKUP(BIN2DEC(MID(HEX2BIN(MID(H1514,3,2),8),2,5)),Codes!$E$1:$F$18,2)</f>
        <v>Darkness</v>
      </c>
      <c r="AA1514" s="6" t="str">
        <f t="shared" si="435"/>
        <v>0</v>
      </c>
      <c r="AB1514" s="1">
        <f t="shared" si="436"/>
        <v>0</v>
      </c>
      <c r="AC1514" s="1" t="str">
        <f>VLOOKUP(BIN2DEC(RIGHT(HEX2BIN(MID(H1514,6,1),4),1)&amp;LEFT(HEX2BIN(MID(H1514,7,1),4),1)),Codes!$K$1:$L$5,2)</f>
        <v>L</v>
      </c>
      <c r="AD1514" s="1" t="str">
        <f>VLOOKUP(BIN2DEC(RIGHT(HEX2BIN(MID(H1514,7,1),4),3)&amp;LEFT(HEX2BIN(MID(H1514,8,1),4),2)),Codes!$H$2:$I$33,2)</f>
        <v>Kick</v>
      </c>
      <c r="AE1514" s="1" t="str">
        <f t="shared" si="437"/>
        <v>1</v>
      </c>
      <c r="AF1514" s="1" t="str">
        <f t="shared" si="438"/>
        <v>1</v>
      </c>
      <c r="AH1514" s="6">
        <f t="shared" si="439"/>
        <v>66</v>
      </c>
    </row>
    <row r="1515" spans="1:34">
      <c r="A1515" s="3" t="s">
        <v>5831</v>
      </c>
      <c r="B1515" s="1" t="s">
        <v>43</v>
      </c>
      <c r="C1515" s="6" t="s">
        <v>5832</v>
      </c>
      <c r="D1515" s="9" t="s">
        <v>2796</v>
      </c>
      <c r="E1515" s="9" t="s">
        <v>212</v>
      </c>
      <c r="F1515" s="9" t="s">
        <v>91</v>
      </c>
      <c r="G1515" s="9" t="s">
        <v>139</v>
      </c>
      <c r="H1515" s="9" t="s">
        <v>5007</v>
      </c>
      <c r="J1515" s="6" t="str">
        <f t="shared" si="423"/>
        <v>001011</v>
      </c>
      <c r="K1515" s="1">
        <f t="shared" si="424"/>
        <v>0</v>
      </c>
      <c r="L1515" s="6" t="str">
        <f t="shared" si="425"/>
        <v>00000</v>
      </c>
      <c r="M1515" s="1">
        <f t="shared" si="426"/>
        <v>5</v>
      </c>
      <c r="N1515" s="6" t="str">
        <f t="shared" si="427"/>
        <v>00</v>
      </c>
      <c r="O1515" s="1">
        <f t="shared" si="428"/>
        <v>30</v>
      </c>
      <c r="P1515" s="1">
        <f>IF(HEX2DEC(LEFT(E1515,4))&gt;=32768,HEX2DEC(LEFT(E1515,4))-65536,HEX2DEC(LEFT(E1515,4)))/Codes!$N$2</f>
        <v>2.8</v>
      </c>
      <c r="Q1515" s="1">
        <f>IF(HEX2DEC(RIGHT(E1515,4))&gt;=32768,HEX2DEC(RIGHT(E1515,4))-65536,HEX2DEC(RIGHT(E1515,4)))/Codes!$N$2</f>
        <v>0</v>
      </c>
      <c r="R1515" s="1">
        <f>IF(HEX2DEC(LEFT(F1515,4))&gt;=32768,HEX2DEC(LEFT(F1515,4))-65536,HEX2DEC(LEFT(F1515,4)))/Codes!$N$2</f>
        <v>0</v>
      </c>
      <c r="S1515" s="1">
        <f>IF(HEX2DEC(RIGHT(F1515,4))&gt;=32768,HEX2DEC(RIGHT(F1515,4))-65536,HEX2DEC(RIGHT(F1515,4)))/Codes!$N$2</f>
        <v>0</v>
      </c>
      <c r="T1515" s="18">
        <f t="shared" si="429"/>
        <v>361</v>
      </c>
      <c r="U1515" s="1">
        <f t="shared" si="430"/>
        <v>100</v>
      </c>
      <c r="V1515" s="1">
        <f t="shared" si="431"/>
        <v>0</v>
      </c>
      <c r="W1515" s="1" t="str">
        <f t="shared" si="432"/>
        <v>100</v>
      </c>
      <c r="X1515" s="1">
        <f t="shared" si="433"/>
        <v>3</v>
      </c>
      <c r="Y1515" s="1">
        <f t="shared" si="434"/>
        <v>40</v>
      </c>
      <c r="Z1515" s="1" t="str">
        <f>VLOOKUP(BIN2DEC(MID(HEX2BIN(MID(H1515,3,2),8),2,5)),Codes!$E$1:$F$18,2)</f>
        <v>Darkness</v>
      </c>
      <c r="AA1515" s="6" t="str">
        <f t="shared" si="435"/>
        <v>0</v>
      </c>
      <c r="AB1515" s="1">
        <f t="shared" si="436"/>
        <v>0</v>
      </c>
      <c r="AC1515" s="1" t="str">
        <f>VLOOKUP(BIN2DEC(RIGHT(HEX2BIN(MID(H1515,6,1),4),1)&amp;LEFT(HEX2BIN(MID(H1515,7,1),4),1)),Codes!$K$1:$L$5,2)</f>
        <v>L</v>
      </c>
      <c r="AD1515" s="1" t="str">
        <f>VLOOKUP(BIN2DEC(RIGHT(HEX2BIN(MID(H1515,7,1),4),3)&amp;LEFT(HEX2BIN(MID(H1515,8,1),4),2)),Codes!$H$2:$I$33,2)</f>
        <v>Kick</v>
      </c>
      <c r="AE1515" s="1" t="str">
        <f t="shared" si="437"/>
        <v>1</v>
      </c>
      <c r="AF1515" s="1" t="str">
        <f t="shared" si="438"/>
        <v>1</v>
      </c>
      <c r="AH1515" s="6">
        <f t="shared" si="439"/>
        <v>66</v>
      </c>
    </row>
    <row r="1516" spans="1:34">
      <c r="A1516" s="3" t="s">
        <v>5833</v>
      </c>
      <c r="B1516" s="1" t="s">
        <v>43</v>
      </c>
      <c r="C1516" s="6" t="s">
        <v>5832</v>
      </c>
      <c r="D1516" s="9" t="s">
        <v>5830</v>
      </c>
      <c r="E1516" s="9" t="s">
        <v>338</v>
      </c>
      <c r="F1516" s="9" t="s">
        <v>91</v>
      </c>
      <c r="G1516" s="9" t="s">
        <v>139</v>
      </c>
      <c r="H1516" s="9" t="s">
        <v>5007</v>
      </c>
      <c r="J1516" s="6" t="str">
        <f t="shared" si="423"/>
        <v>001011</v>
      </c>
      <c r="K1516" s="1">
        <f t="shared" si="424"/>
        <v>1</v>
      </c>
      <c r="L1516" s="6" t="str">
        <f t="shared" si="425"/>
        <v>00000</v>
      </c>
      <c r="M1516" s="1">
        <f t="shared" si="426"/>
        <v>42</v>
      </c>
      <c r="N1516" s="6" t="str">
        <f t="shared" si="427"/>
        <v>00</v>
      </c>
      <c r="O1516" s="1">
        <f t="shared" si="428"/>
        <v>32</v>
      </c>
      <c r="P1516" s="1">
        <f>IF(HEX2DEC(LEFT(E1516,4))&gt;=32768,HEX2DEC(LEFT(E1516,4))-65536,HEX2DEC(LEFT(E1516,4)))/Codes!$N$2</f>
        <v>4</v>
      </c>
      <c r="Q1516" s="1">
        <f>IF(HEX2DEC(RIGHT(E1516,4))&gt;=32768,HEX2DEC(RIGHT(E1516,4))-65536,HEX2DEC(RIGHT(E1516,4)))/Codes!$N$2</f>
        <v>6</v>
      </c>
      <c r="R1516" s="1">
        <f>IF(HEX2DEC(LEFT(F1516,4))&gt;=32768,HEX2DEC(LEFT(F1516,4))-65536,HEX2DEC(LEFT(F1516,4)))/Codes!$N$2</f>
        <v>0</v>
      </c>
      <c r="S1516" s="1">
        <f>IF(HEX2DEC(RIGHT(F1516,4))&gt;=32768,HEX2DEC(RIGHT(F1516,4))-65536,HEX2DEC(RIGHT(F1516,4)))/Codes!$N$2</f>
        <v>0</v>
      </c>
      <c r="T1516" s="18">
        <f t="shared" si="429"/>
        <v>361</v>
      </c>
      <c r="U1516" s="1">
        <f t="shared" si="430"/>
        <v>100</v>
      </c>
      <c r="V1516" s="1">
        <f t="shared" si="431"/>
        <v>0</v>
      </c>
      <c r="W1516" s="1" t="str">
        <f t="shared" si="432"/>
        <v>100</v>
      </c>
      <c r="X1516" s="1">
        <f t="shared" si="433"/>
        <v>3</v>
      </c>
      <c r="Y1516" s="1">
        <f t="shared" si="434"/>
        <v>40</v>
      </c>
      <c r="Z1516" s="1" t="str">
        <f>VLOOKUP(BIN2DEC(MID(HEX2BIN(MID(H1516,3,2),8),2,5)),Codes!$E$1:$F$18,2)</f>
        <v>Darkness</v>
      </c>
      <c r="AA1516" s="6" t="str">
        <f t="shared" si="435"/>
        <v>0</v>
      </c>
      <c r="AB1516" s="1">
        <f t="shared" si="436"/>
        <v>0</v>
      </c>
      <c r="AC1516" s="1" t="str">
        <f>VLOOKUP(BIN2DEC(RIGHT(HEX2BIN(MID(H1516,6,1),4),1)&amp;LEFT(HEX2BIN(MID(H1516,7,1),4),1)),Codes!$K$1:$L$5,2)</f>
        <v>L</v>
      </c>
      <c r="AD1516" s="1" t="str">
        <f>VLOOKUP(BIN2DEC(RIGHT(HEX2BIN(MID(H1516,7,1),4),3)&amp;LEFT(HEX2BIN(MID(H1516,8,1),4),2)),Codes!$H$2:$I$33,2)</f>
        <v>Kick</v>
      </c>
      <c r="AE1516" s="1" t="str">
        <f t="shared" si="437"/>
        <v>1</v>
      </c>
      <c r="AF1516" s="1" t="str">
        <f t="shared" si="438"/>
        <v>1</v>
      </c>
      <c r="AH1516" s="6">
        <f t="shared" si="439"/>
        <v>66</v>
      </c>
    </row>
    <row r="1517" spans="1:34">
      <c r="A1517" s="3" t="s">
        <v>5834</v>
      </c>
      <c r="B1517" s="1" t="s">
        <v>43</v>
      </c>
      <c r="C1517" s="6" t="s">
        <v>5841</v>
      </c>
      <c r="D1517" s="9" t="s">
        <v>4541</v>
      </c>
      <c r="E1517" s="9" t="s">
        <v>207</v>
      </c>
      <c r="F1517" s="9" t="s">
        <v>91</v>
      </c>
      <c r="G1517" s="9" t="s">
        <v>3799</v>
      </c>
      <c r="H1517" s="9" t="s">
        <v>5835</v>
      </c>
      <c r="J1517" s="6" t="str">
        <f t="shared" si="423"/>
        <v>001011</v>
      </c>
      <c r="K1517" s="1">
        <f t="shared" si="424"/>
        <v>0</v>
      </c>
      <c r="L1517" s="6" t="str">
        <f t="shared" si="425"/>
        <v>00000</v>
      </c>
      <c r="M1517" s="1">
        <f t="shared" si="426"/>
        <v>38</v>
      </c>
      <c r="N1517" s="6" t="str">
        <f t="shared" si="427"/>
        <v>00</v>
      </c>
      <c r="O1517" s="1">
        <f t="shared" si="428"/>
        <v>12</v>
      </c>
      <c r="P1517" s="1">
        <f>IF(HEX2DEC(LEFT(E1517,4))&gt;=32768,HEX2DEC(LEFT(E1517,4))-65536,HEX2DEC(LEFT(E1517,4)))/Codes!$N$2</f>
        <v>4</v>
      </c>
      <c r="Q1517" s="1">
        <f>IF(HEX2DEC(RIGHT(E1517,4))&gt;=32768,HEX2DEC(RIGHT(E1517,4))-65536,HEX2DEC(RIGHT(E1517,4)))/Codes!$N$2</f>
        <v>0</v>
      </c>
      <c r="R1517" s="1">
        <f>IF(HEX2DEC(LEFT(F1517,4))&gt;=32768,HEX2DEC(LEFT(F1517,4))-65536,HEX2DEC(LEFT(F1517,4)))/Codes!$N$2</f>
        <v>0</v>
      </c>
      <c r="S1517" s="1">
        <f>IF(HEX2DEC(RIGHT(F1517,4))&gt;=32768,HEX2DEC(RIGHT(F1517,4))-65536,HEX2DEC(RIGHT(F1517,4)))/Codes!$N$2</f>
        <v>0</v>
      </c>
      <c r="T1517" s="18">
        <f t="shared" si="429"/>
        <v>80</v>
      </c>
      <c r="U1517" s="1">
        <f t="shared" si="430"/>
        <v>100</v>
      </c>
      <c r="V1517" s="1">
        <f t="shared" si="431"/>
        <v>0</v>
      </c>
      <c r="W1517" s="1" t="str">
        <f t="shared" si="432"/>
        <v>100</v>
      </c>
      <c r="X1517" s="1">
        <f t="shared" si="433"/>
        <v>3</v>
      </c>
      <c r="Y1517" s="1">
        <f t="shared" si="434"/>
        <v>15</v>
      </c>
      <c r="Z1517" s="1" t="str">
        <f>VLOOKUP(BIN2DEC(MID(HEX2BIN(MID(H1517,3,2),8),2,5)),Codes!$E$1:$F$18,2)</f>
        <v>Normal</v>
      </c>
      <c r="AA1517" s="6" t="str">
        <f t="shared" si="435"/>
        <v>0</v>
      </c>
      <c r="AB1517" s="1">
        <f t="shared" si="436"/>
        <v>2</v>
      </c>
      <c r="AC1517" s="1" t="str">
        <f>VLOOKUP(BIN2DEC(RIGHT(HEX2BIN(MID(H1517,6,1),4),1)&amp;LEFT(HEX2BIN(MID(H1517,7,1),4),1)),Codes!$K$1:$L$5,2)</f>
        <v>L</v>
      </c>
      <c r="AD1517" s="1" t="str">
        <f>VLOOKUP(BIN2DEC(RIGHT(HEX2BIN(MID(H1517,7,1),4),3)&amp;LEFT(HEX2BIN(MID(H1517,8,1),4),2)),Codes!$H$2:$I$33,2)</f>
        <v>Punch</v>
      </c>
      <c r="AE1517" s="1" t="str">
        <f t="shared" si="437"/>
        <v>1</v>
      </c>
      <c r="AF1517" s="1" t="str">
        <f t="shared" si="438"/>
        <v>1</v>
      </c>
      <c r="AH1517" s="6">
        <f t="shared" si="439"/>
        <v>65</v>
      </c>
    </row>
    <row r="1518" spans="1:34">
      <c r="A1518" s="3" t="s">
        <v>5836</v>
      </c>
      <c r="B1518" s="1" t="s">
        <v>43</v>
      </c>
      <c r="C1518" s="6" t="s">
        <v>5841</v>
      </c>
      <c r="D1518" s="9" t="s">
        <v>5837</v>
      </c>
      <c r="E1518" s="9" t="s">
        <v>207</v>
      </c>
      <c r="F1518" s="9" t="s">
        <v>91</v>
      </c>
      <c r="G1518" s="9" t="s">
        <v>3799</v>
      </c>
      <c r="H1518" s="9" t="s">
        <v>5835</v>
      </c>
      <c r="J1518" s="6" t="str">
        <f t="shared" si="423"/>
        <v>001011</v>
      </c>
      <c r="K1518" s="1">
        <f t="shared" si="424"/>
        <v>1</v>
      </c>
      <c r="L1518" s="6" t="str">
        <f t="shared" si="425"/>
        <v>00000</v>
      </c>
      <c r="M1518" s="1">
        <f t="shared" si="426"/>
        <v>39</v>
      </c>
      <c r="N1518" s="6" t="str">
        <f t="shared" si="427"/>
        <v>00</v>
      </c>
      <c r="O1518" s="1">
        <f t="shared" si="428"/>
        <v>12</v>
      </c>
      <c r="P1518" s="1">
        <f>IF(HEX2DEC(LEFT(E1518,4))&gt;=32768,HEX2DEC(LEFT(E1518,4))-65536,HEX2DEC(LEFT(E1518,4)))/Codes!$N$2</f>
        <v>4</v>
      </c>
      <c r="Q1518" s="1">
        <f>IF(HEX2DEC(RIGHT(E1518,4))&gt;=32768,HEX2DEC(RIGHT(E1518,4))-65536,HEX2DEC(RIGHT(E1518,4)))/Codes!$N$2</f>
        <v>0</v>
      </c>
      <c r="R1518" s="1">
        <f>IF(HEX2DEC(LEFT(F1518,4))&gt;=32768,HEX2DEC(LEFT(F1518,4))-65536,HEX2DEC(LEFT(F1518,4)))/Codes!$N$2</f>
        <v>0</v>
      </c>
      <c r="S1518" s="1">
        <f>IF(HEX2DEC(RIGHT(F1518,4))&gt;=32768,HEX2DEC(RIGHT(F1518,4))-65536,HEX2DEC(RIGHT(F1518,4)))/Codes!$N$2</f>
        <v>0</v>
      </c>
      <c r="T1518" s="18">
        <f t="shared" si="429"/>
        <v>80</v>
      </c>
      <c r="U1518" s="1">
        <f t="shared" si="430"/>
        <v>100</v>
      </c>
      <c r="V1518" s="1">
        <f t="shared" si="431"/>
        <v>0</v>
      </c>
      <c r="W1518" s="1" t="str">
        <f t="shared" si="432"/>
        <v>100</v>
      </c>
      <c r="X1518" s="1">
        <f t="shared" si="433"/>
        <v>3</v>
      </c>
      <c r="Y1518" s="1">
        <f t="shared" si="434"/>
        <v>15</v>
      </c>
      <c r="Z1518" s="1" t="str">
        <f>VLOOKUP(BIN2DEC(MID(HEX2BIN(MID(H1518,3,2),8),2,5)),Codes!$E$1:$F$18,2)</f>
        <v>Normal</v>
      </c>
      <c r="AA1518" s="6" t="str">
        <f t="shared" si="435"/>
        <v>0</v>
      </c>
      <c r="AB1518" s="1">
        <f t="shared" si="436"/>
        <v>2</v>
      </c>
      <c r="AC1518" s="1" t="str">
        <f>VLOOKUP(BIN2DEC(RIGHT(HEX2BIN(MID(H1518,6,1),4),1)&amp;LEFT(HEX2BIN(MID(H1518,7,1),4),1)),Codes!$K$1:$L$5,2)</f>
        <v>L</v>
      </c>
      <c r="AD1518" s="1" t="str">
        <f>VLOOKUP(BIN2DEC(RIGHT(HEX2BIN(MID(H1518,7,1),4),3)&amp;LEFT(HEX2BIN(MID(H1518,8,1),4),2)),Codes!$H$2:$I$33,2)</f>
        <v>Punch</v>
      </c>
      <c r="AE1518" s="1" t="str">
        <f t="shared" si="437"/>
        <v>1</v>
      </c>
      <c r="AF1518" s="1" t="str">
        <f t="shared" si="438"/>
        <v>1</v>
      </c>
      <c r="AH1518" s="6">
        <f t="shared" si="439"/>
        <v>65</v>
      </c>
    </row>
    <row r="1519" spans="1:34">
      <c r="A1519" s="3" t="s">
        <v>5838</v>
      </c>
      <c r="B1519" s="1" t="s">
        <v>43</v>
      </c>
      <c r="C1519" s="6" t="s">
        <v>5842</v>
      </c>
      <c r="D1519" s="9" t="s">
        <v>4803</v>
      </c>
      <c r="E1519" s="9" t="s">
        <v>207</v>
      </c>
      <c r="F1519" s="9" t="s">
        <v>91</v>
      </c>
      <c r="G1519" s="9" t="s">
        <v>139</v>
      </c>
      <c r="H1519" s="9" t="s">
        <v>5835</v>
      </c>
      <c r="J1519" s="6" t="str">
        <f t="shared" si="423"/>
        <v>001011</v>
      </c>
      <c r="K1519" s="1">
        <f t="shared" si="424"/>
        <v>0</v>
      </c>
      <c r="L1519" s="6" t="str">
        <f t="shared" si="425"/>
        <v>00000</v>
      </c>
      <c r="M1519" s="1">
        <f t="shared" si="426"/>
        <v>38</v>
      </c>
      <c r="N1519" s="6" t="str">
        <f t="shared" si="427"/>
        <v>00</v>
      </c>
      <c r="O1519" s="1">
        <f t="shared" si="428"/>
        <v>10</v>
      </c>
      <c r="P1519" s="1">
        <f>IF(HEX2DEC(LEFT(E1519,4))&gt;=32768,HEX2DEC(LEFT(E1519,4))-65536,HEX2DEC(LEFT(E1519,4)))/Codes!$N$2</f>
        <v>4</v>
      </c>
      <c r="Q1519" s="1">
        <f>IF(HEX2DEC(RIGHT(E1519,4))&gt;=32768,HEX2DEC(RIGHT(E1519,4))-65536,HEX2DEC(RIGHT(E1519,4)))/Codes!$N$2</f>
        <v>0</v>
      </c>
      <c r="R1519" s="1">
        <f>IF(HEX2DEC(LEFT(F1519,4))&gt;=32768,HEX2DEC(LEFT(F1519,4))-65536,HEX2DEC(LEFT(F1519,4)))/Codes!$N$2</f>
        <v>0</v>
      </c>
      <c r="S1519" s="1">
        <f>IF(HEX2DEC(RIGHT(F1519,4))&gt;=32768,HEX2DEC(RIGHT(F1519,4))-65536,HEX2DEC(RIGHT(F1519,4)))/Codes!$N$2</f>
        <v>0</v>
      </c>
      <c r="T1519" s="18">
        <f t="shared" si="429"/>
        <v>361</v>
      </c>
      <c r="U1519" s="1">
        <f t="shared" si="430"/>
        <v>100</v>
      </c>
      <c r="V1519" s="1">
        <f t="shared" si="431"/>
        <v>0</v>
      </c>
      <c r="W1519" s="1" t="str">
        <f t="shared" si="432"/>
        <v>100</v>
      </c>
      <c r="X1519" s="1">
        <f t="shared" si="433"/>
        <v>3</v>
      </c>
      <c r="Y1519" s="1">
        <f t="shared" si="434"/>
        <v>15</v>
      </c>
      <c r="Z1519" s="1" t="str">
        <f>VLOOKUP(BIN2DEC(MID(HEX2BIN(MID(H1519,3,2),8),2,5)),Codes!$E$1:$F$18,2)</f>
        <v>Normal</v>
      </c>
      <c r="AA1519" s="6" t="str">
        <f t="shared" si="435"/>
        <v>0</v>
      </c>
      <c r="AB1519" s="1">
        <f t="shared" si="436"/>
        <v>2</v>
      </c>
      <c r="AC1519" s="1" t="str">
        <f>VLOOKUP(BIN2DEC(RIGHT(HEX2BIN(MID(H1519,6,1),4),1)&amp;LEFT(HEX2BIN(MID(H1519,7,1),4),1)),Codes!$K$1:$L$5,2)</f>
        <v>L</v>
      </c>
      <c r="AD1519" s="1" t="str">
        <f>VLOOKUP(BIN2DEC(RIGHT(HEX2BIN(MID(H1519,7,1),4),3)&amp;LEFT(HEX2BIN(MID(H1519,8,1),4),2)),Codes!$H$2:$I$33,2)</f>
        <v>Punch</v>
      </c>
      <c r="AE1519" s="1" t="str">
        <f t="shared" si="437"/>
        <v>1</v>
      </c>
      <c r="AF1519" s="1" t="str">
        <f t="shared" si="438"/>
        <v>1</v>
      </c>
      <c r="AH1519" s="6">
        <f t="shared" si="439"/>
        <v>65</v>
      </c>
    </row>
    <row r="1520" spans="1:34">
      <c r="A1520" s="3" t="s">
        <v>5839</v>
      </c>
      <c r="B1520" s="1" t="s">
        <v>43</v>
      </c>
      <c r="C1520" s="6" t="s">
        <v>5842</v>
      </c>
      <c r="D1520" s="9" t="s">
        <v>5840</v>
      </c>
      <c r="E1520" s="9" t="s">
        <v>207</v>
      </c>
      <c r="F1520" s="9" t="s">
        <v>91</v>
      </c>
      <c r="G1520" s="9" t="s">
        <v>139</v>
      </c>
      <c r="H1520" s="9" t="s">
        <v>5835</v>
      </c>
      <c r="J1520" s="6" t="str">
        <f t="shared" si="423"/>
        <v>001011</v>
      </c>
      <c r="K1520" s="1">
        <f t="shared" si="424"/>
        <v>1</v>
      </c>
      <c r="L1520" s="6" t="str">
        <f t="shared" si="425"/>
        <v>00000</v>
      </c>
      <c r="M1520" s="1">
        <f t="shared" si="426"/>
        <v>39</v>
      </c>
      <c r="N1520" s="6" t="str">
        <f t="shared" si="427"/>
        <v>00</v>
      </c>
      <c r="O1520" s="1">
        <f t="shared" si="428"/>
        <v>10</v>
      </c>
      <c r="P1520" s="1">
        <f>IF(HEX2DEC(LEFT(E1520,4))&gt;=32768,HEX2DEC(LEFT(E1520,4))-65536,HEX2DEC(LEFT(E1520,4)))/Codes!$N$2</f>
        <v>4</v>
      </c>
      <c r="Q1520" s="1">
        <f>IF(HEX2DEC(RIGHT(E1520,4))&gt;=32768,HEX2DEC(RIGHT(E1520,4))-65536,HEX2DEC(RIGHT(E1520,4)))/Codes!$N$2</f>
        <v>0</v>
      </c>
      <c r="R1520" s="1">
        <f>IF(HEX2DEC(LEFT(F1520,4))&gt;=32768,HEX2DEC(LEFT(F1520,4))-65536,HEX2DEC(LEFT(F1520,4)))/Codes!$N$2</f>
        <v>0</v>
      </c>
      <c r="S1520" s="1">
        <f>IF(HEX2DEC(RIGHT(F1520,4))&gt;=32768,HEX2DEC(RIGHT(F1520,4))-65536,HEX2DEC(RIGHT(F1520,4)))/Codes!$N$2</f>
        <v>0</v>
      </c>
      <c r="T1520" s="18">
        <f t="shared" si="429"/>
        <v>361</v>
      </c>
      <c r="U1520" s="1">
        <f t="shared" si="430"/>
        <v>100</v>
      </c>
      <c r="V1520" s="1">
        <f t="shared" si="431"/>
        <v>0</v>
      </c>
      <c r="W1520" s="1" t="str">
        <f t="shared" si="432"/>
        <v>100</v>
      </c>
      <c r="X1520" s="1">
        <f t="shared" si="433"/>
        <v>3</v>
      </c>
      <c r="Y1520" s="1">
        <f t="shared" si="434"/>
        <v>15</v>
      </c>
      <c r="Z1520" s="1" t="str">
        <f>VLOOKUP(BIN2DEC(MID(HEX2BIN(MID(H1520,3,2),8),2,5)),Codes!$E$1:$F$18,2)</f>
        <v>Normal</v>
      </c>
      <c r="AA1520" s="6" t="str">
        <f t="shared" si="435"/>
        <v>0</v>
      </c>
      <c r="AB1520" s="1">
        <f t="shared" si="436"/>
        <v>2</v>
      </c>
      <c r="AC1520" s="1" t="str">
        <f>VLOOKUP(BIN2DEC(RIGHT(HEX2BIN(MID(H1520,6,1),4),1)&amp;LEFT(HEX2BIN(MID(H1520,7,1),4),1)),Codes!$K$1:$L$5,2)</f>
        <v>L</v>
      </c>
      <c r="AD1520" s="1" t="str">
        <f>VLOOKUP(BIN2DEC(RIGHT(HEX2BIN(MID(H1520,7,1),4),3)&amp;LEFT(HEX2BIN(MID(H1520,8,1),4),2)),Codes!$H$2:$I$33,2)</f>
        <v>Punch</v>
      </c>
      <c r="AE1520" s="1" t="str">
        <f t="shared" si="437"/>
        <v>1</v>
      </c>
      <c r="AF1520" s="1" t="str">
        <f t="shared" si="438"/>
        <v>1</v>
      </c>
      <c r="AH1520" s="6">
        <f t="shared" si="439"/>
        <v>65</v>
      </c>
    </row>
    <row r="1521" spans="1:34">
      <c r="A1521" s="3" t="s">
        <v>5843</v>
      </c>
      <c r="B1521" s="1" t="s">
        <v>43</v>
      </c>
      <c r="C1521" s="6" t="s">
        <v>5851</v>
      </c>
      <c r="D1521" s="9" t="s">
        <v>5844</v>
      </c>
      <c r="E1521" s="9" t="s">
        <v>207</v>
      </c>
      <c r="F1521" s="9" t="s">
        <v>91</v>
      </c>
      <c r="G1521" s="9" t="s">
        <v>2289</v>
      </c>
      <c r="H1521" s="9" t="s">
        <v>435</v>
      </c>
      <c r="J1521" s="6" t="str">
        <f t="shared" si="423"/>
        <v>001011</v>
      </c>
      <c r="K1521" s="1">
        <f t="shared" si="424"/>
        <v>0</v>
      </c>
      <c r="L1521" s="6" t="str">
        <f t="shared" si="425"/>
        <v>00000</v>
      </c>
      <c r="M1521" s="1">
        <f t="shared" si="426"/>
        <v>38</v>
      </c>
      <c r="N1521" s="6" t="str">
        <f t="shared" si="427"/>
        <v>00</v>
      </c>
      <c r="O1521" s="1">
        <f t="shared" si="428"/>
        <v>18</v>
      </c>
      <c r="P1521" s="1">
        <f>IF(HEX2DEC(LEFT(E1521,4))&gt;=32768,HEX2DEC(LEFT(E1521,4))-65536,HEX2DEC(LEFT(E1521,4)))/Codes!$N$2</f>
        <v>4</v>
      </c>
      <c r="Q1521" s="1">
        <f>IF(HEX2DEC(RIGHT(E1521,4))&gt;=32768,HEX2DEC(RIGHT(E1521,4))-65536,HEX2DEC(RIGHT(E1521,4)))/Codes!$N$2</f>
        <v>0</v>
      </c>
      <c r="R1521" s="1">
        <f>IF(HEX2DEC(LEFT(F1521,4))&gt;=32768,HEX2DEC(LEFT(F1521,4))-65536,HEX2DEC(LEFT(F1521,4)))/Codes!$N$2</f>
        <v>0</v>
      </c>
      <c r="S1521" s="1">
        <f>IF(HEX2DEC(RIGHT(F1521,4))&gt;=32768,HEX2DEC(RIGHT(F1521,4))-65536,HEX2DEC(RIGHT(F1521,4)))/Codes!$N$2</f>
        <v>0</v>
      </c>
      <c r="T1521" s="18">
        <f t="shared" si="429"/>
        <v>80</v>
      </c>
      <c r="U1521" s="1">
        <f t="shared" si="430"/>
        <v>90</v>
      </c>
      <c r="V1521" s="1">
        <f t="shared" si="431"/>
        <v>0</v>
      </c>
      <c r="W1521" s="1" t="str">
        <f t="shared" si="432"/>
        <v>100</v>
      </c>
      <c r="X1521" s="1">
        <f t="shared" si="433"/>
        <v>3</v>
      </c>
      <c r="Y1521" s="1">
        <f t="shared" si="434"/>
        <v>40</v>
      </c>
      <c r="Z1521" s="1" t="str">
        <f>VLOOKUP(BIN2DEC(MID(HEX2BIN(MID(H1521,3,2),8),2,5)),Codes!$E$1:$F$18,2)</f>
        <v>Normal</v>
      </c>
      <c r="AA1521" s="6" t="str">
        <f t="shared" si="435"/>
        <v>0</v>
      </c>
      <c r="AB1521" s="1">
        <f t="shared" si="436"/>
        <v>0</v>
      </c>
      <c r="AC1521" s="1" t="str">
        <f>VLOOKUP(BIN2DEC(RIGHT(HEX2BIN(MID(H1521,6,1),4),1)&amp;LEFT(HEX2BIN(MID(H1521,7,1),4),1)),Codes!$K$1:$L$5,2)</f>
        <v>L</v>
      </c>
      <c r="AD1521" s="1" t="str">
        <f>VLOOKUP(BIN2DEC(RIGHT(HEX2BIN(MID(H1521,7,1),4),3)&amp;LEFT(HEX2BIN(MID(H1521,8,1),4),2)),Codes!$H$2:$I$33,2)</f>
        <v>Kick</v>
      </c>
      <c r="AE1521" s="1" t="str">
        <f t="shared" si="437"/>
        <v>1</v>
      </c>
      <c r="AF1521" s="1" t="str">
        <f t="shared" si="438"/>
        <v>1</v>
      </c>
      <c r="AH1521" s="6">
        <f t="shared" si="439"/>
        <v>66</v>
      </c>
    </row>
    <row r="1522" spans="1:34">
      <c r="A1522" s="3" t="s">
        <v>5845</v>
      </c>
      <c r="B1522" s="1" t="s">
        <v>43</v>
      </c>
      <c r="C1522" s="6" t="s">
        <v>5851</v>
      </c>
      <c r="D1522" s="9" t="s">
        <v>5846</v>
      </c>
      <c r="E1522" s="9" t="s">
        <v>207</v>
      </c>
      <c r="F1522" s="9" t="s">
        <v>91</v>
      </c>
      <c r="G1522" s="9" t="s">
        <v>2289</v>
      </c>
      <c r="H1522" s="9" t="s">
        <v>435</v>
      </c>
      <c r="J1522" s="6" t="str">
        <f t="shared" si="423"/>
        <v>001011</v>
      </c>
      <c r="K1522" s="1">
        <f t="shared" si="424"/>
        <v>1</v>
      </c>
      <c r="L1522" s="6" t="str">
        <f t="shared" si="425"/>
        <v>00000</v>
      </c>
      <c r="M1522" s="1">
        <f t="shared" si="426"/>
        <v>39</v>
      </c>
      <c r="N1522" s="6" t="str">
        <f t="shared" si="427"/>
        <v>00</v>
      </c>
      <c r="O1522" s="1">
        <f t="shared" si="428"/>
        <v>18</v>
      </c>
      <c r="P1522" s="1">
        <f>IF(HEX2DEC(LEFT(E1522,4))&gt;=32768,HEX2DEC(LEFT(E1522,4))-65536,HEX2DEC(LEFT(E1522,4)))/Codes!$N$2</f>
        <v>4</v>
      </c>
      <c r="Q1522" s="1">
        <f>IF(HEX2DEC(RIGHT(E1522,4))&gt;=32768,HEX2DEC(RIGHT(E1522,4))-65536,HEX2DEC(RIGHT(E1522,4)))/Codes!$N$2</f>
        <v>0</v>
      </c>
      <c r="R1522" s="1">
        <f>IF(HEX2DEC(LEFT(F1522,4))&gt;=32768,HEX2DEC(LEFT(F1522,4))-65536,HEX2DEC(LEFT(F1522,4)))/Codes!$N$2</f>
        <v>0</v>
      </c>
      <c r="S1522" s="1">
        <f>IF(HEX2DEC(RIGHT(F1522,4))&gt;=32768,HEX2DEC(RIGHT(F1522,4))-65536,HEX2DEC(RIGHT(F1522,4)))/Codes!$N$2</f>
        <v>0</v>
      </c>
      <c r="T1522" s="18">
        <f t="shared" si="429"/>
        <v>80</v>
      </c>
      <c r="U1522" s="1">
        <f t="shared" si="430"/>
        <v>90</v>
      </c>
      <c r="V1522" s="1">
        <f t="shared" si="431"/>
        <v>0</v>
      </c>
      <c r="W1522" s="1" t="str">
        <f t="shared" si="432"/>
        <v>100</v>
      </c>
      <c r="X1522" s="1">
        <f t="shared" si="433"/>
        <v>3</v>
      </c>
      <c r="Y1522" s="1">
        <f t="shared" si="434"/>
        <v>40</v>
      </c>
      <c r="Z1522" s="1" t="str">
        <f>VLOOKUP(BIN2DEC(MID(HEX2BIN(MID(H1522,3,2),8),2,5)),Codes!$E$1:$F$18,2)</f>
        <v>Normal</v>
      </c>
      <c r="AA1522" s="6" t="str">
        <f t="shared" si="435"/>
        <v>0</v>
      </c>
      <c r="AB1522" s="1">
        <f t="shared" si="436"/>
        <v>0</v>
      </c>
      <c r="AC1522" s="1" t="str">
        <f>VLOOKUP(BIN2DEC(RIGHT(HEX2BIN(MID(H1522,6,1),4),1)&amp;LEFT(HEX2BIN(MID(H1522,7,1),4),1)),Codes!$K$1:$L$5,2)</f>
        <v>L</v>
      </c>
      <c r="AD1522" s="1" t="str">
        <f>VLOOKUP(BIN2DEC(RIGHT(HEX2BIN(MID(H1522,7,1),4),3)&amp;LEFT(HEX2BIN(MID(H1522,8,1),4),2)),Codes!$H$2:$I$33,2)</f>
        <v>Kick</v>
      </c>
      <c r="AE1522" s="1" t="str">
        <f t="shared" si="437"/>
        <v>1</v>
      </c>
      <c r="AF1522" s="1" t="str">
        <f t="shared" si="438"/>
        <v>1</v>
      </c>
      <c r="AH1522" s="6">
        <f t="shared" si="439"/>
        <v>66</v>
      </c>
    </row>
    <row r="1523" spans="1:34">
      <c r="A1523" s="3" t="s">
        <v>5847</v>
      </c>
      <c r="B1523" s="1" t="s">
        <v>43</v>
      </c>
      <c r="C1523" s="6" t="s">
        <v>5851</v>
      </c>
      <c r="D1523" s="9" t="s">
        <v>5848</v>
      </c>
      <c r="E1523" s="9" t="s">
        <v>265</v>
      </c>
      <c r="F1523" s="9" t="s">
        <v>91</v>
      </c>
      <c r="G1523" s="9" t="s">
        <v>2289</v>
      </c>
      <c r="H1523" s="9" t="s">
        <v>435</v>
      </c>
      <c r="J1523" s="6" t="str">
        <f t="shared" si="423"/>
        <v>001011</v>
      </c>
      <c r="K1523" s="1">
        <f t="shared" si="424"/>
        <v>2</v>
      </c>
      <c r="L1523" s="6" t="str">
        <f t="shared" si="425"/>
        <v>00000</v>
      </c>
      <c r="M1523" s="1">
        <f t="shared" si="426"/>
        <v>5</v>
      </c>
      <c r="N1523" s="6" t="str">
        <f t="shared" si="427"/>
        <v>00</v>
      </c>
      <c r="O1523" s="1">
        <f t="shared" si="428"/>
        <v>18</v>
      </c>
      <c r="P1523" s="1">
        <f>IF(HEX2DEC(LEFT(E1523,4))&gt;=32768,HEX2DEC(LEFT(E1523,4))-65536,HEX2DEC(LEFT(E1523,4)))/Codes!$N$2</f>
        <v>2.4</v>
      </c>
      <c r="Q1523" s="1">
        <f>IF(HEX2DEC(RIGHT(E1523,4))&gt;=32768,HEX2DEC(RIGHT(E1523,4))-65536,HEX2DEC(RIGHT(E1523,4)))/Codes!$N$2</f>
        <v>0</v>
      </c>
      <c r="R1523" s="1">
        <f>IF(HEX2DEC(LEFT(F1523,4))&gt;=32768,HEX2DEC(LEFT(F1523,4))-65536,HEX2DEC(LEFT(F1523,4)))/Codes!$N$2</f>
        <v>0</v>
      </c>
      <c r="S1523" s="1">
        <f>IF(HEX2DEC(RIGHT(F1523,4))&gt;=32768,HEX2DEC(RIGHT(F1523,4))-65536,HEX2DEC(RIGHT(F1523,4)))/Codes!$N$2</f>
        <v>0</v>
      </c>
      <c r="T1523" s="18">
        <f t="shared" si="429"/>
        <v>80</v>
      </c>
      <c r="U1523" s="1">
        <f t="shared" si="430"/>
        <v>90</v>
      </c>
      <c r="V1523" s="1">
        <f t="shared" si="431"/>
        <v>0</v>
      </c>
      <c r="W1523" s="1" t="str">
        <f t="shared" si="432"/>
        <v>100</v>
      </c>
      <c r="X1523" s="1">
        <f t="shared" si="433"/>
        <v>3</v>
      </c>
      <c r="Y1523" s="1">
        <f t="shared" si="434"/>
        <v>40</v>
      </c>
      <c r="Z1523" s="1" t="str">
        <f>VLOOKUP(BIN2DEC(MID(HEX2BIN(MID(H1523,3,2),8),2,5)),Codes!$E$1:$F$18,2)</f>
        <v>Normal</v>
      </c>
      <c r="AA1523" s="6" t="str">
        <f t="shared" si="435"/>
        <v>0</v>
      </c>
      <c r="AB1523" s="1">
        <f t="shared" si="436"/>
        <v>0</v>
      </c>
      <c r="AC1523" s="1" t="str">
        <f>VLOOKUP(BIN2DEC(RIGHT(HEX2BIN(MID(H1523,6,1),4),1)&amp;LEFT(HEX2BIN(MID(H1523,7,1),4),1)),Codes!$K$1:$L$5,2)</f>
        <v>L</v>
      </c>
      <c r="AD1523" s="1" t="str">
        <f>VLOOKUP(BIN2DEC(RIGHT(HEX2BIN(MID(H1523,7,1),4),3)&amp;LEFT(HEX2BIN(MID(H1523,8,1),4),2)),Codes!$H$2:$I$33,2)</f>
        <v>Kick</v>
      </c>
      <c r="AE1523" s="1" t="str">
        <f t="shared" si="437"/>
        <v>1</v>
      </c>
      <c r="AF1523" s="1" t="str">
        <f t="shared" si="438"/>
        <v>1</v>
      </c>
      <c r="AH1523" s="6">
        <f t="shared" si="439"/>
        <v>66</v>
      </c>
    </row>
    <row r="1524" spans="1:34">
      <c r="A1524" s="3" t="s">
        <v>5849</v>
      </c>
      <c r="B1524" s="1" t="s">
        <v>43</v>
      </c>
      <c r="C1524" s="6" t="s">
        <v>5852</v>
      </c>
      <c r="D1524" s="9" t="s">
        <v>5850</v>
      </c>
      <c r="E1524" s="9" t="s">
        <v>207</v>
      </c>
      <c r="F1524" s="9" t="s">
        <v>91</v>
      </c>
      <c r="G1524" s="9" t="s">
        <v>301</v>
      </c>
      <c r="H1524" s="9" t="s">
        <v>1735</v>
      </c>
      <c r="J1524" s="6" t="str">
        <f t="shared" si="423"/>
        <v>001011</v>
      </c>
      <c r="K1524" s="1">
        <f t="shared" si="424"/>
        <v>0</v>
      </c>
      <c r="L1524" s="6" t="str">
        <f t="shared" si="425"/>
        <v>00000</v>
      </c>
      <c r="M1524" s="1">
        <f t="shared" si="426"/>
        <v>38</v>
      </c>
      <c r="N1524" s="6" t="str">
        <f t="shared" si="427"/>
        <v>00</v>
      </c>
      <c r="O1524" s="1">
        <f t="shared" si="428"/>
        <v>30</v>
      </c>
      <c r="P1524" s="1">
        <f>IF(HEX2DEC(LEFT(E1524,4))&gt;=32768,HEX2DEC(LEFT(E1524,4))-65536,HEX2DEC(LEFT(E1524,4)))/Codes!$N$2</f>
        <v>4</v>
      </c>
      <c r="Q1524" s="1">
        <f>IF(HEX2DEC(RIGHT(E1524,4))&gt;=32768,HEX2DEC(RIGHT(E1524,4))-65536,HEX2DEC(RIGHT(E1524,4)))/Codes!$N$2</f>
        <v>0</v>
      </c>
      <c r="R1524" s="1">
        <f>IF(HEX2DEC(LEFT(F1524,4))&gt;=32768,HEX2DEC(LEFT(F1524,4))-65536,HEX2DEC(LEFT(F1524,4)))/Codes!$N$2</f>
        <v>0</v>
      </c>
      <c r="S1524" s="1">
        <f>IF(HEX2DEC(RIGHT(F1524,4))&gt;=32768,HEX2DEC(RIGHT(F1524,4))-65536,HEX2DEC(RIGHT(F1524,4)))/Codes!$N$2</f>
        <v>0</v>
      </c>
      <c r="T1524" s="18">
        <f t="shared" si="429"/>
        <v>361</v>
      </c>
      <c r="U1524" s="1">
        <f t="shared" si="430"/>
        <v>90</v>
      </c>
      <c r="V1524" s="1">
        <f t="shared" si="431"/>
        <v>0</v>
      </c>
      <c r="W1524" s="1" t="str">
        <f t="shared" si="432"/>
        <v>100</v>
      </c>
      <c r="X1524" s="1">
        <f t="shared" si="433"/>
        <v>3</v>
      </c>
      <c r="Y1524" s="1">
        <f t="shared" si="434"/>
        <v>10</v>
      </c>
      <c r="Z1524" s="1" t="str">
        <f>VLOOKUP(BIN2DEC(MID(HEX2BIN(MID(H1524,3,2),8),2,5)),Codes!$E$1:$F$18,2)</f>
        <v>Normal</v>
      </c>
      <c r="AA1524" s="6" t="str">
        <f t="shared" si="435"/>
        <v>0</v>
      </c>
      <c r="AB1524" s="1">
        <f t="shared" si="436"/>
        <v>0</v>
      </c>
      <c r="AC1524" s="1" t="str">
        <f>VLOOKUP(BIN2DEC(RIGHT(HEX2BIN(MID(H1524,6,1),4),1)&amp;LEFT(HEX2BIN(MID(H1524,7,1),4),1)),Codes!$K$1:$L$5,2)</f>
        <v>L</v>
      </c>
      <c r="AD1524" s="1" t="str">
        <f>VLOOKUP(BIN2DEC(RIGHT(HEX2BIN(MID(H1524,7,1),4),3)&amp;LEFT(HEX2BIN(MID(H1524,8,1),4),2)),Codes!$H$2:$I$33,2)</f>
        <v>Kick</v>
      </c>
      <c r="AE1524" s="1" t="str">
        <f t="shared" si="437"/>
        <v>1</v>
      </c>
      <c r="AF1524" s="1" t="str">
        <f t="shared" si="438"/>
        <v>1</v>
      </c>
      <c r="AH1524" s="6">
        <f t="shared" si="439"/>
        <v>66</v>
      </c>
    </row>
    <row r="1525" spans="1:34">
      <c r="A1525" s="3" t="s">
        <v>5853</v>
      </c>
      <c r="B1525" s="1" t="s">
        <v>43</v>
      </c>
      <c r="C1525" s="6" t="s">
        <v>5852</v>
      </c>
      <c r="D1525" s="9" t="s">
        <v>5854</v>
      </c>
      <c r="E1525" s="9" t="s">
        <v>207</v>
      </c>
      <c r="F1525" s="9" t="s">
        <v>91</v>
      </c>
      <c r="G1525" s="9" t="s">
        <v>301</v>
      </c>
      <c r="H1525" s="9" t="s">
        <v>1735</v>
      </c>
      <c r="J1525" s="6" t="str">
        <f t="shared" si="423"/>
        <v>001011</v>
      </c>
      <c r="K1525" s="1">
        <f t="shared" si="424"/>
        <v>1</v>
      </c>
      <c r="L1525" s="6" t="str">
        <f t="shared" si="425"/>
        <v>00000</v>
      </c>
      <c r="M1525" s="1">
        <f t="shared" si="426"/>
        <v>39</v>
      </c>
      <c r="N1525" s="6" t="str">
        <f t="shared" si="427"/>
        <v>00</v>
      </c>
      <c r="O1525" s="1">
        <f t="shared" si="428"/>
        <v>30</v>
      </c>
      <c r="P1525" s="1">
        <f>IF(HEX2DEC(LEFT(E1525,4))&gt;=32768,HEX2DEC(LEFT(E1525,4))-65536,HEX2DEC(LEFT(E1525,4)))/Codes!$N$2</f>
        <v>4</v>
      </c>
      <c r="Q1525" s="1">
        <f>IF(HEX2DEC(RIGHT(E1525,4))&gt;=32768,HEX2DEC(RIGHT(E1525,4))-65536,HEX2DEC(RIGHT(E1525,4)))/Codes!$N$2</f>
        <v>0</v>
      </c>
      <c r="R1525" s="1">
        <f>IF(HEX2DEC(LEFT(F1525,4))&gt;=32768,HEX2DEC(LEFT(F1525,4))-65536,HEX2DEC(LEFT(F1525,4)))/Codes!$N$2</f>
        <v>0</v>
      </c>
      <c r="S1525" s="1">
        <f>IF(HEX2DEC(RIGHT(F1525,4))&gt;=32768,HEX2DEC(RIGHT(F1525,4))-65536,HEX2DEC(RIGHT(F1525,4)))/Codes!$N$2</f>
        <v>0</v>
      </c>
      <c r="T1525" s="18">
        <f t="shared" si="429"/>
        <v>361</v>
      </c>
      <c r="U1525" s="1">
        <f t="shared" si="430"/>
        <v>90</v>
      </c>
      <c r="V1525" s="1">
        <f t="shared" si="431"/>
        <v>0</v>
      </c>
      <c r="W1525" s="1" t="str">
        <f t="shared" si="432"/>
        <v>100</v>
      </c>
      <c r="X1525" s="1">
        <f t="shared" si="433"/>
        <v>3</v>
      </c>
      <c r="Y1525" s="1">
        <f t="shared" si="434"/>
        <v>10</v>
      </c>
      <c r="Z1525" s="1" t="str">
        <f>VLOOKUP(BIN2DEC(MID(HEX2BIN(MID(H1525,3,2),8),2,5)),Codes!$E$1:$F$18,2)</f>
        <v>Normal</v>
      </c>
      <c r="AA1525" s="6" t="str">
        <f t="shared" si="435"/>
        <v>0</v>
      </c>
      <c r="AB1525" s="1">
        <f t="shared" si="436"/>
        <v>0</v>
      </c>
      <c r="AC1525" s="1" t="str">
        <f>VLOOKUP(BIN2DEC(RIGHT(HEX2BIN(MID(H1525,6,1),4),1)&amp;LEFT(HEX2BIN(MID(H1525,7,1),4),1)),Codes!$K$1:$L$5,2)</f>
        <v>L</v>
      </c>
      <c r="AD1525" s="1" t="str">
        <f>VLOOKUP(BIN2DEC(RIGHT(HEX2BIN(MID(H1525,7,1),4),3)&amp;LEFT(HEX2BIN(MID(H1525,8,1),4),2)),Codes!$H$2:$I$33,2)</f>
        <v>Kick</v>
      </c>
      <c r="AE1525" s="1" t="str">
        <f t="shared" si="437"/>
        <v>1</v>
      </c>
      <c r="AF1525" s="1" t="str">
        <f t="shared" si="438"/>
        <v>1</v>
      </c>
      <c r="AH1525" s="6">
        <f t="shared" si="439"/>
        <v>66</v>
      </c>
    </row>
    <row r="1526" spans="1:34">
      <c r="A1526" s="3" t="s">
        <v>5855</v>
      </c>
      <c r="B1526" s="1" t="s">
        <v>43</v>
      </c>
      <c r="C1526" s="6" t="s">
        <v>5852</v>
      </c>
      <c r="D1526" s="9" t="s">
        <v>5856</v>
      </c>
      <c r="E1526" s="9" t="s">
        <v>265</v>
      </c>
      <c r="F1526" s="9" t="s">
        <v>91</v>
      </c>
      <c r="G1526" s="9" t="s">
        <v>301</v>
      </c>
      <c r="H1526" s="9" t="s">
        <v>1735</v>
      </c>
      <c r="J1526" s="6" t="str">
        <f t="shared" si="423"/>
        <v>001011</v>
      </c>
      <c r="K1526" s="1">
        <f t="shared" si="424"/>
        <v>2</v>
      </c>
      <c r="L1526" s="6" t="str">
        <f t="shared" si="425"/>
        <v>00000</v>
      </c>
      <c r="M1526" s="1">
        <f t="shared" si="426"/>
        <v>5</v>
      </c>
      <c r="N1526" s="6" t="str">
        <f t="shared" si="427"/>
        <v>00</v>
      </c>
      <c r="O1526" s="1">
        <f t="shared" si="428"/>
        <v>30</v>
      </c>
      <c r="P1526" s="1">
        <f>IF(HEX2DEC(LEFT(E1526,4))&gt;=32768,HEX2DEC(LEFT(E1526,4))-65536,HEX2DEC(LEFT(E1526,4)))/Codes!$N$2</f>
        <v>2.4</v>
      </c>
      <c r="Q1526" s="1">
        <f>IF(HEX2DEC(RIGHT(E1526,4))&gt;=32768,HEX2DEC(RIGHT(E1526,4))-65536,HEX2DEC(RIGHT(E1526,4)))/Codes!$N$2</f>
        <v>0</v>
      </c>
      <c r="R1526" s="1">
        <f>IF(HEX2DEC(LEFT(F1526,4))&gt;=32768,HEX2DEC(LEFT(F1526,4))-65536,HEX2DEC(LEFT(F1526,4)))/Codes!$N$2</f>
        <v>0</v>
      </c>
      <c r="S1526" s="1">
        <f>IF(HEX2DEC(RIGHT(F1526,4))&gt;=32768,HEX2DEC(RIGHT(F1526,4))-65536,HEX2DEC(RIGHT(F1526,4)))/Codes!$N$2</f>
        <v>0</v>
      </c>
      <c r="T1526" s="18">
        <f t="shared" si="429"/>
        <v>361</v>
      </c>
      <c r="U1526" s="1">
        <f t="shared" si="430"/>
        <v>90</v>
      </c>
      <c r="V1526" s="1">
        <f t="shared" si="431"/>
        <v>0</v>
      </c>
      <c r="W1526" s="1" t="str">
        <f t="shared" si="432"/>
        <v>100</v>
      </c>
      <c r="X1526" s="1">
        <f t="shared" si="433"/>
        <v>3</v>
      </c>
      <c r="Y1526" s="1">
        <f t="shared" si="434"/>
        <v>10</v>
      </c>
      <c r="Z1526" s="1" t="str">
        <f>VLOOKUP(BIN2DEC(MID(HEX2BIN(MID(H1526,3,2),8),2,5)),Codes!$E$1:$F$18,2)</f>
        <v>Normal</v>
      </c>
      <c r="AA1526" s="6" t="str">
        <f t="shared" si="435"/>
        <v>0</v>
      </c>
      <c r="AB1526" s="1">
        <f t="shared" si="436"/>
        <v>0</v>
      </c>
      <c r="AC1526" s="1" t="str">
        <f>VLOOKUP(BIN2DEC(RIGHT(HEX2BIN(MID(H1526,6,1),4),1)&amp;LEFT(HEX2BIN(MID(H1526,7,1),4),1)),Codes!$K$1:$L$5,2)</f>
        <v>L</v>
      </c>
      <c r="AD1526" s="1" t="str">
        <f>VLOOKUP(BIN2DEC(RIGHT(HEX2BIN(MID(H1526,7,1),4),3)&amp;LEFT(HEX2BIN(MID(H1526,8,1),4),2)),Codes!$H$2:$I$33,2)</f>
        <v>Kick</v>
      </c>
      <c r="AE1526" s="1" t="str">
        <f t="shared" si="437"/>
        <v>1</v>
      </c>
      <c r="AF1526" s="1" t="str">
        <f t="shared" si="438"/>
        <v>1</v>
      </c>
      <c r="AH1526" s="6">
        <f t="shared" si="439"/>
        <v>66</v>
      </c>
    </row>
    <row r="1527" spans="1:34">
      <c r="A1527" s="3" t="s">
        <v>5857</v>
      </c>
      <c r="B1527" s="1" t="s">
        <v>43</v>
      </c>
      <c r="C1527" s="6" t="s">
        <v>5861</v>
      </c>
      <c r="D1527" s="9" t="s">
        <v>4541</v>
      </c>
      <c r="E1527" s="9" t="s">
        <v>207</v>
      </c>
      <c r="F1527" s="9" t="s">
        <v>91</v>
      </c>
      <c r="G1527" s="9" t="s">
        <v>3799</v>
      </c>
      <c r="H1527" s="9" t="s">
        <v>5835</v>
      </c>
      <c r="J1527" s="6" t="str">
        <f t="shared" si="423"/>
        <v>001011</v>
      </c>
      <c r="K1527" s="1">
        <f t="shared" si="424"/>
        <v>0</v>
      </c>
      <c r="L1527" s="6" t="str">
        <f t="shared" si="425"/>
        <v>00000</v>
      </c>
      <c r="M1527" s="1">
        <f t="shared" si="426"/>
        <v>38</v>
      </c>
      <c r="N1527" s="6" t="str">
        <f t="shared" si="427"/>
        <v>00</v>
      </c>
      <c r="O1527" s="1">
        <f t="shared" si="428"/>
        <v>12</v>
      </c>
      <c r="P1527" s="1">
        <f>IF(HEX2DEC(LEFT(E1527,4))&gt;=32768,HEX2DEC(LEFT(E1527,4))-65536,HEX2DEC(LEFT(E1527,4)))/Codes!$N$2</f>
        <v>4</v>
      </c>
      <c r="Q1527" s="1">
        <f>IF(HEX2DEC(RIGHT(E1527,4))&gt;=32768,HEX2DEC(RIGHT(E1527,4))-65536,HEX2DEC(RIGHT(E1527,4)))/Codes!$N$2</f>
        <v>0</v>
      </c>
      <c r="R1527" s="1">
        <f>IF(HEX2DEC(LEFT(F1527,4))&gt;=32768,HEX2DEC(LEFT(F1527,4))-65536,HEX2DEC(LEFT(F1527,4)))/Codes!$N$2</f>
        <v>0</v>
      </c>
      <c r="S1527" s="1">
        <f>IF(HEX2DEC(RIGHT(F1527,4))&gt;=32768,HEX2DEC(RIGHT(F1527,4))-65536,HEX2DEC(RIGHT(F1527,4)))/Codes!$N$2</f>
        <v>0</v>
      </c>
      <c r="T1527" s="18">
        <f t="shared" si="429"/>
        <v>80</v>
      </c>
      <c r="U1527" s="1">
        <f t="shared" si="430"/>
        <v>100</v>
      </c>
      <c r="V1527" s="1">
        <f t="shared" si="431"/>
        <v>0</v>
      </c>
      <c r="W1527" s="1" t="str">
        <f t="shared" si="432"/>
        <v>100</v>
      </c>
      <c r="X1527" s="1">
        <f t="shared" si="433"/>
        <v>3</v>
      </c>
      <c r="Y1527" s="1">
        <f t="shared" si="434"/>
        <v>15</v>
      </c>
      <c r="Z1527" s="1" t="str">
        <f>VLOOKUP(BIN2DEC(MID(HEX2BIN(MID(H1527,3,2),8),2,5)),Codes!$E$1:$F$18,2)</f>
        <v>Normal</v>
      </c>
      <c r="AA1527" s="6" t="str">
        <f t="shared" si="435"/>
        <v>0</v>
      </c>
      <c r="AB1527" s="1">
        <f t="shared" si="436"/>
        <v>2</v>
      </c>
      <c r="AC1527" s="1" t="str">
        <f>VLOOKUP(BIN2DEC(RIGHT(HEX2BIN(MID(H1527,6,1),4),1)&amp;LEFT(HEX2BIN(MID(H1527,7,1),4),1)),Codes!$K$1:$L$5,2)</f>
        <v>L</v>
      </c>
      <c r="AD1527" s="1" t="str">
        <f>VLOOKUP(BIN2DEC(RIGHT(HEX2BIN(MID(H1527,7,1),4),3)&amp;LEFT(HEX2BIN(MID(H1527,8,1),4),2)),Codes!$H$2:$I$33,2)</f>
        <v>Punch</v>
      </c>
      <c r="AE1527" s="1" t="str">
        <f t="shared" si="437"/>
        <v>1</v>
      </c>
      <c r="AF1527" s="1" t="str">
        <f t="shared" si="438"/>
        <v>1</v>
      </c>
      <c r="AH1527" s="6">
        <f t="shared" si="439"/>
        <v>65</v>
      </c>
    </row>
    <row r="1528" spans="1:34">
      <c r="A1528" s="3" t="s">
        <v>5858</v>
      </c>
      <c r="B1528" s="1" t="s">
        <v>43</v>
      </c>
      <c r="C1528" s="6" t="s">
        <v>5861</v>
      </c>
      <c r="D1528" s="9" t="s">
        <v>5837</v>
      </c>
      <c r="E1528" s="9" t="s">
        <v>207</v>
      </c>
      <c r="F1528" s="9" t="s">
        <v>91</v>
      </c>
      <c r="G1528" s="9" t="s">
        <v>3799</v>
      </c>
      <c r="H1528" s="9" t="s">
        <v>5835</v>
      </c>
      <c r="J1528" s="6" t="str">
        <f t="shared" si="423"/>
        <v>001011</v>
      </c>
      <c r="K1528" s="1">
        <f t="shared" si="424"/>
        <v>1</v>
      </c>
      <c r="L1528" s="6" t="str">
        <f t="shared" si="425"/>
        <v>00000</v>
      </c>
      <c r="M1528" s="1">
        <f t="shared" si="426"/>
        <v>39</v>
      </c>
      <c r="N1528" s="6" t="str">
        <f t="shared" si="427"/>
        <v>00</v>
      </c>
      <c r="O1528" s="1">
        <f t="shared" si="428"/>
        <v>12</v>
      </c>
      <c r="P1528" s="1">
        <f>IF(HEX2DEC(LEFT(E1528,4))&gt;=32768,HEX2DEC(LEFT(E1528,4))-65536,HEX2DEC(LEFT(E1528,4)))/Codes!$N$2</f>
        <v>4</v>
      </c>
      <c r="Q1528" s="1">
        <f>IF(HEX2DEC(RIGHT(E1528,4))&gt;=32768,HEX2DEC(RIGHT(E1528,4))-65536,HEX2DEC(RIGHT(E1528,4)))/Codes!$N$2</f>
        <v>0</v>
      </c>
      <c r="R1528" s="1">
        <f>IF(HEX2DEC(LEFT(F1528,4))&gt;=32768,HEX2DEC(LEFT(F1528,4))-65536,HEX2DEC(LEFT(F1528,4)))/Codes!$N$2</f>
        <v>0</v>
      </c>
      <c r="S1528" s="1">
        <f>IF(HEX2DEC(RIGHT(F1528,4))&gt;=32768,HEX2DEC(RIGHT(F1528,4))-65536,HEX2DEC(RIGHT(F1528,4)))/Codes!$N$2</f>
        <v>0</v>
      </c>
      <c r="T1528" s="18">
        <f t="shared" si="429"/>
        <v>80</v>
      </c>
      <c r="U1528" s="1">
        <f t="shared" si="430"/>
        <v>100</v>
      </c>
      <c r="V1528" s="1">
        <f t="shared" si="431"/>
        <v>0</v>
      </c>
      <c r="W1528" s="1" t="str">
        <f t="shared" si="432"/>
        <v>100</v>
      </c>
      <c r="X1528" s="1">
        <f t="shared" si="433"/>
        <v>3</v>
      </c>
      <c r="Y1528" s="1">
        <f t="shared" si="434"/>
        <v>15</v>
      </c>
      <c r="Z1528" s="1" t="str">
        <f>VLOOKUP(BIN2DEC(MID(HEX2BIN(MID(H1528,3,2),8),2,5)),Codes!$E$1:$F$18,2)</f>
        <v>Normal</v>
      </c>
      <c r="AA1528" s="6" t="str">
        <f t="shared" si="435"/>
        <v>0</v>
      </c>
      <c r="AB1528" s="1">
        <f t="shared" si="436"/>
        <v>2</v>
      </c>
      <c r="AC1528" s="1" t="str">
        <f>VLOOKUP(BIN2DEC(RIGHT(HEX2BIN(MID(H1528,6,1),4),1)&amp;LEFT(HEX2BIN(MID(H1528,7,1),4),1)),Codes!$K$1:$L$5,2)</f>
        <v>L</v>
      </c>
      <c r="AD1528" s="1" t="str">
        <f>VLOOKUP(BIN2DEC(RIGHT(HEX2BIN(MID(H1528,7,1),4),3)&amp;LEFT(HEX2BIN(MID(H1528,8,1),4),2)),Codes!$H$2:$I$33,2)</f>
        <v>Punch</v>
      </c>
      <c r="AE1528" s="1" t="str">
        <f t="shared" si="437"/>
        <v>1</v>
      </c>
      <c r="AF1528" s="1" t="str">
        <f t="shared" si="438"/>
        <v>1</v>
      </c>
      <c r="AH1528" s="6">
        <f t="shared" si="439"/>
        <v>65</v>
      </c>
    </row>
    <row r="1529" spans="1:34">
      <c r="A1529" s="3" t="s">
        <v>5859</v>
      </c>
      <c r="B1529" s="1" t="s">
        <v>43</v>
      </c>
      <c r="C1529" s="6" t="s">
        <v>5862</v>
      </c>
      <c r="D1529" s="9" t="s">
        <v>4803</v>
      </c>
      <c r="E1529" s="9" t="s">
        <v>207</v>
      </c>
      <c r="F1529" s="9" t="s">
        <v>91</v>
      </c>
      <c r="G1529" s="9" t="s">
        <v>139</v>
      </c>
      <c r="H1529" s="9" t="s">
        <v>5835</v>
      </c>
      <c r="J1529" s="6" t="str">
        <f t="shared" si="423"/>
        <v>001011</v>
      </c>
      <c r="K1529" s="1">
        <f t="shared" si="424"/>
        <v>0</v>
      </c>
      <c r="L1529" s="6" t="str">
        <f t="shared" si="425"/>
        <v>00000</v>
      </c>
      <c r="M1529" s="1">
        <f t="shared" si="426"/>
        <v>38</v>
      </c>
      <c r="N1529" s="6" t="str">
        <f t="shared" si="427"/>
        <v>00</v>
      </c>
      <c r="O1529" s="1">
        <f t="shared" si="428"/>
        <v>10</v>
      </c>
      <c r="P1529" s="1">
        <f>IF(HEX2DEC(LEFT(E1529,4))&gt;=32768,HEX2DEC(LEFT(E1529,4))-65536,HEX2DEC(LEFT(E1529,4)))/Codes!$N$2</f>
        <v>4</v>
      </c>
      <c r="Q1529" s="1">
        <f>IF(HEX2DEC(RIGHT(E1529,4))&gt;=32768,HEX2DEC(RIGHT(E1529,4))-65536,HEX2DEC(RIGHT(E1529,4)))/Codes!$N$2</f>
        <v>0</v>
      </c>
      <c r="R1529" s="1">
        <f>IF(HEX2DEC(LEFT(F1529,4))&gt;=32768,HEX2DEC(LEFT(F1529,4))-65536,HEX2DEC(LEFT(F1529,4)))/Codes!$N$2</f>
        <v>0</v>
      </c>
      <c r="S1529" s="1">
        <f>IF(HEX2DEC(RIGHT(F1529,4))&gt;=32768,HEX2DEC(RIGHT(F1529,4))-65536,HEX2DEC(RIGHT(F1529,4)))/Codes!$N$2</f>
        <v>0</v>
      </c>
      <c r="T1529" s="18">
        <f t="shared" si="429"/>
        <v>361</v>
      </c>
      <c r="U1529" s="1">
        <f t="shared" si="430"/>
        <v>100</v>
      </c>
      <c r="V1529" s="1">
        <f t="shared" si="431"/>
        <v>0</v>
      </c>
      <c r="W1529" s="1" t="str">
        <f t="shared" si="432"/>
        <v>100</v>
      </c>
      <c r="X1529" s="1">
        <f t="shared" si="433"/>
        <v>3</v>
      </c>
      <c r="Y1529" s="1">
        <f t="shared" si="434"/>
        <v>15</v>
      </c>
      <c r="Z1529" s="1" t="str">
        <f>VLOOKUP(BIN2DEC(MID(HEX2BIN(MID(H1529,3,2),8),2,5)),Codes!$E$1:$F$18,2)</f>
        <v>Normal</v>
      </c>
      <c r="AA1529" s="6" t="str">
        <f t="shared" si="435"/>
        <v>0</v>
      </c>
      <c r="AB1529" s="1">
        <f t="shared" si="436"/>
        <v>2</v>
      </c>
      <c r="AC1529" s="1" t="str">
        <f>VLOOKUP(BIN2DEC(RIGHT(HEX2BIN(MID(H1529,6,1),4),1)&amp;LEFT(HEX2BIN(MID(H1529,7,1),4),1)),Codes!$K$1:$L$5,2)</f>
        <v>L</v>
      </c>
      <c r="AD1529" s="1" t="str">
        <f>VLOOKUP(BIN2DEC(RIGHT(HEX2BIN(MID(H1529,7,1),4),3)&amp;LEFT(HEX2BIN(MID(H1529,8,1),4),2)),Codes!$H$2:$I$33,2)</f>
        <v>Punch</v>
      </c>
      <c r="AE1529" s="1" t="str">
        <f t="shared" si="437"/>
        <v>1</v>
      </c>
      <c r="AF1529" s="1" t="str">
        <f t="shared" si="438"/>
        <v>1</v>
      </c>
      <c r="AH1529" s="6">
        <f t="shared" si="439"/>
        <v>65</v>
      </c>
    </row>
    <row r="1530" spans="1:34">
      <c r="A1530" s="3" t="s">
        <v>5860</v>
      </c>
      <c r="B1530" s="1" t="s">
        <v>43</v>
      </c>
      <c r="C1530" s="6" t="s">
        <v>5862</v>
      </c>
      <c r="D1530" s="9" t="s">
        <v>5840</v>
      </c>
      <c r="E1530" s="9" t="s">
        <v>207</v>
      </c>
      <c r="F1530" s="9" t="s">
        <v>91</v>
      </c>
      <c r="G1530" s="9" t="s">
        <v>139</v>
      </c>
      <c r="H1530" s="9" t="s">
        <v>5835</v>
      </c>
      <c r="J1530" s="6" t="str">
        <f t="shared" si="423"/>
        <v>001011</v>
      </c>
      <c r="K1530" s="1">
        <f t="shared" si="424"/>
        <v>1</v>
      </c>
      <c r="L1530" s="6" t="str">
        <f t="shared" si="425"/>
        <v>00000</v>
      </c>
      <c r="M1530" s="1">
        <f t="shared" si="426"/>
        <v>39</v>
      </c>
      <c r="N1530" s="6" t="str">
        <f t="shared" si="427"/>
        <v>00</v>
      </c>
      <c r="O1530" s="1">
        <f t="shared" si="428"/>
        <v>10</v>
      </c>
      <c r="P1530" s="1">
        <f>IF(HEX2DEC(LEFT(E1530,4))&gt;=32768,HEX2DEC(LEFT(E1530,4))-65536,HEX2DEC(LEFT(E1530,4)))/Codes!$N$2</f>
        <v>4</v>
      </c>
      <c r="Q1530" s="1">
        <f>IF(HEX2DEC(RIGHT(E1530,4))&gt;=32768,HEX2DEC(RIGHT(E1530,4))-65536,HEX2DEC(RIGHT(E1530,4)))/Codes!$N$2</f>
        <v>0</v>
      </c>
      <c r="R1530" s="1">
        <f>IF(HEX2DEC(LEFT(F1530,4))&gt;=32768,HEX2DEC(LEFT(F1530,4))-65536,HEX2DEC(LEFT(F1530,4)))/Codes!$N$2</f>
        <v>0</v>
      </c>
      <c r="S1530" s="1">
        <f>IF(HEX2DEC(RIGHT(F1530,4))&gt;=32768,HEX2DEC(RIGHT(F1530,4))-65536,HEX2DEC(RIGHT(F1530,4)))/Codes!$N$2</f>
        <v>0</v>
      </c>
      <c r="T1530" s="18">
        <f t="shared" si="429"/>
        <v>361</v>
      </c>
      <c r="U1530" s="1">
        <f t="shared" si="430"/>
        <v>100</v>
      </c>
      <c r="V1530" s="1">
        <f t="shared" si="431"/>
        <v>0</v>
      </c>
      <c r="W1530" s="1" t="str">
        <f t="shared" si="432"/>
        <v>100</v>
      </c>
      <c r="X1530" s="1">
        <f t="shared" si="433"/>
        <v>3</v>
      </c>
      <c r="Y1530" s="1">
        <f t="shared" si="434"/>
        <v>15</v>
      </c>
      <c r="Z1530" s="1" t="str">
        <f>VLOOKUP(BIN2DEC(MID(HEX2BIN(MID(H1530,3,2),8),2,5)),Codes!$E$1:$F$18,2)</f>
        <v>Normal</v>
      </c>
      <c r="AA1530" s="6" t="str">
        <f t="shared" si="435"/>
        <v>0</v>
      </c>
      <c r="AB1530" s="1">
        <f t="shared" si="436"/>
        <v>2</v>
      </c>
      <c r="AC1530" s="1" t="str">
        <f>VLOOKUP(BIN2DEC(RIGHT(HEX2BIN(MID(H1530,6,1),4),1)&amp;LEFT(HEX2BIN(MID(H1530,7,1),4),1)),Codes!$K$1:$L$5,2)</f>
        <v>L</v>
      </c>
      <c r="AD1530" s="1" t="str">
        <f>VLOOKUP(BIN2DEC(RIGHT(HEX2BIN(MID(H1530,7,1),4),3)&amp;LEFT(HEX2BIN(MID(H1530,8,1),4),2)),Codes!$H$2:$I$33,2)</f>
        <v>Punch</v>
      </c>
      <c r="AE1530" s="1" t="str">
        <f t="shared" si="437"/>
        <v>1</v>
      </c>
      <c r="AF1530" s="1" t="str">
        <f t="shared" si="438"/>
        <v>1</v>
      </c>
      <c r="AH1530" s="6">
        <f t="shared" si="439"/>
        <v>65</v>
      </c>
    </row>
    <row r="1531" spans="1:34">
      <c r="A1531" s="3" t="s">
        <v>5863</v>
      </c>
      <c r="B1531" s="1" t="s">
        <v>43</v>
      </c>
      <c r="C1531" s="6" t="s">
        <v>5864</v>
      </c>
      <c r="D1531" s="9" t="s">
        <v>4450</v>
      </c>
      <c r="E1531" s="9" t="s">
        <v>207</v>
      </c>
      <c r="F1531" s="9" t="s">
        <v>91</v>
      </c>
      <c r="G1531" s="9" t="s">
        <v>2289</v>
      </c>
      <c r="H1531" s="9" t="s">
        <v>435</v>
      </c>
      <c r="J1531" s="6" t="str">
        <f t="shared" si="423"/>
        <v>001011</v>
      </c>
      <c r="K1531" s="1">
        <f t="shared" si="424"/>
        <v>0</v>
      </c>
      <c r="L1531" s="6" t="str">
        <f t="shared" si="425"/>
        <v>00000</v>
      </c>
      <c r="M1531" s="1">
        <f t="shared" si="426"/>
        <v>38</v>
      </c>
      <c r="N1531" s="6" t="str">
        <f t="shared" si="427"/>
        <v>00</v>
      </c>
      <c r="O1531" s="1">
        <f t="shared" si="428"/>
        <v>16</v>
      </c>
      <c r="P1531" s="1">
        <f>IF(HEX2DEC(LEFT(E1531,4))&gt;=32768,HEX2DEC(LEFT(E1531,4))-65536,HEX2DEC(LEFT(E1531,4)))/Codes!$N$2</f>
        <v>4</v>
      </c>
      <c r="Q1531" s="1">
        <f>IF(HEX2DEC(RIGHT(E1531,4))&gt;=32768,HEX2DEC(RIGHT(E1531,4))-65536,HEX2DEC(RIGHT(E1531,4)))/Codes!$N$2</f>
        <v>0</v>
      </c>
      <c r="R1531" s="1">
        <f>IF(HEX2DEC(LEFT(F1531,4))&gt;=32768,HEX2DEC(LEFT(F1531,4))-65536,HEX2DEC(LEFT(F1531,4)))/Codes!$N$2</f>
        <v>0</v>
      </c>
      <c r="S1531" s="1">
        <f>IF(HEX2DEC(RIGHT(F1531,4))&gt;=32768,HEX2DEC(RIGHT(F1531,4))-65536,HEX2DEC(RIGHT(F1531,4)))/Codes!$N$2</f>
        <v>0</v>
      </c>
      <c r="T1531" s="18">
        <f t="shared" si="429"/>
        <v>80</v>
      </c>
      <c r="U1531" s="1">
        <f t="shared" si="430"/>
        <v>90</v>
      </c>
      <c r="V1531" s="1">
        <f t="shared" si="431"/>
        <v>0</v>
      </c>
      <c r="W1531" s="1" t="str">
        <f t="shared" si="432"/>
        <v>100</v>
      </c>
      <c r="X1531" s="1">
        <f t="shared" si="433"/>
        <v>3</v>
      </c>
      <c r="Y1531" s="1">
        <f t="shared" si="434"/>
        <v>40</v>
      </c>
      <c r="Z1531" s="1" t="str">
        <f>VLOOKUP(BIN2DEC(MID(HEX2BIN(MID(H1531,3,2),8),2,5)),Codes!$E$1:$F$18,2)</f>
        <v>Normal</v>
      </c>
      <c r="AA1531" s="6" t="str">
        <f t="shared" si="435"/>
        <v>0</v>
      </c>
      <c r="AB1531" s="1">
        <f t="shared" si="436"/>
        <v>0</v>
      </c>
      <c r="AC1531" s="1" t="str">
        <f>VLOOKUP(BIN2DEC(RIGHT(HEX2BIN(MID(H1531,6,1),4),1)&amp;LEFT(HEX2BIN(MID(H1531,7,1),4),1)),Codes!$K$1:$L$5,2)</f>
        <v>L</v>
      </c>
      <c r="AD1531" s="1" t="str">
        <f>VLOOKUP(BIN2DEC(RIGHT(HEX2BIN(MID(H1531,7,1),4),3)&amp;LEFT(HEX2BIN(MID(H1531,8,1),4),2)),Codes!$H$2:$I$33,2)</f>
        <v>Kick</v>
      </c>
      <c r="AE1531" s="1" t="str">
        <f t="shared" si="437"/>
        <v>1</v>
      </c>
      <c r="AF1531" s="1" t="str">
        <f t="shared" si="438"/>
        <v>1</v>
      </c>
      <c r="AH1531" s="6">
        <f t="shared" si="439"/>
        <v>66</v>
      </c>
    </row>
    <row r="1532" spans="1:34">
      <c r="A1532" s="3" t="s">
        <v>5865</v>
      </c>
      <c r="B1532" s="1" t="s">
        <v>43</v>
      </c>
      <c r="C1532" s="6" t="s">
        <v>5864</v>
      </c>
      <c r="D1532" s="9" t="s">
        <v>5866</v>
      </c>
      <c r="E1532" s="9" t="s">
        <v>207</v>
      </c>
      <c r="F1532" s="9" t="s">
        <v>91</v>
      </c>
      <c r="G1532" s="9" t="s">
        <v>2289</v>
      </c>
      <c r="H1532" s="9" t="s">
        <v>435</v>
      </c>
      <c r="J1532" s="6" t="str">
        <f t="shared" si="423"/>
        <v>001011</v>
      </c>
      <c r="K1532" s="1">
        <f t="shared" si="424"/>
        <v>1</v>
      </c>
      <c r="L1532" s="6" t="str">
        <f t="shared" si="425"/>
        <v>00000</v>
      </c>
      <c r="M1532" s="1">
        <f t="shared" si="426"/>
        <v>39</v>
      </c>
      <c r="N1532" s="6" t="str">
        <f t="shared" si="427"/>
        <v>00</v>
      </c>
      <c r="O1532" s="1">
        <f t="shared" si="428"/>
        <v>16</v>
      </c>
      <c r="P1532" s="1">
        <f>IF(HEX2DEC(LEFT(E1532,4))&gt;=32768,HEX2DEC(LEFT(E1532,4))-65536,HEX2DEC(LEFT(E1532,4)))/Codes!$N$2</f>
        <v>4</v>
      </c>
      <c r="Q1532" s="1">
        <f>IF(HEX2DEC(RIGHT(E1532,4))&gt;=32768,HEX2DEC(RIGHT(E1532,4))-65536,HEX2DEC(RIGHT(E1532,4)))/Codes!$N$2</f>
        <v>0</v>
      </c>
      <c r="R1532" s="1">
        <f>IF(HEX2DEC(LEFT(F1532,4))&gt;=32768,HEX2DEC(LEFT(F1532,4))-65536,HEX2DEC(LEFT(F1532,4)))/Codes!$N$2</f>
        <v>0</v>
      </c>
      <c r="S1532" s="1">
        <f>IF(HEX2DEC(RIGHT(F1532,4))&gt;=32768,HEX2DEC(RIGHT(F1532,4))-65536,HEX2DEC(RIGHT(F1532,4)))/Codes!$N$2</f>
        <v>0</v>
      </c>
      <c r="T1532" s="18">
        <f t="shared" si="429"/>
        <v>80</v>
      </c>
      <c r="U1532" s="1">
        <f t="shared" si="430"/>
        <v>90</v>
      </c>
      <c r="V1532" s="1">
        <f t="shared" si="431"/>
        <v>0</v>
      </c>
      <c r="W1532" s="1" t="str">
        <f t="shared" si="432"/>
        <v>100</v>
      </c>
      <c r="X1532" s="1">
        <f t="shared" si="433"/>
        <v>3</v>
      </c>
      <c r="Y1532" s="1">
        <f t="shared" si="434"/>
        <v>40</v>
      </c>
      <c r="Z1532" s="1" t="str">
        <f>VLOOKUP(BIN2DEC(MID(HEX2BIN(MID(H1532,3,2),8),2,5)),Codes!$E$1:$F$18,2)</f>
        <v>Normal</v>
      </c>
      <c r="AA1532" s="6" t="str">
        <f t="shared" si="435"/>
        <v>0</v>
      </c>
      <c r="AB1532" s="1">
        <f t="shared" si="436"/>
        <v>0</v>
      </c>
      <c r="AC1532" s="1" t="str">
        <f>VLOOKUP(BIN2DEC(RIGHT(HEX2BIN(MID(H1532,6,1),4),1)&amp;LEFT(HEX2BIN(MID(H1532,7,1),4),1)),Codes!$K$1:$L$5,2)</f>
        <v>L</v>
      </c>
      <c r="AD1532" s="1" t="str">
        <f>VLOOKUP(BIN2DEC(RIGHT(HEX2BIN(MID(H1532,7,1),4),3)&amp;LEFT(HEX2BIN(MID(H1532,8,1),4),2)),Codes!$H$2:$I$33,2)</f>
        <v>Kick</v>
      </c>
      <c r="AE1532" s="1" t="str">
        <f t="shared" si="437"/>
        <v>1</v>
      </c>
      <c r="AF1532" s="1" t="str">
        <f t="shared" si="438"/>
        <v>1</v>
      </c>
      <c r="AH1532" s="6">
        <f t="shared" si="439"/>
        <v>66</v>
      </c>
    </row>
    <row r="1533" spans="1:34">
      <c r="A1533" s="3" t="s">
        <v>5867</v>
      </c>
      <c r="B1533" s="1" t="s">
        <v>43</v>
      </c>
      <c r="C1533" s="6" t="s">
        <v>5864</v>
      </c>
      <c r="D1533" s="9" t="s">
        <v>2814</v>
      </c>
      <c r="E1533" s="9" t="s">
        <v>265</v>
      </c>
      <c r="F1533" s="9" t="s">
        <v>91</v>
      </c>
      <c r="G1533" s="9" t="s">
        <v>2289</v>
      </c>
      <c r="H1533" s="9" t="s">
        <v>435</v>
      </c>
      <c r="J1533" s="6" t="str">
        <f t="shared" si="423"/>
        <v>001011</v>
      </c>
      <c r="K1533" s="1">
        <f t="shared" si="424"/>
        <v>2</v>
      </c>
      <c r="L1533" s="6" t="str">
        <f t="shared" si="425"/>
        <v>00000</v>
      </c>
      <c r="M1533" s="1">
        <f t="shared" si="426"/>
        <v>5</v>
      </c>
      <c r="N1533" s="6" t="str">
        <f t="shared" si="427"/>
        <v>00</v>
      </c>
      <c r="O1533" s="1">
        <f t="shared" si="428"/>
        <v>16</v>
      </c>
      <c r="P1533" s="1">
        <f>IF(HEX2DEC(LEFT(E1533,4))&gt;=32768,HEX2DEC(LEFT(E1533,4))-65536,HEX2DEC(LEFT(E1533,4)))/Codes!$N$2</f>
        <v>2.4</v>
      </c>
      <c r="Q1533" s="1">
        <f>IF(HEX2DEC(RIGHT(E1533,4))&gt;=32768,HEX2DEC(RIGHT(E1533,4))-65536,HEX2DEC(RIGHT(E1533,4)))/Codes!$N$2</f>
        <v>0</v>
      </c>
      <c r="R1533" s="1">
        <f>IF(HEX2DEC(LEFT(F1533,4))&gt;=32768,HEX2DEC(LEFT(F1533,4))-65536,HEX2DEC(LEFT(F1533,4)))/Codes!$N$2</f>
        <v>0</v>
      </c>
      <c r="S1533" s="1">
        <f>IF(HEX2DEC(RIGHT(F1533,4))&gt;=32768,HEX2DEC(RIGHT(F1533,4))-65536,HEX2DEC(RIGHT(F1533,4)))/Codes!$N$2</f>
        <v>0</v>
      </c>
      <c r="T1533" s="18">
        <f t="shared" si="429"/>
        <v>80</v>
      </c>
      <c r="U1533" s="1">
        <f t="shared" si="430"/>
        <v>90</v>
      </c>
      <c r="V1533" s="1">
        <f t="shared" si="431"/>
        <v>0</v>
      </c>
      <c r="W1533" s="1" t="str">
        <f t="shared" si="432"/>
        <v>100</v>
      </c>
      <c r="X1533" s="1">
        <f t="shared" si="433"/>
        <v>3</v>
      </c>
      <c r="Y1533" s="1">
        <f t="shared" si="434"/>
        <v>40</v>
      </c>
      <c r="Z1533" s="1" t="str">
        <f>VLOOKUP(BIN2DEC(MID(HEX2BIN(MID(H1533,3,2),8),2,5)),Codes!$E$1:$F$18,2)</f>
        <v>Normal</v>
      </c>
      <c r="AA1533" s="6" t="str">
        <f t="shared" si="435"/>
        <v>0</v>
      </c>
      <c r="AB1533" s="1">
        <f t="shared" si="436"/>
        <v>0</v>
      </c>
      <c r="AC1533" s="1" t="str">
        <f>VLOOKUP(BIN2DEC(RIGHT(HEX2BIN(MID(H1533,6,1),4),1)&amp;LEFT(HEX2BIN(MID(H1533,7,1),4),1)),Codes!$K$1:$L$5,2)</f>
        <v>L</v>
      </c>
      <c r="AD1533" s="1" t="str">
        <f>VLOOKUP(BIN2DEC(RIGHT(HEX2BIN(MID(H1533,7,1),4),3)&amp;LEFT(HEX2BIN(MID(H1533,8,1),4),2)),Codes!$H$2:$I$33,2)</f>
        <v>Kick</v>
      </c>
      <c r="AE1533" s="1" t="str">
        <f t="shared" si="437"/>
        <v>1</v>
      </c>
      <c r="AF1533" s="1" t="str">
        <f t="shared" si="438"/>
        <v>1</v>
      </c>
      <c r="AH1533" s="6">
        <f t="shared" si="439"/>
        <v>66</v>
      </c>
    </row>
    <row r="1534" spans="1:34">
      <c r="A1534" s="3" t="s">
        <v>5868</v>
      </c>
      <c r="B1534" s="1" t="s">
        <v>43</v>
      </c>
      <c r="C1534" s="6" t="s">
        <v>5869</v>
      </c>
      <c r="D1534" s="9" t="s">
        <v>5870</v>
      </c>
      <c r="E1534" s="9" t="s">
        <v>207</v>
      </c>
      <c r="F1534" s="9" t="s">
        <v>91</v>
      </c>
      <c r="G1534" s="9" t="s">
        <v>301</v>
      </c>
      <c r="H1534" s="9" t="s">
        <v>1735</v>
      </c>
      <c r="J1534" s="6" t="str">
        <f t="shared" si="423"/>
        <v>001011</v>
      </c>
      <c r="K1534" s="1">
        <f t="shared" si="424"/>
        <v>0</v>
      </c>
      <c r="L1534" s="6" t="str">
        <f t="shared" si="425"/>
        <v>00000</v>
      </c>
      <c r="M1534" s="1">
        <f t="shared" si="426"/>
        <v>38</v>
      </c>
      <c r="N1534" s="6" t="str">
        <f t="shared" si="427"/>
        <v>00</v>
      </c>
      <c r="O1534" s="1">
        <f t="shared" si="428"/>
        <v>27</v>
      </c>
      <c r="P1534" s="1">
        <f>IF(HEX2DEC(LEFT(E1534,4))&gt;=32768,HEX2DEC(LEFT(E1534,4))-65536,HEX2DEC(LEFT(E1534,4)))/Codes!$N$2</f>
        <v>4</v>
      </c>
      <c r="Q1534" s="1">
        <f>IF(HEX2DEC(RIGHT(E1534,4))&gt;=32768,HEX2DEC(RIGHT(E1534,4))-65536,HEX2DEC(RIGHT(E1534,4)))/Codes!$N$2</f>
        <v>0</v>
      </c>
      <c r="R1534" s="1">
        <f>IF(HEX2DEC(LEFT(F1534,4))&gt;=32768,HEX2DEC(LEFT(F1534,4))-65536,HEX2DEC(LEFT(F1534,4)))/Codes!$N$2</f>
        <v>0</v>
      </c>
      <c r="S1534" s="1">
        <f>IF(HEX2DEC(RIGHT(F1534,4))&gt;=32768,HEX2DEC(RIGHT(F1534,4))-65536,HEX2DEC(RIGHT(F1534,4)))/Codes!$N$2</f>
        <v>0</v>
      </c>
      <c r="T1534" s="18">
        <f t="shared" si="429"/>
        <v>361</v>
      </c>
      <c r="U1534" s="1">
        <f t="shared" si="430"/>
        <v>90</v>
      </c>
      <c r="V1534" s="1">
        <f t="shared" si="431"/>
        <v>0</v>
      </c>
      <c r="W1534" s="1" t="str">
        <f t="shared" si="432"/>
        <v>100</v>
      </c>
      <c r="X1534" s="1">
        <f t="shared" si="433"/>
        <v>3</v>
      </c>
      <c r="Y1534" s="1">
        <f t="shared" si="434"/>
        <v>10</v>
      </c>
      <c r="Z1534" s="1" t="str">
        <f>VLOOKUP(BIN2DEC(MID(HEX2BIN(MID(H1534,3,2),8),2,5)),Codes!$E$1:$F$18,2)</f>
        <v>Normal</v>
      </c>
      <c r="AA1534" s="6" t="str">
        <f t="shared" si="435"/>
        <v>0</v>
      </c>
      <c r="AB1534" s="1">
        <f t="shared" si="436"/>
        <v>0</v>
      </c>
      <c r="AC1534" s="1" t="str">
        <f>VLOOKUP(BIN2DEC(RIGHT(HEX2BIN(MID(H1534,6,1),4),1)&amp;LEFT(HEX2BIN(MID(H1534,7,1),4),1)),Codes!$K$1:$L$5,2)</f>
        <v>L</v>
      </c>
      <c r="AD1534" s="1" t="str">
        <f>VLOOKUP(BIN2DEC(RIGHT(HEX2BIN(MID(H1534,7,1),4),3)&amp;LEFT(HEX2BIN(MID(H1534,8,1),4),2)),Codes!$H$2:$I$33,2)</f>
        <v>Kick</v>
      </c>
      <c r="AE1534" s="1" t="str">
        <f t="shared" si="437"/>
        <v>1</v>
      </c>
      <c r="AF1534" s="1" t="str">
        <f t="shared" si="438"/>
        <v>1</v>
      </c>
      <c r="AH1534" s="6">
        <f t="shared" si="439"/>
        <v>66</v>
      </c>
    </row>
    <row r="1535" spans="1:34">
      <c r="A1535" s="3" t="s">
        <v>5871</v>
      </c>
      <c r="B1535" s="1" t="s">
        <v>43</v>
      </c>
      <c r="C1535" s="6" t="s">
        <v>5869</v>
      </c>
      <c r="D1535" s="9" t="s">
        <v>5872</v>
      </c>
      <c r="E1535" s="9" t="s">
        <v>207</v>
      </c>
      <c r="F1535" s="9" t="s">
        <v>91</v>
      </c>
      <c r="G1535" s="9" t="s">
        <v>301</v>
      </c>
      <c r="H1535" s="9" t="s">
        <v>1735</v>
      </c>
      <c r="J1535" s="6" t="str">
        <f t="shared" si="423"/>
        <v>001011</v>
      </c>
      <c r="K1535" s="1">
        <f t="shared" si="424"/>
        <v>1</v>
      </c>
      <c r="L1535" s="6" t="str">
        <f t="shared" si="425"/>
        <v>00000</v>
      </c>
      <c r="M1535" s="1">
        <f t="shared" si="426"/>
        <v>39</v>
      </c>
      <c r="N1535" s="6" t="str">
        <f t="shared" si="427"/>
        <v>00</v>
      </c>
      <c r="O1535" s="1">
        <f t="shared" si="428"/>
        <v>27</v>
      </c>
      <c r="P1535" s="1">
        <f>IF(HEX2DEC(LEFT(E1535,4))&gt;=32768,HEX2DEC(LEFT(E1535,4))-65536,HEX2DEC(LEFT(E1535,4)))/Codes!$N$2</f>
        <v>4</v>
      </c>
      <c r="Q1535" s="1">
        <f>IF(HEX2DEC(RIGHT(E1535,4))&gt;=32768,HEX2DEC(RIGHT(E1535,4))-65536,HEX2DEC(RIGHT(E1535,4)))/Codes!$N$2</f>
        <v>0</v>
      </c>
      <c r="R1535" s="1">
        <f>IF(HEX2DEC(LEFT(F1535,4))&gt;=32768,HEX2DEC(LEFT(F1535,4))-65536,HEX2DEC(LEFT(F1535,4)))/Codes!$N$2</f>
        <v>0</v>
      </c>
      <c r="S1535" s="1">
        <f>IF(HEX2DEC(RIGHT(F1535,4))&gt;=32768,HEX2DEC(RIGHT(F1535,4))-65536,HEX2DEC(RIGHT(F1535,4)))/Codes!$N$2</f>
        <v>0</v>
      </c>
      <c r="T1535" s="18">
        <f t="shared" si="429"/>
        <v>361</v>
      </c>
      <c r="U1535" s="1">
        <f t="shared" si="430"/>
        <v>90</v>
      </c>
      <c r="V1535" s="1">
        <f t="shared" si="431"/>
        <v>0</v>
      </c>
      <c r="W1535" s="1" t="str">
        <f t="shared" si="432"/>
        <v>100</v>
      </c>
      <c r="X1535" s="1">
        <f t="shared" si="433"/>
        <v>3</v>
      </c>
      <c r="Y1535" s="1">
        <f t="shared" si="434"/>
        <v>10</v>
      </c>
      <c r="Z1535" s="1" t="str">
        <f>VLOOKUP(BIN2DEC(MID(HEX2BIN(MID(H1535,3,2),8),2,5)),Codes!$E$1:$F$18,2)</f>
        <v>Normal</v>
      </c>
      <c r="AA1535" s="6" t="str">
        <f t="shared" si="435"/>
        <v>0</v>
      </c>
      <c r="AB1535" s="1">
        <f t="shared" si="436"/>
        <v>0</v>
      </c>
      <c r="AC1535" s="1" t="str">
        <f>VLOOKUP(BIN2DEC(RIGHT(HEX2BIN(MID(H1535,6,1),4),1)&amp;LEFT(HEX2BIN(MID(H1535,7,1),4),1)),Codes!$K$1:$L$5,2)</f>
        <v>L</v>
      </c>
      <c r="AD1535" s="1" t="str">
        <f>VLOOKUP(BIN2DEC(RIGHT(HEX2BIN(MID(H1535,7,1),4),3)&amp;LEFT(HEX2BIN(MID(H1535,8,1),4),2)),Codes!$H$2:$I$33,2)</f>
        <v>Kick</v>
      </c>
      <c r="AE1535" s="1" t="str">
        <f t="shared" si="437"/>
        <v>1</v>
      </c>
      <c r="AF1535" s="1" t="str">
        <f t="shared" si="438"/>
        <v>1</v>
      </c>
      <c r="AH1535" s="6">
        <f t="shared" si="439"/>
        <v>66</v>
      </c>
    </row>
    <row r="1536" spans="1:34">
      <c r="A1536" s="3" t="s">
        <v>5873</v>
      </c>
      <c r="B1536" s="1" t="s">
        <v>43</v>
      </c>
      <c r="C1536" s="6" t="s">
        <v>5869</v>
      </c>
      <c r="D1536" s="9" t="s">
        <v>5874</v>
      </c>
      <c r="E1536" s="9" t="s">
        <v>265</v>
      </c>
      <c r="F1536" s="9" t="s">
        <v>91</v>
      </c>
      <c r="G1536" s="9" t="s">
        <v>301</v>
      </c>
      <c r="H1536" s="9" t="s">
        <v>1735</v>
      </c>
      <c r="J1536" s="6" t="str">
        <f t="shared" si="423"/>
        <v>001011</v>
      </c>
      <c r="K1536" s="1">
        <f t="shared" si="424"/>
        <v>2</v>
      </c>
      <c r="L1536" s="6" t="str">
        <f t="shared" si="425"/>
        <v>00000</v>
      </c>
      <c r="M1536" s="1">
        <f t="shared" si="426"/>
        <v>5</v>
      </c>
      <c r="N1536" s="6" t="str">
        <f t="shared" si="427"/>
        <v>00</v>
      </c>
      <c r="O1536" s="1">
        <f t="shared" si="428"/>
        <v>27</v>
      </c>
      <c r="P1536" s="1">
        <f>IF(HEX2DEC(LEFT(E1536,4))&gt;=32768,HEX2DEC(LEFT(E1536,4))-65536,HEX2DEC(LEFT(E1536,4)))/Codes!$N$2</f>
        <v>2.4</v>
      </c>
      <c r="Q1536" s="1">
        <f>IF(HEX2DEC(RIGHT(E1536,4))&gt;=32768,HEX2DEC(RIGHT(E1536,4))-65536,HEX2DEC(RIGHT(E1536,4)))/Codes!$N$2</f>
        <v>0</v>
      </c>
      <c r="R1536" s="1">
        <f>IF(HEX2DEC(LEFT(F1536,4))&gt;=32768,HEX2DEC(LEFT(F1536,4))-65536,HEX2DEC(LEFT(F1536,4)))/Codes!$N$2</f>
        <v>0</v>
      </c>
      <c r="S1536" s="1">
        <f>IF(HEX2DEC(RIGHT(F1536,4))&gt;=32768,HEX2DEC(RIGHT(F1536,4))-65536,HEX2DEC(RIGHT(F1536,4)))/Codes!$N$2</f>
        <v>0</v>
      </c>
      <c r="T1536" s="18">
        <f t="shared" si="429"/>
        <v>361</v>
      </c>
      <c r="U1536" s="1">
        <f t="shared" si="430"/>
        <v>90</v>
      </c>
      <c r="V1536" s="1">
        <f t="shared" si="431"/>
        <v>0</v>
      </c>
      <c r="W1536" s="1" t="str">
        <f t="shared" si="432"/>
        <v>100</v>
      </c>
      <c r="X1536" s="1">
        <f t="shared" si="433"/>
        <v>3</v>
      </c>
      <c r="Y1536" s="1">
        <f t="shared" si="434"/>
        <v>10</v>
      </c>
      <c r="Z1536" s="1" t="str">
        <f>VLOOKUP(BIN2DEC(MID(HEX2BIN(MID(H1536,3,2),8),2,5)),Codes!$E$1:$F$18,2)</f>
        <v>Normal</v>
      </c>
      <c r="AA1536" s="6" t="str">
        <f t="shared" si="435"/>
        <v>0</v>
      </c>
      <c r="AB1536" s="1">
        <f t="shared" si="436"/>
        <v>0</v>
      </c>
      <c r="AC1536" s="1" t="str">
        <f>VLOOKUP(BIN2DEC(RIGHT(HEX2BIN(MID(H1536,6,1),4),1)&amp;LEFT(HEX2BIN(MID(H1536,7,1),4),1)),Codes!$K$1:$L$5,2)</f>
        <v>L</v>
      </c>
      <c r="AD1536" s="1" t="str">
        <f>VLOOKUP(BIN2DEC(RIGHT(HEX2BIN(MID(H1536,7,1),4),3)&amp;LEFT(HEX2BIN(MID(H1536,8,1),4),2)),Codes!$H$2:$I$33,2)</f>
        <v>Kick</v>
      </c>
      <c r="AE1536" s="1" t="str">
        <f t="shared" si="437"/>
        <v>1</v>
      </c>
      <c r="AF1536" s="1" t="str">
        <f t="shared" si="438"/>
        <v>1</v>
      </c>
      <c r="AH1536" s="6">
        <f t="shared" si="439"/>
        <v>66</v>
      </c>
    </row>
    <row r="1537" spans="1:34">
      <c r="A1537" s="3" t="s">
        <v>5875</v>
      </c>
      <c r="B1537" s="1" t="s">
        <v>43</v>
      </c>
      <c r="C1537" s="6" t="s">
        <v>5893</v>
      </c>
      <c r="D1537" s="9" t="s">
        <v>702</v>
      </c>
      <c r="E1537" s="9" t="s">
        <v>212</v>
      </c>
      <c r="F1537" s="9" t="s">
        <v>5876</v>
      </c>
      <c r="G1537" s="9" t="s">
        <v>5877</v>
      </c>
      <c r="H1537" s="9" t="s">
        <v>5878</v>
      </c>
      <c r="J1537" s="6" t="str">
        <f t="shared" ref="J1537:J1600" si="440">LEFT(HEX2BIN(LEFT(D1537,2),8),6)</f>
        <v>001011</v>
      </c>
      <c r="K1537" s="1">
        <f t="shared" ref="K1537:K1600" si="441">BIN2DEC(MID(HEX2BIN(MID(D1537,2,2),8),3,3))</f>
        <v>0</v>
      </c>
      <c r="L1537" s="6" t="str">
        <f t="shared" ref="L1537:L1600" si="442">MID(HEX2BIN(MID(D1537,3,2),8),2,5)</f>
        <v>00000</v>
      </c>
      <c r="M1537" s="1">
        <f t="shared" ref="M1537:M1600" si="443">ROUNDDOWN(HEX2DEC(MID(D1537,4,3))/8,0)</f>
        <v>0</v>
      </c>
      <c r="N1537" s="6" t="str">
        <f t="shared" ref="N1537:N1600" si="444">MID(HEX2BIN(MID(D1537,6,1),4),2,2)</f>
        <v>00</v>
      </c>
      <c r="O1537" s="1">
        <f t="shared" ref="O1537:O1600" si="445">HEX2DEC(MID(D1537,7,2))</f>
        <v>1</v>
      </c>
      <c r="P1537" s="1">
        <f>IF(HEX2DEC(LEFT(E1537,4))&gt;=32768,HEX2DEC(LEFT(E1537,4))-65536,HEX2DEC(LEFT(E1537,4)))/Codes!$N$2</f>
        <v>2.8</v>
      </c>
      <c r="Q1537" s="1">
        <f>IF(HEX2DEC(RIGHT(E1537,4))&gt;=32768,HEX2DEC(RIGHT(E1537,4))-65536,HEX2DEC(RIGHT(E1537,4)))/Codes!$N$2</f>
        <v>0</v>
      </c>
      <c r="R1537" s="1">
        <f>IF(HEX2DEC(LEFT(F1537,4))&gt;=32768,HEX2DEC(LEFT(F1537,4))-65536,HEX2DEC(LEFT(F1537,4)))/Codes!$N$2</f>
        <v>6</v>
      </c>
      <c r="S1537" s="1">
        <f>IF(HEX2DEC(RIGHT(F1537,4))&gt;=32768,HEX2DEC(RIGHT(F1537,4))-65536,HEX2DEC(RIGHT(F1537,4)))/Codes!$N$2</f>
        <v>-4</v>
      </c>
      <c r="T1537" s="18">
        <f t="shared" ref="T1537:T1600" si="446">ROUNDDOWN(HEX2DEC(LEFT(G1537,3))/8,0)</f>
        <v>10</v>
      </c>
      <c r="U1537" s="1">
        <f t="shared" ref="U1537:U1600" si="447">ROUNDDOWN(HEX2DEC(MID(G1537,3,3))/4,0)-(512*ROUNDDOWN(HEX2DEC(MID(G1537,3,1))/8,0))</f>
        <v>40</v>
      </c>
      <c r="V1537" s="1">
        <f t="shared" ref="V1537:V1600" si="448">RIGHT(HEX2BIN(MID(G1537,5,1),4),2)*128+HEX2DEC(MID(G1537,6,1))*8+LEFT(HEX2BIN(MID(G1537,7,1),4),3)</f>
        <v>0</v>
      </c>
      <c r="W1537" s="1" t="str">
        <f t="shared" ref="W1537:W1600" si="449">MID(HEX2BIN(MID(G1537,7,2),8),4,3)</f>
        <v>100</v>
      </c>
      <c r="X1537" s="1">
        <f t="shared" ref="X1537:X1600" si="450">BIN2DEC(RIGHT(HEX2BIN(RIGHT(G1537,1),4),2))</f>
        <v>1</v>
      </c>
      <c r="Y1537" s="1">
        <f t="shared" ref="Y1537:Y1600" si="451">ROUNDDOWN(HEX2DEC(LEFT(H1537,3))/8,0)</f>
        <v>12</v>
      </c>
      <c r="Z1537" s="1" t="str">
        <f>VLOOKUP(BIN2DEC(MID(HEX2BIN(MID(H1537,3,2),8),2,5)),Codes!$E$1:$F$18,2)</f>
        <v>Slash</v>
      </c>
      <c r="AA1537" s="6" t="str">
        <f t="shared" ref="AA1537:AA1600" si="452">MID(HEX2BIN(MID(H1537,4,1),4),3,1)</f>
        <v>0</v>
      </c>
      <c r="AB1537" s="1">
        <f t="shared" ref="AB1537:AB1600" si="453">(MOD(HEX2DEC(MID(H1537,4,1)),2))*64+ROUNDDOWN(HEX2DEC(MID(H1537,5,2))/4,0)</f>
        <v>0</v>
      </c>
      <c r="AC1537" s="1" t="str">
        <f>VLOOKUP(BIN2DEC(RIGHT(HEX2BIN(MID(H1537,6,1),4),1)&amp;LEFT(HEX2BIN(MID(H1537,7,1),4),1)),Codes!$K$1:$L$5,2)</f>
        <v>M</v>
      </c>
      <c r="AD1537" s="1" t="str">
        <f>VLOOKUP(BIN2DEC(RIGHT(HEX2BIN(MID(H1537,7,1),4),3)&amp;LEFT(HEX2BIN(MID(H1537,8,1),4),2)),Codes!$H$2:$I$33,2)</f>
        <v>Slash</v>
      </c>
      <c r="AE1537" s="1" t="str">
        <f t="shared" ref="AE1537:AE1600" si="454">MID(HEX2BIN(RIGHT(H1537,1),4),3,1)</f>
        <v>1</v>
      </c>
      <c r="AF1537" s="1" t="str">
        <f t="shared" ref="AF1537:AF1600" si="455">RIGHT(HEX2BIN(RIGHT(H1537,1),4),1)</f>
        <v>1</v>
      </c>
      <c r="AH1537" s="6">
        <f t="shared" ref="AH1537:AH1600" si="456">ROUNDDOWN(HEX2DEC(MID(H1537,6,3))/4,0)-(256*ROUNDDOWN(HEX2DEC(MID(H1537,6,1))/4,0))</f>
        <v>35</v>
      </c>
    </row>
    <row r="1538" spans="1:34">
      <c r="A1538" s="3" t="s">
        <v>5879</v>
      </c>
      <c r="B1538" s="1" t="s">
        <v>43</v>
      </c>
      <c r="C1538" s="6" t="s">
        <v>5893</v>
      </c>
      <c r="D1538" s="9" t="s">
        <v>707</v>
      </c>
      <c r="E1538" s="9" t="s">
        <v>212</v>
      </c>
      <c r="F1538" s="9" t="s">
        <v>1750</v>
      </c>
      <c r="G1538" s="9" t="s">
        <v>5877</v>
      </c>
      <c r="H1538" s="9" t="s">
        <v>5878</v>
      </c>
      <c r="J1538" s="6" t="str">
        <f t="shared" si="440"/>
        <v>001011</v>
      </c>
      <c r="K1538" s="1">
        <f t="shared" si="441"/>
        <v>1</v>
      </c>
      <c r="L1538" s="6" t="str">
        <f t="shared" si="442"/>
        <v>00000</v>
      </c>
      <c r="M1538" s="1">
        <f t="shared" si="443"/>
        <v>0</v>
      </c>
      <c r="N1538" s="6" t="str">
        <f t="shared" si="444"/>
        <v>00</v>
      </c>
      <c r="O1538" s="1">
        <f t="shared" si="445"/>
        <v>1</v>
      </c>
      <c r="P1538" s="1">
        <f>IF(HEX2DEC(LEFT(E1538,4))&gt;=32768,HEX2DEC(LEFT(E1538,4))-65536,HEX2DEC(LEFT(E1538,4)))/Codes!$N$2</f>
        <v>2.8</v>
      </c>
      <c r="Q1538" s="1">
        <f>IF(HEX2DEC(RIGHT(E1538,4))&gt;=32768,HEX2DEC(RIGHT(E1538,4))-65536,HEX2DEC(RIGHT(E1538,4)))/Codes!$N$2</f>
        <v>0</v>
      </c>
      <c r="R1538" s="1">
        <f>IF(HEX2DEC(LEFT(F1538,4))&gt;=32768,HEX2DEC(LEFT(F1538,4))-65536,HEX2DEC(LEFT(F1538,4)))/Codes!$N$2</f>
        <v>6</v>
      </c>
      <c r="S1538" s="1">
        <f>IF(HEX2DEC(RIGHT(F1538,4))&gt;=32768,HEX2DEC(RIGHT(F1538,4))-65536,HEX2DEC(RIGHT(F1538,4)))/Codes!$N$2</f>
        <v>4</v>
      </c>
      <c r="T1538" s="18">
        <f t="shared" si="446"/>
        <v>10</v>
      </c>
      <c r="U1538" s="1">
        <f t="shared" si="447"/>
        <v>40</v>
      </c>
      <c r="V1538" s="1">
        <f t="shared" si="448"/>
        <v>0</v>
      </c>
      <c r="W1538" s="1" t="str">
        <f t="shared" si="449"/>
        <v>100</v>
      </c>
      <c r="X1538" s="1">
        <f t="shared" si="450"/>
        <v>1</v>
      </c>
      <c r="Y1538" s="1">
        <f t="shared" si="451"/>
        <v>12</v>
      </c>
      <c r="Z1538" s="1" t="str">
        <f>VLOOKUP(BIN2DEC(MID(HEX2BIN(MID(H1538,3,2),8),2,5)),Codes!$E$1:$F$18,2)</f>
        <v>Slash</v>
      </c>
      <c r="AA1538" s="6" t="str">
        <f t="shared" si="452"/>
        <v>0</v>
      </c>
      <c r="AB1538" s="1">
        <f t="shared" si="453"/>
        <v>0</v>
      </c>
      <c r="AC1538" s="1" t="str">
        <f>VLOOKUP(BIN2DEC(RIGHT(HEX2BIN(MID(H1538,6,1),4),1)&amp;LEFT(HEX2BIN(MID(H1538,7,1),4),1)),Codes!$K$1:$L$5,2)</f>
        <v>M</v>
      </c>
      <c r="AD1538" s="1" t="str">
        <f>VLOOKUP(BIN2DEC(RIGHT(HEX2BIN(MID(H1538,7,1),4),3)&amp;LEFT(HEX2BIN(MID(H1538,8,1),4),2)),Codes!$H$2:$I$33,2)</f>
        <v>Slash</v>
      </c>
      <c r="AE1538" s="1" t="str">
        <f t="shared" si="454"/>
        <v>1</v>
      </c>
      <c r="AF1538" s="1" t="str">
        <f t="shared" si="455"/>
        <v>1</v>
      </c>
      <c r="AH1538" s="6">
        <f t="shared" si="456"/>
        <v>35</v>
      </c>
    </row>
    <row r="1539" spans="1:34">
      <c r="A1539" s="3" t="s">
        <v>5880</v>
      </c>
      <c r="B1539" s="1" t="s">
        <v>43</v>
      </c>
      <c r="C1539" s="6" t="s">
        <v>5893</v>
      </c>
      <c r="D1539" s="9" t="s">
        <v>264</v>
      </c>
      <c r="E1539" s="9" t="s">
        <v>207</v>
      </c>
      <c r="F1539" s="9" t="s">
        <v>5881</v>
      </c>
      <c r="G1539" s="9" t="s">
        <v>5877</v>
      </c>
      <c r="H1539" s="9" t="s">
        <v>5882</v>
      </c>
      <c r="J1539" s="6" t="str">
        <f t="shared" si="440"/>
        <v>001011</v>
      </c>
      <c r="K1539" s="1">
        <f t="shared" si="441"/>
        <v>2</v>
      </c>
      <c r="L1539" s="6" t="str">
        <f t="shared" si="442"/>
        <v>00000</v>
      </c>
      <c r="M1539" s="1">
        <f t="shared" si="443"/>
        <v>0</v>
      </c>
      <c r="N1539" s="6" t="str">
        <f t="shared" si="444"/>
        <v>00</v>
      </c>
      <c r="O1539" s="1">
        <f t="shared" si="445"/>
        <v>2</v>
      </c>
      <c r="P1539" s="1">
        <f>IF(HEX2DEC(LEFT(E1539,4))&gt;=32768,HEX2DEC(LEFT(E1539,4))-65536,HEX2DEC(LEFT(E1539,4)))/Codes!$N$2</f>
        <v>4</v>
      </c>
      <c r="Q1539" s="1">
        <f>IF(HEX2DEC(RIGHT(E1539,4))&gt;=32768,HEX2DEC(RIGHT(E1539,4))-65536,HEX2DEC(RIGHT(E1539,4)))/Codes!$N$2</f>
        <v>0</v>
      </c>
      <c r="R1539" s="1">
        <f>IF(HEX2DEC(LEFT(F1539,4))&gt;=32768,HEX2DEC(LEFT(F1539,4))-65536,HEX2DEC(LEFT(F1539,4)))/Codes!$N$2</f>
        <v>6</v>
      </c>
      <c r="S1539" s="1">
        <f>IF(HEX2DEC(RIGHT(F1539,4))&gt;=32768,HEX2DEC(RIGHT(F1539,4))-65536,HEX2DEC(RIGHT(F1539,4)))/Codes!$N$2</f>
        <v>-12</v>
      </c>
      <c r="T1539" s="18">
        <f t="shared" si="446"/>
        <v>10</v>
      </c>
      <c r="U1539" s="1">
        <f t="shared" si="447"/>
        <v>40</v>
      </c>
      <c r="V1539" s="1">
        <f t="shared" si="448"/>
        <v>0</v>
      </c>
      <c r="W1539" s="1" t="str">
        <f t="shared" si="449"/>
        <v>100</v>
      </c>
      <c r="X1539" s="1">
        <f t="shared" si="450"/>
        <v>1</v>
      </c>
      <c r="Y1539" s="1">
        <f t="shared" si="451"/>
        <v>12</v>
      </c>
      <c r="Z1539" s="1" t="str">
        <f>VLOOKUP(BIN2DEC(MID(HEX2BIN(MID(H1539,3,2),8),2,5)),Codes!$E$1:$F$18,2)</f>
        <v>Slash</v>
      </c>
      <c r="AA1539" s="6" t="str">
        <f t="shared" si="452"/>
        <v>0</v>
      </c>
      <c r="AB1539" s="1">
        <f t="shared" si="453"/>
        <v>0</v>
      </c>
      <c r="AC1539" s="1" t="str">
        <f>VLOOKUP(BIN2DEC(RIGHT(HEX2BIN(MID(H1539,6,1),4),1)&amp;LEFT(HEX2BIN(MID(H1539,7,1),4),1)),Codes!$K$1:$L$5,2)</f>
        <v>S</v>
      </c>
      <c r="AD1539" s="1" t="str">
        <f>VLOOKUP(BIN2DEC(RIGHT(HEX2BIN(MID(H1539,7,1),4),3)&amp;LEFT(HEX2BIN(MID(H1539,8,1),4),2)),Codes!$H$2:$I$33,2)</f>
        <v>Slash</v>
      </c>
      <c r="AE1539" s="1" t="str">
        <f t="shared" si="454"/>
        <v>1</v>
      </c>
      <c r="AF1539" s="1" t="str">
        <f t="shared" si="455"/>
        <v>1</v>
      </c>
      <c r="AH1539" s="6">
        <f t="shared" si="456"/>
        <v>3</v>
      </c>
    </row>
    <row r="1540" spans="1:34">
      <c r="A1540" s="3" t="s">
        <v>5883</v>
      </c>
      <c r="B1540" s="1" t="s">
        <v>43</v>
      </c>
      <c r="C1540" s="6" t="s">
        <v>5893</v>
      </c>
      <c r="D1540" s="9" t="s">
        <v>2470</v>
      </c>
      <c r="E1540" s="9" t="s">
        <v>207</v>
      </c>
      <c r="F1540" s="9" t="s">
        <v>5884</v>
      </c>
      <c r="G1540" s="9" t="s">
        <v>5877</v>
      </c>
      <c r="H1540" s="9" t="s">
        <v>5882</v>
      </c>
      <c r="J1540" s="6" t="str">
        <f t="shared" si="440"/>
        <v>001011</v>
      </c>
      <c r="K1540" s="1">
        <f t="shared" si="441"/>
        <v>3</v>
      </c>
      <c r="L1540" s="6" t="str">
        <f t="shared" si="442"/>
        <v>00000</v>
      </c>
      <c r="M1540" s="1">
        <f t="shared" si="443"/>
        <v>0</v>
      </c>
      <c r="N1540" s="6" t="str">
        <f t="shared" si="444"/>
        <v>00</v>
      </c>
      <c r="O1540" s="1">
        <f t="shared" si="445"/>
        <v>2</v>
      </c>
      <c r="P1540" s="1">
        <f>IF(HEX2DEC(LEFT(E1540,4))&gt;=32768,HEX2DEC(LEFT(E1540,4))-65536,HEX2DEC(LEFT(E1540,4)))/Codes!$N$2</f>
        <v>4</v>
      </c>
      <c r="Q1540" s="1">
        <f>IF(HEX2DEC(RIGHT(E1540,4))&gt;=32768,HEX2DEC(RIGHT(E1540,4))-65536,HEX2DEC(RIGHT(E1540,4)))/Codes!$N$2</f>
        <v>0</v>
      </c>
      <c r="R1540" s="1">
        <f>IF(HEX2DEC(LEFT(F1540,4))&gt;=32768,HEX2DEC(LEFT(F1540,4))-65536,HEX2DEC(LEFT(F1540,4)))/Codes!$N$2</f>
        <v>6</v>
      </c>
      <c r="S1540" s="1">
        <f>IF(HEX2DEC(RIGHT(F1540,4))&gt;=32768,HEX2DEC(RIGHT(F1540,4))-65536,HEX2DEC(RIGHT(F1540,4)))/Codes!$N$2</f>
        <v>12</v>
      </c>
      <c r="T1540" s="18">
        <f t="shared" si="446"/>
        <v>10</v>
      </c>
      <c r="U1540" s="1">
        <f t="shared" si="447"/>
        <v>40</v>
      </c>
      <c r="V1540" s="1">
        <f t="shared" si="448"/>
        <v>0</v>
      </c>
      <c r="W1540" s="1" t="str">
        <f t="shared" si="449"/>
        <v>100</v>
      </c>
      <c r="X1540" s="1">
        <f t="shared" si="450"/>
        <v>1</v>
      </c>
      <c r="Y1540" s="1">
        <f t="shared" si="451"/>
        <v>12</v>
      </c>
      <c r="Z1540" s="1" t="str">
        <f>VLOOKUP(BIN2DEC(MID(HEX2BIN(MID(H1540,3,2),8),2,5)),Codes!$E$1:$F$18,2)</f>
        <v>Slash</v>
      </c>
      <c r="AA1540" s="6" t="str">
        <f t="shared" si="452"/>
        <v>0</v>
      </c>
      <c r="AB1540" s="1">
        <f t="shared" si="453"/>
        <v>0</v>
      </c>
      <c r="AC1540" s="1" t="str">
        <f>VLOOKUP(BIN2DEC(RIGHT(HEX2BIN(MID(H1540,6,1),4),1)&amp;LEFT(HEX2BIN(MID(H1540,7,1),4),1)),Codes!$K$1:$L$5,2)</f>
        <v>S</v>
      </c>
      <c r="AD1540" s="1" t="str">
        <f>VLOOKUP(BIN2DEC(RIGHT(HEX2BIN(MID(H1540,7,1),4),3)&amp;LEFT(HEX2BIN(MID(H1540,8,1),4),2)),Codes!$H$2:$I$33,2)</f>
        <v>Slash</v>
      </c>
      <c r="AE1540" s="1" t="str">
        <f t="shared" si="454"/>
        <v>1</v>
      </c>
      <c r="AF1540" s="1" t="str">
        <f t="shared" si="455"/>
        <v>1</v>
      </c>
      <c r="AH1540" s="6">
        <f t="shared" si="456"/>
        <v>3</v>
      </c>
    </row>
    <row r="1541" spans="1:34">
      <c r="A1541" s="3" t="s">
        <v>5885</v>
      </c>
      <c r="B1541" s="1" t="s">
        <v>43</v>
      </c>
      <c r="C1541" s="6" t="s">
        <v>5894</v>
      </c>
      <c r="D1541" s="9" t="s">
        <v>1559</v>
      </c>
      <c r="E1541" s="9" t="s">
        <v>299</v>
      </c>
      <c r="F1541" s="9" t="s">
        <v>5876</v>
      </c>
      <c r="G1541" s="9" t="s">
        <v>1366</v>
      </c>
      <c r="H1541" s="9" t="s">
        <v>5886</v>
      </c>
      <c r="J1541" s="6" t="str">
        <f t="shared" si="440"/>
        <v>001011</v>
      </c>
      <c r="K1541" s="1">
        <f t="shared" si="441"/>
        <v>0</v>
      </c>
      <c r="L1541" s="6" t="str">
        <f t="shared" si="442"/>
        <v>00000</v>
      </c>
      <c r="M1541" s="1">
        <f t="shared" si="443"/>
        <v>0</v>
      </c>
      <c r="N1541" s="6" t="str">
        <f t="shared" si="444"/>
        <v>00</v>
      </c>
      <c r="O1541" s="1">
        <f t="shared" si="445"/>
        <v>5</v>
      </c>
      <c r="P1541" s="1">
        <f>IF(HEX2DEC(LEFT(E1541,4))&gt;=32768,HEX2DEC(LEFT(E1541,4))-65536,HEX2DEC(LEFT(E1541,4)))/Codes!$N$2</f>
        <v>6</v>
      </c>
      <c r="Q1541" s="1">
        <f>IF(HEX2DEC(RIGHT(E1541,4))&gt;=32768,HEX2DEC(RIGHT(E1541,4))-65536,HEX2DEC(RIGHT(E1541,4)))/Codes!$N$2</f>
        <v>0</v>
      </c>
      <c r="R1541" s="1">
        <f>IF(HEX2DEC(LEFT(F1541,4))&gt;=32768,HEX2DEC(LEFT(F1541,4))-65536,HEX2DEC(LEFT(F1541,4)))/Codes!$N$2</f>
        <v>6</v>
      </c>
      <c r="S1541" s="1">
        <f>IF(HEX2DEC(RIGHT(F1541,4))&gt;=32768,HEX2DEC(RIGHT(F1541,4))-65536,HEX2DEC(RIGHT(F1541,4)))/Codes!$N$2</f>
        <v>-4</v>
      </c>
      <c r="T1541" s="18">
        <f t="shared" si="446"/>
        <v>361</v>
      </c>
      <c r="U1541" s="1">
        <f t="shared" si="447"/>
        <v>100</v>
      </c>
      <c r="V1541" s="1">
        <f t="shared" si="448"/>
        <v>0</v>
      </c>
      <c r="W1541" s="1" t="str">
        <f t="shared" si="449"/>
        <v>100</v>
      </c>
      <c r="X1541" s="1">
        <f t="shared" si="450"/>
        <v>1</v>
      </c>
      <c r="Y1541" s="1">
        <f t="shared" si="451"/>
        <v>50</v>
      </c>
      <c r="Z1541" s="1" t="str">
        <f>VLOOKUP(BIN2DEC(MID(HEX2BIN(MID(H1541,3,2),8),2,5)),Codes!$E$1:$F$18,2)</f>
        <v>Slash</v>
      </c>
      <c r="AA1541" s="6" t="str">
        <f t="shared" si="452"/>
        <v>0</v>
      </c>
      <c r="AB1541" s="1">
        <f t="shared" si="453"/>
        <v>0</v>
      </c>
      <c r="AC1541" s="1" t="str">
        <f>VLOOKUP(BIN2DEC(RIGHT(HEX2BIN(MID(H1541,6,1),4),1)&amp;LEFT(HEX2BIN(MID(H1541,7,1),4),1)),Codes!$K$1:$L$5,2)</f>
        <v>L</v>
      </c>
      <c r="AD1541" s="1" t="str">
        <f>VLOOKUP(BIN2DEC(RIGHT(HEX2BIN(MID(H1541,7,1),4),3)&amp;LEFT(HEX2BIN(MID(H1541,8,1),4),2)),Codes!$H$2:$I$33,2)</f>
        <v>Burn</v>
      </c>
      <c r="AE1541" s="1" t="str">
        <f t="shared" si="454"/>
        <v>1</v>
      </c>
      <c r="AF1541" s="1" t="str">
        <f t="shared" si="455"/>
        <v>1</v>
      </c>
      <c r="AH1541" s="6">
        <f t="shared" si="456"/>
        <v>72</v>
      </c>
    </row>
    <row r="1542" spans="1:34">
      <c r="A1542" s="3" t="s">
        <v>5887</v>
      </c>
      <c r="B1542" s="1" t="s">
        <v>43</v>
      </c>
      <c r="C1542" s="6" t="s">
        <v>5894</v>
      </c>
      <c r="D1542" s="9" t="s">
        <v>2331</v>
      </c>
      <c r="E1542" s="9" t="s">
        <v>299</v>
      </c>
      <c r="F1542" s="9" t="s">
        <v>1750</v>
      </c>
      <c r="G1542" s="9" t="s">
        <v>1366</v>
      </c>
      <c r="H1542" s="9" t="s">
        <v>5886</v>
      </c>
      <c r="J1542" s="6" t="str">
        <f t="shared" si="440"/>
        <v>001011</v>
      </c>
      <c r="K1542" s="1">
        <f t="shared" si="441"/>
        <v>1</v>
      </c>
      <c r="L1542" s="6" t="str">
        <f t="shared" si="442"/>
        <v>00000</v>
      </c>
      <c r="M1542" s="1">
        <f t="shared" si="443"/>
        <v>0</v>
      </c>
      <c r="N1542" s="6" t="str">
        <f t="shared" si="444"/>
        <v>00</v>
      </c>
      <c r="O1542" s="1">
        <f t="shared" si="445"/>
        <v>5</v>
      </c>
      <c r="P1542" s="1">
        <f>IF(HEX2DEC(LEFT(E1542,4))&gt;=32768,HEX2DEC(LEFT(E1542,4))-65536,HEX2DEC(LEFT(E1542,4)))/Codes!$N$2</f>
        <v>6</v>
      </c>
      <c r="Q1542" s="1">
        <f>IF(HEX2DEC(RIGHT(E1542,4))&gt;=32768,HEX2DEC(RIGHT(E1542,4))-65536,HEX2DEC(RIGHT(E1542,4)))/Codes!$N$2</f>
        <v>0</v>
      </c>
      <c r="R1542" s="1">
        <f>IF(HEX2DEC(LEFT(F1542,4))&gt;=32768,HEX2DEC(LEFT(F1542,4))-65536,HEX2DEC(LEFT(F1542,4)))/Codes!$N$2</f>
        <v>6</v>
      </c>
      <c r="S1542" s="1">
        <f>IF(HEX2DEC(RIGHT(F1542,4))&gt;=32768,HEX2DEC(RIGHT(F1542,4))-65536,HEX2DEC(RIGHT(F1542,4)))/Codes!$N$2</f>
        <v>4</v>
      </c>
      <c r="T1542" s="18">
        <f t="shared" si="446"/>
        <v>361</v>
      </c>
      <c r="U1542" s="1">
        <f t="shared" si="447"/>
        <v>100</v>
      </c>
      <c r="V1542" s="1">
        <f t="shared" si="448"/>
        <v>0</v>
      </c>
      <c r="W1542" s="1" t="str">
        <f t="shared" si="449"/>
        <v>100</v>
      </c>
      <c r="X1542" s="1">
        <f t="shared" si="450"/>
        <v>1</v>
      </c>
      <c r="Y1542" s="1">
        <f t="shared" si="451"/>
        <v>50</v>
      </c>
      <c r="Z1542" s="1" t="str">
        <f>VLOOKUP(BIN2DEC(MID(HEX2BIN(MID(H1542,3,2),8),2,5)),Codes!$E$1:$F$18,2)</f>
        <v>Slash</v>
      </c>
      <c r="AA1542" s="6" t="str">
        <f t="shared" si="452"/>
        <v>0</v>
      </c>
      <c r="AB1542" s="1">
        <f t="shared" si="453"/>
        <v>0</v>
      </c>
      <c r="AC1542" s="1" t="str">
        <f>VLOOKUP(BIN2DEC(RIGHT(HEX2BIN(MID(H1542,6,1),4),1)&amp;LEFT(HEX2BIN(MID(H1542,7,1),4),1)),Codes!$K$1:$L$5,2)</f>
        <v>L</v>
      </c>
      <c r="AD1542" s="1" t="str">
        <f>VLOOKUP(BIN2DEC(RIGHT(HEX2BIN(MID(H1542,7,1),4),3)&amp;LEFT(HEX2BIN(MID(H1542,8,1),4),2)),Codes!$H$2:$I$33,2)</f>
        <v>Burn</v>
      </c>
      <c r="AE1542" s="1" t="str">
        <f t="shared" si="454"/>
        <v>1</v>
      </c>
      <c r="AF1542" s="1" t="str">
        <f t="shared" si="455"/>
        <v>1</v>
      </c>
      <c r="AH1542" s="6">
        <f t="shared" si="456"/>
        <v>72</v>
      </c>
    </row>
    <row r="1543" spans="1:34">
      <c r="A1543" s="3" t="s">
        <v>5888</v>
      </c>
      <c r="B1543" s="1" t="s">
        <v>43</v>
      </c>
      <c r="C1543" s="6" t="s">
        <v>5894</v>
      </c>
      <c r="D1543" s="9" t="s">
        <v>5889</v>
      </c>
      <c r="E1543" s="9" t="s">
        <v>195</v>
      </c>
      <c r="F1543" s="9" t="s">
        <v>5881</v>
      </c>
      <c r="G1543" s="9" t="s">
        <v>1366</v>
      </c>
      <c r="H1543" s="9" t="s">
        <v>5890</v>
      </c>
      <c r="J1543" s="6" t="str">
        <f t="shared" si="440"/>
        <v>001011</v>
      </c>
      <c r="K1543" s="1">
        <f t="shared" si="441"/>
        <v>2</v>
      </c>
      <c r="L1543" s="6" t="str">
        <f t="shared" si="442"/>
        <v>00000</v>
      </c>
      <c r="M1543" s="1">
        <f t="shared" si="443"/>
        <v>0</v>
      </c>
      <c r="N1543" s="6" t="str">
        <f t="shared" si="444"/>
        <v>00</v>
      </c>
      <c r="O1543" s="1">
        <f t="shared" si="445"/>
        <v>4</v>
      </c>
      <c r="P1543" s="1">
        <f>IF(HEX2DEC(LEFT(E1543,4))&gt;=32768,HEX2DEC(LEFT(E1543,4))-65536,HEX2DEC(LEFT(E1543,4)))/Codes!$N$2</f>
        <v>4.4000000000000004</v>
      </c>
      <c r="Q1543" s="1">
        <f>IF(HEX2DEC(RIGHT(E1543,4))&gt;=32768,HEX2DEC(RIGHT(E1543,4))-65536,HEX2DEC(RIGHT(E1543,4)))/Codes!$N$2</f>
        <v>0</v>
      </c>
      <c r="R1543" s="1">
        <f>IF(HEX2DEC(LEFT(F1543,4))&gt;=32768,HEX2DEC(LEFT(F1543,4))-65536,HEX2DEC(LEFT(F1543,4)))/Codes!$N$2</f>
        <v>6</v>
      </c>
      <c r="S1543" s="1">
        <f>IF(HEX2DEC(RIGHT(F1543,4))&gt;=32768,HEX2DEC(RIGHT(F1543,4))-65536,HEX2DEC(RIGHT(F1543,4)))/Codes!$N$2</f>
        <v>-12</v>
      </c>
      <c r="T1543" s="18">
        <f t="shared" si="446"/>
        <v>361</v>
      </c>
      <c r="U1543" s="1">
        <f t="shared" si="447"/>
        <v>100</v>
      </c>
      <c r="V1543" s="1">
        <f t="shared" si="448"/>
        <v>0</v>
      </c>
      <c r="W1543" s="1" t="str">
        <f t="shared" si="449"/>
        <v>100</v>
      </c>
      <c r="X1543" s="1">
        <f t="shared" si="450"/>
        <v>1</v>
      </c>
      <c r="Y1543" s="1">
        <f t="shared" si="451"/>
        <v>40</v>
      </c>
      <c r="Z1543" s="1" t="str">
        <f>VLOOKUP(BIN2DEC(MID(HEX2BIN(MID(H1543,3,2),8),2,5)),Codes!$E$1:$F$18,2)</f>
        <v>Slash</v>
      </c>
      <c r="AA1543" s="6" t="str">
        <f t="shared" si="452"/>
        <v>0</v>
      </c>
      <c r="AB1543" s="1">
        <f t="shared" si="453"/>
        <v>0</v>
      </c>
      <c r="AC1543" s="1" t="str">
        <f>VLOOKUP(BIN2DEC(RIGHT(HEX2BIN(MID(H1543,6,1),4),1)&amp;LEFT(HEX2BIN(MID(H1543,7,1),4),1)),Codes!$K$1:$L$5,2)</f>
        <v>M</v>
      </c>
      <c r="AD1543" s="1" t="str">
        <f>VLOOKUP(BIN2DEC(RIGHT(HEX2BIN(MID(H1543,7,1),4),3)&amp;LEFT(HEX2BIN(MID(H1543,8,1),4),2)),Codes!$H$2:$I$33,2)</f>
        <v>Burn</v>
      </c>
      <c r="AE1543" s="1" t="str">
        <f t="shared" si="454"/>
        <v>1</v>
      </c>
      <c r="AF1543" s="1" t="str">
        <f t="shared" si="455"/>
        <v>1</v>
      </c>
      <c r="AH1543" s="6">
        <f t="shared" si="456"/>
        <v>40</v>
      </c>
    </row>
    <row r="1544" spans="1:34">
      <c r="A1544" s="3" t="s">
        <v>5891</v>
      </c>
      <c r="B1544" s="1" t="s">
        <v>43</v>
      </c>
      <c r="C1544" s="6" t="s">
        <v>5894</v>
      </c>
      <c r="D1544" s="9" t="s">
        <v>5892</v>
      </c>
      <c r="E1544" s="9" t="s">
        <v>195</v>
      </c>
      <c r="F1544" s="9" t="s">
        <v>5884</v>
      </c>
      <c r="G1544" s="9" t="s">
        <v>1366</v>
      </c>
      <c r="H1544" s="9" t="s">
        <v>5890</v>
      </c>
      <c r="J1544" s="6" t="str">
        <f t="shared" si="440"/>
        <v>001011</v>
      </c>
      <c r="K1544" s="1">
        <f t="shared" si="441"/>
        <v>3</v>
      </c>
      <c r="L1544" s="6" t="str">
        <f t="shared" si="442"/>
        <v>00000</v>
      </c>
      <c r="M1544" s="1">
        <f t="shared" si="443"/>
        <v>0</v>
      </c>
      <c r="N1544" s="6" t="str">
        <f t="shared" si="444"/>
        <v>00</v>
      </c>
      <c r="O1544" s="1">
        <f t="shared" si="445"/>
        <v>4</v>
      </c>
      <c r="P1544" s="1">
        <f>IF(HEX2DEC(LEFT(E1544,4))&gt;=32768,HEX2DEC(LEFT(E1544,4))-65536,HEX2DEC(LEFT(E1544,4)))/Codes!$N$2</f>
        <v>4.4000000000000004</v>
      </c>
      <c r="Q1544" s="1">
        <f>IF(HEX2DEC(RIGHT(E1544,4))&gt;=32768,HEX2DEC(RIGHT(E1544,4))-65536,HEX2DEC(RIGHT(E1544,4)))/Codes!$N$2</f>
        <v>0</v>
      </c>
      <c r="R1544" s="1">
        <f>IF(HEX2DEC(LEFT(F1544,4))&gt;=32768,HEX2DEC(LEFT(F1544,4))-65536,HEX2DEC(LEFT(F1544,4)))/Codes!$N$2</f>
        <v>6</v>
      </c>
      <c r="S1544" s="1">
        <f>IF(HEX2DEC(RIGHT(F1544,4))&gt;=32768,HEX2DEC(RIGHT(F1544,4))-65536,HEX2DEC(RIGHT(F1544,4)))/Codes!$N$2</f>
        <v>12</v>
      </c>
      <c r="T1544" s="18">
        <f t="shared" si="446"/>
        <v>361</v>
      </c>
      <c r="U1544" s="1">
        <f t="shared" si="447"/>
        <v>100</v>
      </c>
      <c r="V1544" s="1">
        <f t="shared" si="448"/>
        <v>0</v>
      </c>
      <c r="W1544" s="1" t="str">
        <f t="shared" si="449"/>
        <v>100</v>
      </c>
      <c r="X1544" s="1">
        <f t="shared" si="450"/>
        <v>1</v>
      </c>
      <c r="Y1544" s="1">
        <f t="shared" si="451"/>
        <v>40</v>
      </c>
      <c r="Z1544" s="1" t="str">
        <f>VLOOKUP(BIN2DEC(MID(HEX2BIN(MID(H1544,3,2),8),2,5)),Codes!$E$1:$F$18,2)</f>
        <v>Slash</v>
      </c>
      <c r="AA1544" s="6" t="str">
        <f t="shared" si="452"/>
        <v>0</v>
      </c>
      <c r="AB1544" s="1">
        <f t="shared" si="453"/>
        <v>0</v>
      </c>
      <c r="AC1544" s="1" t="str">
        <f>VLOOKUP(BIN2DEC(RIGHT(HEX2BIN(MID(H1544,6,1),4),1)&amp;LEFT(HEX2BIN(MID(H1544,7,1),4),1)),Codes!$K$1:$L$5,2)</f>
        <v>M</v>
      </c>
      <c r="AD1544" s="1" t="str">
        <f>VLOOKUP(BIN2DEC(RIGHT(HEX2BIN(MID(H1544,7,1),4),3)&amp;LEFT(HEX2BIN(MID(H1544,8,1),4),2)),Codes!$H$2:$I$33,2)</f>
        <v>Burn</v>
      </c>
      <c r="AE1544" s="1" t="str">
        <f t="shared" si="454"/>
        <v>1</v>
      </c>
      <c r="AF1544" s="1" t="str">
        <f t="shared" si="455"/>
        <v>1</v>
      </c>
      <c r="AH1544" s="6">
        <f t="shared" si="456"/>
        <v>40</v>
      </c>
    </row>
    <row r="1545" spans="1:34">
      <c r="A1545" s="3" t="s">
        <v>5895</v>
      </c>
      <c r="B1545" s="1" t="s">
        <v>43</v>
      </c>
      <c r="C1545" s="6" t="s">
        <v>5899</v>
      </c>
      <c r="D1545" s="9" t="s">
        <v>1711</v>
      </c>
      <c r="E1545" s="9" t="s">
        <v>824</v>
      </c>
      <c r="F1545" s="9" t="s">
        <v>395</v>
      </c>
      <c r="G1545" s="9" t="s">
        <v>5896</v>
      </c>
      <c r="H1545" s="9" t="s">
        <v>405</v>
      </c>
      <c r="J1545" s="6" t="str">
        <f t="shared" si="440"/>
        <v>001011</v>
      </c>
      <c r="K1545" s="1">
        <f t="shared" si="441"/>
        <v>0</v>
      </c>
      <c r="L1545" s="6" t="str">
        <f t="shared" si="442"/>
        <v>00000</v>
      </c>
      <c r="M1545" s="1">
        <f t="shared" si="443"/>
        <v>0</v>
      </c>
      <c r="N1545" s="6" t="str">
        <f t="shared" si="444"/>
        <v>00</v>
      </c>
      <c r="O1545" s="1">
        <f t="shared" si="445"/>
        <v>10</v>
      </c>
      <c r="P1545" s="1">
        <f>IF(HEX2DEC(LEFT(E1545,4))&gt;=32768,HEX2DEC(LEFT(E1545,4))-65536,HEX2DEC(LEFT(E1545,4)))/Codes!$N$2</f>
        <v>2</v>
      </c>
      <c r="Q1545" s="1">
        <f>IF(HEX2DEC(RIGHT(E1545,4))&gt;=32768,HEX2DEC(RIGHT(E1545,4))-65536,HEX2DEC(RIGHT(E1545,4)))/Codes!$N$2</f>
        <v>0</v>
      </c>
      <c r="R1545" s="1">
        <f>IF(HEX2DEC(LEFT(F1545,4))&gt;=32768,HEX2DEC(LEFT(F1545,4))-65536,HEX2DEC(LEFT(F1545,4)))/Codes!$N$2</f>
        <v>5.6</v>
      </c>
      <c r="S1545" s="1">
        <f>IF(HEX2DEC(RIGHT(F1545,4))&gt;=32768,HEX2DEC(RIGHT(F1545,4))-65536,HEX2DEC(RIGHT(F1545,4)))/Codes!$N$2</f>
        <v>0</v>
      </c>
      <c r="T1545" s="18">
        <f t="shared" si="446"/>
        <v>20</v>
      </c>
      <c r="U1545" s="1">
        <f t="shared" si="447"/>
        <v>120</v>
      </c>
      <c r="V1545" s="1">
        <f t="shared" si="448"/>
        <v>0</v>
      </c>
      <c r="W1545" s="1" t="str">
        <f t="shared" si="449"/>
        <v>100</v>
      </c>
      <c r="X1545" s="1">
        <f t="shared" si="450"/>
        <v>3</v>
      </c>
      <c r="Y1545" s="1">
        <f t="shared" si="451"/>
        <v>30</v>
      </c>
      <c r="Z1545" s="1" t="str">
        <f>VLOOKUP(BIN2DEC(MID(HEX2BIN(MID(H1545,3,2),8),2,5)),Codes!$E$1:$F$18,2)</f>
        <v>Normal</v>
      </c>
      <c r="AA1545" s="6" t="str">
        <f t="shared" si="452"/>
        <v>0</v>
      </c>
      <c r="AB1545" s="1">
        <f t="shared" si="453"/>
        <v>0</v>
      </c>
      <c r="AC1545" s="1" t="str">
        <f>VLOOKUP(BIN2DEC(RIGHT(HEX2BIN(MID(H1545,6,1),4),1)&amp;LEFT(HEX2BIN(MID(H1545,7,1),4),1)),Codes!$K$1:$L$5,2)</f>
        <v>L</v>
      </c>
      <c r="AD1545" s="1" t="str">
        <f>VLOOKUP(BIN2DEC(RIGHT(HEX2BIN(MID(H1545,7,1),4),3)&amp;LEFT(HEX2BIN(MID(H1545,8,1),4),2)),Codes!$H$2:$I$33,2)</f>
        <v>Kick</v>
      </c>
      <c r="AE1545" s="1" t="str">
        <f t="shared" si="454"/>
        <v>1</v>
      </c>
      <c r="AF1545" s="1" t="str">
        <f t="shared" si="455"/>
        <v>1</v>
      </c>
      <c r="AH1545" s="6">
        <f t="shared" si="456"/>
        <v>66</v>
      </c>
    </row>
    <row r="1546" spans="1:34">
      <c r="A1546" s="3" t="s">
        <v>5897</v>
      </c>
      <c r="B1546" s="1" t="s">
        <v>43</v>
      </c>
      <c r="C1546" s="6" t="s">
        <v>5900</v>
      </c>
      <c r="D1546" s="9" t="s">
        <v>1711</v>
      </c>
      <c r="E1546" s="9" t="s">
        <v>824</v>
      </c>
      <c r="F1546" s="9" t="s">
        <v>395</v>
      </c>
      <c r="G1546" s="9" t="s">
        <v>5898</v>
      </c>
      <c r="H1546" s="9" t="s">
        <v>405</v>
      </c>
      <c r="J1546" s="6" t="str">
        <f t="shared" si="440"/>
        <v>001011</v>
      </c>
      <c r="K1546" s="1">
        <f t="shared" si="441"/>
        <v>0</v>
      </c>
      <c r="L1546" s="6" t="str">
        <f t="shared" si="442"/>
        <v>00000</v>
      </c>
      <c r="M1546" s="1">
        <f t="shared" si="443"/>
        <v>0</v>
      </c>
      <c r="N1546" s="6" t="str">
        <f t="shared" si="444"/>
        <v>00</v>
      </c>
      <c r="O1546" s="1">
        <f t="shared" si="445"/>
        <v>10</v>
      </c>
      <c r="P1546" s="1">
        <f>IF(HEX2DEC(LEFT(E1546,4))&gt;=32768,HEX2DEC(LEFT(E1546,4))-65536,HEX2DEC(LEFT(E1546,4)))/Codes!$N$2</f>
        <v>2</v>
      </c>
      <c r="Q1546" s="1">
        <f>IF(HEX2DEC(RIGHT(E1546,4))&gt;=32768,HEX2DEC(RIGHT(E1546,4))-65536,HEX2DEC(RIGHT(E1546,4)))/Codes!$N$2</f>
        <v>0</v>
      </c>
      <c r="R1546" s="1">
        <f>IF(HEX2DEC(LEFT(F1546,4))&gt;=32768,HEX2DEC(LEFT(F1546,4))-65536,HEX2DEC(LEFT(F1546,4)))/Codes!$N$2</f>
        <v>5.6</v>
      </c>
      <c r="S1546" s="1">
        <f>IF(HEX2DEC(RIGHT(F1546,4))&gt;=32768,HEX2DEC(RIGHT(F1546,4))-65536,HEX2DEC(RIGHT(F1546,4)))/Codes!$N$2</f>
        <v>0</v>
      </c>
      <c r="T1546" s="18">
        <f t="shared" si="446"/>
        <v>90</v>
      </c>
      <c r="U1546" s="1">
        <f t="shared" si="447"/>
        <v>102</v>
      </c>
      <c r="V1546" s="1">
        <f t="shared" si="448"/>
        <v>0</v>
      </c>
      <c r="W1546" s="1" t="str">
        <f t="shared" si="449"/>
        <v>100</v>
      </c>
      <c r="X1546" s="1">
        <f t="shared" si="450"/>
        <v>3</v>
      </c>
      <c r="Y1546" s="1">
        <f t="shared" si="451"/>
        <v>30</v>
      </c>
      <c r="Z1546" s="1" t="str">
        <f>VLOOKUP(BIN2DEC(MID(HEX2BIN(MID(H1546,3,2),8),2,5)),Codes!$E$1:$F$18,2)</f>
        <v>Normal</v>
      </c>
      <c r="AA1546" s="6" t="str">
        <f t="shared" si="452"/>
        <v>0</v>
      </c>
      <c r="AB1546" s="1">
        <f t="shared" si="453"/>
        <v>0</v>
      </c>
      <c r="AC1546" s="1" t="str">
        <f>VLOOKUP(BIN2DEC(RIGHT(HEX2BIN(MID(H1546,6,1),4),1)&amp;LEFT(HEX2BIN(MID(H1546,7,1),4),1)),Codes!$K$1:$L$5,2)</f>
        <v>L</v>
      </c>
      <c r="AD1546" s="1" t="str">
        <f>VLOOKUP(BIN2DEC(RIGHT(HEX2BIN(MID(H1546,7,1),4),3)&amp;LEFT(HEX2BIN(MID(H1546,8,1),4),2)),Codes!$H$2:$I$33,2)</f>
        <v>Kick</v>
      </c>
      <c r="AE1546" s="1" t="str">
        <f t="shared" si="454"/>
        <v>1</v>
      </c>
      <c r="AF1546" s="1" t="str">
        <f t="shared" si="455"/>
        <v>1</v>
      </c>
      <c r="AH1546" s="6">
        <f t="shared" si="456"/>
        <v>66</v>
      </c>
    </row>
    <row r="1547" spans="1:34">
      <c r="A1547" s="3" t="s">
        <v>5901</v>
      </c>
      <c r="B1547" s="1" t="s">
        <v>43</v>
      </c>
      <c r="C1547" s="6" t="s">
        <v>5910</v>
      </c>
      <c r="D1547" s="9" t="s">
        <v>5902</v>
      </c>
      <c r="E1547" s="9" t="s">
        <v>256</v>
      </c>
      <c r="F1547" s="9" t="s">
        <v>448</v>
      </c>
      <c r="G1547" s="9" t="s">
        <v>139</v>
      </c>
      <c r="H1547" s="9" t="s">
        <v>5903</v>
      </c>
      <c r="J1547" s="6" t="str">
        <f t="shared" si="440"/>
        <v>001011</v>
      </c>
      <c r="K1547" s="1">
        <f t="shared" si="441"/>
        <v>0</v>
      </c>
      <c r="L1547" s="6" t="str">
        <f t="shared" si="442"/>
        <v>00000</v>
      </c>
      <c r="M1547" s="1">
        <f t="shared" si="443"/>
        <v>44</v>
      </c>
      <c r="N1547" s="6" t="str">
        <f t="shared" si="444"/>
        <v>00</v>
      </c>
      <c r="O1547" s="1">
        <f t="shared" si="445"/>
        <v>7</v>
      </c>
      <c r="P1547" s="1">
        <f>IF(HEX2DEC(LEFT(E1547,4))&gt;=32768,HEX2DEC(LEFT(E1547,4))-65536,HEX2DEC(LEFT(E1547,4)))/Codes!$N$2</f>
        <v>3.6</v>
      </c>
      <c r="Q1547" s="1">
        <f>IF(HEX2DEC(RIGHT(E1547,4))&gt;=32768,HEX2DEC(RIGHT(E1547,4))-65536,HEX2DEC(RIGHT(E1547,4)))/Codes!$N$2</f>
        <v>0</v>
      </c>
      <c r="R1547" s="1">
        <f>IF(HEX2DEC(LEFT(F1547,4))&gt;=32768,HEX2DEC(LEFT(F1547,4))-65536,HEX2DEC(LEFT(F1547,4)))/Codes!$N$2</f>
        <v>6.4</v>
      </c>
      <c r="S1547" s="1">
        <f>IF(HEX2DEC(RIGHT(F1547,4))&gt;=32768,HEX2DEC(RIGHT(F1547,4))-65536,HEX2DEC(RIGHT(F1547,4)))/Codes!$N$2</f>
        <v>0</v>
      </c>
      <c r="T1547" s="18">
        <f t="shared" si="446"/>
        <v>361</v>
      </c>
      <c r="U1547" s="1">
        <f t="shared" si="447"/>
        <v>100</v>
      </c>
      <c r="V1547" s="1">
        <f t="shared" si="448"/>
        <v>0</v>
      </c>
      <c r="W1547" s="1" t="str">
        <f t="shared" si="449"/>
        <v>100</v>
      </c>
      <c r="X1547" s="1">
        <f t="shared" si="450"/>
        <v>3</v>
      </c>
      <c r="Y1547" s="1">
        <f t="shared" si="451"/>
        <v>40</v>
      </c>
      <c r="Z1547" s="1" t="str">
        <f>VLOOKUP(BIN2DEC(MID(HEX2BIN(MID(H1547,3,2),8),2,5)),Codes!$E$1:$F$18,2)</f>
        <v>Slash</v>
      </c>
      <c r="AA1547" s="6" t="str">
        <f t="shared" si="452"/>
        <v>0</v>
      </c>
      <c r="AB1547" s="1">
        <f t="shared" si="453"/>
        <v>16</v>
      </c>
      <c r="AC1547" s="1" t="str">
        <f>VLOOKUP(BIN2DEC(RIGHT(HEX2BIN(MID(H1547,6,1),4),1)&amp;LEFT(HEX2BIN(MID(H1547,7,1),4),1)),Codes!$K$1:$L$5,2)</f>
        <v>M</v>
      </c>
      <c r="AD1547" s="1" t="str">
        <f>VLOOKUP(BIN2DEC(RIGHT(HEX2BIN(MID(H1547,7,1),4),3)&amp;LEFT(HEX2BIN(MID(H1547,8,1),4),2)),Codes!$H$2:$I$33,2)</f>
        <v>Slash</v>
      </c>
      <c r="AE1547" s="1" t="str">
        <f t="shared" si="454"/>
        <v>1</v>
      </c>
      <c r="AF1547" s="1" t="str">
        <f t="shared" si="455"/>
        <v>1</v>
      </c>
      <c r="AH1547" s="6">
        <f t="shared" si="456"/>
        <v>35</v>
      </c>
    </row>
    <row r="1548" spans="1:34">
      <c r="A1548" s="3" t="s">
        <v>5904</v>
      </c>
      <c r="B1548" s="1" t="s">
        <v>43</v>
      </c>
      <c r="C1548" s="6" t="s">
        <v>5910</v>
      </c>
      <c r="D1548" s="9" t="s">
        <v>5905</v>
      </c>
      <c r="E1548" s="9" t="s">
        <v>256</v>
      </c>
      <c r="F1548" s="9" t="s">
        <v>91</v>
      </c>
      <c r="G1548" s="9" t="s">
        <v>139</v>
      </c>
      <c r="H1548" s="9" t="s">
        <v>5906</v>
      </c>
      <c r="J1548" s="6" t="str">
        <f t="shared" si="440"/>
        <v>001011</v>
      </c>
      <c r="K1548" s="1">
        <f t="shared" si="441"/>
        <v>1</v>
      </c>
      <c r="L1548" s="6" t="str">
        <f t="shared" si="442"/>
        <v>00000</v>
      </c>
      <c r="M1548" s="1">
        <f t="shared" si="443"/>
        <v>44</v>
      </c>
      <c r="N1548" s="6" t="str">
        <f t="shared" si="444"/>
        <v>00</v>
      </c>
      <c r="O1548" s="1">
        <f t="shared" si="445"/>
        <v>7</v>
      </c>
      <c r="P1548" s="1">
        <f>IF(HEX2DEC(LEFT(E1548,4))&gt;=32768,HEX2DEC(LEFT(E1548,4))-65536,HEX2DEC(LEFT(E1548,4)))/Codes!$N$2</f>
        <v>3.6</v>
      </c>
      <c r="Q1548" s="1">
        <f>IF(HEX2DEC(RIGHT(E1548,4))&gt;=32768,HEX2DEC(RIGHT(E1548,4))-65536,HEX2DEC(RIGHT(E1548,4)))/Codes!$N$2</f>
        <v>0</v>
      </c>
      <c r="R1548" s="1">
        <f>IF(HEX2DEC(LEFT(F1548,4))&gt;=32768,HEX2DEC(LEFT(F1548,4))-65536,HEX2DEC(LEFT(F1548,4)))/Codes!$N$2</f>
        <v>0</v>
      </c>
      <c r="S1548" s="1">
        <f>IF(HEX2DEC(RIGHT(F1548,4))&gt;=32768,HEX2DEC(RIGHT(F1548,4))-65536,HEX2DEC(RIGHT(F1548,4)))/Codes!$N$2</f>
        <v>0</v>
      </c>
      <c r="T1548" s="18">
        <f t="shared" si="446"/>
        <v>361</v>
      </c>
      <c r="U1548" s="1">
        <f t="shared" si="447"/>
        <v>100</v>
      </c>
      <c r="V1548" s="1">
        <f t="shared" si="448"/>
        <v>0</v>
      </c>
      <c r="W1548" s="1" t="str">
        <f t="shared" si="449"/>
        <v>100</v>
      </c>
      <c r="X1548" s="1">
        <f t="shared" si="450"/>
        <v>3</v>
      </c>
      <c r="Y1548" s="1">
        <f t="shared" si="451"/>
        <v>34</v>
      </c>
      <c r="Z1548" s="1" t="str">
        <f>VLOOKUP(BIN2DEC(MID(HEX2BIN(MID(H1548,3,2),8),2,5)),Codes!$E$1:$F$18,2)</f>
        <v>Slash</v>
      </c>
      <c r="AA1548" s="6" t="str">
        <f t="shared" si="452"/>
        <v>0</v>
      </c>
      <c r="AB1548" s="1">
        <f t="shared" si="453"/>
        <v>16</v>
      </c>
      <c r="AC1548" s="1" t="str">
        <f>VLOOKUP(BIN2DEC(RIGHT(HEX2BIN(MID(H1548,6,1),4),1)&amp;LEFT(HEX2BIN(MID(H1548,7,1),4),1)),Codes!$K$1:$L$5,2)</f>
        <v>M</v>
      </c>
      <c r="AD1548" s="1" t="str">
        <f>VLOOKUP(BIN2DEC(RIGHT(HEX2BIN(MID(H1548,7,1),4),3)&amp;LEFT(HEX2BIN(MID(H1548,8,1),4),2)),Codes!$H$2:$I$33,2)</f>
        <v>Slash</v>
      </c>
      <c r="AE1548" s="1" t="str">
        <f t="shared" si="454"/>
        <v>1</v>
      </c>
      <c r="AF1548" s="1" t="str">
        <f t="shared" si="455"/>
        <v>1</v>
      </c>
      <c r="AH1548" s="6">
        <f t="shared" si="456"/>
        <v>35</v>
      </c>
    </row>
    <row r="1549" spans="1:34">
      <c r="A1549" s="3" t="s">
        <v>5907</v>
      </c>
      <c r="B1549" s="1" t="s">
        <v>43</v>
      </c>
      <c r="C1549" s="6" t="s">
        <v>5910</v>
      </c>
      <c r="D1549" s="9" t="s">
        <v>5908</v>
      </c>
      <c r="E1549" s="9" t="s">
        <v>212</v>
      </c>
      <c r="F1549" s="9" t="s">
        <v>91</v>
      </c>
      <c r="G1549" s="9" t="s">
        <v>139</v>
      </c>
      <c r="H1549" s="9" t="s">
        <v>5909</v>
      </c>
      <c r="J1549" s="6" t="str">
        <f t="shared" si="440"/>
        <v>001011</v>
      </c>
      <c r="K1549" s="1">
        <f t="shared" si="441"/>
        <v>2</v>
      </c>
      <c r="L1549" s="6" t="str">
        <f t="shared" si="442"/>
        <v>00000</v>
      </c>
      <c r="M1549" s="1">
        <f t="shared" si="443"/>
        <v>5</v>
      </c>
      <c r="N1549" s="6" t="str">
        <f t="shared" si="444"/>
        <v>00</v>
      </c>
      <c r="O1549" s="1">
        <f t="shared" si="445"/>
        <v>7</v>
      </c>
      <c r="P1549" s="1">
        <f>IF(HEX2DEC(LEFT(E1549,4))&gt;=32768,HEX2DEC(LEFT(E1549,4))-65536,HEX2DEC(LEFT(E1549,4)))/Codes!$N$2</f>
        <v>2.8</v>
      </c>
      <c r="Q1549" s="1">
        <f>IF(HEX2DEC(RIGHT(E1549,4))&gt;=32768,HEX2DEC(RIGHT(E1549,4))-65536,HEX2DEC(RIGHT(E1549,4)))/Codes!$N$2</f>
        <v>0</v>
      </c>
      <c r="R1549" s="1">
        <f>IF(HEX2DEC(LEFT(F1549,4))&gt;=32768,HEX2DEC(LEFT(F1549,4))-65536,HEX2DEC(LEFT(F1549,4)))/Codes!$N$2</f>
        <v>0</v>
      </c>
      <c r="S1549" s="1">
        <f>IF(HEX2DEC(RIGHT(F1549,4))&gt;=32768,HEX2DEC(RIGHT(F1549,4))-65536,HEX2DEC(RIGHT(F1549,4)))/Codes!$N$2</f>
        <v>0</v>
      </c>
      <c r="T1549" s="18">
        <f t="shared" si="446"/>
        <v>361</v>
      </c>
      <c r="U1549" s="1">
        <f t="shared" si="447"/>
        <v>100</v>
      </c>
      <c r="V1549" s="1">
        <f t="shared" si="448"/>
        <v>0</v>
      </c>
      <c r="W1549" s="1" t="str">
        <f t="shared" si="449"/>
        <v>100</v>
      </c>
      <c r="X1549" s="1">
        <f t="shared" si="450"/>
        <v>3</v>
      </c>
      <c r="Y1549" s="1">
        <f t="shared" si="451"/>
        <v>30</v>
      </c>
      <c r="Z1549" s="1" t="str">
        <f>VLOOKUP(BIN2DEC(MID(HEX2BIN(MID(H1549,3,2),8),2,5)),Codes!$E$1:$F$18,2)</f>
        <v>Slash</v>
      </c>
      <c r="AA1549" s="6" t="str">
        <f t="shared" si="452"/>
        <v>0</v>
      </c>
      <c r="AB1549" s="1">
        <f t="shared" si="453"/>
        <v>16</v>
      </c>
      <c r="AC1549" s="1" t="str">
        <f>VLOOKUP(BIN2DEC(RIGHT(HEX2BIN(MID(H1549,6,1),4),1)&amp;LEFT(HEX2BIN(MID(H1549,7,1),4),1)),Codes!$K$1:$L$5,2)</f>
        <v>M</v>
      </c>
      <c r="AD1549" s="1" t="str">
        <f>VLOOKUP(BIN2DEC(RIGHT(HEX2BIN(MID(H1549,7,1),4),3)&amp;LEFT(HEX2BIN(MID(H1549,8,1),4),2)),Codes!$H$2:$I$33,2)</f>
        <v>Slash</v>
      </c>
      <c r="AE1549" s="1" t="str">
        <f t="shared" si="454"/>
        <v>1</v>
      </c>
      <c r="AF1549" s="1" t="str">
        <f t="shared" si="455"/>
        <v>1</v>
      </c>
      <c r="AH1549" s="6">
        <f t="shared" si="456"/>
        <v>35</v>
      </c>
    </row>
    <row r="1550" spans="1:34">
      <c r="A1550" s="3" t="s">
        <v>5911</v>
      </c>
      <c r="B1550" s="1" t="s">
        <v>43</v>
      </c>
      <c r="C1550" s="6" t="s">
        <v>5923</v>
      </c>
      <c r="D1550" s="9" t="s">
        <v>5912</v>
      </c>
      <c r="E1550" s="9" t="s">
        <v>256</v>
      </c>
      <c r="F1550" s="9" t="s">
        <v>448</v>
      </c>
      <c r="G1550" s="9" t="s">
        <v>139</v>
      </c>
      <c r="H1550" s="9" t="s">
        <v>5913</v>
      </c>
      <c r="J1550" s="6" t="str">
        <f t="shared" si="440"/>
        <v>001011</v>
      </c>
      <c r="K1550" s="1">
        <f t="shared" si="441"/>
        <v>0</v>
      </c>
      <c r="L1550" s="6" t="str">
        <f t="shared" si="442"/>
        <v>00000</v>
      </c>
      <c r="M1550" s="1">
        <f t="shared" si="443"/>
        <v>44</v>
      </c>
      <c r="N1550" s="6" t="str">
        <f t="shared" si="444"/>
        <v>00</v>
      </c>
      <c r="O1550" s="1">
        <f t="shared" si="445"/>
        <v>28</v>
      </c>
      <c r="P1550" s="1">
        <f>IF(HEX2DEC(LEFT(E1550,4))&gt;=32768,HEX2DEC(LEFT(E1550,4))-65536,HEX2DEC(LEFT(E1550,4)))/Codes!$N$2</f>
        <v>3.6</v>
      </c>
      <c r="Q1550" s="1">
        <f>IF(HEX2DEC(RIGHT(E1550,4))&gt;=32768,HEX2DEC(RIGHT(E1550,4))-65536,HEX2DEC(RIGHT(E1550,4)))/Codes!$N$2</f>
        <v>0</v>
      </c>
      <c r="R1550" s="1">
        <f>IF(HEX2DEC(LEFT(F1550,4))&gt;=32768,HEX2DEC(LEFT(F1550,4))-65536,HEX2DEC(LEFT(F1550,4)))/Codes!$N$2</f>
        <v>6.4</v>
      </c>
      <c r="S1550" s="1">
        <f>IF(HEX2DEC(RIGHT(F1550,4))&gt;=32768,HEX2DEC(RIGHT(F1550,4))-65536,HEX2DEC(RIGHT(F1550,4)))/Codes!$N$2</f>
        <v>0</v>
      </c>
      <c r="T1550" s="18">
        <f t="shared" si="446"/>
        <v>361</v>
      </c>
      <c r="U1550" s="1">
        <f t="shared" si="447"/>
        <v>100</v>
      </c>
      <c r="V1550" s="1">
        <f t="shared" si="448"/>
        <v>0</v>
      </c>
      <c r="W1550" s="1" t="str">
        <f t="shared" si="449"/>
        <v>100</v>
      </c>
      <c r="X1550" s="1">
        <f t="shared" si="450"/>
        <v>3</v>
      </c>
      <c r="Y1550" s="1">
        <f t="shared" si="451"/>
        <v>40</v>
      </c>
      <c r="Z1550" s="1" t="str">
        <f>VLOOKUP(BIN2DEC(MID(HEX2BIN(MID(H1550,3,2),8),2,5)),Codes!$E$1:$F$18,2)</f>
        <v>Slash</v>
      </c>
      <c r="AA1550" s="6" t="str">
        <f t="shared" si="452"/>
        <v>0</v>
      </c>
      <c r="AB1550" s="1">
        <f t="shared" si="453"/>
        <v>30</v>
      </c>
      <c r="AC1550" s="1" t="str">
        <f>VLOOKUP(BIN2DEC(RIGHT(HEX2BIN(MID(H1550,6,1),4),1)&amp;LEFT(HEX2BIN(MID(H1550,7,1),4),1)),Codes!$K$1:$L$5,2)</f>
        <v>L</v>
      </c>
      <c r="AD1550" s="1" t="str">
        <f>VLOOKUP(BIN2DEC(RIGHT(HEX2BIN(MID(H1550,7,1),4),3)&amp;LEFT(HEX2BIN(MID(H1550,8,1),4),2)),Codes!$H$2:$I$33,2)</f>
        <v>Burn</v>
      </c>
      <c r="AE1550" s="1" t="str">
        <f t="shared" si="454"/>
        <v>1</v>
      </c>
      <c r="AF1550" s="1" t="str">
        <f t="shared" si="455"/>
        <v>1</v>
      </c>
      <c r="AH1550" s="6">
        <f t="shared" si="456"/>
        <v>72</v>
      </c>
    </row>
    <row r="1551" spans="1:34">
      <c r="A1551" s="3" t="s">
        <v>5914</v>
      </c>
      <c r="B1551" s="1" t="s">
        <v>43</v>
      </c>
      <c r="C1551" s="6" t="s">
        <v>5923</v>
      </c>
      <c r="D1551" s="9" t="s">
        <v>5915</v>
      </c>
      <c r="E1551" s="9" t="s">
        <v>256</v>
      </c>
      <c r="F1551" s="9" t="s">
        <v>91</v>
      </c>
      <c r="G1551" s="9" t="s">
        <v>139</v>
      </c>
      <c r="H1551" s="9" t="s">
        <v>5916</v>
      </c>
      <c r="J1551" s="6" t="str">
        <f t="shared" si="440"/>
        <v>001011</v>
      </c>
      <c r="K1551" s="1">
        <f t="shared" si="441"/>
        <v>1</v>
      </c>
      <c r="L1551" s="6" t="str">
        <f t="shared" si="442"/>
        <v>00000</v>
      </c>
      <c r="M1551" s="1">
        <f t="shared" si="443"/>
        <v>44</v>
      </c>
      <c r="N1551" s="6" t="str">
        <f t="shared" si="444"/>
        <v>00</v>
      </c>
      <c r="O1551" s="1">
        <f t="shared" si="445"/>
        <v>28</v>
      </c>
      <c r="P1551" s="1">
        <f>IF(HEX2DEC(LEFT(E1551,4))&gt;=32768,HEX2DEC(LEFT(E1551,4))-65536,HEX2DEC(LEFT(E1551,4)))/Codes!$N$2</f>
        <v>3.6</v>
      </c>
      <c r="Q1551" s="1">
        <f>IF(HEX2DEC(RIGHT(E1551,4))&gt;=32768,HEX2DEC(RIGHT(E1551,4))-65536,HEX2DEC(RIGHT(E1551,4)))/Codes!$N$2</f>
        <v>0</v>
      </c>
      <c r="R1551" s="1">
        <f>IF(HEX2DEC(LEFT(F1551,4))&gt;=32768,HEX2DEC(LEFT(F1551,4))-65536,HEX2DEC(LEFT(F1551,4)))/Codes!$N$2</f>
        <v>0</v>
      </c>
      <c r="S1551" s="1">
        <f>IF(HEX2DEC(RIGHT(F1551,4))&gt;=32768,HEX2DEC(RIGHT(F1551,4))-65536,HEX2DEC(RIGHT(F1551,4)))/Codes!$N$2</f>
        <v>0</v>
      </c>
      <c r="T1551" s="18">
        <f t="shared" si="446"/>
        <v>361</v>
      </c>
      <c r="U1551" s="1">
        <f t="shared" si="447"/>
        <v>100</v>
      </c>
      <c r="V1551" s="1">
        <f t="shared" si="448"/>
        <v>0</v>
      </c>
      <c r="W1551" s="1" t="str">
        <f t="shared" si="449"/>
        <v>100</v>
      </c>
      <c r="X1551" s="1">
        <f t="shared" si="450"/>
        <v>3</v>
      </c>
      <c r="Y1551" s="1">
        <f t="shared" si="451"/>
        <v>34</v>
      </c>
      <c r="Z1551" s="1" t="str">
        <f>VLOOKUP(BIN2DEC(MID(HEX2BIN(MID(H1551,3,2),8),2,5)),Codes!$E$1:$F$18,2)</f>
        <v>Slash</v>
      </c>
      <c r="AA1551" s="6" t="str">
        <f t="shared" si="452"/>
        <v>0</v>
      </c>
      <c r="AB1551" s="1">
        <f t="shared" si="453"/>
        <v>30</v>
      </c>
      <c r="AC1551" s="1" t="str">
        <f>VLOOKUP(BIN2DEC(RIGHT(HEX2BIN(MID(H1551,6,1),4),1)&amp;LEFT(HEX2BIN(MID(H1551,7,1),4),1)),Codes!$K$1:$L$5,2)</f>
        <v>L</v>
      </c>
      <c r="AD1551" s="1" t="str">
        <f>VLOOKUP(BIN2DEC(RIGHT(HEX2BIN(MID(H1551,7,1),4),3)&amp;LEFT(HEX2BIN(MID(H1551,8,1),4),2)),Codes!$H$2:$I$33,2)</f>
        <v>Burn</v>
      </c>
      <c r="AE1551" s="1" t="str">
        <f t="shared" si="454"/>
        <v>1</v>
      </c>
      <c r="AF1551" s="1" t="str">
        <f t="shared" si="455"/>
        <v>1</v>
      </c>
      <c r="AH1551" s="6">
        <f t="shared" si="456"/>
        <v>72</v>
      </c>
    </row>
    <row r="1552" spans="1:34">
      <c r="A1552" s="3" t="s">
        <v>5917</v>
      </c>
      <c r="B1552" s="1" t="s">
        <v>43</v>
      </c>
      <c r="C1552" s="6" t="s">
        <v>5923</v>
      </c>
      <c r="D1552" s="9" t="s">
        <v>5918</v>
      </c>
      <c r="E1552" s="9" t="s">
        <v>212</v>
      </c>
      <c r="F1552" s="9" t="s">
        <v>91</v>
      </c>
      <c r="G1552" s="9" t="s">
        <v>139</v>
      </c>
      <c r="H1552" s="9" t="s">
        <v>5919</v>
      </c>
      <c r="J1552" s="6" t="str">
        <f t="shared" si="440"/>
        <v>001011</v>
      </c>
      <c r="K1552" s="1">
        <f t="shared" si="441"/>
        <v>2</v>
      </c>
      <c r="L1552" s="6" t="str">
        <f t="shared" si="442"/>
        <v>00000</v>
      </c>
      <c r="M1552" s="1">
        <f t="shared" si="443"/>
        <v>5</v>
      </c>
      <c r="N1552" s="6" t="str">
        <f t="shared" si="444"/>
        <v>00</v>
      </c>
      <c r="O1552" s="1">
        <f t="shared" si="445"/>
        <v>28</v>
      </c>
      <c r="P1552" s="1">
        <f>IF(HEX2DEC(LEFT(E1552,4))&gt;=32768,HEX2DEC(LEFT(E1552,4))-65536,HEX2DEC(LEFT(E1552,4)))/Codes!$N$2</f>
        <v>2.8</v>
      </c>
      <c r="Q1552" s="1">
        <f>IF(HEX2DEC(RIGHT(E1552,4))&gt;=32768,HEX2DEC(RIGHT(E1552,4))-65536,HEX2DEC(RIGHT(E1552,4)))/Codes!$N$2</f>
        <v>0</v>
      </c>
      <c r="R1552" s="1">
        <f>IF(HEX2DEC(LEFT(F1552,4))&gt;=32768,HEX2DEC(LEFT(F1552,4))-65536,HEX2DEC(LEFT(F1552,4)))/Codes!$N$2</f>
        <v>0</v>
      </c>
      <c r="S1552" s="1">
        <f>IF(HEX2DEC(RIGHT(F1552,4))&gt;=32768,HEX2DEC(RIGHT(F1552,4))-65536,HEX2DEC(RIGHT(F1552,4)))/Codes!$N$2</f>
        <v>0</v>
      </c>
      <c r="T1552" s="18">
        <f t="shared" si="446"/>
        <v>361</v>
      </c>
      <c r="U1552" s="1">
        <f t="shared" si="447"/>
        <v>100</v>
      </c>
      <c r="V1552" s="1">
        <f t="shared" si="448"/>
        <v>0</v>
      </c>
      <c r="W1552" s="1" t="str">
        <f t="shared" si="449"/>
        <v>100</v>
      </c>
      <c r="X1552" s="1">
        <f t="shared" si="450"/>
        <v>3</v>
      </c>
      <c r="Y1552" s="1">
        <f t="shared" si="451"/>
        <v>30</v>
      </c>
      <c r="Z1552" s="1" t="str">
        <f>VLOOKUP(BIN2DEC(MID(HEX2BIN(MID(H1552,3,2),8),2,5)),Codes!$E$1:$F$18,2)</f>
        <v>Slash</v>
      </c>
      <c r="AA1552" s="6" t="str">
        <f t="shared" si="452"/>
        <v>0</v>
      </c>
      <c r="AB1552" s="1">
        <f t="shared" si="453"/>
        <v>30</v>
      </c>
      <c r="AC1552" s="1" t="str">
        <f>VLOOKUP(BIN2DEC(RIGHT(HEX2BIN(MID(H1552,6,1),4),1)&amp;LEFT(HEX2BIN(MID(H1552,7,1),4),1)),Codes!$K$1:$L$5,2)</f>
        <v>L</v>
      </c>
      <c r="AD1552" s="1" t="str">
        <f>VLOOKUP(BIN2DEC(RIGHT(HEX2BIN(MID(H1552,7,1),4),3)&amp;LEFT(HEX2BIN(MID(H1552,8,1),4),2)),Codes!$H$2:$I$33,2)</f>
        <v>Burn</v>
      </c>
      <c r="AE1552" s="1" t="str">
        <f t="shared" si="454"/>
        <v>1</v>
      </c>
      <c r="AF1552" s="1" t="str">
        <f t="shared" si="455"/>
        <v>1</v>
      </c>
      <c r="AH1552" s="6">
        <f t="shared" si="456"/>
        <v>72</v>
      </c>
    </row>
    <row r="1553" spans="1:34">
      <c r="A1553" s="3" t="s">
        <v>5920</v>
      </c>
      <c r="B1553" s="1" t="s">
        <v>43</v>
      </c>
      <c r="C1553" s="6" t="s">
        <v>5924</v>
      </c>
      <c r="D1553" s="9" t="s">
        <v>5921</v>
      </c>
      <c r="E1553" s="9" t="s">
        <v>207</v>
      </c>
      <c r="F1553" s="9" t="s">
        <v>955</v>
      </c>
      <c r="G1553" s="9" t="s">
        <v>2376</v>
      </c>
      <c r="H1553" s="9" t="s">
        <v>5922</v>
      </c>
      <c r="J1553" s="6" t="str">
        <f t="shared" si="440"/>
        <v>001011</v>
      </c>
      <c r="K1553" s="1">
        <f t="shared" si="441"/>
        <v>0</v>
      </c>
      <c r="L1553" s="6" t="str">
        <f t="shared" si="442"/>
        <v>00000</v>
      </c>
      <c r="M1553" s="1">
        <f t="shared" si="443"/>
        <v>44</v>
      </c>
      <c r="N1553" s="6" t="str">
        <f t="shared" si="444"/>
        <v>00</v>
      </c>
      <c r="O1553" s="1">
        <f t="shared" si="445"/>
        <v>6</v>
      </c>
      <c r="P1553" s="1">
        <f>IF(HEX2DEC(LEFT(E1553,4))&gt;=32768,HEX2DEC(LEFT(E1553,4))-65536,HEX2DEC(LEFT(E1553,4)))/Codes!$N$2</f>
        <v>4</v>
      </c>
      <c r="Q1553" s="1">
        <f>IF(HEX2DEC(RIGHT(E1553,4))&gt;=32768,HEX2DEC(RIGHT(E1553,4))-65536,HEX2DEC(RIGHT(E1553,4)))/Codes!$N$2</f>
        <v>0</v>
      </c>
      <c r="R1553" s="1">
        <f>IF(HEX2DEC(LEFT(F1553,4))&gt;=32768,HEX2DEC(LEFT(F1553,4))-65536,HEX2DEC(LEFT(F1553,4)))/Codes!$N$2</f>
        <v>8</v>
      </c>
      <c r="S1553" s="1">
        <f>IF(HEX2DEC(RIGHT(F1553,4))&gt;=32768,HEX2DEC(RIGHT(F1553,4))-65536,HEX2DEC(RIGHT(F1553,4)))/Codes!$N$2</f>
        <v>0</v>
      </c>
      <c r="T1553" s="18">
        <f t="shared" si="446"/>
        <v>361</v>
      </c>
      <c r="U1553" s="1">
        <f t="shared" si="447"/>
        <v>110</v>
      </c>
      <c r="V1553" s="1">
        <f t="shared" si="448"/>
        <v>0</v>
      </c>
      <c r="W1553" s="1" t="str">
        <f t="shared" si="449"/>
        <v>100</v>
      </c>
      <c r="X1553" s="1">
        <f t="shared" si="450"/>
        <v>3</v>
      </c>
      <c r="Y1553" s="1">
        <f t="shared" si="451"/>
        <v>40</v>
      </c>
      <c r="Z1553" s="1" t="str">
        <f>VLOOKUP(BIN2DEC(MID(HEX2BIN(MID(H1553,3,2),8),2,5)),Codes!$E$1:$F$18,2)</f>
        <v>Flame</v>
      </c>
      <c r="AA1553" s="6" t="str">
        <f t="shared" si="452"/>
        <v>0</v>
      </c>
      <c r="AB1553" s="1">
        <f t="shared" si="453"/>
        <v>16</v>
      </c>
      <c r="AC1553" s="1" t="str">
        <f>VLOOKUP(BIN2DEC(RIGHT(HEX2BIN(MID(H1553,6,1),4),1)&amp;LEFT(HEX2BIN(MID(H1553,7,1),4),1)),Codes!$K$1:$L$5,2)</f>
        <v>M</v>
      </c>
      <c r="AD1553" s="1" t="str">
        <f>VLOOKUP(BIN2DEC(RIGHT(HEX2BIN(MID(H1553,7,1),4),3)&amp;LEFT(HEX2BIN(MID(H1553,8,1),4),2)),Codes!$H$2:$I$33,2)</f>
        <v>Slash</v>
      </c>
      <c r="AE1553" s="1" t="str">
        <f t="shared" si="454"/>
        <v>1</v>
      </c>
      <c r="AF1553" s="1" t="str">
        <f t="shared" si="455"/>
        <v>1</v>
      </c>
      <c r="AH1553" s="6">
        <f t="shared" si="456"/>
        <v>35</v>
      </c>
    </row>
    <row r="1554" spans="1:34">
      <c r="A1554" s="3" t="s">
        <v>5925</v>
      </c>
      <c r="B1554" s="1" t="s">
        <v>43</v>
      </c>
      <c r="C1554" s="6" t="s">
        <v>5924</v>
      </c>
      <c r="D1554" s="9" t="s">
        <v>5926</v>
      </c>
      <c r="E1554" s="9" t="s">
        <v>307</v>
      </c>
      <c r="F1554" s="9" t="s">
        <v>91</v>
      </c>
      <c r="G1554" s="9" t="s">
        <v>2376</v>
      </c>
      <c r="H1554" s="9" t="s">
        <v>5922</v>
      </c>
      <c r="J1554" s="6" t="str">
        <f t="shared" si="440"/>
        <v>001011</v>
      </c>
      <c r="K1554" s="1">
        <f t="shared" si="441"/>
        <v>1</v>
      </c>
      <c r="L1554" s="6" t="str">
        <f t="shared" si="442"/>
        <v>00000</v>
      </c>
      <c r="M1554" s="1">
        <f t="shared" si="443"/>
        <v>44</v>
      </c>
      <c r="N1554" s="6" t="str">
        <f t="shared" si="444"/>
        <v>00</v>
      </c>
      <c r="O1554" s="1">
        <f t="shared" si="445"/>
        <v>6</v>
      </c>
      <c r="P1554" s="1">
        <f>IF(HEX2DEC(LEFT(E1554,4))&gt;=32768,HEX2DEC(LEFT(E1554,4))-65536,HEX2DEC(LEFT(E1554,4)))/Codes!$N$2</f>
        <v>3.2</v>
      </c>
      <c r="Q1554" s="1">
        <f>IF(HEX2DEC(RIGHT(E1554,4))&gt;=32768,HEX2DEC(RIGHT(E1554,4))-65536,HEX2DEC(RIGHT(E1554,4)))/Codes!$N$2</f>
        <v>0</v>
      </c>
      <c r="R1554" s="1">
        <f>IF(HEX2DEC(LEFT(F1554,4))&gt;=32768,HEX2DEC(LEFT(F1554,4))-65536,HEX2DEC(LEFT(F1554,4)))/Codes!$N$2</f>
        <v>0</v>
      </c>
      <c r="S1554" s="1">
        <f>IF(HEX2DEC(RIGHT(F1554,4))&gt;=32768,HEX2DEC(RIGHT(F1554,4))-65536,HEX2DEC(RIGHT(F1554,4)))/Codes!$N$2</f>
        <v>0</v>
      </c>
      <c r="T1554" s="18">
        <f t="shared" si="446"/>
        <v>361</v>
      </c>
      <c r="U1554" s="1">
        <f t="shared" si="447"/>
        <v>110</v>
      </c>
      <c r="V1554" s="1">
        <f t="shared" si="448"/>
        <v>0</v>
      </c>
      <c r="W1554" s="1" t="str">
        <f t="shared" si="449"/>
        <v>100</v>
      </c>
      <c r="X1554" s="1">
        <f t="shared" si="450"/>
        <v>3</v>
      </c>
      <c r="Y1554" s="1">
        <f t="shared" si="451"/>
        <v>40</v>
      </c>
      <c r="Z1554" s="1" t="str">
        <f>VLOOKUP(BIN2DEC(MID(HEX2BIN(MID(H1554,3,2),8),2,5)),Codes!$E$1:$F$18,2)</f>
        <v>Flame</v>
      </c>
      <c r="AA1554" s="6" t="str">
        <f t="shared" si="452"/>
        <v>0</v>
      </c>
      <c r="AB1554" s="1">
        <f t="shared" si="453"/>
        <v>16</v>
      </c>
      <c r="AC1554" s="1" t="str">
        <f>VLOOKUP(BIN2DEC(RIGHT(HEX2BIN(MID(H1554,6,1),4),1)&amp;LEFT(HEX2BIN(MID(H1554,7,1),4),1)),Codes!$K$1:$L$5,2)</f>
        <v>M</v>
      </c>
      <c r="AD1554" s="1" t="str">
        <f>VLOOKUP(BIN2DEC(RIGHT(HEX2BIN(MID(H1554,7,1),4),3)&amp;LEFT(HEX2BIN(MID(H1554,8,1),4),2)),Codes!$H$2:$I$33,2)</f>
        <v>Slash</v>
      </c>
      <c r="AE1554" s="1" t="str">
        <f t="shared" si="454"/>
        <v>1</v>
      </c>
      <c r="AF1554" s="1" t="str">
        <f t="shared" si="455"/>
        <v>1</v>
      </c>
      <c r="AH1554" s="6">
        <f t="shared" si="456"/>
        <v>35</v>
      </c>
    </row>
    <row r="1555" spans="1:34">
      <c r="A1555" s="3" t="s">
        <v>5927</v>
      </c>
      <c r="B1555" s="1" t="s">
        <v>43</v>
      </c>
      <c r="C1555" s="6" t="s">
        <v>5924</v>
      </c>
      <c r="D1555" s="9" t="s">
        <v>5928</v>
      </c>
      <c r="E1555" s="9" t="s">
        <v>212</v>
      </c>
      <c r="F1555" s="9" t="s">
        <v>91</v>
      </c>
      <c r="G1555" s="9" t="s">
        <v>2376</v>
      </c>
      <c r="H1555" s="9" t="s">
        <v>5922</v>
      </c>
      <c r="J1555" s="6" t="str">
        <f t="shared" si="440"/>
        <v>001011</v>
      </c>
      <c r="K1555" s="1">
        <f t="shared" si="441"/>
        <v>2</v>
      </c>
      <c r="L1555" s="6" t="str">
        <f t="shared" si="442"/>
        <v>00000</v>
      </c>
      <c r="M1555" s="1">
        <f t="shared" si="443"/>
        <v>5</v>
      </c>
      <c r="N1555" s="6" t="str">
        <f t="shared" si="444"/>
        <v>00</v>
      </c>
      <c r="O1555" s="1">
        <f t="shared" si="445"/>
        <v>6</v>
      </c>
      <c r="P1555" s="1">
        <f>IF(HEX2DEC(LEFT(E1555,4))&gt;=32768,HEX2DEC(LEFT(E1555,4))-65536,HEX2DEC(LEFT(E1555,4)))/Codes!$N$2</f>
        <v>2.8</v>
      </c>
      <c r="Q1555" s="1">
        <f>IF(HEX2DEC(RIGHT(E1555,4))&gt;=32768,HEX2DEC(RIGHT(E1555,4))-65536,HEX2DEC(RIGHT(E1555,4)))/Codes!$N$2</f>
        <v>0</v>
      </c>
      <c r="R1555" s="1">
        <f>IF(HEX2DEC(LEFT(F1555,4))&gt;=32768,HEX2DEC(LEFT(F1555,4))-65536,HEX2DEC(LEFT(F1555,4)))/Codes!$N$2</f>
        <v>0</v>
      </c>
      <c r="S1555" s="1">
        <f>IF(HEX2DEC(RIGHT(F1555,4))&gt;=32768,HEX2DEC(RIGHT(F1555,4))-65536,HEX2DEC(RIGHT(F1555,4)))/Codes!$N$2</f>
        <v>0</v>
      </c>
      <c r="T1555" s="18">
        <f t="shared" si="446"/>
        <v>361</v>
      </c>
      <c r="U1555" s="1">
        <f t="shared" si="447"/>
        <v>110</v>
      </c>
      <c r="V1555" s="1">
        <f t="shared" si="448"/>
        <v>0</v>
      </c>
      <c r="W1555" s="1" t="str">
        <f t="shared" si="449"/>
        <v>100</v>
      </c>
      <c r="X1555" s="1">
        <f t="shared" si="450"/>
        <v>3</v>
      </c>
      <c r="Y1555" s="1">
        <f t="shared" si="451"/>
        <v>40</v>
      </c>
      <c r="Z1555" s="1" t="str">
        <f>VLOOKUP(BIN2DEC(MID(HEX2BIN(MID(H1555,3,2),8),2,5)),Codes!$E$1:$F$18,2)</f>
        <v>Flame</v>
      </c>
      <c r="AA1555" s="6" t="str">
        <f t="shared" si="452"/>
        <v>0</v>
      </c>
      <c r="AB1555" s="1">
        <f t="shared" si="453"/>
        <v>16</v>
      </c>
      <c r="AC1555" s="1" t="str">
        <f>VLOOKUP(BIN2DEC(RIGHT(HEX2BIN(MID(H1555,6,1),4),1)&amp;LEFT(HEX2BIN(MID(H1555,7,1),4),1)),Codes!$K$1:$L$5,2)</f>
        <v>M</v>
      </c>
      <c r="AD1555" s="1" t="str">
        <f>VLOOKUP(BIN2DEC(RIGHT(HEX2BIN(MID(H1555,7,1),4),3)&amp;LEFT(HEX2BIN(MID(H1555,8,1),4),2)),Codes!$H$2:$I$33,2)</f>
        <v>Slash</v>
      </c>
      <c r="AE1555" s="1" t="str">
        <f t="shared" si="454"/>
        <v>1</v>
      </c>
      <c r="AF1555" s="1" t="str">
        <f t="shared" si="455"/>
        <v>1</v>
      </c>
      <c r="AH1555" s="6">
        <f t="shared" si="456"/>
        <v>35</v>
      </c>
    </row>
    <row r="1556" spans="1:34">
      <c r="A1556" s="3" t="s">
        <v>5929</v>
      </c>
      <c r="B1556" s="1" t="s">
        <v>43</v>
      </c>
      <c r="C1556" s="6" t="s">
        <v>5924</v>
      </c>
      <c r="D1556" s="9" t="s">
        <v>5930</v>
      </c>
      <c r="E1556" s="9" t="s">
        <v>5931</v>
      </c>
      <c r="F1556" s="9" t="s">
        <v>91</v>
      </c>
      <c r="G1556" s="9" t="s">
        <v>2376</v>
      </c>
      <c r="H1556" s="9" t="s">
        <v>5922</v>
      </c>
      <c r="J1556" s="6" t="str">
        <f t="shared" si="440"/>
        <v>001011</v>
      </c>
      <c r="K1556" s="1">
        <f t="shared" si="441"/>
        <v>3</v>
      </c>
      <c r="L1556" s="6" t="str">
        <f t="shared" si="442"/>
        <v>00000</v>
      </c>
      <c r="M1556" s="1">
        <f t="shared" si="443"/>
        <v>35</v>
      </c>
      <c r="N1556" s="6" t="str">
        <f t="shared" si="444"/>
        <v>00</v>
      </c>
      <c r="O1556" s="1">
        <f t="shared" si="445"/>
        <v>6</v>
      </c>
      <c r="P1556" s="1">
        <f>IF(HEX2DEC(LEFT(E1556,4))&gt;=32768,HEX2DEC(LEFT(E1556,4))-65536,HEX2DEC(LEFT(E1556,4)))/Codes!$N$2</f>
        <v>3.12</v>
      </c>
      <c r="Q1556" s="1">
        <f>IF(HEX2DEC(RIGHT(E1556,4))&gt;=32768,HEX2DEC(RIGHT(E1556,4))-65536,HEX2DEC(RIGHT(E1556,4)))/Codes!$N$2</f>
        <v>0</v>
      </c>
      <c r="R1556" s="1">
        <f>IF(HEX2DEC(LEFT(F1556,4))&gt;=32768,HEX2DEC(LEFT(F1556,4))-65536,HEX2DEC(LEFT(F1556,4)))/Codes!$N$2</f>
        <v>0</v>
      </c>
      <c r="S1556" s="1">
        <f>IF(HEX2DEC(RIGHT(F1556,4))&gt;=32768,HEX2DEC(RIGHT(F1556,4))-65536,HEX2DEC(RIGHT(F1556,4)))/Codes!$N$2</f>
        <v>0</v>
      </c>
      <c r="T1556" s="18">
        <f t="shared" si="446"/>
        <v>361</v>
      </c>
      <c r="U1556" s="1">
        <f t="shared" si="447"/>
        <v>110</v>
      </c>
      <c r="V1556" s="1">
        <f t="shared" si="448"/>
        <v>0</v>
      </c>
      <c r="W1556" s="1" t="str">
        <f t="shared" si="449"/>
        <v>100</v>
      </c>
      <c r="X1556" s="1">
        <f t="shared" si="450"/>
        <v>3</v>
      </c>
      <c r="Y1556" s="1">
        <f t="shared" si="451"/>
        <v>40</v>
      </c>
      <c r="Z1556" s="1" t="str">
        <f>VLOOKUP(BIN2DEC(MID(HEX2BIN(MID(H1556,3,2),8),2,5)),Codes!$E$1:$F$18,2)</f>
        <v>Flame</v>
      </c>
      <c r="AA1556" s="6" t="str">
        <f t="shared" si="452"/>
        <v>0</v>
      </c>
      <c r="AB1556" s="1">
        <f t="shared" si="453"/>
        <v>16</v>
      </c>
      <c r="AC1556" s="1" t="str">
        <f>VLOOKUP(BIN2DEC(RIGHT(HEX2BIN(MID(H1556,6,1),4),1)&amp;LEFT(HEX2BIN(MID(H1556,7,1),4),1)),Codes!$K$1:$L$5,2)</f>
        <v>M</v>
      </c>
      <c r="AD1556" s="1" t="str">
        <f>VLOOKUP(BIN2DEC(RIGHT(HEX2BIN(MID(H1556,7,1),4),3)&amp;LEFT(HEX2BIN(MID(H1556,8,1),4),2)),Codes!$H$2:$I$33,2)</f>
        <v>Slash</v>
      </c>
      <c r="AE1556" s="1" t="str">
        <f t="shared" si="454"/>
        <v>1</v>
      </c>
      <c r="AF1556" s="1" t="str">
        <f t="shared" si="455"/>
        <v>1</v>
      </c>
      <c r="AH1556" s="6">
        <f t="shared" si="456"/>
        <v>35</v>
      </c>
    </row>
    <row r="1557" spans="1:34">
      <c r="A1557" s="3" t="s">
        <v>5932</v>
      </c>
      <c r="B1557" s="1" t="s">
        <v>43</v>
      </c>
      <c r="C1557" s="6" t="s">
        <v>5933</v>
      </c>
      <c r="D1557" s="9" t="s">
        <v>5934</v>
      </c>
      <c r="E1557" s="9" t="s">
        <v>232</v>
      </c>
      <c r="F1557" s="9" t="s">
        <v>338</v>
      </c>
      <c r="G1557" s="9" t="s">
        <v>5935</v>
      </c>
      <c r="H1557" s="9" t="s">
        <v>5936</v>
      </c>
      <c r="J1557" s="6" t="str">
        <f t="shared" si="440"/>
        <v>001011</v>
      </c>
      <c r="K1557" s="1">
        <f t="shared" si="441"/>
        <v>0</v>
      </c>
      <c r="L1557" s="6" t="str">
        <f t="shared" si="442"/>
        <v>00000</v>
      </c>
      <c r="M1557" s="1">
        <f t="shared" si="443"/>
        <v>0</v>
      </c>
      <c r="N1557" s="6" t="str">
        <f t="shared" si="444"/>
        <v>00</v>
      </c>
      <c r="O1557" s="1">
        <f t="shared" si="445"/>
        <v>50</v>
      </c>
      <c r="P1557" s="1">
        <f>IF(HEX2DEC(LEFT(E1557,4))&gt;=32768,HEX2DEC(LEFT(E1557,4))-65536,HEX2DEC(LEFT(E1557,4)))/Codes!$N$2</f>
        <v>4.8</v>
      </c>
      <c r="Q1557" s="1">
        <f>IF(HEX2DEC(RIGHT(E1557,4))&gt;=32768,HEX2DEC(RIGHT(E1557,4))-65536,HEX2DEC(RIGHT(E1557,4)))/Codes!$N$2</f>
        <v>0</v>
      </c>
      <c r="R1557" s="1">
        <f>IF(HEX2DEC(LEFT(F1557,4))&gt;=32768,HEX2DEC(LEFT(F1557,4))-65536,HEX2DEC(LEFT(F1557,4)))/Codes!$N$2</f>
        <v>4</v>
      </c>
      <c r="S1557" s="1">
        <f>IF(HEX2DEC(RIGHT(F1557,4))&gt;=32768,HEX2DEC(RIGHT(F1557,4))-65536,HEX2DEC(RIGHT(F1557,4)))/Codes!$N$2</f>
        <v>6</v>
      </c>
      <c r="T1557" s="18">
        <f t="shared" si="446"/>
        <v>361</v>
      </c>
      <c r="U1557" s="1">
        <f t="shared" si="447"/>
        <v>83</v>
      </c>
      <c r="V1557" s="1">
        <f t="shared" si="448"/>
        <v>0</v>
      </c>
      <c r="W1557" s="1" t="str">
        <f t="shared" si="449"/>
        <v>100</v>
      </c>
      <c r="X1557" s="1">
        <f t="shared" si="450"/>
        <v>3</v>
      </c>
      <c r="Y1557" s="1">
        <f t="shared" si="451"/>
        <v>50</v>
      </c>
      <c r="Z1557" s="1" t="str">
        <f>VLOOKUP(BIN2DEC(MID(HEX2BIN(MID(H1557,3,2),8),2,5)),Codes!$E$1:$F$18,2)</f>
        <v>Flame</v>
      </c>
      <c r="AA1557" s="6" t="str">
        <f t="shared" si="452"/>
        <v>0</v>
      </c>
      <c r="AB1557" s="1">
        <f t="shared" si="453"/>
        <v>30</v>
      </c>
      <c r="AC1557" s="1" t="str">
        <f>VLOOKUP(BIN2DEC(RIGHT(HEX2BIN(MID(H1557,6,1),4),1)&amp;LEFT(HEX2BIN(MID(H1557,7,1),4),1)),Codes!$K$1:$L$5,2)</f>
        <v>L</v>
      </c>
      <c r="AD1557" s="1" t="str">
        <f>VLOOKUP(BIN2DEC(RIGHT(HEX2BIN(MID(H1557,7,1),4),3)&amp;LEFT(HEX2BIN(MID(H1557,8,1),4),2)),Codes!$H$2:$I$33,2)</f>
        <v>Burn</v>
      </c>
      <c r="AE1557" s="1" t="str">
        <f t="shared" si="454"/>
        <v>1</v>
      </c>
      <c r="AF1557" s="1" t="str">
        <f t="shared" si="455"/>
        <v>1</v>
      </c>
      <c r="AH1557" s="6">
        <f t="shared" si="456"/>
        <v>72</v>
      </c>
    </row>
    <row r="1558" spans="1:34">
      <c r="A1558" s="3" t="s">
        <v>5937</v>
      </c>
      <c r="B1558" s="1" t="s">
        <v>43</v>
      </c>
      <c r="C1558" s="6" t="s">
        <v>5933</v>
      </c>
      <c r="D1558" s="9" t="s">
        <v>5938</v>
      </c>
      <c r="E1558" s="9" t="s">
        <v>232</v>
      </c>
      <c r="F1558" s="9" t="s">
        <v>5939</v>
      </c>
      <c r="G1558" s="9" t="s">
        <v>5935</v>
      </c>
      <c r="H1558" s="9" t="s">
        <v>5936</v>
      </c>
      <c r="J1558" s="6" t="str">
        <f t="shared" si="440"/>
        <v>001011</v>
      </c>
      <c r="K1558" s="1">
        <f t="shared" si="441"/>
        <v>1</v>
      </c>
      <c r="L1558" s="6" t="str">
        <f t="shared" si="442"/>
        <v>00000</v>
      </c>
      <c r="M1558" s="1">
        <f t="shared" si="443"/>
        <v>0</v>
      </c>
      <c r="N1558" s="6" t="str">
        <f t="shared" si="444"/>
        <v>00</v>
      </c>
      <c r="O1558" s="1">
        <f t="shared" si="445"/>
        <v>50</v>
      </c>
      <c r="P1558" s="1">
        <f>IF(HEX2DEC(LEFT(E1558,4))&gt;=32768,HEX2DEC(LEFT(E1558,4))-65536,HEX2DEC(LEFT(E1558,4)))/Codes!$N$2</f>
        <v>4.8</v>
      </c>
      <c r="Q1558" s="1">
        <f>IF(HEX2DEC(RIGHT(E1558,4))&gt;=32768,HEX2DEC(RIGHT(E1558,4))-65536,HEX2DEC(RIGHT(E1558,4)))/Codes!$N$2</f>
        <v>0</v>
      </c>
      <c r="R1558" s="1">
        <f>IF(HEX2DEC(LEFT(F1558,4))&gt;=32768,HEX2DEC(LEFT(F1558,4))-65536,HEX2DEC(LEFT(F1558,4)))/Codes!$N$2</f>
        <v>4</v>
      </c>
      <c r="S1558" s="1">
        <f>IF(HEX2DEC(RIGHT(F1558,4))&gt;=32768,HEX2DEC(RIGHT(F1558,4))-65536,HEX2DEC(RIGHT(F1558,4)))/Codes!$N$2</f>
        <v>14</v>
      </c>
      <c r="T1558" s="18">
        <f t="shared" si="446"/>
        <v>361</v>
      </c>
      <c r="U1558" s="1">
        <f t="shared" si="447"/>
        <v>83</v>
      </c>
      <c r="V1558" s="1">
        <f t="shared" si="448"/>
        <v>0</v>
      </c>
      <c r="W1558" s="1" t="str">
        <f t="shared" si="449"/>
        <v>100</v>
      </c>
      <c r="X1558" s="1">
        <f t="shared" si="450"/>
        <v>3</v>
      </c>
      <c r="Y1558" s="1">
        <f t="shared" si="451"/>
        <v>50</v>
      </c>
      <c r="Z1558" s="1" t="str">
        <f>VLOOKUP(BIN2DEC(MID(HEX2BIN(MID(H1558,3,2),8),2,5)),Codes!$E$1:$F$18,2)</f>
        <v>Flame</v>
      </c>
      <c r="AA1558" s="6" t="str">
        <f t="shared" si="452"/>
        <v>0</v>
      </c>
      <c r="AB1558" s="1">
        <f t="shared" si="453"/>
        <v>30</v>
      </c>
      <c r="AC1558" s="1" t="str">
        <f>VLOOKUP(BIN2DEC(RIGHT(HEX2BIN(MID(H1558,6,1),4),1)&amp;LEFT(HEX2BIN(MID(H1558,7,1),4),1)),Codes!$K$1:$L$5,2)</f>
        <v>L</v>
      </c>
      <c r="AD1558" s="1" t="str">
        <f>VLOOKUP(BIN2DEC(RIGHT(HEX2BIN(MID(H1558,7,1),4),3)&amp;LEFT(HEX2BIN(MID(H1558,8,1),4),2)),Codes!$H$2:$I$33,2)</f>
        <v>Burn</v>
      </c>
      <c r="AE1558" s="1" t="str">
        <f t="shared" si="454"/>
        <v>1</v>
      </c>
      <c r="AF1558" s="1" t="str">
        <f t="shared" si="455"/>
        <v>1</v>
      </c>
      <c r="AH1558" s="6">
        <f t="shared" si="456"/>
        <v>72</v>
      </c>
    </row>
    <row r="1559" spans="1:34">
      <c r="A1559" s="3" t="s">
        <v>5940</v>
      </c>
      <c r="B1559" s="1" t="s">
        <v>43</v>
      </c>
      <c r="C1559" s="6" t="s">
        <v>5933</v>
      </c>
      <c r="D1559" s="9" t="s">
        <v>5941</v>
      </c>
      <c r="E1559" s="9" t="s">
        <v>232</v>
      </c>
      <c r="F1559" s="9" t="s">
        <v>5942</v>
      </c>
      <c r="G1559" s="9" t="s">
        <v>5935</v>
      </c>
      <c r="H1559" s="9" t="s">
        <v>5936</v>
      </c>
      <c r="J1559" s="6" t="str">
        <f t="shared" si="440"/>
        <v>001011</v>
      </c>
      <c r="K1559" s="1">
        <f t="shared" si="441"/>
        <v>2</v>
      </c>
      <c r="L1559" s="6" t="str">
        <f t="shared" si="442"/>
        <v>00000</v>
      </c>
      <c r="M1559" s="1">
        <f t="shared" si="443"/>
        <v>0</v>
      </c>
      <c r="N1559" s="6" t="str">
        <f t="shared" si="444"/>
        <v>00</v>
      </c>
      <c r="O1559" s="1">
        <f t="shared" si="445"/>
        <v>50</v>
      </c>
      <c r="P1559" s="1">
        <f>IF(HEX2DEC(LEFT(E1559,4))&gt;=32768,HEX2DEC(LEFT(E1559,4))-65536,HEX2DEC(LEFT(E1559,4)))/Codes!$N$2</f>
        <v>4.8</v>
      </c>
      <c r="Q1559" s="1">
        <f>IF(HEX2DEC(RIGHT(E1559,4))&gt;=32768,HEX2DEC(RIGHT(E1559,4))-65536,HEX2DEC(RIGHT(E1559,4)))/Codes!$N$2</f>
        <v>0</v>
      </c>
      <c r="R1559" s="1">
        <f>IF(HEX2DEC(LEFT(F1559,4))&gt;=32768,HEX2DEC(LEFT(F1559,4))-65536,HEX2DEC(LEFT(F1559,4)))/Codes!$N$2</f>
        <v>4</v>
      </c>
      <c r="S1559" s="1">
        <f>IF(HEX2DEC(RIGHT(F1559,4))&gt;=32768,HEX2DEC(RIGHT(F1559,4))-65536,HEX2DEC(RIGHT(F1559,4)))/Codes!$N$2</f>
        <v>22</v>
      </c>
      <c r="T1559" s="18">
        <f t="shared" si="446"/>
        <v>361</v>
      </c>
      <c r="U1559" s="1">
        <f t="shared" si="447"/>
        <v>83</v>
      </c>
      <c r="V1559" s="1">
        <f t="shared" si="448"/>
        <v>0</v>
      </c>
      <c r="W1559" s="1" t="str">
        <f t="shared" si="449"/>
        <v>100</v>
      </c>
      <c r="X1559" s="1">
        <f t="shared" si="450"/>
        <v>3</v>
      </c>
      <c r="Y1559" s="1">
        <f t="shared" si="451"/>
        <v>50</v>
      </c>
      <c r="Z1559" s="1" t="str">
        <f>VLOOKUP(BIN2DEC(MID(HEX2BIN(MID(H1559,3,2),8),2,5)),Codes!$E$1:$F$18,2)</f>
        <v>Flame</v>
      </c>
      <c r="AA1559" s="6" t="str">
        <f t="shared" si="452"/>
        <v>0</v>
      </c>
      <c r="AB1559" s="1">
        <f t="shared" si="453"/>
        <v>30</v>
      </c>
      <c r="AC1559" s="1" t="str">
        <f>VLOOKUP(BIN2DEC(RIGHT(HEX2BIN(MID(H1559,6,1),4),1)&amp;LEFT(HEX2BIN(MID(H1559,7,1),4),1)),Codes!$K$1:$L$5,2)</f>
        <v>L</v>
      </c>
      <c r="AD1559" s="1" t="str">
        <f>VLOOKUP(BIN2DEC(RIGHT(HEX2BIN(MID(H1559,7,1),4),3)&amp;LEFT(HEX2BIN(MID(H1559,8,1),4),2)),Codes!$H$2:$I$33,2)</f>
        <v>Burn</v>
      </c>
      <c r="AE1559" s="1" t="str">
        <f t="shared" si="454"/>
        <v>1</v>
      </c>
      <c r="AF1559" s="1" t="str">
        <f t="shared" si="455"/>
        <v>1</v>
      </c>
      <c r="AH1559" s="6">
        <f t="shared" si="456"/>
        <v>72</v>
      </c>
    </row>
    <row r="1560" spans="1:34">
      <c r="A1560" s="3" t="s">
        <v>5943</v>
      </c>
      <c r="B1560" s="1" t="s">
        <v>43</v>
      </c>
      <c r="C1560" s="6" t="s">
        <v>6103</v>
      </c>
      <c r="D1560" s="9" t="s">
        <v>5944</v>
      </c>
      <c r="E1560" s="9" t="s">
        <v>538</v>
      </c>
      <c r="F1560" s="9" t="s">
        <v>300</v>
      </c>
      <c r="G1560" s="9" t="s">
        <v>5945</v>
      </c>
      <c r="H1560" s="9" t="s">
        <v>5946</v>
      </c>
      <c r="J1560" s="6" t="str">
        <f t="shared" si="440"/>
        <v>001011</v>
      </c>
      <c r="K1560" s="1">
        <f t="shared" si="441"/>
        <v>0</v>
      </c>
      <c r="L1560" s="6" t="str">
        <f t="shared" si="442"/>
        <v>00000</v>
      </c>
      <c r="M1560" s="1">
        <f t="shared" si="443"/>
        <v>43</v>
      </c>
      <c r="N1560" s="6" t="str">
        <f t="shared" si="444"/>
        <v>00</v>
      </c>
      <c r="O1560" s="1">
        <f t="shared" si="445"/>
        <v>2</v>
      </c>
      <c r="P1560" s="1">
        <f>IF(HEX2DEC(LEFT(E1560,4))&gt;=32768,HEX2DEC(LEFT(E1560,4))-65536,HEX2DEC(LEFT(E1560,4)))/Codes!$N$2</f>
        <v>3.6</v>
      </c>
      <c r="Q1560" s="1">
        <f>IF(HEX2DEC(RIGHT(E1560,4))&gt;=32768,HEX2DEC(RIGHT(E1560,4))-65536,HEX2DEC(RIGHT(E1560,4)))/Codes!$N$2</f>
        <v>4.8</v>
      </c>
      <c r="R1560" s="1">
        <f>IF(HEX2DEC(LEFT(F1560,4))&gt;=32768,HEX2DEC(LEFT(F1560,4))-65536,HEX2DEC(LEFT(F1560,4)))/Codes!$N$2</f>
        <v>0</v>
      </c>
      <c r="S1560" s="1">
        <f>IF(HEX2DEC(RIGHT(F1560,4))&gt;=32768,HEX2DEC(RIGHT(F1560,4))-65536,HEX2DEC(RIGHT(F1560,4)))/Codes!$N$2</f>
        <v>0.8</v>
      </c>
      <c r="T1560" s="18">
        <f t="shared" si="446"/>
        <v>80</v>
      </c>
      <c r="U1560" s="1">
        <f t="shared" si="447"/>
        <v>100</v>
      </c>
      <c r="V1560" s="1">
        <f t="shared" si="448"/>
        <v>0</v>
      </c>
      <c r="W1560" s="1" t="str">
        <f t="shared" si="449"/>
        <v>101</v>
      </c>
      <c r="X1560" s="1">
        <f t="shared" si="450"/>
        <v>0</v>
      </c>
      <c r="Y1560" s="1">
        <f t="shared" si="451"/>
        <v>20</v>
      </c>
      <c r="Z1560" s="1" t="str">
        <f>VLOOKUP(BIN2DEC(MID(HEX2BIN(MID(H1560,3,2),8),2,5)),Codes!$E$1:$F$18,2)</f>
        <v>Electric</v>
      </c>
      <c r="AA1560" s="6" t="str">
        <f t="shared" si="452"/>
        <v>0</v>
      </c>
      <c r="AB1560" s="1">
        <f t="shared" si="453"/>
        <v>0</v>
      </c>
      <c r="AC1560" s="1" t="str">
        <f>VLOOKUP(BIN2DEC(RIGHT(HEX2BIN(MID(H1560,6,1),4),1)&amp;LEFT(HEX2BIN(MID(H1560,7,1),4),1)),Codes!$K$1:$L$5,2)</f>
        <v>S</v>
      </c>
      <c r="AD1560" s="1" t="str">
        <f>VLOOKUP(BIN2DEC(RIGHT(HEX2BIN(MID(H1560,7,1),4),3)&amp;LEFT(HEX2BIN(MID(H1560,8,1),4),2)),Codes!$H$2:$I$33,2)</f>
        <v>Shock</v>
      </c>
      <c r="AE1560" s="1" t="str">
        <f t="shared" si="454"/>
        <v>1</v>
      </c>
      <c r="AF1560" s="1" t="str">
        <f t="shared" si="455"/>
        <v>1</v>
      </c>
      <c r="AH1560" s="6">
        <f t="shared" si="456"/>
        <v>7</v>
      </c>
    </row>
    <row r="1561" spans="1:34">
      <c r="A1561" s="3" t="s">
        <v>5947</v>
      </c>
      <c r="B1561" s="1" t="s">
        <v>43</v>
      </c>
      <c r="C1561" s="6" t="s">
        <v>6104</v>
      </c>
      <c r="D1561" s="9" t="s">
        <v>5944</v>
      </c>
      <c r="E1561" s="9" t="s">
        <v>5948</v>
      </c>
      <c r="F1561" s="9" t="s">
        <v>5949</v>
      </c>
      <c r="G1561" s="9" t="s">
        <v>5945</v>
      </c>
      <c r="H1561" s="9" t="s">
        <v>5946</v>
      </c>
      <c r="J1561" s="6" t="str">
        <f t="shared" si="440"/>
        <v>001011</v>
      </c>
      <c r="K1561" s="1">
        <f t="shared" si="441"/>
        <v>0</v>
      </c>
      <c r="L1561" s="6" t="str">
        <f t="shared" si="442"/>
        <v>00000</v>
      </c>
      <c r="M1561" s="1">
        <f t="shared" si="443"/>
        <v>43</v>
      </c>
      <c r="N1561" s="6" t="str">
        <f t="shared" si="444"/>
        <v>00</v>
      </c>
      <c r="O1561" s="1">
        <f t="shared" si="445"/>
        <v>2</v>
      </c>
      <c r="P1561" s="1">
        <f>IF(HEX2DEC(LEFT(E1561,4))&gt;=32768,HEX2DEC(LEFT(E1561,4))-65536,HEX2DEC(LEFT(E1561,4)))/Codes!$N$2</f>
        <v>6</v>
      </c>
      <c r="Q1561" s="1">
        <f>IF(HEX2DEC(RIGHT(E1561,4))&gt;=32768,HEX2DEC(RIGHT(E1561,4))-65536,HEX2DEC(RIGHT(E1561,4)))/Codes!$N$2</f>
        <v>5.2</v>
      </c>
      <c r="R1561" s="1">
        <f>IF(HEX2DEC(LEFT(F1561,4))&gt;=32768,HEX2DEC(LEFT(F1561,4))-65536,HEX2DEC(LEFT(F1561,4)))/Codes!$N$2</f>
        <v>-0.4</v>
      </c>
      <c r="S1561" s="1">
        <f>IF(HEX2DEC(RIGHT(F1561,4))&gt;=32768,HEX2DEC(RIGHT(F1561,4))-65536,HEX2DEC(RIGHT(F1561,4)))/Codes!$N$2</f>
        <v>1</v>
      </c>
      <c r="T1561" s="18">
        <f t="shared" si="446"/>
        <v>80</v>
      </c>
      <c r="U1561" s="1">
        <f t="shared" si="447"/>
        <v>100</v>
      </c>
      <c r="V1561" s="1">
        <f t="shared" si="448"/>
        <v>0</v>
      </c>
      <c r="W1561" s="1" t="str">
        <f t="shared" si="449"/>
        <v>101</v>
      </c>
      <c r="X1561" s="1">
        <f t="shared" si="450"/>
        <v>0</v>
      </c>
      <c r="Y1561" s="1">
        <f t="shared" si="451"/>
        <v>20</v>
      </c>
      <c r="Z1561" s="1" t="str">
        <f>VLOOKUP(BIN2DEC(MID(HEX2BIN(MID(H1561,3,2),8),2,5)),Codes!$E$1:$F$18,2)</f>
        <v>Electric</v>
      </c>
      <c r="AA1561" s="6" t="str">
        <f t="shared" si="452"/>
        <v>0</v>
      </c>
      <c r="AB1561" s="1">
        <f t="shared" si="453"/>
        <v>0</v>
      </c>
      <c r="AC1561" s="1" t="str">
        <f>VLOOKUP(BIN2DEC(RIGHT(HEX2BIN(MID(H1561,6,1),4),1)&amp;LEFT(HEX2BIN(MID(H1561,7,1),4),1)),Codes!$K$1:$L$5,2)</f>
        <v>S</v>
      </c>
      <c r="AD1561" s="1" t="str">
        <f>VLOOKUP(BIN2DEC(RIGHT(HEX2BIN(MID(H1561,7,1),4),3)&amp;LEFT(HEX2BIN(MID(H1561,8,1),4),2)),Codes!$H$2:$I$33,2)</f>
        <v>Shock</v>
      </c>
      <c r="AE1561" s="1" t="str">
        <f t="shared" si="454"/>
        <v>1</v>
      </c>
      <c r="AF1561" s="1" t="str">
        <f t="shared" si="455"/>
        <v>1</v>
      </c>
      <c r="AH1561" s="6">
        <f t="shared" si="456"/>
        <v>7</v>
      </c>
    </row>
    <row r="1562" spans="1:34">
      <c r="A1562" s="3" t="s">
        <v>5950</v>
      </c>
      <c r="B1562" s="1" t="s">
        <v>43</v>
      </c>
      <c r="C1562" s="6" t="s">
        <v>57</v>
      </c>
      <c r="D1562" s="9" t="s">
        <v>5758</v>
      </c>
      <c r="E1562" s="9" t="s">
        <v>256</v>
      </c>
      <c r="F1562" s="9" t="s">
        <v>91</v>
      </c>
      <c r="G1562" s="9" t="s">
        <v>139</v>
      </c>
      <c r="H1562" s="9" t="s">
        <v>945</v>
      </c>
      <c r="J1562" s="6" t="str">
        <f t="shared" si="440"/>
        <v>001011</v>
      </c>
      <c r="K1562" s="1">
        <f t="shared" si="441"/>
        <v>0</v>
      </c>
      <c r="L1562" s="6" t="str">
        <f t="shared" si="442"/>
        <v>00000</v>
      </c>
      <c r="M1562" s="1">
        <f t="shared" si="443"/>
        <v>57</v>
      </c>
      <c r="N1562" s="6" t="str">
        <f t="shared" si="444"/>
        <v>00</v>
      </c>
      <c r="O1562" s="1">
        <f t="shared" si="445"/>
        <v>1</v>
      </c>
      <c r="P1562" s="1">
        <f>IF(HEX2DEC(LEFT(E1562,4))&gt;=32768,HEX2DEC(LEFT(E1562,4))-65536,HEX2DEC(LEFT(E1562,4)))/Codes!$N$2</f>
        <v>3.6</v>
      </c>
      <c r="Q1562" s="1">
        <f>IF(HEX2DEC(RIGHT(E1562,4))&gt;=32768,HEX2DEC(RIGHT(E1562,4))-65536,HEX2DEC(RIGHT(E1562,4)))/Codes!$N$2</f>
        <v>0</v>
      </c>
      <c r="R1562" s="1">
        <f>IF(HEX2DEC(LEFT(F1562,4))&gt;=32768,HEX2DEC(LEFT(F1562,4))-65536,HEX2DEC(LEFT(F1562,4)))/Codes!$N$2</f>
        <v>0</v>
      </c>
      <c r="S1562" s="1">
        <f>IF(HEX2DEC(RIGHT(F1562,4))&gt;=32768,HEX2DEC(RIGHT(F1562,4))-65536,HEX2DEC(RIGHT(F1562,4)))/Codes!$N$2</f>
        <v>0</v>
      </c>
      <c r="T1562" s="18">
        <f t="shared" si="446"/>
        <v>361</v>
      </c>
      <c r="U1562" s="1">
        <f t="shared" si="447"/>
        <v>100</v>
      </c>
      <c r="V1562" s="1">
        <f t="shared" si="448"/>
        <v>0</v>
      </c>
      <c r="W1562" s="1" t="str">
        <f t="shared" si="449"/>
        <v>100</v>
      </c>
      <c r="X1562" s="1">
        <f t="shared" si="450"/>
        <v>3</v>
      </c>
      <c r="Y1562" s="1">
        <f t="shared" si="451"/>
        <v>0</v>
      </c>
      <c r="Z1562" s="1" t="str">
        <f>VLOOKUP(BIN2DEC(MID(HEX2BIN(MID(H1562,3,2),8),2,5)),Codes!$E$1:$F$18,2)</f>
        <v>Grab</v>
      </c>
      <c r="AA1562" s="6" t="str">
        <f t="shared" si="452"/>
        <v>0</v>
      </c>
      <c r="AB1562" s="1">
        <f t="shared" si="453"/>
        <v>0</v>
      </c>
      <c r="AC1562" s="1" t="str">
        <f>VLOOKUP(BIN2DEC(RIGHT(HEX2BIN(MID(H1562,6,1),4),1)&amp;LEFT(HEX2BIN(MID(H1562,7,1),4),1)),Codes!$K$1:$L$5,2)</f>
        <v>M</v>
      </c>
      <c r="AD1562" s="1" t="str">
        <f>VLOOKUP(BIN2DEC(RIGHT(HEX2BIN(MID(H1562,7,1),4),3)&amp;LEFT(HEX2BIN(MID(H1562,8,1),4),2)),Codes!$H$2:$I$33,2)</f>
        <v>Punch</v>
      </c>
      <c r="AE1562" s="1" t="str">
        <f t="shared" si="454"/>
        <v>1</v>
      </c>
      <c r="AF1562" s="1" t="str">
        <f t="shared" si="455"/>
        <v>1</v>
      </c>
      <c r="AH1562" s="6">
        <f t="shared" si="456"/>
        <v>33</v>
      </c>
    </row>
    <row r="1563" spans="1:34">
      <c r="A1563" s="3" t="s">
        <v>5951</v>
      </c>
      <c r="B1563" s="1" t="s">
        <v>43</v>
      </c>
      <c r="C1563" s="6" t="s">
        <v>57</v>
      </c>
      <c r="D1563" s="9" t="s">
        <v>5764</v>
      </c>
      <c r="E1563" s="9" t="s">
        <v>824</v>
      </c>
      <c r="F1563" s="9" t="s">
        <v>2851</v>
      </c>
      <c r="G1563" s="9" t="s">
        <v>139</v>
      </c>
      <c r="H1563" s="9" t="s">
        <v>945</v>
      </c>
      <c r="J1563" s="6" t="str">
        <f t="shared" si="440"/>
        <v>001011</v>
      </c>
      <c r="K1563" s="1">
        <f t="shared" si="441"/>
        <v>1</v>
      </c>
      <c r="L1563" s="6" t="str">
        <f t="shared" si="442"/>
        <v>00000</v>
      </c>
      <c r="M1563" s="1">
        <f t="shared" si="443"/>
        <v>57</v>
      </c>
      <c r="N1563" s="6" t="str">
        <f t="shared" si="444"/>
        <v>00</v>
      </c>
      <c r="O1563" s="1">
        <f t="shared" si="445"/>
        <v>1</v>
      </c>
      <c r="P1563" s="1">
        <f>IF(HEX2DEC(LEFT(E1563,4))&gt;=32768,HEX2DEC(LEFT(E1563,4))-65536,HEX2DEC(LEFT(E1563,4)))/Codes!$N$2</f>
        <v>2</v>
      </c>
      <c r="Q1563" s="1">
        <f>IF(HEX2DEC(RIGHT(E1563,4))&gt;=32768,HEX2DEC(RIGHT(E1563,4))-65536,HEX2DEC(RIGHT(E1563,4)))/Codes!$N$2</f>
        <v>0</v>
      </c>
      <c r="R1563" s="1">
        <f>IF(HEX2DEC(LEFT(F1563,4))&gt;=32768,HEX2DEC(LEFT(F1563,4))-65536,HEX2DEC(LEFT(F1563,4)))/Codes!$N$2</f>
        <v>0</v>
      </c>
      <c r="S1563" s="1">
        <f>IF(HEX2DEC(RIGHT(F1563,4))&gt;=32768,HEX2DEC(RIGHT(F1563,4))-65536,HEX2DEC(RIGHT(F1563,4)))/Codes!$N$2</f>
        <v>-8</v>
      </c>
      <c r="T1563" s="18">
        <f t="shared" si="446"/>
        <v>361</v>
      </c>
      <c r="U1563" s="1">
        <f t="shared" si="447"/>
        <v>100</v>
      </c>
      <c r="V1563" s="1">
        <f t="shared" si="448"/>
        <v>0</v>
      </c>
      <c r="W1563" s="1" t="str">
        <f t="shared" si="449"/>
        <v>100</v>
      </c>
      <c r="X1563" s="1">
        <f t="shared" si="450"/>
        <v>3</v>
      </c>
      <c r="Y1563" s="1">
        <f t="shared" si="451"/>
        <v>0</v>
      </c>
      <c r="Z1563" s="1" t="str">
        <f>VLOOKUP(BIN2DEC(MID(HEX2BIN(MID(H1563,3,2),8),2,5)),Codes!$E$1:$F$18,2)</f>
        <v>Grab</v>
      </c>
      <c r="AA1563" s="6" t="str">
        <f t="shared" si="452"/>
        <v>0</v>
      </c>
      <c r="AB1563" s="1">
        <f t="shared" si="453"/>
        <v>0</v>
      </c>
      <c r="AC1563" s="1" t="str">
        <f>VLOOKUP(BIN2DEC(RIGHT(HEX2BIN(MID(H1563,6,1),4),1)&amp;LEFT(HEX2BIN(MID(H1563,7,1),4),1)),Codes!$K$1:$L$5,2)</f>
        <v>M</v>
      </c>
      <c r="AD1563" s="1" t="str">
        <f>VLOOKUP(BIN2DEC(RIGHT(HEX2BIN(MID(H1563,7,1),4),3)&amp;LEFT(HEX2BIN(MID(H1563,8,1),4),2)),Codes!$H$2:$I$33,2)</f>
        <v>Punch</v>
      </c>
      <c r="AE1563" s="1" t="str">
        <f t="shared" si="454"/>
        <v>1</v>
      </c>
      <c r="AF1563" s="1" t="str">
        <f t="shared" si="455"/>
        <v>1</v>
      </c>
      <c r="AH1563" s="6">
        <f t="shared" si="456"/>
        <v>33</v>
      </c>
    </row>
    <row r="1564" spans="1:34">
      <c r="A1564" s="3" t="s">
        <v>5952</v>
      </c>
      <c r="B1564" s="1" t="s">
        <v>43</v>
      </c>
      <c r="C1564" s="6" t="s">
        <v>57</v>
      </c>
      <c r="D1564" s="9" t="s">
        <v>5953</v>
      </c>
      <c r="E1564" s="9" t="s">
        <v>207</v>
      </c>
      <c r="F1564" s="9" t="s">
        <v>5954</v>
      </c>
      <c r="G1564" s="9" t="s">
        <v>139</v>
      </c>
      <c r="H1564" s="9" t="s">
        <v>945</v>
      </c>
      <c r="J1564" s="6" t="str">
        <f t="shared" si="440"/>
        <v>001011</v>
      </c>
      <c r="K1564" s="1">
        <f t="shared" si="441"/>
        <v>2</v>
      </c>
      <c r="L1564" s="6" t="str">
        <f t="shared" si="442"/>
        <v>00000</v>
      </c>
      <c r="M1564" s="1">
        <f t="shared" si="443"/>
        <v>57</v>
      </c>
      <c r="N1564" s="6" t="str">
        <f t="shared" si="444"/>
        <v>00</v>
      </c>
      <c r="O1564" s="1">
        <f t="shared" si="445"/>
        <v>1</v>
      </c>
      <c r="P1564" s="1">
        <f>IF(HEX2DEC(LEFT(E1564,4))&gt;=32768,HEX2DEC(LEFT(E1564,4))-65536,HEX2DEC(LEFT(E1564,4)))/Codes!$N$2</f>
        <v>4</v>
      </c>
      <c r="Q1564" s="1">
        <f>IF(HEX2DEC(RIGHT(E1564,4))&gt;=32768,HEX2DEC(RIGHT(E1564,4))-65536,HEX2DEC(RIGHT(E1564,4)))/Codes!$N$2</f>
        <v>0</v>
      </c>
      <c r="R1564" s="1">
        <f>IF(HEX2DEC(LEFT(F1564,4))&gt;=32768,HEX2DEC(LEFT(F1564,4))-65536,HEX2DEC(LEFT(F1564,4)))/Codes!$N$2</f>
        <v>0</v>
      </c>
      <c r="S1564" s="1">
        <f>IF(HEX2DEC(RIGHT(F1564,4))&gt;=32768,HEX2DEC(RIGHT(F1564,4))-65536,HEX2DEC(RIGHT(F1564,4)))/Codes!$N$2</f>
        <v>-3.2</v>
      </c>
      <c r="T1564" s="18">
        <f t="shared" si="446"/>
        <v>361</v>
      </c>
      <c r="U1564" s="1">
        <f t="shared" si="447"/>
        <v>100</v>
      </c>
      <c r="V1564" s="1">
        <f t="shared" si="448"/>
        <v>0</v>
      </c>
      <c r="W1564" s="1" t="str">
        <f t="shared" si="449"/>
        <v>100</v>
      </c>
      <c r="X1564" s="1">
        <f t="shared" si="450"/>
        <v>3</v>
      </c>
      <c r="Y1564" s="1">
        <f t="shared" si="451"/>
        <v>0</v>
      </c>
      <c r="Z1564" s="1" t="str">
        <f>VLOOKUP(BIN2DEC(MID(HEX2BIN(MID(H1564,3,2),8),2,5)),Codes!$E$1:$F$18,2)</f>
        <v>Grab</v>
      </c>
      <c r="AA1564" s="6" t="str">
        <f t="shared" si="452"/>
        <v>0</v>
      </c>
      <c r="AB1564" s="1">
        <f t="shared" si="453"/>
        <v>0</v>
      </c>
      <c r="AC1564" s="1" t="str">
        <f>VLOOKUP(BIN2DEC(RIGHT(HEX2BIN(MID(H1564,6,1),4),1)&amp;LEFT(HEX2BIN(MID(H1564,7,1),4),1)),Codes!$K$1:$L$5,2)</f>
        <v>M</v>
      </c>
      <c r="AD1564" s="1" t="str">
        <f>VLOOKUP(BIN2DEC(RIGHT(HEX2BIN(MID(H1564,7,1),4),3)&amp;LEFT(HEX2BIN(MID(H1564,8,1),4),2)),Codes!$H$2:$I$33,2)</f>
        <v>Punch</v>
      </c>
      <c r="AE1564" s="1" t="str">
        <f t="shared" si="454"/>
        <v>1</v>
      </c>
      <c r="AF1564" s="1" t="str">
        <f t="shared" si="455"/>
        <v>1</v>
      </c>
      <c r="AH1564" s="6">
        <f t="shared" si="456"/>
        <v>33</v>
      </c>
    </row>
    <row r="1565" spans="1:34">
      <c r="A1565" s="3" t="s">
        <v>5960</v>
      </c>
      <c r="B1565" s="1" t="s">
        <v>43</v>
      </c>
      <c r="C1565" s="6" t="s">
        <v>6102</v>
      </c>
      <c r="D1565" s="9" t="s">
        <v>5961</v>
      </c>
      <c r="E1565" s="9" t="s">
        <v>5786</v>
      </c>
      <c r="F1565" s="9" t="s">
        <v>854</v>
      </c>
      <c r="G1565" s="9" t="s">
        <v>218</v>
      </c>
      <c r="H1565" s="9" t="s">
        <v>5962</v>
      </c>
      <c r="J1565" s="6" t="str">
        <f t="shared" si="440"/>
        <v>001011</v>
      </c>
      <c r="K1565" s="1">
        <f t="shared" si="441"/>
        <v>0</v>
      </c>
      <c r="L1565" s="6" t="str">
        <f t="shared" si="442"/>
        <v>00000</v>
      </c>
      <c r="M1565" s="1">
        <f t="shared" si="443"/>
        <v>39</v>
      </c>
      <c r="N1565" s="6" t="str">
        <f t="shared" si="444"/>
        <v>00</v>
      </c>
      <c r="O1565" s="1">
        <f t="shared" si="445"/>
        <v>9</v>
      </c>
      <c r="P1565" s="1">
        <f>IF(HEX2DEC(LEFT(E1565,4))&gt;=32768,HEX2DEC(LEFT(E1565,4))-65536,HEX2DEC(LEFT(E1565,4)))/Codes!$N$2</f>
        <v>3.4</v>
      </c>
      <c r="Q1565" s="1">
        <f>IF(HEX2DEC(RIGHT(E1565,4))&gt;=32768,HEX2DEC(RIGHT(E1565,4))-65536,HEX2DEC(RIGHT(E1565,4)))/Codes!$N$2</f>
        <v>0</v>
      </c>
      <c r="R1565" s="1">
        <f>IF(HEX2DEC(LEFT(F1565,4))&gt;=32768,HEX2DEC(LEFT(F1565,4))-65536,HEX2DEC(LEFT(F1565,4)))/Codes!$N$2</f>
        <v>5.12</v>
      </c>
      <c r="S1565" s="1">
        <f>IF(HEX2DEC(RIGHT(F1565,4))&gt;=32768,HEX2DEC(RIGHT(F1565,4))-65536,HEX2DEC(RIGHT(F1565,4)))/Codes!$N$2</f>
        <v>0</v>
      </c>
      <c r="T1565" s="18">
        <f t="shared" si="446"/>
        <v>80</v>
      </c>
      <c r="U1565" s="1">
        <f t="shared" si="447"/>
        <v>60</v>
      </c>
      <c r="V1565" s="1">
        <f t="shared" si="448"/>
        <v>0</v>
      </c>
      <c r="W1565" s="1" t="str">
        <f t="shared" si="449"/>
        <v>100</v>
      </c>
      <c r="X1565" s="1">
        <f t="shared" si="450"/>
        <v>3</v>
      </c>
      <c r="Y1565" s="1">
        <f t="shared" si="451"/>
        <v>80</v>
      </c>
      <c r="Z1565" s="1" t="str">
        <f>VLOOKUP(BIN2DEC(MID(HEX2BIN(MID(H1565,3,2),8),2,5)),Codes!$E$1:$F$18,2)</f>
        <v>Normal</v>
      </c>
      <c r="AA1565" s="6" t="str">
        <f t="shared" si="452"/>
        <v>0</v>
      </c>
      <c r="AB1565" s="1">
        <f t="shared" si="453"/>
        <v>0</v>
      </c>
      <c r="AC1565" s="1" t="str">
        <f>VLOOKUP(BIN2DEC(RIGHT(HEX2BIN(MID(H1565,6,1),4),1)&amp;LEFT(HEX2BIN(MID(H1565,7,1),4),1)),Codes!$K$1:$L$5,2)</f>
        <v>L</v>
      </c>
      <c r="AD1565" s="1" t="str">
        <f>VLOOKUP(BIN2DEC(RIGHT(HEX2BIN(MID(H1565,7,1),4),3)&amp;LEFT(HEX2BIN(MID(H1565,8,1),4),2)),Codes!$H$2:$I$33,2)</f>
        <v>Kick</v>
      </c>
      <c r="AE1565" s="1" t="str">
        <f t="shared" si="454"/>
        <v>1</v>
      </c>
      <c r="AF1565" s="1" t="str">
        <f t="shared" si="455"/>
        <v>1</v>
      </c>
      <c r="AH1565" s="6">
        <f t="shared" si="456"/>
        <v>66</v>
      </c>
    </row>
    <row r="1566" spans="1:34">
      <c r="A1566" s="3" t="s">
        <v>5963</v>
      </c>
      <c r="B1566" s="1" t="s">
        <v>43</v>
      </c>
      <c r="C1566" s="6" t="s">
        <v>5965</v>
      </c>
      <c r="D1566" s="9" t="s">
        <v>1559</v>
      </c>
      <c r="E1566" s="9" t="s">
        <v>232</v>
      </c>
      <c r="F1566" s="9" t="s">
        <v>5264</v>
      </c>
      <c r="G1566" s="9" t="s">
        <v>5265</v>
      </c>
      <c r="H1566" s="9" t="s">
        <v>5964</v>
      </c>
      <c r="J1566" s="6" t="str">
        <f t="shared" si="440"/>
        <v>001011</v>
      </c>
      <c r="K1566" s="1">
        <f t="shared" si="441"/>
        <v>0</v>
      </c>
      <c r="L1566" s="6" t="str">
        <f t="shared" si="442"/>
        <v>00000</v>
      </c>
      <c r="M1566" s="1">
        <f t="shared" si="443"/>
        <v>0</v>
      </c>
      <c r="N1566" s="6" t="str">
        <f t="shared" si="444"/>
        <v>00</v>
      </c>
      <c r="O1566" s="1">
        <f t="shared" si="445"/>
        <v>5</v>
      </c>
      <c r="P1566" s="1">
        <f>IF(HEX2DEC(LEFT(E1566,4))&gt;=32768,HEX2DEC(LEFT(E1566,4))-65536,HEX2DEC(LEFT(E1566,4)))/Codes!$N$2</f>
        <v>4.8</v>
      </c>
      <c r="Q1566" s="1">
        <f>IF(HEX2DEC(RIGHT(E1566,4))&gt;=32768,HEX2DEC(RIGHT(E1566,4))-65536,HEX2DEC(RIGHT(E1566,4)))/Codes!$N$2</f>
        <v>0</v>
      </c>
      <c r="R1566" s="1">
        <f>IF(HEX2DEC(LEFT(F1566,4))&gt;=32768,HEX2DEC(LEFT(F1566,4))-65536,HEX2DEC(LEFT(F1566,4)))/Codes!$N$2</f>
        <v>6.4</v>
      </c>
      <c r="S1566" s="1">
        <f>IF(HEX2DEC(RIGHT(F1566,4))&gt;=32768,HEX2DEC(RIGHT(F1566,4))-65536,HEX2DEC(RIGHT(F1566,4)))/Codes!$N$2</f>
        <v>8</v>
      </c>
      <c r="T1566" s="18">
        <f t="shared" si="446"/>
        <v>10</v>
      </c>
      <c r="U1566" s="1">
        <f t="shared" si="447"/>
        <v>30</v>
      </c>
      <c r="V1566" s="1">
        <f t="shared" si="448"/>
        <v>0</v>
      </c>
      <c r="W1566" s="1" t="str">
        <f t="shared" si="449"/>
        <v>100</v>
      </c>
      <c r="X1566" s="1">
        <f t="shared" si="450"/>
        <v>3</v>
      </c>
      <c r="Y1566" s="1">
        <f t="shared" si="451"/>
        <v>60</v>
      </c>
      <c r="Z1566" s="1" t="str">
        <f>VLOOKUP(BIN2DEC(MID(HEX2BIN(MID(H1566,3,2),8),2,5)),Codes!$E$1:$F$18,2)</f>
        <v>Flame</v>
      </c>
      <c r="AA1566" s="6" t="str">
        <f t="shared" si="452"/>
        <v>0</v>
      </c>
      <c r="AB1566" s="1">
        <f t="shared" si="453"/>
        <v>0</v>
      </c>
      <c r="AC1566" s="1" t="str">
        <f>VLOOKUP(BIN2DEC(RIGHT(HEX2BIN(MID(H1566,6,1),4),1)&amp;LEFT(HEX2BIN(MID(H1566,7,1),4),1)),Codes!$K$1:$L$5,2)</f>
        <v>L</v>
      </c>
      <c r="AD1566" s="1" t="str">
        <f>VLOOKUP(BIN2DEC(RIGHT(HEX2BIN(MID(H1566,7,1),4),3)&amp;LEFT(HEX2BIN(MID(H1566,8,1),4),2)),Codes!$H$2:$I$33,2)</f>
        <v>Burn</v>
      </c>
      <c r="AE1566" s="1" t="str">
        <f t="shared" si="454"/>
        <v>1</v>
      </c>
      <c r="AF1566" s="1" t="str">
        <f t="shared" si="455"/>
        <v>1</v>
      </c>
      <c r="AH1566" s="6">
        <f t="shared" si="456"/>
        <v>72</v>
      </c>
    </row>
    <row r="1567" spans="1:34">
      <c r="A1567" s="3" t="s">
        <v>5966</v>
      </c>
      <c r="B1567" s="1" t="s">
        <v>43</v>
      </c>
      <c r="C1567" s="6" t="s">
        <v>6301</v>
      </c>
      <c r="D1567" s="9" t="s">
        <v>1590</v>
      </c>
      <c r="E1567" s="9" t="s">
        <v>307</v>
      </c>
      <c r="F1567" s="9" t="s">
        <v>5967</v>
      </c>
      <c r="G1567" s="9" t="s">
        <v>4106</v>
      </c>
      <c r="H1567" s="9" t="s">
        <v>5968</v>
      </c>
      <c r="J1567" s="6" t="str">
        <f t="shared" si="440"/>
        <v>001011</v>
      </c>
      <c r="K1567" s="1">
        <f t="shared" si="441"/>
        <v>0</v>
      </c>
      <c r="L1567" s="6" t="str">
        <f t="shared" si="442"/>
        <v>00000</v>
      </c>
      <c r="M1567" s="1">
        <f t="shared" si="443"/>
        <v>0</v>
      </c>
      <c r="N1567" s="6" t="str">
        <f t="shared" si="444"/>
        <v>00</v>
      </c>
      <c r="O1567" s="1">
        <f t="shared" si="445"/>
        <v>6</v>
      </c>
      <c r="P1567" s="1">
        <f>IF(HEX2DEC(LEFT(E1567,4))&gt;=32768,HEX2DEC(LEFT(E1567,4))-65536,HEX2DEC(LEFT(E1567,4)))/Codes!$N$2</f>
        <v>3.2</v>
      </c>
      <c r="Q1567" s="1">
        <f>IF(HEX2DEC(RIGHT(E1567,4))&gt;=32768,HEX2DEC(RIGHT(E1567,4))-65536,HEX2DEC(RIGHT(E1567,4)))/Codes!$N$2</f>
        <v>0</v>
      </c>
      <c r="R1567" s="1">
        <f>IF(HEX2DEC(LEFT(F1567,4))&gt;=32768,HEX2DEC(LEFT(F1567,4))-65536,HEX2DEC(LEFT(F1567,4)))/Codes!$N$2</f>
        <v>5.6</v>
      </c>
      <c r="S1567" s="1">
        <f>IF(HEX2DEC(RIGHT(F1567,4))&gt;=32768,HEX2DEC(RIGHT(F1567,4))-65536,HEX2DEC(RIGHT(F1567,4)))/Codes!$N$2</f>
        <v>-5.6</v>
      </c>
      <c r="T1567" s="18">
        <f t="shared" si="446"/>
        <v>361</v>
      </c>
      <c r="U1567" s="1">
        <f t="shared" si="447"/>
        <v>30</v>
      </c>
      <c r="V1567" s="1">
        <f t="shared" si="448"/>
        <v>0</v>
      </c>
      <c r="W1567" s="1" t="str">
        <f t="shared" si="449"/>
        <v>000</v>
      </c>
      <c r="X1567" s="1">
        <f t="shared" si="450"/>
        <v>0</v>
      </c>
      <c r="Y1567" s="1">
        <f t="shared" si="451"/>
        <v>60</v>
      </c>
      <c r="Z1567" s="1" t="str">
        <f>VLOOKUP(BIN2DEC(MID(HEX2BIN(MID(H1567,3,2),8),2,5)),Codes!$E$1:$F$18,2)</f>
        <v>Slash</v>
      </c>
      <c r="AA1567" s="6" t="str">
        <f t="shared" si="452"/>
        <v>0</v>
      </c>
      <c r="AB1567" s="1">
        <f t="shared" si="453"/>
        <v>0</v>
      </c>
      <c r="AC1567" s="1" t="str">
        <f>VLOOKUP(BIN2DEC(RIGHT(HEX2BIN(MID(H1567,6,1),4),1)&amp;LEFT(HEX2BIN(MID(H1567,7,1),4),1)),Codes!$K$1:$L$5,2)</f>
        <v>S</v>
      </c>
      <c r="AD1567" s="1" t="str">
        <f>VLOOKUP(BIN2DEC(RIGHT(HEX2BIN(MID(H1567,7,1),4),3)&amp;LEFT(HEX2BIN(MID(H1567,8,1),4),2)),Codes!$H$2:$I$33,2)</f>
        <v>[Slash]</v>
      </c>
      <c r="AE1567" s="1" t="str">
        <f t="shared" si="454"/>
        <v>1</v>
      </c>
      <c r="AF1567" s="1" t="str">
        <f t="shared" si="455"/>
        <v>1</v>
      </c>
      <c r="AH1567" s="6">
        <f t="shared" si="456"/>
        <v>19</v>
      </c>
    </row>
    <row r="1568" spans="1:34">
      <c r="A1568" s="3" t="s">
        <v>5969</v>
      </c>
      <c r="B1568" s="1" t="s">
        <v>43</v>
      </c>
      <c r="C1568" s="6" t="s">
        <v>8840</v>
      </c>
      <c r="D1568" s="9" t="s">
        <v>1681</v>
      </c>
      <c r="E1568" s="9" t="s">
        <v>307</v>
      </c>
      <c r="F1568" s="9" t="s">
        <v>91</v>
      </c>
      <c r="G1568" s="9" t="s">
        <v>4106</v>
      </c>
      <c r="H1568" s="9" t="s">
        <v>5970</v>
      </c>
      <c r="J1568" s="6" t="str">
        <f t="shared" si="440"/>
        <v>001011</v>
      </c>
      <c r="K1568" s="1">
        <f t="shared" si="441"/>
        <v>0</v>
      </c>
      <c r="L1568" s="6" t="str">
        <f t="shared" si="442"/>
        <v>00000</v>
      </c>
      <c r="M1568" s="1">
        <f t="shared" si="443"/>
        <v>0</v>
      </c>
      <c r="N1568" s="6" t="str">
        <f t="shared" si="444"/>
        <v>00</v>
      </c>
      <c r="O1568" s="1">
        <f t="shared" si="445"/>
        <v>18</v>
      </c>
      <c r="P1568" s="1">
        <f>IF(HEX2DEC(LEFT(E1568,4))&gt;=32768,HEX2DEC(LEFT(E1568,4))-65536,HEX2DEC(LEFT(E1568,4)))/Codes!$N$2</f>
        <v>3.2</v>
      </c>
      <c r="Q1568" s="1">
        <f>IF(HEX2DEC(RIGHT(E1568,4))&gt;=32768,HEX2DEC(RIGHT(E1568,4))-65536,HEX2DEC(RIGHT(E1568,4)))/Codes!$N$2</f>
        <v>0</v>
      </c>
      <c r="R1568" s="1">
        <f>IF(HEX2DEC(LEFT(F1568,4))&gt;=32768,HEX2DEC(LEFT(F1568,4))-65536,HEX2DEC(LEFT(F1568,4)))/Codes!$N$2</f>
        <v>0</v>
      </c>
      <c r="S1568" s="1">
        <f>IF(HEX2DEC(RIGHT(F1568,4))&gt;=32768,HEX2DEC(RIGHT(F1568,4))-65536,HEX2DEC(RIGHT(F1568,4)))/Codes!$N$2</f>
        <v>0</v>
      </c>
      <c r="T1568" s="18">
        <f t="shared" si="446"/>
        <v>361</v>
      </c>
      <c r="U1568" s="1">
        <f t="shared" si="447"/>
        <v>30</v>
      </c>
      <c r="V1568" s="1">
        <f t="shared" si="448"/>
        <v>0</v>
      </c>
      <c r="W1568" s="1" t="str">
        <f t="shared" si="449"/>
        <v>000</v>
      </c>
      <c r="X1568" s="1">
        <f t="shared" si="450"/>
        <v>0</v>
      </c>
      <c r="Y1568" s="1">
        <f t="shared" si="451"/>
        <v>60</v>
      </c>
      <c r="Z1568" s="1" t="str">
        <f>VLOOKUP(BIN2DEC(MID(HEX2BIN(MID(H1568,3,2),8),2,5)),Codes!$E$1:$F$18,2)</f>
        <v>Normal</v>
      </c>
      <c r="AA1568" s="6" t="str">
        <f t="shared" si="452"/>
        <v>1</v>
      </c>
      <c r="AB1568" s="1">
        <f t="shared" si="453"/>
        <v>0</v>
      </c>
      <c r="AC1568" s="1" t="str">
        <f>VLOOKUP(BIN2DEC(RIGHT(HEX2BIN(MID(H1568,6,1),4),1)&amp;LEFT(HEX2BIN(MID(H1568,7,1),4),1)),Codes!$K$1:$L$5,2)</f>
        <v>M</v>
      </c>
      <c r="AD1568" s="1" t="str">
        <f>VLOOKUP(BIN2DEC(RIGHT(HEX2BIN(MID(H1568,7,1),4),3)&amp;LEFT(HEX2BIN(MID(H1568,8,1),4),2)),Codes!$H$2:$I$33,2)</f>
        <v>Kick</v>
      </c>
      <c r="AE1568" s="1" t="str">
        <f t="shared" si="454"/>
        <v>1</v>
      </c>
      <c r="AF1568" s="1" t="str">
        <f t="shared" si="455"/>
        <v>1</v>
      </c>
      <c r="AH1568" s="6">
        <f t="shared" si="456"/>
        <v>34</v>
      </c>
    </row>
    <row r="1569" spans="1:34">
      <c r="A1569" s="3" t="s">
        <v>5971</v>
      </c>
      <c r="B1569" s="1" t="s">
        <v>43</v>
      </c>
      <c r="C1569" s="6" t="s">
        <v>267</v>
      </c>
      <c r="D1569" s="9" t="s">
        <v>5972</v>
      </c>
      <c r="E1569" s="9" t="s">
        <v>5973</v>
      </c>
      <c r="F1569" s="9" t="s">
        <v>91</v>
      </c>
      <c r="G1569" s="9" t="s">
        <v>308</v>
      </c>
      <c r="H1569" s="9" t="s">
        <v>4404</v>
      </c>
      <c r="J1569" s="6" t="str">
        <f t="shared" si="440"/>
        <v>001011</v>
      </c>
      <c r="K1569" s="1">
        <f t="shared" si="441"/>
        <v>0</v>
      </c>
      <c r="L1569" s="6" t="str">
        <f t="shared" si="442"/>
        <v>00000</v>
      </c>
      <c r="M1569" s="1">
        <f t="shared" si="443"/>
        <v>43</v>
      </c>
      <c r="N1569" s="6" t="str">
        <f t="shared" si="444"/>
        <v>00</v>
      </c>
      <c r="O1569" s="1">
        <f t="shared" si="445"/>
        <v>3</v>
      </c>
      <c r="P1569" s="1">
        <f>IF(HEX2DEC(LEFT(E1569,4))&gt;=32768,HEX2DEC(LEFT(E1569,4))-65536,HEX2DEC(LEFT(E1569,4)))/Codes!$N$2</f>
        <v>3.2</v>
      </c>
      <c r="Q1569" s="1">
        <f>IF(HEX2DEC(RIGHT(E1569,4))&gt;=32768,HEX2DEC(RIGHT(E1569,4))-65536,HEX2DEC(RIGHT(E1569,4)))/Codes!$N$2</f>
        <v>-1.68</v>
      </c>
      <c r="R1569" s="1">
        <f>IF(HEX2DEC(LEFT(F1569,4))&gt;=32768,HEX2DEC(LEFT(F1569,4))-65536,HEX2DEC(LEFT(F1569,4)))/Codes!$N$2</f>
        <v>0</v>
      </c>
      <c r="S1569" s="1">
        <f>IF(HEX2DEC(RIGHT(F1569,4))&gt;=32768,HEX2DEC(RIGHT(F1569,4))-65536,HEX2DEC(RIGHT(F1569,4)))/Codes!$N$2</f>
        <v>0</v>
      </c>
      <c r="T1569" s="18">
        <f t="shared" si="446"/>
        <v>361</v>
      </c>
      <c r="U1569" s="1">
        <f t="shared" si="447"/>
        <v>50</v>
      </c>
      <c r="V1569" s="1">
        <f t="shared" si="448"/>
        <v>0</v>
      </c>
      <c r="W1569" s="1" t="str">
        <f t="shared" si="449"/>
        <v>100</v>
      </c>
      <c r="X1569" s="1">
        <f t="shared" si="450"/>
        <v>3</v>
      </c>
      <c r="Y1569" s="1">
        <f t="shared" si="451"/>
        <v>8</v>
      </c>
      <c r="Z1569" s="1" t="str">
        <f>VLOOKUP(BIN2DEC(MID(HEX2BIN(MID(H1569,3,2),8),2,5)),Codes!$E$1:$F$18,2)</f>
        <v>Normal</v>
      </c>
      <c r="AA1569" s="6" t="str">
        <f t="shared" si="452"/>
        <v>0</v>
      </c>
      <c r="AB1569" s="1">
        <f t="shared" si="453"/>
        <v>0</v>
      </c>
      <c r="AC1569" s="1" t="str">
        <f>VLOOKUP(BIN2DEC(RIGHT(HEX2BIN(MID(H1569,6,1),4),1)&amp;LEFT(HEX2BIN(MID(H1569,7,1),4),1)),Codes!$K$1:$L$5,2)</f>
        <v>S</v>
      </c>
      <c r="AD1569" s="1" t="str">
        <f>VLOOKUP(BIN2DEC(RIGHT(HEX2BIN(MID(H1569,7,1),4),3)&amp;LEFT(HEX2BIN(MID(H1569,8,1),4),2)),Codes!$H$2:$I$33,2)</f>
        <v>Punch</v>
      </c>
      <c r="AE1569" s="1" t="str">
        <f t="shared" si="454"/>
        <v>1</v>
      </c>
      <c r="AF1569" s="1" t="str">
        <f t="shared" si="455"/>
        <v>1</v>
      </c>
      <c r="AH1569" s="6">
        <f t="shared" si="456"/>
        <v>1</v>
      </c>
    </row>
    <row r="1570" spans="1:34">
      <c r="A1570" s="3" t="s">
        <v>5974</v>
      </c>
      <c r="B1570" s="1" t="s">
        <v>43</v>
      </c>
      <c r="C1570" s="6" t="s">
        <v>267</v>
      </c>
      <c r="D1570" s="9" t="s">
        <v>5975</v>
      </c>
      <c r="E1570" s="9" t="s">
        <v>1636</v>
      </c>
      <c r="F1570" s="9" t="s">
        <v>91</v>
      </c>
      <c r="G1570" s="9" t="s">
        <v>308</v>
      </c>
      <c r="H1570" s="9" t="s">
        <v>4404</v>
      </c>
      <c r="J1570" s="6" t="str">
        <f t="shared" si="440"/>
        <v>001011</v>
      </c>
      <c r="K1570" s="1">
        <f t="shared" si="441"/>
        <v>1</v>
      </c>
      <c r="L1570" s="6" t="str">
        <f t="shared" si="442"/>
        <v>00000</v>
      </c>
      <c r="M1570" s="1">
        <f t="shared" si="443"/>
        <v>43</v>
      </c>
      <c r="N1570" s="6" t="str">
        <f t="shared" si="444"/>
        <v>00</v>
      </c>
      <c r="O1570" s="1">
        <f t="shared" si="445"/>
        <v>3</v>
      </c>
      <c r="P1570" s="1">
        <f>IF(HEX2DEC(LEFT(E1570,4))&gt;=32768,HEX2DEC(LEFT(E1570,4))-65536,HEX2DEC(LEFT(E1570,4)))/Codes!$N$2</f>
        <v>3.2</v>
      </c>
      <c r="Q1570" s="1">
        <f>IF(HEX2DEC(RIGHT(E1570,4))&gt;=32768,HEX2DEC(RIGHT(E1570,4))-65536,HEX2DEC(RIGHT(E1570,4)))/Codes!$N$2</f>
        <v>1.2</v>
      </c>
      <c r="R1570" s="1">
        <f>IF(HEX2DEC(LEFT(F1570,4))&gt;=32768,HEX2DEC(LEFT(F1570,4))-65536,HEX2DEC(LEFT(F1570,4)))/Codes!$N$2</f>
        <v>0</v>
      </c>
      <c r="S1570" s="1">
        <f>IF(HEX2DEC(RIGHT(F1570,4))&gt;=32768,HEX2DEC(RIGHT(F1570,4))-65536,HEX2DEC(RIGHT(F1570,4)))/Codes!$N$2</f>
        <v>0</v>
      </c>
      <c r="T1570" s="18">
        <f t="shared" si="446"/>
        <v>361</v>
      </c>
      <c r="U1570" s="1">
        <f t="shared" si="447"/>
        <v>50</v>
      </c>
      <c r="V1570" s="1">
        <f t="shared" si="448"/>
        <v>0</v>
      </c>
      <c r="W1570" s="1" t="str">
        <f t="shared" si="449"/>
        <v>100</v>
      </c>
      <c r="X1570" s="1">
        <f t="shared" si="450"/>
        <v>3</v>
      </c>
      <c r="Y1570" s="1">
        <f t="shared" si="451"/>
        <v>8</v>
      </c>
      <c r="Z1570" s="1" t="str">
        <f>VLOOKUP(BIN2DEC(MID(HEX2BIN(MID(H1570,3,2),8),2,5)),Codes!$E$1:$F$18,2)</f>
        <v>Normal</v>
      </c>
      <c r="AA1570" s="6" t="str">
        <f t="shared" si="452"/>
        <v>0</v>
      </c>
      <c r="AB1570" s="1">
        <f t="shared" si="453"/>
        <v>0</v>
      </c>
      <c r="AC1570" s="1" t="str">
        <f>VLOOKUP(BIN2DEC(RIGHT(HEX2BIN(MID(H1570,6,1),4),1)&amp;LEFT(HEX2BIN(MID(H1570,7,1),4),1)),Codes!$K$1:$L$5,2)</f>
        <v>S</v>
      </c>
      <c r="AD1570" s="1" t="str">
        <f>VLOOKUP(BIN2DEC(RIGHT(HEX2BIN(MID(H1570,7,1),4),3)&amp;LEFT(HEX2BIN(MID(H1570,8,1),4),2)),Codes!$H$2:$I$33,2)</f>
        <v>Punch</v>
      </c>
      <c r="AE1570" s="1" t="str">
        <f t="shared" si="454"/>
        <v>1</v>
      </c>
      <c r="AF1570" s="1" t="str">
        <f t="shared" si="455"/>
        <v>1</v>
      </c>
      <c r="AH1570" s="6">
        <f t="shared" si="456"/>
        <v>1</v>
      </c>
    </row>
    <row r="1571" spans="1:34">
      <c r="A1571" s="3" t="s">
        <v>5976</v>
      </c>
      <c r="B1571" s="1" t="s">
        <v>43</v>
      </c>
      <c r="C1571" s="6" t="s">
        <v>268</v>
      </c>
      <c r="D1571" s="9" t="s">
        <v>5977</v>
      </c>
      <c r="E1571" s="9" t="s">
        <v>5973</v>
      </c>
      <c r="F1571" s="9" t="s">
        <v>91</v>
      </c>
      <c r="G1571" s="9" t="s">
        <v>1161</v>
      </c>
      <c r="H1571" s="9" t="s">
        <v>4404</v>
      </c>
      <c r="J1571" s="6" t="str">
        <f t="shared" si="440"/>
        <v>001011</v>
      </c>
      <c r="K1571" s="1">
        <f t="shared" si="441"/>
        <v>0</v>
      </c>
      <c r="L1571" s="6" t="str">
        <f t="shared" si="442"/>
        <v>00000</v>
      </c>
      <c r="M1571" s="1">
        <f t="shared" si="443"/>
        <v>38</v>
      </c>
      <c r="N1571" s="6" t="str">
        <f t="shared" si="444"/>
        <v>00</v>
      </c>
      <c r="O1571" s="1">
        <f t="shared" si="445"/>
        <v>4</v>
      </c>
      <c r="P1571" s="1">
        <f>IF(HEX2DEC(LEFT(E1571,4))&gt;=32768,HEX2DEC(LEFT(E1571,4))-65536,HEX2DEC(LEFT(E1571,4)))/Codes!$N$2</f>
        <v>3.2</v>
      </c>
      <c r="Q1571" s="1">
        <f>IF(HEX2DEC(RIGHT(E1571,4))&gt;=32768,HEX2DEC(RIGHT(E1571,4))-65536,HEX2DEC(RIGHT(E1571,4)))/Codes!$N$2</f>
        <v>-1.68</v>
      </c>
      <c r="R1571" s="1">
        <f>IF(HEX2DEC(LEFT(F1571,4))&gt;=32768,HEX2DEC(LEFT(F1571,4))-65536,HEX2DEC(LEFT(F1571,4)))/Codes!$N$2</f>
        <v>0</v>
      </c>
      <c r="S1571" s="1">
        <f>IF(HEX2DEC(RIGHT(F1571,4))&gt;=32768,HEX2DEC(RIGHT(F1571,4))-65536,HEX2DEC(RIGHT(F1571,4)))/Codes!$N$2</f>
        <v>0</v>
      </c>
      <c r="T1571" s="18">
        <f t="shared" si="446"/>
        <v>70</v>
      </c>
      <c r="U1571" s="1">
        <f t="shared" si="447"/>
        <v>50</v>
      </c>
      <c r="V1571" s="1">
        <f t="shared" si="448"/>
        <v>0</v>
      </c>
      <c r="W1571" s="1" t="str">
        <f t="shared" si="449"/>
        <v>100</v>
      </c>
      <c r="X1571" s="1">
        <f t="shared" si="450"/>
        <v>3</v>
      </c>
      <c r="Y1571" s="1">
        <f t="shared" si="451"/>
        <v>8</v>
      </c>
      <c r="Z1571" s="1" t="str">
        <f>VLOOKUP(BIN2DEC(MID(HEX2BIN(MID(H1571,3,2),8),2,5)),Codes!$E$1:$F$18,2)</f>
        <v>Normal</v>
      </c>
      <c r="AA1571" s="6" t="str">
        <f t="shared" si="452"/>
        <v>0</v>
      </c>
      <c r="AB1571" s="1">
        <f t="shared" si="453"/>
        <v>0</v>
      </c>
      <c r="AC1571" s="1" t="str">
        <f>VLOOKUP(BIN2DEC(RIGHT(HEX2BIN(MID(H1571,6,1),4),1)&amp;LEFT(HEX2BIN(MID(H1571,7,1),4),1)),Codes!$K$1:$L$5,2)</f>
        <v>S</v>
      </c>
      <c r="AD1571" s="1" t="str">
        <f>VLOOKUP(BIN2DEC(RIGHT(HEX2BIN(MID(H1571,7,1),4),3)&amp;LEFT(HEX2BIN(MID(H1571,8,1),4),2)),Codes!$H$2:$I$33,2)</f>
        <v>Punch</v>
      </c>
      <c r="AE1571" s="1" t="str">
        <f t="shared" si="454"/>
        <v>1</v>
      </c>
      <c r="AF1571" s="1" t="str">
        <f t="shared" si="455"/>
        <v>1</v>
      </c>
      <c r="AH1571" s="6">
        <f t="shared" si="456"/>
        <v>1</v>
      </c>
    </row>
    <row r="1572" spans="1:34">
      <c r="A1572" s="3" t="s">
        <v>5978</v>
      </c>
      <c r="B1572" s="1" t="s">
        <v>43</v>
      </c>
      <c r="C1572" s="6" t="s">
        <v>268</v>
      </c>
      <c r="D1572" s="9" t="s">
        <v>5979</v>
      </c>
      <c r="E1572" s="9" t="s">
        <v>1636</v>
      </c>
      <c r="F1572" s="9" t="s">
        <v>91</v>
      </c>
      <c r="G1572" s="9" t="s">
        <v>1161</v>
      </c>
      <c r="H1572" s="9" t="s">
        <v>4404</v>
      </c>
      <c r="J1572" s="6" t="str">
        <f t="shared" si="440"/>
        <v>001011</v>
      </c>
      <c r="K1572" s="1">
        <f t="shared" si="441"/>
        <v>1</v>
      </c>
      <c r="L1572" s="6" t="str">
        <f t="shared" si="442"/>
        <v>00000</v>
      </c>
      <c r="M1572" s="1">
        <f t="shared" si="443"/>
        <v>38</v>
      </c>
      <c r="N1572" s="6" t="str">
        <f t="shared" si="444"/>
        <v>00</v>
      </c>
      <c r="O1572" s="1">
        <f t="shared" si="445"/>
        <v>4</v>
      </c>
      <c r="P1572" s="1">
        <f>IF(HEX2DEC(LEFT(E1572,4))&gt;=32768,HEX2DEC(LEFT(E1572,4))-65536,HEX2DEC(LEFT(E1572,4)))/Codes!$N$2</f>
        <v>3.2</v>
      </c>
      <c r="Q1572" s="1">
        <f>IF(HEX2DEC(RIGHT(E1572,4))&gt;=32768,HEX2DEC(RIGHT(E1572,4))-65536,HEX2DEC(RIGHT(E1572,4)))/Codes!$N$2</f>
        <v>1.2</v>
      </c>
      <c r="R1572" s="1">
        <f>IF(HEX2DEC(LEFT(F1572,4))&gt;=32768,HEX2DEC(LEFT(F1572,4))-65536,HEX2DEC(LEFT(F1572,4)))/Codes!$N$2</f>
        <v>0</v>
      </c>
      <c r="S1572" s="1">
        <f>IF(HEX2DEC(RIGHT(F1572,4))&gt;=32768,HEX2DEC(RIGHT(F1572,4))-65536,HEX2DEC(RIGHT(F1572,4)))/Codes!$N$2</f>
        <v>0</v>
      </c>
      <c r="T1572" s="18">
        <f t="shared" si="446"/>
        <v>70</v>
      </c>
      <c r="U1572" s="1">
        <f t="shared" si="447"/>
        <v>50</v>
      </c>
      <c r="V1572" s="1">
        <f t="shared" si="448"/>
        <v>0</v>
      </c>
      <c r="W1572" s="1" t="str">
        <f t="shared" si="449"/>
        <v>100</v>
      </c>
      <c r="X1572" s="1">
        <f t="shared" si="450"/>
        <v>3</v>
      </c>
      <c r="Y1572" s="1">
        <f t="shared" si="451"/>
        <v>8</v>
      </c>
      <c r="Z1572" s="1" t="str">
        <f>VLOOKUP(BIN2DEC(MID(HEX2BIN(MID(H1572,3,2),8),2,5)),Codes!$E$1:$F$18,2)</f>
        <v>Normal</v>
      </c>
      <c r="AA1572" s="6" t="str">
        <f t="shared" si="452"/>
        <v>0</v>
      </c>
      <c r="AB1572" s="1">
        <f t="shared" si="453"/>
        <v>0</v>
      </c>
      <c r="AC1572" s="1" t="str">
        <f>VLOOKUP(BIN2DEC(RIGHT(HEX2BIN(MID(H1572,6,1),4),1)&amp;LEFT(HEX2BIN(MID(H1572,7,1),4),1)),Codes!$K$1:$L$5,2)</f>
        <v>S</v>
      </c>
      <c r="AD1572" s="1" t="str">
        <f>VLOOKUP(BIN2DEC(RIGHT(HEX2BIN(MID(H1572,7,1),4),3)&amp;LEFT(HEX2BIN(MID(H1572,8,1),4),2)),Codes!$H$2:$I$33,2)</f>
        <v>Punch</v>
      </c>
      <c r="AE1572" s="1" t="str">
        <f t="shared" si="454"/>
        <v>1</v>
      </c>
      <c r="AF1572" s="1" t="str">
        <f t="shared" si="455"/>
        <v>1</v>
      </c>
      <c r="AH1572" s="6">
        <f t="shared" si="456"/>
        <v>1</v>
      </c>
    </row>
    <row r="1573" spans="1:34">
      <c r="A1573" s="3" t="s">
        <v>5980</v>
      </c>
      <c r="B1573" s="1" t="s">
        <v>43</v>
      </c>
      <c r="C1573" s="6" t="s">
        <v>294</v>
      </c>
      <c r="D1573" s="9" t="s">
        <v>5981</v>
      </c>
      <c r="E1573" s="9" t="s">
        <v>5982</v>
      </c>
      <c r="F1573" s="9" t="s">
        <v>91</v>
      </c>
      <c r="G1573" s="9" t="s">
        <v>5983</v>
      </c>
      <c r="H1573" s="9" t="s">
        <v>4408</v>
      </c>
      <c r="J1573" s="6" t="str">
        <f t="shared" si="440"/>
        <v>001011</v>
      </c>
      <c r="K1573" s="1">
        <f t="shared" si="441"/>
        <v>0</v>
      </c>
      <c r="L1573" s="6" t="str">
        <f t="shared" si="442"/>
        <v>00000</v>
      </c>
      <c r="M1573" s="1">
        <f t="shared" si="443"/>
        <v>38</v>
      </c>
      <c r="N1573" s="6" t="str">
        <f t="shared" si="444"/>
        <v>00</v>
      </c>
      <c r="O1573" s="1">
        <f t="shared" si="445"/>
        <v>1</v>
      </c>
      <c r="P1573" s="1">
        <f>IF(HEX2DEC(LEFT(E1573,4))&gt;=32768,HEX2DEC(LEFT(E1573,4))-65536,HEX2DEC(LEFT(E1573,4)))/Codes!$N$2</f>
        <v>1.8</v>
      </c>
      <c r="Q1573" s="1">
        <f>IF(HEX2DEC(RIGHT(E1573,4))&gt;=32768,HEX2DEC(RIGHT(E1573,4))-65536,HEX2DEC(RIGHT(E1573,4)))/Codes!$N$2</f>
        <v>-2</v>
      </c>
      <c r="R1573" s="1">
        <f>IF(HEX2DEC(LEFT(F1573,4))&gt;=32768,HEX2DEC(LEFT(F1573,4))-65536,HEX2DEC(LEFT(F1573,4)))/Codes!$N$2</f>
        <v>0</v>
      </c>
      <c r="S1573" s="1">
        <f>IF(HEX2DEC(RIGHT(F1573,4))&gt;=32768,HEX2DEC(RIGHT(F1573,4))-65536,HEX2DEC(RIGHT(F1573,4)))/Codes!$N$2</f>
        <v>0</v>
      </c>
      <c r="T1573" s="18">
        <f t="shared" si="446"/>
        <v>65</v>
      </c>
      <c r="U1573" s="1">
        <f t="shared" si="447"/>
        <v>50</v>
      </c>
      <c r="V1573" s="1">
        <f t="shared" si="448"/>
        <v>0</v>
      </c>
      <c r="W1573" s="1" t="str">
        <f t="shared" si="449"/>
        <v>100</v>
      </c>
      <c r="X1573" s="1">
        <f t="shared" si="450"/>
        <v>3</v>
      </c>
      <c r="Y1573" s="1">
        <f t="shared" si="451"/>
        <v>8</v>
      </c>
      <c r="Z1573" s="1" t="str">
        <f>VLOOKUP(BIN2DEC(MID(HEX2BIN(MID(H1573,3,2),8),2,5)),Codes!$E$1:$F$18,2)</f>
        <v>Normal</v>
      </c>
      <c r="AA1573" s="6" t="str">
        <f t="shared" si="452"/>
        <v>0</v>
      </c>
      <c r="AB1573" s="1">
        <f t="shared" si="453"/>
        <v>0</v>
      </c>
      <c r="AC1573" s="1" t="str">
        <f>VLOOKUP(BIN2DEC(RIGHT(HEX2BIN(MID(H1573,6,1),4),1)&amp;LEFT(HEX2BIN(MID(H1573,7,1),4),1)),Codes!$K$1:$L$5,2)</f>
        <v>M</v>
      </c>
      <c r="AD1573" s="1" t="str">
        <f>VLOOKUP(BIN2DEC(RIGHT(HEX2BIN(MID(H1573,7,1),4),3)&amp;LEFT(HEX2BIN(MID(H1573,8,1),4),2)),Codes!$H$2:$I$33,2)</f>
        <v>Punch</v>
      </c>
      <c r="AE1573" s="1" t="str">
        <f t="shared" si="454"/>
        <v>1</v>
      </c>
      <c r="AF1573" s="1" t="str">
        <f t="shared" si="455"/>
        <v>1</v>
      </c>
      <c r="AH1573" s="6">
        <f t="shared" si="456"/>
        <v>33</v>
      </c>
    </row>
    <row r="1574" spans="1:34">
      <c r="A1574" s="3" t="s">
        <v>5984</v>
      </c>
      <c r="B1574" s="1" t="s">
        <v>43</v>
      </c>
      <c r="C1574" s="6" t="s">
        <v>294</v>
      </c>
      <c r="D1574" s="9" t="s">
        <v>5985</v>
      </c>
      <c r="E1574" s="9" t="s">
        <v>5986</v>
      </c>
      <c r="F1574" s="9" t="s">
        <v>91</v>
      </c>
      <c r="G1574" s="9" t="s">
        <v>5983</v>
      </c>
      <c r="H1574" s="9" t="s">
        <v>4408</v>
      </c>
      <c r="J1574" s="6" t="str">
        <f t="shared" si="440"/>
        <v>001011</v>
      </c>
      <c r="K1574" s="1">
        <f t="shared" si="441"/>
        <v>1</v>
      </c>
      <c r="L1574" s="6" t="str">
        <f t="shared" si="442"/>
        <v>00000</v>
      </c>
      <c r="M1574" s="1">
        <f t="shared" si="443"/>
        <v>38</v>
      </c>
      <c r="N1574" s="6" t="str">
        <f t="shared" si="444"/>
        <v>00</v>
      </c>
      <c r="O1574" s="1">
        <f t="shared" si="445"/>
        <v>1</v>
      </c>
      <c r="P1574" s="1">
        <f>IF(HEX2DEC(LEFT(E1574,4))&gt;=32768,HEX2DEC(LEFT(E1574,4))-65536,HEX2DEC(LEFT(E1574,4)))/Codes!$N$2</f>
        <v>1.8</v>
      </c>
      <c r="Q1574" s="1">
        <f>IF(HEX2DEC(RIGHT(E1574,4))&gt;=32768,HEX2DEC(RIGHT(E1574,4))-65536,HEX2DEC(RIGHT(E1574,4)))/Codes!$N$2</f>
        <v>4.8</v>
      </c>
      <c r="R1574" s="1">
        <f>IF(HEX2DEC(LEFT(F1574,4))&gt;=32768,HEX2DEC(LEFT(F1574,4))-65536,HEX2DEC(LEFT(F1574,4)))/Codes!$N$2</f>
        <v>0</v>
      </c>
      <c r="S1574" s="1">
        <f>IF(HEX2DEC(RIGHT(F1574,4))&gt;=32768,HEX2DEC(RIGHT(F1574,4))-65536,HEX2DEC(RIGHT(F1574,4)))/Codes!$N$2</f>
        <v>0</v>
      </c>
      <c r="T1574" s="18">
        <f t="shared" si="446"/>
        <v>65</v>
      </c>
      <c r="U1574" s="1">
        <f t="shared" si="447"/>
        <v>50</v>
      </c>
      <c r="V1574" s="1">
        <f t="shared" si="448"/>
        <v>0</v>
      </c>
      <c r="W1574" s="1" t="str">
        <f t="shared" si="449"/>
        <v>100</v>
      </c>
      <c r="X1574" s="1">
        <f t="shared" si="450"/>
        <v>3</v>
      </c>
      <c r="Y1574" s="1">
        <f t="shared" si="451"/>
        <v>8</v>
      </c>
      <c r="Z1574" s="1" t="str">
        <f>VLOOKUP(BIN2DEC(MID(HEX2BIN(MID(H1574,3,2),8),2,5)),Codes!$E$1:$F$18,2)</f>
        <v>Normal</v>
      </c>
      <c r="AA1574" s="6" t="str">
        <f t="shared" si="452"/>
        <v>0</v>
      </c>
      <c r="AB1574" s="1">
        <f t="shared" si="453"/>
        <v>0</v>
      </c>
      <c r="AC1574" s="1" t="str">
        <f>VLOOKUP(BIN2DEC(RIGHT(HEX2BIN(MID(H1574,6,1),4),1)&amp;LEFT(HEX2BIN(MID(H1574,7,1),4),1)),Codes!$K$1:$L$5,2)</f>
        <v>M</v>
      </c>
      <c r="AD1574" s="1" t="str">
        <f>VLOOKUP(BIN2DEC(RIGHT(HEX2BIN(MID(H1574,7,1),4),3)&amp;LEFT(HEX2BIN(MID(H1574,8,1),4),2)),Codes!$H$2:$I$33,2)</f>
        <v>Punch</v>
      </c>
      <c r="AE1574" s="1" t="str">
        <f t="shared" si="454"/>
        <v>1</v>
      </c>
      <c r="AF1574" s="1" t="str">
        <f t="shared" si="455"/>
        <v>1</v>
      </c>
      <c r="AH1574" s="6">
        <f t="shared" si="456"/>
        <v>33</v>
      </c>
    </row>
    <row r="1575" spans="1:34">
      <c r="A1575" s="3" t="s">
        <v>5987</v>
      </c>
      <c r="B1575" s="1" t="s">
        <v>43</v>
      </c>
      <c r="C1575" s="6" t="s">
        <v>303</v>
      </c>
      <c r="D1575" s="9" t="s">
        <v>853</v>
      </c>
      <c r="E1575" s="9" t="s">
        <v>256</v>
      </c>
      <c r="F1575" s="9" t="s">
        <v>343</v>
      </c>
      <c r="G1575" s="9" t="s">
        <v>5988</v>
      </c>
      <c r="H1575" s="9" t="s">
        <v>5989</v>
      </c>
      <c r="J1575" s="6" t="str">
        <f t="shared" si="440"/>
        <v>001011</v>
      </c>
      <c r="K1575" s="1">
        <f t="shared" si="441"/>
        <v>0</v>
      </c>
      <c r="L1575" s="6" t="str">
        <f t="shared" si="442"/>
        <v>00000</v>
      </c>
      <c r="M1575" s="1">
        <f t="shared" si="443"/>
        <v>0</v>
      </c>
      <c r="N1575" s="6" t="str">
        <f t="shared" si="444"/>
        <v>00</v>
      </c>
      <c r="O1575" s="1">
        <f t="shared" si="445"/>
        <v>8</v>
      </c>
      <c r="P1575" s="1">
        <f>IF(HEX2DEC(LEFT(E1575,4))&gt;=32768,HEX2DEC(LEFT(E1575,4))-65536,HEX2DEC(LEFT(E1575,4)))/Codes!$N$2</f>
        <v>3.6</v>
      </c>
      <c r="Q1575" s="1">
        <f>IF(HEX2DEC(RIGHT(E1575,4))&gt;=32768,HEX2DEC(RIGHT(E1575,4))-65536,HEX2DEC(RIGHT(E1575,4)))/Codes!$N$2</f>
        <v>0</v>
      </c>
      <c r="R1575" s="1">
        <f>IF(HEX2DEC(LEFT(F1575,4))&gt;=32768,HEX2DEC(LEFT(F1575,4))-65536,HEX2DEC(LEFT(F1575,4)))/Codes!$N$2</f>
        <v>4</v>
      </c>
      <c r="S1575" s="1">
        <f>IF(HEX2DEC(RIGHT(F1575,4))&gt;=32768,HEX2DEC(RIGHT(F1575,4))-65536,HEX2DEC(RIGHT(F1575,4)))/Codes!$N$2</f>
        <v>4</v>
      </c>
      <c r="T1575" s="18">
        <f t="shared" si="446"/>
        <v>105</v>
      </c>
      <c r="U1575" s="1">
        <f t="shared" si="447"/>
        <v>66</v>
      </c>
      <c r="V1575" s="1">
        <f t="shared" si="448"/>
        <v>0</v>
      </c>
      <c r="W1575" s="1" t="str">
        <f t="shared" si="449"/>
        <v>100</v>
      </c>
      <c r="X1575" s="1">
        <f t="shared" si="450"/>
        <v>1</v>
      </c>
      <c r="Y1575" s="1">
        <f t="shared" si="451"/>
        <v>70</v>
      </c>
      <c r="Z1575" s="1" t="str">
        <f>VLOOKUP(BIN2DEC(MID(HEX2BIN(MID(H1575,3,2),8),2,5)),Codes!$E$1:$F$18,2)</f>
        <v>Flame</v>
      </c>
      <c r="AA1575" s="6" t="str">
        <f t="shared" si="452"/>
        <v>0</v>
      </c>
      <c r="AB1575" s="1">
        <f t="shared" si="453"/>
        <v>0</v>
      </c>
      <c r="AC1575" s="1" t="str">
        <f>VLOOKUP(BIN2DEC(RIGHT(HEX2BIN(MID(H1575,6,1),4),1)&amp;LEFT(HEX2BIN(MID(H1575,7,1),4),1)),Codes!$K$1:$L$5,2)</f>
        <v>M</v>
      </c>
      <c r="AD1575" s="1" t="str">
        <f>VLOOKUP(BIN2DEC(RIGHT(HEX2BIN(MID(H1575,7,1),4),3)&amp;LEFT(HEX2BIN(MID(H1575,8,1),4),2)),Codes!$H$2:$I$33,2)</f>
        <v>Burn</v>
      </c>
      <c r="AE1575" s="1" t="str">
        <f t="shared" si="454"/>
        <v>1</v>
      </c>
      <c r="AF1575" s="1" t="str">
        <f t="shared" si="455"/>
        <v>1</v>
      </c>
      <c r="AH1575" s="6">
        <f t="shared" si="456"/>
        <v>40</v>
      </c>
    </row>
    <row r="1576" spans="1:34">
      <c r="A1576" s="3" t="s">
        <v>5990</v>
      </c>
      <c r="B1576" s="1" t="s">
        <v>43</v>
      </c>
      <c r="C1576" s="6" t="s">
        <v>305</v>
      </c>
      <c r="D1576" s="9" t="s">
        <v>1559</v>
      </c>
      <c r="E1576" s="9" t="s">
        <v>256</v>
      </c>
      <c r="F1576" s="9" t="s">
        <v>343</v>
      </c>
      <c r="G1576" s="9" t="s">
        <v>5988</v>
      </c>
      <c r="H1576" s="9" t="s">
        <v>1071</v>
      </c>
      <c r="J1576" s="6" t="str">
        <f t="shared" si="440"/>
        <v>001011</v>
      </c>
      <c r="K1576" s="1">
        <f t="shared" si="441"/>
        <v>0</v>
      </c>
      <c r="L1576" s="6" t="str">
        <f t="shared" si="442"/>
        <v>00000</v>
      </c>
      <c r="M1576" s="1">
        <f t="shared" si="443"/>
        <v>0</v>
      </c>
      <c r="N1576" s="6" t="str">
        <f t="shared" si="444"/>
        <v>00</v>
      </c>
      <c r="O1576" s="1">
        <f t="shared" si="445"/>
        <v>5</v>
      </c>
      <c r="P1576" s="1">
        <f>IF(HEX2DEC(LEFT(E1576,4))&gt;=32768,HEX2DEC(LEFT(E1576,4))-65536,HEX2DEC(LEFT(E1576,4)))/Codes!$N$2</f>
        <v>3.6</v>
      </c>
      <c r="Q1576" s="1">
        <f>IF(HEX2DEC(RIGHT(E1576,4))&gt;=32768,HEX2DEC(RIGHT(E1576,4))-65536,HEX2DEC(RIGHT(E1576,4)))/Codes!$N$2</f>
        <v>0</v>
      </c>
      <c r="R1576" s="1">
        <f>IF(HEX2DEC(LEFT(F1576,4))&gt;=32768,HEX2DEC(LEFT(F1576,4))-65536,HEX2DEC(LEFT(F1576,4)))/Codes!$N$2</f>
        <v>4</v>
      </c>
      <c r="S1576" s="1">
        <f>IF(HEX2DEC(RIGHT(F1576,4))&gt;=32768,HEX2DEC(RIGHT(F1576,4))-65536,HEX2DEC(RIGHT(F1576,4)))/Codes!$N$2</f>
        <v>4</v>
      </c>
      <c r="T1576" s="18">
        <f t="shared" si="446"/>
        <v>105</v>
      </c>
      <c r="U1576" s="1">
        <f t="shared" si="447"/>
        <v>66</v>
      </c>
      <c r="V1576" s="1">
        <f t="shared" si="448"/>
        <v>0</v>
      </c>
      <c r="W1576" s="1" t="str">
        <f t="shared" si="449"/>
        <v>100</v>
      </c>
      <c r="X1576" s="1">
        <f t="shared" si="450"/>
        <v>1</v>
      </c>
      <c r="Y1576" s="1">
        <f t="shared" si="451"/>
        <v>50</v>
      </c>
      <c r="Z1576" s="1" t="str">
        <f>VLOOKUP(BIN2DEC(MID(HEX2BIN(MID(H1576,3,2),8),2,5)),Codes!$E$1:$F$18,2)</f>
        <v>Flame</v>
      </c>
      <c r="AA1576" s="6" t="str">
        <f t="shared" si="452"/>
        <v>0</v>
      </c>
      <c r="AB1576" s="1">
        <f t="shared" si="453"/>
        <v>0</v>
      </c>
      <c r="AC1576" s="1" t="str">
        <f>VLOOKUP(BIN2DEC(RIGHT(HEX2BIN(MID(H1576,6,1),4),1)&amp;LEFT(HEX2BIN(MID(H1576,7,1),4),1)),Codes!$K$1:$L$5,2)</f>
        <v>S</v>
      </c>
      <c r="AD1576" s="1" t="str">
        <f>VLOOKUP(BIN2DEC(RIGHT(HEX2BIN(MID(H1576,7,1),4),3)&amp;LEFT(HEX2BIN(MID(H1576,8,1),4),2)),Codes!$H$2:$I$33,2)</f>
        <v>Burn</v>
      </c>
      <c r="AE1576" s="1" t="str">
        <f t="shared" si="454"/>
        <v>1</v>
      </c>
      <c r="AF1576" s="1" t="str">
        <f t="shared" si="455"/>
        <v>1</v>
      </c>
      <c r="AH1576" s="6">
        <f t="shared" si="456"/>
        <v>8</v>
      </c>
    </row>
    <row r="1577" spans="1:34">
      <c r="A1577" s="3" t="s">
        <v>5991</v>
      </c>
      <c r="B1577" s="1" t="s">
        <v>43</v>
      </c>
      <c r="C1577" s="6" t="s">
        <v>1116</v>
      </c>
      <c r="D1577" s="9" t="s">
        <v>5992</v>
      </c>
      <c r="E1577" s="9" t="s">
        <v>256</v>
      </c>
      <c r="F1577" s="9" t="s">
        <v>91</v>
      </c>
      <c r="G1577" s="9" t="s">
        <v>139</v>
      </c>
      <c r="H1577" s="9" t="s">
        <v>172</v>
      </c>
      <c r="J1577" s="6" t="str">
        <f t="shared" si="440"/>
        <v>001011</v>
      </c>
      <c r="K1577" s="1">
        <f t="shared" si="441"/>
        <v>0</v>
      </c>
      <c r="L1577" s="6" t="str">
        <f t="shared" si="442"/>
        <v>00000</v>
      </c>
      <c r="M1577" s="1">
        <f t="shared" si="443"/>
        <v>49</v>
      </c>
      <c r="N1577" s="6" t="str">
        <f t="shared" si="444"/>
        <v>00</v>
      </c>
      <c r="O1577" s="1">
        <f t="shared" si="445"/>
        <v>11</v>
      </c>
      <c r="P1577" s="1">
        <f>IF(HEX2DEC(LEFT(E1577,4))&gt;=32768,HEX2DEC(LEFT(E1577,4))-65536,HEX2DEC(LEFT(E1577,4)))/Codes!$N$2</f>
        <v>3.6</v>
      </c>
      <c r="Q1577" s="1">
        <f>IF(HEX2DEC(RIGHT(E1577,4))&gt;=32768,HEX2DEC(RIGHT(E1577,4))-65536,HEX2DEC(RIGHT(E1577,4)))/Codes!$N$2</f>
        <v>0</v>
      </c>
      <c r="R1577" s="1">
        <f>IF(HEX2DEC(LEFT(F1577,4))&gt;=32768,HEX2DEC(LEFT(F1577,4))-65536,HEX2DEC(LEFT(F1577,4)))/Codes!$N$2</f>
        <v>0</v>
      </c>
      <c r="S1577" s="1">
        <f>IF(HEX2DEC(RIGHT(F1577,4))&gt;=32768,HEX2DEC(RIGHT(F1577,4))-65536,HEX2DEC(RIGHT(F1577,4)))/Codes!$N$2</f>
        <v>0</v>
      </c>
      <c r="T1577" s="18">
        <f t="shared" si="446"/>
        <v>361</v>
      </c>
      <c r="U1577" s="1">
        <f t="shared" si="447"/>
        <v>100</v>
      </c>
      <c r="V1577" s="1">
        <f t="shared" si="448"/>
        <v>0</v>
      </c>
      <c r="W1577" s="1" t="str">
        <f t="shared" si="449"/>
        <v>100</v>
      </c>
      <c r="X1577" s="1">
        <f t="shared" si="450"/>
        <v>3</v>
      </c>
      <c r="Y1577" s="1">
        <f t="shared" si="451"/>
        <v>8</v>
      </c>
      <c r="Z1577" s="1" t="str">
        <f>VLOOKUP(BIN2DEC(MID(HEX2BIN(MID(H1577,3,2),8),2,5)),Codes!$E$1:$F$18,2)</f>
        <v>Normal</v>
      </c>
      <c r="AA1577" s="6" t="str">
        <f t="shared" si="452"/>
        <v>0</v>
      </c>
      <c r="AB1577" s="1">
        <f t="shared" si="453"/>
        <v>0</v>
      </c>
      <c r="AC1577" s="1" t="str">
        <f>VLOOKUP(BIN2DEC(RIGHT(HEX2BIN(MID(H1577,6,1),4),1)&amp;LEFT(HEX2BIN(MID(H1577,7,1),4),1)),Codes!$K$1:$L$5,2)</f>
        <v>M</v>
      </c>
      <c r="AD1577" s="1" t="str">
        <f>VLOOKUP(BIN2DEC(RIGHT(HEX2BIN(MID(H1577,7,1),4),3)&amp;LEFT(HEX2BIN(MID(H1577,8,1),4),2)),Codes!$H$2:$I$33,2)</f>
        <v>Kick</v>
      </c>
      <c r="AE1577" s="1" t="str">
        <f t="shared" si="454"/>
        <v>1</v>
      </c>
      <c r="AF1577" s="1" t="str">
        <f t="shared" si="455"/>
        <v>1</v>
      </c>
      <c r="AH1577" s="6">
        <f t="shared" si="456"/>
        <v>34</v>
      </c>
    </row>
    <row r="1578" spans="1:34">
      <c r="A1578" s="3" t="s">
        <v>5993</v>
      </c>
      <c r="B1578" s="1" t="s">
        <v>43</v>
      </c>
      <c r="C1578" s="6" t="s">
        <v>1116</v>
      </c>
      <c r="D1578" s="9" t="s">
        <v>5994</v>
      </c>
      <c r="E1578" s="9" t="s">
        <v>285</v>
      </c>
      <c r="F1578" s="9" t="s">
        <v>91</v>
      </c>
      <c r="G1578" s="9" t="s">
        <v>139</v>
      </c>
      <c r="H1578" s="9" t="s">
        <v>172</v>
      </c>
      <c r="J1578" s="6" t="str">
        <f t="shared" si="440"/>
        <v>001011</v>
      </c>
      <c r="K1578" s="1">
        <f t="shared" si="441"/>
        <v>1</v>
      </c>
      <c r="L1578" s="6" t="str">
        <f t="shared" si="442"/>
        <v>00000</v>
      </c>
      <c r="M1578" s="1">
        <f t="shared" si="443"/>
        <v>49</v>
      </c>
      <c r="N1578" s="6" t="str">
        <f t="shared" si="444"/>
        <v>00</v>
      </c>
      <c r="O1578" s="1">
        <f t="shared" si="445"/>
        <v>11</v>
      </c>
      <c r="P1578" s="1">
        <f>IF(HEX2DEC(LEFT(E1578,4))&gt;=32768,HEX2DEC(LEFT(E1578,4))-65536,HEX2DEC(LEFT(E1578,4)))/Codes!$N$2</f>
        <v>4</v>
      </c>
      <c r="Q1578" s="1">
        <f>IF(HEX2DEC(RIGHT(E1578,4))&gt;=32768,HEX2DEC(RIGHT(E1578,4))-65536,HEX2DEC(RIGHT(E1578,4)))/Codes!$N$2</f>
        <v>4.4000000000000004</v>
      </c>
      <c r="R1578" s="1">
        <f>IF(HEX2DEC(LEFT(F1578,4))&gt;=32768,HEX2DEC(LEFT(F1578,4))-65536,HEX2DEC(LEFT(F1578,4)))/Codes!$N$2</f>
        <v>0</v>
      </c>
      <c r="S1578" s="1">
        <f>IF(HEX2DEC(RIGHT(F1578,4))&gt;=32768,HEX2DEC(RIGHT(F1578,4))-65536,HEX2DEC(RIGHT(F1578,4)))/Codes!$N$2</f>
        <v>0</v>
      </c>
      <c r="T1578" s="18">
        <f t="shared" si="446"/>
        <v>361</v>
      </c>
      <c r="U1578" s="1">
        <f t="shared" si="447"/>
        <v>100</v>
      </c>
      <c r="V1578" s="1">
        <f t="shared" si="448"/>
        <v>0</v>
      </c>
      <c r="W1578" s="1" t="str">
        <f t="shared" si="449"/>
        <v>100</v>
      </c>
      <c r="X1578" s="1">
        <f t="shared" si="450"/>
        <v>3</v>
      </c>
      <c r="Y1578" s="1">
        <f t="shared" si="451"/>
        <v>8</v>
      </c>
      <c r="Z1578" s="1" t="str">
        <f>VLOOKUP(BIN2DEC(MID(HEX2BIN(MID(H1578,3,2),8),2,5)),Codes!$E$1:$F$18,2)</f>
        <v>Normal</v>
      </c>
      <c r="AA1578" s="6" t="str">
        <f t="shared" si="452"/>
        <v>0</v>
      </c>
      <c r="AB1578" s="1">
        <f t="shared" si="453"/>
        <v>0</v>
      </c>
      <c r="AC1578" s="1" t="str">
        <f>VLOOKUP(BIN2DEC(RIGHT(HEX2BIN(MID(H1578,6,1),4),1)&amp;LEFT(HEX2BIN(MID(H1578,7,1),4),1)),Codes!$K$1:$L$5,2)</f>
        <v>M</v>
      </c>
      <c r="AD1578" s="1" t="str">
        <f>VLOOKUP(BIN2DEC(RIGHT(HEX2BIN(MID(H1578,7,1),4),3)&amp;LEFT(HEX2BIN(MID(H1578,8,1),4),2)),Codes!$H$2:$I$33,2)</f>
        <v>Kick</v>
      </c>
      <c r="AE1578" s="1" t="str">
        <f t="shared" si="454"/>
        <v>1</v>
      </c>
      <c r="AF1578" s="1" t="str">
        <f t="shared" si="455"/>
        <v>1</v>
      </c>
      <c r="AH1578" s="6">
        <f t="shared" si="456"/>
        <v>34</v>
      </c>
    </row>
    <row r="1579" spans="1:34">
      <c r="A1579" s="3" t="s">
        <v>5995</v>
      </c>
      <c r="B1579" s="1" t="s">
        <v>43</v>
      </c>
      <c r="C1579" s="6" t="s">
        <v>3420</v>
      </c>
      <c r="D1579" s="9" t="s">
        <v>1647</v>
      </c>
      <c r="E1579" s="9" t="s">
        <v>232</v>
      </c>
      <c r="F1579" s="9" t="s">
        <v>91</v>
      </c>
      <c r="G1579" s="9" t="s">
        <v>5996</v>
      </c>
      <c r="H1579" s="9" t="s">
        <v>435</v>
      </c>
      <c r="J1579" s="6" t="str">
        <f t="shared" si="440"/>
        <v>001011</v>
      </c>
      <c r="K1579" s="1">
        <f t="shared" si="441"/>
        <v>0</v>
      </c>
      <c r="L1579" s="6" t="str">
        <f t="shared" si="442"/>
        <v>00000</v>
      </c>
      <c r="M1579" s="1">
        <f t="shared" si="443"/>
        <v>55</v>
      </c>
      <c r="N1579" s="6" t="str">
        <f t="shared" si="444"/>
        <v>00</v>
      </c>
      <c r="O1579" s="1">
        <f t="shared" si="445"/>
        <v>8</v>
      </c>
      <c r="P1579" s="1">
        <f>IF(HEX2DEC(LEFT(E1579,4))&gt;=32768,HEX2DEC(LEFT(E1579,4))-65536,HEX2DEC(LEFT(E1579,4)))/Codes!$N$2</f>
        <v>4.8</v>
      </c>
      <c r="Q1579" s="1">
        <f>IF(HEX2DEC(RIGHT(E1579,4))&gt;=32768,HEX2DEC(RIGHT(E1579,4))-65536,HEX2DEC(RIGHT(E1579,4)))/Codes!$N$2</f>
        <v>0</v>
      </c>
      <c r="R1579" s="1">
        <f>IF(HEX2DEC(LEFT(F1579,4))&gt;=32768,HEX2DEC(LEFT(F1579,4))-65536,HEX2DEC(LEFT(F1579,4)))/Codes!$N$2</f>
        <v>0</v>
      </c>
      <c r="S1579" s="1">
        <f>IF(HEX2DEC(RIGHT(F1579,4))&gt;=32768,HEX2DEC(RIGHT(F1579,4))-65536,HEX2DEC(RIGHT(F1579,4)))/Codes!$N$2</f>
        <v>0</v>
      </c>
      <c r="T1579" s="18">
        <f t="shared" si="446"/>
        <v>92</v>
      </c>
      <c r="U1579" s="1">
        <f t="shared" si="447"/>
        <v>118</v>
      </c>
      <c r="V1579" s="1">
        <f t="shared" si="448"/>
        <v>0</v>
      </c>
      <c r="W1579" s="1" t="str">
        <f t="shared" si="449"/>
        <v>100</v>
      </c>
      <c r="X1579" s="1">
        <f t="shared" si="450"/>
        <v>3</v>
      </c>
      <c r="Y1579" s="1">
        <f t="shared" si="451"/>
        <v>40</v>
      </c>
      <c r="Z1579" s="1" t="str">
        <f>VLOOKUP(BIN2DEC(MID(HEX2BIN(MID(H1579,3,2),8),2,5)),Codes!$E$1:$F$18,2)</f>
        <v>Normal</v>
      </c>
      <c r="AA1579" s="6" t="str">
        <f t="shared" si="452"/>
        <v>0</v>
      </c>
      <c r="AB1579" s="1">
        <f t="shared" si="453"/>
        <v>0</v>
      </c>
      <c r="AC1579" s="1" t="str">
        <f>VLOOKUP(BIN2DEC(RIGHT(HEX2BIN(MID(H1579,6,1),4),1)&amp;LEFT(HEX2BIN(MID(H1579,7,1),4),1)),Codes!$K$1:$L$5,2)</f>
        <v>L</v>
      </c>
      <c r="AD1579" s="1" t="str">
        <f>VLOOKUP(BIN2DEC(RIGHT(HEX2BIN(MID(H1579,7,1),4),3)&amp;LEFT(HEX2BIN(MID(H1579,8,1),4),2)),Codes!$H$2:$I$33,2)</f>
        <v>Kick</v>
      </c>
      <c r="AE1579" s="1" t="str">
        <f t="shared" si="454"/>
        <v>1</v>
      </c>
      <c r="AF1579" s="1" t="str">
        <f t="shared" si="455"/>
        <v>1</v>
      </c>
      <c r="AH1579" s="6">
        <f t="shared" si="456"/>
        <v>66</v>
      </c>
    </row>
    <row r="1580" spans="1:34">
      <c r="A1580" s="3" t="s">
        <v>5997</v>
      </c>
      <c r="B1580" s="1" t="s">
        <v>43</v>
      </c>
      <c r="C1580" s="6" t="s">
        <v>3420</v>
      </c>
      <c r="D1580" s="9" t="s">
        <v>5998</v>
      </c>
      <c r="E1580" s="9" t="s">
        <v>3492</v>
      </c>
      <c r="F1580" s="9" t="s">
        <v>91</v>
      </c>
      <c r="G1580" s="9" t="s">
        <v>5999</v>
      </c>
      <c r="H1580" s="9" t="s">
        <v>435</v>
      </c>
      <c r="J1580" s="6" t="str">
        <f t="shared" si="440"/>
        <v>001011</v>
      </c>
      <c r="K1580" s="1">
        <f t="shared" si="441"/>
        <v>1</v>
      </c>
      <c r="L1580" s="6" t="str">
        <f t="shared" si="442"/>
        <v>00000</v>
      </c>
      <c r="M1580" s="1">
        <f t="shared" si="443"/>
        <v>55</v>
      </c>
      <c r="N1580" s="6" t="str">
        <f t="shared" si="444"/>
        <v>00</v>
      </c>
      <c r="O1580" s="1">
        <f t="shared" si="445"/>
        <v>8</v>
      </c>
      <c r="P1580" s="1">
        <f>IF(HEX2DEC(LEFT(E1580,4))&gt;=32768,HEX2DEC(LEFT(E1580,4))-65536,HEX2DEC(LEFT(E1580,4)))/Codes!$N$2</f>
        <v>5.6</v>
      </c>
      <c r="Q1580" s="1">
        <f>IF(HEX2DEC(RIGHT(E1580,4))&gt;=32768,HEX2DEC(RIGHT(E1580,4))-65536,HEX2DEC(RIGHT(E1580,4)))/Codes!$N$2</f>
        <v>4</v>
      </c>
      <c r="R1580" s="1">
        <f>IF(HEX2DEC(LEFT(F1580,4))&gt;=32768,HEX2DEC(LEFT(F1580,4))-65536,HEX2DEC(LEFT(F1580,4)))/Codes!$N$2</f>
        <v>0</v>
      </c>
      <c r="S1580" s="1">
        <f>IF(HEX2DEC(RIGHT(F1580,4))&gt;=32768,HEX2DEC(RIGHT(F1580,4))-65536,HEX2DEC(RIGHT(F1580,4)))/Codes!$N$2</f>
        <v>0</v>
      </c>
      <c r="T1580" s="18">
        <f t="shared" si="446"/>
        <v>92</v>
      </c>
      <c r="U1580" s="1">
        <f t="shared" si="447"/>
        <v>114</v>
      </c>
      <c r="V1580" s="1">
        <f t="shared" si="448"/>
        <v>0</v>
      </c>
      <c r="W1580" s="1" t="str">
        <f t="shared" si="449"/>
        <v>100</v>
      </c>
      <c r="X1580" s="1">
        <f t="shared" si="450"/>
        <v>3</v>
      </c>
      <c r="Y1580" s="1">
        <f t="shared" si="451"/>
        <v>40</v>
      </c>
      <c r="Z1580" s="1" t="str">
        <f>VLOOKUP(BIN2DEC(MID(HEX2BIN(MID(H1580,3,2),8),2,5)),Codes!$E$1:$F$18,2)</f>
        <v>Normal</v>
      </c>
      <c r="AA1580" s="6" t="str">
        <f t="shared" si="452"/>
        <v>0</v>
      </c>
      <c r="AB1580" s="1">
        <f t="shared" si="453"/>
        <v>0</v>
      </c>
      <c r="AC1580" s="1" t="str">
        <f>VLOOKUP(BIN2DEC(RIGHT(HEX2BIN(MID(H1580,6,1),4),1)&amp;LEFT(HEX2BIN(MID(H1580,7,1),4),1)),Codes!$K$1:$L$5,2)</f>
        <v>L</v>
      </c>
      <c r="AD1580" s="1" t="str">
        <f>VLOOKUP(BIN2DEC(RIGHT(HEX2BIN(MID(H1580,7,1),4),3)&amp;LEFT(HEX2BIN(MID(H1580,8,1),4),2)),Codes!$H$2:$I$33,2)</f>
        <v>Kick</v>
      </c>
      <c r="AE1580" s="1" t="str">
        <f t="shared" si="454"/>
        <v>1</v>
      </c>
      <c r="AF1580" s="1" t="str">
        <f t="shared" si="455"/>
        <v>1</v>
      </c>
      <c r="AH1580" s="6">
        <f t="shared" si="456"/>
        <v>66</v>
      </c>
    </row>
    <row r="1581" spans="1:34">
      <c r="A1581" s="3" t="s">
        <v>6000</v>
      </c>
      <c r="B1581" s="1" t="s">
        <v>43</v>
      </c>
      <c r="C1581" s="6" t="s">
        <v>3421</v>
      </c>
      <c r="D1581" s="9" t="s">
        <v>6001</v>
      </c>
      <c r="E1581" s="9" t="s">
        <v>232</v>
      </c>
      <c r="F1581" s="9" t="s">
        <v>91</v>
      </c>
      <c r="G1581" s="9" t="s">
        <v>6002</v>
      </c>
      <c r="H1581" s="9" t="s">
        <v>199</v>
      </c>
      <c r="J1581" s="6" t="str">
        <f t="shared" si="440"/>
        <v>001011</v>
      </c>
      <c r="K1581" s="1">
        <f t="shared" si="441"/>
        <v>0</v>
      </c>
      <c r="L1581" s="6" t="str">
        <f t="shared" si="442"/>
        <v>00000</v>
      </c>
      <c r="M1581" s="1">
        <f t="shared" si="443"/>
        <v>55</v>
      </c>
      <c r="N1581" s="6" t="str">
        <f t="shared" si="444"/>
        <v>00</v>
      </c>
      <c r="O1581" s="1">
        <f t="shared" si="445"/>
        <v>6</v>
      </c>
      <c r="P1581" s="1">
        <f>IF(HEX2DEC(LEFT(E1581,4))&gt;=32768,HEX2DEC(LEFT(E1581,4))-65536,HEX2DEC(LEFT(E1581,4)))/Codes!$N$2</f>
        <v>4.8</v>
      </c>
      <c r="Q1581" s="1">
        <f>IF(HEX2DEC(RIGHT(E1581,4))&gt;=32768,HEX2DEC(RIGHT(E1581,4))-65536,HEX2DEC(RIGHT(E1581,4)))/Codes!$N$2</f>
        <v>0</v>
      </c>
      <c r="R1581" s="1">
        <f>IF(HEX2DEC(LEFT(F1581,4))&gt;=32768,HEX2DEC(LEFT(F1581,4))-65536,HEX2DEC(LEFT(F1581,4)))/Codes!$N$2</f>
        <v>0</v>
      </c>
      <c r="S1581" s="1">
        <f>IF(HEX2DEC(RIGHT(F1581,4))&gt;=32768,HEX2DEC(RIGHT(F1581,4))-65536,HEX2DEC(RIGHT(F1581,4)))/Codes!$N$2</f>
        <v>0</v>
      </c>
      <c r="T1581" s="18">
        <f t="shared" si="446"/>
        <v>88</v>
      </c>
      <c r="U1581" s="1">
        <f t="shared" si="447"/>
        <v>118</v>
      </c>
      <c r="V1581" s="1">
        <f t="shared" si="448"/>
        <v>0</v>
      </c>
      <c r="W1581" s="1" t="str">
        <f t="shared" si="449"/>
        <v>100</v>
      </c>
      <c r="X1581" s="1">
        <f t="shared" si="450"/>
        <v>3</v>
      </c>
      <c r="Y1581" s="1">
        <f t="shared" si="451"/>
        <v>40</v>
      </c>
      <c r="Z1581" s="1" t="str">
        <f>VLOOKUP(BIN2DEC(MID(HEX2BIN(MID(H1581,3,2),8),2,5)),Codes!$E$1:$F$18,2)</f>
        <v>Normal</v>
      </c>
      <c r="AA1581" s="6" t="str">
        <f t="shared" si="452"/>
        <v>0</v>
      </c>
      <c r="AB1581" s="1">
        <f t="shared" si="453"/>
        <v>0</v>
      </c>
      <c r="AC1581" s="1" t="str">
        <f>VLOOKUP(BIN2DEC(RIGHT(HEX2BIN(MID(H1581,6,1),4),1)&amp;LEFT(HEX2BIN(MID(H1581,7,1),4),1)),Codes!$K$1:$L$5,2)</f>
        <v>M</v>
      </c>
      <c r="AD1581" s="1" t="str">
        <f>VLOOKUP(BIN2DEC(RIGHT(HEX2BIN(MID(H1581,7,1),4),3)&amp;LEFT(HEX2BIN(MID(H1581,8,1),4),2)),Codes!$H$2:$I$33,2)</f>
        <v>Kick</v>
      </c>
      <c r="AE1581" s="1" t="str">
        <f t="shared" si="454"/>
        <v>1</v>
      </c>
      <c r="AF1581" s="1" t="str">
        <f t="shared" si="455"/>
        <v>1</v>
      </c>
      <c r="AH1581" s="6">
        <f t="shared" si="456"/>
        <v>34</v>
      </c>
    </row>
    <row r="1582" spans="1:34">
      <c r="A1582" s="3" t="s">
        <v>6003</v>
      </c>
      <c r="B1582" s="1" t="s">
        <v>43</v>
      </c>
      <c r="C1582" s="6" t="s">
        <v>3421</v>
      </c>
      <c r="D1582" s="9" t="s">
        <v>6004</v>
      </c>
      <c r="E1582" s="9" t="s">
        <v>5165</v>
      </c>
      <c r="F1582" s="9" t="s">
        <v>91</v>
      </c>
      <c r="G1582" s="9" t="s">
        <v>6005</v>
      </c>
      <c r="H1582" s="9" t="s">
        <v>199</v>
      </c>
      <c r="J1582" s="6" t="str">
        <f t="shared" si="440"/>
        <v>001011</v>
      </c>
      <c r="K1582" s="1">
        <f t="shared" si="441"/>
        <v>1</v>
      </c>
      <c r="L1582" s="6" t="str">
        <f t="shared" si="442"/>
        <v>00000</v>
      </c>
      <c r="M1582" s="1">
        <f t="shared" si="443"/>
        <v>55</v>
      </c>
      <c r="N1582" s="6" t="str">
        <f t="shared" si="444"/>
        <v>00</v>
      </c>
      <c r="O1582" s="1">
        <f t="shared" si="445"/>
        <v>6</v>
      </c>
      <c r="P1582" s="1">
        <f>IF(HEX2DEC(LEFT(E1582,4))&gt;=32768,HEX2DEC(LEFT(E1582,4))-65536,HEX2DEC(LEFT(E1582,4)))/Codes!$N$2</f>
        <v>5.6</v>
      </c>
      <c r="Q1582" s="1">
        <f>IF(HEX2DEC(RIGHT(E1582,4))&gt;=32768,HEX2DEC(RIGHT(E1582,4))-65536,HEX2DEC(RIGHT(E1582,4)))/Codes!$N$2</f>
        <v>4.8</v>
      </c>
      <c r="R1582" s="1">
        <f>IF(HEX2DEC(LEFT(F1582,4))&gt;=32768,HEX2DEC(LEFT(F1582,4))-65536,HEX2DEC(LEFT(F1582,4)))/Codes!$N$2</f>
        <v>0</v>
      </c>
      <c r="S1582" s="1">
        <f>IF(HEX2DEC(RIGHT(F1582,4))&gt;=32768,HEX2DEC(RIGHT(F1582,4))-65536,HEX2DEC(RIGHT(F1582,4)))/Codes!$N$2</f>
        <v>0</v>
      </c>
      <c r="T1582" s="18">
        <f t="shared" si="446"/>
        <v>88</v>
      </c>
      <c r="U1582" s="1">
        <f t="shared" si="447"/>
        <v>114</v>
      </c>
      <c r="V1582" s="1">
        <f t="shared" si="448"/>
        <v>0</v>
      </c>
      <c r="W1582" s="1" t="str">
        <f t="shared" si="449"/>
        <v>100</v>
      </c>
      <c r="X1582" s="1">
        <f t="shared" si="450"/>
        <v>3</v>
      </c>
      <c r="Y1582" s="1">
        <f t="shared" si="451"/>
        <v>40</v>
      </c>
      <c r="Z1582" s="1" t="str">
        <f>VLOOKUP(BIN2DEC(MID(HEX2BIN(MID(H1582,3,2),8),2,5)),Codes!$E$1:$F$18,2)</f>
        <v>Normal</v>
      </c>
      <c r="AA1582" s="6" t="str">
        <f t="shared" si="452"/>
        <v>0</v>
      </c>
      <c r="AB1582" s="1">
        <f t="shared" si="453"/>
        <v>0</v>
      </c>
      <c r="AC1582" s="1" t="str">
        <f>VLOOKUP(BIN2DEC(RIGHT(HEX2BIN(MID(H1582,6,1),4),1)&amp;LEFT(HEX2BIN(MID(H1582,7,1),4),1)),Codes!$K$1:$L$5,2)</f>
        <v>M</v>
      </c>
      <c r="AD1582" s="1" t="str">
        <f>VLOOKUP(BIN2DEC(RIGHT(HEX2BIN(MID(H1582,7,1),4),3)&amp;LEFT(HEX2BIN(MID(H1582,8,1),4),2)),Codes!$H$2:$I$33,2)</f>
        <v>Kick</v>
      </c>
      <c r="AE1582" s="1" t="str">
        <f t="shared" si="454"/>
        <v>1</v>
      </c>
      <c r="AF1582" s="1" t="str">
        <f t="shared" si="455"/>
        <v>1</v>
      </c>
      <c r="AH1582" s="6">
        <f t="shared" si="456"/>
        <v>34</v>
      </c>
    </row>
    <row r="1583" spans="1:34">
      <c r="A1583" s="3" t="s">
        <v>6006</v>
      </c>
      <c r="B1583" s="1" t="s">
        <v>43</v>
      </c>
      <c r="C1583" s="6" t="s">
        <v>349</v>
      </c>
      <c r="D1583" s="9" t="s">
        <v>1632</v>
      </c>
      <c r="E1583" s="9" t="s">
        <v>207</v>
      </c>
      <c r="F1583" s="9" t="s">
        <v>91</v>
      </c>
      <c r="G1583" s="9" t="s">
        <v>6007</v>
      </c>
      <c r="H1583" s="9" t="s">
        <v>199</v>
      </c>
      <c r="J1583" s="6" t="str">
        <f t="shared" si="440"/>
        <v>001011</v>
      </c>
      <c r="K1583" s="1">
        <f t="shared" si="441"/>
        <v>0</v>
      </c>
      <c r="L1583" s="6" t="str">
        <f t="shared" si="442"/>
        <v>00000</v>
      </c>
      <c r="M1583" s="1">
        <f t="shared" si="443"/>
        <v>55</v>
      </c>
      <c r="N1583" s="6" t="str">
        <f t="shared" si="444"/>
        <v>00</v>
      </c>
      <c r="O1583" s="1">
        <f t="shared" si="445"/>
        <v>10</v>
      </c>
      <c r="P1583" s="1">
        <f>IF(HEX2DEC(LEFT(E1583,4))&gt;=32768,HEX2DEC(LEFT(E1583,4))-65536,HEX2DEC(LEFT(E1583,4)))/Codes!$N$2</f>
        <v>4</v>
      </c>
      <c r="Q1583" s="1">
        <f>IF(HEX2DEC(RIGHT(E1583,4))&gt;=32768,HEX2DEC(RIGHT(E1583,4))-65536,HEX2DEC(RIGHT(E1583,4)))/Codes!$N$2</f>
        <v>0</v>
      </c>
      <c r="R1583" s="1">
        <f>IF(HEX2DEC(LEFT(F1583,4))&gt;=32768,HEX2DEC(LEFT(F1583,4))-65536,HEX2DEC(LEFT(F1583,4)))/Codes!$N$2</f>
        <v>0</v>
      </c>
      <c r="S1583" s="1">
        <f>IF(HEX2DEC(RIGHT(F1583,4))&gt;=32768,HEX2DEC(RIGHT(F1583,4))-65536,HEX2DEC(RIGHT(F1583,4)))/Codes!$N$2</f>
        <v>0</v>
      </c>
      <c r="T1583" s="18">
        <f t="shared" si="446"/>
        <v>20</v>
      </c>
      <c r="U1583" s="1">
        <f t="shared" si="447"/>
        <v>30</v>
      </c>
      <c r="V1583" s="1">
        <f t="shared" si="448"/>
        <v>0</v>
      </c>
      <c r="W1583" s="1" t="str">
        <f t="shared" si="449"/>
        <v>100</v>
      </c>
      <c r="X1583" s="1">
        <f t="shared" si="450"/>
        <v>3</v>
      </c>
      <c r="Y1583" s="1">
        <f t="shared" si="451"/>
        <v>40</v>
      </c>
      <c r="Z1583" s="1" t="str">
        <f>VLOOKUP(BIN2DEC(MID(HEX2BIN(MID(H1583,3,2),8),2,5)),Codes!$E$1:$F$18,2)</f>
        <v>Normal</v>
      </c>
      <c r="AA1583" s="6" t="str">
        <f t="shared" si="452"/>
        <v>0</v>
      </c>
      <c r="AB1583" s="1">
        <f t="shared" si="453"/>
        <v>0</v>
      </c>
      <c r="AC1583" s="1" t="str">
        <f>VLOOKUP(BIN2DEC(RIGHT(HEX2BIN(MID(H1583,6,1),4),1)&amp;LEFT(HEX2BIN(MID(H1583,7,1),4),1)),Codes!$K$1:$L$5,2)</f>
        <v>M</v>
      </c>
      <c r="AD1583" s="1" t="str">
        <f>VLOOKUP(BIN2DEC(RIGHT(HEX2BIN(MID(H1583,7,1),4),3)&amp;LEFT(HEX2BIN(MID(H1583,8,1),4),2)),Codes!$H$2:$I$33,2)</f>
        <v>Kick</v>
      </c>
      <c r="AE1583" s="1" t="str">
        <f t="shared" si="454"/>
        <v>1</v>
      </c>
      <c r="AF1583" s="1" t="str">
        <f t="shared" si="455"/>
        <v>1</v>
      </c>
      <c r="AH1583" s="6">
        <f t="shared" si="456"/>
        <v>34</v>
      </c>
    </row>
    <row r="1584" spans="1:34">
      <c r="A1584" s="3" t="s">
        <v>6008</v>
      </c>
      <c r="B1584" s="1" t="s">
        <v>43</v>
      </c>
      <c r="C1584" s="6" t="s">
        <v>349</v>
      </c>
      <c r="D1584" s="9" t="s">
        <v>6009</v>
      </c>
      <c r="E1584" s="9" t="s">
        <v>6010</v>
      </c>
      <c r="F1584" s="9" t="s">
        <v>91</v>
      </c>
      <c r="G1584" s="9" t="s">
        <v>6007</v>
      </c>
      <c r="H1584" s="9" t="s">
        <v>199</v>
      </c>
      <c r="J1584" s="6" t="str">
        <f t="shared" si="440"/>
        <v>001011</v>
      </c>
      <c r="K1584" s="1">
        <f t="shared" si="441"/>
        <v>1</v>
      </c>
      <c r="L1584" s="6" t="str">
        <f t="shared" si="442"/>
        <v>00000</v>
      </c>
      <c r="M1584" s="1">
        <f t="shared" si="443"/>
        <v>55</v>
      </c>
      <c r="N1584" s="6" t="str">
        <f t="shared" si="444"/>
        <v>00</v>
      </c>
      <c r="O1584" s="1">
        <f t="shared" si="445"/>
        <v>10</v>
      </c>
      <c r="P1584" s="1">
        <f>IF(HEX2DEC(LEFT(E1584,4))&gt;=32768,HEX2DEC(LEFT(E1584,4))-65536,HEX2DEC(LEFT(E1584,4)))/Codes!$N$2</f>
        <v>4.8</v>
      </c>
      <c r="Q1584" s="1">
        <f>IF(HEX2DEC(RIGHT(E1584,4))&gt;=32768,HEX2DEC(RIGHT(E1584,4))-65536,HEX2DEC(RIGHT(E1584,4)))/Codes!$N$2</f>
        <v>5.1120000000000001</v>
      </c>
      <c r="R1584" s="1">
        <f>IF(HEX2DEC(LEFT(F1584,4))&gt;=32768,HEX2DEC(LEFT(F1584,4))-65536,HEX2DEC(LEFT(F1584,4)))/Codes!$N$2</f>
        <v>0</v>
      </c>
      <c r="S1584" s="1">
        <f>IF(HEX2DEC(RIGHT(F1584,4))&gt;=32768,HEX2DEC(RIGHT(F1584,4))-65536,HEX2DEC(RIGHT(F1584,4)))/Codes!$N$2</f>
        <v>0</v>
      </c>
      <c r="T1584" s="18">
        <f t="shared" si="446"/>
        <v>20</v>
      </c>
      <c r="U1584" s="1">
        <f t="shared" si="447"/>
        <v>30</v>
      </c>
      <c r="V1584" s="1">
        <f t="shared" si="448"/>
        <v>0</v>
      </c>
      <c r="W1584" s="1" t="str">
        <f t="shared" si="449"/>
        <v>100</v>
      </c>
      <c r="X1584" s="1">
        <f t="shared" si="450"/>
        <v>3</v>
      </c>
      <c r="Y1584" s="1">
        <f t="shared" si="451"/>
        <v>40</v>
      </c>
      <c r="Z1584" s="1" t="str">
        <f>VLOOKUP(BIN2DEC(MID(HEX2BIN(MID(H1584,3,2),8),2,5)),Codes!$E$1:$F$18,2)</f>
        <v>Normal</v>
      </c>
      <c r="AA1584" s="6" t="str">
        <f t="shared" si="452"/>
        <v>0</v>
      </c>
      <c r="AB1584" s="1">
        <f t="shared" si="453"/>
        <v>0</v>
      </c>
      <c r="AC1584" s="1" t="str">
        <f>VLOOKUP(BIN2DEC(RIGHT(HEX2BIN(MID(H1584,6,1),4),1)&amp;LEFT(HEX2BIN(MID(H1584,7,1),4),1)),Codes!$K$1:$L$5,2)</f>
        <v>M</v>
      </c>
      <c r="AD1584" s="1" t="str">
        <f>VLOOKUP(BIN2DEC(RIGHT(HEX2BIN(MID(H1584,7,1),4),3)&amp;LEFT(HEX2BIN(MID(H1584,8,1),4),2)),Codes!$H$2:$I$33,2)</f>
        <v>Kick</v>
      </c>
      <c r="AE1584" s="1" t="str">
        <f t="shared" si="454"/>
        <v>1</v>
      </c>
      <c r="AF1584" s="1" t="str">
        <f t="shared" si="455"/>
        <v>1</v>
      </c>
      <c r="AH1584" s="6">
        <f t="shared" si="456"/>
        <v>34</v>
      </c>
    </row>
    <row r="1585" spans="1:34">
      <c r="A1585" s="3" t="s">
        <v>6011</v>
      </c>
      <c r="B1585" s="1" t="s">
        <v>43</v>
      </c>
      <c r="C1585" s="6" t="s">
        <v>5377</v>
      </c>
      <c r="D1585" s="9" t="s">
        <v>6012</v>
      </c>
      <c r="E1585" s="9" t="s">
        <v>6013</v>
      </c>
      <c r="F1585" s="9" t="s">
        <v>91</v>
      </c>
      <c r="G1585" s="9" t="s">
        <v>1676</v>
      </c>
      <c r="H1585" s="9" t="s">
        <v>6014</v>
      </c>
      <c r="J1585" s="6" t="str">
        <f t="shared" si="440"/>
        <v>001011</v>
      </c>
      <c r="K1585" s="1">
        <f t="shared" si="441"/>
        <v>0</v>
      </c>
      <c r="L1585" s="6" t="str">
        <f t="shared" si="442"/>
        <v>00000</v>
      </c>
      <c r="M1585" s="1">
        <f t="shared" si="443"/>
        <v>49</v>
      </c>
      <c r="N1585" s="6" t="str">
        <f t="shared" si="444"/>
        <v>00</v>
      </c>
      <c r="O1585" s="1">
        <f t="shared" si="445"/>
        <v>15</v>
      </c>
      <c r="P1585" s="1">
        <f>IF(HEX2DEC(LEFT(E1585,4))&gt;=32768,HEX2DEC(LEFT(E1585,4))-65536,HEX2DEC(LEFT(E1585,4)))/Codes!$N$2</f>
        <v>4.8</v>
      </c>
      <c r="Q1585" s="1">
        <f>IF(HEX2DEC(RIGHT(E1585,4))&gt;=32768,HEX2DEC(RIGHT(E1585,4))-65536,HEX2DEC(RIGHT(E1585,4)))/Codes!$N$2</f>
        <v>-0.92</v>
      </c>
      <c r="R1585" s="1">
        <f>IF(HEX2DEC(LEFT(F1585,4))&gt;=32768,HEX2DEC(LEFT(F1585,4))-65536,HEX2DEC(LEFT(F1585,4)))/Codes!$N$2</f>
        <v>0</v>
      </c>
      <c r="S1585" s="1">
        <f>IF(HEX2DEC(RIGHT(F1585,4))&gt;=32768,HEX2DEC(RIGHT(F1585,4))-65536,HEX2DEC(RIGHT(F1585,4)))/Codes!$N$2</f>
        <v>0</v>
      </c>
      <c r="T1585" s="18">
        <f t="shared" si="446"/>
        <v>361</v>
      </c>
      <c r="U1585" s="1">
        <f t="shared" si="447"/>
        <v>96</v>
      </c>
      <c r="V1585" s="1">
        <f t="shared" si="448"/>
        <v>0</v>
      </c>
      <c r="W1585" s="1" t="str">
        <f t="shared" si="449"/>
        <v>100</v>
      </c>
      <c r="X1585" s="1">
        <f t="shared" si="450"/>
        <v>3</v>
      </c>
      <c r="Y1585" s="1">
        <f t="shared" si="451"/>
        <v>24</v>
      </c>
      <c r="Z1585" s="1" t="str">
        <f>VLOOKUP(BIN2DEC(MID(HEX2BIN(MID(H1585,3,2),8),2,5)),Codes!$E$1:$F$18,2)</f>
        <v>Normal</v>
      </c>
      <c r="AA1585" s="6" t="str">
        <f t="shared" si="452"/>
        <v>0</v>
      </c>
      <c r="AB1585" s="1">
        <f t="shared" si="453"/>
        <v>0</v>
      </c>
      <c r="AC1585" s="1" t="str">
        <f>VLOOKUP(BIN2DEC(RIGHT(HEX2BIN(MID(H1585,6,1),4),1)&amp;LEFT(HEX2BIN(MID(H1585,7,1),4),1)),Codes!$K$1:$L$5,2)</f>
        <v>L</v>
      </c>
      <c r="AD1585" s="1" t="str">
        <f>VLOOKUP(BIN2DEC(RIGHT(HEX2BIN(MID(H1585,7,1),4),3)&amp;LEFT(HEX2BIN(MID(H1585,8,1),4),2)),Codes!$H$2:$I$33,2)</f>
        <v>Kick</v>
      </c>
      <c r="AE1585" s="1" t="str">
        <f t="shared" si="454"/>
        <v>1</v>
      </c>
      <c r="AF1585" s="1" t="str">
        <f t="shared" si="455"/>
        <v>1</v>
      </c>
      <c r="AH1585" s="6">
        <f t="shared" si="456"/>
        <v>66</v>
      </c>
    </row>
    <row r="1586" spans="1:34">
      <c r="A1586" s="3" t="s">
        <v>6015</v>
      </c>
      <c r="B1586" s="1" t="s">
        <v>43</v>
      </c>
      <c r="C1586" s="6" t="s">
        <v>5377</v>
      </c>
      <c r="D1586" s="9" t="s">
        <v>3127</v>
      </c>
      <c r="E1586" s="9" t="s">
        <v>3733</v>
      </c>
      <c r="F1586" s="9" t="s">
        <v>91</v>
      </c>
      <c r="G1586" s="9" t="s">
        <v>1676</v>
      </c>
      <c r="H1586" s="9" t="s">
        <v>6014</v>
      </c>
      <c r="J1586" s="6" t="str">
        <f t="shared" si="440"/>
        <v>001011</v>
      </c>
      <c r="K1586" s="1">
        <f t="shared" si="441"/>
        <v>1</v>
      </c>
      <c r="L1586" s="6" t="str">
        <f t="shared" si="442"/>
        <v>00000</v>
      </c>
      <c r="M1586" s="1">
        <f t="shared" si="443"/>
        <v>49</v>
      </c>
      <c r="N1586" s="6" t="str">
        <f t="shared" si="444"/>
        <v>00</v>
      </c>
      <c r="O1586" s="1">
        <f t="shared" si="445"/>
        <v>15</v>
      </c>
      <c r="P1586" s="1">
        <f>IF(HEX2DEC(LEFT(E1586,4))&gt;=32768,HEX2DEC(LEFT(E1586,4))-65536,HEX2DEC(LEFT(E1586,4)))/Codes!$N$2</f>
        <v>4</v>
      </c>
      <c r="Q1586" s="1">
        <f>IF(HEX2DEC(RIGHT(E1586,4))&gt;=32768,HEX2DEC(RIGHT(E1586,4))-65536,HEX2DEC(RIGHT(E1586,4)))/Codes!$N$2</f>
        <v>1.2</v>
      </c>
      <c r="R1586" s="1">
        <f>IF(HEX2DEC(LEFT(F1586,4))&gt;=32768,HEX2DEC(LEFT(F1586,4))-65536,HEX2DEC(LEFT(F1586,4)))/Codes!$N$2</f>
        <v>0</v>
      </c>
      <c r="S1586" s="1">
        <f>IF(HEX2DEC(RIGHT(F1586,4))&gt;=32768,HEX2DEC(RIGHT(F1586,4))-65536,HEX2DEC(RIGHT(F1586,4)))/Codes!$N$2</f>
        <v>0</v>
      </c>
      <c r="T1586" s="18">
        <f t="shared" si="446"/>
        <v>361</v>
      </c>
      <c r="U1586" s="1">
        <f t="shared" si="447"/>
        <v>96</v>
      </c>
      <c r="V1586" s="1">
        <f t="shared" si="448"/>
        <v>0</v>
      </c>
      <c r="W1586" s="1" t="str">
        <f t="shared" si="449"/>
        <v>100</v>
      </c>
      <c r="X1586" s="1">
        <f t="shared" si="450"/>
        <v>3</v>
      </c>
      <c r="Y1586" s="1">
        <f t="shared" si="451"/>
        <v>24</v>
      </c>
      <c r="Z1586" s="1" t="str">
        <f>VLOOKUP(BIN2DEC(MID(HEX2BIN(MID(H1586,3,2),8),2,5)),Codes!$E$1:$F$18,2)</f>
        <v>Normal</v>
      </c>
      <c r="AA1586" s="6" t="str">
        <f t="shared" si="452"/>
        <v>0</v>
      </c>
      <c r="AB1586" s="1">
        <f t="shared" si="453"/>
        <v>0</v>
      </c>
      <c r="AC1586" s="1" t="str">
        <f>VLOOKUP(BIN2DEC(RIGHT(HEX2BIN(MID(H1586,6,1),4),1)&amp;LEFT(HEX2BIN(MID(H1586,7,1),4),1)),Codes!$K$1:$L$5,2)</f>
        <v>L</v>
      </c>
      <c r="AD1586" s="1" t="str">
        <f>VLOOKUP(BIN2DEC(RIGHT(HEX2BIN(MID(H1586,7,1),4),3)&amp;LEFT(HEX2BIN(MID(H1586,8,1),4),2)),Codes!$H$2:$I$33,2)</f>
        <v>Kick</v>
      </c>
      <c r="AE1586" s="1" t="str">
        <f t="shared" si="454"/>
        <v>1</v>
      </c>
      <c r="AF1586" s="1" t="str">
        <f t="shared" si="455"/>
        <v>1</v>
      </c>
      <c r="AH1586" s="6">
        <f t="shared" si="456"/>
        <v>66</v>
      </c>
    </row>
    <row r="1587" spans="1:34">
      <c r="A1587" s="3" t="s">
        <v>6016</v>
      </c>
      <c r="B1587" s="1" t="s">
        <v>43</v>
      </c>
      <c r="C1587" s="6" t="s">
        <v>5377</v>
      </c>
      <c r="D1587" s="9" t="s">
        <v>6017</v>
      </c>
      <c r="E1587" s="9" t="s">
        <v>430</v>
      </c>
      <c r="F1587" s="9" t="s">
        <v>91</v>
      </c>
      <c r="G1587" s="9" t="s">
        <v>1676</v>
      </c>
      <c r="H1587" s="9" t="s">
        <v>6014</v>
      </c>
      <c r="J1587" s="6" t="str">
        <f t="shared" si="440"/>
        <v>001011</v>
      </c>
      <c r="K1587" s="1">
        <f t="shared" si="441"/>
        <v>2</v>
      </c>
      <c r="L1587" s="6" t="str">
        <f t="shared" si="442"/>
        <v>00000</v>
      </c>
      <c r="M1587" s="1">
        <f t="shared" si="443"/>
        <v>49</v>
      </c>
      <c r="N1587" s="6" t="str">
        <f t="shared" si="444"/>
        <v>00</v>
      </c>
      <c r="O1587" s="1">
        <f t="shared" si="445"/>
        <v>15</v>
      </c>
      <c r="P1587" s="1">
        <f>IF(HEX2DEC(LEFT(E1587,4))&gt;=32768,HEX2DEC(LEFT(E1587,4))-65536,HEX2DEC(LEFT(E1587,4)))/Codes!$N$2</f>
        <v>3.6</v>
      </c>
      <c r="Q1587" s="1">
        <f>IF(HEX2DEC(RIGHT(E1587,4))&gt;=32768,HEX2DEC(RIGHT(E1587,4))-65536,HEX2DEC(RIGHT(E1587,4)))/Codes!$N$2</f>
        <v>3.2</v>
      </c>
      <c r="R1587" s="1">
        <f>IF(HEX2DEC(LEFT(F1587,4))&gt;=32768,HEX2DEC(LEFT(F1587,4))-65536,HEX2DEC(LEFT(F1587,4)))/Codes!$N$2</f>
        <v>0</v>
      </c>
      <c r="S1587" s="1">
        <f>IF(HEX2DEC(RIGHT(F1587,4))&gt;=32768,HEX2DEC(RIGHT(F1587,4))-65536,HEX2DEC(RIGHT(F1587,4)))/Codes!$N$2</f>
        <v>0</v>
      </c>
      <c r="T1587" s="18">
        <f t="shared" si="446"/>
        <v>361</v>
      </c>
      <c r="U1587" s="1">
        <f t="shared" si="447"/>
        <v>96</v>
      </c>
      <c r="V1587" s="1">
        <f t="shared" si="448"/>
        <v>0</v>
      </c>
      <c r="W1587" s="1" t="str">
        <f t="shared" si="449"/>
        <v>100</v>
      </c>
      <c r="X1587" s="1">
        <f t="shared" si="450"/>
        <v>3</v>
      </c>
      <c r="Y1587" s="1">
        <f t="shared" si="451"/>
        <v>24</v>
      </c>
      <c r="Z1587" s="1" t="str">
        <f>VLOOKUP(BIN2DEC(MID(HEX2BIN(MID(H1587,3,2),8),2,5)),Codes!$E$1:$F$18,2)</f>
        <v>Normal</v>
      </c>
      <c r="AA1587" s="6" t="str">
        <f t="shared" si="452"/>
        <v>0</v>
      </c>
      <c r="AB1587" s="1">
        <f t="shared" si="453"/>
        <v>0</v>
      </c>
      <c r="AC1587" s="1" t="str">
        <f>VLOOKUP(BIN2DEC(RIGHT(HEX2BIN(MID(H1587,6,1),4),1)&amp;LEFT(HEX2BIN(MID(H1587,7,1),4),1)),Codes!$K$1:$L$5,2)</f>
        <v>L</v>
      </c>
      <c r="AD1587" s="1" t="str">
        <f>VLOOKUP(BIN2DEC(RIGHT(HEX2BIN(MID(H1587,7,1),4),3)&amp;LEFT(HEX2BIN(MID(H1587,8,1),4),2)),Codes!$H$2:$I$33,2)</f>
        <v>Kick</v>
      </c>
      <c r="AE1587" s="1" t="str">
        <f t="shared" si="454"/>
        <v>1</v>
      </c>
      <c r="AF1587" s="1" t="str">
        <f t="shared" si="455"/>
        <v>1</v>
      </c>
      <c r="AH1587" s="6">
        <f t="shared" si="456"/>
        <v>66</v>
      </c>
    </row>
    <row r="1588" spans="1:34">
      <c r="A1588" s="3" t="s">
        <v>6018</v>
      </c>
      <c r="B1588" s="1" t="s">
        <v>43</v>
      </c>
      <c r="C1588" s="6" t="s">
        <v>5387</v>
      </c>
      <c r="D1588" s="9" t="s">
        <v>6019</v>
      </c>
      <c r="E1588" s="9" t="s">
        <v>6020</v>
      </c>
      <c r="F1588" s="9" t="s">
        <v>91</v>
      </c>
      <c r="G1588" s="9" t="s">
        <v>6021</v>
      </c>
      <c r="H1588" s="9" t="s">
        <v>3380</v>
      </c>
      <c r="J1588" s="6" t="str">
        <f t="shared" si="440"/>
        <v>001011</v>
      </c>
      <c r="K1588" s="1">
        <f t="shared" si="441"/>
        <v>0</v>
      </c>
      <c r="L1588" s="6" t="str">
        <f t="shared" si="442"/>
        <v>00000</v>
      </c>
      <c r="M1588" s="1">
        <f t="shared" si="443"/>
        <v>49</v>
      </c>
      <c r="N1588" s="6" t="str">
        <f t="shared" si="444"/>
        <v>00</v>
      </c>
      <c r="O1588" s="1">
        <f t="shared" si="445"/>
        <v>13</v>
      </c>
      <c r="P1588" s="1">
        <f>IF(HEX2DEC(LEFT(E1588,4))&gt;=32768,HEX2DEC(LEFT(E1588,4))-65536,HEX2DEC(LEFT(E1588,4)))/Codes!$N$2</f>
        <v>4.4000000000000004</v>
      </c>
      <c r="Q1588" s="1">
        <f>IF(HEX2DEC(RIGHT(E1588,4))&gt;=32768,HEX2DEC(RIGHT(E1588,4))-65536,HEX2DEC(RIGHT(E1588,4)))/Codes!$N$2</f>
        <v>-0.92</v>
      </c>
      <c r="R1588" s="1">
        <f>IF(HEX2DEC(LEFT(F1588,4))&gt;=32768,HEX2DEC(LEFT(F1588,4))-65536,HEX2DEC(LEFT(F1588,4)))/Codes!$N$2</f>
        <v>0</v>
      </c>
      <c r="S1588" s="1">
        <f>IF(HEX2DEC(RIGHT(F1588,4))&gt;=32768,HEX2DEC(RIGHT(F1588,4))-65536,HEX2DEC(RIGHT(F1588,4)))/Codes!$N$2</f>
        <v>0</v>
      </c>
      <c r="T1588" s="18">
        <f t="shared" si="446"/>
        <v>75</v>
      </c>
      <c r="U1588" s="1">
        <f t="shared" si="447"/>
        <v>96</v>
      </c>
      <c r="V1588" s="1">
        <f t="shared" si="448"/>
        <v>0</v>
      </c>
      <c r="W1588" s="1" t="str">
        <f t="shared" si="449"/>
        <v>100</v>
      </c>
      <c r="X1588" s="1">
        <f t="shared" si="450"/>
        <v>3</v>
      </c>
      <c r="Y1588" s="1">
        <f t="shared" si="451"/>
        <v>18</v>
      </c>
      <c r="Z1588" s="1" t="str">
        <f>VLOOKUP(BIN2DEC(MID(HEX2BIN(MID(H1588,3,2),8),2,5)),Codes!$E$1:$F$18,2)</f>
        <v>Normal</v>
      </c>
      <c r="AA1588" s="6" t="str">
        <f t="shared" si="452"/>
        <v>0</v>
      </c>
      <c r="AB1588" s="1">
        <f t="shared" si="453"/>
        <v>0</v>
      </c>
      <c r="AC1588" s="1" t="str">
        <f>VLOOKUP(BIN2DEC(RIGHT(HEX2BIN(MID(H1588,6,1),4),1)&amp;LEFT(HEX2BIN(MID(H1588,7,1),4),1)),Codes!$K$1:$L$5,2)</f>
        <v>M</v>
      </c>
      <c r="AD1588" s="1" t="str">
        <f>VLOOKUP(BIN2DEC(RIGHT(HEX2BIN(MID(H1588,7,1),4),3)&amp;LEFT(HEX2BIN(MID(H1588,8,1),4),2)),Codes!$H$2:$I$33,2)</f>
        <v>Kick</v>
      </c>
      <c r="AE1588" s="1" t="str">
        <f t="shared" si="454"/>
        <v>1</v>
      </c>
      <c r="AF1588" s="1" t="str">
        <f t="shared" si="455"/>
        <v>1</v>
      </c>
      <c r="AH1588" s="6">
        <f t="shared" si="456"/>
        <v>34</v>
      </c>
    </row>
    <row r="1589" spans="1:34">
      <c r="A1589" s="3" t="s">
        <v>6022</v>
      </c>
      <c r="B1589" s="1" t="s">
        <v>43</v>
      </c>
      <c r="C1589" s="6" t="s">
        <v>5387</v>
      </c>
      <c r="D1589" s="9" t="s">
        <v>6023</v>
      </c>
      <c r="E1589" s="9" t="s">
        <v>6024</v>
      </c>
      <c r="F1589" s="9" t="s">
        <v>91</v>
      </c>
      <c r="G1589" s="9" t="s">
        <v>6021</v>
      </c>
      <c r="H1589" s="9" t="s">
        <v>3380</v>
      </c>
      <c r="J1589" s="6" t="str">
        <f t="shared" si="440"/>
        <v>001011</v>
      </c>
      <c r="K1589" s="1">
        <f t="shared" si="441"/>
        <v>1</v>
      </c>
      <c r="L1589" s="6" t="str">
        <f t="shared" si="442"/>
        <v>00000</v>
      </c>
      <c r="M1589" s="1">
        <f t="shared" si="443"/>
        <v>49</v>
      </c>
      <c r="N1589" s="6" t="str">
        <f t="shared" si="444"/>
        <v>00</v>
      </c>
      <c r="O1589" s="1">
        <f t="shared" si="445"/>
        <v>13</v>
      </c>
      <c r="P1589" s="1">
        <f>IF(HEX2DEC(LEFT(E1589,4))&gt;=32768,HEX2DEC(LEFT(E1589,4))-65536,HEX2DEC(LEFT(E1589,4)))/Codes!$N$2</f>
        <v>3.8</v>
      </c>
      <c r="Q1589" s="1">
        <f>IF(HEX2DEC(RIGHT(E1589,4))&gt;=32768,HEX2DEC(RIGHT(E1589,4))-65536,HEX2DEC(RIGHT(E1589,4)))/Codes!$N$2</f>
        <v>1.2</v>
      </c>
      <c r="R1589" s="1">
        <f>IF(HEX2DEC(LEFT(F1589,4))&gt;=32768,HEX2DEC(LEFT(F1589,4))-65536,HEX2DEC(LEFT(F1589,4)))/Codes!$N$2</f>
        <v>0</v>
      </c>
      <c r="S1589" s="1">
        <f>IF(HEX2DEC(RIGHT(F1589,4))&gt;=32768,HEX2DEC(RIGHT(F1589,4))-65536,HEX2DEC(RIGHT(F1589,4)))/Codes!$N$2</f>
        <v>0</v>
      </c>
      <c r="T1589" s="18">
        <f t="shared" si="446"/>
        <v>75</v>
      </c>
      <c r="U1589" s="1">
        <f t="shared" si="447"/>
        <v>96</v>
      </c>
      <c r="V1589" s="1">
        <f t="shared" si="448"/>
        <v>0</v>
      </c>
      <c r="W1589" s="1" t="str">
        <f t="shared" si="449"/>
        <v>100</v>
      </c>
      <c r="X1589" s="1">
        <f t="shared" si="450"/>
        <v>3</v>
      </c>
      <c r="Y1589" s="1">
        <f t="shared" si="451"/>
        <v>18</v>
      </c>
      <c r="Z1589" s="1" t="str">
        <f>VLOOKUP(BIN2DEC(MID(HEX2BIN(MID(H1589,3,2),8),2,5)),Codes!$E$1:$F$18,2)</f>
        <v>Normal</v>
      </c>
      <c r="AA1589" s="6" t="str">
        <f t="shared" si="452"/>
        <v>0</v>
      </c>
      <c r="AB1589" s="1">
        <f t="shared" si="453"/>
        <v>0</v>
      </c>
      <c r="AC1589" s="1" t="str">
        <f>VLOOKUP(BIN2DEC(RIGHT(HEX2BIN(MID(H1589,6,1),4),1)&amp;LEFT(HEX2BIN(MID(H1589,7,1),4),1)),Codes!$K$1:$L$5,2)</f>
        <v>M</v>
      </c>
      <c r="AD1589" s="1" t="str">
        <f>VLOOKUP(BIN2DEC(RIGHT(HEX2BIN(MID(H1589,7,1),4),3)&amp;LEFT(HEX2BIN(MID(H1589,8,1),4),2)),Codes!$H$2:$I$33,2)</f>
        <v>Kick</v>
      </c>
      <c r="AE1589" s="1" t="str">
        <f t="shared" si="454"/>
        <v>1</v>
      </c>
      <c r="AF1589" s="1" t="str">
        <f t="shared" si="455"/>
        <v>1</v>
      </c>
      <c r="AH1589" s="6">
        <f t="shared" si="456"/>
        <v>34</v>
      </c>
    </row>
    <row r="1590" spans="1:34">
      <c r="A1590" s="3" t="s">
        <v>6025</v>
      </c>
      <c r="B1590" s="1" t="s">
        <v>43</v>
      </c>
      <c r="C1590" s="6" t="s">
        <v>5387</v>
      </c>
      <c r="D1590" s="9" t="s">
        <v>6026</v>
      </c>
      <c r="E1590" s="9" t="s">
        <v>6027</v>
      </c>
      <c r="F1590" s="9" t="s">
        <v>91</v>
      </c>
      <c r="G1590" s="9" t="s">
        <v>6021</v>
      </c>
      <c r="H1590" s="9" t="s">
        <v>3380</v>
      </c>
      <c r="J1590" s="6" t="str">
        <f t="shared" si="440"/>
        <v>001011</v>
      </c>
      <c r="K1590" s="1">
        <f t="shared" si="441"/>
        <v>2</v>
      </c>
      <c r="L1590" s="6" t="str">
        <f t="shared" si="442"/>
        <v>00000</v>
      </c>
      <c r="M1590" s="1">
        <f t="shared" si="443"/>
        <v>49</v>
      </c>
      <c r="N1590" s="6" t="str">
        <f t="shared" si="444"/>
        <v>00</v>
      </c>
      <c r="O1590" s="1">
        <f t="shared" si="445"/>
        <v>13</v>
      </c>
      <c r="P1590" s="1">
        <f>IF(HEX2DEC(LEFT(E1590,4))&gt;=32768,HEX2DEC(LEFT(E1590,4))-65536,HEX2DEC(LEFT(E1590,4)))/Codes!$N$2</f>
        <v>2.8</v>
      </c>
      <c r="Q1590" s="1">
        <f>IF(HEX2DEC(RIGHT(E1590,4))&gt;=32768,HEX2DEC(RIGHT(E1590,4))-65536,HEX2DEC(RIGHT(E1590,4)))/Codes!$N$2</f>
        <v>3.2</v>
      </c>
      <c r="R1590" s="1">
        <f>IF(HEX2DEC(LEFT(F1590,4))&gt;=32768,HEX2DEC(LEFT(F1590,4))-65536,HEX2DEC(LEFT(F1590,4)))/Codes!$N$2</f>
        <v>0</v>
      </c>
      <c r="S1590" s="1">
        <f>IF(HEX2DEC(RIGHT(F1590,4))&gt;=32768,HEX2DEC(RIGHT(F1590,4))-65536,HEX2DEC(RIGHT(F1590,4)))/Codes!$N$2</f>
        <v>0</v>
      </c>
      <c r="T1590" s="18">
        <f t="shared" si="446"/>
        <v>75</v>
      </c>
      <c r="U1590" s="1">
        <f t="shared" si="447"/>
        <v>96</v>
      </c>
      <c r="V1590" s="1">
        <f t="shared" si="448"/>
        <v>0</v>
      </c>
      <c r="W1590" s="1" t="str">
        <f t="shared" si="449"/>
        <v>100</v>
      </c>
      <c r="X1590" s="1">
        <f t="shared" si="450"/>
        <v>3</v>
      </c>
      <c r="Y1590" s="1">
        <f t="shared" si="451"/>
        <v>18</v>
      </c>
      <c r="Z1590" s="1" t="str">
        <f>VLOOKUP(BIN2DEC(MID(HEX2BIN(MID(H1590,3,2),8),2,5)),Codes!$E$1:$F$18,2)</f>
        <v>Normal</v>
      </c>
      <c r="AA1590" s="6" t="str">
        <f t="shared" si="452"/>
        <v>0</v>
      </c>
      <c r="AB1590" s="1">
        <f t="shared" si="453"/>
        <v>0</v>
      </c>
      <c r="AC1590" s="1" t="str">
        <f>VLOOKUP(BIN2DEC(RIGHT(HEX2BIN(MID(H1590,6,1),4),1)&amp;LEFT(HEX2BIN(MID(H1590,7,1),4),1)),Codes!$K$1:$L$5,2)</f>
        <v>M</v>
      </c>
      <c r="AD1590" s="1" t="str">
        <f>VLOOKUP(BIN2DEC(RIGHT(HEX2BIN(MID(H1590,7,1),4),3)&amp;LEFT(HEX2BIN(MID(H1590,8,1),4),2)),Codes!$H$2:$I$33,2)</f>
        <v>Kick</v>
      </c>
      <c r="AE1590" s="1" t="str">
        <f t="shared" si="454"/>
        <v>1</v>
      </c>
      <c r="AF1590" s="1" t="str">
        <f t="shared" si="455"/>
        <v>1</v>
      </c>
      <c r="AH1590" s="6">
        <f t="shared" si="456"/>
        <v>34</v>
      </c>
    </row>
    <row r="1591" spans="1:34">
      <c r="A1591" s="3" t="s">
        <v>6028</v>
      </c>
      <c r="B1591" s="1" t="s">
        <v>43</v>
      </c>
      <c r="C1591" s="6" t="s">
        <v>3448</v>
      </c>
      <c r="D1591" s="9" t="s">
        <v>6029</v>
      </c>
      <c r="E1591" s="9" t="s">
        <v>256</v>
      </c>
      <c r="F1591" s="9" t="s">
        <v>91</v>
      </c>
      <c r="G1591" s="9" t="s">
        <v>6030</v>
      </c>
      <c r="H1591" s="9" t="s">
        <v>2377</v>
      </c>
      <c r="J1591" s="6" t="str">
        <f t="shared" si="440"/>
        <v>001011</v>
      </c>
      <c r="K1591" s="1">
        <f t="shared" si="441"/>
        <v>0</v>
      </c>
      <c r="L1591" s="6" t="str">
        <f t="shared" si="442"/>
        <v>00000</v>
      </c>
      <c r="M1591" s="1">
        <f t="shared" si="443"/>
        <v>53</v>
      </c>
      <c r="N1591" s="6" t="str">
        <f t="shared" si="444"/>
        <v>00</v>
      </c>
      <c r="O1591" s="1">
        <f t="shared" si="445"/>
        <v>15</v>
      </c>
      <c r="P1591" s="1">
        <f>IF(HEX2DEC(LEFT(E1591,4))&gt;=32768,HEX2DEC(LEFT(E1591,4))-65536,HEX2DEC(LEFT(E1591,4)))/Codes!$N$2</f>
        <v>3.6</v>
      </c>
      <c r="Q1591" s="1">
        <f>IF(HEX2DEC(RIGHT(E1591,4))&gt;=32768,HEX2DEC(RIGHT(E1591,4))-65536,HEX2DEC(RIGHT(E1591,4)))/Codes!$N$2</f>
        <v>0</v>
      </c>
      <c r="R1591" s="1">
        <f>IF(HEX2DEC(LEFT(F1591,4))&gt;=32768,HEX2DEC(LEFT(F1591,4))-65536,HEX2DEC(LEFT(F1591,4)))/Codes!$N$2</f>
        <v>0</v>
      </c>
      <c r="S1591" s="1">
        <f>IF(HEX2DEC(RIGHT(F1591,4))&gt;=32768,HEX2DEC(RIGHT(F1591,4))-65536,HEX2DEC(RIGHT(F1591,4)))/Codes!$N$2</f>
        <v>0</v>
      </c>
      <c r="T1591" s="18">
        <f t="shared" si="446"/>
        <v>75</v>
      </c>
      <c r="U1591" s="1">
        <f t="shared" si="447"/>
        <v>118</v>
      </c>
      <c r="V1591" s="1">
        <f t="shared" si="448"/>
        <v>0</v>
      </c>
      <c r="W1591" s="1" t="str">
        <f t="shared" si="449"/>
        <v>100</v>
      </c>
      <c r="X1591" s="1">
        <f t="shared" si="450"/>
        <v>3</v>
      </c>
      <c r="Y1591" s="1">
        <f t="shared" si="451"/>
        <v>30</v>
      </c>
      <c r="Z1591" s="1" t="str">
        <f>VLOOKUP(BIN2DEC(MID(HEX2BIN(MID(H1591,3,2),8),2,5)),Codes!$E$1:$F$18,2)</f>
        <v>Slash</v>
      </c>
      <c r="AA1591" s="6" t="str">
        <f t="shared" si="452"/>
        <v>0</v>
      </c>
      <c r="AB1591" s="1">
        <f t="shared" si="453"/>
        <v>0</v>
      </c>
      <c r="AC1591" s="1" t="str">
        <f>VLOOKUP(BIN2DEC(RIGHT(HEX2BIN(MID(H1591,6,1),4),1)&amp;LEFT(HEX2BIN(MID(H1591,7,1),4),1)),Codes!$K$1:$L$5,2)</f>
        <v>L</v>
      </c>
      <c r="AD1591" s="1" t="str">
        <f>VLOOKUP(BIN2DEC(RIGHT(HEX2BIN(MID(H1591,7,1),4),3)&amp;LEFT(HEX2BIN(MID(H1591,8,1),4),2)),Codes!$H$2:$I$33,2)</f>
        <v>Slash</v>
      </c>
      <c r="AE1591" s="1" t="str">
        <f t="shared" si="454"/>
        <v>1</v>
      </c>
      <c r="AF1591" s="1" t="str">
        <f t="shared" si="455"/>
        <v>1</v>
      </c>
      <c r="AH1591" s="6">
        <f t="shared" si="456"/>
        <v>67</v>
      </c>
    </row>
    <row r="1592" spans="1:34">
      <c r="A1592" s="3" t="s">
        <v>6031</v>
      </c>
      <c r="B1592" s="1" t="s">
        <v>43</v>
      </c>
      <c r="C1592" s="6" t="s">
        <v>3448</v>
      </c>
      <c r="D1592" s="9" t="s">
        <v>6032</v>
      </c>
      <c r="E1592" s="9" t="s">
        <v>313</v>
      </c>
      <c r="F1592" s="9" t="s">
        <v>91</v>
      </c>
      <c r="G1592" s="9" t="s">
        <v>6030</v>
      </c>
      <c r="H1592" s="9" t="s">
        <v>2377</v>
      </c>
      <c r="J1592" s="6" t="str">
        <f t="shared" si="440"/>
        <v>001011</v>
      </c>
      <c r="K1592" s="1">
        <f t="shared" si="441"/>
        <v>1</v>
      </c>
      <c r="L1592" s="6" t="str">
        <f t="shared" si="442"/>
        <v>00000</v>
      </c>
      <c r="M1592" s="1">
        <f t="shared" si="443"/>
        <v>55</v>
      </c>
      <c r="N1592" s="6" t="str">
        <f t="shared" si="444"/>
        <v>00</v>
      </c>
      <c r="O1592" s="1">
        <f t="shared" si="445"/>
        <v>15</v>
      </c>
      <c r="P1592" s="1">
        <f>IF(HEX2DEC(LEFT(E1592,4))&gt;=32768,HEX2DEC(LEFT(E1592,4))-65536,HEX2DEC(LEFT(E1592,4)))/Codes!$N$2</f>
        <v>3.6</v>
      </c>
      <c r="Q1592" s="1">
        <f>IF(HEX2DEC(RIGHT(E1592,4))&gt;=32768,HEX2DEC(RIGHT(E1592,4))-65536,HEX2DEC(RIGHT(E1592,4)))/Codes!$N$2</f>
        <v>2</v>
      </c>
      <c r="R1592" s="1">
        <f>IF(HEX2DEC(LEFT(F1592,4))&gt;=32768,HEX2DEC(LEFT(F1592,4))-65536,HEX2DEC(LEFT(F1592,4)))/Codes!$N$2</f>
        <v>0</v>
      </c>
      <c r="S1592" s="1">
        <f>IF(HEX2DEC(RIGHT(F1592,4))&gt;=32768,HEX2DEC(RIGHT(F1592,4))-65536,HEX2DEC(RIGHT(F1592,4)))/Codes!$N$2</f>
        <v>0</v>
      </c>
      <c r="T1592" s="18">
        <f t="shared" si="446"/>
        <v>75</v>
      </c>
      <c r="U1592" s="1">
        <f t="shared" si="447"/>
        <v>118</v>
      </c>
      <c r="V1592" s="1">
        <f t="shared" si="448"/>
        <v>0</v>
      </c>
      <c r="W1592" s="1" t="str">
        <f t="shared" si="449"/>
        <v>100</v>
      </c>
      <c r="X1592" s="1">
        <f t="shared" si="450"/>
        <v>3</v>
      </c>
      <c r="Y1592" s="1">
        <f t="shared" si="451"/>
        <v>30</v>
      </c>
      <c r="Z1592" s="1" t="str">
        <f>VLOOKUP(BIN2DEC(MID(HEX2BIN(MID(H1592,3,2),8),2,5)),Codes!$E$1:$F$18,2)</f>
        <v>Slash</v>
      </c>
      <c r="AA1592" s="6" t="str">
        <f t="shared" si="452"/>
        <v>0</v>
      </c>
      <c r="AB1592" s="1">
        <f t="shared" si="453"/>
        <v>0</v>
      </c>
      <c r="AC1592" s="1" t="str">
        <f>VLOOKUP(BIN2DEC(RIGHT(HEX2BIN(MID(H1592,6,1),4),1)&amp;LEFT(HEX2BIN(MID(H1592,7,1),4),1)),Codes!$K$1:$L$5,2)</f>
        <v>L</v>
      </c>
      <c r="AD1592" s="1" t="str">
        <f>VLOOKUP(BIN2DEC(RIGHT(HEX2BIN(MID(H1592,7,1),4),3)&amp;LEFT(HEX2BIN(MID(H1592,8,1),4),2)),Codes!$H$2:$I$33,2)</f>
        <v>Slash</v>
      </c>
      <c r="AE1592" s="1" t="str">
        <f t="shared" si="454"/>
        <v>1</v>
      </c>
      <c r="AF1592" s="1" t="str">
        <f t="shared" si="455"/>
        <v>1</v>
      </c>
      <c r="AH1592" s="6">
        <f t="shared" si="456"/>
        <v>67</v>
      </c>
    </row>
    <row r="1593" spans="1:34">
      <c r="A1593" s="3" t="s">
        <v>6033</v>
      </c>
      <c r="B1593" s="1" t="s">
        <v>43</v>
      </c>
      <c r="C1593" s="6" t="s">
        <v>3448</v>
      </c>
      <c r="D1593" s="9" t="s">
        <v>6034</v>
      </c>
      <c r="E1593" s="9" t="s">
        <v>6035</v>
      </c>
      <c r="F1593" s="9" t="s">
        <v>91</v>
      </c>
      <c r="G1593" s="9" t="s">
        <v>6036</v>
      </c>
      <c r="H1593" s="9" t="s">
        <v>1729</v>
      </c>
      <c r="J1593" s="6" t="str">
        <f t="shared" si="440"/>
        <v>001011</v>
      </c>
      <c r="K1593" s="1">
        <f t="shared" si="441"/>
        <v>2</v>
      </c>
      <c r="L1593" s="6" t="str">
        <f t="shared" si="442"/>
        <v>00000</v>
      </c>
      <c r="M1593" s="1">
        <f t="shared" si="443"/>
        <v>55</v>
      </c>
      <c r="N1593" s="6" t="str">
        <f t="shared" si="444"/>
        <v>00</v>
      </c>
      <c r="O1593" s="1">
        <f t="shared" si="445"/>
        <v>13</v>
      </c>
      <c r="P1593" s="1">
        <f>IF(HEX2DEC(LEFT(E1593,4))&gt;=32768,HEX2DEC(LEFT(E1593,4))-65536,HEX2DEC(LEFT(E1593,4)))/Codes!$N$2</f>
        <v>3.6</v>
      </c>
      <c r="Q1593" s="1">
        <f>IF(HEX2DEC(RIGHT(E1593,4))&gt;=32768,HEX2DEC(RIGHT(E1593,4))-65536,HEX2DEC(RIGHT(E1593,4)))/Codes!$N$2</f>
        <v>4.7679999999999998</v>
      </c>
      <c r="R1593" s="1">
        <f>IF(HEX2DEC(LEFT(F1593,4))&gt;=32768,HEX2DEC(LEFT(F1593,4))-65536,HEX2DEC(LEFT(F1593,4)))/Codes!$N$2</f>
        <v>0</v>
      </c>
      <c r="S1593" s="1">
        <f>IF(HEX2DEC(RIGHT(F1593,4))&gt;=32768,HEX2DEC(RIGHT(F1593,4))-65536,HEX2DEC(RIGHT(F1593,4)))/Codes!$N$2</f>
        <v>0</v>
      </c>
      <c r="T1593" s="18">
        <f t="shared" si="446"/>
        <v>75</v>
      </c>
      <c r="U1593" s="1">
        <f t="shared" si="447"/>
        <v>110</v>
      </c>
      <c r="V1593" s="1">
        <f t="shared" si="448"/>
        <v>0</v>
      </c>
      <c r="W1593" s="1" t="str">
        <f t="shared" si="449"/>
        <v>100</v>
      </c>
      <c r="X1593" s="1">
        <f t="shared" si="450"/>
        <v>3</v>
      </c>
      <c r="Y1593" s="1">
        <f t="shared" si="451"/>
        <v>30</v>
      </c>
      <c r="Z1593" s="1" t="str">
        <f>VLOOKUP(BIN2DEC(MID(HEX2BIN(MID(H1593,3,2),8),2,5)),Codes!$E$1:$F$18,2)</f>
        <v>Normal</v>
      </c>
      <c r="AA1593" s="6" t="str">
        <f t="shared" si="452"/>
        <v>0</v>
      </c>
      <c r="AB1593" s="1">
        <f t="shared" si="453"/>
        <v>0</v>
      </c>
      <c r="AC1593" s="1" t="str">
        <f>VLOOKUP(BIN2DEC(RIGHT(HEX2BIN(MID(H1593,6,1),4),1)&amp;LEFT(HEX2BIN(MID(H1593,7,1),4),1)),Codes!$K$1:$L$5,2)</f>
        <v>L</v>
      </c>
      <c r="AD1593" s="1" t="str">
        <f>VLOOKUP(BIN2DEC(RIGHT(HEX2BIN(MID(H1593,7,1),4),3)&amp;LEFT(HEX2BIN(MID(H1593,8,1),4),2)),Codes!$H$2:$I$33,2)</f>
        <v>Punch</v>
      </c>
      <c r="AE1593" s="1" t="str">
        <f t="shared" si="454"/>
        <v>1</v>
      </c>
      <c r="AF1593" s="1" t="str">
        <f t="shared" si="455"/>
        <v>1</v>
      </c>
      <c r="AH1593" s="6">
        <f t="shared" si="456"/>
        <v>65</v>
      </c>
    </row>
    <row r="1594" spans="1:34">
      <c r="A1594" s="3" t="s">
        <v>6037</v>
      </c>
      <c r="B1594" s="1" t="s">
        <v>43</v>
      </c>
      <c r="C1594" s="6" t="s">
        <v>5612</v>
      </c>
      <c r="D1594" s="9" t="s">
        <v>6038</v>
      </c>
      <c r="E1594" s="9" t="s">
        <v>195</v>
      </c>
      <c r="F1594" s="9" t="s">
        <v>91</v>
      </c>
      <c r="G1594" s="9" t="s">
        <v>6039</v>
      </c>
      <c r="H1594" s="9" t="s">
        <v>3125</v>
      </c>
      <c r="J1594" s="6" t="str">
        <f t="shared" si="440"/>
        <v>001011</v>
      </c>
      <c r="K1594" s="1">
        <f t="shared" si="441"/>
        <v>0</v>
      </c>
      <c r="L1594" s="6" t="str">
        <f t="shared" si="442"/>
        <v>00000</v>
      </c>
      <c r="M1594" s="1">
        <f t="shared" si="443"/>
        <v>53</v>
      </c>
      <c r="N1594" s="6" t="str">
        <f t="shared" si="444"/>
        <v>00</v>
      </c>
      <c r="O1594" s="1">
        <f t="shared" si="445"/>
        <v>14</v>
      </c>
      <c r="P1594" s="1">
        <f>IF(HEX2DEC(LEFT(E1594,4))&gt;=32768,HEX2DEC(LEFT(E1594,4))-65536,HEX2DEC(LEFT(E1594,4)))/Codes!$N$2</f>
        <v>4.4000000000000004</v>
      </c>
      <c r="Q1594" s="1">
        <f>IF(HEX2DEC(RIGHT(E1594,4))&gt;=32768,HEX2DEC(RIGHT(E1594,4))-65536,HEX2DEC(RIGHT(E1594,4)))/Codes!$N$2</f>
        <v>0</v>
      </c>
      <c r="R1594" s="1">
        <f>IF(HEX2DEC(LEFT(F1594,4))&gt;=32768,HEX2DEC(LEFT(F1594,4))-65536,HEX2DEC(LEFT(F1594,4)))/Codes!$N$2</f>
        <v>0</v>
      </c>
      <c r="S1594" s="1">
        <f>IF(HEX2DEC(RIGHT(F1594,4))&gt;=32768,HEX2DEC(RIGHT(F1594,4))-65536,HEX2DEC(RIGHT(F1594,4)))/Codes!$N$2</f>
        <v>0</v>
      </c>
      <c r="T1594" s="18">
        <f t="shared" si="446"/>
        <v>88</v>
      </c>
      <c r="U1594" s="1">
        <f t="shared" si="447"/>
        <v>100</v>
      </c>
      <c r="V1594" s="1">
        <f t="shared" si="448"/>
        <v>0</v>
      </c>
      <c r="W1594" s="1" t="str">
        <f t="shared" si="449"/>
        <v>100</v>
      </c>
      <c r="X1594" s="1">
        <f t="shared" si="450"/>
        <v>3</v>
      </c>
      <c r="Y1594" s="1">
        <f t="shared" si="451"/>
        <v>20</v>
      </c>
      <c r="Z1594" s="1" t="str">
        <f>VLOOKUP(BIN2DEC(MID(HEX2BIN(MID(H1594,3,2),8),2,5)),Codes!$E$1:$F$18,2)</f>
        <v>Normal</v>
      </c>
      <c r="AA1594" s="6" t="str">
        <f t="shared" si="452"/>
        <v>0</v>
      </c>
      <c r="AB1594" s="1">
        <f t="shared" si="453"/>
        <v>0</v>
      </c>
      <c r="AC1594" s="1" t="str">
        <f>VLOOKUP(BIN2DEC(RIGHT(HEX2BIN(MID(H1594,6,1),4),1)&amp;LEFT(HEX2BIN(MID(H1594,7,1),4),1)),Codes!$K$1:$L$5,2)</f>
        <v>M</v>
      </c>
      <c r="AD1594" s="1" t="str">
        <f>VLOOKUP(BIN2DEC(RIGHT(HEX2BIN(MID(H1594,7,1),4),3)&amp;LEFT(HEX2BIN(MID(H1594,8,1),4),2)),Codes!$H$2:$I$33,2)</f>
        <v>Kick</v>
      </c>
      <c r="AE1594" s="1" t="str">
        <f t="shared" si="454"/>
        <v>1</v>
      </c>
      <c r="AF1594" s="1" t="str">
        <f t="shared" si="455"/>
        <v>1</v>
      </c>
      <c r="AH1594" s="6">
        <f t="shared" si="456"/>
        <v>34</v>
      </c>
    </row>
    <row r="1595" spans="1:34">
      <c r="A1595" s="3" t="s">
        <v>6040</v>
      </c>
      <c r="B1595" s="1" t="s">
        <v>43</v>
      </c>
      <c r="C1595" s="6" t="s">
        <v>5612</v>
      </c>
      <c r="D1595" s="9" t="s">
        <v>6041</v>
      </c>
      <c r="E1595" s="9" t="s">
        <v>1307</v>
      </c>
      <c r="F1595" s="9" t="s">
        <v>91</v>
      </c>
      <c r="G1595" s="9" t="s">
        <v>6039</v>
      </c>
      <c r="H1595" s="9" t="s">
        <v>3125</v>
      </c>
      <c r="J1595" s="6" t="str">
        <f t="shared" si="440"/>
        <v>001011</v>
      </c>
      <c r="K1595" s="1">
        <f t="shared" si="441"/>
        <v>1</v>
      </c>
      <c r="L1595" s="6" t="str">
        <f t="shared" si="442"/>
        <v>00000</v>
      </c>
      <c r="M1595" s="1">
        <f t="shared" si="443"/>
        <v>55</v>
      </c>
      <c r="N1595" s="6" t="str">
        <f t="shared" si="444"/>
        <v>00</v>
      </c>
      <c r="O1595" s="1">
        <f t="shared" si="445"/>
        <v>14</v>
      </c>
      <c r="P1595" s="1">
        <f>IF(HEX2DEC(LEFT(E1595,4))&gt;=32768,HEX2DEC(LEFT(E1595,4))-65536,HEX2DEC(LEFT(E1595,4)))/Codes!$N$2</f>
        <v>4.4000000000000004</v>
      </c>
      <c r="Q1595" s="1">
        <f>IF(HEX2DEC(RIGHT(E1595,4))&gt;=32768,HEX2DEC(RIGHT(E1595,4))-65536,HEX2DEC(RIGHT(E1595,4)))/Codes!$N$2</f>
        <v>2</v>
      </c>
      <c r="R1595" s="1">
        <f>IF(HEX2DEC(LEFT(F1595,4))&gt;=32768,HEX2DEC(LEFT(F1595,4))-65536,HEX2DEC(LEFT(F1595,4)))/Codes!$N$2</f>
        <v>0</v>
      </c>
      <c r="S1595" s="1">
        <f>IF(HEX2DEC(RIGHT(F1595,4))&gt;=32768,HEX2DEC(RIGHT(F1595,4))-65536,HEX2DEC(RIGHT(F1595,4)))/Codes!$N$2</f>
        <v>0</v>
      </c>
      <c r="T1595" s="18">
        <f t="shared" si="446"/>
        <v>88</v>
      </c>
      <c r="U1595" s="1">
        <f t="shared" si="447"/>
        <v>100</v>
      </c>
      <c r="V1595" s="1">
        <f t="shared" si="448"/>
        <v>0</v>
      </c>
      <c r="W1595" s="1" t="str">
        <f t="shared" si="449"/>
        <v>100</v>
      </c>
      <c r="X1595" s="1">
        <f t="shared" si="450"/>
        <v>3</v>
      </c>
      <c r="Y1595" s="1">
        <f t="shared" si="451"/>
        <v>20</v>
      </c>
      <c r="Z1595" s="1" t="str">
        <f>VLOOKUP(BIN2DEC(MID(HEX2BIN(MID(H1595,3,2),8),2,5)),Codes!$E$1:$F$18,2)</f>
        <v>Normal</v>
      </c>
      <c r="AA1595" s="6" t="str">
        <f t="shared" si="452"/>
        <v>0</v>
      </c>
      <c r="AB1595" s="1">
        <f t="shared" si="453"/>
        <v>0</v>
      </c>
      <c r="AC1595" s="1" t="str">
        <f>VLOOKUP(BIN2DEC(RIGHT(HEX2BIN(MID(H1595,6,1),4),1)&amp;LEFT(HEX2BIN(MID(H1595,7,1),4),1)),Codes!$K$1:$L$5,2)</f>
        <v>M</v>
      </c>
      <c r="AD1595" s="1" t="str">
        <f>VLOOKUP(BIN2DEC(RIGHT(HEX2BIN(MID(H1595,7,1),4),3)&amp;LEFT(HEX2BIN(MID(H1595,8,1),4),2)),Codes!$H$2:$I$33,2)</f>
        <v>Kick</v>
      </c>
      <c r="AE1595" s="1" t="str">
        <f t="shared" si="454"/>
        <v>1</v>
      </c>
      <c r="AF1595" s="1" t="str">
        <f t="shared" si="455"/>
        <v>1</v>
      </c>
      <c r="AH1595" s="6">
        <f t="shared" si="456"/>
        <v>34</v>
      </c>
    </row>
    <row r="1596" spans="1:34">
      <c r="A1596" s="3" t="s">
        <v>6042</v>
      </c>
      <c r="B1596" s="1" t="s">
        <v>43</v>
      </c>
      <c r="C1596" s="6" t="s">
        <v>5612</v>
      </c>
      <c r="D1596" s="9" t="s">
        <v>6043</v>
      </c>
      <c r="E1596" s="9" t="s">
        <v>6044</v>
      </c>
      <c r="F1596" s="9" t="s">
        <v>91</v>
      </c>
      <c r="G1596" s="9" t="s">
        <v>6039</v>
      </c>
      <c r="H1596" s="9" t="s">
        <v>3125</v>
      </c>
      <c r="J1596" s="6" t="str">
        <f t="shared" si="440"/>
        <v>001011</v>
      </c>
      <c r="K1596" s="1">
        <f t="shared" si="441"/>
        <v>2</v>
      </c>
      <c r="L1596" s="6" t="str">
        <f t="shared" si="442"/>
        <v>00000</v>
      </c>
      <c r="M1596" s="1">
        <f t="shared" si="443"/>
        <v>55</v>
      </c>
      <c r="N1596" s="6" t="str">
        <f t="shared" si="444"/>
        <v>00</v>
      </c>
      <c r="O1596" s="1">
        <f t="shared" si="445"/>
        <v>12</v>
      </c>
      <c r="P1596" s="1">
        <f>IF(HEX2DEC(LEFT(E1596,4))&gt;=32768,HEX2DEC(LEFT(E1596,4))-65536,HEX2DEC(LEFT(E1596,4)))/Codes!$N$2</f>
        <v>4.4000000000000004</v>
      </c>
      <c r="Q1596" s="1">
        <f>IF(HEX2DEC(RIGHT(E1596,4))&gt;=32768,HEX2DEC(RIGHT(E1596,4))-65536,HEX2DEC(RIGHT(E1596,4)))/Codes!$N$2</f>
        <v>4.7679999999999998</v>
      </c>
      <c r="R1596" s="1">
        <f>IF(HEX2DEC(LEFT(F1596,4))&gt;=32768,HEX2DEC(LEFT(F1596,4))-65536,HEX2DEC(LEFT(F1596,4)))/Codes!$N$2</f>
        <v>0</v>
      </c>
      <c r="S1596" s="1">
        <f>IF(HEX2DEC(RIGHT(F1596,4))&gt;=32768,HEX2DEC(RIGHT(F1596,4))-65536,HEX2DEC(RIGHT(F1596,4)))/Codes!$N$2</f>
        <v>0</v>
      </c>
      <c r="T1596" s="18">
        <f t="shared" si="446"/>
        <v>88</v>
      </c>
      <c r="U1596" s="1">
        <f t="shared" si="447"/>
        <v>100</v>
      </c>
      <c r="V1596" s="1">
        <f t="shared" si="448"/>
        <v>0</v>
      </c>
      <c r="W1596" s="1" t="str">
        <f t="shared" si="449"/>
        <v>100</v>
      </c>
      <c r="X1596" s="1">
        <f t="shared" si="450"/>
        <v>3</v>
      </c>
      <c r="Y1596" s="1">
        <f t="shared" si="451"/>
        <v>20</v>
      </c>
      <c r="Z1596" s="1" t="str">
        <f>VLOOKUP(BIN2DEC(MID(HEX2BIN(MID(H1596,3,2),8),2,5)),Codes!$E$1:$F$18,2)</f>
        <v>Normal</v>
      </c>
      <c r="AA1596" s="6" t="str">
        <f t="shared" si="452"/>
        <v>0</v>
      </c>
      <c r="AB1596" s="1">
        <f t="shared" si="453"/>
        <v>0</v>
      </c>
      <c r="AC1596" s="1" t="str">
        <f>VLOOKUP(BIN2DEC(RIGHT(HEX2BIN(MID(H1596,6,1),4),1)&amp;LEFT(HEX2BIN(MID(H1596,7,1),4),1)),Codes!$K$1:$L$5,2)</f>
        <v>M</v>
      </c>
      <c r="AD1596" s="1" t="str">
        <f>VLOOKUP(BIN2DEC(RIGHT(HEX2BIN(MID(H1596,7,1),4),3)&amp;LEFT(HEX2BIN(MID(H1596,8,1),4),2)),Codes!$H$2:$I$33,2)</f>
        <v>Kick</v>
      </c>
      <c r="AE1596" s="1" t="str">
        <f t="shared" si="454"/>
        <v>1</v>
      </c>
      <c r="AF1596" s="1" t="str">
        <f t="shared" si="455"/>
        <v>1</v>
      </c>
      <c r="AH1596" s="6">
        <f t="shared" si="456"/>
        <v>34</v>
      </c>
    </row>
    <row r="1597" spans="1:34">
      <c r="A1597" s="3" t="s">
        <v>6045</v>
      </c>
      <c r="B1597" s="1" t="s">
        <v>43</v>
      </c>
      <c r="C1597" s="6" t="s">
        <v>3449</v>
      </c>
      <c r="D1597" s="9" t="s">
        <v>6046</v>
      </c>
      <c r="E1597" s="9" t="s">
        <v>256</v>
      </c>
      <c r="F1597" s="9" t="s">
        <v>91</v>
      </c>
      <c r="G1597" s="9" t="s">
        <v>6047</v>
      </c>
      <c r="H1597" s="9" t="s">
        <v>163</v>
      </c>
      <c r="J1597" s="6" t="str">
        <f t="shared" si="440"/>
        <v>001011</v>
      </c>
      <c r="K1597" s="1">
        <f t="shared" si="441"/>
        <v>0</v>
      </c>
      <c r="L1597" s="6" t="str">
        <f t="shared" si="442"/>
        <v>00000</v>
      </c>
      <c r="M1597" s="1">
        <f t="shared" si="443"/>
        <v>53</v>
      </c>
      <c r="N1597" s="6" t="str">
        <f t="shared" si="444"/>
        <v>00</v>
      </c>
      <c r="O1597" s="1">
        <f t="shared" si="445"/>
        <v>13</v>
      </c>
      <c r="P1597" s="1">
        <f>IF(HEX2DEC(LEFT(E1597,4))&gt;=32768,HEX2DEC(LEFT(E1597,4))-65536,HEX2DEC(LEFT(E1597,4)))/Codes!$N$2</f>
        <v>3.6</v>
      </c>
      <c r="Q1597" s="1">
        <f>IF(HEX2DEC(RIGHT(E1597,4))&gt;=32768,HEX2DEC(RIGHT(E1597,4))-65536,HEX2DEC(RIGHT(E1597,4)))/Codes!$N$2</f>
        <v>0</v>
      </c>
      <c r="R1597" s="1">
        <f>IF(HEX2DEC(LEFT(F1597,4))&gt;=32768,HEX2DEC(LEFT(F1597,4))-65536,HEX2DEC(LEFT(F1597,4)))/Codes!$N$2</f>
        <v>0</v>
      </c>
      <c r="S1597" s="1">
        <f>IF(HEX2DEC(RIGHT(F1597,4))&gt;=32768,HEX2DEC(RIGHT(F1597,4))-65536,HEX2DEC(RIGHT(F1597,4)))/Codes!$N$2</f>
        <v>0</v>
      </c>
      <c r="T1597" s="18">
        <f t="shared" si="446"/>
        <v>50</v>
      </c>
      <c r="U1597" s="1">
        <f t="shared" si="447"/>
        <v>50</v>
      </c>
      <c r="V1597" s="1">
        <f t="shared" si="448"/>
        <v>0</v>
      </c>
      <c r="W1597" s="1" t="str">
        <f t="shared" si="449"/>
        <v>100</v>
      </c>
      <c r="X1597" s="1">
        <f t="shared" si="450"/>
        <v>3</v>
      </c>
      <c r="Y1597" s="1">
        <f t="shared" si="451"/>
        <v>10</v>
      </c>
      <c r="Z1597" s="1" t="str">
        <f>VLOOKUP(BIN2DEC(MID(HEX2BIN(MID(H1597,3,2),8),2,5)),Codes!$E$1:$F$18,2)</f>
        <v>Normal</v>
      </c>
      <c r="AA1597" s="6" t="str">
        <f t="shared" si="452"/>
        <v>0</v>
      </c>
      <c r="AB1597" s="1">
        <f t="shared" si="453"/>
        <v>0</v>
      </c>
      <c r="AC1597" s="1" t="str">
        <f>VLOOKUP(BIN2DEC(RIGHT(HEX2BIN(MID(H1597,6,1),4),1)&amp;LEFT(HEX2BIN(MID(H1597,7,1),4),1)),Codes!$K$1:$L$5,2)</f>
        <v>M</v>
      </c>
      <c r="AD1597" s="1" t="str">
        <f>VLOOKUP(BIN2DEC(RIGHT(HEX2BIN(MID(H1597,7,1),4),3)&amp;LEFT(HEX2BIN(MID(H1597,8,1),4),2)),Codes!$H$2:$I$33,2)</f>
        <v>Kick</v>
      </c>
      <c r="AE1597" s="1" t="str">
        <f t="shared" si="454"/>
        <v>1</v>
      </c>
      <c r="AF1597" s="1" t="str">
        <f t="shared" si="455"/>
        <v>1</v>
      </c>
      <c r="AH1597" s="6">
        <f t="shared" si="456"/>
        <v>34</v>
      </c>
    </row>
    <row r="1598" spans="1:34">
      <c r="A1598" s="3" t="s">
        <v>6048</v>
      </c>
      <c r="B1598" s="1" t="s">
        <v>43</v>
      </c>
      <c r="C1598" s="6" t="s">
        <v>3449</v>
      </c>
      <c r="D1598" s="9" t="s">
        <v>3140</v>
      </c>
      <c r="E1598" s="9" t="s">
        <v>313</v>
      </c>
      <c r="F1598" s="9" t="s">
        <v>91</v>
      </c>
      <c r="G1598" s="9" t="s">
        <v>6047</v>
      </c>
      <c r="H1598" s="9" t="s">
        <v>163</v>
      </c>
      <c r="J1598" s="6" t="str">
        <f t="shared" si="440"/>
        <v>001011</v>
      </c>
      <c r="K1598" s="1">
        <f t="shared" si="441"/>
        <v>1</v>
      </c>
      <c r="L1598" s="6" t="str">
        <f t="shared" si="442"/>
        <v>00000</v>
      </c>
      <c r="M1598" s="1">
        <f t="shared" si="443"/>
        <v>55</v>
      </c>
      <c r="N1598" s="6" t="str">
        <f t="shared" si="444"/>
        <v>00</v>
      </c>
      <c r="O1598" s="1">
        <f t="shared" si="445"/>
        <v>13</v>
      </c>
      <c r="P1598" s="1">
        <f>IF(HEX2DEC(LEFT(E1598,4))&gt;=32768,HEX2DEC(LEFT(E1598,4))-65536,HEX2DEC(LEFT(E1598,4)))/Codes!$N$2</f>
        <v>3.6</v>
      </c>
      <c r="Q1598" s="1">
        <f>IF(HEX2DEC(RIGHT(E1598,4))&gt;=32768,HEX2DEC(RIGHT(E1598,4))-65536,HEX2DEC(RIGHT(E1598,4)))/Codes!$N$2</f>
        <v>2</v>
      </c>
      <c r="R1598" s="1">
        <f>IF(HEX2DEC(LEFT(F1598,4))&gt;=32768,HEX2DEC(LEFT(F1598,4))-65536,HEX2DEC(LEFT(F1598,4)))/Codes!$N$2</f>
        <v>0</v>
      </c>
      <c r="S1598" s="1">
        <f>IF(HEX2DEC(RIGHT(F1598,4))&gt;=32768,HEX2DEC(RIGHT(F1598,4))-65536,HEX2DEC(RIGHT(F1598,4)))/Codes!$N$2</f>
        <v>0</v>
      </c>
      <c r="T1598" s="18">
        <f t="shared" si="446"/>
        <v>50</v>
      </c>
      <c r="U1598" s="1">
        <f t="shared" si="447"/>
        <v>50</v>
      </c>
      <c r="V1598" s="1">
        <f t="shared" si="448"/>
        <v>0</v>
      </c>
      <c r="W1598" s="1" t="str">
        <f t="shared" si="449"/>
        <v>100</v>
      </c>
      <c r="X1598" s="1">
        <f t="shared" si="450"/>
        <v>3</v>
      </c>
      <c r="Y1598" s="1">
        <f t="shared" si="451"/>
        <v>10</v>
      </c>
      <c r="Z1598" s="1" t="str">
        <f>VLOOKUP(BIN2DEC(MID(HEX2BIN(MID(H1598,3,2),8),2,5)),Codes!$E$1:$F$18,2)</f>
        <v>Normal</v>
      </c>
      <c r="AA1598" s="6" t="str">
        <f t="shared" si="452"/>
        <v>0</v>
      </c>
      <c r="AB1598" s="1">
        <f t="shared" si="453"/>
        <v>0</v>
      </c>
      <c r="AC1598" s="1" t="str">
        <f>VLOOKUP(BIN2DEC(RIGHT(HEX2BIN(MID(H1598,6,1),4),1)&amp;LEFT(HEX2BIN(MID(H1598,7,1),4),1)),Codes!$K$1:$L$5,2)</f>
        <v>M</v>
      </c>
      <c r="AD1598" s="1" t="str">
        <f>VLOOKUP(BIN2DEC(RIGHT(HEX2BIN(MID(H1598,7,1),4),3)&amp;LEFT(HEX2BIN(MID(H1598,8,1),4),2)),Codes!$H$2:$I$33,2)</f>
        <v>Kick</v>
      </c>
      <c r="AE1598" s="1" t="str">
        <f t="shared" si="454"/>
        <v>1</v>
      </c>
      <c r="AF1598" s="1" t="str">
        <f t="shared" si="455"/>
        <v>1</v>
      </c>
      <c r="AH1598" s="6">
        <f t="shared" si="456"/>
        <v>34</v>
      </c>
    </row>
    <row r="1599" spans="1:34">
      <c r="A1599" s="3" t="s">
        <v>6049</v>
      </c>
      <c r="B1599" s="1" t="s">
        <v>43</v>
      </c>
      <c r="C1599" s="6" t="s">
        <v>3449</v>
      </c>
      <c r="D1599" s="9" t="s">
        <v>6043</v>
      </c>
      <c r="E1599" s="9" t="s">
        <v>6035</v>
      </c>
      <c r="F1599" s="9" t="s">
        <v>91</v>
      </c>
      <c r="G1599" s="9" t="s">
        <v>6047</v>
      </c>
      <c r="H1599" s="9" t="s">
        <v>163</v>
      </c>
      <c r="J1599" s="6" t="str">
        <f t="shared" si="440"/>
        <v>001011</v>
      </c>
      <c r="K1599" s="1">
        <f t="shared" si="441"/>
        <v>2</v>
      </c>
      <c r="L1599" s="6" t="str">
        <f t="shared" si="442"/>
        <v>00000</v>
      </c>
      <c r="M1599" s="1">
        <f t="shared" si="443"/>
        <v>55</v>
      </c>
      <c r="N1599" s="6" t="str">
        <f t="shared" si="444"/>
        <v>00</v>
      </c>
      <c r="O1599" s="1">
        <f t="shared" si="445"/>
        <v>12</v>
      </c>
      <c r="P1599" s="1">
        <f>IF(HEX2DEC(LEFT(E1599,4))&gt;=32768,HEX2DEC(LEFT(E1599,4))-65536,HEX2DEC(LEFT(E1599,4)))/Codes!$N$2</f>
        <v>3.6</v>
      </c>
      <c r="Q1599" s="1">
        <f>IF(HEX2DEC(RIGHT(E1599,4))&gt;=32768,HEX2DEC(RIGHT(E1599,4))-65536,HEX2DEC(RIGHT(E1599,4)))/Codes!$N$2</f>
        <v>4.7679999999999998</v>
      </c>
      <c r="R1599" s="1">
        <f>IF(HEX2DEC(LEFT(F1599,4))&gt;=32768,HEX2DEC(LEFT(F1599,4))-65536,HEX2DEC(LEFT(F1599,4)))/Codes!$N$2</f>
        <v>0</v>
      </c>
      <c r="S1599" s="1">
        <f>IF(HEX2DEC(RIGHT(F1599,4))&gt;=32768,HEX2DEC(RIGHT(F1599,4))-65536,HEX2DEC(RIGHT(F1599,4)))/Codes!$N$2</f>
        <v>0</v>
      </c>
      <c r="T1599" s="18">
        <f t="shared" si="446"/>
        <v>50</v>
      </c>
      <c r="U1599" s="1">
        <f t="shared" si="447"/>
        <v>50</v>
      </c>
      <c r="V1599" s="1">
        <f t="shared" si="448"/>
        <v>0</v>
      </c>
      <c r="W1599" s="1" t="str">
        <f t="shared" si="449"/>
        <v>100</v>
      </c>
      <c r="X1599" s="1">
        <f t="shared" si="450"/>
        <v>3</v>
      </c>
      <c r="Y1599" s="1">
        <f t="shared" si="451"/>
        <v>10</v>
      </c>
      <c r="Z1599" s="1" t="str">
        <f>VLOOKUP(BIN2DEC(MID(HEX2BIN(MID(H1599,3,2),8),2,5)),Codes!$E$1:$F$18,2)</f>
        <v>Normal</v>
      </c>
      <c r="AA1599" s="6" t="str">
        <f t="shared" si="452"/>
        <v>0</v>
      </c>
      <c r="AB1599" s="1">
        <f t="shared" si="453"/>
        <v>0</v>
      </c>
      <c r="AC1599" s="1" t="str">
        <f>VLOOKUP(BIN2DEC(RIGHT(HEX2BIN(MID(H1599,6,1),4),1)&amp;LEFT(HEX2BIN(MID(H1599,7,1),4),1)),Codes!$K$1:$L$5,2)</f>
        <v>M</v>
      </c>
      <c r="AD1599" s="1" t="str">
        <f>VLOOKUP(BIN2DEC(RIGHT(HEX2BIN(MID(H1599,7,1),4),3)&amp;LEFT(HEX2BIN(MID(H1599,8,1),4),2)),Codes!$H$2:$I$33,2)</f>
        <v>Kick</v>
      </c>
      <c r="AE1599" s="1" t="str">
        <f t="shared" si="454"/>
        <v>1</v>
      </c>
      <c r="AF1599" s="1" t="str">
        <f t="shared" si="455"/>
        <v>1</v>
      </c>
      <c r="AH1599" s="6">
        <f t="shared" si="456"/>
        <v>34</v>
      </c>
    </row>
    <row r="1600" spans="1:34">
      <c r="A1600" s="3" t="s">
        <v>6050</v>
      </c>
      <c r="B1600" s="1" t="s">
        <v>43</v>
      </c>
      <c r="C1600" s="6" t="s">
        <v>3856</v>
      </c>
      <c r="D1600" s="9" t="s">
        <v>6038</v>
      </c>
      <c r="E1600" s="9" t="s">
        <v>207</v>
      </c>
      <c r="F1600" s="9" t="s">
        <v>91</v>
      </c>
      <c r="G1600" s="9" t="s">
        <v>6051</v>
      </c>
      <c r="H1600" s="9" t="s">
        <v>405</v>
      </c>
      <c r="J1600" s="6" t="str">
        <f t="shared" si="440"/>
        <v>001011</v>
      </c>
      <c r="K1600" s="1">
        <f t="shared" si="441"/>
        <v>0</v>
      </c>
      <c r="L1600" s="6" t="str">
        <f t="shared" si="442"/>
        <v>00000</v>
      </c>
      <c r="M1600" s="1">
        <f t="shared" si="443"/>
        <v>53</v>
      </c>
      <c r="N1600" s="6" t="str">
        <f t="shared" si="444"/>
        <v>00</v>
      </c>
      <c r="O1600" s="1">
        <f t="shared" si="445"/>
        <v>14</v>
      </c>
      <c r="P1600" s="1">
        <f>IF(HEX2DEC(LEFT(E1600,4))&gt;=32768,HEX2DEC(LEFT(E1600,4))-65536,HEX2DEC(LEFT(E1600,4)))/Codes!$N$2</f>
        <v>4</v>
      </c>
      <c r="Q1600" s="1">
        <f>IF(HEX2DEC(RIGHT(E1600,4))&gt;=32768,HEX2DEC(RIGHT(E1600,4))-65536,HEX2DEC(RIGHT(E1600,4)))/Codes!$N$2</f>
        <v>0</v>
      </c>
      <c r="R1600" s="1">
        <f>IF(HEX2DEC(LEFT(F1600,4))&gt;=32768,HEX2DEC(LEFT(F1600,4))-65536,HEX2DEC(LEFT(F1600,4)))/Codes!$N$2</f>
        <v>0</v>
      </c>
      <c r="S1600" s="1">
        <f>IF(HEX2DEC(RIGHT(F1600,4))&gt;=32768,HEX2DEC(RIGHT(F1600,4))-65536,HEX2DEC(RIGHT(F1600,4)))/Codes!$N$2</f>
        <v>0</v>
      </c>
      <c r="T1600" s="18">
        <f t="shared" si="446"/>
        <v>76</v>
      </c>
      <c r="U1600" s="1">
        <f t="shared" si="447"/>
        <v>100</v>
      </c>
      <c r="V1600" s="1">
        <f t="shared" si="448"/>
        <v>0</v>
      </c>
      <c r="W1600" s="1" t="str">
        <f t="shared" si="449"/>
        <v>100</v>
      </c>
      <c r="X1600" s="1">
        <f t="shared" si="450"/>
        <v>3</v>
      </c>
      <c r="Y1600" s="1">
        <f t="shared" si="451"/>
        <v>30</v>
      </c>
      <c r="Z1600" s="1" t="str">
        <f>VLOOKUP(BIN2DEC(MID(HEX2BIN(MID(H1600,3,2),8),2,5)),Codes!$E$1:$F$18,2)</f>
        <v>Normal</v>
      </c>
      <c r="AA1600" s="6" t="str">
        <f t="shared" si="452"/>
        <v>0</v>
      </c>
      <c r="AB1600" s="1">
        <f t="shared" si="453"/>
        <v>0</v>
      </c>
      <c r="AC1600" s="1" t="str">
        <f>VLOOKUP(BIN2DEC(RIGHT(HEX2BIN(MID(H1600,6,1),4),1)&amp;LEFT(HEX2BIN(MID(H1600,7,1),4),1)),Codes!$K$1:$L$5,2)</f>
        <v>L</v>
      </c>
      <c r="AD1600" s="1" t="str">
        <f>VLOOKUP(BIN2DEC(RIGHT(HEX2BIN(MID(H1600,7,1),4),3)&amp;LEFT(HEX2BIN(MID(H1600,8,1),4),2)),Codes!$H$2:$I$33,2)</f>
        <v>Kick</v>
      </c>
      <c r="AE1600" s="1" t="str">
        <f t="shared" si="454"/>
        <v>1</v>
      </c>
      <c r="AF1600" s="1" t="str">
        <f t="shared" si="455"/>
        <v>1</v>
      </c>
      <c r="AH1600" s="6">
        <f t="shared" si="456"/>
        <v>66</v>
      </c>
    </row>
    <row r="1601" spans="1:34">
      <c r="A1601" s="3" t="s">
        <v>6052</v>
      </c>
      <c r="B1601" s="1" t="s">
        <v>43</v>
      </c>
      <c r="C1601" s="6" t="s">
        <v>3856</v>
      </c>
      <c r="D1601" s="9" t="s">
        <v>6053</v>
      </c>
      <c r="E1601" s="9" t="s">
        <v>207</v>
      </c>
      <c r="F1601" s="9" t="s">
        <v>91</v>
      </c>
      <c r="G1601" s="9" t="s">
        <v>6051</v>
      </c>
      <c r="H1601" s="9" t="s">
        <v>405</v>
      </c>
      <c r="J1601" s="6" t="str">
        <f t="shared" ref="J1601:J1664" si="457">LEFT(HEX2BIN(LEFT(D1601,2),8),6)</f>
        <v>001011</v>
      </c>
      <c r="K1601" s="1">
        <f t="shared" ref="K1601:K1664" si="458">BIN2DEC(MID(HEX2BIN(MID(D1601,2,2),8),3,3))</f>
        <v>1</v>
      </c>
      <c r="L1601" s="6" t="str">
        <f t="shared" ref="L1601:L1664" si="459">MID(HEX2BIN(MID(D1601,3,2),8),2,5)</f>
        <v>00000</v>
      </c>
      <c r="M1601" s="1">
        <f t="shared" ref="M1601:M1664" si="460">ROUNDDOWN(HEX2DEC(MID(D1601,4,3))/8,0)</f>
        <v>47</v>
      </c>
      <c r="N1601" s="6" t="str">
        <f t="shared" ref="N1601:N1664" si="461">MID(HEX2BIN(MID(D1601,6,1),4),2,2)</f>
        <v>00</v>
      </c>
      <c r="O1601" s="1">
        <f t="shared" ref="O1601:O1664" si="462">HEX2DEC(MID(D1601,7,2))</f>
        <v>14</v>
      </c>
      <c r="P1601" s="1">
        <f>IF(HEX2DEC(LEFT(E1601,4))&gt;=32768,HEX2DEC(LEFT(E1601,4))-65536,HEX2DEC(LEFT(E1601,4)))/Codes!$N$2</f>
        <v>4</v>
      </c>
      <c r="Q1601" s="1">
        <f>IF(HEX2DEC(RIGHT(E1601,4))&gt;=32768,HEX2DEC(RIGHT(E1601,4))-65536,HEX2DEC(RIGHT(E1601,4)))/Codes!$N$2</f>
        <v>0</v>
      </c>
      <c r="R1601" s="1">
        <f>IF(HEX2DEC(LEFT(F1601,4))&gt;=32768,HEX2DEC(LEFT(F1601,4))-65536,HEX2DEC(LEFT(F1601,4)))/Codes!$N$2</f>
        <v>0</v>
      </c>
      <c r="S1601" s="1">
        <f>IF(HEX2DEC(RIGHT(F1601,4))&gt;=32768,HEX2DEC(RIGHT(F1601,4))-65536,HEX2DEC(RIGHT(F1601,4)))/Codes!$N$2</f>
        <v>0</v>
      </c>
      <c r="T1601" s="18">
        <f t="shared" ref="T1601:T1664" si="463">ROUNDDOWN(HEX2DEC(LEFT(G1601,3))/8,0)</f>
        <v>76</v>
      </c>
      <c r="U1601" s="1">
        <f t="shared" ref="U1601:U1664" si="464">ROUNDDOWN(HEX2DEC(MID(G1601,3,3))/4,0)-(512*ROUNDDOWN(HEX2DEC(MID(G1601,3,1))/8,0))</f>
        <v>100</v>
      </c>
      <c r="V1601" s="1">
        <f t="shared" ref="V1601:V1664" si="465">RIGHT(HEX2BIN(MID(G1601,5,1),4),2)*128+HEX2DEC(MID(G1601,6,1))*8+LEFT(HEX2BIN(MID(G1601,7,1),4),3)</f>
        <v>0</v>
      </c>
      <c r="W1601" s="1" t="str">
        <f t="shared" ref="W1601:W1664" si="466">MID(HEX2BIN(MID(G1601,7,2),8),4,3)</f>
        <v>100</v>
      </c>
      <c r="X1601" s="1">
        <f t="shared" ref="X1601:X1664" si="467">BIN2DEC(RIGHT(HEX2BIN(RIGHT(G1601,1),4),2))</f>
        <v>3</v>
      </c>
      <c r="Y1601" s="1">
        <f t="shared" ref="Y1601:Y1664" si="468">ROUNDDOWN(HEX2DEC(LEFT(H1601,3))/8,0)</f>
        <v>30</v>
      </c>
      <c r="Z1601" s="1" t="str">
        <f>VLOOKUP(BIN2DEC(MID(HEX2BIN(MID(H1601,3,2),8),2,5)),Codes!$E$1:$F$18,2)</f>
        <v>Normal</v>
      </c>
      <c r="AA1601" s="6" t="str">
        <f t="shared" ref="AA1601:AA1664" si="469">MID(HEX2BIN(MID(H1601,4,1),4),3,1)</f>
        <v>0</v>
      </c>
      <c r="AB1601" s="1">
        <f t="shared" ref="AB1601:AB1664" si="470">(MOD(HEX2DEC(MID(H1601,4,1)),2))*64+ROUNDDOWN(HEX2DEC(MID(H1601,5,2))/4,0)</f>
        <v>0</v>
      </c>
      <c r="AC1601" s="1" t="str">
        <f>VLOOKUP(BIN2DEC(RIGHT(HEX2BIN(MID(H1601,6,1),4),1)&amp;LEFT(HEX2BIN(MID(H1601,7,1),4),1)),Codes!$K$1:$L$5,2)</f>
        <v>L</v>
      </c>
      <c r="AD1601" s="1" t="str">
        <f>VLOOKUP(BIN2DEC(RIGHT(HEX2BIN(MID(H1601,7,1),4),3)&amp;LEFT(HEX2BIN(MID(H1601,8,1),4),2)),Codes!$H$2:$I$33,2)</f>
        <v>Kick</v>
      </c>
      <c r="AE1601" s="1" t="str">
        <f t="shared" ref="AE1601:AE1664" si="471">MID(HEX2BIN(RIGHT(H1601,1),4),3,1)</f>
        <v>1</v>
      </c>
      <c r="AF1601" s="1" t="str">
        <f t="shared" ref="AF1601:AF1664" si="472">RIGHT(HEX2BIN(RIGHT(H1601,1),4),1)</f>
        <v>1</v>
      </c>
      <c r="AH1601" s="6">
        <f t="shared" ref="AH1601:AH1664" si="473">ROUNDDOWN(HEX2DEC(MID(H1601,6,3))/4,0)-(256*ROUNDDOWN(HEX2DEC(MID(H1601,6,1))/4,0))</f>
        <v>66</v>
      </c>
    </row>
    <row r="1602" spans="1:34">
      <c r="A1602" s="3" t="s">
        <v>6054</v>
      </c>
      <c r="B1602" s="1" t="s">
        <v>43</v>
      </c>
      <c r="C1602" s="6" t="s">
        <v>3856</v>
      </c>
      <c r="D1602" s="9" t="s">
        <v>6055</v>
      </c>
      <c r="E1602" s="9" t="s">
        <v>1611</v>
      </c>
      <c r="F1602" s="9" t="s">
        <v>91</v>
      </c>
      <c r="G1602" s="9" t="s">
        <v>6056</v>
      </c>
      <c r="H1602" s="9" t="s">
        <v>280</v>
      </c>
      <c r="J1602" s="6" t="str">
        <f t="shared" si="457"/>
        <v>001011</v>
      </c>
      <c r="K1602" s="1">
        <f t="shared" si="458"/>
        <v>2</v>
      </c>
      <c r="L1602" s="6" t="str">
        <f t="shared" si="459"/>
        <v>00000</v>
      </c>
      <c r="M1602" s="1">
        <f t="shared" si="460"/>
        <v>55</v>
      </c>
      <c r="N1602" s="6" t="str">
        <f t="shared" si="461"/>
        <v>00</v>
      </c>
      <c r="O1602" s="1">
        <f t="shared" si="462"/>
        <v>14</v>
      </c>
      <c r="P1602" s="1">
        <f>IF(HEX2DEC(LEFT(E1602,4))&gt;=32768,HEX2DEC(LEFT(E1602,4))-65536,HEX2DEC(LEFT(E1602,4)))/Codes!$N$2</f>
        <v>4.4000000000000004</v>
      </c>
      <c r="Q1602" s="1">
        <f>IF(HEX2DEC(RIGHT(E1602,4))&gt;=32768,HEX2DEC(RIGHT(E1602,4))-65536,HEX2DEC(RIGHT(E1602,4)))/Codes!$N$2</f>
        <v>4.8</v>
      </c>
      <c r="R1602" s="1">
        <f>IF(HEX2DEC(LEFT(F1602,4))&gt;=32768,HEX2DEC(LEFT(F1602,4))-65536,HEX2DEC(LEFT(F1602,4)))/Codes!$N$2</f>
        <v>0</v>
      </c>
      <c r="S1602" s="1">
        <f>IF(HEX2DEC(RIGHT(F1602,4))&gt;=32768,HEX2DEC(RIGHT(F1602,4))-65536,HEX2DEC(RIGHT(F1602,4)))/Codes!$N$2</f>
        <v>0</v>
      </c>
      <c r="T1602" s="18">
        <f t="shared" si="463"/>
        <v>28</v>
      </c>
      <c r="U1602" s="1">
        <f t="shared" si="464"/>
        <v>80</v>
      </c>
      <c r="V1602" s="1">
        <f t="shared" si="465"/>
        <v>0</v>
      </c>
      <c r="W1602" s="1" t="str">
        <f t="shared" si="466"/>
        <v>100</v>
      </c>
      <c r="X1602" s="1">
        <f t="shared" si="467"/>
        <v>3</v>
      </c>
      <c r="Y1602" s="1">
        <f t="shared" si="468"/>
        <v>20</v>
      </c>
      <c r="Z1602" s="1" t="str">
        <f>VLOOKUP(BIN2DEC(MID(HEX2BIN(MID(H1602,3,2),8),2,5)),Codes!$E$1:$F$18,2)</f>
        <v>Normal</v>
      </c>
      <c r="AA1602" s="6" t="str">
        <f t="shared" si="469"/>
        <v>0</v>
      </c>
      <c r="AB1602" s="1">
        <f t="shared" si="470"/>
        <v>0</v>
      </c>
      <c r="AC1602" s="1" t="str">
        <f>VLOOKUP(BIN2DEC(RIGHT(HEX2BIN(MID(H1602,6,1),4),1)&amp;LEFT(HEX2BIN(MID(H1602,7,1),4),1)),Codes!$K$1:$L$5,2)</f>
        <v>L</v>
      </c>
      <c r="AD1602" s="1" t="str">
        <f>VLOOKUP(BIN2DEC(RIGHT(HEX2BIN(MID(H1602,7,1),4),3)&amp;LEFT(HEX2BIN(MID(H1602,8,1),4),2)),Codes!$H$2:$I$33,2)</f>
        <v>Kick</v>
      </c>
      <c r="AE1602" s="1" t="str">
        <f t="shared" si="471"/>
        <v>1</v>
      </c>
      <c r="AF1602" s="1" t="str">
        <f t="shared" si="472"/>
        <v>1</v>
      </c>
      <c r="AH1602" s="6">
        <f t="shared" si="473"/>
        <v>66</v>
      </c>
    </row>
    <row r="1603" spans="1:34">
      <c r="A1603" s="3" t="s">
        <v>6057</v>
      </c>
      <c r="B1603" s="1" t="s">
        <v>43</v>
      </c>
      <c r="C1603" s="6" t="s">
        <v>3856</v>
      </c>
      <c r="D1603" s="9" t="s">
        <v>6058</v>
      </c>
      <c r="E1603" s="9" t="s">
        <v>1611</v>
      </c>
      <c r="F1603" s="9" t="s">
        <v>91</v>
      </c>
      <c r="G1603" s="9" t="s">
        <v>6056</v>
      </c>
      <c r="H1603" s="9" t="s">
        <v>280</v>
      </c>
      <c r="J1603" s="6" t="str">
        <f t="shared" si="457"/>
        <v>001011</v>
      </c>
      <c r="K1603" s="1">
        <f t="shared" si="458"/>
        <v>3</v>
      </c>
      <c r="L1603" s="6" t="str">
        <f t="shared" si="459"/>
        <v>00000</v>
      </c>
      <c r="M1603" s="1">
        <f t="shared" si="460"/>
        <v>49</v>
      </c>
      <c r="N1603" s="6" t="str">
        <f t="shared" si="461"/>
        <v>00</v>
      </c>
      <c r="O1603" s="1">
        <f t="shared" si="462"/>
        <v>14</v>
      </c>
      <c r="P1603" s="1">
        <f>IF(HEX2DEC(LEFT(E1603,4))&gt;=32768,HEX2DEC(LEFT(E1603,4))-65536,HEX2DEC(LEFT(E1603,4)))/Codes!$N$2</f>
        <v>4.4000000000000004</v>
      </c>
      <c r="Q1603" s="1">
        <f>IF(HEX2DEC(RIGHT(E1603,4))&gt;=32768,HEX2DEC(RIGHT(E1603,4))-65536,HEX2DEC(RIGHT(E1603,4)))/Codes!$N$2</f>
        <v>4.8</v>
      </c>
      <c r="R1603" s="1">
        <f>IF(HEX2DEC(LEFT(F1603,4))&gt;=32768,HEX2DEC(LEFT(F1603,4))-65536,HEX2DEC(LEFT(F1603,4)))/Codes!$N$2</f>
        <v>0</v>
      </c>
      <c r="S1603" s="1">
        <f>IF(HEX2DEC(RIGHT(F1603,4))&gt;=32768,HEX2DEC(RIGHT(F1603,4))-65536,HEX2DEC(RIGHT(F1603,4)))/Codes!$N$2</f>
        <v>0</v>
      </c>
      <c r="T1603" s="18">
        <f t="shared" si="463"/>
        <v>28</v>
      </c>
      <c r="U1603" s="1">
        <f t="shared" si="464"/>
        <v>80</v>
      </c>
      <c r="V1603" s="1">
        <f t="shared" si="465"/>
        <v>0</v>
      </c>
      <c r="W1603" s="1" t="str">
        <f t="shared" si="466"/>
        <v>100</v>
      </c>
      <c r="X1603" s="1">
        <f t="shared" si="467"/>
        <v>3</v>
      </c>
      <c r="Y1603" s="1">
        <f t="shared" si="468"/>
        <v>20</v>
      </c>
      <c r="Z1603" s="1" t="str">
        <f>VLOOKUP(BIN2DEC(MID(HEX2BIN(MID(H1603,3,2),8),2,5)),Codes!$E$1:$F$18,2)</f>
        <v>Normal</v>
      </c>
      <c r="AA1603" s="6" t="str">
        <f t="shared" si="469"/>
        <v>0</v>
      </c>
      <c r="AB1603" s="1">
        <f t="shared" si="470"/>
        <v>0</v>
      </c>
      <c r="AC1603" s="1" t="str">
        <f>VLOOKUP(BIN2DEC(RIGHT(HEX2BIN(MID(H1603,6,1),4),1)&amp;LEFT(HEX2BIN(MID(H1603,7,1),4),1)),Codes!$K$1:$L$5,2)</f>
        <v>L</v>
      </c>
      <c r="AD1603" s="1" t="str">
        <f>VLOOKUP(BIN2DEC(RIGHT(HEX2BIN(MID(H1603,7,1),4),3)&amp;LEFT(HEX2BIN(MID(H1603,8,1),4),2)),Codes!$H$2:$I$33,2)</f>
        <v>Kick</v>
      </c>
      <c r="AE1603" s="1" t="str">
        <f t="shared" si="471"/>
        <v>1</v>
      </c>
      <c r="AF1603" s="1" t="str">
        <f t="shared" si="472"/>
        <v>1</v>
      </c>
      <c r="AH1603" s="6">
        <f t="shared" si="473"/>
        <v>66</v>
      </c>
    </row>
    <row r="1604" spans="1:34">
      <c r="A1604" s="3" t="s">
        <v>6059</v>
      </c>
      <c r="B1604" s="1" t="s">
        <v>43</v>
      </c>
      <c r="C1604" s="6" t="s">
        <v>2479</v>
      </c>
      <c r="D1604" s="9" t="s">
        <v>6060</v>
      </c>
      <c r="E1604" s="9" t="s">
        <v>499</v>
      </c>
      <c r="F1604" s="9" t="s">
        <v>6061</v>
      </c>
      <c r="G1604" s="9" t="s">
        <v>102</v>
      </c>
      <c r="H1604" s="9" t="s">
        <v>5413</v>
      </c>
      <c r="J1604" s="6" t="str">
        <f t="shared" si="457"/>
        <v>001011</v>
      </c>
      <c r="K1604" s="1">
        <f t="shared" si="458"/>
        <v>0</v>
      </c>
      <c r="L1604" s="6" t="str">
        <f t="shared" si="459"/>
        <v>00000</v>
      </c>
      <c r="M1604" s="1">
        <f t="shared" si="460"/>
        <v>4</v>
      </c>
      <c r="N1604" s="6" t="str">
        <f t="shared" si="461"/>
        <v>00</v>
      </c>
      <c r="O1604" s="1">
        <f t="shared" si="462"/>
        <v>12</v>
      </c>
      <c r="P1604" s="1">
        <f>IF(HEX2DEC(LEFT(E1604,4))&gt;=32768,HEX2DEC(LEFT(E1604,4))-65536,HEX2DEC(LEFT(E1604,4)))/Codes!$N$2</f>
        <v>5.2</v>
      </c>
      <c r="Q1604" s="1">
        <f>IF(HEX2DEC(RIGHT(E1604,4))&gt;=32768,HEX2DEC(RIGHT(E1604,4))-65536,HEX2DEC(RIGHT(E1604,4)))/Codes!$N$2</f>
        <v>0</v>
      </c>
      <c r="R1604" s="1">
        <f>IF(HEX2DEC(LEFT(F1604,4))&gt;=32768,HEX2DEC(LEFT(F1604,4))-65536,HEX2DEC(LEFT(F1604,4)))/Codes!$N$2</f>
        <v>2.044</v>
      </c>
      <c r="S1604" s="1">
        <f>IF(HEX2DEC(RIGHT(F1604,4))&gt;=32768,HEX2DEC(RIGHT(F1604,4))-65536,HEX2DEC(RIGHT(F1604,4)))/Codes!$N$2</f>
        <v>0</v>
      </c>
      <c r="T1604" s="18">
        <f t="shared" si="463"/>
        <v>361</v>
      </c>
      <c r="U1604" s="1">
        <f t="shared" si="464"/>
        <v>80</v>
      </c>
      <c r="V1604" s="1">
        <f t="shared" si="465"/>
        <v>0</v>
      </c>
      <c r="W1604" s="1" t="str">
        <f t="shared" si="466"/>
        <v>100</v>
      </c>
      <c r="X1604" s="1">
        <f t="shared" si="467"/>
        <v>3</v>
      </c>
      <c r="Y1604" s="1">
        <f t="shared" si="468"/>
        <v>10</v>
      </c>
      <c r="Z1604" s="1" t="str">
        <f>VLOOKUP(BIN2DEC(MID(HEX2BIN(MID(H1604,3,2),8),2,5)),Codes!$E$1:$F$18,2)</f>
        <v>Normal</v>
      </c>
      <c r="AA1604" s="6" t="str">
        <f t="shared" si="469"/>
        <v>0</v>
      </c>
      <c r="AB1604" s="1">
        <f t="shared" si="470"/>
        <v>0</v>
      </c>
      <c r="AC1604" s="1" t="str">
        <f>VLOOKUP(BIN2DEC(RIGHT(HEX2BIN(MID(H1604,6,1),4),1)&amp;LEFT(HEX2BIN(MID(H1604,7,1),4),1)),Codes!$K$1:$L$5,2)</f>
        <v>M</v>
      </c>
      <c r="AD1604" s="1" t="str">
        <f>VLOOKUP(BIN2DEC(RIGHT(HEX2BIN(MID(H1604,7,1),4),3)&amp;LEFT(HEX2BIN(MID(H1604,8,1),4),2)),Codes!$H$2:$I$33,2)</f>
        <v>Punch</v>
      </c>
      <c r="AE1604" s="1" t="str">
        <f t="shared" si="471"/>
        <v>1</v>
      </c>
      <c r="AF1604" s="1" t="str">
        <f t="shared" si="472"/>
        <v>1</v>
      </c>
      <c r="AH1604" s="6">
        <f t="shared" si="473"/>
        <v>33</v>
      </c>
    </row>
    <row r="1605" spans="1:34">
      <c r="A1605" s="3" t="s">
        <v>6062</v>
      </c>
      <c r="B1605" s="1" t="s">
        <v>43</v>
      </c>
      <c r="C1605" s="6" t="s">
        <v>1257</v>
      </c>
      <c r="D1605" s="9" t="s">
        <v>1559</v>
      </c>
      <c r="E1605" s="9" t="s">
        <v>232</v>
      </c>
      <c r="F1605" s="9" t="s">
        <v>6063</v>
      </c>
      <c r="G1605" s="9" t="s">
        <v>6064</v>
      </c>
      <c r="H1605" s="9" t="s">
        <v>3080</v>
      </c>
      <c r="J1605" s="6" t="str">
        <f t="shared" si="457"/>
        <v>001011</v>
      </c>
      <c r="K1605" s="1">
        <f t="shared" si="458"/>
        <v>0</v>
      </c>
      <c r="L1605" s="6" t="str">
        <f t="shared" si="459"/>
        <v>00000</v>
      </c>
      <c r="M1605" s="1">
        <f t="shared" si="460"/>
        <v>0</v>
      </c>
      <c r="N1605" s="6" t="str">
        <f t="shared" si="461"/>
        <v>00</v>
      </c>
      <c r="O1605" s="1">
        <f t="shared" si="462"/>
        <v>5</v>
      </c>
      <c r="P1605" s="1">
        <f>IF(HEX2DEC(LEFT(E1605,4))&gt;=32768,HEX2DEC(LEFT(E1605,4))-65536,HEX2DEC(LEFT(E1605,4)))/Codes!$N$2</f>
        <v>4.8</v>
      </c>
      <c r="Q1605" s="1">
        <f>IF(HEX2DEC(RIGHT(E1605,4))&gt;=32768,HEX2DEC(RIGHT(E1605,4))-65536,HEX2DEC(RIGHT(E1605,4)))/Codes!$N$2</f>
        <v>0</v>
      </c>
      <c r="R1605" s="1">
        <f>IF(HEX2DEC(LEFT(F1605,4))&gt;=32768,HEX2DEC(LEFT(F1605,4))-65536,HEX2DEC(LEFT(F1605,4)))/Codes!$N$2</f>
        <v>4.2</v>
      </c>
      <c r="S1605" s="1">
        <f>IF(HEX2DEC(RIGHT(F1605,4))&gt;=32768,HEX2DEC(RIGHT(F1605,4))-65536,HEX2DEC(RIGHT(F1605,4)))/Codes!$N$2</f>
        <v>10.8</v>
      </c>
      <c r="T1605" s="18">
        <f t="shared" si="463"/>
        <v>60</v>
      </c>
      <c r="U1605" s="1">
        <f t="shared" si="464"/>
        <v>70</v>
      </c>
      <c r="V1605" s="1">
        <f t="shared" si="465"/>
        <v>0</v>
      </c>
      <c r="W1605" s="1" t="str">
        <f t="shared" si="466"/>
        <v>100</v>
      </c>
      <c r="X1605" s="1">
        <f t="shared" si="467"/>
        <v>3</v>
      </c>
      <c r="Y1605" s="1">
        <f t="shared" si="468"/>
        <v>30</v>
      </c>
      <c r="Z1605" s="1" t="str">
        <f>VLOOKUP(BIN2DEC(MID(HEX2BIN(MID(H1605,3,2),8),2,5)),Codes!$E$1:$F$18,2)</f>
        <v>Normal</v>
      </c>
      <c r="AA1605" s="6" t="str">
        <f t="shared" si="469"/>
        <v>0</v>
      </c>
      <c r="AB1605" s="1">
        <f t="shared" si="470"/>
        <v>0</v>
      </c>
      <c r="AC1605" s="1" t="str">
        <f>VLOOKUP(BIN2DEC(RIGHT(HEX2BIN(MID(H1605,6,1),4),1)&amp;LEFT(HEX2BIN(MID(H1605,7,1),4),1)),Codes!$K$1:$L$5,2)</f>
        <v>M</v>
      </c>
      <c r="AD1605" s="1" t="str">
        <f>VLOOKUP(BIN2DEC(RIGHT(HEX2BIN(MID(H1605,7,1),4),3)&amp;LEFT(HEX2BIN(MID(H1605,8,1),4),2)),Codes!$H$2:$I$33,2)</f>
        <v>Kick</v>
      </c>
      <c r="AE1605" s="1" t="str">
        <f t="shared" si="471"/>
        <v>1</v>
      </c>
      <c r="AF1605" s="1" t="str">
        <f t="shared" si="472"/>
        <v>1</v>
      </c>
      <c r="AH1605" s="6">
        <f t="shared" si="473"/>
        <v>34</v>
      </c>
    </row>
    <row r="1606" spans="1:34">
      <c r="A1606" s="3" t="s">
        <v>6065</v>
      </c>
      <c r="B1606" s="1" t="s">
        <v>43</v>
      </c>
      <c r="C1606" s="6" t="s">
        <v>1257</v>
      </c>
      <c r="D1606" s="9" t="s">
        <v>2331</v>
      </c>
      <c r="E1606" s="9" t="s">
        <v>256</v>
      </c>
      <c r="F1606" s="9" t="s">
        <v>6066</v>
      </c>
      <c r="G1606" s="9" t="s">
        <v>6064</v>
      </c>
      <c r="H1606" s="9" t="s">
        <v>3080</v>
      </c>
      <c r="J1606" s="6" t="str">
        <f t="shared" si="457"/>
        <v>001011</v>
      </c>
      <c r="K1606" s="1">
        <f t="shared" si="458"/>
        <v>1</v>
      </c>
      <c r="L1606" s="6" t="str">
        <f t="shared" si="459"/>
        <v>00000</v>
      </c>
      <c r="M1606" s="1">
        <f t="shared" si="460"/>
        <v>0</v>
      </c>
      <c r="N1606" s="6" t="str">
        <f t="shared" si="461"/>
        <v>00</v>
      </c>
      <c r="O1606" s="1">
        <f t="shared" si="462"/>
        <v>5</v>
      </c>
      <c r="P1606" s="1">
        <f>IF(HEX2DEC(LEFT(E1606,4))&gt;=32768,HEX2DEC(LEFT(E1606,4))-65536,HEX2DEC(LEFT(E1606,4)))/Codes!$N$2</f>
        <v>3.6</v>
      </c>
      <c r="Q1606" s="1">
        <f>IF(HEX2DEC(RIGHT(E1606,4))&gt;=32768,HEX2DEC(RIGHT(E1606,4))-65536,HEX2DEC(RIGHT(E1606,4)))/Codes!$N$2</f>
        <v>0</v>
      </c>
      <c r="R1606" s="1">
        <f>IF(HEX2DEC(LEFT(F1606,4))&gt;=32768,HEX2DEC(LEFT(F1606,4))-65536,HEX2DEC(LEFT(F1606,4)))/Codes!$N$2</f>
        <v>4.2</v>
      </c>
      <c r="S1606" s="1">
        <f>IF(HEX2DEC(RIGHT(F1606,4))&gt;=32768,HEX2DEC(RIGHT(F1606,4))-65536,HEX2DEC(RIGHT(F1606,4)))/Codes!$N$2</f>
        <v>4</v>
      </c>
      <c r="T1606" s="18">
        <f t="shared" si="463"/>
        <v>60</v>
      </c>
      <c r="U1606" s="1">
        <f t="shared" si="464"/>
        <v>70</v>
      </c>
      <c r="V1606" s="1">
        <f t="shared" si="465"/>
        <v>0</v>
      </c>
      <c r="W1606" s="1" t="str">
        <f t="shared" si="466"/>
        <v>100</v>
      </c>
      <c r="X1606" s="1">
        <f t="shared" si="467"/>
        <v>3</v>
      </c>
      <c r="Y1606" s="1">
        <f t="shared" si="468"/>
        <v>30</v>
      </c>
      <c r="Z1606" s="1" t="str">
        <f>VLOOKUP(BIN2DEC(MID(HEX2BIN(MID(H1606,3,2),8),2,5)),Codes!$E$1:$F$18,2)</f>
        <v>Normal</v>
      </c>
      <c r="AA1606" s="6" t="str">
        <f t="shared" si="469"/>
        <v>0</v>
      </c>
      <c r="AB1606" s="1">
        <f t="shared" si="470"/>
        <v>0</v>
      </c>
      <c r="AC1606" s="1" t="str">
        <f>VLOOKUP(BIN2DEC(RIGHT(HEX2BIN(MID(H1606,6,1),4),1)&amp;LEFT(HEX2BIN(MID(H1606,7,1),4),1)),Codes!$K$1:$L$5,2)</f>
        <v>M</v>
      </c>
      <c r="AD1606" s="1" t="str">
        <f>VLOOKUP(BIN2DEC(RIGHT(HEX2BIN(MID(H1606,7,1),4),3)&amp;LEFT(HEX2BIN(MID(H1606,8,1),4),2)),Codes!$H$2:$I$33,2)</f>
        <v>Kick</v>
      </c>
      <c r="AE1606" s="1" t="str">
        <f t="shared" si="471"/>
        <v>1</v>
      </c>
      <c r="AF1606" s="1" t="str">
        <f t="shared" si="472"/>
        <v>1</v>
      </c>
      <c r="AH1606" s="6">
        <f t="shared" si="473"/>
        <v>34</v>
      </c>
    </row>
    <row r="1607" spans="1:34">
      <c r="A1607" s="3" t="s">
        <v>6067</v>
      </c>
      <c r="B1607" s="1" t="s">
        <v>43</v>
      </c>
      <c r="C1607" s="6" t="s">
        <v>1258</v>
      </c>
      <c r="D1607" s="9" t="s">
        <v>1559</v>
      </c>
      <c r="E1607" s="9" t="s">
        <v>232</v>
      </c>
      <c r="F1607" s="9" t="s">
        <v>6063</v>
      </c>
      <c r="G1607" s="9" t="s">
        <v>6064</v>
      </c>
      <c r="H1607" s="9" t="s">
        <v>3080</v>
      </c>
      <c r="J1607" s="6" t="str">
        <f t="shared" si="457"/>
        <v>001011</v>
      </c>
      <c r="K1607" s="1">
        <f t="shared" si="458"/>
        <v>0</v>
      </c>
      <c r="L1607" s="6" t="str">
        <f t="shared" si="459"/>
        <v>00000</v>
      </c>
      <c r="M1607" s="1">
        <f t="shared" si="460"/>
        <v>0</v>
      </c>
      <c r="N1607" s="6" t="str">
        <f t="shared" si="461"/>
        <v>00</v>
      </c>
      <c r="O1607" s="1">
        <f t="shared" si="462"/>
        <v>5</v>
      </c>
      <c r="P1607" s="1">
        <f>IF(HEX2DEC(LEFT(E1607,4))&gt;=32768,HEX2DEC(LEFT(E1607,4))-65536,HEX2DEC(LEFT(E1607,4)))/Codes!$N$2</f>
        <v>4.8</v>
      </c>
      <c r="Q1607" s="1">
        <f>IF(HEX2DEC(RIGHT(E1607,4))&gt;=32768,HEX2DEC(RIGHT(E1607,4))-65536,HEX2DEC(RIGHT(E1607,4)))/Codes!$N$2</f>
        <v>0</v>
      </c>
      <c r="R1607" s="1">
        <f>IF(HEX2DEC(LEFT(F1607,4))&gt;=32768,HEX2DEC(LEFT(F1607,4))-65536,HEX2DEC(LEFT(F1607,4)))/Codes!$N$2</f>
        <v>4.2</v>
      </c>
      <c r="S1607" s="1">
        <f>IF(HEX2DEC(RIGHT(F1607,4))&gt;=32768,HEX2DEC(RIGHT(F1607,4))-65536,HEX2DEC(RIGHT(F1607,4)))/Codes!$N$2</f>
        <v>10.8</v>
      </c>
      <c r="T1607" s="18">
        <f t="shared" si="463"/>
        <v>60</v>
      </c>
      <c r="U1607" s="1">
        <f t="shared" si="464"/>
        <v>70</v>
      </c>
      <c r="V1607" s="1">
        <f t="shared" si="465"/>
        <v>0</v>
      </c>
      <c r="W1607" s="1" t="str">
        <f t="shared" si="466"/>
        <v>100</v>
      </c>
      <c r="X1607" s="1">
        <f t="shared" si="467"/>
        <v>3</v>
      </c>
      <c r="Y1607" s="1">
        <f t="shared" si="468"/>
        <v>30</v>
      </c>
      <c r="Z1607" s="1" t="str">
        <f>VLOOKUP(BIN2DEC(MID(HEX2BIN(MID(H1607,3,2),8),2,5)),Codes!$E$1:$F$18,2)</f>
        <v>Normal</v>
      </c>
      <c r="AA1607" s="6" t="str">
        <f t="shared" si="469"/>
        <v>0</v>
      </c>
      <c r="AB1607" s="1">
        <f t="shared" si="470"/>
        <v>0</v>
      </c>
      <c r="AC1607" s="1" t="str">
        <f>VLOOKUP(BIN2DEC(RIGHT(HEX2BIN(MID(H1607,6,1),4),1)&amp;LEFT(HEX2BIN(MID(H1607,7,1),4),1)),Codes!$K$1:$L$5,2)</f>
        <v>M</v>
      </c>
      <c r="AD1607" s="1" t="str">
        <f>VLOOKUP(BIN2DEC(RIGHT(HEX2BIN(MID(H1607,7,1),4),3)&amp;LEFT(HEX2BIN(MID(H1607,8,1),4),2)),Codes!$H$2:$I$33,2)</f>
        <v>Kick</v>
      </c>
      <c r="AE1607" s="1" t="str">
        <f t="shared" si="471"/>
        <v>1</v>
      </c>
      <c r="AF1607" s="1" t="str">
        <f t="shared" si="472"/>
        <v>1</v>
      </c>
      <c r="AH1607" s="6">
        <f t="shared" si="473"/>
        <v>34</v>
      </c>
    </row>
    <row r="1608" spans="1:34">
      <c r="A1608" s="3" t="s">
        <v>6068</v>
      </c>
      <c r="B1608" s="1" t="s">
        <v>43</v>
      </c>
      <c r="C1608" s="6" t="s">
        <v>1258</v>
      </c>
      <c r="D1608" s="9" t="s">
        <v>2331</v>
      </c>
      <c r="E1608" s="9" t="s">
        <v>256</v>
      </c>
      <c r="F1608" s="9" t="s">
        <v>6066</v>
      </c>
      <c r="G1608" s="9" t="s">
        <v>6064</v>
      </c>
      <c r="H1608" s="9" t="s">
        <v>3080</v>
      </c>
      <c r="J1608" s="6" t="str">
        <f t="shared" si="457"/>
        <v>001011</v>
      </c>
      <c r="K1608" s="1">
        <f t="shared" si="458"/>
        <v>1</v>
      </c>
      <c r="L1608" s="6" t="str">
        <f t="shared" si="459"/>
        <v>00000</v>
      </c>
      <c r="M1608" s="1">
        <f t="shared" si="460"/>
        <v>0</v>
      </c>
      <c r="N1608" s="6" t="str">
        <f t="shared" si="461"/>
        <v>00</v>
      </c>
      <c r="O1608" s="1">
        <f t="shared" si="462"/>
        <v>5</v>
      </c>
      <c r="P1608" s="1">
        <f>IF(HEX2DEC(LEFT(E1608,4))&gt;=32768,HEX2DEC(LEFT(E1608,4))-65536,HEX2DEC(LEFT(E1608,4)))/Codes!$N$2</f>
        <v>3.6</v>
      </c>
      <c r="Q1608" s="1">
        <f>IF(HEX2DEC(RIGHT(E1608,4))&gt;=32768,HEX2DEC(RIGHT(E1608,4))-65536,HEX2DEC(RIGHT(E1608,4)))/Codes!$N$2</f>
        <v>0</v>
      </c>
      <c r="R1608" s="1">
        <f>IF(HEX2DEC(LEFT(F1608,4))&gt;=32768,HEX2DEC(LEFT(F1608,4))-65536,HEX2DEC(LEFT(F1608,4)))/Codes!$N$2</f>
        <v>4.2</v>
      </c>
      <c r="S1608" s="1">
        <f>IF(HEX2DEC(RIGHT(F1608,4))&gt;=32768,HEX2DEC(RIGHT(F1608,4))-65536,HEX2DEC(RIGHT(F1608,4)))/Codes!$N$2</f>
        <v>4</v>
      </c>
      <c r="T1608" s="18">
        <f t="shared" si="463"/>
        <v>60</v>
      </c>
      <c r="U1608" s="1">
        <f t="shared" si="464"/>
        <v>70</v>
      </c>
      <c r="V1608" s="1">
        <f t="shared" si="465"/>
        <v>0</v>
      </c>
      <c r="W1608" s="1" t="str">
        <f t="shared" si="466"/>
        <v>100</v>
      </c>
      <c r="X1608" s="1">
        <f t="shared" si="467"/>
        <v>3</v>
      </c>
      <c r="Y1608" s="1">
        <f t="shared" si="468"/>
        <v>30</v>
      </c>
      <c r="Z1608" s="1" t="str">
        <f>VLOOKUP(BIN2DEC(MID(HEX2BIN(MID(H1608,3,2),8),2,5)),Codes!$E$1:$F$18,2)</f>
        <v>Normal</v>
      </c>
      <c r="AA1608" s="6" t="str">
        <f t="shared" si="469"/>
        <v>0</v>
      </c>
      <c r="AB1608" s="1">
        <f t="shared" si="470"/>
        <v>0</v>
      </c>
      <c r="AC1608" s="1" t="str">
        <f>VLOOKUP(BIN2DEC(RIGHT(HEX2BIN(MID(H1608,6,1),4),1)&amp;LEFT(HEX2BIN(MID(H1608,7,1),4),1)),Codes!$K$1:$L$5,2)</f>
        <v>M</v>
      </c>
      <c r="AD1608" s="1" t="str">
        <f>VLOOKUP(BIN2DEC(RIGHT(HEX2BIN(MID(H1608,7,1),4),3)&amp;LEFT(HEX2BIN(MID(H1608,8,1),4),2)),Codes!$H$2:$I$33,2)</f>
        <v>Kick</v>
      </c>
      <c r="AE1608" s="1" t="str">
        <f t="shared" si="471"/>
        <v>1</v>
      </c>
      <c r="AF1608" s="1" t="str">
        <f t="shared" si="472"/>
        <v>1</v>
      </c>
      <c r="AH1608" s="6">
        <f t="shared" si="473"/>
        <v>34</v>
      </c>
    </row>
    <row r="1609" spans="1:34">
      <c r="A1609" s="3" t="s">
        <v>6069</v>
      </c>
      <c r="B1609" s="1" t="s">
        <v>43</v>
      </c>
      <c r="C1609" s="6" t="s">
        <v>6070</v>
      </c>
      <c r="D1609" s="9" t="s">
        <v>853</v>
      </c>
      <c r="E1609" s="9" t="s">
        <v>232</v>
      </c>
      <c r="F1609" s="9" t="s">
        <v>6063</v>
      </c>
      <c r="G1609" s="9" t="s">
        <v>6071</v>
      </c>
      <c r="H1609" s="9" t="s">
        <v>405</v>
      </c>
      <c r="J1609" s="6" t="str">
        <f t="shared" si="457"/>
        <v>001011</v>
      </c>
      <c r="K1609" s="1">
        <f t="shared" si="458"/>
        <v>0</v>
      </c>
      <c r="L1609" s="6" t="str">
        <f t="shared" si="459"/>
        <v>00000</v>
      </c>
      <c r="M1609" s="1">
        <f t="shared" si="460"/>
        <v>0</v>
      </c>
      <c r="N1609" s="6" t="str">
        <f t="shared" si="461"/>
        <v>00</v>
      </c>
      <c r="O1609" s="1">
        <f t="shared" si="462"/>
        <v>8</v>
      </c>
      <c r="P1609" s="1">
        <f>IF(HEX2DEC(LEFT(E1609,4))&gt;=32768,HEX2DEC(LEFT(E1609,4))-65536,HEX2DEC(LEFT(E1609,4)))/Codes!$N$2</f>
        <v>4.8</v>
      </c>
      <c r="Q1609" s="1">
        <f>IF(HEX2DEC(RIGHT(E1609,4))&gt;=32768,HEX2DEC(RIGHT(E1609,4))-65536,HEX2DEC(RIGHT(E1609,4)))/Codes!$N$2</f>
        <v>0</v>
      </c>
      <c r="R1609" s="1">
        <f>IF(HEX2DEC(LEFT(F1609,4))&gt;=32768,HEX2DEC(LEFT(F1609,4))-65536,HEX2DEC(LEFT(F1609,4)))/Codes!$N$2</f>
        <v>4.2</v>
      </c>
      <c r="S1609" s="1">
        <f>IF(HEX2DEC(RIGHT(F1609,4))&gt;=32768,HEX2DEC(RIGHT(F1609,4))-65536,HEX2DEC(RIGHT(F1609,4)))/Codes!$N$2</f>
        <v>10.8</v>
      </c>
      <c r="T1609" s="18">
        <f t="shared" si="463"/>
        <v>361</v>
      </c>
      <c r="U1609" s="1">
        <f t="shared" si="464"/>
        <v>130</v>
      </c>
      <c r="V1609" s="1">
        <f t="shared" si="465"/>
        <v>0</v>
      </c>
      <c r="W1609" s="1" t="str">
        <f t="shared" si="466"/>
        <v>100</v>
      </c>
      <c r="X1609" s="1">
        <f t="shared" si="467"/>
        <v>3</v>
      </c>
      <c r="Y1609" s="1">
        <f t="shared" si="468"/>
        <v>30</v>
      </c>
      <c r="Z1609" s="1" t="str">
        <f>VLOOKUP(BIN2DEC(MID(HEX2BIN(MID(H1609,3,2),8),2,5)),Codes!$E$1:$F$18,2)</f>
        <v>Normal</v>
      </c>
      <c r="AA1609" s="6" t="str">
        <f t="shared" si="469"/>
        <v>0</v>
      </c>
      <c r="AB1609" s="1">
        <f t="shared" si="470"/>
        <v>0</v>
      </c>
      <c r="AC1609" s="1" t="str">
        <f>VLOOKUP(BIN2DEC(RIGHT(HEX2BIN(MID(H1609,6,1),4),1)&amp;LEFT(HEX2BIN(MID(H1609,7,1),4),1)),Codes!$K$1:$L$5,2)</f>
        <v>L</v>
      </c>
      <c r="AD1609" s="1" t="str">
        <f>VLOOKUP(BIN2DEC(RIGHT(HEX2BIN(MID(H1609,7,1),4),3)&amp;LEFT(HEX2BIN(MID(H1609,8,1),4),2)),Codes!$H$2:$I$33,2)</f>
        <v>Kick</v>
      </c>
      <c r="AE1609" s="1" t="str">
        <f t="shared" si="471"/>
        <v>1</v>
      </c>
      <c r="AF1609" s="1" t="str">
        <f t="shared" si="472"/>
        <v>1</v>
      </c>
      <c r="AH1609" s="6">
        <f t="shared" si="473"/>
        <v>66</v>
      </c>
    </row>
    <row r="1610" spans="1:34">
      <c r="A1610" s="3" t="s">
        <v>6072</v>
      </c>
      <c r="B1610" s="1" t="s">
        <v>43</v>
      </c>
      <c r="C1610" s="6" t="s">
        <v>6070</v>
      </c>
      <c r="D1610" s="9" t="s">
        <v>2283</v>
      </c>
      <c r="E1610" s="9" t="s">
        <v>256</v>
      </c>
      <c r="F1610" s="9" t="s">
        <v>6066</v>
      </c>
      <c r="G1610" s="9" t="s">
        <v>6071</v>
      </c>
      <c r="H1610" s="9" t="s">
        <v>405</v>
      </c>
      <c r="J1610" s="6" t="str">
        <f t="shared" si="457"/>
        <v>001011</v>
      </c>
      <c r="K1610" s="1">
        <f t="shared" si="458"/>
        <v>1</v>
      </c>
      <c r="L1610" s="6" t="str">
        <f t="shared" si="459"/>
        <v>00000</v>
      </c>
      <c r="M1610" s="1">
        <f t="shared" si="460"/>
        <v>0</v>
      </c>
      <c r="N1610" s="6" t="str">
        <f t="shared" si="461"/>
        <v>00</v>
      </c>
      <c r="O1610" s="1">
        <f t="shared" si="462"/>
        <v>8</v>
      </c>
      <c r="P1610" s="1">
        <f>IF(HEX2DEC(LEFT(E1610,4))&gt;=32768,HEX2DEC(LEFT(E1610,4))-65536,HEX2DEC(LEFT(E1610,4)))/Codes!$N$2</f>
        <v>3.6</v>
      </c>
      <c r="Q1610" s="1">
        <f>IF(HEX2DEC(RIGHT(E1610,4))&gt;=32768,HEX2DEC(RIGHT(E1610,4))-65536,HEX2DEC(RIGHT(E1610,4)))/Codes!$N$2</f>
        <v>0</v>
      </c>
      <c r="R1610" s="1">
        <f>IF(HEX2DEC(LEFT(F1610,4))&gt;=32768,HEX2DEC(LEFT(F1610,4))-65536,HEX2DEC(LEFT(F1610,4)))/Codes!$N$2</f>
        <v>4.2</v>
      </c>
      <c r="S1610" s="1">
        <f>IF(HEX2DEC(RIGHT(F1610,4))&gt;=32768,HEX2DEC(RIGHT(F1610,4))-65536,HEX2DEC(RIGHT(F1610,4)))/Codes!$N$2</f>
        <v>4</v>
      </c>
      <c r="T1610" s="18">
        <f t="shared" si="463"/>
        <v>361</v>
      </c>
      <c r="U1610" s="1">
        <f t="shared" si="464"/>
        <v>130</v>
      </c>
      <c r="V1610" s="1">
        <f t="shared" si="465"/>
        <v>0</v>
      </c>
      <c r="W1610" s="1" t="str">
        <f t="shared" si="466"/>
        <v>100</v>
      </c>
      <c r="X1610" s="1">
        <f t="shared" si="467"/>
        <v>3</v>
      </c>
      <c r="Y1610" s="1">
        <f t="shared" si="468"/>
        <v>30</v>
      </c>
      <c r="Z1610" s="1" t="str">
        <f>VLOOKUP(BIN2DEC(MID(HEX2BIN(MID(H1610,3,2),8),2,5)),Codes!$E$1:$F$18,2)</f>
        <v>Normal</v>
      </c>
      <c r="AA1610" s="6" t="str">
        <f t="shared" si="469"/>
        <v>0</v>
      </c>
      <c r="AB1610" s="1">
        <f t="shared" si="470"/>
        <v>0</v>
      </c>
      <c r="AC1610" s="1" t="str">
        <f>VLOOKUP(BIN2DEC(RIGHT(HEX2BIN(MID(H1610,6,1),4),1)&amp;LEFT(HEX2BIN(MID(H1610,7,1),4),1)),Codes!$K$1:$L$5,2)</f>
        <v>L</v>
      </c>
      <c r="AD1610" s="1" t="str">
        <f>VLOOKUP(BIN2DEC(RIGHT(HEX2BIN(MID(H1610,7,1),4),3)&amp;LEFT(HEX2BIN(MID(H1610,8,1),4),2)),Codes!$H$2:$I$33,2)</f>
        <v>Kick</v>
      </c>
      <c r="AE1610" s="1" t="str">
        <f t="shared" si="471"/>
        <v>1</v>
      </c>
      <c r="AF1610" s="1" t="str">
        <f t="shared" si="472"/>
        <v>1</v>
      </c>
      <c r="AH1610" s="6">
        <f t="shared" si="473"/>
        <v>66</v>
      </c>
    </row>
    <row r="1611" spans="1:34">
      <c r="A1611" s="3" t="s">
        <v>6073</v>
      </c>
      <c r="B1611" s="1" t="s">
        <v>43</v>
      </c>
      <c r="C1611" s="6" t="s">
        <v>158</v>
      </c>
      <c r="D1611" s="9" t="s">
        <v>1306</v>
      </c>
      <c r="E1611" s="9" t="s">
        <v>6074</v>
      </c>
      <c r="F1611" s="9" t="s">
        <v>6075</v>
      </c>
      <c r="G1611" s="9" t="s">
        <v>139</v>
      </c>
      <c r="H1611" s="9" t="s">
        <v>1735</v>
      </c>
      <c r="J1611" s="6" t="str">
        <f t="shared" si="457"/>
        <v>001011</v>
      </c>
      <c r="K1611" s="1">
        <f t="shared" si="458"/>
        <v>0</v>
      </c>
      <c r="L1611" s="6" t="str">
        <f t="shared" si="459"/>
        <v>00000</v>
      </c>
      <c r="M1611" s="1">
        <f t="shared" si="460"/>
        <v>0</v>
      </c>
      <c r="N1611" s="6" t="str">
        <f t="shared" si="461"/>
        <v>00</v>
      </c>
      <c r="O1611" s="1">
        <f t="shared" si="462"/>
        <v>14</v>
      </c>
      <c r="P1611" s="1">
        <f>IF(HEX2DEC(LEFT(E1611,4))&gt;=32768,HEX2DEC(LEFT(E1611,4))-65536,HEX2DEC(LEFT(E1611,4)))/Codes!$N$2</f>
        <v>6.4720000000000004</v>
      </c>
      <c r="Q1611" s="1">
        <f>IF(HEX2DEC(RIGHT(E1611,4))&gt;=32768,HEX2DEC(RIGHT(E1611,4))-65536,HEX2DEC(RIGHT(E1611,4)))/Codes!$N$2</f>
        <v>0</v>
      </c>
      <c r="R1611" s="1">
        <f>IF(HEX2DEC(LEFT(F1611,4))&gt;=32768,HEX2DEC(LEFT(F1611,4))-65536,HEX2DEC(LEFT(F1611,4)))/Codes!$N$2</f>
        <v>5.1120000000000001</v>
      </c>
      <c r="S1611" s="1">
        <f>IF(HEX2DEC(RIGHT(F1611,4))&gt;=32768,HEX2DEC(RIGHT(F1611,4))-65536,HEX2DEC(RIGHT(F1611,4)))/Codes!$N$2</f>
        <v>-8.1760000000000002</v>
      </c>
      <c r="T1611" s="18">
        <f t="shared" si="463"/>
        <v>361</v>
      </c>
      <c r="U1611" s="1">
        <f t="shared" si="464"/>
        <v>100</v>
      </c>
      <c r="V1611" s="1">
        <f t="shared" si="465"/>
        <v>0</v>
      </c>
      <c r="W1611" s="1" t="str">
        <f t="shared" si="466"/>
        <v>100</v>
      </c>
      <c r="X1611" s="1">
        <f t="shared" si="467"/>
        <v>3</v>
      </c>
      <c r="Y1611" s="1">
        <f t="shared" si="468"/>
        <v>10</v>
      </c>
      <c r="Z1611" s="1" t="str">
        <f>VLOOKUP(BIN2DEC(MID(HEX2BIN(MID(H1611,3,2),8),2,5)),Codes!$E$1:$F$18,2)</f>
        <v>Normal</v>
      </c>
      <c r="AA1611" s="6" t="str">
        <f t="shared" si="469"/>
        <v>0</v>
      </c>
      <c r="AB1611" s="1">
        <f t="shared" si="470"/>
        <v>0</v>
      </c>
      <c r="AC1611" s="1" t="str">
        <f>VLOOKUP(BIN2DEC(RIGHT(HEX2BIN(MID(H1611,6,1),4),1)&amp;LEFT(HEX2BIN(MID(H1611,7,1),4),1)),Codes!$K$1:$L$5,2)</f>
        <v>L</v>
      </c>
      <c r="AD1611" s="1" t="str">
        <f>VLOOKUP(BIN2DEC(RIGHT(HEX2BIN(MID(H1611,7,1),4),3)&amp;LEFT(HEX2BIN(MID(H1611,8,1),4),2)),Codes!$H$2:$I$33,2)</f>
        <v>Kick</v>
      </c>
      <c r="AE1611" s="1" t="str">
        <f t="shared" si="471"/>
        <v>1</v>
      </c>
      <c r="AF1611" s="1" t="str">
        <f t="shared" si="472"/>
        <v>1</v>
      </c>
      <c r="AH1611" s="6">
        <f t="shared" si="473"/>
        <v>66</v>
      </c>
    </row>
    <row r="1612" spans="1:34">
      <c r="A1612" s="3" t="s">
        <v>6076</v>
      </c>
      <c r="B1612" s="1" t="s">
        <v>43</v>
      </c>
      <c r="C1612" s="6" t="s">
        <v>158</v>
      </c>
      <c r="D1612" s="9" t="s">
        <v>1310</v>
      </c>
      <c r="E1612" s="9" t="s">
        <v>590</v>
      </c>
      <c r="F1612" s="9" t="s">
        <v>6077</v>
      </c>
      <c r="G1612" s="9" t="s">
        <v>139</v>
      </c>
      <c r="H1612" s="9" t="s">
        <v>1735</v>
      </c>
      <c r="J1612" s="6" t="str">
        <f t="shared" si="457"/>
        <v>001011</v>
      </c>
      <c r="K1612" s="1">
        <f t="shared" si="458"/>
        <v>1</v>
      </c>
      <c r="L1612" s="6" t="str">
        <f t="shared" si="459"/>
        <v>00000</v>
      </c>
      <c r="M1612" s="1">
        <f t="shared" si="460"/>
        <v>0</v>
      </c>
      <c r="N1612" s="6" t="str">
        <f t="shared" si="461"/>
        <v>00</v>
      </c>
      <c r="O1612" s="1">
        <f t="shared" si="462"/>
        <v>14</v>
      </c>
      <c r="P1612" s="1">
        <f>IF(HEX2DEC(LEFT(E1612,4))&gt;=32768,HEX2DEC(LEFT(E1612,4))-65536,HEX2DEC(LEFT(E1612,4)))/Codes!$N$2</f>
        <v>6.1319999999999997</v>
      </c>
      <c r="Q1612" s="1">
        <f>IF(HEX2DEC(RIGHT(E1612,4))&gt;=32768,HEX2DEC(RIGHT(E1612,4))-65536,HEX2DEC(RIGHT(E1612,4)))/Codes!$N$2</f>
        <v>0</v>
      </c>
      <c r="R1612" s="1">
        <f>IF(HEX2DEC(LEFT(F1612,4))&gt;=32768,HEX2DEC(LEFT(F1612,4))-65536,HEX2DEC(LEFT(F1612,4)))/Codes!$N$2</f>
        <v>5.1120000000000001</v>
      </c>
      <c r="S1612" s="1">
        <f>IF(HEX2DEC(RIGHT(F1612,4))&gt;=32768,HEX2DEC(RIGHT(F1612,4))-65536,HEX2DEC(RIGHT(F1612,4)))/Codes!$N$2</f>
        <v>-3.4079999999999999</v>
      </c>
      <c r="T1612" s="18">
        <f t="shared" si="463"/>
        <v>361</v>
      </c>
      <c r="U1612" s="1">
        <f t="shared" si="464"/>
        <v>100</v>
      </c>
      <c r="V1612" s="1">
        <f t="shared" si="465"/>
        <v>0</v>
      </c>
      <c r="W1612" s="1" t="str">
        <f t="shared" si="466"/>
        <v>100</v>
      </c>
      <c r="X1612" s="1">
        <f t="shared" si="467"/>
        <v>3</v>
      </c>
      <c r="Y1612" s="1">
        <f t="shared" si="468"/>
        <v>10</v>
      </c>
      <c r="Z1612" s="1" t="str">
        <f>VLOOKUP(BIN2DEC(MID(HEX2BIN(MID(H1612,3,2),8),2,5)),Codes!$E$1:$F$18,2)</f>
        <v>Normal</v>
      </c>
      <c r="AA1612" s="6" t="str">
        <f t="shared" si="469"/>
        <v>0</v>
      </c>
      <c r="AB1612" s="1">
        <f t="shared" si="470"/>
        <v>0</v>
      </c>
      <c r="AC1612" s="1" t="str">
        <f>VLOOKUP(BIN2DEC(RIGHT(HEX2BIN(MID(H1612,6,1),4),1)&amp;LEFT(HEX2BIN(MID(H1612,7,1),4),1)),Codes!$K$1:$L$5,2)</f>
        <v>L</v>
      </c>
      <c r="AD1612" s="1" t="str">
        <f>VLOOKUP(BIN2DEC(RIGHT(HEX2BIN(MID(H1612,7,1),4),3)&amp;LEFT(HEX2BIN(MID(H1612,8,1),4),2)),Codes!$H$2:$I$33,2)</f>
        <v>Kick</v>
      </c>
      <c r="AE1612" s="1" t="str">
        <f t="shared" si="471"/>
        <v>1</v>
      </c>
      <c r="AF1612" s="1" t="str">
        <f t="shared" si="472"/>
        <v>1</v>
      </c>
      <c r="AH1612" s="6">
        <f t="shared" si="473"/>
        <v>66</v>
      </c>
    </row>
    <row r="1613" spans="1:34">
      <c r="A1613" s="3" t="s">
        <v>6078</v>
      </c>
      <c r="B1613" s="1" t="s">
        <v>43</v>
      </c>
      <c r="C1613" s="6" t="s">
        <v>159</v>
      </c>
      <c r="D1613" s="9" t="s">
        <v>1711</v>
      </c>
      <c r="E1613" s="9" t="s">
        <v>499</v>
      </c>
      <c r="F1613" s="9" t="s">
        <v>6075</v>
      </c>
      <c r="G1613" s="9" t="s">
        <v>139</v>
      </c>
      <c r="H1613" s="9" t="s">
        <v>188</v>
      </c>
      <c r="J1613" s="6" t="str">
        <f t="shared" si="457"/>
        <v>001011</v>
      </c>
      <c r="K1613" s="1">
        <f t="shared" si="458"/>
        <v>0</v>
      </c>
      <c r="L1613" s="6" t="str">
        <f t="shared" si="459"/>
        <v>00000</v>
      </c>
      <c r="M1613" s="1">
        <f t="shared" si="460"/>
        <v>0</v>
      </c>
      <c r="N1613" s="6" t="str">
        <f t="shared" si="461"/>
        <v>00</v>
      </c>
      <c r="O1613" s="1">
        <f t="shared" si="462"/>
        <v>10</v>
      </c>
      <c r="P1613" s="1">
        <f>IF(HEX2DEC(LEFT(E1613,4))&gt;=32768,HEX2DEC(LEFT(E1613,4))-65536,HEX2DEC(LEFT(E1613,4)))/Codes!$N$2</f>
        <v>5.2</v>
      </c>
      <c r="Q1613" s="1">
        <f>IF(HEX2DEC(RIGHT(E1613,4))&gt;=32768,HEX2DEC(RIGHT(E1613,4))-65536,HEX2DEC(RIGHT(E1613,4)))/Codes!$N$2</f>
        <v>0</v>
      </c>
      <c r="R1613" s="1">
        <f>IF(HEX2DEC(LEFT(F1613,4))&gt;=32768,HEX2DEC(LEFT(F1613,4))-65536,HEX2DEC(LEFT(F1613,4)))/Codes!$N$2</f>
        <v>5.1120000000000001</v>
      </c>
      <c r="S1613" s="1">
        <f>IF(HEX2DEC(RIGHT(F1613,4))&gt;=32768,HEX2DEC(RIGHT(F1613,4))-65536,HEX2DEC(RIGHT(F1613,4)))/Codes!$N$2</f>
        <v>-8.1760000000000002</v>
      </c>
      <c r="T1613" s="18">
        <f t="shared" si="463"/>
        <v>361</v>
      </c>
      <c r="U1613" s="1">
        <f t="shared" si="464"/>
        <v>100</v>
      </c>
      <c r="V1613" s="1">
        <f t="shared" si="465"/>
        <v>0</v>
      </c>
      <c r="W1613" s="1" t="str">
        <f t="shared" si="466"/>
        <v>100</v>
      </c>
      <c r="X1613" s="1">
        <f t="shared" si="467"/>
        <v>3</v>
      </c>
      <c r="Y1613" s="1">
        <f t="shared" si="468"/>
        <v>0</v>
      </c>
      <c r="Z1613" s="1" t="str">
        <f>VLOOKUP(BIN2DEC(MID(HEX2BIN(MID(H1613,3,2),8),2,5)),Codes!$E$1:$F$18,2)</f>
        <v>Normal</v>
      </c>
      <c r="AA1613" s="6" t="str">
        <f t="shared" si="469"/>
        <v>0</v>
      </c>
      <c r="AB1613" s="1">
        <f t="shared" si="470"/>
        <v>0</v>
      </c>
      <c r="AC1613" s="1" t="str">
        <f>VLOOKUP(BIN2DEC(RIGHT(HEX2BIN(MID(H1613,6,1),4),1)&amp;LEFT(HEX2BIN(MID(H1613,7,1),4),1)),Codes!$K$1:$L$5,2)</f>
        <v>M</v>
      </c>
      <c r="AD1613" s="1" t="str">
        <f>VLOOKUP(BIN2DEC(RIGHT(HEX2BIN(MID(H1613,7,1),4),3)&amp;LEFT(HEX2BIN(MID(H1613,8,1),4),2)),Codes!$H$2:$I$33,2)</f>
        <v>Kick</v>
      </c>
      <c r="AE1613" s="1" t="str">
        <f t="shared" si="471"/>
        <v>1</v>
      </c>
      <c r="AF1613" s="1" t="str">
        <f t="shared" si="472"/>
        <v>1</v>
      </c>
      <c r="AH1613" s="6">
        <f t="shared" si="473"/>
        <v>34</v>
      </c>
    </row>
    <row r="1614" spans="1:34">
      <c r="A1614" s="3" t="s">
        <v>6079</v>
      </c>
      <c r="B1614" s="1" t="s">
        <v>43</v>
      </c>
      <c r="C1614" s="6" t="s">
        <v>159</v>
      </c>
      <c r="D1614" s="9" t="s">
        <v>1155</v>
      </c>
      <c r="E1614" s="9" t="s">
        <v>195</v>
      </c>
      <c r="F1614" s="9" t="s">
        <v>6077</v>
      </c>
      <c r="G1614" s="9" t="s">
        <v>139</v>
      </c>
      <c r="H1614" s="9" t="s">
        <v>188</v>
      </c>
      <c r="J1614" s="6" t="str">
        <f t="shared" si="457"/>
        <v>001011</v>
      </c>
      <c r="K1614" s="1">
        <f t="shared" si="458"/>
        <v>1</v>
      </c>
      <c r="L1614" s="6" t="str">
        <f t="shared" si="459"/>
        <v>00000</v>
      </c>
      <c r="M1614" s="1">
        <f t="shared" si="460"/>
        <v>0</v>
      </c>
      <c r="N1614" s="6" t="str">
        <f t="shared" si="461"/>
        <v>00</v>
      </c>
      <c r="O1614" s="1">
        <f t="shared" si="462"/>
        <v>10</v>
      </c>
      <c r="P1614" s="1">
        <f>IF(HEX2DEC(LEFT(E1614,4))&gt;=32768,HEX2DEC(LEFT(E1614,4))-65536,HEX2DEC(LEFT(E1614,4)))/Codes!$N$2</f>
        <v>4.4000000000000004</v>
      </c>
      <c r="Q1614" s="1">
        <f>IF(HEX2DEC(RIGHT(E1614,4))&gt;=32768,HEX2DEC(RIGHT(E1614,4))-65536,HEX2DEC(RIGHT(E1614,4)))/Codes!$N$2</f>
        <v>0</v>
      </c>
      <c r="R1614" s="1">
        <f>IF(HEX2DEC(LEFT(F1614,4))&gt;=32768,HEX2DEC(LEFT(F1614,4))-65536,HEX2DEC(LEFT(F1614,4)))/Codes!$N$2</f>
        <v>5.1120000000000001</v>
      </c>
      <c r="S1614" s="1">
        <f>IF(HEX2DEC(RIGHT(F1614,4))&gt;=32768,HEX2DEC(RIGHT(F1614,4))-65536,HEX2DEC(RIGHT(F1614,4)))/Codes!$N$2</f>
        <v>-3.4079999999999999</v>
      </c>
      <c r="T1614" s="18">
        <f t="shared" si="463"/>
        <v>361</v>
      </c>
      <c r="U1614" s="1">
        <f t="shared" si="464"/>
        <v>100</v>
      </c>
      <c r="V1614" s="1">
        <f t="shared" si="465"/>
        <v>0</v>
      </c>
      <c r="W1614" s="1" t="str">
        <f t="shared" si="466"/>
        <v>100</v>
      </c>
      <c r="X1614" s="1">
        <f t="shared" si="467"/>
        <v>3</v>
      </c>
      <c r="Y1614" s="1">
        <f t="shared" si="468"/>
        <v>0</v>
      </c>
      <c r="Z1614" s="1" t="str">
        <f>VLOOKUP(BIN2DEC(MID(HEX2BIN(MID(H1614,3,2),8),2,5)),Codes!$E$1:$F$18,2)</f>
        <v>Normal</v>
      </c>
      <c r="AA1614" s="6" t="str">
        <f t="shared" si="469"/>
        <v>0</v>
      </c>
      <c r="AB1614" s="1">
        <f t="shared" si="470"/>
        <v>0</v>
      </c>
      <c r="AC1614" s="1" t="str">
        <f>VLOOKUP(BIN2DEC(RIGHT(HEX2BIN(MID(H1614,6,1),4),1)&amp;LEFT(HEX2BIN(MID(H1614,7,1),4),1)),Codes!$K$1:$L$5,2)</f>
        <v>M</v>
      </c>
      <c r="AD1614" s="1" t="str">
        <f>VLOOKUP(BIN2DEC(RIGHT(HEX2BIN(MID(H1614,7,1),4),3)&amp;LEFT(HEX2BIN(MID(H1614,8,1),4),2)),Codes!$H$2:$I$33,2)</f>
        <v>Kick</v>
      </c>
      <c r="AE1614" s="1" t="str">
        <f t="shared" si="471"/>
        <v>1</v>
      </c>
      <c r="AF1614" s="1" t="str">
        <f t="shared" si="472"/>
        <v>1</v>
      </c>
      <c r="AH1614" s="6">
        <f t="shared" si="473"/>
        <v>34</v>
      </c>
    </row>
    <row r="1615" spans="1:34">
      <c r="A1615" s="3" t="s">
        <v>6080</v>
      </c>
      <c r="B1615" s="1" t="s">
        <v>43</v>
      </c>
      <c r="C1615" s="6" t="s">
        <v>1305</v>
      </c>
      <c r="D1615" s="9" t="s">
        <v>6032</v>
      </c>
      <c r="E1615" s="9" t="s">
        <v>6081</v>
      </c>
      <c r="F1615" s="9" t="s">
        <v>91</v>
      </c>
      <c r="G1615" s="9" t="s">
        <v>139</v>
      </c>
      <c r="H1615" s="9" t="s">
        <v>405</v>
      </c>
      <c r="J1615" s="6" t="str">
        <f t="shared" si="457"/>
        <v>001011</v>
      </c>
      <c r="K1615" s="1">
        <f t="shared" si="458"/>
        <v>1</v>
      </c>
      <c r="L1615" s="6" t="str">
        <f t="shared" si="459"/>
        <v>00000</v>
      </c>
      <c r="M1615" s="1">
        <f t="shared" si="460"/>
        <v>55</v>
      </c>
      <c r="N1615" s="6" t="str">
        <f t="shared" si="461"/>
        <v>00</v>
      </c>
      <c r="O1615" s="1">
        <f t="shared" si="462"/>
        <v>15</v>
      </c>
      <c r="P1615" s="1">
        <f>IF(HEX2DEC(LEFT(E1615,4))&gt;=32768,HEX2DEC(LEFT(E1615,4))-65536,HEX2DEC(LEFT(E1615,4)))/Codes!$N$2</f>
        <v>4.4279999999999999</v>
      </c>
      <c r="Q1615" s="1">
        <f>IF(HEX2DEC(RIGHT(E1615,4))&gt;=32768,HEX2DEC(RIGHT(E1615,4))-65536,HEX2DEC(RIGHT(E1615,4)))/Codes!$N$2</f>
        <v>4.0880000000000001</v>
      </c>
      <c r="R1615" s="1">
        <f>IF(HEX2DEC(LEFT(F1615,4))&gt;=32768,HEX2DEC(LEFT(F1615,4))-65536,HEX2DEC(LEFT(F1615,4)))/Codes!$N$2</f>
        <v>0</v>
      </c>
      <c r="S1615" s="1">
        <f>IF(HEX2DEC(RIGHT(F1615,4))&gt;=32768,HEX2DEC(RIGHT(F1615,4))-65536,HEX2DEC(RIGHT(F1615,4)))/Codes!$N$2</f>
        <v>0</v>
      </c>
      <c r="T1615" s="18">
        <f t="shared" si="463"/>
        <v>361</v>
      </c>
      <c r="U1615" s="1">
        <f t="shared" si="464"/>
        <v>100</v>
      </c>
      <c r="V1615" s="1">
        <f t="shared" si="465"/>
        <v>0</v>
      </c>
      <c r="W1615" s="1" t="str">
        <f t="shared" si="466"/>
        <v>100</v>
      </c>
      <c r="X1615" s="1">
        <f t="shared" si="467"/>
        <v>3</v>
      </c>
      <c r="Y1615" s="1">
        <f t="shared" si="468"/>
        <v>30</v>
      </c>
      <c r="Z1615" s="1" t="str">
        <f>VLOOKUP(BIN2DEC(MID(HEX2BIN(MID(H1615,3,2),8),2,5)),Codes!$E$1:$F$18,2)</f>
        <v>Normal</v>
      </c>
      <c r="AA1615" s="6" t="str">
        <f t="shared" si="469"/>
        <v>0</v>
      </c>
      <c r="AB1615" s="1">
        <f t="shared" si="470"/>
        <v>0</v>
      </c>
      <c r="AC1615" s="1" t="str">
        <f>VLOOKUP(BIN2DEC(RIGHT(HEX2BIN(MID(H1615,6,1),4),1)&amp;LEFT(HEX2BIN(MID(H1615,7,1),4),1)),Codes!$K$1:$L$5,2)</f>
        <v>L</v>
      </c>
      <c r="AD1615" s="1" t="str">
        <f>VLOOKUP(BIN2DEC(RIGHT(HEX2BIN(MID(H1615,7,1),4),3)&amp;LEFT(HEX2BIN(MID(H1615,8,1),4),2)),Codes!$H$2:$I$33,2)</f>
        <v>Kick</v>
      </c>
      <c r="AE1615" s="1" t="str">
        <f t="shared" si="471"/>
        <v>1</v>
      </c>
      <c r="AF1615" s="1" t="str">
        <f t="shared" si="472"/>
        <v>1</v>
      </c>
      <c r="AH1615" s="6">
        <f t="shared" si="473"/>
        <v>66</v>
      </c>
    </row>
    <row r="1616" spans="1:34">
      <c r="A1616" s="3" t="s">
        <v>6082</v>
      </c>
      <c r="B1616" s="1" t="s">
        <v>43</v>
      </c>
      <c r="C1616" s="6" t="s">
        <v>6083</v>
      </c>
      <c r="D1616" s="9" t="s">
        <v>270</v>
      </c>
      <c r="E1616" s="9" t="s">
        <v>6084</v>
      </c>
      <c r="F1616" s="9" t="s">
        <v>6085</v>
      </c>
      <c r="G1616" s="9" t="s">
        <v>434</v>
      </c>
      <c r="H1616" s="9" t="s">
        <v>3080</v>
      </c>
      <c r="J1616" s="6" t="str">
        <f t="shared" si="457"/>
        <v>001011</v>
      </c>
      <c r="K1616" s="1">
        <f t="shared" si="458"/>
        <v>0</v>
      </c>
      <c r="L1616" s="6" t="str">
        <f t="shared" si="459"/>
        <v>00000</v>
      </c>
      <c r="M1616" s="1">
        <f t="shared" si="460"/>
        <v>0</v>
      </c>
      <c r="N1616" s="6" t="str">
        <f t="shared" si="461"/>
        <v>00</v>
      </c>
      <c r="O1616" s="1">
        <f t="shared" si="462"/>
        <v>3</v>
      </c>
      <c r="P1616" s="1">
        <f>IF(HEX2DEC(LEFT(E1616,4))&gt;=32768,HEX2DEC(LEFT(E1616,4))-65536,HEX2DEC(LEFT(E1616,4)))/Codes!$N$2</f>
        <v>6.2</v>
      </c>
      <c r="Q1616" s="1">
        <f>IF(HEX2DEC(RIGHT(E1616,4))&gt;=32768,HEX2DEC(RIGHT(E1616,4))-65536,HEX2DEC(RIGHT(E1616,4)))/Codes!$N$2</f>
        <v>0</v>
      </c>
      <c r="R1616" s="1">
        <f>IF(HEX2DEC(LEFT(F1616,4))&gt;=32768,HEX2DEC(LEFT(F1616,4))-65536,HEX2DEC(LEFT(F1616,4)))/Codes!$N$2</f>
        <v>-4.0880000000000001</v>
      </c>
      <c r="S1616" s="1">
        <f>IF(HEX2DEC(RIGHT(F1616,4))&gt;=32768,HEX2DEC(RIGHT(F1616,4))-65536,HEX2DEC(RIGHT(F1616,4)))/Codes!$N$2</f>
        <v>3.4079999999999999</v>
      </c>
      <c r="T1616" s="18">
        <f t="shared" si="463"/>
        <v>270</v>
      </c>
      <c r="U1616" s="1">
        <f t="shared" si="464"/>
        <v>100</v>
      </c>
      <c r="V1616" s="1">
        <f t="shared" si="465"/>
        <v>0</v>
      </c>
      <c r="W1616" s="1" t="str">
        <f t="shared" si="466"/>
        <v>100</v>
      </c>
      <c r="X1616" s="1">
        <f t="shared" si="467"/>
        <v>3</v>
      </c>
      <c r="Y1616" s="1">
        <f t="shared" si="468"/>
        <v>30</v>
      </c>
      <c r="Z1616" s="1" t="str">
        <f>VLOOKUP(BIN2DEC(MID(HEX2BIN(MID(H1616,3,2),8),2,5)),Codes!$E$1:$F$18,2)</f>
        <v>Normal</v>
      </c>
      <c r="AA1616" s="6" t="str">
        <f t="shared" si="469"/>
        <v>0</v>
      </c>
      <c r="AB1616" s="1">
        <f t="shared" si="470"/>
        <v>0</v>
      </c>
      <c r="AC1616" s="1" t="str">
        <f>VLOOKUP(BIN2DEC(RIGHT(HEX2BIN(MID(H1616,6,1),4),1)&amp;LEFT(HEX2BIN(MID(H1616,7,1),4),1)),Codes!$K$1:$L$5,2)</f>
        <v>M</v>
      </c>
      <c r="AD1616" s="1" t="str">
        <f>VLOOKUP(BIN2DEC(RIGHT(HEX2BIN(MID(H1616,7,1),4),3)&amp;LEFT(HEX2BIN(MID(H1616,8,1),4),2)),Codes!$H$2:$I$33,2)</f>
        <v>Kick</v>
      </c>
      <c r="AE1616" s="1" t="str">
        <f t="shared" si="471"/>
        <v>1</v>
      </c>
      <c r="AF1616" s="1" t="str">
        <f t="shared" si="472"/>
        <v>1</v>
      </c>
      <c r="AH1616" s="6">
        <f t="shared" si="473"/>
        <v>34</v>
      </c>
    </row>
    <row r="1617" spans="1:34">
      <c r="A1617" s="3" t="s">
        <v>6086</v>
      </c>
      <c r="B1617" s="1" t="s">
        <v>43</v>
      </c>
      <c r="C1617" s="6" t="s">
        <v>6083</v>
      </c>
      <c r="D1617" s="9" t="s">
        <v>273</v>
      </c>
      <c r="E1617" s="9" t="s">
        <v>232</v>
      </c>
      <c r="F1617" s="9" t="s">
        <v>6087</v>
      </c>
      <c r="G1617" s="9" t="s">
        <v>434</v>
      </c>
      <c r="H1617" s="9" t="s">
        <v>3080</v>
      </c>
      <c r="J1617" s="6" t="str">
        <f t="shared" si="457"/>
        <v>001011</v>
      </c>
      <c r="K1617" s="1">
        <f t="shared" si="458"/>
        <v>1</v>
      </c>
      <c r="L1617" s="6" t="str">
        <f t="shared" si="459"/>
        <v>00000</v>
      </c>
      <c r="M1617" s="1">
        <f t="shared" si="460"/>
        <v>0</v>
      </c>
      <c r="N1617" s="6" t="str">
        <f t="shared" si="461"/>
        <v>00</v>
      </c>
      <c r="O1617" s="1">
        <f t="shared" si="462"/>
        <v>3</v>
      </c>
      <c r="P1617" s="1">
        <f>IF(HEX2DEC(LEFT(E1617,4))&gt;=32768,HEX2DEC(LEFT(E1617,4))-65536,HEX2DEC(LEFT(E1617,4)))/Codes!$N$2</f>
        <v>4.8</v>
      </c>
      <c r="Q1617" s="1">
        <f>IF(HEX2DEC(RIGHT(E1617,4))&gt;=32768,HEX2DEC(RIGHT(E1617,4))-65536,HEX2DEC(RIGHT(E1617,4)))/Codes!$N$2</f>
        <v>0</v>
      </c>
      <c r="R1617" s="1">
        <f>IF(HEX2DEC(LEFT(F1617,4))&gt;=32768,HEX2DEC(LEFT(F1617,4))-65536,HEX2DEC(LEFT(F1617,4)))/Codes!$N$2</f>
        <v>0</v>
      </c>
      <c r="S1617" s="1">
        <f>IF(HEX2DEC(RIGHT(F1617,4))&gt;=32768,HEX2DEC(RIGHT(F1617,4))-65536,HEX2DEC(RIGHT(F1617,4)))/Codes!$N$2</f>
        <v>2.044</v>
      </c>
      <c r="T1617" s="18">
        <f t="shared" si="463"/>
        <v>270</v>
      </c>
      <c r="U1617" s="1">
        <f t="shared" si="464"/>
        <v>100</v>
      </c>
      <c r="V1617" s="1">
        <f t="shared" si="465"/>
        <v>0</v>
      </c>
      <c r="W1617" s="1" t="str">
        <f t="shared" si="466"/>
        <v>100</v>
      </c>
      <c r="X1617" s="1">
        <f t="shared" si="467"/>
        <v>3</v>
      </c>
      <c r="Y1617" s="1">
        <f t="shared" si="468"/>
        <v>30</v>
      </c>
      <c r="Z1617" s="1" t="str">
        <f>VLOOKUP(BIN2DEC(MID(HEX2BIN(MID(H1617,3,2),8),2,5)),Codes!$E$1:$F$18,2)</f>
        <v>Normal</v>
      </c>
      <c r="AA1617" s="6" t="str">
        <f t="shared" si="469"/>
        <v>0</v>
      </c>
      <c r="AB1617" s="1">
        <f t="shared" si="470"/>
        <v>0</v>
      </c>
      <c r="AC1617" s="1" t="str">
        <f>VLOOKUP(BIN2DEC(RIGHT(HEX2BIN(MID(H1617,6,1),4),1)&amp;LEFT(HEX2BIN(MID(H1617,7,1),4),1)),Codes!$K$1:$L$5,2)</f>
        <v>M</v>
      </c>
      <c r="AD1617" s="1" t="str">
        <f>VLOOKUP(BIN2DEC(RIGHT(HEX2BIN(MID(H1617,7,1),4),3)&amp;LEFT(HEX2BIN(MID(H1617,8,1),4),2)),Codes!$H$2:$I$33,2)</f>
        <v>Kick</v>
      </c>
      <c r="AE1617" s="1" t="str">
        <f t="shared" si="471"/>
        <v>1</v>
      </c>
      <c r="AF1617" s="1" t="str">
        <f t="shared" si="472"/>
        <v>1</v>
      </c>
      <c r="AH1617" s="6">
        <f t="shared" si="473"/>
        <v>34</v>
      </c>
    </row>
    <row r="1618" spans="1:34">
      <c r="A1618" s="3" t="s">
        <v>6088</v>
      </c>
      <c r="B1618" s="1" t="s">
        <v>43</v>
      </c>
      <c r="C1618" s="6" t="s">
        <v>5675</v>
      </c>
      <c r="D1618" s="9" t="s">
        <v>270</v>
      </c>
      <c r="E1618" s="9" t="s">
        <v>564</v>
      </c>
      <c r="F1618" s="9" t="s">
        <v>6089</v>
      </c>
      <c r="G1618" s="9" t="s">
        <v>6090</v>
      </c>
      <c r="H1618" s="9" t="s">
        <v>1548</v>
      </c>
      <c r="J1618" s="6" t="str">
        <f t="shared" si="457"/>
        <v>001011</v>
      </c>
      <c r="K1618" s="1">
        <f t="shared" si="458"/>
        <v>0</v>
      </c>
      <c r="L1618" s="6" t="str">
        <f t="shared" si="459"/>
        <v>00000</v>
      </c>
      <c r="M1618" s="1">
        <f t="shared" si="460"/>
        <v>0</v>
      </c>
      <c r="N1618" s="6" t="str">
        <f t="shared" si="461"/>
        <v>00</v>
      </c>
      <c r="O1618" s="1">
        <f t="shared" si="462"/>
        <v>3</v>
      </c>
      <c r="P1618" s="1">
        <f>IF(HEX2DEC(LEFT(E1618,4))&gt;=32768,HEX2DEC(LEFT(E1618,4))-65536,HEX2DEC(LEFT(E1618,4)))/Codes!$N$2</f>
        <v>5.1120000000000001</v>
      </c>
      <c r="Q1618" s="1">
        <f>IF(HEX2DEC(RIGHT(E1618,4))&gt;=32768,HEX2DEC(RIGHT(E1618,4))-65536,HEX2DEC(RIGHT(E1618,4)))/Codes!$N$2</f>
        <v>0</v>
      </c>
      <c r="R1618" s="1">
        <f>IF(HEX2DEC(LEFT(F1618,4))&gt;=32768,HEX2DEC(LEFT(F1618,4))-65536,HEX2DEC(LEFT(F1618,4)))/Codes!$N$2</f>
        <v>0</v>
      </c>
      <c r="S1618" s="1">
        <f>IF(HEX2DEC(RIGHT(F1618,4))&gt;=32768,HEX2DEC(RIGHT(F1618,4))-65536,HEX2DEC(RIGHT(F1618,4)))/Codes!$N$2</f>
        <v>5.1120000000000001</v>
      </c>
      <c r="T1618" s="18">
        <f t="shared" si="463"/>
        <v>361</v>
      </c>
      <c r="U1618" s="1">
        <f t="shared" si="464"/>
        <v>100</v>
      </c>
      <c r="V1618" s="1">
        <f t="shared" si="465"/>
        <v>80</v>
      </c>
      <c r="W1618" s="1" t="str">
        <f t="shared" si="466"/>
        <v>100</v>
      </c>
      <c r="X1618" s="1">
        <f t="shared" si="467"/>
        <v>3</v>
      </c>
      <c r="Y1618" s="1">
        <f t="shared" si="468"/>
        <v>0</v>
      </c>
      <c r="Z1618" s="1" t="str">
        <f>VLOOKUP(BIN2DEC(MID(HEX2BIN(MID(H1618,3,2),8),2,5)),Codes!$E$1:$F$18,2)</f>
        <v>Normal</v>
      </c>
      <c r="AA1618" s="6" t="str">
        <f t="shared" si="469"/>
        <v>0</v>
      </c>
      <c r="AB1618" s="1">
        <f t="shared" si="470"/>
        <v>0</v>
      </c>
      <c r="AC1618" s="1" t="str">
        <f>VLOOKUP(BIN2DEC(RIGHT(HEX2BIN(MID(H1618,6,1),4),1)&amp;LEFT(HEX2BIN(MID(H1618,7,1),4),1)),Codes!$K$1:$L$5,2)</f>
        <v>L</v>
      </c>
      <c r="AD1618" s="1" t="str">
        <f>VLOOKUP(BIN2DEC(RIGHT(HEX2BIN(MID(H1618,7,1),4),3)&amp;LEFT(HEX2BIN(MID(H1618,8,1),4),2)),Codes!$H$2:$I$33,2)</f>
        <v>Kick</v>
      </c>
      <c r="AE1618" s="1" t="str">
        <f t="shared" si="471"/>
        <v>1</v>
      </c>
      <c r="AF1618" s="1" t="str">
        <f t="shared" si="472"/>
        <v>1</v>
      </c>
      <c r="AH1618" s="6">
        <f t="shared" si="473"/>
        <v>66</v>
      </c>
    </row>
    <row r="1619" spans="1:34">
      <c r="A1619" s="3" t="s">
        <v>6091</v>
      </c>
      <c r="B1619" s="1" t="s">
        <v>43</v>
      </c>
      <c r="C1619" s="6" t="s">
        <v>5675</v>
      </c>
      <c r="D1619" s="9" t="s">
        <v>273</v>
      </c>
      <c r="E1619" s="9" t="s">
        <v>564</v>
      </c>
      <c r="F1619" s="9" t="s">
        <v>6092</v>
      </c>
      <c r="G1619" s="9" t="s">
        <v>6090</v>
      </c>
      <c r="H1619" s="9" t="s">
        <v>1548</v>
      </c>
      <c r="J1619" s="6" t="str">
        <f t="shared" si="457"/>
        <v>001011</v>
      </c>
      <c r="K1619" s="1">
        <f t="shared" si="458"/>
        <v>1</v>
      </c>
      <c r="L1619" s="6" t="str">
        <f t="shared" si="459"/>
        <v>00000</v>
      </c>
      <c r="M1619" s="1">
        <f t="shared" si="460"/>
        <v>0</v>
      </c>
      <c r="N1619" s="6" t="str">
        <f t="shared" si="461"/>
        <v>00</v>
      </c>
      <c r="O1619" s="1">
        <f t="shared" si="462"/>
        <v>3</v>
      </c>
      <c r="P1619" s="1">
        <f>IF(HEX2DEC(LEFT(E1619,4))&gt;=32768,HEX2DEC(LEFT(E1619,4))-65536,HEX2DEC(LEFT(E1619,4)))/Codes!$N$2</f>
        <v>5.1120000000000001</v>
      </c>
      <c r="Q1619" s="1">
        <f>IF(HEX2DEC(RIGHT(E1619,4))&gt;=32768,HEX2DEC(RIGHT(E1619,4))-65536,HEX2DEC(RIGHT(E1619,4)))/Codes!$N$2</f>
        <v>0</v>
      </c>
      <c r="R1619" s="1">
        <f>IF(HEX2DEC(LEFT(F1619,4))&gt;=32768,HEX2DEC(LEFT(F1619,4))-65536,HEX2DEC(LEFT(F1619,4)))/Codes!$N$2</f>
        <v>0</v>
      </c>
      <c r="S1619" s="1">
        <f>IF(HEX2DEC(RIGHT(F1619,4))&gt;=32768,HEX2DEC(RIGHT(F1619,4))-65536,HEX2DEC(RIGHT(F1619,4)))/Codes!$N$2</f>
        <v>-5.1120000000000001</v>
      </c>
      <c r="T1619" s="18">
        <f t="shared" si="463"/>
        <v>361</v>
      </c>
      <c r="U1619" s="1">
        <f t="shared" si="464"/>
        <v>100</v>
      </c>
      <c r="V1619" s="1">
        <f t="shared" si="465"/>
        <v>80</v>
      </c>
      <c r="W1619" s="1" t="str">
        <f t="shared" si="466"/>
        <v>100</v>
      </c>
      <c r="X1619" s="1">
        <f t="shared" si="467"/>
        <v>3</v>
      </c>
      <c r="Y1619" s="1">
        <f t="shared" si="468"/>
        <v>0</v>
      </c>
      <c r="Z1619" s="1" t="str">
        <f>VLOOKUP(BIN2DEC(MID(HEX2BIN(MID(H1619,3,2),8),2,5)),Codes!$E$1:$F$18,2)</f>
        <v>Normal</v>
      </c>
      <c r="AA1619" s="6" t="str">
        <f t="shared" si="469"/>
        <v>0</v>
      </c>
      <c r="AB1619" s="1">
        <f t="shared" si="470"/>
        <v>0</v>
      </c>
      <c r="AC1619" s="1" t="str">
        <f>VLOOKUP(BIN2DEC(RIGHT(HEX2BIN(MID(H1619,6,1),4),1)&amp;LEFT(HEX2BIN(MID(H1619,7,1),4),1)),Codes!$K$1:$L$5,2)</f>
        <v>L</v>
      </c>
      <c r="AD1619" s="1" t="str">
        <f>VLOOKUP(BIN2DEC(RIGHT(HEX2BIN(MID(H1619,7,1),4),3)&amp;LEFT(HEX2BIN(MID(H1619,8,1),4),2)),Codes!$H$2:$I$33,2)</f>
        <v>Kick</v>
      </c>
      <c r="AE1619" s="1" t="str">
        <f t="shared" si="471"/>
        <v>1</v>
      </c>
      <c r="AF1619" s="1" t="str">
        <f t="shared" si="472"/>
        <v>1</v>
      </c>
      <c r="AH1619" s="6">
        <f t="shared" si="473"/>
        <v>66</v>
      </c>
    </row>
    <row r="1620" spans="1:34">
      <c r="A1620" s="3" t="s">
        <v>6093</v>
      </c>
      <c r="B1620" s="1" t="s">
        <v>43</v>
      </c>
      <c r="C1620" s="6" t="s">
        <v>5675</v>
      </c>
      <c r="D1620" s="9" t="s">
        <v>270</v>
      </c>
      <c r="E1620" s="9" t="s">
        <v>564</v>
      </c>
      <c r="F1620" s="9" t="s">
        <v>6094</v>
      </c>
      <c r="G1620" s="9" t="s">
        <v>6090</v>
      </c>
      <c r="H1620" s="9" t="s">
        <v>188</v>
      </c>
      <c r="J1620" s="6" t="str">
        <f t="shared" si="457"/>
        <v>001011</v>
      </c>
      <c r="K1620" s="1">
        <f t="shared" si="458"/>
        <v>0</v>
      </c>
      <c r="L1620" s="6" t="str">
        <f t="shared" si="459"/>
        <v>00000</v>
      </c>
      <c r="M1620" s="1">
        <f t="shared" si="460"/>
        <v>0</v>
      </c>
      <c r="N1620" s="6" t="str">
        <f t="shared" si="461"/>
        <v>00</v>
      </c>
      <c r="O1620" s="1">
        <f t="shared" si="462"/>
        <v>3</v>
      </c>
      <c r="P1620" s="1">
        <f>IF(HEX2DEC(LEFT(E1620,4))&gt;=32768,HEX2DEC(LEFT(E1620,4))-65536,HEX2DEC(LEFT(E1620,4)))/Codes!$N$2</f>
        <v>5.1120000000000001</v>
      </c>
      <c r="Q1620" s="1">
        <f>IF(HEX2DEC(RIGHT(E1620,4))&gt;=32768,HEX2DEC(RIGHT(E1620,4))-65536,HEX2DEC(RIGHT(E1620,4)))/Codes!$N$2</f>
        <v>0</v>
      </c>
      <c r="R1620" s="1">
        <f>IF(HEX2DEC(LEFT(F1620,4))&gt;=32768,HEX2DEC(LEFT(F1620,4))-65536,HEX2DEC(LEFT(F1620,4)))/Codes!$N$2</f>
        <v>5.1120000000000001</v>
      </c>
      <c r="S1620" s="1">
        <f>IF(HEX2DEC(RIGHT(F1620,4))&gt;=32768,HEX2DEC(RIGHT(F1620,4))-65536,HEX2DEC(RIGHT(F1620,4)))/Codes!$N$2</f>
        <v>7.4960000000000004</v>
      </c>
      <c r="T1620" s="18">
        <f t="shared" si="463"/>
        <v>361</v>
      </c>
      <c r="U1620" s="1">
        <f t="shared" si="464"/>
        <v>100</v>
      </c>
      <c r="V1620" s="1">
        <f t="shared" si="465"/>
        <v>80</v>
      </c>
      <c r="W1620" s="1" t="str">
        <f t="shared" si="466"/>
        <v>100</v>
      </c>
      <c r="X1620" s="1">
        <f t="shared" si="467"/>
        <v>3</v>
      </c>
      <c r="Y1620" s="1">
        <f t="shared" si="468"/>
        <v>0</v>
      </c>
      <c r="Z1620" s="1" t="str">
        <f>VLOOKUP(BIN2DEC(MID(HEX2BIN(MID(H1620,3,2),8),2,5)),Codes!$E$1:$F$18,2)</f>
        <v>Normal</v>
      </c>
      <c r="AA1620" s="6" t="str">
        <f t="shared" si="469"/>
        <v>0</v>
      </c>
      <c r="AB1620" s="1">
        <f t="shared" si="470"/>
        <v>0</v>
      </c>
      <c r="AC1620" s="1" t="str">
        <f>VLOOKUP(BIN2DEC(RIGHT(HEX2BIN(MID(H1620,6,1),4),1)&amp;LEFT(HEX2BIN(MID(H1620,7,1),4),1)),Codes!$K$1:$L$5,2)</f>
        <v>M</v>
      </c>
      <c r="AD1620" s="1" t="str">
        <f>VLOOKUP(BIN2DEC(RIGHT(HEX2BIN(MID(H1620,7,1),4),3)&amp;LEFT(HEX2BIN(MID(H1620,8,1),4),2)),Codes!$H$2:$I$33,2)</f>
        <v>Kick</v>
      </c>
      <c r="AE1620" s="1" t="str">
        <f t="shared" si="471"/>
        <v>1</v>
      </c>
      <c r="AF1620" s="1" t="str">
        <f t="shared" si="472"/>
        <v>1</v>
      </c>
      <c r="AH1620" s="6">
        <f t="shared" si="473"/>
        <v>34</v>
      </c>
    </row>
    <row r="1621" spans="1:34">
      <c r="A1621" s="3" t="s">
        <v>6095</v>
      </c>
      <c r="B1621" s="1" t="s">
        <v>43</v>
      </c>
      <c r="C1621" s="6" t="s">
        <v>5675</v>
      </c>
      <c r="D1621" s="9" t="s">
        <v>273</v>
      </c>
      <c r="E1621" s="9" t="s">
        <v>589</v>
      </c>
      <c r="F1621" s="9" t="s">
        <v>6096</v>
      </c>
      <c r="G1621" s="9" t="s">
        <v>6090</v>
      </c>
      <c r="H1621" s="9" t="s">
        <v>188</v>
      </c>
      <c r="J1621" s="6" t="str">
        <f t="shared" si="457"/>
        <v>001011</v>
      </c>
      <c r="K1621" s="1">
        <f t="shared" si="458"/>
        <v>1</v>
      </c>
      <c r="L1621" s="6" t="str">
        <f t="shared" si="459"/>
        <v>00000</v>
      </c>
      <c r="M1621" s="1">
        <f t="shared" si="460"/>
        <v>0</v>
      </c>
      <c r="N1621" s="6" t="str">
        <f t="shared" si="461"/>
        <v>00</v>
      </c>
      <c r="O1621" s="1">
        <f t="shared" si="462"/>
        <v>3</v>
      </c>
      <c r="P1621" s="1">
        <f>IF(HEX2DEC(LEFT(E1621,4))&gt;=32768,HEX2DEC(LEFT(E1621,4))-65536,HEX2DEC(LEFT(E1621,4)))/Codes!$N$2</f>
        <v>4.5999999999999996</v>
      </c>
      <c r="Q1621" s="1">
        <f>IF(HEX2DEC(RIGHT(E1621,4))&gt;=32768,HEX2DEC(RIGHT(E1621,4))-65536,HEX2DEC(RIGHT(E1621,4)))/Codes!$N$2</f>
        <v>0</v>
      </c>
      <c r="R1621" s="1">
        <f>IF(HEX2DEC(LEFT(F1621,4))&gt;=32768,HEX2DEC(LEFT(F1621,4))-65536,HEX2DEC(LEFT(F1621,4)))/Codes!$N$2</f>
        <v>5.1120000000000001</v>
      </c>
      <c r="S1621" s="1">
        <f>IF(HEX2DEC(RIGHT(F1621,4))&gt;=32768,HEX2DEC(RIGHT(F1621,4))-65536,HEX2DEC(RIGHT(F1621,4)))/Codes!$N$2</f>
        <v>3.4079999999999999</v>
      </c>
      <c r="T1621" s="18">
        <f t="shared" si="463"/>
        <v>361</v>
      </c>
      <c r="U1621" s="1">
        <f t="shared" si="464"/>
        <v>100</v>
      </c>
      <c r="V1621" s="1">
        <f t="shared" si="465"/>
        <v>80</v>
      </c>
      <c r="W1621" s="1" t="str">
        <f t="shared" si="466"/>
        <v>100</v>
      </c>
      <c r="X1621" s="1">
        <f t="shared" si="467"/>
        <v>3</v>
      </c>
      <c r="Y1621" s="1">
        <f t="shared" si="468"/>
        <v>0</v>
      </c>
      <c r="Z1621" s="1" t="str">
        <f>VLOOKUP(BIN2DEC(MID(HEX2BIN(MID(H1621,3,2),8),2,5)),Codes!$E$1:$F$18,2)</f>
        <v>Normal</v>
      </c>
      <c r="AA1621" s="6" t="str">
        <f t="shared" si="469"/>
        <v>0</v>
      </c>
      <c r="AB1621" s="1">
        <f t="shared" si="470"/>
        <v>0</v>
      </c>
      <c r="AC1621" s="1" t="str">
        <f>VLOOKUP(BIN2DEC(RIGHT(HEX2BIN(MID(H1621,6,1),4),1)&amp;LEFT(HEX2BIN(MID(H1621,7,1),4),1)),Codes!$K$1:$L$5,2)</f>
        <v>M</v>
      </c>
      <c r="AD1621" s="1" t="str">
        <f>VLOOKUP(BIN2DEC(RIGHT(HEX2BIN(MID(H1621,7,1),4),3)&amp;LEFT(HEX2BIN(MID(H1621,8,1),4),2)),Codes!$H$2:$I$33,2)</f>
        <v>Kick</v>
      </c>
      <c r="AE1621" s="1" t="str">
        <f t="shared" si="471"/>
        <v>1</v>
      </c>
      <c r="AF1621" s="1" t="str">
        <f t="shared" si="472"/>
        <v>1</v>
      </c>
      <c r="AH1621" s="6">
        <f t="shared" si="473"/>
        <v>34</v>
      </c>
    </row>
    <row r="1622" spans="1:34">
      <c r="A1622" s="3" t="s">
        <v>6097</v>
      </c>
      <c r="B1622" s="1" t="s">
        <v>43</v>
      </c>
      <c r="C1622" s="6" t="s">
        <v>5675</v>
      </c>
      <c r="D1622" s="9" t="s">
        <v>270</v>
      </c>
      <c r="E1622" s="9" t="s">
        <v>564</v>
      </c>
      <c r="F1622" s="9" t="s">
        <v>6089</v>
      </c>
      <c r="G1622" s="9" t="s">
        <v>6090</v>
      </c>
      <c r="H1622" s="9" t="s">
        <v>1548</v>
      </c>
      <c r="J1622" s="6" t="str">
        <f t="shared" si="457"/>
        <v>001011</v>
      </c>
      <c r="K1622" s="1">
        <f t="shared" si="458"/>
        <v>0</v>
      </c>
      <c r="L1622" s="6" t="str">
        <f t="shared" si="459"/>
        <v>00000</v>
      </c>
      <c r="M1622" s="1">
        <f t="shared" si="460"/>
        <v>0</v>
      </c>
      <c r="N1622" s="6" t="str">
        <f t="shared" si="461"/>
        <v>00</v>
      </c>
      <c r="O1622" s="1">
        <f t="shared" si="462"/>
        <v>3</v>
      </c>
      <c r="P1622" s="1">
        <f>IF(HEX2DEC(LEFT(E1622,4))&gt;=32768,HEX2DEC(LEFT(E1622,4))-65536,HEX2DEC(LEFT(E1622,4)))/Codes!$N$2</f>
        <v>5.1120000000000001</v>
      </c>
      <c r="Q1622" s="1">
        <f>IF(HEX2DEC(RIGHT(E1622,4))&gt;=32768,HEX2DEC(RIGHT(E1622,4))-65536,HEX2DEC(RIGHT(E1622,4)))/Codes!$N$2</f>
        <v>0</v>
      </c>
      <c r="R1622" s="1">
        <f>IF(HEX2DEC(LEFT(F1622,4))&gt;=32768,HEX2DEC(LEFT(F1622,4))-65536,HEX2DEC(LEFT(F1622,4)))/Codes!$N$2</f>
        <v>0</v>
      </c>
      <c r="S1622" s="1">
        <f>IF(HEX2DEC(RIGHT(F1622,4))&gt;=32768,HEX2DEC(RIGHT(F1622,4))-65536,HEX2DEC(RIGHT(F1622,4)))/Codes!$N$2</f>
        <v>5.1120000000000001</v>
      </c>
      <c r="T1622" s="18">
        <f t="shared" si="463"/>
        <v>361</v>
      </c>
      <c r="U1622" s="1">
        <f t="shared" si="464"/>
        <v>100</v>
      </c>
      <c r="V1622" s="1">
        <f t="shared" si="465"/>
        <v>80</v>
      </c>
      <c r="W1622" s="1" t="str">
        <f t="shared" si="466"/>
        <v>100</v>
      </c>
      <c r="X1622" s="1">
        <f t="shared" si="467"/>
        <v>3</v>
      </c>
      <c r="Y1622" s="1">
        <f t="shared" si="468"/>
        <v>0</v>
      </c>
      <c r="Z1622" s="1" t="str">
        <f>VLOOKUP(BIN2DEC(MID(HEX2BIN(MID(H1622,3,2),8),2,5)),Codes!$E$1:$F$18,2)</f>
        <v>Normal</v>
      </c>
      <c r="AA1622" s="6" t="str">
        <f t="shared" si="469"/>
        <v>0</v>
      </c>
      <c r="AB1622" s="1">
        <f t="shared" si="470"/>
        <v>0</v>
      </c>
      <c r="AC1622" s="1" t="str">
        <f>VLOOKUP(BIN2DEC(RIGHT(HEX2BIN(MID(H1622,6,1),4),1)&amp;LEFT(HEX2BIN(MID(H1622,7,1),4),1)),Codes!$K$1:$L$5,2)</f>
        <v>L</v>
      </c>
      <c r="AD1622" s="1" t="str">
        <f>VLOOKUP(BIN2DEC(RIGHT(HEX2BIN(MID(H1622,7,1),4),3)&amp;LEFT(HEX2BIN(MID(H1622,8,1),4),2)),Codes!$H$2:$I$33,2)</f>
        <v>Kick</v>
      </c>
      <c r="AE1622" s="1" t="str">
        <f t="shared" si="471"/>
        <v>1</v>
      </c>
      <c r="AF1622" s="1" t="str">
        <f t="shared" si="472"/>
        <v>1</v>
      </c>
      <c r="AH1622" s="6">
        <f t="shared" si="473"/>
        <v>66</v>
      </c>
    </row>
    <row r="1623" spans="1:34">
      <c r="A1623" s="3" t="s">
        <v>6098</v>
      </c>
      <c r="B1623" s="1" t="s">
        <v>43</v>
      </c>
      <c r="C1623" s="6" t="s">
        <v>5675</v>
      </c>
      <c r="D1623" s="9" t="s">
        <v>273</v>
      </c>
      <c r="E1623" s="9" t="s">
        <v>564</v>
      </c>
      <c r="F1623" s="9" t="s">
        <v>6092</v>
      </c>
      <c r="G1623" s="9" t="s">
        <v>6090</v>
      </c>
      <c r="H1623" s="9" t="s">
        <v>1548</v>
      </c>
      <c r="J1623" s="6" t="str">
        <f t="shared" si="457"/>
        <v>001011</v>
      </c>
      <c r="K1623" s="1">
        <f t="shared" si="458"/>
        <v>1</v>
      </c>
      <c r="L1623" s="6" t="str">
        <f t="shared" si="459"/>
        <v>00000</v>
      </c>
      <c r="M1623" s="1">
        <f t="shared" si="460"/>
        <v>0</v>
      </c>
      <c r="N1623" s="6" t="str">
        <f t="shared" si="461"/>
        <v>00</v>
      </c>
      <c r="O1623" s="1">
        <f t="shared" si="462"/>
        <v>3</v>
      </c>
      <c r="P1623" s="1">
        <f>IF(HEX2DEC(LEFT(E1623,4))&gt;=32768,HEX2DEC(LEFT(E1623,4))-65536,HEX2DEC(LEFT(E1623,4)))/Codes!$N$2</f>
        <v>5.1120000000000001</v>
      </c>
      <c r="Q1623" s="1">
        <f>IF(HEX2DEC(RIGHT(E1623,4))&gt;=32768,HEX2DEC(RIGHT(E1623,4))-65536,HEX2DEC(RIGHT(E1623,4)))/Codes!$N$2</f>
        <v>0</v>
      </c>
      <c r="R1623" s="1">
        <f>IF(HEX2DEC(LEFT(F1623,4))&gt;=32768,HEX2DEC(LEFT(F1623,4))-65536,HEX2DEC(LEFT(F1623,4)))/Codes!$N$2</f>
        <v>0</v>
      </c>
      <c r="S1623" s="1">
        <f>IF(HEX2DEC(RIGHT(F1623,4))&gt;=32768,HEX2DEC(RIGHT(F1623,4))-65536,HEX2DEC(RIGHT(F1623,4)))/Codes!$N$2</f>
        <v>-5.1120000000000001</v>
      </c>
      <c r="T1623" s="18">
        <f t="shared" si="463"/>
        <v>361</v>
      </c>
      <c r="U1623" s="1">
        <f t="shared" si="464"/>
        <v>100</v>
      </c>
      <c r="V1623" s="1">
        <f t="shared" si="465"/>
        <v>80</v>
      </c>
      <c r="W1623" s="1" t="str">
        <f t="shared" si="466"/>
        <v>100</v>
      </c>
      <c r="X1623" s="1">
        <f t="shared" si="467"/>
        <v>3</v>
      </c>
      <c r="Y1623" s="1">
        <f t="shared" si="468"/>
        <v>0</v>
      </c>
      <c r="Z1623" s="1" t="str">
        <f>VLOOKUP(BIN2DEC(MID(HEX2BIN(MID(H1623,3,2),8),2,5)),Codes!$E$1:$F$18,2)</f>
        <v>Normal</v>
      </c>
      <c r="AA1623" s="6" t="str">
        <f t="shared" si="469"/>
        <v>0</v>
      </c>
      <c r="AB1623" s="1">
        <f t="shared" si="470"/>
        <v>0</v>
      </c>
      <c r="AC1623" s="1" t="str">
        <f>VLOOKUP(BIN2DEC(RIGHT(HEX2BIN(MID(H1623,6,1),4),1)&amp;LEFT(HEX2BIN(MID(H1623,7,1),4),1)),Codes!$K$1:$L$5,2)</f>
        <v>L</v>
      </c>
      <c r="AD1623" s="1" t="str">
        <f>VLOOKUP(BIN2DEC(RIGHT(HEX2BIN(MID(H1623,7,1),4),3)&amp;LEFT(HEX2BIN(MID(H1623,8,1),4),2)),Codes!$H$2:$I$33,2)</f>
        <v>Kick</v>
      </c>
      <c r="AE1623" s="1" t="str">
        <f t="shared" si="471"/>
        <v>1</v>
      </c>
      <c r="AF1623" s="1" t="str">
        <f t="shared" si="472"/>
        <v>1</v>
      </c>
      <c r="AH1623" s="6">
        <f t="shared" si="473"/>
        <v>66</v>
      </c>
    </row>
    <row r="1624" spans="1:34">
      <c r="A1624" s="3" t="s">
        <v>6099</v>
      </c>
      <c r="B1624" s="1" t="s">
        <v>43</v>
      </c>
      <c r="C1624" s="6" t="s">
        <v>5675</v>
      </c>
      <c r="D1624" s="9" t="s">
        <v>255</v>
      </c>
      <c r="E1624" s="9" t="s">
        <v>207</v>
      </c>
      <c r="F1624" s="9" t="s">
        <v>1758</v>
      </c>
      <c r="G1624" s="9" t="s">
        <v>1759</v>
      </c>
      <c r="H1624" s="9" t="s">
        <v>1548</v>
      </c>
      <c r="J1624" s="6" t="str">
        <f t="shared" si="457"/>
        <v>001011</v>
      </c>
      <c r="K1624" s="1">
        <f t="shared" si="458"/>
        <v>0</v>
      </c>
      <c r="L1624" s="6" t="str">
        <f t="shared" si="459"/>
        <v>00000</v>
      </c>
      <c r="M1624" s="1">
        <f t="shared" si="460"/>
        <v>0</v>
      </c>
      <c r="N1624" s="6" t="str">
        <f t="shared" si="461"/>
        <v>00</v>
      </c>
      <c r="O1624" s="1">
        <f t="shared" si="462"/>
        <v>2</v>
      </c>
      <c r="P1624" s="1">
        <f>IF(HEX2DEC(LEFT(E1624,4))&gt;=32768,HEX2DEC(LEFT(E1624,4))-65536,HEX2DEC(LEFT(E1624,4)))/Codes!$N$2</f>
        <v>4</v>
      </c>
      <c r="Q1624" s="1">
        <f>IF(HEX2DEC(RIGHT(E1624,4))&gt;=32768,HEX2DEC(RIGHT(E1624,4))-65536,HEX2DEC(RIGHT(E1624,4)))/Codes!$N$2</f>
        <v>0</v>
      </c>
      <c r="R1624" s="1">
        <f>IF(HEX2DEC(LEFT(F1624,4))&gt;=32768,HEX2DEC(LEFT(F1624,4))-65536,HEX2DEC(LEFT(F1624,4)))/Codes!$N$2</f>
        <v>3.2</v>
      </c>
      <c r="S1624" s="1">
        <f>IF(HEX2DEC(RIGHT(F1624,4))&gt;=32768,HEX2DEC(RIGHT(F1624,4))-65536,HEX2DEC(RIGHT(F1624,4)))/Codes!$N$2</f>
        <v>4</v>
      </c>
      <c r="T1624" s="18">
        <f t="shared" si="463"/>
        <v>361</v>
      </c>
      <c r="U1624" s="1">
        <f t="shared" si="464"/>
        <v>100</v>
      </c>
      <c r="V1624" s="1">
        <f t="shared" si="465"/>
        <v>156</v>
      </c>
      <c r="W1624" s="1" t="str">
        <f t="shared" si="466"/>
        <v>100</v>
      </c>
      <c r="X1624" s="1">
        <f t="shared" si="467"/>
        <v>3</v>
      </c>
      <c r="Y1624" s="1">
        <f t="shared" si="468"/>
        <v>0</v>
      </c>
      <c r="Z1624" s="1" t="str">
        <f>VLOOKUP(BIN2DEC(MID(HEX2BIN(MID(H1624,3,2),8),2,5)),Codes!$E$1:$F$18,2)</f>
        <v>Normal</v>
      </c>
      <c r="AA1624" s="6" t="str">
        <f t="shared" si="469"/>
        <v>0</v>
      </c>
      <c r="AB1624" s="1">
        <f t="shared" si="470"/>
        <v>0</v>
      </c>
      <c r="AC1624" s="1" t="str">
        <f>VLOOKUP(BIN2DEC(RIGHT(HEX2BIN(MID(H1624,6,1),4),1)&amp;LEFT(HEX2BIN(MID(H1624,7,1),4),1)),Codes!$K$1:$L$5,2)</f>
        <v>L</v>
      </c>
      <c r="AD1624" s="1" t="str">
        <f>VLOOKUP(BIN2DEC(RIGHT(HEX2BIN(MID(H1624,7,1),4),3)&amp;LEFT(HEX2BIN(MID(H1624,8,1),4),2)),Codes!$H$2:$I$33,2)</f>
        <v>Kick</v>
      </c>
      <c r="AE1624" s="1" t="str">
        <f t="shared" si="471"/>
        <v>1</v>
      </c>
      <c r="AF1624" s="1" t="str">
        <f t="shared" si="472"/>
        <v>1</v>
      </c>
      <c r="AH1624" s="6">
        <f t="shared" si="473"/>
        <v>66</v>
      </c>
    </row>
    <row r="1625" spans="1:34">
      <c r="A1625" s="3" t="s">
        <v>6100</v>
      </c>
      <c r="B1625" s="1" t="s">
        <v>43</v>
      </c>
      <c r="C1625" s="6" t="s">
        <v>5675</v>
      </c>
      <c r="D1625" s="9" t="s">
        <v>261</v>
      </c>
      <c r="E1625" s="9" t="s">
        <v>207</v>
      </c>
      <c r="F1625" s="9" t="s">
        <v>1761</v>
      </c>
      <c r="G1625" s="9" t="s">
        <v>1759</v>
      </c>
      <c r="H1625" s="9" t="s">
        <v>1548</v>
      </c>
      <c r="J1625" s="6" t="str">
        <f t="shared" si="457"/>
        <v>001011</v>
      </c>
      <c r="K1625" s="1">
        <f t="shared" si="458"/>
        <v>1</v>
      </c>
      <c r="L1625" s="6" t="str">
        <f t="shared" si="459"/>
        <v>00000</v>
      </c>
      <c r="M1625" s="1">
        <f t="shared" si="460"/>
        <v>0</v>
      </c>
      <c r="N1625" s="6" t="str">
        <f t="shared" si="461"/>
        <v>00</v>
      </c>
      <c r="O1625" s="1">
        <f t="shared" si="462"/>
        <v>2</v>
      </c>
      <c r="P1625" s="1">
        <f>IF(HEX2DEC(LEFT(E1625,4))&gt;=32768,HEX2DEC(LEFT(E1625,4))-65536,HEX2DEC(LEFT(E1625,4)))/Codes!$N$2</f>
        <v>4</v>
      </c>
      <c r="Q1625" s="1">
        <f>IF(HEX2DEC(RIGHT(E1625,4))&gt;=32768,HEX2DEC(RIGHT(E1625,4))-65536,HEX2DEC(RIGHT(E1625,4)))/Codes!$N$2</f>
        <v>0</v>
      </c>
      <c r="R1625" s="1">
        <f>IF(HEX2DEC(LEFT(F1625,4))&gt;=32768,HEX2DEC(LEFT(F1625,4))-65536,HEX2DEC(LEFT(F1625,4)))/Codes!$N$2</f>
        <v>3.2</v>
      </c>
      <c r="S1625" s="1">
        <f>IF(HEX2DEC(RIGHT(F1625,4))&gt;=32768,HEX2DEC(RIGHT(F1625,4))-65536,HEX2DEC(RIGHT(F1625,4)))/Codes!$N$2</f>
        <v>-4</v>
      </c>
      <c r="T1625" s="18">
        <f t="shared" si="463"/>
        <v>361</v>
      </c>
      <c r="U1625" s="1">
        <f t="shared" si="464"/>
        <v>100</v>
      </c>
      <c r="V1625" s="1">
        <f t="shared" si="465"/>
        <v>156</v>
      </c>
      <c r="W1625" s="1" t="str">
        <f t="shared" si="466"/>
        <v>100</v>
      </c>
      <c r="X1625" s="1">
        <f t="shared" si="467"/>
        <v>3</v>
      </c>
      <c r="Y1625" s="1">
        <f t="shared" si="468"/>
        <v>0</v>
      </c>
      <c r="Z1625" s="1" t="str">
        <f>VLOOKUP(BIN2DEC(MID(HEX2BIN(MID(H1625,3,2),8),2,5)),Codes!$E$1:$F$18,2)</f>
        <v>Normal</v>
      </c>
      <c r="AA1625" s="6" t="str">
        <f t="shared" si="469"/>
        <v>0</v>
      </c>
      <c r="AB1625" s="1">
        <f t="shared" si="470"/>
        <v>0</v>
      </c>
      <c r="AC1625" s="1" t="str">
        <f>VLOOKUP(BIN2DEC(RIGHT(HEX2BIN(MID(H1625,6,1),4),1)&amp;LEFT(HEX2BIN(MID(H1625,7,1),4),1)),Codes!$K$1:$L$5,2)</f>
        <v>L</v>
      </c>
      <c r="AD1625" s="1" t="str">
        <f>VLOOKUP(BIN2DEC(RIGHT(HEX2BIN(MID(H1625,7,1),4),3)&amp;LEFT(HEX2BIN(MID(H1625,8,1),4),2)),Codes!$H$2:$I$33,2)</f>
        <v>Kick</v>
      </c>
      <c r="AE1625" s="1" t="str">
        <f t="shared" si="471"/>
        <v>1</v>
      </c>
      <c r="AF1625" s="1" t="str">
        <f t="shared" si="472"/>
        <v>1</v>
      </c>
      <c r="AH1625" s="6">
        <f t="shared" si="473"/>
        <v>66</v>
      </c>
    </row>
    <row r="1626" spans="1:34">
      <c r="A1626" s="3" t="s">
        <v>6105</v>
      </c>
      <c r="B1626" s="1" t="s">
        <v>43</v>
      </c>
      <c r="C1626" s="6" t="s">
        <v>455</v>
      </c>
      <c r="D1626" s="9" t="s">
        <v>6001</v>
      </c>
      <c r="E1626" s="9" t="s">
        <v>6106</v>
      </c>
      <c r="F1626" s="9" t="s">
        <v>91</v>
      </c>
      <c r="G1626" s="9" t="s">
        <v>1321</v>
      </c>
      <c r="H1626" s="9" t="s">
        <v>444</v>
      </c>
      <c r="J1626" s="6" t="str">
        <f t="shared" si="457"/>
        <v>001011</v>
      </c>
      <c r="K1626" s="1">
        <f t="shared" si="458"/>
        <v>0</v>
      </c>
      <c r="L1626" s="6" t="str">
        <f t="shared" si="459"/>
        <v>00000</v>
      </c>
      <c r="M1626" s="1">
        <f t="shared" si="460"/>
        <v>55</v>
      </c>
      <c r="N1626" s="6" t="str">
        <f t="shared" si="461"/>
        <v>00</v>
      </c>
      <c r="O1626" s="1">
        <f t="shared" si="462"/>
        <v>6</v>
      </c>
      <c r="P1626" s="1">
        <f>IF(HEX2DEC(LEFT(E1626,4))&gt;=32768,HEX2DEC(LEFT(E1626,4))-65536,HEX2DEC(LEFT(E1626,4)))/Codes!$N$2</f>
        <v>4.8</v>
      </c>
      <c r="Q1626" s="1">
        <f>IF(HEX2DEC(RIGHT(E1626,4))&gt;=32768,HEX2DEC(RIGHT(E1626,4))-65536,HEX2DEC(RIGHT(E1626,4)))/Codes!$N$2</f>
        <v>5.452</v>
      </c>
      <c r="R1626" s="1">
        <f>IF(HEX2DEC(LEFT(F1626,4))&gt;=32768,HEX2DEC(LEFT(F1626,4))-65536,HEX2DEC(LEFT(F1626,4)))/Codes!$N$2</f>
        <v>0</v>
      </c>
      <c r="S1626" s="1">
        <f>IF(HEX2DEC(RIGHT(F1626,4))&gt;=32768,HEX2DEC(RIGHT(F1626,4))-65536,HEX2DEC(RIGHT(F1626,4)))/Codes!$N$2</f>
        <v>0</v>
      </c>
      <c r="T1626" s="18">
        <f t="shared" si="463"/>
        <v>361</v>
      </c>
      <c r="U1626" s="1">
        <f t="shared" si="464"/>
        <v>50</v>
      </c>
      <c r="V1626" s="1">
        <f t="shared" si="465"/>
        <v>0</v>
      </c>
      <c r="W1626" s="1" t="str">
        <f t="shared" si="466"/>
        <v>100</v>
      </c>
      <c r="X1626" s="1">
        <f t="shared" si="467"/>
        <v>0</v>
      </c>
      <c r="Y1626" s="1">
        <f t="shared" si="468"/>
        <v>80</v>
      </c>
      <c r="Z1626" s="1" t="str">
        <f>VLOOKUP(BIN2DEC(MID(HEX2BIN(MID(H1626,3,2),8),2,5)),Codes!$E$1:$F$18,2)</f>
        <v>Normal</v>
      </c>
      <c r="AA1626" s="6" t="str">
        <f t="shared" si="469"/>
        <v>0</v>
      </c>
      <c r="AB1626" s="1">
        <f t="shared" si="470"/>
        <v>1</v>
      </c>
      <c r="AC1626" s="1" t="str">
        <f>VLOOKUP(BIN2DEC(RIGHT(HEX2BIN(MID(H1626,6,1),4),1)&amp;LEFT(HEX2BIN(MID(H1626,7,1),4),1)),Codes!$K$1:$L$5,2)</f>
        <v>M</v>
      </c>
      <c r="AD1626" s="1" t="str">
        <f>VLOOKUP(BIN2DEC(RIGHT(HEX2BIN(MID(H1626,7,1),4),3)&amp;LEFT(HEX2BIN(MID(H1626,8,1),4),2)),Codes!$H$2:$I$33,2)</f>
        <v>Kick</v>
      </c>
      <c r="AE1626" s="1" t="str">
        <f t="shared" si="471"/>
        <v>1</v>
      </c>
      <c r="AF1626" s="1" t="str">
        <f t="shared" si="472"/>
        <v>1</v>
      </c>
      <c r="AH1626" s="6">
        <f t="shared" si="473"/>
        <v>34</v>
      </c>
    </row>
    <row r="1627" spans="1:34">
      <c r="A1627" s="3" t="s">
        <v>6107</v>
      </c>
      <c r="B1627" s="1" t="s">
        <v>43</v>
      </c>
      <c r="C1627" s="6" t="s">
        <v>455</v>
      </c>
      <c r="D1627" s="9" t="s">
        <v>6004</v>
      </c>
      <c r="E1627" s="9" t="s">
        <v>307</v>
      </c>
      <c r="F1627" s="9" t="s">
        <v>91</v>
      </c>
      <c r="G1627" s="9" t="s">
        <v>1321</v>
      </c>
      <c r="H1627" s="9" t="s">
        <v>444</v>
      </c>
      <c r="J1627" s="6" t="str">
        <f t="shared" si="457"/>
        <v>001011</v>
      </c>
      <c r="K1627" s="1">
        <f t="shared" si="458"/>
        <v>1</v>
      </c>
      <c r="L1627" s="6" t="str">
        <f t="shared" si="459"/>
        <v>00000</v>
      </c>
      <c r="M1627" s="1">
        <f t="shared" si="460"/>
        <v>55</v>
      </c>
      <c r="N1627" s="6" t="str">
        <f t="shared" si="461"/>
        <v>00</v>
      </c>
      <c r="O1627" s="1">
        <f t="shared" si="462"/>
        <v>6</v>
      </c>
      <c r="P1627" s="1">
        <f>IF(HEX2DEC(LEFT(E1627,4))&gt;=32768,HEX2DEC(LEFT(E1627,4))-65536,HEX2DEC(LEFT(E1627,4)))/Codes!$N$2</f>
        <v>3.2</v>
      </c>
      <c r="Q1627" s="1">
        <f>IF(HEX2DEC(RIGHT(E1627,4))&gt;=32768,HEX2DEC(RIGHT(E1627,4))-65536,HEX2DEC(RIGHT(E1627,4)))/Codes!$N$2</f>
        <v>0</v>
      </c>
      <c r="R1627" s="1">
        <f>IF(HEX2DEC(LEFT(F1627,4))&gt;=32768,HEX2DEC(LEFT(F1627,4))-65536,HEX2DEC(LEFT(F1627,4)))/Codes!$N$2</f>
        <v>0</v>
      </c>
      <c r="S1627" s="1">
        <f>IF(HEX2DEC(RIGHT(F1627,4))&gt;=32768,HEX2DEC(RIGHT(F1627,4))-65536,HEX2DEC(RIGHT(F1627,4)))/Codes!$N$2</f>
        <v>0</v>
      </c>
      <c r="T1627" s="18">
        <f t="shared" si="463"/>
        <v>361</v>
      </c>
      <c r="U1627" s="1">
        <f t="shared" si="464"/>
        <v>50</v>
      </c>
      <c r="V1627" s="1">
        <f t="shared" si="465"/>
        <v>0</v>
      </c>
      <c r="W1627" s="1" t="str">
        <f t="shared" si="466"/>
        <v>100</v>
      </c>
      <c r="X1627" s="1">
        <f t="shared" si="467"/>
        <v>0</v>
      </c>
      <c r="Y1627" s="1">
        <f t="shared" si="468"/>
        <v>80</v>
      </c>
      <c r="Z1627" s="1" t="str">
        <f>VLOOKUP(BIN2DEC(MID(HEX2BIN(MID(H1627,3,2),8),2,5)),Codes!$E$1:$F$18,2)</f>
        <v>Normal</v>
      </c>
      <c r="AA1627" s="6" t="str">
        <f t="shared" si="469"/>
        <v>0</v>
      </c>
      <c r="AB1627" s="1">
        <f t="shared" si="470"/>
        <v>1</v>
      </c>
      <c r="AC1627" s="1" t="str">
        <f>VLOOKUP(BIN2DEC(RIGHT(HEX2BIN(MID(H1627,6,1),4),1)&amp;LEFT(HEX2BIN(MID(H1627,7,1),4),1)),Codes!$K$1:$L$5,2)</f>
        <v>M</v>
      </c>
      <c r="AD1627" s="1" t="str">
        <f>VLOOKUP(BIN2DEC(RIGHT(HEX2BIN(MID(H1627,7,1),4),3)&amp;LEFT(HEX2BIN(MID(H1627,8,1),4),2)),Codes!$H$2:$I$33,2)</f>
        <v>Kick</v>
      </c>
      <c r="AE1627" s="1" t="str">
        <f t="shared" si="471"/>
        <v>1</v>
      </c>
      <c r="AF1627" s="1" t="str">
        <f t="shared" si="472"/>
        <v>1</v>
      </c>
      <c r="AH1627" s="6">
        <f t="shared" si="473"/>
        <v>34</v>
      </c>
    </row>
    <row r="1628" spans="1:34">
      <c r="A1628" s="3" t="s">
        <v>6108</v>
      </c>
      <c r="B1628" s="1" t="s">
        <v>43</v>
      </c>
      <c r="C1628" s="6" t="s">
        <v>455</v>
      </c>
      <c r="D1628" s="9" t="s">
        <v>6109</v>
      </c>
      <c r="E1628" s="9" t="s">
        <v>307</v>
      </c>
      <c r="F1628" s="9" t="s">
        <v>91</v>
      </c>
      <c r="G1628" s="9" t="s">
        <v>1321</v>
      </c>
      <c r="H1628" s="9" t="s">
        <v>444</v>
      </c>
      <c r="J1628" s="6" t="str">
        <f t="shared" si="457"/>
        <v>001011</v>
      </c>
      <c r="K1628" s="1">
        <f t="shared" si="458"/>
        <v>2</v>
      </c>
      <c r="L1628" s="6" t="str">
        <f t="shared" si="459"/>
        <v>00000</v>
      </c>
      <c r="M1628" s="1">
        <f t="shared" si="460"/>
        <v>49</v>
      </c>
      <c r="N1628" s="6" t="str">
        <f t="shared" si="461"/>
        <v>00</v>
      </c>
      <c r="O1628" s="1">
        <f t="shared" si="462"/>
        <v>6</v>
      </c>
      <c r="P1628" s="1">
        <f>IF(HEX2DEC(LEFT(E1628,4))&gt;=32768,HEX2DEC(LEFT(E1628,4))-65536,HEX2DEC(LEFT(E1628,4)))/Codes!$N$2</f>
        <v>3.2</v>
      </c>
      <c r="Q1628" s="1">
        <f>IF(HEX2DEC(RIGHT(E1628,4))&gt;=32768,HEX2DEC(RIGHT(E1628,4))-65536,HEX2DEC(RIGHT(E1628,4)))/Codes!$N$2</f>
        <v>0</v>
      </c>
      <c r="R1628" s="1">
        <f>IF(HEX2DEC(LEFT(F1628,4))&gt;=32768,HEX2DEC(LEFT(F1628,4))-65536,HEX2DEC(LEFT(F1628,4)))/Codes!$N$2</f>
        <v>0</v>
      </c>
      <c r="S1628" s="1">
        <f>IF(HEX2DEC(RIGHT(F1628,4))&gt;=32768,HEX2DEC(RIGHT(F1628,4))-65536,HEX2DEC(RIGHT(F1628,4)))/Codes!$N$2</f>
        <v>0</v>
      </c>
      <c r="T1628" s="18">
        <f t="shared" si="463"/>
        <v>361</v>
      </c>
      <c r="U1628" s="1">
        <f t="shared" si="464"/>
        <v>50</v>
      </c>
      <c r="V1628" s="1">
        <f t="shared" si="465"/>
        <v>0</v>
      </c>
      <c r="W1628" s="1" t="str">
        <f t="shared" si="466"/>
        <v>100</v>
      </c>
      <c r="X1628" s="1">
        <f t="shared" si="467"/>
        <v>0</v>
      </c>
      <c r="Y1628" s="1">
        <f t="shared" si="468"/>
        <v>80</v>
      </c>
      <c r="Z1628" s="1" t="str">
        <f>VLOOKUP(BIN2DEC(MID(HEX2BIN(MID(H1628,3,2),8),2,5)),Codes!$E$1:$F$18,2)</f>
        <v>Normal</v>
      </c>
      <c r="AA1628" s="6" t="str">
        <f t="shared" si="469"/>
        <v>0</v>
      </c>
      <c r="AB1628" s="1">
        <f t="shared" si="470"/>
        <v>1</v>
      </c>
      <c r="AC1628" s="1" t="str">
        <f>VLOOKUP(BIN2DEC(RIGHT(HEX2BIN(MID(H1628,6,1),4),1)&amp;LEFT(HEX2BIN(MID(H1628,7,1),4),1)),Codes!$K$1:$L$5,2)</f>
        <v>M</v>
      </c>
      <c r="AD1628" s="1" t="str">
        <f>VLOOKUP(BIN2DEC(RIGHT(HEX2BIN(MID(H1628,7,1),4),3)&amp;LEFT(HEX2BIN(MID(H1628,8,1),4),2)),Codes!$H$2:$I$33,2)</f>
        <v>Kick</v>
      </c>
      <c r="AE1628" s="1" t="str">
        <f t="shared" si="471"/>
        <v>1</v>
      </c>
      <c r="AF1628" s="1" t="str">
        <f t="shared" si="472"/>
        <v>1</v>
      </c>
      <c r="AH1628" s="6">
        <f t="shared" si="473"/>
        <v>34</v>
      </c>
    </row>
    <row r="1629" spans="1:34">
      <c r="A1629" s="3" t="s">
        <v>6110</v>
      </c>
      <c r="B1629" s="1" t="s">
        <v>43</v>
      </c>
      <c r="C1629" s="6" t="s">
        <v>455</v>
      </c>
      <c r="D1629" s="9" t="s">
        <v>6111</v>
      </c>
      <c r="E1629" s="9" t="s">
        <v>207</v>
      </c>
      <c r="F1629" s="9" t="s">
        <v>91</v>
      </c>
      <c r="G1629" s="9" t="s">
        <v>1321</v>
      </c>
      <c r="H1629" s="9" t="s">
        <v>444</v>
      </c>
      <c r="J1629" s="6" t="str">
        <f t="shared" si="457"/>
        <v>001011</v>
      </c>
      <c r="K1629" s="1">
        <f t="shared" si="458"/>
        <v>3</v>
      </c>
      <c r="L1629" s="6" t="str">
        <f t="shared" si="459"/>
        <v>00000</v>
      </c>
      <c r="M1629" s="1">
        <f t="shared" si="460"/>
        <v>5</v>
      </c>
      <c r="N1629" s="6" t="str">
        <f t="shared" si="461"/>
        <v>00</v>
      </c>
      <c r="O1629" s="1">
        <f t="shared" si="462"/>
        <v>6</v>
      </c>
      <c r="P1629" s="1">
        <f>IF(HEX2DEC(LEFT(E1629,4))&gt;=32768,HEX2DEC(LEFT(E1629,4))-65536,HEX2DEC(LEFT(E1629,4)))/Codes!$N$2</f>
        <v>4</v>
      </c>
      <c r="Q1629" s="1">
        <f>IF(HEX2DEC(RIGHT(E1629,4))&gt;=32768,HEX2DEC(RIGHT(E1629,4))-65536,HEX2DEC(RIGHT(E1629,4)))/Codes!$N$2</f>
        <v>0</v>
      </c>
      <c r="R1629" s="1">
        <f>IF(HEX2DEC(LEFT(F1629,4))&gt;=32768,HEX2DEC(LEFT(F1629,4))-65536,HEX2DEC(LEFT(F1629,4)))/Codes!$N$2</f>
        <v>0</v>
      </c>
      <c r="S1629" s="1">
        <f>IF(HEX2DEC(RIGHT(F1629,4))&gt;=32768,HEX2DEC(RIGHT(F1629,4))-65536,HEX2DEC(RIGHT(F1629,4)))/Codes!$N$2</f>
        <v>0</v>
      </c>
      <c r="T1629" s="18">
        <f t="shared" si="463"/>
        <v>361</v>
      </c>
      <c r="U1629" s="1">
        <f t="shared" si="464"/>
        <v>50</v>
      </c>
      <c r="V1629" s="1">
        <f t="shared" si="465"/>
        <v>0</v>
      </c>
      <c r="W1629" s="1" t="str">
        <f t="shared" si="466"/>
        <v>100</v>
      </c>
      <c r="X1629" s="1">
        <f t="shared" si="467"/>
        <v>0</v>
      </c>
      <c r="Y1629" s="1">
        <f t="shared" si="468"/>
        <v>80</v>
      </c>
      <c r="Z1629" s="1" t="str">
        <f>VLOOKUP(BIN2DEC(MID(HEX2BIN(MID(H1629,3,2),8),2,5)),Codes!$E$1:$F$18,2)</f>
        <v>Normal</v>
      </c>
      <c r="AA1629" s="6" t="str">
        <f t="shared" si="469"/>
        <v>0</v>
      </c>
      <c r="AB1629" s="1">
        <f t="shared" si="470"/>
        <v>1</v>
      </c>
      <c r="AC1629" s="1" t="str">
        <f>VLOOKUP(BIN2DEC(RIGHT(HEX2BIN(MID(H1629,6,1),4),1)&amp;LEFT(HEX2BIN(MID(H1629,7,1),4),1)),Codes!$K$1:$L$5,2)</f>
        <v>M</v>
      </c>
      <c r="AD1629" s="1" t="str">
        <f>VLOOKUP(BIN2DEC(RIGHT(HEX2BIN(MID(H1629,7,1),4),3)&amp;LEFT(HEX2BIN(MID(H1629,8,1),4),2)),Codes!$H$2:$I$33,2)</f>
        <v>Kick</v>
      </c>
      <c r="AE1629" s="1" t="str">
        <f t="shared" si="471"/>
        <v>1</v>
      </c>
      <c r="AF1629" s="1" t="str">
        <f t="shared" si="472"/>
        <v>1</v>
      </c>
      <c r="AH1629" s="6">
        <f t="shared" si="473"/>
        <v>34</v>
      </c>
    </row>
    <row r="1630" spans="1:34">
      <c r="A1630" s="3" t="s">
        <v>6112</v>
      </c>
      <c r="B1630" s="1" t="s">
        <v>43</v>
      </c>
      <c r="C1630" s="6" t="s">
        <v>456</v>
      </c>
      <c r="D1630" s="9" t="s">
        <v>6001</v>
      </c>
      <c r="E1630" s="9" t="s">
        <v>6106</v>
      </c>
      <c r="F1630" s="9" t="s">
        <v>91</v>
      </c>
      <c r="G1630" s="9" t="s">
        <v>1321</v>
      </c>
      <c r="H1630" s="9" t="s">
        <v>444</v>
      </c>
      <c r="J1630" s="6" t="str">
        <f t="shared" si="457"/>
        <v>001011</v>
      </c>
      <c r="K1630" s="1">
        <f t="shared" si="458"/>
        <v>0</v>
      </c>
      <c r="L1630" s="6" t="str">
        <f t="shared" si="459"/>
        <v>00000</v>
      </c>
      <c r="M1630" s="1">
        <f t="shared" si="460"/>
        <v>55</v>
      </c>
      <c r="N1630" s="6" t="str">
        <f t="shared" si="461"/>
        <v>00</v>
      </c>
      <c r="O1630" s="1">
        <f t="shared" si="462"/>
        <v>6</v>
      </c>
      <c r="P1630" s="1">
        <f>IF(HEX2DEC(LEFT(E1630,4))&gt;=32768,HEX2DEC(LEFT(E1630,4))-65536,HEX2DEC(LEFT(E1630,4)))/Codes!$N$2</f>
        <v>4.8</v>
      </c>
      <c r="Q1630" s="1">
        <f>IF(HEX2DEC(RIGHT(E1630,4))&gt;=32768,HEX2DEC(RIGHT(E1630,4))-65536,HEX2DEC(RIGHT(E1630,4)))/Codes!$N$2</f>
        <v>5.452</v>
      </c>
      <c r="R1630" s="1">
        <f>IF(HEX2DEC(LEFT(F1630,4))&gt;=32768,HEX2DEC(LEFT(F1630,4))-65536,HEX2DEC(LEFT(F1630,4)))/Codes!$N$2</f>
        <v>0</v>
      </c>
      <c r="S1630" s="1">
        <f>IF(HEX2DEC(RIGHT(F1630,4))&gt;=32768,HEX2DEC(RIGHT(F1630,4))-65536,HEX2DEC(RIGHT(F1630,4)))/Codes!$N$2</f>
        <v>0</v>
      </c>
      <c r="T1630" s="18">
        <f t="shared" si="463"/>
        <v>361</v>
      </c>
      <c r="U1630" s="1">
        <f t="shared" si="464"/>
        <v>50</v>
      </c>
      <c r="V1630" s="1">
        <f t="shared" si="465"/>
        <v>0</v>
      </c>
      <c r="W1630" s="1" t="str">
        <f t="shared" si="466"/>
        <v>100</v>
      </c>
      <c r="X1630" s="1">
        <f t="shared" si="467"/>
        <v>0</v>
      </c>
      <c r="Y1630" s="1">
        <f t="shared" si="468"/>
        <v>80</v>
      </c>
      <c r="Z1630" s="1" t="str">
        <f>VLOOKUP(BIN2DEC(MID(HEX2BIN(MID(H1630,3,2),8),2,5)),Codes!$E$1:$F$18,2)</f>
        <v>Normal</v>
      </c>
      <c r="AA1630" s="6" t="str">
        <f t="shared" si="469"/>
        <v>0</v>
      </c>
      <c r="AB1630" s="1">
        <f t="shared" si="470"/>
        <v>1</v>
      </c>
      <c r="AC1630" s="1" t="str">
        <f>VLOOKUP(BIN2DEC(RIGHT(HEX2BIN(MID(H1630,6,1),4),1)&amp;LEFT(HEX2BIN(MID(H1630,7,1),4),1)),Codes!$K$1:$L$5,2)</f>
        <v>M</v>
      </c>
      <c r="AD1630" s="1" t="str">
        <f>VLOOKUP(BIN2DEC(RIGHT(HEX2BIN(MID(H1630,7,1),4),3)&amp;LEFT(HEX2BIN(MID(H1630,8,1),4),2)),Codes!$H$2:$I$33,2)</f>
        <v>Kick</v>
      </c>
      <c r="AE1630" s="1" t="str">
        <f t="shared" si="471"/>
        <v>1</v>
      </c>
      <c r="AF1630" s="1" t="str">
        <f t="shared" si="472"/>
        <v>1</v>
      </c>
      <c r="AH1630" s="6">
        <f t="shared" si="473"/>
        <v>34</v>
      </c>
    </row>
    <row r="1631" spans="1:34">
      <c r="A1631" s="3" t="s">
        <v>6113</v>
      </c>
      <c r="B1631" s="1" t="s">
        <v>43</v>
      </c>
      <c r="C1631" s="6" t="s">
        <v>456</v>
      </c>
      <c r="D1631" s="9" t="s">
        <v>6004</v>
      </c>
      <c r="E1631" s="9" t="s">
        <v>307</v>
      </c>
      <c r="F1631" s="9" t="s">
        <v>91</v>
      </c>
      <c r="G1631" s="9" t="s">
        <v>1321</v>
      </c>
      <c r="H1631" s="9" t="s">
        <v>444</v>
      </c>
      <c r="J1631" s="6" t="str">
        <f t="shared" si="457"/>
        <v>001011</v>
      </c>
      <c r="K1631" s="1">
        <f t="shared" si="458"/>
        <v>1</v>
      </c>
      <c r="L1631" s="6" t="str">
        <f t="shared" si="459"/>
        <v>00000</v>
      </c>
      <c r="M1631" s="1">
        <f t="shared" si="460"/>
        <v>55</v>
      </c>
      <c r="N1631" s="6" t="str">
        <f t="shared" si="461"/>
        <v>00</v>
      </c>
      <c r="O1631" s="1">
        <f t="shared" si="462"/>
        <v>6</v>
      </c>
      <c r="P1631" s="1">
        <f>IF(HEX2DEC(LEFT(E1631,4))&gt;=32768,HEX2DEC(LEFT(E1631,4))-65536,HEX2DEC(LEFT(E1631,4)))/Codes!$N$2</f>
        <v>3.2</v>
      </c>
      <c r="Q1631" s="1">
        <f>IF(HEX2DEC(RIGHT(E1631,4))&gt;=32768,HEX2DEC(RIGHT(E1631,4))-65536,HEX2DEC(RIGHT(E1631,4)))/Codes!$N$2</f>
        <v>0</v>
      </c>
      <c r="R1631" s="1">
        <f>IF(HEX2DEC(LEFT(F1631,4))&gt;=32768,HEX2DEC(LEFT(F1631,4))-65536,HEX2DEC(LEFT(F1631,4)))/Codes!$N$2</f>
        <v>0</v>
      </c>
      <c r="S1631" s="1">
        <f>IF(HEX2DEC(RIGHT(F1631,4))&gt;=32768,HEX2DEC(RIGHT(F1631,4))-65536,HEX2DEC(RIGHT(F1631,4)))/Codes!$N$2</f>
        <v>0</v>
      </c>
      <c r="T1631" s="18">
        <f t="shared" si="463"/>
        <v>361</v>
      </c>
      <c r="U1631" s="1">
        <f t="shared" si="464"/>
        <v>50</v>
      </c>
      <c r="V1631" s="1">
        <f t="shared" si="465"/>
        <v>0</v>
      </c>
      <c r="W1631" s="1" t="str">
        <f t="shared" si="466"/>
        <v>100</v>
      </c>
      <c r="X1631" s="1">
        <f t="shared" si="467"/>
        <v>0</v>
      </c>
      <c r="Y1631" s="1">
        <f t="shared" si="468"/>
        <v>80</v>
      </c>
      <c r="Z1631" s="1" t="str">
        <f>VLOOKUP(BIN2DEC(MID(HEX2BIN(MID(H1631,3,2),8),2,5)),Codes!$E$1:$F$18,2)</f>
        <v>Normal</v>
      </c>
      <c r="AA1631" s="6" t="str">
        <f t="shared" si="469"/>
        <v>0</v>
      </c>
      <c r="AB1631" s="1">
        <f t="shared" si="470"/>
        <v>1</v>
      </c>
      <c r="AC1631" s="1" t="str">
        <f>VLOOKUP(BIN2DEC(RIGHT(HEX2BIN(MID(H1631,6,1),4),1)&amp;LEFT(HEX2BIN(MID(H1631,7,1),4),1)),Codes!$K$1:$L$5,2)</f>
        <v>M</v>
      </c>
      <c r="AD1631" s="1" t="str">
        <f>VLOOKUP(BIN2DEC(RIGHT(HEX2BIN(MID(H1631,7,1),4),3)&amp;LEFT(HEX2BIN(MID(H1631,8,1),4),2)),Codes!$H$2:$I$33,2)</f>
        <v>Kick</v>
      </c>
      <c r="AE1631" s="1" t="str">
        <f t="shared" si="471"/>
        <v>1</v>
      </c>
      <c r="AF1631" s="1" t="str">
        <f t="shared" si="472"/>
        <v>1</v>
      </c>
      <c r="AH1631" s="6">
        <f t="shared" si="473"/>
        <v>34</v>
      </c>
    </row>
    <row r="1632" spans="1:34">
      <c r="A1632" s="3" t="s">
        <v>6114</v>
      </c>
      <c r="B1632" s="1" t="s">
        <v>43</v>
      </c>
      <c r="C1632" s="6" t="s">
        <v>456</v>
      </c>
      <c r="D1632" s="9" t="s">
        <v>6109</v>
      </c>
      <c r="E1632" s="9" t="s">
        <v>307</v>
      </c>
      <c r="F1632" s="9" t="s">
        <v>91</v>
      </c>
      <c r="G1632" s="9" t="s">
        <v>1321</v>
      </c>
      <c r="H1632" s="9" t="s">
        <v>444</v>
      </c>
      <c r="J1632" s="6" t="str">
        <f t="shared" si="457"/>
        <v>001011</v>
      </c>
      <c r="K1632" s="1">
        <f t="shared" si="458"/>
        <v>2</v>
      </c>
      <c r="L1632" s="6" t="str">
        <f t="shared" si="459"/>
        <v>00000</v>
      </c>
      <c r="M1632" s="1">
        <f t="shared" si="460"/>
        <v>49</v>
      </c>
      <c r="N1632" s="6" t="str">
        <f t="shared" si="461"/>
        <v>00</v>
      </c>
      <c r="O1632" s="1">
        <f t="shared" si="462"/>
        <v>6</v>
      </c>
      <c r="P1632" s="1">
        <f>IF(HEX2DEC(LEFT(E1632,4))&gt;=32768,HEX2DEC(LEFT(E1632,4))-65536,HEX2DEC(LEFT(E1632,4)))/Codes!$N$2</f>
        <v>3.2</v>
      </c>
      <c r="Q1632" s="1">
        <f>IF(HEX2DEC(RIGHT(E1632,4))&gt;=32768,HEX2DEC(RIGHT(E1632,4))-65536,HEX2DEC(RIGHT(E1632,4)))/Codes!$N$2</f>
        <v>0</v>
      </c>
      <c r="R1632" s="1">
        <f>IF(HEX2DEC(LEFT(F1632,4))&gt;=32768,HEX2DEC(LEFT(F1632,4))-65536,HEX2DEC(LEFT(F1632,4)))/Codes!$N$2</f>
        <v>0</v>
      </c>
      <c r="S1632" s="1">
        <f>IF(HEX2DEC(RIGHT(F1632,4))&gt;=32768,HEX2DEC(RIGHT(F1632,4))-65536,HEX2DEC(RIGHT(F1632,4)))/Codes!$N$2</f>
        <v>0</v>
      </c>
      <c r="T1632" s="18">
        <f t="shared" si="463"/>
        <v>361</v>
      </c>
      <c r="U1632" s="1">
        <f t="shared" si="464"/>
        <v>50</v>
      </c>
      <c r="V1632" s="1">
        <f t="shared" si="465"/>
        <v>0</v>
      </c>
      <c r="W1632" s="1" t="str">
        <f t="shared" si="466"/>
        <v>100</v>
      </c>
      <c r="X1632" s="1">
        <f t="shared" si="467"/>
        <v>0</v>
      </c>
      <c r="Y1632" s="1">
        <f t="shared" si="468"/>
        <v>80</v>
      </c>
      <c r="Z1632" s="1" t="str">
        <f>VLOOKUP(BIN2DEC(MID(HEX2BIN(MID(H1632,3,2),8),2,5)),Codes!$E$1:$F$18,2)</f>
        <v>Normal</v>
      </c>
      <c r="AA1632" s="6" t="str">
        <f t="shared" si="469"/>
        <v>0</v>
      </c>
      <c r="AB1632" s="1">
        <f t="shared" si="470"/>
        <v>1</v>
      </c>
      <c r="AC1632" s="1" t="str">
        <f>VLOOKUP(BIN2DEC(RIGHT(HEX2BIN(MID(H1632,6,1),4),1)&amp;LEFT(HEX2BIN(MID(H1632,7,1),4),1)),Codes!$K$1:$L$5,2)</f>
        <v>M</v>
      </c>
      <c r="AD1632" s="1" t="str">
        <f>VLOOKUP(BIN2DEC(RIGHT(HEX2BIN(MID(H1632,7,1),4),3)&amp;LEFT(HEX2BIN(MID(H1632,8,1),4),2)),Codes!$H$2:$I$33,2)</f>
        <v>Kick</v>
      </c>
      <c r="AE1632" s="1" t="str">
        <f t="shared" si="471"/>
        <v>1</v>
      </c>
      <c r="AF1632" s="1" t="str">
        <f t="shared" si="472"/>
        <v>1</v>
      </c>
      <c r="AH1632" s="6">
        <f t="shared" si="473"/>
        <v>34</v>
      </c>
    </row>
    <row r="1633" spans="1:34">
      <c r="A1633" s="3" t="s">
        <v>6115</v>
      </c>
      <c r="B1633" s="1" t="s">
        <v>43</v>
      </c>
      <c r="C1633" s="6" t="s">
        <v>456</v>
      </c>
      <c r="D1633" s="9" t="s">
        <v>6111</v>
      </c>
      <c r="E1633" s="9" t="s">
        <v>207</v>
      </c>
      <c r="F1633" s="9" t="s">
        <v>91</v>
      </c>
      <c r="G1633" s="9" t="s">
        <v>1321</v>
      </c>
      <c r="H1633" s="9" t="s">
        <v>444</v>
      </c>
      <c r="J1633" s="6" t="str">
        <f t="shared" si="457"/>
        <v>001011</v>
      </c>
      <c r="K1633" s="1">
        <f t="shared" si="458"/>
        <v>3</v>
      </c>
      <c r="L1633" s="6" t="str">
        <f t="shared" si="459"/>
        <v>00000</v>
      </c>
      <c r="M1633" s="1">
        <f t="shared" si="460"/>
        <v>5</v>
      </c>
      <c r="N1633" s="6" t="str">
        <f t="shared" si="461"/>
        <v>00</v>
      </c>
      <c r="O1633" s="1">
        <f t="shared" si="462"/>
        <v>6</v>
      </c>
      <c r="P1633" s="1">
        <f>IF(HEX2DEC(LEFT(E1633,4))&gt;=32768,HEX2DEC(LEFT(E1633,4))-65536,HEX2DEC(LEFT(E1633,4)))/Codes!$N$2</f>
        <v>4</v>
      </c>
      <c r="Q1633" s="1">
        <f>IF(HEX2DEC(RIGHT(E1633,4))&gt;=32768,HEX2DEC(RIGHT(E1633,4))-65536,HEX2DEC(RIGHT(E1633,4)))/Codes!$N$2</f>
        <v>0</v>
      </c>
      <c r="R1633" s="1">
        <f>IF(HEX2DEC(LEFT(F1633,4))&gt;=32768,HEX2DEC(LEFT(F1633,4))-65536,HEX2DEC(LEFT(F1633,4)))/Codes!$N$2</f>
        <v>0</v>
      </c>
      <c r="S1633" s="1">
        <f>IF(HEX2DEC(RIGHT(F1633,4))&gt;=32768,HEX2DEC(RIGHT(F1633,4))-65536,HEX2DEC(RIGHT(F1633,4)))/Codes!$N$2</f>
        <v>0</v>
      </c>
      <c r="T1633" s="18">
        <f t="shared" si="463"/>
        <v>361</v>
      </c>
      <c r="U1633" s="1">
        <f t="shared" si="464"/>
        <v>50</v>
      </c>
      <c r="V1633" s="1">
        <f t="shared" si="465"/>
        <v>0</v>
      </c>
      <c r="W1633" s="1" t="str">
        <f t="shared" si="466"/>
        <v>100</v>
      </c>
      <c r="X1633" s="1">
        <f t="shared" si="467"/>
        <v>0</v>
      </c>
      <c r="Y1633" s="1">
        <f t="shared" si="468"/>
        <v>80</v>
      </c>
      <c r="Z1633" s="1" t="str">
        <f>VLOOKUP(BIN2DEC(MID(HEX2BIN(MID(H1633,3,2),8),2,5)),Codes!$E$1:$F$18,2)</f>
        <v>Normal</v>
      </c>
      <c r="AA1633" s="6" t="str">
        <f t="shared" si="469"/>
        <v>0</v>
      </c>
      <c r="AB1633" s="1">
        <f t="shared" si="470"/>
        <v>1</v>
      </c>
      <c r="AC1633" s="1" t="str">
        <f>VLOOKUP(BIN2DEC(RIGHT(HEX2BIN(MID(H1633,6,1),4),1)&amp;LEFT(HEX2BIN(MID(H1633,7,1),4),1)),Codes!$K$1:$L$5,2)</f>
        <v>M</v>
      </c>
      <c r="AD1633" s="1" t="str">
        <f>VLOOKUP(BIN2DEC(RIGHT(HEX2BIN(MID(H1633,7,1),4),3)&amp;LEFT(HEX2BIN(MID(H1633,8,1),4),2)),Codes!$H$2:$I$33,2)</f>
        <v>Kick</v>
      </c>
      <c r="AE1633" s="1" t="str">
        <f t="shared" si="471"/>
        <v>1</v>
      </c>
      <c r="AF1633" s="1" t="str">
        <f t="shared" si="472"/>
        <v>1</v>
      </c>
      <c r="AH1633" s="6">
        <f t="shared" si="473"/>
        <v>34</v>
      </c>
    </row>
    <row r="1634" spans="1:34">
      <c r="A1634" s="3" t="s">
        <v>6116</v>
      </c>
      <c r="B1634" s="1" t="s">
        <v>43</v>
      </c>
      <c r="C1634" s="6" t="s">
        <v>458</v>
      </c>
      <c r="D1634" s="9" t="s">
        <v>6117</v>
      </c>
      <c r="E1634" s="9" t="s">
        <v>5948</v>
      </c>
      <c r="F1634" s="9" t="s">
        <v>91</v>
      </c>
      <c r="G1634" s="9" t="s">
        <v>1321</v>
      </c>
      <c r="H1634" s="9" t="s">
        <v>444</v>
      </c>
      <c r="J1634" s="6" t="str">
        <f t="shared" si="457"/>
        <v>001011</v>
      </c>
      <c r="K1634" s="1">
        <f t="shared" si="458"/>
        <v>0</v>
      </c>
      <c r="L1634" s="6" t="str">
        <f t="shared" si="459"/>
        <v>00000</v>
      </c>
      <c r="M1634" s="1">
        <f t="shared" si="460"/>
        <v>49</v>
      </c>
      <c r="N1634" s="6" t="str">
        <f t="shared" si="461"/>
        <v>00</v>
      </c>
      <c r="O1634" s="1">
        <f t="shared" si="462"/>
        <v>6</v>
      </c>
      <c r="P1634" s="1">
        <f>IF(HEX2DEC(LEFT(E1634,4))&gt;=32768,HEX2DEC(LEFT(E1634,4))-65536,HEX2DEC(LEFT(E1634,4)))/Codes!$N$2</f>
        <v>6</v>
      </c>
      <c r="Q1634" s="1">
        <f>IF(HEX2DEC(RIGHT(E1634,4))&gt;=32768,HEX2DEC(RIGHT(E1634,4))-65536,HEX2DEC(RIGHT(E1634,4)))/Codes!$N$2</f>
        <v>5.2</v>
      </c>
      <c r="R1634" s="1">
        <f>IF(HEX2DEC(LEFT(F1634,4))&gt;=32768,HEX2DEC(LEFT(F1634,4))-65536,HEX2DEC(LEFT(F1634,4)))/Codes!$N$2</f>
        <v>0</v>
      </c>
      <c r="S1634" s="1">
        <f>IF(HEX2DEC(RIGHT(F1634,4))&gt;=32768,HEX2DEC(RIGHT(F1634,4))-65536,HEX2DEC(RIGHT(F1634,4)))/Codes!$N$2</f>
        <v>0</v>
      </c>
      <c r="T1634" s="18">
        <f t="shared" si="463"/>
        <v>361</v>
      </c>
      <c r="U1634" s="1">
        <f t="shared" si="464"/>
        <v>50</v>
      </c>
      <c r="V1634" s="1">
        <f t="shared" si="465"/>
        <v>0</v>
      </c>
      <c r="W1634" s="1" t="str">
        <f t="shared" si="466"/>
        <v>100</v>
      </c>
      <c r="X1634" s="1">
        <f t="shared" si="467"/>
        <v>0</v>
      </c>
      <c r="Y1634" s="1">
        <f t="shared" si="468"/>
        <v>80</v>
      </c>
      <c r="Z1634" s="1" t="str">
        <f>VLOOKUP(BIN2DEC(MID(HEX2BIN(MID(H1634,3,2),8),2,5)),Codes!$E$1:$F$18,2)</f>
        <v>Normal</v>
      </c>
      <c r="AA1634" s="6" t="str">
        <f t="shared" si="469"/>
        <v>0</v>
      </c>
      <c r="AB1634" s="1">
        <f t="shared" si="470"/>
        <v>1</v>
      </c>
      <c r="AC1634" s="1" t="str">
        <f>VLOOKUP(BIN2DEC(RIGHT(HEX2BIN(MID(H1634,6,1),4),1)&amp;LEFT(HEX2BIN(MID(H1634,7,1),4),1)),Codes!$K$1:$L$5,2)</f>
        <v>M</v>
      </c>
      <c r="AD1634" s="1" t="str">
        <f>VLOOKUP(BIN2DEC(RIGHT(HEX2BIN(MID(H1634,7,1),4),3)&amp;LEFT(HEX2BIN(MID(H1634,8,1),4),2)),Codes!$H$2:$I$33,2)</f>
        <v>Kick</v>
      </c>
      <c r="AE1634" s="1" t="str">
        <f t="shared" si="471"/>
        <v>1</v>
      </c>
      <c r="AF1634" s="1" t="str">
        <f t="shared" si="472"/>
        <v>1</v>
      </c>
      <c r="AH1634" s="6">
        <f t="shared" si="473"/>
        <v>34</v>
      </c>
    </row>
    <row r="1635" spans="1:34">
      <c r="A1635" s="3" t="s">
        <v>6118</v>
      </c>
      <c r="B1635" s="1" t="s">
        <v>43</v>
      </c>
      <c r="C1635" s="6" t="s">
        <v>458</v>
      </c>
      <c r="D1635" s="9" t="s">
        <v>6119</v>
      </c>
      <c r="E1635" s="9" t="s">
        <v>1311</v>
      </c>
      <c r="F1635" s="9" t="s">
        <v>91</v>
      </c>
      <c r="G1635" s="9" t="s">
        <v>1321</v>
      </c>
      <c r="H1635" s="9" t="s">
        <v>444</v>
      </c>
      <c r="J1635" s="6" t="str">
        <f t="shared" si="457"/>
        <v>001011</v>
      </c>
      <c r="K1635" s="1">
        <f t="shared" si="458"/>
        <v>1</v>
      </c>
      <c r="L1635" s="6" t="str">
        <f t="shared" si="459"/>
        <v>00000</v>
      </c>
      <c r="M1635" s="1">
        <f t="shared" si="460"/>
        <v>49</v>
      </c>
      <c r="N1635" s="6" t="str">
        <f t="shared" si="461"/>
        <v>00</v>
      </c>
      <c r="O1635" s="1">
        <f t="shared" si="462"/>
        <v>6</v>
      </c>
      <c r="P1635" s="1">
        <f>IF(HEX2DEC(LEFT(E1635,4))&gt;=32768,HEX2DEC(LEFT(E1635,4))-65536,HEX2DEC(LEFT(E1635,4)))/Codes!$N$2</f>
        <v>5.2</v>
      </c>
      <c r="Q1635" s="1">
        <f>IF(HEX2DEC(RIGHT(E1635,4))&gt;=32768,HEX2DEC(RIGHT(E1635,4))-65536,HEX2DEC(RIGHT(E1635,4)))/Codes!$N$2</f>
        <v>2.4</v>
      </c>
      <c r="R1635" s="1">
        <f>IF(HEX2DEC(LEFT(F1635,4))&gt;=32768,HEX2DEC(LEFT(F1635,4))-65536,HEX2DEC(LEFT(F1635,4)))/Codes!$N$2</f>
        <v>0</v>
      </c>
      <c r="S1635" s="1">
        <f>IF(HEX2DEC(RIGHT(F1635,4))&gt;=32768,HEX2DEC(RIGHT(F1635,4))-65536,HEX2DEC(RIGHT(F1635,4)))/Codes!$N$2</f>
        <v>0</v>
      </c>
      <c r="T1635" s="18">
        <f t="shared" si="463"/>
        <v>361</v>
      </c>
      <c r="U1635" s="1">
        <f t="shared" si="464"/>
        <v>50</v>
      </c>
      <c r="V1635" s="1">
        <f t="shared" si="465"/>
        <v>0</v>
      </c>
      <c r="W1635" s="1" t="str">
        <f t="shared" si="466"/>
        <v>100</v>
      </c>
      <c r="X1635" s="1">
        <f t="shared" si="467"/>
        <v>0</v>
      </c>
      <c r="Y1635" s="1">
        <f t="shared" si="468"/>
        <v>80</v>
      </c>
      <c r="Z1635" s="1" t="str">
        <f>VLOOKUP(BIN2DEC(MID(HEX2BIN(MID(H1635,3,2),8),2,5)),Codes!$E$1:$F$18,2)</f>
        <v>Normal</v>
      </c>
      <c r="AA1635" s="6" t="str">
        <f t="shared" si="469"/>
        <v>0</v>
      </c>
      <c r="AB1635" s="1">
        <f t="shared" si="470"/>
        <v>1</v>
      </c>
      <c r="AC1635" s="1" t="str">
        <f>VLOOKUP(BIN2DEC(RIGHT(HEX2BIN(MID(H1635,6,1),4),1)&amp;LEFT(HEX2BIN(MID(H1635,7,1),4),1)),Codes!$K$1:$L$5,2)</f>
        <v>M</v>
      </c>
      <c r="AD1635" s="1" t="str">
        <f>VLOOKUP(BIN2DEC(RIGHT(HEX2BIN(MID(H1635,7,1),4),3)&amp;LEFT(HEX2BIN(MID(H1635,8,1),4),2)),Codes!$H$2:$I$33,2)</f>
        <v>Kick</v>
      </c>
      <c r="AE1635" s="1" t="str">
        <f t="shared" si="471"/>
        <v>1</v>
      </c>
      <c r="AF1635" s="1" t="str">
        <f t="shared" si="472"/>
        <v>1</v>
      </c>
      <c r="AH1635" s="6">
        <f t="shared" si="473"/>
        <v>34</v>
      </c>
    </row>
    <row r="1636" spans="1:34">
      <c r="A1636" s="3" t="s">
        <v>6120</v>
      </c>
      <c r="B1636" s="1" t="s">
        <v>43</v>
      </c>
      <c r="C1636" s="6" t="s">
        <v>458</v>
      </c>
      <c r="D1636" s="9" t="s">
        <v>5928</v>
      </c>
      <c r="E1636" s="9" t="s">
        <v>207</v>
      </c>
      <c r="F1636" s="9" t="s">
        <v>91</v>
      </c>
      <c r="G1636" s="9" t="s">
        <v>1321</v>
      </c>
      <c r="H1636" s="9" t="s">
        <v>444</v>
      </c>
      <c r="J1636" s="6" t="str">
        <f t="shared" si="457"/>
        <v>001011</v>
      </c>
      <c r="K1636" s="1">
        <f t="shared" si="458"/>
        <v>2</v>
      </c>
      <c r="L1636" s="6" t="str">
        <f t="shared" si="459"/>
        <v>00000</v>
      </c>
      <c r="M1636" s="1">
        <f t="shared" si="460"/>
        <v>5</v>
      </c>
      <c r="N1636" s="6" t="str">
        <f t="shared" si="461"/>
        <v>00</v>
      </c>
      <c r="O1636" s="1">
        <f t="shared" si="462"/>
        <v>6</v>
      </c>
      <c r="P1636" s="1">
        <f>IF(HEX2DEC(LEFT(E1636,4))&gt;=32768,HEX2DEC(LEFT(E1636,4))-65536,HEX2DEC(LEFT(E1636,4)))/Codes!$N$2</f>
        <v>4</v>
      </c>
      <c r="Q1636" s="1">
        <f>IF(HEX2DEC(RIGHT(E1636,4))&gt;=32768,HEX2DEC(RIGHT(E1636,4))-65536,HEX2DEC(RIGHT(E1636,4)))/Codes!$N$2</f>
        <v>0</v>
      </c>
      <c r="R1636" s="1">
        <f>IF(HEX2DEC(LEFT(F1636,4))&gt;=32768,HEX2DEC(LEFT(F1636,4))-65536,HEX2DEC(LEFT(F1636,4)))/Codes!$N$2</f>
        <v>0</v>
      </c>
      <c r="S1636" s="1">
        <f>IF(HEX2DEC(RIGHT(F1636,4))&gt;=32768,HEX2DEC(RIGHT(F1636,4))-65536,HEX2DEC(RIGHT(F1636,4)))/Codes!$N$2</f>
        <v>0</v>
      </c>
      <c r="T1636" s="18">
        <f t="shared" si="463"/>
        <v>361</v>
      </c>
      <c r="U1636" s="1">
        <f t="shared" si="464"/>
        <v>50</v>
      </c>
      <c r="V1636" s="1">
        <f t="shared" si="465"/>
        <v>0</v>
      </c>
      <c r="W1636" s="1" t="str">
        <f t="shared" si="466"/>
        <v>100</v>
      </c>
      <c r="X1636" s="1">
        <f t="shared" si="467"/>
        <v>0</v>
      </c>
      <c r="Y1636" s="1">
        <f t="shared" si="468"/>
        <v>80</v>
      </c>
      <c r="Z1636" s="1" t="str">
        <f>VLOOKUP(BIN2DEC(MID(HEX2BIN(MID(H1636,3,2),8),2,5)),Codes!$E$1:$F$18,2)</f>
        <v>Normal</v>
      </c>
      <c r="AA1636" s="6" t="str">
        <f t="shared" si="469"/>
        <v>0</v>
      </c>
      <c r="AB1636" s="1">
        <f t="shared" si="470"/>
        <v>1</v>
      </c>
      <c r="AC1636" s="1" t="str">
        <f>VLOOKUP(BIN2DEC(RIGHT(HEX2BIN(MID(H1636,6,1),4),1)&amp;LEFT(HEX2BIN(MID(H1636,7,1),4),1)),Codes!$K$1:$L$5,2)</f>
        <v>M</v>
      </c>
      <c r="AD1636" s="1" t="str">
        <f>VLOOKUP(BIN2DEC(RIGHT(HEX2BIN(MID(H1636,7,1),4),3)&amp;LEFT(HEX2BIN(MID(H1636,8,1),4),2)),Codes!$H$2:$I$33,2)</f>
        <v>Kick</v>
      </c>
      <c r="AE1636" s="1" t="str">
        <f t="shared" si="471"/>
        <v>1</v>
      </c>
      <c r="AF1636" s="1" t="str">
        <f t="shared" si="472"/>
        <v>1</v>
      </c>
      <c r="AH1636" s="6">
        <f t="shared" si="473"/>
        <v>34</v>
      </c>
    </row>
    <row r="1637" spans="1:34">
      <c r="A1637" s="3" t="s">
        <v>6121</v>
      </c>
      <c r="B1637" s="1" t="s">
        <v>43</v>
      </c>
      <c r="C1637" s="6" t="s">
        <v>6130</v>
      </c>
      <c r="D1637" s="9" t="s">
        <v>6117</v>
      </c>
      <c r="E1637" s="9" t="s">
        <v>5948</v>
      </c>
      <c r="F1637" s="9" t="s">
        <v>91</v>
      </c>
      <c r="G1637" s="9" t="s">
        <v>1321</v>
      </c>
      <c r="H1637" s="9" t="s">
        <v>444</v>
      </c>
      <c r="J1637" s="6" t="str">
        <f t="shared" si="457"/>
        <v>001011</v>
      </c>
      <c r="K1637" s="1">
        <f t="shared" si="458"/>
        <v>0</v>
      </c>
      <c r="L1637" s="6" t="str">
        <f t="shared" si="459"/>
        <v>00000</v>
      </c>
      <c r="M1637" s="1">
        <f t="shared" si="460"/>
        <v>49</v>
      </c>
      <c r="N1637" s="6" t="str">
        <f t="shared" si="461"/>
        <v>00</v>
      </c>
      <c r="O1637" s="1">
        <f t="shared" si="462"/>
        <v>6</v>
      </c>
      <c r="P1637" s="1">
        <f>IF(HEX2DEC(LEFT(E1637,4))&gt;=32768,HEX2DEC(LEFT(E1637,4))-65536,HEX2DEC(LEFT(E1637,4)))/Codes!$N$2</f>
        <v>6</v>
      </c>
      <c r="Q1637" s="1">
        <f>IF(HEX2DEC(RIGHT(E1637,4))&gt;=32768,HEX2DEC(RIGHT(E1637,4))-65536,HEX2DEC(RIGHT(E1637,4)))/Codes!$N$2</f>
        <v>5.2</v>
      </c>
      <c r="R1637" s="1">
        <f>IF(HEX2DEC(LEFT(F1637,4))&gt;=32768,HEX2DEC(LEFT(F1637,4))-65536,HEX2DEC(LEFT(F1637,4)))/Codes!$N$2</f>
        <v>0</v>
      </c>
      <c r="S1637" s="1">
        <f>IF(HEX2DEC(RIGHT(F1637,4))&gt;=32768,HEX2DEC(RIGHT(F1637,4))-65536,HEX2DEC(RIGHT(F1637,4)))/Codes!$N$2</f>
        <v>0</v>
      </c>
      <c r="T1637" s="18">
        <f t="shared" si="463"/>
        <v>361</v>
      </c>
      <c r="U1637" s="1">
        <f t="shared" si="464"/>
        <v>50</v>
      </c>
      <c r="V1637" s="1">
        <f t="shared" si="465"/>
        <v>0</v>
      </c>
      <c r="W1637" s="1" t="str">
        <f t="shared" si="466"/>
        <v>100</v>
      </c>
      <c r="X1637" s="1">
        <f t="shared" si="467"/>
        <v>0</v>
      </c>
      <c r="Y1637" s="1">
        <f t="shared" si="468"/>
        <v>80</v>
      </c>
      <c r="Z1637" s="1" t="str">
        <f>VLOOKUP(BIN2DEC(MID(HEX2BIN(MID(H1637,3,2),8),2,5)),Codes!$E$1:$F$18,2)</f>
        <v>Normal</v>
      </c>
      <c r="AA1637" s="6" t="str">
        <f t="shared" si="469"/>
        <v>0</v>
      </c>
      <c r="AB1637" s="1">
        <f t="shared" si="470"/>
        <v>1</v>
      </c>
      <c r="AC1637" s="1" t="str">
        <f>VLOOKUP(BIN2DEC(RIGHT(HEX2BIN(MID(H1637,6,1),4),1)&amp;LEFT(HEX2BIN(MID(H1637,7,1),4),1)),Codes!$K$1:$L$5,2)</f>
        <v>M</v>
      </c>
      <c r="AD1637" s="1" t="str">
        <f>VLOOKUP(BIN2DEC(RIGHT(HEX2BIN(MID(H1637,7,1),4),3)&amp;LEFT(HEX2BIN(MID(H1637,8,1),4),2)),Codes!$H$2:$I$33,2)</f>
        <v>Kick</v>
      </c>
      <c r="AE1637" s="1" t="str">
        <f t="shared" si="471"/>
        <v>1</v>
      </c>
      <c r="AF1637" s="1" t="str">
        <f t="shared" si="472"/>
        <v>1</v>
      </c>
      <c r="AH1637" s="6">
        <f t="shared" si="473"/>
        <v>34</v>
      </c>
    </row>
    <row r="1638" spans="1:34">
      <c r="A1638" s="3" t="s">
        <v>6122</v>
      </c>
      <c r="B1638" s="1" t="s">
        <v>43</v>
      </c>
      <c r="C1638" s="6" t="s">
        <v>6130</v>
      </c>
      <c r="D1638" s="9" t="s">
        <v>6004</v>
      </c>
      <c r="E1638" s="9" t="s">
        <v>1311</v>
      </c>
      <c r="F1638" s="9" t="s">
        <v>91</v>
      </c>
      <c r="G1638" s="9" t="s">
        <v>1321</v>
      </c>
      <c r="H1638" s="9" t="s">
        <v>444</v>
      </c>
      <c r="J1638" s="6" t="str">
        <f t="shared" si="457"/>
        <v>001011</v>
      </c>
      <c r="K1638" s="1">
        <f t="shared" si="458"/>
        <v>1</v>
      </c>
      <c r="L1638" s="6" t="str">
        <f t="shared" si="459"/>
        <v>00000</v>
      </c>
      <c r="M1638" s="1">
        <f t="shared" si="460"/>
        <v>55</v>
      </c>
      <c r="N1638" s="6" t="str">
        <f t="shared" si="461"/>
        <v>00</v>
      </c>
      <c r="O1638" s="1">
        <f t="shared" si="462"/>
        <v>6</v>
      </c>
      <c r="P1638" s="1">
        <f>IF(HEX2DEC(LEFT(E1638,4))&gt;=32768,HEX2DEC(LEFT(E1638,4))-65536,HEX2DEC(LEFT(E1638,4)))/Codes!$N$2</f>
        <v>5.2</v>
      </c>
      <c r="Q1638" s="1">
        <f>IF(HEX2DEC(RIGHT(E1638,4))&gt;=32768,HEX2DEC(RIGHT(E1638,4))-65536,HEX2DEC(RIGHT(E1638,4)))/Codes!$N$2</f>
        <v>2.4</v>
      </c>
      <c r="R1638" s="1">
        <f>IF(HEX2DEC(LEFT(F1638,4))&gt;=32768,HEX2DEC(LEFT(F1638,4))-65536,HEX2DEC(LEFT(F1638,4)))/Codes!$N$2</f>
        <v>0</v>
      </c>
      <c r="S1638" s="1">
        <f>IF(HEX2DEC(RIGHT(F1638,4))&gt;=32768,HEX2DEC(RIGHT(F1638,4))-65536,HEX2DEC(RIGHT(F1638,4)))/Codes!$N$2</f>
        <v>0</v>
      </c>
      <c r="T1638" s="18">
        <f t="shared" si="463"/>
        <v>361</v>
      </c>
      <c r="U1638" s="1">
        <f t="shared" si="464"/>
        <v>50</v>
      </c>
      <c r="V1638" s="1">
        <f t="shared" si="465"/>
        <v>0</v>
      </c>
      <c r="W1638" s="1" t="str">
        <f t="shared" si="466"/>
        <v>100</v>
      </c>
      <c r="X1638" s="1">
        <f t="shared" si="467"/>
        <v>0</v>
      </c>
      <c r="Y1638" s="1">
        <f t="shared" si="468"/>
        <v>80</v>
      </c>
      <c r="Z1638" s="1" t="str">
        <f>VLOOKUP(BIN2DEC(MID(HEX2BIN(MID(H1638,3,2),8),2,5)),Codes!$E$1:$F$18,2)</f>
        <v>Normal</v>
      </c>
      <c r="AA1638" s="6" t="str">
        <f t="shared" si="469"/>
        <v>0</v>
      </c>
      <c r="AB1638" s="1">
        <f t="shared" si="470"/>
        <v>1</v>
      </c>
      <c r="AC1638" s="1" t="str">
        <f>VLOOKUP(BIN2DEC(RIGHT(HEX2BIN(MID(H1638,6,1),4),1)&amp;LEFT(HEX2BIN(MID(H1638,7,1),4),1)),Codes!$K$1:$L$5,2)</f>
        <v>M</v>
      </c>
      <c r="AD1638" s="1" t="str">
        <f>VLOOKUP(BIN2DEC(RIGHT(HEX2BIN(MID(H1638,7,1),4),3)&amp;LEFT(HEX2BIN(MID(H1638,8,1),4),2)),Codes!$H$2:$I$33,2)</f>
        <v>Kick</v>
      </c>
      <c r="AE1638" s="1" t="str">
        <f t="shared" si="471"/>
        <v>1</v>
      </c>
      <c r="AF1638" s="1" t="str">
        <f t="shared" si="472"/>
        <v>1</v>
      </c>
      <c r="AH1638" s="6">
        <f t="shared" si="473"/>
        <v>34</v>
      </c>
    </row>
    <row r="1639" spans="1:34">
      <c r="A1639" s="3" t="s">
        <v>6123</v>
      </c>
      <c r="B1639" s="1" t="s">
        <v>43</v>
      </c>
      <c r="C1639" s="6" t="s">
        <v>6130</v>
      </c>
      <c r="D1639" s="9" t="s">
        <v>5928</v>
      </c>
      <c r="E1639" s="9" t="s">
        <v>207</v>
      </c>
      <c r="F1639" s="9" t="s">
        <v>91</v>
      </c>
      <c r="G1639" s="9" t="s">
        <v>1321</v>
      </c>
      <c r="H1639" s="9" t="s">
        <v>444</v>
      </c>
      <c r="J1639" s="6" t="str">
        <f t="shared" si="457"/>
        <v>001011</v>
      </c>
      <c r="K1639" s="1">
        <f t="shared" si="458"/>
        <v>2</v>
      </c>
      <c r="L1639" s="6" t="str">
        <f t="shared" si="459"/>
        <v>00000</v>
      </c>
      <c r="M1639" s="1">
        <f t="shared" si="460"/>
        <v>5</v>
      </c>
      <c r="N1639" s="6" t="str">
        <f t="shared" si="461"/>
        <v>00</v>
      </c>
      <c r="O1639" s="1">
        <f t="shared" si="462"/>
        <v>6</v>
      </c>
      <c r="P1639" s="1">
        <f>IF(HEX2DEC(LEFT(E1639,4))&gt;=32768,HEX2DEC(LEFT(E1639,4))-65536,HEX2DEC(LEFT(E1639,4)))/Codes!$N$2</f>
        <v>4</v>
      </c>
      <c r="Q1639" s="1">
        <f>IF(HEX2DEC(RIGHT(E1639,4))&gt;=32768,HEX2DEC(RIGHT(E1639,4))-65536,HEX2DEC(RIGHT(E1639,4)))/Codes!$N$2</f>
        <v>0</v>
      </c>
      <c r="R1639" s="1">
        <f>IF(HEX2DEC(LEFT(F1639,4))&gt;=32768,HEX2DEC(LEFT(F1639,4))-65536,HEX2DEC(LEFT(F1639,4)))/Codes!$N$2</f>
        <v>0</v>
      </c>
      <c r="S1639" s="1">
        <f>IF(HEX2DEC(RIGHT(F1639,4))&gt;=32768,HEX2DEC(RIGHT(F1639,4))-65536,HEX2DEC(RIGHT(F1639,4)))/Codes!$N$2</f>
        <v>0</v>
      </c>
      <c r="T1639" s="18">
        <f t="shared" si="463"/>
        <v>361</v>
      </c>
      <c r="U1639" s="1">
        <f t="shared" si="464"/>
        <v>50</v>
      </c>
      <c r="V1639" s="1">
        <f t="shared" si="465"/>
        <v>0</v>
      </c>
      <c r="W1639" s="1" t="str">
        <f t="shared" si="466"/>
        <v>100</v>
      </c>
      <c r="X1639" s="1">
        <f t="shared" si="467"/>
        <v>0</v>
      </c>
      <c r="Y1639" s="1">
        <f t="shared" si="468"/>
        <v>80</v>
      </c>
      <c r="Z1639" s="1" t="str">
        <f>VLOOKUP(BIN2DEC(MID(HEX2BIN(MID(H1639,3,2),8),2,5)),Codes!$E$1:$F$18,2)</f>
        <v>Normal</v>
      </c>
      <c r="AA1639" s="6" t="str">
        <f t="shared" si="469"/>
        <v>0</v>
      </c>
      <c r="AB1639" s="1">
        <f t="shared" si="470"/>
        <v>1</v>
      </c>
      <c r="AC1639" s="1" t="str">
        <f>VLOOKUP(BIN2DEC(RIGHT(HEX2BIN(MID(H1639,6,1),4),1)&amp;LEFT(HEX2BIN(MID(H1639,7,1),4),1)),Codes!$K$1:$L$5,2)</f>
        <v>M</v>
      </c>
      <c r="AD1639" s="1" t="str">
        <f>VLOOKUP(BIN2DEC(RIGHT(HEX2BIN(MID(H1639,7,1),4),3)&amp;LEFT(HEX2BIN(MID(H1639,8,1),4),2)),Codes!$H$2:$I$33,2)</f>
        <v>Kick</v>
      </c>
      <c r="AE1639" s="1" t="str">
        <f t="shared" si="471"/>
        <v>1</v>
      </c>
      <c r="AF1639" s="1" t="str">
        <f t="shared" si="472"/>
        <v>1</v>
      </c>
      <c r="AH1639" s="6">
        <f t="shared" si="473"/>
        <v>34</v>
      </c>
    </row>
    <row r="1640" spans="1:34">
      <c r="A1640" s="3" t="s">
        <v>6124</v>
      </c>
      <c r="B1640" s="1" t="s">
        <v>43</v>
      </c>
      <c r="C1640" s="6" t="s">
        <v>6131</v>
      </c>
      <c r="D1640" s="9" t="s">
        <v>6125</v>
      </c>
      <c r="E1640" s="9" t="s">
        <v>5948</v>
      </c>
      <c r="F1640" s="9" t="s">
        <v>91</v>
      </c>
      <c r="G1640" s="9" t="s">
        <v>1321</v>
      </c>
      <c r="H1640" s="9" t="s">
        <v>444</v>
      </c>
      <c r="J1640" s="6" t="str">
        <f t="shared" si="457"/>
        <v>001011</v>
      </c>
      <c r="K1640" s="1">
        <f t="shared" si="458"/>
        <v>0</v>
      </c>
      <c r="L1640" s="6" t="str">
        <f t="shared" si="459"/>
        <v>00100</v>
      </c>
      <c r="M1640" s="1">
        <f t="shared" si="460"/>
        <v>55</v>
      </c>
      <c r="N1640" s="6" t="str">
        <f t="shared" si="461"/>
        <v>00</v>
      </c>
      <c r="O1640" s="1">
        <f t="shared" si="462"/>
        <v>6</v>
      </c>
      <c r="P1640" s="1">
        <f>IF(HEX2DEC(LEFT(E1640,4))&gt;=32768,HEX2DEC(LEFT(E1640,4))-65536,HEX2DEC(LEFT(E1640,4)))/Codes!$N$2</f>
        <v>6</v>
      </c>
      <c r="Q1640" s="1">
        <f>IF(HEX2DEC(RIGHT(E1640,4))&gt;=32768,HEX2DEC(RIGHT(E1640,4))-65536,HEX2DEC(RIGHT(E1640,4)))/Codes!$N$2</f>
        <v>5.2</v>
      </c>
      <c r="R1640" s="1">
        <f>IF(HEX2DEC(LEFT(F1640,4))&gt;=32768,HEX2DEC(LEFT(F1640,4))-65536,HEX2DEC(LEFT(F1640,4)))/Codes!$N$2</f>
        <v>0</v>
      </c>
      <c r="S1640" s="1">
        <f>IF(HEX2DEC(RIGHT(F1640,4))&gt;=32768,HEX2DEC(RIGHT(F1640,4))-65536,HEX2DEC(RIGHT(F1640,4)))/Codes!$N$2</f>
        <v>0</v>
      </c>
      <c r="T1640" s="18">
        <f t="shared" si="463"/>
        <v>361</v>
      </c>
      <c r="U1640" s="1">
        <f t="shared" si="464"/>
        <v>50</v>
      </c>
      <c r="V1640" s="1">
        <f t="shared" si="465"/>
        <v>0</v>
      </c>
      <c r="W1640" s="1" t="str">
        <f t="shared" si="466"/>
        <v>100</v>
      </c>
      <c r="X1640" s="1">
        <f t="shared" si="467"/>
        <v>0</v>
      </c>
      <c r="Y1640" s="1">
        <f t="shared" si="468"/>
        <v>80</v>
      </c>
      <c r="Z1640" s="1" t="str">
        <f>VLOOKUP(BIN2DEC(MID(HEX2BIN(MID(H1640,3,2),8),2,5)),Codes!$E$1:$F$18,2)</f>
        <v>Normal</v>
      </c>
      <c r="AA1640" s="6" t="str">
        <f t="shared" si="469"/>
        <v>0</v>
      </c>
      <c r="AB1640" s="1">
        <f t="shared" si="470"/>
        <v>1</v>
      </c>
      <c r="AC1640" s="1" t="str">
        <f>VLOOKUP(BIN2DEC(RIGHT(HEX2BIN(MID(H1640,6,1),4),1)&amp;LEFT(HEX2BIN(MID(H1640,7,1),4),1)),Codes!$K$1:$L$5,2)</f>
        <v>M</v>
      </c>
      <c r="AD1640" s="1" t="str">
        <f>VLOOKUP(BIN2DEC(RIGHT(HEX2BIN(MID(H1640,7,1),4),3)&amp;LEFT(HEX2BIN(MID(H1640,8,1),4),2)),Codes!$H$2:$I$33,2)</f>
        <v>Kick</v>
      </c>
      <c r="AE1640" s="1" t="str">
        <f t="shared" si="471"/>
        <v>1</v>
      </c>
      <c r="AF1640" s="1" t="str">
        <f t="shared" si="472"/>
        <v>1</v>
      </c>
      <c r="AH1640" s="6">
        <f t="shared" si="473"/>
        <v>34</v>
      </c>
    </row>
    <row r="1641" spans="1:34">
      <c r="A1641" s="3" t="s">
        <v>6126</v>
      </c>
      <c r="B1641" s="1" t="s">
        <v>43</v>
      </c>
      <c r="C1641" s="6" t="s">
        <v>6131</v>
      </c>
      <c r="D1641" s="9" t="s">
        <v>6127</v>
      </c>
      <c r="E1641" s="9" t="s">
        <v>1311</v>
      </c>
      <c r="F1641" s="9" t="s">
        <v>91</v>
      </c>
      <c r="G1641" s="9" t="s">
        <v>1321</v>
      </c>
      <c r="H1641" s="9" t="s">
        <v>444</v>
      </c>
      <c r="J1641" s="6" t="str">
        <f t="shared" si="457"/>
        <v>001011</v>
      </c>
      <c r="K1641" s="1">
        <f t="shared" si="458"/>
        <v>1</v>
      </c>
      <c r="L1641" s="6" t="str">
        <f t="shared" si="459"/>
        <v>00100</v>
      </c>
      <c r="M1641" s="1">
        <f t="shared" si="460"/>
        <v>55</v>
      </c>
      <c r="N1641" s="6" t="str">
        <f t="shared" si="461"/>
        <v>00</v>
      </c>
      <c r="O1641" s="1">
        <f t="shared" si="462"/>
        <v>6</v>
      </c>
      <c r="P1641" s="1">
        <f>IF(HEX2DEC(LEFT(E1641,4))&gt;=32768,HEX2DEC(LEFT(E1641,4))-65536,HEX2DEC(LEFT(E1641,4)))/Codes!$N$2</f>
        <v>5.2</v>
      </c>
      <c r="Q1641" s="1">
        <f>IF(HEX2DEC(RIGHT(E1641,4))&gt;=32768,HEX2DEC(RIGHT(E1641,4))-65536,HEX2DEC(RIGHT(E1641,4)))/Codes!$N$2</f>
        <v>2.4</v>
      </c>
      <c r="R1641" s="1">
        <f>IF(HEX2DEC(LEFT(F1641,4))&gt;=32768,HEX2DEC(LEFT(F1641,4))-65536,HEX2DEC(LEFT(F1641,4)))/Codes!$N$2</f>
        <v>0</v>
      </c>
      <c r="S1641" s="1">
        <f>IF(HEX2DEC(RIGHT(F1641,4))&gt;=32768,HEX2DEC(RIGHT(F1641,4))-65536,HEX2DEC(RIGHT(F1641,4)))/Codes!$N$2</f>
        <v>0</v>
      </c>
      <c r="T1641" s="18">
        <f t="shared" si="463"/>
        <v>361</v>
      </c>
      <c r="U1641" s="1">
        <f t="shared" si="464"/>
        <v>50</v>
      </c>
      <c r="V1641" s="1">
        <f t="shared" si="465"/>
        <v>0</v>
      </c>
      <c r="W1641" s="1" t="str">
        <f t="shared" si="466"/>
        <v>100</v>
      </c>
      <c r="X1641" s="1">
        <f t="shared" si="467"/>
        <v>0</v>
      </c>
      <c r="Y1641" s="1">
        <f t="shared" si="468"/>
        <v>80</v>
      </c>
      <c r="Z1641" s="1" t="str">
        <f>VLOOKUP(BIN2DEC(MID(HEX2BIN(MID(H1641,3,2),8),2,5)),Codes!$E$1:$F$18,2)</f>
        <v>Normal</v>
      </c>
      <c r="AA1641" s="6" t="str">
        <f t="shared" si="469"/>
        <v>0</v>
      </c>
      <c r="AB1641" s="1">
        <f t="shared" si="470"/>
        <v>1</v>
      </c>
      <c r="AC1641" s="1" t="str">
        <f>VLOOKUP(BIN2DEC(RIGHT(HEX2BIN(MID(H1641,6,1),4),1)&amp;LEFT(HEX2BIN(MID(H1641,7,1),4),1)),Codes!$K$1:$L$5,2)</f>
        <v>M</v>
      </c>
      <c r="AD1641" s="1" t="str">
        <f>VLOOKUP(BIN2DEC(RIGHT(HEX2BIN(MID(H1641,7,1),4),3)&amp;LEFT(HEX2BIN(MID(H1641,8,1),4),2)),Codes!$H$2:$I$33,2)</f>
        <v>Kick</v>
      </c>
      <c r="AE1641" s="1" t="str">
        <f t="shared" si="471"/>
        <v>1</v>
      </c>
      <c r="AF1641" s="1" t="str">
        <f t="shared" si="472"/>
        <v>1</v>
      </c>
      <c r="AH1641" s="6">
        <f t="shared" si="473"/>
        <v>34</v>
      </c>
    </row>
    <row r="1642" spans="1:34">
      <c r="A1642" s="3" t="s">
        <v>6128</v>
      </c>
      <c r="B1642" s="1" t="s">
        <v>43</v>
      </c>
      <c r="C1642" s="6" t="s">
        <v>6131</v>
      </c>
      <c r="D1642" s="9" t="s">
        <v>6129</v>
      </c>
      <c r="E1642" s="9" t="s">
        <v>207</v>
      </c>
      <c r="F1642" s="9" t="s">
        <v>91</v>
      </c>
      <c r="G1642" s="9" t="s">
        <v>1321</v>
      </c>
      <c r="H1642" s="9" t="s">
        <v>444</v>
      </c>
      <c r="J1642" s="6" t="str">
        <f t="shared" si="457"/>
        <v>001011</v>
      </c>
      <c r="K1642" s="1">
        <f t="shared" si="458"/>
        <v>2</v>
      </c>
      <c r="L1642" s="6" t="str">
        <f t="shared" si="459"/>
        <v>00100</v>
      </c>
      <c r="M1642" s="1">
        <f t="shared" si="460"/>
        <v>5</v>
      </c>
      <c r="N1642" s="6" t="str">
        <f t="shared" si="461"/>
        <v>00</v>
      </c>
      <c r="O1642" s="1">
        <f t="shared" si="462"/>
        <v>6</v>
      </c>
      <c r="P1642" s="1">
        <f>IF(HEX2DEC(LEFT(E1642,4))&gt;=32768,HEX2DEC(LEFT(E1642,4))-65536,HEX2DEC(LEFT(E1642,4)))/Codes!$N$2</f>
        <v>4</v>
      </c>
      <c r="Q1642" s="1">
        <f>IF(HEX2DEC(RIGHT(E1642,4))&gt;=32768,HEX2DEC(RIGHT(E1642,4))-65536,HEX2DEC(RIGHT(E1642,4)))/Codes!$N$2</f>
        <v>0</v>
      </c>
      <c r="R1642" s="1">
        <f>IF(HEX2DEC(LEFT(F1642,4))&gt;=32768,HEX2DEC(LEFT(F1642,4))-65536,HEX2DEC(LEFT(F1642,4)))/Codes!$N$2</f>
        <v>0</v>
      </c>
      <c r="S1642" s="1">
        <f>IF(HEX2DEC(RIGHT(F1642,4))&gt;=32768,HEX2DEC(RIGHT(F1642,4))-65536,HEX2DEC(RIGHT(F1642,4)))/Codes!$N$2</f>
        <v>0</v>
      </c>
      <c r="T1642" s="18">
        <f t="shared" si="463"/>
        <v>361</v>
      </c>
      <c r="U1642" s="1">
        <f t="shared" si="464"/>
        <v>50</v>
      </c>
      <c r="V1642" s="1">
        <f t="shared" si="465"/>
        <v>0</v>
      </c>
      <c r="W1642" s="1" t="str">
        <f t="shared" si="466"/>
        <v>100</v>
      </c>
      <c r="X1642" s="1">
        <f t="shared" si="467"/>
        <v>0</v>
      </c>
      <c r="Y1642" s="1">
        <f t="shared" si="468"/>
        <v>80</v>
      </c>
      <c r="Z1642" s="1" t="str">
        <f>VLOOKUP(BIN2DEC(MID(HEX2BIN(MID(H1642,3,2),8),2,5)),Codes!$E$1:$F$18,2)</f>
        <v>Normal</v>
      </c>
      <c r="AA1642" s="6" t="str">
        <f t="shared" si="469"/>
        <v>0</v>
      </c>
      <c r="AB1642" s="1">
        <f t="shared" si="470"/>
        <v>1</v>
      </c>
      <c r="AC1642" s="1" t="str">
        <f>VLOOKUP(BIN2DEC(RIGHT(HEX2BIN(MID(H1642,6,1),4),1)&amp;LEFT(HEX2BIN(MID(H1642,7,1),4),1)),Codes!$K$1:$L$5,2)</f>
        <v>M</v>
      </c>
      <c r="AD1642" s="1" t="str">
        <f>VLOOKUP(BIN2DEC(RIGHT(HEX2BIN(MID(H1642,7,1),4),3)&amp;LEFT(HEX2BIN(MID(H1642,8,1),4),2)),Codes!$H$2:$I$33,2)</f>
        <v>Kick</v>
      </c>
      <c r="AE1642" s="1" t="str">
        <f t="shared" si="471"/>
        <v>1</v>
      </c>
      <c r="AF1642" s="1" t="str">
        <f t="shared" si="472"/>
        <v>1</v>
      </c>
      <c r="AH1642" s="6">
        <f t="shared" si="473"/>
        <v>34</v>
      </c>
    </row>
    <row r="1643" spans="1:34">
      <c r="A1643" s="3" t="s">
        <v>6132</v>
      </c>
      <c r="B1643" s="1" t="s">
        <v>43</v>
      </c>
      <c r="C1643" s="6" t="s">
        <v>1790</v>
      </c>
      <c r="D1643" s="9" t="s">
        <v>6001</v>
      </c>
      <c r="E1643" s="9" t="s">
        <v>6133</v>
      </c>
      <c r="F1643" s="9" t="s">
        <v>91</v>
      </c>
      <c r="G1643" s="9" t="s">
        <v>468</v>
      </c>
      <c r="H1643" s="9" t="s">
        <v>473</v>
      </c>
      <c r="J1643" s="6" t="str">
        <f t="shared" si="457"/>
        <v>001011</v>
      </c>
      <c r="K1643" s="1">
        <f t="shared" si="458"/>
        <v>0</v>
      </c>
      <c r="L1643" s="6" t="str">
        <f t="shared" si="459"/>
        <v>00000</v>
      </c>
      <c r="M1643" s="1">
        <f t="shared" si="460"/>
        <v>55</v>
      </c>
      <c r="N1643" s="6" t="str">
        <f t="shared" si="461"/>
        <v>00</v>
      </c>
      <c r="O1643" s="1">
        <f t="shared" si="462"/>
        <v>6</v>
      </c>
      <c r="P1643" s="1">
        <f>IF(HEX2DEC(LEFT(E1643,4))&gt;=32768,HEX2DEC(LEFT(E1643,4))-65536,HEX2DEC(LEFT(E1643,4)))/Codes!$N$2</f>
        <v>6</v>
      </c>
      <c r="Q1643" s="1">
        <f>IF(HEX2DEC(RIGHT(E1643,4))&gt;=32768,HEX2DEC(RIGHT(E1643,4))-65536,HEX2DEC(RIGHT(E1643,4)))/Codes!$N$2</f>
        <v>3.2</v>
      </c>
      <c r="R1643" s="1">
        <f>IF(HEX2DEC(LEFT(F1643,4))&gt;=32768,HEX2DEC(LEFT(F1643,4))-65536,HEX2DEC(LEFT(F1643,4)))/Codes!$N$2</f>
        <v>0</v>
      </c>
      <c r="S1643" s="1">
        <f>IF(HEX2DEC(RIGHT(F1643,4))&gt;=32768,HEX2DEC(RIGHT(F1643,4))-65536,HEX2DEC(RIGHT(F1643,4)))/Codes!$N$2</f>
        <v>0</v>
      </c>
      <c r="T1643" s="18">
        <f t="shared" si="463"/>
        <v>361</v>
      </c>
      <c r="U1643" s="1">
        <f t="shared" si="464"/>
        <v>100</v>
      </c>
      <c r="V1643" s="1">
        <f t="shared" si="465"/>
        <v>98</v>
      </c>
      <c r="W1643" s="1" t="str">
        <f t="shared" si="466"/>
        <v>100</v>
      </c>
      <c r="X1643" s="1">
        <f t="shared" si="467"/>
        <v>2</v>
      </c>
      <c r="Y1643" s="1">
        <f t="shared" si="468"/>
        <v>0</v>
      </c>
      <c r="Z1643" s="1" t="str">
        <f>VLOOKUP(BIN2DEC(MID(HEX2BIN(MID(H1643,3,2),8),2,5)),Codes!$E$1:$F$18,2)</f>
        <v>Normal</v>
      </c>
      <c r="AA1643" s="6" t="str">
        <f t="shared" si="469"/>
        <v>0</v>
      </c>
      <c r="AB1643" s="1">
        <f t="shared" si="470"/>
        <v>1</v>
      </c>
      <c r="AC1643" s="1" t="str">
        <f>VLOOKUP(BIN2DEC(RIGHT(HEX2BIN(MID(H1643,6,1),4),1)&amp;LEFT(HEX2BIN(MID(H1643,7,1),4),1)),Codes!$K$1:$L$5,2)</f>
        <v>M</v>
      </c>
      <c r="AD1643" s="1" t="str">
        <f>VLOOKUP(BIN2DEC(RIGHT(HEX2BIN(MID(H1643,7,1),4),3)&amp;LEFT(HEX2BIN(MID(H1643,8,1),4),2)),Codes!$H$2:$I$33,2)</f>
        <v>Kick</v>
      </c>
      <c r="AE1643" s="1" t="str">
        <f t="shared" si="471"/>
        <v>1</v>
      </c>
      <c r="AF1643" s="1" t="str">
        <f t="shared" si="472"/>
        <v>1</v>
      </c>
      <c r="AH1643" s="6">
        <f t="shared" si="473"/>
        <v>34</v>
      </c>
    </row>
    <row r="1644" spans="1:34">
      <c r="A1644" s="3" t="s">
        <v>6134</v>
      </c>
      <c r="B1644" s="1" t="s">
        <v>43</v>
      </c>
      <c r="C1644" s="6" t="s">
        <v>1790</v>
      </c>
      <c r="D1644" s="9" t="s">
        <v>6119</v>
      </c>
      <c r="E1644" s="9" t="s">
        <v>6133</v>
      </c>
      <c r="F1644" s="9" t="s">
        <v>91</v>
      </c>
      <c r="G1644" s="9" t="s">
        <v>468</v>
      </c>
      <c r="H1644" s="9" t="s">
        <v>473</v>
      </c>
      <c r="J1644" s="6" t="str">
        <f t="shared" si="457"/>
        <v>001011</v>
      </c>
      <c r="K1644" s="1">
        <f t="shared" si="458"/>
        <v>1</v>
      </c>
      <c r="L1644" s="6" t="str">
        <f t="shared" si="459"/>
        <v>00000</v>
      </c>
      <c r="M1644" s="1">
        <f t="shared" si="460"/>
        <v>49</v>
      </c>
      <c r="N1644" s="6" t="str">
        <f t="shared" si="461"/>
        <v>00</v>
      </c>
      <c r="O1644" s="1">
        <f t="shared" si="462"/>
        <v>6</v>
      </c>
      <c r="P1644" s="1">
        <f>IF(HEX2DEC(LEFT(E1644,4))&gt;=32768,HEX2DEC(LEFT(E1644,4))-65536,HEX2DEC(LEFT(E1644,4)))/Codes!$N$2</f>
        <v>6</v>
      </c>
      <c r="Q1644" s="1">
        <f>IF(HEX2DEC(RIGHT(E1644,4))&gt;=32768,HEX2DEC(RIGHT(E1644,4))-65536,HEX2DEC(RIGHT(E1644,4)))/Codes!$N$2</f>
        <v>3.2</v>
      </c>
      <c r="R1644" s="1">
        <f>IF(HEX2DEC(LEFT(F1644,4))&gt;=32768,HEX2DEC(LEFT(F1644,4))-65536,HEX2DEC(LEFT(F1644,4)))/Codes!$N$2</f>
        <v>0</v>
      </c>
      <c r="S1644" s="1">
        <f>IF(HEX2DEC(RIGHT(F1644,4))&gt;=32768,HEX2DEC(RIGHT(F1644,4))-65536,HEX2DEC(RIGHT(F1644,4)))/Codes!$N$2</f>
        <v>0</v>
      </c>
      <c r="T1644" s="18">
        <f t="shared" si="463"/>
        <v>361</v>
      </c>
      <c r="U1644" s="1">
        <f t="shared" si="464"/>
        <v>100</v>
      </c>
      <c r="V1644" s="1">
        <f t="shared" si="465"/>
        <v>98</v>
      </c>
      <c r="W1644" s="1" t="str">
        <f t="shared" si="466"/>
        <v>100</v>
      </c>
      <c r="X1644" s="1">
        <f t="shared" si="467"/>
        <v>2</v>
      </c>
      <c r="Y1644" s="1">
        <f t="shared" si="468"/>
        <v>0</v>
      </c>
      <c r="Z1644" s="1" t="str">
        <f>VLOOKUP(BIN2DEC(MID(HEX2BIN(MID(H1644,3,2),8),2,5)),Codes!$E$1:$F$18,2)</f>
        <v>Normal</v>
      </c>
      <c r="AA1644" s="6" t="str">
        <f t="shared" si="469"/>
        <v>0</v>
      </c>
      <c r="AB1644" s="1">
        <f t="shared" si="470"/>
        <v>1</v>
      </c>
      <c r="AC1644" s="1" t="str">
        <f>VLOOKUP(BIN2DEC(RIGHT(HEX2BIN(MID(H1644,6,1),4),1)&amp;LEFT(HEX2BIN(MID(H1644,7,1),4),1)),Codes!$K$1:$L$5,2)</f>
        <v>M</v>
      </c>
      <c r="AD1644" s="1" t="str">
        <f>VLOOKUP(BIN2DEC(RIGHT(HEX2BIN(MID(H1644,7,1),4),3)&amp;LEFT(HEX2BIN(MID(H1644,8,1),4),2)),Codes!$H$2:$I$33,2)</f>
        <v>Kick</v>
      </c>
      <c r="AE1644" s="1" t="str">
        <f t="shared" si="471"/>
        <v>1</v>
      </c>
      <c r="AF1644" s="1" t="str">
        <f t="shared" si="472"/>
        <v>1</v>
      </c>
      <c r="AH1644" s="6">
        <f t="shared" si="473"/>
        <v>34</v>
      </c>
    </row>
    <row r="1645" spans="1:34">
      <c r="A1645" s="3" t="s">
        <v>6135</v>
      </c>
      <c r="B1645" s="1" t="s">
        <v>43</v>
      </c>
      <c r="C1645" s="6" t="s">
        <v>1787</v>
      </c>
      <c r="D1645" s="9" t="s">
        <v>6117</v>
      </c>
      <c r="E1645" s="9" t="s">
        <v>207</v>
      </c>
      <c r="F1645" s="9" t="s">
        <v>91</v>
      </c>
      <c r="G1645" s="9" t="s">
        <v>468</v>
      </c>
      <c r="H1645" s="9" t="s">
        <v>473</v>
      </c>
      <c r="J1645" s="6" t="str">
        <f t="shared" si="457"/>
        <v>001011</v>
      </c>
      <c r="K1645" s="1">
        <f t="shared" si="458"/>
        <v>0</v>
      </c>
      <c r="L1645" s="6" t="str">
        <f t="shared" si="459"/>
        <v>00000</v>
      </c>
      <c r="M1645" s="1">
        <f t="shared" si="460"/>
        <v>49</v>
      </c>
      <c r="N1645" s="6" t="str">
        <f t="shared" si="461"/>
        <v>00</v>
      </c>
      <c r="O1645" s="1">
        <f t="shared" si="462"/>
        <v>6</v>
      </c>
      <c r="P1645" s="1">
        <f>IF(HEX2DEC(LEFT(E1645,4))&gt;=32768,HEX2DEC(LEFT(E1645,4))-65536,HEX2DEC(LEFT(E1645,4)))/Codes!$N$2</f>
        <v>4</v>
      </c>
      <c r="Q1645" s="1">
        <f>IF(HEX2DEC(RIGHT(E1645,4))&gt;=32768,HEX2DEC(RIGHT(E1645,4))-65536,HEX2DEC(RIGHT(E1645,4)))/Codes!$N$2</f>
        <v>0</v>
      </c>
      <c r="R1645" s="1">
        <f>IF(HEX2DEC(LEFT(F1645,4))&gt;=32768,HEX2DEC(LEFT(F1645,4))-65536,HEX2DEC(LEFT(F1645,4)))/Codes!$N$2</f>
        <v>0</v>
      </c>
      <c r="S1645" s="1">
        <f>IF(HEX2DEC(RIGHT(F1645,4))&gt;=32768,HEX2DEC(RIGHT(F1645,4))-65536,HEX2DEC(RIGHT(F1645,4)))/Codes!$N$2</f>
        <v>0</v>
      </c>
      <c r="T1645" s="18">
        <f t="shared" si="463"/>
        <v>361</v>
      </c>
      <c r="U1645" s="1">
        <f t="shared" si="464"/>
        <v>100</v>
      </c>
      <c r="V1645" s="1">
        <f t="shared" si="465"/>
        <v>98</v>
      </c>
      <c r="W1645" s="1" t="str">
        <f t="shared" si="466"/>
        <v>100</v>
      </c>
      <c r="X1645" s="1">
        <f t="shared" si="467"/>
        <v>2</v>
      </c>
      <c r="Y1645" s="1">
        <f t="shared" si="468"/>
        <v>0</v>
      </c>
      <c r="Z1645" s="1" t="str">
        <f>VLOOKUP(BIN2DEC(MID(HEX2BIN(MID(H1645,3,2),8),2,5)),Codes!$E$1:$F$18,2)</f>
        <v>Normal</v>
      </c>
      <c r="AA1645" s="6" t="str">
        <f t="shared" si="469"/>
        <v>0</v>
      </c>
      <c r="AB1645" s="1">
        <f t="shared" si="470"/>
        <v>1</v>
      </c>
      <c r="AC1645" s="1" t="str">
        <f>VLOOKUP(BIN2DEC(RIGHT(HEX2BIN(MID(H1645,6,1),4),1)&amp;LEFT(HEX2BIN(MID(H1645,7,1),4),1)),Codes!$K$1:$L$5,2)</f>
        <v>M</v>
      </c>
      <c r="AD1645" s="1" t="str">
        <f>VLOOKUP(BIN2DEC(RIGHT(HEX2BIN(MID(H1645,7,1),4),3)&amp;LEFT(HEX2BIN(MID(H1645,8,1),4),2)),Codes!$H$2:$I$33,2)</f>
        <v>Kick</v>
      </c>
      <c r="AE1645" s="1" t="str">
        <f t="shared" si="471"/>
        <v>1</v>
      </c>
      <c r="AF1645" s="1" t="str">
        <f t="shared" si="472"/>
        <v>1</v>
      </c>
      <c r="AH1645" s="6">
        <f t="shared" si="473"/>
        <v>34</v>
      </c>
    </row>
    <row r="1646" spans="1:34">
      <c r="A1646" s="3" t="s">
        <v>6136</v>
      </c>
      <c r="B1646" s="1" t="s">
        <v>43</v>
      </c>
      <c r="C1646" s="6" t="s">
        <v>1787</v>
      </c>
      <c r="D1646" s="9" t="s">
        <v>6137</v>
      </c>
      <c r="E1646" s="9" t="s">
        <v>6138</v>
      </c>
      <c r="F1646" s="9" t="s">
        <v>91</v>
      </c>
      <c r="G1646" s="9" t="s">
        <v>468</v>
      </c>
      <c r="H1646" s="9" t="s">
        <v>473</v>
      </c>
      <c r="J1646" s="6" t="str">
        <f t="shared" si="457"/>
        <v>001011</v>
      </c>
      <c r="K1646" s="1">
        <f t="shared" si="458"/>
        <v>1</v>
      </c>
      <c r="L1646" s="6" t="str">
        <f t="shared" si="459"/>
        <v>00000</v>
      </c>
      <c r="M1646" s="1">
        <f t="shared" si="460"/>
        <v>50</v>
      </c>
      <c r="N1646" s="6" t="str">
        <f t="shared" si="461"/>
        <v>00</v>
      </c>
      <c r="O1646" s="1">
        <f t="shared" si="462"/>
        <v>6</v>
      </c>
      <c r="P1646" s="1">
        <f>IF(HEX2DEC(LEFT(E1646,4))&gt;=32768,HEX2DEC(LEFT(E1646,4))-65536,HEX2DEC(LEFT(E1646,4)))/Codes!$N$2</f>
        <v>4.8</v>
      </c>
      <c r="Q1646" s="1">
        <f>IF(HEX2DEC(RIGHT(E1646,4))&gt;=32768,HEX2DEC(RIGHT(E1646,4))-65536,HEX2DEC(RIGHT(E1646,4)))/Codes!$N$2</f>
        <v>3.6</v>
      </c>
      <c r="R1646" s="1">
        <f>IF(HEX2DEC(LEFT(F1646,4))&gt;=32768,HEX2DEC(LEFT(F1646,4))-65536,HEX2DEC(LEFT(F1646,4)))/Codes!$N$2</f>
        <v>0</v>
      </c>
      <c r="S1646" s="1">
        <f>IF(HEX2DEC(RIGHT(F1646,4))&gt;=32768,HEX2DEC(RIGHT(F1646,4))-65536,HEX2DEC(RIGHT(F1646,4)))/Codes!$N$2</f>
        <v>0</v>
      </c>
      <c r="T1646" s="18">
        <f t="shared" si="463"/>
        <v>361</v>
      </c>
      <c r="U1646" s="1">
        <f t="shared" si="464"/>
        <v>100</v>
      </c>
      <c r="V1646" s="1">
        <f t="shared" si="465"/>
        <v>98</v>
      </c>
      <c r="W1646" s="1" t="str">
        <f t="shared" si="466"/>
        <v>100</v>
      </c>
      <c r="X1646" s="1">
        <f t="shared" si="467"/>
        <v>2</v>
      </c>
      <c r="Y1646" s="1">
        <f t="shared" si="468"/>
        <v>0</v>
      </c>
      <c r="Z1646" s="1" t="str">
        <f>VLOOKUP(BIN2DEC(MID(HEX2BIN(MID(H1646,3,2),8),2,5)),Codes!$E$1:$F$18,2)</f>
        <v>Normal</v>
      </c>
      <c r="AA1646" s="6" t="str">
        <f t="shared" si="469"/>
        <v>0</v>
      </c>
      <c r="AB1646" s="1">
        <f t="shared" si="470"/>
        <v>1</v>
      </c>
      <c r="AC1646" s="1" t="str">
        <f>VLOOKUP(BIN2DEC(RIGHT(HEX2BIN(MID(H1646,6,1),4),1)&amp;LEFT(HEX2BIN(MID(H1646,7,1),4),1)),Codes!$K$1:$L$5,2)</f>
        <v>M</v>
      </c>
      <c r="AD1646" s="1" t="str">
        <f>VLOOKUP(BIN2DEC(RIGHT(HEX2BIN(MID(H1646,7,1),4),3)&amp;LEFT(HEX2BIN(MID(H1646,8,1),4),2)),Codes!$H$2:$I$33,2)</f>
        <v>Kick</v>
      </c>
      <c r="AE1646" s="1" t="str">
        <f t="shared" si="471"/>
        <v>1</v>
      </c>
      <c r="AF1646" s="1" t="str">
        <f t="shared" si="472"/>
        <v>1</v>
      </c>
      <c r="AH1646" s="6">
        <f t="shared" si="473"/>
        <v>34</v>
      </c>
    </row>
    <row r="1647" spans="1:34">
      <c r="A1647" s="3" t="s">
        <v>6139</v>
      </c>
      <c r="B1647" s="1" t="s">
        <v>43</v>
      </c>
      <c r="C1647" s="6" t="s">
        <v>1796</v>
      </c>
      <c r="D1647" s="9" t="s">
        <v>6140</v>
      </c>
      <c r="E1647" s="9" t="s">
        <v>256</v>
      </c>
      <c r="F1647" s="9" t="s">
        <v>91</v>
      </c>
      <c r="G1647" s="9" t="s">
        <v>481</v>
      </c>
      <c r="H1647" s="9" t="s">
        <v>482</v>
      </c>
      <c r="J1647" s="6" t="str">
        <f t="shared" si="457"/>
        <v>001011</v>
      </c>
      <c r="K1647" s="1">
        <f t="shared" si="458"/>
        <v>0</v>
      </c>
      <c r="L1647" s="6" t="str">
        <f t="shared" si="459"/>
        <v>00000</v>
      </c>
      <c r="M1647" s="1">
        <f t="shared" si="460"/>
        <v>39</v>
      </c>
      <c r="N1647" s="6" t="str">
        <f t="shared" si="461"/>
        <v>00</v>
      </c>
      <c r="O1647" s="1">
        <f t="shared" si="462"/>
        <v>0</v>
      </c>
      <c r="P1647" s="1">
        <f>IF(HEX2DEC(LEFT(E1647,4))&gt;=32768,HEX2DEC(LEFT(E1647,4))-65536,HEX2DEC(LEFT(E1647,4)))/Codes!$N$2</f>
        <v>3.6</v>
      </c>
      <c r="Q1647" s="1">
        <f>IF(HEX2DEC(RIGHT(E1647,4))&gt;=32768,HEX2DEC(RIGHT(E1647,4))-65536,HEX2DEC(RIGHT(E1647,4)))/Codes!$N$2</f>
        <v>0</v>
      </c>
      <c r="R1647" s="1">
        <f>IF(HEX2DEC(LEFT(F1647,4))&gt;=32768,HEX2DEC(LEFT(F1647,4))-65536,HEX2DEC(LEFT(F1647,4)))/Codes!$N$2</f>
        <v>0</v>
      </c>
      <c r="S1647" s="1">
        <f>IF(HEX2DEC(RIGHT(F1647,4))&gt;=32768,HEX2DEC(RIGHT(F1647,4))-65536,HEX2DEC(RIGHT(F1647,4)))/Codes!$N$2</f>
        <v>0</v>
      </c>
      <c r="T1647" s="18">
        <f t="shared" si="463"/>
        <v>361</v>
      </c>
      <c r="U1647" s="1">
        <f t="shared" si="464"/>
        <v>100</v>
      </c>
      <c r="V1647" s="1">
        <f t="shared" si="465"/>
        <v>0</v>
      </c>
      <c r="W1647" s="1" t="str">
        <f t="shared" si="466"/>
        <v>100</v>
      </c>
      <c r="X1647" s="1">
        <f t="shared" si="467"/>
        <v>2</v>
      </c>
      <c r="Y1647" s="1">
        <f t="shared" si="468"/>
        <v>0</v>
      </c>
      <c r="Z1647" s="1" t="str">
        <f>VLOOKUP(BIN2DEC(MID(HEX2BIN(MID(H1647,3,2),8),2,5)),Codes!$E$1:$F$18,2)</f>
        <v>Grab</v>
      </c>
      <c r="AA1647" s="6" t="str">
        <f t="shared" si="469"/>
        <v>0</v>
      </c>
      <c r="AB1647" s="1">
        <f t="shared" si="470"/>
        <v>0</v>
      </c>
      <c r="AC1647" s="1" t="str">
        <f>VLOOKUP(BIN2DEC(RIGHT(HEX2BIN(MID(H1647,6,1),4),1)&amp;LEFT(HEX2BIN(MID(H1647,7,1),4),1)),Codes!$K$1:$L$5,2)</f>
        <v>M</v>
      </c>
      <c r="AD1647" s="1" t="str">
        <f>VLOOKUP(BIN2DEC(RIGHT(HEX2BIN(MID(H1647,7,1),4),3)&amp;LEFT(HEX2BIN(MID(H1647,8,1),4),2)),Codes!$H$2:$I$33,2)</f>
        <v>Kick</v>
      </c>
      <c r="AE1647" s="1" t="str">
        <f t="shared" si="471"/>
        <v>1</v>
      </c>
      <c r="AF1647" s="1" t="str">
        <f t="shared" si="472"/>
        <v>1</v>
      </c>
      <c r="AH1647" s="6">
        <f t="shared" si="473"/>
        <v>34</v>
      </c>
    </row>
    <row r="1648" spans="1:34">
      <c r="A1648" s="3" t="s">
        <v>6141</v>
      </c>
      <c r="B1648" s="1" t="s">
        <v>43</v>
      </c>
      <c r="C1648" s="6" t="s">
        <v>1796</v>
      </c>
      <c r="D1648" s="9" t="s">
        <v>484</v>
      </c>
      <c r="E1648" s="9" t="s">
        <v>824</v>
      </c>
      <c r="F1648" s="9" t="s">
        <v>90</v>
      </c>
      <c r="G1648" s="9" t="s">
        <v>481</v>
      </c>
      <c r="H1648" s="9" t="s">
        <v>482</v>
      </c>
      <c r="J1648" s="6" t="str">
        <f t="shared" si="457"/>
        <v>001011</v>
      </c>
      <c r="K1648" s="1">
        <f t="shared" si="458"/>
        <v>1</v>
      </c>
      <c r="L1648" s="6" t="str">
        <f t="shared" si="459"/>
        <v>00000</v>
      </c>
      <c r="M1648" s="1">
        <f t="shared" si="460"/>
        <v>0</v>
      </c>
      <c r="N1648" s="6" t="str">
        <f t="shared" si="461"/>
        <v>00</v>
      </c>
      <c r="O1648" s="1">
        <f t="shared" si="462"/>
        <v>0</v>
      </c>
      <c r="P1648" s="1">
        <f>IF(HEX2DEC(LEFT(E1648,4))&gt;=32768,HEX2DEC(LEFT(E1648,4))-65536,HEX2DEC(LEFT(E1648,4)))/Codes!$N$2</f>
        <v>2</v>
      </c>
      <c r="Q1648" s="1">
        <f>IF(HEX2DEC(RIGHT(E1648,4))&gt;=32768,HEX2DEC(RIGHT(E1648,4))-65536,HEX2DEC(RIGHT(E1648,4)))/Codes!$N$2</f>
        <v>0</v>
      </c>
      <c r="R1648" s="1">
        <f>IF(HEX2DEC(LEFT(F1648,4))&gt;=32768,HEX2DEC(LEFT(F1648,4))-65536,HEX2DEC(LEFT(F1648,4)))/Codes!$N$2</f>
        <v>5.2</v>
      </c>
      <c r="S1648" s="1">
        <f>IF(HEX2DEC(RIGHT(F1648,4))&gt;=32768,HEX2DEC(RIGHT(F1648,4))-65536,HEX2DEC(RIGHT(F1648,4)))/Codes!$N$2</f>
        <v>4.4000000000000004</v>
      </c>
      <c r="T1648" s="18">
        <f t="shared" si="463"/>
        <v>361</v>
      </c>
      <c r="U1648" s="1">
        <f t="shared" si="464"/>
        <v>100</v>
      </c>
      <c r="V1648" s="1">
        <f t="shared" si="465"/>
        <v>0</v>
      </c>
      <c r="W1648" s="1" t="str">
        <f t="shared" si="466"/>
        <v>100</v>
      </c>
      <c r="X1648" s="1">
        <f t="shared" si="467"/>
        <v>2</v>
      </c>
      <c r="Y1648" s="1">
        <f t="shared" si="468"/>
        <v>0</v>
      </c>
      <c r="Z1648" s="1" t="str">
        <f>VLOOKUP(BIN2DEC(MID(HEX2BIN(MID(H1648,3,2),8),2,5)),Codes!$E$1:$F$18,2)</f>
        <v>Grab</v>
      </c>
      <c r="AA1648" s="6" t="str">
        <f t="shared" si="469"/>
        <v>0</v>
      </c>
      <c r="AB1648" s="1">
        <f t="shared" si="470"/>
        <v>0</v>
      </c>
      <c r="AC1648" s="1" t="str">
        <f>VLOOKUP(BIN2DEC(RIGHT(HEX2BIN(MID(H1648,6,1),4),1)&amp;LEFT(HEX2BIN(MID(H1648,7,1),4),1)),Codes!$K$1:$L$5,2)</f>
        <v>M</v>
      </c>
      <c r="AD1648" s="1" t="str">
        <f>VLOOKUP(BIN2DEC(RIGHT(HEX2BIN(MID(H1648,7,1),4),3)&amp;LEFT(HEX2BIN(MID(H1648,8,1),4),2)),Codes!$H$2:$I$33,2)</f>
        <v>Kick</v>
      </c>
      <c r="AE1648" s="1" t="str">
        <f t="shared" si="471"/>
        <v>1</v>
      </c>
      <c r="AF1648" s="1" t="str">
        <f t="shared" si="472"/>
        <v>1</v>
      </c>
      <c r="AH1648" s="6">
        <f t="shared" si="473"/>
        <v>34</v>
      </c>
    </row>
    <row r="1649" spans="1:34">
      <c r="A1649" s="3" t="s">
        <v>6143</v>
      </c>
      <c r="B1649" s="1" t="s">
        <v>43</v>
      </c>
      <c r="C1649" s="6" t="s">
        <v>1797</v>
      </c>
      <c r="D1649" s="9" t="s">
        <v>6140</v>
      </c>
      <c r="E1649" s="9" t="s">
        <v>256</v>
      </c>
      <c r="F1649" s="9" t="s">
        <v>91</v>
      </c>
      <c r="G1649" s="9" t="s">
        <v>481</v>
      </c>
      <c r="H1649" s="9" t="s">
        <v>482</v>
      </c>
      <c r="J1649" s="6" t="str">
        <f t="shared" si="457"/>
        <v>001011</v>
      </c>
      <c r="K1649" s="1">
        <f t="shared" si="458"/>
        <v>0</v>
      </c>
      <c r="L1649" s="6" t="str">
        <f t="shared" si="459"/>
        <v>00000</v>
      </c>
      <c r="M1649" s="1">
        <f t="shared" si="460"/>
        <v>39</v>
      </c>
      <c r="N1649" s="6" t="str">
        <f t="shared" si="461"/>
        <v>00</v>
      </c>
      <c r="O1649" s="1">
        <f t="shared" si="462"/>
        <v>0</v>
      </c>
      <c r="P1649" s="1">
        <f>IF(HEX2DEC(LEFT(E1649,4))&gt;=32768,HEX2DEC(LEFT(E1649,4))-65536,HEX2DEC(LEFT(E1649,4)))/Codes!$N$2</f>
        <v>3.6</v>
      </c>
      <c r="Q1649" s="1">
        <f>IF(HEX2DEC(RIGHT(E1649,4))&gt;=32768,HEX2DEC(RIGHT(E1649,4))-65536,HEX2DEC(RIGHT(E1649,4)))/Codes!$N$2</f>
        <v>0</v>
      </c>
      <c r="R1649" s="1">
        <f>IF(HEX2DEC(LEFT(F1649,4))&gt;=32768,HEX2DEC(LEFT(F1649,4))-65536,HEX2DEC(LEFT(F1649,4)))/Codes!$N$2</f>
        <v>0</v>
      </c>
      <c r="S1649" s="1">
        <f>IF(HEX2DEC(RIGHT(F1649,4))&gt;=32768,HEX2DEC(RIGHT(F1649,4))-65536,HEX2DEC(RIGHT(F1649,4)))/Codes!$N$2</f>
        <v>0</v>
      </c>
      <c r="T1649" s="18">
        <f t="shared" si="463"/>
        <v>361</v>
      </c>
      <c r="U1649" s="1">
        <f t="shared" si="464"/>
        <v>100</v>
      </c>
      <c r="V1649" s="1">
        <f t="shared" si="465"/>
        <v>0</v>
      </c>
      <c r="W1649" s="1" t="str">
        <f t="shared" si="466"/>
        <v>100</v>
      </c>
      <c r="X1649" s="1">
        <f t="shared" si="467"/>
        <v>2</v>
      </c>
      <c r="Y1649" s="1">
        <f t="shared" si="468"/>
        <v>0</v>
      </c>
      <c r="Z1649" s="1" t="str">
        <f>VLOOKUP(BIN2DEC(MID(HEX2BIN(MID(H1649,3,2),8),2,5)),Codes!$E$1:$F$18,2)</f>
        <v>Grab</v>
      </c>
      <c r="AA1649" s="6" t="str">
        <f t="shared" si="469"/>
        <v>0</v>
      </c>
      <c r="AB1649" s="1">
        <f t="shared" si="470"/>
        <v>0</v>
      </c>
      <c r="AC1649" s="1" t="str">
        <f>VLOOKUP(BIN2DEC(RIGHT(HEX2BIN(MID(H1649,6,1),4),1)&amp;LEFT(HEX2BIN(MID(H1649,7,1),4),1)),Codes!$K$1:$L$5,2)</f>
        <v>M</v>
      </c>
      <c r="AD1649" s="1" t="str">
        <f>VLOOKUP(BIN2DEC(RIGHT(HEX2BIN(MID(H1649,7,1),4),3)&amp;LEFT(HEX2BIN(MID(H1649,8,1),4),2)),Codes!$H$2:$I$33,2)</f>
        <v>Kick</v>
      </c>
      <c r="AE1649" s="1" t="str">
        <f t="shared" si="471"/>
        <v>1</v>
      </c>
      <c r="AF1649" s="1" t="str">
        <f t="shared" si="472"/>
        <v>1</v>
      </c>
      <c r="AH1649" s="6">
        <f t="shared" si="473"/>
        <v>34</v>
      </c>
    </row>
    <row r="1650" spans="1:34">
      <c r="A1650" s="3" t="s">
        <v>6144</v>
      </c>
      <c r="B1650" s="1" t="s">
        <v>43</v>
      </c>
      <c r="C1650" s="6" t="s">
        <v>1797</v>
      </c>
      <c r="D1650" s="9" t="s">
        <v>484</v>
      </c>
      <c r="E1650" s="9" t="s">
        <v>265</v>
      </c>
      <c r="F1650" s="9" t="s">
        <v>90</v>
      </c>
      <c r="G1650" s="9" t="s">
        <v>481</v>
      </c>
      <c r="H1650" s="9" t="s">
        <v>482</v>
      </c>
      <c r="J1650" s="6" t="str">
        <f t="shared" si="457"/>
        <v>001011</v>
      </c>
      <c r="K1650" s="1">
        <f t="shared" si="458"/>
        <v>1</v>
      </c>
      <c r="L1650" s="6" t="str">
        <f t="shared" si="459"/>
        <v>00000</v>
      </c>
      <c r="M1650" s="1">
        <f t="shared" si="460"/>
        <v>0</v>
      </c>
      <c r="N1650" s="6" t="str">
        <f t="shared" si="461"/>
        <v>00</v>
      </c>
      <c r="O1650" s="1">
        <f t="shared" si="462"/>
        <v>0</v>
      </c>
      <c r="P1650" s="1">
        <f>IF(HEX2DEC(LEFT(E1650,4))&gt;=32768,HEX2DEC(LEFT(E1650,4))-65536,HEX2DEC(LEFT(E1650,4)))/Codes!$N$2</f>
        <v>2.4</v>
      </c>
      <c r="Q1650" s="1">
        <f>IF(HEX2DEC(RIGHT(E1650,4))&gt;=32768,HEX2DEC(RIGHT(E1650,4))-65536,HEX2DEC(RIGHT(E1650,4)))/Codes!$N$2</f>
        <v>0</v>
      </c>
      <c r="R1650" s="1">
        <f>IF(HEX2DEC(LEFT(F1650,4))&gt;=32768,HEX2DEC(LEFT(F1650,4))-65536,HEX2DEC(LEFT(F1650,4)))/Codes!$N$2</f>
        <v>5.2</v>
      </c>
      <c r="S1650" s="1">
        <f>IF(HEX2DEC(RIGHT(F1650,4))&gt;=32768,HEX2DEC(RIGHT(F1650,4))-65536,HEX2DEC(RIGHT(F1650,4)))/Codes!$N$2</f>
        <v>4.4000000000000004</v>
      </c>
      <c r="T1650" s="18">
        <f t="shared" si="463"/>
        <v>361</v>
      </c>
      <c r="U1650" s="1">
        <f t="shared" si="464"/>
        <v>100</v>
      </c>
      <c r="V1650" s="1">
        <f t="shared" si="465"/>
        <v>0</v>
      </c>
      <c r="W1650" s="1" t="str">
        <f t="shared" si="466"/>
        <v>100</v>
      </c>
      <c r="X1650" s="1">
        <f t="shared" si="467"/>
        <v>2</v>
      </c>
      <c r="Y1650" s="1">
        <f t="shared" si="468"/>
        <v>0</v>
      </c>
      <c r="Z1650" s="1" t="str">
        <f>VLOOKUP(BIN2DEC(MID(HEX2BIN(MID(H1650,3,2),8),2,5)),Codes!$E$1:$F$18,2)</f>
        <v>Grab</v>
      </c>
      <c r="AA1650" s="6" t="str">
        <f t="shared" si="469"/>
        <v>0</v>
      </c>
      <c r="AB1650" s="1">
        <f t="shared" si="470"/>
        <v>0</v>
      </c>
      <c r="AC1650" s="1" t="str">
        <f>VLOOKUP(BIN2DEC(RIGHT(HEX2BIN(MID(H1650,6,1),4),1)&amp;LEFT(HEX2BIN(MID(H1650,7,1),4),1)),Codes!$K$1:$L$5,2)</f>
        <v>M</v>
      </c>
      <c r="AD1650" s="1" t="str">
        <f>VLOOKUP(BIN2DEC(RIGHT(HEX2BIN(MID(H1650,7,1),4),3)&amp;LEFT(HEX2BIN(MID(H1650,8,1),4),2)),Codes!$H$2:$I$33,2)</f>
        <v>Kick</v>
      </c>
      <c r="AE1650" s="1" t="str">
        <f t="shared" si="471"/>
        <v>1</v>
      </c>
      <c r="AF1650" s="1" t="str">
        <f t="shared" si="472"/>
        <v>1</v>
      </c>
      <c r="AH1650" s="6">
        <f t="shared" si="473"/>
        <v>34</v>
      </c>
    </row>
    <row r="1651" spans="1:34">
      <c r="A1651" s="3" t="s">
        <v>6145</v>
      </c>
      <c r="B1651" s="1" t="s">
        <v>43</v>
      </c>
      <c r="C1651" s="6" t="s">
        <v>1797</v>
      </c>
      <c r="D1651" s="9" t="s">
        <v>494</v>
      </c>
      <c r="E1651" s="9" t="s">
        <v>265</v>
      </c>
      <c r="F1651" s="9" t="s">
        <v>6146</v>
      </c>
      <c r="G1651" s="9" t="s">
        <v>481</v>
      </c>
      <c r="H1651" s="9" t="s">
        <v>482</v>
      </c>
      <c r="J1651" s="6" t="str">
        <f t="shared" si="457"/>
        <v>001011</v>
      </c>
      <c r="K1651" s="1">
        <f t="shared" si="458"/>
        <v>2</v>
      </c>
      <c r="L1651" s="6" t="str">
        <f t="shared" si="459"/>
        <v>00000</v>
      </c>
      <c r="M1651" s="1">
        <f t="shared" si="460"/>
        <v>0</v>
      </c>
      <c r="N1651" s="6" t="str">
        <f t="shared" si="461"/>
        <v>00</v>
      </c>
      <c r="O1651" s="1">
        <f t="shared" si="462"/>
        <v>0</v>
      </c>
      <c r="P1651" s="1">
        <f>IF(HEX2DEC(LEFT(E1651,4))&gt;=32768,HEX2DEC(LEFT(E1651,4))-65536,HEX2DEC(LEFT(E1651,4)))/Codes!$N$2</f>
        <v>2.4</v>
      </c>
      <c r="Q1651" s="1">
        <f>IF(HEX2DEC(RIGHT(E1651,4))&gt;=32768,HEX2DEC(RIGHT(E1651,4))-65536,HEX2DEC(RIGHT(E1651,4)))/Codes!$N$2</f>
        <v>0</v>
      </c>
      <c r="R1651" s="1">
        <f>IF(HEX2DEC(LEFT(F1651,4))&gt;=32768,HEX2DEC(LEFT(F1651,4))-65536,HEX2DEC(LEFT(F1651,4)))/Codes!$N$2</f>
        <v>5.2</v>
      </c>
      <c r="S1651" s="1">
        <f>IF(HEX2DEC(RIGHT(F1651,4))&gt;=32768,HEX2DEC(RIGHT(F1651,4))-65536,HEX2DEC(RIGHT(F1651,4)))/Codes!$N$2</f>
        <v>1.4</v>
      </c>
      <c r="T1651" s="18">
        <f t="shared" si="463"/>
        <v>361</v>
      </c>
      <c r="U1651" s="1">
        <f t="shared" si="464"/>
        <v>100</v>
      </c>
      <c r="V1651" s="1">
        <f t="shared" si="465"/>
        <v>0</v>
      </c>
      <c r="W1651" s="1" t="str">
        <f t="shared" si="466"/>
        <v>100</v>
      </c>
      <c r="X1651" s="1">
        <f t="shared" si="467"/>
        <v>2</v>
      </c>
      <c r="Y1651" s="1">
        <f t="shared" si="468"/>
        <v>0</v>
      </c>
      <c r="Z1651" s="1" t="str">
        <f>VLOOKUP(BIN2DEC(MID(HEX2BIN(MID(H1651,3,2),8),2,5)),Codes!$E$1:$F$18,2)</f>
        <v>Grab</v>
      </c>
      <c r="AA1651" s="6" t="str">
        <f t="shared" si="469"/>
        <v>0</v>
      </c>
      <c r="AB1651" s="1">
        <f t="shared" si="470"/>
        <v>0</v>
      </c>
      <c r="AC1651" s="1" t="str">
        <f>VLOOKUP(BIN2DEC(RIGHT(HEX2BIN(MID(H1651,6,1),4),1)&amp;LEFT(HEX2BIN(MID(H1651,7,1),4),1)),Codes!$K$1:$L$5,2)</f>
        <v>M</v>
      </c>
      <c r="AD1651" s="1" t="str">
        <f>VLOOKUP(BIN2DEC(RIGHT(HEX2BIN(MID(H1651,7,1),4),3)&amp;LEFT(HEX2BIN(MID(H1651,8,1),4),2)),Codes!$H$2:$I$33,2)</f>
        <v>Kick</v>
      </c>
      <c r="AE1651" s="1" t="str">
        <f t="shared" si="471"/>
        <v>1</v>
      </c>
      <c r="AF1651" s="1" t="str">
        <f t="shared" si="472"/>
        <v>1</v>
      </c>
      <c r="AH1651" s="6">
        <f t="shared" si="473"/>
        <v>34</v>
      </c>
    </row>
    <row r="1652" spans="1:34">
      <c r="A1652" s="3" t="s">
        <v>6147</v>
      </c>
      <c r="B1652" s="1" t="s">
        <v>43</v>
      </c>
      <c r="C1652" s="6" t="s">
        <v>1797</v>
      </c>
      <c r="D1652" s="9" t="s">
        <v>494</v>
      </c>
      <c r="E1652" s="9" t="s">
        <v>265</v>
      </c>
      <c r="F1652" s="9" t="s">
        <v>4754</v>
      </c>
      <c r="G1652" s="9" t="s">
        <v>481</v>
      </c>
      <c r="H1652" s="9" t="s">
        <v>482</v>
      </c>
      <c r="J1652" s="6" t="str">
        <f t="shared" si="457"/>
        <v>001011</v>
      </c>
      <c r="K1652" s="1">
        <f t="shared" si="458"/>
        <v>2</v>
      </c>
      <c r="L1652" s="6" t="str">
        <f t="shared" si="459"/>
        <v>00000</v>
      </c>
      <c r="M1652" s="1">
        <f t="shared" si="460"/>
        <v>0</v>
      </c>
      <c r="N1652" s="6" t="str">
        <f t="shared" si="461"/>
        <v>00</v>
      </c>
      <c r="O1652" s="1">
        <f t="shared" si="462"/>
        <v>0</v>
      </c>
      <c r="P1652" s="1">
        <f>IF(HEX2DEC(LEFT(E1652,4))&gt;=32768,HEX2DEC(LEFT(E1652,4))-65536,HEX2DEC(LEFT(E1652,4)))/Codes!$N$2</f>
        <v>2.4</v>
      </c>
      <c r="Q1652" s="1">
        <f>IF(HEX2DEC(RIGHT(E1652,4))&gt;=32768,HEX2DEC(RIGHT(E1652,4))-65536,HEX2DEC(RIGHT(E1652,4)))/Codes!$N$2</f>
        <v>0</v>
      </c>
      <c r="R1652" s="1">
        <f>IF(HEX2DEC(LEFT(F1652,4))&gt;=32768,HEX2DEC(LEFT(F1652,4))-65536,HEX2DEC(LEFT(F1652,4)))/Codes!$N$2</f>
        <v>5.2</v>
      </c>
      <c r="S1652" s="1">
        <f>IF(HEX2DEC(RIGHT(F1652,4))&gt;=32768,HEX2DEC(RIGHT(F1652,4))-65536,HEX2DEC(RIGHT(F1652,4)))/Codes!$N$2</f>
        <v>-1.6</v>
      </c>
      <c r="T1652" s="18">
        <f t="shared" si="463"/>
        <v>361</v>
      </c>
      <c r="U1652" s="1">
        <f t="shared" si="464"/>
        <v>100</v>
      </c>
      <c r="V1652" s="1">
        <f t="shared" si="465"/>
        <v>0</v>
      </c>
      <c r="W1652" s="1" t="str">
        <f t="shared" si="466"/>
        <v>100</v>
      </c>
      <c r="X1652" s="1">
        <f t="shared" si="467"/>
        <v>2</v>
      </c>
      <c r="Y1652" s="1">
        <f t="shared" si="468"/>
        <v>0</v>
      </c>
      <c r="Z1652" s="1" t="str">
        <f>VLOOKUP(BIN2DEC(MID(HEX2BIN(MID(H1652,3,2),8),2,5)),Codes!$E$1:$F$18,2)</f>
        <v>Grab</v>
      </c>
      <c r="AA1652" s="6" t="str">
        <f t="shared" si="469"/>
        <v>0</v>
      </c>
      <c r="AB1652" s="1">
        <f t="shared" si="470"/>
        <v>0</v>
      </c>
      <c r="AC1652" s="1" t="str">
        <f>VLOOKUP(BIN2DEC(RIGHT(HEX2BIN(MID(H1652,6,1),4),1)&amp;LEFT(HEX2BIN(MID(H1652,7,1),4),1)),Codes!$K$1:$L$5,2)</f>
        <v>M</v>
      </c>
      <c r="AD1652" s="1" t="str">
        <f>VLOOKUP(BIN2DEC(RIGHT(HEX2BIN(MID(H1652,7,1),4),3)&amp;LEFT(HEX2BIN(MID(H1652,8,1),4),2)),Codes!$H$2:$I$33,2)</f>
        <v>Kick</v>
      </c>
      <c r="AE1652" s="1" t="str">
        <f t="shared" si="471"/>
        <v>1</v>
      </c>
      <c r="AF1652" s="1" t="str">
        <f t="shared" si="472"/>
        <v>1</v>
      </c>
      <c r="AH1652" s="6">
        <f t="shared" si="473"/>
        <v>34</v>
      </c>
    </row>
    <row r="1653" spans="1:34">
      <c r="A1653" s="3" t="s">
        <v>6149</v>
      </c>
      <c r="B1653" s="1" t="s">
        <v>43</v>
      </c>
      <c r="C1653" s="6" t="s">
        <v>530</v>
      </c>
      <c r="D1653" s="9" t="s">
        <v>6150</v>
      </c>
      <c r="E1653" s="9" t="s">
        <v>232</v>
      </c>
      <c r="F1653" s="9" t="s">
        <v>91</v>
      </c>
      <c r="G1653" s="9" t="s">
        <v>501</v>
      </c>
      <c r="H1653" s="9" t="s">
        <v>259</v>
      </c>
      <c r="J1653" s="6" t="str">
        <f t="shared" si="457"/>
        <v>001011</v>
      </c>
      <c r="K1653" s="1">
        <f t="shared" si="458"/>
        <v>0</v>
      </c>
      <c r="L1653" s="6" t="str">
        <f t="shared" si="459"/>
        <v>00010</v>
      </c>
      <c r="M1653" s="1">
        <f t="shared" si="460"/>
        <v>300</v>
      </c>
      <c r="N1653" s="6" t="str">
        <f t="shared" si="461"/>
        <v>00</v>
      </c>
      <c r="O1653" s="1">
        <f t="shared" si="462"/>
        <v>3</v>
      </c>
      <c r="P1653" s="1">
        <f>IF(HEX2DEC(LEFT(E1653,4))&gt;=32768,HEX2DEC(LEFT(E1653,4))-65536,HEX2DEC(LEFT(E1653,4)))/Codes!$N$2</f>
        <v>4.8</v>
      </c>
      <c r="Q1653" s="1">
        <f>IF(HEX2DEC(RIGHT(E1653,4))&gt;=32768,HEX2DEC(RIGHT(E1653,4))-65536,HEX2DEC(RIGHT(E1653,4)))/Codes!$N$2</f>
        <v>0</v>
      </c>
      <c r="R1653" s="1">
        <f>IF(HEX2DEC(LEFT(F1653,4))&gt;=32768,HEX2DEC(LEFT(F1653,4))-65536,HEX2DEC(LEFT(F1653,4)))/Codes!$N$2</f>
        <v>0</v>
      </c>
      <c r="S1653" s="1">
        <f>IF(HEX2DEC(RIGHT(F1653,4))&gt;=32768,HEX2DEC(RIGHT(F1653,4))-65536,HEX2DEC(RIGHT(F1653,4)))/Codes!$N$2</f>
        <v>0</v>
      </c>
      <c r="T1653" s="18">
        <f t="shared" si="463"/>
        <v>80</v>
      </c>
      <c r="U1653" s="1">
        <f t="shared" si="464"/>
        <v>100</v>
      </c>
      <c r="V1653" s="1">
        <f t="shared" si="465"/>
        <v>134</v>
      </c>
      <c r="W1653" s="1" t="str">
        <f t="shared" si="466"/>
        <v>100</v>
      </c>
      <c r="X1653" s="1">
        <f t="shared" si="467"/>
        <v>1</v>
      </c>
      <c r="Y1653" s="1">
        <f t="shared" si="468"/>
        <v>0</v>
      </c>
      <c r="Z1653" s="1" t="str">
        <f>VLOOKUP(BIN2DEC(MID(HEX2BIN(MID(H1653,3,2),8),2,5)),Codes!$E$1:$F$18,2)</f>
        <v>Normal</v>
      </c>
      <c r="AA1653" s="6" t="str">
        <f t="shared" si="469"/>
        <v>0</v>
      </c>
      <c r="AB1653" s="1">
        <f t="shared" si="470"/>
        <v>0</v>
      </c>
      <c r="AC1653" s="1" t="str">
        <f>VLOOKUP(BIN2DEC(RIGHT(HEX2BIN(MID(H1653,6,1),4),1)&amp;LEFT(HEX2BIN(MID(H1653,7,1),4),1)),Codes!$K$1:$L$5,2)</f>
        <v>S</v>
      </c>
      <c r="AD1653" s="1" t="str">
        <f>VLOOKUP(BIN2DEC(RIGHT(HEX2BIN(MID(H1653,7,1),4),3)&amp;LEFT(HEX2BIN(MID(H1653,8,1),4),2)),Codes!$H$2:$I$33,2)</f>
        <v>Punch</v>
      </c>
      <c r="AE1653" s="1" t="str">
        <f t="shared" si="471"/>
        <v>1</v>
      </c>
      <c r="AF1653" s="1" t="str">
        <f t="shared" si="472"/>
        <v>1</v>
      </c>
      <c r="AH1653" s="6">
        <f t="shared" si="473"/>
        <v>1</v>
      </c>
    </row>
    <row r="1654" spans="1:34">
      <c r="A1654" s="3" t="s">
        <v>6162</v>
      </c>
      <c r="B1654" s="1" t="s">
        <v>43</v>
      </c>
      <c r="C1654" s="6" t="s">
        <v>6163</v>
      </c>
      <c r="D1654" s="9" t="s">
        <v>479</v>
      </c>
      <c r="E1654" s="9" t="s">
        <v>232</v>
      </c>
      <c r="F1654" s="9" t="s">
        <v>162</v>
      </c>
      <c r="G1654" s="9" t="s">
        <v>6164</v>
      </c>
      <c r="H1654" s="9" t="s">
        <v>188</v>
      </c>
      <c r="J1654" s="6" t="str">
        <f t="shared" si="457"/>
        <v>001011</v>
      </c>
      <c r="K1654" s="1">
        <f t="shared" si="458"/>
        <v>0</v>
      </c>
      <c r="L1654" s="6" t="str">
        <f t="shared" si="459"/>
        <v>00000</v>
      </c>
      <c r="M1654" s="1">
        <f t="shared" si="460"/>
        <v>0</v>
      </c>
      <c r="N1654" s="6" t="str">
        <f t="shared" si="461"/>
        <v>00</v>
      </c>
      <c r="O1654" s="1">
        <f t="shared" si="462"/>
        <v>0</v>
      </c>
      <c r="P1654" s="1">
        <f>IF(HEX2DEC(LEFT(E1654,4))&gt;=32768,HEX2DEC(LEFT(E1654,4))-65536,HEX2DEC(LEFT(E1654,4)))/Codes!$N$2</f>
        <v>4.8</v>
      </c>
      <c r="Q1654" s="1">
        <f>IF(HEX2DEC(RIGHT(E1654,4))&gt;=32768,HEX2DEC(RIGHT(E1654,4))-65536,HEX2DEC(RIGHT(E1654,4)))/Codes!$N$2</f>
        <v>0</v>
      </c>
      <c r="R1654" s="1">
        <f>IF(HEX2DEC(LEFT(F1654,4))&gt;=32768,HEX2DEC(LEFT(F1654,4))-65536,HEX2DEC(LEFT(F1654,4)))/Codes!$N$2</f>
        <v>4</v>
      </c>
      <c r="S1654" s="1">
        <f>IF(HEX2DEC(RIGHT(F1654,4))&gt;=32768,HEX2DEC(RIGHT(F1654,4))-65536,HEX2DEC(RIGHT(F1654,4)))/Codes!$N$2</f>
        <v>3.2</v>
      </c>
      <c r="T1654" s="18">
        <f t="shared" si="463"/>
        <v>270</v>
      </c>
      <c r="U1654" s="1">
        <f t="shared" si="464"/>
        <v>100</v>
      </c>
      <c r="V1654" s="1">
        <f t="shared" si="465"/>
        <v>18</v>
      </c>
      <c r="W1654" s="1" t="str">
        <f t="shared" si="466"/>
        <v>100</v>
      </c>
      <c r="X1654" s="1">
        <f t="shared" si="467"/>
        <v>1</v>
      </c>
      <c r="Y1654" s="1">
        <f t="shared" si="468"/>
        <v>0</v>
      </c>
      <c r="Z1654" s="1" t="str">
        <f>VLOOKUP(BIN2DEC(MID(HEX2BIN(MID(H1654,3,2),8),2,5)),Codes!$E$1:$F$18,2)</f>
        <v>Normal</v>
      </c>
      <c r="AA1654" s="6" t="str">
        <f t="shared" si="469"/>
        <v>0</v>
      </c>
      <c r="AB1654" s="1">
        <f t="shared" si="470"/>
        <v>0</v>
      </c>
      <c r="AC1654" s="1" t="str">
        <f>VLOOKUP(BIN2DEC(RIGHT(HEX2BIN(MID(H1654,6,1),4),1)&amp;LEFT(HEX2BIN(MID(H1654,7,1),4),1)),Codes!$K$1:$L$5,2)</f>
        <v>M</v>
      </c>
      <c r="AD1654" s="1" t="str">
        <f>VLOOKUP(BIN2DEC(RIGHT(HEX2BIN(MID(H1654,7,1),4),3)&amp;LEFT(HEX2BIN(MID(H1654,8,1),4),2)),Codes!$H$2:$I$33,2)</f>
        <v>Kick</v>
      </c>
      <c r="AE1654" s="1" t="str">
        <f t="shared" si="471"/>
        <v>1</v>
      </c>
      <c r="AF1654" s="1" t="str">
        <f t="shared" si="472"/>
        <v>1</v>
      </c>
      <c r="AH1654" s="6">
        <f t="shared" si="473"/>
        <v>34</v>
      </c>
    </row>
    <row r="1655" spans="1:34">
      <c r="A1655" s="3" t="s">
        <v>6165</v>
      </c>
      <c r="B1655" s="1" t="s">
        <v>43</v>
      </c>
      <c r="C1655" s="6" t="s">
        <v>6166</v>
      </c>
      <c r="D1655" s="9" t="s">
        <v>702</v>
      </c>
      <c r="E1655" s="9" t="s">
        <v>232</v>
      </c>
      <c r="F1655" s="9" t="s">
        <v>898</v>
      </c>
      <c r="G1655" s="9" t="s">
        <v>6167</v>
      </c>
      <c r="H1655" s="9" t="s">
        <v>163</v>
      </c>
      <c r="J1655" s="6" t="str">
        <f t="shared" si="457"/>
        <v>001011</v>
      </c>
      <c r="K1655" s="1">
        <f t="shared" si="458"/>
        <v>0</v>
      </c>
      <c r="L1655" s="6" t="str">
        <f t="shared" si="459"/>
        <v>00000</v>
      </c>
      <c r="M1655" s="1">
        <f t="shared" si="460"/>
        <v>0</v>
      </c>
      <c r="N1655" s="6" t="str">
        <f t="shared" si="461"/>
        <v>00</v>
      </c>
      <c r="O1655" s="1">
        <f t="shared" si="462"/>
        <v>1</v>
      </c>
      <c r="P1655" s="1">
        <f>IF(HEX2DEC(LEFT(E1655,4))&gt;=32768,HEX2DEC(LEFT(E1655,4))-65536,HEX2DEC(LEFT(E1655,4)))/Codes!$N$2</f>
        <v>4.8</v>
      </c>
      <c r="Q1655" s="1">
        <f>IF(HEX2DEC(RIGHT(E1655,4))&gt;=32768,HEX2DEC(RIGHT(E1655,4))-65536,HEX2DEC(RIGHT(E1655,4)))/Codes!$N$2</f>
        <v>0</v>
      </c>
      <c r="R1655" s="1">
        <f>IF(HEX2DEC(LEFT(F1655,4))&gt;=32768,HEX2DEC(LEFT(F1655,4))-65536,HEX2DEC(LEFT(F1655,4)))/Codes!$N$2</f>
        <v>4</v>
      </c>
      <c r="S1655" s="1">
        <f>IF(HEX2DEC(RIGHT(F1655,4))&gt;=32768,HEX2DEC(RIGHT(F1655,4))-65536,HEX2DEC(RIGHT(F1655,4)))/Codes!$N$2</f>
        <v>2.4</v>
      </c>
      <c r="T1655" s="18">
        <f t="shared" si="463"/>
        <v>90</v>
      </c>
      <c r="U1655" s="1">
        <f t="shared" si="464"/>
        <v>100</v>
      </c>
      <c r="V1655" s="1">
        <f t="shared" si="465"/>
        <v>0</v>
      </c>
      <c r="W1655" s="1" t="str">
        <f t="shared" si="466"/>
        <v>100</v>
      </c>
      <c r="X1655" s="1">
        <f t="shared" si="467"/>
        <v>1</v>
      </c>
      <c r="Y1655" s="1">
        <f t="shared" si="468"/>
        <v>10</v>
      </c>
      <c r="Z1655" s="1" t="str">
        <f>VLOOKUP(BIN2DEC(MID(HEX2BIN(MID(H1655,3,2),8),2,5)),Codes!$E$1:$F$18,2)</f>
        <v>Normal</v>
      </c>
      <c r="AA1655" s="6" t="str">
        <f t="shared" si="469"/>
        <v>0</v>
      </c>
      <c r="AB1655" s="1">
        <f t="shared" si="470"/>
        <v>0</v>
      </c>
      <c r="AC1655" s="1" t="str">
        <f>VLOOKUP(BIN2DEC(RIGHT(HEX2BIN(MID(H1655,6,1),4),1)&amp;LEFT(HEX2BIN(MID(H1655,7,1),4),1)),Codes!$K$1:$L$5,2)</f>
        <v>M</v>
      </c>
      <c r="AD1655" s="1" t="str">
        <f>VLOOKUP(BIN2DEC(RIGHT(HEX2BIN(MID(H1655,7,1),4),3)&amp;LEFT(HEX2BIN(MID(H1655,8,1),4),2)),Codes!$H$2:$I$33,2)</f>
        <v>Kick</v>
      </c>
      <c r="AE1655" s="1" t="str">
        <f t="shared" si="471"/>
        <v>1</v>
      </c>
      <c r="AF1655" s="1" t="str">
        <f t="shared" si="472"/>
        <v>1</v>
      </c>
      <c r="AH1655" s="6">
        <f t="shared" si="473"/>
        <v>34</v>
      </c>
    </row>
    <row r="1656" spans="1:34">
      <c r="A1656" s="3" t="s">
        <v>6256</v>
      </c>
      <c r="B1656" s="1" t="s">
        <v>43</v>
      </c>
      <c r="C1656" s="6" t="s">
        <v>88</v>
      </c>
      <c r="D1656" s="9" t="s">
        <v>702</v>
      </c>
      <c r="E1656" s="9" t="s">
        <v>1052</v>
      </c>
      <c r="F1656" s="9" t="s">
        <v>91</v>
      </c>
      <c r="G1656" s="9" t="s">
        <v>1053</v>
      </c>
      <c r="H1656" s="9" t="s">
        <v>1054</v>
      </c>
      <c r="J1656" s="6" t="str">
        <f t="shared" si="457"/>
        <v>001011</v>
      </c>
      <c r="K1656" s="1">
        <f t="shared" si="458"/>
        <v>0</v>
      </c>
      <c r="L1656" s="6" t="str">
        <f t="shared" si="459"/>
        <v>00000</v>
      </c>
      <c r="M1656" s="1">
        <f t="shared" si="460"/>
        <v>0</v>
      </c>
      <c r="N1656" s="6" t="str">
        <f t="shared" si="461"/>
        <v>00</v>
      </c>
      <c r="O1656" s="1">
        <f t="shared" si="462"/>
        <v>1</v>
      </c>
      <c r="P1656" s="1">
        <f>IF(HEX2DEC(LEFT(E1656,4))&gt;=32768,HEX2DEC(LEFT(E1656,4))-65536,HEX2DEC(LEFT(E1656,4)))/Codes!$N$2</f>
        <v>1.024</v>
      </c>
      <c r="Q1656" s="1">
        <f>IF(HEX2DEC(RIGHT(E1656,4))&gt;=32768,HEX2DEC(RIGHT(E1656,4))-65536,HEX2DEC(RIGHT(E1656,4)))/Codes!$N$2</f>
        <v>0</v>
      </c>
      <c r="R1656" s="1">
        <f>IF(HEX2DEC(LEFT(F1656,4))&gt;=32768,HEX2DEC(LEFT(F1656,4))-65536,HEX2DEC(LEFT(F1656,4)))/Codes!$N$2</f>
        <v>0</v>
      </c>
      <c r="S1656" s="1">
        <f>IF(HEX2DEC(RIGHT(F1656,4))&gt;=32768,HEX2DEC(RIGHT(F1656,4))-65536,HEX2DEC(RIGHT(F1656,4)))/Codes!$N$2</f>
        <v>0</v>
      </c>
      <c r="T1656" s="18">
        <f t="shared" si="463"/>
        <v>80</v>
      </c>
      <c r="U1656" s="1">
        <f t="shared" si="464"/>
        <v>30</v>
      </c>
      <c r="V1656" s="1">
        <f t="shared" si="465"/>
        <v>0</v>
      </c>
      <c r="W1656" s="1" t="str">
        <f t="shared" si="466"/>
        <v>000</v>
      </c>
      <c r="X1656" s="1">
        <f t="shared" si="467"/>
        <v>0</v>
      </c>
      <c r="Y1656" s="1">
        <f t="shared" si="468"/>
        <v>45</v>
      </c>
      <c r="Z1656" s="1" t="str">
        <f>VLOOKUP(BIN2DEC(MID(HEX2BIN(MID(H1656,3,2),8),2,5)),Codes!$E$1:$F$18,2)</f>
        <v>Flame</v>
      </c>
      <c r="AA1656" s="6" t="str">
        <f t="shared" si="469"/>
        <v>1</v>
      </c>
      <c r="AB1656" s="1">
        <f t="shared" si="470"/>
        <v>0</v>
      </c>
      <c r="AC1656" s="1" t="str">
        <f>VLOOKUP(BIN2DEC(RIGHT(HEX2BIN(MID(H1656,6,1),4),1)&amp;LEFT(HEX2BIN(MID(H1656,7,1),4),1)),Codes!$K$1:$L$5,2)</f>
        <v>S</v>
      </c>
      <c r="AD1656" s="1" t="str">
        <f>VLOOKUP(BIN2DEC(RIGHT(HEX2BIN(MID(H1656,7,1),4),3)&amp;LEFT(HEX2BIN(MID(H1656,8,1),4),2)),Codes!$H$2:$I$33,2)</f>
        <v>[Burn]</v>
      </c>
      <c r="AE1656" s="1" t="str">
        <f t="shared" si="471"/>
        <v>1</v>
      </c>
      <c r="AF1656" s="1" t="str">
        <f t="shared" si="472"/>
        <v>1</v>
      </c>
      <c r="AH1656" s="6">
        <f t="shared" si="473"/>
        <v>24</v>
      </c>
    </row>
    <row r="1657" spans="1:34">
      <c r="A1657" s="3" t="s">
        <v>6257</v>
      </c>
      <c r="B1657" s="1" t="s">
        <v>43</v>
      </c>
      <c r="C1657" s="6" t="s">
        <v>76</v>
      </c>
      <c r="D1657" s="9" t="s">
        <v>853</v>
      </c>
      <c r="E1657" s="9" t="s">
        <v>265</v>
      </c>
      <c r="F1657" s="9" t="s">
        <v>91</v>
      </c>
      <c r="G1657" s="9" t="s">
        <v>1591</v>
      </c>
      <c r="H1657" s="9" t="s">
        <v>3363</v>
      </c>
      <c r="J1657" s="6" t="str">
        <f t="shared" si="457"/>
        <v>001011</v>
      </c>
      <c r="K1657" s="1">
        <f t="shared" si="458"/>
        <v>0</v>
      </c>
      <c r="L1657" s="6" t="str">
        <f t="shared" si="459"/>
        <v>00000</v>
      </c>
      <c r="M1657" s="1">
        <f t="shared" si="460"/>
        <v>0</v>
      </c>
      <c r="N1657" s="6" t="str">
        <f t="shared" si="461"/>
        <v>00</v>
      </c>
      <c r="O1657" s="1">
        <f t="shared" si="462"/>
        <v>8</v>
      </c>
      <c r="P1657" s="1">
        <f>IF(HEX2DEC(LEFT(E1657,4))&gt;=32768,HEX2DEC(LEFT(E1657,4))-65536,HEX2DEC(LEFT(E1657,4)))/Codes!$N$2</f>
        <v>2.4</v>
      </c>
      <c r="Q1657" s="1">
        <f>IF(HEX2DEC(RIGHT(E1657,4))&gt;=32768,HEX2DEC(RIGHT(E1657,4))-65536,HEX2DEC(RIGHT(E1657,4)))/Codes!$N$2</f>
        <v>0</v>
      </c>
      <c r="R1657" s="1">
        <f>IF(HEX2DEC(LEFT(F1657,4))&gt;=32768,HEX2DEC(LEFT(F1657,4))-65536,HEX2DEC(LEFT(F1657,4)))/Codes!$N$2</f>
        <v>0</v>
      </c>
      <c r="S1657" s="1">
        <f>IF(HEX2DEC(RIGHT(F1657,4))&gt;=32768,HEX2DEC(RIGHT(F1657,4))-65536,HEX2DEC(RIGHT(F1657,4)))/Codes!$N$2</f>
        <v>0</v>
      </c>
      <c r="T1657" s="18">
        <f t="shared" si="463"/>
        <v>361</v>
      </c>
      <c r="U1657" s="1">
        <f t="shared" si="464"/>
        <v>25</v>
      </c>
      <c r="V1657" s="1">
        <f t="shared" si="465"/>
        <v>0</v>
      </c>
      <c r="W1657" s="1" t="str">
        <f t="shared" si="466"/>
        <v>000</v>
      </c>
      <c r="X1657" s="1">
        <f t="shared" si="467"/>
        <v>0</v>
      </c>
      <c r="Y1657" s="1">
        <f t="shared" si="468"/>
        <v>5</v>
      </c>
      <c r="Z1657" s="1" t="str">
        <f>VLOOKUP(BIN2DEC(MID(HEX2BIN(MID(H1657,3,2),8),2,5)),Codes!$E$1:$F$18,2)</f>
        <v>Normal</v>
      </c>
      <c r="AA1657" s="6" t="str">
        <f t="shared" si="469"/>
        <v>1</v>
      </c>
      <c r="AB1657" s="1">
        <f t="shared" si="470"/>
        <v>0</v>
      </c>
      <c r="AC1657" s="1" t="str">
        <f>VLOOKUP(BIN2DEC(RIGHT(HEX2BIN(MID(H1657,6,1),4),1)&amp;LEFT(HEX2BIN(MID(H1657,7,1),4),1)),Codes!$K$1:$L$5,2)</f>
        <v>M</v>
      </c>
      <c r="AD1657" s="1" t="str">
        <f>VLOOKUP(BIN2DEC(RIGHT(HEX2BIN(MID(H1657,7,1),4),3)&amp;LEFT(HEX2BIN(MID(H1657,8,1),4),2)),Codes!$H$2:$I$33,2)</f>
        <v>Shell</v>
      </c>
      <c r="AE1657" s="1" t="str">
        <f t="shared" si="471"/>
        <v>1</v>
      </c>
      <c r="AF1657" s="1" t="str">
        <f t="shared" si="472"/>
        <v>1</v>
      </c>
      <c r="AH1657" s="6">
        <f t="shared" si="473"/>
        <v>42</v>
      </c>
    </row>
    <row r="1658" spans="1:34">
      <c r="A1658" s="3" t="s">
        <v>6258</v>
      </c>
      <c r="B1658" s="1" t="s">
        <v>43</v>
      </c>
      <c r="C1658" s="6" t="s">
        <v>34</v>
      </c>
      <c r="D1658" s="9" t="s">
        <v>270</v>
      </c>
      <c r="E1658" s="9" t="s">
        <v>1352</v>
      </c>
      <c r="F1658" s="9" t="s">
        <v>6174</v>
      </c>
      <c r="G1658" s="9" t="s">
        <v>6175</v>
      </c>
      <c r="H1658" s="9" t="s">
        <v>6176</v>
      </c>
      <c r="J1658" s="6" t="str">
        <f t="shared" si="457"/>
        <v>001011</v>
      </c>
      <c r="K1658" s="1">
        <f t="shared" si="458"/>
        <v>0</v>
      </c>
      <c r="L1658" s="6" t="str">
        <f t="shared" si="459"/>
        <v>00000</v>
      </c>
      <c r="M1658" s="1">
        <f t="shared" si="460"/>
        <v>0</v>
      </c>
      <c r="N1658" s="6" t="str">
        <f t="shared" si="461"/>
        <v>00</v>
      </c>
      <c r="O1658" s="1">
        <f t="shared" si="462"/>
        <v>3</v>
      </c>
      <c r="P1658" s="1">
        <f>IF(HEX2DEC(LEFT(E1658,4))&gt;=32768,HEX2DEC(LEFT(E1658,4))-65536,HEX2DEC(LEFT(E1658,4)))/Codes!$N$2</f>
        <v>1.2</v>
      </c>
      <c r="Q1658" s="1">
        <f>IF(HEX2DEC(RIGHT(E1658,4))&gt;=32768,HEX2DEC(RIGHT(E1658,4))-65536,HEX2DEC(RIGHT(E1658,4)))/Codes!$N$2</f>
        <v>0</v>
      </c>
      <c r="R1658" s="1">
        <f>IF(HEX2DEC(LEFT(F1658,4))&gt;=32768,HEX2DEC(LEFT(F1658,4))-65536,HEX2DEC(LEFT(F1658,4)))/Codes!$N$2</f>
        <v>0</v>
      </c>
      <c r="S1658" s="1">
        <f>IF(HEX2DEC(RIGHT(F1658,4))&gt;=32768,HEX2DEC(RIGHT(F1658,4))-65536,HEX2DEC(RIGHT(F1658,4)))/Codes!$N$2</f>
        <v>-0.8</v>
      </c>
      <c r="T1658" s="18">
        <f t="shared" si="463"/>
        <v>361</v>
      </c>
      <c r="U1658" s="1">
        <f t="shared" si="464"/>
        <v>100</v>
      </c>
      <c r="V1658" s="1">
        <f t="shared" si="465"/>
        <v>101</v>
      </c>
      <c r="W1658" s="1" t="str">
        <f t="shared" si="466"/>
        <v>000</v>
      </c>
      <c r="X1658" s="1">
        <f t="shared" si="467"/>
        <v>0</v>
      </c>
      <c r="Y1658" s="1">
        <f t="shared" si="468"/>
        <v>0</v>
      </c>
      <c r="Z1658" s="1" t="str">
        <f>VLOOKUP(BIN2DEC(MID(HEX2BIN(MID(H1658,3,2),8),2,5)),Codes!$E$1:$F$18,2)</f>
        <v>Normal</v>
      </c>
      <c r="AA1658" s="6" t="str">
        <f t="shared" si="469"/>
        <v>0</v>
      </c>
      <c r="AB1658" s="1">
        <f t="shared" si="470"/>
        <v>0</v>
      </c>
      <c r="AC1658" s="1" t="str">
        <f>VLOOKUP(BIN2DEC(RIGHT(HEX2BIN(MID(H1658,6,1),4),1)&amp;LEFT(HEX2BIN(MID(H1658,7,1),4),1)),Codes!$K$1:$L$5,2)</f>
        <v>S</v>
      </c>
      <c r="AD1658" s="1" t="str">
        <f>VLOOKUP(BIN2DEC(RIGHT(HEX2BIN(MID(H1658,7,1),4),3)&amp;LEFT(HEX2BIN(MID(H1658,8,1),4),2)),Codes!$H$2:$I$33,2)</f>
        <v>[Punch]</v>
      </c>
      <c r="AE1658" s="1" t="str">
        <f t="shared" si="471"/>
        <v>1</v>
      </c>
      <c r="AF1658" s="1" t="str">
        <f t="shared" si="472"/>
        <v>1</v>
      </c>
      <c r="AH1658" s="6">
        <f t="shared" si="473"/>
        <v>17</v>
      </c>
    </row>
    <row r="1659" spans="1:34">
      <c r="A1659" s="3" t="s">
        <v>6259</v>
      </c>
      <c r="B1659" s="1" t="s">
        <v>43</v>
      </c>
      <c r="C1659" s="6" t="s">
        <v>34</v>
      </c>
      <c r="D1659" s="9" t="s">
        <v>273</v>
      </c>
      <c r="E1659" s="9" t="s">
        <v>1352</v>
      </c>
      <c r="F1659" s="9" t="s">
        <v>6177</v>
      </c>
      <c r="G1659" s="9" t="s">
        <v>6175</v>
      </c>
      <c r="H1659" s="9" t="s">
        <v>6176</v>
      </c>
      <c r="J1659" s="6" t="str">
        <f t="shared" si="457"/>
        <v>001011</v>
      </c>
      <c r="K1659" s="1">
        <f t="shared" si="458"/>
        <v>1</v>
      </c>
      <c r="L1659" s="6" t="str">
        <f t="shared" si="459"/>
        <v>00000</v>
      </c>
      <c r="M1659" s="1">
        <f t="shared" si="460"/>
        <v>0</v>
      </c>
      <c r="N1659" s="6" t="str">
        <f t="shared" si="461"/>
        <v>00</v>
      </c>
      <c r="O1659" s="1">
        <f t="shared" si="462"/>
        <v>3</v>
      </c>
      <c r="P1659" s="1">
        <f>IF(HEX2DEC(LEFT(E1659,4))&gt;=32768,HEX2DEC(LEFT(E1659,4))-65536,HEX2DEC(LEFT(E1659,4)))/Codes!$N$2</f>
        <v>1.2</v>
      </c>
      <c r="Q1659" s="1">
        <f>IF(HEX2DEC(RIGHT(E1659,4))&gt;=32768,HEX2DEC(RIGHT(E1659,4))-65536,HEX2DEC(RIGHT(E1659,4)))/Codes!$N$2</f>
        <v>0</v>
      </c>
      <c r="R1659" s="1">
        <f>IF(HEX2DEC(LEFT(F1659,4))&gt;=32768,HEX2DEC(LEFT(F1659,4))-65536,HEX2DEC(LEFT(F1659,4)))/Codes!$N$2</f>
        <v>0</v>
      </c>
      <c r="S1659" s="1">
        <f>IF(HEX2DEC(RIGHT(F1659,4))&gt;=32768,HEX2DEC(RIGHT(F1659,4))-65536,HEX2DEC(RIGHT(F1659,4)))/Codes!$N$2</f>
        <v>-3.7320000000000002</v>
      </c>
      <c r="T1659" s="18">
        <f t="shared" si="463"/>
        <v>361</v>
      </c>
      <c r="U1659" s="1">
        <f t="shared" si="464"/>
        <v>100</v>
      </c>
      <c r="V1659" s="1">
        <f t="shared" si="465"/>
        <v>101</v>
      </c>
      <c r="W1659" s="1" t="str">
        <f t="shared" si="466"/>
        <v>000</v>
      </c>
      <c r="X1659" s="1">
        <f t="shared" si="467"/>
        <v>0</v>
      </c>
      <c r="Y1659" s="1">
        <f t="shared" si="468"/>
        <v>0</v>
      </c>
      <c r="Z1659" s="1" t="str">
        <f>VLOOKUP(BIN2DEC(MID(HEX2BIN(MID(H1659,3,2),8),2,5)),Codes!$E$1:$F$18,2)</f>
        <v>Normal</v>
      </c>
      <c r="AA1659" s="6" t="str">
        <f t="shared" si="469"/>
        <v>0</v>
      </c>
      <c r="AB1659" s="1">
        <f t="shared" si="470"/>
        <v>0</v>
      </c>
      <c r="AC1659" s="1" t="str">
        <f>VLOOKUP(BIN2DEC(RIGHT(HEX2BIN(MID(H1659,6,1),4),1)&amp;LEFT(HEX2BIN(MID(H1659,7,1),4),1)),Codes!$K$1:$L$5,2)</f>
        <v>S</v>
      </c>
      <c r="AD1659" s="1" t="str">
        <f>VLOOKUP(BIN2DEC(RIGHT(HEX2BIN(MID(H1659,7,1),4),3)&amp;LEFT(HEX2BIN(MID(H1659,8,1),4),2)),Codes!$H$2:$I$33,2)</f>
        <v>[Punch]</v>
      </c>
      <c r="AE1659" s="1" t="str">
        <f t="shared" si="471"/>
        <v>1</v>
      </c>
      <c r="AF1659" s="1" t="str">
        <f t="shared" si="472"/>
        <v>1</v>
      </c>
      <c r="AH1659" s="6">
        <f t="shared" si="473"/>
        <v>17</v>
      </c>
    </row>
    <row r="1660" spans="1:34">
      <c r="A1660" s="3" t="s">
        <v>6260</v>
      </c>
      <c r="B1660" s="1" t="s">
        <v>43</v>
      </c>
      <c r="C1660" s="6" t="s">
        <v>34</v>
      </c>
      <c r="D1660" s="9" t="s">
        <v>276</v>
      </c>
      <c r="E1660" s="9" t="s">
        <v>1352</v>
      </c>
      <c r="F1660" s="9" t="s">
        <v>6178</v>
      </c>
      <c r="G1660" s="9" t="s">
        <v>6175</v>
      </c>
      <c r="H1660" s="9" t="s">
        <v>6176</v>
      </c>
      <c r="J1660" s="6" t="str">
        <f t="shared" si="457"/>
        <v>001011</v>
      </c>
      <c r="K1660" s="1">
        <f t="shared" si="458"/>
        <v>2</v>
      </c>
      <c r="L1660" s="6" t="str">
        <f t="shared" si="459"/>
        <v>00000</v>
      </c>
      <c r="M1660" s="1">
        <f t="shared" si="460"/>
        <v>0</v>
      </c>
      <c r="N1660" s="6" t="str">
        <f t="shared" si="461"/>
        <v>00</v>
      </c>
      <c r="O1660" s="1">
        <f t="shared" si="462"/>
        <v>3</v>
      </c>
      <c r="P1660" s="1">
        <f>IF(HEX2DEC(LEFT(E1660,4))&gt;=32768,HEX2DEC(LEFT(E1660,4))-65536,HEX2DEC(LEFT(E1660,4)))/Codes!$N$2</f>
        <v>1.2</v>
      </c>
      <c r="Q1660" s="1">
        <f>IF(HEX2DEC(RIGHT(E1660,4))&gt;=32768,HEX2DEC(RIGHT(E1660,4))-65536,HEX2DEC(RIGHT(E1660,4)))/Codes!$N$2</f>
        <v>0</v>
      </c>
      <c r="R1660" s="1">
        <f>IF(HEX2DEC(LEFT(F1660,4))&gt;=32768,HEX2DEC(LEFT(F1660,4))-65536,HEX2DEC(LEFT(F1660,4)))/Codes!$N$2</f>
        <v>0</v>
      </c>
      <c r="S1660" s="1">
        <f>IF(HEX2DEC(RIGHT(F1660,4))&gt;=32768,HEX2DEC(RIGHT(F1660,4))-65536,HEX2DEC(RIGHT(F1660,4)))/Codes!$N$2</f>
        <v>-6.6639999999999997</v>
      </c>
      <c r="T1660" s="18">
        <f t="shared" si="463"/>
        <v>361</v>
      </c>
      <c r="U1660" s="1">
        <f t="shared" si="464"/>
        <v>100</v>
      </c>
      <c r="V1660" s="1">
        <f t="shared" si="465"/>
        <v>101</v>
      </c>
      <c r="W1660" s="1" t="str">
        <f t="shared" si="466"/>
        <v>000</v>
      </c>
      <c r="X1660" s="1">
        <f t="shared" si="467"/>
        <v>0</v>
      </c>
      <c r="Y1660" s="1">
        <f t="shared" si="468"/>
        <v>0</v>
      </c>
      <c r="Z1660" s="1" t="str">
        <f>VLOOKUP(BIN2DEC(MID(HEX2BIN(MID(H1660,3,2),8),2,5)),Codes!$E$1:$F$18,2)</f>
        <v>Normal</v>
      </c>
      <c r="AA1660" s="6" t="str">
        <f t="shared" si="469"/>
        <v>0</v>
      </c>
      <c r="AB1660" s="1">
        <f t="shared" si="470"/>
        <v>0</v>
      </c>
      <c r="AC1660" s="1" t="str">
        <f>VLOOKUP(BIN2DEC(RIGHT(HEX2BIN(MID(H1660,6,1),4),1)&amp;LEFT(HEX2BIN(MID(H1660,7,1),4),1)),Codes!$K$1:$L$5,2)</f>
        <v>S</v>
      </c>
      <c r="AD1660" s="1" t="str">
        <f>VLOOKUP(BIN2DEC(RIGHT(HEX2BIN(MID(H1660,7,1),4),3)&amp;LEFT(HEX2BIN(MID(H1660,8,1),4),2)),Codes!$H$2:$I$33,2)</f>
        <v>[Punch]</v>
      </c>
      <c r="AE1660" s="1" t="str">
        <f t="shared" si="471"/>
        <v>1</v>
      </c>
      <c r="AF1660" s="1" t="str">
        <f t="shared" si="472"/>
        <v>1</v>
      </c>
      <c r="AH1660" s="6">
        <f t="shared" si="473"/>
        <v>17</v>
      </c>
    </row>
    <row r="1661" spans="1:34">
      <c r="A1661" s="3" t="s">
        <v>6261</v>
      </c>
      <c r="B1661" s="1" t="s">
        <v>43</v>
      </c>
      <c r="C1661" s="6" t="s">
        <v>34</v>
      </c>
      <c r="D1661" s="9" t="s">
        <v>986</v>
      </c>
      <c r="E1661" s="9" t="s">
        <v>1352</v>
      </c>
      <c r="F1661" s="9" t="s">
        <v>6179</v>
      </c>
      <c r="G1661" s="9" t="s">
        <v>6175</v>
      </c>
      <c r="H1661" s="9" t="s">
        <v>6176</v>
      </c>
      <c r="J1661" s="6" t="str">
        <f t="shared" si="457"/>
        <v>001011</v>
      </c>
      <c r="K1661" s="1">
        <f t="shared" si="458"/>
        <v>3</v>
      </c>
      <c r="L1661" s="6" t="str">
        <f t="shared" si="459"/>
        <v>00000</v>
      </c>
      <c r="M1661" s="1">
        <f t="shared" si="460"/>
        <v>0</v>
      </c>
      <c r="N1661" s="6" t="str">
        <f t="shared" si="461"/>
        <v>00</v>
      </c>
      <c r="O1661" s="1">
        <f t="shared" si="462"/>
        <v>3</v>
      </c>
      <c r="P1661" s="1">
        <f>IF(HEX2DEC(LEFT(E1661,4))&gt;=32768,HEX2DEC(LEFT(E1661,4))-65536,HEX2DEC(LEFT(E1661,4)))/Codes!$N$2</f>
        <v>1.2</v>
      </c>
      <c r="Q1661" s="1">
        <f>IF(HEX2DEC(RIGHT(E1661,4))&gt;=32768,HEX2DEC(RIGHT(E1661,4))-65536,HEX2DEC(RIGHT(E1661,4)))/Codes!$N$2</f>
        <v>0</v>
      </c>
      <c r="R1661" s="1">
        <f>IF(HEX2DEC(LEFT(F1661,4))&gt;=32768,HEX2DEC(LEFT(F1661,4))-65536,HEX2DEC(LEFT(F1661,4)))/Codes!$N$2</f>
        <v>0</v>
      </c>
      <c r="S1661" s="1">
        <f>IF(HEX2DEC(RIGHT(F1661,4))&gt;=32768,HEX2DEC(RIGHT(F1661,4))-65536,HEX2DEC(RIGHT(F1661,4)))/Codes!$N$2</f>
        <v>-9.6</v>
      </c>
      <c r="T1661" s="18">
        <f t="shared" si="463"/>
        <v>361</v>
      </c>
      <c r="U1661" s="1">
        <f t="shared" si="464"/>
        <v>100</v>
      </c>
      <c r="V1661" s="1">
        <f t="shared" si="465"/>
        <v>101</v>
      </c>
      <c r="W1661" s="1" t="str">
        <f t="shared" si="466"/>
        <v>000</v>
      </c>
      <c r="X1661" s="1">
        <f t="shared" si="467"/>
        <v>0</v>
      </c>
      <c r="Y1661" s="1">
        <f t="shared" si="468"/>
        <v>0</v>
      </c>
      <c r="Z1661" s="1" t="str">
        <f>VLOOKUP(BIN2DEC(MID(HEX2BIN(MID(H1661,3,2),8),2,5)),Codes!$E$1:$F$18,2)</f>
        <v>Normal</v>
      </c>
      <c r="AA1661" s="6" t="str">
        <f t="shared" si="469"/>
        <v>0</v>
      </c>
      <c r="AB1661" s="1">
        <f t="shared" si="470"/>
        <v>0</v>
      </c>
      <c r="AC1661" s="1" t="str">
        <f>VLOOKUP(BIN2DEC(RIGHT(HEX2BIN(MID(H1661,6,1),4),1)&amp;LEFT(HEX2BIN(MID(H1661,7,1),4),1)),Codes!$K$1:$L$5,2)</f>
        <v>S</v>
      </c>
      <c r="AD1661" s="1" t="str">
        <f>VLOOKUP(BIN2DEC(RIGHT(HEX2BIN(MID(H1661,7,1),4),3)&amp;LEFT(HEX2BIN(MID(H1661,8,1),4),2)),Codes!$H$2:$I$33,2)</f>
        <v>[Punch]</v>
      </c>
      <c r="AE1661" s="1" t="str">
        <f t="shared" si="471"/>
        <v>1</v>
      </c>
      <c r="AF1661" s="1" t="str">
        <f t="shared" si="472"/>
        <v>1</v>
      </c>
      <c r="AH1661" s="6">
        <f t="shared" si="473"/>
        <v>17</v>
      </c>
    </row>
    <row r="1662" spans="1:34">
      <c r="A1662" s="3" t="s">
        <v>6262</v>
      </c>
      <c r="B1662" s="1" t="s">
        <v>43</v>
      </c>
      <c r="C1662" s="6" t="s">
        <v>6186</v>
      </c>
      <c r="D1662" s="9" t="s">
        <v>255</v>
      </c>
      <c r="E1662" s="9" t="s">
        <v>955</v>
      </c>
      <c r="F1662" s="9" t="s">
        <v>6180</v>
      </c>
      <c r="G1662" s="9" t="s">
        <v>373</v>
      </c>
      <c r="H1662" s="9" t="s">
        <v>6181</v>
      </c>
      <c r="J1662" s="6" t="str">
        <f t="shared" si="457"/>
        <v>001011</v>
      </c>
      <c r="K1662" s="1">
        <f t="shared" si="458"/>
        <v>0</v>
      </c>
      <c r="L1662" s="6" t="str">
        <f t="shared" si="459"/>
        <v>00000</v>
      </c>
      <c r="M1662" s="1">
        <f t="shared" si="460"/>
        <v>0</v>
      </c>
      <c r="N1662" s="6" t="str">
        <f t="shared" si="461"/>
        <v>00</v>
      </c>
      <c r="O1662" s="1">
        <f t="shared" si="462"/>
        <v>2</v>
      </c>
      <c r="P1662" s="1">
        <f>IF(HEX2DEC(LEFT(E1662,4))&gt;=32768,HEX2DEC(LEFT(E1662,4))-65536,HEX2DEC(LEFT(E1662,4)))/Codes!$N$2</f>
        <v>8</v>
      </c>
      <c r="Q1662" s="1">
        <f>IF(HEX2DEC(RIGHT(E1662,4))&gt;=32768,HEX2DEC(RIGHT(E1662,4))-65536,HEX2DEC(RIGHT(E1662,4)))/Codes!$N$2</f>
        <v>0</v>
      </c>
      <c r="R1662" s="1">
        <f>IF(HEX2DEC(LEFT(F1662,4))&gt;=32768,HEX2DEC(LEFT(F1662,4))-65536,HEX2DEC(LEFT(F1662,4)))/Codes!$N$2</f>
        <v>0</v>
      </c>
      <c r="S1662" s="1">
        <f>IF(HEX2DEC(RIGHT(F1662,4))&gt;=32768,HEX2DEC(RIGHT(F1662,4))-65536,HEX2DEC(RIGHT(F1662,4)))/Codes!$N$2</f>
        <v>-4</v>
      </c>
      <c r="T1662" s="18">
        <f t="shared" si="463"/>
        <v>361</v>
      </c>
      <c r="U1662" s="1">
        <f t="shared" si="464"/>
        <v>100</v>
      </c>
      <c r="V1662" s="1">
        <f t="shared" si="465"/>
        <v>0</v>
      </c>
      <c r="W1662" s="1" t="str">
        <f t="shared" si="466"/>
        <v>000</v>
      </c>
      <c r="X1662" s="1">
        <f t="shared" si="467"/>
        <v>0</v>
      </c>
      <c r="Y1662" s="1">
        <f t="shared" si="468"/>
        <v>30</v>
      </c>
      <c r="Z1662" s="1" t="str">
        <f>VLOOKUP(BIN2DEC(MID(HEX2BIN(MID(H1662,3,2),8),2,5)),Codes!$E$1:$F$18,2)</f>
        <v>Electric</v>
      </c>
      <c r="AA1662" s="6" t="str">
        <f t="shared" si="469"/>
        <v>0</v>
      </c>
      <c r="AB1662" s="1">
        <f t="shared" si="470"/>
        <v>0</v>
      </c>
      <c r="AC1662" s="1" t="str">
        <f>VLOOKUP(BIN2DEC(RIGHT(HEX2BIN(MID(H1662,6,1),4),1)&amp;LEFT(HEX2BIN(MID(H1662,7,1),4),1)),Codes!$K$1:$L$5,2)</f>
        <v>S</v>
      </c>
      <c r="AD1662" s="1" t="str">
        <f>VLOOKUP(BIN2DEC(RIGHT(HEX2BIN(MID(H1662,7,1),4),3)&amp;LEFT(HEX2BIN(MID(H1662,8,1),4),2)),Codes!$H$2:$I$33,2)</f>
        <v>[Punch]</v>
      </c>
      <c r="AE1662" s="1" t="str">
        <f t="shared" si="471"/>
        <v>1</v>
      </c>
      <c r="AF1662" s="1" t="str">
        <f t="shared" si="472"/>
        <v>1</v>
      </c>
      <c r="AH1662" s="6">
        <f t="shared" si="473"/>
        <v>17</v>
      </c>
    </row>
    <row r="1663" spans="1:34">
      <c r="A1663" s="3" t="s">
        <v>6263</v>
      </c>
      <c r="B1663" s="1" t="s">
        <v>43</v>
      </c>
      <c r="C1663" s="6" t="s">
        <v>6186</v>
      </c>
      <c r="D1663" s="9" t="s">
        <v>261</v>
      </c>
      <c r="E1663" s="9" t="s">
        <v>955</v>
      </c>
      <c r="F1663" s="9" t="s">
        <v>2851</v>
      </c>
      <c r="G1663" s="9" t="s">
        <v>373</v>
      </c>
      <c r="H1663" s="9" t="s">
        <v>6181</v>
      </c>
      <c r="J1663" s="6" t="str">
        <f t="shared" si="457"/>
        <v>001011</v>
      </c>
      <c r="K1663" s="1">
        <f t="shared" si="458"/>
        <v>1</v>
      </c>
      <c r="L1663" s="6" t="str">
        <f t="shared" si="459"/>
        <v>00000</v>
      </c>
      <c r="M1663" s="1">
        <f t="shared" si="460"/>
        <v>0</v>
      </c>
      <c r="N1663" s="6" t="str">
        <f t="shared" si="461"/>
        <v>00</v>
      </c>
      <c r="O1663" s="1">
        <f t="shared" si="462"/>
        <v>2</v>
      </c>
      <c r="P1663" s="1">
        <f>IF(HEX2DEC(LEFT(E1663,4))&gt;=32768,HEX2DEC(LEFT(E1663,4))-65536,HEX2DEC(LEFT(E1663,4)))/Codes!$N$2</f>
        <v>8</v>
      </c>
      <c r="Q1663" s="1">
        <f>IF(HEX2DEC(RIGHT(E1663,4))&gt;=32768,HEX2DEC(RIGHT(E1663,4))-65536,HEX2DEC(RIGHT(E1663,4)))/Codes!$N$2</f>
        <v>0</v>
      </c>
      <c r="R1663" s="1">
        <f>IF(HEX2DEC(LEFT(F1663,4))&gt;=32768,HEX2DEC(LEFT(F1663,4))-65536,HEX2DEC(LEFT(F1663,4)))/Codes!$N$2</f>
        <v>0</v>
      </c>
      <c r="S1663" s="1">
        <f>IF(HEX2DEC(RIGHT(F1663,4))&gt;=32768,HEX2DEC(RIGHT(F1663,4))-65536,HEX2DEC(RIGHT(F1663,4)))/Codes!$N$2</f>
        <v>-8</v>
      </c>
      <c r="T1663" s="18">
        <f t="shared" si="463"/>
        <v>361</v>
      </c>
      <c r="U1663" s="1">
        <f t="shared" si="464"/>
        <v>100</v>
      </c>
      <c r="V1663" s="1">
        <f t="shared" si="465"/>
        <v>0</v>
      </c>
      <c r="W1663" s="1" t="str">
        <f t="shared" si="466"/>
        <v>000</v>
      </c>
      <c r="X1663" s="1">
        <f t="shared" si="467"/>
        <v>0</v>
      </c>
      <c r="Y1663" s="1">
        <f t="shared" si="468"/>
        <v>30</v>
      </c>
      <c r="Z1663" s="1" t="str">
        <f>VLOOKUP(BIN2DEC(MID(HEX2BIN(MID(H1663,3,2),8),2,5)),Codes!$E$1:$F$18,2)</f>
        <v>Electric</v>
      </c>
      <c r="AA1663" s="6" t="str">
        <f t="shared" si="469"/>
        <v>0</v>
      </c>
      <c r="AB1663" s="1">
        <f t="shared" si="470"/>
        <v>0</v>
      </c>
      <c r="AC1663" s="1" t="str">
        <f>VLOOKUP(BIN2DEC(RIGHT(HEX2BIN(MID(H1663,6,1),4),1)&amp;LEFT(HEX2BIN(MID(H1663,7,1),4),1)),Codes!$K$1:$L$5,2)</f>
        <v>S</v>
      </c>
      <c r="AD1663" s="1" t="str">
        <f>VLOOKUP(BIN2DEC(RIGHT(HEX2BIN(MID(H1663,7,1),4),3)&amp;LEFT(HEX2BIN(MID(H1663,8,1),4),2)),Codes!$H$2:$I$33,2)</f>
        <v>[Punch]</v>
      </c>
      <c r="AE1663" s="1" t="str">
        <f t="shared" si="471"/>
        <v>1</v>
      </c>
      <c r="AF1663" s="1" t="str">
        <f t="shared" si="472"/>
        <v>1</v>
      </c>
      <c r="AH1663" s="6">
        <f t="shared" si="473"/>
        <v>17</v>
      </c>
    </row>
    <row r="1664" spans="1:34">
      <c r="A1664" s="3" t="s">
        <v>6264</v>
      </c>
      <c r="B1664" s="1" t="s">
        <v>43</v>
      </c>
      <c r="C1664" s="6" t="s">
        <v>36</v>
      </c>
      <c r="D1664" s="9" t="s">
        <v>270</v>
      </c>
      <c r="E1664" s="9" t="s">
        <v>1352</v>
      </c>
      <c r="F1664" s="9" t="s">
        <v>6174</v>
      </c>
      <c r="G1664" s="9" t="s">
        <v>6182</v>
      </c>
      <c r="H1664" s="9" t="s">
        <v>6176</v>
      </c>
      <c r="J1664" s="6" t="str">
        <f t="shared" si="457"/>
        <v>001011</v>
      </c>
      <c r="K1664" s="1">
        <f t="shared" si="458"/>
        <v>0</v>
      </c>
      <c r="L1664" s="6" t="str">
        <f t="shared" si="459"/>
        <v>00000</v>
      </c>
      <c r="M1664" s="1">
        <f t="shared" si="460"/>
        <v>0</v>
      </c>
      <c r="N1664" s="6" t="str">
        <f t="shared" si="461"/>
        <v>00</v>
      </c>
      <c r="O1664" s="1">
        <f t="shared" si="462"/>
        <v>3</v>
      </c>
      <c r="P1664" s="1">
        <f>IF(HEX2DEC(LEFT(E1664,4))&gt;=32768,HEX2DEC(LEFT(E1664,4))-65536,HEX2DEC(LEFT(E1664,4)))/Codes!$N$2</f>
        <v>1.2</v>
      </c>
      <c r="Q1664" s="1">
        <f>IF(HEX2DEC(RIGHT(E1664,4))&gt;=32768,HEX2DEC(RIGHT(E1664,4))-65536,HEX2DEC(RIGHT(E1664,4)))/Codes!$N$2</f>
        <v>0</v>
      </c>
      <c r="R1664" s="1">
        <f>IF(HEX2DEC(LEFT(F1664,4))&gt;=32768,HEX2DEC(LEFT(F1664,4))-65536,HEX2DEC(LEFT(F1664,4)))/Codes!$N$2</f>
        <v>0</v>
      </c>
      <c r="S1664" s="1">
        <f>IF(HEX2DEC(RIGHT(F1664,4))&gt;=32768,HEX2DEC(RIGHT(F1664,4))-65536,HEX2DEC(RIGHT(F1664,4)))/Codes!$N$2</f>
        <v>-0.8</v>
      </c>
      <c r="T1664" s="18">
        <f t="shared" si="463"/>
        <v>361</v>
      </c>
      <c r="U1664" s="1">
        <f t="shared" si="464"/>
        <v>0</v>
      </c>
      <c r="V1664" s="1">
        <f t="shared" si="465"/>
        <v>0</v>
      </c>
      <c r="W1664" s="1" t="str">
        <f t="shared" si="466"/>
        <v>000</v>
      </c>
      <c r="X1664" s="1">
        <f t="shared" si="467"/>
        <v>0</v>
      </c>
      <c r="Y1664" s="1">
        <f t="shared" si="468"/>
        <v>0</v>
      </c>
      <c r="Z1664" s="1" t="str">
        <f>VLOOKUP(BIN2DEC(MID(HEX2BIN(MID(H1664,3,2),8),2,5)),Codes!$E$1:$F$18,2)</f>
        <v>Normal</v>
      </c>
      <c r="AA1664" s="6" t="str">
        <f t="shared" si="469"/>
        <v>0</v>
      </c>
      <c r="AB1664" s="1">
        <f t="shared" si="470"/>
        <v>0</v>
      </c>
      <c r="AC1664" s="1" t="str">
        <f>VLOOKUP(BIN2DEC(RIGHT(HEX2BIN(MID(H1664,6,1),4),1)&amp;LEFT(HEX2BIN(MID(H1664,7,1),4),1)),Codes!$K$1:$L$5,2)</f>
        <v>S</v>
      </c>
      <c r="AD1664" s="1" t="str">
        <f>VLOOKUP(BIN2DEC(RIGHT(HEX2BIN(MID(H1664,7,1),4),3)&amp;LEFT(HEX2BIN(MID(H1664,8,1),4),2)),Codes!$H$2:$I$33,2)</f>
        <v>[Punch]</v>
      </c>
      <c r="AE1664" s="1" t="str">
        <f t="shared" si="471"/>
        <v>1</v>
      </c>
      <c r="AF1664" s="1" t="str">
        <f t="shared" si="472"/>
        <v>1</v>
      </c>
      <c r="AH1664" s="6">
        <f t="shared" si="473"/>
        <v>17</v>
      </c>
    </row>
    <row r="1665" spans="1:34">
      <c r="A1665" s="3" t="s">
        <v>6265</v>
      </c>
      <c r="B1665" s="1" t="s">
        <v>43</v>
      </c>
      <c r="C1665" s="6" t="s">
        <v>36</v>
      </c>
      <c r="D1665" s="9" t="s">
        <v>273</v>
      </c>
      <c r="E1665" s="9" t="s">
        <v>1352</v>
      </c>
      <c r="F1665" s="9" t="s">
        <v>6177</v>
      </c>
      <c r="G1665" s="9" t="s">
        <v>6182</v>
      </c>
      <c r="H1665" s="9" t="s">
        <v>6176</v>
      </c>
      <c r="J1665" s="6" t="str">
        <f t="shared" ref="J1665:J1728" si="474">LEFT(HEX2BIN(LEFT(D1665,2),8),6)</f>
        <v>001011</v>
      </c>
      <c r="K1665" s="1">
        <f t="shared" ref="K1665:K1728" si="475">BIN2DEC(MID(HEX2BIN(MID(D1665,2,2),8),3,3))</f>
        <v>1</v>
      </c>
      <c r="L1665" s="6" t="str">
        <f t="shared" ref="L1665:L1728" si="476">MID(HEX2BIN(MID(D1665,3,2),8),2,5)</f>
        <v>00000</v>
      </c>
      <c r="M1665" s="1">
        <f t="shared" ref="M1665:M1728" si="477">ROUNDDOWN(HEX2DEC(MID(D1665,4,3))/8,0)</f>
        <v>0</v>
      </c>
      <c r="N1665" s="6" t="str">
        <f t="shared" ref="N1665:N1728" si="478">MID(HEX2BIN(MID(D1665,6,1),4),2,2)</f>
        <v>00</v>
      </c>
      <c r="O1665" s="1">
        <f t="shared" ref="O1665:O1728" si="479">HEX2DEC(MID(D1665,7,2))</f>
        <v>3</v>
      </c>
      <c r="P1665" s="1">
        <f>IF(HEX2DEC(LEFT(E1665,4))&gt;=32768,HEX2DEC(LEFT(E1665,4))-65536,HEX2DEC(LEFT(E1665,4)))/Codes!$N$2</f>
        <v>1.2</v>
      </c>
      <c r="Q1665" s="1">
        <f>IF(HEX2DEC(RIGHT(E1665,4))&gt;=32768,HEX2DEC(RIGHT(E1665,4))-65536,HEX2DEC(RIGHT(E1665,4)))/Codes!$N$2</f>
        <v>0</v>
      </c>
      <c r="R1665" s="1">
        <f>IF(HEX2DEC(LEFT(F1665,4))&gt;=32768,HEX2DEC(LEFT(F1665,4))-65536,HEX2DEC(LEFT(F1665,4)))/Codes!$N$2</f>
        <v>0</v>
      </c>
      <c r="S1665" s="1">
        <f>IF(HEX2DEC(RIGHT(F1665,4))&gt;=32768,HEX2DEC(RIGHT(F1665,4))-65536,HEX2DEC(RIGHT(F1665,4)))/Codes!$N$2</f>
        <v>-3.7320000000000002</v>
      </c>
      <c r="T1665" s="18">
        <f t="shared" ref="T1665:T1728" si="480">ROUNDDOWN(HEX2DEC(LEFT(G1665,3))/8,0)</f>
        <v>361</v>
      </c>
      <c r="U1665" s="1">
        <f t="shared" ref="U1665:U1728" si="481">ROUNDDOWN(HEX2DEC(MID(G1665,3,3))/4,0)-(512*ROUNDDOWN(HEX2DEC(MID(G1665,3,1))/8,0))</f>
        <v>0</v>
      </c>
      <c r="V1665" s="1">
        <f t="shared" ref="V1665:V1728" si="482">RIGHT(HEX2BIN(MID(G1665,5,1),4),2)*128+HEX2DEC(MID(G1665,6,1))*8+LEFT(HEX2BIN(MID(G1665,7,1),4),3)</f>
        <v>0</v>
      </c>
      <c r="W1665" s="1" t="str">
        <f t="shared" ref="W1665:W1728" si="483">MID(HEX2BIN(MID(G1665,7,2),8),4,3)</f>
        <v>000</v>
      </c>
      <c r="X1665" s="1">
        <f t="shared" ref="X1665:X1728" si="484">BIN2DEC(RIGHT(HEX2BIN(RIGHT(G1665,1),4),2))</f>
        <v>0</v>
      </c>
      <c r="Y1665" s="1">
        <f t="shared" ref="Y1665:Y1728" si="485">ROUNDDOWN(HEX2DEC(LEFT(H1665,3))/8,0)</f>
        <v>0</v>
      </c>
      <c r="Z1665" s="1" t="str">
        <f>VLOOKUP(BIN2DEC(MID(HEX2BIN(MID(H1665,3,2),8),2,5)),Codes!$E$1:$F$18,2)</f>
        <v>Normal</v>
      </c>
      <c r="AA1665" s="6" t="str">
        <f t="shared" ref="AA1665:AA1728" si="486">MID(HEX2BIN(MID(H1665,4,1),4),3,1)</f>
        <v>0</v>
      </c>
      <c r="AB1665" s="1">
        <f t="shared" ref="AB1665:AB1728" si="487">(MOD(HEX2DEC(MID(H1665,4,1)),2))*64+ROUNDDOWN(HEX2DEC(MID(H1665,5,2))/4,0)</f>
        <v>0</v>
      </c>
      <c r="AC1665" s="1" t="str">
        <f>VLOOKUP(BIN2DEC(RIGHT(HEX2BIN(MID(H1665,6,1),4),1)&amp;LEFT(HEX2BIN(MID(H1665,7,1),4),1)),Codes!$K$1:$L$5,2)</f>
        <v>S</v>
      </c>
      <c r="AD1665" s="1" t="str">
        <f>VLOOKUP(BIN2DEC(RIGHT(HEX2BIN(MID(H1665,7,1),4),3)&amp;LEFT(HEX2BIN(MID(H1665,8,1),4),2)),Codes!$H$2:$I$33,2)</f>
        <v>[Punch]</v>
      </c>
      <c r="AE1665" s="1" t="str">
        <f t="shared" ref="AE1665:AE1728" si="488">MID(HEX2BIN(RIGHT(H1665,1),4),3,1)</f>
        <v>1</v>
      </c>
      <c r="AF1665" s="1" t="str">
        <f t="shared" ref="AF1665:AF1728" si="489">RIGHT(HEX2BIN(RIGHT(H1665,1),4),1)</f>
        <v>1</v>
      </c>
      <c r="AH1665" s="6">
        <f t="shared" ref="AH1665:AH1728" si="490">ROUNDDOWN(HEX2DEC(MID(H1665,6,3))/4,0)-(256*ROUNDDOWN(HEX2DEC(MID(H1665,6,1))/4,0))</f>
        <v>17</v>
      </c>
    </row>
    <row r="1666" spans="1:34">
      <c r="A1666" s="3" t="s">
        <v>6266</v>
      </c>
      <c r="B1666" s="1" t="s">
        <v>43</v>
      </c>
      <c r="C1666" s="6" t="s">
        <v>36</v>
      </c>
      <c r="D1666" s="9" t="s">
        <v>276</v>
      </c>
      <c r="E1666" s="9" t="s">
        <v>1352</v>
      </c>
      <c r="F1666" s="9" t="s">
        <v>6178</v>
      </c>
      <c r="G1666" s="9" t="s">
        <v>6182</v>
      </c>
      <c r="H1666" s="9" t="s">
        <v>6176</v>
      </c>
      <c r="J1666" s="6" t="str">
        <f t="shared" si="474"/>
        <v>001011</v>
      </c>
      <c r="K1666" s="1">
        <f t="shared" si="475"/>
        <v>2</v>
      </c>
      <c r="L1666" s="6" t="str">
        <f t="shared" si="476"/>
        <v>00000</v>
      </c>
      <c r="M1666" s="1">
        <f t="shared" si="477"/>
        <v>0</v>
      </c>
      <c r="N1666" s="6" t="str">
        <f t="shared" si="478"/>
        <v>00</v>
      </c>
      <c r="O1666" s="1">
        <f t="shared" si="479"/>
        <v>3</v>
      </c>
      <c r="P1666" s="1">
        <f>IF(HEX2DEC(LEFT(E1666,4))&gt;=32768,HEX2DEC(LEFT(E1666,4))-65536,HEX2DEC(LEFT(E1666,4)))/Codes!$N$2</f>
        <v>1.2</v>
      </c>
      <c r="Q1666" s="1">
        <f>IF(HEX2DEC(RIGHT(E1666,4))&gt;=32768,HEX2DEC(RIGHT(E1666,4))-65536,HEX2DEC(RIGHT(E1666,4)))/Codes!$N$2</f>
        <v>0</v>
      </c>
      <c r="R1666" s="1">
        <f>IF(HEX2DEC(LEFT(F1666,4))&gt;=32768,HEX2DEC(LEFT(F1666,4))-65536,HEX2DEC(LEFT(F1666,4)))/Codes!$N$2</f>
        <v>0</v>
      </c>
      <c r="S1666" s="1">
        <f>IF(HEX2DEC(RIGHT(F1666,4))&gt;=32768,HEX2DEC(RIGHT(F1666,4))-65536,HEX2DEC(RIGHT(F1666,4)))/Codes!$N$2</f>
        <v>-6.6639999999999997</v>
      </c>
      <c r="T1666" s="18">
        <f t="shared" si="480"/>
        <v>361</v>
      </c>
      <c r="U1666" s="1">
        <f t="shared" si="481"/>
        <v>0</v>
      </c>
      <c r="V1666" s="1">
        <f t="shared" si="482"/>
        <v>0</v>
      </c>
      <c r="W1666" s="1" t="str">
        <f t="shared" si="483"/>
        <v>000</v>
      </c>
      <c r="X1666" s="1">
        <f t="shared" si="484"/>
        <v>0</v>
      </c>
      <c r="Y1666" s="1">
        <f t="shared" si="485"/>
        <v>0</v>
      </c>
      <c r="Z1666" s="1" t="str">
        <f>VLOOKUP(BIN2DEC(MID(HEX2BIN(MID(H1666,3,2),8),2,5)),Codes!$E$1:$F$18,2)</f>
        <v>Normal</v>
      </c>
      <c r="AA1666" s="6" t="str">
        <f t="shared" si="486"/>
        <v>0</v>
      </c>
      <c r="AB1666" s="1">
        <f t="shared" si="487"/>
        <v>0</v>
      </c>
      <c r="AC1666" s="1" t="str">
        <f>VLOOKUP(BIN2DEC(RIGHT(HEX2BIN(MID(H1666,6,1),4),1)&amp;LEFT(HEX2BIN(MID(H1666,7,1),4),1)),Codes!$K$1:$L$5,2)</f>
        <v>S</v>
      </c>
      <c r="AD1666" s="1" t="str">
        <f>VLOOKUP(BIN2DEC(RIGHT(HEX2BIN(MID(H1666,7,1),4),3)&amp;LEFT(HEX2BIN(MID(H1666,8,1),4),2)),Codes!$H$2:$I$33,2)</f>
        <v>[Punch]</v>
      </c>
      <c r="AE1666" s="1" t="str">
        <f t="shared" si="488"/>
        <v>1</v>
      </c>
      <c r="AF1666" s="1" t="str">
        <f t="shared" si="489"/>
        <v>1</v>
      </c>
      <c r="AH1666" s="6">
        <f t="shared" si="490"/>
        <v>17</v>
      </c>
    </row>
    <row r="1667" spans="1:34">
      <c r="A1667" s="3" t="s">
        <v>6267</v>
      </c>
      <c r="B1667" s="1" t="s">
        <v>43</v>
      </c>
      <c r="C1667" s="6" t="s">
        <v>36</v>
      </c>
      <c r="D1667" s="9" t="s">
        <v>986</v>
      </c>
      <c r="E1667" s="9" t="s">
        <v>433</v>
      </c>
      <c r="F1667" s="9" t="s">
        <v>6183</v>
      </c>
      <c r="G1667" s="9" t="s">
        <v>6182</v>
      </c>
      <c r="H1667" s="9" t="s">
        <v>6176</v>
      </c>
      <c r="J1667" s="6" t="str">
        <f t="shared" si="474"/>
        <v>001011</v>
      </c>
      <c r="K1667" s="1">
        <f t="shared" si="475"/>
        <v>3</v>
      </c>
      <c r="L1667" s="6" t="str">
        <f t="shared" si="476"/>
        <v>00000</v>
      </c>
      <c r="M1667" s="1">
        <f t="shared" si="477"/>
        <v>0</v>
      </c>
      <c r="N1667" s="6" t="str">
        <f t="shared" si="478"/>
        <v>00</v>
      </c>
      <c r="O1667" s="1">
        <f t="shared" si="479"/>
        <v>3</v>
      </c>
      <c r="P1667" s="1">
        <f>IF(HEX2DEC(LEFT(E1667,4))&gt;=32768,HEX2DEC(LEFT(E1667,4))-65536,HEX2DEC(LEFT(E1667,4)))/Codes!$N$2</f>
        <v>1.6</v>
      </c>
      <c r="Q1667" s="1">
        <f>IF(HEX2DEC(RIGHT(E1667,4))&gt;=32768,HEX2DEC(RIGHT(E1667,4))-65536,HEX2DEC(RIGHT(E1667,4)))/Codes!$N$2</f>
        <v>0</v>
      </c>
      <c r="R1667" s="1">
        <f>IF(HEX2DEC(LEFT(F1667,4))&gt;=32768,HEX2DEC(LEFT(F1667,4))-65536,HEX2DEC(LEFT(F1667,4)))/Codes!$N$2</f>
        <v>0</v>
      </c>
      <c r="S1667" s="1">
        <f>IF(HEX2DEC(RIGHT(F1667,4))&gt;=32768,HEX2DEC(RIGHT(F1667,4))-65536,HEX2DEC(RIGHT(F1667,4)))/Codes!$N$2</f>
        <v>-14.4</v>
      </c>
      <c r="T1667" s="18">
        <f t="shared" si="480"/>
        <v>361</v>
      </c>
      <c r="U1667" s="1">
        <f t="shared" si="481"/>
        <v>0</v>
      </c>
      <c r="V1667" s="1">
        <f t="shared" si="482"/>
        <v>0</v>
      </c>
      <c r="W1667" s="1" t="str">
        <f t="shared" si="483"/>
        <v>000</v>
      </c>
      <c r="X1667" s="1">
        <f t="shared" si="484"/>
        <v>0</v>
      </c>
      <c r="Y1667" s="1">
        <f t="shared" si="485"/>
        <v>0</v>
      </c>
      <c r="Z1667" s="1" t="str">
        <f>VLOOKUP(BIN2DEC(MID(HEX2BIN(MID(H1667,3,2),8),2,5)),Codes!$E$1:$F$18,2)</f>
        <v>Normal</v>
      </c>
      <c r="AA1667" s="6" t="str">
        <f t="shared" si="486"/>
        <v>0</v>
      </c>
      <c r="AB1667" s="1">
        <f t="shared" si="487"/>
        <v>0</v>
      </c>
      <c r="AC1667" s="1" t="str">
        <f>VLOOKUP(BIN2DEC(RIGHT(HEX2BIN(MID(H1667,6,1),4),1)&amp;LEFT(HEX2BIN(MID(H1667,7,1),4),1)),Codes!$K$1:$L$5,2)</f>
        <v>S</v>
      </c>
      <c r="AD1667" s="1" t="str">
        <f>VLOOKUP(BIN2DEC(RIGHT(HEX2BIN(MID(H1667,7,1),4),3)&amp;LEFT(HEX2BIN(MID(H1667,8,1),4),2)),Codes!$H$2:$I$33,2)</f>
        <v>[Punch]</v>
      </c>
      <c r="AE1667" s="1" t="str">
        <f t="shared" si="488"/>
        <v>1</v>
      </c>
      <c r="AF1667" s="1" t="str">
        <f t="shared" si="489"/>
        <v>1</v>
      </c>
      <c r="AH1667" s="6">
        <f t="shared" si="490"/>
        <v>17</v>
      </c>
    </row>
    <row r="1668" spans="1:34">
      <c r="A1668" s="3" t="s">
        <v>6268</v>
      </c>
      <c r="B1668" s="1" t="s">
        <v>43</v>
      </c>
      <c r="C1668" s="6" t="s">
        <v>6187</v>
      </c>
      <c r="D1668" s="9" t="s">
        <v>255</v>
      </c>
      <c r="E1668" s="9" t="s">
        <v>1073</v>
      </c>
      <c r="F1668" s="9" t="s">
        <v>6174</v>
      </c>
      <c r="G1668" s="9" t="s">
        <v>6182</v>
      </c>
      <c r="H1668" s="9" t="s">
        <v>6184</v>
      </c>
      <c r="J1668" s="6" t="str">
        <f t="shared" si="474"/>
        <v>001011</v>
      </c>
      <c r="K1668" s="1">
        <f t="shared" si="475"/>
        <v>0</v>
      </c>
      <c r="L1668" s="6" t="str">
        <f t="shared" si="476"/>
        <v>00000</v>
      </c>
      <c r="M1668" s="1">
        <f t="shared" si="477"/>
        <v>0</v>
      </c>
      <c r="N1668" s="6" t="str">
        <f t="shared" si="478"/>
        <v>00</v>
      </c>
      <c r="O1668" s="1">
        <f t="shared" si="479"/>
        <v>2</v>
      </c>
      <c r="P1668" s="1">
        <f>IF(HEX2DEC(LEFT(E1668,4))&gt;=32768,HEX2DEC(LEFT(E1668,4))-65536,HEX2DEC(LEFT(E1668,4)))/Codes!$N$2</f>
        <v>6.8</v>
      </c>
      <c r="Q1668" s="1">
        <f>IF(HEX2DEC(RIGHT(E1668,4))&gt;=32768,HEX2DEC(RIGHT(E1668,4))-65536,HEX2DEC(RIGHT(E1668,4)))/Codes!$N$2</f>
        <v>0</v>
      </c>
      <c r="R1668" s="1">
        <f>IF(HEX2DEC(LEFT(F1668,4))&gt;=32768,HEX2DEC(LEFT(F1668,4))-65536,HEX2DEC(LEFT(F1668,4)))/Codes!$N$2</f>
        <v>0</v>
      </c>
      <c r="S1668" s="1">
        <f>IF(HEX2DEC(RIGHT(F1668,4))&gt;=32768,HEX2DEC(RIGHT(F1668,4))-65536,HEX2DEC(RIGHT(F1668,4)))/Codes!$N$2</f>
        <v>-0.8</v>
      </c>
      <c r="T1668" s="18">
        <f t="shared" si="480"/>
        <v>361</v>
      </c>
      <c r="U1668" s="1">
        <f t="shared" si="481"/>
        <v>0</v>
      </c>
      <c r="V1668" s="1">
        <f t="shared" si="482"/>
        <v>0</v>
      </c>
      <c r="W1668" s="1" t="str">
        <f t="shared" si="483"/>
        <v>000</v>
      </c>
      <c r="X1668" s="1">
        <f t="shared" si="484"/>
        <v>0</v>
      </c>
      <c r="Y1668" s="1">
        <f t="shared" si="485"/>
        <v>0</v>
      </c>
      <c r="Z1668" s="1" t="str">
        <f>VLOOKUP(BIN2DEC(MID(HEX2BIN(MID(H1668,3,2),8),2,5)),Codes!$E$1:$F$18,2)</f>
        <v>Electric</v>
      </c>
      <c r="AA1668" s="6" t="str">
        <f t="shared" si="486"/>
        <v>0</v>
      </c>
      <c r="AB1668" s="1">
        <f t="shared" si="487"/>
        <v>0</v>
      </c>
      <c r="AC1668" s="1" t="str">
        <f>VLOOKUP(BIN2DEC(RIGHT(HEX2BIN(MID(H1668,6,1),4),1)&amp;LEFT(HEX2BIN(MID(H1668,7,1),4),1)),Codes!$K$1:$L$5,2)</f>
        <v>S</v>
      </c>
      <c r="AD1668" s="1" t="str">
        <f>VLOOKUP(BIN2DEC(RIGHT(HEX2BIN(MID(H1668,7,1),4),3)&amp;LEFT(HEX2BIN(MID(H1668,8,1),4),2)),Codes!$H$2:$I$33,2)</f>
        <v>[Punch]</v>
      </c>
      <c r="AE1668" s="1" t="str">
        <f t="shared" si="488"/>
        <v>1</v>
      </c>
      <c r="AF1668" s="1" t="str">
        <f t="shared" si="489"/>
        <v>1</v>
      </c>
      <c r="AH1668" s="6">
        <f t="shared" si="490"/>
        <v>17</v>
      </c>
    </row>
    <row r="1669" spans="1:34">
      <c r="A1669" s="3" t="s">
        <v>6269</v>
      </c>
      <c r="B1669" s="1" t="s">
        <v>43</v>
      </c>
      <c r="C1669" s="6" t="s">
        <v>6187</v>
      </c>
      <c r="D1669" s="9" t="s">
        <v>261</v>
      </c>
      <c r="E1669" s="9" t="s">
        <v>1073</v>
      </c>
      <c r="F1669" s="9" t="s">
        <v>6185</v>
      </c>
      <c r="G1669" s="9" t="s">
        <v>6182</v>
      </c>
      <c r="H1669" s="9" t="s">
        <v>6184</v>
      </c>
      <c r="J1669" s="6" t="str">
        <f t="shared" si="474"/>
        <v>001011</v>
      </c>
      <c r="K1669" s="1">
        <f t="shared" si="475"/>
        <v>1</v>
      </c>
      <c r="L1669" s="6" t="str">
        <f t="shared" si="476"/>
        <v>00000</v>
      </c>
      <c r="M1669" s="1">
        <f t="shared" si="477"/>
        <v>0</v>
      </c>
      <c r="N1669" s="6" t="str">
        <f t="shared" si="478"/>
        <v>00</v>
      </c>
      <c r="O1669" s="1">
        <f t="shared" si="479"/>
        <v>2</v>
      </c>
      <c r="P1669" s="1">
        <f>IF(HEX2DEC(LEFT(E1669,4))&gt;=32768,HEX2DEC(LEFT(E1669,4))-65536,HEX2DEC(LEFT(E1669,4)))/Codes!$N$2</f>
        <v>6.8</v>
      </c>
      <c r="Q1669" s="1">
        <f>IF(HEX2DEC(RIGHT(E1669,4))&gt;=32768,HEX2DEC(RIGHT(E1669,4))-65536,HEX2DEC(RIGHT(E1669,4)))/Codes!$N$2</f>
        <v>0</v>
      </c>
      <c r="R1669" s="1">
        <f>IF(HEX2DEC(LEFT(F1669,4))&gt;=32768,HEX2DEC(LEFT(F1669,4))-65536,HEX2DEC(LEFT(F1669,4)))/Codes!$N$2</f>
        <v>0</v>
      </c>
      <c r="S1669" s="1">
        <f>IF(HEX2DEC(RIGHT(F1669,4))&gt;=32768,HEX2DEC(RIGHT(F1669,4))-65536,HEX2DEC(RIGHT(F1669,4)))/Codes!$N$2</f>
        <v>-2.6</v>
      </c>
      <c r="T1669" s="18">
        <f t="shared" si="480"/>
        <v>361</v>
      </c>
      <c r="U1669" s="1">
        <f t="shared" si="481"/>
        <v>0</v>
      </c>
      <c r="V1669" s="1">
        <f t="shared" si="482"/>
        <v>0</v>
      </c>
      <c r="W1669" s="1" t="str">
        <f t="shared" si="483"/>
        <v>000</v>
      </c>
      <c r="X1669" s="1">
        <f t="shared" si="484"/>
        <v>0</v>
      </c>
      <c r="Y1669" s="1">
        <f t="shared" si="485"/>
        <v>0</v>
      </c>
      <c r="Z1669" s="1" t="str">
        <f>VLOOKUP(BIN2DEC(MID(HEX2BIN(MID(H1669,3,2),8),2,5)),Codes!$E$1:$F$18,2)</f>
        <v>Electric</v>
      </c>
      <c r="AA1669" s="6" t="str">
        <f t="shared" si="486"/>
        <v>0</v>
      </c>
      <c r="AB1669" s="1">
        <f t="shared" si="487"/>
        <v>0</v>
      </c>
      <c r="AC1669" s="1" t="str">
        <f>VLOOKUP(BIN2DEC(RIGHT(HEX2BIN(MID(H1669,6,1),4),1)&amp;LEFT(HEX2BIN(MID(H1669,7,1),4),1)),Codes!$K$1:$L$5,2)</f>
        <v>S</v>
      </c>
      <c r="AD1669" s="1" t="str">
        <f>VLOOKUP(BIN2DEC(RIGHT(HEX2BIN(MID(H1669,7,1),4),3)&amp;LEFT(HEX2BIN(MID(H1669,8,1),4),2)),Codes!$H$2:$I$33,2)</f>
        <v>[Punch]</v>
      </c>
      <c r="AE1669" s="1" t="str">
        <f t="shared" si="488"/>
        <v>1</v>
      </c>
      <c r="AF1669" s="1" t="str">
        <f t="shared" si="489"/>
        <v>1</v>
      </c>
      <c r="AH1669" s="6">
        <f t="shared" si="490"/>
        <v>17</v>
      </c>
    </row>
    <row r="1670" spans="1:34">
      <c r="A1670" s="3" t="s">
        <v>6270</v>
      </c>
      <c r="B1670" s="1" t="s">
        <v>43</v>
      </c>
      <c r="C1670" s="6" t="s">
        <v>6188</v>
      </c>
      <c r="D1670" s="9" t="s">
        <v>3348</v>
      </c>
      <c r="E1670" s="9" t="s">
        <v>824</v>
      </c>
      <c r="F1670" s="9" t="s">
        <v>91</v>
      </c>
      <c r="G1670" s="9" t="s">
        <v>5340</v>
      </c>
      <c r="H1670" s="9" t="s">
        <v>3962</v>
      </c>
      <c r="J1670" s="6" t="str">
        <f t="shared" si="474"/>
        <v>001011</v>
      </c>
      <c r="K1670" s="1">
        <f t="shared" si="475"/>
        <v>0</v>
      </c>
      <c r="L1670" s="6" t="str">
        <f t="shared" si="476"/>
        <v>00000</v>
      </c>
      <c r="M1670" s="1">
        <f t="shared" si="477"/>
        <v>0</v>
      </c>
      <c r="N1670" s="6" t="str">
        <f t="shared" si="478"/>
        <v>00</v>
      </c>
      <c r="O1670" s="1">
        <f t="shared" si="479"/>
        <v>4</v>
      </c>
      <c r="P1670" s="1">
        <f>IF(HEX2DEC(LEFT(E1670,4))&gt;=32768,HEX2DEC(LEFT(E1670,4))-65536,HEX2DEC(LEFT(E1670,4)))/Codes!$N$2</f>
        <v>2</v>
      </c>
      <c r="Q1670" s="1">
        <f>IF(HEX2DEC(RIGHT(E1670,4))&gt;=32768,HEX2DEC(RIGHT(E1670,4))-65536,HEX2DEC(RIGHT(E1670,4)))/Codes!$N$2</f>
        <v>0</v>
      </c>
      <c r="R1670" s="1">
        <f>IF(HEX2DEC(LEFT(F1670,4))&gt;=32768,HEX2DEC(LEFT(F1670,4))-65536,HEX2DEC(LEFT(F1670,4)))/Codes!$N$2</f>
        <v>0</v>
      </c>
      <c r="S1670" s="1">
        <f>IF(HEX2DEC(RIGHT(F1670,4))&gt;=32768,HEX2DEC(RIGHT(F1670,4))-65536,HEX2DEC(RIGHT(F1670,4)))/Codes!$N$2</f>
        <v>0</v>
      </c>
      <c r="T1670" s="18">
        <f t="shared" si="480"/>
        <v>70</v>
      </c>
      <c r="U1670" s="1">
        <f t="shared" si="481"/>
        <v>50</v>
      </c>
      <c r="V1670" s="1">
        <f t="shared" si="482"/>
        <v>0</v>
      </c>
      <c r="W1670" s="1" t="str">
        <f t="shared" si="483"/>
        <v>000</v>
      </c>
      <c r="X1670" s="1">
        <f t="shared" si="484"/>
        <v>0</v>
      </c>
      <c r="Y1670" s="1">
        <f t="shared" si="485"/>
        <v>20</v>
      </c>
      <c r="Z1670" s="1" t="str">
        <f>VLOOKUP(BIN2DEC(MID(HEX2BIN(MID(H1670,3,2),8),2,5)),Codes!$E$1:$F$18,2)</f>
        <v>Normal</v>
      </c>
      <c r="AA1670" s="6" t="str">
        <f t="shared" si="486"/>
        <v>1</v>
      </c>
      <c r="AB1670" s="1">
        <f t="shared" si="487"/>
        <v>0</v>
      </c>
      <c r="AC1670" s="1" t="str">
        <f>VLOOKUP(BIN2DEC(RIGHT(HEX2BIN(MID(H1670,6,1),4),1)&amp;LEFT(HEX2BIN(MID(H1670,7,1),4),1)),Codes!$K$1:$L$5,2)</f>
        <v>S</v>
      </c>
      <c r="AD1670" s="1" t="str">
        <f>VLOOKUP(BIN2DEC(RIGHT(HEX2BIN(MID(H1670,7,1),4),3)&amp;LEFT(HEX2BIN(MID(H1670,8,1),4),2)),Codes!$H$2:$I$33,2)</f>
        <v>[Punch]</v>
      </c>
      <c r="AE1670" s="1" t="str">
        <f t="shared" si="488"/>
        <v>1</v>
      </c>
      <c r="AF1670" s="1" t="str">
        <f t="shared" si="489"/>
        <v>1</v>
      </c>
      <c r="AH1670" s="6">
        <f t="shared" si="490"/>
        <v>17</v>
      </c>
    </row>
    <row r="1671" spans="1:34">
      <c r="A1671" s="3" t="s">
        <v>6271</v>
      </c>
      <c r="B1671" s="1" t="s">
        <v>43</v>
      </c>
      <c r="C1671" s="6" t="s">
        <v>74</v>
      </c>
      <c r="D1671" s="9" t="s">
        <v>255</v>
      </c>
      <c r="E1671" s="9" t="s">
        <v>212</v>
      </c>
      <c r="F1671" s="9" t="s">
        <v>91</v>
      </c>
      <c r="G1671" s="9" t="s">
        <v>2366</v>
      </c>
      <c r="H1671" s="9" t="s">
        <v>4763</v>
      </c>
      <c r="J1671" s="6" t="str">
        <f t="shared" si="474"/>
        <v>001011</v>
      </c>
      <c r="K1671" s="1">
        <f t="shared" si="475"/>
        <v>0</v>
      </c>
      <c r="L1671" s="6" t="str">
        <f t="shared" si="476"/>
        <v>00000</v>
      </c>
      <c r="M1671" s="1">
        <f t="shared" si="477"/>
        <v>0</v>
      </c>
      <c r="N1671" s="6" t="str">
        <f t="shared" si="478"/>
        <v>00</v>
      </c>
      <c r="O1671" s="1">
        <f t="shared" si="479"/>
        <v>2</v>
      </c>
      <c r="P1671" s="1">
        <f>IF(HEX2DEC(LEFT(E1671,4))&gt;=32768,HEX2DEC(LEFT(E1671,4))-65536,HEX2DEC(LEFT(E1671,4)))/Codes!$N$2</f>
        <v>2.8</v>
      </c>
      <c r="Q1671" s="1">
        <f>IF(HEX2DEC(RIGHT(E1671,4))&gt;=32768,HEX2DEC(RIGHT(E1671,4))-65536,HEX2DEC(RIGHT(E1671,4)))/Codes!$N$2</f>
        <v>0</v>
      </c>
      <c r="R1671" s="1">
        <f>IF(HEX2DEC(LEFT(F1671,4))&gt;=32768,HEX2DEC(LEFT(F1671,4))-65536,HEX2DEC(LEFT(F1671,4)))/Codes!$N$2</f>
        <v>0</v>
      </c>
      <c r="S1671" s="1">
        <f>IF(HEX2DEC(RIGHT(F1671,4))&gt;=32768,HEX2DEC(RIGHT(F1671,4))-65536,HEX2DEC(RIGHT(F1671,4)))/Codes!$N$2</f>
        <v>0</v>
      </c>
      <c r="T1671" s="18">
        <f t="shared" si="480"/>
        <v>60</v>
      </c>
      <c r="U1671" s="1">
        <f t="shared" si="481"/>
        <v>50</v>
      </c>
      <c r="V1671" s="1">
        <f t="shared" si="482"/>
        <v>0</v>
      </c>
      <c r="W1671" s="1" t="str">
        <f t="shared" si="483"/>
        <v>000</v>
      </c>
      <c r="X1671" s="1">
        <f t="shared" si="484"/>
        <v>0</v>
      </c>
      <c r="Y1671" s="1">
        <f t="shared" si="485"/>
        <v>12</v>
      </c>
      <c r="Z1671" s="1" t="str">
        <f>VLOOKUP(BIN2DEC(MID(HEX2BIN(MID(H1671,3,2),8),2,5)),Codes!$E$1:$F$18,2)</f>
        <v>Flame</v>
      </c>
      <c r="AA1671" s="6" t="str">
        <f t="shared" si="486"/>
        <v>0</v>
      </c>
      <c r="AB1671" s="1">
        <f t="shared" si="487"/>
        <v>0</v>
      </c>
      <c r="AC1671" s="1" t="str">
        <f>VLOOKUP(BIN2DEC(RIGHT(HEX2BIN(MID(H1671,6,1),4),1)&amp;LEFT(HEX2BIN(MID(H1671,7,1),4),1)),Codes!$K$1:$L$5,2)</f>
        <v>S</v>
      </c>
      <c r="AD1671" s="1" t="str">
        <f>VLOOKUP(BIN2DEC(RIGHT(HEX2BIN(MID(H1671,7,1),4),3)&amp;LEFT(HEX2BIN(MID(H1671,8,1),4),2)),Codes!$H$2:$I$33,2)</f>
        <v>Burn</v>
      </c>
      <c r="AE1671" s="1" t="str">
        <f t="shared" si="488"/>
        <v>1</v>
      </c>
      <c r="AF1671" s="1" t="str">
        <f t="shared" si="489"/>
        <v>1</v>
      </c>
      <c r="AH1671" s="6">
        <f t="shared" si="490"/>
        <v>8</v>
      </c>
    </row>
    <row r="1672" spans="1:34">
      <c r="A1672" s="3" t="s">
        <v>6272</v>
      </c>
      <c r="B1672" s="1" t="s">
        <v>43</v>
      </c>
      <c r="C1672" s="6" t="s">
        <v>45</v>
      </c>
      <c r="D1672" s="9" t="s">
        <v>1590</v>
      </c>
      <c r="E1672" s="9" t="s">
        <v>824</v>
      </c>
      <c r="F1672" s="9" t="s">
        <v>91</v>
      </c>
      <c r="G1672" s="9" t="s">
        <v>1591</v>
      </c>
      <c r="H1672" s="9" t="s">
        <v>1592</v>
      </c>
      <c r="J1672" s="6" t="str">
        <f t="shared" si="474"/>
        <v>001011</v>
      </c>
      <c r="K1672" s="1">
        <f t="shared" si="475"/>
        <v>0</v>
      </c>
      <c r="L1672" s="6" t="str">
        <f t="shared" si="476"/>
        <v>00000</v>
      </c>
      <c r="M1672" s="1">
        <f t="shared" si="477"/>
        <v>0</v>
      </c>
      <c r="N1672" s="6" t="str">
        <f t="shared" si="478"/>
        <v>00</v>
      </c>
      <c r="O1672" s="1">
        <f t="shared" si="479"/>
        <v>6</v>
      </c>
      <c r="P1672" s="1">
        <f>IF(HEX2DEC(LEFT(E1672,4))&gt;=32768,HEX2DEC(LEFT(E1672,4))-65536,HEX2DEC(LEFT(E1672,4)))/Codes!$N$2</f>
        <v>2</v>
      </c>
      <c r="Q1672" s="1">
        <f>IF(HEX2DEC(RIGHT(E1672,4))&gt;=32768,HEX2DEC(RIGHT(E1672,4))-65536,HEX2DEC(RIGHT(E1672,4)))/Codes!$N$2</f>
        <v>0</v>
      </c>
      <c r="R1672" s="1">
        <f>IF(HEX2DEC(LEFT(F1672,4))&gt;=32768,HEX2DEC(LEFT(F1672,4))-65536,HEX2DEC(LEFT(F1672,4)))/Codes!$N$2</f>
        <v>0</v>
      </c>
      <c r="S1672" s="1">
        <f>IF(HEX2DEC(RIGHT(F1672,4))&gt;=32768,HEX2DEC(RIGHT(F1672,4))-65536,HEX2DEC(RIGHT(F1672,4)))/Codes!$N$2</f>
        <v>0</v>
      </c>
      <c r="T1672" s="18">
        <f t="shared" si="480"/>
        <v>361</v>
      </c>
      <c r="U1672" s="1">
        <f t="shared" si="481"/>
        <v>25</v>
      </c>
      <c r="V1672" s="1">
        <f t="shared" si="482"/>
        <v>0</v>
      </c>
      <c r="W1672" s="1" t="str">
        <f t="shared" si="483"/>
        <v>000</v>
      </c>
      <c r="X1672" s="1">
        <f t="shared" si="484"/>
        <v>0</v>
      </c>
      <c r="Y1672" s="1">
        <f t="shared" si="485"/>
        <v>5</v>
      </c>
      <c r="Z1672" s="1" t="str">
        <f>VLOOKUP(BIN2DEC(MID(HEX2BIN(MID(H1672,3,2),8),2,5)),Codes!$E$1:$F$18,2)</f>
        <v>Flame</v>
      </c>
      <c r="AA1672" s="6" t="str">
        <f t="shared" si="486"/>
        <v>1</v>
      </c>
      <c r="AB1672" s="1">
        <f t="shared" si="487"/>
        <v>0</v>
      </c>
      <c r="AC1672" s="1" t="str">
        <f>VLOOKUP(BIN2DEC(RIGHT(HEX2BIN(MID(H1672,6,1),4),1)&amp;LEFT(HEX2BIN(MID(H1672,7,1),4),1)),Codes!$K$1:$L$5,2)</f>
        <v>S</v>
      </c>
      <c r="AD1672" s="1" t="str">
        <f>VLOOKUP(BIN2DEC(RIGHT(HEX2BIN(MID(H1672,7,1),4),3)&amp;LEFT(HEX2BIN(MID(H1672,8,1),4),2)),Codes!$H$2:$I$33,2)</f>
        <v>Burn</v>
      </c>
      <c r="AE1672" s="1" t="str">
        <f t="shared" si="488"/>
        <v>1</v>
      </c>
      <c r="AF1672" s="1" t="str">
        <f t="shared" si="489"/>
        <v>1</v>
      </c>
      <c r="AH1672" s="6">
        <f t="shared" si="490"/>
        <v>8</v>
      </c>
    </row>
    <row r="1673" spans="1:34">
      <c r="A1673" s="3" t="s">
        <v>6273</v>
      </c>
      <c r="B1673" s="1" t="s">
        <v>43</v>
      </c>
      <c r="C1673" s="6" t="s">
        <v>46</v>
      </c>
      <c r="D1673" s="9" t="s">
        <v>702</v>
      </c>
      <c r="E1673" s="9" t="s">
        <v>1052</v>
      </c>
      <c r="F1673" s="9" t="s">
        <v>91</v>
      </c>
      <c r="G1673" s="9" t="s">
        <v>5340</v>
      </c>
      <c r="H1673" s="9" t="s">
        <v>6202</v>
      </c>
      <c r="J1673" s="6" t="str">
        <f t="shared" si="474"/>
        <v>001011</v>
      </c>
      <c r="K1673" s="1">
        <f t="shared" si="475"/>
        <v>0</v>
      </c>
      <c r="L1673" s="6" t="str">
        <f t="shared" si="476"/>
        <v>00000</v>
      </c>
      <c r="M1673" s="1">
        <f t="shared" si="477"/>
        <v>0</v>
      </c>
      <c r="N1673" s="6" t="str">
        <f t="shared" si="478"/>
        <v>00</v>
      </c>
      <c r="O1673" s="1">
        <f t="shared" si="479"/>
        <v>1</v>
      </c>
      <c r="P1673" s="1">
        <f>IF(HEX2DEC(LEFT(E1673,4))&gt;=32768,HEX2DEC(LEFT(E1673,4))-65536,HEX2DEC(LEFT(E1673,4)))/Codes!$N$2</f>
        <v>1.024</v>
      </c>
      <c r="Q1673" s="1">
        <f>IF(HEX2DEC(RIGHT(E1673,4))&gt;=32768,HEX2DEC(RIGHT(E1673,4))-65536,HEX2DEC(RIGHT(E1673,4)))/Codes!$N$2</f>
        <v>0</v>
      </c>
      <c r="R1673" s="1">
        <f>IF(HEX2DEC(LEFT(F1673,4))&gt;=32768,HEX2DEC(LEFT(F1673,4))-65536,HEX2DEC(LEFT(F1673,4)))/Codes!$N$2</f>
        <v>0</v>
      </c>
      <c r="S1673" s="1">
        <f>IF(HEX2DEC(RIGHT(F1673,4))&gt;=32768,HEX2DEC(RIGHT(F1673,4))-65536,HEX2DEC(RIGHT(F1673,4)))/Codes!$N$2</f>
        <v>0</v>
      </c>
      <c r="T1673" s="18">
        <f t="shared" si="480"/>
        <v>70</v>
      </c>
      <c r="U1673" s="1">
        <f t="shared" si="481"/>
        <v>50</v>
      </c>
      <c r="V1673" s="1">
        <f t="shared" si="482"/>
        <v>0</v>
      </c>
      <c r="W1673" s="1" t="str">
        <f t="shared" si="483"/>
        <v>000</v>
      </c>
      <c r="X1673" s="1">
        <f t="shared" si="484"/>
        <v>0</v>
      </c>
      <c r="Y1673" s="1">
        <f t="shared" si="485"/>
        <v>8</v>
      </c>
      <c r="Z1673" s="1" t="str">
        <f>VLOOKUP(BIN2DEC(MID(HEX2BIN(MID(H1673,3,2),8),2,5)),Codes!$E$1:$F$18,2)</f>
        <v>Slash</v>
      </c>
      <c r="AA1673" s="6" t="str">
        <f t="shared" si="486"/>
        <v>1</v>
      </c>
      <c r="AB1673" s="1">
        <f t="shared" si="487"/>
        <v>0</v>
      </c>
      <c r="AC1673" s="1" t="str">
        <f>VLOOKUP(BIN2DEC(RIGHT(HEX2BIN(MID(H1673,6,1),4),1)&amp;LEFT(HEX2BIN(MID(H1673,7,1),4),1)),Codes!$K$1:$L$5,2)</f>
        <v>S</v>
      </c>
      <c r="AD1673" s="1" t="str">
        <f>VLOOKUP(BIN2DEC(RIGHT(HEX2BIN(MID(H1673,7,1),4),3)&amp;LEFT(HEX2BIN(MID(H1673,8,1),4),2)),Codes!$H$2:$I$33,2)</f>
        <v>Slash</v>
      </c>
      <c r="AE1673" s="1" t="str">
        <f t="shared" si="488"/>
        <v>1</v>
      </c>
      <c r="AF1673" s="1" t="str">
        <f t="shared" si="489"/>
        <v>1</v>
      </c>
      <c r="AH1673" s="6">
        <f t="shared" si="490"/>
        <v>3</v>
      </c>
    </row>
    <row r="1674" spans="1:34">
      <c r="A1674" s="3" t="s">
        <v>6274</v>
      </c>
      <c r="B1674" s="1" t="s">
        <v>43</v>
      </c>
      <c r="C1674" s="6" t="s">
        <v>79</v>
      </c>
      <c r="D1674" s="9" t="s">
        <v>1590</v>
      </c>
      <c r="E1674" s="9" t="s">
        <v>265</v>
      </c>
      <c r="F1674" s="9" t="s">
        <v>91</v>
      </c>
      <c r="G1674" s="9" t="s">
        <v>1591</v>
      </c>
      <c r="H1674" s="9" t="s">
        <v>1592</v>
      </c>
      <c r="J1674" s="6" t="str">
        <f t="shared" si="474"/>
        <v>001011</v>
      </c>
      <c r="K1674" s="1">
        <f t="shared" si="475"/>
        <v>0</v>
      </c>
      <c r="L1674" s="6" t="str">
        <f t="shared" si="476"/>
        <v>00000</v>
      </c>
      <c r="M1674" s="1">
        <f t="shared" si="477"/>
        <v>0</v>
      </c>
      <c r="N1674" s="6" t="str">
        <f t="shared" si="478"/>
        <v>00</v>
      </c>
      <c r="O1674" s="1">
        <f t="shared" si="479"/>
        <v>6</v>
      </c>
      <c r="P1674" s="1">
        <f>IF(HEX2DEC(LEFT(E1674,4))&gt;=32768,HEX2DEC(LEFT(E1674,4))-65536,HEX2DEC(LEFT(E1674,4)))/Codes!$N$2</f>
        <v>2.4</v>
      </c>
      <c r="Q1674" s="1">
        <f>IF(HEX2DEC(RIGHT(E1674,4))&gt;=32768,HEX2DEC(RIGHT(E1674,4))-65536,HEX2DEC(RIGHT(E1674,4)))/Codes!$N$2</f>
        <v>0</v>
      </c>
      <c r="R1674" s="1">
        <f>IF(HEX2DEC(LEFT(F1674,4))&gt;=32768,HEX2DEC(LEFT(F1674,4))-65536,HEX2DEC(LEFT(F1674,4)))/Codes!$N$2</f>
        <v>0</v>
      </c>
      <c r="S1674" s="1">
        <f>IF(HEX2DEC(RIGHT(F1674,4))&gt;=32768,HEX2DEC(RIGHT(F1674,4))-65536,HEX2DEC(RIGHT(F1674,4)))/Codes!$N$2</f>
        <v>0</v>
      </c>
      <c r="T1674" s="18">
        <f t="shared" si="480"/>
        <v>361</v>
      </c>
      <c r="U1674" s="1">
        <f t="shared" si="481"/>
        <v>25</v>
      </c>
      <c r="V1674" s="1">
        <f t="shared" si="482"/>
        <v>0</v>
      </c>
      <c r="W1674" s="1" t="str">
        <f t="shared" si="483"/>
        <v>000</v>
      </c>
      <c r="X1674" s="1">
        <f t="shared" si="484"/>
        <v>0</v>
      </c>
      <c r="Y1674" s="1">
        <f t="shared" si="485"/>
        <v>5</v>
      </c>
      <c r="Z1674" s="1" t="str">
        <f>VLOOKUP(BIN2DEC(MID(HEX2BIN(MID(H1674,3,2),8),2,5)),Codes!$E$1:$F$18,2)</f>
        <v>Flame</v>
      </c>
      <c r="AA1674" s="6" t="str">
        <f t="shared" si="486"/>
        <v>1</v>
      </c>
      <c r="AB1674" s="1">
        <f t="shared" si="487"/>
        <v>0</v>
      </c>
      <c r="AC1674" s="1" t="str">
        <f>VLOOKUP(BIN2DEC(RIGHT(HEX2BIN(MID(H1674,6,1),4),1)&amp;LEFT(HEX2BIN(MID(H1674,7,1),4),1)),Codes!$K$1:$L$5,2)</f>
        <v>S</v>
      </c>
      <c r="AD1674" s="1" t="str">
        <f>VLOOKUP(BIN2DEC(RIGHT(HEX2BIN(MID(H1674,7,1),4),3)&amp;LEFT(HEX2BIN(MID(H1674,8,1),4),2)),Codes!$H$2:$I$33,2)</f>
        <v>Burn</v>
      </c>
      <c r="AE1674" s="1" t="str">
        <f t="shared" si="488"/>
        <v>1</v>
      </c>
      <c r="AF1674" s="1" t="str">
        <f t="shared" si="489"/>
        <v>1</v>
      </c>
      <c r="AH1674" s="6">
        <f t="shared" si="490"/>
        <v>8</v>
      </c>
    </row>
    <row r="1675" spans="1:34">
      <c r="A1675" s="3" t="s">
        <v>6275</v>
      </c>
      <c r="B1675" s="1" t="s">
        <v>43</v>
      </c>
      <c r="C1675" s="6" t="s">
        <v>6224</v>
      </c>
      <c r="D1675" s="9" t="s">
        <v>6203</v>
      </c>
      <c r="E1675" s="9" t="s">
        <v>1352</v>
      </c>
      <c r="F1675" s="9" t="s">
        <v>91</v>
      </c>
      <c r="G1675" s="9" t="s">
        <v>6204</v>
      </c>
      <c r="H1675" s="9" t="s">
        <v>6205</v>
      </c>
      <c r="J1675" s="6" t="str">
        <f t="shared" si="474"/>
        <v>001011</v>
      </c>
      <c r="K1675" s="1">
        <f t="shared" si="475"/>
        <v>0</v>
      </c>
      <c r="L1675" s="6" t="str">
        <f t="shared" si="476"/>
        <v>00000</v>
      </c>
      <c r="M1675" s="1">
        <f t="shared" si="477"/>
        <v>8</v>
      </c>
      <c r="N1675" s="6" t="str">
        <f t="shared" si="478"/>
        <v>00</v>
      </c>
      <c r="O1675" s="1">
        <f t="shared" si="479"/>
        <v>3</v>
      </c>
      <c r="P1675" s="1">
        <f>IF(HEX2DEC(LEFT(E1675,4))&gt;=32768,HEX2DEC(LEFT(E1675,4))-65536,HEX2DEC(LEFT(E1675,4)))/Codes!$N$2</f>
        <v>1.2</v>
      </c>
      <c r="Q1675" s="1">
        <f>IF(HEX2DEC(RIGHT(E1675,4))&gt;=32768,HEX2DEC(RIGHT(E1675,4))-65536,HEX2DEC(RIGHT(E1675,4)))/Codes!$N$2</f>
        <v>0</v>
      </c>
      <c r="R1675" s="1">
        <f>IF(HEX2DEC(LEFT(F1675,4))&gt;=32768,HEX2DEC(LEFT(F1675,4))-65536,HEX2DEC(LEFT(F1675,4)))/Codes!$N$2</f>
        <v>0</v>
      </c>
      <c r="S1675" s="1">
        <f>IF(HEX2DEC(RIGHT(F1675,4))&gt;=32768,HEX2DEC(RIGHT(F1675,4))-65536,HEX2DEC(RIGHT(F1675,4)))/Codes!$N$2</f>
        <v>0</v>
      </c>
      <c r="T1675" s="18">
        <f t="shared" si="480"/>
        <v>361</v>
      </c>
      <c r="U1675" s="1">
        <f t="shared" si="481"/>
        <v>45</v>
      </c>
      <c r="V1675" s="1">
        <f t="shared" si="482"/>
        <v>0</v>
      </c>
      <c r="W1675" s="1" t="str">
        <f t="shared" si="483"/>
        <v>000</v>
      </c>
      <c r="X1675" s="1">
        <f t="shared" si="484"/>
        <v>0</v>
      </c>
      <c r="Y1675" s="1">
        <f t="shared" si="485"/>
        <v>15</v>
      </c>
      <c r="Z1675" s="1" t="str">
        <f>VLOOKUP(BIN2DEC(MID(HEX2BIN(MID(H1675,3,2),8),2,5)),Codes!$E$1:$F$18,2)</f>
        <v>Darkness</v>
      </c>
      <c r="AA1675" s="6" t="str">
        <f t="shared" si="486"/>
        <v>1</v>
      </c>
      <c r="AB1675" s="1">
        <f t="shared" si="487"/>
        <v>0</v>
      </c>
      <c r="AC1675" s="1" t="str">
        <f>VLOOKUP(BIN2DEC(RIGHT(HEX2BIN(MID(H1675,6,1),4),1)&amp;LEFT(HEX2BIN(MID(H1675,7,1),4),1)),Codes!$K$1:$L$5,2)</f>
        <v>S</v>
      </c>
      <c r="AD1675" s="1" t="str">
        <f>VLOOKUP(BIN2DEC(RIGHT(HEX2BIN(MID(H1675,7,1),4),3)&amp;LEFT(HEX2BIN(MID(H1675,8,1),4),2)),Codes!$H$2:$I$33,2)</f>
        <v>Burn</v>
      </c>
      <c r="AE1675" s="1" t="str">
        <f t="shared" si="488"/>
        <v>1</v>
      </c>
      <c r="AF1675" s="1" t="str">
        <f t="shared" si="489"/>
        <v>1</v>
      </c>
      <c r="AH1675" s="6">
        <f t="shared" si="490"/>
        <v>8</v>
      </c>
    </row>
    <row r="1676" spans="1:34">
      <c r="A1676" s="3" t="s">
        <v>6276</v>
      </c>
      <c r="B1676" s="1" t="s">
        <v>43</v>
      </c>
      <c r="C1676" s="6" t="s">
        <v>6225</v>
      </c>
      <c r="D1676" s="9" t="s">
        <v>6206</v>
      </c>
      <c r="E1676" s="9" t="s">
        <v>433</v>
      </c>
      <c r="F1676" s="9" t="s">
        <v>91</v>
      </c>
      <c r="G1676" s="9" t="s">
        <v>2011</v>
      </c>
      <c r="H1676" s="9" t="s">
        <v>6207</v>
      </c>
      <c r="J1676" s="6" t="str">
        <f t="shared" si="474"/>
        <v>001011</v>
      </c>
      <c r="K1676" s="1">
        <f t="shared" si="475"/>
        <v>0</v>
      </c>
      <c r="L1676" s="6" t="str">
        <f t="shared" si="476"/>
        <v>00000</v>
      </c>
      <c r="M1676" s="1">
        <f t="shared" si="477"/>
        <v>8</v>
      </c>
      <c r="N1676" s="6" t="str">
        <f t="shared" si="478"/>
        <v>00</v>
      </c>
      <c r="O1676" s="1">
        <f t="shared" si="479"/>
        <v>5</v>
      </c>
      <c r="P1676" s="1">
        <f>IF(HEX2DEC(LEFT(E1676,4))&gt;=32768,HEX2DEC(LEFT(E1676,4))-65536,HEX2DEC(LEFT(E1676,4)))/Codes!$N$2</f>
        <v>1.6</v>
      </c>
      <c r="Q1676" s="1">
        <f>IF(HEX2DEC(RIGHT(E1676,4))&gt;=32768,HEX2DEC(RIGHT(E1676,4))-65536,HEX2DEC(RIGHT(E1676,4)))/Codes!$N$2</f>
        <v>0</v>
      </c>
      <c r="R1676" s="1">
        <f>IF(HEX2DEC(LEFT(F1676,4))&gt;=32768,HEX2DEC(LEFT(F1676,4))-65536,HEX2DEC(LEFT(F1676,4)))/Codes!$N$2</f>
        <v>0</v>
      </c>
      <c r="S1676" s="1">
        <f>IF(HEX2DEC(RIGHT(F1676,4))&gt;=32768,HEX2DEC(RIGHT(F1676,4))-65536,HEX2DEC(RIGHT(F1676,4)))/Codes!$N$2</f>
        <v>0</v>
      </c>
      <c r="T1676" s="18">
        <f t="shared" si="480"/>
        <v>361</v>
      </c>
      <c r="U1676" s="1">
        <f t="shared" si="481"/>
        <v>50</v>
      </c>
      <c r="V1676" s="1">
        <f t="shared" si="482"/>
        <v>0</v>
      </c>
      <c r="W1676" s="1" t="str">
        <f t="shared" si="483"/>
        <v>000</v>
      </c>
      <c r="X1676" s="1">
        <f t="shared" si="484"/>
        <v>0</v>
      </c>
      <c r="Y1676" s="1">
        <f t="shared" si="485"/>
        <v>20</v>
      </c>
      <c r="Z1676" s="1" t="str">
        <f>VLOOKUP(BIN2DEC(MID(HEX2BIN(MID(H1676,3,2),8),2,5)),Codes!$E$1:$F$18,2)</f>
        <v>Darkness</v>
      </c>
      <c r="AA1676" s="6" t="str">
        <f t="shared" si="486"/>
        <v>1</v>
      </c>
      <c r="AB1676" s="1">
        <f t="shared" si="487"/>
        <v>0</v>
      </c>
      <c r="AC1676" s="1" t="str">
        <f>VLOOKUP(BIN2DEC(RIGHT(HEX2BIN(MID(H1676,6,1),4),1)&amp;LEFT(HEX2BIN(MID(H1676,7,1),4),1)),Codes!$K$1:$L$5,2)</f>
        <v>S</v>
      </c>
      <c r="AD1676" s="1" t="str">
        <f>VLOOKUP(BIN2DEC(RIGHT(HEX2BIN(MID(H1676,7,1),4),3)&amp;LEFT(HEX2BIN(MID(H1676,8,1),4),2)),Codes!$H$2:$I$33,2)</f>
        <v>Burn</v>
      </c>
      <c r="AE1676" s="1" t="str">
        <f t="shared" si="488"/>
        <v>1</v>
      </c>
      <c r="AF1676" s="1" t="str">
        <f t="shared" si="489"/>
        <v>1</v>
      </c>
      <c r="AH1676" s="6">
        <f t="shared" si="490"/>
        <v>8</v>
      </c>
    </row>
    <row r="1677" spans="1:34">
      <c r="A1677" s="3" t="s">
        <v>6277</v>
      </c>
      <c r="B1677" s="1" t="s">
        <v>43</v>
      </c>
      <c r="C1677" s="6" t="s">
        <v>6226</v>
      </c>
      <c r="D1677" s="9" t="s">
        <v>4086</v>
      </c>
      <c r="E1677" s="9" t="s">
        <v>824</v>
      </c>
      <c r="F1677" s="9" t="s">
        <v>91</v>
      </c>
      <c r="G1677" s="9" t="s">
        <v>6208</v>
      </c>
      <c r="H1677" s="9" t="s">
        <v>6209</v>
      </c>
      <c r="J1677" s="6" t="str">
        <f t="shared" si="474"/>
        <v>001011</v>
      </c>
      <c r="K1677" s="1">
        <f t="shared" si="475"/>
        <v>0</v>
      </c>
      <c r="L1677" s="6" t="str">
        <f t="shared" si="476"/>
        <v>00000</v>
      </c>
      <c r="M1677" s="1">
        <f t="shared" si="477"/>
        <v>8</v>
      </c>
      <c r="N1677" s="6" t="str">
        <f t="shared" si="478"/>
        <v>00</v>
      </c>
      <c r="O1677" s="1">
        <f t="shared" si="479"/>
        <v>8</v>
      </c>
      <c r="P1677" s="1">
        <f>IF(HEX2DEC(LEFT(E1677,4))&gt;=32768,HEX2DEC(LEFT(E1677,4))-65536,HEX2DEC(LEFT(E1677,4)))/Codes!$N$2</f>
        <v>2</v>
      </c>
      <c r="Q1677" s="1">
        <f>IF(HEX2DEC(RIGHT(E1677,4))&gt;=32768,HEX2DEC(RIGHT(E1677,4))-65536,HEX2DEC(RIGHT(E1677,4)))/Codes!$N$2</f>
        <v>0</v>
      </c>
      <c r="R1677" s="1">
        <f>IF(HEX2DEC(LEFT(F1677,4))&gt;=32768,HEX2DEC(LEFT(F1677,4))-65536,HEX2DEC(LEFT(F1677,4)))/Codes!$N$2</f>
        <v>0</v>
      </c>
      <c r="S1677" s="1">
        <f>IF(HEX2DEC(RIGHT(F1677,4))&gt;=32768,HEX2DEC(RIGHT(F1677,4))-65536,HEX2DEC(RIGHT(F1677,4)))/Codes!$N$2</f>
        <v>0</v>
      </c>
      <c r="T1677" s="18">
        <f t="shared" si="480"/>
        <v>361</v>
      </c>
      <c r="U1677" s="1">
        <f t="shared" si="481"/>
        <v>55</v>
      </c>
      <c r="V1677" s="1">
        <f t="shared" si="482"/>
        <v>0</v>
      </c>
      <c r="W1677" s="1" t="str">
        <f t="shared" si="483"/>
        <v>000</v>
      </c>
      <c r="X1677" s="1">
        <f t="shared" si="484"/>
        <v>0</v>
      </c>
      <c r="Y1677" s="1">
        <f t="shared" si="485"/>
        <v>25</v>
      </c>
      <c r="Z1677" s="1" t="str">
        <f>VLOOKUP(BIN2DEC(MID(HEX2BIN(MID(H1677,3,2),8),2,5)),Codes!$E$1:$F$18,2)</f>
        <v>Darkness</v>
      </c>
      <c r="AA1677" s="6" t="str">
        <f t="shared" si="486"/>
        <v>1</v>
      </c>
      <c r="AB1677" s="1">
        <f t="shared" si="487"/>
        <v>0</v>
      </c>
      <c r="AC1677" s="1" t="str">
        <f>VLOOKUP(BIN2DEC(RIGHT(HEX2BIN(MID(H1677,6,1),4),1)&amp;LEFT(HEX2BIN(MID(H1677,7,1),4),1)),Codes!$K$1:$L$5,2)</f>
        <v>S</v>
      </c>
      <c r="AD1677" s="1" t="str">
        <f>VLOOKUP(BIN2DEC(RIGHT(HEX2BIN(MID(H1677,7,1),4),3)&amp;LEFT(HEX2BIN(MID(H1677,8,1),4),2)),Codes!$H$2:$I$33,2)</f>
        <v>Burn</v>
      </c>
      <c r="AE1677" s="1" t="str">
        <f t="shared" si="488"/>
        <v>1</v>
      </c>
      <c r="AF1677" s="1" t="str">
        <f t="shared" si="489"/>
        <v>1</v>
      </c>
      <c r="AH1677" s="6">
        <f t="shared" si="490"/>
        <v>8</v>
      </c>
    </row>
    <row r="1678" spans="1:34">
      <c r="A1678" s="3" t="s">
        <v>6278</v>
      </c>
      <c r="B1678" s="1" t="s">
        <v>43</v>
      </c>
      <c r="C1678" s="6" t="s">
        <v>6227</v>
      </c>
      <c r="D1678" s="9" t="s">
        <v>6210</v>
      </c>
      <c r="E1678" s="9" t="s">
        <v>265</v>
      </c>
      <c r="F1678" s="9" t="s">
        <v>91</v>
      </c>
      <c r="G1678" s="9" t="s">
        <v>3726</v>
      </c>
      <c r="H1678" s="9" t="s">
        <v>6211</v>
      </c>
      <c r="J1678" s="6" t="str">
        <f t="shared" si="474"/>
        <v>001011</v>
      </c>
      <c r="K1678" s="1">
        <f t="shared" si="475"/>
        <v>0</v>
      </c>
      <c r="L1678" s="6" t="str">
        <f t="shared" si="476"/>
        <v>00000</v>
      </c>
      <c r="M1678" s="1">
        <f t="shared" si="477"/>
        <v>8</v>
      </c>
      <c r="N1678" s="6" t="str">
        <f t="shared" si="478"/>
        <v>00</v>
      </c>
      <c r="O1678" s="1">
        <f t="shared" si="479"/>
        <v>11</v>
      </c>
      <c r="P1678" s="1">
        <f>IF(HEX2DEC(LEFT(E1678,4))&gt;=32768,HEX2DEC(LEFT(E1678,4))-65536,HEX2DEC(LEFT(E1678,4)))/Codes!$N$2</f>
        <v>2.4</v>
      </c>
      <c r="Q1678" s="1">
        <f>IF(HEX2DEC(RIGHT(E1678,4))&gt;=32768,HEX2DEC(RIGHT(E1678,4))-65536,HEX2DEC(RIGHT(E1678,4)))/Codes!$N$2</f>
        <v>0</v>
      </c>
      <c r="R1678" s="1">
        <f>IF(HEX2DEC(LEFT(F1678,4))&gt;=32768,HEX2DEC(LEFT(F1678,4))-65536,HEX2DEC(LEFT(F1678,4)))/Codes!$N$2</f>
        <v>0</v>
      </c>
      <c r="S1678" s="1">
        <f>IF(HEX2DEC(RIGHT(F1678,4))&gt;=32768,HEX2DEC(RIGHT(F1678,4))-65536,HEX2DEC(RIGHT(F1678,4)))/Codes!$N$2</f>
        <v>0</v>
      </c>
      <c r="T1678" s="18">
        <f t="shared" si="480"/>
        <v>361</v>
      </c>
      <c r="U1678" s="1">
        <f t="shared" si="481"/>
        <v>60</v>
      </c>
      <c r="V1678" s="1">
        <f t="shared" si="482"/>
        <v>0</v>
      </c>
      <c r="W1678" s="1" t="str">
        <f t="shared" si="483"/>
        <v>000</v>
      </c>
      <c r="X1678" s="1">
        <f t="shared" si="484"/>
        <v>0</v>
      </c>
      <c r="Y1678" s="1">
        <f t="shared" si="485"/>
        <v>30</v>
      </c>
      <c r="Z1678" s="1" t="str">
        <f>VLOOKUP(BIN2DEC(MID(HEX2BIN(MID(H1678,3,2),8),2,5)),Codes!$E$1:$F$18,2)</f>
        <v>Darkness</v>
      </c>
      <c r="AA1678" s="6" t="str">
        <f t="shared" si="486"/>
        <v>1</v>
      </c>
      <c r="AB1678" s="1">
        <f t="shared" si="487"/>
        <v>0</v>
      </c>
      <c r="AC1678" s="1" t="str">
        <f>VLOOKUP(BIN2DEC(RIGHT(HEX2BIN(MID(H1678,6,1),4),1)&amp;LEFT(HEX2BIN(MID(H1678,7,1),4),1)),Codes!$K$1:$L$5,2)</f>
        <v>S</v>
      </c>
      <c r="AD1678" s="1" t="str">
        <f>VLOOKUP(BIN2DEC(RIGHT(HEX2BIN(MID(H1678,7,1),4),3)&amp;LEFT(HEX2BIN(MID(H1678,8,1),4),2)),Codes!$H$2:$I$33,2)</f>
        <v>[Burn]</v>
      </c>
      <c r="AE1678" s="1" t="str">
        <f t="shared" si="488"/>
        <v>1</v>
      </c>
      <c r="AF1678" s="1" t="str">
        <f t="shared" si="489"/>
        <v>1</v>
      </c>
      <c r="AH1678" s="6">
        <f t="shared" si="490"/>
        <v>24</v>
      </c>
    </row>
    <row r="1679" spans="1:34">
      <c r="A1679" s="3" t="s">
        <v>6279</v>
      </c>
      <c r="B1679" s="1" t="s">
        <v>43</v>
      </c>
      <c r="C1679" s="6" t="s">
        <v>6228</v>
      </c>
      <c r="D1679" s="9" t="s">
        <v>6212</v>
      </c>
      <c r="E1679" s="9" t="s">
        <v>212</v>
      </c>
      <c r="F1679" s="9" t="s">
        <v>91</v>
      </c>
      <c r="G1679" s="9" t="s">
        <v>6213</v>
      </c>
      <c r="H1679" s="9" t="s">
        <v>6214</v>
      </c>
      <c r="J1679" s="6" t="str">
        <f t="shared" si="474"/>
        <v>001011</v>
      </c>
      <c r="K1679" s="1">
        <f t="shared" si="475"/>
        <v>0</v>
      </c>
      <c r="L1679" s="6" t="str">
        <f t="shared" si="476"/>
        <v>00000</v>
      </c>
      <c r="M1679" s="1">
        <f t="shared" si="477"/>
        <v>8</v>
      </c>
      <c r="N1679" s="6" t="str">
        <f t="shared" si="478"/>
        <v>00</v>
      </c>
      <c r="O1679" s="1">
        <f t="shared" si="479"/>
        <v>14</v>
      </c>
      <c r="P1679" s="1">
        <f>IF(HEX2DEC(LEFT(E1679,4))&gt;=32768,HEX2DEC(LEFT(E1679,4))-65536,HEX2DEC(LEFT(E1679,4)))/Codes!$N$2</f>
        <v>2.8</v>
      </c>
      <c r="Q1679" s="1">
        <f>IF(HEX2DEC(RIGHT(E1679,4))&gt;=32768,HEX2DEC(RIGHT(E1679,4))-65536,HEX2DEC(RIGHT(E1679,4)))/Codes!$N$2</f>
        <v>0</v>
      </c>
      <c r="R1679" s="1">
        <f>IF(HEX2DEC(LEFT(F1679,4))&gt;=32768,HEX2DEC(LEFT(F1679,4))-65536,HEX2DEC(LEFT(F1679,4)))/Codes!$N$2</f>
        <v>0</v>
      </c>
      <c r="S1679" s="1">
        <f>IF(HEX2DEC(RIGHT(F1679,4))&gt;=32768,HEX2DEC(RIGHT(F1679,4))-65536,HEX2DEC(RIGHT(F1679,4)))/Codes!$N$2</f>
        <v>0</v>
      </c>
      <c r="T1679" s="18">
        <f t="shared" si="480"/>
        <v>361</v>
      </c>
      <c r="U1679" s="1">
        <f t="shared" si="481"/>
        <v>65</v>
      </c>
      <c r="V1679" s="1">
        <f t="shared" si="482"/>
        <v>0</v>
      </c>
      <c r="W1679" s="1" t="str">
        <f t="shared" si="483"/>
        <v>000</v>
      </c>
      <c r="X1679" s="1">
        <f t="shared" si="484"/>
        <v>0</v>
      </c>
      <c r="Y1679" s="1">
        <f t="shared" si="485"/>
        <v>35</v>
      </c>
      <c r="Z1679" s="1" t="str">
        <f>VLOOKUP(BIN2DEC(MID(HEX2BIN(MID(H1679,3,2),8),2,5)),Codes!$E$1:$F$18,2)</f>
        <v>Darkness</v>
      </c>
      <c r="AA1679" s="6" t="str">
        <f t="shared" si="486"/>
        <v>1</v>
      </c>
      <c r="AB1679" s="1">
        <f t="shared" si="487"/>
        <v>0</v>
      </c>
      <c r="AC1679" s="1" t="str">
        <f>VLOOKUP(BIN2DEC(RIGHT(HEX2BIN(MID(H1679,6,1),4),1)&amp;LEFT(HEX2BIN(MID(H1679,7,1),4),1)),Codes!$K$1:$L$5,2)</f>
        <v>S</v>
      </c>
      <c r="AD1679" s="1" t="str">
        <f>VLOOKUP(BIN2DEC(RIGHT(HEX2BIN(MID(H1679,7,1),4),3)&amp;LEFT(HEX2BIN(MID(H1679,8,1),4),2)),Codes!$H$2:$I$33,2)</f>
        <v>[Burn]</v>
      </c>
      <c r="AE1679" s="1" t="str">
        <f t="shared" si="488"/>
        <v>1</v>
      </c>
      <c r="AF1679" s="1" t="str">
        <f t="shared" si="489"/>
        <v>1</v>
      </c>
      <c r="AH1679" s="6">
        <f t="shared" si="490"/>
        <v>24</v>
      </c>
    </row>
    <row r="1680" spans="1:34">
      <c r="A1680" s="3" t="s">
        <v>6280</v>
      </c>
      <c r="B1680" s="1" t="s">
        <v>43</v>
      </c>
      <c r="C1680" s="6" t="s">
        <v>6229</v>
      </c>
      <c r="D1680" s="9" t="s">
        <v>6215</v>
      </c>
      <c r="E1680" s="9" t="s">
        <v>307</v>
      </c>
      <c r="F1680" s="9" t="s">
        <v>91</v>
      </c>
      <c r="G1680" s="9" t="s">
        <v>4009</v>
      </c>
      <c r="H1680" s="9" t="s">
        <v>6216</v>
      </c>
      <c r="J1680" s="6" t="str">
        <f t="shared" si="474"/>
        <v>001011</v>
      </c>
      <c r="K1680" s="1">
        <f t="shared" si="475"/>
        <v>0</v>
      </c>
      <c r="L1680" s="6" t="str">
        <f t="shared" si="476"/>
        <v>00000</v>
      </c>
      <c r="M1680" s="1">
        <f t="shared" si="477"/>
        <v>8</v>
      </c>
      <c r="N1680" s="6" t="str">
        <f t="shared" si="478"/>
        <v>00</v>
      </c>
      <c r="O1680" s="1">
        <f t="shared" si="479"/>
        <v>17</v>
      </c>
      <c r="P1680" s="1">
        <f>IF(HEX2DEC(LEFT(E1680,4))&gt;=32768,HEX2DEC(LEFT(E1680,4))-65536,HEX2DEC(LEFT(E1680,4)))/Codes!$N$2</f>
        <v>3.2</v>
      </c>
      <c r="Q1680" s="1">
        <f>IF(HEX2DEC(RIGHT(E1680,4))&gt;=32768,HEX2DEC(RIGHT(E1680,4))-65536,HEX2DEC(RIGHT(E1680,4)))/Codes!$N$2</f>
        <v>0</v>
      </c>
      <c r="R1680" s="1">
        <f>IF(HEX2DEC(LEFT(F1680,4))&gt;=32768,HEX2DEC(LEFT(F1680,4))-65536,HEX2DEC(LEFT(F1680,4)))/Codes!$N$2</f>
        <v>0</v>
      </c>
      <c r="S1680" s="1">
        <f>IF(HEX2DEC(RIGHT(F1680,4))&gt;=32768,HEX2DEC(RIGHT(F1680,4))-65536,HEX2DEC(RIGHT(F1680,4)))/Codes!$N$2</f>
        <v>0</v>
      </c>
      <c r="T1680" s="18">
        <f t="shared" si="480"/>
        <v>361</v>
      </c>
      <c r="U1680" s="1">
        <f t="shared" si="481"/>
        <v>70</v>
      </c>
      <c r="V1680" s="1">
        <f t="shared" si="482"/>
        <v>0</v>
      </c>
      <c r="W1680" s="1" t="str">
        <f t="shared" si="483"/>
        <v>000</v>
      </c>
      <c r="X1680" s="1">
        <f t="shared" si="484"/>
        <v>0</v>
      </c>
      <c r="Y1680" s="1">
        <f t="shared" si="485"/>
        <v>40</v>
      </c>
      <c r="Z1680" s="1" t="str">
        <f>VLOOKUP(BIN2DEC(MID(HEX2BIN(MID(H1680,3,2),8),2,5)),Codes!$E$1:$F$18,2)</f>
        <v>Darkness</v>
      </c>
      <c r="AA1680" s="6" t="str">
        <f t="shared" si="486"/>
        <v>1</v>
      </c>
      <c r="AB1680" s="1">
        <f t="shared" si="487"/>
        <v>0</v>
      </c>
      <c r="AC1680" s="1" t="str">
        <f>VLOOKUP(BIN2DEC(RIGHT(HEX2BIN(MID(H1680,6,1),4),1)&amp;LEFT(HEX2BIN(MID(H1680,7,1),4),1)),Codes!$K$1:$L$5,2)</f>
        <v>S</v>
      </c>
      <c r="AD1680" s="1" t="str">
        <f>VLOOKUP(BIN2DEC(RIGHT(HEX2BIN(MID(H1680,7,1),4),3)&amp;LEFT(HEX2BIN(MID(H1680,8,1),4),2)),Codes!$H$2:$I$33,2)</f>
        <v>[Burn]</v>
      </c>
      <c r="AE1680" s="1" t="str">
        <f t="shared" si="488"/>
        <v>1</v>
      </c>
      <c r="AF1680" s="1" t="str">
        <f t="shared" si="489"/>
        <v>1</v>
      </c>
      <c r="AH1680" s="6">
        <f t="shared" si="490"/>
        <v>24</v>
      </c>
    </row>
    <row r="1681" spans="1:34">
      <c r="A1681" s="3" t="s">
        <v>6281</v>
      </c>
      <c r="B1681" s="1" t="s">
        <v>43</v>
      </c>
      <c r="C1681" s="6" t="s">
        <v>6230</v>
      </c>
      <c r="D1681" s="9" t="s">
        <v>6217</v>
      </c>
      <c r="E1681" s="9" t="s">
        <v>256</v>
      </c>
      <c r="F1681" s="9" t="s">
        <v>91</v>
      </c>
      <c r="G1681" s="9" t="s">
        <v>6218</v>
      </c>
      <c r="H1681" s="9" t="s">
        <v>6219</v>
      </c>
      <c r="J1681" s="6" t="str">
        <f t="shared" si="474"/>
        <v>001011</v>
      </c>
      <c r="K1681" s="1">
        <f t="shared" si="475"/>
        <v>0</v>
      </c>
      <c r="L1681" s="6" t="str">
        <f t="shared" si="476"/>
        <v>00000</v>
      </c>
      <c r="M1681" s="1">
        <f t="shared" si="477"/>
        <v>8</v>
      </c>
      <c r="N1681" s="6" t="str">
        <f t="shared" si="478"/>
        <v>00</v>
      </c>
      <c r="O1681" s="1">
        <f t="shared" si="479"/>
        <v>20</v>
      </c>
      <c r="P1681" s="1">
        <f>IF(HEX2DEC(LEFT(E1681,4))&gt;=32768,HEX2DEC(LEFT(E1681,4))-65536,HEX2DEC(LEFT(E1681,4)))/Codes!$N$2</f>
        <v>3.6</v>
      </c>
      <c r="Q1681" s="1">
        <f>IF(HEX2DEC(RIGHT(E1681,4))&gt;=32768,HEX2DEC(RIGHT(E1681,4))-65536,HEX2DEC(RIGHT(E1681,4)))/Codes!$N$2</f>
        <v>0</v>
      </c>
      <c r="R1681" s="1">
        <f>IF(HEX2DEC(LEFT(F1681,4))&gt;=32768,HEX2DEC(LEFT(F1681,4))-65536,HEX2DEC(LEFT(F1681,4)))/Codes!$N$2</f>
        <v>0</v>
      </c>
      <c r="S1681" s="1">
        <f>IF(HEX2DEC(RIGHT(F1681,4))&gt;=32768,HEX2DEC(RIGHT(F1681,4))-65536,HEX2DEC(RIGHT(F1681,4)))/Codes!$N$2</f>
        <v>0</v>
      </c>
      <c r="T1681" s="18">
        <f t="shared" si="480"/>
        <v>361</v>
      </c>
      <c r="U1681" s="1">
        <f t="shared" si="481"/>
        <v>75</v>
      </c>
      <c r="V1681" s="1">
        <f t="shared" si="482"/>
        <v>0</v>
      </c>
      <c r="W1681" s="1" t="str">
        <f t="shared" si="483"/>
        <v>000</v>
      </c>
      <c r="X1681" s="1">
        <f t="shared" si="484"/>
        <v>0</v>
      </c>
      <c r="Y1681" s="1">
        <f t="shared" si="485"/>
        <v>45</v>
      </c>
      <c r="Z1681" s="1" t="str">
        <f>VLOOKUP(BIN2DEC(MID(HEX2BIN(MID(H1681,3,2),8),2,5)),Codes!$E$1:$F$18,2)</f>
        <v>Darkness</v>
      </c>
      <c r="AA1681" s="6" t="str">
        <f t="shared" si="486"/>
        <v>1</v>
      </c>
      <c r="AB1681" s="1">
        <f t="shared" si="487"/>
        <v>0</v>
      </c>
      <c r="AC1681" s="1" t="str">
        <f>VLOOKUP(BIN2DEC(RIGHT(HEX2BIN(MID(H1681,6,1),4),1)&amp;LEFT(HEX2BIN(MID(H1681,7,1),4),1)),Codes!$K$1:$L$5,2)</f>
        <v>S</v>
      </c>
      <c r="AD1681" s="1" t="str">
        <f>VLOOKUP(BIN2DEC(RIGHT(HEX2BIN(MID(H1681,7,1),4),3)&amp;LEFT(HEX2BIN(MID(H1681,8,1),4),2)),Codes!$H$2:$I$33,2)</f>
        <v>[Burn]</v>
      </c>
      <c r="AE1681" s="1" t="str">
        <f t="shared" si="488"/>
        <v>1</v>
      </c>
      <c r="AF1681" s="1" t="str">
        <f t="shared" si="489"/>
        <v>1</v>
      </c>
      <c r="AH1681" s="6">
        <f t="shared" si="490"/>
        <v>24</v>
      </c>
    </row>
    <row r="1682" spans="1:34">
      <c r="A1682" s="3" t="s">
        <v>6282</v>
      </c>
      <c r="B1682" s="1" t="s">
        <v>43</v>
      </c>
      <c r="C1682" s="6" t="s">
        <v>6231</v>
      </c>
      <c r="D1682" s="9" t="s">
        <v>6220</v>
      </c>
      <c r="E1682" s="9" t="s">
        <v>232</v>
      </c>
      <c r="F1682" s="9" t="s">
        <v>91</v>
      </c>
      <c r="G1682" s="9" t="s">
        <v>3966</v>
      </c>
      <c r="H1682" s="9" t="s">
        <v>6221</v>
      </c>
      <c r="J1682" s="6" t="str">
        <f t="shared" si="474"/>
        <v>001011</v>
      </c>
      <c r="K1682" s="1">
        <f t="shared" si="475"/>
        <v>0</v>
      </c>
      <c r="L1682" s="6" t="str">
        <f t="shared" si="476"/>
        <v>00000</v>
      </c>
      <c r="M1682" s="1">
        <f t="shared" si="477"/>
        <v>8</v>
      </c>
      <c r="N1682" s="6" t="str">
        <f t="shared" si="478"/>
        <v>00</v>
      </c>
      <c r="O1682" s="1">
        <f t="shared" si="479"/>
        <v>25</v>
      </c>
      <c r="P1682" s="1">
        <f>IF(HEX2DEC(LEFT(E1682,4))&gt;=32768,HEX2DEC(LEFT(E1682,4))-65536,HEX2DEC(LEFT(E1682,4)))/Codes!$N$2</f>
        <v>4.8</v>
      </c>
      <c r="Q1682" s="1">
        <f>IF(HEX2DEC(RIGHT(E1682,4))&gt;=32768,HEX2DEC(RIGHT(E1682,4))-65536,HEX2DEC(RIGHT(E1682,4)))/Codes!$N$2</f>
        <v>0</v>
      </c>
      <c r="R1682" s="1">
        <f>IF(HEX2DEC(LEFT(F1682,4))&gt;=32768,HEX2DEC(LEFT(F1682,4))-65536,HEX2DEC(LEFT(F1682,4)))/Codes!$N$2</f>
        <v>0</v>
      </c>
      <c r="S1682" s="1">
        <f>IF(HEX2DEC(RIGHT(F1682,4))&gt;=32768,HEX2DEC(RIGHT(F1682,4))-65536,HEX2DEC(RIGHT(F1682,4)))/Codes!$N$2</f>
        <v>0</v>
      </c>
      <c r="T1682" s="18">
        <f t="shared" si="480"/>
        <v>361</v>
      </c>
      <c r="U1682" s="1">
        <f t="shared" si="481"/>
        <v>80</v>
      </c>
      <c r="V1682" s="1">
        <f t="shared" si="482"/>
        <v>0</v>
      </c>
      <c r="W1682" s="1" t="str">
        <f t="shared" si="483"/>
        <v>000</v>
      </c>
      <c r="X1682" s="1">
        <f t="shared" si="484"/>
        <v>0</v>
      </c>
      <c r="Y1682" s="1">
        <f t="shared" si="485"/>
        <v>50</v>
      </c>
      <c r="Z1682" s="1" t="str">
        <f>VLOOKUP(BIN2DEC(MID(HEX2BIN(MID(H1682,3,2),8),2,5)),Codes!$E$1:$F$18,2)</f>
        <v>Darkness</v>
      </c>
      <c r="AA1682" s="6" t="str">
        <f t="shared" si="486"/>
        <v>1</v>
      </c>
      <c r="AB1682" s="1">
        <f t="shared" si="487"/>
        <v>1</v>
      </c>
      <c r="AC1682" s="1" t="str">
        <f>VLOOKUP(BIN2DEC(RIGHT(HEX2BIN(MID(H1682,6,1),4),1)&amp;LEFT(HEX2BIN(MID(H1682,7,1),4),1)),Codes!$K$1:$L$5,2)</f>
        <v>M</v>
      </c>
      <c r="AD1682" s="1" t="str">
        <f>VLOOKUP(BIN2DEC(RIGHT(HEX2BIN(MID(H1682,7,1),4),3)&amp;LEFT(HEX2BIN(MID(H1682,8,1),4),2)),Codes!$H$2:$I$33,2)</f>
        <v>Burn</v>
      </c>
      <c r="AE1682" s="1" t="str">
        <f t="shared" si="488"/>
        <v>1</v>
      </c>
      <c r="AF1682" s="1" t="str">
        <f t="shared" si="489"/>
        <v>1</v>
      </c>
      <c r="AH1682" s="6">
        <f t="shared" si="490"/>
        <v>168</v>
      </c>
    </row>
    <row r="1683" spans="1:34">
      <c r="A1683" s="3" t="s">
        <v>6283</v>
      </c>
      <c r="B1683" s="1" t="s">
        <v>43</v>
      </c>
      <c r="C1683" s="6" t="s">
        <v>6817</v>
      </c>
      <c r="D1683" s="9" t="s">
        <v>4034</v>
      </c>
      <c r="E1683" s="9" t="s">
        <v>2516</v>
      </c>
      <c r="F1683" s="9" t="s">
        <v>91</v>
      </c>
      <c r="G1683" s="9" t="s">
        <v>6222</v>
      </c>
      <c r="H1683" s="9" t="s">
        <v>6223</v>
      </c>
      <c r="J1683" s="6" t="str">
        <f t="shared" si="474"/>
        <v>001011</v>
      </c>
      <c r="K1683" s="1">
        <f t="shared" si="475"/>
        <v>0</v>
      </c>
      <c r="L1683" s="6" t="str">
        <f t="shared" si="476"/>
        <v>00000</v>
      </c>
      <c r="M1683" s="1">
        <f t="shared" si="477"/>
        <v>8</v>
      </c>
      <c r="N1683" s="6" t="str">
        <f t="shared" si="478"/>
        <v>00</v>
      </c>
      <c r="O1683" s="1">
        <f t="shared" si="479"/>
        <v>1</v>
      </c>
      <c r="P1683" s="1">
        <f>IF(HEX2DEC(LEFT(E1683,4))&gt;=32768,HEX2DEC(LEFT(E1683,4))-65536,HEX2DEC(LEFT(E1683,4)))/Codes!$N$2</f>
        <v>10</v>
      </c>
      <c r="Q1683" s="1">
        <f>IF(HEX2DEC(RIGHT(E1683,4))&gt;=32768,HEX2DEC(RIGHT(E1683,4))-65536,HEX2DEC(RIGHT(E1683,4)))/Codes!$N$2</f>
        <v>0</v>
      </c>
      <c r="R1683" s="1">
        <f>IF(HEX2DEC(LEFT(F1683,4))&gt;=32768,HEX2DEC(LEFT(F1683,4))-65536,HEX2DEC(LEFT(F1683,4)))/Codes!$N$2</f>
        <v>0</v>
      </c>
      <c r="S1683" s="1">
        <f>IF(HEX2DEC(RIGHT(F1683,4))&gt;=32768,HEX2DEC(RIGHT(F1683,4))-65536,HEX2DEC(RIGHT(F1683,4)))/Codes!$N$2</f>
        <v>0</v>
      </c>
      <c r="T1683" s="18">
        <f t="shared" si="480"/>
        <v>54</v>
      </c>
      <c r="U1683" s="1">
        <f t="shared" si="481"/>
        <v>100</v>
      </c>
      <c r="V1683" s="1">
        <f t="shared" si="482"/>
        <v>0</v>
      </c>
      <c r="W1683" s="1" t="str">
        <f t="shared" si="483"/>
        <v>000</v>
      </c>
      <c r="X1683" s="1">
        <f t="shared" si="484"/>
        <v>0</v>
      </c>
      <c r="Y1683" s="1">
        <f t="shared" si="485"/>
        <v>40</v>
      </c>
      <c r="Z1683" s="1" t="str">
        <f>VLOOKUP(BIN2DEC(MID(HEX2BIN(MID(H1683,3,2),8),2,5)),Codes!$E$1:$F$18,2)</f>
        <v>Darkness</v>
      </c>
      <c r="AA1683" s="6" t="str">
        <f t="shared" si="486"/>
        <v>1</v>
      </c>
      <c r="AB1683" s="1">
        <f t="shared" si="487"/>
        <v>0</v>
      </c>
      <c r="AC1683" s="1" t="str">
        <f>VLOOKUP(BIN2DEC(RIGHT(HEX2BIN(MID(H1683,6,1),4),1)&amp;LEFT(HEX2BIN(MID(H1683,7,1),4),1)),Codes!$K$1:$L$5,2)</f>
        <v>S</v>
      </c>
      <c r="AD1683" s="1" t="str">
        <f>VLOOKUP(BIN2DEC(RIGHT(HEX2BIN(MID(H1683,7,1),4),3)&amp;LEFT(HEX2BIN(MID(H1683,8,1),4),2)),Codes!$H$2:$I$33,2)</f>
        <v>Burn</v>
      </c>
      <c r="AE1683" s="1" t="str">
        <f t="shared" si="488"/>
        <v>1</v>
      </c>
      <c r="AF1683" s="1" t="str">
        <f t="shared" si="489"/>
        <v>1</v>
      </c>
      <c r="AH1683" s="6">
        <f t="shared" si="490"/>
        <v>8</v>
      </c>
    </row>
    <row r="1684" spans="1:34">
      <c r="A1684" s="3" t="s">
        <v>6284</v>
      </c>
      <c r="B1684" s="1" t="s">
        <v>43</v>
      </c>
      <c r="C1684" s="6" t="s">
        <v>49</v>
      </c>
      <c r="D1684" s="9" t="s">
        <v>702</v>
      </c>
      <c r="E1684" s="9" t="s">
        <v>955</v>
      </c>
      <c r="F1684" s="9" t="s">
        <v>91</v>
      </c>
      <c r="G1684" s="9" t="s">
        <v>6232</v>
      </c>
      <c r="H1684" s="9" t="s">
        <v>6233</v>
      </c>
      <c r="J1684" s="6" t="str">
        <f t="shared" si="474"/>
        <v>001011</v>
      </c>
      <c r="K1684" s="1">
        <f t="shared" si="475"/>
        <v>0</v>
      </c>
      <c r="L1684" s="6" t="str">
        <f t="shared" si="476"/>
        <v>00000</v>
      </c>
      <c r="M1684" s="1">
        <f t="shared" si="477"/>
        <v>0</v>
      </c>
      <c r="N1684" s="6" t="str">
        <f t="shared" si="478"/>
        <v>00</v>
      </c>
      <c r="O1684" s="1">
        <f t="shared" si="479"/>
        <v>1</v>
      </c>
      <c r="P1684" s="1">
        <f>IF(HEX2DEC(LEFT(E1684,4))&gt;=32768,HEX2DEC(LEFT(E1684,4))-65536,HEX2DEC(LEFT(E1684,4)))/Codes!$N$2</f>
        <v>8</v>
      </c>
      <c r="Q1684" s="1">
        <f>IF(HEX2DEC(RIGHT(E1684,4))&gt;=32768,HEX2DEC(RIGHT(E1684,4))-65536,HEX2DEC(RIGHT(E1684,4)))/Codes!$N$2</f>
        <v>0</v>
      </c>
      <c r="R1684" s="1">
        <f>IF(HEX2DEC(LEFT(F1684,4))&gt;=32768,HEX2DEC(LEFT(F1684,4))-65536,HEX2DEC(LEFT(F1684,4)))/Codes!$N$2</f>
        <v>0</v>
      </c>
      <c r="S1684" s="1">
        <f>IF(HEX2DEC(RIGHT(F1684,4))&gt;=32768,HEX2DEC(RIGHT(F1684,4))-65536,HEX2DEC(RIGHT(F1684,4)))/Codes!$N$2</f>
        <v>0</v>
      </c>
      <c r="T1684" s="18">
        <f t="shared" si="480"/>
        <v>70</v>
      </c>
      <c r="U1684" s="1">
        <f t="shared" si="481"/>
        <v>70</v>
      </c>
      <c r="V1684" s="1">
        <f t="shared" si="482"/>
        <v>0</v>
      </c>
      <c r="W1684" s="1" t="str">
        <f t="shared" si="483"/>
        <v>000</v>
      </c>
      <c r="X1684" s="1">
        <f t="shared" si="484"/>
        <v>0</v>
      </c>
      <c r="Y1684" s="1">
        <f t="shared" si="485"/>
        <v>20</v>
      </c>
      <c r="Z1684" s="1" t="str">
        <f>VLOOKUP(BIN2DEC(MID(HEX2BIN(MID(H1684,3,2),8),2,5)),Codes!$E$1:$F$18,2)</f>
        <v>Electric</v>
      </c>
      <c r="AA1684" s="6" t="str">
        <f t="shared" si="486"/>
        <v>0</v>
      </c>
      <c r="AB1684" s="1">
        <f t="shared" si="487"/>
        <v>0</v>
      </c>
      <c r="AC1684" s="1" t="str">
        <f>VLOOKUP(BIN2DEC(RIGHT(HEX2BIN(MID(H1684,6,1),4),1)&amp;LEFT(HEX2BIN(MID(H1684,7,1),4),1)),Codes!$K$1:$L$5,2)</f>
        <v>S</v>
      </c>
      <c r="AD1684" s="1" t="str">
        <f>VLOOKUP(BIN2DEC(RIGHT(HEX2BIN(MID(H1684,7,1),4),3)&amp;LEFT(HEX2BIN(MID(H1684,8,1),4),2)),Codes!$H$2:$I$33,2)</f>
        <v>[Punch]</v>
      </c>
      <c r="AE1684" s="1" t="str">
        <f t="shared" si="488"/>
        <v>1</v>
      </c>
      <c r="AF1684" s="1" t="str">
        <f t="shared" si="489"/>
        <v>1</v>
      </c>
      <c r="AH1684" s="6">
        <f t="shared" si="490"/>
        <v>17</v>
      </c>
    </row>
    <row r="1685" spans="1:34">
      <c r="A1685" s="3" t="s">
        <v>6285</v>
      </c>
      <c r="B1685" s="1" t="s">
        <v>43</v>
      </c>
      <c r="C1685" s="6" t="s">
        <v>6234</v>
      </c>
      <c r="D1685" s="9" t="s">
        <v>1711</v>
      </c>
      <c r="E1685" s="9" t="s">
        <v>914</v>
      </c>
      <c r="F1685" s="9" t="s">
        <v>91</v>
      </c>
      <c r="G1685" s="9" t="s">
        <v>4106</v>
      </c>
      <c r="H1685" s="9" t="s">
        <v>5520</v>
      </c>
      <c r="J1685" s="6" t="str">
        <f t="shared" si="474"/>
        <v>001011</v>
      </c>
      <c r="K1685" s="1">
        <f t="shared" si="475"/>
        <v>0</v>
      </c>
      <c r="L1685" s="6" t="str">
        <f t="shared" si="476"/>
        <v>00000</v>
      </c>
      <c r="M1685" s="1">
        <f t="shared" si="477"/>
        <v>0</v>
      </c>
      <c r="N1685" s="6" t="str">
        <f t="shared" si="478"/>
        <v>00</v>
      </c>
      <c r="O1685" s="1">
        <f t="shared" si="479"/>
        <v>10</v>
      </c>
      <c r="P1685" s="1">
        <f>IF(HEX2DEC(LEFT(E1685,4))&gt;=32768,HEX2DEC(LEFT(E1685,4))-65536,HEX2DEC(LEFT(E1685,4)))/Codes!$N$2</f>
        <v>4.0960000000000001</v>
      </c>
      <c r="Q1685" s="1">
        <f>IF(HEX2DEC(RIGHT(E1685,4))&gt;=32768,HEX2DEC(RIGHT(E1685,4))-65536,HEX2DEC(RIGHT(E1685,4)))/Codes!$N$2</f>
        <v>0</v>
      </c>
      <c r="R1685" s="1">
        <f>IF(HEX2DEC(LEFT(F1685,4))&gt;=32768,HEX2DEC(LEFT(F1685,4))-65536,HEX2DEC(LEFT(F1685,4)))/Codes!$N$2</f>
        <v>0</v>
      </c>
      <c r="S1685" s="1">
        <f>IF(HEX2DEC(RIGHT(F1685,4))&gt;=32768,HEX2DEC(RIGHT(F1685,4))-65536,HEX2DEC(RIGHT(F1685,4)))/Codes!$N$2</f>
        <v>0</v>
      </c>
      <c r="T1685" s="18">
        <f t="shared" si="480"/>
        <v>361</v>
      </c>
      <c r="U1685" s="1">
        <f t="shared" si="481"/>
        <v>30</v>
      </c>
      <c r="V1685" s="1">
        <f t="shared" si="482"/>
        <v>0</v>
      </c>
      <c r="W1685" s="1" t="str">
        <f t="shared" si="483"/>
        <v>000</v>
      </c>
      <c r="X1685" s="1">
        <f t="shared" si="484"/>
        <v>0</v>
      </c>
      <c r="Y1685" s="1">
        <f t="shared" si="485"/>
        <v>50</v>
      </c>
      <c r="Z1685" s="1" t="str">
        <f>VLOOKUP(BIN2DEC(MID(HEX2BIN(MID(H1685,3,2),8),2,5)),Codes!$E$1:$F$18,2)</f>
        <v>Electric</v>
      </c>
      <c r="AA1685" s="6" t="str">
        <f t="shared" si="486"/>
        <v>1</v>
      </c>
      <c r="AB1685" s="1">
        <f t="shared" si="487"/>
        <v>0</v>
      </c>
      <c r="AC1685" s="1" t="str">
        <f>VLOOKUP(BIN2DEC(RIGHT(HEX2BIN(MID(H1685,6,1),4),1)&amp;LEFT(HEX2BIN(MID(H1685,7,1),4),1)),Codes!$K$1:$L$5,2)</f>
        <v>S</v>
      </c>
      <c r="AD1685" s="1" t="str">
        <f>VLOOKUP(BIN2DEC(RIGHT(HEX2BIN(MID(H1685,7,1),4),3)&amp;LEFT(HEX2BIN(MID(H1685,8,1),4),2)),Codes!$H$2:$I$33,2)</f>
        <v>Shock</v>
      </c>
      <c r="AE1685" s="1" t="str">
        <f t="shared" si="488"/>
        <v>1</v>
      </c>
      <c r="AF1685" s="1" t="str">
        <f t="shared" si="489"/>
        <v>1</v>
      </c>
      <c r="AH1685" s="6">
        <f t="shared" si="490"/>
        <v>135</v>
      </c>
    </row>
    <row r="1686" spans="1:34">
      <c r="A1686" s="3" t="s">
        <v>6286</v>
      </c>
      <c r="B1686" s="1" t="s">
        <v>43</v>
      </c>
      <c r="C1686" s="6" t="s">
        <v>6234</v>
      </c>
      <c r="D1686" s="9" t="s">
        <v>1590</v>
      </c>
      <c r="E1686" s="9" t="s">
        <v>914</v>
      </c>
      <c r="F1686" s="9" t="s">
        <v>91</v>
      </c>
      <c r="G1686" s="9" t="s">
        <v>5523</v>
      </c>
      <c r="H1686" s="9" t="s">
        <v>5524</v>
      </c>
      <c r="J1686" s="6" t="str">
        <f t="shared" si="474"/>
        <v>001011</v>
      </c>
      <c r="K1686" s="1">
        <f t="shared" si="475"/>
        <v>0</v>
      </c>
      <c r="L1686" s="6" t="str">
        <f t="shared" si="476"/>
        <v>00000</v>
      </c>
      <c r="M1686" s="1">
        <f t="shared" si="477"/>
        <v>0</v>
      </c>
      <c r="N1686" s="6" t="str">
        <f t="shared" si="478"/>
        <v>00</v>
      </c>
      <c r="O1686" s="1">
        <f t="shared" si="479"/>
        <v>6</v>
      </c>
      <c r="P1686" s="1">
        <f>IF(HEX2DEC(LEFT(E1686,4))&gt;=32768,HEX2DEC(LEFT(E1686,4))-65536,HEX2DEC(LEFT(E1686,4)))/Codes!$N$2</f>
        <v>4.0960000000000001</v>
      </c>
      <c r="Q1686" s="1">
        <f>IF(HEX2DEC(RIGHT(E1686,4))&gt;=32768,HEX2DEC(RIGHT(E1686,4))-65536,HEX2DEC(RIGHT(E1686,4)))/Codes!$N$2</f>
        <v>0</v>
      </c>
      <c r="R1686" s="1">
        <f>IF(HEX2DEC(LEFT(F1686,4))&gt;=32768,HEX2DEC(LEFT(F1686,4))-65536,HEX2DEC(LEFT(F1686,4)))/Codes!$N$2</f>
        <v>0</v>
      </c>
      <c r="S1686" s="1">
        <f>IF(HEX2DEC(RIGHT(F1686,4))&gt;=32768,HEX2DEC(RIGHT(F1686,4))-65536,HEX2DEC(RIGHT(F1686,4)))/Codes!$N$2</f>
        <v>0</v>
      </c>
      <c r="T1686" s="18">
        <f t="shared" si="480"/>
        <v>361</v>
      </c>
      <c r="U1686" s="1">
        <f t="shared" si="481"/>
        <v>20</v>
      </c>
      <c r="V1686" s="1">
        <f t="shared" si="482"/>
        <v>0</v>
      </c>
      <c r="W1686" s="1" t="str">
        <f t="shared" si="483"/>
        <v>000</v>
      </c>
      <c r="X1686" s="1">
        <f t="shared" si="484"/>
        <v>0</v>
      </c>
      <c r="Y1686" s="1">
        <f t="shared" si="485"/>
        <v>10</v>
      </c>
      <c r="Z1686" s="1" t="str">
        <f>VLOOKUP(BIN2DEC(MID(HEX2BIN(MID(H1686,3,2),8),2,5)),Codes!$E$1:$F$18,2)</f>
        <v>Electric</v>
      </c>
      <c r="AA1686" s="6" t="str">
        <f t="shared" si="486"/>
        <v>1</v>
      </c>
      <c r="AB1686" s="1">
        <f t="shared" si="487"/>
        <v>0</v>
      </c>
      <c r="AC1686" s="1" t="str">
        <f>VLOOKUP(BIN2DEC(RIGHT(HEX2BIN(MID(H1686,6,1),4),1)&amp;LEFT(HEX2BIN(MID(H1686,7,1),4),1)),Codes!$K$1:$L$5,2)</f>
        <v>M</v>
      </c>
      <c r="AD1686" s="1" t="str">
        <f>VLOOKUP(BIN2DEC(RIGHT(HEX2BIN(MID(H1686,7,1),4),3)&amp;LEFT(HEX2BIN(MID(H1686,8,1),4),2)),Codes!$H$2:$I$33,2)</f>
        <v>Shock</v>
      </c>
      <c r="AE1686" s="1" t="str">
        <f t="shared" si="488"/>
        <v>1</v>
      </c>
      <c r="AF1686" s="1" t="str">
        <f t="shared" si="489"/>
        <v>1</v>
      </c>
      <c r="AH1686" s="6">
        <f t="shared" si="490"/>
        <v>167</v>
      </c>
    </row>
    <row r="1687" spans="1:34">
      <c r="A1687" s="3" t="s">
        <v>6287</v>
      </c>
      <c r="B1687" s="1" t="s">
        <v>43</v>
      </c>
      <c r="C1687" s="6" t="s">
        <v>6235</v>
      </c>
      <c r="D1687" s="9" t="s">
        <v>5526</v>
      </c>
      <c r="E1687" s="9" t="s">
        <v>914</v>
      </c>
      <c r="F1687" s="9" t="s">
        <v>91</v>
      </c>
      <c r="G1687" s="9" t="s">
        <v>5523</v>
      </c>
      <c r="H1687" s="9" t="s">
        <v>5527</v>
      </c>
      <c r="J1687" s="6" t="str">
        <f t="shared" si="474"/>
        <v>001011</v>
      </c>
      <c r="K1687" s="1">
        <f t="shared" si="475"/>
        <v>0</v>
      </c>
      <c r="L1687" s="6" t="str">
        <f t="shared" si="476"/>
        <v>00000</v>
      </c>
      <c r="M1687" s="1">
        <f t="shared" si="477"/>
        <v>24</v>
      </c>
      <c r="N1687" s="6" t="str">
        <f t="shared" si="478"/>
        <v>00</v>
      </c>
      <c r="O1687" s="1">
        <f t="shared" si="479"/>
        <v>7</v>
      </c>
      <c r="P1687" s="1">
        <f>IF(HEX2DEC(LEFT(E1687,4))&gt;=32768,HEX2DEC(LEFT(E1687,4))-65536,HEX2DEC(LEFT(E1687,4)))/Codes!$N$2</f>
        <v>4.0960000000000001</v>
      </c>
      <c r="Q1687" s="1">
        <f>IF(HEX2DEC(RIGHT(E1687,4))&gt;=32768,HEX2DEC(RIGHT(E1687,4))-65536,HEX2DEC(RIGHT(E1687,4)))/Codes!$N$2</f>
        <v>0</v>
      </c>
      <c r="R1687" s="1">
        <f>IF(HEX2DEC(LEFT(F1687,4))&gt;=32768,HEX2DEC(LEFT(F1687,4))-65536,HEX2DEC(LEFT(F1687,4)))/Codes!$N$2</f>
        <v>0</v>
      </c>
      <c r="S1687" s="1">
        <f>IF(HEX2DEC(RIGHT(F1687,4))&gt;=32768,HEX2DEC(RIGHT(F1687,4))-65536,HEX2DEC(RIGHT(F1687,4)))/Codes!$N$2</f>
        <v>0</v>
      </c>
      <c r="T1687" s="18">
        <f t="shared" si="480"/>
        <v>361</v>
      </c>
      <c r="U1687" s="1">
        <f t="shared" si="481"/>
        <v>20</v>
      </c>
      <c r="V1687" s="1">
        <f t="shared" si="482"/>
        <v>0</v>
      </c>
      <c r="W1687" s="1" t="str">
        <f t="shared" si="483"/>
        <v>000</v>
      </c>
      <c r="X1687" s="1">
        <f t="shared" si="484"/>
        <v>0</v>
      </c>
      <c r="Y1687" s="1">
        <f t="shared" si="485"/>
        <v>10</v>
      </c>
      <c r="Z1687" s="1" t="str">
        <f>VLOOKUP(BIN2DEC(MID(HEX2BIN(MID(H1687,3,2),8),2,5)),Codes!$E$1:$F$18,2)</f>
        <v>Electric</v>
      </c>
      <c r="AA1687" s="6" t="str">
        <f t="shared" si="486"/>
        <v>1</v>
      </c>
      <c r="AB1687" s="1">
        <f t="shared" si="487"/>
        <v>0</v>
      </c>
      <c r="AC1687" s="1" t="str">
        <f>VLOOKUP(BIN2DEC(RIGHT(HEX2BIN(MID(H1687,6,1),4),1)&amp;LEFT(HEX2BIN(MID(H1687,7,1),4),1)),Codes!$K$1:$L$5,2)</f>
        <v>S</v>
      </c>
      <c r="AD1687" s="1" t="str">
        <f>VLOOKUP(BIN2DEC(RIGHT(HEX2BIN(MID(H1687,7,1),4),3)&amp;LEFT(HEX2BIN(MID(H1687,8,1),4),2)),Codes!$H$2:$I$33,2)</f>
        <v>Shock</v>
      </c>
      <c r="AE1687" s="1" t="str">
        <f t="shared" si="488"/>
        <v>1</v>
      </c>
      <c r="AF1687" s="1" t="str">
        <f t="shared" si="489"/>
        <v>1</v>
      </c>
      <c r="AH1687" s="6">
        <f t="shared" si="490"/>
        <v>135</v>
      </c>
    </row>
    <row r="1688" spans="1:34">
      <c r="A1688" s="3" t="s">
        <v>6288</v>
      </c>
      <c r="B1688" s="1" t="s">
        <v>43</v>
      </c>
      <c r="C1688" s="6" t="s">
        <v>6235</v>
      </c>
      <c r="D1688" s="9" t="s">
        <v>5529</v>
      </c>
      <c r="E1688" s="9" t="s">
        <v>5530</v>
      </c>
      <c r="F1688" s="9" t="s">
        <v>91</v>
      </c>
      <c r="G1688" s="9" t="s">
        <v>5523</v>
      </c>
      <c r="H1688" s="9" t="s">
        <v>5527</v>
      </c>
      <c r="J1688" s="6" t="str">
        <f t="shared" si="474"/>
        <v>001011</v>
      </c>
      <c r="K1688" s="1">
        <f t="shared" si="475"/>
        <v>1</v>
      </c>
      <c r="L1688" s="6" t="str">
        <f t="shared" si="476"/>
        <v>00000</v>
      </c>
      <c r="M1688" s="1">
        <f t="shared" si="477"/>
        <v>24</v>
      </c>
      <c r="N1688" s="6" t="str">
        <f t="shared" si="478"/>
        <v>00</v>
      </c>
      <c r="O1688" s="1">
        <f t="shared" si="479"/>
        <v>7</v>
      </c>
      <c r="P1688" s="1">
        <f>IF(HEX2DEC(LEFT(E1688,4))&gt;=32768,HEX2DEC(LEFT(E1688,4))-65536,HEX2DEC(LEFT(E1688,4)))/Codes!$N$2</f>
        <v>3.0720000000000001</v>
      </c>
      <c r="Q1688" s="1">
        <f>IF(HEX2DEC(RIGHT(E1688,4))&gt;=32768,HEX2DEC(RIGHT(E1688,4))-65536,HEX2DEC(RIGHT(E1688,4)))/Codes!$N$2</f>
        <v>-4.0960000000000001</v>
      </c>
      <c r="R1688" s="1">
        <f>IF(HEX2DEC(LEFT(F1688,4))&gt;=32768,HEX2DEC(LEFT(F1688,4))-65536,HEX2DEC(LEFT(F1688,4)))/Codes!$N$2</f>
        <v>0</v>
      </c>
      <c r="S1688" s="1">
        <f>IF(HEX2DEC(RIGHT(F1688,4))&gt;=32768,HEX2DEC(RIGHT(F1688,4))-65536,HEX2DEC(RIGHT(F1688,4)))/Codes!$N$2</f>
        <v>0</v>
      </c>
      <c r="T1688" s="18">
        <f t="shared" si="480"/>
        <v>361</v>
      </c>
      <c r="U1688" s="1">
        <f t="shared" si="481"/>
        <v>20</v>
      </c>
      <c r="V1688" s="1">
        <f t="shared" si="482"/>
        <v>0</v>
      </c>
      <c r="W1688" s="1" t="str">
        <f t="shared" si="483"/>
        <v>000</v>
      </c>
      <c r="X1688" s="1">
        <f t="shared" si="484"/>
        <v>0</v>
      </c>
      <c r="Y1688" s="1">
        <f t="shared" si="485"/>
        <v>10</v>
      </c>
      <c r="Z1688" s="1" t="str">
        <f>VLOOKUP(BIN2DEC(MID(HEX2BIN(MID(H1688,3,2),8),2,5)),Codes!$E$1:$F$18,2)</f>
        <v>Electric</v>
      </c>
      <c r="AA1688" s="6" t="str">
        <f t="shared" si="486"/>
        <v>1</v>
      </c>
      <c r="AB1688" s="1">
        <f t="shared" si="487"/>
        <v>0</v>
      </c>
      <c r="AC1688" s="1" t="str">
        <f>VLOOKUP(BIN2DEC(RIGHT(HEX2BIN(MID(H1688,6,1),4),1)&amp;LEFT(HEX2BIN(MID(H1688,7,1),4),1)),Codes!$K$1:$L$5,2)</f>
        <v>S</v>
      </c>
      <c r="AD1688" s="1" t="str">
        <f>VLOOKUP(BIN2DEC(RIGHT(HEX2BIN(MID(H1688,7,1),4),3)&amp;LEFT(HEX2BIN(MID(H1688,8,1),4),2)),Codes!$H$2:$I$33,2)</f>
        <v>Shock</v>
      </c>
      <c r="AE1688" s="1" t="str">
        <f t="shared" si="488"/>
        <v>1</v>
      </c>
      <c r="AF1688" s="1" t="str">
        <f t="shared" si="489"/>
        <v>1</v>
      </c>
      <c r="AH1688" s="6">
        <f t="shared" si="490"/>
        <v>135</v>
      </c>
    </row>
    <row r="1689" spans="1:34">
      <c r="A1689" s="3" t="s">
        <v>6293</v>
      </c>
      <c r="B1689" s="1" t="s">
        <v>43</v>
      </c>
      <c r="C1689" s="6" t="s">
        <v>50</v>
      </c>
      <c r="D1689" s="9" t="s">
        <v>270</v>
      </c>
      <c r="E1689" s="9" t="s">
        <v>256</v>
      </c>
      <c r="F1689" s="9" t="s">
        <v>91</v>
      </c>
      <c r="G1689" s="9" t="s">
        <v>3729</v>
      </c>
      <c r="H1689" s="9" t="s">
        <v>6236</v>
      </c>
      <c r="J1689" s="6" t="str">
        <f t="shared" si="474"/>
        <v>001011</v>
      </c>
      <c r="K1689" s="1">
        <f t="shared" si="475"/>
        <v>0</v>
      </c>
      <c r="L1689" s="6" t="str">
        <f t="shared" si="476"/>
        <v>00000</v>
      </c>
      <c r="M1689" s="1">
        <f t="shared" si="477"/>
        <v>0</v>
      </c>
      <c r="N1689" s="6" t="str">
        <f t="shared" si="478"/>
        <v>00</v>
      </c>
      <c r="O1689" s="1">
        <f t="shared" si="479"/>
        <v>3</v>
      </c>
      <c r="P1689" s="1">
        <f>IF(HEX2DEC(LEFT(E1689,4))&gt;=32768,HEX2DEC(LEFT(E1689,4))-65536,HEX2DEC(LEFT(E1689,4)))/Codes!$N$2</f>
        <v>3.6</v>
      </c>
      <c r="Q1689" s="1">
        <f>IF(HEX2DEC(RIGHT(E1689,4))&gt;=32768,HEX2DEC(RIGHT(E1689,4))-65536,HEX2DEC(RIGHT(E1689,4)))/Codes!$N$2</f>
        <v>0</v>
      </c>
      <c r="R1689" s="1">
        <f>IF(HEX2DEC(LEFT(F1689,4))&gt;=32768,HEX2DEC(LEFT(F1689,4))-65536,HEX2DEC(LEFT(F1689,4)))/Codes!$N$2</f>
        <v>0</v>
      </c>
      <c r="S1689" s="1">
        <f>IF(HEX2DEC(RIGHT(F1689,4))&gt;=32768,HEX2DEC(RIGHT(F1689,4))-65536,HEX2DEC(RIGHT(F1689,4)))/Codes!$N$2</f>
        <v>0</v>
      </c>
      <c r="T1689" s="18">
        <f t="shared" si="480"/>
        <v>80</v>
      </c>
      <c r="U1689" s="1">
        <f t="shared" si="481"/>
        <v>50</v>
      </c>
      <c r="V1689" s="1">
        <f t="shared" si="482"/>
        <v>0</v>
      </c>
      <c r="W1689" s="1" t="str">
        <f t="shared" si="483"/>
        <v>000</v>
      </c>
      <c r="X1689" s="1">
        <f t="shared" si="484"/>
        <v>0</v>
      </c>
      <c r="Y1689" s="1">
        <f t="shared" si="485"/>
        <v>80</v>
      </c>
      <c r="Z1689" s="1" t="str">
        <f>VLOOKUP(BIN2DEC(MID(HEX2BIN(MID(H1689,3,2),8),2,5)),Codes!$E$1:$F$18,2)</f>
        <v>Normal</v>
      </c>
      <c r="AA1689" s="6" t="str">
        <f t="shared" si="486"/>
        <v>1</v>
      </c>
      <c r="AB1689" s="1">
        <f t="shared" si="487"/>
        <v>5</v>
      </c>
      <c r="AC1689" s="1" t="str">
        <f>VLOOKUP(BIN2DEC(RIGHT(HEX2BIN(MID(H1689,6,1),4),1)&amp;LEFT(HEX2BIN(MID(H1689,7,1),4),1)),Codes!$K$1:$L$5,2)</f>
        <v>S</v>
      </c>
      <c r="AD1689" s="1" t="str">
        <f>VLOOKUP(BIN2DEC(RIGHT(HEX2BIN(MID(H1689,7,1),4),3)&amp;LEFT(HEX2BIN(MID(H1689,8,1),4),2)),Codes!$H$2:$I$33,2)</f>
        <v>[Burn]</v>
      </c>
      <c r="AE1689" s="1" t="str">
        <f t="shared" si="488"/>
        <v>1</v>
      </c>
      <c r="AF1689" s="1" t="str">
        <f t="shared" si="489"/>
        <v>1</v>
      </c>
      <c r="AH1689" s="6">
        <f t="shared" si="490"/>
        <v>24</v>
      </c>
    </row>
    <row r="1690" spans="1:34">
      <c r="A1690" s="3" t="s">
        <v>6289</v>
      </c>
      <c r="B1690" s="1" t="s">
        <v>43</v>
      </c>
      <c r="C1690" s="6" t="s">
        <v>6238</v>
      </c>
      <c r="D1690" s="9" t="s">
        <v>1711</v>
      </c>
      <c r="E1690" s="9" t="s">
        <v>914</v>
      </c>
      <c r="F1690" s="9" t="s">
        <v>91</v>
      </c>
      <c r="G1690" s="9" t="s">
        <v>4106</v>
      </c>
      <c r="H1690" s="9" t="s">
        <v>5520</v>
      </c>
      <c r="J1690" s="6" t="str">
        <f t="shared" si="474"/>
        <v>001011</v>
      </c>
      <c r="K1690" s="1">
        <f t="shared" si="475"/>
        <v>0</v>
      </c>
      <c r="L1690" s="6" t="str">
        <f t="shared" si="476"/>
        <v>00000</v>
      </c>
      <c r="M1690" s="1">
        <f t="shared" si="477"/>
        <v>0</v>
      </c>
      <c r="N1690" s="6" t="str">
        <f t="shared" si="478"/>
        <v>00</v>
      </c>
      <c r="O1690" s="1">
        <f t="shared" si="479"/>
        <v>10</v>
      </c>
      <c r="P1690" s="1">
        <f>IF(HEX2DEC(LEFT(E1690,4))&gt;=32768,HEX2DEC(LEFT(E1690,4))-65536,HEX2DEC(LEFT(E1690,4)))/Codes!$N$2</f>
        <v>4.0960000000000001</v>
      </c>
      <c r="Q1690" s="1">
        <f>IF(HEX2DEC(RIGHT(E1690,4))&gt;=32768,HEX2DEC(RIGHT(E1690,4))-65536,HEX2DEC(RIGHT(E1690,4)))/Codes!$N$2</f>
        <v>0</v>
      </c>
      <c r="R1690" s="1">
        <f>IF(HEX2DEC(LEFT(F1690,4))&gt;=32768,HEX2DEC(LEFT(F1690,4))-65536,HEX2DEC(LEFT(F1690,4)))/Codes!$N$2</f>
        <v>0</v>
      </c>
      <c r="S1690" s="1">
        <f>IF(HEX2DEC(RIGHT(F1690,4))&gt;=32768,HEX2DEC(RIGHT(F1690,4))-65536,HEX2DEC(RIGHT(F1690,4)))/Codes!$N$2</f>
        <v>0</v>
      </c>
      <c r="T1690" s="18">
        <f t="shared" si="480"/>
        <v>361</v>
      </c>
      <c r="U1690" s="1">
        <f t="shared" si="481"/>
        <v>30</v>
      </c>
      <c r="V1690" s="1">
        <f t="shared" si="482"/>
        <v>0</v>
      </c>
      <c r="W1690" s="1" t="str">
        <f t="shared" si="483"/>
        <v>000</v>
      </c>
      <c r="X1690" s="1">
        <f t="shared" si="484"/>
        <v>0</v>
      </c>
      <c r="Y1690" s="1">
        <f t="shared" si="485"/>
        <v>50</v>
      </c>
      <c r="Z1690" s="1" t="str">
        <f>VLOOKUP(BIN2DEC(MID(HEX2BIN(MID(H1690,3,2),8),2,5)),Codes!$E$1:$F$18,2)</f>
        <v>Electric</v>
      </c>
      <c r="AA1690" s="6" t="str">
        <f t="shared" si="486"/>
        <v>1</v>
      </c>
      <c r="AB1690" s="1">
        <f t="shared" si="487"/>
        <v>0</v>
      </c>
      <c r="AC1690" s="1" t="str">
        <f>VLOOKUP(BIN2DEC(RIGHT(HEX2BIN(MID(H1690,6,1),4),1)&amp;LEFT(HEX2BIN(MID(H1690,7,1),4),1)),Codes!$K$1:$L$5,2)</f>
        <v>S</v>
      </c>
      <c r="AD1690" s="1" t="str">
        <f>VLOOKUP(BIN2DEC(RIGHT(HEX2BIN(MID(H1690,7,1),4),3)&amp;LEFT(HEX2BIN(MID(H1690,8,1),4),2)),Codes!$H$2:$I$33,2)</f>
        <v>Shock</v>
      </c>
      <c r="AE1690" s="1" t="str">
        <f t="shared" si="488"/>
        <v>1</v>
      </c>
      <c r="AF1690" s="1" t="str">
        <f t="shared" si="489"/>
        <v>1</v>
      </c>
      <c r="AH1690" s="6">
        <f t="shared" si="490"/>
        <v>135</v>
      </c>
    </row>
    <row r="1691" spans="1:34">
      <c r="A1691" s="3" t="s">
        <v>6290</v>
      </c>
      <c r="B1691" s="1" t="s">
        <v>43</v>
      </c>
      <c r="C1691" s="6" t="s">
        <v>6238</v>
      </c>
      <c r="D1691" s="9" t="s">
        <v>1590</v>
      </c>
      <c r="E1691" s="9" t="s">
        <v>914</v>
      </c>
      <c r="F1691" s="9" t="s">
        <v>91</v>
      </c>
      <c r="G1691" s="9" t="s">
        <v>5523</v>
      </c>
      <c r="H1691" s="9" t="s">
        <v>5524</v>
      </c>
      <c r="J1691" s="6" t="str">
        <f t="shared" si="474"/>
        <v>001011</v>
      </c>
      <c r="K1691" s="1">
        <f t="shared" si="475"/>
        <v>0</v>
      </c>
      <c r="L1691" s="6" t="str">
        <f t="shared" si="476"/>
        <v>00000</v>
      </c>
      <c r="M1691" s="1">
        <f t="shared" si="477"/>
        <v>0</v>
      </c>
      <c r="N1691" s="6" t="str">
        <f t="shared" si="478"/>
        <v>00</v>
      </c>
      <c r="O1691" s="1">
        <f t="shared" si="479"/>
        <v>6</v>
      </c>
      <c r="P1691" s="1">
        <f>IF(HEX2DEC(LEFT(E1691,4))&gt;=32768,HEX2DEC(LEFT(E1691,4))-65536,HEX2DEC(LEFT(E1691,4)))/Codes!$N$2</f>
        <v>4.0960000000000001</v>
      </c>
      <c r="Q1691" s="1">
        <f>IF(HEX2DEC(RIGHT(E1691,4))&gt;=32768,HEX2DEC(RIGHT(E1691,4))-65536,HEX2DEC(RIGHT(E1691,4)))/Codes!$N$2</f>
        <v>0</v>
      </c>
      <c r="R1691" s="1">
        <f>IF(HEX2DEC(LEFT(F1691,4))&gt;=32768,HEX2DEC(LEFT(F1691,4))-65536,HEX2DEC(LEFT(F1691,4)))/Codes!$N$2</f>
        <v>0</v>
      </c>
      <c r="S1691" s="1">
        <f>IF(HEX2DEC(RIGHT(F1691,4))&gt;=32768,HEX2DEC(RIGHT(F1691,4))-65536,HEX2DEC(RIGHT(F1691,4)))/Codes!$N$2</f>
        <v>0</v>
      </c>
      <c r="T1691" s="18">
        <f t="shared" si="480"/>
        <v>361</v>
      </c>
      <c r="U1691" s="1">
        <f t="shared" si="481"/>
        <v>20</v>
      </c>
      <c r="V1691" s="1">
        <f t="shared" si="482"/>
        <v>0</v>
      </c>
      <c r="W1691" s="1" t="str">
        <f t="shared" si="483"/>
        <v>000</v>
      </c>
      <c r="X1691" s="1">
        <f t="shared" si="484"/>
        <v>0</v>
      </c>
      <c r="Y1691" s="1">
        <f t="shared" si="485"/>
        <v>10</v>
      </c>
      <c r="Z1691" s="1" t="str">
        <f>VLOOKUP(BIN2DEC(MID(HEX2BIN(MID(H1691,3,2),8),2,5)),Codes!$E$1:$F$18,2)</f>
        <v>Electric</v>
      </c>
      <c r="AA1691" s="6" t="str">
        <f t="shared" si="486"/>
        <v>1</v>
      </c>
      <c r="AB1691" s="1">
        <f t="shared" si="487"/>
        <v>0</v>
      </c>
      <c r="AC1691" s="1" t="str">
        <f>VLOOKUP(BIN2DEC(RIGHT(HEX2BIN(MID(H1691,6,1),4),1)&amp;LEFT(HEX2BIN(MID(H1691,7,1),4),1)),Codes!$K$1:$L$5,2)</f>
        <v>M</v>
      </c>
      <c r="AD1691" s="1" t="str">
        <f>VLOOKUP(BIN2DEC(RIGHT(HEX2BIN(MID(H1691,7,1),4),3)&amp;LEFT(HEX2BIN(MID(H1691,8,1),4),2)),Codes!$H$2:$I$33,2)</f>
        <v>Shock</v>
      </c>
      <c r="AE1691" s="1" t="str">
        <f t="shared" si="488"/>
        <v>1</v>
      </c>
      <c r="AF1691" s="1" t="str">
        <f t="shared" si="489"/>
        <v>1</v>
      </c>
      <c r="AH1691" s="6">
        <f t="shared" si="490"/>
        <v>167</v>
      </c>
    </row>
    <row r="1692" spans="1:34">
      <c r="A1692" s="3" t="s">
        <v>6291</v>
      </c>
      <c r="B1692" s="1" t="s">
        <v>43</v>
      </c>
      <c r="C1692" s="6" t="s">
        <v>6239</v>
      </c>
      <c r="D1692" s="9" t="s">
        <v>5526</v>
      </c>
      <c r="E1692" s="9" t="s">
        <v>914</v>
      </c>
      <c r="F1692" s="9" t="s">
        <v>91</v>
      </c>
      <c r="G1692" s="9" t="s">
        <v>5523</v>
      </c>
      <c r="H1692" s="9" t="s">
        <v>5527</v>
      </c>
      <c r="J1692" s="6" t="str">
        <f t="shared" si="474"/>
        <v>001011</v>
      </c>
      <c r="K1692" s="1">
        <f t="shared" si="475"/>
        <v>0</v>
      </c>
      <c r="L1692" s="6" t="str">
        <f t="shared" si="476"/>
        <v>00000</v>
      </c>
      <c r="M1692" s="1">
        <f t="shared" si="477"/>
        <v>24</v>
      </c>
      <c r="N1692" s="6" t="str">
        <f t="shared" si="478"/>
        <v>00</v>
      </c>
      <c r="O1692" s="1">
        <f t="shared" si="479"/>
        <v>7</v>
      </c>
      <c r="P1692" s="1">
        <f>IF(HEX2DEC(LEFT(E1692,4))&gt;=32768,HEX2DEC(LEFT(E1692,4))-65536,HEX2DEC(LEFT(E1692,4)))/Codes!$N$2</f>
        <v>4.0960000000000001</v>
      </c>
      <c r="Q1692" s="1">
        <f>IF(HEX2DEC(RIGHT(E1692,4))&gt;=32768,HEX2DEC(RIGHT(E1692,4))-65536,HEX2DEC(RIGHT(E1692,4)))/Codes!$N$2</f>
        <v>0</v>
      </c>
      <c r="R1692" s="1">
        <f>IF(HEX2DEC(LEFT(F1692,4))&gt;=32768,HEX2DEC(LEFT(F1692,4))-65536,HEX2DEC(LEFT(F1692,4)))/Codes!$N$2</f>
        <v>0</v>
      </c>
      <c r="S1692" s="1">
        <f>IF(HEX2DEC(RIGHT(F1692,4))&gt;=32768,HEX2DEC(RIGHT(F1692,4))-65536,HEX2DEC(RIGHT(F1692,4)))/Codes!$N$2</f>
        <v>0</v>
      </c>
      <c r="T1692" s="18">
        <f t="shared" si="480"/>
        <v>361</v>
      </c>
      <c r="U1692" s="1">
        <f t="shared" si="481"/>
        <v>20</v>
      </c>
      <c r="V1692" s="1">
        <f t="shared" si="482"/>
        <v>0</v>
      </c>
      <c r="W1692" s="1" t="str">
        <f t="shared" si="483"/>
        <v>000</v>
      </c>
      <c r="X1692" s="1">
        <f t="shared" si="484"/>
        <v>0</v>
      </c>
      <c r="Y1692" s="1">
        <f t="shared" si="485"/>
        <v>10</v>
      </c>
      <c r="Z1692" s="1" t="str">
        <f>VLOOKUP(BIN2DEC(MID(HEX2BIN(MID(H1692,3,2),8),2,5)),Codes!$E$1:$F$18,2)</f>
        <v>Electric</v>
      </c>
      <c r="AA1692" s="6" t="str">
        <f t="shared" si="486"/>
        <v>1</v>
      </c>
      <c r="AB1692" s="1">
        <f t="shared" si="487"/>
        <v>0</v>
      </c>
      <c r="AC1692" s="1" t="str">
        <f>VLOOKUP(BIN2DEC(RIGHT(HEX2BIN(MID(H1692,6,1),4),1)&amp;LEFT(HEX2BIN(MID(H1692,7,1),4),1)),Codes!$K$1:$L$5,2)</f>
        <v>S</v>
      </c>
      <c r="AD1692" s="1" t="str">
        <f>VLOOKUP(BIN2DEC(RIGHT(HEX2BIN(MID(H1692,7,1),4),3)&amp;LEFT(HEX2BIN(MID(H1692,8,1),4),2)),Codes!$H$2:$I$33,2)</f>
        <v>Shock</v>
      </c>
      <c r="AE1692" s="1" t="str">
        <f t="shared" si="488"/>
        <v>1</v>
      </c>
      <c r="AF1692" s="1" t="str">
        <f t="shared" si="489"/>
        <v>1</v>
      </c>
      <c r="AH1692" s="6">
        <f t="shared" si="490"/>
        <v>135</v>
      </c>
    </row>
    <row r="1693" spans="1:34">
      <c r="A1693" s="3" t="s">
        <v>6292</v>
      </c>
      <c r="B1693" s="1" t="s">
        <v>43</v>
      </c>
      <c r="C1693" s="6" t="s">
        <v>6239</v>
      </c>
      <c r="D1693" s="9" t="s">
        <v>5529</v>
      </c>
      <c r="E1693" s="9" t="s">
        <v>5530</v>
      </c>
      <c r="F1693" s="9" t="s">
        <v>91</v>
      </c>
      <c r="G1693" s="9" t="s">
        <v>5523</v>
      </c>
      <c r="H1693" s="9" t="s">
        <v>5527</v>
      </c>
      <c r="J1693" s="6" t="str">
        <f t="shared" si="474"/>
        <v>001011</v>
      </c>
      <c r="K1693" s="1">
        <f t="shared" si="475"/>
        <v>1</v>
      </c>
      <c r="L1693" s="6" t="str">
        <f t="shared" si="476"/>
        <v>00000</v>
      </c>
      <c r="M1693" s="1">
        <f t="shared" si="477"/>
        <v>24</v>
      </c>
      <c r="N1693" s="6" t="str">
        <f t="shared" si="478"/>
        <v>00</v>
      </c>
      <c r="O1693" s="1">
        <f t="shared" si="479"/>
        <v>7</v>
      </c>
      <c r="P1693" s="1">
        <f>IF(HEX2DEC(LEFT(E1693,4))&gt;=32768,HEX2DEC(LEFT(E1693,4))-65536,HEX2DEC(LEFT(E1693,4)))/Codes!$N$2</f>
        <v>3.0720000000000001</v>
      </c>
      <c r="Q1693" s="1">
        <f>IF(HEX2DEC(RIGHT(E1693,4))&gt;=32768,HEX2DEC(RIGHT(E1693,4))-65536,HEX2DEC(RIGHT(E1693,4)))/Codes!$N$2</f>
        <v>-4.0960000000000001</v>
      </c>
      <c r="R1693" s="1">
        <f>IF(HEX2DEC(LEFT(F1693,4))&gt;=32768,HEX2DEC(LEFT(F1693,4))-65536,HEX2DEC(LEFT(F1693,4)))/Codes!$N$2</f>
        <v>0</v>
      </c>
      <c r="S1693" s="1">
        <f>IF(HEX2DEC(RIGHT(F1693,4))&gt;=32768,HEX2DEC(RIGHT(F1693,4))-65536,HEX2DEC(RIGHT(F1693,4)))/Codes!$N$2</f>
        <v>0</v>
      </c>
      <c r="T1693" s="18">
        <f t="shared" si="480"/>
        <v>361</v>
      </c>
      <c r="U1693" s="1">
        <f t="shared" si="481"/>
        <v>20</v>
      </c>
      <c r="V1693" s="1">
        <f t="shared" si="482"/>
        <v>0</v>
      </c>
      <c r="W1693" s="1" t="str">
        <f t="shared" si="483"/>
        <v>000</v>
      </c>
      <c r="X1693" s="1">
        <f t="shared" si="484"/>
        <v>0</v>
      </c>
      <c r="Y1693" s="1">
        <f t="shared" si="485"/>
        <v>10</v>
      </c>
      <c r="Z1693" s="1" t="str">
        <f>VLOOKUP(BIN2DEC(MID(HEX2BIN(MID(H1693,3,2),8),2,5)),Codes!$E$1:$F$18,2)</f>
        <v>Electric</v>
      </c>
      <c r="AA1693" s="6" t="str">
        <f t="shared" si="486"/>
        <v>1</v>
      </c>
      <c r="AB1693" s="1">
        <f t="shared" si="487"/>
        <v>0</v>
      </c>
      <c r="AC1693" s="1" t="str">
        <f>VLOOKUP(BIN2DEC(RIGHT(HEX2BIN(MID(H1693,6,1),4),1)&amp;LEFT(HEX2BIN(MID(H1693,7,1),4),1)),Codes!$K$1:$L$5,2)</f>
        <v>S</v>
      </c>
      <c r="AD1693" s="1" t="str">
        <f>VLOOKUP(BIN2DEC(RIGHT(HEX2BIN(MID(H1693,7,1),4),3)&amp;LEFT(HEX2BIN(MID(H1693,8,1),4),2)),Codes!$H$2:$I$33,2)</f>
        <v>Shock</v>
      </c>
      <c r="AE1693" s="1" t="str">
        <f t="shared" si="488"/>
        <v>1</v>
      </c>
      <c r="AF1693" s="1" t="str">
        <f t="shared" si="489"/>
        <v>1</v>
      </c>
      <c r="AH1693" s="6">
        <f t="shared" si="490"/>
        <v>135</v>
      </c>
    </row>
    <row r="1694" spans="1:34">
      <c r="A1694" s="3" t="s">
        <v>6294</v>
      </c>
      <c r="B1694" s="1" t="s">
        <v>43</v>
      </c>
      <c r="C1694" s="6" t="s">
        <v>6242</v>
      </c>
      <c r="D1694" s="9" t="s">
        <v>1559</v>
      </c>
      <c r="E1694" s="9" t="s">
        <v>307</v>
      </c>
      <c r="F1694" s="9" t="s">
        <v>91</v>
      </c>
      <c r="G1694" s="9" t="s">
        <v>2011</v>
      </c>
      <c r="H1694" s="9" t="s">
        <v>6240</v>
      </c>
      <c r="J1694" s="6" t="str">
        <f t="shared" si="474"/>
        <v>001011</v>
      </c>
      <c r="K1694" s="1">
        <f t="shared" si="475"/>
        <v>0</v>
      </c>
      <c r="L1694" s="6" t="str">
        <f t="shared" si="476"/>
        <v>00000</v>
      </c>
      <c r="M1694" s="1">
        <f t="shared" si="477"/>
        <v>0</v>
      </c>
      <c r="N1694" s="6" t="str">
        <f t="shared" si="478"/>
        <v>00</v>
      </c>
      <c r="O1694" s="1">
        <f t="shared" si="479"/>
        <v>5</v>
      </c>
      <c r="P1694" s="1">
        <f>IF(HEX2DEC(LEFT(E1694,4))&gt;=32768,HEX2DEC(LEFT(E1694,4))-65536,HEX2DEC(LEFT(E1694,4)))/Codes!$N$2</f>
        <v>3.2</v>
      </c>
      <c r="Q1694" s="1">
        <f>IF(HEX2DEC(RIGHT(E1694,4))&gt;=32768,HEX2DEC(RIGHT(E1694,4))-65536,HEX2DEC(RIGHT(E1694,4)))/Codes!$N$2</f>
        <v>0</v>
      </c>
      <c r="R1694" s="1">
        <f>IF(HEX2DEC(LEFT(F1694,4))&gt;=32768,HEX2DEC(LEFT(F1694,4))-65536,HEX2DEC(LEFT(F1694,4)))/Codes!$N$2</f>
        <v>0</v>
      </c>
      <c r="S1694" s="1">
        <f>IF(HEX2DEC(RIGHT(F1694,4))&gt;=32768,HEX2DEC(RIGHT(F1694,4))-65536,HEX2DEC(RIGHT(F1694,4)))/Codes!$N$2</f>
        <v>0</v>
      </c>
      <c r="T1694" s="18">
        <f t="shared" si="480"/>
        <v>361</v>
      </c>
      <c r="U1694" s="1">
        <f t="shared" si="481"/>
        <v>50</v>
      </c>
      <c r="V1694" s="1">
        <f t="shared" si="482"/>
        <v>0</v>
      </c>
      <c r="W1694" s="1" t="str">
        <f t="shared" si="483"/>
        <v>000</v>
      </c>
      <c r="X1694" s="1">
        <f t="shared" si="484"/>
        <v>0</v>
      </c>
      <c r="Y1694" s="1">
        <f t="shared" si="485"/>
        <v>5</v>
      </c>
      <c r="Z1694" s="1" t="str">
        <f>VLOOKUP(BIN2DEC(MID(HEX2BIN(MID(H1694,3,2),8),2,5)),Codes!$E$1:$F$18,2)</f>
        <v>Freezing</v>
      </c>
      <c r="AA1694" s="6" t="str">
        <f t="shared" si="486"/>
        <v>1</v>
      </c>
      <c r="AB1694" s="1">
        <f t="shared" si="487"/>
        <v>0</v>
      </c>
      <c r="AC1694" s="1" t="str">
        <f>VLOOKUP(BIN2DEC(RIGHT(HEX2BIN(MID(H1694,6,1),4),1)&amp;LEFT(HEX2BIN(MID(H1694,7,1),4),1)),Codes!$K$1:$L$5,2)</f>
        <v>S</v>
      </c>
      <c r="AD1694" s="1" t="str">
        <f>VLOOKUP(BIN2DEC(RIGHT(HEX2BIN(MID(H1694,7,1),4),3)&amp;LEFT(HEX2BIN(MID(H1694,8,1),4),2)),Codes!$H$2:$I$33,2)</f>
        <v>[Punch]</v>
      </c>
      <c r="AE1694" s="1" t="str">
        <f t="shared" si="488"/>
        <v>1</v>
      </c>
      <c r="AF1694" s="1" t="str">
        <f t="shared" si="489"/>
        <v>1</v>
      </c>
      <c r="AH1694" s="6">
        <f t="shared" si="490"/>
        <v>17</v>
      </c>
    </row>
    <row r="1695" spans="1:34">
      <c r="A1695" s="3" t="s">
        <v>6295</v>
      </c>
      <c r="B1695" s="1" t="s">
        <v>43</v>
      </c>
      <c r="C1695" s="6" t="s">
        <v>87</v>
      </c>
      <c r="D1695" s="9" t="s">
        <v>6243</v>
      </c>
      <c r="E1695" s="9" t="s">
        <v>824</v>
      </c>
      <c r="F1695" s="9" t="s">
        <v>91</v>
      </c>
      <c r="G1695" s="9" t="s">
        <v>6244</v>
      </c>
      <c r="H1695" s="9" t="s">
        <v>6245</v>
      </c>
      <c r="J1695" s="6" t="str">
        <f t="shared" si="474"/>
        <v>001011</v>
      </c>
      <c r="K1695" s="1">
        <f t="shared" si="475"/>
        <v>0</v>
      </c>
      <c r="L1695" s="6" t="str">
        <f t="shared" si="476"/>
        <v>00000</v>
      </c>
      <c r="M1695" s="1">
        <f t="shared" si="477"/>
        <v>4</v>
      </c>
      <c r="N1695" s="6" t="str">
        <f t="shared" si="478"/>
        <v>00</v>
      </c>
      <c r="O1695" s="1">
        <f t="shared" si="479"/>
        <v>3</v>
      </c>
      <c r="P1695" s="1">
        <f>IF(HEX2DEC(LEFT(E1695,4))&gt;=32768,HEX2DEC(LEFT(E1695,4))-65536,HEX2DEC(LEFT(E1695,4)))/Codes!$N$2</f>
        <v>2</v>
      </c>
      <c r="Q1695" s="1">
        <f>IF(HEX2DEC(RIGHT(E1695,4))&gt;=32768,HEX2DEC(RIGHT(E1695,4))-65536,HEX2DEC(RIGHT(E1695,4)))/Codes!$N$2</f>
        <v>0</v>
      </c>
      <c r="R1695" s="1">
        <f>IF(HEX2DEC(LEFT(F1695,4))&gt;=32768,HEX2DEC(LEFT(F1695,4))-65536,HEX2DEC(LEFT(F1695,4)))/Codes!$N$2</f>
        <v>0</v>
      </c>
      <c r="S1695" s="1">
        <f>IF(HEX2DEC(RIGHT(F1695,4))&gt;=32768,HEX2DEC(RIGHT(F1695,4))-65536,HEX2DEC(RIGHT(F1695,4)))/Codes!$N$2</f>
        <v>0</v>
      </c>
      <c r="T1695" s="18">
        <f t="shared" si="480"/>
        <v>0</v>
      </c>
      <c r="U1695" s="1">
        <f t="shared" si="481"/>
        <v>34</v>
      </c>
      <c r="V1695" s="1">
        <f t="shared" si="482"/>
        <v>0</v>
      </c>
      <c r="W1695" s="1" t="str">
        <f t="shared" si="483"/>
        <v>000</v>
      </c>
      <c r="X1695" s="1">
        <f t="shared" si="484"/>
        <v>0</v>
      </c>
      <c r="Y1695" s="1">
        <f t="shared" si="485"/>
        <v>24</v>
      </c>
      <c r="Z1695" s="1" t="str">
        <f>VLOOKUP(BIN2DEC(MID(HEX2BIN(MID(H1695,3,2),8),2,5)),Codes!$E$1:$F$18,2)</f>
        <v>Slash</v>
      </c>
      <c r="AA1695" s="6" t="str">
        <f t="shared" si="486"/>
        <v>0</v>
      </c>
      <c r="AB1695" s="1">
        <f t="shared" si="487"/>
        <v>0</v>
      </c>
      <c r="AC1695" s="1" t="str">
        <f>VLOOKUP(BIN2DEC(RIGHT(HEX2BIN(MID(H1695,6,1),4),1)&amp;LEFT(HEX2BIN(MID(H1695,7,1),4),1)),Codes!$K$1:$L$5,2)</f>
        <v>S</v>
      </c>
      <c r="AD1695" s="1" t="str">
        <f>VLOOKUP(BIN2DEC(RIGHT(HEX2BIN(MID(H1695,7,1),4),3)&amp;LEFT(HEX2BIN(MID(H1695,8,1),4),2)),Codes!$H$2:$I$33,2)</f>
        <v>Slash</v>
      </c>
      <c r="AE1695" s="1" t="str">
        <f t="shared" si="488"/>
        <v>1</v>
      </c>
      <c r="AF1695" s="1" t="str">
        <f t="shared" si="489"/>
        <v>0</v>
      </c>
      <c r="AH1695" s="6">
        <f t="shared" si="490"/>
        <v>3</v>
      </c>
    </row>
    <row r="1696" spans="1:34">
      <c r="A1696" s="3" t="s">
        <v>6296</v>
      </c>
      <c r="B1696" s="1" t="s">
        <v>43</v>
      </c>
      <c r="C1696" s="6" t="s">
        <v>87</v>
      </c>
      <c r="D1696" s="9" t="s">
        <v>1541</v>
      </c>
      <c r="E1696" s="9" t="s">
        <v>824</v>
      </c>
      <c r="F1696" s="9" t="s">
        <v>91</v>
      </c>
      <c r="G1696" s="9" t="s">
        <v>6246</v>
      </c>
      <c r="H1696" s="9" t="s">
        <v>6247</v>
      </c>
      <c r="J1696" s="6" t="str">
        <f t="shared" si="474"/>
        <v>001011</v>
      </c>
      <c r="K1696" s="1">
        <f t="shared" si="475"/>
        <v>1</v>
      </c>
      <c r="L1696" s="6" t="str">
        <f t="shared" si="476"/>
        <v>00000</v>
      </c>
      <c r="M1696" s="1">
        <f t="shared" si="477"/>
        <v>4</v>
      </c>
      <c r="N1696" s="6" t="str">
        <f t="shared" si="478"/>
        <v>00</v>
      </c>
      <c r="O1696" s="1">
        <f t="shared" si="479"/>
        <v>3</v>
      </c>
      <c r="P1696" s="1">
        <f>IF(HEX2DEC(LEFT(E1696,4))&gt;=32768,HEX2DEC(LEFT(E1696,4))-65536,HEX2DEC(LEFT(E1696,4)))/Codes!$N$2</f>
        <v>2</v>
      </c>
      <c r="Q1696" s="1">
        <f>IF(HEX2DEC(RIGHT(E1696,4))&gt;=32768,HEX2DEC(RIGHT(E1696,4))-65536,HEX2DEC(RIGHT(E1696,4)))/Codes!$N$2</f>
        <v>0</v>
      </c>
      <c r="R1696" s="1">
        <f>IF(HEX2DEC(LEFT(F1696,4))&gt;=32768,HEX2DEC(LEFT(F1696,4))-65536,HEX2DEC(LEFT(F1696,4)))/Codes!$N$2</f>
        <v>0</v>
      </c>
      <c r="S1696" s="1">
        <f>IF(HEX2DEC(RIGHT(F1696,4))&gt;=32768,HEX2DEC(RIGHT(F1696,4))-65536,HEX2DEC(RIGHT(F1696,4)))/Codes!$N$2</f>
        <v>0</v>
      </c>
      <c r="T1696" s="18">
        <f t="shared" si="480"/>
        <v>70</v>
      </c>
      <c r="U1696" s="1">
        <f t="shared" si="481"/>
        <v>34</v>
      </c>
      <c r="V1696" s="1">
        <f t="shared" si="482"/>
        <v>0</v>
      </c>
      <c r="W1696" s="1" t="str">
        <f t="shared" si="483"/>
        <v>000</v>
      </c>
      <c r="X1696" s="1">
        <f t="shared" si="484"/>
        <v>0</v>
      </c>
      <c r="Y1696" s="1">
        <f t="shared" si="485"/>
        <v>24</v>
      </c>
      <c r="Z1696" s="1" t="str">
        <f>VLOOKUP(BIN2DEC(MID(HEX2BIN(MID(H1696,3,2),8),2,5)),Codes!$E$1:$F$18,2)</f>
        <v>Slash</v>
      </c>
      <c r="AA1696" s="6" t="str">
        <f t="shared" si="486"/>
        <v>0</v>
      </c>
      <c r="AB1696" s="1">
        <f t="shared" si="487"/>
        <v>0</v>
      </c>
      <c r="AC1696" s="1" t="str">
        <f>VLOOKUP(BIN2DEC(RIGHT(HEX2BIN(MID(H1696,6,1),4),1)&amp;LEFT(HEX2BIN(MID(H1696,7,1),4),1)),Codes!$K$1:$L$5,2)</f>
        <v>S</v>
      </c>
      <c r="AD1696" s="1" t="str">
        <f>VLOOKUP(BIN2DEC(RIGHT(HEX2BIN(MID(H1696,7,1),4),3)&amp;LEFT(HEX2BIN(MID(H1696,8,1),4),2)),Codes!$H$2:$I$33,2)</f>
        <v>Slash</v>
      </c>
      <c r="AE1696" s="1" t="str">
        <f t="shared" si="488"/>
        <v>0</v>
      </c>
      <c r="AF1696" s="1" t="str">
        <f t="shared" si="489"/>
        <v>1</v>
      </c>
      <c r="AH1696" s="6">
        <f t="shared" si="490"/>
        <v>3</v>
      </c>
    </row>
    <row r="1697" spans="1:34">
      <c r="A1697" s="3" t="s">
        <v>6297</v>
      </c>
      <c r="B1697" s="1" t="s">
        <v>43</v>
      </c>
      <c r="C1697" s="6" t="s">
        <v>87</v>
      </c>
      <c r="D1697" s="9" t="s">
        <v>276</v>
      </c>
      <c r="E1697" s="9" t="s">
        <v>824</v>
      </c>
      <c r="F1697" s="9" t="s">
        <v>2382</v>
      </c>
      <c r="G1697" s="9" t="s">
        <v>6244</v>
      </c>
      <c r="H1697" s="9" t="s">
        <v>6247</v>
      </c>
      <c r="J1697" s="6" t="str">
        <f t="shared" si="474"/>
        <v>001011</v>
      </c>
      <c r="K1697" s="1">
        <f t="shared" si="475"/>
        <v>2</v>
      </c>
      <c r="L1697" s="6" t="str">
        <f t="shared" si="476"/>
        <v>00000</v>
      </c>
      <c r="M1697" s="1">
        <f t="shared" si="477"/>
        <v>0</v>
      </c>
      <c r="N1697" s="6" t="str">
        <f t="shared" si="478"/>
        <v>00</v>
      </c>
      <c r="O1697" s="1">
        <f t="shared" si="479"/>
        <v>3</v>
      </c>
      <c r="P1697" s="1">
        <f>IF(HEX2DEC(LEFT(E1697,4))&gt;=32768,HEX2DEC(LEFT(E1697,4))-65536,HEX2DEC(LEFT(E1697,4)))/Codes!$N$2</f>
        <v>2</v>
      </c>
      <c r="Q1697" s="1">
        <f>IF(HEX2DEC(RIGHT(E1697,4))&gt;=32768,HEX2DEC(RIGHT(E1697,4))-65536,HEX2DEC(RIGHT(E1697,4)))/Codes!$N$2</f>
        <v>0</v>
      </c>
      <c r="R1697" s="1">
        <f>IF(HEX2DEC(LEFT(F1697,4))&gt;=32768,HEX2DEC(LEFT(F1697,4))-65536,HEX2DEC(LEFT(F1697,4)))/Codes!$N$2</f>
        <v>0</v>
      </c>
      <c r="S1697" s="1">
        <f>IF(HEX2DEC(RIGHT(F1697,4))&gt;=32768,HEX2DEC(RIGHT(F1697,4))-65536,HEX2DEC(RIGHT(F1697,4)))/Codes!$N$2</f>
        <v>4</v>
      </c>
      <c r="T1697" s="18">
        <f t="shared" si="480"/>
        <v>0</v>
      </c>
      <c r="U1697" s="1">
        <f t="shared" si="481"/>
        <v>34</v>
      </c>
      <c r="V1697" s="1">
        <f t="shared" si="482"/>
        <v>0</v>
      </c>
      <c r="W1697" s="1" t="str">
        <f t="shared" si="483"/>
        <v>000</v>
      </c>
      <c r="X1697" s="1">
        <f t="shared" si="484"/>
        <v>0</v>
      </c>
      <c r="Y1697" s="1">
        <f t="shared" si="485"/>
        <v>24</v>
      </c>
      <c r="Z1697" s="1" t="str">
        <f>VLOOKUP(BIN2DEC(MID(HEX2BIN(MID(H1697,3,2),8),2,5)),Codes!$E$1:$F$18,2)</f>
        <v>Slash</v>
      </c>
      <c r="AA1697" s="6" t="str">
        <f t="shared" si="486"/>
        <v>0</v>
      </c>
      <c r="AB1697" s="1">
        <f t="shared" si="487"/>
        <v>0</v>
      </c>
      <c r="AC1697" s="1" t="str">
        <f>VLOOKUP(BIN2DEC(RIGHT(HEX2BIN(MID(H1697,6,1),4),1)&amp;LEFT(HEX2BIN(MID(H1697,7,1),4),1)),Codes!$K$1:$L$5,2)</f>
        <v>S</v>
      </c>
      <c r="AD1697" s="1" t="str">
        <f>VLOOKUP(BIN2DEC(RIGHT(HEX2BIN(MID(H1697,7,1),4),3)&amp;LEFT(HEX2BIN(MID(H1697,8,1),4),2)),Codes!$H$2:$I$33,2)</f>
        <v>Slash</v>
      </c>
      <c r="AE1697" s="1" t="str">
        <f t="shared" si="488"/>
        <v>0</v>
      </c>
      <c r="AF1697" s="1" t="str">
        <f t="shared" si="489"/>
        <v>1</v>
      </c>
      <c r="AH1697" s="6">
        <f t="shared" si="490"/>
        <v>3</v>
      </c>
    </row>
    <row r="1698" spans="1:34">
      <c r="A1698" s="3" t="s">
        <v>6298</v>
      </c>
      <c r="B1698" s="1" t="s">
        <v>43</v>
      </c>
      <c r="C1698" s="6" t="s">
        <v>87</v>
      </c>
      <c r="D1698" s="9" t="s">
        <v>986</v>
      </c>
      <c r="E1698" s="9" t="s">
        <v>824</v>
      </c>
      <c r="F1698" s="9" t="s">
        <v>6180</v>
      </c>
      <c r="G1698" s="9" t="s">
        <v>6244</v>
      </c>
      <c r="H1698" s="9" t="s">
        <v>6247</v>
      </c>
      <c r="J1698" s="6" t="str">
        <f t="shared" si="474"/>
        <v>001011</v>
      </c>
      <c r="K1698" s="1">
        <f t="shared" si="475"/>
        <v>3</v>
      </c>
      <c r="L1698" s="6" t="str">
        <f t="shared" si="476"/>
        <v>00000</v>
      </c>
      <c r="M1698" s="1">
        <f t="shared" si="477"/>
        <v>0</v>
      </c>
      <c r="N1698" s="6" t="str">
        <f t="shared" si="478"/>
        <v>00</v>
      </c>
      <c r="O1698" s="1">
        <f t="shared" si="479"/>
        <v>3</v>
      </c>
      <c r="P1698" s="1">
        <f>IF(HEX2DEC(LEFT(E1698,4))&gt;=32768,HEX2DEC(LEFT(E1698,4))-65536,HEX2DEC(LEFT(E1698,4)))/Codes!$N$2</f>
        <v>2</v>
      </c>
      <c r="Q1698" s="1">
        <f>IF(HEX2DEC(RIGHT(E1698,4))&gt;=32768,HEX2DEC(RIGHT(E1698,4))-65536,HEX2DEC(RIGHT(E1698,4)))/Codes!$N$2</f>
        <v>0</v>
      </c>
      <c r="R1698" s="1">
        <f>IF(HEX2DEC(LEFT(F1698,4))&gt;=32768,HEX2DEC(LEFT(F1698,4))-65536,HEX2DEC(LEFT(F1698,4)))/Codes!$N$2</f>
        <v>0</v>
      </c>
      <c r="S1698" s="1">
        <f>IF(HEX2DEC(RIGHT(F1698,4))&gt;=32768,HEX2DEC(RIGHT(F1698,4))-65536,HEX2DEC(RIGHT(F1698,4)))/Codes!$N$2</f>
        <v>-4</v>
      </c>
      <c r="T1698" s="18">
        <f t="shared" si="480"/>
        <v>0</v>
      </c>
      <c r="U1698" s="1">
        <f t="shared" si="481"/>
        <v>34</v>
      </c>
      <c r="V1698" s="1">
        <f t="shared" si="482"/>
        <v>0</v>
      </c>
      <c r="W1698" s="1" t="str">
        <f t="shared" si="483"/>
        <v>000</v>
      </c>
      <c r="X1698" s="1">
        <f t="shared" si="484"/>
        <v>0</v>
      </c>
      <c r="Y1698" s="1">
        <f t="shared" si="485"/>
        <v>24</v>
      </c>
      <c r="Z1698" s="1" t="str">
        <f>VLOOKUP(BIN2DEC(MID(HEX2BIN(MID(H1698,3,2),8),2,5)),Codes!$E$1:$F$18,2)</f>
        <v>Slash</v>
      </c>
      <c r="AA1698" s="6" t="str">
        <f t="shared" si="486"/>
        <v>0</v>
      </c>
      <c r="AB1698" s="1">
        <f t="shared" si="487"/>
        <v>0</v>
      </c>
      <c r="AC1698" s="1" t="str">
        <f>VLOOKUP(BIN2DEC(RIGHT(HEX2BIN(MID(H1698,6,1),4),1)&amp;LEFT(HEX2BIN(MID(H1698,7,1),4),1)),Codes!$K$1:$L$5,2)</f>
        <v>S</v>
      </c>
      <c r="AD1698" s="1" t="str">
        <f>VLOOKUP(BIN2DEC(RIGHT(HEX2BIN(MID(H1698,7,1),4),3)&amp;LEFT(HEX2BIN(MID(H1698,8,1),4),2)),Codes!$H$2:$I$33,2)</f>
        <v>Slash</v>
      </c>
      <c r="AE1698" s="1" t="str">
        <f t="shared" si="488"/>
        <v>0</v>
      </c>
      <c r="AF1698" s="1" t="str">
        <f t="shared" si="489"/>
        <v>1</v>
      </c>
      <c r="AH1698" s="6">
        <f t="shared" si="490"/>
        <v>3</v>
      </c>
    </row>
    <row r="1699" spans="1:34">
      <c r="A1699" s="3" t="s">
        <v>2001</v>
      </c>
      <c r="B1699" s="1" t="s">
        <v>43</v>
      </c>
      <c r="C1699" s="6" t="s">
        <v>6248</v>
      </c>
      <c r="D1699" s="9" t="s">
        <v>270</v>
      </c>
      <c r="E1699" s="9" t="s">
        <v>1352</v>
      </c>
      <c r="F1699" s="9" t="s">
        <v>91</v>
      </c>
      <c r="G1699" s="9" t="s">
        <v>2003</v>
      </c>
      <c r="H1699" s="9" t="s">
        <v>2004</v>
      </c>
      <c r="J1699" s="6" t="str">
        <f t="shared" si="474"/>
        <v>001011</v>
      </c>
      <c r="K1699" s="1">
        <f t="shared" si="475"/>
        <v>0</v>
      </c>
      <c r="L1699" s="6" t="str">
        <f t="shared" si="476"/>
        <v>00000</v>
      </c>
      <c r="M1699" s="1">
        <f t="shared" si="477"/>
        <v>0</v>
      </c>
      <c r="N1699" s="6" t="str">
        <f t="shared" si="478"/>
        <v>00</v>
      </c>
      <c r="O1699" s="1">
        <f t="shared" si="479"/>
        <v>3</v>
      </c>
      <c r="P1699" s="1">
        <f>IF(HEX2DEC(LEFT(E1699,4))&gt;=32768,HEX2DEC(LEFT(E1699,4))-65536,HEX2DEC(LEFT(E1699,4)))/Codes!$N$2</f>
        <v>1.2</v>
      </c>
      <c r="Q1699" s="1">
        <f>IF(HEX2DEC(RIGHT(E1699,4))&gt;=32768,HEX2DEC(RIGHT(E1699,4))-65536,HEX2DEC(RIGHT(E1699,4)))/Codes!$N$2</f>
        <v>0</v>
      </c>
      <c r="R1699" s="1">
        <f>IF(HEX2DEC(LEFT(F1699,4))&gt;=32768,HEX2DEC(LEFT(F1699,4))-65536,HEX2DEC(LEFT(F1699,4)))/Codes!$N$2</f>
        <v>0</v>
      </c>
      <c r="S1699" s="1">
        <f>IF(HEX2DEC(RIGHT(F1699,4))&gt;=32768,HEX2DEC(RIGHT(F1699,4))-65536,HEX2DEC(RIGHT(F1699,4)))/Codes!$N$2</f>
        <v>0</v>
      </c>
      <c r="T1699" s="18">
        <f t="shared" si="480"/>
        <v>361</v>
      </c>
      <c r="U1699" s="1">
        <f t="shared" si="481"/>
        <v>42</v>
      </c>
      <c r="V1699" s="1">
        <f t="shared" si="482"/>
        <v>0</v>
      </c>
      <c r="W1699" s="1" t="str">
        <f t="shared" si="483"/>
        <v>000</v>
      </c>
      <c r="X1699" s="1">
        <f t="shared" si="484"/>
        <v>0</v>
      </c>
      <c r="Y1699" s="1">
        <f t="shared" si="485"/>
        <v>14</v>
      </c>
      <c r="Z1699" s="1" t="str">
        <f>VLOOKUP(BIN2DEC(MID(HEX2BIN(MID(H1699,3,2),8),2,5)),Codes!$E$1:$F$18,2)</f>
        <v>Electric</v>
      </c>
      <c r="AA1699" s="6" t="str">
        <f t="shared" si="486"/>
        <v>1</v>
      </c>
      <c r="AB1699" s="1">
        <f t="shared" si="487"/>
        <v>0</v>
      </c>
      <c r="AC1699" s="1" t="str">
        <f>VLOOKUP(BIN2DEC(RIGHT(HEX2BIN(MID(H1699,6,1),4),1)&amp;LEFT(HEX2BIN(MID(H1699,7,1),4),1)),Codes!$K$1:$L$5,2)</f>
        <v>S</v>
      </c>
      <c r="AD1699" s="1" t="str">
        <f>VLOOKUP(BIN2DEC(RIGHT(HEX2BIN(MID(H1699,7,1),4),3)&amp;LEFT(HEX2BIN(MID(H1699,8,1),4),2)),Codes!$H$2:$I$33,2)</f>
        <v>Shock</v>
      </c>
      <c r="AE1699" s="1" t="str">
        <f t="shared" si="488"/>
        <v>1</v>
      </c>
      <c r="AF1699" s="1" t="str">
        <f t="shared" si="489"/>
        <v>1</v>
      </c>
      <c r="AH1699" s="6">
        <f t="shared" si="490"/>
        <v>7</v>
      </c>
    </row>
    <row r="1700" spans="1:34">
      <c r="A1700" s="3" t="s">
        <v>2005</v>
      </c>
      <c r="B1700" s="1" t="s">
        <v>43</v>
      </c>
      <c r="C1700" s="6" t="s">
        <v>6249</v>
      </c>
      <c r="D1700" s="9" t="s">
        <v>1559</v>
      </c>
      <c r="E1700" s="9" t="s">
        <v>433</v>
      </c>
      <c r="F1700" s="9" t="s">
        <v>91</v>
      </c>
      <c r="G1700" s="9" t="s">
        <v>2007</v>
      </c>
      <c r="H1700" s="9" t="s">
        <v>2008</v>
      </c>
      <c r="J1700" s="6" t="str">
        <f t="shared" si="474"/>
        <v>001011</v>
      </c>
      <c r="K1700" s="1">
        <f t="shared" si="475"/>
        <v>0</v>
      </c>
      <c r="L1700" s="6" t="str">
        <f t="shared" si="476"/>
        <v>00000</v>
      </c>
      <c r="M1700" s="1">
        <f t="shared" si="477"/>
        <v>0</v>
      </c>
      <c r="N1700" s="6" t="str">
        <f t="shared" si="478"/>
        <v>00</v>
      </c>
      <c r="O1700" s="1">
        <f t="shared" si="479"/>
        <v>5</v>
      </c>
      <c r="P1700" s="1">
        <f>IF(HEX2DEC(LEFT(E1700,4))&gt;=32768,HEX2DEC(LEFT(E1700,4))-65536,HEX2DEC(LEFT(E1700,4)))/Codes!$N$2</f>
        <v>1.6</v>
      </c>
      <c r="Q1700" s="1">
        <f>IF(HEX2DEC(RIGHT(E1700,4))&gt;=32768,HEX2DEC(RIGHT(E1700,4))-65536,HEX2DEC(RIGHT(E1700,4)))/Codes!$N$2</f>
        <v>0</v>
      </c>
      <c r="R1700" s="1">
        <f>IF(HEX2DEC(LEFT(F1700,4))&gt;=32768,HEX2DEC(LEFT(F1700,4))-65536,HEX2DEC(LEFT(F1700,4)))/Codes!$N$2</f>
        <v>0</v>
      </c>
      <c r="S1700" s="1">
        <f>IF(HEX2DEC(RIGHT(F1700,4))&gt;=32768,HEX2DEC(RIGHT(F1700,4))-65536,HEX2DEC(RIGHT(F1700,4)))/Codes!$N$2</f>
        <v>0</v>
      </c>
      <c r="T1700" s="18">
        <f t="shared" si="480"/>
        <v>361</v>
      </c>
      <c r="U1700" s="1">
        <f t="shared" si="481"/>
        <v>46</v>
      </c>
      <c r="V1700" s="1">
        <f t="shared" si="482"/>
        <v>0</v>
      </c>
      <c r="W1700" s="1" t="str">
        <f t="shared" si="483"/>
        <v>000</v>
      </c>
      <c r="X1700" s="1">
        <f t="shared" si="484"/>
        <v>0</v>
      </c>
      <c r="Y1700" s="1">
        <f t="shared" si="485"/>
        <v>16</v>
      </c>
      <c r="Z1700" s="1" t="str">
        <f>VLOOKUP(BIN2DEC(MID(HEX2BIN(MID(H1700,3,2),8),2,5)),Codes!$E$1:$F$18,2)</f>
        <v>Electric</v>
      </c>
      <c r="AA1700" s="6" t="str">
        <f t="shared" si="486"/>
        <v>1</v>
      </c>
      <c r="AB1700" s="1">
        <f t="shared" si="487"/>
        <v>0</v>
      </c>
      <c r="AC1700" s="1" t="str">
        <f>VLOOKUP(BIN2DEC(RIGHT(HEX2BIN(MID(H1700,6,1),4),1)&amp;LEFT(HEX2BIN(MID(H1700,7,1),4),1)),Codes!$K$1:$L$5,2)</f>
        <v>S</v>
      </c>
      <c r="AD1700" s="1" t="str">
        <f>VLOOKUP(BIN2DEC(RIGHT(HEX2BIN(MID(H1700,7,1),4),3)&amp;LEFT(HEX2BIN(MID(H1700,8,1),4),2)),Codes!$H$2:$I$33,2)</f>
        <v>Shock</v>
      </c>
      <c r="AE1700" s="1" t="str">
        <f t="shared" si="488"/>
        <v>1</v>
      </c>
      <c r="AF1700" s="1" t="str">
        <f t="shared" si="489"/>
        <v>1</v>
      </c>
      <c r="AH1700" s="6">
        <f t="shared" si="490"/>
        <v>7</v>
      </c>
    </row>
    <row r="1701" spans="1:34">
      <c r="A1701" s="3" t="s">
        <v>2009</v>
      </c>
      <c r="B1701" s="1" t="s">
        <v>43</v>
      </c>
      <c r="C1701" s="6" t="s">
        <v>6250</v>
      </c>
      <c r="D1701" s="9" t="s">
        <v>853</v>
      </c>
      <c r="E1701" s="9" t="s">
        <v>824</v>
      </c>
      <c r="F1701" s="9" t="s">
        <v>91</v>
      </c>
      <c r="G1701" s="9" t="s">
        <v>2011</v>
      </c>
      <c r="H1701" s="9" t="s">
        <v>2012</v>
      </c>
      <c r="J1701" s="6" t="str">
        <f t="shared" si="474"/>
        <v>001011</v>
      </c>
      <c r="K1701" s="1">
        <f t="shared" si="475"/>
        <v>0</v>
      </c>
      <c r="L1701" s="6" t="str">
        <f t="shared" si="476"/>
        <v>00000</v>
      </c>
      <c r="M1701" s="1">
        <f t="shared" si="477"/>
        <v>0</v>
      </c>
      <c r="N1701" s="6" t="str">
        <f t="shared" si="478"/>
        <v>00</v>
      </c>
      <c r="O1701" s="1">
        <f t="shared" si="479"/>
        <v>8</v>
      </c>
      <c r="P1701" s="1">
        <f>IF(HEX2DEC(LEFT(E1701,4))&gt;=32768,HEX2DEC(LEFT(E1701,4))-65536,HEX2DEC(LEFT(E1701,4)))/Codes!$N$2</f>
        <v>2</v>
      </c>
      <c r="Q1701" s="1">
        <f>IF(HEX2DEC(RIGHT(E1701,4))&gt;=32768,HEX2DEC(RIGHT(E1701,4))-65536,HEX2DEC(RIGHT(E1701,4)))/Codes!$N$2</f>
        <v>0</v>
      </c>
      <c r="R1701" s="1">
        <f>IF(HEX2DEC(LEFT(F1701,4))&gt;=32768,HEX2DEC(LEFT(F1701,4))-65536,HEX2DEC(LEFT(F1701,4)))/Codes!$N$2</f>
        <v>0</v>
      </c>
      <c r="S1701" s="1">
        <f>IF(HEX2DEC(RIGHT(F1701,4))&gt;=32768,HEX2DEC(RIGHT(F1701,4))-65536,HEX2DEC(RIGHT(F1701,4)))/Codes!$N$2</f>
        <v>0</v>
      </c>
      <c r="T1701" s="18">
        <f t="shared" si="480"/>
        <v>361</v>
      </c>
      <c r="U1701" s="1">
        <f t="shared" si="481"/>
        <v>50</v>
      </c>
      <c r="V1701" s="1">
        <f t="shared" si="482"/>
        <v>0</v>
      </c>
      <c r="W1701" s="1" t="str">
        <f t="shared" si="483"/>
        <v>000</v>
      </c>
      <c r="X1701" s="1">
        <f t="shared" si="484"/>
        <v>0</v>
      </c>
      <c r="Y1701" s="1">
        <f t="shared" si="485"/>
        <v>20</v>
      </c>
      <c r="Z1701" s="1" t="str">
        <f>VLOOKUP(BIN2DEC(MID(HEX2BIN(MID(H1701,3,2),8),2,5)),Codes!$E$1:$F$18,2)</f>
        <v>Electric</v>
      </c>
      <c r="AA1701" s="6" t="str">
        <f t="shared" si="486"/>
        <v>1</v>
      </c>
      <c r="AB1701" s="1">
        <f t="shared" si="487"/>
        <v>0</v>
      </c>
      <c r="AC1701" s="1" t="str">
        <f>VLOOKUP(BIN2DEC(RIGHT(HEX2BIN(MID(H1701,6,1),4),1)&amp;LEFT(HEX2BIN(MID(H1701,7,1),4),1)),Codes!$K$1:$L$5,2)</f>
        <v>S</v>
      </c>
      <c r="AD1701" s="1" t="str">
        <f>VLOOKUP(BIN2DEC(RIGHT(HEX2BIN(MID(H1701,7,1),4),3)&amp;LEFT(HEX2BIN(MID(H1701,8,1),4),2)),Codes!$H$2:$I$33,2)</f>
        <v>Shock</v>
      </c>
      <c r="AE1701" s="1" t="str">
        <f t="shared" si="488"/>
        <v>1</v>
      </c>
      <c r="AF1701" s="1" t="str">
        <f t="shared" si="489"/>
        <v>1</v>
      </c>
      <c r="AH1701" s="6">
        <f t="shared" si="490"/>
        <v>7</v>
      </c>
    </row>
    <row r="1702" spans="1:34">
      <c r="A1702" s="3" t="s">
        <v>2013</v>
      </c>
      <c r="B1702" s="1" t="s">
        <v>43</v>
      </c>
      <c r="C1702" s="6" t="s">
        <v>6251</v>
      </c>
      <c r="D1702" s="9" t="s">
        <v>1057</v>
      </c>
      <c r="E1702" s="9" t="s">
        <v>265</v>
      </c>
      <c r="F1702" s="9" t="s">
        <v>91</v>
      </c>
      <c r="G1702" s="9" t="s">
        <v>2015</v>
      </c>
      <c r="H1702" s="9" t="s">
        <v>2016</v>
      </c>
      <c r="J1702" s="6" t="str">
        <f t="shared" si="474"/>
        <v>001011</v>
      </c>
      <c r="K1702" s="1">
        <f t="shared" si="475"/>
        <v>0</v>
      </c>
      <c r="L1702" s="6" t="str">
        <f t="shared" si="476"/>
        <v>00000</v>
      </c>
      <c r="M1702" s="1">
        <f t="shared" si="477"/>
        <v>0</v>
      </c>
      <c r="N1702" s="6" t="str">
        <f t="shared" si="478"/>
        <v>00</v>
      </c>
      <c r="O1702" s="1">
        <f t="shared" si="479"/>
        <v>11</v>
      </c>
      <c r="P1702" s="1">
        <f>IF(HEX2DEC(LEFT(E1702,4))&gt;=32768,HEX2DEC(LEFT(E1702,4))-65536,HEX2DEC(LEFT(E1702,4)))/Codes!$N$2</f>
        <v>2.4</v>
      </c>
      <c r="Q1702" s="1">
        <f>IF(HEX2DEC(RIGHT(E1702,4))&gt;=32768,HEX2DEC(RIGHT(E1702,4))-65536,HEX2DEC(RIGHT(E1702,4)))/Codes!$N$2</f>
        <v>0</v>
      </c>
      <c r="R1702" s="1">
        <f>IF(HEX2DEC(LEFT(F1702,4))&gt;=32768,HEX2DEC(LEFT(F1702,4))-65536,HEX2DEC(LEFT(F1702,4)))/Codes!$N$2</f>
        <v>0</v>
      </c>
      <c r="S1702" s="1">
        <f>IF(HEX2DEC(RIGHT(F1702,4))&gt;=32768,HEX2DEC(RIGHT(F1702,4))-65536,HEX2DEC(RIGHT(F1702,4)))/Codes!$N$2</f>
        <v>0</v>
      </c>
      <c r="T1702" s="18">
        <f t="shared" si="480"/>
        <v>361</v>
      </c>
      <c r="U1702" s="1">
        <f t="shared" si="481"/>
        <v>54</v>
      </c>
      <c r="V1702" s="1">
        <f t="shared" si="482"/>
        <v>0</v>
      </c>
      <c r="W1702" s="1" t="str">
        <f t="shared" si="483"/>
        <v>000</v>
      </c>
      <c r="X1702" s="1">
        <f t="shared" si="484"/>
        <v>0</v>
      </c>
      <c r="Y1702" s="1">
        <f t="shared" si="485"/>
        <v>24</v>
      </c>
      <c r="Z1702" s="1" t="str">
        <f>VLOOKUP(BIN2DEC(MID(HEX2BIN(MID(H1702,3,2),8),2,5)),Codes!$E$1:$F$18,2)</f>
        <v>Electric</v>
      </c>
      <c r="AA1702" s="6" t="str">
        <f t="shared" si="486"/>
        <v>1</v>
      </c>
      <c r="AB1702" s="1">
        <f t="shared" si="487"/>
        <v>0</v>
      </c>
      <c r="AC1702" s="1" t="str">
        <f>VLOOKUP(BIN2DEC(RIGHT(HEX2BIN(MID(H1702,6,1),4),1)&amp;LEFT(HEX2BIN(MID(H1702,7,1),4),1)),Codes!$K$1:$L$5,2)</f>
        <v>S</v>
      </c>
      <c r="AD1702" s="1" t="str">
        <f>VLOOKUP(BIN2DEC(RIGHT(HEX2BIN(MID(H1702,7,1),4),3)&amp;LEFT(HEX2BIN(MID(H1702,8,1),4),2)),Codes!$H$2:$I$33,2)</f>
        <v>[Shock]</v>
      </c>
      <c r="AE1702" s="1" t="str">
        <f t="shared" si="488"/>
        <v>1</v>
      </c>
      <c r="AF1702" s="1" t="str">
        <f t="shared" si="489"/>
        <v>1</v>
      </c>
      <c r="AH1702" s="6">
        <f t="shared" si="490"/>
        <v>23</v>
      </c>
    </row>
    <row r="1703" spans="1:34">
      <c r="A1703" s="3" t="s">
        <v>2017</v>
      </c>
      <c r="B1703" s="1" t="s">
        <v>43</v>
      </c>
      <c r="C1703" s="6" t="s">
        <v>6252</v>
      </c>
      <c r="D1703" s="9" t="s">
        <v>1306</v>
      </c>
      <c r="E1703" s="9" t="s">
        <v>212</v>
      </c>
      <c r="F1703" s="9" t="s">
        <v>91</v>
      </c>
      <c r="G1703" s="9" t="s">
        <v>2019</v>
      </c>
      <c r="H1703" s="9" t="s">
        <v>2020</v>
      </c>
      <c r="J1703" s="6" t="str">
        <f t="shared" si="474"/>
        <v>001011</v>
      </c>
      <c r="K1703" s="1">
        <f t="shared" si="475"/>
        <v>0</v>
      </c>
      <c r="L1703" s="6" t="str">
        <f t="shared" si="476"/>
        <v>00000</v>
      </c>
      <c r="M1703" s="1">
        <f t="shared" si="477"/>
        <v>0</v>
      </c>
      <c r="N1703" s="6" t="str">
        <f t="shared" si="478"/>
        <v>00</v>
      </c>
      <c r="O1703" s="1">
        <f t="shared" si="479"/>
        <v>14</v>
      </c>
      <c r="P1703" s="1">
        <f>IF(HEX2DEC(LEFT(E1703,4))&gt;=32768,HEX2DEC(LEFT(E1703,4))-65536,HEX2DEC(LEFT(E1703,4)))/Codes!$N$2</f>
        <v>2.8</v>
      </c>
      <c r="Q1703" s="1">
        <f>IF(HEX2DEC(RIGHT(E1703,4))&gt;=32768,HEX2DEC(RIGHT(E1703,4))-65536,HEX2DEC(RIGHT(E1703,4)))/Codes!$N$2</f>
        <v>0</v>
      </c>
      <c r="R1703" s="1">
        <f>IF(HEX2DEC(LEFT(F1703,4))&gt;=32768,HEX2DEC(LEFT(F1703,4))-65536,HEX2DEC(LEFT(F1703,4)))/Codes!$N$2</f>
        <v>0</v>
      </c>
      <c r="S1703" s="1">
        <f>IF(HEX2DEC(RIGHT(F1703,4))&gt;=32768,HEX2DEC(RIGHT(F1703,4))-65536,HEX2DEC(RIGHT(F1703,4)))/Codes!$N$2</f>
        <v>0</v>
      </c>
      <c r="T1703" s="18">
        <f t="shared" si="480"/>
        <v>361</v>
      </c>
      <c r="U1703" s="1">
        <f t="shared" si="481"/>
        <v>58</v>
      </c>
      <c r="V1703" s="1">
        <f t="shared" si="482"/>
        <v>0</v>
      </c>
      <c r="W1703" s="1" t="str">
        <f t="shared" si="483"/>
        <v>000</v>
      </c>
      <c r="X1703" s="1">
        <f t="shared" si="484"/>
        <v>0</v>
      </c>
      <c r="Y1703" s="1">
        <f t="shared" si="485"/>
        <v>28</v>
      </c>
      <c r="Z1703" s="1" t="str">
        <f>VLOOKUP(BIN2DEC(MID(HEX2BIN(MID(H1703,3,2),8),2,5)),Codes!$E$1:$F$18,2)</f>
        <v>Electric</v>
      </c>
      <c r="AA1703" s="6" t="str">
        <f t="shared" si="486"/>
        <v>1</v>
      </c>
      <c r="AB1703" s="1">
        <f t="shared" si="487"/>
        <v>0</v>
      </c>
      <c r="AC1703" s="1" t="str">
        <f>VLOOKUP(BIN2DEC(RIGHT(HEX2BIN(MID(H1703,6,1),4),1)&amp;LEFT(HEX2BIN(MID(H1703,7,1),4),1)),Codes!$K$1:$L$5,2)</f>
        <v>S</v>
      </c>
      <c r="AD1703" s="1" t="str">
        <f>VLOOKUP(BIN2DEC(RIGHT(HEX2BIN(MID(H1703,7,1),4),3)&amp;LEFT(HEX2BIN(MID(H1703,8,1),4),2)),Codes!$H$2:$I$33,2)</f>
        <v>[Shock]</v>
      </c>
      <c r="AE1703" s="1" t="str">
        <f t="shared" si="488"/>
        <v>1</v>
      </c>
      <c r="AF1703" s="1" t="str">
        <f t="shared" si="489"/>
        <v>1</v>
      </c>
      <c r="AH1703" s="6">
        <f t="shared" si="490"/>
        <v>23</v>
      </c>
    </row>
    <row r="1704" spans="1:34">
      <c r="A1704" s="3" t="s">
        <v>2021</v>
      </c>
      <c r="B1704" s="1" t="s">
        <v>43</v>
      </c>
      <c r="C1704" s="6" t="s">
        <v>6253</v>
      </c>
      <c r="D1704" s="9" t="s">
        <v>1681</v>
      </c>
      <c r="E1704" s="9" t="s">
        <v>307</v>
      </c>
      <c r="F1704" s="9" t="s">
        <v>91</v>
      </c>
      <c r="G1704" s="9" t="s">
        <v>2023</v>
      </c>
      <c r="H1704" s="9" t="s">
        <v>2024</v>
      </c>
      <c r="J1704" s="6" t="str">
        <f t="shared" si="474"/>
        <v>001011</v>
      </c>
      <c r="K1704" s="1">
        <f t="shared" si="475"/>
        <v>0</v>
      </c>
      <c r="L1704" s="6" t="str">
        <f t="shared" si="476"/>
        <v>00000</v>
      </c>
      <c r="M1704" s="1">
        <f t="shared" si="477"/>
        <v>0</v>
      </c>
      <c r="N1704" s="6" t="str">
        <f t="shared" si="478"/>
        <v>00</v>
      </c>
      <c r="O1704" s="1">
        <f t="shared" si="479"/>
        <v>18</v>
      </c>
      <c r="P1704" s="1">
        <f>IF(HEX2DEC(LEFT(E1704,4))&gt;=32768,HEX2DEC(LEFT(E1704,4))-65536,HEX2DEC(LEFT(E1704,4)))/Codes!$N$2</f>
        <v>3.2</v>
      </c>
      <c r="Q1704" s="1">
        <f>IF(HEX2DEC(RIGHT(E1704,4))&gt;=32768,HEX2DEC(RIGHT(E1704,4))-65536,HEX2DEC(RIGHT(E1704,4)))/Codes!$N$2</f>
        <v>0</v>
      </c>
      <c r="R1704" s="1">
        <f>IF(HEX2DEC(LEFT(F1704,4))&gt;=32768,HEX2DEC(LEFT(F1704,4))-65536,HEX2DEC(LEFT(F1704,4)))/Codes!$N$2</f>
        <v>0</v>
      </c>
      <c r="S1704" s="1">
        <f>IF(HEX2DEC(RIGHT(F1704,4))&gt;=32768,HEX2DEC(RIGHT(F1704,4))-65536,HEX2DEC(RIGHT(F1704,4)))/Codes!$N$2</f>
        <v>0</v>
      </c>
      <c r="T1704" s="18">
        <f t="shared" si="480"/>
        <v>361</v>
      </c>
      <c r="U1704" s="1">
        <f t="shared" si="481"/>
        <v>62</v>
      </c>
      <c r="V1704" s="1">
        <f t="shared" si="482"/>
        <v>0</v>
      </c>
      <c r="W1704" s="1" t="str">
        <f t="shared" si="483"/>
        <v>000</v>
      </c>
      <c r="X1704" s="1">
        <f t="shared" si="484"/>
        <v>0</v>
      </c>
      <c r="Y1704" s="1">
        <f t="shared" si="485"/>
        <v>32</v>
      </c>
      <c r="Z1704" s="1" t="str">
        <f>VLOOKUP(BIN2DEC(MID(HEX2BIN(MID(H1704,3,2),8),2,5)),Codes!$E$1:$F$18,2)</f>
        <v>Electric</v>
      </c>
      <c r="AA1704" s="6" t="str">
        <f t="shared" si="486"/>
        <v>1</v>
      </c>
      <c r="AB1704" s="1">
        <f t="shared" si="487"/>
        <v>0</v>
      </c>
      <c r="AC1704" s="1" t="str">
        <f>VLOOKUP(BIN2DEC(RIGHT(HEX2BIN(MID(H1704,6,1),4),1)&amp;LEFT(HEX2BIN(MID(H1704,7,1),4),1)),Codes!$K$1:$L$5,2)</f>
        <v>S</v>
      </c>
      <c r="AD1704" s="1" t="str">
        <f>VLOOKUP(BIN2DEC(RIGHT(HEX2BIN(MID(H1704,7,1),4),3)&amp;LEFT(HEX2BIN(MID(H1704,8,1),4),2)),Codes!$H$2:$I$33,2)</f>
        <v>[Shock]</v>
      </c>
      <c r="AE1704" s="1" t="str">
        <f t="shared" si="488"/>
        <v>1</v>
      </c>
      <c r="AF1704" s="1" t="str">
        <f t="shared" si="489"/>
        <v>1</v>
      </c>
      <c r="AH1704" s="6">
        <f t="shared" si="490"/>
        <v>23</v>
      </c>
    </row>
    <row r="1705" spans="1:34">
      <c r="A1705" s="3" t="s">
        <v>2025</v>
      </c>
      <c r="B1705" s="1" t="s">
        <v>43</v>
      </c>
      <c r="C1705" s="6" t="s">
        <v>6254</v>
      </c>
      <c r="D1705" s="9" t="s">
        <v>2027</v>
      </c>
      <c r="E1705" s="9" t="s">
        <v>256</v>
      </c>
      <c r="F1705" s="9" t="s">
        <v>91</v>
      </c>
      <c r="G1705" s="9" t="s">
        <v>2028</v>
      </c>
      <c r="H1705" s="9" t="s">
        <v>2029</v>
      </c>
      <c r="J1705" s="6" t="str">
        <f t="shared" si="474"/>
        <v>001011</v>
      </c>
      <c r="K1705" s="1">
        <f t="shared" si="475"/>
        <v>0</v>
      </c>
      <c r="L1705" s="6" t="str">
        <f t="shared" si="476"/>
        <v>00000</v>
      </c>
      <c r="M1705" s="1">
        <f t="shared" si="477"/>
        <v>0</v>
      </c>
      <c r="N1705" s="6" t="str">
        <f t="shared" si="478"/>
        <v>00</v>
      </c>
      <c r="O1705" s="1">
        <f t="shared" si="479"/>
        <v>21</v>
      </c>
      <c r="P1705" s="1">
        <f>IF(HEX2DEC(LEFT(E1705,4))&gt;=32768,HEX2DEC(LEFT(E1705,4))-65536,HEX2DEC(LEFT(E1705,4)))/Codes!$N$2</f>
        <v>3.6</v>
      </c>
      <c r="Q1705" s="1">
        <f>IF(HEX2DEC(RIGHT(E1705,4))&gt;=32768,HEX2DEC(RIGHT(E1705,4))-65536,HEX2DEC(RIGHT(E1705,4)))/Codes!$N$2</f>
        <v>0</v>
      </c>
      <c r="R1705" s="1">
        <f>IF(HEX2DEC(LEFT(F1705,4))&gt;=32768,HEX2DEC(LEFT(F1705,4))-65536,HEX2DEC(LEFT(F1705,4)))/Codes!$N$2</f>
        <v>0</v>
      </c>
      <c r="S1705" s="1">
        <f>IF(HEX2DEC(RIGHT(F1705,4))&gt;=32768,HEX2DEC(RIGHT(F1705,4))-65536,HEX2DEC(RIGHT(F1705,4)))/Codes!$N$2</f>
        <v>0</v>
      </c>
      <c r="T1705" s="18">
        <f t="shared" si="480"/>
        <v>361</v>
      </c>
      <c r="U1705" s="1">
        <f t="shared" si="481"/>
        <v>66</v>
      </c>
      <c r="V1705" s="1">
        <f t="shared" si="482"/>
        <v>0</v>
      </c>
      <c r="W1705" s="1" t="str">
        <f t="shared" si="483"/>
        <v>000</v>
      </c>
      <c r="X1705" s="1">
        <f t="shared" si="484"/>
        <v>0</v>
      </c>
      <c r="Y1705" s="1">
        <f t="shared" si="485"/>
        <v>36</v>
      </c>
      <c r="Z1705" s="1" t="str">
        <f>VLOOKUP(BIN2DEC(MID(HEX2BIN(MID(H1705,3,2),8),2,5)),Codes!$E$1:$F$18,2)</f>
        <v>Electric</v>
      </c>
      <c r="AA1705" s="6" t="str">
        <f t="shared" si="486"/>
        <v>1</v>
      </c>
      <c r="AB1705" s="1">
        <f t="shared" si="487"/>
        <v>0</v>
      </c>
      <c r="AC1705" s="1" t="str">
        <f>VLOOKUP(BIN2DEC(RIGHT(HEX2BIN(MID(H1705,6,1),4),1)&amp;LEFT(HEX2BIN(MID(H1705,7,1),4),1)),Codes!$K$1:$L$5,2)</f>
        <v>S</v>
      </c>
      <c r="AD1705" s="1" t="str">
        <f>VLOOKUP(BIN2DEC(RIGHT(HEX2BIN(MID(H1705,7,1),4),3)&amp;LEFT(HEX2BIN(MID(H1705,8,1),4),2)),Codes!$H$2:$I$33,2)</f>
        <v>[Shock]</v>
      </c>
      <c r="AE1705" s="1" t="str">
        <f t="shared" si="488"/>
        <v>1</v>
      </c>
      <c r="AF1705" s="1" t="str">
        <f t="shared" si="489"/>
        <v>1</v>
      </c>
      <c r="AH1705" s="6">
        <f t="shared" si="490"/>
        <v>23</v>
      </c>
    </row>
    <row r="1706" spans="1:34">
      <c r="A1706" s="3" t="s">
        <v>1998</v>
      </c>
      <c r="B1706" s="1" t="s">
        <v>43</v>
      </c>
      <c r="C1706" s="6" t="s">
        <v>6255</v>
      </c>
      <c r="D1706" s="9" t="s">
        <v>1997</v>
      </c>
      <c r="E1706" s="9" t="s">
        <v>232</v>
      </c>
      <c r="F1706" s="9" t="s">
        <v>91</v>
      </c>
      <c r="G1706" s="9" t="s">
        <v>1999</v>
      </c>
      <c r="H1706" s="9" t="s">
        <v>2000</v>
      </c>
      <c r="J1706" s="6" t="str">
        <f t="shared" si="474"/>
        <v>001011</v>
      </c>
      <c r="K1706" s="1">
        <f t="shared" si="475"/>
        <v>0</v>
      </c>
      <c r="L1706" s="6" t="str">
        <f t="shared" si="476"/>
        <v>00000</v>
      </c>
      <c r="M1706" s="1">
        <f t="shared" si="477"/>
        <v>0</v>
      </c>
      <c r="N1706" s="6" t="str">
        <f t="shared" si="478"/>
        <v>00</v>
      </c>
      <c r="O1706" s="1">
        <f t="shared" si="479"/>
        <v>25</v>
      </c>
      <c r="P1706" s="1">
        <f>IF(HEX2DEC(LEFT(E1706,4))&gt;=32768,HEX2DEC(LEFT(E1706,4))-65536,HEX2DEC(LEFT(E1706,4)))/Codes!$N$2</f>
        <v>4.8</v>
      </c>
      <c r="Q1706" s="1">
        <f>IF(HEX2DEC(RIGHT(E1706,4))&gt;=32768,HEX2DEC(RIGHT(E1706,4))-65536,HEX2DEC(RIGHT(E1706,4)))/Codes!$N$2</f>
        <v>0</v>
      </c>
      <c r="R1706" s="1">
        <f>IF(HEX2DEC(LEFT(F1706,4))&gt;=32768,HEX2DEC(LEFT(F1706,4))-65536,HEX2DEC(LEFT(F1706,4)))/Codes!$N$2</f>
        <v>0</v>
      </c>
      <c r="S1706" s="1">
        <f>IF(HEX2DEC(RIGHT(F1706,4))&gt;=32768,HEX2DEC(RIGHT(F1706,4))-65536,HEX2DEC(RIGHT(F1706,4)))/Codes!$N$2</f>
        <v>0</v>
      </c>
      <c r="T1706" s="18">
        <f t="shared" si="480"/>
        <v>361</v>
      </c>
      <c r="U1706" s="1">
        <f t="shared" si="481"/>
        <v>71</v>
      </c>
      <c r="V1706" s="1">
        <f t="shared" si="482"/>
        <v>0</v>
      </c>
      <c r="W1706" s="1" t="str">
        <f t="shared" si="483"/>
        <v>000</v>
      </c>
      <c r="X1706" s="1">
        <f t="shared" si="484"/>
        <v>0</v>
      </c>
      <c r="Y1706" s="1">
        <f t="shared" si="485"/>
        <v>46</v>
      </c>
      <c r="Z1706" s="1" t="str">
        <f>VLOOKUP(BIN2DEC(MID(HEX2BIN(MID(H1706,3,2),8),2,5)),Codes!$E$1:$F$18,2)</f>
        <v>Electric</v>
      </c>
      <c r="AA1706" s="6" t="str">
        <f t="shared" si="486"/>
        <v>1</v>
      </c>
      <c r="AB1706" s="1">
        <f t="shared" si="487"/>
        <v>1</v>
      </c>
      <c r="AC1706" s="1" t="str">
        <f>VLOOKUP(BIN2DEC(RIGHT(HEX2BIN(MID(H1706,6,1),4),1)&amp;LEFT(HEX2BIN(MID(H1706,7,1),4),1)),Codes!$K$1:$L$5,2)</f>
        <v>M</v>
      </c>
      <c r="AD1706" s="1" t="str">
        <f>VLOOKUP(BIN2DEC(RIGHT(HEX2BIN(MID(H1706,7,1),4),3)&amp;LEFT(HEX2BIN(MID(H1706,8,1),4),2)),Codes!$H$2:$I$33,2)</f>
        <v>Shock</v>
      </c>
      <c r="AE1706" s="1" t="str">
        <f t="shared" si="488"/>
        <v>1</v>
      </c>
      <c r="AF1706" s="1" t="str">
        <f t="shared" si="489"/>
        <v>1</v>
      </c>
      <c r="AH1706" s="6">
        <f t="shared" si="490"/>
        <v>167</v>
      </c>
    </row>
    <row r="1707" spans="1:34">
      <c r="A1707" s="3" t="s">
        <v>4717</v>
      </c>
      <c r="B1707" s="1" t="s">
        <v>74</v>
      </c>
      <c r="D1707" s="9" t="s">
        <v>853</v>
      </c>
      <c r="E1707" s="9" t="s">
        <v>854</v>
      </c>
      <c r="F1707" s="9" t="s">
        <v>91</v>
      </c>
      <c r="G1707" s="9" t="s">
        <v>855</v>
      </c>
      <c r="H1707" s="9" t="s">
        <v>526</v>
      </c>
      <c r="J1707" s="6" t="str">
        <f t="shared" si="474"/>
        <v>001011</v>
      </c>
      <c r="K1707" s="1">
        <f t="shared" si="475"/>
        <v>0</v>
      </c>
      <c r="L1707" s="6" t="str">
        <f t="shared" si="476"/>
        <v>00000</v>
      </c>
      <c r="M1707" s="1">
        <f t="shared" si="477"/>
        <v>0</v>
      </c>
      <c r="N1707" s="6" t="str">
        <f t="shared" si="478"/>
        <v>00</v>
      </c>
      <c r="O1707" s="1">
        <f t="shared" si="479"/>
        <v>8</v>
      </c>
      <c r="P1707" s="1">
        <f>IF(HEX2DEC(LEFT(E1707,4))&gt;=32768,HEX2DEC(LEFT(E1707,4))-65536,HEX2DEC(LEFT(E1707,4)))/Codes!$N$2</f>
        <v>5.12</v>
      </c>
      <c r="Q1707" s="1">
        <f>IF(HEX2DEC(RIGHT(E1707,4))&gt;=32768,HEX2DEC(RIGHT(E1707,4))-65536,HEX2DEC(RIGHT(E1707,4)))/Codes!$N$2</f>
        <v>0</v>
      </c>
      <c r="R1707" s="1">
        <f>IF(HEX2DEC(LEFT(F1707,4))&gt;=32768,HEX2DEC(LEFT(F1707,4))-65536,HEX2DEC(LEFT(F1707,4)))/Codes!$N$2</f>
        <v>0</v>
      </c>
      <c r="S1707" s="1">
        <f>IF(HEX2DEC(RIGHT(F1707,4))&gt;=32768,HEX2DEC(RIGHT(F1707,4))-65536,HEX2DEC(RIGHT(F1707,4)))/Codes!$N$2</f>
        <v>0</v>
      </c>
      <c r="T1707" s="18">
        <f t="shared" si="480"/>
        <v>70</v>
      </c>
      <c r="U1707" s="1">
        <f t="shared" si="481"/>
        <v>70</v>
      </c>
      <c r="V1707" s="1">
        <f t="shared" si="482"/>
        <v>0</v>
      </c>
      <c r="W1707" s="1" t="str">
        <f t="shared" si="483"/>
        <v>100</v>
      </c>
      <c r="X1707" s="1">
        <f t="shared" si="484"/>
        <v>3</v>
      </c>
      <c r="Y1707" s="1">
        <f t="shared" si="485"/>
        <v>70</v>
      </c>
      <c r="Z1707" s="1" t="str">
        <f>VLOOKUP(BIN2DEC(MID(HEX2BIN(MID(H1707,3,2),8),2,5)),Codes!$E$1:$F$18,2)</f>
        <v>Normal</v>
      </c>
      <c r="AA1707" s="6" t="str">
        <f t="shared" si="486"/>
        <v>0</v>
      </c>
      <c r="AB1707" s="1">
        <f t="shared" si="487"/>
        <v>0</v>
      </c>
      <c r="AC1707" s="1" t="str">
        <f>VLOOKUP(BIN2DEC(RIGHT(HEX2BIN(MID(H1707,6,1),4),1)&amp;LEFT(HEX2BIN(MID(H1707,7,1),4),1)),Codes!$K$1:$L$5,2)</f>
        <v>L</v>
      </c>
      <c r="AD1707" s="1" t="str">
        <f>VLOOKUP(BIN2DEC(RIGHT(HEX2BIN(MID(H1707,7,1),4),3)&amp;LEFT(HEX2BIN(MID(H1707,8,1),4),2)),Codes!$H$2:$I$33,2)</f>
        <v>Kick</v>
      </c>
      <c r="AE1707" s="1" t="str">
        <f t="shared" si="488"/>
        <v>1</v>
      </c>
      <c r="AF1707" s="1" t="str">
        <f t="shared" si="489"/>
        <v>1</v>
      </c>
      <c r="AH1707" s="6">
        <f t="shared" si="490"/>
        <v>66</v>
      </c>
    </row>
    <row r="1708" spans="1:34">
      <c r="A1708" s="3" t="s">
        <v>4718</v>
      </c>
      <c r="B1708" s="1" t="s">
        <v>74</v>
      </c>
      <c r="D1708" s="9" t="s">
        <v>857</v>
      </c>
      <c r="E1708" s="9" t="s">
        <v>232</v>
      </c>
      <c r="F1708" s="9" t="s">
        <v>858</v>
      </c>
      <c r="G1708" s="9" t="s">
        <v>859</v>
      </c>
      <c r="H1708" s="9" t="s">
        <v>860</v>
      </c>
      <c r="J1708" s="6" t="str">
        <f t="shared" si="474"/>
        <v>001011</v>
      </c>
      <c r="K1708" s="1">
        <f t="shared" si="475"/>
        <v>0</v>
      </c>
      <c r="L1708" s="6" t="str">
        <f t="shared" si="476"/>
        <v>00000</v>
      </c>
      <c r="M1708" s="1">
        <f t="shared" si="477"/>
        <v>4</v>
      </c>
      <c r="N1708" s="6" t="str">
        <f t="shared" si="478"/>
        <v>10</v>
      </c>
      <c r="O1708" s="1">
        <f t="shared" si="479"/>
        <v>6</v>
      </c>
      <c r="P1708" s="1">
        <f>IF(HEX2DEC(LEFT(E1708,4))&gt;=32768,HEX2DEC(LEFT(E1708,4))-65536,HEX2DEC(LEFT(E1708,4)))/Codes!$N$2</f>
        <v>4.8</v>
      </c>
      <c r="Q1708" s="1">
        <f>IF(HEX2DEC(RIGHT(E1708,4))&gt;=32768,HEX2DEC(RIGHT(E1708,4))-65536,HEX2DEC(RIGHT(E1708,4)))/Codes!$N$2</f>
        <v>0</v>
      </c>
      <c r="R1708" s="1">
        <f>IF(HEX2DEC(LEFT(F1708,4))&gt;=32768,HEX2DEC(LEFT(F1708,4))-65536,HEX2DEC(LEFT(F1708,4)))/Codes!$N$2</f>
        <v>2.7280000000000002</v>
      </c>
      <c r="S1708" s="1">
        <f>IF(HEX2DEC(RIGHT(F1708,4))&gt;=32768,HEX2DEC(RIGHT(F1708,4))-65536,HEX2DEC(RIGHT(F1708,4)))/Codes!$N$2</f>
        <v>0</v>
      </c>
      <c r="T1708" s="18">
        <f t="shared" si="480"/>
        <v>361</v>
      </c>
      <c r="U1708" s="1">
        <f t="shared" si="481"/>
        <v>100</v>
      </c>
      <c r="V1708" s="1">
        <f t="shared" si="482"/>
        <v>0</v>
      </c>
      <c r="W1708" s="1" t="str">
        <f t="shared" si="483"/>
        <v>010</v>
      </c>
      <c r="X1708" s="1">
        <f t="shared" si="484"/>
        <v>0</v>
      </c>
      <c r="Y1708" s="1">
        <f t="shared" si="485"/>
        <v>30</v>
      </c>
      <c r="Z1708" s="1" t="str">
        <f>VLOOKUP(BIN2DEC(MID(HEX2BIN(MID(H1708,3,2),8),2,5)),Codes!$E$1:$F$18,2)</f>
        <v>Normal</v>
      </c>
      <c r="AA1708" s="6" t="str">
        <f t="shared" si="486"/>
        <v>0</v>
      </c>
      <c r="AB1708" s="1">
        <f t="shared" si="487"/>
        <v>0</v>
      </c>
      <c r="AC1708" s="1" t="str">
        <f>VLOOKUP(BIN2DEC(RIGHT(HEX2BIN(MID(H1708,6,1),4),1)&amp;LEFT(HEX2BIN(MID(H1708,7,1),4),1)),Codes!$K$1:$L$5,2)</f>
        <v>M</v>
      </c>
      <c r="AD1708" s="1" t="str">
        <f>VLOOKUP(BIN2DEC(RIGHT(HEX2BIN(MID(H1708,7,1),4),3)&amp;LEFT(HEX2BIN(MID(H1708,8,1),4),2)),Codes!$H$2:$I$33,2)</f>
        <v>Punch</v>
      </c>
      <c r="AE1708" s="1" t="str">
        <f t="shared" si="488"/>
        <v>1</v>
      </c>
      <c r="AF1708" s="1" t="str">
        <f t="shared" si="489"/>
        <v>1</v>
      </c>
      <c r="AH1708" s="6">
        <f t="shared" si="490"/>
        <v>33</v>
      </c>
    </row>
    <row r="1709" spans="1:34">
      <c r="A1709" s="3" t="s">
        <v>4719</v>
      </c>
      <c r="B1709" s="1" t="s">
        <v>74</v>
      </c>
      <c r="C1709" s="6" t="s">
        <v>2293</v>
      </c>
      <c r="D1709" s="9" t="s">
        <v>853</v>
      </c>
      <c r="E1709" s="9" t="s">
        <v>265</v>
      </c>
      <c r="F1709" s="9" t="s">
        <v>4720</v>
      </c>
      <c r="G1709" s="9" t="s">
        <v>2280</v>
      </c>
      <c r="H1709" s="9" t="s">
        <v>2281</v>
      </c>
      <c r="J1709" s="6" t="str">
        <f t="shared" si="474"/>
        <v>001011</v>
      </c>
      <c r="K1709" s="1">
        <f t="shared" si="475"/>
        <v>0</v>
      </c>
      <c r="L1709" s="6" t="str">
        <f t="shared" si="476"/>
        <v>00000</v>
      </c>
      <c r="M1709" s="1">
        <f t="shared" si="477"/>
        <v>0</v>
      </c>
      <c r="N1709" s="6" t="str">
        <f t="shared" si="478"/>
        <v>00</v>
      </c>
      <c r="O1709" s="1">
        <f t="shared" si="479"/>
        <v>8</v>
      </c>
      <c r="P1709" s="1">
        <f>IF(HEX2DEC(LEFT(E1709,4))&gt;=32768,HEX2DEC(LEFT(E1709,4))-65536,HEX2DEC(LEFT(E1709,4)))/Codes!$N$2</f>
        <v>2.4</v>
      </c>
      <c r="Q1709" s="1">
        <f>IF(HEX2DEC(RIGHT(E1709,4))&gt;=32768,HEX2DEC(RIGHT(E1709,4))-65536,HEX2DEC(RIGHT(E1709,4)))/Codes!$N$2</f>
        <v>0</v>
      </c>
      <c r="R1709" s="1">
        <f>IF(HEX2DEC(LEFT(F1709,4))&gt;=32768,HEX2DEC(LEFT(F1709,4))-65536,HEX2DEC(LEFT(F1709,4)))/Codes!$N$2</f>
        <v>6.8</v>
      </c>
      <c r="S1709" s="1">
        <f>IF(HEX2DEC(RIGHT(F1709,4))&gt;=32768,HEX2DEC(RIGHT(F1709,4))-65536,HEX2DEC(RIGHT(F1709,4)))/Codes!$N$2</f>
        <v>9.6</v>
      </c>
      <c r="T1709" s="18">
        <f t="shared" si="480"/>
        <v>0</v>
      </c>
      <c r="U1709" s="1">
        <f t="shared" si="481"/>
        <v>100</v>
      </c>
      <c r="V1709" s="1">
        <f t="shared" si="482"/>
        <v>0</v>
      </c>
      <c r="W1709" s="1" t="str">
        <f t="shared" si="483"/>
        <v>100</v>
      </c>
      <c r="X1709" s="1">
        <f t="shared" si="484"/>
        <v>1</v>
      </c>
      <c r="Y1709" s="1">
        <f t="shared" si="485"/>
        <v>0</v>
      </c>
      <c r="Z1709" s="1" t="str">
        <f>VLOOKUP(BIN2DEC(MID(HEX2BIN(MID(H1709,3,2),8),2,5)),Codes!$E$1:$F$18,2)</f>
        <v>Grab</v>
      </c>
      <c r="AA1709" s="6" t="str">
        <f t="shared" si="486"/>
        <v>0</v>
      </c>
      <c r="AB1709" s="1">
        <f t="shared" si="487"/>
        <v>0</v>
      </c>
      <c r="AC1709" s="1" t="str">
        <f>VLOOKUP(BIN2DEC(RIGHT(HEX2BIN(MID(H1709,6,1),4),1)&amp;LEFT(HEX2BIN(MID(H1709,7,1),4),1)),Codes!$K$1:$L$5,2)</f>
        <v>S</v>
      </c>
      <c r="AD1709" s="1" t="str">
        <f>VLOOKUP(BIN2DEC(RIGHT(HEX2BIN(MID(H1709,7,1),4),3)&amp;LEFT(HEX2BIN(MID(H1709,8,1),4),2)),Codes!$H$2:$I$33,2)</f>
        <v>Punch</v>
      </c>
      <c r="AE1709" s="1" t="str">
        <f t="shared" si="488"/>
        <v>0</v>
      </c>
      <c r="AF1709" s="1" t="str">
        <f t="shared" si="489"/>
        <v>1</v>
      </c>
      <c r="AH1709" s="6">
        <f t="shared" si="490"/>
        <v>1</v>
      </c>
    </row>
    <row r="1710" spans="1:34">
      <c r="A1710" s="3" t="s">
        <v>4721</v>
      </c>
      <c r="B1710" s="1" t="s">
        <v>74</v>
      </c>
      <c r="C1710" s="6" t="s">
        <v>2293</v>
      </c>
      <c r="D1710" s="9" t="s">
        <v>2283</v>
      </c>
      <c r="E1710" s="9" t="s">
        <v>395</v>
      </c>
      <c r="F1710" s="9" t="s">
        <v>4720</v>
      </c>
      <c r="G1710" s="9" t="s">
        <v>2280</v>
      </c>
      <c r="H1710" s="9" t="s">
        <v>2285</v>
      </c>
      <c r="J1710" s="6" t="str">
        <f t="shared" si="474"/>
        <v>001011</v>
      </c>
      <c r="K1710" s="1">
        <f t="shared" si="475"/>
        <v>1</v>
      </c>
      <c r="L1710" s="6" t="str">
        <f t="shared" si="476"/>
        <v>00000</v>
      </c>
      <c r="M1710" s="1">
        <f t="shared" si="477"/>
        <v>0</v>
      </c>
      <c r="N1710" s="6" t="str">
        <f t="shared" si="478"/>
        <v>00</v>
      </c>
      <c r="O1710" s="1">
        <f t="shared" si="479"/>
        <v>8</v>
      </c>
      <c r="P1710" s="1">
        <f>IF(HEX2DEC(LEFT(E1710,4))&gt;=32768,HEX2DEC(LEFT(E1710,4))-65536,HEX2DEC(LEFT(E1710,4)))/Codes!$N$2</f>
        <v>5.6</v>
      </c>
      <c r="Q1710" s="1">
        <f>IF(HEX2DEC(RIGHT(E1710,4))&gt;=32768,HEX2DEC(RIGHT(E1710,4))-65536,HEX2DEC(RIGHT(E1710,4)))/Codes!$N$2</f>
        <v>0</v>
      </c>
      <c r="R1710" s="1">
        <f>IF(HEX2DEC(LEFT(F1710,4))&gt;=32768,HEX2DEC(LEFT(F1710,4))-65536,HEX2DEC(LEFT(F1710,4)))/Codes!$N$2</f>
        <v>6.8</v>
      </c>
      <c r="S1710" s="1">
        <f>IF(HEX2DEC(RIGHT(F1710,4))&gt;=32768,HEX2DEC(RIGHT(F1710,4))-65536,HEX2DEC(RIGHT(F1710,4)))/Codes!$N$2</f>
        <v>9.6</v>
      </c>
      <c r="T1710" s="18">
        <f t="shared" si="480"/>
        <v>0</v>
      </c>
      <c r="U1710" s="1">
        <f t="shared" si="481"/>
        <v>100</v>
      </c>
      <c r="V1710" s="1">
        <f t="shared" si="482"/>
        <v>0</v>
      </c>
      <c r="W1710" s="1" t="str">
        <f t="shared" si="483"/>
        <v>100</v>
      </c>
      <c r="X1710" s="1">
        <f t="shared" si="484"/>
        <v>1</v>
      </c>
      <c r="Y1710" s="1">
        <f t="shared" si="485"/>
        <v>0</v>
      </c>
      <c r="Z1710" s="1" t="str">
        <f>VLOOKUP(BIN2DEC(MID(HEX2BIN(MID(H1710,3,2),8),2,5)),Codes!$E$1:$F$18,2)</f>
        <v>Grab</v>
      </c>
      <c r="AA1710" s="6" t="str">
        <f t="shared" si="486"/>
        <v>0</v>
      </c>
      <c r="AB1710" s="1">
        <f t="shared" si="487"/>
        <v>0</v>
      </c>
      <c r="AC1710" s="1" t="str">
        <f>VLOOKUP(BIN2DEC(RIGHT(HEX2BIN(MID(H1710,6,1),4),1)&amp;LEFT(HEX2BIN(MID(H1710,7,1),4),1)),Codes!$K$1:$L$5,2)</f>
        <v>S</v>
      </c>
      <c r="AD1710" s="1" t="str">
        <f>VLOOKUP(BIN2DEC(RIGHT(HEX2BIN(MID(H1710,7,1),4),3)&amp;LEFT(HEX2BIN(MID(H1710,8,1),4),2)),Codes!$H$2:$I$33,2)</f>
        <v>Punch</v>
      </c>
      <c r="AE1710" s="1" t="str">
        <f t="shared" si="488"/>
        <v>1</v>
      </c>
      <c r="AF1710" s="1" t="str">
        <f t="shared" si="489"/>
        <v>0</v>
      </c>
      <c r="AH1710" s="6">
        <f t="shared" si="490"/>
        <v>1</v>
      </c>
    </row>
    <row r="1711" spans="1:34">
      <c r="A1711" s="3" t="s">
        <v>4722</v>
      </c>
      <c r="B1711" s="1" t="s">
        <v>74</v>
      </c>
      <c r="C1711" s="6" t="s">
        <v>2294</v>
      </c>
      <c r="D1711" s="9" t="s">
        <v>1242</v>
      </c>
      <c r="E1711" s="9" t="s">
        <v>499</v>
      </c>
      <c r="F1711" s="9" t="s">
        <v>4723</v>
      </c>
      <c r="G1711" s="9" t="s">
        <v>2289</v>
      </c>
      <c r="H1711" s="9" t="s">
        <v>643</v>
      </c>
      <c r="J1711" s="6" t="str">
        <f t="shared" si="474"/>
        <v>001011</v>
      </c>
      <c r="K1711" s="1">
        <f t="shared" si="475"/>
        <v>2</v>
      </c>
      <c r="L1711" s="6" t="str">
        <f t="shared" si="476"/>
        <v>00000</v>
      </c>
      <c r="M1711" s="1">
        <f t="shared" si="477"/>
        <v>0</v>
      </c>
      <c r="N1711" s="6" t="str">
        <f t="shared" si="478"/>
        <v>00</v>
      </c>
      <c r="O1711" s="1">
        <f t="shared" si="479"/>
        <v>12</v>
      </c>
      <c r="P1711" s="1">
        <f>IF(HEX2DEC(LEFT(E1711,4))&gt;=32768,HEX2DEC(LEFT(E1711,4))-65536,HEX2DEC(LEFT(E1711,4)))/Codes!$N$2</f>
        <v>5.2</v>
      </c>
      <c r="Q1711" s="1">
        <f>IF(HEX2DEC(RIGHT(E1711,4))&gt;=32768,HEX2DEC(RIGHT(E1711,4))-65536,HEX2DEC(RIGHT(E1711,4)))/Codes!$N$2</f>
        <v>0</v>
      </c>
      <c r="R1711" s="1">
        <f>IF(HEX2DEC(LEFT(F1711,4))&gt;=32768,HEX2DEC(LEFT(F1711,4))-65536,HEX2DEC(LEFT(F1711,4)))/Codes!$N$2</f>
        <v>6.8</v>
      </c>
      <c r="S1711" s="1">
        <f>IF(HEX2DEC(RIGHT(F1711,4))&gt;=32768,HEX2DEC(RIGHT(F1711,4))-65536,HEX2DEC(RIGHT(F1711,4)))/Codes!$N$2</f>
        <v>16</v>
      </c>
      <c r="T1711" s="18">
        <f t="shared" si="480"/>
        <v>80</v>
      </c>
      <c r="U1711" s="1">
        <f t="shared" si="481"/>
        <v>90</v>
      </c>
      <c r="V1711" s="1">
        <f t="shared" si="482"/>
        <v>0</v>
      </c>
      <c r="W1711" s="1" t="str">
        <f t="shared" si="483"/>
        <v>100</v>
      </c>
      <c r="X1711" s="1">
        <f t="shared" si="484"/>
        <v>3</v>
      </c>
      <c r="Y1711" s="1">
        <f t="shared" si="485"/>
        <v>80</v>
      </c>
      <c r="Z1711" s="1" t="str">
        <f>VLOOKUP(BIN2DEC(MID(HEX2BIN(MID(H1711,3,2),8),2,5)),Codes!$E$1:$F$18,2)</f>
        <v>Slash</v>
      </c>
      <c r="AA1711" s="6" t="str">
        <f t="shared" si="486"/>
        <v>0</v>
      </c>
      <c r="AB1711" s="1">
        <f t="shared" si="487"/>
        <v>0</v>
      </c>
      <c r="AC1711" s="1" t="str">
        <f>VLOOKUP(BIN2DEC(RIGHT(HEX2BIN(MID(H1711,6,1),4),1)&amp;LEFT(HEX2BIN(MID(H1711,7,1),4),1)),Codes!$K$1:$L$5,2)</f>
        <v>L</v>
      </c>
      <c r="AD1711" s="1" t="str">
        <f>VLOOKUP(BIN2DEC(RIGHT(HEX2BIN(MID(H1711,7,1),4),3)&amp;LEFT(HEX2BIN(MID(H1711,8,1),4),2)),Codes!$H$2:$I$33,2)</f>
        <v>Slash</v>
      </c>
      <c r="AE1711" s="1" t="str">
        <f t="shared" si="488"/>
        <v>1</v>
      </c>
      <c r="AF1711" s="1" t="str">
        <f t="shared" si="489"/>
        <v>1</v>
      </c>
      <c r="AH1711" s="6">
        <f t="shared" si="490"/>
        <v>67</v>
      </c>
    </row>
    <row r="1712" spans="1:34">
      <c r="A1712" s="3" t="s">
        <v>4724</v>
      </c>
      <c r="B1712" s="1" t="s">
        <v>74</v>
      </c>
      <c r="C1712" s="6" t="s">
        <v>2294</v>
      </c>
      <c r="D1712" s="9" t="s">
        <v>2291</v>
      </c>
      <c r="E1712" s="9" t="s">
        <v>232</v>
      </c>
      <c r="F1712" s="9" t="s">
        <v>4725</v>
      </c>
      <c r="G1712" s="9" t="s">
        <v>2289</v>
      </c>
      <c r="H1712" s="9" t="s">
        <v>643</v>
      </c>
      <c r="J1712" s="6" t="str">
        <f t="shared" si="474"/>
        <v>001011</v>
      </c>
      <c r="K1712" s="1">
        <f t="shared" si="475"/>
        <v>3</v>
      </c>
      <c r="L1712" s="6" t="str">
        <f t="shared" si="476"/>
        <v>00000</v>
      </c>
      <c r="M1712" s="1">
        <f t="shared" si="477"/>
        <v>0</v>
      </c>
      <c r="N1712" s="6" t="str">
        <f t="shared" si="478"/>
        <v>00</v>
      </c>
      <c r="O1712" s="1">
        <f t="shared" si="479"/>
        <v>10</v>
      </c>
      <c r="P1712" s="1">
        <f>IF(HEX2DEC(LEFT(E1712,4))&gt;=32768,HEX2DEC(LEFT(E1712,4))-65536,HEX2DEC(LEFT(E1712,4)))/Codes!$N$2</f>
        <v>4.8</v>
      </c>
      <c r="Q1712" s="1">
        <f>IF(HEX2DEC(RIGHT(E1712,4))&gt;=32768,HEX2DEC(RIGHT(E1712,4))-65536,HEX2DEC(RIGHT(E1712,4)))/Codes!$N$2</f>
        <v>0</v>
      </c>
      <c r="R1712" s="1">
        <f>IF(HEX2DEC(LEFT(F1712,4))&gt;=32768,HEX2DEC(LEFT(F1712,4))-65536,HEX2DEC(LEFT(F1712,4)))/Codes!$N$2</f>
        <v>6.8</v>
      </c>
      <c r="S1712" s="1">
        <f>IF(HEX2DEC(RIGHT(F1712,4))&gt;=32768,HEX2DEC(RIGHT(F1712,4))-65536,HEX2DEC(RIGHT(F1712,4)))/Codes!$N$2</f>
        <v>22.4</v>
      </c>
      <c r="T1712" s="18">
        <f t="shared" si="480"/>
        <v>80</v>
      </c>
      <c r="U1712" s="1">
        <f t="shared" si="481"/>
        <v>90</v>
      </c>
      <c r="V1712" s="1">
        <f t="shared" si="482"/>
        <v>0</v>
      </c>
      <c r="W1712" s="1" t="str">
        <f t="shared" si="483"/>
        <v>100</v>
      </c>
      <c r="X1712" s="1">
        <f t="shared" si="484"/>
        <v>3</v>
      </c>
      <c r="Y1712" s="1">
        <f t="shared" si="485"/>
        <v>80</v>
      </c>
      <c r="Z1712" s="1" t="str">
        <f>VLOOKUP(BIN2DEC(MID(HEX2BIN(MID(H1712,3,2),8),2,5)),Codes!$E$1:$F$18,2)</f>
        <v>Slash</v>
      </c>
      <c r="AA1712" s="6" t="str">
        <f t="shared" si="486"/>
        <v>0</v>
      </c>
      <c r="AB1712" s="1">
        <f t="shared" si="487"/>
        <v>0</v>
      </c>
      <c r="AC1712" s="1" t="str">
        <f>VLOOKUP(BIN2DEC(RIGHT(HEX2BIN(MID(H1712,6,1),4),1)&amp;LEFT(HEX2BIN(MID(H1712,7,1),4),1)),Codes!$K$1:$L$5,2)</f>
        <v>L</v>
      </c>
      <c r="AD1712" s="1" t="str">
        <f>VLOOKUP(BIN2DEC(RIGHT(HEX2BIN(MID(H1712,7,1),4),3)&amp;LEFT(HEX2BIN(MID(H1712,8,1),4),2)),Codes!$H$2:$I$33,2)</f>
        <v>Slash</v>
      </c>
      <c r="AE1712" s="1" t="str">
        <f t="shared" si="488"/>
        <v>1</v>
      </c>
      <c r="AF1712" s="1" t="str">
        <f t="shared" si="489"/>
        <v>1</v>
      </c>
      <c r="AH1712" s="6">
        <f t="shared" si="490"/>
        <v>67</v>
      </c>
    </row>
    <row r="1713" spans="1:34">
      <c r="A1713" s="3" t="s">
        <v>4727</v>
      </c>
      <c r="B1713" s="1" t="s">
        <v>74</v>
      </c>
      <c r="C1713" s="6" t="s">
        <v>4728</v>
      </c>
      <c r="D1713" s="9" t="s">
        <v>2299</v>
      </c>
      <c r="E1713" s="9" t="s">
        <v>448</v>
      </c>
      <c r="F1713" s="9" t="s">
        <v>2300</v>
      </c>
      <c r="G1713" s="9" t="s">
        <v>2301</v>
      </c>
      <c r="H1713" s="9" t="s">
        <v>2302</v>
      </c>
      <c r="J1713" s="6" t="str">
        <f t="shared" si="474"/>
        <v>001011</v>
      </c>
      <c r="K1713" s="1">
        <f t="shared" si="475"/>
        <v>0</v>
      </c>
      <c r="L1713" s="6" t="str">
        <f t="shared" si="476"/>
        <v>00010</v>
      </c>
      <c r="M1713" s="1">
        <f t="shared" si="477"/>
        <v>311</v>
      </c>
      <c r="N1713" s="6" t="str">
        <f t="shared" si="478"/>
        <v>00</v>
      </c>
      <c r="O1713" s="1">
        <f t="shared" si="479"/>
        <v>4</v>
      </c>
      <c r="P1713" s="1">
        <f>IF(HEX2DEC(LEFT(E1713,4))&gt;=32768,HEX2DEC(LEFT(E1713,4))-65536,HEX2DEC(LEFT(E1713,4)))/Codes!$N$2</f>
        <v>6.4</v>
      </c>
      <c r="Q1713" s="1">
        <f>IF(HEX2DEC(RIGHT(E1713,4))&gt;=32768,HEX2DEC(RIGHT(E1713,4))-65536,HEX2DEC(RIGHT(E1713,4)))/Codes!$N$2</f>
        <v>0</v>
      </c>
      <c r="R1713" s="1">
        <f>IF(HEX2DEC(LEFT(F1713,4))&gt;=32768,HEX2DEC(LEFT(F1713,4))-65536,HEX2DEC(LEFT(F1713,4)))/Codes!$N$2</f>
        <v>0</v>
      </c>
      <c r="S1713" s="1">
        <f>IF(HEX2DEC(RIGHT(F1713,4))&gt;=32768,HEX2DEC(RIGHT(F1713,4))-65536,HEX2DEC(RIGHT(F1713,4)))/Codes!$N$2</f>
        <v>1.6</v>
      </c>
      <c r="T1713" s="18">
        <f t="shared" si="480"/>
        <v>80</v>
      </c>
      <c r="U1713" s="1">
        <f t="shared" si="481"/>
        <v>0</v>
      </c>
      <c r="V1713" s="1">
        <f t="shared" si="482"/>
        <v>0</v>
      </c>
      <c r="W1713" s="1" t="str">
        <f t="shared" si="483"/>
        <v>100</v>
      </c>
      <c r="X1713" s="1">
        <f t="shared" si="484"/>
        <v>2</v>
      </c>
      <c r="Y1713" s="1">
        <f t="shared" si="485"/>
        <v>0</v>
      </c>
      <c r="Z1713" s="1" t="str">
        <f>VLOOKUP(BIN2DEC(MID(HEX2BIN(MID(H1713,3,2),8),2,5)),Codes!$E$1:$F$18,2)</f>
        <v>Slash</v>
      </c>
      <c r="AA1713" s="6" t="str">
        <f t="shared" si="486"/>
        <v>0</v>
      </c>
      <c r="AB1713" s="1">
        <f t="shared" si="487"/>
        <v>0</v>
      </c>
      <c r="AC1713" s="1" t="str">
        <f>VLOOKUP(BIN2DEC(RIGHT(HEX2BIN(MID(H1713,6,1),4),1)&amp;LEFT(HEX2BIN(MID(H1713,7,1),4),1)),Codes!$K$1:$L$5,2)</f>
        <v>L</v>
      </c>
      <c r="AD1713" s="1" t="str">
        <f>VLOOKUP(BIN2DEC(RIGHT(HEX2BIN(MID(H1713,7,1),4),3)&amp;LEFT(HEX2BIN(MID(H1713,8,1),4),2)),Codes!$H$2:$I$33,2)</f>
        <v>Slash</v>
      </c>
      <c r="AE1713" s="1" t="str">
        <f t="shared" si="488"/>
        <v>1</v>
      </c>
      <c r="AF1713" s="1" t="str">
        <f t="shared" si="489"/>
        <v>1</v>
      </c>
      <c r="AH1713" s="6">
        <f t="shared" si="490"/>
        <v>67</v>
      </c>
    </row>
    <row r="1714" spans="1:34">
      <c r="A1714" s="3" t="s">
        <v>4734</v>
      </c>
      <c r="B1714" s="1" t="s">
        <v>74</v>
      </c>
      <c r="C1714" s="6" t="s">
        <v>4728</v>
      </c>
      <c r="D1714" s="9" t="s">
        <v>2310</v>
      </c>
      <c r="E1714" s="9" t="s">
        <v>955</v>
      </c>
      <c r="F1714" s="9" t="s">
        <v>2311</v>
      </c>
      <c r="G1714" s="9" t="s">
        <v>2312</v>
      </c>
      <c r="H1714" s="9" t="s">
        <v>2313</v>
      </c>
      <c r="J1714" s="6" t="str">
        <f t="shared" si="474"/>
        <v>001011</v>
      </c>
      <c r="K1714" s="1">
        <f t="shared" si="475"/>
        <v>0</v>
      </c>
      <c r="L1714" s="6" t="str">
        <f t="shared" si="476"/>
        <v>00010</v>
      </c>
      <c r="M1714" s="1">
        <f t="shared" si="477"/>
        <v>256</v>
      </c>
      <c r="N1714" s="6" t="str">
        <f t="shared" si="478"/>
        <v>00</v>
      </c>
      <c r="O1714" s="1">
        <f t="shared" si="479"/>
        <v>4</v>
      </c>
      <c r="P1714" s="1">
        <f>IF(HEX2DEC(LEFT(E1714,4))&gt;=32768,HEX2DEC(LEFT(E1714,4))-65536,HEX2DEC(LEFT(E1714,4)))/Codes!$N$2</f>
        <v>8</v>
      </c>
      <c r="Q1714" s="1">
        <f>IF(HEX2DEC(RIGHT(E1714,4))&gt;=32768,HEX2DEC(RIGHT(E1714,4))-65536,HEX2DEC(RIGHT(E1714,4)))/Codes!$N$2</f>
        <v>0</v>
      </c>
      <c r="R1714" s="1">
        <f>IF(HEX2DEC(LEFT(F1714,4))&gt;=32768,HEX2DEC(LEFT(F1714,4))-65536,HEX2DEC(LEFT(F1714,4)))/Codes!$N$2</f>
        <v>12</v>
      </c>
      <c r="S1714" s="1">
        <f>IF(HEX2DEC(RIGHT(F1714,4))&gt;=32768,HEX2DEC(RIGHT(F1714,4))-65536,HEX2DEC(RIGHT(F1714,4)))/Codes!$N$2</f>
        <v>24</v>
      </c>
      <c r="T1714" s="18">
        <f t="shared" si="480"/>
        <v>80</v>
      </c>
      <c r="U1714" s="1">
        <f t="shared" si="481"/>
        <v>15</v>
      </c>
      <c r="V1714" s="1">
        <f t="shared" si="482"/>
        <v>0</v>
      </c>
      <c r="W1714" s="1" t="str">
        <f t="shared" si="483"/>
        <v>100</v>
      </c>
      <c r="X1714" s="1">
        <f t="shared" si="484"/>
        <v>2</v>
      </c>
      <c r="Y1714" s="1">
        <f t="shared" si="485"/>
        <v>140</v>
      </c>
      <c r="Z1714" s="1" t="str">
        <f>VLOOKUP(BIN2DEC(MID(HEX2BIN(MID(H1714,3,2),8),2,5)),Codes!$E$1:$F$18,2)</f>
        <v>Slash</v>
      </c>
      <c r="AA1714" s="6" t="str">
        <f t="shared" si="486"/>
        <v>0</v>
      </c>
      <c r="AB1714" s="1">
        <f t="shared" si="487"/>
        <v>0</v>
      </c>
      <c r="AC1714" s="1" t="str">
        <f>VLOOKUP(BIN2DEC(RIGHT(HEX2BIN(MID(H1714,6,1),4),1)&amp;LEFT(HEX2BIN(MID(H1714,7,1),4),1)),Codes!$K$1:$L$5,2)</f>
        <v>L</v>
      </c>
      <c r="AD1714" s="1" t="str">
        <f>VLOOKUP(BIN2DEC(RIGHT(HEX2BIN(MID(H1714,7,1),4),3)&amp;LEFT(HEX2BIN(MID(H1714,8,1),4),2)),Codes!$H$2:$I$33,2)</f>
        <v>Slash</v>
      </c>
      <c r="AE1714" s="1" t="str">
        <f t="shared" si="488"/>
        <v>1</v>
      </c>
      <c r="AF1714" s="1" t="str">
        <f t="shared" si="489"/>
        <v>1</v>
      </c>
      <c r="AH1714" s="6">
        <f t="shared" si="490"/>
        <v>67</v>
      </c>
    </row>
    <row r="1715" spans="1:34">
      <c r="A1715" s="3" t="s">
        <v>4739</v>
      </c>
      <c r="B1715" s="1" t="s">
        <v>74</v>
      </c>
      <c r="C1715" s="6" t="s">
        <v>2358</v>
      </c>
      <c r="D1715" s="9" t="s">
        <v>3099</v>
      </c>
      <c r="E1715" s="9" t="s">
        <v>955</v>
      </c>
      <c r="F1715" s="9" t="s">
        <v>4740</v>
      </c>
      <c r="G1715" s="9" t="s">
        <v>1664</v>
      </c>
      <c r="H1715" s="9" t="s">
        <v>4741</v>
      </c>
      <c r="J1715" s="6" t="str">
        <f t="shared" si="474"/>
        <v>001011</v>
      </c>
      <c r="K1715" s="1">
        <f t="shared" si="475"/>
        <v>0</v>
      </c>
      <c r="L1715" s="6" t="str">
        <f t="shared" si="476"/>
        <v>00000</v>
      </c>
      <c r="M1715" s="1">
        <f t="shared" si="477"/>
        <v>0</v>
      </c>
      <c r="N1715" s="6" t="str">
        <f t="shared" si="478"/>
        <v>00</v>
      </c>
      <c r="O1715" s="1">
        <f t="shared" si="479"/>
        <v>13</v>
      </c>
      <c r="P1715" s="1">
        <f>IF(HEX2DEC(LEFT(E1715,4))&gt;=32768,HEX2DEC(LEFT(E1715,4))-65536,HEX2DEC(LEFT(E1715,4)))/Codes!$N$2</f>
        <v>8</v>
      </c>
      <c r="Q1715" s="1">
        <f>IF(HEX2DEC(RIGHT(E1715,4))&gt;=32768,HEX2DEC(RIGHT(E1715,4))-65536,HEX2DEC(RIGHT(E1715,4)))/Codes!$N$2</f>
        <v>0</v>
      </c>
      <c r="R1715" s="1">
        <f>IF(HEX2DEC(LEFT(F1715,4))&gt;=32768,HEX2DEC(LEFT(F1715,4))-65536,HEX2DEC(LEFT(F1715,4)))/Codes!$N$2</f>
        <v>7.6</v>
      </c>
      <c r="S1715" s="1">
        <f>IF(HEX2DEC(RIGHT(F1715,4))&gt;=32768,HEX2DEC(RIGHT(F1715,4))-65536,HEX2DEC(RIGHT(F1715,4)))/Codes!$N$2</f>
        <v>-4</v>
      </c>
      <c r="T1715" s="18">
        <f t="shared" si="480"/>
        <v>80</v>
      </c>
      <c r="U1715" s="1">
        <f t="shared" si="481"/>
        <v>80</v>
      </c>
      <c r="V1715" s="1">
        <f t="shared" si="482"/>
        <v>0</v>
      </c>
      <c r="W1715" s="1" t="str">
        <f t="shared" si="483"/>
        <v>100</v>
      </c>
      <c r="X1715" s="1">
        <f t="shared" si="484"/>
        <v>3</v>
      </c>
      <c r="Y1715" s="1">
        <f t="shared" si="485"/>
        <v>90</v>
      </c>
      <c r="Z1715" s="1" t="str">
        <f>VLOOKUP(BIN2DEC(MID(HEX2BIN(MID(H1715,3,2),8),2,5)),Codes!$E$1:$F$18,2)</f>
        <v>Normal</v>
      </c>
      <c r="AA1715" s="6" t="str">
        <f t="shared" si="486"/>
        <v>0</v>
      </c>
      <c r="AB1715" s="1">
        <f t="shared" si="487"/>
        <v>3</v>
      </c>
      <c r="AC1715" s="1" t="str">
        <f>VLOOKUP(BIN2DEC(RIGHT(HEX2BIN(MID(H1715,6,1),4),1)&amp;LEFT(HEX2BIN(MID(H1715,7,1),4),1)),Codes!$K$1:$L$5,2)</f>
        <v>L</v>
      </c>
      <c r="AD1715" s="1" t="str">
        <f>VLOOKUP(BIN2DEC(RIGHT(HEX2BIN(MID(H1715,7,1),4),3)&amp;LEFT(HEX2BIN(MID(H1715,8,1),4),2)),Codes!$H$2:$I$33,2)</f>
        <v>Burn</v>
      </c>
      <c r="AE1715" s="1" t="str">
        <f t="shared" si="488"/>
        <v>1</v>
      </c>
      <c r="AF1715" s="1" t="str">
        <f t="shared" si="489"/>
        <v>1</v>
      </c>
      <c r="AH1715" s="6">
        <f t="shared" si="490"/>
        <v>72</v>
      </c>
    </row>
    <row r="1716" spans="1:34">
      <c r="A1716" s="3" t="s">
        <v>4742</v>
      </c>
      <c r="B1716" s="1" t="s">
        <v>74</v>
      </c>
      <c r="C1716" s="6" t="s">
        <v>2358</v>
      </c>
      <c r="D1716" s="9" t="s">
        <v>1693</v>
      </c>
      <c r="E1716" s="9" t="s">
        <v>955</v>
      </c>
      <c r="F1716" s="9" t="s">
        <v>4743</v>
      </c>
      <c r="G1716" s="9" t="s">
        <v>1664</v>
      </c>
      <c r="H1716" s="9" t="s">
        <v>4741</v>
      </c>
      <c r="J1716" s="6" t="str">
        <f t="shared" si="474"/>
        <v>001011</v>
      </c>
      <c r="K1716" s="1">
        <f t="shared" si="475"/>
        <v>1</v>
      </c>
      <c r="L1716" s="6" t="str">
        <f t="shared" si="476"/>
        <v>00000</v>
      </c>
      <c r="M1716" s="1">
        <f t="shared" si="477"/>
        <v>0</v>
      </c>
      <c r="N1716" s="6" t="str">
        <f t="shared" si="478"/>
        <v>00</v>
      </c>
      <c r="O1716" s="1">
        <f t="shared" si="479"/>
        <v>13</v>
      </c>
      <c r="P1716" s="1">
        <f>IF(HEX2DEC(LEFT(E1716,4))&gt;=32768,HEX2DEC(LEFT(E1716,4))-65536,HEX2DEC(LEFT(E1716,4)))/Codes!$N$2</f>
        <v>8</v>
      </c>
      <c r="Q1716" s="1">
        <f>IF(HEX2DEC(RIGHT(E1716,4))&gt;=32768,HEX2DEC(RIGHT(E1716,4))-65536,HEX2DEC(RIGHT(E1716,4)))/Codes!$N$2</f>
        <v>0</v>
      </c>
      <c r="R1716" s="1">
        <f>IF(HEX2DEC(LEFT(F1716,4))&gt;=32768,HEX2DEC(LEFT(F1716,4))-65536,HEX2DEC(LEFT(F1716,4)))/Codes!$N$2</f>
        <v>7.6</v>
      </c>
      <c r="S1716" s="1">
        <f>IF(HEX2DEC(RIGHT(F1716,4))&gt;=32768,HEX2DEC(RIGHT(F1716,4))-65536,HEX2DEC(RIGHT(F1716,4)))/Codes!$N$2</f>
        <v>8</v>
      </c>
      <c r="T1716" s="18">
        <f t="shared" si="480"/>
        <v>80</v>
      </c>
      <c r="U1716" s="1">
        <f t="shared" si="481"/>
        <v>80</v>
      </c>
      <c r="V1716" s="1">
        <f t="shared" si="482"/>
        <v>0</v>
      </c>
      <c r="W1716" s="1" t="str">
        <f t="shared" si="483"/>
        <v>100</v>
      </c>
      <c r="X1716" s="1">
        <f t="shared" si="484"/>
        <v>3</v>
      </c>
      <c r="Y1716" s="1">
        <f t="shared" si="485"/>
        <v>90</v>
      </c>
      <c r="Z1716" s="1" t="str">
        <f>VLOOKUP(BIN2DEC(MID(HEX2BIN(MID(H1716,3,2),8),2,5)),Codes!$E$1:$F$18,2)</f>
        <v>Normal</v>
      </c>
      <c r="AA1716" s="6" t="str">
        <f t="shared" si="486"/>
        <v>0</v>
      </c>
      <c r="AB1716" s="1">
        <f t="shared" si="487"/>
        <v>3</v>
      </c>
      <c r="AC1716" s="1" t="str">
        <f>VLOOKUP(BIN2DEC(RIGHT(HEX2BIN(MID(H1716,6,1),4),1)&amp;LEFT(HEX2BIN(MID(H1716,7,1),4),1)),Codes!$K$1:$L$5,2)</f>
        <v>L</v>
      </c>
      <c r="AD1716" s="1" t="str">
        <f>VLOOKUP(BIN2DEC(RIGHT(HEX2BIN(MID(H1716,7,1),4),3)&amp;LEFT(HEX2BIN(MID(H1716,8,1),4),2)),Codes!$H$2:$I$33,2)</f>
        <v>Burn</v>
      </c>
      <c r="AE1716" s="1" t="str">
        <f t="shared" si="488"/>
        <v>1</v>
      </c>
      <c r="AF1716" s="1" t="str">
        <f t="shared" si="489"/>
        <v>1</v>
      </c>
      <c r="AH1716" s="6">
        <f t="shared" si="490"/>
        <v>72</v>
      </c>
    </row>
    <row r="1717" spans="1:34">
      <c r="A1717" s="3" t="s">
        <v>4744</v>
      </c>
      <c r="B1717" s="1" t="s">
        <v>74</v>
      </c>
      <c r="C1717" s="6" t="s">
        <v>2359</v>
      </c>
      <c r="D1717" s="9" t="s">
        <v>1559</v>
      </c>
      <c r="E1717" s="9" t="s">
        <v>232</v>
      </c>
      <c r="F1717" s="9" t="s">
        <v>4740</v>
      </c>
      <c r="G1717" s="9" t="s">
        <v>221</v>
      </c>
      <c r="H1717" s="9" t="s">
        <v>643</v>
      </c>
      <c r="J1717" s="6" t="str">
        <f t="shared" si="474"/>
        <v>001011</v>
      </c>
      <c r="K1717" s="1">
        <f t="shared" si="475"/>
        <v>0</v>
      </c>
      <c r="L1717" s="6" t="str">
        <f t="shared" si="476"/>
        <v>00000</v>
      </c>
      <c r="M1717" s="1">
        <f t="shared" si="477"/>
        <v>0</v>
      </c>
      <c r="N1717" s="6" t="str">
        <f t="shared" si="478"/>
        <v>00</v>
      </c>
      <c r="O1717" s="1">
        <f t="shared" si="479"/>
        <v>5</v>
      </c>
      <c r="P1717" s="1">
        <f>IF(HEX2DEC(LEFT(E1717,4))&gt;=32768,HEX2DEC(LEFT(E1717,4))-65536,HEX2DEC(LEFT(E1717,4)))/Codes!$N$2</f>
        <v>4.8</v>
      </c>
      <c r="Q1717" s="1">
        <f>IF(HEX2DEC(RIGHT(E1717,4))&gt;=32768,HEX2DEC(RIGHT(E1717,4))-65536,HEX2DEC(RIGHT(E1717,4)))/Codes!$N$2</f>
        <v>0</v>
      </c>
      <c r="R1717" s="1">
        <f>IF(HEX2DEC(LEFT(F1717,4))&gt;=32768,HEX2DEC(LEFT(F1717,4))-65536,HEX2DEC(LEFT(F1717,4)))/Codes!$N$2</f>
        <v>7.6</v>
      </c>
      <c r="S1717" s="1">
        <f>IF(HEX2DEC(RIGHT(F1717,4))&gt;=32768,HEX2DEC(RIGHT(F1717,4))-65536,HEX2DEC(RIGHT(F1717,4)))/Codes!$N$2</f>
        <v>-4</v>
      </c>
      <c r="T1717" s="18">
        <f t="shared" si="480"/>
        <v>90</v>
      </c>
      <c r="U1717" s="1">
        <f t="shared" si="481"/>
        <v>50</v>
      </c>
      <c r="V1717" s="1">
        <f t="shared" si="482"/>
        <v>0</v>
      </c>
      <c r="W1717" s="1" t="str">
        <f t="shared" si="483"/>
        <v>100</v>
      </c>
      <c r="X1717" s="1">
        <f t="shared" si="484"/>
        <v>3</v>
      </c>
      <c r="Y1717" s="1">
        <f t="shared" si="485"/>
        <v>80</v>
      </c>
      <c r="Z1717" s="1" t="str">
        <f>VLOOKUP(BIN2DEC(MID(HEX2BIN(MID(H1717,3,2),8),2,5)),Codes!$E$1:$F$18,2)</f>
        <v>Slash</v>
      </c>
      <c r="AA1717" s="6" t="str">
        <f t="shared" si="486"/>
        <v>0</v>
      </c>
      <c r="AB1717" s="1">
        <f t="shared" si="487"/>
        <v>0</v>
      </c>
      <c r="AC1717" s="1" t="str">
        <f>VLOOKUP(BIN2DEC(RIGHT(HEX2BIN(MID(H1717,6,1),4),1)&amp;LEFT(HEX2BIN(MID(H1717,7,1),4),1)),Codes!$K$1:$L$5,2)</f>
        <v>L</v>
      </c>
      <c r="AD1717" s="1" t="str">
        <f>VLOOKUP(BIN2DEC(RIGHT(HEX2BIN(MID(H1717,7,1),4),3)&amp;LEFT(HEX2BIN(MID(H1717,8,1),4),2)),Codes!$H$2:$I$33,2)</f>
        <v>Slash</v>
      </c>
      <c r="AE1717" s="1" t="str">
        <f t="shared" si="488"/>
        <v>1</v>
      </c>
      <c r="AF1717" s="1" t="str">
        <f t="shared" si="489"/>
        <v>1</v>
      </c>
      <c r="AH1717" s="6">
        <f t="shared" si="490"/>
        <v>67</v>
      </c>
    </row>
    <row r="1718" spans="1:34">
      <c r="A1718" s="3" t="s">
        <v>4745</v>
      </c>
      <c r="B1718" s="1" t="s">
        <v>74</v>
      </c>
      <c r="C1718" s="6" t="s">
        <v>2359</v>
      </c>
      <c r="D1718" s="9" t="s">
        <v>2331</v>
      </c>
      <c r="E1718" s="9" t="s">
        <v>232</v>
      </c>
      <c r="F1718" s="9" t="s">
        <v>4743</v>
      </c>
      <c r="G1718" s="9" t="s">
        <v>221</v>
      </c>
      <c r="H1718" s="9" t="s">
        <v>643</v>
      </c>
      <c r="J1718" s="6" t="str">
        <f t="shared" si="474"/>
        <v>001011</v>
      </c>
      <c r="K1718" s="1">
        <f t="shared" si="475"/>
        <v>1</v>
      </c>
      <c r="L1718" s="6" t="str">
        <f t="shared" si="476"/>
        <v>00000</v>
      </c>
      <c r="M1718" s="1">
        <f t="shared" si="477"/>
        <v>0</v>
      </c>
      <c r="N1718" s="6" t="str">
        <f t="shared" si="478"/>
        <v>00</v>
      </c>
      <c r="O1718" s="1">
        <f t="shared" si="479"/>
        <v>5</v>
      </c>
      <c r="P1718" s="1">
        <f>IF(HEX2DEC(LEFT(E1718,4))&gt;=32768,HEX2DEC(LEFT(E1718,4))-65536,HEX2DEC(LEFT(E1718,4)))/Codes!$N$2</f>
        <v>4.8</v>
      </c>
      <c r="Q1718" s="1">
        <f>IF(HEX2DEC(RIGHT(E1718,4))&gt;=32768,HEX2DEC(RIGHT(E1718,4))-65536,HEX2DEC(RIGHT(E1718,4)))/Codes!$N$2</f>
        <v>0</v>
      </c>
      <c r="R1718" s="1">
        <f>IF(HEX2DEC(LEFT(F1718,4))&gt;=32768,HEX2DEC(LEFT(F1718,4))-65536,HEX2DEC(LEFT(F1718,4)))/Codes!$N$2</f>
        <v>7.6</v>
      </c>
      <c r="S1718" s="1">
        <f>IF(HEX2DEC(RIGHT(F1718,4))&gt;=32768,HEX2DEC(RIGHT(F1718,4))-65536,HEX2DEC(RIGHT(F1718,4)))/Codes!$N$2</f>
        <v>8</v>
      </c>
      <c r="T1718" s="18">
        <f t="shared" si="480"/>
        <v>90</v>
      </c>
      <c r="U1718" s="1">
        <f t="shared" si="481"/>
        <v>50</v>
      </c>
      <c r="V1718" s="1">
        <f t="shared" si="482"/>
        <v>0</v>
      </c>
      <c r="W1718" s="1" t="str">
        <f t="shared" si="483"/>
        <v>100</v>
      </c>
      <c r="X1718" s="1">
        <f t="shared" si="484"/>
        <v>3</v>
      </c>
      <c r="Y1718" s="1">
        <f t="shared" si="485"/>
        <v>80</v>
      </c>
      <c r="Z1718" s="1" t="str">
        <f>VLOOKUP(BIN2DEC(MID(HEX2BIN(MID(H1718,3,2),8),2,5)),Codes!$E$1:$F$18,2)</f>
        <v>Slash</v>
      </c>
      <c r="AA1718" s="6" t="str">
        <f t="shared" si="486"/>
        <v>0</v>
      </c>
      <c r="AB1718" s="1">
        <f t="shared" si="487"/>
        <v>0</v>
      </c>
      <c r="AC1718" s="1" t="str">
        <f>VLOOKUP(BIN2DEC(RIGHT(HEX2BIN(MID(H1718,6,1),4),1)&amp;LEFT(HEX2BIN(MID(H1718,7,1),4),1)),Codes!$K$1:$L$5,2)</f>
        <v>L</v>
      </c>
      <c r="AD1718" s="1" t="str">
        <f>VLOOKUP(BIN2DEC(RIGHT(HEX2BIN(MID(H1718,7,1),4),3)&amp;LEFT(HEX2BIN(MID(H1718,8,1),4),2)),Codes!$H$2:$I$33,2)</f>
        <v>Slash</v>
      </c>
      <c r="AE1718" s="1" t="str">
        <f t="shared" si="488"/>
        <v>1</v>
      </c>
      <c r="AF1718" s="1" t="str">
        <f t="shared" si="489"/>
        <v>1</v>
      </c>
      <c r="AH1718" s="6">
        <f t="shared" si="490"/>
        <v>67</v>
      </c>
    </row>
    <row r="1719" spans="1:34">
      <c r="A1719" s="3" t="s">
        <v>4746</v>
      </c>
      <c r="B1719" s="1" t="s">
        <v>74</v>
      </c>
      <c r="C1719" s="6" t="s">
        <v>2360</v>
      </c>
      <c r="D1719" s="9" t="s">
        <v>270</v>
      </c>
      <c r="E1719" s="9" t="s">
        <v>232</v>
      </c>
      <c r="F1719" s="9" t="s">
        <v>4740</v>
      </c>
      <c r="G1719" s="9" t="s">
        <v>1161</v>
      </c>
      <c r="H1719" s="9" t="s">
        <v>4747</v>
      </c>
      <c r="J1719" s="6" t="str">
        <f t="shared" si="474"/>
        <v>001011</v>
      </c>
      <c r="K1719" s="1">
        <f t="shared" si="475"/>
        <v>0</v>
      </c>
      <c r="L1719" s="6" t="str">
        <f t="shared" si="476"/>
        <v>00000</v>
      </c>
      <c r="M1719" s="1">
        <f t="shared" si="477"/>
        <v>0</v>
      </c>
      <c r="N1719" s="6" t="str">
        <f t="shared" si="478"/>
        <v>00</v>
      </c>
      <c r="O1719" s="1">
        <f t="shared" si="479"/>
        <v>3</v>
      </c>
      <c r="P1719" s="1">
        <f>IF(HEX2DEC(LEFT(E1719,4))&gt;=32768,HEX2DEC(LEFT(E1719,4))-65536,HEX2DEC(LEFT(E1719,4)))/Codes!$N$2</f>
        <v>4.8</v>
      </c>
      <c r="Q1719" s="1">
        <f>IF(HEX2DEC(RIGHT(E1719,4))&gt;=32768,HEX2DEC(RIGHT(E1719,4))-65536,HEX2DEC(RIGHT(E1719,4)))/Codes!$N$2</f>
        <v>0</v>
      </c>
      <c r="R1719" s="1">
        <f>IF(HEX2DEC(LEFT(F1719,4))&gt;=32768,HEX2DEC(LEFT(F1719,4))-65536,HEX2DEC(LEFT(F1719,4)))/Codes!$N$2</f>
        <v>7.6</v>
      </c>
      <c r="S1719" s="1">
        <f>IF(HEX2DEC(RIGHT(F1719,4))&gt;=32768,HEX2DEC(RIGHT(F1719,4))-65536,HEX2DEC(RIGHT(F1719,4)))/Codes!$N$2</f>
        <v>-4</v>
      </c>
      <c r="T1719" s="18">
        <f t="shared" si="480"/>
        <v>70</v>
      </c>
      <c r="U1719" s="1">
        <f t="shared" si="481"/>
        <v>50</v>
      </c>
      <c r="V1719" s="1">
        <f t="shared" si="482"/>
        <v>0</v>
      </c>
      <c r="W1719" s="1" t="str">
        <f t="shared" si="483"/>
        <v>100</v>
      </c>
      <c r="X1719" s="1">
        <f t="shared" si="484"/>
        <v>3</v>
      </c>
      <c r="Y1719" s="1">
        <f t="shared" si="485"/>
        <v>50</v>
      </c>
      <c r="Z1719" s="1" t="str">
        <f>VLOOKUP(BIN2DEC(MID(HEX2BIN(MID(H1719,3,2),8),2,5)),Codes!$E$1:$F$18,2)</f>
        <v>Slash</v>
      </c>
      <c r="AA1719" s="6" t="str">
        <f t="shared" si="486"/>
        <v>0</v>
      </c>
      <c r="AB1719" s="1">
        <f t="shared" si="487"/>
        <v>0</v>
      </c>
      <c r="AC1719" s="1" t="str">
        <f>VLOOKUP(BIN2DEC(RIGHT(HEX2BIN(MID(H1719,6,1),4),1)&amp;LEFT(HEX2BIN(MID(H1719,7,1),4),1)),Codes!$K$1:$L$5,2)</f>
        <v>M</v>
      </c>
      <c r="AD1719" s="1" t="str">
        <f>VLOOKUP(BIN2DEC(RIGHT(HEX2BIN(MID(H1719,7,1),4),3)&amp;LEFT(HEX2BIN(MID(H1719,8,1),4),2)),Codes!$H$2:$I$33,2)</f>
        <v>Slash</v>
      </c>
      <c r="AE1719" s="1" t="str">
        <f t="shared" si="488"/>
        <v>1</v>
      </c>
      <c r="AF1719" s="1" t="str">
        <f t="shared" si="489"/>
        <v>1</v>
      </c>
      <c r="AH1719" s="6">
        <f t="shared" si="490"/>
        <v>35</v>
      </c>
    </row>
    <row r="1720" spans="1:34">
      <c r="A1720" s="3" t="s">
        <v>4748</v>
      </c>
      <c r="B1720" s="1" t="s">
        <v>74</v>
      </c>
      <c r="C1720" s="6" t="s">
        <v>2360</v>
      </c>
      <c r="D1720" s="9" t="s">
        <v>273</v>
      </c>
      <c r="E1720" s="9" t="s">
        <v>232</v>
      </c>
      <c r="F1720" s="9" t="s">
        <v>4743</v>
      </c>
      <c r="G1720" s="9" t="s">
        <v>1161</v>
      </c>
      <c r="H1720" s="9" t="s">
        <v>4747</v>
      </c>
      <c r="J1720" s="6" t="str">
        <f t="shared" si="474"/>
        <v>001011</v>
      </c>
      <c r="K1720" s="1">
        <f t="shared" si="475"/>
        <v>1</v>
      </c>
      <c r="L1720" s="6" t="str">
        <f t="shared" si="476"/>
        <v>00000</v>
      </c>
      <c r="M1720" s="1">
        <f t="shared" si="477"/>
        <v>0</v>
      </c>
      <c r="N1720" s="6" t="str">
        <f t="shared" si="478"/>
        <v>00</v>
      </c>
      <c r="O1720" s="1">
        <f t="shared" si="479"/>
        <v>3</v>
      </c>
      <c r="P1720" s="1">
        <f>IF(HEX2DEC(LEFT(E1720,4))&gt;=32768,HEX2DEC(LEFT(E1720,4))-65536,HEX2DEC(LEFT(E1720,4)))/Codes!$N$2</f>
        <v>4.8</v>
      </c>
      <c r="Q1720" s="1">
        <f>IF(HEX2DEC(RIGHT(E1720,4))&gt;=32768,HEX2DEC(RIGHT(E1720,4))-65536,HEX2DEC(RIGHT(E1720,4)))/Codes!$N$2</f>
        <v>0</v>
      </c>
      <c r="R1720" s="1">
        <f>IF(HEX2DEC(LEFT(F1720,4))&gt;=32768,HEX2DEC(LEFT(F1720,4))-65536,HEX2DEC(LEFT(F1720,4)))/Codes!$N$2</f>
        <v>7.6</v>
      </c>
      <c r="S1720" s="1">
        <f>IF(HEX2DEC(RIGHT(F1720,4))&gt;=32768,HEX2DEC(RIGHT(F1720,4))-65536,HEX2DEC(RIGHT(F1720,4)))/Codes!$N$2</f>
        <v>8</v>
      </c>
      <c r="T1720" s="18">
        <f t="shared" si="480"/>
        <v>70</v>
      </c>
      <c r="U1720" s="1">
        <f t="shared" si="481"/>
        <v>50</v>
      </c>
      <c r="V1720" s="1">
        <f t="shared" si="482"/>
        <v>0</v>
      </c>
      <c r="W1720" s="1" t="str">
        <f t="shared" si="483"/>
        <v>100</v>
      </c>
      <c r="X1720" s="1">
        <f t="shared" si="484"/>
        <v>3</v>
      </c>
      <c r="Y1720" s="1">
        <f t="shared" si="485"/>
        <v>50</v>
      </c>
      <c r="Z1720" s="1" t="str">
        <f>VLOOKUP(BIN2DEC(MID(HEX2BIN(MID(H1720,3,2),8),2,5)),Codes!$E$1:$F$18,2)</f>
        <v>Slash</v>
      </c>
      <c r="AA1720" s="6" t="str">
        <f t="shared" si="486"/>
        <v>0</v>
      </c>
      <c r="AB1720" s="1">
        <f t="shared" si="487"/>
        <v>0</v>
      </c>
      <c r="AC1720" s="1" t="str">
        <f>VLOOKUP(BIN2DEC(RIGHT(HEX2BIN(MID(H1720,6,1),4),1)&amp;LEFT(HEX2BIN(MID(H1720,7,1),4),1)),Codes!$K$1:$L$5,2)</f>
        <v>M</v>
      </c>
      <c r="AD1720" s="1" t="str">
        <f>VLOOKUP(BIN2DEC(RIGHT(HEX2BIN(MID(H1720,7,1),4),3)&amp;LEFT(HEX2BIN(MID(H1720,8,1),4),2)),Codes!$H$2:$I$33,2)</f>
        <v>Slash</v>
      </c>
      <c r="AE1720" s="1" t="str">
        <f t="shared" si="488"/>
        <v>1</v>
      </c>
      <c r="AF1720" s="1" t="str">
        <f t="shared" si="489"/>
        <v>1</v>
      </c>
      <c r="AH1720" s="6">
        <f t="shared" si="490"/>
        <v>35</v>
      </c>
    </row>
    <row r="1721" spans="1:34">
      <c r="A1721" s="3" t="s">
        <v>4749</v>
      </c>
      <c r="B1721" s="1" t="s">
        <v>74</v>
      </c>
      <c r="C1721" s="6" t="s">
        <v>1040</v>
      </c>
      <c r="D1721" s="9" t="s">
        <v>1711</v>
      </c>
      <c r="E1721" s="9" t="s">
        <v>4750</v>
      </c>
      <c r="F1721" s="9" t="s">
        <v>812</v>
      </c>
      <c r="G1721" s="9" t="s">
        <v>218</v>
      </c>
      <c r="H1721" s="9" t="s">
        <v>2324</v>
      </c>
      <c r="J1721" s="6" t="str">
        <f t="shared" si="474"/>
        <v>001011</v>
      </c>
      <c r="K1721" s="1">
        <f t="shared" si="475"/>
        <v>0</v>
      </c>
      <c r="L1721" s="6" t="str">
        <f t="shared" si="476"/>
        <v>00000</v>
      </c>
      <c r="M1721" s="1">
        <f t="shared" si="477"/>
        <v>0</v>
      </c>
      <c r="N1721" s="6" t="str">
        <f t="shared" si="478"/>
        <v>00</v>
      </c>
      <c r="O1721" s="1">
        <f t="shared" si="479"/>
        <v>10</v>
      </c>
      <c r="P1721" s="1">
        <f>IF(HEX2DEC(LEFT(E1721,4))&gt;=32768,HEX2DEC(LEFT(E1721,4))-65536,HEX2DEC(LEFT(E1721,4)))/Codes!$N$2</f>
        <v>9.1999999999999993</v>
      </c>
      <c r="Q1721" s="1">
        <f>IF(HEX2DEC(RIGHT(E1721,4))&gt;=32768,HEX2DEC(RIGHT(E1721,4))-65536,HEX2DEC(RIGHT(E1721,4)))/Codes!$N$2</f>
        <v>0</v>
      </c>
      <c r="R1721" s="1">
        <f>IF(HEX2DEC(LEFT(F1721,4))&gt;=32768,HEX2DEC(LEFT(F1721,4))-65536,HEX2DEC(LEFT(F1721,4)))/Codes!$N$2</f>
        <v>8.4</v>
      </c>
      <c r="S1721" s="1">
        <f>IF(HEX2DEC(RIGHT(F1721,4))&gt;=32768,HEX2DEC(RIGHT(F1721,4))-65536,HEX2DEC(RIGHT(F1721,4)))/Codes!$N$2</f>
        <v>0</v>
      </c>
      <c r="T1721" s="18">
        <f t="shared" si="480"/>
        <v>80</v>
      </c>
      <c r="U1721" s="1">
        <f t="shared" si="481"/>
        <v>60</v>
      </c>
      <c r="V1721" s="1">
        <f t="shared" si="482"/>
        <v>0</v>
      </c>
      <c r="W1721" s="1" t="str">
        <f t="shared" si="483"/>
        <v>100</v>
      </c>
      <c r="X1721" s="1">
        <f t="shared" si="484"/>
        <v>3</v>
      </c>
      <c r="Y1721" s="1">
        <f t="shared" si="485"/>
        <v>80</v>
      </c>
      <c r="Z1721" s="1" t="str">
        <f>VLOOKUP(BIN2DEC(MID(HEX2BIN(MID(H1721,3,2),8),2,5)),Codes!$E$1:$F$18,2)</f>
        <v>Normal</v>
      </c>
      <c r="AA1721" s="6" t="str">
        <f t="shared" si="486"/>
        <v>0</v>
      </c>
      <c r="AB1721" s="1">
        <f t="shared" si="487"/>
        <v>3</v>
      </c>
      <c r="AC1721" s="1" t="str">
        <f>VLOOKUP(BIN2DEC(RIGHT(HEX2BIN(MID(H1721,6,1),4),1)&amp;LEFT(HEX2BIN(MID(H1721,7,1),4),1)),Codes!$K$1:$L$5,2)</f>
        <v>L</v>
      </c>
      <c r="AD1721" s="1" t="str">
        <f>VLOOKUP(BIN2DEC(RIGHT(HEX2BIN(MID(H1721,7,1),4),3)&amp;LEFT(HEX2BIN(MID(H1721,8,1),4),2)),Codes!$H$2:$I$33,2)</f>
        <v>Paper</v>
      </c>
      <c r="AE1721" s="1" t="str">
        <f t="shared" si="488"/>
        <v>1</v>
      </c>
      <c r="AF1721" s="1" t="str">
        <f t="shared" si="489"/>
        <v>1</v>
      </c>
      <c r="AH1721" s="6">
        <f t="shared" si="490"/>
        <v>70</v>
      </c>
    </row>
    <row r="1722" spans="1:34">
      <c r="A1722" s="3" t="s">
        <v>4751</v>
      </c>
      <c r="B1722" s="1" t="s">
        <v>74</v>
      </c>
      <c r="C1722" s="6" t="s">
        <v>2361</v>
      </c>
      <c r="D1722" s="9" t="s">
        <v>270</v>
      </c>
      <c r="E1722" s="9" t="s">
        <v>955</v>
      </c>
      <c r="F1722" s="9" t="s">
        <v>812</v>
      </c>
      <c r="G1722" s="9" t="s">
        <v>2349</v>
      </c>
      <c r="H1722" s="9" t="s">
        <v>2337</v>
      </c>
      <c r="J1722" s="6" t="str">
        <f t="shared" si="474"/>
        <v>001011</v>
      </c>
      <c r="K1722" s="1">
        <f t="shared" si="475"/>
        <v>0</v>
      </c>
      <c r="L1722" s="6" t="str">
        <f t="shared" si="476"/>
        <v>00000</v>
      </c>
      <c r="M1722" s="1">
        <f t="shared" si="477"/>
        <v>0</v>
      </c>
      <c r="N1722" s="6" t="str">
        <f t="shared" si="478"/>
        <v>00</v>
      </c>
      <c r="O1722" s="1">
        <f t="shared" si="479"/>
        <v>3</v>
      </c>
      <c r="P1722" s="1">
        <f>IF(HEX2DEC(LEFT(E1722,4))&gt;=32768,HEX2DEC(LEFT(E1722,4))-65536,HEX2DEC(LEFT(E1722,4)))/Codes!$N$2</f>
        <v>8</v>
      </c>
      <c r="Q1722" s="1">
        <f>IF(HEX2DEC(RIGHT(E1722,4))&gt;=32768,HEX2DEC(RIGHT(E1722,4))-65536,HEX2DEC(RIGHT(E1722,4)))/Codes!$N$2</f>
        <v>0</v>
      </c>
      <c r="R1722" s="1">
        <f>IF(HEX2DEC(LEFT(F1722,4))&gt;=32768,HEX2DEC(LEFT(F1722,4))-65536,HEX2DEC(LEFT(F1722,4)))/Codes!$N$2</f>
        <v>8.4</v>
      </c>
      <c r="S1722" s="1">
        <f>IF(HEX2DEC(RIGHT(F1722,4))&gt;=32768,HEX2DEC(RIGHT(F1722,4))-65536,HEX2DEC(RIGHT(F1722,4)))/Codes!$N$2</f>
        <v>0</v>
      </c>
      <c r="T1722" s="18">
        <f t="shared" si="480"/>
        <v>84</v>
      </c>
      <c r="U1722" s="1">
        <f t="shared" si="481"/>
        <v>20</v>
      </c>
      <c r="V1722" s="1">
        <f t="shared" si="482"/>
        <v>0</v>
      </c>
      <c r="W1722" s="1" t="str">
        <f t="shared" si="483"/>
        <v>100</v>
      </c>
      <c r="X1722" s="1">
        <f t="shared" si="484"/>
        <v>3</v>
      </c>
      <c r="Y1722" s="1">
        <f t="shared" si="485"/>
        <v>50</v>
      </c>
      <c r="Z1722" s="1" t="str">
        <f>VLOOKUP(BIN2DEC(MID(HEX2BIN(MID(H1722,3,2),8),2,5)),Codes!$E$1:$F$18,2)</f>
        <v>Slash</v>
      </c>
      <c r="AA1722" s="6" t="str">
        <f t="shared" si="486"/>
        <v>0</v>
      </c>
      <c r="AB1722" s="1">
        <f t="shared" si="487"/>
        <v>0</v>
      </c>
      <c r="AC1722" s="1" t="str">
        <f>VLOOKUP(BIN2DEC(RIGHT(HEX2BIN(MID(H1722,6,1),4),1)&amp;LEFT(HEX2BIN(MID(H1722,7,1),4),1)),Codes!$K$1:$L$5,2)</f>
        <v>S</v>
      </c>
      <c r="AD1722" s="1" t="str">
        <f>VLOOKUP(BIN2DEC(RIGHT(HEX2BIN(MID(H1722,7,1),4),3)&amp;LEFT(HEX2BIN(MID(H1722,8,1),4),2)),Codes!$H$2:$I$33,2)</f>
        <v>Slash</v>
      </c>
      <c r="AE1722" s="1" t="str">
        <f t="shared" si="488"/>
        <v>1</v>
      </c>
      <c r="AF1722" s="1" t="str">
        <f t="shared" si="489"/>
        <v>1</v>
      </c>
      <c r="AH1722" s="6">
        <f t="shared" si="490"/>
        <v>3</v>
      </c>
    </row>
    <row r="1723" spans="1:34">
      <c r="A1723" s="3" t="s">
        <v>4752</v>
      </c>
      <c r="B1723" s="1" t="s">
        <v>74</v>
      </c>
      <c r="C1723" s="6" t="s">
        <v>2362</v>
      </c>
      <c r="D1723" s="9" t="s">
        <v>255</v>
      </c>
      <c r="E1723" s="9" t="s">
        <v>955</v>
      </c>
      <c r="F1723" s="9" t="s">
        <v>812</v>
      </c>
      <c r="G1723" s="9" t="s">
        <v>2349</v>
      </c>
      <c r="H1723" s="9" t="s">
        <v>2337</v>
      </c>
      <c r="J1723" s="6" t="str">
        <f t="shared" si="474"/>
        <v>001011</v>
      </c>
      <c r="K1723" s="1">
        <f t="shared" si="475"/>
        <v>0</v>
      </c>
      <c r="L1723" s="6" t="str">
        <f t="shared" si="476"/>
        <v>00000</v>
      </c>
      <c r="M1723" s="1">
        <f t="shared" si="477"/>
        <v>0</v>
      </c>
      <c r="N1723" s="6" t="str">
        <f t="shared" si="478"/>
        <v>00</v>
      </c>
      <c r="O1723" s="1">
        <f t="shared" si="479"/>
        <v>2</v>
      </c>
      <c r="P1723" s="1">
        <f>IF(HEX2DEC(LEFT(E1723,4))&gt;=32768,HEX2DEC(LEFT(E1723,4))-65536,HEX2DEC(LEFT(E1723,4)))/Codes!$N$2</f>
        <v>8</v>
      </c>
      <c r="Q1723" s="1">
        <f>IF(HEX2DEC(RIGHT(E1723,4))&gt;=32768,HEX2DEC(RIGHT(E1723,4))-65536,HEX2DEC(RIGHT(E1723,4)))/Codes!$N$2</f>
        <v>0</v>
      </c>
      <c r="R1723" s="1">
        <f>IF(HEX2DEC(LEFT(F1723,4))&gt;=32768,HEX2DEC(LEFT(F1723,4))-65536,HEX2DEC(LEFT(F1723,4)))/Codes!$N$2</f>
        <v>8.4</v>
      </c>
      <c r="S1723" s="1">
        <f>IF(HEX2DEC(RIGHT(F1723,4))&gt;=32768,HEX2DEC(RIGHT(F1723,4))-65536,HEX2DEC(RIGHT(F1723,4)))/Codes!$N$2</f>
        <v>0</v>
      </c>
      <c r="T1723" s="18">
        <f t="shared" si="480"/>
        <v>84</v>
      </c>
      <c r="U1723" s="1">
        <f t="shared" si="481"/>
        <v>20</v>
      </c>
      <c r="V1723" s="1">
        <f t="shared" si="482"/>
        <v>0</v>
      </c>
      <c r="W1723" s="1" t="str">
        <f t="shared" si="483"/>
        <v>100</v>
      </c>
      <c r="X1723" s="1">
        <f t="shared" si="484"/>
        <v>3</v>
      </c>
      <c r="Y1723" s="1">
        <f t="shared" si="485"/>
        <v>50</v>
      </c>
      <c r="Z1723" s="1" t="str">
        <f>VLOOKUP(BIN2DEC(MID(HEX2BIN(MID(H1723,3,2),8),2,5)),Codes!$E$1:$F$18,2)</f>
        <v>Slash</v>
      </c>
      <c r="AA1723" s="6" t="str">
        <f t="shared" si="486"/>
        <v>0</v>
      </c>
      <c r="AB1723" s="1">
        <f t="shared" si="487"/>
        <v>0</v>
      </c>
      <c r="AC1723" s="1" t="str">
        <f>VLOOKUP(BIN2DEC(RIGHT(HEX2BIN(MID(H1723,6,1),4),1)&amp;LEFT(HEX2BIN(MID(H1723,7,1),4),1)),Codes!$K$1:$L$5,2)</f>
        <v>S</v>
      </c>
      <c r="AD1723" s="1" t="str">
        <f>VLOOKUP(BIN2DEC(RIGHT(HEX2BIN(MID(H1723,7,1),4),3)&amp;LEFT(HEX2BIN(MID(H1723,8,1),4),2)),Codes!$H$2:$I$33,2)</f>
        <v>Slash</v>
      </c>
      <c r="AE1723" s="1" t="str">
        <f t="shared" si="488"/>
        <v>1</v>
      </c>
      <c r="AF1723" s="1" t="str">
        <f t="shared" si="489"/>
        <v>1</v>
      </c>
      <c r="AH1723" s="6">
        <f t="shared" si="490"/>
        <v>3</v>
      </c>
    </row>
    <row r="1724" spans="1:34">
      <c r="A1724" s="3" t="s">
        <v>4753</v>
      </c>
      <c r="B1724" s="1" t="s">
        <v>74</v>
      </c>
      <c r="C1724" s="6" t="s">
        <v>2363</v>
      </c>
      <c r="D1724" s="9" t="s">
        <v>2027</v>
      </c>
      <c r="E1724" s="9" t="s">
        <v>955</v>
      </c>
      <c r="F1724" s="9" t="s">
        <v>4754</v>
      </c>
      <c r="G1724" s="9" t="s">
        <v>4755</v>
      </c>
      <c r="H1724" s="9" t="s">
        <v>4756</v>
      </c>
      <c r="J1724" s="6" t="str">
        <f t="shared" si="474"/>
        <v>001011</v>
      </c>
      <c r="K1724" s="1">
        <f t="shared" si="475"/>
        <v>0</v>
      </c>
      <c r="L1724" s="6" t="str">
        <f t="shared" si="476"/>
        <v>00000</v>
      </c>
      <c r="M1724" s="1">
        <f t="shared" si="477"/>
        <v>0</v>
      </c>
      <c r="N1724" s="6" t="str">
        <f t="shared" si="478"/>
        <v>00</v>
      </c>
      <c r="O1724" s="1">
        <f t="shared" si="479"/>
        <v>21</v>
      </c>
      <c r="P1724" s="1">
        <f>IF(HEX2DEC(LEFT(E1724,4))&gt;=32768,HEX2DEC(LEFT(E1724,4))-65536,HEX2DEC(LEFT(E1724,4)))/Codes!$N$2</f>
        <v>8</v>
      </c>
      <c r="Q1724" s="1">
        <f>IF(HEX2DEC(RIGHT(E1724,4))&gt;=32768,HEX2DEC(RIGHT(E1724,4))-65536,HEX2DEC(RIGHT(E1724,4)))/Codes!$N$2</f>
        <v>0</v>
      </c>
      <c r="R1724" s="1">
        <f>IF(HEX2DEC(LEFT(F1724,4))&gt;=32768,HEX2DEC(LEFT(F1724,4))-65536,HEX2DEC(LEFT(F1724,4)))/Codes!$N$2</f>
        <v>5.2</v>
      </c>
      <c r="S1724" s="1">
        <f>IF(HEX2DEC(RIGHT(F1724,4))&gt;=32768,HEX2DEC(RIGHT(F1724,4))-65536,HEX2DEC(RIGHT(F1724,4)))/Codes!$N$2</f>
        <v>-1.6</v>
      </c>
      <c r="T1724" s="18">
        <f t="shared" si="480"/>
        <v>76</v>
      </c>
      <c r="U1724" s="1">
        <f t="shared" si="481"/>
        <v>72</v>
      </c>
      <c r="V1724" s="1">
        <f t="shared" si="482"/>
        <v>0</v>
      </c>
      <c r="W1724" s="1" t="str">
        <f t="shared" si="483"/>
        <v>100</v>
      </c>
      <c r="X1724" s="1">
        <f t="shared" si="484"/>
        <v>3</v>
      </c>
      <c r="Y1724" s="1">
        <f t="shared" si="485"/>
        <v>45</v>
      </c>
      <c r="Z1724" s="1" t="str">
        <f>VLOOKUP(BIN2DEC(MID(HEX2BIN(MID(H1724,3,2),8),2,5)),Codes!$E$1:$F$18,2)</f>
        <v>Normal</v>
      </c>
      <c r="AA1724" s="6" t="str">
        <f t="shared" si="486"/>
        <v>0</v>
      </c>
      <c r="AB1724" s="1">
        <f t="shared" si="487"/>
        <v>5</v>
      </c>
      <c r="AC1724" s="1" t="str">
        <f>VLOOKUP(BIN2DEC(RIGHT(HEX2BIN(MID(H1724,6,1),4),1)&amp;LEFT(HEX2BIN(MID(H1724,7,1),4),1)),Codes!$K$1:$L$5,2)</f>
        <v>M</v>
      </c>
      <c r="AD1724" s="1" t="str">
        <f>VLOOKUP(BIN2DEC(RIGHT(HEX2BIN(MID(H1724,7,1),4),3)&amp;LEFT(HEX2BIN(MID(H1724,8,1),4),2)),Codes!$H$2:$I$33,2)</f>
        <v>Kick</v>
      </c>
      <c r="AE1724" s="1" t="str">
        <f t="shared" si="488"/>
        <v>1</v>
      </c>
      <c r="AF1724" s="1" t="str">
        <f t="shared" si="489"/>
        <v>1</v>
      </c>
      <c r="AH1724" s="6">
        <f t="shared" si="490"/>
        <v>34</v>
      </c>
    </row>
    <row r="1725" spans="1:34">
      <c r="A1725" s="3" t="s">
        <v>4757</v>
      </c>
      <c r="B1725" s="1" t="s">
        <v>74</v>
      </c>
      <c r="C1725" s="6" t="s">
        <v>2364</v>
      </c>
      <c r="D1725" s="9" t="s">
        <v>2027</v>
      </c>
      <c r="E1725" s="9" t="s">
        <v>955</v>
      </c>
      <c r="F1725" s="9" t="s">
        <v>4754</v>
      </c>
      <c r="G1725" s="9" t="s">
        <v>4755</v>
      </c>
      <c r="H1725" s="9" t="s">
        <v>4756</v>
      </c>
      <c r="J1725" s="6" t="str">
        <f t="shared" si="474"/>
        <v>001011</v>
      </c>
      <c r="K1725" s="1">
        <f t="shared" si="475"/>
        <v>0</v>
      </c>
      <c r="L1725" s="6" t="str">
        <f t="shared" si="476"/>
        <v>00000</v>
      </c>
      <c r="M1725" s="1">
        <f t="shared" si="477"/>
        <v>0</v>
      </c>
      <c r="N1725" s="6" t="str">
        <f t="shared" si="478"/>
        <v>00</v>
      </c>
      <c r="O1725" s="1">
        <f t="shared" si="479"/>
        <v>21</v>
      </c>
      <c r="P1725" s="1">
        <f>IF(HEX2DEC(LEFT(E1725,4))&gt;=32768,HEX2DEC(LEFT(E1725,4))-65536,HEX2DEC(LEFT(E1725,4)))/Codes!$N$2</f>
        <v>8</v>
      </c>
      <c r="Q1725" s="1">
        <f>IF(HEX2DEC(RIGHT(E1725,4))&gt;=32768,HEX2DEC(RIGHT(E1725,4))-65536,HEX2DEC(RIGHT(E1725,4)))/Codes!$N$2</f>
        <v>0</v>
      </c>
      <c r="R1725" s="1">
        <f>IF(HEX2DEC(LEFT(F1725,4))&gt;=32768,HEX2DEC(LEFT(F1725,4))-65536,HEX2DEC(LEFT(F1725,4)))/Codes!$N$2</f>
        <v>5.2</v>
      </c>
      <c r="S1725" s="1">
        <f>IF(HEX2DEC(RIGHT(F1725,4))&gt;=32768,HEX2DEC(RIGHT(F1725,4))-65536,HEX2DEC(RIGHT(F1725,4)))/Codes!$N$2</f>
        <v>-1.6</v>
      </c>
      <c r="T1725" s="18">
        <f t="shared" si="480"/>
        <v>76</v>
      </c>
      <c r="U1725" s="1">
        <f t="shared" si="481"/>
        <v>72</v>
      </c>
      <c r="V1725" s="1">
        <f t="shared" si="482"/>
        <v>0</v>
      </c>
      <c r="W1725" s="1" t="str">
        <f t="shared" si="483"/>
        <v>100</v>
      </c>
      <c r="X1725" s="1">
        <f t="shared" si="484"/>
        <v>3</v>
      </c>
      <c r="Y1725" s="1">
        <f t="shared" si="485"/>
        <v>45</v>
      </c>
      <c r="Z1725" s="1" t="str">
        <f>VLOOKUP(BIN2DEC(MID(HEX2BIN(MID(H1725,3,2),8),2,5)),Codes!$E$1:$F$18,2)</f>
        <v>Normal</v>
      </c>
      <c r="AA1725" s="6" t="str">
        <f t="shared" si="486"/>
        <v>0</v>
      </c>
      <c r="AB1725" s="1">
        <f t="shared" si="487"/>
        <v>5</v>
      </c>
      <c r="AC1725" s="1" t="str">
        <f>VLOOKUP(BIN2DEC(RIGHT(HEX2BIN(MID(H1725,6,1),4),1)&amp;LEFT(HEX2BIN(MID(H1725,7,1),4),1)),Codes!$K$1:$L$5,2)</f>
        <v>M</v>
      </c>
      <c r="AD1725" s="1" t="str">
        <f>VLOOKUP(BIN2DEC(RIGHT(HEX2BIN(MID(H1725,7,1),4),3)&amp;LEFT(HEX2BIN(MID(H1725,8,1),4),2)),Codes!$H$2:$I$33,2)</f>
        <v>Kick</v>
      </c>
      <c r="AE1725" s="1" t="str">
        <f t="shared" si="488"/>
        <v>1</v>
      </c>
      <c r="AF1725" s="1" t="str">
        <f t="shared" si="489"/>
        <v>1</v>
      </c>
      <c r="AH1725" s="6">
        <f t="shared" si="490"/>
        <v>34</v>
      </c>
    </row>
    <row r="1726" spans="1:34">
      <c r="A1726" s="3" t="s">
        <v>4758</v>
      </c>
      <c r="B1726" s="1" t="s">
        <v>74</v>
      </c>
      <c r="C1726" s="6" t="s">
        <v>4759</v>
      </c>
      <c r="D1726" s="9" t="s">
        <v>853</v>
      </c>
      <c r="E1726" s="9" t="s">
        <v>2332</v>
      </c>
      <c r="F1726" s="9" t="s">
        <v>4760</v>
      </c>
      <c r="G1726" s="9" t="s">
        <v>4755</v>
      </c>
      <c r="H1726" s="9" t="s">
        <v>4761</v>
      </c>
      <c r="J1726" s="6" t="str">
        <f t="shared" si="474"/>
        <v>001011</v>
      </c>
      <c r="K1726" s="1">
        <f t="shared" si="475"/>
        <v>0</v>
      </c>
      <c r="L1726" s="6" t="str">
        <f t="shared" si="476"/>
        <v>00000</v>
      </c>
      <c r="M1726" s="1">
        <f t="shared" si="477"/>
        <v>0</v>
      </c>
      <c r="N1726" s="6" t="str">
        <f t="shared" si="478"/>
        <v>00</v>
      </c>
      <c r="O1726" s="1">
        <f t="shared" si="479"/>
        <v>8</v>
      </c>
      <c r="P1726" s="1">
        <f>IF(HEX2DEC(LEFT(E1726,4))&gt;=32768,HEX2DEC(LEFT(E1726,4))-65536,HEX2DEC(LEFT(E1726,4)))/Codes!$N$2</f>
        <v>12</v>
      </c>
      <c r="Q1726" s="1">
        <f>IF(HEX2DEC(RIGHT(E1726,4))&gt;=32768,HEX2DEC(RIGHT(E1726,4))-65536,HEX2DEC(RIGHT(E1726,4)))/Codes!$N$2</f>
        <v>0</v>
      </c>
      <c r="R1726" s="1">
        <f>IF(HEX2DEC(LEFT(F1726,4))&gt;=32768,HEX2DEC(LEFT(F1726,4))-65536,HEX2DEC(LEFT(F1726,4)))/Codes!$N$2</f>
        <v>6</v>
      </c>
      <c r="S1726" s="1">
        <f>IF(HEX2DEC(RIGHT(F1726,4))&gt;=32768,HEX2DEC(RIGHT(F1726,4))-65536,HEX2DEC(RIGHT(F1726,4)))/Codes!$N$2</f>
        <v>-1.6</v>
      </c>
      <c r="T1726" s="18">
        <f t="shared" si="480"/>
        <v>76</v>
      </c>
      <c r="U1726" s="1">
        <f t="shared" si="481"/>
        <v>72</v>
      </c>
      <c r="V1726" s="1">
        <f t="shared" si="482"/>
        <v>0</v>
      </c>
      <c r="W1726" s="1" t="str">
        <f t="shared" si="483"/>
        <v>100</v>
      </c>
      <c r="X1726" s="1">
        <f t="shared" si="484"/>
        <v>3</v>
      </c>
      <c r="Y1726" s="1">
        <f t="shared" si="485"/>
        <v>60</v>
      </c>
      <c r="Z1726" s="1" t="str">
        <f>VLOOKUP(BIN2DEC(MID(HEX2BIN(MID(H1726,3,2),8),2,5)),Codes!$E$1:$F$18,2)</f>
        <v>Normal</v>
      </c>
      <c r="AA1726" s="6" t="str">
        <f t="shared" si="486"/>
        <v>0</v>
      </c>
      <c r="AB1726" s="1">
        <f t="shared" si="487"/>
        <v>5</v>
      </c>
      <c r="AC1726" s="1" t="str">
        <f>VLOOKUP(BIN2DEC(RIGHT(HEX2BIN(MID(H1726,6,1),4),1)&amp;LEFT(HEX2BIN(MID(H1726,7,1),4),1)),Codes!$K$1:$L$5,2)</f>
        <v>M</v>
      </c>
      <c r="AD1726" s="1" t="str">
        <f>VLOOKUP(BIN2DEC(RIGHT(HEX2BIN(MID(H1726,7,1),4),3)&amp;LEFT(HEX2BIN(MID(H1726,8,1),4),2)),Codes!$H$2:$I$33,2)</f>
        <v>Kick</v>
      </c>
      <c r="AE1726" s="1" t="str">
        <f t="shared" si="488"/>
        <v>1</v>
      </c>
      <c r="AF1726" s="1" t="str">
        <f t="shared" si="489"/>
        <v>0</v>
      </c>
      <c r="AH1726" s="6">
        <f t="shared" si="490"/>
        <v>34</v>
      </c>
    </row>
    <row r="1727" spans="1:34">
      <c r="A1727" s="3" t="s">
        <v>4762</v>
      </c>
      <c r="B1727" s="1" t="s">
        <v>74</v>
      </c>
      <c r="C1727" s="6" t="s">
        <v>1055</v>
      </c>
      <c r="D1727" s="9" t="s">
        <v>255</v>
      </c>
      <c r="E1727" s="9" t="s">
        <v>212</v>
      </c>
      <c r="F1727" s="9" t="s">
        <v>91</v>
      </c>
      <c r="G1727" s="9" t="s">
        <v>2366</v>
      </c>
      <c r="H1727" s="9" t="s">
        <v>4763</v>
      </c>
      <c r="J1727" s="6" t="str">
        <f t="shared" si="474"/>
        <v>001011</v>
      </c>
      <c r="K1727" s="1">
        <f t="shared" si="475"/>
        <v>0</v>
      </c>
      <c r="L1727" s="6" t="str">
        <f t="shared" si="476"/>
        <v>00000</v>
      </c>
      <c r="M1727" s="1">
        <f t="shared" si="477"/>
        <v>0</v>
      </c>
      <c r="N1727" s="6" t="str">
        <f t="shared" si="478"/>
        <v>00</v>
      </c>
      <c r="O1727" s="1">
        <f t="shared" si="479"/>
        <v>2</v>
      </c>
      <c r="P1727" s="1">
        <f>IF(HEX2DEC(LEFT(E1727,4))&gt;=32768,HEX2DEC(LEFT(E1727,4))-65536,HEX2DEC(LEFT(E1727,4)))/Codes!$N$2</f>
        <v>2.8</v>
      </c>
      <c r="Q1727" s="1">
        <f>IF(HEX2DEC(RIGHT(E1727,4))&gt;=32768,HEX2DEC(RIGHT(E1727,4))-65536,HEX2DEC(RIGHT(E1727,4)))/Codes!$N$2</f>
        <v>0</v>
      </c>
      <c r="R1727" s="1">
        <f>IF(HEX2DEC(LEFT(F1727,4))&gt;=32768,HEX2DEC(LEFT(F1727,4))-65536,HEX2DEC(LEFT(F1727,4)))/Codes!$N$2</f>
        <v>0</v>
      </c>
      <c r="S1727" s="1">
        <f>IF(HEX2DEC(RIGHT(F1727,4))&gt;=32768,HEX2DEC(RIGHT(F1727,4))-65536,HEX2DEC(RIGHT(F1727,4)))/Codes!$N$2</f>
        <v>0</v>
      </c>
      <c r="T1727" s="18">
        <f t="shared" si="480"/>
        <v>60</v>
      </c>
      <c r="U1727" s="1">
        <f t="shared" si="481"/>
        <v>50</v>
      </c>
      <c r="V1727" s="1">
        <f t="shared" si="482"/>
        <v>0</v>
      </c>
      <c r="W1727" s="1" t="str">
        <f t="shared" si="483"/>
        <v>000</v>
      </c>
      <c r="X1727" s="1">
        <f t="shared" si="484"/>
        <v>0</v>
      </c>
      <c r="Y1727" s="1">
        <f t="shared" si="485"/>
        <v>12</v>
      </c>
      <c r="Z1727" s="1" t="str">
        <f>VLOOKUP(BIN2DEC(MID(HEX2BIN(MID(H1727,3,2),8),2,5)),Codes!$E$1:$F$18,2)</f>
        <v>Flame</v>
      </c>
      <c r="AA1727" s="6" t="str">
        <f t="shared" si="486"/>
        <v>0</v>
      </c>
      <c r="AB1727" s="1">
        <f t="shared" si="487"/>
        <v>0</v>
      </c>
      <c r="AC1727" s="1" t="str">
        <f>VLOOKUP(BIN2DEC(RIGHT(HEX2BIN(MID(H1727,6,1),4),1)&amp;LEFT(HEX2BIN(MID(H1727,7,1),4),1)),Codes!$K$1:$L$5,2)</f>
        <v>S</v>
      </c>
      <c r="AD1727" s="1" t="str">
        <f>VLOOKUP(BIN2DEC(RIGHT(HEX2BIN(MID(H1727,7,1),4),3)&amp;LEFT(HEX2BIN(MID(H1727,8,1),4),2)),Codes!$H$2:$I$33,2)</f>
        <v>Burn</v>
      </c>
      <c r="AE1727" s="1" t="str">
        <f t="shared" si="488"/>
        <v>1</v>
      </c>
      <c r="AF1727" s="1" t="str">
        <f t="shared" si="489"/>
        <v>1</v>
      </c>
      <c r="AH1727" s="6">
        <f t="shared" si="490"/>
        <v>8</v>
      </c>
    </row>
    <row r="1728" spans="1:34">
      <c r="A1728" s="3" t="s">
        <v>4764</v>
      </c>
      <c r="B1728" s="1" t="s">
        <v>74</v>
      </c>
      <c r="C1728" s="6" t="s">
        <v>267</v>
      </c>
      <c r="D1728" s="9" t="s">
        <v>2369</v>
      </c>
      <c r="E1728" s="9" t="s">
        <v>207</v>
      </c>
      <c r="F1728" s="9" t="s">
        <v>91</v>
      </c>
      <c r="G1728" s="9" t="s">
        <v>1596</v>
      </c>
      <c r="H1728" s="9" t="s">
        <v>1017</v>
      </c>
      <c r="J1728" s="6" t="str">
        <f t="shared" si="474"/>
        <v>001011</v>
      </c>
      <c r="K1728" s="1">
        <f t="shared" si="475"/>
        <v>0</v>
      </c>
      <c r="L1728" s="6" t="str">
        <f t="shared" si="476"/>
        <v>00000</v>
      </c>
      <c r="M1728" s="1">
        <f t="shared" si="477"/>
        <v>38</v>
      </c>
      <c r="N1728" s="6" t="str">
        <f t="shared" si="478"/>
        <v>00</v>
      </c>
      <c r="O1728" s="1">
        <f t="shared" si="479"/>
        <v>5</v>
      </c>
      <c r="P1728" s="1">
        <f>IF(HEX2DEC(LEFT(E1728,4))&gt;=32768,HEX2DEC(LEFT(E1728,4))-65536,HEX2DEC(LEFT(E1728,4)))/Codes!$N$2</f>
        <v>4</v>
      </c>
      <c r="Q1728" s="1">
        <f>IF(HEX2DEC(RIGHT(E1728,4))&gt;=32768,HEX2DEC(RIGHT(E1728,4))-65536,HEX2DEC(RIGHT(E1728,4)))/Codes!$N$2</f>
        <v>0</v>
      </c>
      <c r="R1728" s="1">
        <f>IF(HEX2DEC(LEFT(F1728,4))&gt;=32768,HEX2DEC(LEFT(F1728,4))-65536,HEX2DEC(LEFT(F1728,4)))/Codes!$N$2</f>
        <v>0</v>
      </c>
      <c r="S1728" s="1">
        <f>IF(HEX2DEC(RIGHT(F1728,4))&gt;=32768,HEX2DEC(RIGHT(F1728,4))-65536,HEX2DEC(RIGHT(F1728,4)))/Codes!$N$2</f>
        <v>0</v>
      </c>
      <c r="T1728" s="18">
        <f t="shared" si="480"/>
        <v>83</v>
      </c>
      <c r="U1728" s="1">
        <f t="shared" si="481"/>
        <v>100</v>
      </c>
      <c r="V1728" s="1">
        <f t="shared" si="482"/>
        <v>116</v>
      </c>
      <c r="W1728" s="1" t="str">
        <f t="shared" si="483"/>
        <v>100</v>
      </c>
      <c r="X1728" s="1">
        <f t="shared" si="484"/>
        <v>3</v>
      </c>
      <c r="Y1728" s="1">
        <f t="shared" si="485"/>
        <v>0</v>
      </c>
      <c r="Z1728" s="1" t="str">
        <f>VLOOKUP(BIN2DEC(MID(HEX2BIN(MID(H1728,3,2),8),2,5)),Codes!$E$1:$F$18,2)</f>
        <v>Slash</v>
      </c>
      <c r="AA1728" s="6" t="str">
        <f t="shared" si="486"/>
        <v>0</v>
      </c>
      <c r="AB1728" s="1">
        <f t="shared" si="487"/>
        <v>0</v>
      </c>
      <c r="AC1728" s="1" t="str">
        <f>VLOOKUP(BIN2DEC(RIGHT(HEX2BIN(MID(H1728,6,1),4),1)&amp;LEFT(HEX2BIN(MID(H1728,7,1),4),1)),Codes!$K$1:$L$5,2)</f>
        <v>M</v>
      </c>
      <c r="AD1728" s="1" t="str">
        <f>VLOOKUP(BIN2DEC(RIGHT(HEX2BIN(MID(H1728,7,1),4),3)&amp;LEFT(HEX2BIN(MID(H1728,8,1),4),2)),Codes!$H$2:$I$33,2)</f>
        <v>Slash</v>
      </c>
      <c r="AE1728" s="1" t="str">
        <f t="shared" si="488"/>
        <v>1</v>
      </c>
      <c r="AF1728" s="1" t="str">
        <f t="shared" si="489"/>
        <v>1</v>
      </c>
      <c r="AH1728" s="6">
        <f t="shared" si="490"/>
        <v>35</v>
      </c>
    </row>
    <row r="1729" spans="1:34">
      <c r="A1729" s="3" t="s">
        <v>4765</v>
      </c>
      <c r="B1729" s="1" t="s">
        <v>74</v>
      </c>
      <c r="C1729" s="6" t="s">
        <v>267</v>
      </c>
      <c r="D1729" s="9" t="s">
        <v>2371</v>
      </c>
      <c r="E1729" s="9" t="s">
        <v>207</v>
      </c>
      <c r="F1729" s="9" t="s">
        <v>91</v>
      </c>
      <c r="G1729" s="9" t="s">
        <v>1596</v>
      </c>
      <c r="H1729" s="9" t="s">
        <v>1017</v>
      </c>
      <c r="J1729" s="6" t="str">
        <f t="shared" ref="J1729:J1792" si="491">LEFT(HEX2BIN(LEFT(D1729,2),8),6)</f>
        <v>001011</v>
      </c>
      <c r="K1729" s="1">
        <f t="shared" ref="K1729:K1792" si="492">BIN2DEC(MID(HEX2BIN(MID(D1729,2,2),8),3,3))</f>
        <v>1</v>
      </c>
      <c r="L1729" s="6" t="str">
        <f t="shared" ref="L1729:L1792" si="493">MID(HEX2BIN(MID(D1729,3,2),8),2,5)</f>
        <v>00000</v>
      </c>
      <c r="M1729" s="1">
        <f t="shared" ref="M1729:M1792" si="494">ROUNDDOWN(HEX2DEC(MID(D1729,4,3))/8,0)</f>
        <v>34</v>
      </c>
      <c r="N1729" s="6" t="str">
        <f t="shared" ref="N1729:N1792" si="495">MID(HEX2BIN(MID(D1729,6,1),4),2,2)</f>
        <v>00</v>
      </c>
      <c r="O1729" s="1">
        <f t="shared" ref="O1729:O1792" si="496">HEX2DEC(MID(D1729,7,2))</f>
        <v>5</v>
      </c>
      <c r="P1729" s="1">
        <f>IF(HEX2DEC(LEFT(E1729,4))&gt;=32768,HEX2DEC(LEFT(E1729,4))-65536,HEX2DEC(LEFT(E1729,4)))/Codes!$N$2</f>
        <v>4</v>
      </c>
      <c r="Q1729" s="1">
        <f>IF(HEX2DEC(RIGHT(E1729,4))&gt;=32768,HEX2DEC(RIGHT(E1729,4))-65536,HEX2DEC(RIGHT(E1729,4)))/Codes!$N$2</f>
        <v>0</v>
      </c>
      <c r="R1729" s="1">
        <f>IF(HEX2DEC(LEFT(F1729,4))&gt;=32768,HEX2DEC(LEFT(F1729,4))-65536,HEX2DEC(LEFT(F1729,4)))/Codes!$N$2</f>
        <v>0</v>
      </c>
      <c r="S1729" s="1">
        <f>IF(HEX2DEC(RIGHT(F1729,4))&gt;=32768,HEX2DEC(RIGHT(F1729,4))-65536,HEX2DEC(RIGHT(F1729,4)))/Codes!$N$2</f>
        <v>0</v>
      </c>
      <c r="T1729" s="18">
        <f t="shared" ref="T1729:T1792" si="497">ROUNDDOWN(HEX2DEC(LEFT(G1729,3))/8,0)</f>
        <v>83</v>
      </c>
      <c r="U1729" s="1">
        <f t="shared" ref="U1729:U1792" si="498">ROUNDDOWN(HEX2DEC(MID(G1729,3,3))/4,0)-(512*ROUNDDOWN(HEX2DEC(MID(G1729,3,1))/8,0))</f>
        <v>100</v>
      </c>
      <c r="V1729" s="1">
        <f t="shared" ref="V1729:V1792" si="499">RIGHT(HEX2BIN(MID(G1729,5,1),4),2)*128+HEX2DEC(MID(G1729,6,1))*8+LEFT(HEX2BIN(MID(G1729,7,1),4),3)</f>
        <v>116</v>
      </c>
      <c r="W1729" s="1" t="str">
        <f t="shared" ref="W1729:W1792" si="500">MID(HEX2BIN(MID(G1729,7,2),8),4,3)</f>
        <v>100</v>
      </c>
      <c r="X1729" s="1">
        <f t="shared" ref="X1729:X1792" si="501">BIN2DEC(RIGHT(HEX2BIN(RIGHT(G1729,1),4),2))</f>
        <v>3</v>
      </c>
      <c r="Y1729" s="1">
        <f t="shared" ref="Y1729:Y1792" si="502">ROUNDDOWN(HEX2DEC(LEFT(H1729,3))/8,0)</f>
        <v>0</v>
      </c>
      <c r="Z1729" s="1" t="str">
        <f>VLOOKUP(BIN2DEC(MID(HEX2BIN(MID(H1729,3,2),8),2,5)),Codes!$E$1:$F$18,2)</f>
        <v>Slash</v>
      </c>
      <c r="AA1729" s="6" t="str">
        <f t="shared" ref="AA1729:AA1792" si="503">MID(HEX2BIN(MID(H1729,4,1),4),3,1)</f>
        <v>0</v>
      </c>
      <c r="AB1729" s="1">
        <f t="shared" ref="AB1729:AB1792" si="504">(MOD(HEX2DEC(MID(H1729,4,1)),2))*64+ROUNDDOWN(HEX2DEC(MID(H1729,5,2))/4,0)</f>
        <v>0</v>
      </c>
      <c r="AC1729" s="1" t="str">
        <f>VLOOKUP(BIN2DEC(RIGHT(HEX2BIN(MID(H1729,6,1),4),1)&amp;LEFT(HEX2BIN(MID(H1729,7,1),4),1)),Codes!$K$1:$L$5,2)</f>
        <v>M</v>
      </c>
      <c r="AD1729" s="1" t="str">
        <f>VLOOKUP(BIN2DEC(RIGHT(HEX2BIN(MID(H1729,7,1),4),3)&amp;LEFT(HEX2BIN(MID(H1729,8,1),4),2)),Codes!$H$2:$I$33,2)</f>
        <v>Slash</v>
      </c>
      <c r="AE1729" s="1" t="str">
        <f t="shared" ref="AE1729:AE1792" si="505">MID(HEX2BIN(RIGHT(H1729,1),4),3,1)</f>
        <v>1</v>
      </c>
      <c r="AF1729" s="1" t="str">
        <f t="shared" ref="AF1729:AF1792" si="506">RIGHT(HEX2BIN(RIGHT(H1729,1),4),1)</f>
        <v>1</v>
      </c>
      <c r="AH1729" s="6">
        <f t="shared" ref="AH1729:AH1792" si="507">ROUNDDOWN(HEX2DEC(MID(H1729,6,3))/4,0)-(256*ROUNDDOWN(HEX2DEC(MID(H1729,6,1))/4,0))</f>
        <v>35</v>
      </c>
    </row>
    <row r="1730" spans="1:34">
      <c r="A1730" s="3" t="s">
        <v>4766</v>
      </c>
      <c r="B1730" s="1" t="s">
        <v>74</v>
      </c>
      <c r="C1730" s="6" t="s">
        <v>267</v>
      </c>
      <c r="D1730" s="9" t="s">
        <v>4767</v>
      </c>
      <c r="E1730" s="9" t="s">
        <v>824</v>
      </c>
      <c r="F1730" s="9" t="s">
        <v>91</v>
      </c>
      <c r="G1730" s="9" t="s">
        <v>1596</v>
      </c>
      <c r="H1730" s="9" t="s">
        <v>1017</v>
      </c>
      <c r="J1730" s="6" t="str">
        <f t="shared" si="491"/>
        <v>001011</v>
      </c>
      <c r="K1730" s="1">
        <f t="shared" si="492"/>
        <v>2</v>
      </c>
      <c r="L1730" s="6" t="str">
        <f t="shared" si="493"/>
        <v>00000</v>
      </c>
      <c r="M1730" s="1">
        <f t="shared" si="494"/>
        <v>31</v>
      </c>
      <c r="N1730" s="6" t="str">
        <f t="shared" si="495"/>
        <v>00</v>
      </c>
      <c r="O1730" s="1">
        <f t="shared" si="496"/>
        <v>5</v>
      </c>
      <c r="P1730" s="1">
        <f>IF(HEX2DEC(LEFT(E1730,4))&gt;=32768,HEX2DEC(LEFT(E1730,4))-65536,HEX2DEC(LEFT(E1730,4)))/Codes!$N$2</f>
        <v>2</v>
      </c>
      <c r="Q1730" s="1">
        <f>IF(HEX2DEC(RIGHT(E1730,4))&gt;=32768,HEX2DEC(RIGHT(E1730,4))-65536,HEX2DEC(RIGHT(E1730,4)))/Codes!$N$2</f>
        <v>0</v>
      </c>
      <c r="R1730" s="1">
        <f>IF(HEX2DEC(LEFT(F1730,4))&gt;=32768,HEX2DEC(LEFT(F1730,4))-65536,HEX2DEC(LEFT(F1730,4)))/Codes!$N$2</f>
        <v>0</v>
      </c>
      <c r="S1730" s="1">
        <f>IF(HEX2DEC(RIGHT(F1730,4))&gt;=32768,HEX2DEC(RIGHT(F1730,4))-65536,HEX2DEC(RIGHT(F1730,4)))/Codes!$N$2</f>
        <v>0</v>
      </c>
      <c r="T1730" s="18">
        <f t="shared" si="497"/>
        <v>83</v>
      </c>
      <c r="U1730" s="1">
        <f t="shared" si="498"/>
        <v>100</v>
      </c>
      <c r="V1730" s="1">
        <f t="shared" si="499"/>
        <v>116</v>
      </c>
      <c r="W1730" s="1" t="str">
        <f t="shared" si="500"/>
        <v>100</v>
      </c>
      <c r="X1730" s="1">
        <f t="shared" si="501"/>
        <v>3</v>
      </c>
      <c r="Y1730" s="1">
        <f t="shared" si="502"/>
        <v>0</v>
      </c>
      <c r="Z1730" s="1" t="str">
        <f>VLOOKUP(BIN2DEC(MID(HEX2BIN(MID(H1730,3,2),8),2,5)),Codes!$E$1:$F$18,2)</f>
        <v>Slash</v>
      </c>
      <c r="AA1730" s="6" t="str">
        <f t="shared" si="503"/>
        <v>0</v>
      </c>
      <c r="AB1730" s="1">
        <f t="shared" si="504"/>
        <v>0</v>
      </c>
      <c r="AC1730" s="1" t="str">
        <f>VLOOKUP(BIN2DEC(RIGHT(HEX2BIN(MID(H1730,6,1),4),1)&amp;LEFT(HEX2BIN(MID(H1730,7,1),4),1)),Codes!$K$1:$L$5,2)</f>
        <v>M</v>
      </c>
      <c r="AD1730" s="1" t="str">
        <f>VLOOKUP(BIN2DEC(RIGHT(HEX2BIN(MID(H1730,7,1),4),3)&amp;LEFT(HEX2BIN(MID(H1730,8,1),4),2)),Codes!$H$2:$I$33,2)</f>
        <v>Slash</v>
      </c>
      <c r="AE1730" s="1" t="str">
        <f t="shared" si="505"/>
        <v>1</v>
      </c>
      <c r="AF1730" s="1" t="str">
        <f t="shared" si="506"/>
        <v>1</v>
      </c>
      <c r="AH1730" s="6">
        <f t="shared" si="507"/>
        <v>35</v>
      </c>
    </row>
    <row r="1731" spans="1:34">
      <c r="A1731" s="3" t="s">
        <v>4768</v>
      </c>
      <c r="B1731" s="1" t="s">
        <v>74</v>
      </c>
      <c r="C1731" s="6" t="s">
        <v>268</v>
      </c>
      <c r="D1731" s="9" t="s">
        <v>2375</v>
      </c>
      <c r="E1731" s="9" t="s">
        <v>195</v>
      </c>
      <c r="F1731" s="9" t="s">
        <v>91</v>
      </c>
      <c r="G1731" s="9" t="s">
        <v>2376</v>
      </c>
      <c r="H1731" s="9" t="s">
        <v>4226</v>
      </c>
      <c r="J1731" s="6" t="str">
        <f t="shared" si="491"/>
        <v>001011</v>
      </c>
      <c r="K1731" s="1">
        <f t="shared" si="492"/>
        <v>0</v>
      </c>
      <c r="L1731" s="6" t="str">
        <f t="shared" si="493"/>
        <v>00000</v>
      </c>
      <c r="M1731" s="1">
        <f t="shared" si="494"/>
        <v>65</v>
      </c>
      <c r="N1731" s="6" t="str">
        <f t="shared" si="495"/>
        <v>00</v>
      </c>
      <c r="O1731" s="1">
        <f t="shared" si="496"/>
        <v>6</v>
      </c>
      <c r="P1731" s="1">
        <f>IF(HEX2DEC(LEFT(E1731,4))&gt;=32768,HEX2DEC(LEFT(E1731,4))-65536,HEX2DEC(LEFT(E1731,4)))/Codes!$N$2</f>
        <v>4.4000000000000004</v>
      </c>
      <c r="Q1731" s="1">
        <f>IF(HEX2DEC(RIGHT(E1731,4))&gt;=32768,HEX2DEC(RIGHT(E1731,4))-65536,HEX2DEC(RIGHT(E1731,4)))/Codes!$N$2</f>
        <v>0</v>
      </c>
      <c r="R1731" s="1">
        <f>IF(HEX2DEC(LEFT(F1731,4))&gt;=32768,HEX2DEC(LEFT(F1731,4))-65536,HEX2DEC(LEFT(F1731,4)))/Codes!$N$2</f>
        <v>0</v>
      </c>
      <c r="S1731" s="1">
        <f>IF(HEX2DEC(RIGHT(F1731,4))&gt;=32768,HEX2DEC(RIGHT(F1731,4))-65536,HEX2DEC(RIGHT(F1731,4)))/Codes!$N$2</f>
        <v>0</v>
      </c>
      <c r="T1731" s="18">
        <f t="shared" si="497"/>
        <v>361</v>
      </c>
      <c r="U1731" s="1">
        <f t="shared" si="498"/>
        <v>110</v>
      </c>
      <c r="V1731" s="1">
        <f t="shared" si="499"/>
        <v>0</v>
      </c>
      <c r="W1731" s="1" t="str">
        <f t="shared" si="500"/>
        <v>100</v>
      </c>
      <c r="X1731" s="1">
        <f t="shared" si="501"/>
        <v>3</v>
      </c>
      <c r="Y1731" s="1">
        <f t="shared" si="502"/>
        <v>30</v>
      </c>
      <c r="Z1731" s="1" t="str">
        <f>VLOOKUP(BIN2DEC(MID(HEX2BIN(MID(H1731,3,2),8),2,5)),Codes!$E$1:$F$18,2)</f>
        <v>Slash</v>
      </c>
      <c r="AA1731" s="6" t="str">
        <f t="shared" si="503"/>
        <v>0</v>
      </c>
      <c r="AB1731" s="1">
        <f t="shared" si="504"/>
        <v>0</v>
      </c>
      <c r="AC1731" s="1" t="str">
        <f>VLOOKUP(BIN2DEC(RIGHT(HEX2BIN(MID(H1731,6,1),4),1)&amp;LEFT(HEX2BIN(MID(H1731,7,1),4),1)),Codes!$K$1:$L$5,2)</f>
        <v>M</v>
      </c>
      <c r="AD1731" s="1" t="str">
        <f>VLOOKUP(BIN2DEC(RIGHT(HEX2BIN(MID(H1731,7,1),4),3)&amp;LEFT(HEX2BIN(MID(H1731,8,1),4),2)),Codes!$H$2:$I$33,2)</f>
        <v>Slash</v>
      </c>
      <c r="AE1731" s="1" t="str">
        <f t="shared" si="505"/>
        <v>1</v>
      </c>
      <c r="AF1731" s="1" t="str">
        <f t="shared" si="506"/>
        <v>1</v>
      </c>
      <c r="AH1731" s="6">
        <f t="shared" si="507"/>
        <v>35</v>
      </c>
    </row>
    <row r="1732" spans="1:34">
      <c r="A1732" s="3" t="s">
        <v>4769</v>
      </c>
      <c r="B1732" s="1" t="s">
        <v>74</v>
      </c>
      <c r="C1732" s="6" t="s">
        <v>268</v>
      </c>
      <c r="D1732" s="9" t="s">
        <v>2379</v>
      </c>
      <c r="E1732" s="9" t="s">
        <v>207</v>
      </c>
      <c r="F1732" s="9" t="s">
        <v>91</v>
      </c>
      <c r="G1732" s="9" t="s">
        <v>2376</v>
      </c>
      <c r="H1732" s="9" t="s">
        <v>4226</v>
      </c>
      <c r="J1732" s="6" t="str">
        <f t="shared" si="491"/>
        <v>001011</v>
      </c>
      <c r="K1732" s="1">
        <f t="shared" si="492"/>
        <v>1</v>
      </c>
      <c r="L1732" s="6" t="str">
        <f t="shared" si="493"/>
        <v>00000</v>
      </c>
      <c r="M1732" s="1">
        <f t="shared" si="494"/>
        <v>61</v>
      </c>
      <c r="N1732" s="6" t="str">
        <f t="shared" si="495"/>
        <v>00</v>
      </c>
      <c r="O1732" s="1">
        <f t="shared" si="496"/>
        <v>6</v>
      </c>
      <c r="P1732" s="1">
        <f>IF(HEX2DEC(LEFT(E1732,4))&gt;=32768,HEX2DEC(LEFT(E1732,4))-65536,HEX2DEC(LEFT(E1732,4)))/Codes!$N$2</f>
        <v>4</v>
      </c>
      <c r="Q1732" s="1">
        <f>IF(HEX2DEC(RIGHT(E1732,4))&gt;=32768,HEX2DEC(RIGHT(E1732,4))-65536,HEX2DEC(RIGHT(E1732,4)))/Codes!$N$2</f>
        <v>0</v>
      </c>
      <c r="R1732" s="1">
        <f>IF(HEX2DEC(LEFT(F1732,4))&gt;=32768,HEX2DEC(LEFT(F1732,4))-65536,HEX2DEC(LEFT(F1732,4)))/Codes!$N$2</f>
        <v>0</v>
      </c>
      <c r="S1732" s="1">
        <f>IF(HEX2DEC(RIGHT(F1732,4))&gt;=32768,HEX2DEC(RIGHT(F1732,4))-65536,HEX2DEC(RIGHT(F1732,4)))/Codes!$N$2</f>
        <v>0</v>
      </c>
      <c r="T1732" s="18">
        <f t="shared" si="497"/>
        <v>361</v>
      </c>
      <c r="U1732" s="1">
        <f t="shared" si="498"/>
        <v>110</v>
      </c>
      <c r="V1732" s="1">
        <f t="shared" si="499"/>
        <v>0</v>
      </c>
      <c r="W1732" s="1" t="str">
        <f t="shared" si="500"/>
        <v>100</v>
      </c>
      <c r="X1732" s="1">
        <f t="shared" si="501"/>
        <v>3</v>
      </c>
      <c r="Y1732" s="1">
        <f t="shared" si="502"/>
        <v>30</v>
      </c>
      <c r="Z1732" s="1" t="str">
        <f>VLOOKUP(BIN2DEC(MID(HEX2BIN(MID(H1732,3,2),8),2,5)),Codes!$E$1:$F$18,2)</f>
        <v>Slash</v>
      </c>
      <c r="AA1732" s="6" t="str">
        <f t="shared" si="503"/>
        <v>0</v>
      </c>
      <c r="AB1732" s="1">
        <f t="shared" si="504"/>
        <v>0</v>
      </c>
      <c r="AC1732" s="1" t="str">
        <f>VLOOKUP(BIN2DEC(RIGHT(HEX2BIN(MID(H1732,6,1),4),1)&amp;LEFT(HEX2BIN(MID(H1732,7,1),4),1)),Codes!$K$1:$L$5,2)</f>
        <v>M</v>
      </c>
      <c r="AD1732" s="1" t="str">
        <f>VLOOKUP(BIN2DEC(RIGHT(HEX2BIN(MID(H1732,7,1),4),3)&amp;LEFT(HEX2BIN(MID(H1732,8,1),4),2)),Codes!$H$2:$I$33,2)</f>
        <v>Slash</v>
      </c>
      <c r="AE1732" s="1" t="str">
        <f t="shared" si="505"/>
        <v>1</v>
      </c>
      <c r="AF1732" s="1" t="str">
        <f t="shared" si="506"/>
        <v>1</v>
      </c>
      <c r="AH1732" s="6">
        <f t="shared" si="507"/>
        <v>35</v>
      </c>
    </row>
    <row r="1733" spans="1:34">
      <c r="A1733" s="3" t="s">
        <v>4770</v>
      </c>
      <c r="B1733" s="1" t="s">
        <v>74</v>
      </c>
      <c r="C1733" s="6" t="s">
        <v>268</v>
      </c>
      <c r="D1733" s="9" t="s">
        <v>4771</v>
      </c>
      <c r="E1733" s="9" t="s">
        <v>824</v>
      </c>
      <c r="F1733" s="9" t="s">
        <v>91</v>
      </c>
      <c r="G1733" s="9" t="s">
        <v>2376</v>
      </c>
      <c r="H1733" s="9" t="s">
        <v>4226</v>
      </c>
      <c r="J1733" s="6" t="str">
        <f t="shared" si="491"/>
        <v>001011</v>
      </c>
      <c r="K1733" s="1">
        <f t="shared" si="492"/>
        <v>2</v>
      </c>
      <c r="L1733" s="6" t="str">
        <f t="shared" si="493"/>
        <v>00000</v>
      </c>
      <c r="M1733" s="1">
        <f t="shared" si="494"/>
        <v>61</v>
      </c>
      <c r="N1733" s="6" t="str">
        <f t="shared" si="495"/>
        <v>00</v>
      </c>
      <c r="O1733" s="1">
        <f t="shared" si="496"/>
        <v>6</v>
      </c>
      <c r="P1733" s="1">
        <f>IF(HEX2DEC(LEFT(E1733,4))&gt;=32768,HEX2DEC(LEFT(E1733,4))-65536,HEX2DEC(LEFT(E1733,4)))/Codes!$N$2</f>
        <v>2</v>
      </c>
      <c r="Q1733" s="1">
        <f>IF(HEX2DEC(RIGHT(E1733,4))&gt;=32768,HEX2DEC(RIGHT(E1733,4))-65536,HEX2DEC(RIGHT(E1733,4)))/Codes!$N$2</f>
        <v>0</v>
      </c>
      <c r="R1733" s="1">
        <f>IF(HEX2DEC(LEFT(F1733,4))&gt;=32768,HEX2DEC(LEFT(F1733,4))-65536,HEX2DEC(LEFT(F1733,4)))/Codes!$N$2</f>
        <v>0</v>
      </c>
      <c r="S1733" s="1">
        <f>IF(HEX2DEC(RIGHT(F1733,4))&gt;=32768,HEX2DEC(RIGHT(F1733,4))-65536,HEX2DEC(RIGHT(F1733,4)))/Codes!$N$2</f>
        <v>0</v>
      </c>
      <c r="T1733" s="18">
        <f t="shared" si="497"/>
        <v>361</v>
      </c>
      <c r="U1733" s="1">
        <f t="shared" si="498"/>
        <v>110</v>
      </c>
      <c r="V1733" s="1">
        <f t="shared" si="499"/>
        <v>0</v>
      </c>
      <c r="W1733" s="1" t="str">
        <f t="shared" si="500"/>
        <v>100</v>
      </c>
      <c r="X1733" s="1">
        <f t="shared" si="501"/>
        <v>3</v>
      </c>
      <c r="Y1733" s="1">
        <f t="shared" si="502"/>
        <v>30</v>
      </c>
      <c r="Z1733" s="1" t="str">
        <f>VLOOKUP(BIN2DEC(MID(HEX2BIN(MID(H1733,3,2),8),2,5)),Codes!$E$1:$F$18,2)</f>
        <v>Slash</v>
      </c>
      <c r="AA1733" s="6" t="str">
        <f t="shared" si="503"/>
        <v>0</v>
      </c>
      <c r="AB1733" s="1">
        <f t="shared" si="504"/>
        <v>0</v>
      </c>
      <c r="AC1733" s="1" t="str">
        <f>VLOOKUP(BIN2DEC(RIGHT(HEX2BIN(MID(H1733,6,1),4),1)&amp;LEFT(HEX2BIN(MID(H1733,7,1),4),1)),Codes!$K$1:$L$5,2)</f>
        <v>M</v>
      </c>
      <c r="AD1733" s="1" t="str">
        <f>VLOOKUP(BIN2DEC(RIGHT(HEX2BIN(MID(H1733,7,1),4),3)&amp;LEFT(HEX2BIN(MID(H1733,8,1),4),2)),Codes!$H$2:$I$33,2)</f>
        <v>Slash</v>
      </c>
      <c r="AE1733" s="1" t="str">
        <f t="shared" si="505"/>
        <v>1</v>
      </c>
      <c r="AF1733" s="1" t="str">
        <f t="shared" si="506"/>
        <v>1</v>
      </c>
      <c r="AH1733" s="6">
        <f t="shared" si="507"/>
        <v>35</v>
      </c>
    </row>
    <row r="1734" spans="1:34">
      <c r="A1734" s="3" t="s">
        <v>4772</v>
      </c>
      <c r="B1734" s="1" t="s">
        <v>74</v>
      </c>
      <c r="C1734" s="6" t="s">
        <v>303</v>
      </c>
      <c r="D1734" s="9" t="s">
        <v>4773</v>
      </c>
      <c r="E1734" s="9" t="s">
        <v>448</v>
      </c>
      <c r="F1734" s="9" t="s">
        <v>4774</v>
      </c>
      <c r="G1734" s="9" t="s">
        <v>2386</v>
      </c>
      <c r="H1734" s="9" t="s">
        <v>2387</v>
      </c>
      <c r="J1734" s="6" t="str">
        <f t="shared" si="491"/>
        <v>001011</v>
      </c>
      <c r="K1734" s="1">
        <f t="shared" si="492"/>
        <v>0</v>
      </c>
      <c r="L1734" s="6" t="str">
        <f t="shared" si="493"/>
        <v>00000</v>
      </c>
      <c r="M1734" s="1">
        <f t="shared" si="494"/>
        <v>1</v>
      </c>
      <c r="N1734" s="6" t="str">
        <f t="shared" si="495"/>
        <v>00</v>
      </c>
      <c r="O1734" s="1">
        <f t="shared" si="496"/>
        <v>11</v>
      </c>
      <c r="P1734" s="1">
        <f>IF(HEX2DEC(LEFT(E1734,4))&gt;=32768,HEX2DEC(LEFT(E1734,4))-65536,HEX2DEC(LEFT(E1734,4)))/Codes!$N$2</f>
        <v>6.4</v>
      </c>
      <c r="Q1734" s="1">
        <f>IF(HEX2DEC(RIGHT(E1734,4))&gt;=32768,HEX2DEC(RIGHT(E1734,4))-65536,HEX2DEC(RIGHT(E1734,4)))/Codes!$N$2</f>
        <v>0</v>
      </c>
      <c r="R1734" s="1">
        <f>IF(HEX2DEC(LEFT(F1734,4))&gt;=32768,HEX2DEC(LEFT(F1734,4))-65536,HEX2DEC(LEFT(F1734,4)))/Codes!$N$2</f>
        <v>16</v>
      </c>
      <c r="S1734" s="1">
        <f>IF(HEX2DEC(RIGHT(F1734,4))&gt;=32768,HEX2DEC(RIGHT(F1734,4))-65536,HEX2DEC(RIGHT(F1734,4)))/Codes!$N$2</f>
        <v>12</v>
      </c>
      <c r="T1734" s="18">
        <f t="shared" si="497"/>
        <v>80</v>
      </c>
      <c r="U1734" s="1">
        <f t="shared" si="498"/>
        <v>30</v>
      </c>
      <c r="V1734" s="1">
        <f t="shared" si="499"/>
        <v>0</v>
      </c>
      <c r="W1734" s="1" t="str">
        <f t="shared" si="500"/>
        <v>100</v>
      </c>
      <c r="X1734" s="1">
        <f t="shared" si="501"/>
        <v>3</v>
      </c>
      <c r="Y1734" s="1">
        <f t="shared" si="502"/>
        <v>120</v>
      </c>
      <c r="Z1734" s="1" t="str">
        <f>VLOOKUP(BIN2DEC(MID(HEX2BIN(MID(H1734,3,2),8),2,5)),Codes!$E$1:$F$18,2)</f>
        <v>Normal</v>
      </c>
      <c r="AA1734" s="6" t="str">
        <f t="shared" si="503"/>
        <v>0</v>
      </c>
      <c r="AB1734" s="1">
        <f t="shared" si="504"/>
        <v>1</v>
      </c>
      <c r="AC1734" s="1" t="str">
        <f>VLOOKUP(BIN2DEC(RIGHT(HEX2BIN(MID(H1734,6,1),4),1)&amp;LEFT(HEX2BIN(MID(H1734,7,1),4),1)),Codes!$K$1:$L$5,2)</f>
        <v>M</v>
      </c>
      <c r="AD1734" s="1" t="str">
        <f>VLOOKUP(BIN2DEC(RIGHT(HEX2BIN(MID(H1734,7,1),4),3)&amp;LEFT(HEX2BIN(MID(H1734,8,1),4),2)),Codes!$H$2:$I$33,2)</f>
        <v>Kick</v>
      </c>
      <c r="AE1734" s="1" t="str">
        <f t="shared" si="505"/>
        <v>1</v>
      </c>
      <c r="AF1734" s="1" t="str">
        <f t="shared" si="506"/>
        <v>1</v>
      </c>
      <c r="AH1734" s="6">
        <f t="shared" si="507"/>
        <v>34</v>
      </c>
    </row>
    <row r="1735" spans="1:34">
      <c r="A1735" s="3" t="s">
        <v>4775</v>
      </c>
      <c r="B1735" s="1" t="s">
        <v>74</v>
      </c>
      <c r="C1735" s="6" t="s">
        <v>303</v>
      </c>
      <c r="D1735" s="9" t="s">
        <v>4776</v>
      </c>
      <c r="E1735" s="9" t="s">
        <v>448</v>
      </c>
      <c r="F1735" s="9" t="s">
        <v>2327</v>
      </c>
      <c r="G1735" s="9" t="s">
        <v>2386</v>
      </c>
      <c r="H1735" s="9" t="s">
        <v>2387</v>
      </c>
      <c r="J1735" s="6" t="str">
        <f t="shared" si="491"/>
        <v>001011</v>
      </c>
      <c r="K1735" s="1">
        <f t="shared" si="492"/>
        <v>1</v>
      </c>
      <c r="L1735" s="6" t="str">
        <f t="shared" si="493"/>
        <v>00000</v>
      </c>
      <c r="M1735" s="1">
        <f t="shared" si="494"/>
        <v>1</v>
      </c>
      <c r="N1735" s="6" t="str">
        <f t="shared" si="495"/>
        <v>00</v>
      </c>
      <c r="O1735" s="1">
        <f t="shared" si="496"/>
        <v>11</v>
      </c>
      <c r="P1735" s="1">
        <f>IF(HEX2DEC(LEFT(E1735,4))&gt;=32768,HEX2DEC(LEFT(E1735,4))-65536,HEX2DEC(LEFT(E1735,4)))/Codes!$N$2</f>
        <v>6.4</v>
      </c>
      <c r="Q1735" s="1">
        <f>IF(HEX2DEC(RIGHT(E1735,4))&gt;=32768,HEX2DEC(RIGHT(E1735,4))-65536,HEX2DEC(RIGHT(E1735,4)))/Codes!$N$2</f>
        <v>0</v>
      </c>
      <c r="R1735" s="1">
        <f>IF(HEX2DEC(LEFT(F1735,4))&gt;=32768,HEX2DEC(LEFT(F1735,4))-65536,HEX2DEC(LEFT(F1735,4)))/Codes!$N$2</f>
        <v>16</v>
      </c>
      <c r="S1735" s="1">
        <f>IF(HEX2DEC(RIGHT(F1735,4))&gt;=32768,HEX2DEC(RIGHT(F1735,4))-65536,HEX2DEC(RIGHT(F1735,4)))/Codes!$N$2</f>
        <v>0</v>
      </c>
      <c r="T1735" s="18">
        <f t="shared" si="497"/>
        <v>80</v>
      </c>
      <c r="U1735" s="1">
        <f t="shared" si="498"/>
        <v>30</v>
      </c>
      <c r="V1735" s="1">
        <f t="shared" si="499"/>
        <v>0</v>
      </c>
      <c r="W1735" s="1" t="str">
        <f t="shared" si="500"/>
        <v>100</v>
      </c>
      <c r="X1735" s="1">
        <f t="shared" si="501"/>
        <v>3</v>
      </c>
      <c r="Y1735" s="1">
        <f t="shared" si="502"/>
        <v>120</v>
      </c>
      <c r="Z1735" s="1" t="str">
        <f>VLOOKUP(BIN2DEC(MID(HEX2BIN(MID(H1735,3,2),8),2,5)),Codes!$E$1:$F$18,2)</f>
        <v>Normal</v>
      </c>
      <c r="AA1735" s="6" t="str">
        <f t="shared" si="503"/>
        <v>0</v>
      </c>
      <c r="AB1735" s="1">
        <f t="shared" si="504"/>
        <v>1</v>
      </c>
      <c r="AC1735" s="1" t="str">
        <f>VLOOKUP(BIN2DEC(RIGHT(HEX2BIN(MID(H1735,6,1),4),1)&amp;LEFT(HEX2BIN(MID(H1735,7,1),4),1)),Codes!$K$1:$L$5,2)</f>
        <v>M</v>
      </c>
      <c r="AD1735" s="1" t="str">
        <f>VLOOKUP(BIN2DEC(RIGHT(HEX2BIN(MID(H1735,7,1),4),3)&amp;LEFT(HEX2BIN(MID(H1735,8,1),4),2)),Codes!$H$2:$I$33,2)</f>
        <v>Kick</v>
      </c>
      <c r="AE1735" s="1" t="str">
        <f t="shared" si="505"/>
        <v>1</v>
      </c>
      <c r="AF1735" s="1" t="str">
        <f t="shared" si="506"/>
        <v>1</v>
      </c>
      <c r="AH1735" s="6">
        <f t="shared" si="507"/>
        <v>34</v>
      </c>
    </row>
    <row r="1736" spans="1:34">
      <c r="A1736" s="3" t="s">
        <v>4777</v>
      </c>
      <c r="B1736" s="1" t="s">
        <v>74</v>
      </c>
      <c r="C1736" s="6" t="s">
        <v>305</v>
      </c>
      <c r="D1736" s="9" t="s">
        <v>2394</v>
      </c>
      <c r="E1736" s="9" t="s">
        <v>448</v>
      </c>
      <c r="F1736" s="9" t="s">
        <v>4778</v>
      </c>
      <c r="G1736" s="9" t="s">
        <v>2386</v>
      </c>
      <c r="H1736" s="9" t="s">
        <v>444</v>
      </c>
      <c r="J1736" s="6" t="str">
        <f t="shared" si="491"/>
        <v>001011</v>
      </c>
      <c r="K1736" s="1">
        <f t="shared" si="492"/>
        <v>0</v>
      </c>
      <c r="L1736" s="6" t="str">
        <f t="shared" si="493"/>
        <v>00000</v>
      </c>
      <c r="M1736" s="1">
        <f t="shared" si="494"/>
        <v>1</v>
      </c>
      <c r="N1736" s="6" t="str">
        <f t="shared" si="495"/>
        <v>00</v>
      </c>
      <c r="O1736" s="1">
        <f t="shared" si="496"/>
        <v>8</v>
      </c>
      <c r="P1736" s="1">
        <f>IF(HEX2DEC(LEFT(E1736,4))&gt;=32768,HEX2DEC(LEFT(E1736,4))-65536,HEX2DEC(LEFT(E1736,4)))/Codes!$N$2</f>
        <v>6.4</v>
      </c>
      <c r="Q1736" s="1">
        <f>IF(HEX2DEC(RIGHT(E1736,4))&gt;=32768,HEX2DEC(RIGHT(E1736,4))-65536,HEX2DEC(RIGHT(E1736,4)))/Codes!$N$2</f>
        <v>0</v>
      </c>
      <c r="R1736" s="1">
        <f>IF(HEX2DEC(LEFT(F1736,4))&gt;=32768,HEX2DEC(LEFT(F1736,4))-65536,HEX2DEC(LEFT(F1736,4)))/Codes!$N$2</f>
        <v>16</v>
      </c>
      <c r="S1736" s="1">
        <f>IF(HEX2DEC(RIGHT(F1736,4))&gt;=32768,HEX2DEC(RIGHT(F1736,4))-65536,HEX2DEC(RIGHT(F1736,4)))/Codes!$N$2</f>
        <v>14</v>
      </c>
      <c r="T1736" s="18">
        <f t="shared" si="497"/>
        <v>80</v>
      </c>
      <c r="U1736" s="1">
        <f t="shared" si="498"/>
        <v>30</v>
      </c>
      <c r="V1736" s="1">
        <f t="shared" si="499"/>
        <v>0</v>
      </c>
      <c r="W1736" s="1" t="str">
        <f t="shared" si="500"/>
        <v>100</v>
      </c>
      <c r="X1736" s="1">
        <f t="shared" si="501"/>
        <v>3</v>
      </c>
      <c r="Y1736" s="1">
        <f t="shared" si="502"/>
        <v>80</v>
      </c>
      <c r="Z1736" s="1" t="str">
        <f>VLOOKUP(BIN2DEC(MID(HEX2BIN(MID(H1736,3,2),8),2,5)),Codes!$E$1:$F$18,2)</f>
        <v>Normal</v>
      </c>
      <c r="AA1736" s="6" t="str">
        <f t="shared" si="503"/>
        <v>0</v>
      </c>
      <c r="AB1736" s="1">
        <f t="shared" si="504"/>
        <v>1</v>
      </c>
      <c r="AC1736" s="1" t="str">
        <f>VLOOKUP(BIN2DEC(RIGHT(HEX2BIN(MID(H1736,6,1),4),1)&amp;LEFT(HEX2BIN(MID(H1736,7,1),4),1)),Codes!$K$1:$L$5,2)</f>
        <v>M</v>
      </c>
      <c r="AD1736" s="1" t="str">
        <f>VLOOKUP(BIN2DEC(RIGHT(HEX2BIN(MID(H1736,7,1),4),3)&amp;LEFT(HEX2BIN(MID(H1736,8,1),4),2)),Codes!$H$2:$I$33,2)</f>
        <v>Kick</v>
      </c>
      <c r="AE1736" s="1" t="str">
        <f t="shared" si="505"/>
        <v>1</v>
      </c>
      <c r="AF1736" s="1" t="str">
        <f t="shared" si="506"/>
        <v>1</v>
      </c>
      <c r="AH1736" s="6">
        <f t="shared" si="507"/>
        <v>34</v>
      </c>
    </row>
    <row r="1737" spans="1:34">
      <c r="A1737" s="3" t="s">
        <v>4779</v>
      </c>
      <c r="B1737" s="1" t="s">
        <v>74</v>
      </c>
      <c r="C1737" s="6" t="s">
        <v>321</v>
      </c>
      <c r="D1737" s="9" t="s">
        <v>1727</v>
      </c>
      <c r="E1737" s="9" t="s">
        <v>307</v>
      </c>
      <c r="F1737" s="9" t="s">
        <v>91</v>
      </c>
      <c r="G1737" s="9" t="s">
        <v>139</v>
      </c>
      <c r="H1737" s="9" t="s">
        <v>4780</v>
      </c>
      <c r="J1737" s="6" t="str">
        <f t="shared" si="491"/>
        <v>001011</v>
      </c>
      <c r="K1737" s="1">
        <f t="shared" si="492"/>
        <v>0</v>
      </c>
      <c r="L1737" s="6" t="str">
        <f t="shared" si="493"/>
        <v>00000</v>
      </c>
      <c r="M1737" s="1">
        <f t="shared" si="494"/>
        <v>31</v>
      </c>
      <c r="N1737" s="6" t="str">
        <f t="shared" si="495"/>
        <v>00</v>
      </c>
      <c r="O1737" s="1">
        <f t="shared" si="496"/>
        <v>15</v>
      </c>
      <c r="P1737" s="1">
        <f>IF(HEX2DEC(LEFT(E1737,4))&gt;=32768,HEX2DEC(LEFT(E1737,4))-65536,HEX2DEC(LEFT(E1737,4)))/Codes!$N$2</f>
        <v>3.2</v>
      </c>
      <c r="Q1737" s="1">
        <f>IF(HEX2DEC(RIGHT(E1737,4))&gt;=32768,HEX2DEC(RIGHT(E1737,4))-65536,HEX2DEC(RIGHT(E1737,4)))/Codes!$N$2</f>
        <v>0</v>
      </c>
      <c r="R1737" s="1">
        <f>IF(HEX2DEC(LEFT(F1737,4))&gt;=32768,HEX2DEC(LEFT(F1737,4))-65536,HEX2DEC(LEFT(F1737,4)))/Codes!$N$2</f>
        <v>0</v>
      </c>
      <c r="S1737" s="1">
        <f>IF(HEX2DEC(RIGHT(F1737,4))&gt;=32768,HEX2DEC(RIGHT(F1737,4))-65536,HEX2DEC(RIGHT(F1737,4)))/Codes!$N$2</f>
        <v>0</v>
      </c>
      <c r="T1737" s="18">
        <f t="shared" si="497"/>
        <v>361</v>
      </c>
      <c r="U1737" s="1">
        <f t="shared" si="498"/>
        <v>100</v>
      </c>
      <c r="V1737" s="1">
        <f t="shared" si="499"/>
        <v>0</v>
      </c>
      <c r="W1737" s="1" t="str">
        <f t="shared" si="500"/>
        <v>100</v>
      </c>
      <c r="X1737" s="1">
        <f t="shared" si="501"/>
        <v>3</v>
      </c>
      <c r="Y1737" s="1">
        <f t="shared" si="502"/>
        <v>29</v>
      </c>
      <c r="Z1737" s="1" t="str">
        <f>VLOOKUP(BIN2DEC(MID(HEX2BIN(MID(H1737,3,2),8),2,5)),Codes!$E$1:$F$18,2)</f>
        <v>Normal</v>
      </c>
      <c r="AA1737" s="6" t="str">
        <f t="shared" si="503"/>
        <v>0</v>
      </c>
      <c r="AB1737" s="1">
        <f t="shared" si="504"/>
        <v>0</v>
      </c>
      <c r="AC1737" s="1" t="str">
        <f>VLOOKUP(BIN2DEC(RIGHT(HEX2BIN(MID(H1737,6,1),4),1)&amp;LEFT(HEX2BIN(MID(H1737,7,1),4),1)),Codes!$K$1:$L$5,2)</f>
        <v>M</v>
      </c>
      <c r="AD1737" s="1" t="str">
        <f>VLOOKUP(BIN2DEC(RIGHT(HEX2BIN(MID(H1737,7,1),4),3)&amp;LEFT(HEX2BIN(MID(H1737,8,1),4),2)),Codes!$H$2:$I$33,2)</f>
        <v>Kick</v>
      </c>
      <c r="AE1737" s="1" t="str">
        <f t="shared" si="505"/>
        <v>1</v>
      </c>
      <c r="AF1737" s="1" t="str">
        <f t="shared" si="506"/>
        <v>1</v>
      </c>
      <c r="AH1737" s="6">
        <f t="shared" si="507"/>
        <v>34</v>
      </c>
    </row>
    <row r="1738" spans="1:34">
      <c r="A1738" s="3" t="s">
        <v>4781</v>
      </c>
      <c r="B1738" s="1" t="s">
        <v>74</v>
      </c>
      <c r="C1738" s="6" t="s">
        <v>321</v>
      </c>
      <c r="D1738" s="9" t="s">
        <v>4782</v>
      </c>
      <c r="E1738" s="9" t="s">
        <v>299</v>
      </c>
      <c r="F1738" s="9" t="s">
        <v>91</v>
      </c>
      <c r="G1738" s="9" t="s">
        <v>139</v>
      </c>
      <c r="H1738" s="9" t="s">
        <v>4780</v>
      </c>
      <c r="J1738" s="6" t="str">
        <f t="shared" si="491"/>
        <v>001011</v>
      </c>
      <c r="K1738" s="1">
        <f t="shared" si="492"/>
        <v>1</v>
      </c>
      <c r="L1738" s="6" t="str">
        <f t="shared" si="493"/>
        <v>00000</v>
      </c>
      <c r="M1738" s="1">
        <f t="shared" si="494"/>
        <v>38</v>
      </c>
      <c r="N1738" s="6" t="str">
        <f t="shared" si="495"/>
        <v>00</v>
      </c>
      <c r="O1738" s="1">
        <f t="shared" si="496"/>
        <v>13</v>
      </c>
      <c r="P1738" s="1">
        <f>IF(HEX2DEC(LEFT(E1738,4))&gt;=32768,HEX2DEC(LEFT(E1738,4))-65536,HEX2DEC(LEFT(E1738,4)))/Codes!$N$2</f>
        <v>6</v>
      </c>
      <c r="Q1738" s="1">
        <f>IF(HEX2DEC(RIGHT(E1738,4))&gt;=32768,HEX2DEC(RIGHT(E1738,4))-65536,HEX2DEC(RIGHT(E1738,4)))/Codes!$N$2</f>
        <v>0</v>
      </c>
      <c r="R1738" s="1">
        <f>IF(HEX2DEC(LEFT(F1738,4))&gt;=32768,HEX2DEC(LEFT(F1738,4))-65536,HEX2DEC(LEFT(F1738,4)))/Codes!$N$2</f>
        <v>0</v>
      </c>
      <c r="S1738" s="1">
        <f>IF(HEX2DEC(RIGHT(F1738,4))&gt;=32768,HEX2DEC(RIGHT(F1738,4))-65536,HEX2DEC(RIGHT(F1738,4)))/Codes!$N$2</f>
        <v>0</v>
      </c>
      <c r="T1738" s="18">
        <f t="shared" si="497"/>
        <v>361</v>
      </c>
      <c r="U1738" s="1">
        <f t="shared" si="498"/>
        <v>100</v>
      </c>
      <c r="V1738" s="1">
        <f t="shared" si="499"/>
        <v>0</v>
      </c>
      <c r="W1738" s="1" t="str">
        <f t="shared" si="500"/>
        <v>100</v>
      </c>
      <c r="X1738" s="1">
        <f t="shared" si="501"/>
        <v>3</v>
      </c>
      <c r="Y1738" s="1">
        <f t="shared" si="502"/>
        <v>29</v>
      </c>
      <c r="Z1738" s="1" t="str">
        <f>VLOOKUP(BIN2DEC(MID(HEX2BIN(MID(H1738,3,2),8),2,5)),Codes!$E$1:$F$18,2)</f>
        <v>Normal</v>
      </c>
      <c r="AA1738" s="6" t="str">
        <f t="shared" si="503"/>
        <v>0</v>
      </c>
      <c r="AB1738" s="1">
        <f t="shared" si="504"/>
        <v>0</v>
      </c>
      <c r="AC1738" s="1" t="str">
        <f>VLOOKUP(BIN2DEC(RIGHT(HEX2BIN(MID(H1738,6,1),4),1)&amp;LEFT(HEX2BIN(MID(H1738,7,1),4),1)),Codes!$K$1:$L$5,2)</f>
        <v>M</v>
      </c>
      <c r="AD1738" s="1" t="str">
        <f>VLOOKUP(BIN2DEC(RIGHT(HEX2BIN(MID(H1738,7,1),4),3)&amp;LEFT(HEX2BIN(MID(H1738,8,1),4),2)),Codes!$H$2:$I$33,2)</f>
        <v>Kick</v>
      </c>
      <c r="AE1738" s="1" t="str">
        <f t="shared" si="505"/>
        <v>1</v>
      </c>
      <c r="AF1738" s="1" t="str">
        <f t="shared" si="506"/>
        <v>1</v>
      </c>
      <c r="AH1738" s="6">
        <f t="shared" si="507"/>
        <v>34</v>
      </c>
    </row>
    <row r="1739" spans="1:34">
      <c r="A1739" s="3" t="s">
        <v>4783</v>
      </c>
      <c r="B1739" s="1" t="s">
        <v>74</v>
      </c>
      <c r="C1739" s="6" t="s">
        <v>321</v>
      </c>
      <c r="D1739" s="9" t="s">
        <v>4784</v>
      </c>
      <c r="E1739" s="9" t="s">
        <v>232</v>
      </c>
      <c r="F1739" s="9" t="s">
        <v>91</v>
      </c>
      <c r="G1739" s="9" t="s">
        <v>139</v>
      </c>
      <c r="H1739" s="9" t="s">
        <v>4780</v>
      </c>
      <c r="J1739" s="6" t="str">
        <f t="shared" si="491"/>
        <v>001011</v>
      </c>
      <c r="K1739" s="1">
        <f t="shared" si="492"/>
        <v>2</v>
      </c>
      <c r="L1739" s="6" t="str">
        <f t="shared" si="493"/>
        <v>00000</v>
      </c>
      <c r="M1739" s="1">
        <f t="shared" si="494"/>
        <v>34</v>
      </c>
      <c r="N1739" s="6" t="str">
        <f t="shared" si="495"/>
        <v>00</v>
      </c>
      <c r="O1739" s="1">
        <f t="shared" si="496"/>
        <v>15</v>
      </c>
      <c r="P1739" s="1">
        <f>IF(HEX2DEC(LEFT(E1739,4))&gt;=32768,HEX2DEC(LEFT(E1739,4))-65536,HEX2DEC(LEFT(E1739,4)))/Codes!$N$2</f>
        <v>4.8</v>
      </c>
      <c r="Q1739" s="1">
        <f>IF(HEX2DEC(RIGHT(E1739,4))&gt;=32768,HEX2DEC(RIGHT(E1739,4))-65536,HEX2DEC(RIGHT(E1739,4)))/Codes!$N$2</f>
        <v>0</v>
      </c>
      <c r="R1739" s="1">
        <f>IF(HEX2DEC(LEFT(F1739,4))&gt;=32768,HEX2DEC(LEFT(F1739,4))-65536,HEX2DEC(LEFT(F1739,4)))/Codes!$N$2</f>
        <v>0</v>
      </c>
      <c r="S1739" s="1">
        <f>IF(HEX2DEC(RIGHT(F1739,4))&gt;=32768,HEX2DEC(RIGHT(F1739,4))-65536,HEX2DEC(RIGHT(F1739,4)))/Codes!$N$2</f>
        <v>0</v>
      </c>
      <c r="T1739" s="18">
        <f t="shared" si="497"/>
        <v>361</v>
      </c>
      <c r="U1739" s="1">
        <f t="shared" si="498"/>
        <v>100</v>
      </c>
      <c r="V1739" s="1">
        <f t="shared" si="499"/>
        <v>0</v>
      </c>
      <c r="W1739" s="1" t="str">
        <f t="shared" si="500"/>
        <v>100</v>
      </c>
      <c r="X1739" s="1">
        <f t="shared" si="501"/>
        <v>3</v>
      </c>
      <c r="Y1739" s="1">
        <f t="shared" si="502"/>
        <v>29</v>
      </c>
      <c r="Z1739" s="1" t="str">
        <f>VLOOKUP(BIN2DEC(MID(HEX2BIN(MID(H1739,3,2),8),2,5)),Codes!$E$1:$F$18,2)</f>
        <v>Normal</v>
      </c>
      <c r="AA1739" s="6" t="str">
        <f t="shared" si="503"/>
        <v>0</v>
      </c>
      <c r="AB1739" s="1">
        <f t="shared" si="504"/>
        <v>0</v>
      </c>
      <c r="AC1739" s="1" t="str">
        <f>VLOOKUP(BIN2DEC(RIGHT(HEX2BIN(MID(H1739,6,1),4),1)&amp;LEFT(HEX2BIN(MID(H1739,7,1),4),1)),Codes!$K$1:$L$5,2)</f>
        <v>M</v>
      </c>
      <c r="AD1739" s="1" t="str">
        <f>VLOOKUP(BIN2DEC(RIGHT(HEX2BIN(MID(H1739,7,1),4),3)&amp;LEFT(HEX2BIN(MID(H1739,8,1),4),2)),Codes!$H$2:$I$33,2)</f>
        <v>Kick</v>
      </c>
      <c r="AE1739" s="1" t="str">
        <f t="shared" si="505"/>
        <v>1</v>
      </c>
      <c r="AF1739" s="1" t="str">
        <f t="shared" si="506"/>
        <v>1</v>
      </c>
      <c r="AH1739" s="6">
        <f t="shared" si="507"/>
        <v>34</v>
      </c>
    </row>
    <row r="1740" spans="1:34">
      <c r="A1740" s="3" t="s">
        <v>4785</v>
      </c>
      <c r="B1740" s="1" t="s">
        <v>74</v>
      </c>
      <c r="C1740" s="6" t="s">
        <v>322</v>
      </c>
      <c r="D1740" s="9" t="s">
        <v>4786</v>
      </c>
      <c r="E1740" s="9" t="s">
        <v>307</v>
      </c>
      <c r="F1740" s="9" t="s">
        <v>91</v>
      </c>
      <c r="G1740" s="9" t="s">
        <v>139</v>
      </c>
      <c r="H1740" s="9" t="s">
        <v>340</v>
      </c>
      <c r="J1740" s="6" t="str">
        <f t="shared" si="491"/>
        <v>001011</v>
      </c>
      <c r="K1740" s="1">
        <f t="shared" si="492"/>
        <v>0</v>
      </c>
      <c r="L1740" s="6" t="str">
        <f t="shared" si="493"/>
        <v>00000</v>
      </c>
      <c r="M1740" s="1">
        <f t="shared" si="494"/>
        <v>31</v>
      </c>
      <c r="N1740" s="6" t="str">
        <f t="shared" si="495"/>
        <v>00</v>
      </c>
      <c r="O1740" s="1">
        <f t="shared" si="496"/>
        <v>14</v>
      </c>
      <c r="P1740" s="1">
        <f>IF(HEX2DEC(LEFT(E1740,4))&gt;=32768,HEX2DEC(LEFT(E1740,4))-65536,HEX2DEC(LEFT(E1740,4)))/Codes!$N$2</f>
        <v>3.2</v>
      </c>
      <c r="Q1740" s="1">
        <f>IF(HEX2DEC(RIGHT(E1740,4))&gt;=32768,HEX2DEC(RIGHT(E1740,4))-65536,HEX2DEC(RIGHT(E1740,4)))/Codes!$N$2</f>
        <v>0</v>
      </c>
      <c r="R1740" s="1">
        <f>IF(HEX2DEC(LEFT(F1740,4))&gt;=32768,HEX2DEC(LEFT(F1740,4))-65536,HEX2DEC(LEFT(F1740,4)))/Codes!$N$2</f>
        <v>0</v>
      </c>
      <c r="S1740" s="1">
        <f>IF(HEX2DEC(RIGHT(F1740,4))&gt;=32768,HEX2DEC(RIGHT(F1740,4))-65536,HEX2DEC(RIGHT(F1740,4)))/Codes!$N$2</f>
        <v>0</v>
      </c>
      <c r="T1740" s="18">
        <f t="shared" si="497"/>
        <v>361</v>
      </c>
      <c r="U1740" s="1">
        <f t="shared" si="498"/>
        <v>100</v>
      </c>
      <c r="V1740" s="1">
        <f t="shared" si="499"/>
        <v>0</v>
      </c>
      <c r="W1740" s="1" t="str">
        <f t="shared" si="500"/>
        <v>100</v>
      </c>
      <c r="X1740" s="1">
        <f t="shared" si="501"/>
        <v>3</v>
      </c>
      <c r="Y1740" s="1">
        <f t="shared" si="502"/>
        <v>25</v>
      </c>
      <c r="Z1740" s="1" t="str">
        <f>VLOOKUP(BIN2DEC(MID(HEX2BIN(MID(H1740,3,2),8),2,5)),Codes!$E$1:$F$18,2)</f>
        <v>Normal</v>
      </c>
      <c r="AA1740" s="6" t="str">
        <f t="shared" si="503"/>
        <v>0</v>
      </c>
      <c r="AB1740" s="1">
        <f t="shared" si="504"/>
        <v>0</v>
      </c>
      <c r="AC1740" s="1" t="str">
        <f>VLOOKUP(BIN2DEC(RIGHT(HEX2BIN(MID(H1740,6,1),4),1)&amp;LEFT(HEX2BIN(MID(H1740,7,1),4),1)),Codes!$K$1:$L$5,2)</f>
        <v>M</v>
      </c>
      <c r="AD1740" s="1" t="str">
        <f>VLOOKUP(BIN2DEC(RIGHT(HEX2BIN(MID(H1740,7,1),4),3)&amp;LEFT(HEX2BIN(MID(H1740,8,1),4),2)),Codes!$H$2:$I$33,2)</f>
        <v>Kick</v>
      </c>
      <c r="AE1740" s="1" t="str">
        <f t="shared" si="505"/>
        <v>1</v>
      </c>
      <c r="AF1740" s="1" t="str">
        <f t="shared" si="506"/>
        <v>1</v>
      </c>
      <c r="AH1740" s="6">
        <f t="shared" si="507"/>
        <v>34</v>
      </c>
    </row>
    <row r="1741" spans="1:34">
      <c r="A1741" s="3" t="s">
        <v>4787</v>
      </c>
      <c r="B1741" s="1" t="s">
        <v>74</v>
      </c>
      <c r="C1741" s="6" t="s">
        <v>322</v>
      </c>
      <c r="D1741" s="9" t="s">
        <v>4544</v>
      </c>
      <c r="E1741" s="9" t="s">
        <v>299</v>
      </c>
      <c r="F1741" s="9" t="s">
        <v>91</v>
      </c>
      <c r="G1741" s="9" t="s">
        <v>139</v>
      </c>
      <c r="H1741" s="9" t="s">
        <v>340</v>
      </c>
      <c r="J1741" s="6" t="str">
        <f t="shared" si="491"/>
        <v>001011</v>
      </c>
      <c r="K1741" s="1">
        <f t="shared" si="492"/>
        <v>1</v>
      </c>
      <c r="L1741" s="6" t="str">
        <f t="shared" si="493"/>
        <v>00000</v>
      </c>
      <c r="M1741" s="1">
        <f t="shared" si="494"/>
        <v>38</v>
      </c>
      <c r="N1741" s="6" t="str">
        <f t="shared" si="495"/>
        <v>00</v>
      </c>
      <c r="O1741" s="1">
        <f t="shared" si="496"/>
        <v>12</v>
      </c>
      <c r="P1741" s="1">
        <f>IF(HEX2DEC(LEFT(E1741,4))&gt;=32768,HEX2DEC(LEFT(E1741,4))-65536,HEX2DEC(LEFT(E1741,4)))/Codes!$N$2</f>
        <v>6</v>
      </c>
      <c r="Q1741" s="1">
        <f>IF(HEX2DEC(RIGHT(E1741,4))&gt;=32768,HEX2DEC(RIGHT(E1741,4))-65536,HEX2DEC(RIGHT(E1741,4)))/Codes!$N$2</f>
        <v>0</v>
      </c>
      <c r="R1741" s="1">
        <f>IF(HEX2DEC(LEFT(F1741,4))&gt;=32768,HEX2DEC(LEFT(F1741,4))-65536,HEX2DEC(LEFT(F1741,4)))/Codes!$N$2</f>
        <v>0</v>
      </c>
      <c r="S1741" s="1">
        <f>IF(HEX2DEC(RIGHT(F1741,4))&gt;=32768,HEX2DEC(RIGHT(F1741,4))-65536,HEX2DEC(RIGHT(F1741,4)))/Codes!$N$2</f>
        <v>0</v>
      </c>
      <c r="T1741" s="18">
        <f t="shared" si="497"/>
        <v>361</v>
      </c>
      <c r="U1741" s="1">
        <f t="shared" si="498"/>
        <v>100</v>
      </c>
      <c r="V1741" s="1">
        <f t="shared" si="499"/>
        <v>0</v>
      </c>
      <c r="W1741" s="1" t="str">
        <f t="shared" si="500"/>
        <v>100</v>
      </c>
      <c r="X1741" s="1">
        <f t="shared" si="501"/>
        <v>3</v>
      </c>
      <c r="Y1741" s="1">
        <f t="shared" si="502"/>
        <v>25</v>
      </c>
      <c r="Z1741" s="1" t="str">
        <f>VLOOKUP(BIN2DEC(MID(HEX2BIN(MID(H1741,3,2),8),2,5)),Codes!$E$1:$F$18,2)</f>
        <v>Normal</v>
      </c>
      <c r="AA1741" s="6" t="str">
        <f t="shared" si="503"/>
        <v>0</v>
      </c>
      <c r="AB1741" s="1">
        <f t="shared" si="504"/>
        <v>0</v>
      </c>
      <c r="AC1741" s="1" t="str">
        <f>VLOOKUP(BIN2DEC(RIGHT(HEX2BIN(MID(H1741,6,1),4),1)&amp;LEFT(HEX2BIN(MID(H1741,7,1),4),1)),Codes!$K$1:$L$5,2)</f>
        <v>M</v>
      </c>
      <c r="AD1741" s="1" t="str">
        <f>VLOOKUP(BIN2DEC(RIGHT(HEX2BIN(MID(H1741,7,1),4),3)&amp;LEFT(HEX2BIN(MID(H1741,8,1),4),2)),Codes!$H$2:$I$33,2)</f>
        <v>Kick</v>
      </c>
      <c r="AE1741" s="1" t="str">
        <f t="shared" si="505"/>
        <v>1</v>
      </c>
      <c r="AF1741" s="1" t="str">
        <f t="shared" si="506"/>
        <v>1</v>
      </c>
      <c r="AH1741" s="6">
        <f t="shared" si="507"/>
        <v>34</v>
      </c>
    </row>
    <row r="1742" spans="1:34">
      <c r="A1742" s="3" t="s">
        <v>4788</v>
      </c>
      <c r="B1742" s="1" t="s">
        <v>74</v>
      </c>
      <c r="C1742" s="6" t="s">
        <v>322</v>
      </c>
      <c r="D1742" s="9" t="s">
        <v>2409</v>
      </c>
      <c r="E1742" s="9" t="s">
        <v>232</v>
      </c>
      <c r="F1742" s="9" t="s">
        <v>91</v>
      </c>
      <c r="G1742" s="9" t="s">
        <v>139</v>
      </c>
      <c r="H1742" s="9" t="s">
        <v>340</v>
      </c>
      <c r="J1742" s="6" t="str">
        <f t="shared" si="491"/>
        <v>001011</v>
      </c>
      <c r="K1742" s="1">
        <f t="shared" si="492"/>
        <v>2</v>
      </c>
      <c r="L1742" s="6" t="str">
        <f t="shared" si="493"/>
        <v>00000</v>
      </c>
      <c r="M1742" s="1">
        <f t="shared" si="494"/>
        <v>34</v>
      </c>
      <c r="N1742" s="6" t="str">
        <f t="shared" si="495"/>
        <v>00</v>
      </c>
      <c r="O1742" s="1">
        <f t="shared" si="496"/>
        <v>13</v>
      </c>
      <c r="P1742" s="1">
        <f>IF(HEX2DEC(LEFT(E1742,4))&gt;=32768,HEX2DEC(LEFT(E1742,4))-65536,HEX2DEC(LEFT(E1742,4)))/Codes!$N$2</f>
        <v>4.8</v>
      </c>
      <c r="Q1742" s="1">
        <f>IF(HEX2DEC(RIGHT(E1742,4))&gt;=32768,HEX2DEC(RIGHT(E1742,4))-65536,HEX2DEC(RIGHT(E1742,4)))/Codes!$N$2</f>
        <v>0</v>
      </c>
      <c r="R1742" s="1">
        <f>IF(HEX2DEC(LEFT(F1742,4))&gt;=32768,HEX2DEC(LEFT(F1742,4))-65536,HEX2DEC(LEFT(F1742,4)))/Codes!$N$2</f>
        <v>0</v>
      </c>
      <c r="S1742" s="1">
        <f>IF(HEX2DEC(RIGHT(F1742,4))&gt;=32768,HEX2DEC(RIGHT(F1742,4))-65536,HEX2DEC(RIGHT(F1742,4)))/Codes!$N$2</f>
        <v>0</v>
      </c>
      <c r="T1742" s="18">
        <f t="shared" si="497"/>
        <v>361</v>
      </c>
      <c r="U1742" s="1">
        <f t="shared" si="498"/>
        <v>100</v>
      </c>
      <c r="V1742" s="1">
        <f t="shared" si="499"/>
        <v>0</v>
      </c>
      <c r="W1742" s="1" t="str">
        <f t="shared" si="500"/>
        <v>100</v>
      </c>
      <c r="X1742" s="1">
        <f t="shared" si="501"/>
        <v>3</v>
      </c>
      <c r="Y1742" s="1">
        <f t="shared" si="502"/>
        <v>25</v>
      </c>
      <c r="Z1742" s="1" t="str">
        <f>VLOOKUP(BIN2DEC(MID(HEX2BIN(MID(H1742,3,2),8),2,5)),Codes!$E$1:$F$18,2)</f>
        <v>Normal</v>
      </c>
      <c r="AA1742" s="6" t="str">
        <f t="shared" si="503"/>
        <v>0</v>
      </c>
      <c r="AB1742" s="1">
        <f t="shared" si="504"/>
        <v>0</v>
      </c>
      <c r="AC1742" s="1" t="str">
        <f>VLOOKUP(BIN2DEC(RIGHT(HEX2BIN(MID(H1742,6,1),4),1)&amp;LEFT(HEX2BIN(MID(H1742,7,1),4),1)),Codes!$K$1:$L$5,2)</f>
        <v>M</v>
      </c>
      <c r="AD1742" s="1" t="str">
        <f>VLOOKUP(BIN2DEC(RIGHT(HEX2BIN(MID(H1742,7,1),4),3)&amp;LEFT(HEX2BIN(MID(H1742,8,1),4),2)),Codes!$H$2:$I$33,2)</f>
        <v>Kick</v>
      </c>
      <c r="AE1742" s="1" t="str">
        <f t="shared" si="505"/>
        <v>1</v>
      </c>
      <c r="AF1742" s="1" t="str">
        <f t="shared" si="506"/>
        <v>1</v>
      </c>
      <c r="AH1742" s="6">
        <f t="shared" si="507"/>
        <v>34</v>
      </c>
    </row>
    <row r="1743" spans="1:34">
      <c r="A1743" s="3" t="s">
        <v>4789</v>
      </c>
      <c r="B1743" s="1" t="s">
        <v>74</v>
      </c>
      <c r="C1743" s="6" t="s">
        <v>324</v>
      </c>
      <c r="D1743" s="9" t="s">
        <v>2404</v>
      </c>
      <c r="E1743" s="9" t="s">
        <v>307</v>
      </c>
      <c r="F1743" s="9" t="s">
        <v>91</v>
      </c>
      <c r="G1743" s="9" t="s">
        <v>139</v>
      </c>
      <c r="H1743" s="9" t="s">
        <v>4790</v>
      </c>
      <c r="J1743" s="6" t="str">
        <f t="shared" si="491"/>
        <v>001011</v>
      </c>
      <c r="K1743" s="1">
        <f t="shared" si="492"/>
        <v>0</v>
      </c>
      <c r="L1743" s="6" t="str">
        <f t="shared" si="493"/>
        <v>00000</v>
      </c>
      <c r="M1743" s="1">
        <f t="shared" si="494"/>
        <v>31</v>
      </c>
      <c r="N1743" s="6" t="str">
        <f t="shared" si="495"/>
        <v>00</v>
      </c>
      <c r="O1743" s="1">
        <f t="shared" si="496"/>
        <v>13</v>
      </c>
      <c r="P1743" s="1">
        <f>IF(HEX2DEC(LEFT(E1743,4))&gt;=32768,HEX2DEC(LEFT(E1743,4))-65536,HEX2DEC(LEFT(E1743,4)))/Codes!$N$2</f>
        <v>3.2</v>
      </c>
      <c r="Q1743" s="1">
        <f>IF(HEX2DEC(RIGHT(E1743,4))&gt;=32768,HEX2DEC(RIGHT(E1743,4))-65536,HEX2DEC(RIGHT(E1743,4)))/Codes!$N$2</f>
        <v>0</v>
      </c>
      <c r="R1743" s="1">
        <f>IF(HEX2DEC(LEFT(F1743,4))&gt;=32768,HEX2DEC(LEFT(F1743,4))-65536,HEX2DEC(LEFT(F1743,4)))/Codes!$N$2</f>
        <v>0</v>
      </c>
      <c r="S1743" s="1">
        <f>IF(HEX2DEC(RIGHT(F1743,4))&gt;=32768,HEX2DEC(RIGHT(F1743,4))-65536,HEX2DEC(RIGHT(F1743,4)))/Codes!$N$2</f>
        <v>0</v>
      </c>
      <c r="T1743" s="18">
        <f t="shared" si="497"/>
        <v>361</v>
      </c>
      <c r="U1743" s="1">
        <f t="shared" si="498"/>
        <v>100</v>
      </c>
      <c r="V1743" s="1">
        <f t="shared" si="499"/>
        <v>0</v>
      </c>
      <c r="W1743" s="1" t="str">
        <f t="shared" si="500"/>
        <v>100</v>
      </c>
      <c r="X1743" s="1">
        <f t="shared" si="501"/>
        <v>3</v>
      </c>
      <c r="Y1743" s="1">
        <f t="shared" si="502"/>
        <v>31</v>
      </c>
      <c r="Z1743" s="1" t="str">
        <f>VLOOKUP(BIN2DEC(MID(HEX2BIN(MID(H1743,3,2),8),2,5)),Codes!$E$1:$F$18,2)</f>
        <v>Normal</v>
      </c>
      <c r="AA1743" s="6" t="str">
        <f t="shared" si="503"/>
        <v>0</v>
      </c>
      <c r="AB1743" s="1">
        <f t="shared" si="504"/>
        <v>0</v>
      </c>
      <c r="AC1743" s="1" t="str">
        <f>VLOOKUP(BIN2DEC(RIGHT(HEX2BIN(MID(H1743,6,1),4),1)&amp;LEFT(HEX2BIN(MID(H1743,7,1),4),1)),Codes!$K$1:$L$5,2)</f>
        <v>M</v>
      </c>
      <c r="AD1743" s="1" t="str">
        <f>VLOOKUP(BIN2DEC(RIGHT(HEX2BIN(MID(H1743,7,1),4),3)&amp;LEFT(HEX2BIN(MID(H1743,8,1),4),2)),Codes!$H$2:$I$33,2)</f>
        <v>Kick</v>
      </c>
      <c r="AE1743" s="1" t="str">
        <f t="shared" si="505"/>
        <v>1</v>
      </c>
      <c r="AF1743" s="1" t="str">
        <f t="shared" si="506"/>
        <v>1</v>
      </c>
      <c r="AH1743" s="6">
        <f t="shared" si="507"/>
        <v>34</v>
      </c>
    </row>
    <row r="1744" spans="1:34">
      <c r="A1744" s="3" t="s">
        <v>4791</v>
      </c>
      <c r="B1744" s="1" t="s">
        <v>74</v>
      </c>
      <c r="C1744" s="6" t="s">
        <v>324</v>
      </c>
      <c r="D1744" s="9" t="s">
        <v>4792</v>
      </c>
      <c r="E1744" s="9" t="s">
        <v>299</v>
      </c>
      <c r="F1744" s="9" t="s">
        <v>91</v>
      </c>
      <c r="G1744" s="9" t="s">
        <v>139</v>
      </c>
      <c r="H1744" s="9" t="s">
        <v>4793</v>
      </c>
      <c r="J1744" s="6" t="str">
        <f t="shared" si="491"/>
        <v>001011</v>
      </c>
      <c r="K1744" s="1">
        <f t="shared" si="492"/>
        <v>1</v>
      </c>
      <c r="L1744" s="6" t="str">
        <f t="shared" si="493"/>
        <v>00000</v>
      </c>
      <c r="M1744" s="1">
        <f t="shared" si="494"/>
        <v>38</v>
      </c>
      <c r="N1744" s="6" t="str">
        <f t="shared" si="495"/>
        <v>00</v>
      </c>
      <c r="O1744" s="1">
        <f t="shared" si="496"/>
        <v>11</v>
      </c>
      <c r="P1744" s="1">
        <f>IF(HEX2DEC(LEFT(E1744,4))&gt;=32768,HEX2DEC(LEFT(E1744,4))-65536,HEX2DEC(LEFT(E1744,4)))/Codes!$N$2</f>
        <v>6</v>
      </c>
      <c r="Q1744" s="1">
        <f>IF(HEX2DEC(RIGHT(E1744,4))&gt;=32768,HEX2DEC(RIGHT(E1744,4))-65536,HEX2DEC(RIGHT(E1744,4)))/Codes!$N$2</f>
        <v>0</v>
      </c>
      <c r="R1744" s="1">
        <f>IF(HEX2DEC(LEFT(F1744,4))&gt;=32768,HEX2DEC(LEFT(F1744,4))-65536,HEX2DEC(LEFT(F1744,4)))/Codes!$N$2</f>
        <v>0</v>
      </c>
      <c r="S1744" s="1">
        <f>IF(HEX2DEC(RIGHT(F1744,4))&gt;=32768,HEX2DEC(RIGHT(F1744,4))-65536,HEX2DEC(RIGHT(F1744,4)))/Codes!$N$2</f>
        <v>0</v>
      </c>
      <c r="T1744" s="18">
        <f t="shared" si="497"/>
        <v>361</v>
      </c>
      <c r="U1744" s="1">
        <f t="shared" si="498"/>
        <v>100</v>
      </c>
      <c r="V1744" s="1">
        <f t="shared" si="499"/>
        <v>0</v>
      </c>
      <c r="W1744" s="1" t="str">
        <f t="shared" si="500"/>
        <v>100</v>
      </c>
      <c r="X1744" s="1">
        <f t="shared" si="501"/>
        <v>3</v>
      </c>
      <c r="Y1744" s="1">
        <f t="shared" si="502"/>
        <v>32</v>
      </c>
      <c r="Z1744" s="1" t="str">
        <f>VLOOKUP(BIN2DEC(MID(HEX2BIN(MID(H1744,3,2),8),2,5)),Codes!$E$1:$F$18,2)</f>
        <v>Normal</v>
      </c>
      <c r="AA1744" s="6" t="str">
        <f t="shared" si="503"/>
        <v>0</v>
      </c>
      <c r="AB1744" s="1">
        <f t="shared" si="504"/>
        <v>0</v>
      </c>
      <c r="AC1744" s="1" t="str">
        <f>VLOOKUP(BIN2DEC(RIGHT(HEX2BIN(MID(H1744,6,1),4),1)&amp;LEFT(HEX2BIN(MID(H1744,7,1),4),1)),Codes!$K$1:$L$5,2)</f>
        <v>M</v>
      </c>
      <c r="AD1744" s="1" t="str">
        <f>VLOOKUP(BIN2DEC(RIGHT(HEX2BIN(MID(H1744,7,1),4),3)&amp;LEFT(HEX2BIN(MID(H1744,8,1),4),2)),Codes!$H$2:$I$33,2)</f>
        <v>Kick</v>
      </c>
      <c r="AE1744" s="1" t="str">
        <f t="shared" si="505"/>
        <v>1</v>
      </c>
      <c r="AF1744" s="1" t="str">
        <f t="shared" si="506"/>
        <v>1</v>
      </c>
      <c r="AH1744" s="6">
        <f t="shared" si="507"/>
        <v>34</v>
      </c>
    </row>
    <row r="1745" spans="1:34">
      <c r="A1745" s="3" t="s">
        <v>4794</v>
      </c>
      <c r="B1745" s="1" t="s">
        <v>74</v>
      </c>
      <c r="C1745" s="6" t="s">
        <v>324</v>
      </c>
      <c r="D1745" s="9" t="s">
        <v>2409</v>
      </c>
      <c r="E1745" s="9" t="s">
        <v>232</v>
      </c>
      <c r="F1745" s="9" t="s">
        <v>91</v>
      </c>
      <c r="G1745" s="9" t="s">
        <v>139</v>
      </c>
      <c r="H1745" s="9" t="s">
        <v>4790</v>
      </c>
      <c r="J1745" s="6" t="str">
        <f t="shared" si="491"/>
        <v>001011</v>
      </c>
      <c r="K1745" s="1">
        <f t="shared" si="492"/>
        <v>2</v>
      </c>
      <c r="L1745" s="6" t="str">
        <f t="shared" si="493"/>
        <v>00000</v>
      </c>
      <c r="M1745" s="1">
        <f t="shared" si="494"/>
        <v>34</v>
      </c>
      <c r="N1745" s="6" t="str">
        <f t="shared" si="495"/>
        <v>00</v>
      </c>
      <c r="O1745" s="1">
        <f t="shared" si="496"/>
        <v>13</v>
      </c>
      <c r="P1745" s="1">
        <f>IF(HEX2DEC(LEFT(E1745,4))&gt;=32768,HEX2DEC(LEFT(E1745,4))-65536,HEX2DEC(LEFT(E1745,4)))/Codes!$N$2</f>
        <v>4.8</v>
      </c>
      <c r="Q1745" s="1">
        <f>IF(HEX2DEC(RIGHT(E1745,4))&gt;=32768,HEX2DEC(RIGHT(E1745,4))-65536,HEX2DEC(RIGHT(E1745,4)))/Codes!$N$2</f>
        <v>0</v>
      </c>
      <c r="R1745" s="1">
        <f>IF(HEX2DEC(LEFT(F1745,4))&gt;=32768,HEX2DEC(LEFT(F1745,4))-65536,HEX2DEC(LEFT(F1745,4)))/Codes!$N$2</f>
        <v>0</v>
      </c>
      <c r="S1745" s="1">
        <f>IF(HEX2DEC(RIGHT(F1745,4))&gt;=32768,HEX2DEC(RIGHT(F1745,4))-65536,HEX2DEC(RIGHT(F1745,4)))/Codes!$N$2</f>
        <v>0</v>
      </c>
      <c r="T1745" s="18">
        <f t="shared" si="497"/>
        <v>361</v>
      </c>
      <c r="U1745" s="1">
        <f t="shared" si="498"/>
        <v>100</v>
      </c>
      <c r="V1745" s="1">
        <f t="shared" si="499"/>
        <v>0</v>
      </c>
      <c r="W1745" s="1" t="str">
        <f t="shared" si="500"/>
        <v>100</v>
      </c>
      <c r="X1745" s="1">
        <f t="shared" si="501"/>
        <v>3</v>
      </c>
      <c r="Y1745" s="1">
        <f t="shared" si="502"/>
        <v>31</v>
      </c>
      <c r="Z1745" s="1" t="str">
        <f>VLOOKUP(BIN2DEC(MID(HEX2BIN(MID(H1745,3,2),8),2,5)),Codes!$E$1:$F$18,2)</f>
        <v>Normal</v>
      </c>
      <c r="AA1745" s="6" t="str">
        <f t="shared" si="503"/>
        <v>0</v>
      </c>
      <c r="AB1745" s="1">
        <f t="shared" si="504"/>
        <v>0</v>
      </c>
      <c r="AC1745" s="1" t="str">
        <f>VLOOKUP(BIN2DEC(RIGHT(HEX2BIN(MID(H1745,6,1),4),1)&amp;LEFT(HEX2BIN(MID(H1745,7,1),4),1)),Codes!$K$1:$L$5,2)</f>
        <v>M</v>
      </c>
      <c r="AD1745" s="1" t="str">
        <f>VLOOKUP(BIN2DEC(RIGHT(HEX2BIN(MID(H1745,7,1),4),3)&amp;LEFT(HEX2BIN(MID(H1745,8,1),4),2)),Codes!$H$2:$I$33,2)</f>
        <v>Kick</v>
      </c>
      <c r="AE1745" s="1" t="str">
        <f t="shared" si="505"/>
        <v>1</v>
      </c>
      <c r="AF1745" s="1" t="str">
        <f t="shared" si="506"/>
        <v>1</v>
      </c>
      <c r="AH1745" s="6">
        <f t="shared" si="507"/>
        <v>34</v>
      </c>
    </row>
    <row r="1746" spans="1:34">
      <c r="A1746" s="3" t="s">
        <v>4795</v>
      </c>
      <c r="B1746" s="1" t="s">
        <v>74</v>
      </c>
      <c r="C1746" s="6" t="s">
        <v>330</v>
      </c>
      <c r="D1746" s="9" t="s">
        <v>2429</v>
      </c>
      <c r="E1746" s="9" t="s">
        <v>1073</v>
      </c>
      <c r="F1746" s="9" t="s">
        <v>91</v>
      </c>
      <c r="G1746" s="9" t="s">
        <v>3414</v>
      </c>
      <c r="H1746" s="9" t="s">
        <v>4796</v>
      </c>
      <c r="J1746" s="6" t="str">
        <f t="shared" si="491"/>
        <v>001011</v>
      </c>
      <c r="K1746" s="1">
        <f t="shared" si="492"/>
        <v>0</v>
      </c>
      <c r="L1746" s="6" t="str">
        <f t="shared" si="493"/>
        <v>00000</v>
      </c>
      <c r="M1746" s="1">
        <f t="shared" si="494"/>
        <v>38</v>
      </c>
      <c r="N1746" s="6" t="str">
        <f t="shared" si="495"/>
        <v>00</v>
      </c>
      <c r="O1746" s="1">
        <f t="shared" si="496"/>
        <v>13</v>
      </c>
      <c r="P1746" s="1">
        <f>IF(HEX2DEC(LEFT(E1746,4))&gt;=32768,HEX2DEC(LEFT(E1746,4))-65536,HEX2DEC(LEFT(E1746,4)))/Codes!$N$2</f>
        <v>6.8</v>
      </c>
      <c r="Q1746" s="1">
        <f>IF(HEX2DEC(RIGHT(E1746,4))&gt;=32768,HEX2DEC(RIGHT(E1746,4))-65536,HEX2DEC(RIGHT(E1746,4)))/Codes!$N$2</f>
        <v>0</v>
      </c>
      <c r="R1746" s="1">
        <f>IF(HEX2DEC(LEFT(F1746,4))&gt;=32768,HEX2DEC(LEFT(F1746,4))-65536,HEX2DEC(LEFT(F1746,4)))/Codes!$N$2</f>
        <v>0</v>
      </c>
      <c r="S1746" s="1">
        <f>IF(HEX2DEC(RIGHT(F1746,4))&gt;=32768,HEX2DEC(RIGHT(F1746,4))-65536,HEX2DEC(RIGHT(F1746,4)))/Codes!$N$2</f>
        <v>0</v>
      </c>
      <c r="T1746" s="18">
        <f t="shared" si="497"/>
        <v>100</v>
      </c>
      <c r="U1746" s="1">
        <f t="shared" si="498"/>
        <v>120</v>
      </c>
      <c r="V1746" s="1">
        <f t="shared" si="499"/>
        <v>0</v>
      </c>
      <c r="W1746" s="1" t="str">
        <f t="shared" si="500"/>
        <v>100</v>
      </c>
      <c r="X1746" s="1">
        <f t="shared" si="501"/>
        <v>3</v>
      </c>
      <c r="Y1746" s="1">
        <f t="shared" si="502"/>
        <v>40</v>
      </c>
      <c r="Z1746" s="1" t="str">
        <f>VLOOKUP(BIN2DEC(MID(HEX2BIN(MID(H1746,3,2),8),2,5)),Codes!$E$1:$F$18,2)</f>
        <v>Slash</v>
      </c>
      <c r="AA1746" s="6" t="str">
        <f t="shared" si="503"/>
        <v>0</v>
      </c>
      <c r="AB1746" s="1">
        <f t="shared" si="504"/>
        <v>0</v>
      </c>
      <c r="AC1746" s="1" t="str">
        <f>VLOOKUP(BIN2DEC(RIGHT(HEX2BIN(MID(H1746,6,1),4),1)&amp;LEFT(HEX2BIN(MID(H1746,7,1),4),1)),Codes!$K$1:$L$5,2)</f>
        <v>M</v>
      </c>
      <c r="AD1746" s="1" t="str">
        <f>VLOOKUP(BIN2DEC(RIGHT(HEX2BIN(MID(H1746,7,1),4),3)&amp;LEFT(HEX2BIN(MID(H1746,8,1),4),2)),Codes!$H$2:$I$33,2)</f>
        <v>Slash</v>
      </c>
      <c r="AE1746" s="1" t="str">
        <f t="shared" si="505"/>
        <v>1</v>
      </c>
      <c r="AF1746" s="1" t="str">
        <f t="shared" si="506"/>
        <v>1</v>
      </c>
      <c r="AH1746" s="6">
        <f t="shared" si="507"/>
        <v>35</v>
      </c>
    </row>
    <row r="1747" spans="1:34">
      <c r="A1747" s="3" t="s">
        <v>4797</v>
      </c>
      <c r="B1747" s="1" t="s">
        <v>74</v>
      </c>
      <c r="C1747" s="6" t="s">
        <v>330</v>
      </c>
      <c r="D1747" s="9" t="s">
        <v>2433</v>
      </c>
      <c r="E1747" s="9" t="s">
        <v>232</v>
      </c>
      <c r="F1747" s="9" t="s">
        <v>91</v>
      </c>
      <c r="G1747" s="9" t="s">
        <v>3414</v>
      </c>
      <c r="H1747" s="9" t="s">
        <v>4796</v>
      </c>
      <c r="J1747" s="6" t="str">
        <f t="shared" si="491"/>
        <v>001011</v>
      </c>
      <c r="K1747" s="1">
        <f t="shared" si="492"/>
        <v>1</v>
      </c>
      <c r="L1747" s="6" t="str">
        <f t="shared" si="493"/>
        <v>00000</v>
      </c>
      <c r="M1747" s="1">
        <f t="shared" si="494"/>
        <v>34</v>
      </c>
      <c r="N1747" s="6" t="str">
        <f t="shared" si="495"/>
        <v>00</v>
      </c>
      <c r="O1747" s="1">
        <f t="shared" si="496"/>
        <v>13</v>
      </c>
      <c r="P1747" s="1">
        <f>IF(HEX2DEC(LEFT(E1747,4))&gt;=32768,HEX2DEC(LEFT(E1747,4))-65536,HEX2DEC(LEFT(E1747,4)))/Codes!$N$2</f>
        <v>4.8</v>
      </c>
      <c r="Q1747" s="1">
        <f>IF(HEX2DEC(RIGHT(E1747,4))&gt;=32768,HEX2DEC(RIGHT(E1747,4))-65536,HEX2DEC(RIGHT(E1747,4)))/Codes!$N$2</f>
        <v>0</v>
      </c>
      <c r="R1747" s="1">
        <f>IF(HEX2DEC(LEFT(F1747,4))&gt;=32768,HEX2DEC(LEFT(F1747,4))-65536,HEX2DEC(LEFT(F1747,4)))/Codes!$N$2</f>
        <v>0</v>
      </c>
      <c r="S1747" s="1">
        <f>IF(HEX2DEC(RIGHT(F1747,4))&gt;=32768,HEX2DEC(RIGHT(F1747,4))-65536,HEX2DEC(RIGHT(F1747,4)))/Codes!$N$2</f>
        <v>0</v>
      </c>
      <c r="T1747" s="18">
        <f t="shared" si="497"/>
        <v>100</v>
      </c>
      <c r="U1747" s="1">
        <f t="shared" si="498"/>
        <v>120</v>
      </c>
      <c r="V1747" s="1">
        <f t="shared" si="499"/>
        <v>0</v>
      </c>
      <c r="W1747" s="1" t="str">
        <f t="shared" si="500"/>
        <v>100</v>
      </c>
      <c r="X1747" s="1">
        <f t="shared" si="501"/>
        <v>3</v>
      </c>
      <c r="Y1747" s="1">
        <f t="shared" si="502"/>
        <v>40</v>
      </c>
      <c r="Z1747" s="1" t="str">
        <f>VLOOKUP(BIN2DEC(MID(HEX2BIN(MID(H1747,3,2),8),2,5)),Codes!$E$1:$F$18,2)</f>
        <v>Slash</v>
      </c>
      <c r="AA1747" s="6" t="str">
        <f t="shared" si="503"/>
        <v>0</v>
      </c>
      <c r="AB1747" s="1">
        <f t="shared" si="504"/>
        <v>0</v>
      </c>
      <c r="AC1747" s="1" t="str">
        <f>VLOOKUP(BIN2DEC(RIGHT(HEX2BIN(MID(H1747,6,1),4),1)&amp;LEFT(HEX2BIN(MID(H1747,7,1),4),1)),Codes!$K$1:$L$5,2)</f>
        <v>M</v>
      </c>
      <c r="AD1747" s="1" t="str">
        <f>VLOOKUP(BIN2DEC(RIGHT(HEX2BIN(MID(H1747,7,1),4),3)&amp;LEFT(HEX2BIN(MID(H1747,8,1),4),2)),Codes!$H$2:$I$33,2)</f>
        <v>Slash</v>
      </c>
      <c r="AE1747" s="1" t="str">
        <f t="shared" si="505"/>
        <v>1</v>
      </c>
      <c r="AF1747" s="1" t="str">
        <f t="shared" si="506"/>
        <v>1</v>
      </c>
      <c r="AH1747" s="6">
        <f t="shared" si="507"/>
        <v>35</v>
      </c>
    </row>
    <row r="1748" spans="1:34">
      <c r="A1748" s="3" t="s">
        <v>4798</v>
      </c>
      <c r="B1748" s="1" t="s">
        <v>74</v>
      </c>
      <c r="C1748" s="6" t="s">
        <v>2438</v>
      </c>
      <c r="D1748" s="9" t="s">
        <v>4275</v>
      </c>
      <c r="E1748" s="9" t="s">
        <v>395</v>
      </c>
      <c r="F1748" s="9" t="s">
        <v>91</v>
      </c>
      <c r="G1748" s="9" t="s">
        <v>139</v>
      </c>
      <c r="H1748" s="9" t="s">
        <v>4799</v>
      </c>
      <c r="J1748" s="6" t="str">
        <f t="shared" si="491"/>
        <v>001011</v>
      </c>
      <c r="K1748" s="1">
        <f t="shared" si="492"/>
        <v>0</v>
      </c>
      <c r="L1748" s="6" t="str">
        <f t="shared" si="493"/>
        <v>00000</v>
      </c>
      <c r="M1748" s="1">
        <f t="shared" si="494"/>
        <v>65</v>
      </c>
      <c r="N1748" s="6" t="str">
        <f t="shared" si="495"/>
        <v>00</v>
      </c>
      <c r="O1748" s="1">
        <f t="shared" si="496"/>
        <v>13</v>
      </c>
      <c r="P1748" s="1">
        <f>IF(HEX2DEC(LEFT(E1748,4))&gt;=32768,HEX2DEC(LEFT(E1748,4))-65536,HEX2DEC(LEFT(E1748,4)))/Codes!$N$2</f>
        <v>5.6</v>
      </c>
      <c r="Q1748" s="1">
        <f>IF(HEX2DEC(RIGHT(E1748,4))&gt;=32768,HEX2DEC(RIGHT(E1748,4))-65536,HEX2DEC(RIGHT(E1748,4)))/Codes!$N$2</f>
        <v>0</v>
      </c>
      <c r="R1748" s="1">
        <f>IF(HEX2DEC(LEFT(F1748,4))&gt;=32768,HEX2DEC(LEFT(F1748,4))-65536,HEX2DEC(LEFT(F1748,4)))/Codes!$N$2</f>
        <v>0</v>
      </c>
      <c r="S1748" s="1">
        <f>IF(HEX2DEC(RIGHT(F1748,4))&gt;=32768,HEX2DEC(RIGHT(F1748,4))-65536,HEX2DEC(RIGHT(F1748,4)))/Codes!$N$2</f>
        <v>0</v>
      </c>
      <c r="T1748" s="18">
        <f t="shared" si="497"/>
        <v>361</v>
      </c>
      <c r="U1748" s="1">
        <f t="shared" si="498"/>
        <v>100</v>
      </c>
      <c r="V1748" s="1">
        <f t="shared" si="499"/>
        <v>0</v>
      </c>
      <c r="W1748" s="1" t="str">
        <f t="shared" si="500"/>
        <v>100</v>
      </c>
      <c r="X1748" s="1">
        <f t="shared" si="501"/>
        <v>3</v>
      </c>
      <c r="Y1748" s="1">
        <f t="shared" si="502"/>
        <v>15</v>
      </c>
      <c r="Z1748" s="1" t="str">
        <f>VLOOKUP(BIN2DEC(MID(HEX2BIN(MID(H1748,3,2),8),2,5)),Codes!$E$1:$F$18,2)</f>
        <v>Slash</v>
      </c>
      <c r="AA1748" s="6" t="str">
        <f t="shared" si="503"/>
        <v>0</v>
      </c>
      <c r="AB1748" s="1">
        <f t="shared" si="504"/>
        <v>0</v>
      </c>
      <c r="AC1748" s="1" t="str">
        <f>VLOOKUP(BIN2DEC(RIGHT(HEX2BIN(MID(H1748,6,1),4),1)&amp;LEFT(HEX2BIN(MID(H1748,7,1),4),1)),Codes!$K$1:$L$5,2)</f>
        <v>S</v>
      </c>
      <c r="AD1748" s="1" t="str">
        <f>VLOOKUP(BIN2DEC(RIGHT(HEX2BIN(MID(H1748,7,1),4),3)&amp;LEFT(HEX2BIN(MID(H1748,8,1),4),2)),Codes!$H$2:$I$33,2)</f>
        <v>Kick</v>
      </c>
      <c r="AE1748" s="1" t="str">
        <f t="shared" si="505"/>
        <v>1</v>
      </c>
      <c r="AF1748" s="1" t="str">
        <f t="shared" si="506"/>
        <v>1</v>
      </c>
      <c r="AH1748" s="6">
        <f t="shared" si="507"/>
        <v>2</v>
      </c>
    </row>
    <row r="1749" spans="1:34">
      <c r="A1749" s="3" t="s">
        <v>4800</v>
      </c>
      <c r="B1749" s="1" t="s">
        <v>74</v>
      </c>
      <c r="C1749" s="6" t="s">
        <v>2438</v>
      </c>
      <c r="D1749" s="9" t="s">
        <v>4801</v>
      </c>
      <c r="E1749" s="9" t="s">
        <v>232</v>
      </c>
      <c r="F1749" s="9" t="s">
        <v>91</v>
      </c>
      <c r="G1749" s="9" t="s">
        <v>139</v>
      </c>
      <c r="H1749" s="9" t="s">
        <v>4799</v>
      </c>
      <c r="J1749" s="6" t="str">
        <f t="shared" si="491"/>
        <v>001011</v>
      </c>
      <c r="K1749" s="1">
        <f t="shared" si="492"/>
        <v>1</v>
      </c>
      <c r="L1749" s="6" t="str">
        <f t="shared" si="493"/>
        <v>00000</v>
      </c>
      <c r="M1749" s="1">
        <f t="shared" si="494"/>
        <v>61</v>
      </c>
      <c r="N1749" s="6" t="str">
        <f t="shared" si="495"/>
        <v>00</v>
      </c>
      <c r="O1749" s="1">
        <f t="shared" si="496"/>
        <v>13</v>
      </c>
      <c r="P1749" s="1">
        <f>IF(HEX2DEC(LEFT(E1749,4))&gt;=32768,HEX2DEC(LEFT(E1749,4))-65536,HEX2DEC(LEFT(E1749,4)))/Codes!$N$2</f>
        <v>4.8</v>
      </c>
      <c r="Q1749" s="1">
        <f>IF(HEX2DEC(RIGHT(E1749,4))&gt;=32768,HEX2DEC(RIGHT(E1749,4))-65536,HEX2DEC(RIGHT(E1749,4)))/Codes!$N$2</f>
        <v>0</v>
      </c>
      <c r="R1749" s="1">
        <f>IF(HEX2DEC(LEFT(F1749,4))&gt;=32768,HEX2DEC(LEFT(F1749,4))-65536,HEX2DEC(LEFT(F1749,4)))/Codes!$N$2</f>
        <v>0</v>
      </c>
      <c r="S1749" s="1">
        <f>IF(HEX2DEC(RIGHT(F1749,4))&gt;=32768,HEX2DEC(RIGHT(F1749,4))-65536,HEX2DEC(RIGHT(F1749,4)))/Codes!$N$2</f>
        <v>0</v>
      </c>
      <c r="T1749" s="18">
        <f t="shared" si="497"/>
        <v>361</v>
      </c>
      <c r="U1749" s="1">
        <f t="shared" si="498"/>
        <v>100</v>
      </c>
      <c r="V1749" s="1">
        <f t="shared" si="499"/>
        <v>0</v>
      </c>
      <c r="W1749" s="1" t="str">
        <f t="shared" si="500"/>
        <v>100</v>
      </c>
      <c r="X1749" s="1">
        <f t="shared" si="501"/>
        <v>3</v>
      </c>
      <c r="Y1749" s="1">
        <f t="shared" si="502"/>
        <v>15</v>
      </c>
      <c r="Z1749" s="1" t="str">
        <f>VLOOKUP(BIN2DEC(MID(HEX2BIN(MID(H1749,3,2),8),2,5)),Codes!$E$1:$F$18,2)</f>
        <v>Slash</v>
      </c>
      <c r="AA1749" s="6" t="str">
        <f t="shared" si="503"/>
        <v>0</v>
      </c>
      <c r="AB1749" s="1">
        <f t="shared" si="504"/>
        <v>0</v>
      </c>
      <c r="AC1749" s="1" t="str">
        <f>VLOOKUP(BIN2DEC(RIGHT(HEX2BIN(MID(H1749,6,1),4),1)&amp;LEFT(HEX2BIN(MID(H1749,7,1),4),1)),Codes!$K$1:$L$5,2)</f>
        <v>S</v>
      </c>
      <c r="AD1749" s="1" t="str">
        <f>VLOOKUP(BIN2DEC(RIGHT(HEX2BIN(MID(H1749,7,1),4),3)&amp;LEFT(HEX2BIN(MID(H1749,8,1),4),2)),Codes!$H$2:$I$33,2)</f>
        <v>Kick</v>
      </c>
      <c r="AE1749" s="1" t="str">
        <f t="shared" si="505"/>
        <v>1</v>
      </c>
      <c r="AF1749" s="1" t="str">
        <f t="shared" si="506"/>
        <v>1</v>
      </c>
      <c r="AH1749" s="6">
        <f t="shared" si="507"/>
        <v>2</v>
      </c>
    </row>
    <row r="1750" spans="1:34">
      <c r="A1750" s="3" t="s">
        <v>4802</v>
      </c>
      <c r="B1750" s="1" t="s">
        <v>74</v>
      </c>
      <c r="C1750" s="6" t="s">
        <v>2441</v>
      </c>
      <c r="D1750" s="9" t="s">
        <v>4803</v>
      </c>
      <c r="E1750" s="9" t="s">
        <v>395</v>
      </c>
      <c r="F1750" s="9" t="s">
        <v>91</v>
      </c>
      <c r="G1750" s="9" t="s">
        <v>139</v>
      </c>
      <c r="H1750" s="9" t="s">
        <v>4804</v>
      </c>
      <c r="J1750" s="6" t="str">
        <f t="shared" si="491"/>
        <v>001011</v>
      </c>
      <c r="K1750" s="1">
        <f t="shared" si="492"/>
        <v>0</v>
      </c>
      <c r="L1750" s="6" t="str">
        <f t="shared" si="493"/>
        <v>00000</v>
      </c>
      <c r="M1750" s="1">
        <f t="shared" si="494"/>
        <v>38</v>
      </c>
      <c r="N1750" s="6" t="str">
        <f t="shared" si="495"/>
        <v>00</v>
      </c>
      <c r="O1750" s="1">
        <f t="shared" si="496"/>
        <v>10</v>
      </c>
      <c r="P1750" s="1">
        <f>IF(HEX2DEC(LEFT(E1750,4))&gt;=32768,HEX2DEC(LEFT(E1750,4))-65536,HEX2DEC(LEFT(E1750,4)))/Codes!$N$2</f>
        <v>5.6</v>
      </c>
      <c r="Q1750" s="1">
        <f>IF(HEX2DEC(RIGHT(E1750,4))&gt;=32768,HEX2DEC(RIGHT(E1750,4))-65536,HEX2DEC(RIGHT(E1750,4)))/Codes!$N$2</f>
        <v>0</v>
      </c>
      <c r="R1750" s="1">
        <f>IF(HEX2DEC(LEFT(F1750,4))&gt;=32768,HEX2DEC(LEFT(F1750,4))-65536,HEX2DEC(LEFT(F1750,4)))/Codes!$N$2</f>
        <v>0</v>
      </c>
      <c r="S1750" s="1">
        <f>IF(HEX2DEC(RIGHT(F1750,4))&gt;=32768,HEX2DEC(RIGHT(F1750,4))-65536,HEX2DEC(RIGHT(F1750,4)))/Codes!$N$2</f>
        <v>0</v>
      </c>
      <c r="T1750" s="18">
        <f t="shared" si="497"/>
        <v>361</v>
      </c>
      <c r="U1750" s="1">
        <f t="shared" si="498"/>
        <v>100</v>
      </c>
      <c r="V1750" s="1">
        <f t="shared" si="499"/>
        <v>0</v>
      </c>
      <c r="W1750" s="1" t="str">
        <f t="shared" si="500"/>
        <v>100</v>
      </c>
      <c r="X1750" s="1">
        <f t="shared" si="501"/>
        <v>3</v>
      </c>
      <c r="Y1750" s="1">
        <f t="shared" si="502"/>
        <v>12</v>
      </c>
      <c r="Z1750" s="1" t="str">
        <f>VLOOKUP(BIN2DEC(MID(HEX2BIN(MID(H1750,3,2),8),2,5)),Codes!$E$1:$F$18,2)</f>
        <v>Slash</v>
      </c>
      <c r="AA1750" s="6" t="str">
        <f t="shared" si="503"/>
        <v>0</v>
      </c>
      <c r="AB1750" s="1">
        <f t="shared" si="504"/>
        <v>0</v>
      </c>
      <c r="AC1750" s="1" t="str">
        <f>VLOOKUP(BIN2DEC(RIGHT(HEX2BIN(MID(H1750,6,1),4),1)&amp;LEFT(HEX2BIN(MID(H1750,7,1),4),1)),Codes!$K$1:$L$5,2)</f>
        <v>S</v>
      </c>
      <c r="AD1750" s="1" t="str">
        <f>VLOOKUP(BIN2DEC(RIGHT(HEX2BIN(MID(H1750,7,1),4),3)&amp;LEFT(HEX2BIN(MID(H1750,8,1),4),2)),Codes!$H$2:$I$33,2)</f>
        <v>Kick</v>
      </c>
      <c r="AE1750" s="1" t="str">
        <f t="shared" si="505"/>
        <v>1</v>
      </c>
      <c r="AF1750" s="1" t="str">
        <f t="shared" si="506"/>
        <v>1</v>
      </c>
      <c r="AH1750" s="6">
        <f t="shared" si="507"/>
        <v>2</v>
      </c>
    </row>
    <row r="1751" spans="1:34">
      <c r="A1751" s="3" t="s">
        <v>4805</v>
      </c>
      <c r="B1751" s="1" t="s">
        <v>74</v>
      </c>
      <c r="C1751" s="6" t="s">
        <v>2441</v>
      </c>
      <c r="D1751" s="9" t="s">
        <v>4806</v>
      </c>
      <c r="E1751" s="9" t="s">
        <v>232</v>
      </c>
      <c r="F1751" s="9" t="s">
        <v>91</v>
      </c>
      <c r="G1751" s="9" t="s">
        <v>139</v>
      </c>
      <c r="H1751" s="9" t="s">
        <v>4804</v>
      </c>
      <c r="J1751" s="6" t="str">
        <f t="shared" si="491"/>
        <v>001011</v>
      </c>
      <c r="K1751" s="1">
        <f t="shared" si="492"/>
        <v>1</v>
      </c>
      <c r="L1751" s="6" t="str">
        <f t="shared" si="493"/>
        <v>00000</v>
      </c>
      <c r="M1751" s="1">
        <f t="shared" si="494"/>
        <v>34</v>
      </c>
      <c r="N1751" s="6" t="str">
        <f t="shared" si="495"/>
        <v>00</v>
      </c>
      <c r="O1751" s="1">
        <f t="shared" si="496"/>
        <v>10</v>
      </c>
      <c r="P1751" s="1">
        <f>IF(HEX2DEC(LEFT(E1751,4))&gt;=32768,HEX2DEC(LEFT(E1751,4))-65536,HEX2DEC(LEFT(E1751,4)))/Codes!$N$2</f>
        <v>4.8</v>
      </c>
      <c r="Q1751" s="1">
        <f>IF(HEX2DEC(RIGHT(E1751,4))&gt;=32768,HEX2DEC(RIGHT(E1751,4))-65536,HEX2DEC(RIGHT(E1751,4)))/Codes!$N$2</f>
        <v>0</v>
      </c>
      <c r="R1751" s="1">
        <f>IF(HEX2DEC(LEFT(F1751,4))&gt;=32768,HEX2DEC(LEFT(F1751,4))-65536,HEX2DEC(LEFT(F1751,4)))/Codes!$N$2</f>
        <v>0</v>
      </c>
      <c r="S1751" s="1">
        <f>IF(HEX2DEC(RIGHT(F1751,4))&gt;=32768,HEX2DEC(RIGHT(F1751,4))-65536,HEX2DEC(RIGHT(F1751,4)))/Codes!$N$2</f>
        <v>0</v>
      </c>
      <c r="T1751" s="18">
        <f t="shared" si="497"/>
        <v>361</v>
      </c>
      <c r="U1751" s="1">
        <f t="shared" si="498"/>
        <v>100</v>
      </c>
      <c r="V1751" s="1">
        <f t="shared" si="499"/>
        <v>0</v>
      </c>
      <c r="W1751" s="1" t="str">
        <f t="shared" si="500"/>
        <v>100</v>
      </c>
      <c r="X1751" s="1">
        <f t="shared" si="501"/>
        <v>3</v>
      </c>
      <c r="Y1751" s="1">
        <f t="shared" si="502"/>
        <v>12</v>
      </c>
      <c r="Z1751" s="1" t="str">
        <f>VLOOKUP(BIN2DEC(MID(HEX2BIN(MID(H1751,3,2),8),2,5)),Codes!$E$1:$F$18,2)</f>
        <v>Slash</v>
      </c>
      <c r="AA1751" s="6" t="str">
        <f t="shared" si="503"/>
        <v>0</v>
      </c>
      <c r="AB1751" s="1">
        <f t="shared" si="504"/>
        <v>0</v>
      </c>
      <c r="AC1751" s="1" t="str">
        <f>VLOOKUP(BIN2DEC(RIGHT(HEX2BIN(MID(H1751,6,1),4),1)&amp;LEFT(HEX2BIN(MID(H1751,7,1),4),1)),Codes!$K$1:$L$5,2)</f>
        <v>S</v>
      </c>
      <c r="AD1751" s="1" t="str">
        <f>VLOOKUP(BIN2DEC(RIGHT(HEX2BIN(MID(H1751,7,1),4),3)&amp;LEFT(HEX2BIN(MID(H1751,8,1),4),2)),Codes!$H$2:$I$33,2)</f>
        <v>Kick</v>
      </c>
      <c r="AE1751" s="1" t="str">
        <f t="shared" si="505"/>
        <v>1</v>
      </c>
      <c r="AF1751" s="1" t="str">
        <f t="shared" si="506"/>
        <v>1</v>
      </c>
      <c r="AH1751" s="6">
        <f t="shared" si="507"/>
        <v>2</v>
      </c>
    </row>
    <row r="1752" spans="1:34">
      <c r="A1752" s="3" t="s">
        <v>4807</v>
      </c>
      <c r="B1752" s="1" t="s">
        <v>74</v>
      </c>
      <c r="C1752" s="6" t="s">
        <v>2446</v>
      </c>
      <c r="D1752" s="9" t="s">
        <v>4808</v>
      </c>
      <c r="E1752" s="9" t="s">
        <v>448</v>
      </c>
      <c r="F1752" s="9" t="s">
        <v>91</v>
      </c>
      <c r="G1752" s="9" t="s">
        <v>139</v>
      </c>
      <c r="H1752" s="9" t="s">
        <v>4809</v>
      </c>
      <c r="J1752" s="6" t="str">
        <f t="shared" si="491"/>
        <v>001011</v>
      </c>
      <c r="K1752" s="1">
        <f t="shared" si="492"/>
        <v>0</v>
      </c>
      <c r="L1752" s="6" t="str">
        <f t="shared" si="493"/>
        <v>00000</v>
      </c>
      <c r="M1752" s="1">
        <f t="shared" si="494"/>
        <v>47</v>
      </c>
      <c r="N1752" s="6" t="str">
        <f t="shared" si="495"/>
        <v>00</v>
      </c>
      <c r="O1752" s="1">
        <f t="shared" si="496"/>
        <v>24</v>
      </c>
      <c r="P1752" s="1">
        <f>IF(HEX2DEC(LEFT(E1752,4))&gt;=32768,HEX2DEC(LEFT(E1752,4))-65536,HEX2DEC(LEFT(E1752,4)))/Codes!$N$2</f>
        <v>6.4</v>
      </c>
      <c r="Q1752" s="1">
        <f>IF(HEX2DEC(RIGHT(E1752,4))&gt;=32768,HEX2DEC(RIGHT(E1752,4))-65536,HEX2DEC(RIGHT(E1752,4)))/Codes!$N$2</f>
        <v>0</v>
      </c>
      <c r="R1752" s="1">
        <f>IF(HEX2DEC(LEFT(F1752,4))&gt;=32768,HEX2DEC(LEFT(F1752,4))-65536,HEX2DEC(LEFT(F1752,4)))/Codes!$N$2</f>
        <v>0</v>
      </c>
      <c r="S1752" s="1">
        <f>IF(HEX2DEC(RIGHT(F1752,4))&gt;=32768,HEX2DEC(RIGHT(F1752,4))-65536,HEX2DEC(RIGHT(F1752,4)))/Codes!$N$2</f>
        <v>0</v>
      </c>
      <c r="T1752" s="18">
        <f t="shared" si="497"/>
        <v>361</v>
      </c>
      <c r="U1752" s="1">
        <f t="shared" si="498"/>
        <v>100</v>
      </c>
      <c r="V1752" s="1">
        <f t="shared" si="499"/>
        <v>0</v>
      </c>
      <c r="W1752" s="1" t="str">
        <f t="shared" si="500"/>
        <v>100</v>
      </c>
      <c r="X1752" s="1">
        <f t="shared" si="501"/>
        <v>3</v>
      </c>
      <c r="Y1752" s="1">
        <f t="shared" si="502"/>
        <v>30</v>
      </c>
      <c r="Z1752" s="1" t="str">
        <f>VLOOKUP(BIN2DEC(MID(HEX2BIN(MID(H1752,3,2),8),2,5)),Codes!$E$1:$F$18,2)</f>
        <v>Normal</v>
      </c>
      <c r="AA1752" s="6" t="str">
        <f t="shared" si="503"/>
        <v>0</v>
      </c>
      <c r="AB1752" s="1">
        <f t="shared" si="504"/>
        <v>0</v>
      </c>
      <c r="AC1752" s="1" t="str">
        <f>VLOOKUP(BIN2DEC(RIGHT(HEX2BIN(MID(H1752,6,1),4),1)&amp;LEFT(HEX2BIN(MID(H1752,7,1),4),1)),Codes!$K$1:$L$5,2)</f>
        <v>L</v>
      </c>
      <c r="AD1752" s="1" t="str">
        <f>VLOOKUP(BIN2DEC(RIGHT(HEX2BIN(MID(H1752,7,1),4),3)&amp;LEFT(HEX2BIN(MID(H1752,8,1),4),2)),Codes!$H$2:$I$33,2)</f>
        <v>Burn</v>
      </c>
      <c r="AE1752" s="1" t="str">
        <f t="shared" si="505"/>
        <v>1</v>
      </c>
      <c r="AF1752" s="1" t="str">
        <f t="shared" si="506"/>
        <v>1</v>
      </c>
      <c r="AH1752" s="6">
        <f t="shared" si="507"/>
        <v>72</v>
      </c>
    </row>
    <row r="1753" spans="1:34">
      <c r="A1753" s="3" t="s">
        <v>4810</v>
      </c>
      <c r="B1753" s="1" t="s">
        <v>74</v>
      </c>
      <c r="C1753" s="6" t="s">
        <v>2446</v>
      </c>
      <c r="D1753" s="9" t="s">
        <v>4811</v>
      </c>
      <c r="E1753" s="9" t="s">
        <v>955</v>
      </c>
      <c r="F1753" s="9" t="s">
        <v>265</v>
      </c>
      <c r="G1753" s="9" t="s">
        <v>3475</v>
      </c>
      <c r="H1753" s="9" t="s">
        <v>1729</v>
      </c>
      <c r="J1753" s="6" t="str">
        <f t="shared" si="491"/>
        <v>001011</v>
      </c>
      <c r="K1753" s="1">
        <f t="shared" si="492"/>
        <v>1</v>
      </c>
      <c r="L1753" s="6" t="str">
        <f t="shared" si="493"/>
        <v>00000</v>
      </c>
      <c r="M1753" s="1">
        <f t="shared" si="494"/>
        <v>48</v>
      </c>
      <c r="N1753" s="6" t="str">
        <f t="shared" si="495"/>
        <v>00</v>
      </c>
      <c r="O1753" s="1">
        <f t="shared" si="496"/>
        <v>24</v>
      </c>
      <c r="P1753" s="1">
        <f>IF(HEX2DEC(LEFT(E1753,4))&gt;=32768,HEX2DEC(LEFT(E1753,4))-65536,HEX2DEC(LEFT(E1753,4)))/Codes!$N$2</f>
        <v>8</v>
      </c>
      <c r="Q1753" s="1">
        <f>IF(HEX2DEC(RIGHT(E1753,4))&gt;=32768,HEX2DEC(RIGHT(E1753,4))-65536,HEX2DEC(RIGHT(E1753,4)))/Codes!$N$2</f>
        <v>0</v>
      </c>
      <c r="R1753" s="1">
        <f>IF(HEX2DEC(LEFT(F1753,4))&gt;=32768,HEX2DEC(LEFT(F1753,4))-65536,HEX2DEC(LEFT(F1753,4)))/Codes!$N$2</f>
        <v>2.4</v>
      </c>
      <c r="S1753" s="1">
        <f>IF(HEX2DEC(RIGHT(F1753,4))&gt;=32768,HEX2DEC(RIGHT(F1753,4))-65536,HEX2DEC(RIGHT(F1753,4)))/Codes!$N$2</f>
        <v>0</v>
      </c>
      <c r="T1753" s="18">
        <f t="shared" si="497"/>
        <v>60</v>
      </c>
      <c r="U1753" s="1">
        <f t="shared" si="498"/>
        <v>100</v>
      </c>
      <c r="V1753" s="1">
        <f t="shared" si="499"/>
        <v>0</v>
      </c>
      <c r="W1753" s="1" t="str">
        <f t="shared" si="500"/>
        <v>100</v>
      </c>
      <c r="X1753" s="1">
        <f t="shared" si="501"/>
        <v>3</v>
      </c>
      <c r="Y1753" s="1">
        <f t="shared" si="502"/>
        <v>30</v>
      </c>
      <c r="Z1753" s="1" t="str">
        <f>VLOOKUP(BIN2DEC(MID(HEX2BIN(MID(H1753,3,2),8),2,5)),Codes!$E$1:$F$18,2)</f>
        <v>Normal</v>
      </c>
      <c r="AA1753" s="6" t="str">
        <f t="shared" si="503"/>
        <v>0</v>
      </c>
      <c r="AB1753" s="1">
        <f t="shared" si="504"/>
        <v>0</v>
      </c>
      <c r="AC1753" s="1" t="str">
        <f>VLOOKUP(BIN2DEC(RIGHT(HEX2BIN(MID(H1753,6,1),4),1)&amp;LEFT(HEX2BIN(MID(H1753,7,1),4),1)),Codes!$K$1:$L$5,2)</f>
        <v>L</v>
      </c>
      <c r="AD1753" s="1" t="str">
        <f>VLOOKUP(BIN2DEC(RIGHT(HEX2BIN(MID(H1753,7,1),4),3)&amp;LEFT(HEX2BIN(MID(H1753,8,1),4),2)),Codes!$H$2:$I$33,2)</f>
        <v>Punch</v>
      </c>
      <c r="AE1753" s="1" t="str">
        <f t="shared" si="505"/>
        <v>1</v>
      </c>
      <c r="AF1753" s="1" t="str">
        <f t="shared" si="506"/>
        <v>1</v>
      </c>
      <c r="AH1753" s="6">
        <f t="shared" si="507"/>
        <v>65</v>
      </c>
    </row>
    <row r="1754" spans="1:34">
      <c r="A1754" s="3" t="s">
        <v>4812</v>
      </c>
      <c r="B1754" s="1" t="s">
        <v>74</v>
      </c>
      <c r="C1754" s="6" t="s">
        <v>393</v>
      </c>
      <c r="D1754" s="9" t="s">
        <v>2452</v>
      </c>
      <c r="E1754" s="9" t="s">
        <v>812</v>
      </c>
      <c r="F1754" s="9" t="s">
        <v>748</v>
      </c>
      <c r="G1754" s="9" t="s">
        <v>4813</v>
      </c>
      <c r="H1754" s="9" t="s">
        <v>4814</v>
      </c>
      <c r="J1754" s="6" t="str">
        <f t="shared" si="491"/>
        <v>001011</v>
      </c>
      <c r="K1754" s="1">
        <f t="shared" si="492"/>
        <v>0</v>
      </c>
      <c r="L1754" s="6" t="str">
        <f t="shared" si="493"/>
        <v>00000</v>
      </c>
      <c r="M1754" s="1">
        <f t="shared" si="494"/>
        <v>1</v>
      </c>
      <c r="N1754" s="6" t="str">
        <f t="shared" si="495"/>
        <v>00</v>
      </c>
      <c r="O1754" s="1">
        <f t="shared" si="496"/>
        <v>20</v>
      </c>
      <c r="P1754" s="1">
        <f>IF(HEX2DEC(LEFT(E1754,4))&gt;=32768,HEX2DEC(LEFT(E1754,4))-65536,HEX2DEC(LEFT(E1754,4)))/Codes!$N$2</f>
        <v>8.4</v>
      </c>
      <c r="Q1754" s="1">
        <f>IF(HEX2DEC(RIGHT(E1754,4))&gt;=32768,HEX2DEC(RIGHT(E1754,4))-65536,HEX2DEC(RIGHT(E1754,4)))/Codes!$N$2</f>
        <v>0</v>
      </c>
      <c r="R1754" s="1">
        <f>IF(HEX2DEC(LEFT(F1754,4))&gt;=32768,HEX2DEC(LEFT(F1754,4))-65536,HEX2DEC(LEFT(F1754,4)))/Codes!$N$2</f>
        <v>12.8</v>
      </c>
      <c r="S1754" s="1">
        <f>IF(HEX2DEC(RIGHT(F1754,4))&gt;=32768,HEX2DEC(RIGHT(F1754,4))-65536,HEX2DEC(RIGHT(F1754,4)))/Codes!$N$2</f>
        <v>0</v>
      </c>
      <c r="T1754" s="18">
        <f t="shared" si="497"/>
        <v>90</v>
      </c>
      <c r="U1754" s="1">
        <f t="shared" si="498"/>
        <v>86</v>
      </c>
      <c r="V1754" s="1">
        <f t="shared" si="499"/>
        <v>0</v>
      </c>
      <c r="W1754" s="1" t="str">
        <f t="shared" si="500"/>
        <v>100</v>
      </c>
      <c r="X1754" s="1">
        <f t="shared" si="501"/>
        <v>3</v>
      </c>
      <c r="Y1754" s="1">
        <f t="shared" si="502"/>
        <v>40</v>
      </c>
      <c r="Z1754" s="1" t="str">
        <f>VLOOKUP(BIN2DEC(MID(HEX2BIN(MID(H1754,3,2),8),2,5)),Codes!$E$1:$F$18,2)</f>
        <v>Slash</v>
      </c>
      <c r="AA1754" s="6" t="str">
        <f t="shared" si="503"/>
        <v>0</v>
      </c>
      <c r="AB1754" s="1">
        <f t="shared" si="504"/>
        <v>0</v>
      </c>
      <c r="AC1754" s="1" t="str">
        <f>VLOOKUP(BIN2DEC(RIGHT(HEX2BIN(MID(H1754,6,1),4),1)&amp;LEFT(HEX2BIN(MID(H1754,7,1),4),1)),Codes!$K$1:$L$5,2)</f>
        <v>L</v>
      </c>
      <c r="AD1754" s="1" t="str">
        <f>VLOOKUP(BIN2DEC(RIGHT(HEX2BIN(MID(H1754,7,1),4),3)&amp;LEFT(HEX2BIN(MID(H1754,8,1),4),2)),Codes!$H$2:$I$33,2)</f>
        <v>Burn</v>
      </c>
      <c r="AE1754" s="1" t="str">
        <f t="shared" si="505"/>
        <v>1</v>
      </c>
      <c r="AF1754" s="1" t="str">
        <f t="shared" si="506"/>
        <v>1</v>
      </c>
      <c r="AH1754" s="6">
        <f t="shared" si="507"/>
        <v>72</v>
      </c>
    </row>
    <row r="1755" spans="1:34">
      <c r="A1755" s="3" t="s">
        <v>4815</v>
      </c>
      <c r="B1755" s="1" t="s">
        <v>74</v>
      </c>
      <c r="C1755" s="6" t="s">
        <v>393</v>
      </c>
      <c r="D1755" s="9" t="s">
        <v>2455</v>
      </c>
      <c r="E1755" s="9" t="s">
        <v>460</v>
      </c>
      <c r="F1755" s="9" t="s">
        <v>2456</v>
      </c>
      <c r="G1755" s="9" t="s">
        <v>4813</v>
      </c>
      <c r="H1755" s="9" t="s">
        <v>4814</v>
      </c>
      <c r="J1755" s="6" t="str">
        <f t="shared" si="491"/>
        <v>001011</v>
      </c>
      <c r="K1755" s="1">
        <f t="shared" si="492"/>
        <v>1</v>
      </c>
      <c r="L1755" s="6" t="str">
        <f t="shared" si="493"/>
        <v>00000</v>
      </c>
      <c r="M1755" s="1">
        <f t="shared" si="494"/>
        <v>1</v>
      </c>
      <c r="N1755" s="6" t="str">
        <f t="shared" si="495"/>
        <v>00</v>
      </c>
      <c r="O1755" s="1">
        <f t="shared" si="496"/>
        <v>17</v>
      </c>
      <c r="P1755" s="1">
        <f>IF(HEX2DEC(LEFT(E1755,4))&gt;=32768,HEX2DEC(LEFT(E1755,4))-65536,HEX2DEC(LEFT(E1755,4)))/Codes!$N$2</f>
        <v>7.2</v>
      </c>
      <c r="Q1755" s="1">
        <f>IF(HEX2DEC(RIGHT(E1755,4))&gt;=32768,HEX2DEC(RIGHT(E1755,4))-65536,HEX2DEC(RIGHT(E1755,4)))/Codes!$N$2</f>
        <v>0</v>
      </c>
      <c r="R1755" s="1">
        <f>IF(HEX2DEC(LEFT(F1755,4))&gt;=32768,HEX2DEC(LEFT(F1755,4))-65536,HEX2DEC(LEFT(F1755,4)))/Codes!$N$2</f>
        <v>14.8</v>
      </c>
      <c r="S1755" s="1">
        <f>IF(HEX2DEC(RIGHT(F1755,4))&gt;=32768,HEX2DEC(RIGHT(F1755,4))-65536,HEX2DEC(RIGHT(F1755,4)))/Codes!$N$2</f>
        <v>0</v>
      </c>
      <c r="T1755" s="18">
        <f t="shared" si="497"/>
        <v>90</v>
      </c>
      <c r="U1755" s="1">
        <f t="shared" si="498"/>
        <v>86</v>
      </c>
      <c r="V1755" s="1">
        <f t="shared" si="499"/>
        <v>0</v>
      </c>
      <c r="W1755" s="1" t="str">
        <f t="shared" si="500"/>
        <v>100</v>
      </c>
      <c r="X1755" s="1">
        <f t="shared" si="501"/>
        <v>3</v>
      </c>
      <c r="Y1755" s="1">
        <f t="shared" si="502"/>
        <v>40</v>
      </c>
      <c r="Z1755" s="1" t="str">
        <f>VLOOKUP(BIN2DEC(MID(HEX2BIN(MID(H1755,3,2),8),2,5)),Codes!$E$1:$F$18,2)</f>
        <v>Slash</v>
      </c>
      <c r="AA1755" s="6" t="str">
        <f t="shared" si="503"/>
        <v>0</v>
      </c>
      <c r="AB1755" s="1">
        <f t="shared" si="504"/>
        <v>0</v>
      </c>
      <c r="AC1755" s="1" t="str">
        <f>VLOOKUP(BIN2DEC(RIGHT(HEX2BIN(MID(H1755,6,1),4),1)&amp;LEFT(HEX2BIN(MID(H1755,7,1),4),1)),Codes!$K$1:$L$5,2)</f>
        <v>L</v>
      </c>
      <c r="AD1755" s="1" t="str">
        <f>VLOOKUP(BIN2DEC(RIGHT(HEX2BIN(MID(H1755,7,1),4),3)&amp;LEFT(HEX2BIN(MID(H1755,8,1),4),2)),Codes!$H$2:$I$33,2)</f>
        <v>Burn</v>
      </c>
      <c r="AE1755" s="1" t="str">
        <f t="shared" si="505"/>
        <v>1</v>
      </c>
      <c r="AF1755" s="1" t="str">
        <f t="shared" si="506"/>
        <v>1</v>
      </c>
      <c r="AH1755" s="6">
        <f t="shared" si="507"/>
        <v>72</v>
      </c>
    </row>
    <row r="1756" spans="1:34">
      <c r="A1756" s="3" t="s">
        <v>4816</v>
      </c>
      <c r="B1756" s="1" t="s">
        <v>74</v>
      </c>
      <c r="C1756" s="6" t="s">
        <v>410</v>
      </c>
      <c r="D1756" s="9" t="s">
        <v>2458</v>
      </c>
      <c r="E1756" s="9" t="s">
        <v>232</v>
      </c>
      <c r="F1756" s="9" t="s">
        <v>4817</v>
      </c>
      <c r="G1756" s="9" t="s">
        <v>2397</v>
      </c>
      <c r="H1756" s="9" t="s">
        <v>2398</v>
      </c>
      <c r="J1756" s="6" t="str">
        <f t="shared" si="491"/>
        <v>001011</v>
      </c>
      <c r="K1756" s="1">
        <f t="shared" si="492"/>
        <v>0</v>
      </c>
      <c r="L1756" s="6" t="str">
        <f t="shared" si="493"/>
        <v>00000</v>
      </c>
      <c r="M1756" s="1">
        <f t="shared" si="494"/>
        <v>1</v>
      </c>
      <c r="N1756" s="6" t="str">
        <f t="shared" si="495"/>
        <v>00</v>
      </c>
      <c r="O1756" s="1">
        <f t="shared" si="496"/>
        <v>12</v>
      </c>
      <c r="P1756" s="1">
        <f>IF(HEX2DEC(LEFT(E1756,4))&gt;=32768,HEX2DEC(LEFT(E1756,4))-65536,HEX2DEC(LEFT(E1756,4)))/Codes!$N$2</f>
        <v>4.8</v>
      </c>
      <c r="Q1756" s="1">
        <f>IF(HEX2DEC(RIGHT(E1756,4))&gt;=32768,HEX2DEC(RIGHT(E1756,4))-65536,HEX2DEC(RIGHT(E1756,4)))/Codes!$N$2</f>
        <v>0</v>
      </c>
      <c r="R1756" s="1">
        <f>IF(HEX2DEC(LEFT(F1756,4))&gt;=32768,HEX2DEC(LEFT(F1756,4))-65536,HEX2DEC(LEFT(F1756,4)))/Codes!$N$2</f>
        <v>12.8</v>
      </c>
      <c r="S1756" s="1">
        <f>IF(HEX2DEC(RIGHT(F1756,4))&gt;=32768,HEX2DEC(RIGHT(F1756,4))-65536,HEX2DEC(RIGHT(F1756,4)))/Codes!$N$2</f>
        <v>-4</v>
      </c>
      <c r="T1756" s="18">
        <f t="shared" si="497"/>
        <v>74</v>
      </c>
      <c r="U1756" s="1">
        <f t="shared" si="498"/>
        <v>100</v>
      </c>
      <c r="V1756" s="1">
        <f t="shared" si="499"/>
        <v>0</v>
      </c>
      <c r="W1756" s="1" t="str">
        <f t="shared" si="500"/>
        <v>100</v>
      </c>
      <c r="X1756" s="1">
        <f t="shared" si="501"/>
        <v>3</v>
      </c>
      <c r="Y1756" s="1">
        <f t="shared" si="502"/>
        <v>60</v>
      </c>
      <c r="Z1756" s="1" t="str">
        <f>VLOOKUP(BIN2DEC(MID(HEX2BIN(MID(H1756,3,2),8),2,5)),Codes!$E$1:$F$18,2)</f>
        <v>Normal</v>
      </c>
      <c r="AA1756" s="6" t="str">
        <f t="shared" si="503"/>
        <v>0</v>
      </c>
      <c r="AB1756" s="1">
        <f t="shared" si="504"/>
        <v>0</v>
      </c>
      <c r="AC1756" s="1" t="str">
        <f>VLOOKUP(BIN2DEC(RIGHT(HEX2BIN(MID(H1756,6,1),4),1)&amp;LEFT(HEX2BIN(MID(H1756,7,1),4),1)),Codes!$K$1:$L$5,2)</f>
        <v>L</v>
      </c>
      <c r="AD1756" s="1" t="str">
        <f>VLOOKUP(BIN2DEC(RIGHT(HEX2BIN(MID(H1756,7,1),4),3)&amp;LEFT(HEX2BIN(MID(H1756,8,1),4),2)),Codes!$H$2:$I$33,2)</f>
        <v>Kick</v>
      </c>
      <c r="AE1756" s="1" t="str">
        <f t="shared" si="505"/>
        <v>1</v>
      </c>
      <c r="AF1756" s="1" t="str">
        <f t="shared" si="506"/>
        <v>0</v>
      </c>
      <c r="AH1756" s="6">
        <f t="shared" si="507"/>
        <v>66</v>
      </c>
    </row>
    <row r="1757" spans="1:34">
      <c r="A1757" s="3" t="s">
        <v>4818</v>
      </c>
      <c r="B1757" s="1" t="s">
        <v>74</v>
      </c>
      <c r="C1757" s="6" t="s">
        <v>410</v>
      </c>
      <c r="D1757" s="9" t="s">
        <v>4819</v>
      </c>
      <c r="E1757" s="9" t="s">
        <v>232</v>
      </c>
      <c r="F1757" s="9" t="s">
        <v>4820</v>
      </c>
      <c r="G1757" s="9" t="s">
        <v>2397</v>
      </c>
      <c r="H1757" s="9" t="s">
        <v>2398</v>
      </c>
      <c r="J1757" s="6" t="str">
        <f t="shared" si="491"/>
        <v>001011</v>
      </c>
      <c r="K1757" s="1">
        <f t="shared" si="492"/>
        <v>1</v>
      </c>
      <c r="L1757" s="6" t="str">
        <f t="shared" si="493"/>
        <v>00000</v>
      </c>
      <c r="M1757" s="1">
        <f t="shared" si="494"/>
        <v>1</v>
      </c>
      <c r="N1757" s="6" t="str">
        <f t="shared" si="495"/>
        <v>00</v>
      </c>
      <c r="O1757" s="1">
        <f t="shared" si="496"/>
        <v>12</v>
      </c>
      <c r="P1757" s="1">
        <f>IF(HEX2DEC(LEFT(E1757,4))&gt;=32768,HEX2DEC(LEFT(E1757,4))-65536,HEX2DEC(LEFT(E1757,4)))/Codes!$N$2</f>
        <v>4.8</v>
      </c>
      <c r="Q1757" s="1">
        <f>IF(HEX2DEC(RIGHT(E1757,4))&gt;=32768,HEX2DEC(RIGHT(E1757,4))-65536,HEX2DEC(RIGHT(E1757,4)))/Codes!$N$2</f>
        <v>0</v>
      </c>
      <c r="R1757" s="1">
        <f>IF(HEX2DEC(LEFT(F1757,4))&gt;=32768,HEX2DEC(LEFT(F1757,4))-65536,HEX2DEC(LEFT(F1757,4)))/Codes!$N$2</f>
        <v>12.8</v>
      </c>
      <c r="S1757" s="1">
        <f>IF(HEX2DEC(RIGHT(F1757,4))&gt;=32768,HEX2DEC(RIGHT(F1757,4))-65536,HEX2DEC(RIGHT(F1757,4)))/Codes!$N$2</f>
        <v>4</v>
      </c>
      <c r="T1757" s="18">
        <f t="shared" si="497"/>
        <v>74</v>
      </c>
      <c r="U1757" s="1">
        <f t="shared" si="498"/>
        <v>100</v>
      </c>
      <c r="V1757" s="1">
        <f t="shared" si="499"/>
        <v>0</v>
      </c>
      <c r="W1757" s="1" t="str">
        <f t="shared" si="500"/>
        <v>100</v>
      </c>
      <c r="X1757" s="1">
        <f t="shared" si="501"/>
        <v>3</v>
      </c>
      <c r="Y1757" s="1">
        <f t="shared" si="502"/>
        <v>60</v>
      </c>
      <c r="Z1757" s="1" t="str">
        <f>VLOOKUP(BIN2DEC(MID(HEX2BIN(MID(H1757,3,2),8),2,5)),Codes!$E$1:$F$18,2)</f>
        <v>Normal</v>
      </c>
      <c r="AA1757" s="6" t="str">
        <f t="shared" si="503"/>
        <v>0</v>
      </c>
      <c r="AB1757" s="1">
        <f t="shared" si="504"/>
        <v>0</v>
      </c>
      <c r="AC1757" s="1" t="str">
        <f>VLOOKUP(BIN2DEC(RIGHT(HEX2BIN(MID(H1757,6,1),4),1)&amp;LEFT(HEX2BIN(MID(H1757,7,1),4),1)),Codes!$K$1:$L$5,2)</f>
        <v>L</v>
      </c>
      <c r="AD1757" s="1" t="str">
        <f>VLOOKUP(BIN2DEC(RIGHT(HEX2BIN(MID(H1757,7,1),4),3)&amp;LEFT(HEX2BIN(MID(H1757,8,1),4),2)),Codes!$H$2:$I$33,2)</f>
        <v>Kick</v>
      </c>
      <c r="AE1757" s="1" t="str">
        <f t="shared" si="505"/>
        <v>1</v>
      </c>
      <c r="AF1757" s="1" t="str">
        <f t="shared" si="506"/>
        <v>0</v>
      </c>
      <c r="AH1757" s="6">
        <f t="shared" si="507"/>
        <v>66</v>
      </c>
    </row>
    <row r="1758" spans="1:34">
      <c r="A1758" s="3" t="s">
        <v>4821</v>
      </c>
      <c r="B1758" s="1" t="s">
        <v>74</v>
      </c>
      <c r="C1758" s="6" t="s">
        <v>2460</v>
      </c>
      <c r="D1758" s="9" t="s">
        <v>255</v>
      </c>
      <c r="E1758" s="9" t="s">
        <v>395</v>
      </c>
      <c r="F1758" s="9" t="s">
        <v>4822</v>
      </c>
      <c r="G1758" s="9" t="s">
        <v>2462</v>
      </c>
      <c r="H1758" s="9" t="s">
        <v>1034</v>
      </c>
      <c r="J1758" s="6" t="str">
        <f t="shared" si="491"/>
        <v>001011</v>
      </c>
      <c r="K1758" s="1">
        <f t="shared" si="492"/>
        <v>0</v>
      </c>
      <c r="L1758" s="6" t="str">
        <f t="shared" si="493"/>
        <v>00000</v>
      </c>
      <c r="M1758" s="1">
        <f t="shared" si="494"/>
        <v>0</v>
      </c>
      <c r="N1758" s="6" t="str">
        <f t="shared" si="495"/>
        <v>00</v>
      </c>
      <c r="O1758" s="1">
        <f t="shared" si="496"/>
        <v>2</v>
      </c>
      <c r="P1758" s="1">
        <f>IF(HEX2DEC(LEFT(E1758,4))&gt;=32768,HEX2DEC(LEFT(E1758,4))-65536,HEX2DEC(LEFT(E1758,4)))/Codes!$N$2</f>
        <v>5.6</v>
      </c>
      <c r="Q1758" s="1">
        <f>IF(HEX2DEC(RIGHT(E1758,4))&gt;=32768,HEX2DEC(RIGHT(E1758,4))-65536,HEX2DEC(RIGHT(E1758,4)))/Codes!$N$2</f>
        <v>0</v>
      </c>
      <c r="R1758" s="1">
        <f>IF(HEX2DEC(LEFT(F1758,4))&gt;=32768,HEX2DEC(LEFT(F1758,4))-65536,HEX2DEC(LEFT(F1758,4)))/Codes!$N$2</f>
        <v>4</v>
      </c>
      <c r="S1758" s="1">
        <f>IF(HEX2DEC(RIGHT(F1758,4))&gt;=32768,HEX2DEC(RIGHT(F1758,4))-65536,HEX2DEC(RIGHT(F1758,4)))/Codes!$N$2</f>
        <v>-16</v>
      </c>
      <c r="T1758" s="18">
        <f t="shared" si="497"/>
        <v>150</v>
      </c>
      <c r="U1758" s="1">
        <f t="shared" si="498"/>
        <v>50</v>
      </c>
      <c r="V1758" s="1">
        <f t="shared" si="499"/>
        <v>0</v>
      </c>
      <c r="W1758" s="1" t="str">
        <f t="shared" si="500"/>
        <v>100</v>
      </c>
      <c r="X1758" s="1">
        <f t="shared" si="501"/>
        <v>3</v>
      </c>
      <c r="Y1758" s="1">
        <f t="shared" si="502"/>
        <v>40</v>
      </c>
      <c r="Z1758" s="1" t="str">
        <f>VLOOKUP(BIN2DEC(MID(HEX2BIN(MID(H1758,3,2),8),2,5)),Codes!$E$1:$F$18,2)</f>
        <v>Slash</v>
      </c>
      <c r="AA1758" s="6" t="str">
        <f t="shared" si="503"/>
        <v>0</v>
      </c>
      <c r="AB1758" s="1">
        <f t="shared" si="504"/>
        <v>0</v>
      </c>
      <c r="AC1758" s="1" t="str">
        <f>VLOOKUP(BIN2DEC(RIGHT(HEX2BIN(MID(H1758,6,1),4),1)&amp;LEFT(HEX2BIN(MID(H1758,7,1),4),1)),Codes!$K$1:$L$5,2)</f>
        <v>L</v>
      </c>
      <c r="AD1758" s="1" t="str">
        <f>VLOOKUP(BIN2DEC(RIGHT(HEX2BIN(MID(H1758,7,1),4),3)&amp;LEFT(HEX2BIN(MID(H1758,8,1),4),2)),Codes!$H$2:$I$33,2)</f>
        <v>Slash</v>
      </c>
      <c r="AE1758" s="1" t="str">
        <f t="shared" si="505"/>
        <v>1</v>
      </c>
      <c r="AF1758" s="1" t="str">
        <f t="shared" si="506"/>
        <v>1</v>
      </c>
      <c r="AH1758" s="6">
        <f t="shared" si="507"/>
        <v>67</v>
      </c>
    </row>
    <row r="1759" spans="1:34">
      <c r="A1759" s="3" t="s">
        <v>4823</v>
      </c>
      <c r="B1759" s="1" t="s">
        <v>74</v>
      </c>
      <c r="C1759" s="6" t="s">
        <v>2460</v>
      </c>
      <c r="D1759" s="9" t="s">
        <v>261</v>
      </c>
      <c r="E1759" s="9" t="s">
        <v>395</v>
      </c>
      <c r="F1759" s="9" t="s">
        <v>2465</v>
      </c>
      <c r="G1759" s="9" t="s">
        <v>2462</v>
      </c>
      <c r="H1759" s="9" t="s">
        <v>1034</v>
      </c>
      <c r="J1759" s="6" t="str">
        <f t="shared" si="491"/>
        <v>001011</v>
      </c>
      <c r="K1759" s="1">
        <f t="shared" si="492"/>
        <v>1</v>
      </c>
      <c r="L1759" s="6" t="str">
        <f t="shared" si="493"/>
        <v>00000</v>
      </c>
      <c r="M1759" s="1">
        <f t="shared" si="494"/>
        <v>0</v>
      </c>
      <c r="N1759" s="6" t="str">
        <f t="shared" si="495"/>
        <v>00</v>
      </c>
      <c r="O1759" s="1">
        <f t="shared" si="496"/>
        <v>2</v>
      </c>
      <c r="P1759" s="1">
        <f>IF(HEX2DEC(LEFT(E1759,4))&gt;=32768,HEX2DEC(LEFT(E1759,4))-65536,HEX2DEC(LEFT(E1759,4)))/Codes!$N$2</f>
        <v>5.6</v>
      </c>
      <c r="Q1759" s="1">
        <f>IF(HEX2DEC(RIGHT(E1759,4))&gt;=32768,HEX2DEC(RIGHT(E1759,4))-65536,HEX2DEC(RIGHT(E1759,4)))/Codes!$N$2</f>
        <v>0</v>
      </c>
      <c r="R1759" s="1">
        <f>IF(HEX2DEC(LEFT(F1759,4))&gt;=32768,HEX2DEC(LEFT(F1759,4))-65536,HEX2DEC(LEFT(F1759,4)))/Codes!$N$2</f>
        <v>4</v>
      </c>
      <c r="S1759" s="1">
        <f>IF(HEX2DEC(RIGHT(F1759,4))&gt;=32768,HEX2DEC(RIGHT(F1759,4))-65536,HEX2DEC(RIGHT(F1759,4)))/Codes!$N$2</f>
        <v>16</v>
      </c>
      <c r="T1759" s="18">
        <f t="shared" si="497"/>
        <v>150</v>
      </c>
      <c r="U1759" s="1">
        <f t="shared" si="498"/>
        <v>50</v>
      </c>
      <c r="V1759" s="1">
        <f t="shared" si="499"/>
        <v>0</v>
      </c>
      <c r="W1759" s="1" t="str">
        <f t="shared" si="500"/>
        <v>100</v>
      </c>
      <c r="X1759" s="1">
        <f t="shared" si="501"/>
        <v>3</v>
      </c>
      <c r="Y1759" s="1">
        <f t="shared" si="502"/>
        <v>40</v>
      </c>
      <c r="Z1759" s="1" t="str">
        <f>VLOOKUP(BIN2DEC(MID(HEX2BIN(MID(H1759,3,2),8),2,5)),Codes!$E$1:$F$18,2)</f>
        <v>Slash</v>
      </c>
      <c r="AA1759" s="6" t="str">
        <f t="shared" si="503"/>
        <v>0</v>
      </c>
      <c r="AB1759" s="1">
        <f t="shared" si="504"/>
        <v>0</v>
      </c>
      <c r="AC1759" s="1" t="str">
        <f>VLOOKUP(BIN2DEC(RIGHT(HEX2BIN(MID(H1759,6,1),4),1)&amp;LEFT(HEX2BIN(MID(H1759,7,1),4),1)),Codes!$K$1:$L$5,2)</f>
        <v>L</v>
      </c>
      <c r="AD1759" s="1" t="str">
        <f>VLOOKUP(BIN2DEC(RIGHT(HEX2BIN(MID(H1759,7,1),4),3)&amp;LEFT(HEX2BIN(MID(H1759,8,1),4),2)),Codes!$H$2:$I$33,2)</f>
        <v>Slash</v>
      </c>
      <c r="AE1759" s="1" t="str">
        <f t="shared" si="505"/>
        <v>1</v>
      </c>
      <c r="AF1759" s="1" t="str">
        <f t="shared" si="506"/>
        <v>1</v>
      </c>
      <c r="AH1759" s="6">
        <f t="shared" si="507"/>
        <v>67</v>
      </c>
    </row>
    <row r="1760" spans="1:34">
      <c r="A1760" s="3" t="s">
        <v>4824</v>
      </c>
      <c r="B1760" s="1" t="s">
        <v>74</v>
      </c>
      <c r="C1760" s="6" t="s">
        <v>2460</v>
      </c>
      <c r="D1760" s="9" t="s">
        <v>264</v>
      </c>
      <c r="E1760" s="9" t="s">
        <v>395</v>
      </c>
      <c r="F1760" s="9" t="s">
        <v>4825</v>
      </c>
      <c r="G1760" s="9" t="s">
        <v>2468</v>
      </c>
      <c r="H1760" s="9" t="s">
        <v>1034</v>
      </c>
      <c r="J1760" s="6" t="str">
        <f t="shared" si="491"/>
        <v>001011</v>
      </c>
      <c r="K1760" s="1">
        <f t="shared" si="492"/>
        <v>2</v>
      </c>
      <c r="L1760" s="6" t="str">
        <f t="shared" si="493"/>
        <v>00000</v>
      </c>
      <c r="M1760" s="1">
        <f t="shared" si="494"/>
        <v>0</v>
      </c>
      <c r="N1760" s="6" t="str">
        <f t="shared" si="495"/>
        <v>00</v>
      </c>
      <c r="O1760" s="1">
        <f t="shared" si="496"/>
        <v>2</v>
      </c>
      <c r="P1760" s="1">
        <f>IF(HEX2DEC(LEFT(E1760,4))&gt;=32768,HEX2DEC(LEFT(E1760,4))-65536,HEX2DEC(LEFT(E1760,4)))/Codes!$N$2</f>
        <v>5.6</v>
      </c>
      <c r="Q1760" s="1">
        <f>IF(HEX2DEC(RIGHT(E1760,4))&gt;=32768,HEX2DEC(RIGHT(E1760,4))-65536,HEX2DEC(RIGHT(E1760,4)))/Codes!$N$2</f>
        <v>0</v>
      </c>
      <c r="R1760" s="1">
        <f>IF(HEX2DEC(LEFT(F1760,4))&gt;=32768,HEX2DEC(LEFT(F1760,4))-65536,HEX2DEC(LEFT(F1760,4)))/Codes!$N$2</f>
        <v>17.2</v>
      </c>
      <c r="S1760" s="1">
        <f>IF(HEX2DEC(RIGHT(F1760,4))&gt;=32768,HEX2DEC(RIGHT(F1760,4))-65536,HEX2DEC(RIGHT(F1760,4)))/Codes!$N$2</f>
        <v>-11.2</v>
      </c>
      <c r="T1760" s="18">
        <f t="shared" si="497"/>
        <v>190</v>
      </c>
      <c r="U1760" s="1">
        <f t="shared" si="498"/>
        <v>50</v>
      </c>
      <c r="V1760" s="1">
        <f t="shared" si="499"/>
        <v>0</v>
      </c>
      <c r="W1760" s="1" t="str">
        <f t="shared" si="500"/>
        <v>100</v>
      </c>
      <c r="X1760" s="1">
        <f t="shared" si="501"/>
        <v>3</v>
      </c>
      <c r="Y1760" s="1">
        <f t="shared" si="502"/>
        <v>40</v>
      </c>
      <c r="Z1760" s="1" t="str">
        <f>VLOOKUP(BIN2DEC(MID(HEX2BIN(MID(H1760,3,2),8),2,5)),Codes!$E$1:$F$18,2)</f>
        <v>Slash</v>
      </c>
      <c r="AA1760" s="6" t="str">
        <f t="shared" si="503"/>
        <v>0</v>
      </c>
      <c r="AB1760" s="1">
        <f t="shared" si="504"/>
        <v>0</v>
      </c>
      <c r="AC1760" s="1" t="str">
        <f>VLOOKUP(BIN2DEC(RIGHT(HEX2BIN(MID(H1760,6,1),4),1)&amp;LEFT(HEX2BIN(MID(H1760,7,1),4),1)),Codes!$K$1:$L$5,2)</f>
        <v>L</v>
      </c>
      <c r="AD1760" s="1" t="str">
        <f>VLOOKUP(BIN2DEC(RIGHT(HEX2BIN(MID(H1760,7,1),4),3)&amp;LEFT(HEX2BIN(MID(H1760,8,1),4),2)),Codes!$H$2:$I$33,2)</f>
        <v>Slash</v>
      </c>
      <c r="AE1760" s="1" t="str">
        <f t="shared" si="505"/>
        <v>1</v>
      </c>
      <c r="AF1760" s="1" t="str">
        <f t="shared" si="506"/>
        <v>1</v>
      </c>
      <c r="AH1760" s="6">
        <f t="shared" si="507"/>
        <v>67</v>
      </c>
    </row>
    <row r="1761" spans="1:34">
      <c r="A1761" s="3" t="s">
        <v>4826</v>
      </c>
      <c r="B1761" s="1" t="s">
        <v>74</v>
      </c>
      <c r="C1761" s="6" t="s">
        <v>2460</v>
      </c>
      <c r="D1761" s="9" t="s">
        <v>2470</v>
      </c>
      <c r="E1761" s="9" t="s">
        <v>395</v>
      </c>
      <c r="F1761" s="9" t="s">
        <v>4827</v>
      </c>
      <c r="G1761" s="9" t="s">
        <v>2468</v>
      </c>
      <c r="H1761" s="9" t="s">
        <v>1034</v>
      </c>
      <c r="J1761" s="6" t="str">
        <f t="shared" si="491"/>
        <v>001011</v>
      </c>
      <c r="K1761" s="1">
        <f t="shared" si="492"/>
        <v>3</v>
      </c>
      <c r="L1761" s="6" t="str">
        <f t="shared" si="493"/>
        <v>00000</v>
      </c>
      <c r="M1761" s="1">
        <f t="shared" si="494"/>
        <v>0</v>
      </c>
      <c r="N1761" s="6" t="str">
        <f t="shared" si="495"/>
        <v>00</v>
      </c>
      <c r="O1761" s="1">
        <f t="shared" si="496"/>
        <v>2</v>
      </c>
      <c r="P1761" s="1">
        <f>IF(HEX2DEC(LEFT(E1761,4))&gt;=32768,HEX2DEC(LEFT(E1761,4))-65536,HEX2DEC(LEFT(E1761,4)))/Codes!$N$2</f>
        <v>5.6</v>
      </c>
      <c r="Q1761" s="1">
        <f>IF(HEX2DEC(RIGHT(E1761,4))&gt;=32768,HEX2DEC(RIGHT(E1761,4))-65536,HEX2DEC(RIGHT(E1761,4)))/Codes!$N$2</f>
        <v>0</v>
      </c>
      <c r="R1761" s="1">
        <f>IF(HEX2DEC(LEFT(F1761,4))&gt;=32768,HEX2DEC(LEFT(F1761,4))-65536,HEX2DEC(LEFT(F1761,4)))/Codes!$N$2</f>
        <v>17.2</v>
      </c>
      <c r="S1761" s="1">
        <f>IF(HEX2DEC(RIGHT(F1761,4))&gt;=32768,HEX2DEC(RIGHT(F1761,4))-65536,HEX2DEC(RIGHT(F1761,4)))/Codes!$N$2</f>
        <v>11.2</v>
      </c>
      <c r="T1761" s="18">
        <f t="shared" si="497"/>
        <v>190</v>
      </c>
      <c r="U1761" s="1">
        <f t="shared" si="498"/>
        <v>50</v>
      </c>
      <c r="V1761" s="1">
        <f t="shared" si="499"/>
        <v>0</v>
      </c>
      <c r="W1761" s="1" t="str">
        <f t="shared" si="500"/>
        <v>100</v>
      </c>
      <c r="X1761" s="1">
        <f t="shared" si="501"/>
        <v>3</v>
      </c>
      <c r="Y1761" s="1">
        <f t="shared" si="502"/>
        <v>40</v>
      </c>
      <c r="Z1761" s="1" t="str">
        <f>VLOOKUP(BIN2DEC(MID(HEX2BIN(MID(H1761,3,2),8),2,5)),Codes!$E$1:$F$18,2)</f>
        <v>Slash</v>
      </c>
      <c r="AA1761" s="6" t="str">
        <f t="shared" si="503"/>
        <v>0</v>
      </c>
      <c r="AB1761" s="1">
        <f t="shared" si="504"/>
        <v>0</v>
      </c>
      <c r="AC1761" s="1" t="str">
        <f>VLOOKUP(BIN2DEC(RIGHT(HEX2BIN(MID(H1761,6,1),4),1)&amp;LEFT(HEX2BIN(MID(H1761,7,1),4),1)),Codes!$K$1:$L$5,2)</f>
        <v>L</v>
      </c>
      <c r="AD1761" s="1" t="str">
        <f>VLOOKUP(BIN2DEC(RIGHT(HEX2BIN(MID(H1761,7,1),4),3)&amp;LEFT(HEX2BIN(MID(H1761,8,1),4),2)),Codes!$H$2:$I$33,2)</f>
        <v>Slash</v>
      </c>
      <c r="AE1761" s="1" t="str">
        <f t="shared" si="505"/>
        <v>1</v>
      </c>
      <c r="AF1761" s="1" t="str">
        <f t="shared" si="506"/>
        <v>1</v>
      </c>
      <c r="AH1761" s="6">
        <f t="shared" si="507"/>
        <v>67</v>
      </c>
    </row>
    <row r="1762" spans="1:34">
      <c r="A1762" s="3" t="s">
        <v>4828</v>
      </c>
      <c r="B1762" s="1" t="s">
        <v>74</v>
      </c>
      <c r="C1762" s="6" t="s">
        <v>2473</v>
      </c>
      <c r="D1762" s="9" t="s">
        <v>1711</v>
      </c>
      <c r="E1762" s="14" t="s">
        <v>748</v>
      </c>
      <c r="F1762" s="9" t="s">
        <v>2332</v>
      </c>
      <c r="G1762" s="14" t="s">
        <v>4829</v>
      </c>
      <c r="H1762" s="9" t="s">
        <v>4814</v>
      </c>
      <c r="J1762" s="6" t="str">
        <f t="shared" si="491"/>
        <v>001011</v>
      </c>
      <c r="K1762" s="1">
        <f t="shared" si="492"/>
        <v>0</v>
      </c>
      <c r="L1762" s="6" t="str">
        <f t="shared" si="493"/>
        <v>00000</v>
      </c>
      <c r="M1762" s="1">
        <f t="shared" si="494"/>
        <v>0</v>
      </c>
      <c r="N1762" s="6" t="str">
        <f t="shared" si="495"/>
        <v>00</v>
      </c>
      <c r="O1762" s="1">
        <f t="shared" si="496"/>
        <v>10</v>
      </c>
      <c r="P1762" s="1">
        <f>IF(HEX2DEC(LEFT(E1762,4))&gt;=32768,HEX2DEC(LEFT(E1762,4))-65536,HEX2DEC(LEFT(E1762,4)))/Codes!$N$2</f>
        <v>12.8</v>
      </c>
      <c r="Q1762" s="1">
        <f>IF(HEX2DEC(RIGHT(E1762,4))&gt;=32768,HEX2DEC(RIGHT(E1762,4))-65536,HEX2DEC(RIGHT(E1762,4)))/Codes!$N$2</f>
        <v>0</v>
      </c>
      <c r="R1762" s="1">
        <f>IF(HEX2DEC(LEFT(F1762,4))&gt;=32768,HEX2DEC(LEFT(F1762,4))-65536,HEX2DEC(LEFT(F1762,4)))/Codes!$N$2</f>
        <v>12</v>
      </c>
      <c r="S1762" s="1">
        <f>IF(HEX2DEC(RIGHT(F1762,4))&gt;=32768,HEX2DEC(RIGHT(F1762,4))-65536,HEX2DEC(RIGHT(F1762,4)))/Codes!$N$2</f>
        <v>0</v>
      </c>
      <c r="T1762" s="18">
        <f t="shared" si="497"/>
        <v>90</v>
      </c>
      <c r="U1762" s="1">
        <f t="shared" si="498"/>
        <v>140</v>
      </c>
      <c r="V1762" s="1">
        <f t="shared" si="499"/>
        <v>0</v>
      </c>
      <c r="W1762" s="1" t="str">
        <f t="shared" si="500"/>
        <v>100</v>
      </c>
      <c r="X1762" s="1">
        <f t="shared" si="501"/>
        <v>3</v>
      </c>
      <c r="Y1762" s="1">
        <f t="shared" si="502"/>
        <v>40</v>
      </c>
      <c r="Z1762" s="1" t="str">
        <f>VLOOKUP(BIN2DEC(MID(HEX2BIN(MID(H1762,3,2),8),2,5)),Codes!$E$1:$F$18,2)</f>
        <v>Slash</v>
      </c>
      <c r="AA1762" s="6" t="str">
        <f t="shared" si="503"/>
        <v>0</v>
      </c>
      <c r="AB1762" s="1">
        <f t="shared" si="504"/>
        <v>0</v>
      </c>
      <c r="AC1762" s="1" t="str">
        <f>VLOOKUP(BIN2DEC(RIGHT(HEX2BIN(MID(H1762,6,1),4),1)&amp;LEFT(HEX2BIN(MID(H1762,7,1),4),1)),Codes!$K$1:$L$5,2)</f>
        <v>L</v>
      </c>
      <c r="AD1762" s="1" t="str">
        <f>VLOOKUP(BIN2DEC(RIGHT(HEX2BIN(MID(H1762,7,1),4),3)&amp;LEFT(HEX2BIN(MID(H1762,8,1),4),2)),Codes!$H$2:$I$33,2)</f>
        <v>Burn</v>
      </c>
      <c r="AE1762" s="1" t="str">
        <f t="shared" si="505"/>
        <v>1</v>
      </c>
      <c r="AF1762" s="1" t="str">
        <f t="shared" si="506"/>
        <v>1</v>
      </c>
      <c r="AH1762" s="6">
        <f t="shared" si="507"/>
        <v>72</v>
      </c>
    </row>
    <row r="1763" spans="1:34">
      <c r="A1763" s="3" t="s">
        <v>4830</v>
      </c>
      <c r="B1763" s="1" t="s">
        <v>74</v>
      </c>
      <c r="C1763" s="6" t="s">
        <v>2479</v>
      </c>
      <c r="D1763" s="9" t="s">
        <v>2326</v>
      </c>
      <c r="E1763" s="9" t="s">
        <v>2516</v>
      </c>
      <c r="F1763" s="9" t="s">
        <v>91</v>
      </c>
      <c r="G1763" s="9" t="s">
        <v>102</v>
      </c>
      <c r="H1763" s="9" t="s">
        <v>140</v>
      </c>
      <c r="J1763" s="6" t="str">
        <f t="shared" si="491"/>
        <v>001011</v>
      </c>
      <c r="K1763" s="1">
        <f t="shared" si="492"/>
        <v>0</v>
      </c>
      <c r="L1763" s="6" t="str">
        <f t="shared" si="493"/>
        <v>00000</v>
      </c>
      <c r="M1763" s="1">
        <f t="shared" si="494"/>
        <v>30</v>
      </c>
      <c r="N1763" s="6" t="str">
        <f t="shared" si="495"/>
        <v>00</v>
      </c>
      <c r="O1763" s="1">
        <f t="shared" si="496"/>
        <v>13</v>
      </c>
      <c r="P1763" s="1">
        <f>IF(HEX2DEC(LEFT(E1763,4))&gt;=32768,HEX2DEC(LEFT(E1763,4))-65536,HEX2DEC(LEFT(E1763,4)))/Codes!$N$2</f>
        <v>10</v>
      </c>
      <c r="Q1763" s="1">
        <f>IF(HEX2DEC(RIGHT(E1763,4))&gt;=32768,HEX2DEC(RIGHT(E1763,4))-65536,HEX2DEC(RIGHT(E1763,4)))/Codes!$N$2</f>
        <v>0</v>
      </c>
      <c r="R1763" s="1">
        <f>IF(HEX2DEC(LEFT(F1763,4))&gt;=32768,HEX2DEC(LEFT(F1763,4))-65536,HEX2DEC(LEFT(F1763,4)))/Codes!$N$2</f>
        <v>0</v>
      </c>
      <c r="S1763" s="1">
        <f>IF(HEX2DEC(RIGHT(F1763,4))&gt;=32768,HEX2DEC(RIGHT(F1763,4))-65536,HEX2DEC(RIGHT(F1763,4)))/Codes!$N$2</f>
        <v>0</v>
      </c>
      <c r="T1763" s="18">
        <f t="shared" si="497"/>
        <v>361</v>
      </c>
      <c r="U1763" s="1">
        <f t="shared" si="498"/>
        <v>80</v>
      </c>
      <c r="V1763" s="1">
        <f t="shared" si="499"/>
        <v>0</v>
      </c>
      <c r="W1763" s="1" t="str">
        <f t="shared" si="500"/>
        <v>100</v>
      </c>
      <c r="X1763" s="1">
        <f t="shared" si="501"/>
        <v>3</v>
      </c>
      <c r="Y1763" s="1">
        <f t="shared" si="502"/>
        <v>20</v>
      </c>
      <c r="Z1763" s="1" t="str">
        <f>VLOOKUP(BIN2DEC(MID(HEX2BIN(MID(H1763,3,2),8),2,5)),Codes!$E$1:$F$18,2)</f>
        <v>Normal</v>
      </c>
      <c r="AA1763" s="6" t="str">
        <f t="shared" si="503"/>
        <v>0</v>
      </c>
      <c r="AB1763" s="1">
        <f t="shared" si="504"/>
        <v>0</v>
      </c>
      <c r="AC1763" s="1" t="str">
        <f>VLOOKUP(BIN2DEC(RIGHT(HEX2BIN(MID(H1763,6,1),4),1)&amp;LEFT(HEX2BIN(MID(H1763,7,1),4),1)),Codes!$K$1:$L$5,2)</f>
        <v>L</v>
      </c>
      <c r="AD1763" s="1" t="str">
        <f>VLOOKUP(BIN2DEC(RIGHT(HEX2BIN(MID(H1763,7,1),4),3)&amp;LEFT(HEX2BIN(MID(H1763,8,1),4),2)),Codes!$H$2:$I$33,2)</f>
        <v>Punch</v>
      </c>
      <c r="AE1763" s="1" t="str">
        <f t="shared" si="505"/>
        <v>1</v>
      </c>
      <c r="AF1763" s="1" t="str">
        <f t="shared" si="506"/>
        <v>1</v>
      </c>
      <c r="AH1763" s="6">
        <f t="shared" si="507"/>
        <v>65</v>
      </c>
    </row>
    <row r="1764" spans="1:34">
      <c r="A1764" s="3" t="s">
        <v>4831</v>
      </c>
      <c r="B1764" s="1" t="s">
        <v>74</v>
      </c>
      <c r="C1764" s="6" t="s">
        <v>1726</v>
      </c>
      <c r="D1764" s="9" t="s">
        <v>4457</v>
      </c>
      <c r="E1764" s="9" t="s">
        <v>448</v>
      </c>
      <c r="F1764" s="9" t="s">
        <v>91</v>
      </c>
      <c r="G1764" s="9" t="s">
        <v>102</v>
      </c>
      <c r="H1764" s="9" t="s">
        <v>2483</v>
      </c>
      <c r="J1764" s="6" t="str">
        <f t="shared" si="491"/>
        <v>001011</v>
      </c>
      <c r="K1764" s="1">
        <f t="shared" si="492"/>
        <v>0</v>
      </c>
      <c r="L1764" s="6" t="str">
        <f t="shared" si="493"/>
        <v>00000</v>
      </c>
      <c r="M1764" s="1">
        <f t="shared" si="494"/>
        <v>38</v>
      </c>
      <c r="N1764" s="6" t="str">
        <f t="shared" si="495"/>
        <v>00</v>
      </c>
      <c r="O1764" s="1">
        <f t="shared" si="496"/>
        <v>14</v>
      </c>
      <c r="P1764" s="1">
        <f>IF(HEX2DEC(LEFT(E1764,4))&gt;=32768,HEX2DEC(LEFT(E1764,4))-65536,HEX2DEC(LEFT(E1764,4)))/Codes!$N$2</f>
        <v>6.4</v>
      </c>
      <c r="Q1764" s="1">
        <f>IF(HEX2DEC(RIGHT(E1764,4))&gt;=32768,HEX2DEC(RIGHT(E1764,4))-65536,HEX2DEC(RIGHT(E1764,4)))/Codes!$N$2</f>
        <v>0</v>
      </c>
      <c r="R1764" s="1">
        <f>IF(HEX2DEC(LEFT(F1764,4))&gt;=32768,HEX2DEC(LEFT(F1764,4))-65536,HEX2DEC(LEFT(F1764,4)))/Codes!$N$2</f>
        <v>0</v>
      </c>
      <c r="S1764" s="1">
        <f>IF(HEX2DEC(RIGHT(F1764,4))&gt;=32768,HEX2DEC(RIGHT(F1764,4))-65536,HEX2DEC(RIGHT(F1764,4)))/Codes!$N$2</f>
        <v>0</v>
      </c>
      <c r="T1764" s="18">
        <f t="shared" si="497"/>
        <v>361</v>
      </c>
      <c r="U1764" s="1">
        <f t="shared" si="498"/>
        <v>80</v>
      </c>
      <c r="V1764" s="1">
        <f t="shared" si="499"/>
        <v>0</v>
      </c>
      <c r="W1764" s="1" t="str">
        <f t="shared" si="500"/>
        <v>100</v>
      </c>
      <c r="X1764" s="1">
        <f t="shared" si="501"/>
        <v>3</v>
      </c>
      <c r="Y1764" s="1">
        <f t="shared" si="502"/>
        <v>50</v>
      </c>
      <c r="Z1764" s="1" t="str">
        <f>VLOOKUP(BIN2DEC(MID(HEX2BIN(MID(H1764,3,2),8),2,5)),Codes!$E$1:$F$18,2)</f>
        <v>Normal</v>
      </c>
      <c r="AA1764" s="6" t="str">
        <f t="shared" si="503"/>
        <v>0</v>
      </c>
      <c r="AB1764" s="1">
        <f t="shared" si="504"/>
        <v>0</v>
      </c>
      <c r="AC1764" s="1" t="str">
        <f>VLOOKUP(BIN2DEC(RIGHT(HEX2BIN(MID(H1764,6,1),4),1)&amp;LEFT(HEX2BIN(MID(H1764,7,1),4),1)),Codes!$K$1:$L$5,2)</f>
        <v>L</v>
      </c>
      <c r="AD1764" s="1" t="str">
        <f>VLOOKUP(BIN2DEC(RIGHT(HEX2BIN(MID(H1764,7,1),4),3)&amp;LEFT(HEX2BIN(MID(H1764,8,1),4),2)),Codes!$H$2:$I$33,2)</f>
        <v>Punch</v>
      </c>
      <c r="AE1764" s="1" t="str">
        <f t="shared" si="505"/>
        <v>1</v>
      </c>
      <c r="AF1764" s="1" t="str">
        <f t="shared" si="506"/>
        <v>1</v>
      </c>
      <c r="AH1764" s="6">
        <f t="shared" si="507"/>
        <v>65</v>
      </c>
    </row>
    <row r="1765" spans="1:34">
      <c r="A1765" s="3" t="s">
        <v>4832</v>
      </c>
      <c r="B1765" s="1" t="s">
        <v>74</v>
      </c>
      <c r="C1765" s="6" t="s">
        <v>1726</v>
      </c>
      <c r="D1765" s="9" t="s">
        <v>4833</v>
      </c>
      <c r="E1765" s="9" t="s">
        <v>232</v>
      </c>
      <c r="F1765" s="9" t="s">
        <v>91</v>
      </c>
      <c r="G1765" s="9" t="s">
        <v>102</v>
      </c>
      <c r="H1765" s="9" t="s">
        <v>2483</v>
      </c>
      <c r="J1765" s="6" t="str">
        <f t="shared" si="491"/>
        <v>001011</v>
      </c>
      <c r="K1765" s="1">
        <f t="shared" si="492"/>
        <v>1</v>
      </c>
      <c r="L1765" s="6" t="str">
        <f t="shared" si="493"/>
        <v>00000</v>
      </c>
      <c r="M1765" s="1">
        <f t="shared" si="494"/>
        <v>34</v>
      </c>
      <c r="N1765" s="6" t="str">
        <f t="shared" si="495"/>
        <v>00</v>
      </c>
      <c r="O1765" s="1">
        <f t="shared" si="496"/>
        <v>12</v>
      </c>
      <c r="P1765" s="1">
        <f>IF(HEX2DEC(LEFT(E1765,4))&gt;=32768,HEX2DEC(LEFT(E1765,4))-65536,HEX2DEC(LEFT(E1765,4)))/Codes!$N$2</f>
        <v>4.8</v>
      </c>
      <c r="Q1765" s="1">
        <f>IF(HEX2DEC(RIGHT(E1765,4))&gt;=32768,HEX2DEC(RIGHT(E1765,4))-65536,HEX2DEC(RIGHT(E1765,4)))/Codes!$N$2</f>
        <v>0</v>
      </c>
      <c r="R1765" s="1">
        <f>IF(HEX2DEC(LEFT(F1765,4))&gt;=32768,HEX2DEC(LEFT(F1765,4))-65536,HEX2DEC(LEFT(F1765,4)))/Codes!$N$2</f>
        <v>0</v>
      </c>
      <c r="S1765" s="1">
        <f>IF(HEX2DEC(RIGHT(F1765,4))&gt;=32768,HEX2DEC(RIGHT(F1765,4))-65536,HEX2DEC(RIGHT(F1765,4)))/Codes!$N$2</f>
        <v>0</v>
      </c>
      <c r="T1765" s="18">
        <f t="shared" si="497"/>
        <v>361</v>
      </c>
      <c r="U1765" s="1">
        <f t="shared" si="498"/>
        <v>80</v>
      </c>
      <c r="V1765" s="1">
        <f t="shared" si="499"/>
        <v>0</v>
      </c>
      <c r="W1765" s="1" t="str">
        <f t="shared" si="500"/>
        <v>100</v>
      </c>
      <c r="X1765" s="1">
        <f t="shared" si="501"/>
        <v>3</v>
      </c>
      <c r="Y1765" s="1">
        <f t="shared" si="502"/>
        <v>50</v>
      </c>
      <c r="Z1765" s="1" t="str">
        <f>VLOOKUP(BIN2DEC(MID(HEX2BIN(MID(H1765,3,2),8),2,5)),Codes!$E$1:$F$18,2)</f>
        <v>Normal</v>
      </c>
      <c r="AA1765" s="6" t="str">
        <f t="shared" si="503"/>
        <v>0</v>
      </c>
      <c r="AB1765" s="1">
        <f t="shared" si="504"/>
        <v>0</v>
      </c>
      <c r="AC1765" s="1" t="str">
        <f>VLOOKUP(BIN2DEC(RIGHT(HEX2BIN(MID(H1765,6,1),4),1)&amp;LEFT(HEX2BIN(MID(H1765,7,1),4),1)),Codes!$K$1:$L$5,2)</f>
        <v>L</v>
      </c>
      <c r="AD1765" s="1" t="str">
        <f>VLOOKUP(BIN2DEC(RIGHT(HEX2BIN(MID(H1765,7,1),4),3)&amp;LEFT(HEX2BIN(MID(H1765,8,1),4),2)),Codes!$H$2:$I$33,2)</f>
        <v>Punch</v>
      </c>
      <c r="AE1765" s="1" t="str">
        <f t="shared" si="505"/>
        <v>1</v>
      </c>
      <c r="AF1765" s="1" t="str">
        <f t="shared" si="506"/>
        <v>1</v>
      </c>
      <c r="AH1765" s="6">
        <f t="shared" si="507"/>
        <v>65</v>
      </c>
    </row>
    <row r="1766" spans="1:34">
      <c r="A1766" s="3" t="s">
        <v>4834</v>
      </c>
      <c r="B1766" s="1" t="s">
        <v>74</v>
      </c>
      <c r="C1766" s="6" t="s">
        <v>1726</v>
      </c>
      <c r="D1766" s="9" t="s">
        <v>4835</v>
      </c>
      <c r="E1766" s="9" t="s">
        <v>232</v>
      </c>
      <c r="F1766" s="9" t="s">
        <v>91</v>
      </c>
      <c r="G1766" s="9" t="s">
        <v>102</v>
      </c>
      <c r="H1766" s="9" t="s">
        <v>2483</v>
      </c>
      <c r="J1766" s="6" t="str">
        <f t="shared" si="491"/>
        <v>001011</v>
      </c>
      <c r="K1766" s="1">
        <f t="shared" si="492"/>
        <v>2</v>
      </c>
      <c r="L1766" s="6" t="str">
        <f t="shared" si="493"/>
        <v>00000</v>
      </c>
      <c r="M1766" s="1">
        <f t="shared" si="494"/>
        <v>60</v>
      </c>
      <c r="N1766" s="6" t="str">
        <f t="shared" si="495"/>
        <v>00</v>
      </c>
      <c r="O1766" s="1">
        <f t="shared" si="496"/>
        <v>11</v>
      </c>
      <c r="P1766" s="1">
        <f>IF(HEX2DEC(LEFT(E1766,4))&gt;=32768,HEX2DEC(LEFT(E1766,4))-65536,HEX2DEC(LEFT(E1766,4)))/Codes!$N$2</f>
        <v>4.8</v>
      </c>
      <c r="Q1766" s="1">
        <f>IF(HEX2DEC(RIGHT(E1766,4))&gt;=32768,HEX2DEC(RIGHT(E1766,4))-65536,HEX2DEC(RIGHT(E1766,4)))/Codes!$N$2</f>
        <v>0</v>
      </c>
      <c r="R1766" s="1">
        <f>IF(HEX2DEC(LEFT(F1766,4))&gt;=32768,HEX2DEC(LEFT(F1766,4))-65536,HEX2DEC(LEFT(F1766,4)))/Codes!$N$2</f>
        <v>0</v>
      </c>
      <c r="S1766" s="1">
        <f>IF(HEX2DEC(RIGHT(F1766,4))&gt;=32768,HEX2DEC(RIGHT(F1766,4))-65536,HEX2DEC(RIGHT(F1766,4)))/Codes!$N$2</f>
        <v>0</v>
      </c>
      <c r="T1766" s="18">
        <f t="shared" si="497"/>
        <v>361</v>
      </c>
      <c r="U1766" s="1">
        <f t="shared" si="498"/>
        <v>80</v>
      </c>
      <c r="V1766" s="1">
        <f t="shared" si="499"/>
        <v>0</v>
      </c>
      <c r="W1766" s="1" t="str">
        <f t="shared" si="500"/>
        <v>100</v>
      </c>
      <c r="X1766" s="1">
        <f t="shared" si="501"/>
        <v>3</v>
      </c>
      <c r="Y1766" s="1">
        <f t="shared" si="502"/>
        <v>50</v>
      </c>
      <c r="Z1766" s="1" t="str">
        <f>VLOOKUP(BIN2DEC(MID(HEX2BIN(MID(H1766,3,2),8),2,5)),Codes!$E$1:$F$18,2)</f>
        <v>Normal</v>
      </c>
      <c r="AA1766" s="6" t="str">
        <f t="shared" si="503"/>
        <v>0</v>
      </c>
      <c r="AB1766" s="1">
        <f t="shared" si="504"/>
        <v>0</v>
      </c>
      <c r="AC1766" s="1" t="str">
        <f>VLOOKUP(BIN2DEC(RIGHT(HEX2BIN(MID(H1766,6,1),4),1)&amp;LEFT(HEX2BIN(MID(H1766,7,1),4),1)),Codes!$K$1:$L$5,2)</f>
        <v>L</v>
      </c>
      <c r="AD1766" s="1" t="str">
        <f>VLOOKUP(BIN2DEC(RIGHT(HEX2BIN(MID(H1766,7,1),4),3)&amp;LEFT(HEX2BIN(MID(H1766,8,1),4),2)),Codes!$H$2:$I$33,2)</f>
        <v>Punch</v>
      </c>
      <c r="AE1766" s="1" t="str">
        <f t="shared" si="505"/>
        <v>1</v>
      </c>
      <c r="AF1766" s="1" t="str">
        <f t="shared" si="506"/>
        <v>1</v>
      </c>
      <c r="AH1766" s="6">
        <f t="shared" si="507"/>
        <v>65</v>
      </c>
    </row>
    <row r="1767" spans="1:34">
      <c r="A1767" s="3" t="s">
        <v>4836</v>
      </c>
      <c r="B1767" s="1" t="s">
        <v>74</v>
      </c>
      <c r="C1767" s="6" t="s">
        <v>158</v>
      </c>
      <c r="D1767" s="9" t="s">
        <v>4837</v>
      </c>
      <c r="E1767" s="9" t="s">
        <v>773</v>
      </c>
      <c r="F1767" s="9" t="s">
        <v>4838</v>
      </c>
      <c r="G1767" s="9" t="s">
        <v>2493</v>
      </c>
      <c r="H1767" s="9" t="s">
        <v>4839</v>
      </c>
      <c r="J1767" s="6" t="str">
        <f t="shared" si="491"/>
        <v>001011</v>
      </c>
      <c r="K1767" s="1">
        <f t="shared" si="492"/>
        <v>0</v>
      </c>
      <c r="L1767" s="6" t="str">
        <f t="shared" si="493"/>
        <v>00000</v>
      </c>
      <c r="M1767" s="1">
        <f t="shared" si="494"/>
        <v>29</v>
      </c>
      <c r="N1767" s="6" t="str">
        <f t="shared" si="495"/>
        <v>00</v>
      </c>
      <c r="O1767" s="1">
        <f t="shared" si="496"/>
        <v>13</v>
      </c>
      <c r="P1767" s="1">
        <f>IF(HEX2DEC(LEFT(E1767,4))&gt;=32768,HEX2DEC(LEFT(E1767,4))-65536,HEX2DEC(LEFT(E1767,4)))/Codes!$N$2</f>
        <v>8.8000000000000007</v>
      </c>
      <c r="Q1767" s="1">
        <f>IF(HEX2DEC(RIGHT(E1767,4))&gt;=32768,HEX2DEC(RIGHT(E1767,4))-65536,HEX2DEC(RIGHT(E1767,4)))/Codes!$N$2</f>
        <v>0</v>
      </c>
      <c r="R1767" s="1">
        <f>IF(HEX2DEC(LEFT(F1767,4))&gt;=32768,HEX2DEC(LEFT(F1767,4))-65536,HEX2DEC(LEFT(F1767,4)))/Codes!$N$2</f>
        <v>2.4</v>
      </c>
      <c r="S1767" s="1">
        <f>IF(HEX2DEC(RIGHT(F1767,4))&gt;=32768,HEX2DEC(RIGHT(F1767,4))-65536,HEX2DEC(RIGHT(F1767,4)))/Codes!$N$2</f>
        <v>-3.2</v>
      </c>
      <c r="T1767" s="18">
        <f t="shared" si="497"/>
        <v>24</v>
      </c>
      <c r="U1767" s="1">
        <f t="shared" si="498"/>
        <v>80</v>
      </c>
      <c r="V1767" s="1">
        <f t="shared" si="499"/>
        <v>0</v>
      </c>
      <c r="W1767" s="1" t="str">
        <f t="shared" si="500"/>
        <v>100</v>
      </c>
      <c r="X1767" s="1">
        <f t="shared" si="501"/>
        <v>3</v>
      </c>
      <c r="Y1767" s="1">
        <f t="shared" si="502"/>
        <v>25</v>
      </c>
      <c r="Z1767" s="1" t="str">
        <f>VLOOKUP(BIN2DEC(MID(HEX2BIN(MID(H1767,3,2),8),2,5)),Codes!$E$1:$F$18,2)</f>
        <v>Slash</v>
      </c>
      <c r="AA1767" s="6" t="str">
        <f t="shared" si="503"/>
        <v>0</v>
      </c>
      <c r="AB1767" s="1">
        <f t="shared" si="504"/>
        <v>0</v>
      </c>
      <c r="AC1767" s="1" t="str">
        <f>VLOOKUP(BIN2DEC(RIGHT(HEX2BIN(MID(H1767,6,1),4),1)&amp;LEFT(HEX2BIN(MID(H1767,7,1),4),1)),Codes!$K$1:$L$5,2)</f>
        <v>L</v>
      </c>
      <c r="AD1767" s="1" t="str">
        <f>VLOOKUP(BIN2DEC(RIGHT(HEX2BIN(MID(H1767,7,1),4),3)&amp;LEFT(HEX2BIN(MID(H1767,8,1),4),2)),Codes!$H$2:$I$33,2)</f>
        <v>Slash</v>
      </c>
      <c r="AE1767" s="1" t="str">
        <f t="shared" si="505"/>
        <v>1</v>
      </c>
      <c r="AF1767" s="1" t="str">
        <f t="shared" si="506"/>
        <v>1</v>
      </c>
      <c r="AH1767" s="6">
        <f t="shared" si="507"/>
        <v>67</v>
      </c>
    </row>
    <row r="1768" spans="1:34">
      <c r="A1768" s="3" t="s">
        <v>4840</v>
      </c>
      <c r="B1768" s="1" t="s">
        <v>74</v>
      </c>
      <c r="C1768" s="6" t="s">
        <v>159</v>
      </c>
      <c r="D1768" s="9" t="s">
        <v>4841</v>
      </c>
      <c r="E1768" s="9" t="s">
        <v>773</v>
      </c>
      <c r="F1768" s="9" t="s">
        <v>4838</v>
      </c>
      <c r="G1768" s="9" t="s">
        <v>102</v>
      </c>
      <c r="H1768" s="9" t="s">
        <v>4842</v>
      </c>
      <c r="J1768" s="6" t="str">
        <f t="shared" si="491"/>
        <v>001011</v>
      </c>
      <c r="K1768" s="1">
        <f t="shared" si="492"/>
        <v>0</v>
      </c>
      <c r="L1768" s="6" t="str">
        <f t="shared" si="493"/>
        <v>00000</v>
      </c>
      <c r="M1768" s="1">
        <f t="shared" si="494"/>
        <v>29</v>
      </c>
      <c r="N1768" s="6" t="str">
        <f t="shared" si="495"/>
        <v>00</v>
      </c>
      <c r="O1768" s="1">
        <f t="shared" si="496"/>
        <v>9</v>
      </c>
      <c r="P1768" s="1">
        <f>IF(HEX2DEC(LEFT(E1768,4))&gt;=32768,HEX2DEC(LEFT(E1768,4))-65536,HEX2DEC(LEFT(E1768,4)))/Codes!$N$2</f>
        <v>8.8000000000000007</v>
      </c>
      <c r="Q1768" s="1">
        <f>IF(HEX2DEC(RIGHT(E1768,4))&gt;=32768,HEX2DEC(RIGHT(E1768,4))-65536,HEX2DEC(RIGHT(E1768,4)))/Codes!$N$2</f>
        <v>0</v>
      </c>
      <c r="R1768" s="1">
        <f>IF(HEX2DEC(LEFT(F1768,4))&gt;=32768,HEX2DEC(LEFT(F1768,4))-65536,HEX2DEC(LEFT(F1768,4)))/Codes!$N$2</f>
        <v>2.4</v>
      </c>
      <c r="S1768" s="1">
        <f>IF(HEX2DEC(RIGHT(F1768,4))&gt;=32768,HEX2DEC(RIGHT(F1768,4))-65536,HEX2DEC(RIGHT(F1768,4)))/Codes!$N$2</f>
        <v>-3.2</v>
      </c>
      <c r="T1768" s="18">
        <f t="shared" si="497"/>
        <v>361</v>
      </c>
      <c r="U1768" s="1">
        <f t="shared" si="498"/>
        <v>80</v>
      </c>
      <c r="V1768" s="1">
        <f t="shared" si="499"/>
        <v>0</v>
      </c>
      <c r="W1768" s="1" t="str">
        <f t="shared" si="500"/>
        <v>100</v>
      </c>
      <c r="X1768" s="1">
        <f t="shared" si="501"/>
        <v>3</v>
      </c>
      <c r="Y1768" s="1">
        <f t="shared" si="502"/>
        <v>25</v>
      </c>
      <c r="Z1768" s="1" t="str">
        <f>VLOOKUP(BIN2DEC(MID(HEX2BIN(MID(H1768,3,2),8),2,5)),Codes!$E$1:$F$18,2)</f>
        <v>Slash</v>
      </c>
      <c r="AA1768" s="6" t="str">
        <f t="shared" si="503"/>
        <v>0</v>
      </c>
      <c r="AB1768" s="1">
        <f t="shared" si="504"/>
        <v>0</v>
      </c>
      <c r="AC1768" s="1" t="str">
        <f>VLOOKUP(BIN2DEC(RIGHT(HEX2BIN(MID(H1768,6,1),4),1)&amp;LEFT(HEX2BIN(MID(H1768,7,1),4),1)),Codes!$K$1:$L$5,2)</f>
        <v>M</v>
      </c>
      <c r="AD1768" s="1" t="str">
        <f>VLOOKUP(BIN2DEC(RIGHT(HEX2BIN(MID(H1768,7,1),4),3)&amp;LEFT(HEX2BIN(MID(H1768,8,1),4),2)),Codes!$H$2:$I$33,2)</f>
        <v>Slash</v>
      </c>
      <c r="AE1768" s="1" t="str">
        <f t="shared" si="505"/>
        <v>1</v>
      </c>
      <c r="AF1768" s="1" t="str">
        <f t="shared" si="506"/>
        <v>1</v>
      </c>
      <c r="AH1768" s="6">
        <f t="shared" si="507"/>
        <v>35</v>
      </c>
    </row>
    <row r="1769" spans="1:34">
      <c r="A1769" s="3" t="s">
        <v>4843</v>
      </c>
      <c r="B1769" s="1" t="s">
        <v>74</v>
      </c>
      <c r="C1769" s="6" t="s">
        <v>1305</v>
      </c>
      <c r="D1769" s="9" t="s">
        <v>2496</v>
      </c>
      <c r="E1769" s="9" t="s">
        <v>773</v>
      </c>
      <c r="F1769" s="9" t="s">
        <v>265</v>
      </c>
      <c r="G1769" s="9" t="s">
        <v>2497</v>
      </c>
      <c r="H1769" s="9" t="s">
        <v>2483</v>
      </c>
      <c r="J1769" s="6" t="str">
        <f t="shared" si="491"/>
        <v>001011</v>
      </c>
      <c r="K1769" s="1">
        <f t="shared" si="492"/>
        <v>0</v>
      </c>
      <c r="L1769" s="6" t="str">
        <f t="shared" si="493"/>
        <v>00000</v>
      </c>
      <c r="M1769" s="1">
        <f t="shared" si="494"/>
        <v>48</v>
      </c>
      <c r="N1769" s="6" t="str">
        <f t="shared" si="495"/>
        <v>00</v>
      </c>
      <c r="O1769" s="1">
        <f t="shared" si="496"/>
        <v>17</v>
      </c>
      <c r="P1769" s="1">
        <f>IF(HEX2DEC(LEFT(E1769,4))&gt;=32768,HEX2DEC(LEFT(E1769,4))-65536,HEX2DEC(LEFT(E1769,4)))/Codes!$N$2</f>
        <v>8.8000000000000007</v>
      </c>
      <c r="Q1769" s="1">
        <f>IF(HEX2DEC(RIGHT(E1769,4))&gt;=32768,HEX2DEC(RIGHT(E1769,4))-65536,HEX2DEC(RIGHT(E1769,4)))/Codes!$N$2</f>
        <v>0</v>
      </c>
      <c r="R1769" s="1">
        <f>IF(HEX2DEC(LEFT(F1769,4))&gt;=32768,HEX2DEC(LEFT(F1769,4))-65536,HEX2DEC(LEFT(F1769,4)))/Codes!$N$2</f>
        <v>2.4</v>
      </c>
      <c r="S1769" s="1">
        <f>IF(HEX2DEC(RIGHT(F1769,4))&gt;=32768,HEX2DEC(RIGHT(F1769,4))-65536,HEX2DEC(RIGHT(F1769,4)))/Codes!$N$2</f>
        <v>0</v>
      </c>
      <c r="T1769" s="18">
        <f t="shared" si="497"/>
        <v>85</v>
      </c>
      <c r="U1769" s="1">
        <f t="shared" si="498"/>
        <v>100</v>
      </c>
      <c r="V1769" s="1">
        <f t="shared" si="499"/>
        <v>0</v>
      </c>
      <c r="W1769" s="1" t="str">
        <f t="shared" si="500"/>
        <v>100</v>
      </c>
      <c r="X1769" s="1">
        <f t="shared" si="501"/>
        <v>3</v>
      </c>
      <c r="Y1769" s="1">
        <f t="shared" si="502"/>
        <v>50</v>
      </c>
      <c r="Z1769" s="1" t="str">
        <f>VLOOKUP(BIN2DEC(MID(HEX2BIN(MID(H1769,3,2),8),2,5)),Codes!$E$1:$F$18,2)</f>
        <v>Normal</v>
      </c>
      <c r="AA1769" s="6" t="str">
        <f t="shared" si="503"/>
        <v>0</v>
      </c>
      <c r="AB1769" s="1">
        <f t="shared" si="504"/>
        <v>0</v>
      </c>
      <c r="AC1769" s="1" t="str">
        <f>VLOOKUP(BIN2DEC(RIGHT(HEX2BIN(MID(H1769,6,1),4),1)&amp;LEFT(HEX2BIN(MID(H1769,7,1),4),1)),Codes!$K$1:$L$5,2)</f>
        <v>L</v>
      </c>
      <c r="AD1769" s="1" t="str">
        <f>VLOOKUP(BIN2DEC(RIGHT(HEX2BIN(MID(H1769,7,1),4),3)&amp;LEFT(HEX2BIN(MID(H1769,8,1),4),2)),Codes!$H$2:$I$33,2)</f>
        <v>Punch</v>
      </c>
      <c r="AE1769" s="1" t="str">
        <f t="shared" si="505"/>
        <v>1</v>
      </c>
      <c r="AF1769" s="1" t="str">
        <f t="shared" si="506"/>
        <v>1</v>
      </c>
      <c r="AH1769" s="6">
        <f t="shared" si="507"/>
        <v>65</v>
      </c>
    </row>
    <row r="1770" spans="1:34">
      <c r="A1770" s="3" t="s">
        <v>4844</v>
      </c>
      <c r="B1770" s="1" t="s">
        <v>74</v>
      </c>
      <c r="C1770" s="6" t="s">
        <v>4845</v>
      </c>
      <c r="D1770" s="9" t="s">
        <v>4846</v>
      </c>
      <c r="E1770" s="9" t="s">
        <v>2735</v>
      </c>
      <c r="F1770" s="9" t="s">
        <v>91</v>
      </c>
      <c r="G1770" s="9" t="s">
        <v>2500</v>
      </c>
      <c r="H1770" s="9" t="s">
        <v>992</v>
      </c>
      <c r="J1770" s="6" t="str">
        <f t="shared" si="491"/>
        <v>001011</v>
      </c>
      <c r="K1770" s="1">
        <f t="shared" si="492"/>
        <v>0</v>
      </c>
      <c r="L1770" s="6" t="str">
        <f t="shared" si="493"/>
        <v>00000</v>
      </c>
      <c r="M1770" s="1">
        <f t="shared" si="494"/>
        <v>30</v>
      </c>
      <c r="N1770" s="6" t="str">
        <f t="shared" si="495"/>
        <v>00</v>
      </c>
      <c r="O1770" s="1">
        <f t="shared" si="496"/>
        <v>3</v>
      </c>
      <c r="P1770" s="1">
        <f>IF(HEX2DEC(LEFT(E1770,4))&gt;=32768,HEX2DEC(LEFT(E1770,4))-65536,HEX2DEC(LEFT(E1770,4)))/Codes!$N$2</f>
        <v>9.6</v>
      </c>
      <c r="Q1770" s="1">
        <f>IF(HEX2DEC(RIGHT(E1770,4))&gt;=32768,HEX2DEC(RIGHT(E1770,4))-65536,HEX2DEC(RIGHT(E1770,4)))/Codes!$N$2</f>
        <v>0</v>
      </c>
      <c r="R1770" s="1">
        <f>IF(HEX2DEC(LEFT(F1770,4))&gt;=32768,HEX2DEC(LEFT(F1770,4))-65536,HEX2DEC(LEFT(F1770,4)))/Codes!$N$2</f>
        <v>0</v>
      </c>
      <c r="S1770" s="1">
        <f>IF(HEX2DEC(RIGHT(F1770,4))&gt;=32768,HEX2DEC(RIGHT(F1770,4))-65536,HEX2DEC(RIGHT(F1770,4)))/Codes!$N$2</f>
        <v>0</v>
      </c>
      <c r="T1770" s="18">
        <f t="shared" si="497"/>
        <v>80</v>
      </c>
      <c r="U1770" s="1">
        <f t="shared" si="498"/>
        <v>100</v>
      </c>
      <c r="V1770" s="1">
        <f t="shared" si="499"/>
        <v>18</v>
      </c>
      <c r="W1770" s="1" t="str">
        <f t="shared" si="500"/>
        <v>100</v>
      </c>
      <c r="X1770" s="1">
        <f t="shared" si="501"/>
        <v>3</v>
      </c>
      <c r="Y1770" s="1">
        <f t="shared" si="502"/>
        <v>0</v>
      </c>
      <c r="Z1770" s="1" t="str">
        <f>VLOOKUP(BIN2DEC(MID(HEX2BIN(MID(H1770,3,2),8),2,5)),Codes!$E$1:$F$18,2)</f>
        <v>Slash</v>
      </c>
      <c r="AA1770" s="6" t="str">
        <f t="shared" si="503"/>
        <v>0</v>
      </c>
      <c r="AB1770" s="1">
        <f t="shared" si="504"/>
        <v>0</v>
      </c>
      <c r="AC1770" s="1" t="str">
        <f>VLOOKUP(BIN2DEC(RIGHT(HEX2BIN(MID(H1770,6,1),4),1)&amp;LEFT(HEX2BIN(MID(H1770,7,1),4),1)),Codes!$K$1:$L$5,2)</f>
        <v>S</v>
      </c>
      <c r="AD1770" s="1" t="str">
        <f>VLOOKUP(BIN2DEC(RIGHT(HEX2BIN(MID(H1770,7,1),4),3)&amp;LEFT(HEX2BIN(MID(H1770,8,1),4),2)),Codes!$H$2:$I$33,2)</f>
        <v>Slash</v>
      </c>
      <c r="AE1770" s="1" t="str">
        <f t="shared" si="505"/>
        <v>1</v>
      </c>
      <c r="AF1770" s="1" t="str">
        <f t="shared" si="506"/>
        <v>1</v>
      </c>
      <c r="AH1770" s="6">
        <f t="shared" si="507"/>
        <v>3</v>
      </c>
    </row>
    <row r="1771" spans="1:34">
      <c r="A1771" s="3" t="s">
        <v>4847</v>
      </c>
      <c r="B1771" s="1" t="s">
        <v>74</v>
      </c>
      <c r="C1771" s="6" t="s">
        <v>1869</v>
      </c>
      <c r="D1771" s="9" t="s">
        <v>255</v>
      </c>
      <c r="E1771" s="9" t="s">
        <v>955</v>
      </c>
      <c r="F1771" s="9" t="s">
        <v>4848</v>
      </c>
      <c r="G1771" s="9" t="s">
        <v>4849</v>
      </c>
      <c r="H1771" s="9" t="s">
        <v>4850</v>
      </c>
      <c r="J1771" s="6" t="str">
        <f t="shared" si="491"/>
        <v>001011</v>
      </c>
      <c r="K1771" s="1">
        <f t="shared" si="492"/>
        <v>0</v>
      </c>
      <c r="L1771" s="6" t="str">
        <f t="shared" si="493"/>
        <v>00000</v>
      </c>
      <c r="M1771" s="1">
        <f t="shared" si="494"/>
        <v>0</v>
      </c>
      <c r="N1771" s="6" t="str">
        <f t="shared" si="495"/>
        <v>00</v>
      </c>
      <c r="O1771" s="1">
        <f t="shared" si="496"/>
        <v>2</v>
      </c>
      <c r="P1771" s="1">
        <f>IF(HEX2DEC(LEFT(E1771,4))&gt;=32768,HEX2DEC(LEFT(E1771,4))-65536,HEX2DEC(LEFT(E1771,4)))/Codes!$N$2</f>
        <v>8</v>
      </c>
      <c r="Q1771" s="1">
        <f>IF(HEX2DEC(RIGHT(E1771,4))&gt;=32768,HEX2DEC(RIGHT(E1771,4))-65536,HEX2DEC(RIGHT(E1771,4)))/Codes!$N$2</f>
        <v>0</v>
      </c>
      <c r="R1771" s="1">
        <f>IF(HEX2DEC(LEFT(F1771,4))&gt;=32768,HEX2DEC(LEFT(F1771,4))-65536,HEX2DEC(LEFT(F1771,4)))/Codes!$N$2</f>
        <v>4</v>
      </c>
      <c r="S1771" s="1">
        <f>IF(HEX2DEC(RIGHT(F1771,4))&gt;=32768,HEX2DEC(RIGHT(F1771,4))-65536,HEX2DEC(RIGHT(F1771,4)))/Codes!$N$2</f>
        <v>-8</v>
      </c>
      <c r="T1771" s="18">
        <f t="shared" si="497"/>
        <v>20</v>
      </c>
      <c r="U1771" s="1">
        <f t="shared" si="498"/>
        <v>30</v>
      </c>
      <c r="V1771" s="1">
        <f t="shared" si="499"/>
        <v>0</v>
      </c>
      <c r="W1771" s="1" t="str">
        <f t="shared" si="500"/>
        <v>100</v>
      </c>
      <c r="X1771" s="1">
        <f t="shared" si="501"/>
        <v>0</v>
      </c>
      <c r="Y1771" s="1">
        <f t="shared" si="502"/>
        <v>58</v>
      </c>
      <c r="Z1771" s="1" t="str">
        <f>VLOOKUP(BIN2DEC(MID(HEX2BIN(MID(H1771,3,2),8),2,5)),Codes!$E$1:$F$18,2)</f>
        <v>Slash</v>
      </c>
      <c r="AA1771" s="6" t="str">
        <f t="shared" si="503"/>
        <v>0</v>
      </c>
      <c r="AB1771" s="1">
        <f t="shared" si="504"/>
        <v>0</v>
      </c>
      <c r="AC1771" s="1" t="str">
        <f>VLOOKUP(BIN2DEC(RIGHT(HEX2BIN(MID(H1771,6,1),4),1)&amp;LEFT(HEX2BIN(MID(H1771,7,1),4),1)),Codes!$K$1:$L$5,2)</f>
        <v>L</v>
      </c>
      <c r="AD1771" s="1" t="str">
        <f>VLOOKUP(BIN2DEC(RIGHT(HEX2BIN(MID(H1771,7,1),4),3)&amp;LEFT(HEX2BIN(MID(H1771,8,1),4),2)),Codes!$H$2:$I$33,2)</f>
        <v>Slash</v>
      </c>
      <c r="AE1771" s="1" t="str">
        <f t="shared" si="505"/>
        <v>1</v>
      </c>
      <c r="AF1771" s="1" t="str">
        <f t="shared" si="506"/>
        <v>1</v>
      </c>
      <c r="AH1771" s="6">
        <f t="shared" si="507"/>
        <v>67</v>
      </c>
    </row>
    <row r="1772" spans="1:34">
      <c r="A1772" s="3" t="s">
        <v>4851</v>
      </c>
      <c r="B1772" s="1" t="s">
        <v>74</v>
      </c>
      <c r="C1772" s="6" t="s">
        <v>1869</v>
      </c>
      <c r="D1772" s="9" t="s">
        <v>261</v>
      </c>
      <c r="E1772" s="9" t="s">
        <v>955</v>
      </c>
      <c r="F1772" s="9" t="s">
        <v>4852</v>
      </c>
      <c r="G1772" s="9" t="s">
        <v>4849</v>
      </c>
      <c r="H1772" s="9" t="s">
        <v>4850</v>
      </c>
      <c r="J1772" s="6" t="str">
        <f t="shared" si="491"/>
        <v>001011</v>
      </c>
      <c r="K1772" s="1">
        <f t="shared" si="492"/>
        <v>1</v>
      </c>
      <c r="L1772" s="6" t="str">
        <f t="shared" si="493"/>
        <v>00000</v>
      </c>
      <c r="M1772" s="1">
        <f t="shared" si="494"/>
        <v>0</v>
      </c>
      <c r="N1772" s="6" t="str">
        <f t="shared" si="495"/>
        <v>00</v>
      </c>
      <c r="O1772" s="1">
        <f t="shared" si="496"/>
        <v>2</v>
      </c>
      <c r="P1772" s="1">
        <f>IF(HEX2DEC(LEFT(E1772,4))&gt;=32768,HEX2DEC(LEFT(E1772,4))-65536,HEX2DEC(LEFT(E1772,4)))/Codes!$N$2</f>
        <v>8</v>
      </c>
      <c r="Q1772" s="1">
        <f>IF(HEX2DEC(RIGHT(E1772,4))&gt;=32768,HEX2DEC(RIGHT(E1772,4))-65536,HEX2DEC(RIGHT(E1772,4)))/Codes!$N$2</f>
        <v>0</v>
      </c>
      <c r="R1772" s="1">
        <f>IF(HEX2DEC(LEFT(F1772,4))&gt;=32768,HEX2DEC(LEFT(F1772,4))-65536,HEX2DEC(LEFT(F1772,4)))/Codes!$N$2</f>
        <v>4</v>
      </c>
      <c r="S1772" s="1">
        <f>IF(HEX2DEC(RIGHT(F1772,4))&gt;=32768,HEX2DEC(RIGHT(F1772,4))-65536,HEX2DEC(RIGHT(F1772,4)))/Codes!$N$2</f>
        <v>8</v>
      </c>
      <c r="T1772" s="18">
        <f t="shared" si="497"/>
        <v>20</v>
      </c>
      <c r="U1772" s="1">
        <f t="shared" si="498"/>
        <v>30</v>
      </c>
      <c r="V1772" s="1">
        <f t="shared" si="499"/>
        <v>0</v>
      </c>
      <c r="W1772" s="1" t="str">
        <f t="shared" si="500"/>
        <v>100</v>
      </c>
      <c r="X1772" s="1">
        <f t="shared" si="501"/>
        <v>0</v>
      </c>
      <c r="Y1772" s="1">
        <f t="shared" si="502"/>
        <v>58</v>
      </c>
      <c r="Z1772" s="1" t="str">
        <f>VLOOKUP(BIN2DEC(MID(HEX2BIN(MID(H1772,3,2),8),2,5)),Codes!$E$1:$F$18,2)</f>
        <v>Slash</v>
      </c>
      <c r="AA1772" s="6" t="str">
        <f t="shared" si="503"/>
        <v>0</v>
      </c>
      <c r="AB1772" s="1">
        <f t="shared" si="504"/>
        <v>0</v>
      </c>
      <c r="AC1772" s="1" t="str">
        <f>VLOOKUP(BIN2DEC(RIGHT(HEX2BIN(MID(H1772,6,1),4),1)&amp;LEFT(HEX2BIN(MID(H1772,7,1),4),1)),Codes!$K$1:$L$5,2)</f>
        <v>L</v>
      </c>
      <c r="AD1772" s="1" t="str">
        <f>VLOOKUP(BIN2DEC(RIGHT(HEX2BIN(MID(H1772,7,1),4),3)&amp;LEFT(HEX2BIN(MID(H1772,8,1),4),2)),Codes!$H$2:$I$33,2)</f>
        <v>Slash</v>
      </c>
      <c r="AE1772" s="1" t="str">
        <f t="shared" si="505"/>
        <v>1</v>
      </c>
      <c r="AF1772" s="1" t="str">
        <f t="shared" si="506"/>
        <v>1</v>
      </c>
      <c r="AH1772" s="6">
        <f t="shared" si="507"/>
        <v>67</v>
      </c>
    </row>
    <row r="1773" spans="1:34">
      <c r="A1773" s="3" t="s">
        <v>4853</v>
      </c>
      <c r="B1773" s="1" t="s">
        <v>74</v>
      </c>
      <c r="C1773" s="6" t="s">
        <v>2503</v>
      </c>
      <c r="D1773" s="9" t="s">
        <v>2504</v>
      </c>
      <c r="E1773" s="9" t="s">
        <v>955</v>
      </c>
      <c r="F1773" s="9" t="s">
        <v>91</v>
      </c>
      <c r="G1773" s="9" t="s">
        <v>1321</v>
      </c>
      <c r="H1773" s="9" t="s">
        <v>444</v>
      </c>
      <c r="J1773" s="6" t="str">
        <f t="shared" si="491"/>
        <v>001011</v>
      </c>
      <c r="K1773" s="1">
        <f t="shared" si="492"/>
        <v>0</v>
      </c>
      <c r="L1773" s="6" t="str">
        <f t="shared" si="493"/>
        <v>00000</v>
      </c>
      <c r="M1773" s="1">
        <f t="shared" si="494"/>
        <v>62</v>
      </c>
      <c r="N1773" s="6" t="str">
        <f t="shared" si="495"/>
        <v>00</v>
      </c>
      <c r="O1773" s="1">
        <f t="shared" si="496"/>
        <v>6</v>
      </c>
      <c r="P1773" s="1">
        <f>IF(HEX2DEC(LEFT(E1773,4))&gt;=32768,HEX2DEC(LEFT(E1773,4))-65536,HEX2DEC(LEFT(E1773,4)))/Codes!$N$2</f>
        <v>8</v>
      </c>
      <c r="Q1773" s="1">
        <f>IF(HEX2DEC(RIGHT(E1773,4))&gt;=32768,HEX2DEC(RIGHT(E1773,4))-65536,HEX2DEC(RIGHT(E1773,4)))/Codes!$N$2</f>
        <v>0</v>
      </c>
      <c r="R1773" s="1">
        <f>IF(HEX2DEC(LEFT(F1773,4))&gt;=32768,HEX2DEC(LEFT(F1773,4))-65536,HEX2DEC(LEFT(F1773,4)))/Codes!$N$2</f>
        <v>0</v>
      </c>
      <c r="S1773" s="1">
        <f>IF(HEX2DEC(RIGHT(F1773,4))&gt;=32768,HEX2DEC(RIGHT(F1773,4))-65536,HEX2DEC(RIGHT(F1773,4)))/Codes!$N$2</f>
        <v>0</v>
      </c>
      <c r="T1773" s="18">
        <f t="shared" si="497"/>
        <v>361</v>
      </c>
      <c r="U1773" s="1">
        <f t="shared" si="498"/>
        <v>50</v>
      </c>
      <c r="V1773" s="1">
        <f t="shared" si="499"/>
        <v>0</v>
      </c>
      <c r="W1773" s="1" t="str">
        <f t="shared" si="500"/>
        <v>100</v>
      </c>
      <c r="X1773" s="1">
        <f t="shared" si="501"/>
        <v>0</v>
      </c>
      <c r="Y1773" s="1">
        <f t="shared" si="502"/>
        <v>80</v>
      </c>
      <c r="Z1773" s="1" t="str">
        <f>VLOOKUP(BIN2DEC(MID(HEX2BIN(MID(H1773,3,2),8),2,5)),Codes!$E$1:$F$18,2)</f>
        <v>Normal</v>
      </c>
      <c r="AA1773" s="6" t="str">
        <f t="shared" si="503"/>
        <v>0</v>
      </c>
      <c r="AB1773" s="1">
        <f t="shared" si="504"/>
        <v>1</v>
      </c>
      <c r="AC1773" s="1" t="str">
        <f>VLOOKUP(BIN2DEC(RIGHT(HEX2BIN(MID(H1773,6,1),4),1)&amp;LEFT(HEX2BIN(MID(H1773,7,1),4),1)),Codes!$K$1:$L$5,2)</f>
        <v>M</v>
      </c>
      <c r="AD1773" s="1" t="str">
        <f>VLOOKUP(BIN2DEC(RIGHT(HEX2BIN(MID(H1773,7,1),4),3)&amp;LEFT(HEX2BIN(MID(H1773,8,1),4),2)),Codes!$H$2:$I$33,2)</f>
        <v>Kick</v>
      </c>
      <c r="AE1773" s="1" t="str">
        <f t="shared" si="505"/>
        <v>1</v>
      </c>
      <c r="AF1773" s="1" t="str">
        <f t="shared" si="506"/>
        <v>1</v>
      </c>
      <c r="AH1773" s="6">
        <f t="shared" si="507"/>
        <v>34</v>
      </c>
    </row>
    <row r="1774" spans="1:34">
      <c r="A1774" s="3" t="s">
        <v>4854</v>
      </c>
      <c r="B1774" s="1" t="s">
        <v>74</v>
      </c>
      <c r="C1774" s="6" t="s">
        <v>2503</v>
      </c>
      <c r="D1774" s="9" t="s">
        <v>2506</v>
      </c>
      <c r="E1774" s="9" t="s">
        <v>955</v>
      </c>
      <c r="F1774" s="9" t="s">
        <v>91</v>
      </c>
      <c r="G1774" s="9" t="s">
        <v>1321</v>
      </c>
      <c r="H1774" s="9" t="s">
        <v>444</v>
      </c>
      <c r="J1774" s="6" t="str">
        <f t="shared" si="491"/>
        <v>001011</v>
      </c>
      <c r="K1774" s="1">
        <f t="shared" si="492"/>
        <v>1</v>
      </c>
      <c r="L1774" s="6" t="str">
        <f t="shared" si="493"/>
        <v>00000</v>
      </c>
      <c r="M1774" s="1">
        <f t="shared" si="494"/>
        <v>35</v>
      </c>
      <c r="N1774" s="6" t="str">
        <f t="shared" si="495"/>
        <v>00</v>
      </c>
      <c r="O1774" s="1">
        <f t="shared" si="496"/>
        <v>6</v>
      </c>
      <c r="P1774" s="1">
        <f>IF(HEX2DEC(LEFT(E1774,4))&gt;=32768,HEX2DEC(LEFT(E1774,4))-65536,HEX2DEC(LEFT(E1774,4)))/Codes!$N$2</f>
        <v>8</v>
      </c>
      <c r="Q1774" s="1">
        <f>IF(HEX2DEC(RIGHT(E1774,4))&gt;=32768,HEX2DEC(RIGHT(E1774,4))-65536,HEX2DEC(RIGHT(E1774,4)))/Codes!$N$2</f>
        <v>0</v>
      </c>
      <c r="R1774" s="1">
        <f>IF(HEX2DEC(LEFT(F1774,4))&gt;=32768,HEX2DEC(LEFT(F1774,4))-65536,HEX2DEC(LEFT(F1774,4)))/Codes!$N$2</f>
        <v>0</v>
      </c>
      <c r="S1774" s="1">
        <f>IF(HEX2DEC(RIGHT(F1774,4))&gt;=32768,HEX2DEC(RIGHT(F1774,4))-65536,HEX2DEC(RIGHT(F1774,4)))/Codes!$N$2</f>
        <v>0</v>
      </c>
      <c r="T1774" s="18">
        <f t="shared" si="497"/>
        <v>361</v>
      </c>
      <c r="U1774" s="1">
        <f t="shared" si="498"/>
        <v>50</v>
      </c>
      <c r="V1774" s="1">
        <f t="shared" si="499"/>
        <v>0</v>
      </c>
      <c r="W1774" s="1" t="str">
        <f t="shared" si="500"/>
        <v>100</v>
      </c>
      <c r="X1774" s="1">
        <f t="shared" si="501"/>
        <v>0</v>
      </c>
      <c r="Y1774" s="1">
        <f t="shared" si="502"/>
        <v>80</v>
      </c>
      <c r="Z1774" s="1" t="str">
        <f>VLOOKUP(BIN2DEC(MID(HEX2BIN(MID(H1774,3,2),8),2,5)),Codes!$E$1:$F$18,2)</f>
        <v>Normal</v>
      </c>
      <c r="AA1774" s="6" t="str">
        <f t="shared" si="503"/>
        <v>0</v>
      </c>
      <c r="AB1774" s="1">
        <f t="shared" si="504"/>
        <v>1</v>
      </c>
      <c r="AC1774" s="1" t="str">
        <f>VLOOKUP(BIN2DEC(RIGHT(HEX2BIN(MID(H1774,6,1),4),1)&amp;LEFT(HEX2BIN(MID(H1774,7,1),4),1)),Codes!$K$1:$L$5,2)</f>
        <v>M</v>
      </c>
      <c r="AD1774" s="1" t="str">
        <f>VLOOKUP(BIN2DEC(RIGHT(HEX2BIN(MID(H1774,7,1),4),3)&amp;LEFT(HEX2BIN(MID(H1774,8,1),4),2)),Codes!$H$2:$I$33,2)</f>
        <v>Kick</v>
      </c>
      <c r="AE1774" s="1" t="str">
        <f t="shared" si="505"/>
        <v>1</v>
      </c>
      <c r="AF1774" s="1" t="str">
        <f t="shared" si="506"/>
        <v>1</v>
      </c>
      <c r="AH1774" s="6">
        <f t="shared" si="507"/>
        <v>34</v>
      </c>
    </row>
    <row r="1775" spans="1:34">
      <c r="A1775" s="3" t="s">
        <v>4855</v>
      </c>
      <c r="B1775" s="1" t="s">
        <v>74</v>
      </c>
      <c r="C1775" s="6" t="s">
        <v>2503</v>
      </c>
      <c r="D1775" s="9" t="s">
        <v>194</v>
      </c>
      <c r="E1775" s="9" t="s">
        <v>2516</v>
      </c>
      <c r="F1775" s="9" t="s">
        <v>299</v>
      </c>
      <c r="G1775" s="9" t="s">
        <v>1321</v>
      </c>
      <c r="H1775" s="9" t="s">
        <v>444</v>
      </c>
      <c r="J1775" s="6" t="str">
        <f t="shared" si="491"/>
        <v>001011</v>
      </c>
      <c r="K1775" s="1">
        <f t="shared" si="492"/>
        <v>2</v>
      </c>
      <c r="L1775" s="6" t="str">
        <f t="shared" si="493"/>
        <v>00000</v>
      </c>
      <c r="M1775" s="1">
        <f t="shared" si="494"/>
        <v>4</v>
      </c>
      <c r="N1775" s="6" t="str">
        <f t="shared" si="495"/>
        <v>00</v>
      </c>
      <c r="O1775" s="1">
        <f t="shared" si="496"/>
        <v>6</v>
      </c>
      <c r="P1775" s="1">
        <f>IF(HEX2DEC(LEFT(E1775,4))&gt;=32768,HEX2DEC(LEFT(E1775,4))-65536,HEX2DEC(LEFT(E1775,4)))/Codes!$N$2</f>
        <v>10</v>
      </c>
      <c r="Q1775" s="1">
        <f>IF(HEX2DEC(RIGHT(E1775,4))&gt;=32768,HEX2DEC(RIGHT(E1775,4))-65536,HEX2DEC(RIGHT(E1775,4)))/Codes!$N$2</f>
        <v>0</v>
      </c>
      <c r="R1775" s="1">
        <f>IF(HEX2DEC(LEFT(F1775,4))&gt;=32768,HEX2DEC(LEFT(F1775,4))-65536,HEX2DEC(LEFT(F1775,4)))/Codes!$N$2</f>
        <v>6</v>
      </c>
      <c r="S1775" s="1">
        <f>IF(HEX2DEC(RIGHT(F1775,4))&gt;=32768,HEX2DEC(RIGHT(F1775,4))-65536,HEX2DEC(RIGHT(F1775,4)))/Codes!$N$2</f>
        <v>0</v>
      </c>
      <c r="T1775" s="18">
        <f t="shared" si="497"/>
        <v>361</v>
      </c>
      <c r="U1775" s="1">
        <f t="shared" si="498"/>
        <v>50</v>
      </c>
      <c r="V1775" s="1">
        <f t="shared" si="499"/>
        <v>0</v>
      </c>
      <c r="W1775" s="1" t="str">
        <f t="shared" si="500"/>
        <v>100</v>
      </c>
      <c r="X1775" s="1">
        <f t="shared" si="501"/>
        <v>0</v>
      </c>
      <c r="Y1775" s="1">
        <f t="shared" si="502"/>
        <v>80</v>
      </c>
      <c r="Z1775" s="1" t="str">
        <f>VLOOKUP(BIN2DEC(MID(HEX2BIN(MID(H1775,3,2),8),2,5)),Codes!$E$1:$F$18,2)</f>
        <v>Normal</v>
      </c>
      <c r="AA1775" s="6" t="str">
        <f t="shared" si="503"/>
        <v>0</v>
      </c>
      <c r="AB1775" s="1">
        <f t="shared" si="504"/>
        <v>1</v>
      </c>
      <c r="AC1775" s="1" t="str">
        <f>VLOOKUP(BIN2DEC(RIGHT(HEX2BIN(MID(H1775,6,1),4),1)&amp;LEFT(HEX2BIN(MID(H1775,7,1),4),1)),Codes!$K$1:$L$5,2)</f>
        <v>M</v>
      </c>
      <c r="AD1775" s="1" t="str">
        <f>VLOOKUP(BIN2DEC(RIGHT(HEX2BIN(MID(H1775,7,1),4),3)&amp;LEFT(HEX2BIN(MID(H1775,8,1),4),2)),Codes!$H$2:$I$33,2)</f>
        <v>Kick</v>
      </c>
      <c r="AE1775" s="1" t="str">
        <f t="shared" si="505"/>
        <v>1</v>
      </c>
      <c r="AF1775" s="1" t="str">
        <f t="shared" si="506"/>
        <v>1</v>
      </c>
      <c r="AH1775" s="6">
        <f t="shared" si="507"/>
        <v>34</v>
      </c>
    </row>
    <row r="1776" spans="1:34">
      <c r="A1776" s="3" t="s">
        <v>4856</v>
      </c>
      <c r="B1776" s="1" t="s">
        <v>74</v>
      </c>
      <c r="C1776" s="6" t="s">
        <v>2509</v>
      </c>
      <c r="D1776" s="9" t="s">
        <v>2504</v>
      </c>
      <c r="E1776" s="9" t="s">
        <v>955</v>
      </c>
      <c r="F1776" s="9" t="s">
        <v>91</v>
      </c>
      <c r="G1776" s="9" t="s">
        <v>1321</v>
      </c>
      <c r="H1776" s="9" t="s">
        <v>444</v>
      </c>
      <c r="J1776" s="6" t="str">
        <f t="shared" si="491"/>
        <v>001011</v>
      </c>
      <c r="K1776" s="1">
        <f t="shared" si="492"/>
        <v>0</v>
      </c>
      <c r="L1776" s="6" t="str">
        <f t="shared" si="493"/>
        <v>00000</v>
      </c>
      <c r="M1776" s="1">
        <f t="shared" si="494"/>
        <v>62</v>
      </c>
      <c r="N1776" s="6" t="str">
        <f t="shared" si="495"/>
        <v>00</v>
      </c>
      <c r="O1776" s="1">
        <f t="shared" si="496"/>
        <v>6</v>
      </c>
      <c r="P1776" s="1">
        <f>IF(HEX2DEC(LEFT(E1776,4))&gt;=32768,HEX2DEC(LEFT(E1776,4))-65536,HEX2DEC(LEFT(E1776,4)))/Codes!$N$2</f>
        <v>8</v>
      </c>
      <c r="Q1776" s="1">
        <f>IF(HEX2DEC(RIGHT(E1776,4))&gt;=32768,HEX2DEC(RIGHT(E1776,4))-65536,HEX2DEC(RIGHT(E1776,4)))/Codes!$N$2</f>
        <v>0</v>
      </c>
      <c r="R1776" s="1">
        <f>IF(HEX2DEC(LEFT(F1776,4))&gt;=32768,HEX2DEC(LEFT(F1776,4))-65536,HEX2DEC(LEFT(F1776,4)))/Codes!$N$2</f>
        <v>0</v>
      </c>
      <c r="S1776" s="1">
        <f>IF(HEX2DEC(RIGHT(F1776,4))&gt;=32768,HEX2DEC(RIGHT(F1776,4))-65536,HEX2DEC(RIGHT(F1776,4)))/Codes!$N$2</f>
        <v>0</v>
      </c>
      <c r="T1776" s="18">
        <f t="shared" si="497"/>
        <v>361</v>
      </c>
      <c r="U1776" s="1">
        <f t="shared" si="498"/>
        <v>50</v>
      </c>
      <c r="V1776" s="1">
        <f t="shared" si="499"/>
        <v>0</v>
      </c>
      <c r="W1776" s="1" t="str">
        <f t="shared" si="500"/>
        <v>100</v>
      </c>
      <c r="X1776" s="1">
        <f t="shared" si="501"/>
        <v>0</v>
      </c>
      <c r="Y1776" s="1">
        <f t="shared" si="502"/>
        <v>80</v>
      </c>
      <c r="Z1776" s="1" t="str">
        <f>VLOOKUP(BIN2DEC(MID(HEX2BIN(MID(H1776,3,2),8),2,5)),Codes!$E$1:$F$18,2)</f>
        <v>Normal</v>
      </c>
      <c r="AA1776" s="6" t="str">
        <f t="shared" si="503"/>
        <v>0</v>
      </c>
      <c r="AB1776" s="1">
        <f t="shared" si="504"/>
        <v>1</v>
      </c>
      <c r="AC1776" s="1" t="str">
        <f>VLOOKUP(BIN2DEC(RIGHT(HEX2BIN(MID(H1776,6,1),4),1)&amp;LEFT(HEX2BIN(MID(H1776,7,1),4),1)),Codes!$K$1:$L$5,2)</f>
        <v>M</v>
      </c>
      <c r="AD1776" s="1" t="str">
        <f>VLOOKUP(BIN2DEC(RIGHT(HEX2BIN(MID(H1776,7,1),4),3)&amp;LEFT(HEX2BIN(MID(H1776,8,1),4),2)),Codes!$H$2:$I$33,2)</f>
        <v>Kick</v>
      </c>
      <c r="AE1776" s="1" t="str">
        <f t="shared" si="505"/>
        <v>1</v>
      </c>
      <c r="AF1776" s="1" t="str">
        <f t="shared" si="506"/>
        <v>1</v>
      </c>
      <c r="AH1776" s="6">
        <f t="shared" si="507"/>
        <v>34</v>
      </c>
    </row>
    <row r="1777" spans="1:34">
      <c r="A1777" s="3" t="s">
        <v>4857</v>
      </c>
      <c r="B1777" s="1" t="s">
        <v>74</v>
      </c>
      <c r="C1777" s="6" t="s">
        <v>2509</v>
      </c>
      <c r="D1777" s="9" t="s">
        <v>2506</v>
      </c>
      <c r="E1777" s="9" t="s">
        <v>955</v>
      </c>
      <c r="F1777" s="9" t="s">
        <v>91</v>
      </c>
      <c r="G1777" s="9" t="s">
        <v>1321</v>
      </c>
      <c r="H1777" s="9" t="s">
        <v>444</v>
      </c>
      <c r="J1777" s="6" t="str">
        <f t="shared" si="491"/>
        <v>001011</v>
      </c>
      <c r="K1777" s="1">
        <f t="shared" si="492"/>
        <v>1</v>
      </c>
      <c r="L1777" s="6" t="str">
        <f t="shared" si="493"/>
        <v>00000</v>
      </c>
      <c r="M1777" s="1">
        <f t="shared" si="494"/>
        <v>35</v>
      </c>
      <c r="N1777" s="6" t="str">
        <f t="shared" si="495"/>
        <v>00</v>
      </c>
      <c r="O1777" s="1">
        <f t="shared" si="496"/>
        <v>6</v>
      </c>
      <c r="P1777" s="1">
        <f>IF(HEX2DEC(LEFT(E1777,4))&gt;=32768,HEX2DEC(LEFT(E1777,4))-65536,HEX2DEC(LEFT(E1777,4)))/Codes!$N$2</f>
        <v>8</v>
      </c>
      <c r="Q1777" s="1">
        <f>IF(HEX2DEC(RIGHT(E1777,4))&gt;=32768,HEX2DEC(RIGHT(E1777,4))-65536,HEX2DEC(RIGHT(E1777,4)))/Codes!$N$2</f>
        <v>0</v>
      </c>
      <c r="R1777" s="1">
        <f>IF(HEX2DEC(LEFT(F1777,4))&gt;=32768,HEX2DEC(LEFT(F1777,4))-65536,HEX2DEC(LEFT(F1777,4)))/Codes!$N$2</f>
        <v>0</v>
      </c>
      <c r="S1777" s="1">
        <f>IF(HEX2DEC(RIGHT(F1777,4))&gt;=32768,HEX2DEC(RIGHT(F1777,4))-65536,HEX2DEC(RIGHT(F1777,4)))/Codes!$N$2</f>
        <v>0</v>
      </c>
      <c r="T1777" s="18">
        <f t="shared" si="497"/>
        <v>361</v>
      </c>
      <c r="U1777" s="1">
        <f t="shared" si="498"/>
        <v>50</v>
      </c>
      <c r="V1777" s="1">
        <f t="shared" si="499"/>
        <v>0</v>
      </c>
      <c r="W1777" s="1" t="str">
        <f t="shared" si="500"/>
        <v>100</v>
      </c>
      <c r="X1777" s="1">
        <f t="shared" si="501"/>
        <v>0</v>
      </c>
      <c r="Y1777" s="1">
        <f t="shared" si="502"/>
        <v>80</v>
      </c>
      <c r="Z1777" s="1" t="str">
        <f>VLOOKUP(BIN2DEC(MID(HEX2BIN(MID(H1777,3,2),8),2,5)),Codes!$E$1:$F$18,2)</f>
        <v>Normal</v>
      </c>
      <c r="AA1777" s="6" t="str">
        <f t="shared" si="503"/>
        <v>0</v>
      </c>
      <c r="AB1777" s="1">
        <f t="shared" si="504"/>
        <v>1</v>
      </c>
      <c r="AC1777" s="1" t="str">
        <f>VLOOKUP(BIN2DEC(RIGHT(HEX2BIN(MID(H1777,6,1),4),1)&amp;LEFT(HEX2BIN(MID(H1777,7,1),4),1)),Codes!$K$1:$L$5,2)</f>
        <v>M</v>
      </c>
      <c r="AD1777" s="1" t="str">
        <f>VLOOKUP(BIN2DEC(RIGHT(HEX2BIN(MID(H1777,7,1),4),3)&amp;LEFT(HEX2BIN(MID(H1777,8,1),4),2)),Codes!$H$2:$I$33,2)</f>
        <v>Kick</v>
      </c>
      <c r="AE1777" s="1" t="str">
        <f t="shared" si="505"/>
        <v>1</v>
      </c>
      <c r="AF1777" s="1" t="str">
        <f t="shared" si="506"/>
        <v>1</v>
      </c>
      <c r="AH1777" s="6">
        <f t="shared" si="507"/>
        <v>34</v>
      </c>
    </row>
    <row r="1778" spans="1:34">
      <c r="A1778" s="3" t="s">
        <v>4858</v>
      </c>
      <c r="B1778" s="1" t="s">
        <v>74</v>
      </c>
      <c r="C1778" s="6" t="s">
        <v>2509</v>
      </c>
      <c r="D1778" s="9" t="s">
        <v>194</v>
      </c>
      <c r="E1778" s="9" t="s">
        <v>2516</v>
      </c>
      <c r="F1778" s="9" t="s">
        <v>299</v>
      </c>
      <c r="G1778" s="9" t="s">
        <v>1321</v>
      </c>
      <c r="H1778" s="9" t="s">
        <v>444</v>
      </c>
      <c r="J1778" s="6" t="str">
        <f t="shared" si="491"/>
        <v>001011</v>
      </c>
      <c r="K1778" s="1">
        <f t="shared" si="492"/>
        <v>2</v>
      </c>
      <c r="L1778" s="6" t="str">
        <f t="shared" si="493"/>
        <v>00000</v>
      </c>
      <c r="M1778" s="1">
        <f t="shared" si="494"/>
        <v>4</v>
      </c>
      <c r="N1778" s="6" t="str">
        <f t="shared" si="495"/>
        <v>00</v>
      </c>
      <c r="O1778" s="1">
        <f t="shared" si="496"/>
        <v>6</v>
      </c>
      <c r="P1778" s="1">
        <f>IF(HEX2DEC(LEFT(E1778,4))&gt;=32768,HEX2DEC(LEFT(E1778,4))-65536,HEX2DEC(LEFT(E1778,4)))/Codes!$N$2</f>
        <v>10</v>
      </c>
      <c r="Q1778" s="1">
        <f>IF(HEX2DEC(RIGHT(E1778,4))&gt;=32768,HEX2DEC(RIGHT(E1778,4))-65536,HEX2DEC(RIGHT(E1778,4)))/Codes!$N$2</f>
        <v>0</v>
      </c>
      <c r="R1778" s="1">
        <f>IF(HEX2DEC(LEFT(F1778,4))&gt;=32768,HEX2DEC(LEFT(F1778,4))-65536,HEX2DEC(LEFT(F1778,4)))/Codes!$N$2</f>
        <v>6</v>
      </c>
      <c r="S1778" s="1">
        <f>IF(HEX2DEC(RIGHT(F1778,4))&gt;=32768,HEX2DEC(RIGHT(F1778,4))-65536,HEX2DEC(RIGHT(F1778,4)))/Codes!$N$2</f>
        <v>0</v>
      </c>
      <c r="T1778" s="18">
        <f t="shared" si="497"/>
        <v>361</v>
      </c>
      <c r="U1778" s="1">
        <f t="shared" si="498"/>
        <v>50</v>
      </c>
      <c r="V1778" s="1">
        <f t="shared" si="499"/>
        <v>0</v>
      </c>
      <c r="W1778" s="1" t="str">
        <f t="shared" si="500"/>
        <v>100</v>
      </c>
      <c r="X1778" s="1">
        <f t="shared" si="501"/>
        <v>0</v>
      </c>
      <c r="Y1778" s="1">
        <f t="shared" si="502"/>
        <v>80</v>
      </c>
      <c r="Z1778" s="1" t="str">
        <f>VLOOKUP(BIN2DEC(MID(HEX2BIN(MID(H1778,3,2),8),2,5)),Codes!$E$1:$F$18,2)</f>
        <v>Normal</v>
      </c>
      <c r="AA1778" s="6" t="str">
        <f t="shared" si="503"/>
        <v>0</v>
      </c>
      <c r="AB1778" s="1">
        <f t="shared" si="504"/>
        <v>1</v>
      </c>
      <c r="AC1778" s="1" t="str">
        <f>VLOOKUP(BIN2DEC(RIGHT(HEX2BIN(MID(H1778,6,1),4),1)&amp;LEFT(HEX2BIN(MID(H1778,7,1),4),1)),Codes!$K$1:$L$5,2)</f>
        <v>M</v>
      </c>
      <c r="AD1778" s="1" t="str">
        <f>VLOOKUP(BIN2DEC(RIGHT(HEX2BIN(MID(H1778,7,1),4),3)&amp;LEFT(HEX2BIN(MID(H1778,8,1),4),2)),Codes!$H$2:$I$33,2)</f>
        <v>Kick</v>
      </c>
      <c r="AE1778" s="1" t="str">
        <f t="shared" si="505"/>
        <v>1</v>
      </c>
      <c r="AF1778" s="1" t="str">
        <f t="shared" si="506"/>
        <v>1</v>
      </c>
      <c r="AH1778" s="6">
        <f t="shared" si="507"/>
        <v>34</v>
      </c>
    </row>
    <row r="1779" spans="1:34">
      <c r="A1779" s="3" t="s">
        <v>4874</v>
      </c>
      <c r="B1779" s="1" t="s">
        <v>74</v>
      </c>
      <c r="C1779" s="6" t="s">
        <v>2513</v>
      </c>
      <c r="D1779" s="9" t="s">
        <v>2504</v>
      </c>
      <c r="E1779" s="9" t="s">
        <v>955</v>
      </c>
      <c r="F1779" s="9" t="s">
        <v>91</v>
      </c>
      <c r="G1779" s="9" t="s">
        <v>1321</v>
      </c>
      <c r="H1779" s="9" t="s">
        <v>444</v>
      </c>
      <c r="J1779" s="6" t="str">
        <f t="shared" si="491"/>
        <v>001011</v>
      </c>
      <c r="K1779" s="1">
        <f t="shared" si="492"/>
        <v>0</v>
      </c>
      <c r="L1779" s="6" t="str">
        <f t="shared" si="493"/>
        <v>00000</v>
      </c>
      <c r="M1779" s="1">
        <f t="shared" si="494"/>
        <v>62</v>
      </c>
      <c r="N1779" s="6" t="str">
        <f t="shared" si="495"/>
        <v>00</v>
      </c>
      <c r="O1779" s="1">
        <f t="shared" si="496"/>
        <v>6</v>
      </c>
      <c r="P1779" s="1">
        <f>IF(HEX2DEC(LEFT(E1779,4))&gt;=32768,HEX2DEC(LEFT(E1779,4))-65536,HEX2DEC(LEFT(E1779,4)))/Codes!$N$2</f>
        <v>8</v>
      </c>
      <c r="Q1779" s="1">
        <f>IF(HEX2DEC(RIGHT(E1779,4))&gt;=32768,HEX2DEC(RIGHT(E1779,4))-65536,HEX2DEC(RIGHT(E1779,4)))/Codes!$N$2</f>
        <v>0</v>
      </c>
      <c r="R1779" s="1">
        <f>IF(HEX2DEC(LEFT(F1779,4))&gt;=32768,HEX2DEC(LEFT(F1779,4))-65536,HEX2DEC(LEFT(F1779,4)))/Codes!$N$2</f>
        <v>0</v>
      </c>
      <c r="S1779" s="1">
        <f>IF(HEX2DEC(RIGHT(F1779,4))&gt;=32768,HEX2DEC(RIGHT(F1779,4))-65536,HEX2DEC(RIGHT(F1779,4)))/Codes!$N$2</f>
        <v>0</v>
      </c>
      <c r="T1779" s="18">
        <f t="shared" si="497"/>
        <v>361</v>
      </c>
      <c r="U1779" s="1">
        <f t="shared" si="498"/>
        <v>50</v>
      </c>
      <c r="V1779" s="1">
        <f t="shared" si="499"/>
        <v>0</v>
      </c>
      <c r="W1779" s="1" t="str">
        <f t="shared" si="500"/>
        <v>100</v>
      </c>
      <c r="X1779" s="1">
        <f t="shared" si="501"/>
        <v>0</v>
      </c>
      <c r="Y1779" s="1">
        <f t="shared" si="502"/>
        <v>80</v>
      </c>
      <c r="Z1779" s="1" t="str">
        <f>VLOOKUP(BIN2DEC(MID(HEX2BIN(MID(H1779,3,2),8),2,5)),Codes!$E$1:$F$18,2)</f>
        <v>Normal</v>
      </c>
      <c r="AA1779" s="6" t="str">
        <f t="shared" si="503"/>
        <v>0</v>
      </c>
      <c r="AB1779" s="1">
        <f t="shared" si="504"/>
        <v>1</v>
      </c>
      <c r="AC1779" s="1" t="str">
        <f>VLOOKUP(BIN2DEC(RIGHT(HEX2BIN(MID(H1779,6,1),4),1)&amp;LEFT(HEX2BIN(MID(H1779,7,1),4),1)),Codes!$K$1:$L$5,2)</f>
        <v>M</v>
      </c>
      <c r="AD1779" s="1" t="str">
        <f>VLOOKUP(BIN2DEC(RIGHT(HEX2BIN(MID(H1779,7,1),4),3)&amp;LEFT(HEX2BIN(MID(H1779,8,1),4),2)),Codes!$H$2:$I$33,2)</f>
        <v>Kick</v>
      </c>
      <c r="AE1779" s="1" t="str">
        <f t="shared" si="505"/>
        <v>1</v>
      </c>
      <c r="AF1779" s="1" t="str">
        <f t="shared" si="506"/>
        <v>1</v>
      </c>
      <c r="AH1779" s="6">
        <f t="shared" si="507"/>
        <v>34</v>
      </c>
    </row>
    <row r="1780" spans="1:34">
      <c r="A1780" s="3" t="s">
        <v>4875</v>
      </c>
      <c r="B1780" s="1" t="s">
        <v>74</v>
      </c>
      <c r="C1780" s="6" t="s">
        <v>2513</v>
      </c>
      <c r="D1780" s="9" t="s">
        <v>2506</v>
      </c>
      <c r="E1780" s="9" t="s">
        <v>955</v>
      </c>
      <c r="F1780" s="9" t="s">
        <v>91</v>
      </c>
      <c r="G1780" s="9" t="s">
        <v>1321</v>
      </c>
      <c r="H1780" s="9" t="s">
        <v>444</v>
      </c>
      <c r="J1780" s="6" t="str">
        <f t="shared" si="491"/>
        <v>001011</v>
      </c>
      <c r="K1780" s="1">
        <f t="shared" si="492"/>
        <v>1</v>
      </c>
      <c r="L1780" s="6" t="str">
        <f t="shared" si="493"/>
        <v>00000</v>
      </c>
      <c r="M1780" s="1">
        <f t="shared" si="494"/>
        <v>35</v>
      </c>
      <c r="N1780" s="6" t="str">
        <f t="shared" si="495"/>
        <v>00</v>
      </c>
      <c r="O1780" s="1">
        <f t="shared" si="496"/>
        <v>6</v>
      </c>
      <c r="P1780" s="1">
        <f>IF(HEX2DEC(LEFT(E1780,4))&gt;=32768,HEX2DEC(LEFT(E1780,4))-65536,HEX2DEC(LEFT(E1780,4)))/Codes!$N$2</f>
        <v>8</v>
      </c>
      <c r="Q1780" s="1">
        <f>IF(HEX2DEC(RIGHT(E1780,4))&gt;=32768,HEX2DEC(RIGHT(E1780,4))-65536,HEX2DEC(RIGHT(E1780,4)))/Codes!$N$2</f>
        <v>0</v>
      </c>
      <c r="R1780" s="1">
        <f>IF(HEX2DEC(LEFT(F1780,4))&gt;=32768,HEX2DEC(LEFT(F1780,4))-65536,HEX2DEC(LEFT(F1780,4)))/Codes!$N$2</f>
        <v>0</v>
      </c>
      <c r="S1780" s="1">
        <f>IF(HEX2DEC(RIGHT(F1780,4))&gt;=32768,HEX2DEC(RIGHT(F1780,4))-65536,HEX2DEC(RIGHT(F1780,4)))/Codes!$N$2</f>
        <v>0</v>
      </c>
      <c r="T1780" s="18">
        <f t="shared" si="497"/>
        <v>361</v>
      </c>
      <c r="U1780" s="1">
        <f t="shared" si="498"/>
        <v>50</v>
      </c>
      <c r="V1780" s="1">
        <f t="shared" si="499"/>
        <v>0</v>
      </c>
      <c r="W1780" s="1" t="str">
        <f t="shared" si="500"/>
        <v>100</v>
      </c>
      <c r="X1780" s="1">
        <f t="shared" si="501"/>
        <v>0</v>
      </c>
      <c r="Y1780" s="1">
        <f t="shared" si="502"/>
        <v>80</v>
      </c>
      <c r="Z1780" s="1" t="str">
        <f>VLOOKUP(BIN2DEC(MID(HEX2BIN(MID(H1780,3,2),8),2,5)),Codes!$E$1:$F$18,2)</f>
        <v>Normal</v>
      </c>
      <c r="AA1780" s="6" t="str">
        <f t="shared" si="503"/>
        <v>0</v>
      </c>
      <c r="AB1780" s="1">
        <f t="shared" si="504"/>
        <v>1</v>
      </c>
      <c r="AC1780" s="1" t="str">
        <f>VLOOKUP(BIN2DEC(RIGHT(HEX2BIN(MID(H1780,6,1),4),1)&amp;LEFT(HEX2BIN(MID(H1780,7,1),4),1)),Codes!$K$1:$L$5,2)</f>
        <v>M</v>
      </c>
      <c r="AD1780" s="1" t="str">
        <f>VLOOKUP(BIN2DEC(RIGHT(HEX2BIN(MID(H1780,7,1),4),3)&amp;LEFT(HEX2BIN(MID(H1780,8,1),4),2)),Codes!$H$2:$I$33,2)</f>
        <v>Kick</v>
      </c>
      <c r="AE1780" s="1" t="str">
        <f t="shared" si="505"/>
        <v>1</v>
      </c>
      <c r="AF1780" s="1" t="str">
        <f t="shared" si="506"/>
        <v>1</v>
      </c>
      <c r="AH1780" s="6">
        <f t="shared" si="507"/>
        <v>34</v>
      </c>
    </row>
    <row r="1781" spans="1:34">
      <c r="A1781" s="3" t="s">
        <v>4876</v>
      </c>
      <c r="B1781" s="1" t="s">
        <v>74</v>
      </c>
      <c r="C1781" s="6" t="s">
        <v>2513</v>
      </c>
      <c r="D1781" s="9" t="s">
        <v>194</v>
      </c>
      <c r="E1781" s="9" t="s">
        <v>2516</v>
      </c>
      <c r="F1781" s="9" t="s">
        <v>460</v>
      </c>
      <c r="G1781" s="9" t="s">
        <v>1321</v>
      </c>
      <c r="H1781" s="9" t="s">
        <v>444</v>
      </c>
      <c r="J1781" s="6" t="str">
        <f t="shared" si="491"/>
        <v>001011</v>
      </c>
      <c r="K1781" s="1">
        <f t="shared" si="492"/>
        <v>2</v>
      </c>
      <c r="L1781" s="6" t="str">
        <f t="shared" si="493"/>
        <v>00000</v>
      </c>
      <c r="M1781" s="1">
        <f t="shared" si="494"/>
        <v>4</v>
      </c>
      <c r="N1781" s="6" t="str">
        <f t="shared" si="495"/>
        <v>00</v>
      </c>
      <c r="O1781" s="1">
        <f t="shared" si="496"/>
        <v>6</v>
      </c>
      <c r="P1781" s="1">
        <f>IF(HEX2DEC(LEFT(E1781,4))&gt;=32768,HEX2DEC(LEFT(E1781,4))-65536,HEX2DEC(LEFT(E1781,4)))/Codes!$N$2</f>
        <v>10</v>
      </c>
      <c r="Q1781" s="1">
        <f>IF(HEX2DEC(RIGHT(E1781,4))&gt;=32768,HEX2DEC(RIGHT(E1781,4))-65536,HEX2DEC(RIGHT(E1781,4)))/Codes!$N$2</f>
        <v>0</v>
      </c>
      <c r="R1781" s="1">
        <f>IF(HEX2DEC(LEFT(F1781,4))&gt;=32768,HEX2DEC(LEFT(F1781,4))-65536,HEX2DEC(LEFT(F1781,4)))/Codes!$N$2</f>
        <v>7.2</v>
      </c>
      <c r="S1781" s="1">
        <f>IF(HEX2DEC(RIGHT(F1781,4))&gt;=32768,HEX2DEC(RIGHT(F1781,4))-65536,HEX2DEC(RIGHT(F1781,4)))/Codes!$N$2</f>
        <v>0</v>
      </c>
      <c r="T1781" s="18">
        <f t="shared" si="497"/>
        <v>361</v>
      </c>
      <c r="U1781" s="1">
        <f t="shared" si="498"/>
        <v>50</v>
      </c>
      <c r="V1781" s="1">
        <f t="shared" si="499"/>
        <v>0</v>
      </c>
      <c r="W1781" s="1" t="str">
        <f t="shared" si="500"/>
        <v>100</v>
      </c>
      <c r="X1781" s="1">
        <f t="shared" si="501"/>
        <v>0</v>
      </c>
      <c r="Y1781" s="1">
        <f t="shared" si="502"/>
        <v>80</v>
      </c>
      <c r="Z1781" s="1" t="str">
        <f>VLOOKUP(BIN2DEC(MID(HEX2BIN(MID(H1781,3,2),8),2,5)),Codes!$E$1:$F$18,2)</f>
        <v>Normal</v>
      </c>
      <c r="AA1781" s="6" t="str">
        <f t="shared" si="503"/>
        <v>0</v>
      </c>
      <c r="AB1781" s="1">
        <f t="shared" si="504"/>
        <v>1</v>
      </c>
      <c r="AC1781" s="1" t="str">
        <f>VLOOKUP(BIN2DEC(RIGHT(HEX2BIN(MID(H1781,6,1),4),1)&amp;LEFT(HEX2BIN(MID(H1781,7,1),4),1)),Codes!$K$1:$L$5,2)</f>
        <v>M</v>
      </c>
      <c r="AD1781" s="1" t="str">
        <f>VLOOKUP(BIN2DEC(RIGHT(HEX2BIN(MID(H1781,7,1),4),3)&amp;LEFT(HEX2BIN(MID(H1781,8,1),4),2)),Codes!$H$2:$I$33,2)</f>
        <v>Kick</v>
      </c>
      <c r="AE1781" s="1" t="str">
        <f t="shared" si="505"/>
        <v>1</v>
      </c>
      <c r="AF1781" s="1" t="str">
        <f t="shared" si="506"/>
        <v>1</v>
      </c>
      <c r="AH1781" s="6">
        <f t="shared" si="507"/>
        <v>34</v>
      </c>
    </row>
    <row r="1782" spans="1:34">
      <c r="A1782" s="3" t="s">
        <v>4877</v>
      </c>
      <c r="B1782" s="1" t="s">
        <v>74</v>
      </c>
      <c r="C1782" s="6" t="s">
        <v>2518</v>
      </c>
      <c r="D1782" s="9" t="s">
        <v>2519</v>
      </c>
      <c r="E1782" s="9" t="s">
        <v>955</v>
      </c>
      <c r="F1782" s="9" t="s">
        <v>91</v>
      </c>
      <c r="G1782" s="9" t="s">
        <v>1321</v>
      </c>
      <c r="H1782" s="9" t="s">
        <v>444</v>
      </c>
      <c r="J1782" s="6" t="str">
        <f t="shared" si="491"/>
        <v>001011</v>
      </c>
      <c r="K1782" s="1">
        <f t="shared" si="492"/>
        <v>0</v>
      </c>
      <c r="L1782" s="6" t="str">
        <f t="shared" si="493"/>
        <v>00000</v>
      </c>
      <c r="M1782" s="1">
        <f t="shared" si="494"/>
        <v>19</v>
      </c>
      <c r="N1782" s="6" t="str">
        <f t="shared" si="495"/>
        <v>00</v>
      </c>
      <c r="O1782" s="1">
        <f t="shared" si="496"/>
        <v>6</v>
      </c>
      <c r="P1782" s="1">
        <f>IF(HEX2DEC(LEFT(E1782,4))&gt;=32768,HEX2DEC(LEFT(E1782,4))-65536,HEX2DEC(LEFT(E1782,4)))/Codes!$N$2</f>
        <v>8</v>
      </c>
      <c r="Q1782" s="1">
        <f>IF(HEX2DEC(RIGHT(E1782,4))&gt;=32768,HEX2DEC(RIGHT(E1782,4))-65536,HEX2DEC(RIGHT(E1782,4)))/Codes!$N$2</f>
        <v>0</v>
      </c>
      <c r="R1782" s="1">
        <f>IF(HEX2DEC(LEFT(F1782,4))&gt;=32768,HEX2DEC(LEFT(F1782,4))-65536,HEX2DEC(LEFT(F1782,4)))/Codes!$N$2</f>
        <v>0</v>
      </c>
      <c r="S1782" s="1">
        <f>IF(HEX2DEC(RIGHT(F1782,4))&gt;=32768,HEX2DEC(RIGHT(F1782,4))-65536,HEX2DEC(RIGHT(F1782,4)))/Codes!$N$2</f>
        <v>0</v>
      </c>
      <c r="T1782" s="18">
        <f t="shared" si="497"/>
        <v>361</v>
      </c>
      <c r="U1782" s="1">
        <f t="shared" si="498"/>
        <v>50</v>
      </c>
      <c r="V1782" s="1">
        <f t="shared" si="499"/>
        <v>0</v>
      </c>
      <c r="W1782" s="1" t="str">
        <f t="shared" si="500"/>
        <v>100</v>
      </c>
      <c r="X1782" s="1">
        <f t="shared" si="501"/>
        <v>0</v>
      </c>
      <c r="Y1782" s="1">
        <f t="shared" si="502"/>
        <v>80</v>
      </c>
      <c r="Z1782" s="1" t="str">
        <f>VLOOKUP(BIN2DEC(MID(HEX2BIN(MID(H1782,3,2),8),2,5)),Codes!$E$1:$F$18,2)</f>
        <v>Normal</v>
      </c>
      <c r="AA1782" s="6" t="str">
        <f t="shared" si="503"/>
        <v>0</v>
      </c>
      <c r="AB1782" s="1">
        <f t="shared" si="504"/>
        <v>1</v>
      </c>
      <c r="AC1782" s="1" t="str">
        <f>VLOOKUP(BIN2DEC(RIGHT(HEX2BIN(MID(H1782,6,1),4),1)&amp;LEFT(HEX2BIN(MID(H1782,7,1),4),1)),Codes!$K$1:$L$5,2)</f>
        <v>M</v>
      </c>
      <c r="AD1782" s="1" t="str">
        <f>VLOOKUP(BIN2DEC(RIGHT(HEX2BIN(MID(H1782,7,1),4),3)&amp;LEFT(HEX2BIN(MID(H1782,8,1),4),2)),Codes!$H$2:$I$33,2)</f>
        <v>Kick</v>
      </c>
      <c r="AE1782" s="1" t="str">
        <f t="shared" si="505"/>
        <v>1</v>
      </c>
      <c r="AF1782" s="1" t="str">
        <f t="shared" si="506"/>
        <v>1</v>
      </c>
      <c r="AH1782" s="6">
        <f t="shared" si="507"/>
        <v>34</v>
      </c>
    </row>
    <row r="1783" spans="1:34">
      <c r="A1783" s="3" t="s">
        <v>4878</v>
      </c>
      <c r="B1783" s="1" t="s">
        <v>74</v>
      </c>
      <c r="C1783" s="6" t="s">
        <v>2518</v>
      </c>
      <c r="D1783" s="9" t="s">
        <v>2521</v>
      </c>
      <c r="E1783" s="9" t="s">
        <v>955</v>
      </c>
      <c r="F1783" s="9" t="s">
        <v>91</v>
      </c>
      <c r="G1783" s="9" t="s">
        <v>1321</v>
      </c>
      <c r="H1783" s="9" t="s">
        <v>444</v>
      </c>
      <c r="J1783" s="6" t="str">
        <f t="shared" si="491"/>
        <v>001011</v>
      </c>
      <c r="K1783" s="1">
        <f t="shared" si="492"/>
        <v>1</v>
      </c>
      <c r="L1783" s="6" t="str">
        <f t="shared" si="493"/>
        <v>00000</v>
      </c>
      <c r="M1783" s="1">
        <f t="shared" si="494"/>
        <v>10</v>
      </c>
      <c r="N1783" s="6" t="str">
        <f t="shared" si="495"/>
        <v>00</v>
      </c>
      <c r="O1783" s="1">
        <f t="shared" si="496"/>
        <v>6</v>
      </c>
      <c r="P1783" s="1">
        <f>IF(HEX2DEC(LEFT(E1783,4))&gt;=32768,HEX2DEC(LEFT(E1783,4))-65536,HEX2DEC(LEFT(E1783,4)))/Codes!$N$2</f>
        <v>8</v>
      </c>
      <c r="Q1783" s="1">
        <f>IF(HEX2DEC(RIGHT(E1783,4))&gt;=32768,HEX2DEC(RIGHT(E1783,4))-65536,HEX2DEC(RIGHT(E1783,4)))/Codes!$N$2</f>
        <v>0</v>
      </c>
      <c r="R1783" s="1">
        <f>IF(HEX2DEC(LEFT(F1783,4))&gt;=32768,HEX2DEC(LEFT(F1783,4))-65536,HEX2DEC(LEFT(F1783,4)))/Codes!$N$2</f>
        <v>0</v>
      </c>
      <c r="S1783" s="1">
        <f>IF(HEX2DEC(RIGHT(F1783,4))&gt;=32768,HEX2DEC(RIGHT(F1783,4))-65536,HEX2DEC(RIGHT(F1783,4)))/Codes!$N$2</f>
        <v>0</v>
      </c>
      <c r="T1783" s="18">
        <f t="shared" si="497"/>
        <v>361</v>
      </c>
      <c r="U1783" s="1">
        <f t="shared" si="498"/>
        <v>50</v>
      </c>
      <c r="V1783" s="1">
        <f t="shared" si="499"/>
        <v>0</v>
      </c>
      <c r="W1783" s="1" t="str">
        <f t="shared" si="500"/>
        <v>100</v>
      </c>
      <c r="X1783" s="1">
        <f t="shared" si="501"/>
        <v>0</v>
      </c>
      <c r="Y1783" s="1">
        <f t="shared" si="502"/>
        <v>80</v>
      </c>
      <c r="Z1783" s="1" t="str">
        <f>VLOOKUP(BIN2DEC(MID(HEX2BIN(MID(H1783,3,2),8),2,5)),Codes!$E$1:$F$18,2)</f>
        <v>Normal</v>
      </c>
      <c r="AA1783" s="6" t="str">
        <f t="shared" si="503"/>
        <v>0</v>
      </c>
      <c r="AB1783" s="1">
        <f t="shared" si="504"/>
        <v>1</v>
      </c>
      <c r="AC1783" s="1" t="str">
        <f>VLOOKUP(BIN2DEC(RIGHT(HEX2BIN(MID(H1783,6,1),4),1)&amp;LEFT(HEX2BIN(MID(H1783,7,1),4),1)),Codes!$K$1:$L$5,2)</f>
        <v>M</v>
      </c>
      <c r="AD1783" s="1" t="str">
        <f>VLOOKUP(BIN2DEC(RIGHT(HEX2BIN(MID(H1783,7,1),4),3)&amp;LEFT(HEX2BIN(MID(H1783,8,1),4),2)),Codes!$H$2:$I$33,2)</f>
        <v>Kick</v>
      </c>
      <c r="AE1783" s="1" t="str">
        <f t="shared" si="505"/>
        <v>1</v>
      </c>
      <c r="AF1783" s="1" t="str">
        <f t="shared" si="506"/>
        <v>1</v>
      </c>
      <c r="AH1783" s="6">
        <f t="shared" si="507"/>
        <v>34</v>
      </c>
    </row>
    <row r="1784" spans="1:34">
      <c r="A1784" s="3" t="s">
        <v>4879</v>
      </c>
      <c r="B1784" s="1" t="s">
        <v>74</v>
      </c>
      <c r="C1784" s="6" t="s">
        <v>2518</v>
      </c>
      <c r="D1784" s="9" t="s">
        <v>447</v>
      </c>
      <c r="E1784" s="9" t="s">
        <v>955</v>
      </c>
      <c r="F1784" s="9" t="s">
        <v>91</v>
      </c>
      <c r="G1784" s="9" t="s">
        <v>1321</v>
      </c>
      <c r="H1784" s="9" t="s">
        <v>444</v>
      </c>
      <c r="J1784" s="6" t="str">
        <f t="shared" si="491"/>
        <v>001011</v>
      </c>
      <c r="K1784" s="1">
        <f t="shared" si="492"/>
        <v>2</v>
      </c>
      <c r="L1784" s="6" t="str">
        <f t="shared" si="493"/>
        <v>00000</v>
      </c>
      <c r="M1784" s="1">
        <f t="shared" si="494"/>
        <v>16</v>
      </c>
      <c r="N1784" s="6" t="str">
        <f t="shared" si="495"/>
        <v>00</v>
      </c>
      <c r="O1784" s="1">
        <f t="shared" si="496"/>
        <v>6</v>
      </c>
      <c r="P1784" s="1">
        <f>IF(HEX2DEC(LEFT(E1784,4))&gt;=32768,HEX2DEC(LEFT(E1784,4))-65536,HEX2DEC(LEFT(E1784,4)))/Codes!$N$2</f>
        <v>8</v>
      </c>
      <c r="Q1784" s="1">
        <f>IF(HEX2DEC(RIGHT(E1784,4))&gt;=32768,HEX2DEC(RIGHT(E1784,4))-65536,HEX2DEC(RIGHT(E1784,4)))/Codes!$N$2</f>
        <v>0</v>
      </c>
      <c r="R1784" s="1">
        <f>IF(HEX2DEC(LEFT(F1784,4))&gt;=32768,HEX2DEC(LEFT(F1784,4))-65536,HEX2DEC(LEFT(F1784,4)))/Codes!$N$2</f>
        <v>0</v>
      </c>
      <c r="S1784" s="1">
        <f>IF(HEX2DEC(RIGHT(F1784,4))&gt;=32768,HEX2DEC(RIGHT(F1784,4))-65536,HEX2DEC(RIGHT(F1784,4)))/Codes!$N$2</f>
        <v>0</v>
      </c>
      <c r="T1784" s="18">
        <f t="shared" si="497"/>
        <v>361</v>
      </c>
      <c r="U1784" s="1">
        <f t="shared" si="498"/>
        <v>50</v>
      </c>
      <c r="V1784" s="1">
        <f t="shared" si="499"/>
        <v>0</v>
      </c>
      <c r="W1784" s="1" t="str">
        <f t="shared" si="500"/>
        <v>100</v>
      </c>
      <c r="X1784" s="1">
        <f t="shared" si="501"/>
        <v>0</v>
      </c>
      <c r="Y1784" s="1">
        <f t="shared" si="502"/>
        <v>80</v>
      </c>
      <c r="Z1784" s="1" t="str">
        <f>VLOOKUP(BIN2DEC(MID(HEX2BIN(MID(H1784,3,2),8),2,5)),Codes!$E$1:$F$18,2)</f>
        <v>Normal</v>
      </c>
      <c r="AA1784" s="6" t="str">
        <f t="shared" si="503"/>
        <v>0</v>
      </c>
      <c r="AB1784" s="1">
        <f t="shared" si="504"/>
        <v>1</v>
      </c>
      <c r="AC1784" s="1" t="str">
        <f>VLOOKUP(BIN2DEC(RIGHT(HEX2BIN(MID(H1784,6,1),4),1)&amp;LEFT(HEX2BIN(MID(H1784,7,1),4),1)),Codes!$K$1:$L$5,2)</f>
        <v>M</v>
      </c>
      <c r="AD1784" s="1" t="str">
        <f>VLOOKUP(BIN2DEC(RIGHT(HEX2BIN(MID(H1784,7,1),4),3)&amp;LEFT(HEX2BIN(MID(H1784,8,1),4),2)),Codes!$H$2:$I$33,2)</f>
        <v>Kick</v>
      </c>
      <c r="AE1784" s="15" t="str">
        <f t="shared" si="505"/>
        <v>1</v>
      </c>
      <c r="AF1784" s="1" t="str">
        <f t="shared" si="506"/>
        <v>1</v>
      </c>
      <c r="AH1784" s="6">
        <f t="shared" si="507"/>
        <v>34</v>
      </c>
    </row>
    <row r="1785" spans="1:34">
      <c r="A1785" s="3" t="s">
        <v>4880</v>
      </c>
      <c r="B1785" s="1" t="s">
        <v>74</v>
      </c>
      <c r="C1785" s="6" t="s">
        <v>2518</v>
      </c>
      <c r="D1785" s="9" t="s">
        <v>2524</v>
      </c>
      <c r="E1785" s="9" t="s">
        <v>955</v>
      </c>
      <c r="F1785" s="9" t="s">
        <v>91</v>
      </c>
      <c r="G1785" s="9" t="s">
        <v>1321</v>
      </c>
      <c r="H1785" s="9" t="s">
        <v>444</v>
      </c>
      <c r="J1785" s="6" t="str">
        <f t="shared" si="491"/>
        <v>001011</v>
      </c>
      <c r="K1785" s="1">
        <f t="shared" si="492"/>
        <v>3</v>
      </c>
      <c r="L1785" s="6" t="str">
        <f t="shared" si="493"/>
        <v>00000</v>
      </c>
      <c r="M1785" s="1">
        <f t="shared" si="494"/>
        <v>7</v>
      </c>
      <c r="N1785" s="6" t="str">
        <f t="shared" si="495"/>
        <v>00</v>
      </c>
      <c r="O1785" s="1">
        <f t="shared" si="496"/>
        <v>6</v>
      </c>
      <c r="P1785" s="1">
        <f>IF(HEX2DEC(LEFT(E1785,4))&gt;=32768,HEX2DEC(LEFT(E1785,4))-65536,HEX2DEC(LEFT(E1785,4)))/Codes!$N$2</f>
        <v>8</v>
      </c>
      <c r="Q1785" s="1">
        <f>IF(HEX2DEC(RIGHT(E1785,4))&gt;=32768,HEX2DEC(RIGHT(E1785,4))-65536,HEX2DEC(RIGHT(E1785,4)))/Codes!$N$2</f>
        <v>0</v>
      </c>
      <c r="R1785" s="1">
        <f>IF(HEX2DEC(LEFT(F1785,4))&gt;=32768,HEX2DEC(LEFT(F1785,4))-65536,HEX2DEC(LEFT(F1785,4)))/Codes!$N$2</f>
        <v>0</v>
      </c>
      <c r="S1785" s="1">
        <f>IF(HEX2DEC(RIGHT(F1785,4))&gt;=32768,HEX2DEC(RIGHT(F1785,4))-65536,HEX2DEC(RIGHT(F1785,4)))/Codes!$N$2</f>
        <v>0</v>
      </c>
      <c r="T1785" s="18">
        <f t="shared" si="497"/>
        <v>361</v>
      </c>
      <c r="U1785" s="1">
        <f t="shared" si="498"/>
        <v>50</v>
      </c>
      <c r="V1785" s="1">
        <f t="shared" si="499"/>
        <v>0</v>
      </c>
      <c r="W1785" s="1" t="str">
        <f t="shared" si="500"/>
        <v>100</v>
      </c>
      <c r="X1785" s="1">
        <f t="shared" si="501"/>
        <v>0</v>
      </c>
      <c r="Y1785" s="1">
        <f t="shared" si="502"/>
        <v>80</v>
      </c>
      <c r="Z1785" s="1" t="str">
        <f>VLOOKUP(BIN2DEC(MID(HEX2BIN(MID(H1785,3,2),8),2,5)),Codes!$E$1:$F$18,2)</f>
        <v>Normal</v>
      </c>
      <c r="AA1785" s="6" t="str">
        <f t="shared" si="503"/>
        <v>0</v>
      </c>
      <c r="AB1785" s="1">
        <f t="shared" si="504"/>
        <v>1</v>
      </c>
      <c r="AC1785" s="1" t="str">
        <f>VLOOKUP(BIN2DEC(RIGHT(HEX2BIN(MID(H1785,6,1),4),1)&amp;LEFT(HEX2BIN(MID(H1785,7,1),4),1)),Codes!$K$1:$L$5,2)</f>
        <v>M</v>
      </c>
      <c r="AD1785" s="1" t="str">
        <f>VLOOKUP(BIN2DEC(RIGHT(HEX2BIN(MID(H1785,7,1),4),3)&amp;LEFT(HEX2BIN(MID(H1785,8,1),4),2)),Codes!$H$2:$I$33,2)</f>
        <v>Kick</v>
      </c>
      <c r="AE1785" s="1" t="str">
        <f t="shared" si="505"/>
        <v>1</v>
      </c>
      <c r="AF1785" s="1" t="str">
        <f t="shared" si="506"/>
        <v>1</v>
      </c>
      <c r="AH1785" s="6">
        <f t="shared" si="507"/>
        <v>34</v>
      </c>
    </row>
    <row r="1786" spans="1:34">
      <c r="A1786" s="3" t="s">
        <v>4881</v>
      </c>
      <c r="B1786" s="1" t="s">
        <v>74</v>
      </c>
      <c r="C1786" s="6" t="s">
        <v>1790</v>
      </c>
      <c r="D1786" s="9" t="s">
        <v>2435</v>
      </c>
      <c r="E1786" s="9" t="s">
        <v>256</v>
      </c>
      <c r="F1786" s="9" t="s">
        <v>91</v>
      </c>
      <c r="G1786" s="9" t="s">
        <v>468</v>
      </c>
      <c r="H1786" s="9" t="s">
        <v>473</v>
      </c>
      <c r="J1786" s="6" t="str">
        <f t="shared" si="491"/>
        <v>001011</v>
      </c>
      <c r="K1786" s="1">
        <f t="shared" si="492"/>
        <v>0</v>
      </c>
      <c r="L1786" s="6" t="str">
        <f t="shared" si="493"/>
        <v>00000</v>
      </c>
      <c r="M1786" s="1">
        <f t="shared" si="494"/>
        <v>65</v>
      </c>
      <c r="N1786" s="6" t="str">
        <f t="shared" si="495"/>
        <v>00</v>
      </c>
      <c r="O1786" s="1">
        <f t="shared" si="496"/>
        <v>10</v>
      </c>
      <c r="P1786" s="1">
        <f>IF(HEX2DEC(LEFT(E1786,4))&gt;=32768,HEX2DEC(LEFT(E1786,4))-65536,HEX2DEC(LEFT(E1786,4)))/Codes!$N$2</f>
        <v>3.6</v>
      </c>
      <c r="Q1786" s="1">
        <f>IF(HEX2DEC(RIGHT(E1786,4))&gt;=32768,HEX2DEC(RIGHT(E1786,4))-65536,HEX2DEC(RIGHT(E1786,4)))/Codes!$N$2</f>
        <v>0</v>
      </c>
      <c r="R1786" s="1">
        <f>IF(HEX2DEC(LEFT(F1786,4))&gt;=32768,HEX2DEC(LEFT(F1786,4))-65536,HEX2DEC(LEFT(F1786,4)))/Codes!$N$2</f>
        <v>0</v>
      </c>
      <c r="S1786" s="1">
        <f>IF(HEX2DEC(RIGHT(F1786,4))&gt;=32768,HEX2DEC(RIGHT(F1786,4))-65536,HEX2DEC(RIGHT(F1786,4)))/Codes!$N$2</f>
        <v>0</v>
      </c>
      <c r="T1786" s="18">
        <f t="shared" si="497"/>
        <v>361</v>
      </c>
      <c r="U1786" s="1">
        <f t="shared" si="498"/>
        <v>100</v>
      </c>
      <c r="V1786" s="1">
        <f t="shared" si="499"/>
        <v>98</v>
      </c>
      <c r="W1786" s="1" t="str">
        <f t="shared" si="500"/>
        <v>100</v>
      </c>
      <c r="X1786" s="1">
        <f t="shared" si="501"/>
        <v>2</v>
      </c>
      <c r="Y1786" s="1">
        <f t="shared" si="502"/>
        <v>0</v>
      </c>
      <c r="Z1786" s="1" t="str">
        <f>VLOOKUP(BIN2DEC(MID(HEX2BIN(MID(H1786,3,2),8),2,5)),Codes!$E$1:$F$18,2)</f>
        <v>Normal</v>
      </c>
      <c r="AA1786" s="6" t="str">
        <f t="shared" si="503"/>
        <v>0</v>
      </c>
      <c r="AB1786" s="1">
        <f t="shared" si="504"/>
        <v>1</v>
      </c>
      <c r="AC1786" s="1" t="str">
        <f>VLOOKUP(BIN2DEC(RIGHT(HEX2BIN(MID(H1786,6,1),4),1)&amp;LEFT(HEX2BIN(MID(H1786,7,1),4),1)),Codes!$K$1:$L$5,2)</f>
        <v>M</v>
      </c>
      <c r="AD1786" s="1" t="str">
        <f>VLOOKUP(BIN2DEC(RIGHT(HEX2BIN(MID(H1786,7,1),4),3)&amp;LEFT(HEX2BIN(MID(H1786,8,1),4),2)),Codes!$H$2:$I$33,2)</f>
        <v>Kick</v>
      </c>
      <c r="AE1786" s="1" t="str">
        <f t="shared" si="505"/>
        <v>1</v>
      </c>
      <c r="AF1786" s="1" t="str">
        <f t="shared" si="506"/>
        <v>1</v>
      </c>
      <c r="AH1786" s="6">
        <f t="shared" si="507"/>
        <v>34</v>
      </c>
    </row>
    <row r="1787" spans="1:34">
      <c r="A1787" s="3" t="s">
        <v>4882</v>
      </c>
      <c r="B1787" s="1" t="s">
        <v>74</v>
      </c>
      <c r="C1787" s="6" t="s">
        <v>1790</v>
      </c>
      <c r="D1787" s="9" t="s">
        <v>2439</v>
      </c>
      <c r="E1787" s="9" t="s">
        <v>499</v>
      </c>
      <c r="F1787" s="9" t="s">
        <v>91</v>
      </c>
      <c r="G1787" s="9" t="s">
        <v>468</v>
      </c>
      <c r="H1787" s="9" t="s">
        <v>473</v>
      </c>
      <c r="J1787" s="6" t="str">
        <f t="shared" si="491"/>
        <v>001011</v>
      </c>
      <c r="K1787" s="1">
        <f t="shared" si="492"/>
        <v>1</v>
      </c>
      <c r="L1787" s="6" t="str">
        <f t="shared" si="493"/>
        <v>00000</v>
      </c>
      <c r="M1787" s="1">
        <f t="shared" si="494"/>
        <v>61</v>
      </c>
      <c r="N1787" s="6" t="str">
        <f t="shared" si="495"/>
        <v>00</v>
      </c>
      <c r="O1787" s="1">
        <f t="shared" si="496"/>
        <v>10</v>
      </c>
      <c r="P1787" s="1">
        <f>IF(HEX2DEC(LEFT(E1787,4))&gt;=32768,HEX2DEC(LEFT(E1787,4))-65536,HEX2DEC(LEFT(E1787,4)))/Codes!$N$2</f>
        <v>5.2</v>
      </c>
      <c r="Q1787" s="1">
        <f>IF(HEX2DEC(RIGHT(E1787,4))&gt;=32768,HEX2DEC(RIGHT(E1787,4))-65536,HEX2DEC(RIGHT(E1787,4)))/Codes!$N$2</f>
        <v>0</v>
      </c>
      <c r="R1787" s="1">
        <f>IF(HEX2DEC(LEFT(F1787,4))&gt;=32768,HEX2DEC(LEFT(F1787,4))-65536,HEX2DEC(LEFT(F1787,4)))/Codes!$N$2</f>
        <v>0</v>
      </c>
      <c r="S1787" s="1">
        <f>IF(HEX2DEC(RIGHT(F1787,4))&gt;=32768,HEX2DEC(RIGHT(F1787,4))-65536,HEX2DEC(RIGHT(F1787,4)))/Codes!$N$2</f>
        <v>0</v>
      </c>
      <c r="T1787" s="18">
        <f t="shared" si="497"/>
        <v>361</v>
      </c>
      <c r="U1787" s="1">
        <f t="shared" si="498"/>
        <v>100</v>
      </c>
      <c r="V1787" s="1">
        <f t="shared" si="499"/>
        <v>98</v>
      </c>
      <c r="W1787" s="1" t="str">
        <f t="shared" si="500"/>
        <v>100</v>
      </c>
      <c r="X1787" s="1">
        <f t="shared" si="501"/>
        <v>2</v>
      </c>
      <c r="Y1787" s="1">
        <f t="shared" si="502"/>
        <v>0</v>
      </c>
      <c r="Z1787" s="1" t="str">
        <f>VLOOKUP(BIN2DEC(MID(HEX2BIN(MID(H1787,3,2),8),2,5)),Codes!$E$1:$F$18,2)</f>
        <v>Normal</v>
      </c>
      <c r="AA1787" s="6" t="str">
        <f t="shared" si="503"/>
        <v>0</v>
      </c>
      <c r="AB1787" s="1">
        <f t="shared" si="504"/>
        <v>1</v>
      </c>
      <c r="AC1787" s="1" t="str">
        <f>VLOOKUP(BIN2DEC(RIGHT(HEX2BIN(MID(H1787,6,1),4),1)&amp;LEFT(HEX2BIN(MID(H1787,7,1),4),1)),Codes!$K$1:$L$5,2)</f>
        <v>M</v>
      </c>
      <c r="AD1787" s="1" t="str">
        <f>VLOOKUP(BIN2DEC(RIGHT(HEX2BIN(MID(H1787,7,1),4),3)&amp;LEFT(HEX2BIN(MID(H1787,8,1),4),2)),Codes!$H$2:$I$33,2)</f>
        <v>Kick</v>
      </c>
      <c r="AE1787" s="1" t="str">
        <f t="shared" si="505"/>
        <v>1</v>
      </c>
      <c r="AF1787" s="1" t="str">
        <f t="shared" si="506"/>
        <v>1</v>
      </c>
      <c r="AH1787" s="6">
        <f t="shared" si="507"/>
        <v>34</v>
      </c>
    </row>
    <row r="1788" spans="1:34">
      <c r="A1788" s="3" t="s">
        <v>4883</v>
      </c>
      <c r="B1788" s="1" t="s">
        <v>74</v>
      </c>
      <c r="C1788" s="6" t="s">
        <v>1787</v>
      </c>
      <c r="D1788" s="9" t="s">
        <v>2528</v>
      </c>
      <c r="E1788" s="9" t="s">
        <v>460</v>
      </c>
      <c r="F1788" s="9" t="s">
        <v>1617</v>
      </c>
      <c r="G1788" s="9" t="s">
        <v>468</v>
      </c>
      <c r="H1788" s="9" t="s">
        <v>473</v>
      </c>
      <c r="J1788" s="6" t="str">
        <f t="shared" si="491"/>
        <v>001011</v>
      </c>
      <c r="K1788" s="1">
        <f t="shared" si="492"/>
        <v>0</v>
      </c>
      <c r="L1788" s="6" t="str">
        <f t="shared" si="493"/>
        <v>00000</v>
      </c>
      <c r="M1788" s="1">
        <f t="shared" si="494"/>
        <v>30</v>
      </c>
      <c r="N1788" s="6" t="str">
        <f t="shared" si="495"/>
        <v>00</v>
      </c>
      <c r="O1788" s="1">
        <f t="shared" si="496"/>
        <v>8</v>
      </c>
      <c r="P1788" s="1">
        <f>IF(HEX2DEC(LEFT(E1788,4))&gt;=32768,HEX2DEC(LEFT(E1788,4))-65536,HEX2DEC(LEFT(E1788,4)))/Codes!$N$2</f>
        <v>7.2</v>
      </c>
      <c r="Q1788" s="1">
        <f>IF(HEX2DEC(RIGHT(E1788,4))&gt;=32768,HEX2DEC(RIGHT(E1788,4))-65536,HEX2DEC(RIGHT(E1788,4)))/Codes!$N$2</f>
        <v>0</v>
      </c>
      <c r="R1788" s="1">
        <f>IF(HEX2DEC(LEFT(F1788,4))&gt;=32768,HEX2DEC(LEFT(F1788,4))-65536,HEX2DEC(LEFT(F1788,4)))/Codes!$N$2</f>
        <v>2</v>
      </c>
      <c r="S1788" s="1">
        <f>IF(HEX2DEC(RIGHT(F1788,4))&gt;=32768,HEX2DEC(RIGHT(F1788,4))-65536,HEX2DEC(RIGHT(F1788,4)))/Codes!$N$2</f>
        <v>-0.4</v>
      </c>
      <c r="T1788" s="18">
        <f t="shared" si="497"/>
        <v>361</v>
      </c>
      <c r="U1788" s="1">
        <f t="shared" si="498"/>
        <v>100</v>
      </c>
      <c r="V1788" s="1">
        <f t="shared" si="499"/>
        <v>98</v>
      </c>
      <c r="W1788" s="1" t="str">
        <f t="shared" si="500"/>
        <v>100</v>
      </c>
      <c r="X1788" s="1">
        <f t="shared" si="501"/>
        <v>2</v>
      </c>
      <c r="Y1788" s="1">
        <f t="shared" si="502"/>
        <v>0</v>
      </c>
      <c r="Z1788" s="1" t="str">
        <f>VLOOKUP(BIN2DEC(MID(HEX2BIN(MID(H1788,3,2),8),2,5)),Codes!$E$1:$F$18,2)</f>
        <v>Normal</v>
      </c>
      <c r="AA1788" s="6" t="str">
        <f t="shared" si="503"/>
        <v>0</v>
      </c>
      <c r="AB1788" s="1">
        <f t="shared" si="504"/>
        <v>1</v>
      </c>
      <c r="AC1788" s="1" t="str">
        <f>VLOOKUP(BIN2DEC(RIGHT(HEX2BIN(MID(H1788,6,1),4),1)&amp;LEFT(HEX2BIN(MID(H1788,7,1),4),1)),Codes!$K$1:$L$5,2)</f>
        <v>M</v>
      </c>
      <c r="AD1788" s="1" t="str">
        <f>VLOOKUP(BIN2DEC(RIGHT(HEX2BIN(MID(H1788,7,1),4),3)&amp;LEFT(HEX2BIN(MID(H1788,8,1),4),2)),Codes!$H$2:$I$33,2)</f>
        <v>Kick</v>
      </c>
      <c r="AE1788" s="1" t="str">
        <f t="shared" si="505"/>
        <v>1</v>
      </c>
      <c r="AF1788" s="1" t="str">
        <f t="shared" si="506"/>
        <v>1</v>
      </c>
      <c r="AH1788" s="6">
        <f t="shared" si="507"/>
        <v>34</v>
      </c>
    </row>
    <row r="1789" spans="1:34">
      <c r="A1789" s="3" t="s">
        <v>4884</v>
      </c>
      <c r="B1789" s="1" t="s">
        <v>74</v>
      </c>
      <c r="C1789" s="6" t="s">
        <v>1787</v>
      </c>
      <c r="D1789" s="9" t="s">
        <v>282</v>
      </c>
      <c r="E1789" s="9" t="s">
        <v>460</v>
      </c>
      <c r="F1789" s="9" t="s">
        <v>4885</v>
      </c>
      <c r="G1789" s="9" t="s">
        <v>468</v>
      </c>
      <c r="H1789" s="9" t="s">
        <v>473</v>
      </c>
      <c r="J1789" s="6" t="str">
        <f t="shared" si="491"/>
        <v>001011</v>
      </c>
      <c r="K1789" s="1">
        <f t="shared" si="492"/>
        <v>1</v>
      </c>
      <c r="L1789" s="6" t="str">
        <f t="shared" si="493"/>
        <v>00000</v>
      </c>
      <c r="M1789" s="1">
        <f t="shared" si="494"/>
        <v>4</v>
      </c>
      <c r="N1789" s="6" t="str">
        <f t="shared" si="495"/>
        <v>00</v>
      </c>
      <c r="O1789" s="1">
        <f t="shared" si="496"/>
        <v>8</v>
      </c>
      <c r="P1789" s="1">
        <f>IF(HEX2DEC(LEFT(E1789,4))&gt;=32768,HEX2DEC(LEFT(E1789,4))-65536,HEX2DEC(LEFT(E1789,4)))/Codes!$N$2</f>
        <v>7.2</v>
      </c>
      <c r="Q1789" s="1">
        <f>IF(HEX2DEC(RIGHT(E1789,4))&gt;=32768,HEX2DEC(RIGHT(E1789,4))-65536,HEX2DEC(RIGHT(E1789,4)))/Codes!$N$2</f>
        <v>0</v>
      </c>
      <c r="R1789" s="1">
        <f>IF(HEX2DEC(LEFT(F1789,4))&gt;=32768,HEX2DEC(LEFT(F1789,4))-65536,HEX2DEC(LEFT(F1789,4)))/Codes!$N$2</f>
        <v>1.6</v>
      </c>
      <c r="S1789" s="1">
        <f>IF(HEX2DEC(RIGHT(F1789,4))&gt;=32768,HEX2DEC(RIGHT(F1789,4))-65536,HEX2DEC(RIGHT(F1789,4)))/Codes!$N$2</f>
        <v>-1.2</v>
      </c>
      <c r="T1789" s="18">
        <f t="shared" si="497"/>
        <v>361</v>
      </c>
      <c r="U1789" s="1">
        <f t="shared" si="498"/>
        <v>100</v>
      </c>
      <c r="V1789" s="1">
        <f t="shared" si="499"/>
        <v>98</v>
      </c>
      <c r="W1789" s="1" t="str">
        <f t="shared" si="500"/>
        <v>100</v>
      </c>
      <c r="X1789" s="1">
        <f t="shared" si="501"/>
        <v>2</v>
      </c>
      <c r="Y1789" s="1">
        <f t="shared" si="502"/>
        <v>0</v>
      </c>
      <c r="Z1789" s="1" t="str">
        <f>VLOOKUP(BIN2DEC(MID(HEX2BIN(MID(H1789,3,2),8),2,5)),Codes!$E$1:$F$18,2)</f>
        <v>Normal</v>
      </c>
      <c r="AA1789" s="6" t="str">
        <f t="shared" si="503"/>
        <v>0</v>
      </c>
      <c r="AB1789" s="1">
        <f t="shared" si="504"/>
        <v>1</v>
      </c>
      <c r="AC1789" s="1" t="str">
        <f>VLOOKUP(BIN2DEC(RIGHT(HEX2BIN(MID(H1789,6,1),4),1)&amp;LEFT(HEX2BIN(MID(H1789,7,1),4),1)),Codes!$K$1:$L$5,2)</f>
        <v>M</v>
      </c>
      <c r="AD1789" s="1" t="str">
        <f>VLOOKUP(BIN2DEC(RIGHT(HEX2BIN(MID(H1789,7,1),4),3)&amp;LEFT(HEX2BIN(MID(H1789,8,1),4),2)),Codes!$H$2:$I$33,2)</f>
        <v>Kick</v>
      </c>
      <c r="AE1789" s="1" t="str">
        <f t="shared" si="505"/>
        <v>1</v>
      </c>
      <c r="AF1789" s="1" t="str">
        <f t="shared" si="506"/>
        <v>1</v>
      </c>
      <c r="AH1789" s="6">
        <f t="shared" si="507"/>
        <v>34</v>
      </c>
    </row>
    <row r="1790" spans="1:34">
      <c r="A1790" s="3" t="s">
        <v>4886</v>
      </c>
      <c r="B1790" s="1" t="s">
        <v>74</v>
      </c>
      <c r="C1790" s="6" t="s">
        <v>1796</v>
      </c>
      <c r="D1790" s="9" t="s">
        <v>479</v>
      </c>
      <c r="E1790" s="9" t="s">
        <v>232</v>
      </c>
      <c r="F1790" s="9" t="s">
        <v>4887</v>
      </c>
      <c r="G1790" s="9" t="s">
        <v>481</v>
      </c>
      <c r="H1790" s="9" t="s">
        <v>482</v>
      </c>
      <c r="J1790" s="6" t="str">
        <f t="shared" si="491"/>
        <v>001011</v>
      </c>
      <c r="K1790" s="1">
        <f t="shared" si="492"/>
        <v>0</v>
      </c>
      <c r="L1790" s="6" t="str">
        <f t="shared" si="493"/>
        <v>00000</v>
      </c>
      <c r="M1790" s="1">
        <f t="shared" si="494"/>
        <v>0</v>
      </c>
      <c r="N1790" s="6" t="str">
        <f t="shared" si="495"/>
        <v>00</v>
      </c>
      <c r="O1790" s="1">
        <f t="shared" si="496"/>
        <v>0</v>
      </c>
      <c r="P1790" s="1">
        <f>IF(HEX2DEC(LEFT(E1790,4))&gt;=32768,HEX2DEC(LEFT(E1790,4))-65536,HEX2DEC(LEFT(E1790,4)))/Codes!$N$2</f>
        <v>4.8</v>
      </c>
      <c r="Q1790" s="1">
        <f>IF(HEX2DEC(RIGHT(E1790,4))&gt;=32768,HEX2DEC(RIGHT(E1790,4))-65536,HEX2DEC(RIGHT(E1790,4)))/Codes!$N$2</f>
        <v>0</v>
      </c>
      <c r="R1790" s="1">
        <f>IF(HEX2DEC(LEFT(F1790,4))&gt;=32768,HEX2DEC(LEFT(F1790,4))-65536,HEX2DEC(LEFT(F1790,4)))/Codes!$N$2</f>
        <v>10</v>
      </c>
      <c r="S1790" s="1">
        <f>IF(HEX2DEC(RIGHT(F1790,4))&gt;=32768,HEX2DEC(RIGHT(F1790,4))-65536,HEX2DEC(RIGHT(F1790,4)))/Codes!$N$2</f>
        <v>21.6</v>
      </c>
      <c r="T1790" s="18">
        <f t="shared" si="497"/>
        <v>361</v>
      </c>
      <c r="U1790" s="1">
        <f t="shared" si="498"/>
        <v>100</v>
      </c>
      <c r="V1790" s="1">
        <f t="shared" si="499"/>
        <v>0</v>
      </c>
      <c r="W1790" s="1" t="str">
        <f t="shared" si="500"/>
        <v>100</v>
      </c>
      <c r="X1790" s="1">
        <f t="shared" si="501"/>
        <v>2</v>
      </c>
      <c r="Y1790" s="1">
        <f t="shared" si="502"/>
        <v>0</v>
      </c>
      <c r="Z1790" s="1" t="str">
        <f>VLOOKUP(BIN2DEC(MID(HEX2BIN(MID(H1790,3,2),8),2,5)),Codes!$E$1:$F$18,2)</f>
        <v>Grab</v>
      </c>
      <c r="AA1790" s="6" t="str">
        <f t="shared" si="503"/>
        <v>0</v>
      </c>
      <c r="AB1790" s="1">
        <f t="shared" si="504"/>
        <v>0</v>
      </c>
      <c r="AC1790" s="1" t="str">
        <f>VLOOKUP(BIN2DEC(RIGHT(HEX2BIN(MID(H1790,6,1),4),1)&amp;LEFT(HEX2BIN(MID(H1790,7,1),4),1)),Codes!$K$1:$L$5,2)</f>
        <v>M</v>
      </c>
      <c r="AD1790" s="1" t="str">
        <f>VLOOKUP(BIN2DEC(RIGHT(HEX2BIN(MID(H1790,7,1),4),3)&amp;LEFT(HEX2BIN(MID(H1790,8,1),4),2)),Codes!$H$2:$I$33,2)</f>
        <v>Kick</v>
      </c>
      <c r="AE1790" s="1" t="str">
        <f t="shared" si="505"/>
        <v>1</v>
      </c>
      <c r="AF1790" s="1" t="str">
        <f t="shared" si="506"/>
        <v>1</v>
      </c>
      <c r="AH1790" s="6">
        <f t="shared" si="507"/>
        <v>34</v>
      </c>
    </row>
    <row r="1791" spans="1:34">
      <c r="A1791" s="3" t="s">
        <v>4888</v>
      </c>
      <c r="B1791" s="1" t="s">
        <v>74</v>
      </c>
      <c r="C1791" s="6" t="s">
        <v>1796</v>
      </c>
      <c r="D1791" s="9" t="s">
        <v>484</v>
      </c>
      <c r="E1791" s="9" t="s">
        <v>256</v>
      </c>
      <c r="F1791" s="9" t="s">
        <v>2533</v>
      </c>
      <c r="G1791" s="9" t="s">
        <v>481</v>
      </c>
      <c r="H1791" s="9" t="s">
        <v>482</v>
      </c>
      <c r="J1791" s="6" t="str">
        <f t="shared" si="491"/>
        <v>001011</v>
      </c>
      <c r="K1791" s="1">
        <f t="shared" si="492"/>
        <v>1</v>
      </c>
      <c r="L1791" s="6" t="str">
        <f t="shared" si="493"/>
        <v>00000</v>
      </c>
      <c r="M1791" s="1">
        <f t="shared" si="494"/>
        <v>0</v>
      </c>
      <c r="N1791" s="6" t="str">
        <f t="shared" si="495"/>
        <v>00</v>
      </c>
      <c r="O1791" s="1">
        <f t="shared" si="496"/>
        <v>0</v>
      </c>
      <c r="P1791" s="1">
        <f>IF(HEX2DEC(LEFT(E1791,4))&gt;=32768,HEX2DEC(LEFT(E1791,4))-65536,HEX2DEC(LEFT(E1791,4)))/Codes!$N$2</f>
        <v>3.6</v>
      </c>
      <c r="Q1791" s="1">
        <f>IF(HEX2DEC(RIGHT(E1791,4))&gt;=32768,HEX2DEC(RIGHT(E1791,4))-65536,HEX2DEC(RIGHT(E1791,4)))/Codes!$N$2</f>
        <v>0</v>
      </c>
      <c r="R1791" s="1">
        <f>IF(HEX2DEC(LEFT(F1791,4))&gt;=32768,HEX2DEC(LEFT(F1791,4))-65536,HEX2DEC(LEFT(F1791,4)))/Codes!$N$2</f>
        <v>10</v>
      </c>
      <c r="S1791" s="1">
        <f>IF(HEX2DEC(RIGHT(F1791,4))&gt;=32768,HEX2DEC(RIGHT(F1791,4))-65536,HEX2DEC(RIGHT(F1791,4)))/Codes!$N$2</f>
        <v>14.8</v>
      </c>
      <c r="T1791" s="18">
        <f t="shared" si="497"/>
        <v>361</v>
      </c>
      <c r="U1791" s="1">
        <f t="shared" si="498"/>
        <v>100</v>
      </c>
      <c r="V1791" s="1">
        <f t="shared" si="499"/>
        <v>0</v>
      </c>
      <c r="W1791" s="1" t="str">
        <f t="shared" si="500"/>
        <v>100</v>
      </c>
      <c r="X1791" s="1">
        <f t="shared" si="501"/>
        <v>2</v>
      </c>
      <c r="Y1791" s="1">
        <f t="shared" si="502"/>
        <v>0</v>
      </c>
      <c r="Z1791" s="1" t="str">
        <f>VLOOKUP(BIN2DEC(MID(HEX2BIN(MID(H1791,3,2),8),2,5)),Codes!$E$1:$F$18,2)</f>
        <v>Grab</v>
      </c>
      <c r="AA1791" s="6" t="str">
        <f t="shared" si="503"/>
        <v>0</v>
      </c>
      <c r="AB1791" s="1">
        <f t="shared" si="504"/>
        <v>0</v>
      </c>
      <c r="AC1791" s="1" t="str">
        <f>VLOOKUP(BIN2DEC(RIGHT(HEX2BIN(MID(H1791,6,1),4),1)&amp;LEFT(HEX2BIN(MID(H1791,7,1),4),1)),Codes!$K$1:$L$5,2)</f>
        <v>M</v>
      </c>
      <c r="AD1791" s="1" t="str">
        <f>VLOOKUP(BIN2DEC(RIGHT(HEX2BIN(MID(H1791,7,1),4),3)&amp;LEFT(HEX2BIN(MID(H1791,8,1),4),2)),Codes!$H$2:$I$33,2)</f>
        <v>Kick</v>
      </c>
      <c r="AE1791" s="1" t="str">
        <f t="shared" si="505"/>
        <v>1</v>
      </c>
      <c r="AF1791" s="1" t="str">
        <f t="shared" si="506"/>
        <v>1</v>
      </c>
      <c r="AH1791" s="6">
        <f t="shared" si="507"/>
        <v>34</v>
      </c>
    </row>
    <row r="1792" spans="1:34">
      <c r="A1792" s="3" t="s">
        <v>4889</v>
      </c>
      <c r="B1792" s="1" t="s">
        <v>74</v>
      </c>
      <c r="C1792" s="6" t="s">
        <v>1796</v>
      </c>
      <c r="D1792" s="9" t="s">
        <v>494</v>
      </c>
      <c r="E1792" s="9" t="s">
        <v>212</v>
      </c>
      <c r="F1792" s="9" t="s">
        <v>2535</v>
      </c>
      <c r="G1792" s="9" t="s">
        <v>481</v>
      </c>
      <c r="H1792" s="9" t="s">
        <v>482</v>
      </c>
      <c r="J1792" s="6" t="str">
        <f t="shared" si="491"/>
        <v>001011</v>
      </c>
      <c r="K1792" s="1">
        <f t="shared" si="492"/>
        <v>2</v>
      </c>
      <c r="L1792" s="6" t="str">
        <f t="shared" si="493"/>
        <v>00000</v>
      </c>
      <c r="M1792" s="1">
        <f t="shared" si="494"/>
        <v>0</v>
      </c>
      <c r="N1792" s="6" t="str">
        <f t="shared" si="495"/>
        <v>00</v>
      </c>
      <c r="O1792" s="1">
        <f t="shared" si="496"/>
        <v>0</v>
      </c>
      <c r="P1792" s="1">
        <f>IF(HEX2DEC(LEFT(E1792,4))&gt;=32768,HEX2DEC(LEFT(E1792,4))-65536,HEX2DEC(LEFT(E1792,4)))/Codes!$N$2</f>
        <v>2.8</v>
      </c>
      <c r="Q1792" s="1">
        <f>IF(HEX2DEC(RIGHT(E1792,4))&gt;=32768,HEX2DEC(RIGHT(E1792,4))-65536,HEX2DEC(RIGHT(E1792,4)))/Codes!$N$2</f>
        <v>0</v>
      </c>
      <c r="R1792" s="1">
        <f>IF(HEX2DEC(LEFT(F1792,4))&gt;=32768,HEX2DEC(LEFT(F1792,4))-65536,HEX2DEC(LEFT(F1792,4)))/Codes!$N$2</f>
        <v>10</v>
      </c>
      <c r="S1792" s="1">
        <f>IF(HEX2DEC(RIGHT(F1792,4))&gt;=32768,HEX2DEC(RIGHT(F1792,4))-65536,HEX2DEC(RIGHT(F1792,4)))/Codes!$N$2</f>
        <v>8</v>
      </c>
      <c r="T1792" s="18">
        <f t="shared" si="497"/>
        <v>361</v>
      </c>
      <c r="U1792" s="1">
        <f t="shared" si="498"/>
        <v>100</v>
      </c>
      <c r="V1792" s="1">
        <f t="shared" si="499"/>
        <v>0</v>
      </c>
      <c r="W1792" s="1" t="str">
        <f t="shared" si="500"/>
        <v>100</v>
      </c>
      <c r="X1792" s="1">
        <f t="shared" si="501"/>
        <v>2</v>
      </c>
      <c r="Y1792" s="1">
        <f t="shared" si="502"/>
        <v>0</v>
      </c>
      <c r="Z1792" s="1" t="str">
        <f>VLOOKUP(BIN2DEC(MID(HEX2BIN(MID(H1792,3,2),8),2,5)),Codes!$E$1:$F$18,2)</f>
        <v>Grab</v>
      </c>
      <c r="AA1792" s="6" t="str">
        <f t="shared" si="503"/>
        <v>0</v>
      </c>
      <c r="AB1792" s="1">
        <f t="shared" si="504"/>
        <v>0</v>
      </c>
      <c r="AC1792" s="1" t="str">
        <f>VLOOKUP(BIN2DEC(RIGHT(HEX2BIN(MID(H1792,6,1),4),1)&amp;LEFT(HEX2BIN(MID(H1792,7,1),4),1)),Codes!$K$1:$L$5,2)</f>
        <v>M</v>
      </c>
      <c r="AD1792" s="1" t="str">
        <f>VLOOKUP(BIN2DEC(RIGHT(HEX2BIN(MID(H1792,7,1),4),3)&amp;LEFT(HEX2BIN(MID(H1792,8,1),4),2)),Codes!$H$2:$I$33,2)</f>
        <v>Kick</v>
      </c>
      <c r="AE1792" s="1" t="str">
        <f t="shared" si="505"/>
        <v>1</v>
      </c>
      <c r="AF1792" s="1" t="str">
        <f t="shared" si="506"/>
        <v>1</v>
      </c>
      <c r="AH1792" s="6">
        <f t="shared" si="507"/>
        <v>34</v>
      </c>
    </row>
    <row r="1793" spans="1:34">
      <c r="A1793" s="3" t="s">
        <v>4891</v>
      </c>
      <c r="B1793" s="1" t="s">
        <v>74</v>
      </c>
      <c r="C1793" s="6" t="s">
        <v>1797</v>
      </c>
      <c r="D1793" s="9" t="s">
        <v>479</v>
      </c>
      <c r="E1793" s="9" t="s">
        <v>232</v>
      </c>
      <c r="F1793" s="9" t="s">
        <v>4892</v>
      </c>
      <c r="G1793" s="9" t="s">
        <v>481</v>
      </c>
      <c r="H1793" s="9" t="s">
        <v>482</v>
      </c>
      <c r="J1793" s="6" t="str">
        <f t="shared" ref="J1793:J1856" si="508">LEFT(HEX2BIN(LEFT(D1793,2),8),6)</f>
        <v>001011</v>
      </c>
      <c r="K1793" s="1">
        <f t="shared" ref="K1793:K1856" si="509">BIN2DEC(MID(HEX2BIN(MID(D1793,2,2),8),3,3))</f>
        <v>0</v>
      </c>
      <c r="L1793" s="6" t="str">
        <f t="shared" ref="L1793:L1856" si="510">MID(HEX2BIN(MID(D1793,3,2),8),2,5)</f>
        <v>00000</v>
      </c>
      <c r="M1793" s="1">
        <f t="shared" ref="M1793:M1856" si="511">ROUNDDOWN(HEX2DEC(MID(D1793,4,3))/8,0)</f>
        <v>0</v>
      </c>
      <c r="N1793" s="6" t="str">
        <f t="shared" ref="N1793:N1856" si="512">MID(HEX2BIN(MID(D1793,6,1),4),2,2)</f>
        <v>00</v>
      </c>
      <c r="O1793" s="1">
        <f t="shared" ref="O1793:O1856" si="513">HEX2DEC(MID(D1793,7,2))</f>
        <v>0</v>
      </c>
      <c r="P1793" s="1">
        <f>IF(HEX2DEC(LEFT(E1793,4))&gt;=32768,HEX2DEC(LEFT(E1793,4))-65536,HEX2DEC(LEFT(E1793,4)))/Codes!$N$2</f>
        <v>4.8</v>
      </c>
      <c r="Q1793" s="1">
        <f>IF(HEX2DEC(RIGHT(E1793,4))&gt;=32768,HEX2DEC(RIGHT(E1793,4))-65536,HEX2DEC(RIGHT(E1793,4)))/Codes!$N$2</f>
        <v>0</v>
      </c>
      <c r="R1793" s="1">
        <f>IF(HEX2DEC(LEFT(F1793,4))&gt;=32768,HEX2DEC(LEFT(F1793,4))-65536,HEX2DEC(LEFT(F1793,4)))/Codes!$N$2</f>
        <v>10.8</v>
      </c>
      <c r="S1793" s="1">
        <f>IF(HEX2DEC(RIGHT(F1793,4))&gt;=32768,HEX2DEC(RIGHT(F1793,4))-65536,HEX2DEC(RIGHT(F1793,4)))/Codes!$N$2</f>
        <v>25.6</v>
      </c>
      <c r="T1793" s="18">
        <f t="shared" ref="T1793:T1856" si="514">ROUNDDOWN(HEX2DEC(LEFT(G1793,3))/8,0)</f>
        <v>361</v>
      </c>
      <c r="U1793" s="1">
        <f t="shared" ref="U1793:U1856" si="515">ROUNDDOWN(HEX2DEC(MID(G1793,3,3))/4,0)-(512*ROUNDDOWN(HEX2DEC(MID(G1793,3,1))/8,0))</f>
        <v>100</v>
      </c>
      <c r="V1793" s="1">
        <f t="shared" ref="V1793:V1856" si="516">RIGHT(HEX2BIN(MID(G1793,5,1),4),2)*128+HEX2DEC(MID(G1793,6,1))*8+LEFT(HEX2BIN(MID(G1793,7,1),4),3)</f>
        <v>0</v>
      </c>
      <c r="W1793" s="1" t="str">
        <f t="shared" ref="W1793:W1856" si="517">MID(HEX2BIN(MID(G1793,7,2),8),4,3)</f>
        <v>100</v>
      </c>
      <c r="X1793" s="1">
        <f t="shared" ref="X1793:X1856" si="518">BIN2DEC(RIGHT(HEX2BIN(RIGHT(G1793,1),4),2))</f>
        <v>2</v>
      </c>
      <c r="Y1793" s="1">
        <f t="shared" ref="Y1793:Y1856" si="519">ROUNDDOWN(HEX2DEC(LEFT(H1793,3))/8,0)</f>
        <v>0</v>
      </c>
      <c r="Z1793" s="1" t="str">
        <f>VLOOKUP(BIN2DEC(MID(HEX2BIN(MID(H1793,3,2),8),2,5)),Codes!$E$1:$F$18,2)</f>
        <v>Grab</v>
      </c>
      <c r="AA1793" s="6" t="str">
        <f t="shared" ref="AA1793:AA1856" si="520">MID(HEX2BIN(MID(H1793,4,1),4),3,1)</f>
        <v>0</v>
      </c>
      <c r="AB1793" s="1">
        <f t="shared" ref="AB1793:AB1856" si="521">(MOD(HEX2DEC(MID(H1793,4,1)),2))*64+ROUNDDOWN(HEX2DEC(MID(H1793,5,2))/4,0)</f>
        <v>0</v>
      </c>
      <c r="AC1793" s="1" t="str">
        <f>VLOOKUP(BIN2DEC(RIGHT(HEX2BIN(MID(H1793,6,1),4),1)&amp;LEFT(HEX2BIN(MID(H1793,7,1),4),1)),Codes!$K$1:$L$5,2)</f>
        <v>M</v>
      </c>
      <c r="AD1793" s="1" t="str">
        <f>VLOOKUP(BIN2DEC(RIGHT(HEX2BIN(MID(H1793,7,1),4),3)&amp;LEFT(HEX2BIN(MID(H1793,8,1),4),2)),Codes!$H$2:$I$33,2)</f>
        <v>Kick</v>
      </c>
      <c r="AE1793" s="1" t="str">
        <f t="shared" ref="AE1793:AE1856" si="522">MID(HEX2BIN(RIGHT(H1793,1),4),3,1)</f>
        <v>1</v>
      </c>
      <c r="AF1793" s="1" t="str">
        <f t="shared" ref="AF1793:AF1856" si="523">RIGHT(HEX2BIN(RIGHT(H1793,1),4),1)</f>
        <v>1</v>
      </c>
      <c r="AH1793" s="6">
        <f t="shared" ref="AH1793:AH1856" si="524">ROUNDDOWN(HEX2DEC(MID(H1793,6,3))/4,0)-(256*ROUNDDOWN(HEX2DEC(MID(H1793,6,1))/4,0))</f>
        <v>34</v>
      </c>
    </row>
    <row r="1794" spans="1:34">
      <c r="A1794" s="3" t="s">
        <v>4893</v>
      </c>
      <c r="B1794" s="1" t="s">
        <v>74</v>
      </c>
      <c r="C1794" s="6" t="s">
        <v>1797</v>
      </c>
      <c r="D1794" s="9" t="s">
        <v>484</v>
      </c>
      <c r="E1794" s="9" t="s">
        <v>256</v>
      </c>
      <c r="F1794" s="9" t="s">
        <v>4894</v>
      </c>
      <c r="G1794" s="9" t="s">
        <v>481</v>
      </c>
      <c r="H1794" s="9" t="s">
        <v>482</v>
      </c>
      <c r="J1794" s="6" t="str">
        <f t="shared" si="508"/>
        <v>001011</v>
      </c>
      <c r="K1794" s="1">
        <f t="shared" si="509"/>
        <v>1</v>
      </c>
      <c r="L1794" s="6" t="str">
        <f t="shared" si="510"/>
        <v>00000</v>
      </c>
      <c r="M1794" s="1">
        <f t="shared" si="511"/>
        <v>0</v>
      </c>
      <c r="N1794" s="6" t="str">
        <f t="shared" si="512"/>
        <v>00</v>
      </c>
      <c r="O1794" s="1">
        <f t="shared" si="513"/>
        <v>0</v>
      </c>
      <c r="P1794" s="1">
        <f>IF(HEX2DEC(LEFT(E1794,4))&gt;=32768,HEX2DEC(LEFT(E1794,4))-65536,HEX2DEC(LEFT(E1794,4)))/Codes!$N$2</f>
        <v>3.6</v>
      </c>
      <c r="Q1794" s="1">
        <f>IF(HEX2DEC(RIGHT(E1794,4))&gt;=32768,HEX2DEC(RIGHT(E1794,4))-65536,HEX2DEC(RIGHT(E1794,4)))/Codes!$N$2</f>
        <v>0</v>
      </c>
      <c r="R1794" s="1">
        <f>IF(HEX2DEC(LEFT(F1794,4))&gt;=32768,HEX2DEC(LEFT(F1794,4))-65536,HEX2DEC(LEFT(F1794,4)))/Codes!$N$2</f>
        <v>10</v>
      </c>
      <c r="S1794" s="1">
        <f>IF(HEX2DEC(RIGHT(F1794,4))&gt;=32768,HEX2DEC(RIGHT(F1794,4))-65536,HEX2DEC(RIGHT(F1794,4)))/Codes!$N$2</f>
        <v>18.8</v>
      </c>
      <c r="T1794" s="18">
        <f t="shared" si="514"/>
        <v>361</v>
      </c>
      <c r="U1794" s="1">
        <f t="shared" si="515"/>
        <v>100</v>
      </c>
      <c r="V1794" s="1">
        <f t="shared" si="516"/>
        <v>0</v>
      </c>
      <c r="W1794" s="1" t="str">
        <f t="shared" si="517"/>
        <v>100</v>
      </c>
      <c r="X1794" s="1">
        <f t="shared" si="518"/>
        <v>2</v>
      </c>
      <c r="Y1794" s="1">
        <f t="shared" si="519"/>
        <v>0</v>
      </c>
      <c r="Z1794" s="1" t="str">
        <f>VLOOKUP(BIN2DEC(MID(HEX2BIN(MID(H1794,3,2),8),2,5)),Codes!$E$1:$F$18,2)</f>
        <v>Grab</v>
      </c>
      <c r="AA1794" s="6" t="str">
        <f t="shared" si="520"/>
        <v>0</v>
      </c>
      <c r="AB1794" s="1">
        <f t="shared" si="521"/>
        <v>0</v>
      </c>
      <c r="AC1794" s="1" t="str">
        <f>VLOOKUP(BIN2DEC(RIGHT(HEX2BIN(MID(H1794,6,1),4),1)&amp;LEFT(HEX2BIN(MID(H1794,7,1),4),1)),Codes!$K$1:$L$5,2)</f>
        <v>M</v>
      </c>
      <c r="AD1794" s="1" t="str">
        <f>VLOOKUP(BIN2DEC(RIGHT(HEX2BIN(MID(H1794,7,1),4),3)&amp;LEFT(HEX2BIN(MID(H1794,8,1),4),2)),Codes!$H$2:$I$33,2)</f>
        <v>Kick</v>
      </c>
      <c r="AE1794" s="1" t="str">
        <f t="shared" si="522"/>
        <v>1</v>
      </c>
      <c r="AF1794" s="1" t="str">
        <f t="shared" si="523"/>
        <v>1</v>
      </c>
      <c r="AH1794" s="6">
        <f t="shared" si="524"/>
        <v>34</v>
      </c>
    </row>
    <row r="1795" spans="1:34">
      <c r="A1795" s="3" t="s">
        <v>4895</v>
      </c>
      <c r="B1795" s="1" t="s">
        <v>74</v>
      </c>
      <c r="C1795" s="6" t="s">
        <v>1797</v>
      </c>
      <c r="D1795" s="9" t="s">
        <v>494</v>
      </c>
      <c r="E1795" s="9" t="s">
        <v>212</v>
      </c>
      <c r="F1795" s="9" t="s">
        <v>4896</v>
      </c>
      <c r="G1795" s="9" t="s">
        <v>481</v>
      </c>
      <c r="H1795" s="9" t="s">
        <v>482</v>
      </c>
      <c r="J1795" s="6" t="str">
        <f t="shared" si="508"/>
        <v>001011</v>
      </c>
      <c r="K1795" s="1">
        <f t="shared" si="509"/>
        <v>2</v>
      </c>
      <c r="L1795" s="6" t="str">
        <f t="shared" si="510"/>
        <v>00000</v>
      </c>
      <c r="M1795" s="1">
        <f t="shared" si="511"/>
        <v>0</v>
      </c>
      <c r="N1795" s="6" t="str">
        <f t="shared" si="512"/>
        <v>00</v>
      </c>
      <c r="O1795" s="1">
        <f t="shared" si="513"/>
        <v>0</v>
      </c>
      <c r="P1795" s="1">
        <f>IF(HEX2DEC(LEFT(E1795,4))&gt;=32768,HEX2DEC(LEFT(E1795,4))-65536,HEX2DEC(LEFT(E1795,4)))/Codes!$N$2</f>
        <v>2.8</v>
      </c>
      <c r="Q1795" s="1">
        <f>IF(HEX2DEC(RIGHT(E1795,4))&gt;=32768,HEX2DEC(RIGHT(E1795,4))-65536,HEX2DEC(RIGHT(E1795,4)))/Codes!$N$2</f>
        <v>0</v>
      </c>
      <c r="R1795" s="1">
        <f>IF(HEX2DEC(LEFT(F1795,4))&gt;=32768,HEX2DEC(LEFT(F1795,4))-65536,HEX2DEC(LEFT(F1795,4)))/Codes!$N$2</f>
        <v>10.8</v>
      </c>
      <c r="S1795" s="1">
        <f>IF(HEX2DEC(RIGHT(F1795,4))&gt;=32768,HEX2DEC(RIGHT(F1795,4))-65536,HEX2DEC(RIGHT(F1795,4)))/Codes!$N$2</f>
        <v>12</v>
      </c>
      <c r="T1795" s="18">
        <f t="shared" si="514"/>
        <v>361</v>
      </c>
      <c r="U1795" s="1">
        <f t="shared" si="515"/>
        <v>100</v>
      </c>
      <c r="V1795" s="1">
        <f t="shared" si="516"/>
        <v>0</v>
      </c>
      <c r="W1795" s="1" t="str">
        <f t="shared" si="517"/>
        <v>100</v>
      </c>
      <c r="X1795" s="1">
        <f t="shared" si="518"/>
        <v>2</v>
      </c>
      <c r="Y1795" s="1">
        <f t="shared" si="519"/>
        <v>0</v>
      </c>
      <c r="Z1795" s="1" t="str">
        <f>VLOOKUP(BIN2DEC(MID(HEX2BIN(MID(H1795,3,2),8),2,5)),Codes!$E$1:$F$18,2)</f>
        <v>Grab</v>
      </c>
      <c r="AA1795" s="6" t="str">
        <f t="shared" si="520"/>
        <v>0</v>
      </c>
      <c r="AB1795" s="1">
        <f t="shared" si="521"/>
        <v>0</v>
      </c>
      <c r="AC1795" s="1" t="str">
        <f>VLOOKUP(BIN2DEC(RIGHT(HEX2BIN(MID(H1795,6,1),4),1)&amp;LEFT(HEX2BIN(MID(H1795,7,1),4),1)),Codes!$K$1:$L$5,2)</f>
        <v>M</v>
      </c>
      <c r="AD1795" s="1" t="str">
        <f>VLOOKUP(BIN2DEC(RIGHT(HEX2BIN(MID(H1795,7,1),4),3)&amp;LEFT(HEX2BIN(MID(H1795,8,1),4),2)),Codes!$H$2:$I$33,2)</f>
        <v>Kick</v>
      </c>
      <c r="AE1795" s="1" t="str">
        <f t="shared" si="522"/>
        <v>1</v>
      </c>
      <c r="AF1795" s="1" t="str">
        <f t="shared" si="523"/>
        <v>1</v>
      </c>
      <c r="AH1795" s="6">
        <f t="shared" si="524"/>
        <v>34</v>
      </c>
    </row>
    <row r="1796" spans="1:34">
      <c r="A1796" s="3" t="s">
        <v>4898</v>
      </c>
      <c r="B1796" s="1" t="s">
        <v>74</v>
      </c>
      <c r="C1796" s="6" t="s">
        <v>530</v>
      </c>
      <c r="D1796" s="9" t="s">
        <v>4899</v>
      </c>
      <c r="E1796" s="9" t="s">
        <v>4900</v>
      </c>
      <c r="F1796" s="9" t="s">
        <v>395</v>
      </c>
      <c r="G1796" s="9" t="s">
        <v>501</v>
      </c>
      <c r="H1796" s="9" t="s">
        <v>502</v>
      </c>
      <c r="J1796" s="6" t="str">
        <f t="shared" si="508"/>
        <v>001011</v>
      </c>
      <c r="K1796" s="1">
        <f t="shared" si="509"/>
        <v>0</v>
      </c>
      <c r="L1796" s="6" t="str">
        <f t="shared" si="510"/>
        <v>00010</v>
      </c>
      <c r="M1796" s="1">
        <f t="shared" si="511"/>
        <v>304</v>
      </c>
      <c r="N1796" s="6" t="str">
        <f t="shared" si="512"/>
        <v>00</v>
      </c>
      <c r="O1796" s="1">
        <f t="shared" si="513"/>
        <v>3</v>
      </c>
      <c r="P1796" s="1">
        <f>IF(HEX2DEC(LEFT(E1796,4))&gt;=32768,HEX2DEC(LEFT(E1796,4))-65536,HEX2DEC(LEFT(E1796,4)))/Codes!$N$2</f>
        <v>10</v>
      </c>
      <c r="Q1796" s="1">
        <f>IF(HEX2DEC(RIGHT(E1796,4))&gt;=32768,HEX2DEC(RIGHT(E1796,4))-65536,HEX2DEC(RIGHT(E1796,4)))/Codes!$N$2</f>
        <v>5.6</v>
      </c>
      <c r="R1796" s="1">
        <f>IF(HEX2DEC(LEFT(F1796,4))&gt;=32768,HEX2DEC(LEFT(F1796,4))-65536,HEX2DEC(LEFT(F1796,4)))/Codes!$N$2</f>
        <v>5.6</v>
      </c>
      <c r="S1796" s="1">
        <f>IF(HEX2DEC(RIGHT(F1796,4))&gt;=32768,HEX2DEC(RIGHT(F1796,4))-65536,HEX2DEC(RIGHT(F1796,4)))/Codes!$N$2</f>
        <v>0</v>
      </c>
      <c r="T1796" s="18">
        <f t="shared" si="514"/>
        <v>80</v>
      </c>
      <c r="U1796" s="1">
        <f t="shared" si="515"/>
        <v>100</v>
      </c>
      <c r="V1796" s="1">
        <f t="shared" si="516"/>
        <v>134</v>
      </c>
      <c r="W1796" s="1" t="str">
        <f t="shared" si="517"/>
        <v>100</v>
      </c>
      <c r="X1796" s="1">
        <f t="shared" si="518"/>
        <v>1</v>
      </c>
      <c r="Y1796" s="1">
        <f t="shared" si="519"/>
        <v>0</v>
      </c>
      <c r="Z1796" s="1" t="str">
        <f>VLOOKUP(BIN2DEC(MID(HEX2BIN(MID(H1796,3,2),8),2,5)),Codes!$E$1:$F$18,2)</f>
        <v>Normal</v>
      </c>
      <c r="AA1796" s="6" t="str">
        <f t="shared" si="520"/>
        <v>0</v>
      </c>
      <c r="AB1796" s="1">
        <f t="shared" si="521"/>
        <v>0</v>
      </c>
      <c r="AC1796" s="1" t="str">
        <f>VLOOKUP(BIN2DEC(RIGHT(HEX2BIN(MID(H1796,6,1),4),1)&amp;LEFT(HEX2BIN(MID(H1796,7,1),4),1)),Codes!$K$1:$L$5,2)</f>
        <v>S</v>
      </c>
      <c r="AD1796" s="1" t="str">
        <f>VLOOKUP(BIN2DEC(RIGHT(HEX2BIN(MID(H1796,7,1),4),3)&amp;LEFT(HEX2BIN(MID(H1796,8,1),4),2)),Codes!$H$2:$I$33,2)</f>
        <v>Kick</v>
      </c>
      <c r="AE1796" s="1" t="str">
        <f t="shared" si="522"/>
        <v>1</v>
      </c>
      <c r="AF1796" s="1" t="str">
        <f t="shared" si="523"/>
        <v>1</v>
      </c>
      <c r="AH1796" s="6">
        <f t="shared" si="524"/>
        <v>2</v>
      </c>
    </row>
    <row r="1797" spans="1:34">
      <c r="A1797" s="3" t="s">
        <v>4907</v>
      </c>
      <c r="B1797" s="1" t="s">
        <v>74</v>
      </c>
      <c r="C1797" s="6" t="s">
        <v>2557</v>
      </c>
      <c r="D1797" s="9" t="s">
        <v>2558</v>
      </c>
      <c r="E1797" s="9" t="s">
        <v>955</v>
      </c>
      <c r="F1797" s="9" t="s">
        <v>2559</v>
      </c>
      <c r="G1797" s="9" t="s">
        <v>2560</v>
      </c>
      <c r="H1797" s="9" t="s">
        <v>992</v>
      </c>
      <c r="J1797" s="6" t="str">
        <f t="shared" si="508"/>
        <v>001011</v>
      </c>
      <c r="K1797" s="1">
        <f t="shared" si="509"/>
        <v>0</v>
      </c>
      <c r="L1797" s="6" t="str">
        <f t="shared" si="510"/>
        <v>00000</v>
      </c>
      <c r="M1797" s="1">
        <f t="shared" si="511"/>
        <v>1</v>
      </c>
      <c r="N1797" s="6" t="str">
        <f t="shared" si="512"/>
        <v>00</v>
      </c>
      <c r="O1797" s="1">
        <f t="shared" si="513"/>
        <v>1</v>
      </c>
      <c r="P1797" s="1">
        <f>IF(HEX2DEC(LEFT(E1797,4))&gt;=32768,HEX2DEC(LEFT(E1797,4))-65536,HEX2DEC(LEFT(E1797,4)))/Codes!$N$2</f>
        <v>8</v>
      </c>
      <c r="Q1797" s="1">
        <f>IF(HEX2DEC(RIGHT(E1797,4))&gt;=32768,HEX2DEC(RIGHT(E1797,4))-65536,HEX2DEC(RIGHT(E1797,4)))/Codes!$N$2</f>
        <v>0</v>
      </c>
      <c r="R1797" s="1">
        <f>IF(HEX2DEC(LEFT(F1797,4))&gt;=32768,HEX2DEC(LEFT(F1797,4))-65536,HEX2DEC(LEFT(F1797,4)))/Codes!$N$2</f>
        <v>20</v>
      </c>
      <c r="S1797" s="1">
        <f>IF(HEX2DEC(RIGHT(F1797,4))&gt;=32768,HEX2DEC(RIGHT(F1797,4))-65536,HEX2DEC(RIGHT(F1797,4)))/Codes!$N$2</f>
        <v>1.6</v>
      </c>
      <c r="T1797" s="18">
        <f t="shared" si="514"/>
        <v>0</v>
      </c>
      <c r="U1797" s="1">
        <f t="shared" si="515"/>
        <v>100</v>
      </c>
      <c r="V1797" s="1">
        <f t="shared" si="516"/>
        <v>0</v>
      </c>
      <c r="W1797" s="1" t="str">
        <f t="shared" si="517"/>
        <v>100</v>
      </c>
      <c r="X1797" s="1">
        <f t="shared" si="518"/>
        <v>0</v>
      </c>
      <c r="Y1797" s="1">
        <f t="shared" si="519"/>
        <v>0</v>
      </c>
      <c r="Z1797" s="1" t="str">
        <f>VLOOKUP(BIN2DEC(MID(HEX2BIN(MID(H1797,3,2),8),2,5)),Codes!$E$1:$F$18,2)</f>
        <v>Slash</v>
      </c>
      <c r="AA1797" s="6" t="str">
        <f t="shared" si="520"/>
        <v>0</v>
      </c>
      <c r="AB1797" s="1">
        <f t="shared" si="521"/>
        <v>0</v>
      </c>
      <c r="AC1797" s="1" t="str">
        <f>VLOOKUP(BIN2DEC(RIGHT(HEX2BIN(MID(H1797,6,1),4),1)&amp;LEFT(HEX2BIN(MID(H1797,7,1),4),1)),Codes!$K$1:$L$5,2)</f>
        <v>S</v>
      </c>
      <c r="AD1797" s="1" t="str">
        <f>VLOOKUP(BIN2DEC(RIGHT(HEX2BIN(MID(H1797,7,1),4),3)&amp;LEFT(HEX2BIN(MID(H1797,8,1),4),2)),Codes!$H$2:$I$33,2)</f>
        <v>Slash</v>
      </c>
      <c r="AE1797" s="1" t="str">
        <f t="shared" si="522"/>
        <v>1</v>
      </c>
      <c r="AF1797" s="1" t="str">
        <f t="shared" si="523"/>
        <v>1</v>
      </c>
      <c r="AH1797" s="6">
        <f t="shared" si="524"/>
        <v>3</v>
      </c>
    </row>
    <row r="1798" spans="1:34">
      <c r="A1798" s="3" t="s">
        <v>4910</v>
      </c>
      <c r="B1798" s="1" t="s">
        <v>74</v>
      </c>
      <c r="C1798" s="6" t="s">
        <v>2566</v>
      </c>
      <c r="D1798" s="9" t="s">
        <v>2490</v>
      </c>
      <c r="E1798" s="9" t="s">
        <v>955</v>
      </c>
      <c r="F1798" s="9" t="s">
        <v>1525</v>
      </c>
      <c r="G1798" s="9" t="s">
        <v>2280</v>
      </c>
      <c r="H1798" s="9" t="s">
        <v>1548</v>
      </c>
      <c r="J1798" s="6" t="str">
        <f t="shared" si="508"/>
        <v>001011</v>
      </c>
      <c r="K1798" s="1">
        <f t="shared" si="509"/>
        <v>0</v>
      </c>
      <c r="L1798" s="6" t="str">
        <f t="shared" si="510"/>
        <v>00000</v>
      </c>
      <c r="M1798" s="1">
        <f t="shared" si="511"/>
        <v>29</v>
      </c>
      <c r="N1798" s="6" t="str">
        <f t="shared" si="512"/>
        <v>00</v>
      </c>
      <c r="O1798" s="1">
        <f t="shared" si="513"/>
        <v>12</v>
      </c>
      <c r="P1798" s="1">
        <f>IF(HEX2DEC(LEFT(E1798,4))&gt;=32768,HEX2DEC(LEFT(E1798,4))-65536,HEX2DEC(LEFT(E1798,4)))/Codes!$N$2</f>
        <v>8</v>
      </c>
      <c r="Q1798" s="1">
        <f>IF(HEX2DEC(RIGHT(E1798,4))&gt;=32768,HEX2DEC(RIGHT(E1798,4))-65536,HEX2DEC(RIGHT(E1798,4)))/Codes!$N$2</f>
        <v>0</v>
      </c>
      <c r="R1798" s="1">
        <f>IF(HEX2DEC(LEFT(F1798,4))&gt;=32768,HEX2DEC(LEFT(F1798,4))-65536,HEX2DEC(LEFT(F1798,4)))/Codes!$N$2</f>
        <v>0</v>
      </c>
      <c r="S1798" s="1">
        <f>IF(HEX2DEC(RIGHT(F1798,4))&gt;=32768,HEX2DEC(RIGHT(F1798,4))-65536,HEX2DEC(RIGHT(F1798,4)))/Codes!$N$2</f>
        <v>3.2</v>
      </c>
      <c r="T1798" s="18">
        <f t="shared" si="514"/>
        <v>0</v>
      </c>
      <c r="U1798" s="1">
        <f t="shared" si="515"/>
        <v>100</v>
      </c>
      <c r="V1798" s="1">
        <f t="shared" si="516"/>
        <v>0</v>
      </c>
      <c r="W1798" s="1" t="str">
        <f t="shared" si="517"/>
        <v>100</v>
      </c>
      <c r="X1798" s="1">
        <f t="shared" si="518"/>
        <v>1</v>
      </c>
      <c r="Y1798" s="1">
        <f t="shared" si="519"/>
        <v>0</v>
      </c>
      <c r="Z1798" s="1" t="str">
        <f>VLOOKUP(BIN2DEC(MID(HEX2BIN(MID(H1798,3,2),8),2,5)),Codes!$E$1:$F$18,2)</f>
        <v>Normal</v>
      </c>
      <c r="AA1798" s="6" t="str">
        <f t="shared" si="520"/>
        <v>0</v>
      </c>
      <c r="AB1798" s="1">
        <f t="shared" si="521"/>
        <v>0</v>
      </c>
      <c r="AC1798" s="1" t="str">
        <f>VLOOKUP(BIN2DEC(RIGHT(HEX2BIN(MID(H1798,6,1),4),1)&amp;LEFT(HEX2BIN(MID(H1798,7,1),4),1)),Codes!$K$1:$L$5,2)</f>
        <v>L</v>
      </c>
      <c r="AD1798" s="1" t="str">
        <f>VLOOKUP(BIN2DEC(RIGHT(HEX2BIN(MID(H1798,7,1),4),3)&amp;LEFT(HEX2BIN(MID(H1798,8,1),4),2)),Codes!$H$2:$I$33,2)</f>
        <v>Kick</v>
      </c>
      <c r="AE1798" s="1" t="str">
        <f t="shared" si="522"/>
        <v>1</v>
      </c>
      <c r="AF1798" s="1" t="str">
        <f t="shared" si="523"/>
        <v>1</v>
      </c>
      <c r="AH1798" s="6">
        <f t="shared" si="524"/>
        <v>66</v>
      </c>
    </row>
    <row r="1799" spans="1:34">
      <c r="A1799" s="3" t="s">
        <v>4911</v>
      </c>
      <c r="B1799" s="1" t="s">
        <v>74</v>
      </c>
      <c r="C1799" s="6" t="s">
        <v>2566</v>
      </c>
      <c r="D1799" s="9" t="s">
        <v>2568</v>
      </c>
      <c r="E1799" s="9" t="s">
        <v>955</v>
      </c>
      <c r="F1799" s="9" t="s">
        <v>1525</v>
      </c>
      <c r="G1799" s="9" t="s">
        <v>2280</v>
      </c>
      <c r="H1799" s="9" t="s">
        <v>1548</v>
      </c>
      <c r="J1799" s="6" t="str">
        <f t="shared" si="508"/>
        <v>001011</v>
      </c>
      <c r="K1799" s="1">
        <f t="shared" si="509"/>
        <v>1</v>
      </c>
      <c r="L1799" s="6" t="str">
        <f t="shared" si="510"/>
        <v>00000</v>
      </c>
      <c r="M1799" s="1">
        <f t="shared" si="511"/>
        <v>48</v>
      </c>
      <c r="N1799" s="6" t="str">
        <f t="shared" si="512"/>
        <v>00</v>
      </c>
      <c r="O1799" s="1">
        <f t="shared" si="513"/>
        <v>12</v>
      </c>
      <c r="P1799" s="1">
        <f>IF(HEX2DEC(LEFT(E1799,4))&gt;=32768,HEX2DEC(LEFT(E1799,4))-65536,HEX2DEC(LEFT(E1799,4)))/Codes!$N$2</f>
        <v>8</v>
      </c>
      <c r="Q1799" s="1">
        <f>IF(HEX2DEC(RIGHT(E1799,4))&gt;=32768,HEX2DEC(RIGHT(E1799,4))-65536,HEX2DEC(RIGHT(E1799,4)))/Codes!$N$2</f>
        <v>0</v>
      </c>
      <c r="R1799" s="1">
        <f>IF(HEX2DEC(LEFT(F1799,4))&gt;=32768,HEX2DEC(LEFT(F1799,4))-65536,HEX2DEC(LEFT(F1799,4)))/Codes!$N$2</f>
        <v>0</v>
      </c>
      <c r="S1799" s="1">
        <f>IF(HEX2DEC(RIGHT(F1799,4))&gt;=32768,HEX2DEC(RIGHT(F1799,4))-65536,HEX2DEC(RIGHT(F1799,4)))/Codes!$N$2</f>
        <v>3.2</v>
      </c>
      <c r="T1799" s="18">
        <f t="shared" si="514"/>
        <v>0</v>
      </c>
      <c r="U1799" s="1">
        <f t="shared" si="515"/>
        <v>100</v>
      </c>
      <c r="V1799" s="1">
        <f t="shared" si="516"/>
        <v>0</v>
      </c>
      <c r="W1799" s="1" t="str">
        <f t="shared" si="517"/>
        <v>100</v>
      </c>
      <c r="X1799" s="1">
        <f t="shared" si="518"/>
        <v>1</v>
      </c>
      <c r="Y1799" s="1">
        <f t="shared" si="519"/>
        <v>0</v>
      </c>
      <c r="Z1799" s="1" t="str">
        <f>VLOOKUP(BIN2DEC(MID(HEX2BIN(MID(H1799,3,2),8),2,5)),Codes!$E$1:$F$18,2)</f>
        <v>Normal</v>
      </c>
      <c r="AA1799" s="6" t="str">
        <f t="shared" si="520"/>
        <v>0</v>
      </c>
      <c r="AB1799" s="1">
        <f t="shared" si="521"/>
        <v>0</v>
      </c>
      <c r="AC1799" s="1" t="str">
        <f>VLOOKUP(BIN2DEC(RIGHT(HEX2BIN(MID(H1799,6,1),4),1)&amp;LEFT(HEX2BIN(MID(H1799,7,1),4),1)),Codes!$K$1:$L$5,2)</f>
        <v>L</v>
      </c>
      <c r="AD1799" s="1" t="str">
        <f>VLOOKUP(BIN2DEC(RIGHT(HEX2BIN(MID(H1799,7,1),4),3)&amp;LEFT(HEX2BIN(MID(H1799,8,1),4),2)),Codes!$H$2:$I$33,2)</f>
        <v>Kick</v>
      </c>
      <c r="AE1799" s="1" t="str">
        <f t="shared" si="522"/>
        <v>1</v>
      </c>
      <c r="AF1799" s="1" t="str">
        <f t="shared" si="523"/>
        <v>1</v>
      </c>
      <c r="AH1799" s="6">
        <f t="shared" si="524"/>
        <v>66</v>
      </c>
    </row>
    <row r="1800" spans="1:34">
      <c r="A1800" s="3" t="s">
        <v>10040</v>
      </c>
      <c r="B1800" s="1" t="s">
        <v>46</v>
      </c>
      <c r="D1800" s="9" t="s">
        <v>6001</v>
      </c>
      <c r="E1800" s="9" t="s">
        <v>265</v>
      </c>
      <c r="F1800" s="9" t="s">
        <v>91</v>
      </c>
      <c r="G1800" s="9" t="s">
        <v>1047</v>
      </c>
      <c r="H1800" s="9" t="s">
        <v>1179</v>
      </c>
      <c r="J1800" s="6" t="str">
        <f t="shared" si="508"/>
        <v>001011</v>
      </c>
      <c r="K1800" s="1">
        <f t="shared" si="509"/>
        <v>0</v>
      </c>
      <c r="L1800" s="6" t="str">
        <f t="shared" si="510"/>
        <v>00000</v>
      </c>
      <c r="M1800" s="1">
        <f t="shared" si="511"/>
        <v>55</v>
      </c>
      <c r="N1800" s="6" t="str">
        <f t="shared" si="512"/>
        <v>00</v>
      </c>
      <c r="O1800" s="1">
        <f t="shared" si="513"/>
        <v>6</v>
      </c>
      <c r="P1800" s="1">
        <f>IF(HEX2DEC(LEFT(E1800,4))&gt;=32768,HEX2DEC(LEFT(E1800,4))-65536,HEX2DEC(LEFT(E1800,4)))/Codes!$N$2</f>
        <v>2.4</v>
      </c>
      <c r="Q1800" s="1">
        <f>IF(HEX2DEC(RIGHT(E1800,4))&gt;=32768,HEX2DEC(RIGHT(E1800,4))-65536,HEX2DEC(RIGHT(E1800,4)))/Codes!$N$2</f>
        <v>0</v>
      </c>
      <c r="R1800" s="1">
        <f>IF(HEX2DEC(LEFT(F1800,4))&gt;=32768,HEX2DEC(LEFT(F1800,4))-65536,HEX2DEC(LEFT(F1800,4)))/Codes!$N$2</f>
        <v>0</v>
      </c>
      <c r="S1800" s="1">
        <f>IF(HEX2DEC(RIGHT(F1800,4))&gt;=32768,HEX2DEC(RIGHT(F1800,4))-65536,HEX2DEC(RIGHT(F1800,4)))/Codes!$N$2</f>
        <v>0</v>
      </c>
      <c r="T1800" s="18">
        <f t="shared" si="514"/>
        <v>361</v>
      </c>
      <c r="U1800" s="1">
        <f t="shared" si="515"/>
        <v>40</v>
      </c>
      <c r="V1800" s="1">
        <f t="shared" si="516"/>
        <v>0</v>
      </c>
      <c r="W1800" s="1" t="str">
        <f t="shared" si="517"/>
        <v>000</v>
      </c>
      <c r="X1800" s="1">
        <f t="shared" si="518"/>
        <v>0</v>
      </c>
      <c r="Y1800" s="1">
        <f t="shared" si="519"/>
        <v>30</v>
      </c>
      <c r="Z1800" s="1" t="str">
        <f>VLOOKUP(BIN2DEC(MID(HEX2BIN(MID(H1800,3,2),8),2,5)),Codes!$E$1:$F$18,2)</f>
        <v>Slash</v>
      </c>
      <c r="AA1800" s="6" t="str">
        <f t="shared" si="520"/>
        <v>0</v>
      </c>
      <c r="AB1800" s="1">
        <f t="shared" si="521"/>
        <v>0</v>
      </c>
      <c r="AC1800" s="1" t="str">
        <f>VLOOKUP(BIN2DEC(RIGHT(HEX2BIN(MID(H1800,6,1),4),1)&amp;LEFT(HEX2BIN(MID(H1800,7,1),4),1)),Codes!$K$1:$L$5,2)</f>
        <v>L</v>
      </c>
      <c r="AD1800" s="1" t="str">
        <f>VLOOKUP(BIN2DEC(RIGHT(HEX2BIN(MID(H1800,7,1),4),3)&amp;LEFT(HEX2BIN(MID(H1800,8,1),4),2)),Codes!$H$2:$I$33,2)</f>
        <v>Punch</v>
      </c>
      <c r="AE1800" s="1" t="str">
        <f t="shared" si="522"/>
        <v>1</v>
      </c>
      <c r="AF1800" s="1" t="str">
        <f t="shared" si="523"/>
        <v>1</v>
      </c>
      <c r="AH1800" s="6">
        <f t="shared" si="524"/>
        <v>65</v>
      </c>
    </row>
    <row r="1801" spans="1:34">
      <c r="A1801" s="3" t="s">
        <v>10041</v>
      </c>
      <c r="B1801" s="1" t="s">
        <v>46</v>
      </c>
      <c r="D1801" s="9" t="s">
        <v>10042</v>
      </c>
      <c r="E1801" s="9" t="s">
        <v>265</v>
      </c>
      <c r="F1801" s="9" t="s">
        <v>91</v>
      </c>
      <c r="G1801" s="9" t="s">
        <v>1047</v>
      </c>
      <c r="H1801" s="9" t="s">
        <v>1179</v>
      </c>
      <c r="J1801" s="6" t="str">
        <f t="shared" si="508"/>
        <v>001011</v>
      </c>
      <c r="K1801" s="1">
        <f t="shared" si="509"/>
        <v>1</v>
      </c>
      <c r="L1801" s="6" t="str">
        <f t="shared" si="510"/>
        <v>00001</v>
      </c>
      <c r="M1801" s="1">
        <f t="shared" si="511"/>
        <v>139</v>
      </c>
      <c r="N1801" s="6" t="str">
        <f t="shared" si="512"/>
        <v>00</v>
      </c>
      <c r="O1801" s="1">
        <f t="shared" si="513"/>
        <v>6</v>
      </c>
      <c r="P1801" s="1">
        <f>IF(HEX2DEC(LEFT(E1801,4))&gt;=32768,HEX2DEC(LEFT(E1801,4))-65536,HEX2DEC(LEFT(E1801,4)))/Codes!$N$2</f>
        <v>2.4</v>
      </c>
      <c r="Q1801" s="1">
        <f>IF(HEX2DEC(RIGHT(E1801,4))&gt;=32768,HEX2DEC(RIGHT(E1801,4))-65536,HEX2DEC(RIGHT(E1801,4)))/Codes!$N$2</f>
        <v>0</v>
      </c>
      <c r="R1801" s="1">
        <f>IF(HEX2DEC(LEFT(F1801,4))&gt;=32768,HEX2DEC(LEFT(F1801,4))-65536,HEX2DEC(LEFT(F1801,4)))/Codes!$N$2</f>
        <v>0</v>
      </c>
      <c r="S1801" s="1">
        <f>IF(HEX2DEC(RIGHT(F1801,4))&gt;=32768,HEX2DEC(RIGHT(F1801,4))-65536,HEX2DEC(RIGHT(F1801,4)))/Codes!$N$2</f>
        <v>0</v>
      </c>
      <c r="T1801" s="18">
        <f t="shared" si="514"/>
        <v>361</v>
      </c>
      <c r="U1801" s="1">
        <f t="shared" si="515"/>
        <v>40</v>
      </c>
      <c r="V1801" s="1">
        <f t="shared" si="516"/>
        <v>0</v>
      </c>
      <c r="W1801" s="1" t="str">
        <f t="shared" si="517"/>
        <v>000</v>
      </c>
      <c r="X1801" s="1">
        <f t="shared" si="518"/>
        <v>0</v>
      </c>
      <c r="Y1801" s="1">
        <f t="shared" si="519"/>
        <v>30</v>
      </c>
      <c r="Z1801" s="1" t="str">
        <f>VLOOKUP(BIN2DEC(MID(HEX2BIN(MID(H1801,3,2),8),2,5)),Codes!$E$1:$F$18,2)</f>
        <v>Slash</v>
      </c>
      <c r="AA1801" s="6" t="str">
        <f t="shared" si="520"/>
        <v>0</v>
      </c>
      <c r="AB1801" s="1">
        <f t="shared" si="521"/>
        <v>0</v>
      </c>
      <c r="AC1801" s="1" t="str">
        <f>VLOOKUP(BIN2DEC(RIGHT(HEX2BIN(MID(H1801,6,1),4),1)&amp;LEFT(HEX2BIN(MID(H1801,7,1),4),1)),Codes!$K$1:$L$5,2)</f>
        <v>L</v>
      </c>
      <c r="AD1801" s="1" t="str">
        <f>VLOOKUP(BIN2DEC(RIGHT(HEX2BIN(MID(H1801,7,1),4),3)&amp;LEFT(HEX2BIN(MID(H1801,8,1),4),2)),Codes!$H$2:$I$33,2)</f>
        <v>Punch</v>
      </c>
      <c r="AE1801" s="1" t="str">
        <f t="shared" si="522"/>
        <v>1</v>
      </c>
      <c r="AF1801" s="1" t="str">
        <f t="shared" si="523"/>
        <v>1</v>
      </c>
      <c r="AH1801" s="6">
        <f t="shared" si="524"/>
        <v>65</v>
      </c>
    </row>
    <row r="1802" spans="1:34">
      <c r="A1802" s="3" t="s">
        <v>9984</v>
      </c>
      <c r="B1802" s="1" t="s">
        <v>46</v>
      </c>
      <c r="C1802" s="6" t="s">
        <v>3004</v>
      </c>
      <c r="D1802" s="9" t="s">
        <v>9985</v>
      </c>
      <c r="E1802" s="9" t="s">
        <v>1174</v>
      </c>
      <c r="F1802" s="9" t="s">
        <v>91</v>
      </c>
      <c r="G1802" s="9" t="s">
        <v>9986</v>
      </c>
      <c r="H1802" s="9" t="s">
        <v>9987</v>
      </c>
      <c r="J1802" s="6" t="str">
        <f t="shared" si="508"/>
        <v>001011</v>
      </c>
      <c r="K1802" s="1">
        <f t="shared" si="509"/>
        <v>0</v>
      </c>
      <c r="L1802" s="6" t="str">
        <f t="shared" si="510"/>
        <v>00000</v>
      </c>
      <c r="M1802" s="1">
        <f t="shared" si="511"/>
        <v>26</v>
      </c>
      <c r="N1802" s="6" t="str">
        <f t="shared" si="512"/>
        <v>00</v>
      </c>
      <c r="O1802" s="1">
        <f t="shared" si="513"/>
        <v>15</v>
      </c>
      <c r="P1802" s="1">
        <f>IF(HEX2DEC(LEFT(E1802,4))&gt;=32768,HEX2DEC(LEFT(E1802,4))-65536,HEX2DEC(LEFT(E1802,4)))/Codes!$N$2</f>
        <v>4</v>
      </c>
      <c r="Q1802" s="1">
        <f>IF(HEX2DEC(RIGHT(E1802,4))&gt;=32768,HEX2DEC(RIGHT(E1802,4))-65536,HEX2DEC(RIGHT(E1802,4)))/Codes!$N$2</f>
        <v>5.6</v>
      </c>
      <c r="R1802" s="1">
        <f>IF(HEX2DEC(LEFT(F1802,4))&gt;=32768,HEX2DEC(LEFT(F1802,4))-65536,HEX2DEC(LEFT(F1802,4)))/Codes!$N$2</f>
        <v>0</v>
      </c>
      <c r="S1802" s="1">
        <f>IF(HEX2DEC(RIGHT(F1802,4))&gt;=32768,HEX2DEC(RIGHT(F1802,4))-65536,HEX2DEC(RIGHT(F1802,4)))/Codes!$N$2</f>
        <v>0</v>
      </c>
      <c r="T1802" s="18">
        <f t="shared" si="514"/>
        <v>361</v>
      </c>
      <c r="U1802" s="1">
        <f t="shared" si="515"/>
        <v>95</v>
      </c>
      <c r="V1802" s="1">
        <f t="shared" si="516"/>
        <v>0</v>
      </c>
      <c r="W1802" s="1" t="str">
        <f t="shared" si="517"/>
        <v>100</v>
      </c>
      <c r="X1802" s="1">
        <f t="shared" si="518"/>
        <v>1</v>
      </c>
      <c r="Y1802" s="1">
        <f t="shared" si="519"/>
        <v>32</v>
      </c>
      <c r="Z1802" s="1" t="str">
        <f>VLOOKUP(BIN2DEC(MID(HEX2BIN(MID(H1802,3,2),8),2,5)),Codes!$E$1:$F$18,2)</f>
        <v>Slash</v>
      </c>
      <c r="AA1802" s="6" t="str">
        <f t="shared" si="520"/>
        <v>0</v>
      </c>
      <c r="AB1802" s="1">
        <f t="shared" si="521"/>
        <v>0</v>
      </c>
      <c r="AC1802" s="1" t="str">
        <f>VLOOKUP(BIN2DEC(RIGHT(HEX2BIN(MID(H1802,6,1),4),1)&amp;LEFT(HEX2BIN(MID(H1802,7,1),4),1)),Codes!$K$1:$L$5,2)</f>
        <v>L</v>
      </c>
      <c r="AD1802" s="1" t="str">
        <f>VLOOKUP(BIN2DEC(RIGHT(HEX2BIN(MID(H1802,7,1),4),3)&amp;LEFT(HEX2BIN(MID(H1802,8,1),4),2)),Codes!$H$2:$I$33,2)</f>
        <v>Slash</v>
      </c>
      <c r="AE1802" s="1" t="str">
        <f t="shared" si="522"/>
        <v>1</v>
      </c>
      <c r="AF1802" s="1" t="str">
        <f t="shared" si="523"/>
        <v>1</v>
      </c>
      <c r="AH1802" s="6">
        <f t="shared" si="524"/>
        <v>67</v>
      </c>
    </row>
    <row r="1803" spans="1:34">
      <c r="A1803" s="3" t="s">
        <v>9988</v>
      </c>
      <c r="B1803" s="1" t="s">
        <v>46</v>
      </c>
      <c r="C1803" s="6" t="s">
        <v>3004</v>
      </c>
      <c r="D1803" s="9" t="s">
        <v>6454</v>
      </c>
      <c r="E1803" s="9" t="s">
        <v>1108</v>
      </c>
      <c r="F1803" s="9" t="s">
        <v>91</v>
      </c>
      <c r="G1803" s="9" t="s">
        <v>9986</v>
      </c>
      <c r="H1803" s="9" t="s">
        <v>9987</v>
      </c>
      <c r="J1803" s="6" t="str">
        <f t="shared" si="508"/>
        <v>001011</v>
      </c>
      <c r="K1803" s="1">
        <f t="shared" si="509"/>
        <v>1</v>
      </c>
      <c r="L1803" s="6" t="str">
        <f t="shared" si="510"/>
        <v>00000</v>
      </c>
      <c r="M1803" s="1">
        <f t="shared" si="511"/>
        <v>26</v>
      </c>
      <c r="N1803" s="6" t="str">
        <f t="shared" si="512"/>
        <v>00</v>
      </c>
      <c r="O1803" s="1">
        <f t="shared" si="513"/>
        <v>15</v>
      </c>
      <c r="P1803" s="1">
        <f>IF(HEX2DEC(LEFT(E1803,4))&gt;=32768,HEX2DEC(LEFT(E1803,4))-65536,HEX2DEC(LEFT(E1803,4)))/Codes!$N$2</f>
        <v>4</v>
      </c>
      <c r="Q1803" s="1">
        <f>IF(HEX2DEC(RIGHT(E1803,4))&gt;=32768,HEX2DEC(RIGHT(E1803,4))-65536,HEX2DEC(RIGHT(E1803,4)))/Codes!$N$2</f>
        <v>2</v>
      </c>
      <c r="R1803" s="1">
        <f>IF(HEX2DEC(LEFT(F1803,4))&gt;=32768,HEX2DEC(LEFT(F1803,4))-65536,HEX2DEC(LEFT(F1803,4)))/Codes!$N$2</f>
        <v>0</v>
      </c>
      <c r="S1803" s="1">
        <f>IF(HEX2DEC(RIGHT(F1803,4))&gt;=32768,HEX2DEC(RIGHT(F1803,4))-65536,HEX2DEC(RIGHT(F1803,4)))/Codes!$N$2</f>
        <v>0</v>
      </c>
      <c r="T1803" s="18">
        <f t="shared" si="514"/>
        <v>361</v>
      </c>
      <c r="U1803" s="1">
        <f t="shared" si="515"/>
        <v>95</v>
      </c>
      <c r="V1803" s="1">
        <f t="shared" si="516"/>
        <v>0</v>
      </c>
      <c r="W1803" s="1" t="str">
        <f t="shared" si="517"/>
        <v>100</v>
      </c>
      <c r="X1803" s="1">
        <f t="shared" si="518"/>
        <v>1</v>
      </c>
      <c r="Y1803" s="1">
        <f t="shared" si="519"/>
        <v>32</v>
      </c>
      <c r="Z1803" s="1" t="str">
        <f>VLOOKUP(BIN2DEC(MID(HEX2BIN(MID(H1803,3,2),8),2,5)),Codes!$E$1:$F$18,2)</f>
        <v>Slash</v>
      </c>
      <c r="AA1803" s="6" t="str">
        <f t="shared" si="520"/>
        <v>0</v>
      </c>
      <c r="AB1803" s="1">
        <f t="shared" si="521"/>
        <v>0</v>
      </c>
      <c r="AC1803" s="1" t="str">
        <f>VLOOKUP(BIN2DEC(RIGHT(HEX2BIN(MID(H1803,6,1),4),1)&amp;LEFT(HEX2BIN(MID(H1803,7,1),4),1)),Codes!$K$1:$L$5,2)</f>
        <v>L</v>
      </c>
      <c r="AD1803" s="1" t="str">
        <f>VLOOKUP(BIN2DEC(RIGHT(HEX2BIN(MID(H1803,7,1),4),3)&amp;LEFT(HEX2BIN(MID(H1803,8,1),4),2)),Codes!$H$2:$I$33,2)</f>
        <v>Slash</v>
      </c>
      <c r="AE1803" s="1" t="str">
        <f t="shared" si="522"/>
        <v>1</v>
      </c>
      <c r="AF1803" s="1" t="str">
        <f t="shared" si="523"/>
        <v>1</v>
      </c>
      <c r="AH1803" s="6">
        <f t="shared" si="524"/>
        <v>67</v>
      </c>
    </row>
    <row r="1804" spans="1:34">
      <c r="A1804" s="3" t="s">
        <v>9989</v>
      </c>
      <c r="B1804" s="1" t="s">
        <v>46</v>
      </c>
      <c r="C1804" s="6" t="s">
        <v>3004</v>
      </c>
      <c r="D1804" s="9" t="s">
        <v>9990</v>
      </c>
      <c r="E1804" s="9" t="s">
        <v>824</v>
      </c>
      <c r="F1804" s="9" t="s">
        <v>91</v>
      </c>
      <c r="G1804" s="9" t="s">
        <v>9986</v>
      </c>
      <c r="H1804" s="9" t="s">
        <v>9987</v>
      </c>
      <c r="J1804" s="6" t="str">
        <f t="shared" si="508"/>
        <v>001011</v>
      </c>
      <c r="K1804" s="1">
        <f t="shared" si="509"/>
        <v>2</v>
      </c>
      <c r="L1804" s="6" t="str">
        <f t="shared" si="510"/>
        <v>00000</v>
      </c>
      <c r="M1804" s="1">
        <f t="shared" si="511"/>
        <v>23</v>
      </c>
      <c r="N1804" s="6" t="str">
        <f t="shared" si="512"/>
        <v>00</v>
      </c>
      <c r="O1804" s="1">
        <f t="shared" si="513"/>
        <v>15</v>
      </c>
      <c r="P1804" s="1">
        <f>IF(HEX2DEC(LEFT(E1804,4))&gt;=32768,HEX2DEC(LEFT(E1804,4))-65536,HEX2DEC(LEFT(E1804,4)))/Codes!$N$2</f>
        <v>2</v>
      </c>
      <c r="Q1804" s="1">
        <f>IF(HEX2DEC(RIGHT(E1804,4))&gt;=32768,HEX2DEC(RIGHT(E1804,4))-65536,HEX2DEC(RIGHT(E1804,4)))/Codes!$N$2</f>
        <v>0</v>
      </c>
      <c r="R1804" s="1">
        <f>IF(HEX2DEC(LEFT(F1804,4))&gt;=32768,HEX2DEC(LEFT(F1804,4))-65536,HEX2DEC(LEFT(F1804,4)))/Codes!$N$2</f>
        <v>0</v>
      </c>
      <c r="S1804" s="1">
        <f>IF(HEX2DEC(RIGHT(F1804,4))&gt;=32768,HEX2DEC(RIGHT(F1804,4))-65536,HEX2DEC(RIGHT(F1804,4)))/Codes!$N$2</f>
        <v>0</v>
      </c>
      <c r="T1804" s="18">
        <f t="shared" si="514"/>
        <v>361</v>
      </c>
      <c r="U1804" s="1">
        <f t="shared" si="515"/>
        <v>95</v>
      </c>
      <c r="V1804" s="1">
        <f t="shared" si="516"/>
        <v>0</v>
      </c>
      <c r="W1804" s="1" t="str">
        <f t="shared" si="517"/>
        <v>100</v>
      </c>
      <c r="X1804" s="1">
        <f t="shared" si="518"/>
        <v>1</v>
      </c>
      <c r="Y1804" s="1">
        <f t="shared" si="519"/>
        <v>32</v>
      </c>
      <c r="Z1804" s="1" t="str">
        <f>VLOOKUP(BIN2DEC(MID(HEX2BIN(MID(H1804,3,2),8),2,5)),Codes!$E$1:$F$18,2)</f>
        <v>Slash</v>
      </c>
      <c r="AA1804" s="6" t="str">
        <f t="shared" si="520"/>
        <v>0</v>
      </c>
      <c r="AB1804" s="1">
        <f t="shared" si="521"/>
        <v>0</v>
      </c>
      <c r="AC1804" s="1" t="str">
        <f>VLOOKUP(BIN2DEC(RIGHT(HEX2BIN(MID(H1804,6,1),4),1)&amp;LEFT(HEX2BIN(MID(H1804,7,1),4),1)),Codes!$K$1:$L$5,2)</f>
        <v>L</v>
      </c>
      <c r="AD1804" s="1" t="str">
        <f>VLOOKUP(BIN2DEC(RIGHT(HEX2BIN(MID(H1804,7,1),4),3)&amp;LEFT(HEX2BIN(MID(H1804,8,1),4),2)),Codes!$H$2:$I$33,2)</f>
        <v>Slash</v>
      </c>
      <c r="AE1804" s="1" t="str">
        <f t="shared" si="522"/>
        <v>1</v>
      </c>
      <c r="AF1804" s="1" t="str">
        <f t="shared" si="523"/>
        <v>1</v>
      </c>
      <c r="AH1804" s="6">
        <f t="shared" si="524"/>
        <v>67</v>
      </c>
    </row>
    <row r="1805" spans="1:34">
      <c r="A1805" s="3" t="s">
        <v>9991</v>
      </c>
      <c r="B1805" s="1" t="s">
        <v>46</v>
      </c>
      <c r="C1805" s="6" t="s">
        <v>3004</v>
      </c>
      <c r="D1805" s="9" t="s">
        <v>9992</v>
      </c>
      <c r="E1805" s="9" t="s">
        <v>1352</v>
      </c>
      <c r="F1805" s="9" t="s">
        <v>91</v>
      </c>
      <c r="G1805" s="9" t="s">
        <v>9986</v>
      </c>
      <c r="H1805" s="9" t="s">
        <v>9987</v>
      </c>
      <c r="J1805" s="6" t="str">
        <f t="shared" si="508"/>
        <v>001011</v>
      </c>
      <c r="K1805" s="1">
        <f t="shared" si="509"/>
        <v>3</v>
      </c>
      <c r="L1805" s="6" t="str">
        <f t="shared" si="510"/>
        <v>00000</v>
      </c>
      <c r="M1805" s="1">
        <f t="shared" si="511"/>
        <v>51</v>
      </c>
      <c r="N1805" s="6" t="str">
        <f t="shared" si="512"/>
        <v>00</v>
      </c>
      <c r="O1805" s="1">
        <f t="shared" si="513"/>
        <v>15</v>
      </c>
      <c r="P1805" s="1">
        <f>IF(HEX2DEC(LEFT(E1805,4))&gt;=32768,HEX2DEC(LEFT(E1805,4))-65536,HEX2DEC(LEFT(E1805,4)))/Codes!$N$2</f>
        <v>1.2</v>
      </c>
      <c r="Q1805" s="1">
        <f>IF(HEX2DEC(RIGHT(E1805,4))&gt;=32768,HEX2DEC(RIGHT(E1805,4))-65536,HEX2DEC(RIGHT(E1805,4)))/Codes!$N$2</f>
        <v>0</v>
      </c>
      <c r="R1805" s="1">
        <f>IF(HEX2DEC(LEFT(F1805,4))&gt;=32768,HEX2DEC(LEFT(F1805,4))-65536,HEX2DEC(LEFT(F1805,4)))/Codes!$N$2</f>
        <v>0</v>
      </c>
      <c r="S1805" s="1">
        <f>IF(HEX2DEC(RIGHT(F1805,4))&gt;=32768,HEX2DEC(RIGHT(F1805,4))-65536,HEX2DEC(RIGHT(F1805,4)))/Codes!$N$2</f>
        <v>0</v>
      </c>
      <c r="T1805" s="18">
        <f t="shared" si="514"/>
        <v>361</v>
      </c>
      <c r="U1805" s="1">
        <f t="shared" si="515"/>
        <v>95</v>
      </c>
      <c r="V1805" s="1">
        <f t="shared" si="516"/>
        <v>0</v>
      </c>
      <c r="W1805" s="1" t="str">
        <f t="shared" si="517"/>
        <v>100</v>
      </c>
      <c r="X1805" s="1">
        <f t="shared" si="518"/>
        <v>1</v>
      </c>
      <c r="Y1805" s="1">
        <f t="shared" si="519"/>
        <v>32</v>
      </c>
      <c r="Z1805" s="1" t="str">
        <f>VLOOKUP(BIN2DEC(MID(HEX2BIN(MID(H1805,3,2),8),2,5)),Codes!$E$1:$F$18,2)</f>
        <v>Slash</v>
      </c>
      <c r="AA1805" s="6" t="str">
        <f t="shared" si="520"/>
        <v>0</v>
      </c>
      <c r="AB1805" s="1">
        <f t="shared" si="521"/>
        <v>0</v>
      </c>
      <c r="AC1805" s="1" t="str">
        <f>VLOOKUP(BIN2DEC(RIGHT(HEX2BIN(MID(H1805,6,1),4),1)&amp;LEFT(HEX2BIN(MID(H1805,7,1),4),1)),Codes!$K$1:$L$5,2)</f>
        <v>L</v>
      </c>
      <c r="AD1805" s="1" t="str">
        <f>VLOOKUP(BIN2DEC(RIGHT(HEX2BIN(MID(H1805,7,1),4),3)&amp;LEFT(HEX2BIN(MID(H1805,8,1),4),2)),Codes!$H$2:$I$33,2)</f>
        <v>Slash</v>
      </c>
      <c r="AE1805" s="1" t="str">
        <f t="shared" si="522"/>
        <v>1</v>
      </c>
      <c r="AF1805" s="1" t="str">
        <f t="shared" si="523"/>
        <v>1</v>
      </c>
      <c r="AH1805" s="6">
        <f t="shared" si="524"/>
        <v>67</v>
      </c>
    </row>
    <row r="1806" spans="1:34">
      <c r="A1806" s="3" t="s">
        <v>9993</v>
      </c>
      <c r="B1806" s="1" t="s">
        <v>46</v>
      </c>
      <c r="C1806" s="6" t="s">
        <v>3006</v>
      </c>
      <c r="D1806" s="9" t="s">
        <v>9994</v>
      </c>
      <c r="E1806" s="9" t="s">
        <v>338</v>
      </c>
      <c r="F1806" s="9" t="s">
        <v>91</v>
      </c>
      <c r="G1806" s="9" t="s">
        <v>2280</v>
      </c>
      <c r="H1806" s="9" t="s">
        <v>974</v>
      </c>
      <c r="J1806" s="6" t="str">
        <f t="shared" si="508"/>
        <v>001011</v>
      </c>
      <c r="K1806" s="1">
        <f t="shared" si="509"/>
        <v>0</v>
      </c>
      <c r="L1806" s="6" t="str">
        <f t="shared" si="510"/>
        <v>00000</v>
      </c>
      <c r="M1806" s="1">
        <f t="shared" si="511"/>
        <v>26</v>
      </c>
      <c r="N1806" s="6" t="str">
        <f t="shared" si="512"/>
        <v>00</v>
      </c>
      <c r="O1806" s="1">
        <f t="shared" si="513"/>
        <v>5</v>
      </c>
      <c r="P1806" s="1">
        <f>IF(HEX2DEC(LEFT(E1806,4))&gt;=32768,HEX2DEC(LEFT(E1806,4))-65536,HEX2DEC(LEFT(E1806,4)))/Codes!$N$2</f>
        <v>4</v>
      </c>
      <c r="Q1806" s="1">
        <f>IF(HEX2DEC(RIGHT(E1806,4))&gt;=32768,HEX2DEC(RIGHT(E1806,4))-65536,HEX2DEC(RIGHT(E1806,4)))/Codes!$N$2</f>
        <v>6</v>
      </c>
      <c r="R1806" s="1">
        <f>IF(HEX2DEC(LEFT(F1806,4))&gt;=32768,HEX2DEC(LEFT(F1806,4))-65536,HEX2DEC(LEFT(F1806,4)))/Codes!$N$2</f>
        <v>0</v>
      </c>
      <c r="S1806" s="1">
        <f>IF(HEX2DEC(RIGHT(F1806,4))&gt;=32768,HEX2DEC(RIGHT(F1806,4))-65536,HEX2DEC(RIGHT(F1806,4)))/Codes!$N$2</f>
        <v>0</v>
      </c>
      <c r="T1806" s="18">
        <f t="shared" si="514"/>
        <v>0</v>
      </c>
      <c r="U1806" s="1">
        <f t="shared" si="515"/>
        <v>100</v>
      </c>
      <c r="V1806" s="1">
        <f t="shared" si="516"/>
        <v>0</v>
      </c>
      <c r="W1806" s="1" t="str">
        <f t="shared" si="517"/>
        <v>100</v>
      </c>
      <c r="X1806" s="1">
        <f t="shared" si="518"/>
        <v>1</v>
      </c>
      <c r="Y1806" s="1">
        <f t="shared" si="519"/>
        <v>60</v>
      </c>
      <c r="Z1806" s="1" t="str">
        <f>VLOOKUP(BIN2DEC(MID(HEX2BIN(MID(H1806,3,2),8),2,5)),Codes!$E$1:$F$18,2)</f>
        <v>Slash</v>
      </c>
      <c r="AA1806" s="6" t="str">
        <f t="shared" si="520"/>
        <v>0</v>
      </c>
      <c r="AB1806" s="1">
        <f t="shared" si="521"/>
        <v>0</v>
      </c>
      <c r="AC1806" s="1" t="str">
        <f>VLOOKUP(BIN2DEC(RIGHT(HEX2BIN(MID(H1806,6,1),4),1)&amp;LEFT(HEX2BIN(MID(H1806,7,1),4),1)),Codes!$K$1:$L$5,2)</f>
        <v>M</v>
      </c>
      <c r="AD1806" s="1" t="str">
        <f>VLOOKUP(BIN2DEC(RIGHT(HEX2BIN(MID(H1806,7,1),4),3)&amp;LEFT(HEX2BIN(MID(H1806,8,1),4),2)),Codes!$H$2:$I$33,2)</f>
        <v>Slash</v>
      </c>
      <c r="AE1806" s="1" t="str">
        <f t="shared" si="522"/>
        <v>1</v>
      </c>
      <c r="AF1806" s="1" t="str">
        <f t="shared" si="523"/>
        <v>1</v>
      </c>
      <c r="AH1806" s="6">
        <f t="shared" si="524"/>
        <v>35</v>
      </c>
    </row>
    <row r="1807" spans="1:34">
      <c r="A1807" s="3" t="s">
        <v>9995</v>
      </c>
      <c r="B1807" s="1" t="s">
        <v>46</v>
      </c>
      <c r="C1807" s="6" t="s">
        <v>3006</v>
      </c>
      <c r="D1807" s="9" t="s">
        <v>9996</v>
      </c>
      <c r="E1807" s="9" t="s">
        <v>1108</v>
      </c>
      <c r="F1807" s="9" t="s">
        <v>91</v>
      </c>
      <c r="G1807" s="9" t="s">
        <v>2280</v>
      </c>
      <c r="H1807" s="9" t="s">
        <v>974</v>
      </c>
      <c r="J1807" s="6" t="str">
        <f t="shared" si="508"/>
        <v>001011</v>
      </c>
      <c r="K1807" s="1">
        <f t="shared" si="509"/>
        <v>1</v>
      </c>
      <c r="L1807" s="6" t="str">
        <f t="shared" si="510"/>
        <v>00000</v>
      </c>
      <c r="M1807" s="1">
        <f t="shared" si="511"/>
        <v>26</v>
      </c>
      <c r="N1807" s="6" t="str">
        <f t="shared" si="512"/>
        <v>00</v>
      </c>
      <c r="O1807" s="1">
        <f t="shared" si="513"/>
        <v>5</v>
      </c>
      <c r="P1807" s="1">
        <f>IF(HEX2DEC(LEFT(E1807,4))&gt;=32768,HEX2DEC(LEFT(E1807,4))-65536,HEX2DEC(LEFT(E1807,4)))/Codes!$N$2</f>
        <v>4</v>
      </c>
      <c r="Q1807" s="1">
        <f>IF(HEX2DEC(RIGHT(E1807,4))&gt;=32768,HEX2DEC(RIGHT(E1807,4))-65536,HEX2DEC(RIGHT(E1807,4)))/Codes!$N$2</f>
        <v>2</v>
      </c>
      <c r="R1807" s="1">
        <f>IF(HEX2DEC(LEFT(F1807,4))&gt;=32768,HEX2DEC(LEFT(F1807,4))-65536,HEX2DEC(LEFT(F1807,4)))/Codes!$N$2</f>
        <v>0</v>
      </c>
      <c r="S1807" s="1">
        <f>IF(HEX2DEC(RIGHT(F1807,4))&gt;=32768,HEX2DEC(RIGHT(F1807,4))-65536,HEX2DEC(RIGHT(F1807,4)))/Codes!$N$2</f>
        <v>0</v>
      </c>
      <c r="T1807" s="18">
        <f t="shared" si="514"/>
        <v>0</v>
      </c>
      <c r="U1807" s="1">
        <f t="shared" si="515"/>
        <v>100</v>
      </c>
      <c r="V1807" s="1">
        <f t="shared" si="516"/>
        <v>0</v>
      </c>
      <c r="W1807" s="1" t="str">
        <f t="shared" si="517"/>
        <v>100</v>
      </c>
      <c r="X1807" s="1">
        <f t="shared" si="518"/>
        <v>1</v>
      </c>
      <c r="Y1807" s="1">
        <f t="shared" si="519"/>
        <v>60</v>
      </c>
      <c r="Z1807" s="1" t="str">
        <f>VLOOKUP(BIN2DEC(MID(HEX2BIN(MID(H1807,3,2),8),2,5)),Codes!$E$1:$F$18,2)</f>
        <v>Slash</v>
      </c>
      <c r="AA1807" s="6" t="str">
        <f t="shared" si="520"/>
        <v>0</v>
      </c>
      <c r="AB1807" s="1">
        <f t="shared" si="521"/>
        <v>0</v>
      </c>
      <c r="AC1807" s="1" t="str">
        <f>VLOOKUP(BIN2DEC(RIGHT(HEX2BIN(MID(H1807,6,1),4),1)&amp;LEFT(HEX2BIN(MID(H1807,7,1),4),1)),Codes!$K$1:$L$5,2)</f>
        <v>M</v>
      </c>
      <c r="AD1807" s="1" t="str">
        <f>VLOOKUP(BIN2DEC(RIGHT(HEX2BIN(MID(H1807,7,1),4),3)&amp;LEFT(HEX2BIN(MID(H1807,8,1),4),2)),Codes!$H$2:$I$33,2)</f>
        <v>Slash</v>
      </c>
      <c r="AE1807" s="1" t="str">
        <f t="shared" si="522"/>
        <v>1</v>
      </c>
      <c r="AF1807" s="1" t="str">
        <f t="shared" si="523"/>
        <v>1</v>
      </c>
      <c r="AH1807" s="6">
        <f t="shared" si="524"/>
        <v>35</v>
      </c>
    </row>
    <row r="1808" spans="1:34">
      <c r="A1808" s="3" t="s">
        <v>9997</v>
      </c>
      <c r="B1808" s="1" t="s">
        <v>46</v>
      </c>
      <c r="C1808" s="6" t="s">
        <v>3006</v>
      </c>
      <c r="D1808" s="9" t="s">
        <v>517</v>
      </c>
      <c r="E1808" s="9" t="s">
        <v>824</v>
      </c>
      <c r="F1808" s="9" t="s">
        <v>91</v>
      </c>
      <c r="G1808" s="9" t="s">
        <v>2280</v>
      </c>
      <c r="H1808" s="9" t="s">
        <v>974</v>
      </c>
      <c r="J1808" s="6" t="str">
        <f t="shared" si="508"/>
        <v>001011</v>
      </c>
      <c r="K1808" s="1">
        <f t="shared" si="509"/>
        <v>2</v>
      </c>
      <c r="L1808" s="6" t="str">
        <f t="shared" si="510"/>
        <v>00000</v>
      </c>
      <c r="M1808" s="1">
        <f t="shared" si="511"/>
        <v>23</v>
      </c>
      <c r="N1808" s="6" t="str">
        <f t="shared" si="512"/>
        <v>00</v>
      </c>
      <c r="O1808" s="1">
        <f t="shared" si="513"/>
        <v>5</v>
      </c>
      <c r="P1808" s="1">
        <f>IF(HEX2DEC(LEFT(E1808,4))&gt;=32768,HEX2DEC(LEFT(E1808,4))-65536,HEX2DEC(LEFT(E1808,4)))/Codes!$N$2</f>
        <v>2</v>
      </c>
      <c r="Q1808" s="1">
        <f>IF(HEX2DEC(RIGHT(E1808,4))&gt;=32768,HEX2DEC(RIGHT(E1808,4))-65536,HEX2DEC(RIGHT(E1808,4)))/Codes!$N$2</f>
        <v>0</v>
      </c>
      <c r="R1808" s="1">
        <f>IF(HEX2DEC(LEFT(F1808,4))&gt;=32768,HEX2DEC(LEFT(F1808,4))-65536,HEX2DEC(LEFT(F1808,4)))/Codes!$N$2</f>
        <v>0</v>
      </c>
      <c r="S1808" s="1">
        <f>IF(HEX2DEC(RIGHT(F1808,4))&gt;=32768,HEX2DEC(RIGHT(F1808,4))-65536,HEX2DEC(RIGHT(F1808,4)))/Codes!$N$2</f>
        <v>0</v>
      </c>
      <c r="T1808" s="18">
        <f t="shared" si="514"/>
        <v>0</v>
      </c>
      <c r="U1808" s="1">
        <f t="shared" si="515"/>
        <v>100</v>
      </c>
      <c r="V1808" s="1">
        <f t="shared" si="516"/>
        <v>0</v>
      </c>
      <c r="W1808" s="1" t="str">
        <f t="shared" si="517"/>
        <v>100</v>
      </c>
      <c r="X1808" s="1">
        <f t="shared" si="518"/>
        <v>1</v>
      </c>
      <c r="Y1808" s="1">
        <f t="shared" si="519"/>
        <v>60</v>
      </c>
      <c r="Z1808" s="1" t="str">
        <f>VLOOKUP(BIN2DEC(MID(HEX2BIN(MID(H1808,3,2),8),2,5)),Codes!$E$1:$F$18,2)</f>
        <v>Slash</v>
      </c>
      <c r="AA1808" s="6" t="str">
        <f t="shared" si="520"/>
        <v>0</v>
      </c>
      <c r="AB1808" s="1">
        <f t="shared" si="521"/>
        <v>0</v>
      </c>
      <c r="AC1808" s="1" t="str">
        <f>VLOOKUP(BIN2DEC(RIGHT(HEX2BIN(MID(H1808,6,1),4),1)&amp;LEFT(HEX2BIN(MID(H1808,7,1),4),1)),Codes!$K$1:$L$5,2)</f>
        <v>M</v>
      </c>
      <c r="AD1808" s="1" t="str">
        <f>VLOOKUP(BIN2DEC(RIGHT(HEX2BIN(MID(H1808,7,1),4),3)&amp;LEFT(HEX2BIN(MID(H1808,8,1),4),2)),Codes!$H$2:$I$33,2)</f>
        <v>Slash</v>
      </c>
      <c r="AE1808" s="1" t="str">
        <f t="shared" si="522"/>
        <v>1</v>
      </c>
      <c r="AF1808" s="1" t="str">
        <f t="shared" si="523"/>
        <v>1</v>
      </c>
      <c r="AH1808" s="6">
        <f t="shared" si="524"/>
        <v>35</v>
      </c>
    </row>
    <row r="1809" spans="1:34">
      <c r="A1809" s="3" t="s">
        <v>9998</v>
      </c>
      <c r="B1809" s="1" t="s">
        <v>46</v>
      </c>
      <c r="C1809" s="6" t="s">
        <v>1040</v>
      </c>
      <c r="D1809" s="9" t="s">
        <v>9999</v>
      </c>
      <c r="E1809" s="9" t="s">
        <v>191</v>
      </c>
      <c r="F1809" s="9" t="s">
        <v>91</v>
      </c>
      <c r="G1809" s="9" t="s">
        <v>10000</v>
      </c>
      <c r="H1809" s="9" t="s">
        <v>992</v>
      </c>
      <c r="J1809" s="6" t="str">
        <f t="shared" si="508"/>
        <v>001011</v>
      </c>
      <c r="K1809" s="1">
        <f t="shared" si="509"/>
        <v>0</v>
      </c>
      <c r="L1809" s="6" t="str">
        <f t="shared" si="510"/>
        <v>00000</v>
      </c>
      <c r="M1809" s="1">
        <f t="shared" si="511"/>
        <v>26</v>
      </c>
      <c r="N1809" s="6" t="str">
        <f t="shared" si="512"/>
        <v>00</v>
      </c>
      <c r="O1809" s="1">
        <f t="shared" si="513"/>
        <v>4</v>
      </c>
      <c r="P1809" s="1">
        <f>IF(HEX2DEC(LEFT(E1809,4))&gt;=32768,HEX2DEC(LEFT(E1809,4))-65536,HEX2DEC(LEFT(E1809,4)))/Codes!$N$2</f>
        <v>5.6</v>
      </c>
      <c r="Q1809" s="1">
        <f>IF(HEX2DEC(RIGHT(E1809,4))&gt;=32768,HEX2DEC(RIGHT(E1809,4))-65536,HEX2DEC(RIGHT(E1809,4)))/Codes!$N$2</f>
        <v>3.2</v>
      </c>
      <c r="R1809" s="1">
        <f>IF(HEX2DEC(LEFT(F1809,4))&gt;=32768,HEX2DEC(LEFT(F1809,4))-65536,HEX2DEC(LEFT(F1809,4)))/Codes!$N$2</f>
        <v>0</v>
      </c>
      <c r="S1809" s="1">
        <f>IF(HEX2DEC(RIGHT(F1809,4))&gt;=32768,HEX2DEC(RIGHT(F1809,4))-65536,HEX2DEC(RIGHT(F1809,4)))/Codes!$N$2</f>
        <v>0</v>
      </c>
      <c r="T1809" s="18">
        <f t="shared" si="514"/>
        <v>90</v>
      </c>
      <c r="U1809" s="1">
        <f t="shared" si="515"/>
        <v>100</v>
      </c>
      <c r="V1809" s="1">
        <f t="shared" si="516"/>
        <v>72</v>
      </c>
      <c r="W1809" s="1" t="str">
        <f t="shared" si="517"/>
        <v>100</v>
      </c>
      <c r="X1809" s="1">
        <f t="shared" si="518"/>
        <v>1</v>
      </c>
      <c r="Y1809" s="1">
        <f t="shared" si="519"/>
        <v>0</v>
      </c>
      <c r="Z1809" s="1" t="str">
        <f>VLOOKUP(BIN2DEC(MID(HEX2BIN(MID(H1809,3,2),8),2,5)),Codes!$E$1:$F$18,2)</f>
        <v>Slash</v>
      </c>
      <c r="AA1809" s="6" t="str">
        <f t="shared" si="520"/>
        <v>0</v>
      </c>
      <c r="AB1809" s="1">
        <f t="shared" si="521"/>
        <v>0</v>
      </c>
      <c r="AC1809" s="1" t="str">
        <f>VLOOKUP(BIN2DEC(RIGHT(HEX2BIN(MID(H1809,6,1),4),1)&amp;LEFT(HEX2BIN(MID(H1809,7,1),4),1)),Codes!$K$1:$L$5,2)</f>
        <v>S</v>
      </c>
      <c r="AD1809" s="1" t="str">
        <f>VLOOKUP(BIN2DEC(RIGHT(HEX2BIN(MID(H1809,7,1),4),3)&amp;LEFT(HEX2BIN(MID(H1809,8,1),4),2)),Codes!$H$2:$I$33,2)</f>
        <v>Slash</v>
      </c>
      <c r="AE1809" s="1" t="str">
        <f t="shared" si="522"/>
        <v>1</v>
      </c>
      <c r="AF1809" s="1" t="str">
        <f t="shared" si="523"/>
        <v>1</v>
      </c>
      <c r="AH1809" s="6">
        <f t="shared" si="524"/>
        <v>3</v>
      </c>
    </row>
    <row r="1810" spans="1:34">
      <c r="A1810" s="3" t="s">
        <v>10001</v>
      </c>
      <c r="B1810" s="1" t="s">
        <v>46</v>
      </c>
      <c r="C1810" s="6" t="s">
        <v>1040</v>
      </c>
      <c r="D1810" s="9" t="s">
        <v>10002</v>
      </c>
      <c r="E1810" s="9" t="s">
        <v>995</v>
      </c>
      <c r="F1810" s="9" t="s">
        <v>91</v>
      </c>
      <c r="G1810" s="9" t="s">
        <v>10003</v>
      </c>
      <c r="H1810" s="9" t="s">
        <v>992</v>
      </c>
      <c r="J1810" s="6" t="str">
        <f t="shared" si="508"/>
        <v>001011</v>
      </c>
      <c r="K1810" s="1">
        <f t="shared" si="509"/>
        <v>1</v>
      </c>
      <c r="L1810" s="6" t="str">
        <f t="shared" si="510"/>
        <v>00000</v>
      </c>
      <c r="M1810" s="1">
        <f t="shared" si="511"/>
        <v>26</v>
      </c>
      <c r="N1810" s="6" t="str">
        <f t="shared" si="512"/>
        <v>00</v>
      </c>
      <c r="O1810" s="1">
        <f t="shared" si="513"/>
        <v>6</v>
      </c>
      <c r="P1810" s="1">
        <f>IF(HEX2DEC(LEFT(E1810,4))&gt;=32768,HEX2DEC(LEFT(E1810,4))-65536,HEX2DEC(LEFT(E1810,4)))/Codes!$N$2</f>
        <v>4.8</v>
      </c>
      <c r="Q1810" s="1">
        <f>IF(HEX2DEC(RIGHT(E1810,4))&gt;=32768,HEX2DEC(RIGHT(E1810,4))-65536,HEX2DEC(RIGHT(E1810,4)))/Codes!$N$2</f>
        <v>2</v>
      </c>
      <c r="R1810" s="1">
        <f>IF(HEX2DEC(LEFT(F1810,4))&gt;=32768,HEX2DEC(LEFT(F1810,4))-65536,HEX2DEC(LEFT(F1810,4)))/Codes!$N$2</f>
        <v>0</v>
      </c>
      <c r="S1810" s="1">
        <f>IF(HEX2DEC(RIGHT(F1810,4))&gt;=32768,HEX2DEC(RIGHT(F1810,4))-65536,HEX2DEC(RIGHT(F1810,4)))/Codes!$N$2</f>
        <v>0</v>
      </c>
      <c r="T1810" s="18">
        <f t="shared" si="514"/>
        <v>86</v>
      </c>
      <c r="U1810" s="1">
        <f t="shared" si="515"/>
        <v>100</v>
      </c>
      <c r="V1810" s="1">
        <f t="shared" si="516"/>
        <v>164</v>
      </c>
      <c r="W1810" s="1" t="str">
        <f t="shared" si="517"/>
        <v>100</v>
      </c>
      <c r="X1810" s="1">
        <f t="shared" si="518"/>
        <v>1</v>
      </c>
      <c r="Y1810" s="1">
        <f t="shared" si="519"/>
        <v>0</v>
      </c>
      <c r="Z1810" s="1" t="str">
        <f>VLOOKUP(BIN2DEC(MID(HEX2BIN(MID(H1810,3,2),8),2,5)),Codes!$E$1:$F$18,2)</f>
        <v>Slash</v>
      </c>
      <c r="AA1810" s="6" t="str">
        <f t="shared" si="520"/>
        <v>0</v>
      </c>
      <c r="AB1810" s="1">
        <f t="shared" si="521"/>
        <v>0</v>
      </c>
      <c r="AC1810" s="1" t="str">
        <f>VLOOKUP(BIN2DEC(RIGHT(HEX2BIN(MID(H1810,6,1),4),1)&amp;LEFT(HEX2BIN(MID(H1810,7,1),4),1)),Codes!$K$1:$L$5,2)</f>
        <v>S</v>
      </c>
      <c r="AD1810" s="1" t="str">
        <f>VLOOKUP(BIN2DEC(RIGHT(HEX2BIN(MID(H1810,7,1),4),3)&amp;LEFT(HEX2BIN(MID(H1810,8,1),4),2)),Codes!$H$2:$I$33,2)</f>
        <v>Slash</v>
      </c>
      <c r="AE1810" s="1" t="str">
        <f t="shared" si="522"/>
        <v>1</v>
      </c>
      <c r="AF1810" s="1" t="str">
        <f t="shared" si="523"/>
        <v>1</v>
      </c>
      <c r="AH1810" s="6">
        <f t="shared" si="524"/>
        <v>3</v>
      </c>
    </row>
    <row r="1811" spans="1:34">
      <c r="A1811" s="3" t="s">
        <v>10004</v>
      </c>
      <c r="B1811" s="1" t="s">
        <v>46</v>
      </c>
      <c r="C1811" s="6" t="s">
        <v>1040</v>
      </c>
      <c r="D1811" s="9" t="s">
        <v>1794</v>
      </c>
      <c r="E1811" s="9" t="s">
        <v>395</v>
      </c>
      <c r="F1811" s="9" t="s">
        <v>91</v>
      </c>
      <c r="G1811" s="9" t="s">
        <v>10005</v>
      </c>
      <c r="H1811" s="9" t="s">
        <v>992</v>
      </c>
      <c r="J1811" s="6" t="str">
        <f t="shared" si="508"/>
        <v>001011</v>
      </c>
      <c r="K1811" s="1">
        <f t="shared" si="509"/>
        <v>2</v>
      </c>
      <c r="L1811" s="6" t="str">
        <f t="shared" si="510"/>
        <v>00000</v>
      </c>
      <c r="M1811" s="1">
        <f t="shared" si="511"/>
        <v>23</v>
      </c>
      <c r="N1811" s="6" t="str">
        <f t="shared" si="512"/>
        <v>00</v>
      </c>
      <c r="O1811" s="1">
        <f t="shared" si="513"/>
        <v>6</v>
      </c>
      <c r="P1811" s="1">
        <f>IF(HEX2DEC(LEFT(E1811,4))&gt;=32768,HEX2DEC(LEFT(E1811,4))-65536,HEX2DEC(LEFT(E1811,4)))/Codes!$N$2</f>
        <v>5.6</v>
      </c>
      <c r="Q1811" s="1">
        <f>IF(HEX2DEC(RIGHT(E1811,4))&gt;=32768,HEX2DEC(RIGHT(E1811,4))-65536,HEX2DEC(RIGHT(E1811,4)))/Codes!$N$2</f>
        <v>0</v>
      </c>
      <c r="R1811" s="1">
        <f>IF(HEX2DEC(LEFT(F1811,4))&gt;=32768,HEX2DEC(LEFT(F1811,4))-65536,HEX2DEC(LEFT(F1811,4)))/Codes!$N$2</f>
        <v>0</v>
      </c>
      <c r="S1811" s="1">
        <f>IF(HEX2DEC(RIGHT(F1811,4))&gt;=32768,HEX2DEC(RIGHT(F1811,4))-65536,HEX2DEC(RIGHT(F1811,4)))/Codes!$N$2</f>
        <v>0</v>
      </c>
      <c r="T1811" s="18">
        <f t="shared" si="514"/>
        <v>80</v>
      </c>
      <c r="U1811" s="1">
        <f t="shared" si="515"/>
        <v>100</v>
      </c>
      <c r="V1811" s="1">
        <f t="shared" si="516"/>
        <v>164</v>
      </c>
      <c r="W1811" s="1" t="str">
        <f t="shared" si="517"/>
        <v>100</v>
      </c>
      <c r="X1811" s="1">
        <f t="shared" si="518"/>
        <v>1</v>
      </c>
      <c r="Y1811" s="1">
        <f t="shared" si="519"/>
        <v>0</v>
      </c>
      <c r="Z1811" s="1" t="str">
        <f>VLOOKUP(BIN2DEC(MID(HEX2BIN(MID(H1811,3,2),8),2,5)),Codes!$E$1:$F$18,2)</f>
        <v>Slash</v>
      </c>
      <c r="AA1811" s="6" t="str">
        <f t="shared" si="520"/>
        <v>0</v>
      </c>
      <c r="AB1811" s="1">
        <f t="shared" si="521"/>
        <v>0</v>
      </c>
      <c r="AC1811" s="1" t="str">
        <f>VLOOKUP(BIN2DEC(RIGHT(HEX2BIN(MID(H1811,6,1),4),1)&amp;LEFT(HEX2BIN(MID(H1811,7,1),4),1)),Codes!$K$1:$L$5,2)</f>
        <v>S</v>
      </c>
      <c r="AD1811" s="1" t="str">
        <f>VLOOKUP(BIN2DEC(RIGHT(HEX2BIN(MID(H1811,7,1),4),3)&amp;LEFT(HEX2BIN(MID(H1811,8,1),4),2)),Codes!$H$2:$I$33,2)</f>
        <v>Slash</v>
      </c>
      <c r="AE1811" s="1" t="str">
        <f t="shared" si="522"/>
        <v>1</v>
      </c>
      <c r="AF1811" s="1" t="str">
        <f t="shared" si="523"/>
        <v>1</v>
      </c>
      <c r="AH1811" s="6">
        <f t="shared" si="524"/>
        <v>3</v>
      </c>
    </row>
    <row r="1812" spans="1:34">
      <c r="A1812" s="3" t="s">
        <v>10006</v>
      </c>
      <c r="B1812" s="1" t="s">
        <v>46</v>
      </c>
      <c r="C1812" s="6" t="s">
        <v>1040</v>
      </c>
      <c r="D1812" s="9" t="s">
        <v>10007</v>
      </c>
      <c r="E1812" s="9" t="s">
        <v>256</v>
      </c>
      <c r="F1812" s="9" t="s">
        <v>91</v>
      </c>
      <c r="G1812" s="9" t="s">
        <v>10008</v>
      </c>
      <c r="H1812" s="9" t="s">
        <v>992</v>
      </c>
      <c r="J1812" s="6" t="str">
        <f t="shared" si="508"/>
        <v>001011</v>
      </c>
      <c r="K1812" s="1">
        <f t="shared" si="509"/>
        <v>3</v>
      </c>
      <c r="L1812" s="6" t="str">
        <f t="shared" si="510"/>
        <v>00000</v>
      </c>
      <c r="M1812" s="1">
        <f t="shared" si="511"/>
        <v>51</v>
      </c>
      <c r="N1812" s="6" t="str">
        <f t="shared" si="512"/>
        <v>00</v>
      </c>
      <c r="O1812" s="1">
        <f t="shared" si="513"/>
        <v>6</v>
      </c>
      <c r="P1812" s="1">
        <f>IF(HEX2DEC(LEFT(E1812,4))&gt;=32768,HEX2DEC(LEFT(E1812,4))-65536,HEX2DEC(LEFT(E1812,4)))/Codes!$N$2</f>
        <v>3.6</v>
      </c>
      <c r="Q1812" s="1">
        <f>IF(HEX2DEC(RIGHT(E1812,4))&gt;=32768,HEX2DEC(RIGHT(E1812,4))-65536,HEX2DEC(RIGHT(E1812,4)))/Codes!$N$2</f>
        <v>0</v>
      </c>
      <c r="R1812" s="1">
        <f>IF(HEX2DEC(LEFT(F1812,4))&gt;=32768,HEX2DEC(LEFT(F1812,4))-65536,HEX2DEC(LEFT(F1812,4)))/Codes!$N$2</f>
        <v>0</v>
      </c>
      <c r="S1812" s="1">
        <f>IF(HEX2DEC(RIGHT(F1812,4))&gt;=32768,HEX2DEC(RIGHT(F1812,4))-65536,HEX2DEC(RIGHT(F1812,4)))/Codes!$N$2</f>
        <v>0</v>
      </c>
      <c r="T1812" s="18">
        <f t="shared" si="514"/>
        <v>75</v>
      </c>
      <c r="U1812" s="1">
        <f t="shared" si="515"/>
        <v>100</v>
      </c>
      <c r="V1812" s="1">
        <f t="shared" si="516"/>
        <v>164</v>
      </c>
      <c r="W1812" s="1" t="str">
        <f t="shared" si="517"/>
        <v>100</v>
      </c>
      <c r="X1812" s="1">
        <f t="shared" si="518"/>
        <v>1</v>
      </c>
      <c r="Y1812" s="1">
        <f t="shared" si="519"/>
        <v>0</v>
      </c>
      <c r="Z1812" s="1" t="str">
        <f>VLOOKUP(BIN2DEC(MID(HEX2BIN(MID(H1812,3,2),8),2,5)),Codes!$E$1:$F$18,2)</f>
        <v>Slash</v>
      </c>
      <c r="AA1812" s="6" t="str">
        <f t="shared" si="520"/>
        <v>0</v>
      </c>
      <c r="AB1812" s="1">
        <f t="shared" si="521"/>
        <v>0</v>
      </c>
      <c r="AC1812" s="1" t="str">
        <f>VLOOKUP(BIN2DEC(RIGHT(HEX2BIN(MID(H1812,6,1),4),1)&amp;LEFT(HEX2BIN(MID(H1812,7,1),4),1)),Codes!$K$1:$L$5,2)</f>
        <v>S</v>
      </c>
      <c r="AD1812" s="1" t="str">
        <f>VLOOKUP(BIN2DEC(RIGHT(HEX2BIN(MID(H1812,7,1),4),3)&amp;LEFT(HEX2BIN(MID(H1812,8,1),4),2)),Codes!$H$2:$I$33,2)</f>
        <v>Slash</v>
      </c>
      <c r="AE1812" s="1" t="str">
        <f t="shared" si="522"/>
        <v>1</v>
      </c>
      <c r="AF1812" s="1" t="str">
        <f t="shared" si="523"/>
        <v>1</v>
      </c>
      <c r="AH1812" s="6">
        <f t="shared" si="524"/>
        <v>3</v>
      </c>
    </row>
    <row r="1813" spans="1:34">
      <c r="A1813" s="3" t="s">
        <v>10009</v>
      </c>
      <c r="B1813" s="1" t="s">
        <v>46</v>
      </c>
      <c r="C1813" s="6" t="s">
        <v>1041</v>
      </c>
      <c r="D1813" s="9" t="s">
        <v>10010</v>
      </c>
      <c r="E1813" s="9" t="s">
        <v>191</v>
      </c>
      <c r="F1813" s="9" t="s">
        <v>91</v>
      </c>
      <c r="G1813" s="9" t="s">
        <v>10011</v>
      </c>
      <c r="H1813" s="9" t="s">
        <v>992</v>
      </c>
      <c r="J1813" s="6" t="str">
        <f t="shared" si="508"/>
        <v>001011</v>
      </c>
      <c r="K1813" s="1">
        <f t="shared" si="509"/>
        <v>0</v>
      </c>
      <c r="L1813" s="6" t="str">
        <f t="shared" si="510"/>
        <v>00000</v>
      </c>
      <c r="M1813" s="1">
        <f t="shared" si="511"/>
        <v>26</v>
      </c>
      <c r="N1813" s="6" t="str">
        <f t="shared" si="512"/>
        <v>00</v>
      </c>
      <c r="O1813" s="1">
        <f t="shared" si="513"/>
        <v>2</v>
      </c>
      <c r="P1813" s="1">
        <f>IF(HEX2DEC(LEFT(E1813,4))&gt;=32768,HEX2DEC(LEFT(E1813,4))-65536,HEX2DEC(LEFT(E1813,4)))/Codes!$N$2</f>
        <v>5.6</v>
      </c>
      <c r="Q1813" s="1">
        <f>IF(HEX2DEC(RIGHT(E1813,4))&gt;=32768,HEX2DEC(RIGHT(E1813,4))-65536,HEX2DEC(RIGHT(E1813,4)))/Codes!$N$2</f>
        <v>3.2</v>
      </c>
      <c r="R1813" s="1">
        <f>IF(HEX2DEC(LEFT(F1813,4))&gt;=32768,HEX2DEC(LEFT(F1813,4))-65536,HEX2DEC(LEFT(F1813,4)))/Codes!$N$2</f>
        <v>0</v>
      </c>
      <c r="S1813" s="1">
        <f>IF(HEX2DEC(RIGHT(F1813,4))&gt;=32768,HEX2DEC(RIGHT(F1813,4))-65536,HEX2DEC(RIGHT(F1813,4)))/Codes!$N$2</f>
        <v>0</v>
      </c>
      <c r="T1813" s="18">
        <f t="shared" si="514"/>
        <v>90</v>
      </c>
      <c r="U1813" s="1">
        <f t="shared" si="515"/>
        <v>100</v>
      </c>
      <c r="V1813" s="1">
        <f t="shared" si="516"/>
        <v>64</v>
      </c>
      <c r="W1813" s="1" t="str">
        <f t="shared" si="517"/>
        <v>100</v>
      </c>
      <c r="X1813" s="1">
        <f t="shared" si="518"/>
        <v>1</v>
      </c>
      <c r="Y1813" s="1">
        <f t="shared" si="519"/>
        <v>0</v>
      </c>
      <c r="Z1813" s="1" t="str">
        <f>VLOOKUP(BIN2DEC(MID(HEX2BIN(MID(H1813,3,2),8),2,5)),Codes!$E$1:$F$18,2)</f>
        <v>Slash</v>
      </c>
      <c r="AA1813" s="6" t="str">
        <f t="shared" si="520"/>
        <v>0</v>
      </c>
      <c r="AB1813" s="1">
        <f t="shared" si="521"/>
        <v>0</v>
      </c>
      <c r="AC1813" s="1" t="str">
        <f>VLOOKUP(BIN2DEC(RIGHT(HEX2BIN(MID(H1813,6,1),4),1)&amp;LEFT(HEX2BIN(MID(H1813,7,1),4),1)),Codes!$K$1:$L$5,2)</f>
        <v>S</v>
      </c>
      <c r="AD1813" s="1" t="str">
        <f>VLOOKUP(BIN2DEC(RIGHT(HEX2BIN(MID(H1813,7,1),4),3)&amp;LEFT(HEX2BIN(MID(H1813,8,1),4),2)),Codes!$H$2:$I$33,2)</f>
        <v>Slash</v>
      </c>
      <c r="AE1813" s="1" t="str">
        <f t="shared" si="522"/>
        <v>1</v>
      </c>
      <c r="AF1813" s="1" t="str">
        <f t="shared" si="523"/>
        <v>1</v>
      </c>
      <c r="AH1813" s="6">
        <f t="shared" si="524"/>
        <v>3</v>
      </c>
    </row>
    <row r="1814" spans="1:34">
      <c r="A1814" s="3" t="s">
        <v>10012</v>
      </c>
      <c r="B1814" s="1" t="s">
        <v>46</v>
      </c>
      <c r="C1814" s="6" t="s">
        <v>1041</v>
      </c>
      <c r="D1814" s="9" t="s">
        <v>10013</v>
      </c>
      <c r="E1814" s="9" t="s">
        <v>995</v>
      </c>
      <c r="F1814" s="9" t="s">
        <v>91</v>
      </c>
      <c r="G1814" s="9" t="s">
        <v>10014</v>
      </c>
      <c r="H1814" s="9" t="s">
        <v>992</v>
      </c>
      <c r="J1814" s="6" t="str">
        <f t="shared" si="508"/>
        <v>001011</v>
      </c>
      <c r="K1814" s="1">
        <f t="shared" si="509"/>
        <v>1</v>
      </c>
      <c r="L1814" s="6" t="str">
        <f t="shared" si="510"/>
        <v>00000</v>
      </c>
      <c r="M1814" s="1">
        <f t="shared" si="511"/>
        <v>26</v>
      </c>
      <c r="N1814" s="6" t="str">
        <f t="shared" si="512"/>
        <v>00</v>
      </c>
      <c r="O1814" s="1">
        <f t="shared" si="513"/>
        <v>2</v>
      </c>
      <c r="P1814" s="1">
        <f>IF(HEX2DEC(LEFT(E1814,4))&gt;=32768,HEX2DEC(LEFT(E1814,4))-65536,HEX2DEC(LEFT(E1814,4)))/Codes!$N$2</f>
        <v>4.8</v>
      </c>
      <c r="Q1814" s="1">
        <f>IF(HEX2DEC(RIGHT(E1814,4))&gt;=32768,HEX2DEC(RIGHT(E1814,4))-65536,HEX2DEC(RIGHT(E1814,4)))/Codes!$N$2</f>
        <v>2</v>
      </c>
      <c r="R1814" s="1">
        <f>IF(HEX2DEC(LEFT(F1814,4))&gt;=32768,HEX2DEC(LEFT(F1814,4))-65536,HEX2DEC(LEFT(F1814,4)))/Codes!$N$2</f>
        <v>0</v>
      </c>
      <c r="S1814" s="1">
        <f>IF(HEX2DEC(RIGHT(F1814,4))&gt;=32768,HEX2DEC(RIGHT(F1814,4))-65536,HEX2DEC(RIGHT(F1814,4)))/Codes!$N$2</f>
        <v>0</v>
      </c>
      <c r="T1814" s="18">
        <f t="shared" si="514"/>
        <v>86</v>
      </c>
      <c r="U1814" s="1">
        <f t="shared" si="515"/>
        <v>100</v>
      </c>
      <c r="V1814" s="1">
        <f t="shared" si="516"/>
        <v>156</v>
      </c>
      <c r="W1814" s="1" t="str">
        <f t="shared" si="517"/>
        <v>100</v>
      </c>
      <c r="X1814" s="1">
        <f t="shared" si="518"/>
        <v>1</v>
      </c>
      <c r="Y1814" s="1">
        <f t="shared" si="519"/>
        <v>0</v>
      </c>
      <c r="Z1814" s="1" t="str">
        <f>VLOOKUP(BIN2DEC(MID(HEX2BIN(MID(H1814,3,2),8),2,5)),Codes!$E$1:$F$18,2)</f>
        <v>Slash</v>
      </c>
      <c r="AA1814" s="6" t="str">
        <f t="shared" si="520"/>
        <v>0</v>
      </c>
      <c r="AB1814" s="1">
        <f t="shared" si="521"/>
        <v>0</v>
      </c>
      <c r="AC1814" s="1" t="str">
        <f>VLOOKUP(BIN2DEC(RIGHT(HEX2BIN(MID(H1814,6,1),4),1)&amp;LEFT(HEX2BIN(MID(H1814,7,1),4),1)),Codes!$K$1:$L$5,2)</f>
        <v>S</v>
      </c>
      <c r="AD1814" s="1" t="str">
        <f>VLOOKUP(BIN2DEC(RIGHT(HEX2BIN(MID(H1814,7,1),4),3)&amp;LEFT(HEX2BIN(MID(H1814,8,1),4),2)),Codes!$H$2:$I$33,2)</f>
        <v>Slash</v>
      </c>
      <c r="AE1814" s="1" t="str">
        <f t="shared" si="522"/>
        <v>1</v>
      </c>
      <c r="AF1814" s="1" t="str">
        <f t="shared" si="523"/>
        <v>1</v>
      </c>
      <c r="AH1814" s="6">
        <f t="shared" si="524"/>
        <v>3</v>
      </c>
    </row>
    <row r="1815" spans="1:34">
      <c r="A1815" s="3" t="s">
        <v>10015</v>
      </c>
      <c r="B1815" s="1" t="s">
        <v>46</v>
      </c>
      <c r="C1815" s="6" t="s">
        <v>1041</v>
      </c>
      <c r="D1815" s="9" t="s">
        <v>7959</v>
      </c>
      <c r="E1815" s="9" t="s">
        <v>395</v>
      </c>
      <c r="F1815" s="9" t="s">
        <v>91</v>
      </c>
      <c r="G1815" s="9" t="s">
        <v>10016</v>
      </c>
      <c r="H1815" s="9" t="s">
        <v>992</v>
      </c>
      <c r="J1815" s="6" t="str">
        <f t="shared" si="508"/>
        <v>001011</v>
      </c>
      <c r="K1815" s="1">
        <f t="shared" si="509"/>
        <v>2</v>
      </c>
      <c r="L1815" s="6" t="str">
        <f t="shared" si="510"/>
        <v>00000</v>
      </c>
      <c r="M1815" s="1">
        <f t="shared" si="511"/>
        <v>23</v>
      </c>
      <c r="N1815" s="6" t="str">
        <f t="shared" si="512"/>
        <v>00</v>
      </c>
      <c r="O1815" s="1">
        <f t="shared" si="513"/>
        <v>2</v>
      </c>
      <c r="P1815" s="1">
        <f>IF(HEX2DEC(LEFT(E1815,4))&gt;=32768,HEX2DEC(LEFT(E1815,4))-65536,HEX2DEC(LEFT(E1815,4)))/Codes!$N$2</f>
        <v>5.6</v>
      </c>
      <c r="Q1815" s="1">
        <f>IF(HEX2DEC(RIGHT(E1815,4))&gt;=32768,HEX2DEC(RIGHT(E1815,4))-65536,HEX2DEC(RIGHT(E1815,4)))/Codes!$N$2</f>
        <v>0</v>
      </c>
      <c r="R1815" s="1">
        <f>IF(HEX2DEC(LEFT(F1815,4))&gt;=32768,HEX2DEC(LEFT(F1815,4))-65536,HEX2DEC(LEFT(F1815,4)))/Codes!$N$2</f>
        <v>0</v>
      </c>
      <c r="S1815" s="1">
        <f>IF(HEX2DEC(RIGHT(F1815,4))&gt;=32768,HEX2DEC(RIGHT(F1815,4))-65536,HEX2DEC(RIGHT(F1815,4)))/Codes!$N$2</f>
        <v>0</v>
      </c>
      <c r="T1815" s="18">
        <f t="shared" si="514"/>
        <v>80</v>
      </c>
      <c r="U1815" s="1">
        <f t="shared" si="515"/>
        <v>100</v>
      </c>
      <c r="V1815" s="1">
        <f t="shared" si="516"/>
        <v>156</v>
      </c>
      <c r="W1815" s="1" t="str">
        <f t="shared" si="517"/>
        <v>100</v>
      </c>
      <c r="X1815" s="1">
        <f t="shared" si="518"/>
        <v>1</v>
      </c>
      <c r="Y1815" s="1">
        <f t="shared" si="519"/>
        <v>0</v>
      </c>
      <c r="Z1815" s="1" t="str">
        <f>VLOOKUP(BIN2DEC(MID(HEX2BIN(MID(H1815,3,2),8),2,5)),Codes!$E$1:$F$18,2)</f>
        <v>Slash</v>
      </c>
      <c r="AA1815" s="6" t="str">
        <f t="shared" si="520"/>
        <v>0</v>
      </c>
      <c r="AB1815" s="1">
        <f t="shared" si="521"/>
        <v>0</v>
      </c>
      <c r="AC1815" s="1" t="str">
        <f>VLOOKUP(BIN2DEC(RIGHT(HEX2BIN(MID(H1815,6,1),4),1)&amp;LEFT(HEX2BIN(MID(H1815,7,1),4),1)),Codes!$K$1:$L$5,2)</f>
        <v>S</v>
      </c>
      <c r="AD1815" s="1" t="str">
        <f>VLOOKUP(BIN2DEC(RIGHT(HEX2BIN(MID(H1815,7,1),4),3)&amp;LEFT(HEX2BIN(MID(H1815,8,1),4),2)),Codes!$H$2:$I$33,2)</f>
        <v>Slash</v>
      </c>
      <c r="AE1815" s="1" t="str">
        <f t="shared" si="522"/>
        <v>1</v>
      </c>
      <c r="AF1815" s="1" t="str">
        <f t="shared" si="523"/>
        <v>1</v>
      </c>
      <c r="AH1815" s="6">
        <f t="shared" si="524"/>
        <v>3</v>
      </c>
    </row>
    <row r="1816" spans="1:34">
      <c r="A1816" s="3" t="s">
        <v>10017</v>
      </c>
      <c r="B1816" s="1" t="s">
        <v>46</v>
      </c>
      <c r="C1816" s="6" t="s">
        <v>1041</v>
      </c>
      <c r="D1816" s="9" t="s">
        <v>10018</v>
      </c>
      <c r="E1816" s="9" t="s">
        <v>256</v>
      </c>
      <c r="F1816" s="9" t="s">
        <v>91</v>
      </c>
      <c r="G1816" s="9" t="s">
        <v>10019</v>
      </c>
      <c r="H1816" s="9" t="s">
        <v>992</v>
      </c>
      <c r="J1816" s="6" t="str">
        <f t="shared" si="508"/>
        <v>001011</v>
      </c>
      <c r="K1816" s="1">
        <f t="shared" si="509"/>
        <v>3</v>
      </c>
      <c r="L1816" s="6" t="str">
        <f t="shared" si="510"/>
        <v>00000</v>
      </c>
      <c r="M1816" s="1">
        <f t="shared" si="511"/>
        <v>51</v>
      </c>
      <c r="N1816" s="6" t="str">
        <f t="shared" si="512"/>
        <v>00</v>
      </c>
      <c r="O1816" s="1">
        <f t="shared" si="513"/>
        <v>2</v>
      </c>
      <c r="P1816" s="1">
        <f>IF(HEX2DEC(LEFT(E1816,4))&gt;=32768,HEX2DEC(LEFT(E1816,4))-65536,HEX2DEC(LEFT(E1816,4)))/Codes!$N$2</f>
        <v>3.6</v>
      </c>
      <c r="Q1816" s="1">
        <f>IF(HEX2DEC(RIGHT(E1816,4))&gt;=32768,HEX2DEC(RIGHT(E1816,4))-65536,HEX2DEC(RIGHT(E1816,4)))/Codes!$N$2</f>
        <v>0</v>
      </c>
      <c r="R1816" s="1">
        <f>IF(HEX2DEC(LEFT(F1816,4))&gt;=32768,HEX2DEC(LEFT(F1816,4))-65536,HEX2DEC(LEFT(F1816,4)))/Codes!$N$2</f>
        <v>0</v>
      </c>
      <c r="S1816" s="1">
        <f>IF(HEX2DEC(RIGHT(F1816,4))&gt;=32768,HEX2DEC(RIGHT(F1816,4))-65536,HEX2DEC(RIGHT(F1816,4)))/Codes!$N$2</f>
        <v>0</v>
      </c>
      <c r="T1816" s="18">
        <f t="shared" si="514"/>
        <v>75</v>
      </c>
      <c r="U1816" s="1">
        <f t="shared" si="515"/>
        <v>100</v>
      </c>
      <c r="V1816" s="1">
        <f t="shared" si="516"/>
        <v>156</v>
      </c>
      <c r="W1816" s="1" t="str">
        <f t="shared" si="517"/>
        <v>100</v>
      </c>
      <c r="X1816" s="1">
        <f t="shared" si="518"/>
        <v>1</v>
      </c>
      <c r="Y1816" s="1">
        <f t="shared" si="519"/>
        <v>0</v>
      </c>
      <c r="Z1816" s="1" t="str">
        <f>VLOOKUP(BIN2DEC(MID(HEX2BIN(MID(H1816,3,2),8),2,5)),Codes!$E$1:$F$18,2)</f>
        <v>Slash</v>
      </c>
      <c r="AA1816" s="6" t="str">
        <f t="shared" si="520"/>
        <v>0</v>
      </c>
      <c r="AB1816" s="1">
        <f t="shared" si="521"/>
        <v>0</v>
      </c>
      <c r="AC1816" s="1" t="str">
        <f>VLOOKUP(BIN2DEC(RIGHT(HEX2BIN(MID(H1816,6,1),4),1)&amp;LEFT(HEX2BIN(MID(H1816,7,1),4),1)),Codes!$K$1:$L$5,2)</f>
        <v>S</v>
      </c>
      <c r="AD1816" s="1" t="str">
        <f>VLOOKUP(BIN2DEC(RIGHT(HEX2BIN(MID(H1816,7,1),4),3)&amp;LEFT(HEX2BIN(MID(H1816,8,1),4),2)),Codes!$H$2:$I$33,2)</f>
        <v>Slash</v>
      </c>
      <c r="AE1816" s="1" t="str">
        <f t="shared" si="522"/>
        <v>1</v>
      </c>
      <c r="AF1816" s="1" t="str">
        <f t="shared" si="523"/>
        <v>1</v>
      </c>
      <c r="AH1816" s="6">
        <f t="shared" si="524"/>
        <v>3</v>
      </c>
    </row>
    <row r="1817" spans="1:34">
      <c r="A1817" s="3" t="s">
        <v>10020</v>
      </c>
      <c r="B1817" s="1" t="s">
        <v>46</v>
      </c>
      <c r="C1817" s="6" t="s">
        <v>1042</v>
      </c>
      <c r="D1817" s="9" t="s">
        <v>10010</v>
      </c>
      <c r="E1817" s="9" t="s">
        <v>191</v>
      </c>
      <c r="F1817" s="9" t="s">
        <v>91</v>
      </c>
      <c r="G1817" s="9" t="s">
        <v>10021</v>
      </c>
      <c r="H1817" s="9" t="s">
        <v>1017</v>
      </c>
      <c r="J1817" s="6" t="str">
        <f t="shared" si="508"/>
        <v>001011</v>
      </c>
      <c r="K1817" s="1">
        <f t="shared" si="509"/>
        <v>0</v>
      </c>
      <c r="L1817" s="6" t="str">
        <f t="shared" si="510"/>
        <v>00000</v>
      </c>
      <c r="M1817" s="1">
        <f t="shared" si="511"/>
        <v>26</v>
      </c>
      <c r="N1817" s="6" t="str">
        <f t="shared" si="512"/>
        <v>00</v>
      </c>
      <c r="O1817" s="1">
        <f t="shared" si="513"/>
        <v>2</v>
      </c>
      <c r="P1817" s="1">
        <f>IF(HEX2DEC(LEFT(E1817,4))&gt;=32768,HEX2DEC(LEFT(E1817,4))-65536,HEX2DEC(LEFT(E1817,4)))/Codes!$N$2</f>
        <v>5.6</v>
      </c>
      <c r="Q1817" s="1">
        <f>IF(HEX2DEC(RIGHT(E1817,4))&gt;=32768,HEX2DEC(RIGHT(E1817,4))-65536,HEX2DEC(RIGHT(E1817,4)))/Codes!$N$2</f>
        <v>3.2</v>
      </c>
      <c r="R1817" s="1">
        <f>IF(HEX2DEC(LEFT(F1817,4))&gt;=32768,HEX2DEC(LEFT(F1817,4))-65536,HEX2DEC(LEFT(F1817,4)))/Codes!$N$2</f>
        <v>0</v>
      </c>
      <c r="S1817" s="1">
        <f>IF(HEX2DEC(RIGHT(F1817,4))&gt;=32768,HEX2DEC(RIGHT(F1817,4))-65536,HEX2DEC(RIGHT(F1817,4)))/Codes!$N$2</f>
        <v>0</v>
      </c>
      <c r="T1817" s="18">
        <f t="shared" si="514"/>
        <v>90</v>
      </c>
      <c r="U1817" s="1">
        <f t="shared" si="515"/>
        <v>100</v>
      </c>
      <c r="V1817" s="1">
        <f t="shared" si="516"/>
        <v>66</v>
      </c>
      <c r="W1817" s="1" t="str">
        <f t="shared" si="517"/>
        <v>100</v>
      </c>
      <c r="X1817" s="1">
        <f t="shared" si="518"/>
        <v>1</v>
      </c>
      <c r="Y1817" s="1">
        <f t="shared" si="519"/>
        <v>0</v>
      </c>
      <c r="Z1817" s="1" t="str">
        <f>VLOOKUP(BIN2DEC(MID(HEX2BIN(MID(H1817,3,2),8),2,5)),Codes!$E$1:$F$18,2)</f>
        <v>Slash</v>
      </c>
      <c r="AA1817" s="6" t="str">
        <f t="shared" si="520"/>
        <v>0</v>
      </c>
      <c r="AB1817" s="1">
        <f t="shared" si="521"/>
        <v>0</v>
      </c>
      <c r="AC1817" s="1" t="str">
        <f>VLOOKUP(BIN2DEC(RIGHT(HEX2BIN(MID(H1817,6,1),4),1)&amp;LEFT(HEX2BIN(MID(H1817,7,1),4),1)),Codes!$K$1:$L$5,2)</f>
        <v>M</v>
      </c>
      <c r="AD1817" s="1" t="str">
        <f>VLOOKUP(BIN2DEC(RIGHT(HEX2BIN(MID(H1817,7,1),4),3)&amp;LEFT(HEX2BIN(MID(H1817,8,1),4),2)),Codes!$H$2:$I$33,2)</f>
        <v>Slash</v>
      </c>
      <c r="AE1817" s="1" t="str">
        <f t="shared" si="522"/>
        <v>1</v>
      </c>
      <c r="AF1817" s="1" t="str">
        <f t="shared" si="523"/>
        <v>1</v>
      </c>
      <c r="AH1817" s="6">
        <f t="shared" si="524"/>
        <v>35</v>
      </c>
    </row>
    <row r="1818" spans="1:34">
      <c r="A1818" s="3" t="s">
        <v>10022</v>
      </c>
      <c r="B1818" s="1" t="s">
        <v>46</v>
      </c>
      <c r="C1818" s="6" t="s">
        <v>1042</v>
      </c>
      <c r="D1818" s="9" t="s">
        <v>10013</v>
      </c>
      <c r="E1818" s="9" t="s">
        <v>995</v>
      </c>
      <c r="F1818" s="9" t="s">
        <v>91</v>
      </c>
      <c r="G1818" s="9" t="s">
        <v>10023</v>
      </c>
      <c r="H1818" s="9" t="s">
        <v>1017</v>
      </c>
      <c r="J1818" s="6" t="str">
        <f t="shared" si="508"/>
        <v>001011</v>
      </c>
      <c r="K1818" s="1">
        <f t="shared" si="509"/>
        <v>1</v>
      </c>
      <c r="L1818" s="6" t="str">
        <f t="shared" si="510"/>
        <v>00000</v>
      </c>
      <c r="M1818" s="1">
        <f t="shared" si="511"/>
        <v>26</v>
      </c>
      <c r="N1818" s="6" t="str">
        <f t="shared" si="512"/>
        <v>00</v>
      </c>
      <c r="O1818" s="1">
        <f t="shared" si="513"/>
        <v>2</v>
      </c>
      <c r="P1818" s="1">
        <f>IF(HEX2DEC(LEFT(E1818,4))&gt;=32768,HEX2DEC(LEFT(E1818,4))-65536,HEX2DEC(LEFT(E1818,4)))/Codes!$N$2</f>
        <v>4.8</v>
      </c>
      <c r="Q1818" s="1">
        <f>IF(HEX2DEC(RIGHT(E1818,4))&gt;=32768,HEX2DEC(RIGHT(E1818,4))-65536,HEX2DEC(RIGHT(E1818,4)))/Codes!$N$2</f>
        <v>2</v>
      </c>
      <c r="R1818" s="1">
        <f>IF(HEX2DEC(LEFT(F1818,4))&gt;=32768,HEX2DEC(LEFT(F1818,4))-65536,HEX2DEC(LEFT(F1818,4)))/Codes!$N$2</f>
        <v>0</v>
      </c>
      <c r="S1818" s="1">
        <f>IF(HEX2DEC(RIGHT(F1818,4))&gt;=32768,HEX2DEC(RIGHT(F1818,4))-65536,HEX2DEC(RIGHT(F1818,4)))/Codes!$N$2</f>
        <v>0</v>
      </c>
      <c r="T1818" s="18">
        <f t="shared" si="514"/>
        <v>86</v>
      </c>
      <c r="U1818" s="1">
        <f t="shared" si="515"/>
        <v>100</v>
      </c>
      <c r="V1818" s="1">
        <f t="shared" si="516"/>
        <v>159</v>
      </c>
      <c r="W1818" s="1" t="str">
        <f t="shared" si="517"/>
        <v>100</v>
      </c>
      <c r="X1818" s="1">
        <f t="shared" si="518"/>
        <v>1</v>
      </c>
      <c r="Y1818" s="1">
        <f t="shared" si="519"/>
        <v>0</v>
      </c>
      <c r="Z1818" s="1" t="str">
        <f>VLOOKUP(BIN2DEC(MID(HEX2BIN(MID(H1818,3,2),8),2,5)),Codes!$E$1:$F$18,2)</f>
        <v>Slash</v>
      </c>
      <c r="AA1818" s="6" t="str">
        <f t="shared" si="520"/>
        <v>0</v>
      </c>
      <c r="AB1818" s="1">
        <f t="shared" si="521"/>
        <v>0</v>
      </c>
      <c r="AC1818" s="1" t="str">
        <f>VLOOKUP(BIN2DEC(RIGHT(HEX2BIN(MID(H1818,6,1),4),1)&amp;LEFT(HEX2BIN(MID(H1818,7,1),4),1)),Codes!$K$1:$L$5,2)</f>
        <v>M</v>
      </c>
      <c r="AD1818" s="1" t="str">
        <f>VLOOKUP(BIN2DEC(RIGHT(HEX2BIN(MID(H1818,7,1),4),3)&amp;LEFT(HEX2BIN(MID(H1818,8,1),4),2)),Codes!$H$2:$I$33,2)</f>
        <v>Slash</v>
      </c>
      <c r="AE1818" s="1" t="str">
        <f t="shared" si="522"/>
        <v>1</v>
      </c>
      <c r="AF1818" s="1" t="str">
        <f t="shared" si="523"/>
        <v>1</v>
      </c>
      <c r="AH1818" s="6">
        <f t="shared" si="524"/>
        <v>35</v>
      </c>
    </row>
    <row r="1819" spans="1:34">
      <c r="A1819" s="3" t="s">
        <v>10024</v>
      </c>
      <c r="B1819" s="1" t="s">
        <v>46</v>
      </c>
      <c r="C1819" s="6" t="s">
        <v>1042</v>
      </c>
      <c r="D1819" s="9" t="s">
        <v>7959</v>
      </c>
      <c r="E1819" s="9" t="s">
        <v>395</v>
      </c>
      <c r="F1819" s="9" t="s">
        <v>91</v>
      </c>
      <c r="G1819" s="9" t="s">
        <v>10025</v>
      </c>
      <c r="H1819" s="9" t="s">
        <v>1017</v>
      </c>
      <c r="J1819" s="6" t="str">
        <f t="shared" si="508"/>
        <v>001011</v>
      </c>
      <c r="K1819" s="1">
        <f t="shared" si="509"/>
        <v>2</v>
      </c>
      <c r="L1819" s="6" t="str">
        <f t="shared" si="510"/>
        <v>00000</v>
      </c>
      <c r="M1819" s="1">
        <f t="shared" si="511"/>
        <v>23</v>
      </c>
      <c r="N1819" s="6" t="str">
        <f t="shared" si="512"/>
        <v>00</v>
      </c>
      <c r="O1819" s="1">
        <f t="shared" si="513"/>
        <v>2</v>
      </c>
      <c r="P1819" s="1">
        <f>IF(HEX2DEC(LEFT(E1819,4))&gt;=32768,HEX2DEC(LEFT(E1819,4))-65536,HEX2DEC(LEFT(E1819,4)))/Codes!$N$2</f>
        <v>5.6</v>
      </c>
      <c r="Q1819" s="1">
        <f>IF(HEX2DEC(RIGHT(E1819,4))&gt;=32768,HEX2DEC(RIGHT(E1819,4))-65536,HEX2DEC(RIGHT(E1819,4)))/Codes!$N$2</f>
        <v>0</v>
      </c>
      <c r="R1819" s="1">
        <f>IF(HEX2DEC(LEFT(F1819,4))&gt;=32768,HEX2DEC(LEFT(F1819,4))-65536,HEX2DEC(LEFT(F1819,4)))/Codes!$N$2</f>
        <v>0</v>
      </c>
      <c r="S1819" s="1">
        <f>IF(HEX2DEC(RIGHT(F1819,4))&gt;=32768,HEX2DEC(RIGHT(F1819,4))-65536,HEX2DEC(RIGHT(F1819,4)))/Codes!$N$2</f>
        <v>0</v>
      </c>
      <c r="T1819" s="18">
        <f t="shared" si="514"/>
        <v>80</v>
      </c>
      <c r="U1819" s="1">
        <f t="shared" si="515"/>
        <v>100</v>
      </c>
      <c r="V1819" s="1">
        <f t="shared" si="516"/>
        <v>159</v>
      </c>
      <c r="W1819" s="1" t="str">
        <f t="shared" si="517"/>
        <v>100</v>
      </c>
      <c r="X1819" s="1">
        <f t="shared" si="518"/>
        <v>1</v>
      </c>
      <c r="Y1819" s="1">
        <f t="shared" si="519"/>
        <v>0</v>
      </c>
      <c r="Z1819" s="1" t="str">
        <f>VLOOKUP(BIN2DEC(MID(HEX2BIN(MID(H1819,3,2),8),2,5)),Codes!$E$1:$F$18,2)</f>
        <v>Slash</v>
      </c>
      <c r="AA1819" s="6" t="str">
        <f t="shared" si="520"/>
        <v>0</v>
      </c>
      <c r="AB1819" s="1">
        <f t="shared" si="521"/>
        <v>0</v>
      </c>
      <c r="AC1819" s="1" t="str">
        <f>VLOOKUP(BIN2DEC(RIGHT(HEX2BIN(MID(H1819,6,1),4),1)&amp;LEFT(HEX2BIN(MID(H1819,7,1),4),1)),Codes!$K$1:$L$5,2)</f>
        <v>M</v>
      </c>
      <c r="AD1819" s="1" t="str">
        <f>VLOOKUP(BIN2DEC(RIGHT(HEX2BIN(MID(H1819,7,1),4),3)&amp;LEFT(HEX2BIN(MID(H1819,8,1),4),2)),Codes!$H$2:$I$33,2)</f>
        <v>Slash</v>
      </c>
      <c r="AE1819" s="1" t="str">
        <f t="shared" si="522"/>
        <v>1</v>
      </c>
      <c r="AF1819" s="1" t="str">
        <f t="shared" si="523"/>
        <v>1</v>
      </c>
      <c r="AH1819" s="6">
        <f t="shared" si="524"/>
        <v>35</v>
      </c>
    </row>
    <row r="1820" spans="1:34">
      <c r="A1820" s="3" t="s">
        <v>10026</v>
      </c>
      <c r="B1820" s="1" t="s">
        <v>46</v>
      </c>
      <c r="C1820" s="6" t="s">
        <v>1042</v>
      </c>
      <c r="D1820" s="9" t="s">
        <v>10018</v>
      </c>
      <c r="E1820" s="9" t="s">
        <v>256</v>
      </c>
      <c r="F1820" s="9" t="s">
        <v>91</v>
      </c>
      <c r="G1820" s="9" t="s">
        <v>10027</v>
      </c>
      <c r="H1820" s="9" t="s">
        <v>1017</v>
      </c>
      <c r="J1820" s="6" t="str">
        <f t="shared" si="508"/>
        <v>001011</v>
      </c>
      <c r="K1820" s="1">
        <f t="shared" si="509"/>
        <v>3</v>
      </c>
      <c r="L1820" s="6" t="str">
        <f t="shared" si="510"/>
        <v>00000</v>
      </c>
      <c r="M1820" s="1">
        <f t="shared" si="511"/>
        <v>51</v>
      </c>
      <c r="N1820" s="6" t="str">
        <f t="shared" si="512"/>
        <v>00</v>
      </c>
      <c r="O1820" s="1">
        <f t="shared" si="513"/>
        <v>2</v>
      </c>
      <c r="P1820" s="1">
        <f>IF(HEX2DEC(LEFT(E1820,4))&gt;=32768,HEX2DEC(LEFT(E1820,4))-65536,HEX2DEC(LEFT(E1820,4)))/Codes!$N$2</f>
        <v>3.6</v>
      </c>
      <c r="Q1820" s="1">
        <f>IF(HEX2DEC(RIGHT(E1820,4))&gt;=32768,HEX2DEC(RIGHT(E1820,4))-65536,HEX2DEC(RIGHT(E1820,4)))/Codes!$N$2</f>
        <v>0</v>
      </c>
      <c r="R1820" s="1">
        <f>IF(HEX2DEC(LEFT(F1820,4))&gt;=32768,HEX2DEC(LEFT(F1820,4))-65536,HEX2DEC(LEFT(F1820,4)))/Codes!$N$2</f>
        <v>0</v>
      </c>
      <c r="S1820" s="1">
        <f>IF(HEX2DEC(RIGHT(F1820,4))&gt;=32768,HEX2DEC(RIGHT(F1820,4))-65536,HEX2DEC(RIGHT(F1820,4)))/Codes!$N$2</f>
        <v>0</v>
      </c>
      <c r="T1820" s="18">
        <f t="shared" si="514"/>
        <v>75</v>
      </c>
      <c r="U1820" s="1">
        <f t="shared" si="515"/>
        <v>100</v>
      </c>
      <c r="V1820" s="1">
        <f t="shared" si="516"/>
        <v>159</v>
      </c>
      <c r="W1820" s="1" t="str">
        <f t="shared" si="517"/>
        <v>100</v>
      </c>
      <c r="X1820" s="1">
        <f t="shared" si="518"/>
        <v>1</v>
      </c>
      <c r="Y1820" s="1">
        <f t="shared" si="519"/>
        <v>0</v>
      </c>
      <c r="Z1820" s="1" t="str">
        <f>VLOOKUP(BIN2DEC(MID(HEX2BIN(MID(H1820,3,2),8),2,5)),Codes!$E$1:$F$18,2)</f>
        <v>Slash</v>
      </c>
      <c r="AA1820" s="6" t="str">
        <f t="shared" si="520"/>
        <v>0</v>
      </c>
      <c r="AB1820" s="1">
        <f t="shared" si="521"/>
        <v>0</v>
      </c>
      <c r="AC1820" s="1" t="str">
        <f>VLOOKUP(BIN2DEC(RIGHT(HEX2BIN(MID(H1820,6,1),4),1)&amp;LEFT(HEX2BIN(MID(H1820,7,1),4),1)),Codes!$K$1:$L$5,2)</f>
        <v>M</v>
      </c>
      <c r="AD1820" s="1" t="str">
        <f>VLOOKUP(BIN2DEC(RIGHT(HEX2BIN(MID(H1820,7,1),4),3)&amp;LEFT(HEX2BIN(MID(H1820,8,1),4),2)),Codes!$H$2:$I$33,2)</f>
        <v>Slash</v>
      </c>
      <c r="AE1820" s="1" t="str">
        <f t="shared" si="522"/>
        <v>1</v>
      </c>
      <c r="AF1820" s="1" t="str">
        <f t="shared" si="523"/>
        <v>1</v>
      </c>
      <c r="AH1820" s="6">
        <f t="shared" si="524"/>
        <v>35</v>
      </c>
    </row>
    <row r="1821" spans="1:34">
      <c r="A1821" s="3" t="s">
        <v>10028</v>
      </c>
      <c r="B1821" s="1" t="s">
        <v>46</v>
      </c>
      <c r="C1821" s="6" t="s">
        <v>1043</v>
      </c>
      <c r="D1821" s="9" t="s">
        <v>10010</v>
      </c>
      <c r="E1821" s="9" t="s">
        <v>191</v>
      </c>
      <c r="F1821" s="9" t="s">
        <v>91</v>
      </c>
      <c r="G1821" s="9" t="s">
        <v>10029</v>
      </c>
      <c r="H1821" s="9" t="s">
        <v>1017</v>
      </c>
      <c r="J1821" s="6" t="str">
        <f t="shared" si="508"/>
        <v>001011</v>
      </c>
      <c r="K1821" s="1">
        <f t="shared" si="509"/>
        <v>0</v>
      </c>
      <c r="L1821" s="6" t="str">
        <f t="shared" si="510"/>
        <v>00000</v>
      </c>
      <c r="M1821" s="1">
        <f t="shared" si="511"/>
        <v>26</v>
      </c>
      <c r="N1821" s="6" t="str">
        <f t="shared" si="512"/>
        <v>00</v>
      </c>
      <c r="O1821" s="1">
        <f t="shared" si="513"/>
        <v>2</v>
      </c>
      <c r="P1821" s="1">
        <f>IF(HEX2DEC(LEFT(E1821,4))&gt;=32768,HEX2DEC(LEFT(E1821,4))-65536,HEX2DEC(LEFT(E1821,4)))/Codes!$N$2</f>
        <v>5.6</v>
      </c>
      <c r="Q1821" s="1">
        <f>IF(HEX2DEC(RIGHT(E1821,4))&gt;=32768,HEX2DEC(RIGHT(E1821,4))-65536,HEX2DEC(RIGHT(E1821,4)))/Codes!$N$2</f>
        <v>3.2</v>
      </c>
      <c r="R1821" s="1">
        <f>IF(HEX2DEC(LEFT(F1821,4))&gt;=32768,HEX2DEC(LEFT(F1821,4))-65536,HEX2DEC(LEFT(F1821,4)))/Codes!$N$2</f>
        <v>0</v>
      </c>
      <c r="S1821" s="1">
        <f>IF(HEX2DEC(RIGHT(F1821,4))&gt;=32768,HEX2DEC(RIGHT(F1821,4))-65536,HEX2DEC(RIGHT(F1821,4)))/Codes!$N$2</f>
        <v>0</v>
      </c>
      <c r="T1821" s="18">
        <f t="shared" si="514"/>
        <v>90</v>
      </c>
      <c r="U1821" s="1">
        <f t="shared" si="515"/>
        <v>100</v>
      </c>
      <c r="V1821" s="1">
        <f t="shared" si="516"/>
        <v>150</v>
      </c>
      <c r="W1821" s="1" t="str">
        <f t="shared" si="517"/>
        <v>100</v>
      </c>
      <c r="X1821" s="1">
        <f t="shared" si="518"/>
        <v>1</v>
      </c>
      <c r="Y1821" s="1">
        <f t="shared" si="519"/>
        <v>0</v>
      </c>
      <c r="Z1821" s="1" t="str">
        <f>VLOOKUP(BIN2DEC(MID(HEX2BIN(MID(H1821,3,2),8),2,5)),Codes!$E$1:$F$18,2)</f>
        <v>Slash</v>
      </c>
      <c r="AA1821" s="6" t="str">
        <f t="shared" si="520"/>
        <v>0</v>
      </c>
      <c r="AB1821" s="1">
        <f t="shared" si="521"/>
        <v>0</v>
      </c>
      <c r="AC1821" s="1" t="str">
        <f>VLOOKUP(BIN2DEC(RIGHT(HEX2BIN(MID(H1821,6,1),4),1)&amp;LEFT(HEX2BIN(MID(H1821,7,1),4),1)),Codes!$K$1:$L$5,2)</f>
        <v>M</v>
      </c>
      <c r="AD1821" s="1" t="str">
        <f>VLOOKUP(BIN2DEC(RIGHT(HEX2BIN(MID(H1821,7,1),4),3)&amp;LEFT(HEX2BIN(MID(H1821,8,1),4),2)),Codes!$H$2:$I$33,2)</f>
        <v>Slash</v>
      </c>
      <c r="AE1821" s="1" t="str">
        <f t="shared" si="522"/>
        <v>1</v>
      </c>
      <c r="AF1821" s="1" t="str">
        <f t="shared" si="523"/>
        <v>1</v>
      </c>
      <c r="AH1821" s="6">
        <f t="shared" si="524"/>
        <v>35</v>
      </c>
    </row>
    <row r="1822" spans="1:34">
      <c r="A1822" s="3" t="s">
        <v>10030</v>
      </c>
      <c r="B1822" s="1" t="s">
        <v>46</v>
      </c>
      <c r="C1822" s="6" t="s">
        <v>1043</v>
      </c>
      <c r="D1822" s="9" t="s">
        <v>10013</v>
      </c>
      <c r="E1822" s="9" t="s">
        <v>995</v>
      </c>
      <c r="F1822" s="9" t="s">
        <v>91</v>
      </c>
      <c r="G1822" s="9" t="s">
        <v>10031</v>
      </c>
      <c r="H1822" s="9" t="s">
        <v>1017</v>
      </c>
      <c r="J1822" s="6" t="str">
        <f t="shared" si="508"/>
        <v>001011</v>
      </c>
      <c r="K1822" s="1">
        <f t="shared" si="509"/>
        <v>1</v>
      </c>
      <c r="L1822" s="6" t="str">
        <f t="shared" si="510"/>
        <v>00000</v>
      </c>
      <c r="M1822" s="1">
        <f t="shared" si="511"/>
        <v>26</v>
      </c>
      <c r="N1822" s="6" t="str">
        <f t="shared" si="512"/>
        <v>00</v>
      </c>
      <c r="O1822" s="1">
        <f t="shared" si="513"/>
        <v>2</v>
      </c>
      <c r="P1822" s="1">
        <f>IF(HEX2DEC(LEFT(E1822,4))&gt;=32768,HEX2DEC(LEFT(E1822,4))-65536,HEX2DEC(LEFT(E1822,4)))/Codes!$N$2</f>
        <v>4.8</v>
      </c>
      <c r="Q1822" s="1">
        <f>IF(HEX2DEC(RIGHT(E1822,4))&gt;=32768,HEX2DEC(RIGHT(E1822,4))-65536,HEX2DEC(RIGHT(E1822,4)))/Codes!$N$2</f>
        <v>2</v>
      </c>
      <c r="R1822" s="1">
        <f>IF(HEX2DEC(LEFT(F1822,4))&gt;=32768,HEX2DEC(LEFT(F1822,4))-65536,HEX2DEC(LEFT(F1822,4)))/Codes!$N$2</f>
        <v>0</v>
      </c>
      <c r="S1822" s="1">
        <f>IF(HEX2DEC(RIGHT(F1822,4))&gt;=32768,HEX2DEC(RIGHT(F1822,4))-65536,HEX2DEC(RIGHT(F1822,4)))/Codes!$N$2</f>
        <v>0</v>
      </c>
      <c r="T1822" s="18">
        <f t="shared" si="514"/>
        <v>86</v>
      </c>
      <c r="U1822" s="1">
        <f t="shared" si="515"/>
        <v>100</v>
      </c>
      <c r="V1822" s="1">
        <f t="shared" si="516"/>
        <v>51</v>
      </c>
      <c r="W1822" s="1" t="str">
        <f t="shared" si="517"/>
        <v>100</v>
      </c>
      <c r="X1822" s="1">
        <f t="shared" si="518"/>
        <v>1</v>
      </c>
      <c r="Y1822" s="1">
        <f t="shared" si="519"/>
        <v>0</v>
      </c>
      <c r="Z1822" s="1" t="str">
        <f>VLOOKUP(BIN2DEC(MID(HEX2BIN(MID(H1822,3,2),8),2,5)),Codes!$E$1:$F$18,2)</f>
        <v>Slash</v>
      </c>
      <c r="AA1822" s="6" t="str">
        <f t="shared" si="520"/>
        <v>0</v>
      </c>
      <c r="AB1822" s="1">
        <f t="shared" si="521"/>
        <v>0</v>
      </c>
      <c r="AC1822" s="1" t="str">
        <f>VLOOKUP(BIN2DEC(RIGHT(HEX2BIN(MID(H1822,6,1),4),1)&amp;LEFT(HEX2BIN(MID(H1822,7,1),4),1)),Codes!$K$1:$L$5,2)</f>
        <v>M</v>
      </c>
      <c r="AD1822" s="1" t="str">
        <f>VLOOKUP(BIN2DEC(RIGHT(HEX2BIN(MID(H1822,7,1),4),3)&amp;LEFT(HEX2BIN(MID(H1822,8,1),4),2)),Codes!$H$2:$I$33,2)</f>
        <v>Slash</v>
      </c>
      <c r="AE1822" s="1" t="str">
        <f t="shared" si="522"/>
        <v>1</v>
      </c>
      <c r="AF1822" s="1" t="str">
        <f t="shared" si="523"/>
        <v>1</v>
      </c>
      <c r="AH1822" s="6">
        <f t="shared" si="524"/>
        <v>35</v>
      </c>
    </row>
    <row r="1823" spans="1:34">
      <c r="A1823" s="3" t="s">
        <v>10032</v>
      </c>
      <c r="B1823" s="1" t="s">
        <v>46</v>
      </c>
      <c r="C1823" s="6" t="s">
        <v>1043</v>
      </c>
      <c r="D1823" s="9" t="s">
        <v>7959</v>
      </c>
      <c r="E1823" s="9" t="s">
        <v>395</v>
      </c>
      <c r="F1823" s="9" t="s">
        <v>91</v>
      </c>
      <c r="G1823" s="9" t="s">
        <v>10033</v>
      </c>
      <c r="H1823" s="9" t="s">
        <v>1017</v>
      </c>
      <c r="J1823" s="6" t="str">
        <f t="shared" si="508"/>
        <v>001011</v>
      </c>
      <c r="K1823" s="1">
        <f t="shared" si="509"/>
        <v>2</v>
      </c>
      <c r="L1823" s="6" t="str">
        <f t="shared" si="510"/>
        <v>00000</v>
      </c>
      <c r="M1823" s="1">
        <f t="shared" si="511"/>
        <v>23</v>
      </c>
      <c r="N1823" s="6" t="str">
        <f t="shared" si="512"/>
        <v>00</v>
      </c>
      <c r="O1823" s="1">
        <f t="shared" si="513"/>
        <v>2</v>
      </c>
      <c r="P1823" s="1">
        <f>IF(HEX2DEC(LEFT(E1823,4))&gt;=32768,HEX2DEC(LEFT(E1823,4))-65536,HEX2DEC(LEFT(E1823,4)))/Codes!$N$2</f>
        <v>5.6</v>
      </c>
      <c r="Q1823" s="1">
        <f>IF(HEX2DEC(RIGHT(E1823,4))&gt;=32768,HEX2DEC(RIGHT(E1823,4))-65536,HEX2DEC(RIGHT(E1823,4)))/Codes!$N$2</f>
        <v>0</v>
      </c>
      <c r="R1823" s="1">
        <f>IF(HEX2DEC(LEFT(F1823,4))&gt;=32768,HEX2DEC(LEFT(F1823,4))-65536,HEX2DEC(LEFT(F1823,4)))/Codes!$N$2</f>
        <v>0</v>
      </c>
      <c r="S1823" s="1">
        <f>IF(HEX2DEC(RIGHT(F1823,4))&gt;=32768,HEX2DEC(RIGHT(F1823,4))-65536,HEX2DEC(RIGHT(F1823,4)))/Codes!$N$2</f>
        <v>0</v>
      </c>
      <c r="T1823" s="18">
        <f t="shared" si="514"/>
        <v>80</v>
      </c>
      <c r="U1823" s="1">
        <f t="shared" si="515"/>
        <v>100</v>
      </c>
      <c r="V1823" s="1">
        <f t="shared" si="516"/>
        <v>51</v>
      </c>
      <c r="W1823" s="1" t="str">
        <f t="shared" si="517"/>
        <v>100</v>
      </c>
      <c r="X1823" s="1">
        <f t="shared" si="518"/>
        <v>1</v>
      </c>
      <c r="Y1823" s="1">
        <f t="shared" si="519"/>
        <v>0</v>
      </c>
      <c r="Z1823" s="1" t="str">
        <f>VLOOKUP(BIN2DEC(MID(HEX2BIN(MID(H1823,3,2),8),2,5)),Codes!$E$1:$F$18,2)</f>
        <v>Slash</v>
      </c>
      <c r="AA1823" s="6" t="str">
        <f t="shared" si="520"/>
        <v>0</v>
      </c>
      <c r="AB1823" s="1">
        <f t="shared" si="521"/>
        <v>0</v>
      </c>
      <c r="AC1823" s="1" t="str">
        <f>VLOOKUP(BIN2DEC(RIGHT(HEX2BIN(MID(H1823,6,1),4),1)&amp;LEFT(HEX2BIN(MID(H1823,7,1),4),1)),Codes!$K$1:$L$5,2)</f>
        <v>M</v>
      </c>
      <c r="AD1823" s="1" t="str">
        <f>VLOOKUP(BIN2DEC(RIGHT(HEX2BIN(MID(H1823,7,1),4),3)&amp;LEFT(HEX2BIN(MID(H1823,8,1),4),2)),Codes!$H$2:$I$33,2)</f>
        <v>Slash</v>
      </c>
      <c r="AE1823" s="1" t="str">
        <f t="shared" si="522"/>
        <v>1</v>
      </c>
      <c r="AF1823" s="1" t="str">
        <f t="shared" si="523"/>
        <v>1</v>
      </c>
      <c r="AH1823" s="6">
        <f t="shared" si="524"/>
        <v>35</v>
      </c>
    </row>
    <row r="1824" spans="1:34">
      <c r="A1824" s="3" t="s">
        <v>10034</v>
      </c>
      <c r="B1824" s="1" t="s">
        <v>46</v>
      </c>
      <c r="C1824" s="6" t="s">
        <v>1043</v>
      </c>
      <c r="D1824" s="9" t="s">
        <v>10018</v>
      </c>
      <c r="E1824" s="9" t="s">
        <v>256</v>
      </c>
      <c r="F1824" s="9" t="s">
        <v>91</v>
      </c>
      <c r="G1824" s="9" t="s">
        <v>10035</v>
      </c>
      <c r="H1824" s="9" t="s">
        <v>1017</v>
      </c>
      <c r="J1824" s="6" t="str">
        <f t="shared" si="508"/>
        <v>001011</v>
      </c>
      <c r="K1824" s="1">
        <f t="shared" si="509"/>
        <v>3</v>
      </c>
      <c r="L1824" s="6" t="str">
        <f t="shared" si="510"/>
        <v>00000</v>
      </c>
      <c r="M1824" s="1">
        <f t="shared" si="511"/>
        <v>51</v>
      </c>
      <c r="N1824" s="6" t="str">
        <f t="shared" si="512"/>
        <v>00</v>
      </c>
      <c r="O1824" s="1">
        <f t="shared" si="513"/>
        <v>2</v>
      </c>
      <c r="P1824" s="1">
        <f>IF(HEX2DEC(LEFT(E1824,4))&gt;=32768,HEX2DEC(LEFT(E1824,4))-65536,HEX2DEC(LEFT(E1824,4)))/Codes!$N$2</f>
        <v>3.6</v>
      </c>
      <c r="Q1824" s="1">
        <f>IF(HEX2DEC(RIGHT(E1824,4))&gt;=32768,HEX2DEC(RIGHT(E1824,4))-65536,HEX2DEC(RIGHT(E1824,4)))/Codes!$N$2</f>
        <v>0</v>
      </c>
      <c r="R1824" s="1">
        <f>IF(HEX2DEC(LEFT(F1824,4))&gt;=32768,HEX2DEC(LEFT(F1824,4))-65536,HEX2DEC(LEFT(F1824,4)))/Codes!$N$2</f>
        <v>0</v>
      </c>
      <c r="S1824" s="1">
        <f>IF(HEX2DEC(RIGHT(F1824,4))&gt;=32768,HEX2DEC(RIGHT(F1824,4))-65536,HEX2DEC(RIGHT(F1824,4)))/Codes!$N$2</f>
        <v>0</v>
      </c>
      <c r="T1824" s="18">
        <f t="shared" si="514"/>
        <v>75</v>
      </c>
      <c r="U1824" s="1">
        <f t="shared" si="515"/>
        <v>100</v>
      </c>
      <c r="V1824" s="1">
        <f t="shared" si="516"/>
        <v>51</v>
      </c>
      <c r="W1824" s="1" t="str">
        <f t="shared" si="517"/>
        <v>100</v>
      </c>
      <c r="X1824" s="1">
        <f t="shared" si="518"/>
        <v>1</v>
      </c>
      <c r="Y1824" s="1">
        <f t="shared" si="519"/>
        <v>0</v>
      </c>
      <c r="Z1824" s="1" t="str">
        <f>VLOOKUP(BIN2DEC(MID(HEX2BIN(MID(H1824,3,2),8),2,5)),Codes!$E$1:$F$18,2)</f>
        <v>Slash</v>
      </c>
      <c r="AA1824" s="6" t="str">
        <f t="shared" si="520"/>
        <v>0</v>
      </c>
      <c r="AB1824" s="1">
        <f t="shared" si="521"/>
        <v>0</v>
      </c>
      <c r="AC1824" s="1" t="str">
        <f>VLOOKUP(BIN2DEC(RIGHT(HEX2BIN(MID(H1824,6,1),4),1)&amp;LEFT(HEX2BIN(MID(H1824,7,1),4),1)),Codes!$K$1:$L$5,2)</f>
        <v>M</v>
      </c>
      <c r="AD1824" s="1" t="str">
        <f>VLOOKUP(BIN2DEC(RIGHT(HEX2BIN(MID(H1824,7,1),4),3)&amp;LEFT(HEX2BIN(MID(H1824,8,1),4),2)),Codes!$H$2:$I$33,2)</f>
        <v>Slash</v>
      </c>
      <c r="AE1824" s="1" t="str">
        <f t="shared" si="522"/>
        <v>1</v>
      </c>
      <c r="AF1824" s="1" t="str">
        <f t="shared" si="523"/>
        <v>1</v>
      </c>
      <c r="AH1824" s="6">
        <f t="shared" si="524"/>
        <v>35</v>
      </c>
    </row>
    <row r="1825" spans="1:34">
      <c r="A1825" s="3" t="s">
        <v>10036</v>
      </c>
      <c r="B1825" s="1" t="s">
        <v>46</v>
      </c>
      <c r="C1825" s="6" t="s">
        <v>1044</v>
      </c>
      <c r="D1825" s="9" t="s">
        <v>9999</v>
      </c>
      <c r="E1825" s="9" t="s">
        <v>1811</v>
      </c>
      <c r="F1825" s="9" t="s">
        <v>91</v>
      </c>
      <c r="G1825" s="9" t="s">
        <v>6939</v>
      </c>
      <c r="H1825" s="9" t="s">
        <v>1034</v>
      </c>
      <c r="J1825" s="6" t="str">
        <f t="shared" si="508"/>
        <v>001011</v>
      </c>
      <c r="K1825" s="1">
        <f t="shared" si="509"/>
        <v>0</v>
      </c>
      <c r="L1825" s="6" t="str">
        <f t="shared" si="510"/>
        <v>00000</v>
      </c>
      <c r="M1825" s="1">
        <f t="shared" si="511"/>
        <v>26</v>
      </c>
      <c r="N1825" s="6" t="str">
        <f t="shared" si="512"/>
        <v>00</v>
      </c>
      <c r="O1825" s="1">
        <f t="shared" si="513"/>
        <v>4</v>
      </c>
      <c r="P1825" s="1">
        <f>IF(HEX2DEC(LEFT(E1825,4))&gt;=32768,HEX2DEC(LEFT(E1825,4))-65536,HEX2DEC(LEFT(E1825,4)))/Codes!$N$2</f>
        <v>6.4</v>
      </c>
      <c r="Q1825" s="1">
        <f>IF(HEX2DEC(RIGHT(E1825,4))&gt;=32768,HEX2DEC(RIGHT(E1825,4))-65536,HEX2DEC(RIGHT(E1825,4)))/Codes!$N$2</f>
        <v>3.2</v>
      </c>
      <c r="R1825" s="1">
        <f>IF(HEX2DEC(LEFT(F1825,4))&gt;=32768,HEX2DEC(LEFT(F1825,4))-65536,HEX2DEC(LEFT(F1825,4)))/Codes!$N$2</f>
        <v>0</v>
      </c>
      <c r="S1825" s="1">
        <f>IF(HEX2DEC(RIGHT(F1825,4))&gt;=32768,HEX2DEC(RIGHT(F1825,4))-65536,HEX2DEC(RIGHT(F1825,4)))/Codes!$N$2</f>
        <v>0</v>
      </c>
      <c r="T1825" s="18">
        <f t="shared" si="514"/>
        <v>361</v>
      </c>
      <c r="U1825" s="1">
        <f t="shared" si="515"/>
        <v>160</v>
      </c>
      <c r="V1825" s="1">
        <f t="shared" si="516"/>
        <v>0</v>
      </c>
      <c r="W1825" s="1" t="str">
        <f t="shared" si="517"/>
        <v>100</v>
      </c>
      <c r="X1825" s="1">
        <f t="shared" si="518"/>
        <v>1</v>
      </c>
      <c r="Y1825" s="1">
        <f t="shared" si="519"/>
        <v>40</v>
      </c>
      <c r="Z1825" s="1" t="str">
        <f>VLOOKUP(BIN2DEC(MID(HEX2BIN(MID(H1825,3,2),8),2,5)),Codes!$E$1:$F$18,2)</f>
        <v>Slash</v>
      </c>
      <c r="AA1825" s="6" t="str">
        <f t="shared" si="520"/>
        <v>0</v>
      </c>
      <c r="AB1825" s="1">
        <f t="shared" si="521"/>
        <v>0</v>
      </c>
      <c r="AC1825" s="1" t="str">
        <f>VLOOKUP(BIN2DEC(RIGHT(HEX2BIN(MID(H1825,6,1),4),1)&amp;LEFT(HEX2BIN(MID(H1825,7,1),4),1)),Codes!$K$1:$L$5,2)</f>
        <v>L</v>
      </c>
      <c r="AD1825" s="1" t="str">
        <f>VLOOKUP(BIN2DEC(RIGHT(HEX2BIN(MID(H1825,7,1),4),3)&amp;LEFT(HEX2BIN(MID(H1825,8,1),4),2)),Codes!$H$2:$I$33,2)</f>
        <v>Slash</v>
      </c>
      <c r="AE1825" s="1" t="str">
        <f t="shared" si="522"/>
        <v>1</v>
      </c>
      <c r="AF1825" s="1" t="str">
        <f t="shared" si="523"/>
        <v>1</v>
      </c>
      <c r="AH1825" s="6">
        <f t="shared" si="524"/>
        <v>67</v>
      </c>
    </row>
    <row r="1826" spans="1:34">
      <c r="A1826" s="3" t="s">
        <v>10037</v>
      </c>
      <c r="B1826" s="1" t="s">
        <v>46</v>
      </c>
      <c r="C1826" s="6" t="s">
        <v>1044</v>
      </c>
      <c r="D1826" s="9" t="s">
        <v>10002</v>
      </c>
      <c r="E1826" s="9" t="s">
        <v>995</v>
      </c>
      <c r="F1826" s="9" t="s">
        <v>91</v>
      </c>
      <c r="G1826" s="9" t="s">
        <v>6939</v>
      </c>
      <c r="H1826" s="9" t="s">
        <v>1034</v>
      </c>
      <c r="J1826" s="6" t="str">
        <f t="shared" si="508"/>
        <v>001011</v>
      </c>
      <c r="K1826" s="1">
        <f t="shared" si="509"/>
        <v>1</v>
      </c>
      <c r="L1826" s="6" t="str">
        <f t="shared" si="510"/>
        <v>00000</v>
      </c>
      <c r="M1826" s="1">
        <f t="shared" si="511"/>
        <v>26</v>
      </c>
      <c r="N1826" s="6" t="str">
        <f t="shared" si="512"/>
        <v>00</v>
      </c>
      <c r="O1826" s="1">
        <f t="shared" si="513"/>
        <v>6</v>
      </c>
      <c r="P1826" s="1">
        <f>IF(HEX2DEC(LEFT(E1826,4))&gt;=32768,HEX2DEC(LEFT(E1826,4))-65536,HEX2DEC(LEFT(E1826,4)))/Codes!$N$2</f>
        <v>4.8</v>
      </c>
      <c r="Q1826" s="1">
        <f>IF(HEX2DEC(RIGHT(E1826,4))&gt;=32768,HEX2DEC(RIGHT(E1826,4))-65536,HEX2DEC(RIGHT(E1826,4)))/Codes!$N$2</f>
        <v>2</v>
      </c>
      <c r="R1826" s="1">
        <f>IF(HEX2DEC(LEFT(F1826,4))&gt;=32768,HEX2DEC(LEFT(F1826,4))-65536,HEX2DEC(LEFT(F1826,4)))/Codes!$N$2</f>
        <v>0</v>
      </c>
      <c r="S1826" s="1">
        <f>IF(HEX2DEC(RIGHT(F1826,4))&gt;=32768,HEX2DEC(RIGHT(F1826,4))-65536,HEX2DEC(RIGHT(F1826,4)))/Codes!$N$2</f>
        <v>0</v>
      </c>
      <c r="T1826" s="18">
        <f t="shared" si="514"/>
        <v>361</v>
      </c>
      <c r="U1826" s="1">
        <f t="shared" si="515"/>
        <v>160</v>
      </c>
      <c r="V1826" s="1">
        <f t="shared" si="516"/>
        <v>0</v>
      </c>
      <c r="W1826" s="1" t="str">
        <f t="shared" si="517"/>
        <v>100</v>
      </c>
      <c r="X1826" s="1">
        <f t="shared" si="518"/>
        <v>1</v>
      </c>
      <c r="Y1826" s="1">
        <f t="shared" si="519"/>
        <v>40</v>
      </c>
      <c r="Z1826" s="1" t="str">
        <f>VLOOKUP(BIN2DEC(MID(HEX2BIN(MID(H1826,3,2),8),2,5)),Codes!$E$1:$F$18,2)</f>
        <v>Slash</v>
      </c>
      <c r="AA1826" s="6" t="str">
        <f t="shared" si="520"/>
        <v>0</v>
      </c>
      <c r="AB1826" s="1">
        <f t="shared" si="521"/>
        <v>0</v>
      </c>
      <c r="AC1826" s="1" t="str">
        <f>VLOOKUP(BIN2DEC(RIGHT(HEX2BIN(MID(H1826,6,1),4),1)&amp;LEFT(HEX2BIN(MID(H1826,7,1),4),1)),Codes!$K$1:$L$5,2)</f>
        <v>L</v>
      </c>
      <c r="AD1826" s="1" t="str">
        <f>VLOOKUP(BIN2DEC(RIGHT(HEX2BIN(MID(H1826,7,1),4),3)&amp;LEFT(HEX2BIN(MID(H1826,8,1),4),2)),Codes!$H$2:$I$33,2)</f>
        <v>Slash</v>
      </c>
      <c r="AE1826" s="1" t="str">
        <f t="shared" si="522"/>
        <v>1</v>
      </c>
      <c r="AF1826" s="1" t="str">
        <f t="shared" si="523"/>
        <v>1</v>
      </c>
      <c r="AH1826" s="6">
        <f t="shared" si="524"/>
        <v>67</v>
      </c>
    </row>
    <row r="1827" spans="1:34">
      <c r="A1827" s="3" t="s">
        <v>10038</v>
      </c>
      <c r="B1827" s="1" t="s">
        <v>46</v>
      </c>
      <c r="C1827" s="6" t="s">
        <v>1044</v>
      </c>
      <c r="D1827" s="9" t="s">
        <v>1794</v>
      </c>
      <c r="E1827" s="9" t="s">
        <v>395</v>
      </c>
      <c r="F1827" s="9" t="s">
        <v>91</v>
      </c>
      <c r="G1827" s="9" t="s">
        <v>6939</v>
      </c>
      <c r="H1827" s="9" t="s">
        <v>1034</v>
      </c>
      <c r="J1827" s="6" t="str">
        <f t="shared" si="508"/>
        <v>001011</v>
      </c>
      <c r="K1827" s="1">
        <f t="shared" si="509"/>
        <v>2</v>
      </c>
      <c r="L1827" s="6" t="str">
        <f t="shared" si="510"/>
        <v>00000</v>
      </c>
      <c r="M1827" s="1">
        <f t="shared" si="511"/>
        <v>23</v>
      </c>
      <c r="N1827" s="6" t="str">
        <f t="shared" si="512"/>
        <v>00</v>
      </c>
      <c r="O1827" s="1">
        <f t="shared" si="513"/>
        <v>6</v>
      </c>
      <c r="P1827" s="1">
        <f>IF(HEX2DEC(LEFT(E1827,4))&gt;=32768,HEX2DEC(LEFT(E1827,4))-65536,HEX2DEC(LEFT(E1827,4)))/Codes!$N$2</f>
        <v>5.6</v>
      </c>
      <c r="Q1827" s="1">
        <f>IF(HEX2DEC(RIGHT(E1827,4))&gt;=32768,HEX2DEC(RIGHT(E1827,4))-65536,HEX2DEC(RIGHT(E1827,4)))/Codes!$N$2</f>
        <v>0</v>
      </c>
      <c r="R1827" s="1">
        <f>IF(HEX2DEC(LEFT(F1827,4))&gt;=32768,HEX2DEC(LEFT(F1827,4))-65536,HEX2DEC(LEFT(F1827,4)))/Codes!$N$2</f>
        <v>0</v>
      </c>
      <c r="S1827" s="1">
        <f>IF(HEX2DEC(RIGHT(F1827,4))&gt;=32768,HEX2DEC(RIGHT(F1827,4))-65536,HEX2DEC(RIGHT(F1827,4)))/Codes!$N$2</f>
        <v>0</v>
      </c>
      <c r="T1827" s="18">
        <f t="shared" si="514"/>
        <v>361</v>
      </c>
      <c r="U1827" s="1">
        <f t="shared" si="515"/>
        <v>160</v>
      </c>
      <c r="V1827" s="1">
        <f t="shared" si="516"/>
        <v>0</v>
      </c>
      <c r="W1827" s="1" t="str">
        <f t="shared" si="517"/>
        <v>100</v>
      </c>
      <c r="X1827" s="1">
        <f t="shared" si="518"/>
        <v>1</v>
      </c>
      <c r="Y1827" s="1">
        <f t="shared" si="519"/>
        <v>40</v>
      </c>
      <c r="Z1827" s="1" t="str">
        <f>VLOOKUP(BIN2DEC(MID(HEX2BIN(MID(H1827,3,2),8),2,5)),Codes!$E$1:$F$18,2)</f>
        <v>Slash</v>
      </c>
      <c r="AA1827" s="6" t="str">
        <f t="shared" si="520"/>
        <v>0</v>
      </c>
      <c r="AB1827" s="1">
        <f t="shared" si="521"/>
        <v>0</v>
      </c>
      <c r="AC1827" s="1" t="str">
        <f>VLOOKUP(BIN2DEC(RIGHT(HEX2BIN(MID(H1827,6,1),4),1)&amp;LEFT(HEX2BIN(MID(H1827,7,1),4),1)),Codes!$K$1:$L$5,2)</f>
        <v>L</v>
      </c>
      <c r="AD1827" s="1" t="str">
        <f>VLOOKUP(BIN2DEC(RIGHT(HEX2BIN(MID(H1827,7,1),4),3)&amp;LEFT(HEX2BIN(MID(H1827,8,1),4),2)),Codes!$H$2:$I$33,2)</f>
        <v>Slash</v>
      </c>
      <c r="AE1827" s="1" t="str">
        <f t="shared" si="522"/>
        <v>1</v>
      </c>
      <c r="AF1827" s="1" t="str">
        <f t="shared" si="523"/>
        <v>1</v>
      </c>
      <c r="AH1827" s="6">
        <f t="shared" si="524"/>
        <v>67</v>
      </c>
    </row>
    <row r="1828" spans="1:34">
      <c r="A1828" s="3" t="s">
        <v>10039</v>
      </c>
      <c r="B1828" s="1" t="s">
        <v>46</v>
      </c>
      <c r="C1828" s="6" t="s">
        <v>1044</v>
      </c>
      <c r="D1828" s="9" t="s">
        <v>10007</v>
      </c>
      <c r="E1828" s="9" t="s">
        <v>256</v>
      </c>
      <c r="F1828" s="9" t="s">
        <v>91</v>
      </c>
      <c r="G1828" s="9" t="s">
        <v>6939</v>
      </c>
      <c r="H1828" s="9" t="s">
        <v>1034</v>
      </c>
      <c r="J1828" s="6" t="str">
        <f t="shared" si="508"/>
        <v>001011</v>
      </c>
      <c r="K1828" s="1">
        <f t="shared" si="509"/>
        <v>3</v>
      </c>
      <c r="L1828" s="6" t="str">
        <f t="shared" si="510"/>
        <v>00000</v>
      </c>
      <c r="M1828" s="1">
        <f t="shared" si="511"/>
        <v>51</v>
      </c>
      <c r="N1828" s="6" t="str">
        <f t="shared" si="512"/>
        <v>00</v>
      </c>
      <c r="O1828" s="1">
        <f t="shared" si="513"/>
        <v>6</v>
      </c>
      <c r="P1828" s="1">
        <f>IF(HEX2DEC(LEFT(E1828,4))&gt;=32768,HEX2DEC(LEFT(E1828,4))-65536,HEX2DEC(LEFT(E1828,4)))/Codes!$N$2</f>
        <v>3.6</v>
      </c>
      <c r="Q1828" s="1">
        <f>IF(HEX2DEC(RIGHT(E1828,4))&gt;=32768,HEX2DEC(RIGHT(E1828,4))-65536,HEX2DEC(RIGHT(E1828,4)))/Codes!$N$2</f>
        <v>0</v>
      </c>
      <c r="R1828" s="1">
        <f>IF(HEX2DEC(LEFT(F1828,4))&gt;=32768,HEX2DEC(LEFT(F1828,4))-65536,HEX2DEC(LEFT(F1828,4)))/Codes!$N$2</f>
        <v>0</v>
      </c>
      <c r="S1828" s="1">
        <f>IF(HEX2DEC(RIGHT(F1828,4))&gt;=32768,HEX2DEC(RIGHT(F1828,4))-65536,HEX2DEC(RIGHT(F1828,4)))/Codes!$N$2</f>
        <v>0</v>
      </c>
      <c r="T1828" s="18">
        <f t="shared" si="514"/>
        <v>361</v>
      </c>
      <c r="U1828" s="1">
        <f t="shared" si="515"/>
        <v>160</v>
      </c>
      <c r="V1828" s="1">
        <f t="shared" si="516"/>
        <v>0</v>
      </c>
      <c r="W1828" s="1" t="str">
        <f t="shared" si="517"/>
        <v>100</v>
      </c>
      <c r="X1828" s="1">
        <f t="shared" si="518"/>
        <v>1</v>
      </c>
      <c r="Y1828" s="1">
        <f t="shared" si="519"/>
        <v>40</v>
      </c>
      <c r="Z1828" s="1" t="str">
        <f>VLOOKUP(BIN2DEC(MID(HEX2BIN(MID(H1828,3,2),8),2,5)),Codes!$E$1:$F$18,2)</f>
        <v>Slash</v>
      </c>
      <c r="AA1828" s="6" t="str">
        <f t="shared" si="520"/>
        <v>0</v>
      </c>
      <c r="AB1828" s="1">
        <f t="shared" si="521"/>
        <v>0</v>
      </c>
      <c r="AC1828" s="1" t="str">
        <f>VLOOKUP(BIN2DEC(RIGHT(HEX2BIN(MID(H1828,6,1),4),1)&amp;LEFT(HEX2BIN(MID(H1828,7,1),4),1)),Codes!$K$1:$L$5,2)</f>
        <v>L</v>
      </c>
      <c r="AD1828" s="1" t="str">
        <f>VLOOKUP(BIN2DEC(RIGHT(HEX2BIN(MID(H1828,7,1),4),3)&amp;LEFT(HEX2BIN(MID(H1828,8,1),4),2)),Codes!$H$2:$I$33,2)</f>
        <v>Slash</v>
      </c>
      <c r="AE1828" s="1" t="str">
        <f t="shared" si="522"/>
        <v>1</v>
      </c>
      <c r="AF1828" s="1" t="str">
        <f t="shared" si="523"/>
        <v>1</v>
      </c>
      <c r="AH1828" s="6">
        <f t="shared" si="524"/>
        <v>67</v>
      </c>
    </row>
    <row r="1829" spans="1:34">
      <c r="A1829" s="3" t="s">
        <v>10040</v>
      </c>
      <c r="B1829" s="1" t="s">
        <v>46</v>
      </c>
      <c r="C1829" s="6" t="s">
        <v>1077</v>
      </c>
      <c r="D1829" s="9" t="s">
        <v>6001</v>
      </c>
      <c r="E1829" s="9" t="s">
        <v>265</v>
      </c>
      <c r="F1829" s="9" t="s">
        <v>91</v>
      </c>
      <c r="G1829" s="9" t="s">
        <v>1047</v>
      </c>
      <c r="H1829" s="9" t="s">
        <v>1179</v>
      </c>
      <c r="J1829" s="6" t="str">
        <f t="shared" si="508"/>
        <v>001011</v>
      </c>
      <c r="K1829" s="1">
        <f t="shared" si="509"/>
        <v>0</v>
      </c>
      <c r="L1829" s="6" t="str">
        <f t="shared" si="510"/>
        <v>00000</v>
      </c>
      <c r="M1829" s="1">
        <f t="shared" si="511"/>
        <v>55</v>
      </c>
      <c r="N1829" s="6" t="str">
        <f t="shared" si="512"/>
        <v>00</v>
      </c>
      <c r="O1829" s="1">
        <f t="shared" si="513"/>
        <v>6</v>
      </c>
      <c r="P1829" s="1">
        <f>IF(HEX2DEC(LEFT(E1829,4))&gt;=32768,HEX2DEC(LEFT(E1829,4))-65536,HEX2DEC(LEFT(E1829,4)))/Codes!$N$2</f>
        <v>2.4</v>
      </c>
      <c r="Q1829" s="1">
        <f>IF(HEX2DEC(RIGHT(E1829,4))&gt;=32768,HEX2DEC(RIGHT(E1829,4))-65536,HEX2DEC(RIGHT(E1829,4)))/Codes!$N$2</f>
        <v>0</v>
      </c>
      <c r="R1829" s="1">
        <f>IF(HEX2DEC(LEFT(F1829,4))&gt;=32768,HEX2DEC(LEFT(F1829,4))-65536,HEX2DEC(LEFT(F1829,4)))/Codes!$N$2</f>
        <v>0</v>
      </c>
      <c r="S1829" s="1">
        <f>IF(HEX2DEC(RIGHT(F1829,4))&gt;=32768,HEX2DEC(RIGHT(F1829,4))-65536,HEX2DEC(RIGHT(F1829,4)))/Codes!$N$2</f>
        <v>0</v>
      </c>
      <c r="T1829" s="18">
        <f t="shared" si="514"/>
        <v>361</v>
      </c>
      <c r="U1829" s="1">
        <f t="shared" si="515"/>
        <v>40</v>
      </c>
      <c r="V1829" s="1">
        <f t="shared" si="516"/>
        <v>0</v>
      </c>
      <c r="W1829" s="1" t="str">
        <f t="shared" si="517"/>
        <v>000</v>
      </c>
      <c r="X1829" s="1">
        <f t="shared" si="518"/>
        <v>0</v>
      </c>
      <c r="Y1829" s="1">
        <f t="shared" si="519"/>
        <v>30</v>
      </c>
      <c r="Z1829" s="1" t="str">
        <f>VLOOKUP(BIN2DEC(MID(HEX2BIN(MID(H1829,3,2),8),2,5)),Codes!$E$1:$F$18,2)</f>
        <v>Slash</v>
      </c>
      <c r="AA1829" s="6" t="str">
        <f t="shared" si="520"/>
        <v>0</v>
      </c>
      <c r="AB1829" s="1">
        <f t="shared" si="521"/>
        <v>0</v>
      </c>
      <c r="AC1829" s="1" t="str">
        <f>VLOOKUP(BIN2DEC(RIGHT(HEX2BIN(MID(H1829,6,1),4),1)&amp;LEFT(HEX2BIN(MID(H1829,7,1),4),1)),Codes!$K$1:$L$5,2)</f>
        <v>L</v>
      </c>
      <c r="AD1829" s="1" t="str">
        <f>VLOOKUP(BIN2DEC(RIGHT(HEX2BIN(MID(H1829,7,1),4),3)&amp;LEFT(HEX2BIN(MID(H1829,8,1),4),2)),Codes!$H$2:$I$33,2)</f>
        <v>Punch</v>
      </c>
      <c r="AE1829" s="1" t="str">
        <f t="shared" si="522"/>
        <v>1</v>
      </c>
      <c r="AF1829" s="1" t="str">
        <f t="shared" si="523"/>
        <v>1</v>
      </c>
      <c r="AH1829" s="6">
        <f t="shared" si="524"/>
        <v>65</v>
      </c>
    </row>
    <row r="1830" spans="1:34">
      <c r="A1830" s="3" t="s">
        <v>10041</v>
      </c>
      <c r="B1830" s="1" t="s">
        <v>46</v>
      </c>
      <c r="C1830" s="6" t="s">
        <v>1077</v>
      </c>
      <c r="D1830" s="9" t="s">
        <v>10042</v>
      </c>
      <c r="E1830" s="9" t="s">
        <v>265</v>
      </c>
      <c r="F1830" s="9" t="s">
        <v>91</v>
      </c>
      <c r="G1830" s="9" t="s">
        <v>1047</v>
      </c>
      <c r="H1830" s="9" t="s">
        <v>1179</v>
      </c>
      <c r="J1830" s="6" t="str">
        <f t="shared" si="508"/>
        <v>001011</v>
      </c>
      <c r="K1830" s="1">
        <f t="shared" si="509"/>
        <v>1</v>
      </c>
      <c r="L1830" s="6" t="str">
        <f t="shared" si="510"/>
        <v>00001</v>
      </c>
      <c r="M1830" s="1">
        <f t="shared" si="511"/>
        <v>139</v>
      </c>
      <c r="N1830" s="6" t="str">
        <f t="shared" si="512"/>
        <v>00</v>
      </c>
      <c r="O1830" s="1">
        <f t="shared" si="513"/>
        <v>6</v>
      </c>
      <c r="P1830" s="1">
        <f>IF(HEX2DEC(LEFT(E1830,4))&gt;=32768,HEX2DEC(LEFT(E1830,4))-65536,HEX2DEC(LEFT(E1830,4)))/Codes!$N$2</f>
        <v>2.4</v>
      </c>
      <c r="Q1830" s="1">
        <f>IF(HEX2DEC(RIGHT(E1830,4))&gt;=32768,HEX2DEC(RIGHT(E1830,4))-65536,HEX2DEC(RIGHT(E1830,4)))/Codes!$N$2</f>
        <v>0</v>
      </c>
      <c r="R1830" s="1">
        <f>IF(HEX2DEC(LEFT(F1830,4))&gt;=32768,HEX2DEC(LEFT(F1830,4))-65536,HEX2DEC(LEFT(F1830,4)))/Codes!$N$2</f>
        <v>0</v>
      </c>
      <c r="S1830" s="1">
        <f>IF(HEX2DEC(RIGHT(F1830,4))&gt;=32768,HEX2DEC(RIGHT(F1830,4))-65536,HEX2DEC(RIGHT(F1830,4)))/Codes!$N$2</f>
        <v>0</v>
      </c>
      <c r="T1830" s="18">
        <f t="shared" si="514"/>
        <v>361</v>
      </c>
      <c r="U1830" s="1">
        <f t="shared" si="515"/>
        <v>40</v>
      </c>
      <c r="V1830" s="1">
        <f t="shared" si="516"/>
        <v>0</v>
      </c>
      <c r="W1830" s="1" t="str">
        <f t="shared" si="517"/>
        <v>000</v>
      </c>
      <c r="X1830" s="1">
        <f t="shared" si="518"/>
        <v>0</v>
      </c>
      <c r="Y1830" s="1">
        <f t="shared" si="519"/>
        <v>30</v>
      </c>
      <c r="Z1830" s="1" t="str">
        <f>VLOOKUP(BIN2DEC(MID(HEX2BIN(MID(H1830,3,2),8),2,5)),Codes!$E$1:$F$18,2)</f>
        <v>Slash</v>
      </c>
      <c r="AA1830" s="6" t="str">
        <f t="shared" si="520"/>
        <v>0</v>
      </c>
      <c r="AB1830" s="1">
        <f t="shared" si="521"/>
        <v>0</v>
      </c>
      <c r="AC1830" s="1" t="str">
        <f>VLOOKUP(BIN2DEC(RIGHT(HEX2BIN(MID(H1830,6,1),4),1)&amp;LEFT(HEX2BIN(MID(H1830,7,1),4),1)),Codes!$K$1:$L$5,2)</f>
        <v>L</v>
      </c>
      <c r="AD1830" s="1" t="str">
        <f>VLOOKUP(BIN2DEC(RIGHT(HEX2BIN(MID(H1830,7,1),4),3)&amp;LEFT(HEX2BIN(MID(H1830,8,1),4),2)),Codes!$H$2:$I$33,2)</f>
        <v>Punch</v>
      </c>
      <c r="AE1830" s="1" t="str">
        <f t="shared" si="522"/>
        <v>1</v>
      </c>
      <c r="AF1830" s="1" t="str">
        <f t="shared" si="523"/>
        <v>1</v>
      </c>
      <c r="AH1830" s="6">
        <f t="shared" si="524"/>
        <v>65</v>
      </c>
    </row>
    <row r="1831" spans="1:34">
      <c r="A1831" s="3" t="s">
        <v>10043</v>
      </c>
      <c r="B1831" s="1" t="s">
        <v>46</v>
      </c>
      <c r="C1831" s="6" t="s">
        <v>1055</v>
      </c>
      <c r="D1831" s="9" t="s">
        <v>702</v>
      </c>
      <c r="E1831" s="9" t="s">
        <v>1052</v>
      </c>
      <c r="F1831" s="9" t="s">
        <v>91</v>
      </c>
      <c r="G1831" s="9" t="s">
        <v>5340</v>
      </c>
      <c r="H1831" s="9" t="s">
        <v>6202</v>
      </c>
      <c r="J1831" s="6" t="str">
        <f t="shared" si="508"/>
        <v>001011</v>
      </c>
      <c r="K1831" s="1">
        <f t="shared" si="509"/>
        <v>0</v>
      </c>
      <c r="L1831" s="6" t="str">
        <f t="shared" si="510"/>
        <v>00000</v>
      </c>
      <c r="M1831" s="1">
        <f t="shared" si="511"/>
        <v>0</v>
      </c>
      <c r="N1831" s="6" t="str">
        <f t="shared" si="512"/>
        <v>00</v>
      </c>
      <c r="O1831" s="1">
        <f t="shared" si="513"/>
        <v>1</v>
      </c>
      <c r="P1831" s="1">
        <f>IF(HEX2DEC(LEFT(E1831,4))&gt;=32768,HEX2DEC(LEFT(E1831,4))-65536,HEX2DEC(LEFT(E1831,4)))/Codes!$N$2</f>
        <v>1.024</v>
      </c>
      <c r="Q1831" s="1">
        <f>IF(HEX2DEC(RIGHT(E1831,4))&gt;=32768,HEX2DEC(RIGHT(E1831,4))-65536,HEX2DEC(RIGHT(E1831,4)))/Codes!$N$2</f>
        <v>0</v>
      </c>
      <c r="R1831" s="1">
        <f>IF(HEX2DEC(LEFT(F1831,4))&gt;=32768,HEX2DEC(LEFT(F1831,4))-65536,HEX2DEC(LEFT(F1831,4)))/Codes!$N$2</f>
        <v>0</v>
      </c>
      <c r="S1831" s="1">
        <f>IF(HEX2DEC(RIGHT(F1831,4))&gt;=32768,HEX2DEC(RIGHT(F1831,4))-65536,HEX2DEC(RIGHT(F1831,4)))/Codes!$N$2</f>
        <v>0</v>
      </c>
      <c r="T1831" s="18">
        <f t="shared" si="514"/>
        <v>70</v>
      </c>
      <c r="U1831" s="1">
        <f t="shared" si="515"/>
        <v>50</v>
      </c>
      <c r="V1831" s="1">
        <f t="shared" si="516"/>
        <v>0</v>
      </c>
      <c r="W1831" s="1" t="str">
        <f t="shared" si="517"/>
        <v>000</v>
      </c>
      <c r="X1831" s="1">
        <f t="shared" si="518"/>
        <v>0</v>
      </c>
      <c r="Y1831" s="1">
        <f t="shared" si="519"/>
        <v>8</v>
      </c>
      <c r="Z1831" s="1" t="str">
        <f>VLOOKUP(BIN2DEC(MID(HEX2BIN(MID(H1831,3,2),8),2,5)),Codes!$E$1:$F$18,2)</f>
        <v>Slash</v>
      </c>
      <c r="AA1831" s="6" t="str">
        <f t="shared" si="520"/>
        <v>1</v>
      </c>
      <c r="AB1831" s="1">
        <f t="shared" si="521"/>
        <v>0</v>
      </c>
      <c r="AC1831" s="1" t="str">
        <f>VLOOKUP(BIN2DEC(RIGHT(HEX2BIN(MID(H1831,6,1),4),1)&amp;LEFT(HEX2BIN(MID(H1831,7,1),4),1)),Codes!$K$1:$L$5,2)</f>
        <v>S</v>
      </c>
      <c r="AD1831" s="1" t="str">
        <f>VLOOKUP(BIN2DEC(RIGHT(HEX2BIN(MID(H1831,7,1),4),3)&amp;LEFT(HEX2BIN(MID(H1831,8,1),4),2)),Codes!$H$2:$I$33,2)</f>
        <v>Slash</v>
      </c>
      <c r="AE1831" s="1" t="str">
        <f t="shared" si="522"/>
        <v>1</v>
      </c>
      <c r="AF1831" s="1" t="str">
        <f t="shared" si="523"/>
        <v>1</v>
      </c>
      <c r="AH1831" s="6">
        <f t="shared" si="524"/>
        <v>3</v>
      </c>
    </row>
    <row r="1832" spans="1:34">
      <c r="A1832" s="3" t="s">
        <v>10044</v>
      </c>
      <c r="B1832" s="1" t="s">
        <v>46</v>
      </c>
      <c r="C1832" s="6" t="s">
        <v>8283</v>
      </c>
      <c r="D1832" s="9" t="s">
        <v>853</v>
      </c>
      <c r="E1832" s="9" t="s">
        <v>232</v>
      </c>
      <c r="F1832" s="9" t="s">
        <v>91</v>
      </c>
      <c r="G1832" s="9" t="s">
        <v>1058</v>
      </c>
      <c r="H1832" s="9" t="s">
        <v>10045</v>
      </c>
      <c r="J1832" s="6" t="str">
        <f t="shared" si="508"/>
        <v>001011</v>
      </c>
      <c r="K1832" s="1">
        <f t="shared" si="509"/>
        <v>0</v>
      </c>
      <c r="L1832" s="6" t="str">
        <f t="shared" si="510"/>
        <v>00000</v>
      </c>
      <c r="M1832" s="1">
        <f t="shared" si="511"/>
        <v>0</v>
      </c>
      <c r="N1832" s="6" t="str">
        <f t="shared" si="512"/>
        <v>00</v>
      </c>
      <c r="O1832" s="1">
        <f t="shared" si="513"/>
        <v>8</v>
      </c>
      <c r="P1832" s="1">
        <f>IF(HEX2DEC(LEFT(E1832,4))&gt;=32768,HEX2DEC(LEFT(E1832,4))-65536,HEX2DEC(LEFT(E1832,4)))/Codes!$N$2</f>
        <v>4.8</v>
      </c>
      <c r="Q1832" s="1">
        <f>IF(HEX2DEC(RIGHT(E1832,4))&gt;=32768,HEX2DEC(RIGHT(E1832,4))-65536,HEX2DEC(RIGHT(E1832,4)))/Codes!$N$2</f>
        <v>0</v>
      </c>
      <c r="R1832" s="1">
        <f>IF(HEX2DEC(LEFT(F1832,4))&gt;=32768,HEX2DEC(LEFT(F1832,4))-65536,HEX2DEC(LEFT(F1832,4)))/Codes!$N$2</f>
        <v>0</v>
      </c>
      <c r="S1832" s="1">
        <f>IF(HEX2DEC(RIGHT(F1832,4))&gt;=32768,HEX2DEC(RIGHT(F1832,4))-65536,HEX2DEC(RIGHT(F1832,4)))/Codes!$N$2</f>
        <v>0</v>
      </c>
      <c r="T1832" s="18">
        <f t="shared" si="514"/>
        <v>70</v>
      </c>
      <c r="U1832" s="1">
        <f t="shared" si="515"/>
        <v>30</v>
      </c>
      <c r="V1832" s="1">
        <f t="shared" si="516"/>
        <v>0</v>
      </c>
      <c r="W1832" s="1" t="str">
        <f t="shared" si="517"/>
        <v>000</v>
      </c>
      <c r="X1832" s="1">
        <f t="shared" si="518"/>
        <v>0</v>
      </c>
      <c r="Y1832" s="1">
        <f t="shared" si="519"/>
        <v>55</v>
      </c>
      <c r="Z1832" s="1" t="str">
        <f>VLOOKUP(BIN2DEC(MID(HEX2BIN(MID(H1832,3,2),8),2,5)),Codes!$E$1:$F$18,2)</f>
        <v>Slash</v>
      </c>
      <c r="AA1832" s="6" t="str">
        <f t="shared" si="520"/>
        <v>1</v>
      </c>
      <c r="AB1832" s="1">
        <f t="shared" si="521"/>
        <v>0</v>
      </c>
      <c r="AC1832" s="1" t="str">
        <f>VLOOKUP(BIN2DEC(RIGHT(HEX2BIN(MID(H1832,6,1),4),1)&amp;LEFT(HEX2BIN(MID(H1832,7,1),4),1)),Codes!$K$1:$L$5,2)</f>
        <v>M</v>
      </c>
      <c r="AD1832" s="1" t="str">
        <f>VLOOKUP(BIN2DEC(RIGHT(HEX2BIN(MID(H1832,7,1),4),3)&amp;LEFT(HEX2BIN(MID(H1832,8,1),4),2)),Codes!$H$2:$I$33,2)</f>
        <v>Kick</v>
      </c>
      <c r="AE1832" s="1" t="str">
        <f t="shared" si="522"/>
        <v>1</v>
      </c>
      <c r="AF1832" s="1" t="str">
        <f t="shared" si="523"/>
        <v>1</v>
      </c>
      <c r="AH1832" s="6">
        <f t="shared" si="524"/>
        <v>34</v>
      </c>
    </row>
    <row r="1833" spans="1:34">
      <c r="A1833" s="3" t="s">
        <v>10047</v>
      </c>
      <c r="B1833" s="1" t="s">
        <v>46</v>
      </c>
      <c r="C1833" s="6" t="s">
        <v>8284</v>
      </c>
      <c r="D1833" s="9" t="s">
        <v>1590</v>
      </c>
      <c r="E1833" s="9" t="s">
        <v>307</v>
      </c>
      <c r="F1833" s="9" t="s">
        <v>91</v>
      </c>
      <c r="G1833" s="9" t="s">
        <v>10048</v>
      </c>
      <c r="H1833" s="9" t="s">
        <v>10049</v>
      </c>
      <c r="J1833" s="6" t="str">
        <f t="shared" si="508"/>
        <v>001011</v>
      </c>
      <c r="K1833" s="1">
        <f t="shared" si="509"/>
        <v>0</v>
      </c>
      <c r="L1833" s="6" t="str">
        <f t="shared" si="510"/>
        <v>00000</v>
      </c>
      <c r="M1833" s="1">
        <f t="shared" si="511"/>
        <v>0</v>
      </c>
      <c r="N1833" s="6" t="str">
        <f t="shared" si="512"/>
        <v>00</v>
      </c>
      <c r="O1833" s="1">
        <f t="shared" si="513"/>
        <v>6</v>
      </c>
      <c r="P1833" s="1">
        <f>IF(HEX2DEC(LEFT(E1833,4))&gt;=32768,HEX2DEC(LEFT(E1833,4))-65536,HEX2DEC(LEFT(E1833,4)))/Codes!$N$2</f>
        <v>3.2</v>
      </c>
      <c r="Q1833" s="1">
        <f>IF(HEX2DEC(RIGHT(E1833,4))&gt;=32768,HEX2DEC(RIGHT(E1833,4))-65536,HEX2DEC(RIGHT(E1833,4)))/Codes!$N$2</f>
        <v>0</v>
      </c>
      <c r="R1833" s="1">
        <f>IF(HEX2DEC(LEFT(F1833,4))&gt;=32768,HEX2DEC(LEFT(F1833,4))-65536,HEX2DEC(LEFT(F1833,4)))/Codes!$N$2</f>
        <v>0</v>
      </c>
      <c r="S1833" s="1">
        <f>IF(HEX2DEC(RIGHT(F1833,4))&gt;=32768,HEX2DEC(RIGHT(F1833,4))-65536,HEX2DEC(RIGHT(F1833,4)))/Codes!$N$2</f>
        <v>0</v>
      </c>
      <c r="T1833" s="18">
        <f t="shared" si="514"/>
        <v>65</v>
      </c>
      <c r="U1833" s="1">
        <f t="shared" si="515"/>
        <v>30</v>
      </c>
      <c r="V1833" s="1">
        <f t="shared" si="516"/>
        <v>0</v>
      </c>
      <c r="W1833" s="1" t="str">
        <f t="shared" si="517"/>
        <v>000</v>
      </c>
      <c r="X1833" s="1">
        <f t="shared" si="518"/>
        <v>0</v>
      </c>
      <c r="Y1833" s="1">
        <f t="shared" si="519"/>
        <v>55</v>
      </c>
      <c r="Z1833" s="1" t="str">
        <f>VLOOKUP(BIN2DEC(MID(HEX2BIN(MID(H1833,3,2),8),2,5)),Codes!$E$1:$F$18,2)</f>
        <v>Slash</v>
      </c>
      <c r="AA1833" s="6" t="str">
        <f t="shared" si="520"/>
        <v>1</v>
      </c>
      <c r="AB1833" s="1">
        <f t="shared" si="521"/>
        <v>0</v>
      </c>
      <c r="AC1833" s="1" t="str">
        <f>VLOOKUP(BIN2DEC(RIGHT(HEX2BIN(MID(H1833,6,1),4),1)&amp;LEFT(HEX2BIN(MID(H1833,7,1),4),1)),Codes!$K$1:$L$5,2)</f>
        <v>S</v>
      </c>
      <c r="AD1833" s="1" t="str">
        <f>VLOOKUP(BIN2DEC(RIGHT(HEX2BIN(MID(H1833,7,1),4),3)&amp;LEFT(HEX2BIN(MID(H1833,8,1),4),2)),Codes!$H$2:$I$33,2)</f>
        <v>[Kick]</v>
      </c>
      <c r="AE1833" s="1" t="str">
        <f t="shared" si="522"/>
        <v>1</v>
      </c>
      <c r="AF1833" s="1" t="str">
        <f t="shared" si="523"/>
        <v>1</v>
      </c>
      <c r="AH1833" s="6">
        <f t="shared" si="524"/>
        <v>18</v>
      </c>
    </row>
    <row r="1834" spans="1:34">
      <c r="A1834" s="3" t="s">
        <v>10050</v>
      </c>
      <c r="B1834" s="1" t="s">
        <v>46</v>
      </c>
      <c r="C1834" s="6" t="s">
        <v>10052</v>
      </c>
      <c r="D1834" s="9" t="s">
        <v>270</v>
      </c>
      <c r="E1834" s="9" t="s">
        <v>212</v>
      </c>
      <c r="F1834" s="9" t="s">
        <v>91</v>
      </c>
      <c r="G1834" s="9" t="s">
        <v>10051</v>
      </c>
      <c r="H1834" s="9" t="s">
        <v>4116</v>
      </c>
      <c r="J1834" s="6" t="str">
        <f t="shared" si="508"/>
        <v>001011</v>
      </c>
      <c r="K1834" s="1">
        <f t="shared" si="509"/>
        <v>0</v>
      </c>
      <c r="L1834" s="6" t="str">
        <f t="shared" si="510"/>
        <v>00000</v>
      </c>
      <c r="M1834" s="1">
        <f t="shared" si="511"/>
        <v>0</v>
      </c>
      <c r="N1834" s="6" t="str">
        <f t="shared" si="512"/>
        <v>00</v>
      </c>
      <c r="O1834" s="1">
        <f t="shared" si="513"/>
        <v>3</v>
      </c>
      <c r="P1834" s="1">
        <f>IF(HEX2DEC(LEFT(E1834,4))&gt;=32768,HEX2DEC(LEFT(E1834,4))-65536,HEX2DEC(LEFT(E1834,4)))/Codes!$N$2</f>
        <v>2.8</v>
      </c>
      <c r="Q1834" s="1">
        <f>IF(HEX2DEC(RIGHT(E1834,4))&gt;=32768,HEX2DEC(RIGHT(E1834,4))-65536,HEX2DEC(RIGHT(E1834,4)))/Codes!$N$2</f>
        <v>0</v>
      </c>
      <c r="R1834" s="1">
        <f>IF(HEX2DEC(LEFT(F1834,4))&gt;=32768,HEX2DEC(LEFT(F1834,4))-65536,HEX2DEC(LEFT(F1834,4)))/Codes!$N$2</f>
        <v>0</v>
      </c>
      <c r="S1834" s="1">
        <f>IF(HEX2DEC(RIGHT(F1834,4))&gt;=32768,HEX2DEC(RIGHT(F1834,4))-65536,HEX2DEC(RIGHT(F1834,4)))/Codes!$N$2</f>
        <v>0</v>
      </c>
      <c r="T1834" s="18">
        <f t="shared" si="514"/>
        <v>70</v>
      </c>
      <c r="U1834" s="1">
        <f t="shared" si="515"/>
        <v>26</v>
      </c>
      <c r="V1834" s="1">
        <f t="shared" si="516"/>
        <v>0</v>
      </c>
      <c r="W1834" s="1" t="str">
        <f t="shared" si="517"/>
        <v>000</v>
      </c>
      <c r="X1834" s="1">
        <f t="shared" si="518"/>
        <v>0</v>
      </c>
      <c r="Y1834" s="1">
        <f t="shared" si="519"/>
        <v>25</v>
      </c>
      <c r="Z1834" s="1" t="str">
        <f>VLOOKUP(BIN2DEC(MID(HEX2BIN(MID(H1834,3,2),8),2,5)),Codes!$E$1:$F$18,2)</f>
        <v>Normal</v>
      </c>
      <c r="AA1834" s="6" t="str">
        <f t="shared" si="520"/>
        <v>1</v>
      </c>
      <c r="AB1834" s="1">
        <f t="shared" si="521"/>
        <v>0</v>
      </c>
      <c r="AC1834" s="1" t="str">
        <f>VLOOKUP(BIN2DEC(RIGHT(HEX2BIN(MID(H1834,6,1),4),1)&amp;LEFT(HEX2BIN(MID(H1834,7,1),4),1)),Codes!$K$1:$L$5,2)</f>
        <v>S</v>
      </c>
      <c r="AD1834" s="1" t="str">
        <f>VLOOKUP(BIN2DEC(RIGHT(HEX2BIN(MID(H1834,7,1),4),3)&amp;LEFT(HEX2BIN(MID(H1834,8,1),4),2)),Codes!$H$2:$I$33,2)</f>
        <v>Kick</v>
      </c>
      <c r="AE1834" s="1" t="str">
        <f t="shared" si="522"/>
        <v>1</v>
      </c>
      <c r="AF1834" s="1" t="str">
        <f t="shared" si="523"/>
        <v>1</v>
      </c>
      <c r="AH1834" s="6">
        <f t="shared" si="524"/>
        <v>2</v>
      </c>
    </row>
    <row r="1835" spans="1:34">
      <c r="A1835" s="3" t="s">
        <v>10053</v>
      </c>
      <c r="B1835" s="1" t="s">
        <v>46</v>
      </c>
      <c r="C1835" s="6" t="s">
        <v>1076</v>
      </c>
      <c r="D1835" s="9" t="s">
        <v>702</v>
      </c>
      <c r="E1835" s="9" t="s">
        <v>1069</v>
      </c>
      <c r="F1835" s="9" t="s">
        <v>91</v>
      </c>
      <c r="G1835" s="9" t="s">
        <v>1058</v>
      </c>
      <c r="H1835" s="9" t="s">
        <v>10054</v>
      </c>
      <c r="J1835" s="6" t="str">
        <f t="shared" si="508"/>
        <v>001011</v>
      </c>
      <c r="K1835" s="1">
        <f t="shared" si="509"/>
        <v>0</v>
      </c>
      <c r="L1835" s="6" t="str">
        <f t="shared" si="510"/>
        <v>00000</v>
      </c>
      <c r="M1835" s="1">
        <f t="shared" si="511"/>
        <v>0</v>
      </c>
      <c r="N1835" s="6" t="str">
        <f t="shared" si="512"/>
        <v>00</v>
      </c>
      <c r="O1835" s="1">
        <f t="shared" si="513"/>
        <v>1</v>
      </c>
      <c r="P1835" s="1">
        <f>IF(HEX2DEC(LEFT(E1835,4))&gt;=32768,HEX2DEC(LEFT(E1835,4))-65536,HEX2DEC(LEFT(E1835,4)))/Codes!$N$2</f>
        <v>3.7519999999999998</v>
      </c>
      <c r="Q1835" s="1">
        <f>IF(HEX2DEC(RIGHT(E1835,4))&gt;=32768,HEX2DEC(RIGHT(E1835,4))-65536,HEX2DEC(RIGHT(E1835,4)))/Codes!$N$2</f>
        <v>0</v>
      </c>
      <c r="R1835" s="1">
        <f>IF(HEX2DEC(LEFT(F1835,4))&gt;=32768,HEX2DEC(LEFT(F1835,4))-65536,HEX2DEC(LEFT(F1835,4)))/Codes!$N$2</f>
        <v>0</v>
      </c>
      <c r="S1835" s="1">
        <f>IF(HEX2DEC(RIGHT(F1835,4))&gt;=32768,HEX2DEC(RIGHT(F1835,4))-65536,HEX2DEC(RIGHT(F1835,4)))/Codes!$N$2</f>
        <v>0</v>
      </c>
      <c r="T1835" s="18">
        <f t="shared" si="514"/>
        <v>70</v>
      </c>
      <c r="U1835" s="1">
        <f t="shared" si="515"/>
        <v>30</v>
      </c>
      <c r="V1835" s="1">
        <f t="shared" si="516"/>
        <v>0</v>
      </c>
      <c r="W1835" s="1" t="str">
        <f t="shared" si="517"/>
        <v>000</v>
      </c>
      <c r="X1835" s="1">
        <f t="shared" si="518"/>
        <v>0</v>
      </c>
      <c r="Y1835" s="1">
        <f t="shared" si="519"/>
        <v>60</v>
      </c>
      <c r="Z1835" s="1" t="str">
        <f>VLOOKUP(BIN2DEC(MID(HEX2BIN(MID(H1835,3,2),8),2,5)),Codes!$E$1:$F$18,2)</f>
        <v>Flame</v>
      </c>
      <c r="AA1835" s="6" t="str">
        <f t="shared" si="520"/>
        <v>0</v>
      </c>
      <c r="AB1835" s="1">
        <f t="shared" si="521"/>
        <v>0</v>
      </c>
      <c r="AC1835" s="1" t="str">
        <f>VLOOKUP(BIN2DEC(RIGHT(HEX2BIN(MID(H1835,6,1),4),1)&amp;LEFT(HEX2BIN(MID(H1835,7,1),4),1)),Codes!$K$1:$L$5,2)</f>
        <v>S</v>
      </c>
      <c r="AD1835" s="1" t="str">
        <f>VLOOKUP(BIN2DEC(RIGHT(HEX2BIN(MID(H1835,7,1),4),3)&amp;LEFT(HEX2BIN(MID(H1835,8,1),4),2)),Codes!$H$2:$I$33,2)</f>
        <v>Burn</v>
      </c>
      <c r="AE1835" s="1" t="str">
        <f t="shared" si="522"/>
        <v>1</v>
      </c>
      <c r="AF1835" s="1" t="str">
        <f t="shared" si="523"/>
        <v>1</v>
      </c>
      <c r="AH1835" s="6">
        <f t="shared" si="524"/>
        <v>8</v>
      </c>
    </row>
    <row r="1836" spans="1:34">
      <c r="A1836" s="3" t="s">
        <v>10055</v>
      </c>
      <c r="B1836" s="1" t="s">
        <v>46</v>
      </c>
      <c r="C1836" s="6" t="s">
        <v>1076</v>
      </c>
      <c r="D1836" s="9" t="s">
        <v>3348</v>
      </c>
      <c r="E1836" s="9" t="s">
        <v>854</v>
      </c>
      <c r="F1836" s="9" t="s">
        <v>91</v>
      </c>
      <c r="G1836" s="9" t="s">
        <v>7219</v>
      </c>
      <c r="H1836" s="9" t="s">
        <v>10054</v>
      </c>
      <c r="J1836" s="6" t="str">
        <f t="shared" si="508"/>
        <v>001011</v>
      </c>
      <c r="K1836" s="1">
        <f t="shared" si="509"/>
        <v>0</v>
      </c>
      <c r="L1836" s="6" t="str">
        <f t="shared" si="510"/>
        <v>00000</v>
      </c>
      <c r="M1836" s="1">
        <f t="shared" si="511"/>
        <v>0</v>
      </c>
      <c r="N1836" s="6" t="str">
        <f t="shared" si="512"/>
        <v>00</v>
      </c>
      <c r="O1836" s="1">
        <f t="shared" si="513"/>
        <v>4</v>
      </c>
      <c r="P1836" s="1">
        <f>IF(HEX2DEC(LEFT(E1836,4))&gt;=32768,HEX2DEC(LEFT(E1836,4))-65536,HEX2DEC(LEFT(E1836,4)))/Codes!$N$2</f>
        <v>5.12</v>
      </c>
      <c r="Q1836" s="1">
        <f>IF(HEX2DEC(RIGHT(E1836,4))&gt;=32768,HEX2DEC(RIGHT(E1836,4))-65536,HEX2DEC(RIGHT(E1836,4)))/Codes!$N$2</f>
        <v>0</v>
      </c>
      <c r="R1836" s="1">
        <f>IF(HEX2DEC(LEFT(F1836,4))&gt;=32768,HEX2DEC(LEFT(F1836,4))-65536,HEX2DEC(LEFT(F1836,4)))/Codes!$N$2</f>
        <v>0</v>
      </c>
      <c r="S1836" s="1">
        <f>IF(HEX2DEC(RIGHT(F1836,4))&gt;=32768,HEX2DEC(RIGHT(F1836,4))-65536,HEX2DEC(RIGHT(F1836,4)))/Codes!$N$2</f>
        <v>0</v>
      </c>
      <c r="T1836" s="18">
        <f t="shared" si="514"/>
        <v>70</v>
      </c>
      <c r="U1836" s="1">
        <f t="shared" si="515"/>
        <v>60</v>
      </c>
      <c r="V1836" s="1">
        <f t="shared" si="516"/>
        <v>0</v>
      </c>
      <c r="W1836" s="1" t="str">
        <f t="shared" si="517"/>
        <v>000</v>
      </c>
      <c r="X1836" s="1">
        <f t="shared" si="518"/>
        <v>0</v>
      </c>
      <c r="Y1836" s="1">
        <f t="shared" si="519"/>
        <v>60</v>
      </c>
      <c r="Z1836" s="1" t="str">
        <f>VLOOKUP(BIN2DEC(MID(HEX2BIN(MID(H1836,3,2),8),2,5)),Codes!$E$1:$F$18,2)</f>
        <v>Flame</v>
      </c>
      <c r="AA1836" s="6" t="str">
        <f t="shared" si="520"/>
        <v>0</v>
      </c>
      <c r="AB1836" s="1">
        <f t="shared" si="521"/>
        <v>0</v>
      </c>
      <c r="AC1836" s="1" t="str">
        <f>VLOOKUP(BIN2DEC(RIGHT(HEX2BIN(MID(H1836,6,1),4),1)&amp;LEFT(HEX2BIN(MID(H1836,7,1),4),1)),Codes!$K$1:$L$5,2)</f>
        <v>S</v>
      </c>
      <c r="AD1836" s="1" t="str">
        <f>VLOOKUP(BIN2DEC(RIGHT(HEX2BIN(MID(H1836,7,1),4),3)&amp;LEFT(HEX2BIN(MID(H1836,8,1),4),2)),Codes!$H$2:$I$33,2)</f>
        <v>Burn</v>
      </c>
      <c r="AE1836" s="1" t="str">
        <f t="shared" si="522"/>
        <v>1</v>
      </c>
      <c r="AF1836" s="1" t="str">
        <f t="shared" si="523"/>
        <v>1</v>
      </c>
      <c r="AH1836" s="6">
        <f t="shared" si="524"/>
        <v>8</v>
      </c>
    </row>
    <row r="1837" spans="1:34">
      <c r="A1837" s="3" t="s">
        <v>10056</v>
      </c>
      <c r="B1837" s="1" t="s">
        <v>46</v>
      </c>
      <c r="C1837" s="6" t="s">
        <v>267</v>
      </c>
      <c r="D1837" s="9" t="s">
        <v>9994</v>
      </c>
      <c r="E1837" s="9" t="s">
        <v>1611</v>
      </c>
      <c r="F1837" s="9" t="s">
        <v>91</v>
      </c>
      <c r="G1837" s="9" t="s">
        <v>240</v>
      </c>
      <c r="H1837" s="9" t="s">
        <v>7567</v>
      </c>
      <c r="J1837" s="6" t="str">
        <f t="shared" si="508"/>
        <v>001011</v>
      </c>
      <c r="K1837" s="1">
        <f t="shared" si="509"/>
        <v>0</v>
      </c>
      <c r="L1837" s="6" t="str">
        <f t="shared" si="510"/>
        <v>00000</v>
      </c>
      <c r="M1837" s="1">
        <f t="shared" si="511"/>
        <v>26</v>
      </c>
      <c r="N1837" s="6" t="str">
        <f t="shared" si="512"/>
        <v>00</v>
      </c>
      <c r="O1837" s="1">
        <f t="shared" si="513"/>
        <v>5</v>
      </c>
      <c r="P1837" s="1">
        <f>IF(HEX2DEC(LEFT(E1837,4))&gt;=32768,HEX2DEC(LEFT(E1837,4))-65536,HEX2DEC(LEFT(E1837,4)))/Codes!$N$2</f>
        <v>4.4000000000000004</v>
      </c>
      <c r="Q1837" s="1">
        <f>IF(HEX2DEC(RIGHT(E1837,4))&gt;=32768,HEX2DEC(RIGHT(E1837,4))-65536,HEX2DEC(RIGHT(E1837,4)))/Codes!$N$2</f>
        <v>4.8</v>
      </c>
      <c r="R1837" s="1">
        <f>IF(HEX2DEC(LEFT(F1837,4))&gt;=32768,HEX2DEC(LEFT(F1837,4))-65536,HEX2DEC(LEFT(F1837,4)))/Codes!$N$2</f>
        <v>0</v>
      </c>
      <c r="S1837" s="1">
        <f>IF(HEX2DEC(RIGHT(F1837,4))&gt;=32768,HEX2DEC(RIGHT(F1837,4))-65536,HEX2DEC(RIGHT(F1837,4)))/Codes!$N$2</f>
        <v>0</v>
      </c>
      <c r="T1837" s="18">
        <f t="shared" si="514"/>
        <v>361</v>
      </c>
      <c r="U1837" s="1">
        <f t="shared" si="515"/>
        <v>60</v>
      </c>
      <c r="V1837" s="1">
        <f t="shared" si="516"/>
        <v>0</v>
      </c>
      <c r="W1837" s="1" t="str">
        <f t="shared" si="517"/>
        <v>100</v>
      </c>
      <c r="X1837" s="1">
        <f t="shared" si="518"/>
        <v>3</v>
      </c>
      <c r="Y1837" s="1">
        <f t="shared" si="519"/>
        <v>10</v>
      </c>
      <c r="Z1837" s="1" t="str">
        <f>VLOOKUP(BIN2DEC(MID(HEX2BIN(MID(H1837,3,2),8),2,5)),Codes!$E$1:$F$18,2)</f>
        <v>Slash</v>
      </c>
      <c r="AA1837" s="6" t="str">
        <f t="shared" si="520"/>
        <v>0</v>
      </c>
      <c r="AB1837" s="1">
        <f t="shared" si="521"/>
        <v>0</v>
      </c>
      <c r="AC1837" s="1" t="str">
        <f>VLOOKUP(BIN2DEC(RIGHT(HEX2BIN(MID(H1837,6,1),4),1)&amp;LEFT(HEX2BIN(MID(H1837,7,1),4),1)),Codes!$K$1:$L$5,2)</f>
        <v>S</v>
      </c>
      <c r="AD1837" s="1" t="str">
        <f>VLOOKUP(BIN2DEC(RIGHT(HEX2BIN(MID(H1837,7,1),4),3)&amp;LEFT(HEX2BIN(MID(H1837,8,1),4),2)),Codes!$H$2:$I$33,2)</f>
        <v>Slash</v>
      </c>
      <c r="AE1837" s="1" t="str">
        <f t="shared" si="522"/>
        <v>1</v>
      </c>
      <c r="AF1837" s="1" t="str">
        <f t="shared" si="523"/>
        <v>1</v>
      </c>
      <c r="AH1837" s="6">
        <f t="shared" si="524"/>
        <v>3</v>
      </c>
    </row>
    <row r="1838" spans="1:34">
      <c r="A1838" s="3" t="s">
        <v>10057</v>
      </c>
      <c r="B1838" s="1" t="s">
        <v>46</v>
      </c>
      <c r="C1838" s="6" t="s">
        <v>267</v>
      </c>
      <c r="D1838" s="9" t="s">
        <v>514</v>
      </c>
      <c r="E1838" s="9" t="s">
        <v>207</v>
      </c>
      <c r="F1838" s="9" t="s">
        <v>91</v>
      </c>
      <c r="G1838" s="9" t="s">
        <v>240</v>
      </c>
      <c r="H1838" s="9" t="s">
        <v>7567</v>
      </c>
      <c r="J1838" s="6" t="str">
        <f t="shared" si="508"/>
        <v>001011</v>
      </c>
      <c r="K1838" s="1">
        <f t="shared" si="509"/>
        <v>1</v>
      </c>
      <c r="L1838" s="6" t="str">
        <f t="shared" si="510"/>
        <v>00000</v>
      </c>
      <c r="M1838" s="1">
        <f t="shared" si="511"/>
        <v>23</v>
      </c>
      <c r="N1838" s="6" t="str">
        <f t="shared" si="512"/>
        <v>00</v>
      </c>
      <c r="O1838" s="1">
        <f t="shared" si="513"/>
        <v>5</v>
      </c>
      <c r="P1838" s="1">
        <f>IF(HEX2DEC(LEFT(E1838,4))&gt;=32768,HEX2DEC(LEFT(E1838,4))-65536,HEX2DEC(LEFT(E1838,4)))/Codes!$N$2</f>
        <v>4</v>
      </c>
      <c r="Q1838" s="1">
        <f>IF(HEX2DEC(RIGHT(E1838,4))&gt;=32768,HEX2DEC(RIGHT(E1838,4))-65536,HEX2DEC(RIGHT(E1838,4)))/Codes!$N$2</f>
        <v>0</v>
      </c>
      <c r="R1838" s="1">
        <f>IF(HEX2DEC(LEFT(F1838,4))&gt;=32768,HEX2DEC(LEFT(F1838,4))-65536,HEX2DEC(LEFT(F1838,4)))/Codes!$N$2</f>
        <v>0</v>
      </c>
      <c r="S1838" s="1">
        <f>IF(HEX2DEC(RIGHT(F1838,4))&gt;=32768,HEX2DEC(RIGHT(F1838,4))-65536,HEX2DEC(RIGHT(F1838,4)))/Codes!$N$2</f>
        <v>0</v>
      </c>
      <c r="T1838" s="18">
        <f t="shared" si="514"/>
        <v>361</v>
      </c>
      <c r="U1838" s="1">
        <f t="shared" si="515"/>
        <v>60</v>
      </c>
      <c r="V1838" s="1">
        <f t="shared" si="516"/>
        <v>0</v>
      </c>
      <c r="W1838" s="1" t="str">
        <f t="shared" si="517"/>
        <v>100</v>
      </c>
      <c r="X1838" s="1">
        <f t="shared" si="518"/>
        <v>3</v>
      </c>
      <c r="Y1838" s="1">
        <f t="shared" si="519"/>
        <v>10</v>
      </c>
      <c r="Z1838" s="1" t="str">
        <f>VLOOKUP(BIN2DEC(MID(HEX2BIN(MID(H1838,3,2),8),2,5)),Codes!$E$1:$F$18,2)</f>
        <v>Slash</v>
      </c>
      <c r="AA1838" s="6" t="str">
        <f t="shared" si="520"/>
        <v>0</v>
      </c>
      <c r="AB1838" s="1">
        <f t="shared" si="521"/>
        <v>0</v>
      </c>
      <c r="AC1838" s="1" t="str">
        <f>VLOOKUP(BIN2DEC(RIGHT(HEX2BIN(MID(H1838,6,1),4),1)&amp;LEFT(HEX2BIN(MID(H1838,7,1),4),1)),Codes!$K$1:$L$5,2)</f>
        <v>S</v>
      </c>
      <c r="AD1838" s="1" t="str">
        <f>VLOOKUP(BIN2DEC(RIGHT(HEX2BIN(MID(H1838,7,1),4),3)&amp;LEFT(HEX2BIN(MID(H1838,8,1),4),2)),Codes!$H$2:$I$33,2)</f>
        <v>Slash</v>
      </c>
      <c r="AE1838" s="1" t="str">
        <f t="shared" si="522"/>
        <v>1</v>
      </c>
      <c r="AF1838" s="1" t="str">
        <f t="shared" si="523"/>
        <v>1</v>
      </c>
      <c r="AH1838" s="6">
        <f t="shared" si="524"/>
        <v>3</v>
      </c>
    </row>
    <row r="1839" spans="1:34">
      <c r="A1839" s="3" t="s">
        <v>10058</v>
      </c>
      <c r="B1839" s="1" t="s">
        <v>46</v>
      </c>
      <c r="C1839" s="6" t="s">
        <v>267</v>
      </c>
      <c r="D1839" s="9" t="s">
        <v>10059</v>
      </c>
      <c r="E1839" s="9" t="s">
        <v>265</v>
      </c>
      <c r="F1839" s="9" t="s">
        <v>91</v>
      </c>
      <c r="G1839" s="9" t="s">
        <v>240</v>
      </c>
      <c r="H1839" s="9" t="s">
        <v>7567</v>
      </c>
      <c r="J1839" s="6" t="str">
        <f t="shared" si="508"/>
        <v>001011</v>
      </c>
      <c r="K1839" s="1">
        <f t="shared" si="509"/>
        <v>2</v>
      </c>
      <c r="L1839" s="6" t="str">
        <f t="shared" si="510"/>
        <v>00000</v>
      </c>
      <c r="M1839" s="1">
        <f t="shared" si="511"/>
        <v>19</v>
      </c>
      <c r="N1839" s="6" t="str">
        <f t="shared" si="512"/>
        <v>00</v>
      </c>
      <c r="O1839" s="1">
        <f t="shared" si="513"/>
        <v>5</v>
      </c>
      <c r="P1839" s="1">
        <f>IF(HEX2DEC(LEFT(E1839,4))&gt;=32768,HEX2DEC(LEFT(E1839,4))-65536,HEX2DEC(LEFT(E1839,4)))/Codes!$N$2</f>
        <v>2.4</v>
      </c>
      <c r="Q1839" s="1">
        <f>IF(HEX2DEC(RIGHT(E1839,4))&gt;=32768,HEX2DEC(RIGHT(E1839,4))-65536,HEX2DEC(RIGHT(E1839,4)))/Codes!$N$2</f>
        <v>0</v>
      </c>
      <c r="R1839" s="1">
        <f>IF(HEX2DEC(LEFT(F1839,4))&gt;=32768,HEX2DEC(LEFT(F1839,4))-65536,HEX2DEC(LEFT(F1839,4)))/Codes!$N$2</f>
        <v>0</v>
      </c>
      <c r="S1839" s="1">
        <f>IF(HEX2DEC(RIGHT(F1839,4))&gt;=32768,HEX2DEC(RIGHT(F1839,4))-65536,HEX2DEC(RIGHT(F1839,4)))/Codes!$N$2</f>
        <v>0</v>
      </c>
      <c r="T1839" s="18">
        <f t="shared" si="514"/>
        <v>361</v>
      </c>
      <c r="U1839" s="1">
        <f t="shared" si="515"/>
        <v>60</v>
      </c>
      <c r="V1839" s="1">
        <f t="shared" si="516"/>
        <v>0</v>
      </c>
      <c r="W1839" s="1" t="str">
        <f t="shared" si="517"/>
        <v>100</v>
      </c>
      <c r="X1839" s="1">
        <f t="shared" si="518"/>
        <v>3</v>
      </c>
      <c r="Y1839" s="1">
        <f t="shared" si="519"/>
        <v>10</v>
      </c>
      <c r="Z1839" s="1" t="str">
        <f>VLOOKUP(BIN2DEC(MID(HEX2BIN(MID(H1839,3,2),8),2,5)),Codes!$E$1:$F$18,2)</f>
        <v>Slash</v>
      </c>
      <c r="AA1839" s="6" t="str">
        <f t="shared" si="520"/>
        <v>0</v>
      </c>
      <c r="AB1839" s="1">
        <f t="shared" si="521"/>
        <v>0</v>
      </c>
      <c r="AC1839" s="1" t="str">
        <f>VLOOKUP(BIN2DEC(RIGHT(HEX2BIN(MID(H1839,6,1),4),1)&amp;LEFT(HEX2BIN(MID(H1839,7,1),4),1)),Codes!$K$1:$L$5,2)</f>
        <v>S</v>
      </c>
      <c r="AD1839" s="1" t="str">
        <f>VLOOKUP(BIN2DEC(RIGHT(HEX2BIN(MID(H1839,7,1),4),3)&amp;LEFT(HEX2BIN(MID(H1839,8,1),4),2)),Codes!$H$2:$I$33,2)</f>
        <v>Slash</v>
      </c>
      <c r="AE1839" s="1" t="str">
        <f t="shared" si="522"/>
        <v>1</v>
      </c>
      <c r="AF1839" s="1" t="str">
        <f t="shared" si="523"/>
        <v>1</v>
      </c>
      <c r="AH1839" s="6">
        <f t="shared" si="524"/>
        <v>3</v>
      </c>
    </row>
    <row r="1840" spans="1:34">
      <c r="A1840" s="3" t="s">
        <v>10060</v>
      </c>
      <c r="B1840" s="1" t="s">
        <v>46</v>
      </c>
      <c r="C1840" s="6" t="s">
        <v>267</v>
      </c>
      <c r="D1840" s="9" t="s">
        <v>10061</v>
      </c>
      <c r="E1840" s="9" t="s">
        <v>265</v>
      </c>
      <c r="F1840" s="9" t="s">
        <v>91</v>
      </c>
      <c r="G1840" s="9" t="s">
        <v>240</v>
      </c>
      <c r="H1840" s="9" t="s">
        <v>7567</v>
      </c>
      <c r="J1840" s="6" t="str">
        <f t="shared" si="508"/>
        <v>001011</v>
      </c>
      <c r="K1840" s="1">
        <f t="shared" si="509"/>
        <v>3</v>
      </c>
      <c r="L1840" s="6" t="str">
        <f t="shared" si="510"/>
        <v>00000</v>
      </c>
      <c r="M1840" s="1">
        <f t="shared" si="511"/>
        <v>51</v>
      </c>
      <c r="N1840" s="6" t="str">
        <f t="shared" si="512"/>
        <v>00</v>
      </c>
      <c r="O1840" s="1">
        <f t="shared" si="513"/>
        <v>5</v>
      </c>
      <c r="P1840" s="1">
        <f>IF(HEX2DEC(LEFT(E1840,4))&gt;=32768,HEX2DEC(LEFT(E1840,4))-65536,HEX2DEC(LEFT(E1840,4)))/Codes!$N$2</f>
        <v>2.4</v>
      </c>
      <c r="Q1840" s="1">
        <f>IF(HEX2DEC(RIGHT(E1840,4))&gt;=32768,HEX2DEC(RIGHT(E1840,4))-65536,HEX2DEC(RIGHT(E1840,4)))/Codes!$N$2</f>
        <v>0</v>
      </c>
      <c r="R1840" s="1">
        <f>IF(HEX2DEC(LEFT(F1840,4))&gt;=32768,HEX2DEC(LEFT(F1840,4))-65536,HEX2DEC(LEFT(F1840,4)))/Codes!$N$2</f>
        <v>0</v>
      </c>
      <c r="S1840" s="1">
        <f>IF(HEX2DEC(RIGHT(F1840,4))&gt;=32768,HEX2DEC(RIGHT(F1840,4))-65536,HEX2DEC(RIGHT(F1840,4)))/Codes!$N$2</f>
        <v>0</v>
      </c>
      <c r="T1840" s="18">
        <f t="shared" si="514"/>
        <v>361</v>
      </c>
      <c r="U1840" s="1">
        <f t="shared" si="515"/>
        <v>60</v>
      </c>
      <c r="V1840" s="1">
        <f t="shared" si="516"/>
        <v>0</v>
      </c>
      <c r="W1840" s="1" t="str">
        <f t="shared" si="517"/>
        <v>100</v>
      </c>
      <c r="X1840" s="1">
        <f t="shared" si="518"/>
        <v>3</v>
      </c>
      <c r="Y1840" s="1">
        <f t="shared" si="519"/>
        <v>10</v>
      </c>
      <c r="Z1840" s="1" t="str">
        <f>VLOOKUP(BIN2DEC(MID(HEX2BIN(MID(H1840,3,2),8),2,5)),Codes!$E$1:$F$18,2)</f>
        <v>Slash</v>
      </c>
      <c r="AA1840" s="6" t="str">
        <f t="shared" si="520"/>
        <v>0</v>
      </c>
      <c r="AB1840" s="1">
        <f t="shared" si="521"/>
        <v>0</v>
      </c>
      <c r="AC1840" s="1" t="str">
        <f>VLOOKUP(BIN2DEC(RIGHT(HEX2BIN(MID(H1840,6,1),4),1)&amp;LEFT(HEX2BIN(MID(H1840,7,1),4),1)),Codes!$K$1:$L$5,2)</f>
        <v>S</v>
      </c>
      <c r="AD1840" s="1" t="str">
        <f>VLOOKUP(BIN2DEC(RIGHT(HEX2BIN(MID(H1840,7,1),4),3)&amp;LEFT(HEX2BIN(MID(H1840,8,1),4),2)),Codes!$H$2:$I$33,2)</f>
        <v>Slash</v>
      </c>
      <c r="AE1840" s="1" t="str">
        <f t="shared" si="522"/>
        <v>1</v>
      </c>
      <c r="AF1840" s="1" t="str">
        <f t="shared" si="523"/>
        <v>1</v>
      </c>
      <c r="AH1840" s="6">
        <f t="shared" si="524"/>
        <v>3</v>
      </c>
    </row>
    <row r="1841" spans="1:34">
      <c r="A1841" s="3" t="s">
        <v>10062</v>
      </c>
      <c r="B1841" s="1" t="s">
        <v>46</v>
      </c>
      <c r="C1841" s="6" t="s">
        <v>268</v>
      </c>
      <c r="D1841" s="9" t="s">
        <v>10063</v>
      </c>
      <c r="E1841" s="9" t="s">
        <v>1611</v>
      </c>
      <c r="F1841" s="9" t="s">
        <v>91</v>
      </c>
      <c r="G1841" s="9" t="s">
        <v>240</v>
      </c>
      <c r="H1841" s="9" t="s">
        <v>7567</v>
      </c>
      <c r="J1841" s="6" t="str">
        <f t="shared" si="508"/>
        <v>001011</v>
      </c>
      <c r="K1841" s="1">
        <f t="shared" si="509"/>
        <v>0</v>
      </c>
      <c r="L1841" s="6" t="str">
        <f t="shared" si="510"/>
        <v>00000</v>
      </c>
      <c r="M1841" s="1">
        <f t="shared" si="511"/>
        <v>26</v>
      </c>
      <c r="N1841" s="6" t="str">
        <f t="shared" si="512"/>
        <v>00</v>
      </c>
      <c r="O1841" s="1">
        <f t="shared" si="513"/>
        <v>3</v>
      </c>
      <c r="P1841" s="1">
        <f>IF(HEX2DEC(LEFT(E1841,4))&gt;=32768,HEX2DEC(LEFT(E1841,4))-65536,HEX2DEC(LEFT(E1841,4)))/Codes!$N$2</f>
        <v>4.4000000000000004</v>
      </c>
      <c r="Q1841" s="1">
        <f>IF(HEX2DEC(RIGHT(E1841,4))&gt;=32768,HEX2DEC(RIGHT(E1841,4))-65536,HEX2DEC(RIGHT(E1841,4)))/Codes!$N$2</f>
        <v>4.8</v>
      </c>
      <c r="R1841" s="1">
        <f>IF(HEX2DEC(LEFT(F1841,4))&gt;=32768,HEX2DEC(LEFT(F1841,4))-65536,HEX2DEC(LEFT(F1841,4)))/Codes!$N$2</f>
        <v>0</v>
      </c>
      <c r="S1841" s="1">
        <f>IF(HEX2DEC(RIGHT(F1841,4))&gt;=32768,HEX2DEC(RIGHT(F1841,4))-65536,HEX2DEC(RIGHT(F1841,4)))/Codes!$N$2</f>
        <v>0</v>
      </c>
      <c r="T1841" s="18">
        <f t="shared" si="514"/>
        <v>361</v>
      </c>
      <c r="U1841" s="1">
        <f t="shared" si="515"/>
        <v>60</v>
      </c>
      <c r="V1841" s="1">
        <f t="shared" si="516"/>
        <v>0</v>
      </c>
      <c r="W1841" s="1" t="str">
        <f t="shared" si="517"/>
        <v>100</v>
      </c>
      <c r="X1841" s="1">
        <f t="shared" si="518"/>
        <v>3</v>
      </c>
      <c r="Y1841" s="1">
        <f t="shared" si="519"/>
        <v>10</v>
      </c>
      <c r="Z1841" s="1" t="str">
        <f>VLOOKUP(BIN2DEC(MID(HEX2BIN(MID(H1841,3,2),8),2,5)),Codes!$E$1:$F$18,2)</f>
        <v>Slash</v>
      </c>
      <c r="AA1841" s="6" t="str">
        <f t="shared" si="520"/>
        <v>0</v>
      </c>
      <c r="AB1841" s="1">
        <f t="shared" si="521"/>
        <v>0</v>
      </c>
      <c r="AC1841" s="1" t="str">
        <f>VLOOKUP(BIN2DEC(RIGHT(HEX2BIN(MID(H1841,6,1),4),1)&amp;LEFT(HEX2BIN(MID(H1841,7,1),4),1)),Codes!$K$1:$L$5,2)</f>
        <v>S</v>
      </c>
      <c r="AD1841" s="1" t="str">
        <f>VLOOKUP(BIN2DEC(RIGHT(HEX2BIN(MID(H1841,7,1),4),3)&amp;LEFT(HEX2BIN(MID(H1841,8,1),4),2)),Codes!$H$2:$I$33,2)</f>
        <v>Slash</v>
      </c>
      <c r="AE1841" s="1" t="str">
        <f t="shared" si="522"/>
        <v>1</v>
      </c>
      <c r="AF1841" s="1" t="str">
        <f t="shared" si="523"/>
        <v>1</v>
      </c>
      <c r="AH1841" s="6">
        <f t="shared" si="524"/>
        <v>3</v>
      </c>
    </row>
    <row r="1842" spans="1:34">
      <c r="A1842" s="3" t="s">
        <v>10064</v>
      </c>
      <c r="B1842" s="1" t="s">
        <v>46</v>
      </c>
      <c r="C1842" s="6" t="s">
        <v>268</v>
      </c>
      <c r="D1842" s="9" t="s">
        <v>10065</v>
      </c>
      <c r="E1842" s="9" t="s">
        <v>207</v>
      </c>
      <c r="F1842" s="9" t="s">
        <v>91</v>
      </c>
      <c r="G1842" s="9" t="s">
        <v>240</v>
      </c>
      <c r="H1842" s="9" t="s">
        <v>7567</v>
      </c>
      <c r="J1842" s="6" t="str">
        <f t="shared" si="508"/>
        <v>001011</v>
      </c>
      <c r="K1842" s="1">
        <f t="shared" si="509"/>
        <v>1</v>
      </c>
      <c r="L1842" s="6" t="str">
        <f t="shared" si="510"/>
        <v>00000</v>
      </c>
      <c r="M1842" s="1">
        <f t="shared" si="511"/>
        <v>23</v>
      </c>
      <c r="N1842" s="6" t="str">
        <f t="shared" si="512"/>
        <v>00</v>
      </c>
      <c r="O1842" s="1">
        <f t="shared" si="513"/>
        <v>3</v>
      </c>
      <c r="P1842" s="1">
        <f>IF(HEX2DEC(LEFT(E1842,4))&gt;=32768,HEX2DEC(LEFT(E1842,4))-65536,HEX2DEC(LEFT(E1842,4)))/Codes!$N$2</f>
        <v>4</v>
      </c>
      <c r="Q1842" s="1">
        <f>IF(HEX2DEC(RIGHT(E1842,4))&gt;=32768,HEX2DEC(RIGHT(E1842,4))-65536,HEX2DEC(RIGHT(E1842,4)))/Codes!$N$2</f>
        <v>0</v>
      </c>
      <c r="R1842" s="1">
        <f>IF(HEX2DEC(LEFT(F1842,4))&gt;=32768,HEX2DEC(LEFT(F1842,4))-65536,HEX2DEC(LEFT(F1842,4)))/Codes!$N$2</f>
        <v>0</v>
      </c>
      <c r="S1842" s="1">
        <f>IF(HEX2DEC(RIGHT(F1842,4))&gt;=32768,HEX2DEC(RIGHT(F1842,4))-65536,HEX2DEC(RIGHT(F1842,4)))/Codes!$N$2</f>
        <v>0</v>
      </c>
      <c r="T1842" s="18">
        <f t="shared" si="514"/>
        <v>361</v>
      </c>
      <c r="U1842" s="1">
        <f t="shared" si="515"/>
        <v>60</v>
      </c>
      <c r="V1842" s="1">
        <f t="shared" si="516"/>
        <v>0</v>
      </c>
      <c r="W1842" s="1" t="str">
        <f t="shared" si="517"/>
        <v>100</v>
      </c>
      <c r="X1842" s="1">
        <f t="shared" si="518"/>
        <v>3</v>
      </c>
      <c r="Y1842" s="1">
        <f t="shared" si="519"/>
        <v>10</v>
      </c>
      <c r="Z1842" s="1" t="str">
        <f>VLOOKUP(BIN2DEC(MID(HEX2BIN(MID(H1842,3,2),8),2,5)),Codes!$E$1:$F$18,2)</f>
        <v>Slash</v>
      </c>
      <c r="AA1842" s="6" t="str">
        <f t="shared" si="520"/>
        <v>0</v>
      </c>
      <c r="AB1842" s="1">
        <f t="shared" si="521"/>
        <v>0</v>
      </c>
      <c r="AC1842" s="1" t="str">
        <f>VLOOKUP(BIN2DEC(RIGHT(HEX2BIN(MID(H1842,6,1),4),1)&amp;LEFT(HEX2BIN(MID(H1842,7,1),4),1)),Codes!$K$1:$L$5,2)</f>
        <v>S</v>
      </c>
      <c r="AD1842" s="1" t="str">
        <f>VLOOKUP(BIN2DEC(RIGHT(HEX2BIN(MID(H1842,7,1),4),3)&amp;LEFT(HEX2BIN(MID(H1842,8,1),4),2)),Codes!$H$2:$I$33,2)</f>
        <v>Slash</v>
      </c>
      <c r="AE1842" s="1" t="str">
        <f t="shared" si="522"/>
        <v>1</v>
      </c>
      <c r="AF1842" s="1" t="str">
        <f t="shared" si="523"/>
        <v>1</v>
      </c>
      <c r="AH1842" s="6">
        <f t="shared" si="524"/>
        <v>3</v>
      </c>
    </row>
    <row r="1843" spans="1:34">
      <c r="A1843" s="3" t="s">
        <v>10066</v>
      </c>
      <c r="B1843" s="1" t="s">
        <v>46</v>
      </c>
      <c r="C1843" s="6" t="s">
        <v>268</v>
      </c>
      <c r="D1843" s="9" t="s">
        <v>1084</v>
      </c>
      <c r="E1843" s="9" t="s">
        <v>265</v>
      </c>
      <c r="F1843" s="9" t="s">
        <v>91</v>
      </c>
      <c r="G1843" s="9" t="s">
        <v>240</v>
      </c>
      <c r="H1843" s="9" t="s">
        <v>7567</v>
      </c>
      <c r="J1843" s="6" t="str">
        <f t="shared" si="508"/>
        <v>001011</v>
      </c>
      <c r="K1843" s="1">
        <f t="shared" si="509"/>
        <v>2</v>
      </c>
      <c r="L1843" s="6" t="str">
        <f t="shared" si="510"/>
        <v>00000</v>
      </c>
      <c r="M1843" s="1">
        <f t="shared" si="511"/>
        <v>19</v>
      </c>
      <c r="N1843" s="6" t="str">
        <f t="shared" si="512"/>
        <v>00</v>
      </c>
      <c r="O1843" s="1">
        <f t="shared" si="513"/>
        <v>3</v>
      </c>
      <c r="P1843" s="1">
        <f>IF(HEX2DEC(LEFT(E1843,4))&gt;=32768,HEX2DEC(LEFT(E1843,4))-65536,HEX2DEC(LEFT(E1843,4)))/Codes!$N$2</f>
        <v>2.4</v>
      </c>
      <c r="Q1843" s="1">
        <f>IF(HEX2DEC(RIGHT(E1843,4))&gt;=32768,HEX2DEC(RIGHT(E1843,4))-65536,HEX2DEC(RIGHT(E1843,4)))/Codes!$N$2</f>
        <v>0</v>
      </c>
      <c r="R1843" s="1">
        <f>IF(HEX2DEC(LEFT(F1843,4))&gt;=32768,HEX2DEC(LEFT(F1843,4))-65536,HEX2DEC(LEFT(F1843,4)))/Codes!$N$2</f>
        <v>0</v>
      </c>
      <c r="S1843" s="1">
        <f>IF(HEX2DEC(RIGHT(F1843,4))&gt;=32768,HEX2DEC(RIGHT(F1843,4))-65536,HEX2DEC(RIGHT(F1843,4)))/Codes!$N$2</f>
        <v>0</v>
      </c>
      <c r="T1843" s="18">
        <f t="shared" si="514"/>
        <v>361</v>
      </c>
      <c r="U1843" s="1">
        <f t="shared" si="515"/>
        <v>60</v>
      </c>
      <c r="V1843" s="1">
        <f t="shared" si="516"/>
        <v>0</v>
      </c>
      <c r="W1843" s="1" t="str">
        <f t="shared" si="517"/>
        <v>100</v>
      </c>
      <c r="X1843" s="1">
        <f t="shared" si="518"/>
        <v>3</v>
      </c>
      <c r="Y1843" s="1">
        <f t="shared" si="519"/>
        <v>10</v>
      </c>
      <c r="Z1843" s="1" t="str">
        <f>VLOOKUP(BIN2DEC(MID(HEX2BIN(MID(H1843,3,2),8),2,5)),Codes!$E$1:$F$18,2)</f>
        <v>Slash</v>
      </c>
      <c r="AA1843" s="6" t="str">
        <f t="shared" si="520"/>
        <v>0</v>
      </c>
      <c r="AB1843" s="1">
        <f t="shared" si="521"/>
        <v>0</v>
      </c>
      <c r="AC1843" s="1" t="str">
        <f>VLOOKUP(BIN2DEC(RIGHT(HEX2BIN(MID(H1843,6,1),4),1)&amp;LEFT(HEX2BIN(MID(H1843,7,1),4),1)),Codes!$K$1:$L$5,2)</f>
        <v>S</v>
      </c>
      <c r="AD1843" s="1" t="str">
        <f>VLOOKUP(BIN2DEC(RIGHT(HEX2BIN(MID(H1843,7,1),4),3)&amp;LEFT(HEX2BIN(MID(H1843,8,1),4),2)),Codes!$H$2:$I$33,2)</f>
        <v>Slash</v>
      </c>
      <c r="AE1843" s="1" t="str">
        <f t="shared" si="522"/>
        <v>1</v>
      </c>
      <c r="AF1843" s="1" t="str">
        <f t="shared" si="523"/>
        <v>1</v>
      </c>
      <c r="AH1843" s="6">
        <f t="shared" si="524"/>
        <v>3</v>
      </c>
    </row>
    <row r="1844" spans="1:34">
      <c r="A1844" s="3" t="s">
        <v>10067</v>
      </c>
      <c r="B1844" s="1" t="s">
        <v>46</v>
      </c>
      <c r="C1844" s="6" t="s">
        <v>268</v>
      </c>
      <c r="D1844" s="9" t="s">
        <v>10068</v>
      </c>
      <c r="E1844" s="9" t="s">
        <v>265</v>
      </c>
      <c r="F1844" s="9" t="s">
        <v>91</v>
      </c>
      <c r="G1844" s="9" t="s">
        <v>240</v>
      </c>
      <c r="H1844" s="9" t="s">
        <v>7567</v>
      </c>
      <c r="J1844" s="6" t="str">
        <f t="shared" si="508"/>
        <v>001011</v>
      </c>
      <c r="K1844" s="1">
        <f t="shared" si="509"/>
        <v>3</v>
      </c>
      <c r="L1844" s="6" t="str">
        <f t="shared" si="510"/>
        <v>00000</v>
      </c>
      <c r="M1844" s="1">
        <f t="shared" si="511"/>
        <v>51</v>
      </c>
      <c r="N1844" s="6" t="str">
        <f t="shared" si="512"/>
        <v>00</v>
      </c>
      <c r="O1844" s="1">
        <f t="shared" si="513"/>
        <v>3</v>
      </c>
      <c r="P1844" s="1">
        <f>IF(HEX2DEC(LEFT(E1844,4))&gt;=32768,HEX2DEC(LEFT(E1844,4))-65536,HEX2DEC(LEFT(E1844,4)))/Codes!$N$2</f>
        <v>2.4</v>
      </c>
      <c r="Q1844" s="1">
        <f>IF(HEX2DEC(RIGHT(E1844,4))&gt;=32768,HEX2DEC(RIGHT(E1844,4))-65536,HEX2DEC(RIGHT(E1844,4)))/Codes!$N$2</f>
        <v>0</v>
      </c>
      <c r="R1844" s="1">
        <f>IF(HEX2DEC(LEFT(F1844,4))&gt;=32768,HEX2DEC(LEFT(F1844,4))-65536,HEX2DEC(LEFT(F1844,4)))/Codes!$N$2</f>
        <v>0</v>
      </c>
      <c r="S1844" s="1">
        <f>IF(HEX2DEC(RIGHT(F1844,4))&gt;=32768,HEX2DEC(RIGHT(F1844,4))-65536,HEX2DEC(RIGHT(F1844,4)))/Codes!$N$2</f>
        <v>0</v>
      </c>
      <c r="T1844" s="18">
        <f t="shared" si="514"/>
        <v>361</v>
      </c>
      <c r="U1844" s="1">
        <f t="shared" si="515"/>
        <v>60</v>
      </c>
      <c r="V1844" s="1">
        <f t="shared" si="516"/>
        <v>0</v>
      </c>
      <c r="W1844" s="1" t="str">
        <f t="shared" si="517"/>
        <v>100</v>
      </c>
      <c r="X1844" s="1">
        <f t="shared" si="518"/>
        <v>3</v>
      </c>
      <c r="Y1844" s="1">
        <f t="shared" si="519"/>
        <v>10</v>
      </c>
      <c r="Z1844" s="1" t="str">
        <f>VLOOKUP(BIN2DEC(MID(HEX2BIN(MID(H1844,3,2),8),2,5)),Codes!$E$1:$F$18,2)</f>
        <v>Slash</v>
      </c>
      <c r="AA1844" s="6" t="str">
        <f t="shared" si="520"/>
        <v>0</v>
      </c>
      <c r="AB1844" s="1">
        <f t="shared" si="521"/>
        <v>0</v>
      </c>
      <c r="AC1844" s="1" t="str">
        <f>VLOOKUP(BIN2DEC(RIGHT(HEX2BIN(MID(H1844,6,1),4),1)&amp;LEFT(HEX2BIN(MID(H1844,7,1),4),1)),Codes!$K$1:$L$5,2)</f>
        <v>S</v>
      </c>
      <c r="AD1844" s="1" t="str">
        <f>VLOOKUP(BIN2DEC(RIGHT(HEX2BIN(MID(H1844,7,1),4),3)&amp;LEFT(HEX2BIN(MID(H1844,8,1),4),2)),Codes!$H$2:$I$33,2)</f>
        <v>Slash</v>
      </c>
      <c r="AE1844" s="1" t="str">
        <f t="shared" si="522"/>
        <v>1</v>
      </c>
      <c r="AF1844" s="1" t="str">
        <f t="shared" si="523"/>
        <v>1</v>
      </c>
      <c r="AH1844" s="6">
        <f t="shared" si="524"/>
        <v>3</v>
      </c>
    </row>
    <row r="1845" spans="1:34">
      <c r="A1845" s="3" t="s">
        <v>10069</v>
      </c>
      <c r="B1845" s="1" t="s">
        <v>46</v>
      </c>
      <c r="C1845" s="6" t="s">
        <v>1093</v>
      </c>
      <c r="D1845" s="9" t="s">
        <v>10070</v>
      </c>
      <c r="E1845" s="9" t="s">
        <v>1611</v>
      </c>
      <c r="F1845" s="9" t="s">
        <v>91</v>
      </c>
      <c r="G1845" s="9" t="s">
        <v>139</v>
      </c>
      <c r="H1845" s="9" t="s">
        <v>7117</v>
      </c>
      <c r="J1845" s="6" t="str">
        <f t="shared" si="508"/>
        <v>001011</v>
      </c>
      <c r="K1845" s="1">
        <f t="shared" si="509"/>
        <v>0</v>
      </c>
      <c r="L1845" s="6" t="str">
        <f t="shared" si="510"/>
        <v>00000</v>
      </c>
      <c r="M1845" s="1">
        <f t="shared" si="511"/>
        <v>26</v>
      </c>
      <c r="N1845" s="6" t="str">
        <f t="shared" si="512"/>
        <v>00</v>
      </c>
      <c r="O1845" s="1">
        <f t="shared" si="513"/>
        <v>6</v>
      </c>
      <c r="P1845" s="1">
        <f>IF(HEX2DEC(LEFT(E1845,4))&gt;=32768,HEX2DEC(LEFT(E1845,4))-65536,HEX2DEC(LEFT(E1845,4)))/Codes!$N$2</f>
        <v>4.4000000000000004</v>
      </c>
      <c r="Q1845" s="1">
        <f>IF(HEX2DEC(RIGHT(E1845,4))&gt;=32768,HEX2DEC(RIGHT(E1845,4))-65536,HEX2DEC(RIGHT(E1845,4)))/Codes!$N$2</f>
        <v>4.8</v>
      </c>
      <c r="R1845" s="1">
        <f>IF(HEX2DEC(LEFT(F1845,4))&gt;=32768,HEX2DEC(LEFT(F1845,4))-65536,HEX2DEC(LEFT(F1845,4)))/Codes!$N$2</f>
        <v>0</v>
      </c>
      <c r="S1845" s="1">
        <f>IF(HEX2DEC(RIGHT(F1845,4))&gt;=32768,HEX2DEC(RIGHT(F1845,4))-65536,HEX2DEC(RIGHT(F1845,4)))/Codes!$N$2</f>
        <v>0</v>
      </c>
      <c r="T1845" s="18">
        <f t="shared" si="514"/>
        <v>361</v>
      </c>
      <c r="U1845" s="1">
        <f t="shared" si="515"/>
        <v>100</v>
      </c>
      <c r="V1845" s="1">
        <f t="shared" si="516"/>
        <v>0</v>
      </c>
      <c r="W1845" s="1" t="str">
        <f t="shared" si="517"/>
        <v>100</v>
      </c>
      <c r="X1845" s="1">
        <f t="shared" si="518"/>
        <v>3</v>
      </c>
      <c r="Y1845" s="1">
        <f t="shared" si="519"/>
        <v>10</v>
      </c>
      <c r="Z1845" s="1" t="str">
        <f>VLOOKUP(BIN2DEC(MID(HEX2BIN(MID(H1845,3,2),8),2,5)),Codes!$E$1:$F$18,2)</f>
        <v>Slash</v>
      </c>
      <c r="AA1845" s="6" t="str">
        <f t="shared" si="520"/>
        <v>0</v>
      </c>
      <c r="AB1845" s="1">
        <f t="shared" si="521"/>
        <v>0</v>
      </c>
      <c r="AC1845" s="1" t="str">
        <f>VLOOKUP(BIN2DEC(RIGHT(HEX2BIN(MID(H1845,6,1),4),1)&amp;LEFT(HEX2BIN(MID(H1845,7,1),4),1)),Codes!$K$1:$L$5,2)</f>
        <v>M</v>
      </c>
      <c r="AD1845" s="1" t="str">
        <f>VLOOKUP(BIN2DEC(RIGHT(HEX2BIN(MID(H1845,7,1),4),3)&amp;LEFT(HEX2BIN(MID(H1845,8,1),4),2)),Codes!$H$2:$I$33,2)</f>
        <v>Slash</v>
      </c>
      <c r="AE1845" s="1" t="str">
        <f t="shared" si="522"/>
        <v>1</v>
      </c>
      <c r="AF1845" s="1" t="str">
        <f t="shared" si="523"/>
        <v>1</v>
      </c>
      <c r="AH1845" s="6">
        <f t="shared" si="524"/>
        <v>35</v>
      </c>
    </row>
    <row r="1846" spans="1:34">
      <c r="A1846" s="3" t="s">
        <v>10071</v>
      </c>
      <c r="B1846" s="1" t="s">
        <v>46</v>
      </c>
      <c r="C1846" s="6" t="s">
        <v>1093</v>
      </c>
      <c r="D1846" s="9" t="s">
        <v>10002</v>
      </c>
      <c r="E1846" s="9" t="s">
        <v>1307</v>
      </c>
      <c r="F1846" s="9" t="s">
        <v>91</v>
      </c>
      <c r="G1846" s="9" t="s">
        <v>139</v>
      </c>
      <c r="H1846" s="9" t="s">
        <v>7117</v>
      </c>
      <c r="J1846" s="6" t="str">
        <f t="shared" si="508"/>
        <v>001011</v>
      </c>
      <c r="K1846" s="1">
        <f t="shared" si="509"/>
        <v>1</v>
      </c>
      <c r="L1846" s="6" t="str">
        <f t="shared" si="510"/>
        <v>00000</v>
      </c>
      <c r="M1846" s="1">
        <f t="shared" si="511"/>
        <v>26</v>
      </c>
      <c r="N1846" s="6" t="str">
        <f t="shared" si="512"/>
        <v>00</v>
      </c>
      <c r="O1846" s="1">
        <f t="shared" si="513"/>
        <v>6</v>
      </c>
      <c r="P1846" s="1">
        <f>IF(HEX2DEC(LEFT(E1846,4))&gt;=32768,HEX2DEC(LEFT(E1846,4))-65536,HEX2DEC(LEFT(E1846,4)))/Codes!$N$2</f>
        <v>4.4000000000000004</v>
      </c>
      <c r="Q1846" s="1">
        <f>IF(HEX2DEC(RIGHT(E1846,4))&gt;=32768,HEX2DEC(RIGHT(E1846,4))-65536,HEX2DEC(RIGHT(E1846,4)))/Codes!$N$2</f>
        <v>2</v>
      </c>
      <c r="R1846" s="1">
        <f>IF(HEX2DEC(LEFT(F1846,4))&gt;=32768,HEX2DEC(LEFT(F1846,4))-65536,HEX2DEC(LEFT(F1846,4)))/Codes!$N$2</f>
        <v>0</v>
      </c>
      <c r="S1846" s="1">
        <f>IF(HEX2DEC(RIGHT(F1846,4))&gt;=32768,HEX2DEC(RIGHT(F1846,4))-65536,HEX2DEC(RIGHT(F1846,4)))/Codes!$N$2</f>
        <v>0</v>
      </c>
      <c r="T1846" s="18">
        <f t="shared" si="514"/>
        <v>361</v>
      </c>
      <c r="U1846" s="1">
        <f t="shared" si="515"/>
        <v>100</v>
      </c>
      <c r="V1846" s="1">
        <f t="shared" si="516"/>
        <v>0</v>
      </c>
      <c r="W1846" s="1" t="str">
        <f t="shared" si="517"/>
        <v>100</v>
      </c>
      <c r="X1846" s="1">
        <f t="shared" si="518"/>
        <v>3</v>
      </c>
      <c r="Y1846" s="1">
        <f t="shared" si="519"/>
        <v>10</v>
      </c>
      <c r="Z1846" s="1" t="str">
        <f>VLOOKUP(BIN2DEC(MID(HEX2BIN(MID(H1846,3,2),8),2,5)),Codes!$E$1:$F$18,2)</f>
        <v>Slash</v>
      </c>
      <c r="AA1846" s="6" t="str">
        <f t="shared" si="520"/>
        <v>0</v>
      </c>
      <c r="AB1846" s="1">
        <f t="shared" si="521"/>
        <v>0</v>
      </c>
      <c r="AC1846" s="1" t="str">
        <f>VLOOKUP(BIN2DEC(RIGHT(HEX2BIN(MID(H1846,6,1),4),1)&amp;LEFT(HEX2BIN(MID(H1846,7,1),4),1)),Codes!$K$1:$L$5,2)</f>
        <v>M</v>
      </c>
      <c r="AD1846" s="1" t="str">
        <f>VLOOKUP(BIN2DEC(RIGHT(HEX2BIN(MID(H1846,7,1),4),3)&amp;LEFT(HEX2BIN(MID(H1846,8,1),4),2)),Codes!$H$2:$I$33,2)</f>
        <v>Slash</v>
      </c>
      <c r="AE1846" s="1" t="str">
        <f t="shared" si="522"/>
        <v>1</v>
      </c>
      <c r="AF1846" s="1" t="str">
        <f t="shared" si="523"/>
        <v>1</v>
      </c>
      <c r="AH1846" s="6">
        <f t="shared" si="524"/>
        <v>35</v>
      </c>
    </row>
    <row r="1847" spans="1:34">
      <c r="A1847" s="3" t="s">
        <v>10072</v>
      </c>
      <c r="B1847" s="1" t="s">
        <v>46</v>
      </c>
      <c r="C1847" s="6" t="s">
        <v>1093</v>
      </c>
      <c r="D1847" s="9" t="s">
        <v>1794</v>
      </c>
      <c r="E1847" s="9" t="s">
        <v>212</v>
      </c>
      <c r="F1847" s="9" t="s">
        <v>91</v>
      </c>
      <c r="G1847" s="9" t="s">
        <v>139</v>
      </c>
      <c r="H1847" s="9" t="s">
        <v>7117</v>
      </c>
      <c r="J1847" s="6" t="str">
        <f t="shared" si="508"/>
        <v>001011</v>
      </c>
      <c r="K1847" s="1">
        <f t="shared" si="509"/>
        <v>2</v>
      </c>
      <c r="L1847" s="6" t="str">
        <f t="shared" si="510"/>
        <v>00000</v>
      </c>
      <c r="M1847" s="1">
        <f t="shared" si="511"/>
        <v>23</v>
      </c>
      <c r="N1847" s="6" t="str">
        <f t="shared" si="512"/>
        <v>00</v>
      </c>
      <c r="O1847" s="1">
        <f t="shared" si="513"/>
        <v>6</v>
      </c>
      <c r="P1847" s="1">
        <f>IF(HEX2DEC(LEFT(E1847,4))&gt;=32768,HEX2DEC(LEFT(E1847,4))-65536,HEX2DEC(LEFT(E1847,4)))/Codes!$N$2</f>
        <v>2.8</v>
      </c>
      <c r="Q1847" s="1">
        <f>IF(HEX2DEC(RIGHT(E1847,4))&gt;=32768,HEX2DEC(RIGHT(E1847,4))-65536,HEX2DEC(RIGHT(E1847,4)))/Codes!$N$2</f>
        <v>0</v>
      </c>
      <c r="R1847" s="1">
        <f>IF(HEX2DEC(LEFT(F1847,4))&gt;=32768,HEX2DEC(LEFT(F1847,4))-65536,HEX2DEC(LEFT(F1847,4)))/Codes!$N$2</f>
        <v>0</v>
      </c>
      <c r="S1847" s="1">
        <f>IF(HEX2DEC(RIGHT(F1847,4))&gt;=32768,HEX2DEC(RIGHT(F1847,4))-65536,HEX2DEC(RIGHT(F1847,4)))/Codes!$N$2</f>
        <v>0</v>
      </c>
      <c r="T1847" s="18">
        <f t="shared" si="514"/>
        <v>361</v>
      </c>
      <c r="U1847" s="1">
        <f t="shared" si="515"/>
        <v>100</v>
      </c>
      <c r="V1847" s="1">
        <f t="shared" si="516"/>
        <v>0</v>
      </c>
      <c r="W1847" s="1" t="str">
        <f t="shared" si="517"/>
        <v>100</v>
      </c>
      <c r="X1847" s="1">
        <f t="shared" si="518"/>
        <v>3</v>
      </c>
      <c r="Y1847" s="1">
        <f t="shared" si="519"/>
        <v>10</v>
      </c>
      <c r="Z1847" s="1" t="str">
        <f>VLOOKUP(BIN2DEC(MID(HEX2BIN(MID(H1847,3,2),8),2,5)),Codes!$E$1:$F$18,2)</f>
        <v>Slash</v>
      </c>
      <c r="AA1847" s="6" t="str">
        <f t="shared" si="520"/>
        <v>0</v>
      </c>
      <c r="AB1847" s="1">
        <f t="shared" si="521"/>
        <v>0</v>
      </c>
      <c r="AC1847" s="1" t="str">
        <f>VLOOKUP(BIN2DEC(RIGHT(HEX2BIN(MID(H1847,6,1),4),1)&amp;LEFT(HEX2BIN(MID(H1847,7,1),4),1)),Codes!$K$1:$L$5,2)</f>
        <v>M</v>
      </c>
      <c r="AD1847" s="1" t="str">
        <f>VLOOKUP(BIN2DEC(RIGHT(HEX2BIN(MID(H1847,7,1),4),3)&amp;LEFT(HEX2BIN(MID(H1847,8,1),4),2)),Codes!$H$2:$I$33,2)</f>
        <v>Slash</v>
      </c>
      <c r="AE1847" s="1" t="str">
        <f t="shared" si="522"/>
        <v>1</v>
      </c>
      <c r="AF1847" s="1" t="str">
        <f t="shared" si="523"/>
        <v>1</v>
      </c>
      <c r="AH1847" s="6">
        <f t="shared" si="524"/>
        <v>35</v>
      </c>
    </row>
    <row r="1848" spans="1:34">
      <c r="A1848" s="3" t="s">
        <v>10073</v>
      </c>
      <c r="B1848" s="1" t="s">
        <v>46</v>
      </c>
      <c r="C1848" s="6" t="s">
        <v>1093</v>
      </c>
      <c r="D1848" s="9" t="s">
        <v>1412</v>
      </c>
      <c r="E1848" s="9" t="s">
        <v>824</v>
      </c>
      <c r="F1848" s="9" t="s">
        <v>91</v>
      </c>
      <c r="G1848" s="9" t="s">
        <v>139</v>
      </c>
      <c r="H1848" s="9" t="s">
        <v>7117</v>
      </c>
      <c r="J1848" s="6" t="str">
        <f t="shared" si="508"/>
        <v>001011</v>
      </c>
      <c r="K1848" s="1">
        <f t="shared" si="509"/>
        <v>3</v>
      </c>
      <c r="L1848" s="6" t="str">
        <f t="shared" si="510"/>
        <v>00000</v>
      </c>
      <c r="M1848" s="1">
        <f t="shared" si="511"/>
        <v>19</v>
      </c>
      <c r="N1848" s="6" t="str">
        <f t="shared" si="512"/>
        <v>00</v>
      </c>
      <c r="O1848" s="1">
        <f t="shared" si="513"/>
        <v>6</v>
      </c>
      <c r="P1848" s="1">
        <f>IF(HEX2DEC(LEFT(E1848,4))&gt;=32768,HEX2DEC(LEFT(E1848,4))-65536,HEX2DEC(LEFT(E1848,4)))/Codes!$N$2</f>
        <v>2</v>
      </c>
      <c r="Q1848" s="1">
        <f>IF(HEX2DEC(RIGHT(E1848,4))&gt;=32768,HEX2DEC(RIGHT(E1848,4))-65536,HEX2DEC(RIGHT(E1848,4)))/Codes!$N$2</f>
        <v>0</v>
      </c>
      <c r="R1848" s="1">
        <f>IF(HEX2DEC(LEFT(F1848,4))&gt;=32768,HEX2DEC(LEFT(F1848,4))-65536,HEX2DEC(LEFT(F1848,4)))/Codes!$N$2</f>
        <v>0</v>
      </c>
      <c r="S1848" s="1">
        <f>IF(HEX2DEC(RIGHT(F1848,4))&gt;=32768,HEX2DEC(RIGHT(F1848,4))-65536,HEX2DEC(RIGHT(F1848,4)))/Codes!$N$2</f>
        <v>0</v>
      </c>
      <c r="T1848" s="18">
        <f t="shared" si="514"/>
        <v>361</v>
      </c>
      <c r="U1848" s="1">
        <f t="shared" si="515"/>
        <v>100</v>
      </c>
      <c r="V1848" s="1">
        <f t="shared" si="516"/>
        <v>0</v>
      </c>
      <c r="W1848" s="1" t="str">
        <f t="shared" si="517"/>
        <v>100</v>
      </c>
      <c r="X1848" s="1">
        <f t="shared" si="518"/>
        <v>3</v>
      </c>
      <c r="Y1848" s="1">
        <f t="shared" si="519"/>
        <v>10</v>
      </c>
      <c r="Z1848" s="1" t="str">
        <f>VLOOKUP(BIN2DEC(MID(HEX2BIN(MID(H1848,3,2),8),2,5)),Codes!$E$1:$F$18,2)</f>
        <v>Slash</v>
      </c>
      <c r="AA1848" s="6" t="str">
        <f t="shared" si="520"/>
        <v>0</v>
      </c>
      <c r="AB1848" s="1">
        <f t="shared" si="521"/>
        <v>0</v>
      </c>
      <c r="AC1848" s="1" t="str">
        <f>VLOOKUP(BIN2DEC(RIGHT(HEX2BIN(MID(H1848,6,1),4),1)&amp;LEFT(HEX2BIN(MID(H1848,7,1),4),1)),Codes!$K$1:$L$5,2)</f>
        <v>M</v>
      </c>
      <c r="AD1848" s="1" t="str">
        <f>VLOOKUP(BIN2DEC(RIGHT(HEX2BIN(MID(H1848,7,1),4),3)&amp;LEFT(HEX2BIN(MID(H1848,8,1),4),2)),Codes!$H$2:$I$33,2)</f>
        <v>Slash</v>
      </c>
      <c r="AE1848" s="1" t="str">
        <f t="shared" si="522"/>
        <v>1</v>
      </c>
      <c r="AF1848" s="1" t="str">
        <f t="shared" si="523"/>
        <v>1</v>
      </c>
      <c r="AH1848" s="6">
        <f t="shared" si="524"/>
        <v>35</v>
      </c>
    </row>
    <row r="1849" spans="1:34">
      <c r="A1849" s="3" t="s">
        <v>10074</v>
      </c>
      <c r="B1849" s="1" t="s">
        <v>46</v>
      </c>
      <c r="C1849" s="6" t="s">
        <v>294</v>
      </c>
      <c r="D1849" s="9" t="s">
        <v>10075</v>
      </c>
      <c r="E1849" s="9" t="s">
        <v>10076</v>
      </c>
      <c r="F1849" s="9" t="s">
        <v>91</v>
      </c>
      <c r="G1849" s="9" t="s">
        <v>1104</v>
      </c>
      <c r="H1849" s="9" t="s">
        <v>7093</v>
      </c>
      <c r="J1849" s="6" t="str">
        <f t="shared" si="508"/>
        <v>001011</v>
      </c>
      <c r="K1849" s="1">
        <f t="shared" si="509"/>
        <v>0</v>
      </c>
      <c r="L1849" s="6" t="str">
        <f t="shared" si="510"/>
        <v>00000</v>
      </c>
      <c r="M1849" s="1">
        <f t="shared" si="511"/>
        <v>26</v>
      </c>
      <c r="N1849" s="6" t="str">
        <f t="shared" si="512"/>
        <v>00</v>
      </c>
      <c r="O1849" s="1">
        <f t="shared" si="513"/>
        <v>1</v>
      </c>
      <c r="P1849" s="1">
        <f>IF(HEX2DEC(LEFT(E1849,4))&gt;=32768,HEX2DEC(LEFT(E1849,4))-65536,HEX2DEC(LEFT(E1849,4)))/Codes!$N$2</f>
        <v>3.8</v>
      </c>
      <c r="Q1849" s="1">
        <f>IF(HEX2DEC(RIGHT(E1849,4))&gt;=32768,HEX2DEC(RIGHT(E1849,4))-65536,HEX2DEC(RIGHT(E1849,4)))/Codes!$N$2</f>
        <v>4.8</v>
      </c>
      <c r="R1849" s="1">
        <f>IF(HEX2DEC(LEFT(F1849,4))&gt;=32768,HEX2DEC(LEFT(F1849,4))-65536,HEX2DEC(LEFT(F1849,4)))/Codes!$N$2</f>
        <v>0</v>
      </c>
      <c r="S1849" s="1">
        <f>IF(HEX2DEC(RIGHT(F1849,4))&gt;=32768,HEX2DEC(RIGHT(F1849,4))-65536,HEX2DEC(RIGHT(F1849,4)))/Codes!$N$2</f>
        <v>0</v>
      </c>
      <c r="T1849" s="18">
        <f t="shared" si="514"/>
        <v>0</v>
      </c>
      <c r="U1849" s="1">
        <f t="shared" si="515"/>
        <v>40</v>
      </c>
      <c r="V1849" s="1">
        <f t="shared" si="516"/>
        <v>0</v>
      </c>
      <c r="W1849" s="1" t="str">
        <f t="shared" si="517"/>
        <v>100</v>
      </c>
      <c r="X1849" s="1">
        <f t="shared" si="518"/>
        <v>3</v>
      </c>
      <c r="Y1849" s="1">
        <f t="shared" si="519"/>
        <v>15</v>
      </c>
      <c r="Z1849" s="1" t="str">
        <f>VLOOKUP(BIN2DEC(MID(HEX2BIN(MID(H1849,3,2),8),2,5)),Codes!$E$1:$F$18,2)</f>
        <v>Slash</v>
      </c>
      <c r="AA1849" s="6" t="str">
        <f t="shared" si="520"/>
        <v>0</v>
      </c>
      <c r="AB1849" s="1">
        <f t="shared" si="521"/>
        <v>0</v>
      </c>
      <c r="AC1849" s="1" t="str">
        <f>VLOOKUP(BIN2DEC(RIGHT(HEX2BIN(MID(H1849,6,1),4),1)&amp;LEFT(HEX2BIN(MID(H1849,7,1),4),1)),Codes!$K$1:$L$5,2)</f>
        <v>M</v>
      </c>
      <c r="AD1849" s="1" t="str">
        <f>VLOOKUP(BIN2DEC(RIGHT(HEX2BIN(MID(H1849,7,1),4),3)&amp;LEFT(HEX2BIN(MID(H1849,8,1),4),2)),Codes!$H$2:$I$33,2)</f>
        <v>Slash</v>
      </c>
      <c r="AE1849" s="1" t="str">
        <f t="shared" si="522"/>
        <v>1</v>
      </c>
      <c r="AF1849" s="1" t="str">
        <f t="shared" si="523"/>
        <v>1</v>
      </c>
      <c r="AH1849" s="6">
        <f t="shared" si="524"/>
        <v>35</v>
      </c>
    </row>
    <row r="1850" spans="1:34">
      <c r="A1850" s="3" t="s">
        <v>10077</v>
      </c>
      <c r="B1850" s="1" t="s">
        <v>46</v>
      </c>
      <c r="C1850" s="6" t="s">
        <v>294</v>
      </c>
      <c r="D1850" s="9" t="s">
        <v>10078</v>
      </c>
      <c r="E1850" s="9" t="s">
        <v>1108</v>
      </c>
      <c r="F1850" s="9" t="s">
        <v>91</v>
      </c>
      <c r="G1850" s="9" t="s">
        <v>1109</v>
      </c>
      <c r="H1850" s="9" t="s">
        <v>7093</v>
      </c>
      <c r="J1850" s="6" t="str">
        <f t="shared" si="508"/>
        <v>001011</v>
      </c>
      <c r="K1850" s="1">
        <f t="shared" si="509"/>
        <v>1</v>
      </c>
      <c r="L1850" s="6" t="str">
        <f t="shared" si="510"/>
        <v>00000</v>
      </c>
      <c r="M1850" s="1">
        <f t="shared" si="511"/>
        <v>26</v>
      </c>
      <c r="N1850" s="6" t="str">
        <f t="shared" si="512"/>
        <v>00</v>
      </c>
      <c r="O1850" s="1">
        <f t="shared" si="513"/>
        <v>1</v>
      </c>
      <c r="P1850" s="1">
        <f>IF(HEX2DEC(LEFT(E1850,4))&gt;=32768,HEX2DEC(LEFT(E1850,4))-65536,HEX2DEC(LEFT(E1850,4)))/Codes!$N$2</f>
        <v>4</v>
      </c>
      <c r="Q1850" s="1">
        <f>IF(HEX2DEC(RIGHT(E1850,4))&gt;=32768,HEX2DEC(RIGHT(E1850,4))-65536,HEX2DEC(RIGHT(E1850,4)))/Codes!$N$2</f>
        <v>2</v>
      </c>
      <c r="R1850" s="1">
        <f>IF(HEX2DEC(LEFT(F1850,4))&gt;=32768,HEX2DEC(LEFT(F1850,4))-65536,HEX2DEC(LEFT(F1850,4)))/Codes!$N$2</f>
        <v>0</v>
      </c>
      <c r="S1850" s="1">
        <f>IF(HEX2DEC(RIGHT(F1850,4))&gt;=32768,HEX2DEC(RIGHT(F1850,4))-65536,HEX2DEC(RIGHT(F1850,4)))/Codes!$N$2</f>
        <v>0</v>
      </c>
      <c r="T1850" s="18">
        <f t="shared" si="514"/>
        <v>0</v>
      </c>
      <c r="U1850" s="1">
        <f t="shared" si="515"/>
        <v>50</v>
      </c>
      <c r="V1850" s="1">
        <f t="shared" si="516"/>
        <v>0</v>
      </c>
      <c r="W1850" s="1" t="str">
        <f t="shared" si="517"/>
        <v>100</v>
      </c>
      <c r="X1850" s="1">
        <f t="shared" si="518"/>
        <v>3</v>
      </c>
      <c r="Y1850" s="1">
        <f t="shared" si="519"/>
        <v>15</v>
      </c>
      <c r="Z1850" s="1" t="str">
        <f>VLOOKUP(BIN2DEC(MID(HEX2BIN(MID(H1850,3,2),8),2,5)),Codes!$E$1:$F$18,2)</f>
        <v>Slash</v>
      </c>
      <c r="AA1850" s="6" t="str">
        <f t="shared" si="520"/>
        <v>0</v>
      </c>
      <c r="AB1850" s="1">
        <f t="shared" si="521"/>
        <v>0</v>
      </c>
      <c r="AC1850" s="1" t="str">
        <f>VLOOKUP(BIN2DEC(RIGHT(HEX2BIN(MID(H1850,6,1),4),1)&amp;LEFT(HEX2BIN(MID(H1850,7,1),4),1)),Codes!$K$1:$L$5,2)</f>
        <v>M</v>
      </c>
      <c r="AD1850" s="1" t="str">
        <f>VLOOKUP(BIN2DEC(RIGHT(HEX2BIN(MID(H1850,7,1),4),3)&amp;LEFT(HEX2BIN(MID(H1850,8,1),4),2)),Codes!$H$2:$I$33,2)</f>
        <v>Slash</v>
      </c>
      <c r="AE1850" s="1" t="str">
        <f t="shared" si="522"/>
        <v>1</v>
      </c>
      <c r="AF1850" s="1" t="str">
        <f t="shared" si="523"/>
        <v>1</v>
      </c>
      <c r="AH1850" s="6">
        <f t="shared" si="524"/>
        <v>35</v>
      </c>
    </row>
    <row r="1851" spans="1:34">
      <c r="A1851" s="3" t="s">
        <v>10079</v>
      </c>
      <c r="B1851" s="1" t="s">
        <v>46</v>
      </c>
      <c r="C1851" s="6" t="s">
        <v>294</v>
      </c>
      <c r="D1851" s="9" t="s">
        <v>10080</v>
      </c>
      <c r="E1851" s="9" t="s">
        <v>265</v>
      </c>
      <c r="F1851" s="9" t="s">
        <v>91</v>
      </c>
      <c r="G1851" s="9" t="s">
        <v>1112</v>
      </c>
      <c r="H1851" s="9" t="s">
        <v>7093</v>
      </c>
      <c r="J1851" s="6" t="str">
        <f t="shared" si="508"/>
        <v>001011</v>
      </c>
      <c r="K1851" s="1">
        <f t="shared" si="509"/>
        <v>2</v>
      </c>
      <c r="L1851" s="6" t="str">
        <f t="shared" si="510"/>
        <v>00000</v>
      </c>
      <c r="M1851" s="1">
        <f t="shared" si="511"/>
        <v>23</v>
      </c>
      <c r="N1851" s="6" t="str">
        <f t="shared" si="512"/>
        <v>00</v>
      </c>
      <c r="O1851" s="1">
        <f t="shared" si="513"/>
        <v>1</v>
      </c>
      <c r="P1851" s="1">
        <f>IF(HEX2DEC(LEFT(E1851,4))&gt;=32768,HEX2DEC(LEFT(E1851,4))-65536,HEX2DEC(LEFT(E1851,4)))/Codes!$N$2</f>
        <v>2.4</v>
      </c>
      <c r="Q1851" s="1">
        <f>IF(HEX2DEC(RIGHT(E1851,4))&gt;=32768,HEX2DEC(RIGHT(E1851,4))-65536,HEX2DEC(RIGHT(E1851,4)))/Codes!$N$2</f>
        <v>0</v>
      </c>
      <c r="R1851" s="1">
        <f>IF(HEX2DEC(LEFT(F1851,4))&gt;=32768,HEX2DEC(LEFT(F1851,4))-65536,HEX2DEC(LEFT(F1851,4)))/Codes!$N$2</f>
        <v>0</v>
      </c>
      <c r="S1851" s="1">
        <f>IF(HEX2DEC(RIGHT(F1851,4))&gt;=32768,HEX2DEC(RIGHT(F1851,4))-65536,HEX2DEC(RIGHT(F1851,4)))/Codes!$N$2</f>
        <v>0</v>
      </c>
      <c r="T1851" s="18">
        <f t="shared" si="514"/>
        <v>0</v>
      </c>
      <c r="U1851" s="1">
        <f t="shared" si="515"/>
        <v>60</v>
      </c>
      <c r="V1851" s="1">
        <f t="shared" si="516"/>
        <v>0</v>
      </c>
      <c r="W1851" s="1" t="str">
        <f t="shared" si="517"/>
        <v>100</v>
      </c>
      <c r="X1851" s="1">
        <f t="shared" si="518"/>
        <v>3</v>
      </c>
      <c r="Y1851" s="1">
        <f t="shared" si="519"/>
        <v>15</v>
      </c>
      <c r="Z1851" s="1" t="str">
        <f>VLOOKUP(BIN2DEC(MID(HEX2BIN(MID(H1851,3,2),8),2,5)),Codes!$E$1:$F$18,2)</f>
        <v>Slash</v>
      </c>
      <c r="AA1851" s="6" t="str">
        <f t="shared" si="520"/>
        <v>0</v>
      </c>
      <c r="AB1851" s="1">
        <f t="shared" si="521"/>
        <v>0</v>
      </c>
      <c r="AC1851" s="1" t="str">
        <f>VLOOKUP(BIN2DEC(RIGHT(HEX2BIN(MID(H1851,6,1),4),1)&amp;LEFT(HEX2BIN(MID(H1851,7,1),4),1)),Codes!$K$1:$L$5,2)</f>
        <v>M</v>
      </c>
      <c r="AD1851" s="1" t="str">
        <f>VLOOKUP(BIN2DEC(RIGHT(HEX2BIN(MID(H1851,7,1),4),3)&amp;LEFT(HEX2BIN(MID(H1851,8,1),4),2)),Codes!$H$2:$I$33,2)</f>
        <v>Slash</v>
      </c>
      <c r="AE1851" s="1" t="str">
        <f t="shared" si="522"/>
        <v>1</v>
      </c>
      <c r="AF1851" s="1" t="str">
        <f t="shared" si="523"/>
        <v>1</v>
      </c>
      <c r="AH1851" s="6">
        <f t="shared" si="524"/>
        <v>35</v>
      </c>
    </row>
    <row r="1852" spans="1:34">
      <c r="A1852" s="3" t="s">
        <v>10081</v>
      </c>
      <c r="B1852" s="1" t="s">
        <v>46</v>
      </c>
      <c r="C1852" s="6" t="s">
        <v>294</v>
      </c>
      <c r="D1852" s="9" t="s">
        <v>1114</v>
      </c>
      <c r="E1852" s="9" t="s">
        <v>433</v>
      </c>
      <c r="F1852" s="9" t="s">
        <v>91</v>
      </c>
      <c r="G1852" s="9" t="s">
        <v>1112</v>
      </c>
      <c r="H1852" s="9" t="s">
        <v>7093</v>
      </c>
      <c r="J1852" s="6" t="str">
        <f t="shared" si="508"/>
        <v>001011</v>
      </c>
      <c r="K1852" s="1">
        <f t="shared" si="509"/>
        <v>3</v>
      </c>
      <c r="L1852" s="6" t="str">
        <f t="shared" si="510"/>
        <v>00000</v>
      </c>
      <c r="M1852" s="1">
        <f t="shared" si="511"/>
        <v>19</v>
      </c>
      <c r="N1852" s="6" t="str">
        <f t="shared" si="512"/>
        <v>00</v>
      </c>
      <c r="O1852" s="1">
        <f t="shared" si="513"/>
        <v>1</v>
      </c>
      <c r="P1852" s="1">
        <f>IF(HEX2DEC(LEFT(E1852,4))&gt;=32768,HEX2DEC(LEFT(E1852,4))-65536,HEX2DEC(LEFT(E1852,4)))/Codes!$N$2</f>
        <v>1.6</v>
      </c>
      <c r="Q1852" s="1">
        <f>IF(HEX2DEC(RIGHT(E1852,4))&gt;=32768,HEX2DEC(RIGHT(E1852,4))-65536,HEX2DEC(RIGHT(E1852,4)))/Codes!$N$2</f>
        <v>0</v>
      </c>
      <c r="R1852" s="1">
        <f>IF(HEX2DEC(LEFT(F1852,4))&gt;=32768,HEX2DEC(LEFT(F1852,4))-65536,HEX2DEC(LEFT(F1852,4)))/Codes!$N$2</f>
        <v>0</v>
      </c>
      <c r="S1852" s="1">
        <f>IF(HEX2DEC(RIGHT(F1852,4))&gt;=32768,HEX2DEC(RIGHT(F1852,4))-65536,HEX2DEC(RIGHT(F1852,4)))/Codes!$N$2</f>
        <v>0</v>
      </c>
      <c r="T1852" s="18">
        <f t="shared" si="514"/>
        <v>0</v>
      </c>
      <c r="U1852" s="1">
        <f t="shared" si="515"/>
        <v>60</v>
      </c>
      <c r="V1852" s="1">
        <f t="shared" si="516"/>
        <v>0</v>
      </c>
      <c r="W1852" s="1" t="str">
        <f t="shared" si="517"/>
        <v>100</v>
      </c>
      <c r="X1852" s="1">
        <f t="shared" si="518"/>
        <v>3</v>
      </c>
      <c r="Y1852" s="1">
        <f t="shared" si="519"/>
        <v>15</v>
      </c>
      <c r="Z1852" s="1" t="str">
        <f>VLOOKUP(BIN2DEC(MID(HEX2BIN(MID(H1852,3,2),8),2,5)),Codes!$E$1:$F$18,2)</f>
        <v>Slash</v>
      </c>
      <c r="AA1852" s="6" t="str">
        <f t="shared" si="520"/>
        <v>0</v>
      </c>
      <c r="AB1852" s="1">
        <f t="shared" si="521"/>
        <v>0</v>
      </c>
      <c r="AC1852" s="1" t="str">
        <f>VLOOKUP(BIN2DEC(RIGHT(HEX2BIN(MID(H1852,6,1),4),1)&amp;LEFT(HEX2BIN(MID(H1852,7,1),4),1)),Codes!$K$1:$L$5,2)</f>
        <v>M</v>
      </c>
      <c r="AD1852" s="1" t="str">
        <f>VLOOKUP(BIN2DEC(RIGHT(HEX2BIN(MID(H1852,7,1),4),3)&amp;LEFT(HEX2BIN(MID(H1852,8,1),4),2)),Codes!$H$2:$I$33,2)</f>
        <v>Slash</v>
      </c>
      <c r="AE1852" s="1" t="str">
        <f t="shared" si="522"/>
        <v>1</v>
      </c>
      <c r="AF1852" s="1" t="str">
        <f t="shared" si="523"/>
        <v>1</v>
      </c>
      <c r="AH1852" s="6">
        <f t="shared" si="524"/>
        <v>35</v>
      </c>
    </row>
    <row r="1853" spans="1:34">
      <c r="A1853" s="3" t="s">
        <v>10082</v>
      </c>
      <c r="B1853" s="1" t="s">
        <v>46</v>
      </c>
      <c r="C1853" s="6" t="s">
        <v>1128</v>
      </c>
      <c r="D1853" s="9" t="s">
        <v>10083</v>
      </c>
      <c r="E1853" s="9" t="s">
        <v>1611</v>
      </c>
      <c r="F1853" s="9" t="s">
        <v>91</v>
      </c>
      <c r="G1853" s="9" t="s">
        <v>2047</v>
      </c>
      <c r="H1853" s="9" t="s">
        <v>7117</v>
      </c>
      <c r="J1853" s="6" t="str">
        <f t="shared" si="508"/>
        <v>001011</v>
      </c>
      <c r="K1853" s="1">
        <f t="shared" si="509"/>
        <v>3</v>
      </c>
      <c r="L1853" s="6" t="str">
        <f t="shared" si="510"/>
        <v>00000</v>
      </c>
      <c r="M1853" s="1">
        <f t="shared" si="511"/>
        <v>26</v>
      </c>
      <c r="N1853" s="6" t="str">
        <f t="shared" si="512"/>
        <v>00</v>
      </c>
      <c r="O1853" s="1">
        <f t="shared" si="513"/>
        <v>9</v>
      </c>
      <c r="P1853" s="1">
        <f>IF(HEX2DEC(LEFT(E1853,4))&gt;=32768,HEX2DEC(LEFT(E1853,4))-65536,HEX2DEC(LEFT(E1853,4)))/Codes!$N$2</f>
        <v>4.4000000000000004</v>
      </c>
      <c r="Q1853" s="1">
        <f>IF(HEX2DEC(RIGHT(E1853,4))&gt;=32768,HEX2DEC(RIGHT(E1853,4))-65536,HEX2DEC(RIGHT(E1853,4)))/Codes!$N$2</f>
        <v>4.8</v>
      </c>
      <c r="R1853" s="1">
        <f>IF(HEX2DEC(LEFT(F1853,4))&gt;=32768,HEX2DEC(LEFT(F1853,4))-65536,HEX2DEC(LEFT(F1853,4)))/Codes!$N$2</f>
        <v>0</v>
      </c>
      <c r="S1853" s="1">
        <f>IF(HEX2DEC(RIGHT(F1853,4))&gt;=32768,HEX2DEC(RIGHT(F1853,4))-65536,HEX2DEC(RIGHT(F1853,4)))/Codes!$N$2</f>
        <v>0</v>
      </c>
      <c r="T1853" s="18">
        <f t="shared" si="514"/>
        <v>90</v>
      </c>
      <c r="U1853" s="1">
        <f t="shared" si="515"/>
        <v>100</v>
      </c>
      <c r="V1853" s="1">
        <f t="shared" si="516"/>
        <v>0</v>
      </c>
      <c r="W1853" s="1" t="str">
        <f t="shared" si="517"/>
        <v>100</v>
      </c>
      <c r="X1853" s="1">
        <f t="shared" si="518"/>
        <v>3</v>
      </c>
      <c r="Y1853" s="1">
        <f t="shared" si="519"/>
        <v>10</v>
      </c>
      <c r="Z1853" s="1" t="str">
        <f>VLOOKUP(BIN2DEC(MID(HEX2BIN(MID(H1853,3,2),8),2,5)),Codes!$E$1:$F$18,2)</f>
        <v>Slash</v>
      </c>
      <c r="AA1853" s="6" t="str">
        <f t="shared" si="520"/>
        <v>0</v>
      </c>
      <c r="AB1853" s="1">
        <f t="shared" si="521"/>
        <v>0</v>
      </c>
      <c r="AC1853" s="1" t="str">
        <f>VLOOKUP(BIN2DEC(RIGHT(HEX2BIN(MID(H1853,6,1),4),1)&amp;LEFT(HEX2BIN(MID(H1853,7,1),4),1)),Codes!$K$1:$L$5,2)</f>
        <v>M</v>
      </c>
      <c r="AD1853" s="1" t="str">
        <f>VLOOKUP(BIN2DEC(RIGHT(HEX2BIN(MID(H1853,7,1),4),3)&amp;LEFT(HEX2BIN(MID(H1853,8,1),4),2)),Codes!$H$2:$I$33,2)</f>
        <v>Slash</v>
      </c>
      <c r="AE1853" s="1" t="str">
        <f t="shared" si="522"/>
        <v>1</v>
      </c>
      <c r="AF1853" s="1" t="str">
        <f t="shared" si="523"/>
        <v>1</v>
      </c>
      <c r="AH1853" s="6">
        <f t="shared" si="524"/>
        <v>35</v>
      </c>
    </row>
    <row r="1854" spans="1:34">
      <c r="A1854" s="3" t="s">
        <v>10084</v>
      </c>
      <c r="B1854" s="1" t="s">
        <v>46</v>
      </c>
      <c r="C1854" s="6" t="s">
        <v>1128</v>
      </c>
      <c r="D1854" s="9" t="s">
        <v>10085</v>
      </c>
      <c r="E1854" s="9" t="s">
        <v>1307</v>
      </c>
      <c r="F1854" s="9" t="s">
        <v>91</v>
      </c>
      <c r="G1854" s="9" t="s">
        <v>3799</v>
      </c>
      <c r="H1854" s="9" t="s">
        <v>7117</v>
      </c>
      <c r="J1854" s="6" t="str">
        <f t="shared" si="508"/>
        <v>001011</v>
      </c>
      <c r="K1854" s="1">
        <f t="shared" si="509"/>
        <v>0</v>
      </c>
      <c r="L1854" s="6" t="str">
        <f t="shared" si="510"/>
        <v>00000</v>
      </c>
      <c r="M1854" s="1">
        <f t="shared" si="511"/>
        <v>26</v>
      </c>
      <c r="N1854" s="6" t="str">
        <f t="shared" si="512"/>
        <v>00</v>
      </c>
      <c r="O1854" s="1">
        <f t="shared" si="513"/>
        <v>12</v>
      </c>
      <c r="P1854" s="1">
        <f>IF(HEX2DEC(LEFT(E1854,4))&gt;=32768,HEX2DEC(LEFT(E1854,4))-65536,HEX2DEC(LEFT(E1854,4)))/Codes!$N$2</f>
        <v>4.4000000000000004</v>
      </c>
      <c r="Q1854" s="1">
        <f>IF(HEX2DEC(RIGHT(E1854,4))&gt;=32768,HEX2DEC(RIGHT(E1854,4))-65536,HEX2DEC(RIGHT(E1854,4)))/Codes!$N$2</f>
        <v>2</v>
      </c>
      <c r="R1854" s="1">
        <f>IF(HEX2DEC(LEFT(F1854,4))&gt;=32768,HEX2DEC(LEFT(F1854,4))-65536,HEX2DEC(LEFT(F1854,4)))/Codes!$N$2</f>
        <v>0</v>
      </c>
      <c r="S1854" s="1">
        <f>IF(HEX2DEC(RIGHT(F1854,4))&gt;=32768,HEX2DEC(RIGHT(F1854,4))-65536,HEX2DEC(RIGHT(F1854,4)))/Codes!$N$2</f>
        <v>0</v>
      </c>
      <c r="T1854" s="18">
        <f t="shared" si="514"/>
        <v>80</v>
      </c>
      <c r="U1854" s="1">
        <f t="shared" si="515"/>
        <v>100</v>
      </c>
      <c r="V1854" s="1">
        <f t="shared" si="516"/>
        <v>0</v>
      </c>
      <c r="W1854" s="1" t="str">
        <f t="shared" si="517"/>
        <v>100</v>
      </c>
      <c r="X1854" s="1">
        <f t="shared" si="518"/>
        <v>3</v>
      </c>
      <c r="Y1854" s="1">
        <f t="shared" si="519"/>
        <v>10</v>
      </c>
      <c r="Z1854" s="1" t="str">
        <f>VLOOKUP(BIN2DEC(MID(HEX2BIN(MID(H1854,3,2),8),2,5)),Codes!$E$1:$F$18,2)</f>
        <v>Slash</v>
      </c>
      <c r="AA1854" s="6" t="str">
        <f t="shared" si="520"/>
        <v>0</v>
      </c>
      <c r="AB1854" s="1">
        <f t="shared" si="521"/>
        <v>0</v>
      </c>
      <c r="AC1854" s="1" t="str">
        <f>VLOOKUP(BIN2DEC(RIGHT(HEX2BIN(MID(H1854,6,1),4),1)&amp;LEFT(HEX2BIN(MID(H1854,7,1),4),1)),Codes!$K$1:$L$5,2)</f>
        <v>M</v>
      </c>
      <c r="AD1854" s="1" t="str">
        <f>VLOOKUP(BIN2DEC(RIGHT(HEX2BIN(MID(H1854,7,1),4),3)&amp;LEFT(HEX2BIN(MID(H1854,8,1),4),2)),Codes!$H$2:$I$33,2)</f>
        <v>Slash</v>
      </c>
      <c r="AE1854" s="1" t="str">
        <f t="shared" si="522"/>
        <v>1</v>
      </c>
      <c r="AF1854" s="1" t="str">
        <f t="shared" si="523"/>
        <v>1</v>
      </c>
      <c r="AH1854" s="6">
        <f t="shared" si="524"/>
        <v>35</v>
      </c>
    </row>
    <row r="1855" spans="1:34">
      <c r="A1855" s="3" t="s">
        <v>10086</v>
      </c>
      <c r="B1855" s="1" t="s">
        <v>46</v>
      </c>
      <c r="C1855" s="6" t="s">
        <v>1128</v>
      </c>
      <c r="D1855" s="9" t="s">
        <v>6756</v>
      </c>
      <c r="E1855" s="9" t="s">
        <v>212</v>
      </c>
      <c r="F1855" s="9" t="s">
        <v>91</v>
      </c>
      <c r="G1855" s="9" t="s">
        <v>1308</v>
      </c>
      <c r="H1855" s="9" t="s">
        <v>7117</v>
      </c>
      <c r="J1855" s="6" t="str">
        <f t="shared" si="508"/>
        <v>001011</v>
      </c>
      <c r="K1855" s="1">
        <f t="shared" si="509"/>
        <v>1</v>
      </c>
      <c r="L1855" s="6" t="str">
        <f t="shared" si="510"/>
        <v>00000</v>
      </c>
      <c r="M1855" s="1">
        <f t="shared" si="511"/>
        <v>23</v>
      </c>
      <c r="N1855" s="6" t="str">
        <f t="shared" si="512"/>
        <v>00</v>
      </c>
      <c r="O1855" s="1">
        <f t="shared" si="513"/>
        <v>11</v>
      </c>
      <c r="P1855" s="1">
        <f>IF(HEX2DEC(LEFT(E1855,4))&gt;=32768,HEX2DEC(LEFT(E1855,4))-65536,HEX2DEC(LEFT(E1855,4)))/Codes!$N$2</f>
        <v>2.8</v>
      </c>
      <c r="Q1855" s="1">
        <f>IF(HEX2DEC(RIGHT(E1855,4))&gt;=32768,HEX2DEC(RIGHT(E1855,4))-65536,HEX2DEC(RIGHT(E1855,4)))/Codes!$N$2</f>
        <v>0</v>
      </c>
      <c r="R1855" s="1">
        <f>IF(HEX2DEC(LEFT(F1855,4))&gt;=32768,HEX2DEC(LEFT(F1855,4))-65536,HEX2DEC(LEFT(F1855,4)))/Codes!$N$2</f>
        <v>0</v>
      </c>
      <c r="S1855" s="1">
        <f>IF(HEX2DEC(RIGHT(F1855,4))&gt;=32768,HEX2DEC(RIGHT(F1855,4))-65536,HEX2DEC(RIGHT(F1855,4)))/Codes!$N$2</f>
        <v>0</v>
      </c>
      <c r="T1855" s="18">
        <f t="shared" si="514"/>
        <v>70</v>
      </c>
      <c r="U1855" s="1">
        <f t="shared" si="515"/>
        <v>100</v>
      </c>
      <c r="V1855" s="1">
        <f t="shared" si="516"/>
        <v>0</v>
      </c>
      <c r="W1855" s="1" t="str">
        <f t="shared" si="517"/>
        <v>100</v>
      </c>
      <c r="X1855" s="1">
        <f t="shared" si="518"/>
        <v>3</v>
      </c>
      <c r="Y1855" s="1">
        <f t="shared" si="519"/>
        <v>10</v>
      </c>
      <c r="Z1855" s="1" t="str">
        <f>VLOOKUP(BIN2DEC(MID(HEX2BIN(MID(H1855,3,2),8),2,5)),Codes!$E$1:$F$18,2)</f>
        <v>Slash</v>
      </c>
      <c r="AA1855" s="6" t="str">
        <f t="shared" si="520"/>
        <v>0</v>
      </c>
      <c r="AB1855" s="1">
        <f t="shared" si="521"/>
        <v>0</v>
      </c>
      <c r="AC1855" s="1" t="str">
        <f>VLOOKUP(BIN2DEC(RIGHT(HEX2BIN(MID(H1855,6,1),4),1)&amp;LEFT(HEX2BIN(MID(H1855,7,1),4),1)),Codes!$K$1:$L$5,2)</f>
        <v>M</v>
      </c>
      <c r="AD1855" s="1" t="str">
        <f>VLOOKUP(BIN2DEC(RIGHT(HEX2BIN(MID(H1855,7,1),4),3)&amp;LEFT(HEX2BIN(MID(H1855,8,1),4),2)),Codes!$H$2:$I$33,2)</f>
        <v>Slash</v>
      </c>
      <c r="AE1855" s="1" t="str">
        <f t="shared" si="522"/>
        <v>1</v>
      </c>
      <c r="AF1855" s="1" t="str">
        <f t="shared" si="523"/>
        <v>1</v>
      </c>
      <c r="AH1855" s="6">
        <f t="shared" si="524"/>
        <v>35</v>
      </c>
    </row>
    <row r="1856" spans="1:34">
      <c r="A1856" s="3" t="s">
        <v>10087</v>
      </c>
      <c r="B1856" s="1" t="s">
        <v>46</v>
      </c>
      <c r="C1856" s="6" t="s">
        <v>1128</v>
      </c>
      <c r="D1856" s="9" t="s">
        <v>1183</v>
      </c>
      <c r="E1856" s="9" t="s">
        <v>824</v>
      </c>
      <c r="F1856" s="9" t="s">
        <v>91</v>
      </c>
      <c r="G1856" s="9" t="s">
        <v>3475</v>
      </c>
      <c r="H1856" s="9" t="s">
        <v>7117</v>
      </c>
      <c r="J1856" s="6" t="str">
        <f t="shared" si="508"/>
        <v>001011</v>
      </c>
      <c r="K1856" s="1">
        <f t="shared" si="509"/>
        <v>2</v>
      </c>
      <c r="L1856" s="6" t="str">
        <f t="shared" si="510"/>
        <v>00000</v>
      </c>
      <c r="M1856" s="1">
        <f t="shared" si="511"/>
        <v>19</v>
      </c>
      <c r="N1856" s="6" t="str">
        <f t="shared" si="512"/>
        <v>00</v>
      </c>
      <c r="O1856" s="1">
        <f t="shared" si="513"/>
        <v>11</v>
      </c>
      <c r="P1856" s="1">
        <f>IF(HEX2DEC(LEFT(E1856,4))&gt;=32768,HEX2DEC(LEFT(E1856,4))-65536,HEX2DEC(LEFT(E1856,4)))/Codes!$N$2</f>
        <v>2</v>
      </c>
      <c r="Q1856" s="1">
        <f>IF(HEX2DEC(RIGHT(E1856,4))&gt;=32768,HEX2DEC(RIGHT(E1856,4))-65536,HEX2DEC(RIGHT(E1856,4)))/Codes!$N$2</f>
        <v>0</v>
      </c>
      <c r="R1856" s="1">
        <f>IF(HEX2DEC(LEFT(F1856,4))&gt;=32768,HEX2DEC(LEFT(F1856,4))-65536,HEX2DEC(LEFT(F1856,4)))/Codes!$N$2</f>
        <v>0</v>
      </c>
      <c r="S1856" s="1">
        <f>IF(HEX2DEC(RIGHT(F1856,4))&gt;=32768,HEX2DEC(RIGHT(F1856,4))-65536,HEX2DEC(RIGHT(F1856,4)))/Codes!$N$2</f>
        <v>0</v>
      </c>
      <c r="T1856" s="18">
        <f t="shared" si="514"/>
        <v>60</v>
      </c>
      <c r="U1856" s="1">
        <f t="shared" si="515"/>
        <v>100</v>
      </c>
      <c r="V1856" s="1">
        <f t="shared" si="516"/>
        <v>0</v>
      </c>
      <c r="W1856" s="1" t="str">
        <f t="shared" si="517"/>
        <v>100</v>
      </c>
      <c r="X1856" s="1">
        <f t="shared" si="518"/>
        <v>3</v>
      </c>
      <c r="Y1856" s="1">
        <f t="shared" si="519"/>
        <v>10</v>
      </c>
      <c r="Z1856" s="1" t="str">
        <f>VLOOKUP(BIN2DEC(MID(HEX2BIN(MID(H1856,3,2),8),2,5)),Codes!$E$1:$F$18,2)</f>
        <v>Slash</v>
      </c>
      <c r="AA1856" s="6" t="str">
        <f t="shared" si="520"/>
        <v>0</v>
      </c>
      <c r="AB1856" s="1">
        <f t="shared" si="521"/>
        <v>0</v>
      </c>
      <c r="AC1856" s="1" t="str">
        <f>VLOOKUP(BIN2DEC(RIGHT(HEX2BIN(MID(H1856,6,1),4),1)&amp;LEFT(HEX2BIN(MID(H1856,7,1),4),1)),Codes!$K$1:$L$5,2)</f>
        <v>M</v>
      </c>
      <c r="AD1856" s="1" t="str">
        <f>VLOOKUP(BIN2DEC(RIGHT(HEX2BIN(MID(H1856,7,1),4),3)&amp;LEFT(HEX2BIN(MID(H1856,8,1),4),2)),Codes!$H$2:$I$33,2)</f>
        <v>Slash</v>
      </c>
      <c r="AE1856" s="1" t="str">
        <f t="shared" si="522"/>
        <v>1</v>
      </c>
      <c r="AF1856" s="1" t="str">
        <f t="shared" si="523"/>
        <v>1</v>
      </c>
      <c r="AH1856" s="6">
        <f t="shared" si="524"/>
        <v>35</v>
      </c>
    </row>
    <row r="1857" spans="1:34">
      <c r="A1857" s="3" t="s">
        <v>10088</v>
      </c>
      <c r="B1857" s="1" t="s">
        <v>46</v>
      </c>
      <c r="C1857" s="6" t="s">
        <v>1116</v>
      </c>
      <c r="D1857" s="9" t="s">
        <v>10089</v>
      </c>
      <c r="E1857" s="9" t="s">
        <v>1611</v>
      </c>
      <c r="F1857" s="9" t="s">
        <v>91</v>
      </c>
      <c r="G1857" s="9" t="s">
        <v>301</v>
      </c>
      <c r="H1857" s="9" t="s">
        <v>10090</v>
      </c>
      <c r="J1857" s="6" t="str">
        <f t="shared" ref="J1857:J1920" si="525">LEFT(HEX2BIN(LEFT(D1857,2),8),6)</f>
        <v>001011</v>
      </c>
      <c r="K1857" s="1">
        <f t="shared" ref="K1857:K1920" si="526">BIN2DEC(MID(HEX2BIN(MID(D1857,2,2),8),3,3))</f>
        <v>0</v>
      </c>
      <c r="L1857" s="6" t="str">
        <f t="shared" ref="L1857:L1920" si="527">MID(HEX2BIN(MID(D1857,3,2),8),2,5)</f>
        <v>00000</v>
      </c>
      <c r="M1857" s="1">
        <f t="shared" ref="M1857:M1920" si="528">ROUNDDOWN(HEX2DEC(MID(D1857,4,3))/8,0)</f>
        <v>26</v>
      </c>
      <c r="N1857" s="6" t="str">
        <f t="shared" ref="N1857:N1920" si="529">MID(HEX2BIN(MID(D1857,6,1),4),2,2)</f>
        <v>00</v>
      </c>
      <c r="O1857" s="1">
        <f t="shared" ref="O1857:O1920" si="530">HEX2DEC(MID(D1857,7,2))</f>
        <v>14</v>
      </c>
      <c r="P1857" s="1">
        <f>IF(HEX2DEC(LEFT(E1857,4))&gt;=32768,HEX2DEC(LEFT(E1857,4))-65536,HEX2DEC(LEFT(E1857,4)))/Codes!$N$2</f>
        <v>4.4000000000000004</v>
      </c>
      <c r="Q1857" s="1">
        <f>IF(HEX2DEC(RIGHT(E1857,4))&gt;=32768,HEX2DEC(RIGHT(E1857,4))-65536,HEX2DEC(RIGHT(E1857,4)))/Codes!$N$2</f>
        <v>4.8</v>
      </c>
      <c r="R1857" s="1">
        <f>IF(HEX2DEC(LEFT(F1857,4))&gt;=32768,HEX2DEC(LEFT(F1857,4))-65536,HEX2DEC(LEFT(F1857,4)))/Codes!$N$2</f>
        <v>0</v>
      </c>
      <c r="S1857" s="1">
        <f>IF(HEX2DEC(RIGHT(F1857,4))&gt;=32768,HEX2DEC(RIGHT(F1857,4))-65536,HEX2DEC(RIGHT(F1857,4)))/Codes!$N$2</f>
        <v>0</v>
      </c>
      <c r="T1857" s="18">
        <f t="shared" ref="T1857:T1920" si="531">ROUNDDOWN(HEX2DEC(LEFT(G1857,3))/8,0)</f>
        <v>361</v>
      </c>
      <c r="U1857" s="1">
        <f t="shared" ref="U1857:U1920" si="532">ROUNDDOWN(HEX2DEC(MID(G1857,3,3))/4,0)-(512*ROUNDDOWN(HEX2DEC(MID(G1857,3,1))/8,0))</f>
        <v>90</v>
      </c>
      <c r="V1857" s="1">
        <f t="shared" ref="V1857:V1920" si="533">RIGHT(HEX2BIN(MID(G1857,5,1),4),2)*128+HEX2DEC(MID(G1857,6,1))*8+LEFT(HEX2BIN(MID(G1857,7,1),4),3)</f>
        <v>0</v>
      </c>
      <c r="W1857" s="1" t="str">
        <f t="shared" ref="W1857:W1920" si="534">MID(HEX2BIN(MID(G1857,7,2),8),4,3)</f>
        <v>100</v>
      </c>
      <c r="X1857" s="1">
        <f t="shared" ref="X1857:X1920" si="535">BIN2DEC(RIGHT(HEX2BIN(RIGHT(G1857,1),4),2))</f>
        <v>3</v>
      </c>
      <c r="Y1857" s="1">
        <f t="shared" ref="Y1857:Y1920" si="536">ROUNDDOWN(HEX2DEC(LEFT(H1857,3))/8,0)</f>
        <v>5</v>
      </c>
      <c r="Z1857" s="1" t="str">
        <f>VLOOKUP(BIN2DEC(MID(HEX2BIN(MID(H1857,3,2),8),2,5)),Codes!$E$1:$F$18,2)</f>
        <v>Slash</v>
      </c>
      <c r="AA1857" s="6" t="str">
        <f t="shared" ref="AA1857:AA1920" si="537">MID(HEX2BIN(MID(H1857,4,1),4),3,1)</f>
        <v>0</v>
      </c>
      <c r="AB1857" s="1">
        <f t="shared" ref="AB1857:AB1920" si="538">(MOD(HEX2DEC(MID(H1857,4,1)),2))*64+ROUNDDOWN(HEX2DEC(MID(H1857,5,2))/4,0)</f>
        <v>0</v>
      </c>
      <c r="AC1857" s="1" t="str">
        <f>VLOOKUP(BIN2DEC(RIGHT(HEX2BIN(MID(H1857,6,1),4),1)&amp;LEFT(HEX2BIN(MID(H1857,7,1),4),1)),Codes!$K$1:$L$5,2)</f>
        <v>M</v>
      </c>
      <c r="AD1857" s="1" t="str">
        <f>VLOOKUP(BIN2DEC(RIGHT(HEX2BIN(MID(H1857,7,1),4),3)&amp;LEFT(HEX2BIN(MID(H1857,8,1),4),2)),Codes!$H$2:$I$33,2)</f>
        <v>Slash</v>
      </c>
      <c r="AE1857" s="1" t="str">
        <f t="shared" ref="AE1857:AE1920" si="539">MID(HEX2BIN(RIGHT(H1857,1),4),3,1)</f>
        <v>1</v>
      </c>
      <c r="AF1857" s="1" t="str">
        <f t="shared" ref="AF1857:AF1920" si="540">RIGHT(HEX2BIN(RIGHT(H1857,1),4),1)</f>
        <v>1</v>
      </c>
      <c r="AH1857" s="6">
        <f t="shared" ref="AH1857:AH1920" si="541">ROUNDDOWN(HEX2DEC(MID(H1857,6,3))/4,0)-(256*ROUNDDOWN(HEX2DEC(MID(H1857,6,1))/4,0))</f>
        <v>35</v>
      </c>
    </row>
    <row r="1858" spans="1:34">
      <c r="A1858" s="3" t="s">
        <v>10091</v>
      </c>
      <c r="B1858" s="1" t="s">
        <v>46</v>
      </c>
      <c r="C1858" s="6" t="s">
        <v>1116</v>
      </c>
      <c r="D1858" s="9" t="s">
        <v>6454</v>
      </c>
      <c r="E1858" s="9" t="s">
        <v>995</v>
      </c>
      <c r="F1858" s="9" t="s">
        <v>91</v>
      </c>
      <c r="G1858" s="9" t="s">
        <v>301</v>
      </c>
      <c r="H1858" s="9" t="s">
        <v>10090</v>
      </c>
      <c r="J1858" s="6" t="str">
        <f t="shared" si="525"/>
        <v>001011</v>
      </c>
      <c r="K1858" s="1">
        <f t="shared" si="526"/>
        <v>1</v>
      </c>
      <c r="L1858" s="6" t="str">
        <f t="shared" si="527"/>
        <v>00000</v>
      </c>
      <c r="M1858" s="1">
        <f t="shared" si="528"/>
        <v>26</v>
      </c>
      <c r="N1858" s="6" t="str">
        <f t="shared" si="529"/>
        <v>00</v>
      </c>
      <c r="O1858" s="1">
        <f t="shared" si="530"/>
        <v>15</v>
      </c>
      <c r="P1858" s="1">
        <f>IF(HEX2DEC(LEFT(E1858,4))&gt;=32768,HEX2DEC(LEFT(E1858,4))-65536,HEX2DEC(LEFT(E1858,4)))/Codes!$N$2</f>
        <v>4.8</v>
      </c>
      <c r="Q1858" s="1">
        <f>IF(HEX2DEC(RIGHT(E1858,4))&gt;=32768,HEX2DEC(RIGHT(E1858,4))-65536,HEX2DEC(RIGHT(E1858,4)))/Codes!$N$2</f>
        <v>2</v>
      </c>
      <c r="R1858" s="1">
        <f>IF(HEX2DEC(LEFT(F1858,4))&gt;=32768,HEX2DEC(LEFT(F1858,4))-65536,HEX2DEC(LEFT(F1858,4)))/Codes!$N$2</f>
        <v>0</v>
      </c>
      <c r="S1858" s="1">
        <f>IF(HEX2DEC(RIGHT(F1858,4))&gt;=32768,HEX2DEC(RIGHT(F1858,4))-65536,HEX2DEC(RIGHT(F1858,4)))/Codes!$N$2</f>
        <v>0</v>
      </c>
      <c r="T1858" s="18">
        <f t="shared" si="531"/>
        <v>361</v>
      </c>
      <c r="U1858" s="1">
        <f t="shared" si="532"/>
        <v>90</v>
      </c>
      <c r="V1858" s="1">
        <f t="shared" si="533"/>
        <v>0</v>
      </c>
      <c r="W1858" s="1" t="str">
        <f t="shared" si="534"/>
        <v>100</v>
      </c>
      <c r="X1858" s="1">
        <f t="shared" si="535"/>
        <v>3</v>
      </c>
      <c r="Y1858" s="1">
        <f t="shared" si="536"/>
        <v>5</v>
      </c>
      <c r="Z1858" s="1" t="str">
        <f>VLOOKUP(BIN2DEC(MID(HEX2BIN(MID(H1858,3,2),8),2,5)),Codes!$E$1:$F$18,2)</f>
        <v>Slash</v>
      </c>
      <c r="AA1858" s="6" t="str">
        <f t="shared" si="537"/>
        <v>0</v>
      </c>
      <c r="AB1858" s="1">
        <f t="shared" si="538"/>
        <v>0</v>
      </c>
      <c r="AC1858" s="1" t="str">
        <f>VLOOKUP(BIN2DEC(RIGHT(HEX2BIN(MID(H1858,6,1),4),1)&amp;LEFT(HEX2BIN(MID(H1858,7,1),4),1)),Codes!$K$1:$L$5,2)</f>
        <v>M</v>
      </c>
      <c r="AD1858" s="1" t="str">
        <f>VLOOKUP(BIN2DEC(RIGHT(HEX2BIN(MID(H1858,7,1),4),3)&amp;LEFT(HEX2BIN(MID(H1858,8,1),4),2)),Codes!$H$2:$I$33,2)</f>
        <v>Slash</v>
      </c>
      <c r="AE1858" s="1" t="str">
        <f t="shared" si="539"/>
        <v>1</v>
      </c>
      <c r="AF1858" s="1" t="str">
        <f t="shared" si="540"/>
        <v>1</v>
      </c>
      <c r="AH1858" s="6">
        <f t="shared" si="541"/>
        <v>35</v>
      </c>
    </row>
    <row r="1859" spans="1:34">
      <c r="A1859" s="3" t="s">
        <v>10092</v>
      </c>
      <c r="B1859" s="1" t="s">
        <v>46</v>
      </c>
      <c r="C1859" s="6" t="s">
        <v>1116</v>
      </c>
      <c r="D1859" s="9" t="s">
        <v>146</v>
      </c>
      <c r="E1859" s="9" t="s">
        <v>212</v>
      </c>
      <c r="F1859" s="9" t="s">
        <v>91</v>
      </c>
      <c r="G1859" s="9" t="s">
        <v>301</v>
      </c>
      <c r="H1859" s="9" t="s">
        <v>6980</v>
      </c>
      <c r="J1859" s="6" t="str">
        <f t="shared" si="525"/>
        <v>001011</v>
      </c>
      <c r="K1859" s="1">
        <f t="shared" si="526"/>
        <v>2</v>
      </c>
      <c r="L1859" s="6" t="str">
        <f t="shared" si="527"/>
        <v>00000</v>
      </c>
      <c r="M1859" s="1">
        <f t="shared" si="528"/>
        <v>23</v>
      </c>
      <c r="N1859" s="6" t="str">
        <f t="shared" si="529"/>
        <v>00</v>
      </c>
      <c r="O1859" s="1">
        <f t="shared" si="530"/>
        <v>14</v>
      </c>
      <c r="P1859" s="1">
        <f>IF(HEX2DEC(LEFT(E1859,4))&gt;=32768,HEX2DEC(LEFT(E1859,4))-65536,HEX2DEC(LEFT(E1859,4)))/Codes!$N$2</f>
        <v>2.8</v>
      </c>
      <c r="Q1859" s="1">
        <f>IF(HEX2DEC(RIGHT(E1859,4))&gt;=32768,HEX2DEC(RIGHT(E1859,4))-65536,HEX2DEC(RIGHT(E1859,4)))/Codes!$N$2</f>
        <v>0</v>
      </c>
      <c r="R1859" s="1">
        <f>IF(HEX2DEC(LEFT(F1859,4))&gt;=32768,HEX2DEC(LEFT(F1859,4))-65536,HEX2DEC(LEFT(F1859,4)))/Codes!$N$2</f>
        <v>0</v>
      </c>
      <c r="S1859" s="1">
        <f>IF(HEX2DEC(RIGHT(F1859,4))&gt;=32768,HEX2DEC(RIGHT(F1859,4))-65536,HEX2DEC(RIGHT(F1859,4)))/Codes!$N$2</f>
        <v>0</v>
      </c>
      <c r="T1859" s="18">
        <f t="shared" si="531"/>
        <v>361</v>
      </c>
      <c r="U1859" s="1">
        <f t="shared" si="532"/>
        <v>90</v>
      </c>
      <c r="V1859" s="1">
        <f t="shared" si="533"/>
        <v>0</v>
      </c>
      <c r="W1859" s="1" t="str">
        <f t="shared" si="534"/>
        <v>100</v>
      </c>
      <c r="X1859" s="1">
        <f t="shared" si="535"/>
        <v>3</v>
      </c>
      <c r="Y1859" s="1">
        <f t="shared" si="536"/>
        <v>2</v>
      </c>
      <c r="Z1859" s="1" t="str">
        <f>VLOOKUP(BIN2DEC(MID(HEX2BIN(MID(H1859,3,2),8),2,5)),Codes!$E$1:$F$18,2)</f>
        <v>Slash</v>
      </c>
      <c r="AA1859" s="6" t="str">
        <f t="shared" si="537"/>
        <v>0</v>
      </c>
      <c r="AB1859" s="1">
        <f t="shared" si="538"/>
        <v>0</v>
      </c>
      <c r="AC1859" s="1" t="str">
        <f>VLOOKUP(BIN2DEC(RIGHT(HEX2BIN(MID(H1859,6,1),4),1)&amp;LEFT(HEX2BIN(MID(H1859,7,1),4),1)),Codes!$K$1:$L$5,2)</f>
        <v>M</v>
      </c>
      <c r="AD1859" s="1" t="str">
        <f>VLOOKUP(BIN2DEC(RIGHT(HEX2BIN(MID(H1859,7,1),4),3)&amp;LEFT(HEX2BIN(MID(H1859,8,1),4),2)),Codes!$H$2:$I$33,2)</f>
        <v>Slash</v>
      </c>
      <c r="AE1859" s="1" t="str">
        <f t="shared" si="539"/>
        <v>1</v>
      </c>
      <c r="AF1859" s="1" t="str">
        <f t="shared" si="540"/>
        <v>1</v>
      </c>
      <c r="AH1859" s="6">
        <f t="shared" si="541"/>
        <v>35</v>
      </c>
    </row>
    <row r="1860" spans="1:34">
      <c r="A1860" s="3" t="s">
        <v>10093</v>
      </c>
      <c r="B1860" s="1" t="s">
        <v>46</v>
      </c>
      <c r="C1860" s="6" t="s">
        <v>1116</v>
      </c>
      <c r="D1860" s="9" t="s">
        <v>1419</v>
      </c>
      <c r="E1860" s="9" t="s">
        <v>824</v>
      </c>
      <c r="F1860" s="9" t="s">
        <v>91</v>
      </c>
      <c r="G1860" s="9" t="s">
        <v>301</v>
      </c>
      <c r="H1860" s="9" t="s">
        <v>6980</v>
      </c>
      <c r="J1860" s="6" t="str">
        <f t="shared" si="525"/>
        <v>001011</v>
      </c>
      <c r="K1860" s="1">
        <f t="shared" si="526"/>
        <v>3</v>
      </c>
      <c r="L1860" s="6" t="str">
        <f t="shared" si="527"/>
        <v>00000</v>
      </c>
      <c r="M1860" s="1">
        <f t="shared" si="528"/>
        <v>19</v>
      </c>
      <c r="N1860" s="6" t="str">
        <f t="shared" si="529"/>
        <v>00</v>
      </c>
      <c r="O1860" s="1">
        <f t="shared" si="530"/>
        <v>13</v>
      </c>
      <c r="P1860" s="1">
        <f>IF(HEX2DEC(LEFT(E1860,4))&gt;=32768,HEX2DEC(LEFT(E1860,4))-65536,HEX2DEC(LEFT(E1860,4)))/Codes!$N$2</f>
        <v>2</v>
      </c>
      <c r="Q1860" s="1">
        <f>IF(HEX2DEC(RIGHT(E1860,4))&gt;=32768,HEX2DEC(RIGHT(E1860,4))-65536,HEX2DEC(RIGHT(E1860,4)))/Codes!$N$2</f>
        <v>0</v>
      </c>
      <c r="R1860" s="1">
        <f>IF(HEX2DEC(LEFT(F1860,4))&gt;=32768,HEX2DEC(LEFT(F1860,4))-65536,HEX2DEC(LEFT(F1860,4)))/Codes!$N$2</f>
        <v>0</v>
      </c>
      <c r="S1860" s="1">
        <f>IF(HEX2DEC(RIGHT(F1860,4))&gt;=32768,HEX2DEC(RIGHT(F1860,4))-65536,HEX2DEC(RIGHT(F1860,4)))/Codes!$N$2</f>
        <v>0</v>
      </c>
      <c r="T1860" s="18">
        <f t="shared" si="531"/>
        <v>361</v>
      </c>
      <c r="U1860" s="1">
        <f t="shared" si="532"/>
        <v>90</v>
      </c>
      <c r="V1860" s="1">
        <f t="shared" si="533"/>
        <v>0</v>
      </c>
      <c r="W1860" s="1" t="str">
        <f t="shared" si="534"/>
        <v>100</v>
      </c>
      <c r="X1860" s="1">
        <f t="shared" si="535"/>
        <v>3</v>
      </c>
      <c r="Y1860" s="1">
        <f t="shared" si="536"/>
        <v>2</v>
      </c>
      <c r="Z1860" s="1" t="str">
        <f>VLOOKUP(BIN2DEC(MID(HEX2BIN(MID(H1860,3,2),8),2,5)),Codes!$E$1:$F$18,2)</f>
        <v>Slash</v>
      </c>
      <c r="AA1860" s="6" t="str">
        <f t="shared" si="537"/>
        <v>0</v>
      </c>
      <c r="AB1860" s="1">
        <f t="shared" si="538"/>
        <v>0</v>
      </c>
      <c r="AC1860" s="1" t="str">
        <f>VLOOKUP(BIN2DEC(RIGHT(HEX2BIN(MID(H1860,6,1),4),1)&amp;LEFT(HEX2BIN(MID(H1860,7,1),4),1)),Codes!$K$1:$L$5,2)</f>
        <v>M</v>
      </c>
      <c r="AD1860" s="1" t="str">
        <f>VLOOKUP(BIN2DEC(RIGHT(HEX2BIN(MID(H1860,7,1),4),3)&amp;LEFT(HEX2BIN(MID(H1860,8,1),4),2)),Codes!$H$2:$I$33,2)</f>
        <v>Slash</v>
      </c>
      <c r="AE1860" s="1" t="str">
        <f t="shared" si="539"/>
        <v>1</v>
      </c>
      <c r="AF1860" s="1" t="str">
        <f t="shared" si="540"/>
        <v>1</v>
      </c>
      <c r="AH1860" s="6">
        <f t="shared" si="541"/>
        <v>35</v>
      </c>
    </row>
    <row r="1861" spans="1:34">
      <c r="A1861" s="3" t="s">
        <v>10094</v>
      </c>
      <c r="B1861" s="1" t="s">
        <v>46</v>
      </c>
      <c r="C1861" s="6" t="s">
        <v>330</v>
      </c>
      <c r="D1861" s="9" t="s">
        <v>10095</v>
      </c>
      <c r="E1861" s="9" t="s">
        <v>1136</v>
      </c>
      <c r="F1861" s="9" t="s">
        <v>91</v>
      </c>
      <c r="G1861" s="9" t="s">
        <v>10096</v>
      </c>
      <c r="H1861" s="9" t="s">
        <v>4226</v>
      </c>
      <c r="J1861" s="6" t="str">
        <f t="shared" si="525"/>
        <v>001011</v>
      </c>
      <c r="K1861" s="1">
        <f t="shared" si="526"/>
        <v>0</v>
      </c>
      <c r="L1861" s="6" t="str">
        <f t="shared" si="527"/>
        <v>00000</v>
      </c>
      <c r="M1861" s="1">
        <f t="shared" si="528"/>
        <v>26</v>
      </c>
      <c r="N1861" s="6" t="str">
        <f t="shared" si="529"/>
        <v>00</v>
      </c>
      <c r="O1861" s="1">
        <f t="shared" si="530"/>
        <v>9</v>
      </c>
      <c r="P1861" s="1">
        <f>IF(HEX2DEC(LEFT(E1861,4))&gt;=32768,HEX2DEC(LEFT(E1861,4))-65536,HEX2DEC(LEFT(E1861,4)))/Codes!$N$2</f>
        <v>3.6</v>
      </c>
      <c r="Q1861" s="1">
        <f>IF(HEX2DEC(RIGHT(E1861,4))&gt;=32768,HEX2DEC(RIGHT(E1861,4))-65536,HEX2DEC(RIGHT(E1861,4)))/Codes!$N$2</f>
        <v>3.6</v>
      </c>
      <c r="R1861" s="1">
        <f>IF(HEX2DEC(LEFT(F1861,4))&gt;=32768,HEX2DEC(LEFT(F1861,4))-65536,HEX2DEC(LEFT(F1861,4)))/Codes!$N$2</f>
        <v>0</v>
      </c>
      <c r="S1861" s="1">
        <f>IF(HEX2DEC(RIGHT(F1861,4))&gt;=32768,HEX2DEC(RIGHT(F1861,4))-65536,HEX2DEC(RIGHT(F1861,4)))/Codes!$N$2</f>
        <v>0</v>
      </c>
      <c r="T1861" s="18">
        <f t="shared" si="531"/>
        <v>95</v>
      </c>
      <c r="U1861" s="1">
        <f t="shared" si="532"/>
        <v>122</v>
      </c>
      <c r="V1861" s="1">
        <f t="shared" si="533"/>
        <v>0</v>
      </c>
      <c r="W1861" s="1" t="str">
        <f t="shared" si="534"/>
        <v>100</v>
      </c>
      <c r="X1861" s="1">
        <f t="shared" si="535"/>
        <v>3</v>
      </c>
      <c r="Y1861" s="1">
        <f t="shared" si="536"/>
        <v>30</v>
      </c>
      <c r="Z1861" s="1" t="str">
        <f>VLOOKUP(BIN2DEC(MID(HEX2BIN(MID(H1861,3,2),8),2,5)),Codes!$E$1:$F$18,2)</f>
        <v>Slash</v>
      </c>
      <c r="AA1861" s="6" t="str">
        <f t="shared" si="537"/>
        <v>0</v>
      </c>
      <c r="AB1861" s="1">
        <f t="shared" si="538"/>
        <v>0</v>
      </c>
      <c r="AC1861" s="1" t="str">
        <f>VLOOKUP(BIN2DEC(RIGHT(HEX2BIN(MID(H1861,6,1),4),1)&amp;LEFT(HEX2BIN(MID(H1861,7,1),4),1)),Codes!$K$1:$L$5,2)</f>
        <v>M</v>
      </c>
      <c r="AD1861" s="1" t="str">
        <f>VLOOKUP(BIN2DEC(RIGHT(HEX2BIN(MID(H1861,7,1),4),3)&amp;LEFT(HEX2BIN(MID(H1861,8,1),4),2)),Codes!$H$2:$I$33,2)</f>
        <v>Slash</v>
      </c>
      <c r="AE1861" s="1" t="str">
        <f t="shared" si="539"/>
        <v>1</v>
      </c>
      <c r="AF1861" s="1" t="str">
        <f t="shared" si="540"/>
        <v>1</v>
      </c>
      <c r="AH1861" s="6">
        <f t="shared" si="541"/>
        <v>35</v>
      </c>
    </row>
    <row r="1862" spans="1:34">
      <c r="A1862" s="3" t="s">
        <v>10097</v>
      </c>
      <c r="B1862" s="1" t="s">
        <v>46</v>
      </c>
      <c r="C1862" s="6" t="s">
        <v>330</v>
      </c>
      <c r="D1862" s="9" t="s">
        <v>10098</v>
      </c>
      <c r="E1862" s="9" t="s">
        <v>1141</v>
      </c>
      <c r="F1862" s="9" t="s">
        <v>91</v>
      </c>
      <c r="G1862" s="9" t="s">
        <v>10099</v>
      </c>
      <c r="H1862" s="9" t="s">
        <v>4226</v>
      </c>
      <c r="J1862" s="6" t="str">
        <f t="shared" si="525"/>
        <v>001011</v>
      </c>
      <c r="K1862" s="1">
        <f t="shared" si="526"/>
        <v>1</v>
      </c>
      <c r="L1862" s="6" t="str">
        <f t="shared" si="527"/>
        <v>00000</v>
      </c>
      <c r="M1862" s="1">
        <f t="shared" si="528"/>
        <v>26</v>
      </c>
      <c r="N1862" s="6" t="str">
        <f t="shared" si="529"/>
        <v>00</v>
      </c>
      <c r="O1862" s="1">
        <f t="shared" si="530"/>
        <v>9</v>
      </c>
      <c r="P1862" s="1">
        <f>IF(HEX2DEC(LEFT(E1862,4))&gt;=32768,HEX2DEC(LEFT(E1862,4))-65536,HEX2DEC(LEFT(E1862,4)))/Codes!$N$2</f>
        <v>4.2</v>
      </c>
      <c r="Q1862" s="1">
        <f>IF(HEX2DEC(RIGHT(E1862,4))&gt;=32768,HEX2DEC(RIGHT(E1862,4))-65536,HEX2DEC(RIGHT(E1862,4)))/Codes!$N$2</f>
        <v>1.8</v>
      </c>
      <c r="R1862" s="1">
        <f>IF(HEX2DEC(LEFT(F1862,4))&gt;=32768,HEX2DEC(LEFT(F1862,4))-65536,HEX2DEC(LEFT(F1862,4)))/Codes!$N$2</f>
        <v>0</v>
      </c>
      <c r="S1862" s="1">
        <f>IF(HEX2DEC(RIGHT(F1862,4))&gt;=32768,HEX2DEC(RIGHT(F1862,4))-65536,HEX2DEC(RIGHT(F1862,4)))/Codes!$N$2</f>
        <v>0</v>
      </c>
      <c r="T1862" s="18">
        <f t="shared" si="531"/>
        <v>85</v>
      </c>
      <c r="U1862" s="1">
        <f t="shared" si="532"/>
        <v>130</v>
      </c>
      <c r="V1862" s="1">
        <f t="shared" si="533"/>
        <v>0</v>
      </c>
      <c r="W1862" s="1" t="str">
        <f t="shared" si="534"/>
        <v>100</v>
      </c>
      <c r="X1862" s="1">
        <f t="shared" si="535"/>
        <v>3</v>
      </c>
      <c r="Y1862" s="1">
        <f t="shared" si="536"/>
        <v>30</v>
      </c>
      <c r="Z1862" s="1" t="str">
        <f>VLOOKUP(BIN2DEC(MID(HEX2BIN(MID(H1862,3,2),8),2,5)),Codes!$E$1:$F$18,2)</f>
        <v>Slash</v>
      </c>
      <c r="AA1862" s="6" t="str">
        <f t="shared" si="537"/>
        <v>0</v>
      </c>
      <c r="AB1862" s="1">
        <f t="shared" si="538"/>
        <v>0</v>
      </c>
      <c r="AC1862" s="1" t="str">
        <f>VLOOKUP(BIN2DEC(RIGHT(HEX2BIN(MID(H1862,6,1),4),1)&amp;LEFT(HEX2BIN(MID(H1862,7,1),4),1)),Codes!$K$1:$L$5,2)</f>
        <v>M</v>
      </c>
      <c r="AD1862" s="1" t="str">
        <f>VLOOKUP(BIN2DEC(RIGHT(HEX2BIN(MID(H1862,7,1),4),3)&amp;LEFT(HEX2BIN(MID(H1862,8,1),4),2)),Codes!$H$2:$I$33,2)</f>
        <v>Slash</v>
      </c>
      <c r="AE1862" s="1" t="str">
        <f t="shared" si="539"/>
        <v>1</v>
      </c>
      <c r="AF1862" s="1" t="str">
        <f t="shared" si="540"/>
        <v>1</v>
      </c>
      <c r="AH1862" s="6">
        <f t="shared" si="541"/>
        <v>35</v>
      </c>
    </row>
    <row r="1863" spans="1:34">
      <c r="A1863" s="3" t="s">
        <v>10100</v>
      </c>
      <c r="B1863" s="1" t="s">
        <v>46</v>
      </c>
      <c r="C1863" s="6" t="s">
        <v>330</v>
      </c>
      <c r="D1863" s="9" t="s">
        <v>10101</v>
      </c>
      <c r="E1863" s="9" t="s">
        <v>212</v>
      </c>
      <c r="F1863" s="9" t="s">
        <v>91</v>
      </c>
      <c r="G1863" s="9" t="s">
        <v>1145</v>
      </c>
      <c r="H1863" s="9" t="s">
        <v>4226</v>
      </c>
      <c r="J1863" s="6" t="str">
        <f t="shared" si="525"/>
        <v>001011</v>
      </c>
      <c r="K1863" s="1">
        <f t="shared" si="526"/>
        <v>2</v>
      </c>
      <c r="L1863" s="6" t="str">
        <f t="shared" si="527"/>
        <v>00000</v>
      </c>
      <c r="M1863" s="1">
        <f t="shared" si="528"/>
        <v>23</v>
      </c>
      <c r="N1863" s="6" t="str">
        <f t="shared" si="529"/>
        <v>00</v>
      </c>
      <c r="O1863" s="1">
        <f t="shared" si="530"/>
        <v>9</v>
      </c>
      <c r="P1863" s="1">
        <f>IF(HEX2DEC(LEFT(E1863,4))&gt;=32768,HEX2DEC(LEFT(E1863,4))-65536,HEX2DEC(LEFT(E1863,4)))/Codes!$N$2</f>
        <v>2.8</v>
      </c>
      <c r="Q1863" s="1">
        <f>IF(HEX2DEC(RIGHT(E1863,4))&gt;=32768,HEX2DEC(RIGHT(E1863,4))-65536,HEX2DEC(RIGHT(E1863,4)))/Codes!$N$2</f>
        <v>0</v>
      </c>
      <c r="R1863" s="1">
        <f>IF(HEX2DEC(LEFT(F1863,4))&gt;=32768,HEX2DEC(LEFT(F1863,4))-65536,HEX2DEC(LEFT(F1863,4)))/Codes!$N$2</f>
        <v>0</v>
      </c>
      <c r="S1863" s="1">
        <f>IF(HEX2DEC(RIGHT(F1863,4))&gt;=32768,HEX2DEC(RIGHT(F1863,4))-65536,HEX2DEC(RIGHT(F1863,4)))/Codes!$N$2</f>
        <v>0</v>
      </c>
      <c r="T1863" s="18">
        <f t="shared" si="531"/>
        <v>85</v>
      </c>
      <c r="U1863" s="1">
        <f t="shared" si="532"/>
        <v>124</v>
      </c>
      <c r="V1863" s="1">
        <f t="shared" si="533"/>
        <v>0</v>
      </c>
      <c r="W1863" s="1" t="str">
        <f t="shared" si="534"/>
        <v>100</v>
      </c>
      <c r="X1863" s="1">
        <f t="shared" si="535"/>
        <v>3</v>
      </c>
      <c r="Y1863" s="1">
        <f t="shared" si="536"/>
        <v>30</v>
      </c>
      <c r="Z1863" s="1" t="str">
        <f>VLOOKUP(BIN2DEC(MID(HEX2BIN(MID(H1863,3,2),8),2,5)),Codes!$E$1:$F$18,2)</f>
        <v>Slash</v>
      </c>
      <c r="AA1863" s="6" t="str">
        <f t="shared" si="537"/>
        <v>0</v>
      </c>
      <c r="AB1863" s="1">
        <f t="shared" si="538"/>
        <v>0</v>
      </c>
      <c r="AC1863" s="1" t="str">
        <f>VLOOKUP(BIN2DEC(RIGHT(HEX2BIN(MID(H1863,6,1),4),1)&amp;LEFT(HEX2BIN(MID(H1863,7,1),4),1)),Codes!$K$1:$L$5,2)</f>
        <v>M</v>
      </c>
      <c r="AD1863" s="1" t="str">
        <f>VLOOKUP(BIN2DEC(RIGHT(HEX2BIN(MID(H1863,7,1),4),3)&amp;LEFT(HEX2BIN(MID(H1863,8,1),4),2)),Codes!$H$2:$I$33,2)</f>
        <v>Slash</v>
      </c>
      <c r="AE1863" s="1" t="str">
        <f t="shared" si="539"/>
        <v>1</v>
      </c>
      <c r="AF1863" s="1" t="str">
        <f t="shared" si="540"/>
        <v>1</v>
      </c>
      <c r="AH1863" s="6">
        <f t="shared" si="541"/>
        <v>35</v>
      </c>
    </row>
    <row r="1864" spans="1:34">
      <c r="A1864" s="3" t="s">
        <v>10102</v>
      </c>
      <c r="B1864" s="1" t="s">
        <v>46</v>
      </c>
      <c r="C1864" s="6" t="s">
        <v>330</v>
      </c>
      <c r="D1864" s="9" t="s">
        <v>1227</v>
      </c>
      <c r="E1864" s="9" t="s">
        <v>212</v>
      </c>
      <c r="F1864" s="9" t="s">
        <v>91</v>
      </c>
      <c r="G1864" s="9" t="s">
        <v>10103</v>
      </c>
      <c r="H1864" s="9" t="s">
        <v>4226</v>
      </c>
      <c r="J1864" s="6" t="str">
        <f t="shared" si="525"/>
        <v>001011</v>
      </c>
      <c r="K1864" s="1">
        <f t="shared" si="526"/>
        <v>3</v>
      </c>
      <c r="L1864" s="6" t="str">
        <f t="shared" si="527"/>
        <v>00000</v>
      </c>
      <c r="M1864" s="1">
        <f t="shared" si="528"/>
        <v>19</v>
      </c>
      <c r="N1864" s="6" t="str">
        <f t="shared" si="529"/>
        <v>00</v>
      </c>
      <c r="O1864" s="1">
        <f t="shared" si="530"/>
        <v>9</v>
      </c>
      <c r="P1864" s="1">
        <f>IF(HEX2DEC(LEFT(E1864,4))&gt;=32768,HEX2DEC(LEFT(E1864,4))-65536,HEX2DEC(LEFT(E1864,4)))/Codes!$N$2</f>
        <v>2.8</v>
      </c>
      <c r="Q1864" s="1">
        <f>IF(HEX2DEC(RIGHT(E1864,4))&gt;=32768,HEX2DEC(RIGHT(E1864,4))-65536,HEX2DEC(RIGHT(E1864,4)))/Codes!$N$2</f>
        <v>0</v>
      </c>
      <c r="R1864" s="1">
        <f>IF(HEX2DEC(LEFT(F1864,4))&gt;=32768,HEX2DEC(LEFT(F1864,4))-65536,HEX2DEC(LEFT(F1864,4)))/Codes!$N$2</f>
        <v>0</v>
      </c>
      <c r="S1864" s="1">
        <f>IF(HEX2DEC(RIGHT(F1864,4))&gt;=32768,HEX2DEC(RIGHT(F1864,4))-65536,HEX2DEC(RIGHT(F1864,4)))/Codes!$N$2</f>
        <v>0</v>
      </c>
      <c r="T1864" s="18">
        <f t="shared" si="531"/>
        <v>85</v>
      </c>
      <c r="U1864" s="1">
        <f t="shared" si="532"/>
        <v>123</v>
      </c>
      <c r="V1864" s="1">
        <f t="shared" si="533"/>
        <v>0</v>
      </c>
      <c r="W1864" s="1" t="str">
        <f t="shared" si="534"/>
        <v>100</v>
      </c>
      <c r="X1864" s="1">
        <f t="shared" si="535"/>
        <v>3</v>
      </c>
      <c r="Y1864" s="1">
        <f t="shared" si="536"/>
        <v>30</v>
      </c>
      <c r="Z1864" s="1" t="str">
        <f>VLOOKUP(BIN2DEC(MID(HEX2BIN(MID(H1864,3,2),8),2,5)),Codes!$E$1:$F$18,2)</f>
        <v>Slash</v>
      </c>
      <c r="AA1864" s="6" t="str">
        <f t="shared" si="537"/>
        <v>0</v>
      </c>
      <c r="AB1864" s="1">
        <f t="shared" si="538"/>
        <v>0</v>
      </c>
      <c r="AC1864" s="1" t="str">
        <f>VLOOKUP(BIN2DEC(RIGHT(HEX2BIN(MID(H1864,6,1),4),1)&amp;LEFT(HEX2BIN(MID(H1864,7,1),4),1)),Codes!$K$1:$L$5,2)</f>
        <v>M</v>
      </c>
      <c r="AD1864" s="1" t="str">
        <f>VLOOKUP(BIN2DEC(RIGHT(HEX2BIN(MID(H1864,7,1),4),3)&amp;LEFT(HEX2BIN(MID(H1864,8,1),4),2)),Codes!$H$2:$I$33,2)</f>
        <v>Slash</v>
      </c>
      <c r="AE1864" s="1" t="str">
        <f t="shared" si="539"/>
        <v>1</v>
      </c>
      <c r="AF1864" s="1" t="str">
        <f t="shared" si="540"/>
        <v>1</v>
      </c>
      <c r="AH1864" s="6">
        <f t="shared" si="541"/>
        <v>35</v>
      </c>
    </row>
    <row r="1865" spans="1:34">
      <c r="A1865" s="3" t="s">
        <v>10104</v>
      </c>
      <c r="B1865" s="1" t="s">
        <v>46</v>
      </c>
      <c r="C1865" s="6" t="s">
        <v>349</v>
      </c>
      <c r="D1865" s="9" t="s">
        <v>10105</v>
      </c>
      <c r="E1865" s="9" t="s">
        <v>1611</v>
      </c>
      <c r="F1865" s="9" t="s">
        <v>91</v>
      </c>
      <c r="G1865" s="9" t="s">
        <v>9458</v>
      </c>
      <c r="H1865" s="9" t="s">
        <v>971</v>
      </c>
      <c r="J1865" s="6" t="str">
        <f t="shared" si="525"/>
        <v>001011</v>
      </c>
      <c r="K1865" s="1">
        <f t="shared" si="526"/>
        <v>0</v>
      </c>
      <c r="L1865" s="6" t="str">
        <f t="shared" si="527"/>
        <v>00000</v>
      </c>
      <c r="M1865" s="1">
        <f t="shared" si="528"/>
        <v>26</v>
      </c>
      <c r="N1865" s="6" t="str">
        <f t="shared" si="529"/>
        <v>00</v>
      </c>
      <c r="O1865" s="1">
        <f t="shared" si="530"/>
        <v>11</v>
      </c>
      <c r="P1865" s="1">
        <f>IF(HEX2DEC(LEFT(E1865,4))&gt;=32768,HEX2DEC(LEFT(E1865,4))-65536,HEX2DEC(LEFT(E1865,4)))/Codes!$N$2</f>
        <v>4.4000000000000004</v>
      </c>
      <c r="Q1865" s="1">
        <f>IF(HEX2DEC(RIGHT(E1865,4))&gt;=32768,HEX2DEC(RIGHT(E1865,4))-65536,HEX2DEC(RIGHT(E1865,4)))/Codes!$N$2</f>
        <v>4.8</v>
      </c>
      <c r="R1865" s="1">
        <f>IF(HEX2DEC(LEFT(F1865,4))&gt;=32768,HEX2DEC(LEFT(F1865,4))-65536,HEX2DEC(LEFT(F1865,4)))/Codes!$N$2</f>
        <v>0</v>
      </c>
      <c r="S1865" s="1">
        <f>IF(HEX2DEC(RIGHT(F1865,4))&gt;=32768,HEX2DEC(RIGHT(F1865,4))-65536,HEX2DEC(RIGHT(F1865,4)))/Codes!$N$2</f>
        <v>0</v>
      </c>
      <c r="T1865" s="18">
        <f t="shared" si="531"/>
        <v>80</v>
      </c>
      <c r="U1865" s="1">
        <f t="shared" si="532"/>
        <v>50</v>
      </c>
      <c r="V1865" s="1">
        <f t="shared" si="533"/>
        <v>0</v>
      </c>
      <c r="W1865" s="1" t="str">
        <f t="shared" si="534"/>
        <v>100</v>
      </c>
      <c r="X1865" s="1">
        <f t="shared" si="535"/>
        <v>3</v>
      </c>
      <c r="Y1865" s="1">
        <f t="shared" si="536"/>
        <v>80</v>
      </c>
      <c r="Z1865" s="1" t="str">
        <f>VLOOKUP(BIN2DEC(MID(HEX2BIN(MID(H1865,3,2),8),2,5)),Codes!$E$1:$F$18,2)</f>
        <v>Slash</v>
      </c>
      <c r="AA1865" s="6" t="str">
        <f t="shared" si="537"/>
        <v>0</v>
      </c>
      <c r="AB1865" s="1">
        <f t="shared" si="538"/>
        <v>0</v>
      </c>
      <c r="AC1865" s="1" t="str">
        <f>VLOOKUP(BIN2DEC(RIGHT(HEX2BIN(MID(H1865,6,1),4),1)&amp;LEFT(HEX2BIN(MID(H1865,7,1),4),1)),Codes!$K$1:$L$5,2)</f>
        <v>M</v>
      </c>
      <c r="AD1865" s="1" t="str">
        <f>VLOOKUP(BIN2DEC(RIGHT(HEX2BIN(MID(H1865,7,1),4),3)&amp;LEFT(HEX2BIN(MID(H1865,8,1),4),2)),Codes!$H$2:$I$33,2)</f>
        <v>Slash</v>
      </c>
      <c r="AE1865" s="1" t="str">
        <f t="shared" si="539"/>
        <v>1</v>
      </c>
      <c r="AF1865" s="1" t="str">
        <f t="shared" si="540"/>
        <v>1</v>
      </c>
      <c r="AH1865" s="6">
        <f t="shared" si="541"/>
        <v>35</v>
      </c>
    </row>
    <row r="1866" spans="1:34">
      <c r="A1866" s="3" t="s">
        <v>10106</v>
      </c>
      <c r="B1866" s="1" t="s">
        <v>46</v>
      </c>
      <c r="C1866" s="6" t="s">
        <v>349</v>
      </c>
      <c r="D1866" s="9" t="s">
        <v>10107</v>
      </c>
      <c r="E1866" s="9" t="s">
        <v>995</v>
      </c>
      <c r="F1866" s="9" t="s">
        <v>91</v>
      </c>
      <c r="G1866" s="9" t="s">
        <v>1152</v>
      </c>
      <c r="H1866" s="9" t="s">
        <v>971</v>
      </c>
      <c r="J1866" s="6" t="str">
        <f t="shared" si="525"/>
        <v>001011</v>
      </c>
      <c r="K1866" s="1">
        <f t="shared" si="526"/>
        <v>1</v>
      </c>
      <c r="L1866" s="6" t="str">
        <f t="shared" si="527"/>
        <v>00000</v>
      </c>
      <c r="M1866" s="1">
        <f t="shared" si="528"/>
        <v>26</v>
      </c>
      <c r="N1866" s="6" t="str">
        <f t="shared" si="529"/>
        <v>00</v>
      </c>
      <c r="O1866" s="1">
        <f t="shared" si="530"/>
        <v>11</v>
      </c>
      <c r="P1866" s="1">
        <f>IF(HEX2DEC(LEFT(E1866,4))&gt;=32768,HEX2DEC(LEFT(E1866,4))-65536,HEX2DEC(LEFT(E1866,4)))/Codes!$N$2</f>
        <v>4.8</v>
      </c>
      <c r="Q1866" s="1">
        <f>IF(HEX2DEC(RIGHT(E1866,4))&gt;=32768,HEX2DEC(RIGHT(E1866,4))-65536,HEX2DEC(RIGHT(E1866,4)))/Codes!$N$2</f>
        <v>2</v>
      </c>
      <c r="R1866" s="1">
        <f>IF(HEX2DEC(LEFT(F1866,4))&gt;=32768,HEX2DEC(LEFT(F1866,4))-65536,HEX2DEC(LEFT(F1866,4)))/Codes!$N$2</f>
        <v>0</v>
      </c>
      <c r="S1866" s="1">
        <f>IF(HEX2DEC(RIGHT(F1866,4))&gt;=32768,HEX2DEC(RIGHT(F1866,4))-65536,HEX2DEC(RIGHT(F1866,4)))/Codes!$N$2</f>
        <v>0</v>
      </c>
      <c r="T1866" s="18">
        <f t="shared" si="531"/>
        <v>280</v>
      </c>
      <c r="U1866" s="1">
        <f t="shared" si="532"/>
        <v>50</v>
      </c>
      <c r="V1866" s="1">
        <f t="shared" si="533"/>
        <v>0</v>
      </c>
      <c r="W1866" s="1" t="str">
        <f t="shared" si="534"/>
        <v>100</v>
      </c>
      <c r="X1866" s="1">
        <f t="shared" si="535"/>
        <v>3</v>
      </c>
      <c r="Y1866" s="1">
        <f t="shared" si="536"/>
        <v>80</v>
      </c>
      <c r="Z1866" s="1" t="str">
        <f>VLOOKUP(BIN2DEC(MID(HEX2BIN(MID(H1866,3,2),8),2,5)),Codes!$E$1:$F$18,2)</f>
        <v>Slash</v>
      </c>
      <c r="AA1866" s="6" t="str">
        <f t="shared" si="537"/>
        <v>0</v>
      </c>
      <c r="AB1866" s="1">
        <f t="shared" si="538"/>
        <v>0</v>
      </c>
      <c r="AC1866" s="1" t="str">
        <f>VLOOKUP(BIN2DEC(RIGHT(HEX2BIN(MID(H1866,6,1),4),1)&amp;LEFT(HEX2BIN(MID(H1866,7,1),4),1)),Codes!$K$1:$L$5,2)</f>
        <v>M</v>
      </c>
      <c r="AD1866" s="1" t="str">
        <f>VLOOKUP(BIN2DEC(RIGHT(HEX2BIN(MID(H1866,7,1),4),3)&amp;LEFT(HEX2BIN(MID(H1866,8,1),4),2)),Codes!$H$2:$I$33,2)</f>
        <v>Slash</v>
      </c>
      <c r="AE1866" s="1" t="str">
        <f t="shared" si="539"/>
        <v>1</v>
      </c>
      <c r="AF1866" s="1" t="str">
        <f t="shared" si="540"/>
        <v>1</v>
      </c>
      <c r="AH1866" s="6">
        <f t="shared" si="541"/>
        <v>35</v>
      </c>
    </row>
    <row r="1867" spans="1:34">
      <c r="A1867" s="3" t="s">
        <v>10108</v>
      </c>
      <c r="B1867" s="1" t="s">
        <v>46</v>
      </c>
      <c r="C1867" s="6" t="s">
        <v>349</v>
      </c>
      <c r="D1867" s="9" t="s">
        <v>10109</v>
      </c>
      <c r="E1867" s="9" t="s">
        <v>256</v>
      </c>
      <c r="F1867" s="9" t="s">
        <v>91</v>
      </c>
      <c r="G1867" s="9" t="s">
        <v>1152</v>
      </c>
      <c r="H1867" s="9" t="s">
        <v>971</v>
      </c>
      <c r="J1867" s="6" t="str">
        <f t="shared" si="525"/>
        <v>001011</v>
      </c>
      <c r="K1867" s="1">
        <f t="shared" si="526"/>
        <v>2</v>
      </c>
      <c r="L1867" s="6" t="str">
        <f t="shared" si="527"/>
        <v>00000</v>
      </c>
      <c r="M1867" s="1">
        <f t="shared" si="528"/>
        <v>23</v>
      </c>
      <c r="N1867" s="6" t="str">
        <f t="shared" si="529"/>
        <v>00</v>
      </c>
      <c r="O1867" s="1">
        <f t="shared" si="530"/>
        <v>11</v>
      </c>
      <c r="P1867" s="1">
        <f>IF(HEX2DEC(LEFT(E1867,4))&gt;=32768,HEX2DEC(LEFT(E1867,4))-65536,HEX2DEC(LEFT(E1867,4)))/Codes!$N$2</f>
        <v>3.6</v>
      </c>
      <c r="Q1867" s="1">
        <f>IF(HEX2DEC(RIGHT(E1867,4))&gt;=32768,HEX2DEC(RIGHT(E1867,4))-65536,HEX2DEC(RIGHT(E1867,4)))/Codes!$N$2</f>
        <v>0</v>
      </c>
      <c r="R1867" s="1">
        <f>IF(HEX2DEC(LEFT(F1867,4))&gt;=32768,HEX2DEC(LEFT(F1867,4))-65536,HEX2DEC(LEFT(F1867,4)))/Codes!$N$2</f>
        <v>0</v>
      </c>
      <c r="S1867" s="1">
        <f>IF(HEX2DEC(RIGHT(F1867,4))&gt;=32768,HEX2DEC(RIGHT(F1867,4))-65536,HEX2DEC(RIGHT(F1867,4)))/Codes!$N$2</f>
        <v>0</v>
      </c>
      <c r="T1867" s="18">
        <f t="shared" si="531"/>
        <v>280</v>
      </c>
      <c r="U1867" s="1">
        <f t="shared" si="532"/>
        <v>50</v>
      </c>
      <c r="V1867" s="1">
        <f t="shared" si="533"/>
        <v>0</v>
      </c>
      <c r="W1867" s="1" t="str">
        <f t="shared" si="534"/>
        <v>100</v>
      </c>
      <c r="X1867" s="1">
        <f t="shared" si="535"/>
        <v>3</v>
      </c>
      <c r="Y1867" s="1">
        <f t="shared" si="536"/>
        <v>80</v>
      </c>
      <c r="Z1867" s="1" t="str">
        <f>VLOOKUP(BIN2DEC(MID(HEX2BIN(MID(H1867,3,2),8),2,5)),Codes!$E$1:$F$18,2)</f>
        <v>Slash</v>
      </c>
      <c r="AA1867" s="6" t="str">
        <f t="shared" si="537"/>
        <v>0</v>
      </c>
      <c r="AB1867" s="1">
        <f t="shared" si="538"/>
        <v>0</v>
      </c>
      <c r="AC1867" s="1" t="str">
        <f>VLOOKUP(BIN2DEC(RIGHT(HEX2BIN(MID(H1867,6,1),4),1)&amp;LEFT(HEX2BIN(MID(H1867,7,1),4),1)),Codes!$K$1:$L$5,2)</f>
        <v>M</v>
      </c>
      <c r="AD1867" s="1" t="str">
        <f>VLOOKUP(BIN2DEC(RIGHT(HEX2BIN(MID(H1867,7,1),4),3)&amp;LEFT(HEX2BIN(MID(H1867,8,1),4),2)),Codes!$H$2:$I$33,2)</f>
        <v>Slash</v>
      </c>
      <c r="AE1867" s="1" t="str">
        <f t="shared" si="539"/>
        <v>1</v>
      </c>
      <c r="AF1867" s="1" t="str">
        <f t="shared" si="540"/>
        <v>1</v>
      </c>
      <c r="AH1867" s="6">
        <f t="shared" si="541"/>
        <v>35</v>
      </c>
    </row>
    <row r="1868" spans="1:34">
      <c r="A1868" s="3" t="s">
        <v>10110</v>
      </c>
      <c r="B1868" s="1" t="s">
        <v>46</v>
      </c>
      <c r="C1868" s="6" t="s">
        <v>349</v>
      </c>
      <c r="D1868" s="9" t="s">
        <v>2427</v>
      </c>
      <c r="E1868" s="9" t="s">
        <v>307</v>
      </c>
      <c r="F1868" s="9" t="s">
        <v>1156</v>
      </c>
      <c r="G1868" s="9" t="s">
        <v>1152</v>
      </c>
      <c r="H1868" s="9" t="s">
        <v>971</v>
      </c>
      <c r="J1868" s="6" t="str">
        <f t="shared" si="525"/>
        <v>001011</v>
      </c>
      <c r="K1868" s="1">
        <f t="shared" si="526"/>
        <v>3</v>
      </c>
      <c r="L1868" s="6" t="str">
        <f t="shared" si="527"/>
        <v>00000</v>
      </c>
      <c r="M1868" s="1">
        <f t="shared" si="528"/>
        <v>0</v>
      </c>
      <c r="N1868" s="6" t="str">
        <f t="shared" si="529"/>
        <v>00</v>
      </c>
      <c r="O1868" s="1">
        <f t="shared" si="530"/>
        <v>11</v>
      </c>
      <c r="P1868" s="1">
        <f>IF(HEX2DEC(LEFT(E1868,4))&gt;=32768,HEX2DEC(LEFT(E1868,4))-65536,HEX2DEC(LEFT(E1868,4)))/Codes!$N$2</f>
        <v>3.2</v>
      </c>
      <c r="Q1868" s="1">
        <f>IF(HEX2DEC(RIGHT(E1868,4))&gt;=32768,HEX2DEC(RIGHT(E1868,4))-65536,HEX2DEC(RIGHT(E1868,4)))/Codes!$N$2</f>
        <v>0</v>
      </c>
      <c r="R1868" s="1">
        <f>IF(HEX2DEC(LEFT(F1868,4))&gt;=32768,HEX2DEC(LEFT(F1868,4))-65536,HEX2DEC(LEFT(F1868,4)))/Codes!$N$2</f>
        <v>3.2</v>
      </c>
      <c r="S1868" s="1">
        <f>IF(HEX2DEC(RIGHT(F1868,4))&gt;=32768,HEX2DEC(RIGHT(F1868,4))-65536,HEX2DEC(RIGHT(F1868,4)))/Codes!$N$2</f>
        <v>5.2</v>
      </c>
      <c r="T1868" s="18">
        <f t="shared" si="531"/>
        <v>280</v>
      </c>
      <c r="U1868" s="1">
        <f t="shared" si="532"/>
        <v>50</v>
      </c>
      <c r="V1868" s="1">
        <f t="shared" si="533"/>
        <v>0</v>
      </c>
      <c r="W1868" s="1" t="str">
        <f t="shared" si="534"/>
        <v>100</v>
      </c>
      <c r="X1868" s="1">
        <f t="shared" si="535"/>
        <v>3</v>
      </c>
      <c r="Y1868" s="1">
        <f t="shared" si="536"/>
        <v>80</v>
      </c>
      <c r="Z1868" s="1" t="str">
        <f>VLOOKUP(BIN2DEC(MID(HEX2BIN(MID(H1868,3,2),8),2,5)),Codes!$E$1:$F$18,2)</f>
        <v>Slash</v>
      </c>
      <c r="AA1868" s="6" t="str">
        <f t="shared" si="537"/>
        <v>0</v>
      </c>
      <c r="AB1868" s="1">
        <f t="shared" si="538"/>
        <v>0</v>
      </c>
      <c r="AC1868" s="1" t="str">
        <f>VLOOKUP(BIN2DEC(RIGHT(HEX2BIN(MID(H1868,6,1),4),1)&amp;LEFT(HEX2BIN(MID(H1868,7,1),4),1)),Codes!$K$1:$L$5,2)</f>
        <v>M</v>
      </c>
      <c r="AD1868" s="1" t="str">
        <f>VLOOKUP(BIN2DEC(RIGHT(HEX2BIN(MID(H1868,7,1),4),3)&amp;LEFT(HEX2BIN(MID(H1868,8,1),4),2)),Codes!$H$2:$I$33,2)</f>
        <v>Slash</v>
      </c>
      <c r="AE1868" s="1" t="str">
        <f t="shared" si="539"/>
        <v>1</v>
      </c>
      <c r="AF1868" s="1" t="str">
        <f t="shared" si="540"/>
        <v>1</v>
      </c>
      <c r="AH1868" s="6">
        <f t="shared" si="541"/>
        <v>35</v>
      </c>
    </row>
    <row r="1869" spans="1:34">
      <c r="A1869" s="3" t="s">
        <v>10111</v>
      </c>
      <c r="B1869" s="1" t="s">
        <v>46</v>
      </c>
      <c r="C1869" s="6" t="s">
        <v>1164</v>
      </c>
      <c r="D1869" s="9" t="s">
        <v>10112</v>
      </c>
      <c r="E1869" s="9" t="s">
        <v>1611</v>
      </c>
      <c r="F1869" s="9" t="s">
        <v>91</v>
      </c>
      <c r="G1869" s="9" t="s">
        <v>5935</v>
      </c>
      <c r="H1869" s="9" t="s">
        <v>2377</v>
      </c>
      <c r="J1869" s="6" t="str">
        <f t="shared" si="525"/>
        <v>001011</v>
      </c>
      <c r="K1869" s="1">
        <f t="shared" si="526"/>
        <v>0</v>
      </c>
      <c r="L1869" s="6" t="str">
        <f t="shared" si="527"/>
        <v>00000</v>
      </c>
      <c r="M1869" s="1">
        <f t="shared" si="528"/>
        <v>26</v>
      </c>
      <c r="N1869" s="6" t="str">
        <f t="shared" si="529"/>
        <v>00</v>
      </c>
      <c r="O1869" s="1">
        <f t="shared" si="530"/>
        <v>13</v>
      </c>
      <c r="P1869" s="1">
        <f>IF(HEX2DEC(LEFT(E1869,4))&gt;=32768,HEX2DEC(LEFT(E1869,4))-65536,HEX2DEC(LEFT(E1869,4)))/Codes!$N$2</f>
        <v>4.4000000000000004</v>
      </c>
      <c r="Q1869" s="1">
        <f>IF(HEX2DEC(RIGHT(E1869,4))&gt;=32768,HEX2DEC(RIGHT(E1869,4))-65536,HEX2DEC(RIGHT(E1869,4)))/Codes!$N$2</f>
        <v>4.8</v>
      </c>
      <c r="R1869" s="1">
        <f>IF(HEX2DEC(LEFT(F1869,4))&gt;=32768,HEX2DEC(LEFT(F1869,4))-65536,HEX2DEC(LEFT(F1869,4)))/Codes!$N$2</f>
        <v>0</v>
      </c>
      <c r="S1869" s="1">
        <f>IF(HEX2DEC(RIGHT(F1869,4))&gt;=32768,HEX2DEC(RIGHT(F1869,4))-65536,HEX2DEC(RIGHT(F1869,4)))/Codes!$N$2</f>
        <v>0</v>
      </c>
      <c r="T1869" s="18">
        <f t="shared" si="531"/>
        <v>361</v>
      </c>
      <c r="U1869" s="1">
        <f t="shared" si="532"/>
        <v>83</v>
      </c>
      <c r="V1869" s="1">
        <f t="shared" si="533"/>
        <v>0</v>
      </c>
      <c r="W1869" s="1" t="str">
        <f t="shared" si="534"/>
        <v>100</v>
      </c>
      <c r="X1869" s="1">
        <f t="shared" si="535"/>
        <v>3</v>
      </c>
      <c r="Y1869" s="1">
        <f t="shared" si="536"/>
        <v>30</v>
      </c>
      <c r="Z1869" s="1" t="str">
        <f>VLOOKUP(BIN2DEC(MID(HEX2BIN(MID(H1869,3,2),8),2,5)),Codes!$E$1:$F$18,2)</f>
        <v>Slash</v>
      </c>
      <c r="AA1869" s="6" t="str">
        <f t="shared" si="537"/>
        <v>0</v>
      </c>
      <c r="AB1869" s="1">
        <f t="shared" si="538"/>
        <v>0</v>
      </c>
      <c r="AC1869" s="1" t="str">
        <f>VLOOKUP(BIN2DEC(RIGHT(HEX2BIN(MID(H1869,6,1),4),1)&amp;LEFT(HEX2BIN(MID(H1869,7,1),4),1)),Codes!$K$1:$L$5,2)</f>
        <v>L</v>
      </c>
      <c r="AD1869" s="1" t="str">
        <f>VLOOKUP(BIN2DEC(RIGHT(HEX2BIN(MID(H1869,7,1),4),3)&amp;LEFT(HEX2BIN(MID(H1869,8,1),4),2)),Codes!$H$2:$I$33,2)</f>
        <v>Slash</v>
      </c>
      <c r="AE1869" s="1" t="str">
        <f t="shared" si="539"/>
        <v>1</v>
      </c>
      <c r="AF1869" s="1" t="str">
        <f t="shared" si="540"/>
        <v>1</v>
      </c>
      <c r="AH1869" s="6">
        <f t="shared" si="541"/>
        <v>67</v>
      </c>
    </row>
    <row r="1870" spans="1:34">
      <c r="A1870" s="3" t="s">
        <v>10113</v>
      </c>
      <c r="B1870" s="1" t="s">
        <v>46</v>
      </c>
      <c r="C1870" s="6" t="s">
        <v>1164</v>
      </c>
      <c r="D1870" s="9" t="s">
        <v>6460</v>
      </c>
      <c r="E1870" s="9" t="s">
        <v>995</v>
      </c>
      <c r="F1870" s="9" t="s">
        <v>91</v>
      </c>
      <c r="G1870" s="9" t="s">
        <v>5044</v>
      </c>
      <c r="H1870" s="9" t="s">
        <v>2377</v>
      </c>
      <c r="J1870" s="6" t="str">
        <f t="shared" si="525"/>
        <v>001011</v>
      </c>
      <c r="K1870" s="1">
        <f t="shared" si="526"/>
        <v>1</v>
      </c>
      <c r="L1870" s="6" t="str">
        <f t="shared" si="527"/>
        <v>00000</v>
      </c>
      <c r="M1870" s="1">
        <f t="shared" si="528"/>
        <v>26</v>
      </c>
      <c r="N1870" s="6" t="str">
        <f t="shared" si="529"/>
        <v>00</v>
      </c>
      <c r="O1870" s="1">
        <f t="shared" si="530"/>
        <v>14</v>
      </c>
      <c r="P1870" s="1">
        <f>IF(HEX2DEC(LEFT(E1870,4))&gt;=32768,HEX2DEC(LEFT(E1870,4))-65536,HEX2DEC(LEFT(E1870,4)))/Codes!$N$2</f>
        <v>4.8</v>
      </c>
      <c r="Q1870" s="1">
        <f>IF(HEX2DEC(RIGHT(E1870,4))&gt;=32768,HEX2DEC(RIGHT(E1870,4))-65536,HEX2DEC(RIGHT(E1870,4)))/Codes!$N$2</f>
        <v>2</v>
      </c>
      <c r="R1870" s="1">
        <f>IF(HEX2DEC(LEFT(F1870,4))&gt;=32768,HEX2DEC(LEFT(F1870,4))-65536,HEX2DEC(LEFT(F1870,4)))/Codes!$N$2</f>
        <v>0</v>
      </c>
      <c r="S1870" s="1">
        <f>IF(HEX2DEC(RIGHT(F1870,4))&gt;=32768,HEX2DEC(RIGHT(F1870,4))-65536,HEX2DEC(RIGHT(F1870,4)))/Codes!$N$2</f>
        <v>0</v>
      </c>
      <c r="T1870" s="18">
        <f t="shared" si="531"/>
        <v>361</v>
      </c>
      <c r="U1870" s="1">
        <f t="shared" si="532"/>
        <v>85</v>
      </c>
      <c r="V1870" s="1">
        <f t="shared" si="533"/>
        <v>0</v>
      </c>
      <c r="W1870" s="1" t="str">
        <f t="shared" si="534"/>
        <v>100</v>
      </c>
      <c r="X1870" s="1">
        <f t="shared" si="535"/>
        <v>3</v>
      </c>
      <c r="Y1870" s="1">
        <f t="shared" si="536"/>
        <v>30</v>
      </c>
      <c r="Z1870" s="1" t="str">
        <f>VLOOKUP(BIN2DEC(MID(HEX2BIN(MID(H1870,3,2),8),2,5)),Codes!$E$1:$F$18,2)</f>
        <v>Slash</v>
      </c>
      <c r="AA1870" s="6" t="str">
        <f t="shared" si="537"/>
        <v>0</v>
      </c>
      <c r="AB1870" s="1">
        <f t="shared" si="538"/>
        <v>0</v>
      </c>
      <c r="AC1870" s="1" t="str">
        <f>VLOOKUP(BIN2DEC(RIGHT(HEX2BIN(MID(H1870,6,1),4),1)&amp;LEFT(HEX2BIN(MID(H1870,7,1),4),1)),Codes!$K$1:$L$5,2)</f>
        <v>L</v>
      </c>
      <c r="AD1870" s="1" t="str">
        <f>VLOOKUP(BIN2DEC(RIGHT(HEX2BIN(MID(H1870,7,1),4),3)&amp;LEFT(HEX2BIN(MID(H1870,8,1),4),2)),Codes!$H$2:$I$33,2)</f>
        <v>Slash</v>
      </c>
      <c r="AE1870" s="1" t="str">
        <f t="shared" si="539"/>
        <v>1</v>
      </c>
      <c r="AF1870" s="1" t="str">
        <f t="shared" si="540"/>
        <v>1</v>
      </c>
      <c r="AH1870" s="6">
        <f t="shared" si="541"/>
        <v>67</v>
      </c>
    </row>
    <row r="1871" spans="1:34">
      <c r="A1871" s="3" t="s">
        <v>10114</v>
      </c>
      <c r="B1871" s="1" t="s">
        <v>46</v>
      </c>
      <c r="C1871" s="6" t="s">
        <v>1164</v>
      </c>
      <c r="D1871" s="9" t="s">
        <v>146</v>
      </c>
      <c r="E1871" s="9" t="s">
        <v>212</v>
      </c>
      <c r="F1871" s="9" t="s">
        <v>91</v>
      </c>
      <c r="G1871" s="9" t="s">
        <v>5044</v>
      </c>
      <c r="H1871" s="9" t="s">
        <v>2377</v>
      </c>
      <c r="J1871" s="6" t="str">
        <f t="shared" si="525"/>
        <v>001011</v>
      </c>
      <c r="K1871" s="1">
        <f t="shared" si="526"/>
        <v>2</v>
      </c>
      <c r="L1871" s="6" t="str">
        <f t="shared" si="527"/>
        <v>00000</v>
      </c>
      <c r="M1871" s="1">
        <f t="shared" si="528"/>
        <v>23</v>
      </c>
      <c r="N1871" s="6" t="str">
        <f t="shared" si="529"/>
        <v>00</v>
      </c>
      <c r="O1871" s="1">
        <f t="shared" si="530"/>
        <v>14</v>
      </c>
      <c r="P1871" s="1">
        <f>IF(HEX2DEC(LEFT(E1871,4))&gt;=32768,HEX2DEC(LEFT(E1871,4))-65536,HEX2DEC(LEFT(E1871,4)))/Codes!$N$2</f>
        <v>2.8</v>
      </c>
      <c r="Q1871" s="1">
        <f>IF(HEX2DEC(RIGHT(E1871,4))&gt;=32768,HEX2DEC(RIGHT(E1871,4))-65536,HEX2DEC(RIGHT(E1871,4)))/Codes!$N$2</f>
        <v>0</v>
      </c>
      <c r="R1871" s="1">
        <f>IF(HEX2DEC(LEFT(F1871,4))&gt;=32768,HEX2DEC(LEFT(F1871,4))-65536,HEX2DEC(LEFT(F1871,4)))/Codes!$N$2</f>
        <v>0</v>
      </c>
      <c r="S1871" s="1">
        <f>IF(HEX2DEC(RIGHT(F1871,4))&gt;=32768,HEX2DEC(RIGHT(F1871,4))-65536,HEX2DEC(RIGHT(F1871,4)))/Codes!$N$2</f>
        <v>0</v>
      </c>
      <c r="T1871" s="18">
        <f t="shared" si="531"/>
        <v>361</v>
      </c>
      <c r="U1871" s="1">
        <f t="shared" si="532"/>
        <v>85</v>
      </c>
      <c r="V1871" s="1">
        <f t="shared" si="533"/>
        <v>0</v>
      </c>
      <c r="W1871" s="1" t="str">
        <f t="shared" si="534"/>
        <v>100</v>
      </c>
      <c r="X1871" s="1">
        <f t="shared" si="535"/>
        <v>3</v>
      </c>
      <c r="Y1871" s="1">
        <f t="shared" si="536"/>
        <v>30</v>
      </c>
      <c r="Z1871" s="1" t="str">
        <f>VLOOKUP(BIN2DEC(MID(HEX2BIN(MID(H1871,3,2),8),2,5)),Codes!$E$1:$F$18,2)</f>
        <v>Slash</v>
      </c>
      <c r="AA1871" s="6" t="str">
        <f t="shared" si="537"/>
        <v>0</v>
      </c>
      <c r="AB1871" s="1">
        <f t="shared" si="538"/>
        <v>0</v>
      </c>
      <c r="AC1871" s="1" t="str">
        <f>VLOOKUP(BIN2DEC(RIGHT(HEX2BIN(MID(H1871,6,1),4),1)&amp;LEFT(HEX2BIN(MID(H1871,7,1),4),1)),Codes!$K$1:$L$5,2)</f>
        <v>L</v>
      </c>
      <c r="AD1871" s="1" t="str">
        <f>VLOOKUP(BIN2DEC(RIGHT(HEX2BIN(MID(H1871,7,1),4),3)&amp;LEFT(HEX2BIN(MID(H1871,8,1),4),2)),Codes!$H$2:$I$33,2)</f>
        <v>Slash</v>
      </c>
      <c r="AE1871" s="1" t="str">
        <f t="shared" si="539"/>
        <v>1</v>
      </c>
      <c r="AF1871" s="1" t="str">
        <f t="shared" si="540"/>
        <v>1</v>
      </c>
      <c r="AH1871" s="6">
        <f t="shared" si="541"/>
        <v>67</v>
      </c>
    </row>
    <row r="1872" spans="1:34">
      <c r="A1872" s="3" t="s">
        <v>10115</v>
      </c>
      <c r="B1872" s="1" t="s">
        <v>46</v>
      </c>
      <c r="C1872" s="6" t="s">
        <v>1164</v>
      </c>
      <c r="D1872" s="9" t="s">
        <v>10116</v>
      </c>
      <c r="E1872" s="9" t="s">
        <v>3021</v>
      </c>
      <c r="F1872" s="9" t="s">
        <v>91</v>
      </c>
      <c r="G1872" s="9" t="s">
        <v>10117</v>
      </c>
      <c r="H1872" s="9" t="s">
        <v>2377</v>
      </c>
      <c r="J1872" s="6" t="str">
        <f t="shared" si="525"/>
        <v>001011</v>
      </c>
      <c r="K1872" s="1">
        <f t="shared" si="526"/>
        <v>3</v>
      </c>
      <c r="L1872" s="6" t="str">
        <f t="shared" si="527"/>
        <v>00000</v>
      </c>
      <c r="M1872" s="1">
        <f t="shared" si="528"/>
        <v>39</v>
      </c>
      <c r="N1872" s="6" t="str">
        <f t="shared" si="529"/>
        <v>00</v>
      </c>
      <c r="O1872" s="1">
        <f t="shared" si="530"/>
        <v>14</v>
      </c>
      <c r="P1872" s="1">
        <f>IF(HEX2DEC(LEFT(E1872,4))&gt;=32768,HEX2DEC(LEFT(E1872,4))-65536,HEX2DEC(LEFT(E1872,4)))/Codes!$N$2</f>
        <v>5</v>
      </c>
      <c r="Q1872" s="1">
        <f>IF(HEX2DEC(RIGHT(E1872,4))&gt;=32768,HEX2DEC(RIGHT(E1872,4))-65536,HEX2DEC(RIGHT(E1872,4)))/Codes!$N$2</f>
        <v>0</v>
      </c>
      <c r="R1872" s="1">
        <f>IF(HEX2DEC(LEFT(F1872,4))&gt;=32768,HEX2DEC(LEFT(F1872,4))-65536,HEX2DEC(LEFT(F1872,4)))/Codes!$N$2</f>
        <v>0</v>
      </c>
      <c r="S1872" s="1">
        <f>IF(HEX2DEC(RIGHT(F1872,4))&gt;=32768,HEX2DEC(RIGHT(F1872,4))-65536,HEX2DEC(RIGHT(F1872,4)))/Codes!$N$2</f>
        <v>0</v>
      </c>
      <c r="T1872" s="18">
        <f t="shared" si="531"/>
        <v>361</v>
      </c>
      <c r="U1872" s="1">
        <f t="shared" si="532"/>
        <v>85</v>
      </c>
      <c r="V1872" s="1">
        <f t="shared" si="533"/>
        <v>0</v>
      </c>
      <c r="W1872" s="1" t="str">
        <f t="shared" si="534"/>
        <v>100</v>
      </c>
      <c r="X1872" s="1">
        <f t="shared" si="535"/>
        <v>1</v>
      </c>
      <c r="Y1872" s="1">
        <f t="shared" si="536"/>
        <v>30</v>
      </c>
      <c r="Z1872" s="1" t="str">
        <f>VLOOKUP(BIN2DEC(MID(HEX2BIN(MID(H1872,3,2),8),2,5)),Codes!$E$1:$F$18,2)</f>
        <v>Slash</v>
      </c>
      <c r="AA1872" s="6" t="str">
        <f t="shared" si="537"/>
        <v>0</v>
      </c>
      <c r="AB1872" s="1">
        <f t="shared" si="538"/>
        <v>0</v>
      </c>
      <c r="AC1872" s="1" t="str">
        <f>VLOOKUP(BIN2DEC(RIGHT(HEX2BIN(MID(H1872,6,1),4),1)&amp;LEFT(HEX2BIN(MID(H1872,7,1),4),1)),Codes!$K$1:$L$5,2)</f>
        <v>L</v>
      </c>
      <c r="AD1872" s="1" t="str">
        <f>VLOOKUP(BIN2DEC(RIGHT(HEX2BIN(MID(H1872,7,1),4),3)&amp;LEFT(HEX2BIN(MID(H1872,8,1),4),2)),Codes!$H$2:$I$33,2)</f>
        <v>Slash</v>
      </c>
      <c r="AE1872" s="1" t="str">
        <f t="shared" si="539"/>
        <v>1</v>
      </c>
      <c r="AF1872" s="1" t="str">
        <f t="shared" si="540"/>
        <v>1</v>
      </c>
      <c r="AH1872" s="6">
        <f t="shared" si="541"/>
        <v>67</v>
      </c>
    </row>
    <row r="1873" spans="1:34">
      <c r="A1873" s="3" t="s">
        <v>10118</v>
      </c>
      <c r="B1873" s="1" t="s">
        <v>46</v>
      </c>
      <c r="C1873" s="6" t="s">
        <v>1177</v>
      </c>
      <c r="D1873" s="9" t="s">
        <v>10119</v>
      </c>
      <c r="E1873" s="9" t="s">
        <v>1188</v>
      </c>
      <c r="F1873" s="9" t="s">
        <v>91</v>
      </c>
      <c r="G1873" s="9" t="s">
        <v>5151</v>
      </c>
      <c r="H1873" s="9" t="s">
        <v>2377</v>
      </c>
      <c r="J1873" s="6" t="str">
        <f t="shared" si="525"/>
        <v>001011</v>
      </c>
      <c r="K1873" s="1">
        <f t="shared" si="526"/>
        <v>0</v>
      </c>
      <c r="L1873" s="6" t="str">
        <f t="shared" si="527"/>
        <v>00000</v>
      </c>
      <c r="M1873" s="1">
        <f t="shared" si="528"/>
        <v>26</v>
      </c>
      <c r="N1873" s="6" t="str">
        <f t="shared" si="529"/>
        <v>00</v>
      </c>
      <c r="O1873" s="1">
        <f t="shared" si="530"/>
        <v>18</v>
      </c>
      <c r="P1873" s="1">
        <f>IF(HEX2DEC(LEFT(E1873,4))&gt;=32768,HEX2DEC(LEFT(E1873,4))-65536,HEX2DEC(LEFT(E1873,4)))/Codes!$N$2</f>
        <v>3.2</v>
      </c>
      <c r="Q1873" s="1">
        <f>IF(HEX2DEC(RIGHT(E1873,4))&gt;=32768,HEX2DEC(RIGHT(E1873,4))-65536,HEX2DEC(RIGHT(E1873,4)))/Codes!$N$2</f>
        <v>3.6</v>
      </c>
      <c r="R1873" s="1">
        <f>IF(HEX2DEC(LEFT(F1873,4))&gt;=32768,HEX2DEC(LEFT(F1873,4))-65536,HEX2DEC(LEFT(F1873,4)))/Codes!$N$2</f>
        <v>0</v>
      </c>
      <c r="S1873" s="1">
        <f>IF(HEX2DEC(RIGHT(F1873,4))&gt;=32768,HEX2DEC(RIGHT(F1873,4))-65536,HEX2DEC(RIGHT(F1873,4)))/Codes!$N$2</f>
        <v>0</v>
      </c>
      <c r="T1873" s="18">
        <f t="shared" si="531"/>
        <v>65</v>
      </c>
      <c r="U1873" s="1">
        <f t="shared" si="532"/>
        <v>100</v>
      </c>
      <c r="V1873" s="1">
        <f t="shared" si="533"/>
        <v>0</v>
      </c>
      <c r="W1873" s="1" t="str">
        <f t="shared" si="534"/>
        <v>100</v>
      </c>
      <c r="X1873" s="1">
        <f t="shared" si="535"/>
        <v>3</v>
      </c>
      <c r="Y1873" s="1">
        <f t="shared" si="536"/>
        <v>30</v>
      </c>
      <c r="Z1873" s="1" t="str">
        <f>VLOOKUP(BIN2DEC(MID(HEX2BIN(MID(H1873,3,2),8),2,5)),Codes!$E$1:$F$18,2)</f>
        <v>Slash</v>
      </c>
      <c r="AA1873" s="6" t="str">
        <f t="shared" si="537"/>
        <v>0</v>
      </c>
      <c r="AB1873" s="1">
        <f t="shared" si="538"/>
        <v>0</v>
      </c>
      <c r="AC1873" s="1" t="str">
        <f>VLOOKUP(BIN2DEC(RIGHT(HEX2BIN(MID(H1873,6,1),4),1)&amp;LEFT(HEX2BIN(MID(H1873,7,1),4),1)),Codes!$K$1:$L$5,2)</f>
        <v>L</v>
      </c>
      <c r="AD1873" s="1" t="str">
        <f>VLOOKUP(BIN2DEC(RIGHT(HEX2BIN(MID(H1873,7,1),4),3)&amp;LEFT(HEX2BIN(MID(H1873,8,1),4),2)),Codes!$H$2:$I$33,2)</f>
        <v>Slash</v>
      </c>
      <c r="AE1873" s="1" t="str">
        <f t="shared" si="539"/>
        <v>1</v>
      </c>
      <c r="AF1873" s="1" t="str">
        <f t="shared" si="540"/>
        <v>1</v>
      </c>
      <c r="AH1873" s="6">
        <f t="shared" si="541"/>
        <v>67</v>
      </c>
    </row>
    <row r="1874" spans="1:34">
      <c r="A1874" s="3" t="s">
        <v>10120</v>
      </c>
      <c r="B1874" s="1" t="s">
        <v>46</v>
      </c>
      <c r="C1874" s="6" t="s">
        <v>1177</v>
      </c>
      <c r="D1874" s="9" t="s">
        <v>10121</v>
      </c>
      <c r="E1874" s="9" t="s">
        <v>1108</v>
      </c>
      <c r="F1874" s="9" t="s">
        <v>91</v>
      </c>
      <c r="G1874" s="9" t="s">
        <v>5151</v>
      </c>
      <c r="H1874" s="9" t="s">
        <v>2377</v>
      </c>
      <c r="J1874" s="6" t="str">
        <f t="shared" si="525"/>
        <v>001011</v>
      </c>
      <c r="K1874" s="1">
        <f t="shared" si="526"/>
        <v>1</v>
      </c>
      <c r="L1874" s="6" t="str">
        <f t="shared" si="527"/>
        <v>00000</v>
      </c>
      <c r="M1874" s="1">
        <f t="shared" si="528"/>
        <v>26</v>
      </c>
      <c r="N1874" s="6" t="str">
        <f t="shared" si="529"/>
        <v>00</v>
      </c>
      <c r="O1874" s="1">
        <f t="shared" si="530"/>
        <v>20</v>
      </c>
      <c r="P1874" s="1">
        <f>IF(HEX2DEC(LEFT(E1874,4))&gt;=32768,HEX2DEC(LEFT(E1874,4))-65536,HEX2DEC(LEFT(E1874,4)))/Codes!$N$2</f>
        <v>4</v>
      </c>
      <c r="Q1874" s="1">
        <f>IF(HEX2DEC(RIGHT(E1874,4))&gt;=32768,HEX2DEC(RIGHT(E1874,4))-65536,HEX2DEC(RIGHT(E1874,4)))/Codes!$N$2</f>
        <v>2</v>
      </c>
      <c r="R1874" s="1">
        <f>IF(HEX2DEC(LEFT(F1874,4))&gt;=32768,HEX2DEC(LEFT(F1874,4))-65536,HEX2DEC(LEFT(F1874,4)))/Codes!$N$2</f>
        <v>0</v>
      </c>
      <c r="S1874" s="1">
        <f>IF(HEX2DEC(RIGHT(F1874,4))&gt;=32768,HEX2DEC(RIGHT(F1874,4))-65536,HEX2DEC(RIGHT(F1874,4)))/Codes!$N$2</f>
        <v>0</v>
      </c>
      <c r="T1874" s="18">
        <f t="shared" si="531"/>
        <v>65</v>
      </c>
      <c r="U1874" s="1">
        <f t="shared" si="532"/>
        <v>100</v>
      </c>
      <c r="V1874" s="1">
        <f t="shared" si="533"/>
        <v>0</v>
      </c>
      <c r="W1874" s="1" t="str">
        <f t="shared" si="534"/>
        <v>100</v>
      </c>
      <c r="X1874" s="1">
        <f t="shared" si="535"/>
        <v>3</v>
      </c>
      <c r="Y1874" s="1">
        <f t="shared" si="536"/>
        <v>30</v>
      </c>
      <c r="Z1874" s="1" t="str">
        <f>VLOOKUP(BIN2DEC(MID(HEX2BIN(MID(H1874,3,2),8),2,5)),Codes!$E$1:$F$18,2)</f>
        <v>Slash</v>
      </c>
      <c r="AA1874" s="6" t="str">
        <f t="shared" si="537"/>
        <v>0</v>
      </c>
      <c r="AB1874" s="1">
        <f t="shared" si="538"/>
        <v>0</v>
      </c>
      <c r="AC1874" s="1" t="str">
        <f>VLOOKUP(BIN2DEC(RIGHT(HEX2BIN(MID(H1874,6,1),4),1)&amp;LEFT(HEX2BIN(MID(H1874,7,1),4),1)),Codes!$K$1:$L$5,2)</f>
        <v>L</v>
      </c>
      <c r="AD1874" s="1" t="str">
        <f>VLOOKUP(BIN2DEC(RIGHT(HEX2BIN(MID(H1874,7,1),4),3)&amp;LEFT(HEX2BIN(MID(H1874,8,1),4),2)),Codes!$H$2:$I$33,2)</f>
        <v>Slash</v>
      </c>
      <c r="AE1874" s="1" t="str">
        <f t="shared" si="539"/>
        <v>1</v>
      </c>
      <c r="AF1874" s="1" t="str">
        <f t="shared" si="540"/>
        <v>1</v>
      </c>
      <c r="AH1874" s="6">
        <f t="shared" si="541"/>
        <v>67</v>
      </c>
    </row>
    <row r="1875" spans="1:34">
      <c r="A1875" s="3" t="s">
        <v>10122</v>
      </c>
      <c r="B1875" s="1" t="s">
        <v>46</v>
      </c>
      <c r="C1875" s="6" t="s">
        <v>1177</v>
      </c>
      <c r="D1875" s="9" t="s">
        <v>10123</v>
      </c>
      <c r="E1875" s="9" t="s">
        <v>212</v>
      </c>
      <c r="F1875" s="9" t="s">
        <v>91</v>
      </c>
      <c r="G1875" s="9" t="s">
        <v>5151</v>
      </c>
      <c r="H1875" s="9" t="s">
        <v>2377</v>
      </c>
      <c r="J1875" s="6" t="str">
        <f t="shared" si="525"/>
        <v>001011</v>
      </c>
      <c r="K1875" s="1">
        <f t="shared" si="526"/>
        <v>2</v>
      </c>
      <c r="L1875" s="6" t="str">
        <f t="shared" si="527"/>
        <v>00000</v>
      </c>
      <c r="M1875" s="1">
        <f t="shared" si="528"/>
        <v>23</v>
      </c>
      <c r="N1875" s="6" t="str">
        <f t="shared" si="529"/>
        <v>00</v>
      </c>
      <c r="O1875" s="1">
        <f t="shared" si="530"/>
        <v>20</v>
      </c>
      <c r="P1875" s="1">
        <f>IF(HEX2DEC(LEFT(E1875,4))&gt;=32768,HEX2DEC(LEFT(E1875,4))-65536,HEX2DEC(LEFT(E1875,4)))/Codes!$N$2</f>
        <v>2.8</v>
      </c>
      <c r="Q1875" s="1">
        <f>IF(HEX2DEC(RIGHT(E1875,4))&gt;=32768,HEX2DEC(RIGHT(E1875,4))-65536,HEX2DEC(RIGHT(E1875,4)))/Codes!$N$2</f>
        <v>0</v>
      </c>
      <c r="R1875" s="1">
        <f>IF(HEX2DEC(LEFT(F1875,4))&gt;=32768,HEX2DEC(LEFT(F1875,4))-65536,HEX2DEC(LEFT(F1875,4)))/Codes!$N$2</f>
        <v>0</v>
      </c>
      <c r="S1875" s="1">
        <f>IF(HEX2DEC(RIGHT(F1875,4))&gt;=32768,HEX2DEC(RIGHT(F1875,4))-65536,HEX2DEC(RIGHT(F1875,4)))/Codes!$N$2</f>
        <v>0</v>
      </c>
      <c r="T1875" s="18">
        <f t="shared" si="531"/>
        <v>65</v>
      </c>
      <c r="U1875" s="1">
        <f t="shared" si="532"/>
        <v>100</v>
      </c>
      <c r="V1875" s="1">
        <f t="shared" si="533"/>
        <v>0</v>
      </c>
      <c r="W1875" s="1" t="str">
        <f t="shared" si="534"/>
        <v>100</v>
      </c>
      <c r="X1875" s="1">
        <f t="shared" si="535"/>
        <v>3</v>
      </c>
      <c r="Y1875" s="1">
        <f t="shared" si="536"/>
        <v>30</v>
      </c>
      <c r="Z1875" s="1" t="str">
        <f>VLOOKUP(BIN2DEC(MID(HEX2BIN(MID(H1875,3,2),8),2,5)),Codes!$E$1:$F$18,2)</f>
        <v>Slash</v>
      </c>
      <c r="AA1875" s="6" t="str">
        <f t="shared" si="537"/>
        <v>0</v>
      </c>
      <c r="AB1875" s="1">
        <f t="shared" si="538"/>
        <v>0</v>
      </c>
      <c r="AC1875" s="1" t="str">
        <f>VLOOKUP(BIN2DEC(RIGHT(HEX2BIN(MID(H1875,6,1),4),1)&amp;LEFT(HEX2BIN(MID(H1875,7,1),4),1)),Codes!$K$1:$L$5,2)</f>
        <v>L</v>
      </c>
      <c r="AD1875" s="1" t="str">
        <f>VLOOKUP(BIN2DEC(RIGHT(HEX2BIN(MID(H1875,7,1),4),3)&amp;LEFT(HEX2BIN(MID(H1875,8,1),4),2)),Codes!$H$2:$I$33,2)</f>
        <v>Slash</v>
      </c>
      <c r="AE1875" s="1" t="str">
        <f t="shared" si="539"/>
        <v>1</v>
      </c>
      <c r="AF1875" s="1" t="str">
        <f t="shared" si="540"/>
        <v>1</v>
      </c>
      <c r="AH1875" s="6">
        <f t="shared" si="541"/>
        <v>67</v>
      </c>
    </row>
    <row r="1876" spans="1:34">
      <c r="A1876" s="3" t="s">
        <v>10124</v>
      </c>
      <c r="B1876" s="1" t="s">
        <v>46</v>
      </c>
      <c r="C1876" s="6" t="s">
        <v>1177</v>
      </c>
      <c r="D1876" s="9" t="s">
        <v>10125</v>
      </c>
      <c r="E1876" s="9" t="s">
        <v>207</v>
      </c>
      <c r="F1876" s="9" t="s">
        <v>91</v>
      </c>
      <c r="G1876" s="9" t="s">
        <v>10126</v>
      </c>
      <c r="H1876" s="9" t="s">
        <v>2377</v>
      </c>
      <c r="J1876" s="6" t="str">
        <f t="shared" si="525"/>
        <v>001011</v>
      </c>
      <c r="K1876" s="1">
        <f t="shared" si="526"/>
        <v>3</v>
      </c>
      <c r="L1876" s="6" t="str">
        <f t="shared" si="527"/>
        <v>00000</v>
      </c>
      <c r="M1876" s="1">
        <f t="shared" si="528"/>
        <v>19</v>
      </c>
      <c r="N1876" s="6" t="str">
        <f t="shared" si="529"/>
        <v>00</v>
      </c>
      <c r="O1876" s="1">
        <f t="shared" si="530"/>
        <v>20</v>
      </c>
      <c r="P1876" s="1">
        <f>IF(HEX2DEC(LEFT(E1876,4))&gt;=32768,HEX2DEC(LEFT(E1876,4))-65536,HEX2DEC(LEFT(E1876,4)))/Codes!$N$2</f>
        <v>4</v>
      </c>
      <c r="Q1876" s="1">
        <f>IF(HEX2DEC(RIGHT(E1876,4))&gt;=32768,HEX2DEC(RIGHT(E1876,4))-65536,HEX2DEC(RIGHT(E1876,4)))/Codes!$N$2</f>
        <v>0</v>
      </c>
      <c r="R1876" s="1">
        <f>IF(HEX2DEC(LEFT(F1876,4))&gt;=32768,HEX2DEC(LEFT(F1876,4))-65536,HEX2DEC(LEFT(F1876,4)))/Codes!$N$2</f>
        <v>0</v>
      </c>
      <c r="S1876" s="1">
        <f>IF(HEX2DEC(RIGHT(F1876,4))&gt;=32768,HEX2DEC(RIGHT(F1876,4))-65536,HEX2DEC(RIGHT(F1876,4)))/Codes!$N$2</f>
        <v>0</v>
      </c>
      <c r="T1876" s="18">
        <f t="shared" si="531"/>
        <v>65</v>
      </c>
      <c r="U1876" s="1">
        <f t="shared" si="532"/>
        <v>100</v>
      </c>
      <c r="V1876" s="1">
        <f t="shared" si="533"/>
        <v>0</v>
      </c>
      <c r="W1876" s="1" t="str">
        <f t="shared" si="534"/>
        <v>100</v>
      </c>
      <c r="X1876" s="1">
        <f t="shared" si="535"/>
        <v>1</v>
      </c>
      <c r="Y1876" s="1">
        <f t="shared" si="536"/>
        <v>30</v>
      </c>
      <c r="Z1876" s="1" t="str">
        <f>VLOOKUP(BIN2DEC(MID(HEX2BIN(MID(H1876,3,2),8),2,5)),Codes!$E$1:$F$18,2)</f>
        <v>Slash</v>
      </c>
      <c r="AA1876" s="6" t="str">
        <f t="shared" si="537"/>
        <v>0</v>
      </c>
      <c r="AB1876" s="1">
        <f t="shared" si="538"/>
        <v>0</v>
      </c>
      <c r="AC1876" s="1" t="str">
        <f>VLOOKUP(BIN2DEC(RIGHT(HEX2BIN(MID(H1876,6,1),4),1)&amp;LEFT(HEX2BIN(MID(H1876,7,1),4),1)),Codes!$K$1:$L$5,2)</f>
        <v>L</v>
      </c>
      <c r="AD1876" s="1" t="str">
        <f>VLOOKUP(BIN2DEC(RIGHT(HEX2BIN(MID(H1876,7,1),4),3)&amp;LEFT(HEX2BIN(MID(H1876,8,1),4),2)),Codes!$H$2:$I$33,2)</f>
        <v>Slash</v>
      </c>
      <c r="AE1876" s="1" t="str">
        <f t="shared" si="539"/>
        <v>1</v>
      </c>
      <c r="AF1876" s="1" t="str">
        <f t="shared" si="540"/>
        <v>1</v>
      </c>
      <c r="AH1876" s="6">
        <f t="shared" si="541"/>
        <v>67</v>
      </c>
    </row>
    <row r="1877" spans="1:34">
      <c r="A1877" s="3" t="s">
        <v>10127</v>
      </c>
      <c r="B1877" s="1" t="s">
        <v>46</v>
      </c>
      <c r="C1877" s="6" t="s">
        <v>393</v>
      </c>
      <c r="D1877" s="9" t="s">
        <v>9999</v>
      </c>
      <c r="E1877" s="9" t="s">
        <v>1188</v>
      </c>
      <c r="F1877" s="9" t="s">
        <v>91</v>
      </c>
      <c r="G1877" s="9" t="s">
        <v>10128</v>
      </c>
      <c r="H1877" s="9" t="s">
        <v>7047</v>
      </c>
      <c r="J1877" s="6" t="str">
        <f t="shared" si="525"/>
        <v>001011</v>
      </c>
      <c r="K1877" s="1">
        <f t="shared" si="526"/>
        <v>0</v>
      </c>
      <c r="L1877" s="6" t="str">
        <f t="shared" si="527"/>
        <v>00000</v>
      </c>
      <c r="M1877" s="1">
        <f t="shared" si="528"/>
        <v>26</v>
      </c>
      <c r="N1877" s="6" t="str">
        <f t="shared" si="529"/>
        <v>00</v>
      </c>
      <c r="O1877" s="1">
        <f t="shared" si="530"/>
        <v>4</v>
      </c>
      <c r="P1877" s="1">
        <f>IF(HEX2DEC(LEFT(E1877,4))&gt;=32768,HEX2DEC(LEFT(E1877,4))-65536,HEX2DEC(LEFT(E1877,4)))/Codes!$N$2</f>
        <v>3.2</v>
      </c>
      <c r="Q1877" s="1">
        <f>IF(HEX2DEC(RIGHT(E1877,4))&gt;=32768,HEX2DEC(RIGHT(E1877,4))-65536,HEX2DEC(RIGHT(E1877,4)))/Codes!$N$2</f>
        <v>3.6</v>
      </c>
      <c r="R1877" s="1">
        <f>IF(HEX2DEC(LEFT(F1877,4))&gt;=32768,HEX2DEC(LEFT(F1877,4))-65536,HEX2DEC(LEFT(F1877,4)))/Codes!$N$2</f>
        <v>0</v>
      </c>
      <c r="S1877" s="1">
        <f>IF(HEX2DEC(RIGHT(F1877,4))&gt;=32768,HEX2DEC(RIGHT(F1877,4))-65536,HEX2DEC(RIGHT(F1877,4)))/Codes!$N$2</f>
        <v>0</v>
      </c>
      <c r="T1877" s="18">
        <f t="shared" si="531"/>
        <v>98</v>
      </c>
      <c r="U1877" s="1">
        <f t="shared" si="532"/>
        <v>100</v>
      </c>
      <c r="V1877" s="1">
        <f t="shared" si="533"/>
        <v>34</v>
      </c>
      <c r="W1877" s="1" t="str">
        <f t="shared" si="534"/>
        <v>100</v>
      </c>
      <c r="X1877" s="1">
        <f t="shared" si="535"/>
        <v>3</v>
      </c>
      <c r="Y1877" s="1">
        <f t="shared" si="536"/>
        <v>40</v>
      </c>
      <c r="Z1877" s="1" t="str">
        <f>VLOOKUP(BIN2DEC(MID(HEX2BIN(MID(H1877,3,2),8),2,5)),Codes!$E$1:$F$18,2)</f>
        <v>Slash</v>
      </c>
      <c r="AA1877" s="6" t="str">
        <f t="shared" si="537"/>
        <v>0</v>
      </c>
      <c r="AB1877" s="1">
        <f t="shared" si="538"/>
        <v>0</v>
      </c>
      <c r="AC1877" s="1" t="str">
        <f>VLOOKUP(BIN2DEC(RIGHT(HEX2BIN(MID(H1877,6,1),4),1)&amp;LEFT(HEX2BIN(MID(H1877,7,1),4),1)),Codes!$K$1:$L$5,2)</f>
        <v>S</v>
      </c>
      <c r="AD1877" s="1" t="str">
        <f>VLOOKUP(BIN2DEC(RIGHT(HEX2BIN(MID(H1877,7,1),4),3)&amp;LEFT(HEX2BIN(MID(H1877,8,1),4),2)),Codes!$H$2:$I$33,2)</f>
        <v>Slash</v>
      </c>
      <c r="AE1877" s="1" t="str">
        <f t="shared" si="539"/>
        <v>1</v>
      </c>
      <c r="AF1877" s="1" t="str">
        <f t="shared" si="540"/>
        <v>1</v>
      </c>
      <c r="AH1877" s="6">
        <f t="shared" si="541"/>
        <v>3</v>
      </c>
    </row>
    <row r="1878" spans="1:34">
      <c r="A1878" s="3" t="s">
        <v>10129</v>
      </c>
      <c r="B1878" s="1" t="s">
        <v>46</v>
      </c>
      <c r="C1878" s="6" t="s">
        <v>393</v>
      </c>
      <c r="D1878" s="9" t="s">
        <v>10130</v>
      </c>
      <c r="E1878" s="9" t="s">
        <v>1192</v>
      </c>
      <c r="F1878" s="9" t="s">
        <v>91</v>
      </c>
      <c r="G1878" s="9" t="s">
        <v>10131</v>
      </c>
      <c r="H1878" s="9" t="s">
        <v>7047</v>
      </c>
      <c r="J1878" s="6" t="str">
        <f t="shared" si="525"/>
        <v>001011</v>
      </c>
      <c r="K1878" s="1">
        <f t="shared" si="526"/>
        <v>1</v>
      </c>
      <c r="L1878" s="6" t="str">
        <f t="shared" si="527"/>
        <v>00000</v>
      </c>
      <c r="M1878" s="1">
        <f t="shared" si="528"/>
        <v>26</v>
      </c>
      <c r="N1878" s="6" t="str">
        <f t="shared" si="529"/>
        <v>00</v>
      </c>
      <c r="O1878" s="1">
        <f t="shared" si="530"/>
        <v>4</v>
      </c>
      <c r="P1878" s="1">
        <f>IF(HEX2DEC(LEFT(E1878,4))&gt;=32768,HEX2DEC(LEFT(E1878,4))-65536,HEX2DEC(LEFT(E1878,4)))/Codes!$N$2</f>
        <v>3.2</v>
      </c>
      <c r="Q1878" s="1">
        <f>IF(HEX2DEC(RIGHT(E1878,4))&gt;=32768,HEX2DEC(RIGHT(E1878,4))-65536,HEX2DEC(RIGHT(E1878,4)))/Codes!$N$2</f>
        <v>1.8</v>
      </c>
      <c r="R1878" s="1">
        <f>IF(HEX2DEC(LEFT(F1878,4))&gt;=32768,HEX2DEC(LEFT(F1878,4))-65536,HEX2DEC(LEFT(F1878,4)))/Codes!$N$2</f>
        <v>0</v>
      </c>
      <c r="S1878" s="1">
        <f>IF(HEX2DEC(RIGHT(F1878,4))&gt;=32768,HEX2DEC(RIGHT(F1878,4))-65536,HEX2DEC(RIGHT(F1878,4)))/Codes!$N$2</f>
        <v>0</v>
      </c>
      <c r="T1878" s="18">
        <f t="shared" si="531"/>
        <v>98</v>
      </c>
      <c r="U1878" s="1">
        <f t="shared" si="532"/>
        <v>100</v>
      </c>
      <c r="V1878" s="1">
        <f t="shared" si="533"/>
        <v>134</v>
      </c>
      <c r="W1878" s="1" t="str">
        <f t="shared" si="534"/>
        <v>100</v>
      </c>
      <c r="X1878" s="1">
        <f t="shared" si="535"/>
        <v>3</v>
      </c>
      <c r="Y1878" s="1">
        <f t="shared" si="536"/>
        <v>40</v>
      </c>
      <c r="Z1878" s="1" t="str">
        <f>VLOOKUP(BIN2DEC(MID(HEX2BIN(MID(H1878,3,2),8),2,5)),Codes!$E$1:$F$18,2)</f>
        <v>Slash</v>
      </c>
      <c r="AA1878" s="6" t="str">
        <f t="shared" si="537"/>
        <v>0</v>
      </c>
      <c r="AB1878" s="1">
        <f t="shared" si="538"/>
        <v>0</v>
      </c>
      <c r="AC1878" s="1" t="str">
        <f>VLOOKUP(BIN2DEC(RIGHT(HEX2BIN(MID(H1878,6,1),4),1)&amp;LEFT(HEX2BIN(MID(H1878,7,1),4),1)),Codes!$K$1:$L$5,2)</f>
        <v>S</v>
      </c>
      <c r="AD1878" s="1" t="str">
        <f>VLOOKUP(BIN2DEC(RIGHT(HEX2BIN(MID(H1878,7,1),4),3)&amp;LEFT(HEX2BIN(MID(H1878,8,1),4),2)),Codes!$H$2:$I$33,2)</f>
        <v>Slash</v>
      </c>
      <c r="AE1878" s="1" t="str">
        <f t="shared" si="539"/>
        <v>1</v>
      </c>
      <c r="AF1878" s="1" t="str">
        <f t="shared" si="540"/>
        <v>1</v>
      </c>
      <c r="AH1878" s="6">
        <f t="shared" si="541"/>
        <v>3</v>
      </c>
    </row>
    <row r="1879" spans="1:34">
      <c r="A1879" s="3" t="s">
        <v>10132</v>
      </c>
      <c r="B1879" s="1" t="s">
        <v>46</v>
      </c>
      <c r="C1879" s="6" t="s">
        <v>393</v>
      </c>
      <c r="D1879" s="9" t="s">
        <v>548</v>
      </c>
      <c r="E1879" s="9" t="s">
        <v>307</v>
      </c>
      <c r="F1879" s="9" t="s">
        <v>91</v>
      </c>
      <c r="G1879" s="9" t="s">
        <v>10133</v>
      </c>
      <c r="H1879" s="9" t="s">
        <v>7047</v>
      </c>
      <c r="J1879" s="6" t="str">
        <f t="shared" si="525"/>
        <v>001011</v>
      </c>
      <c r="K1879" s="1">
        <f t="shared" si="526"/>
        <v>2</v>
      </c>
      <c r="L1879" s="6" t="str">
        <f t="shared" si="527"/>
        <v>00000</v>
      </c>
      <c r="M1879" s="1">
        <f t="shared" si="528"/>
        <v>23</v>
      </c>
      <c r="N1879" s="6" t="str">
        <f t="shared" si="529"/>
        <v>00</v>
      </c>
      <c r="O1879" s="1">
        <f t="shared" si="530"/>
        <v>4</v>
      </c>
      <c r="P1879" s="1">
        <f>IF(HEX2DEC(LEFT(E1879,4))&gt;=32768,HEX2DEC(LEFT(E1879,4))-65536,HEX2DEC(LEFT(E1879,4)))/Codes!$N$2</f>
        <v>3.2</v>
      </c>
      <c r="Q1879" s="1">
        <f>IF(HEX2DEC(RIGHT(E1879,4))&gt;=32768,HEX2DEC(RIGHT(E1879,4))-65536,HEX2DEC(RIGHT(E1879,4)))/Codes!$N$2</f>
        <v>0</v>
      </c>
      <c r="R1879" s="1">
        <f>IF(HEX2DEC(LEFT(F1879,4))&gt;=32768,HEX2DEC(LEFT(F1879,4))-65536,HEX2DEC(LEFT(F1879,4)))/Codes!$N$2</f>
        <v>0</v>
      </c>
      <c r="S1879" s="1">
        <f>IF(HEX2DEC(RIGHT(F1879,4))&gt;=32768,HEX2DEC(RIGHT(F1879,4))-65536,HEX2DEC(RIGHT(F1879,4)))/Codes!$N$2</f>
        <v>0</v>
      </c>
      <c r="T1879" s="18">
        <f t="shared" si="531"/>
        <v>98</v>
      </c>
      <c r="U1879" s="1">
        <f t="shared" si="532"/>
        <v>100</v>
      </c>
      <c r="V1879" s="1">
        <f t="shared" si="533"/>
        <v>33</v>
      </c>
      <c r="W1879" s="1" t="str">
        <f t="shared" si="534"/>
        <v>100</v>
      </c>
      <c r="X1879" s="1">
        <f t="shared" si="535"/>
        <v>3</v>
      </c>
      <c r="Y1879" s="1">
        <f t="shared" si="536"/>
        <v>40</v>
      </c>
      <c r="Z1879" s="1" t="str">
        <f>VLOOKUP(BIN2DEC(MID(HEX2BIN(MID(H1879,3,2),8),2,5)),Codes!$E$1:$F$18,2)</f>
        <v>Slash</v>
      </c>
      <c r="AA1879" s="6" t="str">
        <f t="shared" si="537"/>
        <v>0</v>
      </c>
      <c r="AB1879" s="1">
        <f t="shared" si="538"/>
        <v>0</v>
      </c>
      <c r="AC1879" s="1" t="str">
        <f>VLOOKUP(BIN2DEC(RIGHT(HEX2BIN(MID(H1879,6,1),4),1)&amp;LEFT(HEX2BIN(MID(H1879,7,1),4),1)),Codes!$K$1:$L$5,2)</f>
        <v>S</v>
      </c>
      <c r="AD1879" s="1" t="str">
        <f>VLOOKUP(BIN2DEC(RIGHT(HEX2BIN(MID(H1879,7,1),4),3)&amp;LEFT(HEX2BIN(MID(H1879,8,1),4),2)),Codes!$H$2:$I$33,2)</f>
        <v>Slash</v>
      </c>
      <c r="AE1879" s="1" t="str">
        <f t="shared" si="539"/>
        <v>1</v>
      </c>
      <c r="AF1879" s="1" t="str">
        <f t="shared" si="540"/>
        <v>1</v>
      </c>
      <c r="AH1879" s="6">
        <f t="shared" si="541"/>
        <v>3</v>
      </c>
    </row>
    <row r="1880" spans="1:34">
      <c r="A1880" s="3" t="s">
        <v>10134</v>
      </c>
      <c r="B1880" s="1" t="s">
        <v>46</v>
      </c>
      <c r="C1880" s="6" t="s">
        <v>393</v>
      </c>
      <c r="D1880" s="9" t="s">
        <v>1442</v>
      </c>
      <c r="E1880" s="9" t="s">
        <v>824</v>
      </c>
      <c r="F1880" s="9" t="s">
        <v>91</v>
      </c>
      <c r="G1880" s="9" t="s">
        <v>10133</v>
      </c>
      <c r="H1880" s="9" t="s">
        <v>7047</v>
      </c>
      <c r="J1880" s="6" t="str">
        <f t="shared" si="525"/>
        <v>001011</v>
      </c>
      <c r="K1880" s="1">
        <f t="shared" si="526"/>
        <v>3</v>
      </c>
      <c r="L1880" s="6" t="str">
        <f t="shared" si="527"/>
        <v>00000</v>
      </c>
      <c r="M1880" s="1">
        <f t="shared" si="528"/>
        <v>19</v>
      </c>
      <c r="N1880" s="6" t="str">
        <f t="shared" si="529"/>
        <v>00</v>
      </c>
      <c r="O1880" s="1">
        <f t="shared" si="530"/>
        <v>4</v>
      </c>
      <c r="P1880" s="1">
        <f>IF(HEX2DEC(LEFT(E1880,4))&gt;=32768,HEX2DEC(LEFT(E1880,4))-65536,HEX2DEC(LEFT(E1880,4)))/Codes!$N$2</f>
        <v>2</v>
      </c>
      <c r="Q1880" s="1">
        <f>IF(HEX2DEC(RIGHT(E1880,4))&gt;=32768,HEX2DEC(RIGHT(E1880,4))-65536,HEX2DEC(RIGHT(E1880,4)))/Codes!$N$2</f>
        <v>0</v>
      </c>
      <c r="R1880" s="1">
        <f>IF(HEX2DEC(LEFT(F1880,4))&gt;=32768,HEX2DEC(LEFT(F1880,4))-65536,HEX2DEC(LEFT(F1880,4)))/Codes!$N$2</f>
        <v>0</v>
      </c>
      <c r="S1880" s="1">
        <f>IF(HEX2DEC(RIGHT(F1880,4))&gt;=32768,HEX2DEC(RIGHT(F1880,4))-65536,HEX2DEC(RIGHT(F1880,4)))/Codes!$N$2</f>
        <v>0</v>
      </c>
      <c r="T1880" s="18">
        <f t="shared" si="531"/>
        <v>98</v>
      </c>
      <c r="U1880" s="1">
        <f t="shared" si="532"/>
        <v>100</v>
      </c>
      <c r="V1880" s="1">
        <f t="shared" si="533"/>
        <v>33</v>
      </c>
      <c r="W1880" s="1" t="str">
        <f t="shared" si="534"/>
        <v>100</v>
      </c>
      <c r="X1880" s="1">
        <f t="shared" si="535"/>
        <v>3</v>
      </c>
      <c r="Y1880" s="1">
        <f t="shared" si="536"/>
        <v>40</v>
      </c>
      <c r="Z1880" s="1" t="str">
        <f>VLOOKUP(BIN2DEC(MID(HEX2BIN(MID(H1880,3,2),8),2,5)),Codes!$E$1:$F$18,2)</f>
        <v>Slash</v>
      </c>
      <c r="AA1880" s="6" t="str">
        <f t="shared" si="537"/>
        <v>0</v>
      </c>
      <c r="AB1880" s="1">
        <f t="shared" si="538"/>
        <v>0</v>
      </c>
      <c r="AC1880" s="1" t="str">
        <f>VLOOKUP(BIN2DEC(RIGHT(HEX2BIN(MID(H1880,6,1),4),1)&amp;LEFT(HEX2BIN(MID(H1880,7,1),4),1)),Codes!$K$1:$L$5,2)</f>
        <v>S</v>
      </c>
      <c r="AD1880" s="1" t="str">
        <f>VLOOKUP(BIN2DEC(RIGHT(HEX2BIN(MID(H1880,7,1),4),3)&amp;LEFT(HEX2BIN(MID(H1880,8,1),4),2)),Codes!$H$2:$I$33,2)</f>
        <v>Slash</v>
      </c>
      <c r="AE1880" s="1" t="str">
        <f t="shared" si="539"/>
        <v>1</v>
      </c>
      <c r="AF1880" s="1" t="str">
        <f t="shared" si="540"/>
        <v>1</v>
      </c>
      <c r="AH1880" s="6">
        <f t="shared" si="541"/>
        <v>3</v>
      </c>
    </row>
    <row r="1881" spans="1:34">
      <c r="A1881" s="3" t="s">
        <v>10135</v>
      </c>
      <c r="B1881" s="1" t="s">
        <v>46</v>
      </c>
      <c r="C1881" s="6" t="s">
        <v>410</v>
      </c>
      <c r="D1881" s="9" t="s">
        <v>10010</v>
      </c>
      <c r="E1881" s="9" t="s">
        <v>1188</v>
      </c>
      <c r="F1881" s="9" t="s">
        <v>91</v>
      </c>
      <c r="G1881" s="9" t="s">
        <v>6529</v>
      </c>
      <c r="H1881" s="9" t="s">
        <v>1017</v>
      </c>
      <c r="J1881" s="6" t="str">
        <f t="shared" si="525"/>
        <v>001011</v>
      </c>
      <c r="K1881" s="1">
        <f t="shared" si="526"/>
        <v>0</v>
      </c>
      <c r="L1881" s="6" t="str">
        <f t="shared" si="527"/>
        <v>00000</v>
      </c>
      <c r="M1881" s="1">
        <f t="shared" si="528"/>
        <v>26</v>
      </c>
      <c r="N1881" s="6" t="str">
        <f t="shared" si="529"/>
        <v>00</v>
      </c>
      <c r="O1881" s="1">
        <f t="shared" si="530"/>
        <v>2</v>
      </c>
      <c r="P1881" s="1">
        <f>IF(HEX2DEC(LEFT(E1881,4))&gt;=32768,HEX2DEC(LEFT(E1881,4))-65536,HEX2DEC(LEFT(E1881,4)))/Codes!$N$2</f>
        <v>3.2</v>
      </c>
      <c r="Q1881" s="1">
        <f>IF(HEX2DEC(RIGHT(E1881,4))&gt;=32768,HEX2DEC(RIGHT(E1881,4))-65536,HEX2DEC(RIGHT(E1881,4)))/Codes!$N$2</f>
        <v>3.6</v>
      </c>
      <c r="R1881" s="1">
        <f>IF(HEX2DEC(LEFT(F1881,4))&gt;=32768,HEX2DEC(LEFT(F1881,4))-65536,HEX2DEC(LEFT(F1881,4)))/Codes!$N$2</f>
        <v>0</v>
      </c>
      <c r="S1881" s="1">
        <f>IF(HEX2DEC(RIGHT(F1881,4))&gt;=32768,HEX2DEC(RIGHT(F1881,4))-65536,HEX2DEC(RIGHT(F1881,4)))/Codes!$N$2</f>
        <v>0</v>
      </c>
      <c r="T1881" s="18">
        <f t="shared" si="531"/>
        <v>90</v>
      </c>
      <c r="U1881" s="1">
        <f t="shared" si="532"/>
        <v>100</v>
      </c>
      <c r="V1881" s="1">
        <f t="shared" si="533"/>
        <v>134</v>
      </c>
      <c r="W1881" s="1" t="str">
        <f t="shared" si="534"/>
        <v>100</v>
      </c>
      <c r="X1881" s="1">
        <f t="shared" si="535"/>
        <v>3</v>
      </c>
      <c r="Y1881" s="1">
        <f t="shared" si="536"/>
        <v>0</v>
      </c>
      <c r="Z1881" s="1" t="str">
        <f>VLOOKUP(BIN2DEC(MID(HEX2BIN(MID(H1881,3,2),8),2,5)),Codes!$E$1:$F$18,2)</f>
        <v>Slash</v>
      </c>
      <c r="AA1881" s="6" t="str">
        <f t="shared" si="537"/>
        <v>0</v>
      </c>
      <c r="AB1881" s="1">
        <f t="shared" si="538"/>
        <v>0</v>
      </c>
      <c r="AC1881" s="1" t="str">
        <f>VLOOKUP(BIN2DEC(RIGHT(HEX2BIN(MID(H1881,6,1),4),1)&amp;LEFT(HEX2BIN(MID(H1881,7,1),4),1)),Codes!$K$1:$L$5,2)</f>
        <v>M</v>
      </c>
      <c r="AD1881" s="1" t="str">
        <f>VLOOKUP(BIN2DEC(RIGHT(HEX2BIN(MID(H1881,7,1),4),3)&amp;LEFT(HEX2BIN(MID(H1881,8,1),4),2)),Codes!$H$2:$I$33,2)</f>
        <v>Slash</v>
      </c>
      <c r="AE1881" s="1" t="str">
        <f t="shared" si="539"/>
        <v>1</v>
      </c>
      <c r="AF1881" s="1" t="str">
        <f t="shared" si="540"/>
        <v>1</v>
      </c>
      <c r="AH1881" s="6">
        <f t="shared" si="541"/>
        <v>35</v>
      </c>
    </row>
    <row r="1882" spans="1:34">
      <c r="A1882" s="3" t="s">
        <v>10136</v>
      </c>
      <c r="B1882" s="1" t="s">
        <v>46</v>
      </c>
      <c r="C1882" s="6" t="s">
        <v>410</v>
      </c>
      <c r="D1882" s="9" t="s">
        <v>10013</v>
      </c>
      <c r="E1882" s="9" t="s">
        <v>1192</v>
      </c>
      <c r="F1882" s="9" t="s">
        <v>91</v>
      </c>
      <c r="G1882" s="9" t="s">
        <v>10137</v>
      </c>
      <c r="H1882" s="9" t="s">
        <v>1017</v>
      </c>
      <c r="J1882" s="6" t="str">
        <f t="shared" si="525"/>
        <v>001011</v>
      </c>
      <c r="K1882" s="1">
        <f t="shared" si="526"/>
        <v>1</v>
      </c>
      <c r="L1882" s="6" t="str">
        <f t="shared" si="527"/>
        <v>00000</v>
      </c>
      <c r="M1882" s="1">
        <f t="shared" si="528"/>
        <v>26</v>
      </c>
      <c r="N1882" s="6" t="str">
        <f t="shared" si="529"/>
        <v>00</v>
      </c>
      <c r="O1882" s="1">
        <f t="shared" si="530"/>
        <v>2</v>
      </c>
      <c r="P1882" s="1">
        <f>IF(HEX2DEC(LEFT(E1882,4))&gt;=32768,HEX2DEC(LEFT(E1882,4))-65536,HEX2DEC(LEFT(E1882,4)))/Codes!$N$2</f>
        <v>3.2</v>
      </c>
      <c r="Q1882" s="1">
        <f>IF(HEX2DEC(RIGHT(E1882,4))&gt;=32768,HEX2DEC(RIGHT(E1882,4))-65536,HEX2DEC(RIGHT(E1882,4)))/Codes!$N$2</f>
        <v>1.8</v>
      </c>
      <c r="R1882" s="1">
        <f>IF(HEX2DEC(LEFT(F1882,4))&gt;=32768,HEX2DEC(LEFT(F1882,4))-65536,HEX2DEC(LEFT(F1882,4)))/Codes!$N$2</f>
        <v>0</v>
      </c>
      <c r="S1882" s="1">
        <f>IF(HEX2DEC(RIGHT(F1882,4))&gt;=32768,HEX2DEC(RIGHT(F1882,4))-65536,HEX2DEC(RIGHT(F1882,4)))/Codes!$N$2</f>
        <v>0</v>
      </c>
      <c r="T1882" s="18">
        <f t="shared" si="531"/>
        <v>90</v>
      </c>
      <c r="U1882" s="1">
        <f t="shared" si="532"/>
        <v>100</v>
      </c>
      <c r="V1882" s="1">
        <f t="shared" si="533"/>
        <v>33</v>
      </c>
      <c r="W1882" s="1" t="str">
        <f t="shared" si="534"/>
        <v>100</v>
      </c>
      <c r="X1882" s="1">
        <f t="shared" si="535"/>
        <v>3</v>
      </c>
      <c r="Y1882" s="1">
        <f t="shared" si="536"/>
        <v>0</v>
      </c>
      <c r="Z1882" s="1" t="str">
        <f>VLOOKUP(BIN2DEC(MID(HEX2BIN(MID(H1882,3,2),8),2,5)),Codes!$E$1:$F$18,2)</f>
        <v>Slash</v>
      </c>
      <c r="AA1882" s="6" t="str">
        <f t="shared" si="537"/>
        <v>0</v>
      </c>
      <c r="AB1882" s="1">
        <f t="shared" si="538"/>
        <v>0</v>
      </c>
      <c r="AC1882" s="1" t="str">
        <f>VLOOKUP(BIN2DEC(RIGHT(HEX2BIN(MID(H1882,6,1),4),1)&amp;LEFT(HEX2BIN(MID(H1882,7,1),4),1)),Codes!$K$1:$L$5,2)</f>
        <v>M</v>
      </c>
      <c r="AD1882" s="1" t="str">
        <f>VLOOKUP(BIN2DEC(RIGHT(HEX2BIN(MID(H1882,7,1),4),3)&amp;LEFT(HEX2BIN(MID(H1882,8,1),4),2)),Codes!$H$2:$I$33,2)</f>
        <v>Slash</v>
      </c>
      <c r="AE1882" s="1" t="str">
        <f t="shared" si="539"/>
        <v>1</v>
      </c>
      <c r="AF1882" s="1" t="str">
        <f t="shared" si="540"/>
        <v>1</v>
      </c>
      <c r="AH1882" s="6">
        <f t="shared" si="541"/>
        <v>35</v>
      </c>
    </row>
    <row r="1883" spans="1:34">
      <c r="A1883" s="3" t="s">
        <v>10138</v>
      </c>
      <c r="B1883" s="1" t="s">
        <v>46</v>
      </c>
      <c r="C1883" s="6" t="s">
        <v>410</v>
      </c>
      <c r="D1883" s="9" t="s">
        <v>7959</v>
      </c>
      <c r="E1883" s="9" t="s">
        <v>307</v>
      </c>
      <c r="F1883" s="9" t="s">
        <v>91</v>
      </c>
      <c r="G1883" s="9" t="s">
        <v>1206</v>
      </c>
      <c r="H1883" s="9" t="s">
        <v>1017</v>
      </c>
      <c r="J1883" s="6" t="str">
        <f t="shared" si="525"/>
        <v>001011</v>
      </c>
      <c r="K1883" s="1">
        <f t="shared" si="526"/>
        <v>2</v>
      </c>
      <c r="L1883" s="6" t="str">
        <f t="shared" si="527"/>
        <v>00000</v>
      </c>
      <c r="M1883" s="1">
        <f t="shared" si="528"/>
        <v>23</v>
      </c>
      <c r="N1883" s="6" t="str">
        <f t="shared" si="529"/>
        <v>00</v>
      </c>
      <c r="O1883" s="1">
        <f t="shared" si="530"/>
        <v>2</v>
      </c>
      <c r="P1883" s="1">
        <f>IF(HEX2DEC(LEFT(E1883,4))&gt;=32768,HEX2DEC(LEFT(E1883,4))-65536,HEX2DEC(LEFT(E1883,4)))/Codes!$N$2</f>
        <v>3.2</v>
      </c>
      <c r="Q1883" s="1">
        <f>IF(HEX2DEC(RIGHT(E1883,4))&gt;=32768,HEX2DEC(RIGHT(E1883,4))-65536,HEX2DEC(RIGHT(E1883,4)))/Codes!$N$2</f>
        <v>0</v>
      </c>
      <c r="R1883" s="1">
        <f>IF(HEX2DEC(LEFT(F1883,4))&gt;=32768,HEX2DEC(LEFT(F1883,4))-65536,HEX2DEC(LEFT(F1883,4)))/Codes!$N$2</f>
        <v>0</v>
      </c>
      <c r="S1883" s="1">
        <f>IF(HEX2DEC(RIGHT(F1883,4))&gt;=32768,HEX2DEC(RIGHT(F1883,4))-65536,HEX2DEC(RIGHT(F1883,4)))/Codes!$N$2</f>
        <v>0</v>
      </c>
      <c r="T1883" s="18">
        <f t="shared" si="531"/>
        <v>90</v>
      </c>
      <c r="U1883" s="1">
        <f t="shared" si="532"/>
        <v>100</v>
      </c>
      <c r="V1883" s="1">
        <f t="shared" si="533"/>
        <v>133</v>
      </c>
      <c r="W1883" s="1" t="str">
        <f t="shared" si="534"/>
        <v>100</v>
      </c>
      <c r="X1883" s="1">
        <f t="shared" si="535"/>
        <v>3</v>
      </c>
      <c r="Y1883" s="1">
        <f t="shared" si="536"/>
        <v>0</v>
      </c>
      <c r="Z1883" s="1" t="str">
        <f>VLOOKUP(BIN2DEC(MID(HEX2BIN(MID(H1883,3,2),8),2,5)),Codes!$E$1:$F$18,2)</f>
        <v>Slash</v>
      </c>
      <c r="AA1883" s="6" t="str">
        <f t="shared" si="537"/>
        <v>0</v>
      </c>
      <c r="AB1883" s="1">
        <f t="shared" si="538"/>
        <v>0</v>
      </c>
      <c r="AC1883" s="1" t="str">
        <f>VLOOKUP(BIN2DEC(RIGHT(HEX2BIN(MID(H1883,6,1),4),1)&amp;LEFT(HEX2BIN(MID(H1883,7,1),4),1)),Codes!$K$1:$L$5,2)</f>
        <v>M</v>
      </c>
      <c r="AD1883" s="1" t="str">
        <f>VLOOKUP(BIN2DEC(RIGHT(HEX2BIN(MID(H1883,7,1),4),3)&amp;LEFT(HEX2BIN(MID(H1883,8,1),4),2)),Codes!$H$2:$I$33,2)</f>
        <v>Slash</v>
      </c>
      <c r="AE1883" s="1" t="str">
        <f t="shared" si="539"/>
        <v>1</v>
      </c>
      <c r="AF1883" s="1" t="str">
        <f t="shared" si="540"/>
        <v>1</v>
      </c>
      <c r="AH1883" s="6">
        <f t="shared" si="541"/>
        <v>35</v>
      </c>
    </row>
    <row r="1884" spans="1:34">
      <c r="A1884" s="3" t="s">
        <v>10139</v>
      </c>
      <c r="B1884" s="1" t="s">
        <v>46</v>
      </c>
      <c r="C1884" s="6" t="s">
        <v>410</v>
      </c>
      <c r="D1884" s="9" t="s">
        <v>1205</v>
      </c>
      <c r="E1884" s="9" t="s">
        <v>824</v>
      </c>
      <c r="F1884" s="9" t="s">
        <v>91</v>
      </c>
      <c r="G1884" s="9" t="s">
        <v>10140</v>
      </c>
      <c r="H1884" s="9" t="s">
        <v>1017</v>
      </c>
      <c r="J1884" s="6" t="str">
        <f t="shared" si="525"/>
        <v>001011</v>
      </c>
      <c r="K1884" s="1">
        <f t="shared" si="526"/>
        <v>3</v>
      </c>
      <c r="L1884" s="6" t="str">
        <f t="shared" si="527"/>
        <v>00000</v>
      </c>
      <c r="M1884" s="1">
        <f t="shared" si="528"/>
        <v>19</v>
      </c>
      <c r="N1884" s="6" t="str">
        <f t="shared" si="529"/>
        <v>00</v>
      </c>
      <c r="O1884" s="1">
        <f t="shared" si="530"/>
        <v>2</v>
      </c>
      <c r="P1884" s="1">
        <f>IF(HEX2DEC(LEFT(E1884,4))&gt;=32768,HEX2DEC(LEFT(E1884,4))-65536,HEX2DEC(LEFT(E1884,4)))/Codes!$N$2</f>
        <v>2</v>
      </c>
      <c r="Q1884" s="1">
        <f>IF(HEX2DEC(RIGHT(E1884,4))&gt;=32768,HEX2DEC(RIGHT(E1884,4))-65536,HEX2DEC(RIGHT(E1884,4)))/Codes!$N$2</f>
        <v>0</v>
      </c>
      <c r="R1884" s="1">
        <f>IF(HEX2DEC(LEFT(F1884,4))&gt;=32768,HEX2DEC(LEFT(F1884,4))-65536,HEX2DEC(LEFT(F1884,4)))/Codes!$N$2</f>
        <v>0</v>
      </c>
      <c r="S1884" s="1">
        <f>IF(HEX2DEC(RIGHT(F1884,4))&gt;=32768,HEX2DEC(RIGHT(F1884,4))-65536,HEX2DEC(RIGHT(F1884,4)))/Codes!$N$2</f>
        <v>0</v>
      </c>
      <c r="T1884" s="18">
        <f t="shared" si="531"/>
        <v>90</v>
      </c>
      <c r="U1884" s="1">
        <f t="shared" si="532"/>
        <v>100</v>
      </c>
      <c r="V1884" s="1">
        <f t="shared" si="533"/>
        <v>40</v>
      </c>
      <c r="W1884" s="1" t="str">
        <f t="shared" si="534"/>
        <v>100</v>
      </c>
      <c r="X1884" s="1">
        <f t="shared" si="535"/>
        <v>3</v>
      </c>
      <c r="Y1884" s="1">
        <f t="shared" si="536"/>
        <v>0</v>
      </c>
      <c r="Z1884" s="1" t="str">
        <f>VLOOKUP(BIN2DEC(MID(HEX2BIN(MID(H1884,3,2),8),2,5)),Codes!$E$1:$F$18,2)</f>
        <v>Slash</v>
      </c>
      <c r="AA1884" s="6" t="str">
        <f t="shared" si="537"/>
        <v>0</v>
      </c>
      <c r="AB1884" s="1">
        <f t="shared" si="538"/>
        <v>0</v>
      </c>
      <c r="AC1884" s="1" t="str">
        <f>VLOOKUP(BIN2DEC(RIGHT(HEX2BIN(MID(H1884,6,1),4),1)&amp;LEFT(HEX2BIN(MID(H1884,7,1),4),1)),Codes!$K$1:$L$5,2)</f>
        <v>M</v>
      </c>
      <c r="AD1884" s="1" t="str">
        <f>VLOOKUP(BIN2DEC(RIGHT(HEX2BIN(MID(H1884,7,1),4),3)&amp;LEFT(HEX2BIN(MID(H1884,8,1),4),2)),Codes!$H$2:$I$33,2)</f>
        <v>Slash</v>
      </c>
      <c r="AE1884" s="1" t="str">
        <f t="shared" si="539"/>
        <v>1</v>
      </c>
      <c r="AF1884" s="1" t="str">
        <f t="shared" si="540"/>
        <v>1</v>
      </c>
      <c r="AH1884" s="6">
        <f t="shared" si="541"/>
        <v>35</v>
      </c>
    </row>
    <row r="1885" spans="1:34">
      <c r="A1885" s="3" t="s">
        <v>10141</v>
      </c>
      <c r="B1885" s="1" t="s">
        <v>46</v>
      </c>
      <c r="C1885" s="6" t="s">
        <v>6480</v>
      </c>
      <c r="D1885" s="9" t="s">
        <v>10142</v>
      </c>
      <c r="E1885" s="9" t="s">
        <v>1188</v>
      </c>
      <c r="F1885" s="9" t="s">
        <v>91</v>
      </c>
      <c r="G1885" s="9" t="s">
        <v>1664</v>
      </c>
      <c r="H1885" s="9" t="s">
        <v>10143</v>
      </c>
      <c r="J1885" s="6" t="str">
        <f t="shared" si="525"/>
        <v>001011</v>
      </c>
      <c r="K1885" s="1">
        <f t="shared" si="526"/>
        <v>0</v>
      </c>
      <c r="L1885" s="6" t="str">
        <f t="shared" si="527"/>
        <v>00000</v>
      </c>
      <c r="M1885" s="1">
        <f t="shared" si="528"/>
        <v>26</v>
      </c>
      <c r="N1885" s="6" t="str">
        <f t="shared" si="529"/>
        <v>00</v>
      </c>
      <c r="O1885" s="1">
        <f t="shared" si="530"/>
        <v>10</v>
      </c>
      <c r="P1885" s="1">
        <f>IF(HEX2DEC(LEFT(E1885,4))&gt;=32768,HEX2DEC(LEFT(E1885,4))-65536,HEX2DEC(LEFT(E1885,4)))/Codes!$N$2</f>
        <v>3.2</v>
      </c>
      <c r="Q1885" s="1">
        <f>IF(HEX2DEC(RIGHT(E1885,4))&gt;=32768,HEX2DEC(RIGHT(E1885,4))-65536,HEX2DEC(RIGHT(E1885,4)))/Codes!$N$2</f>
        <v>3.6</v>
      </c>
      <c r="R1885" s="1">
        <f>IF(HEX2DEC(LEFT(F1885,4))&gt;=32768,HEX2DEC(LEFT(F1885,4))-65536,HEX2DEC(LEFT(F1885,4)))/Codes!$N$2</f>
        <v>0</v>
      </c>
      <c r="S1885" s="1">
        <f>IF(HEX2DEC(RIGHT(F1885,4))&gt;=32768,HEX2DEC(RIGHT(F1885,4))-65536,HEX2DEC(RIGHT(F1885,4)))/Codes!$N$2</f>
        <v>0</v>
      </c>
      <c r="T1885" s="18">
        <f t="shared" si="531"/>
        <v>80</v>
      </c>
      <c r="U1885" s="1">
        <f t="shared" si="532"/>
        <v>80</v>
      </c>
      <c r="V1885" s="1">
        <f t="shared" si="533"/>
        <v>0</v>
      </c>
      <c r="W1885" s="1" t="str">
        <f t="shared" si="534"/>
        <v>100</v>
      </c>
      <c r="X1885" s="1">
        <f t="shared" si="535"/>
        <v>3</v>
      </c>
      <c r="Y1885" s="1">
        <f t="shared" si="536"/>
        <v>90</v>
      </c>
      <c r="Z1885" s="1" t="str">
        <f>VLOOKUP(BIN2DEC(MID(HEX2BIN(MID(H1885,3,2),8),2,5)),Codes!$E$1:$F$18,2)</f>
        <v>Slash</v>
      </c>
      <c r="AA1885" s="6" t="str">
        <f t="shared" si="537"/>
        <v>0</v>
      </c>
      <c r="AB1885" s="1">
        <f t="shared" si="538"/>
        <v>0</v>
      </c>
      <c r="AC1885" s="1" t="str">
        <f>VLOOKUP(BIN2DEC(RIGHT(HEX2BIN(MID(H1885,6,1),4),1)&amp;LEFT(HEX2BIN(MID(H1885,7,1),4),1)),Codes!$K$1:$L$5,2)</f>
        <v>L</v>
      </c>
      <c r="AD1885" s="1" t="str">
        <f>VLOOKUP(BIN2DEC(RIGHT(HEX2BIN(MID(H1885,7,1),4),3)&amp;LEFT(HEX2BIN(MID(H1885,8,1),4),2)),Codes!$H$2:$I$33,2)</f>
        <v>Slash</v>
      </c>
      <c r="AE1885" s="1" t="str">
        <f t="shared" si="539"/>
        <v>1</v>
      </c>
      <c r="AF1885" s="1" t="str">
        <f t="shared" si="540"/>
        <v>1</v>
      </c>
      <c r="AH1885" s="6">
        <f t="shared" si="541"/>
        <v>67</v>
      </c>
    </row>
    <row r="1886" spans="1:34">
      <c r="A1886" s="3" t="s">
        <v>10144</v>
      </c>
      <c r="B1886" s="1" t="s">
        <v>46</v>
      </c>
      <c r="C1886" s="6" t="s">
        <v>6480</v>
      </c>
      <c r="D1886" s="9" t="s">
        <v>10145</v>
      </c>
      <c r="E1886" s="9" t="s">
        <v>1734</v>
      </c>
      <c r="F1886" s="9" t="s">
        <v>91</v>
      </c>
      <c r="G1886" s="9" t="s">
        <v>3016</v>
      </c>
      <c r="H1886" s="9" t="s">
        <v>10143</v>
      </c>
      <c r="J1886" s="6" t="str">
        <f t="shared" si="525"/>
        <v>001011</v>
      </c>
      <c r="K1886" s="1">
        <f t="shared" si="526"/>
        <v>1</v>
      </c>
      <c r="L1886" s="6" t="str">
        <f t="shared" si="527"/>
        <v>00000</v>
      </c>
      <c r="M1886" s="1">
        <f t="shared" si="528"/>
        <v>26</v>
      </c>
      <c r="N1886" s="6" t="str">
        <f t="shared" si="529"/>
        <v>00</v>
      </c>
      <c r="O1886" s="1">
        <f t="shared" si="530"/>
        <v>10</v>
      </c>
      <c r="P1886" s="1">
        <f>IF(HEX2DEC(LEFT(E1886,4))&gt;=32768,HEX2DEC(LEFT(E1886,4))-65536,HEX2DEC(LEFT(E1886,4)))/Codes!$N$2</f>
        <v>3.6</v>
      </c>
      <c r="Q1886" s="1">
        <f>IF(HEX2DEC(RIGHT(E1886,4))&gt;=32768,HEX2DEC(RIGHT(E1886,4))-65536,HEX2DEC(RIGHT(E1886,4)))/Codes!$N$2</f>
        <v>1.6</v>
      </c>
      <c r="R1886" s="1">
        <f>IF(HEX2DEC(LEFT(F1886,4))&gt;=32768,HEX2DEC(LEFT(F1886,4))-65536,HEX2DEC(LEFT(F1886,4)))/Codes!$N$2</f>
        <v>0</v>
      </c>
      <c r="S1886" s="1">
        <f>IF(HEX2DEC(RIGHT(F1886,4))&gt;=32768,HEX2DEC(RIGHT(F1886,4))-65536,HEX2DEC(RIGHT(F1886,4)))/Codes!$N$2</f>
        <v>0</v>
      </c>
      <c r="T1886" s="18">
        <f t="shared" si="531"/>
        <v>90</v>
      </c>
      <c r="U1886" s="1">
        <f t="shared" si="532"/>
        <v>80</v>
      </c>
      <c r="V1886" s="1">
        <f t="shared" si="533"/>
        <v>0</v>
      </c>
      <c r="W1886" s="1" t="str">
        <f t="shared" si="534"/>
        <v>100</v>
      </c>
      <c r="X1886" s="1">
        <f t="shared" si="535"/>
        <v>3</v>
      </c>
      <c r="Y1886" s="1">
        <f t="shared" si="536"/>
        <v>90</v>
      </c>
      <c r="Z1886" s="1" t="str">
        <f>VLOOKUP(BIN2DEC(MID(HEX2BIN(MID(H1886,3,2),8),2,5)),Codes!$E$1:$F$18,2)</f>
        <v>Slash</v>
      </c>
      <c r="AA1886" s="6" t="str">
        <f t="shared" si="537"/>
        <v>0</v>
      </c>
      <c r="AB1886" s="1">
        <f t="shared" si="538"/>
        <v>0</v>
      </c>
      <c r="AC1886" s="1" t="str">
        <f>VLOOKUP(BIN2DEC(RIGHT(HEX2BIN(MID(H1886,6,1),4),1)&amp;LEFT(HEX2BIN(MID(H1886,7,1),4),1)),Codes!$K$1:$L$5,2)</f>
        <v>L</v>
      </c>
      <c r="AD1886" s="1" t="str">
        <f>VLOOKUP(BIN2DEC(RIGHT(HEX2BIN(MID(H1886,7,1),4),3)&amp;LEFT(HEX2BIN(MID(H1886,8,1),4),2)),Codes!$H$2:$I$33,2)</f>
        <v>Slash</v>
      </c>
      <c r="AE1886" s="1" t="str">
        <f t="shared" si="539"/>
        <v>1</v>
      </c>
      <c r="AF1886" s="1" t="str">
        <f t="shared" si="540"/>
        <v>1</v>
      </c>
      <c r="AH1886" s="6">
        <f t="shared" si="541"/>
        <v>67</v>
      </c>
    </row>
    <row r="1887" spans="1:34">
      <c r="A1887" s="3" t="s">
        <v>10146</v>
      </c>
      <c r="B1887" s="1" t="s">
        <v>46</v>
      </c>
      <c r="C1887" s="6" t="s">
        <v>6480</v>
      </c>
      <c r="D1887" s="9" t="s">
        <v>10101</v>
      </c>
      <c r="E1887" s="9" t="s">
        <v>307</v>
      </c>
      <c r="F1887" s="9" t="s">
        <v>91</v>
      </c>
      <c r="G1887" s="9" t="s">
        <v>3016</v>
      </c>
      <c r="H1887" s="9" t="s">
        <v>10143</v>
      </c>
      <c r="J1887" s="6" t="str">
        <f t="shared" si="525"/>
        <v>001011</v>
      </c>
      <c r="K1887" s="1">
        <f t="shared" si="526"/>
        <v>2</v>
      </c>
      <c r="L1887" s="6" t="str">
        <f t="shared" si="527"/>
        <v>00000</v>
      </c>
      <c r="M1887" s="1">
        <f t="shared" si="528"/>
        <v>23</v>
      </c>
      <c r="N1887" s="6" t="str">
        <f t="shared" si="529"/>
        <v>00</v>
      </c>
      <c r="O1887" s="1">
        <f t="shared" si="530"/>
        <v>9</v>
      </c>
      <c r="P1887" s="1">
        <f>IF(HEX2DEC(LEFT(E1887,4))&gt;=32768,HEX2DEC(LEFT(E1887,4))-65536,HEX2DEC(LEFT(E1887,4)))/Codes!$N$2</f>
        <v>3.2</v>
      </c>
      <c r="Q1887" s="1">
        <f>IF(HEX2DEC(RIGHT(E1887,4))&gt;=32768,HEX2DEC(RIGHT(E1887,4))-65536,HEX2DEC(RIGHT(E1887,4)))/Codes!$N$2</f>
        <v>0</v>
      </c>
      <c r="R1887" s="1">
        <f>IF(HEX2DEC(LEFT(F1887,4))&gt;=32768,HEX2DEC(LEFT(F1887,4))-65536,HEX2DEC(LEFT(F1887,4)))/Codes!$N$2</f>
        <v>0</v>
      </c>
      <c r="S1887" s="1">
        <f>IF(HEX2DEC(RIGHT(F1887,4))&gt;=32768,HEX2DEC(RIGHT(F1887,4))-65536,HEX2DEC(RIGHT(F1887,4)))/Codes!$N$2</f>
        <v>0</v>
      </c>
      <c r="T1887" s="18">
        <f t="shared" si="531"/>
        <v>90</v>
      </c>
      <c r="U1887" s="1">
        <f t="shared" si="532"/>
        <v>80</v>
      </c>
      <c r="V1887" s="1">
        <f t="shared" si="533"/>
        <v>0</v>
      </c>
      <c r="W1887" s="1" t="str">
        <f t="shared" si="534"/>
        <v>100</v>
      </c>
      <c r="X1887" s="1">
        <f t="shared" si="535"/>
        <v>3</v>
      </c>
      <c r="Y1887" s="1">
        <f t="shared" si="536"/>
        <v>90</v>
      </c>
      <c r="Z1887" s="1" t="str">
        <f>VLOOKUP(BIN2DEC(MID(HEX2BIN(MID(H1887,3,2),8),2,5)),Codes!$E$1:$F$18,2)</f>
        <v>Slash</v>
      </c>
      <c r="AA1887" s="6" t="str">
        <f t="shared" si="537"/>
        <v>0</v>
      </c>
      <c r="AB1887" s="1">
        <f t="shared" si="538"/>
        <v>0</v>
      </c>
      <c r="AC1887" s="1" t="str">
        <f>VLOOKUP(BIN2DEC(RIGHT(HEX2BIN(MID(H1887,6,1),4),1)&amp;LEFT(HEX2BIN(MID(H1887,7,1),4),1)),Codes!$K$1:$L$5,2)</f>
        <v>L</v>
      </c>
      <c r="AD1887" s="1" t="str">
        <f>VLOOKUP(BIN2DEC(RIGHT(HEX2BIN(MID(H1887,7,1),4),3)&amp;LEFT(HEX2BIN(MID(H1887,8,1),4),2)),Codes!$H$2:$I$33,2)</f>
        <v>Slash</v>
      </c>
      <c r="AE1887" s="1" t="str">
        <f t="shared" si="539"/>
        <v>1</v>
      </c>
      <c r="AF1887" s="1" t="str">
        <f t="shared" si="540"/>
        <v>1</v>
      </c>
      <c r="AH1887" s="6">
        <f t="shared" si="541"/>
        <v>67</v>
      </c>
    </row>
    <row r="1888" spans="1:34">
      <c r="A1888" s="3" t="s">
        <v>10147</v>
      </c>
      <c r="B1888" s="1" t="s">
        <v>46</v>
      </c>
      <c r="C1888" s="6" t="s">
        <v>6480</v>
      </c>
      <c r="D1888" s="9" t="s">
        <v>1227</v>
      </c>
      <c r="E1888" s="9" t="s">
        <v>824</v>
      </c>
      <c r="F1888" s="9" t="s">
        <v>91</v>
      </c>
      <c r="G1888" s="9" t="s">
        <v>3016</v>
      </c>
      <c r="H1888" s="9" t="s">
        <v>10143</v>
      </c>
      <c r="J1888" s="6" t="str">
        <f t="shared" si="525"/>
        <v>001011</v>
      </c>
      <c r="K1888" s="1">
        <f t="shared" si="526"/>
        <v>3</v>
      </c>
      <c r="L1888" s="6" t="str">
        <f t="shared" si="527"/>
        <v>00000</v>
      </c>
      <c r="M1888" s="1">
        <f t="shared" si="528"/>
        <v>19</v>
      </c>
      <c r="N1888" s="6" t="str">
        <f t="shared" si="529"/>
        <v>00</v>
      </c>
      <c r="O1888" s="1">
        <f t="shared" si="530"/>
        <v>9</v>
      </c>
      <c r="P1888" s="1">
        <f>IF(HEX2DEC(LEFT(E1888,4))&gt;=32768,HEX2DEC(LEFT(E1888,4))-65536,HEX2DEC(LEFT(E1888,4)))/Codes!$N$2</f>
        <v>2</v>
      </c>
      <c r="Q1888" s="1">
        <f>IF(HEX2DEC(RIGHT(E1888,4))&gt;=32768,HEX2DEC(RIGHT(E1888,4))-65536,HEX2DEC(RIGHT(E1888,4)))/Codes!$N$2</f>
        <v>0</v>
      </c>
      <c r="R1888" s="1">
        <f>IF(HEX2DEC(LEFT(F1888,4))&gt;=32768,HEX2DEC(LEFT(F1888,4))-65536,HEX2DEC(LEFT(F1888,4)))/Codes!$N$2</f>
        <v>0</v>
      </c>
      <c r="S1888" s="1">
        <f>IF(HEX2DEC(RIGHT(F1888,4))&gt;=32768,HEX2DEC(RIGHT(F1888,4))-65536,HEX2DEC(RIGHT(F1888,4)))/Codes!$N$2</f>
        <v>0</v>
      </c>
      <c r="T1888" s="18">
        <f t="shared" si="531"/>
        <v>90</v>
      </c>
      <c r="U1888" s="1">
        <f t="shared" si="532"/>
        <v>80</v>
      </c>
      <c r="V1888" s="1">
        <f t="shared" si="533"/>
        <v>0</v>
      </c>
      <c r="W1888" s="1" t="str">
        <f t="shared" si="534"/>
        <v>100</v>
      </c>
      <c r="X1888" s="1">
        <f t="shared" si="535"/>
        <v>3</v>
      </c>
      <c r="Y1888" s="1">
        <f t="shared" si="536"/>
        <v>90</v>
      </c>
      <c r="Z1888" s="1" t="str">
        <f>VLOOKUP(BIN2DEC(MID(HEX2BIN(MID(H1888,3,2),8),2,5)),Codes!$E$1:$F$18,2)</f>
        <v>Slash</v>
      </c>
      <c r="AA1888" s="6" t="str">
        <f t="shared" si="537"/>
        <v>0</v>
      </c>
      <c r="AB1888" s="1">
        <f t="shared" si="538"/>
        <v>0</v>
      </c>
      <c r="AC1888" s="1" t="str">
        <f>VLOOKUP(BIN2DEC(RIGHT(HEX2BIN(MID(H1888,6,1),4),1)&amp;LEFT(HEX2BIN(MID(H1888,7,1),4),1)),Codes!$K$1:$L$5,2)</f>
        <v>L</v>
      </c>
      <c r="AD1888" s="1" t="str">
        <f>VLOOKUP(BIN2DEC(RIGHT(HEX2BIN(MID(H1888,7,1),4),3)&amp;LEFT(HEX2BIN(MID(H1888,8,1),4),2)),Codes!$H$2:$I$33,2)</f>
        <v>Slash</v>
      </c>
      <c r="AE1888" s="1" t="str">
        <f t="shared" si="539"/>
        <v>1</v>
      </c>
      <c r="AF1888" s="1" t="str">
        <f t="shared" si="540"/>
        <v>1</v>
      </c>
      <c r="AH1888" s="6">
        <f t="shared" si="541"/>
        <v>67</v>
      </c>
    </row>
    <row r="1889" spans="1:34">
      <c r="A1889" s="3" t="s">
        <v>10148</v>
      </c>
      <c r="B1889" s="1" t="s">
        <v>46</v>
      </c>
      <c r="C1889" s="6" t="s">
        <v>419</v>
      </c>
      <c r="D1889" s="9" t="s">
        <v>10112</v>
      </c>
      <c r="E1889" s="9" t="s">
        <v>1611</v>
      </c>
      <c r="F1889" s="9" t="s">
        <v>91</v>
      </c>
      <c r="G1889" s="9" t="s">
        <v>10149</v>
      </c>
      <c r="H1889" s="9" t="s">
        <v>10150</v>
      </c>
      <c r="J1889" s="6" t="str">
        <f t="shared" si="525"/>
        <v>001011</v>
      </c>
      <c r="K1889" s="1">
        <f t="shared" si="526"/>
        <v>0</v>
      </c>
      <c r="L1889" s="6" t="str">
        <f t="shared" si="527"/>
        <v>00000</v>
      </c>
      <c r="M1889" s="1">
        <f t="shared" si="528"/>
        <v>26</v>
      </c>
      <c r="N1889" s="6" t="str">
        <f t="shared" si="529"/>
        <v>00</v>
      </c>
      <c r="O1889" s="1">
        <f t="shared" si="530"/>
        <v>13</v>
      </c>
      <c r="P1889" s="1">
        <f>IF(HEX2DEC(LEFT(E1889,4))&gt;=32768,HEX2DEC(LEFT(E1889,4))-65536,HEX2DEC(LEFT(E1889,4)))/Codes!$N$2</f>
        <v>4.4000000000000004</v>
      </c>
      <c r="Q1889" s="1">
        <f>IF(HEX2DEC(RIGHT(E1889,4))&gt;=32768,HEX2DEC(RIGHT(E1889,4))-65536,HEX2DEC(RIGHT(E1889,4)))/Codes!$N$2</f>
        <v>4.8</v>
      </c>
      <c r="R1889" s="1">
        <f>IF(HEX2DEC(LEFT(F1889,4))&gt;=32768,HEX2DEC(LEFT(F1889,4))-65536,HEX2DEC(LEFT(F1889,4)))/Codes!$N$2</f>
        <v>0</v>
      </c>
      <c r="S1889" s="1">
        <f>IF(HEX2DEC(RIGHT(F1889,4))&gt;=32768,HEX2DEC(RIGHT(F1889,4))-65536,HEX2DEC(RIGHT(F1889,4)))/Codes!$N$2</f>
        <v>0</v>
      </c>
      <c r="T1889" s="18">
        <f t="shared" si="531"/>
        <v>75</v>
      </c>
      <c r="U1889" s="1">
        <f t="shared" si="532"/>
        <v>90</v>
      </c>
      <c r="V1889" s="1">
        <f t="shared" si="533"/>
        <v>0</v>
      </c>
      <c r="W1889" s="1" t="str">
        <f t="shared" si="534"/>
        <v>100</v>
      </c>
      <c r="X1889" s="1">
        <f t="shared" si="535"/>
        <v>3</v>
      </c>
      <c r="Y1889" s="1">
        <f t="shared" si="536"/>
        <v>26</v>
      </c>
      <c r="Z1889" s="1" t="str">
        <f>VLOOKUP(BIN2DEC(MID(HEX2BIN(MID(H1889,3,2),8),2,5)),Codes!$E$1:$F$18,2)</f>
        <v>Slash</v>
      </c>
      <c r="AA1889" s="6" t="str">
        <f t="shared" si="537"/>
        <v>0</v>
      </c>
      <c r="AB1889" s="1">
        <f t="shared" si="538"/>
        <v>0</v>
      </c>
      <c r="AC1889" s="1" t="str">
        <f>VLOOKUP(BIN2DEC(RIGHT(HEX2BIN(MID(H1889,6,1),4),1)&amp;LEFT(HEX2BIN(MID(H1889,7,1),4),1)),Codes!$K$1:$L$5,2)</f>
        <v>L</v>
      </c>
      <c r="AD1889" s="1" t="str">
        <f>VLOOKUP(BIN2DEC(RIGHT(HEX2BIN(MID(H1889,7,1),4),3)&amp;LEFT(HEX2BIN(MID(H1889,8,1),4),2)),Codes!$H$2:$I$33,2)</f>
        <v>Slash</v>
      </c>
      <c r="AE1889" s="1" t="str">
        <f t="shared" si="539"/>
        <v>1</v>
      </c>
      <c r="AF1889" s="1" t="str">
        <f t="shared" si="540"/>
        <v>1</v>
      </c>
      <c r="AH1889" s="6">
        <f t="shared" si="541"/>
        <v>67</v>
      </c>
    </row>
    <row r="1890" spans="1:34">
      <c r="A1890" s="3" t="s">
        <v>10151</v>
      </c>
      <c r="B1890" s="1" t="s">
        <v>46</v>
      </c>
      <c r="C1890" s="6" t="s">
        <v>419</v>
      </c>
      <c r="D1890" s="9" t="s">
        <v>10152</v>
      </c>
      <c r="E1890" s="9" t="s">
        <v>995</v>
      </c>
      <c r="F1890" s="9" t="s">
        <v>91</v>
      </c>
      <c r="G1890" s="9" t="s">
        <v>10149</v>
      </c>
      <c r="H1890" s="9" t="s">
        <v>10150</v>
      </c>
      <c r="J1890" s="6" t="str">
        <f t="shared" si="525"/>
        <v>001011</v>
      </c>
      <c r="K1890" s="1">
        <f t="shared" si="526"/>
        <v>1</v>
      </c>
      <c r="L1890" s="6" t="str">
        <f t="shared" si="527"/>
        <v>00000</v>
      </c>
      <c r="M1890" s="1">
        <f t="shared" si="528"/>
        <v>26</v>
      </c>
      <c r="N1890" s="6" t="str">
        <f t="shared" si="529"/>
        <v>00</v>
      </c>
      <c r="O1890" s="1">
        <f t="shared" si="530"/>
        <v>16</v>
      </c>
      <c r="P1890" s="1">
        <f>IF(HEX2DEC(LEFT(E1890,4))&gt;=32768,HEX2DEC(LEFT(E1890,4))-65536,HEX2DEC(LEFT(E1890,4)))/Codes!$N$2</f>
        <v>4.8</v>
      </c>
      <c r="Q1890" s="1">
        <f>IF(HEX2DEC(RIGHT(E1890,4))&gt;=32768,HEX2DEC(RIGHT(E1890,4))-65536,HEX2DEC(RIGHT(E1890,4)))/Codes!$N$2</f>
        <v>2</v>
      </c>
      <c r="R1890" s="1">
        <f>IF(HEX2DEC(LEFT(F1890,4))&gt;=32768,HEX2DEC(LEFT(F1890,4))-65536,HEX2DEC(LEFT(F1890,4)))/Codes!$N$2</f>
        <v>0</v>
      </c>
      <c r="S1890" s="1">
        <f>IF(HEX2DEC(RIGHT(F1890,4))&gt;=32768,HEX2DEC(RIGHT(F1890,4))-65536,HEX2DEC(RIGHT(F1890,4)))/Codes!$N$2</f>
        <v>0</v>
      </c>
      <c r="T1890" s="18">
        <f t="shared" si="531"/>
        <v>75</v>
      </c>
      <c r="U1890" s="1">
        <f t="shared" si="532"/>
        <v>90</v>
      </c>
      <c r="V1890" s="1">
        <f t="shared" si="533"/>
        <v>0</v>
      </c>
      <c r="W1890" s="1" t="str">
        <f t="shared" si="534"/>
        <v>100</v>
      </c>
      <c r="X1890" s="1">
        <f t="shared" si="535"/>
        <v>3</v>
      </c>
      <c r="Y1890" s="1">
        <f t="shared" si="536"/>
        <v>26</v>
      </c>
      <c r="Z1890" s="1" t="str">
        <f>VLOOKUP(BIN2DEC(MID(HEX2BIN(MID(H1890,3,2),8),2,5)),Codes!$E$1:$F$18,2)</f>
        <v>Slash</v>
      </c>
      <c r="AA1890" s="6" t="str">
        <f t="shared" si="537"/>
        <v>0</v>
      </c>
      <c r="AB1890" s="1">
        <f t="shared" si="538"/>
        <v>0</v>
      </c>
      <c r="AC1890" s="1" t="str">
        <f>VLOOKUP(BIN2DEC(RIGHT(HEX2BIN(MID(H1890,6,1),4),1)&amp;LEFT(HEX2BIN(MID(H1890,7,1),4),1)),Codes!$K$1:$L$5,2)</f>
        <v>L</v>
      </c>
      <c r="AD1890" s="1" t="str">
        <f>VLOOKUP(BIN2DEC(RIGHT(HEX2BIN(MID(H1890,7,1),4),3)&amp;LEFT(HEX2BIN(MID(H1890,8,1),4),2)),Codes!$H$2:$I$33,2)</f>
        <v>Slash</v>
      </c>
      <c r="AE1890" s="1" t="str">
        <f t="shared" si="539"/>
        <v>1</v>
      </c>
      <c r="AF1890" s="1" t="str">
        <f t="shared" si="540"/>
        <v>1</v>
      </c>
      <c r="AH1890" s="6">
        <f t="shared" si="541"/>
        <v>67</v>
      </c>
    </row>
    <row r="1891" spans="1:34">
      <c r="A1891" s="3" t="s">
        <v>10153</v>
      </c>
      <c r="B1891" s="1" t="s">
        <v>46</v>
      </c>
      <c r="C1891" s="6" t="s">
        <v>419</v>
      </c>
      <c r="D1891" s="9" t="s">
        <v>10154</v>
      </c>
      <c r="E1891" s="9" t="s">
        <v>212</v>
      </c>
      <c r="F1891" s="9" t="s">
        <v>91</v>
      </c>
      <c r="G1891" s="9" t="s">
        <v>10149</v>
      </c>
      <c r="H1891" s="9" t="s">
        <v>10150</v>
      </c>
      <c r="J1891" s="6" t="str">
        <f t="shared" si="525"/>
        <v>001011</v>
      </c>
      <c r="K1891" s="1">
        <f t="shared" si="526"/>
        <v>2</v>
      </c>
      <c r="L1891" s="6" t="str">
        <f t="shared" si="527"/>
        <v>00000</v>
      </c>
      <c r="M1891" s="1">
        <f t="shared" si="528"/>
        <v>23</v>
      </c>
      <c r="N1891" s="6" t="str">
        <f t="shared" si="529"/>
        <v>00</v>
      </c>
      <c r="O1891" s="1">
        <f t="shared" si="530"/>
        <v>17</v>
      </c>
      <c r="P1891" s="1">
        <f>IF(HEX2DEC(LEFT(E1891,4))&gt;=32768,HEX2DEC(LEFT(E1891,4))-65536,HEX2DEC(LEFT(E1891,4)))/Codes!$N$2</f>
        <v>2.8</v>
      </c>
      <c r="Q1891" s="1">
        <f>IF(HEX2DEC(RIGHT(E1891,4))&gt;=32768,HEX2DEC(RIGHT(E1891,4))-65536,HEX2DEC(RIGHT(E1891,4)))/Codes!$N$2</f>
        <v>0</v>
      </c>
      <c r="R1891" s="1">
        <f>IF(HEX2DEC(LEFT(F1891,4))&gt;=32768,HEX2DEC(LEFT(F1891,4))-65536,HEX2DEC(LEFT(F1891,4)))/Codes!$N$2</f>
        <v>0</v>
      </c>
      <c r="S1891" s="1">
        <f>IF(HEX2DEC(RIGHT(F1891,4))&gt;=32768,HEX2DEC(RIGHT(F1891,4))-65536,HEX2DEC(RIGHT(F1891,4)))/Codes!$N$2</f>
        <v>0</v>
      </c>
      <c r="T1891" s="18">
        <f t="shared" si="531"/>
        <v>75</v>
      </c>
      <c r="U1891" s="1">
        <f t="shared" si="532"/>
        <v>90</v>
      </c>
      <c r="V1891" s="1">
        <f t="shared" si="533"/>
        <v>0</v>
      </c>
      <c r="W1891" s="1" t="str">
        <f t="shared" si="534"/>
        <v>100</v>
      </c>
      <c r="X1891" s="1">
        <f t="shared" si="535"/>
        <v>3</v>
      </c>
      <c r="Y1891" s="1">
        <f t="shared" si="536"/>
        <v>26</v>
      </c>
      <c r="Z1891" s="1" t="str">
        <f>VLOOKUP(BIN2DEC(MID(HEX2BIN(MID(H1891,3,2),8),2,5)),Codes!$E$1:$F$18,2)</f>
        <v>Slash</v>
      </c>
      <c r="AA1891" s="6" t="str">
        <f t="shared" si="537"/>
        <v>0</v>
      </c>
      <c r="AB1891" s="1">
        <f t="shared" si="538"/>
        <v>0</v>
      </c>
      <c r="AC1891" s="1" t="str">
        <f>VLOOKUP(BIN2DEC(RIGHT(HEX2BIN(MID(H1891,6,1),4),1)&amp;LEFT(HEX2BIN(MID(H1891,7,1),4),1)),Codes!$K$1:$L$5,2)</f>
        <v>L</v>
      </c>
      <c r="AD1891" s="1" t="str">
        <f>VLOOKUP(BIN2DEC(RIGHT(HEX2BIN(MID(H1891,7,1),4),3)&amp;LEFT(HEX2BIN(MID(H1891,8,1),4),2)),Codes!$H$2:$I$33,2)</f>
        <v>Slash</v>
      </c>
      <c r="AE1891" s="1" t="str">
        <f t="shared" si="539"/>
        <v>1</v>
      </c>
      <c r="AF1891" s="1" t="str">
        <f t="shared" si="540"/>
        <v>1</v>
      </c>
      <c r="AH1891" s="6">
        <f t="shared" si="541"/>
        <v>67</v>
      </c>
    </row>
    <row r="1892" spans="1:34">
      <c r="A1892" s="3" t="s">
        <v>10155</v>
      </c>
      <c r="B1892" s="1" t="s">
        <v>46</v>
      </c>
      <c r="C1892" s="6" t="s">
        <v>419</v>
      </c>
      <c r="D1892" s="9" t="s">
        <v>5404</v>
      </c>
      <c r="E1892" s="9" t="s">
        <v>307</v>
      </c>
      <c r="F1892" s="9" t="s">
        <v>1156</v>
      </c>
      <c r="G1892" s="9" t="s">
        <v>10149</v>
      </c>
      <c r="H1892" s="9" t="s">
        <v>10150</v>
      </c>
      <c r="J1892" s="6" t="str">
        <f t="shared" si="525"/>
        <v>001011</v>
      </c>
      <c r="K1892" s="1">
        <f t="shared" si="526"/>
        <v>3</v>
      </c>
      <c r="L1892" s="6" t="str">
        <f t="shared" si="527"/>
        <v>00000</v>
      </c>
      <c r="M1892" s="1">
        <f t="shared" si="528"/>
        <v>0</v>
      </c>
      <c r="N1892" s="6" t="str">
        <f t="shared" si="529"/>
        <v>00</v>
      </c>
      <c r="O1892" s="1">
        <f t="shared" si="530"/>
        <v>16</v>
      </c>
      <c r="P1892" s="1">
        <f>IF(HEX2DEC(LEFT(E1892,4))&gt;=32768,HEX2DEC(LEFT(E1892,4))-65536,HEX2DEC(LEFT(E1892,4)))/Codes!$N$2</f>
        <v>3.2</v>
      </c>
      <c r="Q1892" s="1">
        <f>IF(HEX2DEC(RIGHT(E1892,4))&gt;=32768,HEX2DEC(RIGHT(E1892,4))-65536,HEX2DEC(RIGHT(E1892,4)))/Codes!$N$2</f>
        <v>0</v>
      </c>
      <c r="R1892" s="1">
        <f>IF(HEX2DEC(LEFT(F1892,4))&gt;=32768,HEX2DEC(LEFT(F1892,4))-65536,HEX2DEC(LEFT(F1892,4)))/Codes!$N$2</f>
        <v>3.2</v>
      </c>
      <c r="S1892" s="1">
        <f>IF(HEX2DEC(RIGHT(F1892,4))&gt;=32768,HEX2DEC(RIGHT(F1892,4))-65536,HEX2DEC(RIGHT(F1892,4)))/Codes!$N$2</f>
        <v>5.2</v>
      </c>
      <c r="T1892" s="18">
        <f t="shared" si="531"/>
        <v>75</v>
      </c>
      <c r="U1892" s="1">
        <f t="shared" si="532"/>
        <v>90</v>
      </c>
      <c r="V1892" s="1">
        <f t="shared" si="533"/>
        <v>0</v>
      </c>
      <c r="W1892" s="1" t="str">
        <f t="shared" si="534"/>
        <v>100</v>
      </c>
      <c r="X1892" s="1">
        <f t="shared" si="535"/>
        <v>3</v>
      </c>
      <c r="Y1892" s="1">
        <f t="shared" si="536"/>
        <v>26</v>
      </c>
      <c r="Z1892" s="1" t="str">
        <f>VLOOKUP(BIN2DEC(MID(HEX2BIN(MID(H1892,3,2),8),2,5)),Codes!$E$1:$F$18,2)</f>
        <v>Slash</v>
      </c>
      <c r="AA1892" s="6" t="str">
        <f t="shared" si="537"/>
        <v>0</v>
      </c>
      <c r="AB1892" s="1">
        <f t="shared" si="538"/>
        <v>0</v>
      </c>
      <c r="AC1892" s="1" t="str">
        <f>VLOOKUP(BIN2DEC(RIGHT(HEX2BIN(MID(H1892,6,1),4),1)&amp;LEFT(HEX2BIN(MID(H1892,7,1),4),1)),Codes!$K$1:$L$5,2)</f>
        <v>L</v>
      </c>
      <c r="AD1892" s="1" t="str">
        <f>VLOOKUP(BIN2DEC(RIGHT(HEX2BIN(MID(H1892,7,1),4),3)&amp;LEFT(HEX2BIN(MID(H1892,8,1),4),2)),Codes!$H$2:$I$33,2)</f>
        <v>Slash</v>
      </c>
      <c r="AE1892" s="1" t="str">
        <f t="shared" si="539"/>
        <v>1</v>
      </c>
      <c r="AF1892" s="1" t="str">
        <f t="shared" si="540"/>
        <v>1</v>
      </c>
      <c r="AH1892" s="6">
        <f t="shared" si="541"/>
        <v>67</v>
      </c>
    </row>
    <row r="1893" spans="1:34">
      <c r="A1893" s="3" t="s">
        <v>10156</v>
      </c>
      <c r="B1893" s="1" t="s">
        <v>46</v>
      </c>
      <c r="C1893" s="6" t="s">
        <v>425</v>
      </c>
      <c r="D1893" s="9" t="s">
        <v>10105</v>
      </c>
      <c r="E1893" s="9" t="s">
        <v>1611</v>
      </c>
      <c r="F1893" s="9" t="s">
        <v>91</v>
      </c>
      <c r="G1893" s="9" t="s">
        <v>10149</v>
      </c>
      <c r="H1893" s="9" t="s">
        <v>7131</v>
      </c>
      <c r="J1893" s="6" t="str">
        <f t="shared" si="525"/>
        <v>001011</v>
      </c>
      <c r="K1893" s="1">
        <f t="shared" si="526"/>
        <v>0</v>
      </c>
      <c r="L1893" s="6" t="str">
        <f t="shared" si="527"/>
        <v>00000</v>
      </c>
      <c r="M1893" s="1">
        <f t="shared" si="528"/>
        <v>26</v>
      </c>
      <c r="N1893" s="6" t="str">
        <f t="shared" si="529"/>
        <v>00</v>
      </c>
      <c r="O1893" s="1">
        <f t="shared" si="530"/>
        <v>11</v>
      </c>
      <c r="P1893" s="1">
        <f>IF(HEX2DEC(LEFT(E1893,4))&gt;=32768,HEX2DEC(LEFT(E1893,4))-65536,HEX2DEC(LEFT(E1893,4)))/Codes!$N$2</f>
        <v>4.4000000000000004</v>
      </c>
      <c r="Q1893" s="1">
        <f>IF(HEX2DEC(RIGHT(E1893,4))&gt;=32768,HEX2DEC(RIGHT(E1893,4))-65536,HEX2DEC(RIGHT(E1893,4)))/Codes!$N$2</f>
        <v>4.8</v>
      </c>
      <c r="R1893" s="1">
        <f>IF(HEX2DEC(LEFT(F1893,4))&gt;=32768,HEX2DEC(LEFT(F1893,4))-65536,HEX2DEC(LEFT(F1893,4)))/Codes!$N$2</f>
        <v>0</v>
      </c>
      <c r="S1893" s="1">
        <f>IF(HEX2DEC(RIGHT(F1893,4))&gt;=32768,HEX2DEC(RIGHT(F1893,4))-65536,HEX2DEC(RIGHT(F1893,4)))/Codes!$N$2</f>
        <v>0</v>
      </c>
      <c r="T1893" s="18">
        <f t="shared" si="531"/>
        <v>75</v>
      </c>
      <c r="U1893" s="1">
        <f t="shared" si="532"/>
        <v>90</v>
      </c>
      <c r="V1893" s="1">
        <f t="shared" si="533"/>
        <v>0</v>
      </c>
      <c r="W1893" s="1" t="str">
        <f t="shared" si="534"/>
        <v>100</v>
      </c>
      <c r="X1893" s="1">
        <f t="shared" si="535"/>
        <v>3</v>
      </c>
      <c r="Y1893" s="1">
        <f t="shared" si="536"/>
        <v>20</v>
      </c>
      <c r="Z1893" s="1" t="str">
        <f>VLOOKUP(BIN2DEC(MID(HEX2BIN(MID(H1893,3,2),8),2,5)),Codes!$E$1:$F$18,2)</f>
        <v>Slash</v>
      </c>
      <c r="AA1893" s="6" t="str">
        <f t="shared" si="537"/>
        <v>0</v>
      </c>
      <c r="AB1893" s="1">
        <f t="shared" si="538"/>
        <v>0</v>
      </c>
      <c r="AC1893" s="1" t="str">
        <f>VLOOKUP(BIN2DEC(RIGHT(HEX2BIN(MID(H1893,6,1),4),1)&amp;LEFT(HEX2BIN(MID(H1893,7,1),4),1)),Codes!$K$1:$L$5,2)</f>
        <v>L</v>
      </c>
      <c r="AD1893" s="1" t="str">
        <f>VLOOKUP(BIN2DEC(RIGHT(HEX2BIN(MID(H1893,7,1),4),3)&amp;LEFT(HEX2BIN(MID(H1893,8,1),4),2)),Codes!$H$2:$I$33,2)</f>
        <v>Slash</v>
      </c>
      <c r="AE1893" s="1" t="str">
        <f t="shared" si="539"/>
        <v>1</v>
      </c>
      <c r="AF1893" s="1" t="str">
        <f t="shared" si="540"/>
        <v>1</v>
      </c>
      <c r="AH1893" s="6">
        <f t="shared" si="541"/>
        <v>67</v>
      </c>
    </row>
    <row r="1894" spans="1:34">
      <c r="A1894" s="3" t="s">
        <v>10157</v>
      </c>
      <c r="B1894" s="1" t="s">
        <v>46</v>
      </c>
      <c r="C1894" s="6" t="s">
        <v>425</v>
      </c>
      <c r="D1894" s="9" t="s">
        <v>10152</v>
      </c>
      <c r="E1894" s="9" t="s">
        <v>995</v>
      </c>
      <c r="F1894" s="9" t="s">
        <v>91</v>
      </c>
      <c r="G1894" s="9" t="s">
        <v>10149</v>
      </c>
      <c r="H1894" s="9" t="s">
        <v>7131</v>
      </c>
      <c r="J1894" s="6" t="str">
        <f t="shared" si="525"/>
        <v>001011</v>
      </c>
      <c r="K1894" s="1">
        <f t="shared" si="526"/>
        <v>1</v>
      </c>
      <c r="L1894" s="6" t="str">
        <f t="shared" si="527"/>
        <v>00000</v>
      </c>
      <c r="M1894" s="1">
        <f t="shared" si="528"/>
        <v>26</v>
      </c>
      <c r="N1894" s="6" t="str">
        <f t="shared" si="529"/>
        <v>00</v>
      </c>
      <c r="O1894" s="1">
        <f t="shared" si="530"/>
        <v>16</v>
      </c>
      <c r="P1894" s="1">
        <f>IF(HEX2DEC(LEFT(E1894,4))&gt;=32768,HEX2DEC(LEFT(E1894,4))-65536,HEX2DEC(LEFT(E1894,4)))/Codes!$N$2</f>
        <v>4.8</v>
      </c>
      <c r="Q1894" s="1">
        <f>IF(HEX2DEC(RIGHT(E1894,4))&gt;=32768,HEX2DEC(RIGHT(E1894,4))-65536,HEX2DEC(RIGHT(E1894,4)))/Codes!$N$2</f>
        <v>2</v>
      </c>
      <c r="R1894" s="1">
        <f>IF(HEX2DEC(LEFT(F1894,4))&gt;=32768,HEX2DEC(LEFT(F1894,4))-65536,HEX2DEC(LEFT(F1894,4)))/Codes!$N$2</f>
        <v>0</v>
      </c>
      <c r="S1894" s="1">
        <f>IF(HEX2DEC(RIGHT(F1894,4))&gt;=32768,HEX2DEC(RIGHT(F1894,4))-65536,HEX2DEC(RIGHT(F1894,4)))/Codes!$N$2</f>
        <v>0</v>
      </c>
      <c r="T1894" s="18">
        <f t="shared" si="531"/>
        <v>75</v>
      </c>
      <c r="U1894" s="1">
        <f t="shared" si="532"/>
        <v>90</v>
      </c>
      <c r="V1894" s="1">
        <f t="shared" si="533"/>
        <v>0</v>
      </c>
      <c r="W1894" s="1" t="str">
        <f t="shared" si="534"/>
        <v>100</v>
      </c>
      <c r="X1894" s="1">
        <f t="shared" si="535"/>
        <v>3</v>
      </c>
      <c r="Y1894" s="1">
        <f t="shared" si="536"/>
        <v>20</v>
      </c>
      <c r="Z1894" s="1" t="str">
        <f>VLOOKUP(BIN2DEC(MID(HEX2BIN(MID(H1894,3,2),8),2,5)),Codes!$E$1:$F$18,2)</f>
        <v>Slash</v>
      </c>
      <c r="AA1894" s="6" t="str">
        <f t="shared" si="537"/>
        <v>0</v>
      </c>
      <c r="AB1894" s="1">
        <f t="shared" si="538"/>
        <v>0</v>
      </c>
      <c r="AC1894" s="1" t="str">
        <f>VLOOKUP(BIN2DEC(RIGHT(HEX2BIN(MID(H1894,6,1),4),1)&amp;LEFT(HEX2BIN(MID(H1894,7,1),4),1)),Codes!$K$1:$L$5,2)</f>
        <v>L</v>
      </c>
      <c r="AD1894" s="1" t="str">
        <f>VLOOKUP(BIN2DEC(RIGHT(HEX2BIN(MID(H1894,7,1),4),3)&amp;LEFT(HEX2BIN(MID(H1894,8,1),4),2)),Codes!$H$2:$I$33,2)</f>
        <v>Slash</v>
      </c>
      <c r="AE1894" s="1" t="str">
        <f t="shared" si="539"/>
        <v>1</v>
      </c>
      <c r="AF1894" s="1" t="str">
        <f t="shared" si="540"/>
        <v>1</v>
      </c>
      <c r="AH1894" s="6">
        <f t="shared" si="541"/>
        <v>67</v>
      </c>
    </row>
    <row r="1895" spans="1:34">
      <c r="A1895" s="3" t="s">
        <v>10158</v>
      </c>
      <c r="B1895" s="1" t="s">
        <v>46</v>
      </c>
      <c r="C1895" s="6" t="s">
        <v>425</v>
      </c>
      <c r="D1895" s="9" t="s">
        <v>10154</v>
      </c>
      <c r="E1895" s="9" t="s">
        <v>212</v>
      </c>
      <c r="F1895" s="9" t="s">
        <v>91</v>
      </c>
      <c r="G1895" s="9" t="s">
        <v>10149</v>
      </c>
      <c r="H1895" s="9" t="s">
        <v>7131</v>
      </c>
      <c r="J1895" s="6" t="str">
        <f t="shared" si="525"/>
        <v>001011</v>
      </c>
      <c r="K1895" s="1">
        <f t="shared" si="526"/>
        <v>2</v>
      </c>
      <c r="L1895" s="6" t="str">
        <f t="shared" si="527"/>
        <v>00000</v>
      </c>
      <c r="M1895" s="1">
        <f t="shared" si="528"/>
        <v>23</v>
      </c>
      <c r="N1895" s="6" t="str">
        <f t="shared" si="529"/>
        <v>00</v>
      </c>
      <c r="O1895" s="1">
        <f t="shared" si="530"/>
        <v>17</v>
      </c>
      <c r="P1895" s="1">
        <f>IF(HEX2DEC(LEFT(E1895,4))&gt;=32768,HEX2DEC(LEFT(E1895,4))-65536,HEX2DEC(LEFT(E1895,4)))/Codes!$N$2</f>
        <v>2.8</v>
      </c>
      <c r="Q1895" s="1">
        <f>IF(HEX2DEC(RIGHT(E1895,4))&gt;=32768,HEX2DEC(RIGHT(E1895,4))-65536,HEX2DEC(RIGHT(E1895,4)))/Codes!$N$2</f>
        <v>0</v>
      </c>
      <c r="R1895" s="1">
        <f>IF(HEX2DEC(LEFT(F1895,4))&gt;=32768,HEX2DEC(LEFT(F1895,4))-65536,HEX2DEC(LEFT(F1895,4)))/Codes!$N$2</f>
        <v>0</v>
      </c>
      <c r="S1895" s="1">
        <f>IF(HEX2DEC(RIGHT(F1895,4))&gt;=32768,HEX2DEC(RIGHT(F1895,4))-65536,HEX2DEC(RIGHT(F1895,4)))/Codes!$N$2</f>
        <v>0</v>
      </c>
      <c r="T1895" s="18">
        <f t="shared" si="531"/>
        <v>75</v>
      </c>
      <c r="U1895" s="1">
        <f t="shared" si="532"/>
        <v>90</v>
      </c>
      <c r="V1895" s="1">
        <f t="shared" si="533"/>
        <v>0</v>
      </c>
      <c r="W1895" s="1" t="str">
        <f t="shared" si="534"/>
        <v>100</v>
      </c>
      <c r="X1895" s="1">
        <f t="shared" si="535"/>
        <v>3</v>
      </c>
      <c r="Y1895" s="1">
        <f t="shared" si="536"/>
        <v>20</v>
      </c>
      <c r="Z1895" s="1" t="str">
        <f>VLOOKUP(BIN2DEC(MID(HEX2BIN(MID(H1895,3,2),8),2,5)),Codes!$E$1:$F$18,2)</f>
        <v>Slash</v>
      </c>
      <c r="AA1895" s="6" t="str">
        <f t="shared" si="537"/>
        <v>0</v>
      </c>
      <c r="AB1895" s="1">
        <f t="shared" si="538"/>
        <v>0</v>
      </c>
      <c r="AC1895" s="1" t="str">
        <f>VLOOKUP(BIN2DEC(RIGHT(HEX2BIN(MID(H1895,6,1),4),1)&amp;LEFT(HEX2BIN(MID(H1895,7,1),4),1)),Codes!$K$1:$L$5,2)</f>
        <v>L</v>
      </c>
      <c r="AD1895" s="1" t="str">
        <f>VLOOKUP(BIN2DEC(RIGHT(HEX2BIN(MID(H1895,7,1),4),3)&amp;LEFT(HEX2BIN(MID(H1895,8,1),4),2)),Codes!$H$2:$I$33,2)</f>
        <v>Slash</v>
      </c>
      <c r="AE1895" s="1" t="str">
        <f t="shared" si="539"/>
        <v>1</v>
      </c>
      <c r="AF1895" s="1" t="str">
        <f t="shared" si="540"/>
        <v>1</v>
      </c>
      <c r="AH1895" s="6">
        <f t="shared" si="541"/>
        <v>67</v>
      </c>
    </row>
    <row r="1896" spans="1:34">
      <c r="A1896" s="3" t="s">
        <v>10159</v>
      </c>
      <c r="B1896" s="1" t="s">
        <v>46</v>
      </c>
      <c r="C1896" s="6" t="s">
        <v>425</v>
      </c>
      <c r="D1896" s="9" t="s">
        <v>5404</v>
      </c>
      <c r="E1896" s="9" t="s">
        <v>307</v>
      </c>
      <c r="F1896" s="9" t="s">
        <v>10160</v>
      </c>
      <c r="G1896" s="9" t="s">
        <v>10149</v>
      </c>
      <c r="H1896" s="9" t="s">
        <v>7131</v>
      </c>
      <c r="J1896" s="6" t="str">
        <f t="shared" si="525"/>
        <v>001011</v>
      </c>
      <c r="K1896" s="1">
        <f t="shared" si="526"/>
        <v>3</v>
      </c>
      <c r="L1896" s="6" t="str">
        <f t="shared" si="527"/>
        <v>00000</v>
      </c>
      <c r="M1896" s="1">
        <f t="shared" si="528"/>
        <v>0</v>
      </c>
      <c r="N1896" s="6" t="str">
        <f t="shared" si="529"/>
        <v>00</v>
      </c>
      <c r="O1896" s="1">
        <f t="shared" si="530"/>
        <v>16</v>
      </c>
      <c r="P1896" s="1">
        <f>IF(HEX2DEC(LEFT(E1896,4))&gt;=32768,HEX2DEC(LEFT(E1896,4))-65536,HEX2DEC(LEFT(E1896,4)))/Codes!$N$2</f>
        <v>3.2</v>
      </c>
      <c r="Q1896" s="1">
        <f>IF(HEX2DEC(RIGHT(E1896,4))&gt;=32768,HEX2DEC(RIGHT(E1896,4))-65536,HEX2DEC(RIGHT(E1896,4)))/Codes!$N$2</f>
        <v>0</v>
      </c>
      <c r="R1896" s="1">
        <f>IF(HEX2DEC(LEFT(F1896,4))&gt;=32768,HEX2DEC(LEFT(F1896,4))-65536,HEX2DEC(LEFT(F1896,4)))/Codes!$N$2</f>
        <v>3.2</v>
      </c>
      <c r="S1896" s="1">
        <f>IF(HEX2DEC(RIGHT(F1896,4))&gt;=32768,HEX2DEC(RIGHT(F1896,4))-65536,HEX2DEC(RIGHT(F1896,4)))/Codes!$N$2</f>
        <v>-5.2</v>
      </c>
      <c r="T1896" s="18">
        <f t="shared" si="531"/>
        <v>75</v>
      </c>
      <c r="U1896" s="1">
        <f t="shared" si="532"/>
        <v>90</v>
      </c>
      <c r="V1896" s="1">
        <f t="shared" si="533"/>
        <v>0</v>
      </c>
      <c r="W1896" s="1" t="str">
        <f t="shared" si="534"/>
        <v>100</v>
      </c>
      <c r="X1896" s="1">
        <f t="shared" si="535"/>
        <v>3</v>
      </c>
      <c r="Y1896" s="1">
        <f t="shared" si="536"/>
        <v>20</v>
      </c>
      <c r="Z1896" s="1" t="str">
        <f>VLOOKUP(BIN2DEC(MID(HEX2BIN(MID(H1896,3,2),8),2,5)),Codes!$E$1:$F$18,2)</f>
        <v>Slash</v>
      </c>
      <c r="AA1896" s="6" t="str">
        <f t="shared" si="537"/>
        <v>0</v>
      </c>
      <c r="AB1896" s="1">
        <f t="shared" si="538"/>
        <v>0</v>
      </c>
      <c r="AC1896" s="1" t="str">
        <f>VLOOKUP(BIN2DEC(RIGHT(HEX2BIN(MID(H1896,6,1),4),1)&amp;LEFT(HEX2BIN(MID(H1896,7,1),4),1)),Codes!$K$1:$L$5,2)</f>
        <v>L</v>
      </c>
      <c r="AD1896" s="1" t="str">
        <f>VLOOKUP(BIN2DEC(RIGHT(HEX2BIN(MID(H1896,7,1),4),3)&amp;LEFT(HEX2BIN(MID(H1896,8,1),4),2)),Codes!$H$2:$I$33,2)</f>
        <v>Slash</v>
      </c>
      <c r="AE1896" s="1" t="str">
        <f t="shared" si="539"/>
        <v>1</v>
      </c>
      <c r="AF1896" s="1" t="str">
        <f t="shared" si="540"/>
        <v>1</v>
      </c>
      <c r="AH1896" s="6">
        <f t="shared" si="541"/>
        <v>67</v>
      </c>
    </row>
    <row r="1897" spans="1:34">
      <c r="A1897" s="3" t="s">
        <v>10161</v>
      </c>
      <c r="B1897" s="1" t="s">
        <v>46</v>
      </c>
      <c r="C1897" s="6" t="s">
        <v>1262</v>
      </c>
      <c r="D1897" s="9" t="s">
        <v>9655</v>
      </c>
      <c r="E1897" s="9" t="s">
        <v>1248</v>
      </c>
      <c r="F1897" s="9" t="s">
        <v>91</v>
      </c>
      <c r="G1897" s="9" t="s">
        <v>139</v>
      </c>
      <c r="H1897" s="9" t="s">
        <v>1249</v>
      </c>
      <c r="J1897" s="6" t="str">
        <f t="shared" si="525"/>
        <v>001011</v>
      </c>
      <c r="K1897" s="1">
        <f t="shared" si="526"/>
        <v>0</v>
      </c>
      <c r="L1897" s="6" t="str">
        <f t="shared" si="527"/>
        <v>00000</v>
      </c>
      <c r="M1897" s="1">
        <f t="shared" si="528"/>
        <v>13</v>
      </c>
      <c r="N1897" s="6" t="str">
        <f t="shared" si="529"/>
        <v>00</v>
      </c>
      <c r="O1897" s="1">
        <f t="shared" si="530"/>
        <v>9</v>
      </c>
      <c r="P1897" s="1">
        <f>IF(HEX2DEC(LEFT(E1897,4))&gt;=32768,HEX2DEC(LEFT(E1897,4))-65536,HEX2DEC(LEFT(E1897,4)))/Codes!$N$2</f>
        <v>4.0880000000000001</v>
      </c>
      <c r="Q1897" s="1">
        <f>IF(HEX2DEC(RIGHT(E1897,4))&gt;=32768,HEX2DEC(RIGHT(E1897,4))-65536,HEX2DEC(RIGHT(E1897,4)))/Codes!$N$2</f>
        <v>0.34</v>
      </c>
      <c r="R1897" s="1">
        <f>IF(HEX2DEC(LEFT(F1897,4))&gt;=32768,HEX2DEC(LEFT(F1897,4))-65536,HEX2DEC(LEFT(F1897,4)))/Codes!$N$2</f>
        <v>0</v>
      </c>
      <c r="S1897" s="1">
        <f>IF(HEX2DEC(RIGHT(F1897,4))&gt;=32768,HEX2DEC(RIGHT(F1897,4))-65536,HEX2DEC(RIGHT(F1897,4)))/Codes!$N$2</f>
        <v>0</v>
      </c>
      <c r="T1897" s="18">
        <f t="shared" si="531"/>
        <v>361</v>
      </c>
      <c r="U1897" s="1">
        <f t="shared" si="532"/>
        <v>100</v>
      </c>
      <c r="V1897" s="1">
        <f t="shared" si="533"/>
        <v>0</v>
      </c>
      <c r="W1897" s="1" t="str">
        <f t="shared" si="534"/>
        <v>100</v>
      </c>
      <c r="X1897" s="1">
        <f t="shared" si="535"/>
        <v>3</v>
      </c>
      <c r="Y1897" s="1">
        <f t="shared" si="536"/>
        <v>15</v>
      </c>
      <c r="Z1897" s="1" t="str">
        <f>VLOOKUP(BIN2DEC(MID(HEX2BIN(MID(H1897,3,2),8),2,5)),Codes!$E$1:$F$18,2)</f>
        <v>Normal</v>
      </c>
      <c r="AA1897" s="6" t="str">
        <f t="shared" si="537"/>
        <v>0</v>
      </c>
      <c r="AB1897" s="1">
        <f t="shared" si="538"/>
        <v>0</v>
      </c>
      <c r="AC1897" s="1" t="str">
        <f>VLOOKUP(BIN2DEC(RIGHT(HEX2BIN(MID(H1897,6,1),4),1)&amp;LEFT(HEX2BIN(MID(H1897,7,1),4),1)),Codes!$K$1:$L$5,2)</f>
        <v>M</v>
      </c>
      <c r="AD1897" s="1" t="str">
        <f>VLOOKUP(BIN2DEC(RIGHT(HEX2BIN(MID(H1897,7,1),4),3)&amp;LEFT(HEX2BIN(MID(H1897,8,1),4),2)),Codes!$H$2:$I$33,2)</f>
        <v>Kick</v>
      </c>
      <c r="AE1897" s="1" t="str">
        <f t="shared" si="539"/>
        <v>1</v>
      </c>
      <c r="AF1897" s="1" t="str">
        <f t="shared" si="540"/>
        <v>1</v>
      </c>
      <c r="AH1897" s="6">
        <f t="shared" si="541"/>
        <v>34</v>
      </c>
    </row>
    <row r="1898" spans="1:34">
      <c r="A1898" s="3" t="s">
        <v>10162</v>
      </c>
      <c r="B1898" s="1" t="s">
        <v>46</v>
      </c>
      <c r="C1898" s="6" t="s">
        <v>1262</v>
      </c>
      <c r="D1898" s="9" t="s">
        <v>9164</v>
      </c>
      <c r="E1898" s="9" t="s">
        <v>1251</v>
      </c>
      <c r="F1898" s="9" t="s">
        <v>91</v>
      </c>
      <c r="G1898" s="9" t="s">
        <v>139</v>
      </c>
      <c r="H1898" s="9" t="s">
        <v>1249</v>
      </c>
      <c r="J1898" s="6" t="str">
        <f t="shared" si="525"/>
        <v>001011</v>
      </c>
      <c r="K1898" s="1">
        <f t="shared" si="526"/>
        <v>1</v>
      </c>
      <c r="L1898" s="6" t="str">
        <f t="shared" si="527"/>
        <v>00000</v>
      </c>
      <c r="M1898" s="1">
        <f t="shared" si="528"/>
        <v>7</v>
      </c>
      <c r="N1898" s="6" t="str">
        <f t="shared" si="529"/>
        <v>00</v>
      </c>
      <c r="O1898" s="1">
        <f t="shared" si="530"/>
        <v>11</v>
      </c>
      <c r="P1898" s="1">
        <f>IF(HEX2DEC(LEFT(E1898,4))&gt;=32768,HEX2DEC(LEFT(E1898,4))-65536,HEX2DEC(LEFT(E1898,4)))/Codes!$N$2</f>
        <v>4.4279999999999999</v>
      </c>
      <c r="Q1898" s="1">
        <f>IF(HEX2DEC(RIGHT(E1898,4))&gt;=32768,HEX2DEC(RIGHT(E1898,4))-65536,HEX2DEC(RIGHT(E1898,4)))/Codes!$N$2</f>
        <v>3.6</v>
      </c>
      <c r="R1898" s="1">
        <f>IF(HEX2DEC(LEFT(F1898,4))&gt;=32768,HEX2DEC(LEFT(F1898,4))-65536,HEX2DEC(LEFT(F1898,4)))/Codes!$N$2</f>
        <v>0</v>
      </c>
      <c r="S1898" s="1">
        <f>IF(HEX2DEC(RIGHT(F1898,4))&gt;=32768,HEX2DEC(RIGHT(F1898,4))-65536,HEX2DEC(RIGHT(F1898,4)))/Codes!$N$2</f>
        <v>0</v>
      </c>
      <c r="T1898" s="18">
        <f t="shared" si="531"/>
        <v>361</v>
      </c>
      <c r="U1898" s="1">
        <f t="shared" si="532"/>
        <v>100</v>
      </c>
      <c r="V1898" s="1">
        <f t="shared" si="533"/>
        <v>0</v>
      </c>
      <c r="W1898" s="1" t="str">
        <f t="shared" si="534"/>
        <v>100</v>
      </c>
      <c r="X1898" s="1">
        <f t="shared" si="535"/>
        <v>3</v>
      </c>
      <c r="Y1898" s="1">
        <f t="shared" si="536"/>
        <v>15</v>
      </c>
      <c r="Z1898" s="1" t="str">
        <f>VLOOKUP(BIN2DEC(MID(HEX2BIN(MID(H1898,3,2),8),2,5)),Codes!$E$1:$F$18,2)</f>
        <v>Normal</v>
      </c>
      <c r="AA1898" s="6" t="str">
        <f t="shared" si="537"/>
        <v>0</v>
      </c>
      <c r="AB1898" s="1">
        <f t="shared" si="538"/>
        <v>0</v>
      </c>
      <c r="AC1898" s="1" t="str">
        <f>VLOOKUP(BIN2DEC(RIGHT(HEX2BIN(MID(H1898,6,1),4),1)&amp;LEFT(HEX2BIN(MID(H1898,7,1),4),1)),Codes!$K$1:$L$5,2)</f>
        <v>M</v>
      </c>
      <c r="AD1898" s="1" t="str">
        <f>VLOOKUP(BIN2DEC(RIGHT(HEX2BIN(MID(H1898,7,1),4),3)&amp;LEFT(HEX2BIN(MID(H1898,8,1),4),2)),Codes!$H$2:$I$33,2)</f>
        <v>Kick</v>
      </c>
      <c r="AE1898" s="1" t="str">
        <f t="shared" si="539"/>
        <v>1</v>
      </c>
      <c r="AF1898" s="1" t="str">
        <f t="shared" si="540"/>
        <v>1</v>
      </c>
      <c r="AH1898" s="6">
        <f t="shared" si="541"/>
        <v>34</v>
      </c>
    </row>
    <row r="1899" spans="1:34">
      <c r="A1899" s="3" t="s">
        <v>10163</v>
      </c>
      <c r="B1899" s="1" t="s">
        <v>46</v>
      </c>
      <c r="C1899" s="6" t="s">
        <v>1262</v>
      </c>
      <c r="D1899" s="9" t="s">
        <v>1261</v>
      </c>
      <c r="E1899" s="9" t="s">
        <v>746</v>
      </c>
      <c r="F1899" s="9" t="s">
        <v>91</v>
      </c>
      <c r="G1899" s="9" t="s">
        <v>139</v>
      </c>
      <c r="H1899" s="9" t="s">
        <v>1249</v>
      </c>
      <c r="J1899" s="6" t="str">
        <f t="shared" si="525"/>
        <v>001011</v>
      </c>
      <c r="K1899" s="1">
        <f t="shared" si="526"/>
        <v>2</v>
      </c>
      <c r="L1899" s="6" t="str">
        <f t="shared" si="527"/>
        <v>00000</v>
      </c>
      <c r="M1899" s="1">
        <f t="shared" si="528"/>
        <v>4</v>
      </c>
      <c r="N1899" s="6" t="str">
        <f t="shared" si="529"/>
        <v>00</v>
      </c>
      <c r="O1899" s="1">
        <f t="shared" si="530"/>
        <v>8</v>
      </c>
      <c r="P1899" s="1">
        <f>IF(HEX2DEC(LEFT(E1899,4))&gt;=32768,HEX2DEC(LEFT(E1899,4))-65536,HEX2DEC(LEFT(E1899,4)))/Codes!$N$2</f>
        <v>4.4279999999999999</v>
      </c>
      <c r="Q1899" s="1">
        <f>IF(HEX2DEC(RIGHT(E1899,4))&gt;=32768,HEX2DEC(RIGHT(E1899,4))-65536,HEX2DEC(RIGHT(E1899,4)))/Codes!$N$2</f>
        <v>0</v>
      </c>
      <c r="R1899" s="1">
        <f>IF(HEX2DEC(LEFT(F1899,4))&gt;=32768,HEX2DEC(LEFT(F1899,4))-65536,HEX2DEC(LEFT(F1899,4)))/Codes!$N$2</f>
        <v>0</v>
      </c>
      <c r="S1899" s="1">
        <f>IF(HEX2DEC(RIGHT(F1899,4))&gt;=32768,HEX2DEC(RIGHT(F1899,4))-65536,HEX2DEC(RIGHT(F1899,4)))/Codes!$N$2</f>
        <v>0</v>
      </c>
      <c r="T1899" s="18">
        <f t="shared" si="531"/>
        <v>361</v>
      </c>
      <c r="U1899" s="1">
        <f t="shared" si="532"/>
        <v>100</v>
      </c>
      <c r="V1899" s="1">
        <f t="shared" si="533"/>
        <v>0</v>
      </c>
      <c r="W1899" s="1" t="str">
        <f t="shared" si="534"/>
        <v>100</v>
      </c>
      <c r="X1899" s="1">
        <f t="shared" si="535"/>
        <v>3</v>
      </c>
      <c r="Y1899" s="1">
        <f t="shared" si="536"/>
        <v>15</v>
      </c>
      <c r="Z1899" s="1" t="str">
        <f>VLOOKUP(BIN2DEC(MID(HEX2BIN(MID(H1899,3,2),8),2,5)),Codes!$E$1:$F$18,2)</f>
        <v>Normal</v>
      </c>
      <c r="AA1899" s="6" t="str">
        <f t="shared" si="537"/>
        <v>0</v>
      </c>
      <c r="AB1899" s="1">
        <f t="shared" si="538"/>
        <v>0</v>
      </c>
      <c r="AC1899" s="1" t="str">
        <f>VLOOKUP(BIN2DEC(RIGHT(HEX2BIN(MID(H1899,6,1),4),1)&amp;LEFT(HEX2BIN(MID(H1899,7,1),4),1)),Codes!$K$1:$L$5,2)</f>
        <v>M</v>
      </c>
      <c r="AD1899" s="1" t="str">
        <f>VLOOKUP(BIN2DEC(RIGHT(HEX2BIN(MID(H1899,7,1),4),3)&amp;LEFT(HEX2BIN(MID(H1899,8,1),4),2)),Codes!$H$2:$I$33,2)</f>
        <v>Kick</v>
      </c>
      <c r="AE1899" s="1" t="str">
        <f t="shared" si="539"/>
        <v>1</v>
      </c>
      <c r="AF1899" s="1" t="str">
        <f t="shared" si="540"/>
        <v>1</v>
      </c>
      <c r="AH1899" s="6">
        <f t="shared" si="541"/>
        <v>34</v>
      </c>
    </row>
    <row r="1900" spans="1:34">
      <c r="A1900" s="3" t="s">
        <v>10164</v>
      </c>
      <c r="B1900" s="1" t="s">
        <v>46</v>
      </c>
      <c r="C1900" s="6" t="s">
        <v>1263</v>
      </c>
      <c r="D1900" s="9" t="s">
        <v>1291</v>
      </c>
      <c r="E1900" s="9" t="s">
        <v>1254</v>
      </c>
      <c r="F1900" s="9" t="s">
        <v>91</v>
      </c>
      <c r="G1900" s="9" t="s">
        <v>139</v>
      </c>
      <c r="H1900" s="9" t="s">
        <v>1255</v>
      </c>
      <c r="J1900" s="6" t="str">
        <f t="shared" si="525"/>
        <v>001011</v>
      </c>
      <c r="K1900" s="1">
        <f t="shared" si="526"/>
        <v>0</v>
      </c>
      <c r="L1900" s="6" t="str">
        <f t="shared" si="527"/>
        <v>00000</v>
      </c>
      <c r="M1900" s="1">
        <f t="shared" si="528"/>
        <v>13</v>
      </c>
      <c r="N1900" s="6" t="str">
        <f t="shared" si="529"/>
        <v>00</v>
      </c>
      <c r="O1900" s="1">
        <f t="shared" si="530"/>
        <v>7</v>
      </c>
      <c r="P1900" s="1">
        <f>IF(HEX2DEC(LEFT(E1900,4))&gt;=32768,HEX2DEC(LEFT(E1900,4))-65536,HEX2DEC(LEFT(E1900,4)))/Codes!$N$2</f>
        <v>3.6</v>
      </c>
      <c r="Q1900" s="1">
        <f>IF(HEX2DEC(RIGHT(E1900,4))&gt;=32768,HEX2DEC(RIGHT(E1900,4))-65536,HEX2DEC(RIGHT(E1900,4)))/Codes!$N$2</f>
        <v>0.34</v>
      </c>
      <c r="R1900" s="1">
        <f>IF(HEX2DEC(LEFT(F1900,4))&gt;=32768,HEX2DEC(LEFT(F1900,4))-65536,HEX2DEC(LEFT(F1900,4)))/Codes!$N$2</f>
        <v>0</v>
      </c>
      <c r="S1900" s="1">
        <f>IF(HEX2DEC(RIGHT(F1900,4))&gt;=32768,HEX2DEC(RIGHT(F1900,4))-65536,HEX2DEC(RIGHT(F1900,4)))/Codes!$N$2</f>
        <v>0</v>
      </c>
      <c r="T1900" s="18">
        <f t="shared" si="531"/>
        <v>361</v>
      </c>
      <c r="U1900" s="1">
        <f t="shared" si="532"/>
        <v>100</v>
      </c>
      <c r="V1900" s="1">
        <f t="shared" si="533"/>
        <v>0</v>
      </c>
      <c r="W1900" s="1" t="str">
        <f t="shared" si="534"/>
        <v>100</v>
      </c>
      <c r="X1900" s="1">
        <f t="shared" si="535"/>
        <v>3</v>
      </c>
      <c r="Y1900" s="1">
        <f t="shared" si="536"/>
        <v>10</v>
      </c>
      <c r="Z1900" s="1" t="str">
        <f>VLOOKUP(BIN2DEC(MID(HEX2BIN(MID(H1900,3,2),8),2,5)),Codes!$E$1:$F$18,2)</f>
        <v>Normal</v>
      </c>
      <c r="AA1900" s="6" t="str">
        <f t="shared" si="537"/>
        <v>0</v>
      </c>
      <c r="AB1900" s="1">
        <f t="shared" si="538"/>
        <v>0</v>
      </c>
      <c r="AC1900" s="1" t="str">
        <f>VLOOKUP(BIN2DEC(RIGHT(HEX2BIN(MID(H1900,6,1),4),1)&amp;LEFT(HEX2BIN(MID(H1900,7,1),4),1)),Codes!$K$1:$L$5,2)</f>
        <v>S</v>
      </c>
      <c r="AD1900" s="1" t="str">
        <f>VLOOKUP(BIN2DEC(RIGHT(HEX2BIN(MID(H1900,7,1),4),3)&amp;LEFT(HEX2BIN(MID(H1900,8,1),4),2)),Codes!$H$2:$I$33,2)</f>
        <v>Kick</v>
      </c>
      <c r="AE1900" s="1" t="str">
        <f t="shared" si="539"/>
        <v>1</v>
      </c>
      <c r="AF1900" s="1" t="str">
        <f t="shared" si="540"/>
        <v>1</v>
      </c>
      <c r="AH1900" s="6">
        <f t="shared" si="541"/>
        <v>2</v>
      </c>
    </row>
    <row r="1901" spans="1:34">
      <c r="A1901" s="3" t="s">
        <v>10165</v>
      </c>
      <c r="B1901" s="1" t="s">
        <v>46</v>
      </c>
      <c r="C1901" s="6" t="s">
        <v>1263</v>
      </c>
      <c r="D1901" s="9" t="s">
        <v>201</v>
      </c>
      <c r="E1901" s="9" t="s">
        <v>1136</v>
      </c>
      <c r="F1901" s="9" t="s">
        <v>91</v>
      </c>
      <c r="G1901" s="9" t="s">
        <v>139</v>
      </c>
      <c r="H1901" s="9" t="s">
        <v>1255</v>
      </c>
      <c r="J1901" s="6" t="str">
        <f t="shared" si="525"/>
        <v>001011</v>
      </c>
      <c r="K1901" s="1">
        <f t="shared" si="526"/>
        <v>1</v>
      </c>
      <c r="L1901" s="6" t="str">
        <f t="shared" si="527"/>
        <v>00000</v>
      </c>
      <c r="M1901" s="1">
        <f t="shared" si="528"/>
        <v>7</v>
      </c>
      <c r="N1901" s="6" t="str">
        <f t="shared" si="529"/>
        <v>00</v>
      </c>
      <c r="O1901" s="1">
        <f t="shared" si="530"/>
        <v>7</v>
      </c>
      <c r="P1901" s="1">
        <f>IF(HEX2DEC(LEFT(E1901,4))&gt;=32768,HEX2DEC(LEFT(E1901,4))-65536,HEX2DEC(LEFT(E1901,4)))/Codes!$N$2</f>
        <v>3.6</v>
      </c>
      <c r="Q1901" s="1">
        <f>IF(HEX2DEC(RIGHT(E1901,4))&gt;=32768,HEX2DEC(RIGHT(E1901,4))-65536,HEX2DEC(RIGHT(E1901,4)))/Codes!$N$2</f>
        <v>3.6</v>
      </c>
      <c r="R1901" s="1">
        <f>IF(HEX2DEC(LEFT(F1901,4))&gt;=32768,HEX2DEC(LEFT(F1901,4))-65536,HEX2DEC(LEFT(F1901,4)))/Codes!$N$2</f>
        <v>0</v>
      </c>
      <c r="S1901" s="1">
        <f>IF(HEX2DEC(RIGHT(F1901,4))&gt;=32768,HEX2DEC(RIGHT(F1901,4))-65536,HEX2DEC(RIGHT(F1901,4)))/Codes!$N$2</f>
        <v>0</v>
      </c>
      <c r="T1901" s="18">
        <f t="shared" si="531"/>
        <v>361</v>
      </c>
      <c r="U1901" s="1">
        <f t="shared" si="532"/>
        <v>100</v>
      </c>
      <c r="V1901" s="1">
        <f t="shared" si="533"/>
        <v>0</v>
      </c>
      <c r="W1901" s="1" t="str">
        <f t="shared" si="534"/>
        <v>100</v>
      </c>
      <c r="X1901" s="1">
        <f t="shared" si="535"/>
        <v>3</v>
      </c>
      <c r="Y1901" s="1">
        <f t="shared" si="536"/>
        <v>10</v>
      </c>
      <c r="Z1901" s="1" t="str">
        <f>VLOOKUP(BIN2DEC(MID(HEX2BIN(MID(H1901,3,2),8),2,5)),Codes!$E$1:$F$18,2)</f>
        <v>Normal</v>
      </c>
      <c r="AA1901" s="6" t="str">
        <f t="shared" si="537"/>
        <v>0</v>
      </c>
      <c r="AB1901" s="1">
        <f t="shared" si="538"/>
        <v>0</v>
      </c>
      <c r="AC1901" s="1" t="str">
        <f>VLOOKUP(BIN2DEC(RIGHT(HEX2BIN(MID(H1901,6,1),4),1)&amp;LEFT(HEX2BIN(MID(H1901,7,1),4),1)),Codes!$K$1:$L$5,2)</f>
        <v>S</v>
      </c>
      <c r="AD1901" s="1" t="str">
        <f>VLOOKUP(BIN2DEC(RIGHT(HEX2BIN(MID(H1901,7,1),4),3)&amp;LEFT(HEX2BIN(MID(H1901,8,1),4),2)),Codes!$H$2:$I$33,2)</f>
        <v>Kick</v>
      </c>
      <c r="AE1901" s="1" t="str">
        <f t="shared" si="539"/>
        <v>1</v>
      </c>
      <c r="AF1901" s="1" t="str">
        <f t="shared" si="540"/>
        <v>1</v>
      </c>
      <c r="AH1901" s="6">
        <f t="shared" si="541"/>
        <v>2</v>
      </c>
    </row>
    <row r="1902" spans="1:34">
      <c r="A1902" s="3" t="s">
        <v>10166</v>
      </c>
      <c r="B1902" s="1" t="s">
        <v>46</v>
      </c>
      <c r="C1902" s="6" t="s">
        <v>1263</v>
      </c>
      <c r="D1902" s="9" t="s">
        <v>204</v>
      </c>
      <c r="E1902" s="9" t="s">
        <v>746</v>
      </c>
      <c r="F1902" s="9" t="s">
        <v>91</v>
      </c>
      <c r="G1902" s="9" t="s">
        <v>139</v>
      </c>
      <c r="H1902" s="9" t="s">
        <v>1255</v>
      </c>
      <c r="J1902" s="6" t="str">
        <f t="shared" si="525"/>
        <v>001011</v>
      </c>
      <c r="K1902" s="1">
        <f t="shared" si="526"/>
        <v>2</v>
      </c>
      <c r="L1902" s="6" t="str">
        <f t="shared" si="527"/>
        <v>00000</v>
      </c>
      <c r="M1902" s="1">
        <f t="shared" si="528"/>
        <v>4</v>
      </c>
      <c r="N1902" s="6" t="str">
        <f t="shared" si="529"/>
        <v>00</v>
      </c>
      <c r="O1902" s="1">
        <f t="shared" si="530"/>
        <v>7</v>
      </c>
      <c r="P1902" s="1">
        <f>IF(HEX2DEC(LEFT(E1902,4))&gt;=32768,HEX2DEC(LEFT(E1902,4))-65536,HEX2DEC(LEFT(E1902,4)))/Codes!$N$2</f>
        <v>4.4279999999999999</v>
      </c>
      <c r="Q1902" s="1">
        <f>IF(HEX2DEC(RIGHT(E1902,4))&gt;=32768,HEX2DEC(RIGHT(E1902,4))-65536,HEX2DEC(RIGHT(E1902,4)))/Codes!$N$2</f>
        <v>0</v>
      </c>
      <c r="R1902" s="1">
        <f>IF(HEX2DEC(LEFT(F1902,4))&gt;=32768,HEX2DEC(LEFT(F1902,4))-65536,HEX2DEC(LEFT(F1902,4)))/Codes!$N$2</f>
        <v>0</v>
      </c>
      <c r="S1902" s="1">
        <f>IF(HEX2DEC(RIGHT(F1902,4))&gt;=32768,HEX2DEC(RIGHT(F1902,4))-65536,HEX2DEC(RIGHT(F1902,4)))/Codes!$N$2</f>
        <v>0</v>
      </c>
      <c r="T1902" s="18">
        <f t="shared" si="531"/>
        <v>361</v>
      </c>
      <c r="U1902" s="1">
        <f t="shared" si="532"/>
        <v>100</v>
      </c>
      <c r="V1902" s="1">
        <f t="shared" si="533"/>
        <v>0</v>
      </c>
      <c r="W1902" s="1" t="str">
        <f t="shared" si="534"/>
        <v>100</v>
      </c>
      <c r="X1902" s="1">
        <f t="shared" si="535"/>
        <v>3</v>
      </c>
      <c r="Y1902" s="1">
        <f t="shared" si="536"/>
        <v>10</v>
      </c>
      <c r="Z1902" s="1" t="str">
        <f>VLOOKUP(BIN2DEC(MID(HEX2BIN(MID(H1902,3,2),8),2,5)),Codes!$E$1:$F$18,2)</f>
        <v>Normal</v>
      </c>
      <c r="AA1902" s="6" t="str">
        <f t="shared" si="537"/>
        <v>0</v>
      </c>
      <c r="AB1902" s="1">
        <f t="shared" si="538"/>
        <v>0</v>
      </c>
      <c r="AC1902" s="1" t="str">
        <f>VLOOKUP(BIN2DEC(RIGHT(HEX2BIN(MID(H1902,6,1),4),1)&amp;LEFT(HEX2BIN(MID(H1902,7,1),4),1)),Codes!$K$1:$L$5,2)</f>
        <v>S</v>
      </c>
      <c r="AD1902" s="1" t="str">
        <f>VLOOKUP(BIN2DEC(RIGHT(HEX2BIN(MID(H1902,7,1),4),3)&amp;LEFT(HEX2BIN(MID(H1902,8,1),4),2)),Codes!$H$2:$I$33,2)</f>
        <v>Kick</v>
      </c>
      <c r="AE1902" s="1" t="str">
        <f t="shared" si="539"/>
        <v>1</v>
      </c>
      <c r="AF1902" s="1" t="str">
        <f t="shared" si="540"/>
        <v>1</v>
      </c>
      <c r="AH1902" s="6">
        <f t="shared" si="541"/>
        <v>2</v>
      </c>
    </row>
    <row r="1903" spans="1:34">
      <c r="A1903" s="3" t="s">
        <v>10167</v>
      </c>
      <c r="B1903" s="1" t="s">
        <v>46</v>
      </c>
      <c r="C1903" s="6" t="s">
        <v>1257</v>
      </c>
      <c r="D1903" s="9" t="s">
        <v>10112</v>
      </c>
      <c r="E1903" s="9" t="s">
        <v>995</v>
      </c>
      <c r="F1903" s="9" t="s">
        <v>91</v>
      </c>
      <c r="G1903" s="9" t="s">
        <v>139</v>
      </c>
      <c r="H1903" s="9" t="s">
        <v>10168</v>
      </c>
      <c r="J1903" s="6" t="str">
        <f t="shared" si="525"/>
        <v>001011</v>
      </c>
      <c r="K1903" s="1">
        <f t="shared" si="526"/>
        <v>0</v>
      </c>
      <c r="L1903" s="6" t="str">
        <f t="shared" si="527"/>
        <v>00000</v>
      </c>
      <c r="M1903" s="1">
        <f t="shared" si="528"/>
        <v>26</v>
      </c>
      <c r="N1903" s="6" t="str">
        <f t="shared" si="529"/>
        <v>00</v>
      </c>
      <c r="O1903" s="1">
        <f t="shared" si="530"/>
        <v>13</v>
      </c>
      <c r="P1903" s="1">
        <f>IF(HEX2DEC(LEFT(E1903,4))&gt;=32768,HEX2DEC(LEFT(E1903,4))-65536,HEX2DEC(LEFT(E1903,4)))/Codes!$N$2</f>
        <v>4.8</v>
      </c>
      <c r="Q1903" s="1">
        <f>IF(HEX2DEC(RIGHT(E1903,4))&gt;=32768,HEX2DEC(RIGHT(E1903,4))-65536,HEX2DEC(RIGHT(E1903,4)))/Codes!$N$2</f>
        <v>2</v>
      </c>
      <c r="R1903" s="1">
        <f>IF(HEX2DEC(LEFT(F1903,4))&gt;=32768,HEX2DEC(LEFT(F1903,4))-65536,HEX2DEC(LEFT(F1903,4)))/Codes!$N$2</f>
        <v>0</v>
      </c>
      <c r="S1903" s="1">
        <f>IF(HEX2DEC(RIGHT(F1903,4))&gt;=32768,HEX2DEC(RIGHT(F1903,4))-65536,HEX2DEC(RIGHT(F1903,4)))/Codes!$N$2</f>
        <v>0</v>
      </c>
      <c r="T1903" s="18">
        <f t="shared" si="531"/>
        <v>361</v>
      </c>
      <c r="U1903" s="1">
        <f t="shared" si="532"/>
        <v>100</v>
      </c>
      <c r="V1903" s="1">
        <f t="shared" si="533"/>
        <v>0</v>
      </c>
      <c r="W1903" s="1" t="str">
        <f t="shared" si="534"/>
        <v>100</v>
      </c>
      <c r="X1903" s="1">
        <f t="shared" si="535"/>
        <v>3</v>
      </c>
      <c r="Y1903" s="1">
        <f t="shared" si="536"/>
        <v>5</v>
      </c>
      <c r="Z1903" s="1" t="str">
        <f>VLOOKUP(BIN2DEC(MID(HEX2BIN(MID(H1903,3,2),8),2,5)),Codes!$E$1:$F$18,2)</f>
        <v>Slash</v>
      </c>
      <c r="AA1903" s="6" t="str">
        <f t="shared" si="537"/>
        <v>0</v>
      </c>
      <c r="AB1903" s="1">
        <f t="shared" si="538"/>
        <v>0</v>
      </c>
      <c r="AC1903" s="1" t="str">
        <f>VLOOKUP(BIN2DEC(RIGHT(HEX2BIN(MID(H1903,6,1),4),1)&amp;LEFT(HEX2BIN(MID(H1903,7,1),4),1)),Codes!$K$1:$L$5,2)</f>
        <v>L</v>
      </c>
      <c r="AD1903" s="1" t="str">
        <f>VLOOKUP(BIN2DEC(RIGHT(HEX2BIN(MID(H1903,7,1),4),3)&amp;LEFT(HEX2BIN(MID(H1903,8,1),4),2)),Codes!$H$2:$I$33,2)</f>
        <v>Slash</v>
      </c>
      <c r="AE1903" s="1" t="str">
        <f t="shared" si="539"/>
        <v>1</v>
      </c>
      <c r="AF1903" s="1" t="str">
        <f t="shared" si="540"/>
        <v>1</v>
      </c>
      <c r="AH1903" s="6">
        <f t="shared" si="541"/>
        <v>67</v>
      </c>
    </row>
    <row r="1904" spans="1:34">
      <c r="A1904" s="3" t="s">
        <v>10169</v>
      </c>
      <c r="B1904" s="1" t="s">
        <v>46</v>
      </c>
      <c r="C1904" s="6" t="s">
        <v>1257</v>
      </c>
      <c r="D1904" s="9" t="s">
        <v>3454</v>
      </c>
      <c r="E1904" s="9" t="s">
        <v>212</v>
      </c>
      <c r="F1904" s="9" t="s">
        <v>91</v>
      </c>
      <c r="G1904" s="9" t="s">
        <v>139</v>
      </c>
      <c r="H1904" s="9" t="s">
        <v>10168</v>
      </c>
      <c r="J1904" s="6" t="str">
        <f t="shared" si="525"/>
        <v>001011</v>
      </c>
      <c r="K1904" s="1">
        <f t="shared" si="526"/>
        <v>1</v>
      </c>
      <c r="L1904" s="6" t="str">
        <f t="shared" si="527"/>
        <v>00000</v>
      </c>
      <c r="M1904" s="1">
        <f t="shared" si="528"/>
        <v>23</v>
      </c>
      <c r="N1904" s="6" t="str">
        <f t="shared" si="529"/>
        <v>00</v>
      </c>
      <c r="O1904" s="1">
        <f t="shared" si="530"/>
        <v>13</v>
      </c>
      <c r="P1904" s="1">
        <f>IF(HEX2DEC(LEFT(E1904,4))&gt;=32768,HEX2DEC(LEFT(E1904,4))-65536,HEX2DEC(LEFT(E1904,4)))/Codes!$N$2</f>
        <v>2.8</v>
      </c>
      <c r="Q1904" s="1">
        <f>IF(HEX2DEC(RIGHT(E1904,4))&gt;=32768,HEX2DEC(RIGHT(E1904,4))-65536,HEX2DEC(RIGHT(E1904,4)))/Codes!$N$2</f>
        <v>0</v>
      </c>
      <c r="R1904" s="1">
        <f>IF(HEX2DEC(LEFT(F1904,4))&gt;=32768,HEX2DEC(LEFT(F1904,4))-65536,HEX2DEC(LEFT(F1904,4)))/Codes!$N$2</f>
        <v>0</v>
      </c>
      <c r="S1904" s="1">
        <f>IF(HEX2DEC(RIGHT(F1904,4))&gt;=32768,HEX2DEC(RIGHT(F1904,4))-65536,HEX2DEC(RIGHT(F1904,4)))/Codes!$N$2</f>
        <v>0</v>
      </c>
      <c r="T1904" s="18">
        <f t="shared" si="531"/>
        <v>361</v>
      </c>
      <c r="U1904" s="1">
        <f t="shared" si="532"/>
        <v>100</v>
      </c>
      <c r="V1904" s="1">
        <f t="shared" si="533"/>
        <v>0</v>
      </c>
      <c r="W1904" s="1" t="str">
        <f t="shared" si="534"/>
        <v>100</v>
      </c>
      <c r="X1904" s="1">
        <f t="shared" si="535"/>
        <v>3</v>
      </c>
      <c r="Y1904" s="1">
        <f t="shared" si="536"/>
        <v>5</v>
      </c>
      <c r="Z1904" s="1" t="str">
        <f>VLOOKUP(BIN2DEC(MID(HEX2BIN(MID(H1904,3,2),8),2,5)),Codes!$E$1:$F$18,2)</f>
        <v>Slash</v>
      </c>
      <c r="AA1904" s="6" t="str">
        <f t="shared" si="537"/>
        <v>0</v>
      </c>
      <c r="AB1904" s="1">
        <f t="shared" si="538"/>
        <v>0</v>
      </c>
      <c r="AC1904" s="1" t="str">
        <f>VLOOKUP(BIN2DEC(RIGHT(HEX2BIN(MID(H1904,6,1),4),1)&amp;LEFT(HEX2BIN(MID(H1904,7,1),4),1)),Codes!$K$1:$L$5,2)</f>
        <v>L</v>
      </c>
      <c r="AD1904" s="1" t="str">
        <f>VLOOKUP(BIN2DEC(RIGHT(HEX2BIN(MID(H1904,7,1),4),3)&amp;LEFT(HEX2BIN(MID(H1904,8,1),4),2)),Codes!$H$2:$I$33,2)</f>
        <v>Slash</v>
      </c>
      <c r="AE1904" s="1" t="str">
        <f t="shared" si="539"/>
        <v>1</v>
      </c>
      <c r="AF1904" s="1" t="str">
        <f t="shared" si="540"/>
        <v>1</v>
      </c>
      <c r="AH1904" s="6">
        <f t="shared" si="541"/>
        <v>67</v>
      </c>
    </row>
    <row r="1905" spans="1:34">
      <c r="A1905" s="3" t="s">
        <v>10170</v>
      </c>
      <c r="B1905" s="1" t="s">
        <v>46</v>
      </c>
      <c r="C1905" s="6" t="s">
        <v>1257</v>
      </c>
      <c r="D1905" s="9" t="s">
        <v>10171</v>
      </c>
      <c r="E1905" s="9" t="s">
        <v>824</v>
      </c>
      <c r="F1905" s="9" t="s">
        <v>91</v>
      </c>
      <c r="G1905" s="9" t="s">
        <v>139</v>
      </c>
      <c r="H1905" s="9" t="s">
        <v>10168</v>
      </c>
      <c r="J1905" s="6" t="str">
        <f t="shared" si="525"/>
        <v>001011</v>
      </c>
      <c r="K1905" s="1">
        <f t="shared" si="526"/>
        <v>2</v>
      </c>
      <c r="L1905" s="6" t="str">
        <f t="shared" si="527"/>
        <v>00000</v>
      </c>
      <c r="M1905" s="1">
        <f t="shared" si="528"/>
        <v>19</v>
      </c>
      <c r="N1905" s="6" t="str">
        <f t="shared" si="529"/>
        <v>00</v>
      </c>
      <c r="O1905" s="1">
        <f t="shared" si="530"/>
        <v>13</v>
      </c>
      <c r="P1905" s="1">
        <f>IF(HEX2DEC(LEFT(E1905,4))&gt;=32768,HEX2DEC(LEFT(E1905,4))-65536,HEX2DEC(LEFT(E1905,4)))/Codes!$N$2</f>
        <v>2</v>
      </c>
      <c r="Q1905" s="1">
        <f>IF(HEX2DEC(RIGHT(E1905,4))&gt;=32768,HEX2DEC(RIGHT(E1905,4))-65536,HEX2DEC(RIGHT(E1905,4)))/Codes!$N$2</f>
        <v>0</v>
      </c>
      <c r="R1905" s="1">
        <f>IF(HEX2DEC(LEFT(F1905,4))&gt;=32768,HEX2DEC(LEFT(F1905,4))-65536,HEX2DEC(LEFT(F1905,4)))/Codes!$N$2</f>
        <v>0</v>
      </c>
      <c r="S1905" s="1">
        <f>IF(HEX2DEC(RIGHT(F1905,4))&gt;=32768,HEX2DEC(RIGHT(F1905,4))-65536,HEX2DEC(RIGHT(F1905,4)))/Codes!$N$2</f>
        <v>0</v>
      </c>
      <c r="T1905" s="18">
        <f t="shared" si="531"/>
        <v>361</v>
      </c>
      <c r="U1905" s="1">
        <f t="shared" si="532"/>
        <v>100</v>
      </c>
      <c r="V1905" s="1">
        <f t="shared" si="533"/>
        <v>0</v>
      </c>
      <c r="W1905" s="1" t="str">
        <f t="shared" si="534"/>
        <v>100</v>
      </c>
      <c r="X1905" s="1">
        <f t="shared" si="535"/>
        <v>3</v>
      </c>
      <c r="Y1905" s="1">
        <f t="shared" si="536"/>
        <v>5</v>
      </c>
      <c r="Z1905" s="1" t="str">
        <f>VLOOKUP(BIN2DEC(MID(HEX2BIN(MID(H1905,3,2),8),2,5)),Codes!$E$1:$F$18,2)</f>
        <v>Slash</v>
      </c>
      <c r="AA1905" s="6" t="str">
        <f t="shared" si="537"/>
        <v>0</v>
      </c>
      <c r="AB1905" s="1">
        <f t="shared" si="538"/>
        <v>0</v>
      </c>
      <c r="AC1905" s="1" t="str">
        <f>VLOOKUP(BIN2DEC(RIGHT(HEX2BIN(MID(H1905,6,1),4),1)&amp;LEFT(HEX2BIN(MID(H1905,7,1),4),1)),Codes!$K$1:$L$5,2)</f>
        <v>L</v>
      </c>
      <c r="AD1905" s="1" t="str">
        <f>VLOOKUP(BIN2DEC(RIGHT(HEX2BIN(MID(H1905,7,1),4),3)&amp;LEFT(HEX2BIN(MID(H1905,8,1),4),2)),Codes!$H$2:$I$33,2)</f>
        <v>Slash</v>
      </c>
      <c r="AE1905" s="1" t="str">
        <f t="shared" si="539"/>
        <v>1</v>
      </c>
      <c r="AF1905" s="1" t="str">
        <f t="shared" si="540"/>
        <v>1</v>
      </c>
      <c r="AH1905" s="6">
        <f t="shared" si="541"/>
        <v>67</v>
      </c>
    </row>
    <row r="1906" spans="1:34">
      <c r="A1906" s="3" t="s">
        <v>10172</v>
      </c>
      <c r="B1906" s="1" t="s">
        <v>46</v>
      </c>
      <c r="C1906" s="6" t="s">
        <v>1257</v>
      </c>
      <c r="D1906" s="9" t="s">
        <v>10173</v>
      </c>
      <c r="E1906" s="9" t="s">
        <v>1611</v>
      </c>
      <c r="F1906" s="9" t="s">
        <v>91</v>
      </c>
      <c r="G1906" s="9" t="s">
        <v>139</v>
      </c>
      <c r="H1906" s="9" t="s">
        <v>10168</v>
      </c>
      <c r="J1906" s="6" t="str">
        <f t="shared" si="525"/>
        <v>001011</v>
      </c>
      <c r="K1906" s="1">
        <f t="shared" si="526"/>
        <v>3</v>
      </c>
      <c r="L1906" s="6" t="str">
        <f t="shared" si="527"/>
        <v>00000</v>
      </c>
      <c r="M1906" s="1">
        <f t="shared" si="528"/>
        <v>26</v>
      </c>
      <c r="N1906" s="6" t="str">
        <f t="shared" si="529"/>
        <v>00</v>
      </c>
      <c r="O1906" s="1">
        <f t="shared" si="530"/>
        <v>13</v>
      </c>
      <c r="P1906" s="1">
        <f>IF(HEX2DEC(LEFT(E1906,4))&gt;=32768,HEX2DEC(LEFT(E1906,4))-65536,HEX2DEC(LEFT(E1906,4)))/Codes!$N$2</f>
        <v>4.4000000000000004</v>
      </c>
      <c r="Q1906" s="1">
        <f>IF(HEX2DEC(RIGHT(E1906,4))&gt;=32768,HEX2DEC(RIGHT(E1906,4))-65536,HEX2DEC(RIGHT(E1906,4)))/Codes!$N$2</f>
        <v>4.8</v>
      </c>
      <c r="R1906" s="1">
        <f>IF(HEX2DEC(LEFT(F1906,4))&gt;=32768,HEX2DEC(LEFT(F1906,4))-65536,HEX2DEC(LEFT(F1906,4)))/Codes!$N$2</f>
        <v>0</v>
      </c>
      <c r="S1906" s="1">
        <f>IF(HEX2DEC(RIGHT(F1906,4))&gt;=32768,HEX2DEC(RIGHT(F1906,4))-65536,HEX2DEC(RIGHT(F1906,4)))/Codes!$N$2</f>
        <v>0</v>
      </c>
      <c r="T1906" s="18">
        <f t="shared" si="531"/>
        <v>361</v>
      </c>
      <c r="U1906" s="1">
        <f t="shared" si="532"/>
        <v>100</v>
      </c>
      <c r="V1906" s="1">
        <f t="shared" si="533"/>
        <v>0</v>
      </c>
      <c r="W1906" s="1" t="str">
        <f t="shared" si="534"/>
        <v>100</v>
      </c>
      <c r="X1906" s="1">
        <f t="shared" si="535"/>
        <v>3</v>
      </c>
      <c r="Y1906" s="1">
        <f t="shared" si="536"/>
        <v>5</v>
      </c>
      <c r="Z1906" s="1" t="str">
        <f>VLOOKUP(BIN2DEC(MID(HEX2BIN(MID(H1906,3,2),8),2,5)),Codes!$E$1:$F$18,2)</f>
        <v>Slash</v>
      </c>
      <c r="AA1906" s="6" t="str">
        <f t="shared" si="537"/>
        <v>0</v>
      </c>
      <c r="AB1906" s="1">
        <f t="shared" si="538"/>
        <v>0</v>
      </c>
      <c r="AC1906" s="1" t="str">
        <f>VLOOKUP(BIN2DEC(RIGHT(HEX2BIN(MID(H1906,6,1),4),1)&amp;LEFT(HEX2BIN(MID(H1906,7,1),4),1)),Codes!$K$1:$L$5,2)</f>
        <v>L</v>
      </c>
      <c r="AD1906" s="1" t="str">
        <f>VLOOKUP(BIN2DEC(RIGHT(HEX2BIN(MID(H1906,7,1),4),3)&amp;LEFT(HEX2BIN(MID(H1906,8,1),4),2)),Codes!$H$2:$I$33,2)</f>
        <v>Slash</v>
      </c>
      <c r="AE1906" s="1" t="str">
        <f t="shared" si="539"/>
        <v>1</v>
      </c>
      <c r="AF1906" s="1" t="str">
        <f t="shared" si="540"/>
        <v>1</v>
      </c>
      <c r="AH1906" s="6">
        <f t="shared" si="541"/>
        <v>67</v>
      </c>
    </row>
    <row r="1907" spans="1:34">
      <c r="A1907" s="3" t="s">
        <v>10174</v>
      </c>
      <c r="B1907" s="1" t="s">
        <v>46</v>
      </c>
      <c r="C1907" s="6" t="s">
        <v>1258</v>
      </c>
      <c r="D1907" s="9" t="s">
        <v>10175</v>
      </c>
      <c r="E1907" s="9" t="s">
        <v>313</v>
      </c>
      <c r="F1907" s="9" t="s">
        <v>91</v>
      </c>
      <c r="G1907" s="9" t="s">
        <v>301</v>
      </c>
      <c r="H1907" s="9" t="s">
        <v>1017</v>
      </c>
      <c r="J1907" s="6" t="str">
        <f t="shared" si="525"/>
        <v>001011</v>
      </c>
      <c r="K1907" s="1">
        <f t="shared" si="526"/>
        <v>0</v>
      </c>
      <c r="L1907" s="6" t="str">
        <f t="shared" si="527"/>
        <v>00000</v>
      </c>
      <c r="M1907" s="1">
        <f t="shared" si="528"/>
        <v>26</v>
      </c>
      <c r="N1907" s="6" t="str">
        <f t="shared" si="529"/>
        <v>00</v>
      </c>
      <c r="O1907" s="1">
        <f t="shared" si="530"/>
        <v>8</v>
      </c>
      <c r="P1907" s="1">
        <f>IF(HEX2DEC(LEFT(E1907,4))&gt;=32768,HEX2DEC(LEFT(E1907,4))-65536,HEX2DEC(LEFT(E1907,4)))/Codes!$N$2</f>
        <v>3.6</v>
      </c>
      <c r="Q1907" s="1">
        <f>IF(HEX2DEC(RIGHT(E1907,4))&gt;=32768,HEX2DEC(RIGHT(E1907,4))-65536,HEX2DEC(RIGHT(E1907,4)))/Codes!$N$2</f>
        <v>2</v>
      </c>
      <c r="R1907" s="1">
        <f>IF(HEX2DEC(LEFT(F1907,4))&gt;=32768,HEX2DEC(LEFT(F1907,4))-65536,HEX2DEC(LEFT(F1907,4)))/Codes!$N$2</f>
        <v>0</v>
      </c>
      <c r="S1907" s="1">
        <f>IF(HEX2DEC(RIGHT(F1907,4))&gt;=32768,HEX2DEC(RIGHT(F1907,4))-65536,HEX2DEC(RIGHT(F1907,4)))/Codes!$N$2</f>
        <v>0</v>
      </c>
      <c r="T1907" s="18">
        <f t="shared" si="531"/>
        <v>361</v>
      </c>
      <c r="U1907" s="1">
        <f t="shared" si="532"/>
        <v>90</v>
      </c>
      <c r="V1907" s="1">
        <f t="shared" si="533"/>
        <v>0</v>
      </c>
      <c r="W1907" s="1" t="str">
        <f t="shared" si="534"/>
        <v>100</v>
      </c>
      <c r="X1907" s="1">
        <f t="shared" si="535"/>
        <v>3</v>
      </c>
      <c r="Y1907" s="1">
        <f t="shared" si="536"/>
        <v>0</v>
      </c>
      <c r="Z1907" s="1" t="str">
        <f>VLOOKUP(BIN2DEC(MID(HEX2BIN(MID(H1907,3,2),8),2,5)),Codes!$E$1:$F$18,2)</f>
        <v>Slash</v>
      </c>
      <c r="AA1907" s="6" t="str">
        <f t="shared" si="537"/>
        <v>0</v>
      </c>
      <c r="AB1907" s="1">
        <f t="shared" si="538"/>
        <v>0</v>
      </c>
      <c r="AC1907" s="1" t="str">
        <f>VLOOKUP(BIN2DEC(RIGHT(HEX2BIN(MID(H1907,6,1),4),1)&amp;LEFT(HEX2BIN(MID(H1907,7,1),4),1)),Codes!$K$1:$L$5,2)</f>
        <v>M</v>
      </c>
      <c r="AD1907" s="1" t="str">
        <f>VLOOKUP(BIN2DEC(RIGHT(HEX2BIN(MID(H1907,7,1),4),3)&amp;LEFT(HEX2BIN(MID(H1907,8,1),4),2)),Codes!$H$2:$I$33,2)</f>
        <v>Slash</v>
      </c>
      <c r="AE1907" s="1" t="str">
        <f t="shared" si="539"/>
        <v>1</v>
      </c>
      <c r="AF1907" s="1" t="str">
        <f t="shared" si="540"/>
        <v>1</v>
      </c>
      <c r="AH1907" s="6">
        <f t="shared" si="541"/>
        <v>35</v>
      </c>
    </row>
    <row r="1908" spans="1:34">
      <c r="A1908" s="3" t="s">
        <v>10176</v>
      </c>
      <c r="B1908" s="1" t="s">
        <v>46</v>
      </c>
      <c r="C1908" s="6" t="s">
        <v>1258</v>
      </c>
      <c r="D1908" s="9" t="s">
        <v>154</v>
      </c>
      <c r="E1908" s="9" t="s">
        <v>265</v>
      </c>
      <c r="F1908" s="9" t="s">
        <v>91</v>
      </c>
      <c r="G1908" s="9" t="s">
        <v>301</v>
      </c>
      <c r="H1908" s="9" t="s">
        <v>1017</v>
      </c>
      <c r="J1908" s="6" t="str">
        <f t="shared" si="525"/>
        <v>001011</v>
      </c>
      <c r="K1908" s="1">
        <f t="shared" si="526"/>
        <v>1</v>
      </c>
      <c r="L1908" s="6" t="str">
        <f t="shared" si="527"/>
        <v>00000</v>
      </c>
      <c r="M1908" s="1">
        <f t="shared" si="528"/>
        <v>23</v>
      </c>
      <c r="N1908" s="6" t="str">
        <f t="shared" si="529"/>
        <v>00</v>
      </c>
      <c r="O1908" s="1">
        <f t="shared" si="530"/>
        <v>8</v>
      </c>
      <c r="P1908" s="1">
        <f>IF(HEX2DEC(LEFT(E1908,4))&gt;=32768,HEX2DEC(LEFT(E1908,4))-65536,HEX2DEC(LEFT(E1908,4)))/Codes!$N$2</f>
        <v>2.4</v>
      </c>
      <c r="Q1908" s="1">
        <f>IF(HEX2DEC(RIGHT(E1908,4))&gt;=32768,HEX2DEC(RIGHT(E1908,4))-65536,HEX2DEC(RIGHT(E1908,4)))/Codes!$N$2</f>
        <v>0</v>
      </c>
      <c r="R1908" s="1">
        <f>IF(HEX2DEC(LEFT(F1908,4))&gt;=32768,HEX2DEC(LEFT(F1908,4))-65536,HEX2DEC(LEFT(F1908,4)))/Codes!$N$2</f>
        <v>0</v>
      </c>
      <c r="S1908" s="1">
        <f>IF(HEX2DEC(RIGHT(F1908,4))&gt;=32768,HEX2DEC(RIGHT(F1908,4))-65536,HEX2DEC(RIGHT(F1908,4)))/Codes!$N$2</f>
        <v>0</v>
      </c>
      <c r="T1908" s="18">
        <f t="shared" si="531"/>
        <v>361</v>
      </c>
      <c r="U1908" s="1">
        <f t="shared" si="532"/>
        <v>90</v>
      </c>
      <c r="V1908" s="1">
        <f t="shared" si="533"/>
        <v>0</v>
      </c>
      <c r="W1908" s="1" t="str">
        <f t="shared" si="534"/>
        <v>100</v>
      </c>
      <c r="X1908" s="1">
        <f t="shared" si="535"/>
        <v>3</v>
      </c>
      <c r="Y1908" s="1">
        <f t="shared" si="536"/>
        <v>0</v>
      </c>
      <c r="Z1908" s="1" t="str">
        <f>VLOOKUP(BIN2DEC(MID(HEX2BIN(MID(H1908,3,2),8),2,5)),Codes!$E$1:$F$18,2)</f>
        <v>Slash</v>
      </c>
      <c r="AA1908" s="6" t="str">
        <f t="shared" si="537"/>
        <v>0</v>
      </c>
      <c r="AB1908" s="1">
        <f t="shared" si="538"/>
        <v>0</v>
      </c>
      <c r="AC1908" s="1" t="str">
        <f>VLOOKUP(BIN2DEC(RIGHT(HEX2BIN(MID(H1908,6,1),4),1)&amp;LEFT(HEX2BIN(MID(H1908,7,1),4),1)),Codes!$K$1:$L$5,2)</f>
        <v>M</v>
      </c>
      <c r="AD1908" s="1" t="str">
        <f>VLOOKUP(BIN2DEC(RIGHT(HEX2BIN(MID(H1908,7,1),4),3)&amp;LEFT(HEX2BIN(MID(H1908,8,1),4),2)),Codes!$H$2:$I$33,2)</f>
        <v>Slash</v>
      </c>
      <c r="AE1908" s="1" t="str">
        <f t="shared" si="539"/>
        <v>1</v>
      </c>
      <c r="AF1908" s="1" t="str">
        <f t="shared" si="540"/>
        <v>1</v>
      </c>
      <c r="AH1908" s="6">
        <f t="shared" si="541"/>
        <v>35</v>
      </c>
    </row>
    <row r="1909" spans="1:34">
      <c r="A1909" s="3" t="s">
        <v>10177</v>
      </c>
      <c r="B1909" s="1" t="s">
        <v>46</v>
      </c>
      <c r="C1909" s="6" t="s">
        <v>1258</v>
      </c>
      <c r="D1909" s="9" t="s">
        <v>1144</v>
      </c>
      <c r="E1909" s="9" t="s">
        <v>433</v>
      </c>
      <c r="F1909" s="9" t="s">
        <v>91</v>
      </c>
      <c r="G1909" s="9" t="s">
        <v>301</v>
      </c>
      <c r="H1909" s="9" t="s">
        <v>1017</v>
      </c>
      <c r="J1909" s="6" t="str">
        <f t="shared" si="525"/>
        <v>001011</v>
      </c>
      <c r="K1909" s="1">
        <f t="shared" si="526"/>
        <v>2</v>
      </c>
      <c r="L1909" s="6" t="str">
        <f t="shared" si="527"/>
        <v>00000</v>
      </c>
      <c r="M1909" s="1">
        <f t="shared" si="528"/>
        <v>19</v>
      </c>
      <c r="N1909" s="6" t="str">
        <f t="shared" si="529"/>
        <v>00</v>
      </c>
      <c r="O1909" s="1">
        <f t="shared" si="530"/>
        <v>8</v>
      </c>
      <c r="P1909" s="1">
        <f>IF(HEX2DEC(LEFT(E1909,4))&gt;=32768,HEX2DEC(LEFT(E1909,4))-65536,HEX2DEC(LEFT(E1909,4)))/Codes!$N$2</f>
        <v>1.6</v>
      </c>
      <c r="Q1909" s="1">
        <f>IF(HEX2DEC(RIGHT(E1909,4))&gt;=32768,HEX2DEC(RIGHT(E1909,4))-65536,HEX2DEC(RIGHT(E1909,4)))/Codes!$N$2</f>
        <v>0</v>
      </c>
      <c r="R1909" s="1">
        <f>IF(HEX2DEC(LEFT(F1909,4))&gt;=32768,HEX2DEC(LEFT(F1909,4))-65536,HEX2DEC(LEFT(F1909,4)))/Codes!$N$2</f>
        <v>0</v>
      </c>
      <c r="S1909" s="1">
        <f>IF(HEX2DEC(RIGHT(F1909,4))&gt;=32768,HEX2DEC(RIGHT(F1909,4))-65536,HEX2DEC(RIGHT(F1909,4)))/Codes!$N$2</f>
        <v>0</v>
      </c>
      <c r="T1909" s="18">
        <f t="shared" si="531"/>
        <v>361</v>
      </c>
      <c r="U1909" s="1">
        <f t="shared" si="532"/>
        <v>90</v>
      </c>
      <c r="V1909" s="1">
        <f t="shared" si="533"/>
        <v>0</v>
      </c>
      <c r="W1909" s="1" t="str">
        <f t="shared" si="534"/>
        <v>100</v>
      </c>
      <c r="X1909" s="1">
        <f t="shared" si="535"/>
        <v>3</v>
      </c>
      <c r="Y1909" s="1">
        <f t="shared" si="536"/>
        <v>0</v>
      </c>
      <c r="Z1909" s="1" t="str">
        <f>VLOOKUP(BIN2DEC(MID(HEX2BIN(MID(H1909,3,2),8),2,5)),Codes!$E$1:$F$18,2)</f>
        <v>Slash</v>
      </c>
      <c r="AA1909" s="6" t="str">
        <f t="shared" si="537"/>
        <v>0</v>
      </c>
      <c r="AB1909" s="1">
        <f t="shared" si="538"/>
        <v>0</v>
      </c>
      <c r="AC1909" s="1" t="str">
        <f>VLOOKUP(BIN2DEC(RIGHT(HEX2BIN(MID(H1909,6,1),4),1)&amp;LEFT(HEX2BIN(MID(H1909,7,1),4),1)),Codes!$K$1:$L$5,2)</f>
        <v>M</v>
      </c>
      <c r="AD1909" s="1" t="str">
        <f>VLOOKUP(BIN2DEC(RIGHT(HEX2BIN(MID(H1909,7,1),4),3)&amp;LEFT(HEX2BIN(MID(H1909,8,1),4),2)),Codes!$H$2:$I$33,2)</f>
        <v>Slash</v>
      </c>
      <c r="AE1909" s="1" t="str">
        <f t="shared" si="539"/>
        <v>1</v>
      </c>
      <c r="AF1909" s="1" t="str">
        <f t="shared" si="540"/>
        <v>1</v>
      </c>
      <c r="AH1909" s="6">
        <f t="shared" si="541"/>
        <v>35</v>
      </c>
    </row>
    <row r="1910" spans="1:34">
      <c r="A1910" s="3" t="s">
        <v>10178</v>
      </c>
      <c r="B1910" s="1" t="s">
        <v>46</v>
      </c>
      <c r="C1910" s="6" t="s">
        <v>1258</v>
      </c>
      <c r="D1910" s="9" t="s">
        <v>10179</v>
      </c>
      <c r="E1910" s="9" t="s">
        <v>99</v>
      </c>
      <c r="F1910" s="9" t="s">
        <v>91</v>
      </c>
      <c r="G1910" s="9" t="s">
        <v>301</v>
      </c>
      <c r="H1910" s="9" t="s">
        <v>1017</v>
      </c>
      <c r="J1910" s="6" t="str">
        <f t="shared" si="525"/>
        <v>001011</v>
      </c>
      <c r="K1910" s="1">
        <f t="shared" si="526"/>
        <v>3</v>
      </c>
      <c r="L1910" s="6" t="str">
        <f t="shared" si="527"/>
        <v>00000</v>
      </c>
      <c r="M1910" s="1">
        <f t="shared" si="528"/>
        <v>26</v>
      </c>
      <c r="N1910" s="6" t="str">
        <f t="shared" si="529"/>
        <v>00</v>
      </c>
      <c r="O1910" s="1">
        <f t="shared" si="530"/>
        <v>8</v>
      </c>
      <c r="P1910" s="1">
        <f>IF(HEX2DEC(LEFT(E1910,4))&gt;=32768,HEX2DEC(LEFT(E1910,4))-65536,HEX2DEC(LEFT(E1910,4)))/Codes!$N$2</f>
        <v>3.6</v>
      </c>
      <c r="Q1910" s="1">
        <f>IF(HEX2DEC(RIGHT(E1910,4))&gt;=32768,HEX2DEC(RIGHT(E1910,4))-65536,HEX2DEC(RIGHT(E1910,4)))/Codes!$N$2</f>
        <v>4.4000000000000004</v>
      </c>
      <c r="R1910" s="1">
        <f>IF(HEX2DEC(LEFT(F1910,4))&gt;=32768,HEX2DEC(LEFT(F1910,4))-65536,HEX2DEC(LEFT(F1910,4)))/Codes!$N$2</f>
        <v>0</v>
      </c>
      <c r="S1910" s="1">
        <f>IF(HEX2DEC(RIGHT(F1910,4))&gt;=32768,HEX2DEC(RIGHT(F1910,4))-65536,HEX2DEC(RIGHT(F1910,4)))/Codes!$N$2</f>
        <v>0</v>
      </c>
      <c r="T1910" s="18">
        <f t="shared" si="531"/>
        <v>361</v>
      </c>
      <c r="U1910" s="1">
        <f t="shared" si="532"/>
        <v>90</v>
      </c>
      <c r="V1910" s="1">
        <f t="shared" si="533"/>
        <v>0</v>
      </c>
      <c r="W1910" s="1" t="str">
        <f t="shared" si="534"/>
        <v>100</v>
      </c>
      <c r="X1910" s="1">
        <f t="shared" si="535"/>
        <v>3</v>
      </c>
      <c r="Y1910" s="1">
        <f t="shared" si="536"/>
        <v>0</v>
      </c>
      <c r="Z1910" s="1" t="str">
        <f>VLOOKUP(BIN2DEC(MID(HEX2BIN(MID(H1910,3,2),8),2,5)),Codes!$E$1:$F$18,2)</f>
        <v>Slash</v>
      </c>
      <c r="AA1910" s="6" t="str">
        <f t="shared" si="537"/>
        <v>0</v>
      </c>
      <c r="AB1910" s="1">
        <f t="shared" si="538"/>
        <v>0</v>
      </c>
      <c r="AC1910" s="1" t="str">
        <f>VLOOKUP(BIN2DEC(RIGHT(HEX2BIN(MID(H1910,6,1),4),1)&amp;LEFT(HEX2BIN(MID(H1910,7,1),4),1)),Codes!$K$1:$L$5,2)</f>
        <v>M</v>
      </c>
      <c r="AD1910" s="1" t="str">
        <f>VLOOKUP(BIN2DEC(RIGHT(HEX2BIN(MID(H1910,7,1),4),3)&amp;LEFT(HEX2BIN(MID(H1910,8,1),4),2)),Codes!$H$2:$I$33,2)</f>
        <v>Slash</v>
      </c>
      <c r="AE1910" s="1" t="str">
        <f t="shared" si="539"/>
        <v>1</v>
      </c>
      <c r="AF1910" s="1" t="str">
        <f t="shared" si="540"/>
        <v>1</v>
      </c>
      <c r="AH1910" s="6">
        <f t="shared" si="541"/>
        <v>35</v>
      </c>
    </row>
    <row r="1911" spans="1:34">
      <c r="A1911" s="3" t="s">
        <v>10180</v>
      </c>
      <c r="B1911" s="1" t="s">
        <v>46</v>
      </c>
      <c r="C1911" s="6" t="s">
        <v>1282</v>
      </c>
      <c r="D1911" s="9" t="s">
        <v>1283</v>
      </c>
      <c r="E1911" s="9" t="s">
        <v>10181</v>
      </c>
      <c r="F1911" s="9" t="s">
        <v>91</v>
      </c>
      <c r="G1911" s="9" t="s">
        <v>139</v>
      </c>
      <c r="H1911" s="9" t="s">
        <v>188</v>
      </c>
      <c r="J1911" s="6" t="str">
        <f t="shared" si="525"/>
        <v>001011</v>
      </c>
      <c r="K1911" s="1">
        <f t="shared" si="526"/>
        <v>0</v>
      </c>
      <c r="L1911" s="6" t="str">
        <f t="shared" si="527"/>
        <v>00000</v>
      </c>
      <c r="M1911" s="1">
        <f t="shared" si="528"/>
        <v>7</v>
      </c>
      <c r="N1911" s="6" t="str">
        <f t="shared" si="529"/>
        <v>00</v>
      </c>
      <c r="O1911" s="1">
        <f t="shared" si="530"/>
        <v>7</v>
      </c>
      <c r="P1911" s="1">
        <f>IF(HEX2DEC(LEFT(E1911,4))&gt;=32768,HEX2DEC(LEFT(E1911,4))-65536,HEX2DEC(LEFT(E1911,4)))/Codes!$N$2</f>
        <v>4.4000000000000004</v>
      </c>
      <c r="Q1911" s="1">
        <f>IF(HEX2DEC(RIGHT(E1911,4))&gt;=32768,HEX2DEC(RIGHT(E1911,4))-65536,HEX2DEC(RIGHT(E1911,4)))/Codes!$N$2</f>
        <v>0.34</v>
      </c>
      <c r="R1911" s="1">
        <f>IF(HEX2DEC(LEFT(F1911,4))&gt;=32768,HEX2DEC(LEFT(F1911,4))-65536,HEX2DEC(LEFT(F1911,4)))/Codes!$N$2</f>
        <v>0</v>
      </c>
      <c r="S1911" s="1">
        <f>IF(HEX2DEC(RIGHT(F1911,4))&gt;=32768,HEX2DEC(RIGHT(F1911,4))-65536,HEX2DEC(RIGHT(F1911,4)))/Codes!$N$2</f>
        <v>0</v>
      </c>
      <c r="T1911" s="18">
        <f t="shared" si="531"/>
        <v>361</v>
      </c>
      <c r="U1911" s="1">
        <f t="shared" si="532"/>
        <v>100</v>
      </c>
      <c r="V1911" s="1">
        <f t="shared" si="533"/>
        <v>0</v>
      </c>
      <c r="W1911" s="1" t="str">
        <f t="shared" si="534"/>
        <v>100</v>
      </c>
      <c r="X1911" s="1">
        <f t="shared" si="535"/>
        <v>3</v>
      </c>
      <c r="Y1911" s="1">
        <f t="shared" si="536"/>
        <v>0</v>
      </c>
      <c r="Z1911" s="1" t="str">
        <f>VLOOKUP(BIN2DEC(MID(HEX2BIN(MID(H1911,3,2),8),2,5)),Codes!$E$1:$F$18,2)</f>
        <v>Normal</v>
      </c>
      <c r="AA1911" s="6" t="str">
        <f t="shared" si="537"/>
        <v>0</v>
      </c>
      <c r="AB1911" s="1">
        <f t="shared" si="538"/>
        <v>0</v>
      </c>
      <c r="AC1911" s="1" t="str">
        <f>VLOOKUP(BIN2DEC(RIGHT(HEX2BIN(MID(H1911,6,1),4),1)&amp;LEFT(HEX2BIN(MID(H1911,7,1),4),1)),Codes!$K$1:$L$5,2)</f>
        <v>M</v>
      </c>
      <c r="AD1911" s="1" t="str">
        <f>VLOOKUP(BIN2DEC(RIGHT(HEX2BIN(MID(H1911,7,1),4),3)&amp;LEFT(HEX2BIN(MID(H1911,8,1),4),2)),Codes!$H$2:$I$33,2)</f>
        <v>Kick</v>
      </c>
      <c r="AE1911" s="1" t="str">
        <f t="shared" si="539"/>
        <v>1</v>
      </c>
      <c r="AF1911" s="1" t="str">
        <f t="shared" si="540"/>
        <v>1</v>
      </c>
      <c r="AH1911" s="6">
        <f t="shared" si="541"/>
        <v>34</v>
      </c>
    </row>
    <row r="1912" spans="1:34">
      <c r="A1912" s="3" t="s">
        <v>10182</v>
      </c>
      <c r="B1912" s="1" t="s">
        <v>46</v>
      </c>
      <c r="C1912" s="6" t="s">
        <v>1282</v>
      </c>
      <c r="D1912" s="9" t="s">
        <v>201</v>
      </c>
      <c r="E1912" s="9" t="s">
        <v>10183</v>
      </c>
      <c r="F1912" s="9" t="s">
        <v>91</v>
      </c>
      <c r="G1912" s="9" t="s">
        <v>139</v>
      </c>
      <c r="H1912" s="9" t="s">
        <v>188</v>
      </c>
      <c r="J1912" s="6" t="str">
        <f t="shared" si="525"/>
        <v>001011</v>
      </c>
      <c r="K1912" s="1">
        <f t="shared" si="526"/>
        <v>1</v>
      </c>
      <c r="L1912" s="6" t="str">
        <f t="shared" si="527"/>
        <v>00000</v>
      </c>
      <c r="M1912" s="1">
        <f t="shared" si="528"/>
        <v>7</v>
      </c>
      <c r="N1912" s="6" t="str">
        <f t="shared" si="529"/>
        <v>00</v>
      </c>
      <c r="O1912" s="1">
        <f t="shared" si="530"/>
        <v>7</v>
      </c>
      <c r="P1912" s="1">
        <f>IF(HEX2DEC(LEFT(E1912,4))&gt;=32768,HEX2DEC(LEFT(E1912,4))-65536,HEX2DEC(LEFT(E1912,4)))/Codes!$N$2</f>
        <v>4.4000000000000004</v>
      </c>
      <c r="Q1912" s="1">
        <f>IF(HEX2DEC(RIGHT(E1912,4))&gt;=32768,HEX2DEC(RIGHT(E1912,4))-65536,HEX2DEC(RIGHT(E1912,4)))/Codes!$N$2</f>
        <v>3.0640000000000001</v>
      </c>
      <c r="R1912" s="1">
        <f>IF(HEX2DEC(LEFT(F1912,4))&gt;=32768,HEX2DEC(LEFT(F1912,4))-65536,HEX2DEC(LEFT(F1912,4)))/Codes!$N$2</f>
        <v>0</v>
      </c>
      <c r="S1912" s="1">
        <f>IF(HEX2DEC(RIGHT(F1912,4))&gt;=32768,HEX2DEC(RIGHT(F1912,4))-65536,HEX2DEC(RIGHT(F1912,4)))/Codes!$N$2</f>
        <v>0</v>
      </c>
      <c r="T1912" s="18">
        <f t="shared" si="531"/>
        <v>361</v>
      </c>
      <c r="U1912" s="1">
        <f t="shared" si="532"/>
        <v>100</v>
      </c>
      <c r="V1912" s="1">
        <f t="shared" si="533"/>
        <v>0</v>
      </c>
      <c r="W1912" s="1" t="str">
        <f t="shared" si="534"/>
        <v>100</v>
      </c>
      <c r="X1912" s="1">
        <f t="shared" si="535"/>
        <v>3</v>
      </c>
      <c r="Y1912" s="1">
        <f t="shared" si="536"/>
        <v>0</v>
      </c>
      <c r="Z1912" s="1" t="str">
        <f>VLOOKUP(BIN2DEC(MID(HEX2BIN(MID(H1912,3,2),8),2,5)),Codes!$E$1:$F$18,2)</f>
        <v>Normal</v>
      </c>
      <c r="AA1912" s="6" t="str">
        <f t="shared" si="537"/>
        <v>0</v>
      </c>
      <c r="AB1912" s="1">
        <f t="shared" si="538"/>
        <v>0</v>
      </c>
      <c r="AC1912" s="1" t="str">
        <f>VLOOKUP(BIN2DEC(RIGHT(HEX2BIN(MID(H1912,6,1),4),1)&amp;LEFT(HEX2BIN(MID(H1912,7,1),4),1)),Codes!$K$1:$L$5,2)</f>
        <v>M</v>
      </c>
      <c r="AD1912" s="1" t="str">
        <f>VLOOKUP(BIN2DEC(RIGHT(HEX2BIN(MID(H1912,7,1),4),3)&amp;LEFT(HEX2BIN(MID(H1912,8,1),4),2)),Codes!$H$2:$I$33,2)</f>
        <v>Kick</v>
      </c>
      <c r="AE1912" s="1" t="str">
        <f t="shared" si="539"/>
        <v>1</v>
      </c>
      <c r="AF1912" s="1" t="str">
        <f t="shared" si="540"/>
        <v>1</v>
      </c>
      <c r="AH1912" s="6">
        <f t="shared" si="541"/>
        <v>34</v>
      </c>
    </row>
    <row r="1913" spans="1:34">
      <c r="A1913" s="3" t="s">
        <v>10184</v>
      </c>
      <c r="B1913" s="1" t="s">
        <v>46</v>
      </c>
      <c r="C1913" s="6" t="s">
        <v>1282</v>
      </c>
      <c r="D1913" s="9" t="s">
        <v>204</v>
      </c>
      <c r="E1913" s="9" t="s">
        <v>1288</v>
      </c>
      <c r="F1913" s="9" t="s">
        <v>91</v>
      </c>
      <c r="G1913" s="9" t="s">
        <v>139</v>
      </c>
      <c r="H1913" s="9" t="s">
        <v>188</v>
      </c>
      <c r="J1913" s="6" t="str">
        <f t="shared" si="525"/>
        <v>001011</v>
      </c>
      <c r="K1913" s="1">
        <f t="shared" si="526"/>
        <v>2</v>
      </c>
      <c r="L1913" s="6" t="str">
        <f t="shared" si="527"/>
        <v>00000</v>
      </c>
      <c r="M1913" s="1">
        <f t="shared" si="528"/>
        <v>4</v>
      </c>
      <c r="N1913" s="6" t="str">
        <f t="shared" si="529"/>
        <v>00</v>
      </c>
      <c r="O1913" s="1">
        <f t="shared" si="530"/>
        <v>7</v>
      </c>
      <c r="P1913" s="1">
        <f>IF(HEX2DEC(LEFT(E1913,4))&gt;=32768,HEX2DEC(LEFT(E1913,4))-65536,HEX2DEC(LEFT(E1913,4)))/Codes!$N$2</f>
        <v>5.28</v>
      </c>
      <c r="Q1913" s="1">
        <f>IF(HEX2DEC(RIGHT(E1913,4))&gt;=32768,HEX2DEC(RIGHT(E1913,4))-65536,HEX2DEC(RIGHT(E1913,4)))/Codes!$N$2</f>
        <v>0</v>
      </c>
      <c r="R1913" s="1">
        <f>IF(HEX2DEC(LEFT(F1913,4))&gt;=32768,HEX2DEC(LEFT(F1913,4))-65536,HEX2DEC(LEFT(F1913,4)))/Codes!$N$2</f>
        <v>0</v>
      </c>
      <c r="S1913" s="1">
        <f>IF(HEX2DEC(RIGHT(F1913,4))&gt;=32768,HEX2DEC(RIGHT(F1913,4))-65536,HEX2DEC(RIGHT(F1913,4)))/Codes!$N$2</f>
        <v>0</v>
      </c>
      <c r="T1913" s="18">
        <f t="shared" si="531"/>
        <v>361</v>
      </c>
      <c r="U1913" s="1">
        <f t="shared" si="532"/>
        <v>100</v>
      </c>
      <c r="V1913" s="1">
        <f t="shared" si="533"/>
        <v>0</v>
      </c>
      <c r="W1913" s="1" t="str">
        <f t="shared" si="534"/>
        <v>100</v>
      </c>
      <c r="X1913" s="1">
        <f t="shared" si="535"/>
        <v>3</v>
      </c>
      <c r="Y1913" s="1">
        <f t="shared" si="536"/>
        <v>0</v>
      </c>
      <c r="Z1913" s="1" t="str">
        <f>VLOOKUP(BIN2DEC(MID(HEX2BIN(MID(H1913,3,2),8),2,5)),Codes!$E$1:$F$18,2)</f>
        <v>Normal</v>
      </c>
      <c r="AA1913" s="6" t="str">
        <f t="shared" si="537"/>
        <v>0</v>
      </c>
      <c r="AB1913" s="1">
        <f t="shared" si="538"/>
        <v>0</v>
      </c>
      <c r="AC1913" s="1" t="str">
        <f>VLOOKUP(BIN2DEC(RIGHT(HEX2BIN(MID(H1913,6,1),4),1)&amp;LEFT(HEX2BIN(MID(H1913,7,1),4),1)),Codes!$K$1:$L$5,2)</f>
        <v>M</v>
      </c>
      <c r="AD1913" s="1" t="str">
        <f>VLOOKUP(BIN2DEC(RIGHT(HEX2BIN(MID(H1913,7,1),4),3)&amp;LEFT(HEX2BIN(MID(H1913,8,1),4),2)),Codes!$H$2:$I$33,2)</f>
        <v>Kick</v>
      </c>
      <c r="AE1913" s="1" t="str">
        <f t="shared" si="539"/>
        <v>1</v>
      </c>
      <c r="AF1913" s="1" t="str">
        <f t="shared" si="540"/>
        <v>1</v>
      </c>
      <c r="AH1913" s="6">
        <f t="shared" si="541"/>
        <v>34</v>
      </c>
    </row>
    <row r="1914" spans="1:34">
      <c r="A1914" s="3" t="s">
        <v>10185</v>
      </c>
      <c r="B1914" s="1" t="s">
        <v>46</v>
      </c>
      <c r="C1914" s="6" t="s">
        <v>1290</v>
      </c>
      <c r="D1914" s="9" t="s">
        <v>1291</v>
      </c>
      <c r="E1914" s="9" t="s">
        <v>10181</v>
      </c>
      <c r="F1914" s="9" t="s">
        <v>91</v>
      </c>
      <c r="G1914" s="9" t="s">
        <v>139</v>
      </c>
      <c r="H1914" s="9" t="s">
        <v>1249</v>
      </c>
      <c r="J1914" s="6" t="str">
        <f t="shared" si="525"/>
        <v>001011</v>
      </c>
      <c r="K1914" s="1">
        <f t="shared" si="526"/>
        <v>0</v>
      </c>
      <c r="L1914" s="6" t="str">
        <f t="shared" si="527"/>
        <v>00000</v>
      </c>
      <c r="M1914" s="1">
        <f t="shared" si="528"/>
        <v>13</v>
      </c>
      <c r="N1914" s="6" t="str">
        <f t="shared" si="529"/>
        <v>00</v>
      </c>
      <c r="O1914" s="1">
        <f t="shared" si="530"/>
        <v>7</v>
      </c>
      <c r="P1914" s="1">
        <f>IF(HEX2DEC(LEFT(E1914,4))&gt;=32768,HEX2DEC(LEFT(E1914,4))-65536,HEX2DEC(LEFT(E1914,4)))/Codes!$N$2</f>
        <v>4.4000000000000004</v>
      </c>
      <c r="Q1914" s="1">
        <f>IF(HEX2DEC(RIGHT(E1914,4))&gt;=32768,HEX2DEC(RIGHT(E1914,4))-65536,HEX2DEC(RIGHT(E1914,4)))/Codes!$N$2</f>
        <v>0.34</v>
      </c>
      <c r="R1914" s="1">
        <f>IF(HEX2DEC(LEFT(F1914,4))&gt;=32768,HEX2DEC(LEFT(F1914,4))-65536,HEX2DEC(LEFT(F1914,4)))/Codes!$N$2</f>
        <v>0</v>
      </c>
      <c r="S1914" s="1">
        <f>IF(HEX2DEC(RIGHT(F1914,4))&gt;=32768,HEX2DEC(RIGHT(F1914,4))-65536,HEX2DEC(RIGHT(F1914,4)))/Codes!$N$2</f>
        <v>0</v>
      </c>
      <c r="T1914" s="18">
        <f t="shared" si="531"/>
        <v>361</v>
      </c>
      <c r="U1914" s="1">
        <f t="shared" si="532"/>
        <v>100</v>
      </c>
      <c r="V1914" s="1">
        <f t="shared" si="533"/>
        <v>0</v>
      </c>
      <c r="W1914" s="1" t="str">
        <f t="shared" si="534"/>
        <v>100</v>
      </c>
      <c r="X1914" s="1">
        <f t="shared" si="535"/>
        <v>3</v>
      </c>
      <c r="Y1914" s="1">
        <f t="shared" si="536"/>
        <v>15</v>
      </c>
      <c r="Z1914" s="1" t="str">
        <f>VLOOKUP(BIN2DEC(MID(HEX2BIN(MID(H1914,3,2),8),2,5)),Codes!$E$1:$F$18,2)</f>
        <v>Normal</v>
      </c>
      <c r="AA1914" s="6" t="str">
        <f t="shared" si="537"/>
        <v>0</v>
      </c>
      <c r="AB1914" s="1">
        <f t="shared" si="538"/>
        <v>0</v>
      </c>
      <c r="AC1914" s="1" t="str">
        <f>VLOOKUP(BIN2DEC(RIGHT(HEX2BIN(MID(H1914,6,1),4),1)&amp;LEFT(HEX2BIN(MID(H1914,7,1),4),1)),Codes!$K$1:$L$5,2)</f>
        <v>M</v>
      </c>
      <c r="AD1914" s="1" t="str">
        <f>VLOOKUP(BIN2DEC(RIGHT(HEX2BIN(MID(H1914,7,1),4),3)&amp;LEFT(HEX2BIN(MID(H1914,8,1),4),2)),Codes!$H$2:$I$33,2)</f>
        <v>Kick</v>
      </c>
      <c r="AE1914" s="1" t="str">
        <f t="shared" si="539"/>
        <v>1</v>
      </c>
      <c r="AF1914" s="1" t="str">
        <f t="shared" si="540"/>
        <v>1</v>
      </c>
      <c r="AH1914" s="6">
        <f t="shared" si="541"/>
        <v>34</v>
      </c>
    </row>
    <row r="1915" spans="1:34">
      <c r="A1915" s="3" t="s">
        <v>10186</v>
      </c>
      <c r="B1915" s="1" t="s">
        <v>46</v>
      </c>
      <c r="C1915" s="6" t="s">
        <v>1290</v>
      </c>
      <c r="D1915" s="9" t="s">
        <v>1293</v>
      </c>
      <c r="E1915" s="9" t="s">
        <v>10183</v>
      </c>
      <c r="F1915" s="9" t="s">
        <v>91</v>
      </c>
      <c r="G1915" s="9" t="s">
        <v>139</v>
      </c>
      <c r="H1915" s="9" t="s">
        <v>1249</v>
      </c>
      <c r="J1915" s="6" t="str">
        <f t="shared" si="525"/>
        <v>001011</v>
      </c>
      <c r="K1915" s="1">
        <f t="shared" si="526"/>
        <v>1</v>
      </c>
      <c r="L1915" s="6" t="str">
        <f t="shared" si="527"/>
        <v>00000</v>
      </c>
      <c r="M1915" s="1">
        <f t="shared" si="528"/>
        <v>13</v>
      </c>
      <c r="N1915" s="6" t="str">
        <f t="shared" si="529"/>
        <v>00</v>
      </c>
      <c r="O1915" s="1">
        <f t="shared" si="530"/>
        <v>7</v>
      </c>
      <c r="P1915" s="1">
        <f>IF(HEX2DEC(LEFT(E1915,4))&gt;=32768,HEX2DEC(LEFT(E1915,4))-65536,HEX2DEC(LEFT(E1915,4)))/Codes!$N$2</f>
        <v>4.4000000000000004</v>
      </c>
      <c r="Q1915" s="1">
        <f>IF(HEX2DEC(RIGHT(E1915,4))&gt;=32768,HEX2DEC(RIGHT(E1915,4))-65536,HEX2DEC(RIGHT(E1915,4)))/Codes!$N$2</f>
        <v>3.0640000000000001</v>
      </c>
      <c r="R1915" s="1">
        <f>IF(HEX2DEC(LEFT(F1915,4))&gt;=32768,HEX2DEC(LEFT(F1915,4))-65536,HEX2DEC(LEFT(F1915,4)))/Codes!$N$2</f>
        <v>0</v>
      </c>
      <c r="S1915" s="1">
        <f>IF(HEX2DEC(RIGHT(F1915,4))&gt;=32768,HEX2DEC(RIGHT(F1915,4))-65536,HEX2DEC(RIGHT(F1915,4)))/Codes!$N$2</f>
        <v>0</v>
      </c>
      <c r="T1915" s="18">
        <f t="shared" si="531"/>
        <v>361</v>
      </c>
      <c r="U1915" s="1">
        <f t="shared" si="532"/>
        <v>100</v>
      </c>
      <c r="V1915" s="1">
        <f t="shared" si="533"/>
        <v>0</v>
      </c>
      <c r="W1915" s="1" t="str">
        <f t="shared" si="534"/>
        <v>100</v>
      </c>
      <c r="X1915" s="1">
        <f t="shared" si="535"/>
        <v>3</v>
      </c>
      <c r="Y1915" s="1">
        <f t="shared" si="536"/>
        <v>15</v>
      </c>
      <c r="Z1915" s="1" t="str">
        <f>VLOOKUP(BIN2DEC(MID(HEX2BIN(MID(H1915,3,2),8),2,5)),Codes!$E$1:$F$18,2)</f>
        <v>Normal</v>
      </c>
      <c r="AA1915" s="6" t="str">
        <f t="shared" si="537"/>
        <v>0</v>
      </c>
      <c r="AB1915" s="1">
        <f t="shared" si="538"/>
        <v>0</v>
      </c>
      <c r="AC1915" s="1" t="str">
        <f>VLOOKUP(BIN2DEC(RIGHT(HEX2BIN(MID(H1915,6,1),4),1)&amp;LEFT(HEX2BIN(MID(H1915,7,1),4),1)),Codes!$K$1:$L$5,2)</f>
        <v>M</v>
      </c>
      <c r="AD1915" s="1" t="str">
        <f>VLOOKUP(BIN2DEC(RIGHT(HEX2BIN(MID(H1915,7,1),4),3)&amp;LEFT(HEX2BIN(MID(H1915,8,1),4),2)),Codes!$H$2:$I$33,2)</f>
        <v>Kick</v>
      </c>
      <c r="AE1915" s="1" t="str">
        <f t="shared" si="539"/>
        <v>1</v>
      </c>
      <c r="AF1915" s="1" t="str">
        <f t="shared" si="540"/>
        <v>1</v>
      </c>
      <c r="AH1915" s="6">
        <f t="shared" si="541"/>
        <v>34</v>
      </c>
    </row>
    <row r="1916" spans="1:34">
      <c r="A1916" s="3" t="s">
        <v>10187</v>
      </c>
      <c r="B1916" s="1" t="s">
        <v>46</v>
      </c>
      <c r="C1916" s="6" t="s">
        <v>1290</v>
      </c>
      <c r="D1916" s="9" t="s">
        <v>204</v>
      </c>
      <c r="E1916" s="9" t="s">
        <v>1288</v>
      </c>
      <c r="F1916" s="9" t="s">
        <v>91</v>
      </c>
      <c r="G1916" s="9" t="s">
        <v>139</v>
      </c>
      <c r="H1916" s="9" t="s">
        <v>1249</v>
      </c>
      <c r="J1916" s="6" t="str">
        <f t="shared" si="525"/>
        <v>001011</v>
      </c>
      <c r="K1916" s="1">
        <f t="shared" si="526"/>
        <v>2</v>
      </c>
      <c r="L1916" s="6" t="str">
        <f t="shared" si="527"/>
        <v>00000</v>
      </c>
      <c r="M1916" s="1">
        <f t="shared" si="528"/>
        <v>4</v>
      </c>
      <c r="N1916" s="6" t="str">
        <f t="shared" si="529"/>
        <v>00</v>
      </c>
      <c r="O1916" s="1">
        <f t="shared" si="530"/>
        <v>7</v>
      </c>
      <c r="P1916" s="1">
        <f>IF(HEX2DEC(LEFT(E1916,4))&gt;=32768,HEX2DEC(LEFT(E1916,4))-65536,HEX2DEC(LEFT(E1916,4)))/Codes!$N$2</f>
        <v>5.28</v>
      </c>
      <c r="Q1916" s="1">
        <f>IF(HEX2DEC(RIGHT(E1916,4))&gt;=32768,HEX2DEC(RIGHT(E1916,4))-65536,HEX2DEC(RIGHT(E1916,4)))/Codes!$N$2</f>
        <v>0</v>
      </c>
      <c r="R1916" s="1">
        <f>IF(HEX2DEC(LEFT(F1916,4))&gt;=32768,HEX2DEC(LEFT(F1916,4))-65536,HEX2DEC(LEFT(F1916,4)))/Codes!$N$2</f>
        <v>0</v>
      </c>
      <c r="S1916" s="1">
        <f>IF(HEX2DEC(RIGHT(F1916,4))&gt;=32768,HEX2DEC(RIGHT(F1916,4))-65536,HEX2DEC(RIGHT(F1916,4)))/Codes!$N$2</f>
        <v>0</v>
      </c>
      <c r="T1916" s="18">
        <f t="shared" si="531"/>
        <v>361</v>
      </c>
      <c r="U1916" s="1">
        <f t="shared" si="532"/>
        <v>100</v>
      </c>
      <c r="V1916" s="1">
        <f t="shared" si="533"/>
        <v>0</v>
      </c>
      <c r="W1916" s="1" t="str">
        <f t="shared" si="534"/>
        <v>100</v>
      </c>
      <c r="X1916" s="1">
        <f t="shared" si="535"/>
        <v>3</v>
      </c>
      <c r="Y1916" s="1">
        <f t="shared" si="536"/>
        <v>15</v>
      </c>
      <c r="Z1916" s="1" t="str">
        <f>VLOOKUP(BIN2DEC(MID(HEX2BIN(MID(H1916,3,2),8),2,5)),Codes!$E$1:$F$18,2)</f>
        <v>Normal</v>
      </c>
      <c r="AA1916" s="6" t="str">
        <f t="shared" si="537"/>
        <v>0</v>
      </c>
      <c r="AB1916" s="1">
        <f t="shared" si="538"/>
        <v>0</v>
      </c>
      <c r="AC1916" s="1" t="str">
        <f>VLOOKUP(BIN2DEC(RIGHT(HEX2BIN(MID(H1916,6,1),4),1)&amp;LEFT(HEX2BIN(MID(H1916,7,1),4),1)),Codes!$K$1:$L$5,2)</f>
        <v>M</v>
      </c>
      <c r="AD1916" s="1" t="str">
        <f>VLOOKUP(BIN2DEC(RIGHT(HEX2BIN(MID(H1916,7,1),4),3)&amp;LEFT(HEX2BIN(MID(H1916,8,1),4),2)),Codes!$H$2:$I$33,2)</f>
        <v>Kick</v>
      </c>
      <c r="AE1916" s="1" t="str">
        <f t="shared" si="539"/>
        <v>1</v>
      </c>
      <c r="AF1916" s="1" t="str">
        <f t="shared" si="540"/>
        <v>1</v>
      </c>
      <c r="AH1916" s="6">
        <f t="shared" si="541"/>
        <v>34</v>
      </c>
    </row>
    <row r="1917" spans="1:34">
      <c r="A1917" s="3" t="s">
        <v>10188</v>
      </c>
      <c r="B1917" s="1" t="s">
        <v>46</v>
      </c>
      <c r="C1917" s="6" t="s">
        <v>1305</v>
      </c>
      <c r="D1917" s="9" t="s">
        <v>10189</v>
      </c>
      <c r="E1917" s="9" t="s">
        <v>202</v>
      </c>
      <c r="F1917" s="9" t="s">
        <v>91</v>
      </c>
      <c r="G1917" s="9" t="s">
        <v>1298</v>
      </c>
      <c r="H1917" s="9" t="s">
        <v>4839</v>
      </c>
      <c r="J1917" s="6" t="str">
        <f t="shared" si="525"/>
        <v>001011</v>
      </c>
      <c r="K1917" s="1">
        <f t="shared" si="526"/>
        <v>0</v>
      </c>
      <c r="L1917" s="6" t="str">
        <f t="shared" si="527"/>
        <v>00000</v>
      </c>
      <c r="M1917" s="1">
        <f t="shared" si="528"/>
        <v>26</v>
      </c>
      <c r="N1917" s="6" t="str">
        <f t="shared" si="529"/>
        <v>00</v>
      </c>
      <c r="O1917" s="1">
        <f t="shared" si="530"/>
        <v>16</v>
      </c>
      <c r="P1917" s="1">
        <f>IF(HEX2DEC(LEFT(E1917,4))&gt;=32768,HEX2DEC(LEFT(E1917,4))-65536,HEX2DEC(LEFT(E1917,4)))/Codes!$N$2</f>
        <v>4.4000000000000004</v>
      </c>
      <c r="Q1917" s="1">
        <f>IF(HEX2DEC(RIGHT(E1917,4))&gt;=32768,HEX2DEC(RIGHT(E1917,4))-65536,HEX2DEC(RIGHT(E1917,4)))/Codes!$N$2</f>
        <v>3.2</v>
      </c>
      <c r="R1917" s="1">
        <f>IF(HEX2DEC(LEFT(F1917,4))&gt;=32768,HEX2DEC(LEFT(F1917,4))-65536,HEX2DEC(LEFT(F1917,4)))/Codes!$N$2</f>
        <v>0</v>
      </c>
      <c r="S1917" s="1">
        <f>IF(HEX2DEC(RIGHT(F1917,4))&gt;=32768,HEX2DEC(RIGHT(F1917,4))-65536,HEX2DEC(RIGHT(F1917,4)))/Codes!$N$2</f>
        <v>0</v>
      </c>
      <c r="T1917" s="18">
        <f t="shared" si="531"/>
        <v>80</v>
      </c>
      <c r="U1917" s="1">
        <f t="shared" si="532"/>
        <v>85</v>
      </c>
      <c r="V1917" s="1">
        <f t="shared" si="533"/>
        <v>0</v>
      </c>
      <c r="W1917" s="1" t="str">
        <f t="shared" si="534"/>
        <v>100</v>
      </c>
      <c r="X1917" s="1">
        <f t="shared" si="535"/>
        <v>3</v>
      </c>
      <c r="Y1917" s="1">
        <f t="shared" si="536"/>
        <v>25</v>
      </c>
      <c r="Z1917" s="1" t="str">
        <f>VLOOKUP(BIN2DEC(MID(HEX2BIN(MID(H1917,3,2),8),2,5)),Codes!$E$1:$F$18,2)</f>
        <v>Slash</v>
      </c>
      <c r="AA1917" s="6" t="str">
        <f t="shared" si="537"/>
        <v>0</v>
      </c>
      <c r="AB1917" s="1">
        <f t="shared" si="538"/>
        <v>0</v>
      </c>
      <c r="AC1917" s="1" t="str">
        <f>VLOOKUP(BIN2DEC(RIGHT(HEX2BIN(MID(H1917,6,1),4),1)&amp;LEFT(HEX2BIN(MID(H1917,7,1),4),1)),Codes!$K$1:$L$5,2)</f>
        <v>L</v>
      </c>
      <c r="AD1917" s="1" t="str">
        <f>VLOOKUP(BIN2DEC(RIGHT(HEX2BIN(MID(H1917,7,1),4),3)&amp;LEFT(HEX2BIN(MID(H1917,8,1),4),2)),Codes!$H$2:$I$33,2)</f>
        <v>Slash</v>
      </c>
      <c r="AE1917" s="1" t="str">
        <f t="shared" si="539"/>
        <v>1</v>
      </c>
      <c r="AF1917" s="1" t="str">
        <f t="shared" si="540"/>
        <v>1</v>
      </c>
      <c r="AH1917" s="6">
        <f t="shared" si="541"/>
        <v>67</v>
      </c>
    </row>
    <row r="1918" spans="1:34">
      <c r="A1918" s="3" t="s">
        <v>10190</v>
      </c>
      <c r="B1918" s="1" t="s">
        <v>46</v>
      </c>
      <c r="C1918" s="6" t="s">
        <v>1305</v>
      </c>
      <c r="D1918" s="9" t="s">
        <v>10152</v>
      </c>
      <c r="E1918" s="9" t="s">
        <v>10191</v>
      </c>
      <c r="F1918" s="9" t="s">
        <v>91</v>
      </c>
      <c r="G1918" s="9" t="s">
        <v>1298</v>
      </c>
      <c r="H1918" s="9" t="s">
        <v>4839</v>
      </c>
      <c r="J1918" s="6" t="str">
        <f t="shared" si="525"/>
        <v>001011</v>
      </c>
      <c r="K1918" s="1">
        <f t="shared" si="526"/>
        <v>1</v>
      </c>
      <c r="L1918" s="6" t="str">
        <f t="shared" si="527"/>
        <v>00000</v>
      </c>
      <c r="M1918" s="1">
        <f t="shared" si="528"/>
        <v>26</v>
      </c>
      <c r="N1918" s="6" t="str">
        <f t="shared" si="529"/>
        <v>00</v>
      </c>
      <c r="O1918" s="1">
        <f t="shared" si="530"/>
        <v>16</v>
      </c>
      <c r="P1918" s="1">
        <f>IF(HEX2DEC(LEFT(E1918,4))&gt;=32768,HEX2DEC(LEFT(E1918,4))-65536,HEX2DEC(LEFT(E1918,4)))/Codes!$N$2</f>
        <v>4.4000000000000004</v>
      </c>
      <c r="Q1918" s="1">
        <f>IF(HEX2DEC(RIGHT(E1918,4))&gt;=32768,HEX2DEC(RIGHT(E1918,4))-65536,HEX2DEC(RIGHT(E1918,4)))/Codes!$N$2</f>
        <v>1.6</v>
      </c>
      <c r="R1918" s="1">
        <f>IF(HEX2DEC(LEFT(F1918,4))&gt;=32768,HEX2DEC(LEFT(F1918,4))-65536,HEX2DEC(LEFT(F1918,4)))/Codes!$N$2</f>
        <v>0</v>
      </c>
      <c r="S1918" s="1">
        <f>IF(HEX2DEC(RIGHT(F1918,4))&gt;=32768,HEX2DEC(RIGHT(F1918,4))-65536,HEX2DEC(RIGHT(F1918,4)))/Codes!$N$2</f>
        <v>0</v>
      </c>
      <c r="T1918" s="18">
        <f t="shared" si="531"/>
        <v>80</v>
      </c>
      <c r="U1918" s="1">
        <f t="shared" si="532"/>
        <v>85</v>
      </c>
      <c r="V1918" s="1">
        <f t="shared" si="533"/>
        <v>0</v>
      </c>
      <c r="W1918" s="1" t="str">
        <f t="shared" si="534"/>
        <v>100</v>
      </c>
      <c r="X1918" s="1">
        <f t="shared" si="535"/>
        <v>3</v>
      </c>
      <c r="Y1918" s="1">
        <f t="shared" si="536"/>
        <v>25</v>
      </c>
      <c r="Z1918" s="1" t="str">
        <f>VLOOKUP(BIN2DEC(MID(HEX2BIN(MID(H1918,3,2),8),2,5)),Codes!$E$1:$F$18,2)</f>
        <v>Slash</v>
      </c>
      <c r="AA1918" s="6" t="str">
        <f t="shared" si="537"/>
        <v>0</v>
      </c>
      <c r="AB1918" s="1">
        <f t="shared" si="538"/>
        <v>0</v>
      </c>
      <c r="AC1918" s="1" t="str">
        <f>VLOOKUP(BIN2DEC(RIGHT(HEX2BIN(MID(H1918,6,1),4),1)&amp;LEFT(HEX2BIN(MID(H1918,7,1),4),1)),Codes!$K$1:$L$5,2)</f>
        <v>L</v>
      </c>
      <c r="AD1918" s="1" t="str">
        <f>VLOOKUP(BIN2DEC(RIGHT(HEX2BIN(MID(H1918,7,1),4),3)&amp;LEFT(HEX2BIN(MID(H1918,8,1),4),2)),Codes!$H$2:$I$33,2)</f>
        <v>Slash</v>
      </c>
      <c r="AE1918" s="1" t="str">
        <f t="shared" si="539"/>
        <v>1</v>
      </c>
      <c r="AF1918" s="1" t="str">
        <f t="shared" si="540"/>
        <v>1</v>
      </c>
      <c r="AH1918" s="6">
        <f t="shared" si="541"/>
        <v>67</v>
      </c>
    </row>
    <row r="1919" spans="1:34">
      <c r="A1919" s="3" t="s">
        <v>10192</v>
      </c>
      <c r="B1919" s="1" t="s">
        <v>46</v>
      </c>
      <c r="C1919" s="6" t="s">
        <v>1305</v>
      </c>
      <c r="D1919" s="9" t="s">
        <v>10193</v>
      </c>
      <c r="E1919" s="9" t="s">
        <v>265</v>
      </c>
      <c r="F1919" s="9" t="s">
        <v>91</v>
      </c>
      <c r="G1919" s="9" t="s">
        <v>1298</v>
      </c>
      <c r="H1919" s="9" t="s">
        <v>4839</v>
      </c>
      <c r="J1919" s="6" t="str">
        <f t="shared" si="525"/>
        <v>001011</v>
      </c>
      <c r="K1919" s="1">
        <f t="shared" si="526"/>
        <v>2</v>
      </c>
      <c r="L1919" s="6" t="str">
        <f t="shared" si="527"/>
        <v>00000</v>
      </c>
      <c r="M1919" s="1">
        <f t="shared" si="528"/>
        <v>23</v>
      </c>
      <c r="N1919" s="6" t="str">
        <f t="shared" si="529"/>
        <v>00</v>
      </c>
      <c r="O1919" s="1">
        <f t="shared" si="530"/>
        <v>16</v>
      </c>
      <c r="P1919" s="1">
        <f>IF(HEX2DEC(LEFT(E1919,4))&gt;=32768,HEX2DEC(LEFT(E1919,4))-65536,HEX2DEC(LEFT(E1919,4)))/Codes!$N$2</f>
        <v>2.4</v>
      </c>
      <c r="Q1919" s="1">
        <f>IF(HEX2DEC(RIGHT(E1919,4))&gt;=32768,HEX2DEC(RIGHT(E1919,4))-65536,HEX2DEC(RIGHT(E1919,4)))/Codes!$N$2</f>
        <v>0</v>
      </c>
      <c r="R1919" s="1">
        <f>IF(HEX2DEC(LEFT(F1919,4))&gt;=32768,HEX2DEC(LEFT(F1919,4))-65536,HEX2DEC(LEFT(F1919,4)))/Codes!$N$2</f>
        <v>0</v>
      </c>
      <c r="S1919" s="1">
        <f>IF(HEX2DEC(RIGHT(F1919,4))&gt;=32768,HEX2DEC(RIGHT(F1919,4))-65536,HEX2DEC(RIGHT(F1919,4)))/Codes!$N$2</f>
        <v>0</v>
      </c>
      <c r="T1919" s="18">
        <f t="shared" si="531"/>
        <v>80</v>
      </c>
      <c r="U1919" s="1">
        <f t="shared" si="532"/>
        <v>85</v>
      </c>
      <c r="V1919" s="1">
        <f t="shared" si="533"/>
        <v>0</v>
      </c>
      <c r="W1919" s="1" t="str">
        <f t="shared" si="534"/>
        <v>100</v>
      </c>
      <c r="X1919" s="1">
        <f t="shared" si="535"/>
        <v>3</v>
      </c>
      <c r="Y1919" s="1">
        <f t="shared" si="536"/>
        <v>25</v>
      </c>
      <c r="Z1919" s="1" t="str">
        <f>VLOOKUP(BIN2DEC(MID(HEX2BIN(MID(H1919,3,2),8),2,5)),Codes!$E$1:$F$18,2)</f>
        <v>Slash</v>
      </c>
      <c r="AA1919" s="6" t="str">
        <f t="shared" si="537"/>
        <v>0</v>
      </c>
      <c r="AB1919" s="1">
        <f t="shared" si="538"/>
        <v>0</v>
      </c>
      <c r="AC1919" s="1" t="str">
        <f>VLOOKUP(BIN2DEC(RIGHT(HEX2BIN(MID(H1919,6,1),4),1)&amp;LEFT(HEX2BIN(MID(H1919,7,1),4),1)),Codes!$K$1:$L$5,2)</f>
        <v>L</v>
      </c>
      <c r="AD1919" s="1" t="str">
        <f>VLOOKUP(BIN2DEC(RIGHT(HEX2BIN(MID(H1919,7,1),4),3)&amp;LEFT(HEX2BIN(MID(H1919,8,1),4),2)),Codes!$H$2:$I$33,2)</f>
        <v>Slash</v>
      </c>
      <c r="AE1919" s="1" t="str">
        <f t="shared" si="539"/>
        <v>1</v>
      </c>
      <c r="AF1919" s="1" t="str">
        <f t="shared" si="540"/>
        <v>1</v>
      </c>
      <c r="AH1919" s="6">
        <f t="shared" si="541"/>
        <v>67</v>
      </c>
    </row>
    <row r="1920" spans="1:34">
      <c r="A1920" s="3" t="s">
        <v>10194</v>
      </c>
      <c r="B1920" s="1" t="s">
        <v>46</v>
      </c>
      <c r="C1920" s="6" t="s">
        <v>176</v>
      </c>
      <c r="D1920" s="9" t="s">
        <v>3965</v>
      </c>
      <c r="E1920" s="9" t="s">
        <v>10195</v>
      </c>
      <c r="F1920" s="9" t="s">
        <v>10196</v>
      </c>
      <c r="G1920" s="9" t="s">
        <v>10197</v>
      </c>
      <c r="H1920" s="9" t="s">
        <v>2498</v>
      </c>
      <c r="J1920" s="6" t="str">
        <f t="shared" si="525"/>
        <v>001011</v>
      </c>
      <c r="K1920" s="1">
        <f t="shared" si="526"/>
        <v>0</v>
      </c>
      <c r="L1920" s="6" t="str">
        <f t="shared" si="527"/>
        <v>00000</v>
      </c>
      <c r="M1920" s="1">
        <f t="shared" si="528"/>
        <v>0</v>
      </c>
      <c r="N1920" s="6" t="str">
        <f t="shared" si="529"/>
        <v>00</v>
      </c>
      <c r="O1920" s="1">
        <f t="shared" si="530"/>
        <v>22</v>
      </c>
      <c r="P1920" s="1">
        <f>IF(HEX2DEC(LEFT(E1920,4))&gt;=32768,HEX2DEC(LEFT(E1920,4))-65536,HEX2DEC(LEFT(E1920,4)))/Codes!$N$2</f>
        <v>4</v>
      </c>
      <c r="Q1920" s="1">
        <f>IF(HEX2DEC(RIGHT(E1920,4))&gt;=32768,HEX2DEC(RIGHT(E1920,4))-65536,HEX2DEC(RIGHT(E1920,4)))/Codes!$N$2</f>
        <v>2.6</v>
      </c>
      <c r="R1920" s="1">
        <f>IF(HEX2DEC(LEFT(F1920,4))&gt;=32768,HEX2DEC(LEFT(F1920,4))-65536,HEX2DEC(LEFT(F1920,4)))/Codes!$N$2</f>
        <v>4.32</v>
      </c>
      <c r="S1920" s="1">
        <f>IF(HEX2DEC(RIGHT(F1920,4))&gt;=32768,HEX2DEC(RIGHT(F1920,4))-65536,HEX2DEC(RIGHT(F1920,4)))/Codes!$N$2</f>
        <v>2</v>
      </c>
      <c r="T1920" s="18">
        <f t="shared" si="531"/>
        <v>65</v>
      </c>
      <c r="U1920" s="1">
        <f t="shared" si="532"/>
        <v>80</v>
      </c>
      <c r="V1920" s="1">
        <f t="shared" si="533"/>
        <v>0</v>
      </c>
      <c r="W1920" s="1" t="str">
        <f t="shared" si="534"/>
        <v>100</v>
      </c>
      <c r="X1920" s="1">
        <f t="shared" si="535"/>
        <v>3</v>
      </c>
      <c r="Y1920" s="1">
        <f t="shared" si="536"/>
        <v>50</v>
      </c>
      <c r="Z1920" s="1" t="str">
        <f>VLOOKUP(BIN2DEC(MID(HEX2BIN(MID(H1920,3,2),8),2,5)),Codes!$E$1:$F$18,2)</f>
        <v>Slash</v>
      </c>
      <c r="AA1920" s="6" t="str">
        <f t="shared" si="537"/>
        <v>0</v>
      </c>
      <c r="AB1920" s="1">
        <f t="shared" si="538"/>
        <v>0</v>
      </c>
      <c r="AC1920" s="1" t="str">
        <f>VLOOKUP(BIN2DEC(RIGHT(HEX2BIN(MID(H1920,6,1),4),1)&amp;LEFT(HEX2BIN(MID(H1920,7,1),4),1)),Codes!$K$1:$L$5,2)</f>
        <v>L</v>
      </c>
      <c r="AD1920" s="1" t="str">
        <f>VLOOKUP(BIN2DEC(RIGHT(HEX2BIN(MID(H1920,7,1),4),3)&amp;LEFT(HEX2BIN(MID(H1920,8,1),4),2)),Codes!$H$2:$I$33,2)</f>
        <v>Slash</v>
      </c>
      <c r="AE1920" s="1" t="str">
        <f t="shared" si="539"/>
        <v>1</v>
      </c>
      <c r="AF1920" s="1" t="str">
        <f t="shared" si="540"/>
        <v>1</v>
      </c>
      <c r="AH1920" s="6">
        <f t="shared" si="541"/>
        <v>67</v>
      </c>
    </row>
    <row r="1921" spans="1:34">
      <c r="A1921" s="3" t="s">
        <v>10198</v>
      </c>
      <c r="B1921" s="1" t="s">
        <v>46</v>
      </c>
      <c r="C1921" s="6" t="s">
        <v>176</v>
      </c>
      <c r="D1921" s="9" t="s">
        <v>6701</v>
      </c>
      <c r="E1921" s="9" t="s">
        <v>10199</v>
      </c>
      <c r="F1921" s="9" t="s">
        <v>1312</v>
      </c>
      <c r="G1921" s="9" t="s">
        <v>10197</v>
      </c>
      <c r="H1921" s="9" t="s">
        <v>1034</v>
      </c>
      <c r="J1921" s="6" t="str">
        <f t="shared" ref="J1921:J1984" si="542">LEFT(HEX2BIN(LEFT(D1921,2),8),6)</f>
        <v>001011</v>
      </c>
      <c r="K1921" s="1">
        <f t="shared" ref="K1921:K1984" si="543">BIN2DEC(MID(HEX2BIN(MID(D1921,2,2),8),3,3))</f>
        <v>1</v>
      </c>
      <c r="L1921" s="6" t="str">
        <f t="shared" ref="L1921:L1984" si="544">MID(HEX2BIN(MID(D1921,3,2),8),2,5)</f>
        <v>00000</v>
      </c>
      <c r="M1921" s="1">
        <f t="shared" ref="M1921:M1984" si="545">ROUNDDOWN(HEX2DEC(MID(D1921,4,3))/8,0)</f>
        <v>0</v>
      </c>
      <c r="N1921" s="6" t="str">
        <f t="shared" ref="N1921:N1984" si="546">MID(HEX2BIN(MID(D1921,6,1),4),2,2)</f>
        <v>00</v>
      </c>
      <c r="O1921" s="1">
        <f t="shared" ref="O1921:O1984" si="547">HEX2DEC(MID(D1921,7,2))</f>
        <v>20</v>
      </c>
      <c r="P1921" s="1">
        <f>IF(HEX2DEC(LEFT(E1921,4))&gt;=32768,HEX2DEC(LEFT(E1921,4))-65536,HEX2DEC(LEFT(E1921,4)))/Codes!$N$2</f>
        <v>4.8</v>
      </c>
      <c r="Q1921" s="1">
        <f>IF(HEX2DEC(RIGHT(E1921,4))&gt;=32768,HEX2DEC(RIGHT(E1921,4))-65536,HEX2DEC(RIGHT(E1921,4)))/Codes!$N$2</f>
        <v>2.6</v>
      </c>
      <c r="R1921" s="1">
        <f>IF(HEX2DEC(LEFT(F1921,4))&gt;=32768,HEX2DEC(LEFT(F1921,4))-65536,HEX2DEC(LEFT(F1921,4)))/Codes!$N$2</f>
        <v>7.2</v>
      </c>
      <c r="S1921" s="1">
        <f>IF(HEX2DEC(RIGHT(F1921,4))&gt;=32768,HEX2DEC(RIGHT(F1921,4))-65536,HEX2DEC(RIGHT(F1921,4)))/Codes!$N$2</f>
        <v>2</v>
      </c>
      <c r="T1921" s="18">
        <f t="shared" ref="T1921:T1984" si="548">ROUNDDOWN(HEX2DEC(LEFT(G1921,3))/8,0)</f>
        <v>65</v>
      </c>
      <c r="U1921" s="1">
        <f t="shared" ref="U1921:U1984" si="549">ROUNDDOWN(HEX2DEC(MID(G1921,3,3))/4,0)-(512*ROUNDDOWN(HEX2DEC(MID(G1921,3,1))/8,0))</f>
        <v>80</v>
      </c>
      <c r="V1921" s="1">
        <f t="shared" ref="V1921:V1984" si="550">RIGHT(HEX2BIN(MID(G1921,5,1),4),2)*128+HEX2DEC(MID(G1921,6,1))*8+LEFT(HEX2BIN(MID(G1921,7,1),4),3)</f>
        <v>0</v>
      </c>
      <c r="W1921" s="1" t="str">
        <f t="shared" ref="W1921:W1984" si="551">MID(HEX2BIN(MID(G1921,7,2),8),4,3)</f>
        <v>100</v>
      </c>
      <c r="X1921" s="1">
        <f t="shared" ref="X1921:X1984" si="552">BIN2DEC(RIGHT(HEX2BIN(RIGHT(G1921,1),4),2))</f>
        <v>3</v>
      </c>
      <c r="Y1921" s="1">
        <f t="shared" ref="Y1921:Y1984" si="553">ROUNDDOWN(HEX2DEC(LEFT(H1921,3))/8,0)</f>
        <v>40</v>
      </c>
      <c r="Z1921" s="1" t="str">
        <f>VLOOKUP(BIN2DEC(MID(HEX2BIN(MID(H1921,3,2),8),2,5)),Codes!$E$1:$F$18,2)</f>
        <v>Slash</v>
      </c>
      <c r="AA1921" s="6" t="str">
        <f t="shared" ref="AA1921:AA1984" si="554">MID(HEX2BIN(MID(H1921,4,1),4),3,1)</f>
        <v>0</v>
      </c>
      <c r="AB1921" s="1">
        <f t="shared" ref="AB1921:AB1984" si="555">(MOD(HEX2DEC(MID(H1921,4,1)),2))*64+ROUNDDOWN(HEX2DEC(MID(H1921,5,2))/4,0)</f>
        <v>0</v>
      </c>
      <c r="AC1921" s="1" t="str">
        <f>VLOOKUP(BIN2DEC(RIGHT(HEX2BIN(MID(H1921,6,1),4),1)&amp;LEFT(HEX2BIN(MID(H1921,7,1),4),1)),Codes!$K$1:$L$5,2)</f>
        <v>L</v>
      </c>
      <c r="AD1921" s="1" t="str">
        <f>VLOOKUP(BIN2DEC(RIGHT(HEX2BIN(MID(H1921,7,1),4),3)&amp;LEFT(HEX2BIN(MID(H1921,8,1),4),2)),Codes!$H$2:$I$33,2)</f>
        <v>Slash</v>
      </c>
      <c r="AE1921" s="1" t="str">
        <f t="shared" ref="AE1921:AE1984" si="556">MID(HEX2BIN(RIGHT(H1921,1),4),3,1)</f>
        <v>1</v>
      </c>
      <c r="AF1921" s="1" t="str">
        <f t="shared" ref="AF1921:AF1984" si="557">RIGHT(HEX2BIN(RIGHT(H1921,1),4),1)</f>
        <v>1</v>
      </c>
      <c r="AH1921" s="6">
        <f t="shared" ref="AH1921:AH1984" si="558">ROUNDDOWN(HEX2DEC(MID(H1921,6,3))/4,0)-(256*ROUNDDOWN(HEX2DEC(MID(H1921,6,1))/4,0))</f>
        <v>67</v>
      </c>
    </row>
    <row r="1922" spans="1:34">
      <c r="A1922" s="3" t="s">
        <v>10200</v>
      </c>
      <c r="B1922" s="1" t="s">
        <v>46</v>
      </c>
      <c r="C1922" s="6" t="s">
        <v>176</v>
      </c>
      <c r="D1922" s="9" t="s">
        <v>10201</v>
      </c>
      <c r="E1922" s="9" t="s">
        <v>10202</v>
      </c>
      <c r="F1922" s="9" t="s">
        <v>1316</v>
      </c>
      <c r="G1922" s="9" t="s">
        <v>10197</v>
      </c>
      <c r="H1922" s="9" t="s">
        <v>1034</v>
      </c>
      <c r="J1922" s="6" t="str">
        <f t="shared" si="542"/>
        <v>001011</v>
      </c>
      <c r="K1922" s="1">
        <f t="shared" si="543"/>
        <v>2</v>
      </c>
      <c r="L1922" s="6" t="str">
        <f t="shared" si="544"/>
        <v>00000</v>
      </c>
      <c r="M1922" s="1">
        <f t="shared" si="545"/>
        <v>0</v>
      </c>
      <c r="N1922" s="6" t="str">
        <f t="shared" si="546"/>
        <v>00</v>
      </c>
      <c r="O1922" s="1">
        <f t="shared" si="547"/>
        <v>20</v>
      </c>
      <c r="P1922" s="1">
        <f>IF(HEX2DEC(LEFT(E1922,4))&gt;=32768,HEX2DEC(LEFT(E1922,4))-65536,HEX2DEC(LEFT(E1922,4)))/Codes!$N$2</f>
        <v>2.4</v>
      </c>
      <c r="Q1922" s="1">
        <f>IF(HEX2DEC(RIGHT(E1922,4))&gt;=32768,HEX2DEC(RIGHT(E1922,4))-65536,HEX2DEC(RIGHT(E1922,4)))/Codes!$N$2</f>
        <v>2.6</v>
      </c>
      <c r="R1922" s="1">
        <f>IF(HEX2DEC(LEFT(F1922,4))&gt;=32768,HEX2DEC(LEFT(F1922,4))-65536,HEX2DEC(LEFT(F1922,4)))/Codes!$N$2</f>
        <v>10</v>
      </c>
      <c r="S1922" s="1">
        <f>IF(HEX2DEC(RIGHT(F1922,4))&gt;=32768,HEX2DEC(RIGHT(F1922,4))-65536,HEX2DEC(RIGHT(F1922,4)))/Codes!$N$2</f>
        <v>2</v>
      </c>
      <c r="T1922" s="18">
        <f t="shared" si="548"/>
        <v>65</v>
      </c>
      <c r="U1922" s="1">
        <f t="shared" si="549"/>
        <v>80</v>
      </c>
      <c r="V1922" s="1">
        <f t="shared" si="550"/>
        <v>0</v>
      </c>
      <c r="W1922" s="1" t="str">
        <f t="shared" si="551"/>
        <v>100</v>
      </c>
      <c r="X1922" s="1">
        <f t="shared" si="552"/>
        <v>3</v>
      </c>
      <c r="Y1922" s="1">
        <f t="shared" si="553"/>
        <v>40</v>
      </c>
      <c r="Z1922" s="1" t="str">
        <f>VLOOKUP(BIN2DEC(MID(HEX2BIN(MID(H1922,3,2),8),2,5)),Codes!$E$1:$F$18,2)</f>
        <v>Slash</v>
      </c>
      <c r="AA1922" s="6" t="str">
        <f t="shared" si="554"/>
        <v>0</v>
      </c>
      <c r="AB1922" s="1">
        <f t="shared" si="555"/>
        <v>0</v>
      </c>
      <c r="AC1922" s="1" t="str">
        <f>VLOOKUP(BIN2DEC(RIGHT(HEX2BIN(MID(H1922,6,1),4),1)&amp;LEFT(HEX2BIN(MID(H1922,7,1),4),1)),Codes!$K$1:$L$5,2)</f>
        <v>L</v>
      </c>
      <c r="AD1922" s="1" t="str">
        <f>VLOOKUP(BIN2DEC(RIGHT(HEX2BIN(MID(H1922,7,1),4),3)&amp;LEFT(HEX2BIN(MID(H1922,8,1),4),2)),Codes!$H$2:$I$33,2)</f>
        <v>Slash</v>
      </c>
      <c r="AE1922" s="1" t="str">
        <f t="shared" si="556"/>
        <v>1</v>
      </c>
      <c r="AF1922" s="1" t="str">
        <f t="shared" si="557"/>
        <v>1</v>
      </c>
      <c r="AH1922" s="6">
        <f t="shared" si="558"/>
        <v>67</v>
      </c>
    </row>
    <row r="1923" spans="1:34">
      <c r="A1923" s="3" t="s">
        <v>10203</v>
      </c>
      <c r="B1923" s="1" t="s">
        <v>46</v>
      </c>
      <c r="C1923" s="6" t="s">
        <v>5195</v>
      </c>
      <c r="D1923" s="9" t="s">
        <v>10070</v>
      </c>
      <c r="E1923" s="9" t="s">
        <v>1320</v>
      </c>
      <c r="F1923" s="9" t="s">
        <v>91</v>
      </c>
      <c r="G1923" s="9" t="s">
        <v>1321</v>
      </c>
      <c r="H1923" s="9" t="s">
        <v>1322</v>
      </c>
      <c r="J1923" s="6" t="str">
        <f t="shared" si="542"/>
        <v>001011</v>
      </c>
      <c r="K1923" s="1">
        <f t="shared" si="543"/>
        <v>0</v>
      </c>
      <c r="L1923" s="6" t="str">
        <f t="shared" si="544"/>
        <v>00000</v>
      </c>
      <c r="M1923" s="1">
        <f t="shared" si="545"/>
        <v>26</v>
      </c>
      <c r="N1923" s="6" t="str">
        <f t="shared" si="546"/>
        <v>00</v>
      </c>
      <c r="O1923" s="1">
        <f t="shared" si="547"/>
        <v>6</v>
      </c>
      <c r="P1923" s="1">
        <f>IF(HEX2DEC(LEFT(E1923,4))&gt;=32768,HEX2DEC(LEFT(E1923,4))-65536,HEX2DEC(LEFT(E1923,4)))/Codes!$N$2</f>
        <v>5.6</v>
      </c>
      <c r="Q1923" s="1">
        <f>IF(HEX2DEC(RIGHT(E1923,4))&gt;=32768,HEX2DEC(RIGHT(E1923,4))-65536,HEX2DEC(RIGHT(E1923,4)))/Codes!$N$2</f>
        <v>7.2</v>
      </c>
      <c r="R1923" s="1">
        <f>IF(HEX2DEC(LEFT(F1923,4))&gt;=32768,HEX2DEC(LEFT(F1923,4))-65536,HEX2DEC(LEFT(F1923,4)))/Codes!$N$2</f>
        <v>0</v>
      </c>
      <c r="S1923" s="1">
        <f>IF(HEX2DEC(RIGHT(F1923,4))&gt;=32768,HEX2DEC(RIGHT(F1923,4))-65536,HEX2DEC(RIGHT(F1923,4)))/Codes!$N$2</f>
        <v>0</v>
      </c>
      <c r="T1923" s="18">
        <f t="shared" si="548"/>
        <v>361</v>
      </c>
      <c r="U1923" s="1">
        <f t="shared" si="549"/>
        <v>50</v>
      </c>
      <c r="V1923" s="1">
        <f t="shared" si="550"/>
        <v>0</v>
      </c>
      <c r="W1923" s="1" t="str">
        <f t="shared" si="551"/>
        <v>100</v>
      </c>
      <c r="X1923" s="1">
        <f t="shared" si="552"/>
        <v>0</v>
      </c>
      <c r="Y1923" s="1">
        <f t="shared" si="553"/>
        <v>80</v>
      </c>
      <c r="Z1923" s="1" t="str">
        <f>VLOOKUP(BIN2DEC(MID(HEX2BIN(MID(H1923,3,2),8),2,5)),Codes!$E$1:$F$18,2)</f>
        <v>Slash</v>
      </c>
      <c r="AA1923" s="6" t="str">
        <f t="shared" si="554"/>
        <v>0</v>
      </c>
      <c r="AB1923" s="1">
        <f t="shared" si="555"/>
        <v>1</v>
      </c>
      <c r="AC1923" s="1" t="str">
        <f>VLOOKUP(BIN2DEC(RIGHT(HEX2BIN(MID(H1923,6,1),4),1)&amp;LEFT(HEX2BIN(MID(H1923,7,1),4),1)),Codes!$K$1:$L$5,2)</f>
        <v>M</v>
      </c>
      <c r="AD1923" s="1" t="str">
        <f>VLOOKUP(BIN2DEC(RIGHT(HEX2BIN(MID(H1923,7,1),4),3)&amp;LEFT(HEX2BIN(MID(H1923,8,1),4),2)),Codes!$H$2:$I$33,2)</f>
        <v>Slash</v>
      </c>
      <c r="AE1923" s="1" t="str">
        <f t="shared" si="556"/>
        <v>1</v>
      </c>
      <c r="AF1923" s="1" t="str">
        <f t="shared" si="557"/>
        <v>1</v>
      </c>
      <c r="AH1923" s="6">
        <f t="shared" si="558"/>
        <v>35</v>
      </c>
    </row>
    <row r="1924" spans="1:34">
      <c r="A1924" s="3" t="s">
        <v>10204</v>
      </c>
      <c r="B1924" s="1" t="s">
        <v>46</v>
      </c>
      <c r="C1924" s="6" t="s">
        <v>5195</v>
      </c>
      <c r="D1924" s="9" t="s">
        <v>10002</v>
      </c>
      <c r="E1924" s="9" t="s">
        <v>1325</v>
      </c>
      <c r="F1924" s="9" t="s">
        <v>91</v>
      </c>
      <c r="G1924" s="9" t="s">
        <v>1321</v>
      </c>
      <c r="H1924" s="9" t="s">
        <v>1322</v>
      </c>
      <c r="J1924" s="6" t="str">
        <f t="shared" si="542"/>
        <v>001011</v>
      </c>
      <c r="K1924" s="1">
        <f t="shared" si="543"/>
        <v>1</v>
      </c>
      <c r="L1924" s="6" t="str">
        <f t="shared" si="544"/>
        <v>00000</v>
      </c>
      <c r="M1924" s="1">
        <f t="shared" si="545"/>
        <v>26</v>
      </c>
      <c r="N1924" s="6" t="str">
        <f t="shared" si="546"/>
        <v>00</v>
      </c>
      <c r="O1924" s="1">
        <f t="shared" si="547"/>
        <v>6</v>
      </c>
      <c r="P1924" s="1">
        <f>IF(HEX2DEC(LEFT(E1924,4))&gt;=32768,HEX2DEC(LEFT(E1924,4))-65536,HEX2DEC(LEFT(E1924,4)))/Codes!$N$2</f>
        <v>5.6</v>
      </c>
      <c r="Q1924" s="1">
        <f>IF(HEX2DEC(RIGHT(E1924,4))&gt;=32768,HEX2DEC(RIGHT(E1924,4))-65536,HEX2DEC(RIGHT(E1924,4)))/Codes!$N$2</f>
        <v>3.6</v>
      </c>
      <c r="R1924" s="1">
        <f>IF(HEX2DEC(LEFT(F1924,4))&gt;=32768,HEX2DEC(LEFT(F1924,4))-65536,HEX2DEC(LEFT(F1924,4)))/Codes!$N$2</f>
        <v>0</v>
      </c>
      <c r="S1924" s="1">
        <f>IF(HEX2DEC(RIGHT(F1924,4))&gt;=32768,HEX2DEC(RIGHT(F1924,4))-65536,HEX2DEC(RIGHT(F1924,4)))/Codes!$N$2</f>
        <v>0</v>
      </c>
      <c r="T1924" s="18">
        <f t="shared" si="548"/>
        <v>361</v>
      </c>
      <c r="U1924" s="1">
        <f t="shared" si="549"/>
        <v>50</v>
      </c>
      <c r="V1924" s="1">
        <f t="shared" si="550"/>
        <v>0</v>
      </c>
      <c r="W1924" s="1" t="str">
        <f t="shared" si="551"/>
        <v>100</v>
      </c>
      <c r="X1924" s="1">
        <f t="shared" si="552"/>
        <v>0</v>
      </c>
      <c r="Y1924" s="1">
        <f t="shared" si="553"/>
        <v>80</v>
      </c>
      <c r="Z1924" s="1" t="str">
        <f>VLOOKUP(BIN2DEC(MID(HEX2BIN(MID(H1924,3,2),8),2,5)),Codes!$E$1:$F$18,2)</f>
        <v>Slash</v>
      </c>
      <c r="AA1924" s="6" t="str">
        <f t="shared" si="554"/>
        <v>0</v>
      </c>
      <c r="AB1924" s="1">
        <f t="shared" si="555"/>
        <v>1</v>
      </c>
      <c r="AC1924" s="1" t="str">
        <f>VLOOKUP(BIN2DEC(RIGHT(HEX2BIN(MID(H1924,6,1),4),1)&amp;LEFT(HEX2BIN(MID(H1924,7,1),4),1)),Codes!$K$1:$L$5,2)</f>
        <v>M</v>
      </c>
      <c r="AD1924" s="1" t="str">
        <f>VLOOKUP(BIN2DEC(RIGHT(HEX2BIN(MID(H1924,7,1),4),3)&amp;LEFT(HEX2BIN(MID(H1924,8,1),4),2)),Codes!$H$2:$I$33,2)</f>
        <v>Slash</v>
      </c>
      <c r="AE1924" s="1" t="str">
        <f t="shared" si="556"/>
        <v>1</v>
      </c>
      <c r="AF1924" s="1" t="str">
        <f t="shared" si="557"/>
        <v>1</v>
      </c>
      <c r="AH1924" s="6">
        <f t="shared" si="558"/>
        <v>35</v>
      </c>
    </row>
    <row r="1925" spans="1:34">
      <c r="A1925" s="3" t="s">
        <v>10205</v>
      </c>
      <c r="B1925" s="1" t="s">
        <v>46</v>
      </c>
      <c r="C1925" s="6" t="s">
        <v>5195</v>
      </c>
      <c r="D1925" s="9" t="s">
        <v>1794</v>
      </c>
      <c r="E1925" s="9" t="s">
        <v>256</v>
      </c>
      <c r="F1925" s="9" t="s">
        <v>91</v>
      </c>
      <c r="G1925" s="9" t="s">
        <v>1321</v>
      </c>
      <c r="H1925" s="9" t="s">
        <v>1322</v>
      </c>
      <c r="J1925" s="6" t="str">
        <f t="shared" si="542"/>
        <v>001011</v>
      </c>
      <c r="K1925" s="1">
        <f t="shared" si="543"/>
        <v>2</v>
      </c>
      <c r="L1925" s="6" t="str">
        <f t="shared" si="544"/>
        <v>00000</v>
      </c>
      <c r="M1925" s="1">
        <f t="shared" si="545"/>
        <v>23</v>
      </c>
      <c r="N1925" s="6" t="str">
        <f t="shared" si="546"/>
        <v>00</v>
      </c>
      <c r="O1925" s="1">
        <f t="shared" si="547"/>
        <v>6</v>
      </c>
      <c r="P1925" s="1">
        <f>IF(HEX2DEC(LEFT(E1925,4))&gt;=32768,HEX2DEC(LEFT(E1925,4))-65536,HEX2DEC(LEFT(E1925,4)))/Codes!$N$2</f>
        <v>3.6</v>
      </c>
      <c r="Q1925" s="1">
        <f>IF(HEX2DEC(RIGHT(E1925,4))&gt;=32768,HEX2DEC(RIGHT(E1925,4))-65536,HEX2DEC(RIGHT(E1925,4)))/Codes!$N$2</f>
        <v>0</v>
      </c>
      <c r="R1925" s="1">
        <f>IF(HEX2DEC(LEFT(F1925,4))&gt;=32768,HEX2DEC(LEFT(F1925,4))-65536,HEX2DEC(LEFT(F1925,4)))/Codes!$N$2</f>
        <v>0</v>
      </c>
      <c r="S1925" s="1">
        <f>IF(HEX2DEC(RIGHT(F1925,4))&gt;=32768,HEX2DEC(RIGHT(F1925,4))-65536,HEX2DEC(RIGHT(F1925,4)))/Codes!$N$2</f>
        <v>0</v>
      </c>
      <c r="T1925" s="18">
        <f t="shared" si="548"/>
        <v>361</v>
      </c>
      <c r="U1925" s="1">
        <f t="shared" si="549"/>
        <v>50</v>
      </c>
      <c r="V1925" s="1">
        <f t="shared" si="550"/>
        <v>0</v>
      </c>
      <c r="W1925" s="1" t="str">
        <f t="shared" si="551"/>
        <v>100</v>
      </c>
      <c r="X1925" s="1">
        <f t="shared" si="552"/>
        <v>0</v>
      </c>
      <c r="Y1925" s="1">
        <f t="shared" si="553"/>
        <v>80</v>
      </c>
      <c r="Z1925" s="1" t="str">
        <f>VLOOKUP(BIN2DEC(MID(HEX2BIN(MID(H1925,3,2),8),2,5)),Codes!$E$1:$F$18,2)</f>
        <v>Slash</v>
      </c>
      <c r="AA1925" s="6" t="str">
        <f t="shared" si="554"/>
        <v>0</v>
      </c>
      <c r="AB1925" s="1">
        <f t="shared" si="555"/>
        <v>1</v>
      </c>
      <c r="AC1925" s="1" t="str">
        <f>VLOOKUP(BIN2DEC(RIGHT(HEX2BIN(MID(H1925,6,1),4),1)&amp;LEFT(HEX2BIN(MID(H1925,7,1),4),1)),Codes!$K$1:$L$5,2)</f>
        <v>M</v>
      </c>
      <c r="AD1925" s="1" t="str">
        <f>VLOOKUP(BIN2DEC(RIGHT(HEX2BIN(MID(H1925,7,1),4),3)&amp;LEFT(HEX2BIN(MID(H1925,8,1),4),2)),Codes!$H$2:$I$33,2)</f>
        <v>Slash</v>
      </c>
      <c r="AE1925" s="1" t="str">
        <f t="shared" si="556"/>
        <v>1</v>
      </c>
      <c r="AF1925" s="1" t="str">
        <f t="shared" si="557"/>
        <v>1</v>
      </c>
      <c r="AH1925" s="6">
        <f t="shared" si="558"/>
        <v>35</v>
      </c>
    </row>
    <row r="1926" spans="1:34">
      <c r="A1926" s="3" t="s">
        <v>10206</v>
      </c>
      <c r="B1926" s="1" t="s">
        <v>46</v>
      </c>
      <c r="C1926" s="6" t="s">
        <v>5195</v>
      </c>
      <c r="D1926" s="9" t="s">
        <v>10007</v>
      </c>
      <c r="E1926" s="9" t="s">
        <v>256</v>
      </c>
      <c r="F1926" s="9" t="s">
        <v>91</v>
      </c>
      <c r="G1926" s="9" t="s">
        <v>1321</v>
      </c>
      <c r="H1926" s="9" t="s">
        <v>1322</v>
      </c>
      <c r="J1926" s="6" t="str">
        <f t="shared" si="542"/>
        <v>001011</v>
      </c>
      <c r="K1926" s="1">
        <f t="shared" si="543"/>
        <v>3</v>
      </c>
      <c r="L1926" s="6" t="str">
        <f t="shared" si="544"/>
        <v>00000</v>
      </c>
      <c r="M1926" s="1">
        <f t="shared" si="545"/>
        <v>51</v>
      </c>
      <c r="N1926" s="6" t="str">
        <f t="shared" si="546"/>
        <v>00</v>
      </c>
      <c r="O1926" s="1">
        <f t="shared" si="547"/>
        <v>6</v>
      </c>
      <c r="P1926" s="1">
        <f>IF(HEX2DEC(LEFT(E1926,4))&gt;=32768,HEX2DEC(LEFT(E1926,4))-65536,HEX2DEC(LEFT(E1926,4)))/Codes!$N$2</f>
        <v>3.6</v>
      </c>
      <c r="Q1926" s="1">
        <f>IF(HEX2DEC(RIGHT(E1926,4))&gt;=32768,HEX2DEC(RIGHT(E1926,4))-65536,HEX2DEC(RIGHT(E1926,4)))/Codes!$N$2</f>
        <v>0</v>
      </c>
      <c r="R1926" s="1">
        <f>IF(HEX2DEC(LEFT(F1926,4))&gt;=32768,HEX2DEC(LEFT(F1926,4))-65536,HEX2DEC(LEFT(F1926,4)))/Codes!$N$2</f>
        <v>0</v>
      </c>
      <c r="S1926" s="1">
        <f>IF(HEX2DEC(RIGHT(F1926,4))&gt;=32768,HEX2DEC(RIGHT(F1926,4))-65536,HEX2DEC(RIGHT(F1926,4)))/Codes!$N$2</f>
        <v>0</v>
      </c>
      <c r="T1926" s="18">
        <f t="shared" si="548"/>
        <v>361</v>
      </c>
      <c r="U1926" s="1">
        <f t="shared" si="549"/>
        <v>50</v>
      </c>
      <c r="V1926" s="1">
        <f t="shared" si="550"/>
        <v>0</v>
      </c>
      <c r="W1926" s="1" t="str">
        <f t="shared" si="551"/>
        <v>100</v>
      </c>
      <c r="X1926" s="1">
        <f t="shared" si="552"/>
        <v>0</v>
      </c>
      <c r="Y1926" s="1">
        <f t="shared" si="553"/>
        <v>80</v>
      </c>
      <c r="Z1926" s="1" t="str">
        <f>VLOOKUP(BIN2DEC(MID(HEX2BIN(MID(H1926,3,2),8),2,5)),Codes!$E$1:$F$18,2)</f>
        <v>Slash</v>
      </c>
      <c r="AA1926" s="6" t="str">
        <f t="shared" si="554"/>
        <v>0</v>
      </c>
      <c r="AB1926" s="1">
        <f t="shared" si="555"/>
        <v>1</v>
      </c>
      <c r="AC1926" s="1" t="str">
        <f>VLOOKUP(BIN2DEC(RIGHT(HEX2BIN(MID(H1926,6,1),4),1)&amp;LEFT(HEX2BIN(MID(H1926,7,1),4),1)),Codes!$K$1:$L$5,2)</f>
        <v>M</v>
      </c>
      <c r="AD1926" s="1" t="str">
        <f>VLOOKUP(BIN2DEC(RIGHT(HEX2BIN(MID(H1926,7,1),4),3)&amp;LEFT(HEX2BIN(MID(H1926,8,1),4),2)),Codes!$H$2:$I$33,2)</f>
        <v>Slash</v>
      </c>
      <c r="AE1926" s="1" t="str">
        <f t="shared" si="556"/>
        <v>1</v>
      </c>
      <c r="AF1926" s="1" t="str">
        <f t="shared" si="557"/>
        <v>1</v>
      </c>
      <c r="AH1926" s="6">
        <f t="shared" si="558"/>
        <v>35</v>
      </c>
    </row>
    <row r="1927" spans="1:34">
      <c r="A1927" s="3" t="s">
        <v>10207</v>
      </c>
      <c r="B1927" s="1" t="s">
        <v>46</v>
      </c>
      <c r="C1927" s="6" t="s">
        <v>5196</v>
      </c>
      <c r="D1927" s="9" t="s">
        <v>10070</v>
      </c>
      <c r="E1927" s="9" t="s">
        <v>1320</v>
      </c>
      <c r="F1927" s="9" t="s">
        <v>91</v>
      </c>
      <c r="G1927" s="9" t="s">
        <v>1321</v>
      </c>
      <c r="H1927" s="9" t="s">
        <v>1322</v>
      </c>
      <c r="J1927" s="6" t="str">
        <f t="shared" si="542"/>
        <v>001011</v>
      </c>
      <c r="K1927" s="1">
        <f t="shared" si="543"/>
        <v>0</v>
      </c>
      <c r="L1927" s="6" t="str">
        <f t="shared" si="544"/>
        <v>00000</v>
      </c>
      <c r="M1927" s="1">
        <f t="shared" si="545"/>
        <v>26</v>
      </c>
      <c r="N1927" s="6" t="str">
        <f t="shared" si="546"/>
        <v>00</v>
      </c>
      <c r="O1927" s="1">
        <f t="shared" si="547"/>
        <v>6</v>
      </c>
      <c r="P1927" s="1">
        <f>IF(HEX2DEC(LEFT(E1927,4))&gt;=32768,HEX2DEC(LEFT(E1927,4))-65536,HEX2DEC(LEFT(E1927,4)))/Codes!$N$2</f>
        <v>5.6</v>
      </c>
      <c r="Q1927" s="1">
        <f>IF(HEX2DEC(RIGHT(E1927,4))&gt;=32768,HEX2DEC(RIGHT(E1927,4))-65536,HEX2DEC(RIGHT(E1927,4)))/Codes!$N$2</f>
        <v>7.2</v>
      </c>
      <c r="R1927" s="1">
        <f>IF(HEX2DEC(LEFT(F1927,4))&gt;=32768,HEX2DEC(LEFT(F1927,4))-65536,HEX2DEC(LEFT(F1927,4)))/Codes!$N$2</f>
        <v>0</v>
      </c>
      <c r="S1927" s="1">
        <f>IF(HEX2DEC(RIGHT(F1927,4))&gt;=32768,HEX2DEC(RIGHT(F1927,4))-65536,HEX2DEC(RIGHT(F1927,4)))/Codes!$N$2</f>
        <v>0</v>
      </c>
      <c r="T1927" s="18">
        <f t="shared" si="548"/>
        <v>361</v>
      </c>
      <c r="U1927" s="1">
        <f t="shared" si="549"/>
        <v>50</v>
      </c>
      <c r="V1927" s="1">
        <f t="shared" si="550"/>
        <v>0</v>
      </c>
      <c r="W1927" s="1" t="str">
        <f t="shared" si="551"/>
        <v>100</v>
      </c>
      <c r="X1927" s="1">
        <f t="shared" si="552"/>
        <v>0</v>
      </c>
      <c r="Y1927" s="1">
        <f t="shared" si="553"/>
        <v>80</v>
      </c>
      <c r="Z1927" s="1" t="str">
        <f>VLOOKUP(BIN2DEC(MID(HEX2BIN(MID(H1927,3,2),8),2,5)),Codes!$E$1:$F$18,2)</f>
        <v>Slash</v>
      </c>
      <c r="AA1927" s="6" t="str">
        <f t="shared" si="554"/>
        <v>0</v>
      </c>
      <c r="AB1927" s="1">
        <f t="shared" si="555"/>
        <v>1</v>
      </c>
      <c r="AC1927" s="1" t="str">
        <f>VLOOKUP(BIN2DEC(RIGHT(HEX2BIN(MID(H1927,6,1),4),1)&amp;LEFT(HEX2BIN(MID(H1927,7,1),4),1)),Codes!$K$1:$L$5,2)</f>
        <v>M</v>
      </c>
      <c r="AD1927" s="1" t="str">
        <f>VLOOKUP(BIN2DEC(RIGHT(HEX2BIN(MID(H1927,7,1),4),3)&amp;LEFT(HEX2BIN(MID(H1927,8,1),4),2)),Codes!$H$2:$I$33,2)</f>
        <v>Slash</v>
      </c>
      <c r="AE1927" s="1" t="str">
        <f t="shared" si="556"/>
        <v>1</v>
      </c>
      <c r="AF1927" s="1" t="str">
        <f t="shared" si="557"/>
        <v>1</v>
      </c>
      <c r="AH1927" s="6">
        <f t="shared" si="558"/>
        <v>35</v>
      </c>
    </row>
    <row r="1928" spans="1:34">
      <c r="A1928" s="3" t="s">
        <v>10208</v>
      </c>
      <c r="B1928" s="1" t="s">
        <v>46</v>
      </c>
      <c r="C1928" s="6" t="s">
        <v>5196</v>
      </c>
      <c r="D1928" s="9" t="s">
        <v>10002</v>
      </c>
      <c r="E1928" s="9" t="s">
        <v>1325</v>
      </c>
      <c r="F1928" s="9" t="s">
        <v>91</v>
      </c>
      <c r="G1928" s="9" t="s">
        <v>1321</v>
      </c>
      <c r="H1928" s="9" t="s">
        <v>1322</v>
      </c>
      <c r="J1928" s="6" t="str">
        <f t="shared" si="542"/>
        <v>001011</v>
      </c>
      <c r="K1928" s="1">
        <f t="shared" si="543"/>
        <v>1</v>
      </c>
      <c r="L1928" s="6" t="str">
        <f t="shared" si="544"/>
        <v>00000</v>
      </c>
      <c r="M1928" s="1">
        <f t="shared" si="545"/>
        <v>26</v>
      </c>
      <c r="N1928" s="6" t="str">
        <f t="shared" si="546"/>
        <v>00</v>
      </c>
      <c r="O1928" s="1">
        <f t="shared" si="547"/>
        <v>6</v>
      </c>
      <c r="P1928" s="1">
        <f>IF(HEX2DEC(LEFT(E1928,4))&gt;=32768,HEX2DEC(LEFT(E1928,4))-65536,HEX2DEC(LEFT(E1928,4)))/Codes!$N$2</f>
        <v>5.6</v>
      </c>
      <c r="Q1928" s="1">
        <f>IF(HEX2DEC(RIGHT(E1928,4))&gt;=32768,HEX2DEC(RIGHT(E1928,4))-65536,HEX2DEC(RIGHT(E1928,4)))/Codes!$N$2</f>
        <v>3.6</v>
      </c>
      <c r="R1928" s="1">
        <f>IF(HEX2DEC(LEFT(F1928,4))&gt;=32768,HEX2DEC(LEFT(F1928,4))-65536,HEX2DEC(LEFT(F1928,4)))/Codes!$N$2</f>
        <v>0</v>
      </c>
      <c r="S1928" s="1">
        <f>IF(HEX2DEC(RIGHT(F1928,4))&gt;=32768,HEX2DEC(RIGHT(F1928,4))-65536,HEX2DEC(RIGHT(F1928,4)))/Codes!$N$2</f>
        <v>0</v>
      </c>
      <c r="T1928" s="18">
        <f t="shared" si="548"/>
        <v>361</v>
      </c>
      <c r="U1928" s="1">
        <f t="shared" si="549"/>
        <v>50</v>
      </c>
      <c r="V1928" s="1">
        <f t="shared" si="550"/>
        <v>0</v>
      </c>
      <c r="W1928" s="1" t="str">
        <f t="shared" si="551"/>
        <v>100</v>
      </c>
      <c r="X1928" s="1">
        <f t="shared" si="552"/>
        <v>0</v>
      </c>
      <c r="Y1928" s="1">
        <f t="shared" si="553"/>
        <v>80</v>
      </c>
      <c r="Z1928" s="1" t="str">
        <f>VLOOKUP(BIN2DEC(MID(HEX2BIN(MID(H1928,3,2),8),2,5)),Codes!$E$1:$F$18,2)</f>
        <v>Slash</v>
      </c>
      <c r="AA1928" s="6" t="str">
        <f t="shared" si="554"/>
        <v>0</v>
      </c>
      <c r="AB1928" s="1">
        <f t="shared" si="555"/>
        <v>1</v>
      </c>
      <c r="AC1928" s="1" t="str">
        <f>VLOOKUP(BIN2DEC(RIGHT(HEX2BIN(MID(H1928,6,1),4),1)&amp;LEFT(HEX2BIN(MID(H1928,7,1),4),1)),Codes!$K$1:$L$5,2)</f>
        <v>M</v>
      </c>
      <c r="AD1928" s="1" t="str">
        <f>VLOOKUP(BIN2DEC(RIGHT(HEX2BIN(MID(H1928,7,1),4),3)&amp;LEFT(HEX2BIN(MID(H1928,8,1),4),2)),Codes!$H$2:$I$33,2)</f>
        <v>Slash</v>
      </c>
      <c r="AE1928" s="1" t="str">
        <f t="shared" si="556"/>
        <v>1</v>
      </c>
      <c r="AF1928" s="1" t="str">
        <f t="shared" si="557"/>
        <v>1</v>
      </c>
      <c r="AH1928" s="6">
        <f t="shared" si="558"/>
        <v>35</v>
      </c>
    </row>
    <row r="1929" spans="1:34">
      <c r="A1929" s="3" t="s">
        <v>10209</v>
      </c>
      <c r="B1929" s="1" t="s">
        <v>46</v>
      </c>
      <c r="C1929" s="6" t="s">
        <v>5196</v>
      </c>
      <c r="D1929" s="9" t="s">
        <v>1794</v>
      </c>
      <c r="E1929" s="9" t="s">
        <v>256</v>
      </c>
      <c r="F1929" s="9" t="s">
        <v>91</v>
      </c>
      <c r="G1929" s="9" t="s">
        <v>1321</v>
      </c>
      <c r="H1929" s="9" t="s">
        <v>1322</v>
      </c>
      <c r="J1929" s="6" t="str">
        <f t="shared" si="542"/>
        <v>001011</v>
      </c>
      <c r="K1929" s="1">
        <f t="shared" si="543"/>
        <v>2</v>
      </c>
      <c r="L1929" s="6" t="str">
        <f t="shared" si="544"/>
        <v>00000</v>
      </c>
      <c r="M1929" s="1">
        <f t="shared" si="545"/>
        <v>23</v>
      </c>
      <c r="N1929" s="6" t="str">
        <f t="shared" si="546"/>
        <v>00</v>
      </c>
      <c r="O1929" s="1">
        <f t="shared" si="547"/>
        <v>6</v>
      </c>
      <c r="P1929" s="1">
        <f>IF(HEX2DEC(LEFT(E1929,4))&gt;=32768,HEX2DEC(LEFT(E1929,4))-65536,HEX2DEC(LEFT(E1929,4)))/Codes!$N$2</f>
        <v>3.6</v>
      </c>
      <c r="Q1929" s="1">
        <f>IF(HEX2DEC(RIGHT(E1929,4))&gt;=32768,HEX2DEC(RIGHT(E1929,4))-65536,HEX2DEC(RIGHT(E1929,4)))/Codes!$N$2</f>
        <v>0</v>
      </c>
      <c r="R1929" s="1">
        <f>IF(HEX2DEC(LEFT(F1929,4))&gt;=32768,HEX2DEC(LEFT(F1929,4))-65536,HEX2DEC(LEFT(F1929,4)))/Codes!$N$2</f>
        <v>0</v>
      </c>
      <c r="S1929" s="1">
        <f>IF(HEX2DEC(RIGHT(F1929,4))&gt;=32768,HEX2DEC(RIGHT(F1929,4))-65536,HEX2DEC(RIGHT(F1929,4)))/Codes!$N$2</f>
        <v>0</v>
      </c>
      <c r="T1929" s="18">
        <f t="shared" si="548"/>
        <v>361</v>
      </c>
      <c r="U1929" s="1">
        <f t="shared" si="549"/>
        <v>50</v>
      </c>
      <c r="V1929" s="1">
        <f t="shared" si="550"/>
        <v>0</v>
      </c>
      <c r="W1929" s="1" t="str">
        <f t="shared" si="551"/>
        <v>100</v>
      </c>
      <c r="X1929" s="1">
        <f t="shared" si="552"/>
        <v>0</v>
      </c>
      <c r="Y1929" s="1">
        <f t="shared" si="553"/>
        <v>80</v>
      </c>
      <c r="Z1929" s="1" t="str">
        <f>VLOOKUP(BIN2DEC(MID(HEX2BIN(MID(H1929,3,2),8),2,5)),Codes!$E$1:$F$18,2)</f>
        <v>Slash</v>
      </c>
      <c r="AA1929" s="6" t="str">
        <f t="shared" si="554"/>
        <v>0</v>
      </c>
      <c r="AB1929" s="1">
        <f t="shared" si="555"/>
        <v>1</v>
      </c>
      <c r="AC1929" s="1" t="str">
        <f>VLOOKUP(BIN2DEC(RIGHT(HEX2BIN(MID(H1929,6,1),4),1)&amp;LEFT(HEX2BIN(MID(H1929,7,1),4),1)),Codes!$K$1:$L$5,2)</f>
        <v>M</v>
      </c>
      <c r="AD1929" s="1" t="str">
        <f>VLOOKUP(BIN2DEC(RIGHT(HEX2BIN(MID(H1929,7,1),4),3)&amp;LEFT(HEX2BIN(MID(H1929,8,1),4),2)),Codes!$H$2:$I$33,2)</f>
        <v>Slash</v>
      </c>
      <c r="AE1929" s="1" t="str">
        <f t="shared" si="556"/>
        <v>1</v>
      </c>
      <c r="AF1929" s="1" t="str">
        <f t="shared" si="557"/>
        <v>1</v>
      </c>
      <c r="AH1929" s="6">
        <f t="shared" si="558"/>
        <v>35</v>
      </c>
    </row>
    <row r="1930" spans="1:34">
      <c r="A1930" s="3" t="s">
        <v>10210</v>
      </c>
      <c r="B1930" s="1" t="s">
        <v>46</v>
      </c>
      <c r="C1930" s="6" t="s">
        <v>5196</v>
      </c>
      <c r="D1930" s="9" t="s">
        <v>10007</v>
      </c>
      <c r="E1930" s="9" t="s">
        <v>256</v>
      </c>
      <c r="F1930" s="9" t="s">
        <v>91</v>
      </c>
      <c r="G1930" s="9" t="s">
        <v>1321</v>
      </c>
      <c r="H1930" s="9" t="s">
        <v>1322</v>
      </c>
      <c r="J1930" s="6" t="str">
        <f t="shared" si="542"/>
        <v>001011</v>
      </c>
      <c r="K1930" s="1">
        <f t="shared" si="543"/>
        <v>3</v>
      </c>
      <c r="L1930" s="6" t="str">
        <f t="shared" si="544"/>
        <v>00000</v>
      </c>
      <c r="M1930" s="1">
        <f t="shared" si="545"/>
        <v>51</v>
      </c>
      <c r="N1930" s="6" t="str">
        <f t="shared" si="546"/>
        <v>00</v>
      </c>
      <c r="O1930" s="1">
        <f t="shared" si="547"/>
        <v>6</v>
      </c>
      <c r="P1930" s="1">
        <f>IF(HEX2DEC(LEFT(E1930,4))&gt;=32768,HEX2DEC(LEFT(E1930,4))-65536,HEX2DEC(LEFT(E1930,4)))/Codes!$N$2</f>
        <v>3.6</v>
      </c>
      <c r="Q1930" s="1">
        <f>IF(HEX2DEC(RIGHT(E1930,4))&gt;=32768,HEX2DEC(RIGHT(E1930,4))-65536,HEX2DEC(RIGHT(E1930,4)))/Codes!$N$2</f>
        <v>0</v>
      </c>
      <c r="R1930" s="1">
        <f>IF(HEX2DEC(LEFT(F1930,4))&gt;=32768,HEX2DEC(LEFT(F1930,4))-65536,HEX2DEC(LEFT(F1930,4)))/Codes!$N$2</f>
        <v>0</v>
      </c>
      <c r="S1930" s="1">
        <f>IF(HEX2DEC(RIGHT(F1930,4))&gt;=32768,HEX2DEC(RIGHT(F1930,4))-65536,HEX2DEC(RIGHT(F1930,4)))/Codes!$N$2</f>
        <v>0</v>
      </c>
      <c r="T1930" s="18">
        <f t="shared" si="548"/>
        <v>361</v>
      </c>
      <c r="U1930" s="1">
        <f t="shared" si="549"/>
        <v>50</v>
      </c>
      <c r="V1930" s="1">
        <f t="shared" si="550"/>
        <v>0</v>
      </c>
      <c r="W1930" s="1" t="str">
        <f t="shared" si="551"/>
        <v>100</v>
      </c>
      <c r="X1930" s="1">
        <f t="shared" si="552"/>
        <v>0</v>
      </c>
      <c r="Y1930" s="1">
        <f t="shared" si="553"/>
        <v>80</v>
      </c>
      <c r="Z1930" s="1" t="str">
        <f>VLOOKUP(BIN2DEC(MID(HEX2BIN(MID(H1930,3,2),8),2,5)),Codes!$E$1:$F$18,2)</f>
        <v>Slash</v>
      </c>
      <c r="AA1930" s="6" t="str">
        <f t="shared" si="554"/>
        <v>0</v>
      </c>
      <c r="AB1930" s="1">
        <f t="shared" si="555"/>
        <v>1</v>
      </c>
      <c r="AC1930" s="1" t="str">
        <f>VLOOKUP(BIN2DEC(RIGHT(HEX2BIN(MID(H1930,6,1),4),1)&amp;LEFT(HEX2BIN(MID(H1930,7,1),4),1)),Codes!$K$1:$L$5,2)</f>
        <v>M</v>
      </c>
      <c r="AD1930" s="1" t="str">
        <f>VLOOKUP(BIN2DEC(RIGHT(HEX2BIN(MID(H1930,7,1),4),3)&amp;LEFT(HEX2BIN(MID(H1930,8,1),4),2)),Codes!$H$2:$I$33,2)</f>
        <v>Slash</v>
      </c>
      <c r="AE1930" s="1" t="str">
        <f t="shared" si="556"/>
        <v>1</v>
      </c>
      <c r="AF1930" s="1" t="str">
        <f t="shared" si="557"/>
        <v>1</v>
      </c>
      <c r="AH1930" s="6">
        <f t="shared" si="558"/>
        <v>35</v>
      </c>
    </row>
    <row r="1931" spans="1:34">
      <c r="A1931" s="3" t="s">
        <v>10211</v>
      </c>
      <c r="B1931" s="1" t="s">
        <v>46</v>
      </c>
      <c r="C1931" s="6" t="s">
        <v>5200</v>
      </c>
      <c r="D1931" s="9" t="s">
        <v>10070</v>
      </c>
      <c r="E1931" s="9" t="s">
        <v>1320</v>
      </c>
      <c r="F1931" s="9" t="s">
        <v>91</v>
      </c>
      <c r="G1931" s="9" t="s">
        <v>1321</v>
      </c>
      <c r="H1931" s="9" t="s">
        <v>1322</v>
      </c>
      <c r="J1931" s="6" t="str">
        <f t="shared" si="542"/>
        <v>001011</v>
      </c>
      <c r="K1931" s="1">
        <f t="shared" si="543"/>
        <v>0</v>
      </c>
      <c r="L1931" s="6" t="str">
        <f t="shared" si="544"/>
        <v>00000</v>
      </c>
      <c r="M1931" s="1">
        <f t="shared" si="545"/>
        <v>26</v>
      </c>
      <c r="N1931" s="6" t="str">
        <f t="shared" si="546"/>
        <v>00</v>
      </c>
      <c r="O1931" s="1">
        <f t="shared" si="547"/>
        <v>6</v>
      </c>
      <c r="P1931" s="1">
        <f>IF(HEX2DEC(LEFT(E1931,4))&gt;=32768,HEX2DEC(LEFT(E1931,4))-65536,HEX2DEC(LEFT(E1931,4)))/Codes!$N$2</f>
        <v>5.6</v>
      </c>
      <c r="Q1931" s="1">
        <f>IF(HEX2DEC(RIGHT(E1931,4))&gt;=32768,HEX2DEC(RIGHT(E1931,4))-65536,HEX2DEC(RIGHT(E1931,4)))/Codes!$N$2</f>
        <v>7.2</v>
      </c>
      <c r="R1931" s="1">
        <f>IF(HEX2DEC(LEFT(F1931,4))&gt;=32768,HEX2DEC(LEFT(F1931,4))-65536,HEX2DEC(LEFT(F1931,4)))/Codes!$N$2</f>
        <v>0</v>
      </c>
      <c r="S1931" s="1">
        <f>IF(HEX2DEC(RIGHT(F1931,4))&gt;=32768,HEX2DEC(RIGHT(F1931,4))-65536,HEX2DEC(RIGHT(F1931,4)))/Codes!$N$2</f>
        <v>0</v>
      </c>
      <c r="T1931" s="18">
        <f t="shared" si="548"/>
        <v>361</v>
      </c>
      <c r="U1931" s="1">
        <f t="shared" si="549"/>
        <v>50</v>
      </c>
      <c r="V1931" s="1">
        <f t="shared" si="550"/>
        <v>0</v>
      </c>
      <c r="W1931" s="1" t="str">
        <f t="shared" si="551"/>
        <v>100</v>
      </c>
      <c r="X1931" s="1">
        <f t="shared" si="552"/>
        <v>0</v>
      </c>
      <c r="Y1931" s="1">
        <f t="shared" si="553"/>
        <v>80</v>
      </c>
      <c r="Z1931" s="1" t="str">
        <f>VLOOKUP(BIN2DEC(MID(HEX2BIN(MID(H1931,3,2),8),2,5)),Codes!$E$1:$F$18,2)</f>
        <v>Slash</v>
      </c>
      <c r="AA1931" s="6" t="str">
        <f t="shared" si="554"/>
        <v>0</v>
      </c>
      <c r="AB1931" s="1">
        <f t="shared" si="555"/>
        <v>1</v>
      </c>
      <c r="AC1931" s="1" t="str">
        <f>VLOOKUP(BIN2DEC(RIGHT(HEX2BIN(MID(H1931,6,1),4),1)&amp;LEFT(HEX2BIN(MID(H1931,7,1),4),1)),Codes!$K$1:$L$5,2)</f>
        <v>M</v>
      </c>
      <c r="AD1931" s="1" t="str">
        <f>VLOOKUP(BIN2DEC(RIGHT(HEX2BIN(MID(H1931,7,1),4),3)&amp;LEFT(HEX2BIN(MID(H1931,8,1),4),2)),Codes!$H$2:$I$33,2)</f>
        <v>Slash</v>
      </c>
      <c r="AE1931" s="1" t="str">
        <f t="shared" si="556"/>
        <v>1</v>
      </c>
      <c r="AF1931" s="1" t="str">
        <f t="shared" si="557"/>
        <v>1</v>
      </c>
      <c r="AH1931" s="6">
        <f t="shared" si="558"/>
        <v>35</v>
      </c>
    </row>
    <row r="1932" spans="1:34">
      <c r="A1932" s="3" t="s">
        <v>10212</v>
      </c>
      <c r="B1932" s="1" t="s">
        <v>46</v>
      </c>
      <c r="C1932" s="6" t="s">
        <v>5200</v>
      </c>
      <c r="D1932" s="9" t="s">
        <v>10002</v>
      </c>
      <c r="E1932" s="9" t="s">
        <v>1325</v>
      </c>
      <c r="F1932" s="9" t="s">
        <v>91</v>
      </c>
      <c r="G1932" s="9" t="s">
        <v>1321</v>
      </c>
      <c r="H1932" s="9" t="s">
        <v>1322</v>
      </c>
      <c r="J1932" s="6" t="str">
        <f t="shared" si="542"/>
        <v>001011</v>
      </c>
      <c r="K1932" s="1">
        <f t="shared" si="543"/>
        <v>1</v>
      </c>
      <c r="L1932" s="6" t="str">
        <f t="shared" si="544"/>
        <v>00000</v>
      </c>
      <c r="M1932" s="1">
        <f t="shared" si="545"/>
        <v>26</v>
      </c>
      <c r="N1932" s="6" t="str">
        <f t="shared" si="546"/>
        <v>00</v>
      </c>
      <c r="O1932" s="1">
        <f t="shared" si="547"/>
        <v>6</v>
      </c>
      <c r="P1932" s="1">
        <f>IF(HEX2DEC(LEFT(E1932,4))&gt;=32768,HEX2DEC(LEFT(E1932,4))-65536,HEX2DEC(LEFT(E1932,4)))/Codes!$N$2</f>
        <v>5.6</v>
      </c>
      <c r="Q1932" s="1">
        <f>IF(HEX2DEC(RIGHT(E1932,4))&gt;=32768,HEX2DEC(RIGHT(E1932,4))-65536,HEX2DEC(RIGHT(E1932,4)))/Codes!$N$2</f>
        <v>3.6</v>
      </c>
      <c r="R1932" s="1">
        <f>IF(HEX2DEC(LEFT(F1932,4))&gt;=32768,HEX2DEC(LEFT(F1932,4))-65536,HEX2DEC(LEFT(F1932,4)))/Codes!$N$2</f>
        <v>0</v>
      </c>
      <c r="S1932" s="1">
        <f>IF(HEX2DEC(RIGHT(F1932,4))&gt;=32768,HEX2DEC(RIGHT(F1932,4))-65536,HEX2DEC(RIGHT(F1932,4)))/Codes!$N$2</f>
        <v>0</v>
      </c>
      <c r="T1932" s="18">
        <f t="shared" si="548"/>
        <v>361</v>
      </c>
      <c r="U1932" s="1">
        <f t="shared" si="549"/>
        <v>50</v>
      </c>
      <c r="V1932" s="1">
        <f t="shared" si="550"/>
        <v>0</v>
      </c>
      <c r="W1932" s="1" t="str">
        <f t="shared" si="551"/>
        <v>100</v>
      </c>
      <c r="X1932" s="1">
        <f t="shared" si="552"/>
        <v>0</v>
      </c>
      <c r="Y1932" s="1">
        <f t="shared" si="553"/>
        <v>80</v>
      </c>
      <c r="Z1932" s="1" t="str">
        <f>VLOOKUP(BIN2DEC(MID(HEX2BIN(MID(H1932,3,2),8),2,5)),Codes!$E$1:$F$18,2)</f>
        <v>Slash</v>
      </c>
      <c r="AA1932" s="6" t="str">
        <f t="shared" si="554"/>
        <v>0</v>
      </c>
      <c r="AB1932" s="1">
        <f t="shared" si="555"/>
        <v>1</v>
      </c>
      <c r="AC1932" s="1" t="str">
        <f>VLOOKUP(BIN2DEC(RIGHT(HEX2BIN(MID(H1932,6,1),4),1)&amp;LEFT(HEX2BIN(MID(H1932,7,1),4),1)),Codes!$K$1:$L$5,2)</f>
        <v>M</v>
      </c>
      <c r="AD1932" s="1" t="str">
        <f>VLOOKUP(BIN2DEC(RIGHT(HEX2BIN(MID(H1932,7,1),4),3)&amp;LEFT(HEX2BIN(MID(H1932,8,1),4),2)),Codes!$H$2:$I$33,2)</f>
        <v>Slash</v>
      </c>
      <c r="AE1932" s="1" t="str">
        <f t="shared" si="556"/>
        <v>1</v>
      </c>
      <c r="AF1932" s="1" t="str">
        <f t="shared" si="557"/>
        <v>1</v>
      </c>
      <c r="AH1932" s="6">
        <f t="shared" si="558"/>
        <v>35</v>
      </c>
    </row>
    <row r="1933" spans="1:34">
      <c r="A1933" s="3" t="s">
        <v>10213</v>
      </c>
      <c r="B1933" s="1" t="s">
        <v>46</v>
      </c>
      <c r="C1933" s="6" t="s">
        <v>5200</v>
      </c>
      <c r="D1933" s="9" t="s">
        <v>1794</v>
      </c>
      <c r="E1933" s="9" t="s">
        <v>256</v>
      </c>
      <c r="F1933" s="9" t="s">
        <v>91</v>
      </c>
      <c r="G1933" s="9" t="s">
        <v>1321</v>
      </c>
      <c r="H1933" s="9" t="s">
        <v>1322</v>
      </c>
      <c r="J1933" s="6" t="str">
        <f t="shared" si="542"/>
        <v>001011</v>
      </c>
      <c r="K1933" s="1">
        <f t="shared" si="543"/>
        <v>2</v>
      </c>
      <c r="L1933" s="6" t="str">
        <f t="shared" si="544"/>
        <v>00000</v>
      </c>
      <c r="M1933" s="1">
        <f t="shared" si="545"/>
        <v>23</v>
      </c>
      <c r="N1933" s="6" t="str">
        <f t="shared" si="546"/>
        <v>00</v>
      </c>
      <c r="O1933" s="1">
        <f t="shared" si="547"/>
        <v>6</v>
      </c>
      <c r="P1933" s="1">
        <f>IF(HEX2DEC(LEFT(E1933,4))&gt;=32768,HEX2DEC(LEFT(E1933,4))-65536,HEX2DEC(LEFT(E1933,4)))/Codes!$N$2</f>
        <v>3.6</v>
      </c>
      <c r="Q1933" s="1">
        <f>IF(HEX2DEC(RIGHT(E1933,4))&gt;=32768,HEX2DEC(RIGHT(E1933,4))-65536,HEX2DEC(RIGHT(E1933,4)))/Codes!$N$2</f>
        <v>0</v>
      </c>
      <c r="R1933" s="1">
        <f>IF(HEX2DEC(LEFT(F1933,4))&gt;=32768,HEX2DEC(LEFT(F1933,4))-65536,HEX2DEC(LEFT(F1933,4)))/Codes!$N$2</f>
        <v>0</v>
      </c>
      <c r="S1933" s="1">
        <f>IF(HEX2DEC(RIGHT(F1933,4))&gt;=32768,HEX2DEC(RIGHT(F1933,4))-65536,HEX2DEC(RIGHT(F1933,4)))/Codes!$N$2</f>
        <v>0</v>
      </c>
      <c r="T1933" s="18">
        <f t="shared" si="548"/>
        <v>361</v>
      </c>
      <c r="U1933" s="1">
        <f t="shared" si="549"/>
        <v>50</v>
      </c>
      <c r="V1933" s="1">
        <f t="shared" si="550"/>
        <v>0</v>
      </c>
      <c r="W1933" s="1" t="str">
        <f t="shared" si="551"/>
        <v>100</v>
      </c>
      <c r="X1933" s="1">
        <f t="shared" si="552"/>
        <v>0</v>
      </c>
      <c r="Y1933" s="1">
        <f t="shared" si="553"/>
        <v>80</v>
      </c>
      <c r="Z1933" s="1" t="str">
        <f>VLOOKUP(BIN2DEC(MID(HEX2BIN(MID(H1933,3,2),8),2,5)),Codes!$E$1:$F$18,2)</f>
        <v>Slash</v>
      </c>
      <c r="AA1933" s="6" t="str">
        <f t="shared" si="554"/>
        <v>0</v>
      </c>
      <c r="AB1933" s="1">
        <f t="shared" si="555"/>
        <v>1</v>
      </c>
      <c r="AC1933" s="1" t="str">
        <f>VLOOKUP(BIN2DEC(RIGHT(HEX2BIN(MID(H1933,6,1),4),1)&amp;LEFT(HEX2BIN(MID(H1933,7,1),4),1)),Codes!$K$1:$L$5,2)</f>
        <v>M</v>
      </c>
      <c r="AD1933" s="1" t="str">
        <f>VLOOKUP(BIN2DEC(RIGHT(HEX2BIN(MID(H1933,7,1),4),3)&amp;LEFT(HEX2BIN(MID(H1933,8,1),4),2)),Codes!$H$2:$I$33,2)</f>
        <v>Slash</v>
      </c>
      <c r="AE1933" s="1" t="str">
        <f t="shared" si="556"/>
        <v>1</v>
      </c>
      <c r="AF1933" s="1" t="str">
        <f t="shared" si="557"/>
        <v>1</v>
      </c>
      <c r="AH1933" s="6">
        <f t="shared" si="558"/>
        <v>35</v>
      </c>
    </row>
    <row r="1934" spans="1:34">
      <c r="A1934" s="3" t="s">
        <v>10214</v>
      </c>
      <c r="B1934" s="1" t="s">
        <v>46</v>
      </c>
      <c r="C1934" s="6" t="s">
        <v>5200</v>
      </c>
      <c r="D1934" s="9" t="s">
        <v>10007</v>
      </c>
      <c r="E1934" s="9" t="s">
        <v>256</v>
      </c>
      <c r="F1934" s="9" t="s">
        <v>91</v>
      </c>
      <c r="G1934" s="9" t="s">
        <v>1321</v>
      </c>
      <c r="H1934" s="9" t="s">
        <v>1322</v>
      </c>
      <c r="J1934" s="6" t="str">
        <f t="shared" si="542"/>
        <v>001011</v>
      </c>
      <c r="K1934" s="1">
        <f t="shared" si="543"/>
        <v>3</v>
      </c>
      <c r="L1934" s="6" t="str">
        <f t="shared" si="544"/>
        <v>00000</v>
      </c>
      <c r="M1934" s="1">
        <f t="shared" si="545"/>
        <v>51</v>
      </c>
      <c r="N1934" s="6" t="str">
        <f t="shared" si="546"/>
        <v>00</v>
      </c>
      <c r="O1934" s="1">
        <f t="shared" si="547"/>
        <v>6</v>
      </c>
      <c r="P1934" s="1">
        <f>IF(HEX2DEC(LEFT(E1934,4))&gt;=32768,HEX2DEC(LEFT(E1934,4))-65536,HEX2DEC(LEFT(E1934,4)))/Codes!$N$2</f>
        <v>3.6</v>
      </c>
      <c r="Q1934" s="1">
        <f>IF(HEX2DEC(RIGHT(E1934,4))&gt;=32768,HEX2DEC(RIGHT(E1934,4))-65536,HEX2DEC(RIGHT(E1934,4)))/Codes!$N$2</f>
        <v>0</v>
      </c>
      <c r="R1934" s="1">
        <f>IF(HEX2DEC(LEFT(F1934,4))&gt;=32768,HEX2DEC(LEFT(F1934,4))-65536,HEX2DEC(LEFT(F1934,4)))/Codes!$N$2</f>
        <v>0</v>
      </c>
      <c r="S1934" s="1">
        <f>IF(HEX2DEC(RIGHT(F1934,4))&gt;=32768,HEX2DEC(RIGHT(F1934,4))-65536,HEX2DEC(RIGHT(F1934,4)))/Codes!$N$2</f>
        <v>0</v>
      </c>
      <c r="T1934" s="18">
        <f t="shared" si="548"/>
        <v>361</v>
      </c>
      <c r="U1934" s="1">
        <f t="shared" si="549"/>
        <v>50</v>
      </c>
      <c r="V1934" s="1">
        <f t="shared" si="550"/>
        <v>0</v>
      </c>
      <c r="W1934" s="1" t="str">
        <f t="shared" si="551"/>
        <v>100</v>
      </c>
      <c r="X1934" s="1">
        <f t="shared" si="552"/>
        <v>0</v>
      </c>
      <c r="Y1934" s="1">
        <f t="shared" si="553"/>
        <v>80</v>
      </c>
      <c r="Z1934" s="1" t="str">
        <f>VLOOKUP(BIN2DEC(MID(HEX2BIN(MID(H1934,3,2),8),2,5)),Codes!$E$1:$F$18,2)</f>
        <v>Slash</v>
      </c>
      <c r="AA1934" s="6" t="str">
        <f t="shared" si="554"/>
        <v>0</v>
      </c>
      <c r="AB1934" s="1">
        <f t="shared" si="555"/>
        <v>1</v>
      </c>
      <c r="AC1934" s="1" t="str">
        <f>VLOOKUP(BIN2DEC(RIGHT(HEX2BIN(MID(H1934,6,1),4),1)&amp;LEFT(HEX2BIN(MID(H1934,7,1),4),1)),Codes!$K$1:$L$5,2)</f>
        <v>M</v>
      </c>
      <c r="AD1934" s="1" t="str">
        <f>VLOOKUP(BIN2DEC(RIGHT(HEX2BIN(MID(H1934,7,1),4),3)&amp;LEFT(HEX2BIN(MID(H1934,8,1),4),2)),Codes!$H$2:$I$33,2)</f>
        <v>Slash</v>
      </c>
      <c r="AE1934" s="1" t="str">
        <f t="shared" si="556"/>
        <v>1</v>
      </c>
      <c r="AF1934" s="1" t="str">
        <f t="shared" si="557"/>
        <v>1</v>
      </c>
      <c r="AH1934" s="6">
        <f t="shared" si="558"/>
        <v>35</v>
      </c>
    </row>
    <row r="1935" spans="1:34">
      <c r="A1935" s="3" t="s">
        <v>10215</v>
      </c>
      <c r="B1935" s="1" t="s">
        <v>46</v>
      </c>
      <c r="C1935" s="6" t="s">
        <v>5201</v>
      </c>
      <c r="D1935" s="9" t="s">
        <v>10070</v>
      </c>
      <c r="E1935" s="9" t="s">
        <v>1320</v>
      </c>
      <c r="F1935" s="9" t="s">
        <v>91</v>
      </c>
      <c r="G1935" s="9" t="s">
        <v>1321</v>
      </c>
      <c r="H1935" s="9" t="s">
        <v>1322</v>
      </c>
      <c r="J1935" s="6" t="str">
        <f t="shared" si="542"/>
        <v>001011</v>
      </c>
      <c r="K1935" s="1">
        <f t="shared" si="543"/>
        <v>0</v>
      </c>
      <c r="L1935" s="6" t="str">
        <f t="shared" si="544"/>
        <v>00000</v>
      </c>
      <c r="M1935" s="1">
        <f t="shared" si="545"/>
        <v>26</v>
      </c>
      <c r="N1935" s="6" t="str">
        <f t="shared" si="546"/>
        <v>00</v>
      </c>
      <c r="O1935" s="1">
        <f t="shared" si="547"/>
        <v>6</v>
      </c>
      <c r="P1935" s="1">
        <f>IF(HEX2DEC(LEFT(E1935,4))&gt;=32768,HEX2DEC(LEFT(E1935,4))-65536,HEX2DEC(LEFT(E1935,4)))/Codes!$N$2</f>
        <v>5.6</v>
      </c>
      <c r="Q1935" s="1">
        <f>IF(HEX2DEC(RIGHT(E1935,4))&gt;=32768,HEX2DEC(RIGHT(E1935,4))-65536,HEX2DEC(RIGHT(E1935,4)))/Codes!$N$2</f>
        <v>7.2</v>
      </c>
      <c r="R1935" s="1">
        <f>IF(HEX2DEC(LEFT(F1935,4))&gt;=32768,HEX2DEC(LEFT(F1935,4))-65536,HEX2DEC(LEFT(F1935,4)))/Codes!$N$2</f>
        <v>0</v>
      </c>
      <c r="S1935" s="1">
        <f>IF(HEX2DEC(RIGHT(F1935,4))&gt;=32768,HEX2DEC(RIGHT(F1935,4))-65536,HEX2DEC(RIGHT(F1935,4)))/Codes!$N$2</f>
        <v>0</v>
      </c>
      <c r="T1935" s="18">
        <f t="shared" si="548"/>
        <v>361</v>
      </c>
      <c r="U1935" s="1">
        <f t="shared" si="549"/>
        <v>50</v>
      </c>
      <c r="V1935" s="1">
        <f t="shared" si="550"/>
        <v>0</v>
      </c>
      <c r="W1935" s="1" t="str">
        <f t="shared" si="551"/>
        <v>100</v>
      </c>
      <c r="X1935" s="1">
        <f t="shared" si="552"/>
        <v>0</v>
      </c>
      <c r="Y1935" s="1">
        <f t="shared" si="553"/>
        <v>80</v>
      </c>
      <c r="Z1935" s="1" t="str">
        <f>VLOOKUP(BIN2DEC(MID(HEX2BIN(MID(H1935,3,2),8),2,5)),Codes!$E$1:$F$18,2)</f>
        <v>Slash</v>
      </c>
      <c r="AA1935" s="6" t="str">
        <f t="shared" si="554"/>
        <v>0</v>
      </c>
      <c r="AB1935" s="1">
        <f t="shared" si="555"/>
        <v>1</v>
      </c>
      <c r="AC1935" s="1" t="str">
        <f>VLOOKUP(BIN2DEC(RIGHT(HEX2BIN(MID(H1935,6,1),4),1)&amp;LEFT(HEX2BIN(MID(H1935,7,1),4),1)),Codes!$K$1:$L$5,2)</f>
        <v>M</v>
      </c>
      <c r="AD1935" s="1" t="str">
        <f>VLOOKUP(BIN2DEC(RIGHT(HEX2BIN(MID(H1935,7,1),4),3)&amp;LEFT(HEX2BIN(MID(H1935,8,1),4),2)),Codes!$H$2:$I$33,2)</f>
        <v>Slash</v>
      </c>
      <c r="AE1935" s="1" t="str">
        <f t="shared" si="556"/>
        <v>1</v>
      </c>
      <c r="AF1935" s="1" t="str">
        <f t="shared" si="557"/>
        <v>1</v>
      </c>
      <c r="AH1935" s="6">
        <f t="shared" si="558"/>
        <v>35</v>
      </c>
    </row>
    <row r="1936" spans="1:34">
      <c r="A1936" s="3" t="s">
        <v>10216</v>
      </c>
      <c r="B1936" s="1" t="s">
        <v>46</v>
      </c>
      <c r="C1936" s="6" t="s">
        <v>5201</v>
      </c>
      <c r="D1936" s="9" t="s">
        <v>10002</v>
      </c>
      <c r="E1936" s="9" t="s">
        <v>1325</v>
      </c>
      <c r="F1936" s="9" t="s">
        <v>91</v>
      </c>
      <c r="G1936" s="9" t="s">
        <v>1321</v>
      </c>
      <c r="H1936" s="9" t="s">
        <v>1322</v>
      </c>
      <c r="J1936" s="6" t="str">
        <f t="shared" si="542"/>
        <v>001011</v>
      </c>
      <c r="K1936" s="1">
        <f t="shared" si="543"/>
        <v>1</v>
      </c>
      <c r="L1936" s="6" t="str">
        <f t="shared" si="544"/>
        <v>00000</v>
      </c>
      <c r="M1936" s="1">
        <f t="shared" si="545"/>
        <v>26</v>
      </c>
      <c r="N1936" s="6" t="str">
        <f t="shared" si="546"/>
        <v>00</v>
      </c>
      <c r="O1936" s="1">
        <f t="shared" si="547"/>
        <v>6</v>
      </c>
      <c r="P1936" s="1">
        <f>IF(HEX2DEC(LEFT(E1936,4))&gt;=32768,HEX2DEC(LEFT(E1936,4))-65536,HEX2DEC(LEFT(E1936,4)))/Codes!$N$2</f>
        <v>5.6</v>
      </c>
      <c r="Q1936" s="1">
        <f>IF(HEX2DEC(RIGHT(E1936,4))&gt;=32768,HEX2DEC(RIGHT(E1936,4))-65536,HEX2DEC(RIGHT(E1936,4)))/Codes!$N$2</f>
        <v>3.6</v>
      </c>
      <c r="R1936" s="1">
        <f>IF(HEX2DEC(LEFT(F1936,4))&gt;=32768,HEX2DEC(LEFT(F1936,4))-65536,HEX2DEC(LEFT(F1936,4)))/Codes!$N$2</f>
        <v>0</v>
      </c>
      <c r="S1936" s="1">
        <f>IF(HEX2DEC(RIGHT(F1936,4))&gt;=32768,HEX2DEC(RIGHT(F1936,4))-65536,HEX2DEC(RIGHT(F1936,4)))/Codes!$N$2</f>
        <v>0</v>
      </c>
      <c r="T1936" s="18">
        <f t="shared" si="548"/>
        <v>361</v>
      </c>
      <c r="U1936" s="1">
        <f t="shared" si="549"/>
        <v>50</v>
      </c>
      <c r="V1936" s="1">
        <f t="shared" si="550"/>
        <v>0</v>
      </c>
      <c r="W1936" s="1" t="str">
        <f t="shared" si="551"/>
        <v>100</v>
      </c>
      <c r="X1936" s="1">
        <f t="shared" si="552"/>
        <v>0</v>
      </c>
      <c r="Y1936" s="1">
        <f t="shared" si="553"/>
        <v>80</v>
      </c>
      <c r="Z1936" s="1" t="str">
        <f>VLOOKUP(BIN2DEC(MID(HEX2BIN(MID(H1936,3,2),8),2,5)),Codes!$E$1:$F$18,2)</f>
        <v>Slash</v>
      </c>
      <c r="AA1936" s="6" t="str">
        <f t="shared" si="554"/>
        <v>0</v>
      </c>
      <c r="AB1936" s="1">
        <f t="shared" si="555"/>
        <v>1</v>
      </c>
      <c r="AC1936" s="1" t="str">
        <f>VLOOKUP(BIN2DEC(RIGHT(HEX2BIN(MID(H1936,6,1),4),1)&amp;LEFT(HEX2BIN(MID(H1936,7,1),4),1)),Codes!$K$1:$L$5,2)</f>
        <v>M</v>
      </c>
      <c r="AD1936" s="1" t="str">
        <f>VLOOKUP(BIN2DEC(RIGHT(HEX2BIN(MID(H1936,7,1),4),3)&amp;LEFT(HEX2BIN(MID(H1936,8,1),4),2)),Codes!$H$2:$I$33,2)</f>
        <v>Slash</v>
      </c>
      <c r="AE1936" s="1" t="str">
        <f t="shared" si="556"/>
        <v>1</v>
      </c>
      <c r="AF1936" s="1" t="str">
        <f t="shared" si="557"/>
        <v>1</v>
      </c>
      <c r="AH1936" s="6">
        <f t="shared" si="558"/>
        <v>35</v>
      </c>
    </row>
    <row r="1937" spans="1:34">
      <c r="A1937" s="3" t="s">
        <v>10217</v>
      </c>
      <c r="B1937" s="1" t="s">
        <v>46</v>
      </c>
      <c r="C1937" s="6" t="s">
        <v>5201</v>
      </c>
      <c r="D1937" s="9" t="s">
        <v>1794</v>
      </c>
      <c r="E1937" s="9" t="s">
        <v>256</v>
      </c>
      <c r="F1937" s="9" t="s">
        <v>91</v>
      </c>
      <c r="G1937" s="9" t="s">
        <v>1321</v>
      </c>
      <c r="H1937" s="9" t="s">
        <v>1322</v>
      </c>
      <c r="J1937" s="6" t="str">
        <f t="shared" si="542"/>
        <v>001011</v>
      </c>
      <c r="K1937" s="1">
        <f t="shared" si="543"/>
        <v>2</v>
      </c>
      <c r="L1937" s="6" t="str">
        <f t="shared" si="544"/>
        <v>00000</v>
      </c>
      <c r="M1937" s="1">
        <f t="shared" si="545"/>
        <v>23</v>
      </c>
      <c r="N1937" s="6" t="str">
        <f t="shared" si="546"/>
        <v>00</v>
      </c>
      <c r="O1937" s="1">
        <f t="shared" si="547"/>
        <v>6</v>
      </c>
      <c r="P1937" s="1">
        <f>IF(HEX2DEC(LEFT(E1937,4))&gt;=32768,HEX2DEC(LEFT(E1937,4))-65536,HEX2DEC(LEFT(E1937,4)))/Codes!$N$2</f>
        <v>3.6</v>
      </c>
      <c r="Q1937" s="1">
        <f>IF(HEX2DEC(RIGHT(E1937,4))&gt;=32768,HEX2DEC(RIGHT(E1937,4))-65536,HEX2DEC(RIGHT(E1937,4)))/Codes!$N$2</f>
        <v>0</v>
      </c>
      <c r="R1937" s="1">
        <f>IF(HEX2DEC(LEFT(F1937,4))&gt;=32768,HEX2DEC(LEFT(F1937,4))-65536,HEX2DEC(LEFT(F1937,4)))/Codes!$N$2</f>
        <v>0</v>
      </c>
      <c r="S1937" s="1">
        <f>IF(HEX2DEC(RIGHT(F1937,4))&gt;=32768,HEX2DEC(RIGHT(F1937,4))-65536,HEX2DEC(RIGHT(F1937,4)))/Codes!$N$2</f>
        <v>0</v>
      </c>
      <c r="T1937" s="18">
        <f t="shared" si="548"/>
        <v>361</v>
      </c>
      <c r="U1937" s="1">
        <f t="shared" si="549"/>
        <v>50</v>
      </c>
      <c r="V1937" s="1">
        <f t="shared" si="550"/>
        <v>0</v>
      </c>
      <c r="W1937" s="1" t="str">
        <f t="shared" si="551"/>
        <v>100</v>
      </c>
      <c r="X1937" s="1">
        <f t="shared" si="552"/>
        <v>0</v>
      </c>
      <c r="Y1937" s="1">
        <f t="shared" si="553"/>
        <v>80</v>
      </c>
      <c r="Z1937" s="1" t="str">
        <f>VLOOKUP(BIN2DEC(MID(HEX2BIN(MID(H1937,3,2),8),2,5)),Codes!$E$1:$F$18,2)</f>
        <v>Slash</v>
      </c>
      <c r="AA1937" s="6" t="str">
        <f t="shared" si="554"/>
        <v>0</v>
      </c>
      <c r="AB1937" s="1">
        <f t="shared" si="555"/>
        <v>1</v>
      </c>
      <c r="AC1937" s="1" t="str">
        <f>VLOOKUP(BIN2DEC(RIGHT(HEX2BIN(MID(H1937,6,1),4),1)&amp;LEFT(HEX2BIN(MID(H1937,7,1),4),1)),Codes!$K$1:$L$5,2)</f>
        <v>M</v>
      </c>
      <c r="AD1937" s="1" t="str">
        <f>VLOOKUP(BIN2DEC(RIGHT(HEX2BIN(MID(H1937,7,1),4),3)&amp;LEFT(HEX2BIN(MID(H1937,8,1),4),2)),Codes!$H$2:$I$33,2)</f>
        <v>Slash</v>
      </c>
      <c r="AE1937" s="1" t="str">
        <f t="shared" si="556"/>
        <v>1</v>
      </c>
      <c r="AF1937" s="1" t="str">
        <f t="shared" si="557"/>
        <v>1</v>
      </c>
      <c r="AH1937" s="6">
        <f t="shared" si="558"/>
        <v>35</v>
      </c>
    </row>
    <row r="1938" spans="1:34">
      <c r="A1938" s="3" t="s">
        <v>10218</v>
      </c>
      <c r="B1938" s="1" t="s">
        <v>46</v>
      </c>
      <c r="C1938" s="6" t="s">
        <v>5201</v>
      </c>
      <c r="D1938" s="9" t="s">
        <v>10007</v>
      </c>
      <c r="E1938" s="9" t="s">
        <v>256</v>
      </c>
      <c r="F1938" s="9" t="s">
        <v>91</v>
      </c>
      <c r="G1938" s="9" t="s">
        <v>1321</v>
      </c>
      <c r="H1938" s="9" t="s">
        <v>1322</v>
      </c>
      <c r="J1938" s="6" t="str">
        <f t="shared" si="542"/>
        <v>001011</v>
      </c>
      <c r="K1938" s="1">
        <f t="shared" si="543"/>
        <v>3</v>
      </c>
      <c r="L1938" s="6" t="str">
        <f t="shared" si="544"/>
        <v>00000</v>
      </c>
      <c r="M1938" s="1">
        <f t="shared" si="545"/>
        <v>51</v>
      </c>
      <c r="N1938" s="6" t="str">
        <f t="shared" si="546"/>
        <v>00</v>
      </c>
      <c r="O1938" s="1">
        <f t="shared" si="547"/>
        <v>6</v>
      </c>
      <c r="P1938" s="1">
        <f>IF(HEX2DEC(LEFT(E1938,4))&gt;=32768,HEX2DEC(LEFT(E1938,4))-65536,HEX2DEC(LEFT(E1938,4)))/Codes!$N$2</f>
        <v>3.6</v>
      </c>
      <c r="Q1938" s="1">
        <f>IF(HEX2DEC(RIGHT(E1938,4))&gt;=32768,HEX2DEC(RIGHT(E1938,4))-65536,HEX2DEC(RIGHT(E1938,4)))/Codes!$N$2</f>
        <v>0</v>
      </c>
      <c r="R1938" s="1">
        <f>IF(HEX2DEC(LEFT(F1938,4))&gt;=32768,HEX2DEC(LEFT(F1938,4))-65536,HEX2DEC(LEFT(F1938,4)))/Codes!$N$2</f>
        <v>0</v>
      </c>
      <c r="S1938" s="1">
        <f>IF(HEX2DEC(RIGHT(F1938,4))&gt;=32768,HEX2DEC(RIGHT(F1938,4))-65536,HEX2DEC(RIGHT(F1938,4)))/Codes!$N$2</f>
        <v>0</v>
      </c>
      <c r="T1938" s="18">
        <f t="shared" si="548"/>
        <v>361</v>
      </c>
      <c r="U1938" s="1">
        <f t="shared" si="549"/>
        <v>50</v>
      </c>
      <c r="V1938" s="1">
        <f t="shared" si="550"/>
        <v>0</v>
      </c>
      <c r="W1938" s="1" t="str">
        <f t="shared" si="551"/>
        <v>100</v>
      </c>
      <c r="X1938" s="1">
        <f t="shared" si="552"/>
        <v>0</v>
      </c>
      <c r="Y1938" s="1">
        <f t="shared" si="553"/>
        <v>80</v>
      </c>
      <c r="Z1938" s="1" t="str">
        <f>VLOOKUP(BIN2DEC(MID(HEX2BIN(MID(H1938,3,2),8),2,5)),Codes!$E$1:$F$18,2)</f>
        <v>Slash</v>
      </c>
      <c r="AA1938" s="6" t="str">
        <f t="shared" si="554"/>
        <v>0</v>
      </c>
      <c r="AB1938" s="1">
        <f t="shared" si="555"/>
        <v>1</v>
      </c>
      <c r="AC1938" s="1" t="str">
        <f>VLOOKUP(BIN2DEC(RIGHT(HEX2BIN(MID(H1938,6,1),4),1)&amp;LEFT(HEX2BIN(MID(H1938,7,1),4),1)),Codes!$K$1:$L$5,2)</f>
        <v>M</v>
      </c>
      <c r="AD1938" s="1" t="str">
        <f>VLOOKUP(BIN2DEC(RIGHT(HEX2BIN(MID(H1938,7,1),4),3)&amp;LEFT(HEX2BIN(MID(H1938,8,1),4),2)),Codes!$H$2:$I$33,2)</f>
        <v>Slash</v>
      </c>
      <c r="AE1938" s="1" t="str">
        <f t="shared" si="556"/>
        <v>1</v>
      </c>
      <c r="AF1938" s="1" t="str">
        <f t="shared" si="557"/>
        <v>1</v>
      </c>
      <c r="AH1938" s="6">
        <f t="shared" si="558"/>
        <v>35</v>
      </c>
    </row>
    <row r="1939" spans="1:34">
      <c r="A1939" s="3" t="s">
        <v>10219</v>
      </c>
      <c r="B1939" s="1" t="s">
        <v>46</v>
      </c>
      <c r="C1939" s="6" t="s">
        <v>1790</v>
      </c>
      <c r="D1939" s="9" t="s">
        <v>10175</v>
      </c>
      <c r="E1939" s="9" t="s">
        <v>1343</v>
      </c>
      <c r="F1939" s="9" t="s">
        <v>91</v>
      </c>
      <c r="G1939" s="9" t="s">
        <v>468</v>
      </c>
      <c r="H1939" s="9" t="s">
        <v>473</v>
      </c>
      <c r="J1939" s="6" t="str">
        <f t="shared" si="542"/>
        <v>001011</v>
      </c>
      <c r="K1939" s="1">
        <f t="shared" si="543"/>
        <v>0</v>
      </c>
      <c r="L1939" s="6" t="str">
        <f t="shared" si="544"/>
        <v>00000</v>
      </c>
      <c r="M1939" s="1">
        <f t="shared" si="545"/>
        <v>26</v>
      </c>
      <c r="N1939" s="6" t="str">
        <f t="shared" si="546"/>
        <v>00</v>
      </c>
      <c r="O1939" s="1">
        <f t="shared" si="547"/>
        <v>8</v>
      </c>
      <c r="P1939" s="1">
        <f>IF(HEX2DEC(LEFT(E1939,4))&gt;=32768,HEX2DEC(LEFT(E1939,4))-65536,HEX2DEC(LEFT(E1939,4)))/Codes!$N$2</f>
        <v>3.2</v>
      </c>
      <c r="Q1939" s="1">
        <f>IF(HEX2DEC(RIGHT(E1939,4))&gt;=32768,HEX2DEC(RIGHT(E1939,4))-65536,HEX2DEC(RIGHT(E1939,4)))/Codes!$N$2</f>
        <v>6.8</v>
      </c>
      <c r="R1939" s="1">
        <f>IF(HEX2DEC(LEFT(F1939,4))&gt;=32768,HEX2DEC(LEFT(F1939,4))-65536,HEX2DEC(LEFT(F1939,4)))/Codes!$N$2</f>
        <v>0</v>
      </c>
      <c r="S1939" s="1">
        <f>IF(HEX2DEC(RIGHT(F1939,4))&gt;=32768,HEX2DEC(RIGHT(F1939,4))-65536,HEX2DEC(RIGHT(F1939,4)))/Codes!$N$2</f>
        <v>0</v>
      </c>
      <c r="T1939" s="18">
        <f t="shared" si="548"/>
        <v>361</v>
      </c>
      <c r="U1939" s="1">
        <f t="shared" si="549"/>
        <v>100</v>
      </c>
      <c r="V1939" s="1">
        <f t="shared" si="550"/>
        <v>98</v>
      </c>
      <c r="W1939" s="1" t="str">
        <f t="shared" si="551"/>
        <v>100</v>
      </c>
      <c r="X1939" s="1">
        <f t="shared" si="552"/>
        <v>2</v>
      </c>
      <c r="Y1939" s="1">
        <f t="shared" si="553"/>
        <v>0</v>
      </c>
      <c r="Z1939" s="1" t="str">
        <f>VLOOKUP(BIN2DEC(MID(HEX2BIN(MID(H1939,3,2),8),2,5)),Codes!$E$1:$F$18,2)</f>
        <v>Normal</v>
      </c>
      <c r="AA1939" s="6" t="str">
        <f t="shared" si="554"/>
        <v>0</v>
      </c>
      <c r="AB1939" s="1">
        <f t="shared" si="555"/>
        <v>1</v>
      </c>
      <c r="AC1939" s="1" t="str">
        <f>VLOOKUP(BIN2DEC(RIGHT(HEX2BIN(MID(H1939,6,1),4),1)&amp;LEFT(HEX2BIN(MID(H1939,7,1),4),1)),Codes!$K$1:$L$5,2)</f>
        <v>M</v>
      </c>
      <c r="AD1939" s="1" t="str">
        <f>VLOOKUP(BIN2DEC(RIGHT(HEX2BIN(MID(H1939,7,1),4),3)&amp;LEFT(HEX2BIN(MID(H1939,8,1),4),2)),Codes!$H$2:$I$33,2)</f>
        <v>Kick</v>
      </c>
      <c r="AE1939" s="1" t="str">
        <f t="shared" si="556"/>
        <v>1</v>
      </c>
      <c r="AF1939" s="1" t="str">
        <f t="shared" si="557"/>
        <v>1</v>
      </c>
      <c r="AH1939" s="6">
        <f t="shared" si="558"/>
        <v>34</v>
      </c>
    </row>
    <row r="1940" spans="1:34">
      <c r="A1940" s="3" t="s">
        <v>10220</v>
      </c>
      <c r="B1940" s="1" t="s">
        <v>46</v>
      </c>
      <c r="C1940" s="6" t="s">
        <v>1790</v>
      </c>
      <c r="D1940" s="9" t="s">
        <v>10221</v>
      </c>
      <c r="E1940" s="9" t="s">
        <v>1343</v>
      </c>
      <c r="F1940" s="9" t="s">
        <v>91</v>
      </c>
      <c r="G1940" s="9" t="s">
        <v>468</v>
      </c>
      <c r="H1940" s="9" t="s">
        <v>473</v>
      </c>
      <c r="J1940" s="6" t="str">
        <f t="shared" si="542"/>
        <v>001011</v>
      </c>
      <c r="K1940" s="1">
        <f t="shared" si="543"/>
        <v>1</v>
      </c>
      <c r="L1940" s="6" t="str">
        <f t="shared" si="544"/>
        <v>00000</v>
      </c>
      <c r="M1940" s="1">
        <f t="shared" si="545"/>
        <v>26</v>
      </c>
      <c r="N1940" s="6" t="str">
        <f t="shared" si="546"/>
        <v>00</v>
      </c>
      <c r="O1940" s="1">
        <f t="shared" si="547"/>
        <v>8</v>
      </c>
      <c r="P1940" s="1">
        <f>IF(HEX2DEC(LEFT(E1940,4))&gt;=32768,HEX2DEC(LEFT(E1940,4))-65536,HEX2DEC(LEFT(E1940,4)))/Codes!$N$2</f>
        <v>3.2</v>
      </c>
      <c r="Q1940" s="1">
        <f>IF(HEX2DEC(RIGHT(E1940,4))&gt;=32768,HEX2DEC(RIGHT(E1940,4))-65536,HEX2DEC(RIGHT(E1940,4)))/Codes!$N$2</f>
        <v>6.8</v>
      </c>
      <c r="R1940" s="1">
        <f>IF(HEX2DEC(LEFT(F1940,4))&gt;=32768,HEX2DEC(LEFT(F1940,4))-65536,HEX2DEC(LEFT(F1940,4)))/Codes!$N$2</f>
        <v>0</v>
      </c>
      <c r="S1940" s="1">
        <f>IF(HEX2DEC(RIGHT(F1940,4))&gt;=32768,HEX2DEC(RIGHT(F1940,4))-65536,HEX2DEC(RIGHT(F1940,4)))/Codes!$N$2</f>
        <v>0</v>
      </c>
      <c r="T1940" s="18">
        <f t="shared" si="548"/>
        <v>361</v>
      </c>
      <c r="U1940" s="1">
        <f t="shared" si="549"/>
        <v>100</v>
      </c>
      <c r="V1940" s="1">
        <f t="shared" si="550"/>
        <v>98</v>
      </c>
      <c r="W1940" s="1" t="str">
        <f t="shared" si="551"/>
        <v>100</v>
      </c>
      <c r="X1940" s="1">
        <f t="shared" si="552"/>
        <v>2</v>
      </c>
      <c r="Y1940" s="1">
        <f t="shared" si="553"/>
        <v>0</v>
      </c>
      <c r="Z1940" s="1" t="str">
        <f>VLOOKUP(BIN2DEC(MID(HEX2BIN(MID(H1940,3,2),8),2,5)),Codes!$E$1:$F$18,2)</f>
        <v>Normal</v>
      </c>
      <c r="AA1940" s="6" t="str">
        <f t="shared" si="554"/>
        <v>0</v>
      </c>
      <c r="AB1940" s="1">
        <f t="shared" si="555"/>
        <v>1</v>
      </c>
      <c r="AC1940" s="1" t="str">
        <f>VLOOKUP(BIN2DEC(RIGHT(HEX2BIN(MID(H1940,6,1),4),1)&amp;LEFT(HEX2BIN(MID(H1940,7,1),4),1)),Codes!$K$1:$L$5,2)</f>
        <v>M</v>
      </c>
      <c r="AD1940" s="1" t="str">
        <f>VLOOKUP(BIN2DEC(RIGHT(HEX2BIN(MID(H1940,7,1),4),3)&amp;LEFT(HEX2BIN(MID(H1940,8,1),4),2)),Codes!$H$2:$I$33,2)</f>
        <v>Kick</v>
      </c>
      <c r="AE1940" s="1" t="str">
        <f t="shared" si="556"/>
        <v>1</v>
      </c>
      <c r="AF1940" s="1" t="str">
        <f t="shared" si="557"/>
        <v>1</v>
      </c>
      <c r="AH1940" s="6">
        <f t="shared" si="558"/>
        <v>34</v>
      </c>
    </row>
    <row r="1941" spans="1:34">
      <c r="A1941" s="3" t="s">
        <v>10222</v>
      </c>
      <c r="B1941" s="1" t="s">
        <v>46</v>
      </c>
      <c r="C1941" s="6" t="s">
        <v>1787</v>
      </c>
      <c r="D1941" s="9" t="s">
        <v>10175</v>
      </c>
      <c r="E1941" s="9" t="s">
        <v>1343</v>
      </c>
      <c r="F1941" s="9" t="s">
        <v>91</v>
      </c>
      <c r="G1941" s="9" t="s">
        <v>468</v>
      </c>
      <c r="H1941" s="9" t="s">
        <v>473</v>
      </c>
      <c r="J1941" s="6" t="str">
        <f t="shared" si="542"/>
        <v>001011</v>
      </c>
      <c r="K1941" s="1">
        <f t="shared" si="543"/>
        <v>0</v>
      </c>
      <c r="L1941" s="6" t="str">
        <f t="shared" si="544"/>
        <v>00000</v>
      </c>
      <c r="M1941" s="1">
        <f t="shared" si="545"/>
        <v>26</v>
      </c>
      <c r="N1941" s="6" t="str">
        <f t="shared" si="546"/>
        <v>00</v>
      </c>
      <c r="O1941" s="1">
        <f t="shared" si="547"/>
        <v>8</v>
      </c>
      <c r="P1941" s="1">
        <f>IF(HEX2DEC(LEFT(E1941,4))&gt;=32768,HEX2DEC(LEFT(E1941,4))-65536,HEX2DEC(LEFT(E1941,4)))/Codes!$N$2</f>
        <v>3.2</v>
      </c>
      <c r="Q1941" s="1">
        <f>IF(HEX2DEC(RIGHT(E1941,4))&gt;=32768,HEX2DEC(RIGHT(E1941,4))-65536,HEX2DEC(RIGHT(E1941,4)))/Codes!$N$2</f>
        <v>6.8</v>
      </c>
      <c r="R1941" s="1">
        <f>IF(HEX2DEC(LEFT(F1941,4))&gt;=32768,HEX2DEC(LEFT(F1941,4))-65536,HEX2DEC(LEFT(F1941,4)))/Codes!$N$2</f>
        <v>0</v>
      </c>
      <c r="S1941" s="1">
        <f>IF(HEX2DEC(RIGHT(F1941,4))&gt;=32768,HEX2DEC(RIGHT(F1941,4))-65536,HEX2DEC(RIGHT(F1941,4)))/Codes!$N$2</f>
        <v>0</v>
      </c>
      <c r="T1941" s="18">
        <f t="shared" si="548"/>
        <v>361</v>
      </c>
      <c r="U1941" s="1">
        <f t="shared" si="549"/>
        <v>100</v>
      </c>
      <c r="V1941" s="1">
        <f t="shared" si="550"/>
        <v>98</v>
      </c>
      <c r="W1941" s="1" t="str">
        <f t="shared" si="551"/>
        <v>100</v>
      </c>
      <c r="X1941" s="1">
        <f t="shared" si="552"/>
        <v>2</v>
      </c>
      <c r="Y1941" s="1">
        <f t="shared" si="553"/>
        <v>0</v>
      </c>
      <c r="Z1941" s="1" t="str">
        <f>VLOOKUP(BIN2DEC(MID(HEX2BIN(MID(H1941,3,2),8),2,5)),Codes!$E$1:$F$18,2)</f>
        <v>Normal</v>
      </c>
      <c r="AA1941" s="6" t="str">
        <f t="shared" si="554"/>
        <v>0</v>
      </c>
      <c r="AB1941" s="1">
        <f t="shared" si="555"/>
        <v>1</v>
      </c>
      <c r="AC1941" s="1" t="str">
        <f>VLOOKUP(BIN2DEC(RIGHT(HEX2BIN(MID(H1941,6,1),4),1)&amp;LEFT(HEX2BIN(MID(H1941,7,1),4),1)),Codes!$K$1:$L$5,2)</f>
        <v>M</v>
      </c>
      <c r="AD1941" s="1" t="str">
        <f>VLOOKUP(BIN2DEC(RIGHT(HEX2BIN(MID(H1941,7,1),4),3)&amp;LEFT(HEX2BIN(MID(H1941,8,1),4),2)),Codes!$H$2:$I$33,2)</f>
        <v>Kick</v>
      </c>
      <c r="AE1941" s="1" t="str">
        <f t="shared" si="556"/>
        <v>1</v>
      </c>
      <c r="AF1941" s="1" t="str">
        <f t="shared" si="557"/>
        <v>1</v>
      </c>
      <c r="AH1941" s="6">
        <f t="shared" si="558"/>
        <v>34</v>
      </c>
    </row>
    <row r="1942" spans="1:34">
      <c r="A1942" s="3" t="s">
        <v>10223</v>
      </c>
      <c r="B1942" s="1" t="s">
        <v>46</v>
      </c>
      <c r="C1942" s="6" t="s">
        <v>1787</v>
      </c>
      <c r="D1942" s="9" t="s">
        <v>10221</v>
      </c>
      <c r="E1942" s="9" t="s">
        <v>546</v>
      </c>
      <c r="F1942" s="9" t="s">
        <v>91</v>
      </c>
      <c r="G1942" s="9" t="s">
        <v>468</v>
      </c>
      <c r="H1942" s="9" t="s">
        <v>473</v>
      </c>
      <c r="J1942" s="6" t="str">
        <f t="shared" si="542"/>
        <v>001011</v>
      </c>
      <c r="K1942" s="1">
        <f t="shared" si="543"/>
        <v>1</v>
      </c>
      <c r="L1942" s="6" t="str">
        <f t="shared" si="544"/>
        <v>00000</v>
      </c>
      <c r="M1942" s="1">
        <f t="shared" si="545"/>
        <v>26</v>
      </c>
      <c r="N1942" s="6" t="str">
        <f t="shared" si="546"/>
        <v>00</v>
      </c>
      <c r="O1942" s="1">
        <f t="shared" si="547"/>
        <v>8</v>
      </c>
      <c r="P1942" s="1">
        <f>IF(HEX2DEC(LEFT(E1942,4))&gt;=32768,HEX2DEC(LEFT(E1942,4))-65536,HEX2DEC(LEFT(E1942,4)))/Codes!$N$2</f>
        <v>3.2</v>
      </c>
      <c r="Q1942" s="1">
        <f>IF(HEX2DEC(RIGHT(E1942,4))&gt;=32768,HEX2DEC(RIGHT(E1942,4))-65536,HEX2DEC(RIGHT(E1942,4)))/Codes!$N$2</f>
        <v>2</v>
      </c>
      <c r="R1942" s="1">
        <f>IF(HEX2DEC(LEFT(F1942,4))&gt;=32768,HEX2DEC(LEFT(F1942,4))-65536,HEX2DEC(LEFT(F1942,4)))/Codes!$N$2</f>
        <v>0</v>
      </c>
      <c r="S1942" s="1">
        <f>IF(HEX2DEC(RIGHT(F1942,4))&gt;=32768,HEX2DEC(RIGHT(F1942,4))-65536,HEX2DEC(RIGHT(F1942,4)))/Codes!$N$2</f>
        <v>0</v>
      </c>
      <c r="T1942" s="18">
        <f t="shared" si="548"/>
        <v>361</v>
      </c>
      <c r="U1942" s="1">
        <f t="shared" si="549"/>
        <v>100</v>
      </c>
      <c r="V1942" s="1">
        <f t="shared" si="550"/>
        <v>98</v>
      </c>
      <c r="W1942" s="1" t="str">
        <f t="shared" si="551"/>
        <v>100</v>
      </c>
      <c r="X1942" s="1">
        <f t="shared" si="552"/>
        <v>2</v>
      </c>
      <c r="Y1942" s="1">
        <f t="shared" si="553"/>
        <v>0</v>
      </c>
      <c r="Z1942" s="1" t="str">
        <f>VLOOKUP(BIN2DEC(MID(HEX2BIN(MID(H1942,3,2),8),2,5)),Codes!$E$1:$F$18,2)</f>
        <v>Normal</v>
      </c>
      <c r="AA1942" s="6" t="str">
        <f t="shared" si="554"/>
        <v>0</v>
      </c>
      <c r="AB1942" s="1">
        <f t="shared" si="555"/>
        <v>1</v>
      </c>
      <c r="AC1942" s="1" t="str">
        <f>VLOOKUP(BIN2DEC(RIGHT(HEX2BIN(MID(H1942,6,1),4),1)&amp;LEFT(HEX2BIN(MID(H1942,7,1),4),1)),Codes!$K$1:$L$5,2)</f>
        <v>M</v>
      </c>
      <c r="AD1942" s="1" t="str">
        <f>VLOOKUP(BIN2DEC(RIGHT(HEX2BIN(MID(H1942,7,1),4),3)&amp;LEFT(HEX2BIN(MID(H1942,8,1),4),2)),Codes!$H$2:$I$33,2)</f>
        <v>Kick</v>
      </c>
      <c r="AE1942" s="1" t="str">
        <f t="shared" si="556"/>
        <v>1</v>
      </c>
      <c r="AF1942" s="1" t="str">
        <f t="shared" si="557"/>
        <v>1</v>
      </c>
      <c r="AH1942" s="6">
        <f t="shared" si="558"/>
        <v>34</v>
      </c>
    </row>
    <row r="1943" spans="1:34">
      <c r="A1943" s="3" t="s">
        <v>10224</v>
      </c>
      <c r="B1943" s="1" t="s">
        <v>46</v>
      </c>
      <c r="C1943" s="6" t="s">
        <v>1796</v>
      </c>
      <c r="D1943" s="9" t="s">
        <v>1348</v>
      </c>
      <c r="E1943" s="9" t="s">
        <v>265</v>
      </c>
      <c r="F1943" s="9" t="s">
        <v>91</v>
      </c>
      <c r="G1943" s="9" t="s">
        <v>481</v>
      </c>
      <c r="H1943" s="9" t="s">
        <v>1349</v>
      </c>
      <c r="J1943" s="6" t="str">
        <f t="shared" si="542"/>
        <v>001011</v>
      </c>
      <c r="K1943" s="1">
        <f t="shared" si="543"/>
        <v>0</v>
      </c>
      <c r="L1943" s="6" t="str">
        <f t="shared" si="544"/>
        <v>00001</v>
      </c>
      <c r="M1943" s="1">
        <f t="shared" si="545"/>
        <v>139</v>
      </c>
      <c r="N1943" s="6" t="str">
        <f t="shared" si="546"/>
        <v>00</v>
      </c>
      <c r="O1943" s="1">
        <f t="shared" si="547"/>
        <v>0</v>
      </c>
      <c r="P1943" s="1">
        <f>IF(HEX2DEC(LEFT(E1943,4))&gt;=32768,HEX2DEC(LEFT(E1943,4))-65536,HEX2DEC(LEFT(E1943,4)))/Codes!$N$2</f>
        <v>2.4</v>
      </c>
      <c r="Q1943" s="1">
        <f>IF(HEX2DEC(RIGHT(E1943,4))&gt;=32768,HEX2DEC(RIGHT(E1943,4))-65536,HEX2DEC(RIGHT(E1943,4)))/Codes!$N$2</f>
        <v>0</v>
      </c>
      <c r="R1943" s="1">
        <f>IF(HEX2DEC(LEFT(F1943,4))&gt;=32768,HEX2DEC(LEFT(F1943,4))-65536,HEX2DEC(LEFT(F1943,4)))/Codes!$N$2</f>
        <v>0</v>
      </c>
      <c r="S1943" s="1">
        <f>IF(HEX2DEC(RIGHT(F1943,4))&gt;=32768,HEX2DEC(RIGHT(F1943,4))-65536,HEX2DEC(RIGHT(F1943,4)))/Codes!$N$2</f>
        <v>0</v>
      </c>
      <c r="T1943" s="18">
        <f t="shared" si="548"/>
        <v>361</v>
      </c>
      <c r="U1943" s="1">
        <f t="shared" si="549"/>
        <v>100</v>
      </c>
      <c r="V1943" s="1">
        <f t="shared" si="550"/>
        <v>0</v>
      </c>
      <c r="W1943" s="1" t="str">
        <f t="shared" si="551"/>
        <v>100</v>
      </c>
      <c r="X1943" s="1">
        <f t="shared" si="552"/>
        <v>2</v>
      </c>
      <c r="Y1943" s="1">
        <f t="shared" si="553"/>
        <v>0</v>
      </c>
      <c r="Z1943" s="1" t="str">
        <f>VLOOKUP(BIN2DEC(MID(HEX2BIN(MID(H1943,3,2),8),2,5)),Codes!$E$1:$F$18,2)</f>
        <v>Grab</v>
      </c>
      <c r="AA1943" s="6" t="str">
        <f t="shared" si="554"/>
        <v>0</v>
      </c>
      <c r="AB1943" s="1">
        <f t="shared" si="555"/>
        <v>0</v>
      </c>
      <c r="AC1943" s="1" t="str">
        <f>VLOOKUP(BIN2DEC(RIGHT(HEX2BIN(MID(H1943,6,1),4),1)&amp;LEFT(HEX2BIN(MID(H1943,7,1),4),1)),Codes!$K$1:$L$5,2)</f>
        <v>M</v>
      </c>
      <c r="AD1943" s="1" t="str">
        <f>VLOOKUP(BIN2DEC(RIGHT(HEX2BIN(MID(H1943,7,1),4),3)&amp;LEFT(HEX2BIN(MID(H1943,8,1),4),2)),Codes!$H$2:$I$33,2)</f>
        <v>Kick</v>
      </c>
      <c r="AE1943" s="1" t="str">
        <f t="shared" si="556"/>
        <v>1</v>
      </c>
      <c r="AF1943" s="1" t="str">
        <f t="shared" si="557"/>
        <v>0</v>
      </c>
      <c r="AH1943" s="6">
        <f t="shared" si="558"/>
        <v>34</v>
      </c>
    </row>
    <row r="1944" spans="1:34">
      <c r="A1944" s="3" t="s">
        <v>10227</v>
      </c>
      <c r="B1944" s="1" t="s">
        <v>46</v>
      </c>
      <c r="C1944" s="6" t="s">
        <v>1796</v>
      </c>
      <c r="D1944" s="9" t="s">
        <v>10228</v>
      </c>
      <c r="E1944" s="9" t="s">
        <v>1352</v>
      </c>
      <c r="F1944" s="9" t="s">
        <v>91</v>
      </c>
      <c r="G1944" s="9" t="s">
        <v>481</v>
      </c>
      <c r="H1944" s="9" t="s">
        <v>482</v>
      </c>
      <c r="J1944" s="6" t="str">
        <f t="shared" si="542"/>
        <v>001011</v>
      </c>
      <c r="K1944" s="1">
        <f t="shared" si="543"/>
        <v>1</v>
      </c>
      <c r="L1944" s="6" t="str">
        <f t="shared" si="544"/>
        <v>00000</v>
      </c>
      <c r="M1944" s="1">
        <f t="shared" si="545"/>
        <v>55</v>
      </c>
      <c r="N1944" s="6" t="str">
        <f t="shared" si="546"/>
        <v>00</v>
      </c>
      <c r="O1944" s="1">
        <f t="shared" si="547"/>
        <v>0</v>
      </c>
      <c r="P1944" s="1">
        <f>IF(HEX2DEC(LEFT(E1944,4))&gt;=32768,HEX2DEC(LEFT(E1944,4))-65536,HEX2DEC(LEFT(E1944,4)))/Codes!$N$2</f>
        <v>1.2</v>
      </c>
      <c r="Q1944" s="1">
        <f>IF(HEX2DEC(RIGHT(E1944,4))&gt;=32768,HEX2DEC(RIGHT(E1944,4))-65536,HEX2DEC(RIGHT(E1944,4)))/Codes!$N$2</f>
        <v>0</v>
      </c>
      <c r="R1944" s="1">
        <f>IF(HEX2DEC(LEFT(F1944,4))&gt;=32768,HEX2DEC(LEFT(F1944,4))-65536,HEX2DEC(LEFT(F1944,4)))/Codes!$N$2</f>
        <v>0</v>
      </c>
      <c r="S1944" s="1">
        <f>IF(HEX2DEC(RIGHT(F1944,4))&gt;=32768,HEX2DEC(RIGHT(F1944,4))-65536,HEX2DEC(RIGHT(F1944,4)))/Codes!$N$2</f>
        <v>0</v>
      </c>
      <c r="T1944" s="18">
        <f t="shared" si="548"/>
        <v>361</v>
      </c>
      <c r="U1944" s="1">
        <f t="shared" si="549"/>
        <v>100</v>
      </c>
      <c r="V1944" s="1">
        <f t="shared" si="550"/>
        <v>0</v>
      </c>
      <c r="W1944" s="1" t="str">
        <f t="shared" si="551"/>
        <v>100</v>
      </c>
      <c r="X1944" s="1">
        <f t="shared" si="552"/>
        <v>2</v>
      </c>
      <c r="Y1944" s="1">
        <f t="shared" si="553"/>
        <v>0</v>
      </c>
      <c r="Z1944" s="1" t="str">
        <f>VLOOKUP(BIN2DEC(MID(HEX2BIN(MID(H1944,3,2),8),2,5)),Codes!$E$1:$F$18,2)</f>
        <v>Grab</v>
      </c>
      <c r="AA1944" s="6" t="str">
        <f t="shared" si="554"/>
        <v>0</v>
      </c>
      <c r="AB1944" s="1">
        <f t="shared" si="555"/>
        <v>0</v>
      </c>
      <c r="AC1944" s="1" t="str">
        <f>VLOOKUP(BIN2DEC(RIGHT(HEX2BIN(MID(H1944,6,1),4),1)&amp;LEFT(HEX2BIN(MID(H1944,7,1),4),1)),Codes!$K$1:$L$5,2)</f>
        <v>M</v>
      </c>
      <c r="AD1944" s="1" t="str">
        <f>VLOOKUP(BIN2DEC(RIGHT(HEX2BIN(MID(H1944,7,1),4),3)&amp;LEFT(HEX2BIN(MID(H1944,8,1),4),2)),Codes!$H$2:$I$33,2)</f>
        <v>Kick</v>
      </c>
      <c r="AE1944" s="1" t="str">
        <f t="shared" si="556"/>
        <v>1</v>
      </c>
      <c r="AF1944" s="1" t="str">
        <f t="shared" si="557"/>
        <v>1</v>
      </c>
      <c r="AH1944" s="6">
        <f t="shared" si="558"/>
        <v>34</v>
      </c>
    </row>
    <row r="1945" spans="1:34">
      <c r="A1945" s="3" t="s">
        <v>10229</v>
      </c>
      <c r="B1945" s="1" t="s">
        <v>46</v>
      </c>
      <c r="C1945" s="6" t="s">
        <v>1796</v>
      </c>
      <c r="D1945" s="9" t="s">
        <v>10230</v>
      </c>
      <c r="E1945" s="9" t="s">
        <v>207</v>
      </c>
      <c r="F1945" s="9" t="s">
        <v>91</v>
      </c>
      <c r="G1945" s="9" t="s">
        <v>481</v>
      </c>
      <c r="H1945" s="9" t="s">
        <v>1349</v>
      </c>
      <c r="J1945" s="6" t="str">
        <f t="shared" si="542"/>
        <v>001011</v>
      </c>
      <c r="K1945" s="1">
        <f t="shared" si="543"/>
        <v>2</v>
      </c>
      <c r="L1945" s="6" t="str">
        <f t="shared" si="544"/>
        <v>00000</v>
      </c>
      <c r="M1945" s="1">
        <f t="shared" si="545"/>
        <v>55</v>
      </c>
      <c r="N1945" s="6" t="str">
        <f t="shared" si="546"/>
        <v>00</v>
      </c>
      <c r="O1945" s="1">
        <f t="shared" si="547"/>
        <v>0</v>
      </c>
      <c r="P1945" s="1">
        <f>IF(HEX2DEC(LEFT(E1945,4))&gt;=32768,HEX2DEC(LEFT(E1945,4))-65536,HEX2DEC(LEFT(E1945,4)))/Codes!$N$2</f>
        <v>4</v>
      </c>
      <c r="Q1945" s="1">
        <f>IF(HEX2DEC(RIGHT(E1945,4))&gt;=32768,HEX2DEC(RIGHT(E1945,4))-65536,HEX2DEC(RIGHT(E1945,4)))/Codes!$N$2</f>
        <v>0</v>
      </c>
      <c r="R1945" s="1">
        <f>IF(HEX2DEC(LEFT(F1945,4))&gt;=32768,HEX2DEC(LEFT(F1945,4))-65536,HEX2DEC(LEFT(F1945,4)))/Codes!$N$2</f>
        <v>0</v>
      </c>
      <c r="S1945" s="1">
        <f>IF(HEX2DEC(RIGHT(F1945,4))&gt;=32768,HEX2DEC(RIGHT(F1945,4))-65536,HEX2DEC(RIGHT(F1945,4)))/Codes!$N$2</f>
        <v>0</v>
      </c>
      <c r="T1945" s="18">
        <f t="shared" si="548"/>
        <v>361</v>
      </c>
      <c r="U1945" s="1">
        <f t="shared" si="549"/>
        <v>100</v>
      </c>
      <c r="V1945" s="1">
        <f t="shared" si="550"/>
        <v>0</v>
      </c>
      <c r="W1945" s="1" t="str">
        <f t="shared" si="551"/>
        <v>100</v>
      </c>
      <c r="X1945" s="1">
        <f t="shared" si="552"/>
        <v>2</v>
      </c>
      <c r="Y1945" s="1">
        <f t="shared" si="553"/>
        <v>0</v>
      </c>
      <c r="Z1945" s="1" t="str">
        <f>VLOOKUP(BIN2DEC(MID(HEX2BIN(MID(H1945,3,2),8),2,5)),Codes!$E$1:$F$18,2)</f>
        <v>Grab</v>
      </c>
      <c r="AA1945" s="6" t="str">
        <f t="shared" si="554"/>
        <v>0</v>
      </c>
      <c r="AB1945" s="1">
        <f t="shared" si="555"/>
        <v>0</v>
      </c>
      <c r="AC1945" s="1" t="str">
        <f>VLOOKUP(BIN2DEC(RIGHT(HEX2BIN(MID(H1945,6,1),4),1)&amp;LEFT(HEX2BIN(MID(H1945,7,1),4),1)),Codes!$K$1:$L$5,2)</f>
        <v>M</v>
      </c>
      <c r="AD1945" s="1" t="str">
        <f>VLOOKUP(BIN2DEC(RIGHT(HEX2BIN(MID(H1945,7,1),4),3)&amp;LEFT(HEX2BIN(MID(H1945,8,1),4),2)),Codes!$H$2:$I$33,2)</f>
        <v>Kick</v>
      </c>
      <c r="AE1945" s="1" t="str">
        <f t="shared" si="556"/>
        <v>1</v>
      </c>
      <c r="AF1945" s="1" t="str">
        <f t="shared" si="557"/>
        <v>0</v>
      </c>
      <c r="AH1945" s="6">
        <f t="shared" si="558"/>
        <v>34</v>
      </c>
    </row>
    <row r="1946" spans="1:34">
      <c r="A1946" s="3" t="s">
        <v>10232</v>
      </c>
      <c r="B1946" s="1" t="s">
        <v>46</v>
      </c>
      <c r="C1946" s="6" t="s">
        <v>10225</v>
      </c>
      <c r="D1946" s="9" t="s">
        <v>1348</v>
      </c>
      <c r="E1946" s="9" t="s">
        <v>256</v>
      </c>
      <c r="F1946" s="9" t="s">
        <v>91</v>
      </c>
      <c r="G1946" s="9" t="s">
        <v>481</v>
      </c>
      <c r="H1946" s="9" t="s">
        <v>1349</v>
      </c>
      <c r="J1946" s="6" t="str">
        <f t="shared" si="542"/>
        <v>001011</v>
      </c>
      <c r="K1946" s="1">
        <f t="shared" si="543"/>
        <v>0</v>
      </c>
      <c r="L1946" s="6" t="str">
        <f t="shared" si="544"/>
        <v>00001</v>
      </c>
      <c r="M1946" s="1">
        <f t="shared" si="545"/>
        <v>139</v>
      </c>
      <c r="N1946" s="6" t="str">
        <f t="shared" si="546"/>
        <v>00</v>
      </c>
      <c r="O1946" s="1">
        <f t="shared" si="547"/>
        <v>0</v>
      </c>
      <c r="P1946" s="1">
        <f>IF(HEX2DEC(LEFT(E1946,4))&gt;=32768,HEX2DEC(LEFT(E1946,4))-65536,HEX2DEC(LEFT(E1946,4)))/Codes!$N$2</f>
        <v>3.6</v>
      </c>
      <c r="Q1946" s="1">
        <f>IF(HEX2DEC(RIGHT(E1946,4))&gt;=32768,HEX2DEC(RIGHT(E1946,4))-65536,HEX2DEC(RIGHT(E1946,4)))/Codes!$N$2</f>
        <v>0</v>
      </c>
      <c r="R1946" s="1">
        <f>IF(HEX2DEC(LEFT(F1946,4))&gt;=32768,HEX2DEC(LEFT(F1946,4))-65536,HEX2DEC(LEFT(F1946,4)))/Codes!$N$2</f>
        <v>0</v>
      </c>
      <c r="S1946" s="1">
        <f>IF(HEX2DEC(RIGHT(F1946,4))&gt;=32768,HEX2DEC(RIGHT(F1946,4))-65536,HEX2DEC(RIGHT(F1946,4)))/Codes!$N$2</f>
        <v>0</v>
      </c>
      <c r="T1946" s="18">
        <f t="shared" si="548"/>
        <v>361</v>
      </c>
      <c r="U1946" s="1">
        <f t="shared" si="549"/>
        <v>100</v>
      </c>
      <c r="V1946" s="1">
        <f t="shared" si="550"/>
        <v>0</v>
      </c>
      <c r="W1946" s="1" t="str">
        <f t="shared" si="551"/>
        <v>100</v>
      </c>
      <c r="X1946" s="1">
        <f t="shared" si="552"/>
        <v>2</v>
      </c>
      <c r="Y1946" s="1">
        <f t="shared" si="553"/>
        <v>0</v>
      </c>
      <c r="Z1946" s="1" t="str">
        <f>VLOOKUP(BIN2DEC(MID(HEX2BIN(MID(H1946,3,2),8),2,5)),Codes!$E$1:$F$18,2)</f>
        <v>Grab</v>
      </c>
      <c r="AA1946" s="6" t="str">
        <f t="shared" si="554"/>
        <v>0</v>
      </c>
      <c r="AB1946" s="1">
        <f t="shared" si="555"/>
        <v>0</v>
      </c>
      <c r="AC1946" s="1" t="str">
        <f>VLOOKUP(BIN2DEC(RIGHT(HEX2BIN(MID(H1946,6,1),4),1)&amp;LEFT(HEX2BIN(MID(H1946,7,1),4),1)),Codes!$K$1:$L$5,2)</f>
        <v>M</v>
      </c>
      <c r="AD1946" s="1" t="str">
        <f>VLOOKUP(BIN2DEC(RIGHT(HEX2BIN(MID(H1946,7,1),4),3)&amp;LEFT(HEX2BIN(MID(H1946,8,1),4),2)),Codes!$H$2:$I$33,2)</f>
        <v>Kick</v>
      </c>
      <c r="AE1946" s="1" t="str">
        <f t="shared" si="556"/>
        <v>1</v>
      </c>
      <c r="AF1946" s="1" t="str">
        <f t="shared" si="557"/>
        <v>0</v>
      </c>
      <c r="AH1946" s="6">
        <f t="shared" si="558"/>
        <v>34</v>
      </c>
    </row>
    <row r="1947" spans="1:34">
      <c r="A1947" s="3" t="s">
        <v>10233</v>
      </c>
      <c r="B1947" s="1" t="s">
        <v>46</v>
      </c>
      <c r="C1947" s="6" t="s">
        <v>1797</v>
      </c>
      <c r="D1947" s="9" t="s">
        <v>1348</v>
      </c>
      <c r="E1947" s="9" t="s">
        <v>265</v>
      </c>
      <c r="F1947" s="9" t="s">
        <v>91</v>
      </c>
      <c r="G1947" s="9" t="s">
        <v>481</v>
      </c>
      <c r="H1947" s="9" t="s">
        <v>1349</v>
      </c>
      <c r="J1947" s="6" t="str">
        <f t="shared" si="542"/>
        <v>001011</v>
      </c>
      <c r="K1947" s="1">
        <f t="shared" si="543"/>
        <v>0</v>
      </c>
      <c r="L1947" s="6" t="str">
        <f t="shared" si="544"/>
        <v>00001</v>
      </c>
      <c r="M1947" s="1">
        <f t="shared" si="545"/>
        <v>139</v>
      </c>
      <c r="N1947" s="6" t="str">
        <f t="shared" si="546"/>
        <v>00</v>
      </c>
      <c r="O1947" s="1">
        <f t="shared" si="547"/>
        <v>0</v>
      </c>
      <c r="P1947" s="1">
        <f>IF(HEX2DEC(LEFT(E1947,4))&gt;=32768,HEX2DEC(LEFT(E1947,4))-65536,HEX2DEC(LEFT(E1947,4)))/Codes!$N$2</f>
        <v>2.4</v>
      </c>
      <c r="Q1947" s="1">
        <f>IF(HEX2DEC(RIGHT(E1947,4))&gt;=32768,HEX2DEC(RIGHT(E1947,4))-65536,HEX2DEC(RIGHT(E1947,4)))/Codes!$N$2</f>
        <v>0</v>
      </c>
      <c r="R1947" s="1">
        <f>IF(HEX2DEC(LEFT(F1947,4))&gt;=32768,HEX2DEC(LEFT(F1947,4))-65536,HEX2DEC(LEFT(F1947,4)))/Codes!$N$2</f>
        <v>0</v>
      </c>
      <c r="S1947" s="1">
        <f>IF(HEX2DEC(RIGHT(F1947,4))&gt;=32768,HEX2DEC(RIGHT(F1947,4))-65536,HEX2DEC(RIGHT(F1947,4)))/Codes!$N$2</f>
        <v>0</v>
      </c>
      <c r="T1947" s="18">
        <f t="shared" si="548"/>
        <v>361</v>
      </c>
      <c r="U1947" s="1">
        <f t="shared" si="549"/>
        <v>100</v>
      </c>
      <c r="V1947" s="1">
        <f t="shared" si="550"/>
        <v>0</v>
      </c>
      <c r="W1947" s="1" t="str">
        <f t="shared" si="551"/>
        <v>100</v>
      </c>
      <c r="X1947" s="1">
        <f t="shared" si="552"/>
        <v>2</v>
      </c>
      <c r="Y1947" s="1">
        <f t="shared" si="553"/>
        <v>0</v>
      </c>
      <c r="Z1947" s="1" t="str">
        <f>VLOOKUP(BIN2DEC(MID(HEX2BIN(MID(H1947,3,2),8),2,5)),Codes!$E$1:$F$18,2)</f>
        <v>Grab</v>
      </c>
      <c r="AA1947" s="6" t="str">
        <f t="shared" si="554"/>
        <v>0</v>
      </c>
      <c r="AB1947" s="1">
        <f t="shared" si="555"/>
        <v>0</v>
      </c>
      <c r="AC1947" s="1" t="str">
        <f>VLOOKUP(BIN2DEC(RIGHT(HEX2BIN(MID(H1947,6,1),4),1)&amp;LEFT(HEX2BIN(MID(H1947,7,1),4),1)),Codes!$K$1:$L$5,2)</f>
        <v>M</v>
      </c>
      <c r="AD1947" s="1" t="str">
        <f>VLOOKUP(BIN2DEC(RIGHT(HEX2BIN(MID(H1947,7,1),4),3)&amp;LEFT(HEX2BIN(MID(H1947,8,1),4),2)),Codes!$H$2:$I$33,2)</f>
        <v>Kick</v>
      </c>
      <c r="AE1947" s="1" t="str">
        <f t="shared" si="556"/>
        <v>1</v>
      </c>
      <c r="AF1947" s="1" t="str">
        <f t="shared" si="557"/>
        <v>0</v>
      </c>
      <c r="AH1947" s="6">
        <f t="shared" si="558"/>
        <v>34</v>
      </c>
    </row>
    <row r="1948" spans="1:34">
      <c r="A1948" s="3" t="s">
        <v>10234</v>
      </c>
      <c r="B1948" s="1" t="s">
        <v>46</v>
      </c>
      <c r="C1948" s="6" t="s">
        <v>1797</v>
      </c>
      <c r="D1948" s="9" t="s">
        <v>10228</v>
      </c>
      <c r="E1948" s="9" t="s">
        <v>307</v>
      </c>
      <c r="F1948" s="9" t="s">
        <v>91</v>
      </c>
      <c r="G1948" s="9" t="s">
        <v>481</v>
      </c>
      <c r="H1948" s="9" t="s">
        <v>1349</v>
      </c>
      <c r="J1948" s="6" t="str">
        <f t="shared" si="542"/>
        <v>001011</v>
      </c>
      <c r="K1948" s="1">
        <f t="shared" si="543"/>
        <v>1</v>
      </c>
      <c r="L1948" s="6" t="str">
        <f t="shared" si="544"/>
        <v>00000</v>
      </c>
      <c r="M1948" s="1">
        <f t="shared" si="545"/>
        <v>55</v>
      </c>
      <c r="N1948" s="6" t="str">
        <f t="shared" si="546"/>
        <v>00</v>
      </c>
      <c r="O1948" s="1">
        <f t="shared" si="547"/>
        <v>0</v>
      </c>
      <c r="P1948" s="1">
        <f>IF(HEX2DEC(LEFT(E1948,4))&gt;=32768,HEX2DEC(LEFT(E1948,4))-65536,HEX2DEC(LEFT(E1948,4)))/Codes!$N$2</f>
        <v>3.2</v>
      </c>
      <c r="Q1948" s="1">
        <f>IF(HEX2DEC(RIGHT(E1948,4))&gt;=32768,HEX2DEC(RIGHT(E1948,4))-65536,HEX2DEC(RIGHT(E1948,4)))/Codes!$N$2</f>
        <v>0</v>
      </c>
      <c r="R1948" s="1">
        <f>IF(HEX2DEC(LEFT(F1948,4))&gt;=32768,HEX2DEC(LEFT(F1948,4))-65536,HEX2DEC(LEFT(F1948,4)))/Codes!$N$2</f>
        <v>0</v>
      </c>
      <c r="S1948" s="1">
        <f>IF(HEX2DEC(RIGHT(F1948,4))&gt;=32768,HEX2DEC(RIGHT(F1948,4))-65536,HEX2DEC(RIGHT(F1948,4)))/Codes!$N$2</f>
        <v>0</v>
      </c>
      <c r="T1948" s="18">
        <f t="shared" si="548"/>
        <v>361</v>
      </c>
      <c r="U1948" s="1">
        <f t="shared" si="549"/>
        <v>100</v>
      </c>
      <c r="V1948" s="1">
        <f t="shared" si="550"/>
        <v>0</v>
      </c>
      <c r="W1948" s="1" t="str">
        <f t="shared" si="551"/>
        <v>100</v>
      </c>
      <c r="X1948" s="1">
        <f t="shared" si="552"/>
        <v>2</v>
      </c>
      <c r="Y1948" s="1">
        <f t="shared" si="553"/>
        <v>0</v>
      </c>
      <c r="Z1948" s="1" t="str">
        <f>VLOOKUP(BIN2DEC(MID(HEX2BIN(MID(H1948,3,2),8),2,5)),Codes!$E$1:$F$18,2)</f>
        <v>Grab</v>
      </c>
      <c r="AA1948" s="6" t="str">
        <f t="shared" si="554"/>
        <v>0</v>
      </c>
      <c r="AB1948" s="1">
        <f t="shared" si="555"/>
        <v>0</v>
      </c>
      <c r="AC1948" s="1" t="str">
        <f>VLOOKUP(BIN2DEC(RIGHT(HEX2BIN(MID(H1948,6,1),4),1)&amp;LEFT(HEX2BIN(MID(H1948,7,1),4),1)),Codes!$K$1:$L$5,2)</f>
        <v>M</v>
      </c>
      <c r="AD1948" s="1" t="str">
        <f>VLOOKUP(BIN2DEC(RIGHT(HEX2BIN(MID(H1948,7,1),4),3)&amp;LEFT(HEX2BIN(MID(H1948,8,1),4),2)),Codes!$H$2:$I$33,2)</f>
        <v>Kick</v>
      </c>
      <c r="AE1948" s="1" t="str">
        <f t="shared" si="556"/>
        <v>1</v>
      </c>
      <c r="AF1948" s="1" t="str">
        <f t="shared" si="557"/>
        <v>0</v>
      </c>
      <c r="AH1948" s="6">
        <f t="shared" si="558"/>
        <v>34</v>
      </c>
    </row>
    <row r="1949" spans="1:34">
      <c r="A1949" s="3" t="s">
        <v>10236</v>
      </c>
      <c r="B1949" s="1" t="s">
        <v>46</v>
      </c>
      <c r="C1949" s="6" t="s">
        <v>10226</v>
      </c>
      <c r="D1949" s="9" t="s">
        <v>1348</v>
      </c>
      <c r="E1949" s="9" t="s">
        <v>307</v>
      </c>
      <c r="F1949" s="9" t="s">
        <v>91</v>
      </c>
      <c r="G1949" s="9" t="s">
        <v>481</v>
      </c>
      <c r="H1949" s="9" t="s">
        <v>1349</v>
      </c>
      <c r="J1949" s="6" t="str">
        <f t="shared" si="542"/>
        <v>001011</v>
      </c>
      <c r="K1949" s="1">
        <f t="shared" si="543"/>
        <v>0</v>
      </c>
      <c r="L1949" s="6" t="str">
        <f t="shared" si="544"/>
        <v>00001</v>
      </c>
      <c r="M1949" s="1">
        <f t="shared" si="545"/>
        <v>139</v>
      </c>
      <c r="N1949" s="6" t="str">
        <f t="shared" si="546"/>
        <v>00</v>
      </c>
      <c r="O1949" s="1">
        <f t="shared" si="547"/>
        <v>0</v>
      </c>
      <c r="P1949" s="1">
        <f>IF(HEX2DEC(LEFT(E1949,4))&gt;=32768,HEX2DEC(LEFT(E1949,4))-65536,HEX2DEC(LEFT(E1949,4)))/Codes!$N$2</f>
        <v>3.2</v>
      </c>
      <c r="Q1949" s="1">
        <f>IF(HEX2DEC(RIGHT(E1949,4))&gt;=32768,HEX2DEC(RIGHT(E1949,4))-65536,HEX2DEC(RIGHT(E1949,4)))/Codes!$N$2</f>
        <v>0</v>
      </c>
      <c r="R1949" s="1">
        <f>IF(HEX2DEC(LEFT(F1949,4))&gt;=32768,HEX2DEC(LEFT(F1949,4))-65536,HEX2DEC(LEFT(F1949,4)))/Codes!$N$2</f>
        <v>0</v>
      </c>
      <c r="S1949" s="1">
        <f>IF(HEX2DEC(RIGHT(F1949,4))&gt;=32768,HEX2DEC(RIGHT(F1949,4))-65536,HEX2DEC(RIGHT(F1949,4)))/Codes!$N$2</f>
        <v>0</v>
      </c>
      <c r="T1949" s="18">
        <f t="shared" si="548"/>
        <v>361</v>
      </c>
      <c r="U1949" s="1">
        <f t="shared" si="549"/>
        <v>100</v>
      </c>
      <c r="V1949" s="1">
        <f t="shared" si="550"/>
        <v>0</v>
      </c>
      <c r="W1949" s="1" t="str">
        <f t="shared" si="551"/>
        <v>100</v>
      </c>
      <c r="X1949" s="1">
        <f t="shared" si="552"/>
        <v>2</v>
      </c>
      <c r="Y1949" s="1">
        <f t="shared" si="553"/>
        <v>0</v>
      </c>
      <c r="Z1949" s="1" t="str">
        <f>VLOOKUP(BIN2DEC(MID(HEX2BIN(MID(H1949,3,2),8),2,5)),Codes!$E$1:$F$18,2)</f>
        <v>Grab</v>
      </c>
      <c r="AA1949" s="6" t="str">
        <f t="shared" si="554"/>
        <v>0</v>
      </c>
      <c r="AB1949" s="1">
        <f t="shared" si="555"/>
        <v>0</v>
      </c>
      <c r="AC1949" s="1" t="str">
        <f>VLOOKUP(BIN2DEC(RIGHT(HEX2BIN(MID(H1949,6,1),4),1)&amp;LEFT(HEX2BIN(MID(H1949,7,1),4),1)),Codes!$K$1:$L$5,2)</f>
        <v>M</v>
      </c>
      <c r="AD1949" s="1" t="str">
        <f>VLOOKUP(BIN2DEC(RIGHT(HEX2BIN(MID(H1949,7,1),4),3)&amp;LEFT(HEX2BIN(MID(H1949,8,1),4),2)),Codes!$H$2:$I$33,2)</f>
        <v>Kick</v>
      </c>
      <c r="AE1949" s="1" t="str">
        <f t="shared" si="556"/>
        <v>1</v>
      </c>
      <c r="AF1949" s="1" t="str">
        <f t="shared" si="557"/>
        <v>0</v>
      </c>
      <c r="AH1949" s="6">
        <f t="shared" si="558"/>
        <v>34</v>
      </c>
    </row>
    <row r="1950" spans="1:34">
      <c r="A1950" s="3" t="s">
        <v>10237</v>
      </c>
      <c r="B1950" s="1" t="s">
        <v>46</v>
      </c>
      <c r="C1950" s="6" t="s">
        <v>530</v>
      </c>
      <c r="D1950" s="9" t="s">
        <v>1810</v>
      </c>
      <c r="E1950" s="9" t="s">
        <v>207</v>
      </c>
      <c r="F1950" s="9" t="s">
        <v>91</v>
      </c>
      <c r="G1950" s="9" t="s">
        <v>1366</v>
      </c>
      <c r="H1950" s="9" t="s">
        <v>259</v>
      </c>
      <c r="J1950" s="6" t="str">
        <f t="shared" si="542"/>
        <v>001011</v>
      </c>
      <c r="K1950" s="1">
        <f t="shared" si="543"/>
        <v>0</v>
      </c>
      <c r="L1950" s="6" t="str">
        <f t="shared" si="544"/>
        <v>00010</v>
      </c>
      <c r="M1950" s="1">
        <f t="shared" si="545"/>
        <v>279</v>
      </c>
      <c r="N1950" s="6" t="str">
        <f t="shared" si="546"/>
        <v>00</v>
      </c>
      <c r="O1950" s="1">
        <f t="shared" si="547"/>
        <v>3</v>
      </c>
      <c r="P1950" s="1">
        <f>IF(HEX2DEC(LEFT(E1950,4))&gt;=32768,HEX2DEC(LEFT(E1950,4))-65536,HEX2DEC(LEFT(E1950,4)))/Codes!$N$2</f>
        <v>4</v>
      </c>
      <c r="Q1950" s="1">
        <f>IF(HEX2DEC(RIGHT(E1950,4))&gt;=32768,HEX2DEC(RIGHT(E1950,4))-65536,HEX2DEC(RIGHT(E1950,4)))/Codes!$N$2</f>
        <v>0</v>
      </c>
      <c r="R1950" s="1">
        <f>IF(HEX2DEC(LEFT(F1950,4))&gt;=32768,HEX2DEC(LEFT(F1950,4))-65536,HEX2DEC(LEFT(F1950,4)))/Codes!$N$2</f>
        <v>0</v>
      </c>
      <c r="S1950" s="1">
        <f>IF(HEX2DEC(RIGHT(F1950,4))&gt;=32768,HEX2DEC(RIGHT(F1950,4))-65536,HEX2DEC(RIGHT(F1950,4)))/Codes!$N$2</f>
        <v>0</v>
      </c>
      <c r="T1950" s="18">
        <f t="shared" si="548"/>
        <v>361</v>
      </c>
      <c r="U1950" s="1">
        <f t="shared" si="549"/>
        <v>100</v>
      </c>
      <c r="V1950" s="1">
        <f t="shared" si="550"/>
        <v>0</v>
      </c>
      <c r="W1950" s="1" t="str">
        <f t="shared" si="551"/>
        <v>100</v>
      </c>
      <c r="X1950" s="1">
        <f t="shared" si="552"/>
        <v>1</v>
      </c>
      <c r="Y1950" s="1">
        <f t="shared" si="553"/>
        <v>0</v>
      </c>
      <c r="Z1950" s="1" t="str">
        <f>VLOOKUP(BIN2DEC(MID(HEX2BIN(MID(H1950,3,2),8),2,5)),Codes!$E$1:$F$18,2)</f>
        <v>Normal</v>
      </c>
      <c r="AA1950" s="6" t="str">
        <f t="shared" si="554"/>
        <v>0</v>
      </c>
      <c r="AB1950" s="1">
        <f t="shared" si="555"/>
        <v>0</v>
      </c>
      <c r="AC1950" s="1" t="str">
        <f>VLOOKUP(BIN2DEC(RIGHT(HEX2BIN(MID(H1950,6,1),4),1)&amp;LEFT(HEX2BIN(MID(H1950,7,1),4),1)),Codes!$K$1:$L$5,2)</f>
        <v>S</v>
      </c>
      <c r="AD1950" s="1" t="str">
        <f>VLOOKUP(BIN2DEC(RIGHT(HEX2BIN(MID(H1950,7,1),4),3)&amp;LEFT(HEX2BIN(MID(H1950,8,1),4),2)),Codes!$H$2:$I$33,2)</f>
        <v>Punch</v>
      </c>
      <c r="AE1950" s="1" t="str">
        <f t="shared" si="556"/>
        <v>1</v>
      </c>
      <c r="AF1950" s="1" t="str">
        <f t="shared" si="557"/>
        <v>1</v>
      </c>
      <c r="AH1950" s="6">
        <f t="shared" si="558"/>
        <v>1</v>
      </c>
    </row>
    <row r="1951" spans="1:34">
      <c r="A1951" s="3" t="s">
        <v>10240</v>
      </c>
      <c r="B1951" s="1" t="s">
        <v>46</v>
      </c>
      <c r="C1951" s="6" t="s">
        <v>366</v>
      </c>
      <c r="D1951" s="9" t="s">
        <v>1372</v>
      </c>
      <c r="E1951" s="9" t="s">
        <v>307</v>
      </c>
      <c r="F1951" s="9" t="s">
        <v>91</v>
      </c>
      <c r="G1951" s="9" t="s">
        <v>1373</v>
      </c>
      <c r="H1951" s="9" t="s">
        <v>473</v>
      </c>
      <c r="J1951" s="6" t="str">
        <f t="shared" si="542"/>
        <v>001011</v>
      </c>
      <c r="K1951" s="1">
        <f t="shared" si="543"/>
        <v>0</v>
      </c>
      <c r="L1951" s="6" t="str">
        <f t="shared" si="544"/>
        <v>00000</v>
      </c>
      <c r="M1951" s="1">
        <f t="shared" si="545"/>
        <v>13</v>
      </c>
      <c r="N1951" s="6" t="str">
        <f t="shared" si="546"/>
        <v>00</v>
      </c>
      <c r="O1951" s="1">
        <f t="shared" si="547"/>
        <v>3</v>
      </c>
      <c r="P1951" s="1">
        <f>IF(HEX2DEC(LEFT(E1951,4))&gt;=32768,HEX2DEC(LEFT(E1951,4))-65536,HEX2DEC(LEFT(E1951,4)))/Codes!$N$2</f>
        <v>3.2</v>
      </c>
      <c r="Q1951" s="1">
        <f>IF(HEX2DEC(RIGHT(E1951,4))&gt;=32768,HEX2DEC(RIGHT(E1951,4))-65536,HEX2DEC(RIGHT(E1951,4)))/Codes!$N$2</f>
        <v>0</v>
      </c>
      <c r="R1951" s="1">
        <f>IF(HEX2DEC(LEFT(F1951,4))&gt;=32768,HEX2DEC(LEFT(F1951,4))-65536,HEX2DEC(LEFT(F1951,4)))/Codes!$N$2</f>
        <v>0</v>
      </c>
      <c r="S1951" s="1">
        <f>IF(HEX2DEC(RIGHT(F1951,4))&gt;=32768,HEX2DEC(RIGHT(F1951,4))-65536,HEX2DEC(RIGHT(F1951,4)))/Codes!$N$2</f>
        <v>0</v>
      </c>
      <c r="T1951" s="18">
        <f t="shared" si="548"/>
        <v>361</v>
      </c>
      <c r="U1951" s="1">
        <f t="shared" si="549"/>
        <v>0</v>
      </c>
      <c r="V1951" s="1">
        <f t="shared" si="550"/>
        <v>98</v>
      </c>
      <c r="W1951" s="1" t="str">
        <f t="shared" si="551"/>
        <v>100</v>
      </c>
      <c r="X1951" s="1">
        <f t="shared" si="552"/>
        <v>0</v>
      </c>
      <c r="Y1951" s="1">
        <f t="shared" si="553"/>
        <v>0</v>
      </c>
      <c r="Z1951" s="1" t="str">
        <f>VLOOKUP(BIN2DEC(MID(HEX2BIN(MID(H1951,3,2),8),2,5)),Codes!$E$1:$F$18,2)</f>
        <v>Normal</v>
      </c>
      <c r="AA1951" s="6" t="str">
        <f t="shared" si="554"/>
        <v>0</v>
      </c>
      <c r="AB1951" s="1">
        <f t="shared" si="555"/>
        <v>1</v>
      </c>
      <c r="AC1951" s="1" t="str">
        <f>VLOOKUP(BIN2DEC(RIGHT(HEX2BIN(MID(H1951,6,1),4),1)&amp;LEFT(HEX2BIN(MID(H1951,7,1),4),1)),Codes!$K$1:$L$5,2)</f>
        <v>M</v>
      </c>
      <c r="AD1951" s="1" t="str">
        <f>VLOOKUP(BIN2DEC(RIGHT(HEX2BIN(MID(H1951,7,1),4),3)&amp;LEFT(HEX2BIN(MID(H1951,8,1),4),2)),Codes!$H$2:$I$33,2)</f>
        <v>Kick</v>
      </c>
      <c r="AE1951" s="1" t="str">
        <f t="shared" si="556"/>
        <v>1</v>
      </c>
      <c r="AF1951" s="1" t="str">
        <f t="shared" si="557"/>
        <v>1</v>
      </c>
      <c r="AH1951" s="6">
        <f t="shared" si="558"/>
        <v>34</v>
      </c>
    </row>
    <row r="1952" spans="1:34">
      <c r="A1952" s="3" t="s">
        <v>10241</v>
      </c>
      <c r="B1952" s="1" t="s">
        <v>46</v>
      </c>
      <c r="C1952" s="6" t="s">
        <v>366</v>
      </c>
      <c r="D1952" s="9" t="s">
        <v>1375</v>
      </c>
      <c r="E1952" s="9" t="s">
        <v>1376</v>
      </c>
      <c r="F1952" s="9" t="s">
        <v>91</v>
      </c>
      <c r="G1952" s="9" t="s">
        <v>1373</v>
      </c>
      <c r="H1952" s="9" t="s">
        <v>473</v>
      </c>
      <c r="J1952" s="6" t="str">
        <f t="shared" si="542"/>
        <v>001011</v>
      </c>
      <c r="K1952" s="1">
        <f t="shared" si="543"/>
        <v>1</v>
      </c>
      <c r="L1952" s="6" t="str">
        <f t="shared" si="544"/>
        <v>00000</v>
      </c>
      <c r="M1952" s="1">
        <f t="shared" si="545"/>
        <v>13</v>
      </c>
      <c r="N1952" s="6" t="str">
        <f t="shared" si="546"/>
        <v>00</v>
      </c>
      <c r="O1952" s="1">
        <f t="shared" si="547"/>
        <v>3</v>
      </c>
      <c r="P1952" s="1">
        <f>IF(HEX2DEC(LEFT(E1952,4))&gt;=32768,HEX2DEC(LEFT(E1952,4))-65536,HEX2DEC(LEFT(E1952,4)))/Codes!$N$2</f>
        <v>3.2</v>
      </c>
      <c r="Q1952" s="1">
        <f>IF(HEX2DEC(RIGHT(E1952,4))&gt;=32768,HEX2DEC(RIGHT(E1952,4))-65536,HEX2DEC(RIGHT(E1952,4)))/Codes!$N$2</f>
        <v>3.2</v>
      </c>
      <c r="R1952" s="1">
        <f>IF(HEX2DEC(LEFT(F1952,4))&gt;=32768,HEX2DEC(LEFT(F1952,4))-65536,HEX2DEC(LEFT(F1952,4)))/Codes!$N$2</f>
        <v>0</v>
      </c>
      <c r="S1952" s="1">
        <f>IF(HEX2DEC(RIGHT(F1952,4))&gt;=32768,HEX2DEC(RIGHT(F1952,4))-65536,HEX2DEC(RIGHT(F1952,4)))/Codes!$N$2</f>
        <v>0</v>
      </c>
      <c r="T1952" s="18">
        <f t="shared" si="548"/>
        <v>361</v>
      </c>
      <c r="U1952" s="1">
        <f t="shared" si="549"/>
        <v>0</v>
      </c>
      <c r="V1952" s="1">
        <f t="shared" si="550"/>
        <v>98</v>
      </c>
      <c r="W1952" s="1" t="str">
        <f t="shared" si="551"/>
        <v>100</v>
      </c>
      <c r="X1952" s="1">
        <f t="shared" si="552"/>
        <v>0</v>
      </c>
      <c r="Y1952" s="1">
        <f t="shared" si="553"/>
        <v>0</v>
      </c>
      <c r="Z1952" s="1" t="str">
        <f>VLOOKUP(BIN2DEC(MID(HEX2BIN(MID(H1952,3,2),8),2,5)),Codes!$E$1:$F$18,2)</f>
        <v>Normal</v>
      </c>
      <c r="AA1952" s="6" t="str">
        <f t="shared" si="554"/>
        <v>0</v>
      </c>
      <c r="AB1952" s="1">
        <f t="shared" si="555"/>
        <v>1</v>
      </c>
      <c r="AC1952" s="1" t="str">
        <f>VLOOKUP(BIN2DEC(RIGHT(HEX2BIN(MID(H1952,6,1),4),1)&amp;LEFT(HEX2BIN(MID(H1952,7,1),4),1)),Codes!$K$1:$L$5,2)</f>
        <v>M</v>
      </c>
      <c r="AD1952" s="1" t="str">
        <f>VLOOKUP(BIN2DEC(RIGHT(HEX2BIN(MID(H1952,7,1),4),3)&amp;LEFT(HEX2BIN(MID(H1952,8,1),4),2)),Codes!$H$2:$I$33,2)</f>
        <v>Kick</v>
      </c>
      <c r="AE1952" s="1" t="str">
        <f t="shared" si="556"/>
        <v>1</v>
      </c>
      <c r="AF1952" s="1" t="str">
        <f t="shared" si="557"/>
        <v>1</v>
      </c>
      <c r="AH1952" s="6">
        <f t="shared" si="558"/>
        <v>34</v>
      </c>
    </row>
    <row r="1953" spans="1:34">
      <c r="A1953" s="3" t="s">
        <v>10244</v>
      </c>
      <c r="B1953" s="1" t="s">
        <v>46</v>
      </c>
      <c r="C1953" s="6" t="s">
        <v>375</v>
      </c>
      <c r="D1953" s="9" t="s">
        <v>1382</v>
      </c>
      <c r="E1953" s="9" t="s">
        <v>1383</v>
      </c>
      <c r="F1953" s="9" t="s">
        <v>91</v>
      </c>
      <c r="G1953" s="9" t="s">
        <v>1373</v>
      </c>
      <c r="H1953" s="9" t="s">
        <v>473</v>
      </c>
      <c r="J1953" s="6" t="str">
        <f t="shared" si="542"/>
        <v>001011</v>
      </c>
      <c r="K1953" s="1">
        <f t="shared" si="543"/>
        <v>0</v>
      </c>
      <c r="L1953" s="6" t="str">
        <f t="shared" si="544"/>
        <v>00000</v>
      </c>
      <c r="M1953" s="1">
        <f t="shared" si="545"/>
        <v>7</v>
      </c>
      <c r="N1953" s="6" t="str">
        <f t="shared" si="546"/>
        <v>00</v>
      </c>
      <c r="O1953" s="1">
        <f t="shared" si="547"/>
        <v>3</v>
      </c>
      <c r="P1953" s="1">
        <f>IF(HEX2DEC(LEFT(E1953,4))&gt;=32768,HEX2DEC(LEFT(E1953,4))-65536,HEX2DEC(LEFT(E1953,4)))/Codes!$N$2</f>
        <v>2.7639999999999998</v>
      </c>
      <c r="Q1953" s="1">
        <f>IF(HEX2DEC(RIGHT(E1953,4))&gt;=32768,HEX2DEC(RIGHT(E1953,4))-65536,HEX2DEC(RIGHT(E1953,4)))/Codes!$N$2</f>
        <v>0</v>
      </c>
      <c r="R1953" s="1">
        <f>IF(HEX2DEC(LEFT(F1953,4))&gt;=32768,HEX2DEC(LEFT(F1953,4))-65536,HEX2DEC(LEFT(F1953,4)))/Codes!$N$2</f>
        <v>0</v>
      </c>
      <c r="S1953" s="1">
        <f>IF(HEX2DEC(RIGHT(F1953,4))&gt;=32768,HEX2DEC(RIGHT(F1953,4))-65536,HEX2DEC(RIGHT(F1953,4)))/Codes!$N$2</f>
        <v>0</v>
      </c>
      <c r="T1953" s="18">
        <f t="shared" si="548"/>
        <v>361</v>
      </c>
      <c r="U1953" s="1">
        <f t="shared" si="549"/>
        <v>0</v>
      </c>
      <c r="V1953" s="1">
        <f t="shared" si="550"/>
        <v>98</v>
      </c>
      <c r="W1953" s="1" t="str">
        <f t="shared" si="551"/>
        <v>100</v>
      </c>
      <c r="X1953" s="1">
        <f t="shared" si="552"/>
        <v>0</v>
      </c>
      <c r="Y1953" s="1">
        <f t="shared" si="553"/>
        <v>0</v>
      </c>
      <c r="Z1953" s="1" t="str">
        <f>VLOOKUP(BIN2DEC(MID(HEX2BIN(MID(H1953,3,2),8),2,5)),Codes!$E$1:$F$18,2)</f>
        <v>Normal</v>
      </c>
      <c r="AA1953" s="6" t="str">
        <f t="shared" si="554"/>
        <v>0</v>
      </c>
      <c r="AB1953" s="1">
        <f t="shared" si="555"/>
        <v>1</v>
      </c>
      <c r="AC1953" s="1" t="str">
        <f>VLOOKUP(BIN2DEC(RIGHT(HEX2BIN(MID(H1953,6,1),4),1)&amp;LEFT(HEX2BIN(MID(H1953,7,1),4),1)),Codes!$K$1:$L$5,2)</f>
        <v>M</v>
      </c>
      <c r="AD1953" s="1" t="str">
        <f>VLOOKUP(BIN2DEC(RIGHT(HEX2BIN(MID(H1953,7,1),4),3)&amp;LEFT(HEX2BIN(MID(H1953,8,1),4),2)),Codes!$H$2:$I$33,2)</f>
        <v>Kick</v>
      </c>
      <c r="AE1953" s="1" t="str">
        <f t="shared" si="556"/>
        <v>1</v>
      </c>
      <c r="AF1953" s="1" t="str">
        <f t="shared" si="557"/>
        <v>1</v>
      </c>
      <c r="AH1953" s="6">
        <f t="shared" si="558"/>
        <v>34</v>
      </c>
    </row>
    <row r="1954" spans="1:34">
      <c r="A1954" s="3" t="s">
        <v>10245</v>
      </c>
      <c r="B1954" s="1" t="s">
        <v>46</v>
      </c>
      <c r="C1954" s="6" t="s">
        <v>375</v>
      </c>
      <c r="D1954" s="9" t="s">
        <v>1385</v>
      </c>
      <c r="E1954" s="9" t="s">
        <v>1386</v>
      </c>
      <c r="F1954" s="9" t="s">
        <v>91</v>
      </c>
      <c r="G1954" s="9" t="s">
        <v>1373</v>
      </c>
      <c r="H1954" s="9" t="s">
        <v>473</v>
      </c>
      <c r="J1954" s="6" t="str">
        <f t="shared" si="542"/>
        <v>001011</v>
      </c>
      <c r="K1954" s="1">
        <f t="shared" si="543"/>
        <v>1</v>
      </c>
      <c r="L1954" s="6" t="str">
        <f t="shared" si="544"/>
        <v>00000</v>
      </c>
      <c r="M1954" s="1">
        <f t="shared" si="545"/>
        <v>7</v>
      </c>
      <c r="N1954" s="6" t="str">
        <f t="shared" si="546"/>
        <v>00</v>
      </c>
      <c r="O1954" s="1">
        <f t="shared" si="547"/>
        <v>3</v>
      </c>
      <c r="P1954" s="1">
        <f>IF(HEX2DEC(LEFT(E1954,4))&gt;=32768,HEX2DEC(LEFT(E1954,4))-65536,HEX2DEC(LEFT(E1954,4)))/Codes!$N$2</f>
        <v>2.7639999999999998</v>
      </c>
      <c r="Q1954" s="1">
        <f>IF(HEX2DEC(RIGHT(E1954,4))&gt;=32768,HEX2DEC(RIGHT(E1954,4))-65536,HEX2DEC(RIGHT(E1954,4)))/Codes!$N$2</f>
        <v>3.2</v>
      </c>
      <c r="R1954" s="1">
        <f>IF(HEX2DEC(LEFT(F1954,4))&gt;=32768,HEX2DEC(LEFT(F1954,4))-65536,HEX2DEC(LEFT(F1954,4)))/Codes!$N$2</f>
        <v>0</v>
      </c>
      <c r="S1954" s="1">
        <f>IF(HEX2DEC(RIGHT(F1954,4))&gt;=32768,HEX2DEC(RIGHT(F1954,4))-65536,HEX2DEC(RIGHT(F1954,4)))/Codes!$N$2</f>
        <v>0</v>
      </c>
      <c r="T1954" s="18">
        <f t="shared" si="548"/>
        <v>361</v>
      </c>
      <c r="U1954" s="1">
        <f t="shared" si="549"/>
        <v>0</v>
      </c>
      <c r="V1954" s="1">
        <f t="shared" si="550"/>
        <v>98</v>
      </c>
      <c r="W1954" s="1" t="str">
        <f t="shared" si="551"/>
        <v>100</v>
      </c>
      <c r="X1954" s="1">
        <f t="shared" si="552"/>
        <v>0</v>
      </c>
      <c r="Y1954" s="1">
        <f t="shared" si="553"/>
        <v>0</v>
      </c>
      <c r="Z1954" s="1" t="str">
        <f>VLOOKUP(BIN2DEC(MID(HEX2BIN(MID(H1954,3,2),8),2,5)),Codes!$E$1:$F$18,2)</f>
        <v>Normal</v>
      </c>
      <c r="AA1954" s="6" t="str">
        <f t="shared" si="554"/>
        <v>0</v>
      </c>
      <c r="AB1954" s="1">
        <f t="shared" si="555"/>
        <v>1</v>
      </c>
      <c r="AC1954" s="1" t="str">
        <f>VLOOKUP(BIN2DEC(RIGHT(HEX2BIN(MID(H1954,6,1),4),1)&amp;LEFT(HEX2BIN(MID(H1954,7,1),4),1)),Codes!$K$1:$L$5,2)</f>
        <v>M</v>
      </c>
      <c r="AD1954" s="1" t="str">
        <f>VLOOKUP(BIN2DEC(RIGHT(HEX2BIN(MID(H1954,7,1),4),3)&amp;LEFT(HEX2BIN(MID(H1954,8,1),4),2)),Codes!$H$2:$I$33,2)</f>
        <v>Kick</v>
      </c>
      <c r="AE1954" s="1" t="str">
        <f t="shared" si="556"/>
        <v>1</v>
      </c>
      <c r="AF1954" s="1" t="str">
        <f t="shared" si="557"/>
        <v>1</v>
      </c>
      <c r="AH1954" s="6">
        <f t="shared" si="558"/>
        <v>34</v>
      </c>
    </row>
    <row r="1955" spans="1:34">
      <c r="A1955" s="3" t="s">
        <v>10248</v>
      </c>
      <c r="B1955" s="1" t="s">
        <v>46</v>
      </c>
      <c r="C1955" s="6" t="s">
        <v>381</v>
      </c>
      <c r="D1955" s="9" t="s">
        <v>9999</v>
      </c>
      <c r="E1955" s="9" t="s">
        <v>1343</v>
      </c>
      <c r="F1955" s="9" t="s">
        <v>91</v>
      </c>
      <c r="G1955" s="9" t="s">
        <v>1394</v>
      </c>
      <c r="H1955" s="9" t="s">
        <v>2498</v>
      </c>
      <c r="J1955" s="6" t="str">
        <f t="shared" si="542"/>
        <v>001011</v>
      </c>
      <c r="K1955" s="1">
        <f t="shared" si="543"/>
        <v>0</v>
      </c>
      <c r="L1955" s="6" t="str">
        <f t="shared" si="544"/>
        <v>00000</v>
      </c>
      <c r="M1955" s="1">
        <f t="shared" si="545"/>
        <v>26</v>
      </c>
      <c r="N1955" s="6" t="str">
        <f t="shared" si="546"/>
        <v>00</v>
      </c>
      <c r="O1955" s="1">
        <f t="shared" si="547"/>
        <v>4</v>
      </c>
      <c r="P1955" s="1">
        <f>IF(HEX2DEC(LEFT(E1955,4))&gt;=32768,HEX2DEC(LEFT(E1955,4))-65536,HEX2DEC(LEFT(E1955,4)))/Codes!$N$2</f>
        <v>3.2</v>
      </c>
      <c r="Q1955" s="1">
        <f>IF(HEX2DEC(RIGHT(E1955,4))&gt;=32768,HEX2DEC(RIGHT(E1955,4))-65536,HEX2DEC(RIGHT(E1955,4)))/Codes!$N$2</f>
        <v>6.8</v>
      </c>
      <c r="R1955" s="1">
        <f>IF(HEX2DEC(LEFT(F1955,4))&gt;=32768,HEX2DEC(LEFT(F1955,4))-65536,HEX2DEC(LEFT(F1955,4)))/Codes!$N$2</f>
        <v>0</v>
      </c>
      <c r="S1955" s="1">
        <f>IF(HEX2DEC(RIGHT(F1955,4))&gt;=32768,HEX2DEC(RIGHT(F1955,4))-65536,HEX2DEC(RIGHT(F1955,4)))/Codes!$N$2</f>
        <v>0</v>
      </c>
      <c r="T1955" s="18">
        <f t="shared" si="548"/>
        <v>20</v>
      </c>
      <c r="U1955" s="1">
        <f t="shared" si="549"/>
        <v>100</v>
      </c>
      <c r="V1955" s="1">
        <f t="shared" si="550"/>
        <v>0</v>
      </c>
      <c r="W1955" s="1" t="str">
        <f t="shared" si="551"/>
        <v>100</v>
      </c>
      <c r="X1955" s="1">
        <f t="shared" si="552"/>
        <v>0</v>
      </c>
      <c r="Y1955" s="1">
        <f t="shared" si="553"/>
        <v>50</v>
      </c>
      <c r="Z1955" s="1" t="str">
        <f>VLOOKUP(BIN2DEC(MID(HEX2BIN(MID(H1955,3,2),8),2,5)),Codes!$E$1:$F$18,2)</f>
        <v>Slash</v>
      </c>
      <c r="AA1955" s="6" t="str">
        <f t="shared" si="554"/>
        <v>0</v>
      </c>
      <c r="AB1955" s="1">
        <f t="shared" si="555"/>
        <v>0</v>
      </c>
      <c r="AC1955" s="1" t="str">
        <f>VLOOKUP(BIN2DEC(RIGHT(HEX2BIN(MID(H1955,6,1),4),1)&amp;LEFT(HEX2BIN(MID(H1955,7,1),4),1)),Codes!$K$1:$L$5,2)</f>
        <v>L</v>
      </c>
      <c r="AD1955" s="1" t="str">
        <f>VLOOKUP(BIN2DEC(RIGHT(HEX2BIN(MID(H1955,7,1),4),3)&amp;LEFT(HEX2BIN(MID(H1955,8,1),4),2)),Codes!$H$2:$I$33,2)</f>
        <v>Slash</v>
      </c>
      <c r="AE1955" s="1" t="str">
        <f t="shared" si="556"/>
        <v>1</v>
      </c>
      <c r="AF1955" s="1" t="str">
        <f t="shared" si="557"/>
        <v>1</v>
      </c>
      <c r="AH1955" s="6">
        <f t="shared" si="558"/>
        <v>67</v>
      </c>
    </row>
    <row r="1956" spans="1:34">
      <c r="A1956" s="3" t="s">
        <v>10249</v>
      </c>
      <c r="B1956" s="1" t="s">
        <v>46</v>
      </c>
      <c r="C1956" s="6" t="s">
        <v>381</v>
      </c>
      <c r="D1956" s="9" t="s">
        <v>10130</v>
      </c>
      <c r="E1956" s="9" t="s">
        <v>546</v>
      </c>
      <c r="F1956" s="9" t="s">
        <v>91</v>
      </c>
      <c r="G1956" s="9" t="s">
        <v>1394</v>
      </c>
      <c r="H1956" s="9" t="s">
        <v>2498</v>
      </c>
      <c r="J1956" s="6" t="str">
        <f t="shared" si="542"/>
        <v>001011</v>
      </c>
      <c r="K1956" s="1">
        <f t="shared" si="543"/>
        <v>1</v>
      </c>
      <c r="L1956" s="6" t="str">
        <f t="shared" si="544"/>
        <v>00000</v>
      </c>
      <c r="M1956" s="1">
        <f t="shared" si="545"/>
        <v>26</v>
      </c>
      <c r="N1956" s="6" t="str">
        <f t="shared" si="546"/>
        <v>00</v>
      </c>
      <c r="O1956" s="1">
        <f t="shared" si="547"/>
        <v>4</v>
      </c>
      <c r="P1956" s="1">
        <f>IF(HEX2DEC(LEFT(E1956,4))&gt;=32768,HEX2DEC(LEFT(E1956,4))-65536,HEX2DEC(LEFT(E1956,4)))/Codes!$N$2</f>
        <v>3.2</v>
      </c>
      <c r="Q1956" s="1">
        <f>IF(HEX2DEC(RIGHT(E1956,4))&gt;=32768,HEX2DEC(RIGHT(E1956,4))-65536,HEX2DEC(RIGHT(E1956,4)))/Codes!$N$2</f>
        <v>2</v>
      </c>
      <c r="R1956" s="1">
        <f>IF(HEX2DEC(LEFT(F1956,4))&gt;=32768,HEX2DEC(LEFT(F1956,4))-65536,HEX2DEC(LEFT(F1956,4)))/Codes!$N$2</f>
        <v>0</v>
      </c>
      <c r="S1956" s="1">
        <f>IF(HEX2DEC(RIGHT(F1956,4))&gt;=32768,HEX2DEC(RIGHT(F1956,4))-65536,HEX2DEC(RIGHT(F1956,4)))/Codes!$N$2</f>
        <v>0</v>
      </c>
      <c r="T1956" s="18">
        <f t="shared" si="548"/>
        <v>20</v>
      </c>
      <c r="U1956" s="1">
        <f t="shared" si="549"/>
        <v>100</v>
      </c>
      <c r="V1956" s="1">
        <f t="shared" si="550"/>
        <v>0</v>
      </c>
      <c r="W1956" s="1" t="str">
        <f t="shared" si="551"/>
        <v>100</v>
      </c>
      <c r="X1956" s="1">
        <f t="shared" si="552"/>
        <v>0</v>
      </c>
      <c r="Y1956" s="1">
        <f t="shared" si="553"/>
        <v>50</v>
      </c>
      <c r="Z1956" s="1" t="str">
        <f>VLOOKUP(BIN2DEC(MID(HEX2BIN(MID(H1956,3,2),8),2,5)),Codes!$E$1:$F$18,2)</f>
        <v>Slash</v>
      </c>
      <c r="AA1956" s="6" t="str">
        <f t="shared" si="554"/>
        <v>0</v>
      </c>
      <c r="AB1956" s="1">
        <f t="shared" si="555"/>
        <v>0</v>
      </c>
      <c r="AC1956" s="1" t="str">
        <f>VLOOKUP(BIN2DEC(RIGHT(HEX2BIN(MID(H1956,6,1),4),1)&amp;LEFT(HEX2BIN(MID(H1956,7,1),4),1)),Codes!$K$1:$L$5,2)</f>
        <v>L</v>
      </c>
      <c r="AD1956" s="1" t="str">
        <f>VLOOKUP(BIN2DEC(RIGHT(HEX2BIN(MID(H1956,7,1),4),3)&amp;LEFT(HEX2BIN(MID(H1956,8,1),4),2)),Codes!$H$2:$I$33,2)</f>
        <v>Slash</v>
      </c>
      <c r="AE1956" s="1" t="str">
        <f t="shared" si="556"/>
        <v>1</v>
      </c>
      <c r="AF1956" s="1" t="str">
        <f t="shared" si="557"/>
        <v>1</v>
      </c>
      <c r="AH1956" s="6">
        <f t="shared" si="558"/>
        <v>67</v>
      </c>
    </row>
    <row r="1957" spans="1:34">
      <c r="A1957" s="3" t="s">
        <v>10252</v>
      </c>
      <c r="B1957" s="1" t="s">
        <v>46</v>
      </c>
      <c r="C1957" s="6" t="s">
        <v>386</v>
      </c>
      <c r="D1957" s="9" t="s">
        <v>255</v>
      </c>
      <c r="E1957" s="9" t="s">
        <v>256</v>
      </c>
      <c r="F1957" s="9" t="s">
        <v>1403</v>
      </c>
      <c r="G1957" s="9" t="s">
        <v>1373</v>
      </c>
      <c r="H1957" s="9" t="s">
        <v>473</v>
      </c>
      <c r="J1957" s="6" t="str">
        <f t="shared" si="542"/>
        <v>001011</v>
      </c>
      <c r="K1957" s="1">
        <f t="shared" si="543"/>
        <v>0</v>
      </c>
      <c r="L1957" s="6" t="str">
        <f t="shared" si="544"/>
        <v>00000</v>
      </c>
      <c r="M1957" s="1">
        <f t="shared" si="545"/>
        <v>0</v>
      </c>
      <c r="N1957" s="6" t="str">
        <f t="shared" si="546"/>
        <v>00</v>
      </c>
      <c r="O1957" s="1">
        <f t="shared" si="547"/>
        <v>2</v>
      </c>
      <c r="P1957" s="1">
        <f>IF(HEX2DEC(LEFT(E1957,4))&gt;=32768,HEX2DEC(LEFT(E1957,4))-65536,HEX2DEC(LEFT(E1957,4)))/Codes!$N$2</f>
        <v>3.6</v>
      </c>
      <c r="Q1957" s="1">
        <f>IF(HEX2DEC(RIGHT(E1957,4))&gt;=32768,HEX2DEC(RIGHT(E1957,4))-65536,HEX2DEC(RIGHT(E1957,4)))/Codes!$N$2</f>
        <v>0</v>
      </c>
      <c r="R1957" s="1">
        <f>IF(HEX2DEC(LEFT(F1957,4))&gt;=32768,HEX2DEC(LEFT(F1957,4))-65536,HEX2DEC(LEFT(F1957,4)))/Codes!$N$2</f>
        <v>2.4</v>
      </c>
      <c r="S1957" s="1">
        <f>IF(HEX2DEC(RIGHT(F1957,4))&gt;=32768,HEX2DEC(RIGHT(F1957,4))-65536,HEX2DEC(RIGHT(F1957,4)))/Codes!$N$2</f>
        <v>-8.4</v>
      </c>
      <c r="T1957" s="18">
        <f t="shared" si="548"/>
        <v>361</v>
      </c>
      <c r="U1957" s="1">
        <f t="shared" si="549"/>
        <v>0</v>
      </c>
      <c r="V1957" s="1">
        <f t="shared" si="550"/>
        <v>98</v>
      </c>
      <c r="W1957" s="1" t="str">
        <f t="shared" si="551"/>
        <v>100</v>
      </c>
      <c r="X1957" s="1">
        <f t="shared" si="552"/>
        <v>0</v>
      </c>
      <c r="Y1957" s="1">
        <f t="shared" si="553"/>
        <v>0</v>
      </c>
      <c r="Z1957" s="1" t="str">
        <f>VLOOKUP(BIN2DEC(MID(HEX2BIN(MID(H1957,3,2),8),2,5)),Codes!$E$1:$F$18,2)</f>
        <v>Normal</v>
      </c>
      <c r="AA1957" s="6" t="str">
        <f t="shared" si="554"/>
        <v>0</v>
      </c>
      <c r="AB1957" s="1">
        <f t="shared" si="555"/>
        <v>1</v>
      </c>
      <c r="AC1957" s="1" t="str">
        <f>VLOOKUP(BIN2DEC(RIGHT(HEX2BIN(MID(H1957,6,1),4),1)&amp;LEFT(HEX2BIN(MID(H1957,7,1),4),1)),Codes!$K$1:$L$5,2)</f>
        <v>M</v>
      </c>
      <c r="AD1957" s="1" t="str">
        <f>VLOOKUP(BIN2DEC(RIGHT(HEX2BIN(MID(H1957,7,1),4),3)&amp;LEFT(HEX2BIN(MID(H1957,8,1),4),2)),Codes!$H$2:$I$33,2)</f>
        <v>Kick</v>
      </c>
      <c r="AE1957" s="1" t="str">
        <f t="shared" si="556"/>
        <v>1</v>
      </c>
      <c r="AF1957" s="1" t="str">
        <f t="shared" si="557"/>
        <v>1</v>
      </c>
      <c r="AH1957" s="6">
        <f t="shared" si="558"/>
        <v>34</v>
      </c>
    </row>
    <row r="1958" spans="1:34">
      <c r="A1958" s="3" t="s">
        <v>2991</v>
      </c>
      <c r="B1958" s="1" t="s">
        <v>45</v>
      </c>
      <c r="D1958" s="9" t="s">
        <v>853</v>
      </c>
      <c r="E1958" s="9" t="s">
        <v>854</v>
      </c>
      <c r="F1958" s="9" t="s">
        <v>91</v>
      </c>
      <c r="G1958" s="9" t="s">
        <v>855</v>
      </c>
      <c r="H1958" s="9" t="s">
        <v>526</v>
      </c>
      <c r="J1958" s="6" t="str">
        <f t="shared" si="542"/>
        <v>001011</v>
      </c>
      <c r="K1958" s="1">
        <f t="shared" si="543"/>
        <v>0</v>
      </c>
      <c r="L1958" s="6" t="str">
        <f t="shared" si="544"/>
        <v>00000</v>
      </c>
      <c r="M1958" s="1">
        <f t="shared" si="545"/>
        <v>0</v>
      </c>
      <c r="N1958" s="6" t="str">
        <f t="shared" si="546"/>
        <v>00</v>
      </c>
      <c r="O1958" s="1">
        <f t="shared" si="547"/>
        <v>8</v>
      </c>
      <c r="P1958" s="1">
        <f>IF(HEX2DEC(LEFT(E1958,4))&gt;=32768,HEX2DEC(LEFT(E1958,4))-65536,HEX2DEC(LEFT(E1958,4)))/Codes!$N$2</f>
        <v>5.12</v>
      </c>
      <c r="Q1958" s="1">
        <f>IF(HEX2DEC(RIGHT(E1958,4))&gt;=32768,HEX2DEC(RIGHT(E1958,4))-65536,HEX2DEC(RIGHT(E1958,4)))/Codes!$N$2</f>
        <v>0</v>
      </c>
      <c r="R1958" s="1">
        <f>IF(HEX2DEC(LEFT(F1958,4))&gt;=32768,HEX2DEC(LEFT(F1958,4))-65536,HEX2DEC(LEFT(F1958,4)))/Codes!$N$2</f>
        <v>0</v>
      </c>
      <c r="S1958" s="1">
        <f>IF(HEX2DEC(RIGHT(F1958,4))&gt;=32768,HEX2DEC(RIGHT(F1958,4))-65536,HEX2DEC(RIGHT(F1958,4)))/Codes!$N$2</f>
        <v>0</v>
      </c>
      <c r="T1958" s="18">
        <f t="shared" si="548"/>
        <v>70</v>
      </c>
      <c r="U1958" s="1">
        <f t="shared" si="549"/>
        <v>70</v>
      </c>
      <c r="V1958" s="1">
        <f t="shared" si="550"/>
        <v>0</v>
      </c>
      <c r="W1958" s="1" t="str">
        <f t="shared" si="551"/>
        <v>100</v>
      </c>
      <c r="X1958" s="1">
        <f t="shared" si="552"/>
        <v>3</v>
      </c>
      <c r="Y1958" s="1">
        <f t="shared" si="553"/>
        <v>70</v>
      </c>
      <c r="Z1958" s="1" t="str">
        <f>VLOOKUP(BIN2DEC(MID(HEX2BIN(MID(H1958,3,2),8),2,5)),Codes!$E$1:$F$18,2)</f>
        <v>Normal</v>
      </c>
      <c r="AA1958" s="6" t="str">
        <f t="shared" si="554"/>
        <v>0</v>
      </c>
      <c r="AB1958" s="1">
        <f t="shared" si="555"/>
        <v>0</v>
      </c>
      <c r="AC1958" s="1" t="str">
        <f>VLOOKUP(BIN2DEC(RIGHT(HEX2BIN(MID(H1958,6,1),4),1)&amp;LEFT(HEX2BIN(MID(H1958,7,1),4),1)),Codes!$K$1:$L$5,2)</f>
        <v>L</v>
      </c>
      <c r="AD1958" s="1" t="str">
        <f>VLOOKUP(BIN2DEC(RIGHT(HEX2BIN(MID(H1958,7,1),4),3)&amp;LEFT(HEX2BIN(MID(H1958,8,1),4),2)),Codes!$H$2:$I$33,2)</f>
        <v>Kick</v>
      </c>
      <c r="AE1958" s="1" t="str">
        <f t="shared" si="556"/>
        <v>1</v>
      </c>
      <c r="AF1958" s="1" t="str">
        <f t="shared" si="557"/>
        <v>1</v>
      </c>
      <c r="AH1958" s="6">
        <f t="shared" si="558"/>
        <v>66</v>
      </c>
    </row>
    <row r="1959" spans="1:34">
      <c r="A1959" s="3" t="s">
        <v>2992</v>
      </c>
      <c r="B1959" s="1" t="s">
        <v>45</v>
      </c>
      <c r="D1959" s="9" t="s">
        <v>857</v>
      </c>
      <c r="E1959" s="9" t="s">
        <v>232</v>
      </c>
      <c r="F1959" s="9" t="s">
        <v>858</v>
      </c>
      <c r="G1959" s="9" t="s">
        <v>859</v>
      </c>
      <c r="H1959" s="9" t="s">
        <v>860</v>
      </c>
      <c r="J1959" s="6" t="str">
        <f t="shared" si="542"/>
        <v>001011</v>
      </c>
      <c r="K1959" s="1">
        <f t="shared" si="543"/>
        <v>0</v>
      </c>
      <c r="L1959" s="6" t="str">
        <f t="shared" si="544"/>
        <v>00000</v>
      </c>
      <c r="M1959" s="1">
        <f t="shared" si="545"/>
        <v>4</v>
      </c>
      <c r="N1959" s="6" t="str">
        <f t="shared" si="546"/>
        <v>10</v>
      </c>
      <c r="O1959" s="1">
        <f t="shared" si="547"/>
        <v>6</v>
      </c>
      <c r="P1959" s="1">
        <f>IF(HEX2DEC(LEFT(E1959,4))&gt;=32768,HEX2DEC(LEFT(E1959,4))-65536,HEX2DEC(LEFT(E1959,4)))/Codes!$N$2</f>
        <v>4.8</v>
      </c>
      <c r="Q1959" s="1">
        <f>IF(HEX2DEC(RIGHT(E1959,4))&gt;=32768,HEX2DEC(RIGHT(E1959,4))-65536,HEX2DEC(RIGHT(E1959,4)))/Codes!$N$2</f>
        <v>0</v>
      </c>
      <c r="R1959" s="1">
        <f>IF(HEX2DEC(LEFT(F1959,4))&gt;=32768,HEX2DEC(LEFT(F1959,4))-65536,HEX2DEC(LEFT(F1959,4)))/Codes!$N$2</f>
        <v>2.7280000000000002</v>
      </c>
      <c r="S1959" s="1">
        <f>IF(HEX2DEC(RIGHT(F1959,4))&gt;=32768,HEX2DEC(RIGHT(F1959,4))-65536,HEX2DEC(RIGHT(F1959,4)))/Codes!$N$2</f>
        <v>0</v>
      </c>
      <c r="T1959" s="18">
        <f t="shared" si="548"/>
        <v>361</v>
      </c>
      <c r="U1959" s="1">
        <f t="shared" si="549"/>
        <v>100</v>
      </c>
      <c r="V1959" s="1">
        <f t="shared" si="550"/>
        <v>0</v>
      </c>
      <c r="W1959" s="1" t="str">
        <f t="shared" si="551"/>
        <v>010</v>
      </c>
      <c r="X1959" s="1">
        <f t="shared" si="552"/>
        <v>0</v>
      </c>
      <c r="Y1959" s="1">
        <f t="shared" si="553"/>
        <v>30</v>
      </c>
      <c r="Z1959" s="1" t="str">
        <f>VLOOKUP(BIN2DEC(MID(HEX2BIN(MID(H1959,3,2),8),2,5)),Codes!$E$1:$F$18,2)</f>
        <v>Normal</v>
      </c>
      <c r="AA1959" s="6" t="str">
        <f t="shared" si="554"/>
        <v>0</v>
      </c>
      <c r="AB1959" s="1">
        <f t="shared" si="555"/>
        <v>0</v>
      </c>
      <c r="AC1959" s="1" t="str">
        <f>VLOOKUP(BIN2DEC(RIGHT(HEX2BIN(MID(H1959,6,1),4),1)&amp;LEFT(HEX2BIN(MID(H1959,7,1),4),1)),Codes!$K$1:$L$5,2)</f>
        <v>M</v>
      </c>
      <c r="AD1959" s="1" t="str">
        <f>VLOOKUP(BIN2DEC(RIGHT(HEX2BIN(MID(H1959,7,1),4),3)&amp;LEFT(HEX2BIN(MID(H1959,8,1),4),2)),Codes!$H$2:$I$33,2)</f>
        <v>Punch</v>
      </c>
      <c r="AE1959" s="1" t="str">
        <f t="shared" si="556"/>
        <v>1</v>
      </c>
      <c r="AF1959" s="1" t="str">
        <f t="shared" si="557"/>
        <v>1</v>
      </c>
      <c r="AH1959" s="6">
        <f t="shared" si="558"/>
        <v>33</v>
      </c>
    </row>
    <row r="1960" spans="1:34">
      <c r="A1960" s="3" t="s">
        <v>2993</v>
      </c>
      <c r="B1960" s="1" t="s">
        <v>45</v>
      </c>
      <c r="C1960" s="6" t="s">
        <v>1067</v>
      </c>
      <c r="D1960" s="9" t="s">
        <v>2994</v>
      </c>
      <c r="E1960" s="9" t="s">
        <v>256</v>
      </c>
      <c r="F1960" s="9" t="s">
        <v>91</v>
      </c>
      <c r="G1960" s="9" t="s">
        <v>102</v>
      </c>
      <c r="H1960" s="9" t="s">
        <v>2995</v>
      </c>
      <c r="J1960" s="6" t="str">
        <f t="shared" si="542"/>
        <v>001011</v>
      </c>
      <c r="K1960" s="1">
        <f t="shared" si="543"/>
        <v>0</v>
      </c>
      <c r="L1960" s="6" t="str">
        <f t="shared" si="544"/>
        <v>00000</v>
      </c>
      <c r="M1960" s="1">
        <f t="shared" si="545"/>
        <v>22</v>
      </c>
      <c r="N1960" s="6" t="str">
        <f t="shared" si="546"/>
        <v>00</v>
      </c>
      <c r="O1960" s="1">
        <f t="shared" si="547"/>
        <v>10</v>
      </c>
      <c r="P1960" s="1">
        <f>IF(HEX2DEC(LEFT(E1960,4))&gt;=32768,HEX2DEC(LEFT(E1960,4))-65536,HEX2DEC(LEFT(E1960,4)))/Codes!$N$2</f>
        <v>3.6</v>
      </c>
      <c r="Q1960" s="1">
        <f>IF(HEX2DEC(RIGHT(E1960,4))&gt;=32768,HEX2DEC(RIGHT(E1960,4))-65536,HEX2DEC(RIGHT(E1960,4)))/Codes!$N$2</f>
        <v>0</v>
      </c>
      <c r="R1960" s="1">
        <f>IF(HEX2DEC(LEFT(F1960,4))&gt;=32768,HEX2DEC(LEFT(F1960,4))-65536,HEX2DEC(LEFT(F1960,4)))/Codes!$N$2</f>
        <v>0</v>
      </c>
      <c r="S1960" s="1">
        <f>IF(HEX2DEC(RIGHT(F1960,4))&gt;=32768,HEX2DEC(RIGHT(F1960,4))-65536,HEX2DEC(RIGHT(F1960,4)))/Codes!$N$2</f>
        <v>0</v>
      </c>
      <c r="T1960" s="18">
        <f t="shared" si="548"/>
        <v>361</v>
      </c>
      <c r="U1960" s="1">
        <f t="shared" si="549"/>
        <v>80</v>
      </c>
      <c r="V1960" s="1">
        <f t="shared" si="550"/>
        <v>0</v>
      </c>
      <c r="W1960" s="1" t="str">
        <f t="shared" si="551"/>
        <v>100</v>
      </c>
      <c r="X1960" s="1">
        <f t="shared" si="552"/>
        <v>3</v>
      </c>
      <c r="Y1960" s="1">
        <f t="shared" si="553"/>
        <v>20</v>
      </c>
      <c r="Z1960" s="1" t="str">
        <f>VLOOKUP(BIN2DEC(MID(HEX2BIN(MID(H1960,3,2),8),2,5)),Codes!$E$1:$F$18,2)</f>
        <v>Flame</v>
      </c>
      <c r="AA1960" s="6" t="str">
        <f t="shared" si="554"/>
        <v>0</v>
      </c>
      <c r="AB1960" s="1">
        <f t="shared" si="555"/>
        <v>4</v>
      </c>
      <c r="AC1960" s="1" t="str">
        <f>VLOOKUP(BIN2DEC(RIGHT(HEX2BIN(MID(H1960,6,1),4),1)&amp;LEFT(HEX2BIN(MID(H1960,7,1),4),1)),Codes!$K$1:$L$5,2)</f>
        <v>M</v>
      </c>
      <c r="AD1960" s="1" t="str">
        <f>VLOOKUP(BIN2DEC(RIGHT(HEX2BIN(MID(H1960,7,1),4),3)&amp;LEFT(HEX2BIN(MID(H1960,8,1),4),2)),Codes!$H$2:$I$33,2)</f>
        <v>Burn</v>
      </c>
      <c r="AE1960" s="1" t="str">
        <f t="shared" si="556"/>
        <v>1</v>
      </c>
      <c r="AF1960" s="1" t="str">
        <f t="shared" si="557"/>
        <v>1</v>
      </c>
      <c r="AH1960" s="6">
        <f t="shared" si="558"/>
        <v>40</v>
      </c>
    </row>
    <row r="1961" spans="1:34">
      <c r="A1961" s="3" t="s">
        <v>2996</v>
      </c>
      <c r="B1961" s="1" t="s">
        <v>45</v>
      </c>
      <c r="C1961" s="6" t="s">
        <v>2997</v>
      </c>
      <c r="D1961" s="9" t="s">
        <v>2998</v>
      </c>
      <c r="E1961" s="9" t="s">
        <v>232</v>
      </c>
      <c r="F1961" s="9" t="s">
        <v>91</v>
      </c>
      <c r="G1961" s="9" t="s">
        <v>139</v>
      </c>
      <c r="H1961" s="9" t="s">
        <v>2995</v>
      </c>
      <c r="J1961" s="6" t="str">
        <f t="shared" si="542"/>
        <v>001011</v>
      </c>
      <c r="K1961" s="1">
        <f t="shared" si="543"/>
        <v>0</v>
      </c>
      <c r="L1961" s="6" t="str">
        <f t="shared" si="544"/>
        <v>00000</v>
      </c>
      <c r="M1961" s="1">
        <f t="shared" si="545"/>
        <v>22</v>
      </c>
      <c r="N1961" s="6" t="str">
        <f t="shared" si="546"/>
        <v>00</v>
      </c>
      <c r="O1961" s="1">
        <f t="shared" si="547"/>
        <v>25</v>
      </c>
      <c r="P1961" s="1">
        <f>IF(HEX2DEC(LEFT(E1961,4))&gt;=32768,HEX2DEC(LEFT(E1961,4))-65536,HEX2DEC(LEFT(E1961,4)))/Codes!$N$2</f>
        <v>4.8</v>
      </c>
      <c r="Q1961" s="1">
        <f>IF(HEX2DEC(RIGHT(E1961,4))&gt;=32768,HEX2DEC(RIGHT(E1961,4))-65536,HEX2DEC(RIGHT(E1961,4)))/Codes!$N$2</f>
        <v>0</v>
      </c>
      <c r="R1961" s="1">
        <f>IF(HEX2DEC(LEFT(F1961,4))&gt;=32768,HEX2DEC(LEFT(F1961,4))-65536,HEX2DEC(LEFT(F1961,4)))/Codes!$N$2</f>
        <v>0</v>
      </c>
      <c r="S1961" s="1">
        <f>IF(HEX2DEC(RIGHT(F1961,4))&gt;=32768,HEX2DEC(RIGHT(F1961,4))-65536,HEX2DEC(RIGHT(F1961,4)))/Codes!$N$2</f>
        <v>0</v>
      </c>
      <c r="T1961" s="18">
        <f t="shared" si="548"/>
        <v>361</v>
      </c>
      <c r="U1961" s="1">
        <f t="shared" si="549"/>
        <v>100</v>
      </c>
      <c r="V1961" s="1">
        <f t="shared" si="550"/>
        <v>0</v>
      </c>
      <c r="W1961" s="1" t="str">
        <f t="shared" si="551"/>
        <v>100</v>
      </c>
      <c r="X1961" s="1">
        <f t="shared" si="552"/>
        <v>3</v>
      </c>
      <c r="Y1961" s="1">
        <f t="shared" si="553"/>
        <v>20</v>
      </c>
      <c r="Z1961" s="1" t="str">
        <f>VLOOKUP(BIN2DEC(MID(HEX2BIN(MID(H1961,3,2),8),2,5)),Codes!$E$1:$F$18,2)</f>
        <v>Flame</v>
      </c>
      <c r="AA1961" s="6" t="str">
        <f t="shared" si="554"/>
        <v>0</v>
      </c>
      <c r="AB1961" s="1">
        <f t="shared" si="555"/>
        <v>4</v>
      </c>
      <c r="AC1961" s="1" t="str">
        <f>VLOOKUP(BIN2DEC(RIGHT(HEX2BIN(MID(H1961,6,1),4),1)&amp;LEFT(HEX2BIN(MID(H1961,7,1),4),1)),Codes!$K$1:$L$5,2)</f>
        <v>M</v>
      </c>
      <c r="AD1961" s="1" t="str">
        <f>VLOOKUP(BIN2DEC(RIGHT(HEX2BIN(MID(H1961,7,1),4),3)&amp;LEFT(HEX2BIN(MID(H1961,8,1),4),2)),Codes!$H$2:$I$33,2)</f>
        <v>Burn</v>
      </c>
      <c r="AE1961" s="1" t="str">
        <f t="shared" si="556"/>
        <v>1</v>
      </c>
      <c r="AF1961" s="1" t="str">
        <f t="shared" si="557"/>
        <v>1</v>
      </c>
      <c r="AH1961" s="6">
        <f t="shared" si="558"/>
        <v>40</v>
      </c>
    </row>
    <row r="1962" spans="1:34">
      <c r="A1962" s="3" t="s">
        <v>2999</v>
      </c>
      <c r="B1962" s="1" t="s">
        <v>45</v>
      </c>
      <c r="C1962" s="6" t="s">
        <v>3004</v>
      </c>
      <c r="D1962" s="9" t="s">
        <v>3000</v>
      </c>
      <c r="E1962" s="9" t="s">
        <v>824</v>
      </c>
      <c r="F1962" s="9" t="s">
        <v>3001</v>
      </c>
      <c r="G1962" s="9" t="s">
        <v>3002</v>
      </c>
      <c r="H1962" s="9" t="s">
        <v>3003</v>
      </c>
      <c r="J1962" s="6" t="str">
        <f t="shared" si="542"/>
        <v>001011</v>
      </c>
      <c r="K1962" s="1">
        <f t="shared" si="543"/>
        <v>0</v>
      </c>
      <c r="L1962" s="6" t="str">
        <f t="shared" si="544"/>
        <v>00000</v>
      </c>
      <c r="M1962" s="1">
        <f t="shared" si="545"/>
        <v>23</v>
      </c>
      <c r="N1962" s="6" t="str">
        <f t="shared" si="546"/>
        <v>00</v>
      </c>
      <c r="O1962" s="1">
        <f t="shared" si="547"/>
        <v>25</v>
      </c>
      <c r="P1962" s="1">
        <f>IF(HEX2DEC(LEFT(E1962,4))&gt;=32768,HEX2DEC(LEFT(E1962,4))-65536,HEX2DEC(LEFT(E1962,4)))/Codes!$N$2</f>
        <v>2</v>
      </c>
      <c r="Q1962" s="1">
        <f>IF(HEX2DEC(RIGHT(E1962,4))&gt;=32768,HEX2DEC(RIGHT(E1962,4))-65536,HEX2DEC(RIGHT(E1962,4)))/Codes!$N$2</f>
        <v>0</v>
      </c>
      <c r="R1962" s="1">
        <f>IF(HEX2DEC(LEFT(F1962,4))&gt;=32768,HEX2DEC(LEFT(F1962,4))-65536,HEX2DEC(LEFT(F1962,4)))/Codes!$N$2</f>
        <v>0</v>
      </c>
      <c r="S1962" s="1">
        <f>IF(HEX2DEC(RIGHT(F1962,4))&gt;=32768,HEX2DEC(RIGHT(F1962,4))-65536,HEX2DEC(RIGHT(F1962,4)))/Codes!$N$2</f>
        <v>1</v>
      </c>
      <c r="T1962" s="18">
        <f t="shared" si="548"/>
        <v>90</v>
      </c>
      <c r="U1962" s="1">
        <f t="shared" si="549"/>
        <v>73</v>
      </c>
      <c r="V1962" s="1">
        <f t="shared" si="550"/>
        <v>0</v>
      </c>
      <c r="W1962" s="1" t="str">
        <f t="shared" si="551"/>
        <v>100</v>
      </c>
      <c r="X1962" s="1">
        <f t="shared" si="552"/>
        <v>3</v>
      </c>
      <c r="Y1962" s="1">
        <f t="shared" si="553"/>
        <v>70</v>
      </c>
      <c r="Z1962" s="1" t="str">
        <f>VLOOKUP(BIN2DEC(MID(HEX2BIN(MID(H1962,3,2),8),2,5)),Codes!$E$1:$F$18,2)</f>
        <v>Flame</v>
      </c>
      <c r="AA1962" s="6" t="str">
        <f t="shared" si="554"/>
        <v>0</v>
      </c>
      <c r="AB1962" s="1">
        <f t="shared" si="555"/>
        <v>0</v>
      </c>
      <c r="AC1962" s="1" t="str">
        <f>VLOOKUP(BIN2DEC(RIGHT(HEX2BIN(MID(H1962,6,1),4),1)&amp;LEFT(HEX2BIN(MID(H1962,7,1),4),1)),Codes!$K$1:$L$5,2)</f>
        <v>L</v>
      </c>
      <c r="AD1962" s="1" t="str">
        <f>VLOOKUP(BIN2DEC(RIGHT(HEX2BIN(MID(H1962,7,1),4),3)&amp;LEFT(HEX2BIN(MID(H1962,8,1),4),2)),Codes!$H$2:$I$33,2)</f>
        <v>Bat</v>
      </c>
      <c r="AE1962" s="1" t="str">
        <f t="shared" si="556"/>
        <v>1</v>
      </c>
      <c r="AF1962" s="1" t="str">
        <f t="shared" si="557"/>
        <v>1</v>
      </c>
      <c r="AH1962" s="6">
        <f t="shared" si="558"/>
        <v>69</v>
      </c>
    </row>
    <row r="1963" spans="1:34">
      <c r="A1963" s="3" t="s">
        <v>3005</v>
      </c>
      <c r="B1963" s="1" t="s">
        <v>45</v>
      </c>
      <c r="C1963" s="6" t="s">
        <v>3006</v>
      </c>
      <c r="D1963" s="9" t="s">
        <v>1524</v>
      </c>
      <c r="E1963" s="9" t="s">
        <v>448</v>
      </c>
      <c r="F1963" s="9" t="s">
        <v>1525</v>
      </c>
      <c r="G1963" s="9" t="s">
        <v>3007</v>
      </c>
      <c r="H1963" s="9" t="s">
        <v>3008</v>
      </c>
      <c r="J1963" s="6" t="str">
        <f t="shared" si="542"/>
        <v>001011</v>
      </c>
      <c r="K1963" s="1">
        <f t="shared" si="543"/>
        <v>0</v>
      </c>
      <c r="L1963" s="6" t="str">
        <f t="shared" si="544"/>
        <v>00000</v>
      </c>
      <c r="M1963" s="1">
        <f t="shared" si="545"/>
        <v>23</v>
      </c>
      <c r="N1963" s="6" t="str">
        <f t="shared" si="546"/>
        <v>00</v>
      </c>
      <c r="O1963" s="1">
        <f t="shared" si="547"/>
        <v>1</v>
      </c>
      <c r="P1963" s="1">
        <f>IF(HEX2DEC(LEFT(E1963,4))&gt;=32768,HEX2DEC(LEFT(E1963,4))-65536,HEX2DEC(LEFT(E1963,4)))/Codes!$N$2</f>
        <v>6.4</v>
      </c>
      <c r="Q1963" s="1">
        <f>IF(HEX2DEC(RIGHT(E1963,4))&gt;=32768,HEX2DEC(RIGHT(E1963,4))-65536,HEX2DEC(RIGHT(E1963,4)))/Codes!$N$2</f>
        <v>0</v>
      </c>
      <c r="R1963" s="1">
        <f>IF(HEX2DEC(LEFT(F1963,4))&gt;=32768,HEX2DEC(LEFT(F1963,4))-65536,HEX2DEC(LEFT(F1963,4)))/Codes!$N$2</f>
        <v>0</v>
      </c>
      <c r="S1963" s="1">
        <f>IF(HEX2DEC(RIGHT(F1963,4))&gt;=32768,HEX2DEC(RIGHT(F1963,4))-65536,HEX2DEC(RIGHT(F1963,4)))/Codes!$N$2</f>
        <v>3.2</v>
      </c>
      <c r="T1963" s="18">
        <f t="shared" si="548"/>
        <v>80</v>
      </c>
      <c r="U1963" s="1">
        <f t="shared" si="549"/>
        <v>1</v>
      </c>
      <c r="V1963" s="1">
        <f t="shared" si="550"/>
        <v>0</v>
      </c>
      <c r="W1963" s="1" t="str">
        <f t="shared" si="551"/>
        <v>100</v>
      </c>
      <c r="X1963" s="1">
        <f t="shared" si="552"/>
        <v>3</v>
      </c>
      <c r="Y1963" s="1">
        <f t="shared" si="553"/>
        <v>1</v>
      </c>
      <c r="Z1963" s="1" t="str">
        <f>VLOOKUP(BIN2DEC(MID(HEX2BIN(MID(H1963,3,2),8),2,5)),Codes!$E$1:$F$18,2)</f>
        <v>Coin</v>
      </c>
      <c r="AA1963" s="6" t="str">
        <f t="shared" si="554"/>
        <v>0</v>
      </c>
      <c r="AB1963" s="1">
        <f t="shared" si="555"/>
        <v>0</v>
      </c>
      <c r="AC1963" s="1" t="str">
        <f>VLOOKUP(BIN2DEC(RIGHT(HEX2BIN(MID(H1963,6,1),4),1)&amp;LEFT(HEX2BIN(MID(H1963,7,1),4),1)),Codes!$K$1:$L$5,2)</f>
        <v>M</v>
      </c>
      <c r="AD1963" s="1" t="str">
        <f>VLOOKUP(BIN2DEC(RIGHT(HEX2BIN(MID(H1963,7,1),4),3)&amp;LEFT(HEX2BIN(MID(H1963,8,1),4),2)),Codes!$H$2:$I$33,2)</f>
        <v>Coin</v>
      </c>
      <c r="AE1963" s="1" t="str">
        <f t="shared" si="556"/>
        <v>1</v>
      </c>
      <c r="AF1963" s="1" t="str">
        <f t="shared" si="557"/>
        <v>1</v>
      </c>
      <c r="AH1963" s="6">
        <f t="shared" si="558"/>
        <v>36</v>
      </c>
    </row>
    <row r="1964" spans="1:34">
      <c r="A1964" s="3" t="s">
        <v>3009</v>
      </c>
      <c r="B1964" s="1" t="s">
        <v>45</v>
      </c>
      <c r="C1964" s="6" t="s">
        <v>3006</v>
      </c>
      <c r="D1964" s="9" t="s">
        <v>1528</v>
      </c>
      <c r="E1964" s="9" t="s">
        <v>499</v>
      </c>
      <c r="F1964" s="9" t="s">
        <v>1529</v>
      </c>
      <c r="G1964" s="9" t="s">
        <v>3007</v>
      </c>
      <c r="H1964" s="9" t="s">
        <v>3008</v>
      </c>
      <c r="J1964" s="6" t="str">
        <f t="shared" si="542"/>
        <v>001011</v>
      </c>
      <c r="K1964" s="1">
        <f t="shared" si="543"/>
        <v>1</v>
      </c>
      <c r="L1964" s="6" t="str">
        <f t="shared" si="544"/>
        <v>00000</v>
      </c>
      <c r="M1964" s="1">
        <f t="shared" si="545"/>
        <v>4</v>
      </c>
      <c r="N1964" s="6" t="str">
        <f t="shared" si="546"/>
        <v>00</v>
      </c>
      <c r="O1964" s="1">
        <f t="shared" si="547"/>
        <v>1</v>
      </c>
      <c r="P1964" s="1">
        <f>IF(HEX2DEC(LEFT(E1964,4))&gt;=32768,HEX2DEC(LEFT(E1964,4))-65536,HEX2DEC(LEFT(E1964,4)))/Codes!$N$2</f>
        <v>5.2</v>
      </c>
      <c r="Q1964" s="1">
        <f>IF(HEX2DEC(RIGHT(E1964,4))&gt;=32768,HEX2DEC(RIGHT(E1964,4))-65536,HEX2DEC(RIGHT(E1964,4)))/Codes!$N$2</f>
        <v>0</v>
      </c>
      <c r="R1964" s="1">
        <f>IF(HEX2DEC(LEFT(F1964,4))&gt;=32768,HEX2DEC(LEFT(F1964,4))-65536,HEX2DEC(LEFT(F1964,4)))/Codes!$N$2</f>
        <v>0</v>
      </c>
      <c r="S1964" s="1">
        <f>IF(HEX2DEC(RIGHT(F1964,4))&gt;=32768,HEX2DEC(RIGHT(F1964,4))-65536,HEX2DEC(RIGHT(F1964,4)))/Codes!$N$2</f>
        <v>4.8</v>
      </c>
      <c r="T1964" s="18">
        <f t="shared" si="548"/>
        <v>80</v>
      </c>
      <c r="U1964" s="1">
        <f t="shared" si="549"/>
        <v>1</v>
      </c>
      <c r="V1964" s="1">
        <f t="shared" si="550"/>
        <v>0</v>
      </c>
      <c r="W1964" s="1" t="str">
        <f t="shared" si="551"/>
        <v>100</v>
      </c>
      <c r="X1964" s="1">
        <f t="shared" si="552"/>
        <v>3</v>
      </c>
      <c r="Y1964" s="1">
        <f t="shared" si="553"/>
        <v>1</v>
      </c>
      <c r="Z1964" s="1" t="str">
        <f>VLOOKUP(BIN2DEC(MID(HEX2BIN(MID(H1964,3,2),8),2,5)),Codes!$E$1:$F$18,2)</f>
        <v>Coin</v>
      </c>
      <c r="AA1964" s="6" t="str">
        <f t="shared" si="554"/>
        <v>0</v>
      </c>
      <c r="AB1964" s="1">
        <f t="shared" si="555"/>
        <v>0</v>
      </c>
      <c r="AC1964" s="1" t="str">
        <f>VLOOKUP(BIN2DEC(RIGHT(HEX2BIN(MID(H1964,6,1),4),1)&amp;LEFT(HEX2BIN(MID(H1964,7,1),4),1)),Codes!$K$1:$L$5,2)</f>
        <v>M</v>
      </c>
      <c r="AD1964" s="1" t="str">
        <f>VLOOKUP(BIN2DEC(RIGHT(HEX2BIN(MID(H1964,7,1),4),3)&amp;LEFT(HEX2BIN(MID(H1964,8,1),4),2)),Codes!$H$2:$I$33,2)</f>
        <v>Coin</v>
      </c>
      <c r="AE1964" s="1" t="str">
        <f t="shared" si="556"/>
        <v>1</v>
      </c>
      <c r="AF1964" s="1" t="str">
        <f t="shared" si="557"/>
        <v>1</v>
      </c>
      <c r="AH1964" s="6">
        <f t="shared" si="558"/>
        <v>36</v>
      </c>
    </row>
    <row r="1965" spans="1:34">
      <c r="A1965" s="3" t="s">
        <v>3010</v>
      </c>
      <c r="B1965" s="1" t="s">
        <v>45</v>
      </c>
      <c r="C1965" s="6" t="s">
        <v>3011</v>
      </c>
      <c r="D1965" s="9" t="s">
        <v>359</v>
      </c>
      <c r="E1965" s="9" t="s">
        <v>824</v>
      </c>
      <c r="F1965" s="9" t="s">
        <v>3001</v>
      </c>
      <c r="G1965" s="9" t="s">
        <v>3012</v>
      </c>
      <c r="H1965" s="9" t="s">
        <v>3013</v>
      </c>
      <c r="J1965" s="6" t="str">
        <f t="shared" si="542"/>
        <v>001011</v>
      </c>
      <c r="K1965" s="1">
        <f t="shared" si="543"/>
        <v>0</v>
      </c>
      <c r="L1965" s="6" t="str">
        <f t="shared" si="544"/>
        <v>00000</v>
      </c>
      <c r="M1965" s="1">
        <f t="shared" si="545"/>
        <v>23</v>
      </c>
      <c r="N1965" s="6" t="str">
        <f t="shared" si="546"/>
        <v>00</v>
      </c>
      <c r="O1965" s="1">
        <f t="shared" si="547"/>
        <v>20</v>
      </c>
      <c r="P1965" s="1">
        <f>IF(HEX2DEC(LEFT(E1965,4))&gt;=32768,HEX2DEC(LEFT(E1965,4))-65536,HEX2DEC(LEFT(E1965,4)))/Codes!$N$2</f>
        <v>2</v>
      </c>
      <c r="Q1965" s="1">
        <f>IF(HEX2DEC(RIGHT(E1965,4))&gt;=32768,HEX2DEC(RIGHT(E1965,4))-65536,HEX2DEC(RIGHT(E1965,4)))/Codes!$N$2</f>
        <v>0</v>
      </c>
      <c r="R1965" s="1">
        <f>IF(HEX2DEC(LEFT(F1965,4))&gt;=32768,HEX2DEC(LEFT(F1965,4))-65536,HEX2DEC(LEFT(F1965,4)))/Codes!$N$2</f>
        <v>0</v>
      </c>
      <c r="S1965" s="1">
        <f>IF(HEX2DEC(RIGHT(F1965,4))&gt;=32768,HEX2DEC(RIGHT(F1965,4))-65536,HEX2DEC(RIGHT(F1965,4)))/Codes!$N$2</f>
        <v>1</v>
      </c>
      <c r="T1965" s="18">
        <f t="shared" si="548"/>
        <v>90</v>
      </c>
      <c r="U1965" s="1">
        <f t="shared" si="549"/>
        <v>72</v>
      </c>
      <c r="V1965" s="1">
        <f t="shared" si="550"/>
        <v>0</v>
      </c>
      <c r="W1965" s="1" t="str">
        <f t="shared" si="551"/>
        <v>100</v>
      </c>
      <c r="X1965" s="1">
        <f t="shared" si="552"/>
        <v>3</v>
      </c>
      <c r="Y1965" s="1">
        <f t="shared" si="553"/>
        <v>58</v>
      </c>
      <c r="Z1965" s="1" t="str">
        <f>VLOOKUP(BIN2DEC(MID(HEX2BIN(MID(H1965,3,2),8),2,5)),Codes!$E$1:$F$18,2)</f>
        <v>Flame</v>
      </c>
      <c r="AA1965" s="6" t="str">
        <f t="shared" si="554"/>
        <v>0</v>
      </c>
      <c r="AB1965" s="1">
        <f t="shared" si="555"/>
        <v>0</v>
      </c>
      <c r="AC1965" s="1" t="str">
        <f>VLOOKUP(BIN2DEC(RIGHT(HEX2BIN(MID(H1965,6,1),4),1)&amp;LEFT(HEX2BIN(MID(H1965,7,1),4),1)),Codes!$K$1:$L$5,2)</f>
        <v>L</v>
      </c>
      <c r="AD1965" s="1" t="str">
        <f>VLOOKUP(BIN2DEC(RIGHT(HEX2BIN(MID(H1965,7,1),4),3)&amp;LEFT(HEX2BIN(MID(H1965,8,1),4),2)),Codes!$H$2:$I$33,2)</f>
        <v>Burn</v>
      </c>
      <c r="AE1965" s="1" t="str">
        <f t="shared" si="556"/>
        <v>1</v>
      </c>
      <c r="AF1965" s="1" t="str">
        <f t="shared" si="557"/>
        <v>1</v>
      </c>
      <c r="AH1965" s="6">
        <f t="shared" si="558"/>
        <v>72</v>
      </c>
    </row>
    <row r="1966" spans="1:34">
      <c r="A1966" s="3" t="s">
        <v>3014</v>
      </c>
      <c r="B1966" s="1" t="s">
        <v>45</v>
      </c>
      <c r="C1966" s="6" t="s">
        <v>3026</v>
      </c>
      <c r="D1966" s="9" t="s">
        <v>3015</v>
      </c>
      <c r="E1966" s="9" t="s">
        <v>256</v>
      </c>
      <c r="F1966" s="9" t="s">
        <v>91</v>
      </c>
      <c r="G1966" s="9" t="s">
        <v>3016</v>
      </c>
      <c r="H1966" s="9" t="s">
        <v>332</v>
      </c>
      <c r="J1966" s="6" t="str">
        <f t="shared" si="542"/>
        <v>001011</v>
      </c>
      <c r="K1966" s="1">
        <f t="shared" si="543"/>
        <v>0</v>
      </c>
      <c r="L1966" s="6" t="str">
        <f t="shared" si="544"/>
        <v>00000</v>
      </c>
      <c r="M1966" s="1">
        <f t="shared" si="545"/>
        <v>10</v>
      </c>
      <c r="N1966" s="6" t="str">
        <f t="shared" si="546"/>
        <v>00</v>
      </c>
      <c r="O1966" s="1">
        <f t="shared" si="547"/>
        <v>8</v>
      </c>
      <c r="P1966" s="1">
        <f>IF(HEX2DEC(LEFT(E1966,4))&gt;=32768,HEX2DEC(LEFT(E1966,4))-65536,HEX2DEC(LEFT(E1966,4)))/Codes!$N$2</f>
        <v>3.6</v>
      </c>
      <c r="Q1966" s="1">
        <f>IF(HEX2DEC(RIGHT(E1966,4))&gt;=32768,HEX2DEC(RIGHT(E1966,4))-65536,HEX2DEC(RIGHT(E1966,4)))/Codes!$N$2</f>
        <v>0</v>
      </c>
      <c r="R1966" s="1">
        <f>IF(HEX2DEC(LEFT(F1966,4))&gt;=32768,HEX2DEC(LEFT(F1966,4))-65536,HEX2DEC(LEFT(F1966,4)))/Codes!$N$2</f>
        <v>0</v>
      </c>
      <c r="S1966" s="1">
        <f>IF(HEX2DEC(RIGHT(F1966,4))&gt;=32768,HEX2DEC(RIGHT(F1966,4))-65536,HEX2DEC(RIGHT(F1966,4)))/Codes!$N$2</f>
        <v>0</v>
      </c>
      <c r="T1966" s="18">
        <f t="shared" si="548"/>
        <v>90</v>
      </c>
      <c r="U1966" s="1">
        <f t="shared" si="549"/>
        <v>80</v>
      </c>
      <c r="V1966" s="1">
        <f t="shared" si="550"/>
        <v>0</v>
      </c>
      <c r="W1966" s="1" t="str">
        <f t="shared" si="551"/>
        <v>100</v>
      </c>
      <c r="X1966" s="1">
        <f t="shared" si="552"/>
        <v>3</v>
      </c>
      <c r="Y1966" s="1">
        <f t="shared" si="553"/>
        <v>50</v>
      </c>
      <c r="Z1966" s="1" t="str">
        <f>VLOOKUP(BIN2DEC(MID(HEX2BIN(MID(H1966,3,2),8),2,5)),Codes!$E$1:$F$18,2)</f>
        <v>Normal</v>
      </c>
      <c r="AA1966" s="6" t="str">
        <f t="shared" si="554"/>
        <v>0</v>
      </c>
      <c r="AB1966" s="1">
        <f t="shared" si="555"/>
        <v>0</v>
      </c>
      <c r="AC1966" s="1" t="str">
        <f>VLOOKUP(BIN2DEC(RIGHT(HEX2BIN(MID(H1966,6,1),4),1)&amp;LEFT(HEX2BIN(MID(H1966,7,1),4),1)),Codes!$K$1:$L$5,2)</f>
        <v>M</v>
      </c>
      <c r="AD1966" s="1" t="str">
        <f>VLOOKUP(BIN2DEC(RIGHT(HEX2BIN(MID(H1966,7,1),4),3)&amp;LEFT(HEX2BIN(MID(H1966,8,1),4),2)),Codes!$H$2:$I$33,2)</f>
        <v>Kick</v>
      </c>
      <c r="AE1966" s="1" t="str">
        <f t="shared" si="556"/>
        <v>1</v>
      </c>
      <c r="AF1966" s="1" t="str">
        <f t="shared" si="557"/>
        <v>1</v>
      </c>
      <c r="AH1966" s="6">
        <f t="shared" si="558"/>
        <v>34</v>
      </c>
    </row>
    <row r="1967" spans="1:34">
      <c r="A1967" s="3" t="s">
        <v>3017</v>
      </c>
      <c r="B1967" s="1" t="s">
        <v>45</v>
      </c>
      <c r="C1967" s="6" t="s">
        <v>3026</v>
      </c>
      <c r="D1967" s="9" t="s">
        <v>3018</v>
      </c>
      <c r="E1967" s="9" t="s">
        <v>256</v>
      </c>
      <c r="F1967" s="9" t="s">
        <v>91</v>
      </c>
      <c r="G1967" s="9" t="s">
        <v>3016</v>
      </c>
      <c r="H1967" s="9" t="s">
        <v>332</v>
      </c>
      <c r="J1967" s="6" t="str">
        <f t="shared" si="542"/>
        <v>001011</v>
      </c>
      <c r="K1967" s="1">
        <f t="shared" si="543"/>
        <v>1</v>
      </c>
      <c r="L1967" s="6" t="str">
        <f t="shared" si="544"/>
        <v>00000</v>
      </c>
      <c r="M1967" s="1">
        <f t="shared" si="545"/>
        <v>33</v>
      </c>
      <c r="N1967" s="6" t="str">
        <f t="shared" si="546"/>
        <v>00</v>
      </c>
      <c r="O1967" s="1">
        <f t="shared" si="547"/>
        <v>8</v>
      </c>
      <c r="P1967" s="1">
        <f>IF(HEX2DEC(LEFT(E1967,4))&gt;=32768,HEX2DEC(LEFT(E1967,4))-65536,HEX2DEC(LEFT(E1967,4)))/Codes!$N$2</f>
        <v>3.6</v>
      </c>
      <c r="Q1967" s="1">
        <f>IF(HEX2DEC(RIGHT(E1967,4))&gt;=32768,HEX2DEC(RIGHT(E1967,4))-65536,HEX2DEC(RIGHT(E1967,4)))/Codes!$N$2</f>
        <v>0</v>
      </c>
      <c r="R1967" s="1">
        <f>IF(HEX2DEC(LEFT(F1967,4))&gt;=32768,HEX2DEC(LEFT(F1967,4))-65536,HEX2DEC(LEFT(F1967,4)))/Codes!$N$2</f>
        <v>0</v>
      </c>
      <c r="S1967" s="1">
        <f>IF(HEX2DEC(RIGHT(F1967,4))&gt;=32768,HEX2DEC(RIGHT(F1967,4))-65536,HEX2DEC(RIGHT(F1967,4)))/Codes!$N$2</f>
        <v>0</v>
      </c>
      <c r="T1967" s="18">
        <f t="shared" si="548"/>
        <v>90</v>
      </c>
      <c r="U1967" s="1">
        <f t="shared" si="549"/>
        <v>80</v>
      </c>
      <c r="V1967" s="1">
        <f t="shared" si="550"/>
        <v>0</v>
      </c>
      <c r="W1967" s="1" t="str">
        <f t="shared" si="551"/>
        <v>100</v>
      </c>
      <c r="X1967" s="1">
        <f t="shared" si="552"/>
        <v>3</v>
      </c>
      <c r="Y1967" s="1">
        <f t="shared" si="553"/>
        <v>50</v>
      </c>
      <c r="Z1967" s="1" t="str">
        <f>VLOOKUP(BIN2DEC(MID(HEX2BIN(MID(H1967,3,2),8),2,5)),Codes!$E$1:$F$18,2)</f>
        <v>Normal</v>
      </c>
      <c r="AA1967" s="6" t="str">
        <f t="shared" si="554"/>
        <v>0</v>
      </c>
      <c r="AB1967" s="1">
        <f t="shared" si="555"/>
        <v>0</v>
      </c>
      <c r="AC1967" s="1" t="str">
        <f>VLOOKUP(BIN2DEC(RIGHT(HEX2BIN(MID(H1967,6,1),4),1)&amp;LEFT(HEX2BIN(MID(H1967,7,1),4),1)),Codes!$K$1:$L$5,2)</f>
        <v>M</v>
      </c>
      <c r="AD1967" s="1" t="str">
        <f>VLOOKUP(BIN2DEC(RIGHT(HEX2BIN(MID(H1967,7,1),4),3)&amp;LEFT(HEX2BIN(MID(H1967,8,1),4),2)),Codes!$H$2:$I$33,2)</f>
        <v>Kick</v>
      </c>
      <c r="AE1967" s="1" t="str">
        <f t="shared" si="556"/>
        <v>1</v>
      </c>
      <c r="AF1967" s="1" t="str">
        <f t="shared" si="557"/>
        <v>1</v>
      </c>
      <c r="AH1967" s="6">
        <f t="shared" si="558"/>
        <v>34</v>
      </c>
    </row>
    <row r="1968" spans="1:34">
      <c r="A1968" s="3" t="s">
        <v>3019</v>
      </c>
      <c r="B1968" s="1" t="s">
        <v>45</v>
      </c>
      <c r="C1968" s="6" t="s">
        <v>3027</v>
      </c>
      <c r="D1968" s="9" t="s">
        <v>3020</v>
      </c>
      <c r="E1968" s="9" t="s">
        <v>3021</v>
      </c>
      <c r="F1968" s="9" t="s">
        <v>91</v>
      </c>
      <c r="G1968" s="9" t="s">
        <v>3016</v>
      </c>
      <c r="H1968" s="9" t="s">
        <v>332</v>
      </c>
      <c r="J1968" s="6" t="str">
        <f t="shared" si="542"/>
        <v>001011</v>
      </c>
      <c r="K1968" s="1">
        <f t="shared" si="543"/>
        <v>0</v>
      </c>
      <c r="L1968" s="6" t="str">
        <f t="shared" si="544"/>
        <v>00000</v>
      </c>
      <c r="M1968" s="1">
        <f t="shared" si="545"/>
        <v>10</v>
      </c>
      <c r="N1968" s="6" t="str">
        <f t="shared" si="546"/>
        <v>00</v>
      </c>
      <c r="O1968" s="1">
        <f t="shared" si="547"/>
        <v>12</v>
      </c>
      <c r="P1968" s="1">
        <f>IF(HEX2DEC(LEFT(E1968,4))&gt;=32768,HEX2DEC(LEFT(E1968,4))-65536,HEX2DEC(LEFT(E1968,4)))/Codes!$N$2</f>
        <v>5</v>
      </c>
      <c r="Q1968" s="1">
        <f>IF(HEX2DEC(RIGHT(E1968,4))&gt;=32768,HEX2DEC(RIGHT(E1968,4))-65536,HEX2DEC(RIGHT(E1968,4)))/Codes!$N$2</f>
        <v>0</v>
      </c>
      <c r="R1968" s="1">
        <f>IF(HEX2DEC(LEFT(F1968,4))&gt;=32768,HEX2DEC(LEFT(F1968,4))-65536,HEX2DEC(LEFT(F1968,4)))/Codes!$N$2</f>
        <v>0</v>
      </c>
      <c r="S1968" s="1">
        <f>IF(HEX2DEC(RIGHT(F1968,4))&gt;=32768,HEX2DEC(RIGHT(F1968,4))-65536,HEX2DEC(RIGHT(F1968,4)))/Codes!$N$2</f>
        <v>0</v>
      </c>
      <c r="T1968" s="18">
        <f t="shared" si="548"/>
        <v>90</v>
      </c>
      <c r="U1968" s="1">
        <f t="shared" si="549"/>
        <v>80</v>
      </c>
      <c r="V1968" s="1">
        <f t="shared" si="550"/>
        <v>0</v>
      </c>
      <c r="W1968" s="1" t="str">
        <f t="shared" si="551"/>
        <v>100</v>
      </c>
      <c r="X1968" s="1">
        <f t="shared" si="552"/>
        <v>3</v>
      </c>
      <c r="Y1968" s="1">
        <f t="shared" si="553"/>
        <v>50</v>
      </c>
      <c r="Z1968" s="1" t="str">
        <f>VLOOKUP(BIN2DEC(MID(HEX2BIN(MID(H1968,3,2),8),2,5)),Codes!$E$1:$F$18,2)</f>
        <v>Normal</v>
      </c>
      <c r="AA1968" s="6" t="str">
        <f t="shared" si="554"/>
        <v>0</v>
      </c>
      <c r="AB1968" s="1">
        <f t="shared" si="555"/>
        <v>0</v>
      </c>
      <c r="AC1968" s="1" t="str">
        <f>VLOOKUP(BIN2DEC(RIGHT(HEX2BIN(MID(H1968,6,1),4),1)&amp;LEFT(HEX2BIN(MID(H1968,7,1),4),1)),Codes!$K$1:$L$5,2)</f>
        <v>M</v>
      </c>
      <c r="AD1968" s="1" t="str">
        <f>VLOOKUP(BIN2DEC(RIGHT(HEX2BIN(MID(H1968,7,1),4),3)&amp;LEFT(HEX2BIN(MID(H1968,8,1),4),2)),Codes!$H$2:$I$33,2)</f>
        <v>Kick</v>
      </c>
      <c r="AE1968" s="1" t="str">
        <f t="shared" si="556"/>
        <v>1</v>
      </c>
      <c r="AF1968" s="1" t="str">
        <f t="shared" si="557"/>
        <v>1</v>
      </c>
      <c r="AH1968" s="6">
        <f t="shared" si="558"/>
        <v>34</v>
      </c>
    </row>
    <row r="1969" spans="1:34">
      <c r="A1969" s="3" t="s">
        <v>3022</v>
      </c>
      <c r="B1969" s="1" t="s">
        <v>45</v>
      </c>
      <c r="C1969" s="6" t="s">
        <v>3027</v>
      </c>
      <c r="D1969" s="9" t="s">
        <v>3023</v>
      </c>
      <c r="E1969" s="9" t="s">
        <v>3021</v>
      </c>
      <c r="F1969" s="9" t="s">
        <v>91</v>
      </c>
      <c r="G1969" s="9" t="s">
        <v>3016</v>
      </c>
      <c r="H1969" s="9" t="s">
        <v>332</v>
      </c>
      <c r="J1969" s="6" t="str">
        <f t="shared" si="542"/>
        <v>001011</v>
      </c>
      <c r="K1969" s="1">
        <f t="shared" si="543"/>
        <v>1</v>
      </c>
      <c r="L1969" s="6" t="str">
        <f t="shared" si="544"/>
        <v>00000</v>
      </c>
      <c r="M1969" s="1">
        <f t="shared" si="545"/>
        <v>33</v>
      </c>
      <c r="N1969" s="6" t="str">
        <f t="shared" si="546"/>
        <v>00</v>
      </c>
      <c r="O1969" s="1">
        <f t="shared" si="547"/>
        <v>12</v>
      </c>
      <c r="P1969" s="1">
        <f>IF(HEX2DEC(LEFT(E1969,4))&gt;=32768,HEX2DEC(LEFT(E1969,4))-65536,HEX2DEC(LEFT(E1969,4)))/Codes!$N$2</f>
        <v>5</v>
      </c>
      <c r="Q1969" s="1">
        <f>IF(HEX2DEC(RIGHT(E1969,4))&gt;=32768,HEX2DEC(RIGHT(E1969,4))-65536,HEX2DEC(RIGHT(E1969,4)))/Codes!$N$2</f>
        <v>0</v>
      </c>
      <c r="R1969" s="1">
        <f>IF(HEX2DEC(LEFT(F1969,4))&gt;=32768,HEX2DEC(LEFT(F1969,4))-65536,HEX2DEC(LEFT(F1969,4)))/Codes!$N$2</f>
        <v>0</v>
      </c>
      <c r="S1969" s="1">
        <f>IF(HEX2DEC(RIGHT(F1969,4))&gt;=32768,HEX2DEC(RIGHT(F1969,4))-65536,HEX2DEC(RIGHT(F1969,4)))/Codes!$N$2</f>
        <v>0</v>
      </c>
      <c r="T1969" s="18">
        <f t="shared" si="548"/>
        <v>90</v>
      </c>
      <c r="U1969" s="1">
        <f t="shared" si="549"/>
        <v>80</v>
      </c>
      <c r="V1969" s="1">
        <f t="shared" si="550"/>
        <v>0</v>
      </c>
      <c r="W1969" s="1" t="str">
        <f t="shared" si="551"/>
        <v>100</v>
      </c>
      <c r="X1969" s="1">
        <f t="shared" si="552"/>
        <v>3</v>
      </c>
      <c r="Y1969" s="1">
        <f t="shared" si="553"/>
        <v>50</v>
      </c>
      <c r="Z1969" s="1" t="str">
        <f>VLOOKUP(BIN2DEC(MID(HEX2BIN(MID(H1969,3,2),8),2,5)),Codes!$E$1:$F$18,2)</f>
        <v>Normal</v>
      </c>
      <c r="AA1969" s="6" t="str">
        <f t="shared" si="554"/>
        <v>0</v>
      </c>
      <c r="AB1969" s="1">
        <f t="shared" si="555"/>
        <v>0</v>
      </c>
      <c r="AC1969" s="1" t="str">
        <f>VLOOKUP(BIN2DEC(RIGHT(HEX2BIN(MID(H1969,6,1),4),1)&amp;LEFT(HEX2BIN(MID(H1969,7,1),4),1)),Codes!$K$1:$L$5,2)</f>
        <v>M</v>
      </c>
      <c r="AD1969" s="1" t="str">
        <f>VLOOKUP(BIN2DEC(RIGHT(HEX2BIN(MID(H1969,7,1),4),3)&amp;LEFT(HEX2BIN(MID(H1969,8,1),4),2)),Codes!$H$2:$I$33,2)</f>
        <v>Kick</v>
      </c>
      <c r="AE1969" s="1" t="str">
        <f t="shared" si="556"/>
        <v>1</v>
      </c>
      <c r="AF1969" s="1" t="str">
        <f t="shared" si="557"/>
        <v>1</v>
      </c>
      <c r="AH1969" s="6">
        <f t="shared" si="558"/>
        <v>34</v>
      </c>
    </row>
    <row r="1970" spans="1:34">
      <c r="A1970" s="3" t="s">
        <v>3024</v>
      </c>
      <c r="B1970" s="1" t="s">
        <v>45</v>
      </c>
      <c r="C1970" s="6" t="s">
        <v>3027</v>
      </c>
      <c r="D1970" s="9" t="s">
        <v>1242</v>
      </c>
      <c r="E1970" s="9" t="s">
        <v>3025</v>
      </c>
      <c r="F1970" s="9" t="s">
        <v>91</v>
      </c>
      <c r="G1970" s="9" t="s">
        <v>3016</v>
      </c>
      <c r="H1970" s="9" t="s">
        <v>332</v>
      </c>
      <c r="J1970" s="6" t="str">
        <f t="shared" si="542"/>
        <v>001011</v>
      </c>
      <c r="K1970" s="1">
        <f t="shared" si="543"/>
        <v>2</v>
      </c>
      <c r="L1970" s="6" t="str">
        <f t="shared" si="544"/>
        <v>00000</v>
      </c>
      <c r="M1970" s="1">
        <f t="shared" si="545"/>
        <v>0</v>
      </c>
      <c r="N1970" s="6" t="str">
        <f t="shared" si="546"/>
        <v>00</v>
      </c>
      <c r="O1970" s="1">
        <f t="shared" si="547"/>
        <v>12</v>
      </c>
      <c r="P1970" s="1">
        <f>IF(HEX2DEC(LEFT(E1970,4))&gt;=32768,HEX2DEC(LEFT(E1970,4))-65536,HEX2DEC(LEFT(E1970,4)))/Codes!$N$2</f>
        <v>3.76</v>
      </c>
      <c r="Q1970" s="1">
        <f>IF(HEX2DEC(RIGHT(E1970,4))&gt;=32768,HEX2DEC(RIGHT(E1970,4))-65536,HEX2DEC(RIGHT(E1970,4)))/Codes!$N$2</f>
        <v>0</v>
      </c>
      <c r="R1970" s="1">
        <f>IF(HEX2DEC(LEFT(F1970,4))&gt;=32768,HEX2DEC(LEFT(F1970,4))-65536,HEX2DEC(LEFT(F1970,4)))/Codes!$N$2</f>
        <v>0</v>
      </c>
      <c r="S1970" s="1">
        <f>IF(HEX2DEC(RIGHT(F1970,4))&gt;=32768,HEX2DEC(RIGHT(F1970,4))-65536,HEX2DEC(RIGHT(F1970,4)))/Codes!$N$2</f>
        <v>0</v>
      </c>
      <c r="T1970" s="18">
        <f t="shared" si="548"/>
        <v>90</v>
      </c>
      <c r="U1970" s="1">
        <f t="shared" si="549"/>
        <v>80</v>
      </c>
      <c r="V1970" s="1">
        <f t="shared" si="550"/>
        <v>0</v>
      </c>
      <c r="W1970" s="1" t="str">
        <f t="shared" si="551"/>
        <v>100</v>
      </c>
      <c r="X1970" s="1">
        <f t="shared" si="552"/>
        <v>3</v>
      </c>
      <c r="Y1970" s="1">
        <f t="shared" si="553"/>
        <v>50</v>
      </c>
      <c r="Z1970" s="1" t="str">
        <f>VLOOKUP(BIN2DEC(MID(HEX2BIN(MID(H1970,3,2),8),2,5)),Codes!$E$1:$F$18,2)</f>
        <v>Normal</v>
      </c>
      <c r="AA1970" s="6" t="str">
        <f t="shared" si="554"/>
        <v>0</v>
      </c>
      <c r="AB1970" s="1">
        <f t="shared" si="555"/>
        <v>0</v>
      </c>
      <c r="AC1970" s="1" t="str">
        <f>VLOOKUP(BIN2DEC(RIGHT(HEX2BIN(MID(H1970,6,1),4),1)&amp;LEFT(HEX2BIN(MID(H1970,7,1),4),1)),Codes!$K$1:$L$5,2)</f>
        <v>M</v>
      </c>
      <c r="AD1970" s="1" t="str">
        <f>VLOOKUP(BIN2DEC(RIGHT(HEX2BIN(MID(H1970,7,1),4),3)&amp;LEFT(HEX2BIN(MID(H1970,8,1),4),2)),Codes!$H$2:$I$33,2)</f>
        <v>Kick</v>
      </c>
      <c r="AE1970" s="1" t="str">
        <f t="shared" si="556"/>
        <v>1</v>
      </c>
      <c r="AF1970" s="1" t="str">
        <f t="shared" si="557"/>
        <v>1</v>
      </c>
      <c r="AH1970" s="6">
        <f t="shared" si="558"/>
        <v>34</v>
      </c>
    </row>
    <row r="1971" spans="1:34">
      <c r="A1971" s="3" t="s">
        <v>3028</v>
      </c>
      <c r="B1971" s="1" t="s">
        <v>45</v>
      </c>
      <c r="C1971" s="6" t="s">
        <v>3029</v>
      </c>
      <c r="D1971" s="9" t="s">
        <v>3030</v>
      </c>
      <c r="E1971" s="9" t="s">
        <v>3021</v>
      </c>
      <c r="F1971" s="9" t="s">
        <v>91</v>
      </c>
      <c r="G1971" s="9" t="s">
        <v>3016</v>
      </c>
      <c r="H1971" s="9" t="s">
        <v>332</v>
      </c>
      <c r="J1971" s="6" t="str">
        <f t="shared" si="542"/>
        <v>001011</v>
      </c>
      <c r="K1971" s="1">
        <f t="shared" si="543"/>
        <v>0</v>
      </c>
      <c r="L1971" s="6" t="str">
        <f t="shared" si="544"/>
        <v>00000</v>
      </c>
      <c r="M1971" s="1">
        <f t="shared" si="545"/>
        <v>10</v>
      </c>
      <c r="N1971" s="6" t="str">
        <f t="shared" si="546"/>
        <v>00</v>
      </c>
      <c r="O1971" s="1">
        <f t="shared" si="547"/>
        <v>9</v>
      </c>
      <c r="P1971" s="1">
        <f>IF(HEX2DEC(LEFT(E1971,4))&gt;=32768,HEX2DEC(LEFT(E1971,4))-65536,HEX2DEC(LEFT(E1971,4)))/Codes!$N$2</f>
        <v>5</v>
      </c>
      <c r="Q1971" s="1">
        <f>IF(HEX2DEC(RIGHT(E1971,4))&gt;=32768,HEX2DEC(RIGHT(E1971,4))-65536,HEX2DEC(RIGHT(E1971,4)))/Codes!$N$2</f>
        <v>0</v>
      </c>
      <c r="R1971" s="1">
        <f>IF(HEX2DEC(LEFT(F1971,4))&gt;=32768,HEX2DEC(LEFT(F1971,4))-65536,HEX2DEC(LEFT(F1971,4)))/Codes!$N$2</f>
        <v>0</v>
      </c>
      <c r="S1971" s="1">
        <f>IF(HEX2DEC(RIGHT(F1971,4))&gt;=32768,HEX2DEC(RIGHT(F1971,4))-65536,HEX2DEC(RIGHT(F1971,4)))/Codes!$N$2</f>
        <v>0</v>
      </c>
      <c r="T1971" s="18">
        <f t="shared" si="548"/>
        <v>90</v>
      </c>
      <c r="U1971" s="1">
        <f t="shared" si="549"/>
        <v>80</v>
      </c>
      <c r="V1971" s="1">
        <f t="shared" si="550"/>
        <v>0</v>
      </c>
      <c r="W1971" s="1" t="str">
        <f t="shared" si="551"/>
        <v>100</v>
      </c>
      <c r="X1971" s="1">
        <f t="shared" si="552"/>
        <v>3</v>
      </c>
      <c r="Y1971" s="1">
        <f t="shared" si="553"/>
        <v>50</v>
      </c>
      <c r="Z1971" s="1" t="str">
        <f>VLOOKUP(BIN2DEC(MID(HEX2BIN(MID(H1971,3,2),8),2,5)),Codes!$E$1:$F$18,2)</f>
        <v>Normal</v>
      </c>
      <c r="AA1971" s="6" t="str">
        <f t="shared" si="554"/>
        <v>0</v>
      </c>
      <c r="AB1971" s="1">
        <f t="shared" si="555"/>
        <v>0</v>
      </c>
      <c r="AC1971" s="1" t="str">
        <f>VLOOKUP(BIN2DEC(RIGHT(HEX2BIN(MID(H1971,6,1),4),1)&amp;LEFT(HEX2BIN(MID(H1971,7,1),4),1)),Codes!$K$1:$L$5,2)</f>
        <v>M</v>
      </c>
      <c r="AD1971" s="1" t="str">
        <f>VLOOKUP(BIN2DEC(RIGHT(HEX2BIN(MID(H1971,7,1),4),3)&amp;LEFT(HEX2BIN(MID(H1971,8,1),4),2)),Codes!$H$2:$I$33,2)</f>
        <v>Kick</v>
      </c>
      <c r="AE1971" s="1" t="str">
        <f t="shared" si="556"/>
        <v>1</v>
      </c>
      <c r="AF1971" s="1" t="str">
        <f t="shared" si="557"/>
        <v>1</v>
      </c>
      <c r="AH1971" s="6">
        <f t="shared" si="558"/>
        <v>34</v>
      </c>
    </row>
    <row r="1972" spans="1:34">
      <c r="A1972" s="3" t="s">
        <v>3031</v>
      </c>
      <c r="B1972" s="1" t="s">
        <v>45</v>
      </c>
      <c r="C1972" s="6" t="s">
        <v>3029</v>
      </c>
      <c r="D1972" s="9" t="s">
        <v>3032</v>
      </c>
      <c r="E1972" s="9" t="s">
        <v>3021</v>
      </c>
      <c r="F1972" s="9" t="s">
        <v>91</v>
      </c>
      <c r="G1972" s="9" t="s">
        <v>3016</v>
      </c>
      <c r="H1972" s="9" t="s">
        <v>332</v>
      </c>
      <c r="J1972" s="6" t="str">
        <f t="shared" si="542"/>
        <v>001011</v>
      </c>
      <c r="K1972" s="1">
        <f t="shared" si="543"/>
        <v>1</v>
      </c>
      <c r="L1972" s="6" t="str">
        <f t="shared" si="544"/>
        <v>00000</v>
      </c>
      <c r="M1972" s="1">
        <f t="shared" si="545"/>
        <v>33</v>
      </c>
      <c r="N1972" s="6" t="str">
        <f t="shared" si="546"/>
        <v>00</v>
      </c>
      <c r="O1972" s="1">
        <f t="shared" si="547"/>
        <v>9</v>
      </c>
      <c r="P1972" s="1">
        <f>IF(HEX2DEC(LEFT(E1972,4))&gt;=32768,HEX2DEC(LEFT(E1972,4))-65536,HEX2DEC(LEFT(E1972,4)))/Codes!$N$2</f>
        <v>5</v>
      </c>
      <c r="Q1972" s="1">
        <f>IF(HEX2DEC(RIGHT(E1972,4))&gt;=32768,HEX2DEC(RIGHT(E1972,4))-65536,HEX2DEC(RIGHT(E1972,4)))/Codes!$N$2</f>
        <v>0</v>
      </c>
      <c r="R1972" s="1">
        <f>IF(HEX2DEC(LEFT(F1972,4))&gt;=32768,HEX2DEC(LEFT(F1972,4))-65536,HEX2DEC(LEFT(F1972,4)))/Codes!$N$2</f>
        <v>0</v>
      </c>
      <c r="S1972" s="1">
        <f>IF(HEX2DEC(RIGHT(F1972,4))&gt;=32768,HEX2DEC(RIGHT(F1972,4))-65536,HEX2DEC(RIGHT(F1972,4)))/Codes!$N$2</f>
        <v>0</v>
      </c>
      <c r="T1972" s="18">
        <f t="shared" si="548"/>
        <v>90</v>
      </c>
      <c r="U1972" s="1">
        <f t="shared" si="549"/>
        <v>80</v>
      </c>
      <c r="V1972" s="1">
        <f t="shared" si="550"/>
        <v>0</v>
      </c>
      <c r="W1972" s="1" t="str">
        <f t="shared" si="551"/>
        <v>100</v>
      </c>
      <c r="X1972" s="1">
        <f t="shared" si="552"/>
        <v>3</v>
      </c>
      <c r="Y1972" s="1">
        <f t="shared" si="553"/>
        <v>50</v>
      </c>
      <c r="Z1972" s="1" t="str">
        <f>VLOOKUP(BIN2DEC(MID(HEX2BIN(MID(H1972,3,2),8),2,5)),Codes!$E$1:$F$18,2)</f>
        <v>Normal</v>
      </c>
      <c r="AA1972" s="6" t="str">
        <f t="shared" si="554"/>
        <v>0</v>
      </c>
      <c r="AB1972" s="1">
        <f t="shared" si="555"/>
        <v>0</v>
      </c>
      <c r="AC1972" s="1" t="str">
        <f>VLOOKUP(BIN2DEC(RIGHT(HEX2BIN(MID(H1972,6,1),4),1)&amp;LEFT(HEX2BIN(MID(H1972,7,1),4),1)),Codes!$K$1:$L$5,2)</f>
        <v>M</v>
      </c>
      <c r="AD1972" s="1" t="str">
        <f>VLOOKUP(BIN2DEC(RIGHT(HEX2BIN(MID(H1972,7,1),4),3)&amp;LEFT(HEX2BIN(MID(H1972,8,1),4),2)),Codes!$H$2:$I$33,2)</f>
        <v>Kick</v>
      </c>
      <c r="AE1972" s="1" t="str">
        <f t="shared" si="556"/>
        <v>1</v>
      </c>
      <c r="AF1972" s="1" t="str">
        <f t="shared" si="557"/>
        <v>1</v>
      </c>
      <c r="AH1972" s="6">
        <f t="shared" si="558"/>
        <v>34</v>
      </c>
    </row>
    <row r="1973" spans="1:34">
      <c r="A1973" s="3" t="s">
        <v>3033</v>
      </c>
      <c r="B1973" s="1" t="s">
        <v>45</v>
      </c>
      <c r="C1973" s="6" t="s">
        <v>3029</v>
      </c>
      <c r="D1973" s="9" t="s">
        <v>253</v>
      </c>
      <c r="E1973" s="9" t="s">
        <v>3025</v>
      </c>
      <c r="F1973" s="9" t="s">
        <v>91</v>
      </c>
      <c r="G1973" s="9" t="s">
        <v>3016</v>
      </c>
      <c r="H1973" s="9" t="s">
        <v>332</v>
      </c>
      <c r="J1973" s="6" t="str">
        <f t="shared" si="542"/>
        <v>001011</v>
      </c>
      <c r="K1973" s="1">
        <f t="shared" si="543"/>
        <v>2</v>
      </c>
      <c r="L1973" s="6" t="str">
        <f t="shared" si="544"/>
        <v>00000</v>
      </c>
      <c r="M1973" s="1">
        <f t="shared" si="545"/>
        <v>0</v>
      </c>
      <c r="N1973" s="6" t="str">
        <f t="shared" si="546"/>
        <v>00</v>
      </c>
      <c r="O1973" s="1">
        <f t="shared" si="547"/>
        <v>9</v>
      </c>
      <c r="P1973" s="1">
        <f>IF(HEX2DEC(LEFT(E1973,4))&gt;=32768,HEX2DEC(LEFT(E1973,4))-65536,HEX2DEC(LEFT(E1973,4)))/Codes!$N$2</f>
        <v>3.76</v>
      </c>
      <c r="Q1973" s="1">
        <f>IF(HEX2DEC(RIGHT(E1973,4))&gt;=32768,HEX2DEC(RIGHT(E1973,4))-65536,HEX2DEC(RIGHT(E1973,4)))/Codes!$N$2</f>
        <v>0</v>
      </c>
      <c r="R1973" s="1">
        <f>IF(HEX2DEC(LEFT(F1973,4))&gt;=32768,HEX2DEC(LEFT(F1973,4))-65536,HEX2DEC(LEFT(F1973,4)))/Codes!$N$2</f>
        <v>0</v>
      </c>
      <c r="S1973" s="1">
        <f>IF(HEX2DEC(RIGHT(F1973,4))&gt;=32768,HEX2DEC(RIGHT(F1973,4))-65536,HEX2DEC(RIGHT(F1973,4)))/Codes!$N$2</f>
        <v>0</v>
      </c>
      <c r="T1973" s="18">
        <f t="shared" si="548"/>
        <v>90</v>
      </c>
      <c r="U1973" s="1">
        <f t="shared" si="549"/>
        <v>80</v>
      </c>
      <c r="V1973" s="1">
        <f t="shared" si="550"/>
        <v>0</v>
      </c>
      <c r="W1973" s="1" t="str">
        <f t="shared" si="551"/>
        <v>100</v>
      </c>
      <c r="X1973" s="1">
        <f t="shared" si="552"/>
        <v>3</v>
      </c>
      <c r="Y1973" s="1">
        <f t="shared" si="553"/>
        <v>50</v>
      </c>
      <c r="Z1973" s="1" t="str">
        <f>VLOOKUP(BIN2DEC(MID(HEX2BIN(MID(H1973,3,2),8),2,5)),Codes!$E$1:$F$18,2)</f>
        <v>Normal</v>
      </c>
      <c r="AA1973" s="6" t="str">
        <f t="shared" si="554"/>
        <v>0</v>
      </c>
      <c r="AB1973" s="1">
        <f t="shared" si="555"/>
        <v>0</v>
      </c>
      <c r="AC1973" s="1" t="str">
        <f>VLOOKUP(BIN2DEC(RIGHT(HEX2BIN(MID(H1973,6,1),4),1)&amp;LEFT(HEX2BIN(MID(H1973,7,1),4),1)),Codes!$K$1:$L$5,2)</f>
        <v>M</v>
      </c>
      <c r="AD1973" s="1" t="str">
        <f>VLOOKUP(BIN2DEC(RIGHT(HEX2BIN(MID(H1973,7,1),4),3)&amp;LEFT(HEX2BIN(MID(H1973,8,1),4),2)),Codes!$H$2:$I$33,2)</f>
        <v>Kick</v>
      </c>
      <c r="AE1973" s="1" t="str">
        <f t="shared" si="556"/>
        <v>1</v>
      </c>
      <c r="AF1973" s="1" t="str">
        <f t="shared" si="557"/>
        <v>1</v>
      </c>
      <c r="AH1973" s="6">
        <f t="shared" si="558"/>
        <v>34</v>
      </c>
    </row>
    <row r="1974" spans="1:34">
      <c r="A1974" s="3" t="s">
        <v>3034</v>
      </c>
      <c r="B1974" s="1" t="s">
        <v>45</v>
      </c>
      <c r="C1974" s="6" t="s">
        <v>3035</v>
      </c>
      <c r="D1974" s="9" t="s">
        <v>3020</v>
      </c>
      <c r="E1974" s="9" t="s">
        <v>3021</v>
      </c>
      <c r="F1974" s="9" t="s">
        <v>91</v>
      </c>
      <c r="G1974" s="9" t="s">
        <v>3016</v>
      </c>
      <c r="H1974" s="9" t="s">
        <v>332</v>
      </c>
      <c r="J1974" s="6" t="str">
        <f t="shared" si="542"/>
        <v>001011</v>
      </c>
      <c r="K1974" s="1">
        <f t="shared" si="543"/>
        <v>0</v>
      </c>
      <c r="L1974" s="6" t="str">
        <f t="shared" si="544"/>
        <v>00000</v>
      </c>
      <c r="M1974" s="1">
        <f t="shared" si="545"/>
        <v>10</v>
      </c>
      <c r="N1974" s="6" t="str">
        <f t="shared" si="546"/>
        <v>00</v>
      </c>
      <c r="O1974" s="1">
        <f t="shared" si="547"/>
        <v>12</v>
      </c>
      <c r="P1974" s="1">
        <f>IF(HEX2DEC(LEFT(E1974,4))&gt;=32768,HEX2DEC(LEFT(E1974,4))-65536,HEX2DEC(LEFT(E1974,4)))/Codes!$N$2</f>
        <v>5</v>
      </c>
      <c r="Q1974" s="1">
        <f>IF(HEX2DEC(RIGHT(E1974,4))&gt;=32768,HEX2DEC(RIGHT(E1974,4))-65536,HEX2DEC(RIGHT(E1974,4)))/Codes!$N$2</f>
        <v>0</v>
      </c>
      <c r="R1974" s="1">
        <f>IF(HEX2DEC(LEFT(F1974,4))&gt;=32768,HEX2DEC(LEFT(F1974,4))-65536,HEX2DEC(LEFT(F1974,4)))/Codes!$N$2</f>
        <v>0</v>
      </c>
      <c r="S1974" s="1">
        <f>IF(HEX2DEC(RIGHT(F1974,4))&gt;=32768,HEX2DEC(RIGHT(F1974,4))-65536,HEX2DEC(RIGHT(F1974,4)))/Codes!$N$2</f>
        <v>0</v>
      </c>
      <c r="T1974" s="18">
        <f t="shared" si="548"/>
        <v>90</v>
      </c>
      <c r="U1974" s="1">
        <f t="shared" si="549"/>
        <v>80</v>
      </c>
      <c r="V1974" s="1">
        <f t="shared" si="550"/>
        <v>0</v>
      </c>
      <c r="W1974" s="1" t="str">
        <f t="shared" si="551"/>
        <v>100</v>
      </c>
      <c r="X1974" s="1">
        <f t="shared" si="552"/>
        <v>3</v>
      </c>
      <c r="Y1974" s="1">
        <f t="shared" si="553"/>
        <v>50</v>
      </c>
      <c r="Z1974" s="1" t="str">
        <f>VLOOKUP(BIN2DEC(MID(HEX2BIN(MID(H1974,3,2),8),2,5)),Codes!$E$1:$F$18,2)</f>
        <v>Normal</v>
      </c>
      <c r="AA1974" s="6" t="str">
        <f t="shared" si="554"/>
        <v>0</v>
      </c>
      <c r="AB1974" s="1">
        <f t="shared" si="555"/>
        <v>0</v>
      </c>
      <c r="AC1974" s="1" t="str">
        <f>VLOOKUP(BIN2DEC(RIGHT(HEX2BIN(MID(H1974,6,1),4),1)&amp;LEFT(HEX2BIN(MID(H1974,7,1),4),1)),Codes!$K$1:$L$5,2)</f>
        <v>M</v>
      </c>
      <c r="AD1974" s="1" t="str">
        <f>VLOOKUP(BIN2DEC(RIGHT(HEX2BIN(MID(H1974,7,1),4),3)&amp;LEFT(HEX2BIN(MID(H1974,8,1),4),2)),Codes!$H$2:$I$33,2)</f>
        <v>Kick</v>
      </c>
      <c r="AE1974" s="1" t="str">
        <f t="shared" si="556"/>
        <v>1</v>
      </c>
      <c r="AF1974" s="1" t="str">
        <f t="shared" si="557"/>
        <v>1</v>
      </c>
      <c r="AH1974" s="6">
        <f t="shared" si="558"/>
        <v>34</v>
      </c>
    </row>
    <row r="1975" spans="1:34">
      <c r="A1975" s="3" t="s">
        <v>3036</v>
      </c>
      <c r="B1975" s="1" t="s">
        <v>45</v>
      </c>
      <c r="C1975" s="6" t="s">
        <v>3035</v>
      </c>
      <c r="D1975" s="9" t="s">
        <v>3023</v>
      </c>
      <c r="E1975" s="9" t="s">
        <v>3021</v>
      </c>
      <c r="F1975" s="9" t="s">
        <v>91</v>
      </c>
      <c r="G1975" s="9" t="s">
        <v>3016</v>
      </c>
      <c r="H1975" s="9" t="s">
        <v>332</v>
      </c>
      <c r="J1975" s="6" t="str">
        <f t="shared" si="542"/>
        <v>001011</v>
      </c>
      <c r="K1975" s="1">
        <f t="shared" si="543"/>
        <v>1</v>
      </c>
      <c r="L1975" s="6" t="str">
        <f t="shared" si="544"/>
        <v>00000</v>
      </c>
      <c r="M1975" s="1">
        <f t="shared" si="545"/>
        <v>33</v>
      </c>
      <c r="N1975" s="6" t="str">
        <f t="shared" si="546"/>
        <v>00</v>
      </c>
      <c r="O1975" s="1">
        <f t="shared" si="547"/>
        <v>12</v>
      </c>
      <c r="P1975" s="1">
        <f>IF(HEX2DEC(LEFT(E1975,4))&gt;=32768,HEX2DEC(LEFT(E1975,4))-65536,HEX2DEC(LEFT(E1975,4)))/Codes!$N$2</f>
        <v>5</v>
      </c>
      <c r="Q1975" s="1">
        <f>IF(HEX2DEC(RIGHT(E1975,4))&gt;=32768,HEX2DEC(RIGHT(E1975,4))-65536,HEX2DEC(RIGHT(E1975,4)))/Codes!$N$2</f>
        <v>0</v>
      </c>
      <c r="R1975" s="1">
        <f>IF(HEX2DEC(LEFT(F1975,4))&gt;=32768,HEX2DEC(LEFT(F1975,4))-65536,HEX2DEC(LEFT(F1975,4)))/Codes!$N$2</f>
        <v>0</v>
      </c>
      <c r="S1975" s="1">
        <f>IF(HEX2DEC(RIGHT(F1975,4))&gt;=32768,HEX2DEC(RIGHT(F1975,4))-65536,HEX2DEC(RIGHT(F1975,4)))/Codes!$N$2</f>
        <v>0</v>
      </c>
      <c r="T1975" s="18">
        <f t="shared" si="548"/>
        <v>90</v>
      </c>
      <c r="U1975" s="1">
        <f t="shared" si="549"/>
        <v>80</v>
      </c>
      <c r="V1975" s="1">
        <f t="shared" si="550"/>
        <v>0</v>
      </c>
      <c r="W1975" s="1" t="str">
        <f t="shared" si="551"/>
        <v>100</v>
      </c>
      <c r="X1975" s="1">
        <f t="shared" si="552"/>
        <v>3</v>
      </c>
      <c r="Y1975" s="1">
        <f t="shared" si="553"/>
        <v>50</v>
      </c>
      <c r="Z1975" s="1" t="str">
        <f>VLOOKUP(BIN2DEC(MID(HEX2BIN(MID(H1975,3,2),8),2,5)),Codes!$E$1:$F$18,2)</f>
        <v>Normal</v>
      </c>
      <c r="AA1975" s="6" t="str">
        <f t="shared" si="554"/>
        <v>0</v>
      </c>
      <c r="AB1975" s="1">
        <f t="shared" si="555"/>
        <v>0</v>
      </c>
      <c r="AC1975" s="1" t="str">
        <f>VLOOKUP(BIN2DEC(RIGHT(HEX2BIN(MID(H1975,6,1),4),1)&amp;LEFT(HEX2BIN(MID(H1975,7,1),4),1)),Codes!$K$1:$L$5,2)</f>
        <v>M</v>
      </c>
      <c r="AD1975" s="1" t="str">
        <f>VLOOKUP(BIN2DEC(RIGHT(HEX2BIN(MID(H1975,7,1),4),3)&amp;LEFT(HEX2BIN(MID(H1975,8,1),4),2)),Codes!$H$2:$I$33,2)</f>
        <v>Kick</v>
      </c>
      <c r="AE1975" s="1" t="str">
        <f t="shared" si="556"/>
        <v>1</v>
      </c>
      <c r="AF1975" s="1" t="str">
        <f t="shared" si="557"/>
        <v>1</v>
      </c>
      <c r="AH1975" s="6">
        <f t="shared" si="558"/>
        <v>34</v>
      </c>
    </row>
    <row r="1976" spans="1:34">
      <c r="A1976" s="3" t="s">
        <v>3037</v>
      </c>
      <c r="B1976" s="1" t="s">
        <v>45</v>
      </c>
      <c r="C1976" s="6" t="s">
        <v>3035</v>
      </c>
      <c r="D1976" s="9" t="s">
        <v>1242</v>
      </c>
      <c r="E1976" s="9" t="s">
        <v>3025</v>
      </c>
      <c r="F1976" s="9" t="s">
        <v>91</v>
      </c>
      <c r="G1976" s="9" t="s">
        <v>3016</v>
      </c>
      <c r="H1976" s="9" t="s">
        <v>332</v>
      </c>
      <c r="J1976" s="6" t="str">
        <f t="shared" si="542"/>
        <v>001011</v>
      </c>
      <c r="K1976" s="1">
        <f t="shared" si="543"/>
        <v>2</v>
      </c>
      <c r="L1976" s="6" t="str">
        <f t="shared" si="544"/>
        <v>00000</v>
      </c>
      <c r="M1976" s="1">
        <f t="shared" si="545"/>
        <v>0</v>
      </c>
      <c r="N1976" s="6" t="str">
        <f t="shared" si="546"/>
        <v>00</v>
      </c>
      <c r="O1976" s="1">
        <f t="shared" si="547"/>
        <v>12</v>
      </c>
      <c r="P1976" s="1">
        <f>IF(HEX2DEC(LEFT(E1976,4))&gt;=32768,HEX2DEC(LEFT(E1976,4))-65536,HEX2DEC(LEFT(E1976,4)))/Codes!$N$2</f>
        <v>3.76</v>
      </c>
      <c r="Q1976" s="1">
        <f>IF(HEX2DEC(RIGHT(E1976,4))&gt;=32768,HEX2DEC(RIGHT(E1976,4))-65536,HEX2DEC(RIGHT(E1976,4)))/Codes!$N$2</f>
        <v>0</v>
      </c>
      <c r="R1976" s="1">
        <f>IF(HEX2DEC(LEFT(F1976,4))&gt;=32768,HEX2DEC(LEFT(F1976,4))-65536,HEX2DEC(LEFT(F1976,4)))/Codes!$N$2</f>
        <v>0</v>
      </c>
      <c r="S1976" s="1">
        <f>IF(HEX2DEC(RIGHT(F1976,4))&gt;=32768,HEX2DEC(RIGHT(F1976,4))-65536,HEX2DEC(RIGHT(F1976,4)))/Codes!$N$2</f>
        <v>0</v>
      </c>
      <c r="T1976" s="18">
        <f t="shared" si="548"/>
        <v>90</v>
      </c>
      <c r="U1976" s="1">
        <f t="shared" si="549"/>
        <v>80</v>
      </c>
      <c r="V1976" s="1">
        <f t="shared" si="550"/>
        <v>0</v>
      </c>
      <c r="W1976" s="1" t="str">
        <f t="shared" si="551"/>
        <v>100</v>
      </c>
      <c r="X1976" s="1">
        <f t="shared" si="552"/>
        <v>3</v>
      </c>
      <c r="Y1976" s="1">
        <f t="shared" si="553"/>
        <v>50</v>
      </c>
      <c r="Z1976" s="1" t="str">
        <f>VLOOKUP(BIN2DEC(MID(HEX2BIN(MID(H1976,3,2),8),2,5)),Codes!$E$1:$F$18,2)</f>
        <v>Normal</v>
      </c>
      <c r="AA1976" s="6" t="str">
        <f t="shared" si="554"/>
        <v>0</v>
      </c>
      <c r="AB1976" s="1">
        <f t="shared" si="555"/>
        <v>0</v>
      </c>
      <c r="AC1976" s="1" t="str">
        <f>VLOOKUP(BIN2DEC(RIGHT(HEX2BIN(MID(H1976,6,1),4),1)&amp;LEFT(HEX2BIN(MID(H1976,7,1),4),1)),Codes!$K$1:$L$5,2)</f>
        <v>M</v>
      </c>
      <c r="AD1976" s="1" t="str">
        <f>VLOOKUP(BIN2DEC(RIGHT(HEX2BIN(MID(H1976,7,1),4),3)&amp;LEFT(HEX2BIN(MID(H1976,8,1),4),2)),Codes!$H$2:$I$33,2)</f>
        <v>Kick</v>
      </c>
      <c r="AE1976" s="1" t="str">
        <f t="shared" si="556"/>
        <v>1</v>
      </c>
      <c r="AF1976" s="1" t="str">
        <f t="shared" si="557"/>
        <v>1</v>
      </c>
      <c r="AH1976" s="6">
        <f t="shared" si="558"/>
        <v>34</v>
      </c>
    </row>
    <row r="1977" spans="1:34">
      <c r="A1977" s="3" t="s">
        <v>3038</v>
      </c>
      <c r="B1977" s="1" t="s">
        <v>45</v>
      </c>
      <c r="C1977" s="6" t="s">
        <v>1055</v>
      </c>
      <c r="D1977" s="9" t="s">
        <v>1590</v>
      </c>
      <c r="E1977" s="9" t="s">
        <v>824</v>
      </c>
      <c r="F1977" s="9" t="s">
        <v>91</v>
      </c>
      <c r="G1977" s="9" t="s">
        <v>1591</v>
      </c>
      <c r="H1977" s="9" t="s">
        <v>1592</v>
      </c>
      <c r="J1977" s="6" t="str">
        <f t="shared" si="542"/>
        <v>001011</v>
      </c>
      <c r="K1977" s="1">
        <f t="shared" si="543"/>
        <v>0</v>
      </c>
      <c r="L1977" s="6" t="str">
        <f t="shared" si="544"/>
        <v>00000</v>
      </c>
      <c r="M1977" s="1">
        <f t="shared" si="545"/>
        <v>0</v>
      </c>
      <c r="N1977" s="6" t="str">
        <f t="shared" si="546"/>
        <v>00</v>
      </c>
      <c r="O1977" s="1">
        <f t="shared" si="547"/>
        <v>6</v>
      </c>
      <c r="P1977" s="1">
        <f>IF(HEX2DEC(LEFT(E1977,4))&gt;=32768,HEX2DEC(LEFT(E1977,4))-65536,HEX2DEC(LEFT(E1977,4)))/Codes!$N$2</f>
        <v>2</v>
      </c>
      <c r="Q1977" s="1">
        <f>IF(HEX2DEC(RIGHT(E1977,4))&gt;=32768,HEX2DEC(RIGHT(E1977,4))-65536,HEX2DEC(RIGHT(E1977,4)))/Codes!$N$2</f>
        <v>0</v>
      </c>
      <c r="R1977" s="1">
        <f>IF(HEX2DEC(LEFT(F1977,4))&gt;=32768,HEX2DEC(LEFT(F1977,4))-65536,HEX2DEC(LEFT(F1977,4)))/Codes!$N$2</f>
        <v>0</v>
      </c>
      <c r="S1977" s="1">
        <f>IF(HEX2DEC(RIGHT(F1977,4))&gt;=32768,HEX2DEC(RIGHT(F1977,4))-65536,HEX2DEC(RIGHT(F1977,4)))/Codes!$N$2</f>
        <v>0</v>
      </c>
      <c r="T1977" s="18">
        <f t="shared" si="548"/>
        <v>361</v>
      </c>
      <c r="U1977" s="1">
        <f t="shared" si="549"/>
        <v>25</v>
      </c>
      <c r="V1977" s="1">
        <f t="shared" si="550"/>
        <v>0</v>
      </c>
      <c r="W1977" s="1" t="str">
        <f t="shared" si="551"/>
        <v>000</v>
      </c>
      <c r="X1977" s="1">
        <f t="shared" si="552"/>
        <v>0</v>
      </c>
      <c r="Y1977" s="1">
        <f t="shared" si="553"/>
        <v>5</v>
      </c>
      <c r="Z1977" s="1" t="str">
        <f>VLOOKUP(BIN2DEC(MID(HEX2BIN(MID(H1977,3,2),8),2,5)),Codes!$E$1:$F$18,2)</f>
        <v>Flame</v>
      </c>
      <c r="AA1977" s="6" t="str">
        <f t="shared" si="554"/>
        <v>1</v>
      </c>
      <c r="AB1977" s="1">
        <f t="shared" si="555"/>
        <v>0</v>
      </c>
      <c r="AC1977" s="1" t="str">
        <f>VLOOKUP(BIN2DEC(RIGHT(HEX2BIN(MID(H1977,6,1),4),1)&amp;LEFT(HEX2BIN(MID(H1977,7,1),4),1)),Codes!$K$1:$L$5,2)</f>
        <v>S</v>
      </c>
      <c r="AD1977" s="1" t="str">
        <f>VLOOKUP(BIN2DEC(RIGHT(HEX2BIN(MID(H1977,7,1),4),3)&amp;LEFT(HEX2BIN(MID(H1977,8,1),4),2)),Codes!$H$2:$I$33,2)</f>
        <v>Burn</v>
      </c>
      <c r="AE1977" s="1" t="str">
        <f t="shared" si="556"/>
        <v>1</v>
      </c>
      <c r="AF1977" s="1" t="str">
        <f t="shared" si="557"/>
        <v>1</v>
      </c>
      <c r="AH1977" s="6">
        <f t="shared" si="558"/>
        <v>8</v>
      </c>
    </row>
    <row r="1978" spans="1:34">
      <c r="A1978" s="3" t="s">
        <v>3039</v>
      </c>
      <c r="B1978" s="1" t="s">
        <v>45</v>
      </c>
      <c r="C1978" s="6" t="s">
        <v>267</v>
      </c>
      <c r="D1978" s="9" t="s">
        <v>1594</v>
      </c>
      <c r="E1978" s="9" t="s">
        <v>1595</v>
      </c>
      <c r="F1978" s="9" t="s">
        <v>91</v>
      </c>
      <c r="G1978" s="9" t="s">
        <v>1596</v>
      </c>
      <c r="H1978" s="9" t="s">
        <v>259</v>
      </c>
      <c r="J1978" s="6" t="str">
        <f t="shared" si="542"/>
        <v>001011</v>
      </c>
      <c r="K1978" s="1">
        <f t="shared" si="543"/>
        <v>0</v>
      </c>
      <c r="L1978" s="6" t="str">
        <f t="shared" si="544"/>
        <v>00000</v>
      </c>
      <c r="M1978" s="1">
        <f t="shared" si="545"/>
        <v>9</v>
      </c>
      <c r="N1978" s="6" t="str">
        <f t="shared" si="546"/>
        <v>00</v>
      </c>
      <c r="O1978" s="1">
        <f t="shared" si="547"/>
        <v>3</v>
      </c>
      <c r="P1978" s="1">
        <f>IF(HEX2DEC(LEFT(E1978,4))&gt;=32768,HEX2DEC(LEFT(E1978,4))-65536,HEX2DEC(LEFT(E1978,4)))/Codes!$N$2</f>
        <v>3.6</v>
      </c>
      <c r="Q1978" s="1">
        <f>IF(HEX2DEC(RIGHT(E1978,4))&gt;=32768,HEX2DEC(RIGHT(E1978,4))-65536,HEX2DEC(RIGHT(E1978,4)))/Codes!$N$2</f>
        <v>2.4</v>
      </c>
      <c r="R1978" s="1">
        <f>IF(HEX2DEC(LEFT(F1978,4))&gt;=32768,HEX2DEC(LEFT(F1978,4))-65536,HEX2DEC(LEFT(F1978,4)))/Codes!$N$2</f>
        <v>0</v>
      </c>
      <c r="S1978" s="1">
        <f>IF(HEX2DEC(RIGHT(F1978,4))&gt;=32768,HEX2DEC(RIGHT(F1978,4))-65536,HEX2DEC(RIGHT(F1978,4)))/Codes!$N$2</f>
        <v>0</v>
      </c>
      <c r="T1978" s="18">
        <f t="shared" si="548"/>
        <v>83</v>
      </c>
      <c r="U1978" s="1">
        <f t="shared" si="549"/>
        <v>100</v>
      </c>
      <c r="V1978" s="1">
        <f t="shared" si="550"/>
        <v>116</v>
      </c>
      <c r="W1978" s="1" t="str">
        <f t="shared" si="551"/>
        <v>100</v>
      </c>
      <c r="X1978" s="1">
        <f t="shared" si="552"/>
        <v>3</v>
      </c>
      <c r="Y1978" s="1">
        <f t="shared" si="553"/>
        <v>0</v>
      </c>
      <c r="Z1978" s="1" t="str">
        <f>VLOOKUP(BIN2DEC(MID(HEX2BIN(MID(H1978,3,2),8),2,5)),Codes!$E$1:$F$18,2)</f>
        <v>Normal</v>
      </c>
      <c r="AA1978" s="6" t="str">
        <f t="shared" si="554"/>
        <v>0</v>
      </c>
      <c r="AB1978" s="1">
        <f t="shared" si="555"/>
        <v>0</v>
      </c>
      <c r="AC1978" s="1" t="str">
        <f>VLOOKUP(BIN2DEC(RIGHT(HEX2BIN(MID(H1978,6,1),4),1)&amp;LEFT(HEX2BIN(MID(H1978,7,1),4),1)),Codes!$K$1:$L$5,2)</f>
        <v>S</v>
      </c>
      <c r="AD1978" s="1" t="str">
        <f>VLOOKUP(BIN2DEC(RIGHT(HEX2BIN(MID(H1978,7,1),4),3)&amp;LEFT(HEX2BIN(MID(H1978,8,1),4),2)),Codes!$H$2:$I$33,2)</f>
        <v>Punch</v>
      </c>
      <c r="AE1978" s="1" t="str">
        <f t="shared" si="556"/>
        <v>1</v>
      </c>
      <c r="AF1978" s="1" t="str">
        <f t="shared" si="557"/>
        <v>1</v>
      </c>
      <c r="AH1978" s="6">
        <f t="shared" si="558"/>
        <v>1</v>
      </c>
    </row>
    <row r="1979" spans="1:34">
      <c r="A1979" s="3" t="s">
        <v>3040</v>
      </c>
      <c r="B1979" s="1" t="s">
        <v>45</v>
      </c>
      <c r="C1979" s="6" t="s">
        <v>267</v>
      </c>
      <c r="D1979" s="9" t="s">
        <v>1598</v>
      </c>
      <c r="E1979" s="9" t="s">
        <v>1599</v>
      </c>
      <c r="F1979" s="9" t="s">
        <v>91</v>
      </c>
      <c r="G1979" s="9" t="s">
        <v>1596</v>
      </c>
      <c r="H1979" s="9" t="s">
        <v>259</v>
      </c>
      <c r="J1979" s="6" t="str">
        <f t="shared" si="542"/>
        <v>001011</v>
      </c>
      <c r="K1979" s="1">
        <f t="shared" si="543"/>
        <v>1</v>
      </c>
      <c r="L1979" s="6" t="str">
        <f t="shared" si="544"/>
        <v>00000</v>
      </c>
      <c r="M1979" s="1">
        <f t="shared" si="545"/>
        <v>8</v>
      </c>
      <c r="N1979" s="6" t="str">
        <f t="shared" si="546"/>
        <v>00</v>
      </c>
      <c r="O1979" s="1">
        <f t="shared" si="547"/>
        <v>3</v>
      </c>
      <c r="P1979" s="1">
        <f>IF(HEX2DEC(LEFT(E1979,4))&gt;=32768,HEX2DEC(LEFT(E1979,4))-65536,HEX2DEC(LEFT(E1979,4)))/Codes!$N$2</f>
        <v>2.4</v>
      </c>
      <c r="Q1979" s="1">
        <f>IF(HEX2DEC(RIGHT(E1979,4))&gt;=32768,HEX2DEC(RIGHT(E1979,4))-65536,HEX2DEC(RIGHT(E1979,4)))/Codes!$N$2</f>
        <v>1.2</v>
      </c>
      <c r="R1979" s="1">
        <f>IF(HEX2DEC(LEFT(F1979,4))&gt;=32768,HEX2DEC(LEFT(F1979,4))-65536,HEX2DEC(LEFT(F1979,4)))/Codes!$N$2</f>
        <v>0</v>
      </c>
      <c r="S1979" s="1">
        <f>IF(HEX2DEC(RIGHT(F1979,4))&gt;=32768,HEX2DEC(RIGHT(F1979,4))-65536,HEX2DEC(RIGHT(F1979,4)))/Codes!$N$2</f>
        <v>0</v>
      </c>
      <c r="T1979" s="18">
        <f t="shared" si="548"/>
        <v>83</v>
      </c>
      <c r="U1979" s="1">
        <f t="shared" si="549"/>
        <v>100</v>
      </c>
      <c r="V1979" s="1">
        <f t="shared" si="550"/>
        <v>116</v>
      </c>
      <c r="W1979" s="1" t="str">
        <f t="shared" si="551"/>
        <v>100</v>
      </c>
      <c r="X1979" s="1">
        <f t="shared" si="552"/>
        <v>3</v>
      </c>
      <c r="Y1979" s="1">
        <f t="shared" si="553"/>
        <v>0</v>
      </c>
      <c r="Z1979" s="1" t="str">
        <f>VLOOKUP(BIN2DEC(MID(HEX2BIN(MID(H1979,3,2),8),2,5)),Codes!$E$1:$F$18,2)</f>
        <v>Normal</v>
      </c>
      <c r="AA1979" s="6" t="str">
        <f t="shared" si="554"/>
        <v>0</v>
      </c>
      <c r="AB1979" s="1">
        <f t="shared" si="555"/>
        <v>0</v>
      </c>
      <c r="AC1979" s="1" t="str">
        <f>VLOOKUP(BIN2DEC(RIGHT(HEX2BIN(MID(H1979,6,1),4),1)&amp;LEFT(HEX2BIN(MID(H1979,7,1),4),1)),Codes!$K$1:$L$5,2)</f>
        <v>S</v>
      </c>
      <c r="AD1979" s="1" t="str">
        <f>VLOOKUP(BIN2DEC(RIGHT(HEX2BIN(MID(H1979,7,1),4),3)&amp;LEFT(HEX2BIN(MID(H1979,8,1),4),2)),Codes!$H$2:$I$33,2)</f>
        <v>Punch</v>
      </c>
      <c r="AE1979" s="1" t="str">
        <f t="shared" si="556"/>
        <v>1</v>
      </c>
      <c r="AF1979" s="1" t="str">
        <f t="shared" si="557"/>
        <v>1</v>
      </c>
      <c r="AH1979" s="6">
        <f t="shared" si="558"/>
        <v>1</v>
      </c>
    </row>
    <row r="1980" spans="1:34">
      <c r="A1980" s="3" t="s">
        <v>3041</v>
      </c>
      <c r="B1980" s="1" t="s">
        <v>45</v>
      </c>
      <c r="C1980" s="6" t="s">
        <v>267</v>
      </c>
      <c r="D1980" s="9" t="s">
        <v>1601</v>
      </c>
      <c r="E1980" s="9" t="s">
        <v>212</v>
      </c>
      <c r="F1980" s="9" t="s">
        <v>91</v>
      </c>
      <c r="G1980" s="9" t="s">
        <v>1602</v>
      </c>
      <c r="H1980" s="9" t="s">
        <v>259</v>
      </c>
      <c r="J1980" s="6" t="str">
        <f t="shared" si="542"/>
        <v>001011</v>
      </c>
      <c r="K1980" s="1">
        <f t="shared" si="543"/>
        <v>2</v>
      </c>
      <c r="L1980" s="6" t="str">
        <f t="shared" si="544"/>
        <v>00000</v>
      </c>
      <c r="M1980" s="1">
        <f t="shared" si="545"/>
        <v>31</v>
      </c>
      <c r="N1980" s="6" t="str">
        <f t="shared" si="546"/>
        <v>00</v>
      </c>
      <c r="O1980" s="1">
        <f t="shared" si="547"/>
        <v>3</v>
      </c>
      <c r="P1980" s="1">
        <f>IF(HEX2DEC(LEFT(E1980,4))&gt;=32768,HEX2DEC(LEFT(E1980,4))-65536,HEX2DEC(LEFT(E1980,4)))/Codes!$N$2</f>
        <v>2.8</v>
      </c>
      <c r="Q1980" s="1">
        <f>IF(HEX2DEC(RIGHT(E1980,4))&gt;=32768,HEX2DEC(RIGHT(E1980,4))-65536,HEX2DEC(RIGHT(E1980,4)))/Codes!$N$2</f>
        <v>0</v>
      </c>
      <c r="R1980" s="1">
        <f>IF(HEX2DEC(LEFT(F1980,4))&gt;=32768,HEX2DEC(LEFT(F1980,4))-65536,HEX2DEC(LEFT(F1980,4)))/Codes!$N$2</f>
        <v>0</v>
      </c>
      <c r="S1980" s="1">
        <f>IF(HEX2DEC(RIGHT(F1980,4))&gt;=32768,HEX2DEC(RIGHT(F1980,4))-65536,HEX2DEC(RIGHT(F1980,4)))/Codes!$N$2</f>
        <v>0</v>
      </c>
      <c r="T1980" s="18">
        <f t="shared" si="548"/>
        <v>85</v>
      </c>
      <c r="U1980" s="1">
        <f t="shared" si="549"/>
        <v>100</v>
      </c>
      <c r="V1980" s="1">
        <f t="shared" si="550"/>
        <v>116</v>
      </c>
      <c r="W1980" s="1" t="str">
        <f t="shared" si="551"/>
        <v>100</v>
      </c>
      <c r="X1980" s="1">
        <f t="shared" si="552"/>
        <v>3</v>
      </c>
      <c r="Y1980" s="1">
        <f t="shared" si="553"/>
        <v>0</v>
      </c>
      <c r="Z1980" s="1" t="str">
        <f>VLOOKUP(BIN2DEC(MID(HEX2BIN(MID(H1980,3,2),8),2,5)),Codes!$E$1:$F$18,2)</f>
        <v>Normal</v>
      </c>
      <c r="AA1980" s="6" t="str">
        <f t="shared" si="554"/>
        <v>0</v>
      </c>
      <c r="AB1980" s="1">
        <f t="shared" si="555"/>
        <v>0</v>
      </c>
      <c r="AC1980" s="1" t="str">
        <f>VLOOKUP(BIN2DEC(RIGHT(HEX2BIN(MID(H1980,6,1),4),1)&amp;LEFT(HEX2BIN(MID(H1980,7,1),4),1)),Codes!$K$1:$L$5,2)</f>
        <v>S</v>
      </c>
      <c r="AD1980" s="1" t="str">
        <f>VLOOKUP(BIN2DEC(RIGHT(HEX2BIN(MID(H1980,7,1),4),3)&amp;LEFT(HEX2BIN(MID(H1980,8,1),4),2)),Codes!$H$2:$I$33,2)</f>
        <v>Punch</v>
      </c>
      <c r="AE1980" s="1" t="str">
        <f t="shared" si="556"/>
        <v>1</v>
      </c>
      <c r="AF1980" s="1" t="str">
        <f t="shared" si="557"/>
        <v>1</v>
      </c>
      <c r="AH1980" s="6">
        <f t="shared" si="558"/>
        <v>1</v>
      </c>
    </row>
    <row r="1981" spans="1:34">
      <c r="A1981" s="3" t="s">
        <v>3042</v>
      </c>
      <c r="B1981" s="1" t="s">
        <v>45</v>
      </c>
      <c r="C1981" s="6" t="s">
        <v>268</v>
      </c>
      <c r="D1981" s="9" t="s">
        <v>1604</v>
      </c>
      <c r="E1981" s="9" t="s">
        <v>1595</v>
      </c>
      <c r="F1981" s="9" t="s">
        <v>91</v>
      </c>
      <c r="G1981" s="9" t="s">
        <v>1596</v>
      </c>
      <c r="H1981" s="9" t="s">
        <v>259</v>
      </c>
      <c r="J1981" s="6" t="str">
        <f t="shared" si="542"/>
        <v>001011</v>
      </c>
      <c r="K1981" s="1">
        <f t="shared" si="543"/>
        <v>0</v>
      </c>
      <c r="L1981" s="6" t="str">
        <f t="shared" si="544"/>
        <v>00000</v>
      </c>
      <c r="M1981" s="1">
        <f t="shared" si="545"/>
        <v>32</v>
      </c>
      <c r="N1981" s="6" t="str">
        <f t="shared" si="546"/>
        <v>00</v>
      </c>
      <c r="O1981" s="1">
        <f t="shared" si="547"/>
        <v>2</v>
      </c>
      <c r="P1981" s="1">
        <f>IF(HEX2DEC(LEFT(E1981,4))&gt;=32768,HEX2DEC(LEFT(E1981,4))-65536,HEX2DEC(LEFT(E1981,4)))/Codes!$N$2</f>
        <v>3.6</v>
      </c>
      <c r="Q1981" s="1">
        <f>IF(HEX2DEC(RIGHT(E1981,4))&gt;=32768,HEX2DEC(RIGHT(E1981,4))-65536,HEX2DEC(RIGHT(E1981,4)))/Codes!$N$2</f>
        <v>2.4</v>
      </c>
      <c r="R1981" s="1">
        <f>IF(HEX2DEC(LEFT(F1981,4))&gt;=32768,HEX2DEC(LEFT(F1981,4))-65536,HEX2DEC(LEFT(F1981,4)))/Codes!$N$2</f>
        <v>0</v>
      </c>
      <c r="S1981" s="1">
        <f>IF(HEX2DEC(RIGHT(F1981,4))&gt;=32768,HEX2DEC(RIGHT(F1981,4))-65536,HEX2DEC(RIGHT(F1981,4)))/Codes!$N$2</f>
        <v>0</v>
      </c>
      <c r="T1981" s="18">
        <f t="shared" si="548"/>
        <v>83</v>
      </c>
      <c r="U1981" s="1">
        <f t="shared" si="549"/>
        <v>100</v>
      </c>
      <c r="V1981" s="1">
        <f t="shared" si="550"/>
        <v>116</v>
      </c>
      <c r="W1981" s="1" t="str">
        <f t="shared" si="551"/>
        <v>100</v>
      </c>
      <c r="X1981" s="1">
        <f t="shared" si="552"/>
        <v>3</v>
      </c>
      <c r="Y1981" s="1">
        <f t="shared" si="553"/>
        <v>0</v>
      </c>
      <c r="Z1981" s="1" t="str">
        <f>VLOOKUP(BIN2DEC(MID(HEX2BIN(MID(H1981,3,2),8),2,5)),Codes!$E$1:$F$18,2)</f>
        <v>Normal</v>
      </c>
      <c r="AA1981" s="6" t="str">
        <f t="shared" si="554"/>
        <v>0</v>
      </c>
      <c r="AB1981" s="1">
        <f t="shared" si="555"/>
        <v>0</v>
      </c>
      <c r="AC1981" s="1" t="str">
        <f>VLOOKUP(BIN2DEC(RIGHT(HEX2BIN(MID(H1981,6,1),4),1)&amp;LEFT(HEX2BIN(MID(H1981,7,1),4),1)),Codes!$K$1:$L$5,2)</f>
        <v>S</v>
      </c>
      <c r="AD1981" s="1" t="str">
        <f>VLOOKUP(BIN2DEC(RIGHT(HEX2BIN(MID(H1981,7,1),4),3)&amp;LEFT(HEX2BIN(MID(H1981,8,1),4),2)),Codes!$H$2:$I$33,2)</f>
        <v>Punch</v>
      </c>
      <c r="AE1981" s="1" t="str">
        <f t="shared" si="556"/>
        <v>1</v>
      </c>
      <c r="AF1981" s="1" t="str">
        <f t="shared" si="557"/>
        <v>1</v>
      </c>
      <c r="AH1981" s="6">
        <f t="shared" si="558"/>
        <v>1</v>
      </c>
    </row>
    <row r="1982" spans="1:34">
      <c r="A1982" s="3" t="s">
        <v>3043</v>
      </c>
      <c r="B1982" s="1" t="s">
        <v>45</v>
      </c>
      <c r="C1982" s="6" t="s">
        <v>268</v>
      </c>
      <c r="D1982" s="9" t="s">
        <v>1606</v>
      </c>
      <c r="E1982" s="9" t="s">
        <v>1599</v>
      </c>
      <c r="F1982" s="9" t="s">
        <v>91</v>
      </c>
      <c r="G1982" s="9" t="s">
        <v>1596</v>
      </c>
      <c r="H1982" s="9" t="s">
        <v>259</v>
      </c>
      <c r="J1982" s="6" t="str">
        <f t="shared" si="542"/>
        <v>001011</v>
      </c>
      <c r="K1982" s="1">
        <f t="shared" si="543"/>
        <v>1</v>
      </c>
      <c r="L1982" s="6" t="str">
        <f t="shared" si="544"/>
        <v>00000</v>
      </c>
      <c r="M1982" s="1">
        <f t="shared" si="545"/>
        <v>31</v>
      </c>
      <c r="N1982" s="6" t="str">
        <f t="shared" si="546"/>
        <v>00</v>
      </c>
      <c r="O1982" s="1">
        <f t="shared" si="547"/>
        <v>2</v>
      </c>
      <c r="P1982" s="1">
        <f>IF(HEX2DEC(LEFT(E1982,4))&gt;=32768,HEX2DEC(LEFT(E1982,4))-65536,HEX2DEC(LEFT(E1982,4)))/Codes!$N$2</f>
        <v>2.4</v>
      </c>
      <c r="Q1982" s="1">
        <f>IF(HEX2DEC(RIGHT(E1982,4))&gt;=32768,HEX2DEC(RIGHT(E1982,4))-65536,HEX2DEC(RIGHT(E1982,4)))/Codes!$N$2</f>
        <v>1.2</v>
      </c>
      <c r="R1982" s="1">
        <f>IF(HEX2DEC(LEFT(F1982,4))&gt;=32768,HEX2DEC(LEFT(F1982,4))-65536,HEX2DEC(LEFT(F1982,4)))/Codes!$N$2</f>
        <v>0</v>
      </c>
      <c r="S1982" s="1">
        <f>IF(HEX2DEC(RIGHT(F1982,4))&gt;=32768,HEX2DEC(RIGHT(F1982,4))-65536,HEX2DEC(RIGHT(F1982,4)))/Codes!$N$2</f>
        <v>0</v>
      </c>
      <c r="T1982" s="18">
        <f t="shared" si="548"/>
        <v>83</v>
      </c>
      <c r="U1982" s="1">
        <f t="shared" si="549"/>
        <v>100</v>
      </c>
      <c r="V1982" s="1">
        <f t="shared" si="550"/>
        <v>116</v>
      </c>
      <c r="W1982" s="1" t="str">
        <f t="shared" si="551"/>
        <v>100</v>
      </c>
      <c r="X1982" s="1">
        <f t="shared" si="552"/>
        <v>3</v>
      </c>
      <c r="Y1982" s="1">
        <f t="shared" si="553"/>
        <v>0</v>
      </c>
      <c r="Z1982" s="1" t="str">
        <f>VLOOKUP(BIN2DEC(MID(HEX2BIN(MID(H1982,3,2),8),2,5)),Codes!$E$1:$F$18,2)</f>
        <v>Normal</v>
      </c>
      <c r="AA1982" s="6" t="str">
        <f t="shared" si="554"/>
        <v>0</v>
      </c>
      <c r="AB1982" s="1">
        <f t="shared" si="555"/>
        <v>0</v>
      </c>
      <c r="AC1982" s="1" t="str">
        <f>VLOOKUP(BIN2DEC(RIGHT(HEX2BIN(MID(H1982,6,1),4),1)&amp;LEFT(HEX2BIN(MID(H1982,7,1),4),1)),Codes!$K$1:$L$5,2)</f>
        <v>S</v>
      </c>
      <c r="AD1982" s="1" t="str">
        <f>VLOOKUP(BIN2DEC(RIGHT(HEX2BIN(MID(H1982,7,1),4),3)&amp;LEFT(HEX2BIN(MID(H1982,8,1),4),2)),Codes!$H$2:$I$33,2)</f>
        <v>Punch</v>
      </c>
      <c r="AE1982" s="1" t="str">
        <f t="shared" si="556"/>
        <v>1</v>
      </c>
      <c r="AF1982" s="1" t="str">
        <f t="shared" si="557"/>
        <v>1</v>
      </c>
      <c r="AH1982" s="6">
        <f t="shared" si="558"/>
        <v>1</v>
      </c>
    </row>
    <row r="1983" spans="1:34">
      <c r="A1983" s="3" t="s">
        <v>3044</v>
      </c>
      <c r="B1983" s="1" t="s">
        <v>45</v>
      </c>
      <c r="C1983" s="6" t="s">
        <v>268</v>
      </c>
      <c r="D1983" s="9" t="s">
        <v>1608</v>
      </c>
      <c r="E1983" s="9" t="s">
        <v>212</v>
      </c>
      <c r="F1983" s="9" t="s">
        <v>91</v>
      </c>
      <c r="G1983" s="9" t="s">
        <v>1602</v>
      </c>
      <c r="H1983" s="9" t="s">
        <v>259</v>
      </c>
      <c r="J1983" s="6" t="str">
        <f t="shared" si="542"/>
        <v>001011</v>
      </c>
      <c r="K1983" s="1">
        <f t="shared" si="543"/>
        <v>2</v>
      </c>
      <c r="L1983" s="6" t="str">
        <f t="shared" si="544"/>
        <v>00000</v>
      </c>
      <c r="M1983" s="1">
        <f t="shared" si="545"/>
        <v>8</v>
      </c>
      <c r="N1983" s="6" t="str">
        <f t="shared" si="546"/>
        <v>00</v>
      </c>
      <c r="O1983" s="1">
        <f t="shared" si="547"/>
        <v>2</v>
      </c>
      <c r="P1983" s="1">
        <f>IF(HEX2DEC(LEFT(E1983,4))&gt;=32768,HEX2DEC(LEFT(E1983,4))-65536,HEX2DEC(LEFT(E1983,4)))/Codes!$N$2</f>
        <v>2.8</v>
      </c>
      <c r="Q1983" s="1">
        <f>IF(HEX2DEC(RIGHT(E1983,4))&gt;=32768,HEX2DEC(RIGHT(E1983,4))-65536,HEX2DEC(RIGHT(E1983,4)))/Codes!$N$2</f>
        <v>0</v>
      </c>
      <c r="R1983" s="1">
        <f>IF(HEX2DEC(LEFT(F1983,4))&gt;=32768,HEX2DEC(LEFT(F1983,4))-65536,HEX2DEC(LEFT(F1983,4)))/Codes!$N$2</f>
        <v>0</v>
      </c>
      <c r="S1983" s="1">
        <f>IF(HEX2DEC(RIGHT(F1983,4))&gt;=32768,HEX2DEC(RIGHT(F1983,4))-65536,HEX2DEC(RIGHT(F1983,4)))/Codes!$N$2</f>
        <v>0</v>
      </c>
      <c r="T1983" s="18">
        <f t="shared" si="548"/>
        <v>85</v>
      </c>
      <c r="U1983" s="1">
        <f t="shared" si="549"/>
        <v>100</v>
      </c>
      <c r="V1983" s="1">
        <f t="shared" si="550"/>
        <v>116</v>
      </c>
      <c r="W1983" s="1" t="str">
        <f t="shared" si="551"/>
        <v>100</v>
      </c>
      <c r="X1983" s="1">
        <f t="shared" si="552"/>
        <v>3</v>
      </c>
      <c r="Y1983" s="1">
        <f t="shared" si="553"/>
        <v>0</v>
      </c>
      <c r="Z1983" s="1" t="str">
        <f>VLOOKUP(BIN2DEC(MID(HEX2BIN(MID(H1983,3,2),8),2,5)),Codes!$E$1:$F$18,2)</f>
        <v>Normal</v>
      </c>
      <c r="AA1983" s="6" t="str">
        <f t="shared" si="554"/>
        <v>0</v>
      </c>
      <c r="AB1983" s="1">
        <f t="shared" si="555"/>
        <v>0</v>
      </c>
      <c r="AC1983" s="1" t="str">
        <f>VLOOKUP(BIN2DEC(RIGHT(HEX2BIN(MID(H1983,6,1),4),1)&amp;LEFT(HEX2BIN(MID(H1983,7,1),4),1)),Codes!$K$1:$L$5,2)</f>
        <v>S</v>
      </c>
      <c r="AD1983" s="1" t="str">
        <f>VLOOKUP(BIN2DEC(RIGHT(HEX2BIN(MID(H1983,7,1),4),3)&amp;LEFT(HEX2BIN(MID(H1983,8,1),4),2)),Codes!$H$2:$I$33,2)</f>
        <v>Punch</v>
      </c>
      <c r="AE1983" s="1" t="str">
        <f t="shared" si="556"/>
        <v>1</v>
      </c>
      <c r="AF1983" s="1" t="str">
        <f t="shared" si="557"/>
        <v>1</v>
      </c>
      <c r="AH1983" s="6">
        <f t="shared" si="558"/>
        <v>1</v>
      </c>
    </row>
    <row r="1984" spans="1:34">
      <c r="A1984" s="3" t="s">
        <v>3045</v>
      </c>
      <c r="B1984" s="1" t="s">
        <v>45</v>
      </c>
      <c r="C1984" s="6" t="s">
        <v>1093</v>
      </c>
      <c r="D1984" s="9" t="s">
        <v>1559</v>
      </c>
      <c r="E1984" s="9" t="s">
        <v>232</v>
      </c>
      <c r="F1984" s="9" t="s">
        <v>3046</v>
      </c>
      <c r="G1984" s="9" t="s">
        <v>139</v>
      </c>
      <c r="H1984" s="9" t="s">
        <v>163</v>
      </c>
      <c r="J1984" s="6" t="str">
        <f t="shared" si="542"/>
        <v>001011</v>
      </c>
      <c r="K1984" s="1">
        <f t="shared" si="543"/>
        <v>0</v>
      </c>
      <c r="L1984" s="6" t="str">
        <f t="shared" si="544"/>
        <v>00000</v>
      </c>
      <c r="M1984" s="1">
        <f t="shared" si="545"/>
        <v>0</v>
      </c>
      <c r="N1984" s="6" t="str">
        <f t="shared" si="546"/>
        <v>00</v>
      </c>
      <c r="O1984" s="1">
        <f t="shared" si="547"/>
        <v>5</v>
      </c>
      <c r="P1984" s="1">
        <f>IF(HEX2DEC(LEFT(E1984,4))&gt;=32768,HEX2DEC(LEFT(E1984,4))-65536,HEX2DEC(LEFT(E1984,4)))/Codes!$N$2</f>
        <v>4.8</v>
      </c>
      <c r="Q1984" s="1">
        <f>IF(HEX2DEC(RIGHT(E1984,4))&gt;=32768,HEX2DEC(RIGHT(E1984,4))-65536,HEX2DEC(RIGHT(E1984,4)))/Codes!$N$2</f>
        <v>0</v>
      </c>
      <c r="R1984" s="1">
        <f>IF(HEX2DEC(LEFT(F1984,4))&gt;=32768,HEX2DEC(LEFT(F1984,4))-65536,HEX2DEC(LEFT(F1984,4)))/Codes!$N$2</f>
        <v>6.4</v>
      </c>
      <c r="S1984" s="1">
        <f>IF(HEX2DEC(RIGHT(F1984,4))&gt;=32768,HEX2DEC(RIGHT(F1984,4))-65536,HEX2DEC(RIGHT(F1984,4)))/Codes!$N$2</f>
        <v>8.4</v>
      </c>
      <c r="T1984" s="18">
        <f t="shared" si="548"/>
        <v>361</v>
      </c>
      <c r="U1984" s="1">
        <f t="shared" si="549"/>
        <v>100</v>
      </c>
      <c r="V1984" s="1">
        <f t="shared" si="550"/>
        <v>0</v>
      </c>
      <c r="W1984" s="1" t="str">
        <f t="shared" si="551"/>
        <v>100</v>
      </c>
      <c r="X1984" s="1">
        <f t="shared" si="552"/>
        <v>3</v>
      </c>
      <c r="Y1984" s="1">
        <f t="shared" si="553"/>
        <v>10</v>
      </c>
      <c r="Z1984" s="1" t="str">
        <f>VLOOKUP(BIN2DEC(MID(HEX2BIN(MID(H1984,3,2),8),2,5)),Codes!$E$1:$F$18,2)</f>
        <v>Normal</v>
      </c>
      <c r="AA1984" s="6" t="str">
        <f t="shared" si="554"/>
        <v>0</v>
      </c>
      <c r="AB1984" s="1">
        <f t="shared" si="555"/>
        <v>0</v>
      </c>
      <c r="AC1984" s="1" t="str">
        <f>VLOOKUP(BIN2DEC(RIGHT(HEX2BIN(MID(H1984,6,1),4),1)&amp;LEFT(HEX2BIN(MID(H1984,7,1),4),1)),Codes!$K$1:$L$5,2)</f>
        <v>M</v>
      </c>
      <c r="AD1984" s="1" t="str">
        <f>VLOOKUP(BIN2DEC(RIGHT(HEX2BIN(MID(H1984,7,1),4),3)&amp;LEFT(HEX2BIN(MID(H1984,8,1),4),2)),Codes!$H$2:$I$33,2)</f>
        <v>Kick</v>
      </c>
      <c r="AE1984" s="1" t="str">
        <f t="shared" si="556"/>
        <v>1</v>
      </c>
      <c r="AF1984" s="1" t="str">
        <f t="shared" si="557"/>
        <v>1</v>
      </c>
      <c r="AH1984" s="6">
        <f t="shared" si="558"/>
        <v>34</v>
      </c>
    </row>
    <row r="1985" spans="1:34">
      <c r="A1985" s="3" t="s">
        <v>3047</v>
      </c>
      <c r="B1985" s="1" t="s">
        <v>45</v>
      </c>
      <c r="C1985" s="6" t="s">
        <v>3048</v>
      </c>
      <c r="D1985" s="9" t="s">
        <v>255</v>
      </c>
      <c r="E1985" s="9" t="s">
        <v>207</v>
      </c>
      <c r="F1985" s="9" t="s">
        <v>3049</v>
      </c>
      <c r="G1985" s="9" t="s">
        <v>139</v>
      </c>
      <c r="H1985" s="9" t="s">
        <v>3050</v>
      </c>
      <c r="J1985" s="6" t="str">
        <f t="shared" ref="J1985:J2048" si="559">LEFT(HEX2BIN(LEFT(D1985,2),8),6)</f>
        <v>001011</v>
      </c>
      <c r="K1985" s="1">
        <f t="shared" ref="K1985:K2048" si="560">BIN2DEC(MID(HEX2BIN(MID(D1985,2,2),8),3,3))</f>
        <v>0</v>
      </c>
      <c r="L1985" s="6" t="str">
        <f t="shared" ref="L1985:L2048" si="561">MID(HEX2BIN(MID(D1985,3,2),8),2,5)</f>
        <v>00000</v>
      </c>
      <c r="M1985" s="1">
        <f t="shared" ref="M1985:M2048" si="562">ROUNDDOWN(HEX2DEC(MID(D1985,4,3))/8,0)</f>
        <v>0</v>
      </c>
      <c r="N1985" s="6" t="str">
        <f t="shared" ref="N1985:N2048" si="563">MID(HEX2BIN(MID(D1985,6,1),4),2,2)</f>
        <v>00</v>
      </c>
      <c r="O1985" s="1">
        <f t="shared" ref="O1985:O2048" si="564">HEX2DEC(MID(D1985,7,2))</f>
        <v>2</v>
      </c>
      <c r="P1985" s="1">
        <f>IF(HEX2DEC(LEFT(E1985,4))&gt;=32768,HEX2DEC(LEFT(E1985,4))-65536,HEX2DEC(LEFT(E1985,4)))/Codes!$N$2</f>
        <v>4</v>
      </c>
      <c r="Q1985" s="1">
        <f>IF(HEX2DEC(RIGHT(E1985,4))&gt;=32768,HEX2DEC(RIGHT(E1985,4))-65536,HEX2DEC(RIGHT(E1985,4)))/Codes!$N$2</f>
        <v>0</v>
      </c>
      <c r="R1985" s="1">
        <f>IF(HEX2DEC(LEFT(F1985,4))&gt;=32768,HEX2DEC(LEFT(F1985,4))-65536,HEX2DEC(LEFT(F1985,4)))/Codes!$N$2</f>
        <v>8</v>
      </c>
      <c r="S1985" s="1">
        <f>IF(HEX2DEC(RIGHT(F1985,4))&gt;=32768,HEX2DEC(RIGHT(F1985,4))-65536,HEX2DEC(RIGHT(F1985,4)))/Codes!$N$2</f>
        <v>8</v>
      </c>
      <c r="T1985" s="18">
        <f t="shared" ref="T1985:T2048" si="565">ROUNDDOWN(HEX2DEC(LEFT(G1985,3))/8,0)</f>
        <v>361</v>
      </c>
      <c r="U1985" s="1">
        <f t="shared" ref="U1985:U2048" si="566">ROUNDDOWN(HEX2DEC(MID(G1985,3,3))/4,0)-(512*ROUNDDOWN(HEX2DEC(MID(G1985,3,1))/8,0))</f>
        <v>100</v>
      </c>
      <c r="V1985" s="1">
        <f t="shared" ref="V1985:V2048" si="567">RIGHT(HEX2BIN(MID(G1985,5,1),4),2)*128+HEX2DEC(MID(G1985,6,1))*8+LEFT(HEX2BIN(MID(G1985,7,1),4),3)</f>
        <v>0</v>
      </c>
      <c r="W1985" s="1" t="str">
        <f t="shared" ref="W1985:W2048" si="568">MID(HEX2BIN(MID(G1985,7,2),8),4,3)</f>
        <v>100</v>
      </c>
      <c r="X1985" s="1">
        <f t="shared" ref="X1985:X2048" si="569">BIN2DEC(RIGHT(HEX2BIN(RIGHT(G1985,1),4),2))</f>
        <v>3</v>
      </c>
      <c r="Y1985" s="1">
        <f t="shared" ref="Y1985:Y2048" si="570">ROUNDDOWN(HEX2DEC(LEFT(H1985,3))/8,0)</f>
        <v>2</v>
      </c>
      <c r="Z1985" s="1" t="str">
        <f>VLOOKUP(BIN2DEC(MID(HEX2BIN(MID(H1985,3,2),8),2,5)),Codes!$E$1:$F$18,2)</f>
        <v>Normal</v>
      </c>
      <c r="AA1985" s="6" t="str">
        <f t="shared" ref="AA1985:AA2048" si="571">MID(HEX2BIN(MID(H1985,4,1),4),3,1)</f>
        <v>0</v>
      </c>
      <c r="AB1985" s="1">
        <f t="shared" ref="AB1985:AB2048" si="572">(MOD(HEX2DEC(MID(H1985,4,1)),2))*64+ROUNDDOWN(HEX2DEC(MID(H1985,5,2))/4,0)</f>
        <v>0</v>
      </c>
      <c r="AC1985" s="1" t="str">
        <f>VLOOKUP(BIN2DEC(RIGHT(HEX2BIN(MID(H1985,6,1),4),1)&amp;LEFT(HEX2BIN(MID(H1985,7,1),4),1)),Codes!$K$1:$L$5,2)</f>
        <v>M</v>
      </c>
      <c r="AD1985" s="1" t="str">
        <f>VLOOKUP(BIN2DEC(RIGHT(HEX2BIN(MID(H1985,7,1),4),3)&amp;LEFT(HEX2BIN(MID(H1985,8,1),4),2)),Codes!$H$2:$I$33,2)</f>
        <v>Shell</v>
      </c>
      <c r="AE1985" s="1" t="str">
        <f t="shared" ref="AE1985:AE2048" si="573">MID(HEX2BIN(RIGHT(H1985,1),4),3,1)</f>
        <v>1</v>
      </c>
      <c r="AF1985" s="1" t="str">
        <f t="shared" ref="AF1985:AF2048" si="574">RIGHT(HEX2BIN(RIGHT(H1985,1),4),1)</f>
        <v>1</v>
      </c>
      <c r="AH1985" s="6">
        <f t="shared" ref="AH1985:AH2048" si="575">ROUNDDOWN(HEX2DEC(MID(H1985,6,3))/4,0)-(256*ROUNDDOWN(HEX2DEC(MID(H1985,6,1))/4,0))</f>
        <v>42</v>
      </c>
    </row>
    <row r="1986" spans="1:34">
      <c r="A1986" s="3" t="s">
        <v>3051</v>
      </c>
      <c r="B1986" s="1" t="s">
        <v>45</v>
      </c>
      <c r="C1986" s="6" t="s">
        <v>3048</v>
      </c>
      <c r="D1986" s="9" t="s">
        <v>3052</v>
      </c>
      <c r="E1986" s="9" t="s">
        <v>307</v>
      </c>
      <c r="F1986" s="9" t="s">
        <v>91</v>
      </c>
      <c r="G1986" s="9" t="s">
        <v>139</v>
      </c>
      <c r="H1986" s="9" t="s">
        <v>3050</v>
      </c>
      <c r="J1986" s="6" t="str">
        <f t="shared" si="559"/>
        <v>001011</v>
      </c>
      <c r="K1986" s="1">
        <f t="shared" si="560"/>
        <v>1</v>
      </c>
      <c r="L1986" s="6" t="str">
        <f t="shared" si="561"/>
        <v>00000</v>
      </c>
      <c r="M1986" s="1">
        <f t="shared" si="562"/>
        <v>5</v>
      </c>
      <c r="N1986" s="6" t="str">
        <f t="shared" si="563"/>
        <v>00</v>
      </c>
      <c r="O1986" s="1">
        <f t="shared" si="564"/>
        <v>2</v>
      </c>
      <c r="P1986" s="1">
        <f>IF(HEX2DEC(LEFT(E1986,4))&gt;=32768,HEX2DEC(LEFT(E1986,4))-65536,HEX2DEC(LEFT(E1986,4)))/Codes!$N$2</f>
        <v>3.2</v>
      </c>
      <c r="Q1986" s="1">
        <f>IF(HEX2DEC(RIGHT(E1986,4))&gt;=32768,HEX2DEC(RIGHT(E1986,4))-65536,HEX2DEC(RIGHT(E1986,4)))/Codes!$N$2</f>
        <v>0</v>
      </c>
      <c r="R1986" s="1">
        <f>IF(HEX2DEC(LEFT(F1986,4))&gt;=32768,HEX2DEC(LEFT(F1986,4))-65536,HEX2DEC(LEFT(F1986,4)))/Codes!$N$2</f>
        <v>0</v>
      </c>
      <c r="S1986" s="1">
        <f>IF(HEX2DEC(RIGHT(F1986,4))&gt;=32768,HEX2DEC(RIGHT(F1986,4))-65536,HEX2DEC(RIGHT(F1986,4)))/Codes!$N$2</f>
        <v>0</v>
      </c>
      <c r="T1986" s="18">
        <f t="shared" si="565"/>
        <v>361</v>
      </c>
      <c r="U1986" s="1">
        <f t="shared" si="566"/>
        <v>100</v>
      </c>
      <c r="V1986" s="1">
        <f t="shared" si="567"/>
        <v>0</v>
      </c>
      <c r="W1986" s="1" t="str">
        <f t="shared" si="568"/>
        <v>100</v>
      </c>
      <c r="X1986" s="1">
        <f t="shared" si="569"/>
        <v>3</v>
      </c>
      <c r="Y1986" s="1">
        <f t="shared" si="570"/>
        <v>2</v>
      </c>
      <c r="Z1986" s="1" t="str">
        <f>VLOOKUP(BIN2DEC(MID(HEX2BIN(MID(H1986,3,2),8),2,5)),Codes!$E$1:$F$18,2)</f>
        <v>Normal</v>
      </c>
      <c r="AA1986" s="6" t="str">
        <f t="shared" si="571"/>
        <v>0</v>
      </c>
      <c r="AB1986" s="1">
        <f t="shared" si="572"/>
        <v>0</v>
      </c>
      <c r="AC1986" s="1" t="str">
        <f>VLOOKUP(BIN2DEC(RIGHT(HEX2BIN(MID(H1986,6,1),4),1)&amp;LEFT(HEX2BIN(MID(H1986,7,1),4),1)),Codes!$K$1:$L$5,2)</f>
        <v>M</v>
      </c>
      <c r="AD1986" s="1" t="str">
        <f>VLOOKUP(BIN2DEC(RIGHT(HEX2BIN(MID(H1986,7,1),4),3)&amp;LEFT(HEX2BIN(MID(H1986,8,1),4),2)),Codes!$H$2:$I$33,2)</f>
        <v>Shell</v>
      </c>
      <c r="AE1986" s="1" t="str">
        <f t="shared" si="573"/>
        <v>1</v>
      </c>
      <c r="AF1986" s="1" t="str">
        <f t="shared" si="574"/>
        <v>1</v>
      </c>
      <c r="AH1986" s="6">
        <f t="shared" si="575"/>
        <v>42</v>
      </c>
    </row>
    <row r="1987" spans="1:34">
      <c r="A1987" s="3" t="s">
        <v>3053</v>
      </c>
      <c r="B1987" s="1" t="s">
        <v>45</v>
      </c>
      <c r="C1987" s="6" t="s">
        <v>2402</v>
      </c>
      <c r="D1987" s="9" t="s">
        <v>255</v>
      </c>
      <c r="E1987" s="9" t="s">
        <v>207</v>
      </c>
      <c r="F1987" s="9" t="s">
        <v>3049</v>
      </c>
      <c r="G1987" s="9" t="s">
        <v>139</v>
      </c>
      <c r="H1987" s="9" t="s">
        <v>3050</v>
      </c>
      <c r="J1987" s="6" t="str">
        <f t="shared" si="559"/>
        <v>001011</v>
      </c>
      <c r="K1987" s="1">
        <f t="shared" si="560"/>
        <v>0</v>
      </c>
      <c r="L1987" s="6" t="str">
        <f t="shared" si="561"/>
        <v>00000</v>
      </c>
      <c r="M1987" s="1">
        <f t="shared" si="562"/>
        <v>0</v>
      </c>
      <c r="N1987" s="6" t="str">
        <f t="shared" si="563"/>
        <v>00</v>
      </c>
      <c r="O1987" s="1">
        <f t="shared" si="564"/>
        <v>2</v>
      </c>
      <c r="P1987" s="1">
        <f>IF(HEX2DEC(LEFT(E1987,4))&gt;=32768,HEX2DEC(LEFT(E1987,4))-65536,HEX2DEC(LEFT(E1987,4)))/Codes!$N$2</f>
        <v>4</v>
      </c>
      <c r="Q1987" s="1">
        <f>IF(HEX2DEC(RIGHT(E1987,4))&gt;=32768,HEX2DEC(RIGHT(E1987,4))-65536,HEX2DEC(RIGHT(E1987,4)))/Codes!$N$2</f>
        <v>0</v>
      </c>
      <c r="R1987" s="1">
        <f>IF(HEX2DEC(LEFT(F1987,4))&gt;=32768,HEX2DEC(LEFT(F1987,4))-65536,HEX2DEC(LEFT(F1987,4)))/Codes!$N$2</f>
        <v>8</v>
      </c>
      <c r="S1987" s="1">
        <f>IF(HEX2DEC(RIGHT(F1987,4))&gt;=32768,HEX2DEC(RIGHT(F1987,4))-65536,HEX2DEC(RIGHT(F1987,4)))/Codes!$N$2</f>
        <v>8</v>
      </c>
      <c r="T1987" s="18">
        <f t="shared" si="565"/>
        <v>361</v>
      </c>
      <c r="U1987" s="1">
        <f t="shared" si="566"/>
        <v>100</v>
      </c>
      <c r="V1987" s="1">
        <f t="shared" si="567"/>
        <v>0</v>
      </c>
      <c r="W1987" s="1" t="str">
        <f t="shared" si="568"/>
        <v>100</v>
      </c>
      <c r="X1987" s="1">
        <f t="shared" si="569"/>
        <v>3</v>
      </c>
      <c r="Y1987" s="1">
        <f t="shared" si="570"/>
        <v>2</v>
      </c>
      <c r="Z1987" s="1" t="str">
        <f>VLOOKUP(BIN2DEC(MID(HEX2BIN(MID(H1987,3,2),8),2,5)),Codes!$E$1:$F$18,2)</f>
        <v>Normal</v>
      </c>
      <c r="AA1987" s="6" t="str">
        <f t="shared" si="571"/>
        <v>0</v>
      </c>
      <c r="AB1987" s="1">
        <f t="shared" si="572"/>
        <v>0</v>
      </c>
      <c r="AC1987" s="1" t="str">
        <f>VLOOKUP(BIN2DEC(RIGHT(HEX2BIN(MID(H1987,6,1),4),1)&amp;LEFT(HEX2BIN(MID(H1987,7,1),4),1)),Codes!$K$1:$L$5,2)</f>
        <v>M</v>
      </c>
      <c r="AD1987" s="1" t="str">
        <f>VLOOKUP(BIN2DEC(RIGHT(HEX2BIN(MID(H1987,7,1),4),3)&amp;LEFT(HEX2BIN(MID(H1987,8,1),4),2)),Codes!$H$2:$I$33,2)</f>
        <v>Shell</v>
      </c>
      <c r="AE1987" s="1" t="str">
        <f t="shared" si="573"/>
        <v>1</v>
      </c>
      <c r="AF1987" s="1" t="str">
        <f t="shared" si="574"/>
        <v>1</v>
      </c>
      <c r="AH1987" s="6">
        <f t="shared" si="575"/>
        <v>42</v>
      </c>
    </row>
    <row r="1988" spans="1:34">
      <c r="A1988" s="3" t="s">
        <v>3054</v>
      </c>
      <c r="B1988" s="1" t="s">
        <v>45</v>
      </c>
      <c r="C1988" s="6" t="s">
        <v>2402</v>
      </c>
      <c r="D1988" s="9" t="s">
        <v>3052</v>
      </c>
      <c r="E1988" s="9" t="s">
        <v>307</v>
      </c>
      <c r="F1988" s="9" t="s">
        <v>91</v>
      </c>
      <c r="G1988" s="9" t="s">
        <v>139</v>
      </c>
      <c r="H1988" s="9" t="s">
        <v>3050</v>
      </c>
      <c r="J1988" s="6" t="str">
        <f t="shared" si="559"/>
        <v>001011</v>
      </c>
      <c r="K1988" s="1">
        <f t="shared" si="560"/>
        <v>1</v>
      </c>
      <c r="L1988" s="6" t="str">
        <f t="shared" si="561"/>
        <v>00000</v>
      </c>
      <c r="M1988" s="1">
        <f t="shared" si="562"/>
        <v>5</v>
      </c>
      <c r="N1988" s="6" t="str">
        <f t="shared" si="563"/>
        <v>00</v>
      </c>
      <c r="O1988" s="1">
        <f t="shared" si="564"/>
        <v>2</v>
      </c>
      <c r="P1988" s="1">
        <f>IF(HEX2DEC(LEFT(E1988,4))&gt;=32768,HEX2DEC(LEFT(E1988,4))-65536,HEX2DEC(LEFT(E1988,4)))/Codes!$N$2</f>
        <v>3.2</v>
      </c>
      <c r="Q1988" s="1">
        <f>IF(HEX2DEC(RIGHT(E1988,4))&gt;=32768,HEX2DEC(RIGHT(E1988,4))-65536,HEX2DEC(RIGHT(E1988,4)))/Codes!$N$2</f>
        <v>0</v>
      </c>
      <c r="R1988" s="1">
        <f>IF(HEX2DEC(LEFT(F1988,4))&gt;=32768,HEX2DEC(LEFT(F1988,4))-65536,HEX2DEC(LEFT(F1988,4)))/Codes!$N$2</f>
        <v>0</v>
      </c>
      <c r="S1988" s="1">
        <f>IF(HEX2DEC(RIGHT(F1988,4))&gt;=32768,HEX2DEC(RIGHT(F1988,4))-65536,HEX2DEC(RIGHT(F1988,4)))/Codes!$N$2</f>
        <v>0</v>
      </c>
      <c r="T1988" s="18">
        <f t="shared" si="565"/>
        <v>361</v>
      </c>
      <c r="U1988" s="1">
        <f t="shared" si="566"/>
        <v>100</v>
      </c>
      <c r="V1988" s="1">
        <f t="shared" si="567"/>
        <v>0</v>
      </c>
      <c r="W1988" s="1" t="str">
        <f t="shared" si="568"/>
        <v>100</v>
      </c>
      <c r="X1988" s="1">
        <f t="shared" si="569"/>
        <v>3</v>
      </c>
      <c r="Y1988" s="1">
        <f t="shared" si="570"/>
        <v>2</v>
      </c>
      <c r="Z1988" s="1" t="str">
        <f>VLOOKUP(BIN2DEC(MID(HEX2BIN(MID(H1988,3,2),8),2,5)),Codes!$E$1:$F$18,2)</f>
        <v>Normal</v>
      </c>
      <c r="AA1988" s="6" t="str">
        <f t="shared" si="571"/>
        <v>0</v>
      </c>
      <c r="AB1988" s="1">
        <f t="shared" si="572"/>
        <v>0</v>
      </c>
      <c r="AC1988" s="1" t="str">
        <f>VLOOKUP(BIN2DEC(RIGHT(HEX2BIN(MID(H1988,6,1),4),1)&amp;LEFT(HEX2BIN(MID(H1988,7,1),4),1)),Codes!$K$1:$L$5,2)</f>
        <v>M</v>
      </c>
      <c r="AD1988" s="1" t="str">
        <f>VLOOKUP(BIN2DEC(RIGHT(HEX2BIN(MID(H1988,7,1),4),3)&amp;LEFT(HEX2BIN(MID(H1988,8,1),4),2)),Codes!$H$2:$I$33,2)</f>
        <v>Shell</v>
      </c>
      <c r="AE1988" s="1" t="str">
        <f t="shared" si="573"/>
        <v>1</v>
      </c>
      <c r="AF1988" s="1" t="str">
        <f t="shared" si="574"/>
        <v>1</v>
      </c>
      <c r="AH1988" s="6">
        <f t="shared" si="575"/>
        <v>42</v>
      </c>
    </row>
    <row r="1989" spans="1:34">
      <c r="A1989" s="3" t="s">
        <v>3055</v>
      </c>
      <c r="B1989" s="1" t="s">
        <v>45</v>
      </c>
      <c r="C1989" s="6" t="s">
        <v>3056</v>
      </c>
      <c r="D1989" s="9" t="s">
        <v>255</v>
      </c>
      <c r="E1989" s="9" t="s">
        <v>207</v>
      </c>
      <c r="F1989" s="9" t="s">
        <v>3049</v>
      </c>
      <c r="G1989" s="9" t="s">
        <v>139</v>
      </c>
      <c r="H1989" s="9" t="s">
        <v>3050</v>
      </c>
      <c r="J1989" s="6" t="str">
        <f t="shared" si="559"/>
        <v>001011</v>
      </c>
      <c r="K1989" s="1">
        <f t="shared" si="560"/>
        <v>0</v>
      </c>
      <c r="L1989" s="6" t="str">
        <f t="shared" si="561"/>
        <v>00000</v>
      </c>
      <c r="M1989" s="1">
        <f t="shared" si="562"/>
        <v>0</v>
      </c>
      <c r="N1989" s="6" t="str">
        <f t="shared" si="563"/>
        <v>00</v>
      </c>
      <c r="O1989" s="1">
        <f t="shared" si="564"/>
        <v>2</v>
      </c>
      <c r="P1989" s="1">
        <f>IF(HEX2DEC(LEFT(E1989,4))&gt;=32768,HEX2DEC(LEFT(E1989,4))-65536,HEX2DEC(LEFT(E1989,4)))/Codes!$N$2</f>
        <v>4</v>
      </c>
      <c r="Q1989" s="1">
        <f>IF(HEX2DEC(RIGHT(E1989,4))&gt;=32768,HEX2DEC(RIGHT(E1989,4))-65536,HEX2DEC(RIGHT(E1989,4)))/Codes!$N$2</f>
        <v>0</v>
      </c>
      <c r="R1989" s="1">
        <f>IF(HEX2DEC(LEFT(F1989,4))&gt;=32768,HEX2DEC(LEFT(F1989,4))-65536,HEX2DEC(LEFT(F1989,4)))/Codes!$N$2</f>
        <v>8</v>
      </c>
      <c r="S1989" s="1">
        <f>IF(HEX2DEC(RIGHT(F1989,4))&gt;=32768,HEX2DEC(RIGHT(F1989,4))-65536,HEX2DEC(RIGHT(F1989,4)))/Codes!$N$2</f>
        <v>8</v>
      </c>
      <c r="T1989" s="18">
        <f t="shared" si="565"/>
        <v>361</v>
      </c>
      <c r="U1989" s="1">
        <f t="shared" si="566"/>
        <v>100</v>
      </c>
      <c r="V1989" s="1">
        <f t="shared" si="567"/>
        <v>0</v>
      </c>
      <c r="W1989" s="1" t="str">
        <f t="shared" si="568"/>
        <v>100</v>
      </c>
      <c r="X1989" s="1">
        <f t="shared" si="569"/>
        <v>3</v>
      </c>
      <c r="Y1989" s="1">
        <f t="shared" si="570"/>
        <v>2</v>
      </c>
      <c r="Z1989" s="1" t="str">
        <f>VLOOKUP(BIN2DEC(MID(HEX2BIN(MID(H1989,3,2),8),2,5)),Codes!$E$1:$F$18,2)</f>
        <v>Normal</v>
      </c>
      <c r="AA1989" s="6" t="str">
        <f t="shared" si="571"/>
        <v>0</v>
      </c>
      <c r="AB1989" s="1">
        <f t="shared" si="572"/>
        <v>0</v>
      </c>
      <c r="AC1989" s="1" t="str">
        <f>VLOOKUP(BIN2DEC(RIGHT(HEX2BIN(MID(H1989,6,1),4),1)&amp;LEFT(HEX2BIN(MID(H1989,7,1),4),1)),Codes!$K$1:$L$5,2)</f>
        <v>M</v>
      </c>
      <c r="AD1989" s="1" t="str">
        <f>VLOOKUP(BIN2DEC(RIGHT(HEX2BIN(MID(H1989,7,1),4),3)&amp;LEFT(HEX2BIN(MID(H1989,8,1),4),2)),Codes!$H$2:$I$33,2)</f>
        <v>Shell</v>
      </c>
      <c r="AE1989" s="1" t="str">
        <f t="shared" si="573"/>
        <v>1</v>
      </c>
      <c r="AF1989" s="1" t="str">
        <f t="shared" si="574"/>
        <v>1</v>
      </c>
      <c r="AH1989" s="6">
        <f t="shared" si="575"/>
        <v>42</v>
      </c>
    </row>
    <row r="1990" spans="1:34">
      <c r="A1990" s="3" t="s">
        <v>3057</v>
      </c>
      <c r="B1990" s="1" t="s">
        <v>45</v>
      </c>
      <c r="C1990" s="6" t="s">
        <v>3056</v>
      </c>
      <c r="D1990" s="9" t="s">
        <v>3052</v>
      </c>
      <c r="E1990" s="9" t="s">
        <v>307</v>
      </c>
      <c r="F1990" s="9" t="s">
        <v>91</v>
      </c>
      <c r="G1990" s="9" t="s">
        <v>139</v>
      </c>
      <c r="H1990" s="9" t="s">
        <v>3050</v>
      </c>
      <c r="J1990" s="6" t="str">
        <f t="shared" si="559"/>
        <v>001011</v>
      </c>
      <c r="K1990" s="1">
        <f t="shared" si="560"/>
        <v>1</v>
      </c>
      <c r="L1990" s="6" t="str">
        <f t="shared" si="561"/>
        <v>00000</v>
      </c>
      <c r="M1990" s="1">
        <f t="shared" si="562"/>
        <v>5</v>
      </c>
      <c r="N1990" s="6" t="str">
        <f t="shared" si="563"/>
        <v>00</v>
      </c>
      <c r="O1990" s="1">
        <f t="shared" si="564"/>
        <v>2</v>
      </c>
      <c r="P1990" s="1">
        <f>IF(HEX2DEC(LEFT(E1990,4))&gt;=32768,HEX2DEC(LEFT(E1990,4))-65536,HEX2DEC(LEFT(E1990,4)))/Codes!$N$2</f>
        <v>3.2</v>
      </c>
      <c r="Q1990" s="1">
        <f>IF(HEX2DEC(RIGHT(E1990,4))&gt;=32768,HEX2DEC(RIGHT(E1990,4))-65536,HEX2DEC(RIGHT(E1990,4)))/Codes!$N$2</f>
        <v>0</v>
      </c>
      <c r="R1990" s="1">
        <f>IF(HEX2DEC(LEFT(F1990,4))&gt;=32768,HEX2DEC(LEFT(F1990,4))-65536,HEX2DEC(LEFT(F1990,4)))/Codes!$N$2</f>
        <v>0</v>
      </c>
      <c r="S1990" s="1">
        <f>IF(HEX2DEC(RIGHT(F1990,4))&gt;=32768,HEX2DEC(RIGHT(F1990,4))-65536,HEX2DEC(RIGHT(F1990,4)))/Codes!$N$2</f>
        <v>0</v>
      </c>
      <c r="T1990" s="18">
        <f t="shared" si="565"/>
        <v>361</v>
      </c>
      <c r="U1990" s="1">
        <f t="shared" si="566"/>
        <v>100</v>
      </c>
      <c r="V1990" s="1">
        <f t="shared" si="567"/>
        <v>0</v>
      </c>
      <c r="W1990" s="1" t="str">
        <f t="shared" si="568"/>
        <v>100</v>
      </c>
      <c r="X1990" s="1">
        <f t="shared" si="569"/>
        <v>3</v>
      </c>
      <c r="Y1990" s="1">
        <f t="shared" si="570"/>
        <v>2</v>
      </c>
      <c r="Z1990" s="1" t="str">
        <f>VLOOKUP(BIN2DEC(MID(HEX2BIN(MID(H1990,3,2),8),2,5)),Codes!$E$1:$F$18,2)</f>
        <v>Normal</v>
      </c>
      <c r="AA1990" s="6" t="str">
        <f t="shared" si="571"/>
        <v>0</v>
      </c>
      <c r="AB1990" s="1">
        <f t="shared" si="572"/>
        <v>0</v>
      </c>
      <c r="AC1990" s="1" t="str">
        <f>VLOOKUP(BIN2DEC(RIGHT(HEX2BIN(MID(H1990,6,1),4),1)&amp;LEFT(HEX2BIN(MID(H1990,7,1),4),1)),Codes!$K$1:$L$5,2)</f>
        <v>M</v>
      </c>
      <c r="AD1990" s="1" t="str">
        <f>VLOOKUP(BIN2DEC(RIGHT(HEX2BIN(MID(H1990,7,1),4),3)&amp;LEFT(HEX2BIN(MID(H1990,8,1),4),2)),Codes!$H$2:$I$33,2)</f>
        <v>Shell</v>
      </c>
      <c r="AE1990" s="1" t="str">
        <f t="shared" si="573"/>
        <v>1</v>
      </c>
      <c r="AF1990" s="1" t="str">
        <f t="shared" si="574"/>
        <v>1</v>
      </c>
      <c r="AH1990" s="6">
        <f t="shared" si="575"/>
        <v>42</v>
      </c>
    </row>
    <row r="1991" spans="1:34">
      <c r="A1991" s="3" t="s">
        <v>3058</v>
      </c>
      <c r="B1991" s="1" t="s">
        <v>45</v>
      </c>
      <c r="C1991" s="6" t="s">
        <v>3059</v>
      </c>
      <c r="D1991" s="9" t="s">
        <v>255</v>
      </c>
      <c r="E1991" s="9" t="s">
        <v>207</v>
      </c>
      <c r="F1991" s="9" t="s">
        <v>3049</v>
      </c>
      <c r="G1991" s="9" t="s">
        <v>139</v>
      </c>
      <c r="H1991" s="9" t="s">
        <v>3050</v>
      </c>
      <c r="J1991" s="6" t="str">
        <f t="shared" si="559"/>
        <v>001011</v>
      </c>
      <c r="K1991" s="1">
        <f t="shared" si="560"/>
        <v>0</v>
      </c>
      <c r="L1991" s="6" t="str">
        <f t="shared" si="561"/>
        <v>00000</v>
      </c>
      <c r="M1991" s="1">
        <f t="shared" si="562"/>
        <v>0</v>
      </c>
      <c r="N1991" s="6" t="str">
        <f t="shared" si="563"/>
        <v>00</v>
      </c>
      <c r="O1991" s="1">
        <f t="shared" si="564"/>
        <v>2</v>
      </c>
      <c r="P1991" s="1">
        <f>IF(HEX2DEC(LEFT(E1991,4))&gt;=32768,HEX2DEC(LEFT(E1991,4))-65536,HEX2DEC(LEFT(E1991,4)))/Codes!$N$2</f>
        <v>4</v>
      </c>
      <c r="Q1991" s="1">
        <f>IF(HEX2DEC(RIGHT(E1991,4))&gt;=32768,HEX2DEC(RIGHT(E1991,4))-65536,HEX2DEC(RIGHT(E1991,4)))/Codes!$N$2</f>
        <v>0</v>
      </c>
      <c r="R1991" s="1">
        <f>IF(HEX2DEC(LEFT(F1991,4))&gt;=32768,HEX2DEC(LEFT(F1991,4))-65536,HEX2DEC(LEFT(F1991,4)))/Codes!$N$2</f>
        <v>8</v>
      </c>
      <c r="S1991" s="1">
        <f>IF(HEX2DEC(RIGHT(F1991,4))&gt;=32768,HEX2DEC(RIGHT(F1991,4))-65536,HEX2DEC(RIGHT(F1991,4)))/Codes!$N$2</f>
        <v>8</v>
      </c>
      <c r="T1991" s="18">
        <f t="shared" si="565"/>
        <v>361</v>
      </c>
      <c r="U1991" s="1">
        <f t="shared" si="566"/>
        <v>100</v>
      </c>
      <c r="V1991" s="1">
        <f t="shared" si="567"/>
        <v>0</v>
      </c>
      <c r="W1991" s="1" t="str">
        <f t="shared" si="568"/>
        <v>100</v>
      </c>
      <c r="X1991" s="1">
        <f t="shared" si="569"/>
        <v>3</v>
      </c>
      <c r="Y1991" s="1">
        <f t="shared" si="570"/>
        <v>2</v>
      </c>
      <c r="Z1991" s="1" t="str">
        <f>VLOOKUP(BIN2DEC(MID(HEX2BIN(MID(H1991,3,2),8),2,5)),Codes!$E$1:$F$18,2)</f>
        <v>Normal</v>
      </c>
      <c r="AA1991" s="6" t="str">
        <f t="shared" si="571"/>
        <v>0</v>
      </c>
      <c r="AB1991" s="1">
        <f t="shared" si="572"/>
        <v>0</v>
      </c>
      <c r="AC1991" s="1" t="str">
        <f>VLOOKUP(BIN2DEC(RIGHT(HEX2BIN(MID(H1991,6,1),4),1)&amp;LEFT(HEX2BIN(MID(H1991,7,1),4),1)),Codes!$K$1:$L$5,2)</f>
        <v>M</v>
      </c>
      <c r="AD1991" s="1" t="str">
        <f>VLOOKUP(BIN2DEC(RIGHT(HEX2BIN(MID(H1991,7,1),4),3)&amp;LEFT(HEX2BIN(MID(H1991,8,1),4),2)),Codes!$H$2:$I$33,2)</f>
        <v>Shell</v>
      </c>
      <c r="AE1991" s="1" t="str">
        <f t="shared" si="573"/>
        <v>1</v>
      </c>
      <c r="AF1991" s="1" t="str">
        <f t="shared" si="574"/>
        <v>1</v>
      </c>
      <c r="AH1991" s="6">
        <f t="shared" si="575"/>
        <v>42</v>
      </c>
    </row>
    <row r="1992" spans="1:34">
      <c r="A1992" s="3" t="s">
        <v>3060</v>
      </c>
      <c r="B1992" s="1" t="s">
        <v>45</v>
      </c>
      <c r="C1992" s="6" t="s">
        <v>3059</v>
      </c>
      <c r="D1992" s="9" t="s">
        <v>3052</v>
      </c>
      <c r="E1992" s="9" t="s">
        <v>307</v>
      </c>
      <c r="F1992" s="9" t="s">
        <v>91</v>
      </c>
      <c r="G1992" s="9" t="s">
        <v>139</v>
      </c>
      <c r="H1992" s="9" t="s">
        <v>3050</v>
      </c>
      <c r="J1992" s="6" t="str">
        <f t="shared" si="559"/>
        <v>001011</v>
      </c>
      <c r="K1992" s="1">
        <f t="shared" si="560"/>
        <v>1</v>
      </c>
      <c r="L1992" s="6" t="str">
        <f t="shared" si="561"/>
        <v>00000</v>
      </c>
      <c r="M1992" s="1">
        <f t="shared" si="562"/>
        <v>5</v>
      </c>
      <c r="N1992" s="6" t="str">
        <f t="shared" si="563"/>
        <v>00</v>
      </c>
      <c r="O1992" s="1">
        <f t="shared" si="564"/>
        <v>2</v>
      </c>
      <c r="P1992" s="1">
        <f>IF(HEX2DEC(LEFT(E1992,4))&gt;=32768,HEX2DEC(LEFT(E1992,4))-65536,HEX2DEC(LEFT(E1992,4)))/Codes!$N$2</f>
        <v>3.2</v>
      </c>
      <c r="Q1992" s="1">
        <f>IF(HEX2DEC(RIGHT(E1992,4))&gt;=32768,HEX2DEC(RIGHT(E1992,4))-65536,HEX2DEC(RIGHT(E1992,4)))/Codes!$N$2</f>
        <v>0</v>
      </c>
      <c r="R1992" s="1">
        <f>IF(HEX2DEC(LEFT(F1992,4))&gt;=32768,HEX2DEC(LEFT(F1992,4))-65536,HEX2DEC(LEFT(F1992,4)))/Codes!$N$2</f>
        <v>0</v>
      </c>
      <c r="S1992" s="1">
        <f>IF(HEX2DEC(RIGHT(F1992,4))&gt;=32768,HEX2DEC(RIGHT(F1992,4))-65536,HEX2DEC(RIGHT(F1992,4)))/Codes!$N$2</f>
        <v>0</v>
      </c>
      <c r="T1992" s="18">
        <f t="shared" si="565"/>
        <v>361</v>
      </c>
      <c r="U1992" s="1">
        <f t="shared" si="566"/>
        <v>100</v>
      </c>
      <c r="V1992" s="1">
        <f t="shared" si="567"/>
        <v>0</v>
      </c>
      <c r="W1992" s="1" t="str">
        <f t="shared" si="568"/>
        <v>100</v>
      </c>
      <c r="X1992" s="1">
        <f t="shared" si="569"/>
        <v>3</v>
      </c>
      <c r="Y1992" s="1">
        <f t="shared" si="570"/>
        <v>2</v>
      </c>
      <c r="Z1992" s="1" t="str">
        <f>VLOOKUP(BIN2DEC(MID(HEX2BIN(MID(H1992,3,2),8),2,5)),Codes!$E$1:$F$18,2)</f>
        <v>Normal</v>
      </c>
      <c r="AA1992" s="6" t="str">
        <f t="shared" si="571"/>
        <v>0</v>
      </c>
      <c r="AB1992" s="1">
        <f t="shared" si="572"/>
        <v>0</v>
      </c>
      <c r="AC1992" s="1" t="str">
        <f>VLOOKUP(BIN2DEC(RIGHT(HEX2BIN(MID(H1992,6,1),4),1)&amp;LEFT(HEX2BIN(MID(H1992,7,1),4),1)),Codes!$K$1:$L$5,2)</f>
        <v>M</v>
      </c>
      <c r="AD1992" s="1" t="str">
        <f>VLOOKUP(BIN2DEC(RIGHT(HEX2BIN(MID(H1992,7,1),4),3)&amp;LEFT(HEX2BIN(MID(H1992,8,1),4),2)),Codes!$H$2:$I$33,2)</f>
        <v>Shell</v>
      </c>
      <c r="AE1992" s="1" t="str">
        <f t="shared" si="573"/>
        <v>1</v>
      </c>
      <c r="AF1992" s="1" t="str">
        <f t="shared" si="574"/>
        <v>1</v>
      </c>
      <c r="AH1992" s="6">
        <f t="shared" si="575"/>
        <v>42</v>
      </c>
    </row>
    <row r="1993" spans="1:34">
      <c r="A1993" s="3" t="s">
        <v>3061</v>
      </c>
      <c r="B1993" s="1" t="s">
        <v>45</v>
      </c>
      <c r="C1993" s="6" t="s">
        <v>3062</v>
      </c>
      <c r="D1993" s="9" t="s">
        <v>255</v>
      </c>
      <c r="E1993" s="9" t="s">
        <v>207</v>
      </c>
      <c r="F1993" s="9" t="s">
        <v>3049</v>
      </c>
      <c r="G1993" s="9" t="s">
        <v>139</v>
      </c>
      <c r="H1993" s="9" t="s">
        <v>3050</v>
      </c>
      <c r="J1993" s="6" t="str">
        <f t="shared" si="559"/>
        <v>001011</v>
      </c>
      <c r="K1993" s="1">
        <f t="shared" si="560"/>
        <v>0</v>
      </c>
      <c r="L1993" s="6" t="str">
        <f t="shared" si="561"/>
        <v>00000</v>
      </c>
      <c r="M1993" s="1">
        <f t="shared" si="562"/>
        <v>0</v>
      </c>
      <c r="N1993" s="6" t="str">
        <f t="shared" si="563"/>
        <v>00</v>
      </c>
      <c r="O1993" s="1">
        <f t="shared" si="564"/>
        <v>2</v>
      </c>
      <c r="P1993" s="1">
        <f>IF(HEX2DEC(LEFT(E1993,4))&gt;=32768,HEX2DEC(LEFT(E1993,4))-65536,HEX2DEC(LEFT(E1993,4)))/Codes!$N$2</f>
        <v>4</v>
      </c>
      <c r="Q1993" s="1">
        <f>IF(HEX2DEC(RIGHT(E1993,4))&gt;=32768,HEX2DEC(RIGHT(E1993,4))-65536,HEX2DEC(RIGHT(E1993,4)))/Codes!$N$2</f>
        <v>0</v>
      </c>
      <c r="R1993" s="1">
        <f>IF(HEX2DEC(LEFT(F1993,4))&gt;=32768,HEX2DEC(LEFT(F1993,4))-65536,HEX2DEC(LEFT(F1993,4)))/Codes!$N$2</f>
        <v>8</v>
      </c>
      <c r="S1993" s="1">
        <f>IF(HEX2DEC(RIGHT(F1993,4))&gt;=32768,HEX2DEC(RIGHT(F1993,4))-65536,HEX2DEC(RIGHT(F1993,4)))/Codes!$N$2</f>
        <v>8</v>
      </c>
      <c r="T1993" s="18">
        <f t="shared" si="565"/>
        <v>361</v>
      </c>
      <c r="U1993" s="1">
        <f t="shared" si="566"/>
        <v>100</v>
      </c>
      <c r="V1993" s="1">
        <f t="shared" si="567"/>
        <v>0</v>
      </c>
      <c r="W1993" s="1" t="str">
        <f t="shared" si="568"/>
        <v>100</v>
      </c>
      <c r="X1993" s="1">
        <f t="shared" si="569"/>
        <v>3</v>
      </c>
      <c r="Y1993" s="1">
        <f t="shared" si="570"/>
        <v>2</v>
      </c>
      <c r="Z1993" s="1" t="str">
        <f>VLOOKUP(BIN2DEC(MID(HEX2BIN(MID(H1993,3,2),8),2,5)),Codes!$E$1:$F$18,2)</f>
        <v>Normal</v>
      </c>
      <c r="AA1993" s="6" t="str">
        <f t="shared" si="571"/>
        <v>0</v>
      </c>
      <c r="AB1993" s="1">
        <f t="shared" si="572"/>
        <v>0</v>
      </c>
      <c r="AC1993" s="1" t="str">
        <f>VLOOKUP(BIN2DEC(RIGHT(HEX2BIN(MID(H1993,6,1),4),1)&amp;LEFT(HEX2BIN(MID(H1993,7,1),4),1)),Codes!$K$1:$L$5,2)</f>
        <v>M</v>
      </c>
      <c r="AD1993" s="1" t="str">
        <f>VLOOKUP(BIN2DEC(RIGHT(HEX2BIN(MID(H1993,7,1),4),3)&amp;LEFT(HEX2BIN(MID(H1993,8,1),4),2)),Codes!$H$2:$I$33,2)</f>
        <v>Shell</v>
      </c>
      <c r="AE1993" s="1" t="str">
        <f t="shared" si="573"/>
        <v>1</v>
      </c>
      <c r="AF1993" s="1" t="str">
        <f t="shared" si="574"/>
        <v>1</v>
      </c>
      <c r="AH1993" s="6">
        <f t="shared" si="575"/>
        <v>42</v>
      </c>
    </row>
    <row r="1994" spans="1:34">
      <c r="A1994" s="3" t="s">
        <v>3063</v>
      </c>
      <c r="B1994" s="1" t="s">
        <v>45</v>
      </c>
      <c r="C1994" s="6" t="s">
        <v>3062</v>
      </c>
      <c r="D1994" s="9" t="s">
        <v>3052</v>
      </c>
      <c r="E1994" s="9" t="s">
        <v>307</v>
      </c>
      <c r="F1994" s="9" t="s">
        <v>91</v>
      </c>
      <c r="G1994" s="9" t="s">
        <v>139</v>
      </c>
      <c r="H1994" s="9" t="s">
        <v>3050</v>
      </c>
      <c r="J1994" s="6" t="str">
        <f t="shared" si="559"/>
        <v>001011</v>
      </c>
      <c r="K1994" s="1">
        <f t="shared" si="560"/>
        <v>1</v>
      </c>
      <c r="L1994" s="6" t="str">
        <f t="shared" si="561"/>
        <v>00000</v>
      </c>
      <c r="M1994" s="1">
        <f t="shared" si="562"/>
        <v>5</v>
      </c>
      <c r="N1994" s="6" t="str">
        <f t="shared" si="563"/>
        <v>00</v>
      </c>
      <c r="O1994" s="1">
        <f t="shared" si="564"/>
        <v>2</v>
      </c>
      <c r="P1994" s="1">
        <f>IF(HEX2DEC(LEFT(E1994,4))&gt;=32768,HEX2DEC(LEFT(E1994,4))-65536,HEX2DEC(LEFT(E1994,4)))/Codes!$N$2</f>
        <v>3.2</v>
      </c>
      <c r="Q1994" s="1">
        <f>IF(HEX2DEC(RIGHT(E1994,4))&gt;=32768,HEX2DEC(RIGHT(E1994,4))-65536,HEX2DEC(RIGHT(E1994,4)))/Codes!$N$2</f>
        <v>0</v>
      </c>
      <c r="R1994" s="1">
        <f>IF(HEX2DEC(LEFT(F1994,4))&gt;=32768,HEX2DEC(LEFT(F1994,4))-65536,HEX2DEC(LEFT(F1994,4)))/Codes!$N$2</f>
        <v>0</v>
      </c>
      <c r="S1994" s="1">
        <f>IF(HEX2DEC(RIGHT(F1994,4))&gt;=32768,HEX2DEC(RIGHT(F1994,4))-65536,HEX2DEC(RIGHT(F1994,4)))/Codes!$N$2</f>
        <v>0</v>
      </c>
      <c r="T1994" s="18">
        <f t="shared" si="565"/>
        <v>361</v>
      </c>
      <c r="U1994" s="1">
        <f t="shared" si="566"/>
        <v>100</v>
      </c>
      <c r="V1994" s="1">
        <f t="shared" si="567"/>
        <v>0</v>
      </c>
      <c r="W1994" s="1" t="str">
        <f t="shared" si="568"/>
        <v>100</v>
      </c>
      <c r="X1994" s="1">
        <f t="shared" si="569"/>
        <v>3</v>
      </c>
      <c r="Y1994" s="1">
        <f t="shared" si="570"/>
        <v>2</v>
      </c>
      <c r="Z1994" s="1" t="str">
        <f>VLOOKUP(BIN2DEC(MID(HEX2BIN(MID(H1994,3,2),8),2,5)),Codes!$E$1:$F$18,2)</f>
        <v>Normal</v>
      </c>
      <c r="AA1994" s="6" t="str">
        <f t="shared" si="571"/>
        <v>0</v>
      </c>
      <c r="AB1994" s="1">
        <f t="shared" si="572"/>
        <v>0</v>
      </c>
      <c r="AC1994" s="1" t="str">
        <f>VLOOKUP(BIN2DEC(RIGHT(HEX2BIN(MID(H1994,6,1),4),1)&amp;LEFT(HEX2BIN(MID(H1994,7,1),4),1)),Codes!$K$1:$L$5,2)</f>
        <v>M</v>
      </c>
      <c r="AD1994" s="1" t="str">
        <f>VLOOKUP(BIN2DEC(RIGHT(HEX2BIN(MID(H1994,7,1),4),3)&amp;LEFT(HEX2BIN(MID(H1994,8,1),4),2)),Codes!$H$2:$I$33,2)</f>
        <v>Shell</v>
      </c>
      <c r="AE1994" s="1" t="str">
        <f t="shared" si="573"/>
        <v>1</v>
      </c>
      <c r="AF1994" s="1" t="str">
        <f t="shared" si="574"/>
        <v>1</v>
      </c>
      <c r="AH1994" s="6">
        <f t="shared" si="575"/>
        <v>42</v>
      </c>
    </row>
    <row r="1995" spans="1:34">
      <c r="A1995" s="3" t="s">
        <v>3064</v>
      </c>
      <c r="B1995" s="1" t="s">
        <v>45</v>
      </c>
      <c r="C1995" s="6" t="s">
        <v>3065</v>
      </c>
      <c r="D1995" s="9" t="s">
        <v>255</v>
      </c>
      <c r="E1995" s="9" t="s">
        <v>207</v>
      </c>
      <c r="F1995" s="9" t="s">
        <v>3049</v>
      </c>
      <c r="G1995" s="9" t="s">
        <v>139</v>
      </c>
      <c r="H1995" s="9" t="s">
        <v>3050</v>
      </c>
      <c r="J1995" s="6" t="str">
        <f t="shared" si="559"/>
        <v>001011</v>
      </c>
      <c r="K1995" s="1">
        <f t="shared" si="560"/>
        <v>0</v>
      </c>
      <c r="L1995" s="6" t="str">
        <f t="shared" si="561"/>
        <v>00000</v>
      </c>
      <c r="M1995" s="1">
        <f t="shared" si="562"/>
        <v>0</v>
      </c>
      <c r="N1995" s="6" t="str">
        <f t="shared" si="563"/>
        <v>00</v>
      </c>
      <c r="O1995" s="1">
        <f t="shared" si="564"/>
        <v>2</v>
      </c>
      <c r="P1995" s="1">
        <f>IF(HEX2DEC(LEFT(E1995,4))&gt;=32768,HEX2DEC(LEFT(E1995,4))-65536,HEX2DEC(LEFT(E1995,4)))/Codes!$N$2</f>
        <v>4</v>
      </c>
      <c r="Q1995" s="1">
        <f>IF(HEX2DEC(RIGHT(E1995,4))&gt;=32768,HEX2DEC(RIGHT(E1995,4))-65536,HEX2DEC(RIGHT(E1995,4)))/Codes!$N$2</f>
        <v>0</v>
      </c>
      <c r="R1995" s="1">
        <f>IF(HEX2DEC(LEFT(F1995,4))&gt;=32768,HEX2DEC(LEFT(F1995,4))-65536,HEX2DEC(LEFT(F1995,4)))/Codes!$N$2</f>
        <v>8</v>
      </c>
      <c r="S1995" s="1">
        <f>IF(HEX2DEC(RIGHT(F1995,4))&gt;=32768,HEX2DEC(RIGHT(F1995,4))-65536,HEX2DEC(RIGHT(F1995,4)))/Codes!$N$2</f>
        <v>8</v>
      </c>
      <c r="T1995" s="18">
        <f t="shared" si="565"/>
        <v>361</v>
      </c>
      <c r="U1995" s="1">
        <f t="shared" si="566"/>
        <v>100</v>
      </c>
      <c r="V1995" s="1">
        <f t="shared" si="567"/>
        <v>0</v>
      </c>
      <c r="W1995" s="1" t="str">
        <f t="shared" si="568"/>
        <v>100</v>
      </c>
      <c r="X1995" s="1">
        <f t="shared" si="569"/>
        <v>3</v>
      </c>
      <c r="Y1995" s="1">
        <f t="shared" si="570"/>
        <v>2</v>
      </c>
      <c r="Z1995" s="1" t="str">
        <f>VLOOKUP(BIN2DEC(MID(HEX2BIN(MID(H1995,3,2),8),2,5)),Codes!$E$1:$F$18,2)</f>
        <v>Normal</v>
      </c>
      <c r="AA1995" s="6" t="str">
        <f t="shared" si="571"/>
        <v>0</v>
      </c>
      <c r="AB1995" s="1">
        <f t="shared" si="572"/>
        <v>0</v>
      </c>
      <c r="AC1995" s="1" t="str">
        <f>VLOOKUP(BIN2DEC(RIGHT(HEX2BIN(MID(H1995,6,1),4),1)&amp;LEFT(HEX2BIN(MID(H1995,7,1),4),1)),Codes!$K$1:$L$5,2)</f>
        <v>M</v>
      </c>
      <c r="AD1995" s="1" t="str">
        <f>VLOOKUP(BIN2DEC(RIGHT(HEX2BIN(MID(H1995,7,1),4),3)&amp;LEFT(HEX2BIN(MID(H1995,8,1),4),2)),Codes!$H$2:$I$33,2)</f>
        <v>Shell</v>
      </c>
      <c r="AE1995" s="1" t="str">
        <f t="shared" si="573"/>
        <v>1</v>
      </c>
      <c r="AF1995" s="1" t="str">
        <f t="shared" si="574"/>
        <v>1</v>
      </c>
      <c r="AH1995" s="6">
        <f t="shared" si="575"/>
        <v>42</v>
      </c>
    </row>
    <row r="1996" spans="1:34">
      <c r="A1996" s="3" t="s">
        <v>3066</v>
      </c>
      <c r="B1996" s="1" t="s">
        <v>45</v>
      </c>
      <c r="C1996" s="6" t="s">
        <v>3065</v>
      </c>
      <c r="D1996" s="9" t="s">
        <v>3052</v>
      </c>
      <c r="E1996" s="9" t="s">
        <v>307</v>
      </c>
      <c r="F1996" s="9" t="s">
        <v>91</v>
      </c>
      <c r="G1996" s="9" t="s">
        <v>139</v>
      </c>
      <c r="H1996" s="9" t="s">
        <v>3050</v>
      </c>
      <c r="J1996" s="6" t="str">
        <f t="shared" si="559"/>
        <v>001011</v>
      </c>
      <c r="K1996" s="1">
        <f t="shared" si="560"/>
        <v>1</v>
      </c>
      <c r="L1996" s="6" t="str">
        <f t="shared" si="561"/>
        <v>00000</v>
      </c>
      <c r="M1996" s="1">
        <f t="shared" si="562"/>
        <v>5</v>
      </c>
      <c r="N1996" s="6" t="str">
        <f t="shared" si="563"/>
        <v>00</v>
      </c>
      <c r="O1996" s="1">
        <f t="shared" si="564"/>
        <v>2</v>
      </c>
      <c r="P1996" s="1">
        <f>IF(HEX2DEC(LEFT(E1996,4))&gt;=32768,HEX2DEC(LEFT(E1996,4))-65536,HEX2DEC(LEFT(E1996,4)))/Codes!$N$2</f>
        <v>3.2</v>
      </c>
      <c r="Q1996" s="1">
        <f>IF(HEX2DEC(RIGHT(E1996,4))&gt;=32768,HEX2DEC(RIGHT(E1996,4))-65536,HEX2DEC(RIGHT(E1996,4)))/Codes!$N$2</f>
        <v>0</v>
      </c>
      <c r="R1996" s="1">
        <f>IF(HEX2DEC(LEFT(F1996,4))&gt;=32768,HEX2DEC(LEFT(F1996,4))-65536,HEX2DEC(LEFT(F1996,4)))/Codes!$N$2</f>
        <v>0</v>
      </c>
      <c r="S1996" s="1">
        <f>IF(HEX2DEC(RIGHT(F1996,4))&gt;=32768,HEX2DEC(RIGHT(F1996,4))-65536,HEX2DEC(RIGHT(F1996,4)))/Codes!$N$2</f>
        <v>0</v>
      </c>
      <c r="T1996" s="18">
        <f t="shared" si="565"/>
        <v>361</v>
      </c>
      <c r="U1996" s="1">
        <f t="shared" si="566"/>
        <v>100</v>
      </c>
      <c r="V1996" s="1">
        <f t="shared" si="567"/>
        <v>0</v>
      </c>
      <c r="W1996" s="1" t="str">
        <f t="shared" si="568"/>
        <v>100</v>
      </c>
      <c r="X1996" s="1">
        <f t="shared" si="569"/>
        <v>3</v>
      </c>
      <c r="Y1996" s="1">
        <f t="shared" si="570"/>
        <v>2</v>
      </c>
      <c r="Z1996" s="1" t="str">
        <f>VLOOKUP(BIN2DEC(MID(HEX2BIN(MID(H1996,3,2),8),2,5)),Codes!$E$1:$F$18,2)</f>
        <v>Normal</v>
      </c>
      <c r="AA1996" s="6" t="str">
        <f t="shared" si="571"/>
        <v>0</v>
      </c>
      <c r="AB1996" s="1">
        <f t="shared" si="572"/>
        <v>0</v>
      </c>
      <c r="AC1996" s="1" t="str">
        <f>VLOOKUP(BIN2DEC(RIGHT(HEX2BIN(MID(H1996,6,1),4),1)&amp;LEFT(HEX2BIN(MID(H1996,7,1),4),1)),Codes!$K$1:$L$5,2)</f>
        <v>M</v>
      </c>
      <c r="AD1996" s="1" t="str">
        <f>VLOOKUP(BIN2DEC(RIGHT(HEX2BIN(MID(H1996,7,1),4),3)&amp;LEFT(HEX2BIN(MID(H1996,8,1),4),2)),Codes!$H$2:$I$33,2)</f>
        <v>Shell</v>
      </c>
      <c r="AE1996" s="1" t="str">
        <f t="shared" si="573"/>
        <v>1</v>
      </c>
      <c r="AF1996" s="1" t="str">
        <f t="shared" si="574"/>
        <v>1</v>
      </c>
      <c r="AH1996" s="6">
        <f t="shared" si="575"/>
        <v>42</v>
      </c>
    </row>
    <row r="1997" spans="1:34">
      <c r="A1997" s="3" t="s">
        <v>3067</v>
      </c>
      <c r="B1997" s="1" t="s">
        <v>45</v>
      </c>
      <c r="C1997" s="6" t="s">
        <v>321</v>
      </c>
      <c r="D1997" s="9" t="s">
        <v>1632</v>
      </c>
      <c r="E1997" s="9" t="s">
        <v>1633</v>
      </c>
      <c r="F1997" s="9" t="s">
        <v>91</v>
      </c>
      <c r="G1997" s="9" t="s">
        <v>139</v>
      </c>
      <c r="H1997" s="9" t="s">
        <v>3068</v>
      </c>
      <c r="J1997" s="6" t="str">
        <f t="shared" si="559"/>
        <v>001011</v>
      </c>
      <c r="K1997" s="1">
        <f t="shared" si="560"/>
        <v>0</v>
      </c>
      <c r="L1997" s="6" t="str">
        <f t="shared" si="561"/>
        <v>00000</v>
      </c>
      <c r="M1997" s="1">
        <f t="shared" si="562"/>
        <v>55</v>
      </c>
      <c r="N1997" s="6" t="str">
        <f t="shared" si="563"/>
        <v>00</v>
      </c>
      <c r="O1997" s="1">
        <f t="shared" si="564"/>
        <v>10</v>
      </c>
      <c r="P1997" s="1">
        <f>IF(HEX2DEC(LEFT(E1997,4))&gt;=32768,HEX2DEC(LEFT(E1997,4))-65536,HEX2DEC(LEFT(E1997,4)))/Codes!$N$2</f>
        <v>4</v>
      </c>
      <c r="Q1997" s="1">
        <f>IF(HEX2DEC(RIGHT(E1997,4))&gt;=32768,HEX2DEC(RIGHT(E1997,4))-65536,HEX2DEC(RIGHT(E1997,4)))/Codes!$N$2</f>
        <v>3.6</v>
      </c>
      <c r="R1997" s="1">
        <f>IF(HEX2DEC(LEFT(F1997,4))&gt;=32768,HEX2DEC(LEFT(F1997,4))-65536,HEX2DEC(LEFT(F1997,4)))/Codes!$N$2</f>
        <v>0</v>
      </c>
      <c r="S1997" s="1">
        <f>IF(HEX2DEC(RIGHT(F1997,4))&gt;=32768,HEX2DEC(RIGHT(F1997,4))-65536,HEX2DEC(RIGHT(F1997,4)))/Codes!$N$2</f>
        <v>0</v>
      </c>
      <c r="T1997" s="18">
        <f t="shared" si="565"/>
        <v>361</v>
      </c>
      <c r="U1997" s="1">
        <f t="shared" si="566"/>
        <v>100</v>
      </c>
      <c r="V1997" s="1">
        <f t="shared" si="567"/>
        <v>0</v>
      </c>
      <c r="W1997" s="1" t="str">
        <f t="shared" si="568"/>
        <v>100</v>
      </c>
      <c r="X1997" s="1">
        <f t="shared" si="569"/>
        <v>3</v>
      </c>
      <c r="Y1997" s="1">
        <f t="shared" si="570"/>
        <v>2</v>
      </c>
      <c r="Z1997" s="1" t="str">
        <f>VLOOKUP(BIN2DEC(MID(HEX2BIN(MID(H1997,3,2),8),2,5)),Codes!$E$1:$F$18,2)</f>
        <v>Normal</v>
      </c>
      <c r="AA1997" s="6" t="str">
        <f t="shared" si="571"/>
        <v>0</v>
      </c>
      <c r="AB1997" s="1">
        <f t="shared" si="572"/>
        <v>0</v>
      </c>
      <c r="AC1997" s="1" t="str">
        <f>VLOOKUP(BIN2DEC(RIGHT(HEX2BIN(MID(H1997,6,1),4),1)&amp;LEFT(HEX2BIN(MID(H1997,7,1),4),1)),Codes!$K$1:$L$5,2)</f>
        <v>M</v>
      </c>
      <c r="AD1997" s="1" t="str">
        <f>VLOOKUP(BIN2DEC(RIGHT(HEX2BIN(MID(H1997,7,1),4),3)&amp;LEFT(HEX2BIN(MID(H1997,8,1),4),2)),Codes!$H$2:$I$33,2)</f>
        <v>Kick</v>
      </c>
      <c r="AE1997" s="1" t="str">
        <f t="shared" si="573"/>
        <v>1</v>
      </c>
      <c r="AF1997" s="1" t="str">
        <f t="shared" si="574"/>
        <v>1</v>
      </c>
      <c r="AH1997" s="6">
        <f t="shared" si="575"/>
        <v>34</v>
      </c>
    </row>
    <row r="1998" spans="1:34">
      <c r="A1998" s="3" t="s">
        <v>3069</v>
      </c>
      <c r="B1998" s="1" t="s">
        <v>45</v>
      </c>
      <c r="C1998" s="6" t="s">
        <v>321</v>
      </c>
      <c r="D1998" s="9" t="s">
        <v>1635</v>
      </c>
      <c r="E1998" s="9" t="s">
        <v>1636</v>
      </c>
      <c r="F1998" s="9" t="s">
        <v>91</v>
      </c>
      <c r="G1998" s="9" t="s">
        <v>139</v>
      </c>
      <c r="H1998" s="9" t="s">
        <v>3068</v>
      </c>
      <c r="J1998" s="6" t="str">
        <f t="shared" si="559"/>
        <v>001011</v>
      </c>
      <c r="K1998" s="1">
        <f t="shared" si="560"/>
        <v>1</v>
      </c>
      <c r="L1998" s="6" t="str">
        <f t="shared" si="561"/>
        <v>00000</v>
      </c>
      <c r="M1998" s="1">
        <f t="shared" si="562"/>
        <v>54</v>
      </c>
      <c r="N1998" s="6" t="str">
        <f t="shared" si="563"/>
        <v>00</v>
      </c>
      <c r="O1998" s="1">
        <f t="shared" si="564"/>
        <v>10</v>
      </c>
      <c r="P1998" s="1">
        <f>IF(HEX2DEC(LEFT(E1998,4))&gt;=32768,HEX2DEC(LEFT(E1998,4))-65536,HEX2DEC(LEFT(E1998,4)))/Codes!$N$2</f>
        <v>3.2</v>
      </c>
      <c r="Q1998" s="1">
        <f>IF(HEX2DEC(RIGHT(E1998,4))&gt;=32768,HEX2DEC(RIGHT(E1998,4))-65536,HEX2DEC(RIGHT(E1998,4)))/Codes!$N$2</f>
        <v>1.2</v>
      </c>
      <c r="R1998" s="1">
        <f>IF(HEX2DEC(LEFT(F1998,4))&gt;=32768,HEX2DEC(LEFT(F1998,4))-65536,HEX2DEC(LEFT(F1998,4)))/Codes!$N$2</f>
        <v>0</v>
      </c>
      <c r="S1998" s="1">
        <f>IF(HEX2DEC(RIGHT(F1998,4))&gt;=32768,HEX2DEC(RIGHT(F1998,4))-65536,HEX2DEC(RIGHT(F1998,4)))/Codes!$N$2</f>
        <v>0</v>
      </c>
      <c r="T1998" s="18">
        <f t="shared" si="565"/>
        <v>361</v>
      </c>
      <c r="U1998" s="1">
        <f t="shared" si="566"/>
        <v>100</v>
      </c>
      <c r="V1998" s="1">
        <f t="shared" si="567"/>
        <v>0</v>
      </c>
      <c r="W1998" s="1" t="str">
        <f t="shared" si="568"/>
        <v>100</v>
      </c>
      <c r="X1998" s="1">
        <f t="shared" si="569"/>
        <v>3</v>
      </c>
      <c r="Y1998" s="1">
        <f t="shared" si="570"/>
        <v>2</v>
      </c>
      <c r="Z1998" s="1" t="str">
        <f>VLOOKUP(BIN2DEC(MID(HEX2BIN(MID(H1998,3,2),8),2,5)),Codes!$E$1:$F$18,2)</f>
        <v>Normal</v>
      </c>
      <c r="AA1998" s="6" t="str">
        <f t="shared" si="571"/>
        <v>0</v>
      </c>
      <c r="AB1998" s="1">
        <f t="shared" si="572"/>
        <v>0</v>
      </c>
      <c r="AC1998" s="1" t="str">
        <f>VLOOKUP(BIN2DEC(RIGHT(HEX2BIN(MID(H1998,6,1),4),1)&amp;LEFT(HEX2BIN(MID(H1998,7,1),4),1)),Codes!$K$1:$L$5,2)</f>
        <v>M</v>
      </c>
      <c r="AD1998" s="1" t="str">
        <f>VLOOKUP(BIN2DEC(RIGHT(HEX2BIN(MID(H1998,7,1),4),3)&amp;LEFT(HEX2BIN(MID(H1998,8,1),4),2)),Codes!$H$2:$I$33,2)</f>
        <v>Kick</v>
      </c>
      <c r="AE1998" s="1" t="str">
        <f t="shared" si="573"/>
        <v>1</v>
      </c>
      <c r="AF1998" s="1" t="str">
        <f t="shared" si="574"/>
        <v>1</v>
      </c>
      <c r="AH1998" s="6">
        <f t="shared" si="575"/>
        <v>34</v>
      </c>
    </row>
    <row r="1999" spans="1:34">
      <c r="A1999" s="3" t="s">
        <v>3070</v>
      </c>
      <c r="B1999" s="1" t="s">
        <v>45</v>
      </c>
      <c r="C1999" s="6" t="s">
        <v>321</v>
      </c>
      <c r="D1999" s="9" t="s">
        <v>1638</v>
      </c>
      <c r="E1999" s="9" t="s">
        <v>212</v>
      </c>
      <c r="F1999" s="9" t="s">
        <v>1639</v>
      </c>
      <c r="G1999" s="9" t="s">
        <v>139</v>
      </c>
      <c r="H1999" s="9" t="s">
        <v>3068</v>
      </c>
      <c r="J1999" s="6" t="str">
        <f t="shared" si="559"/>
        <v>001011</v>
      </c>
      <c r="K1999" s="1">
        <f t="shared" si="560"/>
        <v>2</v>
      </c>
      <c r="L1999" s="6" t="str">
        <f t="shared" si="561"/>
        <v>00000</v>
      </c>
      <c r="M1999" s="1">
        <f t="shared" si="562"/>
        <v>4</v>
      </c>
      <c r="N1999" s="6" t="str">
        <f t="shared" si="563"/>
        <v>00</v>
      </c>
      <c r="O1999" s="1">
        <f t="shared" si="564"/>
        <v>10</v>
      </c>
      <c r="P1999" s="1">
        <f>IF(HEX2DEC(LEFT(E1999,4))&gt;=32768,HEX2DEC(LEFT(E1999,4))-65536,HEX2DEC(LEFT(E1999,4)))/Codes!$N$2</f>
        <v>2.8</v>
      </c>
      <c r="Q1999" s="1">
        <f>IF(HEX2DEC(RIGHT(E1999,4))&gt;=32768,HEX2DEC(RIGHT(E1999,4))-65536,HEX2DEC(RIGHT(E1999,4)))/Codes!$N$2</f>
        <v>0</v>
      </c>
      <c r="R1999" s="1">
        <f>IF(HEX2DEC(LEFT(F1999,4))&gt;=32768,HEX2DEC(LEFT(F1999,4))-65536,HEX2DEC(LEFT(F1999,4)))/Codes!$N$2</f>
        <v>1.2</v>
      </c>
      <c r="S1999" s="1">
        <f>IF(HEX2DEC(RIGHT(F1999,4))&gt;=32768,HEX2DEC(RIGHT(F1999,4))-65536,HEX2DEC(RIGHT(F1999,4)))/Codes!$N$2</f>
        <v>-2</v>
      </c>
      <c r="T1999" s="18">
        <f t="shared" si="565"/>
        <v>361</v>
      </c>
      <c r="U1999" s="1">
        <f t="shared" si="566"/>
        <v>100</v>
      </c>
      <c r="V1999" s="1">
        <f t="shared" si="567"/>
        <v>0</v>
      </c>
      <c r="W1999" s="1" t="str">
        <f t="shared" si="568"/>
        <v>100</v>
      </c>
      <c r="X1999" s="1">
        <f t="shared" si="569"/>
        <v>3</v>
      </c>
      <c r="Y1999" s="1">
        <f t="shared" si="570"/>
        <v>2</v>
      </c>
      <c r="Z1999" s="1" t="str">
        <f>VLOOKUP(BIN2DEC(MID(HEX2BIN(MID(H1999,3,2),8),2,5)),Codes!$E$1:$F$18,2)</f>
        <v>Normal</v>
      </c>
      <c r="AA1999" s="6" t="str">
        <f t="shared" si="571"/>
        <v>0</v>
      </c>
      <c r="AB1999" s="1">
        <f t="shared" si="572"/>
        <v>0</v>
      </c>
      <c r="AC1999" s="1" t="str">
        <f>VLOOKUP(BIN2DEC(RIGHT(HEX2BIN(MID(H1999,6,1),4),1)&amp;LEFT(HEX2BIN(MID(H1999,7,1),4),1)),Codes!$K$1:$L$5,2)</f>
        <v>M</v>
      </c>
      <c r="AD1999" s="1" t="str">
        <f>VLOOKUP(BIN2DEC(RIGHT(HEX2BIN(MID(H1999,7,1),4),3)&amp;LEFT(HEX2BIN(MID(H1999,8,1),4),2)),Codes!$H$2:$I$33,2)</f>
        <v>Kick</v>
      </c>
      <c r="AE1999" s="1" t="str">
        <f t="shared" si="573"/>
        <v>1</v>
      </c>
      <c r="AF1999" s="1" t="str">
        <f t="shared" si="574"/>
        <v>1</v>
      </c>
      <c r="AH1999" s="6">
        <f t="shared" si="575"/>
        <v>34</v>
      </c>
    </row>
    <row r="2000" spans="1:34">
      <c r="A2000" s="3" t="s">
        <v>3071</v>
      </c>
      <c r="B2000" s="1" t="s">
        <v>45</v>
      </c>
      <c r="C2000" s="6" t="s">
        <v>322</v>
      </c>
      <c r="D2000" s="9" t="s">
        <v>1632</v>
      </c>
      <c r="E2000" s="9" t="s">
        <v>1633</v>
      </c>
      <c r="F2000" s="9" t="s">
        <v>91</v>
      </c>
      <c r="G2000" s="9" t="s">
        <v>139</v>
      </c>
      <c r="H2000" s="9" t="s">
        <v>3068</v>
      </c>
      <c r="J2000" s="6" t="str">
        <f t="shared" si="559"/>
        <v>001011</v>
      </c>
      <c r="K2000" s="1">
        <f t="shared" si="560"/>
        <v>0</v>
      </c>
      <c r="L2000" s="6" t="str">
        <f t="shared" si="561"/>
        <v>00000</v>
      </c>
      <c r="M2000" s="1">
        <f t="shared" si="562"/>
        <v>55</v>
      </c>
      <c r="N2000" s="6" t="str">
        <f t="shared" si="563"/>
        <v>00</v>
      </c>
      <c r="O2000" s="1">
        <f t="shared" si="564"/>
        <v>10</v>
      </c>
      <c r="P2000" s="1">
        <f>IF(HEX2DEC(LEFT(E2000,4))&gt;=32768,HEX2DEC(LEFT(E2000,4))-65536,HEX2DEC(LEFT(E2000,4)))/Codes!$N$2</f>
        <v>4</v>
      </c>
      <c r="Q2000" s="1">
        <f>IF(HEX2DEC(RIGHT(E2000,4))&gt;=32768,HEX2DEC(RIGHT(E2000,4))-65536,HEX2DEC(RIGHT(E2000,4)))/Codes!$N$2</f>
        <v>3.6</v>
      </c>
      <c r="R2000" s="1">
        <f>IF(HEX2DEC(LEFT(F2000,4))&gt;=32768,HEX2DEC(LEFT(F2000,4))-65536,HEX2DEC(LEFT(F2000,4)))/Codes!$N$2</f>
        <v>0</v>
      </c>
      <c r="S2000" s="1">
        <f>IF(HEX2DEC(RIGHT(F2000,4))&gt;=32768,HEX2DEC(RIGHT(F2000,4))-65536,HEX2DEC(RIGHT(F2000,4)))/Codes!$N$2</f>
        <v>0</v>
      </c>
      <c r="T2000" s="18">
        <f t="shared" si="565"/>
        <v>361</v>
      </c>
      <c r="U2000" s="1">
        <f t="shared" si="566"/>
        <v>100</v>
      </c>
      <c r="V2000" s="1">
        <f t="shared" si="567"/>
        <v>0</v>
      </c>
      <c r="W2000" s="1" t="str">
        <f t="shared" si="568"/>
        <v>100</v>
      </c>
      <c r="X2000" s="1">
        <f t="shared" si="569"/>
        <v>3</v>
      </c>
      <c r="Y2000" s="1">
        <f t="shared" si="570"/>
        <v>2</v>
      </c>
      <c r="Z2000" s="1" t="str">
        <f>VLOOKUP(BIN2DEC(MID(HEX2BIN(MID(H2000,3,2),8),2,5)),Codes!$E$1:$F$18,2)</f>
        <v>Normal</v>
      </c>
      <c r="AA2000" s="6" t="str">
        <f t="shared" si="571"/>
        <v>0</v>
      </c>
      <c r="AB2000" s="1">
        <f t="shared" si="572"/>
        <v>0</v>
      </c>
      <c r="AC2000" s="1" t="str">
        <f>VLOOKUP(BIN2DEC(RIGHT(HEX2BIN(MID(H2000,6,1),4),1)&amp;LEFT(HEX2BIN(MID(H2000,7,1),4),1)),Codes!$K$1:$L$5,2)</f>
        <v>M</v>
      </c>
      <c r="AD2000" s="1" t="str">
        <f>VLOOKUP(BIN2DEC(RIGHT(HEX2BIN(MID(H2000,7,1),4),3)&amp;LEFT(HEX2BIN(MID(H2000,8,1),4),2)),Codes!$H$2:$I$33,2)</f>
        <v>Kick</v>
      </c>
      <c r="AE2000" s="1" t="str">
        <f t="shared" si="573"/>
        <v>1</v>
      </c>
      <c r="AF2000" s="1" t="str">
        <f t="shared" si="574"/>
        <v>1</v>
      </c>
      <c r="AH2000" s="6">
        <f t="shared" si="575"/>
        <v>34</v>
      </c>
    </row>
    <row r="2001" spans="1:34">
      <c r="A2001" s="3" t="s">
        <v>3072</v>
      </c>
      <c r="B2001" s="1" t="s">
        <v>45</v>
      </c>
      <c r="C2001" s="6" t="s">
        <v>322</v>
      </c>
      <c r="D2001" s="9" t="s">
        <v>1635</v>
      </c>
      <c r="E2001" s="9" t="s">
        <v>1636</v>
      </c>
      <c r="F2001" s="9" t="s">
        <v>91</v>
      </c>
      <c r="G2001" s="9" t="s">
        <v>139</v>
      </c>
      <c r="H2001" s="9" t="s">
        <v>3068</v>
      </c>
      <c r="J2001" s="6" t="str">
        <f t="shared" si="559"/>
        <v>001011</v>
      </c>
      <c r="K2001" s="1">
        <f t="shared" si="560"/>
        <v>1</v>
      </c>
      <c r="L2001" s="6" t="str">
        <f t="shared" si="561"/>
        <v>00000</v>
      </c>
      <c r="M2001" s="1">
        <f t="shared" si="562"/>
        <v>54</v>
      </c>
      <c r="N2001" s="6" t="str">
        <f t="shared" si="563"/>
        <v>00</v>
      </c>
      <c r="O2001" s="1">
        <f t="shared" si="564"/>
        <v>10</v>
      </c>
      <c r="P2001" s="1">
        <f>IF(HEX2DEC(LEFT(E2001,4))&gt;=32768,HEX2DEC(LEFT(E2001,4))-65536,HEX2DEC(LEFT(E2001,4)))/Codes!$N$2</f>
        <v>3.2</v>
      </c>
      <c r="Q2001" s="1">
        <f>IF(HEX2DEC(RIGHT(E2001,4))&gt;=32768,HEX2DEC(RIGHT(E2001,4))-65536,HEX2DEC(RIGHT(E2001,4)))/Codes!$N$2</f>
        <v>1.2</v>
      </c>
      <c r="R2001" s="1">
        <f>IF(HEX2DEC(LEFT(F2001,4))&gt;=32768,HEX2DEC(LEFT(F2001,4))-65536,HEX2DEC(LEFT(F2001,4)))/Codes!$N$2</f>
        <v>0</v>
      </c>
      <c r="S2001" s="1">
        <f>IF(HEX2DEC(RIGHT(F2001,4))&gt;=32768,HEX2DEC(RIGHT(F2001,4))-65536,HEX2DEC(RIGHT(F2001,4)))/Codes!$N$2</f>
        <v>0</v>
      </c>
      <c r="T2001" s="18">
        <f t="shared" si="565"/>
        <v>361</v>
      </c>
      <c r="U2001" s="1">
        <f t="shared" si="566"/>
        <v>100</v>
      </c>
      <c r="V2001" s="1">
        <f t="shared" si="567"/>
        <v>0</v>
      </c>
      <c r="W2001" s="1" t="str">
        <f t="shared" si="568"/>
        <v>100</v>
      </c>
      <c r="X2001" s="1">
        <f t="shared" si="569"/>
        <v>3</v>
      </c>
      <c r="Y2001" s="1">
        <f t="shared" si="570"/>
        <v>2</v>
      </c>
      <c r="Z2001" s="1" t="str">
        <f>VLOOKUP(BIN2DEC(MID(HEX2BIN(MID(H2001,3,2),8),2,5)),Codes!$E$1:$F$18,2)</f>
        <v>Normal</v>
      </c>
      <c r="AA2001" s="6" t="str">
        <f t="shared" si="571"/>
        <v>0</v>
      </c>
      <c r="AB2001" s="1">
        <f t="shared" si="572"/>
        <v>0</v>
      </c>
      <c r="AC2001" s="1" t="str">
        <f>VLOOKUP(BIN2DEC(RIGHT(HEX2BIN(MID(H2001,6,1),4),1)&amp;LEFT(HEX2BIN(MID(H2001,7,1),4),1)),Codes!$K$1:$L$5,2)</f>
        <v>M</v>
      </c>
      <c r="AD2001" s="1" t="str">
        <f>VLOOKUP(BIN2DEC(RIGHT(HEX2BIN(MID(H2001,7,1),4),3)&amp;LEFT(HEX2BIN(MID(H2001,8,1),4),2)),Codes!$H$2:$I$33,2)</f>
        <v>Kick</v>
      </c>
      <c r="AE2001" s="1" t="str">
        <f t="shared" si="573"/>
        <v>1</v>
      </c>
      <c r="AF2001" s="1" t="str">
        <f t="shared" si="574"/>
        <v>1</v>
      </c>
      <c r="AH2001" s="6">
        <f t="shared" si="575"/>
        <v>34</v>
      </c>
    </row>
    <row r="2002" spans="1:34">
      <c r="A2002" s="3" t="s">
        <v>3073</v>
      </c>
      <c r="B2002" s="1" t="s">
        <v>45</v>
      </c>
      <c r="C2002" s="6" t="s">
        <v>322</v>
      </c>
      <c r="D2002" s="9" t="s">
        <v>1638</v>
      </c>
      <c r="E2002" s="9" t="s">
        <v>212</v>
      </c>
      <c r="F2002" s="9" t="s">
        <v>1639</v>
      </c>
      <c r="G2002" s="9" t="s">
        <v>139</v>
      </c>
      <c r="H2002" s="9" t="s">
        <v>3068</v>
      </c>
      <c r="J2002" s="6" t="str">
        <f t="shared" si="559"/>
        <v>001011</v>
      </c>
      <c r="K2002" s="1">
        <f t="shared" si="560"/>
        <v>2</v>
      </c>
      <c r="L2002" s="6" t="str">
        <f t="shared" si="561"/>
        <v>00000</v>
      </c>
      <c r="M2002" s="1">
        <f t="shared" si="562"/>
        <v>4</v>
      </c>
      <c r="N2002" s="6" t="str">
        <f t="shared" si="563"/>
        <v>00</v>
      </c>
      <c r="O2002" s="1">
        <f t="shared" si="564"/>
        <v>10</v>
      </c>
      <c r="P2002" s="1">
        <f>IF(HEX2DEC(LEFT(E2002,4))&gt;=32768,HEX2DEC(LEFT(E2002,4))-65536,HEX2DEC(LEFT(E2002,4)))/Codes!$N$2</f>
        <v>2.8</v>
      </c>
      <c r="Q2002" s="1">
        <f>IF(HEX2DEC(RIGHT(E2002,4))&gt;=32768,HEX2DEC(RIGHT(E2002,4))-65536,HEX2DEC(RIGHT(E2002,4)))/Codes!$N$2</f>
        <v>0</v>
      </c>
      <c r="R2002" s="1">
        <f>IF(HEX2DEC(LEFT(F2002,4))&gt;=32768,HEX2DEC(LEFT(F2002,4))-65536,HEX2DEC(LEFT(F2002,4)))/Codes!$N$2</f>
        <v>1.2</v>
      </c>
      <c r="S2002" s="1">
        <f>IF(HEX2DEC(RIGHT(F2002,4))&gt;=32768,HEX2DEC(RIGHT(F2002,4))-65536,HEX2DEC(RIGHT(F2002,4)))/Codes!$N$2</f>
        <v>-2</v>
      </c>
      <c r="T2002" s="18">
        <f t="shared" si="565"/>
        <v>361</v>
      </c>
      <c r="U2002" s="1">
        <f t="shared" si="566"/>
        <v>100</v>
      </c>
      <c r="V2002" s="1">
        <f t="shared" si="567"/>
        <v>0</v>
      </c>
      <c r="W2002" s="1" t="str">
        <f t="shared" si="568"/>
        <v>100</v>
      </c>
      <c r="X2002" s="1">
        <f t="shared" si="569"/>
        <v>3</v>
      </c>
      <c r="Y2002" s="1">
        <f t="shared" si="570"/>
        <v>2</v>
      </c>
      <c r="Z2002" s="1" t="str">
        <f>VLOOKUP(BIN2DEC(MID(HEX2BIN(MID(H2002,3,2),8),2,5)),Codes!$E$1:$F$18,2)</f>
        <v>Normal</v>
      </c>
      <c r="AA2002" s="6" t="str">
        <f t="shared" si="571"/>
        <v>0</v>
      </c>
      <c r="AB2002" s="1">
        <f t="shared" si="572"/>
        <v>0</v>
      </c>
      <c r="AC2002" s="1" t="str">
        <f>VLOOKUP(BIN2DEC(RIGHT(HEX2BIN(MID(H2002,6,1),4),1)&amp;LEFT(HEX2BIN(MID(H2002,7,1),4),1)),Codes!$K$1:$L$5,2)</f>
        <v>M</v>
      </c>
      <c r="AD2002" s="1" t="str">
        <f>VLOOKUP(BIN2DEC(RIGHT(HEX2BIN(MID(H2002,7,1),4),3)&amp;LEFT(HEX2BIN(MID(H2002,8,1),4),2)),Codes!$H$2:$I$33,2)</f>
        <v>Kick</v>
      </c>
      <c r="AE2002" s="1" t="str">
        <f t="shared" si="573"/>
        <v>1</v>
      </c>
      <c r="AF2002" s="1" t="str">
        <f t="shared" si="574"/>
        <v>1</v>
      </c>
      <c r="AH2002" s="6">
        <f t="shared" si="575"/>
        <v>34</v>
      </c>
    </row>
    <row r="2003" spans="1:34">
      <c r="A2003" s="3" t="s">
        <v>3074</v>
      </c>
      <c r="B2003" s="1" t="s">
        <v>45</v>
      </c>
      <c r="C2003" s="6" t="s">
        <v>324</v>
      </c>
      <c r="D2003" s="9" t="s">
        <v>1632</v>
      </c>
      <c r="E2003" s="9" t="s">
        <v>1633</v>
      </c>
      <c r="F2003" s="9" t="s">
        <v>91</v>
      </c>
      <c r="G2003" s="9" t="s">
        <v>1648</v>
      </c>
      <c r="H2003" s="9" t="s">
        <v>3068</v>
      </c>
      <c r="J2003" s="6" t="str">
        <f t="shared" si="559"/>
        <v>001011</v>
      </c>
      <c r="K2003" s="1">
        <f t="shared" si="560"/>
        <v>0</v>
      </c>
      <c r="L2003" s="6" t="str">
        <f t="shared" si="561"/>
        <v>00000</v>
      </c>
      <c r="M2003" s="1">
        <f t="shared" si="562"/>
        <v>55</v>
      </c>
      <c r="N2003" s="6" t="str">
        <f t="shared" si="563"/>
        <v>00</v>
      </c>
      <c r="O2003" s="1">
        <f t="shared" si="564"/>
        <v>10</v>
      </c>
      <c r="P2003" s="1">
        <f>IF(HEX2DEC(LEFT(E2003,4))&gt;=32768,HEX2DEC(LEFT(E2003,4))-65536,HEX2DEC(LEFT(E2003,4)))/Codes!$N$2</f>
        <v>4</v>
      </c>
      <c r="Q2003" s="1">
        <f>IF(HEX2DEC(RIGHT(E2003,4))&gt;=32768,HEX2DEC(RIGHT(E2003,4))-65536,HEX2DEC(RIGHT(E2003,4)))/Codes!$N$2</f>
        <v>3.6</v>
      </c>
      <c r="R2003" s="1">
        <f>IF(HEX2DEC(LEFT(F2003,4))&gt;=32768,HEX2DEC(LEFT(F2003,4))-65536,HEX2DEC(LEFT(F2003,4)))/Codes!$N$2</f>
        <v>0</v>
      </c>
      <c r="S2003" s="1">
        <f>IF(HEX2DEC(RIGHT(F2003,4))&gt;=32768,HEX2DEC(RIGHT(F2003,4))-65536,HEX2DEC(RIGHT(F2003,4)))/Codes!$N$2</f>
        <v>0</v>
      </c>
      <c r="T2003" s="18">
        <f t="shared" si="565"/>
        <v>361</v>
      </c>
      <c r="U2003" s="1">
        <f t="shared" si="566"/>
        <v>100</v>
      </c>
      <c r="V2003" s="1">
        <f t="shared" si="567"/>
        <v>1</v>
      </c>
      <c r="W2003" s="1" t="str">
        <f t="shared" si="568"/>
        <v>100</v>
      </c>
      <c r="X2003" s="1">
        <f t="shared" si="569"/>
        <v>3</v>
      </c>
      <c r="Y2003" s="1">
        <f t="shared" si="570"/>
        <v>2</v>
      </c>
      <c r="Z2003" s="1" t="str">
        <f>VLOOKUP(BIN2DEC(MID(HEX2BIN(MID(H2003,3,2),8),2,5)),Codes!$E$1:$F$18,2)</f>
        <v>Normal</v>
      </c>
      <c r="AA2003" s="6" t="str">
        <f t="shared" si="571"/>
        <v>0</v>
      </c>
      <c r="AB2003" s="1">
        <f t="shared" si="572"/>
        <v>0</v>
      </c>
      <c r="AC2003" s="1" t="str">
        <f>VLOOKUP(BIN2DEC(RIGHT(HEX2BIN(MID(H2003,6,1),4),1)&amp;LEFT(HEX2BIN(MID(H2003,7,1),4),1)),Codes!$K$1:$L$5,2)</f>
        <v>M</v>
      </c>
      <c r="AD2003" s="1" t="str">
        <f>VLOOKUP(BIN2DEC(RIGHT(HEX2BIN(MID(H2003,7,1),4),3)&amp;LEFT(HEX2BIN(MID(H2003,8,1),4),2)),Codes!$H$2:$I$33,2)</f>
        <v>Kick</v>
      </c>
      <c r="AE2003" s="1" t="str">
        <f t="shared" si="573"/>
        <v>1</v>
      </c>
      <c r="AF2003" s="1" t="str">
        <f t="shared" si="574"/>
        <v>1</v>
      </c>
      <c r="AH2003" s="6">
        <f t="shared" si="575"/>
        <v>34</v>
      </c>
    </row>
    <row r="2004" spans="1:34">
      <c r="A2004" s="3" t="s">
        <v>3075</v>
      </c>
      <c r="B2004" s="1" t="s">
        <v>45</v>
      </c>
      <c r="C2004" s="6" t="s">
        <v>324</v>
      </c>
      <c r="D2004" s="9" t="s">
        <v>1635</v>
      </c>
      <c r="E2004" s="9" t="s">
        <v>1636</v>
      </c>
      <c r="F2004" s="9" t="s">
        <v>91</v>
      </c>
      <c r="G2004" s="9" t="s">
        <v>1648</v>
      </c>
      <c r="H2004" s="9" t="s">
        <v>3068</v>
      </c>
      <c r="J2004" s="6" t="str">
        <f t="shared" si="559"/>
        <v>001011</v>
      </c>
      <c r="K2004" s="1">
        <f t="shared" si="560"/>
        <v>1</v>
      </c>
      <c r="L2004" s="6" t="str">
        <f t="shared" si="561"/>
        <v>00000</v>
      </c>
      <c r="M2004" s="1">
        <f t="shared" si="562"/>
        <v>54</v>
      </c>
      <c r="N2004" s="6" t="str">
        <f t="shared" si="563"/>
        <v>00</v>
      </c>
      <c r="O2004" s="1">
        <f t="shared" si="564"/>
        <v>10</v>
      </c>
      <c r="P2004" s="1">
        <f>IF(HEX2DEC(LEFT(E2004,4))&gt;=32768,HEX2DEC(LEFT(E2004,4))-65536,HEX2DEC(LEFT(E2004,4)))/Codes!$N$2</f>
        <v>3.2</v>
      </c>
      <c r="Q2004" s="1">
        <f>IF(HEX2DEC(RIGHT(E2004,4))&gt;=32768,HEX2DEC(RIGHT(E2004,4))-65536,HEX2DEC(RIGHT(E2004,4)))/Codes!$N$2</f>
        <v>1.2</v>
      </c>
      <c r="R2004" s="1">
        <f>IF(HEX2DEC(LEFT(F2004,4))&gt;=32768,HEX2DEC(LEFT(F2004,4))-65536,HEX2DEC(LEFT(F2004,4)))/Codes!$N$2</f>
        <v>0</v>
      </c>
      <c r="S2004" s="1">
        <f>IF(HEX2DEC(RIGHT(F2004,4))&gt;=32768,HEX2DEC(RIGHT(F2004,4))-65536,HEX2DEC(RIGHT(F2004,4)))/Codes!$N$2</f>
        <v>0</v>
      </c>
      <c r="T2004" s="18">
        <f t="shared" si="565"/>
        <v>361</v>
      </c>
      <c r="U2004" s="1">
        <f t="shared" si="566"/>
        <v>100</v>
      </c>
      <c r="V2004" s="1">
        <f t="shared" si="567"/>
        <v>1</v>
      </c>
      <c r="W2004" s="1" t="str">
        <f t="shared" si="568"/>
        <v>100</v>
      </c>
      <c r="X2004" s="1">
        <f t="shared" si="569"/>
        <v>3</v>
      </c>
      <c r="Y2004" s="1">
        <f t="shared" si="570"/>
        <v>2</v>
      </c>
      <c r="Z2004" s="1" t="str">
        <f>VLOOKUP(BIN2DEC(MID(HEX2BIN(MID(H2004,3,2),8),2,5)),Codes!$E$1:$F$18,2)</f>
        <v>Normal</v>
      </c>
      <c r="AA2004" s="6" t="str">
        <f t="shared" si="571"/>
        <v>0</v>
      </c>
      <c r="AB2004" s="1">
        <f t="shared" si="572"/>
        <v>0</v>
      </c>
      <c r="AC2004" s="1" t="str">
        <f>VLOOKUP(BIN2DEC(RIGHT(HEX2BIN(MID(H2004,6,1),4),1)&amp;LEFT(HEX2BIN(MID(H2004,7,1),4),1)),Codes!$K$1:$L$5,2)</f>
        <v>M</v>
      </c>
      <c r="AD2004" s="1" t="str">
        <f>VLOOKUP(BIN2DEC(RIGHT(HEX2BIN(MID(H2004,7,1),4),3)&amp;LEFT(HEX2BIN(MID(H2004,8,1),4),2)),Codes!$H$2:$I$33,2)</f>
        <v>Kick</v>
      </c>
      <c r="AE2004" s="1" t="str">
        <f t="shared" si="573"/>
        <v>1</v>
      </c>
      <c r="AF2004" s="1" t="str">
        <f t="shared" si="574"/>
        <v>1</v>
      </c>
      <c r="AH2004" s="6">
        <f t="shared" si="575"/>
        <v>34</v>
      </c>
    </row>
    <row r="2005" spans="1:34">
      <c r="A2005" s="3" t="s">
        <v>3076</v>
      </c>
      <c r="B2005" s="1" t="s">
        <v>45</v>
      </c>
      <c r="C2005" s="6" t="s">
        <v>324</v>
      </c>
      <c r="D2005" s="9" t="s">
        <v>1638</v>
      </c>
      <c r="E2005" s="9" t="s">
        <v>212</v>
      </c>
      <c r="F2005" s="9" t="s">
        <v>1639</v>
      </c>
      <c r="G2005" s="9" t="s">
        <v>1648</v>
      </c>
      <c r="H2005" s="9" t="s">
        <v>3068</v>
      </c>
      <c r="J2005" s="6" t="str">
        <f t="shared" si="559"/>
        <v>001011</v>
      </c>
      <c r="K2005" s="1">
        <f t="shared" si="560"/>
        <v>2</v>
      </c>
      <c r="L2005" s="6" t="str">
        <f t="shared" si="561"/>
        <v>00000</v>
      </c>
      <c r="M2005" s="1">
        <f t="shared" si="562"/>
        <v>4</v>
      </c>
      <c r="N2005" s="6" t="str">
        <f t="shared" si="563"/>
        <v>00</v>
      </c>
      <c r="O2005" s="1">
        <f t="shared" si="564"/>
        <v>10</v>
      </c>
      <c r="P2005" s="1">
        <f>IF(HEX2DEC(LEFT(E2005,4))&gt;=32768,HEX2DEC(LEFT(E2005,4))-65536,HEX2DEC(LEFT(E2005,4)))/Codes!$N$2</f>
        <v>2.8</v>
      </c>
      <c r="Q2005" s="1">
        <f>IF(HEX2DEC(RIGHT(E2005,4))&gt;=32768,HEX2DEC(RIGHT(E2005,4))-65536,HEX2DEC(RIGHT(E2005,4)))/Codes!$N$2</f>
        <v>0</v>
      </c>
      <c r="R2005" s="1">
        <f>IF(HEX2DEC(LEFT(F2005,4))&gt;=32768,HEX2DEC(LEFT(F2005,4))-65536,HEX2DEC(LEFT(F2005,4)))/Codes!$N$2</f>
        <v>1.2</v>
      </c>
      <c r="S2005" s="1">
        <f>IF(HEX2DEC(RIGHT(F2005,4))&gt;=32768,HEX2DEC(RIGHT(F2005,4))-65536,HEX2DEC(RIGHT(F2005,4)))/Codes!$N$2</f>
        <v>-2</v>
      </c>
      <c r="T2005" s="18">
        <f t="shared" si="565"/>
        <v>361</v>
      </c>
      <c r="U2005" s="1">
        <f t="shared" si="566"/>
        <v>100</v>
      </c>
      <c r="V2005" s="1">
        <f t="shared" si="567"/>
        <v>1</v>
      </c>
      <c r="W2005" s="1" t="str">
        <f t="shared" si="568"/>
        <v>100</v>
      </c>
      <c r="X2005" s="1">
        <f t="shared" si="569"/>
        <v>3</v>
      </c>
      <c r="Y2005" s="1">
        <f t="shared" si="570"/>
        <v>2</v>
      </c>
      <c r="Z2005" s="1" t="str">
        <f>VLOOKUP(BIN2DEC(MID(HEX2BIN(MID(H2005,3,2),8),2,5)),Codes!$E$1:$F$18,2)</f>
        <v>Normal</v>
      </c>
      <c r="AA2005" s="6" t="str">
        <f t="shared" si="571"/>
        <v>0</v>
      </c>
      <c r="AB2005" s="1">
        <f t="shared" si="572"/>
        <v>0</v>
      </c>
      <c r="AC2005" s="1" t="str">
        <f>VLOOKUP(BIN2DEC(RIGHT(HEX2BIN(MID(H2005,6,1),4),1)&amp;LEFT(HEX2BIN(MID(H2005,7,1),4),1)),Codes!$K$1:$L$5,2)</f>
        <v>M</v>
      </c>
      <c r="AD2005" s="1" t="str">
        <f>VLOOKUP(BIN2DEC(RIGHT(HEX2BIN(MID(H2005,7,1),4),3)&amp;LEFT(HEX2BIN(MID(H2005,8,1),4),2)),Codes!$H$2:$I$33,2)</f>
        <v>Kick</v>
      </c>
      <c r="AE2005" s="1" t="str">
        <f t="shared" si="573"/>
        <v>1</v>
      </c>
      <c r="AF2005" s="1" t="str">
        <f t="shared" si="574"/>
        <v>1</v>
      </c>
      <c r="AH2005" s="6">
        <f t="shared" si="575"/>
        <v>34</v>
      </c>
    </row>
    <row r="2006" spans="1:34">
      <c r="A2006" s="3" t="s">
        <v>3077</v>
      </c>
      <c r="B2006" s="1" t="s">
        <v>45</v>
      </c>
      <c r="C2006" s="6" t="s">
        <v>330</v>
      </c>
      <c r="D2006" s="9" t="s">
        <v>3078</v>
      </c>
      <c r="E2006" s="9" t="s">
        <v>212</v>
      </c>
      <c r="F2006" s="9" t="s">
        <v>91</v>
      </c>
      <c r="G2006" s="9" t="s">
        <v>3079</v>
      </c>
      <c r="H2006" s="9" t="s">
        <v>3080</v>
      </c>
      <c r="J2006" s="6" t="str">
        <f t="shared" si="559"/>
        <v>001011</v>
      </c>
      <c r="K2006" s="1">
        <f t="shared" si="560"/>
        <v>0</v>
      </c>
      <c r="L2006" s="6" t="str">
        <f t="shared" si="561"/>
        <v>00000</v>
      </c>
      <c r="M2006" s="1">
        <f t="shared" si="562"/>
        <v>22</v>
      </c>
      <c r="N2006" s="6" t="str">
        <f t="shared" si="563"/>
        <v>00</v>
      </c>
      <c r="O2006" s="1">
        <f t="shared" si="564"/>
        <v>9</v>
      </c>
      <c r="P2006" s="1">
        <f>IF(HEX2DEC(LEFT(E2006,4))&gt;=32768,HEX2DEC(LEFT(E2006,4))-65536,HEX2DEC(LEFT(E2006,4)))/Codes!$N$2</f>
        <v>2.8</v>
      </c>
      <c r="Q2006" s="1">
        <f>IF(HEX2DEC(RIGHT(E2006,4))&gt;=32768,HEX2DEC(RIGHT(E2006,4))-65536,HEX2DEC(RIGHT(E2006,4)))/Codes!$N$2</f>
        <v>0</v>
      </c>
      <c r="R2006" s="1">
        <f>IF(HEX2DEC(LEFT(F2006,4))&gt;=32768,HEX2DEC(LEFT(F2006,4))-65536,HEX2DEC(LEFT(F2006,4)))/Codes!$N$2</f>
        <v>0</v>
      </c>
      <c r="S2006" s="1">
        <f>IF(HEX2DEC(RIGHT(F2006,4))&gt;=32768,HEX2DEC(RIGHT(F2006,4))-65536,HEX2DEC(RIGHT(F2006,4)))/Codes!$N$2</f>
        <v>0</v>
      </c>
      <c r="T2006" s="18">
        <f t="shared" si="565"/>
        <v>100</v>
      </c>
      <c r="U2006" s="1">
        <f t="shared" si="566"/>
        <v>127</v>
      </c>
      <c r="V2006" s="1">
        <f t="shared" si="567"/>
        <v>0</v>
      </c>
      <c r="W2006" s="1" t="str">
        <f t="shared" si="568"/>
        <v>100</v>
      </c>
      <c r="X2006" s="1">
        <f t="shared" si="569"/>
        <v>3</v>
      </c>
      <c r="Y2006" s="1">
        <f t="shared" si="570"/>
        <v>30</v>
      </c>
      <c r="Z2006" s="1" t="str">
        <f>VLOOKUP(BIN2DEC(MID(HEX2BIN(MID(H2006,3,2),8),2,5)),Codes!$E$1:$F$18,2)</f>
        <v>Normal</v>
      </c>
      <c r="AA2006" s="6" t="str">
        <f t="shared" si="571"/>
        <v>0</v>
      </c>
      <c r="AB2006" s="1">
        <f t="shared" si="572"/>
        <v>0</v>
      </c>
      <c r="AC2006" s="1" t="str">
        <f>VLOOKUP(BIN2DEC(RIGHT(HEX2BIN(MID(H2006,6,1),4),1)&amp;LEFT(HEX2BIN(MID(H2006,7,1),4),1)),Codes!$K$1:$L$5,2)</f>
        <v>M</v>
      </c>
      <c r="AD2006" s="1" t="str">
        <f>VLOOKUP(BIN2DEC(RIGHT(HEX2BIN(MID(H2006,7,1),4),3)&amp;LEFT(HEX2BIN(MID(H2006,8,1),4),2)),Codes!$H$2:$I$33,2)</f>
        <v>Kick</v>
      </c>
      <c r="AE2006" s="1" t="str">
        <f t="shared" si="573"/>
        <v>1</v>
      </c>
      <c r="AF2006" s="1" t="str">
        <f t="shared" si="574"/>
        <v>1</v>
      </c>
      <c r="AH2006" s="6">
        <f t="shared" si="575"/>
        <v>34</v>
      </c>
    </row>
    <row r="2007" spans="1:34">
      <c r="A2007" s="3" t="s">
        <v>3081</v>
      </c>
      <c r="B2007" s="1" t="s">
        <v>45</v>
      </c>
      <c r="C2007" s="6" t="s">
        <v>330</v>
      </c>
      <c r="D2007" s="9" t="s">
        <v>3082</v>
      </c>
      <c r="E2007" s="9" t="s">
        <v>256</v>
      </c>
      <c r="F2007" s="9" t="s">
        <v>91</v>
      </c>
      <c r="G2007" s="9" t="s">
        <v>3083</v>
      </c>
      <c r="H2007" s="9" t="s">
        <v>3080</v>
      </c>
      <c r="J2007" s="6" t="str">
        <f t="shared" si="559"/>
        <v>001011</v>
      </c>
      <c r="K2007" s="1">
        <f t="shared" si="560"/>
        <v>1</v>
      </c>
      <c r="L2007" s="6" t="str">
        <f t="shared" si="561"/>
        <v>00000</v>
      </c>
      <c r="M2007" s="1">
        <f t="shared" si="562"/>
        <v>32</v>
      </c>
      <c r="N2007" s="6" t="str">
        <f t="shared" si="563"/>
        <v>00</v>
      </c>
      <c r="O2007" s="1">
        <f t="shared" si="564"/>
        <v>9</v>
      </c>
      <c r="P2007" s="1">
        <f>IF(HEX2DEC(LEFT(E2007,4))&gt;=32768,HEX2DEC(LEFT(E2007,4))-65536,HEX2DEC(LEFT(E2007,4)))/Codes!$N$2</f>
        <v>3.6</v>
      </c>
      <c r="Q2007" s="1">
        <f>IF(HEX2DEC(RIGHT(E2007,4))&gt;=32768,HEX2DEC(RIGHT(E2007,4))-65536,HEX2DEC(RIGHT(E2007,4)))/Codes!$N$2</f>
        <v>0</v>
      </c>
      <c r="R2007" s="1">
        <f>IF(HEX2DEC(LEFT(F2007,4))&gt;=32768,HEX2DEC(LEFT(F2007,4))-65536,HEX2DEC(LEFT(F2007,4)))/Codes!$N$2</f>
        <v>0</v>
      </c>
      <c r="S2007" s="1">
        <f>IF(HEX2DEC(RIGHT(F2007,4))&gt;=32768,HEX2DEC(RIGHT(F2007,4))-65536,HEX2DEC(RIGHT(F2007,4)))/Codes!$N$2</f>
        <v>0</v>
      </c>
      <c r="T2007" s="18">
        <f t="shared" si="565"/>
        <v>100</v>
      </c>
      <c r="U2007" s="1">
        <f t="shared" si="566"/>
        <v>125</v>
      </c>
      <c r="V2007" s="1">
        <f t="shared" si="567"/>
        <v>0</v>
      </c>
      <c r="W2007" s="1" t="str">
        <f t="shared" si="568"/>
        <v>100</v>
      </c>
      <c r="X2007" s="1">
        <f t="shared" si="569"/>
        <v>3</v>
      </c>
      <c r="Y2007" s="1">
        <f t="shared" si="570"/>
        <v>30</v>
      </c>
      <c r="Z2007" s="1" t="str">
        <f>VLOOKUP(BIN2DEC(MID(HEX2BIN(MID(H2007,3,2),8),2,5)),Codes!$E$1:$F$18,2)</f>
        <v>Normal</v>
      </c>
      <c r="AA2007" s="6" t="str">
        <f t="shared" si="571"/>
        <v>0</v>
      </c>
      <c r="AB2007" s="1">
        <f t="shared" si="572"/>
        <v>0</v>
      </c>
      <c r="AC2007" s="1" t="str">
        <f>VLOOKUP(BIN2DEC(RIGHT(HEX2BIN(MID(H2007,6,1),4),1)&amp;LEFT(HEX2BIN(MID(H2007,7,1),4),1)),Codes!$K$1:$L$5,2)</f>
        <v>M</v>
      </c>
      <c r="AD2007" s="1" t="str">
        <f>VLOOKUP(BIN2DEC(RIGHT(HEX2BIN(MID(H2007,7,1),4),3)&amp;LEFT(HEX2BIN(MID(H2007,8,1),4),2)),Codes!$H$2:$I$33,2)</f>
        <v>Kick</v>
      </c>
      <c r="AE2007" s="1" t="str">
        <f t="shared" si="573"/>
        <v>1</v>
      </c>
      <c r="AF2007" s="1" t="str">
        <f t="shared" si="574"/>
        <v>1</v>
      </c>
      <c r="AH2007" s="6">
        <f t="shared" si="575"/>
        <v>34</v>
      </c>
    </row>
    <row r="2008" spans="1:34">
      <c r="A2008" s="3" t="s">
        <v>3084</v>
      </c>
      <c r="B2008" s="1" t="s">
        <v>45</v>
      </c>
      <c r="C2008" s="6" t="s">
        <v>330</v>
      </c>
      <c r="D2008" s="9" t="s">
        <v>3085</v>
      </c>
      <c r="E2008" s="9" t="s">
        <v>207</v>
      </c>
      <c r="F2008" s="9" t="s">
        <v>91</v>
      </c>
      <c r="G2008" s="9" t="s">
        <v>3086</v>
      </c>
      <c r="H2008" s="9" t="s">
        <v>3080</v>
      </c>
      <c r="J2008" s="6" t="str">
        <f t="shared" si="559"/>
        <v>001011</v>
      </c>
      <c r="K2008" s="1">
        <f t="shared" si="560"/>
        <v>2</v>
      </c>
      <c r="L2008" s="6" t="str">
        <f t="shared" si="561"/>
        <v>00000</v>
      </c>
      <c r="M2008" s="1">
        <f t="shared" si="562"/>
        <v>33</v>
      </c>
      <c r="N2008" s="6" t="str">
        <f t="shared" si="563"/>
        <v>00</v>
      </c>
      <c r="O2008" s="1">
        <f t="shared" si="564"/>
        <v>9</v>
      </c>
      <c r="P2008" s="1">
        <f>IF(HEX2DEC(LEFT(E2008,4))&gt;=32768,HEX2DEC(LEFT(E2008,4))-65536,HEX2DEC(LEFT(E2008,4)))/Codes!$N$2</f>
        <v>4</v>
      </c>
      <c r="Q2008" s="1">
        <f>IF(HEX2DEC(RIGHT(E2008,4))&gt;=32768,HEX2DEC(RIGHT(E2008,4))-65536,HEX2DEC(RIGHT(E2008,4)))/Codes!$N$2</f>
        <v>0</v>
      </c>
      <c r="R2008" s="1">
        <f>IF(HEX2DEC(LEFT(F2008,4))&gt;=32768,HEX2DEC(LEFT(F2008,4))-65536,HEX2DEC(LEFT(F2008,4)))/Codes!$N$2</f>
        <v>0</v>
      </c>
      <c r="S2008" s="1">
        <f>IF(HEX2DEC(RIGHT(F2008,4))&gt;=32768,HEX2DEC(RIGHT(F2008,4))-65536,HEX2DEC(RIGHT(F2008,4)))/Codes!$N$2</f>
        <v>0</v>
      </c>
      <c r="T2008" s="18">
        <f t="shared" si="565"/>
        <v>100</v>
      </c>
      <c r="U2008" s="1">
        <f t="shared" si="566"/>
        <v>123</v>
      </c>
      <c r="V2008" s="1">
        <f t="shared" si="567"/>
        <v>0</v>
      </c>
      <c r="W2008" s="1" t="str">
        <f t="shared" si="568"/>
        <v>100</v>
      </c>
      <c r="X2008" s="1">
        <f t="shared" si="569"/>
        <v>3</v>
      </c>
      <c r="Y2008" s="1">
        <f t="shared" si="570"/>
        <v>30</v>
      </c>
      <c r="Z2008" s="1" t="str">
        <f>VLOOKUP(BIN2DEC(MID(HEX2BIN(MID(H2008,3,2),8),2,5)),Codes!$E$1:$F$18,2)</f>
        <v>Normal</v>
      </c>
      <c r="AA2008" s="6" t="str">
        <f t="shared" si="571"/>
        <v>0</v>
      </c>
      <c r="AB2008" s="1">
        <f t="shared" si="572"/>
        <v>0</v>
      </c>
      <c r="AC2008" s="1" t="str">
        <f>VLOOKUP(BIN2DEC(RIGHT(HEX2BIN(MID(H2008,6,1),4),1)&amp;LEFT(HEX2BIN(MID(H2008,7,1),4),1)),Codes!$K$1:$L$5,2)</f>
        <v>M</v>
      </c>
      <c r="AD2008" s="1" t="str">
        <f>VLOOKUP(BIN2DEC(RIGHT(HEX2BIN(MID(H2008,7,1),4),3)&amp;LEFT(HEX2BIN(MID(H2008,8,1),4),2)),Codes!$H$2:$I$33,2)</f>
        <v>Kick</v>
      </c>
      <c r="AE2008" s="1" t="str">
        <f t="shared" si="573"/>
        <v>1</v>
      </c>
      <c r="AF2008" s="1" t="str">
        <f t="shared" si="574"/>
        <v>1</v>
      </c>
      <c r="AH2008" s="6">
        <f t="shared" si="575"/>
        <v>34</v>
      </c>
    </row>
    <row r="2009" spans="1:34">
      <c r="A2009" s="3" t="s">
        <v>3087</v>
      </c>
      <c r="B2009" s="1" t="s">
        <v>45</v>
      </c>
      <c r="C2009" s="6" t="s">
        <v>349</v>
      </c>
      <c r="D2009" s="9" t="s">
        <v>1641</v>
      </c>
      <c r="E2009" s="9" t="s">
        <v>1663</v>
      </c>
      <c r="F2009" s="9" t="s">
        <v>91</v>
      </c>
      <c r="G2009" s="9" t="s">
        <v>1664</v>
      </c>
      <c r="H2009" s="9" t="s">
        <v>1255</v>
      </c>
      <c r="J2009" s="6" t="str">
        <f t="shared" si="559"/>
        <v>001011</v>
      </c>
      <c r="K2009" s="1">
        <f t="shared" si="560"/>
        <v>0</v>
      </c>
      <c r="L2009" s="6" t="str">
        <f t="shared" si="561"/>
        <v>00000</v>
      </c>
      <c r="M2009" s="1">
        <f t="shared" si="562"/>
        <v>55</v>
      </c>
      <c r="N2009" s="6" t="str">
        <f t="shared" si="563"/>
        <v>00</v>
      </c>
      <c r="O2009" s="1">
        <f t="shared" si="564"/>
        <v>9</v>
      </c>
      <c r="P2009" s="1">
        <f>IF(HEX2DEC(LEFT(E2009,4))&gt;=32768,HEX2DEC(LEFT(E2009,4))-65536,HEX2DEC(LEFT(E2009,4)))/Codes!$N$2</f>
        <v>4</v>
      </c>
      <c r="Q2009" s="1">
        <f>IF(HEX2DEC(RIGHT(E2009,4))&gt;=32768,HEX2DEC(RIGHT(E2009,4))-65536,HEX2DEC(RIGHT(E2009,4)))/Codes!$N$2</f>
        <v>2.8</v>
      </c>
      <c r="R2009" s="1">
        <f>IF(HEX2DEC(LEFT(F2009,4))&gt;=32768,HEX2DEC(LEFT(F2009,4))-65536,HEX2DEC(LEFT(F2009,4)))/Codes!$N$2</f>
        <v>0</v>
      </c>
      <c r="S2009" s="1">
        <f>IF(HEX2DEC(RIGHT(F2009,4))&gt;=32768,HEX2DEC(RIGHT(F2009,4))-65536,HEX2DEC(RIGHT(F2009,4)))/Codes!$N$2</f>
        <v>0</v>
      </c>
      <c r="T2009" s="18">
        <f t="shared" si="565"/>
        <v>80</v>
      </c>
      <c r="U2009" s="1">
        <f t="shared" si="566"/>
        <v>80</v>
      </c>
      <c r="V2009" s="1">
        <f t="shared" si="567"/>
        <v>0</v>
      </c>
      <c r="W2009" s="1" t="str">
        <f t="shared" si="568"/>
        <v>100</v>
      </c>
      <c r="X2009" s="1">
        <f t="shared" si="569"/>
        <v>3</v>
      </c>
      <c r="Y2009" s="1">
        <f t="shared" si="570"/>
        <v>10</v>
      </c>
      <c r="Z2009" s="1" t="str">
        <f>VLOOKUP(BIN2DEC(MID(HEX2BIN(MID(H2009,3,2),8),2,5)),Codes!$E$1:$F$18,2)</f>
        <v>Normal</v>
      </c>
      <c r="AA2009" s="6" t="str">
        <f t="shared" si="571"/>
        <v>0</v>
      </c>
      <c r="AB2009" s="1">
        <f t="shared" si="572"/>
        <v>0</v>
      </c>
      <c r="AC2009" s="1" t="str">
        <f>VLOOKUP(BIN2DEC(RIGHT(HEX2BIN(MID(H2009,6,1),4),1)&amp;LEFT(HEX2BIN(MID(H2009,7,1),4),1)),Codes!$K$1:$L$5,2)</f>
        <v>S</v>
      </c>
      <c r="AD2009" s="1" t="str">
        <f>VLOOKUP(BIN2DEC(RIGHT(HEX2BIN(MID(H2009,7,1),4),3)&amp;LEFT(HEX2BIN(MID(H2009,8,1),4),2)),Codes!$H$2:$I$33,2)</f>
        <v>Kick</v>
      </c>
      <c r="AE2009" s="1" t="str">
        <f t="shared" si="573"/>
        <v>1</v>
      </c>
      <c r="AF2009" s="1" t="str">
        <f t="shared" si="574"/>
        <v>1</v>
      </c>
      <c r="AH2009" s="6">
        <f t="shared" si="575"/>
        <v>2</v>
      </c>
    </row>
    <row r="2010" spans="1:34">
      <c r="A2010" s="3" t="s">
        <v>3088</v>
      </c>
      <c r="B2010" s="1" t="s">
        <v>45</v>
      </c>
      <c r="C2010" s="6" t="s">
        <v>349</v>
      </c>
      <c r="D2010" s="9" t="s">
        <v>1643</v>
      </c>
      <c r="E2010" s="9" t="s">
        <v>1666</v>
      </c>
      <c r="F2010" s="9" t="s">
        <v>91</v>
      </c>
      <c r="G2010" s="9" t="s">
        <v>1664</v>
      </c>
      <c r="H2010" s="9" t="s">
        <v>1255</v>
      </c>
      <c r="J2010" s="6" t="str">
        <f t="shared" si="559"/>
        <v>001011</v>
      </c>
      <c r="K2010" s="1">
        <f t="shared" si="560"/>
        <v>1</v>
      </c>
      <c r="L2010" s="6" t="str">
        <f t="shared" si="561"/>
        <v>00000</v>
      </c>
      <c r="M2010" s="1">
        <f t="shared" si="562"/>
        <v>54</v>
      </c>
      <c r="N2010" s="6" t="str">
        <f t="shared" si="563"/>
        <v>00</v>
      </c>
      <c r="O2010" s="1">
        <f t="shared" si="564"/>
        <v>9</v>
      </c>
      <c r="P2010" s="1">
        <f>IF(HEX2DEC(LEFT(E2010,4))&gt;=32768,HEX2DEC(LEFT(E2010,4))-65536,HEX2DEC(LEFT(E2010,4)))/Codes!$N$2</f>
        <v>3.2</v>
      </c>
      <c r="Q2010" s="1">
        <f>IF(HEX2DEC(RIGHT(E2010,4))&gt;=32768,HEX2DEC(RIGHT(E2010,4))-65536,HEX2DEC(RIGHT(E2010,4)))/Codes!$N$2</f>
        <v>1.6</v>
      </c>
      <c r="R2010" s="1">
        <f>IF(HEX2DEC(LEFT(F2010,4))&gt;=32768,HEX2DEC(LEFT(F2010,4))-65536,HEX2DEC(LEFT(F2010,4)))/Codes!$N$2</f>
        <v>0</v>
      </c>
      <c r="S2010" s="1">
        <f>IF(HEX2DEC(RIGHT(F2010,4))&gt;=32768,HEX2DEC(RIGHT(F2010,4))-65536,HEX2DEC(RIGHT(F2010,4)))/Codes!$N$2</f>
        <v>0</v>
      </c>
      <c r="T2010" s="18">
        <f t="shared" si="565"/>
        <v>80</v>
      </c>
      <c r="U2010" s="1">
        <f t="shared" si="566"/>
        <v>80</v>
      </c>
      <c r="V2010" s="1">
        <f t="shared" si="567"/>
        <v>0</v>
      </c>
      <c r="W2010" s="1" t="str">
        <f t="shared" si="568"/>
        <v>100</v>
      </c>
      <c r="X2010" s="1">
        <f t="shared" si="569"/>
        <v>3</v>
      </c>
      <c r="Y2010" s="1">
        <f t="shared" si="570"/>
        <v>10</v>
      </c>
      <c r="Z2010" s="1" t="str">
        <f>VLOOKUP(BIN2DEC(MID(HEX2BIN(MID(H2010,3,2),8),2,5)),Codes!$E$1:$F$18,2)</f>
        <v>Normal</v>
      </c>
      <c r="AA2010" s="6" t="str">
        <f t="shared" si="571"/>
        <v>0</v>
      </c>
      <c r="AB2010" s="1">
        <f t="shared" si="572"/>
        <v>0</v>
      </c>
      <c r="AC2010" s="1" t="str">
        <f>VLOOKUP(BIN2DEC(RIGHT(HEX2BIN(MID(H2010,6,1),4),1)&amp;LEFT(HEX2BIN(MID(H2010,7,1),4),1)),Codes!$K$1:$L$5,2)</f>
        <v>S</v>
      </c>
      <c r="AD2010" s="1" t="str">
        <f>VLOOKUP(BIN2DEC(RIGHT(HEX2BIN(MID(H2010,7,1),4),3)&amp;LEFT(HEX2BIN(MID(H2010,8,1),4),2)),Codes!$H$2:$I$33,2)</f>
        <v>Kick</v>
      </c>
      <c r="AE2010" s="1" t="str">
        <f t="shared" si="573"/>
        <v>1</v>
      </c>
      <c r="AF2010" s="1" t="str">
        <f t="shared" si="574"/>
        <v>1</v>
      </c>
      <c r="AH2010" s="6">
        <f t="shared" si="575"/>
        <v>2</v>
      </c>
    </row>
    <row r="2011" spans="1:34">
      <c r="A2011" s="3" t="s">
        <v>3089</v>
      </c>
      <c r="B2011" s="1" t="s">
        <v>45</v>
      </c>
      <c r="C2011" s="6" t="s">
        <v>349</v>
      </c>
      <c r="D2011" s="9" t="s">
        <v>1645</v>
      </c>
      <c r="E2011" s="9" t="s">
        <v>265</v>
      </c>
      <c r="F2011" s="9" t="s">
        <v>91</v>
      </c>
      <c r="G2011" s="9" t="s">
        <v>1664</v>
      </c>
      <c r="H2011" s="9" t="s">
        <v>1255</v>
      </c>
      <c r="J2011" s="6" t="str">
        <f t="shared" si="559"/>
        <v>001011</v>
      </c>
      <c r="K2011" s="1">
        <f t="shared" si="560"/>
        <v>2</v>
      </c>
      <c r="L2011" s="6" t="str">
        <f t="shared" si="561"/>
        <v>00000</v>
      </c>
      <c r="M2011" s="1">
        <f t="shared" si="562"/>
        <v>4</v>
      </c>
      <c r="N2011" s="6" t="str">
        <f t="shared" si="563"/>
        <v>00</v>
      </c>
      <c r="O2011" s="1">
        <f t="shared" si="564"/>
        <v>9</v>
      </c>
      <c r="P2011" s="1">
        <f>IF(HEX2DEC(LEFT(E2011,4))&gt;=32768,HEX2DEC(LEFT(E2011,4))-65536,HEX2DEC(LEFT(E2011,4)))/Codes!$N$2</f>
        <v>2.4</v>
      </c>
      <c r="Q2011" s="1">
        <f>IF(HEX2DEC(RIGHT(E2011,4))&gt;=32768,HEX2DEC(RIGHT(E2011,4))-65536,HEX2DEC(RIGHT(E2011,4)))/Codes!$N$2</f>
        <v>0</v>
      </c>
      <c r="R2011" s="1">
        <f>IF(HEX2DEC(LEFT(F2011,4))&gt;=32768,HEX2DEC(LEFT(F2011,4))-65536,HEX2DEC(LEFT(F2011,4)))/Codes!$N$2</f>
        <v>0</v>
      </c>
      <c r="S2011" s="1">
        <f>IF(HEX2DEC(RIGHT(F2011,4))&gt;=32768,HEX2DEC(RIGHT(F2011,4))-65536,HEX2DEC(RIGHT(F2011,4)))/Codes!$N$2</f>
        <v>0</v>
      </c>
      <c r="T2011" s="18">
        <f t="shared" si="565"/>
        <v>80</v>
      </c>
      <c r="U2011" s="1">
        <f t="shared" si="566"/>
        <v>80</v>
      </c>
      <c r="V2011" s="1">
        <f t="shared" si="567"/>
        <v>0</v>
      </c>
      <c r="W2011" s="1" t="str">
        <f t="shared" si="568"/>
        <v>100</v>
      </c>
      <c r="X2011" s="1">
        <f t="shared" si="569"/>
        <v>3</v>
      </c>
      <c r="Y2011" s="1">
        <f t="shared" si="570"/>
        <v>10</v>
      </c>
      <c r="Z2011" s="1" t="str">
        <f>VLOOKUP(BIN2DEC(MID(HEX2BIN(MID(H2011,3,2),8),2,5)),Codes!$E$1:$F$18,2)</f>
        <v>Normal</v>
      </c>
      <c r="AA2011" s="6" t="str">
        <f t="shared" si="571"/>
        <v>0</v>
      </c>
      <c r="AB2011" s="1">
        <f t="shared" si="572"/>
        <v>0</v>
      </c>
      <c r="AC2011" s="1" t="str">
        <f>VLOOKUP(BIN2DEC(RIGHT(HEX2BIN(MID(H2011,6,1),4),1)&amp;LEFT(HEX2BIN(MID(H2011,7,1),4),1)),Codes!$K$1:$L$5,2)</f>
        <v>S</v>
      </c>
      <c r="AD2011" s="1" t="str">
        <f>VLOOKUP(BIN2DEC(RIGHT(HEX2BIN(MID(H2011,7,1),4),3)&amp;LEFT(HEX2BIN(MID(H2011,8,1),4),2)),Codes!$H$2:$I$33,2)</f>
        <v>Kick</v>
      </c>
      <c r="AE2011" s="1" t="str">
        <f t="shared" si="573"/>
        <v>1</v>
      </c>
      <c r="AF2011" s="1" t="str">
        <f t="shared" si="574"/>
        <v>1</v>
      </c>
      <c r="AH2011" s="6">
        <f t="shared" si="575"/>
        <v>2</v>
      </c>
    </row>
    <row r="2012" spans="1:34">
      <c r="A2012" s="3" t="s">
        <v>3090</v>
      </c>
      <c r="B2012" s="1" t="s">
        <v>45</v>
      </c>
      <c r="C2012" s="6" t="s">
        <v>353</v>
      </c>
      <c r="D2012" s="9" t="s">
        <v>1306</v>
      </c>
      <c r="E2012" s="9" t="s">
        <v>307</v>
      </c>
      <c r="F2012" s="9" t="s">
        <v>3091</v>
      </c>
      <c r="G2012" s="9" t="s">
        <v>3092</v>
      </c>
      <c r="H2012" s="9" t="s">
        <v>3093</v>
      </c>
      <c r="J2012" s="6" t="str">
        <f t="shared" si="559"/>
        <v>001011</v>
      </c>
      <c r="K2012" s="1">
        <f t="shared" si="560"/>
        <v>0</v>
      </c>
      <c r="L2012" s="6" t="str">
        <f t="shared" si="561"/>
        <v>00000</v>
      </c>
      <c r="M2012" s="1">
        <f t="shared" si="562"/>
        <v>0</v>
      </c>
      <c r="N2012" s="6" t="str">
        <f t="shared" si="563"/>
        <v>00</v>
      </c>
      <c r="O2012" s="1">
        <f t="shared" si="564"/>
        <v>14</v>
      </c>
      <c r="P2012" s="1">
        <f>IF(HEX2DEC(LEFT(E2012,4))&gt;=32768,HEX2DEC(LEFT(E2012,4))-65536,HEX2DEC(LEFT(E2012,4)))/Codes!$N$2</f>
        <v>3.2</v>
      </c>
      <c r="Q2012" s="1">
        <f>IF(HEX2DEC(RIGHT(E2012,4))&gt;=32768,HEX2DEC(RIGHT(E2012,4))-65536,HEX2DEC(RIGHT(E2012,4)))/Codes!$N$2</f>
        <v>0</v>
      </c>
      <c r="R2012" s="1">
        <f>IF(HEX2DEC(LEFT(F2012,4))&gt;=32768,HEX2DEC(LEFT(F2012,4))-65536,HEX2DEC(LEFT(F2012,4)))/Codes!$N$2</f>
        <v>8</v>
      </c>
      <c r="S2012" s="1">
        <f>IF(HEX2DEC(RIGHT(F2012,4))&gt;=32768,HEX2DEC(RIGHT(F2012,4))-65536,HEX2DEC(RIGHT(F2012,4)))/Codes!$N$2</f>
        <v>14</v>
      </c>
      <c r="T2012" s="18">
        <f t="shared" si="565"/>
        <v>65</v>
      </c>
      <c r="U2012" s="1">
        <f t="shared" si="566"/>
        <v>135</v>
      </c>
      <c r="V2012" s="1">
        <f t="shared" si="567"/>
        <v>0</v>
      </c>
      <c r="W2012" s="1" t="str">
        <f t="shared" si="568"/>
        <v>100</v>
      </c>
      <c r="X2012" s="1">
        <f t="shared" si="569"/>
        <v>3</v>
      </c>
      <c r="Y2012" s="1">
        <f t="shared" si="570"/>
        <v>20</v>
      </c>
      <c r="Z2012" s="1" t="str">
        <f>VLOOKUP(BIN2DEC(MID(HEX2BIN(MID(H2012,3,2),8),2,5)),Codes!$E$1:$F$18,2)</f>
        <v>Slash</v>
      </c>
      <c r="AA2012" s="6" t="str">
        <f t="shared" si="571"/>
        <v>0</v>
      </c>
      <c r="AB2012" s="1">
        <f t="shared" si="572"/>
        <v>5</v>
      </c>
      <c r="AC2012" s="1" t="str">
        <f>VLOOKUP(BIN2DEC(RIGHT(HEX2BIN(MID(H2012,6,1),4),1)&amp;LEFT(HEX2BIN(MID(H2012,7,1),4),1)),Codes!$K$1:$L$5,2)</f>
        <v>L</v>
      </c>
      <c r="AD2012" s="1" t="str">
        <f>VLOOKUP(BIN2DEC(RIGHT(HEX2BIN(MID(H2012,7,1),4),3)&amp;LEFT(HEX2BIN(MID(H2012,8,1),4),2)),Codes!$H$2:$I$33,2)</f>
        <v>Paper</v>
      </c>
      <c r="AE2012" s="1" t="str">
        <f t="shared" si="573"/>
        <v>1</v>
      </c>
      <c r="AF2012" s="1" t="str">
        <f t="shared" si="574"/>
        <v>1</v>
      </c>
      <c r="AH2012" s="6">
        <f t="shared" si="575"/>
        <v>70</v>
      </c>
    </row>
    <row r="2013" spans="1:34">
      <c r="A2013" s="3" t="s">
        <v>3094</v>
      </c>
      <c r="B2013" s="1" t="s">
        <v>45</v>
      </c>
      <c r="C2013" s="6" t="s">
        <v>353</v>
      </c>
      <c r="D2013" s="9" t="s">
        <v>1310</v>
      </c>
      <c r="E2013" s="9" t="s">
        <v>256</v>
      </c>
      <c r="F2013" s="9" t="s">
        <v>3095</v>
      </c>
      <c r="G2013" s="9" t="s">
        <v>3092</v>
      </c>
      <c r="H2013" s="9" t="s">
        <v>3093</v>
      </c>
      <c r="J2013" s="6" t="str">
        <f t="shared" si="559"/>
        <v>001011</v>
      </c>
      <c r="K2013" s="1">
        <f t="shared" si="560"/>
        <v>1</v>
      </c>
      <c r="L2013" s="6" t="str">
        <f t="shared" si="561"/>
        <v>00000</v>
      </c>
      <c r="M2013" s="1">
        <f t="shared" si="562"/>
        <v>0</v>
      </c>
      <c r="N2013" s="6" t="str">
        <f t="shared" si="563"/>
        <v>00</v>
      </c>
      <c r="O2013" s="1">
        <f t="shared" si="564"/>
        <v>14</v>
      </c>
      <c r="P2013" s="1">
        <f>IF(HEX2DEC(LEFT(E2013,4))&gt;=32768,HEX2DEC(LEFT(E2013,4))-65536,HEX2DEC(LEFT(E2013,4)))/Codes!$N$2</f>
        <v>3.6</v>
      </c>
      <c r="Q2013" s="1">
        <f>IF(HEX2DEC(RIGHT(E2013,4))&gt;=32768,HEX2DEC(RIGHT(E2013,4))-65536,HEX2DEC(RIGHT(E2013,4)))/Codes!$N$2</f>
        <v>0</v>
      </c>
      <c r="R2013" s="1">
        <f>IF(HEX2DEC(LEFT(F2013,4))&gt;=32768,HEX2DEC(LEFT(F2013,4))-65536,HEX2DEC(LEFT(F2013,4)))/Codes!$N$2</f>
        <v>7.2</v>
      </c>
      <c r="S2013" s="1">
        <f>IF(HEX2DEC(RIGHT(F2013,4))&gt;=32768,HEX2DEC(RIGHT(F2013,4))-65536,HEX2DEC(RIGHT(F2013,4)))/Codes!$N$2</f>
        <v>8.8000000000000007</v>
      </c>
      <c r="T2013" s="18">
        <f t="shared" si="565"/>
        <v>65</v>
      </c>
      <c r="U2013" s="1">
        <f t="shared" si="566"/>
        <v>135</v>
      </c>
      <c r="V2013" s="1">
        <f t="shared" si="567"/>
        <v>0</v>
      </c>
      <c r="W2013" s="1" t="str">
        <f t="shared" si="568"/>
        <v>100</v>
      </c>
      <c r="X2013" s="1">
        <f t="shared" si="569"/>
        <v>3</v>
      </c>
      <c r="Y2013" s="1">
        <f t="shared" si="570"/>
        <v>20</v>
      </c>
      <c r="Z2013" s="1" t="str">
        <f>VLOOKUP(BIN2DEC(MID(HEX2BIN(MID(H2013,3,2),8),2,5)),Codes!$E$1:$F$18,2)</f>
        <v>Slash</v>
      </c>
      <c r="AA2013" s="6" t="str">
        <f t="shared" si="571"/>
        <v>0</v>
      </c>
      <c r="AB2013" s="1">
        <f t="shared" si="572"/>
        <v>5</v>
      </c>
      <c r="AC2013" s="1" t="str">
        <f>VLOOKUP(BIN2DEC(RIGHT(HEX2BIN(MID(H2013,6,1),4),1)&amp;LEFT(HEX2BIN(MID(H2013,7,1),4),1)),Codes!$K$1:$L$5,2)</f>
        <v>L</v>
      </c>
      <c r="AD2013" s="1" t="str">
        <f>VLOOKUP(BIN2DEC(RIGHT(HEX2BIN(MID(H2013,7,1),4),3)&amp;LEFT(HEX2BIN(MID(H2013,8,1),4),2)),Codes!$H$2:$I$33,2)</f>
        <v>Paper</v>
      </c>
      <c r="AE2013" s="1" t="str">
        <f t="shared" si="573"/>
        <v>1</v>
      </c>
      <c r="AF2013" s="1" t="str">
        <f t="shared" si="574"/>
        <v>1</v>
      </c>
      <c r="AH2013" s="6">
        <f t="shared" si="575"/>
        <v>70</v>
      </c>
    </row>
    <row r="2014" spans="1:34">
      <c r="A2014" s="3" t="s">
        <v>3096</v>
      </c>
      <c r="B2014" s="1" t="s">
        <v>45</v>
      </c>
      <c r="C2014" s="6" t="s">
        <v>353</v>
      </c>
      <c r="D2014" s="9" t="s">
        <v>3097</v>
      </c>
      <c r="E2014" s="9" t="s">
        <v>824</v>
      </c>
      <c r="F2014" s="9" t="s">
        <v>91</v>
      </c>
      <c r="G2014" s="9" t="s">
        <v>3092</v>
      </c>
      <c r="H2014" s="9" t="s">
        <v>3093</v>
      </c>
      <c r="J2014" s="6" t="str">
        <f t="shared" si="559"/>
        <v>001011</v>
      </c>
      <c r="K2014" s="1">
        <f t="shared" si="560"/>
        <v>2</v>
      </c>
      <c r="L2014" s="6" t="str">
        <f t="shared" si="561"/>
        <v>00000</v>
      </c>
      <c r="M2014" s="1">
        <f t="shared" si="562"/>
        <v>29</v>
      </c>
      <c r="N2014" s="6" t="str">
        <f t="shared" si="563"/>
        <v>00</v>
      </c>
      <c r="O2014" s="1">
        <f t="shared" si="564"/>
        <v>14</v>
      </c>
      <c r="P2014" s="1">
        <f>IF(HEX2DEC(LEFT(E2014,4))&gt;=32768,HEX2DEC(LEFT(E2014,4))-65536,HEX2DEC(LEFT(E2014,4)))/Codes!$N$2</f>
        <v>2</v>
      </c>
      <c r="Q2014" s="1">
        <f>IF(HEX2DEC(RIGHT(E2014,4))&gt;=32768,HEX2DEC(RIGHT(E2014,4))-65536,HEX2DEC(RIGHT(E2014,4)))/Codes!$N$2</f>
        <v>0</v>
      </c>
      <c r="R2014" s="1">
        <f>IF(HEX2DEC(LEFT(F2014,4))&gt;=32768,HEX2DEC(LEFT(F2014,4))-65536,HEX2DEC(LEFT(F2014,4)))/Codes!$N$2</f>
        <v>0</v>
      </c>
      <c r="S2014" s="1">
        <f>IF(HEX2DEC(RIGHT(F2014,4))&gt;=32768,HEX2DEC(RIGHT(F2014,4))-65536,HEX2DEC(RIGHT(F2014,4)))/Codes!$N$2</f>
        <v>0</v>
      </c>
      <c r="T2014" s="18">
        <f t="shared" si="565"/>
        <v>65</v>
      </c>
      <c r="U2014" s="1">
        <f t="shared" si="566"/>
        <v>135</v>
      </c>
      <c r="V2014" s="1">
        <f t="shared" si="567"/>
        <v>0</v>
      </c>
      <c r="W2014" s="1" t="str">
        <f t="shared" si="568"/>
        <v>100</v>
      </c>
      <c r="X2014" s="1">
        <f t="shared" si="569"/>
        <v>3</v>
      </c>
      <c r="Y2014" s="1">
        <f t="shared" si="570"/>
        <v>20</v>
      </c>
      <c r="Z2014" s="1" t="str">
        <f>VLOOKUP(BIN2DEC(MID(HEX2BIN(MID(H2014,3,2),8),2,5)),Codes!$E$1:$F$18,2)</f>
        <v>Slash</v>
      </c>
      <c r="AA2014" s="6" t="str">
        <f t="shared" si="571"/>
        <v>0</v>
      </c>
      <c r="AB2014" s="1">
        <f t="shared" si="572"/>
        <v>5</v>
      </c>
      <c r="AC2014" s="1" t="str">
        <f>VLOOKUP(BIN2DEC(RIGHT(HEX2BIN(MID(H2014,6,1),4),1)&amp;LEFT(HEX2BIN(MID(H2014,7,1),4),1)),Codes!$K$1:$L$5,2)</f>
        <v>L</v>
      </c>
      <c r="AD2014" s="1" t="str">
        <f>VLOOKUP(BIN2DEC(RIGHT(HEX2BIN(MID(H2014,7,1),4),3)&amp;LEFT(HEX2BIN(MID(H2014,8,1),4),2)),Codes!$H$2:$I$33,2)</f>
        <v>Paper</v>
      </c>
      <c r="AE2014" s="1" t="str">
        <f t="shared" si="573"/>
        <v>1</v>
      </c>
      <c r="AF2014" s="1" t="str">
        <f t="shared" si="574"/>
        <v>1</v>
      </c>
      <c r="AH2014" s="6">
        <f t="shared" si="575"/>
        <v>70</v>
      </c>
    </row>
    <row r="2015" spans="1:34">
      <c r="A2015" s="3" t="s">
        <v>3098</v>
      </c>
      <c r="B2015" s="1" t="s">
        <v>45</v>
      </c>
      <c r="C2015" s="6" t="s">
        <v>356</v>
      </c>
      <c r="D2015" s="9" t="s">
        <v>3099</v>
      </c>
      <c r="E2015" s="9" t="s">
        <v>307</v>
      </c>
      <c r="F2015" s="9" t="s">
        <v>3100</v>
      </c>
      <c r="G2015" s="9" t="s">
        <v>3101</v>
      </c>
      <c r="H2015" s="9" t="s">
        <v>3093</v>
      </c>
      <c r="J2015" s="6" t="str">
        <f t="shared" si="559"/>
        <v>001011</v>
      </c>
      <c r="K2015" s="1">
        <f t="shared" si="560"/>
        <v>0</v>
      </c>
      <c r="L2015" s="6" t="str">
        <f t="shared" si="561"/>
        <v>00000</v>
      </c>
      <c r="M2015" s="1">
        <f t="shared" si="562"/>
        <v>0</v>
      </c>
      <c r="N2015" s="6" t="str">
        <f t="shared" si="563"/>
        <v>00</v>
      </c>
      <c r="O2015" s="1">
        <f t="shared" si="564"/>
        <v>13</v>
      </c>
      <c r="P2015" s="1">
        <f>IF(HEX2DEC(LEFT(E2015,4))&gt;=32768,HEX2DEC(LEFT(E2015,4))-65536,HEX2DEC(LEFT(E2015,4)))/Codes!$N$2</f>
        <v>3.2</v>
      </c>
      <c r="Q2015" s="1">
        <f>IF(HEX2DEC(RIGHT(E2015,4))&gt;=32768,HEX2DEC(RIGHT(E2015,4))-65536,HEX2DEC(RIGHT(E2015,4)))/Codes!$N$2</f>
        <v>0</v>
      </c>
      <c r="R2015" s="1">
        <f>IF(HEX2DEC(LEFT(F2015,4))&gt;=32768,HEX2DEC(LEFT(F2015,4))-65536,HEX2DEC(LEFT(F2015,4)))/Codes!$N$2</f>
        <v>6</v>
      </c>
      <c r="S2015" s="1">
        <f>IF(HEX2DEC(RIGHT(F2015,4))&gt;=32768,HEX2DEC(RIGHT(F2015,4))-65536,HEX2DEC(RIGHT(F2015,4)))/Codes!$N$2</f>
        <v>14.6</v>
      </c>
      <c r="T2015" s="18">
        <f t="shared" si="565"/>
        <v>55</v>
      </c>
      <c r="U2015" s="1">
        <f t="shared" si="566"/>
        <v>135</v>
      </c>
      <c r="V2015" s="1">
        <f t="shared" si="567"/>
        <v>0</v>
      </c>
      <c r="W2015" s="1" t="str">
        <f t="shared" si="568"/>
        <v>100</v>
      </c>
      <c r="X2015" s="1">
        <f t="shared" si="569"/>
        <v>3</v>
      </c>
      <c r="Y2015" s="1">
        <f t="shared" si="570"/>
        <v>20</v>
      </c>
      <c r="Z2015" s="1" t="str">
        <f>VLOOKUP(BIN2DEC(MID(HEX2BIN(MID(H2015,3,2),8),2,5)),Codes!$E$1:$F$18,2)</f>
        <v>Slash</v>
      </c>
      <c r="AA2015" s="6" t="str">
        <f t="shared" si="571"/>
        <v>0</v>
      </c>
      <c r="AB2015" s="1">
        <f t="shared" si="572"/>
        <v>5</v>
      </c>
      <c r="AC2015" s="1" t="str">
        <f>VLOOKUP(BIN2DEC(RIGHT(HEX2BIN(MID(H2015,6,1),4),1)&amp;LEFT(HEX2BIN(MID(H2015,7,1),4),1)),Codes!$K$1:$L$5,2)</f>
        <v>L</v>
      </c>
      <c r="AD2015" s="1" t="str">
        <f>VLOOKUP(BIN2DEC(RIGHT(HEX2BIN(MID(H2015,7,1),4),3)&amp;LEFT(HEX2BIN(MID(H2015,8,1),4),2)),Codes!$H$2:$I$33,2)</f>
        <v>Paper</v>
      </c>
      <c r="AE2015" s="1" t="str">
        <f t="shared" si="573"/>
        <v>1</v>
      </c>
      <c r="AF2015" s="1" t="str">
        <f t="shared" si="574"/>
        <v>1</v>
      </c>
      <c r="AH2015" s="6">
        <f t="shared" si="575"/>
        <v>70</v>
      </c>
    </row>
    <row r="2016" spans="1:34">
      <c r="A2016" s="3" t="s">
        <v>3102</v>
      </c>
      <c r="B2016" s="1" t="s">
        <v>45</v>
      </c>
      <c r="C2016" s="6" t="s">
        <v>356</v>
      </c>
      <c r="D2016" s="9" t="s">
        <v>1693</v>
      </c>
      <c r="E2016" s="9" t="s">
        <v>256</v>
      </c>
      <c r="F2016" s="9" t="s">
        <v>3103</v>
      </c>
      <c r="G2016" s="9" t="s">
        <v>3101</v>
      </c>
      <c r="H2016" s="9" t="s">
        <v>3093</v>
      </c>
      <c r="J2016" s="6" t="str">
        <f t="shared" si="559"/>
        <v>001011</v>
      </c>
      <c r="K2016" s="1">
        <f t="shared" si="560"/>
        <v>1</v>
      </c>
      <c r="L2016" s="6" t="str">
        <f t="shared" si="561"/>
        <v>00000</v>
      </c>
      <c r="M2016" s="1">
        <f t="shared" si="562"/>
        <v>0</v>
      </c>
      <c r="N2016" s="6" t="str">
        <f t="shared" si="563"/>
        <v>00</v>
      </c>
      <c r="O2016" s="1">
        <f t="shared" si="564"/>
        <v>13</v>
      </c>
      <c r="P2016" s="1">
        <f>IF(HEX2DEC(LEFT(E2016,4))&gt;=32768,HEX2DEC(LEFT(E2016,4))-65536,HEX2DEC(LEFT(E2016,4)))/Codes!$N$2</f>
        <v>3.6</v>
      </c>
      <c r="Q2016" s="1">
        <f>IF(HEX2DEC(RIGHT(E2016,4))&gt;=32768,HEX2DEC(RIGHT(E2016,4))-65536,HEX2DEC(RIGHT(E2016,4)))/Codes!$N$2</f>
        <v>0</v>
      </c>
      <c r="R2016" s="1">
        <f>IF(HEX2DEC(LEFT(F2016,4))&gt;=32768,HEX2DEC(LEFT(F2016,4))-65536,HEX2DEC(LEFT(F2016,4)))/Codes!$N$2</f>
        <v>5.8</v>
      </c>
      <c r="S2016" s="1">
        <f>IF(HEX2DEC(RIGHT(F2016,4))&gt;=32768,HEX2DEC(RIGHT(F2016,4))-65536,HEX2DEC(RIGHT(F2016,4)))/Codes!$N$2</f>
        <v>9.6</v>
      </c>
      <c r="T2016" s="18">
        <f t="shared" si="565"/>
        <v>55</v>
      </c>
      <c r="U2016" s="1">
        <f t="shared" si="566"/>
        <v>135</v>
      </c>
      <c r="V2016" s="1">
        <f t="shared" si="567"/>
        <v>0</v>
      </c>
      <c r="W2016" s="1" t="str">
        <f t="shared" si="568"/>
        <v>100</v>
      </c>
      <c r="X2016" s="1">
        <f t="shared" si="569"/>
        <v>3</v>
      </c>
      <c r="Y2016" s="1">
        <f t="shared" si="570"/>
        <v>20</v>
      </c>
      <c r="Z2016" s="1" t="str">
        <f>VLOOKUP(BIN2DEC(MID(HEX2BIN(MID(H2016,3,2),8),2,5)),Codes!$E$1:$F$18,2)</f>
        <v>Slash</v>
      </c>
      <c r="AA2016" s="6" t="str">
        <f t="shared" si="571"/>
        <v>0</v>
      </c>
      <c r="AB2016" s="1">
        <f t="shared" si="572"/>
        <v>5</v>
      </c>
      <c r="AC2016" s="1" t="str">
        <f>VLOOKUP(BIN2DEC(RIGHT(HEX2BIN(MID(H2016,6,1),4),1)&amp;LEFT(HEX2BIN(MID(H2016,7,1),4),1)),Codes!$K$1:$L$5,2)</f>
        <v>L</v>
      </c>
      <c r="AD2016" s="1" t="str">
        <f>VLOOKUP(BIN2DEC(RIGHT(HEX2BIN(MID(H2016,7,1),4),3)&amp;LEFT(HEX2BIN(MID(H2016,8,1),4),2)),Codes!$H$2:$I$33,2)</f>
        <v>Paper</v>
      </c>
      <c r="AE2016" s="1" t="str">
        <f t="shared" si="573"/>
        <v>1</v>
      </c>
      <c r="AF2016" s="1" t="str">
        <f t="shared" si="574"/>
        <v>1</v>
      </c>
      <c r="AH2016" s="6">
        <f t="shared" si="575"/>
        <v>70</v>
      </c>
    </row>
    <row r="2017" spans="1:34">
      <c r="A2017" s="3" t="s">
        <v>3104</v>
      </c>
      <c r="B2017" s="1" t="s">
        <v>45</v>
      </c>
      <c r="C2017" s="6" t="s">
        <v>356</v>
      </c>
      <c r="D2017" s="9" t="s">
        <v>1696</v>
      </c>
      <c r="E2017" s="9" t="s">
        <v>824</v>
      </c>
      <c r="F2017" s="9" t="s">
        <v>91</v>
      </c>
      <c r="G2017" s="9" t="s">
        <v>3101</v>
      </c>
      <c r="H2017" s="9" t="s">
        <v>3093</v>
      </c>
      <c r="J2017" s="6" t="str">
        <f t="shared" si="559"/>
        <v>001011</v>
      </c>
      <c r="K2017" s="1">
        <f t="shared" si="560"/>
        <v>2</v>
      </c>
      <c r="L2017" s="6" t="str">
        <f t="shared" si="561"/>
        <v>00000</v>
      </c>
      <c r="M2017" s="1">
        <f t="shared" si="562"/>
        <v>29</v>
      </c>
      <c r="N2017" s="6" t="str">
        <f t="shared" si="563"/>
        <v>00</v>
      </c>
      <c r="O2017" s="1">
        <f t="shared" si="564"/>
        <v>13</v>
      </c>
      <c r="P2017" s="1">
        <f>IF(HEX2DEC(LEFT(E2017,4))&gt;=32768,HEX2DEC(LEFT(E2017,4))-65536,HEX2DEC(LEFT(E2017,4)))/Codes!$N$2</f>
        <v>2</v>
      </c>
      <c r="Q2017" s="1">
        <f>IF(HEX2DEC(RIGHT(E2017,4))&gt;=32768,HEX2DEC(RIGHT(E2017,4))-65536,HEX2DEC(RIGHT(E2017,4)))/Codes!$N$2</f>
        <v>0</v>
      </c>
      <c r="R2017" s="1">
        <f>IF(HEX2DEC(LEFT(F2017,4))&gt;=32768,HEX2DEC(LEFT(F2017,4))-65536,HEX2DEC(LEFT(F2017,4)))/Codes!$N$2</f>
        <v>0</v>
      </c>
      <c r="S2017" s="1">
        <f>IF(HEX2DEC(RIGHT(F2017,4))&gt;=32768,HEX2DEC(RIGHT(F2017,4))-65536,HEX2DEC(RIGHT(F2017,4)))/Codes!$N$2</f>
        <v>0</v>
      </c>
      <c r="T2017" s="18">
        <f t="shared" si="565"/>
        <v>55</v>
      </c>
      <c r="U2017" s="1">
        <f t="shared" si="566"/>
        <v>135</v>
      </c>
      <c r="V2017" s="1">
        <f t="shared" si="567"/>
        <v>0</v>
      </c>
      <c r="W2017" s="1" t="str">
        <f t="shared" si="568"/>
        <v>100</v>
      </c>
      <c r="X2017" s="1">
        <f t="shared" si="569"/>
        <v>3</v>
      </c>
      <c r="Y2017" s="1">
        <f t="shared" si="570"/>
        <v>20</v>
      </c>
      <c r="Z2017" s="1" t="str">
        <f>VLOOKUP(BIN2DEC(MID(HEX2BIN(MID(H2017,3,2),8),2,5)),Codes!$E$1:$F$18,2)</f>
        <v>Slash</v>
      </c>
      <c r="AA2017" s="6" t="str">
        <f t="shared" si="571"/>
        <v>0</v>
      </c>
      <c r="AB2017" s="1">
        <f t="shared" si="572"/>
        <v>5</v>
      </c>
      <c r="AC2017" s="1" t="str">
        <f>VLOOKUP(BIN2DEC(RIGHT(HEX2BIN(MID(H2017,6,1),4),1)&amp;LEFT(HEX2BIN(MID(H2017,7,1),4),1)),Codes!$K$1:$L$5,2)</f>
        <v>L</v>
      </c>
      <c r="AD2017" s="1" t="str">
        <f>VLOOKUP(BIN2DEC(RIGHT(HEX2BIN(MID(H2017,7,1),4),3)&amp;LEFT(HEX2BIN(MID(H2017,8,1),4),2)),Codes!$H$2:$I$33,2)</f>
        <v>Paper</v>
      </c>
      <c r="AE2017" s="1" t="str">
        <f t="shared" si="573"/>
        <v>1</v>
      </c>
      <c r="AF2017" s="1" t="str">
        <f t="shared" si="574"/>
        <v>1</v>
      </c>
      <c r="AH2017" s="6">
        <f t="shared" si="575"/>
        <v>70</v>
      </c>
    </row>
    <row r="2018" spans="1:34">
      <c r="A2018" s="3" t="s">
        <v>3105</v>
      </c>
      <c r="B2018" s="1" t="s">
        <v>45</v>
      </c>
      <c r="C2018" s="6" t="s">
        <v>357</v>
      </c>
      <c r="D2018" s="9" t="s">
        <v>3106</v>
      </c>
      <c r="E2018" s="9" t="s">
        <v>307</v>
      </c>
      <c r="F2018" s="9" t="s">
        <v>3107</v>
      </c>
      <c r="G2018" s="9" t="s">
        <v>3108</v>
      </c>
      <c r="H2018" s="9" t="s">
        <v>3093</v>
      </c>
      <c r="J2018" s="6" t="str">
        <f t="shared" si="559"/>
        <v>001011</v>
      </c>
      <c r="K2018" s="1">
        <f t="shared" si="560"/>
        <v>0</v>
      </c>
      <c r="L2018" s="6" t="str">
        <f t="shared" si="561"/>
        <v>00000</v>
      </c>
      <c r="M2018" s="1">
        <f t="shared" si="562"/>
        <v>0</v>
      </c>
      <c r="N2018" s="6" t="str">
        <f t="shared" si="563"/>
        <v>00</v>
      </c>
      <c r="O2018" s="1">
        <f t="shared" si="564"/>
        <v>12</v>
      </c>
      <c r="P2018" s="1">
        <f>IF(HEX2DEC(LEFT(E2018,4))&gt;=32768,HEX2DEC(LEFT(E2018,4))-65536,HEX2DEC(LEFT(E2018,4)))/Codes!$N$2</f>
        <v>3.2</v>
      </c>
      <c r="Q2018" s="1">
        <f>IF(HEX2DEC(RIGHT(E2018,4))&gt;=32768,HEX2DEC(RIGHT(E2018,4))-65536,HEX2DEC(RIGHT(E2018,4)))/Codes!$N$2</f>
        <v>0</v>
      </c>
      <c r="R2018" s="1">
        <f>IF(HEX2DEC(LEFT(F2018,4))&gt;=32768,HEX2DEC(LEFT(F2018,4))-65536,HEX2DEC(LEFT(F2018,4)))/Codes!$N$2</f>
        <v>3.2</v>
      </c>
      <c r="S2018" s="1">
        <f>IF(HEX2DEC(RIGHT(F2018,4))&gt;=32768,HEX2DEC(RIGHT(F2018,4))-65536,HEX2DEC(RIGHT(F2018,4)))/Codes!$N$2</f>
        <v>14.4</v>
      </c>
      <c r="T2018" s="18">
        <f t="shared" si="565"/>
        <v>45</v>
      </c>
      <c r="U2018" s="1">
        <f t="shared" si="566"/>
        <v>135</v>
      </c>
      <c r="V2018" s="1">
        <f t="shared" si="567"/>
        <v>0</v>
      </c>
      <c r="W2018" s="1" t="str">
        <f t="shared" si="568"/>
        <v>100</v>
      </c>
      <c r="X2018" s="1">
        <f t="shared" si="569"/>
        <v>3</v>
      </c>
      <c r="Y2018" s="1">
        <f t="shared" si="570"/>
        <v>20</v>
      </c>
      <c r="Z2018" s="1" t="str">
        <f>VLOOKUP(BIN2DEC(MID(HEX2BIN(MID(H2018,3,2),8),2,5)),Codes!$E$1:$F$18,2)</f>
        <v>Slash</v>
      </c>
      <c r="AA2018" s="6" t="str">
        <f t="shared" si="571"/>
        <v>0</v>
      </c>
      <c r="AB2018" s="1">
        <f t="shared" si="572"/>
        <v>5</v>
      </c>
      <c r="AC2018" s="1" t="str">
        <f>VLOOKUP(BIN2DEC(RIGHT(HEX2BIN(MID(H2018,6,1),4),1)&amp;LEFT(HEX2BIN(MID(H2018,7,1),4),1)),Codes!$K$1:$L$5,2)</f>
        <v>L</v>
      </c>
      <c r="AD2018" s="1" t="str">
        <f>VLOOKUP(BIN2DEC(RIGHT(HEX2BIN(MID(H2018,7,1),4),3)&amp;LEFT(HEX2BIN(MID(H2018,8,1),4),2)),Codes!$H$2:$I$33,2)</f>
        <v>Paper</v>
      </c>
      <c r="AE2018" s="1" t="str">
        <f t="shared" si="573"/>
        <v>1</v>
      </c>
      <c r="AF2018" s="1" t="str">
        <f t="shared" si="574"/>
        <v>1</v>
      </c>
      <c r="AH2018" s="6">
        <f t="shared" si="575"/>
        <v>70</v>
      </c>
    </row>
    <row r="2019" spans="1:34">
      <c r="A2019" s="3" t="s">
        <v>3109</v>
      </c>
      <c r="B2019" s="1" t="s">
        <v>45</v>
      </c>
      <c r="C2019" s="6" t="s">
        <v>357</v>
      </c>
      <c r="D2019" s="9" t="s">
        <v>1715</v>
      </c>
      <c r="E2019" s="9" t="s">
        <v>256</v>
      </c>
      <c r="F2019" s="9" t="s">
        <v>3110</v>
      </c>
      <c r="G2019" s="9" t="s">
        <v>3108</v>
      </c>
      <c r="H2019" s="9" t="s">
        <v>3093</v>
      </c>
      <c r="J2019" s="6" t="str">
        <f t="shared" si="559"/>
        <v>001011</v>
      </c>
      <c r="K2019" s="1">
        <f t="shared" si="560"/>
        <v>1</v>
      </c>
      <c r="L2019" s="6" t="str">
        <f t="shared" si="561"/>
        <v>00000</v>
      </c>
      <c r="M2019" s="1">
        <f t="shared" si="562"/>
        <v>0</v>
      </c>
      <c r="N2019" s="6" t="str">
        <f t="shared" si="563"/>
        <v>00</v>
      </c>
      <c r="O2019" s="1">
        <f t="shared" si="564"/>
        <v>12</v>
      </c>
      <c r="P2019" s="1">
        <f>IF(HEX2DEC(LEFT(E2019,4))&gt;=32768,HEX2DEC(LEFT(E2019,4))-65536,HEX2DEC(LEFT(E2019,4)))/Codes!$N$2</f>
        <v>3.6</v>
      </c>
      <c r="Q2019" s="1">
        <f>IF(HEX2DEC(RIGHT(E2019,4))&gt;=32768,HEX2DEC(RIGHT(E2019,4))-65536,HEX2DEC(RIGHT(E2019,4)))/Codes!$N$2</f>
        <v>0</v>
      </c>
      <c r="R2019" s="1">
        <f>IF(HEX2DEC(LEFT(F2019,4))&gt;=32768,HEX2DEC(LEFT(F2019,4))-65536,HEX2DEC(LEFT(F2019,4)))/Codes!$N$2</f>
        <v>4</v>
      </c>
      <c r="S2019" s="1">
        <f>IF(HEX2DEC(RIGHT(F2019,4))&gt;=32768,HEX2DEC(RIGHT(F2019,4))-65536,HEX2DEC(RIGHT(F2019,4)))/Codes!$N$2</f>
        <v>9.1999999999999993</v>
      </c>
      <c r="T2019" s="18">
        <f t="shared" si="565"/>
        <v>45</v>
      </c>
      <c r="U2019" s="1">
        <f t="shared" si="566"/>
        <v>135</v>
      </c>
      <c r="V2019" s="1">
        <f t="shared" si="567"/>
        <v>0</v>
      </c>
      <c r="W2019" s="1" t="str">
        <f t="shared" si="568"/>
        <v>100</v>
      </c>
      <c r="X2019" s="1">
        <f t="shared" si="569"/>
        <v>3</v>
      </c>
      <c r="Y2019" s="1">
        <f t="shared" si="570"/>
        <v>20</v>
      </c>
      <c r="Z2019" s="1" t="str">
        <f>VLOOKUP(BIN2DEC(MID(HEX2BIN(MID(H2019,3,2),8),2,5)),Codes!$E$1:$F$18,2)</f>
        <v>Slash</v>
      </c>
      <c r="AA2019" s="6" t="str">
        <f t="shared" si="571"/>
        <v>0</v>
      </c>
      <c r="AB2019" s="1">
        <f t="shared" si="572"/>
        <v>5</v>
      </c>
      <c r="AC2019" s="1" t="str">
        <f>VLOOKUP(BIN2DEC(RIGHT(HEX2BIN(MID(H2019,6,1),4),1)&amp;LEFT(HEX2BIN(MID(H2019,7,1),4),1)),Codes!$K$1:$L$5,2)</f>
        <v>L</v>
      </c>
      <c r="AD2019" s="1" t="str">
        <f>VLOOKUP(BIN2DEC(RIGHT(HEX2BIN(MID(H2019,7,1),4),3)&amp;LEFT(HEX2BIN(MID(H2019,8,1),4),2)),Codes!$H$2:$I$33,2)</f>
        <v>Paper</v>
      </c>
      <c r="AE2019" s="1" t="str">
        <f t="shared" si="573"/>
        <v>1</v>
      </c>
      <c r="AF2019" s="1" t="str">
        <f t="shared" si="574"/>
        <v>1</v>
      </c>
      <c r="AH2019" s="6">
        <f t="shared" si="575"/>
        <v>70</v>
      </c>
    </row>
    <row r="2020" spans="1:34">
      <c r="A2020" s="3" t="s">
        <v>3111</v>
      </c>
      <c r="B2020" s="1" t="s">
        <v>45</v>
      </c>
      <c r="C2020" s="6" t="s">
        <v>357</v>
      </c>
      <c r="D2020" s="9" t="s">
        <v>3112</v>
      </c>
      <c r="E2020" s="9" t="s">
        <v>824</v>
      </c>
      <c r="F2020" s="9" t="s">
        <v>91</v>
      </c>
      <c r="G2020" s="9" t="s">
        <v>3108</v>
      </c>
      <c r="H2020" s="9" t="s">
        <v>3093</v>
      </c>
      <c r="J2020" s="6" t="str">
        <f t="shared" si="559"/>
        <v>001011</v>
      </c>
      <c r="K2020" s="1">
        <f t="shared" si="560"/>
        <v>2</v>
      </c>
      <c r="L2020" s="6" t="str">
        <f t="shared" si="561"/>
        <v>00000</v>
      </c>
      <c r="M2020" s="1">
        <f t="shared" si="562"/>
        <v>29</v>
      </c>
      <c r="N2020" s="6" t="str">
        <f t="shared" si="563"/>
        <v>00</v>
      </c>
      <c r="O2020" s="1">
        <f t="shared" si="564"/>
        <v>12</v>
      </c>
      <c r="P2020" s="1">
        <f>IF(HEX2DEC(LEFT(E2020,4))&gt;=32768,HEX2DEC(LEFT(E2020,4))-65536,HEX2DEC(LEFT(E2020,4)))/Codes!$N$2</f>
        <v>2</v>
      </c>
      <c r="Q2020" s="1">
        <f>IF(HEX2DEC(RIGHT(E2020,4))&gt;=32768,HEX2DEC(RIGHT(E2020,4))-65536,HEX2DEC(RIGHT(E2020,4)))/Codes!$N$2</f>
        <v>0</v>
      </c>
      <c r="R2020" s="1">
        <f>IF(HEX2DEC(LEFT(F2020,4))&gt;=32768,HEX2DEC(LEFT(F2020,4))-65536,HEX2DEC(LEFT(F2020,4)))/Codes!$N$2</f>
        <v>0</v>
      </c>
      <c r="S2020" s="1">
        <f>IF(HEX2DEC(RIGHT(F2020,4))&gt;=32768,HEX2DEC(RIGHT(F2020,4))-65536,HEX2DEC(RIGHT(F2020,4)))/Codes!$N$2</f>
        <v>0</v>
      </c>
      <c r="T2020" s="18">
        <f t="shared" si="565"/>
        <v>45</v>
      </c>
      <c r="U2020" s="1">
        <f t="shared" si="566"/>
        <v>135</v>
      </c>
      <c r="V2020" s="1">
        <f t="shared" si="567"/>
        <v>0</v>
      </c>
      <c r="W2020" s="1" t="str">
        <f t="shared" si="568"/>
        <v>100</v>
      </c>
      <c r="X2020" s="1">
        <f t="shared" si="569"/>
        <v>3</v>
      </c>
      <c r="Y2020" s="1">
        <f t="shared" si="570"/>
        <v>20</v>
      </c>
      <c r="Z2020" s="1" t="str">
        <f>VLOOKUP(BIN2DEC(MID(HEX2BIN(MID(H2020,3,2),8),2,5)),Codes!$E$1:$F$18,2)</f>
        <v>Slash</v>
      </c>
      <c r="AA2020" s="6" t="str">
        <f t="shared" si="571"/>
        <v>0</v>
      </c>
      <c r="AB2020" s="1">
        <f t="shared" si="572"/>
        <v>5</v>
      </c>
      <c r="AC2020" s="1" t="str">
        <f>VLOOKUP(BIN2DEC(RIGHT(HEX2BIN(MID(H2020,6,1),4),1)&amp;LEFT(HEX2BIN(MID(H2020,7,1),4),1)),Codes!$K$1:$L$5,2)</f>
        <v>L</v>
      </c>
      <c r="AD2020" s="1" t="str">
        <f>VLOOKUP(BIN2DEC(RIGHT(HEX2BIN(MID(H2020,7,1),4),3)&amp;LEFT(HEX2BIN(MID(H2020,8,1),4),2)),Codes!$H$2:$I$33,2)</f>
        <v>Paper</v>
      </c>
      <c r="AE2020" s="1" t="str">
        <f t="shared" si="573"/>
        <v>1</v>
      </c>
      <c r="AF2020" s="1" t="str">
        <f t="shared" si="574"/>
        <v>1</v>
      </c>
      <c r="AH2020" s="6">
        <f t="shared" si="575"/>
        <v>70</v>
      </c>
    </row>
    <row r="2021" spans="1:34">
      <c r="A2021" s="3" t="s">
        <v>3113</v>
      </c>
      <c r="B2021" s="1" t="s">
        <v>45</v>
      </c>
      <c r="C2021" s="6" t="s">
        <v>1698</v>
      </c>
      <c r="D2021" s="9" t="s">
        <v>3114</v>
      </c>
      <c r="E2021" s="9" t="s">
        <v>207</v>
      </c>
      <c r="F2021" s="9" t="s">
        <v>3115</v>
      </c>
      <c r="G2021" s="9" t="s">
        <v>3116</v>
      </c>
      <c r="H2021" s="9" t="s">
        <v>834</v>
      </c>
      <c r="J2021" s="6" t="str">
        <f t="shared" si="559"/>
        <v>001011</v>
      </c>
      <c r="K2021" s="1">
        <f t="shared" si="560"/>
        <v>0</v>
      </c>
      <c r="L2021" s="6" t="str">
        <f t="shared" si="561"/>
        <v>00000</v>
      </c>
      <c r="M2021" s="1">
        <f t="shared" si="562"/>
        <v>23</v>
      </c>
      <c r="N2021" s="6" t="str">
        <f t="shared" si="563"/>
        <v>00</v>
      </c>
      <c r="O2021" s="1">
        <f t="shared" si="564"/>
        <v>17</v>
      </c>
      <c r="P2021" s="1">
        <f>IF(HEX2DEC(LEFT(E2021,4))&gt;=32768,HEX2DEC(LEFT(E2021,4))-65536,HEX2DEC(LEFT(E2021,4)))/Codes!$N$2</f>
        <v>4</v>
      </c>
      <c r="Q2021" s="1">
        <f>IF(HEX2DEC(RIGHT(E2021,4))&gt;=32768,HEX2DEC(RIGHT(E2021,4))-65536,HEX2DEC(RIGHT(E2021,4)))/Codes!$N$2</f>
        <v>0</v>
      </c>
      <c r="R2021" s="1">
        <f>IF(HEX2DEC(LEFT(F2021,4))&gt;=32768,HEX2DEC(LEFT(F2021,4))-65536,HEX2DEC(LEFT(F2021,4)))/Codes!$N$2</f>
        <v>2.8</v>
      </c>
      <c r="S2021" s="1">
        <f>IF(HEX2DEC(RIGHT(F2021,4))&gt;=32768,HEX2DEC(RIGHT(F2021,4))-65536,HEX2DEC(RIGHT(F2021,4)))/Codes!$N$2</f>
        <v>1.2</v>
      </c>
      <c r="T2021" s="18">
        <f t="shared" si="565"/>
        <v>110</v>
      </c>
      <c r="U2021" s="1">
        <f t="shared" si="566"/>
        <v>98</v>
      </c>
      <c r="V2021" s="1">
        <f t="shared" si="567"/>
        <v>0</v>
      </c>
      <c r="W2021" s="1" t="str">
        <f t="shared" si="568"/>
        <v>100</v>
      </c>
      <c r="X2021" s="1">
        <f t="shared" si="569"/>
        <v>3</v>
      </c>
      <c r="Y2021" s="1">
        <f t="shared" si="570"/>
        <v>35</v>
      </c>
      <c r="Z2021" s="1" t="str">
        <f>VLOOKUP(BIN2DEC(MID(HEX2BIN(MID(H2021,3,2),8),2,5)),Codes!$E$1:$F$18,2)</f>
        <v>Normal</v>
      </c>
      <c r="AA2021" s="6" t="str">
        <f t="shared" si="571"/>
        <v>0</v>
      </c>
      <c r="AB2021" s="1">
        <f t="shared" si="572"/>
        <v>0</v>
      </c>
      <c r="AC2021" s="1" t="str">
        <f>VLOOKUP(BIN2DEC(RIGHT(HEX2BIN(MID(H2021,6,1),4),1)&amp;LEFT(HEX2BIN(MID(H2021,7,1),4),1)),Codes!$K$1:$L$5,2)</f>
        <v>L</v>
      </c>
      <c r="AD2021" s="1" t="str">
        <f>VLOOKUP(BIN2DEC(RIGHT(HEX2BIN(MID(H2021,7,1),4),3)&amp;LEFT(HEX2BIN(MID(H2021,8,1),4),2)),Codes!$H$2:$I$33,2)</f>
        <v>Punch</v>
      </c>
      <c r="AE2021" s="1" t="str">
        <f t="shared" si="573"/>
        <v>1</v>
      </c>
      <c r="AF2021" s="1" t="str">
        <f t="shared" si="574"/>
        <v>1</v>
      </c>
      <c r="AH2021" s="6">
        <f t="shared" si="575"/>
        <v>65</v>
      </c>
    </row>
    <row r="2022" spans="1:34">
      <c r="A2022" s="3" t="s">
        <v>3117</v>
      </c>
      <c r="B2022" s="1" t="s">
        <v>45</v>
      </c>
      <c r="C2022" s="6" t="s">
        <v>419</v>
      </c>
      <c r="D2022" s="9" t="s">
        <v>1690</v>
      </c>
      <c r="E2022" s="9" t="s">
        <v>207</v>
      </c>
      <c r="F2022" s="9" t="s">
        <v>1705</v>
      </c>
      <c r="G2022" s="9" t="s">
        <v>3016</v>
      </c>
      <c r="H2022" s="9" t="s">
        <v>435</v>
      </c>
      <c r="J2022" s="6" t="str">
        <f t="shared" si="559"/>
        <v>001011</v>
      </c>
      <c r="K2022" s="1">
        <f t="shared" si="560"/>
        <v>0</v>
      </c>
      <c r="L2022" s="6" t="str">
        <f t="shared" si="561"/>
        <v>00000</v>
      </c>
      <c r="M2022" s="1">
        <f t="shared" si="562"/>
        <v>0</v>
      </c>
      <c r="N2022" s="6" t="str">
        <f t="shared" si="563"/>
        <v>00</v>
      </c>
      <c r="O2022" s="1">
        <f t="shared" si="564"/>
        <v>17</v>
      </c>
      <c r="P2022" s="1">
        <f>IF(HEX2DEC(LEFT(E2022,4))&gt;=32768,HEX2DEC(LEFT(E2022,4))-65536,HEX2DEC(LEFT(E2022,4)))/Codes!$N$2</f>
        <v>4</v>
      </c>
      <c r="Q2022" s="1">
        <f>IF(HEX2DEC(RIGHT(E2022,4))&gt;=32768,HEX2DEC(RIGHT(E2022,4))-65536,HEX2DEC(RIGHT(E2022,4)))/Codes!$N$2</f>
        <v>0</v>
      </c>
      <c r="R2022" s="1">
        <f>IF(HEX2DEC(LEFT(F2022,4))&gt;=32768,HEX2DEC(LEFT(F2022,4))-65536,HEX2DEC(LEFT(F2022,4)))/Codes!$N$2</f>
        <v>3.6</v>
      </c>
      <c r="S2022" s="1">
        <f>IF(HEX2DEC(RIGHT(F2022,4))&gt;=32768,HEX2DEC(RIGHT(F2022,4))-65536,HEX2DEC(RIGHT(F2022,4)))/Codes!$N$2</f>
        <v>12</v>
      </c>
      <c r="T2022" s="18">
        <f t="shared" si="565"/>
        <v>90</v>
      </c>
      <c r="U2022" s="1">
        <f t="shared" si="566"/>
        <v>80</v>
      </c>
      <c r="V2022" s="1">
        <f t="shared" si="567"/>
        <v>0</v>
      </c>
      <c r="W2022" s="1" t="str">
        <f t="shared" si="568"/>
        <v>100</v>
      </c>
      <c r="X2022" s="1">
        <f t="shared" si="569"/>
        <v>3</v>
      </c>
      <c r="Y2022" s="1">
        <f t="shared" si="570"/>
        <v>40</v>
      </c>
      <c r="Z2022" s="1" t="str">
        <f>VLOOKUP(BIN2DEC(MID(HEX2BIN(MID(H2022,3,2),8),2,5)),Codes!$E$1:$F$18,2)</f>
        <v>Normal</v>
      </c>
      <c r="AA2022" s="6" t="str">
        <f t="shared" si="571"/>
        <v>0</v>
      </c>
      <c r="AB2022" s="1">
        <f t="shared" si="572"/>
        <v>0</v>
      </c>
      <c r="AC2022" s="1" t="str">
        <f>VLOOKUP(BIN2DEC(RIGHT(HEX2BIN(MID(H2022,6,1),4),1)&amp;LEFT(HEX2BIN(MID(H2022,7,1),4),1)),Codes!$K$1:$L$5,2)</f>
        <v>L</v>
      </c>
      <c r="AD2022" s="1" t="str">
        <f>VLOOKUP(BIN2DEC(RIGHT(HEX2BIN(MID(H2022,7,1),4),3)&amp;LEFT(HEX2BIN(MID(H2022,8,1),4),2)),Codes!$H$2:$I$33,2)</f>
        <v>Kick</v>
      </c>
      <c r="AE2022" s="1" t="str">
        <f t="shared" si="573"/>
        <v>1</v>
      </c>
      <c r="AF2022" s="1" t="str">
        <f t="shared" si="574"/>
        <v>1</v>
      </c>
      <c r="AH2022" s="6">
        <f t="shared" si="575"/>
        <v>66</v>
      </c>
    </row>
    <row r="2023" spans="1:34">
      <c r="A2023" s="3" t="s">
        <v>3118</v>
      </c>
      <c r="B2023" s="1" t="s">
        <v>45</v>
      </c>
      <c r="C2023" s="6" t="s">
        <v>419</v>
      </c>
      <c r="D2023" s="9" t="s">
        <v>3119</v>
      </c>
      <c r="E2023" s="9" t="s">
        <v>307</v>
      </c>
      <c r="F2023" s="9" t="s">
        <v>1709</v>
      </c>
      <c r="G2023" s="9" t="s">
        <v>3016</v>
      </c>
      <c r="H2023" s="9" t="s">
        <v>435</v>
      </c>
      <c r="J2023" s="6" t="str">
        <f t="shared" si="559"/>
        <v>001011</v>
      </c>
      <c r="K2023" s="1">
        <f t="shared" si="560"/>
        <v>1</v>
      </c>
      <c r="L2023" s="6" t="str">
        <f t="shared" si="561"/>
        <v>00000</v>
      </c>
      <c r="M2023" s="1">
        <f t="shared" si="562"/>
        <v>0</v>
      </c>
      <c r="N2023" s="6" t="str">
        <f t="shared" si="563"/>
        <v>00</v>
      </c>
      <c r="O2023" s="1">
        <f t="shared" si="564"/>
        <v>17</v>
      </c>
      <c r="P2023" s="1">
        <f>IF(HEX2DEC(LEFT(E2023,4))&gt;=32768,HEX2DEC(LEFT(E2023,4))-65536,HEX2DEC(LEFT(E2023,4)))/Codes!$N$2</f>
        <v>3.2</v>
      </c>
      <c r="Q2023" s="1">
        <f>IF(HEX2DEC(RIGHT(E2023,4))&gt;=32768,HEX2DEC(RIGHT(E2023,4))-65536,HEX2DEC(RIGHT(E2023,4)))/Codes!$N$2</f>
        <v>0</v>
      </c>
      <c r="R2023" s="1">
        <f>IF(HEX2DEC(LEFT(F2023,4))&gt;=32768,HEX2DEC(LEFT(F2023,4))-65536,HEX2DEC(LEFT(F2023,4)))/Codes!$N$2</f>
        <v>3.6</v>
      </c>
      <c r="S2023" s="1">
        <f>IF(HEX2DEC(RIGHT(F2023,4))&gt;=32768,HEX2DEC(RIGHT(F2023,4))-65536,HEX2DEC(RIGHT(F2023,4)))/Codes!$N$2</f>
        <v>6.8</v>
      </c>
      <c r="T2023" s="18">
        <f t="shared" si="565"/>
        <v>90</v>
      </c>
      <c r="U2023" s="1">
        <f t="shared" si="566"/>
        <v>80</v>
      </c>
      <c r="V2023" s="1">
        <f t="shared" si="567"/>
        <v>0</v>
      </c>
      <c r="W2023" s="1" t="str">
        <f t="shared" si="568"/>
        <v>100</v>
      </c>
      <c r="X2023" s="1">
        <f t="shared" si="569"/>
        <v>3</v>
      </c>
      <c r="Y2023" s="1">
        <f t="shared" si="570"/>
        <v>40</v>
      </c>
      <c r="Z2023" s="1" t="str">
        <f>VLOOKUP(BIN2DEC(MID(HEX2BIN(MID(H2023,3,2),8),2,5)),Codes!$E$1:$F$18,2)</f>
        <v>Normal</v>
      </c>
      <c r="AA2023" s="6" t="str">
        <f t="shared" si="571"/>
        <v>0</v>
      </c>
      <c r="AB2023" s="1">
        <f t="shared" si="572"/>
        <v>0</v>
      </c>
      <c r="AC2023" s="1" t="str">
        <f>VLOOKUP(BIN2DEC(RIGHT(HEX2BIN(MID(H2023,6,1),4),1)&amp;LEFT(HEX2BIN(MID(H2023,7,1),4),1)),Codes!$K$1:$L$5,2)</f>
        <v>L</v>
      </c>
      <c r="AD2023" s="1" t="str">
        <f>VLOOKUP(BIN2DEC(RIGHT(HEX2BIN(MID(H2023,7,1),4),3)&amp;LEFT(HEX2BIN(MID(H2023,8,1),4),2)),Codes!$H$2:$I$33,2)</f>
        <v>Kick</v>
      </c>
      <c r="AE2023" s="1" t="str">
        <f t="shared" si="573"/>
        <v>1</v>
      </c>
      <c r="AF2023" s="1" t="str">
        <f t="shared" si="574"/>
        <v>1</v>
      </c>
      <c r="AH2023" s="6">
        <f t="shared" si="575"/>
        <v>66</v>
      </c>
    </row>
    <row r="2024" spans="1:34">
      <c r="A2024" s="3" t="s">
        <v>3120</v>
      </c>
      <c r="B2024" s="1" t="s">
        <v>45</v>
      </c>
      <c r="C2024" s="6" t="s">
        <v>425</v>
      </c>
      <c r="D2024" s="9" t="s">
        <v>1690</v>
      </c>
      <c r="E2024" s="9" t="s">
        <v>207</v>
      </c>
      <c r="F2024" s="9" t="s">
        <v>1712</v>
      </c>
      <c r="G2024" s="9" t="s">
        <v>3016</v>
      </c>
      <c r="H2024" s="9" t="s">
        <v>199</v>
      </c>
      <c r="J2024" s="6" t="str">
        <f t="shared" si="559"/>
        <v>001011</v>
      </c>
      <c r="K2024" s="1">
        <f t="shared" si="560"/>
        <v>0</v>
      </c>
      <c r="L2024" s="6" t="str">
        <f t="shared" si="561"/>
        <v>00000</v>
      </c>
      <c r="M2024" s="1">
        <f t="shared" si="562"/>
        <v>0</v>
      </c>
      <c r="N2024" s="6" t="str">
        <f t="shared" si="563"/>
        <v>00</v>
      </c>
      <c r="O2024" s="1">
        <f t="shared" si="564"/>
        <v>17</v>
      </c>
      <c r="P2024" s="1">
        <f>IF(HEX2DEC(LEFT(E2024,4))&gt;=32768,HEX2DEC(LEFT(E2024,4))-65536,HEX2DEC(LEFT(E2024,4)))/Codes!$N$2</f>
        <v>4</v>
      </c>
      <c r="Q2024" s="1">
        <f>IF(HEX2DEC(RIGHT(E2024,4))&gt;=32768,HEX2DEC(RIGHT(E2024,4))-65536,HEX2DEC(RIGHT(E2024,4)))/Codes!$N$2</f>
        <v>0</v>
      </c>
      <c r="R2024" s="1">
        <f>IF(HEX2DEC(LEFT(F2024,4))&gt;=32768,HEX2DEC(LEFT(F2024,4))-65536,HEX2DEC(LEFT(F2024,4)))/Codes!$N$2</f>
        <v>3.6</v>
      </c>
      <c r="S2024" s="1">
        <f>IF(HEX2DEC(RIGHT(F2024,4))&gt;=32768,HEX2DEC(RIGHT(F2024,4))-65536,HEX2DEC(RIGHT(F2024,4)))/Codes!$N$2</f>
        <v>-10.8</v>
      </c>
      <c r="T2024" s="18">
        <f t="shared" si="565"/>
        <v>90</v>
      </c>
      <c r="U2024" s="1">
        <f t="shared" si="566"/>
        <v>80</v>
      </c>
      <c r="V2024" s="1">
        <f t="shared" si="567"/>
        <v>0</v>
      </c>
      <c r="W2024" s="1" t="str">
        <f t="shared" si="568"/>
        <v>100</v>
      </c>
      <c r="X2024" s="1">
        <f t="shared" si="569"/>
        <v>3</v>
      </c>
      <c r="Y2024" s="1">
        <f t="shared" si="570"/>
        <v>40</v>
      </c>
      <c r="Z2024" s="1" t="str">
        <f>VLOOKUP(BIN2DEC(MID(HEX2BIN(MID(H2024,3,2),8),2,5)),Codes!$E$1:$F$18,2)</f>
        <v>Normal</v>
      </c>
      <c r="AA2024" s="6" t="str">
        <f t="shared" si="571"/>
        <v>0</v>
      </c>
      <c r="AB2024" s="1">
        <f t="shared" si="572"/>
        <v>0</v>
      </c>
      <c r="AC2024" s="1" t="str">
        <f>VLOOKUP(BIN2DEC(RIGHT(HEX2BIN(MID(H2024,6,1),4),1)&amp;LEFT(HEX2BIN(MID(H2024,7,1),4),1)),Codes!$K$1:$L$5,2)</f>
        <v>M</v>
      </c>
      <c r="AD2024" s="1" t="str">
        <f>VLOOKUP(BIN2DEC(RIGHT(HEX2BIN(MID(H2024,7,1),4),3)&amp;LEFT(HEX2BIN(MID(H2024,8,1),4),2)),Codes!$H$2:$I$33,2)</f>
        <v>Kick</v>
      </c>
      <c r="AE2024" s="1" t="str">
        <f t="shared" si="573"/>
        <v>1</v>
      </c>
      <c r="AF2024" s="1" t="str">
        <f t="shared" si="574"/>
        <v>1</v>
      </c>
      <c r="AH2024" s="6">
        <f t="shared" si="575"/>
        <v>34</v>
      </c>
    </row>
    <row r="2025" spans="1:34">
      <c r="A2025" s="3" t="s">
        <v>3121</v>
      </c>
      <c r="B2025" s="1" t="s">
        <v>45</v>
      </c>
      <c r="C2025" s="6" t="s">
        <v>425</v>
      </c>
      <c r="D2025" s="9" t="s">
        <v>3119</v>
      </c>
      <c r="E2025" s="9" t="s">
        <v>307</v>
      </c>
      <c r="F2025" s="9" t="s">
        <v>1716</v>
      </c>
      <c r="G2025" s="9" t="s">
        <v>3016</v>
      </c>
      <c r="H2025" s="9" t="s">
        <v>199</v>
      </c>
      <c r="J2025" s="6" t="str">
        <f t="shared" si="559"/>
        <v>001011</v>
      </c>
      <c r="K2025" s="1">
        <f t="shared" si="560"/>
        <v>1</v>
      </c>
      <c r="L2025" s="6" t="str">
        <f t="shared" si="561"/>
        <v>00000</v>
      </c>
      <c r="M2025" s="1">
        <f t="shared" si="562"/>
        <v>0</v>
      </c>
      <c r="N2025" s="6" t="str">
        <f t="shared" si="563"/>
        <v>00</v>
      </c>
      <c r="O2025" s="1">
        <f t="shared" si="564"/>
        <v>17</v>
      </c>
      <c r="P2025" s="1">
        <f>IF(HEX2DEC(LEFT(E2025,4))&gt;=32768,HEX2DEC(LEFT(E2025,4))-65536,HEX2DEC(LEFT(E2025,4)))/Codes!$N$2</f>
        <v>3.2</v>
      </c>
      <c r="Q2025" s="1">
        <f>IF(HEX2DEC(RIGHT(E2025,4))&gt;=32768,HEX2DEC(RIGHT(E2025,4))-65536,HEX2DEC(RIGHT(E2025,4)))/Codes!$N$2</f>
        <v>0</v>
      </c>
      <c r="R2025" s="1">
        <f>IF(HEX2DEC(LEFT(F2025,4))&gt;=32768,HEX2DEC(LEFT(F2025,4))-65536,HEX2DEC(LEFT(F2025,4)))/Codes!$N$2</f>
        <v>3.6</v>
      </c>
      <c r="S2025" s="1">
        <f>IF(HEX2DEC(RIGHT(F2025,4))&gt;=32768,HEX2DEC(RIGHT(F2025,4))-65536,HEX2DEC(RIGHT(F2025,4)))/Codes!$N$2</f>
        <v>-6</v>
      </c>
      <c r="T2025" s="18">
        <f t="shared" si="565"/>
        <v>90</v>
      </c>
      <c r="U2025" s="1">
        <f t="shared" si="566"/>
        <v>80</v>
      </c>
      <c r="V2025" s="1">
        <f t="shared" si="567"/>
        <v>0</v>
      </c>
      <c r="W2025" s="1" t="str">
        <f t="shared" si="568"/>
        <v>100</v>
      </c>
      <c r="X2025" s="1">
        <f t="shared" si="569"/>
        <v>3</v>
      </c>
      <c r="Y2025" s="1">
        <f t="shared" si="570"/>
        <v>40</v>
      </c>
      <c r="Z2025" s="1" t="str">
        <f>VLOOKUP(BIN2DEC(MID(HEX2BIN(MID(H2025,3,2),8),2,5)),Codes!$E$1:$F$18,2)</f>
        <v>Normal</v>
      </c>
      <c r="AA2025" s="6" t="str">
        <f t="shared" si="571"/>
        <v>0</v>
      </c>
      <c r="AB2025" s="1">
        <f t="shared" si="572"/>
        <v>0</v>
      </c>
      <c r="AC2025" s="1" t="str">
        <f>VLOOKUP(BIN2DEC(RIGHT(HEX2BIN(MID(H2025,6,1),4),1)&amp;LEFT(HEX2BIN(MID(H2025,7,1),4),1)),Codes!$K$1:$L$5,2)</f>
        <v>M</v>
      </c>
      <c r="AD2025" s="1" t="str">
        <f>VLOOKUP(BIN2DEC(RIGHT(HEX2BIN(MID(H2025,7,1),4),3)&amp;LEFT(HEX2BIN(MID(H2025,8,1),4),2)),Codes!$H$2:$I$33,2)</f>
        <v>Kick</v>
      </c>
      <c r="AE2025" s="1" t="str">
        <f t="shared" si="573"/>
        <v>1</v>
      </c>
      <c r="AF2025" s="1" t="str">
        <f t="shared" si="574"/>
        <v>1</v>
      </c>
      <c r="AH2025" s="6">
        <f t="shared" si="575"/>
        <v>34</v>
      </c>
    </row>
    <row r="2026" spans="1:34">
      <c r="A2026" s="3" t="s">
        <v>3122</v>
      </c>
      <c r="B2026" s="1" t="s">
        <v>45</v>
      </c>
      <c r="C2026" s="6" t="s">
        <v>1262</v>
      </c>
      <c r="D2026" s="9" t="s">
        <v>3123</v>
      </c>
      <c r="E2026" s="9" t="s">
        <v>3124</v>
      </c>
      <c r="F2026" s="9" t="s">
        <v>91</v>
      </c>
      <c r="G2026" s="9" t="s">
        <v>2047</v>
      </c>
      <c r="H2026" s="9" t="s">
        <v>3125</v>
      </c>
      <c r="J2026" s="6" t="str">
        <f t="shared" si="559"/>
        <v>001011</v>
      </c>
      <c r="K2026" s="1">
        <f t="shared" si="560"/>
        <v>0</v>
      </c>
      <c r="L2026" s="6" t="str">
        <f t="shared" si="561"/>
        <v>00000</v>
      </c>
      <c r="M2026" s="1">
        <f t="shared" si="562"/>
        <v>55</v>
      </c>
      <c r="N2026" s="6" t="str">
        <f t="shared" si="563"/>
        <v>00</v>
      </c>
      <c r="O2026" s="1">
        <f t="shared" si="564"/>
        <v>15</v>
      </c>
      <c r="P2026" s="1">
        <f>IF(HEX2DEC(LEFT(E2026,4))&gt;=32768,HEX2DEC(LEFT(E2026,4))-65536,HEX2DEC(LEFT(E2026,4)))/Codes!$N$2</f>
        <v>4.4000000000000004</v>
      </c>
      <c r="Q2026" s="1">
        <f>IF(HEX2DEC(RIGHT(E2026,4))&gt;=32768,HEX2DEC(RIGHT(E2026,4))-65536,HEX2DEC(RIGHT(E2026,4)))/Codes!$N$2</f>
        <v>0.8</v>
      </c>
      <c r="R2026" s="1">
        <f>IF(HEX2DEC(LEFT(F2026,4))&gt;=32768,HEX2DEC(LEFT(F2026,4))-65536,HEX2DEC(LEFT(F2026,4)))/Codes!$N$2</f>
        <v>0</v>
      </c>
      <c r="S2026" s="1">
        <f>IF(HEX2DEC(RIGHT(F2026,4))&gt;=32768,HEX2DEC(RIGHT(F2026,4))-65536,HEX2DEC(RIGHT(F2026,4)))/Codes!$N$2</f>
        <v>0</v>
      </c>
      <c r="T2026" s="18">
        <f t="shared" si="565"/>
        <v>90</v>
      </c>
      <c r="U2026" s="1">
        <f t="shared" si="566"/>
        <v>100</v>
      </c>
      <c r="V2026" s="1">
        <f t="shared" si="567"/>
        <v>0</v>
      </c>
      <c r="W2026" s="1" t="str">
        <f t="shared" si="568"/>
        <v>100</v>
      </c>
      <c r="X2026" s="1">
        <f t="shared" si="569"/>
        <v>3</v>
      </c>
      <c r="Y2026" s="1">
        <f t="shared" si="570"/>
        <v>20</v>
      </c>
      <c r="Z2026" s="1" t="str">
        <f>VLOOKUP(BIN2DEC(MID(HEX2BIN(MID(H2026,3,2),8),2,5)),Codes!$E$1:$F$18,2)</f>
        <v>Normal</v>
      </c>
      <c r="AA2026" s="6" t="str">
        <f t="shared" si="571"/>
        <v>0</v>
      </c>
      <c r="AB2026" s="1">
        <f t="shared" si="572"/>
        <v>0</v>
      </c>
      <c r="AC2026" s="1" t="str">
        <f>VLOOKUP(BIN2DEC(RIGHT(HEX2BIN(MID(H2026,6,1),4),1)&amp;LEFT(HEX2BIN(MID(H2026,7,1),4),1)),Codes!$K$1:$L$5,2)</f>
        <v>M</v>
      </c>
      <c r="AD2026" s="1" t="str">
        <f>VLOOKUP(BIN2DEC(RIGHT(HEX2BIN(MID(H2026,7,1),4),3)&amp;LEFT(HEX2BIN(MID(H2026,8,1),4),2)),Codes!$H$2:$I$33,2)</f>
        <v>Kick</v>
      </c>
      <c r="AE2026" s="1" t="str">
        <f t="shared" si="573"/>
        <v>1</v>
      </c>
      <c r="AF2026" s="1" t="str">
        <f t="shared" si="574"/>
        <v>1</v>
      </c>
      <c r="AH2026" s="6">
        <f t="shared" si="575"/>
        <v>34</v>
      </c>
    </row>
    <row r="2027" spans="1:34">
      <c r="A2027" s="3" t="s">
        <v>3126</v>
      </c>
      <c r="B2027" s="1" t="s">
        <v>45</v>
      </c>
      <c r="C2027" s="6" t="s">
        <v>1262</v>
      </c>
      <c r="D2027" s="9" t="s">
        <v>3127</v>
      </c>
      <c r="E2027" s="9" t="s">
        <v>3124</v>
      </c>
      <c r="F2027" s="9" t="s">
        <v>91</v>
      </c>
      <c r="G2027" s="9" t="s">
        <v>2047</v>
      </c>
      <c r="H2027" s="9" t="s">
        <v>3125</v>
      </c>
      <c r="J2027" s="6" t="str">
        <f t="shared" si="559"/>
        <v>001011</v>
      </c>
      <c r="K2027" s="1">
        <f t="shared" si="560"/>
        <v>1</v>
      </c>
      <c r="L2027" s="6" t="str">
        <f t="shared" si="561"/>
        <v>00000</v>
      </c>
      <c r="M2027" s="1">
        <f t="shared" si="562"/>
        <v>49</v>
      </c>
      <c r="N2027" s="6" t="str">
        <f t="shared" si="563"/>
        <v>00</v>
      </c>
      <c r="O2027" s="1">
        <f t="shared" si="564"/>
        <v>15</v>
      </c>
      <c r="P2027" s="1">
        <f>IF(HEX2DEC(LEFT(E2027,4))&gt;=32768,HEX2DEC(LEFT(E2027,4))-65536,HEX2DEC(LEFT(E2027,4)))/Codes!$N$2</f>
        <v>4.4000000000000004</v>
      </c>
      <c r="Q2027" s="1">
        <f>IF(HEX2DEC(RIGHT(E2027,4))&gt;=32768,HEX2DEC(RIGHT(E2027,4))-65536,HEX2DEC(RIGHT(E2027,4)))/Codes!$N$2</f>
        <v>0.8</v>
      </c>
      <c r="R2027" s="1">
        <f>IF(HEX2DEC(LEFT(F2027,4))&gt;=32768,HEX2DEC(LEFT(F2027,4))-65536,HEX2DEC(LEFT(F2027,4)))/Codes!$N$2</f>
        <v>0</v>
      </c>
      <c r="S2027" s="1">
        <f>IF(HEX2DEC(RIGHT(F2027,4))&gt;=32768,HEX2DEC(RIGHT(F2027,4))-65536,HEX2DEC(RIGHT(F2027,4)))/Codes!$N$2</f>
        <v>0</v>
      </c>
      <c r="T2027" s="18">
        <f t="shared" si="565"/>
        <v>90</v>
      </c>
      <c r="U2027" s="1">
        <f t="shared" si="566"/>
        <v>100</v>
      </c>
      <c r="V2027" s="1">
        <f t="shared" si="567"/>
        <v>0</v>
      </c>
      <c r="W2027" s="1" t="str">
        <f t="shared" si="568"/>
        <v>100</v>
      </c>
      <c r="X2027" s="1">
        <f t="shared" si="569"/>
        <v>3</v>
      </c>
      <c r="Y2027" s="1">
        <f t="shared" si="570"/>
        <v>20</v>
      </c>
      <c r="Z2027" s="1" t="str">
        <f>VLOOKUP(BIN2DEC(MID(HEX2BIN(MID(H2027,3,2),8),2,5)),Codes!$E$1:$F$18,2)</f>
        <v>Normal</v>
      </c>
      <c r="AA2027" s="6" t="str">
        <f t="shared" si="571"/>
        <v>0</v>
      </c>
      <c r="AB2027" s="1">
        <f t="shared" si="572"/>
        <v>0</v>
      </c>
      <c r="AC2027" s="1" t="str">
        <f>VLOOKUP(BIN2DEC(RIGHT(HEX2BIN(MID(H2027,6,1),4),1)&amp;LEFT(HEX2BIN(MID(H2027,7,1),4),1)),Codes!$K$1:$L$5,2)</f>
        <v>M</v>
      </c>
      <c r="AD2027" s="1" t="str">
        <f>VLOOKUP(BIN2DEC(RIGHT(HEX2BIN(MID(H2027,7,1),4),3)&amp;LEFT(HEX2BIN(MID(H2027,8,1),4),2)),Codes!$H$2:$I$33,2)</f>
        <v>Kick</v>
      </c>
      <c r="AE2027" s="1" t="str">
        <f t="shared" si="573"/>
        <v>1</v>
      </c>
      <c r="AF2027" s="1" t="str">
        <f t="shared" si="574"/>
        <v>1</v>
      </c>
      <c r="AH2027" s="6">
        <f t="shared" si="575"/>
        <v>34</v>
      </c>
    </row>
    <row r="2028" spans="1:34">
      <c r="A2028" s="3" t="s">
        <v>3128</v>
      </c>
      <c r="B2028" s="1" t="s">
        <v>45</v>
      </c>
      <c r="C2028" s="6" t="s">
        <v>1263</v>
      </c>
      <c r="D2028" s="9" t="s">
        <v>1647</v>
      </c>
      <c r="E2028" s="9" t="s">
        <v>3124</v>
      </c>
      <c r="F2028" s="9" t="s">
        <v>91</v>
      </c>
      <c r="G2028" s="9" t="s">
        <v>2047</v>
      </c>
      <c r="H2028" s="9" t="s">
        <v>3125</v>
      </c>
      <c r="J2028" s="6" t="str">
        <f t="shared" si="559"/>
        <v>001011</v>
      </c>
      <c r="K2028" s="1">
        <f t="shared" si="560"/>
        <v>0</v>
      </c>
      <c r="L2028" s="6" t="str">
        <f t="shared" si="561"/>
        <v>00000</v>
      </c>
      <c r="M2028" s="1">
        <f t="shared" si="562"/>
        <v>55</v>
      </c>
      <c r="N2028" s="6" t="str">
        <f t="shared" si="563"/>
        <v>00</v>
      </c>
      <c r="O2028" s="1">
        <f t="shared" si="564"/>
        <v>8</v>
      </c>
      <c r="P2028" s="1">
        <f>IF(HEX2DEC(LEFT(E2028,4))&gt;=32768,HEX2DEC(LEFT(E2028,4))-65536,HEX2DEC(LEFT(E2028,4)))/Codes!$N$2</f>
        <v>4.4000000000000004</v>
      </c>
      <c r="Q2028" s="1">
        <f>IF(HEX2DEC(RIGHT(E2028,4))&gt;=32768,HEX2DEC(RIGHT(E2028,4))-65536,HEX2DEC(RIGHT(E2028,4)))/Codes!$N$2</f>
        <v>0.8</v>
      </c>
      <c r="R2028" s="1">
        <f>IF(HEX2DEC(LEFT(F2028,4))&gt;=32768,HEX2DEC(LEFT(F2028,4))-65536,HEX2DEC(LEFT(F2028,4)))/Codes!$N$2</f>
        <v>0</v>
      </c>
      <c r="S2028" s="1">
        <f>IF(HEX2DEC(RIGHT(F2028,4))&gt;=32768,HEX2DEC(RIGHT(F2028,4))-65536,HEX2DEC(RIGHT(F2028,4)))/Codes!$N$2</f>
        <v>0</v>
      </c>
      <c r="T2028" s="18">
        <f t="shared" si="565"/>
        <v>90</v>
      </c>
      <c r="U2028" s="1">
        <f t="shared" si="566"/>
        <v>100</v>
      </c>
      <c r="V2028" s="1">
        <f t="shared" si="567"/>
        <v>0</v>
      </c>
      <c r="W2028" s="1" t="str">
        <f t="shared" si="568"/>
        <v>100</v>
      </c>
      <c r="X2028" s="1">
        <f t="shared" si="569"/>
        <v>3</v>
      </c>
      <c r="Y2028" s="1">
        <f t="shared" si="570"/>
        <v>20</v>
      </c>
      <c r="Z2028" s="1" t="str">
        <f>VLOOKUP(BIN2DEC(MID(HEX2BIN(MID(H2028,3,2),8),2,5)),Codes!$E$1:$F$18,2)</f>
        <v>Normal</v>
      </c>
      <c r="AA2028" s="6" t="str">
        <f t="shared" si="571"/>
        <v>0</v>
      </c>
      <c r="AB2028" s="1">
        <f t="shared" si="572"/>
        <v>0</v>
      </c>
      <c r="AC2028" s="1" t="str">
        <f>VLOOKUP(BIN2DEC(RIGHT(HEX2BIN(MID(H2028,6,1),4),1)&amp;LEFT(HEX2BIN(MID(H2028,7,1),4),1)),Codes!$K$1:$L$5,2)</f>
        <v>M</v>
      </c>
      <c r="AD2028" s="1" t="str">
        <f>VLOOKUP(BIN2DEC(RIGHT(HEX2BIN(MID(H2028,7,1),4),3)&amp;LEFT(HEX2BIN(MID(H2028,8,1),4),2)),Codes!$H$2:$I$33,2)</f>
        <v>Kick</v>
      </c>
      <c r="AE2028" s="1" t="str">
        <f t="shared" si="573"/>
        <v>1</v>
      </c>
      <c r="AF2028" s="1" t="str">
        <f t="shared" si="574"/>
        <v>1</v>
      </c>
      <c r="AH2028" s="6">
        <f t="shared" si="575"/>
        <v>34</v>
      </c>
    </row>
    <row r="2029" spans="1:34">
      <c r="A2029" s="3" t="s">
        <v>3129</v>
      </c>
      <c r="B2029" s="1" t="s">
        <v>45</v>
      </c>
      <c r="C2029" s="6" t="s">
        <v>1263</v>
      </c>
      <c r="D2029" s="9" t="s">
        <v>1724</v>
      </c>
      <c r="E2029" s="9" t="s">
        <v>3124</v>
      </c>
      <c r="F2029" s="9" t="s">
        <v>91</v>
      </c>
      <c r="G2029" s="9" t="s">
        <v>2047</v>
      </c>
      <c r="H2029" s="9" t="s">
        <v>3125</v>
      </c>
      <c r="J2029" s="6" t="str">
        <f t="shared" si="559"/>
        <v>001011</v>
      </c>
      <c r="K2029" s="1">
        <f t="shared" si="560"/>
        <v>1</v>
      </c>
      <c r="L2029" s="6" t="str">
        <f t="shared" si="561"/>
        <v>00000</v>
      </c>
      <c r="M2029" s="1">
        <f t="shared" si="562"/>
        <v>49</v>
      </c>
      <c r="N2029" s="6" t="str">
        <f t="shared" si="563"/>
        <v>00</v>
      </c>
      <c r="O2029" s="1">
        <f t="shared" si="564"/>
        <v>8</v>
      </c>
      <c r="P2029" s="1">
        <f>IF(HEX2DEC(LEFT(E2029,4))&gt;=32768,HEX2DEC(LEFT(E2029,4))-65536,HEX2DEC(LEFT(E2029,4)))/Codes!$N$2</f>
        <v>4.4000000000000004</v>
      </c>
      <c r="Q2029" s="1">
        <f>IF(HEX2DEC(RIGHT(E2029,4))&gt;=32768,HEX2DEC(RIGHT(E2029,4))-65536,HEX2DEC(RIGHT(E2029,4)))/Codes!$N$2</f>
        <v>0.8</v>
      </c>
      <c r="R2029" s="1">
        <f>IF(HEX2DEC(LEFT(F2029,4))&gt;=32768,HEX2DEC(LEFT(F2029,4))-65536,HEX2DEC(LEFT(F2029,4)))/Codes!$N$2</f>
        <v>0</v>
      </c>
      <c r="S2029" s="1">
        <f>IF(HEX2DEC(RIGHT(F2029,4))&gt;=32768,HEX2DEC(RIGHT(F2029,4))-65536,HEX2DEC(RIGHT(F2029,4)))/Codes!$N$2</f>
        <v>0</v>
      </c>
      <c r="T2029" s="18">
        <f t="shared" si="565"/>
        <v>90</v>
      </c>
      <c r="U2029" s="1">
        <f t="shared" si="566"/>
        <v>100</v>
      </c>
      <c r="V2029" s="1">
        <f t="shared" si="567"/>
        <v>0</v>
      </c>
      <c r="W2029" s="1" t="str">
        <f t="shared" si="568"/>
        <v>100</v>
      </c>
      <c r="X2029" s="1">
        <f t="shared" si="569"/>
        <v>3</v>
      </c>
      <c r="Y2029" s="1">
        <f t="shared" si="570"/>
        <v>20</v>
      </c>
      <c r="Z2029" s="1" t="str">
        <f>VLOOKUP(BIN2DEC(MID(HEX2BIN(MID(H2029,3,2),8),2,5)),Codes!$E$1:$F$18,2)</f>
        <v>Normal</v>
      </c>
      <c r="AA2029" s="6" t="str">
        <f t="shared" si="571"/>
        <v>0</v>
      </c>
      <c r="AB2029" s="1">
        <f t="shared" si="572"/>
        <v>0</v>
      </c>
      <c r="AC2029" s="1" t="str">
        <f>VLOOKUP(BIN2DEC(RIGHT(HEX2BIN(MID(H2029,6,1),4),1)&amp;LEFT(HEX2BIN(MID(H2029,7,1),4),1)),Codes!$K$1:$L$5,2)</f>
        <v>M</v>
      </c>
      <c r="AD2029" s="1" t="str">
        <f>VLOOKUP(BIN2DEC(RIGHT(HEX2BIN(MID(H2029,7,1),4),3)&amp;LEFT(HEX2BIN(MID(H2029,8,1),4),2)),Codes!$H$2:$I$33,2)</f>
        <v>Kick</v>
      </c>
      <c r="AE2029" s="1" t="str">
        <f t="shared" si="573"/>
        <v>1</v>
      </c>
      <c r="AF2029" s="1" t="str">
        <f t="shared" si="574"/>
        <v>1</v>
      </c>
      <c r="AH2029" s="6">
        <f t="shared" si="575"/>
        <v>34</v>
      </c>
    </row>
    <row r="2030" spans="1:34">
      <c r="A2030" s="3" t="s">
        <v>3130</v>
      </c>
      <c r="B2030" s="1" t="s">
        <v>45</v>
      </c>
      <c r="C2030" s="6" t="s">
        <v>1726</v>
      </c>
      <c r="D2030" s="9" t="s">
        <v>337</v>
      </c>
      <c r="E2030" s="9" t="s">
        <v>307</v>
      </c>
      <c r="F2030" s="9" t="s">
        <v>91</v>
      </c>
      <c r="G2030" s="9" t="s">
        <v>139</v>
      </c>
      <c r="H2030" s="9" t="s">
        <v>3131</v>
      </c>
      <c r="J2030" s="6" t="str">
        <f t="shared" si="559"/>
        <v>001011</v>
      </c>
      <c r="K2030" s="1">
        <f t="shared" si="560"/>
        <v>0</v>
      </c>
      <c r="L2030" s="6" t="str">
        <f t="shared" si="561"/>
        <v>00000</v>
      </c>
      <c r="M2030" s="1">
        <f t="shared" si="562"/>
        <v>8</v>
      </c>
      <c r="N2030" s="6" t="str">
        <f t="shared" si="563"/>
        <v>00</v>
      </c>
      <c r="O2030" s="1">
        <f t="shared" si="564"/>
        <v>12</v>
      </c>
      <c r="P2030" s="1">
        <f>IF(HEX2DEC(LEFT(E2030,4))&gt;=32768,HEX2DEC(LEFT(E2030,4))-65536,HEX2DEC(LEFT(E2030,4)))/Codes!$N$2</f>
        <v>3.2</v>
      </c>
      <c r="Q2030" s="1">
        <f>IF(HEX2DEC(RIGHT(E2030,4))&gt;=32768,HEX2DEC(RIGHT(E2030,4))-65536,HEX2DEC(RIGHT(E2030,4)))/Codes!$N$2</f>
        <v>0</v>
      </c>
      <c r="R2030" s="1">
        <f>IF(HEX2DEC(LEFT(F2030,4))&gt;=32768,HEX2DEC(LEFT(F2030,4))-65536,HEX2DEC(LEFT(F2030,4)))/Codes!$N$2</f>
        <v>0</v>
      </c>
      <c r="S2030" s="1">
        <f>IF(HEX2DEC(RIGHT(F2030,4))&gt;=32768,HEX2DEC(RIGHT(F2030,4))-65536,HEX2DEC(RIGHT(F2030,4)))/Codes!$N$2</f>
        <v>0</v>
      </c>
      <c r="T2030" s="18">
        <f t="shared" si="565"/>
        <v>361</v>
      </c>
      <c r="U2030" s="1">
        <f t="shared" si="566"/>
        <v>100</v>
      </c>
      <c r="V2030" s="1">
        <f t="shared" si="567"/>
        <v>0</v>
      </c>
      <c r="W2030" s="1" t="str">
        <f t="shared" si="568"/>
        <v>100</v>
      </c>
      <c r="X2030" s="1">
        <f t="shared" si="569"/>
        <v>3</v>
      </c>
      <c r="Y2030" s="1">
        <f t="shared" si="570"/>
        <v>43</v>
      </c>
      <c r="Z2030" s="1" t="str">
        <f>VLOOKUP(BIN2DEC(MID(HEX2BIN(MID(H2030,3,2),8),2,5)),Codes!$E$1:$F$18,2)</f>
        <v>Normal</v>
      </c>
      <c r="AA2030" s="6" t="str">
        <f t="shared" si="571"/>
        <v>0</v>
      </c>
      <c r="AB2030" s="1">
        <f t="shared" si="572"/>
        <v>0</v>
      </c>
      <c r="AC2030" s="1" t="str">
        <f>VLOOKUP(BIN2DEC(RIGHT(HEX2BIN(MID(H2030,6,1),4),1)&amp;LEFT(HEX2BIN(MID(H2030,7,1),4),1)),Codes!$K$1:$L$5,2)</f>
        <v>L</v>
      </c>
      <c r="AD2030" s="1" t="str">
        <f>VLOOKUP(BIN2DEC(RIGHT(HEX2BIN(MID(H2030,7,1),4),3)&amp;LEFT(HEX2BIN(MID(H2030,8,1),4),2)),Codes!$H$2:$I$33,2)</f>
        <v>Punch</v>
      </c>
      <c r="AE2030" s="1" t="str">
        <f t="shared" si="573"/>
        <v>1</v>
      </c>
      <c r="AF2030" s="1" t="str">
        <f t="shared" si="574"/>
        <v>1</v>
      </c>
      <c r="AH2030" s="6">
        <f t="shared" si="575"/>
        <v>65</v>
      </c>
    </row>
    <row r="2031" spans="1:34">
      <c r="A2031" s="3" t="s">
        <v>3132</v>
      </c>
      <c r="B2031" s="1" t="s">
        <v>45</v>
      </c>
      <c r="C2031" s="6" t="s">
        <v>1726</v>
      </c>
      <c r="D2031" s="9" t="s">
        <v>3133</v>
      </c>
      <c r="E2031" s="9" t="s">
        <v>162</v>
      </c>
      <c r="F2031" s="9" t="s">
        <v>91</v>
      </c>
      <c r="G2031" s="9" t="s">
        <v>139</v>
      </c>
      <c r="H2031" s="9" t="s">
        <v>3131</v>
      </c>
      <c r="J2031" s="6" t="str">
        <f t="shared" si="559"/>
        <v>001011</v>
      </c>
      <c r="K2031" s="1">
        <f t="shared" si="560"/>
        <v>1</v>
      </c>
      <c r="L2031" s="6" t="str">
        <f t="shared" si="561"/>
        <v>00000</v>
      </c>
      <c r="M2031" s="1">
        <f t="shared" si="562"/>
        <v>9</v>
      </c>
      <c r="N2031" s="6" t="str">
        <f t="shared" si="563"/>
        <v>00</v>
      </c>
      <c r="O2031" s="1">
        <f t="shared" si="564"/>
        <v>12</v>
      </c>
      <c r="P2031" s="1">
        <f>IF(HEX2DEC(LEFT(E2031,4))&gt;=32768,HEX2DEC(LEFT(E2031,4))-65536,HEX2DEC(LEFT(E2031,4)))/Codes!$N$2</f>
        <v>4</v>
      </c>
      <c r="Q2031" s="1">
        <f>IF(HEX2DEC(RIGHT(E2031,4))&gt;=32768,HEX2DEC(RIGHT(E2031,4))-65536,HEX2DEC(RIGHT(E2031,4)))/Codes!$N$2</f>
        <v>3.2</v>
      </c>
      <c r="R2031" s="1">
        <f>IF(HEX2DEC(LEFT(F2031,4))&gt;=32768,HEX2DEC(LEFT(F2031,4))-65536,HEX2DEC(LEFT(F2031,4)))/Codes!$N$2</f>
        <v>0</v>
      </c>
      <c r="S2031" s="1">
        <f>IF(HEX2DEC(RIGHT(F2031,4))&gt;=32768,HEX2DEC(RIGHT(F2031,4))-65536,HEX2DEC(RIGHT(F2031,4)))/Codes!$N$2</f>
        <v>0</v>
      </c>
      <c r="T2031" s="18">
        <f t="shared" si="565"/>
        <v>361</v>
      </c>
      <c r="U2031" s="1">
        <f t="shared" si="566"/>
        <v>100</v>
      </c>
      <c r="V2031" s="1">
        <f t="shared" si="567"/>
        <v>0</v>
      </c>
      <c r="W2031" s="1" t="str">
        <f t="shared" si="568"/>
        <v>100</v>
      </c>
      <c r="X2031" s="1">
        <f t="shared" si="569"/>
        <v>3</v>
      </c>
      <c r="Y2031" s="1">
        <f t="shared" si="570"/>
        <v>43</v>
      </c>
      <c r="Z2031" s="1" t="str">
        <f>VLOOKUP(BIN2DEC(MID(HEX2BIN(MID(H2031,3,2),8),2,5)),Codes!$E$1:$F$18,2)</f>
        <v>Normal</v>
      </c>
      <c r="AA2031" s="6" t="str">
        <f t="shared" si="571"/>
        <v>0</v>
      </c>
      <c r="AB2031" s="1">
        <f t="shared" si="572"/>
        <v>0</v>
      </c>
      <c r="AC2031" s="1" t="str">
        <f>VLOOKUP(BIN2DEC(RIGHT(HEX2BIN(MID(H2031,6,1),4),1)&amp;LEFT(HEX2BIN(MID(H2031,7,1),4),1)),Codes!$K$1:$L$5,2)</f>
        <v>L</v>
      </c>
      <c r="AD2031" s="1" t="str">
        <f>VLOOKUP(BIN2DEC(RIGHT(HEX2BIN(MID(H2031,7,1),4),3)&amp;LEFT(HEX2BIN(MID(H2031,8,1),4),2)),Codes!$H$2:$I$33,2)</f>
        <v>Punch</v>
      </c>
      <c r="AE2031" s="1" t="str">
        <f t="shared" si="573"/>
        <v>1</v>
      </c>
      <c r="AF2031" s="1" t="str">
        <f t="shared" si="574"/>
        <v>1</v>
      </c>
      <c r="AH2031" s="6">
        <f t="shared" si="575"/>
        <v>65</v>
      </c>
    </row>
    <row r="2032" spans="1:34">
      <c r="A2032" s="3" t="s">
        <v>3134</v>
      </c>
      <c r="B2032" s="1" t="s">
        <v>45</v>
      </c>
      <c r="C2032" s="6" t="s">
        <v>2489</v>
      </c>
      <c r="D2032" s="9" t="s">
        <v>1733</v>
      </c>
      <c r="E2032" s="9" t="s">
        <v>430</v>
      </c>
      <c r="F2032" s="9" t="s">
        <v>91</v>
      </c>
      <c r="G2032" s="9" t="s">
        <v>139</v>
      </c>
      <c r="H2032" s="9" t="s">
        <v>3135</v>
      </c>
      <c r="J2032" s="6" t="str">
        <f t="shared" si="559"/>
        <v>001011</v>
      </c>
      <c r="K2032" s="1">
        <f t="shared" si="560"/>
        <v>0</v>
      </c>
      <c r="L2032" s="6" t="str">
        <f t="shared" si="561"/>
        <v>00000</v>
      </c>
      <c r="M2032" s="1">
        <f t="shared" si="562"/>
        <v>55</v>
      </c>
      <c r="N2032" s="6" t="str">
        <f t="shared" si="563"/>
        <v>00</v>
      </c>
      <c r="O2032" s="1">
        <f t="shared" si="564"/>
        <v>11</v>
      </c>
      <c r="P2032" s="1">
        <f>IF(HEX2DEC(LEFT(E2032,4))&gt;=32768,HEX2DEC(LEFT(E2032,4))-65536,HEX2DEC(LEFT(E2032,4)))/Codes!$N$2</f>
        <v>3.6</v>
      </c>
      <c r="Q2032" s="1">
        <f>IF(HEX2DEC(RIGHT(E2032,4))&gt;=32768,HEX2DEC(RIGHT(E2032,4))-65536,HEX2DEC(RIGHT(E2032,4)))/Codes!$N$2</f>
        <v>3.2</v>
      </c>
      <c r="R2032" s="1">
        <f>IF(HEX2DEC(LEFT(F2032,4))&gt;=32768,HEX2DEC(LEFT(F2032,4))-65536,HEX2DEC(LEFT(F2032,4)))/Codes!$N$2</f>
        <v>0</v>
      </c>
      <c r="S2032" s="1">
        <f>IF(HEX2DEC(RIGHT(F2032,4))&gt;=32768,HEX2DEC(RIGHT(F2032,4))-65536,HEX2DEC(RIGHT(F2032,4)))/Codes!$N$2</f>
        <v>0</v>
      </c>
      <c r="T2032" s="18">
        <f t="shared" si="565"/>
        <v>361</v>
      </c>
      <c r="U2032" s="1">
        <f t="shared" si="566"/>
        <v>100</v>
      </c>
      <c r="V2032" s="1">
        <f t="shared" si="567"/>
        <v>0</v>
      </c>
      <c r="W2032" s="1" t="str">
        <f t="shared" si="568"/>
        <v>100</v>
      </c>
      <c r="X2032" s="1">
        <f t="shared" si="569"/>
        <v>3</v>
      </c>
      <c r="Y2032" s="1">
        <f t="shared" si="570"/>
        <v>12</v>
      </c>
      <c r="Z2032" s="1" t="str">
        <f>VLOOKUP(BIN2DEC(MID(HEX2BIN(MID(H2032,3,2),8),2,5)),Codes!$E$1:$F$18,2)</f>
        <v>Normal</v>
      </c>
      <c r="AA2032" s="6" t="str">
        <f t="shared" si="571"/>
        <v>0</v>
      </c>
      <c r="AB2032" s="1">
        <f t="shared" si="572"/>
        <v>0</v>
      </c>
      <c r="AC2032" s="1" t="str">
        <f>VLOOKUP(BIN2DEC(RIGHT(HEX2BIN(MID(H2032,6,1),4),1)&amp;LEFT(HEX2BIN(MID(H2032,7,1),4),1)),Codes!$K$1:$L$5,2)</f>
        <v>M</v>
      </c>
      <c r="AD2032" s="1" t="str">
        <f>VLOOKUP(BIN2DEC(RIGHT(HEX2BIN(MID(H2032,7,1),4),3)&amp;LEFT(HEX2BIN(MID(H2032,8,1),4),2)),Codes!$H$2:$I$33,2)</f>
        <v>Kick</v>
      </c>
      <c r="AE2032" s="1" t="str">
        <f t="shared" si="573"/>
        <v>1</v>
      </c>
      <c r="AF2032" s="1" t="str">
        <f t="shared" si="574"/>
        <v>1</v>
      </c>
      <c r="AH2032" s="6">
        <f t="shared" si="575"/>
        <v>34</v>
      </c>
    </row>
    <row r="2033" spans="1:34">
      <c r="A2033" s="3" t="s">
        <v>3136</v>
      </c>
      <c r="B2033" s="1" t="s">
        <v>45</v>
      </c>
      <c r="C2033" s="6" t="s">
        <v>2489</v>
      </c>
      <c r="D2033" s="9" t="s">
        <v>1737</v>
      </c>
      <c r="E2033" s="9" t="s">
        <v>1301</v>
      </c>
      <c r="F2033" s="9" t="s">
        <v>91</v>
      </c>
      <c r="G2033" s="9" t="s">
        <v>139</v>
      </c>
      <c r="H2033" s="9" t="s">
        <v>3135</v>
      </c>
      <c r="J2033" s="6" t="str">
        <f t="shared" si="559"/>
        <v>001011</v>
      </c>
      <c r="K2033" s="1">
        <f t="shared" si="560"/>
        <v>1</v>
      </c>
      <c r="L2033" s="6" t="str">
        <f t="shared" si="561"/>
        <v>00000</v>
      </c>
      <c r="M2033" s="1">
        <f t="shared" si="562"/>
        <v>54</v>
      </c>
      <c r="N2033" s="6" t="str">
        <f t="shared" si="563"/>
        <v>00</v>
      </c>
      <c r="O2033" s="1">
        <f t="shared" si="564"/>
        <v>11</v>
      </c>
      <c r="P2033" s="1">
        <f>IF(HEX2DEC(LEFT(E2033,4))&gt;=32768,HEX2DEC(LEFT(E2033,4))-65536,HEX2DEC(LEFT(E2033,4)))/Codes!$N$2</f>
        <v>4.8</v>
      </c>
      <c r="Q2033" s="1">
        <f>IF(HEX2DEC(RIGHT(E2033,4))&gt;=32768,HEX2DEC(RIGHT(E2033,4))-65536,HEX2DEC(RIGHT(E2033,4)))/Codes!$N$2</f>
        <v>1.6</v>
      </c>
      <c r="R2033" s="1">
        <f>IF(HEX2DEC(LEFT(F2033,4))&gt;=32768,HEX2DEC(LEFT(F2033,4))-65536,HEX2DEC(LEFT(F2033,4)))/Codes!$N$2</f>
        <v>0</v>
      </c>
      <c r="S2033" s="1">
        <f>IF(HEX2DEC(RIGHT(F2033,4))&gt;=32768,HEX2DEC(RIGHT(F2033,4))-65536,HEX2DEC(RIGHT(F2033,4)))/Codes!$N$2</f>
        <v>0</v>
      </c>
      <c r="T2033" s="18">
        <f t="shared" si="565"/>
        <v>361</v>
      </c>
      <c r="U2033" s="1">
        <f t="shared" si="566"/>
        <v>100</v>
      </c>
      <c r="V2033" s="1">
        <f t="shared" si="567"/>
        <v>0</v>
      </c>
      <c r="W2033" s="1" t="str">
        <f t="shared" si="568"/>
        <v>100</v>
      </c>
      <c r="X2033" s="1">
        <f t="shared" si="569"/>
        <v>3</v>
      </c>
      <c r="Y2033" s="1">
        <f t="shared" si="570"/>
        <v>12</v>
      </c>
      <c r="Z2033" s="1" t="str">
        <f>VLOOKUP(BIN2DEC(MID(HEX2BIN(MID(H2033,3,2),8),2,5)),Codes!$E$1:$F$18,2)</f>
        <v>Normal</v>
      </c>
      <c r="AA2033" s="6" t="str">
        <f t="shared" si="571"/>
        <v>0</v>
      </c>
      <c r="AB2033" s="1">
        <f t="shared" si="572"/>
        <v>0</v>
      </c>
      <c r="AC2033" s="1" t="str">
        <f>VLOOKUP(BIN2DEC(RIGHT(HEX2BIN(MID(H2033,6,1),4),1)&amp;LEFT(HEX2BIN(MID(H2033,7,1),4),1)),Codes!$K$1:$L$5,2)</f>
        <v>M</v>
      </c>
      <c r="AD2033" s="1" t="str">
        <f>VLOOKUP(BIN2DEC(RIGHT(HEX2BIN(MID(H2033,7,1),4),3)&amp;LEFT(HEX2BIN(MID(H2033,8,1),4),2)),Codes!$H$2:$I$33,2)</f>
        <v>Kick</v>
      </c>
      <c r="AE2033" s="1" t="str">
        <f t="shared" si="573"/>
        <v>1</v>
      </c>
      <c r="AF2033" s="1" t="str">
        <f t="shared" si="574"/>
        <v>1</v>
      </c>
      <c r="AH2033" s="6">
        <f t="shared" si="575"/>
        <v>34</v>
      </c>
    </row>
    <row r="2034" spans="1:34">
      <c r="A2034" s="3" t="s">
        <v>3137</v>
      </c>
      <c r="B2034" s="1" t="s">
        <v>45</v>
      </c>
      <c r="C2034" s="6" t="s">
        <v>1305</v>
      </c>
      <c r="D2034" s="9" t="s">
        <v>3138</v>
      </c>
      <c r="E2034" s="9" t="s">
        <v>1743</v>
      </c>
      <c r="F2034" s="9" t="s">
        <v>91</v>
      </c>
      <c r="G2034" s="9" t="s">
        <v>1744</v>
      </c>
      <c r="H2034" s="9" t="s">
        <v>188</v>
      </c>
      <c r="J2034" s="6" t="str">
        <f t="shared" si="559"/>
        <v>001011</v>
      </c>
      <c r="K2034" s="1">
        <f t="shared" si="560"/>
        <v>0</v>
      </c>
      <c r="L2034" s="6" t="str">
        <f t="shared" si="561"/>
        <v>00000</v>
      </c>
      <c r="M2034" s="1">
        <f t="shared" si="562"/>
        <v>54</v>
      </c>
      <c r="N2034" s="6" t="str">
        <f t="shared" si="563"/>
        <v>00</v>
      </c>
      <c r="O2034" s="1">
        <f t="shared" si="564"/>
        <v>13</v>
      </c>
      <c r="P2034" s="1">
        <f>IF(HEX2DEC(LEFT(E2034,4))&gt;=32768,HEX2DEC(LEFT(E2034,4))-65536,HEX2DEC(LEFT(E2034,4)))/Codes!$N$2</f>
        <v>3.6</v>
      </c>
      <c r="Q2034" s="1">
        <f>IF(HEX2DEC(RIGHT(E2034,4))&gt;=32768,HEX2DEC(RIGHT(E2034,4))-65536,HEX2DEC(RIGHT(E2034,4)))/Codes!$N$2</f>
        <v>1.2</v>
      </c>
      <c r="R2034" s="1">
        <f>IF(HEX2DEC(LEFT(F2034,4))&gt;=32768,HEX2DEC(LEFT(F2034,4))-65536,HEX2DEC(LEFT(F2034,4)))/Codes!$N$2</f>
        <v>0</v>
      </c>
      <c r="S2034" s="1">
        <f>IF(HEX2DEC(RIGHT(F2034,4))&gt;=32768,HEX2DEC(RIGHT(F2034,4))-65536,HEX2DEC(RIGHT(F2034,4)))/Codes!$N$2</f>
        <v>0</v>
      </c>
      <c r="T2034" s="18">
        <f t="shared" si="565"/>
        <v>55</v>
      </c>
      <c r="U2034" s="1">
        <f t="shared" si="566"/>
        <v>100</v>
      </c>
      <c r="V2034" s="1">
        <f t="shared" si="567"/>
        <v>0</v>
      </c>
      <c r="W2034" s="1" t="str">
        <f t="shared" si="568"/>
        <v>100</v>
      </c>
      <c r="X2034" s="1">
        <f t="shared" si="569"/>
        <v>3</v>
      </c>
      <c r="Y2034" s="1">
        <f t="shared" si="570"/>
        <v>0</v>
      </c>
      <c r="Z2034" s="1" t="str">
        <f>VLOOKUP(BIN2DEC(MID(HEX2BIN(MID(H2034,3,2),8),2,5)),Codes!$E$1:$F$18,2)</f>
        <v>Normal</v>
      </c>
      <c r="AA2034" s="6" t="str">
        <f t="shared" si="571"/>
        <v>0</v>
      </c>
      <c r="AB2034" s="1">
        <f t="shared" si="572"/>
        <v>0</v>
      </c>
      <c r="AC2034" s="1" t="str">
        <f>VLOOKUP(BIN2DEC(RIGHT(HEX2BIN(MID(H2034,6,1),4),1)&amp;LEFT(HEX2BIN(MID(H2034,7,1),4),1)),Codes!$K$1:$L$5,2)</f>
        <v>M</v>
      </c>
      <c r="AD2034" s="1" t="str">
        <f>VLOOKUP(BIN2DEC(RIGHT(HEX2BIN(MID(H2034,7,1),4),3)&amp;LEFT(HEX2BIN(MID(H2034,8,1),4),2)),Codes!$H$2:$I$33,2)</f>
        <v>Kick</v>
      </c>
      <c r="AE2034" s="1" t="str">
        <f t="shared" si="573"/>
        <v>1</v>
      </c>
      <c r="AF2034" s="1" t="str">
        <f t="shared" si="574"/>
        <v>1</v>
      </c>
      <c r="AH2034" s="6">
        <f t="shared" si="575"/>
        <v>34</v>
      </c>
    </row>
    <row r="2035" spans="1:34">
      <c r="A2035" s="3" t="s">
        <v>3139</v>
      </c>
      <c r="B2035" s="1" t="s">
        <v>45</v>
      </c>
      <c r="C2035" s="6" t="s">
        <v>1305</v>
      </c>
      <c r="D2035" s="9" t="s">
        <v>3140</v>
      </c>
      <c r="E2035" s="9" t="s">
        <v>143</v>
      </c>
      <c r="F2035" s="9" t="s">
        <v>91</v>
      </c>
      <c r="G2035" s="9" t="s">
        <v>1744</v>
      </c>
      <c r="H2035" s="9" t="s">
        <v>188</v>
      </c>
      <c r="J2035" s="6" t="str">
        <f t="shared" si="559"/>
        <v>001011</v>
      </c>
      <c r="K2035" s="1">
        <f t="shared" si="560"/>
        <v>1</v>
      </c>
      <c r="L2035" s="6" t="str">
        <f t="shared" si="561"/>
        <v>00000</v>
      </c>
      <c r="M2035" s="1">
        <f t="shared" si="562"/>
        <v>55</v>
      </c>
      <c r="N2035" s="6" t="str">
        <f t="shared" si="563"/>
        <v>00</v>
      </c>
      <c r="O2035" s="1">
        <f t="shared" si="564"/>
        <v>13</v>
      </c>
      <c r="P2035" s="1">
        <f>IF(HEX2DEC(LEFT(E2035,4))&gt;=32768,HEX2DEC(LEFT(E2035,4))-65536,HEX2DEC(LEFT(E2035,4)))/Codes!$N$2</f>
        <v>4.8</v>
      </c>
      <c r="Q2035" s="1">
        <f>IF(HEX2DEC(RIGHT(E2035,4))&gt;=32768,HEX2DEC(RIGHT(E2035,4))-65536,HEX2DEC(RIGHT(E2035,4)))/Codes!$N$2</f>
        <v>3.2</v>
      </c>
      <c r="R2035" s="1">
        <f>IF(HEX2DEC(LEFT(F2035,4))&gt;=32768,HEX2DEC(LEFT(F2035,4))-65536,HEX2DEC(LEFT(F2035,4)))/Codes!$N$2</f>
        <v>0</v>
      </c>
      <c r="S2035" s="1">
        <f>IF(HEX2DEC(RIGHT(F2035,4))&gt;=32768,HEX2DEC(RIGHT(F2035,4))-65536,HEX2DEC(RIGHT(F2035,4)))/Codes!$N$2</f>
        <v>0</v>
      </c>
      <c r="T2035" s="18">
        <f t="shared" si="565"/>
        <v>55</v>
      </c>
      <c r="U2035" s="1">
        <f t="shared" si="566"/>
        <v>100</v>
      </c>
      <c r="V2035" s="1">
        <f t="shared" si="567"/>
        <v>0</v>
      </c>
      <c r="W2035" s="1" t="str">
        <f t="shared" si="568"/>
        <v>100</v>
      </c>
      <c r="X2035" s="1">
        <f t="shared" si="569"/>
        <v>3</v>
      </c>
      <c r="Y2035" s="1">
        <f t="shared" si="570"/>
        <v>0</v>
      </c>
      <c r="Z2035" s="1" t="str">
        <f>VLOOKUP(BIN2DEC(MID(HEX2BIN(MID(H2035,3,2),8),2,5)),Codes!$E$1:$F$18,2)</f>
        <v>Normal</v>
      </c>
      <c r="AA2035" s="6" t="str">
        <f t="shared" si="571"/>
        <v>0</v>
      </c>
      <c r="AB2035" s="1">
        <f t="shared" si="572"/>
        <v>0</v>
      </c>
      <c r="AC2035" s="1" t="str">
        <f>VLOOKUP(BIN2DEC(RIGHT(HEX2BIN(MID(H2035,6,1),4),1)&amp;LEFT(HEX2BIN(MID(H2035,7,1),4),1)),Codes!$K$1:$L$5,2)</f>
        <v>M</v>
      </c>
      <c r="AD2035" s="1" t="str">
        <f>VLOOKUP(BIN2DEC(RIGHT(HEX2BIN(MID(H2035,7,1),4),3)&amp;LEFT(HEX2BIN(MID(H2035,8,1),4),2)),Codes!$H$2:$I$33,2)</f>
        <v>Kick</v>
      </c>
      <c r="AE2035" s="1" t="str">
        <f t="shared" si="573"/>
        <v>1</v>
      </c>
      <c r="AF2035" s="1" t="str">
        <f t="shared" si="574"/>
        <v>1</v>
      </c>
      <c r="AH2035" s="6">
        <f t="shared" si="575"/>
        <v>34</v>
      </c>
    </row>
    <row r="2036" spans="1:34">
      <c r="A2036" s="3" t="s">
        <v>3141</v>
      </c>
      <c r="B2036" s="1" t="s">
        <v>45</v>
      </c>
      <c r="C2036" s="6" t="s">
        <v>176</v>
      </c>
      <c r="D2036" s="9" t="s">
        <v>3142</v>
      </c>
      <c r="E2036" s="9" t="s">
        <v>212</v>
      </c>
      <c r="F2036" s="9" t="s">
        <v>91</v>
      </c>
      <c r="G2036" s="9" t="s">
        <v>139</v>
      </c>
      <c r="H2036" s="9" t="s">
        <v>280</v>
      </c>
      <c r="J2036" s="6" t="str">
        <f t="shared" si="559"/>
        <v>001011</v>
      </c>
      <c r="K2036" s="1">
        <f t="shared" si="560"/>
        <v>0</v>
      </c>
      <c r="L2036" s="6" t="str">
        <f t="shared" si="561"/>
        <v>00000</v>
      </c>
      <c r="M2036" s="1">
        <f t="shared" si="562"/>
        <v>4</v>
      </c>
      <c r="N2036" s="6" t="str">
        <f t="shared" si="563"/>
        <v>00</v>
      </c>
      <c r="O2036" s="1">
        <f t="shared" si="564"/>
        <v>16</v>
      </c>
      <c r="P2036" s="1">
        <f>IF(HEX2DEC(LEFT(E2036,4))&gt;=32768,HEX2DEC(LEFT(E2036,4))-65536,HEX2DEC(LEFT(E2036,4)))/Codes!$N$2</f>
        <v>2.8</v>
      </c>
      <c r="Q2036" s="1">
        <f>IF(HEX2DEC(RIGHT(E2036,4))&gt;=32768,HEX2DEC(RIGHT(E2036,4))-65536,HEX2DEC(RIGHT(E2036,4)))/Codes!$N$2</f>
        <v>0</v>
      </c>
      <c r="R2036" s="1">
        <f>IF(HEX2DEC(LEFT(F2036,4))&gt;=32768,HEX2DEC(LEFT(F2036,4))-65536,HEX2DEC(LEFT(F2036,4)))/Codes!$N$2</f>
        <v>0</v>
      </c>
      <c r="S2036" s="1">
        <f>IF(HEX2DEC(RIGHT(F2036,4))&gt;=32768,HEX2DEC(RIGHT(F2036,4))-65536,HEX2DEC(RIGHT(F2036,4)))/Codes!$N$2</f>
        <v>0</v>
      </c>
      <c r="T2036" s="18">
        <f t="shared" si="565"/>
        <v>361</v>
      </c>
      <c r="U2036" s="1">
        <f t="shared" si="566"/>
        <v>100</v>
      </c>
      <c r="V2036" s="1">
        <f t="shared" si="567"/>
        <v>0</v>
      </c>
      <c r="W2036" s="1" t="str">
        <f t="shared" si="568"/>
        <v>100</v>
      </c>
      <c r="X2036" s="1">
        <f t="shared" si="569"/>
        <v>3</v>
      </c>
      <c r="Y2036" s="1">
        <f t="shared" si="570"/>
        <v>20</v>
      </c>
      <c r="Z2036" s="1" t="str">
        <f>VLOOKUP(BIN2DEC(MID(HEX2BIN(MID(H2036,3,2),8),2,5)),Codes!$E$1:$F$18,2)</f>
        <v>Normal</v>
      </c>
      <c r="AA2036" s="6" t="str">
        <f t="shared" si="571"/>
        <v>0</v>
      </c>
      <c r="AB2036" s="1">
        <f t="shared" si="572"/>
        <v>0</v>
      </c>
      <c r="AC2036" s="1" t="str">
        <f>VLOOKUP(BIN2DEC(RIGHT(HEX2BIN(MID(H2036,6,1),4),1)&amp;LEFT(HEX2BIN(MID(H2036,7,1),4),1)),Codes!$K$1:$L$5,2)</f>
        <v>L</v>
      </c>
      <c r="AD2036" s="1" t="str">
        <f>VLOOKUP(BIN2DEC(RIGHT(HEX2BIN(MID(H2036,7,1),4),3)&amp;LEFT(HEX2BIN(MID(H2036,8,1),4),2)),Codes!$H$2:$I$33,2)</f>
        <v>Kick</v>
      </c>
      <c r="AE2036" s="1" t="str">
        <f t="shared" si="573"/>
        <v>1</v>
      </c>
      <c r="AF2036" s="1" t="str">
        <f t="shared" si="574"/>
        <v>1</v>
      </c>
      <c r="AH2036" s="6">
        <f t="shared" si="575"/>
        <v>66</v>
      </c>
    </row>
    <row r="2037" spans="1:34">
      <c r="A2037" s="3" t="s">
        <v>3143</v>
      </c>
      <c r="B2037" s="1" t="s">
        <v>45</v>
      </c>
      <c r="C2037" s="6" t="s">
        <v>176</v>
      </c>
      <c r="D2037" s="9" t="s">
        <v>3144</v>
      </c>
      <c r="E2037" s="9" t="s">
        <v>138</v>
      </c>
      <c r="F2037" s="9" t="s">
        <v>91</v>
      </c>
      <c r="G2037" s="9" t="s">
        <v>139</v>
      </c>
      <c r="H2037" s="9" t="s">
        <v>280</v>
      </c>
      <c r="J2037" s="6" t="str">
        <f t="shared" si="559"/>
        <v>001011</v>
      </c>
      <c r="K2037" s="1">
        <f t="shared" si="560"/>
        <v>1</v>
      </c>
      <c r="L2037" s="6" t="str">
        <f t="shared" si="561"/>
        <v>00000</v>
      </c>
      <c r="M2037" s="1">
        <f t="shared" si="562"/>
        <v>55</v>
      </c>
      <c r="N2037" s="6" t="str">
        <f t="shared" si="563"/>
        <v>00</v>
      </c>
      <c r="O2037" s="1">
        <f t="shared" si="564"/>
        <v>16</v>
      </c>
      <c r="P2037" s="1">
        <f>IF(HEX2DEC(LEFT(E2037,4))&gt;=32768,HEX2DEC(LEFT(E2037,4))-65536,HEX2DEC(LEFT(E2037,4)))/Codes!$N$2</f>
        <v>4.8</v>
      </c>
      <c r="Q2037" s="1">
        <f>IF(HEX2DEC(RIGHT(E2037,4))&gt;=32768,HEX2DEC(RIGHT(E2037,4))-65536,HEX2DEC(RIGHT(E2037,4)))/Codes!$N$2</f>
        <v>4</v>
      </c>
      <c r="R2037" s="1">
        <f>IF(HEX2DEC(LEFT(F2037,4))&gt;=32768,HEX2DEC(LEFT(F2037,4))-65536,HEX2DEC(LEFT(F2037,4)))/Codes!$N$2</f>
        <v>0</v>
      </c>
      <c r="S2037" s="1">
        <f>IF(HEX2DEC(RIGHT(F2037,4))&gt;=32768,HEX2DEC(RIGHT(F2037,4))-65536,HEX2DEC(RIGHT(F2037,4)))/Codes!$N$2</f>
        <v>0</v>
      </c>
      <c r="T2037" s="18">
        <f t="shared" si="565"/>
        <v>361</v>
      </c>
      <c r="U2037" s="1">
        <f t="shared" si="566"/>
        <v>100</v>
      </c>
      <c r="V2037" s="1">
        <f t="shared" si="567"/>
        <v>0</v>
      </c>
      <c r="W2037" s="1" t="str">
        <f t="shared" si="568"/>
        <v>100</v>
      </c>
      <c r="X2037" s="1">
        <f t="shared" si="569"/>
        <v>3</v>
      </c>
      <c r="Y2037" s="1">
        <f t="shared" si="570"/>
        <v>20</v>
      </c>
      <c r="Z2037" s="1" t="str">
        <f>VLOOKUP(BIN2DEC(MID(HEX2BIN(MID(H2037,3,2),8),2,5)),Codes!$E$1:$F$18,2)</f>
        <v>Normal</v>
      </c>
      <c r="AA2037" s="6" t="str">
        <f t="shared" si="571"/>
        <v>0</v>
      </c>
      <c r="AB2037" s="1">
        <f t="shared" si="572"/>
        <v>0</v>
      </c>
      <c r="AC2037" s="1" t="str">
        <f>VLOOKUP(BIN2DEC(RIGHT(HEX2BIN(MID(H2037,6,1),4),1)&amp;LEFT(HEX2BIN(MID(H2037,7,1),4),1)),Codes!$K$1:$L$5,2)</f>
        <v>L</v>
      </c>
      <c r="AD2037" s="1" t="str">
        <f>VLOOKUP(BIN2DEC(RIGHT(HEX2BIN(MID(H2037,7,1),4),3)&amp;LEFT(HEX2BIN(MID(H2037,8,1),4),2)),Codes!$H$2:$I$33,2)</f>
        <v>Kick</v>
      </c>
      <c r="AE2037" s="1" t="str">
        <f t="shared" si="573"/>
        <v>1</v>
      </c>
      <c r="AF2037" s="1" t="str">
        <f t="shared" si="574"/>
        <v>1</v>
      </c>
      <c r="AH2037" s="6">
        <f t="shared" si="575"/>
        <v>66</v>
      </c>
    </row>
    <row r="2038" spans="1:34">
      <c r="A2038" s="3" t="s">
        <v>3145</v>
      </c>
      <c r="B2038" s="1" t="s">
        <v>45</v>
      </c>
      <c r="C2038" s="6" t="s">
        <v>176</v>
      </c>
      <c r="D2038" s="9" t="s">
        <v>3146</v>
      </c>
      <c r="E2038" s="9" t="s">
        <v>1301</v>
      </c>
      <c r="F2038" s="9" t="s">
        <v>91</v>
      </c>
      <c r="G2038" s="9" t="s">
        <v>434</v>
      </c>
      <c r="H2038" s="9" t="s">
        <v>280</v>
      </c>
      <c r="J2038" s="6" t="str">
        <f t="shared" si="559"/>
        <v>001011</v>
      </c>
      <c r="K2038" s="1">
        <f t="shared" si="560"/>
        <v>2</v>
      </c>
      <c r="L2038" s="6" t="str">
        <f t="shared" si="561"/>
        <v>00000</v>
      </c>
      <c r="M2038" s="1">
        <f t="shared" si="562"/>
        <v>54</v>
      </c>
      <c r="N2038" s="6" t="str">
        <f t="shared" si="563"/>
        <v>00</v>
      </c>
      <c r="O2038" s="1">
        <f t="shared" si="564"/>
        <v>16</v>
      </c>
      <c r="P2038" s="1">
        <f>IF(HEX2DEC(LEFT(E2038,4))&gt;=32768,HEX2DEC(LEFT(E2038,4))-65536,HEX2DEC(LEFT(E2038,4)))/Codes!$N$2</f>
        <v>4.8</v>
      </c>
      <c r="Q2038" s="1">
        <f>IF(HEX2DEC(RIGHT(E2038,4))&gt;=32768,HEX2DEC(RIGHT(E2038,4))-65536,HEX2DEC(RIGHT(E2038,4)))/Codes!$N$2</f>
        <v>1.6</v>
      </c>
      <c r="R2038" s="1">
        <f>IF(HEX2DEC(LEFT(F2038,4))&gt;=32768,HEX2DEC(LEFT(F2038,4))-65536,HEX2DEC(LEFT(F2038,4)))/Codes!$N$2</f>
        <v>0</v>
      </c>
      <c r="S2038" s="1">
        <f>IF(HEX2DEC(RIGHT(F2038,4))&gt;=32768,HEX2DEC(RIGHT(F2038,4))-65536,HEX2DEC(RIGHT(F2038,4)))/Codes!$N$2</f>
        <v>0</v>
      </c>
      <c r="T2038" s="18">
        <f t="shared" si="565"/>
        <v>270</v>
      </c>
      <c r="U2038" s="1">
        <f t="shared" si="566"/>
        <v>100</v>
      </c>
      <c r="V2038" s="1">
        <f t="shared" si="567"/>
        <v>0</v>
      </c>
      <c r="W2038" s="1" t="str">
        <f t="shared" si="568"/>
        <v>100</v>
      </c>
      <c r="X2038" s="1">
        <f t="shared" si="569"/>
        <v>3</v>
      </c>
      <c r="Y2038" s="1">
        <f t="shared" si="570"/>
        <v>20</v>
      </c>
      <c r="Z2038" s="1" t="str">
        <f>VLOOKUP(BIN2DEC(MID(HEX2BIN(MID(H2038,3,2),8),2,5)),Codes!$E$1:$F$18,2)</f>
        <v>Normal</v>
      </c>
      <c r="AA2038" s="6" t="str">
        <f t="shared" si="571"/>
        <v>0</v>
      </c>
      <c r="AB2038" s="1">
        <f t="shared" si="572"/>
        <v>0</v>
      </c>
      <c r="AC2038" s="1" t="str">
        <f>VLOOKUP(BIN2DEC(RIGHT(HEX2BIN(MID(H2038,6,1),4),1)&amp;LEFT(HEX2BIN(MID(H2038,7,1),4),1)),Codes!$K$1:$L$5,2)</f>
        <v>L</v>
      </c>
      <c r="AD2038" s="1" t="str">
        <f>VLOOKUP(BIN2DEC(RIGHT(HEX2BIN(MID(H2038,7,1),4),3)&amp;LEFT(HEX2BIN(MID(H2038,8,1),4),2)),Codes!$H$2:$I$33,2)</f>
        <v>Kick</v>
      </c>
      <c r="AE2038" s="1" t="str">
        <f t="shared" si="573"/>
        <v>1</v>
      </c>
      <c r="AF2038" s="1" t="str">
        <f t="shared" si="574"/>
        <v>1</v>
      </c>
      <c r="AH2038" s="6">
        <f t="shared" si="575"/>
        <v>66</v>
      </c>
    </row>
    <row r="2039" spans="1:34">
      <c r="A2039" s="3" t="s">
        <v>3147</v>
      </c>
      <c r="B2039" s="1" t="s">
        <v>45</v>
      </c>
      <c r="C2039" s="6" t="s">
        <v>455</v>
      </c>
      <c r="D2039" s="9" t="s">
        <v>636</v>
      </c>
      <c r="E2039" s="9" t="s">
        <v>395</v>
      </c>
      <c r="F2039" s="9" t="s">
        <v>91</v>
      </c>
      <c r="G2039" s="9" t="s">
        <v>1321</v>
      </c>
      <c r="H2039" s="9" t="s">
        <v>444</v>
      </c>
      <c r="J2039" s="6" t="str">
        <f t="shared" si="559"/>
        <v>001011</v>
      </c>
      <c r="K2039" s="1">
        <f t="shared" si="560"/>
        <v>0</v>
      </c>
      <c r="L2039" s="6" t="str">
        <f t="shared" si="561"/>
        <v>00000</v>
      </c>
      <c r="M2039" s="1">
        <f t="shared" si="562"/>
        <v>57</v>
      </c>
      <c r="N2039" s="6" t="str">
        <f t="shared" si="563"/>
        <v>00</v>
      </c>
      <c r="O2039" s="1">
        <f t="shared" si="564"/>
        <v>6</v>
      </c>
      <c r="P2039" s="1">
        <f>IF(HEX2DEC(LEFT(E2039,4))&gt;=32768,HEX2DEC(LEFT(E2039,4))-65536,HEX2DEC(LEFT(E2039,4)))/Codes!$N$2</f>
        <v>5.6</v>
      </c>
      <c r="Q2039" s="1">
        <f>IF(HEX2DEC(RIGHT(E2039,4))&gt;=32768,HEX2DEC(RIGHT(E2039,4))-65536,HEX2DEC(RIGHT(E2039,4)))/Codes!$N$2</f>
        <v>0</v>
      </c>
      <c r="R2039" s="1">
        <f>IF(HEX2DEC(LEFT(F2039,4))&gt;=32768,HEX2DEC(LEFT(F2039,4))-65536,HEX2DEC(LEFT(F2039,4)))/Codes!$N$2</f>
        <v>0</v>
      </c>
      <c r="S2039" s="1">
        <f>IF(HEX2DEC(RIGHT(F2039,4))&gt;=32768,HEX2DEC(RIGHT(F2039,4))-65536,HEX2DEC(RIGHT(F2039,4)))/Codes!$N$2</f>
        <v>0</v>
      </c>
      <c r="T2039" s="18">
        <f t="shared" si="565"/>
        <v>361</v>
      </c>
      <c r="U2039" s="1">
        <f t="shared" si="566"/>
        <v>50</v>
      </c>
      <c r="V2039" s="1">
        <f t="shared" si="567"/>
        <v>0</v>
      </c>
      <c r="W2039" s="1" t="str">
        <f t="shared" si="568"/>
        <v>100</v>
      </c>
      <c r="X2039" s="1">
        <f t="shared" si="569"/>
        <v>0</v>
      </c>
      <c r="Y2039" s="1">
        <f t="shared" si="570"/>
        <v>80</v>
      </c>
      <c r="Z2039" s="1" t="str">
        <f>VLOOKUP(BIN2DEC(MID(HEX2BIN(MID(H2039,3,2),8),2,5)),Codes!$E$1:$F$18,2)</f>
        <v>Normal</v>
      </c>
      <c r="AA2039" s="6" t="str">
        <f t="shared" si="571"/>
        <v>0</v>
      </c>
      <c r="AB2039" s="1">
        <f t="shared" si="572"/>
        <v>1</v>
      </c>
      <c r="AC2039" s="1" t="str">
        <f>VLOOKUP(BIN2DEC(RIGHT(HEX2BIN(MID(H2039,6,1),4),1)&amp;LEFT(HEX2BIN(MID(H2039,7,1),4),1)),Codes!$K$1:$L$5,2)</f>
        <v>M</v>
      </c>
      <c r="AD2039" s="1" t="str">
        <f>VLOOKUP(BIN2DEC(RIGHT(HEX2BIN(MID(H2039,7,1),4),3)&amp;LEFT(HEX2BIN(MID(H2039,8,1),4),2)),Codes!$H$2:$I$33,2)</f>
        <v>Kick</v>
      </c>
      <c r="AE2039" s="1" t="str">
        <f t="shared" si="573"/>
        <v>1</v>
      </c>
      <c r="AF2039" s="1" t="str">
        <f t="shared" si="574"/>
        <v>1</v>
      </c>
      <c r="AH2039" s="6">
        <f t="shared" si="575"/>
        <v>34</v>
      </c>
    </row>
    <row r="2040" spans="1:34">
      <c r="A2040" s="3" t="s">
        <v>3148</v>
      </c>
      <c r="B2040" s="1" t="s">
        <v>45</v>
      </c>
      <c r="C2040" s="6" t="s">
        <v>455</v>
      </c>
      <c r="D2040" s="9" t="s">
        <v>1764</v>
      </c>
      <c r="E2040" s="9" t="s">
        <v>395</v>
      </c>
      <c r="F2040" s="9" t="s">
        <v>91</v>
      </c>
      <c r="G2040" s="9" t="s">
        <v>1321</v>
      </c>
      <c r="H2040" s="9" t="s">
        <v>444</v>
      </c>
      <c r="J2040" s="6" t="str">
        <f t="shared" si="559"/>
        <v>001011</v>
      </c>
      <c r="K2040" s="1">
        <f t="shared" si="560"/>
        <v>1</v>
      </c>
      <c r="L2040" s="6" t="str">
        <f t="shared" si="561"/>
        <v>00000</v>
      </c>
      <c r="M2040" s="1">
        <f t="shared" si="562"/>
        <v>51</v>
      </c>
      <c r="N2040" s="6" t="str">
        <f t="shared" si="563"/>
        <v>00</v>
      </c>
      <c r="O2040" s="1">
        <f t="shared" si="564"/>
        <v>6</v>
      </c>
      <c r="P2040" s="1">
        <f>IF(HEX2DEC(LEFT(E2040,4))&gt;=32768,HEX2DEC(LEFT(E2040,4))-65536,HEX2DEC(LEFT(E2040,4)))/Codes!$N$2</f>
        <v>5.6</v>
      </c>
      <c r="Q2040" s="1">
        <f>IF(HEX2DEC(RIGHT(E2040,4))&gt;=32768,HEX2DEC(RIGHT(E2040,4))-65536,HEX2DEC(RIGHT(E2040,4)))/Codes!$N$2</f>
        <v>0</v>
      </c>
      <c r="R2040" s="1">
        <f>IF(HEX2DEC(LEFT(F2040,4))&gt;=32768,HEX2DEC(LEFT(F2040,4))-65536,HEX2DEC(LEFT(F2040,4)))/Codes!$N$2</f>
        <v>0</v>
      </c>
      <c r="S2040" s="1">
        <f>IF(HEX2DEC(RIGHT(F2040,4))&gt;=32768,HEX2DEC(RIGHT(F2040,4))-65536,HEX2DEC(RIGHT(F2040,4)))/Codes!$N$2</f>
        <v>0</v>
      </c>
      <c r="T2040" s="18">
        <f t="shared" si="565"/>
        <v>361</v>
      </c>
      <c r="U2040" s="1">
        <f t="shared" si="566"/>
        <v>50</v>
      </c>
      <c r="V2040" s="1">
        <f t="shared" si="567"/>
        <v>0</v>
      </c>
      <c r="W2040" s="1" t="str">
        <f t="shared" si="568"/>
        <v>100</v>
      </c>
      <c r="X2040" s="1">
        <f t="shared" si="569"/>
        <v>0</v>
      </c>
      <c r="Y2040" s="1">
        <f t="shared" si="570"/>
        <v>80</v>
      </c>
      <c r="Z2040" s="1" t="str">
        <f>VLOOKUP(BIN2DEC(MID(HEX2BIN(MID(H2040,3,2),8),2,5)),Codes!$E$1:$F$18,2)</f>
        <v>Normal</v>
      </c>
      <c r="AA2040" s="6" t="str">
        <f t="shared" si="571"/>
        <v>0</v>
      </c>
      <c r="AB2040" s="1">
        <f t="shared" si="572"/>
        <v>1</v>
      </c>
      <c r="AC2040" s="1" t="str">
        <f>VLOOKUP(BIN2DEC(RIGHT(HEX2BIN(MID(H2040,6,1),4),1)&amp;LEFT(HEX2BIN(MID(H2040,7,1),4),1)),Codes!$K$1:$L$5,2)</f>
        <v>M</v>
      </c>
      <c r="AD2040" s="1" t="str">
        <f>VLOOKUP(BIN2DEC(RIGHT(HEX2BIN(MID(H2040,7,1),4),3)&amp;LEFT(HEX2BIN(MID(H2040,8,1),4),2)),Codes!$H$2:$I$33,2)</f>
        <v>Kick</v>
      </c>
      <c r="AE2040" s="1" t="str">
        <f t="shared" si="573"/>
        <v>1</v>
      </c>
      <c r="AF2040" s="1" t="str">
        <f t="shared" si="574"/>
        <v>1</v>
      </c>
      <c r="AH2040" s="6">
        <f t="shared" si="575"/>
        <v>34</v>
      </c>
    </row>
    <row r="2041" spans="1:34">
      <c r="A2041" s="3" t="s">
        <v>3149</v>
      </c>
      <c r="B2041" s="1" t="s">
        <v>45</v>
      </c>
      <c r="C2041" s="6" t="s">
        <v>455</v>
      </c>
      <c r="D2041" s="9" t="s">
        <v>1766</v>
      </c>
      <c r="E2041" s="9" t="s">
        <v>207</v>
      </c>
      <c r="F2041" s="9" t="s">
        <v>91</v>
      </c>
      <c r="G2041" s="9" t="s">
        <v>1321</v>
      </c>
      <c r="H2041" s="9" t="s">
        <v>444</v>
      </c>
      <c r="J2041" s="6" t="str">
        <f t="shared" si="559"/>
        <v>001011</v>
      </c>
      <c r="K2041" s="1">
        <f t="shared" si="560"/>
        <v>2</v>
      </c>
      <c r="L2041" s="6" t="str">
        <f t="shared" si="561"/>
        <v>00000</v>
      </c>
      <c r="M2041" s="1">
        <f t="shared" si="562"/>
        <v>55</v>
      </c>
      <c r="N2041" s="6" t="str">
        <f t="shared" si="563"/>
        <v>00</v>
      </c>
      <c r="O2041" s="1">
        <f t="shared" si="564"/>
        <v>6</v>
      </c>
      <c r="P2041" s="1">
        <f>IF(HEX2DEC(LEFT(E2041,4))&gt;=32768,HEX2DEC(LEFT(E2041,4))-65536,HEX2DEC(LEFT(E2041,4)))/Codes!$N$2</f>
        <v>4</v>
      </c>
      <c r="Q2041" s="1">
        <f>IF(HEX2DEC(RIGHT(E2041,4))&gt;=32768,HEX2DEC(RIGHT(E2041,4))-65536,HEX2DEC(RIGHT(E2041,4)))/Codes!$N$2</f>
        <v>0</v>
      </c>
      <c r="R2041" s="1">
        <f>IF(HEX2DEC(LEFT(F2041,4))&gt;=32768,HEX2DEC(LEFT(F2041,4))-65536,HEX2DEC(LEFT(F2041,4)))/Codes!$N$2</f>
        <v>0</v>
      </c>
      <c r="S2041" s="1">
        <f>IF(HEX2DEC(RIGHT(F2041,4))&gt;=32768,HEX2DEC(RIGHT(F2041,4))-65536,HEX2DEC(RIGHT(F2041,4)))/Codes!$N$2</f>
        <v>0</v>
      </c>
      <c r="T2041" s="18">
        <f t="shared" si="565"/>
        <v>361</v>
      </c>
      <c r="U2041" s="1">
        <f t="shared" si="566"/>
        <v>50</v>
      </c>
      <c r="V2041" s="1">
        <f t="shared" si="567"/>
        <v>0</v>
      </c>
      <c r="W2041" s="1" t="str">
        <f t="shared" si="568"/>
        <v>100</v>
      </c>
      <c r="X2041" s="1">
        <f t="shared" si="569"/>
        <v>0</v>
      </c>
      <c r="Y2041" s="1">
        <f t="shared" si="570"/>
        <v>80</v>
      </c>
      <c r="Z2041" s="1" t="str">
        <f>VLOOKUP(BIN2DEC(MID(HEX2BIN(MID(H2041,3,2),8),2,5)),Codes!$E$1:$F$18,2)</f>
        <v>Normal</v>
      </c>
      <c r="AA2041" s="6" t="str">
        <f t="shared" si="571"/>
        <v>0</v>
      </c>
      <c r="AB2041" s="1">
        <f t="shared" si="572"/>
        <v>1</v>
      </c>
      <c r="AC2041" s="1" t="str">
        <f>VLOOKUP(BIN2DEC(RIGHT(HEX2BIN(MID(H2041,6,1),4),1)&amp;LEFT(HEX2BIN(MID(H2041,7,1),4),1)),Codes!$K$1:$L$5,2)</f>
        <v>M</v>
      </c>
      <c r="AD2041" s="1" t="str">
        <f>VLOOKUP(BIN2DEC(RIGHT(HEX2BIN(MID(H2041,7,1),4),3)&amp;LEFT(HEX2BIN(MID(H2041,8,1),4),2)),Codes!$H$2:$I$33,2)</f>
        <v>Kick</v>
      </c>
      <c r="AE2041" s="1" t="str">
        <f t="shared" si="573"/>
        <v>1</v>
      </c>
      <c r="AF2041" s="1" t="str">
        <f t="shared" si="574"/>
        <v>1</v>
      </c>
      <c r="AH2041" s="6">
        <f t="shared" si="575"/>
        <v>34</v>
      </c>
    </row>
    <row r="2042" spans="1:34">
      <c r="A2042" s="3" t="s">
        <v>3150</v>
      </c>
      <c r="B2042" s="1" t="s">
        <v>45</v>
      </c>
      <c r="C2042" s="6" t="s">
        <v>455</v>
      </c>
      <c r="D2042" s="9" t="s">
        <v>1768</v>
      </c>
      <c r="E2042" s="9" t="s">
        <v>499</v>
      </c>
      <c r="F2042" s="9" t="s">
        <v>1769</v>
      </c>
      <c r="G2042" s="9" t="s">
        <v>1321</v>
      </c>
      <c r="H2042" s="9" t="s">
        <v>444</v>
      </c>
      <c r="J2042" s="6" t="str">
        <f t="shared" si="559"/>
        <v>001011</v>
      </c>
      <c r="K2042" s="1">
        <f t="shared" si="560"/>
        <v>3</v>
      </c>
      <c r="L2042" s="6" t="str">
        <f t="shared" si="561"/>
        <v>00000</v>
      </c>
      <c r="M2042" s="1">
        <f t="shared" si="562"/>
        <v>0</v>
      </c>
      <c r="N2042" s="6" t="str">
        <f t="shared" si="563"/>
        <v>00</v>
      </c>
      <c r="O2042" s="1">
        <f t="shared" si="564"/>
        <v>6</v>
      </c>
      <c r="P2042" s="1">
        <f>IF(HEX2DEC(LEFT(E2042,4))&gt;=32768,HEX2DEC(LEFT(E2042,4))-65536,HEX2DEC(LEFT(E2042,4)))/Codes!$N$2</f>
        <v>5.2</v>
      </c>
      <c r="Q2042" s="1">
        <f>IF(HEX2DEC(RIGHT(E2042,4))&gt;=32768,HEX2DEC(RIGHT(E2042,4))-65536,HEX2DEC(RIGHT(E2042,4)))/Codes!$N$2</f>
        <v>0</v>
      </c>
      <c r="R2042" s="1">
        <f>IF(HEX2DEC(LEFT(F2042,4))&gt;=32768,HEX2DEC(LEFT(F2042,4))-65536,HEX2DEC(LEFT(F2042,4)))/Codes!$N$2</f>
        <v>4.8</v>
      </c>
      <c r="S2042" s="1">
        <f>IF(HEX2DEC(RIGHT(F2042,4))&gt;=32768,HEX2DEC(RIGHT(F2042,4))-65536,HEX2DEC(RIGHT(F2042,4)))/Codes!$N$2</f>
        <v>-3.2</v>
      </c>
      <c r="T2042" s="18">
        <f t="shared" si="565"/>
        <v>361</v>
      </c>
      <c r="U2042" s="1">
        <f t="shared" si="566"/>
        <v>50</v>
      </c>
      <c r="V2042" s="1">
        <f t="shared" si="567"/>
        <v>0</v>
      </c>
      <c r="W2042" s="1" t="str">
        <f t="shared" si="568"/>
        <v>100</v>
      </c>
      <c r="X2042" s="1">
        <f t="shared" si="569"/>
        <v>0</v>
      </c>
      <c r="Y2042" s="1">
        <f t="shared" si="570"/>
        <v>80</v>
      </c>
      <c r="Z2042" s="1" t="str">
        <f>VLOOKUP(BIN2DEC(MID(HEX2BIN(MID(H2042,3,2),8),2,5)),Codes!$E$1:$F$18,2)</f>
        <v>Normal</v>
      </c>
      <c r="AA2042" s="6" t="str">
        <f t="shared" si="571"/>
        <v>0</v>
      </c>
      <c r="AB2042" s="1">
        <f t="shared" si="572"/>
        <v>1</v>
      </c>
      <c r="AC2042" s="1" t="str">
        <f>VLOOKUP(BIN2DEC(RIGHT(HEX2BIN(MID(H2042,6,1),4),1)&amp;LEFT(HEX2BIN(MID(H2042,7,1),4),1)),Codes!$K$1:$L$5,2)</f>
        <v>M</v>
      </c>
      <c r="AD2042" s="1" t="str">
        <f>VLOOKUP(BIN2DEC(RIGHT(HEX2BIN(MID(H2042,7,1),4),3)&amp;LEFT(HEX2BIN(MID(H2042,8,1),4),2)),Codes!$H$2:$I$33,2)</f>
        <v>Kick</v>
      </c>
      <c r="AE2042" s="1" t="str">
        <f t="shared" si="573"/>
        <v>1</v>
      </c>
      <c r="AF2042" s="1" t="str">
        <f t="shared" si="574"/>
        <v>1</v>
      </c>
      <c r="AH2042" s="6">
        <f t="shared" si="575"/>
        <v>34</v>
      </c>
    </row>
    <row r="2043" spans="1:34">
      <c r="A2043" s="3" t="s">
        <v>3151</v>
      </c>
      <c r="B2043" s="1" t="s">
        <v>45</v>
      </c>
      <c r="C2043" s="6" t="s">
        <v>456</v>
      </c>
      <c r="D2043" s="9" t="s">
        <v>636</v>
      </c>
      <c r="E2043" s="9" t="s">
        <v>395</v>
      </c>
      <c r="F2043" s="9" t="s">
        <v>91</v>
      </c>
      <c r="G2043" s="9" t="s">
        <v>1321</v>
      </c>
      <c r="H2043" s="9" t="s">
        <v>444</v>
      </c>
      <c r="J2043" s="6" t="str">
        <f t="shared" si="559"/>
        <v>001011</v>
      </c>
      <c r="K2043" s="1">
        <f t="shared" si="560"/>
        <v>0</v>
      </c>
      <c r="L2043" s="6" t="str">
        <f t="shared" si="561"/>
        <v>00000</v>
      </c>
      <c r="M2043" s="1">
        <f t="shared" si="562"/>
        <v>57</v>
      </c>
      <c r="N2043" s="6" t="str">
        <f t="shared" si="563"/>
        <v>00</v>
      </c>
      <c r="O2043" s="1">
        <f t="shared" si="564"/>
        <v>6</v>
      </c>
      <c r="P2043" s="1">
        <f>IF(HEX2DEC(LEFT(E2043,4))&gt;=32768,HEX2DEC(LEFT(E2043,4))-65536,HEX2DEC(LEFT(E2043,4)))/Codes!$N$2</f>
        <v>5.6</v>
      </c>
      <c r="Q2043" s="1">
        <f>IF(HEX2DEC(RIGHT(E2043,4))&gt;=32768,HEX2DEC(RIGHT(E2043,4))-65536,HEX2DEC(RIGHT(E2043,4)))/Codes!$N$2</f>
        <v>0</v>
      </c>
      <c r="R2043" s="1">
        <f>IF(HEX2DEC(LEFT(F2043,4))&gt;=32768,HEX2DEC(LEFT(F2043,4))-65536,HEX2DEC(LEFT(F2043,4)))/Codes!$N$2</f>
        <v>0</v>
      </c>
      <c r="S2043" s="1">
        <f>IF(HEX2DEC(RIGHT(F2043,4))&gt;=32768,HEX2DEC(RIGHT(F2043,4))-65536,HEX2DEC(RIGHT(F2043,4)))/Codes!$N$2</f>
        <v>0</v>
      </c>
      <c r="T2043" s="18">
        <f t="shared" si="565"/>
        <v>361</v>
      </c>
      <c r="U2043" s="1">
        <f t="shared" si="566"/>
        <v>50</v>
      </c>
      <c r="V2043" s="1">
        <f t="shared" si="567"/>
        <v>0</v>
      </c>
      <c r="W2043" s="1" t="str">
        <f t="shared" si="568"/>
        <v>100</v>
      </c>
      <c r="X2043" s="1">
        <f t="shared" si="569"/>
        <v>0</v>
      </c>
      <c r="Y2043" s="1">
        <f t="shared" si="570"/>
        <v>80</v>
      </c>
      <c r="Z2043" s="1" t="str">
        <f>VLOOKUP(BIN2DEC(MID(HEX2BIN(MID(H2043,3,2),8),2,5)),Codes!$E$1:$F$18,2)</f>
        <v>Normal</v>
      </c>
      <c r="AA2043" s="6" t="str">
        <f t="shared" si="571"/>
        <v>0</v>
      </c>
      <c r="AB2043" s="1">
        <f t="shared" si="572"/>
        <v>1</v>
      </c>
      <c r="AC2043" s="1" t="str">
        <f>VLOOKUP(BIN2DEC(RIGHT(HEX2BIN(MID(H2043,6,1),4),1)&amp;LEFT(HEX2BIN(MID(H2043,7,1),4),1)),Codes!$K$1:$L$5,2)</f>
        <v>M</v>
      </c>
      <c r="AD2043" s="1" t="str">
        <f>VLOOKUP(BIN2DEC(RIGHT(HEX2BIN(MID(H2043,7,1),4),3)&amp;LEFT(HEX2BIN(MID(H2043,8,1),4),2)),Codes!$H$2:$I$33,2)</f>
        <v>Kick</v>
      </c>
      <c r="AE2043" s="1" t="str">
        <f t="shared" si="573"/>
        <v>1</v>
      </c>
      <c r="AF2043" s="1" t="str">
        <f t="shared" si="574"/>
        <v>1</v>
      </c>
      <c r="AH2043" s="6">
        <f t="shared" si="575"/>
        <v>34</v>
      </c>
    </row>
    <row r="2044" spans="1:34">
      <c r="A2044" s="3" t="s">
        <v>3152</v>
      </c>
      <c r="B2044" s="1" t="s">
        <v>45</v>
      </c>
      <c r="C2044" s="6" t="s">
        <v>456</v>
      </c>
      <c r="D2044" s="9" t="s">
        <v>1764</v>
      </c>
      <c r="E2044" s="9" t="s">
        <v>395</v>
      </c>
      <c r="F2044" s="9" t="s">
        <v>91</v>
      </c>
      <c r="G2044" s="9" t="s">
        <v>1321</v>
      </c>
      <c r="H2044" s="9" t="s">
        <v>444</v>
      </c>
      <c r="J2044" s="6" t="str">
        <f t="shared" si="559"/>
        <v>001011</v>
      </c>
      <c r="K2044" s="1">
        <f t="shared" si="560"/>
        <v>1</v>
      </c>
      <c r="L2044" s="6" t="str">
        <f t="shared" si="561"/>
        <v>00000</v>
      </c>
      <c r="M2044" s="1">
        <f t="shared" si="562"/>
        <v>51</v>
      </c>
      <c r="N2044" s="6" t="str">
        <f t="shared" si="563"/>
        <v>00</v>
      </c>
      <c r="O2044" s="1">
        <f t="shared" si="564"/>
        <v>6</v>
      </c>
      <c r="P2044" s="1">
        <f>IF(HEX2DEC(LEFT(E2044,4))&gt;=32768,HEX2DEC(LEFT(E2044,4))-65536,HEX2DEC(LEFT(E2044,4)))/Codes!$N$2</f>
        <v>5.6</v>
      </c>
      <c r="Q2044" s="1">
        <f>IF(HEX2DEC(RIGHT(E2044,4))&gt;=32768,HEX2DEC(RIGHT(E2044,4))-65536,HEX2DEC(RIGHT(E2044,4)))/Codes!$N$2</f>
        <v>0</v>
      </c>
      <c r="R2044" s="1">
        <f>IF(HEX2DEC(LEFT(F2044,4))&gt;=32768,HEX2DEC(LEFT(F2044,4))-65536,HEX2DEC(LEFT(F2044,4)))/Codes!$N$2</f>
        <v>0</v>
      </c>
      <c r="S2044" s="1">
        <f>IF(HEX2DEC(RIGHT(F2044,4))&gt;=32768,HEX2DEC(RIGHT(F2044,4))-65536,HEX2DEC(RIGHT(F2044,4)))/Codes!$N$2</f>
        <v>0</v>
      </c>
      <c r="T2044" s="18">
        <f t="shared" si="565"/>
        <v>361</v>
      </c>
      <c r="U2044" s="1">
        <f t="shared" si="566"/>
        <v>50</v>
      </c>
      <c r="V2044" s="1">
        <f t="shared" si="567"/>
        <v>0</v>
      </c>
      <c r="W2044" s="1" t="str">
        <f t="shared" si="568"/>
        <v>100</v>
      </c>
      <c r="X2044" s="1">
        <f t="shared" si="569"/>
        <v>0</v>
      </c>
      <c r="Y2044" s="1">
        <f t="shared" si="570"/>
        <v>80</v>
      </c>
      <c r="Z2044" s="1" t="str">
        <f>VLOOKUP(BIN2DEC(MID(HEX2BIN(MID(H2044,3,2),8),2,5)),Codes!$E$1:$F$18,2)</f>
        <v>Normal</v>
      </c>
      <c r="AA2044" s="6" t="str">
        <f t="shared" si="571"/>
        <v>0</v>
      </c>
      <c r="AB2044" s="1">
        <f t="shared" si="572"/>
        <v>1</v>
      </c>
      <c r="AC2044" s="1" t="str">
        <f>VLOOKUP(BIN2DEC(RIGHT(HEX2BIN(MID(H2044,6,1),4),1)&amp;LEFT(HEX2BIN(MID(H2044,7,1),4),1)),Codes!$K$1:$L$5,2)</f>
        <v>M</v>
      </c>
      <c r="AD2044" s="1" t="str">
        <f>VLOOKUP(BIN2DEC(RIGHT(HEX2BIN(MID(H2044,7,1),4),3)&amp;LEFT(HEX2BIN(MID(H2044,8,1),4),2)),Codes!$H$2:$I$33,2)</f>
        <v>Kick</v>
      </c>
      <c r="AE2044" s="1" t="str">
        <f t="shared" si="573"/>
        <v>1</v>
      </c>
      <c r="AF2044" s="1" t="str">
        <f t="shared" si="574"/>
        <v>1</v>
      </c>
      <c r="AH2044" s="6">
        <f t="shared" si="575"/>
        <v>34</v>
      </c>
    </row>
    <row r="2045" spans="1:34">
      <c r="A2045" s="3" t="s">
        <v>3153</v>
      </c>
      <c r="B2045" s="1" t="s">
        <v>45</v>
      </c>
      <c r="C2045" s="6" t="s">
        <v>456</v>
      </c>
      <c r="D2045" s="9" t="s">
        <v>1766</v>
      </c>
      <c r="E2045" s="9" t="s">
        <v>207</v>
      </c>
      <c r="F2045" s="9" t="s">
        <v>91</v>
      </c>
      <c r="G2045" s="9" t="s">
        <v>1321</v>
      </c>
      <c r="H2045" s="9" t="s">
        <v>444</v>
      </c>
      <c r="J2045" s="6" t="str">
        <f t="shared" si="559"/>
        <v>001011</v>
      </c>
      <c r="K2045" s="1">
        <f t="shared" si="560"/>
        <v>2</v>
      </c>
      <c r="L2045" s="6" t="str">
        <f t="shared" si="561"/>
        <v>00000</v>
      </c>
      <c r="M2045" s="1">
        <f t="shared" si="562"/>
        <v>55</v>
      </c>
      <c r="N2045" s="6" t="str">
        <f t="shared" si="563"/>
        <v>00</v>
      </c>
      <c r="O2045" s="1">
        <f t="shared" si="564"/>
        <v>6</v>
      </c>
      <c r="P2045" s="1">
        <f>IF(HEX2DEC(LEFT(E2045,4))&gt;=32768,HEX2DEC(LEFT(E2045,4))-65536,HEX2DEC(LEFT(E2045,4)))/Codes!$N$2</f>
        <v>4</v>
      </c>
      <c r="Q2045" s="1">
        <f>IF(HEX2DEC(RIGHT(E2045,4))&gt;=32768,HEX2DEC(RIGHT(E2045,4))-65536,HEX2DEC(RIGHT(E2045,4)))/Codes!$N$2</f>
        <v>0</v>
      </c>
      <c r="R2045" s="1">
        <f>IF(HEX2DEC(LEFT(F2045,4))&gt;=32768,HEX2DEC(LEFT(F2045,4))-65536,HEX2DEC(LEFT(F2045,4)))/Codes!$N$2</f>
        <v>0</v>
      </c>
      <c r="S2045" s="1">
        <f>IF(HEX2DEC(RIGHT(F2045,4))&gt;=32768,HEX2DEC(RIGHT(F2045,4))-65536,HEX2DEC(RIGHT(F2045,4)))/Codes!$N$2</f>
        <v>0</v>
      </c>
      <c r="T2045" s="18">
        <f t="shared" si="565"/>
        <v>361</v>
      </c>
      <c r="U2045" s="1">
        <f t="shared" si="566"/>
        <v>50</v>
      </c>
      <c r="V2045" s="1">
        <f t="shared" si="567"/>
        <v>0</v>
      </c>
      <c r="W2045" s="1" t="str">
        <f t="shared" si="568"/>
        <v>100</v>
      </c>
      <c r="X2045" s="1">
        <f t="shared" si="569"/>
        <v>0</v>
      </c>
      <c r="Y2045" s="1">
        <f t="shared" si="570"/>
        <v>80</v>
      </c>
      <c r="Z2045" s="1" t="str">
        <f>VLOOKUP(BIN2DEC(MID(HEX2BIN(MID(H2045,3,2),8),2,5)),Codes!$E$1:$F$18,2)</f>
        <v>Normal</v>
      </c>
      <c r="AA2045" s="6" t="str">
        <f t="shared" si="571"/>
        <v>0</v>
      </c>
      <c r="AB2045" s="1">
        <f t="shared" si="572"/>
        <v>1</v>
      </c>
      <c r="AC2045" s="1" t="str">
        <f>VLOOKUP(BIN2DEC(RIGHT(HEX2BIN(MID(H2045,6,1),4),1)&amp;LEFT(HEX2BIN(MID(H2045,7,1),4),1)),Codes!$K$1:$L$5,2)</f>
        <v>M</v>
      </c>
      <c r="AD2045" s="1" t="str">
        <f>VLOOKUP(BIN2DEC(RIGHT(HEX2BIN(MID(H2045,7,1),4),3)&amp;LEFT(HEX2BIN(MID(H2045,8,1),4),2)),Codes!$H$2:$I$33,2)</f>
        <v>Kick</v>
      </c>
      <c r="AE2045" s="1" t="str">
        <f t="shared" si="573"/>
        <v>1</v>
      </c>
      <c r="AF2045" s="1" t="str">
        <f t="shared" si="574"/>
        <v>1</v>
      </c>
      <c r="AH2045" s="6">
        <f t="shared" si="575"/>
        <v>34</v>
      </c>
    </row>
    <row r="2046" spans="1:34">
      <c r="A2046" s="3" t="s">
        <v>3154</v>
      </c>
      <c r="B2046" s="1" t="s">
        <v>45</v>
      </c>
      <c r="C2046" s="6" t="s">
        <v>456</v>
      </c>
      <c r="D2046" s="9" t="s">
        <v>1768</v>
      </c>
      <c r="E2046" s="9" t="s">
        <v>499</v>
      </c>
      <c r="F2046" s="9" t="s">
        <v>143</v>
      </c>
      <c r="G2046" s="9" t="s">
        <v>1321</v>
      </c>
      <c r="H2046" s="9" t="s">
        <v>444</v>
      </c>
      <c r="J2046" s="6" t="str">
        <f t="shared" si="559"/>
        <v>001011</v>
      </c>
      <c r="K2046" s="1">
        <f t="shared" si="560"/>
        <v>3</v>
      </c>
      <c r="L2046" s="6" t="str">
        <f t="shared" si="561"/>
        <v>00000</v>
      </c>
      <c r="M2046" s="1">
        <f t="shared" si="562"/>
        <v>0</v>
      </c>
      <c r="N2046" s="6" t="str">
        <f t="shared" si="563"/>
        <v>00</v>
      </c>
      <c r="O2046" s="1">
        <f t="shared" si="564"/>
        <v>6</v>
      </c>
      <c r="P2046" s="1">
        <f>IF(HEX2DEC(LEFT(E2046,4))&gt;=32768,HEX2DEC(LEFT(E2046,4))-65536,HEX2DEC(LEFT(E2046,4)))/Codes!$N$2</f>
        <v>5.2</v>
      </c>
      <c r="Q2046" s="1">
        <f>IF(HEX2DEC(RIGHT(E2046,4))&gt;=32768,HEX2DEC(RIGHT(E2046,4))-65536,HEX2DEC(RIGHT(E2046,4)))/Codes!$N$2</f>
        <v>0</v>
      </c>
      <c r="R2046" s="1">
        <f>IF(HEX2DEC(LEFT(F2046,4))&gt;=32768,HEX2DEC(LEFT(F2046,4))-65536,HEX2DEC(LEFT(F2046,4)))/Codes!$N$2</f>
        <v>4.8</v>
      </c>
      <c r="S2046" s="1">
        <f>IF(HEX2DEC(RIGHT(F2046,4))&gt;=32768,HEX2DEC(RIGHT(F2046,4))-65536,HEX2DEC(RIGHT(F2046,4)))/Codes!$N$2</f>
        <v>3.2</v>
      </c>
      <c r="T2046" s="18">
        <f t="shared" si="565"/>
        <v>361</v>
      </c>
      <c r="U2046" s="1">
        <f t="shared" si="566"/>
        <v>50</v>
      </c>
      <c r="V2046" s="1">
        <f t="shared" si="567"/>
        <v>0</v>
      </c>
      <c r="W2046" s="1" t="str">
        <f t="shared" si="568"/>
        <v>100</v>
      </c>
      <c r="X2046" s="1">
        <f t="shared" si="569"/>
        <v>0</v>
      </c>
      <c r="Y2046" s="1">
        <f t="shared" si="570"/>
        <v>80</v>
      </c>
      <c r="Z2046" s="1" t="str">
        <f>VLOOKUP(BIN2DEC(MID(HEX2BIN(MID(H2046,3,2),8),2,5)),Codes!$E$1:$F$18,2)</f>
        <v>Normal</v>
      </c>
      <c r="AA2046" s="6" t="str">
        <f t="shared" si="571"/>
        <v>0</v>
      </c>
      <c r="AB2046" s="1">
        <f t="shared" si="572"/>
        <v>1</v>
      </c>
      <c r="AC2046" s="1" t="str">
        <f>VLOOKUP(BIN2DEC(RIGHT(HEX2BIN(MID(H2046,6,1),4),1)&amp;LEFT(HEX2BIN(MID(H2046,7,1),4),1)),Codes!$K$1:$L$5,2)</f>
        <v>M</v>
      </c>
      <c r="AD2046" s="1" t="str">
        <f>VLOOKUP(BIN2DEC(RIGHT(HEX2BIN(MID(H2046,7,1),4),3)&amp;LEFT(HEX2BIN(MID(H2046,8,1),4),2)),Codes!$H$2:$I$33,2)</f>
        <v>Kick</v>
      </c>
      <c r="AE2046" s="1" t="str">
        <f t="shared" si="573"/>
        <v>1</v>
      </c>
      <c r="AF2046" s="1" t="str">
        <f t="shared" si="574"/>
        <v>1</v>
      </c>
      <c r="AH2046" s="6">
        <f t="shared" si="575"/>
        <v>34</v>
      </c>
    </row>
    <row r="2047" spans="1:34">
      <c r="A2047" s="3" t="s">
        <v>3155</v>
      </c>
      <c r="B2047" s="1" t="s">
        <v>45</v>
      </c>
      <c r="C2047" s="6" t="s">
        <v>458</v>
      </c>
      <c r="D2047" s="9" t="s">
        <v>1775</v>
      </c>
      <c r="E2047" s="9" t="s">
        <v>299</v>
      </c>
      <c r="F2047" s="9" t="s">
        <v>91</v>
      </c>
      <c r="G2047" s="9" t="s">
        <v>1321</v>
      </c>
      <c r="H2047" s="9" t="s">
        <v>1776</v>
      </c>
      <c r="J2047" s="6" t="str">
        <f t="shared" si="559"/>
        <v>001011</v>
      </c>
      <c r="K2047" s="1">
        <f t="shared" si="560"/>
        <v>0</v>
      </c>
      <c r="L2047" s="6" t="str">
        <f t="shared" si="561"/>
        <v>00000</v>
      </c>
      <c r="M2047" s="1">
        <f t="shared" si="562"/>
        <v>33</v>
      </c>
      <c r="N2047" s="6" t="str">
        <f t="shared" si="563"/>
        <v>00</v>
      </c>
      <c r="O2047" s="1">
        <f t="shared" si="564"/>
        <v>6</v>
      </c>
      <c r="P2047" s="1">
        <f>IF(HEX2DEC(LEFT(E2047,4))&gt;=32768,HEX2DEC(LEFT(E2047,4))-65536,HEX2DEC(LEFT(E2047,4)))/Codes!$N$2</f>
        <v>6</v>
      </c>
      <c r="Q2047" s="1">
        <f>IF(HEX2DEC(RIGHT(E2047,4))&gt;=32768,HEX2DEC(RIGHT(E2047,4))-65536,HEX2DEC(RIGHT(E2047,4)))/Codes!$N$2</f>
        <v>0</v>
      </c>
      <c r="R2047" s="1">
        <f>IF(HEX2DEC(LEFT(F2047,4))&gt;=32768,HEX2DEC(LEFT(F2047,4))-65536,HEX2DEC(LEFT(F2047,4)))/Codes!$N$2</f>
        <v>0</v>
      </c>
      <c r="S2047" s="1">
        <f>IF(HEX2DEC(RIGHT(F2047,4))&gt;=32768,HEX2DEC(RIGHT(F2047,4))-65536,HEX2DEC(RIGHT(F2047,4)))/Codes!$N$2</f>
        <v>0</v>
      </c>
      <c r="T2047" s="18">
        <f t="shared" si="565"/>
        <v>361</v>
      </c>
      <c r="U2047" s="1">
        <f t="shared" si="566"/>
        <v>50</v>
      </c>
      <c r="V2047" s="1">
        <f t="shared" si="567"/>
        <v>0</v>
      </c>
      <c r="W2047" s="1" t="str">
        <f t="shared" si="568"/>
        <v>100</v>
      </c>
      <c r="X2047" s="1">
        <f t="shared" si="569"/>
        <v>0</v>
      </c>
      <c r="Y2047" s="1">
        <f t="shared" si="570"/>
        <v>80</v>
      </c>
      <c r="Z2047" s="1" t="str">
        <f>VLOOKUP(BIN2DEC(MID(HEX2BIN(MID(H2047,3,2),8),2,5)),Codes!$E$1:$F$18,2)</f>
        <v>Normal</v>
      </c>
      <c r="AA2047" s="6" t="str">
        <f t="shared" si="571"/>
        <v>0</v>
      </c>
      <c r="AB2047" s="1">
        <f t="shared" si="572"/>
        <v>1</v>
      </c>
      <c r="AC2047" s="1" t="str">
        <f>VLOOKUP(BIN2DEC(RIGHT(HEX2BIN(MID(H2047,6,1),4),1)&amp;LEFT(HEX2BIN(MID(H2047,7,1),4),1)),Codes!$K$1:$L$5,2)</f>
        <v>M</v>
      </c>
      <c r="AD2047" s="1" t="str">
        <f>VLOOKUP(BIN2DEC(RIGHT(HEX2BIN(MID(H2047,7,1),4),3)&amp;LEFT(HEX2BIN(MID(H2047,8,1),4),2)),Codes!$H$2:$I$33,2)</f>
        <v>Punch</v>
      </c>
      <c r="AE2047" s="1" t="str">
        <f t="shared" si="573"/>
        <v>1</v>
      </c>
      <c r="AF2047" s="1" t="str">
        <f t="shared" si="574"/>
        <v>1</v>
      </c>
      <c r="AH2047" s="6">
        <f t="shared" si="575"/>
        <v>33</v>
      </c>
    </row>
    <row r="2048" spans="1:34">
      <c r="A2048" s="3" t="s">
        <v>3156</v>
      </c>
      <c r="B2048" s="1" t="s">
        <v>45</v>
      </c>
      <c r="C2048" s="6" t="s">
        <v>458</v>
      </c>
      <c r="D2048" s="9" t="s">
        <v>181</v>
      </c>
      <c r="E2048" s="9" t="s">
        <v>256</v>
      </c>
      <c r="F2048" s="9" t="s">
        <v>91</v>
      </c>
      <c r="G2048" s="9" t="s">
        <v>1321</v>
      </c>
      <c r="H2048" s="9" t="s">
        <v>1776</v>
      </c>
      <c r="J2048" s="6" t="str">
        <f t="shared" si="559"/>
        <v>001011</v>
      </c>
      <c r="K2048" s="1">
        <f t="shared" si="560"/>
        <v>1</v>
      </c>
      <c r="L2048" s="6" t="str">
        <f t="shared" si="561"/>
        <v>00000</v>
      </c>
      <c r="M2048" s="1">
        <f t="shared" si="562"/>
        <v>8</v>
      </c>
      <c r="N2048" s="6" t="str">
        <f t="shared" si="563"/>
        <v>00</v>
      </c>
      <c r="O2048" s="1">
        <f t="shared" si="564"/>
        <v>6</v>
      </c>
      <c r="P2048" s="1">
        <f>IF(HEX2DEC(LEFT(E2048,4))&gt;=32768,HEX2DEC(LEFT(E2048,4))-65536,HEX2DEC(LEFT(E2048,4)))/Codes!$N$2</f>
        <v>3.6</v>
      </c>
      <c r="Q2048" s="1">
        <f>IF(HEX2DEC(RIGHT(E2048,4))&gt;=32768,HEX2DEC(RIGHT(E2048,4))-65536,HEX2DEC(RIGHT(E2048,4)))/Codes!$N$2</f>
        <v>0</v>
      </c>
      <c r="R2048" s="1">
        <f>IF(HEX2DEC(LEFT(F2048,4))&gt;=32768,HEX2DEC(LEFT(F2048,4))-65536,HEX2DEC(LEFT(F2048,4)))/Codes!$N$2</f>
        <v>0</v>
      </c>
      <c r="S2048" s="1">
        <f>IF(HEX2DEC(RIGHT(F2048,4))&gt;=32768,HEX2DEC(RIGHT(F2048,4))-65536,HEX2DEC(RIGHT(F2048,4)))/Codes!$N$2</f>
        <v>0</v>
      </c>
      <c r="T2048" s="18">
        <f t="shared" si="565"/>
        <v>361</v>
      </c>
      <c r="U2048" s="1">
        <f t="shared" si="566"/>
        <v>50</v>
      </c>
      <c r="V2048" s="1">
        <f t="shared" si="567"/>
        <v>0</v>
      </c>
      <c r="W2048" s="1" t="str">
        <f t="shared" si="568"/>
        <v>100</v>
      </c>
      <c r="X2048" s="1">
        <f t="shared" si="569"/>
        <v>0</v>
      </c>
      <c r="Y2048" s="1">
        <f t="shared" si="570"/>
        <v>80</v>
      </c>
      <c r="Z2048" s="1" t="str">
        <f>VLOOKUP(BIN2DEC(MID(HEX2BIN(MID(H2048,3,2),8),2,5)),Codes!$E$1:$F$18,2)</f>
        <v>Normal</v>
      </c>
      <c r="AA2048" s="6" t="str">
        <f t="shared" si="571"/>
        <v>0</v>
      </c>
      <c r="AB2048" s="1">
        <f t="shared" si="572"/>
        <v>1</v>
      </c>
      <c r="AC2048" s="1" t="str">
        <f>VLOOKUP(BIN2DEC(RIGHT(HEX2BIN(MID(H2048,6,1),4),1)&amp;LEFT(HEX2BIN(MID(H2048,7,1),4),1)),Codes!$K$1:$L$5,2)</f>
        <v>M</v>
      </c>
      <c r="AD2048" s="1" t="str">
        <f>VLOOKUP(BIN2DEC(RIGHT(HEX2BIN(MID(H2048,7,1),4),3)&amp;LEFT(HEX2BIN(MID(H2048,8,1),4),2)),Codes!$H$2:$I$33,2)</f>
        <v>Punch</v>
      </c>
      <c r="AE2048" s="1" t="str">
        <f t="shared" si="573"/>
        <v>1</v>
      </c>
      <c r="AF2048" s="1" t="str">
        <f t="shared" si="574"/>
        <v>1</v>
      </c>
      <c r="AH2048" s="6">
        <f t="shared" si="575"/>
        <v>33</v>
      </c>
    </row>
    <row r="2049" spans="1:34">
      <c r="A2049" s="3" t="s">
        <v>3157</v>
      </c>
      <c r="B2049" s="1" t="s">
        <v>45</v>
      </c>
      <c r="C2049" s="6" t="s">
        <v>458</v>
      </c>
      <c r="D2049" s="9" t="s">
        <v>1779</v>
      </c>
      <c r="E2049" s="9" t="s">
        <v>499</v>
      </c>
      <c r="F2049" s="9" t="s">
        <v>3158</v>
      </c>
      <c r="G2049" s="9" t="s">
        <v>1781</v>
      </c>
      <c r="H2049" s="9" t="s">
        <v>473</v>
      </c>
      <c r="J2049" s="6" t="str">
        <f t="shared" ref="J2049:J2112" si="576">LEFT(HEX2BIN(LEFT(D2049,2),8),6)</f>
        <v>001011</v>
      </c>
      <c r="K2049" s="1">
        <f t="shared" ref="K2049:K2112" si="577">BIN2DEC(MID(HEX2BIN(MID(D2049,2,2),8),3,3))</f>
        <v>2</v>
      </c>
      <c r="L2049" s="6" t="str">
        <f t="shared" ref="L2049:L2112" si="578">MID(HEX2BIN(MID(D2049,3,2),8),2,5)</f>
        <v>00000</v>
      </c>
      <c r="M2049" s="1">
        <f t="shared" ref="M2049:M2112" si="579">ROUNDDOWN(HEX2DEC(MID(D2049,4,3))/8,0)</f>
        <v>0</v>
      </c>
      <c r="N2049" s="6" t="str">
        <f t="shared" ref="N2049:N2112" si="580">MID(HEX2BIN(MID(D2049,6,1),4),2,2)</f>
        <v>00</v>
      </c>
      <c r="O2049" s="1">
        <f t="shared" ref="O2049:O2112" si="581">HEX2DEC(MID(D2049,7,2))</f>
        <v>6</v>
      </c>
      <c r="P2049" s="1">
        <f>IF(HEX2DEC(LEFT(E2049,4))&gt;=32768,HEX2DEC(LEFT(E2049,4))-65536,HEX2DEC(LEFT(E2049,4)))/Codes!$N$2</f>
        <v>5.2</v>
      </c>
      <c r="Q2049" s="1">
        <f>IF(HEX2DEC(RIGHT(E2049,4))&gt;=32768,HEX2DEC(RIGHT(E2049,4))-65536,HEX2DEC(RIGHT(E2049,4)))/Codes!$N$2</f>
        <v>0</v>
      </c>
      <c r="R2049" s="1">
        <f>IF(HEX2DEC(LEFT(F2049,4))&gt;=32768,HEX2DEC(LEFT(F2049,4))-65536,HEX2DEC(LEFT(F2049,4)))/Codes!$N$2</f>
        <v>5.2</v>
      </c>
      <c r="S2049" s="1">
        <f>IF(HEX2DEC(RIGHT(F2049,4))&gt;=32768,HEX2DEC(RIGHT(F2049,4))-65536,HEX2DEC(RIGHT(F2049,4)))/Codes!$N$2</f>
        <v>-12.8</v>
      </c>
      <c r="T2049" s="18">
        <f t="shared" ref="T2049:T2112" si="582">ROUNDDOWN(HEX2DEC(LEFT(G2049,3))/8,0)</f>
        <v>361</v>
      </c>
      <c r="U2049" s="1">
        <f t="shared" ref="U2049:U2112" si="583">ROUNDDOWN(HEX2DEC(MID(G2049,3,3))/4,0)-(512*ROUNDDOWN(HEX2DEC(MID(G2049,3,1))/8,0))</f>
        <v>100</v>
      </c>
      <c r="V2049" s="1">
        <f t="shared" ref="V2049:V2112" si="584">RIGHT(HEX2BIN(MID(G2049,5,1),4),2)*128+HEX2DEC(MID(G2049,6,1))*8+LEFT(HEX2BIN(MID(G2049,7,1),4),3)</f>
        <v>98</v>
      </c>
      <c r="W2049" s="1" t="str">
        <f t="shared" ref="W2049:W2112" si="585">MID(HEX2BIN(MID(G2049,7,2),8),4,3)</f>
        <v>100</v>
      </c>
      <c r="X2049" s="1">
        <f t="shared" ref="X2049:X2112" si="586">BIN2DEC(RIGHT(HEX2BIN(RIGHT(G2049,1),4),2))</f>
        <v>0</v>
      </c>
      <c r="Y2049" s="1">
        <f t="shared" ref="Y2049:Y2112" si="587">ROUNDDOWN(HEX2DEC(LEFT(H2049,3))/8,0)</f>
        <v>0</v>
      </c>
      <c r="Z2049" s="1" t="str">
        <f>VLOOKUP(BIN2DEC(MID(HEX2BIN(MID(H2049,3,2),8),2,5)),Codes!$E$1:$F$18,2)</f>
        <v>Normal</v>
      </c>
      <c r="AA2049" s="6" t="str">
        <f t="shared" ref="AA2049:AA2112" si="588">MID(HEX2BIN(MID(H2049,4,1),4),3,1)</f>
        <v>0</v>
      </c>
      <c r="AB2049" s="1">
        <f t="shared" ref="AB2049:AB2112" si="589">(MOD(HEX2DEC(MID(H2049,4,1)),2))*64+ROUNDDOWN(HEX2DEC(MID(H2049,5,2))/4,0)</f>
        <v>1</v>
      </c>
      <c r="AC2049" s="1" t="str">
        <f>VLOOKUP(BIN2DEC(RIGHT(HEX2BIN(MID(H2049,6,1),4),1)&amp;LEFT(HEX2BIN(MID(H2049,7,1),4),1)),Codes!$K$1:$L$5,2)</f>
        <v>M</v>
      </c>
      <c r="AD2049" s="1" t="str">
        <f>VLOOKUP(BIN2DEC(RIGHT(HEX2BIN(MID(H2049,7,1),4),3)&amp;LEFT(HEX2BIN(MID(H2049,8,1),4),2)),Codes!$H$2:$I$33,2)</f>
        <v>Kick</v>
      </c>
      <c r="AE2049" s="1" t="str">
        <f t="shared" ref="AE2049:AE2112" si="590">MID(HEX2BIN(RIGHT(H2049,1),4),3,1)</f>
        <v>1</v>
      </c>
      <c r="AF2049" s="1" t="str">
        <f t="shared" ref="AF2049:AF2112" si="591">RIGHT(HEX2BIN(RIGHT(H2049,1),4),1)</f>
        <v>1</v>
      </c>
      <c r="AH2049" s="6">
        <f t="shared" ref="AH2049:AH2112" si="592">ROUNDDOWN(HEX2DEC(MID(H2049,6,3))/4,0)-(256*ROUNDDOWN(HEX2DEC(MID(H2049,6,1))/4,0))</f>
        <v>34</v>
      </c>
    </row>
    <row r="2050" spans="1:34">
      <c r="A2050" s="3" t="s">
        <v>3159</v>
      </c>
      <c r="B2050" s="1" t="s">
        <v>45</v>
      </c>
      <c r="C2050" s="6" t="s">
        <v>464</v>
      </c>
      <c r="D2050" s="9" t="s">
        <v>1775</v>
      </c>
      <c r="E2050" s="9" t="s">
        <v>299</v>
      </c>
      <c r="F2050" s="9" t="s">
        <v>91</v>
      </c>
      <c r="G2050" s="9" t="s">
        <v>1321</v>
      </c>
      <c r="H2050" s="9" t="s">
        <v>1776</v>
      </c>
      <c r="J2050" s="6" t="str">
        <f t="shared" si="576"/>
        <v>001011</v>
      </c>
      <c r="K2050" s="1">
        <f t="shared" si="577"/>
        <v>0</v>
      </c>
      <c r="L2050" s="6" t="str">
        <f t="shared" si="578"/>
        <v>00000</v>
      </c>
      <c r="M2050" s="1">
        <f t="shared" si="579"/>
        <v>33</v>
      </c>
      <c r="N2050" s="6" t="str">
        <f t="shared" si="580"/>
        <v>00</v>
      </c>
      <c r="O2050" s="1">
        <f t="shared" si="581"/>
        <v>6</v>
      </c>
      <c r="P2050" s="1">
        <f>IF(HEX2DEC(LEFT(E2050,4))&gt;=32768,HEX2DEC(LEFT(E2050,4))-65536,HEX2DEC(LEFT(E2050,4)))/Codes!$N$2</f>
        <v>6</v>
      </c>
      <c r="Q2050" s="1">
        <f>IF(HEX2DEC(RIGHT(E2050,4))&gt;=32768,HEX2DEC(RIGHT(E2050,4))-65536,HEX2DEC(RIGHT(E2050,4)))/Codes!$N$2</f>
        <v>0</v>
      </c>
      <c r="R2050" s="1">
        <f>IF(HEX2DEC(LEFT(F2050,4))&gt;=32768,HEX2DEC(LEFT(F2050,4))-65536,HEX2DEC(LEFT(F2050,4)))/Codes!$N$2</f>
        <v>0</v>
      </c>
      <c r="S2050" s="1">
        <f>IF(HEX2DEC(RIGHT(F2050,4))&gt;=32768,HEX2DEC(RIGHT(F2050,4))-65536,HEX2DEC(RIGHT(F2050,4)))/Codes!$N$2</f>
        <v>0</v>
      </c>
      <c r="T2050" s="18">
        <f t="shared" si="582"/>
        <v>361</v>
      </c>
      <c r="U2050" s="1">
        <f t="shared" si="583"/>
        <v>50</v>
      </c>
      <c r="V2050" s="1">
        <f t="shared" si="584"/>
        <v>0</v>
      </c>
      <c r="W2050" s="1" t="str">
        <f t="shared" si="585"/>
        <v>100</v>
      </c>
      <c r="X2050" s="1">
        <f t="shared" si="586"/>
        <v>0</v>
      </c>
      <c r="Y2050" s="1">
        <f t="shared" si="587"/>
        <v>80</v>
      </c>
      <c r="Z2050" s="1" t="str">
        <f>VLOOKUP(BIN2DEC(MID(HEX2BIN(MID(H2050,3,2),8),2,5)),Codes!$E$1:$F$18,2)</f>
        <v>Normal</v>
      </c>
      <c r="AA2050" s="6" t="str">
        <f t="shared" si="588"/>
        <v>0</v>
      </c>
      <c r="AB2050" s="1">
        <f t="shared" si="589"/>
        <v>1</v>
      </c>
      <c r="AC2050" s="1" t="str">
        <f>VLOOKUP(BIN2DEC(RIGHT(HEX2BIN(MID(H2050,6,1),4),1)&amp;LEFT(HEX2BIN(MID(H2050,7,1),4),1)),Codes!$K$1:$L$5,2)</f>
        <v>M</v>
      </c>
      <c r="AD2050" s="1" t="str">
        <f>VLOOKUP(BIN2DEC(RIGHT(HEX2BIN(MID(H2050,7,1),4),3)&amp;LEFT(HEX2BIN(MID(H2050,8,1),4),2)),Codes!$H$2:$I$33,2)</f>
        <v>Punch</v>
      </c>
      <c r="AE2050" s="1" t="str">
        <f t="shared" si="590"/>
        <v>1</v>
      </c>
      <c r="AF2050" s="1" t="str">
        <f t="shared" si="591"/>
        <v>1</v>
      </c>
      <c r="AH2050" s="6">
        <f t="shared" si="592"/>
        <v>33</v>
      </c>
    </row>
    <row r="2051" spans="1:34">
      <c r="A2051" s="3" t="s">
        <v>3160</v>
      </c>
      <c r="B2051" s="1" t="s">
        <v>45</v>
      </c>
      <c r="C2051" s="6" t="s">
        <v>464</v>
      </c>
      <c r="D2051" s="9" t="s">
        <v>181</v>
      </c>
      <c r="E2051" s="9" t="s">
        <v>256</v>
      </c>
      <c r="F2051" s="9" t="s">
        <v>91</v>
      </c>
      <c r="G2051" s="9" t="s">
        <v>1321</v>
      </c>
      <c r="H2051" s="9" t="s">
        <v>1776</v>
      </c>
      <c r="J2051" s="6" t="str">
        <f t="shared" si="576"/>
        <v>001011</v>
      </c>
      <c r="K2051" s="1">
        <f t="shared" si="577"/>
        <v>1</v>
      </c>
      <c r="L2051" s="6" t="str">
        <f t="shared" si="578"/>
        <v>00000</v>
      </c>
      <c r="M2051" s="1">
        <f t="shared" si="579"/>
        <v>8</v>
      </c>
      <c r="N2051" s="6" t="str">
        <f t="shared" si="580"/>
        <v>00</v>
      </c>
      <c r="O2051" s="1">
        <f t="shared" si="581"/>
        <v>6</v>
      </c>
      <c r="P2051" s="1">
        <f>IF(HEX2DEC(LEFT(E2051,4))&gt;=32768,HEX2DEC(LEFT(E2051,4))-65536,HEX2DEC(LEFT(E2051,4)))/Codes!$N$2</f>
        <v>3.6</v>
      </c>
      <c r="Q2051" s="1">
        <f>IF(HEX2DEC(RIGHT(E2051,4))&gt;=32768,HEX2DEC(RIGHT(E2051,4))-65536,HEX2DEC(RIGHT(E2051,4)))/Codes!$N$2</f>
        <v>0</v>
      </c>
      <c r="R2051" s="1">
        <f>IF(HEX2DEC(LEFT(F2051,4))&gt;=32768,HEX2DEC(LEFT(F2051,4))-65536,HEX2DEC(LEFT(F2051,4)))/Codes!$N$2</f>
        <v>0</v>
      </c>
      <c r="S2051" s="1">
        <f>IF(HEX2DEC(RIGHT(F2051,4))&gt;=32768,HEX2DEC(RIGHT(F2051,4))-65536,HEX2DEC(RIGHT(F2051,4)))/Codes!$N$2</f>
        <v>0</v>
      </c>
      <c r="T2051" s="18">
        <f t="shared" si="582"/>
        <v>361</v>
      </c>
      <c r="U2051" s="1">
        <f t="shared" si="583"/>
        <v>50</v>
      </c>
      <c r="V2051" s="1">
        <f t="shared" si="584"/>
        <v>0</v>
      </c>
      <c r="W2051" s="1" t="str">
        <f t="shared" si="585"/>
        <v>100</v>
      </c>
      <c r="X2051" s="1">
        <f t="shared" si="586"/>
        <v>0</v>
      </c>
      <c r="Y2051" s="1">
        <f t="shared" si="587"/>
        <v>80</v>
      </c>
      <c r="Z2051" s="1" t="str">
        <f>VLOOKUP(BIN2DEC(MID(HEX2BIN(MID(H2051,3,2),8),2,5)),Codes!$E$1:$F$18,2)</f>
        <v>Normal</v>
      </c>
      <c r="AA2051" s="6" t="str">
        <f t="shared" si="588"/>
        <v>0</v>
      </c>
      <c r="AB2051" s="1">
        <f t="shared" si="589"/>
        <v>1</v>
      </c>
      <c r="AC2051" s="1" t="str">
        <f>VLOOKUP(BIN2DEC(RIGHT(HEX2BIN(MID(H2051,6,1),4),1)&amp;LEFT(HEX2BIN(MID(H2051,7,1),4),1)),Codes!$K$1:$L$5,2)</f>
        <v>M</v>
      </c>
      <c r="AD2051" s="1" t="str">
        <f>VLOOKUP(BIN2DEC(RIGHT(HEX2BIN(MID(H2051,7,1),4),3)&amp;LEFT(HEX2BIN(MID(H2051,8,1),4),2)),Codes!$H$2:$I$33,2)</f>
        <v>Punch</v>
      </c>
      <c r="AE2051" s="1" t="str">
        <f t="shared" si="590"/>
        <v>1</v>
      </c>
      <c r="AF2051" s="1" t="str">
        <f t="shared" si="591"/>
        <v>1</v>
      </c>
      <c r="AH2051" s="6">
        <f t="shared" si="592"/>
        <v>33</v>
      </c>
    </row>
    <row r="2052" spans="1:34">
      <c r="A2052" s="3" t="s">
        <v>3161</v>
      </c>
      <c r="B2052" s="1" t="s">
        <v>45</v>
      </c>
      <c r="C2052" s="6" t="s">
        <v>464</v>
      </c>
      <c r="D2052" s="9" t="s">
        <v>1779</v>
      </c>
      <c r="E2052" s="9" t="s">
        <v>499</v>
      </c>
      <c r="F2052" s="9" t="s">
        <v>3162</v>
      </c>
      <c r="G2052" s="9" t="s">
        <v>1781</v>
      </c>
      <c r="H2052" s="9" t="s">
        <v>473</v>
      </c>
      <c r="J2052" s="6" t="str">
        <f t="shared" si="576"/>
        <v>001011</v>
      </c>
      <c r="K2052" s="1">
        <f t="shared" si="577"/>
        <v>2</v>
      </c>
      <c r="L2052" s="6" t="str">
        <f t="shared" si="578"/>
        <v>00000</v>
      </c>
      <c r="M2052" s="1">
        <f t="shared" si="579"/>
        <v>0</v>
      </c>
      <c r="N2052" s="6" t="str">
        <f t="shared" si="580"/>
        <v>00</v>
      </c>
      <c r="O2052" s="1">
        <f t="shared" si="581"/>
        <v>6</v>
      </c>
      <c r="P2052" s="1">
        <f>IF(HEX2DEC(LEFT(E2052,4))&gt;=32768,HEX2DEC(LEFT(E2052,4))-65536,HEX2DEC(LEFT(E2052,4)))/Codes!$N$2</f>
        <v>5.2</v>
      </c>
      <c r="Q2052" s="1">
        <f>IF(HEX2DEC(RIGHT(E2052,4))&gt;=32768,HEX2DEC(RIGHT(E2052,4))-65536,HEX2DEC(RIGHT(E2052,4)))/Codes!$N$2</f>
        <v>0</v>
      </c>
      <c r="R2052" s="1">
        <f>IF(HEX2DEC(LEFT(F2052,4))&gt;=32768,HEX2DEC(LEFT(F2052,4))-65536,HEX2DEC(LEFT(F2052,4)))/Codes!$N$2</f>
        <v>5.2</v>
      </c>
      <c r="S2052" s="1">
        <f>IF(HEX2DEC(RIGHT(F2052,4))&gt;=32768,HEX2DEC(RIGHT(F2052,4))-65536,HEX2DEC(RIGHT(F2052,4)))/Codes!$N$2</f>
        <v>12.8</v>
      </c>
      <c r="T2052" s="18">
        <f t="shared" si="582"/>
        <v>361</v>
      </c>
      <c r="U2052" s="1">
        <f t="shared" si="583"/>
        <v>100</v>
      </c>
      <c r="V2052" s="1">
        <f t="shared" si="584"/>
        <v>98</v>
      </c>
      <c r="W2052" s="1" t="str">
        <f t="shared" si="585"/>
        <v>100</v>
      </c>
      <c r="X2052" s="1">
        <f t="shared" si="586"/>
        <v>0</v>
      </c>
      <c r="Y2052" s="1">
        <f t="shared" si="587"/>
        <v>0</v>
      </c>
      <c r="Z2052" s="1" t="str">
        <f>VLOOKUP(BIN2DEC(MID(HEX2BIN(MID(H2052,3,2),8),2,5)),Codes!$E$1:$F$18,2)</f>
        <v>Normal</v>
      </c>
      <c r="AA2052" s="6" t="str">
        <f t="shared" si="588"/>
        <v>0</v>
      </c>
      <c r="AB2052" s="1">
        <f t="shared" si="589"/>
        <v>1</v>
      </c>
      <c r="AC2052" s="1" t="str">
        <f>VLOOKUP(BIN2DEC(RIGHT(HEX2BIN(MID(H2052,6,1),4),1)&amp;LEFT(HEX2BIN(MID(H2052,7,1),4),1)),Codes!$K$1:$L$5,2)</f>
        <v>M</v>
      </c>
      <c r="AD2052" s="1" t="str">
        <f>VLOOKUP(BIN2DEC(RIGHT(HEX2BIN(MID(H2052,7,1),4),3)&amp;LEFT(HEX2BIN(MID(H2052,8,1),4),2)),Codes!$H$2:$I$33,2)</f>
        <v>Kick</v>
      </c>
      <c r="AE2052" s="1" t="str">
        <f t="shared" si="590"/>
        <v>1</v>
      </c>
      <c r="AF2052" s="1" t="str">
        <f t="shared" si="591"/>
        <v>1</v>
      </c>
      <c r="AH2052" s="6">
        <f t="shared" si="592"/>
        <v>34</v>
      </c>
    </row>
    <row r="2053" spans="1:34">
      <c r="A2053" s="3" t="s">
        <v>3163</v>
      </c>
      <c r="B2053" s="1" t="s">
        <v>45</v>
      </c>
      <c r="C2053" s="6" t="s">
        <v>1790</v>
      </c>
      <c r="D2053" s="9" t="s">
        <v>1632</v>
      </c>
      <c r="E2053" s="9" t="s">
        <v>232</v>
      </c>
      <c r="F2053" s="9" t="s">
        <v>91</v>
      </c>
      <c r="G2053" s="9" t="s">
        <v>468</v>
      </c>
      <c r="H2053" s="9" t="s">
        <v>473</v>
      </c>
      <c r="J2053" s="6" t="str">
        <f t="shared" si="576"/>
        <v>001011</v>
      </c>
      <c r="K2053" s="1">
        <f t="shared" si="577"/>
        <v>0</v>
      </c>
      <c r="L2053" s="6" t="str">
        <f t="shared" si="578"/>
        <v>00000</v>
      </c>
      <c r="M2053" s="1">
        <f t="shared" si="579"/>
        <v>55</v>
      </c>
      <c r="N2053" s="6" t="str">
        <f t="shared" si="580"/>
        <v>00</v>
      </c>
      <c r="O2053" s="1">
        <f t="shared" si="581"/>
        <v>10</v>
      </c>
      <c r="P2053" s="1">
        <f>IF(HEX2DEC(LEFT(E2053,4))&gt;=32768,HEX2DEC(LEFT(E2053,4))-65536,HEX2DEC(LEFT(E2053,4)))/Codes!$N$2</f>
        <v>4.8</v>
      </c>
      <c r="Q2053" s="1">
        <f>IF(HEX2DEC(RIGHT(E2053,4))&gt;=32768,HEX2DEC(RIGHT(E2053,4))-65536,HEX2DEC(RIGHT(E2053,4)))/Codes!$N$2</f>
        <v>0</v>
      </c>
      <c r="R2053" s="1">
        <f>IF(HEX2DEC(LEFT(F2053,4))&gt;=32768,HEX2DEC(LEFT(F2053,4))-65536,HEX2DEC(LEFT(F2053,4)))/Codes!$N$2</f>
        <v>0</v>
      </c>
      <c r="S2053" s="1">
        <f>IF(HEX2DEC(RIGHT(F2053,4))&gt;=32768,HEX2DEC(RIGHT(F2053,4))-65536,HEX2DEC(RIGHT(F2053,4)))/Codes!$N$2</f>
        <v>0</v>
      </c>
      <c r="T2053" s="18">
        <f t="shared" si="582"/>
        <v>361</v>
      </c>
      <c r="U2053" s="1">
        <f t="shared" si="583"/>
        <v>100</v>
      </c>
      <c r="V2053" s="1">
        <f t="shared" si="584"/>
        <v>98</v>
      </c>
      <c r="W2053" s="1" t="str">
        <f t="shared" si="585"/>
        <v>100</v>
      </c>
      <c r="X2053" s="1">
        <f t="shared" si="586"/>
        <v>2</v>
      </c>
      <c r="Y2053" s="1">
        <f t="shared" si="587"/>
        <v>0</v>
      </c>
      <c r="Z2053" s="1" t="str">
        <f>VLOOKUP(BIN2DEC(MID(HEX2BIN(MID(H2053,3,2),8),2,5)),Codes!$E$1:$F$18,2)</f>
        <v>Normal</v>
      </c>
      <c r="AA2053" s="6" t="str">
        <f t="shared" si="588"/>
        <v>0</v>
      </c>
      <c r="AB2053" s="1">
        <f t="shared" si="589"/>
        <v>1</v>
      </c>
      <c r="AC2053" s="1" t="str">
        <f>VLOOKUP(BIN2DEC(RIGHT(HEX2BIN(MID(H2053,6,1),4),1)&amp;LEFT(HEX2BIN(MID(H2053,7,1),4),1)),Codes!$K$1:$L$5,2)</f>
        <v>M</v>
      </c>
      <c r="AD2053" s="1" t="str">
        <f>VLOOKUP(BIN2DEC(RIGHT(HEX2BIN(MID(H2053,7,1),4),3)&amp;LEFT(HEX2BIN(MID(H2053,8,1),4),2)),Codes!$H$2:$I$33,2)</f>
        <v>Kick</v>
      </c>
      <c r="AE2053" s="1" t="str">
        <f t="shared" si="590"/>
        <v>1</v>
      </c>
      <c r="AF2053" s="1" t="str">
        <f t="shared" si="591"/>
        <v>1</v>
      </c>
      <c r="AH2053" s="6">
        <f t="shared" si="592"/>
        <v>34</v>
      </c>
    </row>
    <row r="2054" spans="1:34">
      <c r="A2054" s="3" t="s">
        <v>3164</v>
      </c>
      <c r="B2054" s="1" t="s">
        <v>45</v>
      </c>
      <c r="C2054" s="6" t="s">
        <v>1790</v>
      </c>
      <c r="D2054" s="9" t="s">
        <v>579</v>
      </c>
      <c r="E2054" s="9" t="s">
        <v>460</v>
      </c>
      <c r="F2054" s="9" t="s">
        <v>91</v>
      </c>
      <c r="G2054" s="9" t="s">
        <v>468</v>
      </c>
      <c r="H2054" s="9" t="s">
        <v>473</v>
      </c>
      <c r="J2054" s="6" t="str">
        <f t="shared" si="576"/>
        <v>001011</v>
      </c>
      <c r="K2054" s="1">
        <f t="shared" si="577"/>
        <v>1</v>
      </c>
      <c r="L2054" s="6" t="str">
        <f t="shared" si="578"/>
        <v>00000</v>
      </c>
      <c r="M2054" s="1">
        <f t="shared" si="579"/>
        <v>57</v>
      </c>
      <c r="N2054" s="6" t="str">
        <f t="shared" si="580"/>
        <v>00</v>
      </c>
      <c r="O2054" s="1">
        <f t="shared" si="581"/>
        <v>10</v>
      </c>
      <c r="P2054" s="1">
        <f>IF(HEX2DEC(LEFT(E2054,4))&gt;=32768,HEX2DEC(LEFT(E2054,4))-65536,HEX2DEC(LEFT(E2054,4)))/Codes!$N$2</f>
        <v>7.2</v>
      </c>
      <c r="Q2054" s="1">
        <f>IF(HEX2DEC(RIGHT(E2054,4))&gt;=32768,HEX2DEC(RIGHT(E2054,4))-65536,HEX2DEC(RIGHT(E2054,4)))/Codes!$N$2</f>
        <v>0</v>
      </c>
      <c r="R2054" s="1">
        <f>IF(HEX2DEC(LEFT(F2054,4))&gt;=32768,HEX2DEC(LEFT(F2054,4))-65536,HEX2DEC(LEFT(F2054,4)))/Codes!$N$2</f>
        <v>0</v>
      </c>
      <c r="S2054" s="1">
        <f>IF(HEX2DEC(RIGHT(F2054,4))&gt;=32768,HEX2DEC(RIGHT(F2054,4))-65536,HEX2DEC(RIGHT(F2054,4)))/Codes!$N$2</f>
        <v>0</v>
      </c>
      <c r="T2054" s="18">
        <f t="shared" si="582"/>
        <v>361</v>
      </c>
      <c r="U2054" s="1">
        <f t="shared" si="583"/>
        <v>100</v>
      </c>
      <c r="V2054" s="1">
        <f t="shared" si="584"/>
        <v>98</v>
      </c>
      <c r="W2054" s="1" t="str">
        <f t="shared" si="585"/>
        <v>100</v>
      </c>
      <c r="X2054" s="1">
        <f t="shared" si="586"/>
        <v>2</v>
      </c>
      <c r="Y2054" s="1">
        <f t="shared" si="587"/>
        <v>0</v>
      </c>
      <c r="Z2054" s="1" t="str">
        <f>VLOOKUP(BIN2DEC(MID(HEX2BIN(MID(H2054,3,2),8),2,5)),Codes!$E$1:$F$18,2)</f>
        <v>Normal</v>
      </c>
      <c r="AA2054" s="6" t="str">
        <f t="shared" si="588"/>
        <v>0</v>
      </c>
      <c r="AB2054" s="1">
        <f t="shared" si="589"/>
        <v>1</v>
      </c>
      <c r="AC2054" s="1" t="str">
        <f>VLOOKUP(BIN2DEC(RIGHT(HEX2BIN(MID(H2054,6,1),4),1)&amp;LEFT(HEX2BIN(MID(H2054,7,1),4),1)),Codes!$K$1:$L$5,2)</f>
        <v>M</v>
      </c>
      <c r="AD2054" s="1" t="str">
        <f>VLOOKUP(BIN2DEC(RIGHT(HEX2BIN(MID(H2054,7,1),4),3)&amp;LEFT(HEX2BIN(MID(H2054,8,1),4),2)),Codes!$H$2:$I$33,2)</f>
        <v>Kick</v>
      </c>
      <c r="AE2054" s="1" t="str">
        <f t="shared" si="590"/>
        <v>1</v>
      </c>
      <c r="AF2054" s="1" t="str">
        <f t="shared" si="591"/>
        <v>1</v>
      </c>
      <c r="AH2054" s="6">
        <f t="shared" si="592"/>
        <v>34</v>
      </c>
    </row>
    <row r="2055" spans="1:34">
      <c r="A2055" s="3" t="s">
        <v>3165</v>
      </c>
      <c r="B2055" s="1" t="s">
        <v>45</v>
      </c>
      <c r="C2055" s="6" t="s">
        <v>1787</v>
      </c>
      <c r="D2055" s="9" t="s">
        <v>603</v>
      </c>
      <c r="E2055" s="9" t="s">
        <v>232</v>
      </c>
      <c r="F2055" s="9" t="s">
        <v>91</v>
      </c>
      <c r="G2055" s="9" t="s">
        <v>468</v>
      </c>
      <c r="H2055" s="9" t="s">
        <v>473</v>
      </c>
      <c r="J2055" s="6" t="str">
        <f t="shared" si="576"/>
        <v>001011</v>
      </c>
      <c r="K2055" s="1">
        <f t="shared" si="577"/>
        <v>0</v>
      </c>
      <c r="L2055" s="6" t="str">
        <f t="shared" si="578"/>
        <v>00000</v>
      </c>
      <c r="M2055" s="1">
        <f t="shared" si="579"/>
        <v>57</v>
      </c>
      <c r="N2055" s="6" t="str">
        <f t="shared" si="580"/>
        <v>00</v>
      </c>
      <c r="O2055" s="1">
        <f t="shared" si="581"/>
        <v>8</v>
      </c>
      <c r="P2055" s="1">
        <f>IF(HEX2DEC(LEFT(E2055,4))&gt;=32768,HEX2DEC(LEFT(E2055,4))-65536,HEX2DEC(LEFT(E2055,4)))/Codes!$N$2</f>
        <v>4.8</v>
      </c>
      <c r="Q2055" s="1">
        <f>IF(HEX2DEC(RIGHT(E2055,4))&gt;=32768,HEX2DEC(RIGHT(E2055,4))-65536,HEX2DEC(RIGHT(E2055,4)))/Codes!$N$2</f>
        <v>0</v>
      </c>
      <c r="R2055" s="1">
        <f>IF(HEX2DEC(LEFT(F2055,4))&gt;=32768,HEX2DEC(LEFT(F2055,4))-65536,HEX2DEC(LEFT(F2055,4)))/Codes!$N$2</f>
        <v>0</v>
      </c>
      <c r="S2055" s="1">
        <f>IF(HEX2DEC(RIGHT(F2055,4))&gt;=32768,HEX2DEC(RIGHT(F2055,4))-65536,HEX2DEC(RIGHT(F2055,4)))/Codes!$N$2</f>
        <v>0</v>
      </c>
      <c r="T2055" s="18">
        <f t="shared" si="582"/>
        <v>361</v>
      </c>
      <c r="U2055" s="1">
        <f t="shared" si="583"/>
        <v>100</v>
      </c>
      <c r="V2055" s="1">
        <f t="shared" si="584"/>
        <v>98</v>
      </c>
      <c r="W2055" s="1" t="str">
        <f t="shared" si="585"/>
        <v>100</v>
      </c>
      <c r="X2055" s="1">
        <f t="shared" si="586"/>
        <v>2</v>
      </c>
      <c r="Y2055" s="1">
        <f t="shared" si="587"/>
        <v>0</v>
      </c>
      <c r="Z2055" s="1" t="str">
        <f>VLOOKUP(BIN2DEC(MID(HEX2BIN(MID(H2055,3,2),8),2,5)),Codes!$E$1:$F$18,2)</f>
        <v>Normal</v>
      </c>
      <c r="AA2055" s="6" t="str">
        <f t="shared" si="588"/>
        <v>0</v>
      </c>
      <c r="AB2055" s="1">
        <f t="shared" si="589"/>
        <v>1</v>
      </c>
      <c r="AC2055" s="1" t="str">
        <f>VLOOKUP(BIN2DEC(RIGHT(HEX2BIN(MID(H2055,6,1),4),1)&amp;LEFT(HEX2BIN(MID(H2055,7,1),4),1)),Codes!$K$1:$L$5,2)</f>
        <v>M</v>
      </c>
      <c r="AD2055" s="1" t="str">
        <f>VLOOKUP(BIN2DEC(RIGHT(HEX2BIN(MID(H2055,7,1),4),3)&amp;LEFT(HEX2BIN(MID(H2055,8,1),4),2)),Codes!$H$2:$I$33,2)</f>
        <v>Kick</v>
      </c>
      <c r="AE2055" s="1" t="str">
        <f t="shared" si="590"/>
        <v>1</v>
      </c>
      <c r="AF2055" s="1" t="str">
        <f t="shared" si="591"/>
        <v>1</v>
      </c>
      <c r="AH2055" s="6">
        <f t="shared" si="592"/>
        <v>34</v>
      </c>
    </row>
    <row r="2056" spans="1:34">
      <c r="A2056" s="3" t="s">
        <v>3166</v>
      </c>
      <c r="B2056" s="1" t="s">
        <v>45</v>
      </c>
      <c r="C2056" s="6" t="s">
        <v>1787</v>
      </c>
      <c r="D2056" s="9" t="s">
        <v>1792</v>
      </c>
      <c r="E2056" s="9" t="s">
        <v>232</v>
      </c>
      <c r="F2056" s="9" t="s">
        <v>91</v>
      </c>
      <c r="G2056" s="9" t="s">
        <v>468</v>
      </c>
      <c r="H2056" s="9" t="s">
        <v>473</v>
      </c>
      <c r="J2056" s="6" t="str">
        <f t="shared" si="576"/>
        <v>001011</v>
      </c>
      <c r="K2056" s="1">
        <f t="shared" si="577"/>
        <v>1</v>
      </c>
      <c r="L2056" s="6" t="str">
        <f t="shared" si="578"/>
        <v>00000</v>
      </c>
      <c r="M2056" s="1">
        <f t="shared" si="579"/>
        <v>51</v>
      </c>
      <c r="N2056" s="6" t="str">
        <f t="shared" si="580"/>
        <v>00</v>
      </c>
      <c r="O2056" s="1">
        <f t="shared" si="581"/>
        <v>8</v>
      </c>
      <c r="P2056" s="1">
        <f>IF(HEX2DEC(LEFT(E2056,4))&gt;=32768,HEX2DEC(LEFT(E2056,4))-65536,HEX2DEC(LEFT(E2056,4)))/Codes!$N$2</f>
        <v>4.8</v>
      </c>
      <c r="Q2056" s="1">
        <f>IF(HEX2DEC(RIGHT(E2056,4))&gt;=32768,HEX2DEC(RIGHT(E2056,4))-65536,HEX2DEC(RIGHT(E2056,4)))/Codes!$N$2</f>
        <v>0</v>
      </c>
      <c r="R2056" s="1">
        <f>IF(HEX2DEC(LEFT(F2056,4))&gt;=32768,HEX2DEC(LEFT(F2056,4))-65536,HEX2DEC(LEFT(F2056,4)))/Codes!$N$2</f>
        <v>0</v>
      </c>
      <c r="S2056" s="1">
        <f>IF(HEX2DEC(RIGHT(F2056,4))&gt;=32768,HEX2DEC(RIGHT(F2056,4))-65536,HEX2DEC(RIGHT(F2056,4)))/Codes!$N$2</f>
        <v>0</v>
      </c>
      <c r="T2056" s="18">
        <f t="shared" si="582"/>
        <v>361</v>
      </c>
      <c r="U2056" s="1">
        <f t="shared" si="583"/>
        <v>100</v>
      </c>
      <c r="V2056" s="1">
        <f t="shared" si="584"/>
        <v>98</v>
      </c>
      <c r="W2056" s="1" t="str">
        <f t="shared" si="585"/>
        <v>100</v>
      </c>
      <c r="X2056" s="1">
        <f t="shared" si="586"/>
        <v>2</v>
      </c>
      <c r="Y2056" s="1">
        <f t="shared" si="587"/>
        <v>0</v>
      </c>
      <c r="Z2056" s="1" t="str">
        <f>VLOOKUP(BIN2DEC(MID(HEX2BIN(MID(H2056,3,2),8),2,5)),Codes!$E$1:$F$18,2)</f>
        <v>Normal</v>
      </c>
      <c r="AA2056" s="6" t="str">
        <f t="shared" si="588"/>
        <v>0</v>
      </c>
      <c r="AB2056" s="1">
        <f t="shared" si="589"/>
        <v>1</v>
      </c>
      <c r="AC2056" s="1" t="str">
        <f>VLOOKUP(BIN2DEC(RIGHT(HEX2BIN(MID(H2056,6,1),4),1)&amp;LEFT(HEX2BIN(MID(H2056,7,1),4),1)),Codes!$K$1:$L$5,2)</f>
        <v>M</v>
      </c>
      <c r="AD2056" s="1" t="str">
        <f>VLOOKUP(BIN2DEC(RIGHT(HEX2BIN(MID(H2056,7,1),4),3)&amp;LEFT(HEX2BIN(MID(H2056,8,1),4),2)),Codes!$H$2:$I$33,2)</f>
        <v>Kick</v>
      </c>
      <c r="AE2056" s="1" t="str">
        <f t="shared" si="590"/>
        <v>1</v>
      </c>
      <c r="AF2056" s="1" t="str">
        <f t="shared" si="591"/>
        <v>1</v>
      </c>
      <c r="AH2056" s="6">
        <f t="shared" si="592"/>
        <v>34</v>
      </c>
    </row>
    <row r="2057" spans="1:34">
      <c r="A2057" s="3" t="s">
        <v>3167</v>
      </c>
      <c r="B2057" s="1" t="s">
        <v>45</v>
      </c>
      <c r="C2057" s="6" t="s">
        <v>1787</v>
      </c>
      <c r="D2057" s="9" t="s">
        <v>1794</v>
      </c>
      <c r="E2057" s="9" t="s">
        <v>232</v>
      </c>
      <c r="F2057" s="9" t="s">
        <v>1795</v>
      </c>
      <c r="G2057" s="9" t="s">
        <v>468</v>
      </c>
      <c r="H2057" s="9" t="s">
        <v>473</v>
      </c>
      <c r="J2057" s="6" t="str">
        <f t="shared" si="576"/>
        <v>001011</v>
      </c>
      <c r="K2057" s="1">
        <f t="shared" si="577"/>
        <v>2</v>
      </c>
      <c r="L2057" s="6" t="str">
        <f t="shared" si="578"/>
        <v>00000</v>
      </c>
      <c r="M2057" s="1">
        <f t="shared" si="579"/>
        <v>23</v>
      </c>
      <c r="N2057" s="6" t="str">
        <f t="shared" si="580"/>
        <v>00</v>
      </c>
      <c r="O2057" s="1">
        <f t="shared" si="581"/>
        <v>6</v>
      </c>
      <c r="P2057" s="1">
        <f>IF(HEX2DEC(LEFT(E2057,4))&gt;=32768,HEX2DEC(LEFT(E2057,4))-65536,HEX2DEC(LEFT(E2057,4)))/Codes!$N$2</f>
        <v>4.8</v>
      </c>
      <c r="Q2057" s="1">
        <f>IF(HEX2DEC(RIGHT(E2057,4))&gt;=32768,HEX2DEC(RIGHT(E2057,4))-65536,HEX2DEC(RIGHT(E2057,4)))/Codes!$N$2</f>
        <v>0</v>
      </c>
      <c r="R2057" s="1">
        <f>IF(HEX2DEC(LEFT(F2057,4))&gt;=32768,HEX2DEC(LEFT(F2057,4))-65536,HEX2DEC(LEFT(F2057,4)))/Codes!$N$2</f>
        <v>-2.4</v>
      </c>
      <c r="S2057" s="1">
        <f>IF(HEX2DEC(RIGHT(F2057,4))&gt;=32768,HEX2DEC(RIGHT(F2057,4))-65536,HEX2DEC(RIGHT(F2057,4)))/Codes!$N$2</f>
        <v>0</v>
      </c>
      <c r="T2057" s="18">
        <f t="shared" si="582"/>
        <v>361</v>
      </c>
      <c r="U2057" s="1">
        <f t="shared" si="583"/>
        <v>100</v>
      </c>
      <c r="V2057" s="1">
        <f t="shared" si="584"/>
        <v>98</v>
      </c>
      <c r="W2057" s="1" t="str">
        <f t="shared" si="585"/>
        <v>100</v>
      </c>
      <c r="X2057" s="1">
        <f t="shared" si="586"/>
        <v>2</v>
      </c>
      <c r="Y2057" s="1">
        <f t="shared" si="587"/>
        <v>0</v>
      </c>
      <c r="Z2057" s="1" t="str">
        <f>VLOOKUP(BIN2DEC(MID(HEX2BIN(MID(H2057,3,2),8),2,5)),Codes!$E$1:$F$18,2)</f>
        <v>Normal</v>
      </c>
      <c r="AA2057" s="6" t="str">
        <f t="shared" si="588"/>
        <v>0</v>
      </c>
      <c r="AB2057" s="1">
        <f t="shared" si="589"/>
        <v>1</v>
      </c>
      <c r="AC2057" s="1" t="str">
        <f>VLOOKUP(BIN2DEC(RIGHT(HEX2BIN(MID(H2057,6,1),4),1)&amp;LEFT(HEX2BIN(MID(H2057,7,1),4),1)),Codes!$K$1:$L$5,2)</f>
        <v>M</v>
      </c>
      <c r="AD2057" s="1" t="str">
        <f>VLOOKUP(BIN2DEC(RIGHT(HEX2BIN(MID(H2057,7,1),4),3)&amp;LEFT(HEX2BIN(MID(H2057,8,1),4),2)),Codes!$H$2:$I$33,2)</f>
        <v>Kick</v>
      </c>
      <c r="AE2057" s="1" t="str">
        <f t="shared" si="590"/>
        <v>1</v>
      </c>
      <c r="AF2057" s="1" t="str">
        <f t="shared" si="591"/>
        <v>1</v>
      </c>
      <c r="AH2057" s="6">
        <f t="shared" si="592"/>
        <v>34</v>
      </c>
    </row>
    <row r="2058" spans="1:34">
      <c r="A2058" s="3" t="s">
        <v>3168</v>
      </c>
      <c r="B2058" s="1" t="s">
        <v>45</v>
      </c>
      <c r="C2058" s="6" t="s">
        <v>3172</v>
      </c>
      <c r="D2058" s="9" t="s">
        <v>3169</v>
      </c>
      <c r="E2058" s="9" t="s">
        <v>307</v>
      </c>
      <c r="F2058" s="9" t="s">
        <v>91</v>
      </c>
      <c r="G2058" s="9" t="s">
        <v>3170</v>
      </c>
      <c r="H2058" s="9" t="s">
        <v>3171</v>
      </c>
      <c r="J2058" s="6" t="str">
        <f t="shared" si="576"/>
        <v>001011</v>
      </c>
      <c r="K2058" s="1">
        <f t="shared" si="577"/>
        <v>0</v>
      </c>
      <c r="L2058" s="6" t="str">
        <f t="shared" si="578"/>
        <v>00000</v>
      </c>
      <c r="M2058" s="1">
        <f t="shared" si="579"/>
        <v>51</v>
      </c>
      <c r="N2058" s="6" t="str">
        <f t="shared" si="580"/>
        <v>00</v>
      </c>
      <c r="O2058" s="1">
        <f t="shared" si="581"/>
        <v>1</v>
      </c>
      <c r="P2058" s="1">
        <f>IF(HEX2DEC(LEFT(E2058,4))&gt;=32768,HEX2DEC(LEFT(E2058,4))-65536,HEX2DEC(LEFT(E2058,4)))/Codes!$N$2</f>
        <v>3.2</v>
      </c>
      <c r="Q2058" s="1">
        <f>IF(HEX2DEC(RIGHT(E2058,4))&gt;=32768,HEX2DEC(RIGHT(E2058,4))-65536,HEX2DEC(RIGHT(E2058,4)))/Codes!$N$2</f>
        <v>0</v>
      </c>
      <c r="R2058" s="1">
        <f>IF(HEX2DEC(LEFT(F2058,4))&gt;=32768,HEX2DEC(LEFT(F2058,4))-65536,HEX2DEC(LEFT(F2058,4)))/Codes!$N$2</f>
        <v>0</v>
      </c>
      <c r="S2058" s="1">
        <f>IF(HEX2DEC(RIGHT(F2058,4))&gt;=32768,HEX2DEC(RIGHT(F2058,4))-65536,HEX2DEC(RIGHT(F2058,4)))/Codes!$N$2</f>
        <v>0</v>
      </c>
      <c r="T2058" s="18">
        <f t="shared" si="582"/>
        <v>280</v>
      </c>
      <c r="U2058" s="1">
        <f t="shared" si="583"/>
        <v>100</v>
      </c>
      <c r="V2058" s="1">
        <f t="shared" si="584"/>
        <v>196</v>
      </c>
      <c r="W2058" s="1" t="str">
        <f t="shared" si="585"/>
        <v>100</v>
      </c>
      <c r="X2058" s="1">
        <f t="shared" si="586"/>
        <v>2</v>
      </c>
      <c r="Y2058" s="1">
        <f t="shared" si="587"/>
        <v>0</v>
      </c>
      <c r="Z2058" s="1" t="str">
        <f>VLOOKUP(BIN2DEC(MID(HEX2BIN(MID(H2058,3,2),8),2,5)),Codes!$E$1:$F$18,2)</f>
        <v>Normal</v>
      </c>
      <c r="AA2058" s="6" t="str">
        <f t="shared" si="588"/>
        <v>0</v>
      </c>
      <c r="AB2058" s="1">
        <f t="shared" si="589"/>
        <v>1</v>
      </c>
      <c r="AC2058" s="1" t="str">
        <f>VLOOKUP(BIN2DEC(RIGHT(HEX2BIN(MID(H2058,6,1),4),1)&amp;LEFT(HEX2BIN(MID(H2058,7,1),4),1)),Codes!$K$1:$L$5,2)</f>
        <v>S</v>
      </c>
      <c r="AD2058" s="1" t="str">
        <f>VLOOKUP(BIN2DEC(RIGHT(HEX2BIN(MID(H2058,7,1),4),3)&amp;LEFT(HEX2BIN(MID(H2058,8,1),4),2)),Codes!$H$2:$I$33,2)</f>
        <v>Kick</v>
      </c>
      <c r="AE2058" s="1" t="str">
        <f t="shared" si="590"/>
        <v>1</v>
      </c>
      <c r="AF2058" s="1" t="str">
        <f t="shared" si="591"/>
        <v>1</v>
      </c>
      <c r="AH2058" s="6">
        <f t="shared" si="592"/>
        <v>2</v>
      </c>
    </row>
    <row r="2059" spans="1:34">
      <c r="A2059" s="3" t="s">
        <v>3173</v>
      </c>
      <c r="B2059" s="1" t="s">
        <v>45</v>
      </c>
      <c r="C2059" s="6" t="s">
        <v>1796</v>
      </c>
      <c r="D2059" s="9" t="s">
        <v>479</v>
      </c>
      <c r="E2059" s="9" t="s">
        <v>212</v>
      </c>
      <c r="F2059" s="9" t="s">
        <v>3174</v>
      </c>
      <c r="G2059" s="9" t="s">
        <v>481</v>
      </c>
      <c r="H2059" s="9" t="s">
        <v>482</v>
      </c>
      <c r="J2059" s="6" t="str">
        <f t="shared" si="576"/>
        <v>001011</v>
      </c>
      <c r="K2059" s="1">
        <f t="shared" si="577"/>
        <v>0</v>
      </c>
      <c r="L2059" s="6" t="str">
        <f t="shared" si="578"/>
        <v>00000</v>
      </c>
      <c r="M2059" s="1">
        <f t="shared" si="579"/>
        <v>0</v>
      </c>
      <c r="N2059" s="6" t="str">
        <f t="shared" si="580"/>
        <v>00</v>
      </c>
      <c r="O2059" s="1">
        <f t="shared" si="581"/>
        <v>0</v>
      </c>
      <c r="P2059" s="1">
        <f>IF(HEX2DEC(LEFT(E2059,4))&gt;=32768,HEX2DEC(LEFT(E2059,4))-65536,HEX2DEC(LEFT(E2059,4)))/Codes!$N$2</f>
        <v>2.8</v>
      </c>
      <c r="Q2059" s="1">
        <f>IF(HEX2DEC(RIGHT(E2059,4))&gt;=32768,HEX2DEC(RIGHT(E2059,4))-65536,HEX2DEC(RIGHT(E2059,4)))/Codes!$N$2</f>
        <v>0</v>
      </c>
      <c r="R2059" s="1">
        <f>IF(HEX2DEC(LEFT(F2059,4))&gt;=32768,HEX2DEC(LEFT(F2059,4))-65536,HEX2DEC(LEFT(F2059,4)))/Codes!$N$2</f>
        <v>6.6</v>
      </c>
      <c r="S2059" s="1">
        <f>IF(HEX2DEC(RIGHT(F2059,4))&gt;=32768,HEX2DEC(RIGHT(F2059,4))-65536,HEX2DEC(RIGHT(F2059,4)))/Codes!$N$2</f>
        <v>8.4</v>
      </c>
      <c r="T2059" s="18">
        <f t="shared" si="582"/>
        <v>361</v>
      </c>
      <c r="U2059" s="1">
        <f t="shared" si="583"/>
        <v>100</v>
      </c>
      <c r="V2059" s="1">
        <f t="shared" si="584"/>
        <v>0</v>
      </c>
      <c r="W2059" s="1" t="str">
        <f t="shared" si="585"/>
        <v>100</v>
      </c>
      <c r="X2059" s="1">
        <f t="shared" si="586"/>
        <v>2</v>
      </c>
      <c r="Y2059" s="1">
        <f t="shared" si="587"/>
        <v>0</v>
      </c>
      <c r="Z2059" s="1" t="str">
        <f>VLOOKUP(BIN2DEC(MID(HEX2BIN(MID(H2059,3,2),8),2,5)),Codes!$E$1:$F$18,2)</f>
        <v>Grab</v>
      </c>
      <c r="AA2059" s="6" t="str">
        <f t="shared" si="588"/>
        <v>0</v>
      </c>
      <c r="AB2059" s="1">
        <f t="shared" si="589"/>
        <v>0</v>
      </c>
      <c r="AC2059" s="1" t="str">
        <f>VLOOKUP(BIN2DEC(RIGHT(HEX2BIN(MID(H2059,6,1),4),1)&amp;LEFT(HEX2BIN(MID(H2059,7,1),4),1)),Codes!$K$1:$L$5,2)</f>
        <v>M</v>
      </c>
      <c r="AD2059" s="1" t="str">
        <f>VLOOKUP(BIN2DEC(RIGHT(HEX2BIN(MID(H2059,7,1),4),3)&amp;LEFT(HEX2BIN(MID(H2059,8,1),4),2)),Codes!$H$2:$I$33,2)</f>
        <v>Kick</v>
      </c>
      <c r="AE2059" s="1" t="str">
        <f t="shared" si="590"/>
        <v>1</v>
      </c>
      <c r="AF2059" s="1" t="str">
        <f t="shared" si="591"/>
        <v>1</v>
      </c>
      <c r="AH2059" s="6">
        <f t="shared" si="592"/>
        <v>34</v>
      </c>
    </row>
    <row r="2060" spans="1:34">
      <c r="A2060" s="3" t="s">
        <v>3175</v>
      </c>
      <c r="B2060" s="1" t="s">
        <v>45</v>
      </c>
      <c r="C2060" s="6" t="s">
        <v>1796</v>
      </c>
      <c r="D2060" s="9" t="s">
        <v>484</v>
      </c>
      <c r="E2060" s="9" t="s">
        <v>212</v>
      </c>
      <c r="F2060" s="9" t="s">
        <v>3176</v>
      </c>
      <c r="G2060" s="9" t="s">
        <v>481</v>
      </c>
      <c r="H2060" s="9" t="s">
        <v>482</v>
      </c>
      <c r="J2060" s="6" t="str">
        <f t="shared" si="576"/>
        <v>001011</v>
      </c>
      <c r="K2060" s="1">
        <f t="shared" si="577"/>
        <v>1</v>
      </c>
      <c r="L2060" s="6" t="str">
        <f t="shared" si="578"/>
        <v>00000</v>
      </c>
      <c r="M2060" s="1">
        <f t="shared" si="579"/>
        <v>0</v>
      </c>
      <c r="N2060" s="6" t="str">
        <f t="shared" si="580"/>
        <v>00</v>
      </c>
      <c r="O2060" s="1">
        <f t="shared" si="581"/>
        <v>0</v>
      </c>
      <c r="P2060" s="1">
        <f>IF(HEX2DEC(LEFT(E2060,4))&gt;=32768,HEX2DEC(LEFT(E2060,4))-65536,HEX2DEC(LEFT(E2060,4)))/Codes!$N$2</f>
        <v>2.8</v>
      </c>
      <c r="Q2060" s="1">
        <f>IF(HEX2DEC(RIGHT(E2060,4))&gt;=32768,HEX2DEC(RIGHT(E2060,4))-65536,HEX2DEC(RIGHT(E2060,4)))/Codes!$N$2</f>
        <v>0</v>
      </c>
      <c r="R2060" s="1">
        <f>IF(HEX2DEC(LEFT(F2060,4))&gt;=32768,HEX2DEC(LEFT(F2060,4))-65536,HEX2DEC(LEFT(F2060,4)))/Codes!$N$2</f>
        <v>6.6</v>
      </c>
      <c r="S2060" s="1">
        <f>IF(HEX2DEC(RIGHT(F2060,4))&gt;=32768,HEX2DEC(RIGHT(F2060,4))-65536,HEX2DEC(RIGHT(F2060,4)))/Codes!$N$2</f>
        <v>2.4</v>
      </c>
      <c r="T2060" s="18">
        <f t="shared" si="582"/>
        <v>361</v>
      </c>
      <c r="U2060" s="1">
        <f t="shared" si="583"/>
        <v>100</v>
      </c>
      <c r="V2060" s="1">
        <f t="shared" si="584"/>
        <v>0</v>
      </c>
      <c r="W2060" s="1" t="str">
        <f t="shared" si="585"/>
        <v>100</v>
      </c>
      <c r="X2060" s="1">
        <f t="shared" si="586"/>
        <v>2</v>
      </c>
      <c r="Y2060" s="1">
        <f t="shared" si="587"/>
        <v>0</v>
      </c>
      <c r="Z2060" s="1" t="str">
        <f>VLOOKUP(BIN2DEC(MID(HEX2BIN(MID(H2060,3,2),8),2,5)),Codes!$E$1:$F$18,2)</f>
        <v>Grab</v>
      </c>
      <c r="AA2060" s="6" t="str">
        <f t="shared" si="588"/>
        <v>0</v>
      </c>
      <c r="AB2060" s="1">
        <f t="shared" si="589"/>
        <v>0</v>
      </c>
      <c r="AC2060" s="1" t="str">
        <f>VLOOKUP(BIN2DEC(RIGHT(HEX2BIN(MID(H2060,6,1),4),1)&amp;LEFT(HEX2BIN(MID(H2060,7,1),4),1)),Codes!$K$1:$L$5,2)</f>
        <v>M</v>
      </c>
      <c r="AD2060" s="1" t="str">
        <f>VLOOKUP(BIN2DEC(RIGHT(HEX2BIN(MID(H2060,7,1),4),3)&amp;LEFT(HEX2BIN(MID(H2060,8,1),4),2)),Codes!$H$2:$I$33,2)</f>
        <v>Kick</v>
      </c>
      <c r="AE2060" s="1" t="str">
        <f t="shared" si="590"/>
        <v>1</v>
      </c>
      <c r="AF2060" s="1" t="str">
        <f t="shared" si="591"/>
        <v>1</v>
      </c>
      <c r="AH2060" s="6">
        <f t="shared" si="592"/>
        <v>34</v>
      </c>
    </row>
    <row r="2061" spans="1:34">
      <c r="A2061" s="3" t="s">
        <v>3178</v>
      </c>
      <c r="B2061" s="1" t="s">
        <v>45</v>
      </c>
      <c r="C2061" s="6" t="s">
        <v>1797</v>
      </c>
      <c r="D2061" s="9" t="s">
        <v>479</v>
      </c>
      <c r="E2061" s="9" t="s">
        <v>824</v>
      </c>
      <c r="F2061" s="9" t="s">
        <v>3174</v>
      </c>
      <c r="G2061" s="9" t="s">
        <v>481</v>
      </c>
      <c r="H2061" s="9" t="s">
        <v>482</v>
      </c>
      <c r="J2061" s="6" t="str">
        <f t="shared" si="576"/>
        <v>001011</v>
      </c>
      <c r="K2061" s="1">
        <f t="shared" si="577"/>
        <v>0</v>
      </c>
      <c r="L2061" s="6" t="str">
        <f t="shared" si="578"/>
        <v>00000</v>
      </c>
      <c r="M2061" s="1">
        <f t="shared" si="579"/>
        <v>0</v>
      </c>
      <c r="N2061" s="6" t="str">
        <f t="shared" si="580"/>
        <v>00</v>
      </c>
      <c r="O2061" s="1">
        <f t="shared" si="581"/>
        <v>0</v>
      </c>
      <c r="P2061" s="1">
        <f>IF(HEX2DEC(LEFT(E2061,4))&gt;=32768,HEX2DEC(LEFT(E2061,4))-65536,HEX2DEC(LEFT(E2061,4)))/Codes!$N$2</f>
        <v>2</v>
      </c>
      <c r="Q2061" s="1">
        <f>IF(HEX2DEC(RIGHT(E2061,4))&gt;=32768,HEX2DEC(RIGHT(E2061,4))-65536,HEX2DEC(RIGHT(E2061,4)))/Codes!$N$2</f>
        <v>0</v>
      </c>
      <c r="R2061" s="1">
        <f>IF(HEX2DEC(LEFT(F2061,4))&gt;=32768,HEX2DEC(LEFT(F2061,4))-65536,HEX2DEC(LEFT(F2061,4)))/Codes!$N$2</f>
        <v>6.6</v>
      </c>
      <c r="S2061" s="1">
        <f>IF(HEX2DEC(RIGHT(F2061,4))&gt;=32768,HEX2DEC(RIGHT(F2061,4))-65536,HEX2DEC(RIGHT(F2061,4)))/Codes!$N$2</f>
        <v>8.4</v>
      </c>
      <c r="T2061" s="18">
        <f t="shared" si="582"/>
        <v>361</v>
      </c>
      <c r="U2061" s="1">
        <f t="shared" si="583"/>
        <v>100</v>
      </c>
      <c r="V2061" s="1">
        <f t="shared" si="584"/>
        <v>0</v>
      </c>
      <c r="W2061" s="1" t="str">
        <f t="shared" si="585"/>
        <v>100</v>
      </c>
      <c r="X2061" s="1">
        <f t="shared" si="586"/>
        <v>2</v>
      </c>
      <c r="Y2061" s="1">
        <f t="shared" si="587"/>
        <v>0</v>
      </c>
      <c r="Z2061" s="1" t="str">
        <f>VLOOKUP(BIN2DEC(MID(HEX2BIN(MID(H2061,3,2),8),2,5)),Codes!$E$1:$F$18,2)</f>
        <v>Grab</v>
      </c>
      <c r="AA2061" s="6" t="str">
        <f t="shared" si="588"/>
        <v>0</v>
      </c>
      <c r="AB2061" s="1">
        <f t="shared" si="589"/>
        <v>0</v>
      </c>
      <c r="AC2061" s="1" t="str">
        <f>VLOOKUP(BIN2DEC(RIGHT(HEX2BIN(MID(H2061,6,1),4),1)&amp;LEFT(HEX2BIN(MID(H2061,7,1),4),1)),Codes!$K$1:$L$5,2)</f>
        <v>M</v>
      </c>
      <c r="AD2061" s="1" t="str">
        <f>VLOOKUP(BIN2DEC(RIGHT(HEX2BIN(MID(H2061,7,1),4),3)&amp;LEFT(HEX2BIN(MID(H2061,8,1),4),2)),Codes!$H$2:$I$33,2)</f>
        <v>Kick</v>
      </c>
      <c r="AE2061" s="1" t="str">
        <f t="shared" si="590"/>
        <v>1</v>
      </c>
      <c r="AF2061" s="1" t="str">
        <f t="shared" si="591"/>
        <v>1</v>
      </c>
      <c r="AH2061" s="6">
        <f t="shared" si="592"/>
        <v>34</v>
      </c>
    </row>
    <row r="2062" spans="1:34">
      <c r="A2062" s="3" t="s">
        <v>3179</v>
      </c>
      <c r="B2062" s="1" t="s">
        <v>45</v>
      </c>
      <c r="C2062" s="6" t="s">
        <v>1797</v>
      </c>
      <c r="D2062" s="9" t="s">
        <v>484</v>
      </c>
      <c r="E2062" s="9" t="s">
        <v>824</v>
      </c>
      <c r="F2062" s="9" t="s">
        <v>3176</v>
      </c>
      <c r="G2062" s="9" t="s">
        <v>481</v>
      </c>
      <c r="H2062" s="9" t="s">
        <v>482</v>
      </c>
      <c r="J2062" s="6" t="str">
        <f t="shared" si="576"/>
        <v>001011</v>
      </c>
      <c r="K2062" s="1">
        <f t="shared" si="577"/>
        <v>1</v>
      </c>
      <c r="L2062" s="6" t="str">
        <f t="shared" si="578"/>
        <v>00000</v>
      </c>
      <c r="M2062" s="1">
        <f t="shared" si="579"/>
        <v>0</v>
      </c>
      <c r="N2062" s="6" t="str">
        <f t="shared" si="580"/>
        <v>00</v>
      </c>
      <c r="O2062" s="1">
        <f t="shared" si="581"/>
        <v>0</v>
      </c>
      <c r="P2062" s="1">
        <f>IF(HEX2DEC(LEFT(E2062,4))&gt;=32768,HEX2DEC(LEFT(E2062,4))-65536,HEX2DEC(LEFT(E2062,4)))/Codes!$N$2</f>
        <v>2</v>
      </c>
      <c r="Q2062" s="1">
        <f>IF(HEX2DEC(RIGHT(E2062,4))&gt;=32768,HEX2DEC(RIGHT(E2062,4))-65536,HEX2DEC(RIGHT(E2062,4)))/Codes!$N$2</f>
        <v>0</v>
      </c>
      <c r="R2062" s="1">
        <f>IF(HEX2DEC(LEFT(F2062,4))&gt;=32768,HEX2DEC(LEFT(F2062,4))-65536,HEX2DEC(LEFT(F2062,4)))/Codes!$N$2</f>
        <v>6.6</v>
      </c>
      <c r="S2062" s="1">
        <f>IF(HEX2DEC(RIGHT(F2062,4))&gt;=32768,HEX2DEC(RIGHT(F2062,4))-65536,HEX2DEC(RIGHT(F2062,4)))/Codes!$N$2</f>
        <v>2.4</v>
      </c>
      <c r="T2062" s="18">
        <f t="shared" si="582"/>
        <v>361</v>
      </c>
      <c r="U2062" s="1">
        <f t="shared" si="583"/>
        <v>100</v>
      </c>
      <c r="V2062" s="1">
        <f t="shared" si="584"/>
        <v>0</v>
      </c>
      <c r="W2062" s="1" t="str">
        <f t="shared" si="585"/>
        <v>100</v>
      </c>
      <c r="X2062" s="1">
        <f t="shared" si="586"/>
        <v>2</v>
      </c>
      <c r="Y2062" s="1">
        <f t="shared" si="587"/>
        <v>0</v>
      </c>
      <c r="Z2062" s="1" t="str">
        <f>VLOOKUP(BIN2DEC(MID(HEX2BIN(MID(H2062,3,2),8),2,5)),Codes!$E$1:$F$18,2)</f>
        <v>Grab</v>
      </c>
      <c r="AA2062" s="6" t="str">
        <f t="shared" si="588"/>
        <v>0</v>
      </c>
      <c r="AB2062" s="1">
        <f t="shared" si="589"/>
        <v>0</v>
      </c>
      <c r="AC2062" s="1" t="str">
        <f>VLOOKUP(BIN2DEC(RIGHT(HEX2BIN(MID(H2062,6,1),4),1)&amp;LEFT(HEX2BIN(MID(H2062,7,1),4),1)),Codes!$K$1:$L$5,2)</f>
        <v>M</v>
      </c>
      <c r="AD2062" s="1" t="str">
        <f>VLOOKUP(BIN2DEC(RIGHT(HEX2BIN(MID(H2062,7,1),4),3)&amp;LEFT(HEX2BIN(MID(H2062,8,1),4),2)),Codes!$H$2:$I$33,2)</f>
        <v>Kick</v>
      </c>
      <c r="AE2062" s="1" t="str">
        <f t="shared" si="590"/>
        <v>1</v>
      </c>
      <c r="AF2062" s="1" t="str">
        <f t="shared" si="591"/>
        <v>1</v>
      </c>
      <c r="AH2062" s="6">
        <f t="shared" si="592"/>
        <v>34</v>
      </c>
    </row>
    <row r="2063" spans="1:34">
      <c r="A2063" s="3" t="s">
        <v>3180</v>
      </c>
      <c r="B2063" s="1" t="s">
        <v>45</v>
      </c>
      <c r="C2063" s="6" t="s">
        <v>1797</v>
      </c>
      <c r="D2063" s="9" t="s">
        <v>494</v>
      </c>
      <c r="E2063" s="9" t="s">
        <v>824</v>
      </c>
      <c r="F2063" s="9" t="s">
        <v>3181</v>
      </c>
      <c r="G2063" s="9" t="s">
        <v>481</v>
      </c>
      <c r="H2063" s="9" t="s">
        <v>482</v>
      </c>
      <c r="J2063" s="6" t="str">
        <f t="shared" si="576"/>
        <v>001011</v>
      </c>
      <c r="K2063" s="1">
        <f t="shared" si="577"/>
        <v>2</v>
      </c>
      <c r="L2063" s="6" t="str">
        <f t="shared" si="578"/>
        <v>00000</v>
      </c>
      <c r="M2063" s="1">
        <f t="shared" si="579"/>
        <v>0</v>
      </c>
      <c r="N2063" s="6" t="str">
        <f t="shared" si="580"/>
        <v>00</v>
      </c>
      <c r="O2063" s="1">
        <f t="shared" si="581"/>
        <v>0</v>
      </c>
      <c r="P2063" s="1">
        <f>IF(HEX2DEC(LEFT(E2063,4))&gt;=32768,HEX2DEC(LEFT(E2063,4))-65536,HEX2DEC(LEFT(E2063,4)))/Codes!$N$2</f>
        <v>2</v>
      </c>
      <c r="Q2063" s="1">
        <f>IF(HEX2DEC(RIGHT(E2063,4))&gt;=32768,HEX2DEC(RIGHT(E2063,4))-65536,HEX2DEC(RIGHT(E2063,4)))/Codes!$N$2</f>
        <v>0</v>
      </c>
      <c r="R2063" s="1">
        <f>IF(HEX2DEC(LEFT(F2063,4))&gt;=32768,HEX2DEC(LEFT(F2063,4))-65536,HEX2DEC(LEFT(F2063,4)))/Codes!$N$2</f>
        <v>6.6</v>
      </c>
      <c r="S2063" s="1">
        <f>IF(HEX2DEC(RIGHT(F2063,4))&gt;=32768,HEX2DEC(RIGHT(F2063,4))-65536,HEX2DEC(RIGHT(F2063,4)))/Codes!$N$2</f>
        <v>-1.6</v>
      </c>
      <c r="T2063" s="18">
        <f t="shared" si="582"/>
        <v>361</v>
      </c>
      <c r="U2063" s="1">
        <f t="shared" si="583"/>
        <v>100</v>
      </c>
      <c r="V2063" s="1">
        <f t="shared" si="584"/>
        <v>0</v>
      </c>
      <c r="W2063" s="1" t="str">
        <f t="shared" si="585"/>
        <v>100</v>
      </c>
      <c r="X2063" s="1">
        <f t="shared" si="586"/>
        <v>2</v>
      </c>
      <c r="Y2063" s="1">
        <f t="shared" si="587"/>
        <v>0</v>
      </c>
      <c r="Z2063" s="1" t="str">
        <f>VLOOKUP(BIN2DEC(MID(HEX2BIN(MID(H2063,3,2),8),2,5)),Codes!$E$1:$F$18,2)</f>
        <v>Grab</v>
      </c>
      <c r="AA2063" s="6" t="str">
        <f t="shared" si="588"/>
        <v>0</v>
      </c>
      <c r="AB2063" s="1">
        <f t="shared" si="589"/>
        <v>0</v>
      </c>
      <c r="AC2063" s="1" t="str">
        <f>VLOOKUP(BIN2DEC(RIGHT(HEX2BIN(MID(H2063,6,1),4),1)&amp;LEFT(HEX2BIN(MID(H2063,7,1),4),1)),Codes!$K$1:$L$5,2)</f>
        <v>M</v>
      </c>
      <c r="AD2063" s="1" t="str">
        <f>VLOOKUP(BIN2DEC(RIGHT(HEX2BIN(MID(H2063,7,1),4),3)&amp;LEFT(HEX2BIN(MID(H2063,8,1),4),2)),Codes!$H$2:$I$33,2)</f>
        <v>Kick</v>
      </c>
      <c r="AE2063" s="1" t="str">
        <f t="shared" si="590"/>
        <v>1</v>
      </c>
      <c r="AF2063" s="1" t="str">
        <f t="shared" si="591"/>
        <v>1</v>
      </c>
      <c r="AH2063" s="6">
        <f t="shared" si="592"/>
        <v>34</v>
      </c>
    </row>
    <row r="2064" spans="1:34">
      <c r="A2064" s="3" t="s">
        <v>3183</v>
      </c>
      <c r="B2064" s="1" t="s">
        <v>45</v>
      </c>
      <c r="C2064" s="6" t="s">
        <v>530</v>
      </c>
      <c r="D2064" s="9" t="s">
        <v>1810</v>
      </c>
      <c r="E2064" s="9" t="s">
        <v>1811</v>
      </c>
      <c r="F2064" s="9" t="s">
        <v>433</v>
      </c>
      <c r="G2064" s="9" t="s">
        <v>501</v>
      </c>
      <c r="H2064" s="9" t="s">
        <v>259</v>
      </c>
      <c r="J2064" s="6" t="str">
        <f t="shared" si="576"/>
        <v>001011</v>
      </c>
      <c r="K2064" s="1">
        <f t="shared" si="577"/>
        <v>0</v>
      </c>
      <c r="L2064" s="6" t="str">
        <f t="shared" si="578"/>
        <v>00010</v>
      </c>
      <c r="M2064" s="1">
        <f t="shared" si="579"/>
        <v>279</v>
      </c>
      <c r="N2064" s="6" t="str">
        <f t="shared" si="580"/>
        <v>00</v>
      </c>
      <c r="O2064" s="1">
        <f t="shared" si="581"/>
        <v>3</v>
      </c>
      <c r="P2064" s="1">
        <f>IF(HEX2DEC(LEFT(E2064,4))&gt;=32768,HEX2DEC(LEFT(E2064,4))-65536,HEX2DEC(LEFT(E2064,4)))/Codes!$N$2</f>
        <v>6.4</v>
      </c>
      <c r="Q2064" s="1">
        <f>IF(HEX2DEC(RIGHT(E2064,4))&gt;=32768,HEX2DEC(RIGHT(E2064,4))-65536,HEX2DEC(RIGHT(E2064,4)))/Codes!$N$2</f>
        <v>3.2</v>
      </c>
      <c r="R2064" s="1">
        <f>IF(HEX2DEC(LEFT(F2064,4))&gt;=32768,HEX2DEC(LEFT(F2064,4))-65536,HEX2DEC(LEFT(F2064,4)))/Codes!$N$2</f>
        <v>1.6</v>
      </c>
      <c r="S2064" s="1">
        <f>IF(HEX2DEC(RIGHT(F2064,4))&gt;=32768,HEX2DEC(RIGHT(F2064,4))-65536,HEX2DEC(RIGHT(F2064,4)))/Codes!$N$2</f>
        <v>0</v>
      </c>
      <c r="T2064" s="18">
        <f t="shared" si="582"/>
        <v>80</v>
      </c>
      <c r="U2064" s="1">
        <f t="shared" si="583"/>
        <v>100</v>
      </c>
      <c r="V2064" s="1">
        <f t="shared" si="584"/>
        <v>134</v>
      </c>
      <c r="W2064" s="1" t="str">
        <f t="shared" si="585"/>
        <v>100</v>
      </c>
      <c r="X2064" s="1">
        <f t="shared" si="586"/>
        <v>1</v>
      </c>
      <c r="Y2064" s="1">
        <f t="shared" si="587"/>
        <v>0</v>
      </c>
      <c r="Z2064" s="1" t="str">
        <f>VLOOKUP(BIN2DEC(MID(HEX2BIN(MID(H2064,3,2),8),2,5)),Codes!$E$1:$F$18,2)</f>
        <v>Normal</v>
      </c>
      <c r="AA2064" s="6" t="str">
        <f t="shared" si="588"/>
        <v>0</v>
      </c>
      <c r="AB2064" s="1">
        <f t="shared" si="589"/>
        <v>0</v>
      </c>
      <c r="AC2064" s="1" t="str">
        <f>VLOOKUP(BIN2DEC(RIGHT(HEX2BIN(MID(H2064,6,1),4),1)&amp;LEFT(HEX2BIN(MID(H2064,7,1),4),1)),Codes!$K$1:$L$5,2)</f>
        <v>S</v>
      </c>
      <c r="AD2064" s="1" t="str">
        <f>VLOOKUP(BIN2DEC(RIGHT(HEX2BIN(MID(H2064,7,1),4),3)&amp;LEFT(HEX2BIN(MID(H2064,8,1),4),2)),Codes!$H$2:$I$33,2)</f>
        <v>Punch</v>
      </c>
      <c r="AE2064" s="1" t="str">
        <f t="shared" si="590"/>
        <v>1</v>
      </c>
      <c r="AF2064" s="1" t="str">
        <f t="shared" si="591"/>
        <v>1</v>
      </c>
      <c r="AH2064" s="6">
        <f t="shared" si="592"/>
        <v>1</v>
      </c>
    </row>
    <row r="2065" spans="1:34">
      <c r="A2065" s="3" t="s">
        <v>3194</v>
      </c>
      <c r="B2065" s="1" t="s">
        <v>45</v>
      </c>
      <c r="C2065" s="6" t="s">
        <v>1814</v>
      </c>
      <c r="D2065" s="9" t="s">
        <v>1815</v>
      </c>
      <c r="E2065" s="9" t="s">
        <v>1816</v>
      </c>
      <c r="F2065" s="9" t="s">
        <v>91</v>
      </c>
      <c r="G2065" s="9" t="s">
        <v>1817</v>
      </c>
      <c r="H2065" s="9" t="s">
        <v>152</v>
      </c>
      <c r="J2065" s="6" t="str">
        <f t="shared" si="576"/>
        <v>001011</v>
      </c>
      <c r="K2065" s="1">
        <f t="shared" si="577"/>
        <v>0</v>
      </c>
      <c r="L2065" s="6" t="str">
        <f t="shared" si="578"/>
        <v>00000</v>
      </c>
      <c r="M2065" s="1">
        <f t="shared" si="579"/>
        <v>4</v>
      </c>
      <c r="N2065" s="6" t="str">
        <f t="shared" si="580"/>
        <v>10</v>
      </c>
      <c r="O2065" s="1">
        <f t="shared" si="581"/>
        <v>8</v>
      </c>
      <c r="P2065" s="1">
        <f>IF(HEX2DEC(LEFT(E2065,4))&gt;=32768,HEX2DEC(LEFT(E2065,4))-65536,HEX2DEC(LEFT(E2065,4)))/Codes!$N$2</f>
        <v>6.7560000000000002</v>
      </c>
      <c r="Q2065" s="1">
        <f>IF(HEX2DEC(RIGHT(E2065,4))&gt;=32768,HEX2DEC(RIGHT(E2065,4))-65536,HEX2DEC(RIGHT(E2065,4)))/Codes!$N$2</f>
        <v>0</v>
      </c>
      <c r="R2065" s="1">
        <f>IF(HEX2DEC(LEFT(F2065,4))&gt;=32768,HEX2DEC(LEFT(F2065,4))-65536,HEX2DEC(LEFT(F2065,4)))/Codes!$N$2</f>
        <v>0</v>
      </c>
      <c r="S2065" s="1">
        <f>IF(HEX2DEC(RIGHT(F2065,4))&gt;=32768,HEX2DEC(RIGHT(F2065,4))-65536,HEX2DEC(RIGHT(F2065,4)))/Codes!$N$2</f>
        <v>0</v>
      </c>
      <c r="T2065" s="18">
        <f t="shared" si="582"/>
        <v>361</v>
      </c>
      <c r="U2065" s="1">
        <f t="shared" si="583"/>
        <v>100</v>
      </c>
      <c r="V2065" s="1">
        <f t="shared" si="584"/>
        <v>0</v>
      </c>
      <c r="W2065" s="1" t="str">
        <f t="shared" si="585"/>
        <v>100</v>
      </c>
      <c r="X2065" s="1">
        <f t="shared" si="586"/>
        <v>0</v>
      </c>
      <c r="Y2065" s="1">
        <f t="shared" si="587"/>
        <v>20</v>
      </c>
      <c r="Z2065" s="1" t="str">
        <f>VLOOKUP(BIN2DEC(MID(HEX2BIN(MID(H2065,3,2),8),2,5)),Codes!$E$1:$F$18,2)</f>
        <v>Normal</v>
      </c>
      <c r="AA2065" s="6" t="str">
        <f t="shared" si="588"/>
        <v>0</v>
      </c>
      <c r="AB2065" s="1">
        <f t="shared" si="589"/>
        <v>0</v>
      </c>
      <c r="AC2065" s="1" t="str">
        <f>VLOOKUP(BIN2DEC(RIGHT(HEX2BIN(MID(H2065,6,1),4),1)&amp;LEFT(HEX2BIN(MID(H2065,7,1),4),1)),Codes!$K$1:$L$5,2)</f>
        <v>M</v>
      </c>
      <c r="AD2065" s="1" t="str">
        <f>VLOOKUP(BIN2DEC(RIGHT(HEX2BIN(MID(H2065,7,1),4),3)&amp;LEFT(HEX2BIN(MID(H2065,8,1),4),2)),Codes!$H$2:$I$33,2)</f>
        <v>Punch</v>
      </c>
      <c r="AE2065" s="1" t="str">
        <f t="shared" si="590"/>
        <v>1</v>
      </c>
      <c r="AF2065" s="1" t="str">
        <f t="shared" si="591"/>
        <v>1</v>
      </c>
      <c r="AH2065" s="6">
        <f t="shared" si="592"/>
        <v>33</v>
      </c>
    </row>
    <row r="2066" spans="1:34">
      <c r="A2066" s="3" t="s">
        <v>1995</v>
      </c>
      <c r="B2066" s="1" t="s">
        <v>79</v>
      </c>
      <c r="D2066" s="9" t="s">
        <v>853</v>
      </c>
      <c r="E2066" s="9" t="s">
        <v>854</v>
      </c>
      <c r="F2066" s="9" t="s">
        <v>91</v>
      </c>
      <c r="G2066" s="9" t="s">
        <v>855</v>
      </c>
      <c r="H2066" s="9" t="s">
        <v>526</v>
      </c>
      <c r="J2066" s="6" t="str">
        <f t="shared" si="576"/>
        <v>001011</v>
      </c>
      <c r="K2066" s="1">
        <f t="shared" si="577"/>
        <v>0</v>
      </c>
      <c r="L2066" s="6" t="str">
        <f t="shared" si="578"/>
        <v>00000</v>
      </c>
      <c r="M2066" s="1">
        <f t="shared" si="579"/>
        <v>0</v>
      </c>
      <c r="N2066" s="6" t="str">
        <f t="shared" si="580"/>
        <v>00</v>
      </c>
      <c r="O2066" s="1">
        <f t="shared" si="581"/>
        <v>8</v>
      </c>
      <c r="P2066" s="1">
        <f>IF(HEX2DEC(LEFT(E2066,4))&gt;=32768,HEX2DEC(LEFT(E2066,4))-65536,HEX2DEC(LEFT(E2066,4)))/Codes!$N$2</f>
        <v>5.12</v>
      </c>
      <c r="Q2066" s="1">
        <f>IF(HEX2DEC(RIGHT(E2066,4))&gt;=32768,HEX2DEC(RIGHT(E2066,4))-65536,HEX2DEC(RIGHT(E2066,4)))/Codes!$N$2</f>
        <v>0</v>
      </c>
      <c r="R2066" s="1">
        <f>IF(HEX2DEC(LEFT(F2066,4))&gt;=32768,HEX2DEC(LEFT(F2066,4))-65536,HEX2DEC(LEFT(F2066,4)))/Codes!$N$2</f>
        <v>0</v>
      </c>
      <c r="S2066" s="1">
        <f>IF(HEX2DEC(RIGHT(F2066,4))&gt;=32768,HEX2DEC(RIGHT(F2066,4))-65536,HEX2DEC(RIGHT(F2066,4)))/Codes!$N$2</f>
        <v>0</v>
      </c>
      <c r="T2066" s="18">
        <f t="shared" si="582"/>
        <v>70</v>
      </c>
      <c r="U2066" s="1">
        <f t="shared" si="583"/>
        <v>70</v>
      </c>
      <c r="V2066" s="1">
        <f t="shared" si="584"/>
        <v>0</v>
      </c>
      <c r="W2066" s="1" t="str">
        <f t="shared" si="585"/>
        <v>100</v>
      </c>
      <c r="X2066" s="1">
        <f t="shared" si="586"/>
        <v>3</v>
      </c>
      <c r="Y2066" s="1">
        <f t="shared" si="587"/>
        <v>70</v>
      </c>
      <c r="Z2066" s="1" t="str">
        <f>VLOOKUP(BIN2DEC(MID(HEX2BIN(MID(H2066,3,2),8),2,5)),Codes!$E$1:$F$18,2)</f>
        <v>Normal</v>
      </c>
      <c r="AA2066" s="6" t="str">
        <f t="shared" si="588"/>
        <v>0</v>
      </c>
      <c r="AB2066" s="1">
        <f t="shared" si="589"/>
        <v>0</v>
      </c>
      <c r="AC2066" s="1" t="str">
        <f>VLOOKUP(BIN2DEC(RIGHT(HEX2BIN(MID(H2066,6,1),4),1)&amp;LEFT(HEX2BIN(MID(H2066,7,1),4),1)),Codes!$K$1:$L$5,2)</f>
        <v>L</v>
      </c>
      <c r="AD2066" s="1" t="str">
        <f>VLOOKUP(BIN2DEC(RIGHT(HEX2BIN(MID(H2066,7,1),4),3)&amp;LEFT(HEX2BIN(MID(H2066,8,1),4),2)),Codes!$H$2:$I$33,2)</f>
        <v>Kick</v>
      </c>
      <c r="AE2066" s="1" t="str">
        <f t="shared" si="590"/>
        <v>1</v>
      </c>
      <c r="AF2066" s="1" t="str">
        <f t="shared" si="591"/>
        <v>1</v>
      </c>
      <c r="AH2066" s="6">
        <f t="shared" si="592"/>
        <v>66</v>
      </c>
    </row>
    <row r="2067" spans="1:34">
      <c r="A2067" s="3" t="s">
        <v>1996</v>
      </c>
      <c r="B2067" s="1" t="s">
        <v>79</v>
      </c>
      <c r="D2067" s="9" t="s">
        <v>857</v>
      </c>
      <c r="E2067" s="9" t="s">
        <v>232</v>
      </c>
      <c r="F2067" s="9" t="s">
        <v>858</v>
      </c>
      <c r="G2067" s="9" t="s">
        <v>859</v>
      </c>
      <c r="H2067" s="9" t="s">
        <v>860</v>
      </c>
      <c r="J2067" s="6" t="str">
        <f t="shared" si="576"/>
        <v>001011</v>
      </c>
      <c r="K2067" s="1">
        <f t="shared" si="577"/>
        <v>0</v>
      </c>
      <c r="L2067" s="6" t="str">
        <f t="shared" si="578"/>
        <v>00000</v>
      </c>
      <c r="M2067" s="1">
        <f t="shared" si="579"/>
        <v>4</v>
      </c>
      <c r="N2067" s="6" t="str">
        <f t="shared" si="580"/>
        <v>10</v>
      </c>
      <c r="O2067" s="1">
        <f t="shared" si="581"/>
        <v>6</v>
      </c>
      <c r="P2067" s="1">
        <f>IF(HEX2DEC(LEFT(E2067,4))&gt;=32768,HEX2DEC(LEFT(E2067,4))-65536,HEX2DEC(LEFT(E2067,4)))/Codes!$N$2</f>
        <v>4.8</v>
      </c>
      <c r="Q2067" s="1">
        <f>IF(HEX2DEC(RIGHT(E2067,4))&gt;=32768,HEX2DEC(RIGHT(E2067,4))-65536,HEX2DEC(RIGHT(E2067,4)))/Codes!$N$2</f>
        <v>0</v>
      </c>
      <c r="R2067" s="1">
        <f>IF(HEX2DEC(LEFT(F2067,4))&gt;=32768,HEX2DEC(LEFT(F2067,4))-65536,HEX2DEC(LEFT(F2067,4)))/Codes!$N$2</f>
        <v>2.7280000000000002</v>
      </c>
      <c r="S2067" s="1">
        <f>IF(HEX2DEC(RIGHT(F2067,4))&gt;=32768,HEX2DEC(RIGHT(F2067,4))-65536,HEX2DEC(RIGHT(F2067,4)))/Codes!$N$2</f>
        <v>0</v>
      </c>
      <c r="T2067" s="18">
        <f t="shared" si="582"/>
        <v>361</v>
      </c>
      <c r="U2067" s="1">
        <f t="shared" si="583"/>
        <v>100</v>
      </c>
      <c r="V2067" s="1">
        <f t="shared" si="584"/>
        <v>0</v>
      </c>
      <c r="W2067" s="1" t="str">
        <f t="shared" si="585"/>
        <v>010</v>
      </c>
      <c r="X2067" s="1">
        <f t="shared" si="586"/>
        <v>0</v>
      </c>
      <c r="Y2067" s="1">
        <f t="shared" si="587"/>
        <v>30</v>
      </c>
      <c r="Z2067" s="1" t="str">
        <f>VLOOKUP(BIN2DEC(MID(HEX2BIN(MID(H2067,3,2),8),2,5)),Codes!$E$1:$F$18,2)</f>
        <v>Normal</v>
      </c>
      <c r="AA2067" s="6" t="str">
        <f t="shared" si="588"/>
        <v>0</v>
      </c>
      <c r="AB2067" s="1">
        <f t="shared" si="589"/>
        <v>0</v>
      </c>
      <c r="AC2067" s="1" t="str">
        <f>VLOOKUP(BIN2DEC(RIGHT(HEX2BIN(MID(H2067,6,1),4),1)&amp;LEFT(HEX2BIN(MID(H2067,7,1),4),1)),Codes!$K$1:$L$5,2)</f>
        <v>M</v>
      </c>
      <c r="AD2067" s="1" t="str">
        <f>VLOOKUP(BIN2DEC(RIGHT(HEX2BIN(MID(H2067,7,1),4),3)&amp;LEFT(HEX2BIN(MID(H2067,8,1),4),2)),Codes!$H$2:$I$33,2)</f>
        <v>Punch</v>
      </c>
      <c r="AE2067" s="1" t="str">
        <f t="shared" si="590"/>
        <v>1</v>
      </c>
      <c r="AF2067" s="1" t="str">
        <f t="shared" si="591"/>
        <v>1</v>
      </c>
      <c r="AH2067" s="6">
        <f t="shared" si="592"/>
        <v>33</v>
      </c>
    </row>
    <row r="2068" spans="1:34">
      <c r="A2068" s="3" t="s">
        <v>1502</v>
      </c>
      <c r="B2068" s="1" t="s">
        <v>79</v>
      </c>
      <c r="C2068" s="6" t="s">
        <v>1512</v>
      </c>
      <c r="D2068" s="9" t="s">
        <v>1503</v>
      </c>
      <c r="E2068" s="9" t="s">
        <v>448</v>
      </c>
      <c r="F2068" s="9" t="s">
        <v>91</v>
      </c>
      <c r="G2068" s="9" t="s">
        <v>1504</v>
      </c>
      <c r="H2068" s="9" t="s">
        <v>1505</v>
      </c>
      <c r="J2068" s="6" t="str">
        <f t="shared" si="576"/>
        <v>001011</v>
      </c>
      <c r="K2068" s="1">
        <f t="shared" si="577"/>
        <v>0</v>
      </c>
      <c r="L2068" s="6" t="str">
        <f t="shared" si="578"/>
        <v>00000</v>
      </c>
      <c r="M2068" s="1">
        <f t="shared" si="579"/>
        <v>42</v>
      </c>
      <c r="N2068" s="6" t="str">
        <f t="shared" si="580"/>
        <v>00</v>
      </c>
      <c r="O2068" s="1">
        <f t="shared" si="581"/>
        <v>10</v>
      </c>
      <c r="P2068" s="1">
        <f>IF(HEX2DEC(LEFT(E2068,4))&gt;=32768,HEX2DEC(LEFT(E2068,4))-65536,HEX2DEC(LEFT(E2068,4)))/Codes!$N$2</f>
        <v>6.4</v>
      </c>
      <c r="Q2068" s="1">
        <f>IF(HEX2DEC(RIGHT(E2068,4))&gt;=32768,HEX2DEC(RIGHT(E2068,4))-65536,HEX2DEC(RIGHT(E2068,4)))/Codes!$N$2</f>
        <v>0</v>
      </c>
      <c r="R2068" s="1">
        <f>IF(HEX2DEC(LEFT(F2068,4))&gt;=32768,HEX2DEC(LEFT(F2068,4))-65536,HEX2DEC(LEFT(F2068,4)))/Codes!$N$2</f>
        <v>0</v>
      </c>
      <c r="S2068" s="1">
        <f>IF(HEX2DEC(RIGHT(F2068,4))&gt;=32768,HEX2DEC(RIGHT(F2068,4))-65536,HEX2DEC(RIGHT(F2068,4)))/Codes!$N$2</f>
        <v>0</v>
      </c>
      <c r="T2068" s="18">
        <f t="shared" si="582"/>
        <v>110</v>
      </c>
      <c r="U2068" s="1">
        <f t="shared" si="583"/>
        <v>80</v>
      </c>
      <c r="V2068" s="1">
        <f t="shared" si="584"/>
        <v>0</v>
      </c>
      <c r="W2068" s="1" t="str">
        <f t="shared" si="585"/>
        <v>100</v>
      </c>
      <c r="X2068" s="1">
        <f t="shared" si="586"/>
        <v>0</v>
      </c>
      <c r="Y2068" s="1">
        <f t="shared" si="587"/>
        <v>30</v>
      </c>
      <c r="Z2068" s="1" t="str">
        <f>VLOOKUP(BIN2DEC(MID(HEX2BIN(MID(H2068,3,2),8),2,5)),Codes!$E$1:$F$18,2)</f>
        <v>Reverse</v>
      </c>
      <c r="AA2068" s="6" t="str">
        <f t="shared" si="588"/>
        <v>0</v>
      </c>
      <c r="AB2068" s="1">
        <f t="shared" si="589"/>
        <v>4</v>
      </c>
      <c r="AC2068" s="1" t="str">
        <f>VLOOKUP(BIN2DEC(RIGHT(HEX2BIN(MID(H2068,6,1),4),1)&amp;LEFT(HEX2BIN(MID(H2068,7,1),4),1)),Codes!$K$1:$L$5,2)</f>
        <v>M</v>
      </c>
      <c r="AD2068" s="1" t="str">
        <f>VLOOKUP(BIN2DEC(RIGHT(HEX2BIN(MID(H2068,7,1),4),3)&amp;LEFT(HEX2BIN(MID(H2068,8,1),4),2)),Codes!$H$2:$I$33,2)</f>
        <v>Burn</v>
      </c>
      <c r="AE2068" s="1" t="str">
        <f t="shared" si="590"/>
        <v>1</v>
      </c>
      <c r="AF2068" s="1" t="str">
        <f t="shared" si="591"/>
        <v>1</v>
      </c>
      <c r="AH2068" s="6">
        <f t="shared" si="592"/>
        <v>40</v>
      </c>
    </row>
    <row r="2069" spans="1:34">
      <c r="A2069" s="3" t="s">
        <v>1506</v>
      </c>
      <c r="B2069" s="1" t="s">
        <v>79</v>
      </c>
      <c r="C2069" s="6" t="s">
        <v>1512</v>
      </c>
      <c r="D2069" s="9" t="s">
        <v>1507</v>
      </c>
      <c r="E2069" s="9" t="s">
        <v>448</v>
      </c>
      <c r="F2069" s="9" t="s">
        <v>246</v>
      </c>
      <c r="G2069" s="9" t="s">
        <v>1504</v>
      </c>
      <c r="H2069" s="9" t="s">
        <v>1505</v>
      </c>
      <c r="J2069" s="6" t="str">
        <f t="shared" si="576"/>
        <v>001011</v>
      </c>
      <c r="K2069" s="1">
        <f t="shared" si="577"/>
        <v>1</v>
      </c>
      <c r="L2069" s="6" t="str">
        <f t="shared" si="578"/>
        <v>00000</v>
      </c>
      <c r="M2069" s="1">
        <f t="shared" si="579"/>
        <v>42</v>
      </c>
      <c r="N2069" s="6" t="str">
        <f t="shared" si="580"/>
        <v>00</v>
      </c>
      <c r="O2069" s="1">
        <f t="shared" si="581"/>
        <v>8</v>
      </c>
      <c r="P2069" s="1">
        <f>IF(HEX2DEC(LEFT(E2069,4))&gt;=32768,HEX2DEC(LEFT(E2069,4))-65536,HEX2DEC(LEFT(E2069,4)))/Codes!$N$2</f>
        <v>6.4</v>
      </c>
      <c r="Q2069" s="1">
        <f>IF(HEX2DEC(RIGHT(E2069,4))&gt;=32768,HEX2DEC(RIGHT(E2069,4))-65536,HEX2DEC(RIGHT(E2069,4)))/Codes!$N$2</f>
        <v>0</v>
      </c>
      <c r="R2069" s="1">
        <f>IF(HEX2DEC(LEFT(F2069,4))&gt;=32768,HEX2DEC(LEFT(F2069,4))-65536,HEX2DEC(LEFT(F2069,4)))/Codes!$N$2</f>
        <v>0</v>
      </c>
      <c r="S2069" s="1">
        <f>IF(HEX2DEC(RIGHT(F2069,4))&gt;=32768,HEX2DEC(RIGHT(F2069,4))-65536,HEX2DEC(RIGHT(F2069,4)))/Codes!$N$2</f>
        <v>7.2</v>
      </c>
      <c r="T2069" s="18">
        <f t="shared" si="582"/>
        <v>110</v>
      </c>
      <c r="U2069" s="1">
        <f t="shared" si="583"/>
        <v>80</v>
      </c>
      <c r="V2069" s="1">
        <f t="shared" si="584"/>
        <v>0</v>
      </c>
      <c r="W2069" s="1" t="str">
        <f t="shared" si="585"/>
        <v>100</v>
      </c>
      <c r="X2069" s="1">
        <f t="shared" si="586"/>
        <v>0</v>
      </c>
      <c r="Y2069" s="1">
        <f t="shared" si="587"/>
        <v>30</v>
      </c>
      <c r="Z2069" s="1" t="str">
        <f>VLOOKUP(BIN2DEC(MID(HEX2BIN(MID(H2069,3,2),8),2,5)),Codes!$E$1:$F$18,2)</f>
        <v>Reverse</v>
      </c>
      <c r="AA2069" s="6" t="str">
        <f t="shared" si="588"/>
        <v>0</v>
      </c>
      <c r="AB2069" s="1">
        <f t="shared" si="589"/>
        <v>4</v>
      </c>
      <c r="AC2069" s="1" t="str">
        <f>VLOOKUP(BIN2DEC(RIGHT(HEX2BIN(MID(H2069,6,1),4),1)&amp;LEFT(HEX2BIN(MID(H2069,7,1),4),1)),Codes!$K$1:$L$5,2)</f>
        <v>M</v>
      </c>
      <c r="AD2069" s="1" t="str">
        <f>VLOOKUP(BIN2DEC(RIGHT(HEX2BIN(MID(H2069,7,1),4),3)&amp;LEFT(HEX2BIN(MID(H2069,8,1),4),2)),Codes!$H$2:$I$33,2)</f>
        <v>Burn</v>
      </c>
      <c r="AE2069" s="1" t="str">
        <f t="shared" si="590"/>
        <v>1</v>
      </c>
      <c r="AF2069" s="1" t="str">
        <f t="shared" si="591"/>
        <v>1</v>
      </c>
      <c r="AH2069" s="6">
        <f t="shared" si="592"/>
        <v>40</v>
      </c>
    </row>
    <row r="2070" spans="1:34">
      <c r="A2070" s="3" t="s">
        <v>1508</v>
      </c>
      <c r="B2070" s="1" t="s">
        <v>79</v>
      </c>
      <c r="C2070" s="6" t="s">
        <v>1513</v>
      </c>
      <c r="D2070" s="9" t="s">
        <v>1509</v>
      </c>
      <c r="E2070" s="9" t="s">
        <v>448</v>
      </c>
      <c r="F2070" s="9" t="s">
        <v>91</v>
      </c>
      <c r="G2070" s="9" t="s">
        <v>1504</v>
      </c>
      <c r="H2070" s="9" t="s">
        <v>1505</v>
      </c>
      <c r="J2070" s="6" t="str">
        <f t="shared" si="576"/>
        <v>001011</v>
      </c>
      <c r="K2070" s="1">
        <f t="shared" si="577"/>
        <v>0</v>
      </c>
      <c r="L2070" s="6" t="str">
        <f t="shared" si="578"/>
        <v>00000</v>
      </c>
      <c r="M2070" s="1">
        <f t="shared" si="579"/>
        <v>42</v>
      </c>
      <c r="N2070" s="6" t="str">
        <f t="shared" si="580"/>
        <v>00</v>
      </c>
      <c r="O2070" s="1">
        <f t="shared" si="581"/>
        <v>9</v>
      </c>
      <c r="P2070" s="1">
        <f>IF(HEX2DEC(LEFT(E2070,4))&gt;=32768,HEX2DEC(LEFT(E2070,4))-65536,HEX2DEC(LEFT(E2070,4)))/Codes!$N$2</f>
        <v>6.4</v>
      </c>
      <c r="Q2070" s="1">
        <f>IF(HEX2DEC(RIGHT(E2070,4))&gt;=32768,HEX2DEC(RIGHT(E2070,4))-65536,HEX2DEC(RIGHT(E2070,4)))/Codes!$N$2</f>
        <v>0</v>
      </c>
      <c r="R2070" s="1">
        <f>IF(HEX2DEC(LEFT(F2070,4))&gt;=32768,HEX2DEC(LEFT(F2070,4))-65536,HEX2DEC(LEFT(F2070,4)))/Codes!$N$2</f>
        <v>0</v>
      </c>
      <c r="S2070" s="1">
        <f>IF(HEX2DEC(RIGHT(F2070,4))&gt;=32768,HEX2DEC(RIGHT(F2070,4))-65536,HEX2DEC(RIGHT(F2070,4)))/Codes!$N$2</f>
        <v>0</v>
      </c>
      <c r="T2070" s="18">
        <f t="shared" si="582"/>
        <v>110</v>
      </c>
      <c r="U2070" s="1">
        <f t="shared" si="583"/>
        <v>80</v>
      </c>
      <c r="V2070" s="1">
        <f t="shared" si="584"/>
        <v>0</v>
      </c>
      <c r="W2070" s="1" t="str">
        <f t="shared" si="585"/>
        <v>100</v>
      </c>
      <c r="X2070" s="1">
        <f t="shared" si="586"/>
        <v>0</v>
      </c>
      <c r="Y2070" s="1">
        <f t="shared" si="587"/>
        <v>30</v>
      </c>
      <c r="Z2070" s="1" t="str">
        <f>VLOOKUP(BIN2DEC(MID(HEX2BIN(MID(H2070,3,2),8),2,5)),Codes!$E$1:$F$18,2)</f>
        <v>Reverse</v>
      </c>
      <c r="AA2070" s="6" t="str">
        <f t="shared" si="588"/>
        <v>0</v>
      </c>
      <c r="AB2070" s="1">
        <f t="shared" si="589"/>
        <v>4</v>
      </c>
      <c r="AC2070" s="1" t="str">
        <f>VLOOKUP(BIN2DEC(RIGHT(HEX2BIN(MID(H2070,6,1),4),1)&amp;LEFT(HEX2BIN(MID(H2070,7,1),4),1)),Codes!$K$1:$L$5,2)</f>
        <v>M</v>
      </c>
      <c r="AD2070" s="1" t="str">
        <f>VLOOKUP(BIN2DEC(RIGHT(HEX2BIN(MID(H2070,7,1),4),3)&amp;LEFT(HEX2BIN(MID(H2070,8,1),4),2)),Codes!$H$2:$I$33,2)</f>
        <v>Burn</v>
      </c>
      <c r="AE2070" s="1" t="str">
        <f t="shared" si="590"/>
        <v>1</v>
      </c>
      <c r="AF2070" s="1" t="str">
        <f t="shared" si="591"/>
        <v>1</v>
      </c>
      <c r="AH2070" s="6">
        <f t="shared" si="592"/>
        <v>40</v>
      </c>
    </row>
    <row r="2071" spans="1:34">
      <c r="A2071" s="3" t="s">
        <v>1510</v>
      </c>
      <c r="B2071" s="1" t="s">
        <v>79</v>
      </c>
      <c r="C2071" s="6" t="s">
        <v>1513</v>
      </c>
      <c r="D2071" s="9" t="s">
        <v>1511</v>
      </c>
      <c r="E2071" s="9" t="s">
        <v>448</v>
      </c>
      <c r="F2071" s="9" t="s">
        <v>246</v>
      </c>
      <c r="G2071" s="9" t="s">
        <v>1504</v>
      </c>
      <c r="H2071" s="9" t="s">
        <v>1505</v>
      </c>
      <c r="J2071" s="6" t="str">
        <f t="shared" si="576"/>
        <v>001011</v>
      </c>
      <c r="K2071" s="1">
        <f t="shared" si="577"/>
        <v>1</v>
      </c>
      <c r="L2071" s="6" t="str">
        <f t="shared" si="578"/>
        <v>00000</v>
      </c>
      <c r="M2071" s="1">
        <f t="shared" si="579"/>
        <v>42</v>
      </c>
      <c r="N2071" s="6" t="str">
        <f t="shared" si="580"/>
        <v>00</v>
      </c>
      <c r="O2071" s="1">
        <f t="shared" si="581"/>
        <v>7</v>
      </c>
      <c r="P2071" s="1">
        <f>IF(HEX2DEC(LEFT(E2071,4))&gt;=32768,HEX2DEC(LEFT(E2071,4))-65536,HEX2DEC(LEFT(E2071,4)))/Codes!$N$2</f>
        <v>6.4</v>
      </c>
      <c r="Q2071" s="1">
        <f>IF(HEX2DEC(RIGHT(E2071,4))&gt;=32768,HEX2DEC(RIGHT(E2071,4))-65536,HEX2DEC(RIGHT(E2071,4)))/Codes!$N$2</f>
        <v>0</v>
      </c>
      <c r="R2071" s="1">
        <f>IF(HEX2DEC(LEFT(F2071,4))&gt;=32768,HEX2DEC(LEFT(F2071,4))-65536,HEX2DEC(LEFT(F2071,4)))/Codes!$N$2</f>
        <v>0</v>
      </c>
      <c r="S2071" s="1">
        <f>IF(HEX2DEC(RIGHT(F2071,4))&gt;=32768,HEX2DEC(RIGHT(F2071,4))-65536,HEX2DEC(RIGHT(F2071,4)))/Codes!$N$2</f>
        <v>7.2</v>
      </c>
      <c r="T2071" s="18">
        <f t="shared" si="582"/>
        <v>110</v>
      </c>
      <c r="U2071" s="1">
        <f t="shared" si="583"/>
        <v>80</v>
      </c>
      <c r="V2071" s="1">
        <f t="shared" si="584"/>
        <v>0</v>
      </c>
      <c r="W2071" s="1" t="str">
        <f t="shared" si="585"/>
        <v>100</v>
      </c>
      <c r="X2071" s="1">
        <f t="shared" si="586"/>
        <v>0</v>
      </c>
      <c r="Y2071" s="1">
        <f t="shared" si="587"/>
        <v>30</v>
      </c>
      <c r="Z2071" s="1" t="str">
        <f>VLOOKUP(BIN2DEC(MID(HEX2BIN(MID(H2071,3,2),8),2,5)),Codes!$E$1:$F$18,2)</f>
        <v>Reverse</v>
      </c>
      <c r="AA2071" s="6" t="str">
        <f t="shared" si="588"/>
        <v>0</v>
      </c>
      <c r="AB2071" s="1">
        <f t="shared" si="589"/>
        <v>4</v>
      </c>
      <c r="AC2071" s="1" t="str">
        <f>VLOOKUP(BIN2DEC(RIGHT(HEX2BIN(MID(H2071,6,1),4),1)&amp;LEFT(HEX2BIN(MID(H2071,7,1),4),1)),Codes!$K$1:$L$5,2)</f>
        <v>M</v>
      </c>
      <c r="AD2071" s="1" t="str">
        <f>VLOOKUP(BIN2DEC(RIGHT(HEX2BIN(MID(H2071,7,1),4),3)&amp;LEFT(HEX2BIN(MID(H2071,8,1),4),2)),Codes!$H$2:$I$33,2)</f>
        <v>Burn</v>
      </c>
      <c r="AE2071" s="1" t="str">
        <f t="shared" si="590"/>
        <v>1</v>
      </c>
      <c r="AF2071" s="1" t="str">
        <f t="shared" si="591"/>
        <v>1</v>
      </c>
      <c r="AH2071" s="6">
        <f t="shared" si="592"/>
        <v>40</v>
      </c>
    </row>
    <row r="2072" spans="1:34">
      <c r="A2072" s="3" t="s">
        <v>1514</v>
      </c>
      <c r="B2072" s="1" t="s">
        <v>79</v>
      </c>
      <c r="C2072" s="6" t="s">
        <v>1522</v>
      </c>
      <c r="D2072" s="9" t="s">
        <v>1515</v>
      </c>
      <c r="E2072" s="9" t="s">
        <v>637</v>
      </c>
      <c r="F2072" s="9" t="s">
        <v>1516</v>
      </c>
      <c r="G2072" s="9" t="s">
        <v>1517</v>
      </c>
      <c r="H2072" s="9" t="s">
        <v>1518</v>
      </c>
      <c r="J2072" s="6" t="str">
        <f t="shared" si="576"/>
        <v>001011</v>
      </c>
      <c r="K2072" s="1">
        <f t="shared" si="577"/>
        <v>0</v>
      </c>
      <c r="L2072" s="6" t="str">
        <f t="shared" si="578"/>
        <v>00000</v>
      </c>
      <c r="M2072" s="1">
        <f t="shared" si="579"/>
        <v>23</v>
      </c>
      <c r="N2072" s="6" t="str">
        <f t="shared" si="580"/>
        <v>00</v>
      </c>
      <c r="O2072" s="1">
        <f t="shared" si="581"/>
        <v>5</v>
      </c>
      <c r="P2072" s="1">
        <f>IF(HEX2DEC(LEFT(E2072,4))&gt;=32768,HEX2DEC(LEFT(E2072,4))-65536,HEX2DEC(LEFT(E2072,4)))/Codes!$N$2</f>
        <v>7.6</v>
      </c>
      <c r="Q2072" s="1">
        <f>IF(HEX2DEC(RIGHT(E2072,4))&gt;=32768,HEX2DEC(RIGHT(E2072,4))-65536,HEX2DEC(RIGHT(E2072,4)))/Codes!$N$2</f>
        <v>0</v>
      </c>
      <c r="R2072" s="1">
        <f>IF(HEX2DEC(LEFT(F2072,4))&gt;=32768,HEX2DEC(LEFT(F2072,4))-65536,HEX2DEC(LEFT(F2072,4)))/Codes!$N$2</f>
        <v>0</v>
      </c>
      <c r="S2072" s="1">
        <f>IF(HEX2DEC(RIGHT(F2072,4))&gt;=32768,HEX2DEC(RIGHT(F2072,4))-65536,HEX2DEC(RIGHT(F2072,4)))/Codes!$N$2</f>
        <v>2.4</v>
      </c>
      <c r="T2072" s="18">
        <f t="shared" si="582"/>
        <v>70</v>
      </c>
      <c r="U2072" s="1">
        <f t="shared" si="583"/>
        <v>100</v>
      </c>
      <c r="V2072" s="1">
        <f t="shared" si="584"/>
        <v>138</v>
      </c>
      <c r="W2072" s="1" t="str">
        <f t="shared" si="585"/>
        <v>100</v>
      </c>
      <c r="X2072" s="1">
        <f t="shared" si="586"/>
        <v>3</v>
      </c>
      <c r="Y2072" s="1">
        <f t="shared" si="587"/>
        <v>0</v>
      </c>
      <c r="Z2072" s="1" t="str">
        <f>VLOOKUP(BIN2DEC(MID(HEX2BIN(MID(H2072,3,2),8),2,5)),Codes!$E$1:$F$18,2)</f>
        <v>Coin</v>
      </c>
      <c r="AA2072" s="6" t="str">
        <f t="shared" si="588"/>
        <v>0</v>
      </c>
      <c r="AB2072" s="1">
        <f t="shared" si="589"/>
        <v>0</v>
      </c>
      <c r="AC2072" s="1" t="str">
        <f>VLOOKUP(BIN2DEC(RIGHT(HEX2BIN(MID(H2072,6,1),4),1)&amp;LEFT(HEX2BIN(MID(H2072,7,1),4),1)),Codes!$K$1:$L$5,2)</f>
        <v>M</v>
      </c>
      <c r="AD2072" s="1" t="str">
        <f>VLOOKUP(BIN2DEC(RIGHT(HEX2BIN(MID(H2072,7,1),4),3)&amp;LEFT(HEX2BIN(MID(H2072,8,1),4),2)),Codes!$H$2:$I$33,2)</f>
        <v>Coin</v>
      </c>
      <c r="AE2072" s="1" t="str">
        <f t="shared" si="590"/>
        <v>1</v>
      </c>
      <c r="AF2072" s="1" t="str">
        <f t="shared" si="591"/>
        <v>1</v>
      </c>
      <c r="AH2072" s="6">
        <f t="shared" si="592"/>
        <v>36</v>
      </c>
    </row>
    <row r="2073" spans="1:34">
      <c r="A2073" s="3" t="s">
        <v>1519</v>
      </c>
      <c r="B2073" s="1" t="s">
        <v>79</v>
      </c>
      <c r="C2073" s="6" t="s">
        <v>1522</v>
      </c>
      <c r="D2073" s="9" t="s">
        <v>1520</v>
      </c>
      <c r="E2073" s="9" t="s">
        <v>499</v>
      </c>
      <c r="F2073" s="9" t="s">
        <v>91</v>
      </c>
      <c r="G2073" s="9" t="s">
        <v>1521</v>
      </c>
      <c r="H2073" s="9" t="s">
        <v>1518</v>
      </c>
      <c r="J2073" s="6" t="str">
        <f t="shared" si="576"/>
        <v>001011</v>
      </c>
      <c r="K2073" s="1">
        <f t="shared" si="577"/>
        <v>1</v>
      </c>
      <c r="L2073" s="6" t="str">
        <f t="shared" si="578"/>
        <v>00000</v>
      </c>
      <c r="M2073" s="1">
        <f t="shared" si="579"/>
        <v>32</v>
      </c>
      <c r="N2073" s="6" t="str">
        <f t="shared" si="580"/>
        <v>00</v>
      </c>
      <c r="O2073" s="1">
        <f t="shared" si="581"/>
        <v>5</v>
      </c>
      <c r="P2073" s="1">
        <f>IF(HEX2DEC(LEFT(E2073,4))&gt;=32768,HEX2DEC(LEFT(E2073,4))-65536,HEX2DEC(LEFT(E2073,4)))/Codes!$N$2</f>
        <v>5.2</v>
      </c>
      <c r="Q2073" s="1">
        <f>IF(HEX2DEC(RIGHT(E2073,4))&gt;=32768,HEX2DEC(RIGHT(E2073,4))-65536,HEX2DEC(RIGHT(E2073,4)))/Codes!$N$2</f>
        <v>0</v>
      </c>
      <c r="R2073" s="1">
        <f>IF(HEX2DEC(LEFT(F2073,4))&gt;=32768,HEX2DEC(LEFT(F2073,4))-65536,HEX2DEC(LEFT(F2073,4)))/Codes!$N$2</f>
        <v>0</v>
      </c>
      <c r="S2073" s="1">
        <f>IF(HEX2DEC(RIGHT(F2073,4))&gt;=32768,HEX2DEC(RIGHT(F2073,4))-65536,HEX2DEC(RIGHT(F2073,4)))/Codes!$N$2</f>
        <v>0</v>
      </c>
      <c r="T2073" s="18">
        <f t="shared" si="582"/>
        <v>90</v>
      </c>
      <c r="U2073" s="1">
        <f t="shared" si="583"/>
        <v>100</v>
      </c>
      <c r="V2073" s="1">
        <f t="shared" si="584"/>
        <v>138</v>
      </c>
      <c r="W2073" s="1" t="str">
        <f t="shared" si="585"/>
        <v>100</v>
      </c>
      <c r="X2073" s="1">
        <f t="shared" si="586"/>
        <v>3</v>
      </c>
      <c r="Y2073" s="1">
        <f t="shared" si="587"/>
        <v>0</v>
      </c>
      <c r="Z2073" s="1" t="str">
        <f>VLOOKUP(BIN2DEC(MID(HEX2BIN(MID(H2073,3,2),8),2,5)),Codes!$E$1:$F$18,2)</f>
        <v>Coin</v>
      </c>
      <c r="AA2073" s="6" t="str">
        <f t="shared" si="588"/>
        <v>0</v>
      </c>
      <c r="AB2073" s="1">
        <f t="shared" si="589"/>
        <v>0</v>
      </c>
      <c r="AC2073" s="1" t="str">
        <f>VLOOKUP(BIN2DEC(RIGHT(HEX2BIN(MID(H2073,6,1),4),1)&amp;LEFT(HEX2BIN(MID(H2073,7,1),4),1)),Codes!$K$1:$L$5,2)</f>
        <v>M</v>
      </c>
      <c r="AD2073" s="1" t="str">
        <f>VLOOKUP(BIN2DEC(RIGHT(HEX2BIN(MID(H2073,7,1),4),3)&amp;LEFT(HEX2BIN(MID(H2073,8,1),4),2)),Codes!$H$2:$I$33,2)</f>
        <v>Coin</v>
      </c>
      <c r="AE2073" s="1" t="str">
        <f t="shared" si="590"/>
        <v>1</v>
      </c>
      <c r="AF2073" s="1" t="str">
        <f t="shared" si="591"/>
        <v>1</v>
      </c>
      <c r="AH2073" s="6">
        <f t="shared" si="592"/>
        <v>36</v>
      </c>
    </row>
    <row r="2074" spans="1:34">
      <c r="A2074" s="3" t="s">
        <v>1523</v>
      </c>
      <c r="B2074" s="1" t="s">
        <v>79</v>
      </c>
      <c r="C2074" s="6" t="s">
        <v>1542</v>
      </c>
      <c r="D2074" s="9" t="s">
        <v>1524</v>
      </c>
      <c r="E2074" s="9" t="s">
        <v>448</v>
      </c>
      <c r="F2074" s="9" t="s">
        <v>1525</v>
      </c>
      <c r="G2074" s="9" t="s">
        <v>1526</v>
      </c>
      <c r="H2074" s="9" t="s">
        <v>1518</v>
      </c>
      <c r="J2074" s="6" t="str">
        <f t="shared" si="576"/>
        <v>001011</v>
      </c>
      <c r="K2074" s="1">
        <f t="shared" si="577"/>
        <v>0</v>
      </c>
      <c r="L2074" s="6" t="str">
        <f t="shared" si="578"/>
        <v>00000</v>
      </c>
      <c r="M2074" s="1">
        <f t="shared" si="579"/>
        <v>23</v>
      </c>
      <c r="N2074" s="6" t="str">
        <f t="shared" si="580"/>
        <v>00</v>
      </c>
      <c r="O2074" s="1">
        <f t="shared" si="581"/>
        <v>1</v>
      </c>
      <c r="P2074" s="1">
        <f>IF(HEX2DEC(LEFT(E2074,4))&gt;=32768,HEX2DEC(LEFT(E2074,4))-65536,HEX2DEC(LEFT(E2074,4)))/Codes!$N$2</f>
        <v>6.4</v>
      </c>
      <c r="Q2074" s="1">
        <f>IF(HEX2DEC(RIGHT(E2074,4))&gt;=32768,HEX2DEC(RIGHT(E2074,4))-65536,HEX2DEC(RIGHT(E2074,4)))/Codes!$N$2</f>
        <v>0</v>
      </c>
      <c r="R2074" s="1">
        <f>IF(HEX2DEC(LEFT(F2074,4))&gt;=32768,HEX2DEC(LEFT(F2074,4))-65536,HEX2DEC(LEFT(F2074,4)))/Codes!$N$2</f>
        <v>0</v>
      </c>
      <c r="S2074" s="1">
        <f>IF(HEX2DEC(RIGHT(F2074,4))&gt;=32768,HEX2DEC(RIGHT(F2074,4))-65536,HEX2DEC(RIGHT(F2074,4)))/Codes!$N$2</f>
        <v>3.2</v>
      </c>
      <c r="T2074" s="18">
        <f t="shared" si="582"/>
        <v>74</v>
      </c>
      <c r="U2074" s="1">
        <f t="shared" si="583"/>
        <v>100</v>
      </c>
      <c r="V2074" s="1">
        <f t="shared" si="584"/>
        <v>214</v>
      </c>
      <c r="W2074" s="1" t="str">
        <f t="shared" si="585"/>
        <v>100</v>
      </c>
      <c r="X2074" s="1">
        <f t="shared" si="586"/>
        <v>3</v>
      </c>
      <c r="Y2074" s="1">
        <f t="shared" si="587"/>
        <v>0</v>
      </c>
      <c r="Z2074" s="1" t="str">
        <f>VLOOKUP(BIN2DEC(MID(HEX2BIN(MID(H2074,3,2),8),2,5)),Codes!$E$1:$F$18,2)</f>
        <v>Coin</v>
      </c>
      <c r="AA2074" s="6" t="str">
        <f t="shared" si="588"/>
        <v>0</v>
      </c>
      <c r="AB2074" s="1">
        <f t="shared" si="589"/>
        <v>0</v>
      </c>
      <c r="AC2074" s="1" t="str">
        <f>VLOOKUP(BIN2DEC(RIGHT(HEX2BIN(MID(H2074,6,1),4),1)&amp;LEFT(HEX2BIN(MID(H2074,7,1),4),1)),Codes!$K$1:$L$5,2)</f>
        <v>M</v>
      </c>
      <c r="AD2074" s="1" t="str">
        <f>VLOOKUP(BIN2DEC(RIGHT(HEX2BIN(MID(H2074,7,1),4),3)&amp;LEFT(HEX2BIN(MID(H2074,8,1),4),2)),Codes!$H$2:$I$33,2)</f>
        <v>Coin</v>
      </c>
      <c r="AE2074" s="1" t="str">
        <f t="shared" si="590"/>
        <v>1</v>
      </c>
      <c r="AF2074" s="1" t="str">
        <f t="shared" si="591"/>
        <v>1</v>
      </c>
      <c r="AH2074" s="6">
        <f t="shared" si="592"/>
        <v>36</v>
      </c>
    </row>
    <row r="2075" spans="1:34">
      <c r="A2075" s="3" t="s">
        <v>1527</v>
      </c>
      <c r="B2075" s="1" t="s">
        <v>79</v>
      </c>
      <c r="C2075" s="6" t="s">
        <v>1542</v>
      </c>
      <c r="D2075" s="9" t="s">
        <v>1528</v>
      </c>
      <c r="E2075" s="9" t="s">
        <v>499</v>
      </c>
      <c r="F2075" s="9" t="s">
        <v>1529</v>
      </c>
      <c r="G2075" s="9" t="s">
        <v>1530</v>
      </c>
      <c r="H2075" s="9" t="s">
        <v>1518</v>
      </c>
      <c r="J2075" s="6" t="str">
        <f t="shared" si="576"/>
        <v>001011</v>
      </c>
      <c r="K2075" s="1">
        <f t="shared" si="577"/>
        <v>1</v>
      </c>
      <c r="L2075" s="6" t="str">
        <f t="shared" si="578"/>
        <v>00000</v>
      </c>
      <c r="M2075" s="1">
        <f t="shared" si="579"/>
        <v>4</v>
      </c>
      <c r="N2075" s="6" t="str">
        <f t="shared" si="580"/>
        <v>00</v>
      </c>
      <c r="O2075" s="1">
        <f t="shared" si="581"/>
        <v>1</v>
      </c>
      <c r="P2075" s="1">
        <f>IF(HEX2DEC(LEFT(E2075,4))&gt;=32768,HEX2DEC(LEFT(E2075,4))-65536,HEX2DEC(LEFT(E2075,4)))/Codes!$N$2</f>
        <v>5.2</v>
      </c>
      <c r="Q2075" s="1">
        <f>IF(HEX2DEC(RIGHT(E2075,4))&gt;=32768,HEX2DEC(RIGHT(E2075,4))-65536,HEX2DEC(RIGHT(E2075,4)))/Codes!$N$2</f>
        <v>0</v>
      </c>
      <c r="R2075" s="1">
        <f>IF(HEX2DEC(LEFT(F2075,4))&gt;=32768,HEX2DEC(LEFT(F2075,4))-65536,HEX2DEC(LEFT(F2075,4)))/Codes!$N$2</f>
        <v>0</v>
      </c>
      <c r="S2075" s="1">
        <f>IF(HEX2DEC(RIGHT(F2075,4))&gt;=32768,HEX2DEC(RIGHT(F2075,4))-65536,HEX2DEC(RIGHT(F2075,4)))/Codes!$N$2</f>
        <v>4.8</v>
      </c>
      <c r="T2075" s="18">
        <f t="shared" si="582"/>
        <v>78</v>
      </c>
      <c r="U2075" s="1">
        <f t="shared" si="583"/>
        <v>100</v>
      </c>
      <c r="V2075" s="1">
        <f t="shared" si="584"/>
        <v>254</v>
      </c>
      <c r="W2075" s="1" t="str">
        <f t="shared" si="585"/>
        <v>100</v>
      </c>
      <c r="X2075" s="1">
        <f t="shared" si="586"/>
        <v>3</v>
      </c>
      <c r="Y2075" s="1">
        <f t="shared" si="587"/>
        <v>0</v>
      </c>
      <c r="Z2075" s="1" t="str">
        <f>VLOOKUP(BIN2DEC(MID(HEX2BIN(MID(H2075,3,2),8),2,5)),Codes!$E$1:$F$18,2)</f>
        <v>Coin</v>
      </c>
      <c r="AA2075" s="6" t="str">
        <f t="shared" si="588"/>
        <v>0</v>
      </c>
      <c r="AB2075" s="1">
        <f t="shared" si="589"/>
        <v>0</v>
      </c>
      <c r="AC2075" s="1" t="str">
        <f>VLOOKUP(BIN2DEC(RIGHT(HEX2BIN(MID(H2075,6,1),4),1)&amp;LEFT(HEX2BIN(MID(H2075,7,1),4),1)),Codes!$K$1:$L$5,2)</f>
        <v>M</v>
      </c>
      <c r="AD2075" s="1" t="str">
        <f>VLOOKUP(BIN2DEC(RIGHT(HEX2BIN(MID(H2075,7,1),4),3)&amp;LEFT(HEX2BIN(MID(H2075,8,1),4),2)),Codes!$H$2:$I$33,2)</f>
        <v>Coin</v>
      </c>
      <c r="AE2075" s="1" t="str">
        <f t="shared" si="590"/>
        <v>1</v>
      </c>
      <c r="AF2075" s="1" t="str">
        <f t="shared" si="591"/>
        <v>1</v>
      </c>
      <c r="AH2075" s="6">
        <f t="shared" si="592"/>
        <v>36</v>
      </c>
    </row>
    <row r="2076" spans="1:34">
      <c r="A2076" s="3" t="s">
        <v>1531</v>
      </c>
      <c r="B2076" s="1" t="s">
        <v>79</v>
      </c>
      <c r="C2076" s="6" t="s">
        <v>1543</v>
      </c>
      <c r="D2076" s="9" t="s">
        <v>1524</v>
      </c>
      <c r="E2076" s="9" t="s">
        <v>448</v>
      </c>
      <c r="F2076" s="9" t="s">
        <v>1525</v>
      </c>
      <c r="G2076" s="9" t="s">
        <v>1532</v>
      </c>
      <c r="H2076" s="9" t="s">
        <v>1518</v>
      </c>
      <c r="J2076" s="6" t="str">
        <f t="shared" si="576"/>
        <v>001011</v>
      </c>
      <c r="K2076" s="1">
        <f t="shared" si="577"/>
        <v>0</v>
      </c>
      <c r="L2076" s="6" t="str">
        <f t="shared" si="578"/>
        <v>00000</v>
      </c>
      <c r="M2076" s="1">
        <f t="shared" si="579"/>
        <v>23</v>
      </c>
      <c r="N2076" s="6" t="str">
        <f t="shared" si="580"/>
        <v>00</v>
      </c>
      <c r="O2076" s="1">
        <f t="shared" si="581"/>
        <v>1</v>
      </c>
      <c r="P2076" s="1">
        <f>IF(HEX2DEC(LEFT(E2076,4))&gt;=32768,HEX2DEC(LEFT(E2076,4))-65536,HEX2DEC(LEFT(E2076,4)))/Codes!$N$2</f>
        <v>6.4</v>
      </c>
      <c r="Q2076" s="1">
        <f>IF(HEX2DEC(RIGHT(E2076,4))&gt;=32768,HEX2DEC(RIGHT(E2076,4))-65536,HEX2DEC(RIGHT(E2076,4)))/Codes!$N$2</f>
        <v>0</v>
      </c>
      <c r="R2076" s="1">
        <f>IF(HEX2DEC(LEFT(F2076,4))&gt;=32768,HEX2DEC(LEFT(F2076,4))-65536,HEX2DEC(LEFT(F2076,4)))/Codes!$N$2</f>
        <v>0</v>
      </c>
      <c r="S2076" s="1">
        <f>IF(HEX2DEC(RIGHT(F2076,4))&gt;=32768,HEX2DEC(RIGHT(F2076,4))-65536,HEX2DEC(RIGHT(F2076,4)))/Codes!$N$2</f>
        <v>3.2</v>
      </c>
      <c r="T2076" s="18">
        <f t="shared" si="582"/>
        <v>72</v>
      </c>
      <c r="U2076" s="1">
        <f t="shared" si="583"/>
        <v>100</v>
      </c>
      <c r="V2076" s="1">
        <f t="shared" si="584"/>
        <v>98</v>
      </c>
      <c r="W2076" s="1" t="str">
        <f t="shared" si="585"/>
        <v>100</v>
      </c>
      <c r="X2076" s="1">
        <f t="shared" si="586"/>
        <v>3</v>
      </c>
      <c r="Y2076" s="1">
        <f t="shared" si="587"/>
        <v>0</v>
      </c>
      <c r="Z2076" s="1" t="str">
        <f>VLOOKUP(BIN2DEC(MID(HEX2BIN(MID(H2076,3,2),8),2,5)),Codes!$E$1:$F$18,2)</f>
        <v>Coin</v>
      </c>
      <c r="AA2076" s="6" t="str">
        <f t="shared" si="588"/>
        <v>0</v>
      </c>
      <c r="AB2076" s="1">
        <f t="shared" si="589"/>
        <v>0</v>
      </c>
      <c r="AC2076" s="1" t="str">
        <f>VLOOKUP(BIN2DEC(RIGHT(HEX2BIN(MID(H2076,6,1),4),1)&amp;LEFT(HEX2BIN(MID(H2076,7,1),4),1)),Codes!$K$1:$L$5,2)</f>
        <v>M</v>
      </c>
      <c r="AD2076" s="1" t="str">
        <f>VLOOKUP(BIN2DEC(RIGHT(HEX2BIN(MID(H2076,7,1),4),3)&amp;LEFT(HEX2BIN(MID(H2076,8,1),4),2)),Codes!$H$2:$I$33,2)</f>
        <v>Coin</v>
      </c>
      <c r="AE2076" s="1" t="str">
        <f t="shared" si="590"/>
        <v>1</v>
      </c>
      <c r="AF2076" s="1" t="str">
        <f t="shared" si="591"/>
        <v>1</v>
      </c>
      <c r="AH2076" s="6">
        <f t="shared" si="592"/>
        <v>36</v>
      </c>
    </row>
    <row r="2077" spans="1:34">
      <c r="A2077" s="3" t="s">
        <v>1533</v>
      </c>
      <c r="B2077" s="1" t="s">
        <v>79</v>
      </c>
      <c r="C2077" s="6" t="s">
        <v>1543</v>
      </c>
      <c r="D2077" s="9" t="s">
        <v>1528</v>
      </c>
      <c r="E2077" s="9" t="s">
        <v>499</v>
      </c>
      <c r="F2077" s="9" t="s">
        <v>1529</v>
      </c>
      <c r="G2077" s="9" t="s">
        <v>1534</v>
      </c>
      <c r="H2077" s="9" t="s">
        <v>1518</v>
      </c>
      <c r="J2077" s="6" t="str">
        <f t="shared" si="576"/>
        <v>001011</v>
      </c>
      <c r="K2077" s="1">
        <f t="shared" si="577"/>
        <v>1</v>
      </c>
      <c r="L2077" s="6" t="str">
        <f t="shared" si="578"/>
        <v>00000</v>
      </c>
      <c r="M2077" s="1">
        <f t="shared" si="579"/>
        <v>4</v>
      </c>
      <c r="N2077" s="6" t="str">
        <f t="shared" si="580"/>
        <v>00</v>
      </c>
      <c r="O2077" s="1">
        <f t="shared" si="581"/>
        <v>1</v>
      </c>
      <c r="P2077" s="1">
        <f>IF(HEX2DEC(LEFT(E2077,4))&gt;=32768,HEX2DEC(LEFT(E2077,4))-65536,HEX2DEC(LEFT(E2077,4)))/Codes!$N$2</f>
        <v>5.2</v>
      </c>
      <c r="Q2077" s="1">
        <f>IF(HEX2DEC(RIGHT(E2077,4))&gt;=32768,HEX2DEC(RIGHT(E2077,4))-65536,HEX2DEC(RIGHT(E2077,4)))/Codes!$N$2</f>
        <v>0</v>
      </c>
      <c r="R2077" s="1">
        <f>IF(HEX2DEC(LEFT(F2077,4))&gt;=32768,HEX2DEC(LEFT(F2077,4))-65536,HEX2DEC(LEFT(F2077,4)))/Codes!$N$2</f>
        <v>0</v>
      </c>
      <c r="S2077" s="1">
        <f>IF(HEX2DEC(RIGHT(F2077,4))&gt;=32768,HEX2DEC(RIGHT(F2077,4))-65536,HEX2DEC(RIGHT(F2077,4)))/Codes!$N$2</f>
        <v>4.8</v>
      </c>
      <c r="T2077" s="18">
        <f t="shared" si="582"/>
        <v>78</v>
      </c>
      <c r="U2077" s="1">
        <f t="shared" si="583"/>
        <v>100</v>
      </c>
      <c r="V2077" s="1">
        <f t="shared" si="584"/>
        <v>120</v>
      </c>
      <c r="W2077" s="1" t="str">
        <f t="shared" si="585"/>
        <v>100</v>
      </c>
      <c r="X2077" s="1">
        <f t="shared" si="586"/>
        <v>3</v>
      </c>
      <c r="Y2077" s="1">
        <f t="shared" si="587"/>
        <v>0</v>
      </c>
      <c r="Z2077" s="1" t="str">
        <f>VLOOKUP(BIN2DEC(MID(HEX2BIN(MID(H2077,3,2),8),2,5)),Codes!$E$1:$F$18,2)</f>
        <v>Coin</v>
      </c>
      <c r="AA2077" s="6" t="str">
        <f t="shared" si="588"/>
        <v>0</v>
      </c>
      <c r="AB2077" s="1">
        <f t="shared" si="589"/>
        <v>0</v>
      </c>
      <c r="AC2077" s="1" t="str">
        <f>VLOOKUP(BIN2DEC(RIGHT(HEX2BIN(MID(H2077,6,1),4),1)&amp;LEFT(HEX2BIN(MID(H2077,7,1),4),1)),Codes!$K$1:$L$5,2)</f>
        <v>M</v>
      </c>
      <c r="AD2077" s="1" t="str">
        <f>VLOOKUP(BIN2DEC(RIGHT(HEX2BIN(MID(H2077,7,1),4),3)&amp;LEFT(HEX2BIN(MID(H2077,8,1),4),2)),Codes!$H$2:$I$33,2)</f>
        <v>Coin</v>
      </c>
      <c r="AE2077" s="1" t="str">
        <f t="shared" si="590"/>
        <v>1</v>
      </c>
      <c r="AF2077" s="1" t="str">
        <f t="shared" si="591"/>
        <v>1</v>
      </c>
      <c r="AH2077" s="6">
        <f t="shared" si="592"/>
        <v>36</v>
      </c>
    </row>
    <row r="2078" spans="1:34">
      <c r="A2078" s="3" t="s">
        <v>1535</v>
      </c>
      <c r="B2078" s="1" t="s">
        <v>79</v>
      </c>
      <c r="C2078" s="6" t="s">
        <v>1544</v>
      </c>
      <c r="D2078" s="9" t="s">
        <v>1536</v>
      </c>
      <c r="E2078" s="9" t="s">
        <v>1537</v>
      </c>
      <c r="F2078" s="9" t="s">
        <v>91</v>
      </c>
      <c r="G2078" s="9" t="s">
        <v>1538</v>
      </c>
      <c r="H2078" s="9" t="s">
        <v>1539</v>
      </c>
      <c r="J2078" s="6" t="str">
        <f t="shared" si="576"/>
        <v>001011</v>
      </c>
      <c r="K2078" s="1">
        <f t="shared" si="577"/>
        <v>0</v>
      </c>
      <c r="L2078" s="6" t="str">
        <f t="shared" si="578"/>
        <v>00000</v>
      </c>
      <c r="M2078" s="1">
        <f t="shared" si="579"/>
        <v>23</v>
      </c>
      <c r="N2078" s="6" t="str">
        <f t="shared" si="580"/>
        <v>00</v>
      </c>
      <c r="O2078" s="1">
        <f t="shared" si="581"/>
        <v>3</v>
      </c>
      <c r="P2078" s="1">
        <f>IF(HEX2DEC(LEFT(E2078,4))&gt;=32768,HEX2DEC(LEFT(E2078,4))-65536,HEX2DEC(LEFT(E2078,4)))/Codes!$N$2</f>
        <v>9</v>
      </c>
      <c r="Q2078" s="1">
        <f>IF(HEX2DEC(RIGHT(E2078,4))&gt;=32768,HEX2DEC(RIGHT(E2078,4))-65536,HEX2DEC(RIGHT(E2078,4)))/Codes!$N$2</f>
        <v>0</v>
      </c>
      <c r="R2078" s="1">
        <f>IF(HEX2DEC(LEFT(F2078,4))&gt;=32768,HEX2DEC(LEFT(F2078,4))-65536,HEX2DEC(LEFT(F2078,4)))/Codes!$N$2</f>
        <v>0</v>
      </c>
      <c r="S2078" s="1">
        <f>IF(HEX2DEC(RIGHT(F2078,4))&gt;=32768,HEX2DEC(RIGHT(F2078,4))-65536,HEX2DEC(RIGHT(F2078,4)))/Codes!$N$2</f>
        <v>0</v>
      </c>
      <c r="T2078" s="18">
        <f t="shared" si="582"/>
        <v>50</v>
      </c>
      <c r="U2078" s="1">
        <f t="shared" si="583"/>
        <v>140</v>
      </c>
      <c r="V2078" s="1">
        <f t="shared" si="584"/>
        <v>0</v>
      </c>
      <c r="W2078" s="1" t="str">
        <f t="shared" si="585"/>
        <v>100</v>
      </c>
      <c r="X2078" s="1">
        <f t="shared" si="586"/>
        <v>3</v>
      </c>
      <c r="Y2078" s="1">
        <f t="shared" si="587"/>
        <v>40</v>
      </c>
      <c r="Z2078" s="1" t="str">
        <f>VLOOKUP(BIN2DEC(MID(HEX2BIN(MID(H2078,3,2),8),2,5)),Codes!$E$1:$F$18,2)</f>
        <v>Coin</v>
      </c>
      <c r="AA2078" s="6" t="str">
        <f t="shared" si="588"/>
        <v>0</v>
      </c>
      <c r="AB2078" s="1">
        <f t="shared" si="589"/>
        <v>0</v>
      </c>
      <c r="AC2078" s="1" t="str">
        <f>VLOOKUP(BIN2DEC(RIGHT(HEX2BIN(MID(H2078,6,1),4),1)&amp;LEFT(HEX2BIN(MID(H2078,7,1),4),1)),Codes!$K$1:$L$5,2)</f>
        <v>L</v>
      </c>
      <c r="AD2078" s="1" t="str">
        <f>VLOOKUP(BIN2DEC(RIGHT(HEX2BIN(MID(H2078,7,1),4),3)&amp;LEFT(HEX2BIN(MID(H2078,8,1),4),2)),Codes!$H$2:$I$33,2)</f>
        <v>Coin</v>
      </c>
      <c r="AE2078" s="1" t="str">
        <f t="shared" si="590"/>
        <v>1</v>
      </c>
      <c r="AF2078" s="1" t="str">
        <f t="shared" si="591"/>
        <v>1</v>
      </c>
      <c r="AH2078" s="6">
        <f t="shared" si="592"/>
        <v>68</v>
      </c>
    </row>
    <row r="2079" spans="1:34">
      <c r="A2079" s="3" t="s">
        <v>1540</v>
      </c>
      <c r="B2079" s="1" t="s">
        <v>79</v>
      </c>
      <c r="C2079" s="6" t="s">
        <v>1544</v>
      </c>
      <c r="D2079" s="9" t="s">
        <v>1541</v>
      </c>
      <c r="E2079" s="9" t="s">
        <v>207</v>
      </c>
      <c r="F2079" s="9" t="s">
        <v>91</v>
      </c>
      <c r="G2079" s="9" t="s">
        <v>1538</v>
      </c>
      <c r="H2079" s="9" t="s">
        <v>1539</v>
      </c>
      <c r="J2079" s="6" t="str">
        <f t="shared" si="576"/>
        <v>001011</v>
      </c>
      <c r="K2079" s="1">
        <f t="shared" si="577"/>
        <v>1</v>
      </c>
      <c r="L2079" s="6" t="str">
        <f t="shared" si="578"/>
        <v>00000</v>
      </c>
      <c r="M2079" s="1">
        <f t="shared" si="579"/>
        <v>4</v>
      </c>
      <c r="N2079" s="6" t="str">
        <f t="shared" si="580"/>
        <v>00</v>
      </c>
      <c r="O2079" s="1">
        <f t="shared" si="581"/>
        <v>3</v>
      </c>
      <c r="P2079" s="1">
        <f>IF(HEX2DEC(LEFT(E2079,4))&gt;=32768,HEX2DEC(LEFT(E2079,4))-65536,HEX2DEC(LEFT(E2079,4)))/Codes!$N$2</f>
        <v>4</v>
      </c>
      <c r="Q2079" s="1">
        <f>IF(HEX2DEC(RIGHT(E2079,4))&gt;=32768,HEX2DEC(RIGHT(E2079,4))-65536,HEX2DEC(RIGHT(E2079,4)))/Codes!$N$2</f>
        <v>0</v>
      </c>
      <c r="R2079" s="1">
        <f>IF(HEX2DEC(LEFT(F2079,4))&gt;=32768,HEX2DEC(LEFT(F2079,4))-65536,HEX2DEC(LEFT(F2079,4)))/Codes!$N$2</f>
        <v>0</v>
      </c>
      <c r="S2079" s="1">
        <f>IF(HEX2DEC(RIGHT(F2079,4))&gt;=32768,HEX2DEC(RIGHT(F2079,4))-65536,HEX2DEC(RIGHT(F2079,4)))/Codes!$N$2</f>
        <v>0</v>
      </c>
      <c r="T2079" s="18">
        <f t="shared" si="582"/>
        <v>50</v>
      </c>
      <c r="U2079" s="1">
        <f t="shared" si="583"/>
        <v>140</v>
      </c>
      <c r="V2079" s="1">
        <f t="shared" si="584"/>
        <v>0</v>
      </c>
      <c r="W2079" s="1" t="str">
        <f t="shared" si="585"/>
        <v>100</v>
      </c>
      <c r="X2079" s="1">
        <f t="shared" si="586"/>
        <v>3</v>
      </c>
      <c r="Y2079" s="1">
        <f t="shared" si="587"/>
        <v>40</v>
      </c>
      <c r="Z2079" s="1" t="str">
        <f>VLOOKUP(BIN2DEC(MID(HEX2BIN(MID(H2079,3,2),8),2,5)),Codes!$E$1:$F$18,2)</f>
        <v>Coin</v>
      </c>
      <c r="AA2079" s="6" t="str">
        <f t="shared" si="588"/>
        <v>0</v>
      </c>
      <c r="AB2079" s="1">
        <f t="shared" si="589"/>
        <v>0</v>
      </c>
      <c r="AC2079" s="1" t="str">
        <f>VLOOKUP(BIN2DEC(RIGHT(HEX2BIN(MID(H2079,6,1),4),1)&amp;LEFT(HEX2BIN(MID(H2079,7,1),4),1)),Codes!$K$1:$L$5,2)</f>
        <v>L</v>
      </c>
      <c r="AD2079" s="1" t="str">
        <f>VLOOKUP(BIN2DEC(RIGHT(HEX2BIN(MID(H2079,7,1),4),3)&amp;LEFT(HEX2BIN(MID(H2079,8,1),4),2)),Codes!$H$2:$I$33,2)</f>
        <v>Coin</v>
      </c>
      <c r="AE2079" s="1" t="str">
        <f t="shared" si="590"/>
        <v>1</v>
      </c>
      <c r="AF2079" s="1" t="str">
        <f t="shared" si="591"/>
        <v>1</v>
      </c>
      <c r="AH2079" s="6">
        <f t="shared" si="592"/>
        <v>68</v>
      </c>
    </row>
    <row r="2080" spans="1:34">
      <c r="A2080" s="3" t="s">
        <v>1545</v>
      </c>
      <c r="B2080" s="1" t="s">
        <v>79</v>
      </c>
      <c r="C2080" s="6" t="s">
        <v>1564</v>
      </c>
      <c r="D2080" s="9" t="s">
        <v>255</v>
      </c>
      <c r="E2080" s="9" t="s">
        <v>307</v>
      </c>
      <c r="F2080" s="9" t="s">
        <v>1546</v>
      </c>
      <c r="G2080" s="9" t="s">
        <v>1547</v>
      </c>
      <c r="H2080" s="9" t="s">
        <v>1548</v>
      </c>
      <c r="J2080" s="6" t="str">
        <f t="shared" si="576"/>
        <v>001011</v>
      </c>
      <c r="K2080" s="1">
        <f t="shared" si="577"/>
        <v>0</v>
      </c>
      <c r="L2080" s="6" t="str">
        <f t="shared" si="578"/>
        <v>00000</v>
      </c>
      <c r="M2080" s="1">
        <f t="shared" si="579"/>
        <v>0</v>
      </c>
      <c r="N2080" s="6" t="str">
        <f t="shared" si="580"/>
        <v>00</v>
      </c>
      <c r="O2080" s="1">
        <f t="shared" si="581"/>
        <v>2</v>
      </c>
      <c r="P2080" s="1">
        <f>IF(HEX2DEC(LEFT(E2080,4))&gt;=32768,HEX2DEC(LEFT(E2080,4))-65536,HEX2DEC(LEFT(E2080,4)))/Codes!$N$2</f>
        <v>3.2</v>
      </c>
      <c r="Q2080" s="1">
        <f>IF(HEX2DEC(RIGHT(E2080,4))&gt;=32768,HEX2DEC(RIGHT(E2080,4))-65536,HEX2DEC(RIGHT(E2080,4)))/Codes!$N$2</f>
        <v>0</v>
      </c>
      <c r="R2080" s="1">
        <f>IF(HEX2DEC(LEFT(F2080,4))&gt;=32768,HEX2DEC(LEFT(F2080,4))-65536,HEX2DEC(LEFT(F2080,4)))/Codes!$N$2</f>
        <v>7.2</v>
      </c>
      <c r="S2080" s="1">
        <f>IF(HEX2DEC(RIGHT(F2080,4))&gt;=32768,HEX2DEC(RIGHT(F2080,4))-65536,HEX2DEC(RIGHT(F2080,4)))/Codes!$N$2</f>
        <v>4.8</v>
      </c>
      <c r="T2080" s="18">
        <f t="shared" si="582"/>
        <v>140</v>
      </c>
      <c r="U2080" s="1">
        <f t="shared" si="583"/>
        <v>0</v>
      </c>
      <c r="V2080" s="1">
        <f t="shared" si="584"/>
        <v>40</v>
      </c>
      <c r="W2080" s="1" t="str">
        <f t="shared" si="585"/>
        <v>100</v>
      </c>
      <c r="X2080" s="1">
        <f t="shared" si="586"/>
        <v>3</v>
      </c>
      <c r="Y2080" s="1">
        <f t="shared" si="587"/>
        <v>0</v>
      </c>
      <c r="Z2080" s="1" t="str">
        <f>VLOOKUP(BIN2DEC(MID(HEX2BIN(MID(H2080,3,2),8),2,5)),Codes!$E$1:$F$18,2)</f>
        <v>Normal</v>
      </c>
      <c r="AA2080" s="6" t="str">
        <f t="shared" si="588"/>
        <v>0</v>
      </c>
      <c r="AB2080" s="1">
        <f t="shared" si="589"/>
        <v>0</v>
      </c>
      <c r="AC2080" s="1" t="str">
        <f>VLOOKUP(BIN2DEC(RIGHT(HEX2BIN(MID(H2080,6,1),4),1)&amp;LEFT(HEX2BIN(MID(H2080,7,1),4),1)),Codes!$K$1:$L$5,2)</f>
        <v>L</v>
      </c>
      <c r="AD2080" s="1" t="str">
        <f>VLOOKUP(BIN2DEC(RIGHT(HEX2BIN(MID(H2080,7,1),4),3)&amp;LEFT(HEX2BIN(MID(H2080,8,1),4),2)),Codes!$H$2:$I$33,2)</f>
        <v>Kick</v>
      </c>
      <c r="AE2080" s="1" t="str">
        <f t="shared" si="590"/>
        <v>1</v>
      </c>
      <c r="AF2080" s="1" t="str">
        <f t="shared" si="591"/>
        <v>1</v>
      </c>
      <c r="AH2080" s="6">
        <f t="shared" si="592"/>
        <v>66</v>
      </c>
    </row>
    <row r="2081" spans="1:34">
      <c r="A2081" s="3" t="s">
        <v>1549</v>
      </c>
      <c r="B2081" s="1" t="s">
        <v>79</v>
      </c>
      <c r="C2081" s="6" t="s">
        <v>1564</v>
      </c>
      <c r="D2081" s="9" t="s">
        <v>261</v>
      </c>
      <c r="E2081" s="9" t="s">
        <v>307</v>
      </c>
      <c r="F2081" s="9" t="s">
        <v>1550</v>
      </c>
      <c r="G2081" s="9" t="s">
        <v>1547</v>
      </c>
      <c r="H2081" s="9" t="s">
        <v>1548</v>
      </c>
      <c r="J2081" s="6" t="str">
        <f t="shared" si="576"/>
        <v>001011</v>
      </c>
      <c r="K2081" s="1">
        <f t="shared" si="577"/>
        <v>1</v>
      </c>
      <c r="L2081" s="6" t="str">
        <f t="shared" si="578"/>
        <v>00000</v>
      </c>
      <c r="M2081" s="1">
        <f t="shared" si="579"/>
        <v>0</v>
      </c>
      <c r="N2081" s="6" t="str">
        <f t="shared" si="580"/>
        <v>00</v>
      </c>
      <c r="O2081" s="1">
        <f t="shared" si="581"/>
        <v>2</v>
      </c>
      <c r="P2081" s="1">
        <f>IF(HEX2DEC(LEFT(E2081,4))&gt;=32768,HEX2DEC(LEFT(E2081,4))-65536,HEX2DEC(LEFT(E2081,4)))/Codes!$N$2</f>
        <v>3.2</v>
      </c>
      <c r="Q2081" s="1">
        <f>IF(HEX2DEC(RIGHT(E2081,4))&gt;=32768,HEX2DEC(RIGHT(E2081,4))-65536,HEX2DEC(RIGHT(E2081,4)))/Codes!$N$2</f>
        <v>0</v>
      </c>
      <c r="R2081" s="1">
        <f>IF(HEX2DEC(LEFT(F2081,4))&gt;=32768,HEX2DEC(LEFT(F2081,4))-65536,HEX2DEC(LEFT(F2081,4)))/Codes!$N$2</f>
        <v>7.2</v>
      </c>
      <c r="S2081" s="1">
        <f>IF(HEX2DEC(RIGHT(F2081,4))&gt;=32768,HEX2DEC(RIGHT(F2081,4))-65536,HEX2DEC(RIGHT(F2081,4)))/Codes!$N$2</f>
        <v>-4.8</v>
      </c>
      <c r="T2081" s="18">
        <f t="shared" si="582"/>
        <v>140</v>
      </c>
      <c r="U2081" s="1">
        <f t="shared" si="583"/>
        <v>0</v>
      </c>
      <c r="V2081" s="1">
        <f t="shared" si="584"/>
        <v>40</v>
      </c>
      <c r="W2081" s="1" t="str">
        <f t="shared" si="585"/>
        <v>100</v>
      </c>
      <c r="X2081" s="1">
        <f t="shared" si="586"/>
        <v>3</v>
      </c>
      <c r="Y2081" s="1">
        <f t="shared" si="587"/>
        <v>0</v>
      </c>
      <c r="Z2081" s="1" t="str">
        <f>VLOOKUP(BIN2DEC(MID(HEX2BIN(MID(H2081,3,2),8),2,5)),Codes!$E$1:$F$18,2)</f>
        <v>Normal</v>
      </c>
      <c r="AA2081" s="6" t="str">
        <f t="shared" si="588"/>
        <v>0</v>
      </c>
      <c r="AB2081" s="1">
        <f t="shared" si="589"/>
        <v>0</v>
      </c>
      <c r="AC2081" s="1" t="str">
        <f>VLOOKUP(BIN2DEC(RIGHT(HEX2BIN(MID(H2081,6,1),4),1)&amp;LEFT(HEX2BIN(MID(H2081,7,1),4),1)),Codes!$K$1:$L$5,2)</f>
        <v>L</v>
      </c>
      <c r="AD2081" s="1" t="str">
        <f>VLOOKUP(BIN2DEC(RIGHT(HEX2BIN(MID(H2081,7,1),4),3)&amp;LEFT(HEX2BIN(MID(H2081,8,1),4),2)),Codes!$H$2:$I$33,2)</f>
        <v>Kick</v>
      </c>
      <c r="AE2081" s="1" t="str">
        <f t="shared" si="590"/>
        <v>1</v>
      </c>
      <c r="AF2081" s="1" t="str">
        <f t="shared" si="591"/>
        <v>1</v>
      </c>
      <c r="AH2081" s="6">
        <f t="shared" si="592"/>
        <v>66</v>
      </c>
    </row>
    <row r="2082" spans="1:34">
      <c r="A2082" s="3" t="s">
        <v>1551</v>
      </c>
      <c r="B2082" s="1" t="s">
        <v>79</v>
      </c>
      <c r="C2082" s="6" t="s">
        <v>1565</v>
      </c>
      <c r="D2082" s="9" t="s">
        <v>702</v>
      </c>
      <c r="E2082" s="9" t="s">
        <v>307</v>
      </c>
      <c r="F2082" s="9" t="s">
        <v>1546</v>
      </c>
      <c r="G2082" s="9" t="s">
        <v>1552</v>
      </c>
      <c r="H2082" s="9" t="s">
        <v>199</v>
      </c>
      <c r="J2082" s="6" t="str">
        <f t="shared" si="576"/>
        <v>001011</v>
      </c>
      <c r="K2082" s="1">
        <f t="shared" si="577"/>
        <v>0</v>
      </c>
      <c r="L2082" s="6" t="str">
        <f t="shared" si="578"/>
        <v>00000</v>
      </c>
      <c r="M2082" s="1">
        <f t="shared" si="579"/>
        <v>0</v>
      </c>
      <c r="N2082" s="6" t="str">
        <f t="shared" si="580"/>
        <v>00</v>
      </c>
      <c r="O2082" s="1">
        <f t="shared" si="581"/>
        <v>1</v>
      </c>
      <c r="P2082" s="1">
        <f>IF(HEX2DEC(LEFT(E2082,4))&gt;=32768,HEX2DEC(LEFT(E2082,4))-65536,HEX2DEC(LEFT(E2082,4)))/Codes!$N$2</f>
        <v>3.2</v>
      </c>
      <c r="Q2082" s="1">
        <f>IF(HEX2DEC(RIGHT(E2082,4))&gt;=32768,HEX2DEC(RIGHT(E2082,4))-65536,HEX2DEC(RIGHT(E2082,4)))/Codes!$N$2</f>
        <v>0</v>
      </c>
      <c r="R2082" s="1">
        <f>IF(HEX2DEC(LEFT(F2082,4))&gt;=32768,HEX2DEC(LEFT(F2082,4))-65536,HEX2DEC(LEFT(F2082,4)))/Codes!$N$2</f>
        <v>7.2</v>
      </c>
      <c r="S2082" s="1">
        <f>IF(HEX2DEC(RIGHT(F2082,4))&gt;=32768,HEX2DEC(RIGHT(F2082,4))-65536,HEX2DEC(RIGHT(F2082,4)))/Codes!$N$2</f>
        <v>4.8</v>
      </c>
      <c r="T2082" s="18">
        <f t="shared" si="582"/>
        <v>180</v>
      </c>
      <c r="U2082" s="1">
        <f t="shared" si="583"/>
        <v>0</v>
      </c>
      <c r="V2082" s="1">
        <f t="shared" si="584"/>
        <v>1</v>
      </c>
      <c r="W2082" s="1" t="str">
        <f t="shared" si="585"/>
        <v>100</v>
      </c>
      <c r="X2082" s="1">
        <f t="shared" si="586"/>
        <v>1</v>
      </c>
      <c r="Y2082" s="1">
        <f t="shared" si="587"/>
        <v>40</v>
      </c>
      <c r="Z2082" s="1" t="str">
        <f>VLOOKUP(BIN2DEC(MID(HEX2BIN(MID(H2082,3,2),8),2,5)),Codes!$E$1:$F$18,2)</f>
        <v>Normal</v>
      </c>
      <c r="AA2082" s="6" t="str">
        <f t="shared" si="588"/>
        <v>0</v>
      </c>
      <c r="AB2082" s="1">
        <f t="shared" si="589"/>
        <v>0</v>
      </c>
      <c r="AC2082" s="1" t="str">
        <f>VLOOKUP(BIN2DEC(RIGHT(HEX2BIN(MID(H2082,6,1),4),1)&amp;LEFT(HEX2BIN(MID(H2082,7,1),4),1)),Codes!$K$1:$L$5,2)</f>
        <v>M</v>
      </c>
      <c r="AD2082" s="1" t="str">
        <f>VLOOKUP(BIN2DEC(RIGHT(HEX2BIN(MID(H2082,7,1),4),3)&amp;LEFT(HEX2BIN(MID(H2082,8,1),4),2)),Codes!$H$2:$I$33,2)</f>
        <v>Kick</v>
      </c>
      <c r="AE2082" s="1" t="str">
        <f t="shared" si="590"/>
        <v>1</v>
      </c>
      <c r="AF2082" s="1" t="str">
        <f t="shared" si="591"/>
        <v>1</v>
      </c>
      <c r="AH2082" s="6">
        <f t="shared" si="592"/>
        <v>34</v>
      </c>
    </row>
    <row r="2083" spans="1:34">
      <c r="A2083" s="3" t="s">
        <v>1553</v>
      </c>
      <c r="B2083" s="1" t="s">
        <v>79</v>
      </c>
      <c r="C2083" s="6" t="s">
        <v>1565</v>
      </c>
      <c r="D2083" s="9" t="s">
        <v>707</v>
      </c>
      <c r="E2083" s="9" t="s">
        <v>307</v>
      </c>
      <c r="F2083" s="9" t="s">
        <v>1550</v>
      </c>
      <c r="G2083" s="9" t="s">
        <v>1552</v>
      </c>
      <c r="H2083" s="9" t="s">
        <v>199</v>
      </c>
      <c r="J2083" s="6" t="str">
        <f t="shared" si="576"/>
        <v>001011</v>
      </c>
      <c r="K2083" s="1">
        <f t="shared" si="577"/>
        <v>1</v>
      </c>
      <c r="L2083" s="6" t="str">
        <f t="shared" si="578"/>
        <v>00000</v>
      </c>
      <c r="M2083" s="1">
        <f t="shared" si="579"/>
        <v>0</v>
      </c>
      <c r="N2083" s="6" t="str">
        <f t="shared" si="580"/>
        <v>00</v>
      </c>
      <c r="O2083" s="1">
        <f t="shared" si="581"/>
        <v>1</v>
      </c>
      <c r="P2083" s="1">
        <f>IF(HEX2DEC(LEFT(E2083,4))&gt;=32768,HEX2DEC(LEFT(E2083,4))-65536,HEX2DEC(LEFT(E2083,4)))/Codes!$N$2</f>
        <v>3.2</v>
      </c>
      <c r="Q2083" s="1">
        <f>IF(HEX2DEC(RIGHT(E2083,4))&gt;=32768,HEX2DEC(RIGHT(E2083,4))-65536,HEX2DEC(RIGHT(E2083,4)))/Codes!$N$2</f>
        <v>0</v>
      </c>
      <c r="R2083" s="1">
        <f>IF(HEX2DEC(LEFT(F2083,4))&gt;=32768,HEX2DEC(LEFT(F2083,4))-65536,HEX2DEC(LEFT(F2083,4)))/Codes!$N$2</f>
        <v>7.2</v>
      </c>
      <c r="S2083" s="1">
        <f>IF(HEX2DEC(RIGHT(F2083,4))&gt;=32768,HEX2DEC(RIGHT(F2083,4))-65536,HEX2DEC(RIGHT(F2083,4)))/Codes!$N$2</f>
        <v>-4.8</v>
      </c>
      <c r="T2083" s="18">
        <f t="shared" si="582"/>
        <v>180</v>
      </c>
      <c r="U2083" s="1">
        <f t="shared" si="583"/>
        <v>0</v>
      </c>
      <c r="V2083" s="1">
        <f t="shared" si="584"/>
        <v>1</v>
      </c>
      <c r="W2083" s="1" t="str">
        <f t="shared" si="585"/>
        <v>100</v>
      </c>
      <c r="X2083" s="1">
        <f t="shared" si="586"/>
        <v>1</v>
      </c>
      <c r="Y2083" s="1">
        <f t="shared" si="587"/>
        <v>40</v>
      </c>
      <c r="Z2083" s="1" t="str">
        <f>VLOOKUP(BIN2DEC(MID(HEX2BIN(MID(H2083,3,2),8),2,5)),Codes!$E$1:$F$18,2)</f>
        <v>Normal</v>
      </c>
      <c r="AA2083" s="6" t="str">
        <f t="shared" si="588"/>
        <v>0</v>
      </c>
      <c r="AB2083" s="1">
        <f t="shared" si="589"/>
        <v>0</v>
      </c>
      <c r="AC2083" s="1" t="str">
        <f>VLOOKUP(BIN2DEC(RIGHT(HEX2BIN(MID(H2083,6,1),4),1)&amp;LEFT(HEX2BIN(MID(H2083,7,1),4),1)),Codes!$K$1:$L$5,2)</f>
        <v>M</v>
      </c>
      <c r="AD2083" s="1" t="str">
        <f>VLOOKUP(BIN2DEC(RIGHT(HEX2BIN(MID(H2083,7,1),4),3)&amp;LEFT(HEX2BIN(MID(H2083,8,1),4),2)),Codes!$H$2:$I$33,2)</f>
        <v>Kick</v>
      </c>
      <c r="AE2083" s="1" t="str">
        <f t="shared" si="590"/>
        <v>1</v>
      </c>
      <c r="AF2083" s="1" t="str">
        <f t="shared" si="591"/>
        <v>1</v>
      </c>
      <c r="AH2083" s="6">
        <f t="shared" si="592"/>
        <v>34</v>
      </c>
    </row>
    <row r="2084" spans="1:34">
      <c r="A2084" s="3" t="s">
        <v>1554</v>
      </c>
      <c r="B2084" s="1" t="s">
        <v>79</v>
      </c>
      <c r="C2084" s="6" t="s">
        <v>1566</v>
      </c>
      <c r="D2084" s="9" t="s">
        <v>702</v>
      </c>
      <c r="E2084" s="9" t="s">
        <v>307</v>
      </c>
      <c r="F2084" s="9" t="s">
        <v>1546</v>
      </c>
      <c r="G2084" s="9" t="s">
        <v>1555</v>
      </c>
      <c r="H2084" s="9" t="s">
        <v>1556</v>
      </c>
      <c r="J2084" s="6" t="str">
        <f t="shared" si="576"/>
        <v>001011</v>
      </c>
      <c r="K2084" s="1">
        <f t="shared" si="577"/>
        <v>0</v>
      </c>
      <c r="L2084" s="6" t="str">
        <f t="shared" si="578"/>
        <v>00000</v>
      </c>
      <c r="M2084" s="1">
        <f t="shared" si="579"/>
        <v>0</v>
      </c>
      <c r="N2084" s="6" t="str">
        <f t="shared" si="580"/>
        <v>00</v>
      </c>
      <c r="O2084" s="1">
        <f t="shared" si="581"/>
        <v>1</v>
      </c>
      <c r="P2084" s="1">
        <f>IF(HEX2DEC(LEFT(E2084,4))&gt;=32768,HEX2DEC(LEFT(E2084,4))-65536,HEX2DEC(LEFT(E2084,4)))/Codes!$N$2</f>
        <v>3.2</v>
      </c>
      <c r="Q2084" s="1">
        <f>IF(HEX2DEC(RIGHT(E2084,4))&gt;=32768,HEX2DEC(RIGHT(E2084,4))-65536,HEX2DEC(RIGHT(E2084,4)))/Codes!$N$2</f>
        <v>0</v>
      </c>
      <c r="R2084" s="1">
        <f>IF(HEX2DEC(LEFT(F2084,4))&gt;=32768,HEX2DEC(LEFT(F2084,4))-65536,HEX2DEC(LEFT(F2084,4)))/Codes!$N$2</f>
        <v>7.2</v>
      </c>
      <c r="S2084" s="1">
        <f>IF(HEX2DEC(RIGHT(F2084,4))&gt;=32768,HEX2DEC(RIGHT(F2084,4))-65536,HEX2DEC(RIGHT(F2084,4)))/Codes!$N$2</f>
        <v>4.8</v>
      </c>
      <c r="T2084" s="18">
        <f t="shared" si="582"/>
        <v>100</v>
      </c>
      <c r="U2084" s="1">
        <f t="shared" si="583"/>
        <v>0</v>
      </c>
      <c r="V2084" s="1">
        <f t="shared" si="584"/>
        <v>1</v>
      </c>
      <c r="W2084" s="1" t="str">
        <f t="shared" si="585"/>
        <v>100</v>
      </c>
      <c r="X2084" s="1">
        <f t="shared" si="586"/>
        <v>1</v>
      </c>
      <c r="Y2084" s="1">
        <f t="shared" si="587"/>
        <v>40</v>
      </c>
      <c r="Z2084" s="1" t="str">
        <f>VLOOKUP(BIN2DEC(MID(HEX2BIN(MID(H2084,3,2),8),2,5)),Codes!$E$1:$F$18,2)</f>
        <v>Normal</v>
      </c>
      <c r="AA2084" s="6" t="str">
        <f t="shared" si="588"/>
        <v>0</v>
      </c>
      <c r="AB2084" s="1">
        <f t="shared" si="589"/>
        <v>0</v>
      </c>
      <c r="AC2084" s="1" t="str">
        <f>VLOOKUP(BIN2DEC(RIGHT(HEX2BIN(MID(H2084,6,1),4),1)&amp;LEFT(HEX2BIN(MID(H2084,7,1),4),1)),Codes!$K$1:$L$5,2)</f>
        <v>S</v>
      </c>
      <c r="AD2084" s="1" t="str">
        <f>VLOOKUP(BIN2DEC(RIGHT(HEX2BIN(MID(H2084,7,1),4),3)&amp;LEFT(HEX2BIN(MID(H2084,8,1),4),2)),Codes!$H$2:$I$33,2)</f>
        <v>Punch</v>
      </c>
      <c r="AE2084" s="1" t="str">
        <f t="shared" si="590"/>
        <v>1</v>
      </c>
      <c r="AF2084" s="1" t="str">
        <f t="shared" si="591"/>
        <v>1</v>
      </c>
      <c r="AH2084" s="6">
        <f t="shared" si="592"/>
        <v>1</v>
      </c>
    </row>
    <row r="2085" spans="1:34">
      <c r="A2085" s="3" t="s">
        <v>1557</v>
      </c>
      <c r="B2085" s="1" t="s">
        <v>79</v>
      </c>
      <c r="C2085" s="6" t="s">
        <v>1566</v>
      </c>
      <c r="D2085" s="9" t="s">
        <v>707</v>
      </c>
      <c r="E2085" s="9" t="s">
        <v>307</v>
      </c>
      <c r="F2085" s="9" t="s">
        <v>1550</v>
      </c>
      <c r="G2085" s="9" t="s">
        <v>1555</v>
      </c>
      <c r="H2085" s="9" t="s">
        <v>1556</v>
      </c>
      <c r="J2085" s="6" t="str">
        <f t="shared" si="576"/>
        <v>001011</v>
      </c>
      <c r="K2085" s="1">
        <f t="shared" si="577"/>
        <v>1</v>
      </c>
      <c r="L2085" s="6" t="str">
        <f t="shared" si="578"/>
        <v>00000</v>
      </c>
      <c r="M2085" s="1">
        <f t="shared" si="579"/>
        <v>0</v>
      </c>
      <c r="N2085" s="6" t="str">
        <f t="shared" si="580"/>
        <v>00</v>
      </c>
      <c r="O2085" s="1">
        <f t="shared" si="581"/>
        <v>1</v>
      </c>
      <c r="P2085" s="1">
        <f>IF(HEX2DEC(LEFT(E2085,4))&gt;=32768,HEX2DEC(LEFT(E2085,4))-65536,HEX2DEC(LEFT(E2085,4)))/Codes!$N$2</f>
        <v>3.2</v>
      </c>
      <c r="Q2085" s="1">
        <f>IF(HEX2DEC(RIGHT(E2085,4))&gt;=32768,HEX2DEC(RIGHT(E2085,4))-65536,HEX2DEC(RIGHT(E2085,4)))/Codes!$N$2</f>
        <v>0</v>
      </c>
      <c r="R2085" s="1">
        <f>IF(HEX2DEC(LEFT(F2085,4))&gt;=32768,HEX2DEC(LEFT(F2085,4))-65536,HEX2DEC(LEFT(F2085,4)))/Codes!$N$2</f>
        <v>7.2</v>
      </c>
      <c r="S2085" s="1">
        <f>IF(HEX2DEC(RIGHT(F2085,4))&gt;=32768,HEX2DEC(RIGHT(F2085,4))-65536,HEX2DEC(RIGHT(F2085,4)))/Codes!$N$2</f>
        <v>-4.8</v>
      </c>
      <c r="T2085" s="18">
        <f t="shared" si="582"/>
        <v>100</v>
      </c>
      <c r="U2085" s="1">
        <f t="shared" si="583"/>
        <v>0</v>
      </c>
      <c r="V2085" s="1">
        <f t="shared" si="584"/>
        <v>1</v>
      </c>
      <c r="W2085" s="1" t="str">
        <f t="shared" si="585"/>
        <v>100</v>
      </c>
      <c r="X2085" s="1">
        <f t="shared" si="586"/>
        <v>1</v>
      </c>
      <c r="Y2085" s="1">
        <f t="shared" si="587"/>
        <v>40</v>
      </c>
      <c r="Z2085" s="1" t="str">
        <f>VLOOKUP(BIN2DEC(MID(HEX2BIN(MID(H2085,3,2),8),2,5)),Codes!$E$1:$F$18,2)</f>
        <v>Normal</v>
      </c>
      <c r="AA2085" s="6" t="str">
        <f t="shared" si="588"/>
        <v>0</v>
      </c>
      <c r="AB2085" s="1">
        <f t="shared" si="589"/>
        <v>0</v>
      </c>
      <c r="AC2085" s="1" t="str">
        <f>VLOOKUP(BIN2DEC(RIGHT(HEX2BIN(MID(H2085,6,1),4),1)&amp;LEFT(HEX2BIN(MID(H2085,7,1),4),1)),Codes!$K$1:$L$5,2)</f>
        <v>S</v>
      </c>
      <c r="AD2085" s="1" t="str">
        <f>VLOOKUP(BIN2DEC(RIGHT(HEX2BIN(MID(H2085,7,1),4),3)&amp;LEFT(HEX2BIN(MID(H2085,8,1),4),2)),Codes!$H$2:$I$33,2)</f>
        <v>Punch</v>
      </c>
      <c r="AE2085" s="1" t="str">
        <f t="shared" si="590"/>
        <v>1</v>
      </c>
      <c r="AF2085" s="1" t="str">
        <f t="shared" si="591"/>
        <v>1</v>
      </c>
      <c r="AH2085" s="6">
        <f t="shared" si="592"/>
        <v>1</v>
      </c>
    </row>
    <row r="2086" spans="1:34">
      <c r="A2086" s="3" t="s">
        <v>1558</v>
      </c>
      <c r="B2086" s="1" t="s">
        <v>79</v>
      </c>
      <c r="C2086" s="6" t="s">
        <v>1567</v>
      </c>
      <c r="D2086" s="9" t="s">
        <v>1559</v>
      </c>
      <c r="E2086" s="9" t="s">
        <v>448</v>
      </c>
      <c r="F2086" s="9" t="s">
        <v>460</v>
      </c>
      <c r="G2086" s="9" t="s">
        <v>1560</v>
      </c>
      <c r="H2086" s="9" t="s">
        <v>1561</v>
      </c>
      <c r="J2086" s="6" t="str">
        <f t="shared" si="576"/>
        <v>001011</v>
      </c>
      <c r="K2086" s="1">
        <f t="shared" si="577"/>
        <v>0</v>
      </c>
      <c r="L2086" s="6" t="str">
        <f t="shared" si="578"/>
        <v>00000</v>
      </c>
      <c r="M2086" s="1">
        <f t="shared" si="579"/>
        <v>0</v>
      </c>
      <c r="N2086" s="6" t="str">
        <f t="shared" si="580"/>
        <v>00</v>
      </c>
      <c r="O2086" s="1">
        <f t="shared" si="581"/>
        <v>5</v>
      </c>
      <c r="P2086" s="1">
        <f>IF(HEX2DEC(LEFT(E2086,4))&gt;=32768,HEX2DEC(LEFT(E2086,4))-65536,HEX2DEC(LEFT(E2086,4)))/Codes!$N$2</f>
        <v>6.4</v>
      </c>
      <c r="Q2086" s="1">
        <f>IF(HEX2DEC(RIGHT(E2086,4))&gt;=32768,HEX2DEC(RIGHT(E2086,4))-65536,HEX2DEC(RIGHT(E2086,4)))/Codes!$N$2</f>
        <v>0</v>
      </c>
      <c r="R2086" s="1">
        <f>IF(HEX2DEC(LEFT(F2086,4))&gt;=32768,HEX2DEC(LEFT(F2086,4))-65536,HEX2DEC(LEFT(F2086,4)))/Codes!$N$2</f>
        <v>7.2</v>
      </c>
      <c r="S2086" s="1">
        <f>IF(HEX2DEC(RIGHT(F2086,4))&gt;=32768,HEX2DEC(RIGHT(F2086,4))-65536,HEX2DEC(RIGHT(F2086,4)))/Codes!$N$2</f>
        <v>0</v>
      </c>
      <c r="T2086" s="18">
        <f t="shared" si="582"/>
        <v>80</v>
      </c>
      <c r="U2086" s="1">
        <f t="shared" si="583"/>
        <v>115</v>
      </c>
      <c r="V2086" s="1">
        <f t="shared" si="584"/>
        <v>0</v>
      </c>
      <c r="W2086" s="1" t="str">
        <f t="shared" si="585"/>
        <v>100</v>
      </c>
      <c r="X2086" s="1">
        <f t="shared" si="586"/>
        <v>3</v>
      </c>
      <c r="Y2086" s="1">
        <f t="shared" si="587"/>
        <v>60</v>
      </c>
      <c r="Z2086" s="1" t="str">
        <f>VLOOKUP(BIN2DEC(MID(HEX2BIN(MID(H2086,3,2),8),2,5)),Codes!$E$1:$F$18,2)</f>
        <v>Normal</v>
      </c>
      <c r="AA2086" s="6" t="str">
        <f t="shared" si="588"/>
        <v>0</v>
      </c>
      <c r="AB2086" s="1">
        <f t="shared" si="589"/>
        <v>0</v>
      </c>
      <c r="AC2086" s="1" t="str">
        <f>VLOOKUP(BIN2DEC(RIGHT(HEX2BIN(MID(H2086,6,1),4),1)&amp;LEFT(HEX2BIN(MID(H2086,7,1),4),1)),Codes!$K$1:$L$5,2)</f>
        <v>M</v>
      </c>
      <c r="AD2086" s="1" t="str">
        <f>VLOOKUP(BIN2DEC(RIGHT(HEX2BIN(MID(H2086,7,1),4),3)&amp;LEFT(HEX2BIN(MID(H2086,8,1),4),2)),Codes!$H$2:$I$33,2)</f>
        <v>Kick</v>
      </c>
      <c r="AE2086" s="1" t="str">
        <f t="shared" si="590"/>
        <v>1</v>
      </c>
      <c r="AF2086" s="1" t="str">
        <f t="shared" si="591"/>
        <v>1</v>
      </c>
      <c r="AH2086" s="6">
        <f t="shared" si="592"/>
        <v>34</v>
      </c>
    </row>
    <row r="2087" spans="1:34">
      <c r="A2087" s="3" t="s">
        <v>1562</v>
      </c>
      <c r="B2087" s="1" t="s">
        <v>79</v>
      </c>
      <c r="C2087" s="6" t="s">
        <v>1569</v>
      </c>
      <c r="D2087" s="9" t="s">
        <v>255</v>
      </c>
      <c r="E2087" s="9" t="s">
        <v>307</v>
      </c>
      <c r="F2087" s="9" t="s">
        <v>1546</v>
      </c>
      <c r="G2087" s="9" t="s">
        <v>1563</v>
      </c>
      <c r="H2087" s="9" t="s">
        <v>1548</v>
      </c>
      <c r="J2087" s="6" t="str">
        <f t="shared" si="576"/>
        <v>001011</v>
      </c>
      <c r="K2087" s="1">
        <f t="shared" si="577"/>
        <v>0</v>
      </c>
      <c r="L2087" s="6" t="str">
        <f t="shared" si="578"/>
        <v>00000</v>
      </c>
      <c r="M2087" s="1">
        <f t="shared" si="579"/>
        <v>0</v>
      </c>
      <c r="N2087" s="6" t="str">
        <f t="shared" si="580"/>
        <v>00</v>
      </c>
      <c r="O2087" s="1">
        <f t="shared" si="581"/>
        <v>2</v>
      </c>
      <c r="P2087" s="1">
        <f>IF(HEX2DEC(LEFT(E2087,4))&gt;=32768,HEX2DEC(LEFT(E2087,4))-65536,HEX2DEC(LEFT(E2087,4)))/Codes!$N$2</f>
        <v>3.2</v>
      </c>
      <c r="Q2087" s="1">
        <f>IF(HEX2DEC(RIGHT(E2087,4))&gt;=32768,HEX2DEC(RIGHT(E2087,4))-65536,HEX2DEC(RIGHT(E2087,4)))/Codes!$N$2</f>
        <v>0</v>
      </c>
      <c r="R2087" s="1">
        <f>IF(HEX2DEC(LEFT(F2087,4))&gt;=32768,HEX2DEC(LEFT(F2087,4))-65536,HEX2DEC(LEFT(F2087,4)))/Codes!$N$2</f>
        <v>7.2</v>
      </c>
      <c r="S2087" s="1">
        <f>IF(HEX2DEC(RIGHT(F2087,4))&gt;=32768,HEX2DEC(RIGHT(F2087,4))-65536,HEX2DEC(RIGHT(F2087,4)))/Codes!$N$2</f>
        <v>4.8</v>
      </c>
      <c r="T2087" s="18">
        <f t="shared" si="582"/>
        <v>140</v>
      </c>
      <c r="U2087" s="1">
        <f t="shared" si="583"/>
        <v>0</v>
      </c>
      <c r="V2087" s="1">
        <f t="shared" si="584"/>
        <v>40</v>
      </c>
      <c r="W2087" s="1" t="str">
        <f t="shared" si="585"/>
        <v>100</v>
      </c>
      <c r="X2087" s="1">
        <f t="shared" si="586"/>
        <v>1</v>
      </c>
      <c r="Y2087" s="1">
        <f t="shared" si="587"/>
        <v>0</v>
      </c>
      <c r="Z2087" s="1" t="str">
        <f>VLOOKUP(BIN2DEC(MID(HEX2BIN(MID(H2087,3,2),8),2,5)),Codes!$E$1:$F$18,2)</f>
        <v>Normal</v>
      </c>
      <c r="AA2087" s="6" t="str">
        <f t="shared" si="588"/>
        <v>0</v>
      </c>
      <c r="AB2087" s="1">
        <f t="shared" si="589"/>
        <v>0</v>
      </c>
      <c r="AC2087" s="1" t="str">
        <f>VLOOKUP(BIN2DEC(RIGHT(HEX2BIN(MID(H2087,6,1),4),1)&amp;LEFT(HEX2BIN(MID(H2087,7,1),4),1)),Codes!$K$1:$L$5,2)</f>
        <v>L</v>
      </c>
      <c r="AD2087" s="1" t="str">
        <f>VLOOKUP(BIN2DEC(RIGHT(HEX2BIN(MID(H2087,7,1),4),3)&amp;LEFT(HEX2BIN(MID(H2087,8,1),4),2)),Codes!$H$2:$I$33,2)</f>
        <v>Kick</v>
      </c>
      <c r="AE2087" s="1" t="str">
        <f t="shared" si="590"/>
        <v>1</v>
      </c>
      <c r="AF2087" s="1" t="str">
        <f t="shared" si="591"/>
        <v>1</v>
      </c>
      <c r="AH2087" s="6">
        <f t="shared" si="592"/>
        <v>66</v>
      </c>
    </row>
    <row r="2088" spans="1:34">
      <c r="A2088" s="3" t="s">
        <v>1568</v>
      </c>
      <c r="B2088" s="1" t="s">
        <v>79</v>
      </c>
      <c r="C2088" s="6" t="s">
        <v>1569</v>
      </c>
      <c r="D2088" s="9" t="s">
        <v>261</v>
      </c>
      <c r="E2088" s="9" t="s">
        <v>307</v>
      </c>
      <c r="F2088" s="9" t="s">
        <v>1550</v>
      </c>
      <c r="G2088" s="9" t="s">
        <v>1563</v>
      </c>
      <c r="H2088" s="9" t="s">
        <v>1548</v>
      </c>
      <c r="J2088" s="6" t="str">
        <f t="shared" si="576"/>
        <v>001011</v>
      </c>
      <c r="K2088" s="1">
        <f t="shared" si="577"/>
        <v>1</v>
      </c>
      <c r="L2088" s="6" t="str">
        <f t="shared" si="578"/>
        <v>00000</v>
      </c>
      <c r="M2088" s="1">
        <f t="shared" si="579"/>
        <v>0</v>
      </c>
      <c r="N2088" s="6" t="str">
        <f t="shared" si="580"/>
        <v>00</v>
      </c>
      <c r="O2088" s="1">
        <f t="shared" si="581"/>
        <v>2</v>
      </c>
      <c r="P2088" s="1">
        <f>IF(HEX2DEC(LEFT(E2088,4))&gt;=32768,HEX2DEC(LEFT(E2088,4))-65536,HEX2DEC(LEFT(E2088,4)))/Codes!$N$2</f>
        <v>3.2</v>
      </c>
      <c r="Q2088" s="1">
        <f>IF(HEX2DEC(RIGHT(E2088,4))&gt;=32768,HEX2DEC(RIGHT(E2088,4))-65536,HEX2DEC(RIGHT(E2088,4)))/Codes!$N$2</f>
        <v>0</v>
      </c>
      <c r="R2088" s="1">
        <f>IF(HEX2DEC(LEFT(F2088,4))&gt;=32768,HEX2DEC(LEFT(F2088,4))-65536,HEX2DEC(LEFT(F2088,4)))/Codes!$N$2</f>
        <v>7.2</v>
      </c>
      <c r="S2088" s="1">
        <f>IF(HEX2DEC(RIGHT(F2088,4))&gt;=32768,HEX2DEC(RIGHT(F2088,4))-65536,HEX2DEC(RIGHT(F2088,4)))/Codes!$N$2</f>
        <v>-4.8</v>
      </c>
      <c r="T2088" s="18">
        <f t="shared" si="582"/>
        <v>140</v>
      </c>
      <c r="U2088" s="1">
        <f t="shared" si="583"/>
        <v>0</v>
      </c>
      <c r="V2088" s="1">
        <f t="shared" si="584"/>
        <v>40</v>
      </c>
      <c r="W2088" s="1" t="str">
        <f t="shared" si="585"/>
        <v>100</v>
      </c>
      <c r="X2088" s="1">
        <f t="shared" si="586"/>
        <v>1</v>
      </c>
      <c r="Y2088" s="1">
        <f t="shared" si="587"/>
        <v>0</v>
      </c>
      <c r="Z2088" s="1" t="str">
        <f>VLOOKUP(BIN2DEC(MID(HEX2BIN(MID(H2088,3,2),8),2,5)),Codes!$E$1:$F$18,2)</f>
        <v>Normal</v>
      </c>
      <c r="AA2088" s="6" t="str">
        <f t="shared" si="588"/>
        <v>0</v>
      </c>
      <c r="AB2088" s="1">
        <f t="shared" si="589"/>
        <v>0</v>
      </c>
      <c r="AC2088" s="1" t="str">
        <f>VLOOKUP(BIN2DEC(RIGHT(HEX2BIN(MID(H2088,6,1),4),1)&amp;LEFT(HEX2BIN(MID(H2088,7,1),4),1)),Codes!$K$1:$L$5,2)</f>
        <v>L</v>
      </c>
      <c r="AD2088" s="1" t="str">
        <f>VLOOKUP(BIN2DEC(RIGHT(HEX2BIN(MID(H2088,7,1),4),3)&amp;LEFT(HEX2BIN(MID(H2088,8,1),4),2)),Codes!$H$2:$I$33,2)</f>
        <v>Kick</v>
      </c>
      <c r="AE2088" s="1" t="str">
        <f t="shared" si="590"/>
        <v>1</v>
      </c>
      <c r="AF2088" s="1" t="str">
        <f t="shared" si="591"/>
        <v>1</v>
      </c>
      <c r="AH2088" s="6">
        <f t="shared" si="592"/>
        <v>66</v>
      </c>
    </row>
    <row r="2089" spans="1:34">
      <c r="A2089" s="3" t="s">
        <v>1571</v>
      </c>
      <c r="B2089" s="1" t="s">
        <v>79</v>
      </c>
      <c r="C2089" s="6" t="s">
        <v>1570</v>
      </c>
      <c r="D2089" s="9" t="s">
        <v>702</v>
      </c>
      <c r="E2089" s="9" t="s">
        <v>307</v>
      </c>
      <c r="F2089" s="9" t="s">
        <v>1546</v>
      </c>
      <c r="G2089" s="9" t="s">
        <v>1572</v>
      </c>
      <c r="H2089" s="9" t="s">
        <v>199</v>
      </c>
      <c r="J2089" s="6" t="str">
        <f t="shared" si="576"/>
        <v>001011</v>
      </c>
      <c r="K2089" s="1">
        <f t="shared" si="577"/>
        <v>0</v>
      </c>
      <c r="L2089" s="6" t="str">
        <f t="shared" si="578"/>
        <v>00000</v>
      </c>
      <c r="M2089" s="1">
        <f t="shared" si="579"/>
        <v>0</v>
      </c>
      <c r="N2089" s="6" t="str">
        <f t="shared" si="580"/>
        <v>00</v>
      </c>
      <c r="O2089" s="1">
        <f t="shared" si="581"/>
        <v>1</v>
      </c>
      <c r="P2089" s="1">
        <f>IF(HEX2DEC(LEFT(E2089,4))&gt;=32768,HEX2DEC(LEFT(E2089,4))-65536,HEX2DEC(LEFT(E2089,4)))/Codes!$N$2</f>
        <v>3.2</v>
      </c>
      <c r="Q2089" s="1">
        <f>IF(HEX2DEC(RIGHT(E2089,4))&gt;=32768,HEX2DEC(RIGHT(E2089,4))-65536,HEX2DEC(RIGHT(E2089,4)))/Codes!$N$2</f>
        <v>0</v>
      </c>
      <c r="R2089" s="1">
        <f>IF(HEX2DEC(LEFT(F2089,4))&gt;=32768,HEX2DEC(LEFT(F2089,4))-65536,HEX2DEC(LEFT(F2089,4)))/Codes!$N$2</f>
        <v>7.2</v>
      </c>
      <c r="S2089" s="1">
        <f>IF(HEX2DEC(RIGHT(F2089,4))&gt;=32768,HEX2DEC(RIGHT(F2089,4))-65536,HEX2DEC(RIGHT(F2089,4)))/Codes!$N$2</f>
        <v>4.8</v>
      </c>
      <c r="T2089" s="18">
        <f t="shared" si="582"/>
        <v>160</v>
      </c>
      <c r="U2089" s="1">
        <f t="shared" si="583"/>
        <v>0</v>
      </c>
      <c r="V2089" s="1">
        <f t="shared" si="584"/>
        <v>1</v>
      </c>
      <c r="W2089" s="1" t="str">
        <f t="shared" si="585"/>
        <v>100</v>
      </c>
      <c r="X2089" s="1">
        <f t="shared" si="586"/>
        <v>1</v>
      </c>
      <c r="Y2089" s="1">
        <f t="shared" si="587"/>
        <v>40</v>
      </c>
      <c r="Z2089" s="1" t="str">
        <f>VLOOKUP(BIN2DEC(MID(HEX2BIN(MID(H2089,3,2),8),2,5)),Codes!$E$1:$F$18,2)</f>
        <v>Normal</v>
      </c>
      <c r="AA2089" s="6" t="str">
        <f t="shared" si="588"/>
        <v>0</v>
      </c>
      <c r="AB2089" s="1">
        <f t="shared" si="589"/>
        <v>0</v>
      </c>
      <c r="AC2089" s="1" t="str">
        <f>VLOOKUP(BIN2DEC(RIGHT(HEX2BIN(MID(H2089,6,1),4),1)&amp;LEFT(HEX2BIN(MID(H2089,7,1),4),1)),Codes!$K$1:$L$5,2)</f>
        <v>M</v>
      </c>
      <c r="AD2089" s="1" t="str">
        <f>VLOOKUP(BIN2DEC(RIGHT(HEX2BIN(MID(H2089,7,1),4),3)&amp;LEFT(HEX2BIN(MID(H2089,8,1),4),2)),Codes!$H$2:$I$33,2)</f>
        <v>Kick</v>
      </c>
      <c r="AE2089" s="1" t="str">
        <f t="shared" si="590"/>
        <v>1</v>
      </c>
      <c r="AF2089" s="1" t="str">
        <f t="shared" si="591"/>
        <v>1</v>
      </c>
      <c r="AH2089" s="6">
        <f t="shared" si="592"/>
        <v>34</v>
      </c>
    </row>
    <row r="2090" spans="1:34">
      <c r="A2090" s="3" t="s">
        <v>1573</v>
      </c>
      <c r="B2090" s="1" t="s">
        <v>79</v>
      </c>
      <c r="C2090" s="6" t="s">
        <v>1570</v>
      </c>
      <c r="D2090" s="9" t="s">
        <v>707</v>
      </c>
      <c r="E2090" s="9" t="s">
        <v>307</v>
      </c>
      <c r="F2090" s="9" t="s">
        <v>1550</v>
      </c>
      <c r="G2090" s="9" t="s">
        <v>1572</v>
      </c>
      <c r="H2090" s="9" t="s">
        <v>199</v>
      </c>
      <c r="J2090" s="6" t="str">
        <f t="shared" si="576"/>
        <v>001011</v>
      </c>
      <c r="K2090" s="1">
        <f t="shared" si="577"/>
        <v>1</v>
      </c>
      <c r="L2090" s="6" t="str">
        <f t="shared" si="578"/>
        <v>00000</v>
      </c>
      <c r="M2090" s="1">
        <f t="shared" si="579"/>
        <v>0</v>
      </c>
      <c r="N2090" s="6" t="str">
        <f t="shared" si="580"/>
        <v>00</v>
      </c>
      <c r="O2090" s="1">
        <f t="shared" si="581"/>
        <v>1</v>
      </c>
      <c r="P2090" s="1">
        <f>IF(HEX2DEC(LEFT(E2090,4))&gt;=32768,HEX2DEC(LEFT(E2090,4))-65536,HEX2DEC(LEFT(E2090,4)))/Codes!$N$2</f>
        <v>3.2</v>
      </c>
      <c r="Q2090" s="1">
        <f>IF(HEX2DEC(RIGHT(E2090,4))&gt;=32768,HEX2DEC(RIGHT(E2090,4))-65536,HEX2DEC(RIGHT(E2090,4)))/Codes!$N$2</f>
        <v>0</v>
      </c>
      <c r="R2090" s="1">
        <f>IF(HEX2DEC(LEFT(F2090,4))&gt;=32768,HEX2DEC(LEFT(F2090,4))-65536,HEX2DEC(LEFT(F2090,4)))/Codes!$N$2</f>
        <v>7.2</v>
      </c>
      <c r="S2090" s="1">
        <f>IF(HEX2DEC(RIGHT(F2090,4))&gt;=32768,HEX2DEC(RIGHT(F2090,4))-65536,HEX2DEC(RIGHT(F2090,4)))/Codes!$N$2</f>
        <v>-4.8</v>
      </c>
      <c r="T2090" s="18">
        <f t="shared" si="582"/>
        <v>160</v>
      </c>
      <c r="U2090" s="1">
        <f t="shared" si="583"/>
        <v>0</v>
      </c>
      <c r="V2090" s="1">
        <f t="shared" si="584"/>
        <v>1</v>
      </c>
      <c r="W2090" s="1" t="str">
        <f t="shared" si="585"/>
        <v>100</v>
      </c>
      <c r="X2090" s="1">
        <f t="shared" si="586"/>
        <v>1</v>
      </c>
      <c r="Y2090" s="1">
        <f t="shared" si="587"/>
        <v>40</v>
      </c>
      <c r="Z2090" s="1" t="str">
        <f>VLOOKUP(BIN2DEC(MID(HEX2BIN(MID(H2090,3,2),8),2,5)),Codes!$E$1:$F$18,2)</f>
        <v>Normal</v>
      </c>
      <c r="AA2090" s="6" t="str">
        <f t="shared" si="588"/>
        <v>0</v>
      </c>
      <c r="AB2090" s="1">
        <f t="shared" si="589"/>
        <v>0</v>
      </c>
      <c r="AC2090" s="1" t="str">
        <f>VLOOKUP(BIN2DEC(RIGHT(HEX2BIN(MID(H2090,6,1),4),1)&amp;LEFT(HEX2BIN(MID(H2090,7,1),4),1)),Codes!$K$1:$L$5,2)</f>
        <v>M</v>
      </c>
      <c r="AD2090" s="1" t="str">
        <f>VLOOKUP(BIN2DEC(RIGHT(HEX2BIN(MID(H2090,7,1),4),3)&amp;LEFT(HEX2BIN(MID(H2090,8,1),4),2)),Codes!$H$2:$I$33,2)</f>
        <v>Kick</v>
      </c>
      <c r="AE2090" s="1" t="str">
        <f t="shared" si="590"/>
        <v>1</v>
      </c>
      <c r="AF2090" s="1" t="str">
        <f t="shared" si="591"/>
        <v>1</v>
      </c>
      <c r="AH2090" s="6">
        <f t="shared" si="592"/>
        <v>34</v>
      </c>
    </row>
    <row r="2091" spans="1:34">
      <c r="A2091" s="3" t="s">
        <v>1574</v>
      </c>
      <c r="B2091" s="1" t="s">
        <v>79</v>
      </c>
      <c r="C2091" s="6" t="s">
        <v>1570</v>
      </c>
      <c r="D2091" s="9" t="s">
        <v>710</v>
      </c>
      <c r="E2091" s="9" t="s">
        <v>824</v>
      </c>
      <c r="F2091" s="9" t="s">
        <v>1575</v>
      </c>
      <c r="G2091" s="9" t="s">
        <v>1576</v>
      </c>
      <c r="H2091" s="9" t="s">
        <v>163</v>
      </c>
      <c r="J2091" s="6" t="str">
        <f t="shared" si="576"/>
        <v>001011</v>
      </c>
      <c r="K2091" s="1">
        <f t="shared" si="577"/>
        <v>2</v>
      </c>
      <c r="L2091" s="6" t="str">
        <f t="shared" si="578"/>
        <v>00000</v>
      </c>
      <c r="M2091" s="1">
        <f t="shared" si="579"/>
        <v>0</v>
      </c>
      <c r="N2091" s="6" t="str">
        <f t="shared" si="580"/>
        <v>00</v>
      </c>
      <c r="O2091" s="1">
        <f t="shared" si="581"/>
        <v>1</v>
      </c>
      <c r="P2091" s="1">
        <f>IF(HEX2DEC(LEFT(E2091,4))&gt;=32768,HEX2DEC(LEFT(E2091,4))-65536,HEX2DEC(LEFT(E2091,4)))/Codes!$N$2</f>
        <v>2</v>
      </c>
      <c r="Q2091" s="1">
        <f>IF(HEX2DEC(RIGHT(E2091,4))&gt;=32768,HEX2DEC(RIGHT(E2091,4))-65536,HEX2DEC(RIGHT(E2091,4)))/Codes!$N$2</f>
        <v>0</v>
      </c>
      <c r="R2091" s="1">
        <f>IF(HEX2DEC(LEFT(F2091,4))&gt;=32768,HEX2DEC(LEFT(F2091,4))-65536,HEX2DEC(LEFT(F2091,4)))/Codes!$N$2</f>
        <v>2.74</v>
      </c>
      <c r="S2091" s="1">
        <f>IF(HEX2DEC(RIGHT(F2091,4))&gt;=32768,HEX2DEC(RIGHT(F2091,4))-65536,HEX2DEC(RIGHT(F2091,4)))/Codes!$N$2</f>
        <v>0</v>
      </c>
      <c r="T2091" s="18">
        <f t="shared" si="582"/>
        <v>270</v>
      </c>
      <c r="U2091" s="1">
        <f t="shared" si="583"/>
        <v>0</v>
      </c>
      <c r="V2091" s="1">
        <f t="shared" si="584"/>
        <v>1</v>
      </c>
      <c r="W2091" s="1" t="str">
        <f t="shared" si="585"/>
        <v>100</v>
      </c>
      <c r="X2091" s="1">
        <f t="shared" si="586"/>
        <v>1</v>
      </c>
      <c r="Y2091" s="1">
        <f t="shared" si="587"/>
        <v>10</v>
      </c>
      <c r="Z2091" s="1" t="str">
        <f>VLOOKUP(BIN2DEC(MID(HEX2BIN(MID(H2091,3,2),8),2,5)),Codes!$E$1:$F$18,2)</f>
        <v>Normal</v>
      </c>
      <c r="AA2091" s="6" t="str">
        <f t="shared" si="588"/>
        <v>0</v>
      </c>
      <c r="AB2091" s="1">
        <f t="shared" si="589"/>
        <v>0</v>
      </c>
      <c r="AC2091" s="1" t="str">
        <f>VLOOKUP(BIN2DEC(RIGHT(HEX2BIN(MID(H2091,6,1),4),1)&amp;LEFT(HEX2BIN(MID(H2091,7,1),4),1)),Codes!$K$1:$L$5,2)</f>
        <v>M</v>
      </c>
      <c r="AD2091" s="1" t="str">
        <f>VLOOKUP(BIN2DEC(RIGHT(HEX2BIN(MID(H2091,7,1),4),3)&amp;LEFT(HEX2BIN(MID(H2091,8,1),4),2)),Codes!$H$2:$I$33,2)</f>
        <v>Kick</v>
      </c>
      <c r="AE2091" s="1" t="str">
        <f t="shared" si="590"/>
        <v>1</v>
      </c>
      <c r="AF2091" s="1" t="str">
        <f t="shared" si="591"/>
        <v>1</v>
      </c>
      <c r="AH2091" s="6">
        <f t="shared" si="592"/>
        <v>34</v>
      </c>
    </row>
    <row r="2092" spans="1:34">
      <c r="A2092" s="3" t="s">
        <v>1577</v>
      </c>
      <c r="B2092" s="1" t="s">
        <v>79</v>
      </c>
      <c r="C2092" s="6" t="s">
        <v>1570</v>
      </c>
      <c r="D2092" s="9" t="s">
        <v>715</v>
      </c>
      <c r="E2092" s="9" t="s">
        <v>824</v>
      </c>
      <c r="F2092" s="9" t="s">
        <v>1578</v>
      </c>
      <c r="G2092" s="9" t="s">
        <v>1576</v>
      </c>
      <c r="H2092" s="9" t="s">
        <v>1561</v>
      </c>
      <c r="J2092" s="6" t="str">
        <f t="shared" si="576"/>
        <v>001011</v>
      </c>
      <c r="K2092" s="1">
        <f t="shared" si="577"/>
        <v>3</v>
      </c>
      <c r="L2092" s="6" t="str">
        <f t="shared" si="578"/>
        <v>00000</v>
      </c>
      <c r="M2092" s="1">
        <f t="shared" si="579"/>
        <v>0</v>
      </c>
      <c r="N2092" s="6" t="str">
        <f t="shared" si="580"/>
        <v>00</v>
      </c>
      <c r="O2092" s="1">
        <f t="shared" si="581"/>
        <v>1</v>
      </c>
      <c r="P2092" s="1">
        <f>IF(HEX2DEC(LEFT(E2092,4))&gt;=32768,HEX2DEC(LEFT(E2092,4))-65536,HEX2DEC(LEFT(E2092,4)))/Codes!$N$2</f>
        <v>2</v>
      </c>
      <c r="Q2092" s="1">
        <f>IF(HEX2DEC(RIGHT(E2092,4))&gt;=32768,HEX2DEC(RIGHT(E2092,4))-65536,HEX2DEC(RIGHT(E2092,4)))/Codes!$N$2</f>
        <v>0</v>
      </c>
      <c r="R2092" s="1">
        <f>IF(HEX2DEC(LEFT(F2092,4))&gt;=32768,HEX2DEC(LEFT(F2092,4))-65536,HEX2DEC(LEFT(F2092,4)))/Codes!$N$2</f>
        <v>11.6</v>
      </c>
      <c r="S2092" s="1">
        <f>IF(HEX2DEC(RIGHT(F2092,4))&gt;=32768,HEX2DEC(RIGHT(F2092,4))-65536,HEX2DEC(RIGHT(F2092,4)))/Codes!$N$2</f>
        <v>0</v>
      </c>
      <c r="T2092" s="18">
        <f t="shared" si="582"/>
        <v>270</v>
      </c>
      <c r="U2092" s="1">
        <f t="shared" si="583"/>
        <v>0</v>
      </c>
      <c r="V2092" s="1">
        <f t="shared" si="584"/>
        <v>1</v>
      </c>
      <c r="W2092" s="1" t="str">
        <f t="shared" si="585"/>
        <v>100</v>
      </c>
      <c r="X2092" s="1">
        <f t="shared" si="586"/>
        <v>1</v>
      </c>
      <c r="Y2092" s="1">
        <f t="shared" si="587"/>
        <v>60</v>
      </c>
      <c r="Z2092" s="1" t="str">
        <f>VLOOKUP(BIN2DEC(MID(HEX2BIN(MID(H2092,3,2),8),2,5)),Codes!$E$1:$F$18,2)</f>
        <v>Normal</v>
      </c>
      <c r="AA2092" s="6" t="str">
        <f t="shared" si="588"/>
        <v>0</v>
      </c>
      <c r="AB2092" s="1">
        <f t="shared" si="589"/>
        <v>0</v>
      </c>
      <c r="AC2092" s="1" t="str">
        <f>VLOOKUP(BIN2DEC(RIGHT(HEX2BIN(MID(H2092,6,1),4),1)&amp;LEFT(HEX2BIN(MID(H2092,7,1),4),1)),Codes!$K$1:$L$5,2)</f>
        <v>M</v>
      </c>
      <c r="AD2092" s="1" t="str">
        <f>VLOOKUP(BIN2DEC(RIGHT(HEX2BIN(MID(H2092,7,1),4),3)&amp;LEFT(HEX2BIN(MID(H2092,8,1),4),2)),Codes!$H$2:$I$33,2)</f>
        <v>Kick</v>
      </c>
      <c r="AE2092" s="1" t="str">
        <f t="shared" si="590"/>
        <v>1</v>
      </c>
      <c r="AF2092" s="1" t="str">
        <f t="shared" si="591"/>
        <v>1</v>
      </c>
      <c r="AH2092" s="6">
        <f t="shared" si="592"/>
        <v>34</v>
      </c>
    </row>
    <row r="2093" spans="1:34">
      <c r="A2093" s="3" t="s">
        <v>1579</v>
      </c>
      <c r="B2093" s="1" t="s">
        <v>79</v>
      </c>
      <c r="C2093" s="6" t="s">
        <v>1580</v>
      </c>
      <c r="D2093" s="9" t="s">
        <v>702</v>
      </c>
      <c r="E2093" s="9" t="s">
        <v>307</v>
      </c>
      <c r="F2093" s="9" t="s">
        <v>1546</v>
      </c>
      <c r="G2093" s="9" t="s">
        <v>1555</v>
      </c>
      <c r="H2093" s="9" t="s">
        <v>1581</v>
      </c>
      <c r="J2093" s="6" t="str">
        <f t="shared" si="576"/>
        <v>001011</v>
      </c>
      <c r="K2093" s="1">
        <f t="shared" si="577"/>
        <v>0</v>
      </c>
      <c r="L2093" s="6" t="str">
        <f t="shared" si="578"/>
        <v>00000</v>
      </c>
      <c r="M2093" s="1">
        <f t="shared" si="579"/>
        <v>0</v>
      </c>
      <c r="N2093" s="6" t="str">
        <f t="shared" si="580"/>
        <v>00</v>
      </c>
      <c r="O2093" s="1">
        <f t="shared" si="581"/>
        <v>1</v>
      </c>
      <c r="P2093" s="1">
        <f>IF(HEX2DEC(LEFT(E2093,4))&gt;=32768,HEX2DEC(LEFT(E2093,4))-65536,HEX2DEC(LEFT(E2093,4)))/Codes!$N$2</f>
        <v>3.2</v>
      </c>
      <c r="Q2093" s="1">
        <f>IF(HEX2DEC(RIGHT(E2093,4))&gt;=32768,HEX2DEC(RIGHT(E2093,4))-65536,HEX2DEC(RIGHT(E2093,4)))/Codes!$N$2</f>
        <v>0</v>
      </c>
      <c r="R2093" s="1">
        <f>IF(HEX2DEC(LEFT(F2093,4))&gt;=32768,HEX2DEC(LEFT(F2093,4))-65536,HEX2DEC(LEFT(F2093,4)))/Codes!$N$2</f>
        <v>7.2</v>
      </c>
      <c r="S2093" s="1">
        <f>IF(HEX2DEC(RIGHT(F2093,4))&gt;=32768,HEX2DEC(RIGHT(F2093,4))-65536,HEX2DEC(RIGHT(F2093,4)))/Codes!$N$2</f>
        <v>4.8</v>
      </c>
      <c r="T2093" s="18">
        <f t="shared" si="582"/>
        <v>100</v>
      </c>
      <c r="U2093" s="1">
        <f t="shared" si="583"/>
        <v>0</v>
      </c>
      <c r="V2093" s="1">
        <f t="shared" si="584"/>
        <v>1</v>
      </c>
      <c r="W2093" s="1" t="str">
        <f t="shared" si="585"/>
        <v>100</v>
      </c>
      <c r="X2093" s="1">
        <f t="shared" si="586"/>
        <v>1</v>
      </c>
      <c r="Y2093" s="1">
        <f t="shared" si="587"/>
        <v>50</v>
      </c>
      <c r="Z2093" s="1" t="str">
        <f>VLOOKUP(BIN2DEC(MID(HEX2BIN(MID(H2093,3,2),8),2,5)),Codes!$E$1:$F$18,2)</f>
        <v>Normal</v>
      </c>
      <c r="AA2093" s="6" t="str">
        <f t="shared" si="588"/>
        <v>0</v>
      </c>
      <c r="AB2093" s="1">
        <f t="shared" si="589"/>
        <v>0</v>
      </c>
      <c r="AC2093" s="1" t="str">
        <f>VLOOKUP(BIN2DEC(RIGHT(HEX2BIN(MID(H2093,6,1),4),1)&amp;LEFT(HEX2BIN(MID(H2093,7,1),4),1)),Codes!$K$1:$L$5,2)</f>
        <v>S</v>
      </c>
      <c r="AD2093" s="1" t="str">
        <f>VLOOKUP(BIN2DEC(RIGHT(HEX2BIN(MID(H2093,7,1),4),3)&amp;LEFT(HEX2BIN(MID(H2093,8,1),4),2)),Codes!$H$2:$I$33,2)</f>
        <v>Kick</v>
      </c>
      <c r="AE2093" s="1" t="str">
        <f t="shared" si="590"/>
        <v>1</v>
      </c>
      <c r="AF2093" s="1" t="str">
        <f t="shared" si="591"/>
        <v>1</v>
      </c>
      <c r="AH2093" s="6">
        <f t="shared" si="592"/>
        <v>2</v>
      </c>
    </row>
    <row r="2094" spans="1:34">
      <c r="A2094" s="3" t="s">
        <v>1582</v>
      </c>
      <c r="B2094" s="1" t="s">
        <v>79</v>
      </c>
      <c r="C2094" s="6" t="s">
        <v>1580</v>
      </c>
      <c r="D2094" s="9" t="s">
        <v>707</v>
      </c>
      <c r="E2094" s="9" t="s">
        <v>307</v>
      </c>
      <c r="F2094" s="9" t="s">
        <v>1550</v>
      </c>
      <c r="G2094" s="9" t="s">
        <v>1555</v>
      </c>
      <c r="H2094" s="9" t="s">
        <v>1581</v>
      </c>
      <c r="J2094" s="6" t="str">
        <f t="shared" si="576"/>
        <v>001011</v>
      </c>
      <c r="K2094" s="1">
        <f t="shared" si="577"/>
        <v>1</v>
      </c>
      <c r="L2094" s="6" t="str">
        <f t="shared" si="578"/>
        <v>00000</v>
      </c>
      <c r="M2094" s="1">
        <f t="shared" si="579"/>
        <v>0</v>
      </c>
      <c r="N2094" s="6" t="str">
        <f t="shared" si="580"/>
        <v>00</v>
      </c>
      <c r="O2094" s="1">
        <f t="shared" si="581"/>
        <v>1</v>
      </c>
      <c r="P2094" s="1">
        <f>IF(HEX2DEC(LEFT(E2094,4))&gt;=32768,HEX2DEC(LEFT(E2094,4))-65536,HEX2DEC(LEFT(E2094,4)))/Codes!$N$2</f>
        <v>3.2</v>
      </c>
      <c r="Q2094" s="1">
        <f>IF(HEX2DEC(RIGHT(E2094,4))&gt;=32768,HEX2DEC(RIGHT(E2094,4))-65536,HEX2DEC(RIGHT(E2094,4)))/Codes!$N$2</f>
        <v>0</v>
      </c>
      <c r="R2094" s="1">
        <f>IF(HEX2DEC(LEFT(F2094,4))&gt;=32768,HEX2DEC(LEFT(F2094,4))-65536,HEX2DEC(LEFT(F2094,4)))/Codes!$N$2</f>
        <v>7.2</v>
      </c>
      <c r="S2094" s="1">
        <f>IF(HEX2DEC(RIGHT(F2094,4))&gt;=32768,HEX2DEC(RIGHT(F2094,4))-65536,HEX2DEC(RIGHT(F2094,4)))/Codes!$N$2</f>
        <v>-4.8</v>
      </c>
      <c r="T2094" s="18">
        <f t="shared" si="582"/>
        <v>100</v>
      </c>
      <c r="U2094" s="1">
        <f t="shared" si="583"/>
        <v>0</v>
      </c>
      <c r="V2094" s="1">
        <f t="shared" si="584"/>
        <v>1</v>
      </c>
      <c r="W2094" s="1" t="str">
        <f t="shared" si="585"/>
        <v>100</v>
      </c>
      <c r="X2094" s="1">
        <f t="shared" si="586"/>
        <v>1</v>
      </c>
      <c r="Y2094" s="1">
        <f t="shared" si="587"/>
        <v>50</v>
      </c>
      <c r="Z2094" s="1" t="str">
        <f>VLOOKUP(BIN2DEC(MID(HEX2BIN(MID(H2094,3,2),8),2,5)),Codes!$E$1:$F$18,2)</f>
        <v>Normal</v>
      </c>
      <c r="AA2094" s="6" t="str">
        <f t="shared" si="588"/>
        <v>0</v>
      </c>
      <c r="AB2094" s="1">
        <f t="shared" si="589"/>
        <v>0</v>
      </c>
      <c r="AC2094" s="1" t="str">
        <f>VLOOKUP(BIN2DEC(RIGHT(HEX2BIN(MID(H2094,6,1),4),1)&amp;LEFT(HEX2BIN(MID(H2094,7,1),4),1)),Codes!$K$1:$L$5,2)</f>
        <v>S</v>
      </c>
      <c r="AD2094" s="1" t="str">
        <f>VLOOKUP(BIN2DEC(RIGHT(HEX2BIN(MID(H2094,7,1),4),3)&amp;LEFT(HEX2BIN(MID(H2094,8,1),4),2)),Codes!$H$2:$I$33,2)</f>
        <v>Kick</v>
      </c>
      <c r="AE2094" s="1" t="str">
        <f t="shared" si="590"/>
        <v>1</v>
      </c>
      <c r="AF2094" s="1" t="str">
        <f t="shared" si="591"/>
        <v>1</v>
      </c>
      <c r="AH2094" s="6">
        <f t="shared" si="592"/>
        <v>2</v>
      </c>
    </row>
    <row r="2095" spans="1:34">
      <c r="A2095" s="3" t="s">
        <v>1583</v>
      </c>
      <c r="B2095" s="1" t="s">
        <v>79</v>
      </c>
      <c r="C2095" s="6" t="s">
        <v>1580</v>
      </c>
      <c r="D2095" s="9" t="s">
        <v>710</v>
      </c>
      <c r="E2095" s="9" t="s">
        <v>824</v>
      </c>
      <c r="F2095" s="9" t="s">
        <v>1575</v>
      </c>
      <c r="G2095" s="9" t="s">
        <v>1555</v>
      </c>
      <c r="H2095" s="9" t="s">
        <v>1581</v>
      </c>
      <c r="J2095" s="6" t="str">
        <f t="shared" si="576"/>
        <v>001011</v>
      </c>
      <c r="K2095" s="1">
        <f t="shared" si="577"/>
        <v>2</v>
      </c>
      <c r="L2095" s="6" t="str">
        <f t="shared" si="578"/>
        <v>00000</v>
      </c>
      <c r="M2095" s="1">
        <f t="shared" si="579"/>
        <v>0</v>
      </c>
      <c r="N2095" s="6" t="str">
        <f t="shared" si="580"/>
        <v>00</v>
      </c>
      <c r="O2095" s="1">
        <f t="shared" si="581"/>
        <v>1</v>
      </c>
      <c r="P2095" s="1">
        <f>IF(HEX2DEC(LEFT(E2095,4))&gt;=32768,HEX2DEC(LEFT(E2095,4))-65536,HEX2DEC(LEFT(E2095,4)))/Codes!$N$2</f>
        <v>2</v>
      </c>
      <c r="Q2095" s="1">
        <f>IF(HEX2DEC(RIGHT(E2095,4))&gt;=32768,HEX2DEC(RIGHT(E2095,4))-65536,HEX2DEC(RIGHT(E2095,4)))/Codes!$N$2</f>
        <v>0</v>
      </c>
      <c r="R2095" s="1">
        <f>IF(HEX2DEC(LEFT(F2095,4))&gt;=32768,HEX2DEC(LEFT(F2095,4))-65536,HEX2DEC(LEFT(F2095,4)))/Codes!$N$2</f>
        <v>2.74</v>
      </c>
      <c r="S2095" s="1">
        <f>IF(HEX2DEC(RIGHT(F2095,4))&gt;=32768,HEX2DEC(RIGHT(F2095,4))-65536,HEX2DEC(RIGHT(F2095,4)))/Codes!$N$2</f>
        <v>0</v>
      </c>
      <c r="T2095" s="18">
        <f t="shared" si="582"/>
        <v>100</v>
      </c>
      <c r="U2095" s="1">
        <f t="shared" si="583"/>
        <v>0</v>
      </c>
      <c r="V2095" s="1">
        <f t="shared" si="584"/>
        <v>1</v>
      </c>
      <c r="W2095" s="1" t="str">
        <f t="shared" si="585"/>
        <v>100</v>
      </c>
      <c r="X2095" s="1">
        <f t="shared" si="586"/>
        <v>1</v>
      </c>
      <c r="Y2095" s="1">
        <f t="shared" si="587"/>
        <v>50</v>
      </c>
      <c r="Z2095" s="1" t="str">
        <f>VLOOKUP(BIN2DEC(MID(HEX2BIN(MID(H2095,3,2),8),2,5)),Codes!$E$1:$F$18,2)</f>
        <v>Normal</v>
      </c>
      <c r="AA2095" s="6" t="str">
        <f t="shared" si="588"/>
        <v>0</v>
      </c>
      <c r="AB2095" s="1">
        <f t="shared" si="589"/>
        <v>0</v>
      </c>
      <c r="AC2095" s="1" t="str">
        <f>VLOOKUP(BIN2DEC(RIGHT(HEX2BIN(MID(H2095,6,1),4),1)&amp;LEFT(HEX2BIN(MID(H2095,7,1),4),1)),Codes!$K$1:$L$5,2)</f>
        <v>S</v>
      </c>
      <c r="AD2095" s="1" t="str">
        <f>VLOOKUP(BIN2DEC(RIGHT(HEX2BIN(MID(H2095,7,1),4),3)&amp;LEFT(HEX2BIN(MID(H2095,8,1),4),2)),Codes!$H$2:$I$33,2)</f>
        <v>Kick</v>
      </c>
      <c r="AE2095" s="1" t="str">
        <f t="shared" si="590"/>
        <v>1</v>
      </c>
      <c r="AF2095" s="1" t="str">
        <f t="shared" si="591"/>
        <v>1</v>
      </c>
      <c r="AH2095" s="6">
        <f t="shared" si="592"/>
        <v>2</v>
      </c>
    </row>
    <row r="2096" spans="1:34">
      <c r="A2096" s="3" t="s">
        <v>1584</v>
      </c>
      <c r="B2096" s="1" t="s">
        <v>79</v>
      </c>
      <c r="C2096" s="6" t="s">
        <v>1580</v>
      </c>
      <c r="D2096" s="9" t="s">
        <v>715</v>
      </c>
      <c r="E2096" s="9" t="s">
        <v>824</v>
      </c>
      <c r="F2096" s="9" t="s">
        <v>1578</v>
      </c>
      <c r="G2096" s="9" t="s">
        <v>1555</v>
      </c>
      <c r="H2096" s="9" t="s">
        <v>1581</v>
      </c>
      <c r="J2096" s="6" t="str">
        <f t="shared" si="576"/>
        <v>001011</v>
      </c>
      <c r="K2096" s="1">
        <f t="shared" si="577"/>
        <v>3</v>
      </c>
      <c r="L2096" s="6" t="str">
        <f t="shared" si="578"/>
        <v>00000</v>
      </c>
      <c r="M2096" s="1">
        <f t="shared" si="579"/>
        <v>0</v>
      </c>
      <c r="N2096" s="6" t="str">
        <f t="shared" si="580"/>
        <v>00</v>
      </c>
      <c r="O2096" s="1">
        <f t="shared" si="581"/>
        <v>1</v>
      </c>
      <c r="P2096" s="1">
        <f>IF(HEX2DEC(LEFT(E2096,4))&gt;=32768,HEX2DEC(LEFT(E2096,4))-65536,HEX2DEC(LEFT(E2096,4)))/Codes!$N$2</f>
        <v>2</v>
      </c>
      <c r="Q2096" s="1">
        <f>IF(HEX2DEC(RIGHT(E2096,4))&gt;=32768,HEX2DEC(RIGHT(E2096,4))-65536,HEX2DEC(RIGHT(E2096,4)))/Codes!$N$2</f>
        <v>0</v>
      </c>
      <c r="R2096" s="1">
        <f>IF(HEX2DEC(LEFT(F2096,4))&gt;=32768,HEX2DEC(LEFT(F2096,4))-65536,HEX2DEC(LEFT(F2096,4)))/Codes!$N$2</f>
        <v>11.6</v>
      </c>
      <c r="S2096" s="1">
        <f>IF(HEX2DEC(RIGHT(F2096,4))&gt;=32768,HEX2DEC(RIGHT(F2096,4))-65536,HEX2DEC(RIGHT(F2096,4)))/Codes!$N$2</f>
        <v>0</v>
      </c>
      <c r="T2096" s="18">
        <f t="shared" si="582"/>
        <v>100</v>
      </c>
      <c r="U2096" s="1">
        <f t="shared" si="583"/>
        <v>0</v>
      </c>
      <c r="V2096" s="1">
        <f t="shared" si="584"/>
        <v>1</v>
      </c>
      <c r="W2096" s="1" t="str">
        <f t="shared" si="585"/>
        <v>100</v>
      </c>
      <c r="X2096" s="1">
        <f t="shared" si="586"/>
        <v>1</v>
      </c>
      <c r="Y2096" s="1">
        <f t="shared" si="587"/>
        <v>50</v>
      </c>
      <c r="Z2096" s="1" t="str">
        <f>VLOOKUP(BIN2DEC(MID(HEX2BIN(MID(H2096,3,2),8),2,5)),Codes!$E$1:$F$18,2)</f>
        <v>Normal</v>
      </c>
      <c r="AA2096" s="6" t="str">
        <f t="shared" si="588"/>
        <v>0</v>
      </c>
      <c r="AB2096" s="1">
        <f t="shared" si="589"/>
        <v>0</v>
      </c>
      <c r="AC2096" s="1" t="str">
        <f>VLOOKUP(BIN2DEC(RIGHT(HEX2BIN(MID(H2096,6,1),4),1)&amp;LEFT(HEX2BIN(MID(H2096,7,1),4),1)),Codes!$K$1:$L$5,2)</f>
        <v>S</v>
      </c>
      <c r="AD2096" s="1" t="str">
        <f>VLOOKUP(BIN2DEC(RIGHT(HEX2BIN(MID(H2096,7,1),4),3)&amp;LEFT(HEX2BIN(MID(H2096,8,1),4),2)),Codes!$H$2:$I$33,2)</f>
        <v>Kick</v>
      </c>
      <c r="AE2096" s="1" t="str">
        <f t="shared" si="590"/>
        <v>1</v>
      </c>
      <c r="AF2096" s="1" t="str">
        <f t="shared" si="591"/>
        <v>1</v>
      </c>
      <c r="AH2096" s="6">
        <f t="shared" si="592"/>
        <v>2</v>
      </c>
    </row>
    <row r="2097" spans="1:34">
      <c r="A2097" s="3" t="s">
        <v>1585</v>
      </c>
      <c r="B2097" s="1" t="s">
        <v>79</v>
      </c>
      <c r="C2097" s="6" t="s">
        <v>1586</v>
      </c>
      <c r="D2097" s="9" t="s">
        <v>270</v>
      </c>
      <c r="E2097" s="9" t="s">
        <v>448</v>
      </c>
      <c r="F2097" s="9" t="s">
        <v>460</v>
      </c>
      <c r="G2097" s="9" t="s">
        <v>1587</v>
      </c>
      <c r="H2097" s="9" t="s">
        <v>1588</v>
      </c>
      <c r="J2097" s="6" t="str">
        <f t="shared" si="576"/>
        <v>001011</v>
      </c>
      <c r="K2097" s="1">
        <f t="shared" si="577"/>
        <v>0</v>
      </c>
      <c r="L2097" s="6" t="str">
        <f t="shared" si="578"/>
        <v>00000</v>
      </c>
      <c r="M2097" s="1">
        <f t="shared" si="579"/>
        <v>0</v>
      </c>
      <c r="N2097" s="6" t="str">
        <f t="shared" si="580"/>
        <v>00</v>
      </c>
      <c r="O2097" s="1">
        <f t="shared" si="581"/>
        <v>3</v>
      </c>
      <c r="P2097" s="1">
        <f>IF(HEX2DEC(LEFT(E2097,4))&gt;=32768,HEX2DEC(LEFT(E2097,4))-65536,HEX2DEC(LEFT(E2097,4)))/Codes!$N$2</f>
        <v>6.4</v>
      </c>
      <c r="Q2097" s="1">
        <f>IF(HEX2DEC(RIGHT(E2097,4))&gt;=32768,HEX2DEC(RIGHT(E2097,4))-65536,HEX2DEC(RIGHT(E2097,4)))/Codes!$N$2</f>
        <v>0</v>
      </c>
      <c r="R2097" s="1">
        <f>IF(HEX2DEC(LEFT(F2097,4))&gt;=32768,HEX2DEC(LEFT(F2097,4))-65536,HEX2DEC(LEFT(F2097,4)))/Codes!$N$2</f>
        <v>7.2</v>
      </c>
      <c r="S2097" s="1">
        <f>IF(HEX2DEC(RIGHT(F2097,4))&gt;=32768,HEX2DEC(RIGHT(F2097,4))-65536,HEX2DEC(RIGHT(F2097,4)))/Codes!$N$2</f>
        <v>0</v>
      </c>
      <c r="T2097" s="18">
        <f t="shared" si="582"/>
        <v>80</v>
      </c>
      <c r="U2097" s="1">
        <f t="shared" si="583"/>
        <v>120</v>
      </c>
      <c r="V2097" s="1">
        <f t="shared" si="584"/>
        <v>0</v>
      </c>
      <c r="W2097" s="1" t="str">
        <f t="shared" si="585"/>
        <v>100</v>
      </c>
      <c r="X2097" s="1">
        <f t="shared" si="586"/>
        <v>3</v>
      </c>
      <c r="Y2097" s="1">
        <f t="shared" si="587"/>
        <v>70</v>
      </c>
      <c r="Z2097" s="1" t="str">
        <f>VLOOKUP(BIN2DEC(MID(HEX2BIN(MID(H2097,3,2),8),2,5)),Codes!$E$1:$F$18,2)</f>
        <v>Normal</v>
      </c>
      <c r="AA2097" s="6" t="str">
        <f t="shared" si="588"/>
        <v>0</v>
      </c>
      <c r="AB2097" s="1">
        <f t="shared" si="589"/>
        <v>0</v>
      </c>
      <c r="AC2097" s="1" t="str">
        <f>VLOOKUP(BIN2DEC(RIGHT(HEX2BIN(MID(H2097,6,1),4),1)&amp;LEFT(HEX2BIN(MID(H2097,7,1),4),1)),Codes!$K$1:$L$5,2)</f>
        <v>M</v>
      </c>
      <c r="AD2097" s="1" t="str">
        <f>VLOOKUP(BIN2DEC(RIGHT(HEX2BIN(MID(H2097,7,1),4),3)&amp;LEFT(HEX2BIN(MID(H2097,8,1),4),2)),Codes!$H$2:$I$33,2)</f>
        <v>Kick</v>
      </c>
      <c r="AE2097" s="1" t="str">
        <f t="shared" si="590"/>
        <v>1</v>
      </c>
      <c r="AF2097" s="1" t="str">
        <f t="shared" si="591"/>
        <v>1</v>
      </c>
      <c r="AH2097" s="6">
        <f t="shared" si="592"/>
        <v>34</v>
      </c>
    </row>
    <row r="2098" spans="1:34">
      <c r="A2098" s="3" t="s">
        <v>1589</v>
      </c>
      <c r="B2098" s="1" t="s">
        <v>79</v>
      </c>
      <c r="C2098" s="6" t="s">
        <v>1055</v>
      </c>
      <c r="D2098" s="9" t="s">
        <v>1590</v>
      </c>
      <c r="E2098" s="9" t="s">
        <v>265</v>
      </c>
      <c r="F2098" s="9" t="s">
        <v>91</v>
      </c>
      <c r="G2098" s="9" t="s">
        <v>1591</v>
      </c>
      <c r="H2098" s="9" t="s">
        <v>1592</v>
      </c>
      <c r="J2098" s="6" t="str">
        <f t="shared" si="576"/>
        <v>001011</v>
      </c>
      <c r="K2098" s="1">
        <f t="shared" si="577"/>
        <v>0</v>
      </c>
      <c r="L2098" s="6" t="str">
        <f t="shared" si="578"/>
        <v>00000</v>
      </c>
      <c r="M2098" s="1">
        <f t="shared" si="579"/>
        <v>0</v>
      </c>
      <c r="N2098" s="6" t="str">
        <f t="shared" si="580"/>
        <v>00</v>
      </c>
      <c r="O2098" s="1">
        <f t="shared" si="581"/>
        <v>6</v>
      </c>
      <c r="P2098" s="1">
        <f>IF(HEX2DEC(LEFT(E2098,4))&gt;=32768,HEX2DEC(LEFT(E2098,4))-65536,HEX2DEC(LEFT(E2098,4)))/Codes!$N$2</f>
        <v>2.4</v>
      </c>
      <c r="Q2098" s="1">
        <f>IF(HEX2DEC(RIGHT(E2098,4))&gt;=32768,HEX2DEC(RIGHT(E2098,4))-65536,HEX2DEC(RIGHT(E2098,4)))/Codes!$N$2</f>
        <v>0</v>
      </c>
      <c r="R2098" s="1">
        <f>IF(HEX2DEC(LEFT(F2098,4))&gt;=32768,HEX2DEC(LEFT(F2098,4))-65536,HEX2DEC(LEFT(F2098,4)))/Codes!$N$2</f>
        <v>0</v>
      </c>
      <c r="S2098" s="1">
        <f>IF(HEX2DEC(RIGHT(F2098,4))&gt;=32768,HEX2DEC(RIGHT(F2098,4))-65536,HEX2DEC(RIGHT(F2098,4)))/Codes!$N$2</f>
        <v>0</v>
      </c>
      <c r="T2098" s="18">
        <f t="shared" si="582"/>
        <v>361</v>
      </c>
      <c r="U2098" s="1">
        <f t="shared" si="583"/>
        <v>25</v>
      </c>
      <c r="V2098" s="1">
        <f t="shared" si="584"/>
        <v>0</v>
      </c>
      <c r="W2098" s="1" t="str">
        <f t="shared" si="585"/>
        <v>000</v>
      </c>
      <c r="X2098" s="1">
        <f t="shared" si="586"/>
        <v>0</v>
      </c>
      <c r="Y2098" s="1">
        <f t="shared" si="587"/>
        <v>5</v>
      </c>
      <c r="Z2098" s="1" t="str">
        <f>VLOOKUP(BIN2DEC(MID(HEX2BIN(MID(H2098,3,2),8),2,5)),Codes!$E$1:$F$18,2)</f>
        <v>Flame</v>
      </c>
      <c r="AA2098" s="6" t="str">
        <f t="shared" si="588"/>
        <v>1</v>
      </c>
      <c r="AB2098" s="1">
        <f t="shared" si="589"/>
        <v>0</v>
      </c>
      <c r="AC2098" s="1" t="str">
        <f>VLOOKUP(BIN2DEC(RIGHT(HEX2BIN(MID(H2098,6,1),4),1)&amp;LEFT(HEX2BIN(MID(H2098,7,1),4),1)),Codes!$K$1:$L$5,2)</f>
        <v>S</v>
      </c>
      <c r="AD2098" s="1" t="str">
        <f>VLOOKUP(BIN2DEC(RIGHT(HEX2BIN(MID(H2098,7,1),4),3)&amp;LEFT(HEX2BIN(MID(H2098,8,1),4),2)),Codes!$H$2:$I$33,2)</f>
        <v>Burn</v>
      </c>
      <c r="AE2098" s="1" t="str">
        <f t="shared" si="590"/>
        <v>1</v>
      </c>
      <c r="AF2098" s="1" t="str">
        <f t="shared" si="591"/>
        <v>1</v>
      </c>
      <c r="AH2098" s="6">
        <f t="shared" si="592"/>
        <v>8</v>
      </c>
    </row>
    <row r="2099" spans="1:34">
      <c r="A2099" s="3" t="s">
        <v>1593</v>
      </c>
      <c r="B2099" s="1" t="s">
        <v>79</v>
      </c>
      <c r="C2099" s="6" t="s">
        <v>267</v>
      </c>
      <c r="D2099" s="9" t="s">
        <v>1594</v>
      </c>
      <c r="E2099" s="9" t="s">
        <v>1595</v>
      </c>
      <c r="F2099" s="9" t="s">
        <v>91</v>
      </c>
      <c r="G2099" s="9" t="s">
        <v>1596</v>
      </c>
      <c r="H2099" s="9" t="s">
        <v>259</v>
      </c>
      <c r="J2099" s="6" t="str">
        <f t="shared" si="576"/>
        <v>001011</v>
      </c>
      <c r="K2099" s="1">
        <f t="shared" si="577"/>
        <v>0</v>
      </c>
      <c r="L2099" s="6" t="str">
        <f t="shared" si="578"/>
        <v>00000</v>
      </c>
      <c r="M2099" s="1">
        <f t="shared" si="579"/>
        <v>9</v>
      </c>
      <c r="N2099" s="6" t="str">
        <f t="shared" si="580"/>
        <v>00</v>
      </c>
      <c r="O2099" s="1">
        <f t="shared" si="581"/>
        <v>3</v>
      </c>
      <c r="P2099" s="1">
        <f>IF(HEX2DEC(LEFT(E2099,4))&gt;=32768,HEX2DEC(LEFT(E2099,4))-65536,HEX2DEC(LEFT(E2099,4)))/Codes!$N$2</f>
        <v>3.6</v>
      </c>
      <c r="Q2099" s="1">
        <f>IF(HEX2DEC(RIGHT(E2099,4))&gt;=32768,HEX2DEC(RIGHT(E2099,4))-65536,HEX2DEC(RIGHT(E2099,4)))/Codes!$N$2</f>
        <v>2.4</v>
      </c>
      <c r="R2099" s="1">
        <f>IF(HEX2DEC(LEFT(F2099,4))&gt;=32768,HEX2DEC(LEFT(F2099,4))-65536,HEX2DEC(LEFT(F2099,4)))/Codes!$N$2</f>
        <v>0</v>
      </c>
      <c r="S2099" s="1">
        <f>IF(HEX2DEC(RIGHT(F2099,4))&gt;=32768,HEX2DEC(RIGHT(F2099,4))-65536,HEX2DEC(RIGHT(F2099,4)))/Codes!$N$2</f>
        <v>0</v>
      </c>
      <c r="T2099" s="18">
        <f t="shared" si="582"/>
        <v>83</v>
      </c>
      <c r="U2099" s="1">
        <f t="shared" si="583"/>
        <v>100</v>
      </c>
      <c r="V2099" s="1">
        <f t="shared" si="584"/>
        <v>116</v>
      </c>
      <c r="W2099" s="1" t="str">
        <f t="shared" si="585"/>
        <v>100</v>
      </c>
      <c r="X2099" s="1">
        <f t="shared" si="586"/>
        <v>3</v>
      </c>
      <c r="Y2099" s="1">
        <f t="shared" si="587"/>
        <v>0</v>
      </c>
      <c r="Z2099" s="1" t="str">
        <f>VLOOKUP(BIN2DEC(MID(HEX2BIN(MID(H2099,3,2),8),2,5)),Codes!$E$1:$F$18,2)</f>
        <v>Normal</v>
      </c>
      <c r="AA2099" s="6" t="str">
        <f t="shared" si="588"/>
        <v>0</v>
      </c>
      <c r="AB2099" s="1">
        <f t="shared" si="589"/>
        <v>0</v>
      </c>
      <c r="AC2099" s="1" t="str">
        <f>VLOOKUP(BIN2DEC(RIGHT(HEX2BIN(MID(H2099,6,1),4),1)&amp;LEFT(HEX2BIN(MID(H2099,7,1),4),1)),Codes!$K$1:$L$5,2)</f>
        <v>S</v>
      </c>
      <c r="AD2099" s="1" t="str">
        <f>VLOOKUP(BIN2DEC(RIGHT(HEX2BIN(MID(H2099,7,1),4),3)&amp;LEFT(HEX2BIN(MID(H2099,8,1),4),2)),Codes!$H$2:$I$33,2)</f>
        <v>Punch</v>
      </c>
      <c r="AE2099" s="1" t="str">
        <f t="shared" si="590"/>
        <v>1</v>
      </c>
      <c r="AF2099" s="1" t="str">
        <f t="shared" si="591"/>
        <v>1</v>
      </c>
      <c r="AH2099" s="6">
        <f t="shared" si="592"/>
        <v>1</v>
      </c>
    </row>
    <row r="2100" spans="1:34">
      <c r="A2100" s="3" t="s">
        <v>1597</v>
      </c>
      <c r="B2100" s="1" t="s">
        <v>79</v>
      </c>
      <c r="C2100" s="6" t="s">
        <v>267</v>
      </c>
      <c r="D2100" s="9" t="s">
        <v>1598</v>
      </c>
      <c r="E2100" s="9" t="s">
        <v>1599</v>
      </c>
      <c r="F2100" s="9" t="s">
        <v>91</v>
      </c>
      <c r="G2100" s="9" t="s">
        <v>1596</v>
      </c>
      <c r="H2100" s="9" t="s">
        <v>259</v>
      </c>
      <c r="J2100" s="6" t="str">
        <f t="shared" si="576"/>
        <v>001011</v>
      </c>
      <c r="K2100" s="1">
        <f t="shared" si="577"/>
        <v>1</v>
      </c>
      <c r="L2100" s="6" t="str">
        <f t="shared" si="578"/>
        <v>00000</v>
      </c>
      <c r="M2100" s="1">
        <f t="shared" si="579"/>
        <v>8</v>
      </c>
      <c r="N2100" s="6" t="str">
        <f t="shared" si="580"/>
        <v>00</v>
      </c>
      <c r="O2100" s="1">
        <f t="shared" si="581"/>
        <v>3</v>
      </c>
      <c r="P2100" s="1">
        <f>IF(HEX2DEC(LEFT(E2100,4))&gt;=32768,HEX2DEC(LEFT(E2100,4))-65536,HEX2DEC(LEFT(E2100,4)))/Codes!$N$2</f>
        <v>2.4</v>
      </c>
      <c r="Q2100" s="1">
        <f>IF(HEX2DEC(RIGHT(E2100,4))&gt;=32768,HEX2DEC(RIGHT(E2100,4))-65536,HEX2DEC(RIGHT(E2100,4)))/Codes!$N$2</f>
        <v>1.2</v>
      </c>
      <c r="R2100" s="1">
        <f>IF(HEX2DEC(LEFT(F2100,4))&gt;=32768,HEX2DEC(LEFT(F2100,4))-65536,HEX2DEC(LEFT(F2100,4)))/Codes!$N$2</f>
        <v>0</v>
      </c>
      <c r="S2100" s="1">
        <f>IF(HEX2DEC(RIGHT(F2100,4))&gt;=32768,HEX2DEC(RIGHT(F2100,4))-65536,HEX2DEC(RIGHT(F2100,4)))/Codes!$N$2</f>
        <v>0</v>
      </c>
      <c r="T2100" s="18">
        <f t="shared" si="582"/>
        <v>83</v>
      </c>
      <c r="U2100" s="1">
        <f t="shared" si="583"/>
        <v>100</v>
      </c>
      <c r="V2100" s="1">
        <f t="shared" si="584"/>
        <v>116</v>
      </c>
      <c r="W2100" s="1" t="str">
        <f t="shared" si="585"/>
        <v>100</v>
      </c>
      <c r="X2100" s="1">
        <f t="shared" si="586"/>
        <v>3</v>
      </c>
      <c r="Y2100" s="1">
        <f t="shared" si="587"/>
        <v>0</v>
      </c>
      <c r="Z2100" s="1" t="str">
        <f>VLOOKUP(BIN2DEC(MID(HEX2BIN(MID(H2100,3,2),8),2,5)),Codes!$E$1:$F$18,2)</f>
        <v>Normal</v>
      </c>
      <c r="AA2100" s="6" t="str">
        <f t="shared" si="588"/>
        <v>0</v>
      </c>
      <c r="AB2100" s="1">
        <f t="shared" si="589"/>
        <v>0</v>
      </c>
      <c r="AC2100" s="1" t="str">
        <f>VLOOKUP(BIN2DEC(RIGHT(HEX2BIN(MID(H2100,6,1),4),1)&amp;LEFT(HEX2BIN(MID(H2100,7,1),4),1)),Codes!$K$1:$L$5,2)</f>
        <v>S</v>
      </c>
      <c r="AD2100" s="1" t="str">
        <f>VLOOKUP(BIN2DEC(RIGHT(HEX2BIN(MID(H2100,7,1),4),3)&amp;LEFT(HEX2BIN(MID(H2100,8,1),4),2)),Codes!$H$2:$I$33,2)</f>
        <v>Punch</v>
      </c>
      <c r="AE2100" s="1" t="str">
        <f t="shared" si="590"/>
        <v>1</v>
      </c>
      <c r="AF2100" s="1" t="str">
        <f t="shared" si="591"/>
        <v>1</v>
      </c>
      <c r="AH2100" s="6">
        <f t="shared" si="592"/>
        <v>1</v>
      </c>
    </row>
    <row r="2101" spans="1:34">
      <c r="A2101" s="3" t="s">
        <v>1600</v>
      </c>
      <c r="B2101" s="1" t="s">
        <v>79</v>
      </c>
      <c r="C2101" s="6" t="s">
        <v>267</v>
      </c>
      <c r="D2101" s="9" t="s">
        <v>1601</v>
      </c>
      <c r="E2101" s="9" t="s">
        <v>212</v>
      </c>
      <c r="F2101" s="9" t="s">
        <v>91</v>
      </c>
      <c r="G2101" s="9" t="s">
        <v>1602</v>
      </c>
      <c r="H2101" s="9" t="s">
        <v>259</v>
      </c>
      <c r="J2101" s="6" t="str">
        <f t="shared" si="576"/>
        <v>001011</v>
      </c>
      <c r="K2101" s="1">
        <f t="shared" si="577"/>
        <v>2</v>
      </c>
      <c r="L2101" s="6" t="str">
        <f t="shared" si="578"/>
        <v>00000</v>
      </c>
      <c r="M2101" s="1">
        <f t="shared" si="579"/>
        <v>31</v>
      </c>
      <c r="N2101" s="6" t="str">
        <f t="shared" si="580"/>
        <v>00</v>
      </c>
      <c r="O2101" s="1">
        <f t="shared" si="581"/>
        <v>3</v>
      </c>
      <c r="P2101" s="1">
        <f>IF(HEX2DEC(LEFT(E2101,4))&gt;=32768,HEX2DEC(LEFT(E2101,4))-65536,HEX2DEC(LEFT(E2101,4)))/Codes!$N$2</f>
        <v>2.8</v>
      </c>
      <c r="Q2101" s="1">
        <f>IF(HEX2DEC(RIGHT(E2101,4))&gt;=32768,HEX2DEC(RIGHT(E2101,4))-65536,HEX2DEC(RIGHT(E2101,4)))/Codes!$N$2</f>
        <v>0</v>
      </c>
      <c r="R2101" s="1">
        <f>IF(HEX2DEC(LEFT(F2101,4))&gt;=32768,HEX2DEC(LEFT(F2101,4))-65536,HEX2DEC(LEFT(F2101,4)))/Codes!$N$2</f>
        <v>0</v>
      </c>
      <c r="S2101" s="1">
        <f>IF(HEX2DEC(RIGHT(F2101,4))&gt;=32768,HEX2DEC(RIGHT(F2101,4))-65536,HEX2DEC(RIGHT(F2101,4)))/Codes!$N$2</f>
        <v>0</v>
      </c>
      <c r="T2101" s="18">
        <f t="shared" si="582"/>
        <v>85</v>
      </c>
      <c r="U2101" s="1">
        <f t="shared" si="583"/>
        <v>100</v>
      </c>
      <c r="V2101" s="1">
        <f t="shared" si="584"/>
        <v>116</v>
      </c>
      <c r="W2101" s="1" t="str">
        <f t="shared" si="585"/>
        <v>100</v>
      </c>
      <c r="X2101" s="1">
        <f t="shared" si="586"/>
        <v>3</v>
      </c>
      <c r="Y2101" s="1">
        <f t="shared" si="587"/>
        <v>0</v>
      </c>
      <c r="Z2101" s="1" t="str">
        <f>VLOOKUP(BIN2DEC(MID(HEX2BIN(MID(H2101,3,2),8),2,5)),Codes!$E$1:$F$18,2)</f>
        <v>Normal</v>
      </c>
      <c r="AA2101" s="6" t="str">
        <f t="shared" si="588"/>
        <v>0</v>
      </c>
      <c r="AB2101" s="1">
        <f t="shared" si="589"/>
        <v>0</v>
      </c>
      <c r="AC2101" s="1" t="str">
        <f>VLOOKUP(BIN2DEC(RIGHT(HEX2BIN(MID(H2101,6,1),4),1)&amp;LEFT(HEX2BIN(MID(H2101,7,1),4),1)),Codes!$K$1:$L$5,2)</f>
        <v>S</v>
      </c>
      <c r="AD2101" s="1" t="str">
        <f>VLOOKUP(BIN2DEC(RIGHT(HEX2BIN(MID(H2101,7,1),4),3)&amp;LEFT(HEX2BIN(MID(H2101,8,1),4),2)),Codes!$H$2:$I$33,2)</f>
        <v>Punch</v>
      </c>
      <c r="AE2101" s="1" t="str">
        <f t="shared" si="590"/>
        <v>1</v>
      </c>
      <c r="AF2101" s="1" t="str">
        <f t="shared" si="591"/>
        <v>1</v>
      </c>
      <c r="AH2101" s="6">
        <f t="shared" si="592"/>
        <v>1</v>
      </c>
    </row>
    <row r="2102" spans="1:34">
      <c r="A2102" s="3" t="s">
        <v>1603</v>
      </c>
      <c r="B2102" s="1" t="s">
        <v>79</v>
      </c>
      <c r="C2102" s="6" t="s">
        <v>268</v>
      </c>
      <c r="D2102" s="9" t="s">
        <v>1604</v>
      </c>
      <c r="E2102" s="9" t="s">
        <v>1595</v>
      </c>
      <c r="F2102" s="9" t="s">
        <v>91</v>
      </c>
      <c r="G2102" s="9" t="s">
        <v>1596</v>
      </c>
      <c r="H2102" s="9" t="s">
        <v>259</v>
      </c>
      <c r="J2102" s="6" t="str">
        <f t="shared" si="576"/>
        <v>001011</v>
      </c>
      <c r="K2102" s="1">
        <f t="shared" si="577"/>
        <v>0</v>
      </c>
      <c r="L2102" s="6" t="str">
        <f t="shared" si="578"/>
        <v>00000</v>
      </c>
      <c r="M2102" s="1">
        <f t="shared" si="579"/>
        <v>32</v>
      </c>
      <c r="N2102" s="6" t="str">
        <f t="shared" si="580"/>
        <v>00</v>
      </c>
      <c r="O2102" s="1">
        <f t="shared" si="581"/>
        <v>2</v>
      </c>
      <c r="P2102" s="1">
        <f>IF(HEX2DEC(LEFT(E2102,4))&gt;=32768,HEX2DEC(LEFT(E2102,4))-65536,HEX2DEC(LEFT(E2102,4)))/Codes!$N$2</f>
        <v>3.6</v>
      </c>
      <c r="Q2102" s="1">
        <f>IF(HEX2DEC(RIGHT(E2102,4))&gt;=32768,HEX2DEC(RIGHT(E2102,4))-65536,HEX2DEC(RIGHT(E2102,4)))/Codes!$N$2</f>
        <v>2.4</v>
      </c>
      <c r="R2102" s="1">
        <f>IF(HEX2DEC(LEFT(F2102,4))&gt;=32768,HEX2DEC(LEFT(F2102,4))-65536,HEX2DEC(LEFT(F2102,4)))/Codes!$N$2</f>
        <v>0</v>
      </c>
      <c r="S2102" s="1">
        <f>IF(HEX2DEC(RIGHT(F2102,4))&gt;=32768,HEX2DEC(RIGHT(F2102,4))-65536,HEX2DEC(RIGHT(F2102,4)))/Codes!$N$2</f>
        <v>0</v>
      </c>
      <c r="T2102" s="18">
        <f t="shared" si="582"/>
        <v>83</v>
      </c>
      <c r="U2102" s="1">
        <f t="shared" si="583"/>
        <v>100</v>
      </c>
      <c r="V2102" s="1">
        <f t="shared" si="584"/>
        <v>116</v>
      </c>
      <c r="W2102" s="1" t="str">
        <f t="shared" si="585"/>
        <v>100</v>
      </c>
      <c r="X2102" s="1">
        <f t="shared" si="586"/>
        <v>3</v>
      </c>
      <c r="Y2102" s="1">
        <f t="shared" si="587"/>
        <v>0</v>
      </c>
      <c r="Z2102" s="1" t="str">
        <f>VLOOKUP(BIN2DEC(MID(HEX2BIN(MID(H2102,3,2),8),2,5)),Codes!$E$1:$F$18,2)</f>
        <v>Normal</v>
      </c>
      <c r="AA2102" s="6" t="str">
        <f t="shared" si="588"/>
        <v>0</v>
      </c>
      <c r="AB2102" s="1">
        <f t="shared" si="589"/>
        <v>0</v>
      </c>
      <c r="AC2102" s="1" t="str">
        <f>VLOOKUP(BIN2DEC(RIGHT(HEX2BIN(MID(H2102,6,1),4),1)&amp;LEFT(HEX2BIN(MID(H2102,7,1),4),1)),Codes!$K$1:$L$5,2)</f>
        <v>S</v>
      </c>
      <c r="AD2102" s="1" t="str">
        <f>VLOOKUP(BIN2DEC(RIGHT(HEX2BIN(MID(H2102,7,1),4),3)&amp;LEFT(HEX2BIN(MID(H2102,8,1),4),2)),Codes!$H$2:$I$33,2)</f>
        <v>Punch</v>
      </c>
      <c r="AE2102" s="1" t="str">
        <f t="shared" si="590"/>
        <v>1</v>
      </c>
      <c r="AF2102" s="1" t="str">
        <f t="shared" si="591"/>
        <v>1</v>
      </c>
      <c r="AH2102" s="6">
        <f t="shared" si="592"/>
        <v>1</v>
      </c>
    </row>
    <row r="2103" spans="1:34">
      <c r="A2103" s="3" t="s">
        <v>1605</v>
      </c>
      <c r="B2103" s="1" t="s">
        <v>79</v>
      </c>
      <c r="C2103" s="6" t="s">
        <v>268</v>
      </c>
      <c r="D2103" s="9" t="s">
        <v>1606</v>
      </c>
      <c r="E2103" s="9" t="s">
        <v>1599</v>
      </c>
      <c r="F2103" s="9" t="s">
        <v>91</v>
      </c>
      <c r="G2103" s="9" t="s">
        <v>1596</v>
      </c>
      <c r="H2103" s="9" t="s">
        <v>259</v>
      </c>
      <c r="J2103" s="6" t="str">
        <f t="shared" si="576"/>
        <v>001011</v>
      </c>
      <c r="K2103" s="1">
        <f t="shared" si="577"/>
        <v>1</v>
      </c>
      <c r="L2103" s="6" t="str">
        <f t="shared" si="578"/>
        <v>00000</v>
      </c>
      <c r="M2103" s="1">
        <f t="shared" si="579"/>
        <v>31</v>
      </c>
      <c r="N2103" s="6" t="str">
        <f t="shared" si="580"/>
        <v>00</v>
      </c>
      <c r="O2103" s="1">
        <f t="shared" si="581"/>
        <v>2</v>
      </c>
      <c r="P2103" s="1">
        <f>IF(HEX2DEC(LEFT(E2103,4))&gt;=32768,HEX2DEC(LEFT(E2103,4))-65536,HEX2DEC(LEFT(E2103,4)))/Codes!$N$2</f>
        <v>2.4</v>
      </c>
      <c r="Q2103" s="1">
        <f>IF(HEX2DEC(RIGHT(E2103,4))&gt;=32768,HEX2DEC(RIGHT(E2103,4))-65536,HEX2DEC(RIGHT(E2103,4)))/Codes!$N$2</f>
        <v>1.2</v>
      </c>
      <c r="R2103" s="1">
        <f>IF(HEX2DEC(LEFT(F2103,4))&gt;=32768,HEX2DEC(LEFT(F2103,4))-65536,HEX2DEC(LEFT(F2103,4)))/Codes!$N$2</f>
        <v>0</v>
      </c>
      <c r="S2103" s="1">
        <f>IF(HEX2DEC(RIGHT(F2103,4))&gt;=32768,HEX2DEC(RIGHT(F2103,4))-65536,HEX2DEC(RIGHT(F2103,4)))/Codes!$N$2</f>
        <v>0</v>
      </c>
      <c r="T2103" s="18">
        <f t="shared" si="582"/>
        <v>83</v>
      </c>
      <c r="U2103" s="1">
        <f t="shared" si="583"/>
        <v>100</v>
      </c>
      <c r="V2103" s="1">
        <f t="shared" si="584"/>
        <v>116</v>
      </c>
      <c r="W2103" s="1" t="str">
        <f t="shared" si="585"/>
        <v>100</v>
      </c>
      <c r="X2103" s="1">
        <f t="shared" si="586"/>
        <v>3</v>
      </c>
      <c r="Y2103" s="1">
        <f t="shared" si="587"/>
        <v>0</v>
      </c>
      <c r="Z2103" s="1" t="str">
        <f>VLOOKUP(BIN2DEC(MID(HEX2BIN(MID(H2103,3,2),8),2,5)),Codes!$E$1:$F$18,2)</f>
        <v>Normal</v>
      </c>
      <c r="AA2103" s="6" t="str">
        <f t="shared" si="588"/>
        <v>0</v>
      </c>
      <c r="AB2103" s="1">
        <f t="shared" si="589"/>
        <v>0</v>
      </c>
      <c r="AC2103" s="1" t="str">
        <f>VLOOKUP(BIN2DEC(RIGHT(HEX2BIN(MID(H2103,6,1),4),1)&amp;LEFT(HEX2BIN(MID(H2103,7,1),4),1)),Codes!$K$1:$L$5,2)</f>
        <v>S</v>
      </c>
      <c r="AD2103" s="1" t="str">
        <f>VLOOKUP(BIN2DEC(RIGHT(HEX2BIN(MID(H2103,7,1),4),3)&amp;LEFT(HEX2BIN(MID(H2103,8,1),4),2)),Codes!$H$2:$I$33,2)</f>
        <v>Punch</v>
      </c>
      <c r="AE2103" s="1" t="str">
        <f t="shared" si="590"/>
        <v>1</v>
      </c>
      <c r="AF2103" s="1" t="str">
        <f t="shared" si="591"/>
        <v>1</v>
      </c>
      <c r="AH2103" s="6">
        <f t="shared" si="592"/>
        <v>1</v>
      </c>
    </row>
    <row r="2104" spans="1:34">
      <c r="A2104" s="3" t="s">
        <v>1607</v>
      </c>
      <c r="B2104" s="1" t="s">
        <v>79</v>
      </c>
      <c r="C2104" s="6" t="s">
        <v>268</v>
      </c>
      <c r="D2104" s="9" t="s">
        <v>1608</v>
      </c>
      <c r="E2104" s="9" t="s">
        <v>212</v>
      </c>
      <c r="F2104" s="9" t="s">
        <v>91</v>
      </c>
      <c r="G2104" s="9" t="s">
        <v>1602</v>
      </c>
      <c r="H2104" s="9" t="s">
        <v>259</v>
      </c>
      <c r="J2104" s="6" t="str">
        <f t="shared" si="576"/>
        <v>001011</v>
      </c>
      <c r="K2104" s="1">
        <f t="shared" si="577"/>
        <v>2</v>
      </c>
      <c r="L2104" s="6" t="str">
        <f t="shared" si="578"/>
        <v>00000</v>
      </c>
      <c r="M2104" s="1">
        <f t="shared" si="579"/>
        <v>8</v>
      </c>
      <c r="N2104" s="6" t="str">
        <f t="shared" si="580"/>
        <v>00</v>
      </c>
      <c r="O2104" s="1">
        <f t="shared" si="581"/>
        <v>2</v>
      </c>
      <c r="P2104" s="1">
        <f>IF(HEX2DEC(LEFT(E2104,4))&gt;=32768,HEX2DEC(LEFT(E2104,4))-65536,HEX2DEC(LEFT(E2104,4)))/Codes!$N$2</f>
        <v>2.8</v>
      </c>
      <c r="Q2104" s="1">
        <f>IF(HEX2DEC(RIGHT(E2104,4))&gt;=32768,HEX2DEC(RIGHT(E2104,4))-65536,HEX2DEC(RIGHT(E2104,4)))/Codes!$N$2</f>
        <v>0</v>
      </c>
      <c r="R2104" s="1">
        <f>IF(HEX2DEC(LEFT(F2104,4))&gt;=32768,HEX2DEC(LEFT(F2104,4))-65536,HEX2DEC(LEFT(F2104,4)))/Codes!$N$2</f>
        <v>0</v>
      </c>
      <c r="S2104" s="1">
        <f>IF(HEX2DEC(RIGHT(F2104,4))&gt;=32768,HEX2DEC(RIGHT(F2104,4))-65536,HEX2DEC(RIGHT(F2104,4)))/Codes!$N$2</f>
        <v>0</v>
      </c>
      <c r="T2104" s="18">
        <f t="shared" si="582"/>
        <v>85</v>
      </c>
      <c r="U2104" s="1">
        <f t="shared" si="583"/>
        <v>100</v>
      </c>
      <c r="V2104" s="1">
        <f t="shared" si="584"/>
        <v>116</v>
      </c>
      <c r="W2104" s="1" t="str">
        <f t="shared" si="585"/>
        <v>100</v>
      </c>
      <c r="X2104" s="1">
        <f t="shared" si="586"/>
        <v>3</v>
      </c>
      <c r="Y2104" s="1">
        <f t="shared" si="587"/>
        <v>0</v>
      </c>
      <c r="Z2104" s="1" t="str">
        <f>VLOOKUP(BIN2DEC(MID(HEX2BIN(MID(H2104,3,2),8),2,5)),Codes!$E$1:$F$18,2)</f>
        <v>Normal</v>
      </c>
      <c r="AA2104" s="6" t="str">
        <f t="shared" si="588"/>
        <v>0</v>
      </c>
      <c r="AB2104" s="1">
        <f t="shared" si="589"/>
        <v>0</v>
      </c>
      <c r="AC2104" s="1" t="str">
        <f>VLOOKUP(BIN2DEC(RIGHT(HEX2BIN(MID(H2104,6,1),4),1)&amp;LEFT(HEX2BIN(MID(H2104,7,1),4),1)),Codes!$K$1:$L$5,2)</f>
        <v>S</v>
      </c>
      <c r="AD2104" s="1" t="str">
        <f>VLOOKUP(BIN2DEC(RIGHT(HEX2BIN(MID(H2104,7,1),4),3)&amp;LEFT(HEX2BIN(MID(H2104,8,1),4),2)),Codes!$H$2:$I$33,2)</f>
        <v>Punch</v>
      </c>
      <c r="AE2104" s="1" t="str">
        <f t="shared" si="590"/>
        <v>1</v>
      </c>
      <c r="AF2104" s="1" t="str">
        <f t="shared" si="591"/>
        <v>1</v>
      </c>
      <c r="AH2104" s="6">
        <f t="shared" si="592"/>
        <v>1</v>
      </c>
    </row>
    <row r="2105" spans="1:34">
      <c r="A2105" s="3" t="s">
        <v>1609</v>
      </c>
      <c r="B2105" s="1" t="s">
        <v>79</v>
      </c>
      <c r="C2105" s="6" t="s">
        <v>1093</v>
      </c>
      <c r="D2105" s="9" t="s">
        <v>1610</v>
      </c>
      <c r="E2105" s="9" t="s">
        <v>1611</v>
      </c>
      <c r="F2105" s="9" t="s">
        <v>91</v>
      </c>
      <c r="G2105" s="9" t="s">
        <v>139</v>
      </c>
      <c r="H2105" s="9" t="s">
        <v>163</v>
      </c>
      <c r="J2105" s="6" t="str">
        <f t="shared" si="576"/>
        <v>001011</v>
      </c>
      <c r="K2105" s="1">
        <f t="shared" si="577"/>
        <v>0</v>
      </c>
      <c r="L2105" s="6" t="str">
        <f t="shared" si="578"/>
        <v>00000</v>
      </c>
      <c r="M2105" s="1">
        <f t="shared" si="579"/>
        <v>55</v>
      </c>
      <c r="N2105" s="6" t="str">
        <f t="shared" si="580"/>
        <v>00</v>
      </c>
      <c r="O2105" s="1">
        <f t="shared" si="581"/>
        <v>5</v>
      </c>
      <c r="P2105" s="1">
        <f>IF(HEX2DEC(LEFT(E2105,4))&gt;=32768,HEX2DEC(LEFT(E2105,4))-65536,HEX2DEC(LEFT(E2105,4)))/Codes!$N$2</f>
        <v>4.4000000000000004</v>
      </c>
      <c r="Q2105" s="1">
        <f>IF(HEX2DEC(RIGHT(E2105,4))&gt;=32768,HEX2DEC(RIGHT(E2105,4))-65536,HEX2DEC(RIGHT(E2105,4)))/Codes!$N$2</f>
        <v>4.8</v>
      </c>
      <c r="R2105" s="1">
        <f>IF(HEX2DEC(LEFT(F2105,4))&gt;=32768,HEX2DEC(LEFT(F2105,4))-65536,HEX2DEC(LEFT(F2105,4)))/Codes!$N$2</f>
        <v>0</v>
      </c>
      <c r="S2105" s="1">
        <f>IF(HEX2DEC(RIGHT(F2105,4))&gt;=32768,HEX2DEC(RIGHT(F2105,4))-65536,HEX2DEC(RIGHT(F2105,4)))/Codes!$N$2</f>
        <v>0</v>
      </c>
      <c r="T2105" s="18">
        <f t="shared" si="582"/>
        <v>361</v>
      </c>
      <c r="U2105" s="1">
        <f t="shared" si="583"/>
        <v>100</v>
      </c>
      <c r="V2105" s="1">
        <f t="shared" si="584"/>
        <v>0</v>
      </c>
      <c r="W2105" s="1" t="str">
        <f t="shared" si="585"/>
        <v>100</v>
      </c>
      <c r="X2105" s="1">
        <f t="shared" si="586"/>
        <v>3</v>
      </c>
      <c r="Y2105" s="1">
        <f t="shared" si="587"/>
        <v>10</v>
      </c>
      <c r="Z2105" s="1" t="str">
        <f>VLOOKUP(BIN2DEC(MID(HEX2BIN(MID(H2105,3,2),8),2,5)),Codes!$E$1:$F$18,2)</f>
        <v>Normal</v>
      </c>
      <c r="AA2105" s="6" t="str">
        <f t="shared" si="588"/>
        <v>0</v>
      </c>
      <c r="AB2105" s="1">
        <f t="shared" si="589"/>
        <v>0</v>
      </c>
      <c r="AC2105" s="1" t="str">
        <f>VLOOKUP(BIN2DEC(RIGHT(HEX2BIN(MID(H2105,6,1),4),1)&amp;LEFT(HEX2BIN(MID(H2105,7,1),4),1)),Codes!$K$1:$L$5,2)</f>
        <v>M</v>
      </c>
      <c r="AD2105" s="1" t="str">
        <f>VLOOKUP(BIN2DEC(RIGHT(HEX2BIN(MID(H2105,7,1),4),3)&amp;LEFT(HEX2BIN(MID(H2105,8,1),4),2)),Codes!$H$2:$I$33,2)</f>
        <v>Kick</v>
      </c>
      <c r="AE2105" s="1" t="str">
        <f t="shared" si="590"/>
        <v>1</v>
      </c>
      <c r="AF2105" s="1" t="str">
        <f t="shared" si="591"/>
        <v>1</v>
      </c>
      <c r="AH2105" s="6">
        <f t="shared" si="592"/>
        <v>34</v>
      </c>
    </row>
    <row r="2106" spans="1:34">
      <c r="A2106" s="3" t="s">
        <v>1612</v>
      </c>
      <c r="B2106" s="1" t="s">
        <v>79</v>
      </c>
      <c r="C2106" s="6" t="s">
        <v>1093</v>
      </c>
      <c r="D2106" s="9" t="s">
        <v>1613</v>
      </c>
      <c r="E2106" s="9" t="s">
        <v>1614</v>
      </c>
      <c r="F2106" s="9" t="s">
        <v>91</v>
      </c>
      <c r="G2106" s="9" t="s">
        <v>139</v>
      </c>
      <c r="H2106" s="9" t="s">
        <v>163</v>
      </c>
      <c r="J2106" s="6" t="str">
        <f t="shared" si="576"/>
        <v>001011</v>
      </c>
      <c r="K2106" s="1">
        <f t="shared" si="577"/>
        <v>1</v>
      </c>
      <c r="L2106" s="6" t="str">
        <f t="shared" si="578"/>
        <v>00000</v>
      </c>
      <c r="M2106" s="1">
        <f t="shared" si="579"/>
        <v>54</v>
      </c>
      <c r="N2106" s="6" t="str">
        <f t="shared" si="580"/>
        <v>00</v>
      </c>
      <c r="O2106" s="1">
        <f t="shared" si="581"/>
        <v>5</v>
      </c>
      <c r="P2106" s="1">
        <f>IF(HEX2DEC(LEFT(E2106,4))&gt;=32768,HEX2DEC(LEFT(E2106,4))-65536,HEX2DEC(LEFT(E2106,4)))/Codes!$N$2</f>
        <v>1.6</v>
      </c>
      <c r="Q2106" s="1">
        <f>IF(HEX2DEC(RIGHT(E2106,4))&gt;=32768,HEX2DEC(RIGHT(E2106,4))-65536,HEX2DEC(RIGHT(E2106,4)))/Codes!$N$2</f>
        <v>1.2</v>
      </c>
      <c r="R2106" s="1">
        <f>IF(HEX2DEC(LEFT(F2106,4))&gt;=32768,HEX2DEC(LEFT(F2106,4))-65536,HEX2DEC(LEFT(F2106,4)))/Codes!$N$2</f>
        <v>0</v>
      </c>
      <c r="S2106" s="1">
        <f>IF(HEX2DEC(RIGHT(F2106,4))&gt;=32768,HEX2DEC(RIGHT(F2106,4))-65536,HEX2DEC(RIGHT(F2106,4)))/Codes!$N$2</f>
        <v>0</v>
      </c>
      <c r="T2106" s="18">
        <f t="shared" si="582"/>
        <v>361</v>
      </c>
      <c r="U2106" s="1">
        <f t="shared" si="583"/>
        <v>100</v>
      </c>
      <c r="V2106" s="1">
        <f t="shared" si="584"/>
        <v>0</v>
      </c>
      <c r="W2106" s="1" t="str">
        <f t="shared" si="585"/>
        <v>100</v>
      </c>
      <c r="X2106" s="1">
        <f t="shared" si="586"/>
        <v>3</v>
      </c>
      <c r="Y2106" s="1">
        <f t="shared" si="587"/>
        <v>10</v>
      </c>
      <c r="Z2106" s="1" t="str">
        <f>VLOOKUP(BIN2DEC(MID(HEX2BIN(MID(H2106,3,2),8),2,5)),Codes!$E$1:$F$18,2)</f>
        <v>Normal</v>
      </c>
      <c r="AA2106" s="6" t="str">
        <f t="shared" si="588"/>
        <v>0</v>
      </c>
      <c r="AB2106" s="1">
        <f t="shared" si="589"/>
        <v>0</v>
      </c>
      <c r="AC2106" s="1" t="str">
        <f>VLOOKUP(BIN2DEC(RIGHT(HEX2BIN(MID(H2106,6,1),4),1)&amp;LEFT(HEX2BIN(MID(H2106,7,1),4),1)),Codes!$K$1:$L$5,2)</f>
        <v>M</v>
      </c>
      <c r="AD2106" s="1" t="str">
        <f>VLOOKUP(BIN2DEC(RIGHT(HEX2BIN(MID(H2106,7,1),4),3)&amp;LEFT(HEX2BIN(MID(H2106,8,1),4),2)),Codes!$H$2:$I$33,2)</f>
        <v>Kick</v>
      </c>
      <c r="AE2106" s="1" t="str">
        <f t="shared" si="590"/>
        <v>1</v>
      </c>
      <c r="AF2106" s="1" t="str">
        <f t="shared" si="591"/>
        <v>1</v>
      </c>
      <c r="AH2106" s="6">
        <f t="shared" si="592"/>
        <v>34</v>
      </c>
    </row>
    <row r="2107" spans="1:34">
      <c r="A2107" s="3" t="s">
        <v>1615</v>
      </c>
      <c r="B2107" s="1" t="s">
        <v>79</v>
      </c>
      <c r="C2107" s="6" t="s">
        <v>303</v>
      </c>
      <c r="D2107" s="9" t="s">
        <v>1616</v>
      </c>
      <c r="E2107" s="9" t="s">
        <v>256</v>
      </c>
      <c r="F2107" s="9" t="s">
        <v>1617</v>
      </c>
      <c r="G2107" s="9" t="s">
        <v>1618</v>
      </c>
      <c r="H2107" s="9" t="s">
        <v>1619</v>
      </c>
      <c r="J2107" s="6" t="str">
        <f t="shared" si="576"/>
        <v>001011</v>
      </c>
      <c r="K2107" s="1">
        <f t="shared" si="577"/>
        <v>0</v>
      </c>
      <c r="L2107" s="6" t="str">
        <f t="shared" si="578"/>
        <v>00000</v>
      </c>
      <c r="M2107" s="1">
        <f t="shared" si="579"/>
        <v>1</v>
      </c>
      <c r="N2107" s="6" t="str">
        <f t="shared" si="580"/>
        <v>00</v>
      </c>
      <c r="O2107" s="1">
        <f t="shared" si="581"/>
        <v>9</v>
      </c>
      <c r="P2107" s="1">
        <f>IF(HEX2DEC(LEFT(E2107,4))&gt;=32768,HEX2DEC(LEFT(E2107,4))-65536,HEX2DEC(LEFT(E2107,4)))/Codes!$N$2</f>
        <v>3.6</v>
      </c>
      <c r="Q2107" s="1">
        <f>IF(HEX2DEC(RIGHT(E2107,4))&gt;=32768,HEX2DEC(RIGHT(E2107,4))-65536,HEX2DEC(RIGHT(E2107,4)))/Codes!$N$2</f>
        <v>0</v>
      </c>
      <c r="R2107" s="1">
        <f>IF(HEX2DEC(LEFT(F2107,4))&gt;=32768,HEX2DEC(LEFT(F2107,4))-65536,HEX2DEC(LEFT(F2107,4)))/Codes!$N$2</f>
        <v>2</v>
      </c>
      <c r="S2107" s="1">
        <f>IF(HEX2DEC(RIGHT(F2107,4))&gt;=32768,HEX2DEC(RIGHT(F2107,4))-65536,HEX2DEC(RIGHT(F2107,4)))/Codes!$N$2</f>
        <v>-0.4</v>
      </c>
      <c r="T2107" s="18">
        <f t="shared" si="582"/>
        <v>110</v>
      </c>
      <c r="U2107" s="1">
        <f t="shared" si="583"/>
        <v>50</v>
      </c>
      <c r="V2107" s="1">
        <f t="shared" si="584"/>
        <v>0</v>
      </c>
      <c r="W2107" s="1" t="str">
        <f t="shared" si="585"/>
        <v>100</v>
      </c>
      <c r="X2107" s="1">
        <f t="shared" si="586"/>
        <v>3</v>
      </c>
      <c r="Y2107" s="1">
        <f t="shared" si="587"/>
        <v>70</v>
      </c>
      <c r="Z2107" s="1" t="str">
        <f>VLOOKUP(BIN2DEC(MID(HEX2BIN(MID(H2107,3,2),8),2,5)),Codes!$E$1:$F$18,2)</f>
        <v>Normal</v>
      </c>
      <c r="AA2107" s="6" t="str">
        <f t="shared" si="588"/>
        <v>0</v>
      </c>
      <c r="AB2107" s="1">
        <f t="shared" si="589"/>
        <v>1</v>
      </c>
      <c r="AC2107" s="1" t="str">
        <f>VLOOKUP(BIN2DEC(RIGHT(HEX2BIN(MID(H2107,6,1),4),1)&amp;LEFT(HEX2BIN(MID(H2107,7,1),4),1)),Codes!$K$1:$L$5,2)</f>
        <v>M</v>
      </c>
      <c r="AD2107" s="1" t="str">
        <f>VLOOKUP(BIN2DEC(RIGHT(HEX2BIN(MID(H2107,7,1),4),3)&amp;LEFT(HEX2BIN(MID(H2107,8,1),4),2)),Codes!$H$2:$I$33,2)</f>
        <v>Kick</v>
      </c>
      <c r="AE2107" s="1" t="str">
        <f t="shared" si="590"/>
        <v>1</v>
      </c>
      <c r="AF2107" s="1" t="str">
        <f t="shared" si="591"/>
        <v>1</v>
      </c>
      <c r="AH2107" s="6">
        <f t="shared" si="592"/>
        <v>34</v>
      </c>
    </row>
    <row r="2108" spans="1:34">
      <c r="A2108" s="3" t="s">
        <v>1620</v>
      </c>
      <c r="B2108" s="1" t="s">
        <v>79</v>
      </c>
      <c r="C2108" s="6" t="s">
        <v>303</v>
      </c>
      <c r="D2108" s="9" t="s">
        <v>1621</v>
      </c>
      <c r="E2108" s="9" t="s">
        <v>265</v>
      </c>
      <c r="F2108" s="9" t="s">
        <v>1622</v>
      </c>
      <c r="G2108" s="9" t="s">
        <v>1618</v>
      </c>
      <c r="H2108" s="9" t="s">
        <v>1619</v>
      </c>
      <c r="J2108" s="6" t="str">
        <f t="shared" si="576"/>
        <v>001011</v>
      </c>
      <c r="K2108" s="1">
        <f t="shared" si="577"/>
        <v>1</v>
      </c>
      <c r="L2108" s="6" t="str">
        <f t="shared" si="578"/>
        <v>00000</v>
      </c>
      <c r="M2108" s="1">
        <f t="shared" si="579"/>
        <v>1</v>
      </c>
      <c r="N2108" s="6" t="str">
        <f t="shared" si="580"/>
        <v>00</v>
      </c>
      <c r="O2108" s="1">
        <f t="shared" si="581"/>
        <v>9</v>
      </c>
      <c r="P2108" s="1">
        <f>IF(HEX2DEC(LEFT(E2108,4))&gt;=32768,HEX2DEC(LEFT(E2108,4))-65536,HEX2DEC(LEFT(E2108,4)))/Codes!$N$2</f>
        <v>2.4</v>
      </c>
      <c r="Q2108" s="1">
        <f>IF(HEX2DEC(RIGHT(E2108,4))&gt;=32768,HEX2DEC(RIGHT(E2108,4))-65536,HEX2DEC(RIGHT(E2108,4)))/Codes!$N$2</f>
        <v>0</v>
      </c>
      <c r="R2108" s="1">
        <f>IF(HEX2DEC(LEFT(F2108,4))&gt;=32768,HEX2DEC(LEFT(F2108,4))-65536,HEX2DEC(LEFT(F2108,4)))/Codes!$N$2</f>
        <v>1.4</v>
      </c>
      <c r="S2108" s="1">
        <f>IF(HEX2DEC(RIGHT(F2108,4))&gt;=32768,HEX2DEC(RIGHT(F2108,4))-65536,HEX2DEC(RIGHT(F2108,4)))/Codes!$N$2</f>
        <v>0.8</v>
      </c>
      <c r="T2108" s="18">
        <f t="shared" si="582"/>
        <v>110</v>
      </c>
      <c r="U2108" s="1">
        <f t="shared" si="583"/>
        <v>50</v>
      </c>
      <c r="V2108" s="1">
        <f t="shared" si="584"/>
        <v>0</v>
      </c>
      <c r="W2108" s="1" t="str">
        <f t="shared" si="585"/>
        <v>100</v>
      </c>
      <c r="X2108" s="1">
        <f t="shared" si="586"/>
        <v>3</v>
      </c>
      <c r="Y2108" s="1">
        <f t="shared" si="587"/>
        <v>70</v>
      </c>
      <c r="Z2108" s="1" t="str">
        <f>VLOOKUP(BIN2DEC(MID(HEX2BIN(MID(H2108,3,2),8),2,5)),Codes!$E$1:$F$18,2)</f>
        <v>Normal</v>
      </c>
      <c r="AA2108" s="6" t="str">
        <f t="shared" si="588"/>
        <v>0</v>
      </c>
      <c r="AB2108" s="1">
        <f t="shared" si="589"/>
        <v>1</v>
      </c>
      <c r="AC2108" s="1" t="str">
        <f>VLOOKUP(BIN2DEC(RIGHT(HEX2BIN(MID(H2108,6,1),4),1)&amp;LEFT(HEX2BIN(MID(H2108,7,1),4),1)),Codes!$K$1:$L$5,2)</f>
        <v>M</v>
      </c>
      <c r="AD2108" s="1" t="str">
        <f>VLOOKUP(BIN2DEC(RIGHT(HEX2BIN(MID(H2108,7,1),4),3)&amp;LEFT(HEX2BIN(MID(H2108,8,1),4),2)),Codes!$H$2:$I$33,2)</f>
        <v>Kick</v>
      </c>
      <c r="AE2108" s="1" t="str">
        <f t="shared" si="590"/>
        <v>1</v>
      </c>
      <c r="AF2108" s="1" t="str">
        <f t="shared" si="591"/>
        <v>1</v>
      </c>
      <c r="AH2108" s="6">
        <f t="shared" si="592"/>
        <v>34</v>
      </c>
    </row>
    <row r="2109" spans="1:34">
      <c r="A2109" s="3" t="s">
        <v>1623</v>
      </c>
      <c r="B2109" s="1" t="s">
        <v>79</v>
      </c>
      <c r="C2109" s="6" t="s">
        <v>305</v>
      </c>
      <c r="D2109" s="9" t="s">
        <v>1624</v>
      </c>
      <c r="E2109" s="9" t="s">
        <v>307</v>
      </c>
      <c r="F2109" s="9" t="s">
        <v>1617</v>
      </c>
      <c r="G2109" s="9" t="s">
        <v>1625</v>
      </c>
      <c r="H2109" s="9" t="s">
        <v>1626</v>
      </c>
      <c r="J2109" s="6" t="str">
        <f t="shared" si="576"/>
        <v>001011</v>
      </c>
      <c r="K2109" s="1">
        <f t="shared" si="577"/>
        <v>0</v>
      </c>
      <c r="L2109" s="6" t="str">
        <f t="shared" si="578"/>
        <v>00000</v>
      </c>
      <c r="M2109" s="1">
        <f t="shared" si="579"/>
        <v>1</v>
      </c>
      <c r="N2109" s="6" t="str">
        <f t="shared" si="580"/>
        <v>00</v>
      </c>
      <c r="O2109" s="1">
        <f t="shared" si="581"/>
        <v>7</v>
      </c>
      <c r="P2109" s="1">
        <f>IF(HEX2DEC(LEFT(E2109,4))&gt;=32768,HEX2DEC(LEFT(E2109,4))-65536,HEX2DEC(LEFT(E2109,4)))/Codes!$N$2</f>
        <v>3.2</v>
      </c>
      <c r="Q2109" s="1">
        <f>IF(HEX2DEC(RIGHT(E2109,4))&gt;=32768,HEX2DEC(RIGHT(E2109,4))-65536,HEX2DEC(RIGHT(E2109,4)))/Codes!$N$2</f>
        <v>0</v>
      </c>
      <c r="R2109" s="1">
        <f>IF(HEX2DEC(LEFT(F2109,4))&gt;=32768,HEX2DEC(LEFT(F2109,4))-65536,HEX2DEC(LEFT(F2109,4)))/Codes!$N$2</f>
        <v>2</v>
      </c>
      <c r="S2109" s="1">
        <f>IF(HEX2DEC(RIGHT(F2109,4))&gt;=32768,HEX2DEC(RIGHT(F2109,4))-65536,HEX2DEC(RIGHT(F2109,4)))/Codes!$N$2</f>
        <v>-0.4</v>
      </c>
      <c r="T2109" s="18">
        <f t="shared" si="582"/>
        <v>120</v>
      </c>
      <c r="U2109" s="1">
        <f t="shared" si="583"/>
        <v>30</v>
      </c>
      <c r="V2109" s="1">
        <f t="shared" si="584"/>
        <v>0</v>
      </c>
      <c r="W2109" s="1" t="str">
        <f t="shared" si="585"/>
        <v>100</v>
      </c>
      <c r="X2109" s="1">
        <f t="shared" si="586"/>
        <v>3</v>
      </c>
      <c r="Y2109" s="1">
        <f t="shared" si="587"/>
        <v>45</v>
      </c>
      <c r="Z2109" s="1" t="str">
        <f>VLOOKUP(BIN2DEC(MID(HEX2BIN(MID(H2109,3,2),8),2,5)),Codes!$E$1:$F$18,2)</f>
        <v>Normal</v>
      </c>
      <c r="AA2109" s="6" t="str">
        <f t="shared" si="588"/>
        <v>0</v>
      </c>
      <c r="AB2109" s="1">
        <f t="shared" si="589"/>
        <v>1</v>
      </c>
      <c r="AC2109" s="1" t="str">
        <f>VLOOKUP(BIN2DEC(RIGHT(HEX2BIN(MID(H2109,6,1),4),1)&amp;LEFT(HEX2BIN(MID(H2109,7,1),4),1)),Codes!$K$1:$L$5,2)</f>
        <v>S</v>
      </c>
      <c r="AD2109" s="1" t="str">
        <f>VLOOKUP(BIN2DEC(RIGHT(HEX2BIN(MID(H2109,7,1),4),3)&amp;LEFT(HEX2BIN(MID(H2109,8,1),4),2)),Codes!$H$2:$I$33,2)</f>
        <v>Kick</v>
      </c>
      <c r="AE2109" s="1" t="str">
        <f t="shared" si="590"/>
        <v>1</v>
      </c>
      <c r="AF2109" s="1" t="str">
        <f t="shared" si="591"/>
        <v>1</v>
      </c>
      <c r="AH2109" s="6">
        <f t="shared" si="592"/>
        <v>2</v>
      </c>
    </row>
    <row r="2110" spans="1:34">
      <c r="A2110" s="3" t="s">
        <v>1627</v>
      </c>
      <c r="B2110" s="1" t="s">
        <v>79</v>
      </c>
      <c r="C2110" s="6" t="s">
        <v>305</v>
      </c>
      <c r="D2110" s="9" t="s">
        <v>1628</v>
      </c>
      <c r="E2110" s="9" t="s">
        <v>1629</v>
      </c>
      <c r="F2110" s="9" t="s">
        <v>1630</v>
      </c>
      <c r="G2110" s="9" t="s">
        <v>1625</v>
      </c>
      <c r="H2110" s="9" t="s">
        <v>1626</v>
      </c>
      <c r="J2110" s="6" t="str">
        <f t="shared" si="576"/>
        <v>001011</v>
      </c>
      <c r="K2110" s="1">
        <f t="shared" si="577"/>
        <v>1</v>
      </c>
      <c r="L2110" s="6" t="str">
        <f t="shared" si="578"/>
        <v>00000</v>
      </c>
      <c r="M2110" s="1">
        <f t="shared" si="579"/>
        <v>1</v>
      </c>
      <c r="N2110" s="6" t="str">
        <f t="shared" si="580"/>
        <v>00</v>
      </c>
      <c r="O2110" s="1">
        <f t="shared" si="581"/>
        <v>7</v>
      </c>
      <c r="P2110" s="1">
        <f>IF(HEX2DEC(LEFT(E2110,4))&gt;=32768,HEX2DEC(LEFT(E2110,4))-65536,HEX2DEC(LEFT(E2110,4)))/Codes!$N$2</f>
        <v>0.8</v>
      </c>
      <c r="Q2110" s="1">
        <f>IF(HEX2DEC(RIGHT(E2110,4))&gt;=32768,HEX2DEC(RIGHT(E2110,4))-65536,HEX2DEC(RIGHT(E2110,4)))/Codes!$N$2</f>
        <v>0</v>
      </c>
      <c r="R2110" s="1">
        <f>IF(HEX2DEC(LEFT(F2110,4))&gt;=32768,HEX2DEC(LEFT(F2110,4))-65536,HEX2DEC(LEFT(F2110,4)))/Codes!$N$2</f>
        <v>1</v>
      </c>
      <c r="S2110" s="1">
        <f>IF(HEX2DEC(RIGHT(F2110,4))&gt;=32768,HEX2DEC(RIGHT(F2110,4))-65536,HEX2DEC(RIGHT(F2110,4)))/Codes!$N$2</f>
        <v>0.8</v>
      </c>
      <c r="T2110" s="18">
        <f t="shared" si="582"/>
        <v>120</v>
      </c>
      <c r="U2110" s="1">
        <f t="shared" si="583"/>
        <v>30</v>
      </c>
      <c r="V2110" s="1">
        <f t="shared" si="584"/>
        <v>0</v>
      </c>
      <c r="W2110" s="1" t="str">
        <f t="shared" si="585"/>
        <v>100</v>
      </c>
      <c r="X2110" s="1">
        <f t="shared" si="586"/>
        <v>3</v>
      </c>
      <c r="Y2110" s="1">
        <f t="shared" si="587"/>
        <v>45</v>
      </c>
      <c r="Z2110" s="1" t="str">
        <f>VLOOKUP(BIN2DEC(MID(HEX2BIN(MID(H2110,3,2),8),2,5)),Codes!$E$1:$F$18,2)</f>
        <v>Normal</v>
      </c>
      <c r="AA2110" s="6" t="str">
        <f t="shared" si="588"/>
        <v>0</v>
      </c>
      <c r="AB2110" s="1">
        <f t="shared" si="589"/>
        <v>1</v>
      </c>
      <c r="AC2110" s="1" t="str">
        <f>VLOOKUP(BIN2DEC(RIGHT(HEX2BIN(MID(H2110,6,1),4),1)&amp;LEFT(HEX2BIN(MID(H2110,7,1),4),1)),Codes!$K$1:$L$5,2)</f>
        <v>S</v>
      </c>
      <c r="AD2110" s="1" t="str">
        <f>VLOOKUP(BIN2DEC(RIGHT(HEX2BIN(MID(H2110,7,1),4),3)&amp;LEFT(HEX2BIN(MID(H2110,8,1),4),2)),Codes!$H$2:$I$33,2)</f>
        <v>Kick</v>
      </c>
      <c r="AE2110" s="1" t="str">
        <f t="shared" si="590"/>
        <v>1</v>
      </c>
      <c r="AF2110" s="1" t="str">
        <f t="shared" si="591"/>
        <v>1</v>
      </c>
      <c r="AH2110" s="6">
        <f t="shared" si="592"/>
        <v>2</v>
      </c>
    </row>
    <row r="2111" spans="1:34">
      <c r="A2111" s="3" t="s">
        <v>1631</v>
      </c>
      <c r="B2111" s="1" t="s">
        <v>79</v>
      </c>
      <c r="C2111" s="6" t="s">
        <v>321</v>
      </c>
      <c r="D2111" s="9" t="s">
        <v>1632</v>
      </c>
      <c r="E2111" s="9" t="s">
        <v>1633</v>
      </c>
      <c r="F2111" s="9" t="s">
        <v>91</v>
      </c>
      <c r="G2111" s="9" t="s">
        <v>139</v>
      </c>
      <c r="H2111" s="9" t="s">
        <v>179</v>
      </c>
      <c r="J2111" s="6" t="str">
        <f t="shared" si="576"/>
        <v>001011</v>
      </c>
      <c r="K2111" s="1">
        <f t="shared" si="577"/>
        <v>0</v>
      </c>
      <c r="L2111" s="6" t="str">
        <f t="shared" si="578"/>
        <v>00000</v>
      </c>
      <c r="M2111" s="1">
        <f t="shared" si="579"/>
        <v>55</v>
      </c>
      <c r="N2111" s="6" t="str">
        <f t="shared" si="580"/>
        <v>00</v>
      </c>
      <c r="O2111" s="1">
        <f t="shared" si="581"/>
        <v>10</v>
      </c>
      <c r="P2111" s="1">
        <f>IF(HEX2DEC(LEFT(E2111,4))&gt;=32768,HEX2DEC(LEFT(E2111,4))-65536,HEX2DEC(LEFT(E2111,4)))/Codes!$N$2</f>
        <v>4</v>
      </c>
      <c r="Q2111" s="1">
        <f>IF(HEX2DEC(RIGHT(E2111,4))&gt;=32768,HEX2DEC(RIGHT(E2111,4))-65536,HEX2DEC(RIGHT(E2111,4)))/Codes!$N$2</f>
        <v>3.6</v>
      </c>
      <c r="R2111" s="1">
        <f>IF(HEX2DEC(LEFT(F2111,4))&gt;=32768,HEX2DEC(LEFT(F2111,4))-65536,HEX2DEC(LEFT(F2111,4)))/Codes!$N$2</f>
        <v>0</v>
      </c>
      <c r="S2111" s="1">
        <f>IF(HEX2DEC(RIGHT(F2111,4))&gt;=32768,HEX2DEC(RIGHT(F2111,4))-65536,HEX2DEC(RIGHT(F2111,4)))/Codes!$N$2</f>
        <v>0</v>
      </c>
      <c r="T2111" s="18">
        <f t="shared" si="582"/>
        <v>361</v>
      </c>
      <c r="U2111" s="1">
        <f t="shared" si="583"/>
        <v>100</v>
      </c>
      <c r="V2111" s="1">
        <f t="shared" si="584"/>
        <v>0</v>
      </c>
      <c r="W2111" s="1" t="str">
        <f t="shared" si="585"/>
        <v>100</v>
      </c>
      <c r="X2111" s="1">
        <f t="shared" si="586"/>
        <v>3</v>
      </c>
      <c r="Y2111" s="1">
        <f t="shared" si="587"/>
        <v>6</v>
      </c>
      <c r="Z2111" s="1" t="str">
        <f>VLOOKUP(BIN2DEC(MID(HEX2BIN(MID(H2111,3,2),8),2,5)),Codes!$E$1:$F$18,2)</f>
        <v>Normal</v>
      </c>
      <c r="AA2111" s="6" t="str">
        <f t="shared" si="588"/>
        <v>0</v>
      </c>
      <c r="AB2111" s="1">
        <f t="shared" si="589"/>
        <v>0</v>
      </c>
      <c r="AC2111" s="1" t="str">
        <f>VLOOKUP(BIN2DEC(RIGHT(HEX2BIN(MID(H2111,6,1),4),1)&amp;LEFT(HEX2BIN(MID(H2111,7,1),4),1)),Codes!$K$1:$L$5,2)</f>
        <v>M</v>
      </c>
      <c r="AD2111" s="1" t="str">
        <f>VLOOKUP(BIN2DEC(RIGHT(HEX2BIN(MID(H2111,7,1),4),3)&amp;LEFT(HEX2BIN(MID(H2111,8,1),4),2)),Codes!$H$2:$I$33,2)</f>
        <v>Kick</v>
      </c>
      <c r="AE2111" s="1" t="str">
        <f t="shared" si="590"/>
        <v>1</v>
      </c>
      <c r="AF2111" s="1" t="str">
        <f t="shared" si="591"/>
        <v>1</v>
      </c>
      <c r="AH2111" s="6">
        <f t="shared" si="592"/>
        <v>34</v>
      </c>
    </row>
    <row r="2112" spans="1:34">
      <c r="A2112" s="3" t="s">
        <v>1634</v>
      </c>
      <c r="B2112" s="1" t="s">
        <v>79</v>
      </c>
      <c r="C2112" s="6" t="s">
        <v>321</v>
      </c>
      <c r="D2112" s="9" t="s">
        <v>1635</v>
      </c>
      <c r="E2112" s="9" t="s">
        <v>1636</v>
      </c>
      <c r="F2112" s="9" t="s">
        <v>91</v>
      </c>
      <c r="G2112" s="9" t="s">
        <v>139</v>
      </c>
      <c r="H2112" s="9" t="s">
        <v>179</v>
      </c>
      <c r="J2112" s="6" t="str">
        <f t="shared" si="576"/>
        <v>001011</v>
      </c>
      <c r="K2112" s="1">
        <f t="shared" si="577"/>
        <v>1</v>
      </c>
      <c r="L2112" s="6" t="str">
        <f t="shared" si="578"/>
        <v>00000</v>
      </c>
      <c r="M2112" s="1">
        <f t="shared" si="579"/>
        <v>54</v>
      </c>
      <c r="N2112" s="6" t="str">
        <f t="shared" si="580"/>
        <v>00</v>
      </c>
      <c r="O2112" s="1">
        <f t="shared" si="581"/>
        <v>10</v>
      </c>
      <c r="P2112" s="1">
        <f>IF(HEX2DEC(LEFT(E2112,4))&gt;=32768,HEX2DEC(LEFT(E2112,4))-65536,HEX2DEC(LEFT(E2112,4)))/Codes!$N$2</f>
        <v>3.2</v>
      </c>
      <c r="Q2112" s="1">
        <f>IF(HEX2DEC(RIGHT(E2112,4))&gt;=32768,HEX2DEC(RIGHT(E2112,4))-65536,HEX2DEC(RIGHT(E2112,4)))/Codes!$N$2</f>
        <v>1.2</v>
      </c>
      <c r="R2112" s="1">
        <f>IF(HEX2DEC(LEFT(F2112,4))&gt;=32768,HEX2DEC(LEFT(F2112,4))-65536,HEX2DEC(LEFT(F2112,4)))/Codes!$N$2</f>
        <v>0</v>
      </c>
      <c r="S2112" s="1">
        <f>IF(HEX2DEC(RIGHT(F2112,4))&gt;=32768,HEX2DEC(RIGHT(F2112,4))-65536,HEX2DEC(RIGHT(F2112,4)))/Codes!$N$2</f>
        <v>0</v>
      </c>
      <c r="T2112" s="18">
        <f t="shared" si="582"/>
        <v>361</v>
      </c>
      <c r="U2112" s="1">
        <f t="shared" si="583"/>
        <v>100</v>
      </c>
      <c r="V2112" s="1">
        <f t="shared" si="584"/>
        <v>0</v>
      </c>
      <c r="W2112" s="1" t="str">
        <f t="shared" si="585"/>
        <v>100</v>
      </c>
      <c r="X2112" s="1">
        <f t="shared" si="586"/>
        <v>3</v>
      </c>
      <c r="Y2112" s="1">
        <f t="shared" si="587"/>
        <v>6</v>
      </c>
      <c r="Z2112" s="1" t="str">
        <f>VLOOKUP(BIN2DEC(MID(HEX2BIN(MID(H2112,3,2),8),2,5)),Codes!$E$1:$F$18,2)</f>
        <v>Normal</v>
      </c>
      <c r="AA2112" s="6" t="str">
        <f t="shared" si="588"/>
        <v>0</v>
      </c>
      <c r="AB2112" s="1">
        <f t="shared" si="589"/>
        <v>0</v>
      </c>
      <c r="AC2112" s="1" t="str">
        <f>VLOOKUP(BIN2DEC(RIGHT(HEX2BIN(MID(H2112,6,1),4),1)&amp;LEFT(HEX2BIN(MID(H2112,7,1),4),1)),Codes!$K$1:$L$5,2)</f>
        <v>M</v>
      </c>
      <c r="AD2112" s="1" t="str">
        <f>VLOOKUP(BIN2DEC(RIGHT(HEX2BIN(MID(H2112,7,1),4),3)&amp;LEFT(HEX2BIN(MID(H2112,8,1),4),2)),Codes!$H$2:$I$33,2)</f>
        <v>Kick</v>
      </c>
      <c r="AE2112" s="1" t="str">
        <f t="shared" si="590"/>
        <v>1</v>
      </c>
      <c r="AF2112" s="1" t="str">
        <f t="shared" si="591"/>
        <v>1</v>
      </c>
      <c r="AH2112" s="6">
        <f t="shared" si="592"/>
        <v>34</v>
      </c>
    </row>
    <row r="2113" spans="1:34">
      <c r="A2113" s="3" t="s">
        <v>1637</v>
      </c>
      <c r="B2113" s="1" t="s">
        <v>79</v>
      </c>
      <c r="C2113" s="6" t="s">
        <v>321</v>
      </c>
      <c r="D2113" s="9" t="s">
        <v>1638</v>
      </c>
      <c r="E2113" s="9" t="s">
        <v>212</v>
      </c>
      <c r="F2113" s="9" t="s">
        <v>1639</v>
      </c>
      <c r="G2113" s="9" t="s">
        <v>139</v>
      </c>
      <c r="H2113" s="9" t="s">
        <v>179</v>
      </c>
      <c r="J2113" s="6" t="str">
        <f t="shared" ref="J2113:J2176" si="593">LEFT(HEX2BIN(LEFT(D2113,2),8),6)</f>
        <v>001011</v>
      </c>
      <c r="K2113" s="1">
        <f t="shared" ref="K2113:K2176" si="594">BIN2DEC(MID(HEX2BIN(MID(D2113,2,2),8),3,3))</f>
        <v>2</v>
      </c>
      <c r="L2113" s="6" t="str">
        <f t="shared" ref="L2113:L2176" si="595">MID(HEX2BIN(MID(D2113,3,2),8),2,5)</f>
        <v>00000</v>
      </c>
      <c r="M2113" s="1">
        <f t="shared" ref="M2113:M2176" si="596">ROUNDDOWN(HEX2DEC(MID(D2113,4,3))/8,0)</f>
        <v>4</v>
      </c>
      <c r="N2113" s="6" t="str">
        <f t="shared" ref="N2113:N2176" si="597">MID(HEX2BIN(MID(D2113,6,1),4),2,2)</f>
        <v>00</v>
      </c>
      <c r="O2113" s="1">
        <f t="shared" ref="O2113:O2176" si="598">HEX2DEC(MID(D2113,7,2))</f>
        <v>10</v>
      </c>
      <c r="P2113" s="1">
        <f>IF(HEX2DEC(LEFT(E2113,4))&gt;=32768,HEX2DEC(LEFT(E2113,4))-65536,HEX2DEC(LEFT(E2113,4)))/Codes!$N$2</f>
        <v>2.8</v>
      </c>
      <c r="Q2113" s="1">
        <f>IF(HEX2DEC(RIGHT(E2113,4))&gt;=32768,HEX2DEC(RIGHT(E2113,4))-65536,HEX2DEC(RIGHT(E2113,4)))/Codes!$N$2</f>
        <v>0</v>
      </c>
      <c r="R2113" s="1">
        <f>IF(HEX2DEC(LEFT(F2113,4))&gt;=32768,HEX2DEC(LEFT(F2113,4))-65536,HEX2DEC(LEFT(F2113,4)))/Codes!$N$2</f>
        <v>1.2</v>
      </c>
      <c r="S2113" s="1">
        <f>IF(HEX2DEC(RIGHT(F2113,4))&gt;=32768,HEX2DEC(RIGHT(F2113,4))-65536,HEX2DEC(RIGHT(F2113,4)))/Codes!$N$2</f>
        <v>-2</v>
      </c>
      <c r="T2113" s="18">
        <f t="shared" ref="T2113:T2176" si="599">ROUNDDOWN(HEX2DEC(LEFT(G2113,3))/8,0)</f>
        <v>361</v>
      </c>
      <c r="U2113" s="1">
        <f t="shared" ref="U2113:U2176" si="600">ROUNDDOWN(HEX2DEC(MID(G2113,3,3))/4,0)-(512*ROUNDDOWN(HEX2DEC(MID(G2113,3,1))/8,0))</f>
        <v>100</v>
      </c>
      <c r="V2113" s="1">
        <f t="shared" ref="V2113:V2176" si="601">RIGHT(HEX2BIN(MID(G2113,5,1),4),2)*128+HEX2DEC(MID(G2113,6,1))*8+LEFT(HEX2BIN(MID(G2113,7,1),4),3)</f>
        <v>0</v>
      </c>
      <c r="W2113" s="1" t="str">
        <f t="shared" ref="W2113:W2176" si="602">MID(HEX2BIN(MID(G2113,7,2),8),4,3)</f>
        <v>100</v>
      </c>
      <c r="X2113" s="1">
        <f t="shared" ref="X2113:X2176" si="603">BIN2DEC(RIGHT(HEX2BIN(RIGHT(G2113,1),4),2))</f>
        <v>3</v>
      </c>
      <c r="Y2113" s="1">
        <f t="shared" ref="Y2113:Y2176" si="604">ROUNDDOWN(HEX2DEC(LEFT(H2113,3))/8,0)</f>
        <v>6</v>
      </c>
      <c r="Z2113" s="1" t="str">
        <f>VLOOKUP(BIN2DEC(MID(HEX2BIN(MID(H2113,3,2),8),2,5)),Codes!$E$1:$F$18,2)</f>
        <v>Normal</v>
      </c>
      <c r="AA2113" s="6" t="str">
        <f t="shared" ref="AA2113:AA2176" si="605">MID(HEX2BIN(MID(H2113,4,1),4),3,1)</f>
        <v>0</v>
      </c>
      <c r="AB2113" s="1">
        <f t="shared" ref="AB2113:AB2176" si="606">(MOD(HEX2DEC(MID(H2113,4,1)),2))*64+ROUNDDOWN(HEX2DEC(MID(H2113,5,2))/4,0)</f>
        <v>0</v>
      </c>
      <c r="AC2113" s="1" t="str">
        <f>VLOOKUP(BIN2DEC(RIGHT(HEX2BIN(MID(H2113,6,1),4),1)&amp;LEFT(HEX2BIN(MID(H2113,7,1),4),1)),Codes!$K$1:$L$5,2)</f>
        <v>M</v>
      </c>
      <c r="AD2113" s="1" t="str">
        <f>VLOOKUP(BIN2DEC(RIGHT(HEX2BIN(MID(H2113,7,1),4),3)&amp;LEFT(HEX2BIN(MID(H2113,8,1),4),2)),Codes!$H$2:$I$33,2)</f>
        <v>Kick</v>
      </c>
      <c r="AE2113" s="1" t="str">
        <f t="shared" ref="AE2113:AE2176" si="607">MID(HEX2BIN(RIGHT(H2113,1),4),3,1)</f>
        <v>1</v>
      </c>
      <c r="AF2113" s="1" t="str">
        <f t="shared" ref="AF2113:AF2176" si="608">RIGHT(HEX2BIN(RIGHT(H2113,1),4),1)</f>
        <v>1</v>
      </c>
      <c r="AH2113" s="6">
        <f t="shared" ref="AH2113:AH2176" si="609">ROUNDDOWN(HEX2DEC(MID(H2113,6,3))/4,0)-(256*ROUNDDOWN(HEX2DEC(MID(H2113,6,1))/4,0))</f>
        <v>34</v>
      </c>
    </row>
    <row r="2114" spans="1:34">
      <c r="A2114" s="3" t="s">
        <v>1640</v>
      </c>
      <c r="B2114" s="1" t="s">
        <v>79</v>
      </c>
      <c r="C2114" s="6" t="s">
        <v>322</v>
      </c>
      <c r="D2114" s="9" t="s">
        <v>1641</v>
      </c>
      <c r="E2114" s="9" t="s">
        <v>1633</v>
      </c>
      <c r="F2114" s="9" t="s">
        <v>91</v>
      </c>
      <c r="G2114" s="9" t="s">
        <v>139</v>
      </c>
      <c r="H2114" s="9" t="s">
        <v>179</v>
      </c>
      <c r="J2114" s="6" t="str">
        <f t="shared" si="593"/>
        <v>001011</v>
      </c>
      <c r="K2114" s="1">
        <f t="shared" si="594"/>
        <v>0</v>
      </c>
      <c r="L2114" s="6" t="str">
        <f t="shared" si="595"/>
        <v>00000</v>
      </c>
      <c r="M2114" s="1">
        <f t="shared" si="596"/>
        <v>55</v>
      </c>
      <c r="N2114" s="6" t="str">
        <f t="shared" si="597"/>
        <v>00</v>
      </c>
      <c r="O2114" s="1">
        <f t="shared" si="598"/>
        <v>9</v>
      </c>
      <c r="P2114" s="1">
        <f>IF(HEX2DEC(LEFT(E2114,4))&gt;=32768,HEX2DEC(LEFT(E2114,4))-65536,HEX2DEC(LEFT(E2114,4)))/Codes!$N$2</f>
        <v>4</v>
      </c>
      <c r="Q2114" s="1">
        <f>IF(HEX2DEC(RIGHT(E2114,4))&gt;=32768,HEX2DEC(RIGHT(E2114,4))-65536,HEX2DEC(RIGHT(E2114,4)))/Codes!$N$2</f>
        <v>3.6</v>
      </c>
      <c r="R2114" s="1">
        <f>IF(HEX2DEC(LEFT(F2114,4))&gt;=32768,HEX2DEC(LEFT(F2114,4))-65536,HEX2DEC(LEFT(F2114,4)))/Codes!$N$2</f>
        <v>0</v>
      </c>
      <c r="S2114" s="1">
        <f>IF(HEX2DEC(RIGHT(F2114,4))&gt;=32768,HEX2DEC(RIGHT(F2114,4))-65536,HEX2DEC(RIGHT(F2114,4)))/Codes!$N$2</f>
        <v>0</v>
      </c>
      <c r="T2114" s="18">
        <f t="shared" si="599"/>
        <v>361</v>
      </c>
      <c r="U2114" s="1">
        <f t="shared" si="600"/>
        <v>100</v>
      </c>
      <c r="V2114" s="1">
        <f t="shared" si="601"/>
        <v>0</v>
      </c>
      <c r="W2114" s="1" t="str">
        <f t="shared" si="602"/>
        <v>100</v>
      </c>
      <c r="X2114" s="1">
        <f t="shared" si="603"/>
        <v>3</v>
      </c>
      <c r="Y2114" s="1">
        <f t="shared" si="604"/>
        <v>6</v>
      </c>
      <c r="Z2114" s="1" t="str">
        <f>VLOOKUP(BIN2DEC(MID(HEX2BIN(MID(H2114,3,2),8),2,5)),Codes!$E$1:$F$18,2)</f>
        <v>Normal</v>
      </c>
      <c r="AA2114" s="6" t="str">
        <f t="shared" si="605"/>
        <v>0</v>
      </c>
      <c r="AB2114" s="1">
        <f t="shared" si="606"/>
        <v>0</v>
      </c>
      <c r="AC2114" s="1" t="str">
        <f>VLOOKUP(BIN2DEC(RIGHT(HEX2BIN(MID(H2114,6,1),4),1)&amp;LEFT(HEX2BIN(MID(H2114,7,1),4),1)),Codes!$K$1:$L$5,2)</f>
        <v>M</v>
      </c>
      <c r="AD2114" s="1" t="str">
        <f>VLOOKUP(BIN2DEC(RIGHT(HEX2BIN(MID(H2114,7,1),4),3)&amp;LEFT(HEX2BIN(MID(H2114,8,1),4),2)),Codes!$H$2:$I$33,2)</f>
        <v>Kick</v>
      </c>
      <c r="AE2114" s="1" t="str">
        <f t="shared" si="607"/>
        <v>1</v>
      </c>
      <c r="AF2114" s="1" t="str">
        <f t="shared" si="608"/>
        <v>1</v>
      </c>
      <c r="AH2114" s="6">
        <f t="shared" si="609"/>
        <v>34</v>
      </c>
    </row>
    <row r="2115" spans="1:34">
      <c r="A2115" s="3" t="s">
        <v>1642</v>
      </c>
      <c r="B2115" s="1" t="s">
        <v>79</v>
      </c>
      <c r="C2115" s="6" t="s">
        <v>322</v>
      </c>
      <c r="D2115" s="9" t="s">
        <v>1643</v>
      </c>
      <c r="E2115" s="9" t="s">
        <v>1636</v>
      </c>
      <c r="F2115" s="9" t="s">
        <v>91</v>
      </c>
      <c r="G2115" s="9" t="s">
        <v>139</v>
      </c>
      <c r="H2115" s="9" t="s">
        <v>179</v>
      </c>
      <c r="J2115" s="6" t="str">
        <f t="shared" si="593"/>
        <v>001011</v>
      </c>
      <c r="K2115" s="1">
        <f t="shared" si="594"/>
        <v>1</v>
      </c>
      <c r="L2115" s="6" t="str">
        <f t="shared" si="595"/>
        <v>00000</v>
      </c>
      <c r="M2115" s="1">
        <f t="shared" si="596"/>
        <v>54</v>
      </c>
      <c r="N2115" s="6" t="str">
        <f t="shared" si="597"/>
        <v>00</v>
      </c>
      <c r="O2115" s="1">
        <f t="shared" si="598"/>
        <v>9</v>
      </c>
      <c r="P2115" s="1">
        <f>IF(HEX2DEC(LEFT(E2115,4))&gt;=32768,HEX2DEC(LEFT(E2115,4))-65536,HEX2DEC(LEFT(E2115,4)))/Codes!$N$2</f>
        <v>3.2</v>
      </c>
      <c r="Q2115" s="1">
        <f>IF(HEX2DEC(RIGHT(E2115,4))&gt;=32768,HEX2DEC(RIGHT(E2115,4))-65536,HEX2DEC(RIGHT(E2115,4)))/Codes!$N$2</f>
        <v>1.2</v>
      </c>
      <c r="R2115" s="1">
        <f>IF(HEX2DEC(LEFT(F2115,4))&gt;=32768,HEX2DEC(LEFT(F2115,4))-65536,HEX2DEC(LEFT(F2115,4)))/Codes!$N$2</f>
        <v>0</v>
      </c>
      <c r="S2115" s="1">
        <f>IF(HEX2DEC(RIGHT(F2115,4))&gt;=32768,HEX2DEC(RIGHT(F2115,4))-65536,HEX2DEC(RIGHT(F2115,4)))/Codes!$N$2</f>
        <v>0</v>
      </c>
      <c r="T2115" s="18">
        <f t="shared" si="599"/>
        <v>361</v>
      </c>
      <c r="U2115" s="1">
        <f t="shared" si="600"/>
        <v>100</v>
      </c>
      <c r="V2115" s="1">
        <f t="shared" si="601"/>
        <v>0</v>
      </c>
      <c r="W2115" s="1" t="str">
        <f t="shared" si="602"/>
        <v>100</v>
      </c>
      <c r="X2115" s="1">
        <f t="shared" si="603"/>
        <v>3</v>
      </c>
      <c r="Y2115" s="1">
        <f t="shared" si="604"/>
        <v>6</v>
      </c>
      <c r="Z2115" s="1" t="str">
        <f>VLOOKUP(BIN2DEC(MID(HEX2BIN(MID(H2115,3,2),8),2,5)),Codes!$E$1:$F$18,2)</f>
        <v>Normal</v>
      </c>
      <c r="AA2115" s="6" t="str">
        <f t="shared" si="605"/>
        <v>0</v>
      </c>
      <c r="AB2115" s="1">
        <f t="shared" si="606"/>
        <v>0</v>
      </c>
      <c r="AC2115" s="1" t="str">
        <f>VLOOKUP(BIN2DEC(RIGHT(HEX2BIN(MID(H2115,6,1),4),1)&amp;LEFT(HEX2BIN(MID(H2115,7,1),4),1)),Codes!$K$1:$L$5,2)</f>
        <v>M</v>
      </c>
      <c r="AD2115" s="1" t="str">
        <f>VLOOKUP(BIN2DEC(RIGHT(HEX2BIN(MID(H2115,7,1),4),3)&amp;LEFT(HEX2BIN(MID(H2115,8,1),4),2)),Codes!$H$2:$I$33,2)</f>
        <v>Kick</v>
      </c>
      <c r="AE2115" s="1" t="str">
        <f t="shared" si="607"/>
        <v>1</v>
      </c>
      <c r="AF2115" s="1" t="str">
        <f t="shared" si="608"/>
        <v>1</v>
      </c>
      <c r="AH2115" s="6">
        <f t="shared" si="609"/>
        <v>34</v>
      </c>
    </row>
    <row r="2116" spans="1:34">
      <c r="A2116" s="3" t="s">
        <v>1644</v>
      </c>
      <c r="B2116" s="1" t="s">
        <v>79</v>
      </c>
      <c r="C2116" s="6" t="s">
        <v>322</v>
      </c>
      <c r="D2116" s="9" t="s">
        <v>1645</v>
      </c>
      <c r="E2116" s="9" t="s">
        <v>212</v>
      </c>
      <c r="F2116" s="9" t="s">
        <v>1639</v>
      </c>
      <c r="G2116" s="9" t="s">
        <v>139</v>
      </c>
      <c r="H2116" s="9" t="s">
        <v>179</v>
      </c>
      <c r="J2116" s="6" t="str">
        <f t="shared" si="593"/>
        <v>001011</v>
      </c>
      <c r="K2116" s="1">
        <f t="shared" si="594"/>
        <v>2</v>
      </c>
      <c r="L2116" s="6" t="str">
        <f t="shared" si="595"/>
        <v>00000</v>
      </c>
      <c r="M2116" s="1">
        <f t="shared" si="596"/>
        <v>4</v>
      </c>
      <c r="N2116" s="6" t="str">
        <f t="shared" si="597"/>
        <v>00</v>
      </c>
      <c r="O2116" s="1">
        <f t="shared" si="598"/>
        <v>9</v>
      </c>
      <c r="P2116" s="1">
        <f>IF(HEX2DEC(LEFT(E2116,4))&gt;=32768,HEX2DEC(LEFT(E2116,4))-65536,HEX2DEC(LEFT(E2116,4)))/Codes!$N$2</f>
        <v>2.8</v>
      </c>
      <c r="Q2116" s="1">
        <f>IF(HEX2DEC(RIGHT(E2116,4))&gt;=32768,HEX2DEC(RIGHT(E2116,4))-65536,HEX2DEC(RIGHT(E2116,4)))/Codes!$N$2</f>
        <v>0</v>
      </c>
      <c r="R2116" s="1">
        <f>IF(HEX2DEC(LEFT(F2116,4))&gt;=32768,HEX2DEC(LEFT(F2116,4))-65536,HEX2DEC(LEFT(F2116,4)))/Codes!$N$2</f>
        <v>1.2</v>
      </c>
      <c r="S2116" s="1">
        <f>IF(HEX2DEC(RIGHT(F2116,4))&gt;=32768,HEX2DEC(RIGHT(F2116,4))-65536,HEX2DEC(RIGHT(F2116,4)))/Codes!$N$2</f>
        <v>-2</v>
      </c>
      <c r="T2116" s="18">
        <f t="shared" si="599"/>
        <v>361</v>
      </c>
      <c r="U2116" s="1">
        <f t="shared" si="600"/>
        <v>100</v>
      </c>
      <c r="V2116" s="1">
        <f t="shared" si="601"/>
        <v>0</v>
      </c>
      <c r="W2116" s="1" t="str">
        <f t="shared" si="602"/>
        <v>100</v>
      </c>
      <c r="X2116" s="1">
        <f t="shared" si="603"/>
        <v>3</v>
      </c>
      <c r="Y2116" s="1">
        <f t="shared" si="604"/>
        <v>6</v>
      </c>
      <c r="Z2116" s="1" t="str">
        <f>VLOOKUP(BIN2DEC(MID(HEX2BIN(MID(H2116,3,2),8),2,5)),Codes!$E$1:$F$18,2)</f>
        <v>Normal</v>
      </c>
      <c r="AA2116" s="6" t="str">
        <f t="shared" si="605"/>
        <v>0</v>
      </c>
      <c r="AB2116" s="1">
        <f t="shared" si="606"/>
        <v>0</v>
      </c>
      <c r="AC2116" s="1" t="str">
        <f>VLOOKUP(BIN2DEC(RIGHT(HEX2BIN(MID(H2116,6,1),4),1)&amp;LEFT(HEX2BIN(MID(H2116,7,1),4),1)),Codes!$K$1:$L$5,2)</f>
        <v>M</v>
      </c>
      <c r="AD2116" s="1" t="str">
        <f>VLOOKUP(BIN2DEC(RIGHT(HEX2BIN(MID(H2116,7,1),4),3)&amp;LEFT(HEX2BIN(MID(H2116,8,1),4),2)),Codes!$H$2:$I$33,2)</f>
        <v>Kick</v>
      </c>
      <c r="AE2116" s="1" t="str">
        <f t="shared" si="607"/>
        <v>1</v>
      </c>
      <c r="AF2116" s="1" t="str">
        <f t="shared" si="608"/>
        <v>1</v>
      </c>
      <c r="AH2116" s="6">
        <f t="shared" si="609"/>
        <v>34</v>
      </c>
    </row>
    <row r="2117" spans="1:34">
      <c r="A2117" s="3" t="s">
        <v>1646</v>
      </c>
      <c r="B2117" s="1" t="s">
        <v>79</v>
      </c>
      <c r="C2117" s="6" t="s">
        <v>324</v>
      </c>
      <c r="D2117" s="9" t="s">
        <v>1647</v>
      </c>
      <c r="E2117" s="9" t="s">
        <v>1633</v>
      </c>
      <c r="F2117" s="9" t="s">
        <v>91</v>
      </c>
      <c r="G2117" s="9" t="s">
        <v>1648</v>
      </c>
      <c r="H2117" s="9" t="s">
        <v>179</v>
      </c>
      <c r="J2117" s="6" t="str">
        <f t="shared" si="593"/>
        <v>001011</v>
      </c>
      <c r="K2117" s="1">
        <f t="shared" si="594"/>
        <v>0</v>
      </c>
      <c r="L2117" s="6" t="str">
        <f t="shared" si="595"/>
        <v>00000</v>
      </c>
      <c r="M2117" s="1">
        <f t="shared" si="596"/>
        <v>55</v>
      </c>
      <c r="N2117" s="6" t="str">
        <f t="shared" si="597"/>
        <v>00</v>
      </c>
      <c r="O2117" s="1">
        <f t="shared" si="598"/>
        <v>8</v>
      </c>
      <c r="P2117" s="1">
        <f>IF(HEX2DEC(LEFT(E2117,4))&gt;=32768,HEX2DEC(LEFT(E2117,4))-65536,HEX2DEC(LEFT(E2117,4)))/Codes!$N$2</f>
        <v>4</v>
      </c>
      <c r="Q2117" s="1">
        <f>IF(HEX2DEC(RIGHT(E2117,4))&gt;=32768,HEX2DEC(RIGHT(E2117,4))-65536,HEX2DEC(RIGHT(E2117,4)))/Codes!$N$2</f>
        <v>3.6</v>
      </c>
      <c r="R2117" s="1">
        <f>IF(HEX2DEC(LEFT(F2117,4))&gt;=32768,HEX2DEC(LEFT(F2117,4))-65536,HEX2DEC(LEFT(F2117,4)))/Codes!$N$2</f>
        <v>0</v>
      </c>
      <c r="S2117" s="1">
        <f>IF(HEX2DEC(RIGHT(F2117,4))&gt;=32768,HEX2DEC(RIGHT(F2117,4))-65536,HEX2DEC(RIGHT(F2117,4)))/Codes!$N$2</f>
        <v>0</v>
      </c>
      <c r="T2117" s="18">
        <f t="shared" si="599"/>
        <v>361</v>
      </c>
      <c r="U2117" s="1">
        <f t="shared" si="600"/>
        <v>100</v>
      </c>
      <c r="V2117" s="1">
        <f t="shared" si="601"/>
        <v>1</v>
      </c>
      <c r="W2117" s="1" t="str">
        <f t="shared" si="602"/>
        <v>100</v>
      </c>
      <c r="X2117" s="1">
        <f t="shared" si="603"/>
        <v>3</v>
      </c>
      <c r="Y2117" s="1">
        <f t="shared" si="604"/>
        <v>6</v>
      </c>
      <c r="Z2117" s="1" t="str">
        <f>VLOOKUP(BIN2DEC(MID(HEX2BIN(MID(H2117,3,2),8),2,5)),Codes!$E$1:$F$18,2)</f>
        <v>Normal</v>
      </c>
      <c r="AA2117" s="6" t="str">
        <f t="shared" si="605"/>
        <v>0</v>
      </c>
      <c r="AB2117" s="1">
        <f t="shared" si="606"/>
        <v>0</v>
      </c>
      <c r="AC2117" s="1" t="str">
        <f>VLOOKUP(BIN2DEC(RIGHT(HEX2BIN(MID(H2117,6,1),4),1)&amp;LEFT(HEX2BIN(MID(H2117,7,1),4),1)),Codes!$K$1:$L$5,2)</f>
        <v>M</v>
      </c>
      <c r="AD2117" s="1" t="str">
        <f>VLOOKUP(BIN2DEC(RIGHT(HEX2BIN(MID(H2117,7,1),4),3)&amp;LEFT(HEX2BIN(MID(H2117,8,1),4),2)),Codes!$H$2:$I$33,2)</f>
        <v>Kick</v>
      </c>
      <c r="AE2117" s="1" t="str">
        <f t="shared" si="607"/>
        <v>1</v>
      </c>
      <c r="AF2117" s="1" t="str">
        <f t="shared" si="608"/>
        <v>1</v>
      </c>
      <c r="AH2117" s="6">
        <f t="shared" si="609"/>
        <v>34</v>
      </c>
    </row>
    <row r="2118" spans="1:34">
      <c r="A2118" s="3" t="s">
        <v>1649</v>
      </c>
      <c r="B2118" s="1" t="s">
        <v>79</v>
      </c>
      <c r="C2118" s="6" t="s">
        <v>324</v>
      </c>
      <c r="D2118" s="9" t="s">
        <v>1650</v>
      </c>
      <c r="E2118" s="9" t="s">
        <v>1636</v>
      </c>
      <c r="F2118" s="9" t="s">
        <v>91</v>
      </c>
      <c r="G2118" s="9" t="s">
        <v>1648</v>
      </c>
      <c r="H2118" s="9" t="s">
        <v>179</v>
      </c>
      <c r="J2118" s="6" t="str">
        <f t="shared" si="593"/>
        <v>001011</v>
      </c>
      <c r="K2118" s="1">
        <f t="shared" si="594"/>
        <v>1</v>
      </c>
      <c r="L2118" s="6" t="str">
        <f t="shared" si="595"/>
        <v>00000</v>
      </c>
      <c r="M2118" s="1">
        <f t="shared" si="596"/>
        <v>54</v>
      </c>
      <c r="N2118" s="6" t="str">
        <f t="shared" si="597"/>
        <v>00</v>
      </c>
      <c r="O2118" s="1">
        <f t="shared" si="598"/>
        <v>8</v>
      </c>
      <c r="P2118" s="1">
        <f>IF(HEX2DEC(LEFT(E2118,4))&gt;=32768,HEX2DEC(LEFT(E2118,4))-65536,HEX2DEC(LEFT(E2118,4)))/Codes!$N$2</f>
        <v>3.2</v>
      </c>
      <c r="Q2118" s="1">
        <f>IF(HEX2DEC(RIGHT(E2118,4))&gt;=32768,HEX2DEC(RIGHT(E2118,4))-65536,HEX2DEC(RIGHT(E2118,4)))/Codes!$N$2</f>
        <v>1.2</v>
      </c>
      <c r="R2118" s="1">
        <f>IF(HEX2DEC(LEFT(F2118,4))&gt;=32768,HEX2DEC(LEFT(F2118,4))-65536,HEX2DEC(LEFT(F2118,4)))/Codes!$N$2</f>
        <v>0</v>
      </c>
      <c r="S2118" s="1">
        <f>IF(HEX2DEC(RIGHT(F2118,4))&gt;=32768,HEX2DEC(RIGHT(F2118,4))-65536,HEX2DEC(RIGHT(F2118,4)))/Codes!$N$2</f>
        <v>0</v>
      </c>
      <c r="T2118" s="18">
        <f t="shared" si="599"/>
        <v>361</v>
      </c>
      <c r="U2118" s="1">
        <f t="shared" si="600"/>
        <v>100</v>
      </c>
      <c r="V2118" s="1">
        <f t="shared" si="601"/>
        <v>1</v>
      </c>
      <c r="W2118" s="1" t="str">
        <f t="shared" si="602"/>
        <v>100</v>
      </c>
      <c r="X2118" s="1">
        <f t="shared" si="603"/>
        <v>3</v>
      </c>
      <c r="Y2118" s="1">
        <f t="shared" si="604"/>
        <v>6</v>
      </c>
      <c r="Z2118" s="1" t="str">
        <f>VLOOKUP(BIN2DEC(MID(HEX2BIN(MID(H2118,3,2),8),2,5)),Codes!$E$1:$F$18,2)</f>
        <v>Normal</v>
      </c>
      <c r="AA2118" s="6" t="str">
        <f t="shared" si="605"/>
        <v>0</v>
      </c>
      <c r="AB2118" s="1">
        <f t="shared" si="606"/>
        <v>0</v>
      </c>
      <c r="AC2118" s="1" t="str">
        <f>VLOOKUP(BIN2DEC(RIGHT(HEX2BIN(MID(H2118,6,1),4),1)&amp;LEFT(HEX2BIN(MID(H2118,7,1),4),1)),Codes!$K$1:$L$5,2)</f>
        <v>M</v>
      </c>
      <c r="AD2118" s="1" t="str">
        <f>VLOOKUP(BIN2DEC(RIGHT(HEX2BIN(MID(H2118,7,1),4),3)&amp;LEFT(HEX2BIN(MID(H2118,8,1),4),2)),Codes!$H$2:$I$33,2)</f>
        <v>Kick</v>
      </c>
      <c r="AE2118" s="1" t="str">
        <f t="shared" si="607"/>
        <v>1</v>
      </c>
      <c r="AF2118" s="1" t="str">
        <f t="shared" si="608"/>
        <v>1</v>
      </c>
      <c r="AH2118" s="6">
        <f t="shared" si="609"/>
        <v>34</v>
      </c>
    </row>
    <row r="2119" spans="1:34">
      <c r="A2119" s="3" t="s">
        <v>1651</v>
      </c>
      <c r="B2119" s="1" t="s">
        <v>79</v>
      </c>
      <c r="C2119" s="6" t="s">
        <v>324</v>
      </c>
      <c r="D2119" s="9" t="s">
        <v>1261</v>
      </c>
      <c r="E2119" s="9" t="s">
        <v>212</v>
      </c>
      <c r="F2119" s="9" t="s">
        <v>1639</v>
      </c>
      <c r="G2119" s="9" t="s">
        <v>1648</v>
      </c>
      <c r="H2119" s="9" t="s">
        <v>179</v>
      </c>
      <c r="J2119" s="6" t="str">
        <f t="shared" si="593"/>
        <v>001011</v>
      </c>
      <c r="K2119" s="1">
        <f t="shared" si="594"/>
        <v>2</v>
      </c>
      <c r="L2119" s="6" t="str">
        <f t="shared" si="595"/>
        <v>00000</v>
      </c>
      <c r="M2119" s="1">
        <f t="shared" si="596"/>
        <v>4</v>
      </c>
      <c r="N2119" s="6" t="str">
        <f t="shared" si="597"/>
        <v>00</v>
      </c>
      <c r="O2119" s="1">
        <f t="shared" si="598"/>
        <v>8</v>
      </c>
      <c r="P2119" s="1">
        <f>IF(HEX2DEC(LEFT(E2119,4))&gt;=32768,HEX2DEC(LEFT(E2119,4))-65536,HEX2DEC(LEFT(E2119,4)))/Codes!$N$2</f>
        <v>2.8</v>
      </c>
      <c r="Q2119" s="1">
        <f>IF(HEX2DEC(RIGHT(E2119,4))&gt;=32768,HEX2DEC(RIGHT(E2119,4))-65536,HEX2DEC(RIGHT(E2119,4)))/Codes!$N$2</f>
        <v>0</v>
      </c>
      <c r="R2119" s="1">
        <f>IF(HEX2DEC(LEFT(F2119,4))&gt;=32768,HEX2DEC(LEFT(F2119,4))-65536,HEX2DEC(LEFT(F2119,4)))/Codes!$N$2</f>
        <v>1.2</v>
      </c>
      <c r="S2119" s="1">
        <f>IF(HEX2DEC(RIGHT(F2119,4))&gt;=32768,HEX2DEC(RIGHT(F2119,4))-65536,HEX2DEC(RIGHT(F2119,4)))/Codes!$N$2</f>
        <v>-2</v>
      </c>
      <c r="T2119" s="18">
        <f t="shared" si="599"/>
        <v>361</v>
      </c>
      <c r="U2119" s="1">
        <f t="shared" si="600"/>
        <v>100</v>
      </c>
      <c r="V2119" s="1">
        <f t="shared" si="601"/>
        <v>1</v>
      </c>
      <c r="W2119" s="1" t="str">
        <f t="shared" si="602"/>
        <v>100</v>
      </c>
      <c r="X2119" s="1">
        <f t="shared" si="603"/>
        <v>3</v>
      </c>
      <c r="Y2119" s="1">
        <f t="shared" si="604"/>
        <v>6</v>
      </c>
      <c r="Z2119" s="1" t="str">
        <f>VLOOKUP(BIN2DEC(MID(HEX2BIN(MID(H2119,3,2),8),2,5)),Codes!$E$1:$F$18,2)</f>
        <v>Normal</v>
      </c>
      <c r="AA2119" s="6" t="str">
        <f t="shared" si="605"/>
        <v>0</v>
      </c>
      <c r="AB2119" s="1">
        <f t="shared" si="606"/>
        <v>0</v>
      </c>
      <c r="AC2119" s="1" t="str">
        <f>VLOOKUP(BIN2DEC(RIGHT(HEX2BIN(MID(H2119,6,1),4),1)&amp;LEFT(HEX2BIN(MID(H2119,7,1),4),1)),Codes!$K$1:$L$5,2)</f>
        <v>M</v>
      </c>
      <c r="AD2119" s="1" t="str">
        <f>VLOOKUP(BIN2DEC(RIGHT(HEX2BIN(MID(H2119,7,1),4),3)&amp;LEFT(HEX2BIN(MID(H2119,8,1),4),2)),Codes!$H$2:$I$33,2)</f>
        <v>Kick</v>
      </c>
      <c r="AE2119" s="1" t="str">
        <f t="shared" si="607"/>
        <v>1</v>
      </c>
      <c r="AF2119" s="1" t="str">
        <f t="shared" si="608"/>
        <v>1</v>
      </c>
      <c r="AH2119" s="6">
        <f t="shared" si="609"/>
        <v>34</v>
      </c>
    </row>
    <row r="2120" spans="1:34">
      <c r="A2120" s="3" t="s">
        <v>1652</v>
      </c>
      <c r="B2120" s="1" t="s">
        <v>79</v>
      </c>
      <c r="C2120" s="6" t="s">
        <v>330</v>
      </c>
      <c r="D2120" s="9" t="s">
        <v>1653</v>
      </c>
      <c r="E2120" s="9" t="s">
        <v>212</v>
      </c>
      <c r="F2120" s="9" t="s">
        <v>91</v>
      </c>
      <c r="G2120" s="9" t="s">
        <v>1654</v>
      </c>
      <c r="H2120" s="9" t="s">
        <v>1655</v>
      </c>
      <c r="J2120" s="6" t="str">
        <f t="shared" si="593"/>
        <v>001011</v>
      </c>
      <c r="K2120" s="1">
        <f t="shared" si="594"/>
        <v>0</v>
      </c>
      <c r="L2120" s="6" t="str">
        <f t="shared" si="595"/>
        <v>00000</v>
      </c>
      <c r="M2120" s="1">
        <f t="shared" si="596"/>
        <v>22</v>
      </c>
      <c r="N2120" s="6" t="str">
        <f t="shared" si="597"/>
        <v>00</v>
      </c>
      <c r="O2120" s="1">
        <f t="shared" si="598"/>
        <v>8</v>
      </c>
      <c r="P2120" s="1">
        <f>IF(HEX2DEC(LEFT(E2120,4))&gt;=32768,HEX2DEC(LEFT(E2120,4))-65536,HEX2DEC(LEFT(E2120,4)))/Codes!$N$2</f>
        <v>2.8</v>
      </c>
      <c r="Q2120" s="1">
        <f>IF(HEX2DEC(RIGHT(E2120,4))&gt;=32768,HEX2DEC(RIGHT(E2120,4))-65536,HEX2DEC(RIGHT(E2120,4)))/Codes!$N$2</f>
        <v>0</v>
      </c>
      <c r="R2120" s="1">
        <f>IF(HEX2DEC(LEFT(F2120,4))&gt;=32768,HEX2DEC(LEFT(F2120,4))-65536,HEX2DEC(LEFT(F2120,4)))/Codes!$N$2</f>
        <v>0</v>
      </c>
      <c r="S2120" s="1">
        <f>IF(HEX2DEC(RIGHT(F2120,4))&gt;=32768,HEX2DEC(RIGHT(F2120,4))-65536,HEX2DEC(RIGHT(F2120,4)))/Codes!$N$2</f>
        <v>0</v>
      </c>
      <c r="T2120" s="18">
        <f t="shared" si="599"/>
        <v>96</v>
      </c>
      <c r="U2120" s="1">
        <f t="shared" si="600"/>
        <v>125</v>
      </c>
      <c r="V2120" s="1">
        <f t="shared" si="601"/>
        <v>0</v>
      </c>
      <c r="W2120" s="1" t="str">
        <f t="shared" si="602"/>
        <v>100</v>
      </c>
      <c r="X2120" s="1">
        <f t="shared" si="603"/>
        <v>3</v>
      </c>
      <c r="Y2120" s="1">
        <f t="shared" si="604"/>
        <v>26</v>
      </c>
      <c r="Z2120" s="1" t="str">
        <f>VLOOKUP(BIN2DEC(MID(HEX2BIN(MID(H2120,3,2),8),2,5)),Codes!$E$1:$F$18,2)</f>
        <v>Normal</v>
      </c>
      <c r="AA2120" s="6" t="str">
        <f t="shared" si="605"/>
        <v>0</v>
      </c>
      <c r="AB2120" s="1">
        <f t="shared" si="606"/>
        <v>0</v>
      </c>
      <c r="AC2120" s="1" t="str">
        <f>VLOOKUP(BIN2DEC(RIGHT(HEX2BIN(MID(H2120,6,1),4),1)&amp;LEFT(HEX2BIN(MID(H2120,7,1),4),1)),Codes!$K$1:$L$5,2)</f>
        <v>M</v>
      </c>
      <c r="AD2120" s="1" t="str">
        <f>VLOOKUP(BIN2DEC(RIGHT(HEX2BIN(MID(H2120,7,1),4),3)&amp;LEFT(HEX2BIN(MID(H2120,8,1),4),2)),Codes!$H$2:$I$33,2)</f>
        <v>Kick</v>
      </c>
      <c r="AE2120" s="1" t="str">
        <f t="shared" si="607"/>
        <v>1</v>
      </c>
      <c r="AF2120" s="1" t="str">
        <f t="shared" si="608"/>
        <v>1</v>
      </c>
      <c r="AH2120" s="6">
        <f t="shared" si="609"/>
        <v>34</v>
      </c>
    </row>
    <row r="2121" spans="1:34">
      <c r="A2121" s="3" t="s">
        <v>1656</v>
      </c>
      <c r="B2121" s="1" t="s">
        <v>79</v>
      </c>
      <c r="C2121" s="6" t="s">
        <v>330</v>
      </c>
      <c r="D2121" s="9" t="s">
        <v>1657</v>
      </c>
      <c r="E2121" s="9" t="s">
        <v>256</v>
      </c>
      <c r="F2121" s="9" t="s">
        <v>91</v>
      </c>
      <c r="G2121" s="9" t="s">
        <v>1658</v>
      </c>
      <c r="H2121" s="9" t="s">
        <v>1655</v>
      </c>
      <c r="J2121" s="6" t="str">
        <f t="shared" si="593"/>
        <v>001011</v>
      </c>
      <c r="K2121" s="1">
        <f t="shared" si="594"/>
        <v>1</v>
      </c>
      <c r="L2121" s="6" t="str">
        <f t="shared" si="595"/>
        <v>00000</v>
      </c>
      <c r="M2121" s="1">
        <f t="shared" si="596"/>
        <v>32</v>
      </c>
      <c r="N2121" s="6" t="str">
        <f t="shared" si="597"/>
        <v>00</v>
      </c>
      <c r="O2121" s="1">
        <f t="shared" si="598"/>
        <v>8</v>
      </c>
      <c r="P2121" s="1">
        <f>IF(HEX2DEC(LEFT(E2121,4))&gt;=32768,HEX2DEC(LEFT(E2121,4))-65536,HEX2DEC(LEFT(E2121,4)))/Codes!$N$2</f>
        <v>3.6</v>
      </c>
      <c r="Q2121" s="1">
        <f>IF(HEX2DEC(RIGHT(E2121,4))&gt;=32768,HEX2DEC(RIGHT(E2121,4))-65536,HEX2DEC(RIGHT(E2121,4)))/Codes!$N$2</f>
        <v>0</v>
      </c>
      <c r="R2121" s="1">
        <f>IF(HEX2DEC(LEFT(F2121,4))&gt;=32768,HEX2DEC(LEFT(F2121,4))-65536,HEX2DEC(LEFT(F2121,4)))/Codes!$N$2</f>
        <v>0</v>
      </c>
      <c r="S2121" s="1">
        <f>IF(HEX2DEC(RIGHT(F2121,4))&gt;=32768,HEX2DEC(RIGHT(F2121,4))-65536,HEX2DEC(RIGHT(F2121,4)))/Codes!$N$2</f>
        <v>0</v>
      </c>
      <c r="T2121" s="18">
        <f t="shared" si="599"/>
        <v>96</v>
      </c>
      <c r="U2121" s="1">
        <f t="shared" si="600"/>
        <v>122</v>
      </c>
      <c r="V2121" s="1">
        <f t="shared" si="601"/>
        <v>0</v>
      </c>
      <c r="W2121" s="1" t="str">
        <f t="shared" si="602"/>
        <v>100</v>
      </c>
      <c r="X2121" s="1">
        <f t="shared" si="603"/>
        <v>3</v>
      </c>
      <c r="Y2121" s="1">
        <f t="shared" si="604"/>
        <v>26</v>
      </c>
      <c r="Z2121" s="1" t="str">
        <f>VLOOKUP(BIN2DEC(MID(HEX2BIN(MID(H2121,3,2),8),2,5)),Codes!$E$1:$F$18,2)</f>
        <v>Normal</v>
      </c>
      <c r="AA2121" s="6" t="str">
        <f t="shared" si="605"/>
        <v>0</v>
      </c>
      <c r="AB2121" s="1">
        <f t="shared" si="606"/>
        <v>0</v>
      </c>
      <c r="AC2121" s="1" t="str">
        <f>VLOOKUP(BIN2DEC(RIGHT(HEX2BIN(MID(H2121,6,1),4),1)&amp;LEFT(HEX2BIN(MID(H2121,7,1),4),1)),Codes!$K$1:$L$5,2)</f>
        <v>M</v>
      </c>
      <c r="AD2121" s="1" t="str">
        <f>VLOOKUP(BIN2DEC(RIGHT(HEX2BIN(MID(H2121,7,1),4),3)&amp;LEFT(HEX2BIN(MID(H2121,8,1),4),2)),Codes!$H$2:$I$33,2)</f>
        <v>Kick</v>
      </c>
      <c r="AE2121" s="1" t="str">
        <f t="shared" si="607"/>
        <v>1</v>
      </c>
      <c r="AF2121" s="1" t="str">
        <f t="shared" si="608"/>
        <v>1</v>
      </c>
      <c r="AH2121" s="6">
        <f t="shared" si="609"/>
        <v>34</v>
      </c>
    </row>
    <row r="2122" spans="1:34">
      <c r="A2122" s="3" t="s">
        <v>1659</v>
      </c>
      <c r="B2122" s="1" t="s">
        <v>79</v>
      </c>
      <c r="C2122" s="6" t="s">
        <v>330</v>
      </c>
      <c r="D2122" s="9" t="s">
        <v>1660</v>
      </c>
      <c r="E2122" s="9" t="s">
        <v>232</v>
      </c>
      <c r="F2122" s="9" t="s">
        <v>91</v>
      </c>
      <c r="G2122" s="9" t="s">
        <v>1661</v>
      </c>
      <c r="H2122" s="9" t="s">
        <v>1655</v>
      </c>
      <c r="J2122" s="6" t="str">
        <f t="shared" si="593"/>
        <v>001011</v>
      </c>
      <c r="K2122" s="1">
        <f t="shared" si="594"/>
        <v>2</v>
      </c>
      <c r="L2122" s="6" t="str">
        <f t="shared" si="595"/>
        <v>00000</v>
      </c>
      <c r="M2122" s="1">
        <f t="shared" si="596"/>
        <v>33</v>
      </c>
      <c r="N2122" s="6" t="str">
        <f t="shared" si="597"/>
        <v>00</v>
      </c>
      <c r="O2122" s="1">
        <f t="shared" si="598"/>
        <v>8</v>
      </c>
      <c r="P2122" s="1">
        <f>IF(HEX2DEC(LEFT(E2122,4))&gt;=32768,HEX2DEC(LEFT(E2122,4))-65536,HEX2DEC(LEFT(E2122,4)))/Codes!$N$2</f>
        <v>4.8</v>
      </c>
      <c r="Q2122" s="1">
        <f>IF(HEX2DEC(RIGHT(E2122,4))&gt;=32768,HEX2DEC(RIGHT(E2122,4))-65536,HEX2DEC(RIGHT(E2122,4)))/Codes!$N$2</f>
        <v>0</v>
      </c>
      <c r="R2122" s="1">
        <f>IF(HEX2DEC(LEFT(F2122,4))&gt;=32768,HEX2DEC(LEFT(F2122,4))-65536,HEX2DEC(LEFT(F2122,4)))/Codes!$N$2</f>
        <v>0</v>
      </c>
      <c r="S2122" s="1">
        <f>IF(HEX2DEC(RIGHT(F2122,4))&gt;=32768,HEX2DEC(RIGHT(F2122,4))-65536,HEX2DEC(RIGHT(F2122,4)))/Codes!$N$2</f>
        <v>0</v>
      </c>
      <c r="T2122" s="18">
        <f t="shared" si="599"/>
        <v>96</v>
      </c>
      <c r="U2122" s="1">
        <f t="shared" si="600"/>
        <v>120</v>
      </c>
      <c r="V2122" s="1">
        <f t="shared" si="601"/>
        <v>0</v>
      </c>
      <c r="W2122" s="1" t="str">
        <f t="shared" si="602"/>
        <v>100</v>
      </c>
      <c r="X2122" s="1">
        <f t="shared" si="603"/>
        <v>3</v>
      </c>
      <c r="Y2122" s="1">
        <f t="shared" si="604"/>
        <v>26</v>
      </c>
      <c r="Z2122" s="1" t="str">
        <f>VLOOKUP(BIN2DEC(MID(HEX2BIN(MID(H2122,3,2),8),2,5)),Codes!$E$1:$F$18,2)</f>
        <v>Normal</v>
      </c>
      <c r="AA2122" s="6" t="str">
        <f t="shared" si="605"/>
        <v>0</v>
      </c>
      <c r="AB2122" s="1">
        <f t="shared" si="606"/>
        <v>0</v>
      </c>
      <c r="AC2122" s="1" t="str">
        <f>VLOOKUP(BIN2DEC(RIGHT(HEX2BIN(MID(H2122,6,1),4),1)&amp;LEFT(HEX2BIN(MID(H2122,7,1),4),1)),Codes!$K$1:$L$5,2)</f>
        <v>M</v>
      </c>
      <c r="AD2122" s="1" t="str">
        <f>VLOOKUP(BIN2DEC(RIGHT(HEX2BIN(MID(H2122,7,1),4),3)&amp;LEFT(HEX2BIN(MID(H2122,8,1),4),2)),Codes!$H$2:$I$33,2)</f>
        <v>Kick</v>
      </c>
      <c r="AE2122" s="1" t="str">
        <f t="shared" si="607"/>
        <v>1</v>
      </c>
      <c r="AF2122" s="1" t="str">
        <f t="shared" si="608"/>
        <v>1</v>
      </c>
      <c r="AH2122" s="6">
        <f t="shared" si="609"/>
        <v>34</v>
      </c>
    </row>
    <row r="2123" spans="1:34">
      <c r="A2123" s="3" t="s">
        <v>1662</v>
      </c>
      <c r="B2123" s="1" t="s">
        <v>79</v>
      </c>
      <c r="C2123" s="6" t="s">
        <v>349</v>
      </c>
      <c r="D2123" s="9" t="s">
        <v>1647</v>
      </c>
      <c r="E2123" s="9" t="s">
        <v>1663</v>
      </c>
      <c r="F2123" s="9" t="s">
        <v>91</v>
      </c>
      <c r="G2123" s="9" t="s">
        <v>1664</v>
      </c>
      <c r="H2123" s="9" t="s">
        <v>1255</v>
      </c>
      <c r="J2123" s="6" t="str">
        <f t="shared" si="593"/>
        <v>001011</v>
      </c>
      <c r="K2123" s="1">
        <f t="shared" si="594"/>
        <v>0</v>
      </c>
      <c r="L2123" s="6" t="str">
        <f t="shared" si="595"/>
        <v>00000</v>
      </c>
      <c r="M2123" s="1">
        <f t="shared" si="596"/>
        <v>55</v>
      </c>
      <c r="N2123" s="6" t="str">
        <f t="shared" si="597"/>
        <v>00</v>
      </c>
      <c r="O2123" s="1">
        <f t="shared" si="598"/>
        <v>8</v>
      </c>
      <c r="P2123" s="1">
        <f>IF(HEX2DEC(LEFT(E2123,4))&gt;=32768,HEX2DEC(LEFT(E2123,4))-65536,HEX2DEC(LEFT(E2123,4)))/Codes!$N$2</f>
        <v>4</v>
      </c>
      <c r="Q2123" s="1">
        <f>IF(HEX2DEC(RIGHT(E2123,4))&gt;=32768,HEX2DEC(RIGHT(E2123,4))-65536,HEX2DEC(RIGHT(E2123,4)))/Codes!$N$2</f>
        <v>2.8</v>
      </c>
      <c r="R2123" s="1">
        <f>IF(HEX2DEC(LEFT(F2123,4))&gt;=32768,HEX2DEC(LEFT(F2123,4))-65536,HEX2DEC(LEFT(F2123,4)))/Codes!$N$2</f>
        <v>0</v>
      </c>
      <c r="S2123" s="1">
        <f>IF(HEX2DEC(RIGHT(F2123,4))&gt;=32768,HEX2DEC(RIGHT(F2123,4))-65536,HEX2DEC(RIGHT(F2123,4)))/Codes!$N$2</f>
        <v>0</v>
      </c>
      <c r="T2123" s="18">
        <f t="shared" si="599"/>
        <v>80</v>
      </c>
      <c r="U2123" s="1">
        <f t="shared" si="600"/>
        <v>80</v>
      </c>
      <c r="V2123" s="1">
        <f t="shared" si="601"/>
        <v>0</v>
      </c>
      <c r="W2123" s="1" t="str">
        <f t="shared" si="602"/>
        <v>100</v>
      </c>
      <c r="X2123" s="1">
        <f t="shared" si="603"/>
        <v>3</v>
      </c>
      <c r="Y2123" s="1">
        <f t="shared" si="604"/>
        <v>10</v>
      </c>
      <c r="Z2123" s="1" t="str">
        <f>VLOOKUP(BIN2DEC(MID(HEX2BIN(MID(H2123,3,2),8),2,5)),Codes!$E$1:$F$18,2)</f>
        <v>Normal</v>
      </c>
      <c r="AA2123" s="6" t="str">
        <f t="shared" si="605"/>
        <v>0</v>
      </c>
      <c r="AB2123" s="1">
        <f t="shared" si="606"/>
        <v>0</v>
      </c>
      <c r="AC2123" s="1" t="str">
        <f>VLOOKUP(BIN2DEC(RIGHT(HEX2BIN(MID(H2123,6,1),4),1)&amp;LEFT(HEX2BIN(MID(H2123,7,1),4),1)),Codes!$K$1:$L$5,2)</f>
        <v>S</v>
      </c>
      <c r="AD2123" s="1" t="str">
        <f>VLOOKUP(BIN2DEC(RIGHT(HEX2BIN(MID(H2123,7,1),4),3)&amp;LEFT(HEX2BIN(MID(H2123,8,1),4),2)),Codes!$H$2:$I$33,2)</f>
        <v>Kick</v>
      </c>
      <c r="AE2123" s="1" t="str">
        <f t="shared" si="607"/>
        <v>1</v>
      </c>
      <c r="AF2123" s="1" t="str">
        <f t="shared" si="608"/>
        <v>1</v>
      </c>
      <c r="AH2123" s="6">
        <f t="shared" si="609"/>
        <v>2</v>
      </c>
    </row>
    <row r="2124" spans="1:34">
      <c r="A2124" s="3" t="s">
        <v>1665</v>
      </c>
      <c r="B2124" s="1" t="s">
        <v>79</v>
      </c>
      <c r="C2124" s="6" t="s">
        <v>349</v>
      </c>
      <c r="D2124" s="9" t="s">
        <v>1643</v>
      </c>
      <c r="E2124" s="9" t="s">
        <v>1666</v>
      </c>
      <c r="F2124" s="9" t="s">
        <v>91</v>
      </c>
      <c r="G2124" s="9" t="s">
        <v>1664</v>
      </c>
      <c r="H2124" s="9" t="s">
        <v>1255</v>
      </c>
      <c r="J2124" s="6" t="str">
        <f t="shared" si="593"/>
        <v>001011</v>
      </c>
      <c r="K2124" s="1">
        <f t="shared" si="594"/>
        <v>1</v>
      </c>
      <c r="L2124" s="6" t="str">
        <f t="shared" si="595"/>
        <v>00000</v>
      </c>
      <c r="M2124" s="1">
        <f t="shared" si="596"/>
        <v>54</v>
      </c>
      <c r="N2124" s="6" t="str">
        <f t="shared" si="597"/>
        <v>00</v>
      </c>
      <c r="O2124" s="1">
        <f t="shared" si="598"/>
        <v>9</v>
      </c>
      <c r="P2124" s="1">
        <f>IF(HEX2DEC(LEFT(E2124,4))&gt;=32768,HEX2DEC(LEFT(E2124,4))-65536,HEX2DEC(LEFT(E2124,4)))/Codes!$N$2</f>
        <v>3.2</v>
      </c>
      <c r="Q2124" s="1">
        <f>IF(HEX2DEC(RIGHT(E2124,4))&gt;=32768,HEX2DEC(RIGHT(E2124,4))-65536,HEX2DEC(RIGHT(E2124,4)))/Codes!$N$2</f>
        <v>1.6</v>
      </c>
      <c r="R2124" s="1">
        <f>IF(HEX2DEC(LEFT(F2124,4))&gt;=32768,HEX2DEC(LEFT(F2124,4))-65536,HEX2DEC(LEFT(F2124,4)))/Codes!$N$2</f>
        <v>0</v>
      </c>
      <c r="S2124" s="1">
        <f>IF(HEX2DEC(RIGHT(F2124,4))&gt;=32768,HEX2DEC(RIGHT(F2124,4))-65536,HEX2DEC(RIGHT(F2124,4)))/Codes!$N$2</f>
        <v>0</v>
      </c>
      <c r="T2124" s="18">
        <f t="shared" si="599"/>
        <v>80</v>
      </c>
      <c r="U2124" s="1">
        <f t="shared" si="600"/>
        <v>80</v>
      </c>
      <c r="V2124" s="1">
        <f t="shared" si="601"/>
        <v>0</v>
      </c>
      <c r="W2124" s="1" t="str">
        <f t="shared" si="602"/>
        <v>100</v>
      </c>
      <c r="X2124" s="1">
        <f t="shared" si="603"/>
        <v>3</v>
      </c>
      <c r="Y2124" s="1">
        <f t="shared" si="604"/>
        <v>10</v>
      </c>
      <c r="Z2124" s="1" t="str">
        <f>VLOOKUP(BIN2DEC(MID(HEX2BIN(MID(H2124,3,2),8),2,5)),Codes!$E$1:$F$18,2)</f>
        <v>Normal</v>
      </c>
      <c r="AA2124" s="6" t="str">
        <f t="shared" si="605"/>
        <v>0</v>
      </c>
      <c r="AB2124" s="1">
        <f t="shared" si="606"/>
        <v>0</v>
      </c>
      <c r="AC2124" s="1" t="str">
        <f>VLOOKUP(BIN2DEC(RIGHT(HEX2BIN(MID(H2124,6,1),4),1)&amp;LEFT(HEX2BIN(MID(H2124,7,1),4),1)),Codes!$K$1:$L$5,2)</f>
        <v>S</v>
      </c>
      <c r="AD2124" s="1" t="str">
        <f>VLOOKUP(BIN2DEC(RIGHT(HEX2BIN(MID(H2124,7,1),4),3)&amp;LEFT(HEX2BIN(MID(H2124,8,1),4),2)),Codes!$H$2:$I$33,2)</f>
        <v>Kick</v>
      </c>
      <c r="AE2124" s="1" t="str">
        <f t="shared" si="607"/>
        <v>1</v>
      </c>
      <c r="AF2124" s="1" t="str">
        <f t="shared" si="608"/>
        <v>1</v>
      </c>
      <c r="AH2124" s="6">
        <f t="shared" si="609"/>
        <v>2</v>
      </c>
    </row>
    <row r="2125" spans="1:34">
      <c r="A2125" s="3" t="s">
        <v>1667</v>
      </c>
      <c r="B2125" s="1" t="s">
        <v>79</v>
      </c>
      <c r="C2125" s="6" t="s">
        <v>349</v>
      </c>
      <c r="D2125" s="9" t="s">
        <v>1645</v>
      </c>
      <c r="E2125" s="9" t="s">
        <v>265</v>
      </c>
      <c r="F2125" s="9" t="s">
        <v>91</v>
      </c>
      <c r="G2125" s="9" t="s">
        <v>1664</v>
      </c>
      <c r="H2125" s="9" t="s">
        <v>1255</v>
      </c>
      <c r="J2125" s="6" t="str">
        <f t="shared" si="593"/>
        <v>001011</v>
      </c>
      <c r="K2125" s="1">
        <f t="shared" si="594"/>
        <v>2</v>
      </c>
      <c r="L2125" s="6" t="str">
        <f t="shared" si="595"/>
        <v>00000</v>
      </c>
      <c r="M2125" s="1">
        <f t="shared" si="596"/>
        <v>4</v>
      </c>
      <c r="N2125" s="6" t="str">
        <f t="shared" si="597"/>
        <v>00</v>
      </c>
      <c r="O2125" s="1">
        <f t="shared" si="598"/>
        <v>9</v>
      </c>
      <c r="P2125" s="1">
        <f>IF(HEX2DEC(LEFT(E2125,4))&gt;=32768,HEX2DEC(LEFT(E2125,4))-65536,HEX2DEC(LEFT(E2125,4)))/Codes!$N$2</f>
        <v>2.4</v>
      </c>
      <c r="Q2125" s="1">
        <f>IF(HEX2DEC(RIGHT(E2125,4))&gt;=32768,HEX2DEC(RIGHT(E2125,4))-65536,HEX2DEC(RIGHT(E2125,4)))/Codes!$N$2</f>
        <v>0</v>
      </c>
      <c r="R2125" s="1">
        <f>IF(HEX2DEC(LEFT(F2125,4))&gt;=32768,HEX2DEC(LEFT(F2125,4))-65536,HEX2DEC(LEFT(F2125,4)))/Codes!$N$2</f>
        <v>0</v>
      </c>
      <c r="S2125" s="1">
        <f>IF(HEX2DEC(RIGHT(F2125,4))&gt;=32768,HEX2DEC(RIGHT(F2125,4))-65536,HEX2DEC(RIGHT(F2125,4)))/Codes!$N$2</f>
        <v>0</v>
      </c>
      <c r="T2125" s="18">
        <f t="shared" si="599"/>
        <v>80</v>
      </c>
      <c r="U2125" s="1">
        <f t="shared" si="600"/>
        <v>80</v>
      </c>
      <c r="V2125" s="1">
        <f t="shared" si="601"/>
        <v>0</v>
      </c>
      <c r="W2125" s="1" t="str">
        <f t="shared" si="602"/>
        <v>100</v>
      </c>
      <c r="X2125" s="1">
        <f t="shared" si="603"/>
        <v>3</v>
      </c>
      <c r="Y2125" s="1">
        <f t="shared" si="604"/>
        <v>10</v>
      </c>
      <c r="Z2125" s="1" t="str">
        <f>VLOOKUP(BIN2DEC(MID(HEX2BIN(MID(H2125,3,2),8),2,5)),Codes!$E$1:$F$18,2)</f>
        <v>Normal</v>
      </c>
      <c r="AA2125" s="6" t="str">
        <f t="shared" si="605"/>
        <v>0</v>
      </c>
      <c r="AB2125" s="1">
        <f t="shared" si="606"/>
        <v>0</v>
      </c>
      <c r="AC2125" s="1" t="str">
        <f>VLOOKUP(BIN2DEC(RIGHT(HEX2BIN(MID(H2125,6,1),4),1)&amp;LEFT(HEX2BIN(MID(H2125,7,1),4),1)),Codes!$K$1:$L$5,2)</f>
        <v>S</v>
      </c>
      <c r="AD2125" s="1" t="str">
        <f>VLOOKUP(BIN2DEC(RIGHT(HEX2BIN(MID(H2125,7,1),4),3)&amp;LEFT(HEX2BIN(MID(H2125,8,1),4),2)),Codes!$H$2:$I$33,2)</f>
        <v>Kick</v>
      </c>
      <c r="AE2125" s="1" t="str">
        <f t="shared" si="607"/>
        <v>1</v>
      </c>
      <c r="AF2125" s="1" t="str">
        <f t="shared" si="608"/>
        <v>1</v>
      </c>
      <c r="AH2125" s="6">
        <f t="shared" si="609"/>
        <v>2</v>
      </c>
    </row>
    <row r="2126" spans="1:34">
      <c r="A2126" s="3" t="s">
        <v>1668</v>
      </c>
      <c r="B2126" s="1" t="s">
        <v>79</v>
      </c>
      <c r="C2126" s="6" t="s">
        <v>353</v>
      </c>
      <c r="D2126" s="9" t="s">
        <v>1669</v>
      </c>
      <c r="E2126" s="9" t="s">
        <v>207</v>
      </c>
      <c r="F2126" s="9" t="s">
        <v>1670</v>
      </c>
      <c r="G2126" s="9" t="s">
        <v>1671</v>
      </c>
      <c r="H2126" s="9" t="s">
        <v>1672</v>
      </c>
      <c r="J2126" s="6" t="str">
        <f t="shared" si="593"/>
        <v>001011</v>
      </c>
      <c r="K2126" s="1">
        <f t="shared" si="594"/>
        <v>0</v>
      </c>
      <c r="L2126" s="6" t="str">
        <f t="shared" si="595"/>
        <v>00000</v>
      </c>
      <c r="M2126" s="1">
        <f t="shared" si="596"/>
        <v>0</v>
      </c>
      <c r="N2126" s="6" t="str">
        <f t="shared" si="597"/>
        <v>00</v>
      </c>
      <c r="O2126" s="1">
        <f t="shared" si="598"/>
        <v>19</v>
      </c>
      <c r="P2126" s="1">
        <f>IF(HEX2DEC(LEFT(E2126,4))&gt;=32768,HEX2DEC(LEFT(E2126,4))-65536,HEX2DEC(LEFT(E2126,4)))/Codes!$N$2</f>
        <v>4</v>
      </c>
      <c r="Q2126" s="1">
        <f>IF(HEX2DEC(RIGHT(E2126,4))&gt;=32768,HEX2DEC(RIGHT(E2126,4))-65536,HEX2DEC(RIGHT(E2126,4)))/Codes!$N$2</f>
        <v>0</v>
      </c>
      <c r="R2126" s="1">
        <f>IF(HEX2DEC(LEFT(F2126,4))&gt;=32768,HEX2DEC(LEFT(F2126,4))-65536,HEX2DEC(LEFT(F2126,4)))/Codes!$N$2</f>
        <v>12</v>
      </c>
      <c r="S2126" s="1">
        <f>IF(HEX2DEC(RIGHT(F2126,4))&gt;=32768,HEX2DEC(RIGHT(F2126,4))-65536,HEX2DEC(RIGHT(F2126,4)))/Codes!$N$2</f>
        <v>12.6</v>
      </c>
      <c r="T2126" s="18">
        <f t="shared" si="599"/>
        <v>361</v>
      </c>
      <c r="U2126" s="1">
        <f t="shared" si="600"/>
        <v>95</v>
      </c>
      <c r="V2126" s="1">
        <f t="shared" si="601"/>
        <v>0</v>
      </c>
      <c r="W2126" s="1" t="str">
        <f t="shared" si="602"/>
        <v>000</v>
      </c>
      <c r="X2126" s="1">
        <f t="shared" si="603"/>
        <v>1</v>
      </c>
      <c r="Y2126" s="1">
        <f t="shared" si="604"/>
        <v>25</v>
      </c>
      <c r="Z2126" s="1" t="str">
        <f>VLOOKUP(BIN2DEC(MID(HEX2BIN(MID(H2126,3,2),8),2,5)),Codes!$E$1:$F$18,2)</f>
        <v>Flame</v>
      </c>
      <c r="AA2126" s="6" t="str">
        <f t="shared" si="605"/>
        <v>0</v>
      </c>
      <c r="AB2126" s="1">
        <f t="shared" si="606"/>
        <v>0</v>
      </c>
      <c r="AC2126" s="1" t="str">
        <f>VLOOKUP(BIN2DEC(RIGHT(HEX2BIN(MID(H2126,6,1),4),1)&amp;LEFT(HEX2BIN(MID(H2126,7,1),4),1)),Codes!$K$1:$L$5,2)</f>
        <v>L</v>
      </c>
      <c r="AD2126" s="1" t="str">
        <f>VLOOKUP(BIN2DEC(RIGHT(HEX2BIN(MID(H2126,7,1),4),3)&amp;LEFT(HEX2BIN(MID(H2126,8,1),4),2)),Codes!$H$2:$I$33,2)</f>
        <v>Burn</v>
      </c>
      <c r="AE2126" s="1" t="str">
        <f t="shared" si="607"/>
        <v>1</v>
      </c>
      <c r="AF2126" s="1" t="str">
        <f t="shared" si="608"/>
        <v>1</v>
      </c>
      <c r="AH2126" s="6">
        <f t="shared" si="609"/>
        <v>72</v>
      </c>
    </row>
    <row r="2127" spans="1:34">
      <c r="A2127" s="3" t="s">
        <v>1673</v>
      </c>
      <c r="B2127" s="1" t="s">
        <v>79</v>
      </c>
      <c r="C2127" s="6" t="s">
        <v>353</v>
      </c>
      <c r="D2127" s="9" t="s">
        <v>1674</v>
      </c>
      <c r="E2127" s="9" t="s">
        <v>256</v>
      </c>
      <c r="F2127" s="9" t="s">
        <v>1675</v>
      </c>
      <c r="G2127" s="9" t="s">
        <v>1676</v>
      </c>
      <c r="H2127" s="9" t="s">
        <v>1677</v>
      </c>
      <c r="J2127" s="6" t="str">
        <f t="shared" si="593"/>
        <v>001011</v>
      </c>
      <c r="K2127" s="1">
        <f t="shared" si="594"/>
        <v>1</v>
      </c>
      <c r="L2127" s="6" t="str">
        <f t="shared" si="595"/>
        <v>00000</v>
      </c>
      <c r="M2127" s="1">
        <f t="shared" si="596"/>
        <v>0</v>
      </c>
      <c r="N2127" s="6" t="str">
        <f t="shared" si="597"/>
        <v>00</v>
      </c>
      <c r="O2127" s="1">
        <f t="shared" si="598"/>
        <v>15</v>
      </c>
      <c r="P2127" s="1">
        <f>IF(HEX2DEC(LEFT(E2127,4))&gt;=32768,HEX2DEC(LEFT(E2127,4))-65536,HEX2DEC(LEFT(E2127,4)))/Codes!$N$2</f>
        <v>3.6</v>
      </c>
      <c r="Q2127" s="1">
        <f>IF(HEX2DEC(RIGHT(E2127,4))&gt;=32768,HEX2DEC(RIGHT(E2127,4))-65536,HEX2DEC(RIGHT(E2127,4)))/Codes!$N$2</f>
        <v>0</v>
      </c>
      <c r="R2127" s="1">
        <f>IF(HEX2DEC(LEFT(F2127,4))&gt;=32768,HEX2DEC(LEFT(F2127,4))-65536,HEX2DEC(LEFT(F2127,4)))/Codes!$N$2</f>
        <v>10</v>
      </c>
      <c r="S2127" s="1">
        <f>IF(HEX2DEC(RIGHT(F2127,4))&gt;=32768,HEX2DEC(RIGHT(F2127,4))-65536,HEX2DEC(RIGHT(F2127,4)))/Codes!$N$2</f>
        <v>8.8000000000000007</v>
      </c>
      <c r="T2127" s="18">
        <f t="shared" si="599"/>
        <v>361</v>
      </c>
      <c r="U2127" s="1">
        <f t="shared" si="600"/>
        <v>96</v>
      </c>
      <c r="V2127" s="1">
        <f t="shared" si="601"/>
        <v>0</v>
      </c>
      <c r="W2127" s="1" t="str">
        <f t="shared" si="602"/>
        <v>100</v>
      </c>
      <c r="X2127" s="1">
        <f t="shared" si="603"/>
        <v>3</v>
      </c>
      <c r="Y2127" s="1">
        <f t="shared" si="604"/>
        <v>25</v>
      </c>
      <c r="Z2127" s="1" t="str">
        <f>VLOOKUP(BIN2DEC(MID(HEX2BIN(MID(H2127,3,2),8),2,5)),Codes!$E$1:$F$18,2)</f>
        <v>Normal</v>
      </c>
      <c r="AA2127" s="6" t="str">
        <f t="shared" si="605"/>
        <v>0</v>
      </c>
      <c r="AB2127" s="1">
        <f t="shared" si="606"/>
        <v>0</v>
      </c>
      <c r="AC2127" s="1" t="str">
        <f>VLOOKUP(BIN2DEC(RIGHT(HEX2BIN(MID(H2127,6,1),4),1)&amp;LEFT(HEX2BIN(MID(H2127,7,1),4),1)),Codes!$K$1:$L$5,2)</f>
        <v>L</v>
      </c>
      <c r="AD2127" s="1" t="str">
        <f>VLOOKUP(BIN2DEC(RIGHT(HEX2BIN(MID(H2127,7,1),4),3)&amp;LEFT(HEX2BIN(MID(H2127,8,1),4),2)),Codes!$H$2:$I$33,2)</f>
        <v>Punch</v>
      </c>
      <c r="AE2127" s="1" t="str">
        <f t="shared" si="607"/>
        <v>1</v>
      </c>
      <c r="AF2127" s="1" t="str">
        <f t="shared" si="608"/>
        <v>1</v>
      </c>
      <c r="AH2127" s="6">
        <f t="shared" si="609"/>
        <v>65</v>
      </c>
    </row>
    <row r="2128" spans="1:34">
      <c r="A2128" s="3" t="s">
        <v>1678</v>
      </c>
      <c r="B2128" s="1" t="s">
        <v>79</v>
      </c>
      <c r="C2128" s="6" t="s">
        <v>353</v>
      </c>
      <c r="D2128" s="9" t="s">
        <v>1679</v>
      </c>
      <c r="E2128" s="9" t="s">
        <v>824</v>
      </c>
      <c r="F2128" s="9" t="s">
        <v>91</v>
      </c>
      <c r="G2128" s="9" t="s">
        <v>1676</v>
      </c>
      <c r="H2128" s="9" t="s">
        <v>1677</v>
      </c>
      <c r="J2128" s="6" t="str">
        <f t="shared" si="593"/>
        <v>001011</v>
      </c>
      <c r="K2128" s="1">
        <f t="shared" si="594"/>
        <v>2</v>
      </c>
      <c r="L2128" s="6" t="str">
        <f t="shared" si="595"/>
        <v>00000</v>
      </c>
      <c r="M2128" s="1">
        <f t="shared" si="596"/>
        <v>29</v>
      </c>
      <c r="N2128" s="6" t="str">
        <f t="shared" si="597"/>
        <v>00</v>
      </c>
      <c r="O2128" s="1">
        <f t="shared" si="598"/>
        <v>15</v>
      </c>
      <c r="P2128" s="1">
        <f>IF(HEX2DEC(LEFT(E2128,4))&gt;=32768,HEX2DEC(LEFT(E2128,4))-65536,HEX2DEC(LEFT(E2128,4)))/Codes!$N$2</f>
        <v>2</v>
      </c>
      <c r="Q2128" s="1">
        <f>IF(HEX2DEC(RIGHT(E2128,4))&gt;=32768,HEX2DEC(RIGHT(E2128,4))-65536,HEX2DEC(RIGHT(E2128,4)))/Codes!$N$2</f>
        <v>0</v>
      </c>
      <c r="R2128" s="1">
        <f>IF(HEX2DEC(LEFT(F2128,4))&gt;=32768,HEX2DEC(LEFT(F2128,4))-65536,HEX2DEC(LEFT(F2128,4)))/Codes!$N$2</f>
        <v>0</v>
      </c>
      <c r="S2128" s="1">
        <f>IF(HEX2DEC(RIGHT(F2128,4))&gt;=32768,HEX2DEC(RIGHT(F2128,4))-65536,HEX2DEC(RIGHT(F2128,4)))/Codes!$N$2</f>
        <v>0</v>
      </c>
      <c r="T2128" s="18">
        <f t="shared" si="599"/>
        <v>361</v>
      </c>
      <c r="U2128" s="1">
        <f t="shared" si="600"/>
        <v>96</v>
      </c>
      <c r="V2128" s="1">
        <f t="shared" si="601"/>
        <v>0</v>
      </c>
      <c r="W2128" s="1" t="str">
        <f t="shared" si="602"/>
        <v>100</v>
      </c>
      <c r="X2128" s="1">
        <f t="shared" si="603"/>
        <v>3</v>
      </c>
      <c r="Y2128" s="1">
        <f t="shared" si="604"/>
        <v>25</v>
      </c>
      <c r="Z2128" s="1" t="str">
        <f>VLOOKUP(BIN2DEC(MID(HEX2BIN(MID(H2128,3,2),8),2,5)),Codes!$E$1:$F$18,2)</f>
        <v>Normal</v>
      </c>
      <c r="AA2128" s="6" t="str">
        <f t="shared" si="605"/>
        <v>0</v>
      </c>
      <c r="AB2128" s="1">
        <f t="shared" si="606"/>
        <v>0</v>
      </c>
      <c r="AC2128" s="1" t="str">
        <f>VLOOKUP(BIN2DEC(RIGHT(HEX2BIN(MID(H2128,6,1),4),1)&amp;LEFT(HEX2BIN(MID(H2128,7,1),4),1)),Codes!$K$1:$L$5,2)</f>
        <v>L</v>
      </c>
      <c r="AD2128" s="1" t="str">
        <f>VLOOKUP(BIN2DEC(RIGHT(HEX2BIN(MID(H2128,7,1),4),3)&amp;LEFT(HEX2BIN(MID(H2128,8,1),4),2)),Codes!$H$2:$I$33,2)</f>
        <v>Punch</v>
      </c>
      <c r="AE2128" s="1" t="str">
        <f t="shared" si="607"/>
        <v>1</v>
      </c>
      <c r="AF2128" s="1" t="str">
        <f t="shared" si="608"/>
        <v>1</v>
      </c>
      <c r="AH2128" s="6">
        <f t="shared" si="609"/>
        <v>65</v>
      </c>
    </row>
    <row r="2129" spans="1:34">
      <c r="A2129" s="3" t="s">
        <v>1680</v>
      </c>
      <c r="B2129" s="1" t="s">
        <v>79</v>
      </c>
      <c r="C2129" s="6" t="s">
        <v>356</v>
      </c>
      <c r="D2129" s="9" t="s">
        <v>1681</v>
      </c>
      <c r="E2129" s="9" t="s">
        <v>207</v>
      </c>
      <c r="F2129" s="9" t="s">
        <v>1682</v>
      </c>
      <c r="G2129" s="9" t="s">
        <v>1671</v>
      </c>
      <c r="H2129" s="9" t="s">
        <v>1672</v>
      </c>
      <c r="J2129" s="6" t="str">
        <f t="shared" si="593"/>
        <v>001011</v>
      </c>
      <c r="K2129" s="1">
        <f t="shared" si="594"/>
        <v>0</v>
      </c>
      <c r="L2129" s="6" t="str">
        <f t="shared" si="595"/>
        <v>00000</v>
      </c>
      <c r="M2129" s="1">
        <f t="shared" si="596"/>
        <v>0</v>
      </c>
      <c r="N2129" s="6" t="str">
        <f t="shared" si="597"/>
        <v>00</v>
      </c>
      <c r="O2129" s="1">
        <f t="shared" si="598"/>
        <v>18</v>
      </c>
      <c r="P2129" s="1">
        <f>IF(HEX2DEC(LEFT(E2129,4))&gt;=32768,HEX2DEC(LEFT(E2129,4))-65536,HEX2DEC(LEFT(E2129,4)))/Codes!$N$2</f>
        <v>4</v>
      </c>
      <c r="Q2129" s="1">
        <f>IF(HEX2DEC(RIGHT(E2129,4))&gt;=32768,HEX2DEC(RIGHT(E2129,4))-65536,HEX2DEC(RIGHT(E2129,4)))/Codes!$N$2</f>
        <v>0</v>
      </c>
      <c r="R2129" s="1">
        <f>IF(HEX2DEC(LEFT(F2129,4))&gt;=32768,HEX2DEC(LEFT(F2129,4))-65536,HEX2DEC(LEFT(F2129,4)))/Codes!$N$2</f>
        <v>7.8</v>
      </c>
      <c r="S2129" s="1">
        <f>IF(HEX2DEC(RIGHT(F2129,4))&gt;=32768,HEX2DEC(RIGHT(F2129,4))-65536,HEX2DEC(RIGHT(F2129,4)))/Codes!$N$2</f>
        <v>14.6</v>
      </c>
      <c r="T2129" s="18">
        <f t="shared" si="599"/>
        <v>361</v>
      </c>
      <c r="U2129" s="1">
        <f t="shared" si="600"/>
        <v>95</v>
      </c>
      <c r="V2129" s="1">
        <f t="shared" si="601"/>
        <v>0</v>
      </c>
      <c r="W2129" s="1" t="str">
        <f t="shared" si="602"/>
        <v>000</v>
      </c>
      <c r="X2129" s="1">
        <f t="shared" si="603"/>
        <v>1</v>
      </c>
      <c r="Y2129" s="1">
        <f t="shared" si="604"/>
        <v>25</v>
      </c>
      <c r="Z2129" s="1" t="str">
        <f>VLOOKUP(BIN2DEC(MID(HEX2BIN(MID(H2129,3,2),8),2,5)),Codes!$E$1:$F$18,2)</f>
        <v>Flame</v>
      </c>
      <c r="AA2129" s="6" t="str">
        <f t="shared" si="605"/>
        <v>0</v>
      </c>
      <c r="AB2129" s="1">
        <f t="shared" si="606"/>
        <v>0</v>
      </c>
      <c r="AC2129" s="1" t="str">
        <f>VLOOKUP(BIN2DEC(RIGHT(HEX2BIN(MID(H2129,6,1),4),1)&amp;LEFT(HEX2BIN(MID(H2129,7,1),4),1)),Codes!$K$1:$L$5,2)</f>
        <v>L</v>
      </c>
      <c r="AD2129" s="1" t="str">
        <f>VLOOKUP(BIN2DEC(RIGHT(HEX2BIN(MID(H2129,7,1),4),3)&amp;LEFT(HEX2BIN(MID(H2129,8,1),4),2)),Codes!$H$2:$I$33,2)</f>
        <v>Burn</v>
      </c>
      <c r="AE2129" s="1" t="str">
        <f t="shared" si="607"/>
        <v>1</v>
      </c>
      <c r="AF2129" s="1" t="str">
        <f t="shared" si="608"/>
        <v>1</v>
      </c>
      <c r="AH2129" s="6">
        <f t="shared" si="609"/>
        <v>72</v>
      </c>
    </row>
    <row r="2130" spans="1:34">
      <c r="A2130" s="3" t="s">
        <v>1683</v>
      </c>
      <c r="B2130" s="1" t="s">
        <v>79</v>
      </c>
      <c r="C2130" s="6" t="s">
        <v>356</v>
      </c>
      <c r="D2130" s="9" t="s">
        <v>1684</v>
      </c>
      <c r="E2130" s="9" t="s">
        <v>256</v>
      </c>
      <c r="F2130" s="9" t="s">
        <v>1685</v>
      </c>
      <c r="G2130" s="9" t="s">
        <v>1676</v>
      </c>
      <c r="H2130" s="9" t="s">
        <v>1686</v>
      </c>
      <c r="J2130" s="6" t="str">
        <f t="shared" si="593"/>
        <v>001011</v>
      </c>
      <c r="K2130" s="1">
        <f t="shared" si="594"/>
        <v>1</v>
      </c>
      <c r="L2130" s="6" t="str">
        <f t="shared" si="595"/>
        <v>00000</v>
      </c>
      <c r="M2130" s="1">
        <f t="shared" si="596"/>
        <v>0</v>
      </c>
      <c r="N2130" s="6" t="str">
        <f t="shared" si="597"/>
        <v>00</v>
      </c>
      <c r="O2130" s="1">
        <f t="shared" si="598"/>
        <v>11</v>
      </c>
      <c r="P2130" s="1">
        <f>IF(HEX2DEC(LEFT(E2130,4))&gt;=32768,HEX2DEC(LEFT(E2130,4))-65536,HEX2DEC(LEFT(E2130,4)))/Codes!$N$2</f>
        <v>3.6</v>
      </c>
      <c r="Q2130" s="1">
        <f>IF(HEX2DEC(RIGHT(E2130,4))&gt;=32768,HEX2DEC(RIGHT(E2130,4))-65536,HEX2DEC(RIGHT(E2130,4)))/Codes!$N$2</f>
        <v>0</v>
      </c>
      <c r="R2130" s="1">
        <f>IF(HEX2DEC(LEFT(F2130,4))&gt;=32768,HEX2DEC(LEFT(F2130,4))-65536,HEX2DEC(LEFT(F2130,4)))/Codes!$N$2</f>
        <v>7.6</v>
      </c>
      <c r="S2130" s="1">
        <f>IF(HEX2DEC(RIGHT(F2130,4))&gt;=32768,HEX2DEC(RIGHT(F2130,4))-65536,HEX2DEC(RIGHT(F2130,4)))/Codes!$N$2</f>
        <v>9.6</v>
      </c>
      <c r="T2130" s="18">
        <f t="shared" si="599"/>
        <v>361</v>
      </c>
      <c r="U2130" s="1">
        <f t="shared" si="600"/>
        <v>96</v>
      </c>
      <c r="V2130" s="1">
        <f t="shared" si="601"/>
        <v>0</v>
      </c>
      <c r="W2130" s="1" t="str">
        <f t="shared" si="602"/>
        <v>100</v>
      </c>
      <c r="X2130" s="1">
        <f t="shared" si="603"/>
        <v>3</v>
      </c>
      <c r="Y2130" s="1">
        <f t="shared" si="604"/>
        <v>25</v>
      </c>
      <c r="Z2130" s="1" t="str">
        <f>VLOOKUP(BIN2DEC(MID(HEX2BIN(MID(H2130,3,2),8),2,5)),Codes!$E$1:$F$18,2)</f>
        <v>Normal</v>
      </c>
      <c r="AA2130" s="6" t="str">
        <f t="shared" si="605"/>
        <v>0</v>
      </c>
      <c r="AB2130" s="1">
        <f t="shared" si="606"/>
        <v>0</v>
      </c>
      <c r="AC2130" s="1" t="str">
        <f>VLOOKUP(BIN2DEC(RIGHT(HEX2BIN(MID(H2130,6,1),4),1)&amp;LEFT(HEX2BIN(MID(H2130,7,1),4),1)),Codes!$K$1:$L$5,2)</f>
        <v>S</v>
      </c>
      <c r="AD2130" s="1" t="str">
        <f>VLOOKUP(BIN2DEC(RIGHT(HEX2BIN(MID(H2130,7,1),4),3)&amp;LEFT(HEX2BIN(MID(H2130,8,1),4),2)),Codes!$H$2:$I$33,2)</f>
        <v>Punch</v>
      </c>
      <c r="AE2130" s="1" t="str">
        <f t="shared" si="607"/>
        <v>1</v>
      </c>
      <c r="AF2130" s="1" t="str">
        <f t="shared" si="608"/>
        <v>1</v>
      </c>
      <c r="AH2130" s="6">
        <f t="shared" si="609"/>
        <v>1</v>
      </c>
    </row>
    <row r="2131" spans="1:34">
      <c r="A2131" s="3" t="s">
        <v>1687</v>
      </c>
      <c r="B2131" s="1" t="s">
        <v>79</v>
      </c>
      <c r="C2131" s="6" t="s">
        <v>356</v>
      </c>
      <c r="D2131" s="9" t="s">
        <v>1688</v>
      </c>
      <c r="E2131" s="9" t="s">
        <v>824</v>
      </c>
      <c r="F2131" s="9" t="s">
        <v>91</v>
      </c>
      <c r="G2131" s="9" t="s">
        <v>1676</v>
      </c>
      <c r="H2131" s="9" t="s">
        <v>1686</v>
      </c>
      <c r="J2131" s="6" t="str">
        <f t="shared" si="593"/>
        <v>001011</v>
      </c>
      <c r="K2131" s="1">
        <f t="shared" si="594"/>
        <v>2</v>
      </c>
      <c r="L2131" s="6" t="str">
        <f t="shared" si="595"/>
        <v>00000</v>
      </c>
      <c r="M2131" s="1">
        <f t="shared" si="596"/>
        <v>29</v>
      </c>
      <c r="N2131" s="6" t="str">
        <f t="shared" si="597"/>
        <v>00</v>
      </c>
      <c r="O2131" s="1">
        <f t="shared" si="598"/>
        <v>10</v>
      </c>
      <c r="P2131" s="1">
        <f>IF(HEX2DEC(LEFT(E2131,4))&gt;=32768,HEX2DEC(LEFT(E2131,4))-65536,HEX2DEC(LEFT(E2131,4)))/Codes!$N$2</f>
        <v>2</v>
      </c>
      <c r="Q2131" s="1">
        <f>IF(HEX2DEC(RIGHT(E2131,4))&gt;=32768,HEX2DEC(RIGHT(E2131,4))-65536,HEX2DEC(RIGHT(E2131,4)))/Codes!$N$2</f>
        <v>0</v>
      </c>
      <c r="R2131" s="1">
        <f>IF(HEX2DEC(LEFT(F2131,4))&gt;=32768,HEX2DEC(LEFT(F2131,4))-65536,HEX2DEC(LEFT(F2131,4)))/Codes!$N$2</f>
        <v>0</v>
      </c>
      <c r="S2131" s="1">
        <f>IF(HEX2DEC(RIGHT(F2131,4))&gt;=32768,HEX2DEC(RIGHT(F2131,4))-65536,HEX2DEC(RIGHT(F2131,4)))/Codes!$N$2</f>
        <v>0</v>
      </c>
      <c r="T2131" s="18">
        <f t="shared" si="599"/>
        <v>361</v>
      </c>
      <c r="U2131" s="1">
        <f t="shared" si="600"/>
        <v>96</v>
      </c>
      <c r="V2131" s="1">
        <f t="shared" si="601"/>
        <v>0</v>
      </c>
      <c r="W2131" s="1" t="str">
        <f t="shared" si="602"/>
        <v>100</v>
      </c>
      <c r="X2131" s="1">
        <f t="shared" si="603"/>
        <v>3</v>
      </c>
      <c r="Y2131" s="1">
        <f t="shared" si="604"/>
        <v>25</v>
      </c>
      <c r="Z2131" s="1" t="str">
        <f>VLOOKUP(BIN2DEC(MID(HEX2BIN(MID(H2131,3,2),8),2,5)),Codes!$E$1:$F$18,2)</f>
        <v>Normal</v>
      </c>
      <c r="AA2131" s="6" t="str">
        <f t="shared" si="605"/>
        <v>0</v>
      </c>
      <c r="AB2131" s="1">
        <f t="shared" si="606"/>
        <v>0</v>
      </c>
      <c r="AC2131" s="1" t="str">
        <f>VLOOKUP(BIN2DEC(RIGHT(HEX2BIN(MID(H2131,6,1),4),1)&amp;LEFT(HEX2BIN(MID(H2131,7,1),4),1)),Codes!$K$1:$L$5,2)</f>
        <v>S</v>
      </c>
      <c r="AD2131" s="1" t="str">
        <f>VLOOKUP(BIN2DEC(RIGHT(HEX2BIN(MID(H2131,7,1),4),3)&amp;LEFT(HEX2BIN(MID(H2131,8,1),4),2)),Codes!$H$2:$I$33,2)</f>
        <v>Punch</v>
      </c>
      <c r="AE2131" s="1" t="str">
        <f t="shared" si="607"/>
        <v>1</v>
      </c>
      <c r="AF2131" s="1" t="str">
        <f t="shared" si="608"/>
        <v>1</v>
      </c>
      <c r="AH2131" s="6">
        <f t="shared" si="609"/>
        <v>1</v>
      </c>
    </row>
    <row r="2132" spans="1:34">
      <c r="A2132" s="3" t="s">
        <v>1689</v>
      </c>
      <c r="B2132" s="1" t="s">
        <v>79</v>
      </c>
      <c r="C2132" s="6" t="s">
        <v>357</v>
      </c>
      <c r="D2132" s="9" t="s">
        <v>1690</v>
      </c>
      <c r="E2132" s="9" t="s">
        <v>207</v>
      </c>
      <c r="F2132" s="9" t="s">
        <v>1691</v>
      </c>
      <c r="G2132" s="9" t="s">
        <v>1671</v>
      </c>
      <c r="H2132" s="9" t="s">
        <v>1672</v>
      </c>
      <c r="J2132" s="6" t="str">
        <f t="shared" si="593"/>
        <v>001011</v>
      </c>
      <c r="K2132" s="1">
        <f t="shared" si="594"/>
        <v>0</v>
      </c>
      <c r="L2132" s="6" t="str">
        <f t="shared" si="595"/>
        <v>00000</v>
      </c>
      <c r="M2132" s="1">
        <f t="shared" si="596"/>
        <v>0</v>
      </c>
      <c r="N2132" s="6" t="str">
        <f t="shared" si="597"/>
        <v>00</v>
      </c>
      <c r="O2132" s="1">
        <f t="shared" si="598"/>
        <v>17</v>
      </c>
      <c r="P2132" s="1">
        <f>IF(HEX2DEC(LEFT(E2132,4))&gt;=32768,HEX2DEC(LEFT(E2132,4))-65536,HEX2DEC(LEFT(E2132,4)))/Codes!$N$2</f>
        <v>4</v>
      </c>
      <c r="Q2132" s="1">
        <f>IF(HEX2DEC(RIGHT(E2132,4))&gt;=32768,HEX2DEC(RIGHT(E2132,4))-65536,HEX2DEC(RIGHT(E2132,4)))/Codes!$N$2</f>
        <v>0</v>
      </c>
      <c r="R2132" s="1">
        <f>IF(HEX2DEC(LEFT(F2132,4))&gt;=32768,HEX2DEC(LEFT(F2132,4))-65536,HEX2DEC(LEFT(F2132,4)))/Codes!$N$2</f>
        <v>3.6</v>
      </c>
      <c r="S2132" s="1">
        <f>IF(HEX2DEC(RIGHT(F2132,4))&gt;=32768,HEX2DEC(RIGHT(F2132,4))-65536,HEX2DEC(RIGHT(F2132,4)))/Codes!$N$2</f>
        <v>13.2</v>
      </c>
      <c r="T2132" s="18">
        <f t="shared" si="599"/>
        <v>361</v>
      </c>
      <c r="U2132" s="1">
        <f t="shared" si="600"/>
        <v>95</v>
      </c>
      <c r="V2132" s="1">
        <f t="shared" si="601"/>
        <v>0</v>
      </c>
      <c r="W2132" s="1" t="str">
        <f t="shared" si="602"/>
        <v>000</v>
      </c>
      <c r="X2132" s="1">
        <f t="shared" si="603"/>
        <v>1</v>
      </c>
      <c r="Y2132" s="1">
        <f t="shared" si="604"/>
        <v>25</v>
      </c>
      <c r="Z2132" s="1" t="str">
        <f>VLOOKUP(BIN2DEC(MID(HEX2BIN(MID(H2132,3,2),8),2,5)),Codes!$E$1:$F$18,2)</f>
        <v>Flame</v>
      </c>
      <c r="AA2132" s="6" t="str">
        <f t="shared" si="605"/>
        <v>0</v>
      </c>
      <c r="AB2132" s="1">
        <f t="shared" si="606"/>
        <v>0</v>
      </c>
      <c r="AC2132" s="1" t="str">
        <f>VLOOKUP(BIN2DEC(RIGHT(HEX2BIN(MID(H2132,6,1),4),1)&amp;LEFT(HEX2BIN(MID(H2132,7,1),4),1)),Codes!$K$1:$L$5,2)</f>
        <v>L</v>
      </c>
      <c r="AD2132" s="1" t="str">
        <f>VLOOKUP(BIN2DEC(RIGHT(HEX2BIN(MID(H2132,7,1),4),3)&amp;LEFT(HEX2BIN(MID(H2132,8,1),4),2)),Codes!$H$2:$I$33,2)</f>
        <v>Burn</v>
      </c>
      <c r="AE2132" s="1" t="str">
        <f t="shared" si="607"/>
        <v>1</v>
      </c>
      <c r="AF2132" s="1" t="str">
        <f t="shared" si="608"/>
        <v>1</v>
      </c>
      <c r="AH2132" s="6">
        <f t="shared" si="609"/>
        <v>72</v>
      </c>
    </row>
    <row r="2133" spans="1:34">
      <c r="A2133" s="3" t="s">
        <v>1692</v>
      </c>
      <c r="B2133" s="1" t="s">
        <v>79</v>
      </c>
      <c r="C2133" s="6" t="s">
        <v>357</v>
      </c>
      <c r="D2133" s="9" t="s">
        <v>1693</v>
      </c>
      <c r="E2133" s="9" t="s">
        <v>256</v>
      </c>
      <c r="F2133" s="9" t="s">
        <v>1694</v>
      </c>
      <c r="G2133" s="9" t="s">
        <v>1676</v>
      </c>
      <c r="H2133" s="9" t="s">
        <v>1677</v>
      </c>
      <c r="J2133" s="6" t="str">
        <f t="shared" si="593"/>
        <v>001011</v>
      </c>
      <c r="K2133" s="1">
        <f t="shared" si="594"/>
        <v>1</v>
      </c>
      <c r="L2133" s="6" t="str">
        <f t="shared" si="595"/>
        <v>00000</v>
      </c>
      <c r="M2133" s="1">
        <f t="shared" si="596"/>
        <v>0</v>
      </c>
      <c r="N2133" s="6" t="str">
        <f t="shared" si="597"/>
        <v>00</v>
      </c>
      <c r="O2133" s="1">
        <f t="shared" si="598"/>
        <v>13</v>
      </c>
      <c r="P2133" s="1">
        <f>IF(HEX2DEC(LEFT(E2133,4))&gt;=32768,HEX2DEC(LEFT(E2133,4))-65536,HEX2DEC(LEFT(E2133,4)))/Codes!$N$2</f>
        <v>3.6</v>
      </c>
      <c r="Q2133" s="1">
        <f>IF(HEX2DEC(RIGHT(E2133,4))&gt;=32768,HEX2DEC(RIGHT(E2133,4))-65536,HEX2DEC(RIGHT(E2133,4)))/Codes!$N$2</f>
        <v>0</v>
      </c>
      <c r="R2133" s="1">
        <f>IF(HEX2DEC(LEFT(F2133,4))&gt;=32768,HEX2DEC(LEFT(F2133,4))-65536,HEX2DEC(LEFT(F2133,4)))/Codes!$N$2</f>
        <v>4.4000000000000004</v>
      </c>
      <c r="S2133" s="1">
        <f>IF(HEX2DEC(RIGHT(F2133,4))&gt;=32768,HEX2DEC(RIGHT(F2133,4))-65536,HEX2DEC(RIGHT(F2133,4)))/Codes!$N$2</f>
        <v>9.1999999999999993</v>
      </c>
      <c r="T2133" s="18">
        <f t="shared" si="599"/>
        <v>361</v>
      </c>
      <c r="U2133" s="1">
        <f t="shared" si="600"/>
        <v>96</v>
      </c>
      <c r="V2133" s="1">
        <f t="shared" si="601"/>
        <v>0</v>
      </c>
      <c r="W2133" s="1" t="str">
        <f t="shared" si="602"/>
        <v>100</v>
      </c>
      <c r="X2133" s="1">
        <f t="shared" si="603"/>
        <v>3</v>
      </c>
      <c r="Y2133" s="1">
        <f t="shared" si="604"/>
        <v>25</v>
      </c>
      <c r="Z2133" s="1" t="str">
        <f>VLOOKUP(BIN2DEC(MID(HEX2BIN(MID(H2133,3,2),8),2,5)),Codes!$E$1:$F$18,2)</f>
        <v>Normal</v>
      </c>
      <c r="AA2133" s="6" t="str">
        <f t="shared" si="605"/>
        <v>0</v>
      </c>
      <c r="AB2133" s="1">
        <f t="shared" si="606"/>
        <v>0</v>
      </c>
      <c r="AC2133" s="1" t="str">
        <f>VLOOKUP(BIN2DEC(RIGHT(HEX2BIN(MID(H2133,6,1),4),1)&amp;LEFT(HEX2BIN(MID(H2133,7,1),4),1)),Codes!$K$1:$L$5,2)</f>
        <v>L</v>
      </c>
      <c r="AD2133" s="1" t="str">
        <f>VLOOKUP(BIN2DEC(RIGHT(HEX2BIN(MID(H2133,7,1),4),3)&amp;LEFT(HEX2BIN(MID(H2133,8,1),4),2)),Codes!$H$2:$I$33,2)</f>
        <v>Punch</v>
      </c>
      <c r="AE2133" s="1" t="str">
        <f t="shared" si="607"/>
        <v>1</v>
      </c>
      <c r="AF2133" s="1" t="str">
        <f t="shared" si="608"/>
        <v>1</v>
      </c>
      <c r="AH2133" s="6">
        <f t="shared" si="609"/>
        <v>65</v>
      </c>
    </row>
    <row r="2134" spans="1:34">
      <c r="A2134" s="3" t="s">
        <v>1695</v>
      </c>
      <c r="B2134" s="1" t="s">
        <v>79</v>
      </c>
      <c r="C2134" s="6" t="s">
        <v>357</v>
      </c>
      <c r="D2134" s="9" t="s">
        <v>1696</v>
      </c>
      <c r="E2134" s="9" t="s">
        <v>824</v>
      </c>
      <c r="F2134" s="9" t="s">
        <v>91</v>
      </c>
      <c r="G2134" s="9" t="s">
        <v>1676</v>
      </c>
      <c r="H2134" s="9" t="s">
        <v>1677</v>
      </c>
      <c r="J2134" s="6" t="str">
        <f t="shared" si="593"/>
        <v>001011</v>
      </c>
      <c r="K2134" s="1">
        <f t="shared" si="594"/>
        <v>2</v>
      </c>
      <c r="L2134" s="6" t="str">
        <f t="shared" si="595"/>
        <v>00000</v>
      </c>
      <c r="M2134" s="1">
        <f t="shared" si="596"/>
        <v>29</v>
      </c>
      <c r="N2134" s="6" t="str">
        <f t="shared" si="597"/>
        <v>00</v>
      </c>
      <c r="O2134" s="1">
        <f t="shared" si="598"/>
        <v>13</v>
      </c>
      <c r="P2134" s="1">
        <f>IF(HEX2DEC(LEFT(E2134,4))&gt;=32768,HEX2DEC(LEFT(E2134,4))-65536,HEX2DEC(LEFT(E2134,4)))/Codes!$N$2</f>
        <v>2</v>
      </c>
      <c r="Q2134" s="1">
        <f>IF(HEX2DEC(RIGHT(E2134,4))&gt;=32768,HEX2DEC(RIGHT(E2134,4))-65536,HEX2DEC(RIGHT(E2134,4)))/Codes!$N$2</f>
        <v>0</v>
      </c>
      <c r="R2134" s="1">
        <f>IF(HEX2DEC(LEFT(F2134,4))&gt;=32768,HEX2DEC(LEFT(F2134,4))-65536,HEX2DEC(LEFT(F2134,4)))/Codes!$N$2</f>
        <v>0</v>
      </c>
      <c r="S2134" s="1">
        <f>IF(HEX2DEC(RIGHT(F2134,4))&gt;=32768,HEX2DEC(RIGHT(F2134,4))-65536,HEX2DEC(RIGHT(F2134,4)))/Codes!$N$2</f>
        <v>0</v>
      </c>
      <c r="T2134" s="18">
        <f t="shared" si="599"/>
        <v>361</v>
      </c>
      <c r="U2134" s="1">
        <f t="shared" si="600"/>
        <v>96</v>
      </c>
      <c r="V2134" s="1">
        <f t="shared" si="601"/>
        <v>0</v>
      </c>
      <c r="W2134" s="1" t="str">
        <f t="shared" si="602"/>
        <v>100</v>
      </c>
      <c r="X2134" s="1">
        <f t="shared" si="603"/>
        <v>3</v>
      </c>
      <c r="Y2134" s="1">
        <f t="shared" si="604"/>
        <v>25</v>
      </c>
      <c r="Z2134" s="1" t="str">
        <f>VLOOKUP(BIN2DEC(MID(HEX2BIN(MID(H2134,3,2),8),2,5)),Codes!$E$1:$F$18,2)</f>
        <v>Normal</v>
      </c>
      <c r="AA2134" s="6" t="str">
        <f t="shared" si="605"/>
        <v>0</v>
      </c>
      <c r="AB2134" s="1">
        <f t="shared" si="606"/>
        <v>0</v>
      </c>
      <c r="AC2134" s="1" t="str">
        <f>VLOOKUP(BIN2DEC(RIGHT(HEX2BIN(MID(H2134,6,1),4),1)&amp;LEFT(HEX2BIN(MID(H2134,7,1),4),1)),Codes!$K$1:$L$5,2)</f>
        <v>L</v>
      </c>
      <c r="AD2134" s="1" t="str">
        <f>VLOOKUP(BIN2DEC(RIGHT(HEX2BIN(MID(H2134,7,1),4),3)&amp;LEFT(HEX2BIN(MID(H2134,8,1),4),2)),Codes!$H$2:$I$33,2)</f>
        <v>Punch</v>
      </c>
      <c r="AE2134" s="1" t="str">
        <f t="shared" si="607"/>
        <v>1</v>
      </c>
      <c r="AF2134" s="1" t="str">
        <f t="shared" si="608"/>
        <v>1</v>
      </c>
      <c r="AH2134" s="6">
        <f t="shared" si="609"/>
        <v>65</v>
      </c>
    </row>
    <row r="2135" spans="1:34">
      <c r="A2135" s="3" t="s">
        <v>1697</v>
      </c>
      <c r="B2135" s="1" t="s">
        <v>79</v>
      </c>
      <c r="C2135" s="6" t="s">
        <v>1698</v>
      </c>
      <c r="D2135" s="9" t="s">
        <v>1699</v>
      </c>
      <c r="E2135" s="9" t="s">
        <v>307</v>
      </c>
      <c r="F2135" s="9" t="s">
        <v>1700</v>
      </c>
      <c r="G2135" s="9" t="s">
        <v>1701</v>
      </c>
      <c r="H2135" s="9" t="s">
        <v>1702</v>
      </c>
      <c r="J2135" s="6" t="str">
        <f t="shared" si="593"/>
        <v>001011</v>
      </c>
      <c r="K2135" s="1">
        <f t="shared" si="594"/>
        <v>0</v>
      </c>
      <c r="L2135" s="6" t="str">
        <f t="shared" si="595"/>
        <v>00000</v>
      </c>
      <c r="M2135" s="1">
        <f t="shared" si="596"/>
        <v>23</v>
      </c>
      <c r="N2135" s="6" t="str">
        <f t="shared" si="597"/>
        <v>00</v>
      </c>
      <c r="O2135" s="1">
        <f t="shared" si="598"/>
        <v>15</v>
      </c>
      <c r="P2135" s="1">
        <f>IF(HEX2DEC(LEFT(E2135,4))&gt;=32768,HEX2DEC(LEFT(E2135,4))-65536,HEX2DEC(LEFT(E2135,4)))/Codes!$N$2</f>
        <v>3.2</v>
      </c>
      <c r="Q2135" s="1">
        <f>IF(HEX2DEC(RIGHT(E2135,4))&gt;=32768,HEX2DEC(RIGHT(E2135,4))-65536,HEX2DEC(RIGHT(E2135,4)))/Codes!$N$2</f>
        <v>0</v>
      </c>
      <c r="R2135" s="1">
        <f>IF(HEX2DEC(LEFT(F2135,4))&gt;=32768,HEX2DEC(LEFT(F2135,4))-65536,HEX2DEC(LEFT(F2135,4)))/Codes!$N$2</f>
        <v>2.4</v>
      </c>
      <c r="S2135" s="1">
        <f>IF(HEX2DEC(RIGHT(F2135,4))&gt;=32768,HEX2DEC(RIGHT(F2135,4))-65536,HEX2DEC(RIGHT(F2135,4)))/Codes!$N$2</f>
        <v>1.08</v>
      </c>
      <c r="T2135" s="18">
        <f t="shared" si="599"/>
        <v>83</v>
      </c>
      <c r="U2135" s="1">
        <f t="shared" si="600"/>
        <v>97</v>
      </c>
      <c r="V2135" s="1">
        <f t="shared" si="601"/>
        <v>0</v>
      </c>
      <c r="W2135" s="1" t="str">
        <f t="shared" si="602"/>
        <v>100</v>
      </c>
      <c r="X2135" s="1">
        <f t="shared" si="603"/>
        <v>3</v>
      </c>
      <c r="Y2135" s="1">
        <f t="shared" si="604"/>
        <v>32</v>
      </c>
      <c r="Z2135" s="1" t="str">
        <f>VLOOKUP(BIN2DEC(MID(HEX2BIN(MID(H2135,3,2),8),2,5)),Codes!$E$1:$F$18,2)</f>
        <v>Normal</v>
      </c>
      <c r="AA2135" s="6" t="str">
        <f t="shared" si="605"/>
        <v>0</v>
      </c>
      <c r="AB2135" s="1">
        <f t="shared" si="606"/>
        <v>0</v>
      </c>
      <c r="AC2135" s="1" t="str">
        <f>VLOOKUP(BIN2DEC(RIGHT(HEX2BIN(MID(H2135,6,1),4),1)&amp;LEFT(HEX2BIN(MID(H2135,7,1),4),1)),Codes!$K$1:$L$5,2)</f>
        <v>L</v>
      </c>
      <c r="AD2135" s="1" t="str">
        <f>VLOOKUP(BIN2DEC(RIGHT(HEX2BIN(MID(H2135,7,1),4),3)&amp;LEFT(HEX2BIN(MID(H2135,8,1),4),2)),Codes!$H$2:$I$33,2)</f>
        <v>Punch</v>
      </c>
      <c r="AE2135" s="1" t="str">
        <f t="shared" si="607"/>
        <v>1</v>
      </c>
      <c r="AF2135" s="1" t="str">
        <f t="shared" si="608"/>
        <v>1</v>
      </c>
      <c r="AH2135" s="6">
        <f t="shared" si="609"/>
        <v>65</v>
      </c>
    </row>
    <row r="2136" spans="1:34">
      <c r="A2136" s="3" t="s">
        <v>1703</v>
      </c>
      <c r="B2136" s="1" t="s">
        <v>79</v>
      </c>
      <c r="C2136" s="6" t="s">
        <v>419</v>
      </c>
      <c r="D2136" s="9" t="s">
        <v>1704</v>
      </c>
      <c r="E2136" s="9" t="s">
        <v>207</v>
      </c>
      <c r="F2136" s="9" t="s">
        <v>1705</v>
      </c>
      <c r="G2136" s="9" t="s">
        <v>1706</v>
      </c>
      <c r="H2136" s="9" t="s">
        <v>435</v>
      </c>
      <c r="J2136" s="6" t="str">
        <f t="shared" si="593"/>
        <v>001011</v>
      </c>
      <c r="K2136" s="1">
        <f t="shared" si="594"/>
        <v>0</v>
      </c>
      <c r="L2136" s="6" t="str">
        <f t="shared" si="595"/>
        <v>00000</v>
      </c>
      <c r="M2136" s="1">
        <f t="shared" si="596"/>
        <v>0</v>
      </c>
      <c r="N2136" s="6" t="str">
        <f t="shared" si="597"/>
        <v>00</v>
      </c>
      <c r="O2136" s="1">
        <f t="shared" si="598"/>
        <v>16</v>
      </c>
      <c r="P2136" s="1">
        <f>IF(HEX2DEC(LEFT(E2136,4))&gt;=32768,HEX2DEC(LEFT(E2136,4))-65536,HEX2DEC(LEFT(E2136,4)))/Codes!$N$2</f>
        <v>4</v>
      </c>
      <c r="Q2136" s="1">
        <f>IF(HEX2DEC(RIGHT(E2136,4))&gt;=32768,HEX2DEC(RIGHT(E2136,4))-65536,HEX2DEC(RIGHT(E2136,4)))/Codes!$N$2</f>
        <v>0</v>
      </c>
      <c r="R2136" s="1">
        <f>IF(HEX2DEC(LEFT(F2136,4))&gt;=32768,HEX2DEC(LEFT(F2136,4))-65536,HEX2DEC(LEFT(F2136,4)))/Codes!$N$2</f>
        <v>3.6</v>
      </c>
      <c r="S2136" s="1">
        <f>IF(HEX2DEC(RIGHT(F2136,4))&gt;=32768,HEX2DEC(RIGHT(F2136,4))-65536,HEX2DEC(RIGHT(F2136,4)))/Codes!$N$2</f>
        <v>12</v>
      </c>
      <c r="T2136" s="18">
        <f t="shared" si="599"/>
        <v>361</v>
      </c>
      <c r="U2136" s="1">
        <f t="shared" si="600"/>
        <v>75</v>
      </c>
      <c r="V2136" s="1">
        <f t="shared" si="601"/>
        <v>0</v>
      </c>
      <c r="W2136" s="1" t="str">
        <f t="shared" si="602"/>
        <v>100</v>
      </c>
      <c r="X2136" s="1">
        <f t="shared" si="603"/>
        <v>3</v>
      </c>
      <c r="Y2136" s="1">
        <f t="shared" si="604"/>
        <v>40</v>
      </c>
      <c r="Z2136" s="1" t="str">
        <f>VLOOKUP(BIN2DEC(MID(HEX2BIN(MID(H2136,3,2),8),2,5)),Codes!$E$1:$F$18,2)</f>
        <v>Normal</v>
      </c>
      <c r="AA2136" s="6" t="str">
        <f t="shared" si="605"/>
        <v>0</v>
      </c>
      <c r="AB2136" s="1">
        <f t="shared" si="606"/>
        <v>0</v>
      </c>
      <c r="AC2136" s="1" t="str">
        <f>VLOOKUP(BIN2DEC(RIGHT(HEX2BIN(MID(H2136,6,1),4),1)&amp;LEFT(HEX2BIN(MID(H2136,7,1),4),1)),Codes!$K$1:$L$5,2)</f>
        <v>L</v>
      </c>
      <c r="AD2136" s="1" t="str">
        <f>VLOOKUP(BIN2DEC(RIGHT(HEX2BIN(MID(H2136,7,1),4),3)&amp;LEFT(HEX2BIN(MID(H2136,8,1),4),2)),Codes!$H$2:$I$33,2)</f>
        <v>Kick</v>
      </c>
      <c r="AE2136" s="1" t="str">
        <f t="shared" si="607"/>
        <v>1</v>
      </c>
      <c r="AF2136" s="1" t="str">
        <f t="shared" si="608"/>
        <v>1</v>
      </c>
      <c r="AH2136" s="6">
        <f t="shared" si="609"/>
        <v>66</v>
      </c>
    </row>
    <row r="2137" spans="1:34">
      <c r="A2137" s="3" t="s">
        <v>1707</v>
      </c>
      <c r="B2137" s="1" t="s">
        <v>79</v>
      </c>
      <c r="C2137" s="6" t="s">
        <v>419</v>
      </c>
      <c r="D2137" s="9" t="s">
        <v>1708</v>
      </c>
      <c r="E2137" s="9" t="s">
        <v>307</v>
      </c>
      <c r="F2137" s="9" t="s">
        <v>1709</v>
      </c>
      <c r="G2137" s="9" t="s">
        <v>1706</v>
      </c>
      <c r="H2137" s="9" t="s">
        <v>435</v>
      </c>
      <c r="J2137" s="6" t="str">
        <f t="shared" si="593"/>
        <v>001011</v>
      </c>
      <c r="K2137" s="1">
        <f t="shared" si="594"/>
        <v>1</v>
      </c>
      <c r="L2137" s="6" t="str">
        <f t="shared" si="595"/>
        <v>00000</v>
      </c>
      <c r="M2137" s="1">
        <f t="shared" si="596"/>
        <v>0</v>
      </c>
      <c r="N2137" s="6" t="str">
        <f t="shared" si="597"/>
        <v>00</v>
      </c>
      <c r="O2137" s="1">
        <f t="shared" si="598"/>
        <v>16</v>
      </c>
      <c r="P2137" s="1">
        <f>IF(HEX2DEC(LEFT(E2137,4))&gt;=32768,HEX2DEC(LEFT(E2137,4))-65536,HEX2DEC(LEFT(E2137,4)))/Codes!$N$2</f>
        <v>3.2</v>
      </c>
      <c r="Q2137" s="1">
        <f>IF(HEX2DEC(RIGHT(E2137,4))&gt;=32768,HEX2DEC(RIGHT(E2137,4))-65536,HEX2DEC(RIGHT(E2137,4)))/Codes!$N$2</f>
        <v>0</v>
      </c>
      <c r="R2137" s="1">
        <f>IF(HEX2DEC(LEFT(F2137,4))&gt;=32768,HEX2DEC(LEFT(F2137,4))-65536,HEX2DEC(LEFT(F2137,4)))/Codes!$N$2</f>
        <v>3.6</v>
      </c>
      <c r="S2137" s="1">
        <f>IF(HEX2DEC(RIGHT(F2137,4))&gt;=32768,HEX2DEC(RIGHT(F2137,4))-65536,HEX2DEC(RIGHT(F2137,4)))/Codes!$N$2</f>
        <v>6.8</v>
      </c>
      <c r="T2137" s="18">
        <f t="shared" si="599"/>
        <v>361</v>
      </c>
      <c r="U2137" s="1">
        <f t="shared" si="600"/>
        <v>75</v>
      </c>
      <c r="V2137" s="1">
        <f t="shared" si="601"/>
        <v>0</v>
      </c>
      <c r="W2137" s="1" t="str">
        <f t="shared" si="602"/>
        <v>100</v>
      </c>
      <c r="X2137" s="1">
        <f t="shared" si="603"/>
        <v>3</v>
      </c>
      <c r="Y2137" s="1">
        <f t="shared" si="604"/>
        <v>40</v>
      </c>
      <c r="Z2137" s="1" t="str">
        <f>VLOOKUP(BIN2DEC(MID(HEX2BIN(MID(H2137,3,2),8),2,5)),Codes!$E$1:$F$18,2)</f>
        <v>Normal</v>
      </c>
      <c r="AA2137" s="6" t="str">
        <f t="shared" si="605"/>
        <v>0</v>
      </c>
      <c r="AB2137" s="1">
        <f t="shared" si="606"/>
        <v>0</v>
      </c>
      <c r="AC2137" s="1" t="str">
        <f>VLOOKUP(BIN2DEC(RIGHT(HEX2BIN(MID(H2137,6,1),4),1)&amp;LEFT(HEX2BIN(MID(H2137,7,1),4),1)),Codes!$K$1:$L$5,2)</f>
        <v>L</v>
      </c>
      <c r="AD2137" s="1" t="str">
        <f>VLOOKUP(BIN2DEC(RIGHT(HEX2BIN(MID(H2137,7,1),4),3)&amp;LEFT(HEX2BIN(MID(H2137,8,1),4),2)),Codes!$H$2:$I$33,2)</f>
        <v>Kick</v>
      </c>
      <c r="AE2137" s="1" t="str">
        <f t="shared" si="607"/>
        <v>1</v>
      </c>
      <c r="AF2137" s="1" t="str">
        <f t="shared" si="608"/>
        <v>1</v>
      </c>
      <c r="AH2137" s="6">
        <f t="shared" si="609"/>
        <v>66</v>
      </c>
    </row>
    <row r="2138" spans="1:34">
      <c r="A2138" s="3" t="s">
        <v>1710</v>
      </c>
      <c r="B2138" s="1" t="s">
        <v>79</v>
      </c>
      <c r="C2138" s="6" t="s">
        <v>425</v>
      </c>
      <c r="D2138" s="9" t="s">
        <v>1711</v>
      </c>
      <c r="E2138" s="9" t="s">
        <v>207</v>
      </c>
      <c r="F2138" s="9" t="s">
        <v>1712</v>
      </c>
      <c r="G2138" s="9" t="s">
        <v>1706</v>
      </c>
      <c r="H2138" s="9" t="s">
        <v>1713</v>
      </c>
      <c r="J2138" s="6" t="str">
        <f t="shared" si="593"/>
        <v>001011</v>
      </c>
      <c r="K2138" s="1">
        <f t="shared" si="594"/>
        <v>0</v>
      </c>
      <c r="L2138" s="6" t="str">
        <f t="shared" si="595"/>
        <v>00000</v>
      </c>
      <c r="M2138" s="1">
        <f t="shared" si="596"/>
        <v>0</v>
      </c>
      <c r="N2138" s="6" t="str">
        <f t="shared" si="597"/>
        <v>00</v>
      </c>
      <c r="O2138" s="1">
        <f t="shared" si="598"/>
        <v>10</v>
      </c>
      <c r="P2138" s="1">
        <f>IF(HEX2DEC(LEFT(E2138,4))&gt;=32768,HEX2DEC(LEFT(E2138,4))-65536,HEX2DEC(LEFT(E2138,4)))/Codes!$N$2</f>
        <v>4</v>
      </c>
      <c r="Q2138" s="1">
        <f>IF(HEX2DEC(RIGHT(E2138,4))&gt;=32768,HEX2DEC(RIGHT(E2138,4))-65536,HEX2DEC(RIGHT(E2138,4)))/Codes!$N$2</f>
        <v>0</v>
      </c>
      <c r="R2138" s="1">
        <f>IF(HEX2DEC(LEFT(F2138,4))&gt;=32768,HEX2DEC(LEFT(F2138,4))-65536,HEX2DEC(LEFT(F2138,4)))/Codes!$N$2</f>
        <v>3.6</v>
      </c>
      <c r="S2138" s="1">
        <f>IF(HEX2DEC(RIGHT(F2138,4))&gt;=32768,HEX2DEC(RIGHT(F2138,4))-65536,HEX2DEC(RIGHT(F2138,4)))/Codes!$N$2</f>
        <v>-10.8</v>
      </c>
      <c r="T2138" s="18">
        <f t="shared" si="599"/>
        <v>361</v>
      </c>
      <c r="U2138" s="1">
        <f t="shared" si="600"/>
        <v>75</v>
      </c>
      <c r="V2138" s="1">
        <f t="shared" si="601"/>
        <v>0</v>
      </c>
      <c r="W2138" s="1" t="str">
        <f t="shared" si="602"/>
        <v>100</v>
      </c>
      <c r="X2138" s="1">
        <f t="shared" si="603"/>
        <v>3</v>
      </c>
      <c r="Y2138" s="1">
        <f t="shared" si="604"/>
        <v>35</v>
      </c>
      <c r="Z2138" s="1" t="str">
        <f>VLOOKUP(BIN2DEC(MID(HEX2BIN(MID(H2138,3,2),8),2,5)),Codes!$E$1:$F$18,2)</f>
        <v>Normal</v>
      </c>
      <c r="AA2138" s="6" t="str">
        <f t="shared" si="605"/>
        <v>0</v>
      </c>
      <c r="AB2138" s="1">
        <f t="shared" si="606"/>
        <v>0</v>
      </c>
      <c r="AC2138" s="1" t="str">
        <f>VLOOKUP(BIN2DEC(RIGHT(HEX2BIN(MID(H2138,6,1),4),1)&amp;LEFT(HEX2BIN(MID(H2138,7,1),4),1)),Codes!$K$1:$L$5,2)</f>
        <v>M</v>
      </c>
      <c r="AD2138" s="1" t="str">
        <f>VLOOKUP(BIN2DEC(RIGHT(HEX2BIN(MID(H2138,7,1),4),3)&amp;LEFT(HEX2BIN(MID(H2138,8,1),4),2)),Codes!$H$2:$I$33,2)</f>
        <v>Kick</v>
      </c>
      <c r="AE2138" s="1" t="str">
        <f t="shared" si="607"/>
        <v>1</v>
      </c>
      <c r="AF2138" s="1" t="str">
        <f t="shared" si="608"/>
        <v>1</v>
      </c>
      <c r="AH2138" s="6">
        <f t="shared" si="609"/>
        <v>34</v>
      </c>
    </row>
    <row r="2139" spans="1:34">
      <c r="A2139" s="3" t="s">
        <v>1714</v>
      </c>
      <c r="B2139" s="1" t="s">
        <v>79</v>
      </c>
      <c r="C2139" s="6" t="s">
        <v>425</v>
      </c>
      <c r="D2139" s="9" t="s">
        <v>1715</v>
      </c>
      <c r="E2139" s="9" t="s">
        <v>307</v>
      </c>
      <c r="F2139" s="9" t="s">
        <v>1716</v>
      </c>
      <c r="G2139" s="9" t="s">
        <v>1706</v>
      </c>
      <c r="H2139" s="9" t="s">
        <v>1713</v>
      </c>
      <c r="J2139" s="6" t="str">
        <f t="shared" si="593"/>
        <v>001011</v>
      </c>
      <c r="K2139" s="1">
        <f t="shared" si="594"/>
        <v>1</v>
      </c>
      <c r="L2139" s="6" t="str">
        <f t="shared" si="595"/>
        <v>00000</v>
      </c>
      <c r="M2139" s="1">
        <f t="shared" si="596"/>
        <v>0</v>
      </c>
      <c r="N2139" s="6" t="str">
        <f t="shared" si="597"/>
        <v>00</v>
      </c>
      <c r="O2139" s="1">
        <f t="shared" si="598"/>
        <v>12</v>
      </c>
      <c r="P2139" s="1">
        <f>IF(HEX2DEC(LEFT(E2139,4))&gt;=32768,HEX2DEC(LEFT(E2139,4))-65536,HEX2DEC(LEFT(E2139,4)))/Codes!$N$2</f>
        <v>3.2</v>
      </c>
      <c r="Q2139" s="1">
        <f>IF(HEX2DEC(RIGHT(E2139,4))&gt;=32768,HEX2DEC(RIGHT(E2139,4))-65536,HEX2DEC(RIGHT(E2139,4)))/Codes!$N$2</f>
        <v>0</v>
      </c>
      <c r="R2139" s="1">
        <f>IF(HEX2DEC(LEFT(F2139,4))&gt;=32768,HEX2DEC(LEFT(F2139,4))-65536,HEX2DEC(LEFT(F2139,4)))/Codes!$N$2</f>
        <v>3.6</v>
      </c>
      <c r="S2139" s="1">
        <f>IF(HEX2DEC(RIGHT(F2139,4))&gt;=32768,HEX2DEC(RIGHT(F2139,4))-65536,HEX2DEC(RIGHT(F2139,4)))/Codes!$N$2</f>
        <v>-6</v>
      </c>
      <c r="T2139" s="18">
        <f t="shared" si="599"/>
        <v>361</v>
      </c>
      <c r="U2139" s="1">
        <f t="shared" si="600"/>
        <v>75</v>
      </c>
      <c r="V2139" s="1">
        <f t="shared" si="601"/>
        <v>0</v>
      </c>
      <c r="W2139" s="1" t="str">
        <f t="shared" si="602"/>
        <v>100</v>
      </c>
      <c r="X2139" s="1">
        <f t="shared" si="603"/>
        <v>3</v>
      </c>
      <c r="Y2139" s="1">
        <f t="shared" si="604"/>
        <v>35</v>
      </c>
      <c r="Z2139" s="1" t="str">
        <f>VLOOKUP(BIN2DEC(MID(HEX2BIN(MID(H2139,3,2),8),2,5)),Codes!$E$1:$F$18,2)</f>
        <v>Normal</v>
      </c>
      <c r="AA2139" s="6" t="str">
        <f t="shared" si="605"/>
        <v>0</v>
      </c>
      <c r="AB2139" s="1">
        <f t="shared" si="606"/>
        <v>0</v>
      </c>
      <c r="AC2139" s="1" t="str">
        <f>VLOOKUP(BIN2DEC(RIGHT(HEX2BIN(MID(H2139,6,1),4),1)&amp;LEFT(HEX2BIN(MID(H2139,7,1),4),1)),Codes!$K$1:$L$5,2)</f>
        <v>M</v>
      </c>
      <c r="AD2139" s="1" t="str">
        <f>VLOOKUP(BIN2DEC(RIGHT(HEX2BIN(MID(H2139,7,1),4),3)&amp;LEFT(HEX2BIN(MID(H2139,8,1),4),2)),Codes!$H$2:$I$33,2)</f>
        <v>Kick</v>
      </c>
      <c r="AE2139" s="1" t="str">
        <f t="shared" si="607"/>
        <v>1</v>
      </c>
      <c r="AF2139" s="1" t="str">
        <f t="shared" si="608"/>
        <v>1</v>
      </c>
      <c r="AH2139" s="6">
        <f t="shared" si="609"/>
        <v>34</v>
      </c>
    </row>
    <row r="2140" spans="1:34">
      <c r="A2140" s="3" t="s">
        <v>1717</v>
      </c>
      <c r="B2140" s="1" t="s">
        <v>79</v>
      </c>
      <c r="C2140" s="6" t="s">
        <v>1262</v>
      </c>
      <c r="D2140" s="9" t="s">
        <v>1718</v>
      </c>
      <c r="E2140" s="9" t="s">
        <v>1719</v>
      </c>
      <c r="F2140" s="9" t="s">
        <v>91</v>
      </c>
      <c r="G2140" s="9" t="s">
        <v>139</v>
      </c>
      <c r="H2140" s="9" t="s">
        <v>280</v>
      </c>
      <c r="J2140" s="6" t="str">
        <f t="shared" si="593"/>
        <v>001011</v>
      </c>
      <c r="K2140" s="1">
        <f t="shared" si="594"/>
        <v>0</v>
      </c>
      <c r="L2140" s="6" t="str">
        <f t="shared" si="595"/>
        <v>00000</v>
      </c>
      <c r="M2140" s="1">
        <f t="shared" si="596"/>
        <v>55</v>
      </c>
      <c r="N2140" s="6" t="str">
        <f t="shared" si="597"/>
        <v>00</v>
      </c>
      <c r="O2140" s="1">
        <f t="shared" si="598"/>
        <v>12</v>
      </c>
      <c r="P2140" s="1">
        <f>IF(HEX2DEC(LEFT(E2140,4))&gt;=32768,HEX2DEC(LEFT(E2140,4))-65536,HEX2DEC(LEFT(E2140,4)))/Codes!$N$2</f>
        <v>2.8</v>
      </c>
      <c r="Q2140" s="1">
        <f>IF(HEX2DEC(RIGHT(E2140,4))&gt;=32768,HEX2DEC(RIGHT(E2140,4))-65536,HEX2DEC(RIGHT(E2140,4)))/Codes!$N$2</f>
        <v>0.8</v>
      </c>
      <c r="R2140" s="1">
        <f>IF(HEX2DEC(LEFT(F2140,4))&gt;=32768,HEX2DEC(LEFT(F2140,4))-65536,HEX2DEC(LEFT(F2140,4)))/Codes!$N$2</f>
        <v>0</v>
      </c>
      <c r="S2140" s="1">
        <f>IF(HEX2DEC(RIGHT(F2140,4))&gt;=32768,HEX2DEC(RIGHT(F2140,4))-65536,HEX2DEC(RIGHT(F2140,4)))/Codes!$N$2</f>
        <v>0</v>
      </c>
      <c r="T2140" s="18">
        <f t="shared" si="599"/>
        <v>361</v>
      </c>
      <c r="U2140" s="1">
        <f t="shared" si="600"/>
        <v>100</v>
      </c>
      <c r="V2140" s="1">
        <f t="shared" si="601"/>
        <v>0</v>
      </c>
      <c r="W2140" s="1" t="str">
        <f t="shared" si="602"/>
        <v>100</v>
      </c>
      <c r="X2140" s="1">
        <f t="shared" si="603"/>
        <v>3</v>
      </c>
      <c r="Y2140" s="1">
        <f t="shared" si="604"/>
        <v>20</v>
      </c>
      <c r="Z2140" s="1" t="str">
        <f>VLOOKUP(BIN2DEC(MID(HEX2BIN(MID(H2140,3,2),8),2,5)),Codes!$E$1:$F$18,2)</f>
        <v>Normal</v>
      </c>
      <c r="AA2140" s="6" t="str">
        <f t="shared" si="605"/>
        <v>0</v>
      </c>
      <c r="AB2140" s="1">
        <f t="shared" si="606"/>
        <v>0</v>
      </c>
      <c r="AC2140" s="1" t="str">
        <f>VLOOKUP(BIN2DEC(RIGHT(HEX2BIN(MID(H2140,6,1),4),1)&amp;LEFT(HEX2BIN(MID(H2140,7,1),4),1)),Codes!$K$1:$L$5,2)</f>
        <v>L</v>
      </c>
      <c r="AD2140" s="1" t="str">
        <f>VLOOKUP(BIN2DEC(RIGHT(HEX2BIN(MID(H2140,7,1),4),3)&amp;LEFT(HEX2BIN(MID(H2140,8,1),4),2)),Codes!$H$2:$I$33,2)</f>
        <v>Kick</v>
      </c>
      <c r="AE2140" s="1" t="str">
        <f t="shared" si="607"/>
        <v>1</v>
      </c>
      <c r="AF2140" s="1" t="str">
        <f t="shared" si="608"/>
        <v>1</v>
      </c>
      <c r="AH2140" s="6">
        <f t="shared" si="609"/>
        <v>66</v>
      </c>
    </row>
    <row r="2141" spans="1:34">
      <c r="A2141" s="3" t="s">
        <v>1720</v>
      </c>
      <c r="B2141" s="1" t="s">
        <v>79</v>
      </c>
      <c r="C2141" s="6" t="s">
        <v>1262</v>
      </c>
      <c r="D2141" s="9" t="s">
        <v>1721</v>
      </c>
      <c r="E2141" s="9" t="s">
        <v>1719</v>
      </c>
      <c r="F2141" s="9" t="s">
        <v>91</v>
      </c>
      <c r="G2141" s="9" t="s">
        <v>139</v>
      </c>
      <c r="H2141" s="9" t="s">
        <v>280</v>
      </c>
      <c r="J2141" s="6" t="str">
        <f t="shared" si="593"/>
        <v>001011</v>
      </c>
      <c r="K2141" s="1">
        <f t="shared" si="594"/>
        <v>1</v>
      </c>
      <c r="L2141" s="6" t="str">
        <f t="shared" si="595"/>
        <v>00000</v>
      </c>
      <c r="M2141" s="1">
        <f t="shared" si="596"/>
        <v>49</v>
      </c>
      <c r="N2141" s="6" t="str">
        <f t="shared" si="597"/>
        <v>00</v>
      </c>
      <c r="O2141" s="1">
        <f t="shared" si="598"/>
        <v>12</v>
      </c>
      <c r="P2141" s="1">
        <f>IF(HEX2DEC(LEFT(E2141,4))&gt;=32768,HEX2DEC(LEFT(E2141,4))-65536,HEX2DEC(LEFT(E2141,4)))/Codes!$N$2</f>
        <v>2.8</v>
      </c>
      <c r="Q2141" s="1">
        <f>IF(HEX2DEC(RIGHT(E2141,4))&gt;=32768,HEX2DEC(RIGHT(E2141,4))-65536,HEX2DEC(RIGHT(E2141,4)))/Codes!$N$2</f>
        <v>0.8</v>
      </c>
      <c r="R2141" s="1">
        <f>IF(HEX2DEC(LEFT(F2141,4))&gt;=32768,HEX2DEC(LEFT(F2141,4))-65536,HEX2DEC(LEFT(F2141,4)))/Codes!$N$2</f>
        <v>0</v>
      </c>
      <c r="S2141" s="1">
        <f>IF(HEX2DEC(RIGHT(F2141,4))&gt;=32768,HEX2DEC(RIGHT(F2141,4))-65536,HEX2DEC(RIGHT(F2141,4)))/Codes!$N$2</f>
        <v>0</v>
      </c>
      <c r="T2141" s="18">
        <f t="shared" si="599"/>
        <v>361</v>
      </c>
      <c r="U2141" s="1">
        <f t="shared" si="600"/>
        <v>100</v>
      </c>
      <c r="V2141" s="1">
        <f t="shared" si="601"/>
        <v>0</v>
      </c>
      <c r="W2141" s="1" t="str">
        <f t="shared" si="602"/>
        <v>100</v>
      </c>
      <c r="X2141" s="1">
        <f t="shared" si="603"/>
        <v>3</v>
      </c>
      <c r="Y2141" s="1">
        <f t="shared" si="604"/>
        <v>20</v>
      </c>
      <c r="Z2141" s="1" t="str">
        <f>VLOOKUP(BIN2DEC(MID(HEX2BIN(MID(H2141,3,2),8),2,5)),Codes!$E$1:$F$18,2)</f>
        <v>Normal</v>
      </c>
      <c r="AA2141" s="6" t="str">
        <f t="shared" si="605"/>
        <v>0</v>
      </c>
      <c r="AB2141" s="1">
        <f t="shared" si="606"/>
        <v>0</v>
      </c>
      <c r="AC2141" s="1" t="str">
        <f>VLOOKUP(BIN2DEC(RIGHT(HEX2BIN(MID(H2141,6,1),4),1)&amp;LEFT(HEX2BIN(MID(H2141,7,1),4),1)),Codes!$K$1:$L$5,2)</f>
        <v>L</v>
      </c>
      <c r="AD2141" s="1" t="str">
        <f>VLOOKUP(BIN2DEC(RIGHT(HEX2BIN(MID(H2141,7,1),4),3)&amp;LEFT(HEX2BIN(MID(H2141,8,1),4),2)),Codes!$H$2:$I$33,2)</f>
        <v>Kick</v>
      </c>
      <c r="AE2141" s="1" t="str">
        <f t="shared" si="607"/>
        <v>1</v>
      </c>
      <c r="AF2141" s="1" t="str">
        <f t="shared" si="608"/>
        <v>1</v>
      </c>
      <c r="AH2141" s="6">
        <f t="shared" si="609"/>
        <v>66</v>
      </c>
    </row>
    <row r="2142" spans="1:34">
      <c r="A2142" s="3" t="s">
        <v>1722</v>
      </c>
      <c r="B2142" s="1" t="s">
        <v>79</v>
      </c>
      <c r="C2142" s="6" t="s">
        <v>1263</v>
      </c>
      <c r="D2142" s="9" t="s">
        <v>1647</v>
      </c>
      <c r="E2142" s="9" t="s">
        <v>1719</v>
      </c>
      <c r="F2142" s="9" t="s">
        <v>91</v>
      </c>
      <c r="G2142" s="9" t="s">
        <v>139</v>
      </c>
      <c r="H2142" s="9" t="s">
        <v>1249</v>
      </c>
      <c r="J2142" s="6" t="str">
        <f t="shared" si="593"/>
        <v>001011</v>
      </c>
      <c r="K2142" s="1">
        <f t="shared" si="594"/>
        <v>0</v>
      </c>
      <c r="L2142" s="6" t="str">
        <f t="shared" si="595"/>
        <v>00000</v>
      </c>
      <c r="M2142" s="1">
        <f t="shared" si="596"/>
        <v>55</v>
      </c>
      <c r="N2142" s="6" t="str">
        <f t="shared" si="597"/>
        <v>00</v>
      </c>
      <c r="O2142" s="1">
        <f t="shared" si="598"/>
        <v>8</v>
      </c>
      <c r="P2142" s="1">
        <f>IF(HEX2DEC(LEFT(E2142,4))&gt;=32768,HEX2DEC(LEFT(E2142,4))-65536,HEX2DEC(LEFT(E2142,4)))/Codes!$N$2</f>
        <v>2.8</v>
      </c>
      <c r="Q2142" s="1">
        <f>IF(HEX2DEC(RIGHT(E2142,4))&gt;=32768,HEX2DEC(RIGHT(E2142,4))-65536,HEX2DEC(RIGHT(E2142,4)))/Codes!$N$2</f>
        <v>0.8</v>
      </c>
      <c r="R2142" s="1">
        <f>IF(HEX2DEC(LEFT(F2142,4))&gt;=32768,HEX2DEC(LEFT(F2142,4))-65536,HEX2DEC(LEFT(F2142,4)))/Codes!$N$2</f>
        <v>0</v>
      </c>
      <c r="S2142" s="1">
        <f>IF(HEX2DEC(RIGHT(F2142,4))&gt;=32768,HEX2DEC(RIGHT(F2142,4))-65536,HEX2DEC(RIGHT(F2142,4)))/Codes!$N$2</f>
        <v>0</v>
      </c>
      <c r="T2142" s="18">
        <f t="shared" si="599"/>
        <v>361</v>
      </c>
      <c r="U2142" s="1">
        <f t="shared" si="600"/>
        <v>100</v>
      </c>
      <c r="V2142" s="1">
        <f t="shared" si="601"/>
        <v>0</v>
      </c>
      <c r="W2142" s="1" t="str">
        <f t="shared" si="602"/>
        <v>100</v>
      </c>
      <c r="X2142" s="1">
        <f t="shared" si="603"/>
        <v>3</v>
      </c>
      <c r="Y2142" s="1">
        <f t="shared" si="604"/>
        <v>15</v>
      </c>
      <c r="Z2142" s="1" t="str">
        <f>VLOOKUP(BIN2DEC(MID(HEX2BIN(MID(H2142,3,2),8),2,5)),Codes!$E$1:$F$18,2)</f>
        <v>Normal</v>
      </c>
      <c r="AA2142" s="6" t="str">
        <f t="shared" si="605"/>
        <v>0</v>
      </c>
      <c r="AB2142" s="1">
        <f t="shared" si="606"/>
        <v>0</v>
      </c>
      <c r="AC2142" s="1" t="str">
        <f>VLOOKUP(BIN2DEC(RIGHT(HEX2BIN(MID(H2142,6,1),4),1)&amp;LEFT(HEX2BIN(MID(H2142,7,1),4),1)),Codes!$K$1:$L$5,2)</f>
        <v>M</v>
      </c>
      <c r="AD2142" s="1" t="str">
        <f>VLOOKUP(BIN2DEC(RIGHT(HEX2BIN(MID(H2142,7,1),4),3)&amp;LEFT(HEX2BIN(MID(H2142,8,1),4),2)),Codes!$H$2:$I$33,2)</f>
        <v>Kick</v>
      </c>
      <c r="AE2142" s="1" t="str">
        <f t="shared" si="607"/>
        <v>1</v>
      </c>
      <c r="AF2142" s="1" t="str">
        <f t="shared" si="608"/>
        <v>1</v>
      </c>
      <c r="AH2142" s="6">
        <f t="shared" si="609"/>
        <v>34</v>
      </c>
    </row>
    <row r="2143" spans="1:34">
      <c r="A2143" s="3" t="s">
        <v>1723</v>
      </c>
      <c r="B2143" s="1" t="s">
        <v>79</v>
      </c>
      <c r="C2143" s="6" t="s">
        <v>1263</v>
      </c>
      <c r="D2143" s="9" t="s">
        <v>1724</v>
      </c>
      <c r="E2143" s="9" t="s">
        <v>1719</v>
      </c>
      <c r="F2143" s="9" t="s">
        <v>91</v>
      </c>
      <c r="G2143" s="9" t="s">
        <v>139</v>
      </c>
      <c r="H2143" s="9" t="s">
        <v>1249</v>
      </c>
      <c r="J2143" s="6" t="str">
        <f t="shared" si="593"/>
        <v>001011</v>
      </c>
      <c r="K2143" s="1">
        <f t="shared" si="594"/>
        <v>1</v>
      </c>
      <c r="L2143" s="6" t="str">
        <f t="shared" si="595"/>
        <v>00000</v>
      </c>
      <c r="M2143" s="1">
        <f t="shared" si="596"/>
        <v>49</v>
      </c>
      <c r="N2143" s="6" t="str">
        <f t="shared" si="597"/>
        <v>00</v>
      </c>
      <c r="O2143" s="1">
        <f t="shared" si="598"/>
        <v>8</v>
      </c>
      <c r="P2143" s="1">
        <f>IF(HEX2DEC(LEFT(E2143,4))&gt;=32768,HEX2DEC(LEFT(E2143,4))-65536,HEX2DEC(LEFT(E2143,4)))/Codes!$N$2</f>
        <v>2.8</v>
      </c>
      <c r="Q2143" s="1">
        <f>IF(HEX2DEC(RIGHT(E2143,4))&gt;=32768,HEX2DEC(RIGHT(E2143,4))-65536,HEX2DEC(RIGHT(E2143,4)))/Codes!$N$2</f>
        <v>0.8</v>
      </c>
      <c r="R2143" s="1">
        <f>IF(HEX2DEC(LEFT(F2143,4))&gt;=32768,HEX2DEC(LEFT(F2143,4))-65536,HEX2DEC(LEFT(F2143,4)))/Codes!$N$2</f>
        <v>0</v>
      </c>
      <c r="S2143" s="1">
        <f>IF(HEX2DEC(RIGHT(F2143,4))&gt;=32768,HEX2DEC(RIGHT(F2143,4))-65536,HEX2DEC(RIGHT(F2143,4)))/Codes!$N$2</f>
        <v>0</v>
      </c>
      <c r="T2143" s="18">
        <f t="shared" si="599"/>
        <v>361</v>
      </c>
      <c r="U2143" s="1">
        <f t="shared" si="600"/>
        <v>100</v>
      </c>
      <c r="V2143" s="1">
        <f t="shared" si="601"/>
        <v>0</v>
      </c>
      <c r="W2143" s="1" t="str">
        <f t="shared" si="602"/>
        <v>100</v>
      </c>
      <c r="X2143" s="1">
        <f t="shared" si="603"/>
        <v>3</v>
      </c>
      <c r="Y2143" s="1">
        <f t="shared" si="604"/>
        <v>15</v>
      </c>
      <c r="Z2143" s="1" t="str">
        <f>VLOOKUP(BIN2DEC(MID(HEX2BIN(MID(H2143,3,2),8),2,5)),Codes!$E$1:$F$18,2)</f>
        <v>Normal</v>
      </c>
      <c r="AA2143" s="6" t="str">
        <f t="shared" si="605"/>
        <v>0</v>
      </c>
      <c r="AB2143" s="1">
        <f t="shared" si="606"/>
        <v>0</v>
      </c>
      <c r="AC2143" s="1" t="str">
        <f>VLOOKUP(BIN2DEC(RIGHT(HEX2BIN(MID(H2143,6,1),4),1)&amp;LEFT(HEX2BIN(MID(H2143,7,1),4),1)),Codes!$K$1:$L$5,2)</f>
        <v>M</v>
      </c>
      <c r="AD2143" s="1" t="str">
        <f>VLOOKUP(BIN2DEC(RIGHT(HEX2BIN(MID(H2143,7,1),4),3)&amp;LEFT(HEX2BIN(MID(H2143,8,1),4),2)),Codes!$H$2:$I$33,2)</f>
        <v>Kick</v>
      </c>
      <c r="AE2143" s="1" t="str">
        <f t="shared" si="607"/>
        <v>1</v>
      </c>
      <c r="AF2143" s="1" t="str">
        <f t="shared" si="608"/>
        <v>1</v>
      </c>
      <c r="AH2143" s="6">
        <f t="shared" si="609"/>
        <v>34</v>
      </c>
    </row>
    <row r="2144" spans="1:34">
      <c r="A2144" s="3" t="s">
        <v>1725</v>
      </c>
      <c r="B2144" s="1" t="s">
        <v>79</v>
      </c>
      <c r="C2144" s="6" t="s">
        <v>1726</v>
      </c>
      <c r="D2144" s="9" t="s">
        <v>1727</v>
      </c>
      <c r="E2144" s="9" t="s">
        <v>307</v>
      </c>
      <c r="F2144" s="9" t="s">
        <v>91</v>
      </c>
      <c r="G2144" s="9" t="s">
        <v>1728</v>
      </c>
      <c r="H2144" s="9" t="s">
        <v>1729</v>
      </c>
      <c r="J2144" s="6" t="str">
        <f t="shared" si="593"/>
        <v>001011</v>
      </c>
      <c r="K2144" s="1">
        <f t="shared" si="594"/>
        <v>0</v>
      </c>
      <c r="L2144" s="6" t="str">
        <f t="shared" si="595"/>
        <v>00000</v>
      </c>
      <c r="M2144" s="1">
        <f t="shared" si="596"/>
        <v>31</v>
      </c>
      <c r="N2144" s="6" t="str">
        <f t="shared" si="597"/>
        <v>00</v>
      </c>
      <c r="O2144" s="1">
        <f t="shared" si="598"/>
        <v>15</v>
      </c>
      <c r="P2144" s="1">
        <f>IF(HEX2DEC(LEFT(E2144,4))&gt;=32768,HEX2DEC(LEFT(E2144,4))-65536,HEX2DEC(LEFT(E2144,4)))/Codes!$N$2</f>
        <v>3.2</v>
      </c>
      <c r="Q2144" s="1">
        <f>IF(HEX2DEC(RIGHT(E2144,4))&gt;=32768,HEX2DEC(RIGHT(E2144,4))-65536,HEX2DEC(RIGHT(E2144,4)))/Codes!$N$2</f>
        <v>0</v>
      </c>
      <c r="R2144" s="1">
        <f>IF(HEX2DEC(LEFT(F2144,4))&gt;=32768,HEX2DEC(LEFT(F2144,4))-65536,HEX2DEC(LEFT(F2144,4)))/Codes!$N$2</f>
        <v>0</v>
      </c>
      <c r="S2144" s="1">
        <f>IF(HEX2DEC(RIGHT(F2144,4))&gt;=32768,HEX2DEC(RIGHT(F2144,4))-65536,HEX2DEC(RIGHT(F2144,4)))/Codes!$N$2</f>
        <v>0</v>
      </c>
      <c r="T2144" s="18">
        <f t="shared" si="599"/>
        <v>280</v>
      </c>
      <c r="U2144" s="1">
        <f t="shared" si="600"/>
        <v>70</v>
      </c>
      <c r="V2144" s="1">
        <f t="shared" si="601"/>
        <v>0</v>
      </c>
      <c r="W2144" s="1" t="str">
        <f t="shared" si="602"/>
        <v>100</v>
      </c>
      <c r="X2144" s="1">
        <f t="shared" si="603"/>
        <v>3</v>
      </c>
      <c r="Y2144" s="1">
        <f t="shared" si="604"/>
        <v>30</v>
      </c>
      <c r="Z2144" s="1" t="str">
        <f>VLOOKUP(BIN2DEC(MID(HEX2BIN(MID(H2144,3,2),8),2,5)),Codes!$E$1:$F$18,2)</f>
        <v>Normal</v>
      </c>
      <c r="AA2144" s="6" t="str">
        <f t="shared" si="605"/>
        <v>0</v>
      </c>
      <c r="AB2144" s="1">
        <f t="shared" si="606"/>
        <v>0</v>
      </c>
      <c r="AC2144" s="1" t="str">
        <f>VLOOKUP(BIN2DEC(RIGHT(HEX2BIN(MID(H2144,6,1),4),1)&amp;LEFT(HEX2BIN(MID(H2144,7,1),4),1)),Codes!$K$1:$L$5,2)</f>
        <v>L</v>
      </c>
      <c r="AD2144" s="1" t="str">
        <f>VLOOKUP(BIN2DEC(RIGHT(HEX2BIN(MID(H2144,7,1),4),3)&amp;LEFT(HEX2BIN(MID(H2144,8,1),4),2)),Codes!$H$2:$I$33,2)</f>
        <v>Punch</v>
      </c>
      <c r="AE2144" s="1" t="str">
        <f t="shared" si="607"/>
        <v>1</v>
      </c>
      <c r="AF2144" s="1" t="str">
        <f t="shared" si="608"/>
        <v>1</v>
      </c>
      <c r="AH2144" s="6">
        <f t="shared" si="609"/>
        <v>65</v>
      </c>
    </row>
    <row r="2145" spans="1:34">
      <c r="A2145" s="3" t="s">
        <v>1730</v>
      </c>
      <c r="B2145" s="1" t="s">
        <v>79</v>
      </c>
      <c r="C2145" s="6" t="s">
        <v>1726</v>
      </c>
      <c r="D2145" s="9" t="s">
        <v>1731</v>
      </c>
      <c r="E2145" s="9" t="s">
        <v>162</v>
      </c>
      <c r="F2145" s="9" t="s">
        <v>91</v>
      </c>
      <c r="G2145" s="9" t="s">
        <v>1728</v>
      </c>
      <c r="H2145" s="9" t="s">
        <v>1729</v>
      </c>
      <c r="J2145" s="6" t="str">
        <f t="shared" si="593"/>
        <v>001011</v>
      </c>
      <c r="K2145" s="1">
        <f t="shared" si="594"/>
        <v>1</v>
      </c>
      <c r="L2145" s="6" t="str">
        <f t="shared" si="595"/>
        <v>00000</v>
      </c>
      <c r="M2145" s="1">
        <f t="shared" si="596"/>
        <v>32</v>
      </c>
      <c r="N2145" s="6" t="str">
        <f t="shared" si="597"/>
        <v>00</v>
      </c>
      <c r="O2145" s="1">
        <f t="shared" si="598"/>
        <v>15</v>
      </c>
      <c r="P2145" s="1">
        <f>IF(HEX2DEC(LEFT(E2145,4))&gt;=32768,HEX2DEC(LEFT(E2145,4))-65536,HEX2DEC(LEFT(E2145,4)))/Codes!$N$2</f>
        <v>4</v>
      </c>
      <c r="Q2145" s="1">
        <f>IF(HEX2DEC(RIGHT(E2145,4))&gt;=32768,HEX2DEC(RIGHT(E2145,4))-65536,HEX2DEC(RIGHT(E2145,4)))/Codes!$N$2</f>
        <v>3.2</v>
      </c>
      <c r="R2145" s="1">
        <f>IF(HEX2DEC(LEFT(F2145,4))&gt;=32768,HEX2DEC(LEFT(F2145,4))-65536,HEX2DEC(LEFT(F2145,4)))/Codes!$N$2</f>
        <v>0</v>
      </c>
      <c r="S2145" s="1">
        <f>IF(HEX2DEC(RIGHT(F2145,4))&gt;=32768,HEX2DEC(RIGHT(F2145,4))-65536,HEX2DEC(RIGHT(F2145,4)))/Codes!$N$2</f>
        <v>0</v>
      </c>
      <c r="T2145" s="18">
        <f t="shared" si="599"/>
        <v>280</v>
      </c>
      <c r="U2145" s="1">
        <f t="shared" si="600"/>
        <v>70</v>
      </c>
      <c r="V2145" s="1">
        <f t="shared" si="601"/>
        <v>0</v>
      </c>
      <c r="W2145" s="1" t="str">
        <f t="shared" si="602"/>
        <v>100</v>
      </c>
      <c r="X2145" s="1">
        <f t="shared" si="603"/>
        <v>3</v>
      </c>
      <c r="Y2145" s="1">
        <f t="shared" si="604"/>
        <v>30</v>
      </c>
      <c r="Z2145" s="1" t="str">
        <f>VLOOKUP(BIN2DEC(MID(HEX2BIN(MID(H2145,3,2),8),2,5)),Codes!$E$1:$F$18,2)</f>
        <v>Normal</v>
      </c>
      <c r="AA2145" s="6" t="str">
        <f t="shared" si="605"/>
        <v>0</v>
      </c>
      <c r="AB2145" s="1">
        <f t="shared" si="606"/>
        <v>0</v>
      </c>
      <c r="AC2145" s="1" t="str">
        <f>VLOOKUP(BIN2DEC(RIGHT(HEX2BIN(MID(H2145,6,1),4),1)&amp;LEFT(HEX2BIN(MID(H2145,7,1),4),1)),Codes!$K$1:$L$5,2)</f>
        <v>L</v>
      </c>
      <c r="AD2145" s="1" t="str">
        <f>VLOOKUP(BIN2DEC(RIGHT(HEX2BIN(MID(H2145,7,1),4),3)&amp;LEFT(HEX2BIN(MID(H2145,8,1),4),2)),Codes!$H$2:$I$33,2)</f>
        <v>Punch</v>
      </c>
      <c r="AE2145" s="1" t="str">
        <f t="shared" si="607"/>
        <v>1</v>
      </c>
      <c r="AF2145" s="1" t="str">
        <f t="shared" si="608"/>
        <v>1</v>
      </c>
      <c r="AH2145" s="6">
        <f t="shared" si="609"/>
        <v>65</v>
      </c>
    </row>
    <row r="2146" spans="1:34">
      <c r="A2146" s="3" t="s">
        <v>1732</v>
      </c>
      <c r="B2146" s="1" t="s">
        <v>79</v>
      </c>
      <c r="C2146" s="6" t="s">
        <v>158</v>
      </c>
      <c r="D2146" s="9" t="s">
        <v>1733</v>
      </c>
      <c r="E2146" s="9" t="s">
        <v>1734</v>
      </c>
      <c r="F2146" s="9" t="s">
        <v>91</v>
      </c>
      <c r="G2146" s="9" t="s">
        <v>139</v>
      </c>
      <c r="H2146" s="9" t="s">
        <v>1735</v>
      </c>
      <c r="J2146" s="6" t="str">
        <f t="shared" si="593"/>
        <v>001011</v>
      </c>
      <c r="K2146" s="1">
        <f t="shared" si="594"/>
        <v>0</v>
      </c>
      <c r="L2146" s="6" t="str">
        <f t="shared" si="595"/>
        <v>00000</v>
      </c>
      <c r="M2146" s="1">
        <f t="shared" si="596"/>
        <v>55</v>
      </c>
      <c r="N2146" s="6" t="str">
        <f t="shared" si="597"/>
        <v>00</v>
      </c>
      <c r="O2146" s="1">
        <f t="shared" si="598"/>
        <v>11</v>
      </c>
      <c r="P2146" s="1">
        <f>IF(HEX2DEC(LEFT(E2146,4))&gt;=32768,HEX2DEC(LEFT(E2146,4))-65536,HEX2DEC(LEFT(E2146,4)))/Codes!$N$2</f>
        <v>3.6</v>
      </c>
      <c r="Q2146" s="1">
        <f>IF(HEX2DEC(RIGHT(E2146,4))&gt;=32768,HEX2DEC(RIGHT(E2146,4))-65536,HEX2DEC(RIGHT(E2146,4)))/Codes!$N$2</f>
        <v>1.6</v>
      </c>
      <c r="R2146" s="1">
        <f>IF(HEX2DEC(LEFT(F2146,4))&gt;=32768,HEX2DEC(LEFT(F2146,4))-65536,HEX2DEC(LEFT(F2146,4)))/Codes!$N$2</f>
        <v>0</v>
      </c>
      <c r="S2146" s="1">
        <f>IF(HEX2DEC(RIGHT(F2146,4))&gt;=32768,HEX2DEC(RIGHT(F2146,4))-65536,HEX2DEC(RIGHT(F2146,4)))/Codes!$N$2</f>
        <v>0</v>
      </c>
      <c r="T2146" s="18">
        <f t="shared" si="599"/>
        <v>361</v>
      </c>
      <c r="U2146" s="1">
        <f t="shared" si="600"/>
        <v>100</v>
      </c>
      <c r="V2146" s="1">
        <f t="shared" si="601"/>
        <v>0</v>
      </c>
      <c r="W2146" s="1" t="str">
        <f t="shared" si="602"/>
        <v>100</v>
      </c>
      <c r="X2146" s="1">
        <f t="shared" si="603"/>
        <v>3</v>
      </c>
      <c r="Y2146" s="1">
        <f t="shared" si="604"/>
        <v>10</v>
      </c>
      <c r="Z2146" s="1" t="str">
        <f>VLOOKUP(BIN2DEC(MID(HEX2BIN(MID(H2146,3,2),8),2,5)),Codes!$E$1:$F$18,2)</f>
        <v>Normal</v>
      </c>
      <c r="AA2146" s="6" t="str">
        <f t="shared" si="605"/>
        <v>0</v>
      </c>
      <c r="AB2146" s="1">
        <f t="shared" si="606"/>
        <v>0</v>
      </c>
      <c r="AC2146" s="1" t="str">
        <f>VLOOKUP(BIN2DEC(RIGHT(HEX2BIN(MID(H2146,6,1),4),1)&amp;LEFT(HEX2BIN(MID(H2146,7,1),4),1)),Codes!$K$1:$L$5,2)</f>
        <v>L</v>
      </c>
      <c r="AD2146" s="1" t="str">
        <f>VLOOKUP(BIN2DEC(RIGHT(HEX2BIN(MID(H2146,7,1),4),3)&amp;LEFT(HEX2BIN(MID(H2146,8,1),4),2)),Codes!$H$2:$I$33,2)</f>
        <v>Kick</v>
      </c>
      <c r="AE2146" s="1" t="str">
        <f t="shared" si="607"/>
        <v>1</v>
      </c>
      <c r="AF2146" s="1" t="str">
        <f t="shared" si="608"/>
        <v>1</v>
      </c>
      <c r="AH2146" s="6">
        <f t="shared" si="609"/>
        <v>66</v>
      </c>
    </row>
    <row r="2147" spans="1:34">
      <c r="A2147" s="3" t="s">
        <v>1736</v>
      </c>
      <c r="B2147" s="1" t="s">
        <v>79</v>
      </c>
      <c r="C2147" s="6" t="s">
        <v>158</v>
      </c>
      <c r="D2147" s="9" t="s">
        <v>1737</v>
      </c>
      <c r="E2147" s="9" t="s">
        <v>1301</v>
      </c>
      <c r="F2147" s="9" t="s">
        <v>91</v>
      </c>
      <c r="G2147" s="9" t="s">
        <v>139</v>
      </c>
      <c r="H2147" s="9" t="s">
        <v>1735</v>
      </c>
      <c r="J2147" s="6" t="str">
        <f t="shared" si="593"/>
        <v>001011</v>
      </c>
      <c r="K2147" s="1">
        <f t="shared" si="594"/>
        <v>1</v>
      </c>
      <c r="L2147" s="6" t="str">
        <f t="shared" si="595"/>
        <v>00000</v>
      </c>
      <c r="M2147" s="1">
        <f t="shared" si="596"/>
        <v>54</v>
      </c>
      <c r="N2147" s="6" t="str">
        <f t="shared" si="597"/>
        <v>00</v>
      </c>
      <c r="O2147" s="1">
        <f t="shared" si="598"/>
        <v>11</v>
      </c>
      <c r="P2147" s="1">
        <f>IF(HEX2DEC(LEFT(E2147,4))&gt;=32768,HEX2DEC(LEFT(E2147,4))-65536,HEX2DEC(LEFT(E2147,4)))/Codes!$N$2</f>
        <v>4.8</v>
      </c>
      <c r="Q2147" s="1">
        <f>IF(HEX2DEC(RIGHT(E2147,4))&gt;=32768,HEX2DEC(RIGHT(E2147,4))-65536,HEX2DEC(RIGHT(E2147,4)))/Codes!$N$2</f>
        <v>1.6</v>
      </c>
      <c r="R2147" s="1">
        <f>IF(HEX2DEC(LEFT(F2147,4))&gt;=32768,HEX2DEC(LEFT(F2147,4))-65536,HEX2DEC(LEFT(F2147,4)))/Codes!$N$2</f>
        <v>0</v>
      </c>
      <c r="S2147" s="1">
        <f>IF(HEX2DEC(RIGHT(F2147,4))&gt;=32768,HEX2DEC(RIGHT(F2147,4))-65536,HEX2DEC(RIGHT(F2147,4)))/Codes!$N$2</f>
        <v>0</v>
      </c>
      <c r="T2147" s="18">
        <f t="shared" si="599"/>
        <v>361</v>
      </c>
      <c r="U2147" s="1">
        <f t="shared" si="600"/>
        <v>100</v>
      </c>
      <c r="V2147" s="1">
        <f t="shared" si="601"/>
        <v>0</v>
      </c>
      <c r="W2147" s="1" t="str">
        <f t="shared" si="602"/>
        <v>100</v>
      </c>
      <c r="X2147" s="1">
        <f t="shared" si="603"/>
        <v>3</v>
      </c>
      <c r="Y2147" s="1">
        <f t="shared" si="604"/>
        <v>10</v>
      </c>
      <c r="Z2147" s="1" t="str">
        <f>VLOOKUP(BIN2DEC(MID(HEX2BIN(MID(H2147,3,2),8),2,5)),Codes!$E$1:$F$18,2)</f>
        <v>Normal</v>
      </c>
      <c r="AA2147" s="6" t="str">
        <f t="shared" si="605"/>
        <v>0</v>
      </c>
      <c r="AB2147" s="1">
        <f t="shared" si="606"/>
        <v>0</v>
      </c>
      <c r="AC2147" s="1" t="str">
        <f>VLOOKUP(BIN2DEC(RIGHT(HEX2BIN(MID(H2147,6,1),4),1)&amp;LEFT(HEX2BIN(MID(H2147,7,1),4),1)),Codes!$K$1:$L$5,2)</f>
        <v>L</v>
      </c>
      <c r="AD2147" s="1" t="str">
        <f>VLOOKUP(BIN2DEC(RIGHT(HEX2BIN(MID(H2147,7,1),4),3)&amp;LEFT(HEX2BIN(MID(H2147,8,1),4),2)),Codes!$H$2:$I$33,2)</f>
        <v>Kick</v>
      </c>
      <c r="AE2147" s="1" t="str">
        <f t="shared" si="607"/>
        <v>1</v>
      </c>
      <c r="AF2147" s="1" t="str">
        <f t="shared" si="608"/>
        <v>1</v>
      </c>
      <c r="AH2147" s="6">
        <f t="shared" si="609"/>
        <v>66</v>
      </c>
    </row>
    <row r="2148" spans="1:34">
      <c r="A2148" s="3" t="s">
        <v>1738</v>
      </c>
      <c r="B2148" s="1" t="s">
        <v>79</v>
      </c>
      <c r="C2148" s="6" t="s">
        <v>159</v>
      </c>
      <c r="D2148" s="9" t="s">
        <v>1641</v>
      </c>
      <c r="E2148" s="9" t="s">
        <v>430</v>
      </c>
      <c r="F2148" s="9" t="s">
        <v>91</v>
      </c>
      <c r="G2148" s="9" t="s">
        <v>139</v>
      </c>
      <c r="H2148" s="9" t="s">
        <v>1739</v>
      </c>
      <c r="J2148" s="6" t="str">
        <f t="shared" si="593"/>
        <v>001011</v>
      </c>
      <c r="K2148" s="1">
        <f t="shared" si="594"/>
        <v>0</v>
      </c>
      <c r="L2148" s="6" t="str">
        <f t="shared" si="595"/>
        <v>00000</v>
      </c>
      <c r="M2148" s="1">
        <f t="shared" si="596"/>
        <v>55</v>
      </c>
      <c r="N2148" s="6" t="str">
        <f t="shared" si="597"/>
        <v>00</v>
      </c>
      <c r="O2148" s="1">
        <f t="shared" si="598"/>
        <v>9</v>
      </c>
      <c r="P2148" s="1">
        <f>IF(HEX2DEC(LEFT(E2148,4))&gt;=32768,HEX2DEC(LEFT(E2148,4))-65536,HEX2DEC(LEFT(E2148,4)))/Codes!$N$2</f>
        <v>3.6</v>
      </c>
      <c r="Q2148" s="1">
        <f>IF(HEX2DEC(RIGHT(E2148,4))&gt;=32768,HEX2DEC(RIGHT(E2148,4))-65536,HEX2DEC(RIGHT(E2148,4)))/Codes!$N$2</f>
        <v>3.2</v>
      </c>
      <c r="R2148" s="1">
        <f>IF(HEX2DEC(LEFT(F2148,4))&gt;=32768,HEX2DEC(LEFT(F2148,4))-65536,HEX2DEC(LEFT(F2148,4)))/Codes!$N$2</f>
        <v>0</v>
      </c>
      <c r="S2148" s="1">
        <f>IF(HEX2DEC(RIGHT(F2148,4))&gt;=32768,HEX2DEC(RIGHT(F2148,4))-65536,HEX2DEC(RIGHT(F2148,4)))/Codes!$N$2</f>
        <v>0</v>
      </c>
      <c r="T2148" s="18">
        <f t="shared" si="599"/>
        <v>361</v>
      </c>
      <c r="U2148" s="1">
        <f t="shared" si="600"/>
        <v>100</v>
      </c>
      <c r="V2148" s="1">
        <f t="shared" si="601"/>
        <v>0</v>
      </c>
      <c r="W2148" s="1" t="str">
        <f t="shared" si="602"/>
        <v>100</v>
      </c>
      <c r="X2148" s="1">
        <f t="shared" si="603"/>
        <v>3</v>
      </c>
      <c r="Y2148" s="1">
        <f t="shared" si="604"/>
        <v>7</v>
      </c>
      <c r="Z2148" s="1" t="str">
        <f>VLOOKUP(BIN2DEC(MID(HEX2BIN(MID(H2148,3,2),8),2,5)),Codes!$E$1:$F$18,2)</f>
        <v>Normal</v>
      </c>
      <c r="AA2148" s="6" t="str">
        <f t="shared" si="605"/>
        <v>0</v>
      </c>
      <c r="AB2148" s="1">
        <f t="shared" si="606"/>
        <v>0</v>
      </c>
      <c r="AC2148" s="1" t="str">
        <f>VLOOKUP(BIN2DEC(RIGHT(HEX2BIN(MID(H2148,6,1),4),1)&amp;LEFT(HEX2BIN(MID(H2148,7,1),4),1)),Codes!$K$1:$L$5,2)</f>
        <v>M</v>
      </c>
      <c r="AD2148" s="1" t="str">
        <f>VLOOKUP(BIN2DEC(RIGHT(HEX2BIN(MID(H2148,7,1),4),3)&amp;LEFT(HEX2BIN(MID(H2148,8,1),4),2)),Codes!$H$2:$I$33,2)</f>
        <v>Kick</v>
      </c>
      <c r="AE2148" s="1" t="str">
        <f t="shared" si="607"/>
        <v>1</v>
      </c>
      <c r="AF2148" s="1" t="str">
        <f t="shared" si="608"/>
        <v>1</v>
      </c>
      <c r="AH2148" s="6">
        <f t="shared" si="609"/>
        <v>34</v>
      </c>
    </row>
    <row r="2149" spans="1:34">
      <c r="A2149" s="3" t="s">
        <v>1740</v>
      </c>
      <c r="B2149" s="1" t="s">
        <v>79</v>
      </c>
      <c r="C2149" s="6" t="s">
        <v>159</v>
      </c>
      <c r="D2149" s="9" t="s">
        <v>1643</v>
      </c>
      <c r="E2149" s="9" t="s">
        <v>1301</v>
      </c>
      <c r="F2149" s="9" t="s">
        <v>91</v>
      </c>
      <c r="G2149" s="9" t="s">
        <v>139</v>
      </c>
      <c r="H2149" s="9" t="s">
        <v>1739</v>
      </c>
      <c r="J2149" s="6" t="str">
        <f t="shared" si="593"/>
        <v>001011</v>
      </c>
      <c r="K2149" s="1">
        <f t="shared" si="594"/>
        <v>1</v>
      </c>
      <c r="L2149" s="6" t="str">
        <f t="shared" si="595"/>
        <v>00000</v>
      </c>
      <c r="M2149" s="1">
        <f t="shared" si="596"/>
        <v>54</v>
      </c>
      <c r="N2149" s="6" t="str">
        <f t="shared" si="597"/>
        <v>00</v>
      </c>
      <c r="O2149" s="1">
        <f t="shared" si="598"/>
        <v>9</v>
      </c>
      <c r="P2149" s="1">
        <f>IF(HEX2DEC(LEFT(E2149,4))&gt;=32768,HEX2DEC(LEFT(E2149,4))-65536,HEX2DEC(LEFT(E2149,4)))/Codes!$N$2</f>
        <v>4.8</v>
      </c>
      <c r="Q2149" s="1">
        <f>IF(HEX2DEC(RIGHT(E2149,4))&gt;=32768,HEX2DEC(RIGHT(E2149,4))-65536,HEX2DEC(RIGHT(E2149,4)))/Codes!$N$2</f>
        <v>1.6</v>
      </c>
      <c r="R2149" s="1">
        <f>IF(HEX2DEC(LEFT(F2149,4))&gt;=32768,HEX2DEC(LEFT(F2149,4))-65536,HEX2DEC(LEFT(F2149,4)))/Codes!$N$2</f>
        <v>0</v>
      </c>
      <c r="S2149" s="1">
        <f>IF(HEX2DEC(RIGHT(F2149,4))&gt;=32768,HEX2DEC(RIGHT(F2149,4))-65536,HEX2DEC(RIGHT(F2149,4)))/Codes!$N$2</f>
        <v>0</v>
      </c>
      <c r="T2149" s="18">
        <f t="shared" si="599"/>
        <v>361</v>
      </c>
      <c r="U2149" s="1">
        <f t="shared" si="600"/>
        <v>100</v>
      </c>
      <c r="V2149" s="1">
        <f t="shared" si="601"/>
        <v>0</v>
      </c>
      <c r="W2149" s="1" t="str">
        <f t="shared" si="602"/>
        <v>100</v>
      </c>
      <c r="X2149" s="1">
        <f t="shared" si="603"/>
        <v>3</v>
      </c>
      <c r="Y2149" s="1">
        <f t="shared" si="604"/>
        <v>7</v>
      </c>
      <c r="Z2149" s="1" t="str">
        <f>VLOOKUP(BIN2DEC(MID(HEX2BIN(MID(H2149,3,2),8),2,5)),Codes!$E$1:$F$18,2)</f>
        <v>Normal</v>
      </c>
      <c r="AA2149" s="6" t="str">
        <f t="shared" si="605"/>
        <v>0</v>
      </c>
      <c r="AB2149" s="1">
        <f t="shared" si="606"/>
        <v>0</v>
      </c>
      <c r="AC2149" s="1" t="str">
        <f>VLOOKUP(BIN2DEC(RIGHT(HEX2BIN(MID(H2149,6,1),4),1)&amp;LEFT(HEX2BIN(MID(H2149,7,1),4),1)),Codes!$K$1:$L$5,2)</f>
        <v>M</v>
      </c>
      <c r="AD2149" s="1" t="str">
        <f>VLOOKUP(BIN2DEC(RIGHT(HEX2BIN(MID(H2149,7,1),4),3)&amp;LEFT(HEX2BIN(MID(H2149,8,1),4),2)),Codes!$H$2:$I$33,2)</f>
        <v>Kick</v>
      </c>
      <c r="AE2149" s="1" t="str">
        <f t="shared" si="607"/>
        <v>1</v>
      </c>
      <c r="AF2149" s="1" t="str">
        <f t="shared" si="608"/>
        <v>1</v>
      </c>
      <c r="AH2149" s="6">
        <f t="shared" si="609"/>
        <v>34</v>
      </c>
    </row>
    <row r="2150" spans="1:34">
      <c r="A2150" s="3" t="s">
        <v>1741</v>
      </c>
      <c r="B2150" s="1" t="s">
        <v>79</v>
      </c>
      <c r="C2150" s="6" t="s">
        <v>1305</v>
      </c>
      <c r="D2150" s="9" t="s">
        <v>1742</v>
      </c>
      <c r="E2150" s="9" t="s">
        <v>1743</v>
      </c>
      <c r="F2150" s="9" t="s">
        <v>91</v>
      </c>
      <c r="G2150" s="9" t="s">
        <v>1744</v>
      </c>
      <c r="H2150" s="9" t="s">
        <v>188</v>
      </c>
      <c r="J2150" s="6" t="str">
        <f t="shared" si="593"/>
        <v>001011</v>
      </c>
      <c r="K2150" s="1">
        <f t="shared" si="594"/>
        <v>0</v>
      </c>
      <c r="L2150" s="6" t="str">
        <f t="shared" si="595"/>
        <v>00000</v>
      </c>
      <c r="M2150" s="1">
        <f t="shared" si="596"/>
        <v>54</v>
      </c>
      <c r="N2150" s="6" t="str">
        <f t="shared" si="597"/>
        <v>00</v>
      </c>
      <c r="O2150" s="1">
        <f t="shared" si="598"/>
        <v>11</v>
      </c>
      <c r="P2150" s="1">
        <f>IF(HEX2DEC(LEFT(E2150,4))&gt;=32768,HEX2DEC(LEFT(E2150,4))-65536,HEX2DEC(LEFT(E2150,4)))/Codes!$N$2</f>
        <v>3.6</v>
      </c>
      <c r="Q2150" s="1">
        <f>IF(HEX2DEC(RIGHT(E2150,4))&gt;=32768,HEX2DEC(RIGHT(E2150,4))-65536,HEX2DEC(RIGHT(E2150,4)))/Codes!$N$2</f>
        <v>1.2</v>
      </c>
      <c r="R2150" s="1">
        <f>IF(HEX2DEC(LEFT(F2150,4))&gt;=32768,HEX2DEC(LEFT(F2150,4))-65536,HEX2DEC(LEFT(F2150,4)))/Codes!$N$2</f>
        <v>0</v>
      </c>
      <c r="S2150" s="1">
        <f>IF(HEX2DEC(RIGHT(F2150,4))&gt;=32768,HEX2DEC(RIGHT(F2150,4))-65536,HEX2DEC(RIGHT(F2150,4)))/Codes!$N$2</f>
        <v>0</v>
      </c>
      <c r="T2150" s="18">
        <f t="shared" si="599"/>
        <v>55</v>
      </c>
      <c r="U2150" s="1">
        <f t="shared" si="600"/>
        <v>100</v>
      </c>
      <c r="V2150" s="1">
        <f t="shared" si="601"/>
        <v>0</v>
      </c>
      <c r="W2150" s="1" t="str">
        <f t="shared" si="602"/>
        <v>100</v>
      </c>
      <c r="X2150" s="1">
        <f t="shared" si="603"/>
        <v>3</v>
      </c>
      <c r="Y2150" s="1">
        <f t="shared" si="604"/>
        <v>0</v>
      </c>
      <c r="Z2150" s="1" t="str">
        <f>VLOOKUP(BIN2DEC(MID(HEX2BIN(MID(H2150,3,2),8),2,5)),Codes!$E$1:$F$18,2)</f>
        <v>Normal</v>
      </c>
      <c r="AA2150" s="6" t="str">
        <f t="shared" si="605"/>
        <v>0</v>
      </c>
      <c r="AB2150" s="1">
        <f t="shared" si="606"/>
        <v>0</v>
      </c>
      <c r="AC2150" s="1" t="str">
        <f>VLOOKUP(BIN2DEC(RIGHT(HEX2BIN(MID(H2150,6,1),4),1)&amp;LEFT(HEX2BIN(MID(H2150,7,1),4),1)),Codes!$K$1:$L$5,2)</f>
        <v>M</v>
      </c>
      <c r="AD2150" s="1" t="str">
        <f>VLOOKUP(BIN2DEC(RIGHT(HEX2BIN(MID(H2150,7,1),4),3)&amp;LEFT(HEX2BIN(MID(H2150,8,1),4),2)),Codes!$H$2:$I$33,2)</f>
        <v>Kick</v>
      </c>
      <c r="AE2150" s="1" t="str">
        <f t="shared" si="607"/>
        <v>1</v>
      </c>
      <c r="AF2150" s="1" t="str">
        <f t="shared" si="608"/>
        <v>1</v>
      </c>
      <c r="AH2150" s="6">
        <f t="shared" si="609"/>
        <v>34</v>
      </c>
    </row>
    <row r="2151" spans="1:34">
      <c r="A2151" s="3" t="s">
        <v>1745</v>
      </c>
      <c r="B2151" s="1" t="s">
        <v>79</v>
      </c>
      <c r="C2151" s="6" t="s">
        <v>1305</v>
      </c>
      <c r="D2151" s="9" t="s">
        <v>1746</v>
      </c>
      <c r="E2151" s="9" t="s">
        <v>143</v>
      </c>
      <c r="F2151" s="9" t="s">
        <v>91</v>
      </c>
      <c r="G2151" s="9" t="s">
        <v>1744</v>
      </c>
      <c r="H2151" s="9" t="s">
        <v>188</v>
      </c>
      <c r="J2151" s="6" t="str">
        <f t="shared" si="593"/>
        <v>001011</v>
      </c>
      <c r="K2151" s="1">
        <f t="shared" si="594"/>
        <v>1</v>
      </c>
      <c r="L2151" s="6" t="str">
        <f t="shared" si="595"/>
        <v>00000</v>
      </c>
      <c r="M2151" s="1">
        <f t="shared" si="596"/>
        <v>55</v>
      </c>
      <c r="N2151" s="6" t="str">
        <f t="shared" si="597"/>
        <v>00</v>
      </c>
      <c r="O2151" s="1">
        <f t="shared" si="598"/>
        <v>11</v>
      </c>
      <c r="P2151" s="1">
        <f>IF(HEX2DEC(LEFT(E2151,4))&gt;=32768,HEX2DEC(LEFT(E2151,4))-65536,HEX2DEC(LEFT(E2151,4)))/Codes!$N$2</f>
        <v>4.8</v>
      </c>
      <c r="Q2151" s="1">
        <f>IF(HEX2DEC(RIGHT(E2151,4))&gt;=32768,HEX2DEC(RIGHT(E2151,4))-65536,HEX2DEC(RIGHT(E2151,4)))/Codes!$N$2</f>
        <v>3.2</v>
      </c>
      <c r="R2151" s="1">
        <f>IF(HEX2DEC(LEFT(F2151,4))&gt;=32768,HEX2DEC(LEFT(F2151,4))-65536,HEX2DEC(LEFT(F2151,4)))/Codes!$N$2</f>
        <v>0</v>
      </c>
      <c r="S2151" s="1">
        <f>IF(HEX2DEC(RIGHT(F2151,4))&gt;=32768,HEX2DEC(RIGHT(F2151,4))-65536,HEX2DEC(RIGHT(F2151,4)))/Codes!$N$2</f>
        <v>0</v>
      </c>
      <c r="T2151" s="18">
        <f t="shared" si="599"/>
        <v>55</v>
      </c>
      <c r="U2151" s="1">
        <f t="shared" si="600"/>
        <v>100</v>
      </c>
      <c r="V2151" s="1">
        <f t="shared" si="601"/>
        <v>0</v>
      </c>
      <c r="W2151" s="1" t="str">
        <f t="shared" si="602"/>
        <v>100</v>
      </c>
      <c r="X2151" s="1">
        <f t="shared" si="603"/>
        <v>3</v>
      </c>
      <c r="Y2151" s="1">
        <f t="shared" si="604"/>
        <v>0</v>
      </c>
      <c r="Z2151" s="1" t="str">
        <f>VLOOKUP(BIN2DEC(MID(HEX2BIN(MID(H2151,3,2),8),2,5)),Codes!$E$1:$F$18,2)</f>
        <v>Normal</v>
      </c>
      <c r="AA2151" s="6" t="str">
        <f t="shared" si="605"/>
        <v>0</v>
      </c>
      <c r="AB2151" s="1">
        <f t="shared" si="606"/>
        <v>0</v>
      </c>
      <c r="AC2151" s="1" t="str">
        <f>VLOOKUP(BIN2DEC(RIGHT(HEX2BIN(MID(H2151,6,1),4),1)&amp;LEFT(HEX2BIN(MID(H2151,7,1),4),1)),Codes!$K$1:$L$5,2)</f>
        <v>M</v>
      </c>
      <c r="AD2151" s="1" t="str">
        <f>VLOOKUP(BIN2DEC(RIGHT(HEX2BIN(MID(H2151,7,1),4),3)&amp;LEFT(HEX2BIN(MID(H2151,8,1),4),2)),Codes!$H$2:$I$33,2)</f>
        <v>Kick</v>
      </c>
      <c r="AE2151" s="1" t="str">
        <f t="shared" si="607"/>
        <v>1</v>
      </c>
      <c r="AF2151" s="1" t="str">
        <f t="shared" si="608"/>
        <v>1</v>
      </c>
      <c r="AH2151" s="6">
        <f t="shared" si="609"/>
        <v>34</v>
      </c>
    </row>
    <row r="2152" spans="1:34">
      <c r="A2152" s="3" t="s">
        <v>1747</v>
      </c>
      <c r="B2152" s="1" t="s">
        <v>79</v>
      </c>
      <c r="C2152" s="6" t="s">
        <v>1748</v>
      </c>
      <c r="D2152" s="9" t="s">
        <v>1749</v>
      </c>
      <c r="E2152" s="9" t="s">
        <v>1750</v>
      </c>
      <c r="F2152" s="9" t="s">
        <v>91</v>
      </c>
      <c r="G2152" s="9" t="s">
        <v>1751</v>
      </c>
      <c r="H2152" s="9" t="s">
        <v>502</v>
      </c>
      <c r="J2152" s="6" t="str">
        <f t="shared" si="593"/>
        <v>001011</v>
      </c>
      <c r="K2152" s="1">
        <f t="shared" si="594"/>
        <v>0</v>
      </c>
      <c r="L2152" s="6" t="str">
        <f t="shared" si="595"/>
        <v>00000</v>
      </c>
      <c r="M2152" s="1">
        <f t="shared" si="596"/>
        <v>55</v>
      </c>
      <c r="N2152" s="6" t="str">
        <f t="shared" si="597"/>
        <v>00</v>
      </c>
      <c r="O2152" s="1">
        <f t="shared" si="598"/>
        <v>2</v>
      </c>
      <c r="P2152" s="1">
        <f>IF(HEX2DEC(LEFT(E2152,4))&gt;=32768,HEX2DEC(LEFT(E2152,4))-65536,HEX2DEC(LEFT(E2152,4)))/Codes!$N$2</f>
        <v>6</v>
      </c>
      <c r="Q2152" s="1">
        <f>IF(HEX2DEC(RIGHT(E2152,4))&gt;=32768,HEX2DEC(RIGHT(E2152,4))-65536,HEX2DEC(RIGHT(E2152,4)))/Codes!$N$2</f>
        <v>4</v>
      </c>
      <c r="R2152" s="1">
        <f>IF(HEX2DEC(LEFT(F2152,4))&gt;=32768,HEX2DEC(LEFT(F2152,4))-65536,HEX2DEC(LEFT(F2152,4)))/Codes!$N$2</f>
        <v>0</v>
      </c>
      <c r="S2152" s="1">
        <f>IF(HEX2DEC(RIGHT(F2152,4))&gt;=32768,HEX2DEC(RIGHT(F2152,4))-65536,HEX2DEC(RIGHT(F2152,4)))/Codes!$N$2</f>
        <v>0</v>
      </c>
      <c r="T2152" s="18">
        <f t="shared" si="599"/>
        <v>94</v>
      </c>
      <c r="U2152" s="1">
        <f t="shared" si="600"/>
        <v>100</v>
      </c>
      <c r="V2152" s="1">
        <f t="shared" si="601"/>
        <v>134</v>
      </c>
      <c r="W2152" s="1" t="str">
        <f t="shared" si="602"/>
        <v>100</v>
      </c>
      <c r="X2152" s="1">
        <f t="shared" si="603"/>
        <v>3</v>
      </c>
      <c r="Y2152" s="1">
        <f t="shared" si="604"/>
        <v>0</v>
      </c>
      <c r="Z2152" s="1" t="str">
        <f>VLOOKUP(BIN2DEC(MID(HEX2BIN(MID(H2152,3,2),8),2,5)),Codes!$E$1:$F$18,2)</f>
        <v>Normal</v>
      </c>
      <c r="AA2152" s="6" t="str">
        <f t="shared" si="605"/>
        <v>0</v>
      </c>
      <c r="AB2152" s="1">
        <f t="shared" si="606"/>
        <v>0</v>
      </c>
      <c r="AC2152" s="1" t="str">
        <f>VLOOKUP(BIN2DEC(RIGHT(HEX2BIN(MID(H2152,6,1),4),1)&amp;LEFT(HEX2BIN(MID(H2152,7,1),4),1)),Codes!$K$1:$L$5,2)</f>
        <v>S</v>
      </c>
      <c r="AD2152" s="1" t="str">
        <f>VLOOKUP(BIN2DEC(RIGHT(HEX2BIN(MID(H2152,7,1),4),3)&amp;LEFT(HEX2BIN(MID(H2152,8,1),4),2)),Codes!$H$2:$I$33,2)</f>
        <v>Kick</v>
      </c>
      <c r="AE2152" s="1" t="str">
        <f t="shared" si="607"/>
        <v>1</v>
      </c>
      <c r="AF2152" s="1" t="str">
        <f t="shared" si="608"/>
        <v>1</v>
      </c>
      <c r="AH2152" s="6">
        <f t="shared" si="609"/>
        <v>2</v>
      </c>
    </row>
    <row r="2153" spans="1:34">
      <c r="A2153" s="3" t="s">
        <v>1752</v>
      </c>
      <c r="B2153" s="1" t="s">
        <v>79</v>
      </c>
      <c r="C2153" s="6" t="s">
        <v>1748</v>
      </c>
      <c r="D2153" s="9" t="s">
        <v>1753</v>
      </c>
      <c r="E2153" s="9" t="s">
        <v>1754</v>
      </c>
      <c r="F2153" s="9" t="s">
        <v>91</v>
      </c>
      <c r="G2153" s="9" t="s">
        <v>1751</v>
      </c>
      <c r="H2153" s="9" t="s">
        <v>502</v>
      </c>
      <c r="J2153" s="6" t="str">
        <f t="shared" si="593"/>
        <v>001011</v>
      </c>
      <c r="K2153" s="1">
        <f t="shared" si="594"/>
        <v>1</v>
      </c>
      <c r="L2153" s="6" t="str">
        <f t="shared" si="595"/>
        <v>00000</v>
      </c>
      <c r="M2153" s="1">
        <f t="shared" si="596"/>
        <v>54</v>
      </c>
      <c r="N2153" s="6" t="str">
        <f t="shared" si="597"/>
        <v>00</v>
      </c>
      <c r="O2153" s="1">
        <f t="shared" si="598"/>
        <v>2</v>
      </c>
      <c r="P2153" s="1">
        <f>IF(HEX2DEC(LEFT(E2153,4))&gt;=32768,HEX2DEC(LEFT(E2153,4))-65536,HEX2DEC(LEFT(E2153,4)))/Codes!$N$2</f>
        <v>6</v>
      </c>
      <c r="Q2153" s="1">
        <f>IF(HEX2DEC(RIGHT(E2153,4))&gt;=32768,HEX2DEC(RIGHT(E2153,4))-65536,HEX2DEC(RIGHT(E2153,4)))/Codes!$N$2</f>
        <v>1.6</v>
      </c>
      <c r="R2153" s="1">
        <f>IF(HEX2DEC(LEFT(F2153,4))&gt;=32768,HEX2DEC(LEFT(F2153,4))-65536,HEX2DEC(LEFT(F2153,4)))/Codes!$N$2</f>
        <v>0</v>
      </c>
      <c r="S2153" s="1">
        <f>IF(HEX2DEC(RIGHT(F2153,4))&gt;=32768,HEX2DEC(RIGHT(F2153,4))-65536,HEX2DEC(RIGHT(F2153,4)))/Codes!$N$2</f>
        <v>0</v>
      </c>
      <c r="T2153" s="18">
        <f t="shared" si="599"/>
        <v>94</v>
      </c>
      <c r="U2153" s="1">
        <f t="shared" si="600"/>
        <v>100</v>
      </c>
      <c r="V2153" s="1">
        <f t="shared" si="601"/>
        <v>134</v>
      </c>
      <c r="W2153" s="1" t="str">
        <f t="shared" si="602"/>
        <v>100</v>
      </c>
      <c r="X2153" s="1">
        <f t="shared" si="603"/>
        <v>3</v>
      </c>
      <c r="Y2153" s="1">
        <f t="shared" si="604"/>
        <v>0</v>
      </c>
      <c r="Z2153" s="1" t="str">
        <f>VLOOKUP(BIN2DEC(MID(HEX2BIN(MID(H2153,3,2),8),2,5)),Codes!$E$1:$F$18,2)</f>
        <v>Normal</v>
      </c>
      <c r="AA2153" s="6" t="str">
        <f t="shared" si="605"/>
        <v>0</v>
      </c>
      <c r="AB2153" s="1">
        <f t="shared" si="606"/>
        <v>0</v>
      </c>
      <c r="AC2153" s="1" t="str">
        <f>VLOOKUP(BIN2DEC(RIGHT(HEX2BIN(MID(H2153,6,1),4),1)&amp;LEFT(HEX2BIN(MID(H2153,7,1),4),1)),Codes!$K$1:$L$5,2)</f>
        <v>S</v>
      </c>
      <c r="AD2153" s="1" t="str">
        <f>VLOOKUP(BIN2DEC(RIGHT(HEX2BIN(MID(H2153,7,1),4),3)&amp;LEFT(HEX2BIN(MID(H2153,8,1),4),2)),Codes!$H$2:$I$33,2)</f>
        <v>Kick</v>
      </c>
      <c r="AE2153" s="1" t="str">
        <f t="shared" si="607"/>
        <v>1</v>
      </c>
      <c r="AF2153" s="1" t="str">
        <f t="shared" si="608"/>
        <v>1</v>
      </c>
      <c r="AH2153" s="6">
        <f t="shared" si="609"/>
        <v>2</v>
      </c>
    </row>
    <row r="2154" spans="1:34">
      <c r="A2154" s="3" t="s">
        <v>1755</v>
      </c>
      <c r="B2154" s="1" t="s">
        <v>79</v>
      </c>
      <c r="C2154" s="6" t="s">
        <v>1748</v>
      </c>
      <c r="D2154" s="9" t="s">
        <v>1756</v>
      </c>
      <c r="E2154" s="9" t="s">
        <v>299</v>
      </c>
      <c r="F2154" s="9" t="s">
        <v>91</v>
      </c>
      <c r="G2154" s="9" t="s">
        <v>1751</v>
      </c>
      <c r="H2154" s="9" t="s">
        <v>502</v>
      </c>
      <c r="J2154" s="6" t="str">
        <f t="shared" si="593"/>
        <v>001011</v>
      </c>
      <c r="K2154" s="1">
        <f t="shared" si="594"/>
        <v>2</v>
      </c>
      <c r="L2154" s="6" t="str">
        <f t="shared" si="595"/>
        <v>00000</v>
      </c>
      <c r="M2154" s="1">
        <f t="shared" si="596"/>
        <v>4</v>
      </c>
      <c r="N2154" s="6" t="str">
        <f t="shared" si="597"/>
        <v>00</v>
      </c>
      <c r="O2154" s="1">
        <f t="shared" si="598"/>
        <v>2</v>
      </c>
      <c r="P2154" s="1">
        <f>IF(HEX2DEC(LEFT(E2154,4))&gt;=32768,HEX2DEC(LEFT(E2154,4))-65536,HEX2DEC(LEFT(E2154,4)))/Codes!$N$2</f>
        <v>6</v>
      </c>
      <c r="Q2154" s="1">
        <f>IF(HEX2DEC(RIGHT(E2154,4))&gt;=32768,HEX2DEC(RIGHT(E2154,4))-65536,HEX2DEC(RIGHT(E2154,4)))/Codes!$N$2</f>
        <v>0</v>
      </c>
      <c r="R2154" s="1">
        <f>IF(HEX2DEC(LEFT(F2154,4))&gt;=32768,HEX2DEC(LEFT(F2154,4))-65536,HEX2DEC(LEFT(F2154,4)))/Codes!$N$2</f>
        <v>0</v>
      </c>
      <c r="S2154" s="1">
        <f>IF(HEX2DEC(RIGHT(F2154,4))&gt;=32768,HEX2DEC(RIGHT(F2154,4))-65536,HEX2DEC(RIGHT(F2154,4)))/Codes!$N$2</f>
        <v>0</v>
      </c>
      <c r="T2154" s="18">
        <f t="shared" si="599"/>
        <v>94</v>
      </c>
      <c r="U2154" s="1">
        <f t="shared" si="600"/>
        <v>100</v>
      </c>
      <c r="V2154" s="1">
        <f t="shared" si="601"/>
        <v>134</v>
      </c>
      <c r="W2154" s="1" t="str">
        <f t="shared" si="602"/>
        <v>100</v>
      </c>
      <c r="X2154" s="1">
        <f t="shared" si="603"/>
        <v>3</v>
      </c>
      <c r="Y2154" s="1">
        <f t="shared" si="604"/>
        <v>0</v>
      </c>
      <c r="Z2154" s="1" t="str">
        <f>VLOOKUP(BIN2DEC(MID(HEX2BIN(MID(H2154,3,2),8),2,5)),Codes!$E$1:$F$18,2)</f>
        <v>Normal</v>
      </c>
      <c r="AA2154" s="6" t="str">
        <f t="shared" si="605"/>
        <v>0</v>
      </c>
      <c r="AB2154" s="1">
        <f t="shared" si="606"/>
        <v>0</v>
      </c>
      <c r="AC2154" s="1" t="str">
        <f>VLOOKUP(BIN2DEC(RIGHT(HEX2BIN(MID(H2154,6,1),4),1)&amp;LEFT(HEX2BIN(MID(H2154,7,1),4),1)),Codes!$K$1:$L$5,2)</f>
        <v>S</v>
      </c>
      <c r="AD2154" s="1" t="str">
        <f>VLOOKUP(BIN2DEC(RIGHT(HEX2BIN(MID(H2154,7,1),4),3)&amp;LEFT(HEX2BIN(MID(H2154,8,1),4),2)),Codes!$H$2:$I$33,2)</f>
        <v>Kick</v>
      </c>
      <c r="AE2154" s="1" t="str">
        <f t="shared" si="607"/>
        <v>1</v>
      </c>
      <c r="AF2154" s="1" t="str">
        <f t="shared" si="608"/>
        <v>1</v>
      </c>
      <c r="AH2154" s="6">
        <f t="shared" si="609"/>
        <v>2</v>
      </c>
    </row>
    <row r="2155" spans="1:34">
      <c r="A2155" s="3" t="s">
        <v>1757</v>
      </c>
      <c r="B2155" s="1" t="s">
        <v>79</v>
      </c>
      <c r="C2155" s="6" t="s">
        <v>1869</v>
      </c>
      <c r="D2155" s="9" t="s">
        <v>255</v>
      </c>
      <c r="E2155" s="9" t="s">
        <v>256</v>
      </c>
      <c r="F2155" s="9" t="s">
        <v>1758</v>
      </c>
      <c r="G2155" s="9" t="s">
        <v>1759</v>
      </c>
      <c r="H2155" s="9" t="s">
        <v>1548</v>
      </c>
      <c r="J2155" s="6" t="str">
        <f t="shared" si="593"/>
        <v>001011</v>
      </c>
      <c r="K2155" s="1">
        <f t="shared" si="594"/>
        <v>0</v>
      </c>
      <c r="L2155" s="6" t="str">
        <f t="shared" si="595"/>
        <v>00000</v>
      </c>
      <c r="M2155" s="1">
        <f t="shared" si="596"/>
        <v>0</v>
      </c>
      <c r="N2155" s="6" t="str">
        <f t="shared" si="597"/>
        <v>00</v>
      </c>
      <c r="O2155" s="1">
        <f t="shared" si="598"/>
        <v>2</v>
      </c>
      <c r="P2155" s="1">
        <f>IF(HEX2DEC(LEFT(E2155,4))&gt;=32768,HEX2DEC(LEFT(E2155,4))-65536,HEX2DEC(LEFT(E2155,4)))/Codes!$N$2</f>
        <v>3.6</v>
      </c>
      <c r="Q2155" s="1">
        <f>IF(HEX2DEC(RIGHT(E2155,4))&gt;=32768,HEX2DEC(RIGHT(E2155,4))-65536,HEX2DEC(RIGHT(E2155,4)))/Codes!$N$2</f>
        <v>0</v>
      </c>
      <c r="R2155" s="1">
        <f>IF(HEX2DEC(LEFT(F2155,4))&gt;=32768,HEX2DEC(LEFT(F2155,4))-65536,HEX2DEC(LEFT(F2155,4)))/Codes!$N$2</f>
        <v>3.2</v>
      </c>
      <c r="S2155" s="1">
        <f>IF(HEX2DEC(RIGHT(F2155,4))&gt;=32768,HEX2DEC(RIGHT(F2155,4))-65536,HEX2DEC(RIGHT(F2155,4)))/Codes!$N$2</f>
        <v>4</v>
      </c>
      <c r="T2155" s="18">
        <f t="shared" si="599"/>
        <v>361</v>
      </c>
      <c r="U2155" s="1">
        <f t="shared" si="600"/>
        <v>100</v>
      </c>
      <c r="V2155" s="1">
        <f t="shared" si="601"/>
        <v>156</v>
      </c>
      <c r="W2155" s="1" t="str">
        <f t="shared" si="602"/>
        <v>100</v>
      </c>
      <c r="X2155" s="1">
        <f t="shared" si="603"/>
        <v>3</v>
      </c>
      <c r="Y2155" s="1">
        <f t="shared" si="604"/>
        <v>0</v>
      </c>
      <c r="Z2155" s="1" t="str">
        <f>VLOOKUP(BIN2DEC(MID(HEX2BIN(MID(H2155,3,2),8),2,5)),Codes!$E$1:$F$18,2)</f>
        <v>Normal</v>
      </c>
      <c r="AA2155" s="6" t="str">
        <f t="shared" si="605"/>
        <v>0</v>
      </c>
      <c r="AB2155" s="1">
        <f t="shared" si="606"/>
        <v>0</v>
      </c>
      <c r="AC2155" s="1" t="str">
        <f>VLOOKUP(BIN2DEC(RIGHT(HEX2BIN(MID(H2155,6,1),4),1)&amp;LEFT(HEX2BIN(MID(H2155,7,1),4),1)),Codes!$K$1:$L$5,2)</f>
        <v>L</v>
      </c>
      <c r="AD2155" s="1" t="str">
        <f>VLOOKUP(BIN2DEC(RIGHT(HEX2BIN(MID(H2155,7,1),4),3)&amp;LEFT(HEX2BIN(MID(H2155,8,1),4),2)),Codes!$H$2:$I$33,2)</f>
        <v>Kick</v>
      </c>
      <c r="AE2155" s="1" t="str">
        <f t="shared" si="607"/>
        <v>1</v>
      </c>
      <c r="AF2155" s="1" t="str">
        <f t="shared" si="608"/>
        <v>1</v>
      </c>
      <c r="AH2155" s="6">
        <f t="shared" si="609"/>
        <v>66</v>
      </c>
    </row>
    <row r="2156" spans="1:34">
      <c r="A2156" s="3" t="s">
        <v>1760</v>
      </c>
      <c r="B2156" s="1" t="s">
        <v>79</v>
      </c>
      <c r="C2156" s="6" t="s">
        <v>1869</v>
      </c>
      <c r="D2156" s="9" t="s">
        <v>261</v>
      </c>
      <c r="E2156" s="9" t="s">
        <v>256</v>
      </c>
      <c r="F2156" s="9" t="s">
        <v>1761</v>
      </c>
      <c r="G2156" s="9" t="s">
        <v>1759</v>
      </c>
      <c r="H2156" s="9" t="s">
        <v>1548</v>
      </c>
      <c r="J2156" s="6" t="str">
        <f t="shared" si="593"/>
        <v>001011</v>
      </c>
      <c r="K2156" s="1">
        <f t="shared" si="594"/>
        <v>1</v>
      </c>
      <c r="L2156" s="6" t="str">
        <f t="shared" si="595"/>
        <v>00000</v>
      </c>
      <c r="M2156" s="1">
        <f t="shared" si="596"/>
        <v>0</v>
      </c>
      <c r="N2156" s="6" t="str">
        <f t="shared" si="597"/>
        <v>00</v>
      </c>
      <c r="O2156" s="1">
        <f t="shared" si="598"/>
        <v>2</v>
      </c>
      <c r="P2156" s="1">
        <f>IF(HEX2DEC(LEFT(E2156,4))&gt;=32768,HEX2DEC(LEFT(E2156,4))-65536,HEX2DEC(LEFT(E2156,4)))/Codes!$N$2</f>
        <v>3.6</v>
      </c>
      <c r="Q2156" s="1">
        <f>IF(HEX2DEC(RIGHT(E2156,4))&gt;=32768,HEX2DEC(RIGHT(E2156,4))-65536,HEX2DEC(RIGHT(E2156,4)))/Codes!$N$2</f>
        <v>0</v>
      </c>
      <c r="R2156" s="1">
        <f>IF(HEX2DEC(LEFT(F2156,4))&gt;=32768,HEX2DEC(LEFT(F2156,4))-65536,HEX2DEC(LEFT(F2156,4)))/Codes!$N$2</f>
        <v>3.2</v>
      </c>
      <c r="S2156" s="1">
        <f>IF(HEX2DEC(RIGHT(F2156,4))&gt;=32768,HEX2DEC(RIGHT(F2156,4))-65536,HEX2DEC(RIGHT(F2156,4)))/Codes!$N$2</f>
        <v>-4</v>
      </c>
      <c r="T2156" s="18">
        <f t="shared" si="599"/>
        <v>361</v>
      </c>
      <c r="U2156" s="1">
        <f t="shared" si="600"/>
        <v>100</v>
      </c>
      <c r="V2156" s="1">
        <f t="shared" si="601"/>
        <v>156</v>
      </c>
      <c r="W2156" s="1" t="str">
        <f t="shared" si="602"/>
        <v>100</v>
      </c>
      <c r="X2156" s="1">
        <f t="shared" si="603"/>
        <v>3</v>
      </c>
      <c r="Y2156" s="1">
        <f t="shared" si="604"/>
        <v>0</v>
      </c>
      <c r="Z2156" s="1" t="str">
        <f>VLOOKUP(BIN2DEC(MID(HEX2BIN(MID(H2156,3,2),8),2,5)),Codes!$E$1:$F$18,2)</f>
        <v>Normal</v>
      </c>
      <c r="AA2156" s="6" t="str">
        <f t="shared" si="605"/>
        <v>0</v>
      </c>
      <c r="AB2156" s="1">
        <f t="shared" si="606"/>
        <v>0</v>
      </c>
      <c r="AC2156" s="1" t="str">
        <f>VLOOKUP(BIN2DEC(RIGHT(HEX2BIN(MID(H2156,6,1),4),1)&amp;LEFT(HEX2BIN(MID(H2156,7,1),4),1)),Codes!$K$1:$L$5,2)</f>
        <v>L</v>
      </c>
      <c r="AD2156" s="1" t="str">
        <f>VLOOKUP(BIN2DEC(RIGHT(HEX2BIN(MID(H2156,7,1),4),3)&amp;LEFT(HEX2BIN(MID(H2156,8,1),4),2)),Codes!$H$2:$I$33,2)</f>
        <v>Kick</v>
      </c>
      <c r="AE2156" s="1" t="str">
        <f t="shared" si="607"/>
        <v>1</v>
      </c>
      <c r="AF2156" s="1" t="str">
        <f t="shared" si="608"/>
        <v>1</v>
      </c>
      <c r="AH2156" s="6">
        <f t="shared" si="609"/>
        <v>66</v>
      </c>
    </row>
    <row r="2157" spans="1:34">
      <c r="A2157" s="3" t="s">
        <v>1762</v>
      </c>
      <c r="B2157" s="1" t="s">
        <v>79</v>
      </c>
      <c r="C2157" s="6" t="s">
        <v>455</v>
      </c>
      <c r="D2157" s="9" t="s">
        <v>636</v>
      </c>
      <c r="E2157" s="9" t="s">
        <v>395</v>
      </c>
      <c r="F2157" s="9" t="s">
        <v>91</v>
      </c>
      <c r="G2157" s="9" t="s">
        <v>1321</v>
      </c>
      <c r="H2157" s="9" t="s">
        <v>444</v>
      </c>
      <c r="J2157" s="6" t="str">
        <f t="shared" si="593"/>
        <v>001011</v>
      </c>
      <c r="K2157" s="1">
        <f t="shared" si="594"/>
        <v>0</v>
      </c>
      <c r="L2157" s="6" t="str">
        <f t="shared" si="595"/>
        <v>00000</v>
      </c>
      <c r="M2157" s="1">
        <f t="shared" si="596"/>
        <v>57</v>
      </c>
      <c r="N2157" s="6" t="str">
        <f t="shared" si="597"/>
        <v>00</v>
      </c>
      <c r="O2157" s="1">
        <f t="shared" si="598"/>
        <v>6</v>
      </c>
      <c r="P2157" s="1">
        <f>IF(HEX2DEC(LEFT(E2157,4))&gt;=32768,HEX2DEC(LEFT(E2157,4))-65536,HEX2DEC(LEFT(E2157,4)))/Codes!$N$2</f>
        <v>5.6</v>
      </c>
      <c r="Q2157" s="1">
        <f>IF(HEX2DEC(RIGHT(E2157,4))&gt;=32768,HEX2DEC(RIGHT(E2157,4))-65536,HEX2DEC(RIGHT(E2157,4)))/Codes!$N$2</f>
        <v>0</v>
      </c>
      <c r="R2157" s="1">
        <f>IF(HEX2DEC(LEFT(F2157,4))&gt;=32768,HEX2DEC(LEFT(F2157,4))-65536,HEX2DEC(LEFT(F2157,4)))/Codes!$N$2</f>
        <v>0</v>
      </c>
      <c r="S2157" s="1">
        <f>IF(HEX2DEC(RIGHT(F2157,4))&gt;=32768,HEX2DEC(RIGHT(F2157,4))-65536,HEX2DEC(RIGHT(F2157,4)))/Codes!$N$2</f>
        <v>0</v>
      </c>
      <c r="T2157" s="18">
        <f t="shared" si="599"/>
        <v>361</v>
      </c>
      <c r="U2157" s="1">
        <f t="shared" si="600"/>
        <v>50</v>
      </c>
      <c r="V2157" s="1">
        <f t="shared" si="601"/>
        <v>0</v>
      </c>
      <c r="W2157" s="1" t="str">
        <f t="shared" si="602"/>
        <v>100</v>
      </c>
      <c r="X2157" s="1">
        <f t="shared" si="603"/>
        <v>0</v>
      </c>
      <c r="Y2157" s="1">
        <f t="shared" si="604"/>
        <v>80</v>
      </c>
      <c r="Z2157" s="1" t="str">
        <f>VLOOKUP(BIN2DEC(MID(HEX2BIN(MID(H2157,3,2),8),2,5)),Codes!$E$1:$F$18,2)</f>
        <v>Normal</v>
      </c>
      <c r="AA2157" s="6" t="str">
        <f t="shared" si="605"/>
        <v>0</v>
      </c>
      <c r="AB2157" s="1">
        <f t="shared" si="606"/>
        <v>1</v>
      </c>
      <c r="AC2157" s="1" t="str">
        <f>VLOOKUP(BIN2DEC(RIGHT(HEX2BIN(MID(H2157,6,1),4),1)&amp;LEFT(HEX2BIN(MID(H2157,7,1),4),1)),Codes!$K$1:$L$5,2)</f>
        <v>M</v>
      </c>
      <c r="AD2157" s="1" t="str">
        <f>VLOOKUP(BIN2DEC(RIGHT(HEX2BIN(MID(H2157,7,1),4),3)&amp;LEFT(HEX2BIN(MID(H2157,8,1),4),2)),Codes!$H$2:$I$33,2)</f>
        <v>Kick</v>
      </c>
      <c r="AE2157" s="1" t="str">
        <f t="shared" si="607"/>
        <v>1</v>
      </c>
      <c r="AF2157" s="1" t="str">
        <f t="shared" si="608"/>
        <v>1</v>
      </c>
      <c r="AH2157" s="6">
        <f t="shared" si="609"/>
        <v>34</v>
      </c>
    </row>
    <row r="2158" spans="1:34">
      <c r="A2158" s="3" t="s">
        <v>1763</v>
      </c>
      <c r="B2158" s="1" t="s">
        <v>79</v>
      </c>
      <c r="C2158" s="6" t="s">
        <v>455</v>
      </c>
      <c r="D2158" s="9" t="s">
        <v>1764</v>
      </c>
      <c r="E2158" s="9" t="s">
        <v>395</v>
      </c>
      <c r="F2158" s="9" t="s">
        <v>91</v>
      </c>
      <c r="G2158" s="9" t="s">
        <v>1321</v>
      </c>
      <c r="H2158" s="9" t="s">
        <v>444</v>
      </c>
      <c r="J2158" s="6" t="str">
        <f t="shared" si="593"/>
        <v>001011</v>
      </c>
      <c r="K2158" s="1">
        <f t="shared" si="594"/>
        <v>1</v>
      </c>
      <c r="L2158" s="6" t="str">
        <f t="shared" si="595"/>
        <v>00000</v>
      </c>
      <c r="M2158" s="1">
        <f t="shared" si="596"/>
        <v>51</v>
      </c>
      <c r="N2158" s="6" t="str">
        <f t="shared" si="597"/>
        <v>00</v>
      </c>
      <c r="O2158" s="1">
        <f t="shared" si="598"/>
        <v>6</v>
      </c>
      <c r="P2158" s="1">
        <f>IF(HEX2DEC(LEFT(E2158,4))&gt;=32768,HEX2DEC(LEFT(E2158,4))-65536,HEX2DEC(LEFT(E2158,4)))/Codes!$N$2</f>
        <v>5.6</v>
      </c>
      <c r="Q2158" s="1">
        <f>IF(HEX2DEC(RIGHT(E2158,4))&gt;=32768,HEX2DEC(RIGHT(E2158,4))-65536,HEX2DEC(RIGHT(E2158,4)))/Codes!$N$2</f>
        <v>0</v>
      </c>
      <c r="R2158" s="1">
        <f>IF(HEX2DEC(LEFT(F2158,4))&gt;=32768,HEX2DEC(LEFT(F2158,4))-65536,HEX2DEC(LEFT(F2158,4)))/Codes!$N$2</f>
        <v>0</v>
      </c>
      <c r="S2158" s="1">
        <f>IF(HEX2DEC(RIGHT(F2158,4))&gt;=32768,HEX2DEC(RIGHT(F2158,4))-65536,HEX2DEC(RIGHT(F2158,4)))/Codes!$N$2</f>
        <v>0</v>
      </c>
      <c r="T2158" s="18">
        <f t="shared" si="599"/>
        <v>361</v>
      </c>
      <c r="U2158" s="1">
        <f t="shared" si="600"/>
        <v>50</v>
      </c>
      <c r="V2158" s="1">
        <f t="shared" si="601"/>
        <v>0</v>
      </c>
      <c r="W2158" s="1" t="str">
        <f t="shared" si="602"/>
        <v>100</v>
      </c>
      <c r="X2158" s="1">
        <f t="shared" si="603"/>
        <v>0</v>
      </c>
      <c r="Y2158" s="1">
        <f t="shared" si="604"/>
        <v>80</v>
      </c>
      <c r="Z2158" s="1" t="str">
        <f>VLOOKUP(BIN2DEC(MID(HEX2BIN(MID(H2158,3,2),8),2,5)),Codes!$E$1:$F$18,2)</f>
        <v>Normal</v>
      </c>
      <c r="AA2158" s="6" t="str">
        <f t="shared" si="605"/>
        <v>0</v>
      </c>
      <c r="AB2158" s="1">
        <f t="shared" si="606"/>
        <v>1</v>
      </c>
      <c r="AC2158" s="1" t="str">
        <f>VLOOKUP(BIN2DEC(RIGHT(HEX2BIN(MID(H2158,6,1),4),1)&amp;LEFT(HEX2BIN(MID(H2158,7,1),4),1)),Codes!$K$1:$L$5,2)</f>
        <v>M</v>
      </c>
      <c r="AD2158" s="1" t="str">
        <f>VLOOKUP(BIN2DEC(RIGHT(HEX2BIN(MID(H2158,7,1),4),3)&amp;LEFT(HEX2BIN(MID(H2158,8,1),4),2)),Codes!$H$2:$I$33,2)</f>
        <v>Kick</v>
      </c>
      <c r="AE2158" s="1" t="str">
        <f t="shared" si="607"/>
        <v>1</v>
      </c>
      <c r="AF2158" s="1" t="str">
        <f t="shared" si="608"/>
        <v>1</v>
      </c>
      <c r="AH2158" s="6">
        <f t="shared" si="609"/>
        <v>34</v>
      </c>
    </row>
    <row r="2159" spans="1:34">
      <c r="A2159" s="3" t="s">
        <v>1765</v>
      </c>
      <c r="B2159" s="1" t="s">
        <v>79</v>
      </c>
      <c r="C2159" s="6" t="s">
        <v>455</v>
      </c>
      <c r="D2159" s="9" t="s">
        <v>1766</v>
      </c>
      <c r="E2159" s="9" t="s">
        <v>207</v>
      </c>
      <c r="F2159" s="9" t="s">
        <v>91</v>
      </c>
      <c r="G2159" s="9" t="s">
        <v>1321</v>
      </c>
      <c r="H2159" s="9" t="s">
        <v>444</v>
      </c>
      <c r="J2159" s="6" t="str">
        <f t="shared" si="593"/>
        <v>001011</v>
      </c>
      <c r="K2159" s="1">
        <f t="shared" si="594"/>
        <v>2</v>
      </c>
      <c r="L2159" s="6" t="str">
        <f t="shared" si="595"/>
        <v>00000</v>
      </c>
      <c r="M2159" s="1">
        <f t="shared" si="596"/>
        <v>55</v>
      </c>
      <c r="N2159" s="6" t="str">
        <f t="shared" si="597"/>
        <v>00</v>
      </c>
      <c r="O2159" s="1">
        <f t="shared" si="598"/>
        <v>6</v>
      </c>
      <c r="P2159" s="1">
        <f>IF(HEX2DEC(LEFT(E2159,4))&gt;=32768,HEX2DEC(LEFT(E2159,4))-65536,HEX2DEC(LEFT(E2159,4)))/Codes!$N$2</f>
        <v>4</v>
      </c>
      <c r="Q2159" s="1">
        <f>IF(HEX2DEC(RIGHT(E2159,4))&gt;=32768,HEX2DEC(RIGHT(E2159,4))-65536,HEX2DEC(RIGHT(E2159,4)))/Codes!$N$2</f>
        <v>0</v>
      </c>
      <c r="R2159" s="1">
        <f>IF(HEX2DEC(LEFT(F2159,4))&gt;=32768,HEX2DEC(LEFT(F2159,4))-65536,HEX2DEC(LEFT(F2159,4)))/Codes!$N$2</f>
        <v>0</v>
      </c>
      <c r="S2159" s="1">
        <f>IF(HEX2DEC(RIGHT(F2159,4))&gt;=32768,HEX2DEC(RIGHT(F2159,4))-65536,HEX2DEC(RIGHT(F2159,4)))/Codes!$N$2</f>
        <v>0</v>
      </c>
      <c r="T2159" s="18">
        <f t="shared" si="599"/>
        <v>361</v>
      </c>
      <c r="U2159" s="1">
        <f t="shared" si="600"/>
        <v>50</v>
      </c>
      <c r="V2159" s="1">
        <f t="shared" si="601"/>
        <v>0</v>
      </c>
      <c r="W2159" s="1" t="str">
        <f t="shared" si="602"/>
        <v>100</v>
      </c>
      <c r="X2159" s="1">
        <f t="shared" si="603"/>
        <v>0</v>
      </c>
      <c r="Y2159" s="1">
        <f t="shared" si="604"/>
        <v>80</v>
      </c>
      <c r="Z2159" s="1" t="str">
        <f>VLOOKUP(BIN2DEC(MID(HEX2BIN(MID(H2159,3,2),8),2,5)),Codes!$E$1:$F$18,2)</f>
        <v>Normal</v>
      </c>
      <c r="AA2159" s="6" t="str">
        <f t="shared" si="605"/>
        <v>0</v>
      </c>
      <c r="AB2159" s="1">
        <f t="shared" si="606"/>
        <v>1</v>
      </c>
      <c r="AC2159" s="1" t="str">
        <f>VLOOKUP(BIN2DEC(RIGHT(HEX2BIN(MID(H2159,6,1),4),1)&amp;LEFT(HEX2BIN(MID(H2159,7,1),4),1)),Codes!$K$1:$L$5,2)</f>
        <v>M</v>
      </c>
      <c r="AD2159" s="1" t="str">
        <f>VLOOKUP(BIN2DEC(RIGHT(HEX2BIN(MID(H2159,7,1),4),3)&amp;LEFT(HEX2BIN(MID(H2159,8,1),4),2)),Codes!$H$2:$I$33,2)</f>
        <v>Kick</v>
      </c>
      <c r="AE2159" s="1" t="str">
        <f t="shared" si="607"/>
        <v>1</v>
      </c>
      <c r="AF2159" s="1" t="str">
        <f t="shared" si="608"/>
        <v>1</v>
      </c>
      <c r="AH2159" s="6">
        <f t="shared" si="609"/>
        <v>34</v>
      </c>
    </row>
    <row r="2160" spans="1:34">
      <c r="A2160" s="3" t="s">
        <v>1767</v>
      </c>
      <c r="B2160" s="1" t="s">
        <v>79</v>
      </c>
      <c r="C2160" s="6" t="s">
        <v>455</v>
      </c>
      <c r="D2160" s="9" t="s">
        <v>1768</v>
      </c>
      <c r="E2160" s="9" t="s">
        <v>499</v>
      </c>
      <c r="F2160" s="9" t="s">
        <v>1769</v>
      </c>
      <c r="G2160" s="9" t="s">
        <v>1321</v>
      </c>
      <c r="H2160" s="9" t="s">
        <v>444</v>
      </c>
      <c r="J2160" s="6" t="str">
        <f t="shared" si="593"/>
        <v>001011</v>
      </c>
      <c r="K2160" s="1">
        <f t="shared" si="594"/>
        <v>3</v>
      </c>
      <c r="L2160" s="6" t="str">
        <f t="shared" si="595"/>
        <v>00000</v>
      </c>
      <c r="M2160" s="1">
        <f t="shared" si="596"/>
        <v>0</v>
      </c>
      <c r="N2160" s="6" t="str">
        <f t="shared" si="597"/>
        <v>00</v>
      </c>
      <c r="O2160" s="1">
        <f t="shared" si="598"/>
        <v>6</v>
      </c>
      <c r="P2160" s="1">
        <f>IF(HEX2DEC(LEFT(E2160,4))&gt;=32768,HEX2DEC(LEFT(E2160,4))-65536,HEX2DEC(LEFT(E2160,4)))/Codes!$N$2</f>
        <v>5.2</v>
      </c>
      <c r="Q2160" s="1">
        <f>IF(HEX2DEC(RIGHT(E2160,4))&gt;=32768,HEX2DEC(RIGHT(E2160,4))-65536,HEX2DEC(RIGHT(E2160,4)))/Codes!$N$2</f>
        <v>0</v>
      </c>
      <c r="R2160" s="1">
        <f>IF(HEX2DEC(LEFT(F2160,4))&gt;=32768,HEX2DEC(LEFT(F2160,4))-65536,HEX2DEC(LEFT(F2160,4)))/Codes!$N$2</f>
        <v>4.8</v>
      </c>
      <c r="S2160" s="1">
        <f>IF(HEX2DEC(RIGHT(F2160,4))&gt;=32768,HEX2DEC(RIGHT(F2160,4))-65536,HEX2DEC(RIGHT(F2160,4)))/Codes!$N$2</f>
        <v>-3.2</v>
      </c>
      <c r="T2160" s="18">
        <f t="shared" si="599"/>
        <v>361</v>
      </c>
      <c r="U2160" s="1">
        <f t="shared" si="600"/>
        <v>50</v>
      </c>
      <c r="V2160" s="1">
        <f t="shared" si="601"/>
        <v>0</v>
      </c>
      <c r="W2160" s="1" t="str">
        <f t="shared" si="602"/>
        <v>100</v>
      </c>
      <c r="X2160" s="1">
        <f t="shared" si="603"/>
        <v>0</v>
      </c>
      <c r="Y2160" s="1">
        <f t="shared" si="604"/>
        <v>80</v>
      </c>
      <c r="Z2160" s="1" t="str">
        <f>VLOOKUP(BIN2DEC(MID(HEX2BIN(MID(H2160,3,2),8),2,5)),Codes!$E$1:$F$18,2)</f>
        <v>Normal</v>
      </c>
      <c r="AA2160" s="6" t="str">
        <f t="shared" si="605"/>
        <v>0</v>
      </c>
      <c r="AB2160" s="1">
        <f t="shared" si="606"/>
        <v>1</v>
      </c>
      <c r="AC2160" s="1" t="str">
        <f>VLOOKUP(BIN2DEC(RIGHT(HEX2BIN(MID(H2160,6,1),4),1)&amp;LEFT(HEX2BIN(MID(H2160,7,1),4),1)),Codes!$K$1:$L$5,2)</f>
        <v>M</v>
      </c>
      <c r="AD2160" s="1" t="str">
        <f>VLOOKUP(BIN2DEC(RIGHT(HEX2BIN(MID(H2160,7,1),4),3)&amp;LEFT(HEX2BIN(MID(H2160,8,1),4),2)),Codes!$H$2:$I$33,2)</f>
        <v>Kick</v>
      </c>
      <c r="AE2160" s="1" t="str">
        <f t="shared" si="607"/>
        <v>1</v>
      </c>
      <c r="AF2160" s="1" t="str">
        <f t="shared" si="608"/>
        <v>1</v>
      </c>
      <c r="AH2160" s="6">
        <f t="shared" si="609"/>
        <v>34</v>
      </c>
    </row>
    <row r="2161" spans="1:34">
      <c r="A2161" s="3" t="s">
        <v>1770</v>
      </c>
      <c r="B2161" s="1" t="s">
        <v>79</v>
      </c>
      <c r="C2161" s="6" t="s">
        <v>456</v>
      </c>
      <c r="D2161" s="9" t="s">
        <v>636</v>
      </c>
      <c r="E2161" s="9" t="s">
        <v>395</v>
      </c>
      <c r="F2161" s="9" t="s">
        <v>91</v>
      </c>
      <c r="G2161" s="9" t="s">
        <v>1321</v>
      </c>
      <c r="H2161" s="9" t="s">
        <v>444</v>
      </c>
      <c r="J2161" s="6" t="str">
        <f t="shared" si="593"/>
        <v>001011</v>
      </c>
      <c r="K2161" s="1">
        <f t="shared" si="594"/>
        <v>0</v>
      </c>
      <c r="L2161" s="6" t="str">
        <f t="shared" si="595"/>
        <v>00000</v>
      </c>
      <c r="M2161" s="1">
        <f t="shared" si="596"/>
        <v>57</v>
      </c>
      <c r="N2161" s="6" t="str">
        <f t="shared" si="597"/>
        <v>00</v>
      </c>
      <c r="O2161" s="1">
        <f t="shared" si="598"/>
        <v>6</v>
      </c>
      <c r="P2161" s="1">
        <f>IF(HEX2DEC(LEFT(E2161,4))&gt;=32768,HEX2DEC(LEFT(E2161,4))-65536,HEX2DEC(LEFT(E2161,4)))/Codes!$N$2</f>
        <v>5.6</v>
      </c>
      <c r="Q2161" s="1">
        <f>IF(HEX2DEC(RIGHT(E2161,4))&gt;=32768,HEX2DEC(RIGHT(E2161,4))-65536,HEX2DEC(RIGHT(E2161,4)))/Codes!$N$2</f>
        <v>0</v>
      </c>
      <c r="R2161" s="1">
        <f>IF(HEX2DEC(LEFT(F2161,4))&gt;=32768,HEX2DEC(LEFT(F2161,4))-65536,HEX2DEC(LEFT(F2161,4)))/Codes!$N$2</f>
        <v>0</v>
      </c>
      <c r="S2161" s="1">
        <f>IF(HEX2DEC(RIGHT(F2161,4))&gt;=32768,HEX2DEC(RIGHT(F2161,4))-65536,HEX2DEC(RIGHT(F2161,4)))/Codes!$N$2</f>
        <v>0</v>
      </c>
      <c r="T2161" s="18">
        <f t="shared" si="599"/>
        <v>361</v>
      </c>
      <c r="U2161" s="1">
        <f t="shared" si="600"/>
        <v>50</v>
      </c>
      <c r="V2161" s="1">
        <f t="shared" si="601"/>
        <v>0</v>
      </c>
      <c r="W2161" s="1" t="str">
        <f t="shared" si="602"/>
        <v>100</v>
      </c>
      <c r="X2161" s="1">
        <f t="shared" si="603"/>
        <v>0</v>
      </c>
      <c r="Y2161" s="1">
        <f t="shared" si="604"/>
        <v>80</v>
      </c>
      <c r="Z2161" s="1" t="str">
        <f>VLOOKUP(BIN2DEC(MID(HEX2BIN(MID(H2161,3,2),8),2,5)),Codes!$E$1:$F$18,2)</f>
        <v>Normal</v>
      </c>
      <c r="AA2161" s="6" t="str">
        <f t="shared" si="605"/>
        <v>0</v>
      </c>
      <c r="AB2161" s="1">
        <f t="shared" si="606"/>
        <v>1</v>
      </c>
      <c r="AC2161" s="1" t="str">
        <f>VLOOKUP(BIN2DEC(RIGHT(HEX2BIN(MID(H2161,6,1),4),1)&amp;LEFT(HEX2BIN(MID(H2161,7,1),4),1)),Codes!$K$1:$L$5,2)</f>
        <v>M</v>
      </c>
      <c r="AD2161" s="1" t="str">
        <f>VLOOKUP(BIN2DEC(RIGHT(HEX2BIN(MID(H2161,7,1),4),3)&amp;LEFT(HEX2BIN(MID(H2161,8,1),4),2)),Codes!$H$2:$I$33,2)</f>
        <v>Kick</v>
      </c>
      <c r="AE2161" s="1" t="str">
        <f t="shared" si="607"/>
        <v>1</v>
      </c>
      <c r="AF2161" s="1" t="str">
        <f t="shared" si="608"/>
        <v>1</v>
      </c>
      <c r="AH2161" s="6">
        <f t="shared" si="609"/>
        <v>34</v>
      </c>
    </row>
    <row r="2162" spans="1:34">
      <c r="A2162" s="3" t="s">
        <v>1771</v>
      </c>
      <c r="B2162" s="1" t="s">
        <v>79</v>
      </c>
      <c r="C2162" s="6" t="s">
        <v>456</v>
      </c>
      <c r="D2162" s="9" t="s">
        <v>1764</v>
      </c>
      <c r="E2162" s="9" t="s">
        <v>395</v>
      </c>
      <c r="F2162" s="9" t="s">
        <v>91</v>
      </c>
      <c r="G2162" s="9" t="s">
        <v>1321</v>
      </c>
      <c r="H2162" s="9" t="s">
        <v>444</v>
      </c>
      <c r="J2162" s="6" t="str">
        <f t="shared" si="593"/>
        <v>001011</v>
      </c>
      <c r="K2162" s="1">
        <f t="shared" si="594"/>
        <v>1</v>
      </c>
      <c r="L2162" s="6" t="str">
        <f t="shared" si="595"/>
        <v>00000</v>
      </c>
      <c r="M2162" s="1">
        <f t="shared" si="596"/>
        <v>51</v>
      </c>
      <c r="N2162" s="6" t="str">
        <f t="shared" si="597"/>
        <v>00</v>
      </c>
      <c r="O2162" s="1">
        <f t="shared" si="598"/>
        <v>6</v>
      </c>
      <c r="P2162" s="1">
        <f>IF(HEX2DEC(LEFT(E2162,4))&gt;=32768,HEX2DEC(LEFT(E2162,4))-65536,HEX2DEC(LEFT(E2162,4)))/Codes!$N$2</f>
        <v>5.6</v>
      </c>
      <c r="Q2162" s="1">
        <f>IF(HEX2DEC(RIGHT(E2162,4))&gt;=32768,HEX2DEC(RIGHT(E2162,4))-65536,HEX2DEC(RIGHT(E2162,4)))/Codes!$N$2</f>
        <v>0</v>
      </c>
      <c r="R2162" s="1">
        <f>IF(HEX2DEC(LEFT(F2162,4))&gt;=32768,HEX2DEC(LEFT(F2162,4))-65536,HEX2DEC(LEFT(F2162,4)))/Codes!$N$2</f>
        <v>0</v>
      </c>
      <c r="S2162" s="1">
        <f>IF(HEX2DEC(RIGHT(F2162,4))&gt;=32768,HEX2DEC(RIGHT(F2162,4))-65536,HEX2DEC(RIGHT(F2162,4)))/Codes!$N$2</f>
        <v>0</v>
      </c>
      <c r="T2162" s="18">
        <f t="shared" si="599"/>
        <v>361</v>
      </c>
      <c r="U2162" s="1">
        <f t="shared" si="600"/>
        <v>50</v>
      </c>
      <c r="V2162" s="1">
        <f t="shared" si="601"/>
        <v>0</v>
      </c>
      <c r="W2162" s="1" t="str">
        <f t="shared" si="602"/>
        <v>100</v>
      </c>
      <c r="X2162" s="1">
        <f t="shared" si="603"/>
        <v>0</v>
      </c>
      <c r="Y2162" s="1">
        <f t="shared" si="604"/>
        <v>80</v>
      </c>
      <c r="Z2162" s="1" t="str">
        <f>VLOOKUP(BIN2DEC(MID(HEX2BIN(MID(H2162,3,2),8),2,5)),Codes!$E$1:$F$18,2)</f>
        <v>Normal</v>
      </c>
      <c r="AA2162" s="6" t="str">
        <f t="shared" si="605"/>
        <v>0</v>
      </c>
      <c r="AB2162" s="1">
        <f t="shared" si="606"/>
        <v>1</v>
      </c>
      <c r="AC2162" s="1" t="str">
        <f>VLOOKUP(BIN2DEC(RIGHT(HEX2BIN(MID(H2162,6,1),4),1)&amp;LEFT(HEX2BIN(MID(H2162,7,1),4),1)),Codes!$K$1:$L$5,2)</f>
        <v>M</v>
      </c>
      <c r="AD2162" s="1" t="str">
        <f>VLOOKUP(BIN2DEC(RIGHT(HEX2BIN(MID(H2162,7,1),4),3)&amp;LEFT(HEX2BIN(MID(H2162,8,1),4),2)),Codes!$H$2:$I$33,2)</f>
        <v>Kick</v>
      </c>
      <c r="AE2162" s="1" t="str">
        <f t="shared" si="607"/>
        <v>1</v>
      </c>
      <c r="AF2162" s="1" t="str">
        <f t="shared" si="608"/>
        <v>1</v>
      </c>
      <c r="AH2162" s="6">
        <f t="shared" si="609"/>
        <v>34</v>
      </c>
    </row>
    <row r="2163" spans="1:34">
      <c r="A2163" s="3" t="s">
        <v>1772</v>
      </c>
      <c r="B2163" s="1" t="s">
        <v>79</v>
      </c>
      <c r="C2163" s="6" t="s">
        <v>456</v>
      </c>
      <c r="D2163" s="9" t="s">
        <v>1766</v>
      </c>
      <c r="E2163" s="9" t="s">
        <v>207</v>
      </c>
      <c r="F2163" s="9" t="s">
        <v>91</v>
      </c>
      <c r="G2163" s="9" t="s">
        <v>1321</v>
      </c>
      <c r="H2163" s="9" t="s">
        <v>444</v>
      </c>
      <c r="J2163" s="6" t="str">
        <f t="shared" si="593"/>
        <v>001011</v>
      </c>
      <c r="K2163" s="1">
        <f t="shared" si="594"/>
        <v>2</v>
      </c>
      <c r="L2163" s="6" t="str">
        <f t="shared" si="595"/>
        <v>00000</v>
      </c>
      <c r="M2163" s="1">
        <f t="shared" si="596"/>
        <v>55</v>
      </c>
      <c r="N2163" s="6" t="str">
        <f t="shared" si="597"/>
        <v>00</v>
      </c>
      <c r="O2163" s="1">
        <f t="shared" si="598"/>
        <v>6</v>
      </c>
      <c r="P2163" s="1">
        <f>IF(HEX2DEC(LEFT(E2163,4))&gt;=32768,HEX2DEC(LEFT(E2163,4))-65536,HEX2DEC(LEFT(E2163,4)))/Codes!$N$2</f>
        <v>4</v>
      </c>
      <c r="Q2163" s="1">
        <f>IF(HEX2DEC(RIGHT(E2163,4))&gt;=32768,HEX2DEC(RIGHT(E2163,4))-65536,HEX2DEC(RIGHT(E2163,4)))/Codes!$N$2</f>
        <v>0</v>
      </c>
      <c r="R2163" s="1">
        <f>IF(HEX2DEC(LEFT(F2163,4))&gt;=32768,HEX2DEC(LEFT(F2163,4))-65536,HEX2DEC(LEFT(F2163,4)))/Codes!$N$2</f>
        <v>0</v>
      </c>
      <c r="S2163" s="1">
        <f>IF(HEX2DEC(RIGHT(F2163,4))&gt;=32768,HEX2DEC(RIGHT(F2163,4))-65536,HEX2DEC(RIGHT(F2163,4)))/Codes!$N$2</f>
        <v>0</v>
      </c>
      <c r="T2163" s="18">
        <f t="shared" si="599"/>
        <v>361</v>
      </c>
      <c r="U2163" s="1">
        <f t="shared" si="600"/>
        <v>50</v>
      </c>
      <c r="V2163" s="1">
        <f t="shared" si="601"/>
        <v>0</v>
      </c>
      <c r="W2163" s="1" t="str">
        <f t="shared" si="602"/>
        <v>100</v>
      </c>
      <c r="X2163" s="1">
        <f t="shared" si="603"/>
        <v>0</v>
      </c>
      <c r="Y2163" s="1">
        <f t="shared" si="604"/>
        <v>80</v>
      </c>
      <c r="Z2163" s="1" t="str">
        <f>VLOOKUP(BIN2DEC(MID(HEX2BIN(MID(H2163,3,2),8),2,5)),Codes!$E$1:$F$18,2)</f>
        <v>Normal</v>
      </c>
      <c r="AA2163" s="6" t="str">
        <f t="shared" si="605"/>
        <v>0</v>
      </c>
      <c r="AB2163" s="1">
        <f t="shared" si="606"/>
        <v>1</v>
      </c>
      <c r="AC2163" s="1" t="str">
        <f>VLOOKUP(BIN2DEC(RIGHT(HEX2BIN(MID(H2163,6,1),4),1)&amp;LEFT(HEX2BIN(MID(H2163,7,1),4),1)),Codes!$K$1:$L$5,2)</f>
        <v>M</v>
      </c>
      <c r="AD2163" s="1" t="str">
        <f>VLOOKUP(BIN2DEC(RIGHT(HEX2BIN(MID(H2163,7,1),4),3)&amp;LEFT(HEX2BIN(MID(H2163,8,1),4),2)),Codes!$H$2:$I$33,2)</f>
        <v>Kick</v>
      </c>
      <c r="AE2163" s="1" t="str">
        <f t="shared" si="607"/>
        <v>1</v>
      </c>
      <c r="AF2163" s="1" t="str">
        <f t="shared" si="608"/>
        <v>1</v>
      </c>
      <c r="AH2163" s="6">
        <f t="shared" si="609"/>
        <v>34</v>
      </c>
    </row>
    <row r="2164" spans="1:34">
      <c r="A2164" s="3" t="s">
        <v>1773</v>
      </c>
      <c r="B2164" s="1" t="s">
        <v>79</v>
      </c>
      <c r="C2164" s="6" t="s">
        <v>456</v>
      </c>
      <c r="D2164" s="9" t="s">
        <v>1768</v>
      </c>
      <c r="E2164" s="9" t="s">
        <v>499</v>
      </c>
      <c r="F2164" s="9" t="s">
        <v>143</v>
      </c>
      <c r="G2164" s="9" t="s">
        <v>1321</v>
      </c>
      <c r="H2164" s="9" t="s">
        <v>444</v>
      </c>
      <c r="J2164" s="6" t="str">
        <f t="shared" si="593"/>
        <v>001011</v>
      </c>
      <c r="K2164" s="1">
        <f t="shared" si="594"/>
        <v>3</v>
      </c>
      <c r="L2164" s="6" t="str">
        <f t="shared" si="595"/>
        <v>00000</v>
      </c>
      <c r="M2164" s="1">
        <f t="shared" si="596"/>
        <v>0</v>
      </c>
      <c r="N2164" s="6" t="str">
        <f t="shared" si="597"/>
        <v>00</v>
      </c>
      <c r="O2164" s="1">
        <f t="shared" si="598"/>
        <v>6</v>
      </c>
      <c r="P2164" s="1">
        <f>IF(HEX2DEC(LEFT(E2164,4))&gt;=32768,HEX2DEC(LEFT(E2164,4))-65536,HEX2DEC(LEFT(E2164,4)))/Codes!$N$2</f>
        <v>5.2</v>
      </c>
      <c r="Q2164" s="1">
        <f>IF(HEX2DEC(RIGHT(E2164,4))&gt;=32768,HEX2DEC(RIGHT(E2164,4))-65536,HEX2DEC(RIGHT(E2164,4)))/Codes!$N$2</f>
        <v>0</v>
      </c>
      <c r="R2164" s="1">
        <f>IF(HEX2DEC(LEFT(F2164,4))&gt;=32768,HEX2DEC(LEFT(F2164,4))-65536,HEX2DEC(LEFT(F2164,4)))/Codes!$N$2</f>
        <v>4.8</v>
      </c>
      <c r="S2164" s="1">
        <f>IF(HEX2DEC(RIGHT(F2164,4))&gt;=32768,HEX2DEC(RIGHT(F2164,4))-65536,HEX2DEC(RIGHT(F2164,4)))/Codes!$N$2</f>
        <v>3.2</v>
      </c>
      <c r="T2164" s="18">
        <f t="shared" si="599"/>
        <v>361</v>
      </c>
      <c r="U2164" s="1">
        <f t="shared" si="600"/>
        <v>50</v>
      </c>
      <c r="V2164" s="1">
        <f t="shared" si="601"/>
        <v>0</v>
      </c>
      <c r="W2164" s="1" t="str">
        <f t="shared" si="602"/>
        <v>100</v>
      </c>
      <c r="X2164" s="1">
        <f t="shared" si="603"/>
        <v>0</v>
      </c>
      <c r="Y2164" s="1">
        <f t="shared" si="604"/>
        <v>80</v>
      </c>
      <c r="Z2164" s="1" t="str">
        <f>VLOOKUP(BIN2DEC(MID(HEX2BIN(MID(H2164,3,2),8),2,5)),Codes!$E$1:$F$18,2)</f>
        <v>Normal</v>
      </c>
      <c r="AA2164" s="6" t="str">
        <f t="shared" si="605"/>
        <v>0</v>
      </c>
      <c r="AB2164" s="1">
        <f t="shared" si="606"/>
        <v>1</v>
      </c>
      <c r="AC2164" s="1" t="str">
        <f>VLOOKUP(BIN2DEC(RIGHT(HEX2BIN(MID(H2164,6,1),4),1)&amp;LEFT(HEX2BIN(MID(H2164,7,1),4),1)),Codes!$K$1:$L$5,2)</f>
        <v>M</v>
      </c>
      <c r="AD2164" s="1" t="str">
        <f>VLOOKUP(BIN2DEC(RIGHT(HEX2BIN(MID(H2164,7,1),4),3)&amp;LEFT(HEX2BIN(MID(H2164,8,1),4),2)),Codes!$H$2:$I$33,2)</f>
        <v>Kick</v>
      </c>
      <c r="AE2164" s="1" t="str">
        <f t="shared" si="607"/>
        <v>1</v>
      </c>
      <c r="AF2164" s="1" t="str">
        <f t="shared" si="608"/>
        <v>1</v>
      </c>
      <c r="AH2164" s="6">
        <f t="shared" si="609"/>
        <v>34</v>
      </c>
    </row>
    <row r="2165" spans="1:34">
      <c r="A2165" s="3" t="s">
        <v>1774</v>
      </c>
      <c r="B2165" s="1" t="s">
        <v>79</v>
      </c>
      <c r="C2165" s="6" t="s">
        <v>458</v>
      </c>
      <c r="D2165" s="9" t="s">
        <v>1775</v>
      </c>
      <c r="E2165" s="9" t="s">
        <v>299</v>
      </c>
      <c r="F2165" s="9" t="s">
        <v>91</v>
      </c>
      <c r="G2165" s="9" t="s">
        <v>1321</v>
      </c>
      <c r="H2165" s="9" t="s">
        <v>1776</v>
      </c>
      <c r="J2165" s="6" t="str">
        <f t="shared" si="593"/>
        <v>001011</v>
      </c>
      <c r="K2165" s="1">
        <f t="shared" si="594"/>
        <v>0</v>
      </c>
      <c r="L2165" s="6" t="str">
        <f t="shared" si="595"/>
        <v>00000</v>
      </c>
      <c r="M2165" s="1">
        <f t="shared" si="596"/>
        <v>33</v>
      </c>
      <c r="N2165" s="6" t="str">
        <f t="shared" si="597"/>
        <v>00</v>
      </c>
      <c r="O2165" s="1">
        <f t="shared" si="598"/>
        <v>6</v>
      </c>
      <c r="P2165" s="1">
        <f>IF(HEX2DEC(LEFT(E2165,4))&gt;=32768,HEX2DEC(LEFT(E2165,4))-65536,HEX2DEC(LEFT(E2165,4)))/Codes!$N$2</f>
        <v>6</v>
      </c>
      <c r="Q2165" s="1">
        <f>IF(HEX2DEC(RIGHT(E2165,4))&gt;=32768,HEX2DEC(RIGHT(E2165,4))-65536,HEX2DEC(RIGHT(E2165,4)))/Codes!$N$2</f>
        <v>0</v>
      </c>
      <c r="R2165" s="1">
        <f>IF(HEX2DEC(LEFT(F2165,4))&gt;=32768,HEX2DEC(LEFT(F2165,4))-65536,HEX2DEC(LEFT(F2165,4)))/Codes!$N$2</f>
        <v>0</v>
      </c>
      <c r="S2165" s="1">
        <f>IF(HEX2DEC(RIGHT(F2165,4))&gt;=32768,HEX2DEC(RIGHT(F2165,4))-65536,HEX2DEC(RIGHT(F2165,4)))/Codes!$N$2</f>
        <v>0</v>
      </c>
      <c r="T2165" s="18">
        <f t="shared" si="599"/>
        <v>361</v>
      </c>
      <c r="U2165" s="1">
        <f t="shared" si="600"/>
        <v>50</v>
      </c>
      <c r="V2165" s="1">
        <f t="shared" si="601"/>
        <v>0</v>
      </c>
      <c r="W2165" s="1" t="str">
        <f t="shared" si="602"/>
        <v>100</v>
      </c>
      <c r="X2165" s="1">
        <f t="shared" si="603"/>
        <v>0</v>
      </c>
      <c r="Y2165" s="1">
        <f t="shared" si="604"/>
        <v>80</v>
      </c>
      <c r="Z2165" s="1" t="str">
        <f>VLOOKUP(BIN2DEC(MID(HEX2BIN(MID(H2165,3,2),8),2,5)),Codes!$E$1:$F$18,2)</f>
        <v>Normal</v>
      </c>
      <c r="AA2165" s="6" t="str">
        <f t="shared" si="605"/>
        <v>0</v>
      </c>
      <c r="AB2165" s="1">
        <f t="shared" si="606"/>
        <v>1</v>
      </c>
      <c r="AC2165" s="1" t="str">
        <f>VLOOKUP(BIN2DEC(RIGHT(HEX2BIN(MID(H2165,6,1),4),1)&amp;LEFT(HEX2BIN(MID(H2165,7,1),4),1)),Codes!$K$1:$L$5,2)</f>
        <v>M</v>
      </c>
      <c r="AD2165" s="1" t="str">
        <f>VLOOKUP(BIN2DEC(RIGHT(HEX2BIN(MID(H2165,7,1),4),3)&amp;LEFT(HEX2BIN(MID(H2165,8,1),4),2)),Codes!$H$2:$I$33,2)</f>
        <v>Punch</v>
      </c>
      <c r="AE2165" s="1" t="str">
        <f t="shared" si="607"/>
        <v>1</v>
      </c>
      <c r="AF2165" s="1" t="str">
        <f t="shared" si="608"/>
        <v>1</v>
      </c>
      <c r="AH2165" s="6">
        <f t="shared" si="609"/>
        <v>33</v>
      </c>
    </row>
    <row r="2166" spans="1:34">
      <c r="A2166" s="3" t="s">
        <v>1777</v>
      </c>
      <c r="B2166" s="1" t="s">
        <v>79</v>
      </c>
      <c r="C2166" s="6" t="s">
        <v>458</v>
      </c>
      <c r="D2166" s="9" t="s">
        <v>181</v>
      </c>
      <c r="E2166" s="9" t="s">
        <v>256</v>
      </c>
      <c r="F2166" s="9" t="s">
        <v>91</v>
      </c>
      <c r="G2166" s="9" t="s">
        <v>1321</v>
      </c>
      <c r="H2166" s="9" t="s">
        <v>1776</v>
      </c>
      <c r="J2166" s="6" t="str">
        <f t="shared" si="593"/>
        <v>001011</v>
      </c>
      <c r="K2166" s="1">
        <f t="shared" si="594"/>
        <v>1</v>
      </c>
      <c r="L2166" s="6" t="str">
        <f t="shared" si="595"/>
        <v>00000</v>
      </c>
      <c r="M2166" s="1">
        <f t="shared" si="596"/>
        <v>8</v>
      </c>
      <c r="N2166" s="6" t="str">
        <f t="shared" si="597"/>
        <v>00</v>
      </c>
      <c r="O2166" s="1">
        <f t="shared" si="598"/>
        <v>6</v>
      </c>
      <c r="P2166" s="1">
        <f>IF(HEX2DEC(LEFT(E2166,4))&gt;=32768,HEX2DEC(LEFT(E2166,4))-65536,HEX2DEC(LEFT(E2166,4)))/Codes!$N$2</f>
        <v>3.6</v>
      </c>
      <c r="Q2166" s="1">
        <f>IF(HEX2DEC(RIGHT(E2166,4))&gt;=32768,HEX2DEC(RIGHT(E2166,4))-65536,HEX2DEC(RIGHT(E2166,4)))/Codes!$N$2</f>
        <v>0</v>
      </c>
      <c r="R2166" s="1">
        <f>IF(HEX2DEC(LEFT(F2166,4))&gt;=32768,HEX2DEC(LEFT(F2166,4))-65536,HEX2DEC(LEFT(F2166,4)))/Codes!$N$2</f>
        <v>0</v>
      </c>
      <c r="S2166" s="1">
        <f>IF(HEX2DEC(RIGHT(F2166,4))&gt;=32768,HEX2DEC(RIGHT(F2166,4))-65536,HEX2DEC(RIGHT(F2166,4)))/Codes!$N$2</f>
        <v>0</v>
      </c>
      <c r="T2166" s="18">
        <f t="shared" si="599"/>
        <v>361</v>
      </c>
      <c r="U2166" s="1">
        <f t="shared" si="600"/>
        <v>50</v>
      </c>
      <c r="V2166" s="1">
        <f t="shared" si="601"/>
        <v>0</v>
      </c>
      <c r="W2166" s="1" t="str">
        <f t="shared" si="602"/>
        <v>100</v>
      </c>
      <c r="X2166" s="1">
        <f t="shared" si="603"/>
        <v>0</v>
      </c>
      <c r="Y2166" s="1">
        <f t="shared" si="604"/>
        <v>80</v>
      </c>
      <c r="Z2166" s="1" t="str">
        <f>VLOOKUP(BIN2DEC(MID(HEX2BIN(MID(H2166,3,2),8),2,5)),Codes!$E$1:$F$18,2)</f>
        <v>Normal</v>
      </c>
      <c r="AA2166" s="6" t="str">
        <f t="shared" si="605"/>
        <v>0</v>
      </c>
      <c r="AB2166" s="1">
        <f t="shared" si="606"/>
        <v>1</v>
      </c>
      <c r="AC2166" s="1" t="str">
        <f>VLOOKUP(BIN2DEC(RIGHT(HEX2BIN(MID(H2166,6,1),4),1)&amp;LEFT(HEX2BIN(MID(H2166,7,1),4),1)),Codes!$K$1:$L$5,2)</f>
        <v>M</v>
      </c>
      <c r="AD2166" s="1" t="str">
        <f>VLOOKUP(BIN2DEC(RIGHT(HEX2BIN(MID(H2166,7,1),4),3)&amp;LEFT(HEX2BIN(MID(H2166,8,1),4),2)),Codes!$H$2:$I$33,2)</f>
        <v>Punch</v>
      </c>
      <c r="AE2166" s="1" t="str">
        <f t="shared" si="607"/>
        <v>1</v>
      </c>
      <c r="AF2166" s="1" t="str">
        <f t="shared" si="608"/>
        <v>1</v>
      </c>
      <c r="AH2166" s="6">
        <f t="shared" si="609"/>
        <v>33</v>
      </c>
    </row>
    <row r="2167" spans="1:34">
      <c r="A2167" s="3" t="s">
        <v>1778</v>
      </c>
      <c r="B2167" s="1" t="s">
        <v>79</v>
      </c>
      <c r="C2167" s="6" t="s">
        <v>458</v>
      </c>
      <c r="D2167" s="9" t="s">
        <v>1779</v>
      </c>
      <c r="E2167" s="9" t="s">
        <v>499</v>
      </c>
      <c r="F2167" s="9" t="s">
        <v>1780</v>
      </c>
      <c r="G2167" s="9" t="s">
        <v>1781</v>
      </c>
      <c r="H2167" s="9" t="s">
        <v>473</v>
      </c>
      <c r="J2167" s="6" t="str">
        <f t="shared" si="593"/>
        <v>001011</v>
      </c>
      <c r="K2167" s="1">
        <f t="shared" si="594"/>
        <v>2</v>
      </c>
      <c r="L2167" s="6" t="str">
        <f t="shared" si="595"/>
        <v>00000</v>
      </c>
      <c r="M2167" s="1">
        <f t="shared" si="596"/>
        <v>0</v>
      </c>
      <c r="N2167" s="6" t="str">
        <f t="shared" si="597"/>
        <v>00</v>
      </c>
      <c r="O2167" s="1">
        <f t="shared" si="598"/>
        <v>6</v>
      </c>
      <c r="P2167" s="1">
        <f>IF(HEX2DEC(LEFT(E2167,4))&gt;=32768,HEX2DEC(LEFT(E2167,4))-65536,HEX2DEC(LEFT(E2167,4)))/Codes!$N$2</f>
        <v>5.2</v>
      </c>
      <c r="Q2167" s="1">
        <f>IF(HEX2DEC(RIGHT(E2167,4))&gt;=32768,HEX2DEC(RIGHT(E2167,4))-65536,HEX2DEC(RIGHT(E2167,4)))/Codes!$N$2</f>
        <v>0</v>
      </c>
      <c r="R2167" s="1">
        <f>IF(HEX2DEC(LEFT(F2167,4))&gt;=32768,HEX2DEC(LEFT(F2167,4))-65536,HEX2DEC(LEFT(F2167,4)))/Codes!$N$2</f>
        <v>5.2</v>
      </c>
      <c r="S2167" s="1">
        <f>IF(HEX2DEC(RIGHT(F2167,4))&gt;=32768,HEX2DEC(RIGHT(F2167,4))-65536,HEX2DEC(RIGHT(F2167,4)))/Codes!$N$2</f>
        <v>-12</v>
      </c>
      <c r="T2167" s="18">
        <f t="shared" si="599"/>
        <v>361</v>
      </c>
      <c r="U2167" s="1">
        <f t="shared" si="600"/>
        <v>100</v>
      </c>
      <c r="V2167" s="1">
        <f t="shared" si="601"/>
        <v>98</v>
      </c>
      <c r="W2167" s="1" t="str">
        <f t="shared" si="602"/>
        <v>100</v>
      </c>
      <c r="X2167" s="1">
        <f t="shared" si="603"/>
        <v>0</v>
      </c>
      <c r="Y2167" s="1">
        <f t="shared" si="604"/>
        <v>0</v>
      </c>
      <c r="Z2167" s="1" t="str">
        <f>VLOOKUP(BIN2DEC(MID(HEX2BIN(MID(H2167,3,2),8),2,5)),Codes!$E$1:$F$18,2)</f>
        <v>Normal</v>
      </c>
      <c r="AA2167" s="6" t="str">
        <f t="shared" si="605"/>
        <v>0</v>
      </c>
      <c r="AB2167" s="1">
        <f t="shared" si="606"/>
        <v>1</v>
      </c>
      <c r="AC2167" s="1" t="str">
        <f>VLOOKUP(BIN2DEC(RIGHT(HEX2BIN(MID(H2167,6,1),4),1)&amp;LEFT(HEX2BIN(MID(H2167,7,1),4),1)),Codes!$K$1:$L$5,2)</f>
        <v>M</v>
      </c>
      <c r="AD2167" s="1" t="str">
        <f>VLOOKUP(BIN2DEC(RIGHT(HEX2BIN(MID(H2167,7,1),4),3)&amp;LEFT(HEX2BIN(MID(H2167,8,1),4),2)),Codes!$H$2:$I$33,2)</f>
        <v>Kick</v>
      </c>
      <c r="AE2167" s="1" t="str">
        <f t="shared" si="607"/>
        <v>1</v>
      </c>
      <c r="AF2167" s="1" t="str">
        <f t="shared" si="608"/>
        <v>1</v>
      </c>
      <c r="AH2167" s="6">
        <f t="shared" si="609"/>
        <v>34</v>
      </c>
    </row>
    <row r="2168" spans="1:34">
      <c r="A2168" s="3" t="s">
        <v>1782</v>
      </c>
      <c r="B2168" s="1" t="s">
        <v>79</v>
      </c>
      <c r="C2168" s="6" t="s">
        <v>464</v>
      </c>
      <c r="D2168" s="9" t="s">
        <v>1775</v>
      </c>
      <c r="E2168" s="9" t="s">
        <v>299</v>
      </c>
      <c r="F2168" s="9" t="s">
        <v>91</v>
      </c>
      <c r="G2168" s="9" t="s">
        <v>1321</v>
      </c>
      <c r="H2168" s="9" t="s">
        <v>1776</v>
      </c>
      <c r="J2168" s="6" t="str">
        <f t="shared" si="593"/>
        <v>001011</v>
      </c>
      <c r="K2168" s="1">
        <f t="shared" si="594"/>
        <v>0</v>
      </c>
      <c r="L2168" s="6" t="str">
        <f t="shared" si="595"/>
        <v>00000</v>
      </c>
      <c r="M2168" s="1">
        <f t="shared" si="596"/>
        <v>33</v>
      </c>
      <c r="N2168" s="6" t="str">
        <f t="shared" si="597"/>
        <v>00</v>
      </c>
      <c r="O2168" s="1">
        <f t="shared" si="598"/>
        <v>6</v>
      </c>
      <c r="P2168" s="1">
        <f>IF(HEX2DEC(LEFT(E2168,4))&gt;=32768,HEX2DEC(LEFT(E2168,4))-65536,HEX2DEC(LEFT(E2168,4)))/Codes!$N$2</f>
        <v>6</v>
      </c>
      <c r="Q2168" s="1">
        <f>IF(HEX2DEC(RIGHT(E2168,4))&gt;=32768,HEX2DEC(RIGHT(E2168,4))-65536,HEX2DEC(RIGHT(E2168,4)))/Codes!$N$2</f>
        <v>0</v>
      </c>
      <c r="R2168" s="1">
        <f>IF(HEX2DEC(LEFT(F2168,4))&gt;=32768,HEX2DEC(LEFT(F2168,4))-65536,HEX2DEC(LEFT(F2168,4)))/Codes!$N$2</f>
        <v>0</v>
      </c>
      <c r="S2168" s="1">
        <f>IF(HEX2DEC(RIGHT(F2168,4))&gt;=32768,HEX2DEC(RIGHT(F2168,4))-65536,HEX2DEC(RIGHT(F2168,4)))/Codes!$N$2</f>
        <v>0</v>
      </c>
      <c r="T2168" s="18">
        <f t="shared" si="599"/>
        <v>361</v>
      </c>
      <c r="U2168" s="1">
        <f t="shared" si="600"/>
        <v>50</v>
      </c>
      <c r="V2168" s="1">
        <f t="shared" si="601"/>
        <v>0</v>
      </c>
      <c r="W2168" s="1" t="str">
        <f t="shared" si="602"/>
        <v>100</v>
      </c>
      <c r="X2168" s="1">
        <f t="shared" si="603"/>
        <v>0</v>
      </c>
      <c r="Y2168" s="1">
        <f t="shared" si="604"/>
        <v>80</v>
      </c>
      <c r="Z2168" s="1" t="str">
        <f>VLOOKUP(BIN2DEC(MID(HEX2BIN(MID(H2168,3,2),8),2,5)),Codes!$E$1:$F$18,2)</f>
        <v>Normal</v>
      </c>
      <c r="AA2168" s="6" t="str">
        <f t="shared" si="605"/>
        <v>0</v>
      </c>
      <c r="AB2168" s="1">
        <f t="shared" si="606"/>
        <v>1</v>
      </c>
      <c r="AC2168" s="1" t="str">
        <f>VLOOKUP(BIN2DEC(RIGHT(HEX2BIN(MID(H2168,6,1),4),1)&amp;LEFT(HEX2BIN(MID(H2168,7,1),4),1)),Codes!$K$1:$L$5,2)</f>
        <v>M</v>
      </c>
      <c r="AD2168" s="1" t="str">
        <f>VLOOKUP(BIN2DEC(RIGHT(HEX2BIN(MID(H2168,7,1),4),3)&amp;LEFT(HEX2BIN(MID(H2168,8,1),4),2)),Codes!$H$2:$I$33,2)</f>
        <v>Punch</v>
      </c>
      <c r="AE2168" s="1" t="str">
        <f t="shared" si="607"/>
        <v>1</v>
      </c>
      <c r="AF2168" s="1" t="str">
        <f t="shared" si="608"/>
        <v>1</v>
      </c>
      <c r="AH2168" s="6">
        <f t="shared" si="609"/>
        <v>33</v>
      </c>
    </row>
    <row r="2169" spans="1:34">
      <c r="A2169" s="3" t="s">
        <v>1783</v>
      </c>
      <c r="B2169" s="1" t="s">
        <v>79</v>
      </c>
      <c r="C2169" s="6" t="s">
        <v>464</v>
      </c>
      <c r="D2169" s="9" t="s">
        <v>181</v>
      </c>
      <c r="E2169" s="9" t="s">
        <v>256</v>
      </c>
      <c r="F2169" s="9" t="s">
        <v>91</v>
      </c>
      <c r="G2169" s="9" t="s">
        <v>1321</v>
      </c>
      <c r="H2169" s="9" t="s">
        <v>1776</v>
      </c>
      <c r="J2169" s="6" t="str">
        <f t="shared" si="593"/>
        <v>001011</v>
      </c>
      <c r="K2169" s="1">
        <f t="shared" si="594"/>
        <v>1</v>
      </c>
      <c r="L2169" s="6" t="str">
        <f t="shared" si="595"/>
        <v>00000</v>
      </c>
      <c r="M2169" s="1">
        <f t="shared" si="596"/>
        <v>8</v>
      </c>
      <c r="N2169" s="6" t="str">
        <f t="shared" si="597"/>
        <v>00</v>
      </c>
      <c r="O2169" s="1">
        <f t="shared" si="598"/>
        <v>6</v>
      </c>
      <c r="P2169" s="1">
        <f>IF(HEX2DEC(LEFT(E2169,4))&gt;=32768,HEX2DEC(LEFT(E2169,4))-65536,HEX2DEC(LEFT(E2169,4)))/Codes!$N$2</f>
        <v>3.6</v>
      </c>
      <c r="Q2169" s="1">
        <f>IF(HEX2DEC(RIGHT(E2169,4))&gt;=32768,HEX2DEC(RIGHT(E2169,4))-65536,HEX2DEC(RIGHT(E2169,4)))/Codes!$N$2</f>
        <v>0</v>
      </c>
      <c r="R2169" s="1">
        <f>IF(HEX2DEC(LEFT(F2169,4))&gt;=32768,HEX2DEC(LEFT(F2169,4))-65536,HEX2DEC(LEFT(F2169,4)))/Codes!$N$2</f>
        <v>0</v>
      </c>
      <c r="S2169" s="1">
        <f>IF(HEX2DEC(RIGHT(F2169,4))&gt;=32768,HEX2DEC(RIGHT(F2169,4))-65536,HEX2DEC(RIGHT(F2169,4)))/Codes!$N$2</f>
        <v>0</v>
      </c>
      <c r="T2169" s="18">
        <f t="shared" si="599"/>
        <v>361</v>
      </c>
      <c r="U2169" s="1">
        <f t="shared" si="600"/>
        <v>50</v>
      </c>
      <c r="V2169" s="1">
        <f t="shared" si="601"/>
        <v>0</v>
      </c>
      <c r="W2169" s="1" t="str">
        <f t="shared" si="602"/>
        <v>100</v>
      </c>
      <c r="X2169" s="1">
        <f t="shared" si="603"/>
        <v>0</v>
      </c>
      <c r="Y2169" s="1">
        <f t="shared" si="604"/>
        <v>80</v>
      </c>
      <c r="Z2169" s="1" t="str">
        <f>VLOOKUP(BIN2DEC(MID(HEX2BIN(MID(H2169,3,2),8),2,5)),Codes!$E$1:$F$18,2)</f>
        <v>Normal</v>
      </c>
      <c r="AA2169" s="6" t="str">
        <f t="shared" si="605"/>
        <v>0</v>
      </c>
      <c r="AB2169" s="1">
        <f t="shared" si="606"/>
        <v>1</v>
      </c>
      <c r="AC2169" s="1" t="str">
        <f>VLOOKUP(BIN2DEC(RIGHT(HEX2BIN(MID(H2169,6,1),4),1)&amp;LEFT(HEX2BIN(MID(H2169,7,1),4),1)),Codes!$K$1:$L$5,2)</f>
        <v>M</v>
      </c>
      <c r="AD2169" s="1" t="str">
        <f>VLOOKUP(BIN2DEC(RIGHT(HEX2BIN(MID(H2169,7,1),4),3)&amp;LEFT(HEX2BIN(MID(H2169,8,1),4),2)),Codes!$H$2:$I$33,2)</f>
        <v>Punch</v>
      </c>
      <c r="AE2169" s="1" t="str">
        <f t="shared" si="607"/>
        <v>1</v>
      </c>
      <c r="AF2169" s="1" t="str">
        <f t="shared" si="608"/>
        <v>1</v>
      </c>
      <c r="AH2169" s="6">
        <f t="shared" si="609"/>
        <v>33</v>
      </c>
    </row>
    <row r="2170" spans="1:34">
      <c r="A2170" s="3" t="s">
        <v>1784</v>
      </c>
      <c r="B2170" s="1" t="s">
        <v>79</v>
      </c>
      <c r="C2170" s="6" t="s">
        <v>464</v>
      </c>
      <c r="D2170" s="9" t="s">
        <v>1779</v>
      </c>
      <c r="E2170" s="9" t="s">
        <v>499</v>
      </c>
      <c r="F2170" s="9" t="s">
        <v>1785</v>
      </c>
      <c r="G2170" s="9" t="s">
        <v>1781</v>
      </c>
      <c r="H2170" s="9" t="s">
        <v>473</v>
      </c>
      <c r="J2170" s="6" t="str">
        <f t="shared" si="593"/>
        <v>001011</v>
      </c>
      <c r="K2170" s="1">
        <f t="shared" si="594"/>
        <v>2</v>
      </c>
      <c r="L2170" s="6" t="str">
        <f t="shared" si="595"/>
        <v>00000</v>
      </c>
      <c r="M2170" s="1">
        <f t="shared" si="596"/>
        <v>0</v>
      </c>
      <c r="N2170" s="6" t="str">
        <f t="shared" si="597"/>
        <v>00</v>
      </c>
      <c r="O2170" s="1">
        <f t="shared" si="598"/>
        <v>6</v>
      </c>
      <c r="P2170" s="1">
        <f>IF(HEX2DEC(LEFT(E2170,4))&gt;=32768,HEX2DEC(LEFT(E2170,4))-65536,HEX2DEC(LEFT(E2170,4)))/Codes!$N$2</f>
        <v>5.2</v>
      </c>
      <c r="Q2170" s="1">
        <f>IF(HEX2DEC(RIGHT(E2170,4))&gt;=32768,HEX2DEC(RIGHT(E2170,4))-65536,HEX2DEC(RIGHT(E2170,4)))/Codes!$N$2</f>
        <v>0</v>
      </c>
      <c r="R2170" s="1">
        <f>IF(HEX2DEC(LEFT(F2170,4))&gt;=32768,HEX2DEC(LEFT(F2170,4))-65536,HEX2DEC(LEFT(F2170,4)))/Codes!$N$2</f>
        <v>5.2</v>
      </c>
      <c r="S2170" s="1">
        <f>IF(HEX2DEC(RIGHT(F2170,4))&gt;=32768,HEX2DEC(RIGHT(F2170,4))-65536,HEX2DEC(RIGHT(F2170,4)))/Codes!$N$2</f>
        <v>12</v>
      </c>
      <c r="T2170" s="18">
        <f t="shared" si="599"/>
        <v>361</v>
      </c>
      <c r="U2170" s="1">
        <f t="shared" si="600"/>
        <v>100</v>
      </c>
      <c r="V2170" s="1">
        <f t="shared" si="601"/>
        <v>98</v>
      </c>
      <c r="W2170" s="1" t="str">
        <f t="shared" si="602"/>
        <v>100</v>
      </c>
      <c r="X2170" s="1">
        <f t="shared" si="603"/>
        <v>0</v>
      </c>
      <c r="Y2170" s="1">
        <f t="shared" si="604"/>
        <v>0</v>
      </c>
      <c r="Z2170" s="1" t="str">
        <f>VLOOKUP(BIN2DEC(MID(HEX2BIN(MID(H2170,3,2),8),2,5)),Codes!$E$1:$F$18,2)</f>
        <v>Normal</v>
      </c>
      <c r="AA2170" s="6" t="str">
        <f t="shared" si="605"/>
        <v>0</v>
      </c>
      <c r="AB2170" s="1">
        <f t="shared" si="606"/>
        <v>1</v>
      </c>
      <c r="AC2170" s="1" t="str">
        <f>VLOOKUP(BIN2DEC(RIGHT(HEX2BIN(MID(H2170,6,1),4),1)&amp;LEFT(HEX2BIN(MID(H2170,7,1),4),1)),Codes!$K$1:$L$5,2)</f>
        <v>M</v>
      </c>
      <c r="AD2170" s="1" t="str">
        <f>VLOOKUP(BIN2DEC(RIGHT(HEX2BIN(MID(H2170,7,1),4),3)&amp;LEFT(HEX2BIN(MID(H2170,8,1),4),2)),Codes!$H$2:$I$33,2)</f>
        <v>Kick</v>
      </c>
      <c r="AE2170" s="1" t="str">
        <f t="shared" si="607"/>
        <v>1</v>
      </c>
      <c r="AF2170" s="1" t="str">
        <f t="shared" si="608"/>
        <v>1</v>
      </c>
      <c r="AH2170" s="6">
        <f t="shared" si="609"/>
        <v>34</v>
      </c>
    </row>
    <row r="2171" spans="1:34">
      <c r="A2171" s="3" t="s">
        <v>1786</v>
      </c>
      <c r="B2171" s="1" t="s">
        <v>79</v>
      </c>
      <c r="C2171" s="6" t="s">
        <v>1790</v>
      </c>
      <c r="D2171" s="9" t="s">
        <v>1632</v>
      </c>
      <c r="E2171" s="9" t="s">
        <v>232</v>
      </c>
      <c r="F2171" s="9" t="s">
        <v>91</v>
      </c>
      <c r="G2171" s="9" t="s">
        <v>468</v>
      </c>
      <c r="H2171" s="9" t="s">
        <v>473</v>
      </c>
      <c r="J2171" s="6" t="str">
        <f t="shared" si="593"/>
        <v>001011</v>
      </c>
      <c r="K2171" s="1">
        <f t="shared" si="594"/>
        <v>0</v>
      </c>
      <c r="L2171" s="6" t="str">
        <f t="shared" si="595"/>
        <v>00000</v>
      </c>
      <c r="M2171" s="1">
        <f t="shared" si="596"/>
        <v>55</v>
      </c>
      <c r="N2171" s="6" t="str">
        <f t="shared" si="597"/>
        <v>00</v>
      </c>
      <c r="O2171" s="1">
        <f t="shared" si="598"/>
        <v>10</v>
      </c>
      <c r="P2171" s="1">
        <f>IF(HEX2DEC(LEFT(E2171,4))&gt;=32768,HEX2DEC(LEFT(E2171,4))-65536,HEX2DEC(LEFT(E2171,4)))/Codes!$N$2</f>
        <v>4.8</v>
      </c>
      <c r="Q2171" s="1">
        <f>IF(HEX2DEC(RIGHT(E2171,4))&gt;=32768,HEX2DEC(RIGHT(E2171,4))-65536,HEX2DEC(RIGHT(E2171,4)))/Codes!$N$2</f>
        <v>0</v>
      </c>
      <c r="R2171" s="1">
        <f>IF(HEX2DEC(LEFT(F2171,4))&gt;=32768,HEX2DEC(LEFT(F2171,4))-65536,HEX2DEC(LEFT(F2171,4)))/Codes!$N$2</f>
        <v>0</v>
      </c>
      <c r="S2171" s="1">
        <f>IF(HEX2DEC(RIGHT(F2171,4))&gt;=32768,HEX2DEC(RIGHT(F2171,4))-65536,HEX2DEC(RIGHT(F2171,4)))/Codes!$N$2</f>
        <v>0</v>
      </c>
      <c r="T2171" s="18">
        <f t="shared" si="599"/>
        <v>361</v>
      </c>
      <c r="U2171" s="1">
        <f t="shared" si="600"/>
        <v>100</v>
      </c>
      <c r="V2171" s="1">
        <f t="shared" si="601"/>
        <v>98</v>
      </c>
      <c r="W2171" s="1" t="str">
        <f t="shared" si="602"/>
        <v>100</v>
      </c>
      <c r="X2171" s="1">
        <f t="shared" si="603"/>
        <v>2</v>
      </c>
      <c r="Y2171" s="1">
        <f t="shared" si="604"/>
        <v>0</v>
      </c>
      <c r="Z2171" s="1" t="str">
        <f>VLOOKUP(BIN2DEC(MID(HEX2BIN(MID(H2171,3,2),8),2,5)),Codes!$E$1:$F$18,2)</f>
        <v>Normal</v>
      </c>
      <c r="AA2171" s="6" t="str">
        <f t="shared" si="605"/>
        <v>0</v>
      </c>
      <c r="AB2171" s="1">
        <f t="shared" si="606"/>
        <v>1</v>
      </c>
      <c r="AC2171" s="1" t="str">
        <f>VLOOKUP(BIN2DEC(RIGHT(HEX2BIN(MID(H2171,6,1),4),1)&amp;LEFT(HEX2BIN(MID(H2171,7,1),4),1)),Codes!$K$1:$L$5,2)</f>
        <v>M</v>
      </c>
      <c r="AD2171" s="1" t="str">
        <f>VLOOKUP(BIN2DEC(RIGHT(HEX2BIN(MID(H2171,7,1),4),3)&amp;LEFT(HEX2BIN(MID(H2171,8,1),4),2)),Codes!$H$2:$I$33,2)</f>
        <v>Kick</v>
      </c>
      <c r="AE2171" s="1" t="str">
        <f t="shared" si="607"/>
        <v>1</v>
      </c>
      <c r="AF2171" s="1" t="str">
        <f t="shared" si="608"/>
        <v>1</v>
      </c>
      <c r="AH2171" s="6">
        <f t="shared" si="609"/>
        <v>34</v>
      </c>
    </row>
    <row r="2172" spans="1:34">
      <c r="A2172" s="3" t="s">
        <v>1788</v>
      </c>
      <c r="B2172" s="1" t="s">
        <v>79</v>
      </c>
      <c r="C2172" s="6" t="s">
        <v>1790</v>
      </c>
      <c r="D2172" s="9" t="s">
        <v>579</v>
      </c>
      <c r="E2172" s="9" t="s">
        <v>460</v>
      </c>
      <c r="F2172" s="9" t="s">
        <v>91</v>
      </c>
      <c r="G2172" s="9" t="s">
        <v>468</v>
      </c>
      <c r="H2172" s="9" t="s">
        <v>473</v>
      </c>
      <c r="J2172" s="6" t="str">
        <f t="shared" si="593"/>
        <v>001011</v>
      </c>
      <c r="K2172" s="1">
        <f t="shared" si="594"/>
        <v>1</v>
      </c>
      <c r="L2172" s="6" t="str">
        <f t="shared" si="595"/>
        <v>00000</v>
      </c>
      <c r="M2172" s="1">
        <f t="shared" si="596"/>
        <v>57</v>
      </c>
      <c r="N2172" s="6" t="str">
        <f t="shared" si="597"/>
        <v>00</v>
      </c>
      <c r="O2172" s="1">
        <f t="shared" si="598"/>
        <v>10</v>
      </c>
      <c r="P2172" s="1">
        <f>IF(HEX2DEC(LEFT(E2172,4))&gt;=32768,HEX2DEC(LEFT(E2172,4))-65536,HEX2DEC(LEFT(E2172,4)))/Codes!$N$2</f>
        <v>7.2</v>
      </c>
      <c r="Q2172" s="1">
        <f>IF(HEX2DEC(RIGHT(E2172,4))&gt;=32768,HEX2DEC(RIGHT(E2172,4))-65536,HEX2DEC(RIGHT(E2172,4)))/Codes!$N$2</f>
        <v>0</v>
      </c>
      <c r="R2172" s="1">
        <f>IF(HEX2DEC(LEFT(F2172,4))&gt;=32768,HEX2DEC(LEFT(F2172,4))-65536,HEX2DEC(LEFT(F2172,4)))/Codes!$N$2</f>
        <v>0</v>
      </c>
      <c r="S2172" s="1">
        <f>IF(HEX2DEC(RIGHT(F2172,4))&gt;=32768,HEX2DEC(RIGHT(F2172,4))-65536,HEX2DEC(RIGHT(F2172,4)))/Codes!$N$2</f>
        <v>0</v>
      </c>
      <c r="T2172" s="18">
        <f t="shared" si="599"/>
        <v>361</v>
      </c>
      <c r="U2172" s="1">
        <f t="shared" si="600"/>
        <v>100</v>
      </c>
      <c r="V2172" s="1">
        <f t="shared" si="601"/>
        <v>98</v>
      </c>
      <c r="W2172" s="1" t="str">
        <f t="shared" si="602"/>
        <v>100</v>
      </c>
      <c r="X2172" s="1">
        <f t="shared" si="603"/>
        <v>2</v>
      </c>
      <c r="Y2172" s="1">
        <f t="shared" si="604"/>
        <v>0</v>
      </c>
      <c r="Z2172" s="1" t="str">
        <f>VLOOKUP(BIN2DEC(MID(HEX2BIN(MID(H2172,3,2),8),2,5)),Codes!$E$1:$F$18,2)</f>
        <v>Normal</v>
      </c>
      <c r="AA2172" s="6" t="str">
        <f t="shared" si="605"/>
        <v>0</v>
      </c>
      <c r="AB2172" s="1">
        <f t="shared" si="606"/>
        <v>1</v>
      </c>
      <c r="AC2172" s="1" t="str">
        <f>VLOOKUP(BIN2DEC(RIGHT(HEX2BIN(MID(H2172,6,1),4),1)&amp;LEFT(HEX2BIN(MID(H2172,7,1),4),1)),Codes!$K$1:$L$5,2)</f>
        <v>M</v>
      </c>
      <c r="AD2172" s="1" t="str">
        <f>VLOOKUP(BIN2DEC(RIGHT(HEX2BIN(MID(H2172,7,1),4),3)&amp;LEFT(HEX2BIN(MID(H2172,8,1),4),2)),Codes!$H$2:$I$33,2)</f>
        <v>Kick</v>
      </c>
      <c r="AE2172" s="1" t="str">
        <f t="shared" si="607"/>
        <v>1</v>
      </c>
      <c r="AF2172" s="1" t="str">
        <f t="shared" si="608"/>
        <v>1</v>
      </c>
      <c r="AH2172" s="6">
        <f t="shared" si="609"/>
        <v>34</v>
      </c>
    </row>
    <row r="2173" spans="1:34">
      <c r="A2173" s="3" t="s">
        <v>1789</v>
      </c>
      <c r="B2173" s="1" t="s">
        <v>79</v>
      </c>
      <c r="C2173" s="6" t="s">
        <v>1787</v>
      </c>
      <c r="D2173" s="9" t="s">
        <v>603</v>
      </c>
      <c r="E2173" s="9" t="s">
        <v>232</v>
      </c>
      <c r="F2173" s="9" t="s">
        <v>91</v>
      </c>
      <c r="G2173" s="9" t="s">
        <v>468</v>
      </c>
      <c r="H2173" s="9" t="s">
        <v>473</v>
      </c>
      <c r="J2173" s="6" t="str">
        <f t="shared" si="593"/>
        <v>001011</v>
      </c>
      <c r="K2173" s="1">
        <f t="shared" si="594"/>
        <v>0</v>
      </c>
      <c r="L2173" s="6" t="str">
        <f t="shared" si="595"/>
        <v>00000</v>
      </c>
      <c r="M2173" s="1">
        <f t="shared" si="596"/>
        <v>57</v>
      </c>
      <c r="N2173" s="6" t="str">
        <f t="shared" si="597"/>
        <v>00</v>
      </c>
      <c r="O2173" s="1">
        <f t="shared" si="598"/>
        <v>8</v>
      </c>
      <c r="P2173" s="1">
        <f>IF(HEX2DEC(LEFT(E2173,4))&gt;=32768,HEX2DEC(LEFT(E2173,4))-65536,HEX2DEC(LEFT(E2173,4)))/Codes!$N$2</f>
        <v>4.8</v>
      </c>
      <c r="Q2173" s="1">
        <f>IF(HEX2DEC(RIGHT(E2173,4))&gt;=32768,HEX2DEC(RIGHT(E2173,4))-65536,HEX2DEC(RIGHT(E2173,4)))/Codes!$N$2</f>
        <v>0</v>
      </c>
      <c r="R2173" s="1">
        <f>IF(HEX2DEC(LEFT(F2173,4))&gt;=32768,HEX2DEC(LEFT(F2173,4))-65536,HEX2DEC(LEFT(F2173,4)))/Codes!$N$2</f>
        <v>0</v>
      </c>
      <c r="S2173" s="1">
        <f>IF(HEX2DEC(RIGHT(F2173,4))&gt;=32768,HEX2DEC(RIGHT(F2173,4))-65536,HEX2DEC(RIGHT(F2173,4)))/Codes!$N$2</f>
        <v>0</v>
      </c>
      <c r="T2173" s="18">
        <f t="shared" si="599"/>
        <v>361</v>
      </c>
      <c r="U2173" s="1">
        <f t="shared" si="600"/>
        <v>100</v>
      </c>
      <c r="V2173" s="1">
        <f t="shared" si="601"/>
        <v>98</v>
      </c>
      <c r="W2173" s="1" t="str">
        <f t="shared" si="602"/>
        <v>100</v>
      </c>
      <c r="X2173" s="1">
        <f t="shared" si="603"/>
        <v>2</v>
      </c>
      <c r="Y2173" s="1">
        <f t="shared" si="604"/>
        <v>0</v>
      </c>
      <c r="Z2173" s="1" t="str">
        <f>VLOOKUP(BIN2DEC(MID(HEX2BIN(MID(H2173,3,2),8),2,5)),Codes!$E$1:$F$18,2)</f>
        <v>Normal</v>
      </c>
      <c r="AA2173" s="6" t="str">
        <f t="shared" si="605"/>
        <v>0</v>
      </c>
      <c r="AB2173" s="1">
        <f t="shared" si="606"/>
        <v>1</v>
      </c>
      <c r="AC2173" s="1" t="str">
        <f>VLOOKUP(BIN2DEC(RIGHT(HEX2BIN(MID(H2173,6,1),4),1)&amp;LEFT(HEX2BIN(MID(H2173,7,1),4),1)),Codes!$K$1:$L$5,2)</f>
        <v>M</v>
      </c>
      <c r="AD2173" s="1" t="str">
        <f>VLOOKUP(BIN2DEC(RIGHT(HEX2BIN(MID(H2173,7,1),4),3)&amp;LEFT(HEX2BIN(MID(H2173,8,1),4),2)),Codes!$H$2:$I$33,2)</f>
        <v>Kick</v>
      </c>
      <c r="AE2173" s="1" t="str">
        <f t="shared" si="607"/>
        <v>1</v>
      </c>
      <c r="AF2173" s="1" t="str">
        <f t="shared" si="608"/>
        <v>1</v>
      </c>
      <c r="AH2173" s="6">
        <f t="shared" si="609"/>
        <v>34</v>
      </c>
    </row>
    <row r="2174" spans="1:34">
      <c r="A2174" s="3" t="s">
        <v>1791</v>
      </c>
      <c r="B2174" s="1" t="s">
        <v>79</v>
      </c>
      <c r="C2174" s="6" t="s">
        <v>1787</v>
      </c>
      <c r="D2174" s="9" t="s">
        <v>1792</v>
      </c>
      <c r="E2174" s="9" t="s">
        <v>232</v>
      </c>
      <c r="F2174" s="9" t="s">
        <v>91</v>
      </c>
      <c r="G2174" s="9" t="s">
        <v>468</v>
      </c>
      <c r="H2174" s="9" t="s">
        <v>473</v>
      </c>
      <c r="J2174" s="6" t="str">
        <f t="shared" si="593"/>
        <v>001011</v>
      </c>
      <c r="K2174" s="1">
        <f t="shared" si="594"/>
        <v>1</v>
      </c>
      <c r="L2174" s="6" t="str">
        <f t="shared" si="595"/>
        <v>00000</v>
      </c>
      <c r="M2174" s="1">
        <f t="shared" si="596"/>
        <v>51</v>
      </c>
      <c r="N2174" s="6" t="str">
        <f t="shared" si="597"/>
        <v>00</v>
      </c>
      <c r="O2174" s="1">
        <f t="shared" si="598"/>
        <v>8</v>
      </c>
      <c r="P2174" s="1">
        <f>IF(HEX2DEC(LEFT(E2174,4))&gt;=32768,HEX2DEC(LEFT(E2174,4))-65536,HEX2DEC(LEFT(E2174,4)))/Codes!$N$2</f>
        <v>4.8</v>
      </c>
      <c r="Q2174" s="1">
        <f>IF(HEX2DEC(RIGHT(E2174,4))&gt;=32768,HEX2DEC(RIGHT(E2174,4))-65536,HEX2DEC(RIGHT(E2174,4)))/Codes!$N$2</f>
        <v>0</v>
      </c>
      <c r="R2174" s="1">
        <f>IF(HEX2DEC(LEFT(F2174,4))&gt;=32768,HEX2DEC(LEFT(F2174,4))-65536,HEX2DEC(LEFT(F2174,4)))/Codes!$N$2</f>
        <v>0</v>
      </c>
      <c r="S2174" s="1">
        <f>IF(HEX2DEC(RIGHT(F2174,4))&gt;=32768,HEX2DEC(RIGHT(F2174,4))-65536,HEX2DEC(RIGHT(F2174,4)))/Codes!$N$2</f>
        <v>0</v>
      </c>
      <c r="T2174" s="18">
        <f t="shared" si="599"/>
        <v>361</v>
      </c>
      <c r="U2174" s="1">
        <f t="shared" si="600"/>
        <v>100</v>
      </c>
      <c r="V2174" s="1">
        <f t="shared" si="601"/>
        <v>98</v>
      </c>
      <c r="W2174" s="1" t="str">
        <f t="shared" si="602"/>
        <v>100</v>
      </c>
      <c r="X2174" s="1">
        <f t="shared" si="603"/>
        <v>2</v>
      </c>
      <c r="Y2174" s="1">
        <f t="shared" si="604"/>
        <v>0</v>
      </c>
      <c r="Z2174" s="1" t="str">
        <f>VLOOKUP(BIN2DEC(MID(HEX2BIN(MID(H2174,3,2),8),2,5)),Codes!$E$1:$F$18,2)</f>
        <v>Normal</v>
      </c>
      <c r="AA2174" s="6" t="str">
        <f t="shared" si="605"/>
        <v>0</v>
      </c>
      <c r="AB2174" s="1">
        <f t="shared" si="606"/>
        <v>1</v>
      </c>
      <c r="AC2174" s="1" t="str">
        <f>VLOOKUP(BIN2DEC(RIGHT(HEX2BIN(MID(H2174,6,1),4),1)&amp;LEFT(HEX2BIN(MID(H2174,7,1),4),1)),Codes!$K$1:$L$5,2)</f>
        <v>M</v>
      </c>
      <c r="AD2174" s="1" t="str">
        <f>VLOOKUP(BIN2DEC(RIGHT(HEX2BIN(MID(H2174,7,1),4),3)&amp;LEFT(HEX2BIN(MID(H2174,8,1),4),2)),Codes!$H$2:$I$33,2)</f>
        <v>Kick</v>
      </c>
      <c r="AE2174" s="1" t="str">
        <f t="shared" si="607"/>
        <v>1</v>
      </c>
      <c r="AF2174" s="1" t="str">
        <f t="shared" si="608"/>
        <v>1</v>
      </c>
      <c r="AH2174" s="6">
        <f t="shared" si="609"/>
        <v>34</v>
      </c>
    </row>
    <row r="2175" spans="1:34">
      <c r="A2175" s="3" t="s">
        <v>1793</v>
      </c>
      <c r="B2175" s="1" t="s">
        <v>79</v>
      </c>
      <c r="C2175" s="6" t="s">
        <v>1787</v>
      </c>
      <c r="D2175" s="9" t="s">
        <v>1794</v>
      </c>
      <c r="E2175" s="9" t="s">
        <v>232</v>
      </c>
      <c r="F2175" s="9" t="s">
        <v>1795</v>
      </c>
      <c r="G2175" s="9" t="s">
        <v>468</v>
      </c>
      <c r="H2175" s="9" t="s">
        <v>473</v>
      </c>
      <c r="J2175" s="6" t="str">
        <f t="shared" si="593"/>
        <v>001011</v>
      </c>
      <c r="K2175" s="1">
        <f t="shared" si="594"/>
        <v>2</v>
      </c>
      <c r="L2175" s="6" t="str">
        <f t="shared" si="595"/>
        <v>00000</v>
      </c>
      <c r="M2175" s="1">
        <f t="shared" si="596"/>
        <v>23</v>
      </c>
      <c r="N2175" s="6" t="str">
        <f t="shared" si="597"/>
        <v>00</v>
      </c>
      <c r="O2175" s="1">
        <f t="shared" si="598"/>
        <v>6</v>
      </c>
      <c r="P2175" s="1">
        <f>IF(HEX2DEC(LEFT(E2175,4))&gt;=32768,HEX2DEC(LEFT(E2175,4))-65536,HEX2DEC(LEFT(E2175,4)))/Codes!$N$2</f>
        <v>4.8</v>
      </c>
      <c r="Q2175" s="1">
        <f>IF(HEX2DEC(RIGHT(E2175,4))&gt;=32768,HEX2DEC(RIGHT(E2175,4))-65536,HEX2DEC(RIGHT(E2175,4)))/Codes!$N$2</f>
        <v>0</v>
      </c>
      <c r="R2175" s="1">
        <f>IF(HEX2DEC(LEFT(F2175,4))&gt;=32768,HEX2DEC(LEFT(F2175,4))-65536,HEX2DEC(LEFT(F2175,4)))/Codes!$N$2</f>
        <v>-2.4</v>
      </c>
      <c r="S2175" s="1">
        <f>IF(HEX2DEC(RIGHT(F2175,4))&gt;=32768,HEX2DEC(RIGHT(F2175,4))-65536,HEX2DEC(RIGHT(F2175,4)))/Codes!$N$2</f>
        <v>0</v>
      </c>
      <c r="T2175" s="18">
        <f t="shared" si="599"/>
        <v>361</v>
      </c>
      <c r="U2175" s="1">
        <f t="shared" si="600"/>
        <v>100</v>
      </c>
      <c r="V2175" s="1">
        <f t="shared" si="601"/>
        <v>98</v>
      </c>
      <c r="W2175" s="1" t="str">
        <f t="shared" si="602"/>
        <v>100</v>
      </c>
      <c r="X2175" s="1">
        <f t="shared" si="603"/>
        <v>2</v>
      </c>
      <c r="Y2175" s="1">
        <f t="shared" si="604"/>
        <v>0</v>
      </c>
      <c r="Z2175" s="1" t="str">
        <f>VLOOKUP(BIN2DEC(MID(HEX2BIN(MID(H2175,3,2),8),2,5)),Codes!$E$1:$F$18,2)</f>
        <v>Normal</v>
      </c>
      <c r="AA2175" s="6" t="str">
        <f t="shared" si="605"/>
        <v>0</v>
      </c>
      <c r="AB2175" s="1">
        <f t="shared" si="606"/>
        <v>1</v>
      </c>
      <c r="AC2175" s="1" t="str">
        <f>VLOOKUP(BIN2DEC(RIGHT(HEX2BIN(MID(H2175,6,1),4),1)&amp;LEFT(HEX2BIN(MID(H2175,7,1),4),1)),Codes!$K$1:$L$5,2)</f>
        <v>M</v>
      </c>
      <c r="AD2175" s="1" t="str">
        <f>VLOOKUP(BIN2DEC(RIGHT(HEX2BIN(MID(H2175,7,1),4),3)&amp;LEFT(HEX2BIN(MID(H2175,8,1),4),2)),Codes!$H$2:$I$33,2)</f>
        <v>Kick</v>
      </c>
      <c r="AE2175" s="1" t="str">
        <f t="shared" si="607"/>
        <v>1</v>
      </c>
      <c r="AF2175" s="1" t="str">
        <f t="shared" si="608"/>
        <v>1</v>
      </c>
      <c r="AH2175" s="6">
        <f t="shared" si="609"/>
        <v>34</v>
      </c>
    </row>
    <row r="2176" spans="1:34">
      <c r="A2176" s="3" t="s">
        <v>1798</v>
      </c>
      <c r="B2176" s="1" t="s">
        <v>79</v>
      </c>
      <c r="C2176" s="6" t="s">
        <v>1796</v>
      </c>
      <c r="D2176" s="9" t="s">
        <v>479</v>
      </c>
      <c r="E2176" s="9" t="s">
        <v>1359</v>
      </c>
      <c r="F2176" s="9" t="s">
        <v>1799</v>
      </c>
      <c r="G2176" s="9" t="s">
        <v>481</v>
      </c>
      <c r="H2176" s="9" t="s">
        <v>482</v>
      </c>
      <c r="J2176" s="6" t="str">
        <f t="shared" si="593"/>
        <v>001011</v>
      </c>
      <c r="K2176" s="1">
        <f t="shared" si="594"/>
        <v>0</v>
      </c>
      <c r="L2176" s="6" t="str">
        <f t="shared" si="595"/>
        <v>00000</v>
      </c>
      <c r="M2176" s="1">
        <f t="shared" si="596"/>
        <v>0</v>
      </c>
      <c r="N2176" s="6" t="str">
        <f t="shared" si="597"/>
        <v>00</v>
      </c>
      <c r="O2176" s="1">
        <f t="shared" si="598"/>
        <v>0</v>
      </c>
      <c r="P2176" s="1">
        <f>IF(HEX2DEC(LEFT(E2176,4))&gt;=32768,HEX2DEC(LEFT(E2176,4))-65536,HEX2DEC(LEFT(E2176,4)))/Codes!$N$2</f>
        <v>3</v>
      </c>
      <c r="Q2176" s="1">
        <f>IF(HEX2DEC(RIGHT(E2176,4))&gt;=32768,HEX2DEC(RIGHT(E2176,4))-65536,HEX2DEC(RIGHT(E2176,4)))/Codes!$N$2</f>
        <v>0</v>
      </c>
      <c r="R2176" s="1">
        <f>IF(HEX2DEC(LEFT(F2176,4))&gt;=32768,HEX2DEC(LEFT(F2176,4))-65536,HEX2DEC(LEFT(F2176,4)))/Codes!$N$2</f>
        <v>6.6</v>
      </c>
      <c r="S2176" s="1">
        <f>IF(HEX2DEC(RIGHT(F2176,4))&gt;=32768,HEX2DEC(RIGHT(F2176,4))-65536,HEX2DEC(RIGHT(F2176,4)))/Codes!$N$2</f>
        <v>6.6</v>
      </c>
      <c r="T2176" s="18">
        <f t="shared" si="599"/>
        <v>361</v>
      </c>
      <c r="U2176" s="1">
        <f t="shared" si="600"/>
        <v>100</v>
      </c>
      <c r="V2176" s="1">
        <f t="shared" si="601"/>
        <v>0</v>
      </c>
      <c r="W2176" s="1" t="str">
        <f t="shared" si="602"/>
        <v>100</v>
      </c>
      <c r="X2176" s="1">
        <f t="shared" si="603"/>
        <v>2</v>
      </c>
      <c r="Y2176" s="1">
        <f t="shared" si="604"/>
        <v>0</v>
      </c>
      <c r="Z2176" s="1" t="str">
        <f>VLOOKUP(BIN2DEC(MID(HEX2BIN(MID(H2176,3,2),8),2,5)),Codes!$E$1:$F$18,2)</f>
        <v>Grab</v>
      </c>
      <c r="AA2176" s="6" t="str">
        <f t="shared" si="605"/>
        <v>0</v>
      </c>
      <c r="AB2176" s="1">
        <f t="shared" si="606"/>
        <v>0</v>
      </c>
      <c r="AC2176" s="1" t="str">
        <f>VLOOKUP(BIN2DEC(RIGHT(HEX2BIN(MID(H2176,6,1),4),1)&amp;LEFT(HEX2BIN(MID(H2176,7,1),4),1)),Codes!$K$1:$L$5,2)</f>
        <v>M</v>
      </c>
      <c r="AD2176" s="1" t="str">
        <f>VLOOKUP(BIN2DEC(RIGHT(HEX2BIN(MID(H2176,7,1),4),3)&amp;LEFT(HEX2BIN(MID(H2176,8,1),4),2)),Codes!$H$2:$I$33,2)</f>
        <v>Kick</v>
      </c>
      <c r="AE2176" s="1" t="str">
        <f t="shared" si="607"/>
        <v>1</v>
      </c>
      <c r="AF2176" s="1" t="str">
        <f t="shared" si="608"/>
        <v>1</v>
      </c>
      <c r="AH2176" s="6">
        <f t="shared" si="609"/>
        <v>34</v>
      </c>
    </row>
    <row r="2177" spans="1:34">
      <c r="A2177" s="3" t="s">
        <v>1800</v>
      </c>
      <c r="B2177" s="1" t="s">
        <v>79</v>
      </c>
      <c r="C2177" s="6" t="s">
        <v>1796</v>
      </c>
      <c r="D2177" s="9" t="s">
        <v>484</v>
      </c>
      <c r="E2177" s="9" t="s">
        <v>1359</v>
      </c>
      <c r="F2177" s="9" t="s">
        <v>1801</v>
      </c>
      <c r="G2177" s="9" t="s">
        <v>481</v>
      </c>
      <c r="H2177" s="9" t="s">
        <v>482</v>
      </c>
      <c r="J2177" s="6" t="str">
        <f t="shared" ref="J2177:J2240" si="610">LEFT(HEX2BIN(LEFT(D2177,2),8),6)</f>
        <v>001011</v>
      </c>
      <c r="K2177" s="1">
        <f t="shared" ref="K2177:K2240" si="611">BIN2DEC(MID(HEX2BIN(MID(D2177,2,2),8),3,3))</f>
        <v>1</v>
      </c>
      <c r="L2177" s="6" t="str">
        <f t="shared" ref="L2177:L2240" si="612">MID(HEX2BIN(MID(D2177,3,2),8),2,5)</f>
        <v>00000</v>
      </c>
      <c r="M2177" s="1">
        <f t="shared" ref="M2177:M2240" si="613">ROUNDDOWN(HEX2DEC(MID(D2177,4,3))/8,0)</f>
        <v>0</v>
      </c>
      <c r="N2177" s="6" t="str">
        <f t="shared" ref="N2177:N2240" si="614">MID(HEX2BIN(MID(D2177,6,1),4),2,2)</f>
        <v>00</v>
      </c>
      <c r="O2177" s="1">
        <f t="shared" ref="O2177:O2240" si="615">HEX2DEC(MID(D2177,7,2))</f>
        <v>0</v>
      </c>
      <c r="P2177" s="1">
        <f>IF(HEX2DEC(LEFT(E2177,4))&gt;=32768,HEX2DEC(LEFT(E2177,4))-65536,HEX2DEC(LEFT(E2177,4)))/Codes!$N$2</f>
        <v>3</v>
      </c>
      <c r="Q2177" s="1">
        <f>IF(HEX2DEC(RIGHT(E2177,4))&gt;=32768,HEX2DEC(RIGHT(E2177,4))-65536,HEX2DEC(RIGHT(E2177,4)))/Codes!$N$2</f>
        <v>0</v>
      </c>
      <c r="R2177" s="1">
        <f>IF(HEX2DEC(LEFT(F2177,4))&gt;=32768,HEX2DEC(LEFT(F2177,4))-65536,HEX2DEC(LEFT(F2177,4)))/Codes!$N$2</f>
        <v>6.6</v>
      </c>
      <c r="S2177" s="1">
        <f>IF(HEX2DEC(RIGHT(F2177,4))&gt;=32768,HEX2DEC(RIGHT(F2177,4))-65536,HEX2DEC(RIGHT(F2177,4)))/Codes!$N$2</f>
        <v>2.8</v>
      </c>
      <c r="T2177" s="18">
        <f t="shared" ref="T2177:T2240" si="616">ROUNDDOWN(HEX2DEC(LEFT(G2177,3))/8,0)</f>
        <v>361</v>
      </c>
      <c r="U2177" s="1">
        <f t="shared" ref="U2177:U2240" si="617">ROUNDDOWN(HEX2DEC(MID(G2177,3,3))/4,0)-(512*ROUNDDOWN(HEX2DEC(MID(G2177,3,1))/8,0))</f>
        <v>100</v>
      </c>
      <c r="V2177" s="1">
        <f t="shared" ref="V2177:V2240" si="618">RIGHT(HEX2BIN(MID(G2177,5,1),4),2)*128+HEX2DEC(MID(G2177,6,1))*8+LEFT(HEX2BIN(MID(G2177,7,1),4),3)</f>
        <v>0</v>
      </c>
      <c r="W2177" s="1" t="str">
        <f t="shared" ref="W2177:W2240" si="619">MID(HEX2BIN(MID(G2177,7,2),8),4,3)</f>
        <v>100</v>
      </c>
      <c r="X2177" s="1">
        <f t="shared" ref="X2177:X2240" si="620">BIN2DEC(RIGHT(HEX2BIN(RIGHT(G2177,1),4),2))</f>
        <v>2</v>
      </c>
      <c r="Y2177" s="1">
        <f t="shared" ref="Y2177:Y2240" si="621">ROUNDDOWN(HEX2DEC(LEFT(H2177,3))/8,0)</f>
        <v>0</v>
      </c>
      <c r="Z2177" s="1" t="str">
        <f>VLOOKUP(BIN2DEC(MID(HEX2BIN(MID(H2177,3,2),8),2,5)),Codes!$E$1:$F$18,2)</f>
        <v>Grab</v>
      </c>
      <c r="AA2177" s="6" t="str">
        <f t="shared" ref="AA2177:AA2240" si="622">MID(HEX2BIN(MID(H2177,4,1),4),3,1)</f>
        <v>0</v>
      </c>
      <c r="AB2177" s="1">
        <f t="shared" ref="AB2177:AB2240" si="623">(MOD(HEX2DEC(MID(H2177,4,1)),2))*64+ROUNDDOWN(HEX2DEC(MID(H2177,5,2))/4,0)</f>
        <v>0</v>
      </c>
      <c r="AC2177" s="1" t="str">
        <f>VLOOKUP(BIN2DEC(RIGHT(HEX2BIN(MID(H2177,6,1),4),1)&amp;LEFT(HEX2BIN(MID(H2177,7,1),4),1)),Codes!$K$1:$L$5,2)</f>
        <v>M</v>
      </c>
      <c r="AD2177" s="1" t="str">
        <f>VLOOKUP(BIN2DEC(RIGHT(HEX2BIN(MID(H2177,7,1),4),3)&amp;LEFT(HEX2BIN(MID(H2177,8,1),4),2)),Codes!$H$2:$I$33,2)</f>
        <v>Kick</v>
      </c>
      <c r="AE2177" s="1" t="str">
        <f t="shared" ref="AE2177:AE2240" si="624">MID(HEX2BIN(RIGHT(H2177,1),4),3,1)</f>
        <v>1</v>
      </c>
      <c r="AF2177" s="1" t="str">
        <f t="shared" ref="AF2177:AF2240" si="625">RIGHT(HEX2BIN(RIGHT(H2177,1),4),1)</f>
        <v>1</v>
      </c>
      <c r="AH2177" s="6">
        <f t="shared" ref="AH2177:AH2240" si="626">ROUNDDOWN(HEX2DEC(MID(H2177,6,3))/4,0)-(256*ROUNDDOWN(HEX2DEC(MID(H2177,6,1))/4,0))</f>
        <v>34</v>
      </c>
    </row>
    <row r="2178" spans="1:34">
      <c r="A2178" s="3" t="s">
        <v>1803</v>
      </c>
      <c r="B2178" s="1" t="s">
        <v>79</v>
      </c>
      <c r="C2178" s="6" t="s">
        <v>1797</v>
      </c>
      <c r="D2178" s="9" t="s">
        <v>479</v>
      </c>
      <c r="E2178" s="9" t="s">
        <v>1359</v>
      </c>
      <c r="F2178" s="9" t="s">
        <v>1804</v>
      </c>
      <c r="G2178" s="9" t="s">
        <v>481</v>
      </c>
      <c r="H2178" s="9" t="s">
        <v>482</v>
      </c>
      <c r="J2178" s="6" t="str">
        <f t="shared" si="610"/>
        <v>001011</v>
      </c>
      <c r="K2178" s="1">
        <f t="shared" si="611"/>
        <v>0</v>
      </c>
      <c r="L2178" s="6" t="str">
        <f t="shared" si="612"/>
        <v>00000</v>
      </c>
      <c r="M2178" s="1">
        <f t="shared" si="613"/>
        <v>0</v>
      </c>
      <c r="N2178" s="6" t="str">
        <f t="shared" si="614"/>
        <v>00</v>
      </c>
      <c r="O2178" s="1">
        <f t="shared" si="615"/>
        <v>0</v>
      </c>
      <c r="P2178" s="1">
        <f>IF(HEX2DEC(LEFT(E2178,4))&gt;=32768,HEX2DEC(LEFT(E2178,4))-65536,HEX2DEC(LEFT(E2178,4)))/Codes!$N$2</f>
        <v>3</v>
      </c>
      <c r="Q2178" s="1">
        <f>IF(HEX2DEC(RIGHT(E2178,4))&gt;=32768,HEX2DEC(RIGHT(E2178,4))-65536,HEX2DEC(RIGHT(E2178,4)))/Codes!$N$2</f>
        <v>0</v>
      </c>
      <c r="R2178" s="1">
        <f>IF(HEX2DEC(LEFT(F2178,4))&gt;=32768,HEX2DEC(LEFT(F2178,4))-65536,HEX2DEC(LEFT(F2178,4)))/Codes!$N$2</f>
        <v>6.6</v>
      </c>
      <c r="S2178" s="1">
        <f>IF(HEX2DEC(RIGHT(F2178,4))&gt;=32768,HEX2DEC(RIGHT(F2178,4))-65536,HEX2DEC(RIGHT(F2178,4)))/Codes!$N$2</f>
        <v>6.8</v>
      </c>
      <c r="T2178" s="18">
        <f t="shared" si="616"/>
        <v>361</v>
      </c>
      <c r="U2178" s="1">
        <f t="shared" si="617"/>
        <v>100</v>
      </c>
      <c r="V2178" s="1">
        <f t="shared" si="618"/>
        <v>0</v>
      </c>
      <c r="W2178" s="1" t="str">
        <f t="shared" si="619"/>
        <v>100</v>
      </c>
      <c r="X2178" s="1">
        <f t="shared" si="620"/>
        <v>2</v>
      </c>
      <c r="Y2178" s="1">
        <f t="shared" si="621"/>
        <v>0</v>
      </c>
      <c r="Z2178" s="1" t="str">
        <f>VLOOKUP(BIN2DEC(MID(HEX2BIN(MID(H2178,3,2),8),2,5)),Codes!$E$1:$F$18,2)</f>
        <v>Grab</v>
      </c>
      <c r="AA2178" s="6" t="str">
        <f t="shared" si="622"/>
        <v>0</v>
      </c>
      <c r="AB2178" s="1">
        <f t="shared" si="623"/>
        <v>0</v>
      </c>
      <c r="AC2178" s="1" t="str">
        <f>VLOOKUP(BIN2DEC(RIGHT(HEX2BIN(MID(H2178,6,1),4),1)&amp;LEFT(HEX2BIN(MID(H2178,7,1),4),1)),Codes!$K$1:$L$5,2)</f>
        <v>M</v>
      </c>
      <c r="AD2178" s="1" t="str">
        <f>VLOOKUP(BIN2DEC(RIGHT(HEX2BIN(MID(H2178,7,1),4),3)&amp;LEFT(HEX2BIN(MID(H2178,8,1),4),2)),Codes!$H$2:$I$33,2)</f>
        <v>Kick</v>
      </c>
      <c r="AE2178" s="1" t="str">
        <f t="shared" si="624"/>
        <v>1</v>
      </c>
      <c r="AF2178" s="1" t="str">
        <f t="shared" si="625"/>
        <v>1</v>
      </c>
      <c r="AH2178" s="6">
        <f t="shared" si="626"/>
        <v>34</v>
      </c>
    </row>
    <row r="2179" spans="1:34">
      <c r="A2179" s="3" t="s">
        <v>1805</v>
      </c>
      <c r="B2179" s="1" t="s">
        <v>79</v>
      </c>
      <c r="C2179" s="6" t="s">
        <v>1797</v>
      </c>
      <c r="D2179" s="9" t="s">
        <v>484</v>
      </c>
      <c r="E2179" s="9" t="s">
        <v>1359</v>
      </c>
      <c r="F2179" s="9" t="s">
        <v>1801</v>
      </c>
      <c r="G2179" s="9" t="s">
        <v>481</v>
      </c>
      <c r="H2179" s="9" t="s">
        <v>482</v>
      </c>
      <c r="J2179" s="6" t="str">
        <f t="shared" si="610"/>
        <v>001011</v>
      </c>
      <c r="K2179" s="1">
        <f t="shared" si="611"/>
        <v>1</v>
      </c>
      <c r="L2179" s="6" t="str">
        <f t="shared" si="612"/>
        <v>00000</v>
      </c>
      <c r="M2179" s="1">
        <f t="shared" si="613"/>
        <v>0</v>
      </c>
      <c r="N2179" s="6" t="str">
        <f t="shared" si="614"/>
        <v>00</v>
      </c>
      <c r="O2179" s="1">
        <f t="shared" si="615"/>
        <v>0</v>
      </c>
      <c r="P2179" s="1">
        <f>IF(HEX2DEC(LEFT(E2179,4))&gt;=32768,HEX2DEC(LEFT(E2179,4))-65536,HEX2DEC(LEFT(E2179,4)))/Codes!$N$2</f>
        <v>3</v>
      </c>
      <c r="Q2179" s="1">
        <f>IF(HEX2DEC(RIGHT(E2179,4))&gt;=32768,HEX2DEC(RIGHT(E2179,4))-65536,HEX2DEC(RIGHT(E2179,4)))/Codes!$N$2</f>
        <v>0</v>
      </c>
      <c r="R2179" s="1">
        <f>IF(HEX2DEC(LEFT(F2179,4))&gt;=32768,HEX2DEC(LEFT(F2179,4))-65536,HEX2DEC(LEFT(F2179,4)))/Codes!$N$2</f>
        <v>6.6</v>
      </c>
      <c r="S2179" s="1">
        <f>IF(HEX2DEC(RIGHT(F2179,4))&gt;=32768,HEX2DEC(RIGHT(F2179,4))-65536,HEX2DEC(RIGHT(F2179,4)))/Codes!$N$2</f>
        <v>2.8</v>
      </c>
      <c r="T2179" s="18">
        <f t="shared" si="616"/>
        <v>361</v>
      </c>
      <c r="U2179" s="1">
        <f t="shared" si="617"/>
        <v>100</v>
      </c>
      <c r="V2179" s="1">
        <f t="shared" si="618"/>
        <v>0</v>
      </c>
      <c r="W2179" s="1" t="str">
        <f t="shared" si="619"/>
        <v>100</v>
      </c>
      <c r="X2179" s="1">
        <f t="shared" si="620"/>
        <v>2</v>
      </c>
      <c r="Y2179" s="1">
        <f t="shared" si="621"/>
        <v>0</v>
      </c>
      <c r="Z2179" s="1" t="str">
        <f>VLOOKUP(BIN2DEC(MID(HEX2BIN(MID(H2179,3,2),8),2,5)),Codes!$E$1:$F$18,2)</f>
        <v>Grab</v>
      </c>
      <c r="AA2179" s="6" t="str">
        <f t="shared" si="622"/>
        <v>0</v>
      </c>
      <c r="AB2179" s="1">
        <f t="shared" si="623"/>
        <v>0</v>
      </c>
      <c r="AC2179" s="1" t="str">
        <f>VLOOKUP(BIN2DEC(RIGHT(HEX2BIN(MID(H2179,6,1),4),1)&amp;LEFT(HEX2BIN(MID(H2179,7,1),4),1)),Codes!$K$1:$L$5,2)</f>
        <v>M</v>
      </c>
      <c r="AD2179" s="1" t="str">
        <f>VLOOKUP(BIN2DEC(RIGHT(HEX2BIN(MID(H2179,7,1),4),3)&amp;LEFT(HEX2BIN(MID(H2179,8,1),4),2)),Codes!$H$2:$I$33,2)</f>
        <v>Kick</v>
      </c>
      <c r="AE2179" s="1" t="str">
        <f t="shared" si="624"/>
        <v>1</v>
      </c>
      <c r="AF2179" s="1" t="str">
        <f t="shared" si="625"/>
        <v>1</v>
      </c>
      <c r="AH2179" s="6">
        <f t="shared" si="626"/>
        <v>34</v>
      </c>
    </row>
    <row r="2180" spans="1:34">
      <c r="A2180" s="3" t="s">
        <v>1806</v>
      </c>
      <c r="B2180" s="1" t="s">
        <v>79</v>
      </c>
      <c r="C2180" s="6" t="s">
        <v>1797</v>
      </c>
      <c r="D2180" s="9" t="s">
        <v>494</v>
      </c>
      <c r="E2180" s="9" t="s">
        <v>1359</v>
      </c>
      <c r="F2180" s="9" t="s">
        <v>1807</v>
      </c>
      <c r="G2180" s="9" t="s">
        <v>481</v>
      </c>
      <c r="H2180" s="9" t="s">
        <v>482</v>
      </c>
      <c r="J2180" s="6" t="str">
        <f t="shared" si="610"/>
        <v>001011</v>
      </c>
      <c r="K2180" s="1">
        <f t="shared" si="611"/>
        <v>2</v>
      </c>
      <c r="L2180" s="6" t="str">
        <f t="shared" si="612"/>
        <v>00000</v>
      </c>
      <c r="M2180" s="1">
        <f t="shared" si="613"/>
        <v>0</v>
      </c>
      <c r="N2180" s="6" t="str">
        <f t="shared" si="614"/>
        <v>00</v>
      </c>
      <c r="O2180" s="1">
        <f t="shared" si="615"/>
        <v>0</v>
      </c>
      <c r="P2180" s="1">
        <f>IF(HEX2DEC(LEFT(E2180,4))&gt;=32768,HEX2DEC(LEFT(E2180,4))-65536,HEX2DEC(LEFT(E2180,4)))/Codes!$N$2</f>
        <v>3</v>
      </c>
      <c r="Q2180" s="1">
        <f>IF(HEX2DEC(RIGHT(E2180,4))&gt;=32768,HEX2DEC(RIGHT(E2180,4))-65536,HEX2DEC(RIGHT(E2180,4)))/Codes!$N$2</f>
        <v>0</v>
      </c>
      <c r="R2180" s="1">
        <f>IF(HEX2DEC(LEFT(F2180,4))&gt;=32768,HEX2DEC(LEFT(F2180,4))-65536,HEX2DEC(LEFT(F2180,4)))/Codes!$N$2</f>
        <v>6.6</v>
      </c>
      <c r="S2180" s="1">
        <f>IF(HEX2DEC(RIGHT(F2180,4))&gt;=32768,HEX2DEC(RIGHT(F2180,4))-65536,HEX2DEC(RIGHT(F2180,4)))/Codes!$N$2</f>
        <v>-2</v>
      </c>
      <c r="T2180" s="18">
        <f t="shared" si="616"/>
        <v>361</v>
      </c>
      <c r="U2180" s="1">
        <f t="shared" si="617"/>
        <v>100</v>
      </c>
      <c r="V2180" s="1">
        <f t="shared" si="618"/>
        <v>0</v>
      </c>
      <c r="W2180" s="1" t="str">
        <f t="shared" si="619"/>
        <v>100</v>
      </c>
      <c r="X2180" s="1">
        <f t="shared" si="620"/>
        <v>2</v>
      </c>
      <c r="Y2180" s="1">
        <f t="shared" si="621"/>
        <v>0</v>
      </c>
      <c r="Z2180" s="1" t="str">
        <f>VLOOKUP(BIN2DEC(MID(HEX2BIN(MID(H2180,3,2),8),2,5)),Codes!$E$1:$F$18,2)</f>
        <v>Grab</v>
      </c>
      <c r="AA2180" s="6" t="str">
        <f t="shared" si="622"/>
        <v>0</v>
      </c>
      <c r="AB2180" s="1">
        <f t="shared" si="623"/>
        <v>0</v>
      </c>
      <c r="AC2180" s="1" t="str">
        <f>VLOOKUP(BIN2DEC(RIGHT(HEX2BIN(MID(H2180,6,1),4),1)&amp;LEFT(HEX2BIN(MID(H2180,7,1),4),1)),Codes!$K$1:$L$5,2)</f>
        <v>M</v>
      </c>
      <c r="AD2180" s="1" t="str">
        <f>VLOOKUP(BIN2DEC(RIGHT(HEX2BIN(MID(H2180,7,1),4),3)&amp;LEFT(HEX2BIN(MID(H2180,8,1),4),2)),Codes!$H$2:$I$33,2)</f>
        <v>Kick</v>
      </c>
      <c r="AE2180" s="1" t="str">
        <f t="shared" si="624"/>
        <v>1</v>
      </c>
      <c r="AF2180" s="1" t="str">
        <f t="shared" si="625"/>
        <v>1</v>
      </c>
      <c r="AH2180" s="6">
        <f t="shared" si="626"/>
        <v>34</v>
      </c>
    </row>
    <row r="2181" spans="1:34">
      <c r="A2181" s="3" t="s">
        <v>1809</v>
      </c>
      <c r="B2181" s="1" t="s">
        <v>79</v>
      </c>
      <c r="C2181" s="6" t="s">
        <v>530</v>
      </c>
      <c r="D2181" s="9" t="s">
        <v>1810</v>
      </c>
      <c r="E2181" s="9" t="s">
        <v>1811</v>
      </c>
      <c r="F2181" s="9" t="s">
        <v>433</v>
      </c>
      <c r="G2181" s="9" t="s">
        <v>501</v>
      </c>
      <c r="H2181" s="9" t="s">
        <v>259</v>
      </c>
      <c r="J2181" s="6" t="str">
        <f t="shared" si="610"/>
        <v>001011</v>
      </c>
      <c r="K2181" s="1">
        <f t="shared" si="611"/>
        <v>0</v>
      </c>
      <c r="L2181" s="6" t="str">
        <f t="shared" si="612"/>
        <v>00010</v>
      </c>
      <c r="M2181" s="1">
        <f t="shared" si="613"/>
        <v>279</v>
      </c>
      <c r="N2181" s="6" t="str">
        <f t="shared" si="614"/>
        <v>00</v>
      </c>
      <c r="O2181" s="1">
        <f t="shared" si="615"/>
        <v>3</v>
      </c>
      <c r="P2181" s="1">
        <f>IF(HEX2DEC(LEFT(E2181,4))&gt;=32768,HEX2DEC(LEFT(E2181,4))-65536,HEX2DEC(LEFT(E2181,4)))/Codes!$N$2</f>
        <v>6.4</v>
      </c>
      <c r="Q2181" s="1">
        <f>IF(HEX2DEC(RIGHT(E2181,4))&gt;=32768,HEX2DEC(RIGHT(E2181,4))-65536,HEX2DEC(RIGHT(E2181,4)))/Codes!$N$2</f>
        <v>3.2</v>
      </c>
      <c r="R2181" s="1">
        <f>IF(HEX2DEC(LEFT(F2181,4))&gt;=32768,HEX2DEC(LEFT(F2181,4))-65536,HEX2DEC(LEFT(F2181,4)))/Codes!$N$2</f>
        <v>1.6</v>
      </c>
      <c r="S2181" s="1">
        <f>IF(HEX2DEC(RIGHT(F2181,4))&gt;=32768,HEX2DEC(RIGHT(F2181,4))-65536,HEX2DEC(RIGHT(F2181,4)))/Codes!$N$2</f>
        <v>0</v>
      </c>
      <c r="T2181" s="18">
        <f t="shared" si="616"/>
        <v>80</v>
      </c>
      <c r="U2181" s="1">
        <f t="shared" si="617"/>
        <v>100</v>
      </c>
      <c r="V2181" s="1">
        <f t="shared" si="618"/>
        <v>134</v>
      </c>
      <c r="W2181" s="1" t="str">
        <f t="shared" si="619"/>
        <v>100</v>
      </c>
      <c r="X2181" s="1">
        <f t="shared" si="620"/>
        <v>1</v>
      </c>
      <c r="Y2181" s="1">
        <f t="shared" si="621"/>
        <v>0</v>
      </c>
      <c r="Z2181" s="1" t="str">
        <f>VLOOKUP(BIN2DEC(MID(HEX2BIN(MID(H2181,3,2),8),2,5)),Codes!$E$1:$F$18,2)</f>
        <v>Normal</v>
      </c>
      <c r="AA2181" s="6" t="str">
        <f t="shared" si="622"/>
        <v>0</v>
      </c>
      <c r="AB2181" s="1">
        <f t="shared" si="623"/>
        <v>0</v>
      </c>
      <c r="AC2181" s="1" t="str">
        <f>VLOOKUP(BIN2DEC(RIGHT(HEX2BIN(MID(H2181,6,1),4),1)&amp;LEFT(HEX2BIN(MID(H2181,7,1),4),1)),Codes!$K$1:$L$5,2)</f>
        <v>S</v>
      </c>
      <c r="AD2181" s="1" t="str">
        <f>VLOOKUP(BIN2DEC(RIGHT(HEX2BIN(MID(H2181,7,1),4),3)&amp;LEFT(HEX2BIN(MID(H2181,8,1),4),2)),Codes!$H$2:$I$33,2)</f>
        <v>Punch</v>
      </c>
      <c r="AE2181" s="1" t="str">
        <f t="shared" si="624"/>
        <v>1</v>
      </c>
      <c r="AF2181" s="1" t="str">
        <f t="shared" si="625"/>
        <v>1</v>
      </c>
      <c r="AH2181" s="6">
        <f t="shared" si="626"/>
        <v>1</v>
      </c>
    </row>
    <row r="2182" spans="1:34">
      <c r="A2182" s="3" t="s">
        <v>1813</v>
      </c>
      <c r="B2182" s="1" t="s">
        <v>79</v>
      </c>
      <c r="C2182" s="6" t="s">
        <v>1814</v>
      </c>
      <c r="D2182" s="9" t="s">
        <v>1815</v>
      </c>
      <c r="E2182" s="9" t="s">
        <v>1816</v>
      </c>
      <c r="F2182" s="9" t="s">
        <v>91</v>
      </c>
      <c r="G2182" s="9" t="s">
        <v>1817</v>
      </c>
      <c r="H2182" s="9" t="s">
        <v>152</v>
      </c>
      <c r="J2182" s="6" t="str">
        <f t="shared" si="610"/>
        <v>001011</v>
      </c>
      <c r="K2182" s="1">
        <f t="shared" si="611"/>
        <v>0</v>
      </c>
      <c r="L2182" s="6" t="str">
        <f t="shared" si="612"/>
        <v>00000</v>
      </c>
      <c r="M2182" s="1">
        <f t="shared" si="613"/>
        <v>4</v>
      </c>
      <c r="N2182" s="6" t="str">
        <f t="shared" si="614"/>
        <v>10</v>
      </c>
      <c r="O2182" s="1">
        <f t="shared" si="615"/>
        <v>8</v>
      </c>
      <c r="P2182" s="1">
        <f>IF(HEX2DEC(LEFT(E2182,4))&gt;=32768,HEX2DEC(LEFT(E2182,4))-65536,HEX2DEC(LEFT(E2182,4)))/Codes!$N$2</f>
        <v>6.7560000000000002</v>
      </c>
      <c r="Q2182" s="1">
        <f>IF(HEX2DEC(RIGHT(E2182,4))&gt;=32768,HEX2DEC(RIGHT(E2182,4))-65536,HEX2DEC(RIGHT(E2182,4)))/Codes!$N$2</f>
        <v>0</v>
      </c>
      <c r="R2182" s="1">
        <f>IF(HEX2DEC(LEFT(F2182,4))&gt;=32768,HEX2DEC(LEFT(F2182,4))-65536,HEX2DEC(LEFT(F2182,4)))/Codes!$N$2</f>
        <v>0</v>
      </c>
      <c r="S2182" s="1">
        <f>IF(HEX2DEC(RIGHT(F2182,4))&gt;=32768,HEX2DEC(RIGHT(F2182,4))-65536,HEX2DEC(RIGHT(F2182,4)))/Codes!$N$2</f>
        <v>0</v>
      </c>
      <c r="T2182" s="18">
        <f t="shared" si="616"/>
        <v>361</v>
      </c>
      <c r="U2182" s="1">
        <f t="shared" si="617"/>
        <v>100</v>
      </c>
      <c r="V2182" s="1">
        <f t="shared" si="618"/>
        <v>0</v>
      </c>
      <c r="W2182" s="1" t="str">
        <f t="shared" si="619"/>
        <v>100</v>
      </c>
      <c r="X2182" s="1">
        <f t="shared" si="620"/>
        <v>0</v>
      </c>
      <c r="Y2182" s="1">
        <f t="shared" si="621"/>
        <v>20</v>
      </c>
      <c r="Z2182" s="1" t="str">
        <f>VLOOKUP(BIN2DEC(MID(HEX2BIN(MID(H2182,3,2),8),2,5)),Codes!$E$1:$F$18,2)</f>
        <v>Normal</v>
      </c>
      <c r="AA2182" s="6" t="str">
        <f t="shared" si="622"/>
        <v>0</v>
      </c>
      <c r="AB2182" s="1">
        <f t="shared" si="623"/>
        <v>0</v>
      </c>
      <c r="AC2182" s="1" t="str">
        <f>VLOOKUP(BIN2DEC(RIGHT(HEX2BIN(MID(H2182,6,1),4),1)&amp;LEFT(HEX2BIN(MID(H2182,7,1),4),1)),Codes!$K$1:$L$5,2)</f>
        <v>M</v>
      </c>
      <c r="AD2182" s="1" t="str">
        <f>VLOOKUP(BIN2DEC(RIGHT(HEX2BIN(MID(H2182,7,1),4),3)&amp;LEFT(HEX2BIN(MID(H2182,8,1),4),2)),Codes!$H$2:$I$33,2)</f>
        <v>Punch</v>
      </c>
      <c r="AE2182" s="1" t="str">
        <f t="shared" si="624"/>
        <v>1</v>
      </c>
      <c r="AF2182" s="1" t="str">
        <f t="shared" si="625"/>
        <v>1</v>
      </c>
      <c r="AH2182" s="6">
        <f t="shared" si="626"/>
        <v>33</v>
      </c>
    </row>
    <row r="2183" spans="1:34">
      <c r="A2183" s="3" t="s">
        <v>6858</v>
      </c>
      <c r="B2183" s="1" t="s">
        <v>61</v>
      </c>
      <c r="C2183" s="6" t="s">
        <v>6861</v>
      </c>
      <c r="D2183" s="9" t="s">
        <v>6859</v>
      </c>
      <c r="E2183" s="9" t="s">
        <v>195</v>
      </c>
      <c r="F2183" s="9" t="s">
        <v>91</v>
      </c>
      <c r="G2183" s="9" t="s">
        <v>1817</v>
      </c>
      <c r="H2183" s="9" t="s">
        <v>6860</v>
      </c>
      <c r="J2183" s="6" t="str">
        <f t="shared" si="610"/>
        <v>001011</v>
      </c>
      <c r="K2183" s="1">
        <f t="shared" si="611"/>
        <v>0</v>
      </c>
      <c r="L2183" s="6" t="str">
        <f t="shared" si="612"/>
        <v>00000</v>
      </c>
      <c r="M2183" s="1">
        <f t="shared" si="613"/>
        <v>76</v>
      </c>
      <c r="N2183" s="6" t="str">
        <f t="shared" si="614"/>
        <v>00</v>
      </c>
      <c r="O2183" s="1">
        <f t="shared" si="615"/>
        <v>7</v>
      </c>
      <c r="P2183" s="1">
        <f>IF(HEX2DEC(LEFT(E2183,4))&gt;=32768,HEX2DEC(LEFT(E2183,4))-65536,HEX2DEC(LEFT(E2183,4)))/Codes!$N$2</f>
        <v>4.4000000000000004</v>
      </c>
      <c r="Q2183" s="1">
        <f>IF(HEX2DEC(RIGHT(E2183,4))&gt;=32768,HEX2DEC(RIGHT(E2183,4))-65536,HEX2DEC(RIGHT(E2183,4)))/Codes!$N$2</f>
        <v>0</v>
      </c>
      <c r="R2183" s="1">
        <f>IF(HEX2DEC(LEFT(F2183,4))&gt;=32768,HEX2DEC(LEFT(F2183,4))-65536,HEX2DEC(LEFT(F2183,4)))/Codes!$N$2</f>
        <v>0</v>
      </c>
      <c r="S2183" s="1">
        <f>IF(HEX2DEC(RIGHT(F2183,4))&gt;=32768,HEX2DEC(RIGHT(F2183,4))-65536,HEX2DEC(RIGHT(F2183,4)))/Codes!$N$2</f>
        <v>0</v>
      </c>
      <c r="T2183" s="18">
        <f t="shared" si="616"/>
        <v>361</v>
      </c>
      <c r="U2183" s="1">
        <f t="shared" si="617"/>
        <v>100</v>
      </c>
      <c r="V2183" s="1">
        <f t="shared" si="618"/>
        <v>0</v>
      </c>
      <c r="W2183" s="1" t="str">
        <f t="shared" si="619"/>
        <v>100</v>
      </c>
      <c r="X2183" s="1">
        <f t="shared" si="620"/>
        <v>0</v>
      </c>
      <c r="Y2183" s="1">
        <f t="shared" si="621"/>
        <v>30</v>
      </c>
      <c r="Z2183" s="1" t="str">
        <f>VLOOKUP(BIN2DEC(MID(HEX2BIN(MID(H2183,3,2),8),2,5)),Codes!$E$1:$F$18,2)</f>
        <v>Slash</v>
      </c>
      <c r="AA2183" s="6" t="str">
        <f t="shared" si="622"/>
        <v>0</v>
      </c>
      <c r="AB2183" s="1">
        <f t="shared" si="623"/>
        <v>38</v>
      </c>
      <c r="AC2183" s="1" t="str">
        <f>VLOOKUP(BIN2DEC(RIGHT(HEX2BIN(MID(H2183,6,1),4),1)&amp;LEFT(HEX2BIN(MID(H2183,7,1),4),1)),Codes!$K$1:$L$5,2)</f>
        <v>L</v>
      </c>
      <c r="AD2183" s="1" t="str">
        <f>VLOOKUP(BIN2DEC(RIGHT(HEX2BIN(MID(H2183,7,1),4),3)&amp;LEFT(HEX2BIN(MID(H2183,8,1),4),2)),Codes!$H$2:$I$33,2)</f>
        <v>Slash</v>
      </c>
      <c r="AE2183" s="1" t="str">
        <f t="shared" si="624"/>
        <v>1</v>
      </c>
      <c r="AF2183" s="1" t="str">
        <f t="shared" si="625"/>
        <v>1</v>
      </c>
      <c r="AH2183" s="6">
        <f t="shared" si="626"/>
        <v>67</v>
      </c>
    </row>
    <row r="2184" spans="1:34">
      <c r="A2184" s="3" t="s">
        <v>6862</v>
      </c>
      <c r="B2184" s="1" t="s">
        <v>61</v>
      </c>
      <c r="C2184" s="6" t="s">
        <v>6861</v>
      </c>
      <c r="D2184" s="9" t="s">
        <v>6863</v>
      </c>
      <c r="E2184" s="9" t="s">
        <v>212</v>
      </c>
      <c r="F2184" s="9" t="s">
        <v>91</v>
      </c>
      <c r="G2184" s="9" t="s">
        <v>1817</v>
      </c>
      <c r="H2184" s="9" t="s">
        <v>6864</v>
      </c>
      <c r="J2184" s="6" t="str">
        <f t="shared" si="610"/>
        <v>001011</v>
      </c>
      <c r="K2184" s="1">
        <f t="shared" si="611"/>
        <v>1</v>
      </c>
      <c r="L2184" s="6" t="str">
        <f t="shared" si="612"/>
        <v>00000</v>
      </c>
      <c r="M2184" s="1">
        <f t="shared" si="613"/>
        <v>71</v>
      </c>
      <c r="N2184" s="6" t="str">
        <f t="shared" si="614"/>
        <v>00</v>
      </c>
      <c r="O2184" s="1">
        <f t="shared" si="615"/>
        <v>7</v>
      </c>
      <c r="P2184" s="1">
        <f>IF(HEX2DEC(LEFT(E2184,4))&gt;=32768,HEX2DEC(LEFT(E2184,4))-65536,HEX2DEC(LEFT(E2184,4)))/Codes!$N$2</f>
        <v>2.8</v>
      </c>
      <c r="Q2184" s="1">
        <f>IF(HEX2DEC(RIGHT(E2184,4))&gt;=32768,HEX2DEC(RIGHT(E2184,4))-65536,HEX2DEC(RIGHT(E2184,4)))/Codes!$N$2</f>
        <v>0</v>
      </c>
      <c r="R2184" s="1">
        <f>IF(HEX2DEC(LEFT(F2184,4))&gt;=32768,HEX2DEC(LEFT(F2184,4))-65536,HEX2DEC(LEFT(F2184,4)))/Codes!$N$2</f>
        <v>0</v>
      </c>
      <c r="S2184" s="1">
        <f>IF(HEX2DEC(RIGHT(F2184,4))&gt;=32768,HEX2DEC(RIGHT(F2184,4))-65536,HEX2DEC(RIGHT(F2184,4)))/Codes!$N$2</f>
        <v>0</v>
      </c>
      <c r="T2184" s="18">
        <f t="shared" si="616"/>
        <v>361</v>
      </c>
      <c r="U2184" s="1">
        <f t="shared" si="617"/>
        <v>100</v>
      </c>
      <c r="V2184" s="1">
        <f t="shared" si="618"/>
        <v>0</v>
      </c>
      <c r="W2184" s="1" t="str">
        <f t="shared" si="619"/>
        <v>100</v>
      </c>
      <c r="X2184" s="1">
        <f t="shared" si="620"/>
        <v>0</v>
      </c>
      <c r="Y2184" s="1">
        <f t="shared" si="621"/>
        <v>30</v>
      </c>
      <c r="Z2184" s="1" t="str">
        <f>VLOOKUP(BIN2DEC(MID(HEX2BIN(MID(H2184,3,2),8),2,5)),Codes!$E$1:$F$18,2)</f>
        <v>Slash</v>
      </c>
      <c r="AA2184" s="6" t="str">
        <f t="shared" si="622"/>
        <v>0</v>
      </c>
      <c r="AB2184" s="1">
        <f t="shared" si="623"/>
        <v>30</v>
      </c>
      <c r="AC2184" s="1" t="str">
        <f>VLOOKUP(BIN2DEC(RIGHT(HEX2BIN(MID(H2184,6,1),4),1)&amp;LEFT(HEX2BIN(MID(H2184,7,1),4),1)),Codes!$K$1:$L$5,2)</f>
        <v>M</v>
      </c>
      <c r="AD2184" s="1" t="str">
        <f>VLOOKUP(BIN2DEC(RIGHT(HEX2BIN(MID(H2184,7,1),4),3)&amp;LEFT(HEX2BIN(MID(H2184,8,1),4),2)),Codes!$H$2:$I$33,2)</f>
        <v>Slash</v>
      </c>
      <c r="AE2184" s="1" t="str">
        <f t="shared" si="624"/>
        <v>1</v>
      </c>
      <c r="AF2184" s="1" t="str">
        <f t="shared" si="625"/>
        <v>1</v>
      </c>
      <c r="AH2184" s="6">
        <f t="shared" si="626"/>
        <v>35</v>
      </c>
    </row>
    <row r="2185" spans="1:34">
      <c r="A2185" s="3" t="s">
        <v>6865</v>
      </c>
      <c r="B2185" s="1" t="s">
        <v>61</v>
      </c>
      <c r="C2185" s="6" t="s">
        <v>6861</v>
      </c>
      <c r="D2185" s="9" t="s">
        <v>204</v>
      </c>
      <c r="E2185" s="9" t="s">
        <v>307</v>
      </c>
      <c r="F2185" s="9" t="s">
        <v>91</v>
      </c>
      <c r="G2185" s="9" t="s">
        <v>1817</v>
      </c>
      <c r="H2185" s="9" t="s">
        <v>6866</v>
      </c>
      <c r="J2185" s="6" t="str">
        <f t="shared" si="610"/>
        <v>001011</v>
      </c>
      <c r="K2185" s="1">
        <f t="shared" si="611"/>
        <v>2</v>
      </c>
      <c r="L2185" s="6" t="str">
        <f t="shared" si="612"/>
        <v>00000</v>
      </c>
      <c r="M2185" s="1">
        <f t="shared" si="613"/>
        <v>4</v>
      </c>
      <c r="N2185" s="6" t="str">
        <f t="shared" si="614"/>
        <v>00</v>
      </c>
      <c r="O2185" s="1">
        <f t="shared" si="615"/>
        <v>7</v>
      </c>
      <c r="P2185" s="1">
        <f>IF(HEX2DEC(LEFT(E2185,4))&gt;=32768,HEX2DEC(LEFT(E2185,4))-65536,HEX2DEC(LEFT(E2185,4)))/Codes!$N$2</f>
        <v>3.2</v>
      </c>
      <c r="Q2185" s="1">
        <f>IF(HEX2DEC(RIGHT(E2185,4))&gt;=32768,HEX2DEC(RIGHT(E2185,4))-65536,HEX2DEC(RIGHT(E2185,4)))/Codes!$N$2</f>
        <v>0</v>
      </c>
      <c r="R2185" s="1">
        <f>IF(HEX2DEC(LEFT(F2185,4))&gt;=32768,HEX2DEC(LEFT(F2185,4))-65536,HEX2DEC(LEFT(F2185,4)))/Codes!$N$2</f>
        <v>0</v>
      </c>
      <c r="S2185" s="1">
        <f>IF(HEX2DEC(RIGHT(F2185,4))&gt;=32768,HEX2DEC(RIGHT(F2185,4))-65536,HEX2DEC(RIGHT(F2185,4)))/Codes!$N$2</f>
        <v>0</v>
      </c>
      <c r="T2185" s="18">
        <f t="shared" si="616"/>
        <v>361</v>
      </c>
      <c r="U2185" s="1">
        <f t="shared" si="617"/>
        <v>100</v>
      </c>
      <c r="V2185" s="1">
        <f t="shared" si="618"/>
        <v>0</v>
      </c>
      <c r="W2185" s="1" t="str">
        <f t="shared" si="619"/>
        <v>100</v>
      </c>
      <c r="X2185" s="1">
        <f t="shared" si="620"/>
        <v>0</v>
      </c>
      <c r="Y2185" s="1">
        <f t="shared" si="621"/>
        <v>34</v>
      </c>
      <c r="Z2185" s="1" t="str">
        <f>VLOOKUP(BIN2DEC(MID(HEX2BIN(MID(H2185,3,2),8),2,5)),Codes!$E$1:$F$18,2)</f>
        <v>Slash</v>
      </c>
      <c r="AA2185" s="6" t="str">
        <f t="shared" si="622"/>
        <v>0</v>
      </c>
      <c r="AB2185" s="1">
        <f t="shared" si="623"/>
        <v>30</v>
      </c>
      <c r="AC2185" s="1" t="str">
        <f>VLOOKUP(BIN2DEC(RIGHT(HEX2BIN(MID(H2185,6,1),4),1)&amp;LEFT(HEX2BIN(MID(H2185,7,1),4),1)),Codes!$K$1:$L$5,2)</f>
        <v>M</v>
      </c>
      <c r="AD2185" s="1" t="str">
        <f>VLOOKUP(BIN2DEC(RIGHT(HEX2BIN(MID(H2185,7,1),4),3)&amp;LEFT(HEX2BIN(MID(H2185,8,1),4),2)),Codes!$H$2:$I$33,2)</f>
        <v>Slash</v>
      </c>
      <c r="AE2185" s="1" t="str">
        <f t="shared" si="624"/>
        <v>1</v>
      </c>
      <c r="AF2185" s="1" t="str">
        <f t="shared" si="625"/>
        <v>1</v>
      </c>
      <c r="AH2185" s="6">
        <f t="shared" si="626"/>
        <v>35</v>
      </c>
    </row>
    <row r="2186" spans="1:34">
      <c r="A2186" s="3" t="s">
        <v>6867</v>
      </c>
      <c r="B2186" s="1" t="s">
        <v>61</v>
      </c>
      <c r="C2186" s="6" t="s">
        <v>6861</v>
      </c>
      <c r="D2186" s="9" t="s">
        <v>6868</v>
      </c>
      <c r="E2186" s="9" t="s">
        <v>6869</v>
      </c>
      <c r="F2186" s="9" t="s">
        <v>91</v>
      </c>
      <c r="G2186" s="9" t="s">
        <v>1817</v>
      </c>
      <c r="H2186" s="9" t="s">
        <v>6870</v>
      </c>
      <c r="J2186" s="6" t="str">
        <f t="shared" si="610"/>
        <v>001011</v>
      </c>
      <c r="K2186" s="1">
        <f t="shared" si="611"/>
        <v>3</v>
      </c>
      <c r="L2186" s="6" t="str">
        <f t="shared" si="612"/>
        <v>00000</v>
      </c>
      <c r="M2186" s="1">
        <f t="shared" si="613"/>
        <v>76</v>
      </c>
      <c r="N2186" s="6" t="str">
        <f t="shared" si="614"/>
        <v>00</v>
      </c>
      <c r="O2186" s="1">
        <f t="shared" si="615"/>
        <v>7</v>
      </c>
      <c r="P2186" s="1">
        <f>IF(HEX2DEC(LEFT(E2186,4))&gt;=32768,HEX2DEC(LEFT(E2186,4))-65536,HEX2DEC(LEFT(E2186,4)))/Codes!$N$2</f>
        <v>4</v>
      </c>
      <c r="Q2186" s="1">
        <f>IF(HEX2DEC(RIGHT(E2186,4))&gt;=32768,HEX2DEC(RIGHT(E2186,4))-65536,HEX2DEC(RIGHT(E2186,4)))/Codes!$N$2</f>
        <v>5.8</v>
      </c>
      <c r="R2186" s="1">
        <f>IF(HEX2DEC(LEFT(F2186,4))&gt;=32768,HEX2DEC(LEFT(F2186,4))-65536,HEX2DEC(LEFT(F2186,4)))/Codes!$N$2</f>
        <v>0</v>
      </c>
      <c r="S2186" s="1">
        <f>IF(HEX2DEC(RIGHT(F2186,4))&gt;=32768,HEX2DEC(RIGHT(F2186,4))-65536,HEX2DEC(RIGHT(F2186,4)))/Codes!$N$2</f>
        <v>0</v>
      </c>
      <c r="T2186" s="18">
        <f t="shared" si="616"/>
        <v>361</v>
      </c>
      <c r="U2186" s="1">
        <f t="shared" si="617"/>
        <v>100</v>
      </c>
      <c r="V2186" s="1">
        <f t="shared" si="618"/>
        <v>0</v>
      </c>
      <c r="W2186" s="1" t="str">
        <f t="shared" si="619"/>
        <v>100</v>
      </c>
      <c r="X2186" s="1">
        <f t="shared" si="620"/>
        <v>0</v>
      </c>
      <c r="Y2186" s="1">
        <f t="shared" si="621"/>
        <v>40</v>
      </c>
      <c r="Z2186" s="1" t="str">
        <f>VLOOKUP(BIN2DEC(MID(HEX2BIN(MID(H2186,3,2),8),2,5)),Codes!$E$1:$F$18,2)</f>
        <v>Slash</v>
      </c>
      <c r="AA2186" s="6" t="str">
        <f t="shared" si="622"/>
        <v>0</v>
      </c>
      <c r="AB2186" s="1">
        <f t="shared" si="623"/>
        <v>38</v>
      </c>
      <c r="AC2186" s="1" t="str">
        <f>VLOOKUP(BIN2DEC(RIGHT(HEX2BIN(MID(H2186,6,1),4),1)&amp;LEFT(HEX2BIN(MID(H2186,7,1),4),1)),Codes!$K$1:$L$5,2)</f>
        <v>L</v>
      </c>
      <c r="AD2186" s="1" t="str">
        <f>VLOOKUP(BIN2DEC(RIGHT(HEX2BIN(MID(H2186,7,1),4),3)&amp;LEFT(HEX2BIN(MID(H2186,8,1),4),2)),Codes!$H$2:$I$33,2)</f>
        <v>Slash</v>
      </c>
      <c r="AE2186" s="1" t="str">
        <f t="shared" si="624"/>
        <v>1</v>
      </c>
      <c r="AF2186" s="1" t="str">
        <f t="shared" si="625"/>
        <v>1</v>
      </c>
      <c r="AH2186" s="6">
        <f t="shared" si="626"/>
        <v>67</v>
      </c>
    </row>
    <row r="2187" spans="1:34">
      <c r="A2187" s="3" t="s">
        <v>6871</v>
      </c>
      <c r="B2187" s="1" t="s">
        <v>61</v>
      </c>
      <c r="C2187" s="6" t="s">
        <v>6872</v>
      </c>
      <c r="D2187" s="9" t="s">
        <v>6873</v>
      </c>
      <c r="E2187" s="9" t="s">
        <v>195</v>
      </c>
      <c r="F2187" s="9" t="s">
        <v>91</v>
      </c>
      <c r="G2187" s="9" t="s">
        <v>1817</v>
      </c>
      <c r="H2187" s="9" t="s">
        <v>6874</v>
      </c>
      <c r="J2187" s="6" t="str">
        <f t="shared" si="610"/>
        <v>001011</v>
      </c>
      <c r="K2187" s="1">
        <f t="shared" si="611"/>
        <v>0</v>
      </c>
      <c r="L2187" s="6" t="str">
        <f t="shared" si="612"/>
        <v>00000</v>
      </c>
      <c r="M2187" s="1">
        <f t="shared" si="613"/>
        <v>76</v>
      </c>
      <c r="N2187" s="6" t="str">
        <f t="shared" si="614"/>
        <v>00</v>
      </c>
      <c r="O2187" s="1">
        <f t="shared" si="615"/>
        <v>28</v>
      </c>
      <c r="P2187" s="1">
        <f>IF(HEX2DEC(LEFT(E2187,4))&gt;=32768,HEX2DEC(LEFT(E2187,4))-65536,HEX2DEC(LEFT(E2187,4)))/Codes!$N$2</f>
        <v>4.4000000000000004</v>
      </c>
      <c r="Q2187" s="1">
        <f>IF(HEX2DEC(RIGHT(E2187,4))&gt;=32768,HEX2DEC(RIGHT(E2187,4))-65536,HEX2DEC(RIGHT(E2187,4)))/Codes!$N$2</f>
        <v>0</v>
      </c>
      <c r="R2187" s="1">
        <f>IF(HEX2DEC(LEFT(F2187,4))&gt;=32768,HEX2DEC(LEFT(F2187,4))-65536,HEX2DEC(LEFT(F2187,4)))/Codes!$N$2</f>
        <v>0</v>
      </c>
      <c r="S2187" s="1">
        <f>IF(HEX2DEC(RIGHT(F2187,4))&gt;=32768,HEX2DEC(RIGHT(F2187,4))-65536,HEX2DEC(RIGHT(F2187,4)))/Codes!$N$2</f>
        <v>0</v>
      </c>
      <c r="T2187" s="18">
        <f t="shared" si="616"/>
        <v>361</v>
      </c>
      <c r="U2187" s="1">
        <f t="shared" si="617"/>
        <v>100</v>
      </c>
      <c r="V2187" s="1">
        <f t="shared" si="618"/>
        <v>0</v>
      </c>
      <c r="W2187" s="1" t="str">
        <f t="shared" si="619"/>
        <v>100</v>
      </c>
      <c r="X2187" s="1">
        <f t="shared" si="620"/>
        <v>0</v>
      </c>
      <c r="Y2187" s="1">
        <f t="shared" si="621"/>
        <v>30</v>
      </c>
      <c r="Z2187" s="1" t="str">
        <f>VLOOKUP(BIN2DEC(MID(HEX2BIN(MID(H2187,3,2),8),2,5)),Codes!$E$1:$F$18,2)</f>
        <v>Slash</v>
      </c>
      <c r="AA2187" s="6" t="str">
        <f t="shared" si="622"/>
        <v>0</v>
      </c>
      <c r="AB2187" s="1">
        <f t="shared" si="623"/>
        <v>60</v>
      </c>
      <c r="AC2187" s="1" t="str">
        <f>VLOOKUP(BIN2DEC(RIGHT(HEX2BIN(MID(H2187,6,1),4),1)&amp;LEFT(HEX2BIN(MID(H2187,7,1),4),1)),Codes!$K$1:$L$5,2)</f>
        <v>L</v>
      </c>
      <c r="AD2187" s="1" t="str">
        <f>VLOOKUP(BIN2DEC(RIGHT(HEX2BIN(MID(H2187,7,1),4),3)&amp;LEFT(HEX2BIN(MID(H2187,8,1),4),2)),Codes!$H$2:$I$33,2)</f>
        <v>Burn</v>
      </c>
      <c r="AE2187" s="1" t="str">
        <f t="shared" si="624"/>
        <v>1</v>
      </c>
      <c r="AF2187" s="1" t="str">
        <f t="shared" si="625"/>
        <v>1</v>
      </c>
      <c r="AH2187" s="6">
        <f t="shared" si="626"/>
        <v>72</v>
      </c>
    </row>
    <row r="2188" spans="1:34">
      <c r="A2188" s="3" t="s">
        <v>6875</v>
      </c>
      <c r="B2188" s="1" t="s">
        <v>61</v>
      </c>
      <c r="C2188" s="6" t="s">
        <v>6872</v>
      </c>
      <c r="D2188" s="9" t="s">
        <v>6876</v>
      </c>
      <c r="E2188" s="9" t="s">
        <v>212</v>
      </c>
      <c r="F2188" s="9" t="s">
        <v>91</v>
      </c>
      <c r="G2188" s="9" t="s">
        <v>1817</v>
      </c>
      <c r="H2188" s="9" t="s">
        <v>6874</v>
      </c>
      <c r="J2188" s="6" t="str">
        <f t="shared" si="610"/>
        <v>001011</v>
      </c>
      <c r="K2188" s="1">
        <f t="shared" si="611"/>
        <v>1</v>
      </c>
      <c r="L2188" s="6" t="str">
        <f t="shared" si="612"/>
        <v>00000</v>
      </c>
      <c r="M2188" s="1">
        <f t="shared" si="613"/>
        <v>71</v>
      </c>
      <c r="N2188" s="6" t="str">
        <f t="shared" si="614"/>
        <v>00</v>
      </c>
      <c r="O2188" s="1">
        <f t="shared" si="615"/>
        <v>28</v>
      </c>
      <c r="P2188" s="1">
        <f>IF(HEX2DEC(LEFT(E2188,4))&gt;=32768,HEX2DEC(LEFT(E2188,4))-65536,HEX2DEC(LEFT(E2188,4)))/Codes!$N$2</f>
        <v>2.8</v>
      </c>
      <c r="Q2188" s="1">
        <f>IF(HEX2DEC(RIGHT(E2188,4))&gt;=32768,HEX2DEC(RIGHT(E2188,4))-65536,HEX2DEC(RIGHT(E2188,4)))/Codes!$N$2</f>
        <v>0</v>
      </c>
      <c r="R2188" s="1">
        <f>IF(HEX2DEC(LEFT(F2188,4))&gt;=32768,HEX2DEC(LEFT(F2188,4))-65536,HEX2DEC(LEFT(F2188,4)))/Codes!$N$2</f>
        <v>0</v>
      </c>
      <c r="S2188" s="1">
        <f>IF(HEX2DEC(RIGHT(F2188,4))&gt;=32768,HEX2DEC(RIGHT(F2188,4))-65536,HEX2DEC(RIGHT(F2188,4)))/Codes!$N$2</f>
        <v>0</v>
      </c>
      <c r="T2188" s="18">
        <f t="shared" si="616"/>
        <v>361</v>
      </c>
      <c r="U2188" s="1">
        <f t="shared" si="617"/>
        <v>100</v>
      </c>
      <c r="V2188" s="1">
        <f t="shared" si="618"/>
        <v>0</v>
      </c>
      <c r="W2188" s="1" t="str">
        <f t="shared" si="619"/>
        <v>100</v>
      </c>
      <c r="X2188" s="1">
        <f t="shared" si="620"/>
        <v>0</v>
      </c>
      <c r="Y2188" s="1">
        <f t="shared" si="621"/>
        <v>30</v>
      </c>
      <c r="Z2188" s="1" t="str">
        <f>VLOOKUP(BIN2DEC(MID(HEX2BIN(MID(H2188,3,2),8),2,5)),Codes!$E$1:$F$18,2)</f>
        <v>Slash</v>
      </c>
      <c r="AA2188" s="6" t="str">
        <f t="shared" si="622"/>
        <v>0</v>
      </c>
      <c r="AB2188" s="1">
        <f t="shared" si="623"/>
        <v>60</v>
      </c>
      <c r="AC2188" s="1" t="str">
        <f>VLOOKUP(BIN2DEC(RIGHT(HEX2BIN(MID(H2188,6,1),4),1)&amp;LEFT(HEX2BIN(MID(H2188,7,1),4),1)),Codes!$K$1:$L$5,2)</f>
        <v>L</v>
      </c>
      <c r="AD2188" s="1" t="str">
        <f>VLOOKUP(BIN2DEC(RIGHT(HEX2BIN(MID(H2188,7,1),4),3)&amp;LEFT(HEX2BIN(MID(H2188,8,1),4),2)),Codes!$H$2:$I$33,2)</f>
        <v>Burn</v>
      </c>
      <c r="AE2188" s="1" t="str">
        <f t="shared" si="624"/>
        <v>1</v>
      </c>
      <c r="AF2188" s="1" t="str">
        <f t="shared" si="625"/>
        <v>1</v>
      </c>
      <c r="AH2188" s="6">
        <f t="shared" si="626"/>
        <v>72</v>
      </c>
    </row>
    <row r="2189" spans="1:34">
      <c r="A2189" s="3" t="s">
        <v>6877</v>
      </c>
      <c r="B2189" s="1" t="s">
        <v>61</v>
      </c>
      <c r="C2189" s="6" t="s">
        <v>6872</v>
      </c>
      <c r="D2189" s="9" t="s">
        <v>6878</v>
      </c>
      <c r="E2189" s="9" t="s">
        <v>5931</v>
      </c>
      <c r="F2189" s="9" t="s">
        <v>91</v>
      </c>
      <c r="G2189" s="9" t="s">
        <v>1817</v>
      </c>
      <c r="H2189" s="9" t="s">
        <v>6879</v>
      </c>
      <c r="J2189" s="6" t="str">
        <f t="shared" si="610"/>
        <v>001011</v>
      </c>
      <c r="K2189" s="1">
        <f t="shared" si="611"/>
        <v>2</v>
      </c>
      <c r="L2189" s="6" t="str">
        <f t="shared" si="612"/>
        <v>00000</v>
      </c>
      <c r="M2189" s="1">
        <f t="shared" si="613"/>
        <v>25</v>
      </c>
      <c r="N2189" s="6" t="str">
        <f t="shared" si="614"/>
        <v>00</v>
      </c>
      <c r="O2189" s="1">
        <f t="shared" si="615"/>
        <v>28</v>
      </c>
      <c r="P2189" s="1">
        <f>IF(HEX2DEC(LEFT(E2189,4))&gt;=32768,HEX2DEC(LEFT(E2189,4))-65536,HEX2DEC(LEFT(E2189,4)))/Codes!$N$2</f>
        <v>3.12</v>
      </c>
      <c r="Q2189" s="1">
        <f>IF(HEX2DEC(RIGHT(E2189,4))&gt;=32768,HEX2DEC(RIGHT(E2189,4))-65536,HEX2DEC(RIGHT(E2189,4)))/Codes!$N$2</f>
        <v>0</v>
      </c>
      <c r="R2189" s="1">
        <f>IF(HEX2DEC(LEFT(F2189,4))&gt;=32768,HEX2DEC(LEFT(F2189,4))-65536,HEX2DEC(LEFT(F2189,4)))/Codes!$N$2</f>
        <v>0</v>
      </c>
      <c r="S2189" s="1">
        <f>IF(HEX2DEC(RIGHT(F2189,4))&gt;=32768,HEX2DEC(RIGHT(F2189,4))-65536,HEX2DEC(RIGHT(F2189,4)))/Codes!$N$2</f>
        <v>0</v>
      </c>
      <c r="T2189" s="18">
        <f t="shared" si="616"/>
        <v>361</v>
      </c>
      <c r="U2189" s="1">
        <f t="shared" si="617"/>
        <v>100</v>
      </c>
      <c r="V2189" s="1">
        <f t="shared" si="618"/>
        <v>0</v>
      </c>
      <c r="W2189" s="1" t="str">
        <f t="shared" si="619"/>
        <v>100</v>
      </c>
      <c r="X2189" s="1">
        <f t="shared" si="620"/>
        <v>0</v>
      </c>
      <c r="Y2189" s="1">
        <f t="shared" si="621"/>
        <v>34</v>
      </c>
      <c r="Z2189" s="1" t="str">
        <f>VLOOKUP(BIN2DEC(MID(HEX2BIN(MID(H2189,3,2),8),2,5)),Codes!$E$1:$F$18,2)</f>
        <v>Slash</v>
      </c>
      <c r="AA2189" s="6" t="str">
        <f t="shared" si="622"/>
        <v>0</v>
      </c>
      <c r="AB2189" s="1">
        <f t="shared" si="623"/>
        <v>60</v>
      </c>
      <c r="AC2189" s="1" t="str">
        <f>VLOOKUP(BIN2DEC(RIGHT(HEX2BIN(MID(H2189,6,1),4),1)&amp;LEFT(HEX2BIN(MID(H2189,7,1),4),1)),Codes!$K$1:$L$5,2)</f>
        <v>L</v>
      </c>
      <c r="AD2189" s="1" t="str">
        <f>VLOOKUP(BIN2DEC(RIGHT(HEX2BIN(MID(H2189,7,1),4),3)&amp;LEFT(HEX2BIN(MID(H2189,8,1),4),2)),Codes!$H$2:$I$33,2)</f>
        <v>Burn</v>
      </c>
      <c r="AE2189" s="1" t="str">
        <f t="shared" si="624"/>
        <v>1</v>
      </c>
      <c r="AF2189" s="1" t="str">
        <f t="shared" si="625"/>
        <v>1</v>
      </c>
      <c r="AH2189" s="6">
        <f t="shared" si="626"/>
        <v>72</v>
      </c>
    </row>
    <row r="2190" spans="1:34">
      <c r="A2190" s="3" t="s">
        <v>6880</v>
      </c>
      <c r="B2190" s="1" t="s">
        <v>61</v>
      </c>
      <c r="C2190" s="6" t="s">
        <v>6872</v>
      </c>
      <c r="D2190" s="9" t="s">
        <v>6881</v>
      </c>
      <c r="E2190" s="9" t="s">
        <v>6869</v>
      </c>
      <c r="F2190" s="9" t="s">
        <v>91</v>
      </c>
      <c r="G2190" s="9" t="s">
        <v>1817</v>
      </c>
      <c r="H2190" s="9" t="s">
        <v>6882</v>
      </c>
      <c r="J2190" s="6" t="str">
        <f t="shared" si="610"/>
        <v>001011</v>
      </c>
      <c r="K2190" s="1">
        <f t="shared" si="611"/>
        <v>3</v>
      </c>
      <c r="L2190" s="6" t="str">
        <f t="shared" si="612"/>
        <v>00000</v>
      </c>
      <c r="M2190" s="1">
        <f t="shared" si="613"/>
        <v>76</v>
      </c>
      <c r="N2190" s="6" t="str">
        <f t="shared" si="614"/>
        <v>00</v>
      </c>
      <c r="O2190" s="1">
        <f t="shared" si="615"/>
        <v>28</v>
      </c>
      <c r="P2190" s="1">
        <f>IF(HEX2DEC(LEFT(E2190,4))&gt;=32768,HEX2DEC(LEFT(E2190,4))-65536,HEX2DEC(LEFT(E2190,4)))/Codes!$N$2</f>
        <v>4</v>
      </c>
      <c r="Q2190" s="1">
        <f>IF(HEX2DEC(RIGHT(E2190,4))&gt;=32768,HEX2DEC(RIGHT(E2190,4))-65536,HEX2DEC(RIGHT(E2190,4)))/Codes!$N$2</f>
        <v>5.8</v>
      </c>
      <c r="R2190" s="1">
        <f>IF(HEX2DEC(LEFT(F2190,4))&gt;=32768,HEX2DEC(LEFT(F2190,4))-65536,HEX2DEC(LEFT(F2190,4)))/Codes!$N$2</f>
        <v>0</v>
      </c>
      <c r="S2190" s="1">
        <f>IF(HEX2DEC(RIGHT(F2190,4))&gt;=32768,HEX2DEC(RIGHT(F2190,4))-65536,HEX2DEC(RIGHT(F2190,4)))/Codes!$N$2</f>
        <v>0</v>
      </c>
      <c r="T2190" s="18">
        <f t="shared" si="616"/>
        <v>361</v>
      </c>
      <c r="U2190" s="1">
        <f t="shared" si="617"/>
        <v>100</v>
      </c>
      <c r="V2190" s="1">
        <f t="shared" si="618"/>
        <v>0</v>
      </c>
      <c r="W2190" s="1" t="str">
        <f t="shared" si="619"/>
        <v>100</v>
      </c>
      <c r="X2190" s="1">
        <f t="shared" si="620"/>
        <v>0</v>
      </c>
      <c r="Y2190" s="1">
        <f t="shared" si="621"/>
        <v>40</v>
      </c>
      <c r="Z2190" s="1" t="str">
        <f>VLOOKUP(BIN2DEC(MID(HEX2BIN(MID(H2190,3,2),8),2,5)),Codes!$E$1:$F$18,2)</f>
        <v>Slash</v>
      </c>
      <c r="AA2190" s="6" t="str">
        <f t="shared" si="622"/>
        <v>0</v>
      </c>
      <c r="AB2190" s="1">
        <f t="shared" si="623"/>
        <v>60</v>
      </c>
      <c r="AC2190" s="1" t="str">
        <f>VLOOKUP(BIN2DEC(RIGHT(HEX2BIN(MID(H2190,6,1),4),1)&amp;LEFT(HEX2BIN(MID(H2190,7,1),4),1)),Codes!$K$1:$L$5,2)</f>
        <v>L</v>
      </c>
      <c r="AD2190" s="1" t="str">
        <f>VLOOKUP(BIN2DEC(RIGHT(HEX2BIN(MID(H2190,7,1),4),3)&amp;LEFT(HEX2BIN(MID(H2190,8,1),4),2)),Codes!$H$2:$I$33,2)</f>
        <v>Burn</v>
      </c>
      <c r="AE2190" s="1" t="str">
        <f t="shared" si="624"/>
        <v>1</v>
      </c>
      <c r="AF2190" s="1" t="str">
        <f t="shared" si="625"/>
        <v>1</v>
      </c>
      <c r="AH2190" s="6">
        <f t="shared" si="626"/>
        <v>72</v>
      </c>
    </row>
    <row r="2191" spans="1:34">
      <c r="A2191" s="3" t="s">
        <v>6883</v>
      </c>
      <c r="B2191" s="1" t="s">
        <v>61</v>
      </c>
      <c r="C2191" s="6" t="s">
        <v>6898</v>
      </c>
      <c r="D2191" s="9" t="s">
        <v>6884</v>
      </c>
      <c r="E2191" s="9" t="s">
        <v>6885</v>
      </c>
      <c r="F2191" s="9" t="s">
        <v>91</v>
      </c>
      <c r="G2191" s="9" t="s">
        <v>6886</v>
      </c>
      <c r="H2191" s="9" t="s">
        <v>6887</v>
      </c>
      <c r="J2191" s="6" t="str">
        <f t="shared" si="610"/>
        <v>001011</v>
      </c>
      <c r="K2191" s="1">
        <f t="shared" si="611"/>
        <v>0</v>
      </c>
      <c r="L2191" s="6" t="str">
        <f t="shared" si="612"/>
        <v>00000</v>
      </c>
      <c r="M2191" s="1">
        <f t="shared" si="613"/>
        <v>76</v>
      </c>
      <c r="N2191" s="6" t="str">
        <f t="shared" si="614"/>
        <v>00</v>
      </c>
      <c r="O2191" s="1">
        <f t="shared" si="615"/>
        <v>4</v>
      </c>
      <c r="P2191" s="1">
        <f>IF(HEX2DEC(LEFT(E2191,4))&gt;=32768,HEX2DEC(LEFT(E2191,4))-65536,HEX2DEC(LEFT(E2191,4)))/Codes!$N$2</f>
        <v>4</v>
      </c>
      <c r="Q2191" s="1">
        <f>IF(HEX2DEC(RIGHT(E2191,4))&gt;=32768,HEX2DEC(RIGHT(E2191,4))-65536,HEX2DEC(RIGHT(E2191,4)))/Codes!$N$2</f>
        <v>0.8</v>
      </c>
      <c r="R2191" s="1">
        <f>IF(HEX2DEC(LEFT(F2191,4))&gt;=32768,HEX2DEC(LEFT(F2191,4))-65536,HEX2DEC(LEFT(F2191,4)))/Codes!$N$2</f>
        <v>0</v>
      </c>
      <c r="S2191" s="1">
        <f>IF(HEX2DEC(RIGHT(F2191,4))&gt;=32768,HEX2DEC(RIGHT(F2191,4))-65536,HEX2DEC(RIGHT(F2191,4)))/Codes!$N$2</f>
        <v>0</v>
      </c>
      <c r="T2191" s="18">
        <f t="shared" si="616"/>
        <v>85</v>
      </c>
      <c r="U2191" s="1">
        <f t="shared" si="617"/>
        <v>25</v>
      </c>
      <c r="V2191" s="1">
        <f t="shared" si="618"/>
        <v>0</v>
      </c>
      <c r="W2191" s="1" t="str">
        <f t="shared" si="619"/>
        <v>100</v>
      </c>
      <c r="X2191" s="1">
        <f t="shared" si="620"/>
        <v>1</v>
      </c>
      <c r="Y2191" s="1">
        <f t="shared" si="621"/>
        <v>55</v>
      </c>
      <c r="Z2191" s="1" t="str">
        <f>VLOOKUP(BIN2DEC(MID(HEX2BIN(MID(H2191,3,2),8),2,5)),Codes!$E$1:$F$18,2)</f>
        <v>Slash</v>
      </c>
      <c r="AA2191" s="6" t="str">
        <f t="shared" si="622"/>
        <v>0</v>
      </c>
      <c r="AB2191" s="1">
        <f t="shared" si="623"/>
        <v>0</v>
      </c>
      <c r="AC2191" s="1" t="str">
        <f>VLOOKUP(BIN2DEC(RIGHT(HEX2BIN(MID(H2191,6,1),4),1)&amp;LEFT(HEX2BIN(MID(H2191,7,1),4),1)),Codes!$K$1:$L$5,2)</f>
        <v>S</v>
      </c>
      <c r="AD2191" s="1" t="str">
        <f>VLOOKUP(BIN2DEC(RIGHT(HEX2BIN(MID(H2191,7,1),4),3)&amp;LEFT(HEX2BIN(MID(H2191,8,1),4),2)),Codes!$H$2:$I$33,2)</f>
        <v>Slash</v>
      </c>
      <c r="AE2191" s="1" t="str">
        <f t="shared" si="624"/>
        <v>1</v>
      </c>
      <c r="AF2191" s="1" t="str">
        <f t="shared" si="625"/>
        <v>1</v>
      </c>
      <c r="AH2191" s="6">
        <f t="shared" si="626"/>
        <v>3</v>
      </c>
    </row>
    <row r="2192" spans="1:34">
      <c r="A2192" s="3" t="s">
        <v>6888</v>
      </c>
      <c r="B2192" s="1" t="s">
        <v>61</v>
      </c>
      <c r="C2192" s="6" t="s">
        <v>6898</v>
      </c>
      <c r="D2192" s="9" t="s">
        <v>6889</v>
      </c>
      <c r="E2192" s="9" t="s">
        <v>6890</v>
      </c>
      <c r="F2192" s="9" t="s">
        <v>91</v>
      </c>
      <c r="G2192" s="9" t="s">
        <v>6891</v>
      </c>
      <c r="H2192" s="9" t="s">
        <v>6887</v>
      </c>
      <c r="J2192" s="6" t="str">
        <f t="shared" si="610"/>
        <v>001011</v>
      </c>
      <c r="K2192" s="1">
        <f t="shared" si="611"/>
        <v>1</v>
      </c>
      <c r="L2192" s="6" t="str">
        <f t="shared" si="612"/>
        <v>00000</v>
      </c>
      <c r="M2192" s="1">
        <f t="shared" si="613"/>
        <v>76</v>
      </c>
      <c r="N2192" s="6" t="str">
        <f t="shared" si="614"/>
        <v>00</v>
      </c>
      <c r="O2192" s="1">
        <f t="shared" si="615"/>
        <v>4</v>
      </c>
      <c r="P2192" s="1">
        <f>IF(HEX2DEC(LEFT(E2192,4))&gt;=32768,HEX2DEC(LEFT(E2192,4))-65536,HEX2DEC(LEFT(E2192,4)))/Codes!$N$2</f>
        <v>3.2</v>
      </c>
      <c r="Q2192" s="1">
        <f>IF(HEX2DEC(RIGHT(E2192,4))&gt;=32768,HEX2DEC(RIGHT(E2192,4))-65536,HEX2DEC(RIGHT(E2192,4)))/Codes!$N$2</f>
        <v>6</v>
      </c>
      <c r="R2192" s="1">
        <f>IF(HEX2DEC(LEFT(F2192,4))&gt;=32768,HEX2DEC(LEFT(F2192,4))-65536,HEX2DEC(LEFT(F2192,4)))/Codes!$N$2</f>
        <v>0</v>
      </c>
      <c r="S2192" s="1">
        <f>IF(HEX2DEC(RIGHT(F2192,4))&gt;=32768,HEX2DEC(RIGHT(F2192,4))-65536,HEX2DEC(RIGHT(F2192,4)))/Codes!$N$2</f>
        <v>0</v>
      </c>
      <c r="T2192" s="18">
        <f t="shared" si="616"/>
        <v>96</v>
      </c>
      <c r="U2192" s="1">
        <f t="shared" si="617"/>
        <v>25</v>
      </c>
      <c r="V2192" s="1">
        <f t="shared" si="618"/>
        <v>0</v>
      </c>
      <c r="W2192" s="1" t="str">
        <f t="shared" si="619"/>
        <v>100</v>
      </c>
      <c r="X2192" s="1">
        <f t="shared" si="620"/>
        <v>1</v>
      </c>
      <c r="Y2192" s="1">
        <f t="shared" si="621"/>
        <v>55</v>
      </c>
      <c r="Z2192" s="1" t="str">
        <f>VLOOKUP(BIN2DEC(MID(HEX2BIN(MID(H2192,3,2),8),2,5)),Codes!$E$1:$F$18,2)</f>
        <v>Slash</v>
      </c>
      <c r="AA2192" s="6" t="str">
        <f t="shared" si="622"/>
        <v>0</v>
      </c>
      <c r="AB2192" s="1">
        <f t="shared" si="623"/>
        <v>0</v>
      </c>
      <c r="AC2192" s="1" t="str">
        <f>VLOOKUP(BIN2DEC(RIGHT(HEX2BIN(MID(H2192,6,1),4),1)&amp;LEFT(HEX2BIN(MID(H2192,7,1),4),1)),Codes!$K$1:$L$5,2)</f>
        <v>S</v>
      </c>
      <c r="AD2192" s="1" t="str">
        <f>VLOOKUP(BIN2DEC(RIGHT(HEX2BIN(MID(H2192,7,1),4),3)&amp;LEFT(HEX2BIN(MID(H2192,8,1),4),2)),Codes!$H$2:$I$33,2)</f>
        <v>Slash</v>
      </c>
      <c r="AE2192" s="1" t="str">
        <f t="shared" si="624"/>
        <v>1</v>
      </c>
      <c r="AF2192" s="1" t="str">
        <f t="shared" si="625"/>
        <v>1</v>
      </c>
      <c r="AH2192" s="6">
        <f t="shared" si="626"/>
        <v>3</v>
      </c>
    </row>
    <row r="2193" spans="1:34">
      <c r="A2193" s="3" t="s">
        <v>6892</v>
      </c>
      <c r="B2193" s="1" t="s">
        <v>61</v>
      </c>
      <c r="C2193" s="6" t="s">
        <v>6898</v>
      </c>
      <c r="D2193" s="9" t="s">
        <v>6893</v>
      </c>
      <c r="E2193" s="9" t="s">
        <v>307</v>
      </c>
      <c r="F2193" s="9" t="s">
        <v>91</v>
      </c>
      <c r="G2193" s="9" t="s">
        <v>6894</v>
      </c>
      <c r="H2193" s="9" t="s">
        <v>6887</v>
      </c>
      <c r="J2193" s="6" t="str">
        <f t="shared" si="610"/>
        <v>001011</v>
      </c>
      <c r="K2193" s="1">
        <f t="shared" si="611"/>
        <v>2</v>
      </c>
      <c r="L2193" s="6" t="str">
        <f t="shared" si="612"/>
        <v>00000</v>
      </c>
      <c r="M2193" s="1">
        <f t="shared" si="613"/>
        <v>71</v>
      </c>
      <c r="N2193" s="6" t="str">
        <f t="shared" si="614"/>
        <v>00</v>
      </c>
      <c r="O2193" s="1">
        <f t="shared" si="615"/>
        <v>4</v>
      </c>
      <c r="P2193" s="1">
        <f>IF(HEX2DEC(LEFT(E2193,4))&gt;=32768,HEX2DEC(LEFT(E2193,4))-65536,HEX2DEC(LEFT(E2193,4)))/Codes!$N$2</f>
        <v>3.2</v>
      </c>
      <c r="Q2193" s="1">
        <f>IF(HEX2DEC(RIGHT(E2193,4))&gt;=32768,HEX2DEC(RIGHT(E2193,4))-65536,HEX2DEC(RIGHT(E2193,4)))/Codes!$N$2</f>
        <v>0</v>
      </c>
      <c r="R2193" s="1">
        <f>IF(HEX2DEC(LEFT(F2193,4))&gt;=32768,HEX2DEC(LEFT(F2193,4))-65536,HEX2DEC(LEFT(F2193,4)))/Codes!$N$2</f>
        <v>0</v>
      </c>
      <c r="S2193" s="1">
        <f>IF(HEX2DEC(RIGHT(F2193,4))&gt;=32768,HEX2DEC(RIGHT(F2193,4))-65536,HEX2DEC(RIGHT(F2193,4)))/Codes!$N$2</f>
        <v>0</v>
      </c>
      <c r="T2193" s="18">
        <f t="shared" si="616"/>
        <v>80</v>
      </c>
      <c r="U2193" s="1">
        <f t="shared" si="617"/>
        <v>25</v>
      </c>
      <c r="V2193" s="1">
        <f t="shared" si="618"/>
        <v>0</v>
      </c>
      <c r="W2193" s="1" t="str">
        <f t="shared" si="619"/>
        <v>100</v>
      </c>
      <c r="X2193" s="1">
        <f t="shared" si="620"/>
        <v>1</v>
      </c>
      <c r="Y2193" s="1">
        <f t="shared" si="621"/>
        <v>55</v>
      </c>
      <c r="Z2193" s="1" t="str">
        <f>VLOOKUP(BIN2DEC(MID(HEX2BIN(MID(H2193,3,2),8),2,5)),Codes!$E$1:$F$18,2)</f>
        <v>Slash</v>
      </c>
      <c r="AA2193" s="6" t="str">
        <f t="shared" si="622"/>
        <v>0</v>
      </c>
      <c r="AB2193" s="1">
        <f t="shared" si="623"/>
        <v>0</v>
      </c>
      <c r="AC2193" s="1" t="str">
        <f>VLOOKUP(BIN2DEC(RIGHT(HEX2BIN(MID(H2193,6,1),4),1)&amp;LEFT(HEX2BIN(MID(H2193,7,1),4),1)),Codes!$K$1:$L$5,2)</f>
        <v>S</v>
      </c>
      <c r="AD2193" s="1" t="str">
        <f>VLOOKUP(BIN2DEC(RIGHT(HEX2BIN(MID(H2193,7,1),4),3)&amp;LEFT(HEX2BIN(MID(H2193,8,1),4),2)),Codes!$H$2:$I$33,2)</f>
        <v>Slash</v>
      </c>
      <c r="AE2193" s="1" t="str">
        <f t="shared" si="624"/>
        <v>1</v>
      </c>
      <c r="AF2193" s="1" t="str">
        <f t="shared" si="625"/>
        <v>1</v>
      </c>
      <c r="AH2193" s="6">
        <f t="shared" si="626"/>
        <v>3</v>
      </c>
    </row>
    <row r="2194" spans="1:34">
      <c r="A2194" s="3" t="s">
        <v>6895</v>
      </c>
      <c r="B2194" s="1" t="s">
        <v>61</v>
      </c>
      <c r="C2194" s="6" t="s">
        <v>6898</v>
      </c>
      <c r="D2194" s="9" t="s">
        <v>6896</v>
      </c>
      <c r="E2194" s="9" t="s">
        <v>265</v>
      </c>
      <c r="F2194" s="9" t="s">
        <v>91</v>
      </c>
      <c r="G2194" s="9" t="s">
        <v>6897</v>
      </c>
      <c r="H2194" s="9" t="s">
        <v>6887</v>
      </c>
      <c r="J2194" s="6" t="str">
        <f t="shared" si="610"/>
        <v>001011</v>
      </c>
      <c r="K2194" s="1">
        <f t="shared" si="611"/>
        <v>3</v>
      </c>
      <c r="L2194" s="6" t="str">
        <f t="shared" si="612"/>
        <v>00000</v>
      </c>
      <c r="M2194" s="1">
        <f t="shared" si="613"/>
        <v>25</v>
      </c>
      <c r="N2194" s="6" t="str">
        <f t="shared" si="614"/>
        <v>00</v>
      </c>
      <c r="O2194" s="1">
        <f t="shared" si="615"/>
        <v>4</v>
      </c>
      <c r="P2194" s="1">
        <f>IF(HEX2DEC(LEFT(E2194,4))&gt;=32768,HEX2DEC(LEFT(E2194,4))-65536,HEX2DEC(LEFT(E2194,4)))/Codes!$N$2</f>
        <v>2.4</v>
      </c>
      <c r="Q2194" s="1">
        <f>IF(HEX2DEC(RIGHT(E2194,4))&gt;=32768,HEX2DEC(RIGHT(E2194,4))-65536,HEX2DEC(RIGHT(E2194,4)))/Codes!$N$2</f>
        <v>0</v>
      </c>
      <c r="R2194" s="1">
        <f>IF(HEX2DEC(LEFT(F2194,4))&gt;=32768,HEX2DEC(LEFT(F2194,4))-65536,HEX2DEC(LEFT(F2194,4)))/Codes!$N$2</f>
        <v>0</v>
      </c>
      <c r="S2194" s="1">
        <f>IF(HEX2DEC(RIGHT(F2194,4))&gt;=32768,HEX2DEC(RIGHT(F2194,4))-65536,HEX2DEC(RIGHT(F2194,4)))/Codes!$N$2</f>
        <v>0</v>
      </c>
      <c r="T2194" s="18">
        <f t="shared" si="616"/>
        <v>76</v>
      </c>
      <c r="U2194" s="1">
        <f t="shared" si="617"/>
        <v>25</v>
      </c>
      <c r="V2194" s="1">
        <f t="shared" si="618"/>
        <v>0</v>
      </c>
      <c r="W2194" s="1" t="str">
        <f t="shared" si="619"/>
        <v>100</v>
      </c>
      <c r="X2194" s="1">
        <f t="shared" si="620"/>
        <v>1</v>
      </c>
      <c r="Y2194" s="1">
        <f t="shared" si="621"/>
        <v>55</v>
      </c>
      <c r="Z2194" s="1" t="str">
        <f>VLOOKUP(BIN2DEC(MID(HEX2BIN(MID(H2194,3,2),8),2,5)),Codes!$E$1:$F$18,2)</f>
        <v>Slash</v>
      </c>
      <c r="AA2194" s="6" t="str">
        <f t="shared" si="622"/>
        <v>0</v>
      </c>
      <c r="AB2194" s="1">
        <f t="shared" si="623"/>
        <v>0</v>
      </c>
      <c r="AC2194" s="1" t="str">
        <f>VLOOKUP(BIN2DEC(RIGHT(HEX2BIN(MID(H2194,6,1),4),1)&amp;LEFT(HEX2BIN(MID(H2194,7,1),4),1)),Codes!$K$1:$L$5,2)</f>
        <v>S</v>
      </c>
      <c r="AD2194" s="1" t="str">
        <f>VLOOKUP(BIN2DEC(RIGHT(HEX2BIN(MID(H2194,7,1),4),3)&amp;LEFT(HEX2BIN(MID(H2194,8,1),4),2)),Codes!$H$2:$I$33,2)</f>
        <v>Slash</v>
      </c>
      <c r="AE2194" s="1" t="str">
        <f t="shared" si="624"/>
        <v>1</v>
      </c>
      <c r="AF2194" s="1" t="str">
        <f t="shared" si="625"/>
        <v>1</v>
      </c>
      <c r="AH2194" s="6">
        <f t="shared" si="626"/>
        <v>3</v>
      </c>
    </row>
    <row r="2195" spans="1:34">
      <c r="A2195" s="3" t="s">
        <v>6899</v>
      </c>
      <c r="B2195" s="1" t="s">
        <v>61</v>
      </c>
      <c r="C2195" s="6" t="s">
        <v>6925</v>
      </c>
      <c r="D2195" s="9" t="s">
        <v>6900</v>
      </c>
      <c r="E2195" s="9" t="s">
        <v>6885</v>
      </c>
      <c r="F2195" s="9" t="s">
        <v>91</v>
      </c>
      <c r="G2195" s="9" t="s">
        <v>6901</v>
      </c>
      <c r="H2195" s="9" t="s">
        <v>6902</v>
      </c>
      <c r="J2195" s="6" t="str">
        <f t="shared" si="610"/>
        <v>001011</v>
      </c>
      <c r="K2195" s="1">
        <f t="shared" si="611"/>
        <v>0</v>
      </c>
      <c r="L2195" s="6" t="str">
        <f t="shared" si="612"/>
        <v>00000</v>
      </c>
      <c r="M2195" s="1">
        <f t="shared" si="613"/>
        <v>76</v>
      </c>
      <c r="N2195" s="6" t="str">
        <f t="shared" si="614"/>
        <v>00</v>
      </c>
      <c r="O2195" s="1">
        <f t="shared" si="615"/>
        <v>5</v>
      </c>
      <c r="P2195" s="1">
        <f>IF(HEX2DEC(LEFT(E2195,4))&gt;=32768,HEX2DEC(LEFT(E2195,4))-65536,HEX2DEC(LEFT(E2195,4)))/Codes!$N$2</f>
        <v>4</v>
      </c>
      <c r="Q2195" s="1">
        <f>IF(HEX2DEC(RIGHT(E2195,4))&gt;=32768,HEX2DEC(RIGHT(E2195,4))-65536,HEX2DEC(RIGHT(E2195,4)))/Codes!$N$2</f>
        <v>0.8</v>
      </c>
      <c r="R2195" s="1">
        <f>IF(HEX2DEC(LEFT(F2195,4))&gt;=32768,HEX2DEC(LEFT(F2195,4))-65536,HEX2DEC(LEFT(F2195,4)))/Codes!$N$2</f>
        <v>0</v>
      </c>
      <c r="S2195" s="1">
        <f>IF(HEX2DEC(RIGHT(F2195,4))&gt;=32768,HEX2DEC(RIGHT(F2195,4))-65536,HEX2DEC(RIGHT(F2195,4)))/Codes!$N$2</f>
        <v>0</v>
      </c>
      <c r="T2195" s="18">
        <f t="shared" si="616"/>
        <v>90</v>
      </c>
      <c r="U2195" s="1">
        <f t="shared" si="617"/>
        <v>40</v>
      </c>
      <c r="V2195" s="1">
        <f t="shared" si="618"/>
        <v>0</v>
      </c>
      <c r="W2195" s="1" t="str">
        <f t="shared" si="619"/>
        <v>100</v>
      </c>
      <c r="X2195" s="1">
        <f t="shared" si="620"/>
        <v>1</v>
      </c>
      <c r="Y2195" s="1">
        <f t="shared" si="621"/>
        <v>30</v>
      </c>
      <c r="Z2195" s="1" t="str">
        <f>VLOOKUP(BIN2DEC(MID(HEX2BIN(MID(H2195,3,2),8),2,5)),Codes!$E$1:$F$18,2)</f>
        <v>Slash</v>
      </c>
      <c r="AA2195" s="6" t="str">
        <f t="shared" si="622"/>
        <v>0</v>
      </c>
      <c r="AB2195" s="1">
        <f t="shared" si="623"/>
        <v>0</v>
      </c>
      <c r="AC2195" s="1" t="str">
        <f>VLOOKUP(BIN2DEC(RIGHT(HEX2BIN(MID(H2195,6,1),4),1)&amp;LEFT(HEX2BIN(MID(H2195,7,1),4),1)),Codes!$K$1:$L$5,2)</f>
        <v>S</v>
      </c>
      <c r="AD2195" s="1" t="str">
        <f>VLOOKUP(BIN2DEC(RIGHT(HEX2BIN(MID(H2195,7,1),4),3)&amp;LEFT(HEX2BIN(MID(H2195,8,1),4),2)),Codes!$H$2:$I$33,2)</f>
        <v>Slash</v>
      </c>
      <c r="AE2195" s="1" t="str">
        <f t="shared" si="624"/>
        <v>1</v>
      </c>
      <c r="AF2195" s="1" t="str">
        <f t="shared" si="625"/>
        <v>1</v>
      </c>
      <c r="AH2195" s="6">
        <f t="shared" si="626"/>
        <v>3</v>
      </c>
    </row>
    <row r="2196" spans="1:34">
      <c r="A2196" s="3" t="s">
        <v>6903</v>
      </c>
      <c r="B2196" s="1" t="s">
        <v>61</v>
      </c>
      <c r="C2196" s="6" t="s">
        <v>6925</v>
      </c>
      <c r="D2196" s="9" t="s">
        <v>6904</v>
      </c>
      <c r="E2196" s="9" t="s">
        <v>6890</v>
      </c>
      <c r="F2196" s="9" t="s">
        <v>91</v>
      </c>
      <c r="G2196" s="9" t="s">
        <v>6901</v>
      </c>
      <c r="H2196" s="9" t="s">
        <v>974</v>
      </c>
      <c r="J2196" s="6" t="str">
        <f t="shared" si="610"/>
        <v>001011</v>
      </c>
      <c r="K2196" s="1">
        <f t="shared" si="611"/>
        <v>1</v>
      </c>
      <c r="L2196" s="6" t="str">
        <f t="shared" si="612"/>
        <v>00000</v>
      </c>
      <c r="M2196" s="1">
        <f t="shared" si="613"/>
        <v>76</v>
      </c>
      <c r="N2196" s="6" t="str">
        <f t="shared" si="614"/>
        <v>00</v>
      </c>
      <c r="O2196" s="1">
        <f t="shared" si="615"/>
        <v>5</v>
      </c>
      <c r="P2196" s="1">
        <f>IF(HEX2DEC(LEFT(E2196,4))&gt;=32768,HEX2DEC(LEFT(E2196,4))-65536,HEX2DEC(LEFT(E2196,4)))/Codes!$N$2</f>
        <v>3.2</v>
      </c>
      <c r="Q2196" s="1">
        <f>IF(HEX2DEC(RIGHT(E2196,4))&gt;=32768,HEX2DEC(RIGHT(E2196,4))-65536,HEX2DEC(RIGHT(E2196,4)))/Codes!$N$2</f>
        <v>6</v>
      </c>
      <c r="R2196" s="1">
        <f>IF(HEX2DEC(LEFT(F2196,4))&gt;=32768,HEX2DEC(LEFT(F2196,4))-65536,HEX2DEC(LEFT(F2196,4)))/Codes!$N$2</f>
        <v>0</v>
      </c>
      <c r="S2196" s="1">
        <f>IF(HEX2DEC(RIGHT(F2196,4))&gt;=32768,HEX2DEC(RIGHT(F2196,4))-65536,HEX2DEC(RIGHT(F2196,4)))/Codes!$N$2</f>
        <v>0</v>
      </c>
      <c r="T2196" s="18">
        <f t="shared" si="616"/>
        <v>90</v>
      </c>
      <c r="U2196" s="1">
        <f t="shared" si="617"/>
        <v>40</v>
      </c>
      <c r="V2196" s="1">
        <f t="shared" si="618"/>
        <v>0</v>
      </c>
      <c r="W2196" s="1" t="str">
        <f t="shared" si="619"/>
        <v>100</v>
      </c>
      <c r="X2196" s="1">
        <f t="shared" si="620"/>
        <v>1</v>
      </c>
      <c r="Y2196" s="1">
        <f t="shared" si="621"/>
        <v>60</v>
      </c>
      <c r="Z2196" s="1" t="str">
        <f>VLOOKUP(BIN2DEC(MID(HEX2BIN(MID(H2196,3,2),8),2,5)),Codes!$E$1:$F$18,2)</f>
        <v>Slash</v>
      </c>
      <c r="AA2196" s="6" t="str">
        <f t="shared" si="622"/>
        <v>0</v>
      </c>
      <c r="AB2196" s="1">
        <f t="shared" si="623"/>
        <v>0</v>
      </c>
      <c r="AC2196" s="1" t="str">
        <f>VLOOKUP(BIN2DEC(RIGHT(HEX2BIN(MID(H2196,6,1),4),1)&amp;LEFT(HEX2BIN(MID(H2196,7,1),4),1)),Codes!$K$1:$L$5,2)</f>
        <v>M</v>
      </c>
      <c r="AD2196" s="1" t="str">
        <f>VLOOKUP(BIN2DEC(RIGHT(HEX2BIN(MID(H2196,7,1),4),3)&amp;LEFT(HEX2BIN(MID(H2196,8,1),4),2)),Codes!$H$2:$I$33,2)</f>
        <v>Slash</v>
      </c>
      <c r="AE2196" s="1" t="str">
        <f t="shared" si="624"/>
        <v>1</v>
      </c>
      <c r="AF2196" s="1" t="str">
        <f t="shared" si="625"/>
        <v>1</v>
      </c>
      <c r="AH2196" s="6">
        <f t="shared" si="626"/>
        <v>35</v>
      </c>
    </row>
    <row r="2197" spans="1:34">
      <c r="A2197" s="3" t="s">
        <v>6905</v>
      </c>
      <c r="B2197" s="1" t="s">
        <v>61</v>
      </c>
      <c r="C2197" s="6" t="s">
        <v>6925</v>
      </c>
      <c r="D2197" s="9" t="s">
        <v>6906</v>
      </c>
      <c r="E2197" s="9" t="s">
        <v>307</v>
      </c>
      <c r="F2197" s="9" t="s">
        <v>91</v>
      </c>
      <c r="G2197" s="9" t="s">
        <v>6907</v>
      </c>
      <c r="H2197" s="9" t="s">
        <v>797</v>
      </c>
      <c r="J2197" s="6" t="str">
        <f t="shared" si="610"/>
        <v>001011</v>
      </c>
      <c r="K2197" s="1">
        <f t="shared" si="611"/>
        <v>2</v>
      </c>
      <c r="L2197" s="6" t="str">
        <f t="shared" si="612"/>
        <v>00000</v>
      </c>
      <c r="M2197" s="1">
        <f t="shared" si="613"/>
        <v>71</v>
      </c>
      <c r="N2197" s="6" t="str">
        <f t="shared" si="614"/>
        <v>00</v>
      </c>
      <c r="O2197" s="1">
        <f t="shared" si="615"/>
        <v>5</v>
      </c>
      <c r="P2197" s="1">
        <f>IF(HEX2DEC(LEFT(E2197,4))&gt;=32768,HEX2DEC(LEFT(E2197,4))-65536,HEX2DEC(LEFT(E2197,4)))/Codes!$N$2</f>
        <v>3.2</v>
      </c>
      <c r="Q2197" s="1">
        <f>IF(HEX2DEC(RIGHT(E2197,4))&gt;=32768,HEX2DEC(RIGHT(E2197,4))-65536,HEX2DEC(RIGHT(E2197,4)))/Codes!$N$2</f>
        <v>0</v>
      </c>
      <c r="R2197" s="1">
        <f>IF(HEX2DEC(LEFT(F2197,4))&gt;=32768,HEX2DEC(LEFT(F2197,4))-65536,HEX2DEC(LEFT(F2197,4)))/Codes!$N$2</f>
        <v>0</v>
      </c>
      <c r="S2197" s="1">
        <f>IF(HEX2DEC(RIGHT(F2197,4))&gt;=32768,HEX2DEC(RIGHT(F2197,4))-65536,HEX2DEC(RIGHT(F2197,4)))/Codes!$N$2</f>
        <v>0</v>
      </c>
      <c r="T2197" s="18">
        <f t="shared" si="616"/>
        <v>85</v>
      </c>
      <c r="U2197" s="1">
        <f t="shared" si="617"/>
        <v>40</v>
      </c>
      <c r="V2197" s="1">
        <f t="shared" si="618"/>
        <v>0</v>
      </c>
      <c r="W2197" s="1" t="str">
        <f t="shared" si="619"/>
        <v>100</v>
      </c>
      <c r="X2197" s="1">
        <f t="shared" si="620"/>
        <v>1</v>
      </c>
      <c r="Y2197" s="1">
        <f t="shared" si="621"/>
        <v>70</v>
      </c>
      <c r="Z2197" s="1" t="str">
        <f>VLOOKUP(BIN2DEC(MID(HEX2BIN(MID(H2197,3,2),8),2,5)),Codes!$E$1:$F$18,2)</f>
        <v>Slash</v>
      </c>
      <c r="AA2197" s="6" t="str">
        <f t="shared" si="622"/>
        <v>0</v>
      </c>
      <c r="AB2197" s="1">
        <f t="shared" si="623"/>
        <v>0</v>
      </c>
      <c r="AC2197" s="1" t="str">
        <f>VLOOKUP(BIN2DEC(RIGHT(HEX2BIN(MID(H2197,6,1),4),1)&amp;LEFT(HEX2BIN(MID(H2197,7,1),4),1)),Codes!$K$1:$L$5,2)</f>
        <v>M</v>
      </c>
      <c r="AD2197" s="1" t="str">
        <f>VLOOKUP(BIN2DEC(RIGHT(HEX2BIN(MID(H2197,7,1),4),3)&amp;LEFT(HEX2BIN(MID(H2197,8,1),4),2)),Codes!$H$2:$I$33,2)</f>
        <v>Slash</v>
      </c>
      <c r="AE2197" s="1" t="str">
        <f t="shared" si="624"/>
        <v>1</v>
      </c>
      <c r="AF2197" s="1" t="str">
        <f t="shared" si="625"/>
        <v>1</v>
      </c>
      <c r="AH2197" s="6">
        <f t="shared" si="626"/>
        <v>35</v>
      </c>
    </row>
    <row r="2198" spans="1:34">
      <c r="A2198" s="3" t="s">
        <v>6908</v>
      </c>
      <c r="B2198" s="1" t="s">
        <v>61</v>
      </c>
      <c r="C2198" s="6" t="s">
        <v>6925</v>
      </c>
      <c r="D2198" s="9" t="s">
        <v>6686</v>
      </c>
      <c r="E2198" s="9" t="s">
        <v>265</v>
      </c>
      <c r="F2198" s="9" t="s">
        <v>91</v>
      </c>
      <c r="G2198" s="9" t="s">
        <v>6909</v>
      </c>
      <c r="H2198" s="9" t="s">
        <v>6910</v>
      </c>
      <c r="J2198" s="6" t="str">
        <f t="shared" si="610"/>
        <v>001011</v>
      </c>
      <c r="K2198" s="1">
        <f t="shared" si="611"/>
        <v>3</v>
      </c>
      <c r="L2198" s="6" t="str">
        <f t="shared" si="612"/>
        <v>00000</v>
      </c>
      <c r="M2198" s="1">
        <f t="shared" si="613"/>
        <v>25</v>
      </c>
      <c r="N2198" s="6" t="str">
        <f t="shared" si="614"/>
        <v>00</v>
      </c>
      <c r="O2198" s="1">
        <f t="shared" si="615"/>
        <v>5</v>
      </c>
      <c r="P2198" s="1">
        <f>IF(HEX2DEC(LEFT(E2198,4))&gt;=32768,HEX2DEC(LEFT(E2198,4))-65536,HEX2DEC(LEFT(E2198,4)))/Codes!$N$2</f>
        <v>2.4</v>
      </c>
      <c r="Q2198" s="1">
        <f>IF(HEX2DEC(RIGHT(E2198,4))&gt;=32768,HEX2DEC(RIGHT(E2198,4))-65536,HEX2DEC(RIGHT(E2198,4)))/Codes!$N$2</f>
        <v>0</v>
      </c>
      <c r="R2198" s="1">
        <f>IF(HEX2DEC(LEFT(F2198,4))&gt;=32768,HEX2DEC(LEFT(F2198,4))-65536,HEX2DEC(LEFT(F2198,4)))/Codes!$N$2</f>
        <v>0</v>
      </c>
      <c r="S2198" s="1">
        <f>IF(HEX2DEC(RIGHT(F2198,4))&gt;=32768,HEX2DEC(RIGHT(F2198,4))-65536,HEX2DEC(RIGHT(F2198,4)))/Codes!$N$2</f>
        <v>0</v>
      </c>
      <c r="T2198" s="18">
        <f t="shared" si="616"/>
        <v>79</v>
      </c>
      <c r="U2198" s="1">
        <f t="shared" si="617"/>
        <v>40</v>
      </c>
      <c r="V2198" s="1">
        <f t="shared" si="618"/>
        <v>0</v>
      </c>
      <c r="W2198" s="1" t="str">
        <f t="shared" si="619"/>
        <v>100</v>
      </c>
      <c r="X2198" s="1">
        <f t="shared" si="620"/>
        <v>1</v>
      </c>
      <c r="Y2198" s="1">
        <f t="shared" si="621"/>
        <v>85</v>
      </c>
      <c r="Z2198" s="1" t="str">
        <f>VLOOKUP(BIN2DEC(MID(HEX2BIN(MID(H2198,3,2),8),2,5)),Codes!$E$1:$F$18,2)</f>
        <v>Slash</v>
      </c>
      <c r="AA2198" s="6" t="str">
        <f t="shared" si="622"/>
        <v>0</v>
      </c>
      <c r="AB2198" s="1">
        <f t="shared" si="623"/>
        <v>0</v>
      </c>
      <c r="AC2198" s="1" t="str">
        <f>VLOOKUP(BIN2DEC(RIGHT(HEX2BIN(MID(H2198,6,1),4),1)&amp;LEFT(HEX2BIN(MID(H2198,7,1),4),1)),Codes!$K$1:$L$5,2)</f>
        <v>M</v>
      </c>
      <c r="AD2198" s="1" t="str">
        <f>VLOOKUP(BIN2DEC(RIGHT(HEX2BIN(MID(H2198,7,1),4),3)&amp;LEFT(HEX2BIN(MID(H2198,8,1),4),2)),Codes!$H$2:$I$33,2)</f>
        <v>Slash</v>
      </c>
      <c r="AE2198" s="1" t="str">
        <f t="shared" si="624"/>
        <v>1</v>
      </c>
      <c r="AF2198" s="1" t="str">
        <f t="shared" si="625"/>
        <v>1</v>
      </c>
      <c r="AH2198" s="6">
        <f t="shared" si="626"/>
        <v>35</v>
      </c>
    </row>
    <row r="2199" spans="1:34">
      <c r="A2199" s="3" t="s">
        <v>6911</v>
      </c>
      <c r="B2199" s="1" t="s">
        <v>61</v>
      </c>
      <c r="C2199" s="6" t="s">
        <v>6926</v>
      </c>
      <c r="D2199" s="9" t="s">
        <v>6900</v>
      </c>
      <c r="E2199" s="9" t="s">
        <v>6885</v>
      </c>
      <c r="F2199" s="9" t="s">
        <v>91</v>
      </c>
      <c r="G2199" s="9" t="s">
        <v>6912</v>
      </c>
      <c r="H2199" s="9" t="s">
        <v>6913</v>
      </c>
      <c r="J2199" s="6" t="str">
        <f t="shared" si="610"/>
        <v>001011</v>
      </c>
      <c r="K2199" s="1">
        <f t="shared" si="611"/>
        <v>0</v>
      </c>
      <c r="L2199" s="6" t="str">
        <f t="shared" si="612"/>
        <v>00000</v>
      </c>
      <c r="M2199" s="1">
        <f t="shared" si="613"/>
        <v>76</v>
      </c>
      <c r="N2199" s="6" t="str">
        <f t="shared" si="614"/>
        <v>00</v>
      </c>
      <c r="O2199" s="1">
        <f t="shared" si="615"/>
        <v>5</v>
      </c>
      <c r="P2199" s="1">
        <f>IF(HEX2DEC(LEFT(E2199,4))&gt;=32768,HEX2DEC(LEFT(E2199,4))-65536,HEX2DEC(LEFT(E2199,4)))/Codes!$N$2</f>
        <v>4</v>
      </c>
      <c r="Q2199" s="1">
        <f>IF(HEX2DEC(RIGHT(E2199,4))&gt;=32768,HEX2DEC(RIGHT(E2199,4))-65536,HEX2DEC(RIGHT(E2199,4)))/Codes!$N$2</f>
        <v>0.8</v>
      </c>
      <c r="R2199" s="1">
        <f>IF(HEX2DEC(LEFT(F2199,4))&gt;=32768,HEX2DEC(LEFT(F2199,4))-65536,HEX2DEC(LEFT(F2199,4)))/Codes!$N$2</f>
        <v>0</v>
      </c>
      <c r="S2199" s="1">
        <f>IF(HEX2DEC(RIGHT(F2199,4))&gt;=32768,HEX2DEC(RIGHT(F2199,4))-65536,HEX2DEC(RIGHT(F2199,4)))/Codes!$N$2</f>
        <v>0</v>
      </c>
      <c r="T2199" s="18">
        <f t="shared" si="616"/>
        <v>105</v>
      </c>
      <c r="U2199" s="1">
        <f t="shared" si="617"/>
        <v>100</v>
      </c>
      <c r="V2199" s="1">
        <f t="shared" si="618"/>
        <v>0</v>
      </c>
      <c r="W2199" s="1" t="str">
        <f t="shared" si="619"/>
        <v>100</v>
      </c>
      <c r="X2199" s="1">
        <f t="shared" si="620"/>
        <v>1</v>
      </c>
      <c r="Y2199" s="1">
        <f t="shared" si="621"/>
        <v>16</v>
      </c>
      <c r="Z2199" s="1" t="str">
        <f>VLOOKUP(BIN2DEC(MID(HEX2BIN(MID(H2199,3,2),8),2,5)),Codes!$E$1:$F$18,2)</f>
        <v>Slash</v>
      </c>
      <c r="AA2199" s="6" t="str">
        <f t="shared" si="622"/>
        <v>0</v>
      </c>
      <c r="AB2199" s="1">
        <f t="shared" si="623"/>
        <v>1</v>
      </c>
      <c r="AC2199" s="1" t="str">
        <f>VLOOKUP(BIN2DEC(RIGHT(HEX2BIN(MID(H2199,6,1),4),1)&amp;LEFT(HEX2BIN(MID(H2199,7,1),4),1)),Codes!$K$1:$L$5,2)</f>
        <v>M</v>
      </c>
      <c r="AD2199" s="1" t="str">
        <f>VLOOKUP(BIN2DEC(RIGHT(HEX2BIN(MID(H2199,7,1),4),3)&amp;LEFT(HEX2BIN(MID(H2199,8,1),4),2)),Codes!$H$2:$I$33,2)</f>
        <v>Slash</v>
      </c>
      <c r="AE2199" s="1" t="str">
        <f t="shared" si="624"/>
        <v>1</v>
      </c>
      <c r="AF2199" s="1" t="str">
        <f t="shared" si="625"/>
        <v>1</v>
      </c>
      <c r="AH2199" s="6">
        <f t="shared" si="626"/>
        <v>35</v>
      </c>
    </row>
    <row r="2200" spans="1:34">
      <c r="A2200" s="3" t="s">
        <v>6914</v>
      </c>
      <c r="B2200" s="1" t="s">
        <v>61</v>
      </c>
      <c r="C2200" s="6" t="s">
        <v>6926</v>
      </c>
      <c r="D2200" s="9" t="s">
        <v>6904</v>
      </c>
      <c r="E2200" s="9" t="s">
        <v>6890</v>
      </c>
      <c r="F2200" s="9" t="s">
        <v>91</v>
      </c>
      <c r="G2200" s="9" t="s">
        <v>511</v>
      </c>
      <c r="H2200" s="9" t="s">
        <v>6913</v>
      </c>
      <c r="J2200" s="6" t="str">
        <f t="shared" si="610"/>
        <v>001011</v>
      </c>
      <c r="K2200" s="1">
        <f t="shared" si="611"/>
        <v>1</v>
      </c>
      <c r="L2200" s="6" t="str">
        <f t="shared" si="612"/>
        <v>00000</v>
      </c>
      <c r="M2200" s="1">
        <f t="shared" si="613"/>
        <v>76</v>
      </c>
      <c r="N2200" s="6" t="str">
        <f t="shared" si="614"/>
        <v>00</v>
      </c>
      <c r="O2200" s="1">
        <f t="shared" si="615"/>
        <v>5</v>
      </c>
      <c r="P2200" s="1">
        <f>IF(HEX2DEC(LEFT(E2200,4))&gt;=32768,HEX2DEC(LEFT(E2200,4))-65536,HEX2DEC(LEFT(E2200,4)))/Codes!$N$2</f>
        <v>3.2</v>
      </c>
      <c r="Q2200" s="1">
        <f>IF(HEX2DEC(RIGHT(E2200,4))&gt;=32768,HEX2DEC(RIGHT(E2200,4))-65536,HEX2DEC(RIGHT(E2200,4)))/Codes!$N$2</f>
        <v>6</v>
      </c>
      <c r="R2200" s="1">
        <f>IF(HEX2DEC(LEFT(F2200,4))&gt;=32768,HEX2DEC(LEFT(F2200,4))-65536,HEX2DEC(LEFT(F2200,4)))/Codes!$N$2</f>
        <v>0</v>
      </c>
      <c r="S2200" s="1">
        <f>IF(HEX2DEC(RIGHT(F2200,4))&gt;=32768,HEX2DEC(RIGHT(F2200,4))-65536,HEX2DEC(RIGHT(F2200,4)))/Codes!$N$2</f>
        <v>0</v>
      </c>
      <c r="T2200" s="18">
        <f t="shared" si="616"/>
        <v>80</v>
      </c>
      <c r="U2200" s="1">
        <f t="shared" si="617"/>
        <v>100</v>
      </c>
      <c r="V2200" s="1">
        <f t="shared" si="618"/>
        <v>0</v>
      </c>
      <c r="W2200" s="1" t="str">
        <f t="shared" si="619"/>
        <v>100</v>
      </c>
      <c r="X2200" s="1">
        <f t="shared" si="620"/>
        <v>1</v>
      </c>
      <c r="Y2200" s="1">
        <f t="shared" si="621"/>
        <v>16</v>
      </c>
      <c r="Z2200" s="1" t="str">
        <f>VLOOKUP(BIN2DEC(MID(HEX2BIN(MID(H2200,3,2),8),2,5)),Codes!$E$1:$F$18,2)</f>
        <v>Slash</v>
      </c>
      <c r="AA2200" s="6" t="str">
        <f t="shared" si="622"/>
        <v>0</v>
      </c>
      <c r="AB2200" s="1">
        <f t="shared" si="623"/>
        <v>1</v>
      </c>
      <c r="AC2200" s="1" t="str">
        <f>VLOOKUP(BIN2DEC(RIGHT(HEX2BIN(MID(H2200,6,1),4),1)&amp;LEFT(HEX2BIN(MID(H2200,7,1),4),1)),Codes!$K$1:$L$5,2)</f>
        <v>M</v>
      </c>
      <c r="AD2200" s="1" t="str">
        <f>VLOOKUP(BIN2DEC(RIGHT(HEX2BIN(MID(H2200,7,1),4),3)&amp;LEFT(HEX2BIN(MID(H2200,8,1),4),2)),Codes!$H$2:$I$33,2)</f>
        <v>Slash</v>
      </c>
      <c r="AE2200" s="1" t="str">
        <f t="shared" si="624"/>
        <v>1</v>
      </c>
      <c r="AF2200" s="1" t="str">
        <f t="shared" si="625"/>
        <v>1</v>
      </c>
      <c r="AH2200" s="6">
        <f t="shared" si="626"/>
        <v>35</v>
      </c>
    </row>
    <row r="2201" spans="1:34">
      <c r="A2201" s="3" t="s">
        <v>6915</v>
      </c>
      <c r="B2201" s="1" t="s">
        <v>61</v>
      </c>
      <c r="C2201" s="6" t="s">
        <v>6926</v>
      </c>
      <c r="D2201" s="9" t="s">
        <v>6906</v>
      </c>
      <c r="E2201" s="9" t="s">
        <v>307</v>
      </c>
      <c r="F2201" s="9" t="s">
        <v>91</v>
      </c>
      <c r="G2201" s="9" t="s">
        <v>525</v>
      </c>
      <c r="H2201" s="9" t="s">
        <v>6913</v>
      </c>
      <c r="J2201" s="6" t="str">
        <f t="shared" si="610"/>
        <v>001011</v>
      </c>
      <c r="K2201" s="1">
        <f t="shared" si="611"/>
        <v>2</v>
      </c>
      <c r="L2201" s="6" t="str">
        <f t="shared" si="612"/>
        <v>00000</v>
      </c>
      <c r="M2201" s="1">
        <f t="shared" si="613"/>
        <v>71</v>
      </c>
      <c r="N2201" s="6" t="str">
        <f t="shared" si="614"/>
        <v>00</v>
      </c>
      <c r="O2201" s="1">
        <f t="shared" si="615"/>
        <v>5</v>
      </c>
      <c r="P2201" s="1">
        <f>IF(HEX2DEC(LEFT(E2201,4))&gt;=32768,HEX2DEC(LEFT(E2201,4))-65536,HEX2DEC(LEFT(E2201,4)))/Codes!$N$2</f>
        <v>3.2</v>
      </c>
      <c r="Q2201" s="1">
        <f>IF(HEX2DEC(RIGHT(E2201,4))&gt;=32768,HEX2DEC(RIGHT(E2201,4))-65536,HEX2DEC(RIGHT(E2201,4)))/Codes!$N$2</f>
        <v>0</v>
      </c>
      <c r="R2201" s="1">
        <f>IF(HEX2DEC(LEFT(F2201,4))&gt;=32768,HEX2DEC(LEFT(F2201,4))-65536,HEX2DEC(LEFT(F2201,4)))/Codes!$N$2</f>
        <v>0</v>
      </c>
      <c r="S2201" s="1">
        <f>IF(HEX2DEC(RIGHT(F2201,4))&gt;=32768,HEX2DEC(RIGHT(F2201,4))-65536,HEX2DEC(RIGHT(F2201,4)))/Codes!$N$2</f>
        <v>0</v>
      </c>
      <c r="T2201" s="18">
        <f t="shared" si="616"/>
        <v>70</v>
      </c>
      <c r="U2201" s="1">
        <f t="shared" si="617"/>
        <v>100</v>
      </c>
      <c r="V2201" s="1">
        <f t="shared" si="618"/>
        <v>0</v>
      </c>
      <c r="W2201" s="1" t="str">
        <f t="shared" si="619"/>
        <v>100</v>
      </c>
      <c r="X2201" s="1">
        <f t="shared" si="620"/>
        <v>1</v>
      </c>
      <c r="Y2201" s="1">
        <f t="shared" si="621"/>
        <v>16</v>
      </c>
      <c r="Z2201" s="1" t="str">
        <f>VLOOKUP(BIN2DEC(MID(HEX2BIN(MID(H2201,3,2),8),2,5)),Codes!$E$1:$F$18,2)</f>
        <v>Slash</v>
      </c>
      <c r="AA2201" s="6" t="str">
        <f t="shared" si="622"/>
        <v>0</v>
      </c>
      <c r="AB2201" s="1">
        <f t="shared" si="623"/>
        <v>1</v>
      </c>
      <c r="AC2201" s="1" t="str">
        <f>VLOOKUP(BIN2DEC(RIGHT(HEX2BIN(MID(H2201,6,1),4),1)&amp;LEFT(HEX2BIN(MID(H2201,7,1),4),1)),Codes!$K$1:$L$5,2)</f>
        <v>M</v>
      </c>
      <c r="AD2201" s="1" t="str">
        <f>VLOOKUP(BIN2DEC(RIGHT(HEX2BIN(MID(H2201,7,1),4),3)&amp;LEFT(HEX2BIN(MID(H2201,8,1),4),2)),Codes!$H$2:$I$33,2)</f>
        <v>Slash</v>
      </c>
      <c r="AE2201" s="1" t="str">
        <f t="shared" si="624"/>
        <v>1</v>
      </c>
      <c r="AF2201" s="1" t="str">
        <f t="shared" si="625"/>
        <v>1</v>
      </c>
      <c r="AH2201" s="6">
        <f t="shared" si="626"/>
        <v>35</v>
      </c>
    </row>
    <row r="2202" spans="1:34">
      <c r="A2202" s="3" t="s">
        <v>6916</v>
      </c>
      <c r="B2202" s="1" t="s">
        <v>61</v>
      </c>
      <c r="C2202" s="6" t="s">
        <v>6926</v>
      </c>
      <c r="D2202" s="9" t="s">
        <v>6686</v>
      </c>
      <c r="E2202" s="9" t="s">
        <v>265</v>
      </c>
      <c r="F2202" s="9" t="s">
        <v>91</v>
      </c>
      <c r="G2202" s="9" t="s">
        <v>6917</v>
      </c>
      <c r="H2202" s="9" t="s">
        <v>6913</v>
      </c>
      <c r="J2202" s="6" t="str">
        <f t="shared" si="610"/>
        <v>001011</v>
      </c>
      <c r="K2202" s="1">
        <f t="shared" si="611"/>
        <v>3</v>
      </c>
      <c r="L2202" s="6" t="str">
        <f t="shared" si="612"/>
        <v>00000</v>
      </c>
      <c r="M2202" s="1">
        <f t="shared" si="613"/>
        <v>25</v>
      </c>
      <c r="N2202" s="6" t="str">
        <f t="shared" si="614"/>
        <v>00</v>
      </c>
      <c r="O2202" s="1">
        <f t="shared" si="615"/>
        <v>5</v>
      </c>
      <c r="P2202" s="1">
        <f>IF(HEX2DEC(LEFT(E2202,4))&gt;=32768,HEX2DEC(LEFT(E2202,4))-65536,HEX2DEC(LEFT(E2202,4)))/Codes!$N$2</f>
        <v>2.4</v>
      </c>
      <c r="Q2202" s="1">
        <f>IF(HEX2DEC(RIGHT(E2202,4))&gt;=32768,HEX2DEC(RIGHT(E2202,4))-65536,HEX2DEC(RIGHT(E2202,4)))/Codes!$N$2</f>
        <v>0</v>
      </c>
      <c r="R2202" s="1">
        <f>IF(HEX2DEC(LEFT(F2202,4))&gt;=32768,HEX2DEC(LEFT(F2202,4))-65536,HEX2DEC(LEFT(F2202,4)))/Codes!$N$2</f>
        <v>0</v>
      </c>
      <c r="S2202" s="1">
        <f>IF(HEX2DEC(RIGHT(F2202,4))&gt;=32768,HEX2DEC(RIGHT(F2202,4))-65536,HEX2DEC(RIGHT(F2202,4)))/Codes!$N$2</f>
        <v>0</v>
      </c>
      <c r="T2202" s="18">
        <f t="shared" si="616"/>
        <v>50</v>
      </c>
      <c r="U2202" s="1">
        <f t="shared" si="617"/>
        <v>100</v>
      </c>
      <c r="V2202" s="1">
        <f t="shared" si="618"/>
        <v>0</v>
      </c>
      <c r="W2202" s="1" t="str">
        <f t="shared" si="619"/>
        <v>100</v>
      </c>
      <c r="X2202" s="1">
        <f t="shared" si="620"/>
        <v>1</v>
      </c>
      <c r="Y2202" s="1">
        <f t="shared" si="621"/>
        <v>16</v>
      </c>
      <c r="Z2202" s="1" t="str">
        <f>VLOOKUP(BIN2DEC(MID(HEX2BIN(MID(H2202,3,2),8),2,5)),Codes!$E$1:$F$18,2)</f>
        <v>Slash</v>
      </c>
      <c r="AA2202" s="6" t="str">
        <f t="shared" si="622"/>
        <v>0</v>
      </c>
      <c r="AB2202" s="1">
        <f t="shared" si="623"/>
        <v>1</v>
      </c>
      <c r="AC2202" s="1" t="str">
        <f>VLOOKUP(BIN2DEC(RIGHT(HEX2BIN(MID(H2202,6,1),4),1)&amp;LEFT(HEX2BIN(MID(H2202,7,1),4),1)),Codes!$K$1:$L$5,2)</f>
        <v>M</v>
      </c>
      <c r="AD2202" s="1" t="str">
        <f>VLOOKUP(BIN2DEC(RIGHT(HEX2BIN(MID(H2202,7,1),4),3)&amp;LEFT(HEX2BIN(MID(H2202,8,1),4),2)),Codes!$H$2:$I$33,2)</f>
        <v>Slash</v>
      </c>
      <c r="AE2202" s="1" t="str">
        <f t="shared" si="624"/>
        <v>1</v>
      </c>
      <c r="AF2202" s="1" t="str">
        <f t="shared" si="625"/>
        <v>1</v>
      </c>
      <c r="AH2202" s="6">
        <f t="shared" si="626"/>
        <v>35</v>
      </c>
    </row>
    <row r="2203" spans="1:34">
      <c r="A2203" s="3" t="s">
        <v>6918</v>
      </c>
      <c r="B2203" s="1" t="s">
        <v>61</v>
      </c>
      <c r="C2203" s="6" t="s">
        <v>6927</v>
      </c>
      <c r="D2203" s="9" t="s">
        <v>6919</v>
      </c>
      <c r="E2203" s="9" t="s">
        <v>6885</v>
      </c>
      <c r="F2203" s="9" t="s">
        <v>91</v>
      </c>
      <c r="G2203" s="9" t="s">
        <v>6920</v>
      </c>
      <c r="H2203" s="9" t="s">
        <v>6921</v>
      </c>
      <c r="J2203" s="6" t="str">
        <f t="shared" si="610"/>
        <v>001011</v>
      </c>
      <c r="K2203" s="1">
        <f t="shared" si="611"/>
        <v>0</v>
      </c>
      <c r="L2203" s="6" t="str">
        <f t="shared" si="612"/>
        <v>00000</v>
      </c>
      <c r="M2203" s="1">
        <f t="shared" si="613"/>
        <v>76</v>
      </c>
      <c r="N2203" s="6" t="str">
        <f t="shared" si="614"/>
        <v>00</v>
      </c>
      <c r="O2203" s="1">
        <f t="shared" si="615"/>
        <v>6</v>
      </c>
      <c r="P2203" s="1">
        <f>IF(HEX2DEC(LEFT(E2203,4))&gt;=32768,HEX2DEC(LEFT(E2203,4))-65536,HEX2DEC(LEFT(E2203,4)))/Codes!$N$2</f>
        <v>4</v>
      </c>
      <c r="Q2203" s="1">
        <f>IF(HEX2DEC(RIGHT(E2203,4))&gt;=32768,HEX2DEC(RIGHT(E2203,4))-65536,HEX2DEC(RIGHT(E2203,4)))/Codes!$N$2</f>
        <v>0.8</v>
      </c>
      <c r="R2203" s="1">
        <f>IF(HEX2DEC(LEFT(F2203,4))&gt;=32768,HEX2DEC(LEFT(F2203,4))-65536,HEX2DEC(LEFT(F2203,4)))/Codes!$N$2</f>
        <v>0</v>
      </c>
      <c r="S2203" s="1">
        <f>IF(HEX2DEC(RIGHT(F2203,4))&gt;=32768,HEX2DEC(RIGHT(F2203,4))-65536,HEX2DEC(RIGHT(F2203,4)))/Codes!$N$2</f>
        <v>0</v>
      </c>
      <c r="T2203" s="18">
        <f t="shared" si="616"/>
        <v>80</v>
      </c>
      <c r="U2203" s="1">
        <f t="shared" si="617"/>
        <v>60</v>
      </c>
      <c r="V2203" s="1">
        <f t="shared" si="618"/>
        <v>0</v>
      </c>
      <c r="W2203" s="1" t="str">
        <f t="shared" si="619"/>
        <v>100</v>
      </c>
      <c r="X2203" s="1">
        <f t="shared" si="620"/>
        <v>1</v>
      </c>
      <c r="Y2203" s="1">
        <f t="shared" si="621"/>
        <v>60</v>
      </c>
      <c r="Z2203" s="1" t="str">
        <f>VLOOKUP(BIN2DEC(MID(HEX2BIN(MID(H2203,3,2),8),2,5)),Codes!$E$1:$F$18,2)</f>
        <v>Slash</v>
      </c>
      <c r="AA2203" s="6" t="str">
        <f t="shared" si="622"/>
        <v>0</v>
      </c>
      <c r="AB2203" s="1">
        <f t="shared" si="623"/>
        <v>1</v>
      </c>
      <c r="AC2203" s="1" t="str">
        <f>VLOOKUP(BIN2DEC(RIGHT(HEX2BIN(MID(H2203,6,1),4),1)&amp;LEFT(HEX2BIN(MID(H2203,7,1),4),1)),Codes!$K$1:$L$5,2)</f>
        <v>L</v>
      </c>
      <c r="AD2203" s="1" t="str">
        <f>VLOOKUP(BIN2DEC(RIGHT(HEX2BIN(MID(H2203,7,1),4),3)&amp;LEFT(HEX2BIN(MID(H2203,8,1),4),2)),Codes!$H$2:$I$33,2)</f>
        <v>Slash</v>
      </c>
      <c r="AE2203" s="1" t="str">
        <f t="shared" si="624"/>
        <v>1</v>
      </c>
      <c r="AF2203" s="1" t="str">
        <f t="shared" si="625"/>
        <v>1</v>
      </c>
      <c r="AH2203" s="6">
        <f t="shared" si="626"/>
        <v>67</v>
      </c>
    </row>
    <row r="2204" spans="1:34">
      <c r="A2204" s="3" t="s">
        <v>6922</v>
      </c>
      <c r="B2204" s="1" t="s">
        <v>61</v>
      </c>
      <c r="C2204" s="6" t="s">
        <v>6927</v>
      </c>
      <c r="D2204" s="9" t="s">
        <v>6923</v>
      </c>
      <c r="E2204" s="9" t="s">
        <v>6890</v>
      </c>
      <c r="F2204" s="9" t="s">
        <v>91</v>
      </c>
      <c r="G2204" s="9" t="s">
        <v>6920</v>
      </c>
      <c r="H2204" s="9" t="s">
        <v>6921</v>
      </c>
      <c r="J2204" s="6" t="str">
        <f t="shared" si="610"/>
        <v>001011</v>
      </c>
      <c r="K2204" s="1">
        <f t="shared" si="611"/>
        <v>1</v>
      </c>
      <c r="L2204" s="6" t="str">
        <f t="shared" si="612"/>
        <v>00000</v>
      </c>
      <c r="M2204" s="1">
        <f t="shared" si="613"/>
        <v>76</v>
      </c>
      <c r="N2204" s="6" t="str">
        <f t="shared" si="614"/>
        <v>00</v>
      </c>
      <c r="O2204" s="1">
        <f t="shared" si="615"/>
        <v>6</v>
      </c>
      <c r="P2204" s="1">
        <f>IF(HEX2DEC(LEFT(E2204,4))&gt;=32768,HEX2DEC(LEFT(E2204,4))-65536,HEX2DEC(LEFT(E2204,4)))/Codes!$N$2</f>
        <v>3.2</v>
      </c>
      <c r="Q2204" s="1">
        <f>IF(HEX2DEC(RIGHT(E2204,4))&gt;=32768,HEX2DEC(RIGHT(E2204,4))-65536,HEX2DEC(RIGHT(E2204,4)))/Codes!$N$2</f>
        <v>6</v>
      </c>
      <c r="R2204" s="1">
        <f>IF(HEX2DEC(LEFT(F2204,4))&gt;=32768,HEX2DEC(LEFT(F2204,4))-65536,HEX2DEC(LEFT(F2204,4)))/Codes!$N$2</f>
        <v>0</v>
      </c>
      <c r="S2204" s="1">
        <f>IF(HEX2DEC(RIGHT(F2204,4))&gt;=32768,HEX2DEC(RIGHT(F2204,4))-65536,HEX2DEC(RIGHT(F2204,4)))/Codes!$N$2</f>
        <v>0</v>
      </c>
      <c r="T2204" s="18">
        <f t="shared" si="616"/>
        <v>80</v>
      </c>
      <c r="U2204" s="1">
        <f t="shared" si="617"/>
        <v>60</v>
      </c>
      <c r="V2204" s="1">
        <f t="shared" si="618"/>
        <v>0</v>
      </c>
      <c r="W2204" s="1" t="str">
        <f t="shared" si="619"/>
        <v>100</v>
      </c>
      <c r="X2204" s="1">
        <f t="shared" si="620"/>
        <v>1</v>
      </c>
      <c r="Y2204" s="1">
        <f t="shared" si="621"/>
        <v>60</v>
      </c>
      <c r="Z2204" s="1" t="str">
        <f>VLOOKUP(BIN2DEC(MID(HEX2BIN(MID(H2204,3,2),8),2,5)),Codes!$E$1:$F$18,2)</f>
        <v>Slash</v>
      </c>
      <c r="AA2204" s="6" t="str">
        <f t="shared" si="622"/>
        <v>0</v>
      </c>
      <c r="AB2204" s="1">
        <f t="shared" si="623"/>
        <v>1</v>
      </c>
      <c r="AC2204" s="1" t="str">
        <f>VLOOKUP(BIN2DEC(RIGHT(HEX2BIN(MID(H2204,6,1),4),1)&amp;LEFT(HEX2BIN(MID(H2204,7,1),4),1)),Codes!$K$1:$L$5,2)</f>
        <v>L</v>
      </c>
      <c r="AD2204" s="1" t="str">
        <f>VLOOKUP(BIN2DEC(RIGHT(HEX2BIN(MID(H2204,7,1),4),3)&amp;LEFT(HEX2BIN(MID(H2204,8,1),4),2)),Codes!$H$2:$I$33,2)</f>
        <v>Slash</v>
      </c>
      <c r="AE2204" s="1" t="str">
        <f t="shared" si="624"/>
        <v>1</v>
      </c>
      <c r="AF2204" s="1" t="str">
        <f t="shared" si="625"/>
        <v>1</v>
      </c>
      <c r="AH2204" s="6">
        <f t="shared" si="626"/>
        <v>67</v>
      </c>
    </row>
    <row r="2205" spans="1:34">
      <c r="A2205" s="3" t="s">
        <v>6924</v>
      </c>
      <c r="B2205" s="1" t="s">
        <v>61</v>
      </c>
      <c r="C2205" s="6" t="s">
        <v>6927</v>
      </c>
      <c r="D2205" s="9" t="s">
        <v>6934</v>
      </c>
      <c r="E2205" s="9" t="s">
        <v>307</v>
      </c>
      <c r="F2205" s="9" t="s">
        <v>91</v>
      </c>
      <c r="G2205" s="9" t="s">
        <v>6920</v>
      </c>
      <c r="H2205" s="9" t="s">
        <v>6921</v>
      </c>
      <c r="J2205" s="6" t="str">
        <f t="shared" si="610"/>
        <v>001011</v>
      </c>
      <c r="K2205" s="1">
        <f t="shared" si="611"/>
        <v>2</v>
      </c>
      <c r="L2205" s="6" t="str">
        <f t="shared" si="612"/>
        <v>00000</v>
      </c>
      <c r="M2205" s="1">
        <f t="shared" si="613"/>
        <v>71</v>
      </c>
      <c r="N2205" s="6" t="str">
        <f t="shared" si="614"/>
        <v>00</v>
      </c>
      <c r="O2205" s="1">
        <f t="shared" si="615"/>
        <v>6</v>
      </c>
      <c r="P2205" s="1">
        <f>IF(HEX2DEC(LEFT(E2205,4))&gt;=32768,HEX2DEC(LEFT(E2205,4))-65536,HEX2DEC(LEFT(E2205,4)))/Codes!$N$2</f>
        <v>3.2</v>
      </c>
      <c r="Q2205" s="1">
        <f>IF(HEX2DEC(RIGHT(E2205,4))&gt;=32768,HEX2DEC(RIGHT(E2205,4))-65536,HEX2DEC(RIGHT(E2205,4)))/Codes!$N$2</f>
        <v>0</v>
      </c>
      <c r="R2205" s="1">
        <f>IF(HEX2DEC(LEFT(F2205,4))&gt;=32768,HEX2DEC(LEFT(F2205,4))-65536,HEX2DEC(LEFT(F2205,4)))/Codes!$N$2</f>
        <v>0</v>
      </c>
      <c r="S2205" s="1">
        <f>IF(HEX2DEC(RIGHT(F2205,4))&gt;=32768,HEX2DEC(RIGHT(F2205,4))-65536,HEX2DEC(RIGHT(F2205,4)))/Codes!$N$2</f>
        <v>0</v>
      </c>
      <c r="T2205" s="18">
        <f t="shared" si="616"/>
        <v>80</v>
      </c>
      <c r="U2205" s="1">
        <f t="shared" si="617"/>
        <v>60</v>
      </c>
      <c r="V2205" s="1">
        <f t="shared" si="618"/>
        <v>0</v>
      </c>
      <c r="W2205" s="1" t="str">
        <f t="shared" si="619"/>
        <v>100</v>
      </c>
      <c r="X2205" s="1">
        <f t="shared" si="620"/>
        <v>1</v>
      </c>
      <c r="Y2205" s="1">
        <f t="shared" si="621"/>
        <v>60</v>
      </c>
      <c r="Z2205" s="1" t="str">
        <f>VLOOKUP(BIN2DEC(MID(HEX2BIN(MID(H2205,3,2),8),2,5)),Codes!$E$1:$F$18,2)</f>
        <v>Slash</v>
      </c>
      <c r="AA2205" s="6" t="str">
        <f t="shared" si="622"/>
        <v>0</v>
      </c>
      <c r="AB2205" s="1">
        <f t="shared" si="623"/>
        <v>1</v>
      </c>
      <c r="AC2205" s="1" t="str">
        <f>VLOOKUP(BIN2DEC(RIGHT(HEX2BIN(MID(H2205,6,1),4),1)&amp;LEFT(HEX2BIN(MID(H2205,7,1),4),1)),Codes!$K$1:$L$5,2)</f>
        <v>L</v>
      </c>
      <c r="AD2205" s="1" t="str">
        <f>VLOOKUP(BIN2DEC(RIGHT(HEX2BIN(MID(H2205,7,1),4),3)&amp;LEFT(HEX2BIN(MID(H2205,8,1),4),2)),Codes!$H$2:$I$33,2)</f>
        <v>Slash</v>
      </c>
      <c r="AE2205" s="1" t="str">
        <f t="shared" si="624"/>
        <v>1</v>
      </c>
      <c r="AF2205" s="1" t="str">
        <f t="shared" si="625"/>
        <v>1</v>
      </c>
      <c r="AH2205" s="6">
        <f t="shared" si="626"/>
        <v>67</v>
      </c>
    </row>
    <row r="2206" spans="1:34">
      <c r="A2206" s="3" t="s">
        <v>6935</v>
      </c>
      <c r="B2206" s="1" t="s">
        <v>61</v>
      </c>
      <c r="C2206" s="6" t="s">
        <v>6927</v>
      </c>
      <c r="D2206" s="9" t="s">
        <v>6936</v>
      </c>
      <c r="E2206" s="9" t="s">
        <v>265</v>
      </c>
      <c r="F2206" s="9" t="s">
        <v>91</v>
      </c>
      <c r="G2206" s="9" t="s">
        <v>6920</v>
      </c>
      <c r="H2206" s="9" t="s">
        <v>6921</v>
      </c>
      <c r="J2206" s="6" t="str">
        <f t="shared" si="610"/>
        <v>001011</v>
      </c>
      <c r="K2206" s="1">
        <f t="shared" si="611"/>
        <v>3</v>
      </c>
      <c r="L2206" s="6" t="str">
        <f t="shared" si="612"/>
        <v>00000</v>
      </c>
      <c r="M2206" s="1">
        <f t="shared" si="613"/>
        <v>25</v>
      </c>
      <c r="N2206" s="6" t="str">
        <f t="shared" si="614"/>
        <v>00</v>
      </c>
      <c r="O2206" s="1">
        <f t="shared" si="615"/>
        <v>6</v>
      </c>
      <c r="P2206" s="1">
        <f>IF(HEX2DEC(LEFT(E2206,4))&gt;=32768,HEX2DEC(LEFT(E2206,4))-65536,HEX2DEC(LEFT(E2206,4)))/Codes!$N$2</f>
        <v>2.4</v>
      </c>
      <c r="Q2206" s="1">
        <f>IF(HEX2DEC(RIGHT(E2206,4))&gt;=32768,HEX2DEC(RIGHT(E2206,4))-65536,HEX2DEC(RIGHT(E2206,4)))/Codes!$N$2</f>
        <v>0</v>
      </c>
      <c r="R2206" s="1">
        <f>IF(HEX2DEC(LEFT(F2206,4))&gt;=32768,HEX2DEC(LEFT(F2206,4))-65536,HEX2DEC(LEFT(F2206,4)))/Codes!$N$2</f>
        <v>0</v>
      </c>
      <c r="S2206" s="1">
        <f>IF(HEX2DEC(RIGHT(F2206,4))&gt;=32768,HEX2DEC(RIGHT(F2206,4))-65536,HEX2DEC(RIGHT(F2206,4)))/Codes!$N$2</f>
        <v>0</v>
      </c>
      <c r="T2206" s="18">
        <f t="shared" si="616"/>
        <v>80</v>
      </c>
      <c r="U2206" s="1">
        <f t="shared" si="617"/>
        <v>60</v>
      </c>
      <c r="V2206" s="1">
        <f t="shared" si="618"/>
        <v>0</v>
      </c>
      <c r="W2206" s="1" t="str">
        <f t="shared" si="619"/>
        <v>100</v>
      </c>
      <c r="X2206" s="1">
        <f t="shared" si="620"/>
        <v>1</v>
      </c>
      <c r="Y2206" s="1">
        <f t="shared" si="621"/>
        <v>60</v>
      </c>
      <c r="Z2206" s="1" t="str">
        <f>VLOOKUP(BIN2DEC(MID(HEX2BIN(MID(H2206,3,2),8),2,5)),Codes!$E$1:$F$18,2)</f>
        <v>Slash</v>
      </c>
      <c r="AA2206" s="6" t="str">
        <f t="shared" si="622"/>
        <v>0</v>
      </c>
      <c r="AB2206" s="1">
        <f t="shared" si="623"/>
        <v>1</v>
      </c>
      <c r="AC2206" s="1" t="str">
        <f>VLOOKUP(BIN2DEC(RIGHT(HEX2BIN(MID(H2206,6,1),4),1)&amp;LEFT(HEX2BIN(MID(H2206,7,1),4),1)),Codes!$K$1:$L$5,2)</f>
        <v>L</v>
      </c>
      <c r="AD2206" s="1" t="str">
        <f>VLOOKUP(BIN2DEC(RIGHT(HEX2BIN(MID(H2206,7,1),4),3)&amp;LEFT(HEX2BIN(MID(H2206,8,1),4),2)),Codes!$H$2:$I$33,2)</f>
        <v>Slash</v>
      </c>
      <c r="AE2206" s="1" t="str">
        <f t="shared" si="624"/>
        <v>1</v>
      </c>
      <c r="AF2206" s="1" t="str">
        <f t="shared" si="625"/>
        <v>1</v>
      </c>
      <c r="AH2206" s="6">
        <f t="shared" si="626"/>
        <v>67</v>
      </c>
    </row>
    <row r="2207" spans="1:34">
      <c r="A2207" s="3" t="s">
        <v>6937</v>
      </c>
      <c r="B2207" s="1" t="s">
        <v>61</v>
      </c>
      <c r="C2207" s="6" t="s">
        <v>6928</v>
      </c>
      <c r="D2207" s="9" t="s">
        <v>6938</v>
      </c>
      <c r="E2207" s="9" t="s">
        <v>6885</v>
      </c>
      <c r="F2207" s="9" t="s">
        <v>91</v>
      </c>
      <c r="G2207" s="9" t="s">
        <v>6939</v>
      </c>
      <c r="H2207" s="9" t="s">
        <v>6940</v>
      </c>
      <c r="J2207" s="6" t="str">
        <f t="shared" si="610"/>
        <v>001011</v>
      </c>
      <c r="K2207" s="1">
        <f t="shared" si="611"/>
        <v>0</v>
      </c>
      <c r="L2207" s="6" t="str">
        <f t="shared" si="612"/>
        <v>00000</v>
      </c>
      <c r="M2207" s="1">
        <f t="shared" si="613"/>
        <v>76</v>
      </c>
      <c r="N2207" s="6" t="str">
        <f t="shared" si="614"/>
        <v>00</v>
      </c>
      <c r="O2207" s="1">
        <f t="shared" si="615"/>
        <v>10</v>
      </c>
      <c r="P2207" s="1">
        <f>IF(HEX2DEC(LEFT(E2207,4))&gt;=32768,HEX2DEC(LEFT(E2207,4))-65536,HEX2DEC(LEFT(E2207,4)))/Codes!$N$2</f>
        <v>4</v>
      </c>
      <c r="Q2207" s="1">
        <f>IF(HEX2DEC(RIGHT(E2207,4))&gt;=32768,HEX2DEC(RIGHT(E2207,4))-65536,HEX2DEC(RIGHT(E2207,4)))/Codes!$N$2</f>
        <v>0.8</v>
      </c>
      <c r="R2207" s="1">
        <f>IF(HEX2DEC(LEFT(F2207,4))&gt;=32768,HEX2DEC(LEFT(F2207,4))-65536,HEX2DEC(LEFT(F2207,4)))/Codes!$N$2</f>
        <v>0</v>
      </c>
      <c r="S2207" s="1">
        <f>IF(HEX2DEC(RIGHT(F2207,4))&gt;=32768,HEX2DEC(RIGHT(F2207,4))-65536,HEX2DEC(RIGHT(F2207,4)))/Codes!$N$2</f>
        <v>0</v>
      </c>
      <c r="T2207" s="18">
        <f t="shared" si="616"/>
        <v>361</v>
      </c>
      <c r="U2207" s="1">
        <f t="shared" si="617"/>
        <v>160</v>
      </c>
      <c r="V2207" s="1">
        <f t="shared" si="618"/>
        <v>0</v>
      </c>
      <c r="W2207" s="1" t="str">
        <f t="shared" si="619"/>
        <v>100</v>
      </c>
      <c r="X2207" s="1">
        <f t="shared" si="620"/>
        <v>1</v>
      </c>
      <c r="Y2207" s="1">
        <f t="shared" si="621"/>
        <v>0</v>
      </c>
      <c r="Z2207" s="1" t="str">
        <f>VLOOKUP(BIN2DEC(MID(HEX2BIN(MID(H2207,3,2),8),2,5)),Codes!$E$1:$F$18,2)</f>
        <v>Slash</v>
      </c>
      <c r="AA2207" s="6" t="str">
        <f t="shared" si="622"/>
        <v>0</v>
      </c>
      <c r="AB2207" s="1">
        <f t="shared" si="623"/>
        <v>1</v>
      </c>
      <c r="AC2207" s="1" t="str">
        <f>VLOOKUP(BIN2DEC(RIGHT(HEX2BIN(MID(H2207,6,1),4),1)&amp;LEFT(HEX2BIN(MID(H2207,7,1),4),1)),Codes!$K$1:$L$5,2)</f>
        <v>L</v>
      </c>
      <c r="AD2207" s="1" t="str">
        <f>VLOOKUP(BIN2DEC(RIGHT(HEX2BIN(MID(H2207,7,1),4),3)&amp;LEFT(HEX2BIN(MID(H2207,8,1),4),2)),Codes!$H$2:$I$33,2)</f>
        <v>Slash</v>
      </c>
      <c r="AE2207" s="1" t="str">
        <f t="shared" si="624"/>
        <v>1</v>
      </c>
      <c r="AF2207" s="1" t="str">
        <f t="shared" si="625"/>
        <v>1</v>
      </c>
      <c r="AH2207" s="6">
        <f t="shared" si="626"/>
        <v>67</v>
      </c>
    </row>
    <row r="2208" spans="1:34">
      <c r="A2208" s="3" t="s">
        <v>6941</v>
      </c>
      <c r="B2208" s="1" t="s">
        <v>61</v>
      </c>
      <c r="C2208" s="6" t="s">
        <v>6928</v>
      </c>
      <c r="D2208" s="9" t="s">
        <v>6942</v>
      </c>
      <c r="E2208" s="9" t="s">
        <v>6890</v>
      </c>
      <c r="F2208" s="9" t="s">
        <v>91</v>
      </c>
      <c r="G2208" s="9" t="s">
        <v>6939</v>
      </c>
      <c r="H2208" s="9" t="s">
        <v>6940</v>
      </c>
      <c r="J2208" s="6" t="str">
        <f t="shared" si="610"/>
        <v>001011</v>
      </c>
      <c r="K2208" s="1">
        <f t="shared" si="611"/>
        <v>1</v>
      </c>
      <c r="L2208" s="6" t="str">
        <f t="shared" si="612"/>
        <v>00000</v>
      </c>
      <c r="M2208" s="1">
        <f t="shared" si="613"/>
        <v>76</v>
      </c>
      <c r="N2208" s="6" t="str">
        <f t="shared" si="614"/>
        <v>00</v>
      </c>
      <c r="O2208" s="1">
        <f t="shared" si="615"/>
        <v>10</v>
      </c>
      <c r="P2208" s="1">
        <f>IF(HEX2DEC(LEFT(E2208,4))&gt;=32768,HEX2DEC(LEFT(E2208,4))-65536,HEX2DEC(LEFT(E2208,4)))/Codes!$N$2</f>
        <v>3.2</v>
      </c>
      <c r="Q2208" s="1">
        <f>IF(HEX2DEC(RIGHT(E2208,4))&gt;=32768,HEX2DEC(RIGHT(E2208,4))-65536,HEX2DEC(RIGHT(E2208,4)))/Codes!$N$2</f>
        <v>6</v>
      </c>
      <c r="R2208" s="1">
        <f>IF(HEX2DEC(LEFT(F2208,4))&gt;=32768,HEX2DEC(LEFT(F2208,4))-65536,HEX2DEC(LEFT(F2208,4)))/Codes!$N$2</f>
        <v>0</v>
      </c>
      <c r="S2208" s="1">
        <f>IF(HEX2DEC(RIGHT(F2208,4))&gt;=32768,HEX2DEC(RIGHT(F2208,4))-65536,HEX2DEC(RIGHT(F2208,4)))/Codes!$N$2</f>
        <v>0</v>
      </c>
      <c r="T2208" s="18">
        <f t="shared" si="616"/>
        <v>361</v>
      </c>
      <c r="U2208" s="1">
        <f t="shared" si="617"/>
        <v>160</v>
      </c>
      <c r="V2208" s="1">
        <f t="shared" si="618"/>
        <v>0</v>
      </c>
      <c r="W2208" s="1" t="str">
        <f t="shared" si="619"/>
        <v>100</v>
      </c>
      <c r="X2208" s="1">
        <f t="shared" si="620"/>
        <v>1</v>
      </c>
      <c r="Y2208" s="1">
        <f t="shared" si="621"/>
        <v>0</v>
      </c>
      <c r="Z2208" s="1" t="str">
        <f>VLOOKUP(BIN2DEC(MID(HEX2BIN(MID(H2208,3,2),8),2,5)),Codes!$E$1:$F$18,2)</f>
        <v>Slash</v>
      </c>
      <c r="AA2208" s="6" t="str">
        <f t="shared" si="622"/>
        <v>0</v>
      </c>
      <c r="AB2208" s="1">
        <f t="shared" si="623"/>
        <v>1</v>
      </c>
      <c r="AC2208" s="1" t="str">
        <f>VLOOKUP(BIN2DEC(RIGHT(HEX2BIN(MID(H2208,6,1),4),1)&amp;LEFT(HEX2BIN(MID(H2208,7,1),4),1)),Codes!$K$1:$L$5,2)</f>
        <v>L</v>
      </c>
      <c r="AD2208" s="1" t="str">
        <f>VLOOKUP(BIN2DEC(RIGHT(HEX2BIN(MID(H2208,7,1),4),3)&amp;LEFT(HEX2BIN(MID(H2208,8,1),4),2)),Codes!$H$2:$I$33,2)</f>
        <v>Slash</v>
      </c>
      <c r="AE2208" s="1" t="str">
        <f t="shared" si="624"/>
        <v>1</v>
      </c>
      <c r="AF2208" s="1" t="str">
        <f t="shared" si="625"/>
        <v>1</v>
      </c>
      <c r="AH2208" s="6">
        <f t="shared" si="626"/>
        <v>67</v>
      </c>
    </row>
    <row r="2209" spans="1:34">
      <c r="A2209" s="3" t="s">
        <v>6943</v>
      </c>
      <c r="B2209" s="1" t="s">
        <v>61</v>
      </c>
      <c r="C2209" s="6" t="s">
        <v>6928</v>
      </c>
      <c r="D2209" s="9" t="s">
        <v>6944</v>
      </c>
      <c r="E2209" s="9" t="s">
        <v>307</v>
      </c>
      <c r="F2209" s="9" t="s">
        <v>91</v>
      </c>
      <c r="G2209" s="9" t="s">
        <v>6939</v>
      </c>
      <c r="H2209" s="9" t="s">
        <v>6940</v>
      </c>
      <c r="J2209" s="6" t="str">
        <f t="shared" si="610"/>
        <v>001011</v>
      </c>
      <c r="K2209" s="1">
        <f t="shared" si="611"/>
        <v>2</v>
      </c>
      <c r="L2209" s="6" t="str">
        <f t="shared" si="612"/>
        <v>00000</v>
      </c>
      <c r="M2209" s="1">
        <f t="shared" si="613"/>
        <v>71</v>
      </c>
      <c r="N2209" s="6" t="str">
        <f t="shared" si="614"/>
        <v>00</v>
      </c>
      <c r="O2209" s="1">
        <f t="shared" si="615"/>
        <v>10</v>
      </c>
      <c r="P2209" s="1">
        <f>IF(HEX2DEC(LEFT(E2209,4))&gt;=32768,HEX2DEC(LEFT(E2209,4))-65536,HEX2DEC(LEFT(E2209,4)))/Codes!$N$2</f>
        <v>3.2</v>
      </c>
      <c r="Q2209" s="1">
        <f>IF(HEX2DEC(RIGHT(E2209,4))&gt;=32768,HEX2DEC(RIGHT(E2209,4))-65536,HEX2DEC(RIGHT(E2209,4)))/Codes!$N$2</f>
        <v>0</v>
      </c>
      <c r="R2209" s="1">
        <f>IF(HEX2DEC(LEFT(F2209,4))&gt;=32768,HEX2DEC(LEFT(F2209,4))-65536,HEX2DEC(LEFT(F2209,4)))/Codes!$N$2</f>
        <v>0</v>
      </c>
      <c r="S2209" s="1">
        <f>IF(HEX2DEC(RIGHT(F2209,4))&gt;=32768,HEX2DEC(RIGHT(F2209,4))-65536,HEX2DEC(RIGHT(F2209,4)))/Codes!$N$2</f>
        <v>0</v>
      </c>
      <c r="T2209" s="18">
        <f t="shared" si="616"/>
        <v>361</v>
      </c>
      <c r="U2209" s="1">
        <f t="shared" si="617"/>
        <v>160</v>
      </c>
      <c r="V2209" s="1">
        <f t="shared" si="618"/>
        <v>0</v>
      </c>
      <c r="W2209" s="1" t="str">
        <f t="shared" si="619"/>
        <v>100</v>
      </c>
      <c r="X2209" s="1">
        <f t="shared" si="620"/>
        <v>1</v>
      </c>
      <c r="Y2209" s="1">
        <f t="shared" si="621"/>
        <v>0</v>
      </c>
      <c r="Z2209" s="1" t="str">
        <f>VLOOKUP(BIN2DEC(MID(HEX2BIN(MID(H2209,3,2),8),2,5)),Codes!$E$1:$F$18,2)</f>
        <v>Slash</v>
      </c>
      <c r="AA2209" s="6" t="str">
        <f t="shared" si="622"/>
        <v>0</v>
      </c>
      <c r="AB2209" s="1">
        <f t="shared" si="623"/>
        <v>1</v>
      </c>
      <c r="AC2209" s="1" t="str">
        <f>VLOOKUP(BIN2DEC(RIGHT(HEX2BIN(MID(H2209,6,1),4),1)&amp;LEFT(HEX2BIN(MID(H2209,7,1),4),1)),Codes!$K$1:$L$5,2)</f>
        <v>L</v>
      </c>
      <c r="AD2209" s="1" t="str">
        <f>VLOOKUP(BIN2DEC(RIGHT(HEX2BIN(MID(H2209,7,1),4),3)&amp;LEFT(HEX2BIN(MID(H2209,8,1),4),2)),Codes!$H$2:$I$33,2)</f>
        <v>Slash</v>
      </c>
      <c r="AE2209" s="1" t="str">
        <f t="shared" si="624"/>
        <v>1</v>
      </c>
      <c r="AF2209" s="1" t="str">
        <f t="shared" si="625"/>
        <v>1</v>
      </c>
      <c r="AH2209" s="6">
        <f t="shared" si="626"/>
        <v>67</v>
      </c>
    </row>
    <row r="2210" spans="1:34">
      <c r="A2210" s="3" t="s">
        <v>6945</v>
      </c>
      <c r="B2210" s="1" t="s">
        <v>61</v>
      </c>
      <c r="C2210" s="6" t="s">
        <v>6928</v>
      </c>
      <c r="D2210" s="9" t="s">
        <v>6946</v>
      </c>
      <c r="E2210" s="9" t="s">
        <v>265</v>
      </c>
      <c r="F2210" s="9" t="s">
        <v>91</v>
      </c>
      <c r="G2210" s="9" t="s">
        <v>6939</v>
      </c>
      <c r="H2210" s="9" t="s">
        <v>6940</v>
      </c>
      <c r="J2210" s="6" t="str">
        <f t="shared" si="610"/>
        <v>001011</v>
      </c>
      <c r="K2210" s="1">
        <f t="shared" si="611"/>
        <v>3</v>
      </c>
      <c r="L2210" s="6" t="str">
        <f t="shared" si="612"/>
        <v>00000</v>
      </c>
      <c r="M2210" s="1">
        <f t="shared" si="613"/>
        <v>25</v>
      </c>
      <c r="N2210" s="6" t="str">
        <f t="shared" si="614"/>
        <v>00</v>
      </c>
      <c r="O2210" s="1">
        <f t="shared" si="615"/>
        <v>10</v>
      </c>
      <c r="P2210" s="1">
        <f>IF(HEX2DEC(LEFT(E2210,4))&gt;=32768,HEX2DEC(LEFT(E2210,4))-65536,HEX2DEC(LEFT(E2210,4)))/Codes!$N$2</f>
        <v>2.4</v>
      </c>
      <c r="Q2210" s="1">
        <f>IF(HEX2DEC(RIGHT(E2210,4))&gt;=32768,HEX2DEC(RIGHT(E2210,4))-65536,HEX2DEC(RIGHT(E2210,4)))/Codes!$N$2</f>
        <v>0</v>
      </c>
      <c r="R2210" s="1">
        <f>IF(HEX2DEC(LEFT(F2210,4))&gt;=32768,HEX2DEC(LEFT(F2210,4))-65536,HEX2DEC(LEFT(F2210,4)))/Codes!$N$2</f>
        <v>0</v>
      </c>
      <c r="S2210" s="1">
        <f>IF(HEX2DEC(RIGHT(F2210,4))&gt;=32768,HEX2DEC(RIGHT(F2210,4))-65536,HEX2DEC(RIGHT(F2210,4)))/Codes!$N$2</f>
        <v>0</v>
      </c>
      <c r="T2210" s="18">
        <f t="shared" si="616"/>
        <v>361</v>
      </c>
      <c r="U2210" s="1">
        <f t="shared" si="617"/>
        <v>160</v>
      </c>
      <c r="V2210" s="1">
        <f t="shared" si="618"/>
        <v>0</v>
      </c>
      <c r="W2210" s="1" t="str">
        <f t="shared" si="619"/>
        <v>100</v>
      </c>
      <c r="X2210" s="1">
        <f t="shared" si="620"/>
        <v>1</v>
      </c>
      <c r="Y2210" s="1">
        <f t="shared" si="621"/>
        <v>0</v>
      </c>
      <c r="Z2210" s="1" t="str">
        <f>VLOOKUP(BIN2DEC(MID(HEX2BIN(MID(H2210,3,2),8),2,5)),Codes!$E$1:$F$18,2)</f>
        <v>Slash</v>
      </c>
      <c r="AA2210" s="6" t="str">
        <f t="shared" si="622"/>
        <v>0</v>
      </c>
      <c r="AB2210" s="1">
        <f t="shared" si="623"/>
        <v>1</v>
      </c>
      <c r="AC2210" s="1" t="str">
        <f>VLOOKUP(BIN2DEC(RIGHT(HEX2BIN(MID(H2210,6,1),4),1)&amp;LEFT(HEX2BIN(MID(H2210,7,1),4),1)),Codes!$K$1:$L$5,2)</f>
        <v>L</v>
      </c>
      <c r="AD2210" s="1" t="str">
        <f>VLOOKUP(BIN2DEC(RIGHT(HEX2BIN(MID(H2210,7,1),4),3)&amp;LEFT(HEX2BIN(MID(H2210,8,1),4),2)),Codes!$H$2:$I$33,2)</f>
        <v>Slash</v>
      </c>
      <c r="AE2210" s="1" t="str">
        <f t="shared" si="624"/>
        <v>1</v>
      </c>
      <c r="AF2210" s="1" t="str">
        <f t="shared" si="625"/>
        <v>1</v>
      </c>
      <c r="AH2210" s="6">
        <f t="shared" si="626"/>
        <v>67</v>
      </c>
    </row>
    <row r="2211" spans="1:34">
      <c r="A2211" s="3" t="s">
        <v>6947</v>
      </c>
      <c r="B2211" s="1" t="s">
        <v>61</v>
      </c>
      <c r="C2211" s="6" t="s">
        <v>6929</v>
      </c>
      <c r="D2211" s="9" t="s">
        <v>6948</v>
      </c>
      <c r="E2211" s="9" t="s">
        <v>6885</v>
      </c>
      <c r="F2211" s="9" t="s">
        <v>91</v>
      </c>
      <c r="G2211" s="9" t="s">
        <v>434</v>
      </c>
      <c r="H2211" s="9" t="s">
        <v>6949</v>
      </c>
      <c r="J2211" s="6" t="str">
        <f t="shared" si="610"/>
        <v>001011</v>
      </c>
      <c r="K2211" s="1">
        <f t="shared" si="611"/>
        <v>0</v>
      </c>
      <c r="L2211" s="6" t="str">
        <f t="shared" si="612"/>
        <v>00000</v>
      </c>
      <c r="M2211" s="1">
        <f t="shared" si="613"/>
        <v>76</v>
      </c>
      <c r="N2211" s="6" t="str">
        <f t="shared" si="614"/>
        <v>00</v>
      </c>
      <c r="O2211" s="1">
        <f t="shared" si="615"/>
        <v>12</v>
      </c>
      <c r="P2211" s="1">
        <f>IF(HEX2DEC(LEFT(E2211,4))&gt;=32768,HEX2DEC(LEFT(E2211,4))-65536,HEX2DEC(LEFT(E2211,4)))/Codes!$N$2</f>
        <v>4</v>
      </c>
      <c r="Q2211" s="1">
        <f>IF(HEX2DEC(RIGHT(E2211,4))&gt;=32768,HEX2DEC(RIGHT(E2211,4))-65536,HEX2DEC(RIGHT(E2211,4)))/Codes!$N$2</f>
        <v>0.8</v>
      </c>
      <c r="R2211" s="1">
        <f>IF(HEX2DEC(LEFT(F2211,4))&gt;=32768,HEX2DEC(LEFT(F2211,4))-65536,HEX2DEC(LEFT(F2211,4)))/Codes!$N$2</f>
        <v>0</v>
      </c>
      <c r="S2211" s="1">
        <f>IF(HEX2DEC(RIGHT(F2211,4))&gt;=32768,HEX2DEC(RIGHT(F2211,4))-65536,HEX2DEC(RIGHT(F2211,4)))/Codes!$N$2</f>
        <v>0</v>
      </c>
      <c r="T2211" s="18">
        <f t="shared" si="616"/>
        <v>270</v>
      </c>
      <c r="U2211" s="1">
        <f t="shared" si="617"/>
        <v>100</v>
      </c>
      <c r="V2211" s="1">
        <f t="shared" si="618"/>
        <v>0</v>
      </c>
      <c r="W2211" s="1" t="str">
        <f t="shared" si="619"/>
        <v>100</v>
      </c>
      <c r="X2211" s="1">
        <f t="shared" si="620"/>
        <v>3</v>
      </c>
      <c r="Y2211" s="1">
        <f t="shared" si="621"/>
        <v>50</v>
      </c>
      <c r="Z2211" s="1" t="str">
        <f>VLOOKUP(BIN2DEC(MID(HEX2BIN(MID(H2211,3,2),8),2,5)),Codes!$E$1:$F$18,2)</f>
        <v>Slash</v>
      </c>
      <c r="AA2211" s="6" t="str">
        <f t="shared" si="622"/>
        <v>0</v>
      </c>
      <c r="AB2211" s="1">
        <f t="shared" si="623"/>
        <v>1</v>
      </c>
      <c r="AC2211" s="1" t="str">
        <f>VLOOKUP(BIN2DEC(RIGHT(HEX2BIN(MID(H2211,6,1),4),1)&amp;LEFT(HEX2BIN(MID(H2211,7,1),4),1)),Codes!$K$1:$L$5,2)</f>
        <v>L</v>
      </c>
      <c r="AD2211" s="1" t="str">
        <f>VLOOKUP(BIN2DEC(RIGHT(HEX2BIN(MID(H2211,7,1),4),3)&amp;LEFT(HEX2BIN(MID(H2211,8,1),4),2)),Codes!$H$2:$I$33,2)</f>
        <v>Kick</v>
      </c>
      <c r="AE2211" s="1" t="str">
        <f t="shared" si="624"/>
        <v>1</v>
      </c>
      <c r="AF2211" s="1" t="str">
        <f t="shared" si="625"/>
        <v>1</v>
      </c>
      <c r="AH2211" s="6">
        <f t="shared" si="626"/>
        <v>66</v>
      </c>
    </row>
    <row r="2212" spans="1:34">
      <c r="A2212" s="3" t="s">
        <v>6950</v>
      </c>
      <c r="B2212" s="1" t="s">
        <v>61</v>
      </c>
      <c r="C2212" s="6" t="s">
        <v>6929</v>
      </c>
      <c r="D2212" s="9" t="s">
        <v>6951</v>
      </c>
      <c r="E2212" s="9" t="s">
        <v>6890</v>
      </c>
      <c r="F2212" s="9" t="s">
        <v>91</v>
      </c>
      <c r="G2212" s="9" t="s">
        <v>434</v>
      </c>
      <c r="H2212" s="9" t="s">
        <v>6949</v>
      </c>
      <c r="J2212" s="6" t="str">
        <f t="shared" si="610"/>
        <v>001011</v>
      </c>
      <c r="K2212" s="1">
        <f t="shared" si="611"/>
        <v>1</v>
      </c>
      <c r="L2212" s="6" t="str">
        <f t="shared" si="612"/>
        <v>00000</v>
      </c>
      <c r="M2212" s="1">
        <f t="shared" si="613"/>
        <v>76</v>
      </c>
      <c r="N2212" s="6" t="str">
        <f t="shared" si="614"/>
        <v>00</v>
      </c>
      <c r="O2212" s="1">
        <f t="shared" si="615"/>
        <v>12</v>
      </c>
      <c r="P2212" s="1">
        <f>IF(HEX2DEC(LEFT(E2212,4))&gt;=32768,HEX2DEC(LEFT(E2212,4))-65536,HEX2DEC(LEFT(E2212,4)))/Codes!$N$2</f>
        <v>3.2</v>
      </c>
      <c r="Q2212" s="1">
        <f>IF(HEX2DEC(RIGHT(E2212,4))&gt;=32768,HEX2DEC(RIGHT(E2212,4))-65536,HEX2DEC(RIGHT(E2212,4)))/Codes!$N$2</f>
        <v>6</v>
      </c>
      <c r="R2212" s="1">
        <f>IF(HEX2DEC(LEFT(F2212,4))&gt;=32768,HEX2DEC(LEFT(F2212,4))-65536,HEX2DEC(LEFT(F2212,4)))/Codes!$N$2</f>
        <v>0</v>
      </c>
      <c r="S2212" s="1">
        <f>IF(HEX2DEC(RIGHT(F2212,4))&gt;=32768,HEX2DEC(RIGHT(F2212,4))-65536,HEX2DEC(RIGHT(F2212,4)))/Codes!$N$2</f>
        <v>0</v>
      </c>
      <c r="T2212" s="18">
        <f t="shared" si="616"/>
        <v>270</v>
      </c>
      <c r="U2212" s="1">
        <f t="shared" si="617"/>
        <v>100</v>
      </c>
      <c r="V2212" s="1">
        <f t="shared" si="618"/>
        <v>0</v>
      </c>
      <c r="W2212" s="1" t="str">
        <f t="shared" si="619"/>
        <v>100</v>
      </c>
      <c r="X2212" s="1">
        <f t="shared" si="620"/>
        <v>3</v>
      </c>
      <c r="Y2212" s="1">
        <f t="shared" si="621"/>
        <v>50</v>
      </c>
      <c r="Z2212" s="1" t="str">
        <f>VLOOKUP(BIN2DEC(MID(HEX2BIN(MID(H2212,3,2),8),2,5)),Codes!$E$1:$F$18,2)</f>
        <v>Slash</v>
      </c>
      <c r="AA2212" s="6" t="str">
        <f t="shared" si="622"/>
        <v>0</v>
      </c>
      <c r="AB2212" s="1">
        <f t="shared" si="623"/>
        <v>1</v>
      </c>
      <c r="AC2212" s="1" t="str">
        <f>VLOOKUP(BIN2DEC(RIGHT(HEX2BIN(MID(H2212,6,1),4),1)&amp;LEFT(HEX2BIN(MID(H2212,7,1),4),1)),Codes!$K$1:$L$5,2)</f>
        <v>L</v>
      </c>
      <c r="AD2212" s="1" t="str">
        <f>VLOOKUP(BIN2DEC(RIGHT(HEX2BIN(MID(H2212,7,1),4),3)&amp;LEFT(HEX2BIN(MID(H2212,8,1),4),2)),Codes!$H$2:$I$33,2)</f>
        <v>Kick</v>
      </c>
      <c r="AE2212" s="1" t="str">
        <f t="shared" si="624"/>
        <v>1</v>
      </c>
      <c r="AF2212" s="1" t="str">
        <f t="shared" si="625"/>
        <v>1</v>
      </c>
      <c r="AH2212" s="6">
        <f t="shared" si="626"/>
        <v>66</v>
      </c>
    </row>
    <row r="2213" spans="1:34">
      <c r="A2213" s="3" t="s">
        <v>6952</v>
      </c>
      <c r="B2213" s="1" t="s">
        <v>61</v>
      </c>
      <c r="C2213" s="6" t="s">
        <v>6929</v>
      </c>
      <c r="D2213" s="9" t="s">
        <v>6953</v>
      </c>
      <c r="E2213" s="9" t="s">
        <v>307</v>
      </c>
      <c r="F2213" s="9" t="s">
        <v>91</v>
      </c>
      <c r="G2213" s="9" t="s">
        <v>434</v>
      </c>
      <c r="H2213" s="9" t="s">
        <v>6949</v>
      </c>
      <c r="J2213" s="6" t="str">
        <f t="shared" si="610"/>
        <v>001011</v>
      </c>
      <c r="K2213" s="1">
        <f t="shared" si="611"/>
        <v>2</v>
      </c>
      <c r="L2213" s="6" t="str">
        <f t="shared" si="612"/>
        <v>00000</v>
      </c>
      <c r="M2213" s="1">
        <f t="shared" si="613"/>
        <v>71</v>
      </c>
      <c r="N2213" s="6" t="str">
        <f t="shared" si="614"/>
        <v>00</v>
      </c>
      <c r="O2213" s="1">
        <f t="shared" si="615"/>
        <v>12</v>
      </c>
      <c r="P2213" s="1">
        <f>IF(HEX2DEC(LEFT(E2213,4))&gt;=32768,HEX2DEC(LEFT(E2213,4))-65536,HEX2DEC(LEFT(E2213,4)))/Codes!$N$2</f>
        <v>3.2</v>
      </c>
      <c r="Q2213" s="1">
        <f>IF(HEX2DEC(RIGHT(E2213,4))&gt;=32768,HEX2DEC(RIGHT(E2213,4))-65536,HEX2DEC(RIGHT(E2213,4)))/Codes!$N$2</f>
        <v>0</v>
      </c>
      <c r="R2213" s="1">
        <f>IF(HEX2DEC(LEFT(F2213,4))&gt;=32768,HEX2DEC(LEFT(F2213,4))-65536,HEX2DEC(LEFT(F2213,4)))/Codes!$N$2</f>
        <v>0</v>
      </c>
      <c r="S2213" s="1">
        <f>IF(HEX2DEC(RIGHT(F2213,4))&gt;=32768,HEX2DEC(RIGHT(F2213,4))-65536,HEX2DEC(RIGHT(F2213,4)))/Codes!$N$2</f>
        <v>0</v>
      </c>
      <c r="T2213" s="18">
        <f t="shared" si="616"/>
        <v>270</v>
      </c>
      <c r="U2213" s="1">
        <f t="shared" si="617"/>
        <v>100</v>
      </c>
      <c r="V2213" s="1">
        <f t="shared" si="618"/>
        <v>0</v>
      </c>
      <c r="W2213" s="1" t="str">
        <f t="shared" si="619"/>
        <v>100</v>
      </c>
      <c r="X2213" s="1">
        <f t="shared" si="620"/>
        <v>3</v>
      </c>
      <c r="Y2213" s="1">
        <f t="shared" si="621"/>
        <v>50</v>
      </c>
      <c r="Z2213" s="1" t="str">
        <f>VLOOKUP(BIN2DEC(MID(HEX2BIN(MID(H2213,3,2),8),2,5)),Codes!$E$1:$F$18,2)</f>
        <v>Slash</v>
      </c>
      <c r="AA2213" s="6" t="str">
        <f t="shared" si="622"/>
        <v>0</v>
      </c>
      <c r="AB2213" s="1">
        <f t="shared" si="623"/>
        <v>1</v>
      </c>
      <c r="AC2213" s="1" t="str">
        <f>VLOOKUP(BIN2DEC(RIGHT(HEX2BIN(MID(H2213,6,1),4),1)&amp;LEFT(HEX2BIN(MID(H2213,7,1),4),1)),Codes!$K$1:$L$5,2)</f>
        <v>L</v>
      </c>
      <c r="AD2213" s="1" t="str">
        <f>VLOOKUP(BIN2DEC(RIGHT(HEX2BIN(MID(H2213,7,1),4),3)&amp;LEFT(HEX2BIN(MID(H2213,8,1),4),2)),Codes!$H$2:$I$33,2)</f>
        <v>Kick</v>
      </c>
      <c r="AE2213" s="1" t="str">
        <f t="shared" si="624"/>
        <v>1</v>
      </c>
      <c r="AF2213" s="1" t="str">
        <f t="shared" si="625"/>
        <v>1</v>
      </c>
      <c r="AH2213" s="6">
        <f t="shared" si="626"/>
        <v>66</v>
      </c>
    </row>
    <row r="2214" spans="1:34">
      <c r="A2214" s="3" t="s">
        <v>6954</v>
      </c>
      <c r="B2214" s="1" t="s">
        <v>61</v>
      </c>
      <c r="C2214" s="6" t="s">
        <v>6929</v>
      </c>
      <c r="D2214" s="9" t="s">
        <v>6955</v>
      </c>
      <c r="E2214" s="9" t="s">
        <v>265</v>
      </c>
      <c r="F2214" s="9" t="s">
        <v>91</v>
      </c>
      <c r="G2214" s="9" t="s">
        <v>434</v>
      </c>
      <c r="H2214" s="9" t="s">
        <v>6949</v>
      </c>
      <c r="J2214" s="6" t="str">
        <f t="shared" si="610"/>
        <v>001011</v>
      </c>
      <c r="K2214" s="1">
        <f t="shared" si="611"/>
        <v>3</v>
      </c>
      <c r="L2214" s="6" t="str">
        <f t="shared" si="612"/>
        <v>00000</v>
      </c>
      <c r="M2214" s="1">
        <f t="shared" si="613"/>
        <v>25</v>
      </c>
      <c r="N2214" s="6" t="str">
        <f t="shared" si="614"/>
        <v>00</v>
      </c>
      <c r="O2214" s="1">
        <f t="shared" si="615"/>
        <v>12</v>
      </c>
      <c r="P2214" s="1">
        <f>IF(HEX2DEC(LEFT(E2214,4))&gt;=32768,HEX2DEC(LEFT(E2214,4))-65536,HEX2DEC(LEFT(E2214,4)))/Codes!$N$2</f>
        <v>2.4</v>
      </c>
      <c r="Q2214" s="1">
        <f>IF(HEX2DEC(RIGHT(E2214,4))&gt;=32768,HEX2DEC(RIGHT(E2214,4))-65536,HEX2DEC(RIGHT(E2214,4)))/Codes!$N$2</f>
        <v>0</v>
      </c>
      <c r="R2214" s="1">
        <f>IF(HEX2DEC(LEFT(F2214,4))&gt;=32768,HEX2DEC(LEFT(F2214,4))-65536,HEX2DEC(LEFT(F2214,4)))/Codes!$N$2</f>
        <v>0</v>
      </c>
      <c r="S2214" s="1">
        <f>IF(HEX2DEC(RIGHT(F2214,4))&gt;=32768,HEX2DEC(RIGHT(F2214,4))-65536,HEX2DEC(RIGHT(F2214,4)))/Codes!$N$2</f>
        <v>0</v>
      </c>
      <c r="T2214" s="18">
        <f t="shared" si="616"/>
        <v>270</v>
      </c>
      <c r="U2214" s="1">
        <f t="shared" si="617"/>
        <v>100</v>
      </c>
      <c r="V2214" s="1">
        <f t="shared" si="618"/>
        <v>0</v>
      </c>
      <c r="W2214" s="1" t="str">
        <f t="shared" si="619"/>
        <v>100</v>
      </c>
      <c r="X2214" s="1">
        <f t="shared" si="620"/>
        <v>3</v>
      </c>
      <c r="Y2214" s="1">
        <f t="shared" si="621"/>
        <v>50</v>
      </c>
      <c r="Z2214" s="1" t="str">
        <f>VLOOKUP(BIN2DEC(MID(HEX2BIN(MID(H2214,3,2),8),2,5)),Codes!$E$1:$F$18,2)</f>
        <v>Slash</v>
      </c>
      <c r="AA2214" s="6" t="str">
        <f t="shared" si="622"/>
        <v>0</v>
      </c>
      <c r="AB2214" s="1">
        <f t="shared" si="623"/>
        <v>1</v>
      </c>
      <c r="AC2214" s="1" t="str">
        <f>VLOOKUP(BIN2DEC(RIGHT(HEX2BIN(MID(H2214,6,1),4),1)&amp;LEFT(HEX2BIN(MID(H2214,7,1),4),1)),Codes!$K$1:$L$5,2)</f>
        <v>L</v>
      </c>
      <c r="AD2214" s="1" t="str">
        <f>VLOOKUP(BIN2DEC(RIGHT(HEX2BIN(MID(H2214,7,1),4),3)&amp;LEFT(HEX2BIN(MID(H2214,8,1),4),2)),Codes!$H$2:$I$33,2)</f>
        <v>Kick</v>
      </c>
      <c r="AE2214" s="1" t="str">
        <f t="shared" si="624"/>
        <v>1</v>
      </c>
      <c r="AF2214" s="1" t="str">
        <f t="shared" si="625"/>
        <v>1</v>
      </c>
      <c r="AH2214" s="6">
        <f t="shared" si="626"/>
        <v>66</v>
      </c>
    </row>
    <row r="2215" spans="1:34">
      <c r="A2215" s="3" t="s">
        <v>6956</v>
      </c>
      <c r="B2215" s="1" t="s">
        <v>61</v>
      </c>
      <c r="C2215" s="6" t="s">
        <v>6930</v>
      </c>
      <c r="D2215" s="9" t="s">
        <v>6938</v>
      </c>
      <c r="E2215" s="9" t="s">
        <v>6885</v>
      </c>
      <c r="F2215" s="9" t="s">
        <v>91</v>
      </c>
      <c r="G2215" s="9" t="s">
        <v>6957</v>
      </c>
      <c r="H2215" s="9" t="s">
        <v>6958</v>
      </c>
      <c r="J2215" s="6" t="str">
        <f t="shared" si="610"/>
        <v>001011</v>
      </c>
      <c r="K2215" s="1">
        <f t="shared" si="611"/>
        <v>0</v>
      </c>
      <c r="L2215" s="6" t="str">
        <f t="shared" si="612"/>
        <v>00000</v>
      </c>
      <c r="M2215" s="1">
        <f t="shared" si="613"/>
        <v>76</v>
      </c>
      <c r="N2215" s="6" t="str">
        <f t="shared" si="614"/>
        <v>00</v>
      </c>
      <c r="O2215" s="1">
        <f t="shared" si="615"/>
        <v>10</v>
      </c>
      <c r="P2215" s="1">
        <f>IF(HEX2DEC(LEFT(E2215,4))&gt;=32768,HEX2DEC(LEFT(E2215,4))-65536,HEX2DEC(LEFT(E2215,4)))/Codes!$N$2</f>
        <v>4</v>
      </c>
      <c r="Q2215" s="1">
        <f>IF(HEX2DEC(RIGHT(E2215,4))&gt;=32768,HEX2DEC(RIGHT(E2215,4))-65536,HEX2DEC(RIGHT(E2215,4)))/Codes!$N$2</f>
        <v>0.8</v>
      </c>
      <c r="R2215" s="1">
        <f>IF(HEX2DEC(LEFT(F2215,4))&gt;=32768,HEX2DEC(LEFT(F2215,4))-65536,HEX2DEC(LEFT(F2215,4)))/Codes!$N$2</f>
        <v>0</v>
      </c>
      <c r="S2215" s="1">
        <f>IF(HEX2DEC(RIGHT(F2215,4))&gt;=32768,HEX2DEC(RIGHT(F2215,4))-65536,HEX2DEC(RIGHT(F2215,4)))/Codes!$N$2</f>
        <v>0</v>
      </c>
      <c r="T2215" s="18">
        <f t="shared" si="616"/>
        <v>80</v>
      </c>
      <c r="U2215" s="1">
        <f t="shared" si="617"/>
        <v>130</v>
      </c>
      <c r="V2215" s="1">
        <f t="shared" si="618"/>
        <v>0</v>
      </c>
      <c r="W2215" s="1" t="str">
        <f t="shared" si="619"/>
        <v>100</v>
      </c>
      <c r="X2215" s="1">
        <f t="shared" si="620"/>
        <v>1</v>
      </c>
      <c r="Y2215" s="1">
        <f t="shared" si="621"/>
        <v>40</v>
      </c>
      <c r="Z2215" s="1" t="str">
        <f>VLOOKUP(BIN2DEC(MID(HEX2BIN(MID(H2215,3,2),8),2,5)),Codes!$E$1:$F$18,2)</f>
        <v>Slash</v>
      </c>
      <c r="AA2215" s="6" t="str">
        <f t="shared" si="622"/>
        <v>0</v>
      </c>
      <c r="AB2215" s="1">
        <f t="shared" si="623"/>
        <v>1</v>
      </c>
      <c r="AC2215" s="1" t="str">
        <f>VLOOKUP(BIN2DEC(RIGHT(HEX2BIN(MID(H2215,6,1),4),1)&amp;LEFT(HEX2BIN(MID(H2215,7,1),4),1)),Codes!$K$1:$L$5,2)</f>
        <v>L</v>
      </c>
      <c r="AD2215" s="1" t="str">
        <f>VLOOKUP(BIN2DEC(RIGHT(HEX2BIN(MID(H2215,7,1),4),3)&amp;LEFT(HEX2BIN(MID(H2215,8,1),4),2)),Codes!$H$2:$I$33,2)</f>
        <v>Burn</v>
      </c>
      <c r="AE2215" s="1" t="str">
        <f t="shared" si="624"/>
        <v>1</v>
      </c>
      <c r="AF2215" s="1" t="str">
        <f t="shared" si="625"/>
        <v>1</v>
      </c>
      <c r="AH2215" s="6">
        <f t="shared" si="626"/>
        <v>72</v>
      </c>
    </row>
    <row r="2216" spans="1:34">
      <c r="A2216" s="3" t="s">
        <v>6959</v>
      </c>
      <c r="B2216" s="1" t="s">
        <v>61</v>
      </c>
      <c r="C2216" s="6" t="s">
        <v>6930</v>
      </c>
      <c r="D2216" s="9" t="s">
        <v>6942</v>
      </c>
      <c r="E2216" s="9" t="s">
        <v>6890</v>
      </c>
      <c r="F2216" s="9" t="s">
        <v>91</v>
      </c>
      <c r="G2216" s="9" t="s">
        <v>6957</v>
      </c>
      <c r="H2216" s="9" t="s">
        <v>6958</v>
      </c>
      <c r="J2216" s="6" t="str">
        <f t="shared" si="610"/>
        <v>001011</v>
      </c>
      <c r="K2216" s="1">
        <f t="shared" si="611"/>
        <v>1</v>
      </c>
      <c r="L2216" s="6" t="str">
        <f t="shared" si="612"/>
        <v>00000</v>
      </c>
      <c r="M2216" s="1">
        <f t="shared" si="613"/>
        <v>76</v>
      </c>
      <c r="N2216" s="6" t="str">
        <f t="shared" si="614"/>
        <v>00</v>
      </c>
      <c r="O2216" s="1">
        <f t="shared" si="615"/>
        <v>10</v>
      </c>
      <c r="P2216" s="1">
        <f>IF(HEX2DEC(LEFT(E2216,4))&gt;=32768,HEX2DEC(LEFT(E2216,4))-65536,HEX2DEC(LEFT(E2216,4)))/Codes!$N$2</f>
        <v>3.2</v>
      </c>
      <c r="Q2216" s="1">
        <f>IF(HEX2DEC(RIGHT(E2216,4))&gt;=32768,HEX2DEC(RIGHT(E2216,4))-65536,HEX2DEC(RIGHT(E2216,4)))/Codes!$N$2</f>
        <v>6</v>
      </c>
      <c r="R2216" s="1">
        <f>IF(HEX2DEC(LEFT(F2216,4))&gt;=32768,HEX2DEC(LEFT(F2216,4))-65536,HEX2DEC(LEFT(F2216,4)))/Codes!$N$2</f>
        <v>0</v>
      </c>
      <c r="S2216" s="1">
        <f>IF(HEX2DEC(RIGHT(F2216,4))&gt;=32768,HEX2DEC(RIGHT(F2216,4))-65536,HEX2DEC(RIGHT(F2216,4)))/Codes!$N$2</f>
        <v>0</v>
      </c>
      <c r="T2216" s="18">
        <f t="shared" si="616"/>
        <v>80</v>
      </c>
      <c r="U2216" s="1">
        <f t="shared" si="617"/>
        <v>130</v>
      </c>
      <c r="V2216" s="1">
        <f t="shared" si="618"/>
        <v>0</v>
      </c>
      <c r="W2216" s="1" t="str">
        <f t="shared" si="619"/>
        <v>100</v>
      </c>
      <c r="X2216" s="1">
        <f t="shared" si="620"/>
        <v>1</v>
      </c>
      <c r="Y2216" s="1">
        <f t="shared" si="621"/>
        <v>40</v>
      </c>
      <c r="Z2216" s="1" t="str">
        <f>VLOOKUP(BIN2DEC(MID(HEX2BIN(MID(H2216,3,2),8),2,5)),Codes!$E$1:$F$18,2)</f>
        <v>Slash</v>
      </c>
      <c r="AA2216" s="6" t="str">
        <f t="shared" si="622"/>
        <v>0</v>
      </c>
      <c r="AB2216" s="1">
        <f t="shared" si="623"/>
        <v>1</v>
      </c>
      <c r="AC2216" s="1" t="str">
        <f>VLOOKUP(BIN2DEC(RIGHT(HEX2BIN(MID(H2216,6,1),4),1)&amp;LEFT(HEX2BIN(MID(H2216,7,1),4),1)),Codes!$K$1:$L$5,2)</f>
        <v>L</v>
      </c>
      <c r="AD2216" s="1" t="str">
        <f>VLOOKUP(BIN2DEC(RIGHT(HEX2BIN(MID(H2216,7,1),4),3)&amp;LEFT(HEX2BIN(MID(H2216,8,1),4),2)),Codes!$H$2:$I$33,2)</f>
        <v>Burn</v>
      </c>
      <c r="AE2216" s="1" t="str">
        <f t="shared" si="624"/>
        <v>1</v>
      </c>
      <c r="AF2216" s="1" t="str">
        <f t="shared" si="625"/>
        <v>1</v>
      </c>
      <c r="AH2216" s="6">
        <f t="shared" si="626"/>
        <v>72</v>
      </c>
    </row>
    <row r="2217" spans="1:34">
      <c r="A2217" s="3" t="s">
        <v>6960</v>
      </c>
      <c r="B2217" s="1" t="s">
        <v>61</v>
      </c>
      <c r="C2217" s="6" t="s">
        <v>6930</v>
      </c>
      <c r="D2217" s="9" t="s">
        <v>6944</v>
      </c>
      <c r="E2217" s="9" t="s">
        <v>307</v>
      </c>
      <c r="F2217" s="9" t="s">
        <v>91</v>
      </c>
      <c r="G2217" s="9" t="s">
        <v>6957</v>
      </c>
      <c r="H2217" s="9" t="s">
        <v>6961</v>
      </c>
      <c r="J2217" s="6" t="str">
        <f t="shared" si="610"/>
        <v>001011</v>
      </c>
      <c r="K2217" s="1">
        <f t="shared" si="611"/>
        <v>2</v>
      </c>
      <c r="L2217" s="6" t="str">
        <f t="shared" si="612"/>
        <v>00000</v>
      </c>
      <c r="M2217" s="1">
        <f t="shared" si="613"/>
        <v>71</v>
      </c>
      <c r="N2217" s="6" t="str">
        <f t="shared" si="614"/>
        <v>00</v>
      </c>
      <c r="O2217" s="1">
        <f t="shared" si="615"/>
        <v>10</v>
      </c>
      <c r="P2217" s="1">
        <f>IF(HEX2DEC(LEFT(E2217,4))&gt;=32768,HEX2DEC(LEFT(E2217,4))-65536,HEX2DEC(LEFT(E2217,4)))/Codes!$N$2</f>
        <v>3.2</v>
      </c>
      <c r="Q2217" s="1">
        <f>IF(HEX2DEC(RIGHT(E2217,4))&gt;=32768,HEX2DEC(RIGHT(E2217,4))-65536,HEX2DEC(RIGHT(E2217,4)))/Codes!$N$2</f>
        <v>0</v>
      </c>
      <c r="R2217" s="1">
        <f>IF(HEX2DEC(LEFT(F2217,4))&gt;=32768,HEX2DEC(LEFT(F2217,4))-65536,HEX2DEC(LEFT(F2217,4)))/Codes!$N$2</f>
        <v>0</v>
      </c>
      <c r="S2217" s="1">
        <f>IF(HEX2DEC(RIGHT(F2217,4))&gt;=32768,HEX2DEC(RIGHT(F2217,4))-65536,HEX2DEC(RIGHT(F2217,4)))/Codes!$N$2</f>
        <v>0</v>
      </c>
      <c r="T2217" s="18">
        <f t="shared" si="616"/>
        <v>80</v>
      </c>
      <c r="U2217" s="1">
        <f t="shared" si="617"/>
        <v>130</v>
      </c>
      <c r="V2217" s="1">
        <f t="shared" si="618"/>
        <v>0</v>
      </c>
      <c r="W2217" s="1" t="str">
        <f t="shared" si="619"/>
        <v>100</v>
      </c>
      <c r="X2217" s="1">
        <f t="shared" si="620"/>
        <v>1</v>
      </c>
      <c r="Y2217" s="1">
        <f t="shared" si="621"/>
        <v>40</v>
      </c>
      <c r="Z2217" s="1" t="str">
        <f>VLOOKUP(BIN2DEC(MID(HEX2BIN(MID(H2217,3,2),8),2,5)),Codes!$E$1:$F$18,2)</f>
        <v>Slash</v>
      </c>
      <c r="AA2217" s="6" t="str">
        <f t="shared" si="622"/>
        <v>0</v>
      </c>
      <c r="AB2217" s="1">
        <f t="shared" si="623"/>
        <v>1</v>
      </c>
      <c r="AC2217" s="1" t="str">
        <f>VLOOKUP(BIN2DEC(RIGHT(HEX2BIN(MID(H2217,6,1),4),1)&amp;LEFT(HEX2BIN(MID(H2217,7,1),4),1)),Codes!$K$1:$L$5,2)</f>
        <v>S</v>
      </c>
      <c r="AD2217" s="1" t="str">
        <f>VLOOKUP(BIN2DEC(RIGHT(HEX2BIN(MID(H2217,7,1),4),3)&amp;LEFT(HEX2BIN(MID(H2217,8,1),4),2)),Codes!$H$2:$I$33,2)</f>
        <v>Burn</v>
      </c>
      <c r="AE2217" s="1" t="str">
        <f t="shared" si="624"/>
        <v>1</v>
      </c>
      <c r="AF2217" s="1" t="str">
        <f t="shared" si="625"/>
        <v>1</v>
      </c>
      <c r="AH2217" s="6">
        <f t="shared" si="626"/>
        <v>8</v>
      </c>
    </row>
    <row r="2218" spans="1:34">
      <c r="A2218" s="3" t="s">
        <v>6962</v>
      </c>
      <c r="B2218" s="1" t="s">
        <v>61</v>
      </c>
      <c r="C2218" s="6" t="s">
        <v>6930</v>
      </c>
      <c r="D2218" s="9" t="s">
        <v>6946</v>
      </c>
      <c r="E2218" s="9" t="s">
        <v>265</v>
      </c>
      <c r="F2218" s="9" t="s">
        <v>91</v>
      </c>
      <c r="G2218" s="9" t="s">
        <v>6957</v>
      </c>
      <c r="H2218" s="9" t="s">
        <v>6961</v>
      </c>
      <c r="J2218" s="6" t="str">
        <f t="shared" si="610"/>
        <v>001011</v>
      </c>
      <c r="K2218" s="1">
        <f t="shared" si="611"/>
        <v>3</v>
      </c>
      <c r="L2218" s="6" t="str">
        <f t="shared" si="612"/>
        <v>00000</v>
      </c>
      <c r="M2218" s="1">
        <f t="shared" si="613"/>
        <v>25</v>
      </c>
      <c r="N2218" s="6" t="str">
        <f t="shared" si="614"/>
        <v>00</v>
      </c>
      <c r="O2218" s="1">
        <f t="shared" si="615"/>
        <v>10</v>
      </c>
      <c r="P2218" s="1">
        <f>IF(HEX2DEC(LEFT(E2218,4))&gt;=32768,HEX2DEC(LEFT(E2218,4))-65536,HEX2DEC(LEFT(E2218,4)))/Codes!$N$2</f>
        <v>2.4</v>
      </c>
      <c r="Q2218" s="1">
        <f>IF(HEX2DEC(RIGHT(E2218,4))&gt;=32768,HEX2DEC(RIGHT(E2218,4))-65536,HEX2DEC(RIGHT(E2218,4)))/Codes!$N$2</f>
        <v>0</v>
      </c>
      <c r="R2218" s="1">
        <f>IF(HEX2DEC(LEFT(F2218,4))&gt;=32768,HEX2DEC(LEFT(F2218,4))-65536,HEX2DEC(LEFT(F2218,4)))/Codes!$N$2</f>
        <v>0</v>
      </c>
      <c r="S2218" s="1">
        <f>IF(HEX2DEC(RIGHT(F2218,4))&gt;=32768,HEX2DEC(RIGHT(F2218,4))-65536,HEX2DEC(RIGHT(F2218,4)))/Codes!$N$2</f>
        <v>0</v>
      </c>
      <c r="T2218" s="18">
        <f t="shared" si="616"/>
        <v>80</v>
      </c>
      <c r="U2218" s="1">
        <f t="shared" si="617"/>
        <v>130</v>
      </c>
      <c r="V2218" s="1">
        <f t="shared" si="618"/>
        <v>0</v>
      </c>
      <c r="W2218" s="1" t="str">
        <f t="shared" si="619"/>
        <v>100</v>
      </c>
      <c r="X2218" s="1">
        <f t="shared" si="620"/>
        <v>1</v>
      </c>
      <c r="Y2218" s="1">
        <f t="shared" si="621"/>
        <v>40</v>
      </c>
      <c r="Z2218" s="1" t="str">
        <f>VLOOKUP(BIN2DEC(MID(HEX2BIN(MID(H2218,3,2),8),2,5)),Codes!$E$1:$F$18,2)</f>
        <v>Slash</v>
      </c>
      <c r="AA2218" s="6" t="str">
        <f t="shared" si="622"/>
        <v>0</v>
      </c>
      <c r="AB2218" s="1">
        <f t="shared" si="623"/>
        <v>1</v>
      </c>
      <c r="AC2218" s="1" t="str">
        <f>VLOOKUP(BIN2DEC(RIGHT(HEX2BIN(MID(H2218,6,1),4),1)&amp;LEFT(HEX2BIN(MID(H2218,7,1),4),1)),Codes!$K$1:$L$5,2)</f>
        <v>S</v>
      </c>
      <c r="AD2218" s="1" t="str">
        <f>VLOOKUP(BIN2DEC(RIGHT(HEX2BIN(MID(H2218,7,1),4),3)&amp;LEFT(HEX2BIN(MID(H2218,8,1),4),2)),Codes!$H$2:$I$33,2)</f>
        <v>Burn</v>
      </c>
      <c r="AE2218" s="1" t="str">
        <f t="shared" si="624"/>
        <v>1</v>
      </c>
      <c r="AF2218" s="1" t="str">
        <f t="shared" si="625"/>
        <v>1</v>
      </c>
      <c r="AH2218" s="6">
        <f t="shared" si="626"/>
        <v>8</v>
      </c>
    </row>
    <row r="2219" spans="1:34">
      <c r="A2219" s="3" t="s">
        <v>6963</v>
      </c>
      <c r="B2219" s="1" t="s">
        <v>61</v>
      </c>
      <c r="C2219" s="6" t="s">
        <v>6931</v>
      </c>
      <c r="D2219" s="9" t="s">
        <v>6964</v>
      </c>
      <c r="E2219" s="9" t="s">
        <v>6885</v>
      </c>
      <c r="F2219" s="9" t="s">
        <v>91</v>
      </c>
      <c r="G2219" s="9" t="s">
        <v>6965</v>
      </c>
      <c r="H2219" s="9" t="s">
        <v>6966</v>
      </c>
      <c r="J2219" s="6" t="str">
        <f t="shared" si="610"/>
        <v>001011</v>
      </c>
      <c r="K2219" s="1">
        <f t="shared" si="611"/>
        <v>0</v>
      </c>
      <c r="L2219" s="6" t="str">
        <f t="shared" si="612"/>
        <v>00000</v>
      </c>
      <c r="M2219" s="1">
        <f t="shared" si="613"/>
        <v>76</v>
      </c>
      <c r="N2219" s="6" t="str">
        <f t="shared" si="614"/>
        <v>00</v>
      </c>
      <c r="O2219" s="1">
        <f t="shared" si="615"/>
        <v>14</v>
      </c>
      <c r="P2219" s="1">
        <f>IF(HEX2DEC(LEFT(E2219,4))&gt;=32768,HEX2DEC(LEFT(E2219,4))-65536,HEX2DEC(LEFT(E2219,4)))/Codes!$N$2</f>
        <v>4</v>
      </c>
      <c r="Q2219" s="1">
        <f>IF(HEX2DEC(RIGHT(E2219,4))&gt;=32768,HEX2DEC(RIGHT(E2219,4))-65536,HEX2DEC(RIGHT(E2219,4)))/Codes!$N$2</f>
        <v>0.8</v>
      </c>
      <c r="R2219" s="1">
        <f>IF(HEX2DEC(LEFT(F2219,4))&gt;=32768,HEX2DEC(LEFT(F2219,4))-65536,HEX2DEC(LEFT(F2219,4)))/Codes!$N$2</f>
        <v>0</v>
      </c>
      <c r="S2219" s="1">
        <f>IF(HEX2DEC(RIGHT(F2219,4))&gt;=32768,HEX2DEC(RIGHT(F2219,4))-65536,HEX2DEC(RIGHT(F2219,4)))/Codes!$N$2</f>
        <v>0</v>
      </c>
      <c r="T2219" s="18">
        <f t="shared" si="616"/>
        <v>361</v>
      </c>
      <c r="U2219" s="1">
        <f t="shared" si="617"/>
        <v>120</v>
      </c>
      <c r="V2219" s="1">
        <f t="shared" si="618"/>
        <v>0</v>
      </c>
      <c r="W2219" s="1" t="str">
        <f t="shared" si="619"/>
        <v>100</v>
      </c>
      <c r="X2219" s="1">
        <f t="shared" si="620"/>
        <v>1</v>
      </c>
      <c r="Y2219" s="1">
        <f t="shared" si="621"/>
        <v>15</v>
      </c>
      <c r="Z2219" s="1" t="str">
        <f>VLOOKUP(BIN2DEC(MID(HEX2BIN(MID(H2219,3,2),8),2,5)),Codes!$E$1:$F$18,2)</f>
        <v>Slash</v>
      </c>
      <c r="AA2219" s="6" t="str">
        <f t="shared" si="622"/>
        <v>0</v>
      </c>
      <c r="AB2219" s="1">
        <f t="shared" si="623"/>
        <v>2</v>
      </c>
      <c r="AC2219" s="1" t="str">
        <f>VLOOKUP(BIN2DEC(RIGHT(HEX2BIN(MID(H2219,6,1),4),1)&amp;LEFT(HEX2BIN(MID(H2219,7,1),4),1)),Codes!$K$1:$L$5,2)</f>
        <v>L</v>
      </c>
      <c r="AD2219" s="1" t="str">
        <f>VLOOKUP(BIN2DEC(RIGHT(HEX2BIN(MID(H2219,7,1),4),3)&amp;LEFT(HEX2BIN(MID(H2219,8,1),4),2)),Codes!$H$2:$I$33,2)</f>
        <v>Burn</v>
      </c>
      <c r="AE2219" s="1" t="str">
        <f t="shared" si="624"/>
        <v>1</v>
      </c>
      <c r="AF2219" s="1" t="str">
        <f t="shared" si="625"/>
        <v>1</v>
      </c>
      <c r="AH2219" s="6">
        <f t="shared" si="626"/>
        <v>72</v>
      </c>
    </row>
    <row r="2220" spans="1:34">
      <c r="A2220" s="3" t="s">
        <v>6967</v>
      </c>
      <c r="B2220" s="1" t="s">
        <v>61</v>
      </c>
      <c r="C2220" s="6" t="s">
        <v>6931</v>
      </c>
      <c r="D2220" s="9" t="s">
        <v>6968</v>
      </c>
      <c r="E2220" s="9" t="s">
        <v>6890</v>
      </c>
      <c r="F2220" s="9" t="s">
        <v>91</v>
      </c>
      <c r="G2220" s="9" t="s">
        <v>6965</v>
      </c>
      <c r="H2220" s="9" t="s">
        <v>6966</v>
      </c>
      <c r="J2220" s="6" t="str">
        <f t="shared" si="610"/>
        <v>001011</v>
      </c>
      <c r="K2220" s="1">
        <f t="shared" si="611"/>
        <v>1</v>
      </c>
      <c r="L2220" s="6" t="str">
        <f t="shared" si="612"/>
        <v>00000</v>
      </c>
      <c r="M2220" s="1">
        <f t="shared" si="613"/>
        <v>76</v>
      </c>
      <c r="N2220" s="6" t="str">
        <f t="shared" si="614"/>
        <v>00</v>
      </c>
      <c r="O2220" s="1">
        <f t="shared" si="615"/>
        <v>14</v>
      </c>
      <c r="P2220" s="1">
        <f>IF(HEX2DEC(LEFT(E2220,4))&gt;=32768,HEX2DEC(LEFT(E2220,4))-65536,HEX2DEC(LEFT(E2220,4)))/Codes!$N$2</f>
        <v>3.2</v>
      </c>
      <c r="Q2220" s="1">
        <f>IF(HEX2DEC(RIGHT(E2220,4))&gt;=32768,HEX2DEC(RIGHT(E2220,4))-65536,HEX2DEC(RIGHT(E2220,4)))/Codes!$N$2</f>
        <v>6</v>
      </c>
      <c r="R2220" s="1">
        <f>IF(HEX2DEC(LEFT(F2220,4))&gt;=32768,HEX2DEC(LEFT(F2220,4))-65536,HEX2DEC(LEFT(F2220,4)))/Codes!$N$2</f>
        <v>0</v>
      </c>
      <c r="S2220" s="1">
        <f>IF(HEX2DEC(RIGHT(F2220,4))&gt;=32768,HEX2DEC(RIGHT(F2220,4))-65536,HEX2DEC(RIGHT(F2220,4)))/Codes!$N$2</f>
        <v>0</v>
      </c>
      <c r="T2220" s="18">
        <f t="shared" si="616"/>
        <v>361</v>
      </c>
      <c r="U2220" s="1">
        <f t="shared" si="617"/>
        <v>120</v>
      </c>
      <c r="V2220" s="1">
        <f t="shared" si="618"/>
        <v>0</v>
      </c>
      <c r="W2220" s="1" t="str">
        <f t="shared" si="619"/>
        <v>100</v>
      </c>
      <c r="X2220" s="1">
        <f t="shared" si="620"/>
        <v>1</v>
      </c>
      <c r="Y2220" s="1">
        <f t="shared" si="621"/>
        <v>15</v>
      </c>
      <c r="Z2220" s="1" t="str">
        <f>VLOOKUP(BIN2DEC(MID(HEX2BIN(MID(H2220,3,2),8),2,5)),Codes!$E$1:$F$18,2)</f>
        <v>Slash</v>
      </c>
      <c r="AA2220" s="6" t="str">
        <f t="shared" si="622"/>
        <v>0</v>
      </c>
      <c r="AB2220" s="1">
        <f t="shared" si="623"/>
        <v>2</v>
      </c>
      <c r="AC2220" s="1" t="str">
        <f>VLOOKUP(BIN2DEC(RIGHT(HEX2BIN(MID(H2220,6,1),4),1)&amp;LEFT(HEX2BIN(MID(H2220,7,1),4),1)),Codes!$K$1:$L$5,2)</f>
        <v>L</v>
      </c>
      <c r="AD2220" s="1" t="str">
        <f>VLOOKUP(BIN2DEC(RIGHT(HEX2BIN(MID(H2220,7,1),4),3)&amp;LEFT(HEX2BIN(MID(H2220,8,1),4),2)),Codes!$H$2:$I$33,2)</f>
        <v>Burn</v>
      </c>
      <c r="AE2220" s="1" t="str">
        <f t="shared" si="624"/>
        <v>1</v>
      </c>
      <c r="AF2220" s="1" t="str">
        <f t="shared" si="625"/>
        <v>1</v>
      </c>
      <c r="AH2220" s="6">
        <f t="shared" si="626"/>
        <v>72</v>
      </c>
    </row>
    <row r="2221" spans="1:34">
      <c r="A2221" s="3" t="s">
        <v>6969</v>
      </c>
      <c r="B2221" s="1" t="s">
        <v>61</v>
      </c>
      <c r="C2221" s="6" t="s">
        <v>6931</v>
      </c>
      <c r="D2221" s="9" t="s">
        <v>6970</v>
      </c>
      <c r="E2221" s="9" t="s">
        <v>307</v>
      </c>
      <c r="F2221" s="9" t="s">
        <v>91</v>
      </c>
      <c r="G2221" s="9" t="s">
        <v>6965</v>
      </c>
      <c r="H2221" s="9" t="s">
        <v>6966</v>
      </c>
      <c r="J2221" s="6" t="str">
        <f t="shared" si="610"/>
        <v>001011</v>
      </c>
      <c r="K2221" s="1">
        <f t="shared" si="611"/>
        <v>2</v>
      </c>
      <c r="L2221" s="6" t="str">
        <f t="shared" si="612"/>
        <v>00000</v>
      </c>
      <c r="M2221" s="1">
        <f t="shared" si="613"/>
        <v>71</v>
      </c>
      <c r="N2221" s="6" t="str">
        <f t="shared" si="614"/>
        <v>00</v>
      </c>
      <c r="O2221" s="1">
        <f t="shared" si="615"/>
        <v>14</v>
      </c>
      <c r="P2221" s="1">
        <f>IF(HEX2DEC(LEFT(E2221,4))&gt;=32768,HEX2DEC(LEFT(E2221,4))-65536,HEX2DEC(LEFT(E2221,4)))/Codes!$N$2</f>
        <v>3.2</v>
      </c>
      <c r="Q2221" s="1">
        <f>IF(HEX2DEC(RIGHT(E2221,4))&gt;=32768,HEX2DEC(RIGHT(E2221,4))-65536,HEX2DEC(RIGHT(E2221,4)))/Codes!$N$2</f>
        <v>0</v>
      </c>
      <c r="R2221" s="1">
        <f>IF(HEX2DEC(LEFT(F2221,4))&gt;=32768,HEX2DEC(LEFT(F2221,4))-65536,HEX2DEC(LEFT(F2221,4)))/Codes!$N$2</f>
        <v>0</v>
      </c>
      <c r="S2221" s="1">
        <f>IF(HEX2DEC(RIGHT(F2221,4))&gt;=32768,HEX2DEC(RIGHT(F2221,4))-65536,HEX2DEC(RIGHT(F2221,4)))/Codes!$N$2</f>
        <v>0</v>
      </c>
      <c r="T2221" s="18">
        <f t="shared" si="616"/>
        <v>361</v>
      </c>
      <c r="U2221" s="1">
        <f t="shared" si="617"/>
        <v>120</v>
      </c>
      <c r="V2221" s="1">
        <f t="shared" si="618"/>
        <v>0</v>
      </c>
      <c r="W2221" s="1" t="str">
        <f t="shared" si="619"/>
        <v>100</v>
      </c>
      <c r="X2221" s="1">
        <f t="shared" si="620"/>
        <v>1</v>
      </c>
      <c r="Y2221" s="1">
        <f t="shared" si="621"/>
        <v>15</v>
      </c>
      <c r="Z2221" s="1" t="str">
        <f>VLOOKUP(BIN2DEC(MID(HEX2BIN(MID(H2221,3,2),8),2,5)),Codes!$E$1:$F$18,2)</f>
        <v>Slash</v>
      </c>
      <c r="AA2221" s="6" t="str">
        <f t="shared" si="622"/>
        <v>0</v>
      </c>
      <c r="AB2221" s="1">
        <f t="shared" si="623"/>
        <v>2</v>
      </c>
      <c r="AC2221" s="1" t="str">
        <f>VLOOKUP(BIN2DEC(RIGHT(HEX2BIN(MID(H2221,6,1),4),1)&amp;LEFT(HEX2BIN(MID(H2221,7,1),4),1)),Codes!$K$1:$L$5,2)</f>
        <v>L</v>
      </c>
      <c r="AD2221" s="1" t="str">
        <f>VLOOKUP(BIN2DEC(RIGHT(HEX2BIN(MID(H2221,7,1),4),3)&amp;LEFT(HEX2BIN(MID(H2221,8,1),4),2)),Codes!$H$2:$I$33,2)</f>
        <v>Burn</v>
      </c>
      <c r="AE2221" s="1" t="str">
        <f t="shared" si="624"/>
        <v>1</v>
      </c>
      <c r="AF2221" s="1" t="str">
        <f t="shared" si="625"/>
        <v>1</v>
      </c>
      <c r="AH2221" s="6">
        <f t="shared" si="626"/>
        <v>72</v>
      </c>
    </row>
    <row r="2222" spans="1:34">
      <c r="A2222" s="3" t="s">
        <v>6971</v>
      </c>
      <c r="B2222" s="1" t="s">
        <v>61</v>
      </c>
      <c r="C2222" s="6" t="s">
        <v>6931</v>
      </c>
      <c r="D2222" s="9" t="s">
        <v>6972</v>
      </c>
      <c r="E2222" s="9" t="s">
        <v>265</v>
      </c>
      <c r="F2222" s="9" t="s">
        <v>91</v>
      </c>
      <c r="G2222" s="9" t="s">
        <v>6965</v>
      </c>
      <c r="H2222" s="9" t="s">
        <v>6966</v>
      </c>
      <c r="J2222" s="6" t="str">
        <f t="shared" si="610"/>
        <v>001011</v>
      </c>
      <c r="K2222" s="1">
        <f t="shared" si="611"/>
        <v>3</v>
      </c>
      <c r="L2222" s="6" t="str">
        <f t="shared" si="612"/>
        <v>00000</v>
      </c>
      <c r="M2222" s="1">
        <f t="shared" si="613"/>
        <v>25</v>
      </c>
      <c r="N2222" s="6" t="str">
        <f t="shared" si="614"/>
        <v>00</v>
      </c>
      <c r="O2222" s="1">
        <f t="shared" si="615"/>
        <v>14</v>
      </c>
      <c r="P2222" s="1">
        <f>IF(HEX2DEC(LEFT(E2222,4))&gt;=32768,HEX2DEC(LEFT(E2222,4))-65536,HEX2DEC(LEFT(E2222,4)))/Codes!$N$2</f>
        <v>2.4</v>
      </c>
      <c r="Q2222" s="1">
        <f>IF(HEX2DEC(RIGHT(E2222,4))&gt;=32768,HEX2DEC(RIGHT(E2222,4))-65536,HEX2DEC(RIGHT(E2222,4)))/Codes!$N$2</f>
        <v>0</v>
      </c>
      <c r="R2222" s="1">
        <f>IF(HEX2DEC(LEFT(F2222,4))&gt;=32768,HEX2DEC(LEFT(F2222,4))-65536,HEX2DEC(LEFT(F2222,4)))/Codes!$N$2</f>
        <v>0</v>
      </c>
      <c r="S2222" s="1">
        <f>IF(HEX2DEC(RIGHT(F2222,4))&gt;=32768,HEX2DEC(RIGHT(F2222,4))-65536,HEX2DEC(RIGHT(F2222,4)))/Codes!$N$2</f>
        <v>0</v>
      </c>
      <c r="T2222" s="18">
        <f t="shared" si="616"/>
        <v>361</v>
      </c>
      <c r="U2222" s="1">
        <f t="shared" si="617"/>
        <v>120</v>
      </c>
      <c r="V2222" s="1">
        <f t="shared" si="618"/>
        <v>0</v>
      </c>
      <c r="W2222" s="1" t="str">
        <f t="shared" si="619"/>
        <v>100</v>
      </c>
      <c r="X2222" s="1">
        <f t="shared" si="620"/>
        <v>1</v>
      </c>
      <c r="Y2222" s="1">
        <f t="shared" si="621"/>
        <v>15</v>
      </c>
      <c r="Z2222" s="1" t="str">
        <f>VLOOKUP(BIN2DEC(MID(HEX2BIN(MID(H2222,3,2),8),2,5)),Codes!$E$1:$F$18,2)</f>
        <v>Slash</v>
      </c>
      <c r="AA2222" s="6" t="str">
        <f t="shared" si="622"/>
        <v>0</v>
      </c>
      <c r="AB2222" s="1">
        <f t="shared" si="623"/>
        <v>2</v>
      </c>
      <c r="AC2222" s="1" t="str">
        <f>VLOOKUP(BIN2DEC(RIGHT(HEX2BIN(MID(H2222,6,1),4),1)&amp;LEFT(HEX2BIN(MID(H2222,7,1),4),1)),Codes!$K$1:$L$5,2)</f>
        <v>L</v>
      </c>
      <c r="AD2222" s="1" t="str">
        <f>VLOOKUP(BIN2DEC(RIGHT(HEX2BIN(MID(H2222,7,1),4),3)&amp;LEFT(HEX2BIN(MID(H2222,8,1),4),2)),Codes!$H$2:$I$33,2)</f>
        <v>Burn</v>
      </c>
      <c r="AE2222" s="1" t="str">
        <f t="shared" si="624"/>
        <v>1</v>
      </c>
      <c r="AF2222" s="1" t="str">
        <f t="shared" si="625"/>
        <v>1</v>
      </c>
      <c r="AH2222" s="6">
        <f t="shared" si="626"/>
        <v>72</v>
      </c>
    </row>
    <row r="2223" spans="1:34">
      <c r="A2223" s="3" t="s">
        <v>6973</v>
      </c>
      <c r="B2223" s="1" t="s">
        <v>61</v>
      </c>
      <c r="C2223" s="6" t="s">
        <v>6932</v>
      </c>
      <c r="D2223" s="9" t="s">
        <v>6974</v>
      </c>
      <c r="E2223" s="9" t="s">
        <v>6885</v>
      </c>
      <c r="F2223" s="9" t="s">
        <v>91</v>
      </c>
      <c r="G2223" s="9" t="s">
        <v>6975</v>
      </c>
      <c r="H2223" s="9" t="s">
        <v>6976</v>
      </c>
      <c r="J2223" s="6" t="str">
        <f t="shared" si="610"/>
        <v>001011</v>
      </c>
      <c r="K2223" s="1">
        <f t="shared" si="611"/>
        <v>0</v>
      </c>
      <c r="L2223" s="6" t="str">
        <f t="shared" si="612"/>
        <v>00000</v>
      </c>
      <c r="M2223" s="1">
        <f t="shared" si="613"/>
        <v>76</v>
      </c>
      <c r="N2223" s="6" t="str">
        <f t="shared" si="614"/>
        <v>00</v>
      </c>
      <c r="O2223" s="1">
        <f t="shared" si="615"/>
        <v>3</v>
      </c>
      <c r="P2223" s="1">
        <f>IF(HEX2DEC(LEFT(E2223,4))&gt;=32768,HEX2DEC(LEFT(E2223,4))-65536,HEX2DEC(LEFT(E2223,4)))/Codes!$N$2</f>
        <v>4</v>
      </c>
      <c r="Q2223" s="1">
        <f>IF(HEX2DEC(RIGHT(E2223,4))&gt;=32768,HEX2DEC(RIGHT(E2223,4))-65536,HEX2DEC(RIGHT(E2223,4)))/Codes!$N$2</f>
        <v>0.8</v>
      </c>
      <c r="R2223" s="1">
        <f>IF(HEX2DEC(LEFT(F2223,4))&gt;=32768,HEX2DEC(LEFT(F2223,4))-65536,HEX2DEC(LEFT(F2223,4)))/Codes!$N$2</f>
        <v>0</v>
      </c>
      <c r="S2223" s="1">
        <f>IF(HEX2DEC(RIGHT(F2223,4))&gt;=32768,HEX2DEC(RIGHT(F2223,4))-65536,HEX2DEC(RIGHT(F2223,4)))/Codes!$N$2</f>
        <v>0</v>
      </c>
      <c r="T2223" s="18">
        <f t="shared" si="616"/>
        <v>80</v>
      </c>
      <c r="U2223" s="1">
        <f t="shared" si="617"/>
        <v>40</v>
      </c>
      <c r="V2223" s="1">
        <f t="shared" si="618"/>
        <v>0</v>
      </c>
      <c r="W2223" s="1" t="str">
        <f t="shared" si="619"/>
        <v>100</v>
      </c>
      <c r="X2223" s="1">
        <f t="shared" si="620"/>
        <v>1</v>
      </c>
      <c r="Y2223" s="1">
        <f t="shared" si="621"/>
        <v>2</v>
      </c>
      <c r="Z2223" s="1" t="str">
        <f>VLOOKUP(BIN2DEC(MID(HEX2BIN(MID(H2223,3,2),8),2,5)),Codes!$E$1:$F$18,2)</f>
        <v>Slash</v>
      </c>
      <c r="AA2223" s="6" t="str">
        <f t="shared" si="622"/>
        <v>0</v>
      </c>
      <c r="AB2223" s="1">
        <f t="shared" si="623"/>
        <v>1</v>
      </c>
      <c r="AC2223" s="1" t="str">
        <f>VLOOKUP(BIN2DEC(RIGHT(HEX2BIN(MID(H2223,6,1),4),1)&amp;LEFT(HEX2BIN(MID(H2223,7,1),4),1)),Codes!$K$1:$L$5,2)</f>
        <v>M</v>
      </c>
      <c r="AD2223" s="1" t="str">
        <f>VLOOKUP(BIN2DEC(RIGHT(HEX2BIN(MID(H2223,7,1),4),3)&amp;LEFT(HEX2BIN(MID(H2223,8,1),4),2)),Codes!$H$2:$I$33,2)</f>
        <v>Slash</v>
      </c>
      <c r="AE2223" s="1" t="str">
        <f t="shared" si="624"/>
        <v>1</v>
      </c>
      <c r="AF2223" s="1" t="str">
        <f t="shared" si="625"/>
        <v>1</v>
      </c>
      <c r="AH2223" s="6">
        <f t="shared" si="626"/>
        <v>35</v>
      </c>
    </row>
    <row r="2224" spans="1:34">
      <c r="A2224" s="3" t="s">
        <v>6977</v>
      </c>
      <c r="B2224" s="1" t="s">
        <v>61</v>
      </c>
      <c r="C2224" s="6" t="s">
        <v>6932</v>
      </c>
      <c r="D2224" s="9" t="s">
        <v>6978</v>
      </c>
      <c r="E2224" s="9" t="s">
        <v>6890</v>
      </c>
      <c r="F2224" s="9" t="s">
        <v>91</v>
      </c>
      <c r="G2224" s="9" t="s">
        <v>6975</v>
      </c>
      <c r="H2224" s="9" t="s">
        <v>6976</v>
      </c>
      <c r="J2224" s="6" t="str">
        <f t="shared" si="610"/>
        <v>001011</v>
      </c>
      <c r="K2224" s="1">
        <f t="shared" si="611"/>
        <v>1</v>
      </c>
      <c r="L2224" s="6" t="str">
        <f t="shared" si="612"/>
        <v>00000</v>
      </c>
      <c r="M2224" s="1">
        <f t="shared" si="613"/>
        <v>76</v>
      </c>
      <c r="N2224" s="6" t="str">
        <f t="shared" si="614"/>
        <v>00</v>
      </c>
      <c r="O2224" s="1">
        <f t="shared" si="615"/>
        <v>3</v>
      </c>
      <c r="P2224" s="1">
        <f>IF(HEX2DEC(LEFT(E2224,4))&gt;=32768,HEX2DEC(LEFT(E2224,4))-65536,HEX2DEC(LEFT(E2224,4)))/Codes!$N$2</f>
        <v>3.2</v>
      </c>
      <c r="Q2224" s="1">
        <f>IF(HEX2DEC(RIGHT(E2224,4))&gt;=32768,HEX2DEC(RIGHT(E2224,4))-65536,HEX2DEC(RIGHT(E2224,4)))/Codes!$N$2</f>
        <v>6</v>
      </c>
      <c r="R2224" s="1">
        <f>IF(HEX2DEC(LEFT(F2224,4))&gt;=32768,HEX2DEC(LEFT(F2224,4))-65536,HEX2DEC(LEFT(F2224,4)))/Codes!$N$2</f>
        <v>0</v>
      </c>
      <c r="S2224" s="1">
        <f>IF(HEX2DEC(RIGHT(F2224,4))&gt;=32768,HEX2DEC(RIGHT(F2224,4))-65536,HEX2DEC(RIGHT(F2224,4)))/Codes!$N$2</f>
        <v>0</v>
      </c>
      <c r="T2224" s="18">
        <f t="shared" si="616"/>
        <v>80</v>
      </c>
      <c r="U2224" s="1">
        <f t="shared" si="617"/>
        <v>40</v>
      </c>
      <c r="V2224" s="1">
        <f t="shared" si="618"/>
        <v>0</v>
      </c>
      <c r="W2224" s="1" t="str">
        <f t="shared" si="619"/>
        <v>100</v>
      </c>
      <c r="X2224" s="1">
        <f t="shared" si="620"/>
        <v>1</v>
      </c>
      <c r="Y2224" s="1">
        <f t="shared" si="621"/>
        <v>2</v>
      </c>
      <c r="Z2224" s="1" t="str">
        <f>VLOOKUP(BIN2DEC(MID(HEX2BIN(MID(H2224,3,2),8),2,5)),Codes!$E$1:$F$18,2)</f>
        <v>Slash</v>
      </c>
      <c r="AA2224" s="6" t="str">
        <f t="shared" si="622"/>
        <v>0</v>
      </c>
      <c r="AB2224" s="1">
        <f t="shared" si="623"/>
        <v>1</v>
      </c>
      <c r="AC2224" s="1" t="str">
        <f>VLOOKUP(BIN2DEC(RIGHT(HEX2BIN(MID(H2224,6,1),4),1)&amp;LEFT(HEX2BIN(MID(H2224,7,1),4),1)),Codes!$K$1:$L$5,2)</f>
        <v>M</v>
      </c>
      <c r="AD2224" s="1" t="str">
        <f>VLOOKUP(BIN2DEC(RIGHT(HEX2BIN(MID(H2224,7,1),4),3)&amp;LEFT(HEX2BIN(MID(H2224,8,1),4),2)),Codes!$H$2:$I$33,2)</f>
        <v>Slash</v>
      </c>
      <c r="AE2224" s="1" t="str">
        <f t="shared" si="624"/>
        <v>1</v>
      </c>
      <c r="AF2224" s="1" t="str">
        <f t="shared" si="625"/>
        <v>1</v>
      </c>
      <c r="AH2224" s="6">
        <f t="shared" si="626"/>
        <v>35</v>
      </c>
    </row>
    <row r="2225" spans="1:34">
      <c r="A2225" s="3" t="s">
        <v>6979</v>
      </c>
      <c r="B2225" s="1" t="s">
        <v>61</v>
      </c>
      <c r="C2225" s="6" t="s">
        <v>6932</v>
      </c>
      <c r="D2225" s="9" t="s">
        <v>3740</v>
      </c>
      <c r="E2225" s="9" t="s">
        <v>307</v>
      </c>
      <c r="F2225" s="9" t="s">
        <v>91</v>
      </c>
      <c r="G2225" s="9" t="s">
        <v>6975</v>
      </c>
      <c r="H2225" s="9" t="s">
        <v>6980</v>
      </c>
      <c r="J2225" s="6" t="str">
        <f t="shared" si="610"/>
        <v>001011</v>
      </c>
      <c r="K2225" s="1">
        <f t="shared" si="611"/>
        <v>2</v>
      </c>
      <c r="L2225" s="6" t="str">
        <f t="shared" si="612"/>
        <v>00000</v>
      </c>
      <c r="M2225" s="1">
        <f t="shared" si="613"/>
        <v>71</v>
      </c>
      <c r="N2225" s="6" t="str">
        <f t="shared" si="614"/>
        <v>00</v>
      </c>
      <c r="O2225" s="1">
        <f t="shared" si="615"/>
        <v>3</v>
      </c>
      <c r="P2225" s="1">
        <f>IF(HEX2DEC(LEFT(E2225,4))&gt;=32768,HEX2DEC(LEFT(E2225,4))-65536,HEX2DEC(LEFT(E2225,4)))/Codes!$N$2</f>
        <v>3.2</v>
      </c>
      <c r="Q2225" s="1">
        <f>IF(HEX2DEC(RIGHT(E2225,4))&gt;=32768,HEX2DEC(RIGHT(E2225,4))-65536,HEX2DEC(RIGHT(E2225,4)))/Codes!$N$2</f>
        <v>0</v>
      </c>
      <c r="R2225" s="1">
        <f>IF(HEX2DEC(LEFT(F2225,4))&gt;=32768,HEX2DEC(LEFT(F2225,4))-65536,HEX2DEC(LEFT(F2225,4)))/Codes!$N$2</f>
        <v>0</v>
      </c>
      <c r="S2225" s="1">
        <f>IF(HEX2DEC(RIGHT(F2225,4))&gt;=32768,HEX2DEC(RIGHT(F2225,4))-65536,HEX2DEC(RIGHT(F2225,4)))/Codes!$N$2</f>
        <v>0</v>
      </c>
      <c r="T2225" s="18">
        <f t="shared" si="616"/>
        <v>80</v>
      </c>
      <c r="U2225" s="1">
        <f t="shared" si="617"/>
        <v>40</v>
      </c>
      <c r="V2225" s="1">
        <f t="shared" si="618"/>
        <v>0</v>
      </c>
      <c r="W2225" s="1" t="str">
        <f t="shared" si="619"/>
        <v>100</v>
      </c>
      <c r="X2225" s="1">
        <f t="shared" si="620"/>
        <v>1</v>
      </c>
      <c r="Y2225" s="1">
        <f t="shared" si="621"/>
        <v>2</v>
      </c>
      <c r="Z2225" s="1" t="str">
        <f>VLOOKUP(BIN2DEC(MID(HEX2BIN(MID(H2225,3,2),8),2,5)),Codes!$E$1:$F$18,2)</f>
        <v>Slash</v>
      </c>
      <c r="AA2225" s="6" t="str">
        <f t="shared" si="622"/>
        <v>0</v>
      </c>
      <c r="AB2225" s="1">
        <f t="shared" si="623"/>
        <v>0</v>
      </c>
      <c r="AC2225" s="1" t="str">
        <f>VLOOKUP(BIN2DEC(RIGHT(HEX2BIN(MID(H2225,6,1),4),1)&amp;LEFT(HEX2BIN(MID(H2225,7,1),4),1)),Codes!$K$1:$L$5,2)</f>
        <v>M</v>
      </c>
      <c r="AD2225" s="1" t="str">
        <f>VLOOKUP(BIN2DEC(RIGHT(HEX2BIN(MID(H2225,7,1),4),3)&amp;LEFT(HEX2BIN(MID(H2225,8,1),4),2)),Codes!$H$2:$I$33,2)</f>
        <v>Slash</v>
      </c>
      <c r="AE2225" s="1" t="str">
        <f t="shared" si="624"/>
        <v>1</v>
      </c>
      <c r="AF2225" s="1" t="str">
        <f t="shared" si="625"/>
        <v>1</v>
      </c>
      <c r="AH2225" s="6">
        <f t="shared" si="626"/>
        <v>35</v>
      </c>
    </row>
    <row r="2226" spans="1:34">
      <c r="A2226" s="3" t="s">
        <v>6981</v>
      </c>
      <c r="B2226" s="1" t="s">
        <v>61</v>
      </c>
      <c r="C2226" s="6" t="s">
        <v>6932</v>
      </c>
      <c r="D2226" s="9" t="s">
        <v>6982</v>
      </c>
      <c r="E2226" s="9" t="s">
        <v>265</v>
      </c>
      <c r="F2226" s="9" t="s">
        <v>91</v>
      </c>
      <c r="G2226" s="9" t="s">
        <v>6975</v>
      </c>
      <c r="H2226" s="9" t="s">
        <v>6980</v>
      </c>
      <c r="J2226" s="6" t="str">
        <f t="shared" si="610"/>
        <v>001011</v>
      </c>
      <c r="K2226" s="1">
        <f t="shared" si="611"/>
        <v>3</v>
      </c>
      <c r="L2226" s="6" t="str">
        <f t="shared" si="612"/>
        <v>00000</v>
      </c>
      <c r="M2226" s="1">
        <f t="shared" si="613"/>
        <v>25</v>
      </c>
      <c r="N2226" s="6" t="str">
        <f t="shared" si="614"/>
        <v>00</v>
      </c>
      <c r="O2226" s="1">
        <f t="shared" si="615"/>
        <v>3</v>
      </c>
      <c r="P2226" s="1">
        <f>IF(HEX2DEC(LEFT(E2226,4))&gt;=32768,HEX2DEC(LEFT(E2226,4))-65536,HEX2DEC(LEFT(E2226,4)))/Codes!$N$2</f>
        <v>2.4</v>
      </c>
      <c r="Q2226" s="1">
        <f>IF(HEX2DEC(RIGHT(E2226,4))&gt;=32768,HEX2DEC(RIGHT(E2226,4))-65536,HEX2DEC(RIGHT(E2226,4)))/Codes!$N$2</f>
        <v>0</v>
      </c>
      <c r="R2226" s="1">
        <f>IF(HEX2DEC(LEFT(F2226,4))&gt;=32768,HEX2DEC(LEFT(F2226,4))-65536,HEX2DEC(LEFT(F2226,4)))/Codes!$N$2</f>
        <v>0</v>
      </c>
      <c r="S2226" s="1">
        <f>IF(HEX2DEC(RIGHT(F2226,4))&gt;=32768,HEX2DEC(RIGHT(F2226,4))-65536,HEX2DEC(RIGHT(F2226,4)))/Codes!$N$2</f>
        <v>0</v>
      </c>
      <c r="T2226" s="18">
        <f t="shared" si="616"/>
        <v>80</v>
      </c>
      <c r="U2226" s="1">
        <f t="shared" si="617"/>
        <v>40</v>
      </c>
      <c r="V2226" s="1">
        <f t="shared" si="618"/>
        <v>0</v>
      </c>
      <c r="W2226" s="1" t="str">
        <f t="shared" si="619"/>
        <v>100</v>
      </c>
      <c r="X2226" s="1">
        <f t="shared" si="620"/>
        <v>1</v>
      </c>
      <c r="Y2226" s="1">
        <f t="shared" si="621"/>
        <v>2</v>
      </c>
      <c r="Z2226" s="1" t="str">
        <f>VLOOKUP(BIN2DEC(MID(HEX2BIN(MID(H2226,3,2),8),2,5)),Codes!$E$1:$F$18,2)</f>
        <v>Slash</v>
      </c>
      <c r="AA2226" s="6" t="str">
        <f t="shared" si="622"/>
        <v>0</v>
      </c>
      <c r="AB2226" s="1">
        <f t="shared" si="623"/>
        <v>0</v>
      </c>
      <c r="AC2226" s="1" t="str">
        <f>VLOOKUP(BIN2DEC(RIGHT(HEX2BIN(MID(H2226,6,1),4),1)&amp;LEFT(HEX2BIN(MID(H2226,7,1),4),1)),Codes!$K$1:$L$5,2)</f>
        <v>M</v>
      </c>
      <c r="AD2226" s="1" t="str">
        <f>VLOOKUP(BIN2DEC(RIGHT(HEX2BIN(MID(H2226,7,1),4),3)&amp;LEFT(HEX2BIN(MID(H2226,8,1),4),2)),Codes!$H$2:$I$33,2)</f>
        <v>Slash</v>
      </c>
      <c r="AE2226" s="1" t="str">
        <f t="shared" si="624"/>
        <v>1</v>
      </c>
      <c r="AF2226" s="1" t="str">
        <f t="shared" si="625"/>
        <v>1</v>
      </c>
      <c r="AH2226" s="6">
        <f t="shared" si="626"/>
        <v>35</v>
      </c>
    </row>
    <row r="2227" spans="1:34">
      <c r="A2227" s="3" t="s">
        <v>6983</v>
      </c>
      <c r="B2227" s="1" t="s">
        <v>61</v>
      </c>
      <c r="C2227" s="6" t="s">
        <v>6933</v>
      </c>
      <c r="D2227" s="9" t="s">
        <v>6900</v>
      </c>
      <c r="E2227" s="9" t="s">
        <v>6984</v>
      </c>
      <c r="F2227" s="9" t="s">
        <v>91</v>
      </c>
      <c r="G2227" s="9" t="s">
        <v>6985</v>
      </c>
      <c r="H2227" s="9" t="s">
        <v>6986</v>
      </c>
      <c r="J2227" s="6" t="str">
        <f t="shared" si="610"/>
        <v>001011</v>
      </c>
      <c r="K2227" s="1">
        <f t="shared" si="611"/>
        <v>0</v>
      </c>
      <c r="L2227" s="6" t="str">
        <f t="shared" si="612"/>
        <v>00000</v>
      </c>
      <c r="M2227" s="1">
        <f t="shared" si="613"/>
        <v>76</v>
      </c>
      <c r="N2227" s="6" t="str">
        <f t="shared" si="614"/>
        <v>00</v>
      </c>
      <c r="O2227" s="1">
        <f t="shared" si="615"/>
        <v>5</v>
      </c>
      <c r="P2227" s="1">
        <f>IF(HEX2DEC(LEFT(E2227,4))&gt;=32768,HEX2DEC(LEFT(E2227,4))-65536,HEX2DEC(LEFT(E2227,4)))/Codes!$N$2</f>
        <v>4.8</v>
      </c>
      <c r="Q2227" s="1">
        <f>IF(HEX2DEC(RIGHT(E2227,4))&gt;=32768,HEX2DEC(RIGHT(E2227,4))-65536,HEX2DEC(RIGHT(E2227,4)))/Codes!$N$2</f>
        <v>0.8</v>
      </c>
      <c r="R2227" s="1">
        <f>IF(HEX2DEC(LEFT(F2227,4))&gt;=32768,HEX2DEC(LEFT(F2227,4))-65536,HEX2DEC(LEFT(F2227,4)))/Codes!$N$2</f>
        <v>0</v>
      </c>
      <c r="S2227" s="1">
        <f>IF(HEX2DEC(RIGHT(F2227,4))&gt;=32768,HEX2DEC(RIGHT(F2227,4))-65536,HEX2DEC(RIGHT(F2227,4)))/Codes!$N$2</f>
        <v>0</v>
      </c>
      <c r="T2227" s="18">
        <f t="shared" si="616"/>
        <v>361</v>
      </c>
      <c r="U2227" s="1">
        <f t="shared" si="617"/>
        <v>130</v>
      </c>
      <c r="V2227" s="1">
        <f t="shared" si="618"/>
        <v>0</v>
      </c>
      <c r="W2227" s="1" t="str">
        <f t="shared" si="619"/>
        <v>100</v>
      </c>
      <c r="X2227" s="1">
        <f t="shared" si="620"/>
        <v>1</v>
      </c>
      <c r="Y2227" s="1">
        <f t="shared" si="621"/>
        <v>20</v>
      </c>
      <c r="Z2227" s="1" t="str">
        <f>VLOOKUP(BIN2DEC(MID(HEX2BIN(MID(H2227,3,2),8),2,5)),Codes!$E$1:$F$18,2)</f>
        <v>Slash</v>
      </c>
      <c r="AA2227" s="6" t="str">
        <f t="shared" si="622"/>
        <v>0</v>
      </c>
      <c r="AB2227" s="1">
        <f t="shared" si="623"/>
        <v>1</v>
      </c>
      <c r="AC2227" s="1" t="str">
        <f>VLOOKUP(BIN2DEC(RIGHT(HEX2BIN(MID(H2227,6,1),4),1)&amp;LEFT(HEX2BIN(MID(H2227,7,1),4),1)),Codes!$K$1:$L$5,2)</f>
        <v>L</v>
      </c>
      <c r="AD2227" s="1" t="str">
        <f>VLOOKUP(BIN2DEC(RIGHT(HEX2BIN(MID(H2227,7,1),4),3)&amp;LEFT(HEX2BIN(MID(H2227,8,1),4),2)),Codes!$H$2:$I$33,2)</f>
        <v>Burn</v>
      </c>
      <c r="AE2227" s="1" t="str">
        <f t="shared" si="624"/>
        <v>1</v>
      </c>
      <c r="AF2227" s="1" t="str">
        <f t="shared" si="625"/>
        <v>1</v>
      </c>
      <c r="AH2227" s="6">
        <f t="shared" si="626"/>
        <v>72</v>
      </c>
    </row>
    <row r="2228" spans="1:34">
      <c r="A2228" s="3" t="s">
        <v>6987</v>
      </c>
      <c r="B2228" s="1" t="s">
        <v>61</v>
      </c>
      <c r="C2228" s="6" t="s">
        <v>6933</v>
      </c>
      <c r="D2228" s="9" t="s">
        <v>6904</v>
      </c>
      <c r="E2228" s="9" t="s">
        <v>338</v>
      </c>
      <c r="F2228" s="9" t="s">
        <v>91</v>
      </c>
      <c r="G2228" s="9" t="s">
        <v>6985</v>
      </c>
      <c r="H2228" s="9" t="s">
        <v>6986</v>
      </c>
      <c r="J2228" s="6" t="str">
        <f t="shared" si="610"/>
        <v>001011</v>
      </c>
      <c r="K2228" s="1">
        <f t="shared" si="611"/>
        <v>1</v>
      </c>
      <c r="L2228" s="6" t="str">
        <f t="shared" si="612"/>
        <v>00000</v>
      </c>
      <c r="M2228" s="1">
        <f t="shared" si="613"/>
        <v>76</v>
      </c>
      <c r="N2228" s="6" t="str">
        <f t="shared" si="614"/>
        <v>00</v>
      </c>
      <c r="O2228" s="1">
        <f t="shared" si="615"/>
        <v>5</v>
      </c>
      <c r="P2228" s="1">
        <f>IF(HEX2DEC(LEFT(E2228,4))&gt;=32768,HEX2DEC(LEFT(E2228,4))-65536,HEX2DEC(LEFT(E2228,4)))/Codes!$N$2</f>
        <v>4</v>
      </c>
      <c r="Q2228" s="1">
        <f>IF(HEX2DEC(RIGHT(E2228,4))&gt;=32768,HEX2DEC(RIGHT(E2228,4))-65536,HEX2DEC(RIGHT(E2228,4)))/Codes!$N$2</f>
        <v>6</v>
      </c>
      <c r="R2228" s="1">
        <f>IF(HEX2DEC(LEFT(F2228,4))&gt;=32768,HEX2DEC(LEFT(F2228,4))-65536,HEX2DEC(LEFT(F2228,4)))/Codes!$N$2</f>
        <v>0</v>
      </c>
      <c r="S2228" s="1">
        <f>IF(HEX2DEC(RIGHT(F2228,4))&gt;=32768,HEX2DEC(RIGHT(F2228,4))-65536,HEX2DEC(RIGHT(F2228,4)))/Codes!$N$2</f>
        <v>0</v>
      </c>
      <c r="T2228" s="18">
        <f t="shared" si="616"/>
        <v>361</v>
      </c>
      <c r="U2228" s="1">
        <f t="shared" si="617"/>
        <v>130</v>
      </c>
      <c r="V2228" s="1">
        <f t="shared" si="618"/>
        <v>0</v>
      </c>
      <c r="W2228" s="1" t="str">
        <f t="shared" si="619"/>
        <v>100</v>
      </c>
      <c r="X2228" s="1">
        <f t="shared" si="620"/>
        <v>1</v>
      </c>
      <c r="Y2228" s="1">
        <f t="shared" si="621"/>
        <v>20</v>
      </c>
      <c r="Z2228" s="1" t="str">
        <f>VLOOKUP(BIN2DEC(MID(HEX2BIN(MID(H2228,3,2),8),2,5)),Codes!$E$1:$F$18,2)</f>
        <v>Slash</v>
      </c>
      <c r="AA2228" s="6" t="str">
        <f t="shared" si="622"/>
        <v>0</v>
      </c>
      <c r="AB2228" s="1">
        <f t="shared" si="623"/>
        <v>1</v>
      </c>
      <c r="AC2228" s="1" t="str">
        <f>VLOOKUP(BIN2DEC(RIGHT(HEX2BIN(MID(H2228,6,1),4),1)&amp;LEFT(HEX2BIN(MID(H2228,7,1),4),1)),Codes!$K$1:$L$5,2)</f>
        <v>L</v>
      </c>
      <c r="AD2228" s="1" t="str">
        <f>VLOOKUP(BIN2DEC(RIGHT(HEX2BIN(MID(H2228,7,1),4),3)&amp;LEFT(HEX2BIN(MID(H2228,8,1),4),2)),Codes!$H$2:$I$33,2)</f>
        <v>Burn</v>
      </c>
      <c r="AE2228" s="1" t="str">
        <f t="shared" si="624"/>
        <v>1</v>
      </c>
      <c r="AF2228" s="1" t="str">
        <f t="shared" si="625"/>
        <v>1</v>
      </c>
      <c r="AH2228" s="6">
        <f t="shared" si="626"/>
        <v>72</v>
      </c>
    </row>
    <row r="2229" spans="1:34">
      <c r="A2229" s="3" t="s">
        <v>6988</v>
      </c>
      <c r="B2229" s="1" t="s">
        <v>61</v>
      </c>
      <c r="C2229" s="6" t="s">
        <v>6933</v>
      </c>
      <c r="D2229" s="9" t="s">
        <v>6906</v>
      </c>
      <c r="E2229" s="9" t="s">
        <v>307</v>
      </c>
      <c r="F2229" s="9" t="s">
        <v>91</v>
      </c>
      <c r="G2229" s="9" t="s">
        <v>6985</v>
      </c>
      <c r="H2229" s="9" t="s">
        <v>6989</v>
      </c>
      <c r="J2229" s="6" t="str">
        <f t="shared" si="610"/>
        <v>001011</v>
      </c>
      <c r="K2229" s="1">
        <f t="shared" si="611"/>
        <v>2</v>
      </c>
      <c r="L2229" s="6" t="str">
        <f t="shared" si="612"/>
        <v>00000</v>
      </c>
      <c r="M2229" s="1">
        <f t="shared" si="613"/>
        <v>71</v>
      </c>
      <c r="N2229" s="6" t="str">
        <f t="shared" si="614"/>
        <v>00</v>
      </c>
      <c r="O2229" s="1">
        <f t="shared" si="615"/>
        <v>5</v>
      </c>
      <c r="P2229" s="1">
        <f>IF(HEX2DEC(LEFT(E2229,4))&gt;=32768,HEX2DEC(LEFT(E2229,4))-65536,HEX2DEC(LEFT(E2229,4)))/Codes!$N$2</f>
        <v>3.2</v>
      </c>
      <c r="Q2229" s="1">
        <f>IF(HEX2DEC(RIGHT(E2229,4))&gt;=32768,HEX2DEC(RIGHT(E2229,4))-65536,HEX2DEC(RIGHT(E2229,4)))/Codes!$N$2</f>
        <v>0</v>
      </c>
      <c r="R2229" s="1">
        <f>IF(HEX2DEC(LEFT(F2229,4))&gt;=32768,HEX2DEC(LEFT(F2229,4))-65536,HEX2DEC(LEFT(F2229,4)))/Codes!$N$2</f>
        <v>0</v>
      </c>
      <c r="S2229" s="1">
        <f>IF(HEX2DEC(RIGHT(F2229,4))&gt;=32768,HEX2DEC(RIGHT(F2229,4))-65536,HEX2DEC(RIGHT(F2229,4)))/Codes!$N$2</f>
        <v>0</v>
      </c>
      <c r="T2229" s="18">
        <f t="shared" si="616"/>
        <v>361</v>
      </c>
      <c r="U2229" s="1">
        <f t="shared" si="617"/>
        <v>130</v>
      </c>
      <c r="V2229" s="1">
        <f t="shared" si="618"/>
        <v>0</v>
      </c>
      <c r="W2229" s="1" t="str">
        <f t="shared" si="619"/>
        <v>100</v>
      </c>
      <c r="X2229" s="1">
        <f t="shared" si="620"/>
        <v>1</v>
      </c>
      <c r="Y2229" s="1">
        <f t="shared" si="621"/>
        <v>20</v>
      </c>
      <c r="Z2229" s="1" t="str">
        <f>VLOOKUP(BIN2DEC(MID(HEX2BIN(MID(H2229,3,2),8),2,5)),Codes!$E$1:$F$18,2)</f>
        <v>Slash</v>
      </c>
      <c r="AA2229" s="6" t="str">
        <f t="shared" si="622"/>
        <v>0</v>
      </c>
      <c r="AB2229" s="1">
        <f t="shared" si="623"/>
        <v>0</v>
      </c>
      <c r="AC2229" s="1" t="str">
        <f>VLOOKUP(BIN2DEC(RIGHT(HEX2BIN(MID(H2229,6,1),4),1)&amp;LEFT(HEX2BIN(MID(H2229,7,1),4),1)),Codes!$K$1:$L$5,2)</f>
        <v>L</v>
      </c>
      <c r="AD2229" s="1" t="str">
        <f>VLOOKUP(BIN2DEC(RIGHT(HEX2BIN(MID(H2229,7,1),4),3)&amp;LEFT(HEX2BIN(MID(H2229,8,1),4),2)),Codes!$H$2:$I$33,2)</f>
        <v>Burn</v>
      </c>
      <c r="AE2229" s="1" t="str">
        <f t="shared" si="624"/>
        <v>1</v>
      </c>
      <c r="AF2229" s="1" t="str">
        <f t="shared" si="625"/>
        <v>1</v>
      </c>
      <c r="AH2229" s="6">
        <f t="shared" si="626"/>
        <v>72</v>
      </c>
    </row>
    <row r="2230" spans="1:34">
      <c r="A2230" s="3" t="s">
        <v>6990</v>
      </c>
      <c r="B2230" s="1" t="s">
        <v>61</v>
      </c>
      <c r="C2230" s="6" t="s">
        <v>6933</v>
      </c>
      <c r="D2230" s="9" t="s">
        <v>6686</v>
      </c>
      <c r="E2230" s="9" t="s">
        <v>265</v>
      </c>
      <c r="F2230" s="9" t="s">
        <v>91</v>
      </c>
      <c r="G2230" s="9" t="s">
        <v>6985</v>
      </c>
      <c r="H2230" s="9" t="s">
        <v>6989</v>
      </c>
      <c r="J2230" s="6" t="str">
        <f t="shared" si="610"/>
        <v>001011</v>
      </c>
      <c r="K2230" s="1">
        <f t="shared" si="611"/>
        <v>3</v>
      </c>
      <c r="L2230" s="6" t="str">
        <f t="shared" si="612"/>
        <v>00000</v>
      </c>
      <c r="M2230" s="1">
        <f t="shared" si="613"/>
        <v>25</v>
      </c>
      <c r="N2230" s="6" t="str">
        <f t="shared" si="614"/>
        <v>00</v>
      </c>
      <c r="O2230" s="1">
        <f t="shared" si="615"/>
        <v>5</v>
      </c>
      <c r="P2230" s="1">
        <f>IF(HEX2DEC(LEFT(E2230,4))&gt;=32768,HEX2DEC(LEFT(E2230,4))-65536,HEX2DEC(LEFT(E2230,4)))/Codes!$N$2</f>
        <v>2.4</v>
      </c>
      <c r="Q2230" s="1">
        <f>IF(HEX2DEC(RIGHT(E2230,4))&gt;=32768,HEX2DEC(RIGHT(E2230,4))-65536,HEX2DEC(RIGHT(E2230,4)))/Codes!$N$2</f>
        <v>0</v>
      </c>
      <c r="R2230" s="1">
        <f>IF(HEX2DEC(LEFT(F2230,4))&gt;=32768,HEX2DEC(LEFT(F2230,4))-65536,HEX2DEC(LEFT(F2230,4)))/Codes!$N$2</f>
        <v>0</v>
      </c>
      <c r="S2230" s="1">
        <f>IF(HEX2DEC(RIGHT(F2230,4))&gt;=32768,HEX2DEC(RIGHT(F2230,4))-65536,HEX2DEC(RIGHT(F2230,4)))/Codes!$N$2</f>
        <v>0</v>
      </c>
      <c r="T2230" s="18">
        <f t="shared" si="616"/>
        <v>361</v>
      </c>
      <c r="U2230" s="1">
        <f t="shared" si="617"/>
        <v>130</v>
      </c>
      <c r="V2230" s="1">
        <f t="shared" si="618"/>
        <v>0</v>
      </c>
      <c r="W2230" s="1" t="str">
        <f t="shared" si="619"/>
        <v>100</v>
      </c>
      <c r="X2230" s="1">
        <f t="shared" si="620"/>
        <v>1</v>
      </c>
      <c r="Y2230" s="1">
        <f t="shared" si="621"/>
        <v>20</v>
      </c>
      <c r="Z2230" s="1" t="str">
        <f>VLOOKUP(BIN2DEC(MID(HEX2BIN(MID(H2230,3,2),8),2,5)),Codes!$E$1:$F$18,2)</f>
        <v>Slash</v>
      </c>
      <c r="AA2230" s="6" t="str">
        <f t="shared" si="622"/>
        <v>0</v>
      </c>
      <c r="AB2230" s="1">
        <f t="shared" si="623"/>
        <v>0</v>
      </c>
      <c r="AC2230" s="1" t="str">
        <f>VLOOKUP(BIN2DEC(RIGHT(HEX2BIN(MID(H2230,6,1),4),1)&amp;LEFT(HEX2BIN(MID(H2230,7,1),4),1)),Codes!$K$1:$L$5,2)</f>
        <v>L</v>
      </c>
      <c r="AD2230" s="1" t="str">
        <f>VLOOKUP(BIN2DEC(RIGHT(HEX2BIN(MID(H2230,7,1),4),3)&amp;LEFT(HEX2BIN(MID(H2230,8,1),4),2)),Codes!$H$2:$I$33,2)</f>
        <v>Burn</v>
      </c>
      <c r="AE2230" s="1" t="str">
        <f t="shared" si="624"/>
        <v>1</v>
      </c>
      <c r="AF2230" s="1" t="str">
        <f t="shared" si="625"/>
        <v>1</v>
      </c>
      <c r="AH2230" s="6">
        <f t="shared" si="626"/>
        <v>72</v>
      </c>
    </row>
    <row r="2231" spans="1:34">
      <c r="A2231" s="3" t="s">
        <v>6991</v>
      </c>
      <c r="B2231" s="1" t="s">
        <v>61</v>
      </c>
      <c r="C2231" s="6" t="s">
        <v>7012</v>
      </c>
      <c r="D2231" s="9" t="s">
        <v>6992</v>
      </c>
      <c r="E2231" s="9" t="s">
        <v>1633</v>
      </c>
      <c r="F2231" s="9" t="s">
        <v>91</v>
      </c>
      <c r="G2231" s="9" t="s">
        <v>6993</v>
      </c>
      <c r="H2231" s="9" t="s">
        <v>643</v>
      </c>
      <c r="J2231" s="6" t="str">
        <f t="shared" si="610"/>
        <v>001011</v>
      </c>
      <c r="K2231" s="1">
        <f t="shared" si="611"/>
        <v>0</v>
      </c>
      <c r="L2231" s="6" t="str">
        <f t="shared" si="612"/>
        <v>00000</v>
      </c>
      <c r="M2231" s="1">
        <f t="shared" si="613"/>
        <v>76</v>
      </c>
      <c r="N2231" s="6" t="str">
        <f t="shared" si="614"/>
        <v>00</v>
      </c>
      <c r="O2231" s="1">
        <f t="shared" si="615"/>
        <v>13</v>
      </c>
      <c r="P2231" s="1">
        <f>IF(HEX2DEC(LEFT(E2231,4))&gt;=32768,HEX2DEC(LEFT(E2231,4))-65536,HEX2DEC(LEFT(E2231,4)))/Codes!$N$2</f>
        <v>4</v>
      </c>
      <c r="Q2231" s="1">
        <f>IF(HEX2DEC(RIGHT(E2231,4))&gt;=32768,HEX2DEC(RIGHT(E2231,4))-65536,HEX2DEC(RIGHT(E2231,4)))/Codes!$N$2</f>
        <v>3.6</v>
      </c>
      <c r="R2231" s="1">
        <f>IF(HEX2DEC(LEFT(F2231,4))&gt;=32768,HEX2DEC(LEFT(F2231,4))-65536,HEX2DEC(LEFT(F2231,4)))/Codes!$N$2</f>
        <v>0</v>
      </c>
      <c r="S2231" s="1">
        <f>IF(HEX2DEC(RIGHT(F2231,4))&gt;=32768,HEX2DEC(RIGHT(F2231,4))-65536,HEX2DEC(RIGHT(F2231,4)))/Codes!$N$2</f>
        <v>0</v>
      </c>
      <c r="T2231" s="18">
        <f t="shared" si="616"/>
        <v>361</v>
      </c>
      <c r="U2231" s="1">
        <f t="shared" si="617"/>
        <v>70</v>
      </c>
      <c r="V2231" s="1">
        <f t="shared" si="618"/>
        <v>0</v>
      </c>
      <c r="W2231" s="1" t="str">
        <f t="shared" si="619"/>
        <v>100</v>
      </c>
      <c r="X2231" s="1">
        <f t="shared" si="620"/>
        <v>1</v>
      </c>
      <c r="Y2231" s="1">
        <f t="shared" si="621"/>
        <v>80</v>
      </c>
      <c r="Z2231" s="1" t="str">
        <f>VLOOKUP(BIN2DEC(MID(HEX2BIN(MID(H2231,3,2),8),2,5)),Codes!$E$1:$F$18,2)</f>
        <v>Slash</v>
      </c>
      <c r="AA2231" s="6" t="str">
        <f t="shared" si="622"/>
        <v>0</v>
      </c>
      <c r="AB2231" s="1">
        <f t="shared" si="623"/>
        <v>0</v>
      </c>
      <c r="AC2231" s="1" t="str">
        <f>VLOOKUP(BIN2DEC(RIGHT(HEX2BIN(MID(H2231,6,1),4),1)&amp;LEFT(HEX2BIN(MID(H2231,7,1),4),1)),Codes!$K$1:$L$5,2)</f>
        <v>L</v>
      </c>
      <c r="AD2231" s="1" t="str">
        <f>VLOOKUP(BIN2DEC(RIGHT(HEX2BIN(MID(H2231,7,1),4),3)&amp;LEFT(HEX2BIN(MID(H2231,8,1),4),2)),Codes!$H$2:$I$33,2)</f>
        <v>Slash</v>
      </c>
      <c r="AE2231" s="1" t="str">
        <f t="shared" si="624"/>
        <v>1</v>
      </c>
      <c r="AF2231" s="1" t="str">
        <f t="shared" si="625"/>
        <v>1</v>
      </c>
      <c r="AH2231" s="6">
        <f t="shared" si="626"/>
        <v>67</v>
      </c>
    </row>
    <row r="2232" spans="1:34">
      <c r="A2232" s="3" t="s">
        <v>6994</v>
      </c>
      <c r="B2232" s="1" t="s">
        <v>61</v>
      </c>
      <c r="C2232" s="6" t="s">
        <v>7012</v>
      </c>
      <c r="D2232" s="9" t="s">
        <v>6942</v>
      </c>
      <c r="E2232" s="9" t="s">
        <v>207</v>
      </c>
      <c r="F2232" s="9" t="s">
        <v>91</v>
      </c>
      <c r="G2232" s="9" t="s">
        <v>6995</v>
      </c>
      <c r="H2232" s="9" t="s">
        <v>982</v>
      </c>
      <c r="J2232" s="6" t="str">
        <f t="shared" si="610"/>
        <v>001011</v>
      </c>
      <c r="K2232" s="1">
        <f t="shared" si="611"/>
        <v>1</v>
      </c>
      <c r="L2232" s="6" t="str">
        <f t="shared" si="612"/>
        <v>00000</v>
      </c>
      <c r="M2232" s="1">
        <f t="shared" si="613"/>
        <v>76</v>
      </c>
      <c r="N2232" s="6" t="str">
        <f t="shared" si="614"/>
        <v>00</v>
      </c>
      <c r="O2232" s="1">
        <f t="shared" si="615"/>
        <v>10</v>
      </c>
      <c r="P2232" s="1">
        <f>IF(HEX2DEC(LEFT(E2232,4))&gt;=32768,HEX2DEC(LEFT(E2232,4))-65536,HEX2DEC(LEFT(E2232,4)))/Codes!$N$2</f>
        <v>4</v>
      </c>
      <c r="Q2232" s="1">
        <f>IF(HEX2DEC(RIGHT(E2232,4))&gt;=32768,HEX2DEC(RIGHT(E2232,4))-65536,HEX2DEC(RIGHT(E2232,4)))/Codes!$N$2</f>
        <v>0</v>
      </c>
      <c r="R2232" s="1">
        <f>IF(HEX2DEC(LEFT(F2232,4))&gt;=32768,HEX2DEC(LEFT(F2232,4))-65536,HEX2DEC(LEFT(F2232,4)))/Codes!$N$2</f>
        <v>0</v>
      </c>
      <c r="S2232" s="1">
        <f>IF(HEX2DEC(RIGHT(F2232,4))&gt;=32768,HEX2DEC(RIGHT(F2232,4))-65536,HEX2DEC(RIGHT(F2232,4)))/Codes!$N$2</f>
        <v>0</v>
      </c>
      <c r="T2232" s="18">
        <f t="shared" si="616"/>
        <v>74</v>
      </c>
      <c r="U2232" s="1">
        <f t="shared" si="617"/>
        <v>70</v>
      </c>
      <c r="V2232" s="1">
        <f t="shared" si="618"/>
        <v>0</v>
      </c>
      <c r="W2232" s="1" t="str">
        <f t="shared" si="619"/>
        <v>100</v>
      </c>
      <c r="X2232" s="1">
        <f t="shared" si="620"/>
        <v>1</v>
      </c>
      <c r="Y2232" s="1">
        <f t="shared" si="621"/>
        <v>60</v>
      </c>
      <c r="Z2232" s="1" t="str">
        <f>VLOOKUP(BIN2DEC(MID(HEX2BIN(MID(H2232,3,2),8),2,5)),Codes!$E$1:$F$18,2)</f>
        <v>Slash</v>
      </c>
      <c r="AA2232" s="6" t="str">
        <f t="shared" si="622"/>
        <v>0</v>
      </c>
      <c r="AB2232" s="1">
        <f t="shared" si="623"/>
        <v>0</v>
      </c>
      <c r="AC2232" s="1" t="str">
        <f>VLOOKUP(BIN2DEC(RIGHT(HEX2BIN(MID(H2232,6,1),4),1)&amp;LEFT(HEX2BIN(MID(H2232,7,1),4),1)),Codes!$K$1:$L$5,2)</f>
        <v>L</v>
      </c>
      <c r="AD2232" s="1" t="str">
        <f>VLOOKUP(BIN2DEC(RIGHT(HEX2BIN(MID(H2232,7,1),4),3)&amp;LEFT(HEX2BIN(MID(H2232,8,1),4),2)),Codes!$H$2:$I$33,2)</f>
        <v>Slash</v>
      </c>
      <c r="AE2232" s="1" t="str">
        <f t="shared" si="624"/>
        <v>1</v>
      </c>
      <c r="AF2232" s="1" t="str">
        <f t="shared" si="625"/>
        <v>1</v>
      </c>
      <c r="AH2232" s="6">
        <f t="shared" si="626"/>
        <v>67</v>
      </c>
    </row>
    <row r="2233" spans="1:34">
      <c r="A2233" s="3" t="s">
        <v>6996</v>
      </c>
      <c r="B2233" s="1" t="s">
        <v>61</v>
      </c>
      <c r="C2233" s="6" t="s">
        <v>7012</v>
      </c>
      <c r="D2233" s="9" t="s">
        <v>1638</v>
      </c>
      <c r="E2233" s="9" t="s">
        <v>207</v>
      </c>
      <c r="F2233" s="9" t="s">
        <v>91</v>
      </c>
      <c r="G2233" s="9" t="s">
        <v>6995</v>
      </c>
      <c r="H2233" s="9" t="s">
        <v>982</v>
      </c>
      <c r="J2233" s="6" t="str">
        <f t="shared" si="610"/>
        <v>001011</v>
      </c>
      <c r="K2233" s="1">
        <f t="shared" si="611"/>
        <v>2</v>
      </c>
      <c r="L2233" s="6" t="str">
        <f t="shared" si="612"/>
        <v>00000</v>
      </c>
      <c r="M2233" s="1">
        <f t="shared" si="613"/>
        <v>4</v>
      </c>
      <c r="N2233" s="6" t="str">
        <f t="shared" si="614"/>
        <v>00</v>
      </c>
      <c r="O2233" s="1">
        <f t="shared" si="615"/>
        <v>10</v>
      </c>
      <c r="P2233" s="1">
        <f>IF(HEX2DEC(LEFT(E2233,4))&gt;=32768,HEX2DEC(LEFT(E2233,4))-65536,HEX2DEC(LEFT(E2233,4)))/Codes!$N$2</f>
        <v>4</v>
      </c>
      <c r="Q2233" s="1">
        <f>IF(HEX2DEC(RIGHT(E2233,4))&gt;=32768,HEX2DEC(RIGHT(E2233,4))-65536,HEX2DEC(RIGHT(E2233,4)))/Codes!$N$2</f>
        <v>0</v>
      </c>
      <c r="R2233" s="1">
        <f>IF(HEX2DEC(LEFT(F2233,4))&gt;=32768,HEX2DEC(LEFT(F2233,4))-65536,HEX2DEC(LEFT(F2233,4)))/Codes!$N$2</f>
        <v>0</v>
      </c>
      <c r="S2233" s="1">
        <f>IF(HEX2DEC(RIGHT(F2233,4))&gt;=32768,HEX2DEC(RIGHT(F2233,4))-65536,HEX2DEC(RIGHT(F2233,4)))/Codes!$N$2</f>
        <v>0</v>
      </c>
      <c r="T2233" s="18">
        <f t="shared" si="616"/>
        <v>74</v>
      </c>
      <c r="U2233" s="1">
        <f t="shared" si="617"/>
        <v>70</v>
      </c>
      <c r="V2233" s="1">
        <f t="shared" si="618"/>
        <v>0</v>
      </c>
      <c r="W2233" s="1" t="str">
        <f t="shared" si="619"/>
        <v>100</v>
      </c>
      <c r="X2233" s="1">
        <f t="shared" si="620"/>
        <v>1</v>
      </c>
      <c r="Y2233" s="1">
        <f t="shared" si="621"/>
        <v>60</v>
      </c>
      <c r="Z2233" s="1" t="str">
        <f>VLOOKUP(BIN2DEC(MID(HEX2BIN(MID(H2233,3,2),8),2,5)),Codes!$E$1:$F$18,2)</f>
        <v>Slash</v>
      </c>
      <c r="AA2233" s="6" t="str">
        <f t="shared" si="622"/>
        <v>0</v>
      </c>
      <c r="AB2233" s="1">
        <f t="shared" si="623"/>
        <v>0</v>
      </c>
      <c r="AC2233" s="1" t="str">
        <f>VLOOKUP(BIN2DEC(RIGHT(HEX2BIN(MID(H2233,6,1),4),1)&amp;LEFT(HEX2BIN(MID(H2233,7,1),4),1)),Codes!$K$1:$L$5,2)</f>
        <v>L</v>
      </c>
      <c r="AD2233" s="1" t="str">
        <f>VLOOKUP(BIN2DEC(RIGHT(HEX2BIN(MID(H2233,7,1),4),3)&amp;LEFT(HEX2BIN(MID(H2233,8,1),4),2)),Codes!$H$2:$I$33,2)</f>
        <v>Slash</v>
      </c>
      <c r="AE2233" s="1" t="str">
        <f t="shared" si="624"/>
        <v>1</v>
      </c>
      <c r="AF2233" s="1" t="str">
        <f t="shared" si="625"/>
        <v>1</v>
      </c>
      <c r="AH2233" s="6">
        <f t="shared" si="626"/>
        <v>67</v>
      </c>
    </row>
    <row r="2234" spans="1:34">
      <c r="A2234" s="3" t="s">
        <v>6997</v>
      </c>
      <c r="B2234" s="1" t="s">
        <v>61</v>
      </c>
      <c r="C2234" s="6" t="s">
        <v>7013</v>
      </c>
      <c r="D2234" s="9" t="s">
        <v>6859</v>
      </c>
      <c r="E2234" s="9" t="s">
        <v>1633</v>
      </c>
      <c r="F2234" s="9" t="s">
        <v>91</v>
      </c>
      <c r="G2234" s="9" t="s">
        <v>6998</v>
      </c>
      <c r="H2234" s="9" t="s">
        <v>6999</v>
      </c>
      <c r="J2234" s="6" t="str">
        <f t="shared" si="610"/>
        <v>001011</v>
      </c>
      <c r="K2234" s="1">
        <f t="shared" si="611"/>
        <v>0</v>
      </c>
      <c r="L2234" s="6" t="str">
        <f t="shared" si="612"/>
        <v>00000</v>
      </c>
      <c r="M2234" s="1">
        <f t="shared" si="613"/>
        <v>76</v>
      </c>
      <c r="N2234" s="6" t="str">
        <f t="shared" si="614"/>
        <v>00</v>
      </c>
      <c r="O2234" s="1">
        <f t="shared" si="615"/>
        <v>7</v>
      </c>
      <c r="P2234" s="1">
        <f>IF(HEX2DEC(LEFT(E2234,4))&gt;=32768,HEX2DEC(LEFT(E2234,4))-65536,HEX2DEC(LEFT(E2234,4)))/Codes!$N$2</f>
        <v>4</v>
      </c>
      <c r="Q2234" s="1">
        <f>IF(HEX2DEC(RIGHT(E2234,4))&gt;=32768,HEX2DEC(RIGHT(E2234,4))-65536,HEX2DEC(RIGHT(E2234,4)))/Codes!$N$2</f>
        <v>3.6</v>
      </c>
      <c r="R2234" s="1">
        <f>IF(HEX2DEC(LEFT(F2234,4))&gt;=32768,HEX2DEC(LEFT(F2234,4))-65536,HEX2DEC(LEFT(F2234,4)))/Codes!$N$2</f>
        <v>0</v>
      </c>
      <c r="S2234" s="1">
        <f>IF(HEX2DEC(RIGHT(F2234,4))&gt;=32768,HEX2DEC(RIGHT(F2234,4))-65536,HEX2DEC(RIGHT(F2234,4)))/Codes!$N$2</f>
        <v>0</v>
      </c>
      <c r="T2234" s="18">
        <f t="shared" si="616"/>
        <v>361</v>
      </c>
      <c r="U2234" s="1">
        <f t="shared" si="617"/>
        <v>90</v>
      </c>
      <c r="V2234" s="1">
        <f t="shared" si="618"/>
        <v>0</v>
      </c>
      <c r="W2234" s="1" t="str">
        <f t="shared" si="619"/>
        <v>100</v>
      </c>
      <c r="X2234" s="1">
        <f t="shared" si="620"/>
        <v>1</v>
      </c>
      <c r="Y2234" s="1">
        <f t="shared" si="621"/>
        <v>20</v>
      </c>
      <c r="Z2234" s="1" t="str">
        <f>VLOOKUP(BIN2DEC(MID(HEX2BIN(MID(H2234,3,2),8),2,5)),Codes!$E$1:$F$18,2)</f>
        <v>Slash</v>
      </c>
      <c r="AA2234" s="6" t="str">
        <f t="shared" si="622"/>
        <v>0</v>
      </c>
      <c r="AB2234" s="1">
        <f t="shared" si="623"/>
        <v>0</v>
      </c>
      <c r="AC2234" s="1" t="str">
        <f>VLOOKUP(BIN2DEC(RIGHT(HEX2BIN(MID(H2234,6,1),4),1)&amp;LEFT(HEX2BIN(MID(H2234,7,1),4),1)),Codes!$K$1:$L$5,2)</f>
        <v>M</v>
      </c>
      <c r="AD2234" s="1" t="str">
        <f>VLOOKUP(BIN2DEC(RIGHT(HEX2BIN(MID(H2234,7,1),4),3)&amp;LEFT(HEX2BIN(MID(H2234,8,1),4),2)),Codes!$H$2:$I$33,2)</f>
        <v>Slash</v>
      </c>
      <c r="AE2234" s="1" t="str">
        <f t="shared" si="624"/>
        <v>1</v>
      </c>
      <c r="AF2234" s="1" t="str">
        <f t="shared" si="625"/>
        <v>1</v>
      </c>
      <c r="AH2234" s="6">
        <f t="shared" si="626"/>
        <v>35</v>
      </c>
    </row>
    <row r="2235" spans="1:34">
      <c r="A2235" s="3" t="s">
        <v>7000</v>
      </c>
      <c r="B2235" s="1" t="s">
        <v>61</v>
      </c>
      <c r="C2235" s="6" t="s">
        <v>7013</v>
      </c>
      <c r="D2235" s="9" t="s">
        <v>7001</v>
      </c>
      <c r="E2235" s="9" t="s">
        <v>207</v>
      </c>
      <c r="F2235" s="9" t="s">
        <v>91</v>
      </c>
      <c r="G2235" s="9" t="s">
        <v>7002</v>
      </c>
      <c r="H2235" s="9" t="s">
        <v>6999</v>
      </c>
      <c r="J2235" s="6" t="str">
        <f t="shared" si="610"/>
        <v>001011</v>
      </c>
      <c r="K2235" s="1">
        <f t="shared" si="611"/>
        <v>1</v>
      </c>
      <c r="L2235" s="6" t="str">
        <f t="shared" si="612"/>
        <v>00000</v>
      </c>
      <c r="M2235" s="1">
        <f t="shared" si="613"/>
        <v>76</v>
      </c>
      <c r="N2235" s="6" t="str">
        <f t="shared" si="614"/>
        <v>00</v>
      </c>
      <c r="O2235" s="1">
        <f t="shared" si="615"/>
        <v>7</v>
      </c>
      <c r="P2235" s="1">
        <f>IF(HEX2DEC(LEFT(E2235,4))&gt;=32768,HEX2DEC(LEFT(E2235,4))-65536,HEX2DEC(LEFT(E2235,4)))/Codes!$N$2</f>
        <v>4</v>
      </c>
      <c r="Q2235" s="1">
        <f>IF(HEX2DEC(RIGHT(E2235,4))&gt;=32768,HEX2DEC(RIGHT(E2235,4))-65536,HEX2DEC(RIGHT(E2235,4)))/Codes!$N$2</f>
        <v>0</v>
      </c>
      <c r="R2235" s="1">
        <f>IF(HEX2DEC(LEFT(F2235,4))&gt;=32768,HEX2DEC(LEFT(F2235,4))-65536,HEX2DEC(LEFT(F2235,4)))/Codes!$N$2</f>
        <v>0</v>
      </c>
      <c r="S2235" s="1">
        <f>IF(HEX2DEC(RIGHT(F2235,4))&gt;=32768,HEX2DEC(RIGHT(F2235,4))-65536,HEX2DEC(RIGHT(F2235,4)))/Codes!$N$2</f>
        <v>0</v>
      </c>
      <c r="T2235" s="18">
        <f t="shared" si="616"/>
        <v>74</v>
      </c>
      <c r="U2235" s="1">
        <f t="shared" si="617"/>
        <v>90</v>
      </c>
      <c r="V2235" s="1">
        <f t="shared" si="618"/>
        <v>0</v>
      </c>
      <c r="W2235" s="1" t="str">
        <f t="shared" si="619"/>
        <v>100</v>
      </c>
      <c r="X2235" s="1">
        <f t="shared" si="620"/>
        <v>1</v>
      </c>
      <c r="Y2235" s="1">
        <f t="shared" si="621"/>
        <v>20</v>
      </c>
      <c r="Z2235" s="1" t="str">
        <f>VLOOKUP(BIN2DEC(MID(HEX2BIN(MID(H2235,3,2),8),2,5)),Codes!$E$1:$F$18,2)</f>
        <v>Slash</v>
      </c>
      <c r="AA2235" s="6" t="str">
        <f t="shared" si="622"/>
        <v>0</v>
      </c>
      <c r="AB2235" s="1">
        <f t="shared" si="623"/>
        <v>0</v>
      </c>
      <c r="AC2235" s="1" t="str">
        <f>VLOOKUP(BIN2DEC(RIGHT(HEX2BIN(MID(H2235,6,1),4),1)&amp;LEFT(HEX2BIN(MID(H2235,7,1),4),1)),Codes!$K$1:$L$5,2)</f>
        <v>M</v>
      </c>
      <c r="AD2235" s="1" t="str">
        <f>VLOOKUP(BIN2DEC(RIGHT(HEX2BIN(MID(H2235,7,1),4),3)&amp;LEFT(HEX2BIN(MID(H2235,8,1),4),2)),Codes!$H$2:$I$33,2)</f>
        <v>Slash</v>
      </c>
      <c r="AE2235" s="1" t="str">
        <f t="shared" si="624"/>
        <v>1</v>
      </c>
      <c r="AF2235" s="1" t="str">
        <f t="shared" si="625"/>
        <v>1</v>
      </c>
      <c r="AH2235" s="6">
        <f t="shared" si="626"/>
        <v>35</v>
      </c>
    </row>
    <row r="2236" spans="1:34">
      <c r="A2236" s="3" t="s">
        <v>7003</v>
      </c>
      <c r="B2236" s="1" t="s">
        <v>61</v>
      </c>
      <c r="C2236" s="6" t="s">
        <v>7013</v>
      </c>
      <c r="D2236" s="9" t="s">
        <v>194</v>
      </c>
      <c r="E2236" s="9" t="s">
        <v>307</v>
      </c>
      <c r="F2236" s="9" t="s">
        <v>433</v>
      </c>
      <c r="G2236" s="9" t="s">
        <v>7002</v>
      </c>
      <c r="H2236" s="9" t="s">
        <v>152</v>
      </c>
      <c r="J2236" s="6" t="str">
        <f t="shared" si="610"/>
        <v>001011</v>
      </c>
      <c r="K2236" s="1">
        <f t="shared" si="611"/>
        <v>2</v>
      </c>
      <c r="L2236" s="6" t="str">
        <f t="shared" si="612"/>
        <v>00000</v>
      </c>
      <c r="M2236" s="1">
        <f t="shared" si="613"/>
        <v>4</v>
      </c>
      <c r="N2236" s="6" t="str">
        <f t="shared" si="614"/>
        <v>00</v>
      </c>
      <c r="O2236" s="1">
        <f t="shared" si="615"/>
        <v>6</v>
      </c>
      <c r="P2236" s="1">
        <f>IF(HEX2DEC(LEFT(E2236,4))&gt;=32768,HEX2DEC(LEFT(E2236,4))-65536,HEX2DEC(LEFT(E2236,4)))/Codes!$N$2</f>
        <v>3.2</v>
      </c>
      <c r="Q2236" s="1">
        <f>IF(HEX2DEC(RIGHT(E2236,4))&gt;=32768,HEX2DEC(RIGHT(E2236,4))-65536,HEX2DEC(RIGHT(E2236,4)))/Codes!$N$2</f>
        <v>0</v>
      </c>
      <c r="R2236" s="1">
        <f>IF(HEX2DEC(LEFT(F2236,4))&gt;=32768,HEX2DEC(LEFT(F2236,4))-65536,HEX2DEC(LEFT(F2236,4)))/Codes!$N$2</f>
        <v>1.6</v>
      </c>
      <c r="S2236" s="1">
        <f>IF(HEX2DEC(RIGHT(F2236,4))&gt;=32768,HEX2DEC(RIGHT(F2236,4))-65536,HEX2DEC(RIGHT(F2236,4)))/Codes!$N$2</f>
        <v>0</v>
      </c>
      <c r="T2236" s="18">
        <f t="shared" si="616"/>
        <v>74</v>
      </c>
      <c r="U2236" s="1">
        <f t="shared" si="617"/>
        <v>90</v>
      </c>
      <c r="V2236" s="1">
        <f t="shared" si="618"/>
        <v>0</v>
      </c>
      <c r="W2236" s="1" t="str">
        <f t="shared" si="619"/>
        <v>100</v>
      </c>
      <c r="X2236" s="1">
        <f t="shared" si="620"/>
        <v>1</v>
      </c>
      <c r="Y2236" s="1">
        <f t="shared" si="621"/>
        <v>20</v>
      </c>
      <c r="Z2236" s="1" t="str">
        <f>VLOOKUP(BIN2DEC(MID(HEX2BIN(MID(H2236,3,2),8),2,5)),Codes!$E$1:$F$18,2)</f>
        <v>Normal</v>
      </c>
      <c r="AA2236" s="6" t="str">
        <f t="shared" si="622"/>
        <v>0</v>
      </c>
      <c r="AB2236" s="1">
        <f t="shared" si="623"/>
        <v>0</v>
      </c>
      <c r="AC2236" s="1" t="str">
        <f>VLOOKUP(BIN2DEC(RIGHT(HEX2BIN(MID(H2236,6,1),4),1)&amp;LEFT(HEX2BIN(MID(H2236,7,1),4),1)),Codes!$K$1:$L$5,2)</f>
        <v>M</v>
      </c>
      <c r="AD2236" s="1" t="str">
        <f>VLOOKUP(BIN2DEC(RIGHT(HEX2BIN(MID(H2236,7,1),4),3)&amp;LEFT(HEX2BIN(MID(H2236,8,1),4),2)),Codes!$H$2:$I$33,2)</f>
        <v>Punch</v>
      </c>
      <c r="AE2236" s="1" t="str">
        <f t="shared" si="624"/>
        <v>1</v>
      </c>
      <c r="AF2236" s="1" t="str">
        <f t="shared" si="625"/>
        <v>1</v>
      </c>
      <c r="AH2236" s="6">
        <f t="shared" si="626"/>
        <v>33</v>
      </c>
    </row>
    <row r="2237" spans="1:34">
      <c r="A2237" s="3" t="s">
        <v>7004</v>
      </c>
      <c r="B2237" s="1" t="s">
        <v>61</v>
      </c>
      <c r="C2237" s="6" t="s">
        <v>1076</v>
      </c>
      <c r="D2237" s="9" t="s">
        <v>6859</v>
      </c>
      <c r="E2237" s="9" t="s">
        <v>343</v>
      </c>
      <c r="F2237" s="9" t="s">
        <v>91</v>
      </c>
      <c r="G2237" s="9" t="s">
        <v>7005</v>
      </c>
      <c r="H2237" s="9" t="s">
        <v>7006</v>
      </c>
      <c r="J2237" s="6" t="str">
        <f t="shared" si="610"/>
        <v>001011</v>
      </c>
      <c r="K2237" s="1">
        <f t="shared" si="611"/>
        <v>0</v>
      </c>
      <c r="L2237" s="6" t="str">
        <f t="shared" si="612"/>
        <v>00000</v>
      </c>
      <c r="M2237" s="1">
        <f t="shared" si="613"/>
        <v>76</v>
      </c>
      <c r="N2237" s="6" t="str">
        <f t="shared" si="614"/>
        <v>00</v>
      </c>
      <c r="O2237" s="1">
        <f t="shared" si="615"/>
        <v>7</v>
      </c>
      <c r="P2237" s="1">
        <f>IF(HEX2DEC(LEFT(E2237,4))&gt;=32768,HEX2DEC(LEFT(E2237,4))-65536,HEX2DEC(LEFT(E2237,4)))/Codes!$N$2</f>
        <v>4</v>
      </c>
      <c r="Q2237" s="1">
        <f>IF(HEX2DEC(RIGHT(E2237,4))&gt;=32768,HEX2DEC(RIGHT(E2237,4))-65536,HEX2DEC(RIGHT(E2237,4)))/Codes!$N$2</f>
        <v>4</v>
      </c>
      <c r="R2237" s="1">
        <f>IF(HEX2DEC(LEFT(F2237,4))&gt;=32768,HEX2DEC(LEFT(F2237,4))-65536,HEX2DEC(LEFT(F2237,4)))/Codes!$N$2</f>
        <v>0</v>
      </c>
      <c r="S2237" s="1">
        <f>IF(HEX2DEC(RIGHT(F2237,4))&gt;=32768,HEX2DEC(RIGHT(F2237,4))-65536,HEX2DEC(RIGHT(F2237,4)))/Codes!$N$2</f>
        <v>0</v>
      </c>
      <c r="T2237" s="18">
        <f t="shared" si="616"/>
        <v>361</v>
      </c>
      <c r="U2237" s="1">
        <f t="shared" si="617"/>
        <v>35</v>
      </c>
      <c r="V2237" s="1">
        <f t="shared" si="618"/>
        <v>0</v>
      </c>
      <c r="W2237" s="1" t="str">
        <f t="shared" si="619"/>
        <v>100</v>
      </c>
      <c r="X2237" s="1">
        <f t="shared" si="620"/>
        <v>2</v>
      </c>
      <c r="Y2237" s="1">
        <f t="shared" si="621"/>
        <v>90</v>
      </c>
      <c r="Z2237" s="1" t="str">
        <f>VLOOKUP(BIN2DEC(MID(HEX2BIN(MID(H2237,3,2),8),2,5)),Codes!$E$1:$F$18,2)</f>
        <v>Slash</v>
      </c>
      <c r="AA2237" s="6" t="str">
        <f t="shared" si="622"/>
        <v>0</v>
      </c>
      <c r="AB2237" s="1">
        <f t="shared" si="623"/>
        <v>0</v>
      </c>
      <c r="AC2237" s="1" t="str">
        <f>VLOOKUP(BIN2DEC(RIGHT(HEX2BIN(MID(H2237,6,1),4),1)&amp;LEFT(HEX2BIN(MID(H2237,7,1),4),1)),Codes!$K$1:$L$5,2)</f>
        <v>L</v>
      </c>
      <c r="AD2237" s="1" t="str">
        <f>VLOOKUP(BIN2DEC(RIGHT(HEX2BIN(MID(H2237,7,1),4),3)&amp;LEFT(HEX2BIN(MID(H2237,8,1),4),2)),Codes!$H$2:$I$33,2)</f>
        <v>Kick</v>
      </c>
      <c r="AE2237" s="1" t="str">
        <f t="shared" si="624"/>
        <v>1</v>
      </c>
      <c r="AF2237" s="1" t="str">
        <f t="shared" si="625"/>
        <v>1</v>
      </c>
      <c r="AH2237" s="6">
        <f t="shared" si="626"/>
        <v>66</v>
      </c>
    </row>
    <row r="2238" spans="1:34">
      <c r="A2238" s="3" t="s">
        <v>7007</v>
      </c>
      <c r="B2238" s="1" t="s">
        <v>61</v>
      </c>
      <c r="C2238" s="6" t="s">
        <v>1076</v>
      </c>
      <c r="D2238" s="9" t="s">
        <v>7001</v>
      </c>
      <c r="E2238" s="9" t="s">
        <v>195</v>
      </c>
      <c r="F2238" s="9" t="s">
        <v>91</v>
      </c>
      <c r="G2238" s="9" t="s">
        <v>7005</v>
      </c>
      <c r="H2238" s="9" t="s">
        <v>7006</v>
      </c>
      <c r="J2238" s="6" t="str">
        <f t="shared" si="610"/>
        <v>001011</v>
      </c>
      <c r="K2238" s="1">
        <f t="shared" si="611"/>
        <v>1</v>
      </c>
      <c r="L2238" s="6" t="str">
        <f t="shared" si="612"/>
        <v>00000</v>
      </c>
      <c r="M2238" s="1">
        <f t="shared" si="613"/>
        <v>76</v>
      </c>
      <c r="N2238" s="6" t="str">
        <f t="shared" si="614"/>
        <v>00</v>
      </c>
      <c r="O2238" s="1">
        <f t="shared" si="615"/>
        <v>7</v>
      </c>
      <c r="P2238" s="1">
        <f>IF(HEX2DEC(LEFT(E2238,4))&gt;=32768,HEX2DEC(LEFT(E2238,4))-65536,HEX2DEC(LEFT(E2238,4)))/Codes!$N$2</f>
        <v>4.4000000000000004</v>
      </c>
      <c r="Q2238" s="1">
        <f>IF(HEX2DEC(RIGHT(E2238,4))&gt;=32768,HEX2DEC(RIGHT(E2238,4))-65536,HEX2DEC(RIGHT(E2238,4)))/Codes!$N$2</f>
        <v>0</v>
      </c>
      <c r="R2238" s="1">
        <f>IF(HEX2DEC(LEFT(F2238,4))&gt;=32768,HEX2DEC(LEFT(F2238,4))-65536,HEX2DEC(LEFT(F2238,4)))/Codes!$N$2</f>
        <v>0</v>
      </c>
      <c r="S2238" s="1">
        <f>IF(HEX2DEC(RIGHT(F2238,4))&gt;=32768,HEX2DEC(RIGHT(F2238,4))-65536,HEX2DEC(RIGHT(F2238,4)))/Codes!$N$2</f>
        <v>0</v>
      </c>
      <c r="T2238" s="18">
        <f t="shared" si="616"/>
        <v>361</v>
      </c>
      <c r="U2238" s="1">
        <f t="shared" si="617"/>
        <v>35</v>
      </c>
      <c r="V2238" s="1">
        <f t="shared" si="618"/>
        <v>0</v>
      </c>
      <c r="W2238" s="1" t="str">
        <f t="shared" si="619"/>
        <v>100</v>
      </c>
      <c r="X2238" s="1">
        <f t="shared" si="620"/>
        <v>2</v>
      </c>
      <c r="Y2238" s="1">
        <f t="shared" si="621"/>
        <v>90</v>
      </c>
      <c r="Z2238" s="1" t="str">
        <f>VLOOKUP(BIN2DEC(MID(HEX2BIN(MID(H2238,3,2),8),2,5)),Codes!$E$1:$F$18,2)</f>
        <v>Slash</v>
      </c>
      <c r="AA2238" s="6" t="str">
        <f t="shared" si="622"/>
        <v>0</v>
      </c>
      <c r="AB2238" s="1">
        <f t="shared" si="623"/>
        <v>0</v>
      </c>
      <c r="AC2238" s="1" t="str">
        <f>VLOOKUP(BIN2DEC(RIGHT(HEX2BIN(MID(H2238,6,1),4),1)&amp;LEFT(HEX2BIN(MID(H2238,7,1),4),1)),Codes!$K$1:$L$5,2)</f>
        <v>L</v>
      </c>
      <c r="AD2238" s="1" t="str">
        <f>VLOOKUP(BIN2DEC(RIGHT(HEX2BIN(MID(H2238,7,1),4),3)&amp;LEFT(HEX2BIN(MID(H2238,8,1),4),2)),Codes!$H$2:$I$33,2)</f>
        <v>Kick</v>
      </c>
      <c r="AE2238" s="1" t="str">
        <f t="shared" si="624"/>
        <v>1</v>
      </c>
      <c r="AF2238" s="1" t="str">
        <f t="shared" si="625"/>
        <v>1</v>
      </c>
      <c r="AH2238" s="6">
        <f t="shared" si="626"/>
        <v>66</v>
      </c>
    </row>
    <row r="2239" spans="1:34">
      <c r="A2239" s="3" t="s">
        <v>7008</v>
      </c>
      <c r="B2239" s="1" t="s">
        <v>61</v>
      </c>
      <c r="C2239" s="6" t="s">
        <v>1076</v>
      </c>
      <c r="D2239" s="9" t="s">
        <v>7009</v>
      </c>
      <c r="E2239" s="9" t="s">
        <v>212</v>
      </c>
      <c r="F2239" s="9" t="s">
        <v>91</v>
      </c>
      <c r="G2239" s="9" t="s">
        <v>7005</v>
      </c>
      <c r="H2239" s="9" t="s">
        <v>7006</v>
      </c>
      <c r="J2239" s="6" t="str">
        <f t="shared" si="610"/>
        <v>001011</v>
      </c>
      <c r="K2239" s="1">
        <f t="shared" si="611"/>
        <v>2</v>
      </c>
      <c r="L2239" s="6" t="str">
        <f t="shared" si="612"/>
        <v>00000</v>
      </c>
      <c r="M2239" s="1">
        <f t="shared" si="613"/>
        <v>71</v>
      </c>
      <c r="N2239" s="6" t="str">
        <f t="shared" si="614"/>
        <v>00</v>
      </c>
      <c r="O2239" s="1">
        <f t="shared" si="615"/>
        <v>7</v>
      </c>
      <c r="P2239" s="1">
        <f>IF(HEX2DEC(LEFT(E2239,4))&gt;=32768,HEX2DEC(LEFT(E2239,4))-65536,HEX2DEC(LEFT(E2239,4)))/Codes!$N$2</f>
        <v>2.8</v>
      </c>
      <c r="Q2239" s="1">
        <f>IF(HEX2DEC(RIGHT(E2239,4))&gt;=32768,HEX2DEC(RIGHT(E2239,4))-65536,HEX2DEC(RIGHT(E2239,4)))/Codes!$N$2</f>
        <v>0</v>
      </c>
      <c r="R2239" s="1">
        <f>IF(HEX2DEC(LEFT(F2239,4))&gt;=32768,HEX2DEC(LEFT(F2239,4))-65536,HEX2DEC(LEFT(F2239,4)))/Codes!$N$2</f>
        <v>0</v>
      </c>
      <c r="S2239" s="1">
        <f>IF(HEX2DEC(RIGHT(F2239,4))&gt;=32768,HEX2DEC(RIGHT(F2239,4))-65536,HEX2DEC(RIGHT(F2239,4)))/Codes!$N$2</f>
        <v>0</v>
      </c>
      <c r="T2239" s="18">
        <f t="shared" si="616"/>
        <v>361</v>
      </c>
      <c r="U2239" s="1">
        <f t="shared" si="617"/>
        <v>35</v>
      </c>
      <c r="V2239" s="1">
        <f t="shared" si="618"/>
        <v>0</v>
      </c>
      <c r="W2239" s="1" t="str">
        <f t="shared" si="619"/>
        <v>100</v>
      </c>
      <c r="X2239" s="1">
        <f t="shared" si="620"/>
        <v>2</v>
      </c>
      <c r="Y2239" s="1">
        <f t="shared" si="621"/>
        <v>90</v>
      </c>
      <c r="Z2239" s="1" t="str">
        <f>VLOOKUP(BIN2DEC(MID(HEX2BIN(MID(H2239,3,2),8),2,5)),Codes!$E$1:$F$18,2)</f>
        <v>Slash</v>
      </c>
      <c r="AA2239" s="6" t="str">
        <f t="shared" si="622"/>
        <v>0</v>
      </c>
      <c r="AB2239" s="1">
        <f t="shared" si="623"/>
        <v>0</v>
      </c>
      <c r="AC2239" s="1" t="str">
        <f>VLOOKUP(BIN2DEC(RIGHT(HEX2BIN(MID(H2239,6,1),4),1)&amp;LEFT(HEX2BIN(MID(H2239,7,1),4),1)),Codes!$K$1:$L$5,2)</f>
        <v>L</v>
      </c>
      <c r="AD2239" s="1" t="str">
        <f>VLOOKUP(BIN2DEC(RIGHT(HEX2BIN(MID(H2239,7,1),4),3)&amp;LEFT(HEX2BIN(MID(H2239,8,1),4),2)),Codes!$H$2:$I$33,2)</f>
        <v>Kick</v>
      </c>
      <c r="AE2239" s="1" t="str">
        <f t="shared" si="624"/>
        <v>1</v>
      </c>
      <c r="AF2239" s="1" t="str">
        <f t="shared" si="625"/>
        <v>1</v>
      </c>
      <c r="AH2239" s="6">
        <f t="shared" si="626"/>
        <v>66</v>
      </c>
    </row>
    <row r="2240" spans="1:34">
      <c r="A2240" s="3" t="s">
        <v>7010</v>
      </c>
      <c r="B2240" s="1" t="s">
        <v>61</v>
      </c>
      <c r="C2240" s="6" t="s">
        <v>1076</v>
      </c>
      <c r="D2240" s="9" t="s">
        <v>7011</v>
      </c>
      <c r="E2240" s="9" t="s">
        <v>5931</v>
      </c>
      <c r="F2240" s="9" t="s">
        <v>91</v>
      </c>
      <c r="G2240" s="9" t="s">
        <v>7005</v>
      </c>
      <c r="H2240" s="9" t="s">
        <v>7006</v>
      </c>
      <c r="J2240" s="6" t="str">
        <f t="shared" si="610"/>
        <v>001011</v>
      </c>
      <c r="K2240" s="1">
        <f t="shared" si="611"/>
        <v>3</v>
      </c>
      <c r="L2240" s="6" t="str">
        <f t="shared" si="612"/>
        <v>00000</v>
      </c>
      <c r="M2240" s="1">
        <f t="shared" si="613"/>
        <v>25</v>
      </c>
      <c r="N2240" s="6" t="str">
        <f t="shared" si="614"/>
        <v>00</v>
      </c>
      <c r="O2240" s="1">
        <f t="shared" si="615"/>
        <v>7</v>
      </c>
      <c r="P2240" s="1">
        <f>IF(HEX2DEC(LEFT(E2240,4))&gt;=32768,HEX2DEC(LEFT(E2240,4))-65536,HEX2DEC(LEFT(E2240,4)))/Codes!$N$2</f>
        <v>3.12</v>
      </c>
      <c r="Q2240" s="1">
        <f>IF(HEX2DEC(RIGHT(E2240,4))&gt;=32768,HEX2DEC(RIGHT(E2240,4))-65536,HEX2DEC(RIGHT(E2240,4)))/Codes!$N$2</f>
        <v>0</v>
      </c>
      <c r="R2240" s="1">
        <f>IF(HEX2DEC(LEFT(F2240,4))&gt;=32768,HEX2DEC(LEFT(F2240,4))-65536,HEX2DEC(LEFT(F2240,4)))/Codes!$N$2</f>
        <v>0</v>
      </c>
      <c r="S2240" s="1">
        <f>IF(HEX2DEC(RIGHT(F2240,4))&gt;=32768,HEX2DEC(RIGHT(F2240,4))-65536,HEX2DEC(RIGHT(F2240,4)))/Codes!$N$2</f>
        <v>0</v>
      </c>
      <c r="T2240" s="18">
        <f t="shared" si="616"/>
        <v>361</v>
      </c>
      <c r="U2240" s="1">
        <f t="shared" si="617"/>
        <v>35</v>
      </c>
      <c r="V2240" s="1">
        <f t="shared" si="618"/>
        <v>0</v>
      </c>
      <c r="W2240" s="1" t="str">
        <f t="shared" si="619"/>
        <v>100</v>
      </c>
      <c r="X2240" s="1">
        <f t="shared" si="620"/>
        <v>2</v>
      </c>
      <c r="Y2240" s="1">
        <f t="shared" si="621"/>
        <v>90</v>
      </c>
      <c r="Z2240" s="1" t="str">
        <f>VLOOKUP(BIN2DEC(MID(HEX2BIN(MID(H2240,3,2),8),2,5)),Codes!$E$1:$F$18,2)</f>
        <v>Slash</v>
      </c>
      <c r="AA2240" s="6" t="str">
        <f t="shared" si="622"/>
        <v>0</v>
      </c>
      <c r="AB2240" s="1">
        <f t="shared" si="623"/>
        <v>0</v>
      </c>
      <c r="AC2240" s="1" t="str">
        <f>VLOOKUP(BIN2DEC(RIGHT(HEX2BIN(MID(H2240,6,1),4),1)&amp;LEFT(HEX2BIN(MID(H2240,7,1),4),1)),Codes!$K$1:$L$5,2)</f>
        <v>L</v>
      </c>
      <c r="AD2240" s="1" t="str">
        <f>VLOOKUP(BIN2DEC(RIGHT(HEX2BIN(MID(H2240,7,1),4),3)&amp;LEFT(HEX2BIN(MID(H2240,8,1),4),2)),Codes!$H$2:$I$33,2)</f>
        <v>Kick</v>
      </c>
      <c r="AE2240" s="1" t="str">
        <f t="shared" si="624"/>
        <v>1</v>
      </c>
      <c r="AF2240" s="1" t="str">
        <f t="shared" si="625"/>
        <v>1</v>
      </c>
      <c r="AH2240" s="6">
        <f t="shared" si="626"/>
        <v>66</v>
      </c>
    </row>
    <row r="2241" spans="1:34">
      <c r="A2241" s="3" t="s">
        <v>7014</v>
      </c>
      <c r="B2241" s="1" t="s">
        <v>61</v>
      </c>
      <c r="C2241" s="6" t="s">
        <v>267</v>
      </c>
      <c r="D2241" s="9" t="s">
        <v>6884</v>
      </c>
      <c r="E2241" s="9" t="s">
        <v>147</v>
      </c>
      <c r="F2241" s="9" t="s">
        <v>91</v>
      </c>
      <c r="G2241" s="9" t="s">
        <v>308</v>
      </c>
      <c r="H2241" s="9" t="s">
        <v>1149</v>
      </c>
      <c r="J2241" s="6" t="str">
        <f t="shared" ref="J2241:J2304" si="627">LEFT(HEX2BIN(LEFT(D2241,2),8),6)</f>
        <v>001011</v>
      </c>
      <c r="K2241" s="1">
        <f t="shared" ref="K2241:K2304" si="628">BIN2DEC(MID(HEX2BIN(MID(D2241,2,2),8),3,3))</f>
        <v>0</v>
      </c>
      <c r="L2241" s="6" t="str">
        <f t="shared" ref="L2241:L2304" si="629">MID(HEX2BIN(MID(D2241,3,2),8),2,5)</f>
        <v>00000</v>
      </c>
      <c r="M2241" s="1">
        <f t="shared" ref="M2241:M2304" si="630">ROUNDDOWN(HEX2DEC(MID(D2241,4,3))/8,0)</f>
        <v>76</v>
      </c>
      <c r="N2241" s="6" t="str">
        <f t="shared" ref="N2241:N2304" si="631">MID(HEX2BIN(MID(D2241,6,1),4),2,2)</f>
        <v>00</v>
      </c>
      <c r="O2241" s="1">
        <f t="shared" ref="O2241:O2304" si="632">HEX2DEC(MID(D2241,7,2))</f>
        <v>4</v>
      </c>
      <c r="P2241" s="1">
        <f>IF(HEX2DEC(LEFT(E2241,4))&gt;=32768,HEX2DEC(LEFT(E2241,4))-65536,HEX2DEC(LEFT(E2241,4)))/Codes!$N$2</f>
        <v>4</v>
      </c>
      <c r="Q2241" s="1">
        <f>IF(HEX2DEC(RIGHT(E2241,4))&gt;=32768,HEX2DEC(RIGHT(E2241,4))-65536,HEX2DEC(RIGHT(E2241,4)))/Codes!$N$2</f>
        <v>-0.8</v>
      </c>
      <c r="R2241" s="1">
        <f>IF(HEX2DEC(LEFT(F2241,4))&gt;=32768,HEX2DEC(LEFT(F2241,4))-65536,HEX2DEC(LEFT(F2241,4)))/Codes!$N$2</f>
        <v>0</v>
      </c>
      <c r="S2241" s="1">
        <f>IF(HEX2DEC(RIGHT(F2241,4))&gt;=32768,HEX2DEC(RIGHT(F2241,4))-65536,HEX2DEC(RIGHT(F2241,4)))/Codes!$N$2</f>
        <v>0</v>
      </c>
      <c r="T2241" s="18">
        <f t="shared" ref="T2241:T2304" si="633">ROUNDDOWN(HEX2DEC(LEFT(G2241,3))/8,0)</f>
        <v>361</v>
      </c>
      <c r="U2241" s="1">
        <f t="shared" ref="U2241:U2304" si="634">ROUNDDOWN(HEX2DEC(MID(G2241,3,3))/4,0)-(512*ROUNDDOWN(HEX2DEC(MID(G2241,3,1))/8,0))</f>
        <v>50</v>
      </c>
      <c r="V2241" s="1">
        <f t="shared" ref="V2241:V2304" si="635">RIGHT(HEX2BIN(MID(G2241,5,1),4),2)*128+HEX2DEC(MID(G2241,6,1))*8+LEFT(HEX2BIN(MID(G2241,7,1),4),3)</f>
        <v>0</v>
      </c>
      <c r="W2241" s="1" t="str">
        <f t="shared" ref="W2241:W2304" si="636">MID(HEX2BIN(MID(G2241,7,2),8),4,3)</f>
        <v>100</v>
      </c>
      <c r="X2241" s="1">
        <f t="shared" ref="X2241:X2304" si="637">BIN2DEC(RIGHT(HEX2BIN(RIGHT(G2241,1),4),2))</f>
        <v>3</v>
      </c>
      <c r="Y2241" s="1">
        <f t="shared" ref="Y2241:Y2304" si="638">ROUNDDOWN(HEX2DEC(LEFT(H2241,3))/8,0)</f>
        <v>20</v>
      </c>
      <c r="Z2241" s="1" t="str">
        <f>VLOOKUP(BIN2DEC(MID(HEX2BIN(MID(H2241,3,2),8),2,5)),Codes!$E$1:$F$18,2)</f>
        <v>Slash</v>
      </c>
      <c r="AA2241" s="6" t="str">
        <f t="shared" ref="AA2241:AA2304" si="639">MID(HEX2BIN(MID(H2241,4,1),4),3,1)</f>
        <v>0</v>
      </c>
      <c r="AB2241" s="1">
        <f t="shared" ref="AB2241:AB2304" si="640">(MOD(HEX2DEC(MID(H2241,4,1)),2))*64+ROUNDDOWN(HEX2DEC(MID(H2241,5,2))/4,0)</f>
        <v>0</v>
      </c>
      <c r="AC2241" s="1" t="str">
        <f>VLOOKUP(BIN2DEC(RIGHT(HEX2BIN(MID(H2241,6,1),4),1)&amp;LEFT(HEX2BIN(MID(H2241,7,1),4),1)),Codes!$K$1:$L$5,2)</f>
        <v>S</v>
      </c>
      <c r="AD2241" s="1" t="str">
        <f>VLOOKUP(BIN2DEC(RIGHT(HEX2BIN(MID(H2241,7,1),4),3)&amp;LEFT(HEX2BIN(MID(H2241,8,1),4),2)),Codes!$H$2:$I$33,2)</f>
        <v>Slash</v>
      </c>
      <c r="AE2241" s="1" t="str">
        <f t="shared" ref="AE2241:AE2304" si="641">MID(HEX2BIN(RIGHT(H2241,1),4),3,1)</f>
        <v>1</v>
      </c>
      <c r="AF2241" s="1" t="str">
        <f t="shared" ref="AF2241:AF2304" si="642">RIGHT(HEX2BIN(RIGHT(H2241,1),4),1)</f>
        <v>1</v>
      </c>
      <c r="AH2241" s="6">
        <f t="shared" ref="AH2241:AH2304" si="643">ROUNDDOWN(HEX2DEC(MID(H2241,6,3))/4,0)-(256*ROUNDDOWN(HEX2DEC(MID(H2241,6,1))/4,0))</f>
        <v>3</v>
      </c>
    </row>
    <row r="2242" spans="1:34">
      <c r="A2242" s="3" t="s">
        <v>7015</v>
      </c>
      <c r="B2242" s="1" t="s">
        <v>61</v>
      </c>
      <c r="C2242" s="6" t="s">
        <v>267</v>
      </c>
      <c r="D2242" s="9" t="s">
        <v>7016</v>
      </c>
      <c r="E2242" s="9" t="s">
        <v>307</v>
      </c>
      <c r="F2242" s="9" t="s">
        <v>91</v>
      </c>
      <c r="G2242" s="9" t="s">
        <v>308</v>
      </c>
      <c r="H2242" s="9" t="s">
        <v>1149</v>
      </c>
      <c r="J2242" s="6" t="str">
        <f t="shared" si="627"/>
        <v>001011</v>
      </c>
      <c r="K2242" s="1">
        <f t="shared" si="628"/>
        <v>1</v>
      </c>
      <c r="L2242" s="6" t="str">
        <f t="shared" si="629"/>
        <v>00000</v>
      </c>
      <c r="M2242" s="1">
        <f t="shared" si="630"/>
        <v>71</v>
      </c>
      <c r="N2242" s="6" t="str">
        <f t="shared" si="631"/>
        <v>00</v>
      </c>
      <c r="O2242" s="1">
        <f t="shared" si="632"/>
        <v>4</v>
      </c>
      <c r="P2242" s="1">
        <f>IF(HEX2DEC(LEFT(E2242,4))&gt;=32768,HEX2DEC(LEFT(E2242,4))-65536,HEX2DEC(LEFT(E2242,4)))/Codes!$N$2</f>
        <v>3.2</v>
      </c>
      <c r="Q2242" s="1">
        <f>IF(HEX2DEC(RIGHT(E2242,4))&gt;=32768,HEX2DEC(RIGHT(E2242,4))-65536,HEX2DEC(RIGHT(E2242,4)))/Codes!$N$2</f>
        <v>0</v>
      </c>
      <c r="R2242" s="1">
        <f>IF(HEX2DEC(LEFT(F2242,4))&gt;=32768,HEX2DEC(LEFT(F2242,4))-65536,HEX2DEC(LEFT(F2242,4)))/Codes!$N$2</f>
        <v>0</v>
      </c>
      <c r="S2242" s="1">
        <f>IF(HEX2DEC(RIGHT(F2242,4))&gt;=32768,HEX2DEC(RIGHT(F2242,4))-65536,HEX2DEC(RIGHT(F2242,4)))/Codes!$N$2</f>
        <v>0</v>
      </c>
      <c r="T2242" s="18">
        <f t="shared" si="633"/>
        <v>361</v>
      </c>
      <c r="U2242" s="1">
        <f t="shared" si="634"/>
        <v>50</v>
      </c>
      <c r="V2242" s="1">
        <f t="shared" si="635"/>
        <v>0</v>
      </c>
      <c r="W2242" s="1" t="str">
        <f t="shared" si="636"/>
        <v>100</v>
      </c>
      <c r="X2242" s="1">
        <f t="shared" si="637"/>
        <v>3</v>
      </c>
      <c r="Y2242" s="1">
        <f t="shared" si="638"/>
        <v>20</v>
      </c>
      <c r="Z2242" s="1" t="str">
        <f>VLOOKUP(BIN2DEC(MID(HEX2BIN(MID(H2242,3,2),8),2,5)),Codes!$E$1:$F$18,2)</f>
        <v>Slash</v>
      </c>
      <c r="AA2242" s="6" t="str">
        <f t="shared" si="639"/>
        <v>0</v>
      </c>
      <c r="AB2242" s="1">
        <f t="shared" si="640"/>
        <v>0</v>
      </c>
      <c r="AC2242" s="1" t="str">
        <f>VLOOKUP(BIN2DEC(RIGHT(HEX2BIN(MID(H2242,6,1),4),1)&amp;LEFT(HEX2BIN(MID(H2242,7,1),4),1)),Codes!$K$1:$L$5,2)</f>
        <v>S</v>
      </c>
      <c r="AD2242" s="1" t="str">
        <f>VLOOKUP(BIN2DEC(RIGHT(HEX2BIN(MID(H2242,7,1),4),3)&amp;LEFT(HEX2BIN(MID(H2242,8,1),4),2)),Codes!$H$2:$I$33,2)</f>
        <v>Slash</v>
      </c>
      <c r="AE2242" s="1" t="str">
        <f t="shared" si="641"/>
        <v>1</v>
      </c>
      <c r="AF2242" s="1" t="str">
        <f t="shared" si="642"/>
        <v>1</v>
      </c>
      <c r="AH2242" s="6">
        <f t="shared" si="643"/>
        <v>3</v>
      </c>
    </row>
    <row r="2243" spans="1:34">
      <c r="A2243" s="3" t="s">
        <v>7017</v>
      </c>
      <c r="B2243" s="1" t="s">
        <v>61</v>
      </c>
      <c r="C2243" s="6" t="s">
        <v>267</v>
      </c>
      <c r="D2243" s="9" t="s">
        <v>7018</v>
      </c>
      <c r="E2243" s="9" t="s">
        <v>265</v>
      </c>
      <c r="F2243" s="9" t="s">
        <v>91</v>
      </c>
      <c r="G2243" s="9" t="s">
        <v>308</v>
      </c>
      <c r="H2243" s="9" t="s">
        <v>1149</v>
      </c>
      <c r="J2243" s="6" t="str">
        <f t="shared" si="627"/>
        <v>001011</v>
      </c>
      <c r="K2243" s="1">
        <f t="shared" si="628"/>
        <v>2</v>
      </c>
      <c r="L2243" s="6" t="str">
        <f t="shared" si="629"/>
        <v>00000</v>
      </c>
      <c r="M2243" s="1">
        <f t="shared" si="630"/>
        <v>25</v>
      </c>
      <c r="N2243" s="6" t="str">
        <f t="shared" si="631"/>
        <v>00</v>
      </c>
      <c r="O2243" s="1">
        <f t="shared" si="632"/>
        <v>4</v>
      </c>
      <c r="P2243" s="1">
        <f>IF(HEX2DEC(LEFT(E2243,4))&gt;=32768,HEX2DEC(LEFT(E2243,4))-65536,HEX2DEC(LEFT(E2243,4)))/Codes!$N$2</f>
        <v>2.4</v>
      </c>
      <c r="Q2243" s="1">
        <f>IF(HEX2DEC(RIGHT(E2243,4))&gt;=32768,HEX2DEC(RIGHT(E2243,4))-65536,HEX2DEC(RIGHT(E2243,4)))/Codes!$N$2</f>
        <v>0</v>
      </c>
      <c r="R2243" s="1">
        <f>IF(HEX2DEC(LEFT(F2243,4))&gt;=32768,HEX2DEC(LEFT(F2243,4))-65536,HEX2DEC(LEFT(F2243,4)))/Codes!$N$2</f>
        <v>0</v>
      </c>
      <c r="S2243" s="1">
        <f>IF(HEX2DEC(RIGHT(F2243,4))&gt;=32768,HEX2DEC(RIGHT(F2243,4))-65536,HEX2DEC(RIGHT(F2243,4)))/Codes!$N$2</f>
        <v>0</v>
      </c>
      <c r="T2243" s="18">
        <f t="shared" si="633"/>
        <v>361</v>
      </c>
      <c r="U2243" s="1">
        <f t="shared" si="634"/>
        <v>50</v>
      </c>
      <c r="V2243" s="1">
        <f t="shared" si="635"/>
        <v>0</v>
      </c>
      <c r="W2243" s="1" t="str">
        <f t="shared" si="636"/>
        <v>100</v>
      </c>
      <c r="X2243" s="1">
        <f t="shared" si="637"/>
        <v>3</v>
      </c>
      <c r="Y2243" s="1">
        <f t="shared" si="638"/>
        <v>20</v>
      </c>
      <c r="Z2243" s="1" t="str">
        <f>VLOOKUP(BIN2DEC(MID(HEX2BIN(MID(H2243,3,2),8),2,5)),Codes!$E$1:$F$18,2)</f>
        <v>Slash</v>
      </c>
      <c r="AA2243" s="6" t="str">
        <f t="shared" si="639"/>
        <v>0</v>
      </c>
      <c r="AB2243" s="1">
        <f t="shared" si="640"/>
        <v>0</v>
      </c>
      <c r="AC2243" s="1" t="str">
        <f>VLOOKUP(BIN2DEC(RIGHT(HEX2BIN(MID(H2243,6,1),4),1)&amp;LEFT(HEX2BIN(MID(H2243,7,1),4),1)),Codes!$K$1:$L$5,2)</f>
        <v>S</v>
      </c>
      <c r="AD2243" s="1" t="str">
        <f>VLOOKUP(BIN2DEC(RIGHT(HEX2BIN(MID(H2243,7,1),4),3)&amp;LEFT(HEX2BIN(MID(H2243,8,1),4),2)),Codes!$H$2:$I$33,2)</f>
        <v>Slash</v>
      </c>
      <c r="AE2243" s="1" t="str">
        <f t="shared" si="641"/>
        <v>1</v>
      </c>
      <c r="AF2243" s="1" t="str">
        <f t="shared" si="642"/>
        <v>1</v>
      </c>
      <c r="AH2243" s="6">
        <f t="shared" si="643"/>
        <v>3</v>
      </c>
    </row>
    <row r="2244" spans="1:34">
      <c r="A2244" s="3" t="s">
        <v>7019</v>
      </c>
      <c r="B2244" s="1" t="s">
        <v>61</v>
      </c>
      <c r="C2244" s="6" t="s">
        <v>267</v>
      </c>
      <c r="D2244" s="9" t="s">
        <v>7020</v>
      </c>
      <c r="E2244" s="9" t="s">
        <v>510</v>
      </c>
      <c r="F2244" s="9" t="s">
        <v>91</v>
      </c>
      <c r="G2244" s="9" t="s">
        <v>240</v>
      </c>
      <c r="H2244" s="9" t="s">
        <v>4226</v>
      </c>
      <c r="J2244" s="6" t="str">
        <f t="shared" si="627"/>
        <v>001011</v>
      </c>
      <c r="K2244" s="1">
        <f t="shared" si="628"/>
        <v>3</v>
      </c>
      <c r="L2244" s="6" t="str">
        <f t="shared" si="629"/>
        <v>00000</v>
      </c>
      <c r="M2244" s="1">
        <f t="shared" si="630"/>
        <v>76</v>
      </c>
      <c r="N2244" s="6" t="str">
        <f t="shared" si="631"/>
        <v>00</v>
      </c>
      <c r="O2244" s="1">
        <f t="shared" si="632"/>
        <v>6</v>
      </c>
      <c r="P2244" s="1">
        <f>IF(HEX2DEC(LEFT(E2244,4))&gt;=32768,HEX2DEC(LEFT(E2244,4))-65536,HEX2DEC(LEFT(E2244,4)))/Codes!$N$2</f>
        <v>4</v>
      </c>
      <c r="Q2244" s="1">
        <f>IF(HEX2DEC(RIGHT(E2244,4))&gt;=32768,HEX2DEC(RIGHT(E2244,4))-65536,HEX2DEC(RIGHT(E2244,4)))/Codes!$N$2</f>
        <v>4.8</v>
      </c>
      <c r="R2244" s="1">
        <f>IF(HEX2DEC(LEFT(F2244,4))&gt;=32768,HEX2DEC(LEFT(F2244,4))-65536,HEX2DEC(LEFT(F2244,4)))/Codes!$N$2</f>
        <v>0</v>
      </c>
      <c r="S2244" s="1">
        <f>IF(HEX2DEC(RIGHT(F2244,4))&gt;=32768,HEX2DEC(RIGHT(F2244,4))-65536,HEX2DEC(RIGHT(F2244,4)))/Codes!$N$2</f>
        <v>0</v>
      </c>
      <c r="T2244" s="18">
        <f t="shared" si="633"/>
        <v>361</v>
      </c>
      <c r="U2244" s="1">
        <f t="shared" si="634"/>
        <v>60</v>
      </c>
      <c r="V2244" s="1">
        <f t="shared" si="635"/>
        <v>0</v>
      </c>
      <c r="W2244" s="1" t="str">
        <f t="shared" si="636"/>
        <v>100</v>
      </c>
      <c r="X2244" s="1">
        <f t="shared" si="637"/>
        <v>3</v>
      </c>
      <c r="Y2244" s="1">
        <f t="shared" si="638"/>
        <v>30</v>
      </c>
      <c r="Z2244" s="1" t="str">
        <f>VLOOKUP(BIN2DEC(MID(HEX2BIN(MID(H2244,3,2),8),2,5)),Codes!$E$1:$F$18,2)</f>
        <v>Slash</v>
      </c>
      <c r="AA2244" s="6" t="str">
        <f t="shared" si="639"/>
        <v>0</v>
      </c>
      <c r="AB2244" s="1">
        <f t="shared" si="640"/>
        <v>0</v>
      </c>
      <c r="AC2244" s="1" t="str">
        <f>VLOOKUP(BIN2DEC(RIGHT(HEX2BIN(MID(H2244,6,1),4),1)&amp;LEFT(HEX2BIN(MID(H2244,7,1),4),1)),Codes!$K$1:$L$5,2)</f>
        <v>M</v>
      </c>
      <c r="AD2244" s="1" t="str">
        <f>VLOOKUP(BIN2DEC(RIGHT(HEX2BIN(MID(H2244,7,1),4),3)&amp;LEFT(HEX2BIN(MID(H2244,8,1),4),2)),Codes!$H$2:$I$33,2)</f>
        <v>Slash</v>
      </c>
      <c r="AE2244" s="1" t="str">
        <f t="shared" si="641"/>
        <v>1</v>
      </c>
      <c r="AF2244" s="1" t="str">
        <f t="shared" si="642"/>
        <v>1</v>
      </c>
      <c r="AH2244" s="6">
        <f t="shared" si="643"/>
        <v>35</v>
      </c>
    </row>
    <row r="2245" spans="1:34">
      <c r="A2245" s="3" t="s">
        <v>7021</v>
      </c>
      <c r="B2245" s="1" t="s">
        <v>61</v>
      </c>
      <c r="C2245" s="6" t="s">
        <v>268</v>
      </c>
      <c r="D2245" s="9" t="s">
        <v>6884</v>
      </c>
      <c r="E2245" s="9" t="s">
        <v>147</v>
      </c>
      <c r="F2245" s="9" t="s">
        <v>91</v>
      </c>
      <c r="G2245" s="9" t="s">
        <v>308</v>
      </c>
      <c r="H2245" s="9" t="s">
        <v>1149</v>
      </c>
      <c r="J2245" s="6" t="str">
        <f t="shared" si="627"/>
        <v>001011</v>
      </c>
      <c r="K2245" s="1">
        <f t="shared" si="628"/>
        <v>0</v>
      </c>
      <c r="L2245" s="6" t="str">
        <f t="shared" si="629"/>
        <v>00000</v>
      </c>
      <c r="M2245" s="1">
        <f t="shared" si="630"/>
        <v>76</v>
      </c>
      <c r="N2245" s="6" t="str">
        <f t="shared" si="631"/>
        <v>00</v>
      </c>
      <c r="O2245" s="1">
        <f t="shared" si="632"/>
        <v>4</v>
      </c>
      <c r="P2245" s="1">
        <f>IF(HEX2DEC(LEFT(E2245,4))&gt;=32768,HEX2DEC(LEFT(E2245,4))-65536,HEX2DEC(LEFT(E2245,4)))/Codes!$N$2</f>
        <v>4</v>
      </c>
      <c r="Q2245" s="1">
        <f>IF(HEX2DEC(RIGHT(E2245,4))&gt;=32768,HEX2DEC(RIGHT(E2245,4))-65536,HEX2DEC(RIGHT(E2245,4)))/Codes!$N$2</f>
        <v>-0.8</v>
      </c>
      <c r="R2245" s="1">
        <f>IF(HEX2DEC(LEFT(F2245,4))&gt;=32768,HEX2DEC(LEFT(F2245,4))-65536,HEX2DEC(LEFT(F2245,4)))/Codes!$N$2</f>
        <v>0</v>
      </c>
      <c r="S2245" s="1">
        <f>IF(HEX2DEC(RIGHT(F2245,4))&gt;=32768,HEX2DEC(RIGHT(F2245,4))-65536,HEX2DEC(RIGHT(F2245,4)))/Codes!$N$2</f>
        <v>0</v>
      </c>
      <c r="T2245" s="18">
        <f t="shared" si="633"/>
        <v>361</v>
      </c>
      <c r="U2245" s="1">
        <f t="shared" si="634"/>
        <v>50</v>
      </c>
      <c r="V2245" s="1">
        <f t="shared" si="635"/>
        <v>0</v>
      </c>
      <c r="W2245" s="1" t="str">
        <f t="shared" si="636"/>
        <v>100</v>
      </c>
      <c r="X2245" s="1">
        <f t="shared" si="637"/>
        <v>3</v>
      </c>
      <c r="Y2245" s="1">
        <f t="shared" si="638"/>
        <v>20</v>
      </c>
      <c r="Z2245" s="1" t="str">
        <f>VLOOKUP(BIN2DEC(MID(HEX2BIN(MID(H2245,3,2),8),2,5)),Codes!$E$1:$F$18,2)</f>
        <v>Slash</v>
      </c>
      <c r="AA2245" s="6" t="str">
        <f t="shared" si="639"/>
        <v>0</v>
      </c>
      <c r="AB2245" s="1">
        <f t="shared" si="640"/>
        <v>0</v>
      </c>
      <c r="AC2245" s="1" t="str">
        <f>VLOOKUP(BIN2DEC(RIGHT(HEX2BIN(MID(H2245,6,1),4),1)&amp;LEFT(HEX2BIN(MID(H2245,7,1),4),1)),Codes!$K$1:$L$5,2)</f>
        <v>S</v>
      </c>
      <c r="AD2245" s="1" t="str">
        <f>VLOOKUP(BIN2DEC(RIGHT(HEX2BIN(MID(H2245,7,1),4),3)&amp;LEFT(HEX2BIN(MID(H2245,8,1),4),2)),Codes!$H$2:$I$33,2)</f>
        <v>Slash</v>
      </c>
      <c r="AE2245" s="1" t="str">
        <f t="shared" si="641"/>
        <v>1</v>
      </c>
      <c r="AF2245" s="1" t="str">
        <f t="shared" si="642"/>
        <v>1</v>
      </c>
      <c r="AH2245" s="6">
        <f t="shared" si="643"/>
        <v>3</v>
      </c>
    </row>
    <row r="2246" spans="1:34">
      <c r="A2246" s="3" t="s">
        <v>7022</v>
      </c>
      <c r="B2246" s="1" t="s">
        <v>61</v>
      </c>
      <c r="C2246" s="6" t="s">
        <v>268</v>
      </c>
      <c r="D2246" s="9" t="s">
        <v>7016</v>
      </c>
      <c r="E2246" s="9" t="s">
        <v>307</v>
      </c>
      <c r="F2246" s="9" t="s">
        <v>91</v>
      </c>
      <c r="G2246" s="9" t="s">
        <v>308</v>
      </c>
      <c r="H2246" s="9" t="s">
        <v>1149</v>
      </c>
      <c r="J2246" s="6" t="str">
        <f t="shared" si="627"/>
        <v>001011</v>
      </c>
      <c r="K2246" s="1">
        <f t="shared" si="628"/>
        <v>1</v>
      </c>
      <c r="L2246" s="6" t="str">
        <f t="shared" si="629"/>
        <v>00000</v>
      </c>
      <c r="M2246" s="1">
        <f t="shared" si="630"/>
        <v>71</v>
      </c>
      <c r="N2246" s="6" t="str">
        <f t="shared" si="631"/>
        <v>00</v>
      </c>
      <c r="O2246" s="1">
        <f t="shared" si="632"/>
        <v>4</v>
      </c>
      <c r="P2246" s="1">
        <f>IF(HEX2DEC(LEFT(E2246,4))&gt;=32768,HEX2DEC(LEFT(E2246,4))-65536,HEX2DEC(LEFT(E2246,4)))/Codes!$N$2</f>
        <v>3.2</v>
      </c>
      <c r="Q2246" s="1">
        <f>IF(HEX2DEC(RIGHT(E2246,4))&gt;=32768,HEX2DEC(RIGHT(E2246,4))-65536,HEX2DEC(RIGHT(E2246,4)))/Codes!$N$2</f>
        <v>0</v>
      </c>
      <c r="R2246" s="1">
        <f>IF(HEX2DEC(LEFT(F2246,4))&gt;=32768,HEX2DEC(LEFT(F2246,4))-65536,HEX2DEC(LEFT(F2246,4)))/Codes!$N$2</f>
        <v>0</v>
      </c>
      <c r="S2246" s="1">
        <f>IF(HEX2DEC(RIGHT(F2246,4))&gt;=32768,HEX2DEC(RIGHT(F2246,4))-65536,HEX2DEC(RIGHT(F2246,4)))/Codes!$N$2</f>
        <v>0</v>
      </c>
      <c r="T2246" s="18">
        <f t="shared" si="633"/>
        <v>361</v>
      </c>
      <c r="U2246" s="1">
        <f t="shared" si="634"/>
        <v>50</v>
      </c>
      <c r="V2246" s="1">
        <f t="shared" si="635"/>
        <v>0</v>
      </c>
      <c r="W2246" s="1" t="str">
        <f t="shared" si="636"/>
        <v>100</v>
      </c>
      <c r="X2246" s="1">
        <f t="shared" si="637"/>
        <v>3</v>
      </c>
      <c r="Y2246" s="1">
        <f t="shared" si="638"/>
        <v>20</v>
      </c>
      <c r="Z2246" s="1" t="str">
        <f>VLOOKUP(BIN2DEC(MID(HEX2BIN(MID(H2246,3,2),8),2,5)),Codes!$E$1:$F$18,2)</f>
        <v>Slash</v>
      </c>
      <c r="AA2246" s="6" t="str">
        <f t="shared" si="639"/>
        <v>0</v>
      </c>
      <c r="AB2246" s="1">
        <f t="shared" si="640"/>
        <v>0</v>
      </c>
      <c r="AC2246" s="1" t="str">
        <f>VLOOKUP(BIN2DEC(RIGHT(HEX2BIN(MID(H2246,6,1),4),1)&amp;LEFT(HEX2BIN(MID(H2246,7,1),4),1)),Codes!$K$1:$L$5,2)</f>
        <v>S</v>
      </c>
      <c r="AD2246" s="1" t="str">
        <f>VLOOKUP(BIN2DEC(RIGHT(HEX2BIN(MID(H2246,7,1),4),3)&amp;LEFT(HEX2BIN(MID(H2246,8,1),4),2)),Codes!$H$2:$I$33,2)</f>
        <v>Slash</v>
      </c>
      <c r="AE2246" s="1" t="str">
        <f t="shared" si="641"/>
        <v>1</v>
      </c>
      <c r="AF2246" s="1" t="str">
        <f t="shared" si="642"/>
        <v>1</v>
      </c>
      <c r="AH2246" s="6">
        <f t="shared" si="643"/>
        <v>3</v>
      </c>
    </row>
    <row r="2247" spans="1:34">
      <c r="A2247" s="3" t="s">
        <v>7023</v>
      </c>
      <c r="B2247" s="1" t="s">
        <v>61</v>
      </c>
      <c r="C2247" s="6" t="s">
        <v>268</v>
      </c>
      <c r="D2247" s="9" t="s">
        <v>7018</v>
      </c>
      <c r="E2247" s="9" t="s">
        <v>265</v>
      </c>
      <c r="F2247" s="9" t="s">
        <v>91</v>
      </c>
      <c r="G2247" s="9" t="s">
        <v>308</v>
      </c>
      <c r="H2247" s="9" t="s">
        <v>1149</v>
      </c>
      <c r="J2247" s="6" t="str">
        <f t="shared" si="627"/>
        <v>001011</v>
      </c>
      <c r="K2247" s="1">
        <f t="shared" si="628"/>
        <v>2</v>
      </c>
      <c r="L2247" s="6" t="str">
        <f t="shared" si="629"/>
        <v>00000</v>
      </c>
      <c r="M2247" s="1">
        <f t="shared" si="630"/>
        <v>25</v>
      </c>
      <c r="N2247" s="6" t="str">
        <f t="shared" si="631"/>
        <v>00</v>
      </c>
      <c r="O2247" s="1">
        <f t="shared" si="632"/>
        <v>4</v>
      </c>
      <c r="P2247" s="1">
        <f>IF(HEX2DEC(LEFT(E2247,4))&gt;=32768,HEX2DEC(LEFT(E2247,4))-65536,HEX2DEC(LEFT(E2247,4)))/Codes!$N$2</f>
        <v>2.4</v>
      </c>
      <c r="Q2247" s="1">
        <f>IF(HEX2DEC(RIGHT(E2247,4))&gt;=32768,HEX2DEC(RIGHT(E2247,4))-65536,HEX2DEC(RIGHT(E2247,4)))/Codes!$N$2</f>
        <v>0</v>
      </c>
      <c r="R2247" s="1">
        <f>IF(HEX2DEC(LEFT(F2247,4))&gt;=32768,HEX2DEC(LEFT(F2247,4))-65536,HEX2DEC(LEFT(F2247,4)))/Codes!$N$2</f>
        <v>0</v>
      </c>
      <c r="S2247" s="1">
        <f>IF(HEX2DEC(RIGHT(F2247,4))&gt;=32768,HEX2DEC(RIGHT(F2247,4))-65536,HEX2DEC(RIGHT(F2247,4)))/Codes!$N$2</f>
        <v>0</v>
      </c>
      <c r="T2247" s="18">
        <f t="shared" si="633"/>
        <v>361</v>
      </c>
      <c r="U2247" s="1">
        <f t="shared" si="634"/>
        <v>50</v>
      </c>
      <c r="V2247" s="1">
        <f t="shared" si="635"/>
        <v>0</v>
      </c>
      <c r="W2247" s="1" t="str">
        <f t="shared" si="636"/>
        <v>100</v>
      </c>
      <c r="X2247" s="1">
        <f t="shared" si="637"/>
        <v>3</v>
      </c>
      <c r="Y2247" s="1">
        <f t="shared" si="638"/>
        <v>20</v>
      </c>
      <c r="Z2247" s="1" t="str">
        <f>VLOOKUP(BIN2DEC(MID(HEX2BIN(MID(H2247,3,2),8),2,5)),Codes!$E$1:$F$18,2)</f>
        <v>Slash</v>
      </c>
      <c r="AA2247" s="6" t="str">
        <f t="shared" si="639"/>
        <v>0</v>
      </c>
      <c r="AB2247" s="1">
        <f t="shared" si="640"/>
        <v>0</v>
      </c>
      <c r="AC2247" s="1" t="str">
        <f>VLOOKUP(BIN2DEC(RIGHT(HEX2BIN(MID(H2247,6,1),4),1)&amp;LEFT(HEX2BIN(MID(H2247,7,1),4),1)),Codes!$K$1:$L$5,2)</f>
        <v>S</v>
      </c>
      <c r="AD2247" s="1" t="str">
        <f>VLOOKUP(BIN2DEC(RIGHT(HEX2BIN(MID(H2247,7,1),4),3)&amp;LEFT(HEX2BIN(MID(H2247,8,1),4),2)),Codes!$H$2:$I$33,2)</f>
        <v>Slash</v>
      </c>
      <c r="AE2247" s="1" t="str">
        <f t="shared" si="641"/>
        <v>1</v>
      </c>
      <c r="AF2247" s="1" t="str">
        <f t="shared" si="642"/>
        <v>1</v>
      </c>
      <c r="AH2247" s="6">
        <f t="shared" si="643"/>
        <v>3</v>
      </c>
    </row>
    <row r="2248" spans="1:34">
      <c r="A2248" s="3" t="s">
        <v>7024</v>
      </c>
      <c r="B2248" s="1" t="s">
        <v>61</v>
      </c>
      <c r="C2248" s="6" t="s">
        <v>268</v>
      </c>
      <c r="D2248" s="9" t="s">
        <v>7020</v>
      </c>
      <c r="E2248" s="9" t="s">
        <v>510</v>
      </c>
      <c r="F2248" s="9" t="s">
        <v>91</v>
      </c>
      <c r="G2248" s="9" t="s">
        <v>240</v>
      </c>
      <c r="H2248" s="9" t="s">
        <v>4226</v>
      </c>
      <c r="J2248" s="6" t="str">
        <f t="shared" si="627"/>
        <v>001011</v>
      </c>
      <c r="K2248" s="1">
        <f t="shared" si="628"/>
        <v>3</v>
      </c>
      <c r="L2248" s="6" t="str">
        <f t="shared" si="629"/>
        <v>00000</v>
      </c>
      <c r="M2248" s="1">
        <f t="shared" si="630"/>
        <v>76</v>
      </c>
      <c r="N2248" s="6" t="str">
        <f t="shared" si="631"/>
        <v>00</v>
      </c>
      <c r="O2248" s="1">
        <f t="shared" si="632"/>
        <v>6</v>
      </c>
      <c r="P2248" s="1">
        <f>IF(HEX2DEC(LEFT(E2248,4))&gt;=32768,HEX2DEC(LEFT(E2248,4))-65536,HEX2DEC(LEFT(E2248,4)))/Codes!$N$2</f>
        <v>4</v>
      </c>
      <c r="Q2248" s="1">
        <f>IF(HEX2DEC(RIGHT(E2248,4))&gt;=32768,HEX2DEC(RIGHT(E2248,4))-65536,HEX2DEC(RIGHT(E2248,4)))/Codes!$N$2</f>
        <v>4.8</v>
      </c>
      <c r="R2248" s="1">
        <f>IF(HEX2DEC(LEFT(F2248,4))&gt;=32768,HEX2DEC(LEFT(F2248,4))-65536,HEX2DEC(LEFT(F2248,4)))/Codes!$N$2</f>
        <v>0</v>
      </c>
      <c r="S2248" s="1">
        <f>IF(HEX2DEC(RIGHT(F2248,4))&gt;=32768,HEX2DEC(RIGHT(F2248,4))-65536,HEX2DEC(RIGHT(F2248,4)))/Codes!$N$2</f>
        <v>0</v>
      </c>
      <c r="T2248" s="18">
        <f t="shared" si="633"/>
        <v>361</v>
      </c>
      <c r="U2248" s="1">
        <f t="shared" si="634"/>
        <v>60</v>
      </c>
      <c r="V2248" s="1">
        <f t="shared" si="635"/>
        <v>0</v>
      </c>
      <c r="W2248" s="1" t="str">
        <f t="shared" si="636"/>
        <v>100</v>
      </c>
      <c r="X2248" s="1">
        <f t="shared" si="637"/>
        <v>3</v>
      </c>
      <c r="Y2248" s="1">
        <f t="shared" si="638"/>
        <v>30</v>
      </c>
      <c r="Z2248" s="1" t="str">
        <f>VLOOKUP(BIN2DEC(MID(HEX2BIN(MID(H2248,3,2),8),2,5)),Codes!$E$1:$F$18,2)</f>
        <v>Slash</v>
      </c>
      <c r="AA2248" s="6" t="str">
        <f t="shared" si="639"/>
        <v>0</v>
      </c>
      <c r="AB2248" s="1">
        <f t="shared" si="640"/>
        <v>0</v>
      </c>
      <c r="AC2248" s="1" t="str">
        <f>VLOOKUP(BIN2DEC(RIGHT(HEX2BIN(MID(H2248,6,1),4),1)&amp;LEFT(HEX2BIN(MID(H2248,7,1),4),1)),Codes!$K$1:$L$5,2)</f>
        <v>M</v>
      </c>
      <c r="AD2248" s="1" t="str">
        <f>VLOOKUP(BIN2DEC(RIGHT(HEX2BIN(MID(H2248,7,1),4),3)&amp;LEFT(HEX2BIN(MID(H2248,8,1),4),2)),Codes!$H$2:$I$33,2)</f>
        <v>Slash</v>
      </c>
      <c r="AE2248" s="1" t="str">
        <f t="shared" si="641"/>
        <v>1</v>
      </c>
      <c r="AF2248" s="1" t="str">
        <f t="shared" si="642"/>
        <v>1</v>
      </c>
      <c r="AH2248" s="6">
        <f t="shared" si="643"/>
        <v>35</v>
      </c>
    </row>
    <row r="2249" spans="1:34">
      <c r="A2249" s="3" t="s">
        <v>7025</v>
      </c>
      <c r="B2249" s="1" t="s">
        <v>61</v>
      </c>
      <c r="C2249" s="6" t="s">
        <v>1128</v>
      </c>
      <c r="D2249" s="9" t="s">
        <v>7026</v>
      </c>
      <c r="E2249" s="9" t="s">
        <v>7027</v>
      </c>
      <c r="F2249" s="9" t="s">
        <v>91</v>
      </c>
      <c r="G2249" s="9" t="s">
        <v>7028</v>
      </c>
      <c r="H2249" s="9" t="s">
        <v>797</v>
      </c>
      <c r="J2249" s="6" t="str">
        <f t="shared" si="627"/>
        <v>001011</v>
      </c>
      <c r="K2249" s="1">
        <f t="shared" si="628"/>
        <v>0</v>
      </c>
      <c r="L2249" s="6" t="str">
        <f t="shared" si="629"/>
        <v>00000</v>
      </c>
      <c r="M2249" s="1">
        <f t="shared" si="630"/>
        <v>76</v>
      </c>
      <c r="N2249" s="6" t="str">
        <f t="shared" si="631"/>
        <v>00</v>
      </c>
      <c r="O2249" s="1">
        <f t="shared" si="632"/>
        <v>11</v>
      </c>
      <c r="P2249" s="1">
        <f>IF(HEX2DEC(LEFT(E2249,4))&gt;=32768,HEX2DEC(LEFT(E2249,4))-65536,HEX2DEC(LEFT(E2249,4)))/Codes!$N$2</f>
        <v>4</v>
      </c>
      <c r="Q2249" s="1">
        <f>IF(HEX2DEC(RIGHT(E2249,4))&gt;=32768,HEX2DEC(RIGHT(E2249,4))-65536,HEX2DEC(RIGHT(E2249,4)))/Codes!$N$2</f>
        <v>-0.4</v>
      </c>
      <c r="R2249" s="1">
        <f>IF(HEX2DEC(LEFT(F2249,4))&gt;=32768,HEX2DEC(LEFT(F2249,4))-65536,HEX2DEC(LEFT(F2249,4)))/Codes!$N$2</f>
        <v>0</v>
      </c>
      <c r="S2249" s="1">
        <f>IF(HEX2DEC(RIGHT(F2249,4))&gt;=32768,HEX2DEC(RIGHT(F2249,4))-65536,HEX2DEC(RIGHT(F2249,4)))/Codes!$N$2</f>
        <v>0</v>
      </c>
      <c r="T2249" s="18">
        <f t="shared" si="633"/>
        <v>110</v>
      </c>
      <c r="U2249" s="1">
        <f t="shared" si="634"/>
        <v>55</v>
      </c>
      <c r="V2249" s="1">
        <f t="shared" si="635"/>
        <v>0</v>
      </c>
      <c r="W2249" s="1" t="str">
        <f t="shared" si="636"/>
        <v>100</v>
      </c>
      <c r="X2249" s="1">
        <f t="shared" si="637"/>
        <v>3</v>
      </c>
      <c r="Y2249" s="1">
        <f t="shared" si="638"/>
        <v>70</v>
      </c>
      <c r="Z2249" s="1" t="str">
        <f>VLOOKUP(BIN2DEC(MID(HEX2BIN(MID(H2249,3,2),8),2,5)),Codes!$E$1:$F$18,2)</f>
        <v>Slash</v>
      </c>
      <c r="AA2249" s="6" t="str">
        <f t="shared" si="639"/>
        <v>0</v>
      </c>
      <c r="AB2249" s="1">
        <f t="shared" si="640"/>
        <v>0</v>
      </c>
      <c r="AC2249" s="1" t="str">
        <f>VLOOKUP(BIN2DEC(RIGHT(HEX2BIN(MID(H2249,6,1),4),1)&amp;LEFT(HEX2BIN(MID(H2249,7,1),4),1)),Codes!$K$1:$L$5,2)</f>
        <v>M</v>
      </c>
      <c r="AD2249" s="1" t="str">
        <f>VLOOKUP(BIN2DEC(RIGHT(HEX2BIN(MID(H2249,7,1),4),3)&amp;LEFT(HEX2BIN(MID(H2249,8,1),4),2)),Codes!$H$2:$I$33,2)</f>
        <v>Slash</v>
      </c>
      <c r="AE2249" s="1" t="str">
        <f t="shared" si="641"/>
        <v>1</v>
      </c>
      <c r="AF2249" s="1" t="str">
        <f t="shared" si="642"/>
        <v>1</v>
      </c>
      <c r="AH2249" s="6">
        <f t="shared" si="643"/>
        <v>35</v>
      </c>
    </row>
    <row r="2250" spans="1:34">
      <c r="A2250" s="3" t="s">
        <v>7029</v>
      </c>
      <c r="B2250" s="1" t="s">
        <v>61</v>
      </c>
      <c r="C2250" s="6" t="s">
        <v>1128</v>
      </c>
      <c r="D2250" s="9" t="s">
        <v>7030</v>
      </c>
      <c r="E2250" s="9" t="s">
        <v>307</v>
      </c>
      <c r="F2250" s="9" t="s">
        <v>91</v>
      </c>
      <c r="G2250" s="9" t="s">
        <v>240</v>
      </c>
      <c r="H2250" s="9" t="s">
        <v>7031</v>
      </c>
      <c r="J2250" s="6" t="str">
        <f t="shared" si="627"/>
        <v>001011</v>
      </c>
      <c r="K2250" s="1">
        <f t="shared" si="628"/>
        <v>1</v>
      </c>
      <c r="L2250" s="6" t="str">
        <f t="shared" si="629"/>
        <v>00000</v>
      </c>
      <c r="M2250" s="1">
        <f t="shared" si="630"/>
        <v>71</v>
      </c>
      <c r="N2250" s="6" t="str">
        <f t="shared" si="631"/>
        <v>00</v>
      </c>
      <c r="O2250" s="1">
        <f t="shared" si="632"/>
        <v>9</v>
      </c>
      <c r="P2250" s="1">
        <f>IF(HEX2DEC(LEFT(E2250,4))&gt;=32768,HEX2DEC(LEFT(E2250,4))-65536,HEX2DEC(LEFT(E2250,4)))/Codes!$N$2</f>
        <v>3.2</v>
      </c>
      <c r="Q2250" s="1">
        <f>IF(HEX2DEC(RIGHT(E2250,4))&gt;=32768,HEX2DEC(RIGHT(E2250,4))-65536,HEX2DEC(RIGHT(E2250,4)))/Codes!$N$2</f>
        <v>0</v>
      </c>
      <c r="R2250" s="1">
        <f>IF(HEX2DEC(LEFT(F2250,4))&gt;=32768,HEX2DEC(LEFT(F2250,4))-65536,HEX2DEC(LEFT(F2250,4)))/Codes!$N$2</f>
        <v>0</v>
      </c>
      <c r="S2250" s="1">
        <f>IF(HEX2DEC(RIGHT(F2250,4))&gt;=32768,HEX2DEC(RIGHT(F2250,4))-65536,HEX2DEC(RIGHT(F2250,4)))/Codes!$N$2</f>
        <v>0</v>
      </c>
      <c r="T2250" s="18">
        <f t="shared" si="633"/>
        <v>361</v>
      </c>
      <c r="U2250" s="1">
        <f t="shared" si="634"/>
        <v>60</v>
      </c>
      <c r="V2250" s="1">
        <f t="shared" si="635"/>
        <v>0</v>
      </c>
      <c r="W2250" s="1" t="str">
        <f t="shared" si="636"/>
        <v>100</v>
      </c>
      <c r="X2250" s="1">
        <f t="shared" si="637"/>
        <v>3</v>
      </c>
      <c r="Y2250" s="1">
        <f t="shared" si="638"/>
        <v>35</v>
      </c>
      <c r="Z2250" s="1" t="str">
        <f>VLOOKUP(BIN2DEC(MID(HEX2BIN(MID(H2250,3,2),8),2,5)),Codes!$E$1:$F$18,2)</f>
        <v>Normal</v>
      </c>
      <c r="AA2250" s="6" t="str">
        <f t="shared" si="639"/>
        <v>0</v>
      </c>
      <c r="AB2250" s="1">
        <f t="shared" si="640"/>
        <v>0</v>
      </c>
      <c r="AC2250" s="1" t="str">
        <f>VLOOKUP(BIN2DEC(RIGHT(HEX2BIN(MID(H2250,6,1),4),1)&amp;LEFT(HEX2BIN(MID(H2250,7,1),4),1)),Codes!$K$1:$L$5,2)</f>
        <v>S</v>
      </c>
      <c r="AD2250" s="1" t="str">
        <f>VLOOKUP(BIN2DEC(RIGHT(HEX2BIN(MID(H2250,7,1),4),3)&amp;LEFT(HEX2BIN(MID(H2250,8,1),4),2)),Codes!$H$2:$I$33,2)</f>
        <v>Slash</v>
      </c>
      <c r="AE2250" s="1" t="str">
        <f t="shared" si="641"/>
        <v>1</v>
      </c>
      <c r="AF2250" s="1" t="str">
        <f t="shared" si="642"/>
        <v>1</v>
      </c>
      <c r="AH2250" s="6">
        <f t="shared" si="643"/>
        <v>3</v>
      </c>
    </row>
    <row r="2251" spans="1:34">
      <c r="A2251" s="3" t="s">
        <v>7032</v>
      </c>
      <c r="B2251" s="1" t="s">
        <v>61</v>
      </c>
      <c r="C2251" s="6" t="s">
        <v>1128</v>
      </c>
      <c r="D2251" s="9" t="s">
        <v>1225</v>
      </c>
      <c r="E2251" s="9" t="s">
        <v>265</v>
      </c>
      <c r="F2251" s="9" t="s">
        <v>91</v>
      </c>
      <c r="G2251" s="9" t="s">
        <v>240</v>
      </c>
      <c r="H2251" s="9" t="s">
        <v>7031</v>
      </c>
      <c r="J2251" s="6" t="str">
        <f t="shared" si="627"/>
        <v>001011</v>
      </c>
      <c r="K2251" s="1">
        <f t="shared" si="628"/>
        <v>2</v>
      </c>
      <c r="L2251" s="6" t="str">
        <f t="shared" si="629"/>
        <v>00000</v>
      </c>
      <c r="M2251" s="1">
        <f t="shared" si="630"/>
        <v>25</v>
      </c>
      <c r="N2251" s="6" t="str">
        <f t="shared" si="631"/>
        <v>00</v>
      </c>
      <c r="O2251" s="1">
        <f t="shared" si="632"/>
        <v>9</v>
      </c>
      <c r="P2251" s="1">
        <f>IF(HEX2DEC(LEFT(E2251,4))&gt;=32768,HEX2DEC(LEFT(E2251,4))-65536,HEX2DEC(LEFT(E2251,4)))/Codes!$N$2</f>
        <v>2.4</v>
      </c>
      <c r="Q2251" s="1">
        <f>IF(HEX2DEC(RIGHT(E2251,4))&gt;=32768,HEX2DEC(RIGHT(E2251,4))-65536,HEX2DEC(RIGHT(E2251,4)))/Codes!$N$2</f>
        <v>0</v>
      </c>
      <c r="R2251" s="1">
        <f>IF(HEX2DEC(LEFT(F2251,4))&gt;=32768,HEX2DEC(LEFT(F2251,4))-65536,HEX2DEC(LEFT(F2251,4)))/Codes!$N$2</f>
        <v>0</v>
      </c>
      <c r="S2251" s="1">
        <f>IF(HEX2DEC(RIGHT(F2251,4))&gt;=32768,HEX2DEC(RIGHT(F2251,4))-65536,HEX2DEC(RIGHT(F2251,4)))/Codes!$N$2</f>
        <v>0</v>
      </c>
      <c r="T2251" s="18">
        <f t="shared" si="633"/>
        <v>361</v>
      </c>
      <c r="U2251" s="1">
        <f t="shared" si="634"/>
        <v>60</v>
      </c>
      <c r="V2251" s="1">
        <f t="shared" si="635"/>
        <v>0</v>
      </c>
      <c r="W2251" s="1" t="str">
        <f t="shared" si="636"/>
        <v>100</v>
      </c>
      <c r="X2251" s="1">
        <f t="shared" si="637"/>
        <v>3</v>
      </c>
      <c r="Y2251" s="1">
        <f t="shared" si="638"/>
        <v>35</v>
      </c>
      <c r="Z2251" s="1" t="str">
        <f>VLOOKUP(BIN2DEC(MID(HEX2BIN(MID(H2251,3,2),8),2,5)),Codes!$E$1:$F$18,2)</f>
        <v>Normal</v>
      </c>
      <c r="AA2251" s="6" t="str">
        <f t="shared" si="639"/>
        <v>0</v>
      </c>
      <c r="AB2251" s="1">
        <f t="shared" si="640"/>
        <v>0</v>
      </c>
      <c r="AC2251" s="1" t="str">
        <f>VLOOKUP(BIN2DEC(RIGHT(HEX2BIN(MID(H2251,6,1),4),1)&amp;LEFT(HEX2BIN(MID(H2251,7,1),4),1)),Codes!$K$1:$L$5,2)</f>
        <v>S</v>
      </c>
      <c r="AD2251" s="1" t="str">
        <f>VLOOKUP(BIN2DEC(RIGHT(HEX2BIN(MID(H2251,7,1),4),3)&amp;LEFT(HEX2BIN(MID(H2251,8,1),4),2)),Codes!$H$2:$I$33,2)</f>
        <v>Slash</v>
      </c>
      <c r="AE2251" s="1" t="str">
        <f t="shared" si="641"/>
        <v>1</v>
      </c>
      <c r="AF2251" s="1" t="str">
        <f t="shared" si="642"/>
        <v>1</v>
      </c>
      <c r="AH2251" s="6">
        <f t="shared" si="643"/>
        <v>3</v>
      </c>
    </row>
    <row r="2252" spans="1:34">
      <c r="A2252" s="3" t="s">
        <v>7033</v>
      </c>
      <c r="B2252" s="1" t="s">
        <v>61</v>
      </c>
      <c r="C2252" s="6" t="s">
        <v>1128</v>
      </c>
      <c r="D2252" s="9" t="s">
        <v>7034</v>
      </c>
      <c r="E2252" s="9" t="s">
        <v>421</v>
      </c>
      <c r="F2252" s="9" t="s">
        <v>91</v>
      </c>
      <c r="G2252" s="9" t="s">
        <v>7028</v>
      </c>
      <c r="H2252" s="9" t="s">
        <v>7035</v>
      </c>
      <c r="J2252" s="6" t="str">
        <f t="shared" si="627"/>
        <v>001011</v>
      </c>
      <c r="K2252" s="1">
        <f t="shared" si="628"/>
        <v>3</v>
      </c>
      <c r="L2252" s="6" t="str">
        <f t="shared" si="629"/>
        <v>00000</v>
      </c>
      <c r="M2252" s="1">
        <f t="shared" si="630"/>
        <v>76</v>
      </c>
      <c r="N2252" s="6" t="str">
        <f t="shared" si="631"/>
        <v>00</v>
      </c>
      <c r="O2252" s="1">
        <f t="shared" si="632"/>
        <v>12</v>
      </c>
      <c r="P2252" s="1">
        <f>IF(HEX2DEC(LEFT(E2252,4))&gt;=32768,HEX2DEC(LEFT(E2252,4))-65536,HEX2DEC(LEFT(E2252,4)))/Codes!$N$2</f>
        <v>4</v>
      </c>
      <c r="Q2252" s="1">
        <f>IF(HEX2DEC(RIGHT(E2252,4))&gt;=32768,HEX2DEC(RIGHT(E2252,4))-65536,HEX2DEC(RIGHT(E2252,4)))/Codes!$N$2</f>
        <v>5.2</v>
      </c>
      <c r="R2252" s="1">
        <f>IF(HEX2DEC(LEFT(F2252,4))&gt;=32768,HEX2DEC(LEFT(F2252,4))-65536,HEX2DEC(LEFT(F2252,4)))/Codes!$N$2</f>
        <v>0</v>
      </c>
      <c r="S2252" s="1">
        <f>IF(HEX2DEC(RIGHT(F2252,4))&gt;=32768,HEX2DEC(RIGHT(F2252,4))-65536,HEX2DEC(RIGHT(F2252,4)))/Codes!$N$2</f>
        <v>0</v>
      </c>
      <c r="T2252" s="18">
        <f t="shared" si="633"/>
        <v>110</v>
      </c>
      <c r="U2252" s="1">
        <f t="shared" si="634"/>
        <v>55</v>
      </c>
      <c r="V2252" s="1">
        <f t="shared" si="635"/>
        <v>0</v>
      </c>
      <c r="W2252" s="1" t="str">
        <f t="shared" si="636"/>
        <v>100</v>
      </c>
      <c r="X2252" s="1">
        <f t="shared" si="637"/>
        <v>3</v>
      </c>
      <c r="Y2252" s="1">
        <f t="shared" si="638"/>
        <v>70</v>
      </c>
      <c r="Z2252" s="1" t="str">
        <f>VLOOKUP(BIN2DEC(MID(HEX2BIN(MID(H2252,3,2),8),2,5)),Codes!$E$1:$F$18,2)</f>
        <v>Slash</v>
      </c>
      <c r="AA2252" s="6" t="str">
        <f t="shared" si="639"/>
        <v>0</v>
      </c>
      <c r="AB2252" s="1">
        <f t="shared" si="640"/>
        <v>0</v>
      </c>
      <c r="AC2252" s="1" t="str">
        <f>VLOOKUP(BIN2DEC(RIGHT(HEX2BIN(MID(H2252,6,1),4),1)&amp;LEFT(HEX2BIN(MID(H2252,7,1),4),1)),Codes!$K$1:$L$5,2)</f>
        <v>L</v>
      </c>
      <c r="AD2252" s="1" t="str">
        <f>VLOOKUP(BIN2DEC(RIGHT(HEX2BIN(MID(H2252,7,1),4),3)&amp;LEFT(HEX2BIN(MID(H2252,8,1),4),2)),Codes!$H$2:$I$33,2)</f>
        <v>Slash</v>
      </c>
      <c r="AE2252" s="1" t="str">
        <f t="shared" si="641"/>
        <v>1</v>
      </c>
      <c r="AF2252" s="1" t="str">
        <f t="shared" si="642"/>
        <v>1</v>
      </c>
      <c r="AH2252" s="6">
        <f t="shared" si="643"/>
        <v>67</v>
      </c>
    </row>
    <row r="2253" spans="1:34">
      <c r="A2253" s="3" t="s">
        <v>7036</v>
      </c>
      <c r="B2253" s="1" t="s">
        <v>61</v>
      </c>
      <c r="C2253" s="6" t="s">
        <v>1116</v>
      </c>
      <c r="D2253" s="9" t="s">
        <v>7037</v>
      </c>
      <c r="E2253" s="9" t="s">
        <v>207</v>
      </c>
      <c r="F2253" s="9" t="s">
        <v>91</v>
      </c>
      <c r="G2253" s="9" t="s">
        <v>208</v>
      </c>
      <c r="H2253" s="9" t="s">
        <v>4226</v>
      </c>
      <c r="J2253" s="6" t="str">
        <f t="shared" si="627"/>
        <v>001011</v>
      </c>
      <c r="K2253" s="1">
        <f t="shared" si="628"/>
        <v>0</v>
      </c>
      <c r="L2253" s="6" t="str">
        <f t="shared" si="629"/>
        <v>00000</v>
      </c>
      <c r="M2253" s="1">
        <f t="shared" si="630"/>
        <v>76</v>
      </c>
      <c r="N2253" s="6" t="str">
        <f t="shared" si="631"/>
        <v>00</v>
      </c>
      <c r="O2253" s="1">
        <f t="shared" si="632"/>
        <v>9</v>
      </c>
      <c r="P2253" s="1">
        <f>IF(HEX2DEC(LEFT(E2253,4))&gt;=32768,HEX2DEC(LEFT(E2253,4))-65536,HEX2DEC(LEFT(E2253,4)))/Codes!$N$2</f>
        <v>4</v>
      </c>
      <c r="Q2253" s="1">
        <f>IF(HEX2DEC(RIGHT(E2253,4))&gt;=32768,HEX2DEC(RIGHT(E2253,4))-65536,HEX2DEC(RIGHT(E2253,4)))/Codes!$N$2</f>
        <v>0</v>
      </c>
      <c r="R2253" s="1">
        <f>IF(HEX2DEC(LEFT(F2253,4))&gt;=32768,HEX2DEC(LEFT(F2253,4))-65536,HEX2DEC(LEFT(F2253,4)))/Codes!$N$2</f>
        <v>0</v>
      </c>
      <c r="S2253" s="1">
        <f>IF(HEX2DEC(RIGHT(F2253,4))&gt;=32768,HEX2DEC(RIGHT(F2253,4))-65536,HEX2DEC(RIGHT(F2253,4)))/Codes!$N$2</f>
        <v>0</v>
      </c>
      <c r="T2253" s="18">
        <f t="shared" si="633"/>
        <v>361</v>
      </c>
      <c r="U2253" s="1">
        <f t="shared" si="634"/>
        <v>70</v>
      </c>
      <c r="V2253" s="1">
        <f t="shared" si="635"/>
        <v>0</v>
      </c>
      <c r="W2253" s="1" t="str">
        <f t="shared" si="636"/>
        <v>100</v>
      </c>
      <c r="X2253" s="1">
        <f t="shared" si="637"/>
        <v>3</v>
      </c>
      <c r="Y2253" s="1">
        <f t="shared" si="638"/>
        <v>30</v>
      </c>
      <c r="Z2253" s="1" t="str">
        <f>VLOOKUP(BIN2DEC(MID(HEX2BIN(MID(H2253,3,2),8),2,5)),Codes!$E$1:$F$18,2)</f>
        <v>Slash</v>
      </c>
      <c r="AA2253" s="6" t="str">
        <f t="shared" si="639"/>
        <v>0</v>
      </c>
      <c r="AB2253" s="1">
        <f t="shared" si="640"/>
        <v>0</v>
      </c>
      <c r="AC2253" s="1" t="str">
        <f>VLOOKUP(BIN2DEC(RIGHT(HEX2BIN(MID(H2253,6,1),4),1)&amp;LEFT(HEX2BIN(MID(H2253,7,1),4),1)),Codes!$K$1:$L$5,2)</f>
        <v>M</v>
      </c>
      <c r="AD2253" s="1" t="str">
        <f>VLOOKUP(BIN2DEC(RIGHT(HEX2BIN(MID(H2253,7,1),4),3)&amp;LEFT(HEX2BIN(MID(H2253,8,1),4),2)),Codes!$H$2:$I$33,2)</f>
        <v>Slash</v>
      </c>
      <c r="AE2253" s="1" t="str">
        <f t="shared" si="641"/>
        <v>1</v>
      </c>
      <c r="AF2253" s="1" t="str">
        <f t="shared" si="642"/>
        <v>1</v>
      </c>
      <c r="AH2253" s="6">
        <f t="shared" si="643"/>
        <v>35</v>
      </c>
    </row>
    <row r="2254" spans="1:34">
      <c r="A2254" s="3" t="s">
        <v>7038</v>
      </c>
      <c r="B2254" s="1" t="s">
        <v>61</v>
      </c>
      <c r="C2254" s="6" t="s">
        <v>1116</v>
      </c>
      <c r="D2254" s="9" t="s">
        <v>7030</v>
      </c>
      <c r="E2254" s="9" t="s">
        <v>212</v>
      </c>
      <c r="F2254" s="9" t="s">
        <v>91</v>
      </c>
      <c r="G2254" s="9" t="s">
        <v>208</v>
      </c>
      <c r="H2254" s="9" t="s">
        <v>4226</v>
      </c>
      <c r="J2254" s="6" t="str">
        <f t="shared" si="627"/>
        <v>001011</v>
      </c>
      <c r="K2254" s="1">
        <f t="shared" si="628"/>
        <v>1</v>
      </c>
      <c r="L2254" s="6" t="str">
        <f t="shared" si="629"/>
        <v>00000</v>
      </c>
      <c r="M2254" s="1">
        <f t="shared" si="630"/>
        <v>71</v>
      </c>
      <c r="N2254" s="6" t="str">
        <f t="shared" si="631"/>
        <v>00</v>
      </c>
      <c r="O2254" s="1">
        <f t="shared" si="632"/>
        <v>9</v>
      </c>
      <c r="P2254" s="1">
        <f>IF(HEX2DEC(LEFT(E2254,4))&gt;=32768,HEX2DEC(LEFT(E2254,4))-65536,HEX2DEC(LEFT(E2254,4)))/Codes!$N$2</f>
        <v>2.8</v>
      </c>
      <c r="Q2254" s="1">
        <f>IF(HEX2DEC(RIGHT(E2254,4))&gt;=32768,HEX2DEC(RIGHT(E2254,4))-65536,HEX2DEC(RIGHT(E2254,4)))/Codes!$N$2</f>
        <v>0</v>
      </c>
      <c r="R2254" s="1">
        <f>IF(HEX2DEC(LEFT(F2254,4))&gt;=32768,HEX2DEC(LEFT(F2254,4))-65536,HEX2DEC(LEFT(F2254,4)))/Codes!$N$2</f>
        <v>0</v>
      </c>
      <c r="S2254" s="1">
        <f>IF(HEX2DEC(RIGHT(F2254,4))&gt;=32768,HEX2DEC(RIGHT(F2254,4))-65536,HEX2DEC(RIGHT(F2254,4)))/Codes!$N$2</f>
        <v>0</v>
      </c>
      <c r="T2254" s="18">
        <f t="shared" si="633"/>
        <v>361</v>
      </c>
      <c r="U2254" s="1">
        <f t="shared" si="634"/>
        <v>70</v>
      </c>
      <c r="V2254" s="1">
        <f t="shared" si="635"/>
        <v>0</v>
      </c>
      <c r="W2254" s="1" t="str">
        <f t="shared" si="636"/>
        <v>100</v>
      </c>
      <c r="X2254" s="1">
        <f t="shared" si="637"/>
        <v>3</v>
      </c>
      <c r="Y2254" s="1">
        <f t="shared" si="638"/>
        <v>30</v>
      </c>
      <c r="Z2254" s="1" t="str">
        <f>VLOOKUP(BIN2DEC(MID(HEX2BIN(MID(H2254,3,2),8),2,5)),Codes!$E$1:$F$18,2)</f>
        <v>Slash</v>
      </c>
      <c r="AA2254" s="6" t="str">
        <f t="shared" si="639"/>
        <v>0</v>
      </c>
      <c r="AB2254" s="1">
        <f t="shared" si="640"/>
        <v>0</v>
      </c>
      <c r="AC2254" s="1" t="str">
        <f>VLOOKUP(BIN2DEC(RIGHT(HEX2BIN(MID(H2254,6,1),4),1)&amp;LEFT(HEX2BIN(MID(H2254,7,1),4),1)),Codes!$K$1:$L$5,2)</f>
        <v>M</v>
      </c>
      <c r="AD2254" s="1" t="str">
        <f>VLOOKUP(BIN2DEC(RIGHT(HEX2BIN(MID(H2254,7,1),4),3)&amp;LEFT(HEX2BIN(MID(H2254,8,1),4),2)),Codes!$H$2:$I$33,2)</f>
        <v>Slash</v>
      </c>
      <c r="AE2254" s="1" t="str">
        <f t="shared" si="641"/>
        <v>1</v>
      </c>
      <c r="AF2254" s="1" t="str">
        <f t="shared" si="642"/>
        <v>1</v>
      </c>
      <c r="AH2254" s="6">
        <f t="shared" si="643"/>
        <v>35</v>
      </c>
    </row>
    <row r="2255" spans="1:34">
      <c r="A2255" s="3" t="s">
        <v>7039</v>
      </c>
      <c r="B2255" s="1" t="s">
        <v>61</v>
      </c>
      <c r="C2255" s="6" t="s">
        <v>1116</v>
      </c>
      <c r="D2255" s="9" t="s">
        <v>1225</v>
      </c>
      <c r="E2255" s="9" t="s">
        <v>5931</v>
      </c>
      <c r="F2255" s="9" t="s">
        <v>91</v>
      </c>
      <c r="G2255" s="9" t="s">
        <v>208</v>
      </c>
      <c r="H2255" s="9" t="s">
        <v>4226</v>
      </c>
      <c r="J2255" s="6" t="str">
        <f t="shared" si="627"/>
        <v>001011</v>
      </c>
      <c r="K2255" s="1">
        <f t="shared" si="628"/>
        <v>2</v>
      </c>
      <c r="L2255" s="6" t="str">
        <f t="shared" si="629"/>
        <v>00000</v>
      </c>
      <c r="M2255" s="1">
        <f t="shared" si="630"/>
        <v>25</v>
      </c>
      <c r="N2255" s="6" t="str">
        <f t="shared" si="631"/>
        <v>00</v>
      </c>
      <c r="O2255" s="1">
        <f t="shared" si="632"/>
        <v>9</v>
      </c>
      <c r="P2255" s="1">
        <f>IF(HEX2DEC(LEFT(E2255,4))&gt;=32768,HEX2DEC(LEFT(E2255,4))-65536,HEX2DEC(LEFT(E2255,4)))/Codes!$N$2</f>
        <v>3.12</v>
      </c>
      <c r="Q2255" s="1">
        <f>IF(HEX2DEC(RIGHT(E2255,4))&gt;=32768,HEX2DEC(RIGHT(E2255,4))-65536,HEX2DEC(RIGHT(E2255,4)))/Codes!$N$2</f>
        <v>0</v>
      </c>
      <c r="R2255" s="1">
        <f>IF(HEX2DEC(LEFT(F2255,4))&gt;=32768,HEX2DEC(LEFT(F2255,4))-65536,HEX2DEC(LEFT(F2255,4)))/Codes!$N$2</f>
        <v>0</v>
      </c>
      <c r="S2255" s="1">
        <f>IF(HEX2DEC(RIGHT(F2255,4))&gt;=32768,HEX2DEC(RIGHT(F2255,4))-65536,HEX2DEC(RIGHT(F2255,4)))/Codes!$N$2</f>
        <v>0</v>
      </c>
      <c r="T2255" s="18">
        <f t="shared" si="633"/>
        <v>361</v>
      </c>
      <c r="U2255" s="1">
        <f t="shared" si="634"/>
        <v>70</v>
      </c>
      <c r="V2255" s="1">
        <f t="shared" si="635"/>
        <v>0</v>
      </c>
      <c r="W2255" s="1" t="str">
        <f t="shared" si="636"/>
        <v>100</v>
      </c>
      <c r="X2255" s="1">
        <f t="shared" si="637"/>
        <v>3</v>
      </c>
      <c r="Y2255" s="1">
        <f t="shared" si="638"/>
        <v>30</v>
      </c>
      <c r="Z2255" s="1" t="str">
        <f>VLOOKUP(BIN2DEC(MID(HEX2BIN(MID(H2255,3,2),8),2,5)),Codes!$E$1:$F$18,2)</f>
        <v>Slash</v>
      </c>
      <c r="AA2255" s="6" t="str">
        <f t="shared" si="639"/>
        <v>0</v>
      </c>
      <c r="AB2255" s="1">
        <f t="shared" si="640"/>
        <v>0</v>
      </c>
      <c r="AC2255" s="1" t="str">
        <f>VLOOKUP(BIN2DEC(RIGHT(HEX2BIN(MID(H2255,6,1),4),1)&amp;LEFT(HEX2BIN(MID(H2255,7,1),4),1)),Codes!$K$1:$L$5,2)</f>
        <v>M</v>
      </c>
      <c r="AD2255" s="1" t="str">
        <f>VLOOKUP(BIN2DEC(RIGHT(HEX2BIN(MID(H2255,7,1),4),3)&amp;LEFT(HEX2BIN(MID(H2255,8,1),4),2)),Codes!$H$2:$I$33,2)</f>
        <v>Slash</v>
      </c>
      <c r="AE2255" s="1" t="str">
        <f t="shared" si="641"/>
        <v>1</v>
      </c>
      <c r="AF2255" s="1" t="str">
        <f t="shared" si="642"/>
        <v>1</v>
      </c>
      <c r="AH2255" s="6">
        <f t="shared" si="643"/>
        <v>35</v>
      </c>
    </row>
    <row r="2256" spans="1:34">
      <c r="A2256" s="3" t="s">
        <v>7040</v>
      </c>
      <c r="B2256" s="1" t="s">
        <v>61</v>
      </c>
      <c r="C2256" s="6" t="s">
        <v>1116</v>
      </c>
      <c r="D2256" s="9" t="s">
        <v>7041</v>
      </c>
      <c r="E2256" s="9" t="s">
        <v>510</v>
      </c>
      <c r="F2256" s="9" t="s">
        <v>91</v>
      </c>
      <c r="G2256" s="9" t="s">
        <v>208</v>
      </c>
      <c r="H2256" s="9" t="s">
        <v>982</v>
      </c>
      <c r="J2256" s="6" t="str">
        <f t="shared" si="627"/>
        <v>001011</v>
      </c>
      <c r="K2256" s="1">
        <f t="shared" si="628"/>
        <v>3</v>
      </c>
      <c r="L2256" s="6" t="str">
        <f t="shared" si="629"/>
        <v>00000</v>
      </c>
      <c r="M2256" s="1">
        <f t="shared" si="630"/>
        <v>76</v>
      </c>
      <c r="N2256" s="6" t="str">
        <f t="shared" si="631"/>
        <v>00</v>
      </c>
      <c r="O2256" s="1">
        <f t="shared" si="632"/>
        <v>13</v>
      </c>
      <c r="P2256" s="1">
        <f>IF(HEX2DEC(LEFT(E2256,4))&gt;=32768,HEX2DEC(LEFT(E2256,4))-65536,HEX2DEC(LEFT(E2256,4)))/Codes!$N$2</f>
        <v>4</v>
      </c>
      <c r="Q2256" s="1">
        <f>IF(HEX2DEC(RIGHT(E2256,4))&gt;=32768,HEX2DEC(RIGHT(E2256,4))-65536,HEX2DEC(RIGHT(E2256,4)))/Codes!$N$2</f>
        <v>4.8</v>
      </c>
      <c r="R2256" s="1">
        <f>IF(HEX2DEC(LEFT(F2256,4))&gt;=32768,HEX2DEC(LEFT(F2256,4))-65536,HEX2DEC(LEFT(F2256,4)))/Codes!$N$2</f>
        <v>0</v>
      </c>
      <c r="S2256" s="1">
        <f>IF(HEX2DEC(RIGHT(F2256,4))&gt;=32768,HEX2DEC(RIGHT(F2256,4))-65536,HEX2DEC(RIGHT(F2256,4)))/Codes!$N$2</f>
        <v>0</v>
      </c>
      <c r="T2256" s="18">
        <f t="shared" si="633"/>
        <v>361</v>
      </c>
      <c r="U2256" s="1">
        <f t="shared" si="634"/>
        <v>70</v>
      </c>
      <c r="V2256" s="1">
        <f t="shared" si="635"/>
        <v>0</v>
      </c>
      <c r="W2256" s="1" t="str">
        <f t="shared" si="636"/>
        <v>100</v>
      </c>
      <c r="X2256" s="1">
        <f t="shared" si="637"/>
        <v>3</v>
      </c>
      <c r="Y2256" s="1">
        <f t="shared" si="638"/>
        <v>60</v>
      </c>
      <c r="Z2256" s="1" t="str">
        <f>VLOOKUP(BIN2DEC(MID(HEX2BIN(MID(H2256,3,2),8),2,5)),Codes!$E$1:$F$18,2)</f>
        <v>Slash</v>
      </c>
      <c r="AA2256" s="6" t="str">
        <f t="shared" si="639"/>
        <v>0</v>
      </c>
      <c r="AB2256" s="1">
        <f t="shared" si="640"/>
        <v>0</v>
      </c>
      <c r="AC2256" s="1" t="str">
        <f>VLOOKUP(BIN2DEC(RIGHT(HEX2BIN(MID(H2256,6,1),4),1)&amp;LEFT(HEX2BIN(MID(H2256,7,1),4),1)),Codes!$K$1:$L$5,2)</f>
        <v>L</v>
      </c>
      <c r="AD2256" s="1" t="str">
        <f>VLOOKUP(BIN2DEC(RIGHT(HEX2BIN(MID(H2256,7,1),4),3)&amp;LEFT(HEX2BIN(MID(H2256,8,1),4),2)),Codes!$H$2:$I$33,2)</f>
        <v>Slash</v>
      </c>
      <c r="AE2256" s="1" t="str">
        <f t="shared" si="641"/>
        <v>1</v>
      </c>
      <c r="AF2256" s="1" t="str">
        <f t="shared" si="642"/>
        <v>1</v>
      </c>
      <c r="AH2256" s="6">
        <f t="shared" si="643"/>
        <v>67</v>
      </c>
    </row>
    <row r="2257" spans="1:34">
      <c r="A2257" s="3" t="s">
        <v>7042</v>
      </c>
      <c r="B2257" s="1" t="s">
        <v>61</v>
      </c>
      <c r="C2257" s="6" t="s">
        <v>7051</v>
      </c>
      <c r="D2257" s="9" t="s">
        <v>7037</v>
      </c>
      <c r="E2257" s="9" t="s">
        <v>7043</v>
      </c>
      <c r="F2257" s="9" t="s">
        <v>91</v>
      </c>
      <c r="G2257" s="9" t="s">
        <v>7044</v>
      </c>
      <c r="H2257" s="9" t="s">
        <v>4796</v>
      </c>
      <c r="J2257" s="6" t="str">
        <f t="shared" si="627"/>
        <v>001011</v>
      </c>
      <c r="K2257" s="1">
        <f t="shared" si="628"/>
        <v>0</v>
      </c>
      <c r="L2257" s="6" t="str">
        <f t="shared" si="629"/>
        <v>00000</v>
      </c>
      <c r="M2257" s="1">
        <f t="shared" si="630"/>
        <v>76</v>
      </c>
      <c r="N2257" s="6" t="str">
        <f t="shared" si="631"/>
        <v>00</v>
      </c>
      <c r="O2257" s="1">
        <f t="shared" si="632"/>
        <v>9</v>
      </c>
      <c r="P2257" s="1">
        <f>IF(HEX2DEC(LEFT(E2257,4))&gt;=32768,HEX2DEC(LEFT(E2257,4))-65536,HEX2DEC(LEFT(E2257,4)))/Codes!$N$2</f>
        <v>4</v>
      </c>
      <c r="Q2257" s="1">
        <f>IF(HEX2DEC(RIGHT(E2257,4))&gt;=32768,HEX2DEC(RIGHT(E2257,4))-65536,HEX2DEC(RIGHT(E2257,4)))/Codes!$N$2</f>
        <v>0.4</v>
      </c>
      <c r="R2257" s="1">
        <f>IF(HEX2DEC(LEFT(F2257,4))&gt;=32768,HEX2DEC(LEFT(F2257,4))-65536,HEX2DEC(LEFT(F2257,4)))/Codes!$N$2</f>
        <v>0</v>
      </c>
      <c r="S2257" s="1">
        <f>IF(HEX2DEC(RIGHT(F2257,4))&gt;=32768,HEX2DEC(RIGHT(F2257,4))-65536,HEX2DEC(RIGHT(F2257,4)))/Codes!$N$2</f>
        <v>0</v>
      </c>
      <c r="T2257" s="18">
        <f t="shared" si="633"/>
        <v>110</v>
      </c>
      <c r="U2257" s="1">
        <f t="shared" si="634"/>
        <v>120</v>
      </c>
      <c r="V2257" s="1">
        <f t="shared" si="635"/>
        <v>0</v>
      </c>
      <c r="W2257" s="1" t="str">
        <f t="shared" si="636"/>
        <v>100</v>
      </c>
      <c r="X2257" s="1">
        <f t="shared" si="637"/>
        <v>3</v>
      </c>
      <c r="Y2257" s="1">
        <f t="shared" si="638"/>
        <v>40</v>
      </c>
      <c r="Z2257" s="1" t="str">
        <f>VLOOKUP(BIN2DEC(MID(HEX2BIN(MID(H2257,3,2),8),2,5)),Codes!$E$1:$F$18,2)</f>
        <v>Slash</v>
      </c>
      <c r="AA2257" s="6" t="str">
        <f t="shared" si="639"/>
        <v>0</v>
      </c>
      <c r="AB2257" s="1">
        <f t="shared" si="640"/>
        <v>0</v>
      </c>
      <c r="AC2257" s="1" t="str">
        <f>VLOOKUP(BIN2DEC(RIGHT(HEX2BIN(MID(H2257,6,1),4),1)&amp;LEFT(HEX2BIN(MID(H2257,7,1),4),1)),Codes!$K$1:$L$5,2)</f>
        <v>M</v>
      </c>
      <c r="AD2257" s="1" t="str">
        <f>VLOOKUP(BIN2DEC(RIGHT(HEX2BIN(MID(H2257,7,1),4),3)&amp;LEFT(HEX2BIN(MID(H2257,8,1),4),2)),Codes!$H$2:$I$33,2)</f>
        <v>Slash</v>
      </c>
      <c r="AE2257" s="1" t="str">
        <f t="shared" si="641"/>
        <v>1</v>
      </c>
      <c r="AF2257" s="1" t="str">
        <f t="shared" si="642"/>
        <v>1</v>
      </c>
      <c r="AH2257" s="6">
        <f t="shared" si="643"/>
        <v>35</v>
      </c>
    </row>
    <row r="2258" spans="1:34">
      <c r="A2258" s="3" t="s">
        <v>7045</v>
      </c>
      <c r="B2258" s="1" t="s">
        <v>61</v>
      </c>
      <c r="C2258" s="6" t="s">
        <v>7051</v>
      </c>
      <c r="D2258" s="9" t="s">
        <v>7030</v>
      </c>
      <c r="E2258" s="9" t="s">
        <v>307</v>
      </c>
      <c r="F2258" s="9" t="s">
        <v>91</v>
      </c>
      <c r="G2258" s="9" t="s">
        <v>7046</v>
      </c>
      <c r="H2258" s="9" t="s">
        <v>7047</v>
      </c>
      <c r="J2258" s="6" t="str">
        <f t="shared" si="627"/>
        <v>001011</v>
      </c>
      <c r="K2258" s="1">
        <f t="shared" si="628"/>
        <v>1</v>
      </c>
      <c r="L2258" s="6" t="str">
        <f t="shared" si="629"/>
        <v>00000</v>
      </c>
      <c r="M2258" s="1">
        <f t="shared" si="630"/>
        <v>71</v>
      </c>
      <c r="N2258" s="6" t="str">
        <f t="shared" si="631"/>
        <v>00</v>
      </c>
      <c r="O2258" s="1">
        <f t="shared" si="632"/>
        <v>9</v>
      </c>
      <c r="P2258" s="1">
        <f>IF(HEX2DEC(LEFT(E2258,4))&gt;=32768,HEX2DEC(LEFT(E2258,4))-65536,HEX2DEC(LEFT(E2258,4)))/Codes!$N$2</f>
        <v>3.2</v>
      </c>
      <c r="Q2258" s="1">
        <f>IF(HEX2DEC(RIGHT(E2258,4))&gt;=32768,HEX2DEC(RIGHT(E2258,4))-65536,HEX2DEC(RIGHT(E2258,4)))/Codes!$N$2</f>
        <v>0</v>
      </c>
      <c r="R2258" s="1">
        <f>IF(HEX2DEC(LEFT(F2258,4))&gt;=32768,HEX2DEC(LEFT(F2258,4))-65536,HEX2DEC(LEFT(F2258,4)))/Codes!$N$2</f>
        <v>0</v>
      </c>
      <c r="S2258" s="1">
        <f>IF(HEX2DEC(RIGHT(F2258,4))&gt;=32768,HEX2DEC(RIGHT(F2258,4))-65536,HEX2DEC(RIGHT(F2258,4)))/Codes!$N$2</f>
        <v>0</v>
      </c>
      <c r="T2258" s="18">
        <f t="shared" si="633"/>
        <v>361</v>
      </c>
      <c r="U2258" s="1">
        <f t="shared" si="634"/>
        <v>118</v>
      </c>
      <c r="V2258" s="1">
        <f t="shared" si="635"/>
        <v>0</v>
      </c>
      <c r="W2258" s="1" t="str">
        <f t="shared" si="636"/>
        <v>100</v>
      </c>
      <c r="X2258" s="1">
        <f t="shared" si="637"/>
        <v>3</v>
      </c>
      <c r="Y2258" s="1">
        <f t="shared" si="638"/>
        <v>40</v>
      </c>
      <c r="Z2258" s="1" t="str">
        <f>VLOOKUP(BIN2DEC(MID(HEX2BIN(MID(H2258,3,2),8),2,5)),Codes!$E$1:$F$18,2)</f>
        <v>Slash</v>
      </c>
      <c r="AA2258" s="6" t="str">
        <f t="shared" si="639"/>
        <v>0</v>
      </c>
      <c r="AB2258" s="1">
        <f t="shared" si="640"/>
        <v>0</v>
      </c>
      <c r="AC2258" s="1" t="str">
        <f>VLOOKUP(BIN2DEC(RIGHT(HEX2BIN(MID(H2258,6,1),4),1)&amp;LEFT(HEX2BIN(MID(H2258,7,1),4),1)),Codes!$K$1:$L$5,2)</f>
        <v>S</v>
      </c>
      <c r="AD2258" s="1" t="str">
        <f>VLOOKUP(BIN2DEC(RIGHT(HEX2BIN(MID(H2258,7,1),4),3)&amp;LEFT(HEX2BIN(MID(H2258,8,1),4),2)),Codes!$H$2:$I$33,2)</f>
        <v>Slash</v>
      </c>
      <c r="AE2258" s="1" t="str">
        <f t="shared" si="641"/>
        <v>1</v>
      </c>
      <c r="AF2258" s="1" t="str">
        <f t="shared" si="642"/>
        <v>1</v>
      </c>
      <c r="AH2258" s="6">
        <f t="shared" si="643"/>
        <v>3</v>
      </c>
    </row>
    <row r="2259" spans="1:34">
      <c r="A2259" s="3" t="s">
        <v>7048</v>
      </c>
      <c r="B2259" s="1" t="s">
        <v>61</v>
      </c>
      <c r="C2259" s="6" t="s">
        <v>7051</v>
      </c>
      <c r="D2259" s="9" t="s">
        <v>1214</v>
      </c>
      <c r="E2259" s="9" t="s">
        <v>5931</v>
      </c>
      <c r="F2259" s="9" t="s">
        <v>91</v>
      </c>
      <c r="G2259" s="9" t="s">
        <v>7049</v>
      </c>
      <c r="H2259" s="9" t="s">
        <v>7047</v>
      </c>
      <c r="J2259" s="6" t="str">
        <f t="shared" si="627"/>
        <v>001011</v>
      </c>
      <c r="K2259" s="1">
        <f t="shared" si="628"/>
        <v>2</v>
      </c>
      <c r="L2259" s="6" t="str">
        <f t="shared" si="629"/>
        <v>00000</v>
      </c>
      <c r="M2259" s="1">
        <f t="shared" si="630"/>
        <v>25</v>
      </c>
      <c r="N2259" s="6" t="str">
        <f t="shared" si="631"/>
        <v>00</v>
      </c>
      <c r="O2259" s="1">
        <f t="shared" si="632"/>
        <v>8</v>
      </c>
      <c r="P2259" s="1">
        <f>IF(HEX2DEC(LEFT(E2259,4))&gt;=32768,HEX2DEC(LEFT(E2259,4))-65536,HEX2DEC(LEFT(E2259,4)))/Codes!$N$2</f>
        <v>3.12</v>
      </c>
      <c r="Q2259" s="1">
        <f>IF(HEX2DEC(RIGHT(E2259,4))&gt;=32768,HEX2DEC(RIGHT(E2259,4))-65536,HEX2DEC(RIGHT(E2259,4)))/Codes!$N$2</f>
        <v>0</v>
      </c>
      <c r="R2259" s="1">
        <f>IF(HEX2DEC(LEFT(F2259,4))&gt;=32768,HEX2DEC(LEFT(F2259,4))-65536,HEX2DEC(LEFT(F2259,4)))/Codes!$N$2</f>
        <v>0</v>
      </c>
      <c r="S2259" s="1">
        <f>IF(HEX2DEC(RIGHT(F2259,4))&gt;=32768,HEX2DEC(RIGHT(F2259,4))-65536,HEX2DEC(RIGHT(F2259,4)))/Codes!$N$2</f>
        <v>0</v>
      </c>
      <c r="T2259" s="18">
        <f t="shared" si="633"/>
        <v>361</v>
      </c>
      <c r="U2259" s="1">
        <f t="shared" si="634"/>
        <v>116</v>
      </c>
      <c r="V2259" s="1">
        <f t="shared" si="635"/>
        <v>0</v>
      </c>
      <c r="W2259" s="1" t="str">
        <f t="shared" si="636"/>
        <v>100</v>
      </c>
      <c r="X2259" s="1">
        <f t="shared" si="637"/>
        <v>3</v>
      </c>
      <c r="Y2259" s="1">
        <f t="shared" si="638"/>
        <v>40</v>
      </c>
      <c r="Z2259" s="1" t="str">
        <f>VLOOKUP(BIN2DEC(MID(HEX2BIN(MID(H2259,3,2),8),2,5)),Codes!$E$1:$F$18,2)</f>
        <v>Slash</v>
      </c>
      <c r="AA2259" s="6" t="str">
        <f t="shared" si="639"/>
        <v>0</v>
      </c>
      <c r="AB2259" s="1">
        <f t="shared" si="640"/>
        <v>0</v>
      </c>
      <c r="AC2259" s="1" t="str">
        <f>VLOOKUP(BIN2DEC(RIGHT(HEX2BIN(MID(H2259,6,1),4),1)&amp;LEFT(HEX2BIN(MID(H2259,7,1),4),1)),Codes!$K$1:$L$5,2)</f>
        <v>S</v>
      </c>
      <c r="AD2259" s="1" t="str">
        <f>VLOOKUP(BIN2DEC(RIGHT(HEX2BIN(MID(H2259,7,1),4),3)&amp;LEFT(HEX2BIN(MID(H2259,8,1),4),2)),Codes!$H$2:$I$33,2)</f>
        <v>Slash</v>
      </c>
      <c r="AE2259" s="1" t="str">
        <f t="shared" si="641"/>
        <v>1</v>
      </c>
      <c r="AF2259" s="1" t="str">
        <f t="shared" si="642"/>
        <v>1</v>
      </c>
      <c r="AH2259" s="6">
        <f t="shared" si="643"/>
        <v>3</v>
      </c>
    </row>
    <row r="2260" spans="1:34">
      <c r="A2260" s="3" t="s">
        <v>7050</v>
      </c>
      <c r="B2260" s="1" t="s">
        <v>61</v>
      </c>
      <c r="C2260" s="6" t="s">
        <v>7051</v>
      </c>
      <c r="D2260" s="9" t="s">
        <v>7034</v>
      </c>
      <c r="E2260" s="9" t="s">
        <v>343</v>
      </c>
      <c r="F2260" s="9" t="s">
        <v>91</v>
      </c>
      <c r="G2260" s="9" t="s">
        <v>6350</v>
      </c>
      <c r="H2260" s="9" t="s">
        <v>2498</v>
      </c>
      <c r="J2260" s="6" t="str">
        <f t="shared" si="627"/>
        <v>001011</v>
      </c>
      <c r="K2260" s="1">
        <f t="shared" si="628"/>
        <v>3</v>
      </c>
      <c r="L2260" s="6" t="str">
        <f t="shared" si="629"/>
        <v>00000</v>
      </c>
      <c r="M2260" s="1">
        <f t="shared" si="630"/>
        <v>76</v>
      </c>
      <c r="N2260" s="6" t="str">
        <f t="shared" si="631"/>
        <v>00</v>
      </c>
      <c r="O2260" s="1">
        <f t="shared" si="632"/>
        <v>12</v>
      </c>
      <c r="P2260" s="1">
        <f>IF(HEX2DEC(LEFT(E2260,4))&gt;=32768,HEX2DEC(LEFT(E2260,4))-65536,HEX2DEC(LEFT(E2260,4)))/Codes!$N$2</f>
        <v>4</v>
      </c>
      <c r="Q2260" s="1">
        <f>IF(HEX2DEC(RIGHT(E2260,4))&gt;=32768,HEX2DEC(RIGHT(E2260,4))-65536,HEX2DEC(RIGHT(E2260,4)))/Codes!$N$2</f>
        <v>4</v>
      </c>
      <c r="R2260" s="1">
        <f>IF(HEX2DEC(LEFT(F2260,4))&gt;=32768,HEX2DEC(LEFT(F2260,4))-65536,HEX2DEC(LEFT(F2260,4)))/Codes!$N$2</f>
        <v>0</v>
      </c>
      <c r="S2260" s="1">
        <f>IF(HEX2DEC(RIGHT(F2260,4))&gt;=32768,HEX2DEC(RIGHT(F2260,4))-65536,HEX2DEC(RIGHT(F2260,4)))/Codes!$N$2</f>
        <v>0</v>
      </c>
      <c r="T2260" s="18">
        <f t="shared" si="633"/>
        <v>110</v>
      </c>
      <c r="U2260" s="1">
        <f t="shared" si="634"/>
        <v>100</v>
      </c>
      <c r="V2260" s="1">
        <f t="shared" si="635"/>
        <v>0</v>
      </c>
      <c r="W2260" s="1" t="str">
        <f t="shared" si="636"/>
        <v>100</v>
      </c>
      <c r="X2260" s="1">
        <f t="shared" si="637"/>
        <v>3</v>
      </c>
      <c r="Y2260" s="1">
        <f t="shared" si="638"/>
        <v>50</v>
      </c>
      <c r="Z2260" s="1" t="str">
        <f>VLOOKUP(BIN2DEC(MID(HEX2BIN(MID(H2260,3,2),8),2,5)),Codes!$E$1:$F$18,2)</f>
        <v>Slash</v>
      </c>
      <c r="AA2260" s="6" t="str">
        <f t="shared" si="639"/>
        <v>0</v>
      </c>
      <c r="AB2260" s="1">
        <f t="shared" si="640"/>
        <v>0</v>
      </c>
      <c r="AC2260" s="1" t="str">
        <f>VLOOKUP(BIN2DEC(RIGHT(HEX2BIN(MID(H2260,6,1),4),1)&amp;LEFT(HEX2BIN(MID(H2260,7,1),4),1)),Codes!$K$1:$L$5,2)</f>
        <v>L</v>
      </c>
      <c r="AD2260" s="1" t="str">
        <f>VLOOKUP(BIN2DEC(RIGHT(HEX2BIN(MID(H2260,7,1),4),3)&amp;LEFT(HEX2BIN(MID(H2260,8,1),4),2)),Codes!$H$2:$I$33,2)</f>
        <v>Slash</v>
      </c>
      <c r="AE2260" s="1" t="str">
        <f t="shared" si="641"/>
        <v>1</v>
      </c>
      <c r="AF2260" s="1" t="str">
        <f t="shared" si="642"/>
        <v>1</v>
      </c>
      <c r="AH2260" s="6">
        <f t="shared" si="643"/>
        <v>67</v>
      </c>
    </row>
    <row r="2261" spans="1:34">
      <c r="A2261" s="3" t="s">
        <v>7052</v>
      </c>
      <c r="B2261" s="1" t="s">
        <v>61</v>
      </c>
      <c r="C2261" s="6" t="s">
        <v>3420</v>
      </c>
      <c r="D2261" s="9" t="s">
        <v>6938</v>
      </c>
      <c r="E2261" s="9" t="s">
        <v>7043</v>
      </c>
      <c r="F2261" s="9" t="s">
        <v>91</v>
      </c>
      <c r="G2261" s="9" t="s">
        <v>7053</v>
      </c>
      <c r="H2261" s="9" t="s">
        <v>4796</v>
      </c>
      <c r="J2261" s="6" t="str">
        <f t="shared" si="627"/>
        <v>001011</v>
      </c>
      <c r="K2261" s="1">
        <f t="shared" si="628"/>
        <v>0</v>
      </c>
      <c r="L2261" s="6" t="str">
        <f t="shared" si="629"/>
        <v>00000</v>
      </c>
      <c r="M2261" s="1">
        <f t="shared" si="630"/>
        <v>76</v>
      </c>
      <c r="N2261" s="6" t="str">
        <f t="shared" si="631"/>
        <v>00</v>
      </c>
      <c r="O2261" s="1">
        <f t="shared" si="632"/>
        <v>10</v>
      </c>
      <c r="P2261" s="1">
        <f>IF(HEX2DEC(LEFT(E2261,4))&gt;=32768,HEX2DEC(LEFT(E2261,4))-65536,HEX2DEC(LEFT(E2261,4)))/Codes!$N$2</f>
        <v>4</v>
      </c>
      <c r="Q2261" s="1">
        <f>IF(HEX2DEC(RIGHT(E2261,4))&gt;=32768,HEX2DEC(RIGHT(E2261,4))-65536,HEX2DEC(RIGHT(E2261,4)))/Codes!$N$2</f>
        <v>0.4</v>
      </c>
      <c r="R2261" s="1">
        <f>IF(HEX2DEC(LEFT(F2261,4))&gt;=32768,HEX2DEC(LEFT(F2261,4))-65536,HEX2DEC(LEFT(F2261,4)))/Codes!$N$2</f>
        <v>0</v>
      </c>
      <c r="S2261" s="1">
        <f>IF(HEX2DEC(RIGHT(F2261,4))&gt;=32768,HEX2DEC(RIGHT(F2261,4))-65536,HEX2DEC(RIGHT(F2261,4)))/Codes!$N$2</f>
        <v>0</v>
      </c>
      <c r="T2261" s="18">
        <f t="shared" si="633"/>
        <v>85</v>
      </c>
      <c r="U2261" s="1">
        <f t="shared" si="634"/>
        <v>120</v>
      </c>
      <c r="V2261" s="1">
        <f t="shared" si="635"/>
        <v>0</v>
      </c>
      <c r="W2261" s="1" t="str">
        <f t="shared" si="636"/>
        <v>100</v>
      </c>
      <c r="X2261" s="1">
        <f t="shared" si="637"/>
        <v>3</v>
      </c>
      <c r="Y2261" s="1">
        <f t="shared" si="638"/>
        <v>40</v>
      </c>
      <c r="Z2261" s="1" t="str">
        <f>VLOOKUP(BIN2DEC(MID(HEX2BIN(MID(H2261,3,2),8),2,5)),Codes!$E$1:$F$18,2)</f>
        <v>Slash</v>
      </c>
      <c r="AA2261" s="6" t="str">
        <f t="shared" si="639"/>
        <v>0</v>
      </c>
      <c r="AB2261" s="1">
        <f t="shared" si="640"/>
        <v>0</v>
      </c>
      <c r="AC2261" s="1" t="str">
        <f>VLOOKUP(BIN2DEC(RIGHT(HEX2BIN(MID(H2261,6,1),4),1)&amp;LEFT(HEX2BIN(MID(H2261,7,1),4),1)),Codes!$K$1:$L$5,2)</f>
        <v>M</v>
      </c>
      <c r="AD2261" s="1" t="str">
        <f>VLOOKUP(BIN2DEC(RIGHT(HEX2BIN(MID(H2261,7,1),4),3)&amp;LEFT(HEX2BIN(MID(H2261,8,1),4),2)),Codes!$H$2:$I$33,2)</f>
        <v>Slash</v>
      </c>
      <c r="AE2261" s="1" t="str">
        <f t="shared" si="641"/>
        <v>1</v>
      </c>
      <c r="AF2261" s="1" t="str">
        <f t="shared" si="642"/>
        <v>1</v>
      </c>
      <c r="AH2261" s="6">
        <f t="shared" si="643"/>
        <v>35</v>
      </c>
    </row>
    <row r="2262" spans="1:34">
      <c r="A2262" s="3" t="s">
        <v>7054</v>
      </c>
      <c r="B2262" s="1" t="s">
        <v>61</v>
      </c>
      <c r="C2262" s="6" t="s">
        <v>3420</v>
      </c>
      <c r="D2262" s="9" t="s">
        <v>7030</v>
      </c>
      <c r="E2262" s="9" t="s">
        <v>212</v>
      </c>
      <c r="F2262" s="9" t="s">
        <v>91</v>
      </c>
      <c r="G2262" s="9" t="s">
        <v>7046</v>
      </c>
      <c r="H2262" s="9" t="s">
        <v>6902</v>
      </c>
      <c r="J2262" s="6" t="str">
        <f t="shared" si="627"/>
        <v>001011</v>
      </c>
      <c r="K2262" s="1">
        <f t="shared" si="628"/>
        <v>1</v>
      </c>
      <c r="L2262" s="6" t="str">
        <f t="shared" si="629"/>
        <v>00000</v>
      </c>
      <c r="M2262" s="1">
        <f t="shared" si="630"/>
        <v>71</v>
      </c>
      <c r="N2262" s="6" t="str">
        <f t="shared" si="631"/>
        <v>00</v>
      </c>
      <c r="O2262" s="1">
        <f t="shared" si="632"/>
        <v>9</v>
      </c>
      <c r="P2262" s="1">
        <f>IF(HEX2DEC(LEFT(E2262,4))&gt;=32768,HEX2DEC(LEFT(E2262,4))-65536,HEX2DEC(LEFT(E2262,4)))/Codes!$N$2</f>
        <v>2.8</v>
      </c>
      <c r="Q2262" s="1">
        <f>IF(HEX2DEC(RIGHT(E2262,4))&gt;=32768,HEX2DEC(RIGHT(E2262,4))-65536,HEX2DEC(RIGHT(E2262,4)))/Codes!$N$2</f>
        <v>0</v>
      </c>
      <c r="R2262" s="1">
        <f>IF(HEX2DEC(LEFT(F2262,4))&gt;=32768,HEX2DEC(LEFT(F2262,4))-65536,HEX2DEC(LEFT(F2262,4)))/Codes!$N$2</f>
        <v>0</v>
      </c>
      <c r="S2262" s="1">
        <f>IF(HEX2DEC(RIGHT(F2262,4))&gt;=32768,HEX2DEC(RIGHT(F2262,4))-65536,HEX2DEC(RIGHT(F2262,4)))/Codes!$N$2</f>
        <v>0</v>
      </c>
      <c r="T2262" s="18">
        <f t="shared" si="633"/>
        <v>361</v>
      </c>
      <c r="U2262" s="1">
        <f t="shared" si="634"/>
        <v>118</v>
      </c>
      <c r="V2262" s="1">
        <f t="shared" si="635"/>
        <v>0</v>
      </c>
      <c r="W2262" s="1" t="str">
        <f t="shared" si="636"/>
        <v>100</v>
      </c>
      <c r="X2262" s="1">
        <f t="shared" si="637"/>
        <v>3</v>
      </c>
      <c r="Y2262" s="1">
        <f t="shared" si="638"/>
        <v>30</v>
      </c>
      <c r="Z2262" s="1" t="str">
        <f>VLOOKUP(BIN2DEC(MID(HEX2BIN(MID(H2262,3,2),8),2,5)),Codes!$E$1:$F$18,2)</f>
        <v>Slash</v>
      </c>
      <c r="AA2262" s="6" t="str">
        <f t="shared" si="639"/>
        <v>0</v>
      </c>
      <c r="AB2262" s="1">
        <f t="shared" si="640"/>
        <v>0</v>
      </c>
      <c r="AC2262" s="1" t="str">
        <f>VLOOKUP(BIN2DEC(RIGHT(HEX2BIN(MID(H2262,6,1),4),1)&amp;LEFT(HEX2BIN(MID(H2262,7,1),4),1)),Codes!$K$1:$L$5,2)</f>
        <v>S</v>
      </c>
      <c r="AD2262" s="1" t="str">
        <f>VLOOKUP(BIN2DEC(RIGHT(HEX2BIN(MID(H2262,7,1),4),3)&amp;LEFT(HEX2BIN(MID(H2262,8,1),4),2)),Codes!$H$2:$I$33,2)</f>
        <v>Slash</v>
      </c>
      <c r="AE2262" s="1" t="str">
        <f t="shared" si="641"/>
        <v>1</v>
      </c>
      <c r="AF2262" s="1" t="str">
        <f t="shared" si="642"/>
        <v>1</v>
      </c>
      <c r="AH2262" s="6">
        <f t="shared" si="643"/>
        <v>3</v>
      </c>
    </row>
    <row r="2263" spans="1:34">
      <c r="A2263" s="3" t="s">
        <v>7055</v>
      </c>
      <c r="B2263" s="1" t="s">
        <v>61</v>
      </c>
      <c r="C2263" s="6" t="s">
        <v>3420</v>
      </c>
      <c r="D2263" s="9" t="s">
        <v>1225</v>
      </c>
      <c r="E2263" s="9" t="s">
        <v>7056</v>
      </c>
      <c r="F2263" s="9" t="s">
        <v>91</v>
      </c>
      <c r="G2263" s="9" t="s">
        <v>7049</v>
      </c>
      <c r="H2263" s="9" t="s">
        <v>6902</v>
      </c>
      <c r="J2263" s="6" t="str">
        <f t="shared" si="627"/>
        <v>001011</v>
      </c>
      <c r="K2263" s="1">
        <f t="shared" si="628"/>
        <v>2</v>
      </c>
      <c r="L2263" s="6" t="str">
        <f t="shared" si="629"/>
        <v>00000</v>
      </c>
      <c r="M2263" s="1">
        <f t="shared" si="630"/>
        <v>25</v>
      </c>
      <c r="N2263" s="6" t="str">
        <f t="shared" si="631"/>
        <v>00</v>
      </c>
      <c r="O2263" s="1">
        <f t="shared" si="632"/>
        <v>9</v>
      </c>
      <c r="P2263" s="1">
        <f>IF(HEX2DEC(LEFT(E2263,4))&gt;=32768,HEX2DEC(LEFT(E2263,4))-65536,HEX2DEC(LEFT(E2263,4)))/Codes!$N$2</f>
        <v>2.3199999999999998</v>
      </c>
      <c r="Q2263" s="1">
        <f>IF(HEX2DEC(RIGHT(E2263,4))&gt;=32768,HEX2DEC(RIGHT(E2263,4))-65536,HEX2DEC(RIGHT(E2263,4)))/Codes!$N$2</f>
        <v>0</v>
      </c>
      <c r="R2263" s="1">
        <f>IF(HEX2DEC(LEFT(F2263,4))&gt;=32768,HEX2DEC(LEFT(F2263,4))-65536,HEX2DEC(LEFT(F2263,4)))/Codes!$N$2</f>
        <v>0</v>
      </c>
      <c r="S2263" s="1">
        <f>IF(HEX2DEC(RIGHT(F2263,4))&gt;=32768,HEX2DEC(RIGHT(F2263,4))-65536,HEX2DEC(RIGHT(F2263,4)))/Codes!$N$2</f>
        <v>0</v>
      </c>
      <c r="T2263" s="18">
        <f t="shared" si="633"/>
        <v>361</v>
      </c>
      <c r="U2263" s="1">
        <f t="shared" si="634"/>
        <v>116</v>
      </c>
      <c r="V2263" s="1">
        <f t="shared" si="635"/>
        <v>0</v>
      </c>
      <c r="W2263" s="1" t="str">
        <f t="shared" si="636"/>
        <v>100</v>
      </c>
      <c r="X2263" s="1">
        <f t="shared" si="637"/>
        <v>3</v>
      </c>
      <c r="Y2263" s="1">
        <f t="shared" si="638"/>
        <v>30</v>
      </c>
      <c r="Z2263" s="1" t="str">
        <f>VLOOKUP(BIN2DEC(MID(HEX2BIN(MID(H2263,3,2),8),2,5)),Codes!$E$1:$F$18,2)</f>
        <v>Slash</v>
      </c>
      <c r="AA2263" s="6" t="str">
        <f t="shared" si="639"/>
        <v>0</v>
      </c>
      <c r="AB2263" s="1">
        <f t="shared" si="640"/>
        <v>0</v>
      </c>
      <c r="AC2263" s="1" t="str">
        <f>VLOOKUP(BIN2DEC(RIGHT(HEX2BIN(MID(H2263,6,1),4),1)&amp;LEFT(HEX2BIN(MID(H2263,7,1),4),1)),Codes!$K$1:$L$5,2)</f>
        <v>S</v>
      </c>
      <c r="AD2263" s="1" t="str">
        <f>VLOOKUP(BIN2DEC(RIGHT(HEX2BIN(MID(H2263,7,1),4),3)&amp;LEFT(HEX2BIN(MID(H2263,8,1),4),2)),Codes!$H$2:$I$33,2)</f>
        <v>Slash</v>
      </c>
      <c r="AE2263" s="1" t="str">
        <f t="shared" si="641"/>
        <v>1</v>
      </c>
      <c r="AF2263" s="1" t="str">
        <f t="shared" si="642"/>
        <v>1</v>
      </c>
      <c r="AH2263" s="6">
        <f t="shared" si="643"/>
        <v>3</v>
      </c>
    </row>
    <row r="2264" spans="1:34">
      <c r="A2264" s="3" t="s">
        <v>7057</v>
      </c>
      <c r="B2264" s="1" t="s">
        <v>61</v>
      </c>
      <c r="C2264" s="6" t="s">
        <v>3420</v>
      </c>
      <c r="D2264" s="9" t="s">
        <v>7041</v>
      </c>
      <c r="E2264" s="9" t="s">
        <v>343</v>
      </c>
      <c r="F2264" s="9" t="s">
        <v>91</v>
      </c>
      <c r="G2264" s="9" t="s">
        <v>2497</v>
      </c>
      <c r="H2264" s="9" t="s">
        <v>2498</v>
      </c>
      <c r="J2264" s="6" t="str">
        <f t="shared" si="627"/>
        <v>001011</v>
      </c>
      <c r="K2264" s="1">
        <f t="shared" si="628"/>
        <v>3</v>
      </c>
      <c r="L2264" s="6" t="str">
        <f t="shared" si="629"/>
        <v>00000</v>
      </c>
      <c r="M2264" s="1">
        <f t="shared" si="630"/>
        <v>76</v>
      </c>
      <c r="N2264" s="6" t="str">
        <f t="shared" si="631"/>
        <v>00</v>
      </c>
      <c r="O2264" s="1">
        <f t="shared" si="632"/>
        <v>13</v>
      </c>
      <c r="P2264" s="1">
        <f>IF(HEX2DEC(LEFT(E2264,4))&gt;=32768,HEX2DEC(LEFT(E2264,4))-65536,HEX2DEC(LEFT(E2264,4)))/Codes!$N$2</f>
        <v>4</v>
      </c>
      <c r="Q2264" s="1">
        <f>IF(HEX2DEC(RIGHT(E2264,4))&gt;=32768,HEX2DEC(RIGHT(E2264,4))-65536,HEX2DEC(RIGHT(E2264,4)))/Codes!$N$2</f>
        <v>4</v>
      </c>
      <c r="R2264" s="1">
        <f>IF(HEX2DEC(LEFT(F2264,4))&gt;=32768,HEX2DEC(LEFT(F2264,4))-65536,HEX2DEC(LEFT(F2264,4)))/Codes!$N$2</f>
        <v>0</v>
      </c>
      <c r="S2264" s="1">
        <f>IF(HEX2DEC(RIGHT(F2264,4))&gt;=32768,HEX2DEC(RIGHT(F2264,4))-65536,HEX2DEC(RIGHT(F2264,4)))/Codes!$N$2</f>
        <v>0</v>
      </c>
      <c r="T2264" s="18">
        <f t="shared" si="633"/>
        <v>85</v>
      </c>
      <c r="U2264" s="1">
        <f t="shared" si="634"/>
        <v>100</v>
      </c>
      <c r="V2264" s="1">
        <f t="shared" si="635"/>
        <v>0</v>
      </c>
      <c r="W2264" s="1" t="str">
        <f t="shared" si="636"/>
        <v>100</v>
      </c>
      <c r="X2264" s="1">
        <f t="shared" si="637"/>
        <v>3</v>
      </c>
      <c r="Y2264" s="1">
        <f t="shared" si="638"/>
        <v>50</v>
      </c>
      <c r="Z2264" s="1" t="str">
        <f>VLOOKUP(BIN2DEC(MID(HEX2BIN(MID(H2264,3,2),8),2,5)),Codes!$E$1:$F$18,2)</f>
        <v>Slash</v>
      </c>
      <c r="AA2264" s="6" t="str">
        <f t="shared" si="639"/>
        <v>0</v>
      </c>
      <c r="AB2264" s="1">
        <f t="shared" si="640"/>
        <v>0</v>
      </c>
      <c r="AC2264" s="1" t="str">
        <f>VLOOKUP(BIN2DEC(RIGHT(HEX2BIN(MID(H2264,6,1),4),1)&amp;LEFT(HEX2BIN(MID(H2264,7,1),4),1)),Codes!$K$1:$L$5,2)</f>
        <v>L</v>
      </c>
      <c r="AD2264" s="1" t="str">
        <f>VLOOKUP(BIN2DEC(RIGHT(HEX2BIN(MID(H2264,7,1),4),3)&amp;LEFT(HEX2BIN(MID(H2264,8,1),4),2)),Codes!$H$2:$I$33,2)</f>
        <v>Slash</v>
      </c>
      <c r="AE2264" s="1" t="str">
        <f t="shared" si="641"/>
        <v>1</v>
      </c>
      <c r="AF2264" s="1" t="str">
        <f t="shared" si="642"/>
        <v>1</v>
      </c>
      <c r="AH2264" s="6">
        <f t="shared" si="643"/>
        <v>67</v>
      </c>
    </row>
    <row r="2265" spans="1:34">
      <c r="A2265" s="3" t="s">
        <v>7058</v>
      </c>
      <c r="B2265" s="1" t="s">
        <v>61</v>
      </c>
      <c r="C2265" s="6" t="s">
        <v>349</v>
      </c>
      <c r="D2265" s="9" t="s">
        <v>7037</v>
      </c>
      <c r="E2265" s="9" t="s">
        <v>7043</v>
      </c>
      <c r="F2265" s="9" t="s">
        <v>91</v>
      </c>
      <c r="G2265" s="9" t="s">
        <v>7059</v>
      </c>
      <c r="H2265" s="9" t="s">
        <v>4796</v>
      </c>
      <c r="J2265" s="6" t="str">
        <f t="shared" si="627"/>
        <v>001011</v>
      </c>
      <c r="K2265" s="1">
        <f t="shared" si="628"/>
        <v>0</v>
      </c>
      <c r="L2265" s="6" t="str">
        <f t="shared" si="629"/>
        <v>00000</v>
      </c>
      <c r="M2265" s="1">
        <f t="shared" si="630"/>
        <v>76</v>
      </c>
      <c r="N2265" s="6" t="str">
        <f t="shared" si="631"/>
        <v>00</v>
      </c>
      <c r="O2265" s="1">
        <f t="shared" si="632"/>
        <v>9</v>
      </c>
      <c r="P2265" s="1">
        <f>IF(HEX2DEC(LEFT(E2265,4))&gt;=32768,HEX2DEC(LEFT(E2265,4))-65536,HEX2DEC(LEFT(E2265,4)))/Codes!$N$2</f>
        <v>4</v>
      </c>
      <c r="Q2265" s="1">
        <f>IF(HEX2DEC(RIGHT(E2265,4))&gt;=32768,HEX2DEC(RIGHT(E2265,4))-65536,HEX2DEC(RIGHT(E2265,4)))/Codes!$N$2</f>
        <v>0.4</v>
      </c>
      <c r="R2265" s="1">
        <f>IF(HEX2DEC(LEFT(F2265,4))&gt;=32768,HEX2DEC(LEFT(F2265,4))-65536,HEX2DEC(LEFT(F2265,4)))/Codes!$N$2</f>
        <v>0</v>
      </c>
      <c r="S2265" s="1">
        <f>IF(HEX2DEC(RIGHT(F2265,4))&gt;=32768,HEX2DEC(RIGHT(F2265,4))-65536,HEX2DEC(RIGHT(F2265,4)))/Codes!$N$2</f>
        <v>0</v>
      </c>
      <c r="T2265" s="18">
        <f t="shared" si="633"/>
        <v>30</v>
      </c>
      <c r="U2265" s="1">
        <f t="shared" si="634"/>
        <v>40</v>
      </c>
      <c r="V2265" s="1">
        <f t="shared" si="635"/>
        <v>0</v>
      </c>
      <c r="W2265" s="1" t="str">
        <f t="shared" si="636"/>
        <v>100</v>
      </c>
      <c r="X2265" s="1">
        <f t="shared" si="637"/>
        <v>3</v>
      </c>
      <c r="Y2265" s="1">
        <f t="shared" si="638"/>
        <v>40</v>
      </c>
      <c r="Z2265" s="1" t="str">
        <f>VLOOKUP(BIN2DEC(MID(HEX2BIN(MID(H2265,3,2),8),2,5)),Codes!$E$1:$F$18,2)</f>
        <v>Slash</v>
      </c>
      <c r="AA2265" s="6" t="str">
        <f t="shared" si="639"/>
        <v>0</v>
      </c>
      <c r="AB2265" s="1">
        <f t="shared" si="640"/>
        <v>0</v>
      </c>
      <c r="AC2265" s="1" t="str">
        <f>VLOOKUP(BIN2DEC(RIGHT(HEX2BIN(MID(H2265,6,1),4),1)&amp;LEFT(HEX2BIN(MID(H2265,7,1),4),1)),Codes!$K$1:$L$5,2)</f>
        <v>M</v>
      </c>
      <c r="AD2265" s="1" t="str">
        <f>VLOOKUP(BIN2DEC(RIGHT(HEX2BIN(MID(H2265,7,1),4),3)&amp;LEFT(HEX2BIN(MID(H2265,8,1),4),2)),Codes!$H$2:$I$33,2)</f>
        <v>Slash</v>
      </c>
      <c r="AE2265" s="1" t="str">
        <f t="shared" si="641"/>
        <v>1</v>
      </c>
      <c r="AF2265" s="1" t="str">
        <f t="shared" si="642"/>
        <v>1</v>
      </c>
      <c r="AH2265" s="6">
        <f t="shared" si="643"/>
        <v>35</v>
      </c>
    </row>
    <row r="2266" spans="1:34">
      <c r="A2266" s="3" t="s">
        <v>7060</v>
      </c>
      <c r="B2266" s="1" t="s">
        <v>61</v>
      </c>
      <c r="C2266" s="6" t="s">
        <v>349</v>
      </c>
      <c r="D2266" s="9" t="s">
        <v>7061</v>
      </c>
      <c r="E2266" s="9" t="s">
        <v>212</v>
      </c>
      <c r="F2266" s="9" t="s">
        <v>91</v>
      </c>
      <c r="G2266" s="9" t="s">
        <v>7059</v>
      </c>
      <c r="H2266" s="9" t="s">
        <v>4842</v>
      </c>
      <c r="J2266" s="6" t="str">
        <f t="shared" si="627"/>
        <v>001011</v>
      </c>
      <c r="K2266" s="1">
        <f t="shared" si="628"/>
        <v>1</v>
      </c>
      <c r="L2266" s="6" t="str">
        <f t="shared" si="629"/>
        <v>00000</v>
      </c>
      <c r="M2266" s="1">
        <f t="shared" si="630"/>
        <v>71</v>
      </c>
      <c r="N2266" s="6" t="str">
        <f t="shared" si="631"/>
        <v>00</v>
      </c>
      <c r="O2266" s="1">
        <f t="shared" si="632"/>
        <v>8</v>
      </c>
      <c r="P2266" s="1">
        <f>IF(HEX2DEC(LEFT(E2266,4))&gt;=32768,HEX2DEC(LEFT(E2266,4))-65536,HEX2DEC(LEFT(E2266,4)))/Codes!$N$2</f>
        <v>2.8</v>
      </c>
      <c r="Q2266" s="1">
        <f>IF(HEX2DEC(RIGHT(E2266,4))&gt;=32768,HEX2DEC(RIGHT(E2266,4))-65536,HEX2DEC(RIGHT(E2266,4)))/Codes!$N$2</f>
        <v>0</v>
      </c>
      <c r="R2266" s="1">
        <f>IF(HEX2DEC(LEFT(F2266,4))&gt;=32768,HEX2DEC(LEFT(F2266,4))-65536,HEX2DEC(LEFT(F2266,4)))/Codes!$N$2</f>
        <v>0</v>
      </c>
      <c r="S2266" s="1">
        <f>IF(HEX2DEC(RIGHT(F2266,4))&gt;=32768,HEX2DEC(RIGHT(F2266,4))-65536,HEX2DEC(RIGHT(F2266,4)))/Codes!$N$2</f>
        <v>0</v>
      </c>
      <c r="T2266" s="18">
        <f t="shared" si="633"/>
        <v>30</v>
      </c>
      <c r="U2266" s="1">
        <f t="shared" si="634"/>
        <v>40</v>
      </c>
      <c r="V2266" s="1">
        <f t="shared" si="635"/>
        <v>0</v>
      </c>
      <c r="W2266" s="1" t="str">
        <f t="shared" si="636"/>
        <v>100</v>
      </c>
      <c r="X2266" s="1">
        <f t="shared" si="637"/>
        <v>3</v>
      </c>
      <c r="Y2266" s="1">
        <f t="shared" si="638"/>
        <v>25</v>
      </c>
      <c r="Z2266" s="1" t="str">
        <f>VLOOKUP(BIN2DEC(MID(HEX2BIN(MID(H2266,3,2),8),2,5)),Codes!$E$1:$F$18,2)</f>
        <v>Slash</v>
      </c>
      <c r="AA2266" s="6" t="str">
        <f t="shared" si="639"/>
        <v>0</v>
      </c>
      <c r="AB2266" s="1">
        <f t="shared" si="640"/>
        <v>0</v>
      </c>
      <c r="AC2266" s="1" t="str">
        <f>VLOOKUP(BIN2DEC(RIGHT(HEX2BIN(MID(H2266,6,1),4),1)&amp;LEFT(HEX2BIN(MID(H2266,7,1),4),1)),Codes!$K$1:$L$5,2)</f>
        <v>M</v>
      </c>
      <c r="AD2266" s="1" t="str">
        <f>VLOOKUP(BIN2DEC(RIGHT(HEX2BIN(MID(H2266,7,1),4),3)&amp;LEFT(HEX2BIN(MID(H2266,8,1),4),2)),Codes!$H$2:$I$33,2)</f>
        <v>Slash</v>
      </c>
      <c r="AE2266" s="1" t="str">
        <f t="shared" si="641"/>
        <v>1</v>
      </c>
      <c r="AF2266" s="1" t="str">
        <f t="shared" si="642"/>
        <v>1</v>
      </c>
      <c r="AH2266" s="6">
        <f t="shared" si="643"/>
        <v>35</v>
      </c>
    </row>
    <row r="2267" spans="1:34">
      <c r="A2267" s="3" t="s">
        <v>7062</v>
      </c>
      <c r="B2267" s="1" t="s">
        <v>61</v>
      </c>
      <c r="C2267" s="6" t="s">
        <v>349</v>
      </c>
      <c r="D2267" s="9" t="s">
        <v>1214</v>
      </c>
      <c r="E2267" s="9" t="s">
        <v>5931</v>
      </c>
      <c r="F2267" s="9" t="s">
        <v>91</v>
      </c>
      <c r="G2267" s="9" t="s">
        <v>7059</v>
      </c>
      <c r="H2267" s="9" t="s">
        <v>1149</v>
      </c>
      <c r="J2267" s="6" t="str">
        <f t="shared" si="627"/>
        <v>001011</v>
      </c>
      <c r="K2267" s="1">
        <f t="shared" si="628"/>
        <v>2</v>
      </c>
      <c r="L2267" s="6" t="str">
        <f t="shared" si="629"/>
        <v>00000</v>
      </c>
      <c r="M2267" s="1">
        <f t="shared" si="630"/>
        <v>25</v>
      </c>
      <c r="N2267" s="6" t="str">
        <f t="shared" si="631"/>
        <v>00</v>
      </c>
      <c r="O2267" s="1">
        <f t="shared" si="632"/>
        <v>8</v>
      </c>
      <c r="P2267" s="1">
        <f>IF(HEX2DEC(LEFT(E2267,4))&gt;=32768,HEX2DEC(LEFT(E2267,4))-65536,HEX2DEC(LEFT(E2267,4)))/Codes!$N$2</f>
        <v>3.12</v>
      </c>
      <c r="Q2267" s="1">
        <f>IF(HEX2DEC(RIGHT(E2267,4))&gt;=32768,HEX2DEC(RIGHT(E2267,4))-65536,HEX2DEC(RIGHT(E2267,4)))/Codes!$N$2</f>
        <v>0</v>
      </c>
      <c r="R2267" s="1">
        <f>IF(HEX2DEC(LEFT(F2267,4))&gt;=32768,HEX2DEC(LEFT(F2267,4))-65536,HEX2DEC(LEFT(F2267,4)))/Codes!$N$2</f>
        <v>0</v>
      </c>
      <c r="S2267" s="1">
        <f>IF(HEX2DEC(RIGHT(F2267,4))&gt;=32768,HEX2DEC(RIGHT(F2267,4))-65536,HEX2DEC(RIGHT(F2267,4)))/Codes!$N$2</f>
        <v>0</v>
      </c>
      <c r="T2267" s="18">
        <f t="shared" si="633"/>
        <v>30</v>
      </c>
      <c r="U2267" s="1">
        <f t="shared" si="634"/>
        <v>40</v>
      </c>
      <c r="V2267" s="1">
        <f t="shared" si="635"/>
        <v>0</v>
      </c>
      <c r="W2267" s="1" t="str">
        <f t="shared" si="636"/>
        <v>100</v>
      </c>
      <c r="X2267" s="1">
        <f t="shared" si="637"/>
        <v>3</v>
      </c>
      <c r="Y2267" s="1">
        <f t="shared" si="638"/>
        <v>20</v>
      </c>
      <c r="Z2267" s="1" t="str">
        <f>VLOOKUP(BIN2DEC(MID(HEX2BIN(MID(H2267,3,2),8),2,5)),Codes!$E$1:$F$18,2)</f>
        <v>Slash</v>
      </c>
      <c r="AA2267" s="6" t="str">
        <f t="shared" si="639"/>
        <v>0</v>
      </c>
      <c r="AB2267" s="1">
        <f t="shared" si="640"/>
        <v>0</v>
      </c>
      <c r="AC2267" s="1" t="str">
        <f>VLOOKUP(BIN2DEC(RIGHT(HEX2BIN(MID(H2267,6,1),4),1)&amp;LEFT(HEX2BIN(MID(H2267,7,1),4),1)),Codes!$K$1:$L$5,2)</f>
        <v>S</v>
      </c>
      <c r="AD2267" s="1" t="str">
        <f>VLOOKUP(BIN2DEC(RIGHT(HEX2BIN(MID(H2267,7,1),4),3)&amp;LEFT(HEX2BIN(MID(H2267,8,1),4),2)),Codes!$H$2:$I$33,2)</f>
        <v>Slash</v>
      </c>
      <c r="AE2267" s="1" t="str">
        <f t="shared" si="641"/>
        <v>1</v>
      </c>
      <c r="AF2267" s="1" t="str">
        <f t="shared" si="642"/>
        <v>1</v>
      </c>
      <c r="AH2267" s="6">
        <f t="shared" si="643"/>
        <v>3</v>
      </c>
    </row>
    <row r="2268" spans="1:34">
      <c r="A2268" s="3" t="s">
        <v>7063</v>
      </c>
      <c r="B2268" s="1" t="s">
        <v>61</v>
      </c>
      <c r="C2268" s="6" t="s">
        <v>349</v>
      </c>
      <c r="D2268" s="9" t="s">
        <v>7064</v>
      </c>
      <c r="E2268" s="9" t="s">
        <v>510</v>
      </c>
      <c r="F2268" s="9" t="s">
        <v>91</v>
      </c>
      <c r="G2268" s="9" t="s">
        <v>7059</v>
      </c>
      <c r="H2268" s="9" t="s">
        <v>2498</v>
      </c>
      <c r="J2268" s="6" t="str">
        <f t="shared" si="627"/>
        <v>001011</v>
      </c>
      <c r="K2268" s="1">
        <f t="shared" si="628"/>
        <v>3</v>
      </c>
      <c r="L2268" s="6" t="str">
        <f t="shared" si="629"/>
        <v>00000</v>
      </c>
      <c r="M2268" s="1">
        <f t="shared" si="630"/>
        <v>76</v>
      </c>
      <c r="N2268" s="6" t="str">
        <f t="shared" si="631"/>
        <v>00</v>
      </c>
      <c r="O2268" s="1">
        <f t="shared" si="632"/>
        <v>10</v>
      </c>
      <c r="P2268" s="1">
        <f>IF(HEX2DEC(LEFT(E2268,4))&gt;=32768,HEX2DEC(LEFT(E2268,4))-65536,HEX2DEC(LEFT(E2268,4)))/Codes!$N$2</f>
        <v>4</v>
      </c>
      <c r="Q2268" s="1">
        <f>IF(HEX2DEC(RIGHT(E2268,4))&gt;=32768,HEX2DEC(RIGHT(E2268,4))-65536,HEX2DEC(RIGHT(E2268,4)))/Codes!$N$2</f>
        <v>4.8</v>
      </c>
      <c r="R2268" s="1">
        <f>IF(HEX2DEC(LEFT(F2268,4))&gt;=32768,HEX2DEC(LEFT(F2268,4))-65536,HEX2DEC(LEFT(F2268,4)))/Codes!$N$2</f>
        <v>0</v>
      </c>
      <c r="S2268" s="1">
        <f>IF(HEX2DEC(RIGHT(F2268,4))&gt;=32768,HEX2DEC(RIGHT(F2268,4))-65536,HEX2DEC(RIGHT(F2268,4)))/Codes!$N$2</f>
        <v>0</v>
      </c>
      <c r="T2268" s="18">
        <f t="shared" si="633"/>
        <v>30</v>
      </c>
      <c r="U2268" s="1">
        <f t="shared" si="634"/>
        <v>40</v>
      </c>
      <c r="V2268" s="1">
        <f t="shared" si="635"/>
        <v>0</v>
      </c>
      <c r="W2268" s="1" t="str">
        <f t="shared" si="636"/>
        <v>100</v>
      </c>
      <c r="X2268" s="1">
        <f t="shared" si="637"/>
        <v>3</v>
      </c>
      <c r="Y2268" s="1">
        <f t="shared" si="638"/>
        <v>50</v>
      </c>
      <c r="Z2268" s="1" t="str">
        <f>VLOOKUP(BIN2DEC(MID(HEX2BIN(MID(H2268,3,2),8),2,5)),Codes!$E$1:$F$18,2)</f>
        <v>Slash</v>
      </c>
      <c r="AA2268" s="6" t="str">
        <f t="shared" si="639"/>
        <v>0</v>
      </c>
      <c r="AB2268" s="1">
        <f t="shared" si="640"/>
        <v>0</v>
      </c>
      <c r="AC2268" s="1" t="str">
        <f>VLOOKUP(BIN2DEC(RIGHT(HEX2BIN(MID(H2268,6,1),4),1)&amp;LEFT(HEX2BIN(MID(H2268,7,1),4),1)),Codes!$K$1:$L$5,2)</f>
        <v>L</v>
      </c>
      <c r="AD2268" s="1" t="str">
        <f>VLOOKUP(BIN2DEC(RIGHT(HEX2BIN(MID(H2268,7,1),4),3)&amp;LEFT(HEX2BIN(MID(H2268,8,1),4),2)),Codes!$H$2:$I$33,2)</f>
        <v>Slash</v>
      </c>
      <c r="AE2268" s="1" t="str">
        <f t="shared" si="641"/>
        <v>1</v>
      </c>
      <c r="AF2268" s="1" t="str">
        <f t="shared" si="642"/>
        <v>1</v>
      </c>
      <c r="AH2268" s="6">
        <f t="shared" si="643"/>
        <v>67</v>
      </c>
    </row>
    <row r="2269" spans="1:34">
      <c r="A2269" s="3" t="s">
        <v>7065</v>
      </c>
      <c r="B2269" s="1" t="s">
        <v>61</v>
      </c>
      <c r="C2269" s="6" t="s">
        <v>2446</v>
      </c>
      <c r="D2269" s="9" t="s">
        <v>6964</v>
      </c>
      <c r="E2269" s="9" t="s">
        <v>207</v>
      </c>
      <c r="F2269" s="9" t="s">
        <v>91</v>
      </c>
      <c r="G2269" s="9" t="s">
        <v>208</v>
      </c>
      <c r="H2269" s="9" t="s">
        <v>982</v>
      </c>
      <c r="J2269" s="6" t="str">
        <f t="shared" si="627"/>
        <v>001011</v>
      </c>
      <c r="K2269" s="1">
        <f t="shared" si="628"/>
        <v>0</v>
      </c>
      <c r="L2269" s="6" t="str">
        <f t="shared" si="629"/>
        <v>00000</v>
      </c>
      <c r="M2269" s="1">
        <f t="shared" si="630"/>
        <v>76</v>
      </c>
      <c r="N2269" s="6" t="str">
        <f t="shared" si="631"/>
        <v>00</v>
      </c>
      <c r="O2269" s="1">
        <f t="shared" si="632"/>
        <v>14</v>
      </c>
      <c r="P2269" s="1">
        <f>IF(HEX2DEC(LEFT(E2269,4))&gt;=32768,HEX2DEC(LEFT(E2269,4))-65536,HEX2DEC(LEFT(E2269,4)))/Codes!$N$2</f>
        <v>4</v>
      </c>
      <c r="Q2269" s="1">
        <f>IF(HEX2DEC(RIGHT(E2269,4))&gt;=32768,HEX2DEC(RIGHT(E2269,4))-65536,HEX2DEC(RIGHT(E2269,4)))/Codes!$N$2</f>
        <v>0</v>
      </c>
      <c r="R2269" s="1">
        <f>IF(HEX2DEC(LEFT(F2269,4))&gt;=32768,HEX2DEC(LEFT(F2269,4))-65536,HEX2DEC(LEFT(F2269,4)))/Codes!$N$2</f>
        <v>0</v>
      </c>
      <c r="S2269" s="1">
        <f>IF(HEX2DEC(RIGHT(F2269,4))&gt;=32768,HEX2DEC(RIGHT(F2269,4))-65536,HEX2DEC(RIGHT(F2269,4)))/Codes!$N$2</f>
        <v>0</v>
      </c>
      <c r="T2269" s="18">
        <f t="shared" si="633"/>
        <v>361</v>
      </c>
      <c r="U2269" s="1">
        <f t="shared" si="634"/>
        <v>70</v>
      </c>
      <c r="V2269" s="1">
        <f t="shared" si="635"/>
        <v>0</v>
      </c>
      <c r="W2269" s="1" t="str">
        <f t="shared" si="636"/>
        <v>100</v>
      </c>
      <c r="X2269" s="1">
        <f t="shared" si="637"/>
        <v>3</v>
      </c>
      <c r="Y2269" s="1">
        <f t="shared" si="638"/>
        <v>60</v>
      </c>
      <c r="Z2269" s="1" t="str">
        <f>VLOOKUP(BIN2DEC(MID(HEX2BIN(MID(H2269,3,2),8),2,5)),Codes!$E$1:$F$18,2)</f>
        <v>Slash</v>
      </c>
      <c r="AA2269" s="6" t="str">
        <f t="shared" si="639"/>
        <v>0</v>
      </c>
      <c r="AB2269" s="1">
        <f t="shared" si="640"/>
        <v>0</v>
      </c>
      <c r="AC2269" s="1" t="str">
        <f>VLOOKUP(BIN2DEC(RIGHT(HEX2BIN(MID(H2269,6,1),4),1)&amp;LEFT(HEX2BIN(MID(H2269,7,1),4),1)),Codes!$K$1:$L$5,2)</f>
        <v>L</v>
      </c>
      <c r="AD2269" s="1" t="str">
        <f>VLOOKUP(BIN2DEC(RIGHT(HEX2BIN(MID(H2269,7,1),4),3)&amp;LEFT(HEX2BIN(MID(H2269,8,1),4),2)),Codes!$H$2:$I$33,2)</f>
        <v>Slash</v>
      </c>
      <c r="AE2269" s="1" t="str">
        <f t="shared" si="641"/>
        <v>1</v>
      </c>
      <c r="AF2269" s="1" t="str">
        <f t="shared" si="642"/>
        <v>1</v>
      </c>
      <c r="AH2269" s="6">
        <f t="shared" si="643"/>
        <v>67</v>
      </c>
    </row>
    <row r="2270" spans="1:34">
      <c r="A2270" s="3" t="s">
        <v>7066</v>
      </c>
      <c r="B2270" s="1" t="s">
        <v>61</v>
      </c>
      <c r="C2270" s="6" t="s">
        <v>2446</v>
      </c>
      <c r="D2270" s="9" t="s">
        <v>7067</v>
      </c>
      <c r="E2270" s="9" t="s">
        <v>307</v>
      </c>
      <c r="F2270" s="9" t="s">
        <v>91</v>
      </c>
      <c r="G2270" s="9" t="s">
        <v>208</v>
      </c>
      <c r="H2270" s="9" t="s">
        <v>974</v>
      </c>
      <c r="J2270" s="6" t="str">
        <f t="shared" si="627"/>
        <v>001011</v>
      </c>
      <c r="K2270" s="1">
        <f t="shared" si="628"/>
        <v>1</v>
      </c>
      <c r="L2270" s="6" t="str">
        <f t="shared" si="629"/>
        <v>00000</v>
      </c>
      <c r="M2270" s="1">
        <f t="shared" si="630"/>
        <v>71</v>
      </c>
      <c r="N2270" s="6" t="str">
        <f t="shared" si="631"/>
        <v>00</v>
      </c>
      <c r="O2270" s="1">
        <f t="shared" si="632"/>
        <v>14</v>
      </c>
      <c r="P2270" s="1">
        <f>IF(HEX2DEC(LEFT(E2270,4))&gt;=32768,HEX2DEC(LEFT(E2270,4))-65536,HEX2DEC(LEFT(E2270,4)))/Codes!$N$2</f>
        <v>3.2</v>
      </c>
      <c r="Q2270" s="1">
        <f>IF(HEX2DEC(RIGHT(E2270,4))&gt;=32768,HEX2DEC(RIGHT(E2270,4))-65536,HEX2DEC(RIGHT(E2270,4)))/Codes!$N$2</f>
        <v>0</v>
      </c>
      <c r="R2270" s="1">
        <f>IF(HEX2DEC(LEFT(F2270,4))&gt;=32768,HEX2DEC(LEFT(F2270,4))-65536,HEX2DEC(LEFT(F2270,4)))/Codes!$N$2</f>
        <v>0</v>
      </c>
      <c r="S2270" s="1">
        <f>IF(HEX2DEC(RIGHT(F2270,4))&gt;=32768,HEX2DEC(RIGHT(F2270,4))-65536,HEX2DEC(RIGHT(F2270,4)))/Codes!$N$2</f>
        <v>0</v>
      </c>
      <c r="T2270" s="18">
        <f t="shared" si="633"/>
        <v>361</v>
      </c>
      <c r="U2270" s="1">
        <f t="shared" si="634"/>
        <v>70</v>
      </c>
      <c r="V2270" s="1">
        <f t="shared" si="635"/>
        <v>0</v>
      </c>
      <c r="W2270" s="1" t="str">
        <f t="shared" si="636"/>
        <v>100</v>
      </c>
      <c r="X2270" s="1">
        <f t="shared" si="637"/>
        <v>3</v>
      </c>
      <c r="Y2270" s="1">
        <f t="shared" si="638"/>
        <v>60</v>
      </c>
      <c r="Z2270" s="1" t="str">
        <f>VLOOKUP(BIN2DEC(MID(HEX2BIN(MID(H2270,3,2),8),2,5)),Codes!$E$1:$F$18,2)</f>
        <v>Slash</v>
      </c>
      <c r="AA2270" s="6" t="str">
        <f t="shared" si="639"/>
        <v>0</v>
      </c>
      <c r="AB2270" s="1">
        <f t="shared" si="640"/>
        <v>0</v>
      </c>
      <c r="AC2270" s="1" t="str">
        <f>VLOOKUP(BIN2DEC(RIGHT(HEX2BIN(MID(H2270,6,1),4),1)&amp;LEFT(HEX2BIN(MID(H2270,7,1),4),1)),Codes!$K$1:$L$5,2)</f>
        <v>M</v>
      </c>
      <c r="AD2270" s="1" t="str">
        <f>VLOOKUP(BIN2DEC(RIGHT(HEX2BIN(MID(H2270,7,1),4),3)&amp;LEFT(HEX2BIN(MID(H2270,8,1),4),2)),Codes!$H$2:$I$33,2)</f>
        <v>Slash</v>
      </c>
      <c r="AE2270" s="1" t="str">
        <f t="shared" si="641"/>
        <v>1</v>
      </c>
      <c r="AF2270" s="1" t="str">
        <f t="shared" si="642"/>
        <v>1</v>
      </c>
      <c r="AH2270" s="6">
        <f t="shared" si="643"/>
        <v>35</v>
      </c>
    </row>
    <row r="2271" spans="1:34">
      <c r="A2271" s="3" t="s">
        <v>7068</v>
      </c>
      <c r="B2271" s="1" t="s">
        <v>61</v>
      </c>
      <c r="C2271" s="6" t="s">
        <v>2446</v>
      </c>
      <c r="D2271" s="9" t="s">
        <v>3862</v>
      </c>
      <c r="E2271" s="9" t="s">
        <v>256</v>
      </c>
      <c r="F2271" s="9" t="s">
        <v>91</v>
      </c>
      <c r="G2271" s="9" t="s">
        <v>208</v>
      </c>
      <c r="H2271" s="9" t="s">
        <v>7069</v>
      </c>
      <c r="J2271" s="6" t="str">
        <f t="shared" si="627"/>
        <v>001011</v>
      </c>
      <c r="K2271" s="1">
        <f t="shared" si="628"/>
        <v>2</v>
      </c>
      <c r="L2271" s="6" t="str">
        <f t="shared" si="629"/>
        <v>00000</v>
      </c>
      <c r="M2271" s="1">
        <f t="shared" si="630"/>
        <v>4</v>
      </c>
      <c r="N2271" s="6" t="str">
        <f t="shared" si="631"/>
        <v>00</v>
      </c>
      <c r="O2271" s="1">
        <f t="shared" si="632"/>
        <v>14</v>
      </c>
      <c r="P2271" s="1">
        <f>IF(HEX2DEC(LEFT(E2271,4))&gt;=32768,HEX2DEC(LEFT(E2271,4))-65536,HEX2DEC(LEFT(E2271,4)))/Codes!$N$2</f>
        <v>3.6</v>
      </c>
      <c r="Q2271" s="1">
        <f>IF(HEX2DEC(RIGHT(E2271,4))&gt;=32768,HEX2DEC(RIGHT(E2271,4))-65536,HEX2DEC(RIGHT(E2271,4)))/Codes!$N$2</f>
        <v>0</v>
      </c>
      <c r="R2271" s="1">
        <f>IF(HEX2DEC(LEFT(F2271,4))&gt;=32768,HEX2DEC(LEFT(F2271,4))-65536,HEX2DEC(LEFT(F2271,4)))/Codes!$N$2</f>
        <v>0</v>
      </c>
      <c r="S2271" s="1">
        <f>IF(HEX2DEC(RIGHT(F2271,4))&gt;=32768,HEX2DEC(RIGHT(F2271,4))-65536,HEX2DEC(RIGHT(F2271,4)))/Codes!$N$2</f>
        <v>0</v>
      </c>
      <c r="T2271" s="18">
        <f t="shared" si="633"/>
        <v>361</v>
      </c>
      <c r="U2271" s="1">
        <f t="shared" si="634"/>
        <v>70</v>
      </c>
      <c r="V2271" s="1">
        <f t="shared" si="635"/>
        <v>0</v>
      </c>
      <c r="W2271" s="1" t="str">
        <f t="shared" si="636"/>
        <v>100</v>
      </c>
      <c r="X2271" s="1">
        <f t="shared" si="637"/>
        <v>3</v>
      </c>
      <c r="Y2271" s="1">
        <f t="shared" si="638"/>
        <v>60</v>
      </c>
      <c r="Z2271" s="1" t="str">
        <f>VLOOKUP(BIN2DEC(MID(HEX2BIN(MID(H2271,3,2),8),2,5)),Codes!$E$1:$F$18,2)</f>
        <v>Slash</v>
      </c>
      <c r="AA2271" s="6" t="str">
        <f t="shared" si="639"/>
        <v>0</v>
      </c>
      <c r="AB2271" s="1">
        <f t="shared" si="640"/>
        <v>0</v>
      </c>
      <c r="AC2271" s="1" t="str">
        <f>VLOOKUP(BIN2DEC(RIGHT(HEX2BIN(MID(H2271,6,1),4),1)&amp;LEFT(HEX2BIN(MID(H2271,7,1),4),1)),Codes!$K$1:$L$5,2)</f>
        <v>S</v>
      </c>
      <c r="AD2271" s="1" t="str">
        <f>VLOOKUP(BIN2DEC(RIGHT(HEX2BIN(MID(H2271,7,1),4),3)&amp;LEFT(HEX2BIN(MID(H2271,8,1),4),2)),Codes!$H$2:$I$33,2)</f>
        <v>Slash</v>
      </c>
      <c r="AE2271" s="1" t="str">
        <f t="shared" si="641"/>
        <v>1</v>
      </c>
      <c r="AF2271" s="1" t="str">
        <f t="shared" si="642"/>
        <v>1</v>
      </c>
      <c r="AH2271" s="6">
        <f t="shared" si="643"/>
        <v>3</v>
      </c>
    </row>
    <row r="2272" spans="1:34">
      <c r="A2272" s="3" t="s">
        <v>7070</v>
      </c>
      <c r="B2272" s="1" t="s">
        <v>61</v>
      </c>
      <c r="C2272" s="6" t="s">
        <v>2446</v>
      </c>
      <c r="D2272" s="9" t="s">
        <v>7071</v>
      </c>
      <c r="E2272" s="9" t="s">
        <v>421</v>
      </c>
      <c r="F2272" s="9" t="s">
        <v>91</v>
      </c>
      <c r="G2272" s="9" t="s">
        <v>208</v>
      </c>
      <c r="H2272" s="9" t="s">
        <v>7072</v>
      </c>
      <c r="J2272" s="6" t="str">
        <f t="shared" si="627"/>
        <v>001011</v>
      </c>
      <c r="K2272" s="1">
        <f t="shared" si="628"/>
        <v>3</v>
      </c>
      <c r="L2272" s="6" t="str">
        <f t="shared" si="629"/>
        <v>00000</v>
      </c>
      <c r="M2272" s="1">
        <f t="shared" si="630"/>
        <v>76</v>
      </c>
      <c r="N2272" s="6" t="str">
        <f t="shared" si="631"/>
        <v>00</v>
      </c>
      <c r="O2272" s="1">
        <f t="shared" si="632"/>
        <v>20</v>
      </c>
      <c r="P2272" s="1">
        <f>IF(HEX2DEC(LEFT(E2272,4))&gt;=32768,HEX2DEC(LEFT(E2272,4))-65536,HEX2DEC(LEFT(E2272,4)))/Codes!$N$2</f>
        <v>4</v>
      </c>
      <c r="Q2272" s="1">
        <f>IF(HEX2DEC(RIGHT(E2272,4))&gt;=32768,HEX2DEC(RIGHT(E2272,4))-65536,HEX2DEC(RIGHT(E2272,4)))/Codes!$N$2</f>
        <v>5.2</v>
      </c>
      <c r="R2272" s="1">
        <f>IF(HEX2DEC(LEFT(F2272,4))&gt;=32768,HEX2DEC(LEFT(F2272,4))-65536,HEX2DEC(LEFT(F2272,4)))/Codes!$N$2</f>
        <v>0</v>
      </c>
      <c r="S2272" s="1">
        <f>IF(HEX2DEC(RIGHT(F2272,4))&gt;=32768,HEX2DEC(RIGHT(F2272,4))-65536,HEX2DEC(RIGHT(F2272,4)))/Codes!$N$2</f>
        <v>0</v>
      </c>
      <c r="T2272" s="18">
        <f t="shared" si="633"/>
        <v>361</v>
      </c>
      <c r="U2272" s="1">
        <f t="shared" si="634"/>
        <v>70</v>
      </c>
      <c r="V2272" s="1">
        <f t="shared" si="635"/>
        <v>0</v>
      </c>
      <c r="W2272" s="1" t="str">
        <f t="shared" si="636"/>
        <v>100</v>
      </c>
      <c r="X2272" s="1">
        <f t="shared" si="637"/>
        <v>3</v>
      </c>
      <c r="Y2272" s="1">
        <f t="shared" si="638"/>
        <v>80</v>
      </c>
      <c r="Z2272" s="1" t="str">
        <f>VLOOKUP(BIN2DEC(MID(HEX2BIN(MID(H2272,3,2),8),2,5)),Codes!$E$1:$F$18,2)</f>
        <v>Slash</v>
      </c>
      <c r="AA2272" s="6" t="str">
        <f t="shared" si="639"/>
        <v>0</v>
      </c>
      <c r="AB2272" s="1">
        <f t="shared" si="640"/>
        <v>0</v>
      </c>
      <c r="AC2272" s="1" t="str">
        <f>VLOOKUP(BIN2DEC(RIGHT(HEX2BIN(MID(H2272,6,1),4),1)&amp;LEFT(HEX2BIN(MID(H2272,7,1),4),1)),Codes!$K$1:$L$5,2)</f>
        <v>L</v>
      </c>
      <c r="AD2272" s="1" t="str">
        <f>VLOOKUP(BIN2DEC(RIGHT(HEX2BIN(MID(H2272,7,1),4),3)&amp;LEFT(HEX2BIN(MID(H2272,8,1),4),2)),Codes!$H$2:$I$33,2)</f>
        <v>Burn</v>
      </c>
      <c r="AE2272" s="1" t="str">
        <f t="shared" si="641"/>
        <v>1</v>
      </c>
      <c r="AF2272" s="1" t="str">
        <f t="shared" si="642"/>
        <v>1</v>
      </c>
      <c r="AH2272" s="6">
        <f t="shared" si="643"/>
        <v>72</v>
      </c>
    </row>
    <row r="2273" spans="1:34">
      <c r="A2273" s="3" t="s">
        <v>7073</v>
      </c>
      <c r="B2273" s="1" t="s">
        <v>61</v>
      </c>
      <c r="C2273" s="6" t="s">
        <v>1698</v>
      </c>
      <c r="D2273" s="9" t="s">
        <v>853</v>
      </c>
      <c r="E2273" s="9" t="s">
        <v>195</v>
      </c>
      <c r="F2273" s="9" t="s">
        <v>432</v>
      </c>
      <c r="G2273" s="9" t="s">
        <v>7074</v>
      </c>
      <c r="H2273" s="9" t="s">
        <v>155</v>
      </c>
      <c r="J2273" s="6" t="str">
        <f t="shared" si="627"/>
        <v>001011</v>
      </c>
      <c r="K2273" s="1">
        <f t="shared" si="628"/>
        <v>0</v>
      </c>
      <c r="L2273" s="6" t="str">
        <f t="shared" si="629"/>
        <v>00000</v>
      </c>
      <c r="M2273" s="1">
        <f t="shared" si="630"/>
        <v>0</v>
      </c>
      <c r="N2273" s="6" t="str">
        <f t="shared" si="631"/>
        <v>00</v>
      </c>
      <c r="O2273" s="1">
        <f t="shared" si="632"/>
        <v>8</v>
      </c>
      <c r="P2273" s="1">
        <f>IF(HEX2DEC(LEFT(E2273,4))&gt;=32768,HEX2DEC(LEFT(E2273,4))-65536,HEX2DEC(LEFT(E2273,4)))/Codes!$N$2</f>
        <v>4.4000000000000004</v>
      </c>
      <c r="Q2273" s="1">
        <f>IF(HEX2DEC(RIGHT(E2273,4))&gt;=32768,HEX2DEC(RIGHT(E2273,4))-65536,HEX2DEC(RIGHT(E2273,4)))/Codes!$N$2</f>
        <v>0</v>
      </c>
      <c r="R2273" s="1">
        <f>IF(HEX2DEC(LEFT(F2273,4))&gt;=32768,HEX2DEC(LEFT(F2273,4))-65536,HEX2DEC(LEFT(F2273,4)))/Codes!$N$2</f>
        <v>6.8</v>
      </c>
      <c r="S2273" s="1">
        <f>IF(HEX2DEC(RIGHT(F2273,4))&gt;=32768,HEX2DEC(RIGHT(F2273,4))-65536,HEX2DEC(RIGHT(F2273,4)))/Codes!$N$2</f>
        <v>5.6</v>
      </c>
      <c r="T2273" s="18">
        <f t="shared" si="633"/>
        <v>70</v>
      </c>
      <c r="U2273" s="1">
        <f t="shared" si="634"/>
        <v>100</v>
      </c>
      <c r="V2273" s="1">
        <f t="shared" si="635"/>
        <v>196</v>
      </c>
      <c r="W2273" s="1" t="str">
        <f t="shared" si="636"/>
        <v>000</v>
      </c>
      <c r="X2273" s="1">
        <f t="shared" si="637"/>
        <v>1</v>
      </c>
      <c r="Y2273" s="1">
        <f t="shared" si="638"/>
        <v>0</v>
      </c>
      <c r="Z2273" s="1" t="str">
        <f>VLOOKUP(BIN2DEC(MID(HEX2BIN(MID(H2273,3,2),8),2,5)),Codes!$E$1:$F$18,2)</f>
        <v>Normal</v>
      </c>
      <c r="AA2273" s="6" t="str">
        <f t="shared" si="639"/>
        <v>0</v>
      </c>
      <c r="AB2273" s="1">
        <f t="shared" si="640"/>
        <v>0</v>
      </c>
      <c r="AC2273" s="1" t="str">
        <f>VLOOKUP(BIN2DEC(RIGHT(HEX2BIN(MID(H2273,6,1),4),1)&amp;LEFT(HEX2BIN(MID(H2273,7,1),4),1)),Codes!$K$1:$L$5,2)</f>
        <v>M</v>
      </c>
      <c r="AD2273" s="1" t="str">
        <f>VLOOKUP(BIN2DEC(RIGHT(HEX2BIN(MID(H2273,7,1),4),3)&amp;LEFT(HEX2BIN(MID(H2273,8,1),4),2)),Codes!$H$2:$I$33,2)</f>
        <v>Punch</v>
      </c>
      <c r="AE2273" s="1" t="str">
        <f t="shared" si="641"/>
        <v>1</v>
      </c>
      <c r="AF2273" s="1" t="str">
        <f t="shared" si="642"/>
        <v>1</v>
      </c>
      <c r="AH2273" s="6">
        <f t="shared" si="643"/>
        <v>33</v>
      </c>
    </row>
    <row r="2274" spans="1:34">
      <c r="A2274" s="3" t="s">
        <v>7075</v>
      </c>
      <c r="B2274" s="1" t="s">
        <v>61</v>
      </c>
      <c r="C2274" s="6" t="s">
        <v>1698</v>
      </c>
      <c r="D2274" s="9" t="s">
        <v>2283</v>
      </c>
      <c r="E2274" s="9" t="s">
        <v>195</v>
      </c>
      <c r="F2274" s="9" t="s">
        <v>7076</v>
      </c>
      <c r="G2274" s="9" t="s">
        <v>7074</v>
      </c>
      <c r="H2274" s="9" t="s">
        <v>155</v>
      </c>
      <c r="J2274" s="6" t="str">
        <f t="shared" si="627"/>
        <v>001011</v>
      </c>
      <c r="K2274" s="1">
        <f t="shared" si="628"/>
        <v>1</v>
      </c>
      <c r="L2274" s="6" t="str">
        <f t="shared" si="629"/>
        <v>00000</v>
      </c>
      <c r="M2274" s="1">
        <f t="shared" si="630"/>
        <v>0</v>
      </c>
      <c r="N2274" s="6" t="str">
        <f t="shared" si="631"/>
        <v>00</v>
      </c>
      <c r="O2274" s="1">
        <f t="shared" si="632"/>
        <v>8</v>
      </c>
      <c r="P2274" s="1">
        <f>IF(HEX2DEC(LEFT(E2274,4))&gt;=32768,HEX2DEC(LEFT(E2274,4))-65536,HEX2DEC(LEFT(E2274,4)))/Codes!$N$2</f>
        <v>4.4000000000000004</v>
      </c>
      <c r="Q2274" s="1">
        <f>IF(HEX2DEC(RIGHT(E2274,4))&gt;=32768,HEX2DEC(RIGHT(E2274,4))-65536,HEX2DEC(RIGHT(E2274,4)))/Codes!$N$2</f>
        <v>0</v>
      </c>
      <c r="R2274" s="1">
        <f>IF(HEX2DEC(LEFT(F2274,4))&gt;=32768,HEX2DEC(LEFT(F2274,4))-65536,HEX2DEC(LEFT(F2274,4)))/Codes!$N$2</f>
        <v>6.8</v>
      </c>
      <c r="S2274" s="1">
        <f>IF(HEX2DEC(RIGHT(F2274,4))&gt;=32768,HEX2DEC(RIGHT(F2274,4))-65536,HEX2DEC(RIGHT(F2274,4)))/Codes!$N$2</f>
        <v>-5.6</v>
      </c>
      <c r="T2274" s="18">
        <f t="shared" si="633"/>
        <v>70</v>
      </c>
      <c r="U2274" s="1">
        <f t="shared" si="634"/>
        <v>100</v>
      </c>
      <c r="V2274" s="1">
        <f t="shared" si="635"/>
        <v>196</v>
      </c>
      <c r="W2274" s="1" t="str">
        <f t="shared" si="636"/>
        <v>000</v>
      </c>
      <c r="X2274" s="1">
        <f t="shared" si="637"/>
        <v>1</v>
      </c>
      <c r="Y2274" s="1">
        <f t="shared" si="638"/>
        <v>0</v>
      </c>
      <c r="Z2274" s="1" t="str">
        <f>VLOOKUP(BIN2DEC(MID(HEX2BIN(MID(H2274,3,2),8),2,5)),Codes!$E$1:$F$18,2)</f>
        <v>Normal</v>
      </c>
      <c r="AA2274" s="6" t="str">
        <f t="shared" si="639"/>
        <v>0</v>
      </c>
      <c r="AB2274" s="1">
        <f t="shared" si="640"/>
        <v>0</v>
      </c>
      <c r="AC2274" s="1" t="str">
        <f>VLOOKUP(BIN2DEC(RIGHT(HEX2BIN(MID(H2274,6,1),4),1)&amp;LEFT(HEX2BIN(MID(H2274,7,1),4),1)),Codes!$K$1:$L$5,2)</f>
        <v>M</v>
      </c>
      <c r="AD2274" s="1" t="str">
        <f>VLOOKUP(BIN2DEC(RIGHT(HEX2BIN(MID(H2274,7,1),4),3)&amp;LEFT(HEX2BIN(MID(H2274,8,1),4),2)),Codes!$H$2:$I$33,2)</f>
        <v>Punch</v>
      </c>
      <c r="AE2274" s="1" t="str">
        <f t="shared" si="641"/>
        <v>1</v>
      </c>
      <c r="AF2274" s="1" t="str">
        <f t="shared" si="642"/>
        <v>1</v>
      </c>
      <c r="AH2274" s="6">
        <f t="shared" si="643"/>
        <v>33</v>
      </c>
    </row>
    <row r="2275" spans="1:34">
      <c r="A2275" s="3" t="s">
        <v>7077</v>
      </c>
      <c r="B2275" s="1" t="s">
        <v>61</v>
      </c>
      <c r="C2275" s="6" t="s">
        <v>1698</v>
      </c>
      <c r="D2275" s="9" t="s">
        <v>7078</v>
      </c>
      <c r="E2275" s="9" t="s">
        <v>232</v>
      </c>
      <c r="F2275" s="9" t="s">
        <v>91</v>
      </c>
      <c r="G2275" s="9" t="s">
        <v>3016</v>
      </c>
      <c r="H2275" s="9" t="s">
        <v>2377</v>
      </c>
      <c r="J2275" s="6" t="str">
        <f t="shared" si="627"/>
        <v>001011</v>
      </c>
      <c r="K2275" s="1">
        <f t="shared" si="628"/>
        <v>2</v>
      </c>
      <c r="L2275" s="6" t="str">
        <f t="shared" si="629"/>
        <v>00000</v>
      </c>
      <c r="M2275" s="1">
        <f t="shared" si="630"/>
        <v>73</v>
      </c>
      <c r="N2275" s="6" t="str">
        <f t="shared" si="631"/>
        <v>00</v>
      </c>
      <c r="O2275" s="1">
        <f t="shared" si="632"/>
        <v>15</v>
      </c>
      <c r="P2275" s="1">
        <f>IF(HEX2DEC(LEFT(E2275,4))&gt;=32768,HEX2DEC(LEFT(E2275,4))-65536,HEX2DEC(LEFT(E2275,4)))/Codes!$N$2</f>
        <v>4.8</v>
      </c>
      <c r="Q2275" s="1">
        <f>IF(HEX2DEC(RIGHT(E2275,4))&gt;=32768,HEX2DEC(RIGHT(E2275,4))-65536,HEX2DEC(RIGHT(E2275,4)))/Codes!$N$2</f>
        <v>0</v>
      </c>
      <c r="R2275" s="1">
        <f>IF(HEX2DEC(LEFT(F2275,4))&gt;=32768,HEX2DEC(LEFT(F2275,4))-65536,HEX2DEC(LEFT(F2275,4)))/Codes!$N$2</f>
        <v>0</v>
      </c>
      <c r="S2275" s="1">
        <f>IF(HEX2DEC(RIGHT(F2275,4))&gt;=32768,HEX2DEC(RIGHT(F2275,4))-65536,HEX2DEC(RIGHT(F2275,4)))/Codes!$N$2</f>
        <v>0</v>
      </c>
      <c r="T2275" s="18">
        <f t="shared" si="633"/>
        <v>90</v>
      </c>
      <c r="U2275" s="1">
        <f t="shared" si="634"/>
        <v>80</v>
      </c>
      <c r="V2275" s="1">
        <f t="shared" si="635"/>
        <v>0</v>
      </c>
      <c r="W2275" s="1" t="str">
        <f t="shared" si="636"/>
        <v>100</v>
      </c>
      <c r="X2275" s="1">
        <f t="shared" si="637"/>
        <v>3</v>
      </c>
      <c r="Y2275" s="1">
        <f t="shared" si="638"/>
        <v>30</v>
      </c>
      <c r="Z2275" s="1" t="str">
        <f>VLOOKUP(BIN2DEC(MID(HEX2BIN(MID(H2275,3,2),8),2,5)),Codes!$E$1:$F$18,2)</f>
        <v>Slash</v>
      </c>
      <c r="AA2275" s="6" t="str">
        <f t="shared" si="639"/>
        <v>0</v>
      </c>
      <c r="AB2275" s="1">
        <f t="shared" si="640"/>
        <v>0</v>
      </c>
      <c r="AC2275" s="1" t="str">
        <f>VLOOKUP(BIN2DEC(RIGHT(HEX2BIN(MID(H2275,6,1),4),1)&amp;LEFT(HEX2BIN(MID(H2275,7,1),4),1)),Codes!$K$1:$L$5,2)</f>
        <v>L</v>
      </c>
      <c r="AD2275" s="1" t="str">
        <f>VLOOKUP(BIN2DEC(RIGHT(HEX2BIN(MID(H2275,7,1),4),3)&amp;LEFT(HEX2BIN(MID(H2275,8,1),4),2)),Codes!$H$2:$I$33,2)</f>
        <v>Slash</v>
      </c>
      <c r="AE2275" s="1" t="str">
        <f t="shared" si="641"/>
        <v>1</v>
      </c>
      <c r="AF2275" s="1" t="str">
        <f t="shared" si="642"/>
        <v>1</v>
      </c>
      <c r="AH2275" s="6">
        <f t="shared" si="643"/>
        <v>67</v>
      </c>
    </row>
    <row r="2276" spans="1:34">
      <c r="A2276" s="3" t="s">
        <v>7079</v>
      </c>
      <c r="B2276" s="1" t="s">
        <v>61</v>
      </c>
      <c r="C2276" s="6" t="s">
        <v>1698</v>
      </c>
      <c r="D2276" s="9" t="s">
        <v>7080</v>
      </c>
      <c r="E2276" s="9" t="s">
        <v>1307</v>
      </c>
      <c r="F2276" s="9" t="s">
        <v>91</v>
      </c>
      <c r="G2276" s="9" t="s">
        <v>3016</v>
      </c>
      <c r="H2276" s="9" t="s">
        <v>7081</v>
      </c>
      <c r="J2276" s="6" t="str">
        <f t="shared" si="627"/>
        <v>001011</v>
      </c>
      <c r="K2276" s="1">
        <f t="shared" si="628"/>
        <v>3</v>
      </c>
      <c r="L2276" s="6" t="str">
        <f t="shared" si="629"/>
        <v>00000</v>
      </c>
      <c r="M2276" s="1">
        <f t="shared" si="630"/>
        <v>76</v>
      </c>
      <c r="N2276" s="6" t="str">
        <f t="shared" si="631"/>
        <v>00</v>
      </c>
      <c r="O2276" s="1">
        <f t="shared" si="632"/>
        <v>18</v>
      </c>
      <c r="P2276" s="1">
        <f>IF(HEX2DEC(LEFT(E2276,4))&gt;=32768,HEX2DEC(LEFT(E2276,4))-65536,HEX2DEC(LEFT(E2276,4)))/Codes!$N$2</f>
        <v>4.4000000000000004</v>
      </c>
      <c r="Q2276" s="1">
        <f>IF(HEX2DEC(RIGHT(E2276,4))&gt;=32768,HEX2DEC(RIGHT(E2276,4))-65536,HEX2DEC(RIGHT(E2276,4)))/Codes!$N$2</f>
        <v>2</v>
      </c>
      <c r="R2276" s="1">
        <f>IF(HEX2DEC(LEFT(F2276,4))&gt;=32768,HEX2DEC(LEFT(F2276,4))-65536,HEX2DEC(LEFT(F2276,4)))/Codes!$N$2</f>
        <v>0</v>
      </c>
      <c r="S2276" s="1">
        <f>IF(HEX2DEC(RIGHT(F2276,4))&gt;=32768,HEX2DEC(RIGHT(F2276,4))-65536,HEX2DEC(RIGHT(F2276,4)))/Codes!$N$2</f>
        <v>0</v>
      </c>
      <c r="T2276" s="18">
        <f t="shared" si="633"/>
        <v>90</v>
      </c>
      <c r="U2276" s="1">
        <f t="shared" si="634"/>
        <v>80</v>
      </c>
      <c r="V2276" s="1">
        <f t="shared" si="635"/>
        <v>0</v>
      </c>
      <c r="W2276" s="1" t="str">
        <f t="shared" si="636"/>
        <v>100</v>
      </c>
      <c r="X2276" s="1">
        <f t="shared" si="637"/>
        <v>3</v>
      </c>
      <c r="Y2276" s="1">
        <f t="shared" si="638"/>
        <v>60</v>
      </c>
      <c r="Z2276" s="1" t="str">
        <f>VLOOKUP(BIN2DEC(MID(HEX2BIN(MID(H2276,3,2),8),2,5)),Codes!$E$1:$F$18,2)</f>
        <v>Slash</v>
      </c>
      <c r="AA2276" s="6" t="str">
        <f t="shared" si="639"/>
        <v>0</v>
      </c>
      <c r="AB2276" s="1">
        <f t="shared" si="640"/>
        <v>0</v>
      </c>
      <c r="AC2276" s="1" t="str">
        <f>VLOOKUP(BIN2DEC(RIGHT(HEX2BIN(MID(H2276,6,1),4),1)&amp;LEFT(HEX2BIN(MID(H2276,7,1),4),1)),Codes!$K$1:$L$5,2)</f>
        <v>L</v>
      </c>
      <c r="AD2276" s="1" t="str">
        <f>VLOOKUP(BIN2DEC(RIGHT(HEX2BIN(MID(H2276,7,1),4),3)&amp;LEFT(HEX2BIN(MID(H2276,8,1),4),2)),Codes!$H$2:$I$33,2)</f>
        <v>Burn</v>
      </c>
      <c r="AE2276" s="1" t="str">
        <f t="shared" si="641"/>
        <v>1</v>
      </c>
      <c r="AF2276" s="1" t="str">
        <f t="shared" si="642"/>
        <v>1</v>
      </c>
      <c r="AH2276" s="6">
        <f t="shared" si="643"/>
        <v>72</v>
      </c>
    </row>
    <row r="2277" spans="1:34">
      <c r="A2277" s="3" t="s">
        <v>7082</v>
      </c>
      <c r="B2277" s="1" t="s">
        <v>61</v>
      </c>
      <c r="C2277" s="6" t="s">
        <v>419</v>
      </c>
      <c r="D2277" s="9" t="s">
        <v>7026</v>
      </c>
      <c r="E2277" s="9" t="s">
        <v>195</v>
      </c>
      <c r="F2277" s="9" t="s">
        <v>91</v>
      </c>
      <c r="G2277" s="9" t="s">
        <v>7083</v>
      </c>
      <c r="H2277" s="9" t="s">
        <v>7035</v>
      </c>
      <c r="J2277" s="6" t="str">
        <f t="shared" si="627"/>
        <v>001011</v>
      </c>
      <c r="K2277" s="1">
        <f t="shared" si="628"/>
        <v>0</v>
      </c>
      <c r="L2277" s="6" t="str">
        <f t="shared" si="629"/>
        <v>00000</v>
      </c>
      <c r="M2277" s="1">
        <f t="shared" si="630"/>
        <v>76</v>
      </c>
      <c r="N2277" s="6" t="str">
        <f t="shared" si="631"/>
        <v>00</v>
      </c>
      <c r="O2277" s="1">
        <f t="shared" si="632"/>
        <v>11</v>
      </c>
      <c r="P2277" s="1">
        <f>IF(HEX2DEC(LEFT(E2277,4))&gt;=32768,HEX2DEC(LEFT(E2277,4))-65536,HEX2DEC(LEFT(E2277,4)))/Codes!$N$2</f>
        <v>4.4000000000000004</v>
      </c>
      <c r="Q2277" s="1">
        <f>IF(HEX2DEC(RIGHT(E2277,4))&gt;=32768,HEX2DEC(RIGHT(E2277,4))-65536,HEX2DEC(RIGHT(E2277,4)))/Codes!$N$2</f>
        <v>0</v>
      </c>
      <c r="R2277" s="1">
        <f>IF(HEX2DEC(LEFT(F2277,4))&gt;=32768,HEX2DEC(LEFT(F2277,4))-65536,HEX2DEC(LEFT(F2277,4)))/Codes!$N$2</f>
        <v>0</v>
      </c>
      <c r="S2277" s="1">
        <f>IF(HEX2DEC(RIGHT(F2277,4))&gt;=32768,HEX2DEC(RIGHT(F2277,4))-65536,HEX2DEC(RIGHT(F2277,4)))/Codes!$N$2</f>
        <v>0</v>
      </c>
      <c r="T2277" s="18">
        <f t="shared" si="633"/>
        <v>75</v>
      </c>
      <c r="U2277" s="1">
        <f t="shared" si="634"/>
        <v>72</v>
      </c>
      <c r="V2277" s="1">
        <f t="shared" si="635"/>
        <v>0</v>
      </c>
      <c r="W2277" s="1" t="str">
        <f t="shared" si="636"/>
        <v>100</v>
      </c>
      <c r="X2277" s="1">
        <f t="shared" si="637"/>
        <v>3</v>
      </c>
      <c r="Y2277" s="1">
        <f t="shared" si="638"/>
        <v>70</v>
      </c>
      <c r="Z2277" s="1" t="str">
        <f>VLOOKUP(BIN2DEC(MID(HEX2BIN(MID(H2277,3,2),8),2,5)),Codes!$E$1:$F$18,2)</f>
        <v>Slash</v>
      </c>
      <c r="AA2277" s="6" t="str">
        <f t="shared" si="639"/>
        <v>0</v>
      </c>
      <c r="AB2277" s="1">
        <f t="shared" si="640"/>
        <v>0</v>
      </c>
      <c r="AC2277" s="1" t="str">
        <f>VLOOKUP(BIN2DEC(RIGHT(HEX2BIN(MID(H2277,6,1),4),1)&amp;LEFT(HEX2BIN(MID(H2277,7,1),4),1)),Codes!$K$1:$L$5,2)</f>
        <v>L</v>
      </c>
      <c r="AD2277" s="1" t="str">
        <f>VLOOKUP(BIN2DEC(RIGHT(HEX2BIN(MID(H2277,7,1),4),3)&amp;LEFT(HEX2BIN(MID(H2277,8,1),4),2)),Codes!$H$2:$I$33,2)</f>
        <v>Slash</v>
      </c>
      <c r="AE2277" s="1" t="str">
        <f t="shared" si="641"/>
        <v>1</v>
      </c>
      <c r="AF2277" s="1" t="str">
        <f t="shared" si="642"/>
        <v>1</v>
      </c>
      <c r="AH2277" s="6">
        <f t="shared" si="643"/>
        <v>67</v>
      </c>
    </row>
    <row r="2278" spans="1:34">
      <c r="A2278" s="3" t="s">
        <v>7084</v>
      </c>
      <c r="B2278" s="1" t="s">
        <v>61</v>
      </c>
      <c r="C2278" s="6" t="s">
        <v>419</v>
      </c>
      <c r="D2278" s="9" t="s">
        <v>7085</v>
      </c>
      <c r="E2278" s="9" t="s">
        <v>307</v>
      </c>
      <c r="F2278" s="9" t="s">
        <v>91</v>
      </c>
      <c r="G2278" s="9" t="s">
        <v>139</v>
      </c>
      <c r="H2278" s="9" t="s">
        <v>6999</v>
      </c>
      <c r="J2278" s="6" t="str">
        <f t="shared" si="627"/>
        <v>001011</v>
      </c>
      <c r="K2278" s="1">
        <f t="shared" si="628"/>
        <v>1</v>
      </c>
      <c r="L2278" s="6" t="str">
        <f t="shared" si="629"/>
        <v>00000</v>
      </c>
      <c r="M2278" s="1">
        <f t="shared" si="630"/>
        <v>71</v>
      </c>
      <c r="N2278" s="6" t="str">
        <f t="shared" si="631"/>
        <v>00</v>
      </c>
      <c r="O2278" s="1">
        <f t="shared" si="632"/>
        <v>11</v>
      </c>
      <c r="P2278" s="1">
        <f>IF(HEX2DEC(LEFT(E2278,4))&gt;=32768,HEX2DEC(LEFT(E2278,4))-65536,HEX2DEC(LEFT(E2278,4)))/Codes!$N$2</f>
        <v>3.2</v>
      </c>
      <c r="Q2278" s="1">
        <f>IF(HEX2DEC(RIGHT(E2278,4))&gt;=32768,HEX2DEC(RIGHT(E2278,4))-65536,HEX2DEC(RIGHT(E2278,4)))/Codes!$N$2</f>
        <v>0</v>
      </c>
      <c r="R2278" s="1">
        <f>IF(HEX2DEC(LEFT(F2278,4))&gt;=32768,HEX2DEC(LEFT(F2278,4))-65536,HEX2DEC(LEFT(F2278,4)))/Codes!$N$2</f>
        <v>0</v>
      </c>
      <c r="S2278" s="1">
        <f>IF(HEX2DEC(RIGHT(F2278,4))&gt;=32768,HEX2DEC(RIGHT(F2278,4))-65536,HEX2DEC(RIGHT(F2278,4)))/Codes!$N$2</f>
        <v>0</v>
      </c>
      <c r="T2278" s="18">
        <f t="shared" si="633"/>
        <v>361</v>
      </c>
      <c r="U2278" s="1">
        <f t="shared" si="634"/>
        <v>100</v>
      </c>
      <c r="V2278" s="1">
        <f t="shared" si="635"/>
        <v>0</v>
      </c>
      <c r="W2278" s="1" t="str">
        <f t="shared" si="636"/>
        <v>100</v>
      </c>
      <c r="X2278" s="1">
        <f t="shared" si="637"/>
        <v>3</v>
      </c>
      <c r="Y2278" s="1">
        <f t="shared" si="638"/>
        <v>20</v>
      </c>
      <c r="Z2278" s="1" t="str">
        <f>VLOOKUP(BIN2DEC(MID(HEX2BIN(MID(H2278,3,2),8),2,5)),Codes!$E$1:$F$18,2)</f>
        <v>Slash</v>
      </c>
      <c r="AA2278" s="6" t="str">
        <f t="shared" si="639"/>
        <v>0</v>
      </c>
      <c r="AB2278" s="1">
        <f t="shared" si="640"/>
        <v>0</v>
      </c>
      <c r="AC2278" s="1" t="str">
        <f>VLOOKUP(BIN2DEC(RIGHT(HEX2BIN(MID(H2278,6,1),4),1)&amp;LEFT(HEX2BIN(MID(H2278,7,1),4),1)),Codes!$K$1:$L$5,2)</f>
        <v>M</v>
      </c>
      <c r="AD2278" s="1" t="str">
        <f>VLOOKUP(BIN2DEC(RIGHT(HEX2BIN(MID(H2278,7,1),4),3)&amp;LEFT(HEX2BIN(MID(H2278,8,1),4),2)),Codes!$H$2:$I$33,2)</f>
        <v>Slash</v>
      </c>
      <c r="AE2278" s="1" t="str">
        <f t="shared" si="641"/>
        <v>1</v>
      </c>
      <c r="AF2278" s="1" t="str">
        <f t="shared" si="642"/>
        <v>1</v>
      </c>
      <c r="AH2278" s="6">
        <f t="shared" si="643"/>
        <v>35</v>
      </c>
    </row>
    <row r="2279" spans="1:34">
      <c r="A2279" s="3" t="s">
        <v>7086</v>
      </c>
      <c r="B2279" s="1" t="s">
        <v>61</v>
      </c>
      <c r="C2279" s="6" t="s">
        <v>419</v>
      </c>
      <c r="D2279" s="9" t="s">
        <v>315</v>
      </c>
      <c r="E2279" s="9" t="s">
        <v>256</v>
      </c>
      <c r="F2279" s="9" t="s">
        <v>91</v>
      </c>
      <c r="G2279" s="9" t="s">
        <v>139</v>
      </c>
      <c r="H2279" s="9" t="s">
        <v>7087</v>
      </c>
      <c r="J2279" s="6" t="str">
        <f t="shared" si="627"/>
        <v>001011</v>
      </c>
      <c r="K2279" s="1">
        <f t="shared" si="628"/>
        <v>2</v>
      </c>
      <c r="L2279" s="6" t="str">
        <f t="shared" si="629"/>
        <v>00000</v>
      </c>
      <c r="M2279" s="1">
        <f t="shared" si="630"/>
        <v>4</v>
      </c>
      <c r="N2279" s="6" t="str">
        <f t="shared" si="631"/>
        <v>00</v>
      </c>
      <c r="O2279" s="1">
        <f t="shared" si="632"/>
        <v>11</v>
      </c>
      <c r="P2279" s="1">
        <f>IF(HEX2DEC(LEFT(E2279,4))&gt;=32768,HEX2DEC(LEFT(E2279,4))-65536,HEX2DEC(LEFT(E2279,4)))/Codes!$N$2</f>
        <v>3.6</v>
      </c>
      <c r="Q2279" s="1">
        <f>IF(HEX2DEC(RIGHT(E2279,4))&gt;=32768,HEX2DEC(RIGHT(E2279,4))-65536,HEX2DEC(RIGHT(E2279,4)))/Codes!$N$2</f>
        <v>0</v>
      </c>
      <c r="R2279" s="1">
        <f>IF(HEX2DEC(LEFT(F2279,4))&gt;=32768,HEX2DEC(LEFT(F2279,4))-65536,HEX2DEC(LEFT(F2279,4)))/Codes!$N$2</f>
        <v>0</v>
      </c>
      <c r="S2279" s="1">
        <f>IF(HEX2DEC(RIGHT(F2279,4))&gt;=32768,HEX2DEC(RIGHT(F2279,4))-65536,HEX2DEC(RIGHT(F2279,4)))/Codes!$N$2</f>
        <v>0</v>
      </c>
      <c r="T2279" s="18">
        <f t="shared" si="633"/>
        <v>361</v>
      </c>
      <c r="U2279" s="1">
        <f t="shared" si="634"/>
        <v>100</v>
      </c>
      <c r="V2279" s="1">
        <f t="shared" si="635"/>
        <v>0</v>
      </c>
      <c r="W2279" s="1" t="str">
        <f t="shared" si="636"/>
        <v>100</v>
      </c>
      <c r="X2279" s="1">
        <f t="shared" si="637"/>
        <v>3</v>
      </c>
      <c r="Y2279" s="1">
        <f t="shared" si="638"/>
        <v>16</v>
      </c>
      <c r="Z2279" s="1" t="str">
        <f>VLOOKUP(BIN2DEC(MID(HEX2BIN(MID(H2279,3,2),8),2,5)),Codes!$E$1:$F$18,2)</f>
        <v>Slash</v>
      </c>
      <c r="AA2279" s="6" t="str">
        <f t="shared" si="639"/>
        <v>0</v>
      </c>
      <c r="AB2279" s="1">
        <f t="shared" si="640"/>
        <v>0</v>
      </c>
      <c r="AC2279" s="1" t="str">
        <f>VLOOKUP(BIN2DEC(RIGHT(HEX2BIN(MID(H2279,6,1),4),1)&amp;LEFT(HEX2BIN(MID(H2279,7,1),4),1)),Codes!$K$1:$L$5,2)</f>
        <v>M</v>
      </c>
      <c r="AD2279" s="1" t="str">
        <f>VLOOKUP(BIN2DEC(RIGHT(HEX2BIN(MID(H2279,7,1),4),3)&amp;LEFT(HEX2BIN(MID(H2279,8,1),4),2)),Codes!$H$2:$I$33,2)</f>
        <v>Slash</v>
      </c>
      <c r="AE2279" s="1" t="str">
        <f t="shared" si="641"/>
        <v>1</v>
      </c>
      <c r="AF2279" s="1" t="str">
        <f t="shared" si="642"/>
        <v>1</v>
      </c>
      <c r="AH2279" s="6">
        <f t="shared" si="643"/>
        <v>35</v>
      </c>
    </row>
    <row r="2280" spans="1:34">
      <c r="A2280" s="3" t="s">
        <v>7088</v>
      </c>
      <c r="B2280" s="1" t="s">
        <v>61</v>
      </c>
      <c r="C2280" s="6" t="s">
        <v>419</v>
      </c>
      <c r="D2280" s="9" t="s">
        <v>7089</v>
      </c>
      <c r="E2280" s="9" t="s">
        <v>510</v>
      </c>
      <c r="F2280" s="9" t="s">
        <v>91</v>
      </c>
      <c r="G2280" s="9" t="s">
        <v>1308</v>
      </c>
      <c r="H2280" s="9" t="s">
        <v>7035</v>
      </c>
      <c r="J2280" s="6" t="str">
        <f t="shared" si="627"/>
        <v>001011</v>
      </c>
      <c r="K2280" s="1">
        <f t="shared" si="628"/>
        <v>3</v>
      </c>
      <c r="L2280" s="6" t="str">
        <f t="shared" si="629"/>
        <v>00000</v>
      </c>
      <c r="M2280" s="1">
        <f t="shared" si="630"/>
        <v>76</v>
      </c>
      <c r="N2280" s="6" t="str">
        <f t="shared" si="631"/>
        <v>00</v>
      </c>
      <c r="O2280" s="1">
        <f t="shared" si="632"/>
        <v>16</v>
      </c>
      <c r="P2280" s="1">
        <f>IF(HEX2DEC(LEFT(E2280,4))&gt;=32768,HEX2DEC(LEFT(E2280,4))-65536,HEX2DEC(LEFT(E2280,4)))/Codes!$N$2</f>
        <v>4</v>
      </c>
      <c r="Q2280" s="1">
        <f>IF(HEX2DEC(RIGHT(E2280,4))&gt;=32768,HEX2DEC(RIGHT(E2280,4))-65536,HEX2DEC(RIGHT(E2280,4)))/Codes!$N$2</f>
        <v>4.8</v>
      </c>
      <c r="R2280" s="1">
        <f>IF(HEX2DEC(LEFT(F2280,4))&gt;=32768,HEX2DEC(LEFT(F2280,4))-65536,HEX2DEC(LEFT(F2280,4)))/Codes!$N$2</f>
        <v>0</v>
      </c>
      <c r="S2280" s="1">
        <f>IF(HEX2DEC(RIGHT(F2280,4))&gt;=32768,HEX2DEC(RIGHT(F2280,4))-65536,HEX2DEC(RIGHT(F2280,4)))/Codes!$N$2</f>
        <v>0</v>
      </c>
      <c r="T2280" s="18">
        <f t="shared" si="633"/>
        <v>70</v>
      </c>
      <c r="U2280" s="1">
        <f t="shared" si="634"/>
        <v>100</v>
      </c>
      <c r="V2280" s="1">
        <f t="shared" si="635"/>
        <v>0</v>
      </c>
      <c r="W2280" s="1" t="str">
        <f t="shared" si="636"/>
        <v>100</v>
      </c>
      <c r="X2280" s="1">
        <f t="shared" si="637"/>
        <v>3</v>
      </c>
      <c r="Y2280" s="1">
        <f t="shared" si="638"/>
        <v>70</v>
      </c>
      <c r="Z2280" s="1" t="str">
        <f>VLOOKUP(BIN2DEC(MID(HEX2BIN(MID(H2280,3,2),8),2,5)),Codes!$E$1:$F$18,2)</f>
        <v>Slash</v>
      </c>
      <c r="AA2280" s="6" t="str">
        <f t="shared" si="639"/>
        <v>0</v>
      </c>
      <c r="AB2280" s="1">
        <f t="shared" si="640"/>
        <v>0</v>
      </c>
      <c r="AC2280" s="1" t="str">
        <f>VLOOKUP(BIN2DEC(RIGHT(HEX2BIN(MID(H2280,6,1),4),1)&amp;LEFT(HEX2BIN(MID(H2280,7,1),4),1)),Codes!$K$1:$L$5,2)</f>
        <v>L</v>
      </c>
      <c r="AD2280" s="1" t="str">
        <f>VLOOKUP(BIN2DEC(RIGHT(HEX2BIN(MID(H2280,7,1),4),3)&amp;LEFT(HEX2BIN(MID(H2280,8,1),4),2)),Codes!$H$2:$I$33,2)</f>
        <v>Slash</v>
      </c>
      <c r="AE2280" s="1" t="str">
        <f t="shared" si="641"/>
        <v>1</v>
      </c>
      <c r="AF2280" s="1" t="str">
        <f t="shared" si="642"/>
        <v>1</v>
      </c>
      <c r="AH2280" s="6">
        <f t="shared" si="643"/>
        <v>67</v>
      </c>
    </row>
    <row r="2281" spans="1:34">
      <c r="A2281" s="3" t="s">
        <v>7090</v>
      </c>
      <c r="B2281" s="1" t="s">
        <v>61</v>
      </c>
      <c r="C2281" s="6" t="s">
        <v>425</v>
      </c>
      <c r="D2281" s="9" t="s">
        <v>7026</v>
      </c>
      <c r="E2281" s="9" t="s">
        <v>207</v>
      </c>
      <c r="F2281" s="9" t="s">
        <v>91</v>
      </c>
      <c r="G2281" s="9" t="s">
        <v>7083</v>
      </c>
      <c r="H2281" s="9" t="s">
        <v>7035</v>
      </c>
      <c r="J2281" s="6" t="str">
        <f t="shared" si="627"/>
        <v>001011</v>
      </c>
      <c r="K2281" s="1">
        <f t="shared" si="628"/>
        <v>0</v>
      </c>
      <c r="L2281" s="6" t="str">
        <f t="shared" si="629"/>
        <v>00000</v>
      </c>
      <c r="M2281" s="1">
        <f t="shared" si="630"/>
        <v>76</v>
      </c>
      <c r="N2281" s="6" t="str">
        <f t="shared" si="631"/>
        <v>00</v>
      </c>
      <c r="O2281" s="1">
        <f t="shared" si="632"/>
        <v>11</v>
      </c>
      <c r="P2281" s="1">
        <f>IF(HEX2DEC(LEFT(E2281,4))&gt;=32768,HEX2DEC(LEFT(E2281,4))-65536,HEX2DEC(LEFT(E2281,4)))/Codes!$N$2</f>
        <v>4</v>
      </c>
      <c r="Q2281" s="1">
        <f>IF(HEX2DEC(RIGHT(E2281,4))&gt;=32768,HEX2DEC(RIGHT(E2281,4))-65536,HEX2DEC(RIGHT(E2281,4)))/Codes!$N$2</f>
        <v>0</v>
      </c>
      <c r="R2281" s="1">
        <f>IF(HEX2DEC(LEFT(F2281,4))&gt;=32768,HEX2DEC(LEFT(F2281,4))-65536,HEX2DEC(LEFT(F2281,4)))/Codes!$N$2</f>
        <v>0</v>
      </c>
      <c r="S2281" s="1">
        <f>IF(HEX2DEC(RIGHT(F2281,4))&gt;=32768,HEX2DEC(RIGHT(F2281,4))-65536,HEX2DEC(RIGHT(F2281,4)))/Codes!$N$2</f>
        <v>0</v>
      </c>
      <c r="T2281" s="18">
        <f t="shared" si="633"/>
        <v>75</v>
      </c>
      <c r="U2281" s="1">
        <f t="shared" si="634"/>
        <v>72</v>
      </c>
      <c r="V2281" s="1">
        <f t="shared" si="635"/>
        <v>0</v>
      </c>
      <c r="W2281" s="1" t="str">
        <f t="shared" si="636"/>
        <v>100</v>
      </c>
      <c r="X2281" s="1">
        <f t="shared" si="637"/>
        <v>3</v>
      </c>
      <c r="Y2281" s="1">
        <f t="shared" si="638"/>
        <v>70</v>
      </c>
      <c r="Z2281" s="1" t="str">
        <f>VLOOKUP(BIN2DEC(MID(HEX2BIN(MID(H2281,3,2),8),2,5)),Codes!$E$1:$F$18,2)</f>
        <v>Slash</v>
      </c>
      <c r="AA2281" s="6" t="str">
        <f t="shared" si="639"/>
        <v>0</v>
      </c>
      <c r="AB2281" s="1">
        <f t="shared" si="640"/>
        <v>0</v>
      </c>
      <c r="AC2281" s="1" t="str">
        <f>VLOOKUP(BIN2DEC(RIGHT(HEX2BIN(MID(H2281,6,1),4),1)&amp;LEFT(HEX2BIN(MID(H2281,7,1),4),1)),Codes!$K$1:$L$5,2)</f>
        <v>L</v>
      </c>
      <c r="AD2281" s="1" t="str">
        <f>VLOOKUP(BIN2DEC(RIGHT(HEX2BIN(MID(H2281,7,1),4),3)&amp;LEFT(HEX2BIN(MID(H2281,8,1),4),2)),Codes!$H$2:$I$33,2)</f>
        <v>Slash</v>
      </c>
      <c r="AE2281" s="1" t="str">
        <f t="shared" si="641"/>
        <v>1</v>
      </c>
      <c r="AF2281" s="1" t="str">
        <f t="shared" si="642"/>
        <v>1</v>
      </c>
      <c r="AH2281" s="6">
        <f t="shared" si="643"/>
        <v>67</v>
      </c>
    </row>
    <row r="2282" spans="1:34">
      <c r="A2282" s="3" t="s">
        <v>7091</v>
      </c>
      <c r="B2282" s="1" t="s">
        <v>61</v>
      </c>
      <c r="C2282" s="6" t="s">
        <v>425</v>
      </c>
      <c r="D2282" s="9" t="s">
        <v>7085</v>
      </c>
      <c r="E2282" s="9" t="s">
        <v>307</v>
      </c>
      <c r="F2282" s="9" t="s">
        <v>91</v>
      </c>
      <c r="G2282" s="9" t="s">
        <v>139</v>
      </c>
      <c r="H2282" s="9" t="s">
        <v>4226</v>
      </c>
      <c r="J2282" s="6" t="str">
        <f t="shared" si="627"/>
        <v>001011</v>
      </c>
      <c r="K2282" s="1">
        <f t="shared" si="628"/>
        <v>1</v>
      </c>
      <c r="L2282" s="6" t="str">
        <f t="shared" si="629"/>
        <v>00000</v>
      </c>
      <c r="M2282" s="1">
        <f t="shared" si="630"/>
        <v>71</v>
      </c>
      <c r="N2282" s="6" t="str">
        <f t="shared" si="631"/>
        <v>00</v>
      </c>
      <c r="O2282" s="1">
        <f t="shared" si="632"/>
        <v>11</v>
      </c>
      <c r="P2282" s="1">
        <f>IF(HEX2DEC(LEFT(E2282,4))&gt;=32768,HEX2DEC(LEFT(E2282,4))-65536,HEX2DEC(LEFT(E2282,4)))/Codes!$N$2</f>
        <v>3.2</v>
      </c>
      <c r="Q2282" s="1">
        <f>IF(HEX2DEC(RIGHT(E2282,4))&gt;=32768,HEX2DEC(RIGHT(E2282,4))-65536,HEX2DEC(RIGHT(E2282,4)))/Codes!$N$2</f>
        <v>0</v>
      </c>
      <c r="R2282" s="1">
        <f>IF(HEX2DEC(LEFT(F2282,4))&gt;=32768,HEX2DEC(LEFT(F2282,4))-65536,HEX2DEC(LEFT(F2282,4)))/Codes!$N$2</f>
        <v>0</v>
      </c>
      <c r="S2282" s="1">
        <f>IF(HEX2DEC(RIGHT(F2282,4))&gt;=32768,HEX2DEC(RIGHT(F2282,4))-65536,HEX2DEC(RIGHT(F2282,4)))/Codes!$N$2</f>
        <v>0</v>
      </c>
      <c r="T2282" s="18">
        <f t="shared" si="633"/>
        <v>361</v>
      </c>
      <c r="U2282" s="1">
        <f t="shared" si="634"/>
        <v>100</v>
      </c>
      <c r="V2282" s="1">
        <f t="shared" si="635"/>
        <v>0</v>
      </c>
      <c r="W2282" s="1" t="str">
        <f t="shared" si="636"/>
        <v>100</v>
      </c>
      <c r="X2282" s="1">
        <f t="shared" si="637"/>
        <v>3</v>
      </c>
      <c r="Y2282" s="1">
        <f t="shared" si="638"/>
        <v>30</v>
      </c>
      <c r="Z2282" s="1" t="str">
        <f>VLOOKUP(BIN2DEC(MID(HEX2BIN(MID(H2282,3,2),8),2,5)),Codes!$E$1:$F$18,2)</f>
        <v>Slash</v>
      </c>
      <c r="AA2282" s="6" t="str">
        <f t="shared" si="639"/>
        <v>0</v>
      </c>
      <c r="AB2282" s="1">
        <f t="shared" si="640"/>
        <v>0</v>
      </c>
      <c r="AC2282" s="1" t="str">
        <f>VLOOKUP(BIN2DEC(RIGHT(HEX2BIN(MID(H2282,6,1),4),1)&amp;LEFT(HEX2BIN(MID(H2282,7,1),4),1)),Codes!$K$1:$L$5,2)</f>
        <v>M</v>
      </c>
      <c r="AD2282" s="1" t="str">
        <f>VLOOKUP(BIN2DEC(RIGHT(HEX2BIN(MID(H2282,7,1),4),3)&amp;LEFT(HEX2BIN(MID(H2282,8,1),4),2)),Codes!$H$2:$I$33,2)</f>
        <v>Slash</v>
      </c>
      <c r="AE2282" s="1" t="str">
        <f t="shared" si="641"/>
        <v>1</v>
      </c>
      <c r="AF2282" s="1" t="str">
        <f t="shared" si="642"/>
        <v>1</v>
      </c>
      <c r="AH2282" s="6">
        <f t="shared" si="643"/>
        <v>35</v>
      </c>
    </row>
    <row r="2283" spans="1:34">
      <c r="A2283" s="3" t="s">
        <v>7092</v>
      </c>
      <c r="B2283" s="1" t="s">
        <v>61</v>
      </c>
      <c r="C2283" s="6" t="s">
        <v>425</v>
      </c>
      <c r="D2283" s="9" t="s">
        <v>315</v>
      </c>
      <c r="E2283" s="9" t="s">
        <v>256</v>
      </c>
      <c r="F2283" s="9" t="s">
        <v>91</v>
      </c>
      <c r="G2283" s="9" t="s">
        <v>139</v>
      </c>
      <c r="H2283" s="9" t="s">
        <v>7093</v>
      </c>
      <c r="J2283" s="6" t="str">
        <f t="shared" si="627"/>
        <v>001011</v>
      </c>
      <c r="K2283" s="1">
        <f t="shared" si="628"/>
        <v>2</v>
      </c>
      <c r="L2283" s="6" t="str">
        <f t="shared" si="629"/>
        <v>00000</v>
      </c>
      <c r="M2283" s="1">
        <f t="shared" si="630"/>
        <v>4</v>
      </c>
      <c r="N2283" s="6" t="str">
        <f t="shared" si="631"/>
        <v>00</v>
      </c>
      <c r="O2283" s="1">
        <f t="shared" si="632"/>
        <v>11</v>
      </c>
      <c r="P2283" s="1">
        <f>IF(HEX2DEC(LEFT(E2283,4))&gt;=32768,HEX2DEC(LEFT(E2283,4))-65536,HEX2DEC(LEFT(E2283,4)))/Codes!$N$2</f>
        <v>3.6</v>
      </c>
      <c r="Q2283" s="1">
        <f>IF(HEX2DEC(RIGHT(E2283,4))&gt;=32768,HEX2DEC(RIGHT(E2283,4))-65536,HEX2DEC(RIGHT(E2283,4)))/Codes!$N$2</f>
        <v>0</v>
      </c>
      <c r="R2283" s="1">
        <f>IF(HEX2DEC(LEFT(F2283,4))&gt;=32768,HEX2DEC(LEFT(F2283,4))-65536,HEX2DEC(LEFT(F2283,4)))/Codes!$N$2</f>
        <v>0</v>
      </c>
      <c r="S2283" s="1">
        <f>IF(HEX2DEC(RIGHT(F2283,4))&gt;=32768,HEX2DEC(RIGHT(F2283,4))-65536,HEX2DEC(RIGHT(F2283,4)))/Codes!$N$2</f>
        <v>0</v>
      </c>
      <c r="T2283" s="18">
        <f t="shared" si="633"/>
        <v>361</v>
      </c>
      <c r="U2283" s="1">
        <f t="shared" si="634"/>
        <v>100</v>
      </c>
      <c r="V2283" s="1">
        <f t="shared" si="635"/>
        <v>0</v>
      </c>
      <c r="W2283" s="1" t="str">
        <f t="shared" si="636"/>
        <v>100</v>
      </c>
      <c r="X2283" s="1">
        <f t="shared" si="637"/>
        <v>3</v>
      </c>
      <c r="Y2283" s="1">
        <f t="shared" si="638"/>
        <v>15</v>
      </c>
      <c r="Z2283" s="1" t="str">
        <f>VLOOKUP(BIN2DEC(MID(HEX2BIN(MID(H2283,3,2),8),2,5)),Codes!$E$1:$F$18,2)</f>
        <v>Slash</v>
      </c>
      <c r="AA2283" s="6" t="str">
        <f t="shared" si="639"/>
        <v>0</v>
      </c>
      <c r="AB2283" s="1">
        <f t="shared" si="640"/>
        <v>0</v>
      </c>
      <c r="AC2283" s="1" t="str">
        <f>VLOOKUP(BIN2DEC(RIGHT(HEX2BIN(MID(H2283,6,1),4),1)&amp;LEFT(HEX2BIN(MID(H2283,7,1),4),1)),Codes!$K$1:$L$5,2)</f>
        <v>M</v>
      </c>
      <c r="AD2283" s="1" t="str">
        <f>VLOOKUP(BIN2DEC(RIGHT(HEX2BIN(MID(H2283,7,1),4),3)&amp;LEFT(HEX2BIN(MID(H2283,8,1),4),2)),Codes!$H$2:$I$33,2)</f>
        <v>Slash</v>
      </c>
      <c r="AE2283" s="1" t="str">
        <f t="shared" si="641"/>
        <v>1</v>
      </c>
      <c r="AF2283" s="1" t="str">
        <f t="shared" si="642"/>
        <v>1</v>
      </c>
      <c r="AH2283" s="6">
        <f t="shared" si="643"/>
        <v>35</v>
      </c>
    </row>
    <row r="2284" spans="1:34">
      <c r="A2284" s="3" t="s">
        <v>7094</v>
      </c>
      <c r="B2284" s="1" t="s">
        <v>61</v>
      </c>
      <c r="C2284" s="6" t="s">
        <v>425</v>
      </c>
      <c r="D2284" s="9" t="s">
        <v>7089</v>
      </c>
      <c r="E2284" s="9" t="s">
        <v>510</v>
      </c>
      <c r="F2284" s="9" t="s">
        <v>91</v>
      </c>
      <c r="G2284" s="9" t="s">
        <v>7095</v>
      </c>
      <c r="H2284" s="9" t="s">
        <v>7035</v>
      </c>
      <c r="J2284" s="6" t="str">
        <f t="shared" si="627"/>
        <v>001011</v>
      </c>
      <c r="K2284" s="1">
        <f t="shared" si="628"/>
        <v>3</v>
      </c>
      <c r="L2284" s="6" t="str">
        <f t="shared" si="629"/>
        <v>00000</v>
      </c>
      <c r="M2284" s="1">
        <f t="shared" si="630"/>
        <v>76</v>
      </c>
      <c r="N2284" s="6" t="str">
        <f t="shared" si="631"/>
        <v>00</v>
      </c>
      <c r="O2284" s="1">
        <f t="shared" si="632"/>
        <v>16</v>
      </c>
      <c r="P2284" s="1">
        <f>IF(HEX2DEC(LEFT(E2284,4))&gt;=32768,HEX2DEC(LEFT(E2284,4))-65536,HEX2DEC(LEFT(E2284,4)))/Codes!$N$2</f>
        <v>4</v>
      </c>
      <c r="Q2284" s="1">
        <f>IF(HEX2DEC(RIGHT(E2284,4))&gt;=32768,HEX2DEC(RIGHT(E2284,4))-65536,HEX2DEC(RIGHT(E2284,4)))/Codes!$N$2</f>
        <v>4.8</v>
      </c>
      <c r="R2284" s="1">
        <f>IF(HEX2DEC(LEFT(F2284,4))&gt;=32768,HEX2DEC(LEFT(F2284,4))-65536,HEX2DEC(LEFT(F2284,4)))/Codes!$N$2</f>
        <v>0</v>
      </c>
      <c r="S2284" s="1">
        <f>IF(HEX2DEC(RIGHT(F2284,4))&gt;=32768,HEX2DEC(RIGHT(F2284,4))-65536,HEX2DEC(RIGHT(F2284,4)))/Codes!$N$2</f>
        <v>0</v>
      </c>
      <c r="T2284" s="18">
        <f t="shared" si="633"/>
        <v>75</v>
      </c>
      <c r="U2284" s="1">
        <f t="shared" si="634"/>
        <v>100</v>
      </c>
      <c r="V2284" s="1">
        <f t="shared" si="635"/>
        <v>0</v>
      </c>
      <c r="W2284" s="1" t="str">
        <f t="shared" si="636"/>
        <v>100</v>
      </c>
      <c r="X2284" s="1">
        <f t="shared" si="637"/>
        <v>3</v>
      </c>
      <c r="Y2284" s="1">
        <f t="shared" si="638"/>
        <v>70</v>
      </c>
      <c r="Z2284" s="1" t="str">
        <f>VLOOKUP(BIN2DEC(MID(HEX2BIN(MID(H2284,3,2),8),2,5)),Codes!$E$1:$F$18,2)</f>
        <v>Slash</v>
      </c>
      <c r="AA2284" s="6" t="str">
        <f t="shared" si="639"/>
        <v>0</v>
      </c>
      <c r="AB2284" s="1">
        <f t="shared" si="640"/>
        <v>0</v>
      </c>
      <c r="AC2284" s="1" t="str">
        <f>VLOOKUP(BIN2DEC(RIGHT(HEX2BIN(MID(H2284,6,1),4),1)&amp;LEFT(HEX2BIN(MID(H2284,7,1),4),1)),Codes!$K$1:$L$5,2)</f>
        <v>L</v>
      </c>
      <c r="AD2284" s="1" t="str">
        <f>VLOOKUP(BIN2DEC(RIGHT(HEX2BIN(MID(H2284,7,1),4),3)&amp;LEFT(HEX2BIN(MID(H2284,8,1),4),2)),Codes!$H$2:$I$33,2)</f>
        <v>Slash</v>
      </c>
      <c r="AE2284" s="1" t="str">
        <f t="shared" si="641"/>
        <v>1</v>
      </c>
      <c r="AF2284" s="1" t="str">
        <f t="shared" si="642"/>
        <v>1</v>
      </c>
      <c r="AH2284" s="6">
        <f t="shared" si="643"/>
        <v>67</v>
      </c>
    </row>
    <row r="2285" spans="1:34">
      <c r="A2285" s="3" t="s">
        <v>7096</v>
      </c>
      <c r="B2285" s="1" t="s">
        <v>61</v>
      </c>
      <c r="C2285" s="6" t="s">
        <v>183</v>
      </c>
      <c r="D2285" s="9" t="s">
        <v>6884</v>
      </c>
      <c r="E2285" s="9" t="s">
        <v>1633</v>
      </c>
      <c r="F2285" s="9" t="s">
        <v>91</v>
      </c>
      <c r="G2285" s="9" t="s">
        <v>7097</v>
      </c>
      <c r="H2285" s="9" t="s">
        <v>6902</v>
      </c>
      <c r="J2285" s="6" t="str">
        <f t="shared" si="627"/>
        <v>001011</v>
      </c>
      <c r="K2285" s="1">
        <f t="shared" si="628"/>
        <v>0</v>
      </c>
      <c r="L2285" s="6" t="str">
        <f t="shared" si="629"/>
        <v>00000</v>
      </c>
      <c r="M2285" s="1">
        <f t="shared" si="630"/>
        <v>76</v>
      </c>
      <c r="N2285" s="6" t="str">
        <f t="shared" si="631"/>
        <v>00</v>
      </c>
      <c r="O2285" s="1">
        <f t="shared" si="632"/>
        <v>4</v>
      </c>
      <c r="P2285" s="1">
        <f>IF(HEX2DEC(LEFT(E2285,4))&gt;=32768,HEX2DEC(LEFT(E2285,4))-65536,HEX2DEC(LEFT(E2285,4)))/Codes!$N$2</f>
        <v>4</v>
      </c>
      <c r="Q2285" s="1">
        <f>IF(HEX2DEC(RIGHT(E2285,4))&gt;=32768,HEX2DEC(RIGHT(E2285,4))-65536,HEX2DEC(RIGHT(E2285,4)))/Codes!$N$2</f>
        <v>3.6</v>
      </c>
      <c r="R2285" s="1">
        <f>IF(HEX2DEC(LEFT(F2285,4))&gt;=32768,HEX2DEC(LEFT(F2285,4))-65536,HEX2DEC(LEFT(F2285,4)))/Codes!$N$2</f>
        <v>0</v>
      </c>
      <c r="S2285" s="1">
        <f>IF(HEX2DEC(RIGHT(F2285,4))&gt;=32768,HEX2DEC(RIGHT(F2285,4))-65536,HEX2DEC(RIGHT(F2285,4)))/Codes!$N$2</f>
        <v>0</v>
      </c>
      <c r="T2285" s="18">
        <f t="shared" si="633"/>
        <v>100</v>
      </c>
      <c r="U2285" s="1">
        <f t="shared" si="634"/>
        <v>40</v>
      </c>
      <c r="V2285" s="1">
        <f t="shared" si="635"/>
        <v>0</v>
      </c>
      <c r="W2285" s="1" t="str">
        <f t="shared" si="636"/>
        <v>100</v>
      </c>
      <c r="X2285" s="1">
        <f t="shared" si="637"/>
        <v>2</v>
      </c>
      <c r="Y2285" s="1">
        <f t="shared" si="638"/>
        <v>30</v>
      </c>
      <c r="Z2285" s="1" t="str">
        <f>VLOOKUP(BIN2DEC(MID(HEX2BIN(MID(H2285,3,2),8),2,5)),Codes!$E$1:$F$18,2)</f>
        <v>Slash</v>
      </c>
      <c r="AA2285" s="6" t="str">
        <f t="shared" si="639"/>
        <v>0</v>
      </c>
      <c r="AB2285" s="1">
        <f t="shared" si="640"/>
        <v>0</v>
      </c>
      <c r="AC2285" s="1" t="str">
        <f>VLOOKUP(BIN2DEC(RIGHT(HEX2BIN(MID(H2285,6,1),4),1)&amp;LEFT(HEX2BIN(MID(H2285,7,1),4),1)),Codes!$K$1:$L$5,2)</f>
        <v>S</v>
      </c>
      <c r="AD2285" s="1" t="str">
        <f>VLOOKUP(BIN2DEC(RIGHT(HEX2BIN(MID(H2285,7,1),4),3)&amp;LEFT(HEX2BIN(MID(H2285,8,1),4),2)),Codes!$H$2:$I$33,2)</f>
        <v>Slash</v>
      </c>
      <c r="AE2285" s="1" t="str">
        <f t="shared" si="641"/>
        <v>1</v>
      </c>
      <c r="AF2285" s="1" t="str">
        <f t="shared" si="642"/>
        <v>1</v>
      </c>
      <c r="AH2285" s="6">
        <f t="shared" si="643"/>
        <v>3</v>
      </c>
    </row>
    <row r="2286" spans="1:34">
      <c r="A2286" s="3" t="s">
        <v>7098</v>
      </c>
      <c r="B2286" s="1" t="s">
        <v>61</v>
      </c>
      <c r="C2286" s="6" t="s">
        <v>183</v>
      </c>
      <c r="D2286" s="9" t="s">
        <v>7016</v>
      </c>
      <c r="E2286" s="9" t="s">
        <v>898</v>
      </c>
      <c r="F2286" s="9" t="s">
        <v>91</v>
      </c>
      <c r="G2286" s="9" t="s">
        <v>7097</v>
      </c>
      <c r="H2286" s="9" t="s">
        <v>6902</v>
      </c>
      <c r="J2286" s="6" t="str">
        <f t="shared" si="627"/>
        <v>001011</v>
      </c>
      <c r="K2286" s="1">
        <f t="shared" si="628"/>
        <v>1</v>
      </c>
      <c r="L2286" s="6" t="str">
        <f t="shared" si="629"/>
        <v>00000</v>
      </c>
      <c r="M2286" s="1">
        <f t="shared" si="630"/>
        <v>71</v>
      </c>
      <c r="N2286" s="6" t="str">
        <f t="shared" si="631"/>
        <v>00</v>
      </c>
      <c r="O2286" s="1">
        <f t="shared" si="632"/>
        <v>4</v>
      </c>
      <c r="P2286" s="1">
        <f>IF(HEX2DEC(LEFT(E2286,4))&gt;=32768,HEX2DEC(LEFT(E2286,4))-65536,HEX2DEC(LEFT(E2286,4)))/Codes!$N$2</f>
        <v>4</v>
      </c>
      <c r="Q2286" s="1">
        <f>IF(HEX2DEC(RIGHT(E2286,4))&gt;=32768,HEX2DEC(RIGHT(E2286,4))-65536,HEX2DEC(RIGHT(E2286,4)))/Codes!$N$2</f>
        <v>2.4</v>
      </c>
      <c r="R2286" s="1">
        <f>IF(HEX2DEC(LEFT(F2286,4))&gt;=32768,HEX2DEC(LEFT(F2286,4))-65536,HEX2DEC(LEFT(F2286,4)))/Codes!$N$2</f>
        <v>0</v>
      </c>
      <c r="S2286" s="1">
        <f>IF(HEX2DEC(RIGHT(F2286,4))&gt;=32768,HEX2DEC(RIGHT(F2286,4))-65536,HEX2DEC(RIGHT(F2286,4)))/Codes!$N$2</f>
        <v>0</v>
      </c>
      <c r="T2286" s="18">
        <f t="shared" si="633"/>
        <v>100</v>
      </c>
      <c r="U2286" s="1">
        <f t="shared" si="634"/>
        <v>40</v>
      </c>
      <c r="V2286" s="1">
        <f t="shared" si="635"/>
        <v>0</v>
      </c>
      <c r="W2286" s="1" t="str">
        <f t="shared" si="636"/>
        <v>100</v>
      </c>
      <c r="X2286" s="1">
        <f t="shared" si="637"/>
        <v>2</v>
      </c>
      <c r="Y2286" s="1">
        <f t="shared" si="638"/>
        <v>30</v>
      </c>
      <c r="Z2286" s="1" t="str">
        <f>VLOOKUP(BIN2DEC(MID(HEX2BIN(MID(H2286,3,2),8),2,5)),Codes!$E$1:$F$18,2)</f>
        <v>Slash</v>
      </c>
      <c r="AA2286" s="6" t="str">
        <f t="shared" si="639"/>
        <v>0</v>
      </c>
      <c r="AB2286" s="1">
        <f t="shared" si="640"/>
        <v>0</v>
      </c>
      <c r="AC2286" s="1" t="str">
        <f>VLOOKUP(BIN2DEC(RIGHT(HEX2BIN(MID(H2286,6,1),4),1)&amp;LEFT(HEX2BIN(MID(H2286,7,1),4),1)),Codes!$K$1:$L$5,2)</f>
        <v>S</v>
      </c>
      <c r="AD2286" s="1" t="str">
        <f>VLOOKUP(BIN2DEC(RIGHT(HEX2BIN(MID(H2286,7,1),4),3)&amp;LEFT(HEX2BIN(MID(H2286,8,1),4),2)),Codes!$H$2:$I$33,2)</f>
        <v>Slash</v>
      </c>
      <c r="AE2286" s="1" t="str">
        <f t="shared" si="641"/>
        <v>1</v>
      </c>
      <c r="AF2286" s="1" t="str">
        <f t="shared" si="642"/>
        <v>1</v>
      </c>
      <c r="AH2286" s="6">
        <f t="shared" si="643"/>
        <v>3</v>
      </c>
    </row>
    <row r="2287" spans="1:34">
      <c r="A2287" s="3" t="s">
        <v>7099</v>
      </c>
      <c r="B2287" s="1" t="s">
        <v>61</v>
      </c>
      <c r="C2287" s="6" t="s">
        <v>183</v>
      </c>
      <c r="D2287" s="9" t="s">
        <v>7018</v>
      </c>
      <c r="E2287" s="9" t="s">
        <v>207</v>
      </c>
      <c r="F2287" s="9" t="s">
        <v>91</v>
      </c>
      <c r="G2287" s="9" t="s">
        <v>7097</v>
      </c>
      <c r="H2287" s="9" t="s">
        <v>6902</v>
      </c>
      <c r="J2287" s="6" t="str">
        <f t="shared" si="627"/>
        <v>001011</v>
      </c>
      <c r="K2287" s="1">
        <f t="shared" si="628"/>
        <v>2</v>
      </c>
      <c r="L2287" s="6" t="str">
        <f t="shared" si="629"/>
        <v>00000</v>
      </c>
      <c r="M2287" s="1">
        <f t="shared" si="630"/>
        <v>25</v>
      </c>
      <c r="N2287" s="6" t="str">
        <f t="shared" si="631"/>
        <v>00</v>
      </c>
      <c r="O2287" s="1">
        <f t="shared" si="632"/>
        <v>4</v>
      </c>
      <c r="P2287" s="1">
        <f>IF(HEX2DEC(LEFT(E2287,4))&gt;=32768,HEX2DEC(LEFT(E2287,4))-65536,HEX2DEC(LEFT(E2287,4)))/Codes!$N$2</f>
        <v>4</v>
      </c>
      <c r="Q2287" s="1">
        <f>IF(HEX2DEC(RIGHT(E2287,4))&gt;=32768,HEX2DEC(RIGHT(E2287,4))-65536,HEX2DEC(RIGHT(E2287,4)))/Codes!$N$2</f>
        <v>0</v>
      </c>
      <c r="R2287" s="1">
        <f>IF(HEX2DEC(LEFT(F2287,4))&gt;=32768,HEX2DEC(LEFT(F2287,4))-65536,HEX2DEC(LEFT(F2287,4)))/Codes!$N$2</f>
        <v>0</v>
      </c>
      <c r="S2287" s="1">
        <f>IF(HEX2DEC(RIGHT(F2287,4))&gt;=32768,HEX2DEC(RIGHT(F2287,4))-65536,HEX2DEC(RIGHT(F2287,4)))/Codes!$N$2</f>
        <v>0</v>
      </c>
      <c r="T2287" s="18">
        <f t="shared" si="633"/>
        <v>100</v>
      </c>
      <c r="U2287" s="1">
        <f t="shared" si="634"/>
        <v>40</v>
      </c>
      <c r="V2287" s="1">
        <f t="shared" si="635"/>
        <v>0</v>
      </c>
      <c r="W2287" s="1" t="str">
        <f t="shared" si="636"/>
        <v>100</v>
      </c>
      <c r="X2287" s="1">
        <f t="shared" si="637"/>
        <v>2</v>
      </c>
      <c r="Y2287" s="1">
        <f t="shared" si="638"/>
        <v>30</v>
      </c>
      <c r="Z2287" s="1" t="str">
        <f>VLOOKUP(BIN2DEC(MID(HEX2BIN(MID(H2287,3,2),8),2,5)),Codes!$E$1:$F$18,2)</f>
        <v>Slash</v>
      </c>
      <c r="AA2287" s="6" t="str">
        <f t="shared" si="639"/>
        <v>0</v>
      </c>
      <c r="AB2287" s="1">
        <f t="shared" si="640"/>
        <v>0</v>
      </c>
      <c r="AC2287" s="1" t="str">
        <f>VLOOKUP(BIN2DEC(RIGHT(HEX2BIN(MID(H2287,6,1),4),1)&amp;LEFT(HEX2BIN(MID(H2287,7,1),4),1)),Codes!$K$1:$L$5,2)</f>
        <v>S</v>
      </c>
      <c r="AD2287" s="1" t="str">
        <f>VLOOKUP(BIN2DEC(RIGHT(HEX2BIN(MID(H2287,7,1),4),3)&amp;LEFT(HEX2BIN(MID(H2287,8,1),4),2)),Codes!$H$2:$I$33,2)</f>
        <v>Slash</v>
      </c>
      <c r="AE2287" s="1" t="str">
        <f t="shared" si="641"/>
        <v>1</v>
      </c>
      <c r="AF2287" s="1" t="str">
        <f t="shared" si="642"/>
        <v>1</v>
      </c>
      <c r="AH2287" s="6">
        <f t="shared" si="643"/>
        <v>3</v>
      </c>
    </row>
    <row r="2288" spans="1:34">
      <c r="A2288" s="3" t="s">
        <v>7100</v>
      </c>
      <c r="B2288" s="1" t="s">
        <v>61</v>
      </c>
      <c r="C2288" s="6" t="s">
        <v>183</v>
      </c>
      <c r="D2288" s="9" t="s">
        <v>690</v>
      </c>
      <c r="E2288" s="9" t="s">
        <v>207</v>
      </c>
      <c r="F2288" s="9" t="s">
        <v>91</v>
      </c>
      <c r="G2288" s="9" t="s">
        <v>7101</v>
      </c>
      <c r="H2288" s="9" t="s">
        <v>7102</v>
      </c>
      <c r="J2288" s="6" t="str">
        <f t="shared" si="627"/>
        <v>001011</v>
      </c>
      <c r="K2288" s="1">
        <f t="shared" si="628"/>
        <v>3</v>
      </c>
      <c r="L2288" s="6" t="str">
        <f t="shared" si="629"/>
        <v>00000</v>
      </c>
      <c r="M2288" s="1">
        <f t="shared" si="630"/>
        <v>4</v>
      </c>
      <c r="N2288" s="6" t="str">
        <f t="shared" si="631"/>
        <v>00</v>
      </c>
      <c r="O2288" s="1">
        <f t="shared" si="632"/>
        <v>4</v>
      </c>
      <c r="P2288" s="1">
        <f>IF(HEX2DEC(LEFT(E2288,4))&gt;=32768,HEX2DEC(LEFT(E2288,4))-65536,HEX2DEC(LEFT(E2288,4)))/Codes!$N$2</f>
        <v>4</v>
      </c>
      <c r="Q2288" s="1">
        <f>IF(HEX2DEC(RIGHT(E2288,4))&gt;=32768,HEX2DEC(RIGHT(E2288,4))-65536,HEX2DEC(RIGHT(E2288,4)))/Codes!$N$2</f>
        <v>0</v>
      </c>
      <c r="R2288" s="1">
        <f>IF(HEX2DEC(LEFT(F2288,4))&gt;=32768,HEX2DEC(LEFT(F2288,4))-65536,HEX2DEC(LEFT(F2288,4)))/Codes!$N$2</f>
        <v>0</v>
      </c>
      <c r="S2288" s="1">
        <f>IF(HEX2DEC(RIGHT(F2288,4))&gt;=32768,HEX2DEC(RIGHT(F2288,4))-65536,HEX2DEC(RIGHT(F2288,4)))/Codes!$N$2</f>
        <v>0</v>
      </c>
      <c r="T2288" s="18">
        <f t="shared" si="633"/>
        <v>90</v>
      </c>
      <c r="U2288" s="1">
        <f t="shared" si="634"/>
        <v>40</v>
      </c>
      <c r="V2288" s="1">
        <f t="shared" si="635"/>
        <v>0</v>
      </c>
      <c r="W2288" s="1" t="str">
        <f t="shared" si="636"/>
        <v>100</v>
      </c>
      <c r="X2288" s="1">
        <f t="shared" si="637"/>
        <v>2</v>
      </c>
      <c r="Y2288" s="1">
        <f t="shared" si="638"/>
        <v>30</v>
      </c>
      <c r="Z2288" s="1" t="str">
        <f>VLOOKUP(BIN2DEC(MID(HEX2BIN(MID(H2288,3,2),8),2,5)),Codes!$E$1:$F$18,2)</f>
        <v>Normal</v>
      </c>
      <c r="AA2288" s="6" t="str">
        <f t="shared" si="639"/>
        <v>0</v>
      </c>
      <c r="AB2288" s="1">
        <f t="shared" si="640"/>
        <v>0</v>
      </c>
      <c r="AC2288" s="1" t="str">
        <f>VLOOKUP(BIN2DEC(RIGHT(HEX2BIN(MID(H2288,6,1),4),1)&amp;LEFT(HEX2BIN(MID(H2288,7,1),4),1)),Codes!$K$1:$L$5,2)</f>
        <v>S</v>
      </c>
      <c r="AD2288" s="1" t="str">
        <f>VLOOKUP(BIN2DEC(RIGHT(HEX2BIN(MID(H2288,7,1),4),3)&amp;LEFT(HEX2BIN(MID(H2288,8,1),4),2)),Codes!$H$2:$I$33,2)</f>
        <v>Kick</v>
      </c>
      <c r="AE2288" s="1" t="str">
        <f t="shared" si="641"/>
        <v>1</v>
      </c>
      <c r="AF2288" s="1" t="str">
        <f t="shared" si="642"/>
        <v>1</v>
      </c>
      <c r="AH2288" s="6">
        <f t="shared" si="643"/>
        <v>2</v>
      </c>
    </row>
    <row r="2289" spans="1:34">
      <c r="A2289" s="3" t="s">
        <v>7103</v>
      </c>
      <c r="B2289" s="1" t="s">
        <v>61</v>
      </c>
      <c r="C2289" s="6" t="s">
        <v>184</v>
      </c>
      <c r="D2289" s="9" t="s">
        <v>6938</v>
      </c>
      <c r="E2289" s="9" t="s">
        <v>1633</v>
      </c>
      <c r="F2289" s="9" t="s">
        <v>91</v>
      </c>
      <c r="G2289" s="9" t="s">
        <v>102</v>
      </c>
      <c r="H2289" s="9" t="s">
        <v>2498</v>
      </c>
      <c r="J2289" s="6" t="str">
        <f t="shared" si="627"/>
        <v>001011</v>
      </c>
      <c r="K2289" s="1">
        <f t="shared" si="628"/>
        <v>0</v>
      </c>
      <c r="L2289" s="6" t="str">
        <f t="shared" si="629"/>
        <v>00000</v>
      </c>
      <c r="M2289" s="1">
        <f t="shared" si="630"/>
        <v>76</v>
      </c>
      <c r="N2289" s="6" t="str">
        <f t="shared" si="631"/>
        <v>00</v>
      </c>
      <c r="O2289" s="1">
        <f t="shared" si="632"/>
        <v>10</v>
      </c>
      <c r="P2289" s="1">
        <f>IF(HEX2DEC(LEFT(E2289,4))&gt;=32768,HEX2DEC(LEFT(E2289,4))-65536,HEX2DEC(LEFT(E2289,4)))/Codes!$N$2</f>
        <v>4</v>
      </c>
      <c r="Q2289" s="1">
        <f>IF(HEX2DEC(RIGHT(E2289,4))&gt;=32768,HEX2DEC(RIGHT(E2289,4))-65536,HEX2DEC(RIGHT(E2289,4)))/Codes!$N$2</f>
        <v>3.6</v>
      </c>
      <c r="R2289" s="1">
        <f>IF(HEX2DEC(LEFT(F2289,4))&gt;=32768,HEX2DEC(LEFT(F2289,4))-65536,HEX2DEC(LEFT(F2289,4)))/Codes!$N$2</f>
        <v>0</v>
      </c>
      <c r="S2289" s="1">
        <f>IF(HEX2DEC(RIGHT(F2289,4))&gt;=32768,HEX2DEC(RIGHT(F2289,4))-65536,HEX2DEC(RIGHT(F2289,4)))/Codes!$N$2</f>
        <v>0</v>
      </c>
      <c r="T2289" s="18">
        <f t="shared" si="633"/>
        <v>361</v>
      </c>
      <c r="U2289" s="1">
        <f t="shared" si="634"/>
        <v>80</v>
      </c>
      <c r="V2289" s="1">
        <f t="shared" si="635"/>
        <v>0</v>
      </c>
      <c r="W2289" s="1" t="str">
        <f t="shared" si="636"/>
        <v>100</v>
      </c>
      <c r="X2289" s="1">
        <f t="shared" si="637"/>
        <v>3</v>
      </c>
      <c r="Y2289" s="1">
        <f t="shared" si="638"/>
        <v>50</v>
      </c>
      <c r="Z2289" s="1" t="str">
        <f>VLOOKUP(BIN2DEC(MID(HEX2BIN(MID(H2289,3,2),8),2,5)),Codes!$E$1:$F$18,2)</f>
        <v>Slash</v>
      </c>
      <c r="AA2289" s="6" t="str">
        <f t="shared" si="639"/>
        <v>0</v>
      </c>
      <c r="AB2289" s="1">
        <f t="shared" si="640"/>
        <v>0</v>
      </c>
      <c r="AC2289" s="1" t="str">
        <f>VLOOKUP(BIN2DEC(RIGHT(HEX2BIN(MID(H2289,6,1),4),1)&amp;LEFT(HEX2BIN(MID(H2289,7,1),4),1)),Codes!$K$1:$L$5,2)</f>
        <v>L</v>
      </c>
      <c r="AD2289" s="1" t="str">
        <f>VLOOKUP(BIN2DEC(RIGHT(HEX2BIN(MID(H2289,7,1),4),3)&amp;LEFT(HEX2BIN(MID(H2289,8,1),4),2)),Codes!$H$2:$I$33,2)</f>
        <v>Slash</v>
      </c>
      <c r="AE2289" s="1" t="str">
        <f t="shared" si="641"/>
        <v>1</v>
      </c>
      <c r="AF2289" s="1" t="str">
        <f t="shared" si="642"/>
        <v>1</v>
      </c>
      <c r="AH2289" s="6">
        <f t="shared" si="643"/>
        <v>67</v>
      </c>
    </row>
    <row r="2290" spans="1:34">
      <c r="A2290" s="3" t="s">
        <v>7104</v>
      </c>
      <c r="B2290" s="1" t="s">
        <v>61</v>
      </c>
      <c r="C2290" s="6" t="s">
        <v>184</v>
      </c>
      <c r="D2290" s="9" t="s">
        <v>7105</v>
      </c>
      <c r="E2290" s="9" t="s">
        <v>898</v>
      </c>
      <c r="F2290" s="9" t="s">
        <v>91</v>
      </c>
      <c r="G2290" s="9" t="s">
        <v>102</v>
      </c>
      <c r="H2290" s="9" t="s">
        <v>2498</v>
      </c>
      <c r="J2290" s="6" t="str">
        <f t="shared" si="627"/>
        <v>001011</v>
      </c>
      <c r="K2290" s="1">
        <f t="shared" si="628"/>
        <v>1</v>
      </c>
      <c r="L2290" s="6" t="str">
        <f t="shared" si="629"/>
        <v>00000</v>
      </c>
      <c r="M2290" s="1">
        <f t="shared" si="630"/>
        <v>71</v>
      </c>
      <c r="N2290" s="6" t="str">
        <f t="shared" si="631"/>
        <v>00</v>
      </c>
      <c r="O2290" s="1">
        <f t="shared" si="632"/>
        <v>10</v>
      </c>
      <c r="P2290" s="1">
        <f>IF(HEX2DEC(LEFT(E2290,4))&gt;=32768,HEX2DEC(LEFT(E2290,4))-65536,HEX2DEC(LEFT(E2290,4)))/Codes!$N$2</f>
        <v>4</v>
      </c>
      <c r="Q2290" s="1">
        <f>IF(HEX2DEC(RIGHT(E2290,4))&gt;=32768,HEX2DEC(RIGHT(E2290,4))-65536,HEX2DEC(RIGHT(E2290,4)))/Codes!$N$2</f>
        <v>2.4</v>
      </c>
      <c r="R2290" s="1">
        <f>IF(HEX2DEC(LEFT(F2290,4))&gt;=32768,HEX2DEC(LEFT(F2290,4))-65536,HEX2DEC(LEFT(F2290,4)))/Codes!$N$2</f>
        <v>0</v>
      </c>
      <c r="S2290" s="1">
        <f>IF(HEX2DEC(RIGHT(F2290,4))&gt;=32768,HEX2DEC(RIGHT(F2290,4))-65536,HEX2DEC(RIGHT(F2290,4)))/Codes!$N$2</f>
        <v>0</v>
      </c>
      <c r="T2290" s="18">
        <f t="shared" si="633"/>
        <v>361</v>
      </c>
      <c r="U2290" s="1">
        <f t="shared" si="634"/>
        <v>80</v>
      </c>
      <c r="V2290" s="1">
        <f t="shared" si="635"/>
        <v>0</v>
      </c>
      <c r="W2290" s="1" t="str">
        <f t="shared" si="636"/>
        <v>100</v>
      </c>
      <c r="X2290" s="1">
        <f t="shared" si="637"/>
        <v>3</v>
      </c>
      <c r="Y2290" s="1">
        <f t="shared" si="638"/>
        <v>50</v>
      </c>
      <c r="Z2290" s="1" t="str">
        <f>VLOOKUP(BIN2DEC(MID(HEX2BIN(MID(H2290,3,2),8),2,5)),Codes!$E$1:$F$18,2)</f>
        <v>Slash</v>
      </c>
      <c r="AA2290" s="6" t="str">
        <f t="shared" si="639"/>
        <v>0</v>
      </c>
      <c r="AB2290" s="1">
        <f t="shared" si="640"/>
        <v>0</v>
      </c>
      <c r="AC2290" s="1" t="str">
        <f>VLOOKUP(BIN2DEC(RIGHT(HEX2BIN(MID(H2290,6,1),4),1)&amp;LEFT(HEX2BIN(MID(H2290,7,1),4),1)),Codes!$K$1:$L$5,2)</f>
        <v>L</v>
      </c>
      <c r="AD2290" s="1" t="str">
        <f>VLOOKUP(BIN2DEC(RIGHT(HEX2BIN(MID(H2290,7,1),4),3)&amp;LEFT(HEX2BIN(MID(H2290,8,1),4),2)),Codes!$H$2:$I$33,2)</f>
        <v>Slash</v>
      </c>
      <c r="AE2290" s="1" t="str">
        <f t="shared" si="641"/>
        <v>1</v>
      </c>
      <c r="AF2290" s="1" t="str">
        <f t="shared" si="642"/>
        <v>1</v>
      </c>
      <c r="AH2290" s="6">
        <f t="shared" si="643"/>
        <v>67</v>
      </c>
    </row>
    <row r="2291" spans="1:34">
      <c r="A2291" s="3" t="s">
        <v>7106</v>
      </c>
      <c r="B2291" s="1" t="s">
        <v>61</v>
      </c>
      <c r="C2291" s="6" t="s">
        <v>184</v>
      </c>
      <c r="D2291" s="9" t="s">
        <v>1122</v>
      </c>
      <c r="E2291" s="9" t="s">
        <v>207</v>
      </c>
      <c r="F2291" s="9" t="s">
        <v>91</v>
      </c>
      <c r="G2291" s="9" t="s">
        <v>102</v>
      </c>
      <c r="H2291" s="9" t="s">
        <v>2498</v>
      </c>
      <c r="J2291" s="6" t="str">
        <f t="shared" si="627"/>
        <v>001011</v>
      </c>
      <c r="K2291" s="1">
        <f t="shared" si="628"/>
        <v>2</v>
      </c>
      <c r="L2291" s="6" t="str">
        <f t="shared" si="629"/>
        <v>00000</v>
      </c>
      <c r="M2291" s="1">
        <f t="shared" si="630"/>
        <v>25</v>
      </c>
      <c r="N2291" s="6" t="str">
        <f t="shared" si="631"/>
        <v>00</v>
      </c>
      <c r="O2291" s="1">
        <f t="shared" si="632"/>
        <v>10</v>
      </c>
      <c r="P2291" s="1">
        <f>IF(HEX2DEC(LEFT(E2291,4))&gt;=32768,HEX2DEC(LEFT(E2291,4))-65536,HEX2DEC(LEFT(E2291,4)))/Codes!$N$2</f>
        <v>4</v>
      </c>
      <c r="Q2291" s="1">
        <f>IF(HEX2DEC(RIGHT(E2291,4))&gt;=32768,HEX2DEC(RIGHT(E2291,4))-65536,HEX2DEC(RIGHT(E2291,4)))/Codes!$N$2</f>
        <v>0</v>
      </c>
      <c r="R2291" s="1">
        <f>IF(HEX2DEC(LEFT(F2291,4))&gt;=32768,HEX2DEC(LEFT(F2291,4))-65536,HEX2DEC(LEFT(F2291,4)))/Codes!$N$2</f>
        <v>0</v>
      </c>
      <c r="S2291" s="1">
        <f>IF(HEX2DEC(RIGHT(F2291,4))&gt;=32768,HEX2DEC(RIGHT(F2291,4))-65536,HEX2DEC(RIGHT(F2291,4)))/Codes!$N$2</f>
        <v>0</v>
      </c>
      <c r="T2291" s="18">
        <f t="shared" si="633"/>
        <v>361</v>
      </c>
      <c r="U2291" s="1">
        <f t="shared" si="634"/>
        <v>80</v>
      </c>
      <c r="V2291" s="1">
        <f t="shared" si="635"/>
        <v>0</v>
      </c>
      <c r="W2291" s="1" t="str">
        <f t="shared" si="636"/>
        <v>100</v>
      </c>
      <c r="X2291" s="1">
        <f t="shared" si="637"/>
        <v>3</v>
      </c>
      <c r="Y2291" s="1">
        <f t="shared" si="638"/>
        <v>50</v>
      </c>
      <c r="Z2291" s="1" t="str">
        <f>VLOOKUP(BIN2DEC(MID(HEX2BIN(MID(H2291,3,2),8),2,5)),Codes!$E$1:$F$18,2)</f>
        <v>Slash</v>
      </c>
      <c r="AA2291" s="6" t="str">
        <f t="shared" si="639"/>
        <v>0</v>
      </c>
      <c r="AB2291" s="1">
        <f t="shared" si="640"/>
        <v>0</v>
      </c>
      <c r="AC2291" s="1" t="str">
        <f>VLOOKUP(BIN2DEC(RIGHT(HEX2BIN(MID(H2291,6,1),4),1)&amp;LEFT(HEX2BIN(MID(H2291,7,1),4),1)),Codes!$K$1:$L$5,2)</f>
        <v>L</v>
      </c>
      <c r="AD2291" s="1" t="str">
        <f>VLOOKUP(BIN2DEC(RIGHT(HEX2BIN(MID(H2291,7,1),4),3)&amp;LEFT(HEX2BIN(MID(H2291,8,1),4),2)),Codes!$H$2:$I$33,2)</f>
        <v>Slash</v>
      </c>
      <c r="AE2291" s="1" t="str">
        <f t="shared" si="641"/>
        <v>1</v>
      </c>
      <c r="AF2291" s="1" t="str">
        <f t="shared" si="642"/>
        <v>1</v>
      </c>
      <c r="AH2291" s="6">
        <f t="shared" si="643"/>
        <v>67</v>
      </c>
    </row>
    <row r="2292" spans="1:34">
      <c r="A2292" s="3" t="s">
        <v>7107</v>
      </c>
      <c r="B2292" s="1" t="s">
        <v>61</v>
      </c>
      <c r="C2292" s="6" t="s">
        <v>184</v>
      </c>
      <c r="D2292" s="9" t="s">
        <v>681</v>
      </c>
      <c r="E2292" s="9" t="s">
        <v>207</v>
      </c>
      <c r="F2292" s="9" t="s">
        <v>91</v>
      </c>
      <c r="G2292" s="9" t="s">
        <v>102</v>
      </c>
      <c r="H2292" s="9" t="s">
        <v>1581</v>
      </c>
      <c r="J2292" s="6" t="str">
        <f t="shared" si="627"/>
        <v>001011</v>
      </c>
      <c r="K2292" s="1">
        <f t="shared" si="628"/>
        <v>3</v>
      </c>
      <c r="L2292" s="6" t="str">
        <f t="shared" si="629"/>
        <v>00000</v>
      </c>
      <c r="M2292" s="1">
        <f t="shared" si="630"/>
        <v>4</v>
      </c>
      <c r="N2292" s="6" t="str">
        <f t="shared" si="631"/>
        <v>00</v>
      </c>
      <c r="O2292" s="1">
        <f t="shared" si="632"/>
        <v>10</v>
      </c>
      <c r="P2292" s="1">
        <f>IF(HEX2DEC(LEFT(E2292,4))&gt;=32768,HEX2DEC(LEFT(E2292,4))-65536,HEX2DEC(LEFT(E2292,4)))/Codes!$N$2</f>
        <v>4</v>
      </c>
      <c r="Q2292" s="1">
        <f>IF(HEX2DEC(RIGHT(E2292,4))&gt;=32768,HEX2DEC(RIGHT(E2292,4))-65536,HEX2DEC(RIGHT(E2292,4)))/Codes!$N$2</f>
        <v>0</v>
      </c>
      <c r="R2292" s="1">
        <f>IF(HEX2DEC(LEFT(F2292,4))&gt;=32768,HEX2DEC(LEFT(F2292,4))-65536,HEX2DEC(LEFT(F2292,4)))/Codes!$N$2</f>
        <v>0</v>
      </c>
      <c r="S2292" s="1">
        <f>IF(HEX2DEC(RIGHT(F2292,4))&gt;=32768,HEX2DEC(RIGHT(F2292,4))-65536,HEX2DEC(RIGHT(F2292,4)))/Codes!$N$2</f>
        <v>0</v>
      </c>
      <c r="T2292" s="18">
        <f t="shared" si="633"/>
        <v>361</v>
      </c>
      <c r="U2292" s="1">
        <f t="shared" si="634"/>
        <v>80</v>
      </c>
      <c r="V2292" s="1">
        <f t="shared" si="635"/>
        <v>0</v>
      </c>
      <c r="W2292" s="1" t="str">
        <f t="shared" si="636"/>
        <v>100</v>
      </c>
      <c r="X2292" s="1">
        <f t="shared" si="637"/>
        <v>3</v>
      </c>
      <c r="Y2292" s="1">
        <f t="shared" si="638"/>
        <v>50</v>
      </c>
      <c r="Z2292" s="1" t="str">
        <f>VLOOKUP(BIN2DEC(MID(HEX2BIN(MID(H2292,3,2),8),2,5)),Codes!$E$1:$F$18,2)</f>
        <v>Normal</v>
      </c>
      <c r="AA2292" s="6" t="str">
        <f t="shared" si="639"/>
        <v>0</v>
      </c>
      <c r="AB2292" s="1">
        <f t="shared" si="640"/>
        <v>0</v>
      </c>
      <c r="AC2292" s="1" t="str">
        <f>VLOOKUP(BIN2DEC(RIGHT(HEX2BIN(MID(H2292,6,1),4),1)&amp;LEFT(HEX2BIN(MID(H2292,7,1),4),1)),Codes!$K$1:$L$5,2)</f>
        <v>S</v>
      </c>
      <c r="AD2292" s="1" t="str">
        <f>VLOOKUP(BIN2DEC(RIGHT(HEX2BIN(MID(H2292,7,1),4),3)&amp;LEFT(HEX2BIN(MID(H2292,8,1),4),2)),Codes!$H$2:$I$33,2)</f>
        <v>Kick</v>
      </c>
      <c r="AE2292" s="1" t="str">
        <f t="shared" si="641"/>
        <v>1</v>
      </c>
      <c r="AF2292" s="1" t="str">
        <f t="shared" si="642"/>
        <v>1</v>
      </c>
      <c r="AH2292" s="6">
        <f t="shared" si="643"/>
        <v>2</v>
      </c>
    </row>
    <row r="2293" spans="1:34">
      <c r="A2293" s="3" t="s">
        <v>7108</v>
      </c>
      <c r="B2293" s="1" t="s">
        <v>61</v>
      </c>
      <c r="C2293" s="6" t="s">
        <v>1726</v>
      </c>
      <c r="D2293" s="9" t="s">
        <v>6938</v>
      </c>
      <c r="E2293" s="9" t="s">
        <v>207</v>
      </c>
      <c r="F2293" s="9" t="s">
        <v>91</v>
      </c>
      <c r="G2293" s="9" t="s">
        <v>208</v>
      </c>
      <c r="H2293" s="9" t="s">
        <v>4226</v>
      </c>
      <c r="J2293" s="6" t="str">
        <f t="shared" si="627"/>
        <v>001011</v>
      </c>
      <c r="K2293" s="1">
        <f t="shared" si="628"/>
        <v>0</v>
      </c>
      <c r="L2293" s="6" t="str">
        <f t="shared" si="629"/>
        <v>00000</v>
      </c>
      <c r="M2293" s="1">
        <f t="shared" si="630"/>
        <v>76</v>
      </c>
      <c r="N2293" s="6" t="str">
        <f t="shared" si="631"/>
        <v>00</v>
      </c>
      <c r="O2293" s="1">
        <f t="shared" si="632"/>
        <v>10</v>
      </c>
      <c r="P2293" s="1">
        <f>IF(HEX2DEC(LEFT(E2293,4))&gt;=32768,HEX2DEC(LEFT(E2293,4))-65536,HEX2DEC(LEFT(E2293,4)))/Codes!$N$2</f>
        <v>4</v>
      </c>
      <c r="Q2293" s="1">
        <f>IF(HEX2DEC(RIGHT(E2293,4))&gt;=32768,HEX2DEC(RIGHT(E2293,4))-65536,HEX2DEC(RIGHT(E2293,4)))/Codes!$N$2</f>
        <v>0</v>
      </c>
      <c r="R2293" s="1">
        <f>IF(HEX2DEC(LEFT(F2293,4))&gt;=32768,HEX2DEC(LEFT(F2293,4))-65536,HEX2DEC(LEFT(F2293,4)))/Codes!$N$2</f>
        <v>0</v>
      </c>
      <c r="S2293" s="1">
        <f>IF(HEX2DEC(RIGHT(F2293,4))&gt;=32768,HEX2DEC(RIGHT(F2293,4))-65536,HEX2DEC(RIGHT(F2293,4)))/Codes!$N$2</f>
        <v>0</v>
      </c>
      <c r="T2293" s="18">
        <f t="shared" si="633"/>
        <v>361</v>
      </c>
      <c r="U2293" s="1">
        <f t="shared" si="634"/>
        <v>70</v>
      </c>
      <c r="V2293" s="1">
        <f t="shared" si="635"/>
        <v>0</v>
      </c>
      <c r="W2293" s="1" t="str">
        <f t="shared" si="636"/>
        <v>100</v>
      </c>
      <c r="X2293" s="1">
        <f t="shared" si="637"/>
        <v>3</v>
      </c>
      <c r="Y2293" s="1">
        <f t="shared" si="638"/>
        <v>30</v>
      </c>
      <c r="Z2293" s="1" t="str">
        <f>VLOOKUP(BIN2DEC(MID(HEX2BIN(MID(H2293,3,2),8),2,5)),Codes!$E$1:$F$18,2)</f>
        <v>Slash</v>
      </c>
      <c r="AA2293" s="6" t="str">
        <f t="shared" si="639"/>
        <v>0</v>
      </c>
      <c r="AB2293" s="1">
        <f t="shared" si="640"/>
        <v>0</v>
      </c>
      <c r="AC2293" s="1" t="str">
        <f>VLOOKUP(BIN2DEC(RIGHT(HEX2BIN(MID(H2293,6,1),4),1)&amp;LEFT(HEX2BIN(MID(H2293,7,1),4),1)),Codes!$K$1:$L$5,2)</f>
        <v>M</v>
      </c>
      <c r="AD2293" s="1" t="str">
        <f>VLOOKUP(BIN2DEC(RIGHT(HEX2BIN(MID(H2293,7,1),4),3)&amp;LEFT(HEX2BIN(MID(H2293,8,1),4),2)),Codes!$H$2:$I$33,2)</f>
        <v>Slash</v>
      </c>
      <c r="AE2293" s="1" t="str">
        <f t="shared" si="641"/>
        <v>1</v>
      </c>
      <c r="AF2293" s="1" t="str">
        <f t="shared" si="642"/>
        <v>1</v>
      </c>
      <c r="AH2293" s="6">
        <f t="shared" si="643"/>
        <v>35</v>
      </c>
    </row>
    <row r="2294" spans="1:34">
      <c r="A2294" s="3" t="s">
        <v>7109</v>
      </c>
      <c r="B2294" s="1" t="s">
        <v>61</v>
      </c>
      <c r="C2294" s="6" t="s">
        <v>1726</v>
      </c>
      <c r="D2294" s="9" t="s">
        <v>7030</v>
      </c>
      <c r="E2294" s="9" t="s">
        <v>207</v>
      </c>
      <c r="F2294" s="9" t="s">
        <v>91</v>
      </c>
      <c r="G2294" s="9" t="s">
        <v>208</v>
      </c>
      <c r="H2294" s="9" t="s">
        <v>6999</v>
      </c>
      <c r="J2294" s="6" t="str">
        <f t="shared" si="627"/>
        <v>001011</v>
      </c>
      <c r="K2294" s="1">
        <f t="shared" si="628"/>
        <v>1</v>
      </c>
      <c r="L2294" s="6" t="str">
        <f t="shared" si="629"/>
        <v>00000</v>
      </c>
      <c r="M2294" s="1">
        <f t="shared" si="630"/>
        <v>71</v>
      </c>
      <c r="N2294" s="6" t="str">
        <f t="shared" si="631"/>
        <v>00</v>
      </c>
      <c r="O2294" s="1">
        <f t="shared" si="632"/>
        <v>9</v>
      </c>
      <c r="P2294" s="1">
        <f>IF(HEX2DEC(LEFT(E2294,4))&gt;=32768,HEX2DEC(LEFT(E2294,4))-65536,HEX2DEC(LEFT(E2294,4)))/Codes!$N$2</f>
        <v>4</v>
      </c>
      <c r="Q2294" s="1">
        <f>IF(HEX2DEC(RIGHT(E2294,4))&gt;=32768,HEX2DEC(RIGHT(E2294,4))-65536,HEX2DEC(RIGHT(E2294,4)))/Codes!$N$2</f>
        <v>0</v>
      </c>
      <c r="R2294" s="1">
        <f>IF(HEX2DEC(LEFT(F2294,4))&gt;=32768,HEX2DEC(LEFT(F2294,4))-65536,HEX2DEC(LEFT(F2294,4)))/Codes!$N$2</f>
        <v>0</v>
      </c>
      <c r="S2294" s="1">
        <f>IF(HEX2DEC(RIGHT(F2294,4))&gt;=32768,HEX2DEC(RIGHT(F2294,4))-65536,HEX2DEC(RIGHT(F2294,4)))/Codes!$N$2</f>
        <v>0</v>
      </c>
      <c r="T2294" s="18">
        <f t="shared" si="633"/>
        <v>361</v>
      </c>
      <c r="U2294" s="1">
        <f t="shared" si="634"/>
        <v>70</v>
      </c>
      <c r="V2294" s="1">
        <f t="shared" si="635"/>
        <v>0</v>
      </c>
      <c r="W2294" s="1" t="str">
        <f t="shared" si="636"/>
        <v>100</v>
      </c>
      <c r="X2294" s="1">
        <f t="shared" si="637"/>
        <v>3</v>
      </c>
      <c r="Y2294" s="1">
        <f t="shared" si="638"/>
        <v>20</v>
      </c>
      <c r="Z2294" s="1" t="str">
        <f>VLOOKUP(BIN2DEC(MID(HEX2BIN(MID(H2294,3,2),8),2,5)),Codes!$E$1:$F$18,2)</f>
        <v>Slash</v>
      </c>
      <c r="AA2294" s="6" t="str">
        <f t="shared" si="639"/>
        <v>0</v>
      </c>
      <c r="AB2294" s="1">
        <f t="shared" si="640"/>
        <v>0</v>
      </c>
      <c r="AC2294" s="1" t="str">
        <f>VLOOKUP(BIN2DEC(RIGHT(HEX2BIN(MID(H2294,6,1),4),1)&amp;LEFT(HEX2BIN(MID(H2294,7,1),4),1)),Codes!$K$1:$L$5,2)</f>
        <v>M</v>
      </c>
      <c r="AD2294" s="1" t="str">
        <f>VLOOKUP(BIN2DEC(RIGHT(HEX2BIN(MID(H2294,7,1),4),3)&amp;LEFT(HEX2BIN(MID(H2294,8,1),4),2)),Codes!$H$2:$I$33,2)</f>
        <v>Slash</v>
      </c>
      <c r="AE2294" s="1" t="str">
        <f t="shared" si="641"/>
        <v>1</v>
      </c>
      <c r="AF2294" s="1" t="str">
        <f t="shared" si="642"/>
        <v>1</v>
      </c>
      <c r="AH2294" s="6">
        <f t="shared" si="643"/>
        <v>35</v>
      </c>
    </row>
    <row r="2295" spans="1:34">
      <c r="A2295" s="3" t="s">
        <v>7110</v>
      </c>
      <c r="B2295" s="1" t="s">
        <v>61</v>
      </c>
      <c r="C2295" s="6" t="s">
        <v>1726</v>
      </c>
      <c r="D2295" s="9" t="s">
        <v>1225</v>
      </c>
      <c r="E2295" s="9" t="s">
        <v>207</v>
      </c>
      <c r="F2295" s="9" t="s">
        <v>91</v>
      </c>
      <c r="G2295" s="9" t="s">
        <v>208</v>
      </c>
      <c r="H2295" s="9" t="s">
        <v>6999</v>
      </c>
      <c r="J2295" s="6" t="str">
        <f t="shared" si="627"/>
        <v>001011</v>
      </c>
      <c r="K2295" s="1">
        <f t="shared" si="628"/>
        <v>2</v>
      </c>
      <c r="L2295" s="6" t="str">
        <f t="shared" si="629"/>
        <v>00000</v>
      </c>
      <c r="M2295" s="1">
        <f t="shared" si="630"/>
        <v>25</v>
      </c>
      <c r="N2295" s="6" t="str">
        <f t="shared" si="631"/>
        <v>00</v>
      </c>
      <c r="O2295" s="1">
        <f t="shared" si="632"/>
        <v>9</v>
      </c>
      <c r="P2295" s="1">
        <f>IF(HEX2DEC(LEFT(E2295,4))&gt;=32768,HEX2DEC(LEFT(E2295,4))-65536,HEX2DEC(LEFT(E2295,4)))/Codes!$N$2</f>
        <v>4</v>
      </c>
      <c r="Q2295" s="1">
        <f>IF(HEX2DEC(RIGHT(E2295,4))&gt;=32768,HEX2DEC(RIGHT(E2295,4))-65536,HEX2DEC(RIGHT(E2295,4)))/Codes!$N$2</f>
        <v>0</v>
      </c>
      <c r="R2295" s="1">
        <f>IF(HEX2DEC(LEFT(F2295,4))&gt;=32768,HEX2DEC(LEFT(F2295,4))-65536,HEX2DEC(LEFT(F2295,4)))/Codes!$N$2</f>
        <v>0</v>
      </c>
      <c r="S2295" s="1">
        <f>IF(HEX2DEC(RIGHT(F2295,4))&gt;=32768,HEX2DEC(RIGHT(F2295,4))-65536,HEX2DEC(RIGHT(F2295,4)))/Codes!$N$2</f>
        <v>0</v>
      </c>
      <c r="T2295" s="18">
        <f t="shared" si="633"/>
        <v>361</v>
      </c>
      <c r="U2295" s="1">
        <f t="shared" si="634"/>
        <v>70</v>
      </c>
      <c r="V2295" s="1">
        <f t="shared" si="635"/>
        <v>0</v>
      </c>
      <c r="W2295" s="1" t="str">
        <f t="shared" si="636"/>
        <v>100</v>
      </c>
      <c r="X2295" s="1">
        <f t="shared" si="637"/>
        <v>3</v>
      </c>
      <c r="Y2295" s="1">
        <f t="shared" si="638"/>
        <v>20</v>
      </c>
      <c r="Z2295" s="1" t="str">
        <f>VLOOKUP(BIN2DEC(MID(HEX2BIN(MID(H2295,3,2),8),2,5)),Codes!$E$1:$F$18,2)</f>
        <v>Slash</v>
      </c>
      <c r="AA2295" s="6" t="str">
        <f t="shared" si="639"/>
        <v>0</v>
      </c>
      <c r="AB2295" s="1">
        <f t="shared" si="640"/>
        <v>0</v>
      </c>
      <c r="AC2295" s="1" t="str">
        <f>VLOOKUP(BIN2DEC(RIGHT(HEX2BIN(MID(H2295,6,1),4),1)&amp;LEFT(HEX2BIN(MID(H2295,7,1),4),1)),Codes!$K$1:$L$5,2)</f>
        <v>M</v>
      </c>
      <c r="AD2295" s="1" t="str">
        <f>VLOOKUP(BIN2DEC(RIGHT(HEX2BIN(MID(H2295,7,1),4),3)&amp;LEFT(HEX2BIN(MID(H2295,8,1),4),2)),Codes!$H$2:$I$33,2)</f>
        <v>Slash</v>
      </c>
      <c r="AE2295" s="1" t="str">
        <f t="shared" si="641"/>
        <v>1</v>
      </c>
      <c r="AF2295" s="1" t="str">
        <f t="shared" si="642"/>
        <v>1</v>
      </c>
      <c r="AH2295" s="6">
        <f t="shared" si="643"/>
        <v>35</v>
      </c>
    </row>
    <row r="2296" spans="1:34">
      <c r="A2296" s="3" t="s">
        <v>7111</v>
      </c>
      <c r="B2296" s="1" t="s">
        <v>61</v>
      </c>
      <c r="C2296" s="6" t="s">
        <v>1726</v>
      </c>
      <c r="D2296" s="9" t="s">
        <v>7041</v>
      </c>
      <c r="E2296" s="9" t="s">
        <v>510</v>
      </c>
      <c r="F2296" s="9" t="s">
        <v>91</v>
      </c>
      <c r="G2296" s="9" t="s">
        <v>7112</v>
      </c>
      <c r="H2296" s="9" t="s">
        <v>7113</v>
      </c>
      <c r="J2296" s="6" t="str">
        <f t="shared" si="627"/>
        <v>001011</v>
      </c>
      <c r="K2296" s="1">
        <f t="shared" si="628"/>
        <v>3</v>
      </c>
      <c r="L2296" s="6" t="str">
        <f t="shared" si="629"/>
        <v>00000</v>
      </c>
      <c r="M2296" s="1">
        <f t="shared" si="630"/>
        <v>76</v>
      </c>
      <c r="N2296" s="6" t="str">
        <f t="shared" si="631"/>
        <v>00</v>
      </c>
      <c r="O2296" s="1">
        <f t="shared" si="632"/>
        <v>13</v>
      </c>
      <c r="P2296" s="1">
        <f>IF(HEX2DEC(LEFT(E2296,4))&gt;=32768,HEX2DEC(LEFT(E2296,4))-65536,HEX2DEC(LEFT(E2296,4)))/Codes!$N$2</f>
        <v>4</v>
      </c>
      <c r="Q2296" s="1">
        <f>IF(HEX2DEC(RIGHT(E2296,4))&gt;=32768,HEX2DEC(RIGHT(E2296,4))-65536,HEX2DEC(RIGHT(E2296,4)))/Codes!$N$2</f>
        <v>4.8</v>
      </c>
      <c r="R2296" s="1">
        <f>IF(HEX2DEC(LEFT(F2296,4))&gt;=32768,HEX2DEC(LEFT(F2296,4))-65536,HEX2DEC(LEFT(F2296,4)))/Codes!$N$2</f>
        <v>0</v>
      </c>
      <c r="S2296" s="1">
        <f>IF(HEX2DEC(RIGHT(F2296,4))&gt;=32768,HEX2DEC(RIGHT(F2296,4))-65536,HEX2DEC(RIGHT(F2296,4)))/Codes!$N$2</f>
        <v>0</v>
      </c>
      <c r="T2296" s="18">
        <f t="shared" si="633"/>
        <v>67</v>
      </c>
      <c r="U2296" s="1">
        <f t="shared" si="634"/>
        <v>70</v>
      </c>
      <c r="V2296" s="1">
        <f t="shared" si="635"/>
        <v>0</v>
      </c>
      <c r="W2296" s="1" t="str">
        <f t="shared" si="636"/>
        <v>100</v>
      </c>
      <c r="X2296" s="1">
        <f t="shared" si="637"/>
        <v>3</v>
      </c>
      <c r="Y2296" s="1">
        <f t="shared" si="638"/>
        <v>42</v>
      </c>
      <c r="Z2296" s="1" t="str">
        <f>VLOOKUP(BIN2DEC(MID(HEX2BIN(MID(H2296,3,2),8),2,5)),Codes!$E$1:$F$18,2)</f>
        <v>Slash</v>
      </c>
      <c r="AA2296" s="6" t="str">
        <f t="shared" si="639"/>
        <v>0</v>
      </c>
      <c r="AB2296" s="1">
        <f t="shared" si="640"/>
        <v>0</v>
      </c>
      <c r="AC2296" s="1" t="str">
        <f>VLOOKUP(BIN2DEC(RIGHT(HEX2BIN(MID(H2296,6,1),4),1)&amp;LEFT(HEX2BIN(MID(H2296,7,1),4),1)),Codes!$K$1:$L$5,2)</f>
        <v>L</v>
      </c>
      <c r="AD2296" s="1" t="str">
        <f>VLOOKUP(BIN2DEC(RIGHT(HEX2BIN(MID(H2296,7,1),4),3)&amp;LEFT(HEX2BIN(MID(H2296,8,1),4),2)),Codes!$H$2:$I$33,2)</f>
        <v>Slash</v>
      </c>
      <c r="AE2296" s="1" t="str">
        <f t="shared" si="641"/>
        <v>1</v>
      </c>
      <c r="AF2296" s="1" t="str">
        <f t="shared" si="642"/>
        <v>1</v>
      </c>
      <c r="AH2296" s="6">
        <f t="shared" si="643"/>
        <v>67</v>
      </c>
    </row>
    <row r="2297" spans="1:34">
      <c r="A2297" s="3" t="s">
        <v>7114</v>
      </c>
      <c r="B2297" s="1" t="s">
        <v>61</v>
      </c>
      <c r="C2297" s="6" t="s">
        <v>2489</v>
      </c>
      <c r="D2297" s="9" t="s">
        <v>6938</v>
      </c>
      <c r="E2297" s="9" t="s">
        <v>207</v>
      </c>
      <c r="F2297" s="9" t="s">
        <v>91</v>
      </c>
      <c r="G2297" s="9" t="s">
        <v>208</v>
      </c>
      <c r="H2297" s="9" t="s">
        <v>4226</v>
      </c>
      <c r="J2297" s="6" t="str">
        <f t="shared" si="627"/>
        <v>001011</v>
      </c>
      <c r="K2297" s="1">
        <f t="shared" si="628"/>
        <v>0</v>
      </c>
      <c r="L2297" s="6" t="str">
        <f t="shared" si="629"/>
        <v>00000</v>
      </c>
      <c r="M2297" s="1">
        <f t="shared" si="630"/>
        <v>76</v>
      </c>
      <c r="N2297" s="6" t="str">
        <f t="shared" si="631"/>
        <v>00</v>
      </c>
      <c r="O2297" s="1">
        <f t="shared" si="632"/>
        <v>10</v>
      </c>
      <c r="P2297" s="1">
        <f>IF(HEX2DEC(LEFT(E2297,4))&gt;=32768,HEX2DEC(LEFT(E2297,4))-65536,HEX2DEC(LEFT(E2297,4)))/Codes!$N$2</f>
        <v>4</v>
      </c>
      <c r="Q2297" s="1">
        <f>IF(HEX2DEC(RIGHT(E2297,4))&gt;=32768,HEX2DEC(RIGHT(E2297,4))-65536,HEX2DEC(RIGHT(E2297,4)))/Codes!$N$2</f>
        <v>0</v>
      </c>
      <c r="R2297" s="1">
        <f>IF(HEX2DEC(LEFT(F2297,4))&gt;=32768,HEX2DEC(LEFT(F2297,4))-65536,HEX2DEC(LEFT(F2297,4)))/Codes!$N$2</f>
        <v>0</v>
      </c>
      <c r="S2297" s="1">
        <f>IF(HEX2DEC(RIGHT(F2297,4))&gt;=32768,HEX2DEC(RIGHT(F2297,4))-65536,HEX2DEC(RIGHT(F2297,4)))/Codes!$N$2</f>
        <v>0</v>
      </c>
      <c r="T2297" s="18">
        <f t="shared" si="633"/>
        <v>361</v>
      </c>
      <c r="U2297" s="1">
        <f t="shared" si="634"/>
        <v>70</v>
      </c>
      <c r="V2297" s="1">
        <f t="shared" si="635"/>
        <v>0</v>
      </c>
      <c r="W2297" s="1" t="str">
        <f t="shared" si="636"/>
        <v>100</v>
      </c>
      <c r="X2297" s="1">
        <f t="shared" si="637"/>
        <v>3</v>
      </c>
      <c r="Y2297" s="1">
        <f t="shared" si="638"/>
        <v>30</v>
      </c>
      <c r="Z2297" s="1" t="str">
        <f>VLOOKUP(BIN2DEC(MID(HEX2BIN(MID(H2297,3,2),8),2,5)),Codes!$E$1:$F$18,2)</f>
        <v>Slash</v>
      </c>
      <c r="AA2297" s="6" t="str">
        <f t="shared" si="639"/>
        <v>0</v>
      </c>
      <c r="AB2297" s="1">
        <f t="shared" si="640"/>
        <v>0</v>
      </c>
      <c r="AC2297" s="1" t="str">
        <f>VLOOKUP(BIN2DEC(RIGHT(HEX2BIN(MID(H2297,6,1),4),1)&amp;LEFT(HEX2BIN(MID(H2297,7,1),4),1)),Codes!$K$1:$L$5,2)</f>
        <v>M</v>
      </c>
      <c r="AD2297" s="1" t="str">
        <f>VLOOKUP(BIN2DEC(RIGHT(HEX2BIN(MID(H2297,7,1),4),3)&amp;LEFT(HEX2BIN(MID(H2297,8,1),4),2)),Codes!$H$2:$I$33,2)</f>
        <v>Slash</v>
      </c>
      <c r="AE2297" s="1" t="str">
        <f t="shared" si="641"/>
        <v>1</v>
      </c>
      <c r="AF2297" s="1" t="str">
        <f t="shared" si="642"/>
        <v>1</v>
      </c>
      <c r="AH2297" s="6">
        <f t="shared" si="643"/>
        <v>35</v>
      </c>
    </row>
    <row r="2298" spans="1:34">
      <c r="A2298" s="3" t="s">
        <v>7115</v>
      </c>
      <c r="B2298" s="1" t="s">
        <v>61</v>
      </c>
      <c r="C2298" s="6" t="s">
        <v>2489</v>
      </c>
      <c r="D2298" s="9" t="s">
        <v>7030</v>
      </c>
      <c r="E2298" s="9" t="s">
        <v>207</v>
      </c>
      <c r="F2298" s="9" t="s">
        <v>91</v>
      </c>
      <c r="G2298" s="9" t="s">
        <v>208</v>
      </c>
      <c r="H2298" s="9" t="s">
        <v>4842</v>
      </c>
      <c r="J2298" s="6" t="str">
        <f t="shared" si="627"/>
        <v>001011</v>
      </c>
      <c r="K2298" s="1">
        <f t="shared" si="628"/>
        <v>1</v>
      </c>
      <c r="L2298" s="6" t="str">
        <f t="shared" si="629"/>
        <v>00000</v>
      </c>
      <c r="M2298" s="1">
        <f t="shared" si="630"/>
        <v>71</v>
      </c>
      <c r="N2298" s="6" t="str">
        <f t="shared" si="631"/>
        <v>00</v>
      </c>
      <c r="O2298" s="1">
        <f t="shared" si="632"/>
        <v>9</v>
      </c>
      <c r="P2298" s="1">
        <f>IF(HEX2DEC(LEFT(E2298,4))&gt;=32768,HEX2DEC(LEFT(E2298,4))-65536,HEX2DEC(LEFT(E2298,4)))/Codes!$N$2</f>
        <v>4</v>
      </c>
      <c r="Q2298" s="1">
        <f>IF(HEX2DEC(RIGHT(E2298,4))&gt;=32768,HEX2DEC(RIGHT(E2298,4))-65536,HEX2DEC(RIGHT(E2298,4)))/Codes!$N$2</f>
        <v>0</v>
      </c>
      <c r="R2298" s="1">
        <f>IF(HEX2DEC(LEFT(F2298,4))&gt;=32768,HEX2DEC(LEFT(F2298,4))-65536,HEX2DEC(LEFT(F2298,4)))/Codes!$N$2</f>
        <v>0</v>
      </c>
      <c r="S2298" s="1">
        <f>IF(HEX2DEC(RIGHT(F2298,4))&gt;=32768,HEX2DEC(RIGHT(F2298,4))-65536,HEX2DEC(RIGHT(F2298,4)))/Codes!$N$2</f>
        <v>0</v>
      </c>
      <c r="T2298" s="18">
        <f t="shared" si="633"/>
        <v>361</v>
      </c>
      <c r="U2298" s="1">
        <f t="shared" si="634"/>
        <v>70</v>
      </c>
      <c r="V2298" s="1">
        <f t="shared" si="635"/>
        <v>0</v>
      </c>
      <c r="W2298" s="1" t="str">
        <f t="shared" si="636"/>
        <v>100</v>
      </c>
      <c r="X2298" s="1">
        <f t="shared" si="637"/>
        <v>3</v>
      </c>
      <c r="Y2298" s="1">
        <f t="shared" si="638"/>
        <v>25</v>
      </c>
      <c r="Z2298" s="1" t="str">
        <f>VLOOKUP(BIN2DEC(MID(HEX2BIN(MID(H2298,3,2),8),2,5)),Codes!$E$1:$F$18,2)</f>
        <v>Slash</v>
      </c>
      <c r="AA2298" s="6" t="str">
        <f t="shared" si="639"/>
        <v>0</v>
      </c>
      <c r="AB2298" s="1">
        <f t="shared" si="640"/>
        <v>0</v>
      </c>
      <c r="AC2298" s="1" t="str">
        <f>VLOOKUP(BIN2DEC(RIGHT(HEX2BIN(MID(H2298,6,1),4),1)&amp;LEFT(HEX2BIN(MID(H2298,7,1),4),1)),Codes!$K$1:$L$5,2)</f>
        <v>M</v>
      </c>
      <c r="AD2298" s="1" t="str">
        <f>VLOOKUP(BIN2DEC(RIGHT(HEX2BIN(MID(H2298,7,1),4),3)&amp;LEFT(HEX2BIN(MID(H2298,8,1),4),2)),Codes!$H$2:$I$33,2)</f>
        <v>Slash</v>
      </c>
      <c r="AE2298" s="1" t="str">
        <f t="shared" si="641"/>
        <v>1</v>
      </c>
      <c r="AF2298" s="1" t="str">
        <f t="shared" si="642"/>
        <v>1</v>
      </c>
      <c r="AH2298" s="6">
        <f t="shared" si="643"/>
        <v>35</v>
      </c>
    </row>
    <row r="2299" spans="1:34">
      <c r="A2299" s="3" t="s">
        <v>7116</v>
      </c>
      <c r="B2299" s="1" t="s">
        <v>61</v>
      </c>
      <c r="C2299" s="6" t="s">
        <v>2489</v>
      </c>
      <c r="D2299" s="9" t="s">
        <v>1225</v>
      </c>
      <c r="E2299" s="9" t="s">
        <v>207</v>
      </c>
      <c r="F2299" s="9" t="s">
        <v>91</v>
      </c>
      <c r="G2299" s="9" t="s">
        <v>208</v>
      </c>
      <c r="H2299" s="9" t="s">
        <v>7117</v>
      </c>
      <c r="J2299" s="6" t="str">
        <f t="shared" si="627"/>
        <v>001011</v>
      </c>
      <c r="K2299" s="1">
        <f t="shared" si="628"/>
        <v>2</v>
      </c>
      <c r="L2299" s="6" t="str">
        <f t="shared" si="629"/>
        <v>00000</v>
      </c>
      <c r="M2299" s="1">
        <f t="shared" si="630"/>
        <v>25</v>
      </c>
      <c r="N2299" s="6" t="str">
        <f t="shared" si="631"/>
        <v>00</v>
      </c>
      <c r="O2299" s="1">
        <f t="shared" si="632"/>
        <v>9</v>
      </c>
      <c r="P2299" s="1">
        <f>IF(HEX2DEC(LEFT(E2299,4))&gt;=32768,HEX2DEC(LEFT(E2299,4))-65536,HEX2DEC(LEFT(E2299,4)))/Codes!$N$2</f>
        <v>4</v>
      </c>
      <c r="Q2299" s="1">
        <f>IF(HEX2DEC(RIGHT(E2299,4))&gt;=32768,HEX2DEC(RIGHT(E2299,4))-65536,HEX2DEC(RIGHT(E2299,4)))/Codes!$N$2</f>
        <v>0</v>
      </c>
      <c r="R2299" s="1">
        <f>IF(HEX2DEC(LEFT(F2299,4))&gt;=32768,HEX2DEC(LEFT(F2299,4))-65536,HEX2DEC(LEFT(F2299,4)))/Codes!$N$2</f>
        <v>0</v>
      </c>
      <c r="S2299" s="1">
        <f>IF(HEX2DEC(RIGHT(F2299,4))&gt;=32768,HEX2DEC(RIGHT(F2299,4))-65536,HEX2DEC(RIGHT(F2299,4)))/Codes!$N$2</f>
        <v>0</v>
      </c>
      <c r="T2299" s="18">
        <f t="shared" si="633"/>
        <v>361</v>
      </c>
      <c r="U2299" s="1">
        <f t="shared" si="634"/>
        <v>70</v>
      </c>
      <c r="V2299" s="1">
        <f t="shared" si="635"/>
        <v>0</v>
      </c>
      <c r="W2299" s="1" t="str">
        <f t="shared" si="636"/>
        <v>100</v>
      </c>
      <c r="X2299" s="1">
        <f t="shared" si="637"/>
        <v>3</v>
      </c>
      <c r="Y2299" s="1">
        <f t="shared" si="638"/>
        <v>10</v>
      </c>
      <c r="Z2299" s="1" t="str">
        <f>VLOOKUP(BIN2DEC(MID(HEX2BIN(MID(H2299,3,2),8),2,5)),Codes!$E$1:$F$18,2)</f>
        <v>Slash</v>
      </c>
      <c r="AA2299" s="6" t="str">
        <f t="shared" si="639"/>
        <v>0</v>
      </c>
      <c r="AB2299" s="1">
        <f t="shared" si="640"/>
        <v>0</v>
      </c>
      <c r="AC2299" s="1" t="str">
        <f>VLOOKUP(BIN2DEC(RIGHT(HEX2BIN(MID(H2299,6,1),4),1)&amp;LEFT(HEX2BIN(MID(H2299,7,1),4),1)),Codes!$K$1:$L$5,2)</f>
        <v>M</v>
      </c>
      <c r="AD2299" s="1" t="str">
        <f>VLOOKUP(BIN2DEC(RIGHT(HEX2BIN(MID(H2299,7,1),4),3)&amp;LEFT(HEX2BIN(MID(H2299,8,1),4),2)),Codes!$H$2:$I$33,2)</f>
        <v>Slash</v>
      </c>
      <c r="AE2299" s="1" t="str">
        <f t="shared" si="641"/>
        <v>1</v>
      </c>
      <c r="AF2299" s="1" t="str">
        <f t="shared" si="642"/>
        <v>1</v>
      </c>
      <c r="AH2299" s="6">
        <f t="shared" si="643"/>
        <v>35</v>
      </c>
    </row>
    <row r="2300" spans="1:34">
      <c r="A2300" s="3" t="s">
        <v>7118</v>
      </c>
      <c r="B2300" s="1" t="s">
        <v>61</v>
      </c>
      <c r="C2300" s="6" t="s">
        <v>2489</v>
      </c>
      <c r="D2300" s="9" t="s">
        <v>7041</v>
      </c>
      <c r="E2300" s="9" t="s">
        <v>510</v>
      </c>
      <c r="F2300" s="9" t="s">
        <v>91</v>
      </c>
      <c r="G2300" s="9" t="s">
        <v>208</v>
      </c>
      <c r="H2300" s="9" t="s">
        <v>2377</v>
      </c>
      <c r="J2300" s="6" t="str">
        <f t="shared" si="627"/>
        <v>001011</v>
      </c>
      <c r="K2300" s="1">
        <f t="shared" si="628"/>
        <v>3</v>
      </c>
      <c r="L2300" s="6" t="str">
        <f t="shared" si="629"/>
        <v>00000</v>
      </c>
      <c r="M2300" s="1">
        <f t="shared" si="630"/>
        <v>76</v>
      </c>
      <c r="N2300" s="6" t="str">
        <f t="shared" si="631"/>
        <v>00</v>
      </c>
      <c r="O2300" s="1">
        <f t="shared" si="632"/>
        <v>13</v>
      </c>
      <c r="P2300" s="1">
        <f>IF(HEX2DEC(LEFT(E2300,4))&gt;=32768,HEX2DEC(LEFT(E2300,4))-65536,HEX2DEC(LEFT(E2300,4)))/Codes!$N$2</f>
        <v>4</v>
      </c>
      <c r="Q2300" s="1">
        <f>IF(HEX2DEC(RIGHT(E2300,4))&gt;=32768,HEX2DEC(RIGHT(E2300,4))-65536,HEX2DEC(RIGHT(E2300,4)))/Codes!$N$2</f>
        <v>4.8</v>
      </c>
      <c r="R2300" s="1">
        <f>IF(HEX2DEC(LEFT(F2300,4))&gt;=32768,HEX2DEC(LEFT(F2300,4))-65536,HEX2DEC(LEFT(F2300,4)))/Codes!$N$2</f>
        <v>0</v>
      </c>
      <c r="S2300" s="1">
        <f>IF(HEX2DEC(RIGHT(F2300,4))&gt;=32768,HEX2DEC(RIGHT(F2300,4))-65536,HEX2DEC(RIGHT(F2300,4)))/Codes!$N$2</f>
        <v>0</v>
      </c>
      <c r="T2300" s="18">
        <f t="shared" si="633"/>
        <v>361</v>
      </c>
      <c r="U2300" s="1">
        <f t="shared" si="634"/>
        <v>70</v>
      </c>
      <c r="V2300" s="1">
        <f t="shared" si="635"/>
        <v>0</v>
      </c>
      <c r="W2300" s="1" t="str">
        <f t="shared" si="636"/>
        <v>100</v>
      </c>
      <c r="X2300" s="1">
        <f t="shared" si="637"/>
        <v>3</v>
      </c>
      <c r="Y2300" s="1">
        <f t="shared" si="638"/>
        <v>30</v>
      </c>
      <c r="Z2300" s="1" t="str">
        <f>VLOOKUP(BIN2DEC(MID(HEX2BIN(MID(H2300,3,2),8),2,5)),Codes!$E$1:$F$18,2)</f>
        <v>Slash</v>
      </c>
      <c r="AA2300" s="6" t="str">
        <f t="shared" si="639"/>
        <v>0</v>
      </c>
      <c r="AB2300" s="1">
        <f t="shared" si="640"/>
        <v>0</v>
      </c>
      <c r="AC2300" s="1" t="str">
        <f>VLOOKUP(BIN2DEC(RIGHT(HEX2BIN(MID(H2300,6,1),4),1)&amp;LEFT(HEX2BIN(MID(H2300,7,1),4),1)),Codes!$K$1:$L$5,2)</f>
        <v>L</v>
      </c>
      <c r="AD2300" s="1" t="str">
        <f>VLOOKUP(BIN2DEC(RIGHT(HEX2BIN(MID(H2300,7,1),4),3)&amp;LEFT(HEX2BIN(MID(H2300,8,1),4),2)),Codes!$H$2:$I$33,2)</f>
        <v>Slash</v>
      </c>
      <c r="AE2300" s="1" t="str">
        <f t="shared" si="641"/>
        <v>1</v>
      </c>
      <c r="AF2300" s="1" t="str">
        <f t="shared" si="642"/>
        <v>1</v>
      </c>
      <c r="AH2300" s="6">
        <f t="shared" si="643"/>
        <v>67</v>
      </c>
    </row>
    <row r="2301" spans="1:34">
      <c r="A2301" s="3" t="s">
        <v>7119</v>
      </c>
      <c r="B2301" s="1" t="s">
        <v>61</v>
      </c>
      <c r="C2301" s="6" t="s">
        <v>1305</v>
      </c>
      <c r="D2301" s="9" t="s">
        <v>6942</v>
      </c>
      <c r="E2301" s="9" t="s">
        <v>207</v>
      </c>
      <c r="F2301" s="9" t="s">
        <v>91</v>
      </c>
      <c r="G2301" s="9" t="s">
        <v>3756</v>
      </c>
      <c r="H2301" s="9" t="s">
        <v>4226</v>
      </c>
      <c r="J2301" s="6" t="str">
        <f t="shared" si="627"/>
        <v>001011</v>
      </c>
      <c r="K2301" s="1">
        <f t="shared" si="628"/>
        <v>1</v>
      </c>
      <c r="L2301" s="6" t="str">
        <f t="shared" si="629"/>
        <v>00000</v>
      </c>
      <c r="M2301" s="1">
        <f t="shared" si="630"/>
        <v>76</v>
      </c>
      <c r="N2301" s="6" t="str">
        <f t="shared" si="631"/>
        <v>00</v>
      </c>
      <c r="O2301" s="1">
        <f t="shared" si="632"/>
        <v>10</v>
      </c>
      <c r="P2301" s="1">
        <f>IF(HEX2DEC(LEFT(E2301,4))&gt;=32768,HEX2DEC(LEFT(E2301,4))-65536,HEX2DEC(LEFT(E2301,4)))/Codes!$N$2</f>
        <v>4</v>
      </c>
      <c r="Q2301" s="1">
        <f>IF(HEX2DEC(RIGHT(E2301,4))&gt;=32768,HEX2DEC(RIGHT(E2301,4))-65536,HEX2DEC(RIGHT(E2301,4)))/Codes!$N$2</f>
        <v>0</v>
      </c>
      <c r="R2301" s="1">
        <f>IF(HEX2DEC(LEFT(F2301,4))&gt;=32768,HEX2DEC(LEFT(F2301,4))-65536,HEX2DEC(LEFT(F2301,4)))/Codes!$N$2</f>
        <v>0</v>
      </c>
      <c r="S2301" s="1">
        <f>IF(HEX2DEC(RIGHT(F2301,4))&gt;=32768,HEX2DEC(RIGHT(F2301,4))-65536,HEX2DEC(RIGHT(F2301,4)))/Codes!$N$2</f>
        <v>0</v>
      </c>
      <c r="T2301" s="18">
        <f t="shared" si="633"/>
        <v>80</v>
      </c>
      <c r="U2301" s="1">
        <f t="shared" si="634"/>
        <v>70</v>
      </c>
      <c r="V2301" s="1">
        <f t="shared" si="635"/>
        <v>0</v>
      </c>
      <c r="W2301" s="1" t="str">
        <f t="shared" si="636"/>
        <v>100</v>
      </c>
      <c r="X2301" s="1">
        <f t="shared" si="637"/>
        <v>3</v>
      </c>
      <c r="Y2301" s="1">
        <f t="shared" si="638"/>
        <v>30</v>
      </c>
      <c r="Z2301" s="1" t="str">
        <f>VLOOKUP(BIN2DEC(MID(HEX2BIN(MID(H2301,3,2),8),2,5)),Codes!$E$1:$F$18,2)</f>
        <v>Slash</v>
      </c>
      <c r="AA2301" s="6" t="str">
        <f t="shared" si="639"/>
        <v>0</v>
      </c>
      <c r="AB2301" s="1">
        <f t="shared" si="640"/>
        <v>0</v>
      </c>
      <c r="AC2301" s="1" t="str">
        <f>VLOOKUP(BIN2DEC(RIGHT(HEX2BIN(MID(H2301,6,1),4),1)&amp;LEFT(HEX2BIN(MID(H2301,7,1),4),1)),Codes!$K$1:$L$5,2)</f>
        <v>M</v>
      </c>
      <c r="AD2301" s="1" t="str">
        <f>VLOOKUP(BIN2DEC(RIGHT(HEX2BIN(MID(H2301,7,1),4),3)&amp;LEFT(HEX2BIN(MID(H2301,8,1),4),2)),Codes!$H$2:$I$33,2)</f>
        <v>Slash</v>
      </c>
      <c r="AE2301" s="1" t="str">
        <f t="shared" si="641"/>
        <v>1</v>
      </c>
      <c r="AF2301" s="1" t="str">
        <f t="shared" si="642"/>
        <v>1</v>
      </c>
      <c r="AH2301" s="6">
        <f t="shared" si="643"/>
        <v>35</v>
      </c>
    </row>
    <row r="2302" spans="1:34">
      <c r="A2302" s="3" t="s">
        <v>7120</v>
      </c>
      <c r="B2302" s="1" t="s">
        <v>61</v>
      </c>
      <c r="C2302" s="6" t="s">
        <v>1305</v>
      </c>
      <c r="D2302" s="9" t="s">
        <v>7121</v>
      </c>
      <c r="E2302" s="9" t="s">
        <v>207</v>
      </c>
      <c r="F2302" s="9" t="s">
        <v>91</v>
      </c>
      <c r="G2302" s="9" t="s">
        <v>3756</v>
      </c>
      <c r="H2302" s="9" t="s">
        <v>6999</v>
      </c>
      <c r="J2302" s="6" t="str">
        <f t="shared" si="627"/>
        <v>001011</v>
      </c>
      <c r="K2302" s="1">
        <f t="shared" si="628"/>
        <v>2</v>
      </c>
      <c r="L2302" s="6" t="str">
        <f t="shared" si="629"/>
        <v>00000</v>
      </c>
      <c r="M2302" s="1">
        <f t="shared" si="630"/>
        <v>71</v>
      </c>
      <c r="N2302" s="6" t="str">
        <f t="shared" si="631"/>
        <v>00</v>
      </c>
      <c r="O2302" s="1">
        <f t="shared" si="632"/>
        <v>9</v>
      </c>
      <c r="P2302" s="1">
        <f>IF(HEX2DEC(LEFT(E2302,4))&gt;=32768,HEX2DEC(LEFT(E2302,4))-65536,HEX2DEC(LEFT(E2302,4)))/Codes!$N$2</f>
        <v>4</v>
      </c>
      <c r="Q2302" s="1">
        <f>IF(HEX2DEC(RIGHT(E2302,4))&gt;=32768,HEX2DEC(RIGHT(E2302,4))-65536,HEX2DEC(RIGHT(E2302,4)))/Codes!$N$2</f>
        <v>0</v>
      </c>
      <c r="R2302" s="1">
        <f>IF(HEX2DEC(LEFT(F2302,4))&gt;=32768,HEX2DEC(LEFT(F2302,4))-65536,HEX2DEC(LEFT(F2302,4)))/Codes!$N$2</f>
        <v>0</v>
      </c>
      <c r="S2302" s="1">
        <f>IF(HEX2DEC(RIGHT(F2302,4))&gt;=32768,HEX2DEC(RIGHT(F2302,4))-65536,HEX2DEC(RIGHT(F2302,4)))/Codes!$N$2</f>
        <v>0</v>
      </c>
      <c r="T2302" s="18">
        <f t="shared" si="633"/>
        <v>80</v>
      </c>
      <c r="U2302" s="1">
        <f t="shared" si="634"/>
        <v>70</v>
      </c>
      <c r="V2302" s="1">
        <f t="shared" si="635"/>
        <v>0</v>
      </c>
      <c r="W2302" s="1" t="str">
        <f t="shared" si="636"/>
        <v>100</v>
      </c>
      <c r="X2302" s="1">
        <f t="shared" si="637"/>
        <v>3</v>
      </c>
      <c r="Y2302" s="1">
        <f t="shared" si="638"/>
        <v>20</v>
      </c>
      <c r="Z2302" s="1" t="str">
        <f>VLOOKUP(BIN2DEC(MID(HEX2BIN(MID(H2302,3,2),8),2,5)),Codes!$E$1:$F$18,2)</f>
        <v>Slash</v>
      </c>
      <c r="AA2302" s="6" t="str">
        <f t="shared" si="639"/>
        <v>0</v>
      </c>
      <c r="AB2302" s="1">
        <f t="shared" si="640"/>
        <v>0</v>
      </c>
      <c r="AC2302" s="1" t="str">
        <f>VLOOKUP(BIN2DEC(RIGHT(HEX2BIN(MID(H2302,6,1),4),1)&amp;LEFT(HEX2BIN(MID(H2302,7,1),4),1)),Codes!$K$1:$L$5,2)</f>
        <v>M</v>
      </c>
      <c r="AD2302" s="1" t="str">
        <f>VLOOKUP(BIN2DEC(RIGHT(HEX2BIN(MID(H2302,7,1),4),3)&amp;LEFT(HEX2BIN(MID(H2302,8,1),4),2)),Codes!$H$2:$I$33,2)</f>
        <v>Slash</v>
      </c>
      <c r="AE2302" s="1" t="str">
        <f t="shared" si="641"/>
        <v>1</v>
      </c>
      <c r="AF2302" s="1" t="str">
        <f t="shared" si="642"/>
        <v>1</v>
      </c>
      <c r="AH2302" s="6">
        <f t="shared" si="643"/>
        <v>35</v>
      </c>
    </row>
    <row r="2303" spans="1:34">
      <c r="A2303" s="3" t="s">
        <v>7122</v>
      </c>
      <c r="B2303" s="1" t="s">
        <v>61</v>
      </c>
      <c r="C2303" s="6" t="s">
        <v>1305</v>
      </c>
      <c r="D2303" s="9" t="s">
        <v>7123</v>
      </c>
      <c r="E2303" s="9" t="s">
        <v>207</v>
      </c>
      <c r="F2303" s="9" t="s">
        <v>91</v>
      </c>
      <c r="G2303" s="9" t="s">
        <v>3756</v>
      </c>
      <c r="H2303" s="9" t="s">
        <v>7124</v>
      </c>
      <c r="J2303" s="6" t="str">
        <f t="shared" si="627"/>
        <v>001011</v>
      </c>
      <c r="K2303" s="1">
        <f t="shared" si="628"/>
        <v>3</v>
      </c>
      <c r="L2303" s="6" t="str">
        <f t="shared" si="629"/>
        <v>00000</v>
      </c>
      <c r="M2303" s="1">
        <f t="shared" si="630"/>
        <v>25</v>
      </c>
      <c r="N2303" s="6" t="str">
        <f t="shared" si="631"/>
        <v>00</v>
      </c>
      <c r="O2303" s="1">
        <f t="shared" si="632"/>
        <v>9</v>
      </c>
      <c r="P2303" s="1">
        <f>IF(HEX2DEC(LEFT(E2303,4))&gt;=32768,HEX2DEC(LEFT(E2303,4))-65536,HEX2DEC(LEFT(E2303,4)))/Codes!$N$2</f>
        <v>4</v>
      </c>
      <c r="Q2303" s="1">
        <f>IF(HEX2DEC(RIGHT(E2303,4))&gt;=32768,HEX2DEC(RIGHT(E2303,4))-65536,HEX2DEC(RIGHT(E2303,4)))/Codes!$N$2</f>
        <v>0</v>
      </c>
      <c r="R2303" s="1">
        <f>IF(HEX2DEC(LEFT(F2303,4))&gt;=32768,HEX2DEC(LEFT(F2303,4))-65536,HEX2DEC(LEFT(F2303,4)))/Codes!$N$2</f>
        <v>0</v>
      </c>
      <c r="S2303" s="1">
        <f>IF(HEX2DEC(RIGHT(F2303,4))&gt;=32768,HEX2DEC(RIGHT(F2303,4))-65536,HEX2DEC(RIGHT(F2303,4)))/Codes!$N$2</f>
        <v>0</v>
      </c>
      <c r="T2303" s="18">
        <f t="shared" si="633"/>
        <v>80</v>
      </c>
      <c r="U2303" s="1">
        <f t="shared" si="634"/>
        <v>70</v>
      </c>
      <c r="V2303" s="1">
        <f t="shared" si="635"/>
        <v>0</v>
      </c>
      <c r="W2303" s="1" t="str">
        <f t="shared" si="636"/>
        <v>100</v>
      </c>
      <c r="X2303" s="1">
        <f t="shared" si="637"/>
        <v>3</v>
      </c>
      <c r="Y2303" s="1">
        <f t="shared" si="638"/>
        <v>18</v>
      </c>
      <c r="Z2303" s="1" t="str">
        <f>VLOOKUP(BIN2DEC(MID(HEX2BIN(MID(H2303,3,2),8),2,5)),Codes!$E$1:$F$18,2)</f>
        <v>Slash</v>
      </c>
      <c r="AA2303" s="6" t="str">
        <f t="shared" si="639"/>
        <v>0</v>
      </c>
      <c r="AB2303" s="1">
        <f t="shared" si="640"/>
        <v>0</v>
      </c>
      <c r="AC2303" s="1" t="str">
        <f>VLOOKUP(BIN2DEC(RIGHT(HEX2BIN(MID(H2303,6,1),4),1)&amp;LEFT(HEX2BIN(MID(H2303,7,1),4),1)),Codes!$K$1:$L$5,2)</f>
        <v>S</v>
      </c>
      <c r="AD2303" s="1" t="str">
        <f>VLOOKUP(BIN2DEC(RIGHT(HEX2BIN(MID(H2303,7,1),4),3)&amp;LEFT(HEX2BIN(MID(H2303,8,1),4),2)),Codes!$H$2:$I$33,2)</f>
        <v>Slash</v>
      </c>
      <c r="AE2303" s="1" t="str">
        <f t="shared" si="641"/>
        <v>1</v>
      </c>
      <c r="AF2303" s="1" t="str">
        <f t="shared" si="642"/>
        <v>1</v>
      </c>
      <c r="AH2303" s="6">
        <f t="shared" si="643"/>
        <v>3</v>
      </c>
    </row>
    <row r="2304" spans="1:34">
      <c r="A2304" s="3" t="s">
        <v>7125</v>
      </c>
      <c r="B2304" s="1" t="s">
        <v>61</v>
      </c>
      <c r="C2304" s="6" t="s">
        <v>1305</v>
      </c>
      <c r="D2304" s="9" t="s">
        <v>6992</v>
      </c>
      <c r="E2304" s="9" t="s">
        <v>510</v>
      </c>
      <c r="F2304" s="9" t="s">
        <v>91</v>
      </c>
      <c r="G2304" s="9" t="s">
        <v>7126</v>
      </c>
      <c r="H2304" s="9" t="s">
        <v>7127</v>
      </c>
      <c r="J2304" s="6" t="str">
        <f t="shared" si="627"/>
        <v>001011</v>
      </c>
      <c r="K2304" s="1">
        <f t="shared" si="628"/>
        <v>0</v>
      </c>
      <c r="L2304" s="6" t="str">
        <f t="shared" si="629"/>
        <v>00000</v>
      </c>
      <c r="M2304" s="1">
        <f t="shared" si="630"/>
        <v>76</v>
      </c>
      <c r="N2304" s="6" t="str">
        <f t="shared" si="631"/>
        <v>00</v>
      </c>
      <c r="O2304" s="1">
        <f t="shared" si="632"/>
        <v>13</v>
      </c>
      <c r="P2304" s="1">
        <f>IF(HEX2DEC(LEFT(E2304,4))&gt;=32768,HEX2DEC(LEFT(E2304,4))-65536,HEX2DEC(LEFT(E2304,4)))/Codes!$N$2</f>
        <v>4</v>
      </c>
      <c r="Q2304" s="1">
        <f>IF(HEX2DEC(RIGHT(E2304,4))&gt;=32768,HEX2DEC(RIGHT(E2304,4))-65536,HEX2DEC(RIGHT(E2304,4)))/Codes!$N$2</f>
        <v>4.8</v>
      </c>
      <c r="R2304" s="1">
        <f>IF(HEX2DEC(LEFT(F2304,4))&gt;=32768,HEX2DEC(LEFT(F2304,4))-65536,HEX2DEC(LEFT(F2304,4)))/Codes!$N$2</f>
        <v>0</v>
      </c>
      <c r="S2304" s="1">
        <f>IF(HEX2DEC(RIGHT(F2304,4))&gt;=32768,HEX2DEC(RIGHT(F2304,4))-65536,HEX2DEC(RIGHT(F2304,4)))/Codes!$N$2</f>
        <v>0</v>
      </c>
      <c r="T2304" s="18">
        <f t="shared" si="633"/>
        <v>90</v>
      </c>
      <c r="U2304" s="1">
        <f t="shared" si="634"/>
        <v>70</v>
      </c>
      <c r="V2304" s="1">
        <f t="shared" si="635"/>
        <v>0</v>
      </c>
      <c r="W2304" s="1" t="str">
        <f t="shared" si="636"/>
        <v>100</v>
      </c>
      <c r="X2304" s="1">
        <f t="shared" si="637"/>
        <v>3</v>
      </c>
      <c r="Y2304" s="1">
        <f t="shared" si="638"/>
        <v>40</v>
      </c>
      <c r="Z2304" s="1" t="str">
        <f>VLOOKUP(BIN2DEC(MID(HEX2BIN(MID(H2304,3,2),8),2,5)),Codes!$E$1:$F$18,2)</f>
        <v>Normal</v>
      </c>
      <c r="AA2304" s="6" t="str">
        <f t="shared" si="639"/>
        <v>0</v>
      </c>
      <c r="AB2304" s="1">
        <f t="shared" si="640"/>
        <v>0</v>
      </c>
      <c r="AC2304" s="1" t="str">
        <f>VLOOKUP(BIN2DEC(RIGHT(HEX2BIN(MID(H2304,6,1),4),1)&amp;LEFT(HEX2BIN(MID(H2304,7,1),4),1)),Codes!$K$1:$L$5,2)</f>
        <v>L</v>
      </c>
      <c r="AD2304" s="1" t="str">
        <f>VLOOKUP(BIN2DEC(RIGHT(HEX2BIN(MID(H2304,7,1),4),3)&amp;LEFT(HEX2BIN(MID(H2304,8,1),4),2)),Codes!$H$2:$I$33,2)</f>
        <v>Slash</v>
      </c>
      <c r="AE2304" s="1" t="str">
        <f t="shared" si="641"/>
        <v>1</v>
      </c>
      <c r="AF2304" s="1" t="str">
        <f t="shared" si="642"/>
        <v>1</v>
      </c>
      <c r="AH2304" s="6">
        <f t="shared" si="643"/>
        <v>67</v>
      </c>
    </row>
    <row r="2305" spans="1:34">
      <c r="A2305" s="3" t="s">
        <v>7128</v>
      </c>
      <c r="B2305" s="1" t="s">
        <v>61</v>
      </c>
      <c r="C2305" s="6" t="s">
        <v>176</v>
      </c>
      <c r="D2305" s="9" t="s">
        <v>6942</v>
      </c>
      <c r="E2305" s="9" t="s">
        <v>256</v>
      </c>
      <c r="F2305" s="9" t="s">
        <v>91</v>
      </c>
      <c r="G2305" s="9" t="s">
        <v>3756</v>
      </c>
      <c r="H2305" s="9" t="s">
        <v>1034</v>
      </c>
      <c r="J2305" s="6" t="str">
        <f t="shared" ref="J2305:J2368" si="644">LEFT(HEX2BIN(LEFT(D2305,2),8),6)</f>
        <v>001011</v>
      </c>
      <c r="K2305" s="1">
        <f t="shared" ref="K2305:K2368" si="645">BIN2DEC(MID(HEX2BIN(MID(D2305,2,2),8),3,3))</f>
        <v>1</v>
      </c>
      <c r="L2305" s="6" t="str">
        <f t="shared" ref="L2305:L2368" si="646">MID(HEX2BIN(MID(D2305,3,2),8),2,5)</f>
        <v>00000</v>
      </c>
      <c r="M2305" s="1">
        <f t="shared" ref="M2305:M2368" si="647">ROUNDDOWN(HEX2DEC(MID(D2305,4,3))/8,0)</f>
        <v>76</v>
      </c>
      <c r="N2305" s="6" t="str">
        <f t="shared" ref="N2305:N2368" si="648">MID(HEX2BIN(MID(D2305,6,1),4),2,2)</f>
        <v>00</v>
      </c>
      <c r="O2305" s="1">
        <f t="shared" ref="O2305:O2368" si="649">HEX2DEC(MID(D2305,7,2))</f>
        <v>10</v>
      </c>
      <c r="P2305" s="1">
        <f>IF(HEX2DEC(LEFT(E2305,4))&gt;=32768,HEX2DEC(LEFT(E2305,4))-65536,HEX2DEC(LEFT(E2305,4)))/Codes!$N$2</f>
        <v>3.6</v>
      </c>
      <c r="Q2305" s="1">
        <f>IF(HEX2DEC(RIGHT(E2305,4))&gt;=32768,HEX2DEC(RIGHT(E2305,4))-65536,HEX2DEC(RIGHT(E2305,4)))/Codes!$N$2</f>
        <v>0</v>
      </c>
      <c r="R2305" s="1">
        <f>IF(HEX2DEC(LEFT(F2305,4))&gt;=32768,HEX2DEC(LEFT(F2305,4))-65536,HEX2DEC(LEFT(F2305,4)))/Codes!$N$2</f>
        <v>0</v>
      </c>
      <c r="S2305" s="1">
        <f>IF(HEX2DEC(RIGHT(F2305,4))&gt;=32768,HEX2DEC(RIGHT(F2305,4))-65536,HEX2DEC(RIGHT(F2305,4)))/Codes!$N$2</f>
        <v>0</v>
      </c>
      <c r="T2305" s="18">
        <f t="shared" ref="T2305:T2368" si="650">ROUNDDOWN(HEX2DEC(LEFT(G2305,3))/8,0)</f>
        <v>80</v>
      </c>
      <c r="U2305" s="1">
        <f t="shared" ref="U2305:U2368" si="651">ROUNDDOWN(HEX2DEC(MID(G2305,3,3))/4,0)-(512*ROUNDDOWN(HEX2DEC(MID(G2305,3,1))/8,0))</f>
        <v>70</v>
      </c>
      <c r="V2305" s="1">
        <f t="shared" ref="V2305:V2368" si="652">RIGHT(HEX2BIN(MID(G2305,5,1),4),2)*128+HEX2DEC(MID(G2305,6,1))*8+LEFT(HEX2BIN(MID(G2305,7,1),4),3)</f>
        <v>0</v>
      </c>
      <c r="W2305" s="1" t="str">
        <f t="shared" ref="W2305:W2368" si="653">MID(HEX2BIN(MID(G2305,7,2),8),4,3)</f>
        <v>100</v>
      </c>
      <c r="X2305" s="1">
        <f t="shared" ref="X2305:X2368" si="654">BIN2DEC(RIGHT(HEX2BIN(RIGHT(G2305,1),4),2))</f>
        <v>3</v>
      </c>
      <c r="Y2305" s="1">
        <f t="shared" ref="Y2305:Y2368" si="655">ROUNDDOWN(HEX2DEC(LEFT(H2305,3))/8,0)</f>
        <v>40</v>
      </c>
      <c r="Z2305" s="1" t="str">
        <f>VLOOKUP(BIN2DEC(MID(HEX2BIN(MID(H2305,3,2),8),2,5)),Codes!$E$1:$F$18,2)</f>
        <v>Slash</v>
      </c>
      <c r="AA2305" s="6" t="str">
        <f t="shared" ref="AA2305:AA2368" si="656">MID(HEX2BIN(MID(H2305,4,1),4),3,1)</f>
        <v>0</v>
      </c>
      <c r="AB2305" s="1">
        <f t="shared" ref="AB2305:AB2368" si="657">(MOD(HEX2DEC(MID(H2305,4,1)),2))*64+ROUNDDOWN(HEX2DEC(MID(H2305,5,2))/4,0)</f>
        <v>0</v>
      </c>
      <c r="AC2305" s="1" t="str">
        <f>VLOOKUP(BIN2DEC(RIGHT(HEX2BIN(MID(H2305,6,1),4),1)&amp;LEFT(HEX2BIN(MID(H2305,7,1),4),1)),Codes!$K$1:$L$5,2)</f>
        <v>L</v>
      </c>
      <c r="AD2305" s="1" t="str">
        <f>VLOOKUP(BIN2DEC(RIGHT(HEX2BIN(MID(H2305,7,1),4),3)&amp;LEFT(HEX2BIN(MID(H2305,8,1),4),2)),Codes!$H$2:$I$33,2)</f>
        <v>Slash</v>
      </c>
      <c r="AE2305" s="1" t="str">
        <f t="shared" ref="AE2305:AE2368" si="658">MID(HEX2BIN(RIGHT(H2305,1),4),3,1)</f>
        <v>1</v>
      </c>
      <c r="AF2305" s="1" t="str">
        <f t="shared" ref="AF2305:AF2368" si="659">RIGHT(HEX2BIN(RIGHT(H2305,1),4),1)</f>
        <v>1</v>
      </c>
      <c r="AH2305" s="6">
        <f t="shared" ref="AH2305:AH2368" si="660">ROUNDDOWN(HEX2DEC(MID(H2305,6,3))/4,0)-(256*ROUNDDOWN(HEX2DEC(MID(H2305,6,1))/4,0))</f>
        <v>67</v>
      </c>
    </row>
    <row r="2306" spans="1:34">
      <c r="A2306" s="3" t="s">
        <v>7129</v>
      </c>
      <c r="B2306" s="1" t="s">
        <v>61</v>
      </c>
      <c r="C2306" s="6" t="s">
        <v>176</v>
      </c>
      <c r="D2306" s="9" t="s">
        <v>7121</v>
      </c>
      <c r="E2306" s="9" t="s">
        <v>256</v>
      </c>
      <c r="F2306" s="9" t="s">
        <v>91</v>
      </c>
      <c r="G2306" s="9" t="s">
        <v>208</v>
      </c>
      <c r="H2306" s="9" t="s">
        <v>2377</v>
      </c>
      <c r="J2306" s="6" t="str">
        <f t="shared" si="644"/>
        <v>001011</v>
      </c>
      <c r="K2306" s="1">
        <f t="shared" si="645"/>
        <v>2</v>
      </c>
      <c r="L2306" s="6" t="str">
        <f t="shared" si="646"/>
        <v>00000</v>
      </c>
      <c r="M2306" s="1">
        <f t="shared" si="647"/>
        <v>71</v>
      </c>
      <c r="N2306" s="6" t="str">
        <f t="shared" si="648"/>
        <v>00</v>
      </c>
      <c r="O2306" s="1">
        <f t="shared" si="649"/>
        <v>9</v>
      </c>
      <c r="P2306" s="1">
        <f>IF(HEX2DEC(LEFT(E2306,4))&gt;=32768,HEX2DEC(LEFT(E2306,4))-65536,HEX2DEC(LEFT(E2306,4)))/Codes!$N$2</f>
        <v>3.6</v>
      </c>
      <c r="Q2306" s="1">
        <f>IF(HEX2DEC(RIGHT(E2306,4))&gt;=32768,HEX2DEC(RIGHT(E2306,4))-65536,HEX2DEC(RIGHT(E2306,4)))/Codes!$N$2</f>
        <v>0</v>
      </c>
      <c r="R2306" s="1">
        <f>IF(HEX2DEC(LEFT(F2306,4))&gt;=32768,HEX2DEC(LEFT(F2306,4))-65536,HEX2DEC(LEFT(F2306,4)))/Codes!$N$2</f>
        <v>0</v>
      </c>
      <c r="S2306" s="1">
        <f>IF(HEX2DEC(RIGHT(F2306,4))&gt;=32768,HEX2DEC(RIGHT(F2306,4))-65536,HEX2DEC(RIGHT(F2306,4)))/Codes!$N$2</f>
        <v>0</v>
      </c>
      <c r="T2306" s="18">
        <f t="shared" si="650"/>
        <v>361</v>
      </c>
      <c r="U2306" s="1">
        <f t="shared" si="651"/>
        <v>70</v>
      </c>
      <c r="V2306" s="1">
        <f t="shared" si="652"/>
        <v>0</v>
      </c>
      <c r="W2306" s="1" t="str">
        <f t="shared" si="653"/>
        <v>100</v>
      </c>
      <c r="X2306" s="1">
        <f t="shared" si="654"/>
        <v>3</v>
      </c>
      <c r="Y2306" s="1">
        <f t="shared" si="655"/>
        <v>30</v>
      </c>
      <c r="Z2306" s="1" t="str">
        <f>VLOOKUP(BIN2DEC(MID(HEX2BIN(MID(H2306,3,2),8),2,5)),Codes!$E$1:$F$18,2)</f>
        <v>Slash</v>
      </c>
      <c r="AA2306" s="6" t="str">
        <f t="shared" si="656"/>
        <v>0</v>
      </c>
      <c r="AB2306" s="1">
        <f t="shared" si="657"/>
        <v>0</v>
      </c>
      <c r="AC2306" s="1" t="str">
        <f>VLOOKUP(BIN2DEC(RIGHT(HEX2BIN(MID(H2306,6,1),4),1)&amp;LEFT(HEX2BIN(MID(H2306,7,1),4),1)),Codes!$K$1:$L$5,2)</f>
        <v>L</v>
      </c>
      <c r="AD2306" s="1" t="str">
        <f>VLOOKUP(BIN2DEC(RIGHT(HEX2BIN(MID(H2306,7,1),4),3)&amp;LEFT(HEX2BIN(MID(H2306,8,1),4),2)),Codes!$H$2:$I$33,2)</f>
        <v>Slash</v>
      </c>
      <c r="AE2306" s="1" t="str">
        <f t="shared" si="658"/>
        <v>1</v>
      </c>
      <c r="AF2306" s="1" t="str">
        <f t="shared" si="659"/>
        <v>1</v>
      </c>
      <c r="AH2306" s="6">
        <f t="shared" si="660"/>
        <v>67</v>
      </c>
    </row>
    <row r="2307" spans="1:34">
      <c r="A2307" s="3" t="s">
        <v>7130</v>
      </c>
      <c r="B2307" s="1" t="s">
        <v>61</v>
      </c>
      <c r="C2307" s="6" t="s">
        <v>176</v>
      </c>
      <c r="D2307" s="9" t="s">
        <v>7123</v>
      </c>
      <c r="E2307" s="9" t="s">
        <v>256</v>
      </c>
      <c r="F2307" s="9" t="s">
        <v>91</v>
      </c>
      <c r="G2307" s="9" t="s">
        <v>208</v>
      </c>
      <c r="H2307" s="9" t="s">
        <v>7131</v>
      </c>
      <c r="J2307" s="6" t="str">
        <f t="shared" si="644"/>
        <v>001011</v>
      </c>
      <c r="K2307" s="1">
        <f t="shared" si="645"/>
        <v>3</v>
      </c>
      <c r="L2307" s="6" t="str">
        <f t="shared" si="646"/>
        <v>00000</v>
      </c>
      <c r="M2307" s="1">
        <f t="shared" si="647"/>
        <v>25</v>
      </c>
      <c r="N2307" s="6" t="str">
        <f t="shared" si="648"/>
        <v>00</v>
      </c>
      <c r="O2307" s="1">
        <f t="shared" si="649"/>
        <v>9</v>
      </c>
      <c r="P2307" s="1">
        <f>IF(HEX2DEC(LEFT(E2307,4))&gt;=32768,HEX2DEC(LEFT(E2307,4))-65536,HEX2DEC(LEFT(E2307,4)))/Codes!$N$2</f>
        <v>3.6</v>
      </c>
      <c r="Q2307" s="1">
        <f>IF(HEX2DEC(RIGHT(E2307,4))&gt;=32768,HEX2DEC(RIGHT(E2307,4))-65536,HEX2DEC(RIGHT(E2307,4)))/Codes!$N$2</f>
        <v>0</v>
      </c>
      <c r="R2307" s="1">
        <f>IF(HEX2DEC(LEFT(F2307,4))&gt;=32768,HEX2DEC(LEFT(F2307,4))-65536,HEX2DEC(LEFT(F2307,4)))/Codes!$N$2</f>
        <v>0</v>
      </c>
      <c r="S2307" s="1">
        <f>IF(HEX2DEC(RIGHT(F2307,4))&gt;=32768,HEX2DEC(RIGHT(F2307,4))-65536,HEX2DEC(RIGHT(F2307,4)))/Codes!$N$2</f>
        <v>0</v>
      </c>
      <c r="T2307" s="18">
        <f t="shared" si="650"/>
        <v>361</v>
      </c>
      <c r="U2307" s="1">
        <f t="shared" si="651"/>
        <v>70</v>
      </c>
      <c r="V2307" s="1">
        <f t="shared" si="652"/>
        <v>0</v>
      </c>
      <c r="W2307" s="1" t="str">
        <f t="shared" si="653"/>
        <v>100</v>
      </c>
      <c r="X2307" s="1">
        <f t="shared" si="654"/>
        <v>3</v>
      </c>
      <c r="Y2307" s="1">
        <f t="shared" si="655"/>
        <v>20</v>
      </c>
      <c r="Z2307" s="1" t="str">
        <f>VLOOKUP(BIN2DEC(MID(HEX2BIN(MID(H2307,3,2),8),2,5)),Codes!$E$1:$F$18,2)</f>
        <v>Slash</v>
      </c>
      <c r="AA2307" s="6" t="str">
        <f t="shared" si="656"/>
        <v>0</v>
      </c>
      <c r="AB2307" s="1">
        <f t="shared" si="657"/>
        <v>0</v>
      </c>
      <c r="AC2307" s="1" t="str">
        <f>VLOOKUP(BIN2DEC(RIGHT(HEX2BIN(MID(H2307,6,1),4),1)&amp;LEFT(HEX2BIN(MID(H2307,7,1),4),1)),Codes!$K$1:$L$5,2)</f>
        <v>L</v>
      </c>
      <c r="AD2307" s="1" t="str">
        <f>VLOOKUP(BIN2DEC(RIGHT(HEX2BIN(MID(H2307,7,1),4),3)&amp;LEFT(HEX2BIN(MID(H2307,8,1),4),2)),Codes!$H$2:$I$33,2)</f>
        <v>Slash</v>
      </c>
      <c r="AE2307" s="1" t="str">
        <f t="shared" si="658"/>
        <v>1</v>
      </c>
      <c r="AF2307" s="1" t="str">
        <f t="shared" si="659"/>
        <v>1</v>
      </c>
      <c r="AH2307" s="6">
        <f t="shared" si="660"/>
        <v>67</v>
      </c>
    </row>
    <row r="2308" spans="1:34">
      <c r="A2308" s="3" t="s">
        <v>7132</v>
      </c>
      <c r="B2308" s="1" t="s">
        <v>61</v>
      </c>
      <c r="C2308" s="6" t="s">
        <v>176</v>
      </c>
      <c r="D2308" s="9" t="s">
        <v>6992</v>
      </c>
      <c r="E2308" s="9" t="s">
        <v>1136</v>
      </c>
      <c r="F2308" s="9" t="s">
        <v>91</v>
      </c>
      <c r="G2308" s="9" t="s">
        <v>7133</v>
      </c>
      <c r="H2308" s="9" t="s">
        <v>4814</v>
      </c>
      <c r="J2308" s="6" t="str">
        <f t="shared" si="644"/>
        <v>001011</v>
      </c>
      <c r="K2308" s="1">
        <f t="shared" si="645"/>
        <v>0</v>
      </c>
      <c r="L2308" s="6" t="str">
        <f t="shared" si="646"/>
        <v>00000</v>
      </c>
      <c r="M2308" s="1">
        <f t="shared" si="647"/>
        <v>76</v>
      </c>
      <c r="N2308" s="6" t="str">
        <f t="shared" si="648"/>
        <v>00</v>
      </c>
      <c r="O2308" s="1">
        <f t="shared" si="649"/>
        <v>13</v>
      </c>
      <c r="P2308" s="1">
        <f>IF(HEX2DEC(LEFT(E2308,4))&gt;=32768,HEX2DEC(LEFT(E2308,4))-65536,HEX2DEC(LEFT(E2308,4)))/Codes!$N$2</f>
        <v>3.6</v>
      </c>
      <c r="Q2308" s="1">
        <f>IF(HEX2DEC(RIGHT(E2308,4))&gt;=32768,HEX2DEC(RIGHT(E2308,4))-65536,HEX2DEC(RIGHT(E2308,4)))/Codes!$N$2</f>
        <v>3.6</v>
      </c>
      <c r="R2308" s="1">
        <f>IF(HEX2DEC(LEFT(F2308,4))&gt;=32768,HEX2DEC(LEFT(F2308,4))-65536,HEX2DEC(LEFT(F2308,4)))/Codes!$N$2</f>
        <v>0</v>
      </c>
      <c r="S2308" s="1">
        <f>IF(HEX2DEC(RIGHT(F2308,4))&gt;=32768,HEX2DEC(RIGHT(F2308,4))-65536,HEX2DEC(RIGHT(F2308,4)))/Codes!$N$2</f>
        <v>0</v>
      </c>
      <c r="T2308" s="18">
        <f t="shared" si="650"/>
        <v>290</v>
      </c>
      <c r="U2308" s="1">
        <f t="shared" si="651"/>
        <v>70</v>
      </c>
      <c r="V2308" s="1">
        <f t="shared" si="652"/>
        <v>0</v>
      </c>
      <c r="W2308" s="1" t="str">
        <f t="shared" si="653"/>
        <v>100</v>
      </c>
      <c r="X2308" s="1">
        <f t="shared" si="654"/>
        <v>3</v>
      </c>
      <c r="Y2308" s="1">
        <f t="shared" si="655"/>
        <v>40</v>
      </c>
      <c r="Z2308" s="1" t="str">
        <f>VLOOKUP(BIN2DEC(MID(HEX2BIN(MID(H2308,3,2),8),2,5)),Codes!$E$1:$F$18,2)</f>
        <v>Slash</v>
      </c>
      <c r="AA2308" s="6" t="str">
        <f t="shared" si="656"/>
        <v>0</v>
      </c>
      <c r="AB2308" s="1">
        <f t="shared" si="657"/>
        <v>0</v>
      </c>
      <c r="AC2308" s="1" t="str">
        <f>VLOOKUP(BIN2DEC(RIGHT(HEX2BIN(MID(H2308,6,1),4),1)&amp;LEFT(HEX2BIN(MID(H2308,7,1),4),1)),Codes!$K$1:$L$5,2)</f>
        <v>L</v>
      </c>
      <c r="AD2308" s="1" t="str">
        <f>VLOOKUP(BIN2DEC(RIGHT(HEX2BIN(MID(H2308,7,1),4),3)&amp;LEFT(HEX2BIN(MID(H2308,8,1),4),2)),Codes!$H$2:$I$33,2)</f>
        <v>Burn</v>
      </c>
      <c r="AE2308" s="1" t="str">
        <f t="shared" si="658"/>
        <v>1</v>
      </c>
      <c r="AF2308" s="1" t="str">
        <f t="shared" si="659"/>
        <v>1</v>
      </c>
      <c r="AH2308" s="6">
        <f t="shared" si="660"/>
        <v>72</v>
      </c>
    </row>
    <row r="2309" spans="1:34">
      <c r="A2309" s="3" t="s">
        <v>7134</v>
      </c>
      <c r="B2309" s="1" t="s">
        <v>61</v>
      </c>
      <c r="C2309" s="6" t="s">
        <v>5195</v>
      </c>
      <c r="D2309" s="9" t="s">
        <v>6919</v>
      </c>
      <c r="E2309" s="9" t="s">
        <v>7135</v>
      </c>
      <c r="F2309" s="9" t="s">
        <v>91</v>
      </c>
      <c r="G2309" s="9" t="s">
        <v>1321</v>
      </c>
      <c r="H2309" s="9" t="s">
        <v>1322</v>
      </c>
      <c r="J2309" s="6" t="str">
        <f t="shared" si="644"/>
        <v>001011</v>
      </c>
      <c r="K2309" s="1">
        <f t="shared" si="645"/>
        <v>0</v>
      </c>
      <c r="L2309" s="6" t="str">
        <f t="shared" si="646"/>
        <v>00000</v>
      </c>
      <c r="M2309" s="1">
        <f t="shared" si="647"/>
        <v>76</v>
      </c>
      <c r="N2309" s="6" t="str">
        <f t="shared" si="648"/>
        <v>00</v>
      </c>
      <c r="O2309" s="1">
        <f t="shared" si="649"/>
        <v>6</v>
      </c>
      <c r="P2309" s="1">
        <f>IF(HEX2DEC(LEFT(E2309,4))&gt;=32768,HEX2DEC(LEFT(E2309,4))-65536,HEX2DEC(LEFT(E2309,4)))/Codes!$N$2</f>
        <v>5.6</v>
      </c>
      <c r="Q2309" s="1">
        <f>IF(HEX2DEC(RIGHT(E2309,4))&gt;=32768,HEX2DEC(RIGHT(E2309,4))-65536,HEX2DEC(RIGHT(E2309,4)))/Codes!$N$2</f>
        <v>-0.8</v>
      </c>
      <c r="R2309" s="1">
        <f>IF(HEX2DEC(LEFT(F2309,4))&gt;=32768,HEX2DEC(LEFT(F2309,4))-65536,HEX2DEC(LEFT(F2309,4)))/Codes!$N$2</f>
        <v>0</v>
      </c>
      <c r="S2309" s="1">
        <f>IF(HEX2DEC(RIGHT(F2309,4))&gt;=32768,HEX2DEC(RIGHT(F2309,4))-65536,HEX2DEC(RIGHT(F2309,4)))/Codes!$N$2</f>
        <v>0</v>
      </c>
      <c r="T2309" s="18">
        <f t="shared" si="650"/>
        <v>361</v>
      </c>
      <c r="U2309" s="1">
        <f t="shared" si="651"/>
        <v>50</v>
      </c>
      <c r="V2309" s="1">
        <f t="shared" si="652"/>
        <v>0</v>
      </c>
      <c r="W2309" s="1" t="str">
        <f t="shared" si="653"/>
        <v>100</v>
      </c>
      <c r="X2309" s="1">
        <f t="shared" si="654"/>
        <v>0</v>
      </c>
      <c r="Y2309" s="1">
        <f t="shared" si="655"/>
        <v>80</v>
      </c>
      <c r="Z2309" s="1" t="str">
        <f>VLOOKUP(BIN2DEC(MID(HEX2BIN(MID(H2309,3,2),8),2,5)),Codes!$E$1:$F$18,2)</f>
        <v>Slash</v>
      </c>
      <c r="AA2309" s="6" t="str">
        <f t="shared" si="656"/>
        <v>0</v>
      </c>
      <c r="AB2309" s="1">
        <f t="shared" si="657"/>
        <v>1</v>
      </c>
      <c r="AC2309" s="1" t="str">
        <f>VLOOKUP(BIN2DEC(RIGHT(HEX2BIN(MID(H2309,6,1),4),1)&amp;LEFT(HEX2BIN(MID(H2309,7,1),4),1)),Codes!$K$1:$L$5,2)</f>
        <v>M</v>
      </c>
      <c r="AD2309" s="1" t="str">
        <f>VLOOKUP(BIN2DEC(RIGHT(HEX2BIN(MID(H2309,7,1),4),3)&amp;LEFT(HEX2BIN(MID(H2309,8,1),4),2)),Codes!$H$2:$I$33,2)</f>
        <v>Slash</v>
      </c>
      <c r="AE2309" s="1" t="str">
        <f t="shared" si="658"/>
        <v>1</v>
      </c>
      <c r="AF2309" s="1" t="str">
        <f t="shared" si="659"/>
        <v>1</v>
      </c>
      <c r="AH2309" s="6">
        <f t="shared" si="660"/>
        <v>35</v>
      </c>
    </row>
    <row r="2310" spans="1:34">
      <c r="A2310" s="3" t="s">
        <v>7136</v>
      </c>
      <c r="B2310" s="1" t="s">
        <v>61</v>
      </c>
      <c r="C2310" s="6" t="s">
        <v>5195</v>
      </c>
      <c r="D2310" s="9" t="s">
        <v>7137</v>
      </c>
      <c r="E2310" s="9" t="s">
        <v>207</v>
      </c>
      <c r="F2310" s="9" t="s">
        <v>91</v>
      </c>
      <c r="G2310" s="9" t="s">
        <v>1321</v>
      </c>
      <c r="H2310" s="9" t="s">
        <v>1322</v>
      </c>
      <c r="J2310" s="6" t="str">
        <f t="shared" si="644"/>
        <v>001011</v>
      </c>
      <c r="K2310" s="1">
        <f t="shared" si="645"/>
        <v>1</v>
      </c>
      <c r="L2310" s="6" t="str">
        <f t="shared" si="646"/>
        <v>00000</v>
      </c>
      <c r="M2310" s="1">
        <f t="shared" si="647"/>
        <v>71</v>
      </c>
      <c r="N2310" s="6" t="str">
        <f t="shared" si="648"/>
        <v>00</v>
      </c>
      <c r="O2310" s="1">
        <f t="shared" si="649"/>
        <v>6</v>
      </c>
      <c r="P2310" s="1">
        <f>IF(HEX2DEC(LEFT(E2310,4))&gt;=32768,HEX2DEC(LEFT(E2310,4))-65536,HEX2DEC(LEFT(E2310,4)))/Codes!$N$2</f>
        <v>4</v>
      </c>
      <c r="Q2310" s="1">
        <f>IF(HEX2DEC(RIGHT(E2310,4))&gt;=32768,HEX2DEC(RIGHT(E2310,4))-65536,HEX2DEC(RIGHT(E2310,4)))/Codes!$N$2</f>
        <v>0</v>
      </c>
      <c r="R2310" s="1">
        <f>IF(HEX2DEC(LEFT(F2310,4))&gt;=32768,HEX2DEC(LEFT(F2310,4))-65536,HEX2DEC(LEFT(F2310,4)))/Codes!$N$2</f>
        <v>0</v>
      </c>
      <c r="S2310" s="1">
        <f>IF(HEX2DEC(RIGHT(F2310,4))&gt;=32768,HEX2DEC(RIGHT(F2310,4))-65536,HEX2DEC(RIGHT(F2310,4)))/Codes!$N$2</f>
        <v>0</v>
      </c>
      <c r="T2310" s="18">
        <f t="shared" si="650"/>
        <v>361</v>
      </c>
      <c r="U2310" s="1">
        <f t="shared" si="651"/>
        <v>50</v>
      </c>
      <c r="V2310" s="1">
        <f t="shared" si="652"/>
        <v>0</v>
      </c>
      <c r="W2310" s="1" t="str">
        <f t="shared" si="653"/>
        <v>100</v>
      </c>
      <c r="X2310" s="1">
        <f t="shared" si="654"/>
        <v>0</v>
      </c>
      <c r="Y2310" s="1">
        <f t="shared" si="655"/>
        <v>80</v>
      </c>
      <c r="Z2310" s="1" t="str">
        <f>VLOOKUP(BIN2DEC(MID(HEX2BIN(MID(H2310,3,2),8),2,5)),Codes!$E$1:$F$18,2)</f>
        <v>Slash</v>
      </c>
      <c r="AA2310" s="6" t="str">
        <f t="shared" si="656"/>
        <v>0</v>
      </c>
      <c r="AB2310" s="1">
        <f t="shared" si="657"/>
        <v>1</v>
      </c>
      <c r="AC2310" s="1" t="str">
        <f>VLOOKUP(BIN2DEC(RIGHT(HEX2BIN(MID(H2310,6,1),4),1)&amp;LEFT(HEX2BIN(MID(H2310,7,1),4),1)),Codes!$K$1:$L$5,2)</f>
        <v>M</v>
      </c>
      <c r="AD2310" s="1" t="str">
        <f>VLOOKUP(BIN2DEC(RIGHT(HEX2BIN(MID(H2310,7,1),4),3)&amp;LEFT(HEX2BIN(MID(H2310,8,1),4),2)),Codes!$H$2:$I$33,2)</f>
        <v>Slash</v>
      </c>
      <c r="AE2310" s="1" t="str">
        <f t="shared" si="658"/>
        <v>1</v>
      </c>
      <c r="AF2310" s="1" t="str">
        <f t="shared" si="659"/>
        <v>1</v>
      </c>
      <c r="AH2310" s="6">
        <f t="shared" si="660"/>
        <v>35</v>
      </c>
    </row>
    <row r="2311" spans="1:34">
      <c r="A2311" s="3" t="s">
        <v>7138</v>
      </c>
      <c r="B2311" s="1" t="s">
        <v>61</v>
      </c>
      <c r="C2311" s="6" t="s">
        <v>5195</v>
      </c>
      <c r="D2311" s="9" t="s">
        <v>1327</v>
      </c>
      <c r="E2311" s="9" t="s">
        <v>207</v>
      </c>
      <c r="F2311" s="9" t="s">
        <v>91</v>
      </c>
      <c r="G2311" s="9" t="s">
        <v>1321</v>
      </c>
      <c r="H2311" s="9" t="s">
        <v>1322</v>
      </c>
      <c r="J2311" s="6" t="str">
        <f t="shared" si="644"/>
        <v>001011</v>
      </c>
      <c r="K2311" s="1">
        <f t="shared" si="645"/>
        <v>2</v>
      </c>
      <c r="L2311" s="6" t="str">
        <f t="shared" si="646"/>
        <v>00000</v>
      </c>
      <c r="M2311" s="1">
        <f t="shared" si="647"/>
        <v>25</v>
      </c>
      <c r="N2311" s="6" t="str">
        <f t="shared" si="648"/>
        <v>00</v>
      </c>
      <c r="O2311" s="1">
        <f t="shared" si="649"/>
        <v>6</v>
      </c>
      <c r="P2311" s="1">
        <f>IF(HEX2DEC(LEFT(E2311,4))&gt;=32768,HEX2DEC(LEFT(E2311,4))-65536,HEX2DEC(LEFT(E2311,4)))/Codes!$N$2</f>
        <v>4</v>
      </c>
      <c r="Q2311" s="1">
        <f>IF(HEX2DEC(RIGHT(E2311,4))&gt;=32768,HEX2DEC(RIGHT(E2311,4))-65536,HEX2DEC(RIGHT(E2311,4)))/Codes!$N$2</f>
        <v>0</v>
      </c>
      <c r="R2311" s="1">
        <f>IF(HEX2DEC(LEFT(F2311,4))&gt;=32768,HEX2DEC(LEFT(F2311,4))-65536,HEX2DEC(LEFT(F2311,4)))/Codes!$N$2</f>
        <v>0</v>
      </c>
      <c r="S2311" s="1">
        <f>IF(HEX2DEC(RIGHT(F2311,4))&gt;=32768,HEX2DEC(RIGHT(F2311,4))-65536,HEX2DEC(RIGHT(F2311,4)))/Codes!$N$2</f>
        <v>0</v>
      </c>
      <c r="T2311" s="18">
        <f t="shared" si="650"/>
        <v>361</v>
      </c>
      <c r="U2311" s="1">
        <f t="shared" si="651"/>
        <v>50</v>
      </c>
      <c r="V2311" s="1">
        <f t="shared" si="652"/>
        <v>0</v>
      </c>
      <c r="W2311" s="1" t="str">
        <f t="shared" si="653"/>
        <v>100</v>
      </c>
      <c r="X2311" s="1">
        <f t="shared" si="654"/>
        <v>0</v>
      </c>
      <c r="Y2311" s="1">
        <f t="shared" si="655"/>
        <v>80</v>
      </c>
      <c r="Z2311" s="1" t="str">
        <f>VLOOKUP(BIN2DEC(MID(HEX2BIN(MID(H2311,3,2),8),2,5)),Codes!$E$1:$F$18,2)</f>
        <v>Slash</v>
      </c>
      <c r="AA2311" s="6" t="str">
        <f t="shared" si="656"/>
        <v>0</v>
      </c>
      <c r="AB2311" s="1">
        <f t="shared" si="657"/>
        <v>1</v>
      </c>
      <c r="AC2311" s="1" t="str">
        <f>VLOOKUP(BIN2DEC(RIGHT(HEX2BIN(MID(H2311,6,1),4),1)&amp;LEFT(HEX2BIN(MID(H2311,7,1),4),1)),Codes!$K$1:$L$5,2)</f>
        <v>M</v>
      </c>
      <c r="AD2311" s="1" t="str">
        <f>VLOOKUP(BIN2DEC(RIGHT(HEX2BIN(MID(H2311,7,1),4),3)&amp;LEFT(HEX2BIN(MID(H2311,8,1),4),2)),Codes!$H$2:$I$33,2)</f>
        <v>Slash</v>
      </c>
      <c r="AE2311" s="1" t="str">
        <f t="shared" si="658"/>
        <v>1</v>
      </c>
      <c r="AF2311" s="1" t="str">
        <f t="shared" si="659"/>
        <v>1</v>
      </c>
      <c r="AH2311" s="6">
        <f t="shared" si="660"/>
        <v>35</v>
      </c>
    </row>
    <row r="2312" spans="1:34">
      <c r="A2312" s="3" t="s">
        <v>7140</v>
      </c>
      <c r="B2312" s="1" t="s">
        <v>61</v>
      </c>
      <c r="C2312" s="6" t="s">
        <v>5195</v>
      </c>
      <c r="D2312" s="9" t="s">
        <v>7020</v>
      </c>
      <c r="E2312" s="9" t="s">
        <v>7139</v>
      </c>
      <c r="F2312" s="9" t="s">
        <v>91</v>
      </c>
      <c r="G2312" s="9" t="s">
        <v>1321</v>
      </c>
      <c r="H2312" s="9" t="s">
        <v>1322</v>
      </c>
      <c r="J2312" s="6" t="str">
        <f t="shared" si="644"/>
        <v>001011</v>
      </c>
      <c r="K2312" s="1">
        <f t="shared" si="645"/>
        <v>3</v>
      </c>
      <c r="L2312" s="6" t="str">
        <f t="shared" si="646"/>
        <v>00000</v>
      </c>
      <c r="M2312" s="1">
        <f t="shared" si="647"/>
        <v>76</v>
      </c>
      <c r="N2312" s="6" t="str">
        <f t="shared" si="648"/>
        <v>00</v>
      </c>
      <c r="O2312" s="1">
        <f t="shared" si="649"/>
        <v>6</v>
      </c>
      <c r="P2312" s="1">
        <f>IF(HEX2DEC(LEFT(E2312,4))&gt;=32768,HEX2DEC(LEFT(E2312,4))-65536,HEX2DEC(LEFT(E2312,4)))/Codes!$N$2</f>
        <v>4.8</v>
      </c>
      <c r="Q2312" s="1">
        <f>IF(HEX2DEC(RIGHT(E2312,4))&gt;=32768,HEX2DEC(RIGHT(E2312,4))-65536,HEX2DEC(RIGHT(E2312,4)))/Codes!$N$2</f>
        <v>4.8</v>
      </c>
      <c r="R2312" s="1">
        <f>IF(HEX2DEC(LEFT(F2312,4))&gt;=32768,HEX2DEC(LEFT(F2312,4))-65536,HEX2DEC(LEFT(F2312,4)))/Codes!$N$2</f>
        <v>0</v>
      </c>
      <c r="S2312" s="1">
        <f>IF(HEX2DEC(RIGHT(F2312,4))&gt;=32768,HEX2DEC(RIGHT(F2312,4))-65536,HEX2DEC(RIGHT(F2312,4)))/Codes!$N$2</f>
        <v>0</v>
      </c>
      <c r="T2312" s="18">
        <f t="shared" si="650"/>
        <v>361</v>
      </c>
      <c r="U2312" s="1">
        <f t="shared" si="651"/>
        <v>50</v>
      </c>
      <c r="V2312" s="1">
        <f t="shared" si="652"/>
        <v>0</v>
      </c>
      <c r="W2312" s="1" t="str">
        <f t="shared" si="653"/>
        <v>100</v>
      </c>
      <c r="X2312" s="1">
        <f t="shared" si="654"/>
        <v>0</v>
      </c>
      <c r="Y2312" s="1">
        <f t="shared" si="655"/>
        <v>80</v>
      </c>
      <c r="Z2312" s="1" t="str">
        <f>VLOOKUP(BIN2DEC(MID(HEX2BIN(MID(H2312,3,2),8),2,5)),Codes!$E$1:$F$18,2)</f>
        <v>Slash</v>
      </c>
      <c r="AA2312" s="6" t="str">
        <f t="shared" si="656"/>
        <v>0</v>
      </c>
      <c r="AB2312" s="1">
        <f t="shared" si="657"/>
        <v>1</v>
      </c>
      <c r="AC2312" s="1" t="str">
        <f>VLOOKUP(BIN2DEC(RIGHT(HEX2BIN(MID(H2312,6,1),4),1)&amp;LEFT(HEX2BIN(MID(H2312,7,1),4),1)),Codes!$K$1:$L$5,2)</f>
        <v>M</v>
      </c>
      <c r="AD2312" s="1" t="str">
        <f>VLOOKUP(BIN2DEC(RIGHT(HEX2BIN(MID(H2312,7,1),4),3)&amp;LEFT(HEX2BIN(MID(H2312,8,1),4),2)),Codes!$H$2:$I$33,2)</f>
        <v>Slash</v>
      </c>
      <c r="AE2312" s="1" t="str">
        <f t="shared" si="658"/>
        <v>1</v>
      </c>
      <c r="AF2312" s="1" t="str">
        <f t="shared" si="659"/>
        <v>1</v>
      </c>
      <c r="AH2312" s="6">
        <f t="shared" si="660"/>
        <v>35</v>
      </c>
    </row>
    <row r="2313" spans="1:34">
      <c r="A2313" s="3" t="s">
        <v>7141</v>
      </c>
      <c r="B2313" s="1" t="s">
        <v>61</v>
      </c>
      <c r="C2313" s="6" t="s">
        <v>5196</v>
      </c>
      <c r="D2313" s="9" t="s">
        <v>6919</v>
      </c>
      <c r="E2313" s="9" t="s">
        <v>7135</v>
      </c>
      <c r="F2313" s="9" t="s">
        <v>91</v>
      </c>
      <c r="G2313" s="9" t="s">
        <v>1321</v>
      </c>
      <c r="H2313" s="9" t="s">
        <v>1322</v>
      </c>
      <c r="J2313" s="6" t="str">
        <f t="shared" si="644"/>
        <v>001011</v>
      </c>
      <c r="K2313" s="1">
        <f t="shared" si="645"/>
        <v>0</v>
      </c>
      <c r="L2313" s="6" t="str">
        <f t="shared" si="646"/>
        <v>00000</v>
      </c>
      <c r="M2313" s="1">
        <f t="shared" si="647"/>
        <v>76</v>
      </c>
      <c r="N2313" s="6" t="str">
        <f t="shared" si="648"/>
        <v>00</v>
      </c>
      <c r="O2313" s="1">
        <f t="shared" si="649"/>
        <v>6</v>
      </c>
      <c r="P2313" s="1">
        <f>IF(HEX2DEC(LEFT(E2313,4))&gt;=32768,HEX2DEC(LEFT(E2313,4))-65536,HEX2DEC(LEFT(E2313,4)))/Codes!$N$2</f>
        <v>5.6</v>
      </c>
      <c r="Q2313" s="1">
        <f>IF(HEX2DEC(RIGHT(E2313,4))&gt;=32768,HEX2DEC(RIGHT(E2313,4))-65536,HEX2DEC(RIGHT(E2313,4)))/Codes!$N$2</f>
        <v>-0.8</v>
      </c>
      <c r="R2313" s="1">
        <f>IF(HEX2DEC(LEFT(F2313,4))&gt;=32768,HEX2DEC(LEFT(F2313,4))-65536,HEX2DEC(LEFT(F2313,4)))/Codes!$N$2</f>
        <v>0</v>
      </c>
      <c r="S2313" s="1">
        <f>IF(HEX2DEC(RIGHT(F2313,4))&gt;=32768,HEX2DEC(RIGHT(F2313,4))-65536,HEX2DEC(RIGHT(F2313,4)))/Codes!$N$2</f>
        <v>0</v>
      </c>
      <c r="T2313" s="18">
        <f t="shared" si="650"/>
        <v>361</v>
      </c>
      <c r="U2313" s="1">
        <f t="shared" si="651"/>
        <v>50</v>
      </c>
      <c r="V2313" s="1">
        <f t="shared" si="652"/>
        <v>0</v>
      </c>
      <c r="W2313" s="1" t="str">
        <f t="shared" si="653"/>
        <v>100</v>
      </c>
      <c r="X2313" s="1">
        <f t="shared" si="654"/>
        <v>0</v>
      </c>
      <c r="Y2313" s="1">
        <f t="shared" si="655"/>
        <v>80</v>
      </c>
      <c r="Z2313" s="1" t="str">
        <f>VLOOKUP(BIN2DEC(MID(HEX2BIN(MID(H2313,3,2),8),2,5)),Codes!$E$1:$F$18,2)</f>
        <v>Slash</v>
      </c>
      <c r="AA2313" s="6" t="str">
        <f t="shared" si="656"/>
        <v>0</v>
      </c>
      <c r="AB2313" s="1">
        <f t="shared" si="657"/>
        <v>1</v>
      </c>
      <c r="AC2313" s="1" t="str">
        <f>VLOOKUP(BIN2DEC(RIGHT(HEX2BIN(MID(H2313,6,1),4),1)&amp;LEFT(HEX2BIN(MID(H2313,7,1),4),1)),Codes!$K$1:$L$5,2)</f>
        <v>M</v>
      </c>
      <c r="AD2313" s="1" t="str">
        <f>VLOOKUP(BIN2DEC(RIGHT(HEX2BIN(MID(H2313,7,1),4),3)&amp;LEFT(HEX2BIN(MID(H2313,8,1),4),2)),Codes!$H$2:$I$33,2)</f>
        <v>Slash</v>
      </c>
      <c r="AE2313" s="1" t="str">
        <f t="shared" si="658"/>
        <v>1</v>
      </c>
      <c r="AF2313" s="1" t="str">
        <f t="shared" si="659"/>
        <v>1</v>
      </c>
      <c r="AH2313" s="6">
        <f t="shared" si="660"/>
        <v>35</v>
      </c>
    </row>
    <row r="2314" spans="1:34">
      <c r="A2314" s="3" t="s">
        <v>7142</v>
      </c>
      <c r="B2314" s="1" t="s">
        <v>61</v>
      </c>
      <c r="C2314" s="6" t="s">
        <v>5196</v>
      </c>
      <c r="D2314" s="9" t="s">
        <v>7137</v>
      </c>
      <c r="E2314" s="9" t="s">
        <v>207</v>
      </c>
      <c r="F2314" s="9" t="s">
        <v>91</v>
      </c>
      <c r="G2314" s="9" t="s">
        <v>1321</v>
      </c>
      <c r="H2314" s="9" t="s">
        <v>1322</v>
      </c>
      <c r="J2314" s="6" t="str">
        <f t="shared" si="644"/>
        <v>001011</v>
      </c>
      <c r="K2314" s="1">
        <f t="shared" si="645"/>
        <v>1</v>
      </c>
      <c r="L2314" s="6" t="str">
        <f t="shared" si="646"/>
        <v>00000</v>
      </c>
      <c r="M2314" s="1">
        <f t="shared" si="647"/>
        <v>71</v>
      </c>
      <c r="N2314" s="6" t="str">
        <f t="shared" si="648"/>
        <v>00</v>
      </c>
      <c r="O2314" s="1">
        <f t="shared" si="649"/>
        <v>6</v>
      </c>
      <c r="P2314" s="1">
        <f>IF(HEX2DEC(LEFT(E2314,4))&gt;=32768,HEX2DEC(LEFT(E2314,4))-65536,HEX2DEC(LEFT(E2314,4)))/Codes!$N$2</f>
        <v>4</v>
      </c>
      <c r="Q2314" s="1">
        <f>IF(HEX2DEC(RIGHT(E2314,4))&gt;=32768,HEX2DEC(RIGHT(E2314,4))-65536,HEX2DEC(RIGHT(E2314,4)))/Codes!$N$2</f>
        <v>0</v>
      </c>
      <c r="R2314" s="1">
        <f>IF(HEX2DEC(LEFT(F2314,4))&gt;=32768,HEX2DEC(LEFT(F2314,4))-65536,HEX2DEC(LEFT(F2314,4)))/Codes!$N$2</f>
        <v>0</v>
      </c>
      <c r="S2314" s="1">
        <f>IF(HEX2DEC(RIGHT(F2314,4))&gt;=32768,HEX2DEC(RIGHT(F2314,4))-65536,HEX2DEC(RIGHT(F2314,4)))/Codes!$N$2</f>
        <v>0</v>
      </c>
      <c r="T2314" s="18">
        <f t="shared" si="650"/>
        <v>361</v>
      </c>
      <c r="U2314" s="1">
        <f t="shared" si="651"/>
        <v>50</v>
      </c>
      <c r="V2314" s="1">
        <f t="shared" si="652"/>
        <v>0</v>
      </c>
      <c r="W2314" s="1" t="str">
        <f t="shared" si="653"/>
        <v>100</v>
      </c>
      <c r="X2314" s="1">
        <f t="shared" si="654"/>
        <v>0</v>
      </c>
      <c r="Y2314" s="1">
        <f t="shared" si="655"/>
        <v>80</v>
      </c>
      <c r="Z2314" s="1" t="str">
        <f>VLOOKUP(BIN2DEC(MID(HEX2BIN(MID(H2314,3,2),8),2,5)),Codes!$E$1:$F$18,2)</f>
        <v>Slash</v>
      </c>
      <c r="AA2314" s="6" t="str">
        <f t="shared" si="656"/>
        <v>0</v>
      </c>
      <c r="AB2314" s="1">
        <f t="shared" si="657"/>
        <v>1</v>
      </c>
      <c r="AC2314" s="1" t="str">
        <f>VLOOKUP(BIN2DEC(RIGHT(HEX2BIN(MID(H2314,6,1),4),1)&amp;LEFT(HEX2BIN(MID(H2314,7,1),4),1)),Codes!$K$1:$L$5,2)</f>
        <v>M</v>
      </c>
      <c r="AD2314" s="1" t="str">
        <f>VLOOKUP(BIN2DEC(RIGHT(HEX2BIN(MID(H2314,7,1),4),3)&amp;LEFT(HEX2BIN(MID(H2314,8,1),4),2)),Codes!$H$2:$I$33,2)</f>
        <v>Slash</v>
      </c>
      <c r="AE2314" s="1" t="str">
        <f t="shared" si="658"/>
        <v>1</v>
      </c>
      <c r="AF2314" s="1" t="str">
        <f t="shared" si="659"/>
        <v>1</v>
      </c>
      <c r="AH2314" s="6">
        <f t="shared" si="660"/>
        <v>35</v>
      </c>
    </row>
    <row r="2315" spans="1:34">
      <c r="A2315" s="3" t="s">
        <v>7143</v>
      </c>
      <c r="B2315" s="1" t="s">
        <v>61</v>
      </c>
      <c r="C2315" s="6" t="s">
        <v>5196</v>
      </c>
      <c r="D2315" s="9" t="s">
        <v>1327</v>
      </c>
      <c r="E2315" s="9" t="s">
        <v>207</v>
      </c>
      <c r="F2315" s="9" t="s">
        <v>91</v>
      </c>
      <c r="G2315" s="9" t="s">
        <v>1321</v>
      </c>
      <c r="H2315" s="9" t="s">
        <v>1322</v>
      </c>
      <c r="J2315" s="6" t="str">
        <f t="shared" si="644"/>
        <v>001011</v>
      </c>
      <c r="K2315" s="1">
        <f t="shared" si="645"/>
        <v>2</v>
      </c>
      <c r="L2315" s="6" t="str">
        <f t="shared" si="646"/>
        <v>00000</v>
      </c>
      <c r="M2315" s="1">
        <f t="shared" si="647"/>
        <v>25</v>
      </c>
      <c r="N2315" s="6" t="str">
        <f t="shared" si="648"/>
        <v>00</v>
      </c>
      <c r="O2315" s="1">
        <f t="shared" si="649"/>
        <v>6</v>
      </c>
      <c r="P2315" s="1">
        <f>IF(HEX2DEC(LEFT(E2315,4))&gt;=32768,HEX2DEC(LEFT(E2315,4))-65536,HEX2DEC(LEFT(E2315,4)))/Codes!$N$2</f>
        <v>4</v>
      </c>
      <c r="Q2315" s="1">
        <f>IF(HEX2DEC(RIGHT(E2315,4))&gt;=32768,HEX2DEC(RIGHT(E2315,4))-65536,HEX2DEC(RIGHT(E2315,4)))/Codes!$N$2</f>
        <v>0</v>
      </c>
      <c r="R2315" s="1">
        <f>IF(HEX2DEC(LEFT(F2315,4))&gt;=32768,HEX2DEC(LEFT(F2315,4))-65536,HEX2DEC(LEFT(F2315,4)))/Codes!$N$2</f>
        <v>0</v>
      </c>
      <c r="S2315" s="1">
        <f>IF(HEX2DEC(RIGHT(F2315,4))&gt;=32768,HEX2DEC(RIGHT(F2315,4))-65536,HEX2DEC(RIGHT(F2315,4)))/Codes!$N$2</f>
        <v>0</v>
      </c>
      <c r="T2315" s="18">
        <f t="shared" si="650"/>
        <v>361</v>
      </c>
      <c r="U2315" s="1">
        <f t="shared" si="651"/>
        <v>50</v>
      </c>
      <c r="V2315" s="1">
        <f t="shared" si="652"/>
        <v>0</v>
      </c>
      <c r="W2315" s="1" t="str">
        <f t="shared" si="653"/>
        <v>100</v>
      </c>
      <c r="X2315" s="1">
        <f t="shared" si="654"/>
        <v>0</v>
      </c>
      <c r="Y2315" s="1">
        <f t="shared" si="655"/>
        <v>80</v>
      </c>
      <c r="Z2315" s="1" t="str">
        <f>VLOOKUP(BIN2DEC(MID(HEX2BIN(MID(H2315,3,2),8),2,5)),Codes!$E$1:$F$18,2)</f>
        <v>Slash</v>
      </c>
      <c r="AA2315" s="6" t="str">
        <f t="shared" si="656"/>
        <v>0</v>
      </c>
      <c r="AB2315" s="1">
        <f t="shared" si="657"/>
        <v>1</v>
      </c>
      <c r="AC2315" s="1" t="str">
        <f>VLOOKUP(BIN2DEC(RIGHT(HEX2BIN(MID(H2315,6,1),4),1)&amp;LEFT(HEX2BIN(MID(H2315,7,1),4),1)),Codes!$K$1:$L$5,2)</f>
        <v>M</v>
      </c>
      <c r="AD2315" s="1" t="str">
        <f>VLOOKUP(BIN2DEC(RIGHT(HEX2BIN(MID(H2315,7,1),4),3)&amp;LEFT(HEX2BIN(MID(H2315,8,1),4),2)),Codes!$H$2:$I$33,2)</f>
        <v>Slash</v>
      </c>
      <c r="AE2315" s="1" t="str">
        <f t="shared" si="658"/>
        <v>1</v>
      </c>
      <c r="AF2315" s="1" t="str">
        <f t="shared" si="659"/>
        <v>1</v>
      </c>
      <c r="AH2315" s="6">
        <f t="shared" si="660"/>
        <v>35</v>
      </c>
    </row>
    <row r="2316" spans="1:34">
      <c r="A2316" s="3" t="s">
        <v>7144</v>
      </c>
      <c r="B2316" s="1" t="s">
        <v>61</v>
      </c>
      <c r="C2316" s="6" t="s">
        <v>5196</v>
      </c>
      <c r="D2316" s="9" t="s">
        <v>7020</v>
      </c>
      <c r="E2316" s="9" t="s">
        <v>7139</v>
      </c>
      <c r="F2316" s="9" t="s">
        <v>91</v>
      </c>
      <c r="G2316" s="9" t="s">
        <v>1321</v>
      </c>
      <c r="H2316" s="9" t="s">
        <v>1322</v>
      </c>
      <c r="J2316" s="6" t="str">
        <f t="shared" si="644"/>
        <v>001011</v>
      </c>
      <c r="K2316" s="1">
        <f t="shared" si="645"/>
        <v>3</v>
      </c>
      <c r="L2316" s="6" t="str">
        <f t="shared" si="646"/>
        <v>00000</v>
      </c>
      <c r="M2316" s="1">
        <f t="shared" si="647"/>
        <v>76</v>
      </c>
      <c r="N2316" s="6" t="str">
        <f t="shared" si="648"/>
        <v>00</v>
      </c>
      <c r="O2316" s="1">
        <f t="shared" si="649"/>
        <v>6</v>
      </c>
      <c r="P2316" s="1">
        <f>IF(HEX2DEC(LEFT(E2316,4))&gt;=32768,HEX2DEC(LEFT(E2316,4))-65536,HEX2DEC(LEFT(E2316,4)))/Codes!$N$2</f>
        <v>4.8</v>
      </c>
      <c r="Q2316" s="1">
        <f>IF(HEX2DEC(RIGHT(E2316,4))&gt;=32768,HEX2DEC(RIGHT(E2316,4))-65536,HEX2DEC(RIGHT(E2316,4)))/Codes!$N$2</f>
        <v>4.8</v>
      </c>
      <c r="R2316" s="1">
        <f>IF(HEX2DEC(LEFT(F2316,4))&gt;=32768,HEX2DEC(LEFT(F2316,4))-65536,HEX2DEC(LEFT(F2316,4)))/Codes!$N$2</f>
        <v>0</v>
      </c>
      <c r="S2316" s="1">
        <f>IF(HEX2DEC(RIGHT(F2316,4))&gt;=32768,HEX2DEC(RIGHT(F2316,4))-65536,HEX2DEC(RIGHT(F2316,4)))/Codes!$N$2</f>
        <v>0</v>
      </c>
      <c r="T2316" s="18">
        <f t="shared" si="650"/>
        <v>361</v>
      </c>
      <c r="U2316" s="1">
        <f t="shared" si="651"/>
        <v>50</v>
      </c>
      <c r="V2316" s="1">
        <f t="shared" si="652"/>
        <v>0</v>
      </c>
      <c r="W2316" s="1" t="str">
        <f t="shared" si="653"/>
        <v>100</v>
      </c>
      <c r="X2316" s="1">
        <f t="shared" si="654"/>
        <v>0</v>
      </c>
      <c r="Y2316" s="1">
        <f t="shared" si="655"/>
        <v>80</v>
      </c>
      <c r="Z2316" s="1" t="str">
        <f>VLOOKUP(BIN2DEC(MID(HEX2BIN(MID(H2316,3,2),8),2,5)),Codes!$E$1:$F$18,2)</f>
        <v>Slash</v>
      </c>
      <c r="AA2316" s="6" t="str">
        <f t="shared" si="656"/>
        <v>0</v>
      </c>
      <c r="AB2316" s="1">
        <f t="shared" si="657"/>
        <v>1</v>
      </c>
      <c r="AC2316" s="1" t="str">
        <f>VLOOKUP(BIN2DEC(RIGHT(HEX2BIN(MID(H2316,6,1),4),1)&amp;LEFT(HEX2BIN(MID(H2316,7,1),4),1)),Codes!$K$1:$L$5,2)</f>
        <v>M</v>
      </c>
      <c r="AD2316" s="1" t="str">
        <f>VLOOKUP(BIN2DEC(RIGHT(HEX2BIN(MID(H2316,7,1),4),3)&amp;LEFT(HEX2BIN(MID(H2316,8,1),4),2)),Codes!$H$2:$I$33,2)</f>
        <v>Slash</v>
      </c>
      <c r="AE2316" s="1" t="str">
        <f t="shared" si="658"/>
        <v>1</v>
      </c>
      <c r="AF2316" s="1" t="str">
        <f t="shared" si="659"/>
        <v>1</v>
      </c>
      <c r="AH2316" s="6">
        <f t="shared" si="660"/>
        <v>35</v>
      </c>
    </row>
    <row r="2317" spans="1:34">
      <c r="A2317" s="3" t="s">
        <v>7145</v>
      </c>
      <c r="B2317" s="1" t="s">
        <v>61</v>
      </c>
      <c r="C2317" s="6" t="s">
        <v>5200</v>
      </c>
      <c r="D2317" s="9" t="s">
        <v>6919</v>
      </c>
      <c r="E2317" s="9" t="s">
        <v>7135</v>
      </c>
      <c r="F2317" s="9" t="s">
        <v>91</v>
      </c>
      <c r="G2317" s="9" t="s">
        <v>1321</v>
      </c>
      <c r="H2317" s="9" t="s">
        <v>1322</v>
      </c>
      <c r="J2317" s="6" t="str">
        <f t="shared" si="644"/>
        <v>001011</v>
      </c>
      <c r="K2317" s="1">
        <f t="shared" si="645"/>
        <v>0</v>
      </c>
      <c r="L2317" s="6" t="str">
        <f t="shared" si="646"/>
        <v>00000</v>
      </c>
      <c r="M2317" s="1">
        <f t="shared" si="647"/>
        <v>76</v>
      </c>
      <c r="N2317" s="6" t="str">
        <f t="shared" si="648"/>
        <v>00</v>
      </c>
      <c r="O2317" s="1">
        <f t="shared" si="649"/>
        <v>6</v>
      </c>
      <c r="P2317" s="1">
        <f>IF(HEX2DEC(LEFT(E2317,4))&gt;=32768,HEX2DEC(LEFT(E2317,4))-65536,HEX2DEC(LEFT(E2317,4)))/Codes!$N$2</f>
        <v>5.6</v>
      </c>
      <c r="Q2317" s="1">
        <f>IF(HEX2DEC(RIGHT(E2317,4))&gt;=32768,HEX2DEC(RIGHT(E2317,4))-65536,HEX2DEC(RIGHT(E2317,4)))/Codes!$N$2</f>
        <v>-0.8</v>
      </c>
      <c r="R2317" s="1">
        <f>IF(HEX2DEC(LEFT(F2317,4))&gt;=32768,HEX2DEC(LEFT(F2317,4))-65536,HEX2DEC(LEFT(F2317,4)))/Codes!$N$2</f>
        <v>0</v>
      </c>
      <c r="S2317" s="1">
        <f>IF(HEX2DEC(RIGHT(F2317,4))&gt;=32768,HEX2DEC(RIGHT(F2317,4))-65536,HEX2DEC(RIGHT(F2317,4)))/Codes!$N$2</f>
        <v>0</v>
      </c>
      <c r="T2317" s="18">
        <f t="shared" si="650"/>
        <v>361</v>
      </c>
      <c r="U2317" s="1">
        <f t="shared" si="651"/>
        <v>50</v>
      </c>
      <c r="V2317" s="1">
        <f t="shared" si="652"/>
        <v>0</v>
      </c>
      <c r="W2317" s="1" t="str">
        <f t="shared" si="653"/>
        <v>100</v>
      </c>
      <c r="X2317" s="1">
        <f t="shared" si="654"/>
        <v>0</v>
      </c>
      <c r="Y2317" s="1">
        <f t="shared" si="655"/>
        <v>80</v>
      </c>
      <c r="Z2317" s="1" t="str">
        <f>VLOOKUP(BIN2DEC(MID(HEX2BIN(MID(H2317,3,2),8),2,5)),Codes!$E$1:$F$18,2)</f>
        <v>Slash</v>
      </c>
      <c r="AA2317" s="6" t="str">
        <f t="shared" si="656"/>
        <v>0</v>
      </c>
      <c r="AB2317" s="1">
        <f t="shared" si="657"/>
        <v>1</v>
      </c>
      <c r="AC2317" s="1" t="str">
        <f>VLOOKUP(BIN2DEC(RIGHT(HEX2BIN(MID(H2317,6,1),4),1)&amp;LEFT(HEX2BIN(MID(H2317,7,1),4),1)),Codes!$K$1:$L$5,2)</f>
        <v>M</v>
      </c>
      <c r="AD2317" s="1" t="str">
        <f>VLOOKUP(BIN2DEC(RIGHT(HEX2BIN(MID(H2317,7,1),4),3)&amp;LEFT(HEX2BIN(MID(H2317,8,1),4),2)),Codes!$H$2:$I$33,2)</f>
        <v>Slash</v>
      </c>
      <c r="AE2317" s="1" t="str">
        <f t="shared" si="658"/>
        <v>1</v>
      </c>
      <c r="AF2317" s="1" t="str">
        <f t="shared" si="659"/>
        <v>1</v>
      </c>
      <c r="AH2317" s="6">
        <f t="shared" si="660"/>
        <v>35</v>
      </c>
    </row>
    <row r="2318" spans="1:34">
      <c r="A2318" s="3" t="s">
        <v>7146</v>
      </c>
      <c r="B2318" s="1" t="s">
        <v>61</v>
      </c>
      <c r="C2318" s="6" t="s">
        <v>5200</v>
      </c>
      <c r="D2318" s="9" t="s">
        <v>7137</v>
      </c>
      <c r="E2318" s="9" t="s">
        <v>207</v>
      </c>
      <c r="F2318" s="9" t="s">
        <v>91</v>
      </c>
      <c r="G2318" s="9" t="s">
        <v>1321</v>
      </c>
      <c r="H2318" s="9" t="s">
        <v>1322</v>
      </c>
      <c r="J2318" s="6" t="str">
        <f t="shared" si="644"/>
        <v>001011</v>
      </c>
      <c r="K2318" s="1">
        <f t="shared" si="645"/>
        <v>1</v>
      </c>
      <c r="L2318" s="6" t="str">
        <f t="shared" si="646"/>
        <v>00000</v>
      </c>
      <c r="M2318" s="1">
        <f t="shared" si="647"/>
        <v>71</v>
      </c>
      <c r="N2318" s="6" t="str">
        <f t="shared" si="648"/>
        <v>00</v>
      </c>
      <c r="O2318" s="1">
        <f t="shared" si="649"/>
        <v>6</v>
      </c>
      <c r="P2318" s="1">
        <f>IF(HEX2DEC(LEFT(E2318,4))&gt;=32768,HEX2DEC(LEFT(E2318,4))-65536,HEX2DEC(LEFT(E2318,4)))/Codes!$N$2</f>
        <v>4</v>
      </c>
      <c r="Q2318" s="1">
        <f>IF(HEX2DEC(RIGHT(E2318,4))&gt;=32768,HEX2DEC(RIGHT(E2318,4))-65536,HEX2DEC(RIGHT(E2318,4)))/Codes!$N$2</f>
        <v>0</v>
      </c>
      <c r="R2318" s="1">
        <f>IF(HEX2DEC(LEFT(F2318,4))&gt;=32768,HEX2DEC(LEFT(F2318,4))-65536,HEX2DEC(LEFT(F2318,4)))/Codes!$N$2</f>
        <v>0</v>
      </c>
      <c r="S2318" s="1">
        <f>IF(HEX2DEC(RIGHT(F2318,4))&gt;=32768,HEX2DEC(RIGHT(F2318,4))-65536,HEX2DEC(RIGHT(F2318,4)))/Codes!$N$2</f>
        <v>0</v>
      </c>
      <c r="T2318" s="18">
        <f t="shared" si="650"/>
        <v>361</v>
      </c>
      <c r="U2318" s="1">
        <f t="shared" si="651"/>
        <v>50</v>
      </c>
      <c r="V2318" s="1">
        <f t="shared" si="652"/>
        <v>0</v>
      </c>
      <c r="W2318" s="1" t="str">
        <f t="shared" si="653"/>
        <v>100</v>
      </c>
      <c r="X2318" s="1">
        <f t="shared" si="654"/>
        <v>0</v>
      </c>
      <c r="Y2318" s="1">
        <f t="shared" si="655"/>
        <v>80</v>
      </c>
      <c r="Z2318" s="1" t="str">
        <f>VLOOKUP(BIN2DEC(MID(HEX2BIN(MID(H2318,3,2),8),2,5)),Codes!$E$1:$F$18,2)</f>
        <v>Slash</v>
      </c>
      <c r="AA2318" s="6" t="str">
        <f t="shared" si="656"/>
        <v>0</v>
      </c>
      <c r="AB2318" s="1">
        <f t="shared" si="657"/>
        <v>1</v>
      </c>
      <c r="AC2318" s="1" t="str">
        <f>VLOOKUP(BIN2DEC(RIGHT(HEX2BIN(MID(H2318,6,1),4),1)&amp;LEFT(HEX2BIN(MID(H2318,7,1),4),1)),Codes!$K$1:$L$5,2)</f>
        <v>M</v>
      </c>
      <c r="AD2318" s="1" t="str">
        <f>VLOOKUP(BIN2DEC(RIGHT(HEX2BIN(MID(H2318,7,1),4),3)&amp;LEFT(HEX2BIN(MID(H2318,8,1),4),2)),Codes!$H$2:$I$33,2)</f>
        <v>Slash</v>
      </c>
      <c r="AE2318" s="1" t="str">
        <f t="shared" si="658"/>
        <v>1</v>
      </c>
      <c r="AF2318" s="1" t="str">
        <f t="shared" si="659"/>
        <v>1</v>
      </c>
      <c r="AH2318" s="6">
        <f t="shared" si="660"/>
        <v>35</v>
      </c>
    </row>
    <row r="2319" spans="1:34">
      <c r="A2319" s="3" t="s">
        <v>7147</v>
      </c>
      <c r="B2319" s="1" t="s">
        <v>61</v>
      </c>
      <c r="C2319" s="6" t="s">
        <v>5200</v>
      </c>
      <c r="D2319" s="9" t="s">
        <v>1327</v>
      </c>
      <c r="E2319" s="9" t="s">
        <v>207</v>
      </c>
      <c r="F2319" s="9" t="s">
        <v>91</v>
      </c>
      <c r="G2319" s="9" t="s">
        <v>1321</v>
      </c>
      <c r="H2319" s="9" t="s">
        <v>1322</v>
      </c>
      <c r="J2319" s="6" t="str">
        <f t="shared" si="644"/>
        <v>001011</v>
      </c>
      <c r="K2319" s="1">
        <f t="shared" si="645"/>
        <v>2</v>
      </c>
      <c r="L2319" s="6" t="str">
        <f t="shared" si="646"/>
        <v>00000</v>
      </c>
      <c r="M2319" s="1">
        <f t="shared" si="647"/>
        <v>25</v>
      </c>
      <c r="N2319" s="6" t="str">
        <f t="shared" si="648"/>
        <v>00</v>
      </c>
      <c r="O2319" s="1">
        <f t="shared" si="649"/>
        <v>6</v>
      </c>
      <c r="P2319" s="1">
        <f>IF(HEX2DEC(LEFT(E2319,4))&gt;=32768,HEX2DEC(LEFT(E2319,4))-65536,HEX2DEC(LEFT(E2319,4)))/Codes!$N$2</f>
        <v>4</v>
      </c>
      <c r="Q2319" s="1">
        <f>IF(HEX2DEC(RIGHT(E2319,4))&gt;=32768,HEX2DEC(RIGHT(E2319,4))-65536,HEX2DEC(RIGHT(E2319,4)))/Codes!$N$2</f>
        <v>0</v>
      </c>
      <c r="R2319" s="1">
        <f>IF(HEX2DEC(LEFT(F2319,4))&gt;=32768,HEX2DEC(LEFT(F2319,4))-65536,HEX2DEC(LEFT(F2319,4)))/Codes!$N$2</f>
        <v>0</v>
      </c>
      <c r="S2319" s="1">
        <f>IF(HEX2DEC(RIGHT(F2319,4))&gt;=32768,HEX2DEC(RIGHT(F2319,4))-65536,HEX2DEC(RIGHT(F2319,4)))/Codes!$N$2</f>
        <v>0</v>
      </c>
      <c r="T2319" s="18">
        <f t="shared" si="650"/>
        <v>361</v>
      </c>
      <c r="U2319" s="1">
        <f t="shared" si="651"/>
        <v>50</v>
      </c>
      <c r="V2319" s="1">
        <f t="shared" si="652"/>
        <v>0</v>
      </c>
      <c r="W2319" s="1" t="str">
        <f t="shared" si="653"/>
        <v>100</v>
      </c>
      <c r="X2319" s="1">
        <f t="shared" si="654"/>
        <v>0</v>
      </c>
      <c r="Y2319" s="1">
        <f t="shared" si="655"/>
        <v>80</v>
      </c>
      <c r="Z2319" s="1" t="str">
        <f>VLOOKUP(BIN2DEC(MID(HEX2BIN(MID(H2319,3,2),8),2,5)),Codes!$E$1:$F$18,2)</f>
        <v>Slash</v>
      </c>
      <c r="AA2319" s="6" t="str">
        <f t="shared" si="656"/>
        <v>0</v>
      </c>
      <c r="AB2319" s="1">
        <f t="shared" si="657"/>
        <v>1</v>
      </c>
      <c r="AC2319" s="1" t="str">
        <f>VLOOKUP(BIN2DEC(RIGHT(HEX2BIN(MID(H2319,6,1),4),1)&amp;LEFT(HEX2BIN(MID(H2319,7,1),4),1)),Codes!$K$1:$L$5,2)</f>
        <v>M</v>
      </c>
      <c r="AD2319" s="1" t="str">
        <f>VLOOKUP(BIN2DEC(RIGHT(HEX2BIN(MID(H2319,7,1),4),3)&amp;LEFT(HEX2BIN(MID(H2319,8,1),4),2)),Codes!$H$2:$I$33,2)</f>
        <v>Slash</v>
      </c>
      <c r="AE2319" s="1" t="str">
        <f t="shared" si="658"/>
        <v>1</v>
      </c>
      <c r="AF2319" s="1" t="str">
        <f t="shared" si="659"/>
        <v>1</v>
      </c>
      <c r="AH2319" s="6">
        <f t="shared" si="660"/>
        <v>35</v>
      </c>
    </row>
    <row r="2320" spans="1:34">
      <c r="A2320" s="3" t="s">
        <v>7148</v>
      </c>
      <c r="B2320" s="1" t="s">
        <v>61</v>
      </c>
      <c r="C2320" s="6" t="s">
        <v>5200</v>
      </c>
      <c r="D2320" s="9" t="s">
        <v>7020</v>
      </c>
      <c r="E2320" s="9" t="s">
        <v>7139</v>
      </c>
      <c r="F2320" s="9" t="s">
        <v>91</v>
      </c>
      <c r="G2320" s="9" t="s">
        <v>1321</v>
      </c>
      <c r="H2320" s="9" t="s">
        <v>1322</v>
      </c>
      <c r="J2320" s="6" t="str">
        <f t="shared" si="644"/>
        <v>001011</v>
      </c>
      <c r="K2320" s="1">
        <f t="shared" si="645"/>
        <v>3</v>
      </c>
      <c r="L2320" s="6" t="str">
        <f t="shared" si="646"/>
        <v>00000</v>
      </c>
      <c r="M2320" s="1">
        <f t="shared" si="647"/>
        <v>76</v>
      </c>
      <c r="N2320" s="6" t="str">
        <f t="shared" si="648"/>
        <v>00</v>
      </c>
      <c r="O2320" s="1">
        <f t="shared" si="649"/>
        <v>6</v>
      </c>
      <c r="P2320" s="1">
        <f>IF(HEX2DEC(LEFT(E2320,4))&gt;=32768,HEX2DEC(LEFT(E2320,4))-65536,HEX2DEC(LEFT(E2320,4)))/Codes!$N$2</f>
        <v>4.8</v>
      </c>
      <c r="Q2320" s="1">
        <f>IF(HEX2DEC(RIGHT(E2320,4))&gt;=32768,HEX2DEC(RIGHT(E2320,4))-65536,HEX2DEC(RIGHT(E2320,4)))/Codes!$N$2</f>
        <v>4.8</v>
      </c>
      <c r="R2320" s="1">
        <f>IF(HEX2DEC(LEFT(F2320,4))&gt;=32768,HEX2DEC(LEFT(F2320,4))-65536,HEX2DEC(LEFT(F2320,4)))/Codes!$N$2</f>
        <v>0</v>
      </c>
      <c r="S2320" s="1">
        <f>IF(HEX2DEC(RIGHT(F2320,4))&gt;=32768,HEX2DEC(RIGHT(F2320,4))-65536,HEX2DEC(RIGHT(F2320,4)))/Codes!$N$2</f>
        <v>0</v>
      </c>
      <c r="T2320" s="18">
        <f t="shared" si="650"/>
        <v>361</v>
      </c>
      <c r="U2320" s="1">
        <f t="shared" si="651"/>
        <v>50</v>
      </c>
      <c r="V2320" s="1">
        <f t="shared" si="652"/>
        <v>0</v>
      </c>
      <c r="W2320" s="1" t="str">
        <f t="shared" si="653"/>
        <v>100</v>
      </c>
      <c r="X2320" s="1">
        <f t="shared" si="654"/>
        <v>0</v>
      </c>
      <c r="Y2320" s="1">
        <f t="shared" si="655"/>
        <v>80</v>
      </c>
      <c r="Z2320" s="1" t="str">
        <f>VLOOKUP(BIN2DEC(MID(HEX2BIN(MID(H2320,3,2),8),2,5)),Codes!$E$1:$F$18,2)</f>
        <v>Slash</v>
      </c>
      <c r="AA2320" s="6" t="str">
        <f t="shared" si="656"/>
        <v>0</v>
      </c>
      <c r="AB2320" s="1">
        <f t="shared" si="657"/>
        <v>1</v>
      </c>
      <c r="AC2320" s="1" t="str">
        <f>VLOOKUP(BIN2DEC(RIGHT(HEX2BIN(MID(H2320,6,1),4),1)&amp;LEFT(HEX2BIN(MID(H2320,7,1),4),1)),Codes!$K$1:$L$5,2)</f>
        <v>M</v>
      </c>
      <c r="AD2320" s="1" t="str">
        <f>VLOOKUP(BIN2DEC(RIGHT(HEX2BIN(MID(H2320,7,1),4),3)&amp;LEFT(HEX2BIN(MID(H2320,8,1),4),2)),Codes!$H$2:$I$33,2)</f>
        <v>Slash</v>
      </c>
      <c r="AE2320" s="1" t="str">
        <f t="shared" si="658"/>
        <v>1</v>
      </c>
      <c r="AF2320" s="1" t="str">
        <f t="shared" si="659"/>
        <v>1</v>
      </c>
      <c r="AH2320" s="6">
        <f t="shared" si="660"/>
        <v>35</v>
      </c>
    </row>
    <row r="2321" spans="1:34">
      <c r="A2321" s="3" t="s">
        <v>7149</v>
      </c>
      <c r="B2321" s="1" t="s">
        <v>61</v>
      </c>
      <c r="C2321" s="6" t="s">
        <v>5201</v>
      </c>
      <c r="D2321" s="9" t="s">
        <v>6919</v>
      </c>
      <c r="E2321" s="9" t="s">
        <v>7135</v>
      </c>
      <c r="F2321" s="9" t="s">
        <v>91</v>
      </c>
      <c r="G2321" s="9" t="s">
        <v>1321</v>
      </c>
      <c r="H2321" s="9" t="s">
        <v>1322</v>
      </c>
      <c r="J2321" s="6" t="str">
        <f t="shared" si="644"/>
        <v>001011</v>
      </c>
      <c r="K2321" s="1">
        <f t="shared" si="645"/>
        <v>0</v>
      </c>
      <c r="L2321" s="6" t="str">
        <f t="shared" si="646"/>
        <v>00000</v>
      </c>
      <c r="M2321" s="1">
        <f t="shared" si="647"/>
        <v>76</v>
      </c>
      <c r="N2321" s="6" t="str">
        <f t="shared" si="648"/>
        <v>00</v>
      </c>
      <c r="O2321" s="1">
        <f t="shared" si="649"/>
        <v>6</v>
      </c>
      <c r="P2321" s="1">
        <f>IF(HEX2DEC(LEFT(E2321,4))&gt;=32768,HEX2DEC(LEFT(E2321,4))-65536,HEX2DEC(LEFT(E2321,4)))/Codes!$N$2</f>
        <v>5.6</v>
      </c>
      <c r="Q2321" s="1">
        <f>IF(HEX2DEC(RIGHT(E2321,4))&gt;=32768,HEX2DEC(RIGHT(E2321,4))-65536,HEX2DEC(RIGHT(E2321,4)))/Codes!$N$2</f>
        <v>-0.8</v>
      </c>
      <c r="R2321" s="1">
        <f>IF(HEX2DEC(LEFT(F2321,4))&gt;=32768,HEX2DEC(LEFT(F2321,4))-65536,HEX2DEC(LEFT(F2321,4)))/Codes!$N$2</f>
        <v>0</v>
      </c>
      <c r="S2321" s="1">
        <f>IF(HEX2DEC(RIGHT(F2321,4))&gt;=32768,HEX2DEC(RIGHT(F2321,4))-65536,HEX2DEC(RIGHT(F2321,4)))/Codes!$N$2</f>
        <v>0</v>
      </c>
      <c r="T2321" s="18">
        <f t="shared" si="650"/>
        <v>361</v>
      </c>
      <c r="U2321" s="1">
        <f t="shared" si="651"/>
        <v>50</v>
      </c>
      <c r="V2321" s="1">
        <f t="shared" si="652"/>
        <v>0</v>
      </c>
      <c r="W2321" s="1" t="str">
        <f t="shared" si="653"/>
        <v>100</v>
      </c>
      <c r="X2321" s="1">
        <f t="shared" si="654"/>
        <v>0</v>
      </c>
      <c r="Y2321" s="1">
        <f t="shared" si="655"/>
        <v>80</v>
      </c>
      <c r="Z2321" s="1" t="str">
        <f>VLOOKUP(BIN2DEC(MID(HEX2BIN(MID(H2321,3,2),8),2,5)),Codes!$E$1:$F$18,2)</f>
        <v>Slash</v>
      </c>
      <c r="AA2321" s="6" t="str">
        <f t="shared" si="656"/>
        <v>0</v>
      </c>
      <c r="AB2321" s="1">
        <f t="shared" si="657"/>
        <v>1</v>
      </c>
      <c r="AC2321" s="1" t="str">
        <f>VLOOKUP(BIN2DEC(RIGHT(HEX2BIN(MID(H2321,6,1),4),1)&amp;LEFT(HEX2BIN(MID(H2321,7,1),4),1)),Codes!$K$1:$L$5,2)</f>
        <v>M</v>
      </c>
      <c r="AD2321" s="1" t="str">
        <f>VLOOKUP(BIN2DEC(RIGHT(HEX2BIN(MID(H2321,7,1),4),3)&amp;LEFT(HEX2BIN(MID(H2321,8,1),4),2)),Codes!$H$2:$I$33,2)</f>
        <v>Slash</v>
      </c>
      <c r="AE2321" s="1" t="str">
        <f t="shared" si="658"/>
        <v>1</v>
      </c>
      <c r="AF2321" s="1" t="str">
        <f t="shared" si="659"/>
        <v>1</v>
      </c>
      <c r="AH2321" s="6">
        <f t="shared" si="660"/>
        <v>35</v>
      </c>
    </row>
    <row r="2322" spans="1:34">
      <c r="A2322" s="3" t="s">
        <v>7150</v>
      </c>
      <c r="B2322" s="1" t="s">
        <v>61</v>
      </c>
      <c r="C2322" s="6" t="s">
        <v>5201</v>
      </c>
      <c r="D2322" s="9" t="s">
        <v>7137</v>
      </c>
      <c r="E2322" s="9" t="s">
        <v>207</v>
      </c>
      <c r="F2322" s="9" t="s">
        <v>91</v>
      </c>
      <c r="G2322" s="9" t="s">
        <v>1321</v>
      </c>
      <c r="H2322" s="9" t="s">
        <v>1322</v>
      </c>
      <c r="J2322" s="6" t="str">
        <f t="shared" si="644"/>
        <v>001011</v>
      </c>
      <c r="K2322" s="1">
        <f t="shared" si="645"/>
        <v>1</v>
      </c>
      <c r="L2322" s="6" t="str">
        <f t="shared" si="646"/>
        <v>00000</v>
      </c>
      <c r="M2322" s="1">
        <f t="shared" si="647"/>
        <v>71</v>
      </c>
      <c r="N2322" s="6" t="str">
        <f t="shared" si="648"/>
        <v>00</v>
      </c>
      <c r="O2322" s="1">
        <f t="shared" si="649"/>
        <v>6</v>
      </c>
      <c r="P2322" s="1">
        <f>IF(HEX2DEC(LEFT(E2322,4))&gt;=32768,HEX2DEC(LEFT(E2322,4))-65536,HEX2DEC(LEFT(E2322,4)))/Codes!$N$2</f>
        <v>4</v>
      </c>
      <c r="Q2322" s="1">
        <f>IF(HEX2DEC(RIGHT(E2322,4))&gt;=32768,HEX2DEC(RIGHT(E2322,4))-65536,HEX2DEC(RIGHT(E2322,4)))/Codes!$N$2</f>
        <v>0</v>
      </c>
      <c r="R2322" s="1">
        <f>IF(HEX2DEC(LEFT(F2322,4))&gt;=32768,HEX2DEC(LEFT(F2322,4))-65536,HEX2DEC(LEFT(F2322,4)))/Codes!$N$2</f>
        <v>0</v>
      </c>
      <c r="S2322" s="1">
        <f>IF(HEX2DEC(RIGHT(F2322,4))&gt;=32768,HEX2DEC(RIGHT(F2322,4))-65536,HEX2DEC(RIGHT(F2322,4)))/Codes!$N$2</f>
        <v>0</v>
      </c>
      <c r="T2322" s="18">
        <f t="shared" si="650"/>
        <v>361</v>
      </c>
      <c r="U2322" s="1">
        <f t="shared" si="651"/>
        <v>50</v>
      </c>
      <c r="V2322" s="1">
        <f t="shared" si="652"/>
        <v>0</v>
      </c>
      <c r="W2322" s="1" t="str">
        <f t="shared" si="653"/>
        <v>100</v>
      </c>
      <c r="X2322" s="1">
        <f t="shared" si="654"/>
        <v>0</v>
      </c>
      <c r="Y2322" s="1">
        <f t="shared" si="655"/>
        <v>80</v>
      </c>
      <c r="Z2322" s="1" t="str">
        <f>VLOOKUP(BIN2DEC(MID(HEX2BIN(MID(H2322,3,2),8),2,5)),Codes!$E$1:$F$18,2)</f>
        <v>Slash</v>
      </c>
      <c r="AA2322" s="6" t="str">
        <f t="shared" si="656"/>
        <v>0</v>
      </c>
      <c r="AB2322" s="1">
        <f t="shared" si="657"/>
        <v>1</v>
      </c>
      <c r="AC2322" s="1" t="str">
        <f>VLOOKUP(BIN2DEC(RIGHT(HEX2BIN(MID(H2322,6,1),4),1)&amp;LEFT(HEX2BIN(MID(H2322,7,1),4),1)),Codes!$K$1:$L$5,2)</f>
        <v>M</v>
      </c>
      <c r="AD2322" s="1" t="str">
        <f>VLOOKUP(BIN2DEC(RIGHT(HEX2BIN(MID(H2322,7,1),4),3)&amp;LEFT(HEX2BIN(MID(H2322,8,1),4),2)),Codes!$H$2:$I$33,2)</f>
        <v>Slash</v>
      </c>
      <c r="AE2322" s="1" t="str">
        <f t="shared" si="658"/>
        <v>1</v>
      </c>
      <c r="AF2322" s="1" t="str">
        <f t="shared" si="659"/>
        <v>1</v>
      </c>
      <c r="AH2322" s="6">
        <f t="shared" si="660"/>
        <v>35</v>
      </c>
    </row>
    <row r="2323" spans="1:34">
      <c r="A2323" s="3" t="s">
        <v>7151</v>
      </c>
      <c r="B2323" s="1" t="s">
        <v>61</v>
      </c>
      <c r="C2323" s="6" t="s">
        <v>5201</v>
      </c>
      <c r="D2323" s="9" t="s">
        <v>1327</v>
      </c>
      <c r="E2323" s="9" t="s">
        <v>207</v>
      </c>
      <c r="F2323" s="9" t="s">
        <v>91</v>
      </c>
      <c r="G2323" s="9" t="s">
        <v>1321</v>
      </c>
      <c r="H2323" s="9" t="s">
        <v>1322</v>
      </c>
      <c r="J2323" s="6" t="str">
        <f t="shared" si="644"/>
        <v>001011</v>
      </c>
      <c r="K2323" s="1">
        <f t="shared" si="645"/>
        <v>2</v>
      </c>
      <c r="L2323" s="6" t="str">
        <f t="shared" si="646"/>
        <v>00000</v>
      </c>
      <c r="M2323" s="1">
        <f t="shared" si="647"/>
        <v>25</v>
      </c>
      <c r="N2323" s="6" t="str">
        <f t="shared" si="648"/>
        <v>00</v>
      </c>
      <c r="O2323" s="1">
        <f t="shared" si="649"/>
        <v>6</v>
      </c>
      <c r="P2323" s="1">
        <f>IF(HEX2DEC(LEFT(E2323,4))&gt;=32768,HEX2DEC(LEFT(E2323,4))-65536,HEX2DEC(LEFT(E2323,4)))/Codes!$N$2</f>
        <v>4</v>
      </c>
      <c r="Q2323" s="1">
        <f>IF(HEX2DEC(RIGHT(E2323,4))&gt;=32768,HEX2DEC(RIGHT(E2323,4))-65536,HEX2DEC(RIGHT(E2323,4)))/Codes!$N$2</f>
        <v>0</v>
      </c>
      <c r="R2323" s="1">
        <f>IF(HEX2DEC(LEFT(F2323,4))&gt;=32768,HEX2DEC(LEFT(F2323,4))-65536,HEX2DEC(LEFT(F2323,4)))/Codes!$N$2</f>
        <v>0</v>
      </c>
      <c r="S2323" s="1">
        <f>IF(HEX2DEC(RIGHT(F2323,4))&gt;=32768,HEX2DEC(RIGHT(F2323,4))-65536,HEX2DEC(RIGHT(F2323,4)))/Codes!$N$2</f>
        <v>0</v>
      </c>
      <c r="T2323" s="18">
        <f t="shared" si="650"/>
        <v>361</v>
      </c>
      <c r="U2323" s="1">
        <f t="shared" si="651"/>
        <v>50</v>
      </c>
      <c r="V2323" s="1">
        <f t="shared" si="652"/>
        <v>0</v>
      </c>
      <c r="W2323" s="1" t="str">
        <f t="shared" si="653"/>
        <v>100</v>
      </c>
      <c r="X2323" s="1">
        <f t="shared" si="654"/>
        <v>0</v>
      </c>
      <c r="Y2323" s="1">
        <f t="shared" si="655"/>
        <v>80</v>
      </c>
      <c r="Z2323" s="1" t="str">
        <f>VLOOKUP(BIN2DEC(MID(HEX2BIN(MID(H2323,3,2),8),2,5)),Codes!$E$1:$F$18,2)</f>
        <v>Slash</v>
      </c>
      <c r="AA2323" s="6" t="str">
        <f t="shared" si="656"/>
        <v>0</v>
      </c>
      <c r="AB2323" s="1">
        <f t="shared" si="657"/>
        <v>1</v>
      </c>
      <c r="AC2323" s="1" t="str">
        <f>VLOOKUP(BIN2DEC(RIGHT(HEX2BIN(MID(H2323,6,1),4),1)&amp;LEFT(HEX2BIN(MID(H2323,7,1),4),1)),Codes!$K$1:$L$5,2)</f>
        <v>M</v>
      </c>
      <c r="AD2323" s="1" t="str">
        <f>VLOOKUP(BIN2DEC(RIGHT(HEX2BIN(MID(H2323,7,1),4),3)&amp;LEFT(HEX2BIN(MID(H2323,8,1),4),2)),Codes!$H$2:$I$33,2)</f>
        <v>Slash</v>
      </c>
      <c r="AE2323" s="1" t="str">
        <f t="shared" si="658"/>
        <v>1</v>
      </c>
      <c r="AF2323" s="1" t="str">
        <f t="shared" si="659"/>
        <v>1</v>
      </c>
      <c r="AH2323" s="6">
        <f t="shared" si="660"/>
        <v>35</v>
      </c>
    </row>
    <row r="2324" spans="1:34">
      <c r="A2324" s="3" t="s">
        <v>7152</v>
      </c>
      <c r="B2324" s="1" t="s">
        <v>61</v>
      </c>
      <c r="C2324" s="6" t="s">
        <v>5201</v>
      </c>
      <c r="D2324" s="9" t="s">
        <v>7020</v>
      </c>
      <c r="E2324" s="9" t="s">
        <v>7139</v>
      </c>
      <c r="F2324" s="9" t="s">
        <v>91</v>
      </c>
      <c r="G2324" s="9" t="s">
        <v>1321</v>
      </c>
      <c r="H2324" s="9" t="s">
        <v>1322</v>
      </c>
      <c r="J2324" s="6" t="str">
        <f t="shared" si="644"/>
        <v>001011</v>
      </c>
      <c r="K2324" s="1">
        <f t="shared" si="645"/>
        <v>3</v>
      </c>
      <c r="L2324" s="6" t="str">
        <f t="shared" si="646"/>
        <v>00000</v>
      </c>
      <c r="M2324" s="1">
        <f t="shared" si="647"/>
        <v>76</v>
      </c>
      <c r="N2324" s="6" t="str">
        <f t="shared" si="648"/>
        <v>00</v>
      </c>
      <c r="O2324" s="1">
        <f t="shared" si="649"/>
        <v>6</v>
      </c>
      <c r="P2324" s="1">
        <f>IF(HEX2DEC(LEFT(E2324,4))&gt;=32768,HEX2DEC(LEFT(E2324,4))-65536,HEX2DEC(LEFT(E2324,4)))/Codes!$N$2</f>
        <v>4.8</v>
      </c>
      <c r="Q2324" s="1">
        <f>IF(HEX2DEC(RIGHT(E2324,4))&gt;=32768,HEX2DEC(RIGHT(E2324,4))-65536,HEX2DEC(RIGHT(E2324,4)))/Codes!$N$2</f>
        <v>4.8</v>
      </c>
      <c r="R2324" s="1">
        <f>IF(HEX2DEC(LEFT(F2324,4))&gt;=32768,HEX2DEC(LEFT(F2324,4))-65536,HEX2DEC(LEFT(F2324,4)))/Codes!$N$2</f>
        <v>0</v>
      </c>
      <c r="S2324" s="1">
        <f>IF(HEX2DEC(RIGHT(F2324,4))&gt;=32768,HEX2DEC(RIGHT(F2324,4))-65536,HEX2DEC(RIGHT(F2324,4)))/Codes!$N$2</f>
        <v>0</v>
      </c>
      <c r="T2324" s="18">
        <f t="shared" si="650"/>
        <v>361</v>
      </c>
      <c r="U2324" s="1">
        <f t="shared" si="651"/>
        <v>50</v>
      </c>
      <c r="V2324" s="1">
        <f t="shared" si="652"/>
        <v>0</v>
      </c>
      <c r="W2324" s="1" t="str">
        <f t="shared" si="653"/>
        <v>100</v>
      </c>
      <c r="X2324" s="1">
        <f t="shared" si="654"/>
        <v>0</v>
      </c>
      <c r="Y2324" s="1">
        <f t="shared" si="655"/>
        <v>80</v>
      </c>
      <c r="Z2324" s="1" t="str">
        <f>VLOOKUP(BIN2DEC(MID(HEX2BIN(MID(H2324,3,2),8),2,5)),Codes!$E$1:$F$18,2)</f>
        <v>Slash</v>
      </c>
      <c r="AA2324" s="6" t="str">
        <f t="shared" si="656"/>
        <v>0</v>
      </c>
      <c r="AB2324" s="1">
        <f t="shared" si="657"/>
        <v>1</v>
      </c>
      <c r="AC2324" s="1" t="str">
        <f>VLOOKUP(BIN2DEC(RIGHT(HEX2BIN(MID(H2324,6,1),4),1)&amp;LEFT(HEX2BIN(MID(H2324,7,1),4),1)),Codes!$K$1:$L$5,2)</f>
        <v>M</v>
      </c>
      <c r="AD2324" s="1" t="str">
        <f>VLOOKUP(BIN2DEC(RIGHT(HEX2BIN(MID(H2324,7,1),4),3)&amp;LEFT(HEX2BIN(MID(H2324,8,1),4),2)),Codes!$H$2:$I$33,2)</f>
        <v>Slash</v>
      </c>
      <c r="AE2324" s="1" t="str">
        <f t="shared" si="658"/>
        <v>1</v>
      </c>
      <c r="AF2324" s="1" t="str">
        <f t="shared" si="659"/>
        <v>1</v>
      </c>
      <c r="AH2324" s="6">
        <f t="shared" si="660"/>
        <v>35</v>
      </c>
    </row>
    <row r="2325" spans="1:34">
      <c r="A2325" s="3" t="s">
        <v>7153</v>
      </c>
      <c r="B2325" s="1" t="s">
        <v>61</v>
      </c>
      <c r="C2325" s="6" t="s">
        <v>1790</v>
      </c>
      <c r="D2325" s="9" t="s">
        <v>7154</v>
      </c>
      <c r="E2325" s="9" t="s">
        <v>1343</v>
      </c>
      <c r="F2325" s="9" t="s">
        <v>91</v>
      </c>
      <c r="G2325" s="9" t="s">
        <v>468</v>
      </c>
      <c r="H2325" s="9" t="s">
        <v>473</v>
      </c>
      <c r="J2325" s="6" t="str">
        <f t="shared" si="644"/>
        <v>001011</v>
      </c>
      <c r="K2325" s="1">
        <f t="shared" si="645"/>
        <v>0</v>
      </c>
      <c r="L2325" s="6" t="str">
        <f t="shared" si="646"/>
        <v>00000</v>
      </c>
      <c r="M2325" s="1">
        <f t="shared" si="647"/>
        <v>76</v>
      </c>
      <c r="N2325" s="6" t="str">
        <f t="shared" si="648"/>
        <v>00</v>
      </c>
      <c r="O2325" s="1">
        <f t="shared" si="649"/>
        <v>8</v>
      </c>
      <c r="P2325" s="1">
        <f>IF(HEX2DEC(LEFT(E2325,4))&gt;=32768,HEX2DEC(LEFT(E2325,4))-65536,HEX2DEC(LEFT(E2325,4)))/Codes!$N$2</f>
        <v>3.2</v>
      </c>
      <c r="Q2325" s="1">
        <f>IF(HEX2DEC(RIGHT(E2325,4))&gt;=32768,HEX2DEC(RIGHT(E2325,4))-65536,HEX2DEC(RIGHT(E2325,4)))/Codes!$N$2</f>
        <v>6.8</v>
      </c>
      <c r="R2325" s="1">
        <f>IF(HEX2DEC(LEFT(F2325,4))&gt;=32768,HEX2DEC(LEFT(F2325,4))-65536,HEX2DEC(LEFT(F2325,4)))/Codes!$N$2</f>
        <v>0</v>
      </c>
      <c r="S2325" s="1">
        <f>IF(HEX2DEC(RIGHT(F2325,4))&gt;=32768,HEX2DEC(RIGHT(F2325,4))-65536,HEX2DEC(RIGHT(F2325,4)))/Codes!$N$2</f>
        <v>0</v>
      </c>
      <c r="T2325" s="18">
        <f t="shared" si="650"/>
        <v>361</v>
      </c>
      <c r="U2325" s="1">
        <f t="shared" si="651"/>
        <v>100</v>
      </c>
      <c r="V2325" s="1">
        <f t="shared" si="652"/>
        <v>98</v>
      </c>
      <c r="W2325" s="1" t="str">
        <f t="shared" si="653"/>
        <v>100</v>
      </c>
      <c r="X2325" s="1">
        <f t="shared" si="654"/>
        <v>2</v>
      </c>
      <c r="Y2325" s="1">
        <f t="shared" si="655"/>
        <v>0</v>
      </c>
      <c r="Z2325" s="1" t="str">
        <f>VLOOKUP(BIN2DEC(MID(HEX2BIN(MID(H2325,3,2),8),2,5)),Codes!$E$1:$F$18,2)</f>
        <v>Normal</v>
      </c>
      <c r="AA2325" s="6" t="str">
        <f t="shared" si="656"/>
        <v>0</v>
      </c>
      <c r="AB2325" s="1">
        <f t="shared" si="657"/>
        <v>1</v>
      </c>
      <c r="AC2325" s="1" t="str">
        <f>VLOOKUP(BIN2DEC(RIGHT(HEX2BIN(MID(H2325,6,1),4),1)&amp;LEFT(HEX2BIN(MID(H2325,7,1),4),1)),Codes!$K$1:$L$5,2)</f>
        <v>M</v>
      </c>
      <c r="AD2325" s="1" t="str">
        <f>VLOOKUP(BIN2DEC(RIGHT(HEX2BIN(MID(H2325,7,1),4),3)&amp;LEFT(HEX2BIN(MID(H2325,8,1),4),2)),Codes!$H$2:$I$33,2)</f>
        <v>Kick</v>
      </c>
      <c r="AE2325" s="1" t="str">
        <f t="shared" si="658"/>
        <v>1</v>
      </c>
      <c r="AF2325" s="1" t="str">
        <f t="shared" si="659"/>
        <v>1</v>
      </c>
      <c r="AH2325" s="6">
        <f t="shared" si="660"/>
        <v>34</v>
      </c>
    </row>
    <row r="2326" spans="1:34">
      <c r="A2326" s="3" t="s">
        <v>7155</v>
      </c>
      <c r="B2326" s="1" t="s">
        <v>61</v>
      </c>
      <c r="C2326" s="6" t="s">
        <v>1790</v>
      </c>
      <c r="D2326" s="9" t="s">
        <v>7156</v>
      </c>
      <c r="E2326" s="9" t="s">
        <v>1188</v>
      </c>
      <c r="F2326" s="9" t="s">
        <v>91</v>
      </c>
      <c r="G2326" s="9" t="s">
        <v>468</v>
      </c>
      <c r="H2326" s="9" t="s">
        <v>473</v>
      </c>
      <c r="J2326" s="6" t="str">
        <f t="shared" si="644"/>
        <v>001011</v>
      </c>
      <c r="K2326" s="1">
        <f t="shared" si="645"/>
        <v>1</v>
      </c>
      <c r="L2326" s="6" t="str">
        <f t="shared" si="646"/>
        <v>00000</v>
      </c>
      <c r="M2326" s="1">
        <f t="shared" si="647"/>
        <v>76</v>
      </c>
      <c r="N2326" s="6" t="str">
        <f t="shared" si="648"/>
        <v>00</v>
      </c>
      <c r="O2326" s="1">
        <f t="shared" si="649"/>
        <v>8</v>
      </c>
      <c r="P2326" s="1">
        <f>IF(HEX2DEC(LEFT(E2326,4))&gt;=32768,HEX2DEC(LEFT(E2326,4))-65536,HEX2DEC(LEFT(E2326,4)))/Codes!$N$2</f>
        <v>3.2</v>
      </c>
      <c r="Q2326" s="1">
        <f>IF(HEX2DEC(RIGHT(E2326,4))&gt;=32768,HEX2DEC(RIGHT(E2326,4))-65536,HEX2DEC(RIGHT(E2326,4)))/Codes!$N$2</f>
        <v>3.6</v>
      </c>
      <c r="R2326" s="1">
        <f>IF(HEX2DEC(LEFT(F2326,4))&gt;=32768,HEX2DEC(LEFT(F2326,4))-65536,HEX2DEC(LEFT(F2326,4)))/Codes!$N$2</f>
        <v>0</v>
      </c>
      <c r="S2326" s="1">
        <f>IF(HEX2DEC(RIGHT(F2326,4))&gt;=32768,HEX2DEC(RIGHT(F2326,4))-65536,HEX2DEC(RIGHT(F2326,4)))/Codes!$N$2</f>
        <v>0</v>
      </c>
      <c r="T2326" s="18">
        <f t="shared" si="650"/>
        <v>361</v>
      </c>
      <c r="U2326" s="1">
        <f t="shared" si="651"/>
        <v>100</v>
      </c>
      <c r="V2326" s="1">
        <f t="shared" si="652"/>
        <v>98</v>
      </c>
      <c r="W2326" s="1" t="str">
        <f t="shared" si="653"/>
        <v>100</v>
      </c>
      <c r="X2326" s="1">
        <f t="shared" si="654"/>
        <v>2</v>
      </c>
      <c r="Y2326" s="1">
        <f t="shared" si="655"/>
        <v>0</v>
      </c>
      <c r="Z2326" s="1" t="str">
        <f>VLOOKUP(BIN2DEC(MID(HEX2BIN(MID(H2326,3,2),8),2,5)),Codes!$E$1:$F$18,2)</f>
        <v>Normal</v>
      </c>
      <c r="AA2326" s="6" t="str">
        <f t="shared" si="656"/>
        <v>0</v>
      </c>
      <c r="AB2326" s="1">
        <f t="shared" si="657"/>
        <v>1</v>
      </c>
      <c r="AC2326" s="1" t="str">
        <f>VLOOKUP(BIN2DEC(RIGHT(HEX2BIN(MID(H2326,6,1),4),1)&amp;LEFT(HEX2BIN(MID(H2326,7,1),4),1)),Codes!$K$1:$L$5,2)</f>
        <v>M</v>
      </c>
      <c r="AD2326" s="1" t="str">
        <f>VLOOKUP(BIN2DEC(RIGHT(HEX2BIN(MID(H2326,7,1),4),3)&amp;LEFT(HEX2BIN(MID(H2326,8,1),4),2)),Codes!$H$2:$I$33,2)</f>
        <v>Kick</v>
      </c>
      <c r="AE2326" s="1" t="str">
        <f t="shared" si="658"/>
        <v>1</v>
      </c>
      <c r="AF2326" s="1" t="str">
        <f t="shared" si="659"/>
        <v>1</v>
      </c>
      <c r="AH2326" s="6">
        <f t="shared" si="660"/>
        <v>34</v>
      </c>
    </row>
    <row r="2327" spans="1:34">
      <c r="A2327" s="3" t="s">
        <v>7157</v>
      </c>
      <c r="B2327" s="1" t="s">
        <v>61</v>
      </c>
      <c r="C2327" s="6" t="s">
        <v>1790</v>
      </c>
      <c r="D2327" s="9" t="s">
        <v>7158</v>
      </c>
      <c r="E2327" s="9" t="s">
        <v>307</v>
      </c>
      <c r="F2327" s="9" t="s">
        <v>91</v>
      </c>
      <c r="G2327" s="9" t="s">
        <v>468</v>
      </c>
      <c r="H2327" s="9" t="s">
        <v>473</v>
      </c>
      <c r="J2327" s="6" t="str">
        <f t="shared" si="644"/>
        <v>001011</v>
      </c>
      <c r="K2327" s="1">
        <f t="shared" si="645"/>
        <v>2</v>
      </c>
      <c r="L2327" s="6" t="str">
        <f t="shared" si="646"/>
        <v>00000</v>
      </c>
      <c r="M2327" s="1">
        <f t="shared" si="647"/>
        <v>73</v>
      </c>
      <c r="N2327" s="6" t="str">
        <f t="shared" si="648"/>
        <v>00</v>
      </c>
      <c r="O2327" s="1">
        <f t="shared" si="649"/>
        <v>6</v>
      </c>
      <c r="P2327" s="1">
        <f>IF(HEX2DEC(LEFT(E2327,4))&gt;=32768,HEX2DEC(LEFT(E2327,4))-65536,HEX2DEC(LEFT(E2327,4)))/Codes!$N$2</f>
        <v>3.2</v>
      </c>
      <c r="Q2327" s="1">
        <f>IF(HEX2DEC(RIGHT(E2327,4))&gt;=32768,HEX2DEC(RIGHT(E2327,4))-65536,HEX2DEC(RIGHT(E2327,4)))/Codes!$N$2</f>
        <v>0</v>
      </c>
      <c r="R2327" s="1">
        <f>IF(HEX2DEC(LEFT(F2327,4))&gt;=32768,HEX2DEC(LEFT(F2327,4))-65536,HEX2DEC(LEFT(F2327,4)))/Codes!$N$2</f>
        <v>0</v>
      </c>
      <c r="S2327" s="1">
        <f>IF(HEX2DEC(RIGHT(F2327,4))&gt;=32768,HEX2DEC(RIGHT(F2327,4))-65536,HEX2DEC(RIGHT(F2327,4)))/Codes!$N$2</f>
        <v>0</v>
      </c>
      <c r="T2327" s="18">
        <f t="shared" si="650"/>
        <v>361</v>
      </c>
      <c r="U2327" s="1">
        <f t="shared" si="651"/>
        <v>100</v>
      </c>
      <c r="V2327" s="1">
        <f t="shared" si="652"/>
        <v>98</v>
      </c>
      <c r="W2327" s="1" t="str">
        <f t="shared" si="653"/>
        <v>100</v>
      </c>
      <c r="X2327" s="1">
        <f t="shared" si="654"/>
        <v>2</v>
      </c>
      <c r="Y2327" s="1">
        <f t="shared" si="655"/>
        <v>0</v>
      </c>
      <c r="Z2327" s="1" t="str">
        <f>VLOOKUP(BIN2DEC(MID(HEX2BIN(MID(H2327,3,2),8),2,5)),Codes!$E$1:$F$18,2)</f>
        <v>Normal</v>
      </c>
      <c r="AA2327" s="6" t="str">
        <f t="shared" si="656"/>
        <v>0</v>
      </c>
      <c r="AB2327" s="1">
        <f t="shared" si="657"/>
        <v>1</v>
      </c>
      <c r="AC2327" s="1" t="str">
        <f>VLOOKUP(BIN2DEC(RIGHT(HEX2BIN(MID(H2327,6,1),4),1)&amp;LEFT(HEX2BIN(MID(H2327,7,1),4),1)),Codes!$K$1:$L$5,2)</f>
        <v>M</v>
      </c>
      <c r="AD2327" s="1" t="str">
        <f>VLOOKUP(BIN2DEC(RIGHT(HEX2BIN(MID(H2327,7,1),4),3)&amp;LEFT(HEX2BIN(MID(H2327,8,1),4),2)),Codes!$H$2:$I$33,2)</f>
        <v>Kick</v>
      </c>
      <c r="AE2327" s="1" t="str">
        <f t="shared" si="658"/>
        <v>1</v>
      </c>
      <c r="AF2327" s="1" t="str">
        <f t="shared" si="659"/>
        <v>1</v>
      </c>
      <c r="AH2327" s="6">
        <f t="shared" si="660"/>
        <v>34</v>
      </c>
    </row>
    <row r="2328" spans="1:34">
      <c r="A2328" s="3" t="s">
        <v>7159</v>
      </c>
      <c r="B2328" s="1" t="s">
        <v>61</v>
      </c>
      <c r="C2328" s="6" t="s">
        <v>1787</v>
      </c>
      <c r="D2328" s="9" t="s">
        <v>7154</v>
      </c>
      <c r="E2328" s="9" t="s">
        <v>1343</v>
      </c>
      <c r="F2328" s="9" t="s">
        <v>91</v>
      </c>
      <c r="G2328" s="9" t="s">
        <v>468</v>
      </c>
      <c r="H2328" s="9" t="s">
        <v>473</v>
      </c>
      <c r="J2328" s="6" t="str">
        <f t="shared" si="644"/>
        <v>001011</v>
      </c>
      <c r="K2328" s="1">
        <f t="shared" si="645"/>
        <v>0</v>
      </c>
      <c r="L2328" s="6" t="str">
        <f t="shared" si="646"/>
        <v>00000</v>
      </c>
      <c r="M2328" s="1">
        <f t="shared" si="647"/>
        <v>76</v>
      </c>
      <c r="N2328" s="6" t="str">
        <f t="shared" si="648"/>
        <v>00</v>
      </c>
      <c r="O2328" s="1">
        <f t="shared" si="649"/>
        <v>8</v>
      </c>
      <c r="P2328" s="1">
        <f>IF(HEX2DEC(LEFT(E2328,4))&gt;=32768,HEX2DEC(LEFT(E2328,4))-65536,HEX2DEC(LEFT(E2328,4)))/Codes!$N$2</f>
        <v>3.2</v>
      </c>
      <c r="Q2328" s="1">
        <f>IF(HEX2DEC(RIGHT(E2328,4))&gt;=32768,HEX2DEC(RIGHT(E2328,4))-65536,HEX2DEC(RIGHT(E2328,4)))/Codes!$N$2</f>
        <v>6.8</v>
      </c>
      <c r="R2328" s="1">
        <f>IF(HEX2DEC(LEFT(F2328,4))&gt;=32768,HEX2DEC(LEFT(F2328,4))-65536,HEX2DEC(LEFT(F2328,4)))/Codes!$N$2</f>
        <v>0</v>
      </c>
      <c r="S2328" s="1">
        <f>IF(HEX2DEC(RIGHT(F2328,4))&gt;=32768,HEX2DEC(RIGHT(F2328,4))-65536,HEX2DEC(RIGHT(F2328,4)))/Codes!$N$2</f>
        <v>0</v>
      </c>
      <c r="T2328" s="18">
        <f t="shared" si="650"/>
        <v>361</v>
      </c>
      <c r="U2328" s="1">
        <f t="shared" si="651"/>
        <v>100</v>
      </c>
      <c r="V2328" s="1">
        <f t="shared" si="652"/>
        <v>98</v>
      </c>
      <c r="W2328" s="1" t="str">
        <f t="shared" si="653"/>
        <v>100</v>
      </c>
      <c r="X2328" s="1">
        <f t="shared" si="654"/>
        <v>2</v>
      </c>
      <c r="Y2328" s="1">
        <f t="shared" si="655"/>
        <v>0</v>
      </c>
      <c r="Z2328" s="1" t="str">
        <f>VLOOKUP(BIN2DEC(MID(HEX2BIN(MID(H2328,3,2),8),2,5)),Codes!$E$1:$F$18,2)</f>
        <v>Normal</v>
      </c>
      <c r="AA2328" s="6" t="str">
        <f t="shared" si="656"/>
        <v>0</v>
      </c>
      <c r="AB2328" s="1">
        <f t="shared" si="657"/>
        <v>1</v>
      </c>
      <c r="AC2328" s="1" t="str">
        <f>VLOOKUP(BIN2DEC(RIGHT(HEX2BIN(MID(H2328,6,1),4),1)&amp;LEFT(HEX2BIN(MID(H2328,7,1),4),1)),Codes!$K$1:$L$5,2)</f>
        <v>M</v>
      </c>
      <c r="AD2328" s="1" t="str">
        <f>VLOOKUP(BIN2DEC(RIGHT(HEX2BIN(MID(H2328,7,1),4),3)&amp;LEFT(HEX2BIN(MID(H2328,8,1),4),2)),Codes!$H$2:$I$33,2)</f>
        <v>Kick</v>
      </c>
      <c r="AE2328" s="1" t="str">
        <f t="shared" si="658"/>
        <v>1</v>
      </c>
      <c r="AF2328" s="1" t="str">
        <f t="shared" si="659"/>
        <v>1</v>
      </c>
      <c r="AH2328" s="6">
        <f t="shared" si="660"/>
        <v>34</v>
      </c>
    </row>
    <row r="2329" spans="1:34">
      <c r="A2329" s="3" t="s">
        <v>7160</v>
      </c>
      <c r="B2329" s="1" t="s">
        <v>61</v>
      </c>
      <c r="C2329" s="6" t="s">
        <v>1787</v>
      </c>
      <c r="D2329" s="9" t="s">
        <v>7156</v>
      </c>
      <c r="E2329" s="9" t="s">
        <v>1188</v>
      </c>
      <c r="F2329" s="9" t="s">
        <v>91</v>
      </c>
      <c r="G2329" s="9" t="s">
        <v>468</v>
      </c>
      <c r="H2329" s="9" t="s">
        <v>473</v>
      </c>
      <c r="J2329" s="6" t="str">
        <f t="shared" si="644"/>
        <v>001011</v>
      </c>
      <c r="K2329" s="1">
        <f t="shared" si="645"/>
        <v>1</v>
      </c>
      <c r="L2329" s="6" t="str">
        <f t="shared" si="646"/>
        <v>00000</v>
      </c>
      <c r="M2329" s="1">
        <f t="shared" si="647"/>
        <v>76</v>
      </c>
      <c r="N2329" s="6" t="str">
        <f t="shared" si="648"/>
        <v>00</v>
      </c>
      <c r="O2329" s="1">
        <f t="shared" si="649"/>
        <v>8</v>
      </c>
      <c r="P2329" s="1">
        <f>IF(HEX2DEC(LEFT(E2329,4))&gt;=32768,HEX2DEC(LEFT(E2329,4))-65536,HEX2DEC(LEFT(E2329,4)))/Codes!$N$2</f>
        <v>3.2</v>
      </c>
      <c r="Q2329" s="1">
        <f>IF(HEX2DEC(RIGHT(E2329,4))&gt;=32768,HEX2DEC(RIGHT(E2329,4))-65536,HEX2DEC(RIGHT(E2329,4)))/Codes!$N$2</f>
        <v>3.6</v>
      </c>
      <c r="R2329" s="1">
        <f>IF(HEX2DEC(LEFT(F2329,4))&gt;=32768,HEX2DEC(LEFT(F2329,4))-65536,HEX2DEC(LEFT(F2329,4)))/Codes!$N$2</f>
        <v>0</v>
      </c>
      <c r="S2329" s="1">
        <f>IF(HEX2DEC(RIGHT(F2329,4))&gt;=32768,HEX2DEC(RIGHT(F2329,4))-65536,HEX2DEC(RIGHT(F2329,4)))/Codes!$N$2</f>
        <v>0</v>
      </c>
      <c r="T2329" s="18">
        <f t="shared" si="650"/>
        <v>361</v>
      </c>
      <c r="U2329" s="1">
        <f t="shared" si="651"/>
        <v>100</v>
      </c>
      <c r="V2329" s="1">
        <f t="shared" si="652"/>
        <v>98</v>
      </c>
      <c r="W2329" s="1" t="str">
        <f t="shared" si="653"/>
        <v>100</v>
      </c>
      <c r="X2329" s="1">
        <f t="shared" si="654"/>
        <v>2</v>
      </c>
      <c r="Y2329" s="1">
        <f t="shared" si="655"/>
        <v>0</v>
      </c>
      <c r="Z2329" s="1" t="str">
        <f>VLOOKUP(BIN2DEC(MID(HEX2BIN(MID(H2329,3,2),8),2,5)),Codes!$E$1:$F$18,2)</f>
        <v>Normal</v>
      </c>
      <c r="AA2329" s="6" t="str">
        <f t="shared" si="656"/>
        <v>0</v>
      </c>
      <c r="AB2329" s="1">
        <f t="shared" si="657"/>
        <v>1</v>
      </c>
      <c r="AC2329" s="1" t="str">
        <f>VLOOKUP(BIN2DEC(RIGHT(HEX2BIN(MID(H2329,6,1),4),1)&amp;LEFT(HEX2BIN(MID(H2329,7,1),4),1)),Codes!$K$1:$L$5,2)</f>
        <v>M</v>
      </c>
      <c r="AD2329" s="1" t="str">
        <f>VLOOKUP(BIN2DEC(RIGHT(HEX2BIN(MID(H2329,7,1),4),3)&amp;LEFT(HEX2BIN(MID(H2329,8,1),4),2)),Codes!$H$2:$I$33,2)</f>
        <v>Kick</v>
      </c>
      <c r="AE2329" s="1" t="str">
        <f t="shared" si="658"/>
        <v>1</v>
      </c>
      <c r="AF2329" s="1" t="str">
        <f t="shared" si="659"/>
        <v>1</v>
      </c>
      <c r="AH2329" s="6">
        <f t="shared" si="660"/>
        <v>34</v>
      </c>
    </row>
    <row r="2330" spans="1:34">
      <c r="A2330" s="3" t="s">
        <v>7161</v>
      </c>
      <c r="B2330" s="1" t="s">
        <v>61</v>
      </c>
      <c r="C2330" s="6" t="s">
        <v>1787</v>
      </c>
      <c r="D2330" s="9" t="s">
        <v>7158</v>
      </c>
      <c r="E2330" s="9" t="s">
        <v>307</v>
      </c>
      <c r="F2330" s="9" t="s">
        <v>91</v>
      </c>
      <c r="G2330" s="9" t="s">
        <v>468</v>
      </c>
      <c r="H2330" s="9" t="s">
        <v>473</v>
      </c>
      <c r="J2330" s="6" t="str">
        <f t="shared" si="644"/>
        <v>001011</v>
      </c>
      <c r="K2330" s="1">
        <f t="shared" si="645"/>
        <v>2</v>
      </c>
      <c r="L2330" s="6" t="str">
        <f t="shared" si="646"/>
        <v>00000</v>
      </c>
      <c r="M2330" s="1">
        <f t="shared" si="647"/>
        <v>73</v>
      </c>
      <c r="N2330" s="6" t="str">
        <f t="shared" si="648"/>
        <v>00</v>
      </c>
      <c r="O2330" s="1">
        <f t="shared" si="649"/>
        <v>6</v>
      </c>
      <c r="P2330" s="1">
        <f>IF(HEX2DEC(LEFT(E2330,4))&gt;=32768,HEX2DEC(LEFT(E2330,4))-65536,HEX2DEC(LEFT(E2330,4)))/Codes!$N$2</f>
        <v>3.2</v>
      </c>
      <c r="Q2330" s="1">
        <f>IF(HEX2DEC(RIGHT(E2330,4))&gt;=32768,HEX2DEC(RIGHT(E2330,4))-65536,HEX2DEC(RIGHT(E2330,4)))/Codes!$N$2</f>
        <v>0</v>
      </c>
      <c r="R2330" s="1">
        <f>IF(HEX2DEC(LEFT(F2330,4))&gt;=32768,HEX2DEC(LEFT(F2330,4))-65536,HEX2DEC(LEFT(F2330,4)))/Codes!$N$2</f>
        <v>0</v>
      </c>
      <c r="S2330" s="1">
        <f>IF(HEX2DEC(RIGHT(F2330,4))&gt;=32768,HEX2DEC(RIGHT(F2330,4))-65536,HEX2DEC(RIGHT(F2330,4)))/Codes!$N$2</f>
        <v>0</v>
      </c>
      <c r="T2330" s="18">
        <f t="shared" si="650"/>
        <v>361</v>
      </c>
      <c r="U2330" s="1">
        <f t="shared" si="651"/>
        <v>100</v>
      </c>
      <c r="V2330" s="1">
        <f t="shared" si="652"/>
        <v>98</v>
      </c>
      <c r="W2330" s="1" t="str">
        <f t="shared" si="653"/>
        <v>100</v>
      </c>
      <c r="X2330" s="1">
        <f t="shared" si="654"/>
        <v>2</v>
      </c>
      <c r="Y2330" s="1">
        <f t="shared" si="655"/>
        <v>0</v>
      </c>
      <c r="Z2330" s="1" t="str">
        <f>VLOOKUP(BIN2DEC(MID(HEX2BIN(MID(H2330,3,2),8),2,5)),Codes!$E$1:$F$18,2)</f>
        <v>Normal</v>
      </c>
      <c r="AA2330" s="6" t="str">
        <f t="shared" si="656"/>
        <v>0</v>
      </c>
      <c r="AB2330" s="1">
        <f t="shared" si="657"/>
        <v>1</v>
      </c>
      <c r="AC2330" s="1" t="str">
        <f>VLOOKUP(BIN2DEC(RIGHT(HEX2BIN(MID(H2330,6,1),4),1)&amp;LEFT(HEX2BIN(MID(H2330,7,1),4),1)),Codes!$K$1:$L$5,2)</f>
        <v>M</v>
      </c>
      <c r="AD2330" s="1" t="str">
        <f>VLOOKUP(BIN2DEC(RIGHT(HEX2BIN(MID(H2330,7,1),4),3)&amp;LEFT(HEX2BIN(MID(H2330,8,1),4),2)),Codes!$H$2:$I$33,2)</f>
        <v>Kick</v>
      </c>
      <c r="AE2330" s="1" t="str">
        <f t="shared" si="658"/>
        <v>1</v>
      </c>
      <c r="AF2330" s="1" t="str">
        <f t="shared" si="659"/>
        <v>1</v>
      </c>
      <c r="AH2330" s="6">
        <f t="shared" si="660"/>
        <v>34</v>
      </c>
    </row>
    <row r="2331" spans="1:34">
      <c r="A2331" s="3" t="s">
        <v>7162</v>
      </c>
      <c r="B2331" s="1" t="s">
        <v>61</v>
      </c>
      <c r="C2331" s="6" t="s">
        <v>1796</v>
      </c>
      <c r="D2331" s="9" t="s">
        <v>479</v>
      </c>
      <c r="E2331" s="9" t="s">
        <v>207</v>
      </c>
      <c r="F2331" s="9" t="s">
        <v>7163</v>
      </c>
      <c r="G2331" s="9" t="s">
        <v>481</v>
      </c>
      <c r="H2331" s="9" t="s">
        <v>482</v>
      </c>
      <c r="J2331" s="6" t="str">
        <f t="shared" si="644"/>
        <v>001011</v>
      </c>
      <c r="K2331" s="1">
        <f t="shared" si="645"/>
        <v>0</v>
      </c>
      <c r="L2331" s="6" t="str">
        <f t="shared" si="646"/>
        <v>00000</v>
      </c>
      <c r="M2331" s="1">
        <f t="shared" si="647"/>
        <v>0</v>
      </c>
      <c r="N2331" s="6" t="str">
        <f t="shared" si="648"/>
        <v>00</v>
      </c>
      <c r="O2331" s="1">
        <f t="shared" si="649"/>
        <v>0</v>
      </c>
      <c r="P2331" s="1">
        <f>IF(HEX2DEC(LEFT(E2331,4))&gt;=32768,HEX2DEC(LEFT(E2331,4))-65536,HEX2DEC(LEFT(E2331,4)))/Codes!$N$2</f>
        <v>4</v>
      </c>
      <c r="Q2331" s="1">
        <f>IF(HEX2DEC(RIGHT(E2331,4))&gt;=32768,HEX2DEC(RIGHT(E2331,4))-65536,HEX2DEC(RIGHT(E2331,4)))/Codes!$N$2</f>
        <v>0</v>
      </c>
      <c r="R2331" s="1">
        <f>IF(HEX2DEC(LEFT(F2331,4))&gt;=32768,HEX2DEC(LEFT(F2331,4))-65536,HEX2DEC(LEFT(F2331,4)))/Codes!$N$2</f>
        <v>8.4</v>
      </c>
      <c r="S2331" s="1">
        <f>IF(HEX2DEC(RIGHT(F2331,4))&gt;=32768,HEX2DEC(RIGHT(F2331,4))-65536,HEX2DEC(RIGHT(F2331,4)))/Codes!$N$2</f>
        <v>13.2</v>
      </c>
      <c r="T2331" s="18">
        <f t="shared" si="650"/>
        <v>361</v>
      </c>
      <c r="U2331" s="1">
        <f t="shared" si="651"/>
        <v>100</v>
      </c>
      <c r="V2331" s="1">
        <f t="shared" si="652"/>
        <v>0</v>
      </c>
      <c r="W2331" s="1" t="str">
        <f t="shared" si="653"/>
        <v>100</v>
      </c>
      <c r="X2331" s="1">
        <f t="shared" si="654"/>
        <v>2</v>
      </c>
      <c r="Y2331" s="1">
        <f t="shared" si="655"/>
        <v>0</v>
      </c>
      <c r="Z2331" s="1" t="str">
        <f>VLOOKUP(BIN2DEC(MID(HEX2BIN(MID(H2331,3,2),8),2,5)),Codes!$E$1:$F$18,2)</f>
        <v>Grab</v>
      </c>
      <c r="AA2331" s="6" t="str">
        <f t="shared" si="656"/>
        <v>0</v>
      </c>
      <c r="AB2331" s="1">
        <f t="shared" si="657"/>
        <v>0</v>
      </c>
      <c r="AC2331" s="1" t="str">
        <f>VLOOKUP(BIN2DEC(RIGHT(HEX2BIN(MID(H2331,6,1),4),1)&amp;LEFT(HEX2BIN(MID(H2331,7,1),4),1)),Codes!$K$1:$L$5,2)</f>
        <v>M</v>
      </c>
      <c r="AD2331" s="1" t="str">
        <f>VLOOKUP(BIN2DEC(RIGHT(HEX2BIN(MID(H2331,7,1),4),3)&amp;LEFT(HEX2BIN(MID(H2331,8,1),4),2)),Codes!$H$2:$I$33,2)</f>
        <v>Kick</v>
      </c>
      <c r="AE2331" s="1" t="str">
        <f t="shared" si="658"/>
        <v>1</v>
      </c>
      <c r="AF2331" s="1" t="str">
        <f t="shared" si="659"/>
        <v>1</v>
      </c>
      <c r="AH2331" s="6">
        <f t="shared" si="660"/>
        <v>34</v>
      </c>
    </row>
    <row r="2332" spans="1:34">
      <c r="A2332" s="3" t="s">
        <v>7164</v>
      </c>
      <c r="B2332" s="1" t="s">
        <v>61</v>
      </c>
      <c r="C2332" s="6" t="s">
        <v>1796</v>
      </c>
      <c r="D2332" s="9" t="s">
        <v>484</v>
      </c>
      <c r="E2332" s="9" t="s">
        <v>207</v>
      </c>
      <c r="F2332" s="9" t="s">
        <v>7165</v>
      </c>
      <c r="G2332" s="9" t="s">
        <v>481</v>
      </c>
      <c r="H2332" s="9" t="s">
        <v>482</v>
      </c>
      <c r="J2332" s="6" t="str">
        <f t="shared" si="644"/>
        <v>001011</v>
      </c>
      <c r="K2332" s="1">
        <f t="shared" si="645"/>
        <v>1</v>
      </c>
      <c r="L2332" s="6" t="str">
        <f t="shared" si="646"/>
        <v>00000</v>
      </c>
      <c r="M2332" s="1">
        <f t="shared" si="647"/>
        <v>0</v>
      </c>
      <c r="N2332" s="6" t="str">
        <f t="shared" si="648"/>
        <v>00</v>
      </c>
      <c r="O2332" s="1">
        <f t="shared" si="649"/>
        <v>0</v>
      </c>
      <c r="P2332" s="1">
        <f>IF(HEX2DEC(LEFT(E2332,4))&gt;=32768,HEX2DEC(LEFT(E2332,4))-65536,HEX2DEC(LEFT(E2332,4)))/Codes!$N$2</f>
        <v>4</v>
      </c>
      <c r="Q2332" s="1">
        <f>IF(HEX2DEC(RIGHT(E2332,4))&gt;=32768,HEX2DEC(RIGHT(E2332,4))-65536,HEX2DEC(RIGHT(E2332,4)))/Codes!$N$2</f>
        <v>0</v>
      </c>
      <c r="R2332" s="1">
        <f>IF(HEX2DEC(LEFT(F2332,4))&gt;=32768,HEX2DEC(LEFT(F2332,4))-65536,HEX2DEC(LEFT(F2332,4)))/Codes!$N$2</f>
        <v>8</v>
      </c>
      <c r="S2332" s="1">
        <f>IF(HEX2DEC(RIGHT(F2332,4))&gt;=32768,HEX2DEC(RIGHT(F2332,4))-65536,HEX2DEC(RIGHT(F2332,4)))/Codes!$N$2</f>
        <v>10</v>
      </c>
      <c r="T2332" s="18">
        <f t="shared" si="650"/>
        <v>361</v>
      </c>
      <c r="U2332" s="1">
        <f t="shared" si="651"/>
        <v>100</v>
      </c>
      <c r="V2332" s="1">
        <f t="shared" si="652"/>
        <v>0</v>
      </c>
      <c r="W2332" s="1" t="str">
        <f t="shared" si="653"/>
        <v>100</v>
      </c>
      <c r="X2332" s="1">
        <f t="shared" si="654"/>
        <v>2</v>
      </c>
      <c r="Y2332" s="1">
        <f t="shared" si="655"/>
        <v>0</v>
      </c>
      <c r="Z2332" s="1" t="str">
        <f>VLOOKUP(BIN2DEC(MID(HEX2BIN(MID(H2332,3,2),8),2,5)),Codes!$E$1:$F$18,2)</f>
        <v>Grab</v>
      </c>
      <c r="AA2332" s="6" t="str">
        <f t="shared" si="656"/>
        <v>0</v>
      </c>
      <c r="AB2332" s="1">
        <f t="shared" si="657"/>
        <v>0</v>
      </c>
      <c r="AC2332" s="1" t="str">
        <f>VLOOKUP(BIN2DEC(RIGHT(HEX2BIN(MID(H2332,6,1),4),1)&amp;LEFT(HEX2BIN(MID(H2332,7,1),4),1)),Codes!$K$1:$L$5,2)</f>
        <v>M</v>
      </c>
      <c r="AD2332" s="1" t="str">
        <f>VLOOKUP(BIN2DEC(RIGHT(HEX2BIN(MID(H2332,7,1),4),3)&amp;LEFT(HEX2BIN(MID(H2332,8,1),4),2)),Codes!$H$2:$I$33,2)</f>
        <v>Kick</v>
      </c>
      <c r="AE2332" s="1" t="str">
        <f t="shared" si="658"/>
        <v>1</v>
      </c>
      <c r="AF2332" s="1" t="str">
        <f t="shared" si="659"/>
        <v>1</v>
      </c>
      <c r="AH2332" s="6">
        <f t="shared" si="660"/>
        <v>34</v>
      </c>
    </row>
    <row r="2333" spans="1:34">
      <c r="A2333" s="3" t="s">
        <v>7166</v>
      </c>
      <c r="B2333" s="1" t="s">
        <v>61</v>
      </c>
      <c r="C2333" s="6" t="s">
        <v>1796</v>
      </c>
      <c r="D2333" s="9" t="s">
        <v>494</v>
      </c>
      <c r="E2333" s="9" t="s">
        <v>207</v>
      </c>
      <c r="F2333" s="9" t="s">
        <v>7167</v>
      </c>
      <c r="G2333" s="9" t="s">
        <v>481</v>
      </c>
      <c r="H2333" s="9" t="s">
        <v>482</v>
      </c>
      <c r="J2333" s="6" t="str">
        <f t="shared" si="644"/>
        <v>001011</v>
      </c>
      <c r="K2333" s="1">
        <f t="shared" si="645"/>
        <v>2</v>
      </c>
      <c r="L2333" s="6" t="str">
        <f t="shared" si="646"/>
        <v>00000</v>
      </c>
      <c r="M2333" s="1">
        <f t="shared" si="647"/>
        <v>0</v>
      </c>
      <c r="N2333" s="6" t="str">
        <f t="shared" si="648"/>
        <v>00</v>
      </c>
      <c r="O2333" s="1">
        <f t="shared" si="649"/>
        <v>0</v>
      </c>
      <c r="P2333" s="1">
        <f>IF(HEX2DEC(LEFT(E2333,4))&gt;=32768,HEX2DEC(LEFT(E2333,4))-65536,HEX2DEC(LEFT(E2333,4)))/Codes!$N$2</f>
        <v>4</v>
      </c>
      <c r="Q2333" s="1">
        <f>IF(HEX2DEC(RIGHT(E2333,4))&gt;=32768,HEX2DEC(RIGHT(E2333,4))-65536,HEX2DEC(RIGHT(E2333,4)))/Codes!$N$2</f>
        <v>0</v>
      </c>
      <c r="R2333" s="1">
        <f>IF(HEX2DEC(LEFT(F2333,4))&gt;=32768,HEX2DEC(LEFT(F2333,4))-65536,HEX2DEC(LEFT(F2333,4)))/Codes!$N$2</f>
        <v>7.6</v>
      </c>
      <c r="S2333" s="1">
        <f>IF(HEX2DEC(RIGHT(F2333,4))&gt;=32768,HEX2DEC(RIGHT(F2333,4))-65536,HEX2DEC(RIGHT(F2333,4)))/Codes!$N$2</f>
        <v>7.2</v>
      </c>
      <c r="T2333" s="18">
        <f t="shared" si="650"/>
        <v>361</v>
      </c>
      <c r="U2333" s="1">
        <f t="shared" si="651"/>
        <v>100</v>
      </c>
      <c r="V2333" s="1">
        <f t="shared" si="652"/>
        <v>0</v>
      </c>
      <c r="W2333" s="1" t="str">
        <f t="shared" si="653"/>
        <v>100</v>
      </c>
      <c r="X2333" s="1">
        <f t="shared" si="654"/>
        <v>2</v>
      </c>
      <c r="Y2333" s="1">
        <f t="shared" si="655"/>
        <v>0</v>
      </c>
      <c r="Z2333" s="1" t="str">
        <f>VLOOKUP(BIN2DEC(MID(HEX2BIN(MID(H2333,3,2),8),2,5)),Codes!$E$1:$F$18,2)</f>
        <v>Grab</v>
      </c>
      <c r="AA2333" s="6" t="str">
        <f t="shared" si="656"/>
        <v>0</v>
      </c>
      <c r="AB2333" s="1">
        <f t="shared" si="657"/>
        <v>0</v>
      </c>
      <c r="AC2333" s="1" t="str">
        <f>VLOOKUP(BIN2DEC(RIGHT(HEX2BIN(MID(H2333,6,1),4),1)&amp;LEFT(HEX2BIN(MID(H2333,7,1),4),1)),Codes!$K$1:$L$5,2)</f>
        <v>M</v>
      </c>
      <c r="AD2333" s="1" t="str">
        <f>VLOOKUP(BIN2DEC(RIGHT(HEX2BIN(MID(H2333,7,1),4),3)&amp;LEFT(HEX2BIN(MID(H2333,8,1),4),2)),Codes!$H$2:$I$33,2)</f>
        <v>Kick</v>
      </c>
      <c r="AE2333" s="1" t="str">
        <f t="shared" si="658"/>
        <v>1</v>
      </c>
      <c r="AF2333" s="1" t="str">
        <f t="shared" si="659"/>
        <v>1</v>
      </c>
      <c r="AH2333" s="6">
        <f t="shared" si="660"/>
        <v>34</v>
      </c>
    </row>
    <row r="2334" spans="1:34">
      <c r="A2334" s="3" t="s">
        <v>7169</v>
      </c>
      <c r="B2334" s="1" t="s">
        <v>61</v>
      </c>
      <c r="C2334" s="6" t="s">
        <v>1797</v>
      </c>
      <c r="D2334" s="9" t="s">
        <v>479</v>
      </c>
      <c r="E2334" s="9" t="s">
        <v>207</v>
      </c>
      <c r="F2334" s="9" t="s">
        <v>7170</v>
      </c>
      <c r="G2334" s="9" t="s">
        <v>481</v>
      </c>
      <c r="H2334" s="9" t="s">
        <v>482</v>
      </c>
      <c r="J2334" s="6" t="str">
        <f t="shared" si="644"/>
        <v>001011</v>
      </c>
      <c r="K2334" s="1">
        <f t="shared" si="645"/>
        <v>0</v>
      </c>
      <c r="L2334" s="6" t="str">
        <f t="shared" si="646"/>
        <v>00000</v>
      </c>
      <c r="M2334" s="1">
        <f t="shared" si="647"/>
        <v>0</v>
      </c>
      <c r="N2334" s="6" t="str">
        <f t="shared" si="648"/>
        <v>00</v>
      </c>
      <c r="O2334" s="1">
        <f t="shared" si="649"/>
        <v>0</v>
      </c>
      <c r="P2334" s="1">
        <f>IF(HEX2DEC(LEFT(E2334,4))&gt;=32768,HEX2DEC(LEFT(E2334,4))-65536,HEX2DEC(LEFT(E2334,4)))/Codes!$N$2</f>
        <v>4</v>
      </c>
      <c r="Q2334" s="1">
        <f>IF(HEX2DEC(RIGHT(E2334,4))&gt;=32768,HEX2DEC(RIGHT(E2334,4))-65536,HEX2DEC(RIGHT(E2334,4)))/Codes!$N$2</f>
        <v>0</v>
      </c>
      <c r="R2334" s="1">
        <f>IF(HEX2DEC(LEFT(F2334,4))&gt;=32768,HEX2DEC(LEFT(F2334,4))-65536,HEX2DEC(LEFT(F2334,4)))/Codes!$N$2</f>
        <v>7.6</v>
      </c>
      <c r="S2334" s="1">
        <f>IF(HEX2DEC(RIGHT(F2334,4))&gt;=32768,HEX2DEC(RIGHT(F2334,4))-65536,HEX2DEC(RIGHT(F2334,4)))/Codes!$N$2</f>
        <v>14.4</v>
      </c>
      <c r="T2334" s="18">
        <f t="shared" si="650"/>
        <v>361</v>
      </c>
      <c r="U2334" s="1">
        <f t="shared" si="651"/>
        <v>100</v>
      </c>
      <c r="V2334" s="1">
        <f t="shared" si="652"/>
        <v>0</v>
      </c>
      <c r="W2334" s="1" t="str">
        <f t="shared" si="653"/>
        <v>100</v>
      </c>
      <c r="X2334" s="1">
        <f t="shared" si="654"/>
        <v>2</v>
      </c>
      <c r="Y2334" s="1">
        <f t="shared" si="655"/>
        <v>0</v>
      </c>
      <c r="Z2334" s="1" t="str">
        <f>VLOOKUP(BIN2DEC(MID(HEX2BIN(MID(H2334,3,2),8),2,5)),Codes!$E$1:$F$18,2)</f>
        <v>Grab</v>
      </c>
      <c r="AA2334" s="6" t="str">
        <f t="shared" si="656"/>
        <v>0</v>
      </c>
      <c r="AB2334" s="1">
        <f t="shared" si="657"/>
        <v>0</v>
      </c>
      <c r="AC2334" s="1" t="str">
        <f>VLOOKUP(BIN2DEC(RIGHT(HEX2BIN(MID(H2334,6,1),4),1)&amp;LEFT(HEX2BIN(MID(H2334,7,1),4),1)),Codes!$K$1:$L$5,2)</f>
        <v>M</v>
      </c>
      <c r="AD2334" s="1" t="str">
        <f>VLOOKUP(BIN2DEC(RIGHT(HEX2BIN(MID(H2334,7,1),4),3)&amp;LEFT(HEX2BIN(MID(H2334,8,1),4),2)),Codes!$H$2:$I$33,2)</f>
        <v>Kick</v>
      </c>
      <c r="AE2334" s="1" t="str">
        <f t="shared" si="658"/>
        <v>1</v>
      </c>
      <c r="AF2334" s="1" t="str">
        <f t="shared" si="659"/>
        <v>1</v>
      </c>
      <c r="AH2334" s="6">
        <f t="shared" si="660"/>
        <v>34</v>
      </c>
    </row>
    <row r="2335" spans="1:34">
      <c r="A2335" s="3" t="s">
        <v>7171</v>
      </c>
      <c r="B2335" s="1" t="s">
        <v>61</v>
      </c>
      <c r="C2335" s="6" t="s">
        <v>1797</v>
      </c>
      <c r="D2335" s="9" t="s">
        <v>484</v>
      </c>
      <c r="E2335" s="9" t="s">
        <v>207</v>
      </c>
      <c r="F2335" s="9" t="s">
        <v>5382</v>
      </c>
      <c r="G2335" s="9" t="s">
        <v>481</v>
      </c>
      <c r="H2335" s="9" t="s">
        <v>482</v>
      </c>
      <c r="J2335" s="6" t="str">
        <f t="shared" si="644"/>
        <v>001011</v>
      </c>
      <c r="K2335" s="1">
        <f t="shared" si="645"/>
        <v>1</v>
      </c>
      <c r="L2335" s="6" t="str">
        <f t="shared" si="646"/>
        <v>00000</v>
      </c>
      <c r="M2335" s="1">
        <f t="shared" si="647"/>
        <v>0</v>
      </c>
      <c r="N2335" s="6" t="str">
        <f t="shared" si="648"/>
        <v>00</v>
      </c>
      <c r="O2335" s="1">
        <f t="shared" si="649"/>
        <v>0</v>
      </c>
      <c r="P2335" s="1">
        <f>IF(HEX2DEC(LEFT(E2335,4))&gt;=32768,HEX2DEC(LEFT(E2335,4))-65536,HEX2DEC(LEFT(E2335,4)))/Codes!$N$2</f>
        <v>4</v>
      </c>
      <c r="Q2335" s="1">
        <f>IF(HEX2DEC(RIGHT(E2335,4))&gt;=32768,HEX2DEC(RIGHT(E2335,4))-65536,HEX2DEC(RIGHT(E2335,4)))/Codes!$N$2</f>
        <v>0</v>
      </c>
      <c r="R2335" s="1">
        <f>IF(HEX2DEC(LEFT(F2335,4))&gt;=32768,HEX2DEC(LEFT(F2335,4))-65536,HEX2DEC(LEFT(F2335,4)))/Codes!$N$2</f>
        <v>7.2</v>
      </c>
      <c r="S2335" s="1">
        <f>IF(HEX2DEC(RIGHT(F2335,4))&gt;=32768,HEX2DEC(RIGHT(F2335,4))-65536,HEX2DEC(RIGHT(F2335,4)))/Codes!$N$2</f>
        <v>10</v>
      </c>
      <c r="T2335" s="18">
        <f t="shared" si="650"/>
        <v>361</v>
      </c>
      <c r="U2335" s="1">
        <f t="shared" si="651"/>
        <v>100</v>
      </c>
      <c r="V2335" s="1">
        <f t="shared" si="652"/>
        <v>0</v>
      </c>
      <c r="W2335" s="1" t="str">
        <f t="shared" si="653"/>
        <v>100</v>
      </c>
      <c r="X2335" s="1">
        <f t="shared" si="654"/>
        <v>2</v>
      </c>
      <c r="Y2335" s="1">
        <f t="shared" si="655"/>
        <v>0</v>
      </c>
      <c r="Z2335" s="1" t="str">
        <f>VLOOKUP(BIN2DEC(MID(HEX2BIN(MID(H2335,3,2),8),2,5)),Codes!$E$1:$F$18,2)</f>
        <v>Grab</v>
      </c>
      <c r="AA2335" s="6" t="str">
        <f t="shared" si="656"/>
        <v>0</v>
      </c>
      <c r="AB2335" s="1">
        <f t="shared" si="657"/>
        <v>0</v>
      </c>
      <c r="AC2335" s="1" t="str">
        <f>VLOOKUP(BIN2DEC(RIGHT(HEX2BIN(MID(H2335,6,1),4),1)&amp;LEFT(HEX2BIN(MID(H2335,7,1),4),1)),Codes!$K$1:$L$5,2)</f>
        <v>M</v>
      </c>
      <c r="AD2335" s="1" t="str">
        <f>VLOOKUP(BIN2DEC(RIGHT(HEX2BIN(MID(H2335,7,1),4),3)&amp;LEFT(HEX2BIN(MID(H2335,8,1),4),2)),Codes!$H$2:$I$33,2)</f>
        <v>Kick</v>
      </c>
      <c r="AE2335" s="1" t="str">
        <f t="shared" si="658"/>
        <v>1</v>
      </c>
      <c r="AF2335" s="1" t="str">
        <f t="shared" si="659"/>
        <v>1</v>
      </c>
      <c r="AH2335" s="6">
        <f t="shared" si="660"/>
        <v>34</v>
      </c>
    </row>
    <row r="2336" spans="1:34">
      <c r="A2336" s="3" t="s">
        <v>7172</v>
      </c>
      <c r="B2336" s="1" t="s">
        <v>61</v>
      </c>
      <c r="C2336" s="6" t="s">
        <v>1797</v>
      </c>
      <c r="D2336" s="9" t="s">
        <v>494</v>
      </c>
      <c r="E2336" s="9" t="s">
        <v>207</v>
      </c>
      <c r="F2336" s="9" t="s">
        <v>432</v>
      </c>
      <c r="G2336" s="9" t="s">
        <v>481</v>
      </c>
      <c r="H2336" s="9" t="s">
        <v>482</v>
      </c>
      <c r="J2336" s="6" t="str">
        <f t="shared" si="644"/>
        <v>001011</v>
      </c>
      <c r="K2336" s="1">
        <f t="shared" si="645"/>
        <v>2</v>
      </c>
      <c r="L2336" s="6" t="str">
        <f t="shared" si="646"/>
        <v>00000</v>
      </c>
      <c r="M2336" s="1">
        <f t="shared" si="647"/>
        <v>0</v>
      </c>
      <c r="N2336" s="6" t="str">
        <f t="shared" si="648"/>
        <v>00</v>
      </c>
      <c r="O2336" s="1">
        <f t="shared" si="649"/>
        <v>0</v>
      </c>
      <c r="P2336" s="1">
        <f>IF(HEX2DEC(LEFT(E2336,4))&gt;=32768,HEX2DEC(LEFT(E2336,4))-65536,HEX2DEC(LEFT(E2336,4)))/Codes!$N$2</f>
        <v>4</v>
      </c>
      <c r="Q2336" s="1">
        <f>IF(HEX2DEC(RIGHT(E2336,4))&gt;=32768,HEX2DEC(RIGHT(E2336,4))-65536,HEX2DEC(RIGHT(E2336,4)))/Codes!$N$2</f>
        <v>0</v>
      </c>
      <c r="R2336" s="1">
        <f>IF(HEX2DEC(LEFT(F2336,4))&gt;=32768,HEX2DEC(LEFT(F2336,4))-65536,HEX2DEC(LEFT(F2336,4)))/Codes!$N$2</f>
        <v>6.8</v>
      </c>
      <c r="S2336" s="1">
        <f>IF(HEX2DEC(RIGHT(F2336,4))&gt;=32768,HEX2DEC(RIGHT(F2336,4))-65536,HEX2DEC(RIGHT(F2336,4)))/Codes!$N$2</f>
        <v>5.6</v>
      </c>
      <c r="T2336" s="18">
        <f t="shared" si="650"/>
        <v>361</v>
      </c>
      <c r="U2336" s="1">
        <f t="shared" si="651"/>
        <v>100</v>
      </c>
      <c r="V2336" s="1">
        <f t="shared" si="652"/>
        <v>0</v>
      </c>
      <c r="W2336" s="1" t="str">
        <f t="shared" si="653"/>
        <v>100</v>
      </c>
      <c r="X2336" s="1">
        <f t="shared" si="654"/>
        <v>2</v>
      </c>
      <c r="Y2336" s="1">
        <f t="shared" si="655"/>
        <v>0</v>
      </c>
      <c r="Z2336" s="1" t="str">
        <f>VLOOKUP(BIN2DEC(MID(HEX2BIN(MID(H2336,3,2),8),2,5)),Codes!$E$1:$F$18,2)</f>
        <v>Grab</v>
      </c>
      <c r="AA2336" s="6" t="str">
        <f t="shared" si="656"/>
        <v>0</v>
      </c>
      <c r="AB2336" s="1">
        <f t="shared" si="657"/>
        <v>0</v>
      </c>
      <c r="AC2336" s="1" t="str">
        <f>VLOOKUP(BIN2DEC(RIGHT(HEX2BIN(MID(H2336,6,1),4),1)&amp;LEFT(HEX2BIN(MID(H2336,7,1),4),1)),Codes!$K$1:$L$5,2)</f>
        <v>M</v>
      </c>
      <c r="AD2336" s="1" t="str">
        <f>VLOOKUP(BIN2DEC(RIGHT(HEX2BIN(MID(H2336,7,1),4),3)&amp;LEFT(HEX2BIN(MID(H2336,8,1),4),2)),Codes!$H$2:$I$33,2)</f>
        <v>Kick</v>
      </c>
      <c r="AE2336" s="1" t="str">
        <f t="shared" si="658"/>
        <v>1</v>
      </c>
      <c r="AF2336" s="1" t="str">
        <f t="shared" si="659"/>
        <v>1</v>
      </c>
      <c r="AH2336" s="6">
        <f t="shared" si="660"/>
        <v>34</v>
      </c>
    </row>
    <row r="2337" spans="1:34">
      <c r="A2337" s="3" t="s">
        <v>7173</v>
      </c>
      <c r="B2337" s="1" t="s">
        <v>61</v>
      </c>
      <c r="C2337" s="6" t="s">
        <v>1797</v>
      </c>
      <c r="D2337" s="9" t="s">
        <v>494</v>
      </c>
      <c r="E2337" s="9" t="s">
        <v>207</v>
      </c>
      <c r="F2337" s="9" t="s">
        <v>5716</v>
      </c>
      <c r="G2337" s="9" t="s">
        <v>481</v>
      </c>
      <c r="H2337" s="9" t="s">
        <v>482</v>
      </c>
      <c r="J2337" s="6" t="str">
        <f t="shared" si="644"/>
        <v>001011</v>
      </c>
      <c r="K2337" s="1">
        <f t="shared" si="645"/>
        <v>2</v>
      </c>
      <c r="L2337" s="6" t="str">
        <f t="shared" si="646"/>
        <v>00000</v>
      </c>
      <c r="M2337" s="1">
        <f t="shared" si="647"/>
        <v>0</v>
      </c>
      <c r="N2337" s="6" t="str">
        <f t="shared" si="648"/>
        <v>00</v>
      </c>
      <c r="O2337" s="1">
        <f t="shared" si="649"/>
        <v>0</v>
      </c>
      <c r="P2337" s="1">
        <f>IF(HEX2DEC(LEFT(E2337,4))&gt;=32768,HEX2DEC(LEFT(E2337,4))-65536,HEX2DEC(LEFT(E2337,4)))/Codes!$N$2</f>
        <v>4</v>
      </c>
      <c r="Q2337" s="1">
        <f>IF(HEX2DEC(RIGHT(E2337,4))&gt;=32768,HEX2DEC(RIGHT(E2337,4))-65536,HEX2DEC(RIGHT(E2337,4)))/Codes!$N$2</f>
        <v>0</v>
      </c>
      <c r="R2337" s="1">
        <f>IF(HEX2DEC(LEFT(F2337,4))&gt;=32768,HEX2DEC(LEFT(F2337,4))-65536,HEX2DEC(LEFT(F2337,4)))/Codes!$N$2</f>
        <v>6.8</v>
      </c>
      <c r="S2337" s="1">
        <f>IF(HEX2DEC(RIGHT(F2337,4))&gt;=32768,HEX2DEC(RIGHT(F2337,4))-65536,HEX2DEC(RIGHT(F2337,4)))/Codes!$N$2</f>
        <v>1.6</v>
      </c>
      <c r="T2337" s="18">
        <f t="shared" si="650"/>
        <v>361</v>
      </c>
      <c r="U2337" s="1">
        <f t="shared" si="651"/>
        <v>100</v>
      </c>
      <c r="V2337" s="1">
        <f t="shared" si="652"/>
        <v>0</v>
      </c>
      <c r="W2337" s="1" t="str">
        <f t="shared" si="653"/>
        <v>100</v>
      </c>
      <c r="X2337" s="1">
        <f t="shared" si="654"/>
        <v>2</v>
      </c>
      <c r="Y2337" s="1">
        <f t="shared" si="655"/>
        <v>0</v>
      </c>
      <c r="Z2337" s="1" t="str">
        <f>VLOOKUP(BIN2DEC(MID(HEX2BIN(MID(H2337,3,2),8),2,5)),Codes!$E$1:$F$18,2)</f>
        <v>Grab</v>
      </c>
      <c r="AA2337" s="6" t="str">
        <f t="shared" si="656"/>
        <v>0</v>
      </c>
      <c r="AB2337" s="1">
        <f t="shared" si="657"/>
        <v>0</v>
      </c>
      <c r="AC2337" s="1" t="str">
        <f>VLOOKUP(BIN2DEC(RIGHT(HEX2BIN(MID(H2337,6,1),4),1)&amp;LEFT(HEX2BIN(MID(H2337,7,1),4),1)),Codes!$K$1:$L$5,2)</f>
        <v>M</v>
      </c>
      <c r="AD2337" s="1" t="str">
        <f>VLOOKUP(BIN2DEC(RIGHT(HEX2BIN(MID(H2337,7,1),4),3)&amp;LEFT(HEX2BIN(MID(H2337,8,1),4),2)),Codes!$H$2:$I$33,2)</f>
        <v>Kick</v>
      </c>
      <c r="AE2337" s="1" t="str">
        <f t="shared" si="658"/>
        <v>1</v>
      </c>
      <c r="AF2337" s="1" t="str">
        <f t="shared" si="659"/>
        <v>1</v>
      </c>
      <c r="AH2337" s="6">
        <f t="shared" si="660"/>
        <v>34</v>
      </c>
    </row>
    <row r="2338" spans="1:34">
      <c r="A2338" s="3" t="s">
        <v>7175</v>
      </c>
      <c r="B2338" s="1" t="s">
        <v>61</v>
      </c>
      <c r="C2338" s="6" t="s">
        <v>530</v>
      </c>
      <c r="D2338" s="9" t="s">
        <v>7176</v>
      </c>
      <c r="E2338" s="9" t="s">
        <v>232</v>
      </c>
      <c r="F2338" s="9" t="s">
        <v>91</v>
      </c>
      <c r="G2338" s="9" t="s">
        <v>501</v>
      </c>
      <c r="H2338" s="9" t="s">
        <v>259</v>
      </c>
      <c r="J2338" s="6" t="str">
        <f t="shared" si="644"/>
        <v>001011</v>
      </c>
      <c r="K2338" s="1">
        <f t="shared" si="645"/>
        <v>0</v>
      </c>
      <c r="L2338" s="6" t="str">
        <f t="shared" si="646"/>
        <v>00010</v>
      </c>
      <c r="M2338" s="1">
        <f t="shared" si="647"/>
        <v>263</v>
      </c>
      <c r="N2338" s="6" t="str">
        <f t="shared" si="648"/>
        <v>00</v>
      </c>
      <c r="O2338" s="1">
        <f t="shared" si="649"/>
        <v>3</v>
      </c>
      <c r="P2338" s="1">
        <f>IF(HEX2DEC(LEFT(E2338,4))&gt;=32768,HEX2DEC(LEFT(E2338,4))-65536,HEX2DEC(LEFT(E2338,4)))/Codes!$N$2</f>
        <v>4.8</v>
      </c>
      <c r="Q2338" s="1">
        <f>IF(HEX2DEC(RIGHT(E2338,4))&gt;=32768,HEX2DEC(RIGHT(E2338,4))-65536,HEX2DEC(RIGHT(E2338,4)))/Codes!$N$2</f>
        <v>0</v>
      </c>
      <c r="R2338" s="1">
        <f>IF(HEX2DEC(LEFT(F2338,4))&gt;=32768,HEX2DEC(LEFT(F2338,4))-65536,HEX2DEC(LEFT(F2338,4)))/Codes!$N$2</f>
        <v>0</v>
      </c>
      <c r="S2338" s="1">
        <f>IF(HEX2DEC(RIGHT(F2338,4))&gt;=32768,HEX2DEC(RIGHT(F2338,4))-65536,HEX2DEC(RIGHT(F2338,4)))/Codes!$N$2</f>
        <v>0</v>
      </c>
      <c r="T2338" s="18">
        <f t="shared" si="650"/>
        <v>80</v>
      </c>
      <c r="U2338" s="1">
        <f t="shared" si="651"/>
        <v>100</v>
      </c>
      <c r="V2338" s="1">
        <f t="shared" si="652"/>
        <v>134</v>
      </c>
      <c r="W2338" s="1" t="str">
        <f t="shared" si="653"/>
        <v>100</v>
      </c>
      <c r="X2338" s="1">
        <f t="shared" si="654"/>
        <v>1</v>
      </c>
      <c r="Y2338" s="1">
        <f t="shared" si="655"/>
        <v>0</v>
      </c>
      <c r="Z2338" s="1" t="str">
        <f>VLOOKUP(BIN2DEC(MID(HEX2BIN(MID(H2338,3,2),8),2,5)),Codes!$E$1:$F$18,2)</f>
        <v>Normal</v>
      </c>
      <c r="AA2338" s="6" t="str">
        <f t="shared" si="656"/>
        <v>0</v>
      </c>
      <c r="AB2338" s="1">
        <f t="shared" si="657"/>
        <v>0</v>
      </c>
      <c r="AC2338" s="1" t="str">
        <f>VLOOKUP(BIN2DEC(RIGHT(HEX2BIN(MID(H2338,6,1),4),1)&amp;LEFT(HEX2BIN(MID(H2338,7,1),4),1)),Codes!$K$1:$L$5,2)</f>
        <v>S</v>
      </c>
      <c r="AD2338" s="1" t="str">
        <f>VLOOKUP(BIN2DEC(RIGHT(HEX2BIN(MID(H2338,7,1),4),3)&amp;LEFT(HEX2BIN(MID(H2338,8,1),4),2)),Codes!$H$2:$I$33,2)</f>
        <v>Punch</v>
      </c>
      <c r="AE2338" s="1" t="str">
        <f t="shared" si="658"/>
        <v>1</v>
      </c>
      <c r="AF2338" s="1" t="str">
        <f t="shared" si="659"/>
        <v>1</v>
      </c>
      <c r="AH2338" s="6">
        <f t="shared" si="660"/>
        <v>1</v>
      </c>
    </row>
    <row r="2339" spans="1:34">
      <c r="A2339" s="3" t="s">
        <v>6615</v>
      </c>
      <c r="B2339" s="1" t="s">
        <v>80</v>
      </c>
      <c r="C2339" s="6" t="s">
        <v>6618</v>
      </c>
      <c r="D2339" s="9" t="s">
        <v>6616</v>
      </c>
      <c r="E2339" s="9" t="s">
        <v>448</v>
      </c>
      <c r="F2339" s="9" t="s">
        <v>6617</v>
      </c>
      <c r="G2339" s="9" t="s">
        <v>5945</v>
      </c>
      <c r="H2339" s="9" t="s">
        <v>5946</v>
      </c>
      <c r="J2339" s="6" t="str">
        <f t="shared" si="644"/>
        <v>001011</v>
      </c>
      <c r="K2339" s="1">
        <f t="shared" si="645"/>
        <v>0</v>
      </c>
      <c r="L2339" s="6" t="str">
        <f t="shared" si="646"/>
        <v>00000</v>
      </c>
      <c r="M2339" s="1">
        <f t="shared" si="647"/>
        <v>58</v>
      </c>
      <c r="N2339" s="6" t="str">
        <f t="shared" si="648"/>
        <v>00</v>
      </c>
      <c r="O2339" s="1">
        <f t="shared" si="649"/>
        <v>2</v>
      </c>
      <c r="P2339" s="1">
        <f>IF(HEX2DEC(LEFT(E2339,4))&gt;=32768,HEX2DEC(LEFT(E2339,4))-65536,HEX2DEC(LEFT(E2339,4)))/Codes!$N$2</f>
        <v>6.4</v>
      </c>
      <c r="Q2339" s="1">
        <f>IF(HEX2DEC(RIGHT(E2339,4))&gt;=32768,HEX2DEC(RIGHT(E2339,4))-65536,HEX2DEC(RIGHT(E2339,4)))/Codes!$N$2</f>
        <v>0</v>
      </c>
      <c r="R2339" s="1">
        <f>IF(HEX2DEC(LEFT(F2339,4))&gt;=32768,HEX2DEC(LEFT(F2339,4))-65536,HEX2DEC(LEFT(F2339,4)))/Codes!$N$2</f>
        <v>0</v>
      </c>
      <c r="S2339" s="1">
        <f>IF(HEX2DEC(RIGHT(F2339,4))&gt;=32768,HEX2DEC(RIGHT(F2339,4))-65536,HEX2DEC(RIGHT(F2339,4)))/Codes!$N$2</f>
        <v>2.8</v>
      </c>
      <c r="T2339" s="18">
        <f t="shared" si="650"/>
        <v>80</v>
      </c>
      <c r="U2339" s="1">
        <f t="shared" si="651"/>
        <v>100</v>
      </c>
      <c r="V2339" s="1">
        <f t="shared" si="652"/>
        <v>0</v>
      </c>
      <c r="W2339" s="1" t="str">
        <f t="shared" si="653"/>
        <v>101</v>
      </c>
      <c r="X2339" s="1">
        <f t="shared" si="654"/>
        <v>0</v>
      </c>
      <c r="Y2339" s="1">
        <f t="shared" si="655"/>
        <v>20</v>
      </c>
      <c r="Z2339" s="1" t="str">
        <f>VLOOKUP(BIN2DEC(MID(HEX2BIN(MID(H2339,3,2),8),2,5)),Codes!$E$1:$F$18,2)</f>
        <v>Electric</v>
      </c>
      <c r="AA2339" s="6" t="str">
        <f t="shared" si="656"/>
        <v>0</v>
      </c>
      <c r="AB2339" s="1">
        <f t="shared" si="657"/>
        <v>0</v>
      </c>
      <c r="AC2339" s="1" t="str">
        <f>VLOOKUP(BIN2DEC(RIGHT(HEX2BIN(MID(H2339,6,1),4),1)&amp;LEFT(HEX2BIN(MID(H2339,7,1),4),1)),Codes!$K$1:$L$5,2)</f>
        <v>S</v>
      </c>
      <c r="AD2339" s="1" t="str">
        <f>VLOOKUP(BIN2DEC(RIGHT(HEX2BIN(MID(H2339,7,1),4),3)&amp;LEFT(HEX2BIN(MID(H2339,8,1),4),2)),Codes!$H$2:$I$33,2)</f>
        <v>Shock</v>
      </c>
      <c r="AE2339" s="1" t="str">
        <f t="shared" si="658"/>
        <v>1</v>
      </c>
      <c r="AF2339" s="1" t="str">
        <f t="shared" si="659"/>
        <v>1</v>
      </c>
      <c r="AH2339" s="6">
        <f t="shared" si="660"/>
        <v>7</v>
      </c>
    </row>
    <row r="2340" spans="1:34">
      <c r="A2340" s="3" t="s">
        <v>6619</v>
      </c>
      <c r="B2340" s="1" t="s">
        <v>80</v>
      </c>
      <c r="C2340" s="6" t="s">
        <v>6620</v>
      </c>
      <c r="D2340" s="9" t="s">
        <v>6616</v>
      </c>
      <c r="E2340" s="9" t="s">
        <v>448</v>
      </c>
      <c r="F2340" s="9" t="s">
        <v>6617</v>
      </c>
      <c r="G2340" s="9" t="s">
        <v>5945</v>
      </c>
      <c r="H2340" s="9" t="s">
        <v>5946</v>
      </c>
      <c r="J2340" s="6" t="str">
        <f t="shared" si="644"/>
        <v>001011</v>
      </c>
      <c r="K2340" s="1">
        <f t="shared" si="645"/>
        <v>0</v>
      </c>
      <c r="L2340" s="6" t="str">
        <f t="shared" si="646"/>
        <v>00000</v>
      </c>
      <c r="M2340" s="1">
        <f t="shared" si="647"/>
        <v>58</v>
      </c>
      <c r="N2340" s="6" t="str">
        <f t="shared" si="648"/>
        <v>00</v>
      </c>
      <c r="O2340" s="1">
        <f t="shared" si="649"/>
        <v>2</v>
      </c>
      <c r="P2340" s="1">
        <f>IF(HEX2DEC(LEFT(E2340,4))&gt;=32768,HEX2DEC(LEFT(E2340,4))-65536,HEX2DEC(LEFT(E2340,4)))/Codes!$N$2</f>
        <v>6.4</v>
      </c>
      <c r="Q2340" s="1">
        <f>IF(HEX2DEC(RIGHT(E2340,4))&gt;=32768,HEX2DEC(RIGHT(E2340,4))-65536,HEX2DEC(RIGHT(E2340,4)))/Codes!$N$2</f>
        <v>0</v>
      </c>
      <c r="R2340" s="1">
        <f>IF(HEX2DEC(LEFT(F2340,4))&gt;=32768,HEX2DEC(LEFT(F2340,4))-65536,HEX2DEC(LEFT(F2340,4)))/Codes!$N$2</f>
        <v>0</v>
      </c>
      <c r="S2340" s="1">
        <f>IF(HEX2DEC(RIGHT(F2340,4))&gt;=32768,HEX2DEC(RIGHT(F2340,4))-65536,HEX2DEC(RIGHT(F2340,4)))/Codes!$N$2</f>
        <v>2.8</v>
      </c>
      <c r="T2340" s="18">
        <f t="shared" si="650"/>
        <v>80</v>
      </c>
      <c r="U2340" s="1">
        <f t="shared" si="651"/>
        <v>100</v>
      </c>
      <c r="V2340" s="1">
        <f t="shared" si="652"/>
        <v>0</v>
      </c>
      <c r="W2340" s="1" t="str">
        <f t="shared" si="653"/>
        <v>101</v>
      </c>
      <c r="X2340" s="1">
        <f t="shared" si="654"/>
        <v>0</v>
      </c>
      <c r="Y2340" s="1">
        <f t="shared" si="655"/>
        <v>20</v>
      </c>
      <c r="Z2340" s="1" t="str">
        <f>VLOOKUP(BIN2DEC(MID(HEX2BIN(MID(H2340,3,2),8),2,5)),Codes!$E$1:$F$18,2)</f>
        <v>Electric</v>
      </c>
      <c r="AA2340" s="6" t="str">
        <f t="shared" si="656"/>
        <v>0</v>
      </c>
      <c r="AB2340" s="1">
        <f t="shared" si="657"/>
        <v>0</v>
      </c>
      <c r="AC2340" s="1" t="str">
        <f>VLOOKUP(BIN2DEC(RIGHT(HEX2BIN(MID(H2340,6,1),4),1)&amp;LEFT(HEX2BIN(MID(H2340,7,1),4),1)),Codes!$K$1:$L$5,2)</f>
        <v>S</v>
      </c>
      <c r="AD2340" s="1" t="str">
        <f>VLOOKUP(BIN2DEC(RIGHT(HEX2BIN(MID(H2340,7,1),4),3)&amp;LEFT(HEX2BIN(MID(H2340,8,1),4),2)),Codes!$H$2:$I$33,2)</f>
        <v>Shock</v>
      </c>
      <c r="AE2340" s="1" t="str">
        <f t="shared" si="658"/>
        <v>1</v>
      </c>
      <c r="AF2340" s="1" t="str">
        <f t="shared" si="659"/>
        <v>1</v>
      </c>
      <c r="AH2340" s="6">
        <f t="shared" si="660"/>
        <v>7</v>
      </c>
    </row>
    <row r="2341" spans="1:34">
      <c r="A2341" s="3" t="s">
        <v>6621</v>
      </c>
      <c r="B2341" s="1" t="s">
        <v>80</v>
      </c>
      <c r="C2341" s="6" t="s">
        <v>1067</v>
      </c>
      <c r="D2341" s="9" t="s">
        <v>6622</v>
      </c>
      <c r="E2341" s="9" t="s">
        <v>395</v>
      </c>
      <c r="F2341" s="9" t="s">
        <v>6623</v>
      </c>
      <c r="G2341" s="9" t="s">
        <v>6624</v>
      </c>
      <c r="H2341" s="9" t="s">
        <v>2829</v>
      </c>
      <c r="J2341" s="6" t="str">
        <f t="shared" si="644"/>
        <v>001011</v>
      </c>
      <c r="K2341" s="1">
        <f t="shared" si="645"/>
        <v>0</v>
      </c>
      <c r="L2341" s="6" t="str">
        <f t="shared" si="646"/>
        <v>00000</v>
      </c>
      <c r="M2341" s="1">
        <f t="shared" si="647"/>
        <v>66</v>
      </c>
      <c r="N2341" s="6" t="str">
        <f t="shared" si="648"/>
        <v>00</v>
      </c>
      <c r="O2341" s="1">
        <f t="shared" si="649"/>
        <v>0</v>
      </c>
      <c r="P2341" s="1">
        <f>IF(HEX2DEC(LEFT(E2341,4))&gt;=32768,HEX2DEC(LEFT(E2341,4))-65536,HEX2DEC(LEFT(E2341,4)))/Codes!$N$2</f>
        <v>5.6</v>
      </c>
      <c r="Q2341" s="1">
        <f>IF(HEX2DEC(RIGHT(E2341,4))&gt;=32768,HEX2DEC(RIGHT(E2341,4))-65536,HEX2DEC(RIGHT(E2341,4)))/Codes!$N$2</f>
        <v>0</v>
      </c>
      <c r="R2341" s="1">
        <f>IF(HEX2DEC(LEFT(F2341,4))&gt;=32768,HEX2DEC(LEFT(F2341,4))-65536,HEX2DEC(LEFT(F2341,4)))/Codes!$N$2</f>
        <v>-4.0960000000000001</v>
      </c>
      <c r="S2341" s="1">
        <f>IF(HEX2DEC(RIGHT(F2341,4))&gt;=32768,HEX2DEC(RIGHT(F2341,4))-65536,HEX2DEC(RIGHT(F2341,4)))/Codes!$N$2</f>
        <v>0</v>
      </c>
      <c r="T2341" s="18">
        <f t="shared" si="650"/>
        <v>40</v>
      </c>
      <c r="U2341" s="1">
        <f t="shared" si="651"/>
        <v>100</v>
      </c>
      <c r="V2341" s="1">
        <f t="shared" si="652"/>
        <v>0</v>
      </c>
      <c r="W2341" s="1" t="str">
        <f t="shared" si="653"/>
        <v>100</v>
      </c>
      <c r="X2341" s="1">
        <f t="shared" si="654"/>
        <v>1</v>
      </c>
      <c r="Y2341" s="1">
        <f t="shared" si="655"/>
        <v>0</v>
      </c>
      <c r="Z2341" s="1" t="str">
        <f>VLOOKUP(BIN2DEC(MID(HEX2BIN(MID(H2341,3,2),8),2,5)),Codes!$E$1:$F$18,2)</f>
        <v>Grab</v>
      </c>
      <c r="AA2341" s="6" t="str">
        <f t="shared" si="656"/>
        <v>0</v>
      </c>
      <c r="AB2341" s="1">
        <f t="shared" si="657"/>
        <v>0</v>
      </c>
      <c r="AC2341" s="1" t="str">
        <f>VLOOKUP(BIN2DEC(RIGHT(HEX2BIN(MID(H2341,6,1),4),1)&amp;LEFT(HEX2BIN(MID(H2341,7,1),4),1)),Codes!$K$1:$L$5,2)</f>
        <v>S</v>
      </c>
      <c r="AD2341" s="1" t="str">
        <f>VLOOKUP(BIN2DEC(RIGHT(HEX2BIN(MID(H2341,7,1),4),3)&amp;LEFT(HEX2BIN(MID(H2341,8,1),4),2)),Codes!$H$2:$I$33,2)</f>
        <v>Punch</v>
      </c>
      <c r="AE2341" s="1" t="str">
        <f t="shared" si="658"/>
        <v>1</v>
      </c>
      <c r="AF2341" s="1" t="str">
        <f t="shared" si="659"/>
        <v>1</v>
      </c>
      <c r="AH2341" s="6">
        <f t="shared" si="660"/>
        <v>1</v>
      </c>
    </row>
    <row r="2342" spans="1:34">
      <c r="A2342" s="3" t="s">
        <v>6625</v>
      </c>
      <c r="B2342" s="1" t="s">
        <v>80</v>
      </c>
      <c r="C2342" s="6" t="s">
        <v>1067</v>
      </c>
      <c r="D2342" s="9" t="s">
        <v>6626</v>
      </c>
      <c r="E2342" s="9" t="s">
        <v>5515</v>
      </c>
      <c r="F2342" s="9" t="s">
        <v>6623</v>
      </c>
      <c r="G2342" s="9" t="s">
        <v>6624</v>
      </c>
      <c r="H2342" s="9" t="s">
        <v>2285</v>
      </c>
      <c r="J2342" s="6" t="str">
        <f t="shared" si="644"/>
        <v>001011</v>
      </c>
      <c r="K2342" s="1">
        <f t="shared" si="645"/>
        <v>1</v>
      </c>
      <c r="L2342" s="6" t="str">
        <f t="shared" si="646"/>
        <v>00000</v>
      </c>
      <c r="M2342" s="1">
        <f t="shared" si="647"/>
        <v>66</v>
      </c>
      <c r="N2342" s="6" t="str">
        <f t="shared" si="648"/>
        <v>00</v>
      </c>
      <c r="O2342" s="1">
        <f t="shared" si="649"/>
        <v>0</v>
      </c>
      <c r="P2342" s="1">
        <f>IF(HEX2DEC(LEFT(E2342,4))&gt;=32768,HEX2DEC(LEFT(E2342,4))-65536,HEX2DEC(LEFT(E2342,4)))/Codes!$N$2</f>
        <v>10.24</v>
      </c>
      <c r="Q2342" s="1">
        <f>IF(HEX2DEC(RIGHT(E2342,4))&gt;=32768,HEX2DEC(RIGHT(E2342,4))-65536,HEX2DEC(RIGHT(E2342,4)))/Codes!$N$2</f>
        <v>0</v>
      </c>
      <c r="R2342" s="1">
        <f>IF(HEX2DEC(LEFT(F2342,4))&gt;=32768,HEX2DEC(LEFT(F2342,4))-65536,HEX2DEC(LEFT(F2342,4)))/Codes!$N$2</f>
        <v>-4.0960000000000001</v>
      </c>
      <c r="S2342" s="1">
        <f>IF(HEX2DEC(RIGHT(F2342,4))&gt;=32768,HEX2DEC(RIGHT(F2342,4))-65536,HEX2DEC(RIGHT(F2342,4)))/Codes!$N$2</f>
        <v>0</v>
      </c>
      <c r="T2342" s="18">
        <f t="shared" si="650"/>
        <v>40</v>
      </c>
      <c r="U2342" s="1">
        <f t="shared" si="651"/>
        <v>100</v>
      </c>
      <c r="V2342" s="1">
        <f t="shared" si="652"/>
        <v>0</v>
      </c>
      <c r="W2342" s="1" t="str">
        <f t="shared" si="653"/>
        <v>100</v>
      </c>
      <c r="X2342" s="1">
        <f t="shared" si="654"/>
        <v>1</v>
      </c>
      <c r="Y2342" s="1">
        <f t="shared" si="655"/>
        <v>0</v>
      </c>
      <c r="Z2342" s="1" t="str">
        <f>VLOOKUP(BIN2DEC(MID(HEX2BIN(MID(H2342,3,2),8),2,5)),Codes!$E$1:$F$18,2)</f>
        <v>Grab</v>
      </c>
      <c r="AA2342" s="6" t="str">
        <f t="shared" si="656"/>
        <v>0</v>
      </c>
      <c r="AB2342" s="1">
        <f t="shared" si="657"/>
        <v>0</v>
      </c>
      <c r="AC2342" s="1" t="str">
        <f>VLOOKUP(BIN2DEC(RIGHT(HEX2BIN(MID(H2342,6,1),4),1)&amp;LEFT(HEX2BIN(MID(H2342,7,1),4),1)),Codes!$K$1:$L$5,2)</f>
        <v>S</v>
      </c>
      <c r="AD2342" s="1" t="str">
        <f>VLOOKUP(BIN2DEC(RIGHT(HEX2BIN(MID(H2342,7,1),4),3)&amp;LEFT(HEX2BIN(MID(H2342,8,1),4),2)),Codes!$H$2:$I$33,2)</f>
        <v>Punch</v>
      </c>
      <c r="AE2342" s="1" t="str">
        <f t="shared" si="658"/>
        <v>1</v>
      </c>
      <c r="AF2342" s="1" t="str">
        <f t="shared" si="659"/>
        <v>0</v>
      </c>
      <c r="AH2342" s="6">
        <f t="shared" si="660"/>
        <v>1</v>
      </c>
    </row>
    <row r="2343" spans="1:34">
      <c r="A2343" s="3" t="s">
        <v>6630</v>
      </c>
      <c r="B2343" s="1" t="s">
        <v>80</v>
      </c>
      <c r="C2343" s="6" t="s">
        <v>1076</v>
      </c>
      <c r="D2343" s="9" t="s">
        <v>702</v>
      </c>
      <c r="E2343" s="9" t="s">
        <v>265</v>
      </c>
      <c r="F2343" s="9" t="s">
        <v>91</v>
      </c>
      <c r="G2343" s="9" t="s">
        <v>373</v>
      </c>
      <c r="H2343" s="9" t="s">
        <v>6631</v>
      </c>
      <c r="J2343" s="6" t="str">
        <f t="shared" si="644"/>
        <v>001011</v>
      </c>
      <c r="K2343" s="1">
        <f t="shared" si="645"/>
        <v>0</v>
      </c>
      <c r="L2343" s="6" t="str">
        <f t="shared" si="646"/>
        <v>00000</v>
      </c>
      <c r="M2343" s="1">
        <f t="shared" si="647"/>
        <v>0</v>
      </c>
      <c r="N2343" s="6" t="str">
        <f t="shared" si="648"/>
        <v>00</v>
      </c>
      <c r="O2343" s="1">
        <f t="shared" si="649"/>
        <v>1</v>
      </c>
      <c r="P2343" s="1">
        <f>IF(HEX2DEC(LEFT(E2343,4))&gt;=32768,HEX2DEC(LEFT(E2343,4))-65536,HEX2DEC(LEFT(E2343,4)))/Codes!$N$2</f>
        <v>2.4</v>
      </c>
      <c r="Q2343" s="1">
        <f>IF(HEX2DEC(RIGHT(E2343,4))&gt;=32768,HEX2DEC(RIGHT(E2343,4))-65536,HEX2DEC(RIGHT(E2343,4)))/Codes!$N$2</f>
        <v>0</v>
      </c>
      <c r="R2343" s="1">
        <f>IF(HEX2DEC(LEFT(F2343,4))&gt;=32768,HEX2DEC(LEFT(F2343,4))-65536,HEX2DEC(LEFT(F2343,4)))/Codes!$N$2</f>
        <v>0</v>
      </c>
      <c r="S2343" s="1">
        <f>IF(HEX2DEC(RIGHT(F2343,4))&gt;=32768,HEX2DEC(RIGHT(F2343,4))-65536,HEX2DEC(RIGHT(F2343,4)))/Codes!$N$2</f>
        <v>0</v>
      </c>
      <c r="T2343" s="18">
        <f t="shared" si="650"/>
        <v>361</v>
      </c>
      <c r="U2343" s="1">
        <f t="shared" si="651"/>
        <v>100</v>
      </c>
      <c r="V2343" s="1">
        <f t="shared" si="652"/>
        <v>0</v>
      </c>
      <c r="W2343" s="1" t="str">
        <f t="shared" si="653"/>
        <v>000</v>
      </c>
      <c r="X2343" s="1">
        <f t="shared" si="654"/>
        <v>0</v>
      </c>
      <c r="Y2343" s="1">
        <f t="shared" si="655"/>
        <v>100</v>
      </c>
      <c r="Z2343" s="1" t="str">
        <f>VLOOKUP(BIN2DEC(MID(HEX2BIN(MID(H2343,3,2),8),2,5)),Codes!$E$1:$F$18,2)</f>
        <v>Stun</v>
      </c>
      <c r="AA2343" s="6" t="str">
        <f t="shared" si="656"/>
        <v>0</v>
      </c>
      <c r="AB2343" s="1">
        <f t="shared" si="657"/>
        <v>0</v>
      </c>
      <c r="AC2343" s="1" t="str">
        <f>VLOOKUP(BIN2DEC(RIGHT(HEX2BIN(MID(H2343,6,1),4),1)&amp;LEFT(HEX2BIN(MID(H2343,7,1),4),1)),Codes!$K$1:$L$5,2)</f>
        <v>S</v>
      </c>
      <c r="AD2343" s="1" t="str">
        <f>VLOOKUP(BIN2DEC(RIGHT(HEX2BIN(MID(H2343,7,1),4),3)&amp;LEFT(HEX2BIN(MID(H2343,8,1),4),2)),Codes!$H$2:$I$33,2)</f>
        <v>Shock</v>
      </c>
      <c r="AE2343" s="1" t="str">
        <f t="shared" si="658"/>
        <v>1</v>
      </c>
      <c r="AF2343" s="1" t="str">
        <f t="shared" si="659"/>
        <v>1</v>
      </c>
      <c r="AH2343" s="6">
        <f t="shared" si="660"/>
        <v>7</v>
      </c>
    </row>
    <row r="2344" spans="1:34">
      <c r="A2344" s="3" t="s">
        <v>6633</v>
      </c>
      <c r="B2344" s="1" t="s">
        <v>80</v>
      </c>
      <c r="C2344" s="6" t="s">
        <v>2002</v>
      </c>
      <c r="D2344" s="9" t="s">
        <v>6203</v>
      </c>
      <c r="E2344" s="9" t="s">
        <v>1352</v>
      </c>
      <c r="F2344" s="9" t="s">
        <v>91</v>
      </c>
      <c r="G2344" s="9" t="s">
        <v>6634</v>
      </c>
      <c r="H2344" s="9" t="s">
        <v>6205</v>
      </c>
      <c r="J2344" s="6" t="str">
        <f t="shared" si="644"/>
        <v>001011</v>
      </c>
      <c r="K2344" s="1">
        <f t="shared" si="645"/>
        <v>0</v>
      </c>
      <c r="L2344" s="6" t="str">
        <f t="shared" si="646"/>
        <v>00000</v>
      </c>
      <c r="M2344" s="1">
        <f t="shared" si="647"/>
        <v>8</v>
      </c>
      <c r="N2344" s="6" t="str">
        <f t="shared" si="648"/>
        <v>00</v>
      </c>
      <c r="O2344" s="1">
        <f t="shared" si="649"/>
        <v>3</v>
      </c>
      <c r="P2344" s="1">
        <f>IF(HEX2DEC(LEFT(E2344,4))&gt;=32768,HEX2DEC(LEFT(E2344,4))-65536,HEX2DEC(LEFT(E2344,4)))/Codes!$N$2</f>
        <v>1.2</v>
      </c>
      <c r="Q2344" s="1">
        <f>IF(HEX2DEC(RIGHT(E2344,4))&gt;=32768,HEX2DEC(RIGHT(E2344,4))-65536,HEX2DEC(RIGHT(E2344,4)))/Codes!$N$2</f>
        <v>0</v>
      </c>
      <c r="R2344" s="1">
        <f>IF(HEX2DEC(LEFT(F2344,4))&gt;=32768,HEX2DEC(LEFT(F2344,4))-65536,HEX2DEC(LEFT(F2344,4)))/Codes!$N$2</f>
        <v>0</v>
      </c>
      <c r="S2344" s="1">
        <f>IF(HEX2DEC(RIGHT(F2344,4))&gt;=32768,HEX2DEC(RIGHT(F2344,4))-65536,HEX2DEC(RIGHT(F2344,4)))/Codes!$N$2</f>
        <v>0</v>
      </c>
      <c r="T2344" s="18">
        <f t="shared" si="650"/>
        <v>361</v>
      </c>
      <c r="U2344" s="1">
        <f t="shared" si="651"/>
        <v>35</v>
      </c>
      <c r="V2344" s="1">
        <f t="shared" si="652"/>
        <v>0</v>
      </c>
      <c r="W2344" s="1" t="str">
        <f t="shared" si="653"/>
        <v>000</v>
      </c>
      <c r="X2344" s="1">
        <f t="shared" si="654"/>
        <v>0</v>
      </c>
      <c r="Y2344" s="1">
        <f t="shared" si="655"/>
        <v>15</v>
      </c>
      <c r="Z2344" s="1" t="str">
        <f>VLOOKUP(BIN2DEC(MID(HEX2BIN(MID(H2344,3,2),8),2,5)),Codes!$E$1:$F$18,2)</f>
        <v>Darkness</v>
      </c>
      <c r="AA2344" s="6" t="str">
        <f t="shared" si="656"/>
        <v>1</v>
      </c>
      <c r="AB2344" s="1">
        <f t="shared" si="657"/>
        <v>0</v>
      </c>
      <c r="AC2344" s="1" t="str">
        <f>VLOOKUP(BIN2DEC(RIGHT(HEX2BIN(MID(H2344,6,1),4),1)&amp;LEFT(HEX2BIN(MID(H2344,7,1),4),1)),Codes!$K$1:$L$5,2)</f>
        <v>S</v>
      </c>
      <c r="AD2344" s="1" t="str">
        <f>VLOOKUP(BIN2DEC(RIGHT(HEX2BIN(MID(H2344,7,1),4),3)&amp;LEFT(HEX2BIN(MID(H2344,8,1),4),2)),Codes!$H$2:$I$33,2)</f>
        <v>Burn</v>
      </c>
      <c r="AE2344" s="1" t="str">
        <f t="shared" si="658"/>
        <v>1</v>
      </c>
      <c r="AF2344" s="1" t="str">
        <f t="shared" si="659"/>
        <v>1</v>
      </c>
      <c r="AH2344" s="6">
        <f t="shared" si="660"/>
        <v>8</v>
      </c>
    </row>
    <row r="2345" spans="1:34">
      <c r="A2345" s="3" t="s">
        <v>6635</v>
      </c>
      <c r="B2345" s="1" t="s">
        <v>80</v>
      </c>
      <c r="C2345" s="6" t="s">
        <v>2006</v>
      </c>
      <c r="D2345" s="9" t="s">
        <v>6206</v>
      </c>
      <c r="E2345" s="9" t="s">
        <v>433</v>
      </c>
      <c r="F2345" s="9" t="s">
        <v>91</v>
      </c>
      <c r="G2345" s="9" t="s">
        <v>1047</v>
      </c>
      <c r="H2345" s="9" t="s">
        <v>6207</v>
      </c>
      <c r="J2345" s="6" t="str">
        <f t="shared" si="644"/>
        <v>001011</v>
      </c>
      <c r="K2345" s="1">
        <f t="shared" si="645"/>
        <v>0</v>
      </c>
      <c r="L2345" s="6" t="str">
        <f t="shared" si="646"/>
        <v>00000</v>
      </c>
      <c r="M2345" s="1">
        <f t="shared" si="647"/>
        <v>8</v>
      </c>
      <c r="N2345" s="6" t="str">
        <f t="shared" si="648"/>
        <v>00</v>
      </c>
      <c r="O2345" s="1">
        <f t="shared" si="649"/>
        <v>5</v>
      </c>
      <c r="P2345" s="1">
        <f>IF(HEX2DEC(LEFT(E2345,4))&gt;=32768,HEX2DEC(LEFT(E2345,4))-65536,HEX2DEC(LEFT(E2345,4)))/Codes!$N$2</f>
        <v>1.6</v>
      </c>
      <c r="Q2345" s="1">
        <f>IF(HEX2DEC(RIGHT(E2345,4))&gt;=32768,HEX2DEC(RIGHT(E2345,4))-65536,HEX2DEC(RIGHT(E2345,4)))/Codes!$N$2</f>
        <v>0</v>
      </c>
      <c r="R2345" s="1">
        <f>IF(HEX2DEC(LEFT(F2345,4))&gt;=32768,HEX2DEC(LEFT(F2345,4))-65536,HEX2DEC(LEFT(F2345,4)))/Codes!$N$2</f>
        <v>0</v>
      </c>
      <c r="S2345" s="1">
        <f>IF(HEX2DEC(RIGHT(F2345,4))&gt;=32768,HEX2DEC(RIGHT(F2345,4))-65536,HEX2DEC(RIGHT(F2345,4)))/Codes!$N$2</f>
        <v>0</v>
      </c>
      <c r="T2345" s="18">
        <f t="shared" si="650"/>
        <v>361</v>
      </c>
      <c r="U2345" s="1">
        <f t="shared" si="651"/>
        <v>40</v>
      </c>
      <c r="V2345" s="1">
        <f t="shared" si="652"/>
        <v>0</v>
      </c>
      <c r="W2345" s="1" t="str">
        <f t="shared" si="653"/>
        <v>000</v>
      </c>
      <c r="X2345" s="1">
        <f t="shared" si="654"/>
        <v>0</v>
      </c>
      <c r="Y2345" s="1">
        <f t="shared" si="655"/>
        <v>20</v>
      </c>
      <c r="Z2345" s="1" t="str">
        <f>VLOOKUP(BIN2DEC(MID(HEX2BIN(MID(H2345,3,2),8),2,5)),Codes!$E$1:$F$18,2)</f>
        <v>Darkness</v>
      </c>
      <c r="AA2345" s="6" t="str">
        <f t="shared" si="656"/>
        <v>1</v>
      </c>
      <c r="AB2345" s="1">
        <f t="shared" si="657"/>
        <v>0</v>
      </c>
      <c r="AC2345" s="1" t="str">
        <f>VLOOKUP(BIN2DEC(RIGHT(HEX2BIN(MID(H2345,6,1),4),1)&amp;LEFT(HEX2BIN(MID(H2345,7,1),4),1)),Codes!$K$1:$L$5,2)</f>
        <v>S</v>
      </c>
      <c r="AD2345" s="1" t="str">
        <f>VLOOKUP(BIN2DEC(RIGHT(HEX2BIN(MID(H2345,7,1),4),3)&amp;LEFT(HEX2BIN(MID(H2345,8,1),4),2)),Codes!$H$2:$I$33,2)</f>
        <v>Burn</v>
      </c>
      <c r="AE2345" s="1" t="str">
        <f t="shared" si="658"/>
        <v>1</v>
      </c>
      <c r="AF2345" s="1" t="str">
        <f t="shared" si="659"/>
        <v>1</v>
      </c>
      <c r="AH2345" s="6">
        <f t="shared" si="660"/>
        <v>8</v>
      </c>
    </row>
    <row r="2346" spans="1:34">
      <c r="A2346" s="3" t="s">
        <v>6636</v>
      </c>
      <c r="B2346" s="1" t="s">
        <v>80</v>
      </c>
      <c r="C2346" s="6" t="s">
        <v>2010</v>
      </c>
      <c r="D2346" s="9" t="s">
        <v>4086</v>
      </c>
      <c r="E2346" s="9" t="s">
        <v>824</v>
      </c>
      <c r="F2346" s="9" t="s">
        <v>91</v>
      </c>
      <c r="G2346" s="9" t="s">
        <v>6204</v>
      </c>
      <c r="H2346" s="9" t="s">
        <v>6209</v>
      </c>
      <c r="J2346" s="6" t="str">
        <f t="shared" si="644"/>
        <v>001011</v>
      </c>
      <c r="K2346" s="1">
        <f t="shared" si="645"/>
        <v>0</v>
      </c>
      <c r="L2346" s="6" t="str">
        <f t="shared" si="646"/>
        <v>00000</v>
      </c>
      <c r="M2346" s="1">
        <f t="shared" si="647"/>
        <v>8</v>
      </c>
      <c r="N2346" s="6" t="str">
        <f t="shared" si="648"/>
        <v>00</v>
      </c>
      <c r="O2346" s="1">
        <f t="shared" si="649"/>
        <v>8</v>
      </c>
      <c r="P2346" s="1">
        <f>IF(HEX2DEC(LEFT(E2346,4))&gt;=32768,HEX2DEC(LEFT(E2346,4))-65536,HEX2DEC(LEFT(E2346,4)))/Codes!$N$2</f>
        <v>2</v>
      </c>
      <c r="Q2346" s="1">
        <f>IF(HEX2DEC(RIGHT(E2346,4))&gt;=32768,HEX2DEC(RIGHT(E2346,4))-65536,HEX2DEC(RIGHT(E2346,4)))/Codes!$N$2</f>
        <v>0</v>
      </c>
      <c r="R2346" s="1">
        <f>IF(HEX2DEC(LEFT(F2346,4))&gt;=32768,HEX2DEC(LEFT(F2346,4))-65536,HEX2DEC(LEFT(F2346,4)))/Codes!$N$2</f>
        <v>0</v>
      </c>
      <c r="S2346" s="1">
        <f>IF(HEX2DEC(RIGHT(F2346,4))&gt;=32768,HEX2DEC(RIGHT(F2346,4))-65536,HEX2DEC(RIGHT(F2346,4)))/Codes!$N$2</f>
        <v>0</v>
      </c>
      <c r="T2346" s="18">
        <f t="shared" si="650"/>
        <v>361</v>
      </c>
      <c r="U2346" s="1">
        <f t="shared" si="651"/>
        <v>45</v>
      </c>
      <c r="V2346" s="1">
        <f t="shared" si="652"/>
        <v>0</v>
      </c>
      <c r="W2346" s="1" t="str">
        <f t="shared" si="653"/>
        <v>000</v>
      </c>
      <c r="X2346" s="1">
        <f t="shared" si="654"/>
        <v>0</v>
      </c>
      <c r="Y2346" s="1">
        <f t="shared" si="655"/>
        <v>25</v>
      </c>
      <c r="Z2346" s="1" t="str">
        <f>VLOOKUP(BIN2DEC(MID(HEX2BIN(MID(H2346,3,2),8),2,5)),Codes!$E$1:$F$18,2)</f>
        <v>Darkness</v>
      </c>
      <c r="AA2346" s="6" t="str">
        <f t="shared" si="656"/>
        <v>1</v>
      </c>
      <c r="AB2346" s="1">
        <f t="shared" si="657"/>
        <v>0</v>
      </c>
      <c r="AC2346" s="1" t="str">
        <f>VLOOKUP(BIN2DEC(RIGHT(HEX2BIN(MID(H2346,6,1),4),1)&amp;LEFT(HEX2BIN(MID(H2346,7,1),4),1)),Codes!$K$1:$L$5,2)</f>
        <v>S</v>
      </c>
      <c r="AD2346" s="1" t="str">
        <f>VLOOKUP(BIN2DEC(RIGHT(HEX2BIN(MID(H2346,7,1),4),3)&amp;LEFT(HEX2BIN(MID(H2346,8,1),4),2)),Codes!$H$2:$I$33,2)</f>
        <v>Burn</v>
      </c>
      <c r="AE2346" s="1" t="str">
        <f t="shared" si="658"/>
        <v>1</v>
      </c>
      <c r="AF2346" s="1" t="str">
        <f t="shared" si="659"/>
        <v>1</v>
      </c>
      <c r="AH2346" s="6">
        <f t="shared" si="660"/>
        <v>8</v>
      </c>
    </row>
    <row r="2347" spans="1:34">
      <c r="A2347" s="3" t="s">
        <v>6637</v>
      </c>
      <c r="B2347" s="1" t="s">
        <v>80</v>
      </c>
      <c r="C2347" s="6" t="s">
        <v>2014</v>
      </c>
      <c r="D2347" s="9" t="s">
        <v>6210</v>
      </c>
      <c r="E2347" s="9" t="s">
        <v>265</v>
      </c>
      <c r="F2347" s="9" t="s">
        <v>91</v>
      </c>
      <c r="G2347" s="9" t="s">
        <v>2011</v>
      </c>
      <c r="H2347" s="9" t="s">
        <v>6211</v>
      </c>
      <c r="J2347" s="6" t="str">
        <f t="shared" si="644"/>
        <v>001011</v>
      </c>
      <c r="K2347" s="1">
        <f t="shared" si="645"/>
        <v>0</v>
      </c>
      <c r="L2347" s="6" t="str">
        <f t="shared" si="646"/>
        <v>00000</v>
      </c>
      <c r="M2347" s="1">
        <f t="shared" si="647"/>
        <v>8</v>
      </c>
      <c r="N2347" s="6" t="str">
        <f t="shared" si="648"/>
        <v>00</v>
      </c>
      <c r="O2347" s="1">
        <f t="shared" si="649"/>
        <v>11</v>
      </c>
      <c r="P2347" s="1">
        <f>IF(HEX2DEC(LEFT(E2347,4))&gt;=32768,HEX2DEC(LEFT(E2347,4))-65536,HEX2DEC(LEFT(E2347,4)))/Codes!$N$2</f>
        <v>2.4</v>
      </c>
      <c r="Q2347" s="1">
        <f>IF(HEX2DEC(RIGHT(E2347,4))&gt;=32768,HEX2DEC(RIGHT(E2347,4))-65536,HEX2DEC(RIGHT(E2347,4)))/Codes!$N$2</f>
        <v>0</v>
      </c>
      <c r="R2347" s="1">
        <f>IF(HEX2DEC(LEFT(F2347,4))&gt;=32768,HEX2DEC(LEFT(F2347,4))-65536,HEX2DEC(LEFT(F2347,4)))/Codes!$N$2</f>
        <v>0</v>
      </c>
      <c r="S2347" s="1">
        <f>IF(HEX2DEC(RIGHT(F2347,4))&gt;=32768,HEX2DEC(RIGHT(F2347,4))-65536,HEX2DEC(RIGHT(F2347,4)))/Codes!$N$2</f>
        <v>0</v>
      </c>
      <c r="T2347" s="18">
        <f t="shared" si="650"/>
        <v>361</v>
      </c>
      <c r="U2347" s="1">
        <f t="shared" si="651"/>
        <v>50</v>
      </c>
      <c r="V2347" s="1">
        <f t="shared" si="652"/>
        <v>0</v>
      </c>
      <c r="W2347" s="1" t="str">
        <f t="shared" si="653"/>
        <v>000</v>
      </c>
      <c r="X2347" s="1">
        <f t="shared" si="654"/>
        <v>0</v>
      </c>
      <c r="Y2347" s="1">
        <f t="shared" si="655"/>
        <v>30</v>
      </c>
      <c r="Z2347" s="1" t="str">
        <f>VLOOKUP(BIN2DEC(MID(HEX2BIN(MID(H2347,3,2),8),2,5)),Codes!$E$1:$F$18,2)</f>
        <v>Darkness</v>
      </c>
      <c r="AA2347" s="6" t="str">
        <f t="shared" si="656"/>
        <v>1</v>
      </c>
      <c r="AB2347" s="1">
        <f t="shared" si="657"/>
        <v>0</v>
      </c>
      <c r="AC2347" s="1" t="str">
        <f>VLOOKUP(BIN2DEC(RIGHT(HEX2BIN(MID(H2347,6,1),4),1)&amp;LEFT(HEX2BIN(MID(H2347,7,1),4),1)),Codes!$K$1:$L$5,2)</f>
        <v>S</v>
      </c>
      <c r="AD2347" s="1" t="str">
        <f>VLOOKUP(BIN2DEC(RIGHT(HEX2BIN(MID(H2347,7,1),4),3)&amp;LEFT(HEX2BIN(MID(H2347,8,1),4),2)),Codes!$H$2:$I$33,2)</f>
        <v>[Burn]</v>
      </c>
      <c r="AE2347" s="1" t="str">
        <f t="shared" si="658"/>
        <v>1</v>
      </c>
      <c r="AF2347" s="1" t="str">
        <f t="shared" si="659"/>
        <v>1</v>
      </c>
      <c r="AH2347" s="6">
        <f t="shared" si="660"/>
        <v>24</v>
      </c>
    </row>
    <row r="2348" spans="1:34">
      <c r="A2348" s="3" t="s">
        <v>6638</v>
      </c>
      <c r="B2348" s="1" t="s">
        <v>80</v>
      </c>
      <c r="C2348" s="6" t="s">
        <v>2018</v>
      </c>
      <c r="D2348" s="9" t="s">
        <v>6212</v>
      </c>
      <c r="E2348" s="9" t="s">
        <v>212</v>
      </c>
      <c r="F2348" s="9" t="s">
        <v>91</v>
      </c>
      <c r="G2348" s="9" t="s">
        <v>6208</v>
      </c>
      <c r="H2348" s="9" t="s">
        <v>6214</v>
      </c>
      <c r="J2348" s="6" t="str">
        <f t="shared" si="644"/>
        <v>001011</v>
      </c>
      <c r="K2348" s="1">
        <f t="shared" si="645"/>
        <v>0</v>
      </c>
      <c r="L2348" s="6" t="str">
        <f t="shared" si="646"/>
        <v>00000</v>
      </c>
      <c r="M2348" s="1">
        <f t="shared" si="647"/>
        <v>8</v>
      </c>
      <c r="N2348" s="6" t="str">
        <f t="shared" si="648"/>
        <v>00</v>
      </c>
      <c r="O2348" s="1">
        <f t="shared" si="649"/>
        <v>14</v>
      </c>
      <c r="P2348" s="1">
        <f>IF(HEX2DEC(LEFT(E2348,4))&gt;=32768,HEX2DEC(LEFT(E2348,4))-65536,HEX2DEC(LEFT(E2348,4)))/Codes!$N$2</f>
        <v>2.8</v>
      </c>
      <c r="Q2348" s="1">
        <f>IF(HEX2DEC(RIGHT(E2348,4))&gt;=32768,HEX2DEC(RIGHT(E2348,4))-65536,HEX2DEC(RIGHT(E2348,4)))/Codes!$N$2</f>
        <v>0</v>
      </c>
      <c r="R2348" s="1">
        <f>IF(HEX2DEC(LEFT(F2348,4))&gt;=32768,HEX2DEC(LEFT(F2348,4))-65536,HEX2DEC(LEFT(F2348,4)))/Codes!$N$2</f>
        <v>0</v>
      </c>
      <c r="S2348" s="1">
        <f>IF(HEX2DEC(RIGHT(F2348,4))&gt;=32768,HEX2DEC(RIGHT(F2348,4))-65536,HEX2DEC(RIGHT(F2348,4)))/Codes!$N$2</f>
        <v>0</v>
      </c>
      <c r="T2348" s="18">
        <f t="shared" si="650"/>
        <v>361</v>
      </c>
      <c r="U2348" s="1">
        <f t="shared" si="651"/>
        <v>55</v>
      </c>
      <c r="V2348" s="1">
        <f t="shared" si="652"/>
        <v>0</v>
      </c>
      <c r="W2348" s="1" t="str">
        <f t="shared" si="653"/>
        <v>000</v>
      </c>
      <c r="X2348" s="1">
        <f t="shared" si="654"/>
        <v>0</v>
      </c>
      <c r="Y2348" s="1">
        <f t="shared" si="655"/>
        <v>35</v>
      </c>
      <c r="Z2348" s="1" t="str">
        <f>VLOOKUP(BIN2DEC(MID(HEX2BIN(MID(H2348,3,2),8),2,5)),Codes!$E$1:$F$18,2)</f>
        <v>Darkness</v>
      </c>
      <c r="AA2348" s="6" t="str">
        <f t="shared" si="656"/>
        <v>1</v>
      </c>
      <c r="AB2348" s="1">
        <f t="shared" si="657"/>
        <v>0</v>
      </c>
      <c r="AC2348" s="1" t="str">
        <f>VLOOKUP(BIN2DEC(RIGHT(HEX2BIN(MID(H2348,6,1),4),1)&amp;LEFT(HEX2BIN(MID(H2348,7,1),4),1)),Codes!$K$1:$L$5,2)</f>
        <v>S</v>
      </c>
      <c r="AD2348" s="1" t="str">
        <f>VLOOKUP(BIN2DEC(RIGHT(HEX2BIN(MID(H2348,7,1),4),3)&amp;LEFT(HEX2BIN(MID(H2348,8,1),4),2)),Codes!$H$2:$I$33,2)</f>
        <v>[Burn]</v>
      </c>
      <c r="AE2348" s="1" t="str">
        <f t="shared" si="658"/>
        <v>1</v>
      </c>
      <c r="AF2348" s="1" t="str">
        <f t="shared" si="659"/>
        <v>1</v>
      </c>
      <c r="AH2348" s="6">
        <f t="shared" si="660"/>
        <v>24</v>
      </c>
    </row>
    <row r="2349" spans="1:34">
      <c r="A2349" s="3" t="s">
        <v>6639</v>
      </c>
      <c r="B2349" s="1" t="s">
        <v>80</v>
      </c>
      <c r="C2349" s="6" t="s">
        <v>2022</v>
      </c>
      <c r="D2349" s="9" t="s">
        <v>6215</v>
      </c>
      <c r="E2349" s="9" t="s">
        <v>307</v>
      </c>
      <c r="F2349" s="9" t="s">
        <v>91</v>
      </c>
      <c r="G2349" s="9" t="s">
        <v>3726</v>
      </c>
      <c r="H2349" s="9" t="s">
        <v>6216</v>
      </c>
      <c r="J2349" s="6" t="str">
        <f t="shared" si="644"/>
        <v>001011</v>
      </c>
      <c r="K2349" s="1">
        <f t="shared" si="645"/>
        <v>0</v>
      </c>
      <c r="L2349" s="6" t="str">
        <f t="shared" si="646"/>
        <v>00000</v>
      </c>
      <c r="M2349" s="1">
        <f t="shared" si="647"/>
        <v>8</v>
      </c>
      <c r="N2349" s="6" t="str">
        <f t="shared" si="648"/>
        <v>00</v>
      </c>
      <c r="O2349" s="1">
        <f t="shared" si="649"/>
        <v>17</v>
      </c>
      <c r="P2349" s="1">
        <f>IF(HEX2DEC(LEFT(E2349,4))&gt;=32768,HEX2DEC(LEFT(E2349,4))-65536,HEX2DEC(LEFT(E2349,4)))/Codes!$N$2</f>
        <v>3.2</v>
      </c>
      <c r="Q2349" s="1">
        <f>IF(HEX2DEC(RIGHT(E2349,4))&gt;=32768,HEX2DEC(RIGHT(E2349,4))-65536,HEX2DEC(RIGHT(E2349,4)))/Codes!$N$2</f>
        <v>0</v>
      </c>
      <c r="R2349" s="1">
        <f>IF(HEX2DEC(LEFT(F2349,4))&gt;=32768,HEX2DEC(LEFT(F2349,4))-65536,HEX2DEC(LEFT(F2349,4)))/Codes!$N$2</f>
        <v>0</v>
      </c>
      <c r="S2349" s="1">
        <f>IF(HEX2DEC(RIGHT(F2349,4))&gt;=32768,HEX2DEC(RIGHT(F2349,4))-65536,HEX2DEC(RIGHT(F2349,4)))/Codes!$N$2</f>
        <v>0</v>
      </c>
      <c r="T2349" s="18">
        <f t="shared" si="650"/>
        <v>361</v>
      </c>
      <c r="U2349" s="1">
        <f t="shared" si="651"/>
        <v>60</v>
      </c>
      <c r="V2349" s="1">
        <f t="shared" si="652"/>
        <v>0</v>
      </c>
      <c r="W2349" s="1" t="str">
        <f t="shared" si="653"/>
        <v>000</v>
      </c>
      <c r="X2349" s="1">
        <f t="shared" si="654"/>
        <v>0</v>
      </c>
      <c r="Y2349" s="1">
        <f t="shared" si="655"/>
        <v>40</v>
      </c>
      <c r="Z2349" s="1" t="str">
        <f>VLOOKUP(BIN2DEC(MID(HEX2BIN(MID(H2349,3,2),8),2,5)),Codes!$E$1:$F$18,2)</f>
        <v>Darkness</v>
      </c>
      <c r="AA2349" s="6" t="str">
        <f t="shared" si="656"/>
        <v>1</v>
      </c>
      <c r="AB2349" s="1">
        <f t="shared" si="657"/>
        <v>0</v>
      </c>
      <c r="AC2349" s="1" t="str">
        <f>VLOOKUP(BIN2DEC(RIGHT(HEX2BIN(MID(H2349,6,1),4),1)&amp;LEFT(HEX2BIN(MID(H2349,7,1),4),1)),Codes!$K$1:$L$5,2)</f>
        <v>S</v>
      </c>
      <c r="AD2349" s="1" t="str">
        <f>VLOOKUP(BIN2DEC(RIGHT(HEX2BIN(MID(H2349,7,1),4),3)&amp;LEFT(HEX2BIN(MID(H2349,8,1),4),2)),Codes!$H$2:$I$33,2)</f>
        <v>[Burn]</v>
      </c>
      <c r="AE2349" s="1" t="str">
        <f t="shared" si="658"/>
        <v>1</v>
      </c>
      <c r="AF2349" s="1" t="str">
        <f t="shared" si="659"/>
        <v>1</v>
      </c>
      <c r="AH2349" s="6">
        <f t="shared" si="660"/>
        <v>24</v>
      </c>
    </row>
    <row r="2350" spans="1:34">
      <c r="A2350" s="3" t="s">
        <v>6640</v>
      </c>
      <c r="B2350" s="1" t="s">
        <v>80</v>
      </c>
      <c r="C2350" s="6" t="s">
        <v>2026</v>
      </c>
      <c r="D2350" s="9" t="s">
        <v>6217</v>
      </c>
      <c r="E2350" s="9" t="s">
        <v>256</v>
      </c>
      <c r="F2350" s="9" t="s">
        <v>91</v>
      </c>
      <c r="G2350" s="9" t="s">
        <v>6213</v>
      </c>
      <c r="H2350" s="9" t="s">
        <v>6219</v>
      </c>
      <c r="J2350" s="6" t="str">
        <f t="shared" si="644"/>
        <v>001011</v>
      </c>
      <c r="K2350" s="1">
        <f t="shared" si="645"/>
        <v>0</v>
      </c>
      <c r="L2350" s="6" t="str">
        <f t="shared" si="646"/>
        <v>00000</v>
      </c>
      <c r="M2350" s="1">
        <f t="shared" si="647"/>
        <v>8</v>
      </c>
      <c r="N2350" s="6" t="str">
        <f t="shared" si="648"/>
        <v>00</v>
      </c>
      <c r="O2350" s="1">
        <f t="shared" si="649"/>
        <v>20</v>
      </c>
      <c r="P2350" s="1">
        <f>IF(HEX2DEC(LEFT(E2350,4))&gt;=32768,HEX2DEC(LEFT(E2350,4))-65536,HEX2DEC(LEFT(E2350,4)))/Codes!$N$2</f>
        <v>3.6</v>
      </c>
      <c r="Q2350" s="1">
        <f>IF(HEX2DEC(RIGHT(E2350,4))&gt;=32768,HEX2DEC(RIGHT(E2350,4))-65536,HEX2DEC(RIGHT(E2350,4)))/Codes!$N$2</f>
        <v>0</v>
      </c>
      <c r="R2350" s="1">
        <f>IF(HEX2DEC(LEFT(F2350,4))&gt;=32768,HEX2DEC(LEFT(F2350,4))-65536,HEX2DEC(LEFT(F2350,4)))/Codes!$N$2</f>
        <v>0</v>
      </c>
      <c r="S2350" s="1">
        <f>IF(HEX2DEC(RIGHT(F2350,4))&gt;=32768,HEX2DEC(RIGHT(F2350,4))-65536,HEX2DEC(RIGHT(F2350,4)))/Codes!$N$2</f>
        <v>0</v>
      </c>
      <c r="T2350" s="18">
        <f t="shared" si="650"/>
        <v>361</v>
      </c>
      <c r="U2350" s="1">
        <f t="shared" si="651"/>
        <v>65</v>
      </c>
      <c r="V2350" s="1">
        <f t="shared" si="652"/>
        <v>0</v>
      </c>
      <c r="W2350" s="1" t="str">
        <f t="shared" si="653"/>
        <v>000</v>
      </c>
      <c r="X2350" s="1">
        <f t="shared" si="654"/>
        <v>0</v>
      </c>
      <c r="Y2350" s="1">
        <f t="shared" si="655"/>
        <v>45</v>
      </c>
      <c r="Z2350" s="1" t="str">
        <f>VLOOKUP(BIN2DEC(MID(HEX2BIN(MID(H2350,3,2),8),2,5)),Codes!$E$1:$F$18,2)</f>
        <v>Darkness</v>
      </c>
      <c r="AA2350" s="6" t="str">
        <f t="shared" si="656"/>
        <v>1</v>
      </c>
      <c r="AB2350" s="1">
        <f t="shared" si="657"/>
        <v>0</v>
      </c>
      <c r="AC2350" s="1" t="str">
        <f>VLOOKUP(BIN2DEC(RIGHT(HEX2BIN(MID(H2350,6,1),4),1)&amp;LEFT(HEX2BIN(MID(H2350,7,1),4),1)),Codes!$K$1:$L$5,2)</f>
        <v>S</v>
      </c>
      <c r="AD2350" s="1" t="str">
        <f>VLOOKUP(BIN2DEC(RIGHT(HEX2BIN(MID(H2350,7,1),4),3)&amp;LEFT(HEX2BIN(MID(H2350,8,1),4),2)),Codes!$H$2:$I$33,2)</f>
        <v>[Burn]</v>
      </c>
      <c r="AE2350" s="1" t="str">
        <f t="shared" si="658"/>
        <v>1</v>
      </c>
      <c r="AF2350" s="1" t="str">
        <f t="shared" si="659"/>
        <v>1</v>
      </c>
      <c r="AH2350" s="6">
        <f t="shared" si="660"/>
        <v>24</v>
      </c>
    </row>
    <row r="2351" spans="1:34">
      <c r="A2351" s="3" t="s">
        <v>6641</v>
      </c>
      <c r="B2351" s="1" t="s">
        <v>80</v>
      </c>
      <c r="C2351" s="6" t="s">
        <v>2030</v>
      </c>
      <c r="D2351" s="9" t="s">
        <v>6220</v>
      </c>
      <c r="E2351" s="9" t="s">
        <v>232</v>
      </c>
      <c r="F2351" s="9" t="s">
        <v>91</v>
      </c>
      <c r="G2351" s="9" t="s">
        <v>4009</v>
      </c>
      <c r="H2351" s="9" t="s">
        <v>6221</v>
      </c>
      <c r="J2351" s="6" t="str">
        <f t="shared" si="644"/>
        <v>001011</v>
      </c>
      <c r="K2351" s="1">
        <f t="shared" si="645"/>
        <v>0</v>
      </c>
      <c r="L2351" s="6" t="str">
        <f t="shared" si="646"/>
        <v>00000</v>
      </c>
      <c r="M2351" s="1">
        <f t="shared" si="647"/>
        <v>8</v>
      </c>
      <c r="N2351" s="6" t="str">
        <f t="shared" si="648"/>
        <v>00</v>
      </c>
      <c r="O2351" s="1">
        <f t="shared" si="649"/>
        <v>25</v>
      </c>
      <c r="P2351" s="1">
        <f>IF(HEX2DEC(LEFT(E2351,4))&gt;=32768,HEX2DEC(LEFT(E2351,4))-65536,HEX2DEC(LEFT(E2351,4)))/Codes!$N$2</f>
        <v>4.8</v>
      </c>
      <c r="Q2351" s="1">
        <f>IF(HEX2DEC(RIGHT(E2351,4))&gt;=32768,HEX2DEC(RIGHT(E2351,4))-65536,HEX2DEC(RIGHT(E2351,4)))/Codes!$N$2</f>
        <v>0</v>
      </c>
      <c r="R2351" s="1">
        <f>IF(HEX2DEC(LEFT(F2351,4))&gt;=32768,HEX2DEC(LEFT(F2351,4))-65536,HEX2DEC(LEFT(F2351,4)))/Codes!$N$2</f>
        <v>0</v>
      </c>
      <c r="S2351" s="1">
        <f>IF(HEX2DEC(RIGHT(F2351,4))&gt;=32768,HEX2DEC(RIGHT(F2351,4))-65536,HEX2DEC(RIGHT(F2351,4)))/Codes!$N$2</f>
        <v>0</v>
      </c>
      <c r="T2351" s="18">
        <f t="shared" si="650"/>
        <v>361</v>
      </c>
      <c r="U2351" s="1">
        <f t="shared" si="651"/>
        <v>70</v>
      </c>
      <c r="V2351" s="1">
        <f t="shared" si="652"/>
        <v>0</v>
      </c>
      <c r="W2351" s="1" t="str">
        <f t="shared" si="653"/>
        <v>000</v>
      </c>
      <c r="X2351" s="1">
        <f t="shared" si="654"/>
        <v>0</v>
      </c>
      <c r="Y2351" s="1">
        <f t="shared" si="655"/>
        <v>50</v>
      </c>
      <c r="Z2351" s="1" t="str">
        <f>VLOOKUP(BIN2DEC(MID(HEX2BIN(MID(H2351,3,2),8),2,5)),Codes!$E$1:$F$18,2)</f>
        <v>Darkness</v>
      </c>
      <c r="AA2351" s="6" t="str">
        <f t="shared" si="656"/>
        <v>1</v>
      </c>
      <c r="AB2351" s="1">
        <f t="shared" si="657"/>
        <v>1</v>
      </c>
      <c r="AC2351" s="1" t="str">
        <f>VLOOKUP(BIN2DEC(RIGHT(HEX2BIN(MID(H2351,6,1),4),1)&amp;LEFT(HEX2BIN(MID(H2351,7,1),4),1)),Codes!$K$1:$L$5,2)</f>
        <v>M</v>
      </c>
      <c r="AD2351" s="1" t="str">
        <f>VLOOKUP(BIN2DEC(RIGHT(HEX2BIN(MID(H2351,7,1),4),3)&amp;LEFT(HEX2BIN(MID(H2351,8,1),4),2)),Codes!$H$2:$I$33,2)</f>
        <v>Burn</v>
      </c>
      <c r="AE2351" s="1" t="str">
        <f t="shared" si="658"/>
        <v>1</v>
      </c>
      <c r="AF2351" s="1" t="str">
        <f t="shared" si="659"/>
        <v>1</v>
      </c>
      <c r="AH2351" s="6">
        <f t="shared" si="660"/>
        <v>168</v>
      </c>
    </row>
    <row r="2352" spans="1:34">
      <c r="A2352" s="3" t="s">
        <v>6642</v>
      </c>
      <c r="B2352" s="1" t="s">
        <v>80</v>
      </c>
      <c r="C2352" s="6" t="s">
        <v>6816</v>
      </c>
      <c r="D2352" s="9" t="s">
        <v>4034</v>
      </c>
      <c r="E2352" s="9" t="s">
        <v>2516</v>
      </c>
      <c r="F2352" s="9" t="s">
        <v>91</v>
      </c>
      <c r="G2352" s="9" t="s">
        <v>6222</v>
      </c>
      <c r="H2352" s="9" t="s">
        <v>6223</v>
      </c>
      <c r="J2352" s="6" t="str">
        <f t="shared" si="644"/>
        <v>001011</v>
      </c>
      <c r="K2352" s="1">
        <f t="shared" si="645"/>
        <v>0</v>
      </c>
      <c r="L2352" s="6" t="str">
        <f t="shared" si="646"/>
        <v>00000</v>
      </c>
      <c r="M2352" s="1">
        <f t="shared" si="647"/>
        <v>8</v>
      </c>
      <c r="N2352" s="6" t="str">
        <f t="shared" si="648"/>
        <v>00</v>
      </c>
      <c r="O2352" s="1">
        <f t="shared" si="649"/>
        <v>1</v>
      </c>
      <c r="P2352" s="1">
        <f>IF(HEX2DEC(LEFT(E2352,4))&gt;=32768,HEX2DEC(LEFT(E2352,4))-65536,HEX2DEC(LEFT(E2352,4)))/Codes!$N$2</f>
        <v>10</v>
      </c>
      <c r="Q2352" s="1">
        <f>IF(HEX2DEC(RIGHT(E2352,4))&gt;=32768,HEX2DEC(RIGHT(E2352,4))-65536,HEX2DEC(RIGHT(E2352,4)))/Codes!$N$2</f>
        <v>0</v>
      </c>
      <c r="R2352" s="1">
        <f>IF(HEX2DEC(LEFT(F2352,4))&gt;=32768,HEX2DEC(LEFT(F2352,4))-65536,HEX2DEC(LEFT(F2352,4)))/Codes!$N$2</f>
        <v>0</v>
      </c>
      <c r="S2352" s="1">
        <f>IF(HEX2DEC(RIGHT(F2352,4))&gt;=32768,HEX2DEC(RIGHT(F2352,4))-65536,HEX2DEC(RIGHT(F2352,4)))/Codes!$N$2</f>
        <v>0</v>
      </c>
      <c r="T2352" s="18">
        <f t="shared" si="650"/>
        <v>54</v>
      </c>
      <c r="U2352" s="1">
        <f t="shared" si="651"/>
        <v>100</v>
      </c>
      <c r="V2352" s="1">
        <f t="shared" si="652"/>
        <v>0</v>
      </c>
      <c r="W2352" s="1" t="str">
        <f t="shared" si="653"/>
        <v>000</v>
      </c>
      <c r="X2352" s="1">
        <f t="shared" si="654"/>
        <v>0</v>
      </c>
      <c r="Y2352" s="1">
        <f t="shared" si="655"/>
        <v>40</v>
      </c>
      <c r="Z2352" s="1" t="str">
        <f>VLOOKUP(BIN2DEC(MID(HEX2BIN(MID(H2352,3,2),8),2,5)),Codes!$E$1:$F$18,2)</f>
        <v>Darkness</v>
      </c>
      <c r="AA2352" s="6" t="str">
        <f t="shared" si="656"/>
        <v>1</v>
      </c>
      <c r="AB2352" s="1">
        <f t="shared" si="657"/>
        <v>0</v>
      </c>
      <c r="AC2352" s="1" t="str">
        <f>VLOOKUP(BIN2DEC(RIGHT(HEX2BIN(MID(H2352,6,1),4),1)&amp;LEFT(HEX2BIN(MID(H2352,7,1),4),1)),Codes!$K$1:$L$5,2)</f>
        <v>S</v>
      </c>
      <c r="AD2352" s="1" t="str">
        <f>VLOOKUP(BIN2DEC(RIGHT(HEX2BIN(MID(H2352,7,1),4),3)&amp;LEFT(HEX2BIN(MID(H2352,8,1),4),2)),Codes!$H$2:$I$33,2)</f>
        <v>Burn</v>
      </c>
      <c r="AE2352" s="1" t="str">
        <f t="shared" si="658"/>
        <v>1</v>
      </c>
      <c r="AF2352" s="1" t="str">
        <f t="shared" si="659"/>
        <v>1</v>
      </c>
      <c r="AH2352" s="6">
        <f t="shared" si="660"/>
        <v>8</v>
      </c>
    </row>
    <row r="2353" spans="1:34">
      <c r="A2353" s="3" t="s">
        <v>6643</v>
      </c>
      <c r="B2353" s="1" t="s">
        <v>80</v>
      </c>
      <c r="C2353" s="6" t="s">
        <v>267</v>
      </c>
      <c r="D2353" s="9" t="s">
        <v>6644</v>
      </c>
      <c r="E2353" s="9" t="s">
        <v>307</v>
      </c>
      <c r="F2353" s="9" t="s">
        <v>91</v>
      </c>
      <c r="G2353" s="9" t="s">
        <v>1596</v>
      </c>
      <c r="H2353" s="9" t="s">
        <v>6645</v>
      </c>
      <c r="J2353" s="6" t="str">
        <f t="shared" si="644"/>
        <v>001011</v>
      </c>
      <c r="K2353" s="1">
        <f t="shared" si="645"/>
        <v>0</v>
      </c>
      <c r="L2353" s="6" t="str">
        <f t="shared" si="646"/>
        <v>00000</v>
      </c>
      <c r="M2353" s="1">
        <f t="shared" si="647"/>
        <v>58</v>
      </c>
      <c r="N2353" s="6" t="str">
        <f t="shared" si="648"/>
        <v>00</v>
      </c>
      <c r="O2353" s="1">
        <f t="shared" si="649"/>
        <v>6</v>
      </c>
      <c r="P2353" s="1">
        <f>IF(HEX2DEC(LEFT(E2353,4))&gt;=32768,HEX2DEC(LEFT(E2353,4))-65536,HEX2DEC(LEFT(E2353,4)))/Codes!$N$2</f>
        <v>3.2</v>
      </c>
      <c r="Q2353" s="1">
        <f>IF(HEX2DEC(RIGHT(E2353,4))&gt;=32768,HEX2DEC(RIGHT(E2353,4))-65536,HEX2DEC(RIGHT(E2353,4)))/Codes!$N$2</f>
        <v>0</v>
      </c>
      <c r="R2353" s="1">
        <f>IF(HEX2DEC(LEFT(F2353,4))&gt;=32768,HEX2DEC(LEFT(F2353,4))-65536,HEX2DEC(LEFT(F2353,4)))/Codes!$N$2</f>
        <v>0</v>
      </c>
      <c r="S2353" s="1">
        <f>IF(HEX2DEC(RIGHT(F2353,4))&gt;=32768,HEX2DEC(RIGHT(F2353,4))-65536,HEX2DEC(RIGHT(F2353,4)))/Codes!$N$2</f>
        <v>0</v>
      </c>
      <c r="T2353" s="18">
        <f t="shared" si="650"/>
        <v>83</v>
      </c>
      <c r="U2353" s="1">
        <f t="shared" si="651"/>
        <v>100</v>
      </c>
      <c r="V2353" s="1">
        <f t="shared" si="652"/>
        <v>116</v>
      </c>
      <c r="W2353" s="1" t="str">
        <f t="shared" si="653"/>
        <v>100</v>
      </c>
      <c r="X2353" s="1">
        <f t="shared" si="654"/>
        <v>3</v>
      </c>
      <c r="Y2353" s="1">
        <f t="shared" si="655"/>
        <v>0</v>
      </c>
      <c r="Z2353" s="1" t="str">
        <f>VLOOKUP(BIN2DEC(MID(HEX2BIN(MID(H2353,3,2),8),2,5)),Codes!$E$1:$F$18,2)</f>
        <v>Darkness</v>
      </c>
      <c r="AA2353" s="6" t="str">
        <f t="shared" si="656"/>
        <v>0</v>
      </c>
      <c r="AB2353" s="1">
        <f t="shared" si="657"/>
        <v>0</v>
      </c>
      <c r="AC2353" s="1" t="str">
        <f>VLOOKUP(BIN2DEC(RIGHT(HEX2BIN(MID(H2353,6,1),4),1)&amp;LEFT(HEX2BIN(MID(H2353,7,1),4),1)),Codes!$K$1:$L$5,2)</f>
        <v>S</v>
      </c>
      <c r="AD2353" s="1" t="str">
        <f>VLOOKUP(BIN2DEC(RIGHT(HEX2BIN(MID(H2353,7,1),4),3)&amp;LEFT(HEX2BIN(MID(H2353,8,1),4),2)),Codes!$H$2:$I$33,2)</f>
        <v>Burn</v>
      </c>
      <c r="AE2353" s="1" t="str">
        <f t="shared" si="658"/>
        <v>1</v>
      </c>
      <c r="AF2353" s="1" t="str">
        <f t="shared" si="659"/>
        <v>1</v>
      </c>
      <c r="AH2353" s="6">
        <f t="shared" si="660"/>
        <v>8</v>
      </c>
    </row>
    <row r="2354" spans="1:34">
      <c r="A2354" s="3" t="s">
        <v>6646</v>
      </c>
      <c r="B2354" s="1" t="s">
        <v>80</v>
      </c>
      <c r="C2354" s="6" t="s">
        <v>267</v>
      </c>
      <c r="D2354" s="9" t="s">
        <v>4531</v>
      </c>
      <c r="E2354" s="9" t="s">
        <v>499</v>
      </c>
      <c r="F2354" s="9" t="s">
        <v>6647</v>
      </c>
      <c r="G2354" s="9" t="s">
        <v>6648</v>
      </c>
      <c r="H2354" s="9" t="s">
        <v>6645</v>
      </c>
      <c r="J2354" s="6" t="str">
        <f t="shared" si="644"/>
        <v>001011</v>
      </c>
      <c r="K2354" s="1">
        <f t="shared" si="645"/>
        <v>1</v>
      </c>
      <c r="L2354" s="6" t="str">
        <f t="shared" si="646"/>
        <v>00000</v>
      </c>
      <c r="M2354" s="1">
        <f t="shared" si="647"/>
        <v>0</v>
      </c>
      <c r="N2354" s="6" t="str">
        <f t="shared" si="648"/>
        <v>00</v>
      </c>
      <c r="O2354" s="1">
        <f t="shared" si="649"/>
        <v>6</v>
      </c>
      <c r="P2354" s="1">
        <f>IF(HEX2DEC(LEFT(E2354,4))&gt;=32768,HEX2DEC(LEFT(E2354,4))-65536,HEX2DEC(LEFT(E2354,4)))/Codes!$N$2</f>
        <v>5.2</v>
      </c>
      <c r="Q2354" s="1">
        <f>IF(HEX2DEC(RIGHT(E2354,4))&gt;=32768,HEX2DEC(RIGHT(E2354,4))-65536,HEX2DEC(RIGHT(E2354,4)))/Codes!$N$2</f>
        <v>0</v>
      </c>
      <c r="R2354" s="1">
        <f>IF(HEX2DEC(LEFT(F2354,4))&gt;=32768,HEX2DEC(LEFT(F2354,4))-65536,HEX2DEC(LEFT(F2354,4)))/Codes!$N$2</f>
        <v>10.6</v>
      </c>
      <c r="S2354" s="1">
        <f>IF(HEX2DEC(RIGHT(F2354,4))&gt;=32768,HEX2DEC(RIGHT(F2354,4))-65536,HEX2DEC(RIGHT(F2354,4)))/Codes!$N$2</f>
        <v>12</v>
      </c>
      <c r="T2354" s="18">
        <f t="shared" si="650"/>
        <v>83</v>
      </c>
      <c r="U2354" s="1">
        <f t="shared" si="651"/>
        <v>100</v>
      </c>
      <c r="V2354" s="1">
        <f t="shared" si="652"/>
        <v>116</v>
      </c>
      <c r="W2354" s="1" t="str">
        <f t="shared" si="653"/>
        <v>100</v>
      </c>
      <c r="X2354" s="1">
        <f t="shared" si="654"/>
        <v>2</v>
      </c>
      <c r="Y2354" s="1">
        <f t="shared" si="655"/>
        <v>0</v>
      </c>
      <c r="Z2354" s="1" t="str">
        <f>VLOOKUP(BIN2DEC(MID(HEX2BIN(MID(H2354,3,2),8),2,5)),Codes!$E$1:$F$18,2)</f>
        <v>Darkness</v>
      </c>
      <c r="AA2354" s="6" t="str">
        <f t="shared" si="656"/>
        <v>0</v>
      </c>
      <c r="AB2354" s="1">
        <f t="shared" si="657"/>
        <v>0</v>
      </c>
      <c r="AC2354" s="1" t="str">
        <f>VLOOKUP(BIN2DEC(RIGHT(HEX2BIN(MID(H2354,6,1),4),1)&amp;LEFT(HEX2BIN(MID(H2354,7,1),4),1)),Codes!$K$1:$L$5,2)</f>
        <v>S</v>
      </c>
      <c r="AD2354" s="1" t="str">
        <f>VLOOKUP(BIN2DEC(RIGHT(HEX2BIN(MID(H2354,7,1),4),3)&amp;LEFT(HEX2BIN(MID(H2354,8,1),4),2)),Codes!$H$2:$I$33,2)</f>
        <v>Burn</v>
      </c>
      <c r="AE2354" s="1" t="str">
        <f t="shared" si="658"/>
        <v>1</v>
      </c>
      <c r="AF2354" s="1" t="str">
        <f t="shared" si="659"/>
        <v>1</v>
      </c>
      <c r="AH2354" s="6">
        <f t="shared" si="660"/>
        <v>8</v>
      </c>
    </row>
    <row r="2355" spans="1:34">
      <c r="A2355" s="3" t="s">
        <v>6649</v>
      </c>
      <c r="B2355" s="1" t="s">
        <v>80</v>
      </c>
      <c r="C2355" s="6" t="s">
        <v>294</v>
      </c>
      <c r="D2355" s="9" t="s">
        <v>6650</v>
      </c>
      <c r="E2355" s="9" t="s">
        <v>1636</v>
      </c>
      <c r="F2355" s="9" t="s">
        <v>91</v>
      </c>
      <c r="G2355" s="9" t="s">
        <v>855</v>
      </c>
      <c r="H2355" s="9" t="s">
        <v>6645</v>
      </c>
      <c r="J2355" s="6" t="str">
        <f t="shared" si="644"/>
        <v>001011</v>
      </c>
      <c r="K2355" s="1">
        <f t="shared" si="645"/>
        <v>0</v>
      </c>
      <c r="L2355" s="6" t="str">
        <f t="shared" si="646"/>
        <v>00000</v>
      </c>
      <c r="M2355" s="1">
        <f t="shared" si="647"/>
        <v>35</v>
      </c>
      <c r="N2355" s="6" t="str">
        <f t="shared" si="648"/>
        <v>00</v>
      </c>
      <c r="O2355" s="1">
        <f t="shared" si="649"/>
        <v>2</v>
      </c>
      <c r="P2355" s="1">
        <f>IF(HEX2DEC(LEFT(E2355,4))&gt;=32768,HEX2DEC(LEFT(E2355,4))-65536,HEX2DEC(LEFT(E2355,4)))/Codes!$N$2</f>
        <v>3.2</v>
      </c>
      <c r="Q2355" s="1">
        <f>IF(HEX2DEC(RIGHT(E2355,4))&gt;=32768,HEX2DEC(RIGHT(E2355,4))-65536,HEX2DEC(RIGHT(E2355,4)))/Codes!$N$2</f>
        <v>1.2</v>
      </c>
      <c r="R2355" s="1">
        <f>IF(HEX2DEC(LEFT(F2355,4))&gt;=32768,HEX2DEC(LEFT(F2355,4))-65536,HEX2DEC(LEFT(F2355,4)))/Codes!$N$2</f>
        <v>0</v>
      </c>
      <c r="S2355" s="1">
        <f>IF(HEX2DEC(RIGHT(F2355,4))&gt;=32768,HEX2DEC(RIGHT(F2355,4))-65536,HEX2DEC(RIGHT(F2355,4)))/Codes!$N$2</f>
        <v>0</v>
      </c>
      <c r="T2355" s="18">
        <f t="shared" si="650"/>
        <v>70</v>
      </c>
      <c r="U2355" s="1">
        <f t="shared" si="651"/>
        <v>70</v>
      </c>
      <c r="V2355" s="1">
        <f t="shared" si="652"/>
        <v>0</v>
      </c>
      <c r="W2355" s="1" t="str">
        <f t="shared" si="653"/>
        <v>100</v>
      </c>
      <c r="X2355" s="1">
        <f t="shared" si="654"/>
        <v>3</v>
      </c>
      <c r="Y2355" s="1">
        <f t="shared" si="655"/>
        <v>0</v>
      </c>
      <c r="Z2355" s="1" t="str">
        <f>VLOOKUP(BIN2DEC(MID(HEX2BIN(MID(H2355,3,2),8),2,5)),Codes!$E$1:$F$18,2)</f>
        <v>Darkness</v>
      </c>
      <c r="AA2355" s="6" t="str">
        <f t="shared" si="656"/>
        <v>0</v>
      </c>
      <c r="AB2355" s="1">
        <f t="shared" si="657"/>
        <v>0</v>
      </c>
      <c r="AC2355" s="1" t="str">
        <f>VLOOKUP(BIN2DEC(RIGHT(HEX2BIN(MID(H2355,6,1),4),1)&amp;LEFT(HEX2BIN(MID(H2355,7,1),4),1)),Codes!$K$1:$L$5,2)</f>
        <v>S</v>
      </c>
      <c r="AD2355" s="1" t="str">
        <f>VLOOKUP(BIN2DEC(RIGHT(HEX2BIN(MID(H2355,7,1),4),3)&amp;LEFT(HEX2BIN(MID(H2355,8,1),4),2)),Codes!$H$2:$I$33,2)</f>
        <v>Burn</v>
      </c>
      <c r="AE2355" s="1" t="str">
        <f t="shared" si="658"/>
        <v>1</v>
      </c>
      <c r="AF2355" s="1" t="str">
        <f t="shared" si="659"/>
        <v>1</v>
      </c>
      <c r="AH2355" s="6">
        <f t="shared" si="660"/>
        <v>8</v>
      </c>
    </row>
    <row r="2356" spans="1:34">
      <c r="A2356" s="3" t="s">
        <v>6651</v>
      </c>
      <c r="B2356" s="1" t="s">
        <v>80</v>
      </c>
      <c r="C2356" s="6" t="s">
        <v>294</v>
      </c>
      <c r="D2356" s="9" t="s">
        <v>6652</v>
      </c>
      <c r="E2356" s="9" t="s">
        <v>6653</v>
      </c>
      <c r="F2356" s="9" t="s">
        <v>4099</v>
      </c>
      <c r="G2356" s="9" t="s">
        <v>6654</v>
      </c>
      <c r="H2356" s="9" t="s">
        <v>6645</v>
      </c>
      <c r="J2356" s="6" t="str">
        <f t="shared" si="644"/>
        <v>001011</v>
      </c>
      <c r="K2356" s="1">
        <f t="shared" si="645"/>
        <v>1</v>
      </c>
      <c r="L2356" s="6" t="str">
        <f t="shared" si="646"/>
        <v>00000</v>
      </c>
      <c r="M2356" s="1">
        <f t="shared" si="647"/>
        <v>35</v>
      </c>
      <c r="N2356" s="6" t="str">
        <f t="shared" si="648"/>
        <v>00</v>
      </c>
      <c r="O2356" s="1">
        <f t="shared" si="649"/>
        <v>2</v>
      </c>
      <c r="P2356" s="1">
        <f>IF(HEX2DEC(LEFT(E2356,4))&gt;=32768,HEX2DEC(LEFT(E2356,4))-65536,HEX2DEC(LEFT(E2356,4)))/Codes!$N$2</f>
        <v>6.4</v>
      </c>
      <c r="Q2356" s="1">
        <f>IF(HEX2DEC(RIGHT(E2356,4))&gt;=32768,HEX2DEC(RIGHT(E2356,4))-65536,HEX2DEC(RIGHT(E2356,4)))/Codes!$N$2</f>
        <v>1.6</v>
      </c>
      <c r="R2356" s="1">
        <f>IF(HEX2DEC(LEFT(F2356,4))&gt;=32768,HEX2DEC(LEFT(F2356,4))-65536,HEX2DEC(LEFT(F2356,4)))/Codes!$N$2</f>
        <v>0</v>
      </c>
      <c r="S2356" s="1">
        <f>IF(HEX2DEC(RIGHT(F2356,4))&gt;=32768,HEX2DEC(RIGHT(F2356,4))-65536,HEX2DEC(RIGHT(F2356,4)))/Codes!$N$2</f>
        <v>-4.4000000000000004</v>
      </c>
      <c r="T2356" s="18">
        <f t="shared" si="650"/>
        <v>70</v>
      </c>
      <c r="U2356" s="1">
        <f t="shared" si="651"/>
        <v>70</v>
      </c>
      <c r="V2356" s="1">
        <f t="shared" si="652"/>
        <v>0</v>
      </c>
      <c r="W2356" s="1" t="str">
        <f t="shared" si="653"/>
        <v>100</v>
      </c>
      <c r="X2356" s="1">
        <f t="shared" si="654"/>
        <v>2</v>
      </c>
      <c r="Y2356" s="1">
        <f t="shared" si="655"/>
        <v>0</v>
      </c>
      <c r="Z2356" s="1" t="str">
        <f>VLOOKUP(BIN2DEC(MID(HEX2BIN(MID(H2356,3,2),8),2,5)),Codes!$E$1:$F$18,2)</f>
        <v>Darkness</v>
      </c>
      <c r="AA2356" s="6" t="str">
        <f t="shared" si="656"/>
        <v>0</v>
      </c>
      <c r="AB2356" s="1">
        <f t="shared" si="657"/>
        <v>0</v>
      </c>
      <c r="AC2356" s="1" t="str">
        <f>VLOOKUP(BIN2DEC(RIGHT(HEX2BIN(MID(H2356,6,1),4),1)&amp;LEFT(HEX2BIN(MID(H2356,7,1),4),1)),Codes!$K$1:$L$5,2)</f>
        <v>S</v>
      </c>
      <c r="AD2356" s="1" t="str">
        <f>VLOOKUP(BIN2DEC(RIGHT(HEX2BIN(MID(H2356,7,1),4),3)&amp;LEFT(HEX2BIN(MID(H2356,8,1),4),2)),Codes!$H$2:$I$33,2)</f>
        <v>Burn</v>
      </c>
      <c r="AE2356" s="1" t="str">
        <f t="shared" si="658"/>
        <v>1</v>
      </c>
      <c r="AF2356" s="1" t="str">
        <f t="shared" si="659"/>
        <v>1</v>
      </c>
      <c r="AH2356" s="6">
        <f t="shared" si="660"/>
        <v>8</v>
      </c>
    </row>
    <row r="2357" spans="1:34">
      <c r="A2357" s="3" t="s">
        <v>6655</v>
      </c>
      <c r="B2357" s="1" t="s">
        <v>80</v>
      </c>
      <c r="C2357" s="6" t="s">
        <v>303</v>
      </c>
      <c r="D2357" s="9" t="s">
        <v>6656</v>
      </c>
      <c r="E2357" s="9" t="s">
        <v>433</v>
      </c>
      <c r="F2357" s="9" t="s">
        <v>91</v>
      </c>
      <c r="G2357" s="9" t="s">
        <v>218</v>
      </c>
      <c r="H2357" s="9" t="s">
        <v>6657</v>
      </c>
      <c r="J2357" s="6" t="str">
        <f t="shared" si="644"/>
        <v>001011</v>
      </c>
      <c r="K2357" s="1">
        <f t="shared" si="645"/>
        <v>0</v>
      </c>
      <c r="L2357" s="6" t="str">
        <f t="shared" si="646"/>
        <v>00000</v>
      </c>
      <c r="M2357" s="1">
        <f t="shared" si="647"/>
        <v>58</v>
      </c>
      <c r="N2357" s="6" t="str">
        <f t="shared" si="648"/>
        <v>00</v>
      </c>
      <c r="O2357" s="1">
        <f t="shared" si="649"/>
        <v>9</v>
      </c>
      <c r="P2357" s="1">
        <f>IF(HEX2DEC(LEFT(E2357,4))&gt;=32768,HEX2DEC(LEFT(E2357,4))-65536,HEX2DEC(LEFT(E2357,4)))/Codes!$N$2</f>
        <v>1.6</v>
      </c>
      <c r="Q2357" s="1">
        <f>IF(HEX2DEC(RIGHT(E2357,4))&gt;=32768,HEX2DEC(RIGHT(E2357,4))-65536,HEX2DEC(RIGHT(E2357,4)))/Codes!$N$2</f>
        <v>0</v>
      </c>
      <c r="R2357" s="1">
        <f>IF(HEX2DEC(LEFT(F2357,4))&gt;=32768,HEX2DEC(LEFT(F2357,4))-65536,HEX2DEC(LEFT(F2357,4)))/Codes!$N$2</f>
        <v>0</v>
      </c>
      <c r="S2357" s="1">
        <f>IF(HEX2DEC(RIGHT(F2357,4))&gt;=32768,HEX2DEC(RIGHT(F2357,4))-65536,HEX2DEC(RIGHT(F2357,4)))/Codes!$N$2</f>
        <v>0</v>
      </c>
      <c r="T2357" s="18">
        <f t="shared" si="650"/>
        <v>80</v>
      </c>
      <c r="U2357" s="1">
        <f t="shared" si="651"/>
        <v>60</v>
      </c>
      <c r="V2357" s="1">
        <f t="shared" si="652"/>
        <v>0</v>
      </c>
      <c r="W2357" s="1" t="str">
        <f t="shared" si="653"/>
        <v>100</v>
      </c>
      <c r="X2357" s="1">
        <f t="shared" si="654"/>
        <v>3</v>
      </c>
      <c r="Y2357" s="1">
        <f t="shared" si="655"/>
        <v>80</v>
      </c>
      <c r="Z2357" s="1" t="str">
        <f>VLOOKUP(BIN2DEC(MID(HEX2BIN(MID(H2357,3,2),8),2,5)),Codes!$E$1:$F$18,2)</f>
        <v>Darkness</v>
      </c>
      <c r="AA2357" s="6" t="str">
        <f t="shared" si="656"/>
        <v>0</v>
      </c>
      <c r="AB2357" s="1">
        <f t="shared" si="657"/>
        <v>1</v>
      </c>
      <c r="AC2357" s="1" t="str">
        <f>VLOOKUP(BIN2DEC(RIGHT(HEX2BIN(MID(H2357,6,1),4),1)&amp;LEFT(HEX2BIN(MID(H2357,7,1),4),1)),Codes!$K$1:$L$5,2)</f>
        <v>M</v>
      </c>
      <c r="AD2357" s="1" t="str">
        <f>VLOOKUP(BIN2DEC(RIGHT(HEX2BIN(MID(H2357,7,1),4),3)&amp;LEFT(HEX2BIN(MID(H2357,8,1),4),2)),Codes!$H$2:$I$33,2)</f>
        <v>Burn</v>
      </c>
      <c r="AE2357" s="1" t="str">
        <f t="shared" si="658"/>
        <v>1</v>
      </c>
      <c r="AF2357" s="1" t="str">
        <f t="shared" si="659"/>
        <v>1</v>
      </c>
      <c r="AH2357" s="6">
        <f t="shared" si="660"/>
        <v>40</v>
      </c>
    </row>
    <row r="2358" spans="1:34">
      <c r="A2358" s="3" t="s">
        <v>6658</v>
      </c>
      <c r="B2358" s="1" t="s">
        <v>80</v>
      </c>
      <c r="C2358" s="6" t="s">
        <v>303</v>
      </c>
      <c r="D2358" s="9" t="s">
        <v>5550</v>
      </c>
      <c r="E2358" s="9" t="s">
        <v>433</v>
      </c>
      <c r="F2358" s="9" t="s">
        <v>91</v>
      </c>
      <c r="G2358" s="9" t="s">
        <v>218</v>
      </c>
      <c r="H2358" s="9" t="s">
        <v>6657</v>
      </c>
      <c r="J2358" s="6" t="str">
        <f t="shared" si="644"/>
        <v>001011</v>
      </c>
      <c r="K2358" s="1">
        <f t="shared" si="645"/>
        <v>1</v>
      </c>
      <c r="L2358" s="6" t="str">
        <f t="shared" si="646"/>
        <v>00000</v>
      </c>
      <c r="M2358" s="1">
        <f t="shared" si="647"/>
        <v>35</v>
      </c>
      <c r="N2358" s="6" t="str">
        <f t="shared" si="648"/>
        <v>00</v>
      </c>
      <c r="O2358" s="1">
        <f t="shared" si="649"/>
        <v>9</v>
      </c>
      <c r="P2358" s="1">
        <f>IF(HEX2DEC(LEFT(E2358,4))&gt;=32768,HEX2DEC(LEFT(E2358,4))-65536,HEX2DEC(LEFT(E2358,4)))/Codes!$N$2</f>
        <v>1.6</v>
      </c>
      <c r="Q2358" s="1">
        <f>IF(HEX2DEC(RIGHT(E2358,4))&gt;=32768,HEX2DEC(RIGHT(E2358,4))-65536,HEX2DEC(RIGHT(E2358,4)))/Codes!$N$2</f>
        <v>0</v>
      </c>
      <c r="R2358" s="1">
        <f>IF(HEX2DEC(LEFT(F2358,4))&gt;=32768,HEX2DEC(LEFT(F2358,4))-65536,HEX2DEC(LEFT(F2358,4)))/Codes!$N$2</f>
        <v>0</v>
      </c>
      <c r="S2358" s="1">
        <f>IF(HEX2DEC(RIGHT(F2358,4))&gt;=32768,HEX2DEC(RIGHT(F2358,4))-65536,HEX2DEC(RIGHT(F2358,4)))/Codes!$N$2</f>
        <v>0</v>
      </c>
      <c r="T2358" s="18">
        <f t="shared" si="650"/>
        <v>80</v>
      </c>
      <c r="U2358" s="1">
        <f t="shared" si="651"/>
        <v>60</v>
      </c>
      <c r="V2358" s="1">
        <f t="shared" si="652"/>
        <v>0</v>
      </c>
      <c r="W2358" s="1" t="str">
        <f t="shared" si="653"/>
        <v>100</v>
      </c>
      <c r="X2358" s="1">
        <f t="shared" si="654"/>
        <v>3</v>
      </c>
      <c r="Y2358" s="1">
        <f t="shared" si="655"/>
        <v>80</v>
      </c>
      <c r="Z2358" s="1" t="str">
        <f>VLOOKUP(BIN2DEC(MID(HEX2BIN(MID(H2358,3,2),8),2,5)),Codes!$E$1:$F$18,2)</f>
        <v>Darkness</v>
      </c>
      <c r="AA2358" s="6" t="str">
        <f t="shared" si="656"/>
        <v>0</v>
      </c>
      <c r="AB2358" s="1">
        <f t="shared" si="657"/>
        <v>1</v>
      </c>
      <c r="AC2358" s="1" t="str">
        <f>VLOOKUP(BIN2DEC(RIGHT(HEX2BIN(MID(H2358,6,1),4),1)&amp;LEFT(HEX2BIN(MID(H2358,7,1),4),1)),Codes!$K$1:$L$5,2)</f>
        <v>M</v>
      </c>
      <c r="AD2358" s="1" t="str">
        <f>VLOOKUP(BIN2DEC(RIGHT(HEX2BIN(MID(H2358,7,1),4),3)&amp;LEFT(HEX2BIN(MID(H2358,8,1),4),2)),Codes!$H$2:$I$33,2)</f>
        <v>Burn</v>
      </c>
      <c r="AE2358" s="1" t="str">
        <f t="shared" si="658"/>
        <v>1</v>
      </c>
      <c r="AF2358" s="1" t="str">
        <f t="shared" si="659"/>
        <v>1</v>
      </c>
      <c r="AH2358" s="6">
        <f t="shared" si="660"/>
        <v>40</v>
      </c>
    </row>
    <row r="2359" spans="1:34">
      <c r="A2359" s="3" t="s">
        <v>6659</v>
      </c>
      <c r="B2359" s="1" t="s">
        <v>80</v>
      </c>
      <c r="C2359" s="6" t="s">
        <v>303</v>
      </c>
      <c r="D2359" s="9" t="s">
        <v>6660</v>
      </c>
      <c r="E2359" s="9" t="s">
        <v>589</v>
      </c>
      <c r="F2359" s="9" t="s">
        <v>91</v>
      </c>
      <c r="G2359" s="9" t="s">
        <v>5081</v>
      </c>
      <c r="H2359" s="9" t="s">
        <v>6657</v>
      </c>
      <c r="J2359" s="6" t="str">
        <f t="shared" si="644"/>
        <v>001011</v>
      </c>
      <c r="K2359" s="1">
        <f t="shared" si="645"/>
        <v>2</v>
      </c>
      <c r="L2359" s="6" t="str">
        <f t="shared" si="646"/>
        <v>00000</v>
      </c>
      <c r="M2359" s="1">
        <f t="shared" si="647"/>
        <v>5</v>
      </c>
      <c r="N2359" s="6" t="str">
        <f t="shared" si="648"/>
        <v>00</v>
      </c>
      <c r="O2359" s="1">
        <f t="shared" si="649"/>
        <v>9</v>
      </c>
      <c r="P2359" s="1">
        <f>IF(HEX2DEC(LEFT(E2359,4))&gt;=32768,HEX2DEC(LEFT(E2359,4))-65536,HEX2DEC(LEFT(E2359,4)))/Codes!$N$2</f>
        <v>4.5999999999999996</v>
      </c>
      <c r="Q2359" s="1">
        <f>IF(HEX2DEC(RIGHT(E2359,4))&gt;=32768,HEX2DEC(RIGHT(E2359,4))-65536,HEX2DEC(RIGHT(E2359,4)))/Codes!$N$2</f>
        <v>0</v>
      </c>
      <c r="R2359" s="1">
        <f>IF(HEX2DEC(LEFT(F2359,4))&gt;=32768,HEX2DEC(LEFT(F2359,4))-65536,HEX2DEC(LEFT(F2359,4)))/Codes!$N$2</f>
        <v>0</v>
      </c>
      <c r="S2359" s="1">
        <f>IF(HEX2DEC(RIGHT(F2359,4))&gt;=32768,HEX2DEC(RIGHT(F2359,4))-65536,HEX2DEC(RIGHT(F2359,4)))/Codes!$N$2</f>
        <v>0</v>
      </c>
      <c r="T2359" s="18">
        <f t="shared" si="650"/>
        <v>110</v>
      </c>
      <c r="U2359" s="1">
        <f t="shared" si="651"/>
        <v>60</v>
      </c>
      <c r="V2359" s="1">
        <f t="shared" si="652"/>
        <v>0</v>
      </c>
      <c r="W2359" s="1" t="str">
        <f t="shared" si="653"/>
        <v>100</v>
      </c>
      <c r="X2359" s="1">
        <f t="shared" si="654"/>
        <v>3</v>
      </c>
      <c r="Y2359" s="1">
        <f t="shared" si="655"/>
        <v>80</v>
      </c>
      <c r="Z2359" s="1" t="str">
        <f>VLOOKUP(BIN2DEC(MID(HEX2BIN(MID(H2359,3,2),8),2,5)),Codes!$E$1:$F$18,2)</f>
        <v>Darkness</v>
      </c>
      <c r="AA2359" s="6" t="str">
        <f t="shared" si="656"/>
        <v>0</v>
      </c>
      <c r="AB2359" s="1">
        <f t="shared" si="657"/>
        <v>1</v>
      </c>
      <c r="AC2359" s="1" t="str">
        <f>VLOOKUP(BIN2DEC(RIGHT(HEX2BIN(MID(H2359,6,1),4),1)&amp;LEFT(HEX2BIN(MID(H2359,7,1),4),1)),Codes!$K$1:$L$5,2)</f>
        <v>M</v>
      </c>
      <c r="AD2359" s="1" t="str">
        <f>VLOOKUP(BIN2DEC(RIGHT(HEX2BIN(MID(H2359,7,1),4),3)&amp;LEFT(HEX2BIN(MID(H2359,8,1),4),2)),Codes!$H$2:$I$33,2)</f>
        <v>Burn</v>
      </c>
      <c r="AE2359" s="1" t="str">
        <f t="shared" si="658"/>
        <v>1</v>
      </c>
      <c r="AF2359" s="1" t="str">
        <f t="shared" si="659"/>
        <v>1</v>
      </c>
      <c r="AH2359" s="6">
        <f t="shared" si="660"/>
        <v>40</v>
      </c>
    </row>
    <row r="2360" spans="1:34">
      <c r="A2360" s="3" t="s">
        <v>6661</v>
      </c>
      <c r="B2360" s="1" t="s">
        <v>80</v>
      </c>
      <c r="C2360" s="6" t="s">
        <v>305</v>
      </c>
      <c r="D2360" s="9" t="s">
        <v>6644</v>
      </c>
      <c r="E2360" s="9" t="s">
        <v>433</v>
      </c>
      <c r="F2360" s="9" t="s">
        <v>91</v>
      </c>
      <c r="G2360" s="9" t="s">
        <v>218</v>
      </c>
      <c r="H2360" s="9" t="s">
        <v>6662</v>
      </c>
      <c r="J2360" s="6" t="str">
        <f t="shared" si="644"/>
        <v>001011</v>
      </c>
      <c r="K2360" s="1">
        <f t="shared" si="645"/>
        <v>0</v>
      </c>
      <c r="L2360" s="6" t="str">
        <f t="shared" si="646"/>
        <v>00000</v>
      </c>
      <c r="M2360" s="1">
        <f t="shared" si="647"/>
        <v>58</v>
      </c>
      <c r="N2360" s="6" t="str">
        <f t="shared" si="648"/>
        <v>00</v>
      </c>
      <c r="O2360" s="1">
        <f t="shared" si="649"/>
        <v>6</v>
      </c>
      <c r="P2360" s="1">
        <f>IF(HEX2DEC(LEFT(E2360,4))&gt;=32768,HEX2DEC(LEFT(E2360,4))-65536,HEX2DEC(LEFT(E2360,4)))/Codes!$N$2</f>
        <v>1.6</v>
      </c>
      <c r="Q2360" s="1">
        <f>IF(HEX2DEC(RIGHT(E2360,4))&gt;=32768,HEX2DEC(RIGHT(E2360,4))-65536,HEX2DEC(RIGHT(E2360,4)))/Codes!$N$2</f>
        <v>0</v>
      </c>
      <c r="R2360" s="1">
        <f>IF(HEX2DEC(LEFT(F2360,4))&gt;=32768,HEX2DEC(LEFT(F2360,4))-65536,HEX2DEC(LEFT(F2360,4)))/Codes!$N$2</f>
        <v>0</v>
      </c>
      <c r="S2360" s="1">
        <f>IF(HEX2DEC(RIGHT(F2360,4))&gt;=32768,HEX2DEC(RIGHT(F2360,4))-65536,HEX2DEC(RIGHT(F2360,4)))/Codes!$N$2</f>
        <v>0</v>
      </c>
      <c r="T2360" s="18">
        <f t="shared" si="650"/>
        <v>80</v>
      </c>
      <c r="U2360" s="1">
        <f t="shared" si="651"/>
        <v>60</v>
      </c>
      <c r="V2360" s="1">
        <f t="shared" si="652"/>
        <v>0</v>
      </c>
      <c r="W2360" s="1" t="str">
        <f t="shared" si="653"/>
        <v>100</v>
      </c>
      <c r="X2360" s="1">
        <f t="shared" si="654"/>
        <v>3</v>
      </c>
      <c r="Y2360" s="1">
        <f t="shared" si="655"/>
        <v>40</v>
      </c>
      <c r="Z2360" s="1" t="str">
        <f>VLOOKUP(BIN2DEC(MID(HEX2BIN(MID(H2360,3,2),8),2,5)),Codes!$E$1:$F$18,2)</f>
        <v>Darkness</v>
      </c>
      <c r="AA2360" s="6" t="str">
        <f t="shared" si="656"/>
        <v>0</v>
      </c>
      <c r="AB2360" s="1">
        <f t="shared" si="657"/>
        <v>1</v>
      </c>
      <c r="AC2360" s="1" t="str">
        <f>VLOOKUP(BIN2DEC(RIGHT(HEX2BIN(MID(H2360,6,1),4),1)&amp;LEFT(HEX2BIN(MID(H2360,7,1),4),1)),Codes!$K$1:$L$5,2)</f>
        <v>S</v>
      </c>
      <c r="AD2360" s="1" t="str">
        <f>VLOOKUP(BIN2DEC(RIGHT(HEX2BIN(MID(H2360,7,1),4),3)&amp;LEFT(HEX2BIN(MID(H2360,8,1),4),2)),Codes!$H$2:$I$33,2)</f>
        <v>Burn</v>
      </c>
      <c r="AE2360" s="1" t="str">
        <f t="shared" si="658"/>
        <v>1</v>
      </c>
      <c r="AF2360" s="1" t="str">
        <f t="shared" si="659"/>
        <v>1</v>
      </c>
      <c r="AH2360" s="6">
        <f t="shared" si="660"/>
        <v>8</v>
      </c>
    </row>
    <row r="2361" spans="1:34">
      <c r="A2361" s="3" t="s">
        <v>6663</v>
      </c>
      <c r="B2361" s="1" t="s">
        <v>80</v>
      </c>
      <c r="C2361" s="6" t="s">
        <v>305</v>
      </c>
      <c r="D2361" s="9" t="s">
        <v>2506</v>
      </c>
      <c r="E2361" s="9" t="s">
        <v>433</v>
      </c>
      <c r="F2361" s="9" t="s">
        <v>91</v>
      </c>
      <c r="G2361" s="9" t="s">
        <v>218</v>
      </c>
      <c r="H2361" s="9" t="s">
        <v>6662</v>
      </c>
      <c r="J2361" s="6" t="str">
        <f t="shared" si="644"/>
        <v>001011</v>
      </c>
      <c r="K2361" s="1">
        <f t="shared" si="645"/>
        <v>1</v>
      </c>
      <c r="L2361" s="6" t="str">
        <f t="shared" si="646"/>
        <v>00000</v>
      </c>
      <c r="M2361" s="1">
        <f t="shared" si="647"/>
        <v>35</v>
      </c>
      <c r="N2361" s="6" t="str">
        <f t="shared" si="648"/>
        <v>00</v>
      </c>
      <c r="O2361" s="1">
        <f t="shared" si="649"/>
        <v>6</v>
      </c>
      <c r="P2361" s="1">
        <f>IF(HEX2DEC(LEFT(E2361,4))&gt;=32768,HEX2DEC(LEFT(E2361,4))-65536,HEX2DEC(LEFT(E2361,4)))/Codes!$N$2</f>
        <v>1.6</v>
      </c>
      <c r="Q2361" s="1">
        <f>IF(HEX2DEC(RIGHT(E2361,4))&gt;=32768,HEX2DEC(RIGHT(E2361,4))-65536,HEX2DEC(RIGHT(E2361,4)))/Codes!$N$2</f>
        <v>0</v>
      </c>
      <c r="R2361" s="1">
        <f>IF(HEX2DEC(LEFT(F2361,4))&gt;=32768,HEX2DEC(LEFT(F2361,4))-65536,HEX2DEC(LEFT(F2361,4)))/Codes!$N$2</f>
        <v>0</v>
      </c>
      <c r="S2361" s="1">
        <f>IF(HEX2DEC(RIGHT(F2361,4))&gt;=32768,HEX2DEC(RIGHT(F2361,4))-65536,HEX2DEC(RIGHT(F2361,4)))/Codes!$N$2</f>
        <v>0</v>
      </c>
      <c r="T2361" s="18">
        <f t="shared" si="650"/>
        <v>80</v>
      </c>
      <c r="U2361" s="1">
        <f t="shared" si="651"/>
        <v>60</v>
      </c>
      <c r="V2361" s="1">
        <f t="shared" si="652"/>
        <v>0</v>
      </c>
      <c r="W2361" s="1" t="str">
        <f t="shared" si="653"/>
        <v>100</v>
      </c>
      <c r="X2361" s="1">
        <f t="shared" si="654"/>
        <v>3</v>
      </c>
      <c r="Y2361" s="1">
        <f t="shared" si="655"/>
        <v>40</v>
      </c>
      <c r="Z2361" s="1" t="str">
        <f>VLOOKUP(BIN2DEC(MID(HEX2BIN(MID(H2361,3,2),8),2,5)),Codes!$E$1:$F$18,2)</f>
        <v>Darkness</v>
      </c>
      <c r="AA2361" s="6" t="str">
        <f t="shared" si="656"/>
        <v>0</v>
      </c>
      <c r="AB2361" s="1">
        <f t="shared" si="657"/>
        <v>1</v>
      </c>
      <c r="AC2361" s="1" t="str">
        <f>VLOOKUP(BIN2DEC(RIGHT(HEX2BIN(MID(H2361,6,1),4),1)&amp;LEFT(HEX2BIN(MID(H2361,7,1),4),1)),Codes!$K$1:$L$5,2)</f>
        <v>S</v>
      </c>
      <c r="AD2361" s="1" t="str">
        <f>VLOOKUP(BIN2DEC(RIGHT(HEX2BIN(MID(H2361,7,1),4),3)&amp;LEFT(HEX2BIN(MID(H2361,8,1),4),2)),Codes!$H$2:$I$33,2)</f>
        <v>Burn</v>
      </c>
      <c r="AE2361" s="1" t="str">
        <f t="shared" si="658"/>
        <v>1</v>
      </c>
      <c r="AF2361" s="1" t="str">
        <f t="shared" si="659"/>
        <v>1</v>
      </c>
      <c r="AH2361" s="6">
        <f t="shared" si="660"/>
        <v>8</v>
      </c>
    </row>
    <row r="2362" spans="1:34">
      <c r="A2362" s="3" t="s">
        <v>6664</v>
      </c>
      <c r="B2362" s="1" t="s">
        <v>80</v>
      </c>
      <c r="C2362" s="6" t="s">
        <v>305</v>
      </c>
      <c r="D2362" s="9" t="s">
        <v>5928</v>
      </c>
      <c r="E2362" s="9" t="s">
        <v>589</v>
      </c>
      <c r="F2362" s="9" t="s">
        <v>91</v>
      </c>
      <c r="G2362" s="9" t="s">
        <v>5081</v>
      </c>
      <c r="H2362" s="9" t="s">
        <v>6662</v>
      </c>
      <c r="J2362" s="6" t="str">
        <f t="shared" si="644"/>
        <v>001011</v>
      </c>
      <c r="K2362" s="1">
        <f t="shared" si="645"/>
        <v>2</v>
      </c>
      <c r="L2362" s="6" t="str">
        <f t="shared" si="646"/>
        <v>00000</v>
      </c>
      <c r="M2362" s="1">
        <f t="shared" si="647"/>
        <v>5</v>
      </c>
      <c r="N2362" s="6" t="str">
        <f t="shared" si="648"/>
        <v>00</v>
      </c>
      <c r="O2362" s="1">
        <f t="shared" si="649"/>
        <v>6</v>
      </c>
      <c r="P2362" s="1">
        <f>IF(HEX2DEC(LEFT(E2362,4))&gt;=32768,HEX2DEC(LEFT(E2362,4))-65536,HEX2DEC(LEFT(E2362,4)))/Codes!$N$2</f>
        <v>4.5999999999999996</v>
      </c>
      <c r="Q2362" s="1">
        <f>IF(HEX2DEC(RIGHT(E2362,4))&gt;=32768,HEX2DEC(RIGHT(E2362,4))-65536,HEX2DEC(RIGHT(E2362,4)))/Codes!$N$2</f>
        <v>0</v>
      </c>
      <c r="R2362" s="1">
        <f>IF(HEX2DEC(LEFT(F2362,4))&gt;=32768,HEX2DEC(LEFT(F2362,4))-65536,HEX2DEC(LEFT(F2362,4)))/Codes!$N$2</f>
        <v>0</v>
      </c>
      <c r="S2362" s="1">
        <f>IF(HEX2DEC(RIGHT(F2362,4))&gt;=32768,HEX2DEC(RIGHT(F2362,4))-65536,HEX2DEC(RIGHT(F2362,4)))/Codes!$N$2</f>
        <v>0</v>
      </c>
      <c r="T2362" s="18">
        <f t="shared" si="650"/>
        <v>110</v>
      </c>
      <c r="U2362" s="1">
        <f t="shared" si="651"/>
        <v>60</v>
      </c>
      <c r="V2362" s="1">
        <f t="shared" si="652"/>
        <v>0</v>
      </c>
      <c r="W2362" s="1" t="str">
        <f t="shared" si="653"/>
        <v>100</v>
      </c>
      <c r="X2362" s="1">
        <f t="shared" si="654"/>
        <v>3</v>
      </c>
      <c r="Y2362" s="1">
        <f t="shared" si="655"/>
        <v>40</v>
      </c>
      <c r="Z2362" s="1" t="str">
        <f>VLOOKUP(BIN2DEC(MID(HEX2BIN(MID(H2362,3,2),8),2,5)),Codes!$E$1:$F$18,2)</f>
        <v>Darkness</v>
      </c>
      <c r="AA2362" s="6" t="str">
        <f t="shared" si="656"/>
        <v>0</v>
      </c>
      <c r="AB2362" s="1">
        <f t="shared" si="657"/>
        <v>1</v>
      </c>
      <c r="AC2362" s="1" t="str">
        <f>VLOOKUP(BIN2DEC(RIGHT(HEX2BIN(MID(H2362,6,1),4),1)&amp;LEFT(HEX2BIN(MID(H2362,7,1),4),1)),Codes!$K$1:$L$5,2)</f>
        <v>S</v>
      </c>
      <c r="AD2362" s="1" t="str">
        <f>VLOOKUP(BIN2DEC(RIGHT(HEX2BIN(MID(H2362,7,1),4),3)&amp;LEFT(HEX2BIN(MID(H2362,8,1),4),2)),Codes!$H$2:$I$33,2)</f>
        <v>Burn</v>
      </c>
      <c r="AE2362" s="1" t="str">
        <f t="shared" si="658"/>
        <v>1</v>
      </c>
      <c r="AF2362" s="1" t="str">
        <f t="shared" si="659"/>
        <v>1</v>
      </c>
      <c r="AH2362" s="6">
        <f t="shared" si="660"/>
        <v>8</v>
      </c>
    </row>
    <row r="2363" spans="1:34">
      <c r="A2363" s="3" t="s">
        <v>6665</v>
      </c>
      <c r="B2363" s="1" t="s">
        <v>80</v>
      </c>
      <c r="C2363" s="6" t="s">
        <v>321</v>
      </c>
      <c r="D2363" s="9" t="s">
        <v>6666</v>
      </c>
      <c r="E2363" s="9" t="s">
        <v>195</v>
      </c>
      <c r="F2363" s="9" t="s">
        <v>91</v>
      </c>
      <c r="G2363" s="9" t="s">
        <v>139</v>
      </c>
      <c r="H2363" s="9" t="s">
        <v>6667</v>
      </c>
      <c r="J2363" s="6" t="str">
        <f t="shared" si="644"/>
        <v>001011</v>
      </c>
      <c r="K2363" s="1">
        <f t="shared" si="645"/>
        <v>0</v>
      </c>
      <c r="L2363" s="6" t="str">
        <f t="shared" si="646"/>
        <v>00000</v>
      </c>
      <c r="M2363" s="1">
        <f t="shared" si="647"/>
        <v>21</v>
      </c>
      <c r="N2363" s="6" t="str">
        <f t="shared" si="648"/>
        <v>00</v>
      </c>
      <c r="O2363" s="1">
        <f t="shared" si="649"/>
        <v>10</v>
      </c>
      <c r="P2363" s="1">
        <f>IF(HEX2DEC(LEFT(E2363,4))&gt;=32768,HEX2DEC(LEFT(E2363,4))-65536,HEX2DEC(LEFT(E2363,4)))/Codes!$N$2</f>
        <v>4.4000000000000004</v>
      </c>
      <c r="Q2363" s="1">
        <f>IF(HEX2DEC(RIGHT(E2363,4))&gt;=32768,HEX2DEC(RIGHT(E2363,4))-65536,HEX2DEC(RIGHT(E2363,4)))/Codes!$N$2</f>
        <v>0</v>
      </c>
      <c r="R2363" s="1">
        <f>IF(HEX2DEC(LEFT(F2363,4))&gt;=32768,HEX2DEC(LEFT(F2363,4))-65536,HEX2DEC(LEFT(F2363,4)))/Codes!$N$2</f>
        <v>0</v>
      </c>
      <c r="S2363" s="1">
        <f>IF(HEX2DEC(RIGHT(F2363,4))&gt;=32768,HEX2DEC(RIGHT(F2363,4))-65536,HEX2DEC(RIGHT(F2363,4)))/Codes!$N$2</f>
        <v>0</v>
      </c>
      <c r="T2363" s="18">
        <f t="shared" si="650"/>
        <v>361</v>
      </c>
      <c r="U2363" s="1">
        <f t="shared" si="651"/>
        <v>100</v>
      </c>
      <c r="V2363" s="1">
        <f t="shared" si="652"/>
        <v>0</v>
      </c>
      <c r="W2363" s="1" t="str">
        <f t="shared" si="653"/>
        <v>100</v>
      </c>
      <c r="X2363" s="1">
        <f t="shared" si="654"/>
        <v>3</v>
      </c>
      <c r="Y2363" s="1">
        <f t="shared" si="655"/>
        <v>20</v>
      </c>
      <c r="Z2363" s="1" t="str">
        <f>VLOOKUP(BIN2DEC(MID(HEX2BIN(MID(H2363,3,2),8),2,5)),Codes!$E$1:$F$18,2)</f>
        <v>Slash</v>
      </c>
      <c r="AA2363" s="6" t="str">
        <f t="shared" si="656"/>
        <v>0</v>
      </c>
      <c r="AB2363" s="1">
        <f t="shared" si="657"/>
        <v>0</v>
      </c>
      <c r="AC2363" s="1" t="str">
        <f>VLOOKUP(BIN2DEC(RIGHT(HEX2BIN(MID(H2363,6,1),4),1)&amp;LEFT(HEX2BIN(MID(H2363,7,1),4),1)),Codes!$K$1:$L$5,2)</f>
        <v>L</v>
      </c>
      <c r="AD2363" s="1" t="str">
        <f>VLOOKUP(BIN2DEC(RIGHT(HEX2BIN(MID(H2363,7,1),4),3)&amp;LEFT(HEX2BIN(MID(H2363,8,1),4),2)),Codes!$H$2:$I$33,2)</f>
        <v>Kick</v>
      </c>
      <c r="AE2363" s="1" t="str">
        <f t="shared" si="658"/>
        <v>1</v>
      </c>
      <c r="AF2363" s="1" t="str">
        <f t="shared" si="659"/>
        <v>1</v>
      </c>
      <c r="AH2363" s="6">
        <f t="shared" si="660"/>
        <v>66</v>
      </c>
    </row>
    <row r="2364" spans="1:34">
      <c r="A2364" s="3" t="s">
        <v>6668</v>
      </c>
      <c r="B2364" s="1" t="s">
        <v>80</v>
      </c>
      <c r="C2364" s="6" t="s">
        <v>321</v>
      </c>
      <c r="D2364" s="9" t="s">
        <v>154</v>
      </c>
      <c r="E2364" s="9" t="s">
        <v>256</v>
      </c>
      <c r="F2364" s="9" t="s">
        <v>91</v>
      </c>
      <c r="G2364" s="9" t="s">
        <v>139</v>
      </c>
      <c r="H2364" s="9" t="s">
        <v>6669</v>
      </c>
      <c r="J2364" s="6" t="str">
        <f t="shared" si="644"/>
        <v>001011</v>
      </c>
      <c r="K2364" s="1">
        <f t="shared" si="645"/>
        <v>1</v>
      </c>
      <c r="L2364" s="6" t="str">
        <f t="shared" si="646"/>
        <v>00000</v>
      </c>
      <c r="M2364" s="1">
        <f t="shared" si="647"/>
        <v>23</v>
      </c>
      <c r="N2364" s="6" t="str">
        <f t="shared" si="648"/>
        <v>00</v>
      </c>
      <c r="O2364" s="1">
        <f t="shared" si="649"/>
        <v>8</v>
      </c>
      <c r="P2364" s="1">
        <f>IF(HEX2DEC(LEFT(E2364,4))&gt;=32768,HEX2DEC(LEFT(E2364,4))-65536,HEX2DEC(LEFT(E2364,4)))/Codes!$N$2</f>
        <v>3.6</v>
      </c>
      <c r="Q2364" s="1">
        <f>IF(HEX2DEC(RIGHT(E2364,4))&gt;=32768,HEX2DEC(RIGHT(E2364,4))-65536,HEX2DEC(RIGHT(E2364,4)))/Codes!$N$2</f>
        <v>0</v>
      </c>
      <c r="R2364" s="1">
        <f>IF(HEX2DEC(LEFT(F2364,4))&gt;=32768,HEX2DEC(LEFT(F2364,4))-65536,HEX2DEC(LEFT(F2364,4)))/Codes!$N$2</f>
        <v>0</v>
      </c>
      <c r="S2364" s="1">
        <f>IF(HEX2DEC(RIGHT(F2364,4))&gt;=32768,HEX2DEC(RIGHT(F2364,4))-65536,HEX2DEC(RIGHT(F2364,4)))/Codes!$N$2</f>
        <v>0</v>
      </c>
      <c r="T2364" s="18">
        <f t="shared" si="650"/>
        <v>361</v>
      </c>
      <c r="U2364" s="1">
        <f t="shared" si="651"/>
        <v>100</v>
      </c>
      <c r="V2364" s="1">
        <f t="shared" si="652"/>
        <v>0</v>
      </c>
      <c r="W2364" s="1" t="str">
        <f t="shared" si="653"/>
        <v>100</v>
      </c>
      <c r="X2364" s="1">
        <f t="shared" si="654"/>
        <v>3</v>
      </c>
      <c r="Y2364" s="1">
        <f t="shared" si="655"/>
        <v>10</v>
      </c>
      <c r="Z2364" s="1" t="str">
        <f>VLOOKUP(BIN2DEC(MID(HEX2BIN(MID(H2364,3,2),8),2,5)),Codes!$E$1:$F$18,2)</f>
        <v>Slash</v>
      </c>
      <c r="AA2364" s="6" t="str">
        <f t="shared" si="656"/>
        <v>0</v>
      </c>
      <c r="AB2364" s="1">
        <f t="shared" si="657"/>
        <v>0</v>
      </c>
      <c r="AC2364" s="1" t="str">
        <f>VLOOKUP(BIN2DEC(RIGHT(HEX2BIN(MID(H2364,6,1),4),1)&amp;LEFT(HEX2BIN(MID(H2364,7,1),4),1)),Codes!$K$1:$L$5,2)</f>
        <v>M</v>
      </c>
      <c r="AD2364" s="1" t="str">
        <f>VLOOKUP(BIN2DEC(RIGHT(HEX2BIN(MID(H2364,7,1),4),3)&amp;LEFT(HEX2BIN(MID(H2364,8,1),4),2)),Codes!$H$2:$I$33,2)</f>
        <v>Kick</v>
      </c>
      <c r="AE2364" s="1" t="str">
        <f t="shared" si="658"/>
        <v>1</v>
      </c>
      <c r="AF2364" s="1" t="str">
        <f t="shared" si="659"/>
        <v>1</v>
      </c>
      <c r="AH2364" s="6">
        <f t="shared" si="660"/>
        <v>34</v>
      </c>
    </row>
    <row r="2365" spans="1:34">
      <c r="A2365" s="3" t="s">
        <v>6670</v>
      </c>
      <c r="B2365" s="1" t="s">
        <v>80</v>
      </c>
      <c r="C2365" s="6" t="s">
        <v>321</v>
      </c>
      <c r="D2365" s="9" t="s">
        <v>1099</v>
      </c>
      <c r="E2365" s="9" t="s">
        <v>212</v>
      </c>
      <c r="F2365" s="9" t="s">
        <v>91</v>
      </c>
      <c r="G2365" s="9" t="s">
        <v>139</v>
      </c>
      <c r="H2365" s="9" t="s">
        <v>6671</v>
      </c>
      <c r="J2365" s="6" t="str">
        <f t="shared" si="644"/>
        <v>001011</v>
      </c>
      <c r="K2365" s="1">
        <f t="shared" si="645"/>
        <v>2</v>
      </c>
      <c r="L2365" s="6" t="str">
        <f t="shared" si="646"/>
        <v>00000</v>
      </c>
      <c r="M2365" s="1">
        <f t="shared" si="647"/>
        <v>25</v>
      </c>
      <c r="N2365" s="6" t="str">
        <f t="shared" si="648"/>
        <v>00</v>
      </c>
      <c r="O2365" s="1">
        <f t="shared" si="649"/>
        <v>5</v>
      </c>
      <c r="P2365" s="1">
        <f>IF(HEX2DEC(LEFT(E2365,4))&gt;=32768,HEX2DEC(LEFT(E2365,4))-65536,HEX2DEC(LEFT(E2365,4)))/Codes!$N$2</f>
        <v>2.8</v>
      </c>
      <c r="Q2365" s="1">
        <f>IF(HEX2DEC(RIGHT(E2365,4))&gt;=32768,HEX2DEC(RIGHT(E2365,4))-65536,HEX2DEC(RIGHT(E2365,4)))/Codes!$N$2</f>
        <v>0</v>
      </c>
      <c r="R2365" s="1">
        <f>IF(HEX2DEC(LEFT(F2365,4))&gt;=32768,HEX2DEC(LEFT(F2365,4))-65536,HEX2DEC(LEFT(F2365,4)))/Codes!$N$2</f>
        <v>0</v>
      </c>
      <c r="S2365" s="1">
        <f>IF(HEX2DEC(RIGHT(F2365,4))&gt;=32768,HEX2DEC(RIGHT(F2365,4))-65536,HEX2DEC(RIGHT(F2365,4)))/Codes!$N$2</f>
        <v>0</v>
      </c>
      <c r="T2365" s="18">
        <f t="shared" si="650"/>
        <v>361</v>
      </c>
      <c r="U2365" s="1">
        <f t="shared" si="651"/>
        <v>100</v>
      </c>
      <c r="V2365" s="1">
        <f t="shared" si="652"/>
        <v>0</v>
      </c>
      <c r="W2365" s="1" t="str">
        <f t="shared" si="653"/>
        <v>100</v>
      </c>
      <c r="X2365" s="1">
        <f t="shared" si="654"/>
        <v>3</v>
      </c>
      <c r="Y2365" s="1">
        <f t="shared" si="655"/>
        <v>0</v>
      </c>
      <c r="Z2365" s="1" t="str">
        <f>VLOOKUP(BIN2DEC(MID(HEX2BIN(MID(H2365,3,2),8),2,5)),Codes!$E$1:$F$18,2)</f>
        <v>Slash</v>
      </c>
      <c r="AA2365" s="6" t="str">
        <f t="shared" si="656"/>
        <v>0</v>
      </c>
      <c r="AB2365" s="1">
        <f t="shared" si="657"/>
        <v>0</v>
      </c>
      <c r="AC2365" s="1" t="str">
        <f>VLOOKUP(BIN2DEC(RIGHT(HEX2BIN(MID(H2365,6,1),4),1)&amp;LEFT(HEX2BIN(MID(H2365,7,1),4),1)),Codes!$K$1:$L$5,2)</f>
        <v>S</v>
      </c>
      <c r="AD2365" s="1" t="str">
        <f>VLOOKUP(BIN2DEC(RIGHT(HEX2BIN(MID(H2365,7,1),4),3)&amp;LEFT(HEX2BIN(MID(H2365,8,1),4),2)),Codes!$H$2:$I$33,2)</f>
        <v>Kick</v>
      </c>
      <c r="AE2365" s="1" t="str">
        <f t="shared" si="658"/>
        <v>1</v>
      </c>
      <c r="AF2365" s="1" t="str">
        <f t="shared" si="659"/>
        <v>1</v>
      </c>
      <c r="AH2365" s="6">
        <f t="shared" si="660"/>
        <v>2</v>
      </c>
    </row>
    <row r="2366" spans="1:34">
      <c r="A2366" s="3" t="s">
        <v>6672</v>
      </c>
      <c r="B2366" s="1" t="s">
        <v>80</v>
      </c>
      <c r="C2366" s="6" t="s">
        <v>322</v>
      </c>
      <c r="D2366" s="9" t="s">
        <v>6666</v>
      </c>
      <c r="E2366" s="9" t="s">
        <v>195</v>
      </c>
      <c r="F2366" s="9" t="s">
        <v>91</v>
      </c>
      <c r="G2366" s="9" t="s">
        <v>139</v>
      </c>
      <c r="H2366" s="9" t="s">
        <v>6667</v>
      </c>
      <c r="J2366" s="6" t="str">
        <f t="shared" si="644"/>
        <v>001011</v>
      </c>
      <c r="K2366" s="1">
        <f t="shared" si="645"/>
        <v>0</v>
      </c>
      <c r="L2366" s="6" t="str">
        <f t="shared" si="646"/>
        <v>00000</v>
      </c>
      <c r="M2366" s="1">
        <f t="shared" si="647"/>
        <v>21</v>
      </c>
      <c r="N2366" s="6" t="str">
        <f t="shared" si="648"/>
        <v>00</v>
      </c>
      <c r="O2366" s="1">
        <f t="shared" si="649"/>
        <v>10</v>
      </c>
      <c r="P2366" s="1">
        <f>IF(HEX2DEC(LEFT(E2366,4))&gt;=32768,HEX2DEC(LEFT(E2366,4))-65536,HEX2DEC(LEFT(E2366,4)))/Codes!$N$2</f>
        <v>4.4000000000000004</v>
      </c>
      <c r="Q2366" s="1">
        <f>IF(HEX2DEC(RIGHT(E2366,4))&gt;=32768,HEX2DEC(RIGHT(E2366,4))-65536,HEX2DEC(RIGHT(E2366,4)))/Codes!$N$2</f>
        <v>0</v>
      </c>
      <c r="R2366" s="1">
        <f>IF(HEX2DEC(LEFT(F2366,4))&gt;=32768,HEX2DEC(LEFT(F2366,4))-65536,HEX2DEC(LEFT(F2366,4)))/Codes!$N$2</f>
        <v>0</v>
      </c>
      <c r="S2366" s="1">
        <f>IF(HEX2DEC(RIGHT(F2366,4))&gt;=32768,HEX2DEC(RIGHT(F2366,4))-65536,HEX2DEC(RIGHT(F2366,4)))/Codes!$N$2</f>
        <v>0</v>
      </c>
      <c r="T2366" s="18">
        <f t="shared" si="650"/>
        <v>361</v>
      </c>
      <c r="U2366" s="1">
        <f t="shared" si="651"/>
        <v>100</v>
      </c>
      <c r="V2366" s="1">
        <f t="shared" si="652"/>
        <v>0</v>
      </c>
      <c r="W2366" s="1" t="str">
        <f t="shared" si="653"/>
        <v>100</v>
      </c>
      <c r="X2366" s="1">
        <f t="shared" si="654"/>
        <v>3</v>
      </c>
      <c r="Y2366" s="1">
        <f t="shared" si="655"/>
        <v>20</v>
      </c>
      <c r="Z2366" s="1" t="str">
        <f>VLOOKUP(BIN2DEC(MID(HEX2BIN(MID(H2366,3,2),8),2,5)),Codes!$E$1:$F$18,2)</f>
        <v>Slash</v>
      </c>
      <c r="AA2366" s="6" t="str">
        <f t="shared" si="656"/>
        <v>0</v>
      </c>
      <c r="AB2366" s="1">
        <f t="shared" si="657"/>
        <v>0</v>
      </c>
      <c r="AC2366" s="1" t="str">
        <f>VLOOKUP(BIN2DEC(RIGHT(HEX2BIN(MID(H2366,6,1),4),1)&amp;LEFT(HEX2BIN(MID(H2366,7,1),4),1)),Codes!$K$1:$L$5,2)</f>
        <v>L</v>
      </c>
      <c r="AD2366" s="1" t="str">
        <f>VLOOKUP(BIN2DEC(RIGHT(HEX2BIN(MID(H2366,7,1),4),3)&amp;LEFT(HEX2BIN(MID(H2366,8,1),4),2)),Codes!$H$2:$I$33,2)</f>
        <v>Kick</v>
      </c>
      <c r="AE2366" s="1" t="str">
        <f t="shared" si="658"/>
        <v>1</v>
      </c>
      <c r="AF2366" s="1" t="str">
        <f t="shared" si="659"/>
        <v>1</v>
      </c>
      <c r="AH2366" s="6">
        <f t="shared" si="660"/>
        <v>66</v>
      </c>
    </row>
    <row r="2367" spans="1:34">
      <c r="A2367" s="3" t="s">
        <v>6673</v>
      </c>
      <c r="B2367" s="1" t="s">
        <v>80</v>
      </c>
      <c r="C2367" s="6" t="s">
        <v>322</v>
      </c>
      <c r="D2367" s="9" t="s">
        <v>154</v>
      </c>
      <c r="E2367" s="9" t="s">
        <v>256</v>
      </c>
      <c r="F2367" s="9" t="s">
        <v>91</v>
      </c>
      <c r="G2367" s="9" t="s">
        <v>139</v>
      </c>
      <c r="H2367" s="9" t="s">
        <v>6669</v>
      </c>
      <c r="J2367" s="6" t="str">
        <f t="shared" si="644"/>
        <v>001011</v>
      </c>
      <c r="K2367" s="1">
        <f t="shared" si="645"/>
        <v>1</v>
      </c>
      <c r="L2367" s="6" t="str">
        <f t="shared" si="646"/>
        <v>00000</v>
      </c>
      <c r="M2367" s="1">
        <f t="shared" si="647"/>
        <v>23</v>
      </c>
      <c r="N2367" s="6" t="str">
        <f t="shared" si="648"/>
        <v>00</v>
      </c>
      <c r="O2367" s="1">
        <f t="shared" si="649"/>
        <v>8</v>
      </c>
      <c r="P2367" s="1">
        <f>IF(HEX2DEC(LEFT(E2367,4))&gt;=32768,HEX2DEC(LEFT(E2367,4))-65536,HEX2DEC(LEFT(E2367,4)))/Codes!$N$2</f>
        <v>3.6</v>
      </c>
      <c r="Q2367" s="1">
        <f>IF(HEX2DEC(RIGHT(E2367,4))&gt;=32768,HEX2DEC(RIGHT(E2367,4))-65536,HEX2DEC(RIGHT(E2367,4)))/Codes!$N$2</f>
        <v>0</v>
      </c>
      <c r="R2367" s="1">
        <f>IF(HEX2DEC(LEFT(F2367,4))&gt;=32768,HEX2DEC(LEFT(F2367,4))-65536,HEX2DEC(LEFT(F2367,4)))/Codes!$N$2</f>
        <v>0</v>
      </c>
      <c r="S2367" s="1">
        <f>IF(HEX2DEC(RIGHT(F2367,4))&gt;=32768,HEX2DEC(RIGHT(F2367,4))-65536,HEX2DEC(RIGHT(F2367,4)))/Codes!$N$2</f>
        <v>0</v>
      </c>
      <c r="T2367" s="18">
        <f t="shared" si="650"/>
        <v>361</v>
      </c>
      <c r="U2367" s="1">
        <f t="shared" si="651"/>
        <v>100</v>
      </c>
      <c r="V2367" s="1">
        <f t="shared" si="652"/>
        <v>0</v>
      </c>
      <c r="W2367" s="1" t="str">
        <f t="shared" si="653"/>
        <v>100</v>
      </c>
      <c r="X2367" s="1">
        <f t="shared" si="654"/>
        <v>3</v>
      </c>
      <c r="Y2367" s="1">
        <f t="shared" si="655"/>
        <v>10</v>
      </c>
      <c r="Z2367" s="1" t="str">
        <f>VLOOKUP(BIN2DEC(MID(HEX2BIN(MID(H2367,3,2),8),2,5)),Codes!$E$1:$F$18,2)</f>
        <v>Slash</v>
      </c>
      <c r="AA2367" s="6" t="str">
        <f t="shared" si="656"/>
        <v>0</v>
      </c>
      <c r="AB2367" s="1">
        <f t="shared" si="657"/>
        <v>0</v>
      </c>
      <c r="AC2367" s="1" t="str">
        <f>VLOOKUP(BIN2DEC(RIGHT(HEX2BIN(MID(H2367,6,1),4),1)&amp;LEFT(HEX2BIN(MID(H2367,7,1),4),1)),Codes!$K$1:$L$5,2)</f>
        <v>M</v>
      </c>
      <c r="AD2367" s="1" t="str">
        <f>VLOOKUP(BIN2DEC(RIGHT(HEX2BIN(MID(H2367,7,1),4),3)&amp;LEFT(HEX2BIN(MID(H2367,8,1),4),2)),Codes!$H$2:$I$33,2)</f>
        <v>Kick</v>
      </c>
      <c r="AE2367" s="1" t="str">
        <f t="shared" si="658"/>
        <v>1</v>
      </c>
      <c r="AF2367" s="1" t="str">
        <f t="shared" si="659"/>
        <v>1</v>
      </c>
      <c r="AH2367" s="6">
        <f t="shared" si="660"/>
        <v>34</v>
      </c>
    </row>
    <row r="2368" spans="1:34">
      <c r="A2368" s="3" t="s">
        <v>6674</v>
      </c>
      <c r="B2368" s="1" t="s">
        <v>80</v>
      </c>
      <c r="C2368" s="6" t="s">
        <v>322</v>
      </c>
      <c r="D2368" s="9" t="s">
        <v>1099</v>
      </c>
      <c r="E2368" s="9" t="s">
        <v>212</v>
      </c>
      <c r="F2368" s="9" t="s">
        <v>91</v>
      </c>
      <c r="G2368" s="9" t="s">
        <v>139</v>
      </c>
      <c r="H2368" s="9" t="s">
        <v>6671</v>
      </c>
      <c r="J2368" s="6" t="str">
        <f t="shared" si="644"/>
        <v>001011</v>
      </c>
      <c r="K2368" s="1">
        <f t="shared" si="645"/>
        <v>2</v>
      </c>
      <c r="L2368" s="6" t="str">
        <f t="shared" si="646"/>
        <v>00000</v>
      </c>
      <c r="M2368" s="1">
        <f t="shared" si="647"/>
        <v>25</v>
      </c>
      <c r="N2368" s="6" t="str">
        <f t="shared" si="648"/>
        <v>00</v>
      </c>
      <c r="O2368" s="1">
        <f t="shared" si="649"/>
        <v>5</v>
      </c>
      <c r="P2368" s="1">
        <f>IF(HEX2DEC(LEFT(E2368,4))&gt;=32768,HEX2DEC(LEFT(E2368,4))-65536,HEX2DEC(LEFT(E2368,4)))/Codes!$N$2</f>
        <v>2.8</v>
      </c>
      <c r="Q2368" s="1">
        <f>IF(HEX2DEC(RIGHT(E2368,4))&gt;=32768,HEX2DEC(RIGHT(E2368,4))-65536,HEX2DEC(RIGHT(E2368,4)))/Codes!$N$2</f>
        <v>0</v>
      </c>
      <c r="R2368" s="1">
        <f>IF(HEX2DEC(LEFT(F2368,4))&gt;=32768,HEX2DEC(LEFT(F2368,4))-65536,HEX2DEC(LEFT(F2368,4)))/Codes!$N$2</f>
        <v>0</v>
      </c>
      <c r="S2368" s="1">
        <f>IF(HEX2DEC(RIGHT(F2368,4))&gt;=32768,HEX2DEC(RIGHT(F2368,4))-65536,HEX2DEC(RIGHT(F2368,4)))/Codes!$N$2</f>
        <v>0</v>
      </c>
      <c r="T2368" s="18">
        <f t="shared" si="650"/>
        <v>361</v>
      </c>
      <c r="U2368" s="1">
        <f t="shared" si="651"/>
        <v>100</v>
      </c>
      <c r="V2368" s="1">
        <f t="shared" si="652"/>
        <v>0</v>
      </c>
      <c r="W2368" s="1" t="str">
        <f t="shared" si="653"/>
        <v>100</v>
      </c>
      <c r="X2368" s="1">
        <f t="shared" si="654"/>
        <v>3</v>
      </c>
      <c r="Y2368" s="1">
        <f t="shared" si="655"/>
        <v>0</v>
      </c>
      <c r="Z2368" s="1" t="str">
        <f>VLOOKUP(BIN2DEC(MID(HEX2BIN(MID(H2368,3,2),8),2,5)),Codes!$E$1:$F$18,2)</f>
        <v>Slash</v>
      </c>
      <c r="AA2368" s="6" t="str">
        <f t="shared" si="656"/>
        <v>0</v>
      </c>
      <c r="AB2368" s="1">
        <f t="shared" si="657"/>
        <v>0</v>
      </c>
      <c r="AC2368" s="1" t="str">
        <f>VLOOKUP(BIN2DEC(RIGHT(HEX2BIN(MID(H2368,6,1),4),1)&amp;LEFT(HEX2BIN(MID(H2368,7,1),4),1)),Codes!$K$1:$L$5,2)</f>
        <v>S</v>
      </c>
      <c r="AD2368" s="1" t="str">
        <f>VLOOKUP(BIN2DEC(RIGHT(HEX2BIN(MID(H2368,7,1),4),3)&amp;LEFT(HEX2BIN(MID(H2368,8,1),4),2)),Codes!$H$2:$I$33,2)</f>
        <v>Kick</v>
      </c>
      <c r="AE2368" s="1" t="str">
        <f t="shared" si="658"/>
        <v>1</v>
      </c>
      <c r="AF2368" s="1" t="str">
        <f t="shared" si="659"/>
        <v>1</v>
      </c>
      <c r="AH2368" s="6">
        <f t="shared" si="660"/>
        <v>2</v>
      </c>
    </row>
    <row r="2369" spans="1:34">
      <c r="A2369" s="3" t="s">
        <v>6675</v>
      </c>
      <c r="B2369" s="1" t="s">
        <v>80</v>
      </c>
      <c r="C2369" s="6" t="s">
        <v>324</v>
      </c>
      <c r="D2369" s="9" t="s">
        <v>6666</v>
      </c>
      <c r="E2369" s="9" t="s">
        <v>195</v>
      </c>
      <c r="F2369" s="9" t="s">
        <v>91</v>
      </c>
      <c r="G2369" s="9" t="s">
        <v>139</v>
      </c>
      <c r="H2369" s="9" t="s">
        <v>6667</v>
      </c>
      <c r="J2369" s="6" t="str">
        <f t="shared" ref="J2369:J2432" si="661">LEFT(HEX2BIN(LEFT(D2369,2),8),6)</f>
        <v>001011</v>
      </c>
      <c r="K2369" s="1">
        <f t="shared" ref="K2369:K2432" si="662">BIN2DEC(MID(HEX2BIN(MID(D2369,2,2),8),3,3))</f>
        <v>0</v>
      </c>
      <c r="L2369" s="6" t="str">
        <f t="shared" ref="L2369:L2432" si="663">MID(HEX2BIN(MID(D2369,3,2),8),2,5)</f>
        <v>00000</v>
      </c>
      <c r="M2369" s="1">
        <f t="shared" ref="M2369:M2432" si="664">ROUNDDOWN(HEX2DEC(MID(D2369,4,3))/8,0)</f>
        <v>21</v>
      </c>
      <c r="N2369" s="6" t="str">
        <f t="shared" ref="N2369:N2432" si="665">MID(HEX2BIN(MID(D2369,6,1),4),2,2)</f>
        <v>00</v>
      </c>
      <c r="O2369" s="1">
        <f t="shared" ref="O2369:O2432" si="666">HEX2DEC(MID(D2369,7,2))</f>
        <v>10</v>
      </c>
      <c r="P2369" s="1">
        <f>IF(HEX2DEC(LEFT(E2369,4))&gt;=32768,HEX2DEC(LEFT(E2369,4))-65536,HEX2DEC(LEFT(E2369,4)))/Codes!$N$2</f>
        <v>4.4000000000000004</v>
      </c>
      <c r="Q2369" s="1">
        <f>IF(HEX2DEC(RIGHT(E2369,4))&gt;=32768,HEX2DEC(RIGHT(E2369,4))-65536,HEX2DEC(RIGHT(E2369,4)))/Codes!$N$2</f>
        <v>0</v>
      </c>
      <c r="R2369" s="1">
        <f>IF(HEX2DEC(LEFT(F2369,4))&gt;=32768,HEX2DEC(LEFT(F2369,4))-65536,HEX2DEC(LEFT(F2369,4)))/Codes!$N$2</f>
        <v>0</v>
      </c>
      <c r="S2369" s="1">
        <f>IF(HEX2DEC(RIGHT(F2369,4))&gt;=32768,HEX2DEC(RIGHT(F2369,4))-65536,HEX2DEC(RIGHT(F2369,4)))/Codes!$N$2</f>
        <v>0</v>
      </c>
      <c r="T2369" s="18">
        <f t="shared" ref="T2369:T2432" si="667">ROUNDDOWN(HEX2DEC(LEFT(G2369,3))/8,0)</f>
        <v>361</v>
      </c>
      <c r="U2369" s="1">
        <f t="shared" ref="U2369:U2432" si="668">ROUNDDOWN(HEX2DEC(MID(G2369,3,3))/4,0)-(512*ROUNDDOWN(HEX2DEC(MID(G2369,3,1))/8,0))</f>
        <v>100</v>
      </c>
      <c r="V2369" s="1">
        <f t="shared" ref="V2369:V2432" si="669">RIGHT(HEX2BIN(MID(G2369,5,1),4),2)*128+HEX2DEC(MID(G2369,6,1))*8+LEFT(HEX2BIN(MID(G2369,7,1),4),3)</f>
        <v>0</v>
      </c>
      <c r="W2369" s="1" t="str">
        <f t="shared" ref="W2369:W2432" si="670">MID(HEX2BIN(MID(G2369,7,2),8),4,3)</f>
        <v>100</v>
      </c>
      <c r="X2369" s="1">
        <f t="shared" ref="X2369:X2432" si="671">BIN2DEC(RIGHT(HEX2BIN(RIGHT(G2369,1),4),2))</f>
        <v>3</v>
      </c>
      <c r="Y2369" s="1">
        <f t="shared" ref="Y2369:Y2432" si="672">ROUNDDOWN(HEX2DEC(LEFT(H2369,3))/8,0)</f>
        <v>20</v>
      </c>
      <c r="Z2369" s="1" t="str">
        <f>VLOOKUP(BIN2DEC(MID(HEX2BIN(MID(H2369,3,2),8),2,5)),Codes!$E$1:$F$18,2)</f>
        <v>Slash</v>
      </c>
      <c r="AA2369" s="6" t="str">
        <f t="shared" ref="AA2369:AA2432" si="673">MID(HEX2BIN(MID(H2369,4,1),4),3,1)</f>
        <v>0</v>
      </c>
      <c r="AB2369" s="1">
        <f t="shared" ref="AB2369:AB2432" si="674">(MOD(HEX2DEC(MID(H2369,4,1)),2))*64+ROUNDDOWN(HEX2DEC(MID(H2369,5,2))/4,0)</f>
        <v>0</v>
      </c>
      <c r="AC2369" s="1" t="str">
        <f>VLOOKUP(BIN2DEC(RIGHT(HEX2BIN(MID(H2369,6,1),4),1)&amp;LEFT(HEX2BIN(MID(H2369,7,1),4),1)),Codes!$K$1:$L$5,2)</f>
        <v>L</v>
      </c>
      <c r="AD2369" s="1" t="str">
        <f>VLOOKUP(BIN2DEC(RIGHT(HEX2BIN(MID(H2369,7,1),4),3)&amp;LEFT(HEX2BIN(MID(H2369,8,1),4),2)),Codes!$H$2:$I$33,2)</f>
        <v>Kick</v>
      </c>
      <c r="AE2369" s="1" t="str">
        <f t="shared" ref="AE2369:AE2432" si="675">MID(HEX2BIN(RIGHT(H2369,1),4),3,1)</f>
        <v>1</v>
      </c>
      <c r="AF2369" s="1" t="str">
        <f t="shared" ref="AF2369:AF2432" si="676">RIGHT(HEX2BIN(RIGHT(H2369,1),4),1)</f>
        <v>1</v>
      </c>
      <c r="AH2369" s="6">
        <f t="shared" ref="AH2369:AH2432" si="677">ROUNDDOWN(HEX2DEC(MID(H2369,6,3))/4,0)-(256*ROUNDDOWN(HEX2DEC(MID(H2369,6,1))/4,0))</f>
        <v>66</v>
      </c>
    </row>
    <row r="2370" spans="1:34">
      <c r="A2370" s="3" t="s">
        <v>6676</v>
      </c>
      <c r="B2370" s="1" t="s">
        <v>80</v>
      </c>
      <c r="C2370" s="6" t="s">
        <v>324</v>
      </c>
      <c r="D2370" s="9" t="s">
        <v>154</v>
      </c>
      <c r="E2370" s="9" t="s">
        <v>256</v>
      </c>
      <c r="F2370" s="9" t="s">
        <v>91</v>
      </c>
      <c r="G2370" s="9" t="s">
        <v>139</v>
      </c>
      <c r="H2370" s="9" t="s">
        <v>6669</v>
      </c>
      <c r="J2370" s="6" t="str">
        <f t="shared" si="661"/>
        <v>001011</v>
      </c>
      <c r="K2370" s="1">
        <f t="shared" si="662"/>
        <v>1</v>
      </c>
      <c r="L2370" s="6" t="str">
        <f t="shared" si="663"/>
        <v>00000</v>
      </c>
      <c r="M2370" s="1">
        <f t="shared" si="664"/>
        <v>23</v>
      </c>
      <c r="N2370" s="6" t="str">
        <f t="shared" si="665"/>
        <v>00</v>
      </c>
      <c r="O2370" s="1">
        <f t="shared" si="666"/>
        <v>8</v>
      </c>
      <c r="P2370" s="1">
        <f>IF(HEX2DEC(LEFT(E2370,4))&gt;=32768,HEX2DEC(LEFT(E2370,4))-65536,HEX2DEC(LEFT(E2370,4)))/Codes!$N$2</f>
        <v>3.6</v>
      </c>
      <c r="Q2370" s="1">
        <f>IF(HEX2DEC(RIGHT(E2370,4))&gt;=32768,HEX2DEC(RIGHT(E2370,4))-65536,HEX2DEC(RIGHT(E2370,4)))/Codes!$N$2</f>
        <v>0</v>
      </c>
      <c r="R2370" s="1">
        <f>IF(HEX2DEC(LEFT(F2370,4))&gt;=32768,HEX2DEC(LEFT(F2370,4))-65536,HEX2DEC(LEFT(F2370,4)))/Codes!$N$2</f>
        <v>0</v>
      </c>
      <c r="S2370" s="1">
        <f>IF(HEX2DEC(RIGHT(F2370,4))&gt;=32768,HEX2DEC(RIGHT(F2370,4))-65536,HEX2DEC(RIGHT(F2370,4)))/Codes!$N$2</f>
        <v>0</v>
      </c>
      <c r="T2370" s="18">
        <f t="shared" si="667"/>
        <v>361</v>
      </c>
      <c r="U2370" s="1">
        <f t="shared" si="668"/>
        <v>100</v>
      </c>
      <c r="V2370" s="1">
        <f t="shared" si="669"/>
        <v>0</v>
      </c>
      <c r="W2370" s="1" t="str">
        <f t="shared" si="670"/>
        <v>100</v>
      </c>
      <c r="X2370" s="1">
        <f t="shared" si="671"/>
        <v>3</v>
      </c>
      <c r="Y2370" s="1">
        <f t="shared" si="672"/>
        <v>10</v>
      </c>
      <c r="Z2370" s="1" t="str">
        <f>VLOOKUP(BIN2DEC(MID(HEX2BIN(MID(H2370,3,2),8),2,5)),Codes!$E$1:$F$18,2)</f>
        <v>Slash</v>
      </c>
      <c r="AA2370" s="6" t="str">
        <f t="shared" si="673"/>
        <v>0</v>
      </c>
      <c r="AB2370" s="1">
        <f t="shared" si="674"/>
        <v>0</v>
      </c>
      <c r="AC2370" s="1" t="str">
        <f>VLOOKUP(BIN2DEC(RIGHT(HEX2BIN(MID(H2370,6,1),4),1)&amp;LEFT(HEX2BIN(MID(H2370,7,1),4),1)),Codes!$K$1:$L$5,2)</f>
        <v>M</v>
      </c>
      <c r="AD2370" s="1" t="str">
        <f>VLOOKUP(BIN2DEC(RIGHT(HEX2BIN(MID(H2370,7,1),4),3)&amp;LEFT(HEX2BIN(MID(H2370,8,1),4),2)),Codes!$H$2:$I$33,2)</f>
        <v>Kick</v>
      </c>
      <c r="AE2370" s="1" t="str">
        <f t="shared" si="675"/>
        <v>1</v>
      </c>
      <c r="AF2370" s="1" t="str">
        <f t="shared" si="676"/>
        <v>1</v>
      </c>
      <c r="AH2370" s="6">
        <f t="shared" si="677"/>
        <v>34</v>
      </c>
    </row>
    <row r="2371" spans="1:34">
      <c r="A2371" s="3" t="s">
        <v>6677</v>
      </c>
      <c r="B2371" s="1" t="s">
        <v>80</v>
      </c>
      <c r="C2371" s="6" t="s">
        <v>324</v>
      </c>
      <c r="D2371" s="9" t="s">
        <v>1099</v>
      </c>
      <c r="E2371" s="9" t="s">
        <v>212</v>
      </c>
      <c r="F2371" s="9" t="s">
        <v>91</v>
      </c>
      <c r="G2371" s="9" t="s">
        <v>139</v>
      </c>
      <c r="H2371" s="9" t="s">
        <v>6671</v>
      </c>
      <c r="J2371" s="6" t="str">
        <f t="shared" si="661"/>
        <v>001011</v>
      </c>
      <c r="K2371" s="1">
        <f t="shared" si="662"/>
        <v>2</v>
      </c>
      <c r="L2371" s="6" t="str">
        <f t="shared" si="663"/>
        <v>00000</v>
      </c>
      <c r="M2371" s="1">
        <f t="shared" si="664"/>
        <v>25</v>
      </c>
      <c r="N2371" s="6" t="str">
        <f t="shared" si="665"/>
        <v>00</v>
      </c>
      <c r="O2371" s="1">
        <f t="shared" si="666"/>
        <v>5</v>
      </c>
      <c r="P2371" s="1">
        <f>IF(HEX2DEC(LEFT(E2371,4))&gt;=32768,HEX2DEC(LEFT(E2371,4))-65536,HEX2DEC(LEFT(E2371,4)))/Codes!$N$2</f>
        <v>2.8</v>
      </c>
      <c r="Q2371" s="1">
        <f>IF(HEX2DEC(RIGHT(E2371,4))&gt;=32768,HEX2DEC(RIGHT(E2371,4))-65536,HEX2DEC(RIGHT(E2371,4)))/Codes!$N$2</f>
        <v>0</v>
      </c>
      <c r="R2371" s="1">
        <f>IF(HEX2DEC(LEFT(F2371,4))&gt;=32768,HEX2DEC(LEFT(F2371,4))-65536,HEX2DEC(LEFT(F2371,4)))/Codes!$N$2</f>
        <v>0</v>
      </c>
      <c r="S2371" s="1">
        <f>IF(HEX2DEC(RIGHT(F2371,4))&gt;=32768,HEX2DEC(RIGHT(F2371,4))-65536,HEX2DEC(RIGHT(F2371,4)))/Codes!$N$2</f>
        <v>0</v>
      </c>
      <c r="T2371" s="18">
        <f t="shared" si="667"/>
        <v>361</v>
      </c>
      <c r="U2371" s="1">
        <f t="shared" si="668"/>
        <v>100</v>
      </c>
      <c r="V2371" s="1">
        <f t="shared" si="669"/>
        <v>0</v>
      </c>
      <c r="W2371" s="1" t="str">
        <f t="shared" si="670"/>
        <v>100</v>
      </c>
      <c r="X2371" s="1">
        <f t="shared" si="671"/>
        <v>3</v>
      </c>
      <c r="Y2371" s="1">
        <f t="shared" si="672"/>
        <v>0</v>
      </c>
      <c r="Z2371" s="1" t="str">
        <f>VLOOKUP(BIN2DEC(MID(HEX2BIN(MID(H2371,3,2),8),2,5)),Codes!$E$1:$F$18,2)</f>
        <v>Slash</v>
      </c>
      <c r="AA2371" s="6" t="str">
        <f t="shared" si="673"/>
        <v>0</v>
      </c>
      <c r="AB2371" s="1">
        <f t="shared" si="674"/>
        <v>0</v>
      </c>
      <c r="AC2371" s="1" t="str">
        <f>VLOOKUP(BIN2DEC(RIGHT(HEX2BIN(MID(H2371,6,1),4),1)&amp;LEFT(HEX2BIN(MID(H2371,7,1),4),1)),Codes!$K$1:$L$5,2)</f>
        <v>S</v>
      </c>
      <c r="AD2371" s="1" t="str">
        <f>VLOOKUP(BIN2DEC(RIGHT(HEX2BIN(MID(H2371,7,1),4),3)&amp;LEFT(HEX2BIN(MID(H2371,8,1),4),2)),Codes!$H$2:$I$33,2)</f>
        <v>Kick</v>
      </c>
      <c r="AE2371" s="1" t="str">
        <f t="shared" si="675"/>
        <v>1</v>
      </c>
      <c r="AF2371" s="1" t="str">
        <f t="shared" si="676"/>
        <v>1</v>
      </c>
      <c r="AH2371" s="6">
        <f t="shared" si="677"/>
        <v>2</v>
      </c>
    </row>
    <row r="2372" spans="1:34">
      <c r="A2372" s="3" t="s">
        <v>6678</v>
      </c>
      <c r="B2372" s="1" t="s">
        <v>80</v>
      </c>
      <c r="C2372" s="6" t="s">
        <v>3420</v>
      </c>
      <c r="D2372" s="9" t="s">
        <v>6679</v>
      </c>
      <c r="E2372" s="9" t="s">
        <v>307</v>
      </c>
      <c r="F2372" s="9" t="s">
        <v>91</v>
      </c>
      <c r="G2372" s="9" t="s">
        <v>6680</v>
      </c>
      <c r="H2372" s="9" t="s">
        <v>502</v>
      </c>
      <c r="J2372" s="6" t="str">
        <f t="shared" si="661"/>
        <v>001011</v>
      </c>
      <c r="K2372" s="1">
        <f t="shared" si="662"/>
        <v>0</v>
      </c>
      <c r="L2372" s="6" t="str">
        <f t="shared" si="663"/>
        <v>00000</v>
      </c>
      <c r="M2372" s="1">
        <f t="shared" si="664"/>
        <v>5</v>
      </c>
      <c r="N2372" s="6" t="str">
        <f t="shared" si="665"/>
        <v>00</v>
      </c>
      <c r="O2372" s="1">
        <f t="shared" si="666"/>
        <v>10</v>
      </c>
      <c r="P2372" s="1">
        <f>IF(HEX2DEC(LEFT(E2372,4))&gt;=32768,HEX2DEC(LEFT(E2372,4))-65536,HEX2DEC(LEFT(E2372,4)))/Codes!$N$2</f>
        <v>3.2</v>
      </c>
      <c r="Q2372" s="1">
        <f>IF(HEX2DEC(RIGHT(E2372,4))&gt;=32768,HEX2DEC(RIGHT(E2372,4))-65536,HEX2DEC(RIGHT(E2372,4)))/Codes!$N$2</f>
        <v>0</v>
      </c>
      <c r="R2372" s="1">
        <f>IF(HEX2DEC(LEFT(F2372,4))&gt;=32768,HEX2DEC(LEFT(F2372,4))-65536,HEX2DEC(LEFT(F2372,4)))/Codes!$N$2</f>
        <v>0</v>
      </c>
      <c r="S2372" s="1">
        <f>IF(HEX2DEC(RIGHT(F2372,4))&gt;=32768,HEX2DEC(RIGHT(F2372,4))-65536,HEX2DEC(RIGHT(F2372,4)))/Codes!$N$2</f>
        <v>0</v>
      </c>
      <c r="T2372" s="18">
        <f t="shared" si="667"/>
        <v>110</v>
      </c>
      <c r="U2372" s="1">
        <f t="shared" si="668"/>
        <v>115</v>
      </c>
      <c r="V2372" s="1">
        <f t="shared" si="669"/>
        <v>0</v>
      </c>
      <c r="W2372" s="1" t="str">
        <f t="shared" si="670"/>
        <v>100</v>
      </c>
      <c r="X2372" s="1">
        <f t="shared" si="671"/>
        <v>3</v>
      </c>
      <c r="Y2372" s="1">
        <f t="shared" si="672"/>
        <v>0</v>
      </c>
      <c r="Z2372" s="1" t="str">
        <f>VLOOKUP(BIN2DEC(MID(HEX2BIN(MID(H2372,3,2),8),2,5)),Codes!$E$1:$F$18,2)</f>
        <v>Normal</v>
      </c>
      <c r="AA2372" s="6" t="str">
        <f t="shared" si="673"/>
        <v>0</v>
      </c>
      <c r="AB2372" s="1">
        <f t="shared" si="674"/>
        <v>0</v>
      </c>
      <c r="AC2372" s="1" t="str">
        <f>VLOOKUP(BIN2DEC(RIGHT(HEX2BIN(MID(H2372,6,1),4),1)&amp;LEFT(HEX2BIN(MID(H2372,7,1),4),1)),Codes!$K$1:$L$5,2)</f>
        <v>S</v>
      </c>
      <c r="AD2372" s="1" t="str">
        <f>VLOOKUP(BIN2DEC(RIGHT(HEX2BIN(MID(H2372,7,1),4),3)&amp;LEFT(HEX2BIN(MID(H2372,8,1),4),2)),Codes!$H$2:$I$33,2)</f>
        <v>Kick</v>
      </c>
      <c r="AE2372" s="1" t="str">
        <f t="shared" si="675"/>
        <v>1</v>
      </c>
      <c r="AF2372" s="1" t="str">
        <f t="shared" si="676"/>
        <v>1</v>
      </c>
      <c r="AH2372" s="6">
        <f t="shared" si="677"/>
        <v>2</v>
      </c>
    </row>
    <row r="2373" spans="1:34">
      <c r="A2373" s="3" t="s">
        <v>6681</v>
      </c>
      <c r="B2373" s="1" t="s">
        <v>80</v>
      </c>
      <c r="C2373" s="6" t="s">
        <v>3420</v>
      </c>
      <c r="D2373" s="9" t="s">
        <v>6682</v>
      </c>
      <c r="E2373" s="9" t="s">
        <v>195</v>
      </c>
      <c r="F2373" s="9" t="s">
        <v>91</v>
      </c>
      <c r="G2373" s="9" t="s">
        <v>6683</v>
      </c>
      <c r="H2373" s="9" t="s">
        <v>526</v>
      </c>
      <c r="J2373" s="6" t="str">
        <f t="shared" si="661"/>
        <v>001011</v>
      </c>
      <c r="K2373" s="1">
        <f t="shared" si="662"/>
        <v>1</v>
      </c>
      <c r="L2373" s="6" t="str">
        <f t="shared" si="663"/>
        <v>00000</v>
      </c>
      <c r="M2373" s="1">
        <f t="shared" si="664"/>
        <v>21</v>
      </c>
      <c r="N2373" s="6" t="str">
        <f t="shared" si="665"/>
        <v>00</v>
      </c>
      <c r="O2373" s="1">
        <f t="shared" si="666"/>
        <v>8</v>
      </c>
      <c r="P2373" s="1">
        <f>IF(HEX2DEC(LEFT(E2373,4))&gt;=32768,HEX2DEC(LEFT(E2373,4))-65536,HEX2DEC(LEFT(E2373,4)))/Codes!$N$2</f>
        <v>4.4000000000000004</v>
      </c>
      <c r="Q2373" s="1">
        <f>IF(HEX2DEC(RIGHT(E2373,4))&gt;=32768,HEX2DEC(RIGHT(E2373,4))-65536,HEX2DEC(RIGHT(E2373,4)))/Codes!$N$2</f>
        <v>0</v>
      </c>
      <c r="R2373" s="1">
        <f>IF(HEX2DEC(LEFT(F2373,4))&gt;=32768,HEX2DEC(LEFT(F2373,4))-65536,HEX2DEC(LEFT(F2373,4)))/Codes!$N$2</f>
        <v>0</v>
      </c>
      <c r="S2373" s="1">
        <f>IF(HEX2DEC(RIGHT(F2373,4))&gt;=32768,HEX2DEC(RIGHT(F2373,4))-65536,HEX2DEC(RIGHT(F2373,4)))/Codes!$N$2</f>
        <v>0</v>
      </c>
      <c r="T2373" s="18">
        <f t="shared" si="667"/>
        <v>110</v>
      </c>
      <c r="U2373" s="1">
        <f t="shared" si="668"/>
        <v>114</v>
      </c>
      <c r="V2373" s="1">
        <f t="shared" si="669"/>
        <v>0</v>
      </c>
      <c r="W2373" s="1" t="str">
        <f t="shared" si="670"/>
        <v>100</v>
      </c>
      <c r="X2373" s="1">
        <f t="shared" si="671"/>
        <v>3</v>
      </c>
      <c r="Y2373" s="1">
        <f t="shared" si="672"/>
        <v>70</v>
      </c>
      <c r="Z2373" s="1" t="str">
        <f>VLOOKUP(BIN2DEC(MID(HEX2BIN(MID(H2373,3,2),8),2,5)),Codes!$E$1:$F$18,2)</f>
        <v>Normal</v>
      </c>
      <c r="AA2373" s="6" t="str">
        <f t="shared" si="673"/>
        <v>0</v>
      </c>
      <c r="AB2373" s="1">
        <f t="shared" si="674"/>
        <v>0</v>
      </c>
      <c r="AC2373" s="1" t="str">
        <f>VLOOKUP(BIN2DEC(RIGHT(HEX2BIN(MID(H2373,6,1),4),1)&amp;LEFT(HEX2BIN(MID(H2373,7,1),4),1)),Codes!$K$1:$L$5,2)</f>
        <v>L</v>
      </c>
      <c r="AD2373" s="1" t="str">
        <f>VLOOKUP(BIN2DEC(RIGHT(HEX2BIN(MID(H2373,7,1),4),3)&amp;LEFT(HEX2BIN(MID(H2373,8,1),4),2)),Codes!$H$2:$I$33,2)</f>
        <v>Kick</v>
      </c>
      <c r="AE2373" s="1" t="str">
        <f t="shared" si="675"/>
        <v>1</v>
      </c>
      <c r="AF2373" s="1" t="str">
        <f t="shared" si="676"/>
        <v>1</v>
      </c>
      <c r="AH2373" s="6">
        <f t="shared" si="677"/>
        <v>66</v>
      </c>
    </row>
    <row r="2374" spans="1:34">
      <c r="A2374" s="3" t="s">
        <v>6684</v>
      </c>
      <c r="B2374" s="1" t="s">
        <v>80</v>
      </c>
      <c r="C2374" s="6" t="s">
        <v>3420</v>
      </c>
      <c r="D2374" s="9" t="s">
        <v>1794</v>
      </c>
      <c r="E2374" s="9" t="s">
        <v>256</v>
      </c>
      <c r="F2374" s="9" t="s">
        <v>91</v>
      </c>
      <c r="G2374" s="9" t="s">
        <v>6683</v>
      </c>
      <c r="H2374" s="9" t="s">
        <v>1588</v>
      </c>
      <c r="J2374" s="6" t="str">
        <f t="shared" si="661"/>
        <v>001011</v>
      </c>
      <c r="K2374" s="1">
        <f t="shared" si="662"/>
        <v>2</v>
      </c>
      <c r="L2374" s="6" t="str">
        <f t="shared" si="663"/>
        <v>00000</v>
      </c>
      <c r="M2374" s="1">
        <f t="shared" si="664"/>
        <v>23</v>
      </c>
      <c r="N2374" s="6" t="str">
        <f t="shared" si="665"/>
        <v>00</v>
      </c>
      <c r="O2374" s="1">
        <f t="shared" si="666"/>
        <v>6</v>
      </c>
      <c r="P2374" s="1">
        <f>IF(HEX2DEC(LEFT(E2374,4))&gt;=32768,HEX2DEC(LEFT(E2374,4))-65536,HEX2DEC(LEFT(E2374,4)))/Codes!$N$2</f>
        <v>3.6</v>
      </c>
      <c r="Q2374" s="1">
        <f>IF(HEX2DEC(RIGHT(E2374,4))&gt;=32768,HEX2DEC(RIGHT(E2374,4))-65536,HEX2DEC(RIGHT(E2374,4)))/Codes!$N$2</f>
        <v>0</v>
      </c>
      <c r="R2374" s="1">
        <f>IF(HEX2DEC(LEFT(F2374,4))&gt;=32768,HEX2DEC(LEFT(F2374,4))-65536,HEX2DEC(LEFT(F2374,4)))/Codes!$N$2</f>
        <v>0</v>
      </c>
      <c r="S2374" s="1">
        <f>IF(HEX2DEC(RIGHT(F2374,4))&gt;=32768,HEX2DEC(RIGHT(F2374,4))-65536,HEX2DEC(RIGHT(F2374,4)))/Codes!$N$2</f>
        <v>0</v>
      </c>
      <c r="T2374" s="18">
        <f t="shared" si="667"/>
        <v>110</v>
      </c>
      <c r="U2374" s="1">
        <f t="shared" si="668"/>
        <v>114</v>
      </c>
      <c r="V2374" s="1">
        <f t="shared" si="669"/>
        <v>0</v>
      </c>
      <c r="W2374" s="1" t="str">
        <f t="shared" si="670"/>
        <v>100</v>
      </c>
      <c r="X2374" s="1">
        <f t="shared" si="671"/>
        <v>3</v>
      </c>
      <c r="Y2374" s="1">
        <f t="shared" si="672"/>
        <v>70</v>
      </c>
      <c r="Z2374" s="1" t="str">
        <f>VLOOKUP(BIN2DEC(MID(HEX2BIN(MID(H2374,3,2),8),2,5)),Codes!$E$1:$F$18,2)</f>
        <v>Normal</v>
      </c>
      <c r="AA2374" s="6" t="str">
        <f t="shared" si="673"/>
        <v>0</v>
      </c>
      <c r="AB2374" s="1">
        <f t="shared" si="674"/>
        <v>0</v>
      </c>
      <c r="AC2374" s="1" t="str">
        <f>VLOOKUP(BIN2DEC(RIGHT(HEX2BIN(MID(H2374,6,1),4),1)&amp;LEFT(HEX2BIN(MID(H2374,7,1),4),1)),Codes!$K$1:$L$5,2)</f>
        <v>M</v>
      </c>
      <c r="AD2374" s="1" t="str">
        <f>VLOOKUP(BIN2DEC(RIGHT(HEX2BIN(MID(H2374,7,1),4),3)&amp;LEFT(HEX2BIN(MID(H2374,8,1),4),2)),Codes!$H$2:$I$33,2)</f>
        <v>Kick</v>
      </c>
      <c r="AE2374" s="1" t="str">
        <f t="shared" si="675"/>
        <v>1</v>
      </c>
      <c r="AF2374" s="1" t="str">
        <f t="shared" si="676"/>
        <v>1</v>
      </c>
      <c r="AH2374" s="6">
        <f t="shared" si="677"/>
        <v>34</v>
      </c>
    </row>
    <row r="2375" spans="1:34">
      <c r="A2375" s="3" t="s">
        <v>6685</v>
      </c>
      <c r="B2375" s="1" t="s">
        <v>80</v>
      </c>
      <c r="C2375" s="6" t="s">
        <v>3420</v>
      </c>
      <c r="D2375" s="9" t="s">
        <v>6686</v>
      </c>
      <c r="E2375" s="9" t="s">
        <v>307</v>
      </c>
      <c r="F2375" s="9" t="s">
        <v>91</v>
      </c>
      <c r="G2375" s="9" t="s">
        <v>102</v>
      </c>
      <c r="H2375" s="9" t="s">
        <v>502</v>
      </c>
      <c r="J2375" s="6" t="str">
        <f t="shared" si="661"/>
        <v>001011</v>
      </c>
      <c r="K2375" s="1">
        <f t="shared" si="662"/>
        <v>3</v>
      </c>
      <c r="L2375" s="6" t="str">
        <f t="shared" si="663"/>
        <v>00000</v>
      </c>
      <c r="M2375" s="1">
        <f t="shared" si="664"/>
        <v>25</v>
      </c>
      <c r="N2375" s="6" t="str">
        <f t="shared" si="665"/>
        <v>00</v>
      </c>
      <c r="O2375" s="1">
        <f t="shared" si="666"/>
        <v>5</v>
      </c>
      <c r="P2375" s="1">
        <f>IF(HEX2DEC(LEFT(E2375,4))&gt;=32768,HEX2DEC(LEFT(E2375,4))-65536,HEX2DEC(LEFT(E2375,4)))/Codes!$N$2</f>
        <v>3.2</v>
      </c>
      <c r="Q2375" s="1">
        <f>IF(HEX2DEC(RIGHT(E2375,4))&gt;=32768,HEX2DEC(RIGHT(E2375,4))-65536,HEX2DEC(RIGHT(E2375,4)))/Codes!$N$2</f>
        <v>0</v>
      </c>
      <c r="R2375" s="1">
        <f>IF(HEX2DEC(LEFT(F2375,4))&gt;=32768,HEX2DEC(LEFT(F2375,4))-65536,HEX2DEC(LEFT(F2375,4)))/Codes!$N$2</f>
        <v>0</v>
      </c>
      <c r="S2375" s="1">
        <f>IF(HEX2DEC(RIGHT(F2375,4))&gt;=32768,HEX2DEC(RIGHT(F2375,4))-65536,HEX2DEC(RIGHT(F2375,4)))/Codes!$N$2</f>
        <v>0</v>
      </c>
      <c r="T2375" s="18">
        <f t="shared" si="667"/>
        <v>361</v>
      </c>
      <c r="U2375" s="1">
        <f t="shared" si="668"/>
        <v>80</v>
      </c>
      <c r="V2375" s="1">
        <f t="shared" si="669"/>
        <v>0</v>
      </c>
      <c r="W2375" s="1" t="str">
        <f t="shared" si="670"/>
        <v>100</v>
      </c>
      <c r="X2375" s="1">
        <f t="shared" si="671"/>
        <v>3</v>
      </c>
      <c r="Y2375" s="1">
        <f t="shared" si="672"/>
        <v>0</v>
      </c>
      <c r="Z2375" s="1" t="str">
        <f>VLOOKUP(BIN2DEC(MID(HEX2BIN(MID(H2375,3,2),8),2,5)),Codes!$E$1:$F$18,2)</f>
        <v>Normal</v>
      </c>
      <c r="AA2375" s="6" t="str">
        <f t="shared" si="673"/>
        <v>0</v>
      </c>
      <c r="AB2375" s="1">
        <f t="shared" si="674"/>
        <v>0</v>
      </c>
      <c r="AC2375" s="1" t="str">
        <f>VLOOKUP(BIN2DEC(RIGHT(HEX2BIN(MID(H2375,6,1),4),1)&amp;LEFT(HEX2BIN(MID(H2375,7,1),4),1)),Codes!$K$1:$L$5,2)</f>
        <v>S</v>
      </c>
      <c r="AD2375" s="1" t="str">
        <f>VLOOKUP(BIN2DEC(RIGHT(HEX2BIN(MID(H2375,7,1),4),3)&amp;LEFT(HEX2BIN(MID(H2375,8,1),4),2)),Codes!$H$2:$I$33,2)</f>
        <v>Kick</v>
      </c>
      <c r="AE2375" s="1" t="str">
        <f t="shared" si="675"/>
        <v>1</v>
      </c>
      <c r="AF2375" s="1" t="str">
        <f t="shared" si="676"/>
        <v>1</v>
      </c>
      <c r="AH2375" s="6">
        <f t="shared" si="677"/>
        <v>2</v>
      </c>
    </row>
    <row r="2376" spans="1:34">
      <c r="A2376" s="3" t="s">
        <v>6687</v>
      </c>
      <c r="B2376" s="1" t="s">
        <v>80</v>
      </c>
      <c r="C2376" s="6" t="s">
        <v>3421</v>
      </c>
      <c r="D2376" s="9" t="s">
        <v>6679</v>
      </c>
      <c r="E2376" s="9" t="s">
        <v>195</v>
      </c>
      <c r="F2376" s="9" t="s">
        <v>91</v>
      </c>
      <c r="G2376" s="9" t="s">
        <v>6688</v>
      </c>
      <c r="H2376" s="9" t="s">
        <v>5143</v>
      </c>
      <c r="J2376" s="6" t="str">
        <f t="shared" si="661"/>
        <v>001011</v>
      </c>
      <c r="K2376" s="1">
        <f t="shared" si="662"/>
        <v>0</v>
      </c>
      <c r="L2376" s="6" t="str">
        <f t="shared" si="663"/>
        <v>00000</v>
      </c>
      <c r="M2376" s="1">
        <f t="shared" si="664"/>
        <v>5</v>
      </c>
      <c r="N2376" s="6" t="str">
        <f t="shared" si="665"/>
        <v>00</v>
      </c>
      <c r="O2376" s="1">
        <f t="shared" si="666"/>
        <v>10</v>
      </c>
      <c r="P2376" s="1">
        <f>IF(HEX2DEC(LEFT(E2376,4))&gt;=32768,HEX2DEC(LEFT(E2376,4))-65536,HEX2DEC(LEFT(E2376,4)))/Codes!$N$2</f>
        <v>4.4000000000000004</v>
      </c>
      <c r="Q2376" s="1">
        <f>IF(HEX2DEC(RIGHT(E2376,4))&gt;=32768,HEX2DEC(RIGHT(E2376,4))-65536,HEX2DEC(RIGHT(E2376,4)))/Codes!$N$2</f>
        <v>0</v>
      </c>
      <c r="R2376" s="1">
        <f>IF(HEX2DEC(LEFT(F2376,4))&gt;=32768,HEX2DEC(LEFT(F2376,4))-65536,HEX2DEC(LEFT(F2376,4)))/Codes!$N$2</f>
        <v>0</v>
      </c>
      <c r="S2376" s="1">
        <f>IF(HEX2DEC(RIGHT(F2376,4))&gt;=32768,HEX2DEC(RIGHT(F2376,4))-65536,HEX2DEC(RIGHT(F2376,4)))/Codes!$N$2</f>
        <v>0</v>
      </c>
      <c r="T2376" s="18">
        <f t="shared" si="667"/>
        <v>78</v>
      </c>
      <c r="U2376" s="1">
        <f t="shared" si="668"/>
        <v>114</v>
      </c>
      <c r="V2376" s="1">
        <f t="shared" si="669"/>
        <v>0</v>
      </c>
      <c r="W2376" s="1" t="str">
        <f t="shared" si="670"/>
        <v>100</v>
      </c>
      <c r="X2376" s="1">
        <f t="shared" si="671"/>
        <v>3</v>
      </c>
      <c r="Y2376" s="1">
        <f t="shared" si="672"/>
        <v>60</v>
      </c>
      <c r="Z2376" s="1" t="str">
        <f>VLOOKUP(BIN2DEC(MID(HEX2BIN(MID(H2376,3,2),8),2,5)),Codes!$E$1:$F$18,2)</f>
        <v>Normal</v>
      </c>
      <c r="AA2376" s="6" t="str">
        <f t="shared" si="673"/>
        <v>0</v>
      </c>
      <c r="AB2376" s="1">
        <f t="shared" si="674"/>
        <v>0</v>
      </c>
      <c r="AC2376" s="1" t="str">
        <f>VLOOKUP(BIN2DEC(RIGHT(HEX2BIN(MID(H2376,6,1),4),1)&amp;LEFT(HEX2BIN(MID(H2376,7,1),4),1)),Codes!$K$1:$L$5,2)</f>
        <v>L</v>
      </c>
      <c r="AD2376" s="1" t="str">
        <f>VLOOKUP(BIN2DEC(RIGHT(HEX2BIN(MID(H2376,7,1),4),3)&amp;LEFT(HEX2BIN(MID(H2376,8,1),4),2)),Codes!$H$2:$I$33,2)</f>
        <v>Kick</v>
      </c>
      <c r="AE2376" s="1" t="str">
        <f t="shared" si="675"/>
        <v>1</v>
      </c>
      <c r="AF2376" s="1" t="str">
        <f t="shared" si="676"/>
        <v>1</v>
      </c>
      <c r="AH2376" s="6">
        <f t="shared" si="677"/>
        <v>66</v>
      </c>
    </row>
    <row r="2377" spans="1:34">
      <c r="A2377" s="3" t="s">
        <v>6689</v>
      </c>
      <c r="B2377" s="1" t="s">
        <v>80</v>
      </c>
      <c r="C2377" s="6" t="s">
        <v>3421</v>
      </c>
      <c r="D2377" s="9" t="s">
        <v>6682</v>
      </c>
      <c r="E2377" s="9" t="s">
        <v>195</v>
      </c>
      <c r="F2377" s="9" t="s">
        <v>91</v>
      </c>
      <c r="G2377" s="9" t="s">
        <v>6688</v>
      </c>
      <c r="H2377" s="9" t="s">
        <v>5143</v>
      </c>
      <c r="J2377" s="6" t="str">
        <f t="shared" si="661"/>
        <v>001011</v>
      </c>
      <c r="K2377" s="1">
        <f t="shared" si="662"/>
        <v>1</v>
      </c>
      <c r="L2377" s="6" t="str">
        <f t="shared" si="663"/>
        <v>00000</v>
      </c>
      <c r="M2377" s="1">
        <f t="shared" si="664"/>
        <v>21</v>
      </c>
      <c r="N2377" s="6" t="str">
        <f t="shared" si="665"/>
        <v>00</v>
      </c>
      <c r="O2377" s="1">
        <f t="shared" si="666"/>
        <v>8</v>
      </c>
      <c r="P2377" s="1">
        <f>IF(HEX2DEC(LEFT(E2377,4))&gt;=32768,HEX2DEC(LEFT(E2377,4))-65536,HEX2DEC(LEFT(E2377,4)))/Codes!$N$2</f>
        <v>4.4000000000000004</v>
      </c>
      <c r="Q2377" s="1">
        <f>IF(HEX2DEC(RIGHT(E2377,4))&gt;=32768,HEX2DEC(RIGHT(E2377,4))-65536,HEX2DEC(RIGHT(E2377,4)))/Codes!$N$2</f>
        <v>0</v>
      </c>
      <c r="R2377" s="1">
        <f>IF(HEX2DEC(LEFT(F2377,4))&gt;=32768,HEX2DEC(LEFT(F2377,4))-65536,HEX2DEC(LEFT(F2377,4)))/Codes!$N$2</f>
        <v>0</v>
      </c>
      <c r="S2377" s="1">
        <f>IF(HEX2DEC(RIGHT(F2377,4))&gt;=32768,HEX2DEC(RIGHT(F2377,4))-65536,HEX2DEC(RIGHT(F2377,4)))/Codes!$N$2</f>
        <v>0</v>
      </c>
      <c r="T2377" s="18">
        <f t="shared" si="667"/>
        <v>78</v>
      </c>
      <c r="U2377" s="1">
        <f t="shared" si="668"/>
        <v>114</v>
      </c>
      <c r="V2377" s="1">
        <f t="shared" si="669"/>
        <v>0</v>
      </c>
      <c r="W2377" s="1" t="str">
        <f t="shared" si="670"/>
        <v>100</v>
      </c>
      <c r="X2377" s="1">
        <f t="shared" si="671"/>
        <v>3</v>
      </c>
      <c r="Y2377" s="1">
        <f t="shared" si="672"/>
        <v>60</v>
      </c>
      <c r="Z2377" s="1" t="str">
        <f>VLOOKUP(BIN2DEC(MID(HEX2BIN(MID(H2377,3,2),8),2,5)),Codes!$E$1:$F$18,2)</f>
        <v>Normal</v>
      </c>
      <c r="AA2377" s="6" t="str">
        <f t="shared" si="673"/>
        <v>0</v>
      </c>
      <c r="AB2377" s="1">
        <f t="shared" si="674"/>
        <v>0</v>
      </c>
      <c r="AC2377" s="1" t="str">
        <f>VLOOKUP(BIN2DEC(RIGHT(HEX2BIN(MID(H2377,6,1),4),1)&amp;LEFT(HEX2BIN(MID(H2377,7,1),4),1)),Codes!$K$1:$L$5,2)</f>
        <v>L</v>
      </c>
      <c r="AD2377" s="1" t="str">
        <f>VLOOKUP(BIN2DEC(RIGHT(HEX2BIN(MID(H2377,7,1),4),3)&amp;LEFT(HEX2BIN(MID(H2377,8,1),4),2)),Codes!$H$2:$I$33,2)</f>
        <v>Kick</v>
      </c>
      <c r="AE2377" s="1" t="str">
        <f t="shared" si="675"/>
        <v>1</v>
      </c>
      <c r="AF2377" s="1" t="str">
        <f t="shared" si="676"/>
        <v>1</v>
      </c>
      <c r="AH2377" s="6">
        <f t="shared" si="677"/>
        <v>66</v>
      </c>
    </row>
    <row r="2378" spans="1:34">
      <c r="A2378" s="3" t="s">
        <v>6690</v>
      </c>
      <c r="B2378" s="1" t="s">
        <v>80</v>
      </c>
      <c r="C2378" s="6" t="s">
        <v>3421</v>
      </c>
      <c r="D2378" s="9" t="s">
        <v>1794</v>
      </c>
      <c r="E2378" s="9" t="s">
        <v>256</v>
      </c>
      <c r="F2378" s="9" t="s">
        <v>91</v>
      </c>
      <c r="G2378" s="9" t="s">
        <v>6688</v>
      </c>
      <c r="H2378" s="9" t="s">
        <v>332</v>
      </c>
      <c r="J2378" s="6" t="str">
        <f t="shared" si="661"/>
        <v>001011</v>
      </c>
      <c r="K2378" s="1">
        <f t="shared" si="662"/>
        <v>2</v>
      </c>
      <c r="L2378" s="6" t="str">
        <f t="shared" si="663"/>
        <v>00000</v>
      </c>
      <c r="M2378" s="1">
        <f t="shared" si="664"/>
        <v>23</v>
      </c>
      <c r="N2378" s="6" t="str">
        <f t="shared" si="665"/>
        <v>00</v>
      </c>
      <c r="O2378" s="1">
        <f t="shared" si="666"/>
        <v>6</v>
      </c>
      <c r="P2378" s="1">
        <f>IF(HEX2DEC(LEFT(E2378,4))&gt;=32768,HEX2DEC(LEFT(E2378,4))-65536,HEX2DEC(LEFT(E2378,4)))/Codes!$N$2</f>
        <v>3.6</v>
      </c>
      <c r="Q2378" s="1">
        <f>IF(HEX2DEC(RIGHT(E2378,4))&gt;=32768,HEX2DEC(RIGHT(E2378,4))-65536,HEX2DEC(RIGHT(E2378,4)))/Codes!$N$2</f>
        <v>0</v>
      </c>
      <c r="R2378" s="1">
        <f>IF(HEX2DEC(LEFT(F2378,4))&gt;=32768,HEX2DEC(LEFT(F2378,4))-65536,HEX2DEC(LEFT(F2378,4)))/Codes!$N$2</f>
        <v>0</v>
      </c>
      <c r="S2378" s="1">
        <f>IF(HEX2DEC(RIGHT(F2378,4))&gt;=32768,HEX2DEC(RIGHT(F2378,4))-65536,HEX2DEC(RIGHT(F2378,4)))/Codes!$N$2</f>
        <v>0</v>
      </c>
      <c r="T2378" s="18">
        <f t="shared" si="667"/>
        <v>78</v>
      </c>
      <c r="U2378" s="1">
        <f t="shared" si="668"/>
        <v>114</v>
      </c>
      <c r="V2378" s="1">
        <f t="shared" si="669"/>
        <v>0</v>
      </c>
      <c r="W2378" s="1" t="str">
        <f t="shared" si="670"/>
        <v>100</v>
      </c>
      <c r="X2378" s="1">
        <f t="shared" si="671"/>
        <v>3</v>
      </c>
      <c r="Y2378" s="1">
        <f t="shared" si="672"/>
        <v>50</v>
      </c>
      <c r="Z2378" s="1" t="str">
        <f>VLOOKUP(BIN2DEC(MID(HEX2BIN(MID(H2378,3,2),8),2,5)),Codes!$E$1:$F$18,2)</f>
        <v>Normal</v>
      </c>
      <c r="AA2378" s="6" t="str">
        <f t="shared" si="673"/>
        <v>0</v>
      </c>
      <c r="AB2378" s="1">
        <f t="shared" si="674"/>
        <v>0</v>
      </c>
      <c r="AC2378" s="1" t="str">
        <f>VLOOKUP(BIN2DEC(RIGHT(HEX2BIN(MID(H2378,6,1),4),1)&amp;LEFT(HEX2BIN(MID(H2378,7,1),4),1)),Codes!$K$1:$L$5,2)</f>
        <v>M</v>
      </c>
      <c r="AD2378" s="1" t="str">
        <f>VLOOKUP(BIN2DEC(RIGHT(HEX2BIN(MID(H2378,7,1),4),3)&amp;LEFT(HEX2BIN(MID(H2378,8,1),4),2)),Codes!$H$2:$I$33,2)</f>
        <v>Kick</v>
      </c>
      <c r="AE2378" s="1" t="str">
        <f t="shared" si="675"/>
        <v>1</v>
      </c>
      <c r="AF2378" s="1" t="str">
        <f t="shared" si="676"/>
        <v>1</v>
      </c>
      <c r="AH2378" s="6">
        <f t="shared" si="677"/>
        <v>34</v>
      </c>
    </row>
    <row r="2379" spans="1:34">
      <c r="A2379" s="3" t="s">
        <v>6691</v>
      </c>
      <c r="B2379" s="1" t="s">
        <v>80</v>
      </c>
      <c r="C2379" s="6" t="s">
        <v>3421</v>
      </c>
      <c r="D2379" s="9" t="s">
        <v>6686</v>
      </c>
      <c r="E2379" s="9" t="s">
        <v>212</v>
      </c>
      <c r="F2379" s="9" t="s">
        <v>91</v>
      </c>
      <c r="G2379" s="9" t="s">
        <v>6688</v>
      </c>
      <c r="H2379" s="9" t="s">
        <v>6692</v>
      </c>
      <c r="J2379" s="6" t="str">
        <f t="shared" si="661"/>
        <v>001011</v>
      </c>
      <c r="K2379" s="1">
        <f t="shared" si="662"/>
        <v>3</v>
      </c>
      <c r="L2379" s="6" t="str">
        <f t="shared" si="663"/>
        <v>00000</v>
      </c>
      <c r="M2379" s="1">
        <f t="shared" si="664"/>
        <v>25</v>
      </c>
      <c r="N2379" s="6" t="str">
        <f t="shared" si="665"/>
        <v>00</v>
      </c>
      <c r="O2379" s="1">
        <f t="shared" si="666"/>
        <v>5</v>
      </c>
      <c r="P2379" s="1">
        <f>IF(HEX2DEC(LEFT(E2379,4))&gt;=32768,HEX2DEC(LEFT(E2379,4))-65536,HEX2DEC(LEFT(E2379,4)))/Codes!$N$2</f>
        <v>2.8</v>
      </c>
      <c r="Q2379" s="1">
        <f>IF(HEX2DEC(RIGHT(E2379,4))&gt;=32768,HEX2DEC(RIGHT(E2379,4))-65536,HEX2DEC(RIGHT(E2379,4)))/Codes!$N$2</f>
        <v>0</v>
      </c>
      <c r="R2379" s="1">
        <f>IF(HEX2DEC(LEFT(F2379,4))&gt;=32768,HEX2DEC(LEFT(F2379,4))-65536,HEX2DEC(LEFT(F2379,4)))/Codes!$N$2</f>
        <v>0</v>
      </c>
      <c r="S2379" s="1">
        <f>IF(HEX2DEC(RIGHT(F2379,4))&gt;=32768,HEX2DEC(RIGHT(F2379,4))-65536,HEX2DEC(RIGHT(F2379,4)))/Codes!$N$2</f>
        <v>0</v>
      </c>
      <c r="T2379" s="18">
        <f t="shared" si="667"/>
        <v>78</v>
      </c>
      <c r="U2379" s="1">
        <f t="shared" si="668"/>
        <v>114</v>
      </c>
      <c r="V2379" s="1">
        <f t="shared" si="669"/>
        <v>0</v>
      </c>
      <c r="W2379" s="1" t="str">
        <f t="shared" si="670"/>
        <v>100</v>
      </c>
      <c r="X2379" s="1">
        <f t="shared" si="671"/>
        <v>3</v>
      </c>
      <c r="Y2379" s="1">
        <f t="shared" si="672"/>
        <v>40</v>
      </c>
      <c r="Z2379" s="1" t="str">
        <f>VLOOKUP(BIN2DEC(MID(HEX2BIN(MID(H2379,3,2),8),2,5)),Codes!$E$1:$F$18,2)</f>
        <v>Normal</v>
      </c>
      <c r="AA2379" s="6" t="str">
        <f t="shared" si="673"/>
        <v>0</v>
      </c>
      <c r="AB2379" s="1">
        <f t="shared" si="674"/>
        <v>0</v>
      </c>
      <c r="AC2379" s="1" t="str">
        <f>VLOOKUP(BIN2DEC(RIGHT(HEX2BIN(MID(H2379,6,1),4),1)&amp;LEFT(HEX2BIN(MID(H2379,7,1),4),1)),Codes!$K$1:$L$5,2)</f>
        <v>S</v>
      </c>
      <c r="AD2379" s="1" t="str">
        <f>VLOOKUP(BIN2DEC(RIGHT(HEX2BIN(MID(H2379,7,1),4),3)&amp;LEFT(HEX2BIN(MID(H2379,8,1),4),2)),Codes!$H$2:$I$33,2)</f>
        <v>Kick</v>
      </c>
      <c r="AE2379" s="1" t="str">
        <f t="shared" si="675"/>
        <v>1</v>
      </c>
      <c r="AF2379" s="1" t="str">
        <f t="shared" si="676"/>
        <v>1</v>
      </c>
      <c r="AH2379" s="6">
        <f t="shared" si="677"/>
        <v>2</v>
      </c>
    </row>
    <row r="2380" spans="1:34">
      <c r="A2380" s="3" t="s">
        <v>6693</v>
      </c>
      <c r="B2380" s="1" t="s">
        <v>80</v>
      </c>
      <c r="C2380" s="6" t="s">
        <v>349</v>
      </c>
      <c r="D2380" s="9" t="s">
        <v>6694</v>
      </c>
      <c r="E2380" s="9" t="s">
        <v>195</v>
      </c>
      <c r="F2380" s="9" t="s">
        <v>91</v>
      </c>
      <c r="G2380" s="9" t="s">
        <v>1664</v>
      </c>
      <c r="H2380" s="9" t="s">
        <v>6692</v>
      </c>
      <c r="J2380" s="6" t="str">
        <f t="shared" si="661"/>
        <v>001011</v>
      </c>
      <c r="K2380" s="1">
        <f t="shared" si="662"/>
        <v>0</v>
      </c>
      <c r="L2380" s="6" t="str">
        <f t="shared" si="663"/>
        <v>00000</v>
      </c>
      <c r="M2380" s="1">
        <f t="shared" si="664"/>
        <v>21</v>
      </c>
      <c r="N2380" s="6" t="str">
        <f t="shared" si="665"/>
        <v>00</v>
      </c>
      <c r="O2380" s="1">
        <f t="shared" si="666"/>
        <v>9</v>
      </c>
      <c r="P2380" s="1">
        <f>IF(HEX2DEC(LEFT(E2380,4))&gt;=32768,HEX2DEC(LEFT(E2380,4))-65536,HEX2DEC(LEFT(E2380,4)))/Codes!$N$2</f>
        <v>4.4000000000000004</v>
      </c>
      <c r="Q2380" s="1">
        <f>IF(HEX2DEC(RIGHT(E2380,4))&gt;=32768,HEX2DEC(RIGHT(E2380,4))-65536,HEX2DEC(RIGHT(E2380,4)))/Codes!$N$2</f>
        <v>0</v>
      </c>
      <c r="R2380" s="1">
        <f>IF(HEX2DEC(LEFT(F2380,4))&gt;=32768,HEX2DEC(LEFT(F2380,4))-65536,HEX2DEC(LEFT(F2380,4)))/Codes!$N$2</f>
        <v>0</v>
      </c>
      <c r="S2380" s="1">
        <f>IF(HEX2DEC(RIGHT(F2380,4))&gt;=32768,HEX2DEC(RIGHT(F2380,4))-65536,HEX2DEC(RIGHT(F2380,4)))/Codes!$N$2</f>
        <v>0</v>
      </c>
      <c r="T2380" s="18">
        <f t="shared" si="667"/>
        <v>80</v>
      </c>
      <c r="U2380" s="1">
        <f t="shared" si="668"/>
        <v>80</v>
      </c>
      <c r="V2380" s="1">
        <f t="shared" si="669"/>
        <v>0</v>
      </c>
      <c r="W2380" s="1" t="str">
        <f t="shared" si="670"/>
        <v>100</v>
      </c>
      <c r="X2380" s="1">
        <f t="shared" si="671"/>
        <v>3</v>
      </c>
      <c r="Y2380" s="1">
        <f t="shared" si="672"/>
        <v>40</v>
      </c>
      <c r="Z2380" s="1" t="str">
        <f>VLOOKUP(BIN2DEC(MID(HEX2BIN(MID(H2380,3,2),8),2,5)),Codes!$E$1:$F$18,2)</f>
        <v>Normal</v>
      </c>
      <c r="AA2380" s="6" t="str">
        <f t="shared" si="673"/>
        <v>0</v>
      </c>
      <c r="AB2380" s="1">
        <f t="shared" si="674"/>
        <v>0</v>
      </c>
      <c r="AC2380" s="1" t="str">
        <f>VLOOKUP(BIN2DEC(RIGHT(HEX2BIN(MID(H2380,6,1),4),1)&amp;LEFT(HEX2BIN(MID(H2380,7,1),4),1)),Codes!$K$1:$L$5,2)</f>
        <v>S</v>
      </c>
      <c r="AD2380" s="1" t="str">
        <f>VLOOKUP(BIN2DEC(RIGHT(HEX2BIN(MID(H2380,7,1),4),3)&amp;LEFT(HEX2BIN(MID(H2380,8,1),4),2)),Codes!$H$2:$I$33,2)</f>
        <v>Kick</v>
      </c>
      <c r="AE2380" s="1" t="str">
        <f t="shared" si="675"/>
        <v>1</v>
      </c>
      <c r="AF2380" s="1" t="str">
        <f t="shared" si="676"/>
        <v>1</v>
      </c>
      <c r="AH2380" s="6">
        <f t="shared" si="677"/>
        <v>2</v>
      </c>
    </row>
    <row r="2381" spans="1:34">
      <c r="A2381" s="3" t="s">
        <v>6695</v>
      </c>
      <c r="B2381" s="1" t="s">
        <v>80</v>
      </c>
      <c r="C2381" s="6" t="s">
        <v>349</v>
      </c>
      <c r="D2381" s="9" t="s">
        <v>154</v>
      </c>
      <c r="E2381" s="9" t="s">
        <v>256</v>
      </c>
      <c r="F2381" s="9" t="s">
        <v>91</v>
      </c>
      <c r="G2381" s="9" t="s">
        <v>1664</v>
      </c>
      <c r="H2381" s="9" t="s">
        <v>6692</v>
      </c>
      <c r="J2381" s="6" t="str">
        <f t="shared" si="661"/>
        <v>001011</v>
      </c>
      <c r="K2381" s="1">
        <f t="shared" si="662"/>
        <v>1</v>
      </c>
      <c r="L2381" s="6" t="str">
        <f t="shared" si="663"/>
        <v>00000</v>
      </c>
      <c r="M2381" s="1">
        <f t="shared" si="664"/>
        <v>23</v>
      </c>
      <c r="N2381" s="6" t="str">
        <f t="shared" si="665"/>
        <v>00</v>
      </c>
      <c r="O2381" s="1">
        <f t="shared" si="666"/>
        <v>8</v>
      </c>
      <c r="P2381" s="1">
        <f>IF(HEX2DEC(LEFT(E2381,4))&gt;=32768,HEX2DEC(LEFT(E2381,4))-65536,HEX2DEC(LEFT(E2381,4)))/Codes!$N$2</f>
        <v>3.6</v>
      </c>
      <c r="Q2381" s="1">
        <f>IF(HEX2DEC(RIGHT(E2381,4))&gt;=32768,HEX2DEC(RIGHT(E2381,4))-65536,HEX2DEC(RIGHT(E2381,4)))/Codes!$N$2</f>
        <v>0</v>
      </c>
      <c r="R2381" s="1">
        <f>IF(HEX2DEC(LEFT(F2381,4))&gt;=32768,HEX2DEC(LEFT(F2381,4))-65536,HEX2DEC(LEFT(F2381,4)))/Codes!$N$2</f>
        <v>0</v>
      </c>
      <c r="S2381" s="1">
        <f>IF(HEX2DEC(RIGHT(F2381,4))&gt;=32768,HEX2DEC(RIGHT(F2381,4))-65536,HEX2DEC(RIGHT(F2381,4)))/Codes!$N$2</f>
        <v>0</v>
      </c>
      <c r="T2381" s="18">
        <f t="shared" si="667"/>
        <v>80</v>
      </c>
      <c r="U2381" s="1">
        <f t="shared" si="668"/>
        <v>80</v>
      </c>
      <c r="V2381" s="1">
        <f t="shared" si="669"/>
        <v>0</v>
      </c>
      <c r="W2381" s="1" t="str">
        <f t="shared" si="670"/>
        <v>100</v>
      </c>
      <c r="X2381" s="1">
        <f t="shared" si="671"/>
        <v>3</v>
      </c>
      <c r="Y2381" s="1">
        <f t="shared" si="672"/>
        <v>40</v>
      </c>
      <c r="Z2381" s="1" t="str">
        <f>VLOOKUP(BIN2DEC(MID(HEX2BIN(MID(H2381,3,2),8),2,5)),Codes!$E$1:$F$18,2)</f>
        <v>Normal</v>
      </c>
      <c r="AA2381" s="6" t="str">
        <f t="shared" si="673"/>
        <v>0</v>
      </c>
      <c r="AB2381" s="1">
        <f t="shared" si="674"/>
        <v>0</v>
      </c>
      <c r="AC2381" s="1" t="str">
        <f>VLOOKUP(BIN2DEC(RIGHT(HEX2BIN(MID(H2381,6,1),4),1)&amp;LEFT(HEX2BIN(MID(H2381,7,1),4),1)),Codes!$K$1:$L$5,2)</f>
        <v>S</v>
      </c>
      <c r="AD2381" s="1" t="str">
        <f>VLOOKUP(BIN2DEC(RIGHT(HEX2BIN(MID(H2381,7,1),4),3)&amp;LEFT(HEX2BIN(MID(H2381,8,1),4),2)),Codes!$H$2:$I$33,2)</f>
        <v>Kick</v>
      </c>
      <c r="AE2381" s="1" t="str">
        <f t="shared" si="675"/>
        <v>1</v>
      </c>
      <c r="AF2381" s="1" t="str">
        <f t="shared" si="676"/>
        <v>1</v>
      </c>
      <c r="AH2381" s="6">
        <f t="shared" si="677"/>
        <v>2</v>
      </c>
    </row>
    <row r="2382" spans="1:34">
      <c r="A2382" s="3" t="s">
        <v>6696</v>
      </c>
      <c r="B2382" s="1" t="s">
        <v>80</v>
      </c>
      <c r="C2382" s="6" t="s">
        <v>349</v>
      </c>
      <c r="D2382" s="9" t="s">
        <v>1099</v>
      </c>
      <c r="E2382" s="9" t="s">
        <v>212</v>
      </c>
      <c r="F2382" s="9" t="s">
        <v>91</v>
      </c>
      <c r="G2382" s="9" t="s">
        <v>1664</v>
      </c>
      <c r="H2382" s="9" t="s">
        <v>6692</v>
      </c>
      <c r="J2382" s="6" t="str">
        <f t="shared" si="661"/>
        <v>001011</v>
      </c>
      <c r="K2382" s="1">
        <f t="shared" si="662"/>
        <v>2</v>
      </c>
      <c r="L2382" s="6" t="str">
        <f t="shared" si="663"/>
        <v>00000</v>
      </c>
      <c r="M2382" s="1">
        <f t="shared" si="664"/>
        <v>25</v>
      </c>
      <c r="N2382" s="6" t="str">
        <f t="shared" si="665"/>
        <v>00</v>
      </c>
      <c r="O2382" s="1">
        <f t="shared" si="666"/>
        <v>5</v>
      </c>
      <c r="P2382" s="1">
        <f>IF(HEX2DEC(LEFT(E2382,4))&gt;=32768,HEX2DEC(LEFT(E2382,4))-65536,HEX2DEC(LEFT(E2382,4)))/Codes!$N$2</f>
        <v>2.8</v>
      </c>
      <c r="Q2382" s="1">
        <f>IF(HEX2DEC(RIGHT(E2382,4))&gt;=32768,HEX2DEC(RIGHT(E2382,4))-65536,HEX2DEC(RIGHT(E2382,4)))/Codes!$N$2</f>
        <v>0</v>
      </c>
      <c r="R2382" s="1">
        <f>IF(HEX2DEC(LEFT(F2382,4))&gt;=32768,HEX2DEC(LEFT(F2382,4))-65536,HEX2DEC(LEFT(F2382,4)))/Codes!$N$2</f>
        <v>0</v>
      </c>
      <c r="S2382" s="1">
        <f>IF(HEX2DEC(RIGHT(F2382,4))&gt;=32768,HEX2DEC(RIGHT(F2382,4))-65536,HEX2DEC(RIGHT(F2382,4)))/Codes!$N$2</f>
        <v>0</v>
      </c>
      <c r="T2382" s="18">
        <f t="shared" si="667"/>
        <v>80</v>
      </c>
      <c r="U2382" s="1">
        <f t="shared" si="668"/>
        <v>80</v>
      </c>
      <c r="V2382" s="1">
        <f t="shared" si="669"/>
        <v>0</v>
      </c>
      <c r="W2382" s="1" t="str">
        <f t="shared" si="670"/>
        <v>100</v>
      </c>
      <c r="X2382" s="1">
        <f t="shared" si="671"/>
        <v>3</v>
      </c>
      <c r="Y2382" s="1">
        <f t="shared" si="672"/>
        <v>40</v>
      </c>
      <c r="Z2382" s="1" t="str">
        <f>VLOOKUP(BIN2DEC(MID(HEX2BIN(MID(H2382,3,2),8),2,5)),Codes!$E$1:$F$18,2)</f>
        <v>Normal</v>
      </c>
      <c r="AA2382" s="6" t="str">
        <f t="shared" si="673"/>
        <v>0</v>
      </c>
      <c r="AB2382" s="1">
        <f t="shared" si="674"/>
        <v>0</v>
      </c>
      <c r="AC2382" s="1" t="str">
        <f>VLOOKUP(BIN2DEC(RIGHT(HEX2BIN(MID(H2382,6,1),4),1)&amp;LEFT(HEX2BIN(MID(H2382,7,1),4),1)),Codes!$K$1:$L$5,2)</f>
        <v>S</v>
      </c>
      <c r="AD2382" s="1" t="str">
        <f>VLOOKUP(BIN2DEC(RIGHT(HEX2BIN(MID(H2382,7,1),4),3)&amp;LEFT(HEX2BIN(MID(H2382,8,1),4),2)),Codes!$H$2:$I$33,2)</f>
        <v>Kick</v>
      </c>
      <c r="AE2382" s="1" t="str">
        <f t="shared" si="675"/>
        <v>1</v>
      </c>
      <c r="AF2382" s="1" t="str">
        <f t="shared" si="676"/>
        <v>1</v>
      </c>
      <c r="AH2382" s="6">
        <f t="shared" si="677"/>
        <v>2</v>
      </c>
    </row>
    <row r="2383" spans="1:34">
      <c r="A2383" s="3" t="s">
        <v>6697</v>
      </c>
      <c r="B2383" s="1" t="s">
        <v>80</v>
      </c>
      <c r="C2383" s="6" t="s">
        <v>2446</v>
      </c>
      <c r="D2383" s="9" t="s">
        <v>3106</v>
      </c>
      <c r="E2383" s="9" t="s">
        <v>207</v>
      </c>
      <c r="F2383" s="9" t="s">
        <v>6698</v>
      </c>
      <c r="G2383" s="9" t="s">
        <v>102</v>
      </c>
      <c r="H2383" s="9" t="s">
        <v>6699</v>
      </c>
      <c r="J2383" s="6" t="str">
        <f t="shared" si="661"/>
        <v>001011</v>
      </c>
      <c r="K2383" s="1">
        <f t="shared" si="662"/>
        <v>0</v>
      </c>
      <c r="L2383" s="6" t="str">
        <f t="shared" si="663"/>
        <v>00000</v>
      </c>
      <c r="M2383" s="1">
        <f t="shared" si="664"/>
        <v>0</v>
      </c>
      <c r="N2383" s="6" t="str">
        <f t="shared" si="665"/>
        <v>00</v>
      </c>
      <c r="O2383" s="1">
        <f t="shared" si="666"/>
        <v>12</v>
      </c>
      <c r="P2383" s="1">
        <f>IF(HEX2DEC(LEFT(E2383,4))&gt;=32768,HEX2DEC(LEFT(E2383,4))-65536,HEX2DEC(LEFT(E2383,4)))/Codes!$N$2</f>
        <v>4</v>
      </c>
      <c r="Q2383" s="1">
        <f>IF(HEX2DEC(RIGHT(E2383,4))&gt;=32768,HEX2DEC(RIGHT(E2383,4))-65536,HEX2DEC(RIGHT(E2383,4)))/Codes!$N$2</f>
        <v>0</v>
      </c>
      <c r="R2383" s="1">
        <f>IF(HEX2DEC(LEFT(F2383,4))&gt;=32768,HEX2DEC(LEFT(F2383,4))-65536,HEX2DEC(LEFT(F2383,4)))/Codes!$N$2</f>
        <v>8</v>
      </c>
      <c r="S2383" s="1">
        <f>IF(HEX2DEC(RIGHT(F2383,4))&gt;=32768,HEX2DEC(RIGHT(F2383,4))-65536,HEX2DEC(RIGHT(F2383,4)))/Codes!$N$2</f>
        <v>10.4</v>
      </c>
      <c r="T2383" s="18">
        <f t="shared" si="667"/>
        <v>361</v>
      </c>
      <c r="U2383" s="1">
        <f t="shared" si="668"/>
        <v>80</v>
      </c>
      <c r="V2383" s="1">
        <f t="shared" si="669"/>
        <v>0</v>
      </c>
      <c r="W2383" s="1" t="str">
        <f t="shared" si="670"/>
        <v>100</v>
      </c>
      <c r="X2383" s="1">
        <f t="shared" si="671"/>
        <v>3</v>
      </c>
      <c r="Y2383" s="1">
        <f t="shared" si="672"/>
        <v>30</v>
      </c>
      <c r="Z2383" s="1" t="str">
        <f>VLOOKUP(BIN2DEC(MID(HEX2BIN(MID(H2383,3,2),8),2,5)),Codes!$E$1:$F$18,2)</f>
        <v>Darkness</v>
      </c>
      <c r="AA2383" s="6" t="str">
        <f t="shared" si="673"/>
        <v>0</v>
      </c>
      <c r="AB2383" s="1">
        <f t="shared" si="674"/>
        <v>0</v>
      </c>
      <c r="AC2383" s="1" t="str">
        <f>VLOOKUP(BIN2DEC(RIGHT(HEX2BIN(MID(H2383,6,1),4),1)&amp;LEFT(HEX2BIN(MID(H2383,7,1),4),1)),Codes!$K$1:$L$5,2)</f>
        <v>M</v>
      </c>
      <c r="AD2383" s="1" t="str">
        <f>VLOOKUP(BIN2DEC(RIGHT(HEX2BIN(MID(H2383,7,1),4),3)&amp;LEFT(HEX2BIN(MID(H2383,8,1),4),2)),Codes!$H$2:$I$33,2)</f>
        <v>Burn</v>
      </c>
      <c r="AE2383" s="1" t="str">
        <f t="shared" si="675"/>
        <v>1</v>
      </c>
      <c r="AF2383" s="1" t="str">
        <f t="shared" si="676"/>
        <v>1</v>
      </c>
      <c r="AH2383" s="6">
        <f t="shared" si="677"/>
        <v>40</v>
      </c>
    </row>
    <row r="2384" spans="1:34">
      <c r="A2384" s="3" t="s">
        <v>6700</v>
      </c>
      <c r="B2384" s="1" t="s">
        <v>80</v>
      </c>
      <c r="C2384" s="6" t="s">
        <v>2446</v>
      </c>
      <c r="D2384" s="9" t="s">
        <v>6701</v>
      </c>
      <c r="E2384" s="9" t="s">
        <v>3021</v>
      </c>
      <c r="F2384" s="9" t="s">
        <v>6702</v>
      </c>
      <c r="G2384" s="9" t="s">
        <v>6703</v>
      </c>
      <c r="H2384" s="9" t="s">
        <v>6704</v>
      </c>
      <c r="J2384" s="6" t="str">
        <f t="shared" si="661"/>
        <v>001011</v>
      </c>
      <c r="K2384" s="1">
        <f t="shared" si="662"/>
        <v>1</v>
      </c>
      <c r="L2384" s="6" t="str">
        <f t="shared" si="663"/>
        <v>00000</v>
      </c>
      <c r="M2384" s="1">
        <f t="shared" si="664"/>
        <v>0</v>
      </c>
      <c r="N2384" s="6" t="str">
        <f t="shared" si="665"/>
        <v>00</v>
      </c>
      <c r="O2384" s="1">
        <f t="shared" si="666"/>
        <v>20</v>
      </c>
      <c r="P2384" s="1">
        <f>IF(HEX2DEC(LEFT(E2384,4))&gt;=32768,HEX2DEC(LEFT(E2384,4))-65536,HEX2DEC(LEFT(E2384,4)))/Codes!$N$2</f>
        <v>5</v>
      </c>
      <c r="Q2384" s="1">
        <f>IF(HEX2DEC(RIGHT(E2384,4))&gt;=32768,HEX2DEC(RIGHT(E2384,4))-65536,HEX2DEC(RIGHT(E2384,4)))/Codes!$N$2</f>
        <v>0</v>
      </c>
      <c r="R2384" s="1">
        <f>IF(HEX2DEC(LEFT(F2384,4))&gt;=32768,HEX2DEC(LEFT(F2384,4))-65536,HEX2DEC(LEFT(F2384,4)))/Codes!$N$2</f>
        <v>8</v>
      </c>
      <c r="S2384" s="1">
        <f>IF(HEX2DEC(RIGHT(F2384,4))&gt;=32768,HEX2DEC(RIGHT(F2384,4))-65536,HEX2DEC(RIGHT(F2384,4)))/Codes!$N$2</f>
        <v>21.2</v>
      </c>
      <c r="T2384" s="18">
        <f t="shared" si="667"/>
        <v>361</v>
      </c>
      <c r="U2384" s="1">
        <f t="shared" si="668"/>
        <v>75</v>
      </c>
      <c r="V2384" s="1">
        <f t="shared" si="669"/>
        <v>0</v>
      </c>
      <c r="W2384" s="1" t="str">
        <f t="shared" si="670"/>
        <v>000</v>
      </c>
      <c r="X2384" s="1">
        <f t="shared" si="671"/>
        <v>1</v>
      </c>
      <c r="Y2384" s="1">
        <f t="shared" si="672"/>
        <v>21</v>
      </c>
      <c r="Z2384" s="1" t="str">
        <f>VLOOKUP(BIN2DEC(MID(HEX2BIN(MID(H2384,3,2),8),2,5)),Codes!$E$1:$F$18,2)</f>
        <v>Darkness</v>
      </c>
      <c r="AA2384" s="6" t="str">
        <f t="shared" si="673"/>
        <v>0</v>
      </c>
      <c r="AB2384" s="1">
        <f t="shared" si="674"/>
        <v>0</v>
      </c>
      <c r="AC2384" s="1" t="str">
        <f>VLOOKUP(BIN2DEC(RIGHT(HEX2BIN(MID(H2384,6,1),4),1)&amp;LEFT(HEX2BIN(MID(H2384,7,1),4),1)),Codes!$K$1:$L$5,2)</f>
        <v>L</v>
      </c>
      <c r="AD2384" s="1" t="str">
        <f>VLOOKUP(BIN2DEC(RIGHT(HEX2BIN(MID(H2384,7,1),4),3)&amp;LEFT(HEX2BIN(MID(H2384,8,1),4),2)),Codes!$H$2:$I$33,2)</f>
        <v>Burn</v>
      </c>
      <c r="AE2384" s="1" t="str">
        <f t="shared" si="675"/>
        <v>1</v>
      </c>
      <c r="AF2384" s="1" t="str">
        <f t="shared" si="676"/>
        <v>1</v>
      </c>
      <c r="AH2384" s="6">
        <f t="shared" si="677"/>
        <v>72</v>
      </c>
    </row>
    <row r="2385" spans="1:34">
      <c r="A2385" s="3" t="s">
        <v>6705</v>
      </c>
      <c r="B2385" s="1" t="s">
        <v>80</v>
      </c>
      <c r="C2385" s="6" t="s">
        <v>6706</v>
      </c>
      <c r="D2385" s="9" t="s">
        <v>702</v>
      </c>
      <c r="E2385" s="9" t="s">
        <v>299</v>
      </c>
      <c r="F2385" s="9" t="s">
        <v>2332</v>
      </c>
      <c r="G2385" s="9" t="s">
        <v>6707</v>
      </c>
      <c r="H2385" s="9" t="s">
        <v>6645</v>
      </c>
      <c r="J2385" s="6" t="str">
        <f t="shared" si="661"/>
        <v>001011</v>
      </c>
      <c r="K2385" s="1">
        <f t="shared" si="662"/>
        <v>0</v>
      </c>
      <c r="L2385" s="6" t="str">
        <f t="shared" si="663"/>
        <v>00000</v>
      </c>
      <c r="M2385" s="1">
        <f t="shared" si="664"/>
        <v>0</v>
      </c>
      <c r="N2385" s="6" t="str">
        <f t="shared" si="665"/>
        <v>00</v>
      </c>
      <c r="O2385" s="1">
        <f t="shared" si="666"/>
        <v>1</v>
      </c>
      <c r="P2385" s="1">
        <f>IF(HEX2DEC(LEFT(E2385,4))&gt;=32768,HEX2DEC(LEFT(E2385,4))-65536,HEX2DEC(LEFT(E2385,4)))/Codes!$N$2</f>
        <v>6</v>
      </c>
      <c r="Q2385" s="1">
        <f>IF(HEX2DEC(RIGHT(E2385,4))&gt;=32768,HEX2DEC(RIGHT(E2385,4))-65536,HEX2DEC(RIGHT(E2385,4)))/Codes!$N$2</f>
        <v>0</v>
      </c>
      <c r="R2385" s="1">
        <f>IF(HEX2DEC(LEFT(F2385,4))&gt;=32768,HEX2DEC(LEFT(F2385,4))-65536,HEX2DEC(LEFT(F2385,4)))/Codes!$N$2</f>
        <v>12</v>
      </c>
      <c r="S2385" s="1">
        <f>IF(HEX2DEC(RIGHT(F2385,4))&gt;=32768,HEX2DEC(RIGHT(F2385,4))-65536,HEX2DEC(RIGHT(F2385,4)))/Codes!$N$2</f>
        <v>0</v>
      </c>
      <c r="T2385" s="18">
        <f t="shared" si="667"/>
        <v>95</v>
      </c>
      <c r="U2385" s="1">
        <f t="shared" si="668"/>
        <v>100</v>
      </c>
      <c r="V2385" s="1">
        <f t="shared" si="669"/>
        <v>40</v>
      </c>
      <c r="W2385" s="1" t="str">
        <f t="shared" si="670"/>
        <v>000</v>
      </c>
      <c r="X2385" s="1">
        <f t="shared" si="671"/>
        <v>2</v>
      </c>
      <c r="Y2385" s="1">
        <f t="shared" si="672"/>
        <v>0</v>
      </c>
      <c r="Z2385" s="1" t="str">
        <f>VLOOKUP(BIN2DEC(MID(HEX2BIN(MID(H2385,3,2),8),2,5)),Codes!$E$1:$F$18,2)</f>
        <v>Darkness</v>
      </c>
      <c r="AA2385" s="6" t="str">
        <f t="shared" si="673"/>
        <v>0</v>
      </c>
      <c r="AB2385" s="1">
        <f t="shared" si="674"/>
        <v>0</v>
      </c>
      <c r="AC2385" s="1" t="str">
        <f>VLOOKUP(BIN2DEC(RIGHT(HEX2BIN(MID(H2385,6,1),4),1)&amp;LEFT(HEX2BIN(MID(H2385,7,1),4),1)),Codes!$K$1:$L$5,2)</f>
        <v>S</v>
      </c>
      <c r="AD2385" s="1" t="str">
        <f>VLOOKUP(BIN2DEC(RIGHT(HEX2BIN(MID(H2385,7,1),4),3)&amp;LEFT(HEX2BIN(MID(H2385,8,1),4),2)),Codes!$H$2:$I$33,2)</f>
        <v>Burn</v>
      </c>
      <c r="AE2385" s="1" t="str">
        <f t="shared" si="675"/>
        <v>1</v>
      </c>
      <c r="AF2385" s="1" t="str">
        <f t="shared" si="676"/>
        <v>1</v>
      </c>
      <c r="AH2385" s="6">
        <f t="shared" si="677"/>
        <v>8</v>
      </c>
    </row>
    <row r="2386" spans="1:34">
      <c r="A2386" s="3" t="s">
        <v>6708</v>
      </c>
      <c r="B2386" s="1" t="s">
        <v>80</v>
      </c>
      <c r="C2386" s="6" t="s">
        <v>6706</v>
      </c>
      <c r="D2386" s="9" t="s">
        <v>715</v>
      </c>
      <c r="E2386" s="9" t="s">
        <v>256</v>
      </c>
      <c r="F2386" s="9" t="s">
        <v>6709</v>
      </c>
      <c r="G2386" s="9" t="s">
        <v>6710</v>
      </c>
      <c r="H2386" s="9" t="s">
        <v>6645</v>
      </c>
      <c r="J2386" s="6" t="str">
        <f t="shared" si="661"/>
        <v>001011</v>
      </c>
      <c r="K2386" s="1">
        <f t="shared" si="662"/>
        <v>3</v>
      </c>
      <c r="L2386" s="6" t="str">
        <f t="shared" si="663"/>
        <v>00000</v>
      </c>
      <c r="M2386" s="1">
        <f t="shared" si="664"/>
        <v>0</v>
      </c>
      <c r="N2386" s="6" t="str">
        <f t="shared" si="665"/>
        <v>00</v>
      </c>
      <c r="O2386" s="1">
        <f t="shared" si="666"/>
        <v>1</v>
      </c>
      <c r="P2386" s="1">
        <f>IF(HEX2DEC(LEFT(E2386,4))&gt;=32768,HEX2DEC(LEFT(E2386,4))-65536,HEX2DEC(LEFT(E2386,4)))/Codes!$N$2</f>
        <v>3.6</v>
      </c>
      <c r="Q2386" s="1">
        <f>IF(HEX2DEC(RIGHT(E2386,4))&gt;=32768,HEX2DEC(RIGHT(E2386,4))-65536,HEX2DEC(RIGHT(E2386,4)))/Codes!$N$2</f>
        <v>0</v>
      </c>
      <c r="R2386" s="1">
        <f>IF(HEX2DEC(LEFT(F2386,4))&gt;=32768,HEX2DEC(LEFT(F2386,4))-65536,HEX2DEC(LEFT(F2386,4)))/Codes!$N$2</f>
        <v>20.8</v>
      </c>
      <c r="S2386" s="1">
        <f>IF(HEX2DEC(RIGHT(F2386,4))&gt;=32768,HEX2DEC(RIGHT(F2386,4))-65536,HEX2DEC(RIGHT(F2386,4)))/Codes!$N$2</f>
        <v>0</v>
      </c>
      <c r="T2386" s="18">
        <f t="shared" si="667"/>
        <v>95</v>
      </c>
      <c r="U2386" s="1">
        <f t="shared" si="668"/>
        <v>100</v>
      </c>
      <c r="V2386" s="1">
        <f t="shared" si="669"/>
        <v>8</v>
      </c>
      <c r="W2386" s="1" t="str">
        <f t="shared" si="670"/>
        <v>000</v>
      </c>
      <c r="X2386" s="1">
        <f t="shared" si="671"/>
        <v>2</v>
      </c>
      <c r="Y2386" s="1">
        <f t="shared" si="672"/>
        <v>0</v>
      </c>
      <c r="Z2386" s="1" t="str">
        <f>VLOOKUP(BIN2DEC(MID(HEX2BIN(MID(H2386,3,2),8),2,5)),Codes!$E$1:$F$18,2)</f>
        <v>Darkness</v>
      </c>
      <c r="AA2386" s="6" t="str">
        <f t="shared" si="673"/>
        <v>0</v>
      </c>
      <c r="AB2386" s="1">
        <f t="shared" si="674"/>
        <v>0</v>
      </c>
      <c r="AC2386" s="1" t="str">
        <f>VLOOKUP(BIN2DEC(RIGHT(HEX2BIN(MID(H2386,6,1),4),1)&amp;LEFT(HEX2BIN(MID(H2386,7,1),4),1)),Codes!$K$1:$L$5,2)</f>
        <v>S</v>
      </c>
      <c r="AD2386" s="1" t="str">
        <f>VLOOKUP(BIN2DEC(RIGHT(HEX2BIN(MID(H2386,7,1),4),3)&amp;LEFT(HEX2BIN(MID(H2386,8,1),4),2)),Codes!$H$2:$I$33,2)</f>
        <v>Burn</v>
      </c>
      <c r="AE2386" s="1" t="str">
        <f t="shared" si="675"/>
        <v>1</v>
      </c>
      <c r="AF2386" s="1" t="str">
        <f t="shared" si="676"/>
        <v>1</v>
      </c>
      <c r="AH2386" s="6">
        <f t="shared" si="677"/>
        <v>8</v>
      </c>
    </row>
    <row r="2387" spans="1:34">
      <c r="A2387" s="3" t="s">
        <v>6711</v>
      </c>
      <c r="B2387" s="1" t="s">
        <v>80</v>
      </c>
      <c r="C2387" s="6" t="s">
        <v>6706</v>
      </c>
      <c r="D2387" s="9" t="s">
        <v>707</v>
      </c>
      <c r="E2387" s="9" t="s">
        <v>195</v>
      </c>
      <c r="F2387" s="9" t="s">
        <v>6712</v>
      </c>
      <c r="G2387" s="9" t="s">
        <v>6713</v>
      </c>
      <c r="H2387" s="9" t="s">
        <v>6645</v>
      </c>
      <c r="J2387" s="6" t="str">
        <f t="shared" si="661"/>
        <v>001011</v>
      </c>
      <c r="K2387" s="1">
        <f t="shared" si="662"/>
        <v>1</v>
      </c>
      <c r="L2387" s="6" t="str">
        <f t="shared" si="663"/>
        <v>00000</v>
      </c>
      <c r="M2387" s="1">
        <f t="shared" si="664"/>
        <v>0</v>
      </c>
      <c r="N2387" s="6" t="str">
        <f t="shared" si="665"/>
        <v>00</v>
      </c>
      <c r="O2387" s="1">
        <f t="shared" si="666"/>
        <v>1</v>
      </c>
      <c r="P2387" s="1">
        <f>IF(HEX2DEC(LEFT(E2387,4))&gt;=32768,HEX2DEC(LEFT(E2387,4))-65536,HEX2DEC(LEFT(E2387,4)))/Codes!$N$2</f>
        <v>4.4000000000000004</v>
      </c>
      <c r="Q2387" s="1">
        <f>IF(HEX2DEC(RIGHT(E2387,4))&gt;=32768,HEX2DEC(RIGHT(E2387,4))-65536,HEX2DEC(RIGHT(E2387,4)))/Codes!$N$2</f>
        <v>0</v>
      </c>
      <c r="R2387" s="1">
        <f>IF(HEX2DEC(LEFT(F2387,4))&gt;=32768,HEX2DEC(LEFT(F2387,4))-65536,HEX2DEC(LEFT(F2387,4)))/Codes!$N$2</f>
        <v>20</v>
      </c>
      <c r="S2387" s="1">
        <f>IF(HEX2DEC(RIGHT(F2387,4))&gt;=32768,HEX2DEC(RIGHT(F2387,4))-65536,HEX2DEC(RIGHT(F2387,4)))/Codes!$N$2</f>
        <v>-5.6</v>
      </c>
      <c r="T2387" s="18">
        <f t="shared" si="667"/>
        <v>170</v>
      </c>
      <c r="U2387" s="1">
        <f t="shared" si="668"/>
        <v>100</v>
      </c>
      <c r="V2387" s="1">
        <f t="shared" si="669"/>
        <v>26</v>
      </c>
      <c r="W2387" s="1" t="str">
        <f t="shared" si="670"/>
        <v>000</v>
      </c>
      <c r="X2387" s="1">
        <f t="shared" si="671"/>
        <v>2</v>
      </c>
      <c r="Y2387" s="1">
        <f t="shared" si="672"/>
        <v>0</v>
      </c>
      <c r="Z2387" s="1" t="str">
        <f>VLOOKUP(BIN2DEC(MID(HEX2BIN(MID(H2387,3,2),8),2,5)),Codes!$E$1:$F$18,2)</f>
        <v>Darkness</v>
      </c>
      <c r="AA2387" s="6" t="str">
        <f t="shared" si="673"/>
        <v>0</v>
      </c>
      <c r="AB2387" s="1">
        <f t="shared" si="674"/>
        <v>0</v>
      </c>
      <c r="AC2387" s="1" t="str">
        <f>VLOOKUP(BIN2DEC(RIGHT(HEX2BIN(MID(H2387,6,1),4),1)&amp;LEFT(HEX2BIN(MID(H2387,7,1),4),1)),Codes!$K$1:$L$5,2)</f>
        <v>S</v>
      </c>
      <c r="AD2387" s="1" t="str">
        <f>VLOOKUP(BIN2DEC(RIGHT(HEX2BIN(MID(H2387,7,1),4),3)&amp;LEFT(HEX2BIN(MID(H2387,8,1),4),2)),Codes!$H$2:$I$33,2)</f>
        <v>Burn</v>
      </c>
      <c r="AE2387" s="1" t="str">
        <f t="shared" si="675"/>
        <v>1</v>
      </c>
      <c r="AF2387" s="1" t="str">
        <f t="shared" si="676"/>
        <v>1</v>
      </c>
      <c r="AH2387" s="6">
        <f t="shared" si="677"/>
        <v>8</v>
      </c>
    </row>
    <row r="2388" spans="1:34">
      <c r="A2388" s="3" t="s">
        <v>6714</v>
      </c>
      <c r="B2388" s="1" t="s">
        <v>80</v>
      </c>
      <c r="C2388" s="6" t="s">
        <v>6706</v>
      </c>
      <c r="D2388" s="9" t="s">
        <v>710</v>
      </c>
      <c r="E2388" s="9" t="s">
        <v>195</v>
      </c>
      <c r="F2388" s="9" t="s">
        <v>6715</v>
      </c>
      <c r="G2388" s="9" t="s">
        <v>6713</v>
      </c>
      <c r="H2388" s="9" t="s">
        <v>6645</v>
      </c>
      <c r="J2388" s="6" t="str">
        <f t="shared" si="661"/>
        <v>001011</v>
      </c>
      <c r="K2388" s="1">
        <f t="shared" si="662"/>
        <v>2</v>
      </c>
      <c r="L2388" s="6" t="str">
        <f t="shared" si="663"/>
        <v>00000</v>
      </c>
      <c r="M2388" s="1">
        <f t="shared" si="664"/>
        <v>0</v>
      </c>
      <c r="N2388" s="6" t="str">
        <f t="shared" si="665"/>
        <v>00</v>
      </c>
      <c r="O2388" s="1">
        <f t="shared" si="666"/>
        <v>1</v>
      </c>
      <c r="P2388" s="1">
        <f>IF(HEX2DEC(LEFT(E2388,4))&gt;=32768,HEX2DEC(LEFT(E2388,4))-65536,HEX2DEC(LEFT(E2388,4)))/Codes!$N$2</f>
        <v>4.4000000000000004</v>
      </c>
      <c r="Q2388" s="1">
        <f>IF(HEX2DEC(RIGHT(E2388,4))&gt;=32768,HEX2DEC(RIGHT(E2388,4))-65536,HEX2DEC(RIGHT(E2388,4)))/Codes!$N$2</f>
        <v>0</v>
      </c>
      <c r="R2388" s="1">
        <f>IF(HEX2DEC(LEFT(F2388,4))&gt;=32768,HEX2DEC(LEFT(F2388,4))-65536,HEX2DEC(LEFT(F2388,4)))/Codes!$N$2</f>
        <v>20</v>
      </c>
      <c r="S2388" s="1">
        <f>IF(HEX2DEC(RIGHT(F2388,4))&gt;=32768,HEX2DEC(RIGHT(F2388,4))-65536,HEX2DEC(RIGHT(F2388,4)))/Codes!$N$2</f>
        <v>5.6</v>
      </c>
      <c r="T2388" s="18">
        <f t="shared" si="667"/>
        <v>170</v>
      </c>
      <c r="U2388" s="1">
        <f t="shared" si="668"/>
        <v>100</v>
      </c>
      <c r="V2388" s="1">
        <f t="shared" si="669"/>
        <v>26</v>
      </c>
      <c r="W2388" s="1" t="str">
        <f t="shared" si="670"/>
        <v>000</v>
      </c>
      <c r="X2388" s="1">
        <f t="shared" si="671"/>
        <v>2</v>
      </c>
      <c r="Y2388" s="1">
        <f t="shared" si="672"/>
        <v>0</v>
      </c>
      <c r="Z2388" s="1" t="str">
        <f>VLOOKUP(BIN2DEC(MID(HEX2BIN(MID(H2388,3,2),8),2,5)),Codes!$E$1:$F$18,2)</f>
        <v>Darkness</v>
      </c>
      <c r="AA2388" s="6" t="str">
        <f t="shared" si="673"/>
        <v>0</v>
      </c>
      <c r="AB2388" s="1">
        <f t="shared" si="674"/>
        <v>0</v>
      </c>
      <c r="AC2388" s="1" t="str">
        <f>VLOOKUP(BIN2DEC(RIGHT(HEX2BIN(MID(H2388,6,1),4),1)&amp;LEFT(HEX2BIN(MID(H2388,7,1),4),1)),Codes!$K$1:$L$5,2)</f>
        <v>S</v>
      </c>
      <c r="AD2388" s="1" t="str">
        <f>VLOOKUP(BIN2DEC(RIGHT(HEX2BIN(MID(H2388,7,1),4),3)&amp;LEFT(HEX2BIN(MID(H2388,8,1),4),2)),Codes!$H$2:$I$33,2)</f>
        <v>Burn</v>
      </c>
      <c r="AE2388" s="1" t="str">
        <f t="shared" si="675"/>
        <v>1</v>
      </c>
      <c r="AF2388" s="1" t="str">
        <f t="shared" si="676"/>
        <v>1</v>
      </c>
      <c r="AH2388" s="6">
        <f t="shared" si="677"/>
        <v>8</v>
      </c>
    </row>
    <row r="2389" spans="1:34">
      <c r="A2389" s="3" t="s">
        <v>6716</v>
      </c>
      <c r="B2389" s="1" t="s">
        <v>80</v>
      </c>
      <c r="C2389" s="6" t="s">
        <v>6717</v>
      </c>
      <c r="D2389" s="9" t="s">
        <v>1711</v>
      </c>
      <c r="E2389" s="9" t="s">
        <v>499</v>
      </c>
      <c r="F2389" s="9" t="s">
        <v>2491</v>
      </c>
      <c r="G2389" s="9" t="s">
        <v>6718</v>
      </c>
      <c r="H2389" s="9" t="s">
        <v>5111</v>
      </c>
      <c r="J2389" s="6" t="str">
        <f t="shared" si="661"/>
        <v>001011</v>
      </c>
      <c r="K2389" s="1">
        <f t="shared" si="662"/>
        <v>0</v>
      </c>
      <c r="L2389" s="6" t="str">
        <f t="shared" si="663"/>
        <v>00000</v>
      </c>
      <c r="M2389" s="1">
        <f t="shared" si="664"/>
        <v>0</v>
      </c>
      <c r="N2389" s="6" t="str">
        <f t="shared" si="665"/>
        <v>00</v>
      </c>
      <c r="O2389" s="1">
        <f t="shared" si="666"/>
        <v>10</v>
      </c>
      <c r="P2389" s="1">
        <f>IF(HEX2DEC(LEFT(E2389,4))&gt;=32768,HEX2DEC(LEFT(E2389,4))-65536,HEX2DEC(LEFT(E2389,4)))/Codes!$N$2</f>
        <v>5.2</v>
      </c>
      <c r="Q2389" s="1">
        <f>IF(HEX2DEC(RIGHT(E2389,4))&gt;=32768,HEX2DEC(RIGHT(E2389,4))-65536,HEX2DEC(RIGHT(E2389,4)))/Codes!$N$2</f>
        <v>0</v>
      </c>
      <c r="R2389" s="1">
        <f>IF(HEX2DEC(LEFT(F2389,4))&gt;=32768,HEX2DEC(LEFT(F2389,4))-65536,HEX2DEC(LEFT(F2389,4)))/Codes!$N$2</f>
        <v>24</v>
      </c>
      <c r="S2389" s="1">
        <f>IF(HEX2DEC(RIGHT(F2389,4))&gt;=32768,HEX2DEC(RIGHT(F2389,4))-65536,HEX2DEC(RIGHT(F2389,4)))/Codes!$N$2</f>
        <v>0</v>
      </c>
      <c r="T2389" s="18">
        <f t="shared" si="667"/>
        <v>90</v>
      </c>
      <c r="U2389" s="1">
        <f t="shared" si="668"/>
        <v>118</v>
      </c>
      <c r="V2389" s="1">
        <f t="shared" si="669"/>
        <v>0</v>
      </c>
      <c r="W2389" s="1" t="str">
        <f t="shared" si="670"/>
        <v>000</v>
      </c>
      <c r="X2389" s="1">
        <f t="shared" si="671"/>
        <v>2</v>
      </c>
      <c r="Y2389" s="1">
        <f t="shared" si="672"/>
        <v>40</v>
      </c>
      <c r="Z2389" s="1" t="str">
        <f>VLOOKUP(BIN2DEC(MID(HEX2BIN(MID(H2389,3,2),8),2,5)),Codes!$E$1:$F$18,2)</f>
        <v>Darkness</v>
      </c>
      <c r="AA2389" s="6" t="str">
        <f t="shared" si="673"/>
        <v>0</v>
      </c>
      <c r="AB2389" s="1">
        <f t="shared" si="674"/>
        <v>0</v>
      </c>
      <c r="AC2389" s="1" t="str">
        <f>VLOOKUP(BIN2DEC(RIGHT(HEX2BIN(MID(H2389,6,1),4),1)&amp;LEFT(HEX2BIN(MID(H2389,7,1),4),1)),Codes!$K$1:$L$5,2)</f>
        <v>L</v>
      </c>
      <c r="AD2389" s="1" t="str">
        <f>VLOOKUP(BIN2DEC(RIGHT(HEX2BIN(MID(H2389,7,1),4),3)&amp;LEFT(HEX2BIN(MID(H2389,8,1),4),2)),Codes!$H$2:$I$33,2)</f>
        <v>Burn</v>
      </c>
      <c r="AE2389" s="1" t="str">
        <f t="shared" si="675"/>
        <v>1</v>
      </c>
      <c r="AF2389" s="1" t="str">
        <f t="shared" si="676"/>
        <v>1</v>
      </c>
      <c r="AH2389" s="6">
        <f t="shared" si="677"/>
        <v>72</v>
      </c>
    </row>
    <row r="2390" spans="1:34">
      <c r="A2390" s="3" t="s">
        <v>6719</v>
      </c>
      <c r="B2390" s="1" t="s">
        <v>80</v>
      </c>
      <c r="C2390" s="6" t="s">
        <v>6717</v>
      </c>
      <c r="D2390" s="9" t="s">
        <v>1155</v>
      </c>
      <c r="E2390" s="9" t="s">
        <v>5471</v>
      </c>
      <c r="F2390" s="9" t="s">
        <v>6720</v>
      </c>
      <c r="G2390" s="9" t="s">
        <v>6721</v>
      </c>
      <c r="H2390" s="9" t="s">
        <v>5111</v>
      </c>
      <c r="J2390" s="6" t="str">
        <f t="shared" si="661"/>
        <v>001011</v>
      </c>
      <c r="K2390" s="1">
        <f t="shared" si="662"/>
        <v>1</v>
      </c>
      <c r="L2390" s="6" t="str">
        <f t="shared" si="663"/>
        <v>00000</v>
      </c>
      <c r="M2390" s="1">
        <f t="shared" si="664"/>
        <v>0</v>
      </c>
      <c r="N2390" s="6" t="str">
        <f t="shared" si="665"/>
        <v>00</v>
      </c>
      <c r="O2390" s="1">
        <f t="shared" si="666"/>
        <v>10</v>
      </c>
      <c r="P2390" s="1">
        <f>IF(HEX2DEC(LEFT(E2390,4))&gt;=32768,HEX2DEC(LEFT(E2390,4))-65536,HEX2DEC(LEFT(E2390,4)))/Codes!$N$2</f>
        <v>6.6</v>
      </c>
      <c r="Q2390" s="1">
        <f>IF(HEX2DEC(RIGHT(E2390,4))&gt;=32768,HEX2DEC(RIGHT(E2390,4))-65536,HEX2DEC(RIGHT(E2390,4)))/Codes!$N$2</f>
        <v>0</v>
      </c>
      <c r="R2390" s="1">
        <f>IF(HEX2DEC(LEFT(F2390,4))&gt;=32768,HEX2DEC(LEFT(F2390,4))-65536,HEX2DEC(LEFT(F2390,4)))/Codes!$N$2</f>
        <v>20</v>
      </c>
      <c r="S2390" s="1">
        <f>IF(HEX2DEC(RIGHT(F2390,4))&gt;=32768,HEX2DEC(RIGHT(F2390,4))-65536,HEX2DEC(RIGHT(F2390,4)))/Codes!$N$2</f>
        <v>-7.2</v>
      </c>
      <c r="T2390" s="18">
        <f t="shared" si="667"/>
        <v>80</v>
      </c>
      <c r="U2390" s="1">
        <f t="shared" si="668"/>
        <v>118</v>
      </c>
      <c r="V2390" s="1">
        <f t="shared" si="669"/>
        <v>0</v>
      </c>
      <c r="W2390" s="1" t="str">
        <f t="shared" si="670"/>
        <v>000</v>
      </c>
      <c r="X2390" s="1">
        <f t="shared" si="671"/>
        <v>2</v>
      </c>
      <c r="Y2390" s="1">
        <f t="shared" si="672"/>
        <v>40</v>
      </c>
      <c r="Z2390" s="1" t="str">
        <f>VLOOKUP(BIN2DEC(MID(HEX2BIN(MID(H2390,3,2),8),2,5)),Codes!$E$1:$F$18,2)</f>
        <v>Darkness</v>
      </c>
      <c r="AA2390" s="6" t="str">
        <f t="shared" si="673"/>
        <v>0</v>
      </c>
      <c r="AB2390" s="1">
        <f t="shared" si="674"/>
        <v>0</v>
      </c>
      <c r="AC2390" s="1" t="str">
        <f>VLOOKUP(BIN2DEC(RIGHT(HEX2BIN(MID(H2390,6,1),4),1)&amp;LEFT(HEX2BIN(MID(H2390,7,1),4),1)),Codes!$K$1:$L$5,2)</f>
        <v>L</v>
      </c>
      <c r="AD2390" s="1" t="str">
        <f>VLOOKUP(BIN2DEC(RIGHT(HEX2BIN(MID(H2390,7,1),4),3)&amp;LEFT(HEX2BIN(MID(H2390,8,1),4),2)),Codes!$H$2:$I$33,2)</f>
        <v>Burn</v>
      </c>
      <c r="AE2390" s="1" t="str">
        <f t="shared" si="675"/>
        <v>1</v>
      </c>
      <c r="AF2390" s="1" t="str">
        <f t="shared" si="676"/>
        <v>1</v>
      </c>
      <c r="AH2390" s="6">
        <f t="shared" si="677"/>
        <v>72</v>
      </c>
    </row>
    <row r="2391" spans="1:34">
      <c r="A2391" s="3" t="s">
        <v>6722</v>
      </c>
      <c r="B2391" s="1" t="s">
        <v>80</v>
      </c>
      <c r="C2391" s="6" t="s">
        <v>6717</v>
      </c>
      <c r="D2391" s="9" t="s">
        <v>4441</v>
      </c>
      <c r="E2391" s="9" t="s">
        <v>5471</v>
      </c>
      <c r="F2391" s="9" t="s">
        <v>6723</v>
      </c>
      <c r="G2391" s="9" t="s">
        <v>6721</v>
      </c>
      <c r="H2391" s="9" t="s">
        <v>5111</v>
      </c>
      <c r="J2391" s="6" t="str">
        <f t="shared" si="661"/>
        <v>001011</v>
      </c>
      <c r="K2391" s="1">
        <f t="shared" si="662"/>
        <v>2</v>
      </c>
      <c r="L2391" s="6" t="str">
        <f t="shared" si="663"/>
        <v>00000</v>
      </c>
      <c r="M2391" s="1">
        <f t="shared" si="664"/>
        <v>0</v>
      </c>
      <c r="N2391" s="6" t="str">
        <f t="shared" si="665"/>
        <v>00</v>
      </c>
      <c r="O2391" s="1">
        <f t="shared" si="666"/>
        <v>10</v>
      </c>
      <c r="P2391" s="1">
        <f>IF(HEX2DEC(LEFT(E2391,4))&gt;=32768,HEX2DEC(LEFT(E2391,4))-65536,HEX2DEC(LEFT(E2391,4)))/Codes!$N$2</f>
        <v>6.6</v>
      </c>
      <c r="Q2391" s="1">
        <f>IF(HEX2DEC(RIGHT(E2391,4))&gt;=32768,HEX2DEC(RIGHT(E2391,4))-65536,HEX2DEC(RIGHT(E2391,4)))/Codes!$N$2</f>
        <v>0</v>
      </c>
      <c r="R2391" s="1">
        <f>IF(HEX2DEC(LEFT(F2391,4))&gt;=32768,HEX2DEC(LEFT(F2391,4))-65536,HEX2DEC(LEFT(F2391,4)))/Codes!$N$2</f>
        <v>20</v>
      </c>
      <c r="S2391" s="1">
        <f>IF(HEX2DEC(RIGHT(F2391,4))&gt;=32768,HEX2DEC(RIGHT(F2391,4))-65536,HEX2DEC(RIGHT(F2391,4)))/Codes!$N$2</f>
        <v>7.2</v>
      </c>
      <c r="T2391" s="18">
        <f t="shared" si="667"/>
        <v>80</v>
      </c>
      <c r="U2391" s="1">
        <f t="shared" si="668"/>
        <v>118</v>
      </c>
      <c r="V2391" s="1">
        <f t="shared" si="669"/>
        <v>0</v>
      </c>
      <c r="W2391" s="1" t="str">
        <f t="shared" si="670"/>
        <v>000</v>
      </c>
      <c r="X2391" s="1">
        <f t="shared" si="671"/>
        <v>2</v>
      </c>
      <c r="Y2391" s="1">
        <f t="shared" si="672"/>
        <v>40</v>
      </c>
      <c r="Z2391" s="1" t="str">
        <f>VLOOKUP(BIN2DEC(MID(HEX2BIN(MID(H2391,3,2),8),2,5)),Codes!$E$1:$F$18,2)</f>
        <v>Darkness</v>
      </c>
      <c r="AA2391" s="6" t="str">
        <f t="shared" si="673"/>
        <v>0</v>
      </c>
      <c r="AB2391" s="1">
        <f t="shared" si="674"/>
        <v>0</v>
      </c>
      <c r="AC2391" s="1" t="str">
        <f>VLOOKUP(BIN2DEC(RIGHT(HEX2BIN(MID(H2391,6,1),4),1)&amp;LEFT(HEX2BIN(MID(H2391,7,1),4),1)),Codes!$K$1:$L$5,2)</f>
        <v>L</v>
      </c>
      <c r="AD2391" s="1" t="str">
        <f>VLOOKUP(BIN2DEC(RIGHT(HEX2BIN(MID(H2391,7,1),4),3)&amp;LEFT(HEX2BIN(MID(H2391,8,1),4),2)),Codes!$H$2:$I$33,2)</f>
        <v>Burn</v>
      </c>
      <c r="AE2391" s="1" t="str">
        <f t="shared" si="675"/>
        <v>1</v>
      </c>
      <c r="AF2391" s="1" t="str">
        <f t="shared" si="676"/>
        <v>1</v>
      </c>
      <c r="AH2391" s="6">
        <f t="shared" si="677"/>
        <v>72</v>
      </c>
    </row>
    <row r="2392" spans="1:34">
      <c r="A2392" s="3" t="s">
        <v>6724</v>
      </c>
      <c r="B2392" s="1" t="s">
        <v>80</v>
      </c>
      <c r="C2392" s="6" t="s">
        <v>6717</v>
      </c>
      <c r="D2392" s="9" t="s">
        <v>2291</v>
      </c>
      <c r="E2392" s="9" t="s">
        <v>6725</v>
      </c>
      <c r="F2392" s="9" t="s">
        <v>2332</v>
      </c>
      <c r="G2392" s="9" t="s">
        <v>6718</v>
      </c>
      <c r="H2392" s="9" t="s">
        <v>5111</v>
      </c>
      <c r="J2392" s="6" t="str">
        <f t="shared" si="661"/>
        <v>001011</v>
      </c>
      <c r="K2392" s="1">
        <f t="shared" si="662"/>
        <v>3</v>
      </c>
      <c r="L2392" s="6" t="str">
        <f t="shared" si="663"/>
        <v>00000</v>
      </c>
      <c r="M2392" s="1">
        <f t="shared" si="664"/>
        <v>0</v>
      </c>
      <c r="N2392" s="6" t="str">
        <f t="shared" si="665"/>
        <v>00</v>
      </c>
      <c r="O2392" s="1">
        <f t="shared" si="666"/>
        <v>10</v>
      </c>
      <c r="P2392" s="1">
        <f>IF(HEX2DEC(LEFT(E2392,4))&gt;=32768,HEX2DEC(LEFT(E2392,4))-65536,HEX2DEC(LEFT(E2392,4)))/Codes!$N$2</f>
        <v>7</v>
      </c>
      <c r="Q2392" s="1">
        <f>IF(HEX2DEC(RIGHT(E2392,4))&gt;=32768,HEX2DEC(RIGHT(E2392,4))-65536,HEX2DEC(RIGHT(E2392,4)))/Codes!$N$2</f>
        <v>0</v>
      </c>
      <c r="R2392" s="1">
        <f>IF(HEX2DEC(LEFT(F2392,4))&gt;=32768,HEX2DEC(LEFT(F2392,4))-65536,HEX2DEC(LEFT(F2392,4)))/Codes!$N$2</f>
        <v>12</v>
      </c>
      <c r="S2392" s="1">
        <f>IF(HEX2DEC(RIGHT(F2392,4))&gt;=32768,HEX2DEC(RIGHT(F2392,4))-65536,HEX2DEC(RIGHT(F2392,4)))/Codes!$N$2</f>
        <v>0</v>
      </c>
      <c r="T2392" s="18">
        <f t="shared" si="667"/>
        <v>90</v>
      </c>
      <c r="U2392" s="1">
        <f t="shared" si="668"/>
        <v>118</v>
      </c>
      <c r="V2392" s="1">
        <f t="shared" si="669"/>
        <v>0</v>
      </c>
      <c r="W2392" s="1" t="str">
        <f t="shared" si="670"/>
        <v>000</v>
      </c>
      <c r="X2392" s="1">
        <f t="shared" si="671"/>
        <v>2</v>
      </c>
      <c r="Y2392" s="1">
        <f t="shared" si="672"/>
        <v>40</v>
      </c>
      <c r="Z2392" s="1" t="str">
        <f>VLOOKUP(BIN2DEC(MID(HEX2BIN(MID(H2392,3,2),8),2,5)),Codes!$E$1:$F$18,2)</f>
        <v>Darkness</v>
      </c>
      <c r="AA2392" s="6" t="str">
        <f t="shared" si="673"/>
        <v>0</v>
      </c>
      <c r="AB2392" s="1">
        <f t="shared" si="674"/>
        <v>0</v>
      </c>
      <c r="AC2392" s="1" t="str">
        <f>VLOOKUP(BIN2DEC(RIGHT(HEX2BIN(MID(H2392,6,1),4),1)&amp;LEFT(HEX2BIN(MID(H2392,7,1),4),1)),Codes!$K$1:$L$5,2)</f>
        <v>L</v>
      </c>
      <c r="AD2392" s="1" t="str">
        <f>VLOOKUP(BIN2DEC(RIGHT(HEX2BIN(MID(H2392,7,1),4),3)&amp;LEFT(HEX2BIN(MID(H2392,8,1),4),2)),Codes!$H$2:$I$33,2)</f>
        <v>Burn</v>
      </c>
      <c r="AE2392" s="1" t="str">
        <f t="shared" si="675"/>
        <v>1</v>
      </c>
      <c r="AF2392" s="1" t="str">
        <f t="shared" si="676"/>
        <v>1</v>
      </c>
      <c r="AH2392" s="6">
        <f t="shared" si="677"/>
        <v>72</v>
      </c>
    </row>
    <row r="2393" spans="1:34">
      <c r="A2393" s="3" t="s">
        <v>6726</v>
      </c>
      <c r="B2393" s="1" t="s">
        <v>80</v>
      </c>
      <c r="C2393" s="6" t="s">
        <v>3856</v>
      </c>
      <c r="D2393" s="9" t="s">
        <v>2322</v>
      </c>
      <c r="E2393" s="9" t="s">
        <v>448</v>
      </c>
      <c r="F2393" s="9" t="s">
        <v>6727</v>
      </c>
      <c r="G2393" s="9" t="s">
        <v>6728</v>
      </c>
      <c r="H2393" s="9" t="s">
        <v>6729</v>
      </c>
      <c r="J2393" s="6" t="str">
        <f t="shared" si="661"/>
        <v>001011</v>
      </c>
      <c r="K2393" s="1">
        <f t="shared" si="662"/>
        <v>0</v>
      </c>
      <c r="L2393" s="6" t="str">
        <f t="shared" si="663"/>
        <v>00000</v>
      </c>
      <c r="M2393" s="1">
        <f t="shared" si="664"/>
        <v>0</v>
      </c>
      <c r="N2393" s="6" t="str">
        <f t="shared" si="665"/>
        <v>00</v>
      </c>
      <c r="O2393" s="1">
        <f t="shared" si="666"/>
        <v>15</v>
      </c>
      <c r="P2393" s="1">
        <f>IF(HEX2DEC(LEFT(E2393,4))&gt;=32768,HEX2DEC(LEFT(E2393,4))-65536,HEX2DEC(LEFT(E2393,4)))/Codes!$N$2</f>
        <v>6.4</v>
      </c>
      <c r="Q2393" s="1">
        <f>IF(HEX2DEC(RIGHT(E2393,4))&gt;=32768,HEX2DEC(RIGHT(E2393,4))-65536,HEX2DEC(RIGHT(E2393,4)))/Codes!$N$2</f>
        <v>0</v>
      </c>
      <c r="R2393" s="1">
        <f>IF(HEX2DEC(LEFT(F2393,4))&gt;=32768,HEX2DEC(LEFT(F2393,4))-65536,HEX2DEC(LEFT(F2393,4)))/Codes!$N$2</f>
        <v>2.8</v>
      </c>
      <c r="S2393" s="1">
        <f>IF(HEX2DEC(RIGHT(F2393,4))&gt;=32768,HEX2DEC(RIGHT(F2393,4))-65536,HEX2DEC(RIGHT(F2393,4)))/Codes!$N$2</f>
        <v>14</v>
      </c>
      <c r="T2393" s="18">
        <f t="shared" si="667"/>
        <v>361</v>
      </c>
      <c r="U2393" s="1">
        <f t="shared" si="668"/>
        <v>103</v>
      </c>
      <c r="V2393" s="1">
        <f t="shared" si="669"/>
        <v>0</v>
      </c>
      <c r="W2393" s="1" t="str">
        <f t="shared" si="670"/>
        <v>000</v>
      </c>
      <c r="X2393" s="1">
        <f t="shared" si="671"/>
        <v>1</v>
      </c>
      <c r="Y2393" s="1">
        <f t="shared" si="672"/>
        <v>20</v>
      </c>
      <c r="Z2393" s="1" t="str">
        <f>VLOOKUP(BIN2DEC(MID(HEX2BIN(MID(H2393,3,2),8),2,5)),Codes!$E$1:$F$18,2)</f>
        <v>Darkness</v>
      </c>
      <c r="AA2393" s="6" t="str">
        <f t="shared" si="673"/>
        <v>0</v>
      </c>
      <c r="AB2393" s="1">
        <f t="shared" si="674"/>
        <v>0</v>
      </c>
      <c r="AC2393" s="1" t="str">
        <f>VLOOKUP(BIN2DEC(RIGHT(HEX2BIN(MID(H2393,6,1),4),1)&amp;LEFT(HEX2BIN(MID(H2393,7,1),4),1)),Codes!$K$1:$L$5,2)</f>
        <v>L</v>
      </c>
      <c r="AD2393" s="1" t="str">
        <f>VLOOKUP(BIN2DEC(RIGHT(HEX2BIN(MID(H2393,7,1),4),3)&amp;LEFT(HEX2BIN(MID(H2393,8,1),4),2)),Codes!$H$2:$I$33,2)</f>
        <v>Burn</v>
      </c>
      <c r="AE2393" s="1" t="str">
        <f t="shared" si="675"/>
        <v>1</v>
      </c>
      <c r="AF2393" s="1" t="str">
        <f t="shared" si="676"/>
        <v>1</v>
      </c>
      <c r="AH2393" s="6">
        <f t="shared" si="677"/>
        <v>72</v>
      </c>
    </row>
    <row r="2394" spans="1:34">
      <c r="A2394" s="3" t="s">
        <v>6730</v>
      </c>
      <c r="B2394" s="1" t="s">
        <v>80</v>
      </c>
      <c r="C2394" s="6" t="s">
        <v>3856</v>
      </c>
      <c r="D2394" s="9" t="s">
        <v>1674</v>
      </c>
      <c r="E2394" s="9" t="s">
        <v>773</v>
      </c>
      <c r="F2394" s="9" t="s">
        <v>6727</v>
      </c>
      <c r="G2394" s="9" t="s">
        <v>6728</v>
      </c>
      <c r="H2394" s="9" t="s">
        <v>6731</v>
      </c>
      <c r="J2394" s="6" t="str">
        <f t="shared" si="661"/>
        <v>001011</v>
      </c>
      <c r="K2394" s="1">
        <f t="shared" si="662"/>
        <v>1</v>
      </c>
      <c r="L2394" s="6" t="str">
        <f t="shared" si="663"/>
        <v>00000</v>
      </c>
      <c r="M2394" s="1">
        <f t="shared" si="664"/>
        <v>0</v>
      </c>
      <c r="N2394" s="6" t="str">
        <f t="shared" si="665"/>
        <v>00</v>
      </c>
      <c r="O2394" s="1">
        <f t="shared" si="666"/>
        <v>15</v>
      </c>
      <c r="P2394" s="1">
        <f>IF(HEX2DEC(LEFT(E2394,4))&gt;=32768,HEX2DEC(LEFT(E2394,4))-65536,HEX2DEC(LEFT(E2394,4)))/Codes!$N$2</f>
        <v>8.8000000000000007</v>
      </c>
      <c r="Q2394" s="1">
        <f>IF(HEX2DEC(RIGHT(E2394,4))&gt;=32768,HEX2DEC(RIGHT(E2394,4))-65536,HEX2DEC(RIGHT(E2394,4)))/Codes!$N$2</f>
        <v>0</v>
      </c>
      <c r="R2394" s="1">
        <f>IF(HEX2DEC(LEFT(F2394,4))&gt;=32768,HEX2DEC(LEFT(F2394,4))-65536,HEX2DEC(LEFT(F2394,4)))/Codes!$N$2</f>
        <v>2.8</v>
      </c>
      <c r="S2394" s="1">
        <f>IF(HEX2DEC(RIGHT(F2394,4))&gt;=32768,HEX2DEC(RIGHT(F2394,4))-65536,HEX2DEC(RIGHT(F2394,4)))/Codes!$N$2</f>
        <v>14</v>
      </c>
      <c r="T2394" s="18">
        <f t="shared" si="667"/>
        <v>361</v>
      </c>
      <c r="U2394" s="1">
        <f t="shared" si="668"/>
        <v>103</v>
      </c>
      <c r="V2394" s="1">
        <f t="shared" si="669"/>
        <v>0</v>
      </c>
      <c r="W2394" s="1" t="str">
        <f t="shared" si="670"/>
        <v>000</v>
      </c>
      <c r="X2394" s="1">
        <f t="shared" si="671"/>
        <v>1</v>
      </c>
      <c r="Y2394" s="1">
        <f t="shared" si="672"/>
        <v>20</v>
      </c>
      <c r="Z2394" s="1" t="str">
        <f>VLOOKUP(BIN2DEC(MID(HEX2BIN(MID(H2394,3,2),8),2,5)),Codes!$E$1:$F$18,2)</f>
        <v>Darkness</v>
      </c>
      <c r="AA2394" s="6" t="str">
        <f t="shared" si="673"/>
        <v>0</v>
      </c>
      <c r="AB2394" s="1">
        <f t="shared" si="674"/>
        <v>0</v>
      </c>
      <c r="AC2394" s="1" t="str">
        <f>VLOOKUP(BIN2DEC(RIGHT(HEX2BIN(MID(H2394,6,1),4),1)&amp;LEFT(HEX2BIN(MID(H2394,7,1),4),1)),Codes!$K$1:$L$5,2)</f>
        <v>M</v>
      </c>
      <c r="AD2394" s="1" t="str">
        <f>VLOOKUP(BIN2DEC(RIGHT(HEX2BIN(MID(H2394,7,1),4),3)&amp;LEFT(HEX2BIN(MID(H2394,8,1),4),2)),Codes!$H$2:$I$33,2)</f>
        <v>Burn</v>
      </c>
      <c r="AE2394" s="1" t="str">
        <f t="shared" si="675"/>
        <v>1</v>
      </c>
      <c r="AF2394" s="1" t="str">
        <f t="shared" si="676"/>
        <v>0</v>
      </c>
      <c r="AH2394" s="6">
        <f t="shared" si="677"/>
        <v>40</v>
      </c>
    </row>
    <row r="2395" spans="1:34">
      <c r="A2395" s="3" t="s">
        <v>6732</v>
      </c>
      <c r="B2395" s="1" t="s">
        <v>80</v>
      </c>
      <c r="C2395" s="6" t="s">
        <v>6733</v>
      </c>
      <c r="D2395" s="9" t="s">
        <v>255</v>
      </c>
      <c r="E2395" s="9" t="s">
        <v>265</v>
      </c>
      <c r="F2395" s="9" t="s">
        <v>6734</v>
      </c>
      <c r="G2395" s="9" t="s">
        <v>6735</v>
      </c>
      <c r="H2395" s="9" t="s">
        <v>6736</v>
      </c>
      <c r="J2395" s="6" t="str">
        <f t="shared" si="661"/>
        <v>001011</v>
      </c>
      <c r="K2395" s="1">
        <f t="shared" si="662"/>
        <v>0</v>
      </c>
      <c r="L2395" s="6" t="str">
        <f t="shared" si="663"/>
        <v>00000</v>
      </c>
      <c r="M2395" s="1">
        <f t="shared" si="664"/>
        <v>0</v>
      </c>
      <c r="N2395" s="6" t="str">
        <f t="shared" si="665"/>
        <v>00</v>
      </c>
      <c r="O2395" s="1">
        <f t="shared" si="666"/>
        <v>2</v>
      </c>
      <c r="P2395" s="1">
        <f>IF(HEX2DEC(LEFT(E2395,4))&gt;=32768,HEX2DEC(LEFT(E2395,4))-65536,HEX2DEC(LEFT(E2395,4)))/Codes!$N$2</f>
        <v>2.4</v>
      </c>
      <c r="Q2395" s="1">
        <f>IF(HEX2DEC(RIGHT(E2395,4))&gt;=32768,HEX2DEC(RIGHT(E2395,4))-65536,HEX2DEC(RIGHT(E2395,4)))/Codes!$N$2</f>
        <v>0</v>
      </c>
      <c r="R2395" s="1">
        <f>IF(HEX2DEC(LEFT(F2395,4))&gt;=32768,HEX2DEC(LEFT(F2395,4))-65536,HEX2DEC(LEFT(F2395,4)))/Codes!$N$2</f>
        <v>10</v>
      </c>
      <c r="S2395" s="1">
        <f>IF(HEX2DEC(RIGHT(F2395,4))&gt;=32768,HEX2DEC(RIGHT(F2395,4))-65536,HEX2DEC(RIGHT(F2395,4)))/Codes!$N$2</f>
        <v>4.4000000000000004</v>
      </c>
      <c r="T2395" s="18">
        <f t="shared" si="667"/>
        <v>160</v>
      </c>
      <c r="U2395" s="1">
        <f t="shared" si="668"/>
        <v>100</v>
      </c>
      <c r="V2395" s="1">
        <f t="shared" si="669"/>
        <v>116</v>
      </c>
      <c r="W2395" s="1" t="str">
        <f t="shared" si="670"/>
        <v>100</v>
      </c>
      <c r="X2395" s="1">
        <f t="shared" si="671"/>
        <v>3</v>
      </c>
      <c r="Y2395" s="1">
        <f t="shared" si="672"/>
        <v>20</v>
      </c>
      <c r="Z2395" s="1" t="str">
        <f>VLOOKUP(BIN2DEC(MID(HEX2BIN(MID(H2395,3,2),8),2,5)),Codes!$E$1:$F$18,2)</f>
        <v>Electric</v>
      </c>
      <c r="AA2395" s="6" t="str">
        <f t="shared" si="673"/>
        <v>0</v>
      </c>
      <c r="AB2395" s="1">
        <f t="shared" si="674"/>
        <v>0</v>
      </c>
      <c r="AC2395" s="1" t="str">
        <f>VLOOKUP(BIN2DEC(RIGHT(HEX2BIN(MID(H2395,6,1),4),1)&amp;LEFT(HEX2BIN(MID(H2395,7,1),4),1)),Codes!$K$1:$L$5,2)</f>
        <v>M</v>
      </c>
      <c r="AD2395" s="1" t="str">
        <f>VLOOKUP(BIN2DEC(RIGHT(HEX2BIN(MID(H2395,7,1),4),3)&amp;LEFT(HEX2BIN(MID(H2395,8,1),4),2)),Codes!$H$2:$I$33,2)</f>
        <v>Shock</v>
      </c>
      <c r="AE2395" s="1" t="str">
        <f t="shared" si="675"/>
        <v>1</v>
      </c>
      <c r="AF2395" s="1" t="str">
        <f t="shared" si="676"/>
        <v>1</v>
      </c>
      <c r="AH2395" s="6">
        <f t="shared" si="677"/>
        <v>39</v>
      </c>
    </row>
    <row r="2396" spans="1:34">
      <c r="A2396" s="3" t="s">
        <v>6737</v>
      </c>
      <c r="B2396" s="1" t="s">
        <v>80</v>
      </c>
      <c r="C2396" s="6" t="s">
        <v>6733</v>
      </c>
      <c r="D2396" s="9" t="s">
        <v>261</v>
      </c>
      <c r="E2396" s="9" t="s">
        <v>265</v>
      </c>
      <c r="F2396" s="9" t="s">
        <v>6738</v>
      </c>
      <c r="G2396" s="9" t="s">
        <v>6735</v>
      </c>
      <c r="H2396" s="9" t="s">
        <v>6736</v>
      </c>
      <c r="J2396" s="6" t="str">
        <f t="shared" si="661"/>
        <v>001011</v>
      </c>
      <c r="K2396" s="1">
        <f t="shared" si="662"/>
        <v>1</v>
      </c>
      <c r="L2396" s="6" t="str">
        <f t="shared" si="663"/>
        <v>00000</v>
      </c>
      <c r="M2396" s="1">
        <f t="shared" si="664"/>
        <v>0</v>
      </c>
      <c r="N2396" s="6" t="str">
        <f t="shared" si="665"/>
        <v>00</v>
      </c>
      <c r="O2396" s="1">
        <f t="shared" si="666"/>
        <v>2</v>
      </c>
      <c r="P2396" s="1">
        <f>IF(HEX2DEC(LEFT(E2396,4))&gt;=32768,HEX2DEC(LEFT(E2396,4))-65536,HEX2DEC(LEFT(E2396,4)))/Codes!$N$2</f>
        <v>2.4</v>
      </c>
      <c r="Q2396" s="1">
        <f>IF(HEX2DEC(RIGHT(E2396,4))&gt;=32768,HEX2DEC(RIGHT(E2396,4))-65536,HEX2DEC(RIGHT(E2396,4)))/Codes!$N$2</f>
        <v>0</v>
      </c>
      <c r="R2396" s="1">
        <f>IF(HEX2DEC(LEFT(F2396,4))&gt;=32768,HEX2DEC(LEFT(F2396,4))-65536,HEX2DEC(LEFT(F2396,4)))/Codes!$N$2</f>
        <v>10</v>
      </c>
      <c r="S2396" s="1">
        <f>IF(HEX2DEC(RIGHT(F2396,4))&gt;=32768,HEX2DEC(RIGHT(F2396,4))-65536,HEX2DEC(RIGHT(F2396,4)))/Codes!$N$2</f>
        <v>-6.4</v>
      </c>
      <c r="T2396" s="18">
        <f t="shared" si="667"/>
        <v>160</v>
      </c>
      <c r="U2396" s="1">
        <f t="shared" si="668"/>
        <v>100</v>
      </c>
      <c r="V2396" s="1">
        <f t="shared" si="669"/>
        <v>116</v>
      </c>
      <c r="W2396" s="1" t="str">
        <f t="shared" si="670"/>
        <v>100</v>
      </c>
      <c r="X2396" s="1">
        <f t="shared" si="671"/>
        <v>3</v>
      </c>
      <c r="Y2396" s="1">
        <f t="shared" si="672"/>
        <v>20</v>
      </c>
      <c r="Z2396" s="1" t="str">
        <f>VLOOKUP(BIN2DEC(MID(HEX2BIN(MID(H2396,3,2),8),2,5)),Codes!$E$1:$F$18,2)</f>
        <v>Electric</v>
      </c>
      <c r="AA2396" s="6" t="str">
        <f t="shared" si="673"/>
        <v>0</v>
      </c>
      <c r="AB2396" s="1">
        <f t="shared" si="674"/>
        <v>0</v>
      </c>
      <c r="AC2396" s="1" t="str">
        <f>VLOOKUP(BIN2DEC(RIGHT(HEX2BIN(MID(H2396,6,1),4),1)&amp;LEFT(HEX2BIN(MID(H2396,7,1),4),1)),Codes!$K$1:$L$5,2)</f>
        <v>M</v>
      </c>
      <c r="AD2396" s="1" t="str">
        <f>VLOOKUP(BIN2DEC(RIGHT(HEX2BIN(MID(H2396,7,1),4),3)&amp;LEFT(HEX2BIN(MID(H2396,8,1),4),2)),Codes!$H$2:$I$33,2)</f>
        <v>Shock</v>
      </c>
      <c r="AE2396" s="1" t="str">
        <f t="shared" si="675"/>
        <v>1</v>
      </c>
      <c r="AF2396" s="1" t="str">
        <f t="shared" si="676"/>
        <v>1</v>
      </c>
      <c r="AH2396" s="6">
        <f t="shared" si="677"/>
        <v>39</v>
      </c>
    </row>
    <row r="2397" spans="1:34">
      <c r="A2397" s="3" t="s">
        <v>6739</v>
      </c>
      <c r="B2397" s="1" t="s">
        <v>80</v>
      </c>
      <c r="C2397" s="6" t="s">
        <v>6733</v>
      </c>
      <c r="D2397" s="9" t="s">
        <v>710</v>
      </c>
      <c r="E2397" s="9" t="s">
        <v>265</v>
      </c>
      <c r="F2397" s="9" t="s">
        <v>6740</v>
      </c>
      <c r="G2397" s="9" t="s">
        <v>6741</v>
      </c>
      <c r="H2397" s="9" t="s">
        <v>6736</v>
      </c>
      <c r="J2397" s="6" t="str">
        <f t="shared" si="661"/>
        <v>001011</v>
      </c>
      <c r="K2397" s="1">
        <f t="shared" si="662"/>
        <v>2</v>
      </c>
      <c r="L2397" s="6" t="str">
        <f t="shared" si="663"/>
        <v>00000</v>
      </c>
      <c r="M2397" s="1">
        <f t="shared" si="664"/>
        <v>0</v>
      </c>
      <c r="N2397" s="6" t="str">
        <f t="shared" si="665"/>
        <v>00</v>
      </c>
      <c r="O2397" s="1">
        <f t="shared" si="666"/>
        <v>1</v>
      </c>
      <c r="P2397" s="1">
        <f>IF(HEX2DEC(LEFT(E2397,4))&gt;=32768,HEX2DEC(LEFT(E2397,4))-65536,HEX2DEC(LEFT(E2397,4)))/Codes!$N$2</f>
        <v>2.4</v>
      </c>
      <c r="Q2397" s="1">
        <f>IF(HEX2DEC(RIGHT(E2397,4))&gt;=32768,HEX2DEC(RIGHT(E2397,4))-65536,HEX2DEC(RIGHT(E2397,4)))/Codes!$N$2</f>
        <v>0</v>
      </c>
      <c r="R2397" s="1">
        <f>IF(HEX2DEC(LEFT(F2397,4))&gt;=32768,HEX2DEC(LEFT(F2397,4))-65536,HEX2DEC(LEFT(F2397,4)))/Codes!$N$2</f>
        <v>0.8</v>
      </c>
      <c r="S2397" s="1">
        <f>IF(HEX2DEC(RIGHT(F2397,4))&gt;=32768,HEX2DEC(RIGHT(F2397,4))-65536,HEX2DEC(RIGHT(F2397,4)))/Codes!$N$2</f>
        <v>4.4000000000000004</v>
      </c>
      <c r="T2397" s="18">
        <f t="shared" si="667"/>
        <v>110</v>
      </c>
      <c r="U2397" s="1">
        <f t="shared" si="668"/>
        <v>100</v>
      </c>
      <c r="V2397" s="1">
        <f t="shared" si="669"/>
        <v>40</v>
      </c>
      <c r="W2397" s="1" t="str">
        <f t="shared" si="670"/>
        <v>100</v>
      </c>
      <c r="X2397" s="1">
        <f t="shared" si="671"/>
        <v>3</v>
      </c>
      <c r="Y2397" s="1">
        <f t="shared" si="672"/>
        <v>20</v>
      </c>
      <c r="Z2397" s="1" t="str">
        <f>VLOOKUP(BIN2DEC(MID(HEX2BIN(MID(H2397,3,2),8),2,5)),Codes!$E$1:$F$18,2)</f>
        <v>Electric</v>
      </c>
      <c r="AA2397" s="6" t="str">
        <f t="shared" si="673"/>
        <v>0</v>
      </c>
      <c r="AB2397" s="1">
        <f t="shared" si="674"/>
        <v>0</v>
      </c>
      <c r="AC2397" s="1" t="str">
        <f>VLOOKUP(BIN2DEC(RIGHT(HEX2BIN(MID(H2397,6,1),4),1)&amp;LEFT(HEX2BIN(MID(H2397,7,1),4),1)),Codes!$K$1:$L$5,2)</f>
        <v>M</v>
      </c>
      <c r="AD2397" s="1" t="str">
        <f>VLOOKUP(BIN2DEC(RIGHT(HEX2BIN(MID(H2397,7,1),4),3)&amp;LEFT(HEX2BIN(MID(H2397,8,1),4),2)),Codes!$H$2:$I$33,2)</f>
        <v>Shock</v>
      </c>
      <c r="AE2397" s="1" t="str">
        <f t="shared" si="675"/>
        <v>1</v>
      </c>
      <c r="AF2397" s="1" t="str">
        <f t="shared" si="676"/>
        <v>1</v>
      </c>
      <c r="AH2397" s="6">
        <f t="shared" si="677"/>
        <v>39</v>
      </c>
    </row>
    <row r="2398" spans="1:34">
      <c r="A2398" s="3" t="s">
        <v>6742</v>
      </c>
      <c r="B2398" s="1" t="s">
        <v>80</v>
      </c>
      <c r="C2398" s="6" t="s">
        <v>6733</v>
      </c>
      <c r="D2398" s="9" t="s">
        <v>715</v>
      </c>
      <c r="E2398" s="9" t="s">
        <v>265</v>
      </c>
      <c r="F2398" s="9" t="s">
        <v>6743</v>
      </c>
      <c r="G2398" s="9" t="s">
        <v>6741</v>
      </c>
      <c r="H2398" s="9" t="s">
        <v>6736</v>
      </c>
      <c r="J2398" s="6" t="str">
        <f t="shared" si="661"/>
        <v>001011</v>
      </c>
      <c r="K2398" s="1">
        <f t="shared" si="662"/>
        <v>3</v>
      </c>
      <c r="L2398" s="6" t="str">
        <f t="shared" si="663"/>
        <v>00000</v>
      </c>
      <c r="M2398" s="1">
        <f t="shared" si="664"/>
        <v>0</v>
      </c>
      <c r="N2398" s="6" t="str">
        <f t="shared" si="665"/>
        <v>00</v>
      </c>
      <c r="O2398" s="1">
        <f t="shared" si="666"/>
        <v>1</v>
      </c>
      <c r="P2398" s="1">
        <f>IF(HEX2DEC(LEFT(E2398,4))&gt;=32768,HEX2DEC(LEFT(E2398,4))-65536,HEX2DEC(LEFT(E2398,4)))/Codes!$N$2</f>
        <v>2.4</v>
      </c>
      <c r="Q2398" s="1">
        <f>IF(HEX2DEC(RIGHT(E2398,4))&gt;=32768,HEX2DEC(RIGHT(E2398,4))-65536,HEX2DEC(RIGHT(E2398,4)))/Codes!$N$2</f>
        <v>0</v>
      </c>
      <c r="R2398" s="1">
        <f>IF(HEX2DEC(LEFT(F2398,4))&gt;=32768,HEX2DEC(LEFT(F2398,4))-65536,HEX2DEC(LEFT(F2398,4)))/Codes!$N$2</f>
        <v>0.8</v>
      </c>
      <c r="S2398" s="1">
        <f>IF(HEX2DEC(RIGHT(F2398,4))&gt;=32768,HEX2DEC(RIGHT(F2398,4))-65536,HEX2DEC(RIGHT(F2398,4)))/Codes!$N$2</f>
        <v>-6.4</v>
      </c>
      <c r="T2398" s="18">
        <f t="shared" si="667"/>
        <v>110</v>
      </c>
      <c r="U2398" s="1">
        <f t="shared" si="668"/>
        <v>100</v>
      </c>
      <c r="V2398" s="1">
        <f t="shared" si="669"/>
        <v>40</v>
      </c>
      <c r="W2398" s="1" t="str">
        <f t="shared" si="670"/>
        <v>100</v>
      </c>
      <c r="X2398" s="1">
        <f t="shared" si="671"/>
        <v>3</v>
      </c>
      <c r="Y2398" s="1">
        <f t="shared" si="672"/>
        <v>20</v>
      </c>
      <c r="Z2398" s="1" t="str">
        <f>VLOOKUP(BIN2DEC(MID(HEX2BIN(MID(H2398,3,2),8),2,5)),Codes!$E$1:$F$18,2)</f>
        <v>Electric</v>
      </c>
      <c r="AA2398" s="6" t="str">
        <f t="shared" si="673"/>
        <v>0</v>
      </c>
      <c r="AB2398" s="1">
        <f t="shared" si="674"/>
        <v>0</v>
      </c>
      <c r="AC2398" s="1" t="str">
        <f>VLOOKUP(BIN2DEC(RIGHT(HEX2BIN(MID(H2398,6,1),4),1)&amp;LEFT(HEX2BIN(MID(H2398,7,1),4),1)),Codes!$K$1:$L$5,2)</f>
        <v>M</v>
      </c>
      <c r="AD2398" s="1" t="str">
        <f>VLOOKUP(BIN2DEC(RIGHT(HEX2BIN(MID(H2398,7,1),4),3)&amp;LEFT(HEX2BIN(MID(H2398,8,1),4),2)),Codes!$H$2:$I$33,2)</f>
        <v>Shock</v>
      </c>
      <c r="AE2398" s="1" t="str">
        <f t="shared" si="675"/>
        <v>1</v>
      </c>
      <c r="AF2398" s="1" t="str">
        <f t="shared" si="676"/>
        <v>1</v>
      </c>
      <c r="AH2398" s="6">
        <f t="shared" si="677"/>
        <v>39</v>
      </c>
    </row>
    <row r="2399" spans="1:34">
      <c r="A2399" s="3" t="s">
        <v>6744</v>
      </c>
      <c r="B2399" s="1" t="s">
        <v>80</v>
      </c>
      <c r="C2399" s="6" t="s">
        <v>6745</v>
      </c>
      <c r="D2399" s="9" t="s">
        <v>3348</v>
      </c>
      <c r="E2399" s="9" t="s">
        <v>2284</v>
      </c>
      <c r="F2399" s="9" t="s">
        <v>6746</v>
      </c>
      <c r="G2399" s="9" t="s">
        <v>102</v>
      </c>
      <c r="H2399" s="9" t="s">
        <v>5630</v>
      </c>
      <c r="J2399" s="6" t="str">
        <f t="shared" si="661"/>
        <v>001011</v>
      </c>
      <c r="K2399" s="1">
        <f t="shared" si="662"/>
        <v>0</v>
      </c>
      <c r="L2399" s="6" t="str">
        <f t="shared" si="663"/>
        <v>00000</v>
      </c>
      <c r="M2399" s="1">
        <f t="shared" si="664"/>
        <v>0</v>
      </c>
      <c r="N2399" s="6" t="str">
        <f t="shared" si="665"/>
        <v>00</v>
      </c>
      <c r="O2399" s="1">
        <f t="shared" si="666"/>
        <v>4</v>
      </c>
      <c r="P2399" s="1">
        <f>IF(HEX2DEC(LEFT(E2399,4))&gt;=32768,HEX2DEC(LEFT(E2399,4))-65536,HEX2DEC(LEFT(E2399,4)))/Codes!$N$2</f>
        <v>11.2</v>
      </c>
      <c r="Q2399" s="1">
        <f>IF(HEX2DEC(RIGHT(E2399,4))&gt;=32768,HEX2DEC(RIGHT(E2399,4))-65536,HEX2DEC(RIGHT(E2399,4)))/Codes!$N$2</f>
        <v>0</v>
      </c>
      <c r="R2399" s="1">
        <f>IF(HEX2DEC(LEFT(F2399,4))&gt;=32768,HEX2DEC(LEFT(F2399,4))-65536,HEX2DEC(LEFT(F2399,4)))/Codes!$N$2</f>
        <v>7.2</v>
      </c>
      <c r="S2399" s="1">
        <f>IF(HEX2DEC(RIGHT(F2399,4))&gt;=32768,HEX2DEC(RIGHT(F2399,4))-65536,HEX2DEC(RIGHT(F2399,4)))/Codes!$N$2</f>
        <v>-2</v>
      </c>
      <c r="T2399" s="18">
        <f t="shared" si="667"/>
        <v>361</v>
      </c>
      <c r="U2399" s="1">
        <f t="shared" si="668"/>
        <v>80</v>
      </c>
      <c r="V2399" s="1">
        <f t="shared" si="669"/>
        <v>0</v>
      </c>
      <c r="W2399" s="1" t="str">
        <f t="shared" si="670"/>
        <v>100</v>
      </c>
      <c r="X2399" s="1">
        <f t="shared" si="671"/>
        <v>3</v>
      </c>
      <c r="Y2399" s="1">
        <f t="shared" si="672"/>
        <v>70</v>
      </c>
      <c r="Z2399" s="1" t="str">
        <f>VLOOKUP(BIN2DEC(MID(HEX2BIN(MID(H2399,3,2),8),2,5)),Codes!$E$1:$F$18,2)</f>
        <v>Electric</v>
      </c>
      <c r="AA2399" s="6" t="str">
        <f t="shared" si="673"/>
        <v>0</v>
      </c>
      <c r="AB2399" s="1">
        <f t="shared" si="674"/>
        <v>0</v>
      </c>
      <c r="AC2399" s="1" t="str">
        <f>VLOOKUP(BIN2DEC(RIGHT(HEX2BIN(MID(H2399,6,1),4),1)&amp;LEFT(HEX2BIN(MID(H2399,7,1),4),1)),Codes!$K$1:$L$5,2)</f>
        <v>L</v>
      </c>
      <c r="AD2399" s="1" t="str">
        <f>VLOOKUP(BIN2DEC(RIGHT(HEX2BIN(MID(H2399,7,1),4),3)&amp;LEFT(HEX2BIN(MID(H2399,8,1),4),2)),Codes!$H$2:$I$33,2)</f>
        <v>Shock</v>
      </c>
      <c r="AE2399" s="1" t="str">
        <f t="shared" si="675"/>
        <v>1</v>
      </c>
      <c r="AF2399" s="1" t="str">
        <f t="shared" si="676"/>
        <v>1</v>
      </c>
      <c r="AH2399" s="6">
        <f t="shared" si="677"/>
        <v>71</v>
      </c>
    </row>
    <row r="2400" spans="1:34">
      <c r="A2400" s="3" t="s">
        <v>6747</v>
      </c>
      <c r="B2400" s="1" t="s">
        <v>80</v>
      </c>
      <c r="C2400" s="6" t="s">
        <v>1726</v>
      </c>
      <c r="D2400" s="9" t="s">
        <v>6748</v>
      </c>
      <c r="E2400" s="9" t="s">
        <v>395</v>
      </c>
      <c r="F2400" s="9" t="s">
        <v>91</v>
      </c>
      <c r="G2400" s="9" t="s">
        <v>6749</v>
      </c>
      <c r="H2400" s="9" t="s">
        <v>6750</v>
      </c>
      <c r="J2400" s="6" t="str">
        <f t="shared" si="661"/>
        <v>001011</v>
      </c>
      <c r="K2400" s="1">
        <f t="shared" si="662"/>
        <v>0</v>
      </c>
      <c r="L2400" s="6" t="str">
        <f t="shared" si="663"/>
        <v>00000</v>
      </c>
      <c r="M2400" s="1">
        <f t="shared" si="664"/>
        <v>35</v>
      </c>
      <c r="N2400" s="6" t="str">
        <f t="shared" si="665"/>
        <v>00</v>
      </c>
      <c r="O2400" s="1">
        <f t="shared" si="666"/>
        <v>14</v>
      </c>
      <c r="P2400" s="1">
        <f>IF(HEX2DEC(LEFT(E2400,4))&gt;=32768,HEX2DEC(LEFT(E2400,4))-65536,HEX2DEC(LEFT(E2400,4)))/Codes!$N$2</f>
        <v>5.6</v>
      </c>
      <c r="Q2400" s="1">
        <f>IF(HEX2DEC(RIGHT(E2400,4))&gt;=32768,HEX2DEC(RIGHT(E2400,4))-65536,HEX2DEC(RIGHT(E2400,4)))/Codes!$N$2</f>
        <v>0</v>
      </c>
      <c r="R2400" s="1">
        <f>IF(HEX2DEC(LEFT(F2400,4))&gt;=32768,HEX2DEC(LEFT(F2400,4))-65536,HEX2DEC(LEFT(F2400,4)))/Codes!$N$2</f>
        <v>0</v>
      </c>
      <c r="S2400" s="1">
        <f>IF(HEX2DEC(RIGHT(F2400,4))&gt;=32768,HEX2DEC(RIGHT(F2400,4))-65536,HEX2DEC(RIGHT(F2400,4)))/Codes!$N$2</f>
        <v>0</v>
      </c>
      <c r="T2400" s="18">
        <f t="shared" si="667"/>
        <v>84</v>
      </c>
      <c r="U2400" s="1">
        <f t="shared" si="668"/>
        <v>100</v>
      </c>
      <c r="V2400" s="1">
        <f t="shared" si="669"/>
        <v>0</v>
      </c>
      <c r="W2400" s="1" t="str">
        <f t="shared" si="670"/>
        <v>100</v>
      </c>
      <c r="X2400" s="1">
        <f t="shared" si="671"/>
        <v>3</v>
      </c>
      <c r="Y2400" s="1">
        <f t="shared" si="672"/>
        <v>40</v>
      </c>
      <c r="Z2400" s="1" t="str">
        <f>VLOOKUP(BIN2DEC(MID(HEX2BIN(MID(H2400,3,2),8),2,5)),Codes!$E$1:$F$18,2)</f>
        <v>Darkness</v>
      </c>
      <c r="AA2400" s="6" t="str">
        <f t="shared" si="673"/>
        <v>0</v>
      </c>
      <c r="AB2400" s="1">
        <f t="shared" si="674"/>
        <v>0</v>
      </c>
      <c r="AC2400" s="1" t="str">
        <f>VLOOKUP(BIN2DEC(RIGHT(HEX2BIN(MID(H2400,6,1),4),1)&amp;LEFT(HEX2BIN(MID(H2400,7,1),4),1)),Codes!$K$1:$L$5,2)</f>
        <v>L</v>
      </c>
      <c r="AD2400" s="1" t="str">
        <f>VLOOKUP(BIN2DEC(RIGHT(HEX2BIN(MID(H2400,7,1),4),3)&amp;LEFT(HEX2BIN(MID(H2400,8,1),4),2)),Codes!$H$2:$I$33,2)</f>
        <v>Slash</v>
      </c>
      <c r="AE2400" s="1" t="str">
        <f t="shared" si="675"/>
        <v>1</v>
      </c>
      <c r="AF2400" s="1" t="str">
        <f t="shared" si="676"/>
        <v>1</v>
      </c>
      <c r="AH2400" s="6">
        <f t="shared" si="677"/>
        <v>67</v>
      </c>
    </row>
    <row r="2401" spans="1:34">
      <c r="A2401" s="3" t="s">
        <v>6751</v>
      </c>
      <c r="B2401" s="1" t="s">
        <v>80</v>
      </c>
      <c r="C2401" s="6" t="s">
        <v>1726</v>
      </c>
      <c r="D2401" s="9" t="s">
        <v>6752</v>
      </c>
      <c r="E2401" s="9" t="s">
        <v>207</v>
      </c>
      <c r="F2401" s="9" t="s">
        <v>91</v>
      </c>
      <c r="G2401" s="9" t="s">
        <v>6749</v>
      </c>
      <c r="H2401" s="9" t="s">
        <v>6750</v>
      </c>
      <c r="J2401" s="6" t="str">
        <f t="shared" si="661"/>
        <v>001011</v>
      </c>
      <c r="K2401" s="1">
        <f t="shared" si="662"/>
        <v>1</v>
      </c>
      <c r="L2401" s="6" t="str">
        <f t="shared" si="663"/>
        <v>00000</v>
      </c>
      <c r="M2401" s="1">
        <f t="shared" si="664"/>
        <v>32</v>
      </c>
      <c r="N2401" s="6" t="str">
        <f t="shared" si="665"/>
        <v>00</v>
      </c>
      <c r="O2401" s="1">
        <f t="shared" si="666"/>
        <v>14</v>
      </c>
      <c r="P2401" s="1">
        <f>IF(HEX2DEC(LEFT(E2401,4))&gt;=32768,HEX2DEC(LEFT(E2401,4))-65536,HEX2DEC(LEFT(E2401,4)))/Codes!$N$2</f>
        <v>4</v>
      </c>
      <c r="Q2401" s="1">
        <f>IF(HEX2DEC(RIGHT(E2401,4))&gt;=32768,HEX2DEC(RIGHT(E2401,4))-65536,HEX2DEC(RIGHT(E2401,4)))/Codes!$N$2</f>
        <v>0</v>
      </c>
      <c r="R2401" s="1">
        <f>IF(HEX2DEC(LEFT(F2401,4))&gt;=32768,HEX2DEC(LEFT(F2401,4))-65536,HEX2DEC(LEFT(F2401,4)))/Codes!$N$2</f>
        <v>0</v>
      </c>
      <c r="S2401" s="1">
        <f>IF(HEX2DEC(RIGHT(F2401,4))&gt;=32768,HEX2DEC(RIGHT(F2401,4))-65536,HEX2DEC(RIGHT(F2401,4)))/Codes!$N$2</f>
        <v>0</v>
      </c>
      <c r="T2401" s="18">
        <f t="shared" si="667"/>
        <v>84</v>
      </c>
      <c r="U2401" s="1">
        <f t="shared" si="668"/>
        <v>100</v>
      </c>
      <c r="V2401" s="1">
        <f t="shared" si="669"/>
        <v>0</v>
      </c>
      <c r="W2401" s="1" t="str">
        <f t="shared" si="670"/>
        <v>100</v>
      </c>
      <c r="X2401" s="1">
        <f t="shared" si="671"/>
        <v>3</v>
      </c>
      <c r="Y2401" s="1">
        <f t="shared" si="672"/>
        <v>40</v>
      </c>
      <c r="Z2401" s="1" t="str">
        <f>VLOOKUP(BIN2DEC(MID(HEX2BIN(MID(H2401,3,2),8),2,5)),Codes!$E$1:$F$18,2)</f>
        <v>Darkness</v>
      </c>
      <c r="AA2401" s="6" t="str">
        <f t="shared" si="673"/>
        <v>0</v>
      </c>
      <c r="AB2401" s="1">
        <f t="shared" si="674"/>
        <v>0</v>
      </c>
      <c r="AC2401" s="1" t="str">
        <f>VLOOKUP(BIN2DEC(RIGHT(HEX2BIN(MID(H2401,6,1),4),1)&amp;LEFT(HEX2BIN(MID(H2401,7,1),4),1)),Codes!$K$1:$L$5,2)</f>
        <v>L</v>
      </c>
      <c r="AD2401" s="1" t="str">
        <f>VLOOKUP(BIN2DEC(RIGHT(HEX2BIN(MID(H2401,7,1),4),3)&amp;LEFT(HEX2BIN(MID(H2401,8,1),4),2)),Codes!$H$2:$I$33,2)</f>
        <v>Slash</v>
      </c>
      <c r="AE2401" s="1" t="str">
        <f t="shared" si="675"/>
        <v>1</v>
      </c>
      <c r="AF2401" s="1" t="str">
        <f t="shared" si="676"/>
        <v>1</v>
      </c>
      <c r="AH2401" s="6">
        <f t="shared" si="677"/>
        <v>67</v>
      </c>
    </row>
    <row r="2402" spans="1:34">
      <c r="A2402" s="3" t="s">
        <v>6753</v>
      </c>
      <c r="B2402" s="1" t="s">
        <v>80</v>
      </c>
      <c r="C2402" s="6" t="s">
        <v>2489</v>
      </c>
      <c r="D2402" s="9" t="s">
        <v>6754</v>
      </c>
      <c r="E2402" s="9" t="s">
        <v>499</v>
      </c>
      <c r="F2402" s="9" t="s">
        <v>91</v>
      </c>
      <c r="G2402" s="9" t="s">
        <v>139</v>
      </c>
      <c r="H2402" s="9" t="s">
        <v>188</v>
      </c>
      <c r="J2402" s="6" t="str">
        <f t="shared" si="661"/>
        <v>001011</v>
      </c>
      <c r="K2402" s="1">
        <f t="shared" si="662"/>
        <v>2</v>
      </c>
      <c r="L2402" s="6" t="str">
        <f t="shared" si="663"/>
        <v>00000</v>
      </c>
      <c r="M2402" s="1">
        <f t="shared" si="664"/>
        <v>21</v>
      </c>
      <c r="N2402" s="6" t="str">
        <f t="shared" si="665"/>
        <v>00</v>
      </c>
      <c r="O2402" s="1">
        <f t="shared" si="666"/>
        <v>13</v>
      </c>
      <c r="P2402" s="1">
        <f>IF(HEX2DEC(LEFT(E2402,4))&gt;=32768,HEX2DEC(LEFT(E2402,4))-65536,HEX2DEC(LEFT(E2402,4)))/Codes!$N$2</f>
        <v>5.2</v>
      </c>
      <c r="Q2402" s="1">
        <f>IF(HEX2DEC(RIGHT(E2402,4))&gt;=32768,HEX2DEC(RIGHT(E2402,4))-65536,HEX2DEC(RIGHT(E2402,4)))/Codes!$N$2</f>
        <v>0</v>
      </c>
      <c r="R2402" s="1">
        <f>IF(HEX2DEC(LEFT(F2402,4))&gt;=32768,HEX2DEC(LEFT(F2402,4))-65536,HEX2DEC(LEFT(F2402,4)))/Codes!$N$2</f>
        <v>0</v>
      </c>
      <c r="S2402" s="1">
        <f>IF(HEX2DEC(RIGHT(F2402,4))&gt;=32768,HEX2DEC(RIGHT(F2402,4))-65536,HEX2DEC(RIGHT(F2402,4)))/Codes!$N$2</f>
        <v>0</v>
      </c>
      <c r="T2402" s="18">
        <f t="shared" si="667"/>
        <v>361</v>
      </c>
      <c r="U2402" s="1">
        <f t="shared" si="668"/>
        <v>100</v>
      </c>
      <c r="V2402" s="1">
        <f t="shared" si="669"/>
        <v>0</v>
      </c>
      <c r="W2402" s="1" t="str">
        <f t="shared" si="670"/>
        <v>100</v>
      </c>
      <c r="X2402" s="1">
        <f t="shared" si="671"/>
        <v>3</v>
      </c>
      <c r="Y2402" s="1">
        <f t="shared" si="672"/>
        <v>0</v>
      </c>
      <c r="Z2402" s="1" t="str">
        <f>VLOOKUP(BIN2DEC(MID(HEX2BIN(MID(H2402,3,2),8),2,5)),Codes!$E$1:$F$18,2)</f>
        <v>Normal</v>
      </c>
      <c r="AA2402" s="6" t="str">
        <f t="shared" si="673"/>
        <v>0</v>
      </c>
      <c r="AB2402" s="1">
        <f t="shared" si="674"/>
        <v>0</v>
      </c>
      <c r="AC2402" s="1" t="str">
        <f>VLOOKUP(BIN2DEC(RIGHT(HEX2BIN(MID(H2402,6,1),4),1)&amp;LEFT(HEX2BIN(MID(H2402,7,1),4),1)),Codes!$K$1:$L$5,2)</f>
        <v>M</v>
      </c>
      <c r="AD2402" s="1" t="str">
        <f>VLOOKUP(BIN2DEC(RIGHT(HEX2BIN(MID(H2402,7,1),4),3)&amp;LEFT(HEX2BIN(MID(H2402,8,1),4),2)),Codes!$H$2:$I$33,2)</f>
        <v>Kick</v>
      </c>
      <c r="AE2402" s="1" t="str">
        <f t="shared" si="675"/>
        <v>1</v>
      </c>
      <c r="AF2402" s="1" t="str">
        <f t="shared" si="676"/>
        <v>1</v>
      </c>
      <c r="AH2402" s="6">
        <f t="shared" si="677"/>
        <v>34</v>
      </c>
    </row>
    <row r="2403" spans="1:34">
      <c r="A2403" s="3" t="s">
        <v>6755</v>
      </c>
      <c r="B2403" s="1" t="s">
        <v>80</v>
      </c>
      <c r="C2403" s="6" t="s">
        <v>2489</v>
      </c>
      <c r="D2403" s="9" t="s">
        <v>6756</v>
      </c>
      <c r="E2403" s="9" t="s">
        <v>207</v>
      </c>
      <c r="F2403" s="9" t="s">
        <v>91</v>
      </c>
      <c r="G2403" s="9" t="s">
        <v>139</v>
      </c>
      <c r="H2403" s="9" t="s">
        <v>188</v>
      </c>
      <c r="J2403" s="6" t="str">
        <f t="shared" si="661"/>
        <v>001011</v>
      </c>
      <c r="K2403" s="1">
        <f t="shared" si="662"/>
        <v>1</v>
      </c>
      <c r="L2403" s="6" t="str">
        <f t="shared" si="663"/>
        <v>00000</v>
      </c>
      <c r="M2403" s="1">
        <f t="shared" si="664"/>
        <v>23</v>
      </c>
      <c r="N2403" s="6" t="str">
        <f t="shared" si="665"/>
        <v>00</v>
      </c>
      <c r="O2403" s="1">
        <f t="shared" si="666"/>
        <v>11</v>
      </c>
      <c r="P2403" s="1">
        <f>IF(HEX2DEC(LEFT(E2403,4))&gt;=32768,HEX2DEC(LEFT(E2403,4))-65536,HEX2DEC(LEFT(E2403,4)))/Codes!$N$2</f>
        <v>4</v>
      </c>
      <c r="Q2403" s="1">
        <f>IF(HEX2DEC(RIGHT(E2403,4))&gt;=32768,HEX2DEC(RIGHT(E2403,4))-65536,HEX2DEC(RIGHT(E2403,4)))/Codes!$N$2</f>
        <v>0</v>
      </c>
      <c r="R2403" s="1">
        <f>IF(HEX2DEC(LEFT(F2403,4))&gt;=32768,HEX2DEC(LEFT(F2403,4))-65536,HEX2DEC(LEFT(F2403,4)))/Codes!$N$2</f>
        <v>0</v>
      </c>
      <c r="S2403" s="1">
        <f>IF(HEX2DEC(RIGHT(F2403,4))&gt;=32768,HEX2DEC(RIGHT(F2403,4))-65536,HEX2DEC(RIGHT(F2403,4)))/Codes!$N$2</f>
        <v>0</v>
      </c>
      <c r="T2403" s="18">
        <f t="shared" si="667"/>
        <v>361</v>
      </c>
      <c r="U2403" s="1">
        <f t="shared" si="668"/>
        <v>100</v>
      </c>
      <c r="V2403" s="1">
        <f t="shared" si="669"/>
        <v>0</v>
      </c>
      <c r="W2403" s="1" t="str">
        <f t="shared" si="670"/>
        <v>100</v>
      </c>
      <c r="X2403" s="1">
        <f t="shared" si="671"/>
        <v>3</v>
      </c>
      <c r="Y2403" s="1">
        <f t="shared" si="672"/>
        <v>0</v>
      </c>
      <c r="Z2403" s="1" t="str">
        <f>VLOOKUP(BIN2DEC(MID(HEX2BIN(MID(H2403,3,2),8),2,5)),Codes!$E$1:$F$18,2)</f>
        <v>Normal</v>
      </c>
      <c r="AA2403" s="6" t="str">
        <f t="shared" si="673"/>
        <v>0</v>
      </c>
      <c r="AB2403" s="1">
        <f t="shared" si="674"/>
        <v>0</v>
      </c>
      <c r="AC2403" s="1" t="str">
        <f>VLOOKUP(BIN2DEC(RIGHT(HEX2BIN(MID(H2403,6,1),4),1)&amp;LEFT(HEX2BIN(MID(H2403,7,1),4),1)),Codes!$K$1:$L$5,2)</f>
        <v>M</v>
      </c>
      <c r="AD2403" s="1" t="str">
        <f>VLOOKUP(BIN2DEC(RIGHT(HEX2BIN(MID(H2403,7,1),4),3)&amp;LEFT(HEX2BIN(MID(H2403,8,1),4),2)),Codes!$H$2:$I$33,2)</f>
        <v>Kick</v>
      </c>
      <c r="AE2403" s="1" t="str">
        <f t="shared" si="675"/>
        <v>1</v>
      </c>
      <c r="AF2403" s="1" t="str">
        <f t="shared" si="676"/>
        <v>1</v>
      </c>
      <c r="AH2403" s="6">
        <f t="shared" si="677"/>
        <v>34</v>
      </c>
    </row>
    <row r="2404" spans="1:34">
      <c r="A2404" s="3" t="s">
        <v>6757</v>
      </c>
      <c r="B2404" s="1" t="s">
        <v>80</v>
      </c>
      <c r="C2404" s="6" t="s">
        <v>2489</v>
      </c>
      <c r="D2404" s="9" t="s">
        <v>6758</v>
      </c>
      <c r="E2404" s="9" t="s">
        <v>307</v>
      </c>
      <c r="F2404" s="9" t="s">
        <v>91</v>
      </c>
      <c r="G2404" s="9" t="s">
        <v>139</v>
      </c>
      <c r="H2404" s="9" t="s">
        <v>188</v>
      </c>
      <c r="J2404" s="6" t="str">
        <f t="shared" si="661"/>
        <v>001011</v>
      </c>
      <c r="K2404" s="1">
        <f t="shared" si="662"/>
        <v>0</v>
      </c>
      <c r="L2404" s="6" t="str">
        <f t="shared" si="663"/>
        <v>00000</v>
      </c>
      <c r="M2404" s="1">
        <f t="shared" si="664"/>
        <v>25</v>
      </c>
      <c r="N2404" s="6" t="str">
        <f t="shared" si="665"/>
        <v>00</v>
      </c>
      <c r="O2404" s="1">
        <f t="shared" si="666"/>
        <v>9</v>
      </c>
      <c r="P2404" s="1">
        <f>IF(HEX2DEC(LEFT(E2404,4))&gt;=32768,HEX2DEC(LEFT(E2404,4))-65536,HEX2DEC(LEFT(E2404,4)))/Codes!$N$2</f>
        <v>3.2</v>
      </c>
      <c r="Q2404" s="1">
        <f>IF(HEX2DEC(RIGHT(E2404,4))&gt;=32768,HEX2DEC(RIGHT(E2404,4))-65536,HEX2DEC(RIGHT(E2404,4)))/Codes!$N$2</f>
        <v>0</v>
      </c>
      <c r="R2404" s="1">
        <f>IF(HEX2DEC(LEFT(F2404,4))&gt;=32768,HEX2DEC(LEFT(F2404,4))-65536,HEX2DEC(LEFT(F2404,4)))/Codes!$N$2</f>
        <v>0</v>
      </c>
      <c r="S2404" s="1">
        <f>IF(HEX2DEC(RIGHT(F2404,4))&gt;=32768,HEX2DEC(RIGHT(F2404,4))-65536,HEX2DEC(RIGHT(F2404,4)))/Codes!$N$2</f>
        <v>0</v>
      </c>
      <c r="T2404" s="18">
        <f t="shared" si="667"/>
        <v>361</v>
      </c>
      <c r="U2404" s="1">
        <f t="shared" si="668"/>
        <v>100</v>
      </c>
      <c r="V2404" s="1">
        <f t="shared" si="669"/>
        <v>0</v>
      </c>
      <c r="W2404" s="1" t="str">
        <f t="shared" si="670"/>
        <v>100</v>
      </c>
      <c r="X2404" s="1">
        <f t="shared" si="671"/>
        <v>3</v>
      </c>
      <c r="Y2404" s="1">
        <f t="shared" si="672"/>
        <v>0</v>
      </c>
      <c r="Z2404" s="1" t="str">
        <f>VLOOKUP(BIN2DEC(MID(HEX2BIN(MID(H2404,3,2),8),2,5)),Codes!$E$1:$F$18,2)</f>
        <v>Normal</v>
      </c>
      <c r="AA2404" s="6" t="str">
        <f t="shared" si="673"/>
        <v>0</v>
      </c>
      <c r="AB2404" s="1">
        <f t="shared" si="674"/>
        <v>0</v>
      </c>
      <c r="AC2404" s="1" t="str">
        <f>VLOOKUP(BIN2DEC(RIGHT(HEX2BIN(MID(H2404,6,1),4),1)&amp;LEFT(HEX2BIN(MID(H2404,7,1),4),1)),Codes!$K$1:$L$5,2)</f>
        <v>M</v>
      </c>
      <c r="AD2404" s="1" t="str">
        <f>VLOOKUP(BIN2DEC(RIGHT(HEX2BIN(MID(H2404,7,1),4),3)&amp;LEFT(HEX2BIN(MID(H2404,8,1),4),2)),Codes!$H$2:$I$33,2)</f>
        <v>Kick</v>
      </c>
      <c r="AE2404" s="1" t="str">
        <f t="shared" si="675"/>
        <v>1</v>
      </c>
      <c r="AF2404" s="1" t="str">
        <f t="shared" si="676"/>
        <v>1</v>
      </c>
      <c r="AH2404" s="6">
        <f t="shared" si="677"/>
        <v>34</v>
      </c>
    </row>
    <row r="2405" spans="1:34">
      <c r="A2405" s="3" t="s">
        <v>6759</v>
      </c>
      <c r="B2405" s="1" t="s">
        <v>80</v>
      </c>
      <c r="C2405" s="6" t="s">
        <v>1305</v>
      </c>
      <c r="D2405" s="9" t="s">
        <v>6760</v>
      </c>
      <c r="E2405" s="9" t="s">
        <v>232</v>
      </c>
      <c r="F2405" s="9" t="s">
        <v>91</v>
      </c>
      <c r="G2405" s="9" t="s">
        <v>1744</v>
      </c>
      <c r="H2405" s="9" t="s">
        <v>188</v>
      </c>
      <c r="J2405" s="6" t="str">
        <f t="shared" si="661"/>
        <v>001011</v>
      </c>
      <c r="K2405" s="1">
        <f t="shared" si="662"/>
        <v>2</v>
      </c>
      <c r="L2405" s="6" t="str">
        <f t="shared" si="663"/>
        <v>00000</v>
      </c>
      <c r="M2405" s="1">
        <f t="shared" si="664"/>
        <v>25</v>
      </c>
      <c r="N2405" s="6" t="str">
        <f t="shared" si="665"/>
        <v>00</v>
      </c>
      <c r="O2405" s="1">
        <f t="shared" si="666"/>
        <v>14</v>
      </c>
      <c r="P2405" s="1">
        <f>IF(HEX2DEC(LEFT(E2405,4))&gt;=32768,HEX2DEC(LEFT(E2405,4))-65536,HEX2DEC(LEFT(E2405,4)))/Codes!$N$2</f>
        <v>4.8</v>
      </c>
      <c r="Q2405" s="1">
        <f>IF(HEX2DEC(RIGHT(E2405,4))&gt;=32768,HEX2DEC(RIGHT(E2405,4))-65536,HEX2DEC(RIGHT(E2405,4)))/Codes!$N$2</f>
        <v>0</v>
      </c>
      <c r="R2405" s="1">
        <f>IF(HEX2DEC(LEFT(F2405,4))&gt;=32768,HEX2DEC(LEFT(F2405,4))-65536,HEX2DEC(LEFT(F2405,4)))/Codes!$N$2</f>
        <v>0</v>
      </c>
      <c r="S2405" s="1">
        <f>IF(HEX2DEC(RIGHT(F2405,4))&gt;=32768,HEX2DEC(RIGHT(F2405,4))-65536,HEX2DEC(RIGHT(F2405,4)))/Codes!$N$2</f>
        <v>0</v>
      </c>
      <c r="T2405" s="18">
        <f t="shared" si="667"/>
        <v>55</v>
      </c>
      <c r="U2405" s="1">
        <f t="shared" si="668"/>
        <v>100</v>
      </c>
      <c r="V2405" s="1">
        <f t="shared" si="669"/>
        <v>0</v>
      </c>
      <c r="W2405" s="1" t="str">
        <f t="shared" si="670"/>
        <v>100</v>
      </c>
      <c r="X2405" s="1">
        <f t="shared" si="671"/>
        <v>3</v>
      </c>
      <c r="Y2405" s="1">
        <f t="shared" si="672"/>
        <v>0</v>
      </c>
      <c r="Z2405" s="1" t="str">
        <f>VLOOKUP(BIN2DEC(MID(HEX2BIN(MID(H2405,3,2),8),2,5)),Codes!$E$1:$F$18,2)</f>
        <v>Normal</v>
      </c>
      <c r="AA2405" s="6" t="str">
        <f t="shared" si="673"/>
        <v>0</v>
      </c>
      <c r="AB2405" s="1">
        <f t="shared" si="674"/>
        <v>0</v>
      </c>
      <c r="AC2405" s="1" t="str">
        <f>VLOOKUP(BIN2DEC(RIGHT(HEX2BIN(MID(H2405,6,1),4),1)&amp;LEFT(HEX2BIN(MID(H2405,7,1),4),1)),Codes!$K$1:$L$5,2)</f>
        <v>M</v>
      </c>
      <c r="AD2405" s="1" t="str">
        <f>VLOOKUP(BIN2DEC(RIGHT(HEX2BIN(MID(H2405,7,1),4),3)&amp;LEFT(HEX2BIN(MID(H2405,8,1),4),2)),Codes!$H$2:$I$33,2)</f>
        <v>Kick</v>
      </c>
      <c r="AE2405" s="1" t="str">
        <f t="shared" si="675"/>
        <v>1</v>
      </c>
      <c r="AF2405" s="1" t="str">
        <f t="shared" si="676"/>
        <v>1</v>
      </c>
      <c r="AH2405" s="6">
        <f t="shared" si="677"/>
        <v>34</v>
      </c>
    </row>
    <row r="2406" spans="1:34">
      <c r="A2406" s="3" t="s">
        <v>6761</v>
      </c>
      <c r="B2406" s="1" t="s">
        <v>80</v>
      </c>
      <c r="C2406" s="6" t="s">
        <v>1305</v>
      </c>
      <c r="D2406" s="9" t="s">
        <v>6762</v>
      </c>
      <c r="E2406" s="9" t="s">
        <v>207</v>
      </c>
      <c r="F2406" s="9" t="s">
        <v>91</v>
      </c>
      <c r="G2406" s="9" t="s">
        <v>1744</v>
      </c>
      <c r="H2406" s="9" t="s">
        <v>188</v>
      </c>
      <c r="J2406" s="6" t="str">
        <f t="shared" si="661"/>
        <v>001011</v>
      </c>
      <c r="K2406" s="1">
        <f t="shared" si="662"/>
        <v>1</v>
      </c>
      <c r="L2406" s="6" t="str">
        <f t="shared" si="663"/>
        <v>00000</v>
      </c>
      <c r="M2406" s="1">
        <f t="shared" si="664"/>
        <v>23</v>
      </c>
      <c r="N2406" s="6" t="str">
        <f t="shared" si="665"/>
        <v>00</v>
      </c>
      <c r="O2406" s="1">
        <f t="shared" si="666"/>
        <v>12</v>
      </c>
      <c r="P2406" s="1">
        <f>IF(HEX2DEC(LEFT(E2406,4))&gt;=32768,HEX2DEC(LEFT(E2406,4))-65536,HEX2DEC(LEFT(E2406,4)))/Codes!$N$2</f>
        <v>4</v>
      </c>
      <c r="Q2406" s="1">
        <f>IF(HEX2DEC(RIGHT(E2406,4))&gt;=32768,HEX2DEC(RIGHT(E2406,4))-65536,HEX2DEC(RIGHT(E2406,4)))/Codes!$N$2</f>
        <v>0</v>
      </c>
      <c r="R2406" s="1">
        <f>IF(HEX2DEC(LEFT(F2406,4))&gt;=32768,HEX2DEC(LEFT(F2406,4))-65536,HEX2DEC(LEFT(F2406,4)))/Codes!$N$2</f>
        <v>0</v>
      </c>
      <c r="S2406" s="1">
        <f>IF(HEX2DEC(RIGHT(F2406,4))&gt;=32768,HEX2DEC(RIGHT(F2406,4))-65536,HEX2DEC(RIGHT(F2406,4)))/Codes!$N$2</f>
        <v>0</v>
      </c>
      <c r="T2406" s="18">
        <f t="shared" si="667"/>
        <v>55</v>
      </c>
      <c r="U2406" s="1">
        <f t="shared" si="668"/>
        <v>100</v>
      </c>
      <c r="V2406" s="1">
        <f t="shared" si="669"/>
        <v>0</v>
      </c>
      <c r="W2406" s="1" t="str">
        <f t="shared" si="670"/>
        <v>100</v>
      </c>
      <c r="X2406" s="1">
        <f t="shared" si="671"/>
        <v>3</v>
      </c>
      <c r="Y2406" s="1">
        <f t="shared" si="672"/>
        <v>0</v>
      </c>
      <c r="Z2406" s="1" t="str">
        <f>VLOOKUP(BIN2DEC(MID(HEX2BIN(MID(H2406,3,2),8),2,5)),Codes!$E$1:$F$18,2)</f>
        <v>Normal</v>
      </c>
      <c r="AA2406" s="6" t="str">
        <f t="shared" si="673"/>
        <v>0</v>
      </c>
      <c r="AB2406" s="1">
        <f t="shared" si="674"/>
        <v>0</v>
      </c>
      <c r="AC2406" s="1" t="str">
        <f>VLOOKUP(BIN2DEC(RIGHT(HEX2BIN(MID(H2406,6,1),4),1)&amp;LEFT(HEX2BIN(MID(H2406,7,1),4),1)),Codes!$K$1:$L$5,2)</f>
        <v>M</v>
      </c>
      <c r="AD2406" s="1" t="str">
        <f>VLOOKUP(BIN2DEC(RIGHT(HEX2BIN(MID(H2406,7,1),4),3)&amp;LEFT(HEX2BIN(MID(H2406,8,1),4),2)),Codes!$H$2:$I$33,2)</f>
        <v>Kick</v>
      </c>
      <c r="AE2406" s="1" t="str">
        <f t="shared" si="675"/>
        <v>1</v>
      </c>
      <c r="AF2406" s="1" t="str">
        <f t="shared" si="676"/>
        <v>1</v>
      </c>
      <c r="AH2406" s="6">
        <f t="shared" si="677"/>
        <v>34</v>
      </c>
    </row>
    <row r="2407" spans="1:34">
      <c r="A2407" s="3" t="s">
        <v>6763</v>
      </c>
      <c r="B2407" s="1" t="s">
        <v>80</v>
      </c>
      <c r="C2407" s="6" t="s">
        <v>1305</v>
      </c>
      <c r="D2407" s="9" t="s">
        <v>6666</v>
      </c>
      <c r="E2407" s="9" t="s">
        <v>307</v>
      </c>
      <c r="F2407" s="9" t="s">
        <v>91</v>
      </c>
      <c r="G2407" s="9" t="s">
        <v>1744</v>
      </c>
      <c r="H2407" s="9" t="s">
        <v>188</v>
      </c>
      <c r="J2407" s="6" t="str">
        <f t="shared" si="661"/>
        <v>001011</v>
      </c>
      <c r="K2407" s="1">
        <f t="shared" si="662"/>
        <v>0</v>
      </c>
      <c r="L2407" s="6" t="str">
        <f t="shared" si="663"/>
        <v>00000</v>
      </c>
      <c r="M2407" s="1">
        <f t="shared" si="664"/>
        <v>21</v>
      </c>
      <c r="N2407" s="6" t="str">
        <f t="shared" si="665"/>
        <v>00</v>
      </c>
      <c r="O2407" s="1">
        <f t="shared" si="666"/>
        <v>10</v>
      </c>
      <c r="P2407" s="1">
        <f>IF(HEX2DEC(LEFT(E2407,4))&gt;=32768,HEX2DEC(LEFT(E2407,4))-65536,HEX2DEC(LEFT(E2407,4)))/Codes!$N$2</f>
        <v>3.2</v>
      </c>
      <c r="Q2407" s="1">
        <f>IF(HEX2DEC(RIGHT(E2407,4))&gt;=32768,HEX2DEC(RIGHT(E2407,4))-65536,HEX2DEC(RIGHT(E2407,4)))/Codes!$N$2</f>
        <v>0</v>
      </c>
      <c r="R2407" s="1">
        <f>IF(HEX2DEC(LEFT(F2407,4))&gt;=32768,HEX2DEC(LEFT(F2407,4))-65536,HEX2DEC(LEFT(F2407,4)))/Codes!$N$2</f>
        <v>0</v>
      </c>
      <c r="S2407" s="1">
        <f>IF(HEX2DEC(RIGHT(F2407,4))&gt;=32768,HEX2DEC(RIGHT(F2407,4))-65536,HEX2DEC(RIGHT(F2407,4)))/Codes!$N$2</f>
        <v>0</v>
      </c>
      <c r="T2407" s="18">
        <f t="shared" si="667"/>
        <v>55</v>
      </c>
      <c r="U2407" s="1">
        <f t="shared" si="668"/>
        <v>100</v>
      </c>
      <c r="V2407" s="1">
        <f t="shared" si="669"/>
        <v>0</v>
      </c>
      <c r="W2407" s="1" t="str">
        <f t="shared" si="670"/>
        <v>100</v>
      </c>
      <c r="X2407" s="1">
        <f t="shared" si="671"/>
        <v>3</v>
      </c>
      <c r="Y2407" s="1">
        <f t="shared" si="672"/>
        <v>0</v>
      </c>
      <c r="Z2407" s="1" t="str">
        <f>VLOOKUP(BIN2DEC(MID(HEX2BIN(MID(H2407,3,2),8),2,5)),Codes!$E$1:$F$18,2)</f>
        <v>Normal</v>
      </c>
      <c r="AA2407" s="6" t="str">
        <f t="shared" si="673"/>
        <v>0</v>
      </c>
      <c r="AB2407" s="1">
        <f t="shared" si="674"/>
        <v>0</v>
      </c>
      <c r="AC2407" s="1" t="str">
        <f>VLOOKUP(BIN2DEC(RIGHT(HEX2BIN(MID(H2407,6,1),4),1)&amp;LEFT(HEX2BIN(MID(H2407,7,1),4),1)),Codes!$K$1:$L$5,2)</f>
        <v>M</v>
      </c>
      <c r="AD2407" s="1" t="str">
        <f>VLOOKUP(BIN2DEC(RIGHT(HEX2BIN(MID(H2407,7,1),4),3)&amp;LEFT(HEX2BIN(MID(H2407,8,1),4),2)),Codes!$H$2:$I$33,2)</f>
        <v>Kick</v>
      </c>
      <c r="AE2407" s="1" t="str">
        <f t="shared" si="675"/>
        <v>1</v>
      </c>
      <c r="AF2407" s="1" t="str">
        <f t="shared" si="676"/>
        <v>1</v>
      </c>
      <c r="AH2407" s="6">
        <f t="shared" si="677"/>
        <v>34</v>
      </c>
    </row>
    <row r="2408" spans="1:34">
      <c r="A2408" s="3" t="s">
        <v>6764</v>
      </c>
      <c r="B2408" s="1" t="s">
        <v>80</v>
      </c>
      <c r="C2408" s="6" t="s">
        <v>176</v>
      </c>
      <c r="D2408" s="9" t="s">
        <v>6765</v>
      </c>
      <c r="E2408" s="9" t="s">
        <v>207</v>
      </c>
      <c r="F2408" s="9" t="s">
        <v>91</v>
      </c>
      <c r="G2408" s="9" t="s">
        <v>434</v>
      </c>
      <c r="H2408" s="9" t="s">
        <v>1255</v>
      </c>
      <c r="J2408" s="6" t="str">
        <f t="shared" si="661"/>
        <v>001011</v>
      </c>
      <c r="K2408" s="1">
        <f t="shared" si="662"/>
        <v>2</v>
      </c>
      <c r="L2408" s="6" t="str">
        <f t="shared" si="663"/>
        <v>00000</v>
      </c>
      <c r="M2408" s="1">
        <f t="shared" si="664"/>
        <v>18</v>
      </c>
      <c r="N2408" s="6" t="str">
        <f t="shared" si="665"/>
        <v>00</v>
      </c>
      <c r="O2408" s="1">
        <f t="shared" si="666"/>
        <v>16</v>
      </c>
      <c r="P2408" s="1">
        <f>IF(HEX2DEC(LEFT(E2408,4))&gt;=32768,HEX2DEC(LEFT(E2408,4))-65536,HEX2DEC(LEFT(E2408,4)))/Codes!$N$2</f>
        <v>4</v>
      </c>
      <c r="Q2408" s="1">
        <f>IF(HEX2DEC(RIGHT(E2408,4))&gt;=32768,HEX2DEC(RIGHT(E2408,4))-65536,HEX2DEC(RIGHT(E2408,4)))/Codes!$N$2</f>
        <v>0</v>
      </c>
      <c r="R2408" s="1">
        <f>IF(HEX2DEC(LEFT(F2408,4))&gt;=32768,HEX2DEC(LEFT(F2408,4))-65536,HEX2DEC(LEFT(F2408,4)))/Codes!$N$2</f>
        <v>0</v>
      </c>
      <c r="S2408" s="1">
        <f>IF(HEX2DEC(RIGHT(F2408,4))&gt;=32768,HEX2DEC(RIGHT(F2408,4))-65536,HEX2DEC(RIGHT(F2408,4)))/Codes!$N$2</f>
        <v>0</v>
      </c>
      <c r="T2408" s="18">
        <f t="shared" si="667"/>
        <v>270</v>
      </c>
      <c r="U2408" s="1">
        <f t="shared" si="668"/>
        <v>100</v>
      </c>
      <c r="V2408" s="1">
        <f t="shared" si="669"/>
        <v>0</v>
      </c>
      <c r="W2408" s="1" t="str">
        <f t="shared" si="670"/>
        <v>100</v>
      </c>
      <c r="X2408" s="1">
        <f t="shared" si="671"/>
        <v>3</v>
      </c>
      <c r="Y2408" s="1">
        <f t="shared" si="672"/>
        <v>10</v>
      </c>
      <c r="Z2408" s="1" t="str">
        <f>VLOOKUP(BIN2DEC(MID(HEX2BIN(MID(H2408,3,2),8),2,5)),Codes!$E$1:$F$18,2)</f>
        <v>Normal</v>
      </c>
      <c r="AA2408" s="6" t="str">
        <f t="shared" si="673"/>
        <v>0</v>
      </c>
      <c r="AB2408" s="1">
        <f t="shared" si="674"/>
        <v>0</v>
      </c>
      <c r="AC2408" s="1" t="str">
        <f>VLOOKUP(BIN2DEC(RIGHT(HEX2BIN(MID(H2408,6,1),4),1)&amp;LEFT(HEX2BIN(MID(H2408,7,1),4),1)),Codes!$K$1:$L$5,2)</f>
        <v>S</v>
      </c>
      <c r="AD2408" s="1" t="str">
        <f>VLOOKUP(BIN2DEC(RIGHT(HEX2BIN(MID(H2408,7,1),4),3)&amp;LEFT(HEX2BIN(MID(H2408,8,1),4),2)),Codes!$H$2:$I$33,2)</f>
        <v>Kick</v>
      </c>
      <c r="AE2408" s="1" t="str">
        <f t="shared" si="675"/>
        <v>1</v>
      </c>
      <c r="AF2408" s="1" t="str">
        <f t="shared" si="676"/>
        <v>1</v>
      </c>
      <c r="AH2408" s="6">
        <f t="shared" si="677"/>
        <v>2</v>
      </c>
    </row>
    <row r="2409" spans="1:34">
      <c r="A2409" s="3" t="s">
        <v>6766</v>
      </c>
      <c r="B2409" s="1" t="s">
        <v>80</v>
      </c>
      <c r="C2409" s="6" t="s">
        <v>176</v>
      </c>
      <c r="D2409" s="9" t="s">
        <v>228</v>
      </c>
      <c r="E2409" s="9" t="s">
        <v>207</v>
      </c>
      <c r="F2409" s="9" t="s">
        <v>91</v>
      </c>
      <c r="G2409" s="9" t="s">
        <v>434</v>
      </c>
      <c r="H2409" s="9" t="s">
        <v>1255</v>
      </c>
      <c r="J2409" s="6" t="str">
        <f t="shared" si="661"/>
        <v>001011</v>
      </c>
      <c r="K2409" s="1">
        <f t="shared" si="662"/>
        <v>1</v>
      </c>
      <c r="L2409" s="6" t="str">
        <f t="shared" si="663"/>
        <v>00000</v>
      </c>
      <c r="M2409" s="1">
        <f t="shared" si="664"/>
        <v>14</v>
      </c>
      <c r="N2409" s="6" t="str">
        <f t="shared" si="665"/>
        <v>00</v>
      </c>
      <c r="O2409" s="1">
        <f t="shared" si="666"/>
        <v>15</v>
      </c>
      <c r="P2409" s="1">
        <f>IF(HEX2DEC(LEFT(E2409,4))&gt;=32768,HEX2DEC(LEFT(E2409,4))-65536,HEX2DEC(LEFT(E2409,4)))/Codes!$N$2</f>
        <v>4</v>
      </c>
      <c r="Q2409" s="1">
        <f>IF(HEX2DEC(RIGHT(E2409,4))&gt;=32768,HEX2DEC(RIGHT(E2409,4))-65536,HEX2DEC(RIGHT(E2409,4)))/Codes!$N$2</f>
        <v>0</v>
      </c>
      <c r="R2409" s="1">
        <f>IF(HEX2DEC(LEFT(F2409,4))&gt;=32768,HEX2DEC(LEFT(F2409,4))-65536,HEX2DEC(LEFT(F2409,4)))/Codes!$N$2</f>
        <v>0</v>
      </c>
      <c r="S2409" s="1">
        <f>IF(HEX2DEC(RIGHT(F2409,4))&gt;=32768,HEX2DEC(RIGHT(F2409,4))-65536,HEX2DEC(RIGHT(F2409,4)))/Codes!$N$2</f>
        <v>0</v>
      </c>
      <c r="T2409" s="18">
        <f t="shared" si="667"/>
        <v>270</v>
      </c>
      <c r="U2409" s="1">
        <f t="shared" si="668"/>
        <v>100</v>
      </c>
      <c r="V2409" s="1">
        <f t="shared" si="669"/>
        <v>0</v>
      </c>
      <c r="W2409" s="1" t="str">
        <f t="shared" si="670"/>
        <v>100</v>
      </c>
      <c r="X2409" s="1">
        <f t="shared" si="671"/>
        <v>3</v>
      </c>
      <c r="Y2409" s="1">
        <f t="shared" si="672"/>
        <v>10</v>
      </c>
      <c r="Z2409" s="1" t="str">
        <f>VLOOKUP(BIN2DEC(MID(HEX2BIN(MID(H2409,3,2),8),2,5)),Codes!$E$1:$F$18,2)</f>
        <v>Normal</v>
      </c>
      <c r="AA2409" s="6" t="str">
        <f t="shared" si="673"/>
        <v>0</v>
      </c>
      <c r="AB2409" s="1">
        <f t="shared" si="674"/>
        <v>0</v>
      </c>
      <c r="AC2409" s="1" t="str">
        <f>VLOOKUP(BIN2DEC(RIGHT(HEX2BIN(MID(H2409,6,1),4),1)&amp;LEFT(HEX2BIN(MID(H2409,7,1),4),1)),Codes!$K$1:$L$5,2)</f>
        <v>S</v>
      </c>
      <c r="AD2409" s="1" t="str">
        <f>VLOOKUP(BIN2DEC(RIGHT(HEX2BIN(MID(H2409,7,1),4),3)&amp;LEFT(HEX2BIN(MID(H2409,8,1),4),2)),Codes!$H$2:$I$33,2)</f>
        <v>Kick</v>
      </c>
      <c r="AE2409" s="1" t="str">
        <f t="shared" si="675"/>
        <v>1</v>
      </c>
      <c r="AF2409" s="1" t="str">
        <f t="shared" si="676"/>
        <v>1</v>
      </c>
      <c r="AH2409" s="6">
        <f t="shared" si="677"/>
        <v>2</v>
      </c>
    </row>
    <row r="2410" spans="1:34">
      <c r="A2410" s="3" t="s">
        <v>6767</v>
      </c>
      <c r="B2410" s="1" t="s">
        <v>80</v>
      </c>
      <c r="C2410" s="6" t="s">
        <v>176</v>
      </c>
      <c r="D2410" s="9" t="s">
        <v>6768</v>
      </c>
      <c r="E2410" s="9" t="s">
        <v>207</v>
      </c>
      <c r="F2410" s="9" t="s">
        <v>91</v>
      </c>
      <c r="G2410" s="9" t="s">
        <v>434</v>
      </c>
      <c r="H2410" s="9" t="s">
        <v>1255</v>
      </c>
      <c r="J2410" s="6" t="str">
        <f t="shared" si="661"/>
        <v>001011</v>
      </c>
      <c r="K2410" s="1">
        <f t="shared" si="662"/>
        <v>0</v>
      </c>
      <c r="L2410" s="6" t="str">
        <f t="shared" si="663"/>
        <v>00000</v>
      </c>
      <c r="M2410" s="1">
        <f t="shared" si="664"/>
        <v>5</v>
      </c>
      <c r="N2410" s="6" t="str">
        <f t="shared" si="665"/>
        <v>00</v>
      </c>
      <c r="O2410" s="1">
        <f t="shared" si="666"/>
        <v>14</v>
      </c>
      <c r="P2410" s="1">
        <f>IF(HEX2DEC(LEFT(E2410,4))&gt;=32768,HEX2DEC(LEFT(E2410,4))-65536,HEX2DEC(LEFT(E2410,4)))/Codes!$N$2</f>
        <v>4</v>
      </c>
      <c r="Q2410" s="1">
        <f>IF(HEX2DEC(RIGHT(E2410,4))&gt;=32768,HEX2DEC(RIGHT(E2410,4))-65536,HEX2DEC(RIGHT(E2410,4)))/Codes!$N$2</f>
        <v>0</v>
      </c>
      <c r="R2410" s="1">
        <f>IF(HEX2DEC(LEFT(F2410,4))&gt;=32768,HEX2DEC(LEFT(F2410,4))-65536,HEX2DEC(LEFT(F2410,4)))/Codes!$N$2</f>
        <v>0</v>
      </c>
      <c r="S2410" s="1">
        <f>IF(HEX2DEC(RIGHT(F2410,4))&gt;=32768,HEX2DEC(RIGHT(F2410,4))-65536,HEX2DEC(RIGHT(F2410,4)))/Codes!$N$2</f>
        <v>0</v>
      </c>
      <c r="T2410" s="18">
        <f t="shared" si="667"/>
        <v>270</v>
      </c>
      <c r="U2410" s="1">
        <f t="shared" si="668"/>
        <v>100</v>
      </c>
      <c r="V2410" s="1">
        <f t="shared" si="669"/>
        <v>0</v>
      </c>
      <c r="W2410" s="1" t="str">
        <f t="shared" si="670"/>
        <v>100</v>
      </c>
      <c r="X2410" s="1">
        <f t="shared" si="671"/>
        <v>3</v>
      </c>
      <c r="Y2410" s="1">
        <f t="shared" si="672"/>
        <v>10</v>
      </c>
      <c r="Z2410" s="1" t="str">
        <f>VLOOKUP(BIN2DEC(MID(HEX2BIN(MID(H2410,3,2),8),2,5)),Codes!$E$1:$F$18,2)</f>
        <v>Normal</v>
      </c>
      <c r="AA2410" s="6" t="str">
        <f t="shared" si="673"/>
        <v>0</v>
      </c>
      <c r="AB2410" s="1">
        <f t="shared" si="674"/>
        <v>0</v>
      </c>
      <c r="AC2410" s="1" t="str">
        <f>VLOOKUP(BIN2DEC(RIGHT(HEX2BIN(MID(H2410,6,1),4),1)&amp;LEFT(HEX2BIN(MID(H2410,7,1),4),1)),Codes!$K$1:$L$5,2)</f>
        <v>S</v>
      </c>
      <c r="AD2410" s="1" t="str">
        <f>VLOOKUP(BIN2DEC(RIGHT(HEX2BIN(MID(H2410,7,1),4),3)&amp;LEFT(HEX2BIN(MID(H2410,8,1),4),2)),Codes!$H$2:$I$33,2)</f>
        <v>Kick</v>
      </c>
      <c r="AE2410" s="1" t="str">
        <f t="shared" si="675"/>
        <v>1</v>
      </c>
      <c r="AF2410" s="1" t="str">
        <f t="shared" si="676"/>
        <v>1</v>
      </c>
      <c r="AH2410" s="6">
        <f t="shared" si="677"/>
        <v>2</v>
      </c>
    </row>
    <row r="2411" spans="1:34">
      <c r="A2411" s="3" t="s">
        <v>6769</v>
      </c>
      <c r="B2411" s="1" t="s">
        <v>80</v>
      </c>
      <c r="C2411" s="6" t="s">
        <v>6770</v>
      </c>
      <c r="D2411" s="9" t="s">
        <v>3348</v>
      </c>
      <c r="E2411" s="9" t="s">
        <v>2332</v>
      </c>
      <c r="F2411" s="9" t="s">
        <v>6746</v>
      </c>
      <c r="G2411" s="9" t="s">
        <v>208</v>
      </c>
      <c r="H2411" s="9" t="s">
        <v>2043</v>
      </c>
      <c r="J2411" s="6" t="str">
        <f t="shared" si="661"/>
        <v>001011</v>
      </c>
      <c r="K2411" s="1">
        <f t="shared" si="662"/>
        <v>0</v>
      </c>
      <c r="L2411" s="6" t="str">
        <f t="shared" si="663"/>
        <v>00000</v>
      </c>
      <c r="M2411" s="1">
        <f t="shared" si="664"/>
        <v>0</v>
      </c>
      <c r="N2411" s="6" t="str">
        <f t="shared" si="665"/>
        <v>00</v>
      </c>
      <c r="O2411" s="1">
        <f t="shared" si="666"/>
        <v>4</v>
      </c>
      <c r="P2411" s="1">
        <f>IF(HEX2DEC(LEFT(E2411,4))&gt;=32768,HEX2DEC(LEFT(E2411,4))-65536,HEX2DEC(LEFT(E2411,4)))/Codes!$N$2</f>
        <v>12</v>
      </c>
      <c r="Q2411" s="1">
        <f>IF(HEX2DEC(RIGHT(E2411,4))&gt;=32768,HEX2DEC(RIGHT(E2411,4))-65536,HEX2DEC(RIGHT(E2411,4)))/Codes!$N$2</f>
        <v>0</v>
      </c>
      <c r="R2411" s="1">
        <f>IF(HEX2DEC(LEFT(F2411,4))&gt;=32768,HEX2DEC(LEFT(F2411,4))-65536,HEX2DEC(LEFT(F2411,4)))/Codes!$N$2</f>
        <v>7.2</v>
      </c>
      <c r="S2411" s="1">
        <f>IF(HEX2DEC(RIGHT(F2411,4))&gt;=32768,HEX2DEC(RIGHT(F2411,4))-65536,HEX2DEC(RIGHT(F2411,4)))/Codes!$N$2</f>
        <v>-2</v>
      </c>
      <c r="T2411" s="18">
        <f t="shared" si="667"/>
        <v>361</v>
      </c>
      <c r="U2411" s="1">
        <f t="shared" si="668"/>
        <v>70</v>
      </c>
      <c r="V2411" s="1">
        <f t="shared" si="669"/>
        <v>0</v>
      </c>
      <c r="W2411" s="1" t="str">
        <f t="shared" si="670"/>
        <v>100</v>
      </c>
      <c r="X2411" s="1">
        <f t="shared" si="671"/>
        <v>3</v>
      </c>
      <c r="Y2411" s="1">
        <f t="shared" si="672"/>
        <v>60</v>
      </c>
      <c r="Z2411" s="1" t="str">
        <f>VLOOKUP(BIN2DEC(MID(HEX2BIN(MID(H2411,3,2),8),2,5)),Codes!$E$1:$F$18,2)</f>
        <v>Electric</v>
      </c>
      <c r="AA2411" s="6" t="str">
        <f t="shared" si="673"/>
        <v>0</v>
      </c>
      <c r="AB2411" s="1">
        <f t="shared" si="674"/>
        <v>0</v>
      </c>
      <c r="AC2411" s="1" t="str">
        <f>VLOOKUP(BIN2DEC(RIGHT(HEX2BIN(MID(H2411,6,1),4),1)&amp;LEFT(HEX2BIN(MID(H2411,7,1),4),1)),Codes!$K$1:$L$5,2)</f>
        <v>L</v>
      </c>
      <c r="AD2411" s="1" t="str">
        <f>VLOOKUP(BIN2DEC(RIGHT(HEX2BIN(MID(H2411,7,1),4),3)&amp;LEFT(HEX2BIN(MID(H2411,8,1),4),2)),Codes!$H$2:$I$33,2)</f>
        <v>Shock</v>
      </c>
      <c r="AE2411" s="1" t="str">
        <f t="shared" si="675"/>
        <v>1</v>
      </c>
      <c r="AF2411" s="1" t="str">
        <f t="shared" si="676"/>
        <v>1</v>
      </c>
      <c r="AH2411" s="6">
        <f t="shared" si="677"/>
        <v>71</v>
      </c>
    </row>
    <row r="2412" spans="1:34">
      <c r="A2412" s="3" t="s">
        <v>6771</v>
      </c>
      <c r="B2412" s="1" t="s">
        <v>80</v>
      </c>
      <c r="C2412" s="6" t="s">
        <v>6781</v>
      </c>
      <c r="D2412" s="9" t="s">
        <v>6772</v>
      </c>
      <c r="E2412" s="9" t="s">
        <v>395</v>
      </c>
      <c r="F2412" s="9" t="s">
        <v>91</v>
      </c>
      <c r="G2412" s="9" t="s">
        <v>1321</v>
      </c>
      <c r="H2412" s="9" t="s">
        <v>444</v>
      </c>
      <c r="J2412" s="6" t="str">
        <f t="shared" si="661"/>
        <v>001011</v>
      </c>
      <c r="K2412" s="1">
        <f t="shared" si="662"/>
        <v>0</v>
      </c>
      <c r="L2412" s="6" t="str">
        <f t="shared" si="663"/>
        <v>00000</v>
      </c>
      <c r="M2412" s="1">
        <f t="shared" si="664"/>
        <v>25</v>
      </c>
      <c r="N2412" s="6" t="str">
        <f t="shared" si="665"/>
        <v>00</v>
      </c>
      <c r="O2412" s="1">
        <f t="shared" si="666"/>
        <v>6</v>
      </c>
      <c r="P2412" s="1">
        <f>IF(HEX2DEC(LEFT(E2412,4))&gt;=32768,HEX2DEC(LEFT(E2412,4))-65536,HEX2DEC(LEFT(E2412,4)))/Codes!$N$2</f>
        <v>5.6</v>
      </c>
      <c r="Q2412" s="1">
        <f>IF(HEX2DEC(RIGHT(E2412,4))&gt;=32768,HEX2DEC(RIGHT(E2412,4))-65536,HEX2DEC(RIGHT(E2412,4)))/Codes!$N$2</f>
        <v>0</v>
      </c>
      <c r="R2412" s="1">
        <f>IF(HEX2DEC(LEFT(F2412,4))&gt;=32768,HEX2DEC(LEFT(F2412,4))-65536,HEX2DEC(LEFT(F2412,4)))/Codes!$N$2</f>
        <v>0</v>
      </c>
      <c r="S2412" s="1">
        <f>IF(HEX2DEC(RIGHT(F2412,4))&gt;=32768,HEX2DEC(RIGHT(F2412,4))-65536,HEX2DEC(RIGHT(F2412,4)))/Codes!$N$2</f>
        <v>0</v>
      </c>
      <c r="T2412" s="18">
        <f t="shared" si="667"/>
        <v>361</v>
      </c>
      <c r="U2412" s="1">
        <f t="shared" si="668"/>
        <v>50</v>
      </c>
      <c r="V2412" s="1">
        <f t="shared" si="669"/>
        <v>0</v>
      </c>
      <c r="W2412" s="1" t="str">
        <f t="shared" si="670"/>
        <v>100</v>
      </c>
      <c r="X2412" s="1">
        <f t="shared" si="671"/>
        <v>0</v>
      </c>
      <c r="Y2412" s="1">
        <f t="shared" si="672"/>
        <v>80</v>
      </c>
      <c r="Z2412" s="1" t="str">
        <f>VLOOKUP(BIN2DEC(MID(HEX2BIN(MID(H2412,3,2),8),2,5)),Codes!$E$1:$F$18,2)</f>
        <v>Normal</v>
      </c>
      <c r="AA2412" s="6" t="str">
        <f t="shared" si="673"/>
        <v>0</v>
      </c>
      <c r="AB2412" s="1">
        <f t="shared" si="674"/>
        <v>1</v>
      </c>
      <c r="AC2412" s="1" t="str">
        <f>VLOOKUP(BIN2DEC(RIGHT(HEX2BIN(MID(H2412,6,1),4),1)&amp;LEFT(HEX2BIN(MID(H2412,7,1),4),1)),Codes!$K$1:$L$5,2)</f>
        <v>M</v>
      </c>
      <c r="AD2412" s="1" t="str">
        <f>VLOOKUP(BIN2DEC(RIGHT(HEX2BIN(MID(H2412,7,1),4),3)&amp;LEFT(HEX2BIN(MID(H2412,8,1),4),2)),Codes!$H$2:$I$33,2)</f>
        <v>Kick</v>
      </c>
      <c r="AE2412" s="1" t="str">
        <f t="shared" si="675"/>
        <v>1</v>
      </c>
      <c r="AF2412" s="1" t="str">
        <f t="shared" si="676"/>
        <v>1</v>
      </c>
      <c r="AH2412" s="6">
        <f t="shared" si="677"/>
        <v>34</v>
      </c>
    </row>
    <row r="2413" spans="1:34">
      <c r="A2413" s="3" t="s">
        <v>6773</v>
      </c>
      <c r="B2413" s="1" t="s">
        <v>80</v>
      </c>
      <c r="C2413" s="6" t="s">
        <v>6781</v>
      </c>
      <c r="D2413" s="9" t="s">
        <v>6774</v>
      </c>
      <c r="E2413" s="9" t="s">
        <v>395</v>
      </c>
      <c r="F2413" s="9" t="s">
        <v>91</v>
      </c>
      <c r="G2413" s="9" t="s">
        <v>1321</v>
      </c>
      <c r="H2413" s="9" t="s">
        <v>444</v>
      </c>
      <c r="J2413" s="6" t="str">
        <f t="shared" si="661"/>
        <v>001011</v>
      </c>
      <c r="K2413" s="1">
        <f t="shared" si="662"/>
        <v>1</v>
      </c>
      <c r="L2413" s="6" t="str">
        <f t="shared" si="663"/>
        <v>00000</v>
      </c>
      <c r="M2413" s="1">
        <f t="shared" si="664"/>
        <v>23</v>
      </c>
      <c r="N2413" s="6" t="str">
        <f t="shared" si="665"/>
        <v>00</v>
      </c>
      <c r="O2413" s="1">
        <f t="shared" si="666"/>
        <v>6</v>
      </c>
      <c r="P2413" s="1">
        <f>IF(HEX2DEC(LEFT(E2413,4))&gt;=32768,HEX2DEC(LEFT(E2413,4))-65536,HEX2DEC(LEFT(E2413,4)))/Codes!$N$2</f>
        <v>5.6</v>
      </c>
      <c r="Q2413" s="1">
        <f>IF(HEX2DEC(RIGHT(E2413,4))&gt;=32768,HEX2DEC(RIGHT(E2413,4))-65536,HEX2DEC(RIGHT(E2413,4)))/Codes!$N$2</f>
        <v>0</v>
      </c>
      <c r="R2413" s="1">
        <f>IF(HEX2DEC(LEFT(F2413,4))&gt;=32768,HEX2DEC(LEFT(F2413,4))-65536,HEX2DEC(LEFT(F2413,4)))/Codes!$N$2</f>
        <v>0</v>
      </c>
      <c r="S2413" s="1">
        <f>IF(HEX2DEC(RIGHT(F2413,4))&gt;=32768,HEX2DEC(RIGHT(F2413,4))-65536,HEX2DEC(RIGHT(F2413,4)))/Codes!$N$2</f>
        <v>0</v>
      </c>
      <c r="T2413" s="18">
        <f t="shared" si="667"/>
        <v>361</v>
      </c>
      <c r="U2413" s="1">
        <f t="shared" si="668"/>
        <v>50</v>
      </c>
      <c r="V2413" s="1">
        <f t="shared" si="669"/>
        <v>0</v>
      </c>
      <c r="W2413" s="1" t="str">
        <f t="shared" si="670"/>
        <v>100</v>
      </c>
      <c r="X2413" s="1">
        <f t="shared" si="671"/>
        <v>0</v>
      </c>
      <c r="Y2413" s="1">
        <f t="shared" si="672"/>
        <v>80</v>
      </c>
      <c r="Z2413" s="1" t="str">
        <f>VLOOKUP(BIN2DEC(MID(HEX2BIN(MID(H2413,3,2),8),2,5)),Codes!$E$1:$F$18,2)</f>
        <v>Normal</v>
      </c>
      <c r="AA2413" s="6" t="str">
        <f t="shared" si="673"/>
        <v>0</v>
      </c>
      <c r="AB2413" s="1">
        <f t="shared" si="674"/>
        <v>1</v>
      </c>
      <c r="AC2413" s="1" t="str">
        <f>VLOOKUP(BIN2DEC(RIGHT(HEX2BIN(MID(H2413,6,1),4),1)&amp;LEFT(HEX2BIN(MID(H2413,7,1),4),1)),Codes!$K$1:$L$5,2)</f>
        <v>M</v>
      </c>
      <c r="AD2413" s="1" t="str">
        <f>VLOOKUP(BIN2DEC(RIGHT(HEX2BIN(MID(H2413,7,1),4),3)&amp;LEFT(HEX2BIN(MID(H2413,8,1),4),2)),Codes!$H$2:$I$33,2)</f>
        <v>Kick</v>
      </c>
      <c r="AE2413" s="1" t="str">
        <f t="shared" si="675"/>
        <v>1</v>
      </c>
      <c r="AF2413" s="1" t="str">
        <f t="shared" si="676"/>
        <v>1</v>
      </c>
      <c r="AH2413" s="6">
        <f t="shared" si="677"/>
        <v>34</v>
      </c>
    </row>
    <row r="2414" spans="1:34">
      <c r="A2414" s="3" t="s">
        <v>6775</v>
      </c>
      <c r="B2414" s="1" t="s">
        <v>80</v>
      </c>
      <c r="C2414" s="6" t="s">
        <v>6781</v>
      </c>
      <c r="D2414" s="9" t="s">
        <v>6776</v>
      </c>
      <c r="E2414" s="9" t="s">
        <v>460</v>
      </c>
      <c r="F2414" s="9" t="s">
        <v>2827</v>
      </c>
      <c r="G2414" s="9" t="s">
        <v>1321</v>
      </c>
      <c r="H2414" s="9" t="s">
        <v>6777</v>
      </c>
      <c r="J2414" s="6" t="str">
        <f t="shared" si="661"/>
        <v>001011</v>
      </c>
      <c r="K2414" s="1">
        <f t="shared" si="662"/>
        <v>2</v>
      </c>
      <c r="L2414" s="6" t="str">
        <f t="shared" si="663"/>
        <v>00000</v>
      </c>
      <c r="M2414" s="1">
        <f t="shared" si="664"/>
        <v>0</v>
      </c>
      <c r="N2414" s="6" t="str">
        <f t="shared" si="665"/>
        <v>00</v>
      </c>
      <c r="O2414" s="1">
        <f t="shared" si="666"/>
        <v>5</v>
      </c>
      <c r="P2414" s="1">
        <f>IF(HEX2DEC(LEFT(E2414,4))&gt;=32768,HEX2DEC(LEFT(E2414,4))-65536,HEX2DEC(LEFT(E2414,4)))/Codes!$N$2</f>
        <v>7.2</v>
      </c>
      <c r="Q2414" s="1">
        <f>IF(HEX2DEC(RIGHT(E2414,4))&gt;=32768,HEX2DEC(RIGHT(E2414,4))-65536,HEX2DEC(RIGHT(E2414,4)))/Codes!$N$2</f>
        <v>0</v>
      </c>
      <c r="R2414" s="1">
        <f>IF(HEX2DEC(LEFT(F2414,4))&gt;=32768,HEX2DEC(LEFT(F2414,4))-65536,HEX2DEC(LEFT(F2414,4)))/Codes!$N$2</f>
        <v>8</v>
      </c>
      <c r="S2414" s="1">
        <f>IF(HEX2DEC(RIGHT(F2414,4))&gt;=32768,HEX2DEC(RIGHT(F2414,4))-65536,HEX2DEC(RIGHT(F2414,4)))/Codes!$N$2</f>
        <v>-8</v>
      </c>
      <c r="T2414" s="18">
        <f t="shared" si="667"/>
        <v>361</v>
      </c>
      <c r="U2414" s="1">
        <f t="shared" si="668"/>
        <v>50</v>
      </c>
      <c r="V2414" s="1">
        <f t="shared" si="669"/>
        <v>0</v>
      </c>
      <c r="W2414" s="1" t="str">
        <f t="shared" si="670"/>
        <v>100</v>
      </c>
      <c r="X2414" s="1">
        <f t="shared" si="671"/>
        <v>0</v>
      </c>
      <c r="Y2414" s="1">
        <f t="shared" si="672"/>
        <v>80</v>
      </c>
      <c r="Z2414" s="1" t="str">
        <f>VLOOKUP(BIN2DEC(MID(HEX2BIN(MID(H2414,3,2),8),2,5)),Codes!$E$1:$F$18,2)</f>
        <v>Electric</v>
      </c>
      <c r="AA2414" s="6" t="str">
        <f t="shared" si="673"/>
        <v>0</v>
      </c>
      <c r="AB2414" s="1">
        <f t="shared" si="674"/>
        <v>1</v>
      </c>
      <c r="AC2414" s="1" t="str">
        <f>VLOOKUP(BIN2DEC(RIGHT(HEX2BIN(MID(H2414,6,1),4),1)&amp;LEFT(HEX2BIN(MID(H2414,7,1),4),1)),Codes!$K$1:$L$5,2)</f>
        <v>M</v>
      </c>
      <c r="AD2414" s="1" t="str">
        <f>VLOOKUP(BIN2DEC(RIGHT(HEX2BIN(MID(H2414,7,1),4),3)&amp;LEFT(HEX2BIN(MID(H2414,8,1),4),2)),Codes!$H$2:$I$33,2)</f>
        <v>Shock</v>
      </c>
      <c r="AE2414" s="1" t="str">
        <f t="shared" si="675"/>
        <v>1</v>
      </c>
      <c r="AF2414" s="1" t="str">
        <f t="shared" si="676"/>
        <v>1</v>
      </c>
      <c r="AH2414" s="6">
        <f t="shared" si="677"/>
        <v>39</v>
      </c>
    </row>
    <row r="2415" spans="1:34">
      <c r="A2415" s="3" t="s">
        <v>6778</v>
      </c>
      <c r="B2415" s="1" t="s">
        <v>80</v>
      </c>
      <c r="C2415" s="6" t="s">
        <v>6781</v>
      </c>
      <c r="D2415" s="9" t="s">
        <v>6779</v>
      </c>
      <c r="E2415" s="9" t="s">
        <v>460</v>
      </c>
      <c r="F2415" s="9" t="s">
        <v>3049</v>
      </c>
      <c r="G2415" s="9" t="s">
        <v>1321</v>
      </c>
      <c r="H2415" s="9" t="s">
        <v>6777</v>
      </c>
      <c r="J2415" s="6" t="str">
        <f t="shared" si="661"/>
        <v>001011</v>
      </c>
      <c r="K2415" s="1">
        <f t="shared" si="662"/>
        <v>3</v>
      </c>
      <c r="L2415" s="6" t="str">
        <f t="shared" si="663"/>
        <v>00000</v>
      </c>
      <c r="M2415" s="1">
        <f t="shared" si="664"/>
        <v>0</v>
      </c>
      <c r="N2415" s="6" t="str">
        <f t="shared" si="665"/>
        <v>00</v>
      </c>
      <c r="O2415" s="1">
        <f t="shared" si="666"/>
        <v>5</v>
      </c>
      <c r="P2415" s="1">
        <f>IF(HEX2DEC(LEFT(E2415,4))&gt;=32768,HEX2DEC(LEFT(E2415,4))-65536,HEX2DEC(LEFT(E2415,4)))/Codes!$N$2</f>
        <v>7.2</v>
      </c>
      <c r="Q2415" s="1">
        <f>IF(HEX2DEC(RIGHT(E2415,4))&gt;=32768,HEX2DEC(RIGHT(E2415,4))-65536,HEX2DEC(RIGHT(E2415,4)))/Codes!$N$2</f>
        <v>0</v>
      </c>
      <c r="R2415" s="1">
        <f>IF(HEX2DEC(LEFT(F2415,4))&gt;=32768,HEX2DEC(LEFT(F2415,4))-65536,HEX2DEC(LEFT(F2415,4)))/Codes!$N$2</f>
        <v>8</v>
      </c>
      <c r="S2415" s="1">
        <f>IF(HEX2DEC(RIGHT(F2415,4))&gt;=32768,HEX2DEC(RIGHT(F2415,4))-65536,HEX2DEC(RIGHT(F2415,4)))/Codes!$N$2</f>
        <v>8</v>
      </c>
      <c r="T2415" s="18">
        <f t="shared" si="667"/>
        <v>361</v>
      </c>
      <c r="U2415" s="1">
        <f t="shared" si="668"/>
        <v>50</v>
      </c>
      <c r="V2415" s="1">
        <f t="shared" si="669"/>
        <v>0</v>
      </c>
      <c r="W2415" s="1" t="str">
        <f t="shared" si="670"/>
        <v>100</v>
      </c>
      <c r="X2415" s="1">
        <f t="shared" si="671"/>
        <v>0</v>
      </c>
      <c r="Y2415" s="1">
        <f t="shared" si="672"/>
        <v>80</v>
      </c>
      <c r="Z2415" s="1" t="str">
        <f>VLOOKUP(BIN2DEC(MID(HEX2BIN(MID(H2415,3,2),8),2,5)),Codes!$E$1:$F$18,2)</f>
        <v>Electric</v>
      </c>
      <c r="AA2415" s="6" t="str">
        <f t="shared" si="673"/>
        <v>0</v>
      </c>
      <c r="AB2415" s="1">
        <f t="shared" si="674"/>
        <v>1</v>
      </c>
      <c r="AC2415" s="1" t="str">
        <f>VLOOKUP(BIN2DEC(RIGHT(HEX2BIN(MID(H2415,6,1),4),1)&amp;LEFT(HEX2BIN(MID(H2415,7,1),4),1)),Codes!$K$1:$L$5,2)</f>
        <v>M</v>
      </c>
      <c r="AD2415" s="1" t="str">
        <f>VLOOKUP(BIN2DEC(RIGHT(HEX2BIN(MID(H2415,7,1),4),3)&amp;LEFT(HEX2BIN(MID(H2415,8,1),4),2)),Codes!$H$2:$I$33,2)</f>
        <v>Shock</v>
      </c>
      <c r="AE2415" s="1" t="str">
        <f t="shared" si="675"/>
        <v>1</v>
      </c>
      <c r="AF2415" s="1" t="str">
        <f t="shared" si="676"/>
        <v>1</v>
      </c>
      <c r="AH2415" s="6">
        <f t="shared" si="677"/>
        <v>39</v>
      </c>
    </row>
    <row r="2416" spans="1:34">
      <c r="A2416" s="3" t="s">
        <v>6780</v>
      </c>
      <c r="B2416" s="1" t="s">
        <v>80</v>
      </c>
      <c r="C2416" s="6" t="s">
        <v>6782</v>
      </c>
      <c r="D2416" s="9" t="s">
        <v>926</v>
      </c>
      <c r="E2416" s="9" t="s">
        <v>395</v>
      </c>
      <c r="F2416" s="9" t="s">
        <v>91</v>
      </c>
      <c r="G2416" s="9" t="s">
        <v>1321</v>
      </c>
      <c r="H2416" s="9" t="s">
        <v>6783</v>
      </c>
      <c r="J2416" s="6" t="str">
        <f t="shared" si="661"/>
        <v>001011</v>
      </c>
      <c r="K2416" s="1">
        <f t="shared" si="662"/>
        <v>0</v>
      </c>
      <c r="L2416" s="6" t="str">
        <f t="shared" si="663"/>
        <v>00000</v>
      </c>
      <c r="M2416" s="1">
        <f t="shared" si="664"/>
        <v>25</v>
      </c>
      <c r="N2416" s="6" t="str">
        <f t="shared" si="665"/>
        <v>00</v>
      </c>
      <c r="O2416" s="1">
        <f t="shared" si="666"/>
        <v>7</v>
      </c>
      <c r="P2416" s="1">
        <f>IF(HEX2DEC(LEFT(E2416,4))&gt;=32768,HEX2DEC(LEFT(E2416,4))-65536,HEX2DEC(LEFT(E2416,4)))/Codes!$N$2</f>
        <v>5.6</v>
      </c>
      <c r="Q2416" s="1">
        <f>IF(HEX2DEC(RIGHT(E2416,4))&gt;=32768,HEX2DEC(RIGHT(E2416,4))-65536,HEX2DEC(RIGHT(E2416,4)))/Codes!$N$2</f>
        <v>0</v>
      </c>
      <c r="R2416" s="1">
        <f>IF(HEX2DEC(LEFT(F2416,4))&gt;=32768,HEX2DEC(LEFT(F2416,4))-65536,HEX2DEC(LEFT(F2416,4)))/Codes!$N$2</f>
        <v>0</v>
      </c>
      <c r="S2416" s="1">
        <f>IF(HEX2DEC(RIGHT(F2416,4))&gt;=32768,HEX2DEC(RIGHT(F2416,4))-65536,HEX2DEC(RIGHT(F2416,4)))/Codes!$N$2</f>
        <v>0</v>
      </c>
      <c r="T2416" s="18">
        <f t="shared" si="667"/>
        <v>361</v>
      </c>
      <c r="U2416" s="1">
        <f t="shared" si="668"/>
        <v>50</v>
      </c>
      <c r="V2416" s="1">
        <f t="shared" si="669"/>
        <v>0</v>
      </c>
      <c r="W2416" s="1" t="str">
        <f t="shared" si="670"/>
        <v>100</v>
      </c>
      <c r="X2416" s="1">
        <f t="shared" si="671"/>
        <v>0</v>
      </c>
      <c r="Y2416" s="1">
        <f t="shared" si="672"/>
        <v>80</v>
      </c>
      <c r="Z2416" s="1" t="str">
        <f>VLOOKUP(BIN2DEC(MID(HEX2BIN(MID(H2416,3,2),8),2,5)),Codes!$E$1:$F$18,2)</f>
        <v>Slash</v>
      </c>
      <c r="AA2416" s="6" t="str">
        <f t="shared" si="673"/>
        <v>0</v>
      </c>
      <c r="AB2416" s="1">
        <f t="shared" si="674"/>
        <v>1</v>
      </c>
      <c r="AC2416" s="1" t="str">
        <f>VLOOKUP(BIN2DEC(RIGHT(HEX2BIN(MID(H2416,6,1),4),1)&amp;LEFT(HEX2BIN(MID(H2416,7,1),4),1)),Codes!$K$1:$L$5,2)</f>
        <v>M</v>
      </c>
      <c r="AD2416" s="1" t="str">
        <f>VLOOKUP(BIN2DEC(RIGHT(HEX2BIN(MID(H2416,7,1),4),3)&amp;LEFT(HEX2BIN(MID(H2416,8,1),4),2)),Codes!$H$2:$I$33,2)</f>
        <v>Kick</v>
      </c>
      <c r="AE2416" s="1" t="str">
        <f t="shared" si="675"/>
        <v>1</v>
      </c>
      <c r="AF2416" s="1" t="str">
        <f t="shared" si="676"/>
        <v>1</v>
      </c>
      <c r="AH2416" s="6">
        <f t="shared" si="677"/>
        <v>34</v>
      </c>
    </row>
    <row r="2417" spans="1:34">
      <c r="A2417" s="3" t="s">
        <v>6784</v>
      </c>
      <c r="B2417" s="1" t="s">
        <v>80</v>
      </c>
      <c r="C2417" s="6" t="s">
        <v>6782</v>
      </c>
      <c r="D2417" s="9" t="s">
        <v>6785</v>
      </c>
      <c r="E2417" s="9" t="s">
        <v>395</v>
      </c>
      <c r="F2417" s="9" t="s">
        <v>91</v>
      </c>
      <c r="G2417" s="9" t="s">
        <v>1321</v>
      </c>
      <c r="H2417" s="9" t="s">
        <v>6783</v>
      </c>
      <c r="J2417" s="6" t="str">
        <f t="shared" si="661"/>
        <v>001011</v>
      </c>
      <c r="K2417" s="1">
        <f t="shared" si="662"/>
        <v>1</v>
      </c>
      <c r="L2417" s="6" t="str">
        <f t="shared" si="663"/>
        <v>00000</v>
      </c>
      <c r="M2417" s="1">
        <f t="shared" si="664"/>
        <v>23</v>
      </c>
      <c r="N2417" s="6" t="str">
        <f t="shared" si="665"/>
        <v>00</v>
      </c>
      <c r="O2417" s="1">
        <f t="shared" si="666"/>
        <v>7</v>
      </c>
      <c r="P2417" s="1">
        <f>IF(HEX2DEC(LEFT(E2417,4))&gt;=32768,HEX2DEC(LEFT(E2417,4))-65536,HEX2DEC(LEFT(E2417,4)))/Codes!$N$2</f>
        <v>5.6</v>
      </c>
      <c r="Q2417" s="1">
        <f>IF(HEX2DEC(RIGHT(E2417,4))&gt;=32768,HEX2DEC(RIGHT(E2417,4))-65536,HEX2DEC(RIGHT(E2417,4)))/Codes!$N$2</f>
        <v>0</v>
      </c>
      <c r="R2417" s="1">
        <f>IF(HEX2DEC(LEFT(F2417,4))&gt;=32768,HEX2DEC(LEFT(F2417,4))-65536,HEX2DEC(LEFT(F2417,4)))/Codes!$N$2</f>
        <v>0</v>
      </c>
      <c r="S2417" s="1">
        <f>IF(HEX2DEC(RIGHT(F2417,4))&gt;=32768,HEX2DEC(RIGHT(F2417,4))-65536,HEX2DEC(RIGHT(F2417,4)))/Codes!$N$2</f>
        <v>0</v>
      </c>
      <c r="T2417" s="18">
        <f t="shared" si="667"/>
        <v>361</v>
      </c>
      <c r="U2417" s="1">
        <f t="shared" si="668"/>
        <v>50</v>
      </c>
      <c r="V2417" s="1">
        <f t="shared" si="669"/>
        <v>0</v>
      </c>
      <c r="W2417" s="1" t="str">
        <f t="shared" si="670"/>
        <v>100</v>
      </c>
      <c r="X2417" s="1">
        <f t="shared" si="671"/>
        <v>0</v>
      </c>
      <c r="Y2417" s="1">
        <f t="shared" si="672"/>
        <v>80</v>
      </c>
      <c r="Z2417" s="1" t="str">
        <f>VLOOKUP(BIN2DEC(MID(HEX2BIN(MID(H2417,3,2),8),2,5)),Codes!$E$1:$F$18,2)</f>
        <v>Slash</v>
      </c>
      <c r="AA2417" s="6" t="str">
        <f t="shared" si="673"/>
        <v>0</v>
      </c>
      <c r="AB2417" s="1">
        <f t="shared" si="674"/>
        <v>1</v>
      </c>
      <c r="AC2417" s="1" t="str">
        <f>VLOOKUP(BIN2DEC(RIGHT(HEX2BIN(MID(H2417,6,1),4),1)&amp;LEFT(HEX2BIN(MID(H2417,7,1),4),1)),Codes!$K$1:$L$5,2)</f>
        <v>M</v>
      </c>
      <c r="AD2417" s="1" t="str">
        <f>VLOOKUP(BIN2DEC(RIGHT(HEX2BIN(MID(H2417,7,1),4),3)&amp;LEFT(HEX2BIN(MID(H2417,8,1),4),2)),Codes!$H$2:$I$33,2)</f>
        <v>Kick</v>
      </c>
      <c r="AE2417" s="1" t="str">
        <f t="shared" si="675"/>
        <v>1</v>
      </c>
      <c r="AF2417" s="1" t="str">
        <f t="shared" si="676"/>
        <v>1</v>
      </c>
      <c r="AH2417" s="6">
        <f t="shared" si="677"/>
        <v>34</v>
      </c>
    </row>
    <row r="2418" spans="1:34">
      <c r="A2418" s="3" t="s">
        <v>6786</v>
      </c>
      <c r="B2418" s="1" t="s">
        <v>80</v>
      </c>
      <c r="C2418" s="6" t="s">
        <v>6782</v>
      </c>
      <c r="D2418" s="9" t="s">
        <v>6776</v>
      </c>
      <c r="E2418" s="9" t="s">
        <v>460</v>
      </c>
      <c r="F2418" s="9" t="s">
        <v>2827</v>
      </c>
      <c r="G2418" s="9" t="s">
        <v>1321</v>
      </c>
      <c r="H2418" s="9" t="s">
        <v>6777</v>
      </c>
      <c r="J2418" s="6" t="str">
        <f t="shared" si="661"/>
        <v>001011</v>
      </c>
      <c r="K2418" s="1">
        <f t="shared" si="662"/>
        <v>2</v>
      </c>
      <c r="L2418" s="6" t="str">
        <f t="shared" si="663"/>
        <v>00000</v>
      </c>
      <c r="M2418" s="1">
        <f t="shared" si="664"/>
        <v>0</v>
      </c>
      <c r="N2418" s="6" t="str">
        <f t="shared" si="665"/>
        <v>00</v>
      </c>
      <c r="O2418" s="1">
        <f t="shared" si="666"/>
        <v>5</v>
      </c>
      <c r="P2418" s="1">
        <f>IF(HEX2DEC(LEFT(E2418,4))&gt;=32768,HEX2DEC(LEFT(E2418,4))-65536,HEX2DEC(LEFT(E2418,4)))/Codes!$N$2</f>
        <v>7.2</v>
      </c>
      <c r="Q2418" s="1">
        <f>IF(HEX2DEC(RIGHT(E2418,4))&gt;=32768,HEX2DEC(RIGHT(E2418,4))-65536,HEX2DEC(RIGHT(E2418,4)))/Codes!$N$2</f>
        <v>0</v>
      </c>
      <c r="R2418" s="1">
        <f>IF(HEX2DEC(LEFT(F2418,4))&gt;=32768,HEX2DEC(LEFT(F2418,4))-65536,HEX2DEC(LEFT(F2418,4)))/Codes!$N$2</f>
        <v>8</v>
      </c>
      <c r="S2418" s="1">
        <f>IF(HEX2DEC(RIGHT(F2418,4))&gt;=32768,HEX2DEC(RIGHT(F2418,4))-65536,HEX2DEC(RIGHT(F2418,4)))/Codes!$N$2</f>
        <v>-8</v>
      </c>
      <c r="T2418" s="18">
        <f t="shared" si="667"/>
        <v>361</v>
      </c>
      <c r="U2418" s="1">
        <f t="shared" si="668"/>
        <v>50</v>
      </c>
      <c r="V2418" s="1">
        <f t="shared" si="669"/>
        <v>0</v>
      </c>
      <c r="W2418" s="1" t="str">
        <f t="shared" si="670"/>
        <v>100</v>
      </c>
      <c r="X2418" s="1">
        <f t="shared" si="671"/>
        <v>0</v>
      </c>
      <c r="Y2418" s="1">
        <f t="shared" si="672"/>
        <v>80</v>
      </c>
      <c r="Z2418" s="1" t="str">
        <f>VLOOKUP(BIN2DEC(MID(HEX2BIN(MID(H2418,3,2),8),2,5)),Codes!$E$1:$F$18,2)</f>
        <v>Electric</v>
      </c>
      <c r="AA2418" s="6" t="str">
        <f t="shared" si="673"/>
        <v>0</v>
      </c>
      <c r="AB2418" s="1">
        <f t="shared" si="674"/>
        <v>1</v>
      </c>
      <c r="AC2418" s="1" t="str">
        <f>VLOOKUP(BIN2DEC(RIGHT(HEX2BIN(MID(H2418,6,1),4),1)&amp;LEFT(HEX2BIN(MID(H2418,7,1),4),1)),Codes!$K$1:$L$5,2)</f>
        <v>M</v>
      </c>
      <c r="AD2418" s="1" t="str">
        <f>VLOOKUP(BIN2DEC(RIGHT(HEX2BIN(MID(H2418,7,1),4),3)&amp;LEFT(HEX2BIN(MID(H2418,8,1),4),2)),Codes!$H$2:$I$33,2)</f>
        <v>Shock</v>
      </c>
      <c r="AE2418" s="1" t="str">
        <f t="shared" si="675"/>
        <v>1</v>
      </c>
      <c r="AF2418" s="1" t="str">
        <f t="shared" si="676"/>
        <v>1</v>
      </c>
      <c r="AH2418" s="6">
        <f t="shared" si="677"/>
        <v>39</v>
      </c>
    </row>
    <row r="2419" spans="1:34">
      <c r="A2419" s="3" t="s">
        <v>6787</v>
      </c>
      <c r="B2419" s="1" t="s">
        <v>80</v>
      </c>
      <c r="C2419" s="6" t="s">
        <v>6782</v>
      </c>
      <c r="D2419" s="9" t="s">
        <v>6779</v>
      </c>
      <c r="E2419" s="9" t="s">
        <v>460</v>
      </c>
      <c r="F2419" s="9" t="s">
        <v>3049</v>
      </c>
      <c r="G2419" s="9" t="s">
        <v>1321</v>
      </c>
      <c r="H2419" s="9" t="s">
        <v>6777</v>
      </c>
      <c r="J2419" s="6" t="str">
        <f t="shared" si="661"/>
        <v>001011</v>
      </c>
      <c r="K2419" s="1">
        <f t="shared" si="662"/>
        <v>3</v>
      </c>
      <c r="L2419" s="6" t="str">
        <f t="shared" si="663"/>
        <v>00000</v>
      </c>
      <c r="M2419" s="1">
        <f t="shared" si="664"/>
        <v>0</v>
      </c>
      <c r="N2419" s="6" t="str">
        <f t="shared" si="665"/>
        <v>00</v>
      </c>
      <c r="O2419" s="1">
        <f t="shared" si="666"/>
        <v>5</v>
      </c>
      <c r="P2419" s="1">
        <f>IF(HEX2DEC(LEFT(E2419,4))&gt;=32768,HEX2DEC(LEFT(E2419,4))-65536,HEX2DEC(LEFT(E2419,4)))/Codes!$N$2</f>
        <v>7.2</v>
      </c>
      <c r="Q2419" s="1">
        <f>IF(HEX2DEC(RIGHT(E2419,4))&gt;=32768,HEX2DEC(RIGHT(E2419,4))-65536,HEX2DEC(RIGHT(E2419,4)))/Codes!$N$2</f>
        <v>0</v>
      </c>
      <c r="R2419" s="1">
        <f>IF(HEX2DEC(LEFT(F2419,4))&gt;=32768,HEX2DEC(LEFT(F2419,4))-65536,HEX2DEC(LEFT(F2419,4)))/Codes!$N$2</f>
        <v>8</v>
      </c>
      <c r="S2419" s="1">
        <f>IF(HEX2DEC(RIGHT(F2419,4))&gt;=32768,HEX2DEC(RIGHT(F2419,4))-65536,HEX2DEC(RIGHT(F2419,4)))/Codes!$N$2</f>
        <v>8</v>
      </c>
      <c r="T2419" s="18">
        <f t="shared" si="667"/>
        <v>361</v>
      </c>
      <c r="U2419" s="1">
        <f t="shared" si="668"/>
        <v>50</v>
      </c>
      <c r="V2419" s="1">
        <f t="shared" si="669"/>
        <v>0</v>
      </c>
      <c r="W2419" s="1" t="str">
        <f t="shared" si="670"/>
        <v>100</v>
      </c>
      <c r="X2419" s="1">
        <f t="shared" si="671"/>
        <v>0</v>
      </c>
      <c r="Y2419" s="1">
        <f t="shared" si="672"/>
        <v>80</v>
      </c>
      <c r="Z2419" s="1" t="str">
        <f>VLOOKUP(BIN2DEC(MID(HEX2BIN(MID(H2419,3,2),8),2,5)),Codes!$E$1:$F$18,2)</f>
        <v>Electric</v>
      </c>
      <c r="AA2419" s="6" t="str">
        <f t="shared" si="673"/>
        <v>0</v>
      </c>
      <c r="AB2419" s="1">
        <f t="shared" si="674"/>
        <v>1</v>
      </c>
      <c r="AC2419" s="1" t="str">
        <f>VLOOKUP(BIN2DEC(RIGHT(HEX2BIN(MID(H2419,6,1),4),1)&amp;LEFT(HEX2BIN(MID(H2419,7,1),4),1)),Codes!$K$1:$L$5,2)</f>
        <v>M</v>
      </c>
      <c r="AD2419" s="1" t="str">
        <f>VLOOKUP(BIN2DEC(RIGHT(HEX2BIN(MID(H2419,7,1),4),3)&amp;LEFT(HEX2BIN(MID(H2419,8,1),4),2)),Codes!$H$2:$I$33,2)</f>
        <v>Shock</v>
      </c>
      <c r="AE2419" s="1" t="str">
        <f t="shared" si="675"/>
        <v>1</v>
      </c>
      <c r="AF2419" s="1" t="str">
        <f t="shared" si="676"/>
        <v>1</v>
      </c>
      <c r="AH2419" s="6">
        <f t="shared" si="677"/>
        <v>39</v>
      </c>
    </row>
    <row r="2420" spans="1:34">
      <c r="A2420" s="3" t="s">
        <v>6788</v>
      </c>
      <c r="B2420" s="1" t="s">
        <v>80</v>
      </c>
      <c r="C2420" s="6" t="s">
        <v>1790</v>
      </c>
      <c r="D2420" s="9" t="s">
        <v>6789</v>
      </c>
      <c r="E2420" s="9" t="s">
        <v>448</v>
      </c>
      <c r="F2420" s="9" t="s">
        <v>91</v>
      </c>
      <c r="G2420" s="9" t="s">
        <v>468</v>
      </c>
      <c r="H2420" s="9" t="s">
        <v>473</v>
      </c>
      <c r="J2420" s="6" t="str">
        <f t="shared" si="661"/>
        <v>001011</v>
      </c>
      <c r="K2420" s="1">
        <f t="shared" si="662"/>
        <v>0</v>
      </c>
      <c r="L2420" s="6" t="str">
        <f t="shared" si="663"/>
        <v>00000</v>
      </c>
      <c r="M2420" s="1">
        <f t="shared" si="664"/>
        <v>58</v>
      </c>
      <c r="N2420" s="6" t="str">
        <f t="shared" si="665"/>
        <v>00</v>
      </c>
      <c r="O2420" s="1">
        <f t="shared" si="666"/>
        <v>10</v>
      </c>
      <c r="P2420" s="1">
        <f>IF(HEX2DEC(LEFT(E2420,4))&gt;=32768,HEX2DEC(LEFT(E2420,4))-65536,HEX2DEC(LEFT(E2420,4)))/Codes!$N$2</f>
        <v>6.4</v>
      </c>
      <c r="Q2420" s="1">
        <f>IF(HEX2DEC(RIGHT(E2420,4))&gt;=32768,HEX2DEC(RIGHT(E2420,4))-65536,HEX2DEC(RIGHT(E2420,4)))/Codes!$N$2</f>
        <v>0</v>
      </c>
      <c r="R2420" s="1">
        <f>IF(HEX2DEC(LEFT(F2420,4))&gt;=32768,HEX2DEC(LEFT(F2420,4))-65536,HEX2DEC(LEFT(F2420,4)))/Codes!$N$2</f>
        <v>0</v>
      </c>
      <c r="S2420" s="1">
        <f>IF(HEX2DEC(RIGHT(F2420,4))&gt;=32768,HEX2DEC(RIGHT(F2420,4))-65536,HEX2DEC(RIGHT(F2420,4)))/Codes!$N$2</f>
        <v>0</v>
      </c>
      <c r="T2420" s="18">
        <f t="shared" si="667"/>
        <v>361</v>
      </c>
      <c r="U2420" s="1">
        <f t="shared" si="668"/>
        <v>100</v>
      </c>
      <c r="V2420" s="1">
        <f t="shared" si="669"/>
        <v>98</v>
      </c>
      <c r="W2420" s="1" t="str">
        <f t="shared" si="670"/>
        <v>100</v>
      </c>
      <c r="X2420" s="1">
        <f t="shared" si="671"/>
        <v>2</v>
      </c>
      <c r="Y2420" s="1">
        <f t="shared" si="672"/>
        <v>0</v>
      </c>
      <c r="Z2420" s="1" t="str">
        <f>VLOOKUP(BIN2DEC(MID(HEX2BIN(MID(H2420,3,2),8),2,5)),Codes!$E$1:$F$18,2)</f>
        <v>Normal</v>
      </c>
      <c r="AA2420" s="6" t="str">
        <f t="shared" si="673"/>
        <v>0</v>
      </c>
      <c r="AB2420" s="1">
        <f t="shared" si="674"/>
        <v>1</v>
      </c>
      <c r="AC2420" s="1" t="str">
        <f>VLOOKUP(BIN2DEC(RIGHT(HEX2BIN(MID(H2420,6,1),4),1)&amp;LEFT(HEX2BIN(MID(H2420,7,1),4),1)),Codes!$K$1:$L$5,2)</f>
        <v>M</v>
      </c>
      <c r="AD2420" s="1" t="str">
        <f>VLOOKUP(BIN2DEC(RIGHT(HEX2BIN(MID(H2420,7,1),4),3)&amp;LEFT(HEX2BIN(MID(H2420,8,1),4),2)),Codes!$H$2:$I$33,2)</f>
        <v>Kick</v>
      </c>
      <c r="AE2420" s="1" t="str">
        <f t="shared" si="675"/>
        <v>1</v>
      </c>
      <c r="AF2420" s="1" t="str">
        <f t="shared" si="676"/>
        <v>1</v>
      </c>
      <c r="AH2420" s="6">
        <f t="shared" si="677"/>
        <v>34</v>
      </c>
    </row>
    <row r="2421" spans="1:34">
      <c r="A2421" s="3" t="s">
        <v>6790</v>
      </c>
      <c r="B2421" s="1" t="s">
        <v>80</v>
      </c>
      <c r="C2421" s="6" t="s">
        <v>1790</v>
      </c>
      <c r="D2421" s="9" t="s">
        <v>6791</v>
      </c>
      <c r="E2421" s="9" t="s">
        <v>232</v>
      </c>
      <c r="F2421" s="9" t="s">
        <v>91</v>
      </c>
      <c r="G2421" s="9" t="s">
        <v>468</v>
      </c>
      <c r="H2421" s="9" t="s">
        <v>473</v>
      </c>
      <c r="J2421" s="6" t="str">
        <f t="shared" si="661"/>
        <v>001011</v>
      </c>
      <c r="K2421" s="1">
        <f t="shared" si="662"/>
        <v>1</v>
      </c>
      <c r="L2421" s="6" t="str">
        <f t="shared" si="663"/>
        <v>00000</v>
      </c>
      <c r="M2421" s="1">
        <f t="shared" si="664"/>
        <v>52</v>
      </c>
      <c r="N2421" s="6" t="str">
        <f t="shared" si="665"/>
        <v>00</v>
      </c>
      <c r="O2421" s="1">
        <f t="shared" si="666"/>
        <v>10</v>
      </c>
      <c r="P2421" s="1">
        <f>IF(HEX2DEC(LEFT(E2421,4))&gt;=32768,HEX2DEC(LEFT(E2421,4))-65536,HEX2DEC(LEFT(E2421,4)))/Codes!$N$2</f>
        <v>4.8</v>
      </c>
      <c r="Q2421" s="1">
        <f>IF(HEX2DEC(RIGHT(E2421,4))&gt;=32768,HEX2DEC(RIGHT(E2421,4))-65536,HEX2DEC(RIGHT(E2421,4)))/Codes!$N$2</f>
        <v>0</v>
      </c>
      <c r="R2421" s="1">
        <f>IF(HEX2DEC(LEFT(F2421,4))&gt;=32768,HEX2DEC(LEFT(F2421,4))-65536,HEX2DEC(LEFT(F2421,4)))/Codes!$N$2</f>
        <v>0</v>
      </c>
      <c r="S2421" s="1">
        <f>IF(HEX2DEC(RIGHT(F2421,4))&gt;=32768,HEX2DEC(RIGHT(F2421,4))-65536,HEX2DEC(RIGHT(F2421,4)))/Codes!$N$2</f>
        <v>0</v>
      </c>
      <c r="T2421" s="18">
        <f t="shared" si="667"/>
        <v>361</v>
      </c>
      <c r="U2421" s="1">
        <f t="shared" si="668"/>
        <v>100</v>
      </c>
      <c r="V2421" s="1">
        <f t="shared" si="669"/>
        <v>98</v>
      </c>
      <c r="W2421" s="1" t="str">
        <f t="shared" si="670"/>
        <v>100</v>
      </c>
      <c r="X2421" s="1">
        <f t="shared" si="671"/>
        <v>2</v>
      </c>
      <c r="Y2421" s="1">
        <f t="shared" si="672"/>
        <v>0</v>
      </c>
      <c r="Z2421" s="1" t="str">
        <f>VLOOKUP(BIN2DEC(MID(HEX2BIN(MID(H2421,3,2),8),2,5)),Codes!$E$1:$F$18,2)</f>
        <v>Normal</v>
      </c>
      <c r="AA2421" s="6" t="str">
        <f t="shared" si="673"/>
        <v>0</v>
      </c>
      <c r="AB2421" s="1">
        <f t="shared" si="674"/>
        <v>1</v>
      </c>
      <c r="AC2421" s="1" t="str">
        <f>VLOOKUP(BIN2DEC(RIGHT(HEX2BIN(MID(H2421,6,1),4),1)&amp;LEFT(HEX2BIN(MID(H2421,7,1),4),1)),Codes!$K$1:$L$5,2)</f>
        <v>M</v>
      </c>
      <c r="AD2421" s="1" t="str">
        <f>VLOOKUP(BIN2DEC(RIGHT(HEX2BIN(MID(H2421,7,1),4),3)&amp;LEFT(HEX2BIN(MID(H2421,8,1),4),2)),Codes!$H$2:$I$33,2)</f>
        <v>Kick</v>
      </c>
      <c r="AE2421" s="1" t="str">
        <f t="shared" si="675"/>
        <v>1</v>
      </c>
      <c r="AF2421" s="1" t="str">
        <f t="shared" si="676"/>
        <v>1</v>
      </c>
      <c r="AH2421" s="6">
        <f t="shared" si="677"/>
        <v>34</v>
      </c>
    </row>
    <row r="2422" spans="1:34">
      <c r="A2422" s="3" t="s">
        <v>6792</v>
      </c>
      <c r="B2422" s="1" t="s">
        <v>80</v>
      </c>
      <c r="C2422" s="6" t="s">
        <v>1787</v>
      </c>
      <c r="D2422" s="9" t="s">
        <v>467</v>
      </c>
      <c r="E2422" s="9" t="s">
        <v>232</v>
      </c>
      <c r="F2422" s="9" t="s">
        <v>91</v>
      </c>
      <c r="G2422" s="9" t="s">
        <v>468</v>
      </c>
      <c r="H2422" s="9" t="s">
        <v>473</v>
      </c>
      <c r="J2422" s="6" t="str">
        <f t="shared" si="661"/>
        <v>001011</v>
      </c>
      <c r="K2422" s="1">
        <f t="shared" si="662"/>
        <v>0</v>
      </c>
      <c r="L2422" s="6" t="str">
        <f t="shared" si="663"/>
        <v>00000</v>
      </c>
      <c r="M2422" s="1">
        <f t="shared" si="664"/>
        <v>25</v>
      </c>
      <c r="N2422" s="6" t="str">
        <f t="shared" si="665"/>
        <v>00</v>
      </c>
      <c r="O2422" s="1">
        <f t="shared" si="666"/>
        <v>8</v>
      </c>
      <c r="P2422" s="1">
        <f>IF(HEX2DEC(LEFT(E2422,4))&gt;=32768,HEX2DEC(LEFT(E2422,4))-65536,HEX2DEC(LEFT(E2422,4)))/Codes!$N$2</f>
        <v>4.8</v>
      </c>
      <c r="Q2422" s="1">
        <f>IF(HEX2DEC(RIGHT(E2422,4))&gt;=32768,HEX2DEC(RIGHT(E2422,4))-65536,HEX2DEC(RIGHT(E2422,4)))/Codes!$N$2</f>
        <v>0</v>
      </c>
      <c r="R2422" s="1">
        <f>IF(HEX2DEC(LEFT(F2422,4))&gt;=32768,HEX2DEC(LEFT(F2422,4))-65536,HEX2DEC(LEFT(F2422,4)))/Codes!$N$2</f>
        <v>0</v>
      </c>
      <c r="S2422" s="1">
        <f>IF(HEX2DEC(RIGHT(F2422,4))&gt;=32768,HEX2DEC(RIGHT(F2422,4))-65536,HEX2DEC(RIGHT(F2422,4)))/Codes!$N$2</f>
        <v>0</v>
      </c>
      <c r="T2422" s="18">
        <f t="shared" si="667"/>
        <v>361</v>
      </c>
      <c r="U2422" s="1">
        <f t="shared" si="668"/>
        <v>100</v>
      </c>
      <c r="V2422" s="1">
        <f t="shared" si="669"/>
        <v>98</v>
      </c>
      <c r="W2422" s="1" t="str">
        <f t="shared" si="670"/>
        <v>100</v>
      </c>
      <c r="X2422" s="1">
        <f t="shared" si="671"/>
        <v>2</v>
      </c>
      <c r="Y2422" s="1">
        <f t="shared" si="672"/>
        <v>0</v>
      </c>
      <c r="Z2422" s="1" t="str">
        <f>VLOOKUP(BIN2DEC(MID(HEX2BIN(MID(H2422,3,2),8),2,5)),Codes!$E$1:$F$18,2)</f>
        <v>Normal</v>
      </c>
      <c r="AA2422" s="6" t="str">
        <f t="shared" si="673"/>
        <v>0</v>
      </c>
      <c r="AB2422" s="1">
        <f t="shared" si="674"/>
        <v>1</v>
      </c>
      <c r="AC2422" s="1" t="str">
        <f>VLOOKUP(BIN2DEC(RIGHT(HEX2BIN(MID(H2422,6,1),4),1)&amp;LEFT(HEX2BIN(MID(H2422,7,1),4),1)),Codes!$K$1:$L$5,2)</f>
        <v>M</v>
      </c>
      <c r="AD2422" s="1" t="str">
        <f>VLOOKUP(BIN2DEC(RIGHT(HEX2BIN(MID(H2422,7,1),4),3)&amp;LEFT(HEX2BIN(MID(H2422,8,1),4),2)),Codes!$H$2:$I$33,2)</f>
        <v>Kick</v>
      </c>
      <c r="AE2422" s="1" t="str">
        <f t="shared" si="675"/>
        <v>1</v>
      </c>
      <c r="AF2422" s="1" t="str">
        <f t="shared" si="676"/>
        <v>1</v>
      </c>
      <c r="AH2422" s="6">
        <f t="shared" si="677"/>
        <v>34</v>
      </c>
    </row>
    <row r="2423" spans="1:34">
      <c r="A2423" s="3" t="s">
        <v>6793</v>
      </c>
      <c r="B2423" s="1" t="s">
        <v>80</v>
      </c>
      <c r="C2423" s="6" t="s">
        <v>1787</v>
      </c>
      <c r="D2423" s="9" t="s">
        <v>154</v>
      </c>
      <c r="E2423" s="9" t="s">
        <v>499</v>
      </c>
      <c r="F2423" s="9" t="s">
        <v>91</v>
      </c>
      <c r="G2423" s="9" t="s">
        <v>468</v>
      </c>
      <c r="H2423" s="9" t="s">
        <v>473</v>
      </c>
      <c r="J2423" s="6" t="str">
        <f t="shared" si="661"/>
        <v>001011</v>
      </c>
      <c r="K2423" s="1">
        <f t="shared" si="662"/>
        <v>1</v>
      </c>
      <c r="L2423" s="6" t="str">
        <f t="shared" si="663"/>
        <v>00000</v>
      </c>
      <c r="M2423" s="1">
        <f t="shared" si="664"/>
        <v>23</v>
      </c>
      <c r="N2423" s="6" t="str">
        <f t="shared" si="665"/>
        <v>00</v>
      </c>
      <c r="O2423" s="1">
        <f t="shared" si="666"/>
        <v>8</v>
      </c>
      <c r="P2423" s="1">
        <f>IF(HEX2DEC(LEFT(E2423,4))&gt;=32768,HEX2DEC(LEFT(E2423,4))-65536,HEX2DEC(LEFT(E2423,4)))/Codes!$N$2</f>
        <v>5.2</v>
      </c>
      <c r="Q2423" s="1">
        <f>IF(HEX2DEC(RIGHT(E2423,4))&gt;=32768,HEX2DEC(RIGHT(E2423,4))-65536,HEX2DEC(RIGHT(E2423,4)))/Codes!$N$2</f>
        <v>0</v>
      </c>
      <c r="R2423" s="1">
        <f>IF(HEX2DEC(LEFT(F2423,4))&gt;=32768,HEX2DEC(LEFT(F2423,4))-65536,HEX2DEC(LEFT(F2423,4)))/Codes!$N$2</f>
        <v>0</v>
      </c>
      <c r="S2423" s="1">
        <f>IF(HEX2DEC(RIGHT(F2423,4))&gt;=32768,HEX2DEC(RIGHT(F2423,4))-65536,HEX2DEC(RIGHT(F2423,4)))/Codes!$N$2</f>
        <v>0</v>
      </c>
      <c r="T2423" s="18">
        <f t="shared" si="667"/>
        <v>361</v>
      </c>
      <c r="U2423" s="1">
        <f t="shared" si="668"/>
        <v>100</v>
      </c>
      <c r="V2423" s="1">
        <f t="shared" si="669"/>
        <v>98</v>
      </c>
      <c r="W2423" s="1" t="str">
        <f t="shared" si="670"/>
        <v>100</v>
      </c>
      <c r="X2423" s="1">
        <f t="shared" si="671"/>
        <v>2</v>
      </c>
      <c r="Y2423" s="1">
        <f t="shared" si="672"/>
        <v>0</v>
      </c>
      <c r="Z2423" s="1" t="str">
        <f>VLOOKUP(BIN2DEC(MID(HEX2BIN(MID(H2423,3,2),8),2,5)),Codes!$E$1:$F$18,2)</f>
        <v>Normal</v>
      </c>
      <c r="AA2423" s="6" t="str">
        <f t="shared" si="673"/>
        <v>0</v>
      </c>
      <c r="AB2423" s="1">
        <f t="shared" si="674"/>
        <v>1</v>
      </c>
      <c r="AC2423" s="1" t="str">
        <f>VLOOKUP(BIN2DEC(RIGHT(HEX2BIN(MID(H2423,6,1),4),1)&amp;LEFT(HEX2BIN(MID(H2423,7,1),4),1)),Codes!$K$1:$L$5,2)</f>
        <v>M</v>
      </c>
      <c r="AD2423" s="1" t="str">
        <f>VLOOKUP(BIN2DEC(RIGHT(HEX2BIN(MID(H2423,7,1),4),3)&amp;LEFT(HEX2BIN(MID(H2423,8,1),4),2)),Codes!$H$2:$I$33,2)</f>
        <v>Kick</v>
      </c>
      <c r="AE2423" s="1" t="str">
        <f t="shared" si="675"/>
        <v>1</v>
      </c>
      <c r="AF2423" s="1" t="str">
        <f t="shared" si="676"/>
        <v>1</v>
      </c>
      <c r="AH2423" s="6">
        <f t="shared" si="677"/>
        <v>34</v>
      </c>
    </row>
    <row r="2424" spans="1:34">
      <c r="A2424" s="3" t="s">
        <v>6794</v>
      </c>
      <c r="B2424" s="1" t="s">
        <v>80</v>
      </c>
      <c r="C2424" s="6" t="s">
        <v>1787</v>
      </c>
      <c r="D2424" s="9" t="s">
        <v>6795</v>
      </c>
      <c r="E2424" s="9" t="s">
        <v>499</v>
      </c>
      <c r="F2424" s="9" t="s">
        <v>91</v>
      </c>
      <c r="G2424" s="9" t="s">
        <v>468</v>
      </c>
      <c r="H2424" s="9" t="s">
        <v>473</v>
      </c>
      <c r="J2424" s="6" t="str">
        <f t="shared" si="661"/>
        <v>001011</v>
      </c>
      <c r="K2424" s="1">
        <f t="shared" si="662"/>
        <v>2</v>
      </c>
      <c r="L2424" s="6" t="str">
        <f t="shared" si="663"/>
        <v>00000</v>
      </c>
      <c r="M2424" s="1">
        <f t="shared" si="664"/>
        <v>21</v>
      </c>
      <c r="N2424" s="6" t="str">
        <f t="shared" si="665"/>
        <v>00</v>
      </c>
      <c r="O2424" s="1">
        <f t="shared" si="666"/>
        <v>8</v>
      </c>
      <c r="P2424" s="1">
        <f>IF(HEX2DEC(LEFT(E2424,4))&gt;=32768,HEX2DEC(LEFT(E2424,4))-65536,HEX2DEC(LEFT(E2424,4)))/Codes!$N$2</f>
        <v>5.2</v>
      </c>
      <c r="Q2424" s="1">
        <f>IF(HEX2DEC(RIGHT(E2424,4))&gt;=32768,HEX2DEC(RIGHT(E2424,4))-65536,HEX2DEC(RIGHT(E2424,4)))/Codes!$N$2</f>
        <v>0</v>
      </c>
      <c r="R2424" s="1">
        <f>IF(HEX2DEC(LEFT(F2424,4))&gt;=32768,HEX2DEC(LEFT(F2424,4))-65536,HEX2DEC(LEFT(F2424,4)))/Codes!$N$2</f>
        <v>0</v>
      </c>
      <c r="S2424" s="1">
        <f>IF(HEX2DEC(RIGHT(F2424,4))&gt;=32768,HEX2DEC(RIGHT(F2424,4))-65536,HEX2DEC(RIGHT(F2424,4)))/Codes!$N$2</f>
        <v>0</v>
      </c>
      <c r="T2424" s="18">
        <f t="shared" si="667"/>
        <v>361</v>
      </c>
      <c r="U2424" s="1">
        <f t="shared" si="668"/>
        <v>100</v>
      </c>
      <c r="V2424" s="1">
        <f t="shared" si="669"/>
        <v>98</v>
      </c>
      <c r="W2424" s="1" t="str">
        <f t="shared" si="670"/>
        <v>100</v>
      </c>
      <c r="X2424" s="1">
        <f t="shared" si="671"/>
        <v>2</v>
      </c>
      <c r="Y2424" s="1">
        <f t="shared" si="672"/>
        <v>0</v>
      </c>
      <c r="Z2424" s="1" t="str">
        <f>VLOOKUP(BIN2DEC(MID(HEX2BIN(MID(H2424,3,2),8),2,5)),Codes!$E$1:$F$18,2)</f>
        <v>Normal</v>
      </c>
      <c r="AA2424" s="6" t="str">
        <f t="shared" si="673"/>
        <v>0</v>
      </c>
      <c r="AB2424" s="1">
        <f t="shared" si="674"/>
        <v>1</v>
      </c>
      <c r="AC2424" s="1" t="str">
        <f>VLOOKUP(BIN2DEC(RIGHT(HEX2BIN(MID(H2424,6,1),4),1)&amp;LEFT(HEX2BIN(MID(H2424,7,1),4),1)),Codes!$K$1:$L$5,2)</f>
        <v>M</v>
      </c>
      <c r="AD2424" s="1" t="str">
        <f>VLOOKUP(BIN2DEC(RIGHT(HEX2BIN(MID(H2424,7,1),4),3)&amp;LEFT(HEX2BIN(MID(H2424,8,1),4),2)),Codes!$H$2:$I$33,2)</f>
        <v>Kick</v>
      </c>
      <c r="AE2424" s="1" t="str">
        <f t="shared" si="675"/>
        <v>1</v>
      </c>
      <c r="AF2424" s="1" t="str">
        <f t="shared" si="676"/>
        <v>1</v>
      </c>
      <c r="AH2424" s="6">
        <f t="shared" si="677"/>
        <v>34</v>
      </c>
    </row>
    <row r="2425" spans="1:34">
      <c r="A2425" s="3" t="s">
        <v>6796</v>
      </c>
      <c r="B2425" s="1" t="s">
        <v>80</v>
      </c>
      <c r="C2425" s="6" t="s">
        <v>1787</v>
      </c>
      <c r="D2425" s="9" t="s">
        <v>1412</v>
      </c>
      <c r="E2425" s="9" t="s">
        <v>499</v>
      </c>
      <c r="F2425" s="9" t="s">
        <v>91</v>
      </c>
      <c r="G2425" s="9" t="s">
        <v>468</v>
      </c>
      <c r="H2425" s="9" t="s">
        <v>473</v>
      </c>
      <c r="J2425" s="6" t="str">
        <f t="shared" si="661"/>
        <v>001011</v>
      </c>
      <c r="K2425" s="1">
        <f t="shared" si="662"/>
        <v>3</v>
      </c>
      <c r="L2425" s="6" t="str">
        <f t="shared" si="663"/>
        <v>00000</v>
      </c>
      <c r="M2425" s="1">
        <f t="shared" si="664"/>
        <v>19</v>
      </c>
      <c r="N2425" s="6" t="str">
        <f t="shared" si="665"/>
        <v>00</v>
      </c>
      <c r="O2425" s="1">
        <f t="shared" si="666"/>
        <v>6</v>
      </c>
      <c r="P2425" s="1">
        <f>IF(HEX2DEC(LEFT(E2425,4))&gt;=32768,HEX2DEC(LEFT(E2425,4))-65536,HEX2DEC(LEFT(E2425,4)))/Codes!$N$2</f>
        <v>5.2</v>
      </c>
      <c r="Q2425" s="1">
        <f>IF(HEX2DEC(RIGHT(E2425,4))&gt;=32768,HEX2DEC(RIGHT(E2425,4))-65536,HEX2DEC(RIGHT(E2425,4)))/Codes!$N$2</f>
        <v>0</v>
      </c>
      <c r="R2425" s="1">
        <f>IF(HEX2DEC(LEFT(F2425,4))&gt;=32768,HEX2DEC(LEFT(F2425,4))-65536,HEX2DEC(LEFT(F2425,4)))/Codes!$N$2</f>
        <v>0</v>
      </c>
      <c r="S2425" s="1">
        <f>IF(HEX2DEC(RIGHT(F2425,4))&gt;=32768,HEX2DEC(RIGHT(F2425,4))-65536,HEX2DEC(RIGHT(F2425,4)))/Codes!$N$2</f>
        <v>0</v>
      </c>
      <c r="T2425" s="18">
        <f t="shared" si="667"/>
        <v>361</v>
      </c>
      <c r="U2425" s="1">
        <f t="shared" si="668"/>
        <v>100</v>
      </c>
      <c r="V2425" s="1">
        <f t="shared" si="669"/>
        <v>98</v>
      </c>
      <c r="W2425" s="1" t="str">
        <f t="shared" si="670"/>
        <v>100</v>
      </c>
      <c r="X2425" s="1">
        <f t="shared" si="671"/>
        <v>2</v>
      </c>
      <c r="Y2425" s="1">
        <f t="shared" si="672"/>
        <v>0</v>
      </c>
      <c r="Z2425" s="1" t="str">
        <f>VLOOKUP(BIN2DEC(MID(HEX2BIN(MID(H2425,3,2),8),2,5)),Codes!$E$1:$F$18,2)</f>
        <v>Normal</v>
      </c>
      <c r="AA2425" s="6" t="str">
        <f t="shared" si="673"/>
        <v>0</v>
      </c>
      <c r="AB2425" s="1">
        <f t="shared" si="674"/>
        <v>1</v>
      </c>
      <c r="AC2425" s="1" t="str">
        <f>VLOOKUP(BIN2DEC(RIGHT(HEX2BIN(MID(H2425,6,1),4),1)&amp;LEFT(HEX2BIN(MID(H2425,7,1),4),1)),Codes!$K$1:$L$5,2)</f>
        <v>M</v>
      </c>
      <c r="AD2425" s="1" t="str">
        <f>VLOOKUP(BIN2DEC(RIGHT(HEX2BIN(MID(H2425,7,1),4),3)&amp;LEFT(HEX2BIN(MID(H2425,8,1),4),2)),Codes!$H$2:$I$33,2)</f>
        <v>Kick</v>
      </c>
      <c r="AE2425" s="1" t="str">
        <f t="shared" si="675"/>
        <v>1</v>
      </c>
      <c r="AF2425" s="1" t="str">
        <f t="shared" si="676"/>
        <v>1</v>
      </c>
      <c r="AH2425" s="6">
        <f t="shared" si="677"/>
        <v>34</v>
      </c>
    </row>
    <row r="2426" spans="1:34">
      <c r="A2426" s="3" t="s">
        <v>6797</v>
      </c>
      <c r="B2426" s="1" t="s">
        <v>80</v>
      </c>
      <c r="C2426" s="6" t="s">
        <v>1796</v>
      </c>
      <c r="D2426" s="9" t="s">
        <v>479</v>
      </c>
      <c r="E2426" s="9" t="s">
        <v>195</v>
      </c>
      <c r="F2426" s="9" t="s">
        <v>6798</v>
      </c>
      <c r="G2426" s="9" t="s">
        <v>481</v>
      </c>
      <c r="H2426" s="9" t="s">
        <v>482</v>
      </c>
      <c r="J2426" s="6" t="str">
        <f t="shared" si="661"/>
        <v>001011</v>
      </c>
      <c r="K2426" s="1">
        <f t="shared" si="662"/>
        <v>0</v>
      </c>
      <c r="L2426" s="6" t="str">
        <f t="shared" si="663"/>
        <v>00000</v>
      </c>
      <c r="M2426" s="1">
        <f t="shared" si="664"/>
        <v>0</v>
      </c>
      <c r="N2426" s="6" t="str">
        <f t="shared" si="665"/>
        <v>00</v>
      </c>
      <c r="O2426" s="1">
        <f t="shared" si="666"/>
        <v>0</v>
      </c>
      <c r="P2426" s="1">
        <f>IF(HEX2DEC(LEFT(E2426,4))&gt;=32768,HEX2DEC(LEFT(E2426,4))-65536,HEX2DEC(LEFT(E2426,4)))/Codes!$N$2</f>
        <v>4.4000000000000004</v>
      </c>
      <c r="Q2426" s="1">
        <f>IF(HEX2DEC(RIGHT(E2426,4))&gt;=32768,HEX2DEC(RIGHT(E2426,4))-65536,HEX2DEC(RIGHT(E2426,4)))/Codes!$N$2</f>
        <v>0</v>
      </c>
      <c r="R2426" s="1">
        <f>IF(HEX2DEC(LEFT(F2426,4))&gt;=32768,HEX2DEC(LEFT(F2426,4))-65536,HEX2DEC(LEFT(F2426,4)))/Codes!$N$2</f>
        <v>11.2</v>
      </c>
      <c r="S2426" s="1">
        <f>IF(HEX2DEC(RIGHT(F2426,4))&gt;=32768,HEX2DEC(RIGHT(F2426,4))-65536,HEX2DEC(RIGHT(F2426,4)))/Codes!$N$2</f>
        <v>10.4</v>
      </c>
      <c r="T2426" s="18">
        <f t="shared" si="667"/>
        <v>361</v>
      </c>
      <c r="U2426" s="1">
        <f t="shared" si="668"/>
        <v>100</v>
      </c>
      <c r="V2426" s="1">
        <f t="shared" si="669"/>
        <v>0</v>
      </c>
      <c r="W2426" s="1" t="str">
        <f t="shared" si="670"/>
        <v>100</v>
      </c>
      <c r="X2426" s="1">
        <f t="shared" si="671"/>
        <v>2</v>
      </c>
      <c r="Y2426" s="1">
        <f t="shared" si="672"/>
        <v>0</v>
      </c>
      <c r="Z2426" s="1" t="str">
        <f>VLOOKUP(BIN2DEC(MID(HEX2BIN(MID(H2426,3,2),8),2,5)),Codes!$E$1:$F$18,2)</f>
        <v>Grab</v>
      </c>
      <c r="AA2426" s="6" t="str">
        <f t="shared" si="673"/>
        <v>0</v>
      </c>
      <c r="AB2426" s="1">
        <f t="shared" si="674"/>
        <v>0</v>
      </c>
      <c r="AC2426" s="1" t="str">
        <f>VLOOKUP(BIN2DEC(RIGHT(HEX2BIN(MID(H2426,6,1),4),1)&amp;LEFT(HEX2BIN(MID(H2426,7,1),4),1)),Codes!$K$1:$L$5,2)</f>
        <v>M</v>
      </c>
      <c r="AD2426" s="1" t="str">
        <f>VLOOKUP(BIN2DEC(RIGHT(HEX2BIN(MID(H2426,7,1),4),3)&amp;LEFT(HEX2BIN(MID(H2426,8,1),4),2)),Codes!$H$2:$I$33,2)</f>
        <v>Kick</v>
      </c>
      <c r="AE2426" s="1" t="str">
        <f t="shared" si="675"/>
        <v>1</v>
      </c>
      <c r="AF2426" s="1" t="str">
        <f t="shared" si="676"/>
        <v>1</v>
      </c>
      <c r="AH2426" s="6">
        <f t="shared" si="677"/>
        <v>34</v>
      </c>
    </row>
    <row r="2427" spans="1:34">
      <c r="A2427" s="3" t="s">
        <v>6799</v>
      </c>
      <c r="B2427" s="1" t="s">
        <v>80</v>
      </c>
      <c r="C2427" s="6" t="s">
        <v>1796</v>
      </c>
      <c r="D2427" s="9" t="s">
        <v>484</v>
      </c>
      <c r="E2427" s="9" t="s">
        <v>256</v>
      </c>
      <c r="F2427" s="9" t="s">
        <v>1801</v>
      </c>
      <c r="G2427" s="9" t="s">
        <v>481</v>
      </c>
      <c r="H2427" s="9" t="s">
        <v>482</v>
      </c>
      <c r="J2427" s="6" t="str">
        <f t="shared" si="661"/>
        <v>001011</v>
      </c>
      <c r="K2427" s="1">
        <f t="shared" si="662"/>
        <v>1</v>
      </c>
      <c r="L2427" s="6" t="str">
        <f t="shared" si="663"/>
        <v>00000</v>
      </c>
      <c r="M2427" s="1">
        <f t="shared" si="664"/>
        <v>0</v>
      </c>
      <c r="N2427" s="6" t="str">
        <f t="shared" si="665"/>
        <v>00</v>
      </c>
      <c r="O2427" s="1">
        <f t="shared" si="666"/>
        <v>0</v>
      </c>
      <c r="P2427" s="1">
        <f>IF(HEX2DEC(LEFT(E2427,4))&gt;=32768,HEX2DEC(LEFT(E2427,4))-65536,HEX2DEC(LEFT(E2427,4)))/Codes!$N$2</f>
        <v>3.6</v>
      </c>
      <c r="Q2427" s="1">
        <f>IF(HEX2DEC(RIGHT(E2427,4))&gt;=32768,HEX2DEC(RIGHT(E2427,4))-65536,HEX2DEC(RIGHT(E2427,4)))/Codes!$N$2</f>
        <v>0</v>
      </c>
      <c r="R2427" s="1">
        <f>IF(HEX2DEC(LEFT(F2427,4))&gt;=32768,HEX2DEC(LEFT(F2427,4))-65536,HEX2DEC(LEFT(F2427,4)))/Codes!$N$2</f>
        <v>6.6</v>
      </c>
      <c r="S2427" s="1">
        <f>IF(HEX2DEC(RIGHT(F2427,4))&gt;=32768,HEX2DEC(RIGHT(F2427,4))-65536,HEX2DEC(RIGHT(F2427,4)))/Codes!$N$2</f>
        <v>2.8</v>
      </c>
      <c r="T2427" s="18">
        <f t="shared" si="667"/>
        <v>361</v>
      </c>
      <c r="U2427" s="1">
        <f t="shared" si="668"/>
        <v>100</v>
      </c>
      <c r="V2427" s="1">
        <f t="shared" si="669"/>
        <v>0</v>
      </c>
      <c r="W2427" s="1" t="str">
        <f t="shared" si="670"/>
        <v>100</v>
      </c>
      <c r="X2427" s="1">
        <f t="shared" si="671"/>
        <v>2</v>
      </c>
      <c r="Y2427" s="1">
        <f t="shared" si="672"/>
        <v>0</v>
      </c>
      <c r="Z2427" s="1" t="str">
        <f>VLOOKUP(BIN2DEC(MID(HEX2BIN(MID(H2427,3,2),8),2,5)),Codes!$E$1:$F$18,2)</f>
        <v>Grab</v>
      </c>
      <c r="AA2427" s="6" t="str">
        <f t="shared" si="673"/>
        <v>0</v>
      </c>
      <c r="AB2427" s="1">
        <f t="shared" si="674"/>
        <v>0</v>
      </c>
      <c r="AC2427" s="1" t="str">
        <f>VLOOKUP(BIN2DEC(RIGHT(HEX2BIN(MID(H2427,6,1),4),1)&amp;LEFT(HEX2BIN(MID(H2427,7,1),4),1)),Codes!$K$1:$L$5,2)</f>
        <v>M</v>
      </c>
      <c r="AD2427" s="1" t="str">
        <f>VLOOKUP(BIN2DEC(RIGHT(HEX2BIN(MID(H2427,7,1),4),3)&amp;LEFT(HEX2BIN(MID(H2427,8,1),4),2)),Codes!$H$2:$I$33,2)</f>
        <v>Kick</v>
      </c>
      <c r="AE2427" s="1" t="str">
        <f t="shared" si="675"/>
        <v>1</v>
      </c>
      <c r="AF2427" s="1" t="str">
        <f t="shared" si="676"/>
        <v>1</v>
      </c>
      <c r="AH2427" s="6">
        <f t="shared" si="677"/>
        <v>34</v>
      </c>
    </row>
    <row r="2428" spans="1:34">
      <c r="A2428" s="3" t="s">
        <v>6801</v>
      </c>
      <c r="B2428" s="1" t="s">
        <v>80</v>
      </c>
      <c r="C2428" s="6" t="s">
        <v>1797</v>
      </c>
      <c r="D2428" s="9" t="s">
        <v>479</v>
      </c>
      <c r="E2428" s="9" t="s">
        <v>195</v>
      </c>
      <c r="F2428" s="9" t="s">
        <v>5325</v>
      </c>
      <c r="G2428" s="9" t="s">
        <v>481</v>
      </c>
      <c r="H2428" s="9" t="s">
        <v>482</v>
      </c>
      <c r="J2428" s="6" t="str">
        <f t="shared" si="661"/>
        <v>001011</v>
      </c>
      <c r="K2428" s="1">
        <f t="shared" si="662"/>
        <v>0</v>
      </c>
      <c r="L2428" s="6" t="str">
        <f t="shared" si="663"/>
        <v>00000</v>
      </c>
      <c r="M2428" s="1">
        <f t="shared" si="664"/>
        <v>0</v>
      </c>
      <c r="N2428" s="6" t="str">
        <f t="shared" si="665"/>
        <v>00</v>
      </c>
      <c r="O2428" s="1">
        <f t="shared" si="666"/>
        <v>0</v>
      </c>
      <c r="P2428" s="1">
        <f>IF(HEX2DEC(LEFT(E2428,4))&gt;=32768,HEX2DEC(LEFT(E2428,4))-65536,HEX2DEC(LEFT(E2428,4)))/Codes!$N$2</f>
        <v>4.4000000000000004</v>
      </c>
      <c r="Q2428" s="1">
        <f>IF(HEX2DEC(RIGHT(E2428,4))&gt;=32768,HEX2DEC(RIGHT(E2428,4))-65536,HEX2DEC(RIGHT(E2428,4)))/Codes!$N$2</f>
        <v>0</v>
      </c>
      <c r="R2428" s="1">
        <f>IF(HEX2DEC(LEFT(F2428,4))&gt;=32768,HEX2DEC(LEFT(F2428,4))-65536,HEX2DEC(LEFT(F2428,4)))/Codes!$N$2</f>
        <v>8</v>
      </c>
      <c r="S2428" s="1">
        <f>IF(HEX2DEC(RIGHT(F2428,4))&gt;=32768,HEX2DEC(RIGHT(F2428,4))-65536,HEX2DEC(RIGHT(F2428,4)))/Codes!$N$2</f>
        <v>12</v>
      </c>
      <c r="T2428" s="18">
        <f t="shared" si="667"/>
        <v>361</v>
      </c>
      <c r="U2428" s="1">
        <f t="shared" si="668"/>
        <v>100</v>
      </c>
      <c r="V2428" s="1">
        <f t="shared" si="669"/>
        <v>0</v>
      </c>
      <c r="W2428" s="1" t="str">
        <f t="shared" si="670"/>
        <v>100</v>
      </c>
      <c r="X2428" s="1">
        <f t="shared" si="671"/>
        <v>2</v>
      </c>
      <c r="Y2428" s="1">
        <f t="shared" si="672"/>
        <v>0</v>
      </c>
      <c r="Z2428" s="1" t="str">
        <f>VLOOKUP(BIN2DEC(MID(HEX2BIN(MID(H2428,3,2),8),2,5)),Codes!$E$1:$F$18,2)</f>
        <v>Grab</v>
      </c>
      <c r="AA2428" s="6" t="str">
        <f t="shared" si="673"/>
        <v>0</v>
      </c>
      <c r="AB2428" s="1">
        <f t="shared" si="674"/>
        <v>0</v>
      </c>
      <c r="AC2428" s="1" t="str">
        <f>VLOOKUP(BIN2DEC(RIGHT(HEX2BIN(MID(H2428,6,1),4),1)&amp;LEFT(HEX2BIN(MID(H2428,7,1),4),1)),Codes!$K$1:$L$5,2)</f>
        <v>M</v>
      </c>
      <c r="AD2428" s="1" t="str">
        <f>VLOOKUP(BIN2DEC(RIGHT(HEX2BIN(MID(H2428,7,1),4),3)&amp;LEFT(HEX2BIN(MID(H2428,8,1),4),2)),Codes!$H$2:$I$33,2)</f>
        <v>Kick</v>
      </c>
      <c r="AE2428" s="1" t="str">
        <f t="shared" si="675"/>
        <v>1</v>
      </c>
      <c r="AF2428" s="1" t="str">
        <f t="shared" si="676"/>
        <v>1</v>
      </c>
      <c r="AH2428" s="6">
        <f t="shared" si="677"/>
        <v>34</v>
      </c>
    </row>
    <row r="2429" spans="1:34">
      <c r="A2429" s="3" t="s">
        <v>6802</v>
      </c>
      <c r="B2429" s="1" t="s">
        <v>80</v>
      </c>
      <c r="C2429" s="6" t="s">
        <v>1797</v>
      </c>
      <c r="D2429" s="9" t="s">
        <v>484</v>
      </c>
      <c r="E2429" s="9" t="s">
        <v>4093</v>
      </c>
      <c r="F2429" s="9" t="s">
        <v>1218</v>
      </c>
      <c r="G2429" s="9" t="s">
        <v>481</v>
      </c>
      <c r="H2429" s="9" t="s">
        <v>482</v>
      </c>
      <c r="J2429" s="6" t="str">
        <f t="shared" si="661"/>
        <v>001011</v>
      </c>
      <c r="K2429" s="1">
        <f t="shared" si="662"/>
        <v>1</v>
      </c>
      <c r="L2429" s="6" t="str">
        <f t="shared" si="663"/>
        <v>00000</v>
      </c>
      <c r="M2429" s="1">
        <f t="shared" si="664"/>
        <v>0</v>
      </c>
      <c r="N2429" s="6" t="str">
        <f t="shared" si="665"/>
        <v>00</v>
      </c>
      <c r="O2429" s="1">
        <f t="shared" si="666"/>
        <v>0</v>
      </c>
      <c r="P2429" s="1">
        <f>IF(HEX2DEC(LEFT(E2429,4))&gt;=32768,HEX2DEC(LEFT(E2429,4))-65536,HEX2DEC(LEFT(E2429,4)))/Codes!$N$2</f>
        <v>2.2000000000000002</v>
      </c>
      <c r="Q2429" s="1">
        <f>IF(HEX2DEC(RIGHT(E2429,4))&gt;=32768,HEX2DEC(RIGHT(E2429,4))-65536,HEX2DEC(RIGHT(E2429,4)))/Codes!$N$2</f>
        <v>0</v>
      </c>
      <c r="R2429" s="1">
        <f>IF(HEX2DEC(LEFT(F2429,4))&gt;=32768,HEX2DEC(LEFT(F2429,4))-65536,HEX2DEC(LEFT(F2429,4)))/Codes!$N$2</f>
        <v>6.6</v>
      </c>
      <c r="S2429" s="1">
        <f>IF(HEX2DEC(RIGHT(F2429,4))&gt;=32768,HEX2DEC(RIGHT(F2429,4))-65536,HEX2DEC(RIGHT(F2429,4)))/Codes!$N$2</f>
        <v>4</v>
      </c>
      <c r="T2429" s="18">
        <f t="shared" si="667"/>
        <v>361</v>
      </c>
      <c r="U2429" s="1">
        <f t="shared" si="668"/>
        <v>100</v>
      </c>
      <c r="V2429" s="1">
        <f t="shared" si="669"/>
        <v>0</v>
      </c>
      <c r="W2429" s="1" t="str">
        <f t="shared" si="670"/>
        <v>100</v>
      </c>
      <c r="X2429" s="1">
        <f t="shared" si="671"/>
        <v>2</v>
      </c>
      <c r="Y2429" s="1">
        <f t="shared" si="672"/>
        <v>0</v>
      </c>
      <c r="Z2429" s="1" t="str">
        <f>VLOOKUP(BIN2DEC(MID(HEX2BIN(MID(H2429,3,2),8),2,5)),Codes!$E$1:$F$18,2)</f>
        <v>Grab</v>
      </c>
      <c r="AA2429" s="6" t="str">
        <f t="shared" si="673"/>
        <v>0</v>
      </c>
      <c r="AB2429" s="1">
        <f t="shared" si="674"/>
        <v>0</v>
      </c>
      <c r="AC2429" s="1" t="str">
        <f>VLOOKUP(BIN2DEC(RIGHT(HEX2BIN(MID(H2429,6,1),4),1)&amp;LEFT(HEX2BIN(MID(H2429,7,1),4),1)),Codes!$K$1:$L$5,2)</f>
        <v>M</v>
      </c>
      <c r="AD2429" s="1" t="str">
        <f>VLOOKUP(BIN2DEC(RIGHT(HEX2BIN(MID(H2429,7,1),4),3)&amp;LEFT(HEX2BIN(MID(H2429,8,1),4),2)),Codes!$H$2:$I$33,2)</f>
        <v>Kick</v>
      </c>
      <c r="AE2429" s="1" t="str">
        <f t="shared" si="675"/>
        <v>1</v>
      </c>
      <c r="AF2429" s="1" t="str">
        <f t="shared" si="676"/>
        <v>1</v>
      </c>
      <c r="AH2429" s="6">
        <f t="shared" si="677"/>
        <v>34</v>
      </c>
    </row>
    <row r="2430" spans="1:34">
      <c r="A2430" s="3" t="s">
        <v>6803</v>
      </c>
      <c r="B2430" s="1" t="s">
        <v>80</v>
      </c>
      <c r="C2430" s="6" t="s">
        <v>1797</v>
      </c>
      <c r="D2430" s="9" t="s">
        <v>494</v>
      </c>
      <c r="E2430" s="9" t="s">
        <v>91</v>
      </c>
      <c r="F2430" s="9" t="s">
        <v>1218</v>
      </c>
      <c r="G2430" s="9" t="s">
        <v>481</v>
      </c>
      <c r="H2430" s="9" t="s">
        <v>482</v>
      </c>
      <c r="J2430" s="6" t="str">
        <f t="shared" si="661"/>
        <v>001011</v>
      </c>
      <c r="K2430" s="1">
        <f t="shared" si="662"/>
        <v>2</v>
      </c>
      <c r="L2430" s="6" t="str">
        <f t="shared" si="663"/>
        <v>00000</v>
      </c>
      <c r="M2430" s="1">
        <f t="shared" si="664"/>
        <v>0</v>
      </c>
      <c r="N2430" s="6" t="str">
        <f t="shared" si="665"/>
        <v>00</v>
      </c>
      <c r="O2430" s="1">
        <f t="shared" si="666"/>
        <v>0</v>
      </c>
      <c r="P2430" s="1">
        <f>IF(HEX2DEC(LEFT(E2430,4))&gt;=32768,HEX2DEC(LEFT(E2430,4))-65536,HEX2DEC(LEFT(E2430,4)))/Codes!$N$2</f>
        <v>0</v>
      </c>
      <c r="Q2430" s="1">
        <f>IF(HEX2DEC(RIGHT(E2430,4))&gt;=32768,HEX2DEC(RIGHT(E2430,4))-65536,HEX2DEC(RIGHT(E2430,4)))/Codes!$N$2</f>
        <v>0</v>
      </c>
      <c r="R2430" s="1">
        <f>IF(HEX2DEC(LEFT(F2430,4))&gt;=32768,HEX2DEC(LEFT(F2430,4))-65536,HEX2DEC(LEFT(F2430,4)))/Codes!$N$2</f>
        <v>6.6</v>
      </c>
      <c r="S2430" s="1">
        <f>IF(HEX2DEC(RIGHT(F2430,4))&gt;=32768,HEX2DEC(RIGHT(F2430,4))-65536,HEX2DEC(RIGHT(F2430,4)))/Codes!$N$2</f>
        <v>4</v>
      </c>
      <c r="T2430" s="18">
        <f t="shared" si="667"/>
        <v>361</v>
      </c>
      <c r="U2430" s="1">
        <f t="shared" si="668"/>
        <v>100</v>
      </c>
      <c r="V2430" s="1">
        <f t="shared" si="669"/>
        <v>0</v>
      </c>
      <c r="W2430" s="1" t="str">
        <f t="shared" si="670"/>
        <v>100</v>
      </c>
      <c r="X2430" s="1">
        <f t="shared" si="671"/>
        <v>2</v>
      </c>
      <c r="Y2430" s="1">
        <f t="shared" si="672"/>
        <v>0</v>
      </c>
      <c r="Z2430" s="1" t="str">
        <f>VLOOKUP(BIN2DEC(MID(HEX2BIN(MID(H2430,3,2),8),2,5)),Codes!$E$1:$F$18,2)</f>
        <v>Grab</v>
      </c>
      <c r="AA2430" s="6" t="str">
        <f t="shared" si="673"/>
        <v>0</v>
      </c>
      <c r="AB2430" s="1">
        <f t="shared" si="674"/>
        <v>0</v>
      </c>
      <c r="AC2430" s="1" t="str">
        <f>VLOOKUP(BIN2DEC(RIGHT(HEX2BIN(MID(H2430,6,1),4),1)&amp;LEFT(HEX2BIN(MID(H2430,7,1),4),1)),Codes!$K$1:$L$5,2)</f>
        <v>M</v>
      </c>
      <c r="AD2430" s="1" t="str">
        <f>VLOOKUP(BIN2DEC(RIGHT(HEX2BIN(MID(H2430,7,1),4),3)&amp;LEFT(HEX2BIN(MID(H2430,8,1),4),2)),Codes!$H$2:$I$33,2)</f>
        <v>Kick</v>
      </c>
      <c r="AE2430" s="1" t="str">
        <f t="shared" si="675"/>
        <v>1</v>
      </c>
      <c r="AF2430" s="1" t="str">
        <f t="shared" si="676"/>
        <v>1</v>
      </c>
      <c r="AH2430" s="6">
        <f t="shared" si="677"/>
        <v>34</v>
      </c>
    </row>
    <row r="2431" spans="1:34">
      <c r="A2431" s="3" t="s">
        <v>6805</v>
      </c>
      <c r="B2431" s="1" t="s">
        <v>80</v>
      </c>
      <c r="C2431" s="6" t="s">
        <v>530</v>
      </c>
      <c r="D2431" s="9" t="s">
        <v>6806</v>
      </c>
      <c r="E2431" s="9" t="s">
        <v>460</v>
      </c>
      <c r="F2431" s="9" t="s">
        <v>91</v>
      </c>
      <c r="G2431" s="9" t="s">
        <v>501</v>
      </c>
      <c r="H2431" s="9" t="s">
        <v>6807</v>
      </c>
      <c r="J2431" s="6" t="str">
        <f t="shared" si="661"/>
        <v>001011</v>
      </c>
      <c r="K2431" s="1">
        <f t="shared" si="662"/>
        <v>0</v>
      </c>
      <c r="L2431" s="6" t="str">
        <f t="shared" si="663"/>
        <v>00010</v>
      </c>
      <c r="M2431" s="1">
        <f t="shared" si="664"/>
        <v>314</v>
      </c>
      <c r="N2431" s="6" t="str">
        <f t="shared" si="665"/>
        <v>00</v>
      </c>
      <c r="O2431" s="1">
        <f t="shared" si="666"/>
        <v>3</v>
      </c>
      <c r="P2431" s="1">
        <f>IF(HEX2DEC(LEFT(E2431,4))&gt;=32768,HEX2DEC(LEFT(E2431,4))-65536,HEX2DEC(LEFT(E2431,4)))/Codes!$N$2</f>
        <v>7.2</v>
      </c>
      <c r="Q2431" s="1">
        <f>IF(HEX2DEC(RIGHT(E2431,4))&gt;=32768,HEX2DEC(RIGHT(E2431,4))-65536,HEX2DEC(RIGHT(E2431,4)))/Codes!$N$2</f>
        <v>0</v>
      </c>
      <c r="R2431" s="1">
        <f>IF(HEX2DEC(LEFT(F2431,4))&gt;=32768,HEX2DEC(LEFT(F2431,4))-65536,HEX2DEC(LEFT(F2431,4)))/Codes!$N$2</f>
        <v>0</v>
      </c>
      <c r="S2431" s="1">
        <f>IF(HEX2DEC(RIGHT(F2431,4))&gt;=32768,HEX2DEC(RIGHT(F2431,4))-65536,HEX2DEC(RIGHT(F2431,4)))/Codes!$N$2</f>
        <v>0</v>
      </c>
      <c r="T2431" s="18">
        <f t="shared" si="667"/>
        <v>80</v>
      </c>
      <c r="U2431" s="1">
        <f t="shared" si="668"/>
        <v>100</v>
      </c>
      <c r="V2431" s="1">
        <f t="shared" si="669"/>
        <v>134</v>
      </c>
      <c r="W2431" s="1" t="str">
        <f t="shared" si="670"/>
        <v>100</v>
      </c>
      <c r="X2431" s="1">
        <f t="shared" si="671"/>
        <v>1</v>
      </c>
      <c r="Y2431" s="1">
        <f t="shared" si="672"/>
        <v>0</v>
      </c>
      <c r="Z2431" s="1" t="str">
        <f>VLOOKUP(BIN2DEC(MID(HEX2BIN(MID(H2431,3,2),8),2,5)),Codes!$E$1:$F$18,2)</f>
        <v>Electric</v>
      </c>
      <c r="AA2431" s="6" t="str">
        <f t="shared" si="673"/>
        <v>0</v>
      </c>
      <c r="AB2431" s="1">
        <f t="shared" si="674"/>
        <v>0</v>
      </c>
      <c r="AC2431" s="1" t="str">
        <f>VLOOKUP(BIN2DEC(RIGHT(HEX2BIN(MID(H2431,6,1),4),1)&amp;LEFT(HEX2BIN(MID(H2431,7,1),4),1)),Codes!$K$1:$L$5,2)</f>
        <v>S</v>
      </c>
      <c r="AD2431" s="1" t="str">
        <f>VLOOKUP(BIN2DEC(RIGHT(HEX2BIN(MID(H2431,7,1),4),3)&amp;LEFT(HEX2BIN(MID(H2431,8,1),4),2)),Codes!$H$2:$I$33,2)</f>
        <v>Shock</v>
      </c>
      <c r="AE2431" s="1" t="str">
        <f t="shared" si="675"/>
        <v>1</v>
      </c>
      <c r="AF2431" s="1" t="str">
        <f t="shared" si="676"/>
        <v>1</v>
      </c>
      <c r="AH2431" s="6">
        <f t="shared" si="677"/>
        <v>7</v>
      </c>
    </row>
    <row r="2432" spans="1:34">
      <c r="A2432" s="3" t="s">
        <v>6824</v>
      </c>
      <c r="B2432" s="1" t="s">
        <v>80</v>
      </c>
      <c r="C2432" s="6" t="s">
        <v>2566</v>
      </c>
      <c r="D2432" s="9" t="s">
        <v>6825</v>
      </c>
      <c r="E2432" s="9" t="s">
        <v>207</v>
      </c>
      <c r="F2432" s="9" t="s">
        <v>91</v>
      </c>
      <c r="G2432" s="9" t="s">
        <v>6826</v>
      </c>
      <c r="H2432" s="9" t="s">
        <v>435</v>
      </c>
      <c r="J2432" s="6" t="str">
        <f t="shared" si="661"/>
        <v>001011</v>
      </c>
      <c r="K2432" s="1">
        <f t="shared" si="662"/>
        <v>0</v>
      </c>
      <c r="L2432" s="6" t="str">
        <f t="shared" si="663"/>
        <v>00000</v>
      </c>
      <c r="M2432" s="1">
        <f t="shared" si="664"/>
        <v>25</v>
      </c>
      <c r="N2432" s="6" t="str">
        <f t="shared" si="665"/>
        <v>00</v>
      </c>
      <c r="O2432" s="1">
        <f t="shared" si="666"/>
        <v>5</v>
      </c>
      <c r="P2432" s="1">
        <f>IF(HEX2DEC(LEFT(E2432,4))&gt;=32768,HEX2DEC(LEFT(E2432,4))-65536,HEX2DEC(LEFT(E2432,4)))/Codes!$N$2</f>
        <v>4</v>
      </c>
      <c r="Q2432" s="1">
        <f>IF(HEX2DEC(RIGHT(E2432,4))&gt;=32768,HEX2DEC(RIGHT(E2432,4))-65536,HEX2DEC(RIGHT(E2432,4)))/Codes!$N$2</f>
        <v>0</v>
      </c>
      <c r="R2432" s="1">
        <f>IF(HEX2DEC(LEFT(F2432,4))&gt;=32768,HEX2DEC(LEFT(F2432,4))-65536,HEX2DEC(LEFT(F2432,4)))/Codes!$N$2</f>
        <v>0</v>
      </c>
      <c r="S2432" s="1">
        <f>IF(HEX2DEC(RIGHT(F2432,4))&gt;=32768,HEX2DEC(RIGHT(F2432,4))-65536,HEX2DEC(RIGHT(F2432,4)))/Codes!$N$2</f>
        <v>0</v>
      </c>
      <c r="T2432" s="18">
        <f t="shared" si="667"/>
        <v>80</v>
      </c>
      <c r="U2432" s="1">
        <f t="shared" si="668"/>
        <v>104</v>
      </c>
      <c r="V2432" s="1">
        <f t="shared" si="669"/>
        <v>0</v>
      </c>
      <c r="W2432" s="1" t="str">
        <f t="shared" si="670"/>
        <v>100</v>
      </c>
      <c r="X2432" s="1">
        <f t="shared" si="671"/>
        <v>1</v>
      </c>
      <c r="Y2432" s="1">
        <f t="shared" si="672"/>
        <v>40</v>
      </c>
      <c r="Z2432" s="1" t="str">
        <f>VLOOKUP(BIN2DEC(MID(HEX2BIN(MID(H2432,3,2),8),2,5)),Codes!$E$1:$F$18,2)</f>
        <v>Normal</v>
      </c>
      <c r="AA2432" s="6" t="str">
        <f t="shared" si="673"/>
        <v>0</v>
      </c>
      <c r="AB2432" s="1">
        <f t="shared" si="674"/>
        <v>0</v>
      </c>
      <c r="AC2432" s="1" t="str">
        <f>VLOOKUP(BIN2DEC(RIGHT(HEX2BIN(MID(H2432,6,1),4),1)&amp;LEFT(HEX2BIN(MID(H2432,7,1),4),1)),Codes!$K$1:$L$5,2)</f>
        <v>L</v>
      </c>
      <c r="AD2432" s="1" t="str">
        <f>VLOOKUP(BIN2DEC(RIGHT(HEX2BIN(MID(H2432,7,1),4),3)&amp;LEFT(HEX2BIN(MID(H2432,8,1),4),2)),Codes!$H$2:$I$33,2)</f>
        <v>Kick</v>
      </c>
      <c r="AE2432" s="1" t="str">
        <f t="shared" si="675"/>
        <v>1</v>
      </c>
      <c r="AF2432" s="1" t="str">
        <f t="shared" si="676"/>
        <v>1</v>
      </c>
      <c r="AH2432" s="6">
        <f t="shared" si="677"/>
        <v>66</v>
      </c>
    </row>
    <row r="2433" spans="1:34">
      <c r="A2433" s="3" t="s">
        <v>6827</v>
      </c>
      <c r="B2433" s="1" t="s">
        <v>80</v>
      </c>
      <c r="C2433" s="6" t="s">
        <v>2566</v>
      </c>
      <c r="D2433" s="9" t="s">
        <v>514</v>
      </c>
      <c r="E2433" s="9" t="s">
        <v>307</v>
      </c>
      <c r="F2433" s="9" t="s">
        <v>91</v>
      </c>
      <c r="G2433" s="9" t="s">
        <v>6828</v>
      </c>
      <c r="H2433" s="9" t="s">
        <v>435</v>
      </c>
      <c r="J2433" s="6" t="str">
        <f t="shared" ref="J2433:J2496" si="678">LEFT(HEX2BIN(LEFT(D2433,2),8),6)</f>
        <v>001011</v>
      </c>
      <c r="K2433" s="1">
        <f t="shared" ref="K2433:K2496" si="679">BIN2DEC(MID(HEX2BIN(MID(D2433,2,2),8),3,3))</f>
        <v>1</v>
      </c>
      <c r="L2433" s="6" t="str">
        <f t="shared" ref="L2433:L2496" si="680">MID(HEX2BIN(MID(D2433,3,2),8),2,5)</f>
        <v>00000</v>
      </c>
      <c r="M2433" s="1">
        <f t="shared" ref="M2433:M2496" si="681">ROUNDDOWN(HEX2DEC(MID(D2433,4,3))/8,0)</f>
        <v>23</v>
      </c>
      <c r="N2433" s="6" t="str">
        <f t="shared" ref="N2433:N2496" si="682">MID(HEX2BIN(MID(D2433,6,1),4),2,2)</f>
        <v>00</v>
      </c>
      <c r="O2433" s="1">
        <f t="shared" ref="O2433:O2496" si="683">HEX2DEC(MID(D2433,7,2))</f>
        <v>5</v>
      </c>
      <c r="P2433" s="1">
        <f>IF(HEX2DEC(LEFT(E2433,4))&gt;=32768,HEX2DEC(LEFT(E2433,4))-65536,HEX2DEC(LEFT(E2433,4)))/Codes!$N$2</f>
        <v>3.2</v>
      </c>
      <c r="Q2433" s="1">
        <f>IF(HEX2DEC(RIGHT(E2433,4))&gt;=32768,HEX2DEC(RIGHT(E2433,4))-65536,HEX2DEC(RIGHT(E2433,4)))/Codes!$N$2</f>
        <v>0</v>
      </c>
      <c r="R2433" s="1">
        <f>IF(HEX2DEC(LEFT(F2433,4))&gt;=32768,HEX2DEC(LEFT(F2433,4))-65536,HEX2DEC(LEFT(F2433,4)))/Codes!$N$2</f>
        <v>0</v>
      </c>
      <c r="S2433" s="1">
        <f>IF(HEX2DEC(RIGHT(F2433,4))&gt;=32768,HEX2DEC(RIGHT(F2433,4))-65536,HEX2DEC(RIGHT(F2433,4)))/Codes!$N$2</f>
        <v>0</v>
      </c>
      <c r="T2433" s="18">
        <f t="shared" ref="T2433:T2496" si="684">ROUNDDOWN(HEX2DEC(LEFT(G2433,3))/8,0)</f>
        <v>80</v>
      </c>
      <c r="U2433" s="1">
        <f t="shared" ref="U2433:U2496" si="685">ROUNDDOWN(HEX2DEC(MID(G2433,3,3))/4,0)-(512*ROUNDDOWN(HEX2DEC(MID(G2433,3,1))/8,0))</f>
        <v>105</v>
      </c>
      <c r="V2433" s="1">
        <f t="shared" ref="V2433:V2496" si="686">RIGHT(HEX2BIN(MID(G2433,5,1),4),2)*128+HEX2DEC(MID(G2433,6,1))*8+LEFT(HEX2BIN(MID(G2433,7,1),4),3)</f>
        <v>0</v>
      </c>
      <c r="W2433" s="1" t="str">
        <f t="shared" ref="W2433:W2496" si="687">MID(HEX2BIN(MID(G2433,7,2),8),4,3)</f>
        <v>100</v>
      </c>
      <c r="X2433" s="1">
        <f t="shared" ref="X2433:X2496" si="688">BIN2DEC(RIGHT(HEX2BIN(RIGHT(G2433,1),4),2))</f>
        <v>1</v>
      </c>
      <c r="Y2433" s="1">
        <f t="shared" ref="Y2433:Y2496" si="689">ROUNDDOWN(HEX2DEC(LEFT(H2433,3))/8,0)</f>
        <v>40</v>
      </c>
      <c r="Z2433" s="1" t="str">
        <f>VLOOKUP(BIN2DEC(MID(HEX2BIN(MID(H2433,3,2),8),2,5)),Codes!$E$1:$F$18,2)</f>
        <v>Normal</v>
      </c>
      <c r="AA2433" s="6" t="str">
        <f t="shared" ref="AA2433:AA2496" si="690">MID(HEX2BIN(MID(H2433,4,1),4),3,1)</f>
        <v>0</v>
      </c>
      <c r="AB2433" s="1">
        <f t="shared" ref="AB2433:AB2496" si="691">(MOD(HEX2DEC(MID(H2433,4,1)),2))*64+ROUNDDOWN(HEX2DEC(MID(H2433,5,2))/4,0)</f>
        <v>0</v>
      </c>
      <c r="AC2433" s="1" t="str">
        <f>VLOOKUP(BIN2DEC(RIGHT(HEX2BIN(MID(H2433,6,1),4),1)&amp;LEFT(HEX2BIN(MID(H2433,7,1),4),1)),Codes!$K$1:$L$5,2)</f>
        <v>L</v>
      </c>
      <c r="AD2433" s="1" t="str">
        <f>VLOOKUP(BIN2DEC(RIGHT(HEX2BIN(MID(H2433,7,1),4),3)&amp;LEFT(HEX2BIN(MID(H2433,8,1),4),2)),Codes!$H$2:$I$33,2)</f>
        <v>Kick</v>
      </c>
      <c r="AE2433" s="1" t="str">
        <f t="shared" ref="AE2433:AE2496" si="692">MID(HEX2BIN(RIGHT(H2433,1),4),3,1)</f>
        <v>1</v>
      </c>
      <c r="AF2433" s="1" t="str">
        <f t="shared" ref="AF2433:AF2496" si="693">RIGHT(HEX2BIN(RIGHT(H2433,1),4),1)</f>
        <v>1</v>
      </c>
      <c r="AH2433" s="6">
        <f t="shared" ref="AH2433:AH2496" si="694">ROUNDDOWN(HEX2DEC(MID(H2433,6,3))/4,0)-(256*ROUNDDOWN(HEX2DEC(MID(H2433,6,1))/4,0))</f>
        <v>66</v>
      </c>
    </row>
    <row r="2434" spans="1:34">
      <c r="A2434" s="3" t="s">
        <v>6829</v>
      </c>
      <c r="B2434" s="1" t="s">
        <v>80</v>
      </c>
      <c r="C2434" s="6" t="s">
        <v>2566</v>
      </c>
      <c r="D2434" s="9" t="s">
        <v>4504</v>
      </c>
      <c r="E2434" s="9" t="s">
        <v>307</v>
      </c>
      <c r="F2434" s="9" t="s">
        <v>91</v>
      </c>
      <c r="G2434" s="9" t="s">
        <v>6826</v>
      </c>
      <c r="H2434" s="9" t="s">
        <v>435</v>
      </c>
      <c r="J2434" s="6" t="str">
        <f t="shared" si="678"/>
        <v>001011</v>
      </c>
      <c r="K2434" s="1">
        <f t="shared" si="679"/>
        <v>2</v>
      </c>
      <c r="L2434" s="6" t="str">
        <f t="shared" si="680"/>
        <v>00000</v>
      </c>
      <c r="M2434" s="1">
        <f t="shared" si="681"/>
        <v>21</v>
      </c>
      <c r="N2434" s="6" t="str">
        <f t="shared" si="682"/>
        <v>00</v>
      </c>
      <c r="O2434" s="1">
        <f t="shared" si="683"/>
        <v>5</v>
      </c>
      <c r="P2434" s="1">
        <f>IF(HEX2DEC(LEFT(E2434,4))&gt;=32768,HEX2DEC(LEFT(E2434,4))-65536,HEX2DEC(LEFT(E2434,4)))/Codes!$N$2</f>
        <v>3.2</v>
      </c>
      <c r="Q2434" s="1">
        <f>IF(HEX2DEC(RIGHT(E2434,4))&gt;=32768,HEX2DEC(RIGHT(E2434,4))-65536,HEX2DEC(RIGHT(E2434,4)))/Codes!$N$2</f>
        <v>0</v>
      </c>
      <c r="R2434" s="1">
        <f>IF(HEX2DEC(LEFT(F2434,4))&gt;=32768,HEX2DEC(LEFT(F2434,4))-65536,HEX2DEC(LEFT(F2434,4)))/Codes!$N$2</f>
        <v>0</v>
      </c>
      <c r="S2434" s="1">
        <f>IF(HEX2DEC(RIGHT(F2434,4))&gt;=32768,HEX2DEC(RIGHT(F2434,4))-65536,HEX2DEC(RIGHT(F2434,4)))/Codes!$N$2</f>
        <v>0</v>
      </c>
      <c r="T2434" s="18">
        <f t="shared" si="684"/>
        <v>80</v>
      </c>
      <c r="U2434" s="1">
        <f t="shared" si="685"/>
        <v>104</v>
      </c>
      <c r="V2434" s="1">
        <f t="shared" si="686"/>
        <v>0</v>
      </c>
      <c r="W2434" s="1" t="str">
        <f t="shared" si="687"/>
        <v>100</v>
      </c>
      <c r="X2434" s="1">
        <f t="shared" si="688"/>
        <v>1</v>
      </c>
      <c r="Y2434" s="1">
        <f t="shared" si="689"/>
        <v>40</v>
      </c>
      <c r="Z2434" s="1" t="str">
        <f>VLOOKUP(BIN2DEC(MID(HEX2BIN(MID(H2434,3,2),8),2,5)),Codes!$E$1:$F$18,2)</f>
        <v>Normal</v>
      </c>
      <c r="AA2434" s="6" t="str">
        <f t="shared" si="690"/>
        <v>0</v>
      </c>
      <c r="AB2434" s="1">
        <f t="shared" si="691"/>
        <v>0</v>
      </c>
      <c r="AC2434" s="1" t="str">
        <f>VLOOKUP(BIN2DEC(RIGHT(HEX2BIN(MID(H2434,6,1),4),1)&amp;LEFT(HEX2BIN(MID(H2434,7,1),4),1)),Codes!$K$1:$L$5,2)</f>
        <v>L</v>
      </c>
      <c r="AD2434" s="1" t="str">
        <f>VLOOKUP(BIN2DEC(RIGHT(HEX2BIN(MID(H2434,7,1),4),3)&amp;LEFT(HEX2BIN(MID(H2434,8,1),4),2)),Codes!$H$2:$I$33,2)</f>
        <v>Kick</v>
      </c>
      <c r="AE2434" s="1" t="str">
        <f t="shared" si="692"/>
        <v>1</v>
      </c>
      <c r="AF2434" s="1" t="str">
        <f t="shared" si="693"/>
        <v>1</v>
      </c>
      <c r="AH2434" s="6">
        <f t="shared" si="694"/>
        <v>66</v>
      </c>
    </row>
    <row r="2435" spans="1:34">
      <c r="A2435" s="3" t="s">
        <v>6830</v>
      </c>
      <c r="B2435" s="1" t="s">
        <v>80</v>
      </c>
      <c r="C2435" s="6" t="s">
        <v>1814</v>
      </c>
      <c r="D2435" s="9" t="s">
        <v>1815</v>
      </c>
      <c r="E2435" s="9" t="s">
        <v>1816</v>
      </c>
      <c r="F2435" s="9" t="s">
        <v>91</v>
      </c>
      <c r="G2435" s="9" t="s">
        <v>481</v>
      </c>
      <c r="H2435" s="9" t="s">
        <v>152</v>
      </c>
      <c r="J2435" s="6" t="str">
        <f t="shared" si="678"/>
        <v>001011</v>
      </c>
      <c r="K2435" s="1">
        <f t="shared" si="679"/>
        <v>0</v>
      </c>
      <c r="L2435" s="6" t="str">
        <f t="shared" si="680"/>
        <v>00000</v>
      </c>
      <c r="M2435" s="1">
        <f t="shared" si="681"/>
        <v>4</v>
      </c>
      <c r="N2435" s="6" t="str">
        <f t="shared" si="682"/>
        <v>10</v>
      </c>
      <c r="O2435" s="1">
        <f t="shared" si="683"/>
        <v>8</v>
      </c>
      <c r="P2435" s="1">
        <f>IF(HEX2DEC(LEFT(E2435,4))&gt;=32768,HEX2DEC(LEFT(E2435,4))-65536,HEX2DEC(LEFT(E2435,4)))/Codes!$N$2</f>
        <v>6.7560000000000002</v>
      </c>
      <c r="Q2435" s="1">
        <f>IF(HEX2DEC(RIGHT(E2435,4))&gt;=32768,HEX2DEC(RIGHT(E2435,4))-65536,HEX2DEC(RIGHT(E2435,4)))/Codes!$N$2</f>
        <v>0</v>
      </c>
      <c r="R2435" s="1">
        <f>IF(HEX2DEC(LEFT(F2435,4))&gt;=32768,HEX2DEC(LEFT(F2435,4))-65536,HEX2DEC(LEFT(F2435,4)))/Codes!$N$2</f>
        <v>0</v>
      </c>
      <c r="S2435" s="1">
        <f>IF(HEX2DEC(RIGHT(F2435,4))&gt;=32768,HEX2DEC(RIGHT(F2435,4))-65536,HEX2DEC(RIGHT(F2435,4)))/Codes!$N$2</f>
        <v>0</v>
      </c>
      <c r="T2435" s="18">
        <f t="shared" si="684"/>
        <v>361</v>
      </c>
      <c r="U2435" s="1">
        <f t="shared" si="685"/>
        <v>100</v>
      </c>
      <c r="V2435" s="1">
        <f t="shared" si="686"/>
        <v>0</v>
      </c>
      <c r="W2435" s="1" t="str">
        <f t="shared" si="687"/>
        <v>100</v>
      </c>
      <c r="X2435" s="1">
        <f t="shared" si="688"/>
        <v>2</v>
      </c>
      <c r="Y2435" s="1">
        <f t="shared" si="689"/>
        <v>20</v>
      </c>
      <c r="Z2435" s="1" t="str">
        <f>VLOOKUP(BIN2DEC(MID(HEX2BIN(MID(H2435,3,2),8),2,5)),Codes!$E$1:$F$18,2)</f>
        <v>Normal</v>
      </c>
      <c r="AA2435" s="6" t="str">
        <f t="shared" si="690"/>
        <v>0</v>
      </c>
      <c r="AB2435" s="1">
        <f t="shared" si="691"/>
        <v>0</v>
      </c>
      <c r="AC2435" s="1" t="str">
        <f>VLOOKUP(BIN2DEC(RIGHT(HEX2BIN(MID(H2435,6,1),4),1)&amp;LEFT(HEX2BIN(MID(H2435,7,1),4),1)),Codes!$K$1:$L$5,2)</f>
        <v>M</v>
      </c>
      <c r="AD2435" s="1" t="str">
        <f>VLOOKUP(BIN2DEC(RIGHT(HEX2BIN(MID(H2435,7,1),4),3)&amp;LEFT(HEX2BIN(MID(H2435,8,1),4),2)),Codes!$H$2:$I$33,2)</f>
        <v>Punch</v>
      </c>
      <c r="AE2435" s="1" t="str">
        <f t="shared" si="692"/>
        <v>1</v>
      </c>
      <c r="AF2435" s="1" t="str">
        <f t="shared" si="693"/>
        <v>1</v>
      </c>
      <c r="AH2435" s="6">
        <f t="shared" si="694"/>
        <v>33</v>
      </c>
    </row>
    <row r="2436" spans="1:34">
      <c r="A2436" s="3" t="s">
        <v>2041</v>
      </c>
      <c r="B2436" s="1" t="s">
        <v>49</v>
      </c>
      <c r="C2436" s="6" t="s">
        <v>9365</v>
      </c>
      <c r="D2436" s="9" t="s">
        <v>1997</v>
      </c>
      <c r="E2436" s="9" t="s">
        <v>2042</v>
      </c>
      <c r="F2436" s="9" t="s">
        <v>256</v>
      </c>
      <c r="G2436" s="9" t="s">
        <v>208</v>
      </c>
      <c r="H2436" s="9" t="s">
        <v>2043</v>
      </c>
      <c r="J2436" s="6" t="str">
        <f t="shared" si="678"/>
        <v>001011</v>
      </c>
      <c r="K2436" s="1">
        <f t="shared" si="679"/>
        <v>0</v>
      </c>
      <c r="L2436" s="6" t="str">
        <f t="shared" si="680"/>
        <v>00000</v>
      </c>
      <c r="M2436" s="1">
        <f t="shared" si="681"/>
        <v>0</v>
      </c>
      <c r="N2436" s="6" t="str">
        <f t="shared" si="682"/>
        <v>00</v>
      </c>
      <c r="O2436" s="1">
        <f t="shared" si="683"/>
        <v>25</v>
      </c>
      <c r="P2436" s="1">
        <f>IF(HEX2DEC(LEFT(E2436,4))&gt;=32768,HEX2DEC(LEFT(E2436,4))-65536,HEX2DEC(LEFT(E2436,4)))/Codes!$N$2</f>
        <v>5.8</v>
      </c>
      <c r="Q2436" s="1">
        <f>IF(HEX2DEC(RIGHT(E2436,4))&gt;=32768,HEX2DEC(RIGHT(E2436,4))-65536,HEX2DEC(RIGHT(E2436,4)))/Codes!$N$2</f>
        <v>0</v>
      </c>
      <c r="R2436" s="1">
        <f>IF(HEX2DEC(LEFT(F2436,4))&gt;=32768,HEX2DEC(LEFT(F2436,4))-65536,HEX2DEC(LEFT(F2436,4)))/Codes!$N$2</f>
        <v>3.6</v>
      </c>
      <c r="S2436" s="1">
        <f>IF(HEX2DEC(RIGHT(F2436,4))&gt;=32768,HEX2DEC(RIGHT(F2436,4))-65536,HEX2DEC(RIGHT(F2436,4)))/Codes!$N$2</f>
        <v>0</v>
      </c>
      <c r="T2436" s="18">
        <f t="shared" si="684"/>
        <v>361</v>
      </c>
      <c r="U2436" s="1">
        <f t="shared" si="685"/>
        <v>70</v>
      </c>
      <c r="V2436" s="1">
        <f t="shared" si="686"/>
        <v>0</v>
      </c>
      <c r="W2436" s="1" t="str">
        <f t="shared" si="687"/>
        <v>100</v>
      </c>
      <c r="X2436" s="1">
        <f t="shared" si="688"/>
        <v>3</v>
      </c>
      <c r="Y2436" s="1">
        <f t="shared" si="689"/>
        <v>60</v>
      </c>
      <c r="Z2436" s="1" t="str">
        <f>VLOOKUP(BIN2DEC(MID(HEX2BIN(MID(H2436,3,2),8),2,5)),Codes!$E$1:$F$18,2)</f>
        <v>Electric</v>
      </c>
      <c r="AA2436" s="6" t="str">
        <f t="shared" si="690"/>
        <v>0</v>
      </c>
      <c r="AB2436" s="1">
        <f t="shared" si="691"/>
        <v>0</v>
      </c>
      <c r="AC2436" s="1" t="str">
        <f>VLOOKUP(BIN2DEC(RIGHT(HEX2BIN(MID(H2436,6,1),4),1)&amp;LEFT(HEX2BIN(MID(H2436,7,1),4),1)),Codes!$K$1:$L$5,2)</f>
        <v>L</v>
      </c>
      <c r="AD2436" s="1" t="str">
        <f>VLOOKUP(BIN2DEC(RIGHT(HEX2BIN(MID(H2436,7,1),4),3)&amp;LEFT(HEX2BIN(MID(H2436,8,1),4),2)),Codes!$H$2:$I$33,2)</f>
        <v>Shock</v>
      </c>
      <c r="AE2436" s="1" t="str">
        <f t="shared" si="692"/>
        <v>1</v>
      </c>
      <c r="AF2436" s="1" t="str">
        <f t="shared" si="693"/>
        <v>1</v>
      </c>
      <c r="AH2436" s="6">
        <f t="shared" si="694"/>
        <v>71</v>
      </c>
    </row>
    <row r="2437" spans="1:34">
      <c r="A2437" s="3" t="s">
        <v>9362</v>
      </c>
      <c r="B2437" s="1" t="s">
        <v>49</v>
      </c>
      <c r="C2437" s="6" t="s">
        <v>9364</v>
      </c>
      <c r="D2437" s="9" t="s">
        <v>3424</v>
      </c>
      <c r="E2437" s="9" t="s">
        <v>207</v>
      </c>
      <c r="F2437" s="9" t="s">
        <v>256</v>
      </c>
      <c r="G2437" s="9" t="s">
        <v>235</v>
      </c>
      <c r="H2437" s="9" t="s">
        <v>9363</v>
      </c>
      <c r="J2437" s="6" t="str">
        <f t="shared" si="678"/>
        <v>001011</v>
      </c>
      <c r="K2437" s="1">
        <f t="shared" si="679"/>
        <v>0</v>
      </c>
      <c r="L2437" s="6" t="str">
        <f t="shared" si="680"/>
        <v>00000</v>
      </c>
      <c r="M2437" s="1">
        <f t="shared" si="681"/>
        <v>0</v>
      </c>
      <c r="N2437" s="6" t="str">
        <f t="shared" si="682"/>
        <v>00</v>
      </c>
      <c r="O2437" s="1">
        <f t="shared" si="683"/>
        <v>20</v>
      </c>
      <c r="P2437" s="1">
        <f>IF(HEX2DEC(LEFT(E2437,4))&gt;=32768,HEX2DEC(LEFT(E2437,4))-65536,HEX2DEC(LEFT(E2437,4)))/Codes!$N$2</f>
        <v>4</v>
      </c>
      <c r="Q2437" s="1">
        <f>IF(HEX2DEC(RIGHT(E2437,4))&gt;=32768,HEX2DEC(RIGHT(E2437,4))-65536,HEX2DEC(RIGHT(E2437,4)))/Codes!$N$2</f>
        <v>0</v>
      </c>
      <c r="R2437" s="1">
        <f>IF(HEX2DEC(LEFT(F2437,4))&gt;=32768,HEX2DEC(LEFT(F2437,4))-65536,HEX2DEC(LEFT(F2437,4)))/Codes!$N$2</f>
        <v>3.6</v>
      </c>
      <c r="S2437" s="1">
        <f>IF(HEX2DEC(RIGHT(F2437,4))&gt;=32768,HEX2DEC(RIGHT(F2437,4))-65536,HEX2DEC(RIGHT(F2437,4)))/Codes!$N$2</f>
        <v>0</v>
      </c>
      <c r="T2437" s="18">
        <f t="shared" si="684"/>
        <v>361</v>
      </c>
      <c r="U2437" s="1">
        <f t="shared" si="685"/>
        <v>65</v>
      </c>
      <c r="V2437" s="1">
        <f t="shared" si="686"/>
        <v>0</v>
      </c>
      <c r="W2437" s="1" t="str">
        <f t="shared" si="687"/>
        <v>100</v>
      </c>
      <c r="X2437" s="1">
        <f t="shared" si="688"/>
        <v>3</v>
      </c>
      <c r="Y2437" s="1">
        <f t="shared" si="689"/>
        <v>45</v>
      </c>
      <c r="Z2437" s="1" t="str">
        <f>VLOOKUP(BIN2DEC(MID(HEX2BIN(MID(H2437,3,2),8),2,5)),Codes!$E$1:$F$18,2)</f>
        <v>Electric</v>
      </c>
      <c r="AA2437" s="6" t="str">
        <f t="shared" si="690"/>
        <v>0</v>
      </c>
      <c r="AB2437" s="1">
        <f t="shared" si="691"/>
        <v>0</v>
      </c>
      <c r="AC2437" s="1" t="str">
        <f>VLOOKUP(BIN2DEC(RIGHT(HEX2BIN(MID(H2437,6,1),4),1)&amp;LEFT(HEX2BIN(MID(H2437,7,1),4),1)),Codes!$K$1:$L$5,2)</f>
        <v>L</v>
      </c>
      <c r="AD2437" s="1" t="str">
        <f>VLOOKUP(BIN2DEC(RIGHT(HEX2BIN(MID(H2437,7,1),4),3)&amp;LEFT(HEX2BIN(MID(H2437,8,1),4),2)),Codes!$H$2:$I$33,2)</f>
        <v>Shock</v>
      </c>
      <c r="AE2437" s="1" t="str">
        <f t="shared" si="692"/>
        <v>1</v>
      </c>
      <c r="AF2437" s="1" t="str">
        <f t="shared" si="693"/>
        <v>1</v>
      </c>
      <c r="AH2437" s="6">
        <f t="shared" si="694"/>
        <v>71</v>
      </c>
    </row>
    <row r="2438" spans="1:34">
      <c r="A2438" s="3" t="s">
        <v>9366</v>
      </c>
      <c r="B2438" s="1" t="s">
        <v>49</v>
      </c>
      <c r="C2438" s="6" t="s">
        <v>1055</v>
      </c>
      <c r="D2438" s="9" t="s">
        <v>702</v>
      </c>
      <c r="E2438" s="9" t="s">
        <v>9367</v>
      </c>
      <c r="F2438" s="9" t="s">
        <v>91</v>
      </c>
      <c r="G2438" s="9" t="s">
        <v>6232</v>
      </c>
      <c r="H2438" s="9" t="s">
        <v>9368</v>
      </c>
      <c r="J2438" s="6" t="str">
        <f t="shared" si="678"/>
        <v>001011</v>
      </c>
      <c r="K2438" s="1">
        <f t="shared" si="679"/>
        <v>0</v>
      </c>
      <c r="L2438" s="6" t="str">
        <f t="shared" si="680"/>
        <v>00000</v>
      </c>
      <c r="M2438" s="1">
        <f t="shared" si="681"/>
        <v>0</v>
      </c>
      <c r="N2438" s="6" t="str">
        <f t="shared" si="682"/>
        <v>00</v>
      </c>
      <c r="O2438" s="1">
        <f t="shared" si="683"/>
        <v>1</v>
      </c>
      <c r="P2438" s="1">
        <f>IF(HEX2DEC(LEFT(E2438,4))&gt;=32768,HEX2DEC(LEFT(E2438,4))-65536,HEX2DEC(LEFT(E2438,4)))/Codes!$N$2</f>
        <v>8.6</v>
      </c>
      <c r="Q2438" s="1">
        <f>IF(HEX2DEC(RIGHT(E2438,4))&gt;=32768,HEX2DEC(RIGHT(E2438,4))-65536,HEX2DEC(RIGHT(E2438,4)))/Codes!$N$2</f>
        <v>0</v>
      </c>
      <c r="R2438" s="1">
        <f>IF(HEX2DEC(LEFT(F2438,4))&gt;=32768,HEX2DEC(LEFT(F2438,4))-65536,HEX2DEC(LEFT(F2438,4)))/Codes!$N$2</f>
        <v>0</v>
      </c>
      <c r="S2438" s="1">
        <f>IF(HEX2DEC(RIGHT(F2438,4))&gt;=32768,HEX2DEC(RIGHT(F2438,4))-65536,HEX2DEC(RIGHT(F2438,4)))/Codes!$N$2</f>
        <v>0</v>
      </c>
      <c r="T2438" s="18">
        <f t="shared" si="684"/>
        <v>70</v>
      </c>
      <c r="U2438" s="1">
        <f t="shared" si="685"/>
        <v>70</v>
      </c>
      <c r="V2438" s="1">
        <f t="shared" si="686"/>
        <v>0</v>
      </c>
      <c r="W2438" s="1" t="str">
        <f t="shared" si="687"/>
        <v>000</v>
      </c>
      <c r="X2438" s="1">
        <f t="shared" si="688"/>
        <v>0</v>
      </c>
      <c r="Y2438" s="1">
        <f t="shared" si="689"/>
        <v>20</v>
      </c>
      <c r="Z2438" s="1" t="str">
        <f>VLOOKUP(BIN2DEC(MID(HEX2BIN(MID(H2438,3,2),8),2,5)),Codes!$E$1:$F$18,2)</f>
        <v>Electric</v>
      </c>
      <c r="AA2438" s="6" t="str">
        <f t="shared" si="690"/>
        <v>0</v>
      </c>
      <c r="AB2438" s="1">
        <f t="shared" si="691"/>
        <v>0</v>
      </c>
      <c r="AC2438" s="1" t="str">
        <f>VLOOKUP(BIN2DEC(RIGHT(HEX2BIN(MID(H2438,6,1),4),1)&amp;LEFT(HEX2BIN(MID(H2438,7,1),4),1)),Codes!$K$1:$L$5,2)</f>
        <v>M</v>
      </c>
      <c r="AD2438" s="1" t="str">
        <f>VLOOKUP(BIN2DEC(RIGHT(HEX2BIN(MID(H2438,7,1),4),3)&amp;LEFT(HEX2BIN(MID(H2438,8,1),4),2)),Codes!$H$2:$I$33,2)</f>
        <v>Burn</v>
      </c>
      <c r="AE2438" s="1" t="str">
        <f t="shared" si="692"/>
        <v>1</v>
      </c>
      <c r="AF2438" s="1" t="str">
        <f t="shared" si="693"/>
        <v>1</v>
      </c>
      <c r="AH2438" s="6">
        <f t="shared" si="694"/>
        <v>40</v>
      </c>
    </row>
    <row r="2439" spans="1:34">
      <c r="A2439" s="3" t="s">
        <v>9370</v>
      </c>
      <c r="B2439" s="1" t="s">
        <v>49</v>
      </c>
      <c r="C2439" s="6" t="s">
        <v>9387</v>
      </c>
      <c r="D2439" s="9" t="s">
        <v>255</v>
      </c>
      <c r="E2439" s="9" t="s">
        <v>4093</v>
      </c>
      <c r="F2439" s="9" t="s">
        <v>91</v>
      </c>
      <c r="G2439" s="9" t="s">
        <v>3729</v>
      </c>
      <c r="H2439" s="9" t="s">
        <v>9371</v>
      </c>
      <c r="J2439" s="6" t="str">
        <f t="shared" si="678"/>
        <v>001011</v>
      </c>
      <c r="K2439" s="1">
        <f t="shared" si="679"/>
        <v>0</v>
      </c>
      <c r="L2439" s="6" t="str">
        <f t="shared" si="680"/>
        <v>00000</v>
      </c>
      <c r="M2439" s="1">
        <f t="shared" si="681"/>
        <v>0</v>
      </c>
      <c r="N2439" s="6" t="str">
        <f t="shared" si="682"/>
        <v>00</v>
      </c>
      <c r="O2439" s="1">
        <f t="shared" si="683"/>
        <v>2</v>
      </c>
      <c r="P2439" s="1">
        <f>IF(HEX2DEC(LEFT(E2439,4))&gt;=32768,HEX2DEC(LEFT(E2439,4))-65536,HEX2DEC(LEFT(E2439,4)))/Codes!$N$2</f>
        <v>2.2000000000000002</v>
      </c>
      <c r="Q2439" s="1">
        <f>IF(HEX2DEC(RIGHT(E2439,4))&gt;=32768,HEX2DEC(RIGHT(E2439,4))-65536,HEX2DEC(RIGHT(E2439,4)))/Codes!$N$2</f>
        <v>0</v>
      </c>
      <c r="R2439" s="1">
        <f>IF(HEX2DEC(LEFT(F2439,4))&gt;=32768,HEX2DEC(LEFT(F2439,4))-65536,HEX2DEC(LEFT(F2439,4)))/Codes!$N$2</f>
        <v>0</v>
      </c>
      <c r="S2439" s="1">
        <f>IF(HEX2DEC(RIGHT(F2439,4))&gt;=32768,HEX2DEC(RIGHT(F2439,4))-65536,HEX2DEC(RIGHT(F2439,4)))/Codes!$N$2</f>
        <v>0</v>
      </c>
      <c r="T2439" s="18">
        <f t="shared" si="684"/>
        <v>80</v>
      </c>
      <c r="U2439" s="1">
        <f t="shared" si="685"/>
        <v>50</v>
      </c>
      <c r="V2439" s="1">
        <f t="shared" si="686"/>
        <v>0</v>
      </c>
      <c r="W2439" s="1" t="str">
        <f t="shared" si="687"/>
        <v>000</v>
      </c>
      <c r="X2439" s="1">
        <f t="shared" si="688"/>
        <v>0</v>
      </c>
      <c r="Y2439" s="1">
        <f t="shared" si="689"/>
        <v>40</v>
      </c>
      <c r="Z2439" s="1" t="str">
        <f>VLOOKUP(BIN2DEC(MID(HEX2BIN(MID(H2439,3,2),8),2,5)),Codes!$E$1:$F$18,2)</f>
        <v>Flame</v>
      </c>
      <c r="AA2439" s="6" t="str">
        <f t="shared" si="690"/>
        <v>1</v>
      </c>
      <c r="AB2439" s="1">
        <f t="shared" si="691"/>
        <v>0</v>
      </c>
      <c r="AC2439" s="1" t="str">
        <f>VLOOKUP(BIN2DEC(RIGHT(HEX2BIN(MID(H2439,6,1),4),1)&amp;LEFT(HEX2BIN(MID(H2439,7,1),4),1)),Codes!$K$1:$L$5,2)</f>
        <v>S</v>
      </c>
      <c r="AD2439" s="1" t="str">
        <f>VLOOKUP(BIN2DEC(RIGHT(HEX2BIN(MID(H2439,7,1),4),3)&amp;LEFT(HEX2BIN(MID(H2439,8,1),4),2)),Codes!$H$2:$I$33,2)</f>
        <v>Burn</v>
      </c>
      <c r="AE2439" s="1" t="str">
        <f t="shared" si="692"/>
        <v>1</v>
      </c>
      <c r="AF2439" s="1" t="str">
        <f t="shared" si="693"/>
        <v>1</v>
      </c>
      <c r="AH2439" s="6">
        <f t="shared" si="694"/>
        <v>8</v>
      </c>
    </row>
    <row r="2440" spans="1:34">
      <c r="A2440" s="3" t="s">
        <v>9372</v>
      </c>
      <c r="B2440" s="1" t="s">
        <v>49</v>
      </c>
      <c r="C2440" s="6" t="s">
        <v>9385</v>
      </c>
      <c r="D2440" s="9" t="s">
        <v>270</v>
      </c>
      <c r="E2440" s="9" t="s">
        <v>212</v>
      </c>
      <c r="F2440" s="9" t="s">
        <v>5931</v>
      </c>
      <c r="G2440" s="9" t="s">
        <v>1399</v>
      </c>
      <c r="H2440" s="9" t="s">
        <v>9373</v>
      </c>
      <c r="J2440" s="6" t="str">
        <f t="shared" si="678"/>
        <v>001011</v>
      </c>
      <c r="K2440" s="1">
        <f t="shared" si="679"/>
        <v>0</v>
      </c>
      <c r="L2440" s="6" t="str">
        <f t="shared" si="680"/>
        <v>00000</v>
      </c>
      <c r="M2440" s="1">
        <f t="shared" si="681"/>
        <v>0</v>
      </c>
      <c r="N2440" s="6" t="str">
        <f t="shared" si="682"/>
        <v>00</v>
      </c>
      <c r="O2440" s="1">
        <f t="shared" si="683"/>
        <v>3</v>
      </c>
      <c r="P2440" s="1">
        <f>IF(HEX2DEC(LEFT(E2440,4))&gt;=32768,HEX2DEC(LEFT(E2440,4))-65536,HEX2DEC(LEFT(E2440,4)))/Codes!$N$2</f>
        <v>2.8</v>
      </c>
      <c r="Q2440" s="1">
        <f>IF(HEX2DEC(RIGHT(E2440,4))&gt;=32768,HEX2DEC(RIGHT(E2440,4))-65536,HEX2DEC(RIGHT(E2440,4)))/Codes!$N$2</f>
        <v>0</v>
      </c>
      <c r="R2440" s="1">
        <f>IF(HEX2DEC(LEFT(F2440,4))&gt;=32768,HEX2DEC(LEFT(F2440,4))-65536,HEX2DEC(LEFT(F2440,4)))/Codes!$N$2</f>
        <v>3.12</v>
      </c>
      <c r="S2440" s="1">
        <f>IF(HEX2DEC(RIGHT(F2440,4))&gt;=32768,HEX2DEC(RIGHT(F2440,4))-65536,HEX2DEC(RIGHT(F2440,4)))/Codes!$N$2</f>
        <v>0</v>
      </c>
      <c r="T2440" s="18">
        <f t="shared" si="684"/>
        <v>90</v>
      </c>
      <c r="U2440" s="1">
        <f t="shared" si="685"/>
        <v>50</v>
      </c>
      <c r="V2440" s="1">
        <f t="shared" si="686"/>
        <v>0</v>
      </c>
      <c r="W2440" s="1" t="str">
        <f t="shared" si="687"/>
        <v>000</v>
      </c>
      <c r="X2440" s="1">
        <f t="shared" si="688"/>
        <v>0</v>
      </c>
      <c r="Y2440" s="1">
        <f t="shared" si="689"/>
        <v>10</v>
      </c>
      <c r="Z2440" s="1" t="str">
        <f>VLOOKUP(BIN2DEC(MID(HEX2BIN(MID(H2440,3,2),8),2,5)),Codes!$E$1:$F$18,2)</f>
        <v>Flame</v>
      </c>
      <c r="AA2440" s="6" t="str">
        <f t="shared" si="690"/>
        <v>0</v>
      </c>
      <c r="AB2440" s="1">
        <f t="shared" si="691"/>
        <v>0</v>
      </c>
      <c r="AC2440" s="1" t="str">
        <f>VLOOKUP(BIN2DEC(RIGHT(HEX2BIN(MID(H2440,6,1),4),1)&amp;LEFT(HEX2BIN(MID(H2440,7,1),4),1)),Codes!$K$1:$L$5,2)</f>
        <v>S</v>
      </c>
      <c r="AD2440" s="1" t="str">
        <f>VLOOKUP(BIN2DEC(RIGHT(HEX2BIN(MID(H2440,7,1),4),3)&amp;LEFT(HEX2BIN(MID(H2440,8,1),4),2)),Codes!$H$2:$I$33,2)</f>
        <v>Burn</v>
      </c>
      <c r="AE2440" s="1" t="str">
        <f t="shared" si="692"/>
        <v>1</v>
      </c>
      <c r="AF2440" s="1" t="str">
        <f t="shared" si="693"/>
        <v>1</v>
      </c>
      <c r="AH2440" s="6">
        <f t="shared" si="694"/>
        <v>8</v>
      </c>
    </row>
    <row r="2441" spans="1:34">
      <c r="A2441" s="3" t="s">
        <v>9374</v>
      </c>
      <c r="B2441" s="1" t="s">
        <v>49</v>
      </c>
      <c r="C2441" s="6" t="s">
        <v>9386</v>
      </c>
      <c r="D2441" s="9" t="s">
        <v>255</v>
      </c>
      <c r="E2441" s="9" t="s">
        <v>395</v>
      </c>
      <c r="F2441" s="9" t="s">
        <v>5931</v>
      </c>
      <c r="G2441" s="9" t="s">
        <v>9375</v>
      </c>
      <c r="H2441" s="9" t="s">
        <v>9376</v>
      </c>
      <c r="J2441" s="6" t="str">
        <f t="shared" si="678"/>
        <v>001011</v>
      </c>
      <c r="K2441" s="1">
        <f t="shared" si="679"/>
        <v>0</v>
      </c>
      <c r="L2441" s="6" t="str">
        <f t="shared" si="680"/>
        <v>00000</v>
      </c>
      <c r="M2441" s="1">
        <f t="shared" si="681"/>
        <v>0</v>
      </c>
      <c r="N2441" s="6" t="str">
        <f t="shared" si="682"/>
        <v>00</v>
      </c>
      <c r="O2441" s="1">
        <f t="shared" si="683"/>
        <v>2</v>
      </c>
      <c r="P2441" s="1">
        <f>IF(HEX2DEC(LEFT(E2441,4))&gt;=32768,HEX2DEC(LEFT(E2441,4))-65536,HEX2DEC(LEFT(E2441,4)))/Codes!$N$2</f>
        <v>5.6</v>
      </c>
      <c r="Q2441" s="1">
        <f>IF(HEX2DEC(RIGHT(E2441,4))&gt;=32768,HEX2DEC(RIGHT(E2441,4))-65536,HEX2DEC(RIGHT(E2441,4)))/Codes!$N$2</f>
        <v>0</v>
      </c>
      <c r="R2441" s="1">
        <f>IF(HEX2DEC(LEFT(F2441,4))&gt;=32768,HEX2DEC(LEFT(F2441,4))-65536,HEX2DEC(LEFT(F2441,4)))/Codes!$N$2</f>
        <v>3.12</v>
      </c>
      <c r="S2441" s="1">
        <f>IF(HEX2DEC(RIGHT(F2441,4))&gt;=32768,HEX2DEC(RIGHT(F2441,4))-65536,HEX2DEC(RIGHT(F2441,4)))/Codes!$N$2</f>
        <v>0</v>
      </c>
      <c r="T2441" s="18">
        <f t="shared" si="684"/>
        <v>93</v>
      </c>
      <c r="U2441" s="1">
        <f t="shared" si="685"/>
        <v>50</v>
      </c>
      <c r="V2441" s="1">
        <f t="shared" si="686"/>
        <v>0</v>
      </c>
      <c r="W2441" s="1" t="str">
        <f t="shared" si="687"/>
        <v>000</v>
      </c>
      <c r="X2441" s="1">
        <f t="shared" si="688"/>
        <v>0</v>
      </c>
      <c r="Y2441" s="1">
        <f t="shared" si="689"/>
        <v>24</v>
      </c>
      <c r="Z2441" s="1" t="str">
        <f>VLOOKUP(BIN2DEC(MID(HEX2BIN(MID(H2441,3,2),8),2,5)),Codes!$E$1:$F$18,2)</f>
        <v>Flame</v>
      </c>
      <c r="AA2441" s="6" t="str">
        <f t="shared" si="690"/>
        <v>0</v>
      </c>
      <c r="AB2441" s="1">
        <f t="shared" si="691"/>
        <v>0</v>
      </c>
      <c r="AC2441" s="1" t="str">
        <f>VLOOKUP(BIN2DEC(RIGHT(HEX2BIN(MID(H2441,6,1),4),1)&amp;LEFT(HEX2BIN(MID(H2441,7,1),4),1)),Codes!$K$1:$L$5,2)</f>
        <v>S</v>
      </c>
      <c r="AD2441" s="1" t="str">
        <f>VLOOKUP(BIN2DEC(RIGHT(HEX2BIN(MID(H2441,7,1),4),3)&amp;LEFT(HEX2BIN(MID(H2441,8,1),4),2)),Codes!$H$2:$I$33,2)</f>
        <v>Burn</v>
      </c>
      <c r="AE2441" s="1" t="str">
        <f t="shared" si="692"/>
        <v>1</v>
      </c>
      <c r="AF2441" s="1" t="str">
        <f t="shared" si="693"/>
        <v>1</v>
      </c>
      <c r="AH2441" s="6">
        <f t="shared" si="694"/>
        <v>8</v>
      </c>
    </row>
    <row r="2442" spans="1:34">
      <c r="A2442" s="3" t="s">
        <v>9377</v>
      </c>
      <c r="B2442" s="1" t="s">
        <v>49</v>
      </c>
      <c r="C2442" s="6" t="s">
        <v>9386</v>
      </c>
      <c r="D2442" s="9" t="s">
        <v>261</v>
      </c>
      <c r="E2442" s="9" t="s">
        <v>307</v>
      </c>
      <c r="F2442" s="9" t="s">
        <v>2735</v>
      </c>
      <c r="G2442" s="9" t="s">
        <v>9375</v>
      </c>
      <c r="H2442" s="9" t="s">
        <v>9376</v>
      </c>
      <c r="J2442" s="6" t="str">
        <f t="shared" si="678"/>
        <v>001011</v>
      </c>
      <c r="K2442" s="1">
        <f t="shared" si="679"/>
        <v>1</v>
      </c>
      <c r="L2442" s="6" t="str">
        <f t="shared" si="680"/>
        <v>00000</v>
      </c>
      <c r="M2442" s="1">
        <f t="shared" si="681"/>
        <v>0</v>
      </c>
      <c r="N2442" s="6" t="str">
        <f t="shared" si="682"/>
        <v>00</v>
      </c>
      <c r="O2442" s="1">
        <f t="shared" si="683"/>
        <v>2</v>
      </c>
      <c r="P2442" s="1">
        <f>IF(HEX2DEC(LEFT(E2442,4))&gt;=32768,HEX2DEC(LEFT(E2442,4))-65536,HEX2DEC(LEFT(E2442,4)))/Codes!$N$2</f>
        <v>3.2</v>
      </c>
      <c r="Q2442" s="1">
        <f>IF(HEX2DEC(RIGHT(E2442,4))&gt;=32768,HEX2DEC(RIGHT(E2442,4))-65536,HEX2DEC(RIGHT(E2442,4)))/Codes!$N$2</f>
        <v>0</v>
      </c>
      <c r="R2442" s="1">
        <f>IF(HEX2DEC(LEFT(F2442,4))&gt;=32768,HEX2DEC(LEFT(F2442,4))-65536,HEX2DEC(LEFT(F2442,4)))/Codes!$N$2</f>
        <v>9.6</v>
      </c>
      <c r="S2442" s="1">
        <f>IF(HEX2DEC(RIGHT(F2442,4))&gt;=32768,HEX2DEC(RIGHT(F2442,4))-65536,HEX2DEC(RIGHT(F2442,4)))/Codes!$N$2</f>
        <v>0</v>
      </c>
      <c r="T2442" s="18">
        <f t="shared" si="684"/>
        <v>93</v>
      </c>
      <c r="U2442" s="1">
        <f t="shared" si="685"/>
        <v>50</v>
      </c>
      <c r="V2442" s="1">
        <f t="shared" si="686"/>
        <v>0</v>
      </c>
      <c r="W2442" s="1" t="str">
        <f t="shared" si="687"/>
        <v>000</v>
      </c>
      <c r="X2442" s="1">
        <f t="shared" si="688"/>
        <v>0</v>
      </c>
      <c r="Y2442" s="1">
        <f t="shared" si="689"/>
        <v>24</v>
      </c>
      <c r="Z2442" s="1" t="str">
        <f>VLOOKUP(BIN2DEC(MID(HEX2BIN(MID(H2442,3,2),8),2,5)),Codes!$E$1:$F$18,2)</f>
        <v>Flame</v>
      </c>
      <c r="AA2442" s="6" t="str">
        <f t="shared" si="690"/>
        <v>0</v>
      </c>
      <c r="AB2442" s="1">
        <f t="shared" si="691"/>
        <v>0</v>
      </c>
      <c r="AC2442" s="1" t="str">
        <f>VLOOKUP(BIN2DEC(RIGHT(HEX2BIN(MID(H2442,6,1),4),1)&amp;LEFT(HEX2BIN(MID(H2442,7,1),4),1)),Codes!$K$1:$L$5,2)</f>
        <v>S</v>
      </c>
      <c r="AD2442" s="1" t="str">
        <f>VLOOKUP(BIN2DEC(RIGHT(HEX2BIN(MID(H2442,7,1),4),3)&amp;LEFT(HEX2BIN(MID(H2442,8,1),4),2)),Codes!$H$2:$I$33,2)</f>
        <v>Burn</v>
      </c>
      <c r="AE2442" s="1" t="str">
        <f t="shared" si="692"/>
        <v>1</v>
      </c>
      <c r="AF2442" s="1" t="str">
        <f t="shared" si="693"/>
        <v>1</v>
      </c>
      <c r="AH2442" s="6">
        <f t="shared" si="694"/>
        <v>8</v>
      </c>
    </row>
    <row r="2443" spans="1:34">
      <c r="A2443" s="3" t="s">
        <v>9378</v>
      </c>
      <c r="B2443" s="1" t="s">
        <v>49</v>
      </c>
      <c r="C2443" s="6" t="s">
        <v>9381</v>
      </c>
      <c r="D2443" s="9" t="s">
        <v>853</v>
      </c>
      <c r="E2443" s="9" t="s">
        <v>914</v>
      </c>
      <c r="F2443" s="9" t="s">
        <v>91</v>
      </c>
      <c r="G2443" s="9" t="s">
        <v>9379</v>
      </c>
      <c r="H2443" s="9" t="s">
        <v>9380</v>
      </c>
      <c r="J2443" s="6" t="str">
        <f t="shared" si="678"/>
        <v>001011</v>
      </c>
      <c r="K2443" s="1">
        <f t="shared" si="679"/>
        <v>0</v>
      </c>
      <c r="L2443" s="6" t="str">
        <f t="shared" si="680"/>
        <v>00000</v>
      </c>
      <c r="M2443" s="1">
        <f t="shared" si="681"/>
        <v>0</v>
      </c>
      <c r="N2443" s="6" t="str">
        <f t="shared" si="682"/>
        <v>00</v>
      </c>
      <c r="O2443" s="1">
        <f t="shared" si="683"/>
        <v>8</v>
      </c>
      <c r="P2443" s="1">
        <f>IF(HEX2DEC(LEFT(E2443,4))&gt;=32768,HEX2DEC(LEFT(E2443,4))-65536,HEX2DEC(LEFT(E2443,4)))/Codes!$N$2</f>
        <v>4.0960000000000001</v>
      </c>
      <c r="Q2443" s="1">
        <f>IF(HEX2DEC(RIGHT(E2443,4))&gt;=32768,HEX2DEC(RIGHT(E2443,4))-65536,HEX2DEC(RIGHT(E2443,4)))/Codes!$N$2</f>
        <v>0</v>
      </c>
      <c r="R2443" s="1">
        <f>IF(HEX2DEC(LEFT(F2443,4))&gt;=32768,HEX2DEC(LEFT(F2443,4))-65536,HEX2DEC(LEFT(F2443,4)))/Codes!$N$2</f>
        <v>0</v>
      </c>
      <c r="S2443" s="1">
        <f>IF(HEX2DEC(RIGHT(F2443,4))&gt;=32768,HEX2DEC(RIGHT(F2443,4))-65536,HEX2DEC(RIGHT(F2443,4)))/Codes!$N$2</f>
        <v>0</v>
      </c>
      <c r="T2443" s="18">
        <f t="shared" si="684"/>
        <v>110</v>
      </c>
      <c r="U2443" s="1">
        <f t="shared" si="685"/>
        <v>50</v>
      </c>
      <c r="V2443" s="1">
        <f t="shared" si="686"/>
        <v>0</v>
      </c>
      <c r="W2443" s="1" t="str">
        <f t="shared" si="687"/>
        <v>000</v>
      </c>
      <c r="X2443" s="1">
        <f t="shared" si="688"/>
        <v>0</v>
      </c>
      <c r="Y2443" s="1">
        <f t="shared" si="689"/>
        <v>70</v>
      </c>
      <c r="Z2443" s="1" t="str">
        <f>VLOOKUP(BIN2DEC(MID(HEX2BIN(MID(H2443,3,2),8),2,5)),Codes!$E$1:$F$18,2)</f>
        <v>Electric</v>
      </c>
      <c r="AA2443" s="6" t="str">
        <f t="shared" si="690"/>
        <v>0</v>
      </c>
      <c r="AB2443" s="1">
        <f t="shared" si="691"/>
        <v>0</v>
      </c>
      <c r="AC2443" s="1" t="str">
        <f>VLOOKUP(BIN2DEC(RIGHT(HEX2BIN(MID(H2443,6,1),4),1)&amp;LEFT(HEX2BIN(MID(H2443,7,1),4),1)),Codes!$K$1:$L$5,2)</f>
        <v>S</v>
      </c>
      <c r="AD2443" s="1" t="str">
        <f>VLOOKUP(BIN2DEC(RIGHT(HEX2BIN(MID(H2443,7,1),4),3)&amp;LEFT(HEX2BIN(MID(H2443,8,1),4),2)),Codes!$H$2:$I$33,2)</f>
        <v>Shock</v>
      </c>
      <c r="AE2443" s="1" t="str">
        <f t="shared" si="692"/>
        <v>1</v>
      </c>
      <c r="AF2443" s="1" t="str">
        <f t="shared" si="693"/>
        <v>1</v>
      </c>
      <c r="AH2443" s="6">
        <f t="shared" si="694"/>
        <v>7</v>
      </c>
    </row>
    <row r="2444" spans="1:34">
      <c r="A2444" s="3" t="s">
        <v>9382</v>
      </c>
      <c r="B2444" s="1" t="s">
        <v>49</v>
      </c>
      <c r="C2444" s="6" t="s">
        <v>9383</v>
      </c>
      <c r="D2444" s="9" t="s">
        <v>702</v>
      </c>
      <c r="E2444" s="9" t="s">
        <v>4020</v>
      </c>
      <c r="F2444" s="9" t="s">
        <v>91</v>
      </c>
      <c r="G2444" s="9" t="s">
        <v>8402</v>
      </c>
      <c r="H2444" s="9" t="s">
        <v>9384</v>
      </c>
      <c r="J2444" s="6" t="str">
        <f t="shared" si="678"/>
        <v>001011</v>
      </c>
      <c r="K2444" s="1">
        <f t="shared" si="679"/>
        <v>0</v>
      </c>
      <c r="L2444" s="6" t="str">
        <f t="shared" si="680"/>
        <v>00000</v>
      </c>
      <c r="M2444" s="1">
        <f t="shared" si="681"/>
        <v>0</v>
      </c>
      <c r="N2444" s="6" t="str">
        <f t="shared" si="682"/>
        <v>00</v>
      </c>
      <c r="O2444" s="1">
        <f t="shared" si="683"/>
        <v>1</v>
      </c>
      <c r="P2444" s="1">
        <f>IF(HEX2DEC(LEFT(E2444,4))&gt;=32768,HEX2DEC(LEFT(E2444,4))-65536,HEX2DEC(LEFT(E2444,4)))/Codes!$N$2</f>
        <v>2.048</v>
      </c>
      <c r="Q2444" s="1">
        <f>IF(HEX2DEC(RIGHT(E2444,4))&gt;=32768,HEX2DEC(RIGHT(E2444,4))-65536,HEX2DEC(RIGHT(E2444,4)))/Codes!$N$2</f>
        <v>0</v>
      </c>
      <c r="R2444" s="1">
        <f>IF(HEX2DEC(LEFT(F2444,4))&gt;=32768,HEX2DEC(LEFT(F2444,4))-65536,HEX2DEC(LEFT(F2444,4)))/Codes!$N$2</f>
        <v>0</v>
      </c>
      <c r="S2444" s="1">
        <f>IF(HEX2DEC(RIGHT(F2444,4))&gt;=32768,HEX2DEC(RIGHT(F2444,4))-65536,HEX2DEC(RIGHT(F2444,4)))/Codes!$N$2</f>
        <v>0</v>
      </c>
      <c r="T2444" s="18">
        <f t="shared" si="684"/>
        <v>80</v>
      </c>
      <c r="U2444" s="1">
        <f t="shared" si="685"/>
        <v>40</v>
      </c>
      <c r="V2444" s="1">
        <f t="shared" si="686"/>
        <v>0</v>
      </c>
      <c r="W2444" s="1" t="str">
        <f t="shared" si="687"/>
        <v>000</v>
      </c>
      <c r="X2444" s="1">
        <f t="shared" si="688"/>
        <v>0</v>
      </c>
      <c r="Y2444" s="1">
        <f t="shared" si="689"/>
        <v>4</v>
      </c>
      <c r="Z2444" s="1" t="str">
        <f>VLOOKUP(BIN2DEC(MID(HEX2BIN(MID(H2444,3,2),8),2,5)),Codes!$E$1:$F$18,2)</f>
        <v>Electric</v>
      </c>
      <c r="AA2444" s="6" t="str">
        <f t="shared" si="690"/>
        <v>0</v>
      </c>
      <c r="AB2444" s="1">
        <f t="shared" si="691"/>
        <v>0</v>
      </c>
      <c r="AC2444" s="1" t="str">
        <f>VLOOKUP(BIN2DEC(RIGHT(HEX2BIN(MID(H2444,6,1),4),1)&amp;LEFT(HEX2BIN(MID(H2444,7,1),4),1)),Codes!$K$1:$L$5,2)</f>
        <v>S</v>
      </c>
      <c r="AD2444" s="1" t="str">
        <f>VLOOKUP(BIN2DEC(RIGHT(HEX2BIN(MID(H2444,7,1),4),3)&amp;LEFT(HEX2BIN(MID(H2444,8,1),4),2)),Codes!$H$2:$I$33,2)</f>
        <v>Shock</v>
      </c>
      <c r="AE2444" s="1" t="str">
        <f t="shared" si="692"/>
        <v>1</v>
      </c>
      <c r="AF2444" s="1" t="str">
        <f t="shared" si="693"/>
        <v>1</v>
      </c>
      <c r="AH2444" s="6">
        <f t="shared" si="694"/>
        <v>7</v>
      </c>
    </row>
    <row r="2445" spans="1:34">
      <c r="A2445" s="3" t="s">
        <v>9388</v>
      </c>
      <c r="B2445" s="1" t="s">
        <v>49</v>
      </c>
      <c r="C2445" s="6" t="s">
        <v>267</v>
      </c>
      <c r="D2445" s="9" t="s">
        <v>9389</v>
      </c>
      <c r="E2445" s="9" t="s">
        <v>256</v>
      </c>
      <c r="F2445" s="9" t="s">
        <v>91</v>
      </c>
      <c r="G2445" s="9" t="s">
        <v>308</v>
      </c>
      <c r="H2445" s="9" t="s">
        <v>4404</v>
      </c>
      <c r="J2445" s="6" t="str">
        <f t="shared" si="678"/>
        <v>001011</v>
      </c>
      <c r="K2445" s="1">
        <f t="shared" si="679"/>
        <v>0</v>
      </c>
      <c r="L2445" s="6" t="str">
        <f t="shared" si="680"/>
        <v>00000</v>
      </c>
      <c r="M2445" s="1">
        <f t="shared" si="681"/>
        <v>11</v>
      </c>
      <c r="N2445" s="6" t="str">
        <f t="shared" si="682"/>
        <v>00</v>
      </c>
      <c r="O2445" s="1">
        <f t="shared" si="683"/>
        <v>3</v>
      </c>
      <c r="P2445" s="1">
        <f>IF(HEX2DEC(LEFT(E2445,4))&gt;=32768,HEX2DEC(LEFT(E2445,4))-65536,HEX2DEC(LEFT(E2445,4)))/Codes!$N$2</f>
        <v>3.6</v>
      </c>
      <c r="Q2445" s="1">
        <f>IF(HEX2DEC(RIGHT(E2445,4))&gt;=32768,HEX2DEC(RIGHT(E2445,4))-65536,HEX2DEC(RIGHT(E2445,4)))/Codes!$N$2</f>
        <v>0</v>
      </c>
      <c r="R2445" s="1">
        <f>IF(HEX2DEC(LEFT(F2445,4))&gt;=32768,HEX2DEC(LEFT(F2445,4))-65536,HEX2DEC(LEFT(F2445,4)))/Codes!$N$2</f>
        <v>0</v>
      </c>
      <c r="S2445" s="1">
        <f>IF(HEX2DEC(RIGHT(F2445,4))&gt;=32768,HEX2DEC(RIGHT(F2445,4))-65536,HEX2DEC(RIGHT(F2445,4)))/Codes!$N$2</f>
        <v>0</v>
      </c>
      <c r="T2445" s="18">
        <f t="shared" si="684"/>
        <v>361</v>
      </c>
      <c r="U2445" s="1">
        <f t="shared" si="685"/>
        <v>50</v>
      </c>
      <c r="V2445" s="1">
        <f t="shared" si="686"/>
        <v>0</v>
      </c>
      <c r="W2445" s="1" t="str">
        <f t="shared" si="687"/>
        <v>100</v>
      </c>
      <c r="X2445" s="1">
        <f t="shared" si="688"/>
        <v>3</v>
      </c>
      <c r="Y2445" s="1">
        <f t="shared" si="689"/>
        <v>8</v>
      </c>
      <c r="Z2445" s="1" t="str">
        <f>VLOOKUP(BIN2DEC(MID(HEX2BIN(MID(H2445,3,2),8),2,5)),Codes!$E$1:$F$18,2)</f>
        <v>Normal</v>
      </c>
      <c r="AA2445" s="6" t="str">
        <f t="shared" si="690"/>
        <v>0</v>
      </c>
      <c r="AB2445" s="1">
        <f t="shared" si="691"/>
        <v>0</v>
      </c>
      <c r="AC2445" s="1" t="str">
        <f>VLOOKUP(BIN2DEC(RIGHT(HEX2BIN(MID(H2445,6,1),4),1)&amp;LEFT(HEX2BIN(MID(H2445,7,1),4),1)),Codes!$K$1:$L$5,2)</f>
        <v>S</v>
      </c>
      <c r="AD2445" s="1" t="str">
        <f>VLOOKUP(BIN2DEC(RIGHT(HEX2BIN(MID(H2445,7,1),4),3)&amp;LEFT(HEX2BIN(MID(H2445,8,1),4),2)),Codes!$H$2:$I$33,2)</f>
        <v>Punch</v>
      </c>
      <c r="AE2445" s="1" t="str">
        <f t="shared" si="692"/>
        <v>1</v>
      </c>
      <c r="AF2445" s="1" t="str">
        <f t="shared" si="693"/>
        <v>1</v>
      </c>
      <c r="AH2445" s="6">
        <f t="shared" si="694"/>
        <v>1</v>
      </c>
    </row>
    <row r="2446" spans="1:34">
      <c r="A2446" s="3" t="s">
        <v>9390</v>
      </c>
      <c r="B2446" s="1" t="s">
        <v>49</v>
      </c>
      <c r="C2446" s="6" t="s">
        <v>267</v>
      </c>
      <c r="D2446" s="9" t="s">
        <v>9391</v>
      </c>
      <c r="E2446" s="9" t="s">
        <v>307</v>
      </c>
      <c r="F2446" s="9" t="s">
        <v>91</v>
      </c>
      <c r="G2446" s="9" t="s">
        <v>308</v>
      </c>
      <c r="H2446" s="9" t="s">
        <v>4404</v>
      </c>
      <c r="J2446" s="6" t="str">
        <f t="shared" si="678"/>
        <v>001011</v>
      </c>
      <c r="K2446" s="1">
        <f t="shared" si="679"/>
        <v>1</v>
      </c>
      <c r="L2446" s="6" t="str">
        <f t="shared" si="680"/>
        <v>00000</v>
      </c>
      <c r="M2446" s="1">
        <f t="shared" si="681"/>
        <v>10</v>
      </c>
      <c r="N2446" s="6" t="str">
        <f t="shared" si="682"/>
        <v>00</v>
      </c>
      <c r="O2446" s="1">
        <f t="shared" si="683"/>
        <v>3</v>
      </c>
      <c r="P2446" s="1">
        <f>IF(HEX2DEC(LEFT(E2446,4))&gt;=32768,HEX2DEC(LEFT(E2446,4))-65536,HEX2DEC(LEFT(E2446,4)))/Codes!$N$2</f>
        <v>3.2</v>
      </c>
      <c r="Q2446" s="1">
        <f>IF(HEX2DEC(RIGHT(E2446,4))&gt;=32768,HEX2DEC(RIGHT(E2446,4))-65536,HEX2DEC(RIGHT(E2446,4)))/Codes!$N$2</f>
        <v>0</v>
      </c>
      <c r="R2446" s="1">
        <f>IF(HEX2DEC(LEFT(F2446,4))&gt;=32768,HEX2DEC(LEFT(F2446,4))-65536,HEX2DEC(LEFT(F2446,4)))/Codes!$N$2</f>
        <v>0</v>
      </c>
      <c r="S2446" s="1">
        <f>IF(HEX2DEC(RIGHT(F2446,4))&gt;=32768,HEX2DEC(RIGHT(F2446,4))-65536,HEX2DEC(RIGHT(F2446,4)))/Codes!$N$2</f>
        <v>0</v>
      </c>
      <c r="T2446" s="18">
        <f t="shared" si="684"/>
        <v>361</v>
      </c>
      <c r="U2446" s="1">
        <f t="shared" si="685"/>
        <v>50</v>
      </c>
      <c r="V2446" s="1">
        <f t="shared" si="686"/>
        <v>0</v>
      </c>
      <c r="W2446" s="1" t="str">
        <f t="shared" si="687"/>
        <v>100</v>
      </c>
      <c r="X2446" s="1">
        <f t="shared" si="688"/>
        <v>3</v>
      </c>
      <c r="Y2446" s="1">
        <f t="shared" si="689"/>
        <v>8</v>
      </c>
      <c r="Z2446" s="1" t="str">
        <f>VLOOKUP(BIN2DEC(MID(HEX2BIN(MID(H2446,3,2),8),2,5)),Codes!$E$1:$F$18,2)</f>
        <v>Normal</v>
      </c>
      <c r="AA2446" s="6" t="str">
        <f t="shared" si="690"/>
        <v>0</v>
      </c>
      <c r="AB2446" s="1">
        <f t="shared" si="691"/>
        <v>0</v>
      </c>
      <c r="AC2446" s="1" t="str">
        <f>VLOOKUP(BIN2DEC(RIGHT(HEX2BIN(MID(H2446,6,1),4),1)&amp;LEFT(HEX2BIN(MID(H2446,7,1),4),1)),Codes!$K$1:$L$5,2)</f>
        <v>S</v>
      </c>
      <c r="AD2446" s="1" t="str">
        <f>VLOOKUP(BIN2DEC(RIGHT(HEX2BIN(MID(H2446,7,1),4),3)&amp;LEFT(HEX2BIN(MID(H2446,8,1),4),2)),Codes!$H$2:$I$33,2)</f>
        <v>Punch</v>
      </c>
      <c r="AE2446" s="1" t="str">
        <f t="shared" si="692"/>
        <v>1</v>
      </c>
      <c r="AF2446" s="1" t="str">
        <f t="shared" si="693"/>
        <v>1</v>
      </c>
      <c r="AH2446" s="6">
        <f t="shared" si="694"/>
        <v>1</v>
      </c>
    </row>
    <row r="2447" spans="1:34">
      <c r="A2447" s="3" t="s">
        <v>9392</v>
      </c>
      <c r="B2447" s="1" t="s">
        <v>49</v>
      </c>
      <c r="C2447" s="6" t="s">
        <v>267</v>
      </c>
      <c r="D2447" s="9" t="s">
        <v>276</v>
      </c>
      <c r="E2447" s="9" t="s">
        <v>1599</v>
      </c>
      <c r="F2447" s="9" t="s">
        <v>307</v>
      </c>
      <c r="G2447" s="9" t="s">
        <v>308</v>
      </c>
      <c r="H2447" s="9" t="s">
        <v>4404</v>
      </c>
      <c r="J2447" s="6" t="str">
        <f t="shared" si="678"/>
        <v>001011</v>
      </c>
      <c r="K2447" s="1">
        <f t="shared" si="679"/>
        <v>2</v>
      </c>
      <c r="L2447" s="6" t="str">
        <f t="shared" si="680"/>
        <v>00000</v>
      </c>
      <c r="M2447" s="1">
        <f t="shared" si="681"/>
        <v>0</v>
      </c>
      <c r="N2447" s="6" t="str">
        <f t="shared" si="682"/>
        <v>00</v>
      </c>
      <c r="O2447" s="1">
        <f t="shared" si="683"/>
        <v>3</v>
      </c>
      <c r="P2447" s="1">
        <f>IF(HEX2DEC(LEFT(E2447,4))&gt;=32768,HEX2DEC(LEFT(E2447,4))-65536,HEX2DEC(LEFT(E2447,4)))/Codes!$N$2</f>
        <v>2.4</v>
      </c>
      <c r="Q2447" s="1">
        <f>IF(HEX2DEC(RIGHT(E2447,4))&gt;=32768,HEX2DEC(RIGHT(E2447,4))-65536,HEX2DEC(RIGHT(E2447,4)))/Codes!$N$2</f>
        <v>1.2</v>
      </c>
      <c r="R2447" s="1">
        <f>IF(HEX2DEC(LEFT(F2447,4))&gt;=32768,HEX2DEC(LEFT(F2447,4))-65536,HEX2DEC(LEFT(F2447,4)))/Codes!$N$2</f>
        <v>3.2</v>
      </c>
      <c r="S2447" s="1">
        <f>IF(HEX2DEC(RIGHT(F2447,4))&gt;=32768,HEX2DEC(RIGHT(F2447,4))-65536,HEX2DEC(RIGHT(F2447,4)))/Codes!$N$2</f>
        <v>0</v>
      </c>
      <c r="T2447" s="18">
        <f t="shared" si="684"/>
        <v>361</v>
      </c>
      <c r="U2447" s="1">
        <f t="shared" si="685"/>
        <v>50</v>
      </c>
      <c r="V2447" s="1">
        <f t="shared" si="686"/>
        <v>0</v>
      </c>
      <c r="W2447" s="1" t="str">
        <f t="shared" si="687"/>
        <v>100</v>
      </c>
      <c r="X2447" s="1">
        <f t="shared" si="688"/>
        <v>3</v>
      </c>
      <c r="Y2447" s="1">
        <f t="shared" si="689"/>
        <v>8</v>
      </c>
      <c r="Z2447" s="1" t="str">
        <f>VLOOKUP(BIN2DEC(MID(HEX2BIN(MID(H2447,3,2),8),2,5)),Codes!$E$1:$F$18,2)</f>
        <v>Normal</v>
      </c>
      <c r="AA2447" s="6" t="str">
        <f t="shared" si="690"/>
        <v>0</v>
      </c>
      <c r="AB2447" s="1">
        <f t="shared" si="691"/>
        <v>0</v>
      </c>
      <c r="AC2447" s="1" t="str">
        <f>VLOOKUP(BIN2DEC(RIGHT(HEX2BIN(MID(H2447,6,1),4),1)&amp;LEFT(HEX2BIN(MID(H2447,7,1),4),1)),Codes!$K$1:$L$5,2)</f>
        <v>S</v>
      </c>
      <c r="AD2447" s="1" t="str">
        <f>VLOOKUP(BIN2DEC(RIGHT(HEX2BIN(MID(H2447,7,1),4),3)&amp;LEFT(HEX2BIN(MID(H2447,8,1),4),2)),Codes!$H$2:$I$33,2)</f>
        <v>Punch</v>
      </c>
      <c r="AE2447" s="1" t="str">
        <f t="shared" si="692"/>
        <v>1</v>
      </c>
      <c r="AF2447" s="1" t="str">
        <f t="shared" si="693"/>
        <v>1</v>
      </c>
      <c r="AH2447" s="6">
        <f t="shared" si="694"/>
        <v>1</v>
      </c>
    </row>
    <row r="2448" spans="1:34">
      <c r="A2448" s="3" t="s">
        <v>9393</v>
      </c>
      <c r="B2448" s="1" t="s">
        <v>49</v>
      </c>
      <c r="C2448" s="6" t="s">
        <v>268</v>
      </c>
      <c r="D2448" s="9" t="s">
        <v>9394</v>
      </c>
      <c r="E2448" s="9" t="s">
        <v>9395</v>
      </c>
      <c r="F2448" s="9" t="s">
        <v>91</v>
      </c>
      <c r="G2448" s="9" t="s">
        <v>1161</v>
      </c>
      <c r="H2448" s="9" t="s">
        <v>4404</v>
      </c>
      <c r="J2448" s="6" t="str">
        <f t="shared" si="678"/>
        <v>001011</v>
      </c>
      <c r="K2448" s="1">
        <f t="shared" si="679"/>
        <v>0</v>
      </c>
      <c r="L2448" s="6" t="str">
        <f t="shared" si="680"/>
        <v>00000</v>
      </c>
      <c r="M2448" s="1">
        <f t="shared" si="681"/>
        <v>33</v>
      </c>
      <c r="N2448" s="6" t="str">
        <f t="shared" si="682"/>
        <v>00</v>
      </c>
      <c r="O2448" s="1">
        <f t="shared" si="683"/>
        <v>2</v>
      </c>
      <c r="P2448" s="1">
        <f>IF(HEX2DEC(LEFT(E2448,4))&gt;=32768,HEX2DEC(LEFT(E2448,4))-65536,HEX2DEC(LEFT(E2448,4)))/Codes!$N$2</f>
        <v>3.4</v>
      </c>
      <c r="Q2448" s="1">
        <f>IF(HEX2DEC(RIGHT(E2448,4))&gt;=32768,HEX2DEC(RIGHT(E2448,4))-65536,HEX2DEC(RIGHT(E2448,4)))/Codes!$N$2</f>
        <v>0.54400000000000004</v>
      </c>
      <c r="R2448" s="1">
        <f>IF(HEX2DEC(LEFT(F2448,4))&gt;=32768,HEX2DEC(LEFT(F2448,4))-65536,HEX2DEC(LEFT(F2448,4)))/Codes!$N$2</f>
        <v>0</v>
      </c>
      <c r="S2448" s="1">
        <f>IF(HEX2DEC(RIGHT(F2448,4))&gt;=32768,HEX2DEC(RIGHT(F2448,4))-65536,HEX2DEC(RIGHT(F2448,4)))/Codes!$N$2</f>
        <v>0</v>
      </c>
      <c r="T2448" s="18">
        <f t="shared" si="684"/>
        <v>70</v>
      </c>
      <c r="U2448" s="1">
        <f t="shared" si="685"/>
        <v>50</v>
      </c>
      <c r="V2448" s="1">
        <f t="shared" si="686"/>
        <v>0</v>
      </c>
      <c r="W2448" s="1" t="str">
        <f t="shared" si="687"/>
        <v>100</v>
      </c>
      <c r="X2448" s="1">
        <f t="shared" si="688"/>
        <v>3</v>
      </c>
      <c r="Y2448" s="1">
        <f t="shared" si="689"/>
        <v>8</v>
      </c>
      <c r="Z2448" s="1" t="str">
        <f>VLOOKUP(BIN2DEC(MID(HEX2BIN(MID(H2448,3,2),8),2,5)),Codes!$E$1:$F$18,2)</f>
        <v>Normal</v>
      </c>
      <c r="AA2448" s="6" t="str">
        <f t="shared" si="690"/>
        <v>0</v>
      </c>
      <c r="AB2448" s="1">
        <f t="shared" si="691"/>
        <v>0</v>
      </c>
      <c r="AC2448" s="1" t="str">
        <f>VLOOKUP(BIN2DEC(RIGHT(HEX2BIN(MID(H2448,6,1),4),1)&amp;LEFT(HEX2BIN(MID(H2448,7,1),4),1)),Codes!$K$1:$L$5,2)</f>
        <v>S</v>
      </c>
      <c r="AD2448" s="1" t="str">
        <f>VLOOKUP(BIN2DEC(RIGHT(HEX2BIN(MID(H2448,7,1),4),3)&amp;LEFT(HEX2BIN(MID(H2448,8,1),4),2)),Codes!$H$2:$I$33,2)</f>
        <v>Punch</v>
      </c>
      <c r="AE2448" s="1" t="str">
        <f t="shared" si="692"/>
        <v>1</v>
      </c>
      <c r="AF2448" s="1" t="str">
        <f t="shared" si="693"/>
        <v>1</v>
      </c>
      <c r="AH2448" s="6">
        <f t="shared" si="694"/>
        <v>1</v>
      </c>
    </row>
    <row r="2449" spans="1:34">
      <c r="A2449" s="3" t="s">
        <v>9396</v>
      </c>
      <c r="B2449" s="1" t="s">
        <v>49</v>
      </c>
      <c r="C2449" s="6" t="s">
        <v>268</v>
      </c>
      <c r="D2449" s="9" t="s">
        <v>9397</v>
      </c>
      <c r="E2449" s="9" t="s">
        <v>595</v>
      </c>
      <c r="F2449" s="9" t="s">
        <v>91</v>
      </c>
      <c r="G2449" s="9" t="s">
        <v>1161</v>
      </c>
      <c r="H2449" s="9" t="s">
        <v>4404</v>
      </c>
      <c r="J2449" s="6" t="str">
        <f t="shared" si="678"/>
        <v>001011</v>
      </c>
      <c r="K2449" s="1">
        <f t="shared" si="679"/>
        <v>1</v>
      </c>
      <c r="L2449" s="6" t="str">
        <f t="shared" si="680"/>
        <v>00000</v>
      </c>
      <c r="M2449" s="1">
        <f t="shared" si="681"/>
        <v>32</v>
      </c>
      <c r="N2449" s="6" t="str">
        <f t="shared" si="682"/>
        <v>00</v>
      </c>
      <c r="O2449" s="1">
        <f t="shared" si="683"/>
        <v>2</v>
      </c>
      <c r="P2449" s="1">
        <f>IF(HEX2DEC(LEFT(E2449,4))&gt;=32768,HEX2DEC(LEFT(E2449,4))-65536,HEX2DEC(LEFT(E2449,4)))/Codes!$N$2</f>
        <v>3.0640000000000001</v>
      </c>
      <c r="Q2449" s="1">
        <f>IF(HEX2DEC(RIGHT(E2449,4))&gt;=32768,HEX2DEC(RIGHT(E2449,4))-65536,HEX2DEC(RIGHT(E2449,4)))/Codes!$N$2</f>
        <v>0</v>
      </c>
      <c r="R2449" s="1">
        <f>IF(HEX2DEC(LEFT(F2449,4))&gt;=32768,HEX2DEC(LEFT(F2449,4))-65536,HEX2DEC(LEFT(F2449,4)))/Codes!$N$2</f>
        <v>0</v>
      </c>
      <c r="S2449" s="1">
        <f>IF(HEX2DEC(RIGHT(F2449,4))&gt;=32768,HEX2DEC(RIGHT(F2449,4))-65536,HEX2DEC(RIGHT(F2449,4)))/Codes!$N$2</f>
        <v>0</v>
      </c>
      <c r="T2449" s="18">
        <f t="shared" si="684"/>
        <v>70</v>
      </c>
      <c r="U2449" s="1">
        <f t="shared" si="685"/>
        <v>50</v>
      </c>
      <c r="V2449" s="1">
        <f t="shared" si="686"/>
        <v>0</v>
      </c>
      <c r="W2449" s="1" t="str">
        <f t="shared" si="687"/>
        <v>100</v>
      </c>
      <c r="X2449" s="1">
        <f t="shared" si="688"/>
        <v>3</v>
      </c>
      <c r="Y2449" s="1">
        <f t="shared" si="689"/>
        <v>8</v>
      </c>
      <c r="Z2449" s="1" t="str">
        <f>VLOOKUP(BIN2DEC(MID(HEX2BIN(MID(H2449,3,2),8),2,5)),Codes!$E$1:$F$18,2)</f>
        <v>Normal</v>
      </c>
      <c r="AA2449" s="6" t="str">
        <f t="shared" si="690"/>
        <v>0</v>
      </c>
      <c r="AB2449" s="1">
        <f t="shared" si="691"/>
        <v>0</v>
      </c>
      <c r="AC2449" s="1" t="str">
        <f>VLOOKUP(BIN2DEC(RIGHT(HEX2BIN(MID(H2449,6,1),4),1)&amp;LEFT(HEX2BIN(MID(H2449,7,1),4),1)),Codes!$K$1:$L$5,2)</f>
        <v>S</v>
      </c>
      <c r="AD2449" s="1" t="str">
        <f>VLOOKUP(BIN2DEC(RIGHT(HEX2BIN(MID(H2449,7,1),4),3)&amp;LEFT(HEX2BIN(MID(H2449,8,1),4),2)),Codes!$H$2:$I$33,2)</f>
        <v>Punch</v>
      </c>
      <c r="AE2449" s="1" t="str">
        <f t="shared" si="692"/>
        <v>1</v>
      </c>
      <c r="AF2449" s="1" t="str">
        <f t="shared" si="693"/>
        <v>1</v>
      </c>
      <c r="AH2449" s="6">
        <f t="shared" si="694"/>
        <v>1</v>
      </c>
    </row>
    <row r="2450" spans="1:34">
      <c r="A2450" s="3" t="s">
        <v>9398</v>
      </c>
      <c r="B2450" s="1" t="s">
        <v>49</v>
      </c>
      <c r="C2450" s="6" t="s">
        <v>1093</v>
      </c>
      <c r="D2450" s="9" t="s">
        <v>9399</v>
      </c>
      <c r="E2450" s="9" t="s">
        <v>6455</v>
      </c>
      <c r="F2450" s="9" t="s">
        <v>91</v>
      </c>
      <c r="G2450" s="9" t="s">
        <v>481</v>
      </c>
      <c r="H2450" s="9" t="s">
        <v>8029</v>
      </c>
      <c r="J2450" s="6" t="str">
        <f t="shared" si="678"/>
        <v>001011</v>
      </c>
      <c r="K2450" s="1">
        <f t="shared" si="679"/>
        <v>0</v>
      </c>
      <c r="L2450" s="6" t="str">
        <f t="shared" si="680"/>
        <v>00000</v>
      </c>
      <c r="M2450" s="1">
        <f t="shared" si="681"/>
        <v>56</v>
      </c>
      <c r="N2450" s="6" t="str">
        <f t="shared" si="682"/>
        <v>00</v>
      </c>
      <c r="O2450" s="1">
        <f t="shared" si="683"/>
        <v>4</v>
      </c>
      <c r="P2450" s="1">
        <f>IF(HEX2DEC(LEFT(E2450,4))&gt;=32768,HEX2DEC(LEFT(E2450,4))-65536,HEX2DEC(LEFT(E2450,4)))/Codes!$N$2</f>
        <v>2.556</v>
      </c>
      <c r="Q2450" s="1">
        <f>IF(HEX2DEC(RIGHT(E2450,4))&gt;=32768,HEX2DEC(RIGHT(E2450,4))-65536,HEX2DEC(RIGHT(E2450,4)))/Codes!$N$2</f>
        <v>0</v>
      </c>
      <c r="R2450" s="1">
        <f>IF(HEX2DEC(LEFT(F2450,4))&gt;=32768,HEX2DEC(LEFT(F2450,4))-65536,HEX2DEC(LEFT(F2450,4)))/Codes!$N$2</f>
        <v>0</v>
      </c>
      <c r="S2450" s="1">
        <f>IF(HEX2DEC(RIGHT(F2450,4))&gt;=32768,HEX2DEC(RIGHT(F2450,4))-65536,HEX2DEC(RIGHT(F2450,4)))/Codes!$N$2</f>
        <v>0</v>
      </c>
      <c r="T2450" s="18">
        <f t="shared" si="684"/>
        <v>361</v>
      </c>
      <c r="U2450" s="1">
        <f t="shared" si="685"/>
        <v>100</v>
      </c>
      <c r="V2450" s="1">
        <f t="shared" si="686"/>
        <v>0</v>
      </c>
      <c r="W2450" s="1" t="str">
        <f t="shared" si="687"/>
        <v>100</v>
      </c>
      <c r="X2450" s="1">
        <f t="shared" si="688"/>
        <v>2</v>
      </c>
      <c r="Y2450" s="1">
        <f t="shared" si="689"/>
        <v>16</v>
      </c>
      <c r="Z2450" s="1" t="str">
        <f>VLOOKUP(BIN2DEC(MID(HEX2BIN(MID(H2450,3,2),8),2,5)),Codes!$E$1:$F$18,2)</f>
        <v>Normal</v>
      </c>
      <c r="AA2450" s="6" t="str">
        <f t="shared" si="690"/>
        <v>0</v>
      </c>
      <c r="AB2450" s="1">
        <f t="shared" si="691"/>
        <v>0</v>
      </c>
      <c r="AC2450" s="1" t="str">
        <f>VLOOKUP(BIN2DEC(RIGHT(HEX2BIN(MID(H2450,6,1),4),1)&amp;LEFT(HEX2BIN(MID(H2450,7,1),4),1)),Codes!$K$1:$L$5,2)</f>
        <v>M</v>
      </c>
      <c r="AD2450" s="1" t="str">
        <f>VLOOKUP(BIN2DEC(RIGHT(HEX2BIN(MID(H2450,7,1),4),3)&amp;LEFT(HEX2BIN(MID(H2450,8,1),4),2)),Codes!$H$2:$I$33,2)</f>
        <v>Kick</v>
      </c>
      <c r="AE2450" s="1" t="str">
        <f t="shared" si="692"/>
        <v>1</v>
      </c>
      <c r="AF2450" s="1" t="str">
        <f t="shared" si="693"/>
        <v>1</v>
      </c>
      <c r="AH2450" s="6">
        <f t="shared" si="694"/>
        <v>34</v>
      </c>
    </row>
    <row r="2451" spans="1:34">
      <c r="A2451" s="3" t="s">
        <v>9400</v>
      </c>
      <c r="B2451" s="1" t="s">
        <v>49</v>
      </c>
      <c r="C2451" s="6" t="s">
        <v>1093</v>
      </c>
      <c r="D2451" s="9" t="s">
        <v>9401</v>
      </c>
      <c r="E2451" s="9" t="s">
        <v>5548</v>
      </c>
      <c r="F2451" s="9" t="s">
        <v>91</v>
      </c>
      <c r="G2451" s="9" t="s">
        <v>481</v>
      </c>
      <c r="H2451" s="9" t="s">
        <v>8029</v>
      </c>
      <c r="J2451" s="6" t="str">
        <f t="shared" si="678"/>
        <v>001011</v>
      </c>
      <c r="K2451" s="1">
        <f t="shared" si="679"/>
        <v>1</v>
      </c>
      <c r="L2451" s="6" t="str">
        <f t="shared" si="680"/>
        <v>00000</v>
      </c>
      <c r="M2451" s="1">
        <f t="shared" si="681"/>
        <v>58</v>
      </c>
      <c r="N2451" s="6" t="str">
        <f t="shared" si="682"/>
        <v>00</v>
      </c>
      <c r="O2451" s="1">
        <f t="shared" si="683"/>
        <v>4</v>
      </c>
      <c r="P2451" s="1">
        <f>IF(HEX2DEC(LEFT(E2451,4))&gt;=32768,HEX2DEC(LEFT(E2451,4))-65536,HEX2DEC(LEFT(E2451,4)))/Codes!$N$2</f>
        <v>4.7679999999999998</v>
      </c>
      <c r="Q2451" s="1">
        <f>IF(HEX2DEC(RIGHT(E2451,4))&gt;=32768,HEX2DEC(RIGHT(E2451,4))-65536,HEX2DEC(RIGHT(E2451,4)))/Codes!$N$2</f>
        <v>0</v>
      </c>
      <c r="R2451" s="1">
        <f>IF(HEX2DEC(LEFT(F2451,4))&gt;=32768,HEX2DEC(LEFT(F2451,4))-65536,HEX2DEC(LEFT(F2451,4)))/Codes!$N$2</f>
        <v>0</v>
      </c>
      <c r="S2451" s="1">
        <f>IF(HEX2DEC(RIGHT(F2451,4))&gt;=32768,HEX2DEC(RIGHT(F2451,4))-65536,HEX2DEC(RIGHT(F2451,4)))/Codes!$N$2</f>
        <v>0</v>
      </c>
      <c r="T2451" s="18">
        <f t="shared" si="684"/>
        <v>361</v>
      </c>
      <c r="U2451" s="1">
        <f t="shared" si="685"/>
        <v>100</v>
      </c>
      <c r="V2451" s="1">
        <f t="shared" si="686"/>
        <v>0</v>
      </c>
      <c r="W2451" s="1" t="str">
        <f t="shared" si="687"/>
        <v>100</v>
      </c>
      <c r="X2451" s="1">
        <f t="shared" si="688"/>
        <v>2</v>
      </c>
      <c r="Y2451" s="1">
        <f t="shared" si="689"/>
        <v>16</v>
      </c>
      <c r="Z2451" s="1" t="str">
        <f>VLOOKUP(BIN2DEC(MID(HEX2BIN(MID(H2451,3,2),8),2,5)),Codes!$E$1:$F$18,2)</f>
        <v>Normal</v>
      </c>
      <c r="AA2451" s="6" t="str">
        <f t="shared" si="690"/>
        <v>0</v>
      </c>
      <c r="AB2451" s="1">
        <f t="shared" si="691"/>
        <v>0</v>
      </c>
      <c r="AC2451" s="1" t="str">
        <f>VLOOKUP(BIN2DEC(RIGHT(HEX2BIN(MID(H2451,6,1),4),1)&amp;LEFT(HEX2BIN(MID(H2451,7,1),4),1)),Codes!$K$1:$L$5,2)</f>
        <v>M</v>
      </c>
      <c r="AD2451" s="1" t="str">
        <f>VLOOKUP(BIN2DEC(RIGHT(HEX2BIN(MID(H2451,7,1),4),3)&amp;LEFT(HEX2BIN(MID(H2451,8,1),4),2)),Codes!$H$2:$I$33,2)</f>
        <v>Kick</v>
      </c>
      <c r="AE2451" s="1" t="str">
        <f t="shared" si="692"/>
        <v>1</v>
      </c>
      <c r="AF2451" s="1" t="str">
        <f t="shared" si="693"/>
        <v>1</v>
      </c>
      <c r="AH2451" s="6">
        <f t="shared" si="694"/>
        <v>34</v>
      </c>
    </row>
    <row r="2452" spans="1:34">
      <c r="A2452" s="3" t="s">
        <v>9402</v>
      </c>
      <c r="B2452" s="1" t="s">
        <v>49</v>
      </c>
      <c r="C2452" s="6" t="s">
        <v>303</v>
      </c>
      <c r="D2452" s="9" t="s">
        <v>1559</v>
      </c>
      <c r="E2452" s="9" t="s">
        <v>256</v>
      </c>
      <c r="F2452" s="9" t="s">
        <v>5049</v>
      </c>
      <c r="G2452" s="9" t="s">
        <v>9403</v>
      </c>
      <c r="H2452" s="9" t="s">
        <v>9404</v>
      </c>
      <c r="J2452" s="6" t="str">
        <f t="shared" si="678"/>
        <v>001011</v>
      </c>
      <c r="K2452" s="1">
        <f t="shared" si="679"/>
        <v>0</v>
      </c>
      <c r="L2452" s="6" t="str">
        <f t="shared" si="680"/>
        <v>00000</v>
      </c>
      <c r="M2452" s="1">
        <f t="shared" si="681"/>
        <v>0</v>
      </c>
      <c r="N2452" s="6" t="str">
        <f t="shared" si="682"/>
        <v>00</v>
      </c>
      <c r="O2452" s="1">
        <f t="shared" si="683"/>
        <v>5</v>
      </c>
      <c r="P2452" s="1">
        <f>IF(HEX2DEC(LEFT(E2452,4))&gt;=32768,HEX2DEC(LEFT(E2452,4))-65536,HEX2DEC(LEFT(E2452,4)))/Codes!$N$2</f>
        <v>3.6</v>
      </c>
      <c r="Q2452" s="1">
        <f>IF(HEX2DEC(RIGHT(E2452,4))&gt;=32768,HEX2DEC(RIGHT(E2452,4))-65536,HEX2DEC(RIGHT(E2452,4)))/Codes!$N$2</f>
        <v>0</v>
      </c>
      <c r="R2452" s="1">
        <f>IF(HEX2DEC(LEFT(F2452,4))&gt;=32768,HEX2DEC(LEFT(F2452,4))-65536,HEX2DEC(LEFT(F2452,4)))/Codes!$N$2</f>
        <v>4.8</v>
      </c>
      <c r="S2452" s="1">
        <f>IF(HEX2DEC(RIGHT(F2452,4))&gt;=32768,HEX2DEC(RIGHT(F2452,4))-65536,HEX2DEC(RIGHT(F2452,4)))/Codes!$N$2</f>
        <v>8</v>
      </c>
      <c r="T2452" s="18">
        <f t="shared" si="684"/>
        <v>0</v>
      </c>
      <c r="U2452" s="1">
        <f t="shared" si="685"/>
        <v>70</v>
      </c>
      <c r="V2452" s="1">
        <f t="shared" si="686"/>
        <v>156</v>
      </c>
      <c r="W2452" s="1" t="str">
        <f t="shared" si="687"/>
        <v>000</v>
      </c>
      <c r="X2452" s="1">
        <f t="shared" si="688"/>
        <v>1</v>
      </c>
      <c r="Y2452" s="1">
        <f t="shared" si="689"/>
        <v>60</v>
      </c>
      <c r="Z2452" s="1" t="str">
        <f>VLOOKUP(BIN2DEC(MID(HEX2BIN(MID(H2452,3,2),8),2,5)),Codes!$E$1:$F$18,2)</f>
        <v>Electric</v>
      </c>
      <c r="AA2452" s="6" t="str">
        <f t="shared" si="690"/>
        <v>0</v>
      </c>
      <c r="AB2452" s="1">
        <f t="shared" si="691"/>
        <v>1</v>
      </c>
      <c r="AC2452" s="1" t="str">
        <f>VLOOKUP(BIN2DEC(RIGHT(HEX2BIN(MID(H2452,6,1),4),1)&amp;LEFT(HEX2BIN(MID(H2452,7,1),4),1)),Codes!$K$1:$L$5,2)</f>
        <v>M</v>
      </c>
      <c r="AD2452" s="1" t="str">
        <f>VLOOKUP(BIN2DEC(RIGHT(HEX2BIN(MID(H2452,7,1),4),3)&amp;LEFT(HEX2BIN(MID(H2452,8,1),4),2)),Codes!$H$2:$I$33,2)</f>
        <v>Shock</v>
      </c>
      <c r="AE2452" s="1" t="str">
        <f t="shared" si="692"/>
        <v>1</v>
      </c>
      <c r="AF2452" s="1" t="str">
        <f t="shared" si="693"/>
        <v>0</v>
      </c>
      <c r="AH2452" s="6">
        <f t="shared" si="694"/>
        <v>39</v>
      </c>
    </row>
    <row r="2453" spans="1:34">
      <c r="A2453" s="3" t="s">
        <v>9405</v>
      </c>
      <c r="B2453" s="1" t="s">
        <v>49</v>
      </c>
      <c r="C2453" s="6" t="s">
        <v>303</v>
      </c>
      <c r="D2453" s="9" t="s">
        <v>2331</v>
      </c>
      <c r="E2453" s="9" t="s">
        <v>256</v>
      </c>
      <c r="F2453" s="9" t="s">
        <v>5049</v>
      </c>
      <c r="G2453" s="9" t="s">
        <v>9406</v>
      </c>
      <c r="H2453" s="9" t="s">
        <v>9407</v>
      </c>
      <c r="J2453" s="6" t="str">
        <f t="shared" si="678"/>
        <v>001011</v>
      </c>
      <c r="K2453" s="1">
        <f t="shared" si="679"/>
        <v>1</v>
      </c>
      <c r="L2453" s="6" t="str">
        <f t="shared" si="680"/>
        <v>00000</v>
      </c>
      <c r="M2453" s="1">
        <f t="shared" si="681"/>
        <v>0</v>
      </c>
      <c r="N2453" s="6" t="str">
        <f t="shared" si="682"/>
        <v>00</v>
      </c>
      <c r="O2453" s="1">
        <f t="shared" si="683"/>
        <v>5</v>
      </c>
      <c r="P2453" s="1">
        <f>IF(HEX2DEC(LEFT(E2453,4))&gt;=32768,HEX2DEC(LEFT(E2453,4))-65536,HEX2DEC(LEFT(E2453,4)))/Codes!$N$2</f>
        <v>3.6</v>
      </c>
      <c r="Q2453" s="1">
        <f>IF(HEX2DEC(RIGHT(E2453,4))&gt;=32768,HEX2DEC(RIGHT(E2453,4))-65536,HEX2DEC(RIGHT(E2453,4)))/Codes!$N$2</f>
        <v>0</v>
      </c>
      <c r="R2453" s="1">
        <f>IF(HEX2DEC(LEFT(F2453,4))&gt;=32768,HEX2DEC(LEFT(F2453,4))-65536,HEX2DEC(LEFT(F2453,4)))/Codes!$N$2</f>
        <v>4.8</v>
      </c>
      <c r="S2453" s="1">
        <f>IF(HEX2DEC(RIGHT(F2453,4))&gt;=32768,HEX2DEC(RIGHT(F2453,4))-65536,HEX2DEC(RIGHT(F2453,4)))/Codes!$N$2</f>
        <v>8</v>
      </c>
      <c r="T2453" s="18">
        <f t="shared" si="684"/>
        <v>100</v>
      </c>
      <c r="U2453" s="1">
        <f t="shared" si="685"/>
        <v>70</v>
      </c>
      <c r="V2453" s="1">
        <f t="shared" si="686"/>
        <v>0</v>
      </c>
      <c r="W2453" s="1" t="str">
        <f t="shared" si="687"/>
        <v>000</v>
      </c>
      <c r="X2453" s="1">
        <f t="shared" si="688"/>
        <v>1</v>
      </c>
      <c r="Y2453" s="1">
        <f t="shared" si="689"/>
        <v>60</v>
      </c>
      <c r="Z2453" s="1" t="str">
        <f>VLOOKUP(BIN2DEC(MID(HEX2BIN(MID(H2453,3,2),8),2,5)),Codes!$E$1:$F$18,2)</f>
        <v>Electric</v>
      </c>
      <c r="AA2453" s="6" t="str">
        <f t="shared" si="690"/>
        <v>0</v>
      </c>
      <c r="AB2453" s="1">
        <f t="shared" si="691"/>
        <v>1</v>
      </c>
      <c r="AC2453" s="1" t="str">
        <f>VLOOKUP(BIN2DEC(RIGHT(HEX2BIN(MID(H2453,6,1),4),1)&amp;LEFT(HEX2BIN(MID(H2453,7,1),4),1)),Codes!$K$1:$L$5,2)</f>
        <v>M</v>
      </c>
      <c r="AD2453" s="1" t="str">
        <f>VLOOKUP(BIN2DEC(RIGHT(HEX2BIN(MID(H2453,7,1),4),3)&amp;LEFT(HEX2BIN(MID(H2453,8,1),4),2)),Codes!$H$2:$I$33,2)</f>
        <v>Shock</v>
      </c>
      <c r="AE2453" s="1" t="str">
        <f t="shared" si="692"/>
        <v>0</v>
      </c>
      <c r="AF2453" s="1" t="str">
        <f t="shared" si="693"/>
        <v>1</v>
      </c>
      <c r="AH2453" s="6">
        <f t="shared" si="694"/>
        <v>39</v>
      </c>
    </row>
    <row r="2454" spans="1:34">
      <c r="A2454" s="3" t="s">
        <v>9408</v>
      </c>
      <c r="B2454" s="1" t="s">
        <v>49</v>
      </c>
      <c r="C2454" s="6" t="s">
        <v>303</v>
      </c>
      <c r="D2454" s="9" t="s">
        <v>6776</v>
      </c>
      <c r="E2454" s="9" t="s">
        <v>232</v>
      </c>
      <c r="F2454" s="9" t="s">
        <v>166</v>
      </c>
      <c r="G2454" s="9" t="s">
        <v>1366</v>
      </c>
      <c r="H2454" s="9" t="s">
        <v>9409</v>
      </c>
      <c r="J2454" s="6" t="str">
        <f t="shared" si="678"/>
        <v>001011</v>
      </c>
      <c r="K2454" s="1">
        <f t="shared" si="679"/>
        <v>2</v>
      </c>
      <c r="L2454" s="6" t="str">
        <f t="shared" si="680"/>
        <v>00000</v>
      </c>
      <c r="M2454" s="1">
        <f t="shared" si="681"/>
        <v>0</v>
      </c>
      <c r="N2454" s="6" t="str">
        <f t="shared" si="682"/>
        <v>00</v>
      </c>
      <c r="O2454" s="1">
        <f t="shared" si="683"/>
        <v>5</v>
      </c>
      <c r="P2454" s="1">
        <f>IF(HEX2DEC(LEFT(E2454,4))&gt;=32768,HEX2DEC(LEFT(E2454,4))-65536,HEX2DEC(LEFT(E2454,4)))/Codes!$N$2</f>
        <v>4.8</v>
      </c>
      <c r="Q2454" s="1">
        <f>IF(HEX2DEC(RIGHT(E2454,4))&gt;=32768,HEX2DEC(RIGHT(E2454,4))-65536,HEX2DEC(RIGHT(E2454,4)))/Codes!$N$2</f>
        <v>0</v>
      </c>
      <c r="R2454" s="1">
        <f>IF(HEX2DEC(LEFT(F2454,4))&gt;=32768,HEX2DEC(LEFT(F2454,4))-65536,HEX2DEC(LEFT(F2454,4)))/Codes!$N$2</f>
        <v>4.8</v>
      </c>
      <c r="S2454" s="1">
        <f>IF(HEX2DEC(RIGHT(F2454,4))&gt;=32768,HEX2DEC(RIGHT(F2454,4))-65536,HEX2DEC(RIGHT(F2454,4)))/Codes!$N$2</f>
        <v>6</v>
      </c>
      <c r="T2454" s="18">
        <f t="shared" si="684"/>
        <v>361</v>
      </c>
      <c r="U2454" s="1">
        <f t="shared" si="685"/>
        <v>100</v>
      </c>
      <c r="V2454" s="1">
        <f t="shared" si="686"/>
        <v>0</v>
      </c>
      <c r="W2454" s="1" t="str">
        <f t="shared" si="687"/>
        <v>100</v>
      </c>
      <c r="X2454" s="1">
        <f t="shared" si="688"/>
        <v>1</v>
      </c>
      <c r="Y2454" s="1">
        <f t="shared" si="689"/>
        <v>18</v>
      </c>
      <c r="Z2454" s="1" t="str">
        <f>VLOOKUP(BIN2DEC(MID(HEX2BIN(MID(H2454,3,2),8),2,5)),Codes!$E$1:$F$18,2)</f>
        <v>Normal</v>
      </c>
      <c r="AA2454" s="6" t="str">
        <f t="shared" si="690"/>
        <v>0</v>
      </c>
      <c r="AB2454" s="1">
        <f t="shared" si="691"/>
        <v>0</v>
      </c>
      <c r="AC2454" s="1" t="str">
        <f>VLOOKUP(BIN2DEC(RIGHT(HEX2BIN(MID(H2454,6,1),4),1)&amp;LEFT(HEX2BIN(MID(H2454,7,1),4),1)),Codes!$K$1:$L$5,2)</f>
        <v>S</v>
      </c>
      <c r="AD2454" s="1" t="str">
        <f>VLOOKUP(BIN2DEC(RIGHT(HEX2BIN(MID(H2454,7,1),4),3)&amp;LEFT(HEX2BIN(MID(H2454,8,1),4),2)),Codes!$H$2:$I$33,2)</f>
        <v>Punch</v>
      </c>
      <c r="AE2454" s="1" t="str">
        <f t="shared" si="692"/>
        <v>1</v>
      </c>
      <c r="AF2454" s="1" t="str">
        <f t="shared" si="693"/>
        <v>1</v>
      </c>
      <c r="AH2454" s="6">
        <f t="shared" si="694"/>
        <v>1</v>
      </c>
    </row>
    <row r="2455" spans="1:34">
      <c r="A2455" s="3" t="s">
        <v>9410</v>
      </c>
      <c r="B2455" s="1" t="s">
        <v>49</v>
      </c>
      <c r="C2455" s="6" t="s">
        <v>9414</v>
      </c>
      <c r="D2455" s="9" t="s">
        <v>3348</v>
      </c>
      <c r="E2455" s="9" t="s">
        <v>207</v>
      </c>
      <c r="F2455" s="9" t="s">
        <v>9411</v>
      </c>
      <c r="G2455" s="9" t="s">
        <v>9412</v>
      </c>
      <c r="H2455" s="9" t="s">
        <v>9413</v>
      </c>
      <c r="J2455" s="6" t="str">
        <f t="shared" si="678"/>
        <v>001011</v>
      </c>
      <c r="K2455" s="1">
        <f t="shared" si="679"/>
        <v>0</v>
      </c>
      <c r="L2455" s="6" t="str">
        <f t="shared" si="680"/>
        <v>00000</v>
      </c>
      <c r="M2455" s="1">
        <f t="shared" si="681"/>
        <v>0</v>
      </c>
      <c r="N2455" s="6" t="str">
        <f t="shared" si="682"/>
        <v>00</v>
      </c>
      <c r="O2455" s="1">
        <f t="shared" si="683"/>
        <v>4</v>
      </c>
      <c r="P2455" s="1">
        <f>IF(HEX2DEC(LEFT(E2455,4))&gt;=32768,HEX2DEC(LEFT(E2455,4))-65536,HEX2DEC(LEFT(E2455,4)))/Codes!$N$2</f>
        <v>4</v>
      </c>
      <c r="Q2455" s="1">
        <f>IF(HEX2DEC(RIGHT(E2455,4))&gt;=32768,HEX2DEC(RIGHT(E2455,4))-65536,HEX2DEC(RIGHT(E2455,4)))/Codes!$N$2</f>
        <v>0</v>
      </c>
      <c r="R2455" s="1">
        <f>IF(HEX2DEC(LEFT(F2455,4))&gt;=32768,HEX2DEC(LEFT(F2455,4))-65536,HEX2DEC(LEFT(F2455,4)))/Codes!$N$2</f>
        <v>4.8</v>
      </c>
      <c r="S2455" s="1">
        <f>IF(HEX2DEC(RIGHT(F2455,4))&gt;=32768,HEX2DEC(RIGHT(F2455,4))-65536,HEX2DEC(RIGHT(F2455,4)))/Codes!$N$2</f>
        <v>18</v>
      </c>
      <c r="T2455" s="18">
        <f t="shared" si="684"/>
        <v>20</v>
      </c>
      <c r="U2455" s="1">
        <f t="shared" si="685"/>
        <v>70</v>
      </c>
      <c r="V2455" s="1">
        <f t="shared" si="686"/>
        <v>156</v>
      </c>
      <c r="W2455" s="1" t="str">
        <f t="shared" si="687"/>
        <v>000</v>
      </c>
      <c r="X2455" s="1">
        <f t="shared" si="688"/>
        <v>1</v>
      </c>
      <c r="Y2455" s="1">
        <f t="shared" si="689"/>
        <v>0</v>
      </c>
      <c r="Z2455" s="1" t="str">
        <f>VLOOKUP(BIN2DEC(MID(HEX2BIN(MID(H2455,3,2),8),2,5)),Codes!$E$1:$F$18,2)</f>
        <v>Electric</v>
      </c>
      <c r="AA2455" s="6" t="str">
        <f t="shared" si="690"/>
        <v>0</v>
      </c>
      <c r="AB2455" s="1">
        <f t="shared" si="691"/>
        <v>1</v>
      </c>
      <c r="AC2455" s="1" t="str">
        <f>VLOOKUP(BIN2DEC(RIGHT(HEX2BIN(MID(H2455,6,1),4),1)&amp;LEFT(HEX2BIN(MID(H2455,7,1),4),1)),Codes!$K$1:$L$5,2)</f>
        <v>M</v>
      </c>
      <c r="AD2455" s="1" t="str">
        <f>VLOOKUP(BIN2DEC(RIGHT(HEX2BIN(MID(H2455,7,1),4),3)&amp;LEFT(HEX2BIN(MID(H2455,8,1),4),2)),Codes!$H$2:$I$33,2)</f>
        <v>Shock</v>
      </c>
      <c r="AE2455" s="1" t="str">
        <f t="shared" si="692"/>
        <v>1</v>
      </c>
      <c r="AF2455" s="1" t="str">
        <f t="shared" si="693"/>
        <v>1</v>
      </c>
      <c r="AH2455" s="6">
        <f t="shared" si="694"/>
        <v>39</v>
      </c>
    </row>
    <row r="2456" spans="1:34">
      <c r="A2456" s="3" t="s">
        <v>9415</v>
      </c>
      <c r="B2456" s="1" t="s">
        <v>49</v>
      </c>
      <c r="C2456" s="6" t="s">
        <v>305</v>
      </c>
      <c r="D2456" s="9" t="s">
        <v>3348</v>
      </c>
      <c r="E2456" s="9" t="s">
        <v>207</v>
      </c>
      <c r="F2456" s="9" t="s">
        <v>9416</v>
      </c>
      <c r="G2456" s="9" t="s">
        <v>9417</v>
      </c>
      <c r="H2456" s="9" t="s">
        <v>9418</v>
      </c>
      <c r="J2456" s="6" t="str">
        <f t="shared" si="678"/>
        <v>001011</v>
      </c>
      <c r="K2456" s="1">
        <f t="shared" si="679"/>
        <v>0</v>
      </c>
      <c r="L2456" s="6" t="str">
        <f t="shared" si="680"/>
        <v>00000</v>
      </c>
      <c r="M2456" s="1">
        <f t="shared" si="681"/>
        <v>0</v>
      </c>
      <c r="N2456" s="6" t="str">
        <f t="shared" si="682"/>
        <v>00</v>
      </c>
      <c r="O2456" s="1">
        <f t="shared" si="683"/>
        <v>4</v>
      </c>
      <c r="P2456" s="1">
        <f>IF(HEX2DEC(LEFT(E2456,4))&gt;=32768,HEX2DEC(LEFT(E2456,4))-65536,HEX2DEC(LEFT(E2456,4)))/Codes!$N$2</f>
        <v>4</v>
      </c>
      <c r="Q2456" s="1">
        <f>IF(HEX2DEC(RIGHT(E2456,4))&gt;=32768,HEX2DEC(RIGHT(E2456,4))-65536,HEX2DEC(RIGHT(E2456,4)))/Codes!$N$2</f>
        <v>0</v>
      </c>
      <c r="R2456" s="1">
        <f>IF(HEX2DEC(LEFT(F2456,4))&gt;=32768,HEX2DEC(LEFT(F2456,4))-65536,HEX2DEC(LEFT(F2456,4)))/Codes!$N$2</f>
        <v>4.8</v>
      </c>
      <c r="S2456" s="1">
        <f>IF(HEX2DEC(RIGHT(F2456,4))&gt;=32768,HEX2DEC(RIGHT(F2456,4))-65536,HEX2DEC(RIGHT(F2456,4)))/Codes!$N$2</f>
        <v>24.8</v>
      </c>
      <c r="T2456" s="18">
        <f t="shared" si="684"/>
        <v>100</v>
      </c>
      <c r="U2456" s="1">
        <f t="shared" si="685"/>
        <v>100</v>
      </c>
      <c r="V2456" s="1">
        <f t="shared" si="686"/>
        <v>0</v>
      </c>
      <c r="W2456" s="1" t="str">
        <f t="shared" si="687"/>
        <v>000</v>
      </c>
      <c r="X2456" s="1">
        <f t="shared" si="688"/>
        <v>1</v>
      </c>
      <c r="Y2456" s="1">
        <f t="shared" si="689"/>
        <v>70</v>
      </c>
      <c r="Z2456" s="1" t="str">
        <f>VLOOKUP(BIN2DEC(MID(HEX2BIN(MID(H2456,3,2),8),2,5)),Codes!$E$1:$F$18,2)</f>
        <v>Electric</v>
      </c>
      <c r="AA2456" s="6" t="str">
        <f t="shared" si="690"/>
        <v>0</v>
      </c>
      <c r="AB2456" s="1">
        <f t="shared" si="691"/>
        <v>1</v>
      </c>
      <c r="AC2456" s="1" t="str">
        <f>VLOOKUP(BIN2DEC(RIGHT(HEX2BIN(MID(H2456,6,1),4),1)&amp;LEFT(HEX2BIN(MID(H2456,7,1),4),1)),Codes!$K$1:$L$5,2)</f>
        <v>M</v>
      </c>
      <c r="AD2456" s="1" t="str">
        <f>VLOOKUP(BIN2DEC(RIGHT(HEX2BIN(MID(H2456,7,1),4),3)&amp;LEFT(HEX2BIN(MID(H2456,8,1),4),2)),Codes!$H$2:$I$33,2)</f>
        <v>Shock</v>
      </c>
      <c r="AE2456" s="1" t="str">
        <f t="shared" si="692"/>
        <v>1</v>
      </c>
      <c r="AF2456" s="1" t="str">
        <f t="shared" si="693"/>
        <v>1</v>
      </c>
      <c r="AH2456" s="6">
        <f t="shared" si="694"/>
        <v>39</v>
      </c>
    </row>
    <row r="2457" spans="1:34">
      <c r="A2457" s="3" t="s">
        <v>9419</v>
      </c>
      <c r="B2457" s="1" t="s">
        <v>49</v>
      </c>
      <c r="C2457" s="6" t="s">
        <v>321</v>
      </c>
      <c r="D2457" s="9" t="s">
        <v>1718</v>
      </c>
      <c r="E2457" s="9" t="s">
        <v>9420</v>
      </c>
      <c r="F2457" s="9" t="s">
        <v>91</v>
      </c>
      <c r="G2457" s="9" t="s">
        <v>139</v>
      </c>
      <c r="H2457" s="9" t="s">
        <v>3135</v>
      </c>
      <c r="J2457" s="6" t="str">
        <f t="shared" si="678"/>
        <v>001011</v>
      </c>
      <c r="K2457" s="1">
        <f t="shared" si="679"/>
        <v>0</v>
      </c>
      <c r="L2457" s="6" t="str">
        <f t="shared" si="680"/>
        <v>00000</v>
      </c>
      <c r="M2457" s="1">
        <f t="shared" si="681"/>
        <v>55</v>
      </c>
      <c r="N2457" s="6" t="str">
        <f t="shared" si="682"/>
        <v>00</v>
      </c>
      <c r="O2457" s="1">
        <f t="shared" si="683"/>
        <v>12</v>
      </c>
      <c r="P2457" s="1">
        <f>IF(HEX2DEC(LEFT(E2457,4))&gt;=32768,HEX2DEC(LEFT(E2457,4))-65536,HEX2DEC(LEFT(E2457,4)))/Codes!$N$2</f>
        <v>3.0640000000000001</v>
      </c>
      <c r="Q2457" s="1">
        <f>IF(HEX2DEC(RIGHT(E2457,4))&gt;=32768,HEX2DEC(RIGHT(E2457,4))-65536,HEX2DEC(RIGHT(E2457,4)))/Codes!$N$2</f>
        <v>0.68</v>
      </c>
      <c r="R2457" s="1">
        <f>IF(HEX2DEC(LEFT(F2457,4))&gt;=32768,HEX2DEC(LEFT(F2457,4))-65536,HEX2DEC(LEFT(F2457,4)))/Codes!$N$2</f>
        <v>0</v>
      </c>
      <c r="S2457" s="1">
        <f>IF(HEX2DEC(RIGHT(F2457,4))&gt;=32768,HEX2DEC(RIGHT(F2457,4))-65536,HEX2DEC(RIGHT(F2457,4)))/Codes!$N$2</f>
        <v>0</v>
      </c>
      <c r="T2457" s="18">
        <f t="shared" si="684"/>
        <v>361</v>
      </c>
      <c r="U2457" s="1">
        <f t="shared" si="685"/>
        <v>100</v>
      </c>
      <c r="V2457" s="1">
        <f t="shared" si="686"/>
        <v>0</v>
      </c>
      <c r="W2457" s="1" t="str">
        <f t="shared" si="687"/>
        <v>100</v>
      </c>
      <c r="X2457" s="1">
        <f t="shared" si="688"/>
        <v>3</v>
      </c>
      <c r="Y2457" s="1">
        <f t="shared" si="689"/>
        <v>12</v>
      </c>
      <c r="Z2457" s="1" t="str">
        <f>VLOOKUP(BIN2DEC(MID(HEX2BIN(MID(H2457,3,2),8),2,5)),Codes!$E$1:$F$18,2)</f>
        <v>Normal</v>
      </c>
      <c r="AA2457" s="6" t="str">
        <f t="shared" si="690"/>
        <v>0</v>
      </c>
      <c r="AB2457" s="1">
        <f t="shared" si="691"/>
        <v>0</v>
      </c>
      <c r="AC2457" s="1" t="str">
        <f>VLOOKUP(BIN2DEC(RIGHT(HEX2BIN(MID(H2457,6,1),4),1)&amp;LEFT(HEX2BIN(MID(H2457,7,1),4),1)),Codes!$K$1:$L$5,2)</f>
        <v>M</v>
      </c>
      <c r="AD2457" s="1" t="str">
        <f>VLOOKUP(BIN2DEC(RIGHT(HEX2BIN(MID(H2457,7,1),4),3)&amp;LEFT(HEX2BIN(MID(H2457,8,1),4),2)),Codes!$H$2:$I$33,2)</f>
        <v>Kick</v>
      </c>
      <c r="AE2457" s="1" t="str">
        <f t="shared" si="692"/>
        <v>1</v>
      </c>
      <c r="AF2457" s="1" t="str">
        <f t="shared" si="693"/>
        <v>1</v>
      </c>
      <c r="AH2457" s="6">
        <f t="shared" si="694"/>
        <v>34</v>
      </c>
    </row>
    <row r="2458" spans="1:34">
      <c r="A2458" s="3" t="s">
        <v>9421</v>
      </c>
      <c r="B2458" s="1" t="s">
        <v>49</v>
      </c>
      <c r="C2458" s="6" t="s">
        <v>321</v>
      </c>
      <c r="D2458" s="9" t="s">
        <v>9422</v>
      </c>
      <c r="E2458" s="9" t="s">
        <v>9423</v>
      </c>
      <c r="F2458" s="9" t="s">
        <v>91</v>
      </c>
      <c r="G2458" s="9" t="s">
        <v>139</v>
      </c>
      <c r="H2458" s="9" t="s">
        <v>3135</v>
      </c>
      <c r="J2458" s="6" t="str">
        <f t="shared" si="678"/>
        <v>001011</v>
      </c>
      <c r="K2458" s="1">
        <f t="shared" si="679"/>
        <v>1</v>
      </c>
      <c r="L2458" s="6" t="str">
        <f t="shared" si="680"/>
        <v>00000</v>
      </c>
      <c r="M2458" s="1">
        <f t="shared" si="681"/>
        <v>56</v>
      </c>
      <c r="N2458" s="6" t="str">
        <f t="shared" si="682"/>
        <v>00</v>
      </c>
      <c r="O2458" s="1">
        <f t="shared" si="683"/>
        <v>12</v>
      </c>
      <c r="P2458" s="1">
        <f>IF(HEX2DEC(LEFT(E2458,4))&gt;=32768,HEX2DEC(LEFT(E2458,4))-65536,HEX2DEC(LEFT(E2458,4)))/Codes!$N$2</f>
        <v>4</v>
      </c>
      <c r="Q2458" s="1">
        <f>IF(HEX2DEC(RIGHT(E2458,4))&gt;=32768,HEX2DEC(RIGHT(E2458,4))-65536,HEX2DEC(RIGHT(E2458,4)))/Codes!$N$2</f>
        <v>2.84</v>
      </c>
      <c r="R2458" s="1">
        <f>IF(HEX2DEC(LEFT(F2458,4))&gt;=32768,HEX2DEC(LEFT(F2458,4))-65536,HEX2DEC(LEFT(F2458,4)))/Codes!$N$2</f>
        <v>0</v>
      </c>
      <c r="S2458" s="1">
        <f>IF(HEX2DEC(RIGHT(F2458,4))&gt;=32768,HEX2DEC(RIGHT(F2458,4))-65536,HEX2DEC(RIGHT(F2458,4)))/Codes!$N$2</f>
        <v>0</v>
      </c>
      <c r="T2458" s="18">
        <f t="shared" si="684"/>
        <v>361</v>
      </c>
      <c r="U2458" s="1">
        <f t="shared" si="685"/>
        <v>100</v>
      </c>
      <c r="V2458" s="1">
        <f t="shared" si="686"/>
        <v>0</v>
      </c>
      <c r="W2458" s="1" t="str">
        <f t="shared" si="687"/>
        <v>100</v>
      </c>
      <c r="X2458" s="1">
        <f t="shared" si="688"/>
        <v>3</v>
      </c>
      <c r="Y2458" s="1">
        <f t="shared" si="689"/>
        <v>12</v>
      </c>
      <c r="Z2458" s="1" t="str">
        <f>VLOOKUP(BIN2DEC(MID(HEX2BIN(MID(H2458,3,2),8),2,5)),Codes!$E$1:$F$18,2)</f>
        <v>Normal</v>
      </c>
      <c r="AA2458" s="6" t="str">
        <f t="shared" si="690"/>
        <v>0</v>
      </c>
      <c r="AB2458" s="1">
        <f t="shared" si="691"/>
        <v>0</v>
      </c>
      <c r="AC2458" s="1" t="str">
        <f>VLOOKUP(BIN2DEC(RIGHT(HEX2BIN(MID(H2458,6,1),4),1)&amp;LEFT(HEX2BIN(MID(H2458,7,1),4),1)),Codes!$K$1:$L$5,2)</f>
        <v>M</v>
      </c>
      <c r="AD2458" s="1" t="str">
        <f>VLOOKUP(BIN2DEC(RIGHT(HEX2BIN(MID(H2458,7,1),4),3)&amp;LEFT(HEX2BIN(MID(H2458,8,1),4),2)),Codes!$H$2:$I$33,2)</f>
        <v>Kick</v>
      </c>
      <c r="AE2458" s="1" t="str">
        <f t="shared" si="692"/>
        <v>1</v>
      </c>
      <c r="AF2458" s="1" t="str">
        <f t="shared" si="693"/>
        <v>1</v>
      </c>
      <c r="AH2458" s="6">
        <f t="shared" si="694"/>
        <v>34</v>
      </c>
    </row>
    <row r="2459" spans="1:34">
      <c r="A2459" s="3" t="s">
        <v>9424</v>
      </c>
      <c r="B2459" s="1" t="s">
        <v>49</v>
      </c>
      <c r="C2459" s="6" t="s">
        <v>322</v>
      </c>
      <c r="D2459" s="9" t="s">
        <v>1733</v>
      </c>
      <c r="E2459" s="9" t="s">
        <v>9420</v>
      </c>
      <c r="F2459" s="9" t="s">
        <v>91</v>
      </c>
      <c r="G2459" s="9" t="s">
        <v>139</v>
      </c>
      <c r="H2459" s="9" t="s">
        <v>3135</v>
      </c>
      <c r="J2459" s="6" t="str">
        <f t="shared" si="678"/>
        <v>001011</v>
      </c>
      <c r="K2459" s="1">
        <f t="shared" si="679"/>
        <v>0</v>
      </c>
      <c r="L2459" s="6" t="str">
        <f t="shared" si="680"/>
        <v>00000</v>
      </c>
      <c r="M2459" s="1">
        <f t="shared" si="681"/>
        <v>55</v>
      </c>
      <c r="N2459" s="6" t="str">
        <f t="shared" si="682"/>
        <v>00</v>
      </c>
      <c r="O2459" s="1">
        <f t="shared" si="683"/>
        <v>11</v>
      </c>
      <c r="P2459" s="1">
        <f>IF(HEX2DEC(LEFT(E2459,4))&gt;=32768,HEX2DEC(LEFT(E2459,4))-65536,HEX2DEC(LEFT(E2459,4)))/Codes!$N$2</f>
        <v>3.0640000000000001</v>
      </c>
      <c r="Q2459" s="1">
        <f>IF(HEX2DEC(RIGHT(E2459,4))&gt;=32768,HEX2DEC(RIGHT(E2459,4))-65536,HEX2DEC(RIGHT(E2459,4)))/Codes!$N$2</f>
        <v>0.68</v>
      </c>
      <c r="R2459" s="1">
        <f>IF(HEX2DEC(LEFT(F2459,4))&gt;=32768,HEX2DEC(LEFT(F2459,4))-65536,HEX2DEC(LEFT(F2459,4)))/Codes!$N$2</f>
        <v>0</v>
      </c>
      <c r="S2459" s="1">
        <f>IF(HEX2DEC(RIGHT(F2459,4))&gt;=32768,HEX2DEC(RIGHT(F2459,4))-65536,HEX2DEC(RIGHT(F2459,4)))/Codes!$N$2</f>
        <v>0</v>
      </c>
      <c r="T2459" s="18">
        <f t="shared" si="684"/>
        <v>361</v>
      </c>
      <c r="U2459" s="1">
        <f t="shared" si="685"/>
        <v>100</v>
      </c>
      <c r="V2459" s="1">
        <f t="shared" si="686"/>
        <v>0</v>
      </c>
      <c r="W2459" s="1" t="str">
        <f t="shared" si="687"/>
        <v>100</v>
      </c>
      <c r="X2459" s="1">
        <f t="shared" si="688"/>
        <v>3</v>
      </c>
      <c r="Y2459" s="1">
        <f t="shared" si="689"/>
        <v>12</v>
      </c>
      <c r="Z2459" s="1" t="str">
        <f>VLOOKUP(BIN2DEC(MID(HEX2BIN(MID(H2459,3,2),8),2,5)),Codes!$E$1:$F$18,2)</f>
        <v>Normal</v>
      </c>
      <c r="AA2459" s="6" t="str">
        <f t="shared" si="690"/>
        <v>0</v>
      </c>
      <c r="AB2459" s="1">
        <f t="shared" si="691"/>
        <v>0</v>
      </c>
      <c r="AC2459" s="1" t="str">
        <f>VLOOKUP(BIN2DEC(RIGHT(HEX2BIN(MID(H2459,6,1),4),1)&amp;LEFT(HEX2BIN(MID(H2459,7,1),4),1)),Codes!$K$1:$L$5,2)</f>
        <v>M</v>
      </c>
      <c r="AD2459" s="1" t="str">
        <f>VLOOKUP(BIN2DEC(RIGHT(HEX2BIN(MID(H2459,7,1),4),3)&amp;LEFT(HEX2BIN(MID(H2459,8,1),4),2)),Codes!$H$2:$I$33,2)</f>
        <v>Kick</v>
      </c>
      <c r="AE2459" s="1" t="str">
        <f t="shared" si="692"/>
        <v>1</v>
      </c>
      <c r="AF2459" s="1" t="str">
        <f t="shared" si="693"/>
        <v>1</v>
      </c>
      <c r="AH2459" s="6">
        <f t="shared" si="694"/>
        <v>34</v>
      </c>
    </row>
    <row r="2460" spans="1:34">
      <c r="A2460" s="3" t="s">
        <v>9425</v>
      </c>
      <c r="B2460" s="1" t="s">
        <v>49</v>
      </c>
      <c r="C2460" s="6" t="s">
        <v>322</v>
      </c>
      <c r="D2460" s="9" t="s">
        <v>9426</v>
      </c>
      <c r="E2460" s="9" t="s">
        <v>9423</v>
      </c>
      <c r="F2460" s="9" t="s">
        <v>91</v>
      </c>
      <c r="G2460" s="9" t="s">
        <v>139</v>
      </c>
      <c r="H2460" s="9" t="s">
        <v>3135</v>
      </c>
      <c r="J2460" s="6" t="str">
        <f t="shared" si="678"/>
        <v>001011</v>
      </c>
      <c r="K2460" s="1">
        <f t="shared" si="679"/>
        <v>1</v>
      </c>
      <c r="L2460" s="6" t="str">
        <f t="shared" si="680"/>
        <v>00000</v>
      </c>
      <c r="M2460" s="1">
        <f t="shared" si="681"/>
        <v>56</v>
      </c>
      <c r="N2460" s="6" t="str">
        <f t="shared" si="682"/>
        <v>00</v>
      </c>
      <c r="O2460" s="1">
        <f t="shared" si="683"/>
        <v>11</v>
      </c>
      <c r="P2460" s="1">
        <f>IF(HEX2DEC(LEFT(E2460,4))&gt;=32768,HEX2DEC(LEFT(E2460,4))-65536,HEX2DEC(LEFT(E2460,4)))/Codes!$N$2</f>
        <v>4</v>
      </c>
      <c r="Q2460" s="1">
        <f>IF(HEX2DEC(RIGHT(E2460,4))&gt;=32768,HEX2DEC(RIGHT(E2460,4))-65536,HEX2DEC(RIGHT(E2460,4)))/Codes!$N$2</f>
        <v>2.84</v>
      </c>
      <c r="R2460" s="1">
        <f>IF(HEX2DEC(LEFT(F2460,4))&gt;=32768,HEX2DEC(LEFT(F2460,4))-65536,HEX2DEC(LEFT(F2460,4)))/Codes!$N$2</f>
        <v>0</v>
      </c>
      <c r="S2460" s="1">
        <f>IF(HEX2DEC(RIGHT(F2460,4))&gt;=32768,HEX2DEC(RIGHT(F2460,4))-65536,HEX2DEC(RIGHT(F2460,4)))/Codes!$N$2</f>
        <v>0</v>
      </c>
      <c r="T2460" s="18">
        <f t="shared" si="684"/>
        <v>361</v>
      </c>
      <c r="U2460" s="1">
        <f t="shared" si="685"/>
        <v>100</v>
      </c>
      <c r="V2460" s="1">
        <f t="shared" si="686"/>
        <v>0</v>
      </c>
      <c r="W2460" s="1" t="str">
        <f t="shared" si="687"/>
        <v>100</v>
      </c>
      <c r="X2460" s="1">
        <f t="shared" si="688"/>
        <v>3</v>
      </c>
      <c r="Y2460" s="1">
        <f t="shared" si="689"/>
        <v>12</v>
      </c>
      <c r="Z2460" s="1" t="str">
        <f>VLOOKUP(BIN2DEC(MID(HEX2BIN(MID(H2460,3,2),8),2,5)),Codes!$E$1:$F$18,2)</f>
        <v>Normal</v>
      </c>
      <c r="AA2460" s="6" t="str">
        <f t="shared" si="690"/>
        <v>0</v>
      </c>
      <c r="AB2460" s="1">
        <f t="shared" si="691"/>
        <v>0</v>
      </c>
      <c r="AC2460" s="1" t="str">
        <f>VLOOKUP(BIN2DEC(RIGHT(HEX2BIN(MID(H2460,6,1),4),1)&amp;LEFT(HEX2BIN(MID(H2460,7,1),4),1)),Codes!$K$1:$L$5,2)</f>
        <v>M</v>
      </c>
      <c r="AD2460" s="1" t="str">
        <f>VLOOKUP(BIN2DEC(RIGHT(HEX2BIN(MID(H2460,7,1),4),3)&amp;LEFT(HEX2BIN(MID(H2460,8,1),4),2)),Codes!$H$2:$I$33,2)</f>
        <v>Kick</v>
      </c>
      <c r="AE2460" s="1" t="str">
        <f t="shared" si="692"/>
        <v>1</v>
      </c>
      <c r="AF2460" s="1" t="str">
        <f t="shared" si="693"/>
        <v>1</v>
      </c>
      <c r="AH2460" s="6">
        <f t="shared" si="694"/>
        <v>34</v>
      </c>
    </row>
    <row r="2461" spans="1:34">
      <c r="A2461" s="3" t="s">
        <v>9427</v>
      </c>
      <c r="B2461" s="1" t="s">
        <v>49</v>
      </c>
      <c r="C2461" s="6" t="s">
        <v>324</v>
      </c>
      <c r="D2461" s="9" t="s">
        <v>1632</v>
      </c>
      <c r="E2461" s="9" t="s">
        <v>9420</v>
      </c>
      <c r="F2461" s="9" t="s">
        <v>91</v>
      </c>
      <c r="G2461" s="9" t="s">
        <v>139</v>
      </c>
      <c r="H2461" s="9" t="s">
        <v>3135</v>
      </c>
      <c r="J2461" s="6" t="str">
        <f t="shared" si="678"/>
        <v>001011</v>
      </c>
      <c r="K2461" s="1">
        <f t="shared" si="679"/>
        <v>0</v>
      </c>
      <c r="L2461" s="6" t="str">
        <f t="shared" si="680"/>
        <v>00000</v>
      </c>
      <c r="M2461" s="1">
        <f t="shared" si="681"/>
        <v>55</v>
      </c>
      <c r="N2461" s="6" t="str">
        <f t="shared" si="682"/>
        <v>00</v>
      </c>
      <c r="O2461" s="1">
        <f t="shared" si="683"/>
        <v>10</v>
      </c>
      <c r="P2461" s="1">
        <f>IF(HEX2DEC(LEFT(E2461,4))&gt;=32768,HEX2DEC(LEFT(E2461,4))-65536,HEX2DEC(LEFT(E2461,4)))/Codes!$N$2</f>
        <v>3.0640000000000001</v>
      </c>
      <c r="Q2461" s="1">
        <f>IF(HEX2DEC(RIGHT(E2461,4))&gt;=32768,HEX2DEC(RIGHT(E2461,4))-65536,HEX2DEC(RIGHT(E2461,4)))/Codes!$N$2</f>
        <v>0.68</v>
      </c>
      <c r="R2461" s="1">
        <f>IF(HEX2DEC(LEFT(F2461,4))&gt;=32768,HEX2DEC(LEFT(F2461,4))-65536,HEX2DEC(LEFT(F2461,4)))/Codes!$N$2</f>
        <v>0</v>
      </c>
      <c r="S2461" s="1">
        <f>IF(HEX2DEC(RIGHT(F2461,4))&gt;=32768,HEX2DEC(RIGHT(F2461,4))-65536,HEX2DEC(RIGHT(F2461,4)))/Codes!$N$2</f>
        <v>0</v>
      </c>
      <c r="T2461" s="18">
        <f t="shared" si="684"/>
        <v>361</v>
      </c>
      <c r="U2461" s="1">
        <f t="shared" si="685"/>
        <v>100</v>
      </c>
      <c r="V2461" s="1">
        <f t="shared" si="686"/>
        <v>0</v>
      </c>
      <c r="W2461" s="1" t="str">
        <f t="shared" si="687"/>
        <v>100</v>
      </c>
      <c r="X2461" s="1">
        <f t="shared" si="688"/>
        <v>3</v>
      </c>
      <c r="Y2461" s="1">
        <f t="shared" si="689"/>
        <v>12</v>
      </c>
      <c r="Z2461" s="1" t="str">
        <f>VLOOKUP(BIN2DEC(MID(HEX2BIN(MID(H2461,3,2),8),2,5)),Codes!$E$1:$F$18,2)</f>
        <v>Normal</v>
      </c>
      <c r="AA2461" s="6" t="str">
        <f t="shared" si="690"/>
        <v>0</v>
      </c>
      <c r="AB2461" s="1">
        <f t="shared" si="691"/>
        <v>0</v>
      </c>
      <c r="AC2461" s="1" t="str">
        <f>VLOOKUP(BIN2DEC(RIGHT(HEX2BIN(MID(H2461,6,1),4),1)&amp;LEFT(HEX2BIN(MID(H2461,7,1),4),1)),Codes!$K$1:$L$5,2)</f>
        <v>M</v>
      </c>
      <c r="AD2461" s="1" t="str">
        <f>VLOOKUP(BIN2DEC(RIGHT(HEX2BIN(MID(H2461,7,1),4),3)&amp;LEFT(HEX2BIN(MID(H2461,8,1),4),2)),Codes!$H$2:$I$33,2)</f>
        <v>Kick</v>
      </c>
      <c r="AE2461" s="1" t="str">
        <f t="shared" si="692"/>
        <v>1</v>
      </c>
      <c r="AF2461" s="1" t="str">
        <f t="shared" si="693"/>
        <v>1</v>
      </c>
      <c r="AH2461" s="6">
        <f t="shared" si="694"/>
        <v>34</v>
      </c>
    </row>
    <row r="2462" spans="1:34">
      <c r="A2462" s="3" t="s">
        <v>9428</v>
      </c>
      <c r="B2462" s="1" t="s">
        <v>49</v>
      </c>
      <c r="C2462" s="6" t="s">
        <v>324</v>
      </c>
      <c r="D2462" s="9" t="s">
        <v>9429</v>
      </c>
      <c r="E2462" s="9" t="s">
        <v>9423</v>
      </c>
      <c r="F2462" s="9" t="s">
        <v>91</v>
      </c>
      <c r="G2462" s="9" t="s">
        <v>139</v>
      </c>
      <c r="H2462" s="9" t="s">
        <v>3135</v>
      </c>
      <c r="J2462" s="6" t="str">
        <f t="shared" si="678"/>
        <v>001011</v>
      </c>
      <c r="K2462" s="1">
        <f t="shared" si="679"/>
        <v>1</v>
      </c>
      <c r="L2462" s="6" t="str">
        <f t="shared" si="680"/>
        <v>00000</v>
      </c>
      <c r="M2462" s="1">
        <f t="shared" si="681"/>
        <v>56</v>
      </c>
      <c r="N2462" s="6" t="str">
        <f t="shared" si="682"/>
        <v>00</v>
      </c>
      <c r="O2462" s="1">
        <f t="shared" si="683"/>
        <v>10</v>
      </c>
      <c r="P2462" s="1">
        <f>IF(HEX2DEC(LEFT(E2462,4))&gt;=32768,HEX2DEC(LEFT(E2462,4))-65536,HEX2DEC(LEFT(E2462,4)))/Codes!$N$2</f>
        <v>4</v>
      </c>
      <c r="Q2462" s="1">
        <f>IF(HEX2DEC(RIGHT(E2462,4))&gt;=32768,HEX2DEC(RIGHT(E2462,4))-65536,HEX2DEC(RIGHT(E2462,4)))/Codes!$N$2</f>
        <v>2.84</v>
      </c>
      <c r="R2462" s="1">
        <f>IF(HEX2DEC(LEFT(F2462,4))&gt;=32768,HEX2DEC(LEFT(F2462,4))-65536,HEX2DEC(LEFT(F2462,4)))/Codes!$N$2</f>
        <v>0</v>
      </c>
      <c r="S2462" s="1">
        <f>IF(HEX2DEC(RIGHT(F2462,4))&gt;=32768,HEX2DEC(RIGHT(F2462,4))-65536,HEX2DEC(RIGHT(F2462,4)))/Codes!$N$2</f>
        <v>0</v>
      </c>
      <c r="T2462" s="18">
        <f t="shared" si="684"/>
        <v>361</v>
      </c>
      <c r="U2462" s="1">
        <f t="shared" si="685"/>
        <v>100</v>
      </c>
      <c r="V2462" s="1">
        <f t="shared" si="686"/>
        <v>0</v>
      </c>
      <c r="W2462" s="1" t="str">
        <f t="shared" si="687"/>
        <v>100</v>
      </c>
      <c r="X2462" s="1">
        <f t="shared" si="688"/>
        <v>3</v>
      </c>
      <c r="Y2462" s="1">
        <f t="shared" si="689"/>
        <v>12</v>
      </c>
      <c r="Z2462" s="1" t="str">
        <f>VLOOKUP(BIN2DEC(MID(HEX2BIN(MID(H2462,3,2),8),2,5)),Codes!$E$1:$F$18,2)</f>
        <v>Normal</v>
      </c>
      <c r="AA2462" s="6" t="str">
        <f t="shared" si="690"/>
        <v>0</v>
      </c>
      <c r="AB2462" s="1">
        <f t="shared" si="691"/>
        <v>0</v>
      </c>
      <c r="AC2462" s="1" t="str">
        <f>VLOOKUP(BIN2DEC(RIGHT(HEX2BIN(MID(H2462,6,1),4),1)&amp;LEFT(HEX2BIN(MID(H2462,7,1),4),1)),Codes!$K$1:$L$5,2)</f>
        <v>M</v>
      </c>
      <c r="AD2462" s="1" t="str">
        <f>VLOOKUP(BIN2DEC(RIGHT(HEX2BIN(MID(H2462,7,1),4),3)&amp;LEFT(HEX2BIN(MID(H2462,8,1),4),2)),Codes!$H$2:$I$33,2)</f>
        <v>Kick</v>
      </c>
      <c r="AE2462" s="1" t="str">
        <f t="shared" si="692"/>
        <v>1</v>
      </c>
      <c r="AF2462" s="1" t="str">
        <f t="shared" si="693"/>
        <v>1</v>
      </c>
      <c r="AH2462" s="6">
        <f t="shared" si="694"/>
        <v>34</v>
      </c>
    </row>
    <row r="2463" spans="1:34">
      <c r="A2463" s="3" t="s">
        <v>9430</v>
      </c>
      <c r="B2463" s="1" t="s">
        <v>49</v>
      </c>
      <c r="C2463" s="6" t="s">
        <v>330</v>
      </c>
      <c r="D2463" s="9" t="s">
        <v>9431</v>
      </c>
      <c r="E2463" s="9" t="s">
        <v>299</v>
      </c>
      <c r="F2463" s="9" t="s">
        <v>91</v>
      </c>
      <c r="G2463" s="9" t="s">
        <v>9432</v>
      </c>
      <c r="H2463" s="9" t="s">
        <v>9433</v>
      </c>
      <c r="J2463" s="6" t="str">
        <f t="shared" si="678"/>
        <v>001011</v>
      </c>
      <c r="K2463" s="1">
        <f t="shared" si="679"/>
        <v>0</v>
      </c>
      <c r="L2463" s="6" t="str">
        <f t="shared" si="680"/>
        <v>00000</v>
      </c>
      <c r="M2463" s="1">
        <f t="shared" si="681"/>
        <v>11</v>
      </c>
      <c r="N2463" s="6" t="str">
        <f t="shared" si="682"/>
        <v>00</v>
      </c>
      <c r="O2463" s="1">
        <f t="shared" si="683"/>
        <v>7</v>
      </c>
      <c r="P2463" s="1">
        <f>IF(HEX2DEC(LEFT(E2463,4))&gt;=32768,HEX2DEC(LEFT(E2463,4))-65536,HEX2DEC(LEFT(E2463,4)))/Codes!$N$2</f>
        <v>6</v>
      </c>
      <c r="Q2463" s="1">
        <f>IF(HEX2DEC(RIGHT(E2463,4))&gt;=32768,HEX2DEC(RIGHT(E2463,4))-65536,HEX2DEC(RIGHT(E2463,4)))/Codes!$N$2</f>
        <v>0</v>
      </c>
      <c r="R2463" s="1">
        <f>IF(HEX2DEC(LEFT(F2463,4))&gt;=32768,HEX2DEC(LEFT(F2463,4))-65536,HEX2DEC(LEFT(F2463,4)))/Codes!$N$2</f>
        <v>0</v>
      </c>
      <c r="S2463" s="1">
        <f>IF(HEX2DEC(RIGHT(F2463,4))&gt;=32768,HEX2DEC(RIGHT(F2463,4))-65536,HEX2DEC(RIGHT(F2463,4)))/Codes!$N$2</f>
        <v>0</v>
      </c>
      <c r="T2463" s="18">
        <f t="shared" si="684"/>
        <v>96</v>
      </c>
      <c r="U2463" s="1">
        <f t="shared" si="685"/>
        <v>126</v>
      </c>
      <c r="V2463" s="1">
        <f t="shared" si="686"/>
        <v>0</v>
      </c>
      <c r="W2463" s="1" t="str">
        <f t="shared" si="687"/>
        <v>100</v>
      </c>
      <c r="X2463" s="1">
        <f t="shared" si="688"/>
        <v>3</v>
      </c>
      <c r="Y2463" s="1">
        <f t="shared" si="689"/>
        <v>42</v>
      </c>
      <c r="Z2463" s="1" t="str">
        <f>VLOOKUP(BIN2DEC(MID(HEX2BIN(MID(H2463,3,2),8),2,5)),Codes!$E$1:$F$18,2)</f>
        <v>Normal</v>
      </c>
      <c r="AA2463" s="6" t="str">
        <f t="shared" si="690"/>
        <v>0</v>
      </c>
      <c r="AB2463" s="1">
        <f t="shared" si="691"/>
        <v>0</v>
      </c>
      <c r="AC2463" s="1" t="str">
        <f>VLOOKUP(BIN2DEC(RIGHT(HEX2BIN(MID(H2463,6,1),4),1)&amp;LEFT(HEX2BIN(MID(H2463,7,1),4),1)),Codes!$K$1:$L$5,2)</f>
        <v>M</v>
      </c>
      <c r="AD2463" s="1" t="str">
        <f>VLOOKUP(BIN2DEC(RIGHT(HEX2BIN(MID(H2463,7,1),4),3)&amp;LEFT(HEX2BIN(MID(H2463,8,1),4),2)),Codes!$H$2:$I$33,2)</f>
        <v>Punch</v>
      </c>
      <c r="AE2463" s="1" t="str">
        <f t="shared" si="692"/>
        <v>1</v>
      </c>
      <c r="AF2463" s="1" t="str">
        <f t="shared" si="693"/>
        <v>1</v>
      </c>
      <c r="AH2463" s="6">
        <f t="shared" si="694"/>
        <v>33</v>
      </c>
    </row>
    <row r="2464" spans="1:34">
      <c r="A2464" s="3" t="s">
        <v>9434</v>
      </c>
      <c r="B2464" s="1" t="s">
        <v>49</v>
      </c>
      <c r="C2464" s="6" t="s">
        <v>330</v>
      </c>
      <c r="D2464" s="9" t="s">
        <v>9435</v>
      </c>
      <c r="E2464" s="9" t="s">
        <v>299</v>
      </c>
      <c r="F2464" s="9" t="s">
        <v>91</v>
      </c>
      <c r="G2464" s="9" t="s">
        <v>9432</v>
      </c>
      <c r="H2464" s="9" t="s">
        <v>9433</v>
      </c>
      <c r="J2464" s="6" t="str">
        <f t="shared" si="678"/>
        <v>001011</v>
      </c>
      <c r="K2464" s="1">
        <f t="shared" si="679"/>
        <v>1</v>
      </c>
      <c r="L2464" s="6" t="str">
        <f t="shared" si="680"/>
        <v>00000</v>
      </c>
      <c r="M2464" s="1">
        <f t="shared" si="681"/>
        <v>33</v>
      </c>
      <c r="N2464" s="6" t="str">
        <f t="shared" si="682"/>
        <v>00</v>
      </c>
      <c r="O2464" s="1">
        <f t="shared" si="683"/>
        <v>7</v>
      </c>
      <c r="P2464" s="1">
        <f>IF(HEX2DEC(LEFT(E2464,4))&gt;=32768,HEX2DEC(LEFT(E2464,4))-65536,HEX2DEC(LEFT(E2464,4)))/Codes!$N$2</f>
        <v>6</v>
      </c>
      <c r="Q2464" s="1">
        <f>IF(HEX2DEC(RIGHT(E2464,4))&gt;=32768,HEX2DEC(RIGHT(E2464,4))-65536,HEX2DEC(RIGHT(E2464,4)))/Codes!$N$2</f>
        <v>0</v>
      </c>
      <c r="R2464" s="1">
        <f>IF(HEX2DEC(LEFT(F2464,4))&gt;=32768,HEX2DEC(LEFT(F2464,4))-65536,HEX2DEC(LEFT(F2464,4)))/Codes!$N$2</f>
        <v>0</v>
      </c>
      <c r="S2464" s="1">
        <f>IF(HEX2DEC(RIGHT(F2464,4))&gt;=32768,HEX2DEC(RIGHT(F2464,4))-65536,HEX2DEC(RIGHT(F2464,4)))/Codes!$N$2</f>
        <v>0</v>
      </c>
      <c r="T2464" s="18">
        <f t="shared" si="684"/>
        <v>96</v>
      </c>
      <c r="U2464" s="1">
        <f t="shared" si="685"/>
        <v>126</v>
      </c>
      <c r="V2464" s="1">
        <f t="shared" si="686"/>
        <v>0</v>
      </c>
      <c r="W2464" s="1" t="str">
        <f t="shared" si="687"/>
        <v>100</v>
      </c>
      <c r="X2464" s="1">
        <f t="shared" si="688"/>
        <v>3</v>
      </c>
      <c r="Y2464" s="1">
        <f t="shared" si="689"/>
        <v>42</v>
      </c>
      <c r="Z2464" s="1" t="str">
        <f>VLOOKUP(BIN2DEC(MID(HEX2BIN(MID(H2464,3,2),8),2,5)),Codes!$E$1:$F$18,2)</f>
        <v>Normal</v>
      </c>
      <c r="AA2464" s="6" t="str">
        <f t="shared" si="690"/>
        <v>0</v>
      </c>
      <c r="AB2464" s="1">
        <f t="shared" si="691"/>
        <v>0</v>
      </c>
      <c r="AC2464" s="1" t="str">
        <f>VLOOKUP(BIN2DEC(RIGHT(HEX2BIN(MID(H2464,6,1),4),1)&amp;LEFT(HEX2BIN(MID(H2464,7,1),4),1)),Codes!$K$1:$L$5,2)</f>
        <v>M</v>
      </c>
      <c r="AD2464" s="1" t="str">
        <f>VLOOKUP(BIN2DEC(RIGHT(HEX2BIN(MID(H2464,7,1),4),3)&amp;LEFT(HEX2BIN(MID(H2464,8,1),4),2)),Codes!$H$2:$I$33,2)</f>
        <v>Punch</v>
      </c>
      <c r="AE2464" s="1" t="str">
        <f t="shared" si="692"/>
        <v>1</v>
      </c>
      <c r="AF2464" s="1" t="str">
        <f t="shared" si="693"/>
        <v>1</v>
      </c>
      <c r="AH2464" s="6">
        <f t="shared" si="694"/>
        <v>33</v>
      </c>
    </row>
    <row r="2465" spans="1:34">
      <c r="A2465" s="3" t="s">
        <v>9436</v>
      </c>
      <c r="B2465" s="1" t="s">
        <v>49</v>
      </c>
      <c r="C2465" s="6" t="s">
        <v>349</v>
      </c>
      <c r="D2465" s="9" t="s">
        <v>9437</v>
      </c>
      <c r="E2465" s="9" t="s">
        <v>99</v>
      </c>
      <c r="F2465" s="9" t="s">
        <v>91</v>
      </c>
      <c r="G2465" s="9" t="s">
        <v>1109</v>
      </c>
      <c r="H2465" s="9" t="s">
        <v>9438</v>
      </c>
      <c r="J2465" s="6" t="str">
        <f t="shared" si="678"/>
        <v>001011</v>
      </c>
      <c r="K2465" s="1">
        <f t="shared" si="679"/>
        <v>0</v>
      </c>
      <c r="L2465" s="6" t="str">
        <f t="shared" si="680"/>
        <v>00000</v>
      </c>
      <c r="M2465" s="1">
        <f t="shared" si="681"/>
        <v>56</v>
      </c>
      <c r="N2465" s="6" t="str">
        <f t="shared" si="682"/>
        <v>00</v>
      </c>
      <c r="O2465" s="1">
        <f t="shared" si="683"/>
        <v>3</v>
      </c>
      <c r="P2465" s="1">
        <f>IF(HEX2DEC(LEFT(E2465,4))&gt;=32768,HEX2DEC(LEFT(E2465,4))-65536,HEX2DEC(LEFT(E2465,4)))/Codes!$N$2</f>
        <v>3.6</v>
      </c>
      <c r="Q2465" s="1">
        <f>IF(HEX2DEC(RIGHT(E2465,4))&gt;=32768,HEX2DEC(RIGHT(E2465,4))-65536,HEX2DEC(RIGHT(E2465,4)))/Codes!$N$2</f>
        <v>4.4000000000000004</v>
      </c>
      <c r="R2465" s="1">
        <f>IF(HEX2DEC(LEFT(F2465,4))&gt;=32768,HEX2DEC(LEFT(F2465,4))-65536,HEX2DEC(LEFT(F2465,4)))/Codes!$N$2</f>
        <v>0</v>
      </c>
      <c r="S2465" s="1">
        <f>IF(HEX2DEC(RIGHT(F2465,4))&gt;=32768,HEX2DEC(RIGHT(F2465,4))-65536,HEX2DEC(RIGHT(F2465,4)))/Codes!$N$2</f>
        <v>0</v>
      </c>
      <c r="T2465" s="18">
        <f t="shared" si="684"/>
        <v>0</v>
      </c>
      <c r="U2465" s="1">
        <f t="shared" si="685"/>
        <v>50</v>
      </c>
      <c r="V2465" s="1">
        <f t="shared" si="686"/>
        <v>0</v>
      </c>
      <c r="W2465" s="1" t="str">
        <f t="shared" si="687"/>
        <v>100</v>
      </c>
      <c r="X2465" s="1">
        <f t="shared" si="688"/>
        <v>3</v>
      </c>
      <c r="Y2465" s="1">
        <f t="shared" si="689"/>
        <v>4</v>
      </c>
      <c r="Z2465" s="1" t="str">
        <f>VLOOKUP(BIN2DEC(MID(HEX2BIN(MID(H2465,3,2),8),2,5)),Codes!$E$1:$F$18,2)</f>
        <v>Normal</v>
      </c>
      <c r="AA2465" s="6" t="str">
        <f t="shared" si="690"/>
        <v>0</v>
      </c>
      <c r="AB2465" s="1">
        <f t="shared" si="691"/>
        <v>0</v>
      </c>
      <c r="AC2465" s="1" t="str">
        <f>VLOOKUP(BIN2DEC(RIGHT(HEX2BIN(MID(H2465,6,1),4),1)&amp;LEFT(HEX2BIN(MID(H2465,7,1),4),1)),Codes!$K$1:$L$5,2)</f>
        <v>M</v>
      </c>
      <c r="AD2465" s="1" t="str">
        <f>VLOOKUP(BIN2DEC(RIGHT(HEX2BIN(MID(H2465,7,1),4),3)&amp;LEFT(HEX2BIN(MID(H2465,8,1),4),2)),Codes!$H$2:$I$33,2)</f>
        <v>Kick</v>
      </c>
      <c r="AE2465" s="1" t="str">
        <f t="shared" si="692"/>
        <v>1</v>
      </c>
      <c r="AF2465" s="1" t="str">
        <f t="shared" si="693"/>
        <v>1</v>
      </c>
      <c r="AH2465" s="6">
        <f t="shared" si="694"/>
        <v>34</v>
      </c>
    </row>
    <row r="2466" spans="1:34">
      <c r="A2466" s="3" t="s">
        <v>9439</v>
      </c>
      <c r="B2466" s="1" t="s">
        <v>49</v>
      </c>
      <c r="C2466" s="6" t="s">
        <v>349</v>
      </c>
      <c r="D2466" s="9" t="s">
        <v>9440</v>
      </c>
      <c r="E2466" s="9" t="s">
        <v>9441</v>
      </c>
      <c r="F2466" s="9" t="s">
        <v>91</v>
      </c>
      <c r="G2466" s="9" t="s">
        <v>1109</v>
      </c>
      <c r="H2466" s="9" t="s">
        <v>9438</v>
      </c>
      <c r="J2466" s="6" t="str">
        <f t="shared" si="678"/>
        <v>001011</v>
      </c>
      <c r="K2466" s="1">
        <f t="shared" si="679"/>
        <v>1</v>
      </c>
      <c r="L2466" s="6" t="str">
        <f t="shared" si="680"/>
        <v>00000</v>
      </c>
      <c r="M2466" s="1">
        <f t="shared" si="681"/>
        <v>55</v>
      </c>
      <c r="N2466" s="6" t="str">
        <f t="shared" si="682"/>
        <v>00</v>
      </c>
      <c r="O2466" s="1">
        <f t="shared" si="683"/>
        <v>3</v>
      </c>
      <c r="P2466" s="1">
        <f>IF(HEX2DEC(LEFT(E2466,4))&gt;=32768,HEX2DEC(LEFT(E2466,4))-65536,HEX2DEC(LEFT(E2466,4)))/Codes!$N$2</f>
        <v>2.4</v>
      </c>
      <c r="Q2466" s="1">
        <f>IF(HEX2DEC(RIGHT(E2466,4))&gt;=32768,HEX2DEC(RIGHT(E2466,4))-65536,HEX2DEC(RIGHT(E2466,4)))/Codes!$N$2</f>
        <v>1.6</v>
      </c>
      <c r="R2466" s="1">
        <f>IF(HEX2DEC(LEFT(F2466,4))&gt;=32768,HEX2DEC(LEFT(F2466,4))-65536,HEX2DEC(LEFT(F2466,4)))/Codes!$N$2</f>
        <v>0</v>
      </c>
      <c r="S2466" s="1">
        <f>IF(HEX2DEC(RIGHT(F2466,4))&gt;=32768,HEX2DEC(RIGHT(F2466,4))-65536,HEX2DEC(RIGHT(F2466,4)))/Codes!$N$2</f>
        <v>0</v>
      </c>
      <c r="T2466" s="18">
        <f t="shared" si="684"/>
        <v>0</v>
      </c>
      <c r="U2466" s="1">
        <f t="shared" si="685"/>
        <v>50</v>
      </c>
      <c r="V2466" s="1">
        <f t="shared" si="686"/>
        <v>0</v>
      </c>
      <c r="W2466" s="1" t="str">
        <f t="shared" si="687"/>
        <v>100</v>
      </c>
      <c r="X2466" s="1">
        <f t="shared" si="688"/>
        <v>3</v>
      </c>
      <c r="Y2466" s="1">
        <f t="shared" si="689"/>
        <v>4</v>
      </c>
      <c r="Z2466" s="1" t="str">
        <f>VLOOKUP(BIN2DEC(MID(HEX2BIN(MID(H2466,3,2),8),2,5)),Codes!$E$1:$F$18,2)</f>
        <v>Normal</v>
      </c>
      <c r="AA2466" s="6" t="str">
        <f t="shared" si="690"/>
        <v>0</v>
      </c>
      <c r="AB2466" s="1">
        <f t="shared" si="691"/>
        <v>0</v>
      </c>
      <c r="AC2466" s="1" t="str">
        <f>VLOOKUP(BIN2DEC(RIGHT(HEX2BIN(MID(H2466,6,1),4),1)&amp;LEFT(HEX2BIN(MID(H2466,7,1),4),1)),Codes!$K$1:$L$5,2)</f>
        <v>M</v>
      </c>
      <c r="AD2466" s="1" t="str">
        <f>VLOOKUP(BIN2DEC(RIGHT(HEX2BIN(MID(H2466,7,1),4),3)&amp;LEFT(HEX2BIN(MID(H2466,8,1),4),2)),Codes!$H$2:$I$33,2)</f>
        <v>Kick</v>
      </c>
      <c r="AE2466" s="1" t="str">
        <f t="shared" si="692"/>
        <v>1</v>
      </c>
      <c r="AF2466" s="1" t="str">
        <f t="shared" si="693"/>
        <v>1</v>
      </c>
      <c r="AH2466" s="6">
        <f t="shared" si="694"/>
        <v>34</v>
      </c>
    </row>
    <row r="2467" spans="1:34">
      <c r="A2467" s="3" t="s">
        <v>9442</v>
      </c>
      <c r="B2467" s="1" t="s">
        <v>49</v>
      </c>
      <c r="C2467" s="6" t="s">
        <v>349</v>
      </c>
      <c r="D2467" s="9" t="s">
        <v>2353</v>
      </c>
      <c r="E2467" s="9" t="s">
        <v>212</v>
      </c>
      <c r="F2467" s="9" t="s">
        <v>91</v>
      </c>
      <c r="G2467" s="9" t="s">
        <v>1109</v>
      </c>
      <c r="H2467" s="9" t="s">
        <v>9438</v>
      </c>
      <c r="J2467" s="6" t="str">
        <f t="shared" si="678"/>
        <v>001011</v>
      </c>
      <c r="K2467" s="1">
        <f t="shared" si="679"/>
        <v>2</v>
      </c>
      <c r="L2467" s="6" t="str">
        <f t="shared" si="680"/>
        <v>00000</v>
      </c>
      <c r="M2467" s="1">
        <f t="shared" si="681"/>
        <v>4</v>
      </c>
      <c r="N2467" s="6" t="str">
        <f t="shared" si="682"/>
        <v>00</v>
      </c>
      <c r="O2467" s="1">
        <f t="shared" si="683"/>
        <v>3</v>
      </c>
      <c r="P2467" s="1">
        <f>IF(HEX2DEC(LEFT(E2467,4))&gt;=32768,HEX2DEC(LEFT(E2467,4))-65536,HEX2DEC(LEFT(E2467,4)))/Codes!$N$2</f>
        <v>2.8</v>
      </c>
      <c r="Q2467" s="1">
        <f>IF(HEX2DEC(RIGHT(E2467,4))&gt;=32768,HEX2DEC(RIGHT(E2467,4))-65536,HEX2DEC(RIGHT(E2467,4)))/Codes!$N$2</f>
        <v>0</v>
      </c>
      <c r="R2467" s="1">
        <f>IF(HEX2DEC(LEFT(F2467,4))&gt;=32768,HEX2DEC(LEFT(F2467,4))-65536,HEX2DEC(LEFT(F2467,4)))/Codes!$N$2</f>
        <v>0</v>
      </c>
      <c r="S2467" s="1">
        <f>IF(HEX2DEC(RIGHT(F2467,4))&gt;=32768,HEX2DEC(RIGHT(F2467,4))-65536,HEX2DEC(RIGHT(F2467,4)))/Codes!$N$2</f>
        <v>0</v>
      </c>
      <c r="T2467" s="18">
        <f t="shared" si="684"/>
        <v>0</v>
      </c>
      <c r="U2467" s="1">
        <f t="shared" si="685"/>
        <v>50</v>
      </c>
      <c r="V2467" s="1">
        <f t="shared" si="686"/>
        <v>0</v>
      </c>
      <c r="W2467" s="1" t="str">
        <f t="shared" si="687"/>
        <v>100</v>
      </c>
      <c r="X2467" s="1">
        <f t="shared" si="688"/>
        <v>3</v>
      </c>
      <c r="Y2467" s="1">
        <f t="shared" si="689"/>
        <v>4</v>
      </c>
      <c r="Z2467" s="1" t="str">
        <f>VLOOKUP(BIN2DEC(MID(HEX2BIN(MID(H2467,3,2),8),2,5)),Codes!$E$1:$F$18,2)</f>
        <v>Normal</v>
      </c>
      <c r="AA2467" s="6" t="str">
        <f t="shared" si="690"/>
        <v>0</v>
      </c>
      <c r="AB2467" s="1">
        <f t="shared" si="691"/>
        <v>0</v>
      </c>
      <c r="AC2467" s="1" t="str">
        <f>VLOOKUP(BIN2DEC(RIGHT(HEX2BIN(MID(H2467,6,1),4),1)&amp;LEFT(HEX2BIN(MID(H2467,7,1),4),1)),Codes!$K$1:$L$5,2)</f>
        <v>M</v>
      </c>
      <c r="AD2467" s="1" t="str">
        <f>VLOOKUP(BIN2DEC(RIGHT(HEX2BIN(MID(H2467,7,1),4),3)&amp;LEFT(HEX2BIN(MID(H2467,8,1),4),2)),Codes!$H$2:$I$33,2)</f>
        <v>Kick</v>
      </c>
      <c r="AE2467" s="1" t="str">
        <f t="shared" si="692"/>
        <v>1</v>
      </c>
      <c r="AF2467" s="1" t="str">
        <f t="shared" si="693"/>
        <v>1</v>
      </c>
      <c r="AH2467" s="6">
        <f t="shared" si="694"/>
        <v>34</v>
      </c>
    </row>
    <row r="2468" spans="1:34">
      <c r="A2468" s="3" t="s">
        <v>9443</v>
      </c>
      <c r="B2468" s="1" t="s">
        <v>49</v>
      </c>
      <c r="C2468" s="6" t="s">
        <v>2446</v>
      </c>
      <c r="D2468" s="9" t="s">
        <v>1681</v>
      </c>
      <c r="E2468" s="9" t="s">
        <v>265</v>
      </c>
      <c r="F2468" s="9" t="s">
        <v>99</v>
      </c>
      <c r="G2468" s="9" t="s">
        <v>9444</v>
      </c>
      <c r="H2468" s="9" t="s">
        <v>9445</v>
      </c>
      <c r="J2468" s="6" t="str">
        <f t="shared" si="678"/>
        <v>001011</v>
      </c>
      <c r="K2468" s="1">
        <f t="shared" si="679"/>
        <v>0</v>
      </c>
      <c r="L2468" s="6" t="str">
        <f t="shared" si="680"/>
        <v>00000</v>
      </c>
      <c r="M2468" s="1">
        <f t="shared" si="681"/>
        <v>0</v>
      </c>
      <c r="N2468" s="6" t="str">
        <f t="shared" si="682"/>
        <v>00</v>
      </c>
      <c r="O2468" s="1">
        <f t="shared" si="683"/>
        <v>18</v>
      </c>
      <c r="P2468" s="1">
        <f>IF(HEX2DEC(LEFT(E2468,4))&gt;=32768,HEX2DEC(LEFT(E2468,4))-65536,HEX2DEC(LEFT(E2468,4)))/Codes!$N$2</f>
        <v>2.4</v>
      </c>
      <c r="Q2468" s="1">
        <f>IF(HEX2DEC(RIGHT(E2468,4))&gt;=32768,HEX2DEC(RIGHT(E2468,4))-65536,HEX2DEC(RIGHT(E2468,4)))/Codes!$N$2</f>
        <v>0</v>
      </c>
      <c r="R2468" s="1">
        <f>IF(HEX2DEC(LEFT(F2468,4))&gt;=32768,HEX2DEC(LEFT(F2468,4))-65536,HEX2DEC(LEFT(F2468,4)))/Codes!$N$2</f>
        <v>3.6</v>
      </c>
      <c r="S2468" s="1">
        <f>IF(HEX2DEC(RIGHT(F2468,4))&gt;=32768,HEX2DEC(RIGHT(F2468,4))-65536,HEX2DEC(RIGHT(F2468,4)))/Codes!$N$2</f>
        <v>4.4000000000000004</v>
      </c>
      <c r="T2468" s="18">
        <f t="shared" si="684"/>
        <v>361</v>
      </c>
      <c r="U2468" s="1">
        <f t="shared" si="685"/>
        <v>62</v>
      </c>
      <c r="V2468" s="1">
        <f t="shared" si="686"/>
        <v>0</v>
      </c>
      <c r="W2468" s="1" t="str">
        <f t="shared" si="687"/>
        <v>101</v>
      </c>
      <c r="X2468" s="1">
        <f t="shared" si="688"/>
        <v>3</v>
      </c>
      <c r="Y2468" s="1">
        <f t="shared" si="689"/>
        <v>50</v>
      </c>
      <c r="Z2468" s="1" t="str">
        <f>VLOOKUP(BIN2DEC(MID(HEX2BIN(MID(H2468,3,2),8),2,5)),Codes!$E$1:$F$18,2)</f>
        <v>Normal</v>
      </c>
      <c r="AA2468" s="6" t="str">
        <f t="shared" si="690"/>
        <v>0</v>
      </c>
      <c r="AB2468" s="1">
        <f t="shared" si="691"/>
        <v>0</v>
      </c>
      <c r="AC2468" s="1" t="str">
        <f>VLOOKUP(BIN2DEC(RIGHT(HEX2BIN(MID(H2468,6,1),4),1)&amp;LEFT(HEX2BIN(MID(H2468,7,1),4),1)),Codes!$K$1:$L$5,2)</f>
        <v>L</v>
      </c>
      <c r="AD2468" s="1" t="str">
        <f>VLOOKUP(BIN2DEC(RIGHT(HEX2BIN(MID(H2468,7,1),4),3)&amp;LEFT(HEX2BIN(MID(H2468,8,1),4),2)),Codes!$H$2:$I$33,2)</f>
        <v>Bat</v>
      </c>
      <c r="AE2468" s="1" t="str">
        <f t="shared" si="692"/>
        <v>1</v>
      </c>
      <c r="AF2468" s="1" t="str">
        <f t="shared" si="693"/>
        <v>1</v>
      </c>
      <c r="AH2468" s="6">
        <f t="shared" si="694"/>
        <v>69</v>
      </c>
    </row>
    <row r="2469" spans="1:34">
      <c r="A2469" s="3" t="s">
        <v>9446</v>
      </c>
      <c r="B2469" s="1" t="s">
        <v>49</v>
      </c>
      <c r="C2469" s="6" t="s">
        <v>2446</v>
      </c>
      <c r="D2469" s="9" t="s">
        <v>1921</v>
      </c>
      <c r="E2469" s="9" t="s">
        <v>1359</v>
      </c>
      <c r="F2469" s="9" t="s">
        <v>91</v>
      </c>
      <c r="G2469" s="9" t="s">
        <v>9444</v>
      </c>
      <c r="H2469" s="9" t="s">
        <v>9445</v>
      </c>
      <c r="J2469" s="6" t="str">
        <f t="shared" si="678"/>
        <v>001011</v>
      </c>
      <c r="K2469" s="1">
        <f t="shared" si="679"/>
        <v>1</v>
      </c>
      <c r="L2469" s="6" t="str">
        <f t="shared" si="680"/>
        <v>00000</v>
      </c>
      <c r="M2469" s="1">
        <f t="shared" si="681"/>
        <v>42</v>
      </c>
      <c r="N2469" s="6" t="str">
        <f t="shared" si="682"/>
        <v>00</v>
      </c>
      <c r="O2469" s="1">
        <f t="shared" si="683"/>
        <v>20</v>
      </c>
      <c r="P2469" s="1">
        <f>IF(HEX2DEC(LEFT(E2469,4))&gt;=32768,HEX2DEC(LEFT(E2469,4))-65536,HEX2DEC(LEFT(E2469,4)))/Codes!$N$2</f>
        <v>3</v>
      </c>
      <c r="Q2469" s="1">
        <f>IF(HEX2DEC(RIGHT(E2469,4))&gt;=32768,HEX2DEC(RIGHT(E2469,4))-65536,HEX2DEC(RIGHT(E2469,4)))/Codes!$N$2</f>
        <v>0</v>
      </c>
      <c r="R2469" s="1">
        <f>IF(HEX2DEC(LEFT(F2469,4))&gt;=32768,HEX2DEC(LEFT(F2469,4))-65536,HEX2DEC(LEFT(F2469,4)))/Codes!$N$2</f>
        <v>0</v>
      </c>
      <c r="S2469" s="1">
        <f>IF(HEX2DEC(RIGHT(F2469,4))&gt;=32768,HEX2DEC(RIGHT(F2469,4))-65536,HEX2DEC(RIGHT(F2469,4)))/Codes!$N$2</f>
        <v>0</v>
      </c>
      <c r="T2469" s="18">
        <f t="shared" si="684"/>
        <v>361</v>
      </c>
      <c r="U2469" s="1">
        <f t="shared" si="685"/>
        <v>62</v>
      </c>
      <c r="V2469" s="1">
        <f t="shared" si="686"/>
        <v>0</v>
      </c>
      <c r="W2469" s="1" t="str">
        <f t="shared" si="687"/>
        <v>101</v>
      </c>
      <c r="X2469" s="1">
        <f t="shared" si="688"/>
        <v>3</v>
      </c>
      <c r="Y2469" s="1">
        <f t="shared" si="689"/>
        <v>50</v>
      </c>
      <c r="Z2469" s="1" t="str">
        <f>VLOOKUP(BIN2DEC(MID(HEX2BIN(MID(H2469,3,2),8),2,5)),Codes!$E$1:$F$18,2)</f>
        <v>Normal</v>
      </c>
      <c r="AA2469" s="6" t="str">
        <f t="shared" si="690"/>
        <v>0</v>
      </c>
      <c r="AB2469" s="1">
        <f t="shared" si="691"/>
        <v>0</v>
      </c>
      <c r="AC2469" s="1" t="str">
        <f>VLOOKUP(BIN2DEC(RIGHT(HEX2BIN(MID(H2469,6,1),4),1)&amp;LEFT(HEX2BIN(MID(H2469,7,1),4),1)),Codes!$K$1:$L$5,2)</f>
        <v>L</v>
      </c>
      <c r="AD2469" s="1" t="str">
        <f>VLOOKUP(BIN2DEC(RIGHT(HEX2BIN(MID(H2469,7,1),4),3)&amp;LEFT(HEX2BIN(MID(H2469,8,1),4),2)),Codes!$H$2:$I$33,2)</f>
        <v>Bat</v>
      </c>
      <c r="AE2469" s="1" t="str">
        <f t="shared" si="692"/>
        <v>1</v>
      </c>
      <c r="AF2469" s="1" t="str">
        <f t="shared" si="693"/>
        <v>1</v>
      </c>
      <c r="AH2469" s="6">
        <f t="shared" si="694"/>
        <v>69</v>
      </c>
    </row>
    <row r="2470" spans="1:34">
      <c r="A2470" s="3" t="s">
        <v>9447</v>
      </c>
      <c r="B2470" s="1" t="s">
        <v>49</v>
      </c>
      <c r="C2470" s="6" t="s">
        <v>2446</v>
      </c>
      <c r="D2470" s="9" t="s">
        <v>9448</v>
      </c>
      <c r="E2470" s="9" t="s">
        <v>307</v>
      </c>
      <c r="F2470" s="9" t="s">
        <v>589</v>
      </c>
      <c r="G2470" s="9" t="s">
        <v>9444</v>
      </c>
      <c r="H2470" s="9" t="s">
        <v>9445</v>
      </c>
      <c r="J2470" s="6" t="str">
        <f t="shared" si="678"/>
        <v>001011</v>
      </c>
      <c r="K2470" s="1">
        <f t="shared" si="679"/>
        <v>2</v>
      </c>
      <c r="L2470" s="6" t="str">
        <f t="shared" si="680"/>
        <v>00000</v>
      </c>
      <c r="M2470" s="1">
        <f t="shared" si="681"/>
        <v>42</v>
      </c>
      <c r="N2470" s="6" t="str">
        <f t="shared" si="682"/>
        <v>00</v>
      </c>
      <c r="O2470" s="1">
        <f t="shared" si="683"/>
        <v>22</v>
      </c>
      <c r="P2470" s="1">
        <f>IF(HEX2DEC(LEFT(E2470,4))&gt;=32768,HEX2DEC(LEFT(E2470,4))-65536,HEX2DEC(LEFT(E2470,4)))/Codes!$N$2</f>
        <v>3.2</v>
      </c>
      <c r="Q2470" s="1">
        <f>IF(HEX2DEC(RIGHT(E2470,4))&gt;=32768,HEX2DEC(RIGHT(E2470,4))-65536,HEX2DEC(RIGHT(E2470,4)))/Codes!$N$2</f>
        <v>0</v>
      </c>
      <c r="R2470" s="1">
        <f>IF(HEX2DEC(LEFT(F2470,4))&gt;=32768,HEX2DEC(LEFT(F2470,4))-65536,HEX2DEC(LEFT(F2470,4)))/Codes!$N$2</f>
        <v>4.5999999999999996</v>
      </c>
      <c r="S2470" s="1">
        <f>IF(HEX2DEC(RIGHT(F2470,4))&gt;=32768,HEX2DEC(RIGHT(F2470,4))-65536,HEX2DEC(RIGHT(F2470,4)))/Codes!$N$2</f>
        <v>0</v>
      </c>
      <c r="T2470" s="18">
        <f t="shared" si="684"/>
        <v>361</v>
      </c>
      <c r="U2470" s="1">
        <f t="shared" si="685"/>
        <v>62</v>
      </c>
      <c r="V2470" s="1">
        <f t="shared" si="686"/>
        <v>0</v>
      </c>
      <c r="W2470" s="1" t="str">
        <f t="shared" si="687"/>
        <v>101</v>
      </c>
      <c r="X2470" s="1">
        <f t="shared" si="688"/>
        <v>3</v>
      </c>
      <c r="Y2470" s="1">
        <f t="shared" si="689"/>
        <v>50</v>
      </c>
      <c r="Z2470" s="1" t="str">
        <f>VLOOKUP(BIN2DEC(MID(HEX2BIN(MID(H2470,3,2),8),2,5)),Codes!$E$1:$F$18,2)</f>
        <v>Normal</v>
      </c>
      <c r="AA2470" s="6" t="str">
        <f t="shared" si="690"/>
        <v>0</v>
      </c>
      <c r="AB2470" s="1">
        <f t="shared" si="691"/>
        <v>0</v>
      </c>
      <c r="AC2470" s="1" t="str">
        <f>VLOOKUP(BIN2DEC(RIGHT(HEX2BIN(MID(H2470,6,1),4),1)&amp;LEFT(HEX2BIN(MID(H2470,7,1),4),1)),Codes!$K$1:$L$5,2)</f>
        <v>L</v>
      </c>
      <c r="AD2470" s="1" t="str">
        <f>VLOOKUP(BIN2DEC(RIGHT(HEX2BIN(MID(H2470,7,1),4),3)&amp;LEFT(HEX2BIN(MID(H2470,8,1),4),2)),Codes!$H$2:$I$33,2)</f>
        <v>Bat</v>
      </c>
      <c r="AE2470" s="1" t="str">
        <f t="shared" si="692"/>
        <v>1</v>
      </c>
      <c r="AF2470" s="1" t="str">
        <f t="shared" si="693"/>
        <v>1</v>
      </c>
      <c r="AH2470" s="6">
        <f t="shared" si="694"/>
        <v>69</v>
      </c>
    </row>
    <row r="2471" spans="1:34">
      <c r="A2471" s="3" t="s">
        <v>9449</v>
      </c>
      <c r="B2471" s="1" t="s">
        <v>49</v>
      </c>
      <c r="C2471" s="6" t="s">
        <v>2446</v>
      </c>
      <c r="D2471" s="9" t="s">
        <v>9450</v>
      </c>
      <c r="E2471" s="9" t="s">
        <v>5786</v>
      </c>
      <c r="F2471" s="9" t="s">
        <v>4750</v>
      </c>
      <c r="G2471" s="9" t="s">
        <v>9444</v>
      </c>
      <c r="H2471" s="9" t="s">
        <v>9445</v>
      </c>
      <c r="J2471" s="6" t="str">
        <f t="shared" si="678"/>
        <v>001011</v>
      </c>
      <c r="K2471" s="1">
        <f t="shared" si="679"/>
        <v>3</v>
      </c>
      <c r="L2471" s="6" t="str">
        <f t="shared" si="680"/>
        <v>00000</v>
      </c>
      <c r="M2471" s="1">
        <f t="shared" si="681"/>
        <v>42</v>
      </c>
      <c r="N2471" s="6" t="str">
        <f t="shared" si="682"/>
        <v>00</v>
      </c>
      <c r="O2471" s="1">
        <f t="shared" si="683"/>
        <v>24</v>
      </c>
      <c r="P2471" s="1">
        <f>IF(HEX2DEC(LEFT(E2471,4))&gt;=32768,HEX2DEC(LEFT(E2471,4))-65536,HEX2DEC(LEFT(E2471,4)))/Codes!$N$2</f>
        <v>3.4</v>
      </c>
      <c r="Q2471" s="1">
        <f>IF(HEX2DEC(RIGHT(E2471,4))&gt;=32768,HEX2DEC(RIGHT(E2471,4))-65536,HEX2DEC(RIGHT(E2471,4)))/Codes!$N$2</f>
        <v>0</v>
      </c>
      <c r="R2471" s="1">
        <f>IF(HEX2DEC(LEFT(F2471,4))&gt;=32768,HEX2DEC(LEFT(F2471,4))-65536,HEX2DEC(LEFT(F2471,4)))/Codes!$N$2</f>
        <v>9.1999999999999993</v>
      </c>
      <c r="S2471" s="1">
        <f>IF(HEX2DEC(RIGHT(F2471,4))&gt;=32768,HEX2DEC(RIGHT(F2471,4))-65536,HEX2DEC(RIGHT(F2471,4)))/Codes!$N$2</f>
        <v>0</v>
      </c>
      <c r="T2471" s="18">
        <f t="shared" si="684"/>
        <v>361</v>
      </c>
      <c r="U2471" s="1">
        <f t="shared" si="685"/>
        <v>62</v>
      </c>
      <c r="V2471" s="1">
        <f t="shared" si="686"/>
        <v>0</v>
      </c>
      <c r="W2471" s="1" t="str">
        <f t="shared" si="687"/>
        <v>101</v>
      </c>
      <c r="X2471" s="1">
        <f t="shared" si="688"/>
        <v>3</v>
      </c>
      <c r="Y2471" s="1">
        <f t="shared" si="689"/>
        <v>50</v>
      </c>
      <c r="Z2471" s="1" t="str">
        <f>VLOOKUP(BIN2DEC(MID(HEX2BIN(MID(H2471,3,2),8),2,5)),Codes!$E$1:$F$18,2)</f>
        <v>Normal</v>
      </c>
      <c r="AA2471" s="6" t="str">
        <f t="shared" si="690"/>
        <v>0</v>
      </c>
      <c r="AB2471" s="1">
        <f t="shared" si="691"/>
        <v>0</v>
      </c>
      <c r="AC2471" s="1" t="str">
        <f>VLOOKUP(BIN2DEC(RIGHT(HEX2BIN(MID(H2471,6,1),4),1)&amp;LEFT(HEX2BIN(MID(H2471,7,1),4),1)),Codes!$K$1:$L$5,2)</f>
        <v>L</v>
      </c>
      <c r="AD2471" s="1" t="str">
        <f>VLOOKUP(BIN2DEC(RIGHT(HEX2BIN(MID(H2471,7,1),4),3)&amp;LEFT(HEX2BIN(MID(H2471,8,1),4),2)),Codes!$H$2:$I$33,2)</f>
        <v>Bat</v>
      </c>
      <c r="AE2471" s="1" t="str">
        <f t="shared" si="692"/>
        <v>1</v>
      </c>
      <c r="AF2471" s="1" t="str">
        <f t="shared" si="693"/>
        <v>1</v>
      </c>
      <c r="AH2471" s="6">
        <f t="shared" si="694"/>
        <v>69</v>
      </c>
    </row>
    <row r="2472" spans="1:34">
      <c r="A2472" s="3" t="s">
        <v>9451</v>
      </c>
      <c r="B2472" s="1" t="s">
        <v>49</v>
      </c>
      <c r="C2472" s="6" t="s">
        <v>9475</v>
      </c>
      <c r="D2472" s="9" t="s">
        <v>9452</v>
      </c>
      <c r="E2472" s="9" t="s">
        <v>265</v>
      </c>
      <c r="F2472" s="9" t="s">
        <v>91</v>
      </c>
      <c r="G2472" s="9" t="s">
        <v>4420</v>
      </c>
      <c r="H2472" s="9" t="s">
        <v>5962</v>
      </c>
      <c r="J2472" s="6" t="str">
        <f t="shared" si="678"/>
        <v>001011</v>
      </c>
      <c r="K2472" s="1">
        <f t="shared" si="679"/>
        <v>0</v>
      </c>
      <c r="L2472" s="6" t="str">
        <f t="shared" si="680"/>
        <v>00000</v>
      </c>
      <c r="M2472" s="1">
        <f t="shared" si="681"/>
        <v>61</v>
      </c>
      <c r="N2472" s="6" t="str">
        <f t="shared" si="682"/>
        <v>00</v>
      </c>
      <c r="O2472" s="1">
        <f t="shared" si="683"/>
        <v>9</v>
      </c>
      <c r="P2472" s="1">
        <f>IF(HEX2DEC(LEFT(E2472,4))&gt;=32768,HEX2DEC(LEFT(E2472,4))-65536,HEX2DEC(LEFT(E2472,4)))/Codes!$N$2</f>
        <v>2.4</v>
      </c>
      <c r="Q2472" s="1">
        <f>IF(HEX2DEC(RIGHT(E2472,4))&gt;=32768,HEX2DEC(RIGHT(E2472,4))-65536,HEX2DEC(RIGHT(E2472,4)))/Codes!$N$2</f>
        <v>0</v>
      </c>
      <c r="R2472" s="1">
        <f>IF(HEX2DEC(LEFT(F2472,4))&gt;=32768,HEX2DEC(LEFT(F2472,4))-65536,HEX2DEC(LEFT(F2472,4)))/Codes!$N$2</f>
        <v>0</v>
      </c>
      <c r="S2472" s="1">
        <f>IF(HEX2DEC(RIGHT(F2472,4))&gt;=32768,HEX2DEC(RIGHT(F2472,4))-65536,HEX2DEC(RIGHT(F2472,4)))/Codes!$N$2</f>
        <v>0</v>
      </c>
      <c r="T2472" s="18">
        <f t="shared" si="684"/>
        <v>70</v>
      </c>
      <c r="U2472" s="1">
        <f t="shared" si="685"/>
        <v>80</v>
      </c>
      <c r="V2472" s="1">
        <f t="shared" si="686"/>
        <v>0</v>
      </c>
      <c r="W2472" s="1" t="str">
        <f t="shared" si="687"/>
        <v>100</v>
      </c>
      <c r="X2472" s="1">
        <f t="shared" si="688"/>
        <v>3</v>
      </c>
      <c r="Y2472" s="1">
        <f t="shared" si="689"/>
        <v>80</v>
      </c>
      <c r="Z2472" s="1" t="str">
        <f>VLOOKUP(BIN2DEC(MID(HEX2BIN(MID(H2472,3,2),8),2,5)),Codes!$E$1:$F$18,2)</f>
        <v>Normal</v>
      </c>
      <c r="AA2472" s="6" t="str">
        <f t="shared" si="690"/>
        <v>0</v>
      </c>
      <c r="AB2472" s="1">
        <f t="shared" si="691"/>
        <v>0</v>
      </c>
      <c r="AC2472" s="1" t="str">
        <f>VLOOKUP(BIN2DEC(RIGHT(HEX2BIN(MID(H2472,6,1),4),1)&amp;LEFT(HEX2BIN(MID(H2472,7,1),4),1)),Codes!$K$1:$L$5,2)</f>
        <v>L</v>
      </c>
      <c r="AD2472" s="1" t="str">
        <f>VLOOKUP(BIN2DEC(RIGHT(HEX2BIN(MID(H2472,7,1),4),3)&amp;LEFT(HEX2BIN(MID(H2472,8,1),4),2)),Codes!$H$2:$I$33,2)</f>
        <v>Kick</v>
      </c>
      <c r="AE2472" s="1" t="str">
        <f t="shared" si="692"/>
        <v>1</v>
      </c>
      <c r="AF2472" s="1" t="str">
        <f t="shared" si="693"/>
        <v>1</v>
      </c>
      <c r="AH2472" s="6">
        <f t="shared" si="694"/>
        <v>66</v>
      </c>
    </row>
    <row r="2473" spans="1:34">
      <c r="A2473" s="3" t="s">
        <v>9453</v>
      </c>
      <c r="B2473" s="1" t="s">
        <v>49</v>
      </c>
      <c r="C2473" s="6" t="s">
        <v>9476</v>
      </c>
      <c r="D2473" s="9" t="s">
        <v>9454</v>
      </c>
      <c r="E2473" s="9" t="s">
        <v>265</v>
      </c>
      <c r="F2473" s="9" t="s">
        <v>91</v>
      </c>
      <c r="G2473" s="9" t="s">
        <v>9455</v>
      </c>
      <c r="H2473" s="9" t="s">
        <v>5143</v>
      </c>
      <c r="J2473" s="6" t="str">
        <f t="shared" si="678"/>
        <v>001011</v>
      </c>
      <c r="K2473" s="1">
        <f t="shared" si="679"/>
        <v>0</v>
      </c>
      <c r="L2473" s="6" t="str">
        <f t="shared" si="680"/>
        <v>00000</v>
      </c>
      <c r="M2473" s="1">
        <f t="shared" si="681"/>
        <v>61</v>
      </c>
      <c r="N2473" s="6" t="str">
        <f t="shared" si="682"/>
        <v>00</v>
      </c>
      <c r="O2473" s="1">
        <f t="shared" si="683"/>
        <v>6</v>
      </c>
      <c r="P2473" s="1">
        <f>IF(HEX2DEC(LEFT(E2473,4))&gt;=32768,HEX2DEC(LEFT(E2473,4))-65536,HEX2DEC(LEFT(E2473,4)))/Codes!$N$2</f>
        <v>2.4</v>
      </c>
      <c r="Q2473" s="1">
        <f>IF(HEX2DEC(RIGHT(E2473,4))&gt;=32768,HEX2DEC(RIGHT(E2473,4))-65536,HEX2DEC(RIGHT(E2473,4)))/Codes!$N$2</f>
        <v>0</v>
      </c>
      <c r="R2473" s="1">
        <f>IF(HEX2DEC(LEFT(F2473,4))&gt;=32768,HEX2DEC(LEFT(F2473,4))-65536,HEX2DEC(LEFT(F2473,4)))/Codes!$N$2</f>
        <v>0</v>
      </c>
      <c r="S2473" s="1">
        <f>IF(HEX2DEC(RIGHT(F2473,4))&gt;=32768,HEX2DEC(RIGHT(F2473,4))-65536,HEX2DEC(RIGHT(F2473,4)))/Codes!$N$2</f>
        <v>0</v>
      </c>
      <c r="T2473" s="18">
        <f t="shared" si="684"/>
        <v>80</v>
      </c>
      <c r="U2473" s="1">
        <f t="shared" si="685"/>
        <v>45</v>
      </c>
      <c r="V2473" s="1">
        <f t="shared" si="686"/>
        <v>0</v>
      </c>
      <c r="W2473" s="1" t="str">
        <f t="shared" si="687"/>
        <v>100</v>
      </c>
      <c r="X2473" s="1">
        <f t="shared" si="688"/>
        <v>3</v>
      </c>
      <c r="Y2473" s="1">
        <f t="shared" si="689"/>
        <v>60</v>
      </c>
      <c r="Z2473" s="1" t="str">
        <f>VLOOKUP(BIN2DEC(MID(HEX2BIN(MID(H2473,3,2),8),2,5)),Codes!$E$1:$F$18,2)</f>
        <v>Normal</v>
      </c>
      <c r="AA2473" s="6" t="str">
        <f t="shared" si="690"/>
        <v>0</v>
      </c>
      <c r="AB2473" s="1">
        <f t="shared" si="691"/>
        <v>0</v>
      </c>
      <c r="AC2473" s="1" t="str">
        <f>VLOOKUP(BIN2DEC(RIGHT(HEX2BIN(MID(H2473,6,1),4),1)&amp;LEFT(HEX2BIN(MID(H2473,7,1),4),1)),Codes!$K$1:$L$5,2)</f>
        <v>L</v>
      </c>
      <c r="AD2473" s="1" t="str">
        <f>VLOOKUP(BIN2DEC(RIGHT(HEX2BIN(MID(H2473,7,1),4),3)&amp;LEFT(HEX2BIN(MID(H2473,8,1),4),2)),Codes!$H$2:$I$33,2)</f>
        <v>Kick</v>
      </c>
      <c r="AE2473" s="1" t="str">
        <f t="shared" si="692"/>
        <v>1</v>
      </c>
      <c r="AF2473" s="1" t="str">
        <f t="shared" si="693"/>
        <v>1</v>
      </c>
      <c r="AH2473" s="6">
        <f t="shared" si="694"/>
        <v>66</v>
      </c>
    </row>
    <row r="2474" spans="1:34">
      <c r="A2474" s="3" t="s">
        <v>9456</v>
      </c>
      <c r="B2474" s="1" t="s">
        <v>49</v>
      </c>
      <c r="C2474" s="6" t="s">
        <v>9477</v>
      </c>
      <c r="D2474" s="9" t="s">
        <v>9457</v>
      </c>
      <c r="E2474" s="9" t="s">
        <v>824</v>
      </c>
      <c r="F2474" s="9" t="s">
        <v>91</v>
      </c>
      <c r="G2474" s="9" t="s">
        <v>9458</v>
      </c>
      <c r="H2474" s="9" t="s">
        <v>3125</v>
      </c>
      <c r="J2474" s="6" t="str">
        <f t="shared" si="678"/>
        <v>001011</v>
      </c>
      <c r="K2474" s="1">
        <f t="shared" si="679"/>
        <v>0</v>
      </c>
      <c r="L2474" s="6" t="str">
        <f t="shared" si="680"/>
        <v>00000</v>
      </c>
      <c r="M2474" s="1">
        <f t="shared" si="681"/>
        <v>61</v>
      </c>
      <c r="N2474" s="6" t="str">
        <f t="shared" si="682"/>
        <v>00</v>
      </c>
      <c r="O2474" s="1">
        <f t="shared" si="683"/>
        <v>4</v>
      </c>
      <c r="P2474" s="1">
        <f>IF(HEX2DEC(LEFT(E2474,4))&gt;=32768,HEX2DEC(LEFT(E2474,4))-65536,HEX2DEC(LEFT(E2474,4)))/Codes!$N$2</f>
        <v>2</v>
      </c>
      <c r="Q2474" s="1">
        <f>IF(HEX2DEC(RIGHT(E2474,4))&gt;=32768,HEX2DEC(RIGHT(E2474,4))-65536,HEX2DEC(RIGHT(E2474,4)))/Codes!$N$2</f>
        <v>0</v>
      </c>
      <c r="R2474" s="1">
        <f>IF(HEX2DEC(LEFT(F2474,4))&gt;=32768,HEX2DEC(LEFT(F2474,4))-65536,HEX2DEC(LEFT(F2474,4)))/Codes!$N$2</f>
        <v>0</v>
      </c>
      <c r="S2474" s="1">
        <f>IF(HEX2DEC(RIGHT(F2474,4))&gt;=32768,HEX2DEC(RIGHT(F2474,4))-65536,HEX2DEC(RIGHT(F2474,4)))/Codes!$N$2</f>
        <v>0</v>
      </c>
      <c r="T2474" s="18">
        <f t="shared" si="684"/>
        <v>80</v>
      </c>
      <c r="U2474" s="1">
        <f t="shared" si="685"/>
        <v>50</v>
      </c>
      <c r="V2474" s="1">
        <f t="shared" si="686"/>
        <v>0</v>
      </c>
      <c r="W2474" s="1" t="str">
        <f t="shared" si="687"/>
        <v>100</v>
      </c>
      <c r="X2474" s="1">
        <f t="shared" si="688"/>
        <v>3</v>
      </c>
      <c r="Y2474" s="1">
        <f t="shared" si="689"/>
        <v>20</v>
      </c>
      <c r="Z2474" s="1" t="str">
        <f>VLOOKUP(BIN2DEC(MID(HEX2BIN(MID(H2474,3,2),8),2,5)),Codes!$E$1:$F$18,2)</f>
        <v>Normal</v>
      </c>
      <c r="AA2474" s="6" t="str">
        <f t="shared" si="690"/>
        <v>0</v>
      </c>
      <c r="AB2474" s="1">
        <f t="shared" si="691"/>
        <v>0</v>
      </c>
      <c r="AC2474" s="1" t="str">
        <f>VLOOKUP(BIN2DEC(RIGHT(HEX2BIN(MID(H2474,6,1),4),1)&amp;LEFT(HEX2BIN(MID(H2474,7,1),4),1)),Codes!$K$1:$L$5,2)</f>
        <v>M</v>
      </c>
      <c r="AD2474" s="1" t="str">
        <f>VLOOKUP(BIN2DEC(RIGHT(HEX2BIN(MID(H2474,7,1),4),3)&amp;LEFT(HEX2BIN(MID(H2474,8,1),4),2)),Codes!$H$2:$I$33,2)</f>
        <v>Kick</v>
      </c>
      <c r="AE2474" s="1" t="str">
        <f t="shared" si="692"/>
        <v>1</v>
      </c>
      <c r="AF2474" s="1" t="str">
        <f t="shared" si="693"/>
        <v>1</v>
      </c>
      <c r="AH2474" s="6">
        <f t="shared" si="694"/>
        <v>34</v>
      </c>
    </row>
    <row r="2475" spans="1:34">
      <c r="A2475" s="3" t="s">
        <v>9459</v>
      </c>
      <c r="B2475" s="1" t="s">
        <v>49</v>
      </c>
      <c r="C2475" s="6" t="s">
        <v>1698</v>
      </c>
      <c r="D2475" s="9" t="s">
        <v>9454</v>
      </c>
      <c r="E2475" s="9" t="s">
        <v>265</v>
      </c>
      <c r="F2475" s="9" t="s">
        <v>91</v>
      </c>
      <c r="G2475" s="9" t="s">
        <v>9455</v>
      </c>
      <c r="H2475" s="9" t="s">
        <v>5143</v>
      </c>
      <c r="J2475" s="6" t="str">
        <f t="shared" si="678"/>
        <v>001011</v>
      </c>
      <c r="K2475" s="1">
        <f t="shared" si="679"/>
        <v>0</v>
      </c>
      <c r="L2475" s="6" t="str">
        <f t="shared" si="680"/>
        <v>00000</v>
      </c>
      <c r="M2475" s="1">
        <f t="shared" si="681"/>
        <v>61</v>
      </c>
      <c r="N2475" s="6" t="str">
        <f t="shared" si="682"/>
        <v>00</v>
      </c>
      <c r="O2475" s="1">
        <f t="shared" si="683"/>
        <v>6</v>
      </c>
      <c r="P2475" s="1">
        <f>IF(HEX2DEC(LEFT(E2475,4))&gt;=32768,HEX2DEC(LEFT(E2475,4))-65536,HEX2DEC(LEFT(E2475,4)))/Codes!$N$2</f>
        <v>2.4</v>
      </c>
      <c r="Q2475" s="1">
        <f>IF(HEX2DEC(RIGHT(E2475,4))&gt;=32768,HEX2DEC(RIGHT(E2475,4))-65536,HEX2DEC(RIGHT(E2475,4)))/Codes!$N$2</f>
        <v>0</v>
      </c>
      <c r="R2475" s="1">
        <f>IF(HEX2DEC(LEFT(F2475,4))&gt;=32768,HEX2DEC(LEFT(F2475,4))-65536,HEX2DEC(LEFT(F2475,4)))/Codes!$N$2</f>
        <v>0</v>
      </c>
      <c r="S2475" s="1">
        <f>IF(HEX2DEC(RIGHT(F2475,4))&gt;=32768,HEX2DEC(RIGHT(F2475,4))-65536,HEX2DEC(RIGHT(F2475,4)))/Codes!$N$2</f>
        <v>0</v>
      </c>
      <c r="T2475" s="18">
        <f t="shared" si="684"/>
        <v>80</v>
      </c>
      <c r="U2475" s="1">
        <f t="shared" si="685"/>
        <v>45</v>
      </c>
      <c r="V2475" s="1">
        <f t="shared" si="686"/>
        <v>0</v>
      </c>
      <c r="W2475" s="1" t="str">
        <f t="shared" si="687"/>
        <v>100</v>
      </c>
      <c r="X2475" s="1">
        <f t="shared" si="688"/>
        <v>3</v>
      </c>
      <c r="Y2475" s="1">
        <f t="shared" si="689"/>
        <v>60</v>
      </c>
      <c r="Z2475" s="1" t="str">
        <f>VLOOKUP(BIN2DEC(MID(HEX2BIN(MID(H2475,3,2),8),2,5)),Codes!$E$1:$F$18,2)</f>
        <v>Normal</v>
      </c>
      <c r="AA2475" s="6" t="str">
        <f t="shared" si="690"/>
        <v>0</v>
      </c>
      <c r="AB2475" s="1">
        <f t="shared" si="691"/>
        <v>0</v>
      </c>
      <c r="AC2475" s="1" t="str">
        <f>VLOOKUP(BIN2DEC(RIGHT(HEX2BIN(MID(H2475,6,1),4),1)&amp;LEFT(HEX2BIN(MID(H2475,7,1),4),1)),Codes!$K$1:$L$5,2)</f>
        <v>L</v>
      </c>
      <c r="AD2475" s="1" t="str">
        <f>VLOOKUP(BIN2DEC(RIGHT(HEX2BIN(MID(H2475,7,1),4),3)&amp;LEFT(HEX2BIN(MID(H2475,8,1),4),2)),Codes!$H$2:$I$33,2)</f>
        <v>Kick</v>
      </c>
      <c r="AE2475" s="1" t="str">
        <f t="shared" si="692"/>
        <v>1</v>
      </c>
      <c r="AF2475" s="1" t="str">
        <f t="shared" si="693"/>
        <v>1</v>
      </c>
      <c r="AH2475" s="6">
        <f t="shared" si="694"/>
        <v>66</v>
      </c>
    </row>
    <row r="2476" spans="1:34">
      <c r="A2476" s="3" t="s">
        <v>9460</v>
      </c>
      <c r="B2476" s="1" t="s">
        <v>49</v>
      </c>
      <c r="C2476" s="6" t="s">
        <v>9472</v>
      </c>
      <c r="D2476" s="9" t="s">
        <v>9461</v>
      </c>
      <c r="E2476" s="9" t="s">
        <v>265</v>
      </c>
      <c r="F2476" s="9" t="s">
        <v>91</v>
      </c>
      <c r="G2476" s="9" t="s">
        <v>4420</v>
      </c>
      <c r="H2476" s="9" t="s">
        <v>526</v>
      </c>
      <c r="J2476" s="6" t="str">
        <f t="shared" si="678"/>
        <v>001011</v>
      </c>
      <c r="K2476" s="1">
        <f t="shared" si="679"/>
        <v>0</v>
      </c>
      <c r="L2476" s="6" t="str">
        <f t="shared" si="680"/>
        <v>00000</v>
      </c>
      <c r="M2476" s="1">
        <f t="shared" si="681"/>
        <v>61</v>
      </c>
      <c r="N2476" s="6" t="str">
        <f t="shared" si="682"/>
        <v>00</v>
      </c>
      <c r="O2476" s="1">
        <f t="shared" si="683"/>
        <v>11</v>
      </c>
      <c r="P2476" s="1">
        <f>IF(HEX2DEC(LEFT(E2476,4))&gt;=32768,HEX2DEC(LEFT(E2476,4))-65536,HEX2DEC(LEFT(E2476,4)))/Codes!$N$2</f>
        <v>2.4</v>
      </c>
      <c r="Q2476" s="1">
        <f>IF(HEX2DEC(RIGHT(E2476,4))&gt;=32768,HEX2DEC(RIGHT(E2476,4))-65536,HEX2DEC(RIGHT(E2476,4)))/Codes!$N$2</f>
        <v>0</v>
      </c>
      <c r="R2476" s="1">
        <f>IF(HEX2DEC(LEFT(F2476,4))&gt;=32768,HEX2DEC(LEFT(F2476,4))-65536,HEX2DEC(LEFT(F2476,4)))/Codes!$N$2</f>
        <v>0</v>
      </c>
      <c r="S2476" s="1">
        <f>IF(HEX2DEC(RIGHT(F2476,4))&gt;=32768,HEX2DEC(RIGHT(F2476,4))-65536,HEX2DEC(RIGHT(F2476,4)))/Codes!$N$2</f>
        <v>0</v>
      </c>
      <c r="T2476" s="18">
        <f t="shared" si="684"/>
        <v>70</v>
      </c>
      <c r="U2476" s="1">
        <f t="shared" si="685"/>
        <v>80</v>
      </c>
      <c r="V2476" s="1">
        <f t="shared" si="686"/>
        <v>0</v>
      </c>
      <c r="W2476" s="1" t="str">
        <f t="shared" si="687"/>
        <v>100</v>
      </c>
      <c r="X2476" s="1">
        <f t="shared" si="688"/>
        <v>3</v>
      </c>
      <c r="Y2476" s="1">
        <f t="shared" si="689"/>
        <v>70</v>
      </c>
      <c r="Z2476" s="1" t="str">
        <f>VLOOKUP(BIN2DEC(MID(HEX2BIN(MID(H2476,3,2),8),2,5)),Codes!$E$1:$F$18,2)</f>
        <v>Normal</v>
      </c>
      <c r="AA2476" s="6" t="str">
        <f t="shared" si="690"/>
        <v>0</v>
      </c>
      <c r="AB2476" s="1">
        <f t="shared" si="691"/>
        <v>0</v>
      </c>
      <c r="AC2476" s="1" t="str">
        <f>VLOOKUP(BIN2DEC(RIGHT(HEX2BIN(MID(H2476,6,1),4),1)&amp;LEFT(HEX2BIN(MID(H2476,7,1),4),1)),Codes!$K$1:$L$5,2)</f>
        <v>L</v>
      </c>
      <c r="AD2476" s="1" t="str">
        <f>VLOOKUP(BIN2DEC(RIGHT(HEX2BIN(MID(H2476,7,1),4),3)&amp;LEFT(HEX2BIN(MID(H2476,8,1),4),2)),Codes!$H$2:$I$33,2)</f>
        <v>Kick</v>
      </c>
      <c r="AE2476" s="1" t="str">
        <f t="shared" si="692"/>
        <v>1</v>
      </c>
      <c r="AF2476" s="1" t="str">
        <f t="shared" si="693"/>
        <v>1</v>
      </c>
      <c r="AH2476" s="6">
        <f t="shared" si="694"/>
        <v>66</v>
      </c>
    </row>
    <row r="2477" spans="1:34">
      <c r="A2477" s="3" t="s">
        <v>9462</v>
      </c>
      <c r="B2477" s="1" t="s">
        <v>49</v>
      </c>
      <c r="C2477" s="6" t="s">
        <v>9473</v>
      </c>
      <c r="D2477" s="9" t="s">
        <v>9463</v>
      </c>
      <c r="E2477" s="9" t="s">
        <v>265</v>
      </c>
      <c r="F2477" s="9" t="s">
        <v>91</v>
      </c>
      <c r="G2477" s="9" t="s">
        <v>9464</v>
      </c>
      <c r="H2477" s="9" t="s">
        <v>526</v>
      </c>
      <c r="J2477" s="6" t="str">
        <f t="shared" si="678"/>
        <v>001011</v>
      </c>
      <c r="K2477" s="1">
        <f t="shared" si="679"/>
        <v>0</v>
      </c>
      <c r="L2477" s="6" t="str">
        <f t="shared" si="680"/>
        <v>00000</v>
      </c>
      <c r="M2477" s="1">
        <f t="shared" si="681"/>
        <v>61</v>
      </c>
      <c r="N2477" s="6" t="str">
        <f t="shared" si="682"/>
        <v>00</v>
      </c>
      <c r="O2477" s="1">
        <f t="shared" si="683"/>
        <v>7</v>
      </c>
      <c r="P2477" s="1">
        <f>IF(HEX2DEC(LEFT(E2477,4))&gt;=32768,HEX2DEC(LEFT(E2477,4))-65536,HEX2DEC(LEFT(E2477,4)))/Codes!$N$2</f>
        <v>2.4</v>
      </c>
      <c r="Q2477" s="1">
        <f>IF(HEX2DEC(RIGHT(E2477,4))&gt;=32768,HEX2DEC(RIGHT(E2477,4))-65536,HEX2DEC(RIGHT(E2477,4)))/Codes!$N$2</f>
        <v>0</v>
      </c>
      <c r="R2477" s="1">
        <f>IF(HEX2DEC(LEFT(F2477,4))&gt;=32768,HEX2DEC(LEFT(F2477,4))-65536,HEX2DEC(LEFT(F2477,4)))/Codes!$N$2</f>
        <v>0</v>
      </c>
      <c r="S2477" s="1">
        <f>IF(HEX2DEC(RIGHT(F2477,4))&gt;=32768,HEX2DEC(RIGHT(F2477,4))-65536,HEX2DEC(RIGHT(F2477,4)))/Codes!$N$2</f>
        <v>0</v>
      </c>
      <c r="T2477" s="18">
        <f t="shared" si="684"/>
        <v>70</v>
      </c>
      <c r="U2477" s="1">
        <f t="shared" si="685"/>
        <v>60</v>
      </c>
      <c r="V2477" s="1">
        <f t="shared" si="686"/>
        <v>0</v>
      </c>
      <c r="W2477" s="1" t="str">
        <f t="shared" si="687"/>
        <v>100</v>
      </c>
      <c r="X2477" s="1">
        <f t="shared" si="688"/>
        <v>3</v>
      </c>
      <c r="Y2477" s="1">
        <f t="shared" si="689"/>
        <v>70</v>
      </c>
      <c r="Z2477" s="1" t="str">
        <f>VLOOKUP(BIN2DEC(MID(HEX2BIN(MID(H2477,3,2),8),2,5)),Codes!$E$1:$F$18,2)</f>
        <v>Normal</v>
      </c>
      <c r="AA2477" s="6" t="str">
        <f t="shared" si="690"/>
        <v>0</v>
      </c>
      <c r="AB2477" s="1">
        <f t="shared" si="691"/>
        <v>0</v>
      </c>
      <c r="AC2477" s="1" t="str">
        <f>VLOOKUP(BIN2DEC(RIGHT(HEX2BIN(MID(H2477,6,1),4),1)&amp;LEFT(HEX2BIN(MID(H2477,7,1),4),1)),Codes!$K$1:$L$5,2)</f>
        <v>L</v>
      </c>
      <c r="AD2477" s="1" t="str">
        <f>VLOOKUP(BIN2DEC(RIGHT(HEX2BIN(MID(H2477,7,1),4),3)&amp;LEFT(HEX2BIN(MID(H2477,8,1),4),2)),Codes!$H$2:$I$33,2)</f>
        <v>Kick</v>
      </c>
      <c r="AE2477" s="1" t="str">
        <f t="shared" si="692"/>
        <v>1</v>
      </c>
      <c r="AF2477" s="1" t="str">
        <f t="shared" si="693"/>
        <v>1</v>
      </c>
      <c r="AH2477" s="6">
        <f t="shared" si="694"/>
        <v>66</v>
      </c>
    </row>
    <row r="2478" spans="1:34">
      <c r="A2478" s="3" t="s">
        <v>9465</v>
      </c>
      <c r="B2478" s="1" t="s">
        <v>49</v>
      </c>
      <c r="C2478" s="6" t="s">
        <v>9474</v>
      </c>
      <c r="D2478" s="9" t="s">
        <v>9457</v>
      </c>
      <c r="E2478" s="9" t="s">
        <v>824</v>
      </c>
      <c r="F2478" s="9" t="s">
        <v>91</v>
      </c>
      <c r="G2478" s="9" t="s">
        <v>9458</v>
      </c>
      <c r="H2478" s="9" t="s">
        <v>3125</v>
      </c>
      <c r="J2478" s="6" t="str">
        <f t="shared" si="678"/>
        <v>001011</v>
      </c>
      <c r="K2478" s="1">
        <f t="shared" si="679"/>
        <v>0</v>
      </c>
      <c r="L2478" s="6" t="str">
        <f t="shared" si="680"/>
        <v>00000</v>
      </c>
      <c r="M2478" s="1">
        <f t="shared" si="681"/>
        <v>61</v>
      </c>
      <c r="N2478" s="6" t="str">
        <f t="shared" si="682"/>
        <v>00</v>
      </c>
      <c r="O2478" s="1">
        <f t="shared" si="683"/>
        <v>4</v>
      </c>
      <c r="P2478" s="1">
        <f>IF(HEX2DEC(LEFT(E2478,4))&gt;=32768,HEX2DEC(LEFT(E2478,4))-65536,HEX2DEC(LEFT(E2478,4)))/Codes!$N$2</f>
        <v>2</v>
      </c>
      <c r="Q2478" s="1">
        <f>IF(HEX2DEC(RIGHT(E2478,4))&gt;=32768,HEX2DEC(RIGHT(E2478,4))-65536,HEX2DEC(RIGHT(E2478,4)))/Codes!$N$2</f>
        <v>0</v>
      </c>
      <c r="R2478" s="1">
        <f>IF(HEX2DEC(LEFT(F2478,4))&gt;=32768,HEX2DEC(LEFT(F2478,4))-65536,HEX2DEC(LEFT(F2478,4)))/Codes!$N$2</f>
        <v>0</v>
      </c>
      <c r="S2478" s="1">
        <f>IF(HEX2DEC(RIGHT(F2478,4))&gt;=32768,HEX2DEC(RIGHT(F2478,4))-65536,HEX2DEC(RIGHT(F2478,4)))/Codes!$N$2</f>
        <v>0</v>
      </c>
      <c r="T2478" s="18">
        <f t="shared" si="684"/>
        <v>80</v>
      </c>
      <c r="U2478" s="1">
        <f t="shared" si="685"/>
        <v>50</v>
      </c>
      <c r="V2478" s="1">
        <f t="shared" si="686"/>
        <v>0</v>
      </c>
      <c r="W2478" s="1" t="str">
        <f t="shared" si="687"/>
        <v>100</v>
      </c>
      <c r="X2478" s="1">
        <f t="shared" si="688"/>
        <v>3</v>
      </c>
      <c r="Y2478" s="1">
        <f t="shared" si="689"/>
        <v>20</v>
      </c>
      <c r="Z2478" s="1" t="str">
        <f>VLOOKUP(BIN2DEC(MID(HEX2BIN(MID(H2478,3,2),8),2,5)),Codes!$E$1:$F$18,2)</f>
        <v>Normal</v>
      </c>
      <c r="AA2478" s="6" t="str">
        <f t="shared" si="690"/>
        <v>0</v>
      </c>
      <c r="AB2478" s="1">
        <f t="shared" si="691"/>
        <v>0</v>
      </c>
      <c r="AC2478" s="1" t="str">
        <f>VLOOKUP(BIN2DEC(RIGHT(HEX2BIN(MID(H2478,6,1),4),1)&amp;LEFT(HEX2BIN(MID(H2478,7,1),4),1)),Codes!$K$1:$L$5,2)</f>
        <v>M</v>
      </c>
      <c r="AD2478" s="1" t="str">
        <f>VLOOKUP(BIN2DEC(RIGHT(HEX2BIN(MID(H2478,7,1),4),3)&amp;LEFT(HEX2BIN(MID(H2478,8,1),4),2)),Codes!$H$2:$I$33,2)</f>
        <v>Kick</v>
      </c>
      <c r="AE2478" s="1" t="str">
        <f t="shared" si="692"/>
        <v>1</v>
      </c>
      <c r="AF2478" s="1" t="str">
        <f t="shared" si="693"/>
        <v>1</v>
      </c>
      <c r="AH2478" s="6">
        <f t="shared" si="694"/>
        <v>34</v>
      </c>
    </row>
    <row r="2479" spans="1:34">
      <c r="A2479" s="3" t="s">
        <v>9466</v>
      </c>
      <c r="B2479" s="1" t="s">
        <v>49</v>
      </c>
      <c r="C2479" s="6" t="s">
        <v>3856</v>
      </c>
      <c r="D2479" s="9" t="s">
        <v>9463</v>
      </c>
      <c r="E2479" s="9" t="s">
        <v>265</v>
      </c>
      <c r="F2479" s="9" t="s">
        <v>91</v>
      </c>
      <c r="G2479" s="9" t="s">
        <v>9464</v>
      </c>
      <c r="H2479" s="9" t="s">
        <v>526</v>
      </c>
      <c r="J2479" s="6" t="str">
        <f t="shared" si="678"/>
        <v>001011</v>
      </c>
      <c r="K2479" s="1">
        <f t="shared" si="679"/>
        <v>0</v>
      </c>
      <c r="L2479" s="6" t="str">
        <f t="shared" si="680"/>
        <v>00000</v>
      </c>
      <c r="M2479" s="1">
        <f t="shared" si="681"/>
        <v>61</v>
      </c>
      <c r="N2479" s="6" t="str">
        <f t="shared" si="682"/>
        <v>00</v>
      </c>
      <c r="O2479" s="1">
        <f t="shared" si="683"/>
        <v>7</v>
      </c>
      <c r="P2479" s="1">
        <f>IF(HEX2DEC(LEFT(E2479,4))&gt;=32768,HEX2DEC(LEFT(E2479,4))-65536,HEX2DEC(LEFT(E2479,4)))/Codes!$N$2</f>
        <v>2.4</v>
      </c>
      <c r="Q2479" s="1">
        <f>IF(HEX2DEC(RIGHT(E2479,4))&gt;=32768,HEX2DEC(RIGHT(E2479,4))-65536,HEX2DEC(RIGHT(E2479,4)))/Codes!$N$2</f>
        <v>0</v>
      </c>
      <c r="R2479" s="1">
        <f>IF(HEX2DEC(LEFT(F2479,4))&gt;=32768,HEX2DEC(LEFT(F2479,4))-65536,HEX2DEC(LEFT(F2479,4)))/Codes!$N$2</f>
        <v>0</v>
      </c>
      <c r="S2479" s="1">
        <f>IF(HEX2DEC(RIGHT(F2479,4))&gt;=32768,HEX2DEC(RIGHT(F2479,4))-65536,HEX2DEC(RIGHT(F2479,4)))/Codes!$N$2</f>
        <v>0</v>
      </c>
      <c r="T2479" s="18">
        <f t="shared" si="684"/>
        <v>70</v>
      </c>
      <c r="U2479" s="1">
        <f t="shared" si="685"/>
        <v>60</v>
      </c>
      <c r="V2479" s="1">
        <f t="shared" si="686"/>
        <v>0</v>
      </c>
      <c r="W2479" s="1" t="str">
        <f t="shared" si="687"/>
        <v>100</v>
      </c>
      <c r="X2479" s="1">
        <f t="shared" si="688"/>
        <v>3</v>
      </c>
      <c r="Y2479" s="1">
        <f t="shared" si="689"/>
        <v>70</v>
      </c>
      <c r="Z2479" s="1" t="str">
        <f>VLOOKUP(BIN2DEC(MID(HEX2BIN(MID(H2479,3,2),8),2,5)),Codes!$E$1:$F$18,2)</f>
        <v>Normal</v>
      </c>
      <c r="AA2479" s="6" t="str">
        <f t="shared" si="690"/>
        <v>0</v>
      </c>
      <c r="AB2479" s="1">
        <f t="shared" si="691"/>
        <v>0</v>
      </c>
      <c r="AC2479" s="1" t="str">
        <f>VLOOKUP(BIN2DEC(RIGHT(HEX2BIN(MID(H2479,6,1),4),1)&amp;LEFT(HEX2BIN(MID(H2479,7,1),4),1)),Codes!$K$1:$L$5,2)</f>
        <v>L</v>
      </c>
      <c r="AD2479" s="1" t="str">
        <f>VLOOKUP(BIN2DEC(RIGHT(HEX2BIN(MID(H2479,7,1),4),3)&amp;LEFT(HEX2BIN(MID(H2479,8,1),4),2)),Codes!$H$2:$I$33,2)</f>
        <v>Kick</v>
      </c>
      <c r="AE2479" s="1" t="str">
        <f t="shared" si="692"/>
        <v>1</v>
      </c>
      <c r="AF2479" s="1" t="str">
        <f t="shared" si="693"/>
        <v>1</v>
      </c>
      <c r="AH2479" s="6">
        <f t="shared" si="694"/>
        <v>66</v>
      </c>
    </row>
    <row r="2480" spans="1:34">
      <c r="A2480" s="3" t="s">
        <v>9467</v>
      </c>
      <c r="B2480" s="1" t="s">
        <v>49</v>
      </c>
      <c r="C2480" s="6" t="s">
        <v>1262</v>
      </c>
      <c r="D2480" s="9" t="s">
        <v>9468</v>
      </c>
      <c r="E2480" s="9" t="s">
        <v>9469</v>
      </c>
      <c r="F2480" s="9" t="s">
        <v>91</v>
      </c>
      <c r="G2480" s="9" t="s">
        <v>139</v>
      </c>
      <c r="H2480" s="9" t="s">
        <v>4413</v>
      </c>
      <c r="J2480" s="6" t="str">
        <f t="shared" si="678"/>
        <v>001011</v>
      </c>
      <c r="K2480" s="1">
        <f t="shared" si="679"/>
        <v>0</v>
      </c>
      <c r="L2480" s="6" t="str">
        <f t="shared" si="680"/>
        <v>00000</v>
      </c>
      <c r="M2480" s="1">
        <f t="shared" si="681"/>
        <v>33</v>
      </c>
      <c r="N2480" s="6" t="str">
        <f t="shared" si="682"/>
        <v>00</v>
      </c>
      <c r="O2480" s="1">
        <f t="shared" si="683"/>
        <v>11</v>
      </c>
      <c r="P2480" s="1">
        <f>IF(HEX2DEC(LEFT(E2480,4))&gt;=32768,HEX2DEC(LEFT(E2480,4))-65536,HEX2DEC(LEFT(E2480,4)))/Codes!$N$2</f>
        <v>3.2</v>
      </c>
      <c r="Q2480" s="1">
        <f>IF(HEX2DEC(RIGHT(E2480,4))&gt;=32768,HEX2DEC(RIGHT(E2480,4))-65536,HEX2DEC(RIGHT(E2480,4)))/Codes!$N$2</f>
        <v>0.34</v>
      </c>
      <c r="R2480" s="1">
        <f>IF(HEX2DEC(LEFT(F2480,4))&gt;=32768,HEX2DEC(LEFT(F2480,4))-65536,HEX2DEC(LEFT(F2480,4)))/Codes!$N$2</f>
        <v>0</v>
      </c>
      <c r="S2480" s="1">
        <f>IF(HEX2DEC(RIGHT(F2480,4))&gt;=32768,HEX2DEC(RIGHT(F2480,4))-65536,HEX2DEC(RIGHT(F2480,4)))/Codes!$N$2</f>
        <v>0</v>
      </c>
      <c r="T2480" s="18">
        <f t="shared" si="684"/>
        <v>361</v>
      </c>
      <c r="U2480" s="1">
        <f t="shared" si="685"/>
        <v>100</v>
      </c>
      <c r="V2480" s="1">
        <f t="shared" si="686"/>
        <v>0</v>
      </c>
      <c r="W2480" s="1" t="str">
        <f t="shared" si="687"/>
        <v>100</v>
      </c>
      <c r="X2480" s="1">
        <f t="shared" si="688"/>
        <v>3</v>
      </c>
      <c r="Y2480" s="1">
        <f t="shared" si="689"/>
        <v>15</v>
      </c>
      <c r="Z2480" s="1" t="str">
        <f>VLOOKUP(BIN2DEC(MID(HEX2BIN(MID(H2480,3,2),8),2,5)),Codes!$E$1:$F$18,2)</f>
        <v>Normal</v>
      </c>
      <c r="AA2480" s="6" t="str">
        <f t="shared" si="690"/>
        <v>0</v>
      </c>
      <c r="AB2480" s="1">
        <f t="shared" si="691"/>
        <v>0</v>
      </c>
      <c r="AC2480" s="1" t="str">
        <f>VLOOKUP(BIN2DEC(RIGHT(HEX2BIN(MID(H2480,6,1),4),1)&amp;LEFT(HEX2BIN(MID(H2480,7,1),4),1)),Codes!$K$1:$L$5,2)</f>
        <v>L</v>
      </c>
      <c r="AD2480" s="1" t="str">
        <f>VLOOKUP(BIN2DEC(RIGHT(HEX2BIN(MID(H2480,7,1),4),3)&amp;LEFT(HEX2BIN(MID(H2480,8,1),4),2)),Codes!$H$2:$I$33,2)</f>
        <v>Kick</v>
      </c>
      <c r="AE2480" s="1" t="str">
        <f t="shared" si="692"/>
        <v>1</v>
      </c>
      <c r="AF2480" s="1" t="str">
        <f t="shared" si="693"/>
        <v>1</v>
      </c>
      <c r="AH2480" s="6">
        <f t="shared" si="694"/>
        <v>66</v>
      </c>
    </row>
    <row r="2481" spans="1:34">
      <c r="A2481" s="3" t="s">
        <v>9470</v>
      </c>
      <c r="B2481" s="1" t="s">
        <v>49</v>
      </c>
      <c r="C2481" s="6" t="s">
        <v>1262</v>
      </c>
      <c r="D2481" s="9" t="s">
        <v>8335</v>
      </c>
      <c r="E2481" s="9" t="s">
        <v>9469</v>
      </c>
      <c r="F2481" s="9" t="s">
        <v>91</v>
      </c>
      <c r="G2481" s="9" t="s">
        <v>139</v>
      </c>
      <c r="H2481" s="9" t="s">
        <v>4413</v>
      </c>
      <c r="J2481" s="6" t="str">
        <f t="shared" si="678"/>
        <v>001011</v>
      </c>
      <c r="K2481" s="1">
        <f t="shared" si="679"/>
        <v>1</v>
      </c>
      <c r="L2481" s="6" t="str">
        <f t="shared" si="680"/>
        <v>00000</v>
      </c>
      <c r="M2481" s="1">
        <f t="shared" si="681"/>
        <v>11</v>
      </c>
      <c r="N2481" s="6" t="str">
        <f t="shared" si="682"/>
        <v>00</v>
      </c>
      <c r="O2481" s="1">
        <f t="shared" si="683"/>
        <v>11</v>
      </c>
      <c r="P2481" s="1">
        <f>IF(HEX2DEC(LEFT(E2481,4))&gt;=32768,HEX2DEC(LEFT(E2481,4))-65536,HEX2DEC(LEFT(E2481,4)))/Codes!$N$2</f>
        <v>3.2</v>
      </c>
      <c r="Q2481" s="1">
        <f>IF(HEX2DEC(RIGHT(E2481,4))&gt;=32768,HEX2DEC(RIGHT(E2481,4))-65536,HEX2DEC(RIGHT(E2481,4)))/Codes!$N$2</f>
        <v>0.34</v>
      </c>
      <c r="R2481" s="1">
        <f>IF(HEX2DEC(LEFT(F2481,4))&gt;=32768,HEX2DEC(LEFT(F2481,4))-65536,HEX2DEC(LEFT(F2481,4)))/Codes!$N$2</f>
        <v>0</v>
      </c>
      <c r="S2481" s="1">
        <f>IF(HEX2DEC(RIGHT(F2481,4))&gt;=32768,HEX2DEC(RIGHT(F2481,4))-65536,HEX2DEC(RIGHT(F2481,4)))/Codes!$N$2</f>
        <v>0</v>
      </c>
      <c r="T2481" s="18">
        <f t="shared" si="684"/>
        <v>361</v>
      </c>
      <c r="U2481" s="1">
        <f t="shared" si="685"/>
        <v>100</v>
      </c>
      <c r="V2481" s="1">
        <f t="shared" si="686"/>
        <v>0</v>
      </c>
      <c r="W2481" s="1" t="str">
        <f t="shared" si="687"/>
        <v>100</v>
      </c>
      <c r="X2481" s="1">
        <f t="shared" si="688"/>
        <v>3</v>
      </c>
      <c r="Y2481" s="1">
        <f t="shared" si="689"/>
        <v>15</v>
      </c>
      <c r="Z2481" s="1" t="str">
        <f>VLOOKUP(BIN2DEC(MID(HEX2BIN(MID(H2481,3,2),8),2,5)),Codes!$E$1:$F$18,2)</f>
        <v>Normal</v>
      </c>
      <c r="AA2481" s="6" t="str">
        <f t="shared" si="690"/>
        <v>0</v>
      </c>
      <c r="AB2481" s="1">
        <f t="shared" si="691"/>
        <v>0</v>
      </c>
      <c r="AC2481" s="1" t="str">
        <f>VLOOKUP(BIN2DEC(RIGHT(HEX2BIN(MID(H2481,6,1),4),1)&amp;LEFT(HEX2BIN(MID(H2481,7,1),4),1)),Codes!$K$1:$L$5,2)</f>
        <v>L</v>
      </c>
      <c r="AD2481" s="1" t="str">
        <f>VLOOKUP(BIN2DEC(RIGHT(HEX2BIN(MID(H2481,7,1),4),3)&amp;LEFT(HEX2BIN(MID(H2481,8,1),4),2)),Codes!$H$2:$I$33,2)</f>
        <v>Kick</v>
      </c>
      <c r="AE2481" s="1" t="str">
        <f t="shared" si="692"/>
        <v>1</v>
      </c>
      <c r="AF2481" s="1" t="str">
        <f t="shared" si="693"/>
        <v>1</v>
      </c>
      <c r="AH2481" s="6">
        <f t="shared" si="694"/>
        <v>66</v>
      </c>
    </row>
    <row r="2482" spans="1:34">
      <c r="A2482" s="3" t="s">
        <v>9471</v>
      </c>
      <c r="B2482" s="1" t="s">
        <v>49</v>
      </c>
      <c r="C2482" s="6" t="s">
        <v>1262</v>
      </c>
      <c r="D2482" s="9" t="s">
        <v>315</v>
      </c>
      <c r="E2482" s="9" t="s">
        <v>195</v>
      </c>
      <c r="F2482" s="9" t="s">
        <v>91</v>
      </c>
      <c r="G2482" s="9" t="s">
        <v>139</v>
      </c>
      <c r="H2482" s="9" t="s">
        <v>4413</v>
      </c>
      <c r="J2482" s="6" t="str">
        <f t="shared" si="678"/>
        <v>001011</v>
      </c>
      <c r="K2482" s="1">
        <f t="shared" si="679"/>
        <v>2</v>
      </c>
      <c r="L2482" s="6" t="str">
        <f t="shared" si="680"/>
        <v>00000</v>
      </c>
      <c r="M2482" s="1">
        <f t="shared" si="681"/>
        <v>4</v>
      </c>
      <c r="N2482" s="6" t="str">
        <f t="shared" si="682"/>
        <v>00</v>
      </c>
      <c r="O2482" s="1">
        <f t="shared" si="683"/>
        <v>11</v>
      </c>
      <c r="P2482" s="1">
        <f>IF(HEX2DEC(LEFT(E2482,4))&gt;=32768,HEX2DEC(LEFT(E2482,4))-65536,HEX2DEC(LEFT(E2482,4)))/Codes!$N$2</f>
        <v>4.4000000000000004</v>
      </c>
      <c r="Q2482" s="1">
        <f>IF(HEX2DEC(RIGHT(E2482,4))&gt;=32768,HEX2DEC(RIGHT(E2482,4))-65536,HEX2DEC(RIGHT(E2482,4)))/Codes!$N$2</f>
        <v>0</v>
      </c>
      <c r="R2482" s="1">
        <f>IF(HEX2DEC(LEFT(F2482,4))&gt;=32768,HEX2DEC(LEFT(F2482,4))-65536,HEX2DEC(LEFT(F2482,4)))/Codes!$N$2</f>
        <v>0</v>
      </c>
      <c r="S2482" s="1">
        <f>IF(HEX2DEC(RIGHT(F2482,4))&gt;=32768,HEX2DEC(RIGHT(F2482,4))-65536,HEX2DEC(RIGHT(F2482,4)))/Codes!$N$2</f>
        <v>0</v>
      </c>
      <c r="T2482" s="18">
        <f t="shared" si="684"/>
        <v>361</v>
      </c>
      <c r="U2482" s="1">
        <f t="shared" si="685"/>
        <v>100</v>
      </c>
      <c r="V2482" s="1">
        <f t="shared" si="686"/>
        <v>0</v>
      </c>
      <c r="W2482" s="1" t="str">
        <f t="shared" si="687"/>
        <v>100</v>
      </c>
      <c r="X2482" s="1">
        <f t="shared" si="688"/>
        <v>3</v>
      </c>
      <c r="Y2482" s="1">
        <f t="shared" si="689"/>
        <v>15</v>
      </c>
      <c r="Z2482" s="1" t="str">
        <f>VLOOKUP(BIN2DEC(MID(HEX2BIN(MID(H2482,3,2),8),2,5)),Codes!$E$1:$F$18,2)</f>
        <v>Normal</v>
      </c>
      <c r="AA2482" s="6" t="str">
        <f t="shared" si="690"/>
        <v>0</v>
      </c>
      <c r="AB2482" s="1">
        <f t="shared" si="691"/>
        <v>0</v>
      </c>
      <c r="AC2482" s="1" t="str">
        <f>VLOOKUP(BIN2DEC(RIGHT(HEX2BIN(MID(H2482,6,1),4),1)&amp;LEFT(HEX2BIN(MID(H2482,7,1),4),1)),Codes!$K$1:$L$5,2)</f>
        <v>L</v>
      </c>
      <c r="AD2482" s="1" t="str">
        <f>VLOOKUP(BIN2DEC(RIGHT(HEX2BIN(MID(H2482,7,1),4),3)&amp;LEFT(HEX2BIN(MID(H2482,8,1),4),2)),Codes!$H$2:$I$33,2)</f>
        <v>Kick</v>
      </c>
      <c r="AE2482" s="1" t="str">
        <f t="shared" si="692"/>
        <v>1</v>
      </c>
      <c r="AF2482" s="1" t="str">
        <f t="shared" si="693"/>
        <v>1</v>
      </c>
      <c r="AH2482" s="6">
        <f t="shared" si="694"/>
        <v>66</v>
      </c>
    </row>
    <row r="2483" spans="1:34">
      <c r="A2483" s="3" t="s">
        <v>9478</v>
      </c>
      <c r="B2483" s="1" t="s">
        <v>49</v>
      </c>
      <c r="C2483" s="6" t="s">
        <v>1263</v>
      </c>
      <c r="D2483" s="9" t="s">
        <v>9479</v>
      </c>
      <c r="E2483" s="9" t="s">
        <v>9469</v>
      </c>
      <c r="F2483" s="9" t="s">
        <v>91</v>
      </c>
      <c r="G2483" s="9" t="s">
        <v>139</v>
      </c>
      <c r="H2483" s="9" t="s">
        <v>1548</v>
      </c>
      <c r="J2483" s="6" t="str">
        <f t="shared" si="678"/>
        <v>001011</v>
      </c>
      <c r="K2483" s="1">
        <f t="shared" si="679"/>
        <v>0</v>
      </c>
      <c r="L2483" s="6" t="str">
        <f t="shared" si="680"/>
        <v>00000</v>
      </c>
      <c r="M2483" s="1">
        <f t="shared" si="681"/>
        <v>33</v>
      </c>
      <c r="N2483" s="6" t="str">
        <f t="shared" si="682"/>
        <v>00</v>
      </c>
      <c r="O2483" s="1">
        <f t="shared" si="683"/>
        <v>8</v>
      </c>
      <c r="P2483" s="1">
        <f>IF(HEX2DEC(LEFT(E2483,4))&gt;=32768,HEX2DEC(LEFT(E2483,4))-65536,HEX2DEC(LEFT(E2483,4)))/Codes!$N$2</f>
        <v>3.2</v>
      </c>
      <c r="Q2483" s="1">
        <f>IF(HEX2DEC(RIGHT(E2483,4))&gt;=32768,HEX2DEC(RIGHT(E2483,4))-65536,HEX2DEC(RIGHT(E2483,4)))/Codes!$N$2</f>
        <v>0.34</v>
      </c>
      <c r="R2483" s="1">
        <f>IF(HEX2DEC(LEFT(F2483,4))&gt;=32768,HEX2DEC(LEFT(F2483,4))-65536,HEX2DEC(LEFT(F2483,4)))/Codes!$N$2</f>
        <v>0</v>
      </c>
      <c r="S2483" s="1">
        <f>IF(HEX2DEC(RIGHT(F2483,4))&gt;=32768,HEX2DEC(RIGHT(F2483,4))-65536,HEX2DEC(RIGHT(F2483,4)))/Codes!$N$2</f>
        <v>0</v>
      </c>
      <c r="T2483" s="18">
        <f t="shared" si="684"/>
        <v>361</v>
      </c>
      <c r="U2483" s="1">
        <f t="shared" si="685"/>
        <v>100</v>
      </c>
      <c r="V2483" s="1">
        <f t="shared" si="686"/>
        <v>0</v>
      </c>
      <c r="W2483" s="1" t="str">
        <f t="shared" si="687"/>
        <v>100</v>
      </c>
      <c r="X2483" s="1">
        <f t="shared" si="688"/>
        <v>3</v>
      </c>
      <c r="Y2483" s="1">
        <f t="shared" si="689"/>
        <v>0</v>
      </c>
      <c r="Z2483" s="1" t="str">
        <f>VLOOKUP(BIN2DEC(MID(HEX2BIN(MID(H2483,3,2),8),2,5)),Codes!$E$1:$F$18,2)</f>
        <v>Normal</v>
      </c>
      <c r="AA2483" s="6" t="str">
        <f t="shared" si="690"/>
        <v>0</v>
      </c>
      <c r="AB2483" s="1">
        <f t="shared" si="691"/>
        <v>0</v>
      </c>
      <c r="AC2483" s="1" t="str">
        <f>VLOOKUP(BIN2DEC(RIGHT(HEX2BIN(MID(H2483,6,1),4),1)&amp;LEFT(HEX2BIN(MID(H2483,7,1),4),1)),Codes!$K$1:$L$5,2)</f>
        <v>L</v>
      </c>
      <c r="AD2483" s="1" t="str">
        <f>VLOOKUP(BIN2DEC(RIGHT(HEX2BIN(MID(H2483,7,1),4),3)&amp;LEFT(HEX2BIN(MID(H2483,8,1),4),2)),Codes!$H$2:$I$33,2)</f>
        <v>Kick</v>
      </c>
      <c r="AE2483" s="1" t="str">
        <f t="shared" si="692"/>
        <v>1</v>
      </c>
      <c r="AF2483" s="1" t="str">
        <f t="shared" si="693"/>
        <v>1</v>
      </c>
      <c r="AH2483" s="6">
        <f t="shared" si="694"/>
        <v>66</v>
      </c>
    </row>
    <row r="2484" spans="1:34">
      <c r="A2484" s="3" t="s">
        <v>9480</v>
      </c>
      <c r="B2484" s="1" t="s">
        <v>49</v>
      </c>
      <c r="C2484" s="6" t="s">
        <v>1263</v>
      </c>
      <c r="D2484" s="9" t="s">
        <v>9481</v>
      </c>
      <c r="E2484" s="9" t="s">
        <v>9469</v>
      </c>
      <c r="F2484" s="9" t="s">
        <v>91</v>
      </c>
      <c r="G2484" s="9" t="s">
        <v>139</v>
      </c>
      <c r="H2484" s="9" t="s">
        <v>1548</v>
      </c>
      <c r="J2484" s="6" t="str">
        <f t="shared" si="678"/>
        <v>001011</v>
      </c>
      <c r="K2484" s="1">
        <f t="shared" si="679"/>
        <v>1</v>
      </c>
      <c r="L2484" s="6" t="str">
        <f t="shared" si="680"/>
        <v>00000</v>
      </c>
      <c r="M2484" s="1">
        <f t="shared" si="681"/>
        <v>11</v>
      </c>
      <c r="N2484" s="6" t="str">
        <f t="shared" si="682"/>
        <v>00</v>
      </c>
      <c r="O2484" s="1">
        <f t="shared" si="683"/>
        <v>8</v>
      </c>
      <c r="P2484" s="1">
        <f>IF(HEX2DEC(LEFT(E2484,4))&gt;=32768,HEX2DEC(LEFT(E2484,4))-65536,HEX2DEC(LEFT(E2484,4)))/Codes!$N$2</f>
        <v>3.2</v>
      </c>
      <c r="Q2484" s="1">
        <f>IF(HEX2DEC(RIGHT(E2484,4))&gt;=32768,HEX2DEC(RIGHT(E2484,4))-65536,HEX2DEC(RIGHT(E2484,4)))/Codes!$N$2</f>
        <v>0.34</v>
      </c>
      <c r="R2484" s="1">
        <f>IF(HEX2DEC(LEFT(F2484,4))&gt;=32768,HEX2DEC(LEFT(F2484,4))-65536,HEX2DEC(LEFT(F2484,4)))/Codes!$N$2</f>
        <v>0</v>
      </c>
      <c r="S2484" s="1">
        <f>IF(HEX2DEC(RIGHT(F2484,4))&gt;=32768,HEX2DEC(RIGHT(F2484,4))-65536,HEX2DEC(RIGHT(F2484,4)))/Codes!$N$2</f>
        <v>0</v>
      </c>
      <c r="T2484" s="18">
        <f t="shared" si="684"/>
        <v>361</v>
      </c>
      <c r="U2484" s="1">
        <f t="shared" si="685"/>
        <v>100</v>
      </c>
      <c r="V2484" s="1">
        <f t="shared" si="686"/>
        <v>0</v>
      </c>
      <c r="W2484" s="1" t="str">
        <f t="shared" si="687"/>
        <v>100</v>
      </c>
      <c r="X2484" s="1">
        <f t="shared" si="688"/>
        <v>3</v>
      </c>
      <c r="Y2484" s="1">
        <f t="shared" si="689"/>
        <v>0</v>
      </c>
      <c r="Z2484" s="1" t="str">
        <f>VLOOKUP(BIN2DEC(MID(HEX2BIN(MID(H2484,3,2),8),2,5)),Codes!$E$1:$F$18,2)</f>
        <v>Normal</v>
      </c>
      <c r="AA2484" s="6" t="str">
        <f t="shared" si="690"/>
        <v>0</v>
      </c>
      <c r="AB2484" s="1">
        <f t="shared" si="691"/>
        <v>0</v>
      </c>
      <c r="AC2484" s="1" t="str">
        <f>VLOOKUP(BIN2DEC(RIGHT(HEX2BIN(MID(H2484,6,1),4),1)&amp;LEFT(HEX2BIN(MID(H2484,7,1),4),1)),Codes!$K$1:$L$5,2)</f>
        <v>L</v>
      </c>
      <c r="AD2484" s="1" t="str">
        <f>VLOOKUP(BIN2DEC(RIGHT(HEX2BIN(MID(H2484,7,1),4),3)&amp;LEFT(HEX2BIN(MID(H2484,8,1),4),2)),Codes!$H$2:$I$33,2)</f>
        <v>Kick</v>
      </c>
      <c r="AE2484" s="1" t="str">
        <f t="shared" si="692"/>
        <v>1</v>
      </c>
      <c r="AF2484" s="1" t="str">
        <f t="shared" si="693"/>
        <v>1</v>
      </c>
      <c r="AH2484" s="6">
        <f t="shared" si="694"/>
        <v>66</v>
      </c>
    </row>
    <row r="2485" spans="1:34">
      <c r="A2485" s="3" t="s">
        <v>9482</v>
      </c>
      <c r="B2485" s="1" t="s">
        <v>49</v>
      </c>
      <c r="C2485" s="6" t="s">
        <v>1263</v>
      </c>
      <c r="D2485" s="9" t="s">
        <v>1261</v>
      </c>
      <c r="E2485" s="9" t="s">
        <v>207</v>
      </c>
      <c r="F2485" s="9" t="s">
        <v>91</v>
      </c>
      <c r="G2485" s="9" t="s">
        <v>139</v>
      </c>
      <c r="H2485" s="9" t="s">
        <v>1548</v>
      </c>
      <c r="J2485" s="6" t="str">
        <f t="shared" si="678"/>
        <v>001011</v>
      </c>
      <c r="K2485" s="1">
        <f t="shared" si="679"/>
        <v>2</v>
      </c>
      <c r="L2485" s="6" t="str">
        <f t="shared" si="680"/>
        <v>00000</v>
      </c>
      <c r="M2485" s="1">
        <f t="shared" si="681"/>
        <v>4</v>
      </c>
      <c r="N2485" s="6" t="str">
        <f t="shared" si="682"/>
        <v>00</v>
      </c>
      <c r="O2485" s="1">
        <f t="shared" si="683"/>
        <v>8</v>
      </c>
      <c r="P2485" s="1">
        <f>IF(HEX2DEC(LEFT(E2485,4))&gt;=32768,HEX2DEC(LEFT(E2485,4))-65536,HEX2DEC(LEFT(E2485,4)))/Codes!$N$2</f>
        <v>4</v>
      </c>
      <c r="Q2485" s="1">
        <f>IF(HEX2DEC(RIGHT(E2485,4))&gt;=32768,HEX2DEC(RIGHT(E2485,4))-65536,HEX2DEC(RIGHT(E2485,4)))/Codes!$N$2</f>
        <v>0</v>
      </c>
      <c r="R2485" s="1">
        <f>IF(HEX2DEC(LEFT(F2485,4))&gt;=32768,HEX2DEC(LEFT(F2485,4))-65536,HEX2DEC(LEFT(F2485,4)))/Codes!$N$2</f>
        <v>0</v>
      </c>
      <c r="S2485" s="1">
        <f>IF(HEX2DEC(RIGHT(F2485,4))&gt;=32768,HEX2DEC(RIGHT(F2485,4))-65536,HEX2DEC(RIGHT(F2485,4)))/Codes!$N$2</f>
        <v>0</v>
      </c>
      <c r="T2485" s="18">
        <f t="shared" si="684"/>
        <v>361</v>
      </c>
      <c r="U2485" s="1">
        <f t="shared" si="685"/>
        <v>100</v>
      </c>
      <c r="V2485" s="1">
        <f t="shared" si="686"/>
        <v>0</v>
      </c>
      <c r="W2485" s="1" t="str">
        <f t="shared" si="687"/>
        <v>100</v>
      </c>
      <c r="X2485" s="1">
        <f t="shared" si="688"/>
        <v>3</v>
      </c>
      <c r="Y2485" s="1">
        <f t="shared" si="689"/>
        <v>0</v>
      </c>
      <c r="Z2485" s="1" t="str">
        <f>VLOOKUP(BIN2DEC(MID(HEX2BIN(MID(H2485,3,2),8),2,5)),Codes!$E$1:$F$18,2)</f>
        <v>Normal</v>
      </c>
      <c r="AA2485" s="6" t="str">
        <f t="shared" si="690"/>
        <v>0</v>
      </c>
      <c r="AB2485" s="1">
        <f t="shared" si="691"/>
        <v>0</v>
      </c>
      <c r="AC2485" s="1" t="str">
        <f>VLOOKUP(BIN2DEC(RIGHT(HEX2BIN(MID(H2485,6,1),4),1)&amp;LEFT(HEX2BIN(MID(H2485,7,1),4),1)),Codes!$K$1:$L$5,2)</f>
        <v>L</v>
      </c>
      <c r="AD2485" s="1" t="str">
        <f>VLOOKUP(BIN2DEC(RIGHT(HEX2BIN(MID(H2485,7,1),4),3)&amp;LEFT(HEX2BIN(MID(H2485,8,1),4),2)),Codes!$H$2:$I$33,2)</f>
        <v>Kick</v>
      </c>
      <c r="AE2485" s="1" t="str">
        <f t="shared" si="692"/>
        <v>1</v>
      </c>
      <c r="AF2485" s="1" t="str">
        <f t="shared" si="693"/>
        <v>1</v>
      </c>
      <c r="AH2485" s="6">
        <f t="shared" si="694"/>
        <v>66</v>
      </c>
    </row>
    <row r="2486" spans="1:34">
      <c r="A2486" s="3" t="s">
        <v>9483</v>
      </c>
      <c r="B2486" s="1" t="s">
        <v>49</v>
      </c>
      <c r="C2486" s="6" t="s">
        <v>6515</v>
      </c>
      <c r="D2486" s="9" t="s">
        <v>270</v>
      </c>
      <c r="E2486" s="9" t="s">
        <v>1073</v>
      </c>
      <c r="F2486" s="9" t="s">
        <v>9484</v>
      </c>
      <c r="G2486" s="9" t="s">
        <v>1366</v>
      </c>
      <c r="H2486" s="9" t="s">
        <v>9485</v>
      </c>
      <c r="J2486" s="6" t="str">
        <f t="shared" si="678"/>
        <v>001011</v>
      </c>
      <c r="K2486" s="1">
        <f t="shared" si="679"/>
        <v>0</v>
      </c>
      <c r="L2486" s="6" t="str">
        <f t="shared" si="680"/>
        <v>00000</v>
      </c>
      <c r="M2486" s="1">
        <f t="shared" si="681"/>
        <v>0</v>
      </c>
      <c r="N2486" s="6" t="str">
        <f t="shared" si="682"/>
        <v>00</v>
      </c>
      <c r="O2486" s="1">
        <f t="shared" si="683"/>
        <v>3</v>
      </c>
      <c r="P2486" s="1">
        <f>IF(HEX2DEC(LEFT(E2486,4))&gt;=32768,HEX2DEC(LEFT(E2486,4))-65536,HEX2DEC(LEFT(E2486,4)))/Codes!$N$2</f>
        <v>6.8</v>
      </c>
      <c r="Q2486" s="1">
        <f>IF(HEX2DEC(RIGHT(E2486,4))&gt;=32768,HEX2DEC(RIGHT(E2486,4))-65536,HEX2DEC(RIGHT(E2486,4)))/Codes!$N$2</f>
        <v>0</v>
      </c>
      <c r="R2486" s="1">
        <f>IF(HEX2DEC(LEFT(F2486,4))&gt;=32768,HEX2DEC(LEFT(F2486,4))-65536,HEX2DEC(LEFT(F2486,4)))/Codes!$N$2</f>
        <v>4.7679999999999998</v>
      </c>
      <c r="S2486" s="1">
        <f>IF(HEX2DEC(RIGHT(F2486,4))&gt;=32768,HEX2DEC(RIGHT(F2486,4))-65536,HEX2DEC(RIGHT(F2486,4)))/Codes!$N$2</f>
        <v>9.6</v>
      </c>
      <c r="T2486" s="18">
        <f t="shared" si="684"/>
        <v>361</v>
      </c>
      <c r="U2486" s="1">
        <f t="shared" si="685"/>
        <v>100</v>
      </c>
      <c r="V2486" s="1">
        <f t="shared" si="686"/>
        <v>0</v>
      </c>
      <c r="W2486" s="1" t="str">
        <f t="shared" si="687"/>
        <v>100</v>
      </c>
      <c r="X2486" s="1">
        <f t="shared" si="688"/>
        <v>1</v>
      </c>
      <c r="Y2486" s="1">
        <f t="shared" si="689"/>
        <v>16</v>
      </c>
      <c r="Z2486" s="1" t="str">
        <f>VLOOKUP(BIN2DEC(MID(HEX2BIN(MID(H2486,3,2),8),2,5)),Codes!$E$1:$F$18,2)</f>
        <v>Electric</v>
      </c>
      <c r="AA2486" s="6" t="str">
        <f t="shared" si="690"/>
        <v>0</v>
      </c>
      <c r="AB2486" s="1">
        <f t="shared" si="691"/>
        <v>1</v>
      </c>
      <c r="AC2486" s="1" t="str">
        <f>VLOOKUP(BIN2DEC(RIGHT(HEX2BIN(MID(H2486,6,1),4),1)&amp;LEFT(HEX2BIN(MID(H2486,7,1),4),1)),Codes!$K$1:$L$5,2)</f>
        <v>M</v>
      </c>
      <c r="AD2486" s="1" t="str">
        <f>VLOOKUP(BIN2DEC(RIGHT(HEX2BIN(MID(H2486,7,1),4),3)&amp;LEFT(HEX2BIN(MID(H2486,8,1),4),2)),Codes!$H$2:$I$33,2)</f>
        <v>Shock</v>
      </c>
      <c r="AE2486" s="1" t="str">
        <f t="shared" si="692"/>
        <v>1</v>
      </c>
      <c r="AF2486" s="1" t="str">
        <f t="shared" si="693"/>
        <v>1</v>
      </c>
      <c r="AH2486" s="6">
        <f t="shared" si="694"/>
        <v>39</v>
      </c>
    </row>
    <row r="2487" spans="1:34">
      <c r="A2487" s="3" t="s">
        <v>9486</v>
      </c>
      <c r="B2487" s="1" t="s">
        <v>49</v>
      </c>
      <c r="C2487" s="6" t="s">
        <v>6515</v>
      </c>
      <c r="D2487" s="9" t="s">
        <v>261</v>
      </c>
      <c r="E2487" s="9" t="s">
        <v>207</v>
      </c>
      <c r="F2487" s="9" t="s">
        <v>9487</v>
      </c>
      <c r="G2487" s="9" t="s">
        <v>1366</v>
      </c>
      <c r="H2487" s="9" t="s">
        <v>9488</v>
      </c>
      <c r="J2487" s="6" t="str">
        <f t="shared" si="678"/>
        <v>001011</v>
      </c>
      <c r="K2487" s="1">
        <f t="shared" si="679"/>
        <v>1</v>
      </c>
      <c r="L2487" s="6" t="str">
        <f t="shared" si="680"/>
        <v>00000</v>
      </c>
      <c r="M2487" s="1">
        <f t="shared" si="681"/>
        <v>0</v>
      </c>
      <c r="N2487" s="6" t="str">
        <f t="shared" si="682"/>
        <v>00</v>
      </c>
      <c r="O2487" s="1">
        <f t="shared" si="683"/>
        <v>2</v>
      </c>
      <c r="P2487" s="1">
        <f>IF(HEX2DEC(LEFT(E2487,4))&gt;=32768,HEX2DEC(LEFT(E2487,4))-65536,HEX2DEC(LEFT(E2487,4)))/Codes!$N$2</f>
        <v>4</v>
      </c>
      <c r="Q2487" s="1">
        <f>IF(HEX2DEC(RIGHT(E2487,4))&gt;=32768,HEX2DEC(RIGHT(E2487,4))-65536,HEX2DEC(RIGHT(E2487,4)))/Codes!$N$2</f>
        <v>0</v>
      </c>
      <c r="R2487" s="1">
        <f>IF(HEX2DEC(LEFT(F2487,4))&gt;=32768,HEX2DEC(LEFT(F2487,4))-65536,HEX2DEC(LEFT(F2487,4)))/Codes!$N$2</f>
        <v>4.7679999999999998</v>
      </c>
      <c r="S2487" s="1">
        <f>IF(HEX2DEC(RIGHT(F2487,4))&gt;=32768,HEX2DEC(RIGHT(F2487,4))-65536,HEX2DEC(RIGHT(F2487,4)))/Codes!$N$2</f>
        <v>6.1319999999999997</v>
      </c>
      <c r="T2487" s="18">
        <f t="shared" si="684"/>
        <v>361</v>
      </c>
      <c r="U2487" s="1">
        <f t="shared" si="685"/>
        <v>100</v>
      </c>
      <c r="V2487" s="1">
        <f t="shared" si="686"/>
        <v>0</v>
      </c>
      <c r="W2487" s="1" t="str">
        <f t="shared" si="687"/>
        <v>100</v>
      </c>
      <c r="X2487" s="1">
        <f t="shared" si="688"/>
        <v>1</v>
      </c>
      <c r="Y2487" s="1">
        <f t="shared" si="689"/>
        <v>16</v>
      </c>
      <c r="Z2487" s="1" t="str">
        <f>VLOOKUP(BIN2DEC(MID(HEX2BIN(MID(H2487,3,2),8),2,5)),Codes!$E$1:$F$18,2)</f>
        <v>Normal</v>
      </c>
      <c r="AA2487" s="6" t="str">
        <f t="shared" si="690"/>
        <v>0</v>
      </c>
      <c r="AB2487" s="1">
        <f t="shared" si="691"/>
        <v>1</v>
      </c>
      <c r="AC2487" s="1" t="str">
        <f>VLOOKUP(BIN2DEC(RIGHT(HEX2BIN(MID(H2487,6,1),4),1)&amp;LEFT(HEX2BIN(MID(H2487,7,1),4),1)),Codes!$K$1:$L$5,2)</f>
        <v>S</v>
      </c>
      <c r="AD2487" s="1" t="str">
        <f>VLOOKUP(BIN2DEC(RIGHT(HEX2BIN(MID(H2487,7,1),4),3)&amp;LEFT(HEX2BIN(MID(H2487,8,1),4),2)),Codes!$H$2:$I$33,2)</f>
        <v>Punch</v>
      </c>
      <c r="AE2487" s="1" t="str">
        <f t="shared" si="692"/>
        <v>1</v>
      </c>
      <c r="AF2487" s="1" t="str">
        <f t="shared" si="693"/>
        <v>1</v>
      </c>
      <c r="AH2487" s="6">
        <f t="shared" si="694"/>
        <v>1</v>
      </c>
    </row>
    <row r="2488" spans="1:34">
      <c r="A2488" s="3" t="s">
        <v>9489</v>
      </c>
      <c r="B2488" s="1" t="s">
        <v>49</v>
      </c>
      <c r="C2488" s="6" t="s">
        <v>6517</v>
      </c>
      <c r="D2488" s="9" t="s">
        <v>1559</v>
      </c>
      <c r="E2488" s="9" t="s">
        <v>1073</v>
      </c>
      <c r="F2488" s="9" t="s">
        <v>9484</v>
      </c>
      <c r="G2488" s="9" t="s">
        <v>7526</v>
      </c>
      <c r="H2488" s="9" t="s">
        <v>9490</v>
      </c>
      <c r="J2488" s="6" t="str">
        <f t="shared" si="678"/>
        <v>001011</v>
      </c>
      <c r="K2488" s="1">
        <f t="shared" si="679"/>
        <v>0</v>
      </c>
      <c r="L2488" s="6" t="str">
        <f t="shared" si="680"/>
        <v>00000</v>
      </c>
      <c r="M2488" s="1">
        <f t="shared" si="681"/>
        <v>0</v>
      </c>
      <c r="N2488" s="6" t="str">
        <f t="shared" si="682"/>
        <v>00</v>
      </c>
      <c r="O2488" s="1">
        <f t="shared" si="683"/>
        <v>5</v>
      </c>
      <c r="P2488" s="1">
        <f>IF(HEX2DEC(LEFT(E2488,4))&gt;=32768,HEX2DEC(LEFT(E2488,4))-65536,HEX2DEC(LEFT(E2488,4)))/Codes!$N$2</f>
        <v>6.8</v>
      </c>
      <c r="Q2488" s="1">
        <f>IF(HEX2DEC(RIGHT(E2488,4))&gt;=32768,HEX2DEC(RIGHT(E2488,4))-65536,HEX2DEC(RIGHT(E2488,4)))/Codes!$N$2</f>
        <v>0</v>
      </c>
      <c r="R2488" s="1">
        <f>IF(HEX2DEC(LEFT(F2488,4))&gt;=32768,HEX2DEC(LEFT(F2488,4))-65536,HEX2DEC(LEFT(F2488,4)))/Codes!$N$2</f>
        <v>4.7679999999999998</v>
      </c>
      <c r="S2488" s="1">
        <f>IF(HEX2DEC(RIGHT(F2488,4))&gt;=32768,HEX2DEC(RIGHT(F2488,4))-65536,HEX2DEC(RIGHT(F2488,4)))/Codes!$N$2</f>
        <v>9.6</v>
      </c>
      <c r="T2488" s="18">
        <f t="shared" si="684"/>
        <v>361</v>
      </c>
      <c r="U2488" s="1">
        <f t="shared" si="685"/>
        <v>135</v>
      </c>
      <c r="V2488" s="1">
        <f t="shared" si="686"/>
        <v>0</v>
      </c>
      <c r="W2488" s="1" t="str">
        <f t="shared" si="687"/>
        <v>100</v>
      </c>
      <c r="X2488" s="1">
        <f t="shared" si="688"/>
        <v>3</v>
      </c>
      <c r="Y2488" s="1">
        <f t="shared" si="689"/>
        <v>24</v>
      </c>
      <c r="Z2488" s="1" t="str">
        <f>VLOOKUP(BIN2DEC(MID(HEX2BIN(MID(H2488,3,2),8),2,5)),Codes!$E$1:$F$18,2)</f>
        <v>Electric</v>
      </c>
      <c r="AA2488" s="6" t="str">
        <f t="shared" si="690"/>
        <v>0</v>
      </c>
      <c r="AB2488" s="1">
        <f t="shared" si="691"/>
        <v>1</v>
      </c>
      <c r="AC2488" s="1" t="str">
        <f>VLOOKUP(BIN2DEC(RIGHT(HEX2BIN(MID(H2488,6,1),4),1)&amp;LEFT(HEX2BIN(MID(H2488,7,1),4),1)),Codes!$K$1:$L$5,2)</f>
        <v>L</v>
      </c>
      <c r="AD2488" s="1" t="str">
        <f>VLOOKUP(BIN2DEC(RIGHT(HEX2BIN(MID(H2488,7,1),4),3)&amp;LEFT(HEX2BIN(MID(H2488,8,1),4),2)),Codes!$H$2:$I$33,2)</f>
        <v>Shock</v>
      </c>
      <c r="AE2488" s="1" t="str">
        <f t="shared" si="692"/>
        <v>1</v>
      </c>
      <c r="AF2488" s="1" t="str">
        <f t="shared" si="693"/>
        <v>1</v>
      </c>
      <c r="AH2488" s="6">
        <f t="shared" si="694"/>
        <v>71</v>
      </c>
    </row>
    <row r="2489" spans="1:34">
      <c r="A2489" s="3" t="s">
        <v>9491</v>
      </c>
      <c r="B2489" s="1" t="s">
        <v>49</v>
      </c>
      <c r="C2489" s="6" t="s">
        <v>6517</v>
      </c>
      <c r="D2489" s="9" t="s">
        <v>2331</v>
      </c>
      <c r="E2489" s="9" t="s">
        <v>207</v>
      </c>
      <c r="F2489" s="9" t="s">
        <v>9487</v>
      </c>
      <c r="G2489" s="9" t="s">
        <v>7526</v>
      </c>
      <c r="H2489" s="9" t="s">
        <v>9490</v>
      </c>
      <c r="J2489" s="6" t="str">
        <f t="shared" si="678"/>
        <v>001011</v>
      </c>
      <c r="K2489" s="1">
        <f t="shared" si="679"/>
        <v>1</v>
      </c>
      <c r="L2489" s="6" t="str">
        <f t="shared" si="680"/>
        <v>00000</v>
      </c>
      <c r="M2489" s="1">
        <f t="shared" si="681"/>
        <v>0</v>
      </c>
      <c r="N2489" s="6" t="str">
        <f t="shared" si="682"/>
        <v>00</v>
      </c>
      <c r="O2489" s="1">
        <f t="shared" si="683"/>
        <v>5</v>
      </c>
      <c r="P2489" s="1">
        <f>IF(HEX2DEC(LEFT(E2489,4))&gt;=32768,HEX2DEC(LEFT(E2489,4))-65536,HEX2DEC(LEFT(E2489,4)))/Codes!$N$2</f>
        <v>4</v>
      </c>
      <c r="Q2489" s="1">
        <f>IF(HEX2DEC(RIGHT(E2489,4))&gt;=32768,HEX2DEC(RIGHT(E2489,4))-65536,HEX2DEC(RIGHT(E2489,4)))/Codes!$N$2</f>
        <v>0</v>
      </c>
      <c r="R2489" s="1">
        <f>IF(HEX2DEC(LEFT(F2489,4))&gt;=32768,HEX2DEC(LEFT(F2489,4))-65536,HEX2DEC(LEFT(F2489,4)))/Codes!$N$2</f>
        <v>4.7679999999999998</v>
      </c>
      <c r="S2489" s="1">
        <f>IF(HEX2DEC(RIGHT(F2489,4))&gt;=32768,HEX2DEC(RIGHT(F2489,4))-65536,HEX2DEC(RIGHT(F2489,4)))/Codes!$N$2</f>
        <v>6.1319999999999997</v>
      </c>
      <c r="T2489" s="18">
        <f t="shared" si="684"/>
        <v>361</v>
      </c>
      <c r="U2489" s="1">
        <f t="shared" si="685"/>
        <v>135</v>
      </c>
      <c r="V2489" s="1">
        <f t="shared" si="686"/>
        <v>0</v>
      </c>
      <c r="W2489" s="1" t="str">
        <f t="shared" si="687"/>
        <v>100</v>
      </c>
      <c r="X2489" s="1">
        <f t="shared" si="688"/>
        <v>3</v>
      </c>
      <c r="Y2489" s="1">
        <f t="shared" si="689"/>
        <v>24</v>
      </c>
      <c r="Z2489" s="1" t="str">
        <f>VLOOKUP(BIN2DEC(MID(HEX2BIN(MID(H2489,3,2),8),2,5)),Codes!$E$1:$F$18,2)</f>
        <v>Electric</v>
      </c>
      <c r="AA2489" s="6" t="str">
        <f t="shared" si="690"/>
        <v>0</v>
      </c>
      <c r="AB2489" s="1">
        <f t="shared" si="691"/>
        <v>1</v>
      </c>
      <c r="AC2489" s="1" t="str">
        <f>VLOOKUP(BIN2DEC(RIGHT(HEX2BIN(MID(H2489,6,1),4),1)&amp;LEFT(HEX2BIN(MID(H2489,7,1),4),1)),Codes!$K$1:$L$5,2)</f>
        <v>L</v>
      </c>
      <c r="AD2489" s="1" t="str">
        <f>VLOOKUP(BIN2DEC(RIGHT(HEX2BIN(MID(H2489,7,1),4),3)&amp;LEFT(HEX2BIN(MID(H2489,8,1),4),2)),Codes!$H$2:$I$33,2)</f>
        <v>Shock</v>
      </c>
      <c r="AE2489" s="1" t="str">
        <f t="shared" si="692"/>
        <v>1</v>
      </c>
      <c r="AF2489" s="1" t="str">
        <f t="shared" si="693"/>
        <v>1</v>
      </c>
      <c r="AH2489" s="6">
        <f t="shared" si="694"/>
        <v>71</v>
      </c>
    </row>
    <row r="2490" spans="1:34">
      <c r="A2490" s="3" t="s">
        <v>9492</v>
      </c>
      <c r="B2490" s="1" t="s">
        <v>49</v>
      </c>
      <c r="C2490" s="6" t="s">
        <v>158</v>
      </c>
      <c r="D2490" s="9" t="s">
        <v>9493</v>
      </c>
      <c r="E2490" s="9" t="s">
        <v>6504</v>
      </c>
      <c r="F2490" s="9" t="s">
        <v>6528</v>
      </c>
      <c r="G2490" s="9" t="s">
        <v>139</v>
      </c>
      <c r="H2490" s="9" t="s">
        <v>9494</v>
      </c>
      <c r="J2490" s="6" t="str">
        <f t="shared" si="678"/>
        <v>001011</v>
      </c>
      <c r="K2490" s="1">
        <f t="shared" si="679"/>
        <v>0</v>
      </c>
      <c r="L2490" s="6" t="str">
        <f t="shared" si="680"/>
        <v>00000</v>
      </c>
      <c r="M2490" s="1">
        <f t="shared" si="681"/>
        <v>56</v>
      </c>
      <c r="N2490" s="6" t="str">
        <f t="shared" si="682"/>
        <v>00</v>
      </c>
      <c r="O2490" s="1">
        <f t="shared" si="683"/>
        <v>16</v>
      </c>
      <c r="P2490" s="1">
        <f>IF(HEX2DEC(LEFT(E2490,4))&gt;=32768,HEX2DEC(LEFT(E2490,4))-65536,HEX2DEC(LEFT(E2490,4)))/Codes!$N$2</f>
        <v>4.0880000000000001</v>
      </c>
      <c r="Q2490" s="1">
        <f>IF(HEX2DEC(RIGHT(E2490,4))&gt;=32768,HEX2DEC(RIGHT(E2490,4))-65536,HEX2DEC(RIGHT(E2490,4)))/Codes!$N$2</f>
        <v>-1.02</v>
      </c>
      <c r="R2490" s="1">
        <f>IF(HEX2DEC(LEFT(F2490,4))&gt;=32768,HEX2DEC(LEFT(F2490,4))-65536,HEX2DEC(LEFT(F2490,4)))/Codes!$N$2</f>
        <v>1.532</v>
      </c>
      <c r="S2490" s="1">
        <f>IF(HEX2DEC(RIGHT(F2490,4))&gt;=32768,HEX2DEC(RIGHT(F2490,4))-65536,HEX2DEC(RIGHT(F2490,4)))/Codes!$N$2</f>
        <v>0</v>
      </c>
      <c r="T2490" s="18">
        <f t="shared" si="684"/>
        <v>361</v>
      </c>
      <c r="U2490" s="1">
        <f t="shared" si="685"/>
        <v>100</v>
      </c>
      <c r="V2490" s="1">
        <f t="shared" si="686"/>
        <v>0</v>
      </c>
      <c r="W2490" s="1" t="str">
        <f t="shared" si="687"/>
        <v>100</v>
      </c>
      <c r="X2490" s="1">
        <f t="shared" si="688"/>
        <v>3</v>
      </c>
      <c r="Y2490" s="1">
        <f t="shared" si="689"/>
        <v>16</v>
      </c>
      <c r="Z2490" s="1" t="str">
        <f>VLOOKUP(BIN2DEC(MID(HEX2BIN(MID(H2490,3,2),8),2,5)),Codes!$E$1:$F$18,2)</f>
        <v>Electric</v>
      </c>
      <c r="AA2490" s="6" t="str">
        <f t="shared" si="690"/>
        <v>0</v>
      </c>
      <c r="AB2490" s="1">
        <f t="shared" si="691"/>
        <v>0</v>
      </c>
      <c r="AC2490" s="1" t="str">
        <f>VLOOKUP(BIN2DEC(RIGHT(HEX2BIN(MID(H2490,6,1),4),1)&amp;LEFT(HEX2BIN(MID(H2490,7,1),4),1)),Codes!$K$1:$L$5,2)</f>
        <v>L</v>
      </c>
      <c r="AD2490" s="1" t="str">
        <f>VLOOKUP(BIN2DEC(RIGHT(HEX2BIN(MID(H2490,7,1),4),3)&amp;LEFT(HEX2BIN(MID(H2490,8,1),4),2)),Codes!$H$2:$I$33,2)</f>
        <v>Burn</v>
      </c>
      <c r="AE2490" s="1" t="str">
        <f t="shared" si="692"/>
        <v>1</v>
      </c>
      <c r="AF2490" s="1" t="str">
        <f t="shared" si="693"/>
        <v>1</v>
      </c>
      <c r="AH2490" s="6">
        <f t="shared" si="694"/>
        <v>72</v>
      </c>
    </row>
    <row r="2491" spans="1:34">
      <c r="A2491" s="3" t="s">
        <v>9495</v>
      </c>
      <c r="B2491" s="1" t="s">
        <v>49</v>
      </c>
      <c r="C2491" s="6" t="s">
        <v>158</v>
      </c>
      <c r="D2491" s="9" t="s">
        <v>9496</v>
      </c>
      <c r="E2491" s="9" t="s">
        <v>9497</v>
      </c>
      <c r="F2491" s="9" t="s">
        <v>6533</v>
      </c>
      <c r="G2491" s="9" t="s">
        <v>139</v>
      </c>
      <c r="H2491" s="9" t="s">
        <v>9494</v>
      </c>
      <c r="J2491" s="6" t="str">
        <f t="shared" si="678"/>
        <v>001011</v>
      </c>
      <c r="K2491" s="1">
        <f t="shared" si="679"/>
        <v>1</v>
      </c>
      <c r="L2491" s="6" t="str">
        <f t="shared" si="680"/>
        <v>00000</v>
      </c>
      <c r="M2491" s="1">
        <f t="shared" si="681"/>
        <v>56</v>
      </c>
      <c r="N2491" s="6" t="str">
        <f t="shared" si="682"/>
        <v>00</v>
      </c>
      <c r="O2491" s="1">
        <f t="shared" si="683"/>
        <v>16</v>
      </c>
      <c r="P2491" s="1">
        <f>IF(HEX2DEC(LEFT(E2491,4))&gt;=32768,HEX2DEC(LEFT(E2491,4))-65536,HEX2DEC(LEFT(E2491,4)))/Codes!$N$2</f>
        <v>4.9400000000000004</v>
      </c>
      <c r="Q2491" s="1">
        <f>IF(HEX2DEC(RIGHT(E2491,4))&gt;=32768,HEX2DEC(RIGHT(E2491,4))-65536,HEX2DEC(RIGHT(E2491,4)))/Codes!$N$2</f>
        <v>2.7240000000000002</v>
      </c>
      <c r="R2491" s="1">
        <f>IF(HEX2DEC(LEFT(F2491,4))&gt;=32768,HEX2DEC(LEFT(F2491,4))-65536,HEX2DEC(LEFT(F2491,4)))/Codes!$N$2</f>
        <v>1.02</v>
      </c>
      <c r="S2491" s="1">
        <f>IF(HEX2DEC(RIGHT(F2491,4))&gt;=32768,HEX2DEC(RIGHT(F2491,4))-65536,HEX2DEC(RIGHT(F2491,4)))/Codes!$N$2</f>
        <v>0</v>
      </c>
      <c r="T2491" s="18">
        <f t="shared" si="684"/>
        <v>361</v>
      </c>
      <c r="U2491" s="1">
        <f t="shared" si="685"/>
        <v>100</v>
      </c>
      <c r="V2491" s="1">
        <f t="shared" si="686"/>
        <v>0</v>
      </c>
      <c r="W2491" s="1" t="str">
        <f t="shared" si="687"/>
        <v>100</v>
      </c>
      <c r="X2491" s="1">
        <f t="shared" si="688"/>
        <v>3</v>
      </c>
      <c r="Y2491" s="1">
        <f t="shared" si="689"/>
        <v>16</v>
      </c>
      <c r="Z2491" s="1" t="str">
        <f>VLOOKUP(BIN2DEC(MID(HEX2BIN(MID(H2491,3,2),8),2,5)),Codes!$E$1:$F$18,2)</f>
        <v>Electric</v>
      </c>
      <c r="AA2491" s="6" t="str">
        <f t="shared" si="690"/>
        <v>0</v>
      </c>
      <c r="AB2491" s="1">
        <f t="shared" si="691"/>
        <v>0</v>
      </c>
      <c r="AC2491" s="1" t="str">
        <f>VLOOKUP(BIN2DEC(RIGHT(HEX2BIN(MID(H2491,6,1),4),1)&amp;LEFT(HEX2BIN(MID(H2491,7,1),4),1)),Codes!$K$1:$L$5,2)</f>
        <v>L</v>
      </c>
      <c r="AD2491" s="1" t="str">
        <f>VLOOKUP(BIN2DEC(RIGHT(HEX2BIN(MID(H2491,7,1),4),3)&amp;LEFT(HEX2BIN(MID(H2491,8,1),4),2)),Codes!$H$2:$I$33,2)</f>
        <v>Burn</v>
      </c>
      <c r="AE2491" s="1" t="str">
        <f t="shared" si="692"/>
        <v>1</v>
      </c>
      <c r="AF2491" s="1" t="str">
        <f t="shared" si="693"/>
        <v>1</v>
      </c>
      <c r="AH2491" s="6">
        <f t="shared" si="694"/>
        <v>72</v>
      </c>
    </row>
    <row r="2492" spans="1:34">
      <c r="A2492" s="3" t="s">
        <v>9498</v>
      </c>
      <c r="B2492" s="1" t="s">
        <v>49</v>
      </c>
      <c r="C2492" s="6" t="s">
        <v>159</v>
      </c>
      <c r="D2492" s="9" t="s">
        <v>9499</v>
      </c>
      <c r="E2492" s="9" t="s">
        <v>9500</v>
      </c>
      <c r="F2492" s="9" t="s">
        <v>6528</v>
      </c>
      <c r="G2492" s="9" t="s">
        <v>139</v>
      </c>
      <c r="H2492" s="9" t="s">
        <v>188</v>
      </c>
      <c r="J2492" s="6" t="str">
        <f t="shared" si="678"/>
        <v>001011</v>
      </c>
      <c r="K2492" s="1">
        <f t="shared" si="679"/>
        <v>0</v>
      </c>
      <c r="L2492" s="6" t="str">
        <f t="shared" si="680"/>
        <v>00000</v>
      </c>
      <c r="M2492" s="1">
        <f t="shared" si="681"/>
        <v>56</v>
      </c>
      <c r="N2492" s="6" t="str">
        <f t="shared" si="682"/>
        <v>00</v>
      </c>
      <c r="O2492" s="1">
        <f t="shared" si="683"/>
        <v>10</v>
      </c>
      <c r="P2492" s="1">
        <f>IF(HEX2DEC(LEFT(E2492,4))&gt;=32768,HEX2DEC(LEFT(E2492,4))-65536,HEX2DEC(LEFT(E2492,4)))/Codes!$N$2</f>
        <v>3.7480000000000002</v>
      </c>
      <c r="Q2492" s="1">
        <f>IF(HEX2DEC(RIGHT(E2492,4))&gt;=32768,HEX2DEC(RIGHT(E2492,4))-65536,HEX2DEC(RIGHT(E2492,4)))/Codes!$N$2</f>
        <v>-1.02</v>
      </c>
      <c r="R2492" s="1">
        <f>IF(HEX2DEC(LEFT(F2492,4))&gt;=32768,HEX2DEC(LEFT(F2492,4))-65536,HEX2DEC(LEFT(F2492,4)))/Codes!$N$2</f>
        <v>1.532</v>
      </c>
      <c r="S2492" s="1">
        <f>IF(HEX2DEC(RIGHT(F2492,4))&gt;=32768,HEX2DEC(RIGHT(F2492,4))-65536,HEX2DEC(RIGHT(F2492,4)))/Codes!$N$2</f>
        <v>0</v>
      </c>
      <c r="T2492" s="18">
        <f t="shared" si="684"/>
        <v>361</v>
      </c>
      <c r="U2492" s="1">
        <f t="shared" si="685"/>
        <v>100</v>
      </c>
      <c r="V2492" s="1">
        <f t="shared" si="686"/>
        <v>0</v>
      </c>
      <c r="W2492" s="1" t="str">
        <f t="shared" si="687"/>
        <v>100</v>
      </c>
      <c r="X2492" s="1">
        <f t="shared" si="688"/>
        <v>3</v>
      </c>
      <c r="Y2492" s="1">
        <f t="shared" si="689"/>
        <v>0</v>
      </c>
      <c r="Z2492" s="1" t="str">
        <f>VLOOKUP(BIN2DEC(MID(HEX2BIN(MID(H2492,3,2),8),2,5)),Codes!$E$1:$F$18,2)</f>
        <v>Normal</v>
      </c>
      <c r="AA2492" s="6" t="str">
        <f t="shared" si="690"/>
        <v>0</v>
      </c>
      <c r="AB2492" s="1">
        <f t="shared" si="691"/>
        <v>0</v>
      </c>
      <c r="AC2492" s="1" t="str">
        <f>VLOOKUP(BIN2DEC(RIGHT(HEX2BIN(MID(H2492,6,1),4),1)&amp;LEFT(HEX2BIN(MID(H2492,7,1),4),1)),Codes!$K$1:$L$5,2)</f>
        <v>M</v>
      </c>
      <c r="AD2492" s="1" t="str">
        <f>VLOOKUP(BIN2DEC(RIGHT(HEX2BIN(MID(H2492,7,1),4),3)&amp;LEFT(HEX2BIN(MID(H2492,8,1),4),2)),Codes!$H$2:$I$33,2)</f>
        <v>Kick</v>
      </c>
      <c r="AE2492" s="1" t="str">
        <f t="shared" si="692"/>
        <v>1</v>
      </c>
      <c r="AF2492" s="1" t="str">
        <f t="shared" si="693"/>
        <v>1</v>
      </c>
      <c r="AH2492" s="6">
        <f t="shared" si="694"/>
        <v>34</v>
      </c>
    </row>
    <row r="2493" spans="1:34">
      <c r="A2493" s="3" t="s">
        <v>9501</v>
      </c>
      <c r="B2493" s="1" t="s">
        <v>49</v>
      </c>
      <c r="C2493" s="6" t="s">
        <v>159</v>
      </c>
      <c r="D2493" s="9" t="s">
        <v>9429</v>
      </c>
      <c r="E2493" s="9" t="s">
        <v>9502</v>
      </c>
      <c r="F2493" s="9" t="s">
        <v>6533</v>
      </c>
      <c r="G2493" s="9" t="s">
        <v>139</v>
      </c>
      <c r="H2493" s="9" t="s">
        <v>188</v>
      </c>
      <c r="J2493" s="6" t="str">
        <f t="shared" si="678"/>
        <v>001011</v>
      </c>
      <c r="K2493" s="1">
        <f t="shared" si="679"/>
        <v>1</v>
      </c>
      <c r="L2493" s="6" t="str">
        <f t="shared" si="680"/>
        <v>00000</v>
      </c>
      <c r="M2493" s="1">
        <f t="shared" si="681"/>
        <v>56</v>
      </c>
      <c r="N2493" s="6" t="str">
        <f t="shared" si="682"/>
        <v>00</v>
      </c>
      <c r="O2493" s="1">
        <f t="shared" si="683"/>
        <v>10</v>
      </c>
      <c r="P2493" s="1">
        <f>IF(HEX2DEC(LEFT(E2493,4))&gt;=32768,HEX2DEC(LEFT(E2493,4))-65536,HEX2DEC(LEFT(E2493,4)))/Codes!$N$2</f>
        <v>4.5999999999999996</v>
      </c>
      <c r="Q2493" s="1">
        <f>IF(HEX2DEC(RIGHT(E2493,4))&gt;=32768,HEX2DEC(RIGHT(E2493,4))-65536,HEX2DEC(RIGHT(E2493,4)))/Codes!$N$2</f>
        <v>2.7240000000000002</v>
      </c>
      <c r="R2493" s="1">
        <f>IF(HEX2DEC(LEFT(F2493,4))&gt;=32768,HEX2DEC(LEFT(F2493,4))-65536,HEX2DEC(LEFT(F2493,4)))/Codes!$N$2</f>
        <v>1.02</v>
      </c>
      <c r="S2493" s="1">
        <f>IF(HEX2DEC(RIGHT(F2493,4))&gt;=32768,HEX2DEC(RIGHT(F2493,4))-65536,HEX2DEC(RIGHT(F2493,4)))/Codes!$N$2</f>
        <v>0</v>
      </c>
      <c r="T2493" s="18">
        <f t="shared" si="684"/>
        <v>361</v>
      </c>
      <c r="U2493" s="1">
        <f t="shared" si="685"/>
        <v>100</v>
      </c>
      <c r="V2493" s="1">
        <f t="shared" si="686"/>
        <v>0</v>
      </c>
      <c r="W2493" s="1" t="str">
        <f t="shared" si="687"/>
        <v>100</v>
      </c>
      <c r="X2493" s="1">
        <f t="shared" si="688"/>
        <v>3</v>
      </c>
      <c r="Y2493" s="1">
        <f t="shared" si="689"/>
        <v>0</v>
      </c>
      <c r="Z2493" s="1" t="str">
        <f>VLOOKUP(BIN2DEC(MID(HEX2BIN(MID(H2493,3,2),8),2,5)),Codes!$E$1:$F$18,2)</f>
        <v>Normal</v>
      </c>
      <c r="AA2493" s="6" t="str">
        <f t="shared" si="690"/>
        <v>0</v>
      </c>
      <c r="AB2493" s="1">
        <f t="shared" si="691"/>
        <v>0</v>
      </c>
      <c r="AC2493" s="1" t="str">
        <f>VLOOKUP(BIN2DEC(RIGHT(HEX2BIN(MID(H2493,6,1),4),1)&amp;LEFT(HEX2BIN(MID(H2493,7,1),4),1)),Codes!$K$1:$L$5,2)</f>
        <v>M</v>
      </c>
      <c r="AD2493" s="1" t="str">
        <f>VLOOKUP(BIN2DEC(RIGHT(HEX2BIN(MID(H2493,7,1),4),3)&amp;LEFT(HEX2BIN(MID(H2493,8,1),4),2)),Codes!$H$2:$I$33,2)</f>
        <v>Kick</v>
      </c>
      <c r="AE2493" s="1" t="str">
        <f t="shared" si="692"/>
        <v>1</v>
      </c>
      <c r="AF2493" s="1" t="str">
        <f t="shared" si="693"/>
        <v>1</v>
      </c>
      <c r="AH2493" s="6">
        <f t="shared" si="694"/>
        <v>34</v>
      </c>
    </row>
    <row r="2494" spans="1:34">
      <c r="A2494" s="3" t="s">
        <v>9503</v>
      </c>
      <c r="B2494" s="1" t="s">
        <v>49</v>
      </c>
      <c r="C2494" s="6" t="s">
        <v>1305</v>
      </c>
      <c r="D2494" s="9" t="s">
        <v>9504</v>
      </c>
      <c r="E2494" s="9" t="s">
        <v>9505</v>
      </c>
      <c r="F2494" s="9" t="s">
        <v>573</v>
      </c>
      <c r="G2494" s="9" t="s">
        <v>9506</v>
      </c>
      <c r="H2494" s="9" t="s">
        <v>9507</v>
      </c>
      <c r="J2494" s="6" t="str">
        <f t="shared" si="678"/>
        <v>001011</v>
      </c>
      <c r="K2494" s="1">
        <f t="shared" si="679"/>
        <v>0</v>
      </c>
      <c r="L2494" s="6" t="str">
        <f t="shared" si="680"/>
        <v>00000</v>
      </c>
      <c r="M2494" s="1">
        <f t="shared" si="681"/>
        <v>24</v>
      </c>
      <c r="N2494" s="6" t="str">
        <f t="shared" si="682"/>
        <v>00</v>
      </c>
      <c r="O2494" s="1">
        <f t="shared" si="683"/>
        <v>13</v>
      </c>
      <c r="P2494" s="1">
        <f>IF(HEX2DEC(LEFT(E2494,4))&gt;=32768,HEX2DEC(LEFT(E2494,4))-65536,HEX2DEC(LEFT(E2494,4)))/Codes!$N$2</f>
        <v>5.9640000000000004</v>
      </c>
      <c r="Q2494" s="1">
        <f>IF(HEX2DEC(RIGHT(E2494,4))&gt;=32768,HEX2DEC(RIGHT(E2494,4))-65536,HEX2DEC(RIGHT(E2494,4)))/Codes!$N$2</f>
        <v>0</v>
      </c>
      <c r="R2494" s="1">
        <f>IF(HEX2DEC(LEFT(F2494,4))&gt;=32768,HEX2DEC(LEFT(F2494,4))-65536,HEX2DEC(LEFT(F2494,4)))/Codes!$N$2</f>
        <v>3.4079999999999999</v>
      </c>
      <c r="S2494" s="1">
        <f>IF(HEX2DEC(RIGHT(F2494,4))&gt;=32768,HEX2DEC(RIGHT(F2494,4))-65536,HEX2DEC(RIGHT(F2494,4)))/Codes!$N$2</f>
        <v>0</v>
      </c>
      <c r="T2494" s="18">
        <f t="shared" si="684"/>
        <v>85</v>
      </c>
      <c r="U2494" s="1">
        <f t="shared" si="685"/>
        <v>109</v>
      </c>
      <c r="V2494" s="1">
        <f t="shared" si="686"/>
        <v>0</v>
      </c>
      <c r="W2494" s="1" t="str">
        <f t="shared" si="687"/>
        <v>100</v>
      </c>
      <c r="X2494" s="1">
        <f t="shared" si="688"/>
        <v>3</v>
      </c>
      <c r="Y2494" s="1">
        <f t="shared" si="689"/>
        <v>13</v>
      </c>
      <c r="Z2494" s="1" t="str">
        <f>VLOOKUP(BIN2DEC(MID(HEX2BIN(MID(H2494,3,2),8),2,5)),Codes!$E$1:$F$18,2)</f>
        <v>Normal</v>
      </c>
      <c r="AA2494" s="6" t="str">
        <f t="shared" si="690"/>
        <v>0</v>
      </c>
      <c r="AB2494" s="1">
        <f t="shared" si="691"/>
        <v>0</v>
      </c>
      <c r="AC2494" s="1" t="str">
        <f>VLOOKUP(BIN2DEC(RIGHT(HEX2BIN(MID(H2494,6,1),4),1)&amp;LEFT(HEX2BIN(MID(H2494,7,1),4),1)),Codes!$K$1:$L$5,2)</f>
        <v>L</v>
      </c>
      <c r="AD2494" s="1" t="str">
        <f>VLOOKUP(BIN2DEC(RIGHT(HEX2BIN(MID(H2494,7,1),4),3)&amp;LEFT(HEX2BIN(MID(H2494,8,1),4),2)),Codes!$H$2:$I$33,2)</f>
        <v>Punch</v>
      </c>
      <c r="AE2494" s="1" t="str">
        <f t="shared" si="692"/>
        <v>1</v>
      </c>
      <c r="AF2494" s="1" t="str">
        <f t="shared" si="693"/>
        <v>1</v>
      </c>
      <c r="AH2494" s="6">
        <f t="shared" si="694"/>
        <v>65</v>
      </c>
    </row>
    <row r="2495" spans="1:34">
      <c r="A2495" s="3" t="s">
        <v>9508</v>
      </c>
      <c r="B2495" s="1" t="s">
        <v>49</v>
      </c>
      <c r="C2495" s="6" t="s">
        <v>176</v>
      </c>
      <c r="D2495" s="9" t="s">
        <v>9509</v>
      </c>
      <c r="E2495" s="9" t="s">
        <v>9510</v>
      </c>
      <c r="F2495" s="9" t="s">
        <v>1629</v>
      </c>
      <c r="G2495" s="9" t="s">
        <v>7700</v>
      </c>
      <c r="H2495" s="9" t="s">
        <v>9511</v>
      </c>
      <c r="J2495" s="6" t="str">
        <f t="shared" si="678"/>
        <v>001011</v>
      </c>
      <c r="K2495" s="1">
        <f t="shared" si="679"/>
        <v>0</v>
      </c>
      <c r="L2495" s="6" t="str">
        <f t="shared" si="680"/>
        <v>00000</v>
      </c>
      <c r="M2495" s="1">
        <f t="shared" si="681"/>
        <v>56</v>
      </c>
      <c r="N2495" s="6" t="str">
        <f t="shared" si="682"/>
        <v>00</v>
      </c>
      <c r="O2495" s="1">
        <f t="shared" si="683"/>
        <v>12</v>
      </c>
      <c r="P2495" s="1">
        <f>IF(HEX2DEC(LEFT(E2495,4))&gt;=32768,HEX2DEC(LEFT(E2495,4))-65536,HEX2DEC(LEFT(E2495,4)))/Codes!$N$2</f>
        <v>5.452</v>
      </c>
      <c r="Q2495" s="1">
        <f>IF(HEX2DEC(RIGHT(E2495,4))&gt;=32768,HEX2DEC(RIGHT(E2495,4))-65536,HEX2DEC(RIGHT(E2495,4)))/Codes!$N$2</f>
        <v>0.8</v>
      </c>
      <c r="R2495" s="1">
        <f>IF(HEX2DEC(LEFT(F2495,4))&gt;=32768,HEX2DEC(LEFT(F2495,4))-65536,HEX2DEC(LEFT(F2495,4)))/Codes!$N$2</f>
        <v>0.8</v>
      </c>
      <c r="S2495" s="1">
        <f>IF(HEX2DEC(RIGHT(F2495,4))&gt;=32768,HEX2DEC(RIGHT(F2495,4))-65536,HEX2DEC(RIGHT(F2495,4)))/Codes!$N$2</f>
        <v>0</v>
      </c>
      <c r="T2495" s="18">
        <f t="shared" si="684"/>
        <v>270</v>
      </c>
      <c r="U2495" s="1">
        <f t="shared" si="685"/>
        <v>70</v>
      </c>
      <c r="V2495" s="1">
        <f t="shared" si="686"/>
        <v>0</v>
      </c>
      <c r="W2495" s="1" t="str">
        <f t="shared" si="687"/>
        <v>100</v>
      </c>
      <c r="X2495" s="1">
        <f t="shared" si="688"/>
        <v>3</v>
      </c>
      <c r="Y2495" s="1">
        <f t="shared" si="689"/>
        <v>90</v>
      </c>
      <c r="Z2495" s="1" t="str">
        <f>VLOOKUP(BIN2DEC(MID(HEX2BIN(MID(H2495,3,2),8),2,5)),Codes!$E$1:$F$18,2)</f>
        <v>Normal</v>
      </c>
      <c r="AA2495" s="6" t="str">
        <f t="shared" si="690"/>
        <v>0</v>
      </c>
      <c r="AB2495" s="1">
        <f t="shared" si="691"/>
        <v>0</v>
      </c>
      <c r="AC2495" s="1" t="str">
        <f>VLOOKUP(BIN2DEC(RIGHT(HEX2BIN(MID(H2495,6,1),4),1)&amp;LEFT(HEX2BIN(MID(H2495,7,1),4),1)),Codes!$K$1:$L$5,2)</f>
        <v>L</v>
      </c>
      <c r="AD2495" s="1" t="str">
        <f>VLOOKUP(BIN2DEC(RIGHT(HEX2BIN(MID(H2495,7,1),4),3)&amp;LEFT(HEX2BIN(MID(H2495,8,1),4),2)),Codes!$H$2:$I$33,2)</f>
        <v>Punch</v>
      </c>
      <c r="AE2495" s="1" t="str">
        <f t="shared" si="692"/>
        <v>1</v>
      </c>
      <c r="AF2495" s="1" t="str">
        <f t="shared" si="693"/>
        <v>1</v>
      </c>
      <c r="AH2495" s="6">
        <f t="shared" si="694"/>
        <v>65</v>
      </c>
    </row>
    <row r="2496" spans="1:34">
      <c r="A2496" s="3" t="s">
        <v>9544</v>
      </c>
      <c r="B2496" s="1" t="s">
        <v>49</v>
      </c>
      <c r="C2496" s="6" t="s">
        <v>5195</v>
      </c>
      <c r="D2496" s="9" t="s">
        <v>6644</v>
      </c>
      <c r="E2496" s="9" t="s">
        <v>395</v>
      </c>
      <c r="F2496" s="9" t="s">
        <v>91</v>
      </c>
      <c r="G2496" s="9" t="s">
        <v>1321</v>
      </c>
      <c r="H2496" s="9" t="s">
        <v>444</v>
      </c>
      <c r="J2496" s="6" t="str">
        <f t="shared" si="678"/>
        <v>001011</v>
      </c>
      <c r="K2496" s="1">
        <f t="shared" si="679"/>
        <v>0</v>
      </c>
      <c r="L2496" s="6" t="str">
        <f t="shared" si="680"/>
        <v>00000</v>
      </c>
      <c r="M2496" s="1">
        <f t="shared" si="681"/>
        <v>58</v>
      </c>
      <c r="N2496" s="6" t="str">
        <f t="shared" si="682"/>
        <v>00</v>
      </c>
      <c r="O2496" s="1">
        <f t="shared" si="683"/>
        <v>6</v>
      </c>
      <c r="P2496" s="1">
        <f>IF(HEX2DEC(LEFT(E2496,4))&gt;=32768,HEX2DEC(LEFT(E2496,4))-65536,HEX2DEC(LEFT(E2496,4)))/Codes!$N$2</f>
        <v>5.6</v>
      </c>
      <c r="Q2496" s="1">
        <f>IF(HEX2DEC(RIGHT(E2496,4))&gt;=32768,HEX2DEC(RIGHT(E2496,4))-65536,HEX2DEC(RIGHT(E2496,4)))/Codes!$N$2</f>
        <v>0</v>
      </c>
      <c r="R2496" s="1">
        <f>IF(HEX2DEC(LEFT(F2496,4))&gt;=32768,HEX2DEC(LEFT(F2496,4))-65536,HEX2DEC(LEFT(F2496,4)))/Codes!$N$2</f>
        <v>0</v>
      </c>
      <c r="S2496" s="1">
        <f>IF(HEX2DEC(RIGHT(F2496,4))&gt;=32768,HEX2DEC(RIGHT(F2496,4))-65536,HEX2DEC(RIGHT(F2496,4)))/Codes!$N$2</f>
        <v>0</v>
      </c>
      <c r="T2496" s="18">
        <f t="shared" si="684"/>
        <v>361</v>
      </c>
      <c r="U2496" s="1">
        <f t="shared" si="685"/>
        <v>50</v>
      </c>
      <c r="V2496" s="1">
        <f t="shared" si="686"/>
        <v>0</v>
      </c>
      <c r="W2496" s="1" t="str">
        <f t="shared" si="687"/>
        <v>100</v>
      </c>
      <c r="X2496" s="1">
        <f t="shared" si="688"/>
        <v>0</v>
      </c>
      <c r="Y2496" s="1">
        <f t="shared" si="689"/>
        <v>80</v>
      </c>
      <c r="Z2496" s="1" t="str">
        <f>VLOOKUP(BIN2DEC(MID(HEX2BIN(MID(H2496,3,2),8),2,5)),Codes!$E$1:$F$18,2)</f>
        <v>Normal</v>
      </c>
      <c r="AA2496" s="6" t="str">
        <f t="shared" si="690"/>
        <v>0</v>
      </c>
      <c r="AB2496" s="1">
        <f t="shared" si="691"/>
        <v>1</v>
      </c>
      <c r="AC2496" s="1" t="str">
        <f>VLOOKUP(BIN2DEC(RIGHT(HEX2BIN(MID(H2496,6,1),4),1)&amp;LEFT(HEX2BIN(MID(H2496,7,1),4),1)),Codes!$K$1:$L$5,2)</f>
        <v>M</v>
      </c>
      <c r="AD2496" s="1" t="str">
        <f>VLOOKUP(BIN2DEC(RIGHT(HEX2BIN(MID(H2496,7,1),4),3)&amp;LEFT(HEX2BIN(MID(H2496,8,1),4),2)),Codes!$H$2:$I$33,2)</f>
        <v>Kick</v>
      </c>
      <c r="AE2496" s="1" t="str">
        <f t="shared" si="692"/>
        <v>1</v>
      </c>
      <c r="AF2496" s="1" t="str">
        <f t="shared" si="693"/>
        <v>1</v>
      </c>
      <c r="AH2496" s="6">
        <f t="shared" si="694"/>
        <v>34</v>
      </c>
    </row>
    <row r="2497" spans="1:34">
      <c r="A2497" s="3" t="s">
        <v>9545</v>
      </c>
      <c r="B2497" s="1" t="s">
        <v>49</v>
      </c>
      <c r="C2497" s="6" t="s">
        <v>5195</v>
      </c>
      <c r="D2497" s="9" t="s">
        <v>1764</v>
      </c>
      <c r="E2497" s="9" t="s">
        <v>395</v>
      </c>
      <c r="F2497" s="9" t="s">
        <v>91</v>
      </c>
      <c r="G2497" s="9" t="s">
        <v>1321</v>
      </c>
      <c r="H2497" s="9" t="s">
        <v>444</v>
      </c>
      <c r="J2497" s="6" t="str">
        <f t="shared" ref="J2497:J2560" si="695">LEFT(HEX2BIN(LEFT(D2497,2),8),6)</f>
        <v>001011</v>
      </c>
      <c r="K2497" s="1">
        <f t="shared" ref="K2497:K2560" si="696">BIN2DEC(MID(HEX2BIN(MID(D2497,2,2),8),3,3))</f>
        <v>1</v>
      </c>
      <c r="L2497" s="6" t="str">
        <f t="shared" ref="L2497:L2560" si="697">MID(HEX2BIN(MID(D2497,3,2),8),2,5)</f>
        <v>00000</v>
      </c>
      <c r="M2497" s="1">
        <f t="shared" ref="M2497:M2560" si="698">ROUNDDOWN(HEX2DEC(MID(D2497,4,3))/8,0)</f>
        <v>51</v>
      </c>
      <c r="N2497" s="6" t="str">
        <f t="shared" ref="N2497:N2560" si="699">MID(HEX2BIN(MID(D2497,6,1),4),2,2)</f>
        <v>00</v>
      </c>
      <c r="O2497" s="1">
        <f t="shared" ref="O2497:O2560" si="700">HEX2DEC(MID(D2497,7,2))</f>
        <v>6</v>
      </c>
      <c r="P2497" s="1">
        <f>IF(HEX2DEC(LEFT(E2497,4))&gt;=32768,HEX2DEC(LEFT(E2497,4))-65536,HEX2DEC(LEFT(E2497,4)))/Codes!$N$2</f>
        <v>5.6</v>
      </c>
      <c r="Q2497" s="1">
        <f>IF(HEX2DEC(RIGHT(E2497,4))&gt;=32768,HEX2DEC(RIGHT(E2497,4))-65536,HEX2DEC(RIGHT(E2497,4)))/Codes!$N$2</f>
        <v>0</v>
      </c>
      <c r="R2497" s="1">
        <f>IF(HEX2DEC(LEFT(F2497,4))&gt;=32768,HEX2DEC(LEFT(F2497,4))-65536,HEX2DEC(LEFT(F2497,4)))/Codes!$N$2</f>
        <v>0</v>
      </c>
      <c r="S2497" s="1">
        <f>IF(HEX2DEC(RIGHT(F2497,4))&gt;=32768,HEX2DEC(RIGHT(F2497,4))-65536,HEX2DEC(RIGHT(F2497,4)))/Codes!$N$2</f>
        <v>0</v>
      </c>
      <c r="T2497" s="18">
        <f t="shared" ref="T2497:T2560" si="701">ROUNDDOWN(HEX2DEC(LEFT(G2497,3))/8,0)</f>
        <v>361</v>
      </c>
      <c r="U2497" s="1">
        <f t="shared" ref="U2497:U2560" si="702">ROUNDDOWN(HEX2DEC(MID(G2497,3,3))/4,0)-(512*ROUNDDOWN(HEX2DEC(MID(G2497,3,1))/8,0))</f>
        <v>50</v>
      </c>
      <c r="V2497" s="1">
        <f t="shared" ref="V2497:V2560" si="703">RIGHT(HEX2BIN(MID(G2497,5,1),4),2)*128+HEX2DEC(MID(G2497,6,1))*8+LEFT(HEX2BIN(MID(G2497,7,1),4),3)</f>
        <v>0</v>
      </c>
      <c r="W2497" s="1" t="str">
        <f t="shared" ref="W2497:W2560" si="704">MID(HEX2BIN(MID(G2497,7,2),8),4,3)</f>
        <v>100</v>
      </c>
      <c r="X2497" s="1">
        <f t="shared" ref="X2497:X2560" si="705">BIN2DEC(RIGHT(HEX2BIN(RIGHT(G2497,1),4),2))</f>
        <v>0</v>
      </c>
      <c r="Y2497" s="1">
        <f t="shared" ref="Y2497:Y2560" si="706">ROUNDDOWN(HEX2DEC(LEFT(H2497,3))/8,0)</f>
        <v>80</v>
      </c>
      <c r="Z2497" s="1" t="str">
        <f>VLOOKUP(BIN2DEC(MID(HEX2BIN(MID(H2497,3,2),8),2,5)),Codes!$E$1:$F$18,2)</f>
        <v>Normal</v>
      </c>
      <c r="AA2497" s="6" t="str">
        <f t="shared" ref="AA2497:AA2560" si="707">MID(HEX2BIN(MID(H2497,4,1),4),3,1)</f>
        <v>0</v>
      </c>
      <c r="AB2497" s="1">
        <f t="shared" ref="AB2497:AB2560" si="708">(MOD(HEX2DEC(MID(H2497,4,1)),2))*64+ROUNDDOWN(HEX2DEC(MID(H2497,5,2))/4,0)</f>
        <v>1</v>
      </c>
      <c r="AC2497" s="1" t="str">
        <f>VLOOKUP(BIN2DEC(RIGHT(HEX2BIN(MID(H2497,6,1),4),1)&amp;LEFT(HEX2BIN(MID(H2497,7,1),4),1)),Codes!$K$1:$L$5,2)</f>
        <v>M</v>
      </c>
      <c r="AD2497" s="1" t="str">
        <f>VLOOKUP(BIN2DEC(RIGHT(HEX2BIN(MID(H2497,7,1),4),3)&amp;LEFT(HEX2BIN(MID(H2497,8,1),4),2)),Codes!$H$2:$I$33,2)</f>
        <v>Kick</v>
      </c>
      <c r="AE2497" s="1" t="str">
        <f t="shared" ref="AE2497:AE2560" si="709">MID(HEX2BIN(RIGHT(H2497,1),4),3,1)</f>
        <v>1</v>
      </c>
      <c r="AF2497" s="1" t="str">
        <f t="shared" ref="AF2497:AF2560" si="710">RIGHT(HEX2BIN(RIGHT(H2497,1),4),1)</f>
        <v>1</v>
      </c>
      <c r="AH2497" s="6">
        <f t="shared" ref="AH2497:AH2560" si="711">ROUNDDOWN(HEX2DEC(MID(H2497,6,3))/4,0)-(256*ROUNDDOWN(HEX2DEC(MID(H2497,6,1))/4,0))</f>
        <v>34</v>
      </c>
    </row>
    <row r="2498" spans="1:34">
      <c r="A2498" s="3" t="s">
        <v>9546</v>
      </c>
      <c r="B2498" s="1" t="s">
        <v>49</v>
      </c>
      <c r="C2498" s="6" t="s">
        <v>5195</v>
      </c>
      <c r="D2498" s="9" t="s">
        <v>1779</v>
      </c>
      <c r="E2498" s="9" t="s">
        <v>207</v>
      </c>
      <c r="F2498" s="9" t="s">
        <v>9547</v>
      </c>
      <c r="G2498" s="9" t="s">
        <v>1321</v>
      </c>
      <c r="H2498" s="9" t="s">
        <v>444</v>
      </c>
      <c r="J2498" s="6" t="str">
        <f t="shared" si="695"/>
        <v>001011</v>
      </c>
      <c r="K2498" s="1">
        <f t="shared" si="696"/>
        <v>2</v>
      </c>
      <c r="L2498" s="6" t="str">
        <f t="shared" si="697"/>
        <v>00000</v>
      </c>
      <c r="M2498" s="1">
        <f t="shared" si="698"/>
        <v>0</v>
      </c>
      <c r="N2498" s="6" t="str">
        <f t="shared" si="699"/>
        <v>00</v>
      </c>
      <c r="O2498" s="1">
        <f t="shared" si="700"/>
        <v>6</v>
      </c>
      <c r="P2498" s="1">
        <f>IF(HEX2DEC(LEFT(E2498,4))&gt;=32768,HEX2DEC(LEFT(E2498,4))-65536,HEX2DEC(LEFT(E2498,4)))/Codes!$N$2</f>
        <v>4</v>
      </c>
      <c r="Q2498" s="1">
        <f>IF(HEX2DEC(RIGHT(E2498,4))&gt;=32768,HEX2DEC(RIGHT(E2498,4))-65536,HEX2DEC(RIGHT(E2498,4)))/Codes!$N$2</f>
        <v>0</v>
      </c>
      <c r="R2498" s="1">
        <f>IF(HEX2DEC(LEFT(F2498,4))&gt;=32768,HEX2DEC(LEFT(F2498,4))-65536,HEX2DEC(LEFT(F2498,4)))/Codes!$N$2</f>
        <v>4.8</v>
      </c>
      <c r="S2498" s="1">
        <f>IF(HEX2DEC(RIGHT(F2498,4))&gt;=32768,HEX2DEC(RIGHT(F2498,4))-65536,HEX2DEC(RIGHT(F2498,4)))/Codes!$N$2</f>
        <v>-12</v>
      </c>
      <c r="T2498" s="18">
        <f t="shared" si="701"/>
        <v>361</v>
      </c>
      <c r="U2498" s="1">
        <f t="shared" si="702"/>
        <v>50</v>
      </c>
      <c r="V2498" s="1">
        <f t="shared" si="703"/>
        <v>0</v>
      </c>
      <c r="W2498" s="1" t="str">
        <f t="shared" si="704"/>
        <v>100</v>
      </c>
      <c r="X2498" s="1">
        <f t="shared" si="705"/>
        <v>0</v>
      </c>
      <c r="Y2498" s="1">
        <f t="shared" si="706"/>
        <v>80</v>
      </c>
      <c r="Z2498" s="1" t="str">
        <f>VLOOKUP(BIN2DEC(MID(HEX2BIN(MID(H2498,3,2),8),2,5)),Codes!$E$1:$F$18,2)</f>
        <v>Normal</v>
      </c>
      <c r="AA2498" s="6" t="str">
        <f t="shared" si="707"/>
        <v>0</v>
      </c>
      <c r="AB2498" s="1">
        <f t="shared" si="708"/>
        <v>1</v>
      </c>
      <c r="AC2498" s="1" t="str">
        <f>VLOOKUP(BIN2DEC(RIGHT(HEX2BIN(MID(H2498,6,1),4),1)&amp;LEFT(HEX2BIN(MID(H2498,7,1),4),1)),Codes!$K$1:$L$5,2)</f>
        <v>M</v>
      </c>
      <c r="AD2498" s="1" t="str">
        <f>VLOOKUP(BIN2DEC(RIGHT(HEX2BIN(MID(H2498,7,1),4),3)&amp;LEFT(HEX2BIN(MID(H2498,8,1),4),2)),Codes!$H$2:$I$33,2)</f>
        <v>Kick</v>
      </c>
      <c r="AE2498" s="1" t="str">
        <f t="shared" si="709"/>
        <v>1</v>
      </c>
      <c r="AF2498" s="1" t="str">
        <f t="shared" si="710"/>
        <v>1</v>
      </c>
      <c r="AH2498" s="6">
        <f t="shared" si="711"/>
        <v>34</v>
      </c>
    </row>
    <row r="2499" spans="1:34">
      <c r="A2499" s="3" t="s">
        <v>9548</v>
      </c>
      <c r="B2499" s="1" t="s">
        <v>49</v>
      </c>
      <c r="C2499" s="6" t="s">
        <v>5195</v>
      </c>
      <c r="D2499" s="9" t="s">
        <v>1768</v>
      </c>
      <c r="E2499" s="9" t="s">
        <v>499</v>
      </c>
      <c r="F2499" s="9" t="s">
        <v>1769</v>
      </c>
      <c r="G2499" s="9" t="s">
        <v>1321</v>
      </c>
      <c r="H2499" s="9" t="s">
        <v>444</v>
      </c>
      <c r="J2499" s="6" t="str">
        <f t="shared" si="695"/>
        <v>001011</v>
      </c>
      <c r="K2499" s="1">
        <f t="shared" si="696"/>
        <v>3</v>
      </c>
      <c r="L2499" s="6" t="str">
        <f t="shared" si="697"/>
        <v>00000</v>
      </c>
      <c r="M2499" s="1">
        <f t="shared" si="698"/>
        <v>0</v>
      </c>
      <c r="N2499" s="6" t="str">
        <f t="shared" si="699"/>
        <v>00</v>
      </c>
      <c r="O2499" s="1">
        <f t="shared" si="700"/>
        <v>6</v>
      </c>
      <c r="P2499" s="1">
        <f>IF(HEX2DEC(LEFT(E2499,4))&gt;=32768,HEX2DEC(LEFT(E2499,4))-65536,HEX2DEC(LEFT(E2499,4)))/Codes!$N$2</f>
        <v>5.2</v>
      </c>
      <c r="Q2499" s="1">
        <f>IF(HEX2DEC(RIGHT(E2499,4))&gt;=32768,HEX2DEC(RIGHT(E2499,4))-65536,HEX2DEC(RIGHT(E2499,4)))/Codes!$N$2</f>
        <v>0</v>
      </c>
      <c r="R2499" s="1">
        <f>IF(HEX2DEC(LEFT(F2499,4))&gt;=32768,HEX2DEC(LEFT(F2499,4))-65536,HEX2DEC(LEFT(F2499,4)))/Codes!$N$2</f>
        <v>4.8</v>
      </c>
      <c r="S2499" s="1">
        <f>IF(HEX2DEC(RIGHT(F2499,4))&gt;=32768,HEX2DEC(RIGHT(F2499,4))-65536,HEX2DEC(RIGHT(F2499,4)))/Codes!$N$2</f>
        <v>-3.2</v>
      </c>
      <c r="T2499" s="18">
        <f t="shared" si="701"/>
        <v>361</v>
      </c>
      <c r="U2499" s="1">
        <f t="shared" si="702"/>
        <v>50</v>
      </c>
      <c r="V2499" s="1">
        <f t="shared" si="703"/>
        <v>0</v>
      </c>
      <c r="W2499" s="1" t="str">
        <f t="shared" si="704"/>
        <v>100</v>
      </c>
      <c r="X2499" s="1">
        <f t="shared" si="705"/>
        <v>0</v>
      </c>
      <c r="Y2499" s="1">
        <f t="shared" si="706"/>
        <v>80</v>
      </c>
      <c r="Z2499" s="1" t="str">
        <f>VLOOKUP(BIN2DEC(MID(HEX2BIN(MID(H2499,3,2),8),2,5)),Codes!$E$1:$F$18,2)</f>
        <v>Normal</v>
      </c>
      <c r="AA2499" s="6" t="str">
        <f t="shared" si="707"/>
        <v>0</v>
      </c>
      <c r="AB2499" s="1">
        <f t="shared" si="708"/>
        <v>1</v>
      </c>
      <c r="AC2499" s="1" t="str">
        <f>VLOOKUP(BIN2DEC(RIGHT(HEX2BIN(MID(H2499,6,1),4),1)&amp;LEFT(HEX2BIN(MID(H2499,7,1),4),1)),Codes!$K$1:$L$5,2)</f>
        <v>M</v>
      </c>
      <c r="AD2499" s="1" t="str">
        <f>VLOOKUP(BIN2DEC(RIGHT(HEX2BIN(MID(H2499,7,1),4),3)&amp;LEFT(HEX2BIN(MID(H2499,8,1),4),2)),Codes!$H$2:$I$33,2)</f>
        <v>Kick</v>
      </c>
      <c r="AE2499" s="1" t="str">
        <f t="shared" si="709"/>
        <v>1</v>
      </c>
      <c r="AF2499" s="1" t="str">
        <f t="shared" si="710"/>
        <v>1</v>
      </c>
      <c r="AH2499" s="6">
        <f t="shared" si="711"/>
        <v>34</v>
      </c>
    </row>
    <row r="2500" spans="1:34">
      <c r="A2500" s="3" t="s">
        <v>9549</v>
      </c>
      <c r="B2500" s="1" t="s">
        <v>49</v>
      </c>
      <c r="C2500" s="6" t="s">
        <v>5196</v>
      </c>
      <c r="D2500" s="9" t="s">
        <v>6644</v>
      </c>
      <c r="E2500" s="9" t="s">
        <v>395</v>
      </c>
      <c r="F2500" s="9" t="s">
        <v>91</v>
      </c>
      <c r="G2500" s="9" t="s">
        <v>1321</v>
      </c>
      <c r="H2500" s="9" t="s">
        <v>444</v>
      </c>
      <c r="J2500" s="6" t="str">
        <f t="shared" si="695"/>
        <v>001011</v>
      </c>
      <c r="K2500" s="1">
        <f t="shared" si="696"/>
        <v>0</v>
      </c>
      <c r="L2500" s="6" t="str">
        <f t="shared" si="697"/>
        <v>00000</v>
      </c>
      <c r="M2500" s="1">
        <f t="shared" si="698"/>
        <v>58</v>
      </c>
      <c r="N2500" s="6" t="str">
        <f t="shared" si="699"/>
        <v>00</v>
      </c>
      <c r="O2500" s="1">
        <f t="shared" si="700"/>
        <v>6</v>
      </c>
      <c r="P2500" s="1">
        <f>IF(HEX2DEC(LEFT(E2500,4))&gt;=32768,HEX2DEC(LEFT(E2500,4))-65536,HEX2DEC(LEFT(E2500,4)))/Codes!$N$2</f>
        <v>5.6</v>
      </c>
      <c r="Q2500" s="1">
        <f>IF(HEX2DEC(RIGHT(E2500,4))&gt;=32768,HEX2DEC(RIGHT(E2500,4))-65536,HEX2DEC(RIGHT(E2500,4)))/Codes!$N$2</f>
        <v>0</v>
      </c>
      <c r="R2500" s="1">
        <f>IF(HEX2DEC(LEFT(F2500,4))&gt;=32768,HEX2DEC(LEFT(F2500,4))-65536,HEX2DEC(LEFT(F2500,4)))/Codes!$N$2</f>
        <v>0</v>
      </c>
      <c r="S2500" s="1">
        <f>IF(HEX2DEC(RIGHT(F2500,4))&gt;=32768,HEX2DEC(RIGHT(F2500,4))-65536,HEX2DEC(RIGHT(F2500,4)))/Codes!$N$2</f>
        <v>0</v>
      </c>
      <c r="T2500" s="18">
        <f t="shared" si="701"/>
        <v>361</v>
      </c>
      <c r="U2500" s="1">
        <f t="shared" si="702"/>
        <v>50</v>
      </c>
      <c r="V2500" s="1">
        <f t="shared" si="703"/>
        <v>0</v>
      </c>
      <c r="W2500" s="1" t="str">
        <f t="shared" si="704"/>
        <v>100</v>
      </c>
      <c r="X2500" s="1">
        <f t="shared" si="705"/>
        <v>0</v>
      </c>
      <c r="Y2500" s="1">
        <f t="shared" si="706"/>
        <v>80</v>
      </c>
      <c r="Z2500" s="1" t="str">
        <f>VLOOKUP(BIN2DEC(MID(HEX2BIN(MID(H2500,3,2),8),2,5)),Codes!$E$1:$F$18,2)</f>
        <v>Normal</v>
      </c>
      <c r="AA2500" s="6" t="str">
        <f t="shared" si="707"/>
        <v>0</v>
      </c>
      <c r="AB2500" s="1">
        <f t="shared" si="708"/>
        <v>1</v>
      </c>
      <c r="AC2500" s="1" t="str">
        <f>VLOOKUP(BIN2DEC(RIGHT(HEX2BIN(MID(H2500,6,1),4),1)&amp;LEFT(HEX2BIN(MID(H2500,7,1),4),1)),Codes!$K$1:$L$5,2)</f>
        <v>M</v>
      </c>
      <c r="AD2500" s="1" t="str">
        <f>VLOOKUP(BIN2DEC(RIGHT(HEX2BIN(MID(H2500,7,1),4),3)&amp;LEFT(HEX2BIN(MID(H2500,8,1),4),2)),Codes!$H$2:$I$33,2)</f>
        <v>Kick</v>
      </c>
      <c r="AE2500" s="1" t="str">
        <f t="shared" si="709"/>
        <v>1</v>
      </c>
      <c r="AF2500" s="1" t="str">
        <f t="shared" si="710"/>
        <v>1</v>
      </c>
      <c r="AH2500" s="6">
        <f t="shared" si="711"/>
        <v>34</v>
      </c>
    </row>
    <row r="2501" spans="1:34">
      <c r="A2501" s="3" t="s">
        <v>9550</v>
      </c>
      <c r="B2501" s="1" t="s">
        <v>49</v>
      </c>
      <c r="C2501" s="6" t="s">
        <v>5196</v>
      </c>
      <c r="D2501" s="9" t="s">
        <v>1764</v>
      </c>
      <c r="E2501" s="9" t="s">
        <v>395</v>
      </c>
      <c r="F2501" s="9" t="s">
        <v>91</v>
      </c>
      <c r="G2501" s="9" t="s">
        <v>1321</v>
      </c>
      <c r="H2501" s="9" t="s">
        <v>444</v>
      </c>
      <c r="J2501" s="6" t="str">
        <f t="shared" si="695"/>
        <v>001011</v>
      </c>
      <c r="K2501" s="1">
        <f t="shared" si="696"/>
        <v>1</v>
      </c>
      <c r="L2501" s="6" t="str">
        <f t="shared" si="697"/>
        <v>00000</v>
      </c>
      <c r="M2501" s="1">
        <f t="shared" si="698"/>
        <v>51</v>
      </c>
      <c r="N2501" s="6" t="str">
        <f t="shared" si="699"/>
        <v>00</v>
      </c>
      <c r="O2501" s="1">
        <f t="shared" si="700"/>
        <v>6</v>
      </c>
      <c r="P2501" s="1">
        <f>IF(HEX2DEC(LEFT(E2501,4))&gt;=32768,HEX2DEC(LEFT(E2501,4))-65536,HEX2DEC(LEFT(E2501,4)))/Codes!$N$2</f>
        <v>5.6</v>
      </c>
      <c r="Q2501" s="1">
        <f>IF(HEX2DEC(RIGHT(E2501,4))&gt;=32768,HEX2DEC(RIGHT(E2501,4))-65536,HEX2DEC(RIGHT(E2501,4)))/Codes!$N$2</f>
        <v>0</v>
      </c>
      <c r="R2501" s="1">
        <f>IF(HEX2DEC(LEFT(F2501,4))&gt;=32768,HEX2DEC(LEFT(F2501,4))-65536,HEX2DEC(LEFT(F2501,4)))/Codes!$N$2</f>
        <v>0</v>
      </c>
      <c r="S2501" s="1">
        <f>IF(HEX2DEC(RIGHT(F2501,4))&gt;=32768,HEX2DEC(RIGHT(F2501,4))-65536,HEX2DEC(RIGHT(F2501,4)))/Codes!$N$2</f>
        <v>0</v>
      </c>
      <c r="T2501" s="18">
        <f t="shared" si="701"/>
        <v>361</v>
      </c>
      <c r="U2501" s="1">
        <f t="shared" si="702"/>
        <v>50</v>
      </c>
      <c r="V2501" s="1">
        <f t="shared" si="703"/>
        <v>0</v>
      </c>
      <c r="W2501" s="1" t="str">
        <f t="shared" si="704"/>
        <v>100</v>
      </c>
      <c r="X2501" s="1">
        <f t="shared" si="705"/>
        <v>0</v>
      </c>
      <c r="Y2501" s="1">
        <f t="shared" si="706"/>
        <v>80</v>
      </c>
      <c r="Z2501" s="1" t="str">
        <f>VLOOKUP(BIN2DEC(MID(HEX2BIN(MID(H2501,3,2),8),2,5)),Codes!$E$1:$F$18,2)</f>
        <v>Normal</v>
      </c>
      <c r="AA2501" s="6" t="str">
        <f t="shared" si="707"/>
        <v>0</v>
      </c>
      <c r="AB2501" s="1">
        <f t="shared" si="708"/>
        <v>1</v>
      </c>
      <c r="AC2501" s="1" t="str">
        <f>VLOOKUP(BIN2DEC(RIGHT(HEX2BIN(MID(H2501,6,1),4),1)&amp;LEFT(HEX2BIN(MID(H2501,7,1),4),1)),Codes!$K$1:$L$5,2)</f>
        <v>M</v>
      </c>
      <c r="AD2501" s="1" t="str">
        <f>VLOOKUP(BIN2DEC(RIGHT(HEX2BIN(MID(H2501,7,1),4),3)&amp;LEFT(HEX2BIN(MID(H2501,8,1),4),2)),Codes!$H$2:$I$33,2)</f>
        <v>Kick</v>
      </c>
      <c r="AE2501" s="1" t="str">
        <f t="shared" si="709"/>
        <v>1</v>
      </c>
      <c r="AF2501" s="1" t="str">
        <f t="shared" si="710"/>
        <v>1</v>
      </c>
      <c r="AH2501" s="6">
        <f t="shared" si="711"/>
        <v>34</v>
      </c>
    </row>
    <row r="2502" spans="1:34">
      <c r="A2502" s="3" t="s">
        <v>9551</v>
      </c>
      <c r="B2502" s="1" t="s">
        <v>49</v>
      </c>
      <c r="C2502" s="6" t="s">
        <v>5196</v>
      </c>
      <c r="D2502" s="9" t="s">
        <v>1779</v>
      </c>
      <c r="E2502" s="9" t="s">
        <v>207</v>
      </c>
      <c r="F2502" s="9" t="s">
        <v>9552</v>
      </c>
      <c r="G2502" s="9" t="s">
        <v>1321</v>
      </c>
      <c r="H2502" s="9" t="s">
        <v>444</v>
      </c>
      <c r="J2502" s="6" t="str">
        <f t="shared" si="695"/>
        <v>001011</v>
      </c>
      <c r="K2502" s="1">
        <f t="shared" si="696"/>
        <v>2</v>
      </c>
      <c r="L2502" s="6" t="str">
        <f t="shared" si="697"/>
        <v>00000</v>
      </c>
      <c r="M2502" s="1">
        <f t="shared" si="698"/>
        <v>0</v>
      </c>
      <c r="N2502" s="6" t="str">
        <f t="shared" si="699"/>
        <v>00</v>
      </c>
      <c r="O2502" s="1">
        <f t="shared" si="700"/>
        <v>6</v>
      </c>
      <c r="P2502" s="1">
        <f>IF(HEX2DEC(LEFT(E2502,4))&gt;=32768,HEX2DEC(LEFT(E2502,4))-65536,HEX2DEC(LEFT(E2502,4)))/Codes!$N$2</f>
        <v>4</v>
      </c>
      <c r="Q2502" s="1">
        <f>IF(HEX2DEC(RIGHT(E2502,4))&gt;=32768,HEX2DEC(RIGHT(E2502,4))-65536,HEX2DEC(RIGHT(E2502,4)))/Codes!$N$2</f>
        <v>0</v>
      </c>
      <c r="R2502" s="1">
        <f>IF(HEX2DEC(LEFT(F2502,4))&gt;=32768,HEX2DEC(LEFT(F2502,4))-65536,HEX2DEC(LEFT(F2502,4)))/Codes!$N$2</f>
        <v>4.8</v>
      </c>
      <c r="S2502" s="1">
        <f>IF(HEX2DEC(RIGHT(F2502,4))&gt;=32768,HEX2DEC(RIGHT(F2502,4))-65536,HEX2DEC(RIGHT(F2502,4)))/Codes!$N$2</f>
        <v>12</v>
      </c>
      <c r="T2502" s="18">
        <f t="shared" si="701"/>
        <v>361</v>
      </c>
      <c r="U2502" s="1">
        <f t="shared" si="702"/>
        <v>50</v>
      </c>
      <c r="V2502" s="1">
        <f t="shared" si="703"/>
        <v>0</v>
      </c>
      <c r="W2502" s="1" t="str">
        <f t="shared" si="704"/>
        <v>100</v>
      </c>
      <c r="X2502" s="1">
        <f t="shared" si="705"/>
        <v>0</v>
      </c>
      <c r="Y2502" s="1">
        <f t="shared" si="706"/>
        <v>80</v>
      </c>
      <c r="Z2502" s="1" t="str">
        <f>VLOOKUP(BIN2DEC(MID(HEX2BIN(MID(H2502,3,2),8),2,5)),Codes!$E$1:$F$18,2)</f>
        <v>Normal</v>
      </c>
      <c r="AA2502" s="6" t="str">
        <f t="shared" si="707"/>
        <v>0</v>
      </c>
      <c r="AB2502" s="1">
        <f t="shared" si="708"/>
        <v>1</v>
      </c>
      <c r="AC2502" s="1" t="str">
        <f>VLOOKUP(BIN2DEC(RIGHT(HEX2BIN(MID(H2502,6,1),4),1)&amp;LEFT(HEX2BIN(MID(H2502,7,1),4),1)),Codes!$K$1:$L$5,2)</f>
        <v>M</v>
      </c>
      <c r="AD2502" s="1" t="str">
        <f>VLOOKUP(BIN2DEC(RIGHT(HEX2BIN(MID(H2502,7,1),4),3)&amp;LEFT(HEX2BIN(MID(H2502,8,1),4),2)),Codes!$H$2:$I$33,2)</f>
        <v>Kick</v>
      </c>
      <c r="AE2502" s="1" t="str">
        <f t="shared" si="709"/>
        <v>1</v>
      </c>
      <c r="AF2502" s="1" t="str">
        <f t="shared" si="710"/>
        <v>1</v>
      </c>
      <c r="AH2502" s="6">
        <f t="shared" si="711"/>
        <v>34</v>
      </c>
    </row>
    <row r="2503" spans="1:34">
      <c r="A2503" s="3" t="s">
        <v>9553</v>
      </c>
      <c r="B2503" s="1" t="s">
        <v>49</v>
      </c>
      <c r="C2503" s="6" t="s">
        <v>5196</v>
      </c>
      <c r="D2503" s="9" t="s">
        <v>1768</v>
      </c>
      <c r="E2503" s="9" t="s">
        <v>499</v>
      </c>
      <c r="F2503" s="9" t="s">
        <v>143</v>
      </c>
      <c r="G2503" s="9" t="s">
        <v>1321</v>
      </c>
      <c r="H2503" s="9" t="s">
        <v>444</v>
      </c>
      <c r="J2503" s="6" t="str">
        <f t="shared" si="695"/>
        <v>001011</v>
      </c>
      <c r="K2503" s="1">
        <f t="shared" si="696"/>
        <v>3</v>
      </c>
      <c r="L2503" s="6" t="str">
        <f t="shared" si="697"/>
        <v>00000</v>
      </c>
      <c r="M2503" s="1">
        <f t="shared" si="698"/>
        <v>0</v>
      </c>
      <c r="N2503" s="6" t="str">
        <f t="shared" si="699"/>
        <v>00</v>
      </c>
      <c r="O2503" s="1">
        <f t="shared" si="700"/>
        <v>6</v>
      </c>
      <c r="P2503" s="1">
        <f>IF(HEX2DEC(LEFT(E2503,4))&gt;=32768,HEX2DEC(LEFT(E2503,4))-65536,HEX2DEC(LEFT(E2503,4)))/Codes!$N$2</f>
        <v>5.2</v>
      </c>
      <c r="Q2503" s="1">
        <f>IF(HEX2DEC(RIGHT(E2503,4))&gt;=32768,HEX2DEC(RIGHT(E2503,4))-65536,HEX2DEC(RIGHT(E2503,4)))/Codes!$N$2</f>
        <v>0</v>
      </c>
      <c r="R2503" s="1">
        <f>IF(HEX2DEC(LEFT(F2503,4))&gt;=32768,HEX2DEC(LEFT(F2503,4))-65536,HEX2DEC(LEFT(F2503,4)))/Codes!$N$2</f>
        <v>4.8</v>
      </c>
      <c r="S2503" s="1">
        <f>IF(HEX2DEC(RIGHT(F2503,4))&gt;=32768,HEX2DEC(RIGHT(F2503,4))-65536,HEX2DEC(RIGHT(F2503,4)))/Codes!$N$2</f>
        <v>3.2</v>
      </c>
      <c r="T2503" s="18">
        <f t="shared" si="701"/>
        <v>361</v>
      </c>
      <c r="U2503" s="1">
        <f t="shared" si="702"/>
        <v>50</v>
      </c>
      <c r="V2503" s="1">
        <f t="shared" si="703"/>
        <v>0</v>
      </c>
      <c r="W2503" s="1" t="str">
        <f t="shared" si="704"/>
        <v>100</v>
      </c>
      <c r="X2503" s="1">
        <f t="shared" si="705"/>
        <v>0</v>
      </c>
      <c r="Y2503" s="1">
        <f t="shared" si="706"/>
        <v>80</v>
      </c>
      <c r="Z2503" s="1" t="str">
        <f>VLOOKUP(BIN2DEC(MID(HEX2BIN(MID(H2503,3,2),8),2,5)),Codes!$E$1:$F$18,2)</f>
        <v>Normal</v>
      </c>
      <c r="AA2503" s="6" t="str">
        <f t="shared" si="707"/>
        <v>0</v>
      </c>
      <c r="AB2503" s="1">
        <f t="shared" si="708"/>
        <v>1</v>
      </c>
      <c r="AC2503" s="1" t="str">
        <f>VLOOKUP(BIN2DEC(RIGHT(HEX2BIN(MID(H2503,6,1),4),1)&amp;LEFT(HEX2BIN(MID(H2503,7,1),4),1)),Codes!$K$1:$L$5,2)</f>
        <v>M</v>
      </c>
      <c r="AD2503" s="1" t="str">
        <f>VLOOKUP(BIN2DEC(RIGHT(HEX2BIN(MID(H2503,7,1),4),3)&amp;LEFT(HEX2BIN(MID(H2503,8,1),4),2)),Codes!$H$2:$I$33,2)</f>
        <v>Kick</v>
      </c>
      <c r="AE2503" s="1" t="str">
        <f t="shared" si="709"/>
        <v>1</v>
      </c>
      <c r="AF2503" s="1" t="str">
        <f t="shared" si="710"/>
        <v>1</v>
      </c>
      <c r="AH2503" s="6">
        <f t="shared" si="711"/>
        <v>34</v>
      </c>
    </row>
    <row r="2504" spans="1:34">
      <c r="A2504" s="3" t="s">
        <v>9554</v>
      </c>
      <c r="B2504" s="1" t="s">
        <v>49</v>
      </c>
      <c r="C2504" s="6" t="s">
        <v>5200</v>
      </c>
      <c r="D2504" s="9" t="s">
        <v>1775</v>
      </c>
      <c r="E2504" s="9" t="s">
        <v>299</v>
      </c>
      <c r="F2504" s="9" t="s">
        <v>91</v>
      </c>
      <c r="G2504" s="9" t="s">
        <v>1321</v>
      </c>
      <c r="H2504" s="9" t="s">
        <v>1776</v>
      </c>
      <c r="J2504" s="6" t="str">
        <f t="shared" si="695"/>
        <v>001011</v>
      </c>
      <c r="K2504" s="1">
        <f t="shared" si="696"/>
        <v>0</v>
      </c>
      <c r="L2504" s="6" t="str">
        <f t="shared" si="697"/>
        <v>00000</v>
      </c>
      <c r="M2504" s="1">
        <f t="shared" si="698"/>
        <v>33</v>
      </c>
      <c r="N2504" s="6" t="str">
        <f t="shared" si="699"/>
        <v>00</v>
      </c>
      <c r="O2504" s="1">
        <f t="shared" si="700"/>
        <v>6</v>
      </c>
      <c r="P2504" s="1">
        <f>IF(HEX2DEC(LEFT(E2504,4))&gt;=32768,HEX2DEC(LEFT(E2504,4))-65536,HEX2DEC(LEFT(E2504,4)))/Codes!$N$2</f>
        <v>6</v>
      </c>
      <c r="Q2504" s="1">
        <f>IF(HEX2DEC(RIGHT(E2504,4))&gt;=32768,HEX2DEC(RIGHT(E2504,4))-65536,HEX2DEC(RIGHT(E2504,4)))/Codes!$N$2</f>
        <v>0</v>
      </c>
      <c r="R2504" s="1">
        <f>IF(HEX2DEC(LEFT(F2504,4))&gt;=32768,HEX2DEC(LEFT(F2504,4))-65536,HEX2DEC(LEFT(F2504,4)))/Codes!$N$2</f>
        <v>0</v>
      </c>
      <c r="S2504" s="1">
        <f>IF(HEX2DEC(RIGHT(F2504,4))&gt;=32768,HEX2DEC(RIGHT(F2504,4))-65536,HEX2DEC(RIGHT(F2504,4)))/Codes!$N$2</f>
        <v>0</v>
      </c>
      <c r="T2504" s="18">
        <f t="shared" si="701"/>
        <v>361</v>
      </c>
      <c r="U2504" s="1">
        <f t="shared" si="702"/>
        <v>50</v>
      </c>
      <c r="V2504" s="1">
        <f t="shared" si="703"/>
        <v>0</v>
      </c>
      <c r="W2504" s="1" t="str">
        <f t="shared" si="704"/>
        <v>100</v>
      </c>
      <c r="X2504" s="1">
        <f t="shared" si="705"/>
        <v>0</v>
      </c>
      <c r="Y2504" s="1">
        <f t="shared" si="706"/>
        <v>80</v>
      </c>
      <c r="Z2504" s="1" t="str">
        <f>VLOOKUP(BIN2DEC(MID(HEX2BIN(MID(H2504,3,2),8),2,5)),Codes!$E$1:$F$18,2)</f>
        <v>Normal</v>
      </c>
      <c r="AA2504" s="6" t="str">
        <f t="shared" si="707"/>
        <v>0</v>
      </c>
      <c r="AB2504" s="1">
        <f t="shared" si="708"/>
        <v>1</v>
      </c>
      <c r="AC2504" s="1" t="str">
        <f>VLOOKUP(BIN2DEC(RIGHT(HEX2BIN(MID(H2504,6,1),4),1)&amp;LEFT(HEX2BIN(MID(H2504,7,1),4),1)),Codes!$K$1:$L$5,2)</f>
        <v>M</v>
      </c>
      <c r="AD2504" s="1" t="str">
        <f>VLOOKUP(BIN2DEC(RIGHT(HEX2BIN(MID(H2504,7,1),4),3)&amp;LEFT(HEX2BIN(MID(H2504,8,1),4),2)),Codes!$H$2:$I$33,2)</f>
        <v>Punch</v>
      </c>
      <c r="AE2504" s="1" t="str">
        <f t="shared" si="709"/>
        <v>1</v>
      </c>
      <c r="AF2504" s="1" t="str">
        <f t="shared" si="710"/>
        <v>1</v>
      </c>
      <c r="AH2504" s="6">
        <f t="shared" si="711"/>
        <v>33</v>
      </c>
    </row>
    <row r="2505" spans="1:34">
      <c r="A2505" s="3" t="s">
        <v>9555</v>
      </c>
      <c r="B2505" s="1" t="s">
        <v>49</v>
      </c>
      <c r="C2505" s="6" t="s">
        <v>5200</v>
      </c>
      <c r="D2505" s="9" t="s">
        <v>9556</v>
      </c>
      <c r="E2505" s="9" t="s">
        <v>256</v>
      </c>
      <c r="F2505" s="9" t="s">
        <v>91</v>
      </c>
      <c r="G2505" s="9" t="s">
        <v>1321</v>
      </c>
      <c r="H2505" s="9" t="s">
        <v>1776</v>
      </c>
      <c r="J2505" s="6" t="str">
        <f t="shared" si="695"/>
        <v>001011</v>
      </c>
      <c r="K2505" s="1">
        <f t="shared" si="696"/>
        <v>1</v>
      </c>
      <c r="L2505" s="6" t="str">
        <f t="shared" si="697"/>
        <v>00000</v>
      </c>
      <c r="M2505" s="1">
        <f t="shared" si="698"/>
        <v>9</v>
      </c>
      <c r="N2505" s="6" t="str">
        <f t="shared" si="699"/>
        <v>00</v>
      </c>
      <c r="O2505" s="1">
        <f t="shared" si="700"/>
        <v>6</v>
      </c>
      <c r="P2505" s="1">
        <f>IF(HEX2DEC(LEFT(E2505,4))&gt;=32768,HEX2DEC(LEFT(E2505,4))-65536,HEX2DEC(LEFT(E2505,4)))/Codes!$N$2</f>
        <v>3.6</v>
      </c>
      <c r="Q2505" s="1">
        <f>IF(HEX2DEC(RIGHT(E2505,4))&gt;=32768,HEX2DEC(RIGHT(E2505,4))-65536,HEX2DEC(RIGHT(E2505,4)))/Codes!$N$2</f>
        <v>0</v>
      </c>
      <c r="R2505" s="1">
        <f>IF(HEX2DEC(LEFT(F2505,4))&gt;=32768,HEX2DEC(LEFT(F2505,4))-65536,HEX2DEC(LEFT(F2505,4)))/Codes!$N$2</f>
        <v>0</v>
      </c>
      <c r="S2505" s="1">
        <f>IF(HEX2DEC(RIGHT(F2505,4))&gt;=32768,HEX2DEC(RIGHT(F2505,4))-65536,HEX2DEC(RIGHT(F2505,4)))/Codes!$N$2</f>
        <v>0</v>
      </c>
      <c r="T2505" s="18">
        <f t="shared" si="701"/>
        <v>361</v>
      </c>
      <c r="U2505" s="1">
        <f t="shared" si="702"/>
        <v>50</v>
      </c>
      <c r="V2505" s="1">
        <f t="shared" si="703"/>
        <v>0</v>
      </c>
      <c r="W2505" s="1" t="str">
        <f t="shared" si="704"/>
        <v>100</v>
      </c>
      <c r="X2505" s="1">
        <f t="shared" si="705"/>
        <v>0</v>
      </c>
      <c r="Y2505" s="1">
        <f t="shared" si="706"/>
        <v>80</v>
      </c>
      <c r="Z2505" s="1" t="str">
        <f>VLOOKUP(BIN2DEC(MID(HEX2BIN(MID(H2505,3,2),8),2,5)),Codes!$E$1:$F$18,2)</f>
        <v>Normal</v>
      </c>
      <c r="AA2505" s="6" t="str">
        <f t="shared" si="707"/>
        <v>0</v>
      </c>
      <c r="AB2505" s="1">
        <f t="shared" si="708"/>
        <v>1</v>
      </c>
      <c r="AC2505" s="1" t="str">
        <f>VLOOKUP(BIN2DEC(RIGHT(HEX2BIN(MID(H2505,6,1),4),1)&amp;LEFT(HEX2BIN(MID(H2505,7,1),4),1)),Codes!$K$1:$L$5,2)</f>
        <v>M</v>
      </c>
      <c r="AD2505" s="1" t="str">
        <f>VLOOKUP(BIN2DEC(RIGHT(HEX2BIN(MID(H2505,7,1),4),3)&amp;LEFT(HEX2BIN(MID(H2505,8,1),4),2)),Codes!$H$2:$I$33,2)</f>
        <v>Punch</v>
      </c>
      <c r="AE2505" s="1" t="str">
        <f t="shared" si="709"/>
        <v>1</v>
      </c>
      <c r="AF2505" s="1" t="str">
        <f t="shared" si="710"/>
        <v>1</v>
      </c>
      <c r="AH2505" s="6">
        <f t="shared" si="711"/>
        <v>33</v>
      </c>
    </row>
    <row r="2506" spans="1:34">
      <c r="A2506" s="3" t="s">
        <v>9557</v>
      </c>
      <c r="B2506" s="1" t="s">
        <v>49</v>
      </c>
      <c r="C2506" s="6" t="s">
        <v>5200</v>
      </c>
      <c r="D2506" s="9" t="s">
        <v>1779</v>
      </c>
      <c r="E2506" s="9" t="s">
        <v>499</v>
      </c>
      <c r="F2506" s="9" t="s">
        <v>1780</v>
      </c>
      <c r="G2506" s="9" t="s">
        <v>1781</v>
      </c>
      <c r="H2506" s="9" t="s">
        <v>473</v>
      </c>
      <c r="J2506" s="6" t="str">
        <f t="shared" si="695"/>
        <v>001011</v>
      </c>
      <c r="K2506" s="1">
        <f t="shared" si="696"/>
        <v>2</v>
      </c>
      <c r="L2506" s="6" t="str">
        <f t="shared" si="697"/>
        <v>00000</v>
      </c>
      <c r="M2506" s="1">
        <f t="shared" si="698"/>
        <v>0</v>
      </c>
      <c r="N2506" s="6" t="str">
        <f t="shared" si="699"/>
        <v>00</v>
      </c>
      <c r="O2506" s="1">
        <f t="shared" si="700"/>
        <v>6</v>
      </c>
      <c r="P2506" s="1">
        <f>IF(HEX2DEC(LEFT(E2506,4))&gt;=32768,HEX2DEC(LEFT(E2506,4))-65536,HEX2DEC(LEFT(E2506,4)))/Codes!$N$2</f>
        <v>5.2</v>
      </c>
      <c r="Q2506" s="1">
        <f>IF(HEX2DEC(RIGHT(E2506,4))&gt;=32768,HEX2DEC(RIGHT(E2506,4))-65536,HEX2DEC(RIGHT(E2506,4)))/Codes!$N$2</f>
        <v>0</v>
      </c>
      <c r="R2506" s="1">
        <f>IF(HEX2DEC(LEFT(F2506,4))&gt;=32768,HEX2DEC(LEFT(F2506,4))-65536,HEX2DEC(LEFT(F2506,4)))/Codes!$N$2</f>
        <v>5.2</v>
      </c>
      <c r="S2506" s="1">
        <f>IF(HEX2DEC(RIGHT(F2506,4))&gt;=32768,HEX2DEC(RIGHT(F2506,4))-65536,HEX2DEC(RIGHT(F2506,4)))/Codes!$N$2</f>
        <v>-12</v>
      </c>
      <c r="T2506" s="18">
        <f t="shared" si="701"/>
        <v>361</v>
      </c>
      <c r="U2506" s="1">
        <f t="shared" si="702"/>
        <v>100</v>
      </c>
      <c r="V2506" s="1">
        <f t="shared" si="703"/>
        <v>98</v>
      </c>
      <c r="W2506" s="1" t="str">
        <f t="shared" si="704"/>
        <v>100</v>
      </c>
      <c r="X2506" s="1">
        <f t="shared" si="705"/>
        <v>0</v>
      </c>
      <c r="Y2506" s="1">
        <f t="shared" si="706"/>
        <v>0</v>
      </c>
      <c r="Z2506" s="1" t="str">
        <f>VLOOKUP(BIN2DEC(MID(HEX2BIN(MID(H2506,3,2),8),2,5)),Codes!$E$1:$F$18,2)</f>
        <v>Normal</v>
      </c>
      <c r="AA2506" s="6" t="str">
        <f t="shared" si="707"/>
        <v>0</v>
      </c>
      <c r="AB2506" s="1">
        <f t="shared" si="708"/>
        <v>1</v>
      </c>
      <c r="AC2506" s="1" t="str">
        <f>VLOOKUP(BIN2DEC(RIGHT(HEX2BIN(MID(H2506,6,1),4),1)&amp;LEFT(HEX2BIN(MID(H2506,7,1),4),1)),Codes!$K$1:$L$5,2)</f>
        <v>M</v>
      </c>
      <c r="AD2506" s="1" t="str">
        <f>VLOOKUP(BIN2DEC(RIGHT(HEX2BIN(MID(H2506,7,1),4),3)&amp;LEFT(HEX2BIN(MID(H2506,8,1),4),2)),Codes!$H$2:$I$33,2)</f>
        <v>Kick</v>
      </c>
      <c r="AE2506" s="1" t="str">
        <f t="shared" si="709"/>
        <v>1</v>
      </c>
      <c r="AF2506" s="1" t="str">
        <f t="shared" si="710"/>
        <v>1</v>
      </c>
      <c r="AH2506" s="6">
        <f t="shared" si="711"/>
        <v>34</v>
      </c>
    </row>
    <row r="2507" spans="1:34">
      <c r="A2507" s="3" t="s">
        <v>9558</v>
      </c>
      <c r="B2507" s="1" t="s">
        <v>49</v>
      </c>
      <c r="C2507" s="6" t="s">
        <v>5201</v>
      </c>
      <c r="D2507" s="9" t="s">
        <v>1775</v>
      </c>
      <c r="E2507" s="9" t="s">
        <v>299</v>
      </c>
      <c r="F2507" s="9" t="s">
        <v>91</v>
      </c>
      <c r="G2507" s="9" t="s">
        <v>1321</v>
      </c>
      <c r="H2507" s="9" t="s">
        <v>1776</v>
      </c>
      <c r="J2507" s="6" t="str">
        <f t="shared" si="695"/>
        <v>001011</v>
      </c>
      <c r="K2507" s="1">
        <f t="shared" si="696"/>
        <v>0</v>
      </c>
      <c r="L2507" s="6" t="str">
        <f t="shared" si="697"/>
        <v>00000</v>
      </c>
      <c r="M2507" s="1">
        <f t="shared" si="698"/>
        <v>33</v>
      </c>
      <c r="N2507" s="6" t="str">
        <f t="shared" si="699"/>
        <v>00</v>
      </c>
      <c r="O2507" s="1">
        <f t="shared" si="700"/>
        <v>6</v>
      </c>
      <c r="P2507" s="1">
        <f>IF(HEX2DEC(LEFT(E2507,4))&gt;=32768,HEX2DEC(LEFT(E2507,4))-65536,HEX2DEC(LEFT(E2507,4)))/Codes!$N$2</f>
        <v>6</v>
      </c>
      <c r="Q2507" s="1">
        <f>IF(HEX2DEC(RIGHT(E2507,4))&gt;=32768,HEX2DEC(RIGHT(E2507,4))-65536,HEX2DEC(RIGHT(E2507,4)))/Codes!$N$2</f>
        <v>0</v>
      </c>
      <c r="R2507" s="1">
        <f>IF(HEX2DEC(LEFT(F2507,4))&gt;=32768,HEX2DEC(LEFT(F2507,4))-65536,HEX2DEC(LEFT(F2507,4)))/Codes!$N$2</f>
        <v>0</v>
      </c>
      <c r="S2507" s="1">
        <f>IF(HEX2DEC(RIGHT(F2507,4))&gt;=32768,HEX2DEC(RIGHT(F2507,4))-65536,HEX2DEC(RIGHT(F2507,4)))/Codes!$N$2</f>
        <v>0</v>
      </c>
      <c r="T2507" s="18">
        <f t="shared" si="701"/>
        <v>361</v>
      </c>
      <c r="U2507" s="1">
        <f t="shared" si="702"/>
        <v>50</v>
      </c>
      <c r="V2507" s="1">
        <f t="shared" si="703"/>
        <v>0</v>
      </c>
      <c r="W2507" s="1" t="str">
        <f t="shared" si="704"/>
        <v>100</v>
      </c>
      <c r="X2507" s="1">
        <f t="shared" si="705"/>
        <v>0</v>
      </c>
      <c r="Y2507" s="1">
        <f t="shared" si="706"/>
        <v>80</v>
      </c>
      <c r="Z2507" s="1" t="str">
        <f>VLOOKUP(BIN2DEC(MID(HEX2BIN(MID(H2507,3,2),8),2,5)),Codes!$E$1:$F$18,2)</f>
        <v>Normal</v>
      </c>
      <c r="AA2507" s="6" t="str">
        <f t="shared" si="707"/>
        <v>0</v>
      </c>
      <c r="AB2507" s="1">
        <f t="shared" si="708"/>
        <v>1</v>
      </c>
      <c r="AC2507" s="1" t="str">
        <f>VLOOKUP(BIN2DEC(RIGHT(HEX2BIN(MID(H2507,6,1),4),1)&amp;LEFT(HEX2BIN(MID(H2507,7,1),4),1)),Codes!$K$1:$L$5,2)</f>
        <v>M</v>
      </c>
      <c r="AD2507" s="1" t="str">
        <f>VLOOKUP(BIN2DEC(RIGHT(HEX2BIN(MID(H2507,7,1),4),3)&amp;LEFT(HEX2BIN(MID(H2507,8,1),4),2)),Codes!$H$2:$I$33,2)</f>
        <v>Punch</v>
      </c>
      <c r="AE2507" s="1" t="str">
        <f t="shared" si="709"/>
        <v>1</v>
      </c>
      <c r="AF2507" s="1" t="str">
        <f t="shared" si="710"/>
        <v>1</v>
      </c>
      <c r="AH2507" s="6">
        <f t="shared" si="711"/>
        <v>33</v>
      </c>
    </row>
    <row r="2508" spans="1:34">
      <c r="A2508" s="3" t="s">
        <v>9559</v>
      </c>
      <c r="B2508" s="1" t="s">
        <v>49</v>
      </c>
      <c r="C2508" s="6" t="s">
        <v>5201</v>
      </c>
      <c r="D2508" s="9" t="s">
        <v>9556</v>
      </c>
      <c r="E2508" s="9" t="s">
        <v>256</v>
      </c>
      <c r="F2508" s="9" t="s">
        <v>91</v>
      </c>
      <c r="G2508" s="9" t="s">
        <v>1321</v>
      </c>
      <c r="H2508" s="9" t="s">
        <v>1776</v>
      </c>
      <c r="J2508" s="6" t="str">
        <f t="shared" si="695"/>
        <v>001011</v>
      </c>
      <c r="K2508" s="1">
        <f t="shared" si="696"/>
        <v>1</v>
      </c>
      <c r="L2508" s="6" t="str">
        <f t="shared" si="697"/>
        <v>00000</v>
      </c>
      <c r="M2508" s="1">
        <f t="shared" si="698"/>
        <v>9</v>
      </c>
      <c r="N2508" s="6" t="str">
        <f t="shared" si="699"/>
        <v>00</v>
      </c>
      <c r="O2508" s="1">
        <f t="shared" si="700"/>
        <v>6</v>
      </c>
      <c r="P2508" s="1">
        <f>IF(HEX2DEC(LEFT(E2508,4))&gt;=32768,HEX2DEC(LEFT(E2508,4))-65536,HEX2DEC(LEFT(E2508,4)))/Codes!$N$2</f>
        <v>3.6</v>
      </c>
      <c r="Q2508" s="1">
        <f>IF(HEX2DEC(RIGHT(E2508,4))&gt;=32768,HEX2DEC(RIGHT(E2508,4))-65536,HEX2DEC(RIGHT(E2508,4)))/Codes!$N$2</f>
        <v>0</v>
      </c>
      <c r="R2508" s="1">
        <f>IF(HEX2DEC(LEFT(F2508,4))&gt;=32768,HEX2DEC(LEFT(F2508,4))-65536,HEX2DEC(LEFT(F2508,4)))/Codes!$N$2</f>
        <v>0</v>
      </c>
      <c r="S2508" s="1">
        <f>IF(HEX2DEC(RIGHT(F2508,4))&gt;=32768,HEX2DEC(RIGHT(F2508,4))-65536,HEX2DEC(RIGHT(F2508,4)))/Codes!$N$2</f>
        <v>0</v>
      </c>
      <c r="T2508" s="18">
        <f t="shared" si="701"/>
        <v>361</v>
      </c>
      <c r="U2508" s="1">
        <f t="shared" si="702"/>
        <v>50</v>
      </c>
      <c r="V2508" s="1">
        <f t="shared" si="703"/>
        <v>0</v>
      </c>
      <c r="W2508" s="1" t="str">
        <f t="shared" si="704"/>
        <v>100</v>
      </c>
      <c r="X2508" s="1">
        <f t="shared" si="705"/>
        <v>0</v>
      </c>
      <c r="Y2508" s="1">
        <f t="shared" si="706"/>
        <v>80</v>
      </c>
      <c r="Z2508" s="1" t="str">
        <f>VLOOKUP(BIN2DEC(MID(HEX2BIN(MID(H2508,3,2),8),2,5)),Codes!$E$1:$F$18,2)</f>
        <v>Normal</v>
      </c>
      <c r="AA2508" s="6" t="str">
        <f t="shared" si="707"/>
        <v>0</v>
      </c>
      <c r="AB2508" s="1">
        <f t="shared" si="708"/>
        <v>1</v>
      </c>
      <c r="AC2508" s="1" t="str">
        <f>VLOOKUP(BIN2DEC(RIGHT(HEX2BIN(MID(H2508,6,1),4),1)&amp;LEFT(HEX2BIN(MID(H2508,7,1),4),1)),Codes!$K$1:$L$5,2)</f>
        <v>M</v>
      </c>
      <c r="AD2508" s="1" t="str">
        <f>VLOOKUP(BIN2DEC(RIGHT(HEX2BIN(MID(H2508,7,1),4),3)&amp;LEFT(HEX2BIN(MID(H2508,8,1),4),2)),Codes!$H$2:$I$33,2)</f>
        <v>Punch</v>
      </c>
      <c r="AE2508" s="1" t="str">
        <f t="shared" si="709"/>
        <v>1</v>
      </c>
      <c r="AF2508" s="1" t="str">
        <f t="shared" si="710"/>
        <v>1</v>
      </c>
      <c r="AH2508" s="6">
        <f t="shared" si="711"/>
        <v>33</v>
      </c>
    </row>
    <row r="2509" spans="1:34">
      <c r="A2509" s="3" t="s">
        <v>9560</v>
      </c>
      <c r="B2509" s="1" t="s">
        <v>49</v>
      </c>
      <c r="C2509" s="6" t="s">
        <v>5201</v>
      </c>
      <c r="D2509" s="9" t="s">
        <v>1779</v>
      </c>
      <c r="E2509" s="9" t="s">
        <v>499</v>
      </c>
      <c r="F2509" s="9" t="s">
        <v>1785</v>
      </c>
      <c r="G2509" s="9" t="s">
        <v>1781</v>
      </c>
      <c r="H2509" s="9" t="s">
        <v>473</v>
      </c>
      <c r="J2509" s="6" t="str">
        <f t="shared" si="695"/>
        <v>001011</v>
      </c>
      <c r="K2509" s="1">
        <f t="shared" si="696"/>
        <v>2</v>
      </c>
      <c r="L2509" s="6" t="str">
        <f t="shared" si="697"/>
        <v>00000</v>
      </c>
      <c r="M2509" s="1">
        <f t="shared" si="698"/>
        <v>0</v>
      </c>
      <c r="N2509" s="6" t="str">
        <f t="shared" si="699"/>
        <v>00</v>
      </c>
      <c r="O2509" s="1">
        <f t="shared" si="700"/>
        <v>6</v>
      </c>
      <c r="P2509" s="1">
        <f>IF(HEX2DEC(LEFT(E2509,4))&gt;=32768,HEX2DEC(LEFT(E2509,4))-65536,HEX2DEC(LEFT(E2509,4)))/Codes!$N$2</f>
        <v>5.2</v>
      </c>
      <c r="Q2509" s="1">
        <f>IF(HEX2DEC(RIGHT(E2509,4))&gt;=32768,HEX2DEC(RIGHT(E2509,4))-65536,HEX2DEC(RIGHT(E2509,4)))/Codes!$N$2</f>
        <v>0</v>
      </c>
      <c r="R2509" s="1">
        <f>IF(HEX2DEC(LEFT(F2509,4))&gt;=32768,HEX2DEC(LEFT(F2509,4))-65536,HEX2DEC(LEFT(F2509,4)))/Codes!$N$2</f>
        <v>5.2</v>
      </c>
      <c r="S2509" s="1">
        <f>IF(HEX2DEC(RIGHT(F2509,4))&gt;=32768,HEX2DEC(RIGHT(F2509,4))-65536,HEX2DEC(RIGHT(F2509,4)))/Codes!$N$2</f>
        <v>12</v>
      </c>
      <c r="T2509" s="18">
        <f t="shared" si="701"/>
        <v>361</v>
      </c>
      <c r="U2509" s="1">
        <f t="shared" si="702"/>
        <v>100</v>
      </c>
      <c r="V2509" s="1">
        <f t="shared" si="703"/>
        <v>98</v>
      </c>
      <c r="W2509" s="1" t="str">
        <f t="shared" si="704"/>
        <v>100</v>
      </c>
      <c r="X2509" s="1">
        <f t="shared" si="705"/>
        <v>0</v>
      </c>
      <c r="Y2509" s="1">
        <f t="shared" si="706"/>
        <v>0</v>
      </c>
      <c r="Z2509" s="1" t="str">
        <f>VLOOKUP(BIN2DEC(MID(HEX2BIN(MID(H2509,3,2),8),2,5)),Codes!$E$1:$F$18,2)</f>
        <v>Normal</v>
      </c>
      <c r="AA2509" s="6" t="str">
        <f t="shared" si="707"/>
        <v>0</v>
      </c>
      <c r="AB2509" s="1">
        <f t="shared" si="708"/>
        <v>1</v>
      </c>
      <c r="AC2509" s="1" t="str">
        <f>VLOOKUP(BIN2DEC(RIGHT(HEX2BIN(MID(H2509,6,1),4),1)&amp;LEFT(HEX2BIN(MID(H2509,7,1),4),1)),Codes!$K$1:$L$5,2)</f>
        <v>M</v>
      </c>
      <c r="AD2509" s="1" t="str">
        <f>VLOOKUP(BIN2DEC(RIGHT(HEX2BIN(MID(H2509,7,1),4),3)&amp;LEFT(HEX2BIN(MID(H2509,8,1),4),2)),Codes!$H$2:$I$33,2)</f>
        <v>Kick</v>
      </c>
      <c r="AE2509" s="1" t="str">
        <f t="shared" si="709"/>
        <v>1</v>
      </c>
      <c r="AF2509" s="1" t="str">
        <f t="shared" si="710"/>
        <v>1</v>
      </c>
      <c r="AH2509" s="6">
        <f t="shared" si="711"/>
        <v>34</v>
      </c>
    </row>
    <row r="2510" spans="1:34">
      <c r="A2510" s="3" t="s">
        <v>9561</v>
      </c>
      <c r="B2510" s="1" t="s">
        <v>49</v>
      </c>
      <c r="C2510" s="6" t="s">
        <v>1790</v>
      </c>
      <c r="D2510" s="9" t="s">
        <v>9499</v>
      </c>
      <c r="E2510" s="9" t="s">
        <v>1383</v>
      </c>
      <c r="F2510" s="9" t="s">
        <v>91</v>
      </c>
      <c r="G2510" s="9" t="s">
        <v>468</v>
      </c>
      <c r="H2510" s="9" t="s">
        <v>473</v>
      </c>
      <c r="J2510" s="6" t="str">
        <f t="shared" si="695"/>
        <v>001011</v>
      </c>
      <c r="K2510" s="1">
        <f t="shared" si="696"/>
        <v>0</v>
      </c>
      <c r="L2510" s="6" t="str">
        <f t="shared" si="697"/>
        <v>00000</v>
      </c>
      <c r="M2510" s="1">
        <f t="shared" si="698"/>
        <v>56</v>
      </c>
      <c r="N2510" s="6" t="str">
        <f t="shared" si="699"/>
        <v>00</v>
      </c>
      <c r="O2510" s="1">
        <f t="shared" si="700"/>
        <v>10</v>
      </c>
      <c r="P2510" s="1">
        <f>IF(HEX2DEC(LEFT(E2510,4))&gt;=32768,HEX2DEC(LEFT(E2510,4))-65536,HEX2DEC(LEFT(E2510,4)))/Codes!$N$2</f>
        <v>2.7639999999999998</v>
      </c>
      <c r="Q2510" s="1">
        <f>IF(HEX2DEC(RIGHT(E2510,4))&gt;=32768,HEX2DEC(RIGHT(E2510,4))-65536,HEX2DEC(RIGHT(E2510,4)))/Codes!$N$2</f>
        <v>0</v>
      </c>
      <c r="R2510" s="1">
        <f>IF(HEX2DEC(LEFT(F2510,4))&gt;=32768,HEX2DEC(LEFT(F2510,4))-65536,HEX2DEC(LEFT(F2510,4)))/Codes!$N$2</f>
        <v>0</v>
      </c>
      <c r="S2510" s="1">
        <f>IF(HEX2DEC(RIGHT(F2510,4))&gt;=32768,HEX2DEC(RIGHT(F2510,4))-65536,HEX2DEC(RIGHT(F2510,4)))/Codes!$N$2</f>
        <v>0</v>
      </c>
      <c r="T2510" s="18">
        <f t="shared" si="701"/>
        <v>361</v>
      </c>
      <c r="U2510" s="1">
        <f t="shared" si="702"/>
        <v>100</v>
      </c>
      <c r="V2510" s="1">
        <f t="shared" si="703"/>
        <v>98</v>
      </c>
      <c r="W2510" s="1" t="str">
        <f t="shared" si="704"/>
        <v>100</v>
      </c>
      <c r="X2510" s="1">
        <f t="shared" si="705"/>
        <v>2</v>
      </c>
      <c r="Y2510" s="1">
        <f t="shared" si="706"/>
        <v>0</v>
      </c>
      <c r="Z2510" s="1" t="str">
        <f>VLOOKUP(BIN2DEC(MID(HEX2BIN(MID(H2510,3,2),8),2,5)),Codes!$E$1:$F$18,2)</f>
        <v>Normal</v>
      </c>
      <c r="AA2510" s="6" t="str">
        <f t="shared" si="707"/>
        <v>0</v>
      </c>
      <c r="AB2510" s="1">
        <f t="shared" si="708"/>
        <v>1</v>
      </c>
      <c r="AC2510" s="1" t="str">
        <f>VLOOKUP(BIN2DEC(RIGHT(HEX2BIN(MID(H2510,6,1),4),1)&amp;LEFT(HEX2BIN(MID(H2510,7,1),4),1)),Codes!$K$1:$L$5,2)</f>
        <v>M</v>
      </c>
      <c r="AD2510" s="1" t="str">
        <f>VLOOKUP(BIN2DEC(RIGHT(HEX2BIN(MID(H2510,7,1),4),3)&amp;LEFT(HEX2BIN(MID(H2510,8,1),4),2)),Codes!$H$2:$I$33,2)</f>
        <v>Kick</v>
      </c>
      <c r="AE2510" s="1" t="str">
        <f t="shared" si="709"/>
        <v>1</v>
      </c>
      <c r="AF2510" s="1" t="str">
        <f t="shared" si="710"/>
        <v>1</v>
      </c>
      <c r="AH2510" s="6">
        <f t="shared" si="711"/>
        <v>34</v>
      </c>
    </row>
    <row r="2511" spans="1:34">
      <c r="A2511" s="3" t="s">
        <v>9562</v>
      </c>
      <c r="B2511" s="1" t="s">
        <v>49</v>
      </c>
      <c r="C2511" s="6" t="s">
        <v>1790</v>
      </c>
      <c r="D2511" s="9" t="s">
        <v>9563</v>
      </c>
      <c r="E2511" s="9" t="s">
        <v>232</v>
      </c>
      <c r="F2511" s="9" t="s">
        <v>91</v>
      </c>
      <c r="G2511" s="9" t="s">
        <v>468</v>
      </c>
      <c r="H2511" s="9" t="s">
        <v>473</v>
      </c>
      <c r="J2511" s="6" t="str">
        <f t="shared" si="695"/>
        <v>001011</v>
      </c>
      <c r="K2511" s="1">
        <f t="shared" si="696"/>
        <v>1</v>
      </c>
      <c r="L2511" s="6" t="str">
        <f t="shared" si="697"/>
        <v>00000</v>
      </c>
      <c r="M2511" s="1">
        <f t="shared" si="698"/>
        <v>58</v>
      </c>
      <c r="N2511" s="6" t="str">
        <f t="shared" si="699"/>
        <v>00</v>
      </c>
      <c r="O2511" s="1">
        <f t="shared" si="700"/>
        <v>10</v>
      </c>
      <c r="P2511" s="1">
        <f>IF(HEX2DEC(LEFT(E2511,4))&gt;=32768,HEX2DEC(LEFT(E2511,4))-65536,HEX2DEC(LEFT(E2511,4)))/Codes!$N$2</f>
        <v>4.8</v>
      </c>
      <c r="Q2511" s="1">
        <f>IF(HEX2DEC(RIGHT(E2511,4))&gt;=32768,HEX2DEC(RIGHT(E2511,4))-65536,HEX2DEC(RIGHT(E2511,4)))/Codes!$N$2</f>
        <v>0</v>
      </c>
      <c r="R2511" s="1">
        <f>IF(HEX2DEC(LEFT(F2511,4))&gt;=32768,HEX2DEC(LEFT(F2511,4))-65536,HEX2DEC(LEFT(F2511,4)))/Codes!$N$2</f>
        <v>0</v>
      </c>
      <c r="S2511" s="1">
        <f>IF(HEX2DEC(RIGHT(F2511,4))&gt;=32768,HEX2DEC(RIGHT(F2511,4))-65536,HEX2DEC(RIGHT(F2511,4)))/Codes!$N$2</f>
        <v>0</v>
      </c>
      <c r="T2511" s="18">
        <f t="shared" si="701"/>
        <v>361</v>
      </c>
      <c r="U2511" s="1">
        <f t="shared" si="702"/>
        <v>100</v>
      </c>
      <c r="V2511" s="1">
        <f t="shared" si="703"/>
        <v>98</v>
      </c>
      <c r="W2511" s="1" t="str">
        <f t="shared" si="704"/>
        <v>100</v>
      </c>
      <c r="X2511" s="1">
        <f t="shared" si="705"/>
        <v>2</v>
      </c>
      <c r="Y2511" s="1">
        <f t="shared" si="706"/>
        <v>0</v>
      </c>
      <c r="Z2511" s="1" t="str">
        <f>VLOOKUP(BIN2DEC(MID(HEX2BIN(MID(H2511,3,2),8),2,5)),Codes!$E$1:$F$18,2)</f>
        <v>Normal</v>
      </c>
      <c r="AA2511" s="6" t="str">
        <f t="shared" si="707"/>
        <v>0</v>
      </c>
      <c r="AB2511" s="1">
        <f t="shared" si="708"/>
        <v>1</v>
      </c>
      <c r="AC2511" s="1" t="str">
        <f>VLOOKUP(BIN2DEC(RIGHT(HEX2BIN(MID(H2511,6,1),4),1)&amp;LEFT(HEX2BIN(MID(H2511,7,1),4),1)),Codes!$K$1:$L$5,2)</f>
        <v>M</v>
      </c>
      <c r="AD2511" s="1" t="str">
        <f>VLOOKUP(BIN2DEC(RIGHT(HEX2BIN(MID(H2511,7,1),4),3)&amp;LEFT(HEX2BIN(MID(H2511,8,1),4),2)),Codes!$H$2:$I$33,2)</f>
        <v>Kick</v>
      </c>
      <c r="AE2511" s="1" t="str">
        <f t="shared" si="709"/>
        <v>1</v>
      </c>
      <c r="AF2511" s="1" t="str">
        <f t="shared" si="710"/>
        <v>1</v>
      </c>
      <c r="AH2511" s="6">
        <f t="shared" si="711"/>
        <v>34</v>
      </c>
    </row>
    <row r="2512" spans="1:34">
      <c r="A2512" s="3" t="s">
        <v>9564</v>
      </c>
      <c r="B2512" s="1" t="s">
        <v>49</v>
      </c>
      <c r="C2512" s="6" t="s">
        <v>1787</v>
      </c>
      <c r="D2512" s="9" t="s">
        <v>9565</v>
      </c>
      <c r="E2512" s="9" t="s">
        <v>232</v>
      </c>
      <c r="F2512" s="9" t="s">
        <v>91</v>
      </c>
      <c r="G2512" s="9" t="s">
        <v>468</v>
      </c>
      <c r="H2512" s="9" t="s">
        <v>473</v>
      </c>
      <c r="J2512" s="6" t="str">
        <f t="shared" si="695"/>
        <v>001011</v>
      </c>
      <c r="K2512" s="1">
        <f t="shared" si="696"/>
        <v>0</v>
      </c>
      <c r="L2512" s="6" t="str">
        <f t="shared" si="697"/>
        <v>00000</v>
      </c>
      <c r="M2512" s="1">
        <f t="shared" si="698"/>
        <v>58</v>
      </c>
      <c r="N2512" s="6" t="str">
        <f t="shared" si="699"/>
        <v>00</v>
      </c>
      <c r="O2512" s="1">
        <f t="shared" si="700"/>
        <v>8</v>
      </c>
      <c r="P2512" s="1">
        <f>IF(HEX2DEC(LEFT(E2512,4))&gt;=32768,HEX2DEC(LEFT(E2512,4))-65536,HEX2DEC(LEFT(E2512,4)))/Codes!$N$2</f>
        <v>4.8</v>
      </c>
      <c r="Q2512" s="1">
        <f>IF(HEX2DEC(RIGHT(E2512,4))&gt;=32768,HEX2DEC(RIGHT(E2512,4))-65536,HEX2DEC(RIGHT(E2512,4)))/Codes!$N$2</f>
        <v>0</v>
      </c>
      <c r="R2512" s="1">
        <f>IF(HEX2DEC(LEFT(F2512,4))&gt;=32768,HEX2DEC(LEFT(F2512,4))-65536,HEX2DEC(LEFT(F2512,4)))/Codes!$N$2</f>
        <v>0</v>
      </c>
      <c r="S2512" s="1">
        <f>IF(HEX2DEC(RIGHT(F2512,4))&gt;=32768,HEX2DEC(RIGHT(F2512,4))-65536,HEX2DEC(RIGHT(F2512,4)))/Codes!$N$2</f>
        <v>0</v>
      </c>
      <c r="T2512" s="18">
        <f t="shared" si="701"/>
        <v>361</v>
      </c>
      <c r="U2512" s="1">
        <f t="shared" si="702"/>
        <v>100</v>
      </c>
      <c r="V2512" s="1">
        <f t="shared" si="703"/>
        <v>98</v>
      </c>
      <c r="W2512" s="1" t="str">
        <f t="shared" si="704"/>
        <v>100</v>
      </c>
      <c r="X2512" s="1">
        <f t="shared" si="705"/>
        <v>2</v>
      </c>
      <c r="Y2512" s="1">
        <f t="shared" si="706"/>
        <v>0</v>
      </c>
      <c r="Z2512" s="1" t="str">
        <f>VLOOKUP(BIN2DEC(MID(HEX2BIN(MID(H2512,3,2),8),2,5)),Codes!$E$1:$F$18,2)</f>
        <v>Normal</v>
      </c>
      <c r="AA2512" s="6" t="str">
        <f t="shared" si="707"/>
        <v>0</v>
      </c>
      <c r="AB2512" s="1">
        <f t="shared" si="708"/>
        <v>1</v>
      </c>
      <c r="AC2512" s="1" t="str">
        <f>VLOOKUP(BIN2DEC(RIGHT(HEX2BIN(MID(H2512,6,1),4),1)&amp;LEFT(HEX2BIN(MID(H2512,7,1),4),1)),Codes!$K$1:$L$5,2)</f>
        <v>M</v>
      </c>
      <c r="AD2512" s="1" t="str">
        <f>VLOOKUP(BIN2DEC(RIGHT(HEX2BIN(MID(H2512,7,1),4),3)&amp;LEFT(HEX2BIN(MID(H2512,8,1),4),2)),Codes!$H$2:$I$33,2)</f>
        <v>Kick</v>
      </c>
      <c r="AE2512" s="1" t="str">
        <f t="shared" si="709"/>
        <v>1</v>
      </c>
      <c r="AF2512" s="1" t="str">
        <f t="shared" si="710"/>
        <v>1</v>
      </c>
      <c r="AH2512" s="6">
        <f t="shared" si="711"/>
        <v>34</v>
      </c>
    </row>
    <row r="2513" spans="1:34">
      <c r="A2513" s="3" t="s">
        <v>9566</v>
      </c>
      <c r="B2513" s="1" t="s">
        <v>49</v>
      </c>
      <c r="C2513" s="6" t="s">
        <v>1787</v>
      </c>
      <c r="D2513" s="9" t="s">
        <v>1792</v>
      </c>
      <c r="E2513" s="9" t="s">
        <v>232</v>
      </c>
      <c r="F2513" s="9" t="s">
        <v>91</v>
      </c>
      <c r="G2513" s="9" t="s">
        <v>468</v>
      </c>
      <c r="H2513" s="9" t="s">
        <v>473</v>
      </c>
      <c r="J2513" s="6" t="str">
        <f t="shared" si="695"/>
        <v>001011</v>
      </c>
      <c r="K2513" s="1">
        <f t="shared" si="696"/>
        <v>1</v>
      </c>
      <c r="L2513" s="6" t="str">
        <f t="shared" si="697"/>
        <v>00000</v>
      </c>
      <c r="M2513" s="1">
        <f t="shared" si="698"/>
        <v>51</v>
      </c>
      <c r="N2513" s="6" t="str">
        <f t="shared" si="699"/>
        <v>00</v>
      </c>
      <c r="O2513" s="1">
        <f t="shared" si="700"/>
        <v>8</v>
      </c>
      <c r="P2513" s="1">
        <f>IF(HEX2DEC(LEFT(E2513,4))&gt;=32768,HEX2DEC(LEFT(E2513,4))-65536,HEX2DEC(LEFT(E2513,4)))/Codes!$N$2</f>
        <v>4.8</v>
      </c>
      <c r="Q2513" s="1">
        <f>IF(HEX2DEC(RIGHT(E2513,4))&gt;=32768,HEX2DEC(RIGHT(E2513,4))-65536,HEX2DEC(RIGHT(E2513,4)))/Codes!$N$2</f>
        <v>0</v>
      </c>
      <c r="R2513" s="1">
        <f>IF(HEX2DEC(LEFT(F2513,4))&gt;=32768,HEX2DEC(LEFT(F2513,4))-65536,HEX2DEC(LEFT(F2513,4)))/Codes!$N$2</f>
        <v>0</v>
      </c>
      <c r="S2513" s="1">
        <f>IF(HEX2DEC(RIGHT(F2513,4))&gt;=32768,HEX2DEC(RIGHT(F2513,4))-65536,HEX2DEC(RIGHT(F2513,4)))/Codes!$N$2</f>
        <v>0</v>
      </c>
      <c r="T2513" s="18">
        <f t="shared" si="701"/>
        <v>361</v>
      </c>
      <c r="U2513" s="1">
        <f t="shared" si="702"/>
        <v>100</v>
      </c>
      <c r="V2513" s="1">
        <f t="shared" si="703"/>
        <v>98</v>
      </c>
      <c r="W2513" s="1" t="str">
        <f t="shared" si="704"/>
        <v>100</v>
      </c>
      <c r="X2513" s="1">
        <f t="shared" si="705"/>
        <v>2</v>
      </c>
      <c r="Y2513" s="1">
        <f t="shared" si="706"/>
        <v>0</v>
      </c>
      <c r="Z2513" s="1" t="str">
        <f>VLOOKUP(BIN2DEC(MID(HEX2BIN(MID(H2513,3,2),8),2,5)),Codes!$E$1:$F$18,2)</f>
        <v>Normal</v>
      </c>
      <c r="AA2513" s="6" t="str">
        <f t="shared" si="707"/>
        <v>0</v>
      </c>
      <c r="AB2513" s="1">
        <f t="shared" si="708"/>
        <v>1</v>
      </c>
      <c r="AC2513" s="1" t="str">
        <f>VLOOKUP(BIN2DEC(RIGHT(HEX2BIN(MID(H2513,6,1),4),1)&amp;LEFT(HEX2BIN(MID(H2513,7,1),4),1)),Codes!$K$1:$L$5,2)</f>
        <v>M</v>
      </c>
      <c r="AD2513" s="1" t="str">
        <f>VLOOKUP(BIN2DEC(RIGHT(HEX2BIN(MID(H2513,7,1),4),3)&amp;LEFT(HEX2BIN(MID(H2513,8,1),4),2)),Codes!$H$2:$I$33,2)</f>
        <v>Kick</v>
      </c>
      <c r="AE2513" s="1" t="str">
        <f t="shared" si="709"/>
        <v>1</v>
      </c>
      <c r="AF2513" s="1" t="str">
        <f t="shared" si="710"/>
        <v>1</v>
      </c>
      <c r="AH2513" s="6">
        <f t="shared" si="711"/>
        <v>34</v>
      </c>
    </row>
    <row r="2514" spans="1:34">
      <c r="A2514" s="3" t="s">
        <v>9567</v>
      </c>
      <c r="B2514" s="1" t="s">
        <v>49</v>
      </c>
      <c r="C2514" s="6" t="s">
        <v>1787</v>
      </c>
      <c r="D2514" s="9" t="s">
        <v>5393</v>
      </c>
      <c r="E2514" s="9" t="s">
        <v>232</v>
      </c>
      <c r="F2514" s="9" t="s">
        <v>1795</v>
      </c>
      <c r="G2514" s="9" t="s">
        <v>468</v>
      </c>
      <c r="H2514" s="9" t="s">
        <v>473</v>
      </c>
      <c r="J2514" s="6" t="str">
        <f t="shared" si="695"/>
        <v>001011</v>
      </c>
      <c r="K2514" s="1">
        <f t="shared" si="696"/>
        <v>2</v>
      </c>
      <c r="L2514" s="6" t="str">
        <f t="shared" si="697"/>
        <v>00000</v>
      </c>
      <c r="M2514" s="1">
        <f t="shared" si="698"/>
        <v>24</v>
      </c>
      <c r="N2514" s="6" t="str">
        <f t="shared" si="699"/>
        <v>00</v>
      </c>
      <c r="O2514" s="1">
        <f t="shared" si="700"/>
        <v>6</v>
      </c>
      <c r="P2514" s="1">
        <f>IF(HEX2DEC(LEFT(E2514,4))&gt;=32768,HEX2DEC(LEFT(E2514,4))-65536,HEX2DEC(LEFT(E2514,4)))/Codes!$N$2</f>
        <v>4.8</v>
      </c>
      <c r="Q2514" s="1">
        <f>IF(HEX2DEC(RIGHT(E2514,4))&gt;=32768,HEX2DEC(RIGHT(E2514,4))-65536,HEX2DEC(RIGHT(E2514,4)))/Codes!$N$2</f>
        <v>0</v>
      </c>
      <c r="R2514" s="1">
        <f>IF(HEX2DEC(LEFT(F2514,4))&gt;=32768,HEX2DEC(LEFT(F2514,4))-65536,HEX2DEC(LEFT(F2514,4)))/Codes!$N$2</f>
        <v>-2.4</v>
      </c>
      <c r="S2514" s="1">
        <f>IF(HEX2DEC(RIGHT(F2514,4))&gt;=32768,HEX2DEC(RIGHT(F2514,4))-65536,HEX2DEC(RIGHT(F2514,4)))/Codes!$N$2</f>
        <v>0</v>
      </c>
      <c r="T2514" s="18">
        <f t="shared" si="701"/>
        <v>361</v>
      </c>
      <c r="U2514" s="1">
        <f t="shared" si="702"/>
        <v>100</v>
      </c>
      <c r="V2514" s="1">
        <f t="shared" si="703"/>
        <v>98</v>
      </c>
      <c r="W2514" s="1" t="str">
        <f t="shared" si="704"/>
        <v>100</v>
      </c>
      <c r="X2514" s="1">
        <f t="shared" si="705"/>
        <v>2</v>
      </c>
      <c r="Y2514" s="1">
        <f t="shared" si="706"/>
        <v>0</v>
      </c>
      <c r="Z2514" s="1" t="str">
        <f>VLOOKUP(BIN2DEC(MID(HEX2BIN(MID(H2514,3,2),8),2,5)),Codes!$E$1:$F$18,2)</f>
        <v>Normal</v>
      </c>
      <c r="AA2514" s="6" t="str">
        <f t="shared" si="707"/>
        <v>0</v>
      </c>
      <c r="AB2514" s="1">
        <f t="shared" si="708"/>
        <v>1</v>
      </c>
      <c r="AC2514" s="1" t="str">
        <f>VLOOKUP(BIN2DEC(RIGHT(HEX2BIN(MID(H2514,6,1),4),1)&amp;LEFT(HEX2BIN(MID(H2514,7,1),4),1)),Codes!$K$1:$L$5,2)</f>
        <v>M</v>
      </c>
      <c r="AD2514" s="1" t="str">
        <f>VLOOKUP(BIN2DEC(RIGHT(HEX2BIN(MID(H2514,7,1),4),3)&amp;LEFT(HEX2BIN(MID(H2514,8,1),4),2)),Codes!$H$2:$I$33,2)</f>
        <v>Kick</v>
      </c>
      <c r="AE2514" s="1" t="str">
        <f t="shared" si="709"/>
        <v>1</v>
      </c>
      <c r="AF2514" s="1" t="str">
        <f t="shared" si="710"/>
        <v>1</v>
      </c>
      <c r="AH2514" s="6">
        <f t="shared" si="711"/>
        <v>34</v>
      </c>
    </row>
    <row r="2515" spans="1:34">
      <c r="A2515" s="3" t="s">
        <v>9568</v>
      </c>
      <c r="B2515" s="1" t="s">
        <v>49</v>
      </c>
      <c r="C2515" s="6" t="s">
        <v>1796</v>
      </c>
      <c r="D2515" s="9" t="s">
        <v>479</v>
      </c>
      <c r="E2515" s="9" t="s">
        <v>5786</v>
      </c>
      <c r="F2515" s="9" t="s">
        <v>9569</v>
      </c>
      <c r="G2515" s="9" t="s">
        <v>481</v>
      </c>
      <c r="H2515" s="9" t="s">
        <v>482</v>
      </c>
      <c r="J2515" s="6" t="str">
        <f t="shared" si="695"/>
        <v>001011</v>
      </c>
      <c r="K2515" s="1">
        <f t="shared" si="696"/>
        <v>0</v>
      </c>
      <c r="L2515" s="6" t="str">
        <f t="shared" si="697"/>
        <v>00000</v>
      </c>
      <c r="M2515" s="1">
        <f t="shared" si="698"/>
        <v>0</v>
      </c>
      <c r="N2515" s="6" t="str">
        <f t="shared" si="699"/>
        <v>00</v>
      </c>
      <c r="O2515" s="1">
        <f t="shared" si="700"/>
        <v>0</v>
      </c>
      <c r="P2515" s="1">
        <f>IF(HEX2DEC(LEFT(E2515,4))&gt;=32768,HEX2DEC(LEFT(E2515,4))-65536,HEX2DEC(LEFT(E2515,4)))/Codes!$N$2</f>
        <v>3.4</v>
      </c>
      <c r="Q2515" s="1">
        <f>IF(HEX2DEC(RIGHT(E2515,4))&gt;=32768,HEX2DEC(RIGHT(E2515,4))-65536,HEX2DEC(RIGHT(E2515,4)))/Codes!$N$2</f>
        <v>0</v>
      </c>
      <c r="R2515" s="1">
        <f>IF(HEX2DEC(LEFT(F2515,4))&gt;=32768,HEX2DEC(LEFT(F2515,4))-65536,HEX2DEC(LEFT(F2515,4)))/Codes!$N$2</f>
        <v>5.2</v>
      </c>
      <c r="S2515" s="1">
        <f>IF(HEX2DEC(RIGHT(F2515,4))&gt;=32768,HEX2DEC(RIGHT(F2515,4))-65536,HEX2DEC(RIGHT(F2515,4)))/Codes!$N$2</f>
        <v>6.8</v>
      </c>
      <c r="T2515" s="18">
        <f t="shared" si="701"/>
        <v>361</v>
      </c>
      <c r="U2515" s="1">
        <f t="shared" si="702"/>
        <v>100</v>
      </c>
      <c r="V2515" s="1">
        <f t="shared" si="703"/>
        <v>0</v>
      </c>
      <c r="W2515" s="1" t="str">
        <f t="shared" si="704"/>
        <v>100</v>
      </c>
      <c r="X2515" s="1">
        <f t="shared" si="705"/>
        <v>2</v>
      </c>
      <c r="Y2515" s="1">
        <f t="shared" si="706"/>
        <v>0</v>
      </c>
      <c r="Z2515" s="1" t="str">
        <f>VLOOKUP(BIN2DEC(MID(HEX2BIN(MID(H2515,3,2),8),2,5)),Codes!$E$1:$F$18,2)</f>
        <v>Grab</v>
      </c>
      <c r="AA2515" s="6" t="str">
        <f t="shared" si="707"/>
        <v>0</v>
      </c>
      <c r="AB2515" s="1">
        <f t="shared" si="708"/>
        <v>0</v>
      </c>
      <c r="AC2515" s="1" t="str">
        <f>VLOOKUP(BIN2DEC(RIGHT(HEX2BIN(MID(H2515,6,1),4),1)&amp;LEFT(HEX2BIN(MID(H2515,7,1),4),1)),Codes!$K$1:$L$5,2)</f>
        <v>M</v>
      </c>
      <c r="AD2515" s="1" t="str">
        <f>VLOOKUP(BIN2DEC(RIGHT(HEX2BIN(MID(H2515,7,1),4),3)&amp;LEFT(HEX2BIN(MID(H2515,8,1),4),2)),Codes!$H$2:$I$33,2)</f>
        <v>Kick</v>
      </c>
      <c r="AE2515" s="1" t="str">
        <f t="shared" si="709"/>
        <v>1</v>
      </c>
      <c r="AF2515" s="1" t="str">
        <f t="shared" si="710"/>
        <v>1</v>
      </c>
      <c r="AH2515" s="6">
        <f t="shared" si="711"/>
        <v>34</v>
      </c>
    </row>
    <row r="2516" spans="1:34">
      <c r="A2516" s="3" t="s">
        <v>9570</v>
      </c>
      <c r="B2516" s="1" t="s">
        <v>49</v>
      </c>
      <c r="C2516" s="6" t="s">
        <v>1796</v>
      </c>
      <c r="D2516" s="9" t="s">
        <v>484</v>
      </c>
      <c r="E2516" s="9" t="s">
        <v>265</v>
      </c>
      <c r="F2516" s="9" t="s">
        <v>8014</v>
      </c>
      <c r="G2516" s="9" t="s">
        <v>481</v>
      </c>
      <c r="H2516" s="9" t="s">
        <v>482</v>
      </c>
      <c r="J2516" s="6" t="str">
        <f t="shared" si="695"/>
        <v>001011</v>
      </c>
      <c r="K2516" s="1">
        <f t="shared" si="696"/>
        <v>1</v>
      </c>
      <c r="L2516" s="6" t="str">
        <f t="shared" si="697"/>
        <v>00000</v>
      </c>
      <c r="M2516" s="1">
        <f t="shared" si="698"/>
        <v>0</v>
      </c>
      <c r="N2516" s="6" t="str">
        <f t="shared" si="699"/>
        <v>00</v>
      </c>
      <c r="O2516" s="1">
        <f t="shared" si="700"/>
        <v>0</v>
      </c>
      <c r="P2516" s="1">
        <f>IF(HEX2DEC(LEFT(E2516,4))&gt;=32768,HEX2DEC(LEFT(E2516,4))-65536,HEX2DEC(LEFT(E2516,4)))/Codes!$N$2</f>
        <v>2.4</v>
      </c>
      <c r="Q2516" s="1">
        <f>IF(HEX2DEC(RIGHT(E2516,4))&gt;=32768,HEX2DEC(RIGHT(E2516,4))-65536,HEX2DEC(RIGHT(E2516,4)))/Codes!$N$2</f>
        <v>0</v>
      </c>
      <c r="R2516" s="1">
        <f>IF(HEX2DEC(LEFT(F2516,4))&gt;=32768,HEX2DEC(LEFT(F2516,4))-65536,HEX2DEC(LEFT(F2516,4)))/Codes!$N$2</f>
        <v>5.2</v>
      </c>
      <c r="S2516" s="1">
        <f>IF(HEX2DEC(RIGHT(F2516,4))&gt;=32768,HEX2DEC(RIGHT(F2516,4))-65536,HEX2DEC(RIGHT(F2516,4)))/Codes!$N$2</f>
        <v>3.2</v>
      </c>
      <c r="T2516" s="18">
        <f t="shared" si="701"/>
        <v>361</v>
      </c>
      <c r="U2516" s="1">
        <f t="shared" si="702"/>
        <v>100</v>
      </c>
      <c r="V2516" s="1">
        <f t="shared" si="703"/>
        <v>0</v>
      </c>
      <c r="W2516" s="1" t="str">
        <f t="shared" si="704"/>
        <v>100</v>
      </c>
      <c r="X2516" s="1">
        <f t="shared" si="705"/>
        <v>2</v>
      </c>
      <c r="Y2516" s="1">
        <f t="shared" si="706"/>
        <v>0</v>
      </c>
      <c r="Z2516" s="1" t="str">
        <f>VLOOKUP(BIN2DEC(MID(HEX2BIN(MID(H2516,3,2),8),2,5)),Codes!$E$1:$F$18,2)</f>
        <v>Grab</v>
      </c>
      <c r="AA2516" s="6" t="str">
        <f t="shared" si="707"/>
        <v>0</v>
      </c>
      <c r="AB2516" s="1">
        <f t="shared" si="708"/>
        <v>0</v>
      </c>
      <c r="AC2516" s="1" t="str">
        <f>VLOOKUP(BIN2DEC(RIGHT(HEX2BIN(MID(H2516,6,1),4),1)&amp;LEFT(HEX2BIN(MID(H2516,7,1),4),1)),Codes!$K$1:$L$5,2)</f>
        <v>M</v>
      </c>
      <c r="AD2516" s="1" t="str">
        <f>VLOOKUP(BIN2DEC(RIGHT(HEX2BIN(MID(H2516,7,1),4),3)&amp;LEFT(HEX2BIN(MID(H2516,8,1),4),2)),Codes!$H$2:$I$33,2)</f>
        <v>Kick</v>
      </c>
      <c r="AE2516" s="1" t="str">
        <f t="shared" si="709"/>
        <v>1</v>
      </c>
      <c r="AF2516" s="1" t="str">
        <f t="shared" si="710"/>
        <v>1</v>
      </c>
      <c r="AH2516" s="6">
        <f t="shared" si="711"/>
        <v>34</v>
      </c>
    </row>
    <row r="2517" spans="1:34">
      <c r="A2517" s="3" t="s">
        <v>9572</v>
      </c>
      <c r="B2517" s="1" t="s">
        <v>49</v>
      </c>
      <c r="C2517" s="6" t="s">
        <v>1797</v>
      </c>
      <c r="D2517" s="9" t="s">
        <v>479</v>
      </c>
      <c r="E2517" s="9" t="s">
        <v>5786</v>
      </c>
      <c r="F2517" s="9" t="s">
        <v>9573</v>
      </c>
      <c r="G2517" s="9" t="s">
        <v>481</v>
      </c>
      <c r="H2517" s="9" t="s">
        <v>482</v>
      </c>
      <c r="J2517" s="6" t="str">
        <f t="shared" si="695"/>
        <v>001011</v>
      </c>
      <c r="K2517" s="1">
        <f t="shared" si="696"/>
        <v>0</v>
      </c>
      <c r="L2517" s="6" t="str">
        <f t="shared" si="697"/>
        <v>00000</v>
      </c>
      <c r="M2517" s="1">
        <f t="shared" si="698"/>
        <v>0</v>
      </c>
      <c r="N2517" s="6" t="str">
        <f t="shared" si="699"/>
        <v>00</v>
      </c>
      <c r="O2517" s="1">
        <f t="shared" si="700"/>
        <v>0</v>
      </c>
      <c r="P2517" s="1">
        <f>IF(HEX2DEC(LEFT(E2517,4))&gt;=32768,HEX2DEC(LEFT(E2517,4))-65536,HEX2DEC(LEFT(E2517,4)))/Codes!$N$2</f>
        <v>3.4</v>
      </c>
      <c r="Q2517" s="1">
        <f>IF(HEX2DEC(RIGHT(E2517,4))&gt;=32768,HEX2DEC(RIGHT(E2517,4))-65536,HEX2DEC(RIGHT(E2517,4)))/Codes!$N$2</f>
        <v>0</v>
      </c>
      <c r="R2517" s="1">
        <f>IF(HEX2DEC(LEFT(F2517,4))&gt;=32768,HEX2DEC(LEFT(F2517,4))-65536,HEX2DEC(LEFT(F2517,4)))/Codes!$N$2</f>
        <v>5.2</v>
      </c>
      <c r="S2517" s="1">
        <f>IF(HEX2DEC(RIGHT(F2517,4))&gt;=32768,HEX2DEC(RIGHT(F2517,4))-65536,HEX2DEC(RIGHT(F2517,4)))/Codes!$N$2</f>
        <v>8</v>
      </c>
      <c r="T2517" s="18">
        <f t="shared" si="701"/>
        <v>361</v>
      </c>
      <c r="U2517" s="1">
        <f t="shared" si="702"/>
        <v>100</v>
      </c>
      <c r="V2517" s="1">
        <f t="shared" si="703"/>
        <v>0</v>
      </c>
      <c r="W2517" s="1" t="str">
        <f t="shared" si="704"/>
        <v>100</v>
      </c>
      <c r="X2517" s="1">
        <f t="shared" si="705"/>
        <v>2</v>
      </c>
      <c r="Y2517" s="1">
        <f t="shared" si="706"/>
        <v>0</v>
      </c>
      <c r="Z2517" s="1" t="str">
        <f>VLOOKUP(BIN2DEC(MID(HEX2BIN(MID(H2517,3,2),8),2,5)),Codes!$E$1:$F$18,2)</f>
        <v>Grab</v>
      </c>
      <c r="AA2517" s="6" t="str">
        <f t="shared" si="707"/>
        <v>0</v>
      </c>
      <c r="AB2517" s="1">
        <f t="shared" si="708"/>
        <v>0</v>
      </c>
      <c r="AC2517" s="1" t="str">
        <f>VLOOKUP(BIN2DEC(RIGHT(HEX2BIN(MID(H2517,6,1),4),1)&amp;LEFT(HEX2BIN(MID(H2517,7,1),4),1)),Codes!$K$1:$L$5,2)</f>
        <v>M</v>
      </c>
      <c r="AD2517" s="1" t="str">
        <f>VLOOKUP(BIN2DEC(RIGHT(HEX2BIN(MID(H2517,7,1),4),3)&amp;LEFT(HEX2BIN(MID(H2517,8,1),4),2)),Codes!$H$2:$I$33,2)</f>
        <v>Kick</v>
      </c>
      <c r="AE2517" s="1" t="str">
        <f t="shared" si="709"/>
        <v>1</v>
      </c>
      <c r="AF2517" s="1" t="str">
        <f t="shared" si="710"/>
        <v>1</v>
      </c>
      <c r="AH2517" s="6">
        <f t="shared" si="711"/>
        <v>34</v>
      </c>
    </row>
    <row r="2518" spans="1:34">
      <c r="A2518" s="3" t="s">
        <v>9574</v>
      </c>
      <c r="B2518" s="1" t="s">
        <v>49</v>
      </c>
      <c r="C2518" s="6" t="s">
        <v>1797</v>
      </c>
      <c r="D2518" s="9" t="s">
        <v>484</v>
      </c>
      <c r="E2518" s="9" t="s">
        <v>212</v>
      </c>
      <c r="F2518" s="9" t="s">
        <v>5085</v>
      </c>
      <c r="G2518" s="9" t="s">
        <v>481</v>
      </c>
      <c r="H2518" s="9" t="s">
        <v>482</v>
      </c>
      <c r="J2518" s="6" t="str">
        <f t="shared" si="695"/>
        <v>001011</v>
      </c>
      <c r="K2518" s="1">
        <f t="shared" si="696"/>
        <v>1</v>
      </c>
      <c r="L2518" s="6" t="str">
        <f t="shared" si="697"/>
        <v>00000</v>
      </c>
      <c r="M2518" s="1">
        <f t="shared" si="698"/>
        <v>0</v>
      </c>
      <c r="N2518" s="6" t="str">
        <f t="shared" si="699"/>
        <v>00</v>
      </c>
      <c r="O2518" s="1">
        <f t="shared" si="700"/>
        <v>0</v>
      </c>
      <c r="P2518" s="1">
        <f>IF(HEX2DEC(LEFT(E2518,4))&gt;=32768,HEX2DEC(LEFT(E2518,4))-65536,HEX2DEC(LEFT(E2518,4)))/Codes!$N$2</f>
        <v>2.8</v>
      </c>
      <c r="Q2518" s="1">
        <f>IF(HEX2DEC(RIGHT(E2518,4))&gt;=32768,HEX2DEC(RIGHT(E2518,4))-65536,HEX2DEC(RIGHT(E2518,4)))/Codes!$N$2</f>
        <v>0</v>
      </c>
      <c r="R2518" s="1">
        <f>IF(HEX2DEC(LEFT(F2518,4))&gt;=32768,HEX2DEC(LEFT(F2518,4))-65536,HEX2DEC(LEFT(F2518,4)))/Codes!$N$2</f>
        <v>5.2</v>
      </c>
      <c r="S2518" s="1">
        <f>IF(HEX2DEC(RIGHT(F2518,4))&gt;=32768,HEX2DEC(RIGHT(F2518,4))-65536,HEX2DEC(RIGHT(F2518,4)))/Codes!$N$2</f>
        <v>5.2</v>
      </c>
      <c r="T2518" s="18">
        <f t="shared" si="701"/>
        <v>361</v>
      </c>
      <c r="U2518" s="1">
        <f t="shared" si="702"/>
        <v>100</v>
      </c>
      <c r="V2518" s="1">
        <f t="shared" si="703"/>
        <v>0</v>
      </c>
      <c r="W2518" s="1" t="str">
        <f t="shared" si="704"/>
        <v>100</v>
      </c>
      <c r="X2518" s="1">
        <f t="shared" si="705"/>
        <v>2</v>
      </c>
      <c r="Y2518" s="1">
        <f t="shared" si="706"/>
        <v>0</v>
      </c>
      <c r="Z2518" s="1" t="str">
        <f>VLOOKUP(BIN2DEC(MID(HEX2BIN(MID(H2518,3,2),8),2,5)),Codes!$E$1:$F$18,2)</f>
        <v>Grab</v>
      </c>
      <c r="AA2518" s="6" t="str">
        <f t="shared" si="707"/>
        <v>0</v>
      </c>
      <c r="AB2518" s="1">
        <f t="shared" si="708"/>
        <v>0</v>
      </c>
      <c r="AC2518" s="1" t="str">
        <f>VLOOKUP(BIN2DEC(RIGHT(HEX2BIN(MID(H2518,6,1),4),1)&amp;LEFT(HEX2BIN(MID(H2518,7,1),4),1)),Codes!$K$1:$L$5,2)</f>
        <v>M</v>
      </c>
      <c r="AD2518" s="1" t="str">
        <f>VLOOKUP(BIN2DEC(RIGHT(HEX2BIN(MID(H2518,7,1),4),3)&amp;LEFT(HEX2BIN(MID(H2518,8,1),4),2)),Codes!$H$2:$I$33,2)</f>
        <v>Kick</v>
      </c>
      <c r="AE2518" s="1" t="str">
        <f t="shared" si="709"/>
        <v>1</v>
      </c>
      <c r="AF2518" s="1" t="str">
        <f t="shared" si="710"/>
        <v>1</v>
      </c>
      <c r="AH2518" s="6">
        <f t="shared" si="711"/>
        <v>34</v>
      </c>
    </row>
    <row r="2519" spans="1:34">
      <c r="A2519" s="3" t="s">
        <v>9575</v>
      </c>
      <c r="B2519" s="1" t="s">
        <v>49</v>
      </c>
      <c r="C2519" s="6" t="s">
        <v>1797</v>
      </c>
      <c r="D2519" s="9" t="s">
        <v>494</v>
      </c>
      <c r="E2519" s="9" t="s">
        <v>265</v>
      </c>
      <c r="F2519" s="9" t="s">
        <v>1311</v>
      </c>
      <c r="G2519" s="9" t="s">
        <v>481</v>
      </c>
      <c r="H2519" s="9" t="s">
        <v>482</v>
      </c>
      <c r="J2519" s="6" t="str">
        <f t="shared" si="695"/>
        <v>001011</v>
      </c>
      <c r="K2519" s="1">
        <f t="shared" si="696"/>
        <v>2</v>
      </c>
      <c r="L2519" s="6" t="str">
        <f t="shared" si="697"/>
        <v>00000</v>
      </c>
      <c r="M2519" s="1">
        <f t="shared" si="698"/>
        <v>0</v>
      </c>
      <c r="N2519" s="6" t="str">
        <f t="shared" si="699"/>
        <v>00</v>
      </c>
      <c r="O2519" s="1">
        <f t="shared" si="700"/>
        <v>0</v>
      </c>
      <c r="P2519" s="1">
        <f>IF(HEX2DEC(LEFT(E2519,4))&gt;=32768,HEX2DEC(LEFT(E2519,4))-65536,HEX2DEC(LEFT(E2519,4)))/Codes!$N$2</f>
        <v>2.4</v>
      </c>
      <c r="Q2519" s="1">
        <f>IF(HEX2DEC(RIGHT(E2519,4))&gt;=32768,HEX2DEC(RIGHT(E2519,4))-65536,HEX2DEC(RIGHT(E2519,4)))/Codes!$N$2</f>
        <v>0</v>
      </c>
      <c r="R2519" s="1">
        <f>IF(HEX2DEC(LEFT(F2519,4))&gt;=32768,HEX2DEC(LEFT(F2519,4))-65536,HEX2DEC(LEFT(F2519,4)))/Codes!$N$2</f>
        <v>5.2</v>
      </c>
      <c r="S2519" s="1">
        <f>IF(HEX2DEC(RIGHT(F2519,4))&gt;=32768,HEX2DEC(RIGHT(F2519,4))-65536,HEX2DEC(RIGHT(F2519,4)))/Codes!$N$2</f>
        <v>2.4</v>
      </c>
      <c r="T2519" s="18">
        <f t="shared" si="701"/>
        <v>361</v>
      </c>
      <c r="U2519" s="1">
        <f t="shared" si="702"/>
        <v>100</v>
      </c>
      <c r="V2519" s="1">
        <f t="shared" si="703"/>
        <v>0</v>
      </c>
      <c r="W2519" s="1" t="str">
        <f t="shared" si="704"/>
        <v>100</v>
      </c>
      <c r="X2519" s="1">
        <f t="shared" si="705"/>
        <v>2</v>
      </c>
      <c r="Y2519" s="1">
        <f t="shared" si="706"/>
        <v>0</v>
      </c>
      <c r="Z2519" s="1" t="str">
        <f>VLOOKUP(BIN2DEC(MID(HEX2BIN(MID(H2519,3,2),8),2,5)),Codes!$E$1:$F$18,2)</f>
        <v>Grab</v>
      </c>
      <c r="AA2519" s="6" t="str">
        <f t="shared" si="707"/>
        <v>0</v>
      </c>
      <c r="AB2519" s="1">
        <f t="shared" si="708"/>
        <v>0</v>
      </c>
      <c r="AC2519" s="1" t="str">
        <f>VLOOKUP(BIN2DEC(RIGHT(HEX2BIN(MID(H2519,6,1),4),1)&amp;LEFT(HEX2BIN(MID(H2519,7,1),4),1)),Codes!$K$1:$L$5,2)</f>
        <v>M</v>
      </c>
      <c r="AD2519" s="1" t="str">
        <f>VLOOKUP(BIN2DEC(RIGHT(HEX2BIN(MID(H2519,7,1),4),3)&amp;LEFT(HEX2BIN(MID(H2519,8,1),4),2)),Codes!$H$2:$I$33,2)</f>
        <v>Kick</v>
      </c>
      <c r="AE2519" s="1" t="str">
        <f t="shared" si="709"/>
        <v>1</v>
      </c>
      <c r="AF2519" s="1" t="str">
        <f t="shared" si="710"/>
        <v>1</v>
      </c>
      <c r="AH2519" s="6">
        <f t="shared" si="711"/>
        <v>34</v>
      </c>
    </row>
    <row r="2520" spans="1:34">
      <c r="A2520" s="3" t="s">
        <v>9577</v>
      </c>
      <c r="B2520" s="1" t="s">
        <v>49</v>
      </c>
      <c r="C2520" s="6" t="s">
        <v>530</v>
      </c>
      <c r="D2520" s="9" t="s">
        <v>9578</v>
      </c>
      <c r="E2520" s="9" t="s">
        <v>448</v>
      </c>
      <c r="F2520" s="9" t="s">
        <v>207</v>
      </c>
      <c r="G2520" s="9" t="s">
        <v>501</v>
      </c>
      <c r="H2520" s="9" t="s">
        <v>259</v>
      </c>
      <c r="J2520" s="6" t="str">
        <f t="shared" si="695"/>
        <v>001011</v>
      </c>
      <c r="K2520" s="1">
        <f t="shared" si="696"/>
        <v>0</v>
      </c>
      <c r="L2520" s="6" t="str">
        <f t="shared" si="697"/>
        <v>00010</v>
      </c>
      <c r="M2520" s="1">
        <f t="shared" si="698"/>
        <v>280</v>
      </c>
      <c r="N2520" s="6" t="str">
        <f t="shared" si="699"/>
        <v>00</v>
      </c>
      <c r="O2520" s="1">
        <f t="shared" si="700"/>
        <v>3</v>
      </c>
      <c r="P2520" s="1">
        <f>IF(HEX2DEC(LEFT(E2520,4))&gt;=32768,HEX2DEC(LEFT(E2520,4))-65536,HEX2DEC(LEFT(E2520,4)))/Codes!$N$2</f>
        <v>6.4</v>
      </c>
      <c r="Q2520" s="1">
        <f>IF(HEX2DEC(RIGHT(E2520,4))&gt;=32768,HEX2DEC(RIGHT(E2520,4))-65536,HEX2DEC(RIGHT(E2520,4)))/Codes!$N$2</f>
        <v>0</v>
      </c>
      <c r="R2520" s="1">
        <f>IF(HEX2DEC(LEFT(F2520,4))&gt;=32768,HEX2DEC(LEFT(F2520,4))-65536,HEX2DEC(LEFT(F2520,4)))/Codes!$N$2</f>
        <v>4</v>
      </c>
      <c r="S2520" s="1">
        <f>IF(HEX2DEC(RIGHT(F2520,4))&gt;=32768,HEX2DEC(RIGHT(F2520,4))-65536,HEX2DEC(RIGHT(F2520,4)))/Codes!$N$2</f>
        <v>0</v>
      </c>
      <c r="T2520" s="18">
        <f t="shared" si="701"/>
        <v>80</v>
      </c>
      <c r="U2520" s="1">
        <f t="shared" si="702"/>
        <v>100</v>
      </c>
      <c r="V2520" s="1">
        <f t="shared" si="703"/>
        <v>134</v>
      </c>
      <c r="W2520" s="1" t="str">
        <f t="shared" si="704"/>
        <v>100</v>
      </c>
      <c r="X2520" s="1">
        <f t="shared" si="705"/>
        <v>1</v>
      </c>
      <c r="Y2520" s="1">
        <f t="shared" si="706"/>
        <v>0</v>
      </c>
      <c r="Z2520" s="1" t="str">
        <f>VLOOKUP(BIN2DEC(MID(HEX2BIN(MID(H2520,3,2),8),2,5)),Codes!$E$1:$F$18,2)</f>
        <v>Normal</v>
      </c>
      <c r="AA2520" s="6" t="str">
        <f t="shared" si="707"/>
        <v>0</v>
      </c>
      <c r="AB2520" s="1">
        <f t="shared" si="708"/>
        <v>0</v>
      </c>
      <c r="AC2520" s="1" t="str">
        <f>VLOOKUP(BIN2DEC(RIGHT(HEX2BIN(MID(H2520,6,1),4),1)&amp;LEFT(HEX2BIN(MID(H2520,7,1),4),1)),Codes!$K$1:$L$5,2)</f>
        <v>S</v>
      </c>
      <c r="AD2520" s="1" t="str">
        <f>VLOOKUP(BIN2DEC(RIGHT(HEX2BIN(MID(H2520,7,1),4),3)&amp;LEFT(HEX2BIN(MID(H2520,8,1),4),2)),Codes!$H$2:$I$33,2)</f>
        <v>Punch</v>
      </c>
      <c r="AE2520" s="1" t="str">
        <f t="shared" si="709"/>
        <v>1</v>
      </c>
      <c r="AF2520" s="1" t="str">
        <f t="shared" si="710"/>
        <v>1</v>
      </c>
      <c r="AH2520" s="6">
        <f t="shared" si="711"/>
        <v>1</v>
      </c>
    </row>
    <row r="2521" spans="1:34">
      <c r="A2521" s="3" t="s">
        <v>9591</v>
      </c>
      <c r="B2521" s="1" t="s">
        <v>49</v>
      </c>
      <c r="C2521" s="6" t="s">
        <v>9592</v>
      </c>
      <c r="D2521" s="9" t="s">
        <v>702</v>
      </c>
      <c r="E2521" s="9" t="s">
        <v>9593</v>
      </c>
      <c r="F2521" s="9" t="s">
        <v>4035</v>
      </c>
      <c r="G2521" s="9" t="s">
        <v>1817</v>
      </c>
      <c r="H2521" s="9" t="s">
        <v>8682</v>
      </c>
      <c r="J2521" s="6" t="str">
        <f t="shared" si="695"/>
        <v>001011</v>
      </c>
      <c r="K2521" s="1">
        <f t="shared" si="696"/>
        <v>0</v>
      </c>
      <c r="L2521" s="6" t="str">
        <f t="shared" si="697"/>
        <v>00000</v>
      </c>
      <c r="M2521" s="1">
        <f t="shared" si="698"/>
        <v>0</v>
      </c>
      <c r="N2521" s="6" t="str">
        <f t="shared" si="699"/>
        <v>00</v>
      </c>
      <c r="O2521" s="1">
        <f t="shared" si="700"/>
        <v>1</v>
      </c>
      <c r="P2521" s="1">
        <f>IF(HEX2DEC(LEFT(E2521,4))&gt;=32768,HEX2DEC(LEFT(E2521,4))-65536,HEX2DEC(LEFT(E2521,4)))/Codes!$N$2</f>
        <v>3.6</v>
      </c>
      <c r="Q2521" s="1">
        <f>IF(HEX2DEC(RIGHT(E2521,4))&gt;=32768,HEX2DEC(RIGHT(E2521,4))-65536,HEX2DEC(RIGHT(E2521,4)))/Codes!$N$2</f>
        <v>-6.4</v>
      </c>
      <c r="R2521" s="1">
        <f>IF(HEX2DEC(LEFT(F2521,4))&gt;=32768,HEX2DEC(LEFT(F2521,4))-65536,HEX2DEC(LEFT(F2521,4)))/Codes!$N$2</f>
        <v>1.8</v>
      </c>
      <c r="S2521" s="1">
        <f>IF(HEX2DEC(RIGHT(F2521,4))&gt;=32768,HEX2DEC(RIGHT(F2521,4))-65536,HEX2DEC(RIGHT(F2521,4)))/Codes!$N$2</f>
        <v>0</v>
      </c>
      <c r="T2521" s="18">
        <f t="shared" si="701"/>
        <v>361</v>
      </c>
      <c r="U2521" s="1">
        <f t="shared" si="702"/>
        <v>100</v>
      </c>
      <c r="V2521" s="1">
        <f t="shared" si="703"/>
        <v>0</v>
      </c>
      <c r="W2521" s="1" t="str">
        <f t="shared" si="704"/>
        <v>100</v>
      </c>
      <c r="X2521" s="1">
        <f t="shared" si="705"/>
        <v>0</v>
      </c>
      <c r="Y2521" s="1">
        <f t="shared" si="706"/>
        <v>0</v>
      </c>
      <c r="Z2521" s="1" t="str">
        <f>VLOOKUP(BIN2DEC(MID(HEX2BIN(MID(H2521,3,2),8),2,5)),Codes!$E$1:$F$18,2)</f>
        <v>Flame</v>
      </c>
      <c r="AA2521" s="6" t="str">
        <f t="shared" si="707"/>
        <v>0</v>
      </c>
      <c r="AB2521" s="1">
        <f t="shared" si="708"/>
        <v>0</v>
      </c>
      <c r="AC2521" s="1" t="str">
        <f>VLOOKUP(BIN2DEC(RIGHT(HEX2BIN(MID(H2521,6,1),4),1)&amp;LEFT(HEX2BIN(MID(H2521,7,1),4),1)),Codes!$K$1:$L$5,2)</f>
        <v>S</v>
      </c>
      <c r="AD2521" s="1" t="str">
        <f>VLOOKUP(BIN2DEC(RIGHT(HEX2BIN(MID(H2521,7,1),4),3)&amp;LEFT(HEX2BIN(MID(H2521,8,1),4),2)),Codes!$H$2:$I$33,2)</f>
        <v>Burn</v>
      </c>
      <c r="AE2521" s="1" t="str">
        <f t="shared" si="709"/>
        <v>1</v>
      </c>
      <c r="AF2521" s="1" t="str">
        <f t="shared" si="710"/>
        <v>1</v>
      </c>
      <c r="AH2521" s="6">
        <f t="shared" si="711"/>
        <v>8</v>
      </c>
    </row>
    <row r="2522" spans="1:34">
      <c r="A2522" s="3"/>
      <c r="B2522" s="1" t="s">
        <v>49</v>
      </c>
      <c r="D2522" s="9"/>
      <c r="E2522" s="9"/>
      <c r="F2522" s="9"/>
      <c r="G2522" s="9"/>
      <c r="H2522" s="9"/>
      <c r="J2522" s="6" t="str">
        <f t="shared" si="695"/>
        <v>000000</v>
      </c>
      <c r="K2522" s="1">
        <f t="shared" si="696"/>
        <v>0</v>
      </c>
      <c r="L2522" s="6" t="str">
        <f t="shared" si="697"/>
        <v>00000</v>
      </c>
      <c r="M2522" s="1">
        <f t="shared" si="698"/>
        <v>0</v>
      </c>
      <c r="N2522" s="6" t="str">
        <f t="shared" si="699"/>
        <v>00</v>
      </c>
      <c r="O2522" s="1">
        <f t="shared" si="700"/>
        <v>0</v>
      </c>
      <c r="P2522" s="1">
        <f>IF(HEX2DEC(LEFT(E2522,4))&gt;=32768,HEX2DEC(LEFT(E2522,4))-65536,HEX2DEC(LEFT(E2522,4)))/Codes!$N$2</f>
        <v>0</v>
      </c>
      <c r="Q2522" s="1">
        <f>IF(HEX2DEC(RIGHT(E2522,4))&gt;=32768,HEX2DEC(RIGHT(E2522,4))-65536,HEX2DEC(RIGHT(E2522,4)))/Codes!$N$2</f>
        <v>0</v>
      </c>
      <c r="R2522" s="1">
        <f>IF(HEX2DEC(LEFT(F2522,4))&gt;=32768,HEX2DEC(LEFT(F2522,4))-65536,HEX2DEC(LEFT(F2522,4)))/Codes!$N$2</f>
        <v>0</v>
      </c>
      <c r="S2522" s="1">
        <f>IF(HEX2DEC(RIGHT(F2522,4))&gt;=32768,HEX2DEC(RIGHT(F2522,4))-65536,HEX2DEC(RIGHT(F2522,4)))/Codes!$N$2</f>
        <v>0</v>
      </c>
      <c r="T2522" s="18">
        <f t="shared" si="701"/>
        <v>0</v>
      </c>
      <c r="U2522" s="1">
        <f t="shared" si="702"/>
        <v>0</v>
      </c>
      <c r="V2522" s="1">
        <f t="shared" si="703"/>
        <v>0</v>
      </c>
      <c r="W2522" s="1" t="str">
        <f t="shared" si="704"/>
        <v>000</v>
      </c>
      <c r="X2522" s="1">
        <f t="shared" si="705"/>
        <v>0</v>
      </c>
      <c r="Y2522" s="1">
        <f t="shared" si="706"/>
        <v>0</v>
      </c>
      <c r="Z2522" s="1" t="str">
        <f>VLOOKUP(BIN2DEC(MID(HEX2BIN(MID(H2522,3,2),8),2,5)),Codes!$E$1:$F$18,2)</f>
        <v>Normal</v>
      </c>
      <c r="AA2522" s="6" t="str">
        <f t="shared" si="707"/>
        <v>0</v>
      </c>
      <c r="AB2522" s="1">
        <f t="shared" si="708"/>
        <v>0</v>
      </c>
      <c r="AC2522" s="1" t="str">
        <f>VLOOKUP(BIN2DEC(RIGHT(HEX2BIN(MID(H2522,6,1),4),1)&amp;LEFT(HEX2BIN(MID(H2522,7,1),4),1)),Codes!$K$1:$L$5,2)</f>
        <v>S</v>
      </c>
      <c r="AD2522" s="1" t="str">
        <f>VLOOKUP(BIN2DEC(RIGHT(HEX2BIN(MID(H2522,7,1),4),3)&amp;LEFT(HEX2BIN(MID(H2522,8,1),4),2)),Codes!$H$2:$I$33,2)</f>
        <v>[0]</v>
      </c>
      <c r="AE2522" s="1" t="str">
        <f t="shared" si="709"/>
        <v>0</v>
      </c>
      <c r="AF2522" s="1" t="str">
        <f t="shared" si="710"/>
        <v>0</v>
      </c>
      <c r="AH2522" s="6">
        <f t="shared" si="711"/>
        <v>0</v>
      </c>
    </row>
    <row r="2523" spans="1:34">
      <c r="A2523" s="3"/>
      <c r="B2523" s="1" t="s">
        <v>49</v>
      </c>
      <c r="D2523" s="9"/>
      <c r="E2523" s="9"/>
      <c r="F2523" s="9"/>
      <c r="G2523" s="9"/>
      <c r="H2523" s="9"/>
      <c r="J2523" s="6" t="str">
        <f t="shared" si="695"/>
        <v>000000</v>
      </c>
      <c r="K2523" s="1">
        <f t="shared" si="696"/>
        <v>0</v>
      </c>
      <c r="L2523" s="6" t="str">
        <f t="shared" si="697"/>
        <v>00000</v>
      </c>
      <c r="M2523" s="1">
        <f t="shared" si="698"/>
        <v>0</v>
      </c>
      <c r="N2523" s="6" t="str">
        <f t="shared" si="699"/>
        <v>00</v>
      </c>
      <c r="O2523" s="1">
        <f t="shared" si="700"/>
        <v>0</v>
      </c>
      <c r="P2523" s="1">
        <f>IF(HEX2DEC(LEFT(E2523,4))&gt;=32768,HEX2DEC(LEFT(E2523,4))-65536,HEX2DEC(LEFT(E2523,4)))/Codes!$N$2</f>
        <v>0</v>
      </c>
      <c r="Q2523" s="1">
        <f>IF(HEX2DEC(RIGHT(E2523,4))&gt;=32768,HEX2DEC(RIGHT(E2523,4))-65536,HEX2DEC(RIGHT(E2523,4)))/Codes!$N$2</f>
        <v>0</v>
      </c>
      <c r="R2523" s="1">
        <f>IF(HEX2DEC(LEFT(F2523,4))&gt;=32768,HEX2DEC(LEFT(F2523,4))-65536,HEX2DEC(LEFT(F2523,4)))/Codes!$N$2</f>
        <v>0</v>
      </c>
      <c r="S2523" s="1">
        <f>IF(HEX2DEC(RIGHT(F2523,4))&gt;=32768,HEX2DEC(RIGHT(F2523,4))-65536,HEX2DEC(RIGHT(F2523,4)))/Codes!$N$2</f>
        <v>0</v>
      </c>
      <c r="T2523" s="18">
        <f t="shared" si="701"/>
        <v>0</v>
      </c>
      <c r="U2523" s="1">
        <f t="shared" si="702"/>
        <v>0</v>
      </c>
      <c r="V2523" s="1">
        <f t="shared" si="703"/>
        <v>0</v>
      </c>
      <c r="W2523" s="1" t="str">
        <f t="shared" si="704"/>
        <v>000</v>
      </c>
      <c r="X2523" s="1">
        <f t="shared" si="705"/>
        <v>0</v>
      </c>
      <c r="Y2523" s="1">
        <f t="shared" si="706"/>
        <v>0</v>
      </c>
      <c r="Z2523" s="1" t="str">
        <f>VLOOKUP(BIN2DEC(MID(HEX2BIN(MID(H2523,3,2),8),2,5)),Codes!$E$1:$F$18,2)</f>
        <v>Normal</v>
      </c>
      <c r="AA2523" s="6" t="str">
        <f t="shared" si="707"/>
        <v>0</v>
      </c>
      <c r="AB2523" s="1">
        <f t="shared" si="708"/>
        <v>0</v>
      </c>
      <c r="AC2523" s="1" t="str">
        <f>VLOOKUP(BIN2DEC(RIGHT(HEX2BIN(MID(H2523,6,1),4),1)&amp;LEFT(HEX2BIN(MID(H2523,7,1),4),1)),Codes!$K$1:$L$5,2)</f>
        <v>S</v>
      </c>
      <c r="AD2523" s="1" t="str">
        <f>VLOOKUP(BIN2DEC(RIGHT(HEX2BIN(MID(H2523,7,1),4),3)&amp;LEFT(HEX2BIN(MID(H2523,8,1),4),2)),Codes!$H$2:$I$33,2)</f>
        <v>[0]</v>
      </c>
      <c r="AE2523" s="1" t="str">
        <f t="shared" si="709"/>
        <v>0</v>
      </c>
      <c r="AF2523" s="1" t="str">
        <f t="shared" si="710"/>
        <v>0</v>
      </c>
      <c r="AH2523" s="6">
        <f t="shared" si="711"/>
        <v>0</v>
      </c>
    </row>
    <row r="2524" spans="1:34">
      <c r="A2524" s="3"/>
      <c r="B2524" s="1" t="s">
        <v>49</v>
      </c>
      <c r="D2524" s="9"/>
      <c r="E2524" s="9"/>
      <c r="F2524" s="9"/>
      <c r="G2524" s="9"/>
      <c r="H2524" s="9"/>
      <c r="J2524" s="6" t="str">
        <f t="shared" si="695"/>
        <v>000000</v>
      </c>
      <c r="K2524" s="1">
        <f t="shared" si="696"/>
        <v>0</v>
      </c>
      <c r="L2524" s="6" t="str">
        <f t="shared" si="697"/>
        <v>00000</v>
      </c>
      <c r="M2524" s="1">
        <f t="shared" si="698"/>
        <v>0</v>
      </c>
      <c r="N2524" s="6" t="str">
        <f t="shared" si="699"/>
        <v>00</v>
      </c>
      <c r="O2524" s="1">
        <f t="shared" si="700"/>
        <v>0</v>
      </c>
      <c r="P2524" s="1">
        <f>IF(HEX2DEC(LEFT(E2524,4))&gt;=32768,HEX2DEC(LEFT(E2524,4))-65536,HEX2DEC(LEFT(E2524,4)))/Codes!$N$2</f>
        <v>0</v>
      </c>
      <c r="Q2524" s="1">
        <f>IF(HEX2DEC(RIGHT(E2524,4))&gt;=32768,HEX2DEC(RIGHT(E2524,4))-65536,HEX2DEC(RIGHT(E2524,4)))/Codes!$N$2</f>
        <v>0</v>
      </c>
      <c r="R2524" s="1">
        <f>IF(HEX2DEC(LEFT(F2524,4))&gt;=32768,HEX2DEC(LEFT(F2524,4))-65536,HEX2DEC(LEFT(F2524,4)))/Codes!$N$2</f>
        <v>0</v>
      </c>
      <c r="S2524" s="1">
        <f>IF(HEX2DEC(RIGHT(F2524,4))&gt;=32768,HEX2DEC(RIGHT(F2524,4))-65536,HEX2DEC(RIGHT(F2524,4)))/Codes!$N$2</f>
        <v>0</v>
      </c>
      <c r="T2524" s="18">
        <f t="shared" si="701"/>
        <v>0</v>
      </c>
      <c r="U2524" s="1">
        <f t="shared" si="702"/>
        <v>0</v>
      </c>
      <c r="V2524" s="1">
        <f t="shared" si="703"/>
        <v>0</v>
      </c>
      <c r="W2524" s="1" t="str">
        <f t="shared" si="704"/>
        <v>000</v>
      </c>
      <c r="X2524" s="1">
        <f t="shared" si="705"/>
        <v>0</v>
      </c>
      <c r="Y2524" s="1">
        <f t="shared" si="706"/>
        <v>0</v>
      </c>
      <c r="Z2524" s="1" t="str">
        <f>VLOOKUP(BIN2DEC(MID(HEX2BIN(MID(H2524,3,2),8),2,5)),Codes!$E$1:$F$18,2)</f>
        <v>Normal</v>
      </c>
      <c r="AA2524" s="6" t="str">
        <f t="shared" si="707"/>
        <v>0</v>
      </c>
      <c r="AB2524" s="1">
        <f t="shared" si="708"/>
        <v>0</v>
      </c>
      <c r="AC2524" s="1" t="str">
        <f>VLOOKUP(BIN2DEC(RIGHT(HEX2BIN(MID(H2524,6,1),4),1)&amp;LEFT(HEX2BIN(MID(H2524,7,1),4),1)),Codes!$K$1:$L$5,2)</f>
        <v>S</v>
      </c>
      <c r="AD2524" s="1" t="str">
        <f>VLOOKUP(BIN2DEC(RIGHT(HEX2BIN(MID(H2524,7,1),4),3)&amp;LEFT(HEX2BIN(MID(H2524,8,1),4),2)),Codes!$H$2:$I$33,2)</f>
        <v>[0]</v>
      </c>
      <c r="AE2524" s="1" t="str">
        <f t="shared" si="709"/>
        <v>0</v>
      </c>
      <c r="AF2524" s="1" t="str">
        <f t="shared" si="710"/>
        <v>0</v>
      </c>
      <c r="AH2524" s="6">
        <f t="shared" si="711"/>
        <v>0</v>
      </c>
    </row>
    <row r="2525" spans="1:34">
      <c r="A2525" s="3"/>
      <c r="B2525" s="1" t="s">
        <v>49</v>
      </c>
      <c r="D2525" s="9"/>
      <c r="E2525" s="9"/>
      <c r="F2525" s="9"/>
      <c r="G2525" s="9"/>
      <c r="H2525" s="9"/>
      <c r="J2525" s="6" t="str">
        <f t="shared" si="695"/>
        <v>000000</v>
      </c>
      <c r="K2525" s="1">
        <f t="shared" si="696"/>
        <v>0</v>
      </c>
      <c r="L2525" s="6" t="str">
        <f t="shared" si="697"/>
        <v>00000</v>
      </c>
      <c r="M2525" s="1">
        <f t="shared" si="698"/>
        <v>0</v>
      </c>
      <c r="N2525" s="6" t="str">
        <f t="shared" si="699"/>
        <v>00</v>
      </c>
      <c r="O2525" s="1">
        <f t="shared" si="700"/>
        <v>0</v>
      </c>
      <c r="P2525" s="1">
        <f>IF(HEX2DEC(LEFT(E2525,4))&gt;=32768,HEX2DEC(LEFT(E2525,4))-65536,HEX2DEC(LEFT(E2525,4)))/Codes!$N$2</f>
        <v>0</v>
      </c>
      <c r="Q2525" s="1">
        <f>IF(HEX2DEC(RIGHT(E2525,4))&gt;=32768,HEX2DEC(RIGHT(E2525,4))-65536,HEX2DEC(RIGHT(E2525,4)))/Codes!$N$2</f>
        <v>0</v>
      </c>
      <c r="R2525" s="1">
        <f>IF(HEX2DEC(LEFT(F2525,4))&gt;=32768,HEX2DEC(LEFT(F2525,4))-65536,HEX2DEC(LEFT(F2525,4)))/Codes!$N$2</f>
        <v>0</v>
      </c>
      <c r="S2525" s="1">
        <f>IF(HEX2DEC(RIGHT(F2525,4))&gt;=32768,HEX2DEC(RIGHT(F2525,4))-65536,HEX2DEC(RIGHT(F2525,4)))/Codes!$N$2</f>
        <v>0</v>
      </c>
      <c r="T2525" s="18">
        <f t="shared" si="701"/>
        <v>0</v>
      </c>
      <c r="U2525" s="1">
        <f t="shared" si="702"/>
        <v>0</v>
      </c>
      <c r="V2525" s="1">
        <f t="shared" si="703"/>
        <v>0</v>
      </c>
      <c r="W2525" s="1" t="str">
        <f t="shared" si="704"/>
        <v>000</v>
      </c>
      <c r="X2525" s="1">
        <f t="shared" si="705"/>
        <v>0</v>
      </c>
      <c r="Y2525" s="1">
        <f t="shared" si="706"/>
        <v>0</v>
      </c>
      <c r="Z2525" s="1" t="str">
        <f>VLOOKUP(BIN2DEC(MID(HEX2BIN(MID(H2525,3,2),8),2,5)),Codes!$E$1:$F$18,2)</f>
        <v>Normal</v>
      </c>
      <c r="AA2525" s="6" t="str">
        <f t="shared" si="707"/>
        <v>0</v>
      </c>
      <c r="AB2525" s="1">
        <f t="shared" si="708"/>
        <v>0</v>
      </c>
      <c r="AC2525" s="1" t="str">
        <f>VLOOKUP(BIN2DEC(RIGHT(HEX2BIN(MID(H2525,6,1),4),1)&amp;LEFT(HEX2BIN(MID(H2525,7,1),4),1)),Codes!$K$1:$L$5,2)</f>
        <v>S</v>
      </c>
      <c r="AD2525" s="1" t="str">
        <f>VLOOKUP(BIN2DEC(RIGHT(HEX2BIN(MID(H2525,7,1),4),3)&amp;LEFT(HEX2BIN(MID(H2525,8,1),4),2)),Codes!$H$2:$I$33,2)</f>
        <v>[0]</v>
      </c>
      <c r="AE2525" s="1" t="str">
        <f t="shared" si="709"/>
        <v>0</v>
      </c>
      <c r="AF2525" s="1" t="str">
        <f t="shared" si="710"/>
        <v>0</v>
      </c>
      <c r="AH2525" s="6">
        <f t="shared" si="711"/>
        <v>0</v>
      </c>
    </row>
    <row r="2526" spans="1:34">
      <c r="A2526" s="3"/>
      <c r="B2526" s="1" t="s">
        <v>49</v>
      </c>
      <c r="D2526" s="9"/>
      <c r="E2526" s="9"/>
      <c r="F2526" s="9"/>
      <c r="G2526" s="9"/>
      <c r="H2526" s="9"/>
      <c r="J2526" s="6" t="str">
        <f t="shared" si="695"/>
        <v>000000</v>
      </c>
      <c r="K2526" s="1">
        <f t="shared" si="696"/>
        <v>0</v>
      </c>
      <c r="L2526" s="6" t="str">
        <f t="shared" si="697"/>
        <v>00000</v>
      </c>
      <c r="M2526" s="1">
        <f t="shared" si="698"/>
        <v>0</v>
      </c>
      <c r="N2526" s="6" t="str">
        <f t="shared" si="699"/>
        <v>00</v>
      </c>
      <c r="O2526" s="1">
        <f t="shared" si="700"/>
        <v>0</v>
      </c>
      <c r="P2526" s="1">
        <f>IF(HEX2DEC(LEFT(E2526,4))&gt;=32768,HEX2DEC(LEFT(E2526,4))-65536,HEX2DEC(LEFT(E2526,4)))/Codes!$N$2</f>
        <v>0</v>
      </c>
      <c r="Q2526" s="1">
        <f>IF(HEX2DEC(RIGHT(E2526,4))&gt;=32768,HEX2DEC(RIGHT(E2526,4))-65536,HEX2DEC(RIGHT(E2526,4)))/Codes!$N$2</f>
        <v>0</v>
      </c>
      <c r="R2526" s="1">
        <f>IF(HEX2DEC(LEFT(F2526,4))&gt;=32768,HEX2DEC(LEFT(F2526,4))-65536,HEX2DEC(LEFT(F2526,4)))/Codes!$N$2</f>
        <v>0</v>
      </c>
      <c r="S2526" s="1">
        <f>IF(HEX2DEC(RIGHT(F2526,4))&gt;=32768,HEX2DEC(RIGHT(F2526,4))-65536,HEX2DEC(RIGHT(F2526,4)))/Codes!$N$2</f>
        <v>0</v>
      </c>
      <c r="T2526" s="18">
        <f t="shared" si="701"/>
        <v>0</v>
      </c>
      <c r="U2526" s="1">
        <f t="shared" si="702"/>
        <v>0</v>
      </c>
      <c r="V2526" s="1">
        <f t="shared" si="703"/>
        <v>0</v>
      </c>
      <c r="W2526" s="1" t="str">
        <f t="shared" si="704"/>
        <v>000</v>
      </c>
      <c r="X2526" s="1">
        <f t="shared" si="705"/>
        <v>0</v>
      </c>
      <c r="Y2526" s="1">
        <f t="shared" si="706"/>
        <v>0</v>
      </c>
      <c r="Z2526" s="1" t="str">
        <f>VLOOKUP(BIN2DEC(MID(HEX2BIN(MID(H2526,3,2),8),2,5)),Codes!$E$1:$F$18,2)</f>
        <v>Normal</v>
      </c>
      <c r="AA2526" s="6" t="str">
        <f t="shared" si="707"/>
        <v>0</v>
      </c>
      <c r="AB2526" s="1">
        <f t="shared" si="708"/>
        <v>0</v>
      </c>
      <c r="AC2526" s="1" t="str">
        <f>VLOOKUP(BIN2DEC(RIGHT(HEX2BIN(MID(H2526,6,1),4),1)&amp;LEFT(HEX2BIN(MID(H2526,7,1),4),1)),Codes!$K$1:$L$5,2)</f>
        <v>S</v>
      </c>
      <c r="AD2526" s="1" t="str">
        <f>VLOOKUP(BIN2DEC(RIGHT(HEX2BIN(MID(H2526,7,1),4),3)&amp;LEFT(HEX2BIN(MID(H2526,8,1),4),2)),Codes!$H$2:$I$33,2)</f>
        <v>[0]</v>
      </c>
      <c r="AE2526" s="1" t="str">
        <f t="shared" si="709"/>
        <v>0</v>
      </c>
      <c r="AF2526" s="1" t="str">
        <f t="shared" si="710"/>
        <v>0</v>
      </c>
      <c r="AH2526" s="6">
        <f t="shared" si="711"/>
        <v>0</v>
      </c>
    </row>
    <row r="2527" spans="1:34">
      <c r="A2527" s="3"/>
      <c r="B2527" s="1" t="s">
        <v>49</v>
      </c>
      <c r="D2527" s="9"/>
      <c r="E2527" s="9"/>
      <c r="F2527" s="9"/>
      <c r="G2527" s="9"/>
      <c r="H2527" s="9"/>
      <c r="J2527" s="6" t="str">
        <f t="shared" si="695"/>
        <v>000000</v>
      </c>
      <c r="K2527" s="1">
        <f t="shared" si="696"/>
        <v>0</v>
      </c>
      <c r="L2527" s="6" t="str">
        <f t="shared" si="697"/>
        <v>00000</v>
      </c>
      <c r="M2527" s="1">
        <f t="shared" si="698"/>
        <v>0</v>
      </c>
      <c r="N2527" s="6" t="str">
        <f t="shared" si="699"/>
        <v>00</v>
      </c>
      <c r="O2527" s="1">
        <f t="shared" si="700"/>
        <v>0</v>
      </c>
      <c r="P2527" s="1">
        <f>IF(HEX2DEC(LEFT(E2527,4))&gt;=32768,HEX2DEC(LEFT(E2527,4))-65536,HEX2DEC(LEFT(E2527,4)))/Codes!$N$2</f>
        <v>0</v>
      </c>
      <c r="Q2527" s="1">
        <f>IF(HEX2DEC(RIGHT(E2527,4))&gt;=32768,HEX2DEC(RIGHT(E2527,4))-65536,HEX2DEC(RIGHT(E2527,4)))/Codes!$N$2</f>
        <v>0</v>
      </c>
      <c r="R2527" s="1">
        <f>IF(HEX2DEC(LEFT(F2527,4))&gt;=32768,HEX2DEC(LEFT(F2527,4))-65536,HEX2DEC(LEFT(F2527,4)))/Codes!$N$2</f>
        <v>0</v>
      </c>
      <c r="S2527" s="1">
        <f>IF(HEX2DEC(RIGHT(F2527,4))&gt;=32768,HEX2DEC(RIGHT(F2527,4))-65536,HEX2DEC(RIGHT(F2527,4)))/Codes!$N$2</f>
        <v>0</v>
      </c>
      <c r="T2527" s="18">
        <f t="shared" si="701"/>
        <v>0</v>
      </c>
      <c r="U2527" s="1">
        <f t="shared" si="702"/>
        <v>0</v>
      </c>
      <c r="V2527" s="1">
        <f t="shared" si="703"/>
        <v>0</v>
      </c>
      <c r="W2527" s="1" t="str">
        <f t="shared" si="704"/>
        <v>000</v>
      </c>
      <c r="X2527" s="1">
        <f t="shared" si="705"/>
        <v>0</v>
      </c>
      <c r="Y2527" s="1">
        <f t="shared" si="706"/>
        <v>0</v>
      </c>
      <c r="Z2527" s="1" t="str">
        <f>VLOOKUP(BIN2DEC(MID(HEX2BIN(MID(H2527,3,2),8),2,5)),Codes!$E$1:$F$18,2)</f>
        <v>Normal</v>
      </c>
      <c r="AA2527" s="6" t="str">
        <f t="shared" si="707"/>
        <v>0</v>
      </c>
      <c r="AB2527" s="1">
        <f t="shared" si="708"/>
        <v>0</v>
      </c>
      <c r="AC2527" s="1" t="str">
        <f>VLOOKUP(BIN2DEC(RIGHT(HEX2BIN(MID(H2527,6,1),4),1)&amp;LEFT(HEX2BIN(MID(H2527,7,1),4),1)),Codes!$K$1:$L$5,2)</f>
        <v>S</v>
      </c>
      <c r="AD2527" s="1" t="str">
        <f>VLOOKUP(BIN2DEC(RIGHT(HEX2BIN(MID(H2527,7,1),4),3)&amp;LEFT(HEX2BIN(MID(H2527,8,1),4),2)),Codes!$H$2:$I$33,2)</f>
        <v>[0]</v>
      </c>
      <c r="AE2527" s="1" t="str">
        <f t="shared" si="709"/>
        <v>0</v>
      </c>
      <c r="AF2527" s="1" t="str">
        <f t="shared" si="710"/>
        <v>0</v>
      </c>
      <c r="AH2527" s="6">
        <f t="shared" si="711"/>
        <v>0</v>
      </c>
    </row>
    <row r="2528" spans="1:34">
      <c r="A2528" s="3"/>
      <c r="B2528" s="1" t="s">
        <v>49</v>
      </c>
      <c r="D2528" s="9"/>
      <c r="E2528" s="9"/>
      <c r="F2528" s="9"/>
      <c r="G2528" s="9"/>
      <c r="H2528" s="9"/>
      <c r="J2528" s="6" t="str">
        <f t="shared" si="695"/>
        <v>000000</v>
      </c>
      <c r="K2528" s="1">
        <f t="shared" si="696"/>
        <v>0</v>
      </c>
      <c r="L2528" s="6" t="str">
        <f t="shared" si="697"/>
        <v>00000</v>
      </c>
      <c r="M2528" s="1">
        <f t="shared" si="698"/>
        <v>0</v>
      </c>
      <c r="N2528" s="6" t="str">
        <f t="shared" si="699"/>
        <v>00</v>
      </c>
      <c r="O2528" s="1">
        <f t="shared" si="700"/>
        <v>0</v>
      </c>
      <c r="P2528" s="1">
        <f>IF(HEX2DEC(LEFT(E2528,4))&gt;=32768,HEX2DEC(LEFT(E2528,4))-65536,HEX2DEC(LEFT(E2528,4)))/Codes!$N$2</f>
        <v>0</v>
      </c>
      <c r="Q2528" s="1">
        <f>IF(HEX2DEC(RIGHT(E2528,4))&gt;=32768,HEX2DEC(RIGHT(E2528,4))-65536,HEX2DEC(RIGHT(E2528,4)))/Codes!$N$2</f>
        <v>0</v>
      </c>
      <c r="R2528" s="1">
        <f>IF(HEX2DEC(LEFT(F2528,4))&gt;=32768,HEX2DEC(LEFT(F2528,4))-65536,HEX2DEC(LEFT(F2528,4)))/Codes!$N$2</f>
        <v>0</v>
      </c>
      <c r="S2528" s="1">
        <f>IF(HEX2DEC(RIGHT(F2528,4))&gt;=32768,HEX2DEC(RIGHT(F2528,4))-65536,HEX2DEC(RIGHT(F2528,4)))/Codes!$N$2</f>
        <v>0</v>
      </c>
      <c r="T2528" s="18">
        <f t="shared" si="701"/>
        <v>0</v>
      </c>
      <c r="U2528" s="1">
        <f t="shared" si="702"/>
        <v>0</v>
      </c>
      <c r="V2528" s="1">
        <f t="shared" si="703"/>
        <v>0</v>
      </c>
      <c r="W2528" s="1" t="str">
        <f t="shared" si="704"/>
        <v>000</v>
      </c>
      <c r="X2528" s="1">
        <f t="shared" si="705"/>
        <v>0</v>
      </c>
      <c r="Y2528" s="1">
        <f t="shared" si="706"/>
        <v>0</v>
      </c>
      <c r="Z2528" s="1" t="str">
        <f>VLOOKUP(BIN2DEC(MID(HEX2BIN(MID(H2528,3,2),8),2,5)),Codes!$E$1:$F$18,2)</f>
        <v>Normal</v>
      </c>
      <c r="AA2528" s="6" t="str">
        <f t="shared" si="707"/>
        <v>0</v>
      </c>
      <c r="AB2528" s="1">
        <f t="shared" si="708"/>
        <v>0</v>
      </c>
      <c r="AC2528" s="1" t="str">
        <f>VLOOKUP(BIN2DEC(RIGHT(HEX2BIN(MID(H2528,6,1),4),1)&amp;LEFT(HEX2BIN(MID(H2528,7,1),4),1)),Codes!$K$1:$L$5,2)</f>
        <v>S</v>
      </c>
      <c r="AD2528" s="1" t="str">
        <f>VLOOKUP(BIN2DEC(RIGHT(HEX2BIN(MID(H2528,7,1),4),3)&amp;LEFT(HEX2BIN(MID(H2528,8,1),4),2)),Codes!$H$2:$I$33,2)</f>
        <v>[0]</v>
      </c>
      <c r="AE2528" s="1" t="str">
        <f t="shared" si="709"/>
        <v>0</v>
      </c>
      <c r="AF2528" s="1" t="str">
        <f t="shared" si="710"/>
        <v>0</v>
      </c>
      <c r="AH2528" s="6">
        <f t="shared" si="711"/>
        <v>0</v>
      </c>
    </row>
    <row r="2529" spans="1:34">
      <c r="A2529" s="3"/>
      <c r="B2529" s="1" t="s">
        <v>49</v>
      </c>
      <c r="D2529" s="9"/>
      <c r="E2529" s="9"/>
      <c r="F2529" s="9"/>
      <c r="G2529" s="9"/>
      <c r="H2529" s="9"/>
      <c r="J2529" s="6" t="str">
        <f t="shared" si="695"/>
        <v>000000</v>
      </c>
      <c r="K2529" s="1">
        <f t="shared" si="696"/>
        <v>0</v>
      </c>
      <c r="L2529" s="6" t="str">
        <f t="shared" si="697"/>
        <v>00000</v>
      </c>
      <c r="M2529" s="1">
        <f t="shared" si="698"/>
        <v>0</v>
      </c>
      <c r="N2529" s="6" t="str">
        <f t="shared" si="699"/>
        <v>00</v>
      </c>
      <c r="O2529" s="1">
        <f t="shared" si="700"/>
        <v>0</v>
      </c>
      <c r="P2529" s="1">
        <f>IF(HEX2DEC(LEFT(E2529,4))&gt;=32768,HEX2DEC(LEFT(E2529,4))-65536,HEX2DEC(LEFT(E2529,4)))/Codes!$N$2</f>
        <v>0</v>
      </c>
      <c r="Q2529" s="1">
        <f>IF(HEX2DEC(RIGHT(E2529,4))&gt;=32768,HEX2DEC(RIGHT(E2529,4))-65536,HEX2DEC(RIGHT(E2529,4)))/Codes!$N$2</f>
        <v>0</v>
      </c>
      <c r="R2529" s="1">
        <f>IF(HEX2DEC(LEFT(F2529,4))&gt;=32768,HEX2DEC(LEFT(F2529,4))-65536,HEX2DEC(LEFT(F2529,4)))/Codes!$N$2</f>
        <v>0</v>
      </c>
      <c r="S2529" s="1">
        <f>IF(HEX2DEC(RIGHT(F2529,4))&gt;=32768,HEX2DEC(RIGHT(F2529,4))-65536,HEX2DEC(RIGHT(F2529,4)))/Codes!$N$2</f>
        <v>0</v>
      </c>
      <c r="T2529" s="18">
        <f t="shared" si="701"/>
        <v>0</v>
      </c>
      <c r="U2529" s="1">
        <f t="shared" si="702"/>
        <v>0</v>
      </c>
      <c r="V2529" s="1">
        <f t="shared" si="703"/>
        <v>0</v>
      </c>
      <c r="W2529" s="1" t="str">
        <f t="shared" si="704"/>
        <v>000</v>
      </c>
      <c r="X2529" s="1">
        <f t="shared" si="705"/>
        <v>0</v>
      </c>
      <c r="Y2529" s="1">
        <f t="shared" si="706"/>
        <v>0</v>
      </c>
      <c r="Z2529" s="1" t="str">
        <f>VLOOKUP(BIN2DEC(MID(HEX2BIN(MID(H2529,3,2),8),2,5)),Codes!$E$1:$F$18,2)</f>
        <v>Normal</v>
      </c>
      <c r="AA2529" s="6" t="str">
        <f t="shared" si="707"/>
        <v>0</v>
      </c>
      <c r="AB2529" s="1">
        <f t="shared" si="708"/>
        <v>0</v>
      </c>
      <c r="AC2529" s="1" t="str">
        <f>VLOOKUP(BIN2DEC(RIGHT(HEX2BIN(MID(H2529,6,1),4),1)&amp;LEFT(HEX2BIN(MID(H2529,7,1),4),1)),Codes!$K$1:$L$5,2)</f>
        <v>S</v>
      </c>
      <c r="AD2529" s="1" t="str">
        <f>VLOOKUP(BIN2DEC(RIGHT(HEX2BIN(MID(H2529,7,1),4),3)&amp;LEFT(HEX2BIN(MID(H2529,8,1),4),2)),Codes!$H$2:$I$33,2)</f>
        <v>[0]</v>
      </c>
      <c r="AE2529" s="1" t="str">
        <f t="shared" si="709"/>
        <v>0</v>
      </c>
      <c r="AF2529" s="1" t="str">
        <f t="shared" si="710"/>
        <v>0</v>
      </c>
      <c r="AH2529" s="6">
        <f t="shared" si="711"/>
        <v>0</v>
      </c>
    </row>
    <row r="2530" spans="1:34">
      <c r="A2530" s="3"/>
      <c r="B2530" s="1" t="s">
        <v>49</v>
      </c>
      <c r="D2530" s="9"/>
      <c r="E2530" s="9"/>
      <c r="F2530" s="9"/>
      <c r="G2530" s="9"/>
      <c r="H2530" s="9"/>
      <c r="J2530" s="6" t="str">
        <f t="shared" si="695"/>
        <v>000000</v>
      </c>
      <c r="K2530" s="1">
        <f t="shared" si="696"/>
        <v>0</v>
      </c>
      <c r="L2530" s="6" t="str">
        <f t="shared" si="697"/>
        <v>00000</v>
      </c>
      <c r="M2530" s="1">
        <f t="shared" si="698"/>
        <v>0</v>
      </c>
      <c r="N2530" s="6" t="str">
        <f t="shared" si="699"/>
        <v>00</v>
      </c>
      <c r="O2530" s="1">
        <f t="shared" si="700"/>
        <v>0</v>
      </c>
      <c r="P2530" s="1">
        <f>IF(HEX2DEC(LEFT(E2530,4))&gt;=32768,HEX2DEC(LEFT(E2530,4))-65536,HEX2DEC(LEFT(E2530,4)))/Codes!$N$2</f>
        <v>0</v>
      </c>
      <c r="Q2530" s="1">
        <f>IF(HEX2DEC(RIGHT(E2530,4))&gt;=32768,HEX2DEC(RIGHT(E2530,4))-65536,HEX2DEC(RIGHT(E2530,4)))/Codes!$N$2</f>
        <v>0</v>
      </c>
      <c r="R2530" s="1">
        <f>IF(HEX2DEC(LEFT(F2530,4))&gt;=32768,HEX2DEC(LEFT(F2530,4))-65536,HEX2DEC(LEFT(F2530,4)))/Codes!$N$2</f>
        <v>0</v>
      </c>
      <c r="S2530" s="1">
        <f>IF(HEX2DEC(RIGHT(F2530,4))&gt;=32768,HEX2DEC(RIGHT(F2530,4))-65536,HEX2DEC(RIGHT(F2530,4)))/Codes!$N$2</f>
        <v>0</v>
      </c>
      <c r="T2530" s="18">
        <f t="shared" si="701"/>
        <v>0</v>
      </c>
      <c r="U2530" s="1">
        <f t="shared" si="702"/>
        <v>0</v>
      </c>
      <c r="V2530" s="1">
        <f t="shared" si="703"/>
        <v>0</v>
      </c>
      <c r="W2530" s="1" t="str">
        <f t="shared" si="704"/>
        <v>000</v>
      </c>
      <c r="X2530" s="1">
        <f t="shared" si="705"/>
        <v>0</v>
      </c>
      <c r="Y2530" s="1">
        <f t="shared" si="706"/>
        <v>0</v>
      </c>
      <c r="Z2530" s="1" t="str">
        <f>VLOOKUP(BIN2DEC(MID(HEX2BIN(MID(H2530,3,2),8),2,5)),Codes!$E$1:$F$18,2)</f>
        <v>Normal</v>
      </c>
      <c r="AA2530" s="6" t="str">
        <f t="shared" si="707"/>
        <v>0</v>
      </c>
      <c r="AB2530" s="1">
        <f t="shared" si="708"/>
        <v>0</v>
      </c>
      <c r="AC2530" s="1" t="str">
        <f>VLOOKUP(BIN2DEC(RIGHT(HEX2BIN(MID(H2530,6,1),4),1)&amp;LEFT(HEX2BIN(MID(H2530,7,1),4),1)),Codes!$K$1:$L$5,2)</f>
        <v>S</v>
      </c>
      <c r="AD2530" s="1" t="str">
        <f>VLOOKUP(BIN2DEC(RIGHT(HEX2BIN(MID(H2530,7,1),4),3)&amp;LEFT(HEX2BIN(MID(H2530,8,1),4),2)),Codes!$H$2:$I$33,2)</f>
        <v>[0]</v>
      </c>
      <c r="AE2530" s="1" t="str">
        <f t="shared" si="709"/>
        <v>0</v>
      </c>
      <c r="AF2530" s="1" t="str">
        <f t="shared" si="710"/>
        <v>0</v>
      </c>
      <c r="AH2530" s="6">
        <f t="shared" si="711"/>
        <v>0</v>
      </c>
    </row>
    <row r="2531" spans="1:34">
      <c r="A2531" s="3"/>
      <c r="B2531" s="1" t="s">
        <v>49</v>
      </c>
      <c r="D2531" s="9"/>
      <c r="E2531" s="9"/>
      <c r="F2531" s="9"/>
      <c r="G2531" s="9"/>
      <c r="H2531" s="9"/>
      <c r="J2531" s="6" t="str">
        <f t="shared" si="695"/>
        <v>000000</v>
      </c>
      <c r="K2531" s="1">
        <f t="shared" si="696"/>
        <v>0</v>
      </c>
      <c r="L2531" s="6" t="str">
        <f t="shared" si="697"/>
        <v>00000</v>
      </c>
      <c r="M2531" s="1">
        <f t="shared" si="698"/>
        <v>0</v>
      </c>
      <c r="N2531" s="6" t="str">
        <f t="shared" si="699"/>
        <v>00</v>
      </c>
      <c r="O2531" s="1">
        <f t="shared" si="700"/>
        <v>0</v>
      </c>
      <c r="P2531" s="1">
        <f>IF(HEX2DEC(LEFT(E2531,4))&gt;=32768,HEX2DEC(LEFT(E2531,4))-65536,HEX2DEC(LEFT(E2531,4)))/Codes!$N$2</f>
        <v>0</v>
      </c>
      <c r="Q2531" s="1">
        <f>IF(HEX2DEC(RIGHT(E2531,4))&gt;=32768,HEX2DEC(RIGHT(E2531,4))-65536,HEX2DEC(RIGHT(E2531,4)))/Codes!$N$2</f>
        <v>0</v>
      </c>
      <c r="R2531" s="1">
        <f>IF(HEX2DEC(LEFT(F2531,4))&gt;=32768,HEX2DEC(LEFT(F2531,4))-65536,HEX2DEC(LEFT(F2531,4)))/Codes!$N$2</f>
        <v>0</v>
      </c>
      <c r="S2531" s="1">
        <f>IF(HEX2DEC(RIGHT(F2531,4))&gt;=32768,HEX2DEC(RIGHT(F2531,4))-65536,HEX2DEC(RIGHT(F2531,4)))/Codes!$N$2</f>
        <v>0</v>
      </c>
      <c r="T2531" s="18">
        <f t="shared" si="701"/>
        <v>0</v>
      </c>
      <c r="U2531" s="1">
        <f t="shared" si="702"/>
        <v>0</v>
      </c>
      <c r="V2531" s="1">
        <f t="shared" si="703"/>
        <v>0</v>
      </c>
      <c r="W2531" s="1" t="str">
        <f t="shared" si="704"/>
        <v>000</v>
      </c>
      <c r="X2531" s="1">
        <f t="shared" si="705"/>
        <v>0</v>
      </c>
      <c r="Y2531" s="1">
        <f t="shared" si="706"/>
        <v>0</v>
      </c>
      <c r="Z2531" s="1" t="str">
        <f>VLOOKUP(BIN2DEC(MID(HEX2BIN(MID(H2531,3,2),8),2,5)),Codes!$E$1:$F$18,2)</f>
        <v>Normal</v>
      </c>
      <c r="AA2531" s="6" t="str">
        <f t="shared" si="707"/>
        <v>0</v>
      </c>
      <c r="AB2531" s="1">
        <f t="shared" si="708"/>
        <v>0</v>
      </c>
      <c r="AC2531" s="1" t="str">
        <f>VLOOKUP(BIN2DEC(RIGHT(HEX2BIN(MID(H2531,6,1),4),1)&amp;LEFT(HEX2BIN(MID(H2531,7,1),4),1)),Codes!$K$1:$L$5,2)</f>
        <v>S</v>
      </c>
      <c r="AD2531" s="1" t="str">
        <f>VLOOKUP(BIN2DEC(RIGHT(HEX2BIN(MID(H2531,7,1),4),3)&amp;LEFT(HEX2BIN(MID(H2531,8,1),4),2)),Codes!$H$2:$I$33,2)</f>
        <v>[0]</v>
      </c>
      <c r="AE2531" s="1" t="str">
        <f t="shared" si="709"/>
        <v>0</v>
      </c>
      <c r="AF2531" s="1" t="str">
        <f t="shared" si="710"/>
        <v>0</v>
      </c>
      <c r="AH2531" s="6">
        <f t="shared" si="711"/>
        <v>0</v>
      </c>
    </row>
    <row r="2532" spans="1:34">
      <c r="A2532" s="3"/>
      <c r="B2532" s="1" t="s">
        <v>49</v>
      </c>
      <c r="D2532" s="9"/>
      <c r="E2532" s="9"/>
      <c r="F2532" s="9"/>
      <c r="G2532" s="9"/>
      <c r="H2532" s="9"/>
      <c r="J2532" s="6" t="str">
        <f t="shared" si="695"/>
        <v>000000</v>
      </c>
      <c r="K2532" s="1">
        <f t="shared" si="696"/>
        <v>0</v>
      </c>
      <c r="L2532" s="6" t="str">
        <f t="shared" si="697"/>
        <v>00000</v>
      </c>
      <c r="M2532" s="1">
        <f t="shared" si="698"/>
        <v>0</v>
      </c>
      <c r="N2532" s="6" t="str">
        <f t="shared" si="699"/>
        <v>00</v>
      </c>
      <c r="O2532" s="1">
        <f t="shared" si="700"/>
        <v>0</v>
      </c>
      <c r="P2532" s="1">
        <f>IF(HEX2DEC(LEFT(E2532,4))&gt;=32768,HEX2DEC(LEFT(E2532,4))-65536,HEX2DEC(LEFT(E2532,4)))/Codes!$N$2</f>
        <v>0</v>
      </c>
      <c r="Q2532" s="1">
        <f>IF(HEX2DEC(RIGHT(E2532,4))&gt;=32768,HEX2DEC(RIGHT(E2532,4))-65536,HEX2DEC(RIGHT(E2532,4)))/Codes!$N$2</f>
        <v>0</v>
      </c>
      <c r="R2532" s="1">
        <f>IF(HEX2DEC(LEFT(F2532,4))&gt;=32768,HEX2DEC(LEFT(F2532,4))-65536,HEX2DEC(LEFT(F2532,4)))/Codes!$N$2</f>
        <v>0</v>
      </c>
      <c r="S2532" s="1">
        <f>IF(HEX2DEC(RIGHT(F2532,4))&gt;=32768,HEX2DEC(RIGHT(F2532,4))-65536,HEX2DEC(RIGHT(F2532,4)))/Codes!$N$2</f>
        <v>0</v>
      </c>
      <c r="T2532" s="18">
        <f t="shared" si="701"/>
        <v>0</v>
      </c>
      <c r="U2532" s="1">
        <f t="shared" si="702"/>
        <v>0</v>
      </c>
      <c r="V2532" s="1">
        <f t="shared" si="703"/>
        <v>0</v>
      </c>
      <c r="W2532" s="1" t="str">
        <f t="shared" si="704"/>
        <v>000</v>
      </c>
      <c r="X2532" s="1">
        <f t="shared" si="705"/>
        <v>0</v>
      </c>
      <c r="Y2532" s="1">
        <f t="shared" si="706"/>
        <v>0</v>
      </c>
      <c r="Z2532" s="1" t="str">
        <f>VLOOKUP(BIN2DEC(MID(HEX2BIN(MID(H2532,3,2),8),2,5)),Codes!$E$1:$F$18,2)</f>
        <v>Normal</v>
      </c>
      <c r="AA2532" s="6" t="str">
        <f t="shared" si="707"/>
        <v>0</v>
      </c>
      <c r="AB2532" s="1">
        <f t="shared" si="708"/>
        <v>0</v>
      </c>
      <c r="AC2532" s="1" t="str">
        <f>VLOOKUP(BIN2DEC(RIGHT(HEX2BIN(MID(H2532,6,1),4),1)&amp;LEFT(HEX2BIN(MID(H2532,7,1),4),1)),Codes!$K$1:$L$5,2)</f>
        <v>S</v>
      </c>
      <c r="AD2532" s="1" t="str">
        <f>VLOOKUP(BIN2DEC(RIGHT(HEX2BIN(MID(H2532,7,1),4),3)&amp;LEFT(HEX2BIN(MID(H2532,8,1),4),2)),Codes!$H$2:$I$33,2)</f>
        <v>[0]</v>
      </c>
      <c r="AE2532" s="1" t="str">
        <f t="shared" si="709"/>
        <v>0</v>
      </c>
      <c r="AF2532" s="1" t="str">
        <f t="shared" si="710"/>
        <v>0</v>
      </c>
      <c r="AH2532" s="6">
        <f t="shared" si="711"/>
        <v>0</v>
      </c>
    </row>
    <row r="2533" spans="1:34">
      <c r="A2533" s="3"/>
      <c r="B2533" s="1" t="s">
        <v>49</v>
      </c>
      <c r="D2533" s="9"/>
      <c r="E2533" s="9"/>
      <c r="F2533" s="9"/>
      <c r="G2533" s="9"/>
      <c r="H2533" s="9"/>
      <c r="J2533" s="6" t="str">
        <f t="shared" si="695"/>
        <v>000000</v>
      </c>
      <c r="K2533" s="1">
        <f t="shared" si="696"/>
        <v>0</v>
      </c>
      <c r="L2533" s="6" t="str">
        <f t="shared" si="697"/>
        <v>00000</v>
      </c>
      <c r="M2533" s="1">
        <f t="shared" si="698"/>
        <v>0</v>
      </c>
      <c r="N2533" s="6" t="str">
        <f t="shared" si="699"/>
        <v>00</v>
      </c>
      <c r="O2533" s="1">
        <f t="shared" si="700"/>
        <v>0</v>
      </c>
      <c r="P2533" s="1">
        <f>IF(HEX2DEC(LEFT(E2533,4))&gt;=32768,HEX2DEC(LEFT(E2533,4))-65536,HEX2DEC(LEFT(E2533,4)))/Codes!$N$2</f>
        <v>0</v>
      </c>
      <c r="Q2533" s="1">
        <f>IF(HEX2DEC(RIGHT(E2533,4))&gt;=32768,HEX2DEC(RIGHT(E2533,4))-65536,HEX2DEC(RIGHT(E2533,4)))/Codes!$N$2</f>
        <v>0</v>
      </c>
      <c r="R2533" s="1">
        <f>IF(HEX2DEC(LEFT(F2533,4))&gt;=32768,HEX2DEC(LEFT(F2533,4))-65536,HEX2DEC(LEFT(F2533,4)))/Codes!$N$2</f>
        <v>0</v>
      </c>
      <c r="S2533" s="1">
        <f>IF(HEX2DEC(RIGHT(F2533,4))&gt;=32768,HEX2DEC(RIGHT(F2533,4))-65536,HEX2DEC(RIGHT(F2533,4)))/Codes!$N$2</f>
        <v>0</v>
      </c>
      <c r="T2533" s="18">
        <f t="shared" si="701"/>
        <v>0</v>
      </c>
      <c r="U2533" s="1">
        <f t="shared" si="702"/>
        <v>0</v>
      </c>
      <c r="V2533" s="1">
        <f t="shared" si="703"/>
        <v>0</v>
      </c>
      <c r="W2533" s="1" t="str">
        <f t="shared" si="704"/>
        <v>000</v>
      </c>
      <c r="X2533" s="1">
        <f t="shared" si="705"/>
        <v>0</v>
      </c>
      <c r="Y2533" s="1">
        <f t="shared" si="706"/>
        <v>0</v>
      </c>
      <c r="Z2533" s="1" t="str">
        <f>VLOOKUP(BIN2DEC(MID(HEX2BIN(MID(H2533,3,2),8),2,5)),Codes!$E$1:$F$18,2)</f>
        <v>Normal</v>
      </c>
      <c r="AA2533" s="6" t="str">
        <f t="shared" si="707"/>
        <v>0</v>
      </c>
      <c r="AB2533" s="1">
        <f t="shared" si="708"/>
        <v>0</v>
      </c>
      <c r="AC2533" s="1" t="str">
        <f>VLOOKUP(BIN2DEC(RIGHT(HEX2BIN(MID(H2533,6,1),4),1)&amp;LEFT(HEX2BIN(MID(H2533,7,1),4),1)),Codes!$K$1:$L$5,2)</f>
        <v>S</v>
      </c>
      <c r="AD2533" s="1" t="str">
        <f>VLOOKUP(BIN2DEC(RIGHT(HEX2BIN(MID(H2533,7,1),4),3)&amp;LEFT(HEX2BIN(MID(H2533,8,1),4),2)),Codes!$H$2:$I$33,2)</f>
        <v>[0]</v>
      </c>
      <c r="AE2533" s="1" t="str">
        <f t="shared" si="709"/>
        <v>0</v>
      </c>
      <c r="AF2533" s="1" t="str">
        <f t="shared" si="710"/>
        <v>0</v>
      </c>
      <c r="AH2533" s="6">
        <f t="shared" si="711"/>
        <v>0</v>
      </c>
    </row>
    <row r="2534" spans="1:34">
      <c r="A2534" s="3"/>
      <c r="B2534" s="1" t="s">
        <v>49</v>
      </c>
      <c r="D2534" s="9"/>
      <c r="E2534" s="9"/>
      <c r="F2534" s="9"/>
      <c r="G2534" s="9"/>
      <c r="H2534" s="9"/>
      <c r="J2534" s="6" t="str">
        <f t="shared" si="695"/>
        <v>000000</v>
      </c>
      <c r="K2534" s="1">
        <f t="shared" si="696"/>
        <v>0</v>
      </c>
      <c r="L2534" s="6" t="str">
        <f t="shared" si="697"/>
        <v>00000</v>
      </c>
      <c r="M2534" s="1">
        <f t="shared" si="698"/>
        <v>0</v>
      </c>
      <c r="N2534" s="6" t="str">
        <f t="shared" si="699"/>
        <v>00</v>
      </c>
      <c r="O2534" s="1">
        <f t="shared" si="700"/>
        <v>0</v>
      </c>
      <c r="P2534" s="1">
        <f>IF(HEX2DEC(LEFT(E2534,4))&gt;=32768,HEX2DEC(LEFT(E2534,4))-65536,HEX2DEC(LEFT(E2534,4)))/Codes!$N$2</f>
        <v>0</v>
      </c>
      <c r="Q2534" s="1">
        <f>IF(HEX2DEC(RIGHT(E2534,4))&gt;=32768,HEX2DEC(RIGHT(E2534,4))-65536,HEX2DEC(RIGHT(E2534,4)))/Codes!$N$2</f>
        <v>0</v>
      </c>
      <c r="R2534" s="1">
        <f>IF(HEX2DEC(LEFT(F2534,4))&gt;=32768,HEX2DEC(LEFT(F2534,4))-65536,HEX2DEC(LEFT(F2534,4)))/Codes!$N$2</f>
        <v>0</v>
      </c>
      <c r="S2534" s="1">
        <f>IF(HEX2DEC(RIGHT(F2534,4))&gt;=32768,HEX2DEC(RIGHT(F2534,4))-65536,HEX2DEC(RIGHT(F2534,4)))/Codes!$N$2</f>
        <v>0</v>
      </c>
      <c r="T2534" s="18">
        <f t="shared" si="701"/>
        <v>0</v>
      </c>
      <c r="U2534" s="1">
        <f t="shared" si="702"/>
        <v>0</v>
      </c>
      <c r="V2534" s="1">
        <f t="shared" si="703"/>
        <v>0</v>
      </c>
      <c r="W2534" s="1" t="str">
        <f t="shared" si="704"/>
        <v>000</v>
      </c>
      <c r="X2534" s="1">
        <f t="shared" si="705"/>
        <v>0</v>
      </c>
      <c r="Y2534" s="1">
        <f t="shared" si="706"/>
        <v>0</v>
      </c>
      <c r="Z2534" s="1" t="str">
        <f>VLOOKUP(BIN2DEC(MID(HEX2BIN(MID(H2534,3,2),8),2,5)),Codes!$E$1:$F$18,2)</f>
        <v>Normal</v>
      </c>
      <c r="AA2534" s="6" t="str">
        <f t="shared" si="707"/>
        <v>0</v>
      </c>
      <c r="AB2534" s="1">
        <f t="shared" si="708"/>
        <v>0</v>
      </c>
      <c r="AC2534" s="1" t="str">
        <f>VLOOKUP(BIN2DEC(RIGHT(HEX2BIN(MID(H2534,6,1),4),1)&amp;LEFT(HEX2BIN(MID(H2534,7,1),4),1)),Codes!$K$1:$L$5,2)</f>
        <v>S</v>
      </c>
      <c r="AD2534" s="1" t="str">
        <f>VLOOKUP(BIN2DEC(RIGHT(HEX2BIN(MID(H2534,7,1),4),3)&amp;LEFT(HEX2BIN(MID(H2534,8,1),4),2)),Codes!$H$2:$I$33,2)</f>
        <v>[0]</v>
      </c>
      <c r="AE2534" s="1" t="str">
        <f t="shared" si="709"/>
        <v>0</v>
      </c>
      <c r="AF2534" s="1" t="str">
        <f t="shared" si="710"/>
        <v>0</v>
      </c>
      <c r="AH2534" s="6">
        <f t="shared" si="711"/>
        <v>0</v>
      </c>
    </row>
    <row r="2535" spans="1:34">
      <c r="A2535" s="3"/>
      <c r="B2535" s="1" t="s">
        <v>49</v>
      </c>
      <c r="D2535" s="9"/>
      <c r="E2535" s="9"/>
      <c r="F2535" s="9"/>
      <c r="G2535" s="9"/>
      <c r="H2535" s="9"/>
      <c r="J2535" s="6" t="str">
        <f t="shared" si="695"/>
        <v>000000</v>
      </c>
      <c r="K2535" s="1">
        <f t="shared" si="696"/>
        <v>0</v>
      </c>
      <c r="L2535" s="6" t="str">
        <f t="shared" si="697"/>
        <v>00000</v>
      </c>
      <c r="M2535" s="1">
        <f t="shared" si="698"/>
        <v>0</v>
      </c>
      <c r="N2535" s="6" t="str">
        <f t="shared" si="699"/>
        <v>00</v>
      </c>
      <c r="O2535" s="1">
        <f t="shared" si="700"/>
        <v>0</v>
      </c>
      <c r="P2535" s="1">
        <f>IF(HEX2DEC(LEFT(E2535,4))&gt;=32768,HEX2DEC(LEFT(E2535,4))-65536,HEX2DEC(LEFT(E2535,4)))/Codes!$N$2</f>
        <v>0</v>
      </c>
      <c r="Q2535" s="1">
        <f>IF(HEX2DEC(RIGHT(E2535,4))&gt;=32768,HEX2DEC(RIGHT(E2535,4))-65536,HEX2DEC(RIGHT(E2535,4)))/Codes!$N$2</f>
        <v>0</v>
      </c>
      <c r="R2535" s="1">
        <f>IF(HEX2DEC(LEFT(F2535,4))&gt;=32768,HEX2DEC(LEFT(F2535,4))-65536,HEX2DEC(LEFT(F2535,4)))/Codes!$N$2</f>
        <v>0</v>
      </c>
      <c r="S2535" s="1">
        <f>IF(HEX2DEC(RIGHT(F2535,4))&gt;=32768,HEX2DEC(RIGHT(F2535,4))-65536,HEX2DEC(RIGHT(F2535,4)))/Codes!$N$2</f>
        <v>0</v>
      </c>
      <c r="T2535" s="18">
        <f t="shared" si="701"/>
        <v>0</v>
      </c>
      <c r="U2535" s="1">
        <f t="shared" si="702"/>
        <v>0</v>
      </c>
      <c r="V2535" s="1">
        <f t="shared" si="703"/>
        <v>0</v>
      </c>
      <c r="W2535" s="1" t="str">
        <f t="shared" si="704"/>
        <v>000</v>
      </c>
      <c r="X2535" s="1">
        <f t="shared" si="705"/>
        <v>0</v>
      </c>
      <c r="Y2535" s="1">
        <f t="shared" si="706"/>
        <v>0</v>
      </c>
      <c r="Z2535" s="1" t="str">
        <f>VLOOKUP(BIN2DEC(MID(HEX2BIN(MID(H2535,3,2),8),2,5)),Codes!$E$1:$F$18,2)</f>
        <v>Normal</v>
      </c>
      <c r="AA2535" s="6" t="str">
        <f t="shared" si="707"/>
        <v>0</v>
      </c>
      <c r="AB2535" s="1">
        <f t="shared" si="708"/>
        <v>0</v>
      </c>
      <c r="AC2535" s="1" t="str">
        <f>VLOOKUP(BIN2DEC(RIGHT(HEX2BIN(MID(H2535,6,1),4),1)&amp;LEFT(HEX2BIN(MID(H2535,7,1),4),1)),Codes!$K$1:$L$5,2)</f>
        <v>S</v>
      </c>
      <c r="AD2535" s="1" t="str">
        <f>VLOOKUP(BIN2DEC(RIGHT(HEX2BIN(MID(H2535,7,1),4),3)&amp;LEFT(HEX2BIN(MID(H2535,8,1),4),2)),Codes!$H$2:$I$33,2)</f>
        <v>[0]</v>
      </c>
      <c r="AE2535" s="1" t="str">
        <f t="shared" si="709"/>
        <v>0</v>
      </c>
      <c r="AF2535" s="1" t="str">
        <f t="shared" si="710"/>
        <v>0</v>
      </c>
      <c r="AH2535" s="6">
        <f t="shared" si="711"/>
        <v>0</v>
      </c>
    </row>
    <row r="2536" spans="1:34">
      <c r="A2536" s="3" t="s">
        <v>3694</v>
      </c>
      <c r="B2536" s="1" t="s">
        <v>50</v>
      </c>
      <c r="D2536" s="9" t="s">
        <v>853</v>
      </c>
      <c r="E2536" s="9" t="s">
        <v>854</v>
      </c>
      <c r="F2536" s="9" t="s">
        <v>91</v>
      </c>
      <c r="G2536" s="9" t="s">
        <v>855</v>
      </c>
      <c r="H2536" s="9" t="s">
        <v>526</v>
      </c>
      <c r="J2536" s="6" t="str">
        <f t="shared" si="695"/>
        <v>001011</v>
      </c>
      <c r="K2536" s="1">
        <f t="shared" si="696"/>
        <v>0</v>
      </c>
      <c r="L2536" s="6" t="str">
        <f t="shared" si="697"/>
        <v>00000</v>
      </c>
      <c r="M2536" s="1">
        <f t="shared" si="698"/>
        <v>0</v>
      </c>
      <c r="N2536" s="6" t="str">
        <f t="shared" si="699"/>
        <v>00</v>
      </c>
      <c r="O2536" s="1">
        <f t="shared" si="700"/>
        <v>8</v>
      </c>
      <c r="P2536" s="1">
        <f>IF(HEX2DEC(LEFT(E2536,4))&gt;=32768,HEX2DEC(LEFT(E2536,4))-65536,HEX2DEC(LEFT(E2536,4)))/Codes!$N$2</f>
        <v>5.12</v>
      </c>
      <c r="Q2536" s="1">
        <f>IF(HEX2DEC(RIGHT(E2536,4))&gt;=32768,HEX2DEC(RIGHT(E2536,4))-65536,HEX2DEC(RIGHT(E2536,4)))/Codes!$N$2</f>
        <v>0</v>
      </c>
      <c r="R2536" s="1">
        <f>IF(HEX2DEC(LEFT(F2536,4))&gt;=32768,HEX2DEC(LEFT(F2536,4))-65536,HEX2DEC(LEFT(F2536,4)))/Codes!$N$2</f>
        <v>0</v>
      </c>
      <c r="S2536" s="1">
        <f>IF(HEX2DEC(RIGHT(F2536,4))&gt;=32768,HEX2DEC(RIGHT(F2536,4))-65536,HEX2DEC(RIGHT(F2536,4)))/Codes!$N$2</f>
        <v>0</v>
      </c>
      <c r="T2536" s="18">
        <f t="shared" si="701"/>
        <v>70</v>
      </c>
      <c r="U2536" s="1">
        <f t="shared" si="702"/>
        <v>70</v>
      </c>
      <c r="V2536" s="1">
        <f t="shared" si="703"/>
        <v>0</v>
      </c>
      <c r="W2536" s="1" t="str">
        <f t="shared" si="704"/>
        <v>100</v>
      </c>
      <c r="X2536" s="1">
        <f t="shared" si="705"/>
        <v>3</v>
      </c>
      <c r="Y2536" s="1">
        <f t="shared" si="706"/>
        <v>70</v>
      </c>
      <c r="Z2536" s="1" t="str">
        <f>VLOOKUP(BIN2DEC(MID(HEX2BIN(MID(H2536,3,2),8),2,5)),Codes!$E$1:$F$18,2)</f>
        <v>Normal</v>
      </c>
      <c r="AA2536" s="6" t="str">
        <f t="shared" si="707"/>
        <v>0</v>
      </c>
      <c r="AB2536" s="1">
        <f t="shared" si="708"/>
        <v>0</v>
      </c>
      <c r="AC2536" s="1" t="str">
        <f>VLOOKUP(BIN2DEC(RIGHT(HEX2BIN(MID(H2536,6,1),4),1)&amp;LEFT(HEX2BIN(MID(H2536,7,1),4),1)),Codes!$K$1:$L$5,2)</f>
        <v>L</v>
      </c>
      <c r="AD2536" s="1" t="str">
        <f>VLOOKUP(BIN2DEC(RIGHT(HEX2BIN(MID(H2536,7,1),4),3)&amp;LEFT(HEX2BIN(MID(H2536,8,1),4),2)),Codes!$H$2:$I$33,2)</f>
        <v>Kick</v>
      </c>
      <c r="AE2536" s="1" t="str">
        <f t="shared" si="709"/>
        <v>1</v>
      </c>
      <c r="AF2536" s="1" t="str">
        <f t="shared" si="710"/>
        <v>1</v>
      </c>
      <c r="AH2536" s="6">
        <f t="shared" si="711"/>
        <v>66</v>
      </c>
    </row>
    <row r="2537" spans="1:34">
      <c r="A2537" s="3" t="s">
        <v>3695</v>
      </c>
      <c r="B2537" s="1" t="s">
        <v>50</v>
      </c>
      <c r="D2537" s="9" t="s">
        <v>857</v>
      </c>
      <c r="E2537" s="9" t="s">
        <v>232</v>
      </c>
      <c r="F2537" s="9" t="s">
        <v>858</v>
      </c>
      <c r="G2537" s="9" t="s">
        <v>859</v>
      </c>
      <c r="H2537" s="9" t="s">
        <v>860</v>
      </c>
      <c r="J2537" s="6" t="str">
        <f t="shared" si="695"/>
        <v>001011</v>
      </c>
      <c r="K2537" s="1">
        <f t="shared" si="696"/>
        <v>0</v>
      </c>
      <c r="L2537" s="6" t="str">
        <f t="shared" si="697"/>
        <v>00000</v>
      </c>
      <c r="M2537" s="1">
        <f t="shared" si="698"/>
        <v>4</v>
      </c>
      <c r="N2537" s="6" t="str">
        <f t="shared" si="699"/>
        <v>10</v>
      </c>
      <c r="O2537" s="1">
        <f t="shared" si="700"/>
        <v>6</v>
      </c>
      <c r="P2537" s="1">
        <f>IF(HEX2DEC(LEFT(E2537,4))&gt;=32768,HEX2DEC(LEFT(E2537,4))-65536,HEX2DEC(LEFT(E2537,4)))/Codes!$N$2</f>
        <v>4.8</v>
      </c>
      <c r="Q2537" s="1">
        <f>IF(HEX2DEC(RIGHT(E2537,4))&gt;=32768,HEX2DEC(RIGHT(E2537,4))-65536,HEX2DEC(RIGHT(E2537,4)))/Codes!$N$2</f>
        <v>0</v>
      </c>
      <c r="R2537" s="1">
        <f>IF(HEX2DEC(LEFT(F2537,4))&gt;=32768,HEX2DEC(LEFT(F2537,4))-65536,HEX2DEC(LEFT(F2537,4)))/Codes!$N$2</f>
        <v>2.7280000000000002</v>
      </c>
      <c r="S2537" s="1">
        <f>IF(HEX2DEC(RIGHT(F2537,4))&gt;=32768,HEX2DEC(RIGHT(F2537,4))-65536,HEX2DEC(RIGHT(F2537,4)))/Codes!$N$2</f>
        <v>0</v>
      </c>
      <c r="T2537" s="18">
        <f t="shared" si="701"/>
        <v>361</v>
      </c>
      <c r="U2537" s="1">
        <f t="shared" si="702"/>
        <v>100</v>
      </c>
      <c r="V2537" s="1">
        <f t="shared" si="703"/>
        <v>0</v>
      </c>
      <c r="W2537" s="1" t="str">
        <f t="shared" si="704"/>
        <v>010</v>
      </c>
      <c r="X2537" s="1">
        <f t="shared" si="705"/>
        <v>0</v>
      </c>
      <c r="Y2537" s="1">
        <f t="shared" si="706"/>
        <v>30</v>
      </c>
      <c r="Z2537" s="1" t="str">
        <f>VLOOKUP(BIN2DEC(MID(HEX2BIN(MID(H2537,3,2),8),2,5)),Codes!$E$1:$F$18,2)</f>
        <v>Normal</v>
      </c>
      <c r="AA2537" s="6" t="str">
        <f t="shared" si="707"/>
        <v>0</v>
      </c>
      <c r="AB2537" s="1">
        <f t="shared" si="708"/>
        <v>0</v>
      </c>
      <c r="AC2537" s="1" t="str">
        <f>VLOOKUP(BIN2DEC(RIGHT(HEX2BIN(MID(H2537,6,1),4),1)&amp;LEFT(HEX2BIN(MID(H2537,7,1),4),1)),Codes!$K$1:$L$5,2)</f>
        <v>M</v>
      </c>
      <c r="AD2537" s="1" t="str">
        <f>VLOOKUP(BIN2DEC(RIGHT(HEX2BIN(MID(H2537,7,1),4),3)&amp;LEFT(HEX2BIN(MID(H2537,8,1),4),2)),Codes!$H$2:$I$33,2)</f>
        <v>Punch</v>
      </c>
      <c r="AE2537" s="1" t="str">
        <f t="shared" si="709"/>
        <v>1</v>
      </c>
      <c r="AF2537" s="1" t="str">
        <f t="shared" si="710"/>
        <v>1</v>
      </c>
      <c r="AH2537" s="6">
        <f t="shared" si="711"/>
        <v>33</v>
      </c>
    </row>
    <row r="2538" spans="1:34">
      <c r="A2538" s="3" t="s">
        <v>3696</v>
      </c>
      <c r="B2538" s="1" t="s">
        <v>50</v>
      </c>
      <c r="C2538" s="6" t="s">
        <v>3718</v>
      </c>
      <c r="D2538" s="9" t="s">
        <v>3697</v>
      </c>
      <c r="E2538" s="9" t="s">
        <v>3698</v>
      </c>
      <c r="F2538" s="9" t="s">
        <v>91</v>
      </c>
      <c r="G2538" s="9" t="s">
        <v>3699</v>
      </c>
      <c r="H2538" s="9" t="s">
        <v>917</v>
      </c>
      <c r="J2538" s="6" t="str">
        <f t="shared" si="695"/>
        <v>001011</v>
      </c>
      <c r="K2538" s="1">
        <f t="shared" si="696"/>
        <v>0</v>
      </c>
      <c r="L2538" s="6" t="str">
        <f t="shared" si="697"/>
        <v>00000</v>
      </c>
      <c r="M2538" s="1">
        <f t="shared" si="698"/>
        <v>4</v>
      </c>
      <c r="N2538" s="6" t="str">
        <f t="shared" si="699"/>
        <v>00</v>
      </c>
      <c r="O2538" s="1">
        <f t="shared" si="700"/>
        <v>0</v>
      </c>
      <c r="P2538" s="1">
        <f>IF(HEX2DEC(LEFT(E2538,4))&gt;=32768,HEX2DEC(LEFT(E2538,4))-65536,HEX2DEC(LEFT(E2538,4)))/Codes!$N$2</f>
        <v>3.0720000000000001</v>
      </c>
      <c r="Q2538" s="1">
        <f>IF(HEX2DEC(RIGHT(E2538,4))&gt;=32768,HEX2DEC(RIGHT(E2538,4))-65536,HEX2DEC(RIGHT(E2538,4)))/Codes!$N$2</f>
        <v>0</v>
      </c>
      <c r="R2538" s="1">
        <f>IF(HEX2DEC(LEFT(F2538,4))&gt;=32768,HEX2DEC(LEFT(F2538,4))-65536,HEX2DEC(LEFT(F2538,4)))/Codes!$N$2</f>
        <v>0</v>
      </c>
      <c r="S2538" s="1">
        <f>IF(HEX2DEC(RIGHT(F2538,4))&gt;=32768,HEX2DEC(RIGHT(F2538,4))-65536,HEX2DEC(RIGHT(F2538,4)))/Codes!$N$2</f>
        <v>0</v>
      </c>
      <c r="T2538" s="18">
        <f t="shared" si="701"/>
        <v>0</v>
      </c>
      <c r="U2538" s="1">
        <f t="shared" si="702"/>
        <v>0</v>
      </c>
      <c r="V2538" s="1">
        <f t="shared" si="703"/>
        <v>0</v>
      </c>
      <c r="W2538" s="1" t="str">
        <f t="shared" si="704"/>
        <v>100</v>
      </c>
      <c r="X2538" s="1">
        <f t="shared" si="705"/>
        <v>3</v>
      </c>
      <c r="Y2538" s="1">
        <f t="shared" si="706"/>
        <v>0</v>
      </c>
      <c r="Z2538" s="1" t="str">
        <f>VLOOKUP(BIN2DEC(MID(HEX2BIN(MID(H2538,3,2),8),2,5)),Codes!$E$1:$F$18,2)</f>
        <v>Inert</v>
      </c>
      <c r="AA2538" s="6" t="str">
        <f t="shared" si="707"/>
        <v>0</v>
      </c>
      <c r="AB2538" s="1">
        <f t="shared" si="708"/>
        <v>0</v>
      </c>
      <c r="AC2538" s="1" t="str">
        <f>VLOOKUP(BIN2DEC(RIGHT(HEX2BIN(MID(H2538,6,1),4),1)&amp;LEFT(HEX2BIN(MID(H2538,7,1),4),1)),Codes!$K$1:$L$5,2)</f>
        <v>S</v>
      </c>
      <c r="AD2538" s="1" t="str">
        <f>VLOOKUP(BIN2DEC(RIGHT(HEX2BIN(MID(H2538,7,1),4),3)&amp;LEFT(HEX2BIN(MID(H2538,8,1),4),2)),Codes!$H$2:$I$33,2)</f>
        <v>Punch</v>
      </c>
      <c r="AE2538" s="1" t="str">
        <f t="shared" si="709"/>
        <v>1</v>
      </c>
      <c r="AF2538" s="1" t="str">
        <f t="shared" si="710"/>
        <v>1</v>
      </c>
      <c r="AH2538" s="6">
        <f t="shared" si="711"/>
        <v>1</v>
      </c>
    </row>
    <row r="2539" spans="1:34">
      <c r="A2539" s="3" t="s">
        <v>3700</v>
      </c>
      <c r="B2539" s="1" t="s">
        <v>50</v>
      </c>
      <c r="C2539" s="6" t="s">
        <v>1522</v>
      </c>
      <c r="D2539" s="9" t="s">
        <v>3701</v>
      </c>
      <c r="E2539" s="9" t="s">
        <v>195</v>
      </c>
      <c r="F2539" s="9" t="s">
        <v>91</v>
      </c>
      <c r="G2539" s="9" t="s">
        <v>3320</v>
      </c>
      <c r="H2539" s="9" t="s">
        <v>155</v>
      </c>
      <c r="J2539" s="6" t="str">
        <f t="shared" si="695"/>
        <v>001011</v>
      </c>
      <c r="K2539" s="1">
        <f t="shared" si="696"/>
        <v>0</v>
      </c>
      <c r="L2539" s="6" t="str">
        <f t="shared" si="697"/>
        <v>00000</v>
      </c>
      <c r="M2539" s="1">
        <f t="shared" si="698"/>
        <v>87</v>
      </c>
      <c r="N2539" s="6" t="str">
        <f t="shared" si="699"/>
        <v>00</v>
      </c>
      <c r="O2539" s="1">
        <f t="shared" si="700"/>
        <v>5</v>
      </c>
      <c r="P2539" s="1">
        <f>IF(HEX2DEC(LEFT(E2539,4))&gt;=32768,HEX2DEC(LEFT(E2539,4))-65536,HEX2DEC(LEFT(E2539,4)))/Codes!$N$2</f>
        <v>4.4000000000000004</v>
      </c>
      <c r="Q2539" s="1">
        <f>IF(HEX2DEC(RIGHT(E2539,4))&gt;=32768,HEX2DEC(RIGHT(E2539,4))-65536,HEX2DEC(RIGHT(E2539,4)))/Codes!$N$2</f>
        <v>0</v>
      </c>
      <c r="R2539" s="1">
        <f>IF(HEX2DEC(LEFT(F2539,4))&gt;=32768,HEX2DEC(LEFT(F2539,4))-65536,HEX2DEC(LEFT(F2539,4)))/Codes!$N$2</f>
        <v>0</v>
      </c>
      <c r="S2539" s="1">
        <f>IF(HEX2DEC(RIGHT(F2539,4))&gt;=32768,HEX2DEC(RIGHT(F2539,4))-65536,HEX2DEC(RIGHT(F2539,4)))/Codes!$N$2</f>
        <v>0</v>
      </c>
      <c r="T2539" s="18">
        <f t="shared" si="701"/>
        <v>70</v>
      </c>
      <c r="U2539" s="1">
        <f t="shared" si="702"/>
        <v>100</v>
      </c>
      <c r="V2539" s="1">
        <f t="shared" si="703"/>
        <v>254</v>
      </c>
      <c r="W2539" s="1" t="str">
        <f t="shared" si="704"/>
        <v>100</v>
      </c>
      <c r="X2539" s="1">
        <f t="shared" si="705"/>
        <v>3</v>
      </c>
      <c r="Y2539" s="1">
        <f t="shared" si="706"/>
        <v>0</v>
      </c>
      <c r="Z2539" s="1" t="str">
        <f>VLOOKUP(BIN2DEC(MID(HEX2BIN(MID(H2539,3,2),8),2,5)),Codes!$E$1:$F$18,2)</f>
        <v>Normal</v>
      </c>
      <c r="AA2539" s="6" t="str">
        <f t="shared" si="707"/>
        <v>0</v>
      </c>
      <c r="AB2539" s="1">
        <f t="shared" si="708"/>
        <v>0</v>
      </c>
      <c r="AC2539" s="1" t="str">
        <f>VLOOKUP(BIN2DEC(RIGHT(HEX2BIN(MID(H2539,6,1),4),1)&amp;LEFT(HEX2BIN(MID(H2539,7,1),4),1)),Codes!$K$1:$L$5,2)</f>
        <v>M</v>
      </c>
      <c r="AD2539" s="1" t="str">
        <f>VLOOKUP(BIN2DEC(RIGHT(HEX2BIN(MID(H2539,7,1),4),3)&amp;LEFT(HEX2BIN(MID(H2539,8,1),4),2)),Codes!$H$2:$I$33,2)</f>
        <v>Punch</v>
      </c>
      <c r="AE2539" s="1" t="str">
        <f t="shared" si="709"/>
        <v>1</v>
      </c>
      <c r="AF2539" s="1" t="str">
        <f t="shared" si="710"/>
        <v>1</v>
      </c>
      <c r="AH2539" s="6">
        <f t="shared" si="711"/>
        <v>33</v>
      </c>
    </row>
    <row r="2540" spans="1:34">
      <c r="A2540" s="3" t="s">
        <v>3702</v>
      </c>
      <c r="B2540" s="1" t="s">
        <v>50</v>
      </c>
      <c r="C2540" s="6" t="s">
        <v>1522</v>
      </c>
      <c r="D2540" s="9" t="s">
        <v>3703</v>
      </c>
      <c r="E2540" s="9" t="s">
        <v>256</v>
      </c>
      <c r="F2540" s="9" t="s">
        <v>265</v>
      </c>
      <c r="G2540" s="9" t="s">
        <v>3320</v>
      </c>
      <c r="H2540" s="9" t="s">
        <v>155</v>
      </c>
      <c r="J2540" s="6" t="str">
        <f t="shared" si="695"/>
        <v>001011</v>
      </c>
      <c r="K2540" s="1">
        <f t="shared" si="696"/>
        <v>1</v>
      </c>
      <c r="L2540" s="6" t="str">
        <f t="shared" si="697"/>
        <v>00000</v>
      </c>
      <c r="M2540" s="1">
        <f t="shared" si="698"/>
        <v>109</v>
      </c>
      <c r="N2540" s="6" t="str">
        <f t="shared" si="699"/>
        <v>00</v>
      </c>
      <c r="O2540" s="1">
        <f t="shared" si="700"/>
        <v>5</v>
      </c>
      <c r="P2540" s="1">
        <f>IF(HEX2DEC(LEFT(E2540,4))&gt;=32768,HEX2DEC(LEFT(E2540,4))-65536,HEX2DEC(LEFT(E2540,4)))/Codes!$N$2</f>
        <v>3.6</v>
      </c>
      <c r="Q2540" s="1">
        <f>IF(HEX2DEC(RIGHT(E2540,4))&gt;=32768,HEX2DEC(RIGHT(E2540,4))-65536,HEX2DEC(RIGHT(E2540,4)))/Codes!$N$2</f>
        <v>0</v>
      </c>
      <c r="R2540" s="1">
        <f>IF(HEX2DEC(LEFT(F2540,4))&gt;=32768,HEX2DEC(LEFT(F2540,4))-65536,HEX2DEC(LEFT(F2540,4)))/Codes!$N$2</f>
        <v>2.4</v>
      </c>
      <c r="S2540" s="1">
        <f>IF(HEX2DEC(RIGHT(F2540,4))&gt;=32768,HEX2DEC(RIGHT(F2540,4))-65536,HEX2DEC(RIGHT(F2540,4)))/Codes!$N$2</f>
        <v>0</v>
      </c>
      <c r="T2540" s="18">
        <f t="shared" si="701"/>
        <v>70</v>
      </c>
      <c r="U2540" s="1">
        <f t="shared" si="702"/>
        <v>100</v>
      </c>
      <c r="V2540" s="1">
        <f t="shared" si="703"/>
        <v>254</v>
      </c>
      <c r="W2540" s="1" t="str">
        <f t="shared" si="704"/>
        <v>100</v>
      </c>
      <c r="X2540" s="1">
        <f t="shared" si="705"/>
        <v>3</v>
      </c>
      <c r="Y2540" s="1">
        <f t="shared" si="706"/>
        <v>0</v>
      </c>
      <c r="Z2540" s="1" t="str">
        <f>VLOOKUP(BIN2DEC(MID(HEX2BIN(MID(H2540,3,2),8),2,5)),Codes!$E$1:$F$18,2)</f>
        <v>Normal</v>
      </c>
      <c r="AA2540" s="6" t="str">
        <f t="shared" si="707"/>
        <v>0</v>
      </c>
      <c r="AB2540" s="1">
        <f t="shared" si="708"/>
        <v>0</v>
      </c>
      <c r="AC2540" s="1" t="str">
        <f>VLOOKUP(BIN2DEC(RIGHT(HEX2BIN(MID(H2540,6,1),4),1)&amp;LEFT(HEX2BIN(MID(H2540,7,1),4),1)),Codes!$K$1:$L$5,2)</f>
        <v>M</v>
      </c>
      <c r="AD2540" s="1" t="str">
        <f>VLOOKUP(BIN2DEC(RIGHT(HEX2BIN(MID(H2540,7,1),4),3)&amp;LEFT(HEX2BIN(MID(H2540,8,1),4),2)),Codes!$H$2:$I$33,2)</f>
        <v>Punch</v>
      </c>
      <c r="AE2540" s="1" t="str">
        <f t="shared" si="709"/>
        <v>1</v>
      </c>
      <c r="AF2540" s="1" t="str">
        <f t="shared" si="710"/>
        <v>1</v>
      </c>
      <c r="AH2540" s="6">
        <f t="shared" si="711"/>
        <v>33</v>
      </c>
    </row>
    <row r="2541" spans="1:34">
      <c r="A2541" s="3" t="s">
        <v>3704</v>
      </c>
      <c r="B2541" s="1" t="s">
        <v>50</v>
      </c>
      <c r="C2541" s="6" t="s">
        <v>3711</v>
      </c>
      <c r="D2541" s="9" t="s">
        <v>3705</v>
      </c>
      <c r="E2541" s="9" t="s">
        <v>232</v>
      </c>
      <c r="F2541" s="9" t="s">
        <v>300</v>
      </c>
      <c r="G2541" s="9" t="s">
        <v>3706</v>
      </c>
      <c r="H2541" s="9" t="s">
        <v>155</v>
      </c>
      <c r="J2541" s="6" t="str">
        <f t="shared" si="695"/>
        <v>001011</v>
      </c>
      <c r="K2541" s="1">
        <f t="shared" si="696"/>
        <v>0</v>
      </c>
      <c r="L2541" s="6" t="str">
        <f t="shared" si="697"/>
        <v>00000</v>
      </c>
      <c r="M2541" s="1">
        <f t="shared" si="698"/>
        <v>4</v>
      </c>
      <c r="N2541" s="6" t="str">
        <f t="shared" si="699"/>
        <v>00</v>
      </c>
      <c r="O2541" s="1">
        <f t="shared" si="700"/>
        <v>1</v>
      </c>
      <c r="P2541" s="1">
        <f>IF(HEX2DEC(LEFT(E2541,4))&gt;=32768,HEX2DEC(LEFT(E2541,4))-65536,HEX2DEC(LEFT(E2541,4)))/Codes!$N$2</f>
        <v>4.8</v>
      </c>
      <c r="Q2541" s="1">
        <f>IF(HEX2DEC(RIGHT(E2541,4))&gt;=32768,HEX2DEC(RIGHT(E2541,4))-65536,HEX2DEC(RIGHT(E2541,4)))/Codes!$N$2</f>
        <v>0</v>
      </c>
      <c r="R2541" s="1">
        <f>IF(HEX2DEC(LEFT(F2541,4))&gt;=32768,HEX2DEC(LEFT(F2541,4))-65536,HEX2DEC(LEFT(F2541,4)))/Codes!$N$2</f>
        <v>0</v>
      </c>
      <c r="S2541" s="1">
        <f>IF(HEX2DEC(RIGHT(F2541,4))&gt;=32768,HEX2DEC(RIGHT(F2541,4))-65536,HEX2DEC(RIGHT(F2541,4)))/Codes!$N$2</f>
        <v>0.8</v>
      </c>
      <c r="T2541" s="18">
        <f t="shared" si="701"/>
        <v>74</v>
      </c>
      <c r="U2541" s="1">
        <f t="shared" si="702"/>
        <v>100</v>
      </c>
      <c r="V2541" s="1">
        <f t="shared" si="703"/>
        <v>120</v>
      </c>
      <c r="W2541" s="1" t="str">
        <f t="shared" si="704"/>
        <v>100</v>
      </c>
      <c r="X2541" s="1">
        <f t="shared" si="705"/>
        <v>3</v>
      </c>
      <c r="Y2541" s="1">
        <f t="shared" si="706"/>
        <v>0</v>
      </c>
      <c r="Z2541" s="1" t="str">
        <f>VLOOKUP(BIN2DEC(MID(HEX2BIN(MID(H2541,3,2),8),2,5)),Codes!$E$1:$F$18,2)</f>
        <v>Normal</v>
      </c>
      <c r="AA2541" s="6" t="str">
        <f t="shared" si="707"/>
        <v>0</v>
      </c>
      <c r="AB2541" s="1">
        <f t="shared" si="708"/>
        <v>0</v>
      </c>
      <c r="AC2541" s="1" t="str">
        <f>VLOOKUP(BIN2DEC(RIGHT(HEX2BIN(MID(H2541,6,1),4),1)&amp;LEFT(HEX2BIN(MID(H2541,7,1),4),1)),Codes!$K$1:$L$5,2)</f>
        <v>M</v>
      </c>
      <c r="AD2541" s="1" t="str">
        <f>VLOOKUP(BIN2DEC(RIGHT(HEX2BIN(MID(H2541,7,1),4),3)&amp;LEFT(HEX2BIN(MID(H2541,8,1),4),2)),Codes!$H$2:$I$33,2)</f>
        <v>Punch</v>
      </c>
      <c r="AE2541" s="1" t="str">
        <f t="shared" si="709"/>
        <v>1</v>
      </c>
      <c r="AF2541" s="1" t="str">
        <f t="shared" si="710"/>
        <v>1</v>
      </c>
      <c r="AH2541" s="6">
        <f t="shared" si="711"/>
        <v>33</v>
      </c>
    </row>
    <row r="2542" spans="1:34">
      <c r="A2542" s="3" t="s">
        <v>3707</v>
      </c>
      <c r="B2542" s="1" t="s">
        <v>50</v>
      </c>
      <c r="C2542" s="6" t="s">
        <v>3711</v>
      </c>
      <c r="D2542" s="9" t="s">
        <v>3708</v>
      </c>
      <c r="E2542" s="9" t="s">
        <v>256</v>
      </c>
      <c r="F2542" s="9" t="s">
        <v>195</v>
      </c>
      <c r="G2542" s="9" t="s">
        <v>3709</v>
      </c>
      <c r="H2542" s="9" t="s">
        <v>155</v>
      </c>
      <c r="J2542" s="6" t="str">
        <f t="shared" si="695"/>
        <v>001011</v>
      </c>
      <c r="K2542" s="1">
        <f t="shared" si="696"/>
        <v>1</v>
      </c>
      <c r="L2542" s="6" t="str">
        <f t="shared" si="697"/>
        <v>00000</v>
      </c>
      <c r="M2542" s="1">
        <f t="shared" si="698"/>
        <v>109</v>
      </c>
      <c r="N2542" s="6" t="str">
        <f t="shared" si="699"/>
        <v>00</v>
      </c>
      <c r="O2542" s="1">
        <f t="shared" si="700"/>
        <v>1</v>
      </c>
      <c r="P2542" s="1">
        <f>IF(HEX2DEC(LEFT(E2542,4))&gt;=32768,HEX2DEC(LEFT(E2542,4))-65536,HEX2DEC(LEFT(E2542,4)))/Codes!$N$2</f>
        <v>3.6</v>
      </c>
      <c r="Q2542" s="1">
        <f>IF(HEX2DEC(RIGHT(E2542,4))&gt;=32768,HEX2DEC(RIGHT(E2542,4))-65536,HEX2DEC(RIGHT(E2542,4)))/Codes!$N$2</f>
        <v>0</v>
      </c>
      <c r="R2542" s="1">
        <f>IF(HEX2DEC(LEFT(F2542,4))&gt;=32768,HEX2DEC(LEFT(F2542,4))-65536,HEX2DEC(LEFT(F2542,4)))/Codes!$N$2</f>
        <v>4.4000000000000004</v>
      </c>
      <c r="S2542" s="1">
        <f>IF(HEX2DEC(RIGHT(F2542,4))&gt;=32768,HEX2DEC(RIGHT(F2542,4))-65536,HEX2DEC(RIGHT(F2542,4)))/Codes!$N$2</f>
        <v>0</v>
      </c>
      <c r="T2542" s="18">
        <f t="shared" si="701"/>
        <v>78</v>
      </c>
      <c r="U2542" s="1">
        <f t="shared" si="702"/>
        <v>100</v>
      </c>
      <c r="V2542" s="1">
        <f t="shared" si="703"/>
        <v>98</v>
      </c>
      <c r="W2542" s="1" t="str">
        <f t="shared" si="704"/>
        <v>100</v>
      </c>
      <c r="X2542" s="1">
        <f t="shared" si="705"/>
        <v>3</v>
      </c>
      <c r="Y2542" s="1">
        <f t="shared" si="706"/>
        <v>0</v>
      </c>
      <c r="Z2542" s="1" t="str">
        <f>VLOOKUP(BIN2DEC(MID(HEX2BIN(MID(H2542,3,2),8),2,5)),Codes!$E$1:$F$18,2)</f>
        <v>Normal</v>
      </c>
      <c r="AA2542" s="6" t="str">
        <f t="shared" si="707"/>
        <v>0</v>
      </c>
      <c r="AB2542" s="1">
        <f t="shared" si="708"/>
        <v>0</v>
      </c>
      <c r="AC2542" s="1" t="str">
        <f>VLOOKUP(BIN2DEC(RIGHT(HEX2BIN(MID(H2542,6,1),4),1)&amp;LEFT(HEX2BIN(MID(H2542,7,1),4),1)),Codes!$K$1:$L$5,2)</f>
        <v>M</v>
      </c>
      <c r="AD2542" s="1" t="str">
        <f>VLOOKUP(BIN2DEC(RIGHT(HEX2BIN(MID(H2542,7,1),4),3)&amp;LEFT(HEX2BIN(MID(H2542,8,1),4),2)),Codes!$H$2:$I$33,2)</f>
        <v>Punch</v>
      </c>
      <c r="AE2542" s="1" t="str">
        <f t="shared" si="709"/>
        <v>1</v>
      </c>
      <c r="AF2542" s="1" t="str">
        <f t="shared" si="710"/>
        <v>1</v>
      </c>
      <c r="AH2542" s="6">
        <f t="shared" si="711"/>
        <v>33</v>
      </c>
    </row>
    <row r="2543" spans="1:34">
      <c r="A2543" s="3" t="s">
        <v>3710</v>
      </c>
      <c r="B2543" s="1" t="s">
        <v>50</v>
      </c>
      <c r="C2543" s="6" t="s">
        <v>3712</v>
      </c>
      <c r="D2543" s="9" t="s">
        <v>3705</v>
      </c>
      <c r="E2543" s="9" t="s">
        <v>232</v>
      </c>
      <c r="F2543" s="9" t="s">
        <v>300</v>
      </c>
      <c r="G2543" s="9" t="s">
        <v>3713</v>
      </c>
      <c r="H2543" s="9" t="s">
        <v>155</v>
      </c>
      <c r="J2543" s="6" t="str">
        <f t="shared" si="695"/>
        <v>001011</v>
      </c>
      <c r="K2543" s="1">
        <f t="shared" si="696"/>
        <v>0</v>
      </c>
      <c r="L2543" s="6" t="str">
        <f t="shared" si="697"/>
        <v>00000</v>
      </c>
      <c r="M2543" s="1">
        <f t="shared" si="698"/>
        <v>4</v>
      </c>
      <c r="N2543" s="6" t="str">
        <f t="shared" si="699"/>
        <v>00</v>
      </c>
      <c r="O2543" s="1">
        <f t="shared" si="700"/>
        <v>1</v>
      </c>
      <c r="P2543" s="1">
        <f>IF(HEX2DEC(LEFT(E2543,4))&gt;=32768,HEX2DEC(LEFT(E2543,4))-65536,HEX2DEC(LEFT(E2543,4)))/Codes!$N$2</f>
        <v>4.8</v>
      </c>
      <c r="Q2543" s="1">
        <f>IF(HEX2DEC(RIGHT(E2543,4))&gt;=32768,HEX2DEC(RIGHT(E2543,4))-65536,HEX2DEC(RIGHT(E2543,4)))/Codes!$N$2</f>
        <v>0</v>
      </c>
      <c r="R2543" s="1">
        <f>IF(HEX2DEC(LEFT(F2543,4))&gt;=32768,HEX2DEC(LEFT(F2543,4))-65536,HEX2DEC(LEFT(F2543,4)))/Codes!$N$2</f>
        <v>0</v>
      </c>
      <c r="S2543" s="1">
        <f>IF(HEX2DEC(RIGHT(F2543,4))&gt;=32768,HEX2DEC(RIGHT(F2543,4))-65536,HEX2DEC(RIGHT(F2543,4)))/Codes!$N$2</f>
        <v>0.8</v>
      </c>
      <c r="T2543" s="18">
        <f t="shared" si="701"/>
        <v>72</v>
      </c>
      <c r="U2543" s="1">
        <f t="shared" si="702"/>
        <v>100</v>
      </c>
      <c r="V2543" s="1">
        <f t="shared" si="703"/>
        <v>156</v>
      </c>
      <c r="W2543" s="1" t="str">
        <f t="shared" si="704"/>
        <v>100</v>
      </c>
      <c r="X2543" s="1">
        <f t="shared" si="705"/>
        <v>3</v>
      </c>
      <c r="Y2543" s="1">
        <f t="shared" si="706"/>
        <v>0</v>
      </c>
      <c r="Z2543" s="1" t="str">
        <f>VLOOKUP(BIN2DEC(MID(HEX2BIN(MID(H2543,3,2),8),2,5)),Codes!$E$1:$F$18,2)</f>
        <v>Normal</v>
      </c>
      <c r="AA2543" s="6" t="str">
        <f t="shared" si="707"/>
        <v>0</v>
      </c>
      <c r="AB2543" s="1">
        <f t="shared" si="708"/>
        <v>0</v>
      </c>
      <c r="AC2543" s="1" t="str">
        <f>VLOOKUP(BIN2DEC(RIGHT(HEX2BIN(MID(H2543,6,1),4),1)&amp;LEFT(HEX2BIN(MID(H2543,7,1),4),1)),Codes!$K$1:$L$5,2)</f>
        <v>M</v>
      </c>
      <c r="AD2543" s="1" t="str">
        <f>VLOOKUP(BIN2DEC(RIGHT(HEX2BIN(MID(H2543,7,1),4),3)&amp;LEFT(HEX2BIN(MID(H2543,8,1),4),2)),Codes!$H$2:$I$33,2)</f>
        <v>Punch</v>
      </c>
      <c r="AE2543" s="1" t="str">
        <f t="shared" si="709"/>
        <v>1</v>
      </c>
      <c r="AF2543" s="1" t="str">
        <f t="shared" si="710"/>
        <v>1</v>
      </c>
      <c r="AH2543" s="6">
        <f t="shared" si="711"/>
        <v>33</v>
      </c>
    </row>
    <row r="2544" spans="1:34">
      <c r="A2544" s="3" t="s">
        <v>3714</v>
      </c>
      <c r="B2544" s="1" t="s">
        <v>50</v>
      </c>
      <c r="C2544" s="6" t="s">
        <v>3712</v>
      </c>
      <c r="D2544" s="9" t="s">
        <v>3708</v>
      </c>
      <c r="E2544" s="9" t="s">
        <v>256</v>
      </c>
      <c r="F2544" s="9" t="s">
        <v>195</v>
      </c>
      <c r="G2544" s="9" t="s">
        <v>3709</v>
      </c>
      <c r="H2544" s="9" t="s">
        <v>155</v>
      </c>
      <c r="J2544" s="6" t="str">
        <f t="shared" si="695"/>
        <v>001011</v>
      </c>
      <c r="K2544" s="1">
        <f t="shared" si="696"/>
        <v>1</v>
      </c>
      <c r="L2544" s="6" t="str">
        <f t="shared" si="697"/>
        <v>00000</v>
      </c>
      <c r="M2544" s="1">
        <f t="shared" si="698"/>
        <v>109</v>
      </c>
      <c r="N2544" s="6" t="str">
        <f t="shared" si="699"/>
        <v>00</v>
      </c>
      <c r="O2544" s="1">
        <f t="shared" si="700"/>
        <v>1</v>
      </c>
      <c r="P2544" s="1">
        <f>IF(HEX2DEC(LEFT(E2544,4))&gt;=32768,HEX2DEC(LEFT(E2544,4))-65536,HEX2DEC(LEFT(E2544,4)))/Codes!$N$2</f>
        <v>3.6</v>
      </c>
      <c r="Q2544" s="1">
        <f>IF(HEX2DEC(RIGHT(E2544,4))&gt;=32768,HEX2DEC(RIGHT(E2544,4))-65536,HEX2DEC(RIGHT(E2544,4)))/Codes!$N$2</f>
        <v>0</v>
      </c>
      <c r="R2544" s="1">
        <f>IF(HEX2DEC(LEFT(F2544,4))&gt;=32768,HEX2DEC(LEFT(F2544,4))-65536,HEX2DEC(LEFT(F2544,4)))/Codes!$N$2</f>
        <v>4.4000000000000004</v>
      </c>
      <c r="S2544" s="1">
        <f>IF(HEX2DEC(RIGHT(F2544,4))&gt;=32768,HEX2DEC(RIGHT(F2544,4))-65536,HEX2DEC(RIGHT(F2544,4)))/Codes!$N$2</f>
        <v>0</v>
      </c>
      <c r="T2544" s="18">
        <f t="shared" si="701"/>
        <v>78</v>
      </c>
      <c r="U2544" s="1">
        <f t="shared" si="702"/>
        <v>100</v>
      </c>
      <c r="V2544" s="1">
        <f t="shared" si="703"/>
        <v>98</v>
      </c>
      <c r="W2544" s="1" t="str">
        <f t="shared" si="704"/>
        <v>100</v>
      </c>
      <c r="X2544" s="1">
        <f t="shared" si="705"/>
        <v>3</v>
      </c>
      <c r="Y2544" s="1">
        <f t="shared" si="706"/>
        <v>0</v>
      </c>
      <c r="Z2544" s="1" t="str">
        <f>VLOOKUP(BIN2DEC(MID(HEX2BIN(MID(H2544,3,2),8),2,5)),Codes!$E$1:$F$18,2)</f>
        <v>Normal</v>
      </c>
      <c r="AA2544" s="6" t="str">
        <f t="shared" si="707"/>
        <v>0</v>
      </c>
      <c r="AB2544" s="1">
        <f t="shared" si="708"/>
        <v>0</v>
      </c>
      <c r="AC2544" s="1" t="str">
        <f>VLOOKUP(BIN2DEC(RIGHT(HEX2BIN(MID(H2544,6,1),4),1)&amp;LEFT(HEX2BIN(MID(H2544,7,1),4),1)),Codes!$K$1:$L$5,2)</f>
        <v>M</v>
      </c>
      <c r="AD2544" s="1" t="str">
        <f>VLOOKUP(BIN2DEC(RIGHT(HEX2BIN(MID(H2544,7,1),4),3)&amp;LEFT(HEX2BIN(MID(H2544,8,1),4),2)),Codes!$H$2:$I$33,2)</f>
        <v>Punch</v>
      </c>
      <c r="AE2544" s="1" t="str">
        <f t="shared" si="709"/>
        <v>1</v>
      </c>
      <c r="AF2544" s="1" t="str">
        <f t="shared" si="710"/>
        <v>1</v>
      </c>
      <c r="AH2544" s="6">
        <f t="shared" si="711"/>
        <v>33</v>
      </c>
    </row>
    <row r="2545" spans="1:34">
      <c r="A2545" s="3" t="s">
        <v>3715</v>
      </c>
      <c r="B2545" s="1" t="s">
        <v>50</v>
      </c>
      <c r="C2545" s="6" t="s">
        <v>3719</v>
      </c>
      <c r="D2545" s="9" t="s">
        <v>1704</v>
      </c>
      <c r="E2545" s="9" t="s">
        <v>448</v>
      </c>
      <c r="F2545" s="9" t="s">
        <v>91</v>
      </c>
      <c r="G2545" s="9" t="s">
        <v>3716</v>
      </c>
      <c r="H2545" s="9" t="s">
        <v>3717</v>
      </c>
      <c r="J2545" s="6" t="str">
        <f t="shared" si="695"/>
        <v>001011</v>
      </c>
      <c r="K2545" s="1">
        <f t="shared" si="696"/>
        <v>0</v>
      </c>
      <c r="L2545" s="6" t="str">
        <f t="shared" si="697"/>
        <v>00000</v>
      </c>
      <c r="M2545" s="1">
        <f t="shared" si="698"/>
        <v>0</v>
      </c>
      <c r="N2545" s="6" t="str">
        <f t="shared" si="699"/>
        <v>00</v>
      </c>
      <c r="O2545" s="1">
        <f t="shared" si="700"/>
        <v>16</v>
      </c>
      <c r="P2545" s="1">
        <f>IF(HEX2DEC(LEFT(E2545,4))&gt;=32768,HEX2DEC(LEFT(E2545,4))-65536,HEX2DEC(LEFT(E2545,4)))/Codes!$N$2</f>
        <v>6.4</v>
      </c>
      <c r="Q2545" s="1">
        <f>IF(HEX2DEC(RIGHT(E2545,4))&gt;=32768,HEX2DEC(RIGHT(E2545,4))-65536,HEX2DEC(RIGHT(E2545,4)))/Codes!$N$2</f>
        <v>0</v>
      </c>
      <c r="R2545" s="1">
        <f>IF(HEX2DEC(LEFT(F2545,4))&gt;=32768,HEX2DEC(LEFT(F2545,4))-65536,HEX2DEC(LEFT(F2545,4)))/Codes!$N$2</f>
        <v>0</v>
      </c>
      <c r="S2545" s="1">
        <f>IF(HEX2DEC(RIGHT(F2545,4))&gt;=32768,HEX2DEC(RIGHT(F2545,4))-65536,HEX2DEC(RIGHT(F2545,4)))/Codes!$N$2</f>
        <v>0</v>
      </c>
      <c r="T2545" s="18">
        <f t="shared" si="701"/>
        <v>70</v>
      </c>
      <c r="U2545" s="1">
        <f t="shared" si="702"/>
        <v>40</v>
      </c>
      <c r="V2545" s="1">
        <f t="shared" si="703"/>
        <v>0</v>
      </c>
      <c r="W2545" s="1" t="str">
        <f t="shared" si="704"/>
        <v>000</v>
      </c>
      <c r="X2545" s="1">
        <f t="shared" si="705"/>
        <v>0</v>
      </c>
      <c r="Y2545" s="1">
        <f t="shared" si="706"/>
        <v>80</v>
      </c>
      <c r="Z2545" s="1" t="str">
        <f>VLOOKUP(BIN2DEC(MID(HEX2BIN(MID(H2545,3,2),8),2,5)),Codes!$E$1:$F$18,2)</f>
        <v>Flame</v>
      </c>
      <c r="AA2545" s="6" t="str">
        <f t="shared" si="707"/>
        <v>1</v>
      </c>
      <c r="AB2545" s="1">
        <f t="shared" si="708"/>
        <v>3</v>
      </c>
      <c r="AC2545" s="1" t="str">
        <f>VLOOKUP(BIN2DEC(RIGHT(HEX2BIN(MID(H2545,6,1),4),1)&amp;LEFT(HEX2BIN(MID(H2545,7,1),4),1)),Codes!$K$1:$L$5,2)</f>
        <v>M</v>
      </c>
      <c r="AD2545" s="1" t="str">
        <f>VLOOKUP(BIN2DEC(RIGHT(HEX2BIN(MID(H2545,7,1),4),3)&amp;LEFT(HEX2BIN(MID(H2545,8,1),4),2)),Codes!$H$2:$I$33,2)</f>
        <v>Burn</v>
      </c>
      <c r="AE2545" s="1" t="str">
        <f t="shared" si="709"/>
        <v>1</v>
      </c>
      <c r="AF2545" s="1" t="str">
        <f t="shared" si="710"/>
        <v>1</v>
      </c>
      <c r="AH2545" s="6">
        <f t="shared" si="711"/>
        <v>40</v>
      </c>
    </row>
    <row r="2546" spans="1:34">
      <c r="A2546" s="3" t="s">
        <v>3720</v>
      </c>
      <c r="B2546" s="1" t="s">
        <v>50</v>
      </c>
      <c r="C2546" s="6" t="s">
        <v>3724</v>
      </c>
      <c r="D2546" s="9" t="s">
        <v>1681</v>
      </c>
      <c r="E2546" s="9" t="s">
        <v>3721</v>
      </c>
      <c r="F2546" s="9" t="s">
        <v>91</v>
      </c>
      <c r="G2546" s="9" t="s">
        <v>3722</v>
      </c>
      <c r="H2546" s="9" t="s">
        <v>3723</v>
      </c>
      <c r="J2546" s="6" t="str">
        <f t="shared" si="695"/>
        <v>001011</v>
      </c>
      <c r="K2546" s="1">
        <f t="shared" si="696"/>
        <v>0</v>
      </c>
      <c r="L2546" s="6" t="str">
        <f t="shared" si="697"/>
        <v>00000</v>
      </c>
      <c r="M2546" s="1">
        <f t="shared" si="698"/>
        <v>0</v>
      </c>
      <c r="N2546" s="6" t="str">
        <f t="shared" si="699"/>
        <v>00</v>
      </c>
      <c r="O2546" s="1">
        <f t="shared" si="700"/>
        <v>18</v>
      </c>
      <c r="P2546" s="1">
        <f>IF(HEX2DEC(LEFT(E2546,4))&gt;=32768,HEX2DEC(LEFT(E2546,4))-65536,HEX2DEC(LEFT(E2546,4)))/Codes!$N$2</f>
        <v>6.1440000000000001</v>
      </c>
      <c r="Q2546" s="1">
        <f>IF(HEX2DEC(RIGHT(E2546,4))&gt;=32768,HEX2DEC(RIGHT(E2546,4))-65536,HEX2DEC(RIGHT(E2546,4)))/Codes!$N$2</f>
        <v>0</v>
      </c>
      <c r="R2546" s="1">
        <f>IF(HEX2DEC(LEFT(F2546,4))&gt;=32768,HEX2DEC(LEFT(F2546,4))-65536,HEX2DEC(LEFT(F2546,4)))/Codes!$N$2</f>
        <v>0</v>
      </c>
      <c r="S2546" s="1">
        <f>IF(HEX2DEC(RIGHT(F2546,4))&gt;=32768,HEX2DEC(RIGHT(F2546,4))-65536,HEX2DEC(RIGHT(F2546,4)))/Codes!$N$2</f>
        <v>0</v>
      </c>
      <c r="T2546" s="18">
        <f t="shared" si="701"/>
        <v>55</v>
      </c>
      <c r="U2546" s="1">
        <f t="shared" si="702"/>
        <v>40</v>
      </c>
      <c r="V2546" s="1">
        <f t="shared" si="703"/>
        <v>0</v>
      </c>
      <c r="W2546" s="1" t="str">
        <f t="shared" si="704"/>
        <v>000</v>
      </c>
      <c r="X2546" s="1">
        <f t="shared" si="705"/>
        <v>0</v>
      </c>
      <c r="Y2546" s="1">
        <f t="shared" si="706"/>
        <v>100</v>
      </c>
      <c r="Z2546" s="1" t="str">
        <f>VLOOKUP(BIN2DEC(MID(HEX2BIN(MID(H2546,3,2),8),2,5)),Codes!$E$1:$F$18,2)</f>
        <v>Flame</v>
      </c>
      <c r="AA2546" s="6" t="str">
        <f t="shared" si="707"/>
        <v>1</v>
      </c>
      <c r="AB2546" s="1">
        <f t="shared" si="708"/>
        <v>5</v>
      </c>
      <c r="AC2546" s="1" t="str">
        <f>VLOOKUP(BIN2DEC(RIGHT(HEX2BIN(MID(H2546,6,1),4),1)&amp;LEFT(HEX2BIN(MID(H2546,7,1),4),1)),Codes!$K$1:$L$5,2)</f>
        <v>M</v>
      </c>
      <c r="AD2546" s="1" t="str">
        <f>VLOOKUP(BIN2DEC(RIGHT(HEX2BIN(MID(H2546,7,1),4),3)&amp;LEFT(HEX2BIN(MID(H2546,8,1),4),2)),Codes!$H$2:$I$33,2)</f>
        <v>Burn</v>
      </c>
      <c r="AE2546" s="1" t="str">
        <f t="shared" si="709"/>
        <v>1</v>
      </c>
      <c r="AF2546" s="1" t="str">
        <f t="shared" si="710"/>
        <v>1</v>
      </c>
      <c r="AH2546" s="6">
        <f t="shared" si="711"/>
        <v>40</v>
      </c>
    </row>
    <row r="2547" spans="1:34">
      <c r="A2547" s="3" t="s">
        <v>3725</v>
      </c>
      <c r="B2547" s="1" t="s">
        <v>50</v>
      </c>
      <c r="C2547" s="6" t="s">
        <v>3743</v>
      </c>
      <c r="D2547" s="9" t="s">
        <v>255</v>
      </c>
      <c r="E2547" s="9" t="s">
        <v>265</v>
      </c>
      <c r="F2547" s="9" t="s">
        <v>91</v>
      </c>
      <c r="G2547" s="9" t="s">
        <v>3726</v>
      </c>
      <c r="H2547" s="9" t="s">
        <v>3727</v>
      </c>
      <c r="J2547" s="6" t="str">
        <f t="shared" si="695"/>
        <v>001011</v>
      </c>
      <c r="K2547" s="1">
        <f t="shared" si="696"/>
        <v>0</v>
      </c>
      <c r="L2547" s="6" t="str">
        <f t="shared" si="697"/>
        <v>00000</v>
      </c>
      <c r="M2547" s="1">
        <f t="shared" si="698"/>
        <v>0</v>
      </c>
      <c r="N2547" s="6" t="str">
        <f t="shared" si="699"/>
        <v>00</v>
      </c>
      <c r="O2547" s="1">
        <f t="shared" si="700"/>
        <v>2</v>
      </c>
      <c r="P2547" s="1">
        <f>IF(HEX2DEC(LEFT(E2547,4))&gt;=32768,HEX2DEC(LEFT(E2547,4))-65536,HEX2DEC(LEFT(E2547,4)))/Codes!$N$2</f>
        <v>2.4</v>
      </c>
      <c r="Q2547" s="1">
        <f>IF(HEX2DEC(RIGHT(E2547,4))&gt;=32768,HEX2DEC(RIGHT(E2547,4))-65536,HEX2DEC(RIGHT(E2547,4)))/Codes!$N$2</f>
        <v>0</v>
      </c>
      <c r="R2547" s="1">
        <f>IF(HEX2DEC(LEFT(F2547,4))&gt;=32768,HEX2DEC(LEFT(F2547,4))-65536,HEX2DEC(LEFT(F2547,4)))/Codes!$N$2</f>
        <v>0</v>
      </c>
      <c r="S2547" s="1">
        <f>IF(HEX2DEC(RIGHT(F2547,4))&gt;=32768,HEX2DEC(RIGHT(F2547,4))-65536,HEX2DEC(RIGHT(F2547,4)))/Codes!$N$2</f>
        <v>0</v>
      </c>
      <c r="T2547" s="18">
        <f t="shared" si="701"/>
        <v>361</v>
      </c>
      <c r="U2547" s="1">
        <f t="shared" si="702"/>
        <v>60</v>
      </c>
      <c r="V2547" s="1">
        <f t="shared" si="703"/>
        <v>0</v>
      </c>
      <c r="W2547" s="1" t="str">
        <f t="shared" si="704"/>
        <v>000</v>
      </c>
      <c r="X2547" s="1">
        <f t="shared" si="705"/>
        <v>0</v>
      </c>
      <c r="Y2547" s="1">
        <f t="shared" si="706"/>
        <v>25</v>
      </c>
      <c r="Z2547" s="1" t="str">
        <f>VLOOKUP(BIN2DEC(MID(HEX2BIN(MID(H2547,3,2),8),2,5)),Codes!$E$1:$F$18,2)</f>
        <v>Normal</v>
      </c>
      <c r="AA2547" s="6" t="str">
        <f t="shared" si="707"/>
        <v>1</v>
      </c>
      <c r="AB2547" s="1">
        <f t="shared" si="708"/>
        <v>0</v>
      </c>
      <c r="AC2547" s="1" t="str">
        <f>VLOOKUP(BIN2DEC(RIGHT(HEX2BIN(MID(H2547,6,1),4),1)&amp;LEFT(HEX2BIN(MID(H2547,7,1),4),1)),Codes!$K$1:$L$5,2)</f>
        <v>S</v>
      </c>
      <c r="AD2547" s="1" t="str">
        <f>VLOOKUP(BIN2DEC(RIGHT(HEX2BIN(MID(H2547,7,1),4),3)&amp;LEFT(HEX2BIN(MID(H2547,8,1),4),2)),Codes!$H$2:$I$33,2)</f>
        <v>Shell</v>
      </c>
      <c r="AE2547" s="1" t="str">
        <f t="shared" si="709"/>
        <v>1</v>
      </c>
      <c r="AF2547" s="1" t="str">
        <f t="shared" si="710"/>
        <v>1</v>
      </c>
      <c r="AH2547" s="6">
        <f t="shared" si="711"/>
        <v>10</v>
      </c>
    </row>
    <row r="2548" spans="1:34">
      <c r="A2548" s="3" t="s">
        <v>3728</v>
      </c>
      <c r="B2548" s="1" t="s">
        <v>50</v>
      </c>
      <c r="C2548" s="6" t="s">
        <v>3744</v>
      </c>
      <c r="D2548" s="9" t="s">
        <v>270</v>
      </c>
      <c r="E2548" s="9" t="s">
        <v>256</v>
      </c>
      <c r="F2548" s="9" t="s">
        <v>91</v>
      </c>
      <c r="G2548" s="9" t="s">
        <v>3729</v>
      </c>
      <c r="H2548" s="9" t="s">
        <v>3730</v>
      </c>
      <c r="J2548" s="6" t="str">
        <f t="shared" si="695"/>
        <v>001011</v>
      </c>
      <c r="K2548" s="1">
        <f t="shared" si="696"/>
        <v>0</v>
      </c>
      <c r="L2548" s="6" t="str">
        <f t="shared" si="697"/>
        <v>00000</v>
      </c>
      <c r="M2548" s="1">
        <f t="shared" si="698"/>
        <v>0</v>
      </c>
      <c r="N2548" s="6" t="str">
        <f t="shared" si="699"/>
        <v>00</v>
      </c>
      <c r="O2548" s="1">
        <f t="shared" si="700"/>
        <v>3</v>
      </c>
      <c r="P2548" s="1">
        <f>IF(HEX2DEC(LEFT(E2548,4))&gt;=32768,HEX2DEC(LEFT(E2548,4))-65536,HEX2DEC(LEFT(E2548,4)))/Codes!$N$2</f>
        <v>3.6</v>
      </c>
      <c r="Q2548" s="1">
        <f>IF(HEX2DEC(RIGHT(E2548,4))&gt;=32768,HEX2DEC(RIGHT(E2548,4))-65536,HEX2DEC(RIGHT(E2548,4)))/Codes!$N$2</f>
        <v>0</v>
      </c>
      <c r="R2548" s="1">
        <f>IF(HEX2DEC(LEFT(F2548,4))&gt;=32768,HEX2DEC(LEFT(F2548,4))-65536,HEX2DEC(LEFT(F2548,4)))/Codes!$N$2</f>
        <v>0</v>
      </c>
      <c r="S2548" s="1">
        <f>IF(HEX2DEC(RIGHT(F2548,4))&gt;=32768,HEX2DEC(RIGHT(F2548,4))-65536,HEX2DEC(RIGHT(F2548,4)))/Codes!$N$2</f>
        <v>0</v>
      </c>
      <c r="T2548" s="18">
        <f t="shared" si="701"/>
        <v>80</v>
      </c>
      <c r="U2548" s="1">
        <f t="shared" si="702"/>
        <v>50</v>
      </c>
      <c r="V2548" s="1">
        <f t="shared" si="703"/>
        <v>0</v>
      </c>
      <c r="W2548" s="1" t="str">
        <f t="shared" si="704"/>
        <v>000</v>
      </c>
      <c r="X2548" s="1">
        <f t="shared" si="705"/>
        <v>0</v>
      </c>
      <c r="Y2548" s="1">
        <f t="shared" si="706"/>
        <v>80</v>
      </c>
      <c r="Z2548" s="1" t="str">
        <f>VLOOKUP(BIN2DEC(MID(HEX2BIN(MID(H2548,3,2),8),2,5)),Codes!$E$1:$F$18,2)</f>
        <v>Normal</v>
      </c>
      <c r="AA2548" s="6" t="str">
        <f t="shared" si="707"/>
        <v>0</v>
      </c>
      <c r="AB2548" s="1">
        <f t="shared" si="708"/>
        <v>5</v>
      </c>
      <c r="AC2548" s="1" t="str">
        <f>VLOOKUP(BIN2DEC(RIGHT(HEX2BIN(MID(H2548,6,1),4),1)&amp;LEFT(HEX2BIN(MID(H2548,7,1),4),1)),Codes!$K$1:$L$5,2)</f>
        <v>S</v>
      </c>
      <c r="AD2548" s="1" t="str">
        <f>VLOOKUP(BIN2DEC(RIGHT(HEX2BIN(MID(H2548,7,1),4),3)&amp;LEFT(HEX2BIN(MID(H2548,8,1),4),2)),Codes!$H$2:$I$33,2)</f>
        <v>[Burn]</v>
      </c>
      <c r="AE2548" s="1" t="str">
        <f t="shared" si="709"/>
        <v>1</v>
      </c>
      <c r="AF2548" s="1" t="str">
        <f t="shared" si="710"/>
        <v>1</v>
      </c>
      <c r="AH2548" s="6">
        <f t="shared" si="711"/>
        <v>24</v>
      </c>
    </row>
    <row r="2549" spans="1:34">
      <c r="A2549" s="3" t="s">
        <v>3731</v>
      </c>
      <c r="B2549" s="1" t="s">
        <v>50</v>
      </c>
      <c r="C2549" s="6" t="s">
        <v>267</v>
      </c>
      <c r="D2549" s="9" t="s">
        <v>3732</v>
      </c>
      <c r="E2549" s="9" t="s">
        <v>3733</v>
      </c>
      <c r="F2549" s="9" t="s">
        <v>91</v>
      </c>
      <c r="G2549" s="9" t="s">
        <v>3734</v>
      </c>
      <c r="H2549" s="9" t="s">
        <v>3735</v>
      </c>
      <c r="J2549" s="6" t="str">
        <f t="shared" si="695"/>
        <v>001011</v>
      </c>
      <c r="K2549" s="1">
        <f t="shared" si="696"/>
        <v>0</v>
      </c>
      <c r="L2549" s="6" t="str">
        <f t="shared" si="697"/>
        <v>00000</v>
      </c>
      <c r="M2549" s="1">
        <f t="shared" si="698"/>
        <v>74</v>
      </c>
      <c r="N2549" s="6" t="str">
        <f t="shared" si="699"/>
        <v>00</v>
      </c>
      <c r="O2549" s="1">
        <f t="shared" si="700"/>
        <v>3</v>
      </c>
      <c r="P2549" s="1">
        <f>IF(HEX2DEC(LEFT(E2549,4))&gt;=32768,HEX2DEC(LEFT(E2549,4))-65536,HEX2DEC(LEFT(E2549,4)))/Codes!$N$2</f>
        <v>4</v>
      </c>
      <c r="Q2549" s="1">
        <f>IF(HEX2DEC(RIGHT(E2549,4))&gt;=32768,HEX2DEC(RIGHT(E2549,4))-65536,HEX2DEC(RIGHT(E2549,4)))/Codes!$N$2</f>
        <v>1.2</v>
      </c>
      <c r="R2549" s="1">
        <f>IF(HEX2DEC(LEFT(F2549,4))&gt;=32768,HEX2DEC(LEFT(F2549,4))-65536,HEX2DEC(LEFT(F2549,4)))/Codes!$N$2</f>
        <v>0</v>
      </c>
      <c r="S2549" s="1">
        <f>IF(HEX2DEC(RIGHT(F2549,4))&gt;=32768,HEX2DEC(RIGHT(F2549,4))-65536,HEX2DEC(RIGHT(F2549,4)))/Codes!$N$2</f>
        <v>0</v>
      </c>
      <c r="T2549" s="18">
        <f t="shared" si="701"/>
        <v>74</v>
      </c>
      <c r="U2549" s="1">
        <f t="shared" si="702"/>
        <v>100</v>
      </c>
      <c r="V2549" s="1">
        <f t="shared" si="703"/>
        <v>116</v>
      </c>
      <c r="W2549" s="1" t="str">
        <f t="shared" si="704"/>
        <v>100</v>
      </c>
      <c r="X2549" s="1">
        <f t="shared" si="705"/>
        <v>3</v>
      </c>
      <c r="Y2549" s="1">
        <f t="shared" si="706"/>
        <v>0</v>
      </c>
      <c r="Z2549" s="1" t="str">
        <f>VLOOKUP(BIN2DEC(MID(HEX2BIN(MID(H2549,3,2),8),2,5)),Codes!$E$1:$F$18,2)</f>
        <v>Normal</v>
      </c>
      <c r="AA2549" s="6" t="str">
        <f t="shared" si="707"/>
        <v>0</v>
      </c>
      <c r="AB2549" s="1">
        <f t="shared" si="708"/>
        <v>0</v>
      </c>
      <c r="AC2549" s="1" t="str">
        <f>VLOOKUP(BIN2DEC(RIGHT(HEX2BIN(MID(H2549,6,1),4),1)&amp;LEFT(HEX2BIN(MID(H2549,7,1),4),1)),Codes!$K$1:$L$5,2)</f>
        <v>S</v>
      </c>
      <c r="AD2549" s="1" t="str">
        <f>VLOOKUP(BIN2DEC(RIGHT(HEX2BIN(MID(H2549,7,1),4),3)&amp;LEFT(HEX2BIN(MID(H2549,8,1),4),2)),Codes!$H$2:$I$33,2)</f>
        <v>Paper</v>
      </c>
      <c r="AE2549" s="1" t="str">
        <f t="shared" si="709"/>
        <v>1</v>
      </c>
      <c r="AF2549" s="1" t="str">
        <f t="shared" si="710"/>
        <v>1</v>
      </c>
      <c r="AH2549" s="6">
        <f t="shared" si="711"/>
        <v>6</v>
      </c>
    </row>
    <row r="2550" spans="1:34">
      <c r="A2550" s="3" t="s">
        <v>3736</v>
      </c>
      <c r="B2550" s="1" t="s">
        <v>50</v>
      </c>
      <c r="C2550" s="6" t="s">
        <v>267</v>
      </c>
      <c r="D2550" s="9" t="s">
        <v>3737</v>
      </c>
      <c r="E2550" s="9" t="s">
        <v>824</v>
      </c>
      <c r="F2550" s="9" t="s">
        <v>91</v>
      </c>
      <c r="G2550" s="9" t="s">
        <v>3738</v>
      </c>
      <c r="H2550" s="9" t="s">
        <v>3735</v>
      </c>
      <c r="J2550" s="6" t="str">
        <f t="shared" si="695"/>
        <v>001011</v>
      </c>
      <c r="K2550" s="1">
        <f t="shared" si="696"/>
        <v>1</v>
      </c>
      <c r="L2550" s="6" t="str">
        <f t="shared" si="697"/>
        <v>00000</v>
      </c>
      <c r="M2550" s="1">
        <f t="shared" si="698"/>
        <v>72</v>
      </c>
      <c r="N2550" s="6" t="str">
        <f t="shared" si="699"/>
        <v>00</v>
      </c>
      <c r="O2550" s="1">
        <f t="shared" si="700"/>
        <v>3</v>
      </c>
      <c r="P2550" s="1">
        <f>IF(HEX2DEC(LEFT(E2550,4))&gt;=32768,HEX2DEC(LEFT(E2550,4))-65536,HEX2DEC(LEFT(E2550,4)))/Codes!$N$2</f>
        <v>2</v>
      </c>
      <c r="Q2550" s="1">
        <f>IF(HEX2DEC(RIGHT(E2550,4))&gt;=32768,HEX2DEC(RIGHT(E2550,4))-65536,HEX2DEC(RIGHT(E2550,4)))/Codes!$N$2</f>
        <v>0</v>
      </c>
      <c r="R2550" s="1">
        <f>IF(HEX2DEC(LEFT(F2550,4))&gt;=32768,HEX2DEC(LEFT(F2550,4))-65536,HEX2DEC(LEFT(F2550,4)))/Codes!$N$2</f>
        <v>0</v>
      </c>
      <c r="S2550" s="1">
        <f>IF(HEX2DEC(RIGHT(F2550,4))&gt;=32768,HEX2DEC(RIGHT(F2550,4))-65536,HEX2DEC(RIGHT(F2550,4)))/Codes!$N$2</f>
        <v>0</v>
      </c>
      <c r="T2550" s="18">
        <f t="shared" si="701"/>
        <v>78</v>
      </c>
      <c r="U2550" s="1">
        <f t="shared" si="702"/>
        <v>100</v>
      </c>
      <c r="V2550" s="1">
        <f t="shared" si="703"/>
        <v>116</v>
      </c>
      <c r="W2550" s="1" t="str">
        <f t="shared" si="704"/>
        <v>100</v>
      </c>
      <c r="X2550" s="1">
        <f t="shared" si="705"/>
        <v>3</v>
      </c>
      <c r="Y2550" s="1">
        <f t="shared" si="706"/>
        <v>0</v>
      </c>
      <c r="Z2550" s="1" t="str">
        <f>VLOOKUP(BIN2DEC(MID(HEX2BIN(MID(H2550,3,2),8),2,5)),Codes!$E$1:$F$18,2)</f>
        <v>Normal</v>
      </c>
      <c r="AA2550" s="6" t="str">
        <f t="shared" si="707"/>
        <v>0</v>
      </c>
      <c r="AB2550" s="1">
        <f t="shared" si="708"/>
        <v>0</v>
      </c>
      <c r="AC2550" s="1" t="str">
        <f>VLOOKUP(BIN2DEC(RIGHT(HEX2BIN(MID(H2550,6,1),4),1)&amp;LEFT(HEX2BIN(MID(H2550,7,1),4),1)),Codes!$K$1:$L$5,2)</f>
        <v>S</v>
      </c>
      <c r="AD2550" s="1" t="str">
        <f>VLOOKUP(BIN2DEC(RIGHT(HEX2BIN(MID(H2550,7,1),4),3)&amp;LEFT(HEX2BIN(MID(H2550,8,1),4),2)),Codes!$H$2:$I$33,2)</f>
        <v>Paper</v>
      </c>
      <c r="AE2550" s="1" t="str">
        <f t="shared" si="709"/>
        <v>1</v>
      </c>
      <c r="AF2550" s="1" t="str">
        <f t="shared" si="710"/>
        <v>1</v>
      </c>
      <c r="AH2550" s="6">
        <f t="shared" si="711"/>
        <v>6</v>
      </c>
    </row>
    <row r="2551" spans="1:34">
      <c r="A2551" s="3" t="s">
        <v>3739</v>
      </c>
      <c r="B2551" s="1" t="s">
        <v>50</v>
      </c>
      <c r="C2551" s="6" t="s">
        <v>267</v>
      </c>
      <c r="D2551" s="9" t="s">
        <v>3740</v>
      </c>
      <c r="E2551" s="9" t="s">
        <v>212</v>
      </c>
      <c r="F2551" s="9" t="s">
        <v>91</v>
      </c>
      <c r="G2551" s="9" t="s">
        <v>3738</v>
      </c>
      <c r="H2551" s="9" t="s">
        <v>3735</v>
      </c>
      <c r="J2551" s="6" t="str">
        <f t="shared" si="695"/>
        <v>001011</v>
      </c>
      <c r="K2551" s="1">
        <f t="shared" si="696"/>
        <v>2</v>
      </c>
      <c r="L2551" s="6" t="str">
        <f t="shared" si="697"/>
        <v>00000</v>
      </c>
      <c r="M2551" s="1">
        <f t="shared" si="698"/>
        <v>71</v>
      </c>
      <c r="N2551" s="6" t="str">
        <f t="shared" si="699"/>
        <v>00</v>
      </c>
      <c r="O2551" s="1">
        <f t="shared" si="700"/>
        <v>3</v>
      </c>
      <c r="P2551" s="1">
        <f>IF(HEX2DEC(LEFT(E2551,4))&gt;=32768,HEX2DEC(LEFT(E2551,4))-65536,HEX2DEC(LEFT(E2551,4)))/Codes!$N$2</f>
        <v>2.8</v>
      </c>
      <c r="Q2551" s="1">
        <f>IF(HEX2DEC(RIGHT(E2551,4))&gt;=32768,HEX2DEC(RIGHT(E2551,4))-65536,HEX2DEC(RIGHT(E2551,4)))/Codes!$N$2</f>
        <v>0</v>
      </c>
      <c r="R2551" s="1">
        <f>IF(HEX2DEC(LEFT(F2551,4))&gt;=32768,HEX2DEC(LEFT(F2551,4))-65536,HEX2DEC(LEFT(F2551,4)))/Codes!$N$2</f>
        <v>0</v>
      </c>
      <c r="S2551" s="1">
        <f>IF(HEX2DEC(RIGHT(F2551,4))&gt;=32768,HEX2DEC(RIGHT(F2551,4))-65536,HEX2DEC(RIGHT(F2551,4)))/Codes!$N$2</f>
        <v>0</v>
      </c>
      <c r="T2551" s="18">
        <f t="shared" si="701"/>
        <v>78</v>
      </c>
      <c r="U2551" s="1">
        <f t="shared" si="702"/>
        <v>100</v>
      </c>
      <c r="V2551" s="1">
        <f t="shared" si="703"/>
        <v>116</v>
      </c>
      <c r="W2551" s="1" t="str">
        <f t="shared" si="704"/>
        <v>100</v>
      </c>
      <c r="X2551" s="1">
        <f t="shared" si="705"/>
        <v>3</v>
      </c>
      <c r="Y2551" s="1">
        <f t="shared" si="706"/>
        <v>0</v>
      </c>
      <c r="Z2551" s="1" t="str">
        <f>VLOOKUP(BIN2DEC(MID(HEX2BIN(MID(H2551,3,2),8),2,5)),Codes!$E$1:$F$18,2)</f>
        <v>Normal</v>
      </c>
      <c r="AA2551" s="6" t="str">
        <f t="shared" si="707"/>
        <v>0</v>
      </c>
      <c r="AB2551" s="1">
        <f t="shared" si="708"/>
        <v>0</v>
      </c>
      <c r="AC2551" s="1" t="str">
        <f>VLOOKUP(BIN2DEC(RIGHT(HEX2BIN(MID(H2551,6,1),4),1)&amp;LEFT(HEX2BIN(MID(H2551,7,1),4),1)),Codes!$K$1:$L$5,2)</f>
        <v>S</v>
      </c>
      <c r="AD2551" s="1" t="str">
        <f>VLOOKUP(BIN2DEC(RIGHT(HEX2BIN(MID(H2551,7,1),4),3)&amp;LEFT(HEX2BIN(MID(H2551,8,1),4),2)),Codes!$H$2:$I$33,2)</f>
        <v>Paper</v>
      </c>
      <c r="AE2551" s="1" t="str">
        <f t="shared" si="709"/>
        <v>1</v>
      </c>
      <c r="AF2551" s="1" t="str">
        <f t="shared" si="710"/>
        <v>1</v>
      </c>
      <c r="AH2551" s="6">
        <f t="shared" si="711"/>
        <v>6</v>
      </c>
    </row>
    <row r="2552" spans="1:34">
      <c r="A2552" s="3" t="s">
        <v>3741</v>
      </c>
      <c r="B2552" s="1" t="s">
        <v>50</v>
      </c>
      <c r="C2552" s="6" t="s">
        <v>267</v>
      </c>
      <c r="D2552" s="9" t="s">
        <v>3742</v>
      </c>
      <c r="E2552" s="9" t="s">
        <v>265</v>
      </c>
      <c r="F2552" s="9" t="s">
        <v>91</v>
      </c>
      <c r="G2552" s="9" t="s">
        <v>3738</v>
      </c>
      <c r="H2552" s="9" t="s">
        <v>3735</v>
      </c>
      <c r="J2552" s="6" t="str">
        <f t="shared" si="695"/>
        <v>001011</v>
      </c>
      <c r="K2552" s="1">
        <f t="shared" si="696"/>
        <v>3</v>
      </c>
      <c r="L2552" s="6" t="str">
        <f t="shared" si="697"/>
        <v>00000</v>
      </c>
      <c r="M2552" s="1">
        <f t="shared" si="698"/>
        <v>97</v>
      </c>
      <c r="N2552" s="6" t="str">
        <f t="shared" si="699"/>
        <v>00</v>
      </c>
      <c r="O2552" s="1">
        <f t="shared" si="700"/>
        <v>3</v>
      </c>
      <c r="P2552" s="1">
        <f>IF(HEX2DEC(LEFT(E2552,4))&gt;=32768,HEX2DEC(LEFT(E2552,4))-65536,HEX2DEC(LEFT(E2552,4)))/Codes!$N$2</f>
        <v>2.4</v>
      </c>
      <c r="Q2552" s="1">
        <f>IF(HEX2DEC(RIGHT(E2552,4))&gt;=32768,HEX2DEC(RIGHT(E2552,4))-65536,HEX2DEC(RIGHT(E2552,4)))/Codes!$N$2</f>
        <v>0</v>
      </c>
      <c r="R2552" s="1">
        <f>IF(HEX2DEC(LEFT(F2552,4))&gt;=32768,HEX2DEC(LEFT(F2552,4))-65536,HEX2DEC(LEFT(F2552,4)))/Codes!$N$2</f>
        <v>0</v>
      </c>
      <c r="S2552" s="1">
        <f>IF(HEX2DEC(RIGHT(F2552,4))&gt;=32768,HEX2DEC(RIGHT(F2552,4))-65536,HEX2DEC(RIGHT(F2552,4)))/Codes!$N$2</f>
        <v>0</v>
      </c>
      <c r="T2552" s="18">
        <f t="shared" si="701"/>
        <v>78</v>
      </c>
      <c r="U2552" s="1">
        <f t="shared" si="702"/>
        <v>100</v>
      </c>
      <c r="V2552" s="1">
        <f t="shared" si="703"/>
        <v>116</v>
      </c>
      <c r="W2552" s="1" t="str">
        <f t="shared" si="704"/>
        <v>100</v>
      </c>
      <c r="X2552" s="1">
        <f t="shared" si="705"/>
        <v>3</v>
      </c>
      <c r="Y2552" s="1">
        <f t="shared" si="706"/>
        <v>0</v>
      </c>
      <c r="Z2552" s="1" t="str">
        <f>VLOOKUP(BIN2DEC(MID(HEX2BIN(MID(H2552,3,2),8),2,5)),Codes!$E$1:$F$18,2)</f>
        <v>Normal</v>
      </c>
      <c r="AA2552" s="6" t="str">
        <f t="shared" si="707"/>
        <v>0</v>
      </c>
      <c r="AB2552" s="1">
        <f t="shared" si="708"/>
        <v>0</v>
      </c>
      <c r="AC2552" s="1" t="str">
        <f>VLOOKUP(BIN2DEC(RIGHT(HEX2BIN(MID(H2552,6,1),4),1)&amp;LEFT(HEX2BIN(MID(H2552,7,1),4),1)),Codes!$K$1:$L$5,2)</f>
        <v>S</v>
      </c>
      <c r="AD2552" s="1" t="str">
        <f>VLOOKUP(BIN2DEC(RIGHT(HEX2BIN(MID(H2552,7,1),4),3)&amp;LEFT(HEX2BIN(MID(H2552,8,1),4),2)),Codes!$H$2:$I$33,2)</f>
        <v>Paper</v>
      </c>
      <c r="AE2552" s="1" t="str">
        <f t="shared" si="709"/>
        <v>1</v>
      </c>
      <c r="AF2552" s="1" t="str">
        <f t="shared" si="710"/>
        <v>1</v>
      </c>
      <c r="AH2552" s="6">
        <f t="shared" si="711"/>
        <v>6</v>
      </c>
    </row>
    <row r="2553" spans="1:34">
      <c r="A2553" s="3" t="s">
        <v>3745</v>
      </c>
      <c r="B2553" s="1" t="s">
        <v>50</v>
      </c>
      <c r="C2553" s="6" t="s">
        <v>268</v>
      </c>
      <c r="D2553" s="9" t="s">
        <v>3746</v>
      </c>
      <c r="E2553" s="9" t="s">
        <v>3733</v>
      </c>
      <c r="F2553" s="9" t="s">
        <v>91</v>
      </c>
      <c r="G2553" s="9" t="s">
        <v>139</v>
      </c>
      <c r="H2553" s="9" t="s">
        <v>3747</v>
      </c>
      <c r="J2553" s="6" t="str">
        <f t="shared" si="695"/>
        <v>001011</v>
      </c>
      <c r="K2553" s="1">
        <f t="shared" si="696"/>
        <v>0</v>
      </c>
      <c r="L2553" s="6" t="str">
        <f t="shared" si="697"/>
        <v>00000</v>
      </c>
      <c r="M2553" s="1">
        <f t="shared" si="698"/>
        <v>74</v>
      </c>
      <c r="N2553" s="6" t="str">
        <f t="shared" si="699"/>
        <v>00</v>
      </c>
      <c r="O2553" s="1">
        <f t="shared" si="700"/>
        <v>2</v>
      </c>
      <c r="P2553" s="1">
        <f>IF(HEX2DEC(LEFT(E2553,4))&gt;=32768,HEX2DEC(LEFT(E2553,4))-65536,HEX2DEC(LEFT(E2553,4)))/Codes!$N$2</f>
        <v>4</v>
      </c>
      <c r="Q2553" s="1">
        <f>IF(HEX2DEC(RIGHT(E2553,4))&gt;=32768,HEX2DEC(RIGHT(E2553,4))-65536,HEX2DEC(RIGHT(E2553,4)))/Codes!$N$2</f>
        <v>1.2</v>
      </c>
      <c r="R2553" s="1">
        <f>IF(HEX2DEC(LEFT(F2553,4))&gt;=32768,HEX2DEC(LEFT(F2553,4))-65536,HEX2DEC(LEFT(F2553,4)))/Codes!$N$2</f>
        <v>0</v>
      </c>
      <c r="S2553" s="1">
        <f>IF(HEX2DEC(RIGHT(F2553,4))&gt;=32768,HEX2DEC(RIGHT(F2553,4))-65536,HEX2DEC(RIGHT(F2553,4)))/Codes!$N$2</f>
        <v>0</v>
      </c>
      <c r="T2553" s="18">
        <f t="shared" si="701"/>
        <v>361</v>
      </c>
      <c r="U2553" s="1">
        <f t="shared" si="702"/>
        <v>100</v>
      </c>
      <c r="V2553" s="1">
        <f t="shared" si="703"/>
        <v>0</v>
      </c>
      <c r="W2553" s="1" t="str">
        <f t="shared" si="704"/>
        <v>100</v>
      </c>
      <c r="X2553" s="1">
        <f t="shared" si="705"/>
        <v>3</v>
      </c>
      <c r="Y2553" s="1">
        <f t="shared" si="706"/>
        <v>30</v>
      </c>
      <c r="Z2553" s="1" t="str">
        <f>VLOOKUP(BIN2DEC(MID(HEX2BIN(MID(H2553,3,2),8),2,5)),Codes!$E$1:$F$18,2)</f>
        <v>Normal</v>
      </c>
      <c r="AA2553" s="6" t="str">
        <f t="shared" si="707"/>
        <v>0</v>
      </c>
      <c r="AB2553" s="1">
        <f t="shared" si="708"/>
        <v>0</v>
      </c>
      <c r="AC2553" s="1" t="str">
        <f>VLOOKUP(BIN2DEC(RIGHT(HEX2BIN(MID(H2553,6,1),4),1)&amp;LEFT(HEX2BIN(MID(H2553,7,1),4),1)),Codes!$K$1:$L$5,2)</f>
        <v>S</v>
      </c>
      <c r="AD2553" s="1" t="str">
        <f>VLOOKUP(BIN2DEC(RIGHT(HEX2BIN(MID(H2553,7,1),4),3)&amp;LEFT(HEX2BIN(MID(H2553,8,1),4),2)),Codes!$H$2:$I$33,2)</f>
        <v>Paper</v>
      </c>
      <c r="AE2553" s="1" t="str">
        <f t="shared" si="709"/>
        <v>1</v>
      </c>
      <c r="AF2553" s="1" t="str">
        <f t="shared" si="710"/>
        <v>1</v>
      </c>
      <c r="AH2553" s="6">
        <f t="shared" si="711"/>
        <v>6</v>
      </c>
    </row>
    <row r="2554" spans="1:34">
      <c r="A2554" s="3" t="s">
        <v>3748</v>
      </c>
      <c r="B2554" s="1" t="s">
        <v>50</v>
      </c>
      <c r="C2554" s="6" t="s">
        <v>268</v>
      </c>
      <c r="D2554" s="9" t="s">
        <v>3749</v>
      </c>
      <c r="E2554" s="9" t="s">
        <v>824</v>
      </c>
      <c r="F2554" s="9" t="s">
        <v>91</v>
      </c>
      <c r="G2554" s="9" t="s">
        <v>139</v>
      </c>
      <c r="H2554" s="9" t="s">
        <v>3747</v>
      </c>
      <c r="J2554" s="6" t="str">
        <f t="shared" si="695"/>
        <v>001011</v>
      </c>
      <c r="K2554" s="1">
        <f t="shared" si="696"/>
        <v>1</v>
      </c>
      <c r="L2554" s="6" t="str">
        <f t="shared" si="697"/>
        <v>00000</v>
      </c>
      <c r="M2554" s="1">
        <f t="shared" si="698"/>
        <v>72</v>
      </c>
      <c r="N2554" s="6" t="str">
        <f t="shared" si="699"/>
        <v>00</v>
      </c>
      <c r="O2554" s="1">
        <f t="shared" si="700"/>
        <v>2</v>
      </c>
      <c r="P2554" s="1">
        <f>IF(HEX2DEC(LEFT(E2554,4))&gt;=32768,HEX2DEC(LEFT(E2554,4))-65536,HEX2DEC(LEFT(E2554,4)))/Codes!$N$2</f>
        <v>2</v>
      </c>
      <c r="Q2554" s="1">
        <f>IF(HEX2DEC(RIGHT(E2554,4))&gt;=32768,HEX2DEC(RIGHT(E2554,4))-65536,HEX2DEC(RIGHT(E2554,4)))/Codes!$N$2</f>
        <v>0</v>
      </c>
      <c r="R2554" s="1">
        <f>IF(HEX2DEC(LEFT(F2554,4))&gt;=32768,HEX2DEC(LEFT(F2554,4))-65536,HEX2DEC(LEFT(F2554,4)))/Codes!$N$2</f>
        <v>0</v>
      </c>
      <c r="S2554" s="1">
        <f>IF(HEX2DEC(RIGHT(F2554,4))&gt;=32768,HEX2DEC(RIGHT(F2554,4))-65536,HEX2DEC(RIGHT(F2554,4)))/Codes!$N$2</f>
        <v>0</v>
      </c>
      <c r="T2554" s="18">
        <f t="shared" si="701"/>
        <v>361</v>
      </c>
      <c r="U2554" s="1">
        <f t="shared" si="702"/>
        <v>100</v>
      </c>
      <c r="V2554" s="1">
        <f t="shared" si="703"/>
        <v>0</v>
      </c>
      <c r="W2554" s="1" t="str">
        <f t="shared" si="704"/>
        <v>100</v>
      </c>
      <c r="X2554" s="1">
        <f t="shared" si="705"/>
        <v>3</v>
      </c>
      <c r="Y2554" s="1">
        <f t="shared" si="706"/>
        <v>30</v>
      </c>
      <c r="Z2554" s="1" t="str">
        <f>VLOOKUP(BIN2DEC(MID(HEX2BIN(MID(H2554,3,2),8),2,5)),Codes!$E$1:$F$18,2)</f>
        <v>Normal</v>
      </c>
      <c r="AA2554" s="6" t="str">
        <f t="shared" si="707"/>
        <v>0</v>
      </c>
      <c r="AB2554" s="1">
        <f t="shared" si="708"/>
        <v>0</v>
      </c>
      <c r="AC2554" s="1" t="str">
        <f>VLOOKUP(BIN2DEC(RIGHT(HEX2BIN(MID(H2554,6,1),4),1)&amp;LEFT(HEX2BIN(MID(H2554,7,1),4),1)),Codes!$K$1:$L$5,2)</f>
        <v>S</v>
      </c>
      <c r="AD2554" s="1" t="str">
        <f>VLOOKUP(BIN2DEC(RIGHT(HEX2BIN(MID(H2554,7,1),4),3)&amp;LEFT(HEX2BIN(MID(H2554,8,1),4),2)),Codes!$H$2:$I$33,2)</f>
        <v>Paper</v>
      </c>
      <c r="AE2554" s="1" t="str">
        <f t="shared" si="709"/>
        <v>1</v>
      </c>
      <c r="AF2554" s="1" t="str">
        <f t="shared" si="710"/>
        <v>1</v>
      </c>
      <c r="AH2554" s="6">
        <f t="shared" si="711"/>
        <v>6</v>
      </c>
    </row>
    <row r="2555" spans="1:34">
      <c r="A2555" s="3" t="s">
        <v>3750</v>
      </c>
      <c r="B2555" s="1" t="s">
        <v>50</v>
      </c>
      <c r="C2555" s="6" t="s">
        <v>268</v>
      </c>
      <c r="D2555" s="9" t="s">
        <v>3751</v>
      </c>
      <c r="E2555" s="9" t="s">
        <v>212</v>
      </c>
      <c r="F2555" s="9" t="s">
        <v>91</v>
      </c>
      <c r="G2555" s="9" t="s">
        <v>139</v>
      </c>
      <c r="H2555" s="9" t="s">
        <v>3747</v>
      </c>
      <c r="J2555" s="6" t="str">
        <f t="shared" si="695"/>
        <v>001011</v>
      </c>
      <c r="K2555" s="1">
        <f t="shared" si="696"/>
        <v>2</v>
      </c>
      <c r="L2555" s="6" t="str">
        <f t="shared" si="697"/>
        <v>00000</v>
      </c>
      <c r="M2555" s="1">
        <f t="shared" si="698"/>
        <v>71</v>
      </c>
      <c r="N2555" s="6" t="str">
        <f t="shared" si="699"/>
        <v>00</v>
      </c>
      <c r="O2555" s="1">
        <f t="shared" si="700"/>
        <v>2</v>
      </c>
      <c r="P2555" s="1">
        <f>IF(HEX2DEC(LEFT(E2555,4))&gt;=32768,HEX2DEC(LEFT(E2555,4))-65536,HEX2DEC(LEFT(E2555,4)))/Codes!$N$2</f>
        <v>2.8</v>
      </c>
      <c r="Q2555" s="1">
        <f>IF(HEX2DEC(RIGHT(E2555,4))&gt;=32768,HEX2DEC(RIGHT(E2555,4))-65536,HEX2DEC(RIGHT(E2555,4)))/Codes!$N$2</f>
        <v>0</v>
      </c>
      <c r="R2555" s="1">
        <f>IF(HEX2DEC(LEFT(F2555,4))&gt;=32768,HEX2DEC(LEFT(F2555,4))-65536,HEX2DEC(LEFT(F2555,4)))/Codes!$N$2</f>
        <v>0</v>
      </c>
      <c r="S2555" s="1">
        <f>IF(HEX2DEC(RIGHT(F2555,4))&gt;=32768,HEX2DEC(RIGHT(F2555,4))-65536,HEX2DEC(RIGHT(F2555,4)))/Codes!$N$2</f>
        <v>0</v>
      </c>
      <c r="T2555" s="18">
        <f t="shared" si="701"/>
        <v>361</v>
      </c>
      <c r="U2555" s="1">
        <f t="shared" si="702"/>
        <v>100</v>
      </c>
      <c r="V2555" s="1">
        <f t="shared" si="703"/>
        <v>0</v>
      </c>
      <c r="W2555" s="1" t="str">
        <f t="shared" si="704"/>
        <v>100</v>
      </c>
      <c r="X2555" s="1">
        <f t="shared" si="705"/>
        <v>3</v>
      </c>
      <c r="Y2555" s="1">
        <f t="shared" si="706"/>
        <v>30</v>
      </c>
      <c r="Z2555" s="1" t="str">
        <f>VLOOKUP(BIN2DEC(MID(HEX2BIN(MID(H2555,3,2),8),2,5)),Codes!$E$1:$F$18,2)</f>
        <v>Normal</v>
      </c>
      <c r="AA2555" s="6" t="str">
        <f t="shared" si="707"/>
        <v>0</v>
      </c>
      <c r="AB2555" s="1">
        <f t="shared" si="708"/>
        <v>0</v>
      </c>
      <c r="AC2555" s="1" t="str">
        <f>VLOOKUP(BIN2DEC(RIGHT(HEX2BIN(MID(H2555,6,1),4),1)&amp;LEFT(HEX2BIN(MID(H2555,7,1),4),1)),Codes!$K$1:$L$5,2)</f>
        <v>S</v>
      </c>
      <c r="AD2555" s="1" t="str">
        <f>VLOOKUP(BIN2DEC(RIGHT(HEX2BIN(MID(H2555,7,1),4),3)&amp;LEFT(HEX2BIN(MID(H2555,8,1),4),2)),Codes!$H$2:$I$33,2)</f>
        <v>Paper</v>
      </c>
      <c r="AE2555" s="1" t="str">
        <f t="shared" si="709"/>
        <v>1</v>
      </c>
      <c r="AF2555" s="1" t="str">
        <f t="shared" si="710"/>
        <v>1</v>
      </c>
      <c r="AH2555" s="6">
        <f t="shared" si="711"/>
        <v>6</v>
      </c>
    </row>
    <row r="2556" spans="1:34">
      <c r="A2556" s="3" t="s">
        <v>3752</v>
      </c>
      <c r="B2556" s="1" t="s">
        <v>50</v>
      </c>
      <c r="C2556" s="6" t="s">
        <v>268</v>
      </c>
      <c r="D2556" s="9" t="s">
        <v>3753</v>
      </c>
      <c r="E2556" s="9" t="s">
        <v>265</v>
      </c>
      <c r="F2556" s="9" t="s">
        <v>91</v>
      </c>
      <c r="G2556" s="9" t="s">
        <v>139</v>
      </c>
      <c r="H2556" s="9" t="s">
        <v>3747</v>
      </c>
      <c r="J2556" s="6" t="str">
        <f t="shared" si="695"/>
        <v>001011</v>
      </c>
      <c r="K2556" s="1">
        <f t="shared" si="696"/>
        <v>3</v>
      </c>
      <c r="L2556" s="6" t="str">
        <f t="shared" si="697"/>
        <v>00000</v>
      </c>
      <c r="M2556" s="1">
        <f t="shared" si="698"/>
        <v>97</v>
      </c>
      <c r="N2556" s="6" t="str">
        <f t="shared" si="699"/>
        <v>00</v>
      </c>
      <c r="O2556" s="1">
        <f t="shared" si="700"/>
        <v>2</v>
      </c>
      <c r="P2556" s="1">
        <f>IF(HEX2DEC(LEFT(E2556,4))&gt;=32768,HEX2DEC(LEFT(E2556,4))-65536,HEX2DEC(LEFT(E2556,4)))/Codes!$N$2</f>
        <v>2.4</v>
      </c>
      <c r="Q2556" s="1">
        <f>IF(HEX2DEC(RIGHT(E2556,4))&gt;=32768,HEX2DEC(RIGHT(E2556,4))-65536,HEX2DEC(RIGHT(E2556,4)))/Codes!$N$2</f>
        <v>0</v>
      </c>
      <c r="R2556" s="1">
        <f>IF(HEX2DEC(LEFT(F2556,4))&gt;=32768,HEX2DEC(LEFT(F2556,4))-65536,HEX2DEC(LEFT(F2556,4)))/Codes!$N$2</f>
        <v>0</v>
      </c>
      <c r="S2556" s="1">
        <f>IF(HEX2DEC(RIGHT(F2556,4))&gt;=32768,HEX2DEC(RIGHT(F2556,4))-65536,HEX2DEC(RIGHT(F2556,4)))/Codes!$N$2</f>
        <v>0</v>
      </c>
      <c r="T2556" s="18">
        <f t="shared" si="701"/>
        <v>361</v>
      </c>
      <c r="U2556" s="1">
        <f t="shared" si="702"/>
        <v>100</v>
      </c>
      <c r="V2556" s="1">
        <f t="shared" si="703"/>
        <v>0</v>
      </c>
      <c r="W2556" s="1" t="str">
        <f t="shared" si="704"/>
        <v>100</v>
      </c>
      <c r="X2556" s="1">
        <f t="shared" si="705"/>
        <v>3</v>
      </c>
      <c r="Y2556" s="1">
        <f t="shared" si="706"/>
        <v>30</v>
      </c>
      <c r="Z2556" s="1" t="str">
        <f>VLOOKUP(BIN2DEC(MID(HEX2BIN(MID(H2556,3,2),8),2,5)),Codes!$E$1:$F$18,2)</f>
        <v>Normal</v>
      </c>
      <c r="AA2556" s="6" t="str">
        <f t="shared" si="707"/>
        <v>0</v>
      </c>
      <c r="AB2556" s="1">
        <f t="shared" si="708"/>
        <v>0</v>
      </c>
      <c r="AC2556" s="1" t="str">
        <f>VLOOKUP(BIN2DEC(RIGHT(HEX2BIN(MID(H2556,6,1),4),1)&amp;LEFT(HEX2BIN(MID(H2556,7,1),4),1)),Codes!$K$1:$L$5,2)</f>
        <v>S</v>
      </c>
      <c r="AD2556" s="1" t="str">
        <f>VLOOKUP(BIN2DEC(RIGHT(HEX2BIN(MID(H2556,7,1),4),3)&amp;LEFT(HEX2BIN(MID(H2556,8,1),4),2)),Codes!$H$2:$I$33,2)</f>
        <v>Paper</v>
      </c>
      <c r="AE2556" s="1" t="str">
        <f t="shared" si="709"/>
        <v>1</v>
      </c>
      <c r="AF2556" s="1" t="str">
        <f t="shared" si="710"/>
        <v>1</v>
      </c>
      <c r="AH2556" s="6">
        <f t="shared" si="711"/>
        <v>6</v>
      </c>
    </row>
    <row r="2557" spans="1:34">
      <c r="A2557" s="3" t="s">
        <v>3754</v>
      </c>
      <c r="B2557" s="1" t="s">
        <v>50</v>
      </c>
      <c r="C2557" s="6" t="s">
        <v>3048</v>
      </c>
      <c r="D2557" s="9" t="s">
        <v>3755</v>
      </c>
      <c r="E2557" s="9" t="s">
        <v>207</v>
      </c>
      <c r="F2557" s="9" t="s">
        <v>1629</v>
      </c>
      <c r="G2557" s="9" t="s">
        <v>3756</v>
      </c>
      <c r="H2557" s="9" t="s">
        <v>512</v>
      </c>
      <c r="J2557" s="6" t="str">
        <f t="shared" si="695"/>
        <v>001011</v>
      </c>
      <c r="K2557" s="1">
        <f t="shared" si="696"/>
        <v>0</v>
      </c>
      <c r="L2557" s="6" t="str">
        <f t="shared" si="697"/>
        <v>00000</v>
      </c>
      <c r="M2557" s="1">
        <f t="shared" si="698"/>
        <v>87</v>
      </c>
      <c r="N2557" s="6" t="str">
        <f t="shared" si="699"/>
        <v>00</v>
      </c>
      <c r="O2557" s="1">
        <f t="shared" si="700"/>
        <v>12</v>
      </c>
      <c r="P2557" s="1">
        <f>IF(HEX2DEC(LEFT(E2557,4))&gt;=32768,HEX2DEC(LEFT(E2557,4))-65536,HEX2DEC(LEFT(E2557,4)))/Codes!$N$2</f>
        <v>4</v>
      </c>
      <c r="Q2557" s="1">
        <f>IF(HEX2DEC(RIGHT(E2557,4))&gt;=32768,HEX2DEC(RIGHT(E2557,4))-65536,HEX2DEC(RIGHT(E2557,4)))/Codes!$N$2</f>
        <v>0</v>
      </c>
      <c r="R2557" s="1">
        <f>IF(HEX2DEC(LEFT(F2557,4))&gt;=32768,HEX2DEC(LEFT(F2557,4))-65536,HEX2DEC(LEFT(F2557,4)))/Codes!$N$2</f>
        <v>0.8</v>
      </c>
      <c r="S2557" s="1">
        <f>IF(HEX2DEC(RIGHT(F2557,4))&gt;=32768,HEX2DEC(RIGHT(F2557,4))-65536,HEX2DEC(RIGHT(F2557,4)))/Codes!$N$2</f>
        <v>0</v>
      </c>
      <c r="T2557" s="18">
        <f t="shared" si="701"/>
        <v>80</v>
      </c>
      <c r="U2557" s="1">
        <f t="shared" si="702"/>
        <v>70</v>
      </c>
      <c r="V2557" s="1">
        <f t="shared" si="703"/>
        <v>0</v>
      </c>
      <c r="W2557" s="1" t="str">
        <f t="shared" si="704"/>
        <v>100</v>
      </c>
      <c r="X2557" s="1">
        <f t="shared" si="705"/>
        <v>3</v>
      </c>
      <c r="Y2557" s="1">
        <f t="shared" si="706"/>
        <v>70</v>
      </c>
      <c r="Z2557" s="1" t="str">
        <f>VLOOKUP(BIN2DEC(MID(HEX2BIN(MID(H2557,3,2),8),2,5)),Codes!$E$1:$F$18,2)</f>
        <v>Normal</v>
      </c>
      <c r="AA2557" s="6" t="str">
        <f t="shared" si="707"/>
        <v>0</v>
      </c>
      <c r="AB2557" s="1">
        <f t="shared" si="708"/>
        <v>0</v>
      </c>
      <c r="AC2557" s="1" t="str">
        <f>VLOOKUP(BIN2DEC(RIGHT(HEX2BIN(MID(H2557,6,1),4),1)&amp;LEFT(HEX2BIN(MID(H2557,7,1),4),1)),Codes!$K$1:$L$5,2)</f>
        <v>L</v>
      </c>
      <c r="AD2557" s="1" t="str">
        <f>VLOOKUP(BIN2DEC(RIGHT(HEX2BIN(MID(H2557,7,1),4),3)&amp;LEFT(HEX2BIN(MID(H2557,8,1),4),2)),Codes!$H$2:$I$33,2)</f>
        <v>Punch</v>
      </c>
      <c r="AE2557" s="1" t="str">
        <f t="shared" si="709"/>
        <v>1</v>
      </c>
      <c r="AF2557" s="1" t="str">
        <f t="shared" si="710"/>
        <v>1</v>
      </c>
      <c r="AH2557" s="6">
        <f t="shared" si="711"/>
        <v>65</v>
      </c>
    </row>
    <row r="2558" spans="1:34">
      <c r="A2558" s="3" t="s">
        <v>3757</v>
      </c>
      <c r="B2558" s="1" t="s">
        <v>50</v>
      </c>
      <c r="C2558" s="6" t="s">
        <v>3048</v>
      </c>
      <c r="D2558" s="9" t="s">
        <v>250</v>
      </c>
      <c r="E2558" s="9" t="s">
        <v>232</v>
      </c>
      <c r="F2558" s="9" t="s">
        <v>3049</v>
      </c>
      <c r="G2558" s="9" t="s">
        <v>208</v>
      </c>
      <c r="H2558" s="9" t="s">
        <v>2483</v>
      </c>
      <c r="J2558" s="6" t="str">
        <f t="shared" si="695"/>
        <v>001011</v>
      </c>
      <c r="K2558" s="1">
        <f t="shared" si="696"/>
        <v>1</v>
      </c>
      <c r="L2558" s="6" t="str">
        <f t="shared" si="697"/>
        <v>00000</v>
      </c>
      <c r="M2558" s="1">
        <f t="shared" si="698"/>
        <v>0</v>
      </c>
      <c r="N2558" s="6" t="str">
        <f t="shared" si="699"/>
        <v>00</v>
      </c>
      <c r="O2558" s="1">
        <f t="shared" si="700"/>
        <v>9</v>
      </c>
      <c r="P2558" s="1">
        <f>IF(HEX2DEC(LEFT(E2558,4))&gt;=32768,HEX2DEC(LEFT(E2558,4))-65536,HEX2DEC(LEFT(E2558,4)))/Codes!$N$2</f>
        <v>4.8</v>
      </c>
      <c r="Q2558" s="1">
        <f>IF(HEX2DEC(RIGHT(E2558,4))&gt;=32768,HEX2DEC(RIGHT(E2558,4))-65536,HEX2DEC(RIGHT(E2558,4)))/Codes!$N$2</f>
        <v>0</v>
      </c>
      <c r="R2558" s="1">
        <f>IF(HEX2DEC(LEFT(F2558,4))&gt;=32768,HEX2DEC(LEFT(F2558,4))-65536,HEX2DEC(LEFT(F2558,4)))/Codes!$N$2</f>
        <v>8</v>
      </c>
      <c r="S2558" s="1">
        <f>IF(HEX2DEC(RIGHT(F2558,4))&gt;=32768,HEX2DEC(RIGHT(F2558,4))-65536,HEX2DEC(RIGHT(F2558,4)))/Codes!$N$2</f>
        <v>8</v>
      </c>
      <c r="T2558" s="18">
        <f t="shared" si="701"/>
        <v>361</v>
      </c>
      <c r="U2558" s="1">
        <f t="shared" si="702"/>
        <v>70</v>
      </c>
      <c r="V2558" s="1">
        <f t="shared" si="703"/>
        <v>0</v>
      </c>
      <c r="W2558" s="1" t="str">
        <f t="shared" si="704"/>
        <v>100</v>
      </c>
      <c r="X2558" s="1">
        <f t="shared" si="705"/>
        <v>3</v>
      </c>
      <c r="Y2558" s="1">
        <f t="shared" si="706"/>
        <v>50</v>
      </c>
      <c r="Z2558" s="1" t="str">
        <f>VLOOKUP(BIN2DEC(MID(HEX2BIN(MID(H2558,3,2),8),2,5)),Codes!$E$1:$F$18,2)</f>
        <v>Normal</v>
      </c>
      <c r="AA2558" s="6" t="str">
        <f t="shared" si="707"/>
        <v>0</v>
      </c>
      <c r="AB2558" s="1">
        <f t="shared" si="708"/>
        <v>0</v>
      </c>
      <c r="AC2558" s="1" t="str">
        <f>VLOOKUP(BIN2DEC(RIGHT(HEX2BIN(MID(H2558,6,1),4),1)&amp;LEFT(HEX2BIN(MID(H2558,7,1),4),1)),Codes!$K$1:$L$5,2)</f>
        <v>L</v>
      </c>
      <c r="AD2558" s="1" t="str">
        <f>VLOOKUP(BIN2DEC(RIGHT(HEX2BIN(MID(H2558,7,1),4),3)&amp;LEFT(HEX2BIN(MID(H2558,8,1),4),2)),Codes!$H$2:$I$33,2)</f>
        <v>Punch</v>
      </c>
      <c r="AE2558" s="1" t="str">
        <f t="shared" si="709"/>
        <v>1</v>
      </c>
      <c r="AF2558" s="1" t="str">
        <f t="shared" si="710"/>
        <v>1</v>
      </c>
      <c r="AH2558" s="6">
        <f t="shared" si="711"/>
        <v>65</v>
      </c>
    </row>
    <row r="2559" spans="1:34">
      <c r="A2559" s="3" t="s">
        <v>3758</v>
      </c>
      <c r="B2559" s="1" t="s">
        <v>50</v>
      </c>
      <c r="C2559" s="6" t="s">
        <v>2402</v>
      </c>
      <c r="D2559" s="9" t="s">
        <v>3759</v>
      </c>
      <c r="E2559" s="9" t="s">
        <v>212</v>
      </c>
      <c r="F2559" s="9" t="s">
        <v>1629</v>
      </c>
      <c r="G2559" s="9" t="s">
        <v>3756</v>
      </c>
      <c r="H2559" s="9" t="s">
        <v>152</v>
      </c>
      <c r="J2559" s="6" t="str">
        <f t="shared" si="695"/>
        <v>001011</v>
      </c>
      <c r="K2559" s="1">
        <f t="shared" si="696"/>
        <v>0</v>
      </c>
      <c r="L2559" s="6" t="str">
        <f t="shared" si="697"/>
        <v>00000</v>
      </c>
      <c r="M2559" s="1">
        <f t="shared" si="698"/>
        <v>87</v>
      </c>
      <c r="N2559" s="6" t="str">
        <f t="shared" si="699"/>
        <v>00</v>
      </c>
      <c r="O2559" s="1">
        <f t="shared" si="700"/>
        <v>8</v>
      </c>
      <c r="P2559" s="1">
        <f>IF(HEX2DEC(LEFT(E2559,4))&gt;=32768,HEX2DEC(LEFT(E2559,4))-65536,HEX2DEC(LEFT(E2559,4)))/Codes!$N$2</f>
        <v>2.8</v>
      </c>
      <c r="Q2559" s="1">
        <f>IF(HEX2DEC(RIGHT(E2559,4))&gt;=32768,HEX2DEC(RIGHT(E2559,4))-65536,HEX2DEC(RIGHT(E2559,4)))/Codes!$N$2</f>
        <v>0</v>
      </c>
      <c r="R2559" s="1">
        <f>IF(HEX2DEC(LEFT(F2559,4))&gt;=32768,HEX2DEC(LEFT(F2559,4))-65536,HEX2DEC(LEFT(F2559,4)))/Codes!$N$2</f>
        <v>0.8</v>
      </c>
      <c r="S2559" s="1">
        <f>IF(HEX2DEC(RIGHT(F2559,4))&gt;=32768,HEX2DEC(RIGHT(F2559,4))-65536,HEX2DEC(RIGHT(F2559,4)))/Codes!$N$2</f>
        <v>0</v>
      </c>
      <c r="T2559" s="18">
        <f t="shared" si="701"/>
        <v>80</v>
      </c>
      <c r="U2559" s="1">
        <f t="shared" si="702"/>
        <v>70</v>
      </c>
      <c r="V2559" s="1">
        <f t="shared" si="703"/>
        <v>0</v>
      </c>
      <c r="W2559" s="1" t="str">
        <f t="shared" si="704"/>
        <v>100</v>
      </c>
      <c r="X2559" s="1">
        <f t="shared" si="705"/>
        <v>3</v>
      </c>
      <c r="Y2559" s="1">
        <f t="shared" si="706"/>
        <v>20</v>
      </c>
      <c r="Z2559" s="1" t="str">
        <f>VLOOKUP(BIN2DEC(MID(HEX2BIN(MID(H2559,3,2),8),2,5)),Codes!$E$1:$F$18,2)</f>
        <v>Normal</v>
      </c>
      <c r="AA2559" s="6" t="str">
        <f t="shared" si="707"/>
        <v>0</v>
      </c>
      <c r="AB2559" s="1">
        <f t="shared" si="708"/>
        <v>0</v>
      </c>
      <c r="AC2559" s="1" t="str">
        <f>VLOOKUP(BIN2DEC(RIGHT(HEX2BIN(MID(H2559,6,1),4),1)&amp;LEFT(HEX2BIN(MID(H2559,7,1),4),1)),Codes!$K$1:$L$5,2)</f>
        <v>M</v>
      </c>
      <c r="AD2559" s="1" t="str">
        <f>VLOOKUP(BIN2DEC(RIGHT(HEX2BIN(MID(H2559,7,1),4),3)&amp;LEFT(HEX2BIN(MID(H2559,8,1),4),2)),Codes!$H$2:$I$33,2)</f>
        <v>Punch</v>
      </c>
      <c r="AE2559" s="1" t="str">
        <f t="shared" si="709"/>
        <v>1</v>
      </c>
      <c r="AF2559" s="1" t="str">
        <f t="shared" si="710"/>
        <v>1</v>
      </c>
      <c r="AH2559" s="6">
        <f t="shared" si="711"/>
        <v>33</v>
      </c>
    </row>
    <row r="2560" spans="1:34">
      <c r="A2560" s="3" t="s">
        <v>3760</v>
      </c>
      <c r="B2560" s="1" t="s">
        <v>50</v>
      </c>
      <c r="C2560" s="6" t="s">
        <v>2402</v>
      </c>
      <c r="D2560" s="9" t="s">
        <v>3761</v>
      </c>
      <c r="E2560" s="9" t="s">
        <v>256</v>
      </c>
      <c r="F2560" s="9" t="s">
        <v>3762</v>
      </c>
      <c r="G2560" s="9" t="s">
        <v>208</v>
      </c>
      <c r="H2560" s="9" t="s">
        <v>152</v>
      </c>
      <c r="J2560" s="6" t="str">
        <f t="shared" si="695"/>
        <v>001011</v>
      </c>
      <c r="K2560" s="1">
        <f t="shared" si="696"/>
        <v>1</v>
      </c>
      <c r="L2560" s="6" t="str">
        <f t="shared" si="697"/>
        <v>00000</v>
      </c>
      <c r="M2560" s="1">
        <f t="shared" si="698"/>
        <v>0</v>
      </c>
      <c r="N2560" s="6" t="str">
        <f t="shared" si="699"/>
        <v>00</v>
      </c>
      <c r="O2560" s="1">
        <f t="shared" si="700"/>
        <v>7</v>
      </c>
      <c r="P2560" s="1">
        <f>IF(HEX2DEC(LEFT(E2560,4))&gt;=32768,HEX2DEC(LEFT(E2560,4))-65536,HEX2DEC(LEFT(E2560,4)))/Codes!$N$2</f>
        <v>3.6</v>
      </c>
      <c r="Q2560" s="1">
        <f>IF(HEX2DEC(RIGHT(E2560,4))&gt;=32768,HEX2DEC(RIGHT(E2560,4))-65536,HEX2DEC(RIGHT(E2560,4)))/Codes!$N$2</f>
        <v>0</v>
      </c>
      <c r="R2560" s="1">
        <f>IF(HEX2DEC(LEFT(F2560,4))&gt;=32768,HEX2DEC(LEFT(F2560,4))-65536,HEX2DEC(LEFT(F2560,4)))/Codes!$N$2</f>
        <v>8.4</v>
      </c>
      <c r="S2560" s="1">
        <f>IF(HEX2DEC(RIGHT(F2560,4))&gt;=32768,HEX2DEC(RIGHT(F2560,4))-65536,HEX2DEC(RIGHT(F2560,4)))/Codes!$N$2</f>
        <v>7.2</v>
      </c>
      <c r="T2560" s="18">
        <f t="shared" si="701"/>
        <v>361</v>
      </c>
      <c r="U2560" s="1">
        <f t="shared" si="702"/>
        <v>70</v>
      </c>
      <c r="V2560" s="1">
        <f t="shared" si="703"/>
        <v>0</v>
      </c>
      <c r="W2560" s="1" t="str">
        <f t="shared" si="704"/>
        <v>100</v>
      </c>
      <c r="X2560" s="1">
        <f t="shared" si="705"/>
        <v>3</v>
      </c>
      <c r="Y2560" s="1">
        <f t="shared" si="706"/>
        <v>20</v>
      </c>
      <c r="Z2560" s="1" t="str">
        <f>VLOOKUP(BIN2DEC(MID(HEX2BIN(MID(H2560,3,2),8),2,5)),Codes!$E$1:$F$18,2)</f>
        <v>Normal</v>
      </c>
      <c r="AA2560" s="6" t="str">
        <f t="shared" si="707"/>
        <v>0</v>
      </c>
      <c r="AB2560" s="1">
        <f t="shared" si="708"/>
        <v>0</v>
      </c>
      <c r="AC2560" s="1" t="str">
        <f>VLOOKUP(BIN2DEC(RIGHT(HEX2BIN(MID(H2560,6,1),4),1)&amp;LEFT(HEX2BIN(MID(H2560,7,1),4),1)),Codes!$K$1:$L$5,2)</f>
        <v>M</v>
      </c>
      <c r="AD2560" s="1" t="str">
        <f>VLOOKUP(BIN2DEC(RIGHT(HEX2BIN(MID(H2560,7,1),4),3)&amp;LEFT(HEX2BIN(MID(H2560,8,1),4),2)),Codes!$H$2:$I$33,2)</f>
        <v>Punch</v>
      </c>
      <c r="AE2560" s="1" t="str">
        <f t="shared" si="709"/>
        <v>1</v>
      </c>
      <c r="AF2560" s="1" t="str">
        <f t="shared" si="710"/>
        <v>1</v>
      </c>
      <c r="AH2560" s="6">
        <f t="shared" si="711"/>
        <v>33</v>
      </c>
    </row>
    <row r="2561" spans="1:34">
      <c r="A2561" s="3" t="s">
        <v>3763</v>
      </c>
      <c r="B2561" s="1" t="s">
        <v>50</v>
      </c>
      <c r="C2561" s="6" t="s">
        <v>3775</v>
      </c>
      <c r="D2561" s="9" t="s">
        <v>3764</v>
      </c>
      <c r="E2561" s="9" t="s">
        <v>3765</v>
      </c>
      <c r="F2561" s="9" t="s">
        <v>91</v>
      </c>
      <c r="G2561" s="9" t="s">
        <v>3766</v>
      </c>
      <c r="H2561" s="9" t="s">
        <v>1713</v>
      </c>
      <c r="J2561" s="6" t="str">
        <f t="shared" ref="J2561:J2624" si="712">LEFT(HEX2BIN(LEFT(D2561,2),8),6)</f>
        <v>001011</v>
      </c>
      <c r="K2561" s="1">
        <f t="shared" ref="K2561:K2624" si="713">BIN2DEC(MID(HEX2BIN(MID(D2561,2,2),8),3,3))</f>
        <v>0</v>
      </c>
      <c r="L2561" s="6" t="str">
        <f t="shared" ref="L2561:L2624" si="714">MID(HEX2BIN(MID(D2561,3,2),8),2,5)</f>
        <v>00000</v>
      </c>
      <c r="M2561" s="1">
        <f t="shared" ref="M2561:M2624" si="715">ROUNDDOWN(HEX2DEC(MID(D2561,4,3))/8,0)</f>
        <v>12</v>
      </c>
      <c r="N2561" s="6" t="str">
        <f t="shared" ref="N2561:N2624" si="716">MID(HEX2BIN(MID(D2561,6,1),4),2,2)</f>
        <v>00</v>
      </c>
      <c r="O2561" s="1">
        <f t="shared" ref="O2561:O2624" si="717">HEX2DEC(MID(D2561,7,2))</f>
        <v>13</v>
      </c>
      <c r="P2561" s="1">
        <f>IF(HEX2DEC(LEFT(E2561,4))&gt;=32768,HEX2DEC(LEFT(E2561,4))-65536,HEX2DEC(LEFT(E2561,4)))/Codes!$N$2</f>
        <v>3.2</v>
      </c>
      <c r="Q2561" s="1">
        <f>IF(HEX2DEC(RIGHT(E2561,4))&gt;=32768,HEX2DEC(RIGHT(E2561,4))-65536,HEX2DEC(RIGHT(E2561,4)))/Codes!$N$2</f>
        <v>0.68</v>
      </c>
      <c r="R2561" s="1">
        <f>IF(HEX2DEC(LEFT(F2561,4))&gt;=32768,HEX2DEC(LEFT(F2561,4))-65536,HEX2DEC(LEFT(F2561,4)))/Codes!$N$2</f>
        <v>0</v>
      </c>
      <c r="S2561" s="1">
        <f>IF(HEX2DEC(RIGHT(F2561,4))&gt;=32768,HEX2DEC(RIGHT(F2561,4))-65536,HEX2DEC(RIGHT(F2561,4)))/Codes!$N$2</f>
        <v>0</v>
      </c>
      <c r="T2561" s="18">
        <f t="shared" ref="T2561:T2624" si="718">ROUNDDOWN(HEX2DEC(LEFT(G2561,3))/8,0)</f>
        <v>90</v>
      </c>
      <c r="U2561" s="1">
        <f t="shared" ref="U2561:U2624" si="719">ROUNDDOWN(HEX2DEC(MID(G2561,3,3))/4,0)-(512*ROUNDDOWN(HEX2DEC(MID(G2561,3,1))/8,0))</f>
        <v>85</v>
      </c>
      <c r="V2561" s="1">
        <f t="shared" ref="V2561:V2624" si="720">RIGHT(HEX2BIN(MID(G2561,5,1),4),2)*128+HEX2DEC(MID(G2561,6,1))*8+LEFT(HEX2BIN(MID(G2561,7,1),4),3)</f>
        <v>0</v>
      </c>
      <c r="W2561" s="1" t="str">
        <f t="shared" ref="W2561:W2624" si="721">MID(HEX2BIN(MID(G2561,7,2),8),4,3)</f>
        <v>100</v>
      </c>
      <c r="X2561" s="1">
        <f t="shared" ref="X2561:X2624" si="722">BIN2DEC(RIGHT(HEX2BIN(RIGHT(G2561,1),4),2))</f>
        <v>3</v>
      </c>
      <c r="Y2561" s="1">
        <f t="shared" ref="Y2561:Y2624" si="723">ROUNDDOWN(HEX2DEC(LEFT(H2561,3))/8,0)</f>
        <v>35</v>
      </c>
      <c r="Z2561" s="1" t="str">
        <f>VLOOKUP(BIN2DEC(MID(HEX2BIN(MID(H2561,3,2),8),2,5)),Codes!$E$1:$F$18,2)</f>
        <v>Normal</v>
      </c>
      <c r="AA2561" s="6" t="str">
        <f t="shared" ref="AA2561:AA2624" si="724">MID(HEX2BIN(MID(H2561,4,1),4),3,1)</f>
        <v>0</v>
      </c>
      <c r="AB2561" s="1">
        <f t="shared" ref="AB2561:AB2624" si="725">(MOD(HEX2DEC(MID(H2561,4,1)),2))*64+ROUNDDOWN(HEX2DEC(MID(H2561,5,2))/4,0)</f>
        <v>0</v>
      </c>
      <c r="AC2561" s="1" t="str">
        <f>VLOOKUP(BIN2DEC(RIGHT(HEX2BIN(MID(H2561,6,1),4),1)&amp;LEFT(HEX2BIN(MID(H2561,7,1),4),1)),Codes!$K$1:$L$5,2)</f>
        <v>M</v>
      </c>
      <c r="AD2561" s="1" t="str">
        <f>VLOOKUP(BIN2DEC(RIGHT(HEX2BIN(MID(H2561,7,1),4),3)&amp;LEFT(HEX2BIN(MID(H2561,8,1),4),2)),Codes!$H$2:$I$33,2)</f>
        <v>Kick</v>
      </c>
      <c r="AE2561" s="1" t="str">
        <f t="shared" ref="AE2561:AE2624" si="726">MID(HEX2BIN(RIGHT(H2561,1),4),3,1)</f>
        <v>1</v>
      </c>
      <c r="AF2561" s="1" t="str">
        <f t="shared" ref="AF2561:AF2624" si="727">RIGHT(HEX2BIN(RIGHT(H2561,1),4),1)</f>
        <v>1</v>
      </c>
      <c r="AH2561" s="6">
        <f t="shared" ref="AH2561:AH2624" si="728">ROUNDDOWN(HEX2DEC(MID(H2561,6,3))/4,0)-(256*ROUNDDOWN(HEX2DEC(MID(H2561,6,1))/4,0))</f>
        <v>34</v>
      </c>
    </row>
    <row r="2562" spans="1:34">
      <c r="A2562" s="3" t="s">
        <v>3767</v>
      </c>
      <c r="B2562" s="1" t="s">
        <v>50</v>
      </c>
      <c r="C2562" s="6" t="s">
        <v>3775</v>
      </c>
      <c r="D2562" s="9" t="s">
        <v>319</v>
      </c>
      <c r="E2562" s="9" t="s">
        <v>3768</v>
      </c>
      <c r="F2562" s="9" t="s">
        <v>91</v>
      </c>
      <c r="G2562" s="9" t="s">
        <v>3769</v>
      </c>
      <c r="H2562" s="9" t="s">
        <v>1713</v>
      </c>
      <c r="J2562" s="6" t="str">
        <f t="shared" si="712"/>
        <v>001011</v>
      </c>
      <c r="K2562" s="1">
        <f t="shared" si="713"/>
        <v>1</v>
      </c>
      <c r="L2562" s="6" t="str">
        <f t="shared" si="714"/>
        <v>00000</v>
      </c>
      <c r="M2562" s="1">
        <f t="shared" si="715"/>
        <v>13</v>
      </c>
      <c r="N2562" s="6" t="str">
        <f t="shared" si="716"/>
        <v>00</v>
      </c>
      <c r="O2562" s="1">
        <f t="shared" si="717"/>
        <v>11</v>
      </c>
      <c r="P2562" s="1">
        <f>IF(HEX2DEC(LEFT(E2562,4))&gt;=32768,HEX2DEC(LEFT(E2562,4))-65536,HEX2DEC(LEFT(E2562,4)))/Codes!$N$2</f>
        <v>3.6</v>
      </c>
      <c r="Q2562" s="1">
        <f>IF(HEX2DEC(RIGHT(E2562,4))&gt;=32768,HEX2DEC(RIGHT(E2562,4))-65536,HEX2DEC(RIGHT(E2562,4)))/Codes!$N$2</f>
        <v>2.8</v>
      </c>
      <c r="R2562" s="1">
        <f>IF(HEX2DEC(LEFT(F2562,4))&gt;=32768,HEX2DEC(LEFT(F2562,4))-65536,HEX2DEC(LEFT(F2562,4)))/Codes!$N$2</f>
        <v>0</v>
      </c>
      <c r="S2562" s="1">
        <f>IF(HEX2DEC(RIGHT(F2562,4))&gt;=32768,HEX2DEC(RIGHT(F2562,4))-65536,HEX2DEC(RIGHT(F2562,4)))/Codes!$N$2</f>
        <v>0</v>
      </c>
      <c r="T2562" s="18">
        <f t="shared" si="718"/>
        <v>100</v>
      </c>
      <c r="U2562" s="1">
        <f t="shared" si="719"/>
        <v>85</v>
      </c>
      <c r="V2562" s="1">
        <f t="shared" si="720"/>
        <v>0</v>
      </c>
      <c r="W2562" s="1" t="str">
        <f t="shared" si="721"/>
        <v>100</v>
      </c>
      <c r="X2562" s="1">
        <f t="shared" si="722"/>
        <v>3</v>
      </c>
      <c r="Y2562" s="1">
        <f t="shared" si="723"/>
        <v>35</v>
      </c>
      <c r="Z2562" s="1" t="str">
        <f>VLOOKUP(BIN2DEC(MID(HEX2BIN(MID(H2562,3,2),8),2,5)),Codes!$E$1:$F$18,2)</f>
        <v>Normal</v>
      </c>
      <c r="AA2562" s="6" t="str">
        <f t="shared" si="724"/>
        <v>0</v>
      </c>
      <c r="AB2562" s="1">
        <f t="shared" si="725"/>
        <v>0</v>
      </c>
      <c r="AC2562" s="1" t="str">
        <f>VLOOKUP(BIN2DEC(RIGHT(HEX2BIN(MID(H2562,6,1),4),1)&amp;LEFT(HEX2BIN(MID(H2562,7,1),4),1)),Codes!$K$1:$L$5,2)</f>
        <v>M</v>
      </c>
      <c r="AD2562" s="1" t="str">
        <f>VLOOKUP(BIN2DEC(RIGHT(HEX2BIN(MID(H2562,7,1),4),3)&amp;LEFT(HEX2BIN(MID(H2562,8,1),4),2)),Codes!$H$2:$I$33,2)</f>
        <v>Kick</v>
      </c>
      <c r="AE2562" s="1" t="str">
        <f t="shared" si="726"/>
        <v>1</v>
      </c>
      <c r="AF2562" s="1" t="str">
        <f t="shared" si="727"/>
        <v>1</v>
      </c>
      <c r="AH2562" s="6">
        <f t="shared" si="728"/>
        <v>34</v>
      </c>
    </row>
    <row r="2563" spans="1:34">
      <c r="A2563" s="3" t="s">
        <v>3770</v>
      </c>
      <c r="B2563" s="1" t="s">
        <v>50</v>
      </c>
      <c r="C2563" s="6" t="s">
        <v>3775</v>
      </c>
      <c r="D2563" s="9" t="s">
        <v>3771</v>
      </c>
      <c r="E2563" s="9" t="s">
        <v>3772</v>
      </c>
      <c r="F2563" s="9" t="s">
        <v>91</v>
      </c>
      <c r="G2563" s="9" t="s">
        <v>1298</v>
      </c>
      <c r="H2563" s="9" t="s">
        <v>3773</v>
      </c>
      <c r="J2563" s="6" t="str">
        <f t="shared" si="712"/>
        <v>001011</v>
      </c>
      <c r="K2563" s="1">
        <f t="shared" si="713"/>
        <v>2</v>
      </c>
      <c r="L2563" s="6" t="str">
        <f t="shared" si="714"/>
        <v>00000</v>
      </c>
      <c r="M2563" s="1">
        <f t="shared" si="715"/>
        <v>13</v>
      </c>
      <c r="N2563" s="6" t="str">
        <f t="shared" si="716"/>
        <v>00</v>
      </c>
      <c r="O2563" s="1">
        <f t="shared" si="717"/>
        <v>10</v>
      </c>
      <c r="P2563" s="1">
        <f>IF(HEX2DEC(LEFT(E2563,4))&gt;=32768,HEX2DEC(LEFT(E2563,4))-65536,HEX2DEC(LEFT(E2563,4)))/Codes!$N$2</f>
        <v>2.4</v>
      </c>
      <c r="Q2563" s="1">
        <f>IF(HEX2DEC(RIGHT(E2563,4))&gt;=32768,HEX2DEC(RIGHT(E2563,4))-65536,HEX2DEC(RIGHT(E2563,4)))/Codes!$N$2</f>
        <v>6</v>
      </c>
      <c r="R2563" s="1">
        <f>IF(HEX2DEC(LEFT(F2563,4))&gt;=32768,HEX2DEC(LEFT(F2563,4))-65536,HEX2DEC(LEFT(F2563,4)))/Codes!$N$2</f>
        <v>0</v>
      </c>
      <c r="S2563" s="1">
        <f>IF(HEX2DEC(RIGHT(F2563,4))&gt;=32768,HEX2DEC(RIGHT(F2563,4))-65536,HEX2DEC(RIGHT(F2563,4)))/Codes!$N$2</f>
        <v>0</v>
      </c>
      <c r="T2563" s="18">
        <f t="shared" si="718"/>
        <v>80</v>
      </c>
      <c r="U2563" s="1">
        <f t="shared" si="719"/>
        <v>85</v>
      </c>
      <c r="V2563" s="1">
        <f t="shared" si="720"/>
        <v>0</v>
      </c>
      <c r="W2563" s="1" t="str">
        <f t="shared" si="721"/>
        <v>100</v>
      </c>
      <c r="X2563" s="1">
        <f t="shared" si="722"/>
        <v>3</v>
      </c>
      <c r="Y2563" s="1">
        <f t="shared" si="723"/>
        <v>35</v>
      </c>
      <c r="Z2563" s="1" t="str">
        <f>VLOOKUP(BIN2DEC(MID(HEX2BIN(MID(H2563,3,2),8),2,5)),Codes!$E$1:$F$18,2)</f>
        <v>Slash</v>
      </c>
      <c r="AA2563" s="6" t="str">
        <f t="shared" si="724"/>
        <v>0</v>
      </c>
      <c r="AB2563" s="1">
        <f t="shared" si="725"/>
        <v>0</v>
      </c>
      <c r="AC2563" s="1" t="str">
        <f>VLOOKUP(BIN2DEC(RIGHT(HEX2BIN(MID(H2563,6,1),4),1)&amp;LEFT(HEX2BIN(MID(H2563,7,1),4),1)),Codes!$K$1:$L$5,2)</f>
        <v>M</v>
      </c>
      <c r="AD2563" s="1" t="str">
        <f>VLOOKUP(BIN2DEC(RIGHT(HEX2BIN(MID(H2563,7,1),4),3)&amp;LEFT(HEX2BIN(MID(H2563,8,1),4),2)),Codes!$H$2:$I$33,2)</f>
        <v>Kick</v>
      </c>
      <c r="AE2563" s="1" t="str">
        <f t="shared" si="726"/>
        <v>1</v>
      </c>
      <c r="AF2563" s="1" t="str">
        <f t="shared" si="727"/>
        <v>1</v>
      </c>
      <c r="AH2563" s="6">
        <f t="shared" si="728"/>
        <v>34</v>
      </c>
    </row>
    <row r="2564" spans="1:34">
      <c r="A2564" s="3" t="s">
        <v>3774</v>
      </c>
      <c r="B2564" s="1" t="s">
        <v>50</v>
      </c>
      <c r="C2564" s="6" t="s">
        <v>3776</v>
      </c>
      <c r="D2564" s="9" t="s">
        <v>3777</v>
      </c>
      <c r="E2564" s="9" t="s">
        <v>3765</v>
      </c>
      <c r="F2564" s="9" t="s">
        <v>91</v>
      </c>
      <c r="G2564" s="9" t="s">
        <v>221</v>
      </c>
      <c r="H2564" s="9" t="s">
        <v>3778</v>
      </c>
      <c r="J2564" s="6" t="str">
        <f t="shared" si="712"/>
        <v>001011</v>
      </c>
      <c r="K2564" s="1">
        <f t="shared" si="713"/>
        <v>0</v>
      </c>
      <c r="L2564" s="6" t="str">
        <f t="shared" si="714"/>
        <v>00000</v>
      </c>
      <c r="M2564" s="1">
        <f t="shared" si="715"/>
        <v>12</v>
      </c>
      <c r="N2564" s="6" t="str">
        <f t="shared" si="716"/>
        <v>00</v>
      </c>
      <c r="O2564" s="1">
        <f t="shared" si="717"/>
        <v>6</v>
      </c>
      <c r="P2564" s="1">
        <f>IF(HEX2DEC(LEFT(E2564,4))&gt;=32768,HEX2DEC(LEFT(E2564,4))-65536,HEX2DEC(LEFT(E2564,4)))/Codes!$N$2</f>
        <v>3.2</v>
      </c>
      <c r="Q2564" s="1">
        <f>IF(HEX2DEC(RIGHT(E2564,4))&gt;=32768,HEX2DEC(RIGHT(E2564,4))-65536,HEX2DEC(RIGHT(E2564,4)))/Codes!$N$2</f>
        <v>0.68</v>
      </c>
      <c r="R2564" s="1">
        <f>IF(HEX2DEC(LEFT(F2564,4))&gt;=32768,HEX2DEC(LEFT(F2564,4))-65536,HEX2DEC(LEFT(F2564,4)))/Codes!$N$2</f>
        <v>0</v>
      </c>
      <c r="S2564" s="1">
        <f>IF(HEX2DEC(RIGHT(F2564,4))&gt;=32768,HEX2DEC(RIGHT(F2564,4))-65536,HEX2DEC(RIGHT(F2564,4)))/Codes!$N$2</f>
        <v>0</v>
      </c>
      <c r="T2564" s="18">
        <f t="shared" si="718"/>
        <v>90</v>
      </c>
      <c r="U2564" s="1">
        <f t="shared" si="719"/>
        <v>50</v>
      </c>
      <c r="V2564" s="1">
        <f t="shared" si="720"/>
        <v>0</v>
      </c>
      <c r="W2564" s="1" t="str">
        <f t="shared" si="721"/>
        <v>100</v>
      </c>
      <c r="X2564" s="1">
        <f t="shared" si="722"/>
        <v>3</v>
      </c>
      <c r="Y2564" s="1">
        <f t="shared" si="723"/>
        <v>55</v>
      </c>
      <c r="Z2564" s="1" t="str">
        <f>VLOOKUP(BIN2DEC(MID(HEX2BIN(MID(H2564,3,2),8),2,5)),Codes!$E$1:$F$18,2)</f>
        <v>Normal</v>
      </c>
      <c r="AA2564" s="6" t="str">
        <f t="shared" si="724"/>
        <v>0</v>
      </c>
      <c r="AB2564" s="1">
        <f t="shared" si="725"/>
        <v>0</v>
      </c>
      <c r="AC2564" s="1" t="str">
        <f>VLOOKUP(BIN2DEC(RIGHT(HEX2BIN(MID(H2564,6,1),4),1)&amp;LEFT(HEX2BIN(MID(H2564,7,1),4),1)),Codes!$K$1:$L$5,2)</f>
        <v>M</v>
      </c>
      <c r="AD2564" s="1" t="str">
        <f>VLOOKUP(BIN2DEC(RIGHT(HEX2BIN(MID(H2564,7,1),4),3)&amp;LEFT(HEX2BIN(MID(H2564,8,1),4),2)),Codes!$H$2:$I$33,2)</f>
        <v>Kick</v>
      </c>
      <c r="AE2564" s="1" t="str">
        <f t="shared" si="726"/>
        <v>1</v>
      </c>
      <c r="AF2564" s="1" t="str">
        <f t="shared" si="727"/>
        <v>1</v>
      </c>
      <c r="AH2564" s="6">
        <f t="shared" si="728"/>
        <v>34</v>
      </c>
    </row>
    <row r="2565" spans="1:34">
      <c r="A2565" s="3" t="s">
        <v>3779</v>
      </c>
      <c r="B2565" s="1" t="s">
        <v>50</v>
      </c>
      <c r="C2565" s="6" t="s">
        <v>3776</v>
      </c>
      <c r="D2565" s="9" t="s">
        <v>3780</v>
      </c>
      <c r="E2565" s="9" t="s">
        <v>3781</v>
      </c>
      <c r="F2565" s="9" t="s">
        <v>91</v>
      </c>
      <c r="G2565" s="9" t="s">
        <v>221</v>
      </c>
      <c r="H2565" s="9" t="s">
        <v>3778</v>
      </c>
      <c r="J2565" s="6" t="str">
        <f t="shared" si="712"/>
        <v>001011</v>
      </c>
      <c r="K2565" s="1">
        <f t="shared" si="713"/>
        <v>1</v>
      </c>
      <c r="L2565" s="6" t="str">
        <f t="shared" si="714"/>
        <v>00000</v>
      </c>
      <c r="M2565" s="1">
        <f t="shared" si="715"/>
        <v>13</v>
      </c>
      <c r="N2565" s="6" t="str">
        <f t="shared" si="716"/>
        <v>00</v>
      </c>
      <c r="O2565" s="1">
        <f t="shared" si="717"/>
        <v>6</v>
      </c>
      <c r="P2565" s="1">
        <f>IF(HEX2DEC(LEFT(E2565,4))&gt;=32768,HEX2DEC(LEFT(E2565,4))-65536,HEX2DEC(LEFT(E2565,4)))/Codes!$N$2</f>
        <v>2.8</v>
      </c>
      <c r="Q2565" s="1">
        <f>IF(HEX2DEC(RIGHT(E2565,4))&gt;=32768,HEX2DEC(RIGHT(E2565,4))-65536,HEX2DEC(RIGHT(E2565,4)))/Codes!$N$2</f>
        <v>1.6</v>
      </c>
      <c r="R2565" s="1">
        <f>IF(HEX2DEC(LEFT(F2565,4))&gt;=32768,HEX2DEC(LEFT(F2565,4))-65536,HEX2DEC(LEFT(F2565,4)))/Codes!$N$2</f>
        <v>0</v>
      </c>
      <c r="S2565" s="1">
        <f>IF(HEX2DEC(RIGHT(F2565,4))&gt;=32768,HEX2DEC(RIGHT(F2565,4))-65536,HEX2DEC(RIGHT(F2565,4)))/Codes!$N$2</f>
        <v>0</v>
      </c>
      <c r="T2565" s="18">
        <f t="shared" si="718"/>
        <v>90</v>
      </c>
      <c r="U2565" s="1">
        <f t="shared" si="719"/>
        <v>50</v>
      </c>
      <c r="V2565" s="1">
        <f t="shared" si="720"/>
        <v>0</v>
      </c>
      <c r="W2565" s="1" t="str">
        <f t="shared" si="721"/>
        <v>100</v>
      </c>
      <c r="X2565" s="1">
        <f t="shared" si="722"/>
        <v>3</v>
      </c>
      <c r="Y2565" s="1">
        <f t="shared" si="723"/>
        <v>55</v>
      </c>
      <c r="Z2565" s="1" t="str">
        <f>VLOOKUP(BIN2DEC(MID(HEX2BIN(MID(H2565,3,2),8),2,5)),Codes!$E$1:$F$18,2)</f>
        <v>Normal</v>
      </c>
      <c r="AA2565" s="6" t="str">
        <f t="shared" si="724"/>
        <v>0</v>
      </c>
      <c r="AB2565" s="1">
        <f t="shared" si="725"/>
        <v>0</v>
      </c>
      <c r="AC2565" s="1" t="str">
        <f>VLOOKUP(BIN2DEC(RIGHT(HEX2BIN(MID(H2565,6,1),4),1)&amp;LEFT(HEX2BIN(MID(H2565,7,1),4),1)),Codes!$K$1:$L$5,2)</f>
        <v>M</v>
      </c>
      <c r="AD2565" s="1" t="str">
        <f>VLOOKUP(BIN2DEC(RIGHT(HEX2BIN(MID(H2565,7,1),4),3)&amp;LEFT(HEX2BIN(MID(H2565,8,1),4),2)),Codes!$H$2:$I$33,2)</f>
        <v>Kick</v>
      </c>
      <c r="AE2565" s="1" t="str">
        <f t="shared" si="726"/>
        <v>1</v>
      </c>
      <c r="AF2565" s="1" t="str">
        <f t="shared" si="727"/>
        <v>1</v>
      </c>
      <c r="AH2565" s="6">
        <f t="shared" si="728"/>
        <v>34</v>
      </c>
    </row>
    <row r="2566" spans="1:34">
      <c r="A2566" s="3" t="s">
        <v>3782</v>
      </c>
      <c r="B2566" s="1" t="s">
        <v>50</v>
      </c>
      <c r="C2566" s="6" t="s">
        <v>3776</v>
      </c>
      <c r="D2566" s="9" t="s">
        <v>3783</v>
      </c>
      <c r="E2566" s="9" t="s">
        <v>3784</v>
      </c>
      <c r="F2566" s="9" t="s">
        <v>91</v>
      </c>
      <c r="G2566" s="9" t="s">
        <v>221</v>
      </c>
      <c r="H2566" s="9" t="s">
        <v>3778</v>
      </c>
      <c r="J2566" s="6" t="str">
        <f t="shared" si="712"/>
        <v>001011</v>
      </c>
      <c r="K2566" s="1">
        <f t="shared" si="713"/>
        <v>2</v>
      </c>
      <c r="L2566" s="6" t="str">
        <f t="shared" si="714"/>
        <v>00000</v>
      </c>
      <c r="M2566" s="1">
        <f t="shared" si="715"/>
        <v>13</v>
      </c>
      <c r="N2566" s="6" t="str">
        <f t="shared" si="716"/>
        <v>00</v>
      </c>
      <c r="O2566" s="1">
        <f t="shared" si="717"/>
        <v>6</v>
      </c>
      <c r="P2566" s="1">
        <f>IF(HEX2DEC(LEFT(E2566,4))&gt;=32768,HEX2DEC(LEFT(E2566,4))-65536,HEX2DEC(LEFT(E2566,4)))/Codes!$N$2</f>
        <v>2.4</v>
      </c>
      <c r="Q2566" s="1">
        <f>IF(HEX2DEC(RIGHT(E2566,4))&gt;=32768,HEX2DEC(RIGHT(E2566,4))-65536,HEX2DEC(RIGHT(E2566,4)))/Codes!$N$2</f>
        <v>4</v>
      </c>
      <c r="R2566" s="1">
        <f>IF(HEX2DEC(LEFT(F2566,4))&gt;=32768,HEX2DEC(LEFT(F2566,4))-65536,HEX2DEC(LEFT(F2566,4)))/Codes!$N$2</f>
        <v>0</v>
      </c>
      <c r="S2566" s="1">
        <f>IF(HEX2DEC(RIGHT(F2566,4))&gt;=32768,HEX2DEC(RIGHT(F2566,4))-65536,HEX2DEC(RIGHT(F2566,4)))/Codes!$N$2</f>
        <v>0</v>
      </c>
      <c r="T2566" s="18">
        <f t="shared" si="718"/>
        <v>90</v>
      </c>
      <c r="U2566" s="1">
        <f t="shared" si="719"/>
        <v>50</v>
      </c>
      <c r="V2566" s="1">
        <f t="shared" si="720"/>
        <v>0</v>
      </c>
      <c r="W2566" s="1" t="str">
        <f t="shared" si="721"/>
        <v>100</v>
      </c>
      <c r="X2566" s="1">
        <f t="shared" si="722"/>
        <v>3</v>
      </c>
      <c r="Y2566" s="1">
        <f t="shared" si="723"/>
        <v>55</v>
      </c>
      <c r="Z2566" s="1" t="str">
        <f>VLOOKUP(BIN2DEC(MID(HEX2BIN(MID(H2566,3,2),8),2,5)),Codes!$E$1:$F$18,2)</f>
        <v>Normal</v>
      </c>
      <c r="AA2566" s="6" t="str">
        <f t="shared" si="724"/>
        <v>0</v>
      </c>
      <c r="AB2566" s="1">
        <f t="shared" si="725"/>
        <v>0</v>
      </c>
      <c r="AC2566" s="1" t="str">
        <f>VLOOKUP(BIN2DEC(RIGHT(HEX2BIN(MID(H2566,6,1),4),1)&amp;LEFT(HEX2BIN(MID(H2566,7,1),4),1)),Codes!$K$1:$L$5,2)</f>
        <v>M</v>
      </c>
      <c r="AD2566" s="1" t="str">
        <f>VLOOKUP(BIN2DEC(RIGHT(HEX2BIN(MID(H2566,7,1),4),3)&amp;LEFT(HEX2BIN(MID(H2566,8,1),4),2)),Codes!$H$2:$I$33,2)</f>
        <v>Kick</v>
      </c>
      <c r="AE2566" s="1" t="str">
        <f t="shared" si="726"/>
        <v>1</v>
      </c>
      <c r="AF2566" s="1" t="str">
        <f t="shared" si="727"/>
        <v>1</v>
      </c>
      <c r="AH2566" s="6">
        <f t="shared" si="728"/>
        <v>34</v>
      </c>
    </row>
    <row r="2567" spans="1:34">
      <c r="A2567" s="3" t="s">
        <v>3785</v>
      </c>
      <c r="B2567" s="1" t="s">
        <v>50</v>
      </c>
      <c r="C2567" s="6" t="s">
        <v>3775</v>
      </c>
      <c r="D2567" s="9" t="s">
        <v>3764</v>
      </c>
      <c r="E2567" s="9" t="s">
        <v>3765</v>
      </c>
      <c r="F2567" s="9" t="s">
        <v>91</v>
      </c>
      <c r="G2567" s="9" t="s">
        <v>3766</v>
      </c>
      <c r="H2567" s="9" t="s">
        <v>1713</v>
      </c>
      <c r="J2567" s="6" t="str">
        <f t="shared" si="712"/>
        <v>001011</v>
      </c>
      <c r="K2567" s="1">
        <f t="shared" si="713"/>
        <v>0</v>
      </c>
      <c r="L2567" s="6" t="str">
        <f t="shared" si="714"/>
        <v>00000</v>
      </c>
      <c r="M2567" s="1">
        <f t="shared" si="715"/>
        <v>12</v>
      </c>
      <c r="N2567" s="6" t="str">
        <f t="shared" si="716"/>
        <v>00</v>
      </c>
      <c r="O2567" s="1">
        <f t="shared" si="717"/>
        <v>13</v>
      </c>
      <c r="P2567" s="1">
        <f>IF(HEX2DEC(LEFT(E2567,4))&gt;=32768,HEX2DEC(LEFT(E2567,4))-65536,HEX2DEC(LEFT(E2567,4)))/Codes!$N$2</f>
        <v>3.2</v>
      </c>
      <c r="Q2567" s="1">
        <f>IF(HEX2DEC(RIGHT(E2567,4))&gt;=32768,HEX2DEC(RIGHT(E2567,4))-65536,HEX2DEC(RIGHT(E2567,4)))/Codes!$N$2</f>
        <v>0.68</v>
      </c>
      <c r="R2567" s="1">
        <f>IF(HEX2DEC(LEFT(F2567,4))&gt;=32768,HEX2DEC(LEFT(F2567,4))-65536,HEX2DEC(LEFT(F2567,4)))/Codes!$N$2</f>
        <v>0</v>
      </c>
      <c r="S2567" s="1">
        <f>IF(HEX2DEC(RIGHT(F2567,4))&gt;=32768,HEX2DEC(RIGHT(F2567,4))-65536,HEX2DEC(RIGHT(F2567,4)))/Codes!$N$2</f>
        <v>0</v>
      </c>
      <c r="T2567" s="18">
        <f t="shared" si="718"/>
        <v>90</v>
      </c>
      <c r="U2567" s="1">
        <f t="shared" si="719"/>
        <v>85</v>
      </c>
      <c r="V2567" s="1">
        <f t="shared" si="720"/>
        <v>0</v>
      </c>
      <c r="W2567" s="1" t="str">
        <f t="shared" si="721"/>
        <v>100</v>
      </c>
      <c r="X2567" s="1">
        <f t="shared" si="722"/>
        <v>3</v>
      </c>
      <c r="Y2567" s="1">
        <f t="shared" si="723"/>
        <v>35</v>
      </c>
      <c r="Z2567" s="1" t="str">
        <f>VLOOKUP(BIN2DEC(MID(HEX2BIN(MID(H2567,3,2),8),2,5)),Codes!$E$1:$F$18,2)</f>
        <v>Normal</v>
      </c>
      <c r="AA2567" s="6" t="str">
        <f t="shared" si="724"/>
        <v>0</v>
      </c>
      <c r="AB2567" s="1">
        <f t="shared" si="725"/>
        <v>0</v>
      </c>
      <c r="AC2567" s="1" t="str">
        <f>VLOOKUP(BIN2DEC(RIGHT(HEX2BIN(MID(H2567,6,1),4),1)&amp;LEFT(HEX2BIN(MID(H2567,7,1),4),1)),Codes!$K$1:$L$5,2)</f>
        <v>M</v>
      </c>
      <c r="AD2567" s="1" t="str">
        <f>VLOOKUP(BIN2DEC(RIGHT(HEX2BIN(MID(H2567,7,1),4),3)&amp;LEFT(HEX2BIN(MID(H2567,8,1),4),2)),Codes!$H$2:$I$33,2)</f>
        <v>Kick</v>
      </c>
      <c r="AE2567" s="1" t="str">
        <f t="shared" si="726"/>
        <v>1</v>
      </c>
      <c r="AF2567" s="1" t="str">
        <f t="shared" si="727"/>
        <v>1</v>
      </c>
      <c r="AH2567" s="6">
        <f t="shared" si="728"/>
        <v>34</v>
      </c>
    </row>
    <row r="2568" spans="1:34">
      <c r="A2568" s="3" t="s">
        <v>3786</v>
      </c>
      <c r="B2568" s="1" t="s">
        <v>50</v>
      </c>
      <c r="C2568" s="6" t="s">
        <v>3775</v>
      </c>
      <c r="D2568" s="9" t="s">
        <v>319</v>
      </c>
      <c r="E2568" s="9" t="s">
        <v>3768</v>
      </c>
      <c r="F2568" s="9" t="s">
        <v>91</v>
      </c>
      <c r="G2568" s="9" t="s">
        <v>3769</v>
      </c>
      <c r="H2568" s="9" t="s">
        <v>1713</v>
      </c>
      <c r="J2568" s="6" t="str">
        <f t="shared" si="712"/>
        <v>001011</v>
      </c>
      <c r="K2568" s="1">
        <f t="shared" si="713"/>
        <v>1</v>
      </c>
      <c r="L2568" s="6" t="str">
        <f t="shared" si="714"/>
        <v>00000</v>
      </c>
      <c r="M2568" s="1">
        <f t="shared" si="715"/>
        <v>13</v>
      </c>
      <c r="N2568" s="6" t="str">
        <f t="shared" si="716"/>
        <v>00</v>
      </c>
      <c r="O2568" s="1">
        <f t="shared" si="717"/>
        <v>11</v>
      </c>
      <c r="P2568" s="1">
        <f>IF(HEX2DEC(LEFT(E2568,4))&gt;=32768,HEX2DEC(LEFT(E2568,4))-65536,HEX2DEC(LEFT(E2568,4)))/Codes!$N$2</f>
        <v>3.6</v>
      </c>
      <c r="Q2568" s="1">
        <f>IF(HEX2DEC(RIGHT(E2568,4))&gt;=32768,HEX2DEC(RIGHT(E2568,4))-65536,HEX2DEC(RIGHT(E2568,4)))/Codes!$N$2</f>
        <v>2.8</v>
      </c>
      <c r="R2568" s="1">
        <f>IF(HEX2DEC(LEFT(F2568,4))&gt;=32768,HEX2DEC(LEFT(F2568,4))-65536,HEX2DEC(LEFT(F2568,4)))/Codes!$N$2</f>
        <v>0</v>
      </c>
      <c r="S2568" s="1">
        <f>IF(HEX2DEC(RIGHT(F2568,4))&gt;=32768,HEX2DEC(RIGHT(F2568,4))-65536,HEX2DEC(RIGHT(F2568,4)))/Codes!$N$2</f>
        <v>0</v>
      </c>
      <c r="T2568" s="18">
        <f t="shared" si="718"/>
        <v>100</v>
      </c>
      <c r="U2568" s="1">
        <f t="shared" si="719"/>
        <v>85</v>
      </c>
      <c r="V2568" s="1">
        <f t="shared" si="720"/>
        <v>0</v>
      </c>
      <c r="W2568" s="1" t="str">
        <f t="shared" si="721"/>
        <v>100</v>
      </c>
      <c r="X2568" s="1">
        <f t="shared" si="722"/>
        <v>3</v>
      </c>
      <c r="Y2568" s="1">
        <f t="shared" si="723"/>
        <v>35</v>
      </c>
      <c r="Z2568" s="1" t="str">
        <f>VLOOKUP(BIN2DEC(MID(HEX2BIN(MID(H2568,3,2),8),2,5)),Codes!$E$1:$F$18,2)</f>
        <v>Normal</v>
      </c>
      <c r="AA2568" s="6" t="str">
        <f t="shared" si="724"/>
        <v>0</v>
      </c>
      <c r="AB2568" s="1">
        <f t="shared" si="725"/>
        <v>0</v>
      </c>
      <c r="AC2568" s="1" t="str">
        <f>VLOOKUP(BIN2DEC(RIGHT(HEX2BIN(MID(H2568,6,1),4),1)&amp;LEFT(HEX2BIN(MID(H2568,7,1),4),1)),Codes!$K$1:$L$5,2)</f>
        <v>M</v>
      </c>
      <c r="AD2568" s="1" t="str">
        <f>VLOOKUP(BIN2DEC(RIGHT(HEX2BIN(MID(H2568,7,1),4),3)&amp;LEFT(HEX2BIN(MID(H2568,8,1),4),2)),Codes!$H$2:$I$33,2)</f>
        <v>Kick</v>
      </c>
      <c r="AE2568" s="1" t="str">
        <f t="shared" si="726"/>
        <v>1</v>
      </c>
      <c r="AF2568" s="1" t="str">
        <f t="shared" si="727"/>
        <v>1</v>
      </c>
      <c r="AH2568" s="6">
        <f t="shared" si="728"/>
        <v>34</v>
      </c>
    </row>
    <row r="2569" spans="1:34">
      <c r="A2569" s="3" t="s">
        <v>3787</v>
      </c>
      <c r="B2569" s="1" t="s">
        <v>50</v>
      </c>
      <c r="C2569" s="6" t="s">
        <v>3775</v>
      </c>
      <c r="D2569" s="9" t="s">
        <v>3771</v>
      </c>
      <c r="E2569" s="9" t="s">
        <v>3772</v>
      </c>
      <c r="F2569" s="9" t="s">
        <v>91</v>
      </c>
      <c r="G2569" s="9" t="s">
        <v>1298</v>
      </c>
      <c r="H2569" s="9" t="s">
        <v>3773</v>
      </c>
      <c r="J2569" s="6" t="str">
        <f t="shared" si="712"/>
        <v>001011</v>
      </c>
      <c r="K2569" s="1">
        <f t="shared" si="713"/>
        <v>2</v>
      </c>
      <c r="L2569" s="6" t="str">
        <f t="shared" si="714"/>
        <v>00000</v>
      </c>
      <c r="M2569" s="1">
        <f t="shared" si="715"/>
        <v>13</v>
      </c>
      <c r="N2569" s="6" t="str">
        <f t="shared" si="716"/>
        <v>00</v>
      </c>
      <c r="O2569" s="1">
        <f t="shared" si="717"/>
        <v>10</v>
      </c>
      <c r="P2569" s="1">
        <f>IF(HEX2DEC(LEFT(E2569,4))&gt;=32768,HEX2DEC(LEFT(E2569,4))-65536,HEX2DEC(LEFT(E2569,4)))/Codes!$N$2</f>
        <v>2.4</v>
      </c>
      <c r="Q2569" s="1">
        <f>IF(HEX2DEC(RIGHT(E2569,4))&gt;=32768,HEX2DEC(RIGHT(E2569,4))-65536,HEX2DEC(RIGHT(E2569,4)))/Codes!$N$2</f>
        <v>6</v>
      </c>
      <c r="R2569" s="1">
        <f>IF(HEX2DEC(LEFT(F2569,4))&gt;=32768,HEX2DEC(LEFT(F2569,4))-65536,HEX2DEC(LEFT(F2569,4)))/Codes!$N$2</f>
        <v>0</v>
      </c>
      <c r="S2569" s="1">
        <f>IF(HEX2DEC(RIGHT(F2569,4))&gt;=32768,HEX2DEC(RIGHT(F2569,4))-65536,HEX2DEC(RIGHT(F2569,4)))/Codes!$N$2</f>
        <v>0</v>
      </c>
      <c r="T2569" s="18">
        <f t="shared" si="718"/>
        <v>80</v>
      </c>
      <c r="U2569" s="1">
        <f t="shared" si="719"/>
        <v>85</v>
      </c>
      <c r="V2569" s="1">
        <f t="shared" si="720"/>
        <v>0</v>
      </c>
      <c r="W2569" s="1" t="str">
        <f t="shared" si="721"/>
        <v>100</v>
      </c>
      <c r="X2569" s="1">
        <f t="shared" si="722"/>
        <v>3</v>
      </c>
      <c r="Y2569" s="1">
        <f t="shared" si="723"/>
        <v>35</v>
      </c>
      <c r="Z2569" s="1" t="str">
        <f>VLOOKUP(BIN2DEC(MID(HEX2BIN(MID(H2569,3,2),8),2,5)),Codes!$E$1:$F$18,2)</f>
        <v>Slash</v>
      </c>
      <c r="AA2569" s="6" t="str">
        <f t="shared" si="724"/>
        <v>0</v>
      </c>
      <c r="AB2569" s="1">
        <f t="shared" si="725"/>
        <v>0</v>
      </c>
      <c r="AC2569" s="1" t="str">
        <f>VLOOKUP(BIN2DEC(RIGHT(HEX2BIN(MID(H2569,6,1),4),1)&amp;LEFT(HEX2BIN(MID(H2569,7,1),4),1)),Codes!$K$1:$L$5,2)</f>
        <v>M</v>
      </c>
      <c r="AD2569" s="1" t="str">
        <f>VLOOKUP(BIN2DEC(RIGHT(HEX2BIN(MID(H2569,7,1),4),3)&amp;LEFT(HEX2BIN(MID(H2569,8,1),4),2)),Codes!$H$2:$I$33,2)</f>
        <v>Kick</v>
      </c>
      <c r="AE2569" s="1" t="str">
        <f t="shared" si="726"/>
        <v>1</v>
      </c>
      <c r="AF2569" s="1" t="str">
        <f t="shared" si="727"/>
        <v>1</v>
      </c>
      <c r="AH2569" s="6">
        <f t="shared" si="728"/>
        <v>34</v>
      </c>
    </row>
    <row r="2570" spans="1:34">
      <c r="A2570" s="3" t="s">
        <v>3788</v>
      </c>
      <c r="B2570" s="1" t="s">
        <v>50</v>
      </c>
      <c r="C2570" s="6" t="s">
        <v>3776</v>
      </c>
      <c r="D2570" s="9" t="s">
        <v>3777</v>
      </c>
      <c r="E2570" s="9" t="s">
        <v>3765</v>
      </c>
      <c r="F2570" s="9" t="s">
        <v>91</v>
      </c>
      <c r="G2570" s="9" t="s">
        <v>221</v>
      </c>
      <c r="H2570" s="9" t="s">
        <v>3778</v>
      </c>
      <c r="J2570" s="6" t="str">
        <f t="shared" si="712"/>
        <v>001011</v>
      </c>
      <c r="K2570" s="1">
        <f t="shared" si="713"/>
        <v>0</v>
      </c>
      <c r="L2570" s="6" t="str">
        <f t="shared" si="714"/>
        <v>00000</v>
      </c>
      <c r="M2570" s="1">
        <f t="shared" si="715"/>
        <v>12</v>
      </c>
      <c r="N2570" s="6" t="str">
        <f t="shared" si="716"/>
        <v>00</v>
      </c>
      <c r="O2570" s="1">
        <f t="shared" si="717"/>
        <v>6</v>
      </c>
      <c r="P2570" s="1">
        <f>IF(HEX2DEC(LEFT(E2570,4))&gt;=32768,HEX2DEC(LEFT(E2570,4))-65536,HEX2DEC(LEFT(E2570,4)))/Codes!$N$2</f>
        <v>3.2</v>
      </c>
      <c r="Q2570" s="1">
        <f>IF(HEX2DEC(RIGHT(E2570,4))&gt;=32768,HEX2DEC(RIGHT(E2570,4))-65536,HEX2DEC(RIGHT(E2570,4)))/Codes!$N$2</f>
        <v>0.68</v>
      </c>
      <c r="R2570" s="1">
        <f>IF(HEX2DEC(LEFT(F2570,4))&gt;=32768,HEX2DEC(LEFT(F2570,4))-65536,HEX2DEC(LEFT(F2570,4)))/Codes!$N$2</f>
        <v>0</v>
      </c>
      <c r="S2570" s="1">
        <f>IF(HEX2DEC(RIGHT(F2570,4))&gt;=32768,HEX2DEC(RIGHT(F2570,4))-65536,HEX2DEC(RIGHT(F2570,4)))/Codes!$N$2</f>
        <v>0</v>
      </c>
      <c r="T2570" s="18">
        <f t="shared" si="718"/>
        <v>90</v>
      </c>
      <c r="U2570" s="1">
        <f t="shared" si="719"/>
        <v>50</v>
      </c>
      <c r="V2570" s="1">
        <f t="shared" si="720"/>
        <v>0</v>
      </c>
      <c r="W2570" s="1" t="str">
        <f t="shared" si="721"/>
        <v>100</v>
      </c>
      <c r="X2570" s="1">
        <f t="shared" si="722"/>
        <v>3</v>
      </c>
      <c r="Y2570" s="1">
        <f t="shared" si="723"/>
        <v>55</v>
      </c>
      <c r="Z2570" s="1" t="str">
        <f>VLOOKUP(BIN2DEC(MID(HEX2BIN(MID(H2570,3,2),8),2,5)),Codes!$E$1:$F$18,2)</f>
        <v>Normal</v>
      </c>
      <c r="AA2570" s="6" t="str">
        <f t="shared" si="724"/>
        <v>0</v>
      </c>
      <c r="AB2570" s="1">
        <f t="shared" si="725"/>
        <v>0</v>
      </c>
      <c r="AC2570" s="1" t="str">
        <f>VLOOKUP(BIN2DEC(RIGHT(HEX2BIN(MID(H2570,6,1),4),1)&amp;LEFT(HEX2BIN(MID(H2570,7,1),4),1)),Codes!$K$1:$L$5,2)</f>
        <v>M</v>
      </c>
      <c r="AD2570" s="1" t="str">
        <f>VLOOKUP(BIN2DEC(RIGHT(HEX2BIN(MID(H2570,7,1),4),3)&amp;LEFT(HEX2BIN(MID(H2570,8,1),4),2)),Codes!$H$2:$I$33,2)</f>
        <v>Kick</v>
      </c>
      <c r="AE2570" s="1" t="str">
        <f t="shared" si="726"/>
        <v>1</v>
      </c>
      <c r="AF2570" s="1" t="str">
        <f t="shared" si="727"/>
        <v>1</v>
      </c>
      <c r="AH2570" s="6">
        <f t="shared" si="728"/>
        <v>34</v>
      </c>
    </row>
    <row r="2571" spans="1:34">
      <c r="A2571" s="3" t="s">
        <v>3789</v>
      </c>
      <c r="B2571" s="1" t="s">
        <v>50</v>
      </c>
      <c r="C2571" s="6" t="s">
        <v>3776</v>
      </c>
      <c r="D2571" s="9" t="s">
        <v>3780</v>
      </c>
      <c r="E2571" s="9" t="s">
        <v>3781</v>
      </c>
      <c r="F2571" s="9" t="s">
        <v>91</v>
      </c>
      <c r="G2571" s="9" t="s">
        <v>221</v>
      </c>
      <c r="H2571" s="9" t="s">
        <v>3778</v>
      </c>
      <c r="J2571" s="6" t="str">
        <f t="shared" si="712"/>
        <v>001011</v>
      </c>
      <c r="K2571" s="1">
        <f t="shared" si="713"/>
        <v>1</v>
      </c>
      <c r="L2571" s="6" t="str">
        <f t="shared" si="714"/>
        <v>00000</v>
      </c>
      <c r="M2571" s="1">
        <f t="shared" si="715"/>
        <v>13</v>
      </c>
      <c r="N2571" s="6" t="str">
        <f t="shared" si="716"/>
        <v>00</v>
      </c>
      <c r="O2571" s="1">
        <f t="shared" si="717"/>
        <v>6</v>
      </c>
      <c r="P2571" s="1">
        <f>IF(HEX2DEC(LEFT(E2571,4))&gt;=32768,HEX2DEC(LEFT(E2571,4))-65536,HEX2DEC(LEFT(E2571,4)))/Codes!$N$2</f>
        <v>2.8</v>
      </c>
      <c r="Q2571" s="1">
        <f>IF(HEX2DEC(RIGHT(E2571,4))&gt;=32768,HEX2DEC(RIGHT(E2571,4))-65536,HEX2DEC(RIGHT(E2571,4)))/Codes!$N$2</f>
        <v>1.6</v>
      </c>
      <c r="R2571" s="1">
        <f>IF(HEX2DEC(LEFT(F2571,4))&gt;=32768,HEX2DEC(LEFT(F2571,4))-65536,HEX2DEC(LEFT(F2571,4)))/Codes!$N$2</f>
        <v>0</v>
      </c>
      <c r="S2571" s="1">
        <f>IF(HEX2DEC(RIGHT(F2571,4))&gt;=32768,HEX2DEC(RIGHT(F2571,4))-65536,HEX2DEC(RIGHT(F2571,4)))/Codes!$N$2</f>
        <v>0</v>
      </c>
      <c r="T2571" s="18">
        <f t="shared" si="718"/>
        <v>90</v>
      </c>
      <c r="U2571" s="1">
        <f t="shared" si="719"/>
        <v>50</v>
      </c>
      <c r="V2571" s="1">
        <f t="shared" si="720"/>
        <v>0</v>
      </c>
      <c r="W2571" s="1" t="str">
        <f t="shared" si="721"/>
        <v>100</v>
      </c>
      <c r="X2571" s="1">
        <f t="shared" si="722"/>
        <v>3</v>
      </c>
      <c r="Y2571" s="1">
        <f t="shared" si="723"/>
        <v>55</v>
      </c>
      <c r="Z2571" s="1" t="str">
        <f>VLOOKUP(BIN2DEC(MID(HEX2BIN(MID(H2571,3,2),8),2,5)),Codes!$E$1:$F$18,2)</f>
        <v>Normal</v>
      </c>
      <c r="AA2571" s="6" t="str">
        <f t="shared" si="724"/>
        <v>0</v>
      </c>
      <c r="AB2571" s="1">
        <f t="shared" si="725"/>
        <v>0</v>
      </c>
      <c r="AC2571" s="1" t="str">
        <f>VLOOKUP(BIN2DEC(RIGHT(HEX2BIN(MID(H2571,6,1),4),1)&amp;LEFT(HEX2BIN(MID(H2571,7,1),4),1)),Codes!$K$1:$L$5,2)</f>
        <v>M</v>
      </c>
      <c r="AD2571" s="1" t="str">
        <f>VLOOKUP(BIN2DEC(RIGHT(HEX2BIN(MID(H2571,7,1),4),3)&amp;LEFT(HEX2BIN(MID(H2571,8,1),4),2)),Codes!$H$2:$I$33,2)</f>
        <v>Kick</v>
      </c>
      <c r="AE2571" s="1" t="str">
        <f t="shared" si="726"/>
        <v>1</v>
      </c>
      <c r="AF2571" s="1" t="str">
        <f t="shared" si="727"/>
        <v>1</v>
      </c>
      <c r="AH2571" s="6">
        <f t="shared" si="728"/>
        <v>34</v>
      </c>
    </row>
    <row r="2572" spans="1:34">
      <c r="A2572" s="3" t="s">
        <v>3790</v>
      </c>
      <c r="B2572" s="1" t="s">
        <v>50</v>
      </c>
      <c r="C2572" s="6" t="s">
        <v>3776</v>
      </c>
      <c r="D2572" s="9" t="s">
        <v>3783</v>
      </c>
      <c r="E2572" s="9" t="s">
        <v>3784</v>
      </c>
      <c r="F2572" s="9" t="s">
        <v>91</v>
      </c>
      <c r="G2572" s="9" t="s">
        <v>221</v>
      </c>
      <c r="H2572" s="9" t="s">
        <v>3778</v>
      </c>
      <c r="J2572" s="6" t="str">
        <f t="shared" si="712"/>
        <v>001011</v>
      </c>
      <c r="K2572" s="1">
        <f t="shared" si="713"/>
        <v>2</v>
      </c>
      <c r="L2572" s="6" t="str">
        <f t="shared" si="714"/>
        <v>00000</v>
      </c>
      <c r="M2572" s="1">
        <f t="shared" si="715"/>
        <v>13</v>
      </c>
      <c r="N2572" s="6" t="str">
        <f t="shared" si="716"/>
        <v>00</v>
      </c>
      <c r="O2572" s="1">
        <f t="shared" si="717"/>
        <v>6</v>
      </c>
      <c r="P2572" s="1">
        <f>IF(HEX2DEC(LEFT(E2572,4))&gt;=32768,HEX2DEC(LEFT(E2572,4))-65536,HEX2DEC(LEFT(E2572,4)))/Codes!$N$2</f>
        <v>2.4</v>
      </c>
      <c r="Q2572" s="1">
        <f>IF(HEX2DEC(RIGHT(E2572,4))&gt;=32768,HEX2DEC(RIGHT(E2572,4))-65536,HEX2DEC(RIGHT(E2572,4)))/Codes!$N$2</f>
        <v>4</v>
      </c>
      <c r="R2572" s="1">
        <f>IF(HEX2DEC(LEFT(F2572,4))&gt;=32768,HEX2DEC(LEFT(F2572,4))-65536,HEX2DEC(LEFT(F2572,4)))/Codes!$N$2</f>
        <v>0</v>
      </c>
      <c r="S2572" s="1">
        <f>IF(HEX2DEC(RIGHT(F2572,4))&gt;=32768,HEX2DEC(RIGHT(F2572,4))-65536,HEX2DEC(RIGHT(F2572,4)))/Codes!$N$2</f>
        <v>0</v>
      </c>
      <c r="T2572" s="18">
        <f t="shared" si="718"/>
        <v>90</v>
      </c>
      <c r="U2572" s="1">
        <f t="shared" si="719"/>
        <v>50</v>
      </c>
      <c r="V2572" s="1">
        <f t="shared" si="720"/>
        <v>0</v>
      </c>
      <c r="W2572" s="1" t="str">
        <f t="shared" si="721"/>
        <v>100</v>
      </c>
      <c r="X2572" s="1">
        <f t="shared" si="722"/>
        <v>3</v>
      </c>
      <c r="Y2572" s="1">
        <f t="shared" si="723"/>
        <v>55</v>
      </c>
      <c r="Z2572" s="1" t="str">
        <f>VLOOKUP(BIN2DEC(MID(HEX2BIN(MID(H2572,3,2),8),2,5)),Codes!$E$1:$F$18,2)</f>
        <v>Normal</v>
      </c>
      <c r="AA2572" s="6" t="str">
        <f t="shared" si="724"/>
        <v>0</v>
      </c>
      <c r="AB2572" s="1">
        <f t="shared" si="725"/>
        <v>0</v>
      </c>
      <c r="AC2572" s="1" t="str">
        <f>VLOOKUP(BIN2DEC(RIGHT(HEX2BIN(MID(H2572,6,1),4),1)&amp;LEFT(HEX2BIN(MID(H2572,7,1),4),1)),Codes!$K$1:$L$5,2)</f>
        <v>M</v>
      </c>
      <c r="AD2572" s="1" t="str">
        <f>VLOOKUP(BIN2DEC(RIGHT(HEX2BIN(MID(H2572,7,1),4),3)&amp;LEFT(HEX2BIN(MID(H2572,8,1),4),2)),Codes!$H$2:$I$33,2)</f>
        <v>Kick</v>
      </c>
      <c r="AE2572" s="1" t="str">
        <f t="shared" si="726"/>
        <v>1</v>
      </c>
      <c r="AF2572" s="1" t="str">
        <f t="shared" si="727"/>
        <v>1</v>
      </c>
      <c r="AH2572" s="6">
        <f t="shared" si="728"/>
        <v>34</v>
      </c>
    </row>
    <row r="2573" spans="1:34">
      <c r="A2573" s="3" t="s">
        <v>3791</v>
      </c>
      <c r="B2573" s="1" t="s">
        <v>50</v>
      </c>
      <c r="C2573" s="6" t="s">
        <v>330</v>
      </c>
      <c r="D2573" s="9" t="s">
        <v>3755</v>
      </c>
      <c r="E2573" s="9" t="s">
        <v>395</v>
      </c>
      <c r="F2573" s="9" t="s">
        <v>824</v>
      </c>
      <c r="G2573" s="9" t="s">
        <v>3792</v>
      </c>
      <c r="H2573" s="9" t="s">
        <v>3793</v>
      </c>
      <c r="J2573" s="6" t="str">
        <f t="shared" si="712"/>
        <v>001011</v>
      </c>
      <c r="K2573" s="1">
        <f t="shared" si="713"/>
        <v>0</v>
      </c>
      <c r="L2573" s="6" t="str">
        <f t="shared" si="714"/>
        <v>00000</v>
      </c>
      <c r="M2573" s="1">
        <f t="shared" si="715"/>
        <v>87</v>
      </c>
      <c r="N2573" s="6" t="str">
        <f t="shared" si="716"/>
        <v>00</v>
      </c>
      <c r="O2573" s="1">
        <f t="shared" si="717"/>
        <v>12</v>
      </c>
      <c r="P2573" s="1">
        <f>IF(HEX2DEC(LEFT(E2573,4))&gt;=32768,HEX2DEC(LEFT(E2573,4))-65536,HEX2DEC(LEFT(E2573,4)))/Codes!$N$2</f>
        <v>5.6</v>
      </c>
      <c r="Q2573" s="1">
        <f>IF(HEX2DEC(RIGHT(E2573,4))&gt;=32768,HEX2DEC(RIGHT(E2573,4))-65536,HEX2DEC(RIGHT(E2573,4)))/Codes!$N$2</f>
        <v>0</v>
      </c>
      <c r="R2573" s="1">
        <f>IF(HEX2DEC(LEFT(F2573,4))&gt;=32768,HEX2DEC(LEFT(F2573,4))-65536,HEX2DEC(LEFT(F2573,4)))/Codes!$N$2</f>
        <v>2</v>
      </c>
      <c r="S2573" s="1">
        <f>IF(HEX2DEC(RIGHT(F2573,4))&gt;=32768,HEX2DEC(RIGHT(F2573,4))-65536,HEX2DEC(RIGHT(F2573,4)))/Codes!$N$2</f>
        <v>0</v>
      </c>
      <c r="T2573" s="18">
        <f t="shared" si="718"/>
        <v>80</v>
      </c>
      <c r="U2573" s="1">
        <f t="shared" si="719"/>
        <v>72</v>
      </c>
      <c r="V2573" s="1">
        <f t="shared" si="720"/>
        <v>0</v>
      </c>
      <c r="W2573" s="1" t="str">
        <f t="shared" si="721"/>
        <v>100</v>
      </c>
      <c r="X2573" s="1">
        <f t="shared" si="722"/>
        <v>3</v>
      </c>
      <c r="Y2573" s="1">
        <f t="shared" si="723"/>
        <v>48</v>
      </c>
      <c r="Z2573" s="1" t="str">
        <f>VLOOKUP(BIN2DEC(MID(HEX2BIN(MID(H2573,3,2),8),2,5)),Codes!$E$1:$F$18,2)</f>
        <v>Normal</v>
      </c>
      <c r="AA2573" s="6" t="str">
        <f t="shared" si="724"/>
        <v>0</v>
      </c>
      <c r="AB2573" s="1">
        <f t="shared" si="725"/>
        <v>0</v>
      </c>
      <c r="AC2573" s="1" t="str">
        <f>VLOOKUP(BIN2DEC(RIGHT(HEX2BIN(MID(H2573,6,1),4),1)&amp;LEFT(HEX2BIN(MID(H2573,7,1),4),1)),Codes!$K$1:$L$5,2)</f>
        <v>M</v>
      </c>
      <c r="AD2573" s="1" t="str">
        <f>VLOOKUP(BIN2DEC(RIGHT(HEX2BIN(MID(H2573,7,1),4),3)&amp;LEFT(HEX2BIN(MID(H2573,8,1),4),2)),Codes!$H$2:$I$33,2)</f>
        <v>Kick</v>
      </c>
      <c r="AE2573" s="1" t="str">
        <f t="shared" si="726"/>
        <v>1</v>
      </c>
      <c r="AF2573" s="1" t="str">
        <f t="shared" si="727"/>
        <v>1</v>
      </c>
      <c r="AH2573" s="6">
        <f t="shared" si="728"/>
        <v>34</v>
      </c>
    </row>
    <row r="2574" spans="1:34">
      <c r="A2574" s="3" t="s">
        <v>3794</v>
      </c>
      <c r="B2574" s="1" t="s">
        <v>50</v>
      </c>
      <c r="C2574" s="6" t="s">
        <v>349</v>
      </c>
      <c r="D2574" s="9" t="s">
        <v>3795</v>
      </c>
      <c r="E2574" s="9" t="s">
        <v>1307</v>
      </c>
      <c r="F2574" s="9" t="s">
        <v>91</v>
      </c>
      <c r="G2574" s="9" t="s">
        <v>434</v>
      </c>
      <c r="H2574" s="9" t="s">
        <v>3796</v>
      </c>
      <c r="J2574" s="6" t="str">
        <f t="shared" si="712"/>
        <v>001011</v>
      </c>
      <c r="K2574" s="1">
        <f t="shared" si="713"/>
        <v>0</v>
      </c>
      <c r="L2574" s="6" t="str">
        <f t="shared" si="714"/>
        <v>00000</v>
      </c>
      <c r="M2574" s="1">
        <f t="shared" si="715"/>
        <v>74</v>
      </c>
      <c r="N2574" s="6" t="str">
        <f t="shared" si="716"/>
        <v>00</v>
      </c>
      <c r="O2574" s="1">
        <f t="shared" si="717"/>
        <v>12</v>
      </c>
      <c r="P2574" s="1">
        <f>IF(HEX2DEC(LEFT(E2574,4))&gt;=32768,HEX2DEC(LEFT(E2574,4))-65536,HEX2DEC(LEFT(E2574,4)))/Codes!$N$2</f>
        <v>4.4000000000000004</v>
      </c>
      <c r="Q2574" s="1">
        <f>IF(HEX2DEC(RIGHT(E2574,4))&gt;=32768,HEX2DEC(RIGHT(E2574,4))-65536,HEX2DEC(RIGHT(E2574,4)))/Codes!$N$2</f>
        <v>2</v>
      </c>
      <c r="R2574" s="1">
        <f>IF(HEX2DEC(LEFT(F2574,4))&gt;=32768,HEX2DEC(LEFT(F2574,4))-65536,HEX2DEC(LEFT(F2574,4)))/Codes!$N$2</f>
        <v>0</v>
      </c>
      <c r="S2574" s="1">
        <f>IF(HEX2DEC(RIGHT(F2574,4))&gt;=32768,HEX2DEC(RIGHT(F2574,4))-65536,HEX2DEC(RIGHT(F2574,4)))/Codes!$N$2</f>
        <v>0</v>
      </c>
      <c r="T2574" s="18">
        <f t="shared" si="718"/>
        <v>270</v>
      </c>
      <c r="U2574" s="1">
        <f t="shared" si="719"/>
        <v>100</v>
      </c>
      <c r="V2574" s="1">
        <f t="shared" si="720"/>
        <v>0</v>
      </c>
      <c r="W2574" s="1" t="str">
        <f t="shared" si="721"/>
        <v>100</v>
      </c>
      <c r="X2574" s="1">
        <f t="shared" si="722"/>
        <v>3</v>
      </c>
      <c r="Y2574" s="1">
        <f t="shared" si="723"/>
        <v>60</v>
      </c>
      <c r="Z2574" s="1" t="str">
        <f>VLOOKUP(BIN2DEC(MID(HEX2BIN(MID(H2574,3,2),8),2,5)),Codes!$E$1:$F$18,2)</f>
        <v>Normal</v>
      </c>
      <c r="AA2574" s="6" t="str">
        <f t="shared" si="724"/>
        <v>0</v>
      </c>
      <c r="AB2574" s="1">
        <f t="shared" si="725"/>
        <v>0</v>
      </c>
      <c r="AC2574" s="1" t="str">
        <f>VLOOKUP(BIN2DEC(RIGHT(HEX2BIN(MID(H2574,6,1),4),1)&amp;LEFT(HEX2BIN(MID(H2574,7,1),4),1)),Codes!$K$1:$L$5,2)</f>
        <v>L</v>
      </c>
      <c r="AD2574" s="1" t="str">
        <f>VLOOKUP(BIN2DEC(RIGHT(HEX2BIN(MID(H2574,7,1),4),3)&amp;LEFT(HEX2BIN(MID(H2574,8,1),4),2)),Codes!$H$2:$I$33,2)</f>
        <v>Punch</v>
      </c>
      <c r="AE2574" s="1" t="str">
        <f t="shared" si="726"/>
        <v>1</v>
      </c>
      <c r="AF2574" s="1" t="str">
        <f t="shared" si="727"/>
        <v>0</v>
      </c>
      <c r="AH2574" s="6">
        <f t="shared" si="728"/>
        <v>65</v>
      </c>
    </row>
    <row r="2575" spans="1:34">
      <c r="A2575" s="3" t="s">
        <v>3797</v>
      </c>
      <c r="B2575" s="1" t="s">
        <v>50</v>
      </c>
      <c r="C2575" s="6" t="s">
        <v>349</v>
      </c>
      <c r="D2575" s="9" t="s">
        <v>3798</v>
      </c>
      <c r="E2575" s="9" t="s">
        <v>1307</v>
      </c>
      <c r="F2575" s="9" t="s">
        <v>91</v>
      </c>
      <c r="G2575" s="9" t="s">
        <v>3799</v>
      </c>
      <c r="H2575" s="9" t="s">
        <v>3800</v>
      </c>
      <c r="J2575" s="6" t="str">
        <f t="shared" si="712"/>
        <v>001011</v>
      </c>
      <c r="K2575" s="1">
        <f t="shared" si="713"/>
        <v>1</v>
      </c>
      <c r="L2575" s="6" t="str">
        <f t="shared" si="714"/>
        <v>00000</v>
      </c>
      <c r="M2575" s="1">
        <f t="shared" si="715"/>
        <v>74</v>
      </c>
      <c r="N2575" s="6" t="str">
        <f t="shared" si="716"/>
        <v>00</v>
      </c>
      <c r="O2575" s="1">
        <f t="shared" si="717"/>
        <v>12</v>
      </c>
      <c r="P2575" s="1">
        <f>IF(HEX2DEC(LEFT(E2575,4))&gt;=32768,HEX2DEC(LEFT(E2575,4))-65536,HEX2DEC(LEFT(E2575,4)))/Codes!$N$2</f>
        <v>4.4000000000000004</v>
      </c>
      <c r="Q2575" s="1">
        <f>IF(HEX2DEC(RIGHT(E2575,4))&gt;=32768,HEX2DEC(RIGHT(E2575,4))-65536,HEX2DEC(RIGHT(E2575,4)))/Codes!$N$2</f>
        <v>2</v>
      </c>
      <c r="R2575" s="1">
        <f>IF(HEX2DEC(LEFT(F2575,4))&gt;=32768,HEX2DEC(LEFT(F2575,4))-65536,HEX2DEC(LEFT(F2575,4)))/Codes!$N$2</f>
        <v>0</v>
      </c>
      <c r="S2575" s="1">
        <f>IF(HEX2DEC(RIGHT(F2575,4))&gt;=32768,HEX2DEC(RIGHT(F2575,4))-65536,HEX2DEC(RIGHT(F2575,4)))/Codes!$N$2</f>
        <v>0</v>
      </c>
      <c r="T2575" s="18">
        <f t="shared" si="718"/>
        <v>80</v>
      </c>
      <c r="U2575" s="1">
        <f t="shared" si="719"/>
        <v>100</v>
      </c>
      <c r="V2575" s="1">
        <f t="shared" si="720"/>
        <v>0</v>
      </c>
      <c r="W2575" s="1" t="str">
        <f t="shared" si="721"/>
        <v>100</v>
      </c>
      <c r="X2575" s="1">
        <f t="shared" si="722"/>
        <v>3</v>
      </c>
      <c r="Y2575" s="1">
        <f t="shared" si="723"/>
        <v>15</v>
      </c>
      <c r="Z2575" s="1" t="str">
        <f>VLOOKUP(BIN2DEC(MID(HEX2BIN(MID(H2575,3,2),8),2,5)),Codes!$E$1:$F$18,2)</f>
        <v>Normal</v>
      </c>
      <c r="AA2575" s="6" t="str">
        <f t="shared" si="724"/>
        <v>0</v>
      </c>
      <c r="AB2575" s="1">
        <f t="shared" si="725"/>
        <v>0</v>
      </c>
      <c r="AC2575" s="1" t="str">
        <f>VLOOKUP(BIN2DEC(RIGHT(HEX2BIN(MID(H2575,6,1),4),1)&amp;LEFT(HEX2BIN(MID(H2575,7,1),4),1)),Codes!$K$1:$L$5,2)</f>
        <v>M</v>
      </c>
      <c r="AD2575" s="1" t="str">
        <f>VLOOKUP(BIN2DEC(RIGHT(HEX2BIN(MID(H2575,7,1),4),3)&amp;LEFT(HEX2BIN(MID(H2575,8,1),4),2)),Codes!$H$2:$I$33,2)</f>
        <v>Punch</v>
      </c>
      <c r="AE2575" s="1" t="str">
        <f t="shared" si="726"/>
        <v>0</v>
      </c>
      <c r="AF2575" s="1" t="str">
        <f t="shared" si="727"/>
        <v>1</v>
      </c>
      <c r="AH2575" s="6">
        <f t="shared" si="728"/>
        <v>33</v>
      </c>
    </row>
    <row r="2576" spans="1:34">
      <c r="A2576" s="3" t="s">
        <v>3801</v>
      </c>
      <c r="B2576" s="1" t="s">
        <v>50</v>
      </c>
      <c r="C2576" s="6" t="s">
        <v>349</v>
      </c>
      <c r="D2576" s="9" t="s">
        <v>3802</v>
      </c>
      <c r="E2576" s="9" t="s">
        <v>307</v>
      </c>
      <c r="F2576" s="9" t="s">
        <v>91</v>
      </c>
      <c r="G2576" s="9" t="s">
        <v>434</v>
      </c>
      <c r="H2576" s="9" t="s">
        <v>539</v>
      </c>
      <c r="J2576" s="6" t="str">
        <f t="shared" si="712"/>
        <v>001011</v>
      </c>
      <c r="K2576" s="1">
        <f t="shared" si="713"/>
        <v>2</v>
      </c>
      <c r="L2576" s="6" t="str">
        <f t="shared" si="714"/>
        <v>00000</v>
      </c>
      <c r="M2576" s="1">
        <f t="shared" si="715"/>
        <v>72</v>
      </c>
      <c r="N2576" s="6" t="str">
        <f t="shared" si="716"/>
        <v>00</v>
      </c>
      <c r="O2576" s="1">
        <f t="shared" si="717"/>
        <v>12</v>
      </c>
      <c r="P2576" s="1">
        <f>IF(HEX2DEC(LEFT(E2576,4))&gt;=32768,HEX2DEC(LEFT(E2576,4))-65536,HEX2DEC(LEFT(E2576,4)))/Codes!$N$2</f>
        <v>3.2</v>
      </c>
      <c r="Q2576" s="1">
        <f>IF(HEX2DEC(RIGHT(E2576,4))&gt;=32768,HEX2DEC(RIGHT(E2576,4))-65536,HEX2DEC(RIGHT(E2576,4)))/Codes!$N$2</f>
        <v>0</v>
      </c>
      <c r="R2576" s="1">
        <f>IF(HEX2DEC(LEFT(F2576,4))&gt;=32768,HEX2DEC(LEFT(F2576,4))-65536,HEX2DEC(LEFT(F2576,4)))/Codes!$N$2</f>
        <v>0</v>
      </c>
      <c r="S2576" s="1">
        <f>IF(HEX2DEC(RIGHT(F2576,4))&gt;=32768,HEX2DEC(RIGHT(F2576,4))-65536,HEX2DEC(RIGHT(F2576,4)))/Codes!$N$2</f>
        <v>0</v>
      </c>
      <c r="T2576" s="18">
        <f t="shared" si="718"/>
        <v>270</v>
      </c>
      <c r="U2576" s="1">
        <f t="shared" si="719"/>
        <v>100</v>
      </c>
      <c r="V2576" s="1">
        <f t="shared" si="720"/>
        <v>0</v>
      </c>
      <c r="W2576" s="1" t="str">
        <f t="shared" si="721"/>
        <v>100</v>
      </c>
      <c r="X2576" s="1">
        <f t="shared" si="722"/>
        <v>3</v>
      </c>
      <c r="Y2576" s="1">
        <f t="shared" si="723"/>
        <v>60</v>
      </c>
      <c r="Z2576" s="1" t="str">
        <f>VLOOKUP(BIN2DEC(MID(HEX2BIN(MID(H2576,3,2),8),2,5)),Codes!$E$1:$F$18,2)</f>
        <v>Normal</v>
      </c>
      <c r="AA2576" s="6" t="str">
        <f t="shared" si="724"/>
        <v>0</v>
      </c>
      <c r="AB2576" s="1">
        <f t="shared" si="725"/>
        <v>0</v>
      </c>
      <c r="AC2576" s="1" t="str">
        <f>VLOOKUP(BIN2DEC(RIGHT(HEX2BIN(MID(H2576,6,1),4),1)&amp;LEFT(HEX2BIN(MID(H2576,7,1),4),1)),Codes!$K$1:$L$5,2)</f>
        <v>L</v>
      </c>
      <c r="AD2576" s="1" t="str">
        <f>VLOOKUP(BIN2DEC(RIGHT(HEX2BIN(MID(H2576,7,1),4),3)&amp;LEFT(HEX2BIN(MID(H2576,8,1),4),2)),Codes!$H$2:$I$33,2)</f>
        <v>Punch</v>
      </c>
      <c r="AE2576" s="1" t="str">
        <f t="shared" si="726"/>
        <v>1</v>
      </c>
      <c r="AF2576" s="1" t="str">
        <f t="shared" si="727"/>
        <v>1</v>
      </c>
      <c r="AH2576" s="6">
        <f t="shared" si="728"/>
        <v>65</v>
      </c>
    </row>
    <row r="2577" spans="1:34">
      <c r="A2577" s="3" t="s">
        <v>3803</v>
      </c>
      <c r="B2577" s="1" t="s">
        <v>50</v>
      </c>
      <c r="C2577" s="6" t="s">
        <v>349</v>
      </c>
      <c r="D2577" s="9" t="s">
        <v>3804</v>
      </c>
      <c r="E2577" s="9" t="s">
        <v>307</v>
      </c>
      <c r="F2577" s="9" t="s">
        <v>91</v>
      </c>
      <c r="G2577" s="9" t="s">
        <v>434</v>
      </c>
      <c r="H2577" s="9" t="s">
        <v>539</v>
      </c>
      <c r="J2577" s="6" t="str">
        <f t="shared" si="712"/>
        <v>001011</v>
      </c>
      <c r="K2577" s="1">
        <f t="shared" si="713"/>
        <v>3</v>
      </c>
      <c r="L2577" s="6" t="str">
        <f t="shared" si="714"/>
        <v>00000</v>
      </c>
      <c r="M2577" s="1">
        <f t="shared" si="715"/>
        <v>97</v>
      </c>
      <c r="N2577" s="6" t="str">
        <f t="shared" si="716"/>
        <v>00</v>
      </c>
      <c r="O2577" s="1">
        <f t="shared" si="717"/>
        <v>12</v>
      </c>
      <c r="P2577" s="1">
        <f>IF(HEX2DEC(LEFT(E2577,4))&gt;=32768,HEX2DEC(LEFT(E2577,4))-65536,HEX2DEC(LEFT(E2577,4)))/Codes!$N$2</f>
        <v>3.2</v>
      </c>
      <c r="Q2577" s="1">
        <f>IF(HEX2DEC(RIGHT(E2577,4))&gt;=32768,HEX2DEC(RIGHT(E2577,4))-65536,HEX2DEC(RIGHT(E2577,4)))/Codes!$N$2</f>
        <v>0</v>
      </c>
      <c r="R2577" s="1">
        <f>IF(HEX2DEC(LEFT(F2577,4))&gt;=32768,HEX2DEC(LEFT(F2577,4))-65536,HEX2DEC(LEFT(F2577,4)))/Codes!$N$2</f>
        <v>0</v>
      </c>
      <c r="S2577" s="1">
        <f>IF(HEX2DEC(RIGHT(F2577,4))&gt;=32768,HEX2DEC(RIGHT(F2577,4))-65536,HEX2DEC(RIGHT(F2577,4)))/Codes!$N$2</f>
        <v>0</v>
      </c>
      <c r="T2577" s="18">
        <f t="shared" si="718"/>
        <v>270</v>
      </c>
      <c r="U2577" s="1">
        <f t="shared" si="719"/>
        <v>100</v>
      </c>
      <c r="V2577" s="1">
        <f t="shared" si="720"/>
        <v>0</v>
      </c>
      <c r="W2577" s="1" t="str">
        <f t="shared" si="721"/>
        <v>100</v>
      </c>
      <c r="X2577" s="1">
        <f t="shared" si="722"/>
        <v>3</v>
      </c>
      <c r="Y2577" s="1">
        <f t="shared" si="723"/>
        <v>60</v>
      </c>
      <c r="Z2577" s="1" t="str">
        <f>VLOOKUP(BIN2DEC(MID(HEX2BIN(MID(H2577,3,2),8),2,5)),Codes!$E$1:$F$18,2)</f>
        <v>Normal</v>
      </c>
      <c r="AA2577" s="6" t="str">
        <f t="shared" si="724"/>
        <v>0</v>
      </c>
      <c r="AB2577" s="1">
        <f t="shared" si="725"/>
        <v>0</v>
      </c>
      <c r="AC2577" s="1" t="str">
        <f>VLOOKUP(BIN2DEC(RIGHT(HEX2BIN(MID(H2577,6,1),4),1)&amp;LEFT(HEX2BIN(MID(H2577,7,1),4),1)),Codes!$K$1:$L$5,2)</f>
        <v>L</v>
      </c>
      <c r="AD2577" s="1" t="str">
        <f>VLOOKUP(BIN2DEC(RIGHT(HEX2BIN(MID(H2577,7,1),4),3)&amp;LEFT(HEX2BIN(MID(H2577,8,1),4),2)),Codes!$H$2:$I$33,2)</f>
        <v>Punch</v>
      </c>
      <c r="AE2577" s="1" t="str">
        <f t="shared" si="726"/>
        <v>1</v>
      </c>
      <c r="AF2577" s="1" t="str">
        <f t="shared" si="727"/>
        <v>1</v>
      </c>
      <c r="AH2577" s="6">
        <f t="shared" si="728"/>
        <v>65</v>
      </c>
    </row>
    <row r="2578" spans="1:34">
      <c r="A2578" s="3" t="s">
        <v>3805</v>
      </c>
      <c r="B2578" s="1" t="s">
        <v>50</v>
      </c>
      <c r="C2578" s="6" t="s">
        <v>3815</v>
      </c>
      <c r="D2578" s="9" t="s">
        <v>3604</v>
      </c>
      <c r="E2578" s="9" t="s">
        <v>212</v>
      </c>
      <c r="F2578" s="9" t="s">
        <v>256</v>
      </c>
      <c r="G2578" s="9" t="s">
        <v>3806</v>
      </c>
      <c r="H2578" s="9" t="s">
        <v>3807</v>
      </c>
      <c r="J2578" s="6" t="str">
        <f t="shared" si="712"/>
        <v>001011</v>
      </c>
      <c r="K2578" s="1">
        <f t="shared" si="713"/>
        <v>0</v>
      </c>
      <c r="L2578" s="6" t="str">
        <f t="shared" si="714"/>
        <v>00000</v>
      </c>
      <c r="M2578" s="1">
        <f t="shared" si="715"/>
        <v>109</v>
      </c>
      <c r="N2578" s="6" t="str">
        <f t="shared" si="716"/>
        <v>00</v>
      </c>
      <c r="O2578" s="1">
        <f t="shared" si="717"/>
        <v>13</v>
      </c>
      <c r="P2578" s="1">
        <f>IF(HEX2DEC(LEFT(E2578,4))&gt;=32768,HEX2DEC(LEFT(E2578,4))-65536,HEX2DEC(LEFT(E2578,4)))/Codes!$N$2</f>
        <v>2.8</v>
      </c>
      <c r="Q2578" s="1">
        <f>IF(HEX2DEC(RIGHT(E2578,4))&gt;=32768,HEX2DEC(RIGHT(E2578,4))-65536,HEX2DEC(RIGHT(E2578,4)))/Codes!$N$2</f>
        <v>0</v>
      </c>
      <c r="R2578" s="1">
        <f>IF(HEX2DEC(LEFT(F2578,4))&gt;=32768,HEX2DEC(LEFT(F2578,4))-65536,HEX2DEC(LEFT(F2578,4)))/Codes!$N$2</f>
        <v>3.6</v>
      </c>
      <c r="S2578" s="1">
        <f>IF(HEX2DEC(RIGHT(F2578,4))&gt;=32768,HEX2DEC(RIGHT(F2578,4))-65536,HEX2DEC(RIGHT(F2578,4)))/Codes!$N$2</f>
        <v>0</v>
      </c>
      <c r="T2578" s="18">
        <f t="shared" si="718"/>
        <v>45</v>
      </c>
      <c r="U2578" s="1">
        <f t="shared" si="719"/>
        <v>50</v>
      </c>
      <c r="V2578" s="1">
        <f t="shared" si="720"/>
        <v>0</v>
      </c>
      <c r="W2578" s="1" t="str">
        <f t="shared" si="721"/>
        <v>100</v>
      </c>
      <c r="X2578" s="1">
        <f t="shared" si="722"/>
        <v>3</v>
      </c>
      <c r="Y2578" s="1">
        <f t="shared" si="723"/>
        <v>50</v>
      </c>
      <c r="Z2578" s="1" t="str">
        <f>VLOOKUP(BIN2DEC(MID(HEX2BIN(MID(H2578,3,2),8),2,5)),Codes!$E$1:$F$18,2)</f>
        <v>Normal</v>
      </c>
      <c r="AA2578" s="6" t="str">
        <f t="shared" si="724"/>
        <v>0</v>
      </c>
      <c r="AB2578" s="1">
        <f t="shared" si="725"/>
        <v>0</v>
      </c>
      <c r="AC2578" s="1" t="str">
        <f>VLOOKUP(BIN2DEC(RIGHT(HEX2BIN(MID(H2578,6,1),4),1)&amp;LEFT(HEX2BIN(MID(H2578,7,1),4),1)),Codes!$K$1:$L$5,2)</f>
        <v>M</v>
      </c>
      <c r="AD2578" s="1" t="str">
        <f>VLOOKUP(BIN2DEC(RIGHT(HEX2BIN(MID(H2578,7,1),4),3)&amp;LEFT(HEX2BIN(MID(H2578,8,1),4),2)),Codes!$H$2:$I$33,2)</f>
        <v>{Pc}</v>
      </c>
      <c r="AE2578" s="1" t="str">
        <f t="shared" si="726"/>
        <v>1</v>
      </c>
      <c r="AF2578" s="1" t="str">
        <f t="shared" si="727"/>
        <v>1</v>
      </c>
      <c r="AH2578" s="6">
        <f t="shared" si="728"/>
        <v>44</v>
      </c>
    </row>
    <row r="2579" spans="1:34">
      <c r="A2579" s="3" t="s">
        <v>3808</v>
      </c>
      <c r="B2579" s="1" t="s">
        <v>50</v>
      </c>
      <c r="C2579" s="6" t="s">
        <v>3815</v>
      </c>
      <c r="D2579" s="9" t="s">
        <v>3635</v>
      </c>
      <c r="E2579" s="9" t="s">
        <v>212</v>
      </c>
      <c r="F2579" s="9" t="s">
        <v>3809</v>
      </c>
      <c r="G2579" s="9" t="s">
        <v>3806</v>
      </c>
      <c r="H2579" s="9" t="s">
        <v>3807</v>
      </c>
      <c r="J2579" s="6" t="str">
        <f t="shared" si="712"/>
        <v>001011</v>
      </c>
      <c r="K2579" s="1">
        <f t="shared" si="713"/>
        <v>1</v>
      </c>
      <c r="L2579" s="6" t="str">
        <f t="shared" si="714"/>
        <v>00000</v>
      </c>
      <c r="M2579" s="1">
        <f t="shared" si="715"/>
        <v>109</v>
      </c>
      <c r="N2579" s="6" t="str">
        <f t="shared" si="716"/>
        <v>00</v>
      </c>
      <c r="O2579" s="1">
        <f t="shared" si="717"/>
        <v>13</v>
      </c>
      <c r="P2579" s="1">
        <f>IF(HEX2DEC(LEFT(E2579,4))&gt;=32768,HEX2DEC(LEFT(E2579,4))-65536,HEX2DEC(LEFT(E2579,4)))/Codes!$N$2</f>
        <v>2.8</v>
      </c>
      <c r="Q2579" s="1">
        <f>IF(HEX2DEC(RIGHT(E2579,4))&gt;=32768,HEX2DEC(RIGHT(E2579,4))-65536,HEX2DEC(RIGHT(E2579,4)))/Codes!$N$2</f>
        <v>0</v>
      </c>
      <c r="R2579" s="1">
        <f>IF(HEX2DEC(LEFT(F2579,4))&gt;=32768,HEX2DEC(LEFT(F2579,4))-65536,HEX2DEC(LEFT(F2579,4)))/Codes!$N$2</f>
        <v>-0.4</v>
      </c>
      <c r="S2579" s="1">
        <f>IF(HEX2DEC(RIGHT(F2579,4))&gt;=32768,HEX2DEC(RIGHT(F2579,4))-65536,HEX2DEC(RIGHT(F2579,4)))/Codes!$N$2</f>
        <v>0</v>
      </c>
      <c r="T2579" s="18">
        <f t="shared" si="718"/>
        <v>45</v>
      </c>
      <c r="U2579" s="1">
        <f t="shared" si="719"/>
        <v>50</v>
      </c>
      <c r="V2579" s="1">
        <f t="shared" si="720"/>
        <v>0</v>
      </c>
      <c r="W2579" s="1" t="str">
        <f t="shared" si="721"/>
        <v>100</v>
      </c>
      <c r="X2579" s="1">
        <f t="shared" si="722"/>
        <v>3</v>
      </c>
      <c r="Y2579" s="1">
        <f t="shared" si="723"/>
        <v>50</v>
      </c>
      <c r="Z2579" s="1" t="str">
        <f>VLOOKUP(BIN2DEC(MID(HEX2BIN(MID(H2579,3,2),8),2,5)),Codes!$E$1:$F$18,2)</f>
        <v>Normal</v>
      </c>
      <c r="AA2579" s="6" t="str">
        <f t="shared" si="724"/>
        <v>0</v>
      </c>
      <c r="AB2579" s="1">
        <f t="shared" si="725"/>
        <v>0</v>
      </c>
      <c r="AC2579" s="1" t="str">
        <f>VLOOKUP(BIN2DEC(RIGHT(HEX2BIN(MID(H2579,6,1),4),1)&amp;LEFT(HEX2BIN(MID(H2579,7,1),4),1)),Codes!$K$1:$L$5,2)</f>
        <v>M</v>
      </c>
      <c r="AD2579" s="1" t="str">
        <f>VLOOKUP(BIN2DEC(RIGHT(HEX2BIN(MID(H2579,7,1),4),3)&amp;LEFT(HEX2BIN(MID(H2579,8,1),4),2)),Codes!$H$2:$I$33,2)</f>
        <v>{Pc}</v>
      </c>
      <c r="AE2579" s="1" t="str">
        <f t="shared" si="726"/>
        <v>1</v>
      </c>
      <c r="AF2579" s="1" t="str">
        <f t="shared" si="727"/>
        <v>1</v>
      </c>
      <c r="AH2579" s="6">
        <f t="shared" si="728"/>
        <v>44</v>
      </c>
    </row>
    <row r="2580" spans="1:34">
      <c r="A2580" s="3" t="s">
        <v>3810</v>
      </c>
      <c r="B2580" s="1" t="s">
        <v>50</v>
      </c>
      <c r="C2580" s="6" t="s">
        <v>3815</v>
      </c>
      <c r="D2580" s="9" t="s">
        <v>3811</v>
      </c>
      <c r="E2580" s="9" t="s">
        <v>212</v>
      </c>
      <c r="F2580" s="9" t="s">
        <v>91</v>
      </c>
      <c r="G2580" s="9" t="s">
        <v>308</v>
      </c>
      <c r="H2580" s="9" t="s">
        <v>3807</v>
      </c>
      <c r="J2580" s="6" t="str">
        <f t="shared" si="712"/>
        <v>001011</v>
      </c>
      <c r="K2580" s="1">
        <f t="shared" si="713"/>
        <v>2</v>
      </c>
      <c r="L2580" s="6" t="str">
        <f t="shared" si="714"/>
        <v>00000</v>
      </c>
      <c r="M2580" s="1">
        <f t="shared" si="715"/>
        <v>86</v>
      </c>
      <c r="N2580" s="6" t="str">
        <f t="shared" si="716"/>
        <v>00</v>
      </c>
      <c r="O2580" s="1">
        <f t="shared" si="717"/>
        <v>13</v>
      </c>
      <c r="P2580" s="1">
        <f>IF(HEX2DEC(LEFT(E2580,4))&gt;=32768,HEX2DEC(LEFT(E2580,4))-65536,HEX2DEC(LEFT(E2580,4)))/Codes!$N$2</f>
        <v>2.8</v>
      </c>
      <c r="Q2580" s="1">
        <f>IF(HEX2DEC(RIGHT(E2580,4))&gt;=32768,HEX2DEC(RIGHT(E2580,4))-65536,HEX2DEC(RIGHT(E2580,4)))/Codes!$N$2</f>
        <v>0</v>
      </c>
      <c r="R2580" s="1">
        <f>IF(HEX2DEC(LEFT(F2580,4))&gt;=32768,HEX2DEC(LEFT(F2580,4))-65536,HEX2DEC(LEFT(F2580,4)))/Codes!$N$2</f>
        <v>0</v>
      </c>
      <c r="S2580" s="1">
        <f>IF(HEX2DEC(RIGHT(F2580,4))&gt;=32768,HEX2DEC(RIGHT(F2580,4))-65536,HEX2DEC(RIGHT(F2580,4)))/Codes!$N$2</f>
        <v>0</v>
      </c>
      <c r="T2580" s="18">
        <f t="shared" si="718"/>
        <v>361</v>
      </c>
      <c r="U2580" s="1">
        <f t="shared" si="719"/>
        <v>50</v>
      </c>
      <c r="V2580" s="1">
        <f t="shared" si="720"/>
        <v>0</v>
      </c>
      <c r="W2580" s="1" t="str">
        <f t="shared" si="721"/>
        <v>100</v>
      </c>
      <c r="X2580" s="1">
        <f t="shared" si="722"/>
        <v>3</v>
      </c>
      <c r="Y2580" s="1">
        <f t="shared" si="723"/>
        <v>50</v>
      </c>
      <c r="Z2580" s="1" t="str">
        <f>VLOOKUP(BIN2DEC(MID(HEX2BIN(MID(H2580,3,2),8),2,5)),Codes!$E$1:$F$18,2)</f>
        <v>Normal</v>
      </c>
      <c r="AA2580" s="6" t="str">
        <f t="shared" si="724"/>
        <v>0</v>
      </c>
      <c r="AB2580" s="1">
        <f t="shared" si="725"/>
        <v>0</v>
      </c>
      <c r="AC2580" s="1" t="str">
        <f>VLOOKUP(BIN2DEC(RIGHT(HEX2BIN(MID(H2580,6,1),4),1)&amp;LEFT(HEX2BIN(MID(H2580,7,1),4),1)),Codes!$K$1:$L$5,2)</f>
        <v>M</v>
      </c>
      <c r="AD2580" s="1" t="str">
        <f>VLOOKUP(BIN2DEC(RIGHT(HEX2BIN(MID(H2580,7,1),4),3)&amp;LEFT(HEX2BIN(MID(H2580,8,1),4),2)),Codes!$H$2:$I$33,2)</f>
        <v>{Pc}</v>
      </c>
      <c r="AE2580" s="1" t="str">
        <f t="shared" si="726"/>
        <v>1</v>
      </c>
      <c r="AF2580" s="1" t="str">
        <f t="shared" si="727"/>
        <v>1</v>
      </c>
      <c r="AH2580" s="6">
        <f t="shared" si="728"/>
        <v>44</v>
      </c>
    </row>
    <row r="2581" spans="1:34">
      <c r="A2581" s="3" t="s">
        <v>3812</v>
      </c>
      <c r="B2581" s="1" t="s">
        <v>50</v>
      </c>
      <c r="C2581" s="6" t="s">
        <v>3815</v>
      </c>
      <c r="D2581" s="9" t="s">
        <v>3813</v>
      </c>
      <c r="E2581" s="9" t="s">
        <v>256</v>
      </c>
      <c r="F2581" s="9" t="s">
        <v>460</v>
      </c>
      <c r="G2581" s="9" t="s">
        <v>3806</v>
      </c>
      <c r="H2581" s="9" t="s">
        <v>3814</v>
      </c>
      <c r="J2581" s="6" t="str">
        <f t="shared" si="712"/>
        <v>001011</v>
      </c>
      <c r="K2581" s="1">
        <f t="shared" si="713"/>
        <v>3</v>
      </c>
      <c r="L2581" s="6" t="str">
        <f t="shared" si="714"/>
        <v>00000</v>
      </c>
      <c r="M2581" s="1">
        <f t="shared" si="715"/>
        <v>109</v>
      </c>
      <c r="N2581" s="6" t="str">
        <f t="shared" si="716"/>
        <v>00</v>
      </c>
      <c r="O2581" s="1">
        <f t="shared" si="717"/>
        <v>17</v>
      </c>
      <c r="P2581" s="1">
        <f>IF(HEX2DEC(LEFT(E2581,4))&gt;=32768,HEX2DEC(LEFT(E2581,4))-65536,HEX2DEC(LEFT(E2581,4)))/Codes!$N$2</f>
        <v>3.6</v>
      </c>
      <c r="Q2581" s="1">
        <f>IF(HEX2DEC(RIGHT(E2581,4))&gt;=32768,HEX2DEC(RIGHT(E2581,4))-65536,HEX2DEC(RIGHT(E2581,4)))/Codes!$N$2</f>
        <v>0</v>
      </c>
      <c r="R2581" s="1">
        <f>IF(HEX2DEC(LEFT(F2581,4))&gt;=32768,HEX2DEC(LEFT(F2581,4))-65536,HEX2DEC(LEFT(F2581,4)))/Codes!$N$2</f>
        <v>7.2</v>
      </c>
      <c r="S2581" s="1">
        <f>IF(HEX2DEC(RIGHT(F2581,4))&gt;=32768,HEX2DEC(RIGHT(F2581,4))-65536,HEX2DEC(RIGHT(F2581,4)))/Codes!$N$2</f>
        <v>0</v>
      </c>
      <c r="T2581" s="18">
        <f t="shared" si="718"/>
        <v>45</v>
      </c>
      <c r="U2581" s="1">
        <f t="shared" si="719"/>
        <v>50</v>
      </c>
      <c r="V2581" s="1">
        <f t="shared" si="720"/>
        <v>0</v>
      </c>
      <c r="W2581" s="1" t="str">
        <f t="shared" si="721"/>
        <v>100</v>
      </c>
      <c r="X2581" s="1">
        <f t="shared" si="722"/>
        <v>3</v>
      </c>
      <c r="Y2581" s="1">
        <f t="shared" si="723"/>
        <v>70</v>
      </c>
      <c r="Z2581" s="1" t="str">
        <f>VLOOKUP(BIN2DEC(MID(HEX2BIN(MID(H2581,3,2),8),2,5)),Codes!$E$1:$F$18,2)</f>
        <v>Normal</v>
      </c>
      <c r="AA2581" s="6" t="str">
        <f t="shared" si="724"/>
        <v>0</v>
      </c>
      <c r="AB2581" s="1">
        <f t="shared" si="725"/>
        <v>0</v>
      </c>
      <c r="AC2581" s="1" t="str">
        <f>VLOOKUP(BIN2DEC(RIGHT(HEX2BIN(MID(H2581,6,1),4),1)&amp;LEFT(HEX2BIN(MID(H2581,7,1),4),1)),Codes!$K$1:$L$5,2)</f>
        <v>M</v>
      </c>
      <c r="AD2581" s="1" t="str">
        <f>VLOOKUP(BIN2DEC(RIGHT(HEX2BIN(MID(H2581,7,1),4),3)&amp;LEFT(HEX2BIN(MID(H2581,8,1),4),2)),Codes!$H$2:$I$33,2)</f>
        <v>{Pc}</v>
      </c>
      <c r="AE2581" s="1" t="str">
        <f t="shared" si="726"/>
        <v>1</v>
      </c>
      <c r="AF2581" s="1" t="str">
        <f t="shared" si="727"/>
        <v>1</v>
      </c>
      <c r="AH2581" s="6">
        <f t="shared" si="728"/>
        <v>44</v>
      </c>
    </row>
    <row r="2582" spans="1:34">
      <c r="A2582" s="3" t="s">
        <v>3816</v>
      </c>
      <c r="B2582" s="1" t="s">
        <v>50</v>
      </c>
      <c r="C2582" s="6" t="s">
        <v>3817</v>
      </c>
      <c r="D2582" s="9" t="s">
        <v>3818</v>
      </c>
      <c r="E2582" s="9" t="s">
        <v>256</v>
      </c>
      <c r="F2582" s="9" t="s">
        <v>207</v>
      </c>
      <c r="G2582" s="9" t="s">
        <v>218</v>
      </c>
      <c r="H2582" s="9" t="s">
        <v>3819</v>
      </c>
      <c r="J2582" s="6" t="str">
        <f t="shared" si="712"/>
        <v>001011</v>
      </c>
      <c r="K2582" s="1">
        <f t="shared" si="713"/>
        <v>0</v>
      </c>
      <c r="L2582" s="6" t="str">
        <f t="shared" si="714"/>
        <v>00000</v>
      </c>
      <c r="M2582" s="1">
        <f t="shared" si="715"/>
        <v>109</v>
      </c>
      <c r="N2582" s="6" t="str">
        <f t="shared" si="716"/>
        <v>00</v>
      </c>
      <c r="O2582" s="1">
        <f t="shared" si="717"/>
        <v>17</v>
      </c>
      <c r="P2582" s="1">
        <f>IF(HEX2DEC(LEFT(E2582,4))&gt;=32768,HEX2DEC(LEFT(E2582,4))-65536,HEX2DEC(LEFT(E2582,4)))/Codes!$N$2</f>
        <v>3.6</v>
      </c>
      <c r="Q2582" s="1">
        <f>IF(HEX2DEC(RIGHT(E2582,4))&gt;=32768,HEX2DEC(RIGHT(E2582,4))-65536,HEX2DEC(RIGHT(E2582,4)))/Codes!$N$2</f>
        <v>0</v>
      </c>
      <c r="R2582" s="1">
        <f>IF(HEX2DEC(LEFT(F2582,4))&gt;=32768,HEX2DEC(LEFT(F2582,4))-65536,HEX2DEC(LEFT(F2582,4)))/Codes!$N$2</f>
        <v>4</v>
      </c>
      <c r="S2582" s="1">
        <f>IF(HEX2DEC(RIGHT(F2582,4))&gt;=32768,HEX2DEC(RIGHT(F2582,4))-65536,HEX2DEC(RIGHT(F2582,4)))/Codes!$N$2</f>
        <v>0</v>
      </c>
      <c r="T2582" s="18">
        <f t="shared" si="718"/>
        <v>80</v>
      </c>
      <c r="U2582" s="1">
        <f t="shared" si="719"/>
        <v>60</v>
      </c>
      <c r="V2582" s="1">
        <f t="shared" si="720"/>
        <v>0</v>
      </c>
      <c r="W2582" s="1" t="str">
        <f t="shared" si="721"/>
        <v>100</v>
      </c>
      <c r="X2582" s="1">
        <f t="shared" si="722"/>
        <v>3</v>
      </c>
      <c r="Y2582" s="1">
        <f t="shared" si="723"/>
        <v>50</v>
      </c>
      <c r="Z2582" s="1" t="str">
        <f>VLOOKUP(BIN2DEC(MID(HEX2BIN(MID(H2582,3,2),8),2,5)),Codes!$E$1:$F$18,2)</f>
        <v>Normal</v>
      </c>
      <c r="AA2582" s="6" t="str">
        <f t="shared" si="724"/>
        <v>0</v>
      </c>
      <c r="AB2582" s="1">
        <f t="shared" si="725"/>
        <v>0</v>
      </c>
      <c r="AC2582" s="1" t="str">
        <f>VLOOKUP(BIN2DEC(RIGHT(HEX2BIN(MID(H2582,6,1),4),1)&amp;LEFT(HEX2BIN(MID(H2582,7,1),4),1)),Codes!$K$1:$L$5,2)</f>
        <v>S</v>
      </c>
      <c r="AD2582" s="1" t="str">
        <f>VLOOKUP(BIN2DEC(RIGHT(HEX2BIN(MID(H2582,7,1),4),3)&amp;LEFT(HEX2BIN(MID(H2582,8,1),4),2)),Codes!$H$2:$I$33,2)</f>
        <v>{Pc}</v>
      </c>
      <c r="AE2582" s="1" t="str">
        <f t="shared" si="726"/>
        <v>1</v>
      </c>
      <c r="AF2582" s="1" t="str">
        <f t="shared" si="727"/>
        <v>1</v>
      </c>
      <c r="AH2582" s="6">
        <f t="shared" si="728"/>
        <v>12</v>
      </c>
    </row>
    <row r="2583" spans="1:34">
      <c r="A2583" s="3" t="s">
        <v>3820</v>
      </c>
      <c r="B2583" s="1" t="s">
        <v>50</v>
      </c>
      <c r="C2583" s="6" t="s">
        <v>3817</v>
      </c>
      <c r="D2583" s="9" t="s">
        <v>3600</v>
      </c>
      <c r="E2583" s="9" t="s">
        <v>212</v>
      </c>
      <c r="F2583" s="9" t="s">
        <v>91</v>
      </c>
      <c r="G2583" s="9" t="s">
        <v>218</v>
      </c>
      <c r="H2583" s="9" t="s">
        <v>3819</v>
      </c>
      <c r="J2583" s="6" t="str">
        <f t="shared" si="712"/>
        <v>001011</v>
      </c>
      <c r="K2583" s="1">
        <f t="shared" si="713"/>
        <v>1</v>
      </c>
      <c r="L2583" s="6" t="str">
        <f t="shared" si="714"/>
        <v>00000</v>
      </c>
      <c r="M2583" s="1">
        <f t="shared" si="715"/>
        <v>109</v>
      </c>
      <c r="N2583" s="6" t="str">
        <f t="shared" si="716"/>
        <v>00</v>
      </c>
      <c r="O2583" s="1">
        <f t="shared" si="717"/>
        <v>15</v>
      </c>
      <c r="P2583" s="1">
        <f>IF(HEX2DEC(LEFT(E2583,4))&gt;=32768,HEX2DEC(LEFT(E2583,4))-65536,HEX2DEC(LEFT(E2583,4)))/Codes!$N$2</f>
        <v>2.8</v>
      </c>
      <c r="Q2583" s="1">
        <f>IF(HEX2DEC(RIGHT(E2583,4))&gt;=32768,HEX2DEC(RIGHT(E2583,4))-65536,HEX2DEC(RIGHT(E2583,4)))/Codes!$N$2</f>
        <v>0</v>
      </c>
      <c r="R2583" s="1">
        <f>IF(HEX2DEC(LEFT(F2583,4))&gt;=32768,HEX2DEC(LEFT(F2583,4))-65536,HEX2DEC(LEFT(F2583,4)))/Codes!$N$2</f>
        <v>0</v>
      </c>
      <c r="S2583" s="1">
        <f>IF(HEX2DEC(RIGHT(F2583,4))&gt;=32768,HEX2DEC(RIGHT(F2583,4))-65536,HEX2DEC(RIGHT(F2583,4)))/Codes!$N$2</f>
        <v>0</v>
      </c>
      <c r="T2583" s="18">
        <f t="shared" si="718"/>
        <v>80</v>
      </c>
      <c r="U2583" s="1">
        <f t="shared" si="719"/>
        <v>60</v>
      </c>
      <c r="V2583" s="1">
        <f t="shared" si="720"/>
        <v>0</v>
      </c>
      <c r="W2583" s="1" t="str">
        <f t="shared" si="721"/>
        <v>100</v>
      </c>
      <c r="X2583" s="1">
        <f t="shared" si="722"/>
        <v>3</v>
      </c>
      <c r="Y2583" s="1">
        <f t="shared" si="723"/>
        <v>50</v>
      </c>
      <c r="Z2583" s="1" t="str">
        <f>VLOOKUP(BIN2DEC(MID(HEX2BIN(MID(H2583,3,2),8),2,5)),Codes!$E$1:$F$18,2)</f>
        <v>Normal</v>
      </c>
      <c r="AA2583" s="6" t="str">
        <f t="shared" si="724"/>
        <v>0</v>
      </c>
      <c r="AB2583" s="1">
        <f t="shared" si="725"/>
        <v>0</v>
      </c>
      <c r="AC2583" s="1" t="str">
        <f>VLOOKUP(BIN2DEC(RIGHT(HEX2BIN(MID(H2583,6,1),4),1)&amp;LEFT(HEX2BIN(MID(H2583,7,1),4),1)),Codes!$K$1:$L$5,2)</f>
        <v>S</v>
      </c>
      <c r="AD2583" s="1" t="str">
        <f>VLOOKUP(BIN2DEC(RIGHT(HEX2BIN(MID(H2583,7,1),4),3)&amp;LEFT(HEX2BIN(MID(H2583,8,1),4),2)),Codes!$H$2:$I$33,2)</f>
        <v>{Pc}</v>
      </c>
      <c r="AE2583" s="1" t="str">
        <f t="shared" si="726"/>
        <v>1</v>
      </c>
      <c r="AF2583" s="1" t="str">
        <f t="shared" si="727"/>
        <v>1</v>
      </c>
      <c r="AH2583" s="6">
        <f t="shared" si="728"/>
        <v>12</v>
      </c>
    </row>
    <row r="2584" spans="1:34">
      <c r="A2584" s="3" t="s">
        <v>3821</v>
      </c>
      <c r="B2584" s="1" t="s">
        <v>50</v>
      </c>
      <c r="C2584" s="6" t="s">
        <v>3817</v>
      </c>
      <c r="D2584" s="9" t="s">
        <v>3822</v>
      </c>
      <c r="E2584" s="9" t="s">
        <v>212</v>
      </c>
      <c r="F2584" s="9" t="s">
        <v>91</v>
      </c>
      <c r="G2584" s="9" t="s">
        <v>240</v>
      </c>
      <c r="H2584" s="9" t="s">
        <v>3819</v>
      </c>
      <c r="J2584" s="6" t="str">
        <f t="shared" si="712"/>
        <v>001011</v>
      </c>
      <c r="K2584" s="1">
        <f t="shared" si="713"/>
        <v>2</v>
      </c>
      <c r="L2584" s="6" t="str">
        <f t="shared" si="714"/>
        <v>00000</v>
      </c>
      <c r="M2584" s="1">
        <f t="shared" si="715"/>
        <v>86</v>
      </c>
      <c r="N2584" s="6" t="str">
        <f t="shared" si="716"/>
        <v>00</v>
      </c>
      <c r="O2584" s="1">
        <f t="shared" si="717"/>
        <v>15</v>
      </c>
      <c r="P2584" s="1">
        <f>IF(HEX2DEC(LEFT(E2584,4))&gt;=32768,HEX2DEC(LEFT(E2584,4))-65536,HEX2DEC(LEFT(E2584,4)))/Codes!$N$2</f>
        <v>2.8</v>
      </c>
      <c r="Q2584" s="1">
        <f>IF(HEX2DEC(RIGHT(E2584,4))&gt;=32768,HEX2DEC(RIGHT(E2584,4))-65536,HEX2DEC(RIGHT(E2584,4)))/Codes!$N$2</f>
        <v>0</v>
      </c>
      <c r="R2584" s="1">
        <f>IF(HEX2DEC(LEFT(F2584,4))&gt;=32768,HEX2DEC(LEFT(F2584,4))-65536,HEX2DEC(LEFT(F2584,4)))/Codes!$N$2</f>
        <v>0</v>
      </c>
      <c r="S2584" s="1">
        <f>IF(HEX2DEC(RIGHT(F2584,4))&gt;=32768,HEX2DEC(RIGHT(F2584,4))-65536,HEX2DEC(RIGHT(F2584,4)))/Codes!$N$2</f>
        <v>0</v>
      </c>
      <c r="T2584" s="18">
        <f t="shared" si="718"/>
        <v>361</v>
      </c>
      <c r="U2584" s="1">
        <f t="shared" si="719"/>
        <v>60</v>
      </c>
      <c r="V2584" s="1">
        <f t="shared" si="720"/>
        <v>0</v>
      </c>
      <c r="W2584" s="1" t="str">
        <f t="shared" si="721"/>
        <v>100</v>
      </c>
      <c r="X2584" s="1">
        <f t="shared" si="722"/>
        <v>3</v>
      </c>
      <c r="Y2584" s="1">
        <f t="shared" si="723"/>
        <v>50</v>
      </c>
      <c r="Z2584" s="1" t="str">
        <f>VLOOKUP(BIN2DEC(MID(HEX2BIN(MID(H2584,3,2),8),2,5)),Codes!$E$1:$F$18,2)</f>
        <v>Normal</v>
      </c>
      <c r="AA2584" s="6" t="str">
        <f t="shared" si="724"/>
        <v>0</v>
      </c>
      <c r="AB2584" s="1">
        <f t="shared" si="725"/>
        <v>0</v>
      </c>
      <c r="AC2584" s="1" t="str">
        <f>VLOOKUP(BIN2DEC(RIGHT(HEX2BIN(MID(H2584,6,1),4),1)&amp;LEFT(HEX2BIN(MID(H2584,7,1),4),1)),Codes!$K$1:$L$5,2)</f>
        <v>S</v>
      </c>
      <c r="AD2584" s="1" t="str">
        <f>VLOOKUP(BIN2DEC(RIGHT(HEX2BIN(MID(H2584,7,1),4),3)&amp;LEFT(HEX2BIN(MID(H2584,8,1),4),2)),Codes!$H$2:$I$33,2)</f>
        <v>{Pc}</v>
      </c>
      <c r="AE2584" s="1" t="str">
        <f t="shared" si="726"/>
        <v>1</v>
      </c>
      <c r="AF2584" s="1" t="str">
        <f t="shared" si="727"/>
        <v>1</v>
      </c>
      <c r="AH2584" s="6">
        <f t="shared" si="728"/>
        <v>12</v>
      </c>
    </row>
    <row r="2585" spans="1:34">
      <c r="A2585" s="3" t="s">
        <v>3823</v>
      </c>
      <c r="B2585" s="1" t="s">
        <v>50</v>
      </c>
      <c r="C2585" s="6" t="s">
        <v>3824</v>
      </c>
      <c r="D2585" s="9" t="s">
        <v>3612</v>
      </c>
      <c r="E2585" s="9" t="s">
        <v>589</v>
      </c>
      <c r="F2585" s="9" t="s">
        <v>3825</v>
      </c>
      <c r="G2585" s="9" t="s">
        <v>3826</v>
      </c>
      <c r="H2585" s="9" t="s">
        <v>3827</v>
      </c>
      <c r="J2585" s="6" t="str">
        <f t="shared" si="712"/>
        <v>001011</v>
      </c>
      <c r="K2585" s="1">
        <f t="shared" si="713"/>
        <v>0</v>
      </c>
      <c r="L2585" s="6" t="str">
        <f t="shared" si="714"/>
        <v>00000</v>
      </c>
      <c r="M2585" s="1">
        <f t="shared" si="715"/>
        <v>109</v>
      </c>
      <c r="N2585" s="6" t="str">
        <f t="shared" si="716"/>
        <v>00</v>
      </c>
      <c r="O2585" s="1">
        <f t="shared" si="717"/>
        <v>12</v>
      </c>
      <c r="P2585" s="1">
        <f>IF(HEX2DEC(LEFT(E2585,4))&gt;=32768,HEX2DEC(LEFT(E2585,4))-65536,HEX2DEC(LEFT(E2585,4)))/Codes!$N$2</f>
        <v>4.5999999999999996</v>
      </c>
      <c r="Q2585" s="1">
        <f>IF(HEX2DEC(RIGHT(E2585,4))&gt;=32768,HEX2DEC(RIGHT(E2585,4))-65536,HEX2DEC(RIGHT(E2585,4)))/Codes!$N$2</f>
        <v>0</v>
      </c>
      <c r="R2585" s="1">
        <f>IF(HEX2DEC(LEFT(F2585,4))&gt;=32768,HEX2DEC(LEFT(F2585,4))-65536,HEX2DEC(LEFT(F2585,4)))/Codes!$N$2</f>
        <v>4.2</v>
      </c>
      <c r="S2585" s="1">
        <f>IF(HEX2DEC(RIGHT(F2585,4))&gt;=32768,HEX2DEC(RIGHT(F2585,4))-65536,HEX2DEC(RIGHT(F2585,4)))/Codes!$N$2</f>
        <v>0</v>
      </c>
      <c r="T2585" s="18">
        <f t="shared" si="718"/>
        <v>29</v>
      </c>
      <c r="U2585" s="1">
        <f t="shared" si="719"/>
        <v>35</v>
      </c>
      <c r="V2585" s="1">
        <f t="shared" si="720"/>
        <v>0</v>
      </c>
      <c r="W2585" s="1" t="str">
        <f t="shared" si="721"/>
        <v>100</v>
      </c>
      <c r="X2585" s="1">
        <f t="shared" si="722"/>
        <v>3</v>
      </c>
      <c r="Y2585" s="1">
        <f t="shared" si="723"/>
        <v>75</v>
      </c>
      <c r="Z2585" s="1" t="str">
        <f>VLOOKUP(BIN2DEC(MID(HEX2BIN(MID(H2585,3,2),8),2,5)),Codes!$E$1:$F$18,2)</f>
        <v>Normal</v>
      </c>
      <c r="AA2585" s="6" t="str">
        <f t="shared" si="724"/>
        <v>0</v>
      </c>
      <c r="AB2585" s="1">
        <f t="shared" si="725"/>
        <v>0</v>
      </c>
      <c r="AC2585" s="1" t="str">
        <f>VLOOKUP(BIN2DEC(RIGHT(HEX2BIN(MID(H2585,6,1),4),1)&amp;LEFT(HEX2BIN(MID(H2585,7,1),4),1)),Codes!$K$1:$L$5,2)</f>
        <v>L</v>
      </c>
      <c r="AD2585" s="1" t="str">
        <f>VLOOKUP(BIN2DEC(RIGHT(HEX2BIN(MID(H2585,7,1),4),3)&amp;LEFT(HEX2BIN(MID(H2585,8,1),4),2)),Codes!$H$2:$I$33,2)</f>
        <v>{Pc}</v>
      </c>
      <c r="AE2585" s="1" t="str">
        <f t="shared" si="726"/>
        <v>1</v>
      </c>
      <c r="AF2585" s="1" t="str">
        <f t="shared" si="727"/>
        <v>1</v>
      </c>
      <c r="AH2585" s="6">
        <f t="shared" si="728"/>
        <v>76</v>
      </c>
    </row>
    <row r="2586" spans="1:34">
      <c r="A2586" s="3" t="s">
        <v>3828</v>
      </c>
      <c r="B2586" s="1" t="s">
        <v>50</v>
      </c>
      <c r="C2586" s="6" t="s">
        <v>3824</v>
      </c>
      <c r="D2586" s="9" t="s">
        <v>3606</v>
      </c>
      <c r="E2586" s="9" t="s">
        <v>307</v>
      </c>
      <c r="F2586" s="9" t="s">
        <v>91</v>
      </c>
      <c r="G2586" s="9" t="s">
        <v>3826</v>
      </c>
      <c r="H2586" s="9" t="s">
        <v>3829</v>
      </c>
      <c r="J2586" s="6" t="str">
        <f t="shared" si="712"/>
        <v>001011</v>
      </c>
      <c r="K2586" s="1">
        <f t="shared" si="713"/>
        <v>1</v>
      </c>
      <c r="L2586" s="6" t="str">
        <f t="shared" si="714"/>
        <v>00000</v>
      </c>
      <c r="M2586" s="1">
        <f t="shared" si="715"/>
        <v>109</v>
      </c>
      <c r="N2586" s="6" t="str">
        <f t="shared" si="716"/>
        <v>00</v>
      </c>
      <c r="O2586" s="1">
        <f t="shared" si="717"/>
        <v>12</v>
      </c>
      <c r="P2586" s="1">
        <f>IF(HEX2DEC(LEFT(E2586,4))&gt;=32768,HEX2DEC(LEFT(E2586,4))-65536,HEX2DEC(LEFT(E2586,4)))/Codes!$N$2</f>
        <v>3.2</v>
      </c>
      <c r="Q2586" s="1">
        <f>IF(HEX2DEC(RIGHT(E2586,4))&gt;=32768,HEX2DEC(RIGHT(E2586,4))-65536,HEX2DEC(RIGHT(E2586,4)))/Codes!$N$2</f>
        <v>0</v>
      </c>
      <c r="R2586" s="1">
        <f>IF(HEX2DEC(LEFT(F2586,4))&gt;=32768,HEX2DEC(LEFT(F2586,4))-65536,HEX2DEC(LEFT(F2586,4)))/Codes!$N$2</f>
        <v>0</v>
      </c>
      <c r="S2586" s="1">
        <f>IF(HEX2DEC(RIGHT(F2586,4))&gt;=32768,HEX2DEC(RIGHT(F2586,4))-65536,HEX2DEC(RIGHT(F2586,4)))/Codes!$N$2</f>
        <v>0</v>
      </c>
      <c r="T2586" s="18">
        <f t="shared" si="718"/>
        <v>29</v>
      </c>
      <c r="U2586" s="1">
        <f t="shared" si="719"/>
        <v>35</v>
      </c>
      <c r="V2586" s="1">
        <f t="shared" si="720"/>
        <v>0</v>
      </c>
      <c r="W2586" s="1" t="str">
        <f t="shared" si="721"/>
        <v>100</v>
      </c>
      <c r="X2586" s="1">
        <f t="shared" si="722"/>
        <v>3</v>
      </c>
      <c r="Y2586" s="1">
        <f t="shared" si="723"/>
        <v>65</v>
      </c>
      <c r="Z2586" s="1" t="str">
        <f>VLOOKUP(BIN2DEC(MID(HEX2BIN(MID(H2586,3,2),8),2,5)),Codes!$E$1:$F$18,2)</f>
        <v>Normal</v>
      </c>
      <c r="AA2586" s="6" t="str">
        <f t="shared" si="724"/>
        <v>0</v>
      </c>
      <c r="AB2586" s="1">
        <f t="shared" si="725"/>
        <v>0</v>
      </c>
      <c r="AC2586" s="1" t="str">
        <f>VLOOKUP(BIN2DEC(RIGHT(HEX2BIN(MID(H2586,6,1),4),1)&amp;LEFT(HEX2BIN(MID(H2586,7,1),4),1)),Codes!$K$1:$L$5,2)</f>
        <v>L</v>
      </c>
      <c r="AD2586" s="1" t="str">
        <f>VLOOKUP(BIN2DEC(RIGHT(HEX2BIN(MID(H2586,7,1),4),3)&amp;LEFT(HEX2BIN(MID(H2586,8,1),4),2)),Codes!$H$2:$I$33,2)</f>
        <v>{Pc}</v>
      </c>
      <c r="AE2586" s="1" t="str">
        <f t="shared" si="726"/>
        <v>1</v>
      </c>
      <c r="AF2586" s="1" t="str">
        <f t="shared" si="727"/>
        <v>1</v>
      </c>
      <c r="AH2586" s="6">
        <f t="shared" si="728"/>
        <v>76</v>
      </c>
    </row>
    <row r="2587" spans="1:34">
      <c r="A2587" s="3" t="s">
        <v>3830</v>
      </c>
      <c r="B2587" s="1" t="s">
        <v>50</v>
      </c>
      <c r="C2587" s="6" t="s">
        <v>3824</v>
      </c>
      <c r="D2587" s="9" t="s">
        <v>3831</v>
      </c>
      <c r="E2587" s="9" t="s">
        <v>212</v>
      </c>
      <c r="F2587" s="9" t="s">
        <v>91</v>
      </c>
      <c r="G2587" s="9" t="s">
        <v>3826</v>
      </c>
      <c r="H2587" s="9" t="s">
        <v>3829</v>
      </c>
      <c r="J2587" s="6" t="str">
        <f t="shared" si="712"/>
        <v>001011</v>
      </c>
      <c r="K2587" s="1">
        <f t="shared" si="713"/>
        <v>2</v>
      </c>
      <c r="L2587" s="6" t="str">
        <f t="shared" si="714"/>
        <v>00000</v>
      </c>
      <c r="M2587" s="1">
        <f t="shared" si="715"/>
        <v>86</v>
      </c>
      <c r="N2587" s="6" t="str">
        <f t="shared" si="716"/>
        <v>00</v>
      </c>
      <c r="O2587" s="1">
        <f t="shared" si="717"/>
        <v>12</v>
      </c>
      <c r="P2587" s="1">
        <f>IF(HEX2DEC(LEFT(E2587,4))&gt;=32768,HEX2DEC(LEFT(E2587,4))-65536,HEX2DEC(LEFT(E2587,4)))/Codes!$N$2</f>
        <v>2.8</v>
      </c>
      <c r="Q2587" s="1">
        <f>IF(HEX2DEC(RIGHT(E2587,4))&gt;=32768,HEX2DEC(RIGHT(E2587,4))-65536,HEX2DEC(RIGHT(E2587,4)))/Codes!$N$2</f>
        <v>0</v>
      </c>
      <c r="R2587" s="1">
        <f>IF(HEX2DEC(LEFT(F2587,4))&gt;=32768,HEX2DEC(LEFT(F2587,4))-65536,HEX2DEC(LEFT(F2587,4)))/Codes!$N$2</f>
        <v>0</v>
      </c>
      <c r="S2587" s="1">
        <f>IF(HEX2DEC(RIGHT(F2587,4))&gt;=32768,HEX2DEC(RIGHT(F2587,4))-65536,HEX2DEC(RIGHT(F2587,4)))/Codes!$N$2</f>
        <v>0</v>
      </c>
      <c r="T2587" s="18">
        <f t="shared" si="718"/>
        <v>29</v>
      </c>
      <c r="U2587" s="1">
        <f t="shared" si="719"/>
        <v>35</v>
      </c>
      <c r="V2587" s="1">
        <f t="shared" si="720"/>
        <v>0</v>
      </c>
      <c r="W2587" s="1" t="str">
        <f t="shared" si="721"/>
        <v>100</v>
      </c>
      <c r="X2587" s="1">
        <f t="shared" si="722"/>
        <v>3</v>
      </c>
      <c r="Y2587" s="1">
        <f t="shared" si="723"/>
        <v>65</v>
      </c>
      <c r="Z2587" s="1" t="str">
        <f>VLOOKUP(BIN2DEC(MID(HEX2BIN(MID(H2587,3,2),8),2,5)),Codes!$E$1:$F$18,2)</f>
        <v>Normal</v>
      </c>
      <c r="AA2587" s="6" t="str">
        <f t="shared" si="724"/>
        <v>0</v>
      </c>
      <c r="AB2587" s="1">
        <f t="shared" si="725"/>
        <v>0</v>
      </c>
      <c r="AC2587" s="1" t="str">
        <f>VLOOKUP(BIN2DEC(RIGHT(HEX2BIN(MID(H2587,6,1),4),1)&amp;LEFT(HEX2BIN(MID(H2587,7,1),4),1)),Codes!$K$1:$L$5,2)</f>
        <v>L</v>
      </c>
      <c r="AD2587" s="1" t="str">
        <f>VLOOKUP(BIN2DEC(RIGHT(HEX2BIN(MID(H2587,7,1),4),3)&amp;LEFT(HEX2BIN(MID(H2587,8,1),4),2)),Codes!$H$2:$I$33,2)</f>
        <v>{Pc}</v>
      </c>
      <c r="AE2587" s="1" t="str">
        <f t="shared" si="726"/>
        <v>1</v>
      </c>
      <c r="AF2587" s="1" t="str">
        <f t="shared" si="727"/>
        <v>1</v>
      </c>
      <c r="AH2587" s="6">
        <f t="shared" si="728"/>
        <v>76</v>
      </c>
    </row>
    <row r="2588" spans="1:34">
      <c r="A2588" s="3" t="s">
        <v>3832</v>
      </c>
      <c r="B2588" s="1" t="s">
        <v>50</v>
      </c>
      <c r="C2588" s="6" t="s">
        <v>1698</v>
      </c>
      <c r="D2588" s="9" t="s">
        <v>3833</v>
      </c>
      <c r="E2588" s="9" t="s">
        <v>256</v>
      </c>
      <c r="F2588" s="9" t="s">
        <v>91</v>
      </c>
      <c r="G2588" s="9" t="s">
        <v>2047</v>
      </c>
      <c r="H2588" s="9" t="s">
        <v>3834</v>
      </c>
      <c r="J2588" s="6" t="str">
        <f t="shared" si="712"/>
        <v>001011</v>
      </c>
      <c r="K2588" s="1">
        <f t="shared" si="713"/>
        <v>1</v>
      </c>
      <c r="L2588" s="6" t="str">
        <f t="shared" si="714"/>
        <v>00000</v>
      </c>
      <c r="M2588" s="1">
        <f t="shared" si="715"/>
        <v>97</v>
      </c>
      <c r="N2588" s="6" t="str">
        <f t="shared" si="716"/>
        <v>00</v>
      </c>
      <c r="O2588" s="1">
        <f t="shared" si="717"/>
        <v>19</v>
      </c>
      <c r="P2588" s="1">
        <f>IF(HEX2DEC(LEFT(E2588,4))&gt;=32768,HEX2DEC(LEFT(E2588,4))-65536,HEX2DEC(LEFT(E2588,4)))/Codes!$N$2</f>
        <v>3.6</v>
      </c>
      <c r="Q2588" s="1">
        <f>IF(HEX2DEC(RIGHT(E2588,4))&gt;=32768,HEX2DEC(RIGHT(E2588,4))-65536,HEX2DEC(RIGHT(E2588,4)))/Codes!$N$2</f>
        <v>0</v>
      </c>
      <c r="R2588" s="1">
        <f>IF(HEX2DEC(LEFT(F2588,4))&gt;=32768,HEX2DEC(LEFT(F2588,4))-65536,HEX2DEC(LEFT(F2588,4)))/Codes!$N$2</f>
        <v>0</v>
      </c>
      <c r="S2588" s="1">
        <f>IF(HEX2DEC(RIGHT(F2588,4))&gt;=32768,HEX2DEC(RIGHT(F2588,4))-65536,HEX2DEC(RIGHT(F2588,4)))/Codes!$N$2</f>
        <v>0</v>
      </c>
      <c r="T2588" s="18">
        <f t="shared" si="718"/>
        <v>90</v>
      </c>
      <c r="U2588" s="1">
        <f t="shared" si="719"/>
        <v>100</v>
      </c>
      <c r="V2588" s="1">
        <f t="shared" si="720"/>
        <v>0</v>
      </c>
      <c r="W2588" s="1" t="str">
        <f t="shared" si="721"/>
        <v>100</v>
      </c>
      <c r="X2588" s="1">
        <f t="shared" si="722"/>
        <v>3</v>
      </c>
      <c r="Y2588" s="1">
        <f t="shared" si="723"/>
        <v>40</v>
      </c>
      <c r="Z2588" s="1" t="str">
        <f>VLOOKUP(BIN2DEC(MID(HEX2BIN(MID(H2588,3,2),8),2,5)),Codes!$E$1:$F$18,2)</f>
        <v>Normal</v>
      </c>
      <c r="AA2588" s="6" t="str">
        <f t="shared" si="724"/>
        <v>0</v>
      </c>
      <c r="AB2588" s="1">
        <f t="shared" si="725"/>
        <v>4</v>
      </c>
      <c r="AC2588" s="1" t="str">
        <f>VLOOKUP(BIN2DEC(RIGHT(HEX2BIN(MID(H2588,6,1),4),1)&amp;LEFT(HEX2BIN(MID(H2588,7,1),4),1)),Codes!$K$1:$L$5,2)</f>
        <v>L</v>
      </c>
      <c r="AD2588" s="1" t="str">
        <f>VLOOKUP(BIN2DEC(RIGHT(HEX2BIN(MID(H2588,7,1),4),3)&amp;LEFT(HEX2BIN(MID(H2588,8,1),4),2)),Codes!$H$2:$I$33,2)</f>
        <v>Kick</v>
      </c>
      <c r="AE2588" s="1" t="str">
        <f t="shared" si="726"/>
        <v>1</v>
      </c>
      <c r="AF2588" s="1" t="str">
        <f t="shared" si="727"/>
        <v>1</v>
      </c>
      <c r="AH2588" s="6">
        <f t="shared" si="728"/>
        <v>66</v>
      </c>
    </row>
    <row r="2589" spans="1:34">
      <c r="A2589" s="3" t="s">
        <v>3835</v>
      </c>
      <c r="B2589" s="1" t="s">
        <v>50</v>
      </c>
      <c r="C2589" s="6" t="s">
        <v>1698</v>
      </c>
      <c r="D2589" s="9" t="s">
        <v>3836</v>
      </c>
      <c r="E2589" s="9" t="s">
        <v>232</v>
      </c>
      <c r="F2589" s="9" t="s">
        <v>91</v>
      </c>
      <c r="G2589" s="9" t="s">
        <v>2047</v>
      </c>
      <c r="H2589" s="9" t="s">
        <v>3837</v>
      </c>
      <c r="J2589" s="6" t="str">
        <f t="shared" si="712"/>
        <v>001011</v>
      </c>
      <c r="K2589" s="1">
        <f t="shared" si="713"/>
        <v>0</v>
      </c>
      <c r="L2589" s="6" t="str">
        <f t="shared" si="714"/>
        <v>00000</v>
      </c>
      <c r="M2589" s="1">
        <f t="shared" si="715"/>
        <v>100</v>
      </c>
      <c r="N2589" s="6" t="str">
        <f t="shared" si="716"/>
        <v>00</v>
      </c>
      <c r="O2589" s="1">
        <f t="shared" si="717"/>
        <v>15</v>
      </c>
      <c r="P2589" s="1">
        <f>IF(HEX2DEC(LEFT(E2589,4))&gt;=32768,HEX2DEC(LEFT(E2589,4))-65536,HEX2DEC(LEFT(E2589,4)))/Codes!$N$2</f>
        <v>4.8</v>
      </c>
      <c r="Q2589" s="1">
        <f>IF(HEX2DEC(RIGHT(E2589,4))&gt;=32768,HEX2DEC(RIGHT(E2589,4))-65536,HEX2DEC(RIGHT(E2589,4)))/Codes!$N$2</f>
        <v>0</v>
      </c>
      <c r="R2589" s="1">
        <f>IF(HEX2DEC(LEFT(F2589,4))&gt;=32768,HEX2DEC(LEFT(F2589,4))-65536,HEX2DEC(LEFT(F2589,4)))/Codes!$N$2</f>
        <v>0</v>
      </c>
      <c r="S2589" s="1">
        <f>IF(HEX2DEC(RIGHT(F2589,4))&gt;=32768,HEX2DEC(RIGHT(F2589,4))-65536,HEX2DEC(RIGHT(F2589,4)))/Codes!$N$2</f>
        <v>0</v>
      </c>
      <c r="T2589" s="18">
        <f t="shared" si="718"/>
        <v>90</v>
      </c>
      <c r="U2589" s="1">
        <f t="shared" si="719"/>
        <v>100</v>
      </c>
      <c r="V2589" s="1">
        <f t="shared" si="720"/>
        <v>0</v>
      </c>
      <c r="W2589" s="1" t="str">
        <f t="shared" si="721"/>
        <v>100</v>
      </c>
      <c r="X2589" s="1">
        <f t="shared" si="722"/>
        <v>3</v>
      </c>
      <c r="Y2589" s="1">
        <f t="shared" si="723"/>
        <v>40</v>
      </c>
      <c r="Z2589" s="1" t="str">
        <f>VLOOKUP(BIN2DEC(MID(HEX2BIN(MID(H2589,3,2),8),2,5)),Codes!$E$1:$F$18,2)</f>
        <v>Normal</v>
      </c>
      <c r="AA2589" s="6" t="str">
        <f t="shared" si="724"/>
        <v>0</v>
      </c>
      <c r="AB2589" s="1">
        <f t="shared" si="725"/>
        <v>4</v>
      </c>
      <c r="AC2589" s="1" t="str">
        <f>VLOOKUP(BIN2DEC(RIGHT(HEX2BIN(MID(H2589,6,1),4),1)&amp;LEFT(HEX2BIN(MID(H2589,7,1),4),1)),Codes!$K$1:$L$5,2)</f>
        <v>L</v>
      </c>
      <c r="AD2589" s="1" t="str">
        <f>VLOOKUP(BIN2DEC(RIGHT(HEX2BIN(MID(H2589,7,1),4),3)&amp;LEFT(HEX2BIN(MID(H2589,8,1),4),2)),Codes!$H$2:$I$33,2)</f>
        <v>Punch</v>
      </c>
      <c r="AE2589" s="1" t="str">
        <f t="shared" si="726"/>
        <v>1</v>
      </c>
      <c r="AF2589" s="1" t="str">
        <f t="shared" si="727"/>
        <v>1</v>
      </c>
      <c r="AH2589" s="6">
        <f t="shared" si="728"/>
        <v>65</v>
      </c>
    </row>
    <row r="2590" spans="1:34">
      <c r="A2590" s="3" t="s">
        <v>3838</v>
      </c>
      <c r="B2590" s="1" t="s">
        <v>50</v>
      </c>
      <c r="C2590" s="6" t="s">
        <v>1698</v>
      </c>
      <c r="D2590" s="9" t="s">
        <v>3839</v>
      </c>
      <c r="E2590" s="9" t="s">
        <v>265</v>
      </c>
      <c r="F2590" s="9" t="s">
        <v>3840</v>
      </c>
      <c r="G2590" s="9" t="s">
        <v>3841</v>
      </c>
      <c r="H2590" s="9" t="s">
        <v>3842</v>
      </c>
      <c r="J2590" s="6" t="str">
        <f t="shared" si="712"/>
        <v>001011</v>
      </c>
      <c r="K2590" s="1">
        <f t="shared" si="713"/>
        <v>2</v>
      </c>
      <c r="L2590" s="6" t="str">
        <f t="shared" si="714"/>
        <v>00000</v>
      </c>
      <c r="M2590" s="1">
        <f t="shared" si="715"/>
        <v>0</v>
      </c>
      <c r="N2590" s="6" t="str">
        <f t="shared" si="716"/>
        <v>00</v>
      </c>
      <c r="O2590" s="1">
        <f t="shared" si="717"/>
        <v>8</v>
      </c>
      <c r="P2590" s="1">
        <f>IF(HEX2DEC(LEFT(E2590,4))&gt;=32768,HEX2DEC(LEFT(E2590,4))-65536,HEX2DEC(LEFT(E2590,4)))/Codes!$N$2</f>
        <v>2.4</v>
      </c>
      <c r="Q2590" s="1">
        <f>IF(HEX2DEC(RIGHT(E2590,4))&gt;=32768,HEX2DEC(RIGHT(E2590,4))-65536,HEX2DEC(RIGHT(E2590,4)))/Codes!$N$2</f>
        <v>0</v>
      </c>
      <c r="R2590" s="1">
        <f>IF(HEX2DEC(LEFT(F2590,4))&gt;=32768,HEX2DEC(LEFT(F2590,4))-65536,HEX2DEC(LEFT(F2590,4)))/Codes!$N$2</f>
        <v>8</v>
      </c>
      <c r="S2590" s="1">
        <f>IF(HEX2DEC(RIGHT(F2590,4))&gt;=32768,HEX2DEC(RIGHT(F2590,4))-65536,HEX2DEC(RIGHT(F2590,4)))/Codes!$N$2</f>
        <v>5.2</v>
      </c>
      <c r="T2590" s="18">
        <f t="shared" si="718"/>
        <v>75</v>
      </c>
      <c r="U2590" s="1">
        <f t="shared" si="719"/>
        <v>100</v>
      </c>
      <c r="V2590" s="1">
        <f t="shared" si="720"/>
        <v>0</v>
      </c>
      <c r="W2590" s="1" t="str">
        <f t="shared" si="721"/>
        <v>100</v>
      </c>
      <c r="X2590" s="1">
        <f t="shared" si="722"/>
        <v>1</v>
      </c>
      <c r="Y2590" s="1">
        <f t="shared" si="723"/>
        <v>30</v>
      </c>
      <c r="Z2590" s="1" t="str">
        <f>VLOOKUP(BIN2DEC(MID(HEX2BIN(MID(H2590,3,2),8),2,5)),Codes!$E$1:$F$18,2)</f>
        <v>Normal</v>
      </c>
      <c r="AA2590" s="6" t="str">
        <f t="shared" si="724"/>
        <v>0</v>
      </c>
      <c r="AB2590" s="1">
        <f t="shared" si="725"/>
        <v>4</v>
      </c>
      <c r="AC2590" s="1" t="str">
        <f>VLOOKUP(BIN2DEC(RIGHT(HEX2BIN(MID(H2590,6,1),4),1)&amp;LEFT(HEX2BIN(MID(H2590,7,1),4),1)),Codes!$K$1:$L$5,2)</f>
        <v>M</v>
      </c>
      <c r="AD2590" s="1" t="str">
        <f>VLOOKUP(BIN2DEC(RIGHT(HEX2BIN(MID(H2590,7,1),4),3)&amp;LEFT(HEX2BIN(MID(H2590,8,1),4),2)),Codes!$H$2:$I$33,2)</f>
        <v>Punch</v>
      </c>
      <c r="AE2590" s="1" t="str">
        <f t="shared" si="726"/>
        <v>1</v>
      </c>
      <c r="AF2590" s="1" t="str">
        <f t="shared" si="727"/>
        <v>1</v>
      </c>
      <c r="AH2590" s="6">
        <f t="shared" si="728"/>
        <v>33</v>
      </c>
    </row>
    <row r="2591" spans="1:34">
      <c r="A2591" s="3" t="s">
        <v>3843</v>
      </c>
      <c r="B2591" s="1" t="s">
        <v>50</v>
      </c>
      <c r="C2591" s="6" t="s">
        <v>1698</v>
      </c>
      <c r="D2591" s="9" t="s">
        <v>3844</v>
      </c>
      <c r="E2591" s="9" t="s">
        <v>265</v>
      </c>
      <c r="F2591" s="9" t="s">
        <v>3845</v>
      </c>
      <c r="G2591" s="9" t="s">
        <v>3841</v>
      </c>
      <c r="H2591" s="9" t="s">
        <v>3842</v>
      </c>
      <c r="J2591" s="6" t="str">
        <f t="shared" si="712"/>
        <v>001011</v>
      </c>
      <c r="K2591" s="1">
        <f t="shared" si="713"/>
        <v>3</v>
      </c>
      <c r="L2591" s="6" t="str">
        <f t="shared" si="714"/>
        <v>00000</v>
      </c>
      <c r="M2591" s="1">
        <f t="shared" si="715"/>
        <v>0</v>
      </c>
      <c r="N2591" s="6" t="str">
        <f t="shared" si="716"/>
        <v>00</v>
      </c>
      <c r="O2591" s="1">
        <f t="shared" si="717"/>
        <v>8</v>
      </c>
      <c r="P2591" s="1">
        <f>IF(HEX2DEC(LEFT(E2591,4))&gt;=32768,HEX2DEC(LEFT(E2591,4))-65536,HEX2DEC(LEFT(E2591,4)))/Codes!$N$2</f>
        <v>2.4</v>
      </c>
      <c r="Q2591" s="1">
        <f>IF(HEX2DEC(RIGHT(E2591,4))&gt;=32768,HEX2DEC(RIGHT(E2591,4))-65536,HEX2DEC(RIGHT(E2591,4)))/Codes!$N$2</f>
        <v>0</v>
      </c>
      <c r="R2591" s="1">
        <f>IF(HEX2DEC(LEFT(F2591,4))&gt;=32768,HEX2DEC(LEFT(F2591,4))-65536,HEX2DEC(LEFT(F2591,4)))/Codes!$N$2</f>
        <v>8</v>
      </c>
      <c r="S2591" s="1">
        <f>IF(HEX2DEC(RIGHT(F2591,4))&gt;=32768,HEX2DEC(RIGHT(F2591,4))-65536,HEX2DEC(RIGHT(F2591,4)))/Codes!$N$2</f>
        <v>-5.2</v>
      </c>
      <c r="T2591" s="18">
        <f t="shared" si="718"/>
        <v>75</v>
      </c>
      <c r="U2591" s="1">
        <f t="shared" si="719"/>
        <v>100</v>
      </c>
      <c r="V2591" s="1">
        <f t="shared" si="720"/>
        <v>0</v>
      </c>
      <c r="W2591" s="1" t="str">
        <f t="shared" si="721"/>
        <v>100</v>
      </c>
      <c r="X2591" s="1">
        <f t="shared" si="722"/>
        <v>1</v>
      </c>
      <c r="Y2591" s="1">
        <f t="shared" si="723"/>
        <v>30</v>
      </c>
      <c r="Z2591" s="1" t="str">
        <f>VLOOKUP(BIN2DEC(MID(HEX2BIN(MID(H2591,3,2),8),2,5)),Codes!$E$1:$F$18,2)</f>
        <v>Normal</v>
      </c>
      <c r="AA2591" s="6" t="str">
        <f t="shared" si="724"/>
        <v>0</v>
      </c>
      <c r="AB2591" s="1">
        <f t="shared" si="725"/>
        <v>4</v>
      </c>
      <c r="AC2591" s="1" t="str">
        <f>VLOOKUP(BIN2DEC(RIGHT(HEX2BIN(MID(H2591,6,1),4),1)&amp;LEFT(HEX2BIN(MID(H2591,7,1),4),1)),Codes!$K$1:$L$5,2)</f>
        <v>M</v>
      </c>
      <c r="AD2591" s="1" t="str">
        <f>VLOOKUP(BIN2DEC(RIGHT(HEX2BIN(MID(H2591,7,1),4),3)&amp;LEFT(HEX2BIN(MID(H2591,8,1),4),2)),Codes!$H$2:$I$33,2)</f>
        <v>Punch</v>
      </c>
      <c r="AE2591" s="1" t="str">
        <f t="shared" si="726"/>
        <v>1</v>
      </c>
      <c r="AF2591" s="1" t="str">
        <f t="shared" si="727"/>
        <v>1</v>
      </c>
      <c r="AH2591" s="6">
        <f t="shared" si="728"/>
        <v>33</v>
      </c>
    </row>
    <row r="2592" spans="1:34">
      <c r="A2592" s="3" t="s">
        <v>3846</v>
      </c>
      <c r="B2592" s="1" t="s">
        <v>50</v>
      </c>
      <c r="C2592" s="6" t="s">
        <v>3856</v>
      </c>
      <c r="D2592" s="9" t="s">
        <v>1306</v>
      </c>
      <c r="E2592" s="9" t="s">
        <v>256</v>
      </c>
      <c r="F2592" s="9" t="s">
        <v>3847</v>
      </c>
      <c r="G2592" s="9" t="s">
        <v>3848</v>
      </c>
      <c r="H2592" s="9" t="s">
        <v>435</v>
      </c>
      <c r="J2592" s="6" t="str">
        <f t="shared" si="712"/>
        <v>001011</v>
      </c>
      <c r="K2592" s="1">
        <f t="shared" si="713"/>
        <v>0</v>
      </c>
      <c r="L2592" s="6" t="str">
        <f t="shared" si="714"/>
        <v>00000</v>
      </c>
      <c r="M2592" s="1">
        <f t="shared" si="715"/>
        <v>0</v>
      </c>
      <c r="N2592" s="6" t="str">
        <f t="shared" si="716"/>
        <v>00</v>
      </c>
      <c r="O2592" s="1">
        <f t="shared" si="717"/>
        <v>14</v>
      </c>
      <c r="P2592" s="1">
        <f>IF(HEX2DEC(LEFT(E2592,4))&gt;=32768,HEX2DEC(LEFT(E2592,4))-65536,HEX2DEC(LEFT(E2592,4)))/Codes!$N$2</f>
        <v>3.6</v>
      </c>
      <c r="Q2592" s="1">
        <f>IF(HEX2DEC(RIGHT(E2592,4))&gt;=32768,HEX2DEC(RIGHT(E2592,4))-65536,HEX2DEC(RIGHT(E2592,4)))/Codes!$N$2</f>
        <v>0</v>
      </c>
      <c r="R2592" s="1">
        <f>IF(HEX2DEC(LEFT(F2592,4))&gt;=32768,HEX2DEC(LEFT(F2592,4))-65536,HEX2DEC(LEFT(F2592,4)))/Codes!$N$2</f>
        <v>1.6</v>
      </c>
      <c r="S2592" s="1">
        <f>IF(HEX2DEC(RIGHT(F2592,4))&gt;=32768,HEX2DEC(RIGHT(F2592,4))-65536,HEX2DEC(RIGHT(F2592,4)))/Codes!$N$2</f>
        <v>8</v>
      </c>
      <c r="T2592" s="18">
        <f t="shared" si="718"/>
        <v>140</v>
      </c>
      <c r="U2592" s="1">
        <f t="shared" si="719"/>
        <v>80</v>
      </c>
      <c r="V2592" s="1">
        <f t="shared" si="720"/>
        <v>0</v>
      </c>
      <c r="W2592" s="1" t="str">
        <f t="shared" si="721"/>
        <v>100</v>
      </c>
      <c r="X2592" s="1">
        <f t="shared" si="722"/>
        <v>3</v>
      </c>
      <c r="Y2592" s="1">
        <f t="shared" si="723"/>
        <v>40</v>
      </c>
      <c r="Z2592" s="1" t="str">
        <f>VLOOKUP(BIN2DEC(MID(HEX2BIN(MID(H2592,3,2),8),2,5)),Codes!$E$1:$F$18,2)</f>
        <v>Normal</v>
      </c>
      <c r="AA2592" s="6" t="str">
        <f t="shared" si="724"/>
        <v>0</v>
      </c>
      <c r="AB2592" s="1">
        <f t="shared" si="725"/>
        <v>0</v>
      </c>
      <c r="AC2592" s="1" t="str">
        <f>VLOOKUP(BIN2DEC(RIGHT(HEX2BIN(MID(H2592,6,1),4),1)&amp;LEFT(HEX2BIN(MID(H2592,7,1),4),1)),Codes!$K$1:$L$5,2)</f>
        <v>L</v>
      </c>
      <c r="AD2592" s="1" t="str">
        <f>VLOOKUP(BIN2DEC(RIGHT(HEX2BIN(MID(H2592,7,1),4),3)&amp;LEFT(HEX2BIN(MID(H2592,8,1),4),2)),Codes!$H$2:$I$33,2)</f>
        <v>Kick</v>
      </c>
      <c r="AE2592" s="1" t="str">
        <f t="shared" si="726"/>
        <v>1</v>
      </c>
      <c r="AF2592" s="1" t="str">
        <f t="shared" si="727"/>
        <v>1</v>
      </c>
      <c r="AH2592" s="6">
        <f t="shared" si="728"/>
        <v>66</v>
      </c>
    </row>
    <row r="2593" spans="1:34">
      <c r="A2593" s="3" t="s">
        <v>3849</v>
      </c>
      <c r="B2593" s="1" t="s">
        <v>50</v>
      </c>
      <c r="C2593" s="6" t="s">
        <v>3856</v>
      </c>
      <c r="D2593" s="9" t="s">
        <v>1310</v>
      </c>
      <c r="E2593" s="9" t="s">
        <v>256</v>
      </c>
      <c r="F2593" s="9" t="s">
        <v>3850</v>
      </c>
      <c r="G2593" s="9" t="s">
        <v>3848</v>
      </c>
      <c r="H2593" s="9" t="s">
        <v>435</v>
      </c>
      <c r="J2593" s="6" t="str">
        <f t="shared" si="712"/>
        <v>001011</v>
      </c>
      <c r="K2593" s="1">
        <f t="shared" si="713"/>
        <v>1</v>
      </c>
      <c r="L2593" s="6" t="str">
        <f t="shared" si="714"/>
        <v>00000</v>
      </c>
      <c r="M2593" s="1">
        <f t="shared" si="715"/>
        <v>0</v>
      </c>
      <c r="N2593" s="6" t="str">
        <f t="shared" si="716"/>
        <v>00</v>
      </c>
      <c r="O2593" s="1">
        <f t="shared" si="717"/>
        <v>14</v>
      </c>
      <c r="P2593" s="1">
        <f>IF(HEX2DEC(LEFT(E2593,4))&gt;=32768,HEX2DEC(LEFT(E2593,4))-65536,HEX2DEC(LEFT(E2593,4)))/Codes!$N$2</f>
        <v>3.6</v>
      </c>
      <c r="Q2593" s="1">
        <f>IF(HEX2DEC(RIGHT(E2593,4))&gt;=32768,HEX2DEC(RIGHT(E2593,4))-65536,HEX2DEC(RIGHT(E2593,4)))/Codes!$N$2</f>
        <v>0</v>
      </c>
      <c r="R2593" s="1">
        <f>IF(HEX2DEC(LEFT(F2593,4))&gt;=32768,HEX2DEC(LEFT(F2593,4))-65536,HEX2DEC(LEFT(F2593,4)))/Codes!$N$2</f>
        <v>1.6</v>
      </c>
      <c r="S2593" s="1">
        <f>IF(HEX2DEC(RIGHT(F2593,4))&gt;=32768,HEX2DEC(RIGHT(F2593,4))-65536,HEX2DEC(RIGHT(F2593,4)))/Codes!$N$2</f>
        <v>-8</v>
      </c>
      <c r="T2593" s="18">
        <f t="shared" si="718"/>
        <v>140</v>
      </c>
      <c r="U2593" s="1">
        <f t="shared" si="719"/>
        <v>80</v>
      </c>
      <c r="V2593" s="1">
        <f t="shared" si="720"/>
        <v>0</v>
      </c>
      <c r="W2593" s="1" t="str">
        <f t="shared" si="721"/>
        <v>100</v>
      </c>
      <c r="X2593" s="1">
        <f t="shared" si="722"/>
        <v>3</v>
      </c>
      <c r="Y2593" s="1">
        <f t="shared" si="723"/>
        <v>40</v>
      </c>
      <c r="Z2593" s="1" t="str">
        <f>VLOOKUP(BIN2DEC(MID(HEX2BIN(MID(H2593,3,2),8),2,5)),Codes!$E$1:$F$18,2)</f>
        <v>Normal</v>
      </c>
      <c r="AA2593" s="6" t="str">
        <f t="shared" si="724"/>
        <v>0</v>
      </c>
      <c r="AB2593" s="1">
        <f t="shared" si="725"/>
        <v>0</v>
      </c>
      <c r="AC2593" s="1" t="str">
        <f>VLOOKUP(BIN2DEC(RIGHT(HEX2BIN(MID(H2593,6,1),4),1)&amp;LEFT(HEX2BIN(MID(H2593,7,1),4),1)),Codes!$K$1:$L$5,2)</f>
        <v>L</v>
      </c>
      <c r="AD2593" s="1" t="str">
        <f>VLOOKUP(BIN2DEC(RIGHT(HEX2BIN(MID(H2593,7,1),4),3)&amp;LEFT(HEX2BIN(MID(H2593,8,1),4),2)),Codes!$H$2:$I$33,2)</f>
        <v>Kick</v>
      </c>
      <c r="AE2593" s="1" t="str">
        <f t="shared" si="726"/>
        <v>1</v>
      </c>
      <c r="AF2593" s="1" t="str">
        <f t="shared" si="727"/>
        <v>1</v>
      </c>
      <c r="AH2593" s="6">
        <f t="shared" si="728"/>
        <v>66</v>
      </c>
    </row>
    <row r="2594" spans="1:34">
      <c r="A2594" s="3" t="s">
        <v>3851</v>
      </c>
      <c r="B2594" s="1" t="s">
        <v>50</v>
      </c>
      <c r="C2594" s="6" t="s">
        <v>3856</v>
      </c>
      <c r="D2594" s="9" t="s">
        <v>1242</v>
      </c>
      <c r="E2594" s="9" t="s">
        <v>256</v>
      </c>
      <c r="F2594" s="9" t="s">
        <v>3852</v>
      </c>
      <c r="G2594" s="9" t="s">
        <v>3848</v>
      </c>
      <c r="H2594" s="9" t="s">
        <v>3853</v>
      </c>
      <c r="J2594" s="6" t="str">
        <f t="shared" si="712"/>
        <v>001011</v>
      </c>
      <c r="K2594" s="1">
        <f t="shared" si="713"/>
        <v>2</v>
      </c>
      <c r="L2594" s="6" t="str">
        <f t="shared" si="714"/>
        <v>00000</v>
      </c>
      <c r="M2594" s="1">
        <f t="shared" si="715"/>
        <v>0</v>
      </c>
      <c r="N2594" s="6" t="str">
        <f t="shared" si="716"/>
        <v>00</v>
      </c>
      <c r="O2594" s="1">
        <f t="shared" si="717"/>
        <v>12</v>
      </c>
      <c r="P2594" s="1">
        <f>IF(HEX2DEC(LEFT(E2594,4))&gt;=32768,HEX2DEC(LEFT(E2594,4))-65536,HEX2DEC(LEFT(E2594,4)))/Codes!$N$2</f>
        <v>3.6</v>
      </c>
      <c r="Q2594" s="1">
        <f>IF(HEX2DEC(RIGHT(E2594,4))&gt;=32768,HEX2DEC(RIGHT(E2594,4))-65536,HEX2DEC(RIGHT(E2594,4)))/Codes!$N$2</f>
        <v>0</v>
      </c>
      <c r="R2594" s="1">
        <f>IF(HEX2DEC(LEFT(F2594,4))&gt;=32768,HEX2DEC(LEFT(F2594,4))-65536,HEX2DEC(LEFT(F2594,4)))/Codes!$N$2</f>
        <v>2</v>
      </c>
      <c r="S2594" s="1">
        <f>IF(HEX2DEC(RIGHT(F2594,4))&gt;=32768,HEX2DEC(RIGHT(F2594,4))-65536,HEX2DEC(RIGHT(F2594,4)))/Codes!$N$2</f>
        <v>3.2</v>
      </c>
      <c r="T2594" s="18">
        <f t="shared" si="718"/>
        <v>140</v>
      </c>
      <c r="U2594" s="1">
        <f t="shared" si="719"/>
        <v>80</v>
      </c>
      <c r="V2594" s="1">
        <f t="shared" si="720"/>
        <v>0</v>
      </c>
      <c r="W2594" s="1" t="str">
        <f t="shared" si="721"/>
        <v>100</v>
      </c>
      <c r="X2594" s="1">
        <f t="shared" si="722"/>
        <v>3</v>
      </c>
      <c r="Y2594" s="1">
        <f t="shared" si="723"/>
        <v>35</v>
      </c>
      <c r="Z2594" s="1" t="str">
        <f>VLOOKUP(BIN2DEC(MID(HEX2BIN(MID(H2594,3,2),8),2,5)),Codes!$E$1:$F$18,2)</f>
        <v>Normal</v>
      </c>
      <c r="AA2594" s="6" t="str">
        <f t="shared" si="724"/>
        <v>0</v>
      </c>
      <c r="AB2594" s="1">
        <f t="shared" si="725"/>
        <v>0</v>
      </c>
      <c r="AC2594" s="1" t="str">
        <f>VLOOKUP(BIN2DEC(RIGHT(HEX2BIN(MID(H2594,6,1),4),1)&amp;LEFT(HEX2BIN(MID(H2594,7,1),4),1)),Codes!$K$1:$L$5,2)</f>
        <v>L</v>
      </c>
      <c r="AD2594" s="1" t="str">
        <f>VLOOKUP(BIN2DEC(RIGHT(HEX2BIN(MID(H2594,7,1),4),3)&amp;LEFT(HEX2BIN(MID(H2594,8,1),4),2)),Codes!$H$2:$I$33,2)</f>
        <v>Kick</v>
      </c>
      <c r="AE2594" s="1" t="str">
        <f t="shared" si="726"/>
        <v>1</v>
      </c>
      <c r="AF2594" s="1" t="str">
        <f t="shared" si="727"/>
        <v>1</v>
      </c>
      <c r="AH2594" s="6">
        <f t="shared" si="728"/>
        <v>66</v>
      </c>
    </row>
    <row r="2595" spans="1:34">
      <c r="A2595" s="3" t="s">
        <v>3854</v>
      </c>
      <c r="B2595" s="1" t="s">
        <v>50</v>
      </c>
      <c r="C2595" s="6" t="s">
        <v>3856</v>
      </c>
      <c r="D2595" s="9" t="s">
        <v>2420</v>
      </c>
      <c r="E2595" s="9" t="s">
        <v>256</v>
      </c>
      <c r="F2595" s="9" t="s">
        <v>3855</v>
      </c>
      <c r="G2595" s="9" t="s">
        <v>3848</v>
      </c>
      <c r="H2595" s="9" t="s">
        <v>3853</v>
      </c>
      <c r="J2595" s="6" t="str">
        <f t="shared" si="712"/>
        <v>001011</v>
      </c>
      <c r="K2595" s="1">
        <f t="shared" si="713"/>
        <v>3</v>
      </c>
      <c r="L2595" s="6" t="str">
        <f t="shared" si="714"/>
        <v>00000</v>
      </c>
      <c r="M2595" s="1">
        <f t="shared" si="715"/>
        <v>0</v>
      </c>
      <c r="N2595" s="6" t="str">
        <f t="shared" si="716"/>
        <v>00</v>
      </c>
      <c r="O2595" s="1">
        <f t="shared" si="717"/>
        <v>12</v>
      </c>
      <c r="P2595" s="1">
        <f>IF(HEX2DEC(LEFT(E2595,4))&gt;=32768,HEX2DEC(LEFT(E2595,4))-65536,HEX2DEC(LEFT(E2595,4)))/Codes!$N$2</f>
        <v>3.6</v>
      </c>
      <c r="Q2595" s="1">
        <f>IF(HEX2DEC(RIGHT(E2595,4))&gt;=32768,HEX2DEC(RIGHT(E2595,4))-65536,HEX2DEC(RIGHT(E2595,4)))/Codes!$N$2</f>
        <v>0</v>
      </c>
      <c r="R2595" s="1">
        <f>IF(HEX2DEC(LEFT(F2595,4))&gt;=32768,HEX2DEC(LEFT(F2595,4))-65536,HEX2DEC(LEFT(F2595,4)))/Codes!$N$2</f>
        <v>2</v>
      </c>
      <c r="S2595" s="1">
        <f>IF(HEX2DEC(RIGHT(F2595,4))&gt;=32768,HEX2DEC(RIGHT(F2595,4))-65536,HEX2DEC(RIGHT(F2595,4)))/Codes!$N$2</f>
        <v>-3.2</v>
      </c>
      <c r="T2595" s="18">
        <f t="shared" si="718"/>
        <v>140</v>
      </c>
      <c r="U2595" s="1">
        <f t="shared" si="719"/>
        <v>80</v>
      </c>
      <c r="V2595" s="1">
        <f t="shared" si="720"/>
        <v>0</v>
      </c>
      <c r="W2595" s="1" t="str">
        <f t="shared" si="721"/>
        <v>100</v>
      </c>
      <c r="X2595" s="1">
        <f t="shared" si="722"/>
        <v>3</v>
      </c>
      <c r="Y2595" s="1">
        <f t="shared" si="723"/>
        <v>35</v>
      </c>
      <c r="Z2595" s="1" t="str">
        <f>VLOOKUP(BIN2DEC(MID(HEX2BIN(MID(H2595,3,2),8),2,5)),Codes!$E$1:$F$18,2)</f>
        <v>Normal</v>
      </c>
      <c r="AA2595" s="6" t="str">
        <f t="shared" si="724"/>
        <v>0</v>
      </c>
      <c r="AB2595" s="1">
        <f t="shared" si="725"/>
        <v>0</v>
      </c>
      <c r="AC2595" s="1" t="str">
        <f>VLOOKUP(BIN2DEC(RIGHT(HEX2BIN(MID(H2595,6,1),4),1)&amp;LEFT(HEX2BIN(MID(H2595,7,1),4),1)),Codes!$K$1:$L$5,2)</f>
        <v>L</v>
      </c>
      <c r="AD2595" s="1" t="str">
        <f>VLOOKUP(BIN2DEC(RIGHT(HEX2BIN(MID(H2595,7,1),4),3)&amp;LEFT(HEX2BIN(MID(H2595,8,1),4),2)),Codes!$H$2:$I$33,2)</f>
        <v>Kick</v>
      </c>
      <c r="AE2595" s="1" t="str">
        <f t="shared" si="726"/>
        <v>1</v>
      </c>
      <c r="AF2595" s="1" t="str">
        <f t="shared" si="727"/>
        <v>1</v>
      </c>
      <c r="AH2595" s="6">
        <f t="shared" si="728"/>
        <v>66</v>
      </c>
    </row>
    <row r="2596" spans="1:34">
      <c r="A2596" s="3" t="s">
        <v>3857</v>
      </c>
      <c r="B2596" s="1" t="s">
        <v>50</v>
      </c>
      <c r="C2596" s="6" t="s">
        <v>1262</v>
      </c>
      <c r="D2596" s="9" t="s">
        <v>3858</v>
      </c>
      <c r="E2596" s="9" t="s">
        <v>265</v>
      </c>
      <c r="F2596" s="9" t="s">
        <v>91</v>
      </c>
      <c r="G2596" s="9" t="s">
        <v>139</v>
      </c>
      <c r="H2596" s="9" t="s">
        <v>280</v>
      </c>
      <c r="J2596" s="6" t="str">
        <f t="shared" si="712"/>
        <v>001011</v>
      </c>
      <c r="K2596" s="1">
        <f t="shared" si="713"/>
        <v>0</v>
      </c>
      <c r="L2596" s="6" t="str">
        <f t="shared" si="714"/>
        <v>00000</v>
      </c>
      <c r="M2596" s="1">
        <f t="shared" si="715"/>
        <v>100</v>
      </c>
      <c r="N2596" s="6" t="str">
        <f t="shared" si="716"/>
        <v>00</v>
      </c>
      <c r="O2596" s="1">
        <f t="shared" si="717"/>
        <v>14</v>
      </c>
      <c r="P2596" s="1">
        <f>IF(HEX2DEC(LEFT(E2596,4))&gt;=32768,HEX2DEC(LEFT(E2596,4))-65536,HEX2DEC(LEFT(E2596,4)))/Codes!$N$2</f>
        <v>2.4</v>
      </c>
      <c r="Q2596" s="1">
        <f>IF(HEX2DEC(RIGHT(E2596,4))&gt;=32768,HEX2DEC(RIGHT(E2596,4))-65536,HEX2DEC(RIGHT(E2596,4)))/Codes!$N$2</f>
        <v>0</v>
      </c>
      <c r="R2596" s="1">
        <f>IF(HEX2DEC(LEFT(F2596,4))&gt;=32768,HEX2DEC(LEFT(F2596,4))-65536,HEX2DEC(LEFT(F2596,4)))/Codes!$N$2</f>
        <v>0</v>
      </c>
      <c r="S2596" s="1">
        <f>IF(HEX2DEC(RIGHT(F2596,4))&gt;=32768,HEX2DEC(RIGHT(F2596,4))-65536,HEX2DEC(RIGHT(F2596,4)))/Codes!$N$2</f>
        <v>0</v>
      </c>
      <c r="T2596" s="18">
        <f t="shared" si="718"/>
        <v>361</v>
      </c>
      <c r="U2596" s="1">
        <f t="shared" si="719"/>
        <v>100</v>
      </c>
      <c r="V2596" s="1">
        <f t="shared" si="720"/>
        <v>0</v>
      </c>
      <c r="W2596" s="1" t="str">
        <f t="shared" si="721"/>
        <v>100</v>
      </c>
      <c r="X2596" s="1">
        <f t="shared" si="722"/>
        <v>3</v>
      </c>
      <c r="Y2596" s="1">
        <f t="shared" si="723"/>
        <v>20</v>
      </c>
      <c r="Z2596" s="1" t="str">
        <f>VLOOKUP(BIN2DEC(MID(HEX2BIN(MID(H2596,3,2),8),2,5)),Codes!$E$1:$F$18,2)</f>
        <v>Normal</v>
      </c>
      <c r="AA2596" s="6" t="str">
        <f t="shared" si="724"/>
        <v>0</v>
      </c>
      <c r="AB2596" s="1">
        <f t="shared" si="725"/>
        <v>0</v>
      </c>
      <c r="AC2596" s="1" t="str">
        <f>VLOOKUP(BIN2DEC(RIGHT(HEX2BIN(MID(H2596,6,1),4),1)&amp;LEFT(HEX2BIN(MID(H2596,7,1),4),1)),Codes!$K$1:$L$5,2)</f>
        <v>L</v>
      </c>
      <c r="AD2596" s="1" t="str">
        <f>VLOOKUP(BIN2DEC(RIGHT(HEX2BIN(MID(H2596,7,1),4),3)&amp;LEFT(HEX2BIN(MID(H2596,8,1),4),2)),Codes!$H$2:$I$33,2)</f>
        <v>Kick</v>
      </c>
      <c r="AE2596" s="1" t="str">
        <f t="shared" si="726"/>
        <v>1</v>
      </c>
      <c r="AF2596" s="1" t="str">
        <f t="shared" si="727"/>
        <v>1</v>
      </c>
      <c r="AH2596" s="6">
        <f t="shared" si="728"/>
        <v>66</v>
      </c>
    </row>
    <row r="2597" spans="1:34">
      <c r="A2597" s="3" t="s">
        <v>3859</v>
      </c>
      <c r="B2597" s="1" t="s">
        <v>50</v>
      </c>
      <c r="C2597" s="6" t="s">
        <v>1262</v>
      </c>
      <c r="D2597" s="9" t="s">
        <v>3860</v>
      </c>
      <c r="E2597" s="9" t="s">
        <v>265</v>
      </c>
      <c r="F2597" s="9" t="s">
        <v>91</v>
      </c>
      <c r="G2597" s="9" t="s">
        <v>139</v>
      </c>
      <c r="H2597" s="9" t="s">
        <v>280</v>
      </c>
      <c r="J2597" s="6" t="str">
        <f t="shared" si="712"/>
        <v>001011</v>
      </c>
      <c r="K2597" s="1">
        <f t="shared" si="713"/>
        <v>1</v>
      </c>
      <c r="L2597" s="6" t="str">
        <f t="shared" si="714"/>
        <v>00000</v>
      </c>
      <c r="M2597" s="1">
        <f t="shared" si="715"/>
        <v>74</v>
      </c>
      <c r="N2597" s="6" t="str">
        <f t="shared" si="716"/>
        <v>00</v>
      </c>
      <c r="O2597" s="1">
        <f t="shared" si="717"/>
        <v>14</v>
      </c>
      <c r="P2597" s="1">
        <f>IF(HEX2DEC(LEFT(E2597,4))&gt;=32768,HEX2DEC(LEFT(E2597,4))-65536,HEX2DEC(LEFT(E2597,4)))/Codes!$N$2</f>
        <v>2.4</v>
      </c>
      <c r="Q2597" s="1">
        <f>IF(HEX2DEC(RIGHT(E2597,4))&gt;=32768,HEX2DEC(RIGHT(E2597,4))-65536,HEX2DEC(RIGHT(E2597,4)))/Codes!$N$2</f>
        <v>0</v>
      </c>
      <c r="R2597" s="1">
        <f>IF(HEX2DEC(LEFT(F2597,4))&gt;=32768,HEX2DEC(LEFT(F2597,4))-65536,HEX2DEC(LEFT(F2597,4)))/Codes!$N$2</f>
        <v>0</v>
      </c>
      <c r="S2597" s="1">
        <f>IF(HEX2DEC(RIGHT(F2597,4))&gt;=32768,HEX2DEC(RIGHT(F2597,4))-65536,HEX2DEC(RIGHT(F2597,4)))/Codes!$N$2</f>
        <v>0</v>
      </c>
      <c r="T2597" s="18">
        <f t="shared" si="718"/>
        <v>361</v>
      </c>
      <c r="U2597" s="1">
        <f t="shared" si="719"/>
        <v>100</v>
      </c>
      <c r="V2597" s="1">
        <f t="shared" si="720"/>
        <v>0</v>
      </c>
      <c r="W2597" s="1" t="str">
        <f t="shared" si="721"/>
        <v>100</v>
      </c>
      <c r="X2597" s="1">
        <f t="shared" si="722"/>
        <v>3</v>
      </c>
      <c r="Y2597" s="1">
        <f t="shared" si="723"/>
        <v>20</v>
      </c>
      <c r="Z2597" s="1" t="str">
        <f>VLOOKUP(BIN2DEC(MID(HEX2BIN(MID(H2597,3,2),8),2,5)),Codes!$E$1:$F$18,2)</f>
        <v>Normal</v>
      </c>
      <c r="AA2597" s="6" t="str">
        <f t="shared" si="724"/>
        <v>0</v>
      </c>
      <c r="AB2597" s="1">
        <f t="shared" si="725"/>
        <v>0</v>
      </c>
      <c r="AC2597" s="1" t="str">
        <f>VLOOKUP(BIN2DEC(RIGHT(HEX2BIN(MID(H2597,6,1),4),1)&amp;LEFT(HEX2BIN(MID(H2597,7,1),4),1)),Codes!$K$1:$L$5,2)</f>
        <v>L</v>
      </c>
      <c r="AD2597" s="1" t="str">
        <f>VLOOKUP(BIN2DEC(RIGHT(HEX2BIN(MID(H2597,7,1),4),3)&amp;LEFT(HEX2BIN(MID(H2597,8,1),4),2)),Codes!$H$2:$I$33,2)</f>
        <v>Kick</v>
      </c>
      <c r="AE2597" s="1" t="str">
        <f t="shared" si="726"/>
        <v>1</v>
      </c>
      <c r="AF2597" s="1" t="str">
        <f t="shared" si="727"/>
        <v>1</v>
      </c>
      <c r="AH2597" s="6">
        <f t="shared" si="728"/>
        <v>66</v>
      </c>
    </row>
    <row r="2598" spans="1:34">
      <c r="A2598" s="3" t="s">
        <v>3861</v>
      </c>
      <c r="B2598" s="1" t="s">
        <v>50</v>
      </c>
      <c r="C2598" s="6" t="s">
        <v>1262</v>
      </c>
      <c r="D2598" s="9" t="s">
        <v>3862</v>
      </c>
      <c r="E2598" s="9" t="s">
        <v>256</v>
      </c>
      <c r="F2598" s="9" t="s">
        <v>91</v>
      </c>
      <c r="G2598" s="9" t="s">
        <v>139</v>
      </c>
      <c r="H2598" s="9" t="s">
        <v>280</v>
      </c>
      <c r="J2598" s="6" t="str">
        <f t="shared" si="712"/>
        <v>001011</v>
      </c>
      <c r="K2598" s="1">
        <f t="shared" si="713"/>
        <v>2</v>
      </c>
      <c r="L2598" s="6" t="str">
        <f t="shared" si="714"/>
        <v>00000</v>
      </c>
      <c r="M2598" s="1">
        <f t="shared" si="715"/>
        <v>4</v>
      </c>
      <c r="N2598" s="6" t="str">
        <f t="shared" si="716"/>
        <v>00</v>
      </c>
      <c r="O2598" s="1">
        <f t="shared" si="717"/>
        <v>14</v>
      </c>
      <c r="P2598" s="1">
        <f>IF(HEX2DEC(LEFT(E2598,4))&gt;=32768,HEX2DEC(LEFT(E2598,4))-65536,HEX2DEC(LEFT(E2598,4)))/Codes!$N$2</f>
        <v>3.6</v>
      </c>
      <c r="Q2598" s="1">
        <f>IF(HEX2DEC(RIGHT(E2598,4))&gt;=32768,HEX2DEC(RIGHT(E2598,4))-65536,HEX2DEC(RIGHT(E2598,4)))/Codes!$N$2</f>
        <v>0</v>
      </c>
      <c r="R2598" s="1">
        <f>IF(HEX2DEC(LEFT(F2598,4))&gt;=32768,HEX2DEC(LEFT(F2598,4))-65536,HEX2DEC(LEFT(F2598,4)))/Codes!$N$2</f>
        <v>0</v>
      </c>
      <c r="S2598" s="1">
        <f>IF(HEX2DEC(RIGHT(F2598,4))&gt;=32768,HEX2DEC(RIGHT(F2598,4))-65536,HEX2DEC(RIGHT(F2598,4)))/Codes!$N$2</f>
        <v>0</v>
      </c>
      <c r="T2598" s="18">
        <f t="shared" si="718"/>
        <v>361</v>
      </c>
      <c r="U2598" s="1">
        <f t="shared" si="719"/>
        <v>100</v>
      </c>
      <c r="V2598" s="1">
        <f t="shared" si="720"/>
        <v>0</v>
      </c>
      <c r="W2598" s="1" t="str">
        <f t="shared" si="721"/>
        <v>100</v>
      </c>
      <c r="X2598" s="1">
        <f t="shared" si="722"/>
        <v>3</v>
      </c>
      <c r="Y2598" s="1">
        <f t="shared" si="723"/>
        <v>20</v>
      </c>
      <c r="Z2598" s="1" t="str">
        <f>VLOOKUP(BIN2DEC(MID(HEX2BIN(MID(H2598,3,2),8),2,5)),Codes!$E$1:$F$18,2)</f>
        <v>Normal</v>
      </c>
      <c r="AA2598" s="6" t="str">
        <f t="shared" si="724"/>
        <v>0</v>
      </c>
      <c r="AB2598" s="1">
        <f t="shared" si="725"/>
        <v>0</v>
      </c>
      <c r="AC2598" s="1" t="str">
        <f>VLOOKUP(BIN2DEC(RIGHT(HEX2BIN(MID(H2598,6,1),4),1)&amp;LEFT(HEX2BIN(MID(H2598,7,1),4),1)),Codes!$K$1:$L$5,2)</f>
        <v>L</v>
      </c>
      <c r="AD2598" s="1" t="str">
        <f>VLOOKUP(BIN2DEC(RIGHT(HEX2BIN(MID(H2598,7,1),4),3)&amp;LEFT(HEX2BIN(MID(H2598,8,1),4),2)),Codes!$H$2:$I$33,2)</f>
        <v>Kick</v>
      </c>
      <c r="AE2598" s="1" t="str">
        <f t="shared" si="726"/>
        <v>1</v>
      </c>
      <c r="AF2598" s="1" t="str">
        <f t="shared" si="727"/>
        <v>1</v>
      </c>
      <c r="AH2598" s="6">
        <f t="shared" si="728"/>
        <v>66</v>
      </c>
    </row>
    <row r="2599" spans="1:34">
      <c r="A2599" s="3" t="s">
        <v>3863</v>
      </c>
      <c r="B2599" s="1" t="s">
        <v>50</v>
      </c>
      <c r="C2599" s="6" t="s">
        <v>1263</v>
      </c>
      <c r="D2599" s="9" t="s">
        <v>3864</v>
      </c>
      <c r="E2599" s="9" t="s">
        <v>265</v>
      </c>
      <c r="F2599" s="9" t="s">
        <v>91</v>
      </c>
      <c r="G2599" s="9" t="s">
        <v>139</v>
      </c>
      <c r="H2599" s="9" t="s">
        <v>1548</v>
      </c>
      <c r="J2599" s="6" t="str">
        <f t="shared" si="712"/>
        <v>001011</v>
      </c>
      <c r="K2599" s="1">
        <f t="shared" si="713"/>
        <v>0</v>
      </c>
      <c r="L2599" s="6" t="str">
        <f t="shared" si="714"/>
        <v>00000</v>
      </c>
      <c r="M2599" s="1">
        <f t="shared" si="715"/>
        <v>100</v>
      </c>
      <c r="N2599" s="6" t="str">
        <f t="shared" si="716"/>
        <v>00</v>
      </c>
      <c r="O2599" s="1">
        <f t="shared" si="717"/>
        <v>10</v>
      </c>
      <c r="P2599" s="1">
        <f>IF(HEX2DEC(LEFT(E2599,4))&gt;=32768,HEX2DEC(LEFT(E2599,4))-65536,HEX2DEC(LEFT(E2599,4)))/Codes!$N$2</f>
        <v>2.4</v>
      </c>
      <c r="Q2599" s="1">
        <f>IF(HEX2DEC(RIGHT(E2599,4))&gt;=32768,HEX2DEC(RIGHT(E2599,4))-65536,HEX2DEC(RIGHT(E2599,4)))/Codes!$N$2</f>
        <v>0</v>
      </c>
      <c r="R2599" s="1">
        <f>IF(HEX2DEC(LEFT(F2599,4))&gt;=32768,HEX2DEC(LEFT(F2599,4))-65536,HEX2DEC(LEFT(F2599,4)))/Codes!$N$2</f>
        <v>0</v>
      </c>
      <c r="S2599" s="1">
        <f>IF(HEX2DEC(RIGHT(F2599,4))&gt;=32768,HEX2DEC(RIGHT(F2599,4))-65536,HEX2DEC(RIGHT(F2599,4)))/Codes!$N$2</f>
        <v>0</v>
      </c>
      <c r="T2599" s="18">
        <f t="shared" si="718"/>
        <v>361</v>
      </c>
      <c r="U2599" s="1">
        <f t="shared" si="719"/>
        <v>100</v>
      </c>
      <c r="V2599" s="1">
        <f t="shared" si="720"/>
        <v>0</v>
      </c>
      <c r="W2599" s="1" t="str">
        <f t="shared" si="721"/>
        <v>100</v>
      </c>
      <c r="X2599" s="1">
        <f t="shared" si="722"/>
        <v>3</v>
      </c>
      <c r="Y2599" s="1">
        <f t="shared" si="723"/>
        <v>0</v>
      </c>
      <c r="Z2599" s="1" t="str">
        <f>VLOOKUP(BIN2DEC(MID(HEX2BIN(MID(H2599,3,2),8),2,5)),Codes!$E$1:$F$18,2)</f>
        <v>Normal</v>
      </c>
      <c r="AA2599" s="6" t="str">
        <f t="shared" si="724"/>
        <v>0</v>
      </c>
      <c r="AB2599" s="1">
        <f t="shared" si="725"/>
        <v>0</v>
      </c>
      <c r="AC2599" s="1" t="str">
        <f>VLOOKUP(BIN2DEC(RIGHT(HEX2BIN(MID(H2599,6,1),4),1)&amp;LEFT(HEX2BIN(MID(H2599,7,1),4),1)),Codes!$K$1:$L$5,2)</f>
        <v>L</v>
      </c>
      <c r="AD2599" s="1" t="str">
        <f>VLOOKUP(BIN2DEC(RIGHT(HEX2BIN(MID(H2599,7,1),4),3)&amp;LEFT(HEX2BIN(MID(H2599,8,1),4),2)),Codes!$H$2:$I$33,2)</f>
        <v>Kick</v>
      </c>
      <c r="AE2599" s="1" t="str">
        <f t="shared" si="726"/>
        <v>1</v>
      </c>
      <c r="AF2599" s="1" t="str">
        <f t="shared" si="727"/>
        <v>1</v>
      </c>
      <c r="AH2599" s="6">
        <f t="shared" si="728"/>
        <v>66</v>
      </c>
    </row>
    <row r="2600" spans="1:34">
      <c r="A2600" s="3" t="s">
        <v>3865</v>
      </c>
      <c r="B2600" s="1" t="s">
        <v>50</v>
      </c>
      <c r="C2600" s="6" t="s">
        <v>1263</v>
      </c>
      <c r="D2600" s="9" t="s">
        <v>3866</v>
      </c>
      <c r="E2600" s="9" t="s">
        <v>265</v>
      </c>
      <c r="F2600" s="9" t="s">
        <v>91</v>
      </c>
      <c r="G2600" s="9" t="s">
        <v>139</v>
      </c>
      <c r="H2600" s="9" t="s">
        <v>1548</v>
      </c>
      <c r="J2600" s="6" t="str">
        <f t="shared" si="712"/>
        <v>001011</v>
      </c>
      <c r="K2600" s="1">
        <f t="shared" si="713"/>
        <v>1</v>
      </c>
      <c r="L2600" s="6" t="str">
        <f t="shared" si="714"/>
        <v>00000</v>
      </c>
      <c r="M2600" s="1">
        <f t="shared" si="715"/>
        <v>74</v>
      </c>
      <c r="N2600" s="6" t="str">
        <f t="shared" si="716"/>
        <v>00</v>
      </c>
      <c r="O2600" s="1">
        <f t="shared" si="717"/>
        <v>10</v>
      </c>
      <c r="P2600" s="1">
        <f>IF(HEX2DEC(LEFT(E2600,4))&gt;=32768,HEX2DEC(LEFT(E2600,4))-65536,HEX2DEC(LEFT(E2600,4)))/Codes!$N$2</f>
        <v>2.4</v>
      </c>
      <c r="Q2600" s="1">
        <f>IF(HEX2DEC(RIGHT(E2600,4))&gt;=32768,HEX2DEC(RIGHT(E2600,4))-65536,HEX2DEC(RIGHT(E2600,4)))/Codes!$N$2</f>
        <v>0</v>
      </c>
      <c r="R2600" s="1">
        <f>IF(HEX2DEC(LEFT(F2600,4))&gt;=32768,HEX2DEC(LEFT(F2600,4))-65536,HEX2DEC(LEFT(F2600,4)))/Codes!$N$2</f>
        <v>0</v>
      </c>
      <c r="S2600" s="1">
        <f>IF(HEX2DEC(RIGHT(F2600,4))&gt;=32768,HEX2DEC(RIGHT(F2600,4))-65536,HEX2DEC(RIGHT(F2600,4)))/Codes!$N$2</f>
        <v>0</v>
      </c>
      <c r="T2600" s="18">
        <f t="shared" si="718"/>
        <v>361</v>
      </c>
      <c r="U2600" s="1">
        <f t="shared" si="719"/>
        <v>100</v>
      </c>
      <c r="V2600" s="1">
        <f t="shared" si="720"/>
        <v>0</v>
      </c>
      <c r="W2600" s="1" t="str">
        <f t="shared" si="721"/>
        <v>100</v>
      </c>
      <c r="X2600" s="1">
        <f t="shared" si="722"/>
        <v>3</v>
      </c>
      <c r="Y2600" s="1">
        <f t="shared" si="723"/>
        <v>0</v>
      </c>
      <c r="Z2600" s="1" t="str">
        <f>VLOOKUP(BIN2DEC(MID(HEX2BIN(MID(H2600,3,2),8),2,5)),Codes!$E$1:$F$18,2)</f>
        <v>Normal</v>
      </c>
      <c r="AA2600" s="6" t="str">
        <f t="shared" si="724"/>
        <v>0</v>
      </c>
      <c r="AB2600" s="1">
        <f t="shared" si="725"/>
        <v>0</v>
      </c>
      <c r="AC2600" s="1" t="str">
        <f>VLOOKUP(BIN2DEC(RIGHT(HEX2BIN(MID(H2600,6,1),4),1)&amp;LEFT(HEX2BIN(MID(H2600,7,1),4),1)),Codes!$K$1:$L$5,2)</f>
        <v>L</v>
      </c>
      <c r="AD2600" s="1" t="str">
        <f>VLOOKUP(BIN2DEC(RIGHT(HEX2BIN(MID(H2600,7,1),4),3)&amp;LEFT(HEX2BIN(MID(H2600,8,1),4),2)),Codes!$H$2:$I$33,2)</f>
        <v>Kick</v>
      </c>
      <c r="AE2600" s="1" t="str">
        <f t="shared" si="726"/>
        <v>1</v>
      </c>
      <c r="AF2600" s="1" t="str">
        <f t="shared" si="727"/>
        <v>1</v>
      </c>
      <c r="AH2600" s="6">
        <f t="shared" si="728"/>
        <v>66</v>
      </c>
    </row>
    <row r="2601" spans="1:34">
      <c r="A2601" s="3" t="s">
        <v>3867</v>
      </c>
      <c r="B2601" s="1" t="s">
        <v>50</v>
      </c>
      <c r="C2601" s="6" t="s">
        <v>1263</v>
      </c>
      <c r="D2601" s="9" t="s">
        <v>1645</v>
      </c>
      <c r="E2601" s="9" t="s">
        <v>256</v>
      </c>
      <c r="F2601" s="9" t="s">
        <v>91</v>
      </c>
      <c r="G2601" s="9" t="s">
        <v>139</v>
      </c>
      <c r="H2601" s="9" t="s">
        <v>188</v>
      </c>
      <c r="J2601" s="6" t="str">
        <f t="shared" si="712"/>
        <v>001011</v>
      </c>
      <c r="K2601" s="1">
        <f t="shared" si="713"/>
        <v>2</v>
      </c>
      <c r="L2601" s="6" t="str">
        <f t="shared" si="714"/>
        <v>00000</v>
      </c>
      <c r="M2601" s="1">
        <f t="shared" si="715"/>
        <v>4</v>
      </c>
      <c r="N2601" s="6" t="str">
        <f t="shared" si="716"/>
        <v>00</v>
      </c>
      <c r="O2601" s="1">
        <f t="shared" si="717"/>
        <v>9</v>
      </c>
      <c r="P2601" s="1">
        <f>IF(HEX2DEC(LEFT(E2601,4))&gt;=32768,HEX2DEC(LEFT(E2601,4))-65536,HEX2DEC(LEFT(E2601,4)))/Codes!$N$2</f>
        <v>3.6</v>
      </c>
      <c r="Q2601" s="1">
        <f>IF(HEX2DEC(RIGHT(E2601,4))&gt;=32768,HEX2DEC(RIGHT(E2601,4))-65536,HEX2DEC(RIGHT(E2601,4)))/Codes!$N$2</f>
        <v>0</v>
      </c>
      <c r="R2601" s="1">
        <f>IF(HEX2DEC(LEFT(F2601,4))&gt;=32768,HEX2DEC(LEFT(F2601,4))-65536,HEX2DEC(LEFT(F2601,4)))/Codes!$N$2</f>
        <v>0</v>
      </c>
      <c r="S2601" s="1">
        <f>IF(HEX2DEC(RIGHT(F2601,4))&gt;=32768,HEX2DEC(RIGHT(F2601,4))-65536,HEX2DEC(RIGHT(F2601,4)))/Codes!$N$2</f>
        <v>0</v>
      </c>
      <c r="T2601" s="18">
        <f t="shared" si="718"/>
        <v>361</v>
      </c>
      <c r="U2601" s="1">
        <f t="shared" si="719"/>
        <v>100</v>
      </c>
      <c r="V2601" s="1">
        <f t="shared" si="720"/>
        <v>0</v>
      </c>
      <c r="W2601" s="1" t="str">
        <f t="shared" si="721"/>
        <v>100</v>
      </c>
      <c r="X2601" s="1">
        <f t="shared" si="722"/>
        <v>3</v>
      </c>
      <c r="Y2601" s="1">
        <f t="shared" si="723"/>
        <v>0</v>
      </c>
      <c r="Z2601" s="1" t="str">
        <f>VLOOKUP(BIN2DEC(MID(HEX2BIN(MID(H2601,3,2),8),2,5)),Codes!$E$1:$F$18,2)</f>
        <v>Normal</v>
      </c>
      <c r="AA2601" s="6" t="str">
        <f t="shared" si="724"/>
        <v>0</v>
      </c>
      <c r="AB2601" s="1">
        <f t="shared" si="725"/>
        <v>0</v>
      </c>
      <c r="AC2601" s="1" t="str">
        <f>VLOOKUP(BIN2DEC(RIGHT(HEX2BIN(MID(H2601,6,1),4),1)&amp;LEFT(HEX2BIN(MID(H2601,7,1),4),1)),Codes!$K$1:$L$5,2)</f>
        <v>M</v>
      </c>
      <c r="AD2601" s="1" t="str">
        <f>VLOOKUP(BIN2DEC(RIGHT(HEX2BIN(MID(H2601,7,1),4),3)&amp;LEFT(HEX2BIN(MID(H2601,8,1),4),2)),Codes!$H$2:$I$33,2)</f>
        <v>Kick</v>
      </c>
      <c r="AE2601" s="1" t="str">
        <f t="shared" si="726"/>
        <v>1</v>
      </c>
      <c r="AF2601" s="1" t="str">
        <f t="shared" si="727"/>
        <v>1</v>
      </c>
      <c r="AH2601" s="6">
        <f t="shared" si="728"/>
        <v>34</v>
      </c>
    </row>
    <row r="2602" spans="1:34">
      <c r="A2602" s="3" t="s">
        <v>3868</v>
      </c>
      <c r="B2602" s="1" t="s">
        <v>50</v>
      </c>
      <c r="C2602" s="6" t="s">
        <v>1726</v>
      </c>
      <c r="D2602" s="9" t="s">
        <v>3869</v>
      </c>
      <c r="E2602" s="9" t="s">
        <v>207</v>
      </c>
      <c r="F2602" s="9" t="s">
        <v>91</v>
      </c>
      <c r="G2602" s="9" t="s">
        <v>208</v>
      </c>
      <c r="H2602" s="9" t="s">
        <v>539</v>
      </c>
      <c r="J2602" s="6" t="str">
        <f t="shared" si="712"/>
        <v>001011</v>
      </c>
      <c r="K2602" s="1">
        <f t="shared" si="713"/>
        <v>0</v>
      </c>
      <c r="L2602" s="6" t="str">
        <f t="shared" si="714"/>
        <v>00000</v>
      </c>
      <c r="M2602" s="1">
        <f t="shared" si="715"/>
        <v>74</v>
      </c>
      <c r="N2602" s="6" t="str">
        <f t="shared" si="716"/>
        <v>00</v>
      </c>
      <c r="O2602" s="1">
        <f t="shared" si="717"/>
        <v>15</v>
      </c>
      <c r="P2602" s="1">
        <f>IF(HEX2DEC(LEFT(E2602,4))&gt;=32768,HEX2DEC(LEFT(E2602,4))-65536,HEX2DEC(LEFT(E2602,4)))/Codes!$N$2</f>
        <v>4</v>
      </c>
      <c r="Q2602" s="1">
        <f>IF(HEX2DEC(RIGHT(E2602,4))&gt;=32768,HEX2DEC(RIGHT(E2602,4))-65536,HEX2DEC(RIGHT(E2602,4)))/Codes!$N$2</f>
        <v>0</v>
      </c>
      <c r="R2602" s="1">
        <f>IF(HEX2DEC(LEFT(F2602,4))&gt;=32768,HEX2DEC(LEFT(F2602,4))-65536,HEX2DEC(LEFT(F2602,4)))/Codes!$N$2</f>
        <v>0</v>
      </c>
      <c r="S2602" s="1">
        <f>IF(HEX2DEC(RIGHT(F2602,4))&gt;=32768,HEX2DEC(RIGHT(F2602,4))-65536,HEX2DEC(RIGHT(F2602,4)))/Codes!$N$2</f>
        <v>0</v>
      </c>
      <c r="T2602" s="18">
        <f t="shared" si="718"/>
        <v>361</v>
      </c>
      <c r="U2602" s="1">
        <f t="shared" si="719"/>
        <v>70</v>
      </c>
      <c r="V2602" s="1">
        <f t="shared" si="720"/>
        <v>0</v>
      </c>
      <c r="W2602" s="1" t="str">
        <f t="shared" si="721"/>
        <v>100</v>
      </c>
      <c r="X2602" s="1">
        <f t="shared" si="722"/>
        <v>3</v>
      </c>
      <c r="Y2602" s="1">
        <f t="shared" si="723"/>
        <v>60</v>
      </c>
      <c r="Z2602" s="1" t="str">
        <f>VLOOKUP(BIN2DEC(MID(HEX2BIN(MID(H2602,3,2),8),2,5)),Codes!$E$1:$F$18,2)</f>
        <v>Normal</v>
      </c>
      <c r="AA2602" s="6" t="str">
        <f t="shared" si="724"/>
        <v>0</v>
      </c>
      <c r="AB2602" s="1">
        <f t="shared" si="725"/>
        <v>0</v>
      </c>
      <c r="AC2602" s="1" t="str">
        <f>VLOOKUP(BIN2DEC(RIGHT(HEX2BIN(MID(H2602,6,1),4),1)&amp;LEFT(HEX2BIN(MID(H2602,7,1),4),1)),Codes!$K$1:$L$5,2)</f>
        <v>L</v>
      </c>
      <c r="AD2602" s="1" t="str">
        <f>VLOOKUP(BIN2DEC(RIGHT(HEX2BIN(MID(H2602,7,1),4),3)&amp;LEFT(HEX2BIN(MID(H2602,8,1),4),2)),Codes!$H$2:$I$33,2)</f>
        <v>Punch</v>
      </c>
      <c r="AE2602" s="1" t="str">
        <f t="shared" si="726"/>
        <v>1</v>
      </c>
      <c r="AF2602" s="1" t="str">
        <f t="shared" si="727"/>
        <v>1</v>
      </c>
      <c r="AH2602" s="6">
        <f t="shared" si="728"/>
        <v>65</v>
      </c>
    </row>
    <row r="2603" spans="1:34">
      <c r="A2603" s="3" t="s">
        <v>3870</v>
      </c>
      <c r="B2603" s="1" t="s">
        <v>50</v>
      </c>
      <c r="C2603" s="6" t="s">
        <v>1726</v>
      </c>
      <c r="D2603" s="9" t="s">
        <v>3871</v>
      </c>
      <c r="E2603" s="9" t="s">
        <v>307</v>
      </c>
      <c r="F2603" s="9" t="s">
        <v>91</v>
      </c>
      <c r="G2603" s="9" t="s">
        <v>208</v>
      </c>
      <c r="H2603" s="9" t="s">
        <v>539</v>
      </c>
      <c r="J2603" s="6" t="str">
        <f t="shared" si="712"/>
        <v>001011</v>
      </c>
      <c r="K2603" s="1">
        <f t="shared" si="713"/>
        <v>1</v>
      </c>
      <c r="L2603" s="6" t="str">
        <f t="shared" si="714"/>
        <v>00000</v>
      </c>
      <c r="M2603" s="1">
        <f t="shared" si="715"/>
        <v>71</v>
      </c>
      <c r="N2603" s="6" t="str">
        <f t="shared" si="716"/>
        <v>00</v>
      </c>
      <c r="O2603" s="1">
        <f t="shared" si="717"/>
        <v>15</v>
      </c>
      <c r="P2603" s="1">
        <f>IF(HEX2DEC(LEFT(E2603,4))&gt;=32768,HEX2DEC(LEFT(E2603,4))-65536,HEX2DEC(LEFT(E2603,4)))/Codes!$N$2</f>
        <v>3.2</v>
      </c>
      <c r="Q2603" s="1">
        <f>IF(HEX2DEC(RIGHT(E2603,4))&gt;=32768,HEX2DEC(RIGHT(E2603,4))-65536,HEX2DEC(RIGHT(E2603,4)))/Codes!$N$2</f>
        <v>0</v>
      </c>
      <c r="R2603" s="1">
        <f>IF(HEX2DEC(LEFT(F2603,4))&gt;=32768,HEX2DEC(LEFT(F2603,4))-65536,HEX2DEC(LEFT(F2603,4)))/Codes!$N$2</f>
        <v>0</v>
      </c>
      <c r="S2603" s="1">
        <f>IF(HEX2DEC(RIGHT(F2603,4))&gt;=32768,HEX2DEC(RIGHT(F2603,4))-65536,HEX2DEC(RIGHT(F2603,4)))/Codes!$N$2</f>
        <v>0</v>
      </c>
      <c r="T2603" s="18">
        <f t="shared" si="718"/>
        <v>361</v>
      </c>
      <c r="U2603" s="1">
        <f t="shared" si="719"/>
        <v>70</v>
      </c>
      <c r="V2603" s="1">
        <f t="shared" si="720"/>
        <v>0</v>
      </c>
      <c r="W2603" s="1" t="str">
        <f t="shared" si="721"/>
        <v>100</v>
      </c>
      <c r="X2603" s="1">
        <f t="shared" si="722"/>
        <v>3</v>
      </c>
      <c r="Y2603" s="1">
        <f t="shared" si="723"/>
        <v>60</v>
      </c>
      <c r="Z2603" s="1" t="str">
        <f>VLOOKUP(BIN2DEC(MID(HEX2BIN(MID(H2603,3,2),8),2,5)),Codes!$E$1:$F$18,2)</f>
        <v>Normal</v>
      </c>
      <c r="AA2603" s="6" t="str">
        <f t="shared" si="724"/>
        <v>0</v>
      </c>
      <c r="AB2603" s="1">
        <f t="shared" si="725"/>
        <v>0</v>
      </c>
      <c r="AC2603" s="1" t="str">
        <f>VLOOKUP(BIN2DEC(RIGHT(HEX2BIN(MID(H2603,6,1),4),1)&amp;LEFT(HEX2BIN(MID(H2603,7,1),4),1)),Codes!$K$1:$L$5,2)</f>
        <v>L</v>
      </c>
      <c r="AD2603" s="1" t="str">
        <f>VLOOKUP(BIN2DEC(RIGHT(HEX2BIN(MID(H2603,7,1),4),3)&amp;LEFT(HEX2BIN(MID(H2603,8,1),4),2)),Codes!$H$2:$I$33,2)</f>
        <v>Punch</v>
      </c>
      <c r="AE2603" s="1" t="str">
        <f t="shared" si="726"/>
        <v>1</v>
      </c>
      <c r="AF2603" s="1" t="str">
        <f t="shared" si="727"/>
        <v>1</v>
      </c>
      <c r="AH2603" s="6">
        <f t="shared" si="728"/>
        <v>65</v>
      </c>
    </row>
    <row r="2604" spans="1:34">
      <c r="A2604" s="3" t="s">
        <v>3872</v>
      </c>
      <c r="B2604" s="1" t="s">
        <v>50</v>
      </c>
      <c r="C2604" s="6" t="s">
        <v>158</v>
      </c>
      <c r="D2604" s="9" t="s">
        <v>3873</v>
      </c>
      <c r="E2604" s="9" t="s">
        <v>499</v>
      </c>
      <c r="F2604" s="9" t="s">
        <v>91</v>
      </c>
      <c r="G2604" s="9" t="s">
        <v>139</v>
      </c>
      <c r="H2604" s="9" t="s">
        <v>1548</v>
      </c>
      <c r="J2604" s="6" t="str">
        <f t="shared" si="712"/>
        <v>001011</v>
      </c>
      <c r="K2604" s="1">
        <f t="shared" si="713"/>
        <v>0</v>
      </c>
      <c r="L2604" s="6" t="str">
        <f t="shared" si="714"/>
        <v>00000</v>
      </c>
      <c r="M2604" s="1">
        <f t="shared" si="715"/>
        <v>4</v>
      </c>
      <c r="N2604" s="6" t="str">
        <f t="shared" si="716"/>
        <v>00</v>
      </c>
      <c r="O2604" s="1">
        <f t="shared" si="717"/>
        <v>14</v>
      </c>
      <c r="P2604" s="1">
        <f>IF(HEX2DEC(LEFT(E2604,4))&gt;=32768,HEX2DEC(LEFT(E2604,4))-65536,HEX2DEC(LEFT(E2604,4)))/Codes!$N$2</f>
        <v>5.2</v>
      </c>
      <c r="Q2604" s="1">
        <f>IF(HEX2DEC(RIGHT(E2604,4))&gt;=32768,HEX2DEC(RIGHT(E2604,4))-65536,HEX2DEC(RIGHT(E2604,4)))/Codes!$N$2</f>
        <v>0</v>
      </c>
      <c r="R2604" s="1">
        <f>IF(HEX2DEC(LEFT(F2604,4))&gt;=32768,HEX2DEC(LEFT(F2604,4))-65536,HEX2DEC(LEFT(F2604,4)))/Codes!$N$2</f>
        <v>0</v>
      </c>
      <c r="S2604" s="1">
        <f>IF(HEX2DEC(RIGHT(F2604,4))&gt;=32768,HEX2DEC(RIGHT(F2604,4))-65536,HEX2DEC(RIGHT(F2604,4)))/Codes!$N$2</f>
        <v>0</v>
      </c>
      <c r="T2604" s="18">
        <f t="shared" si="718"/>
        <v>361</v>
      </c>
      <c r="U2604" s="1">
        <f t="shared" si="719"/>
        <v>100</v>
      </c>
      <c r="V2604" s="1">
        <f t="shared" si="720"/>
        <v>0</v>
      </c>
      <c r="W2604" s="1" t="str">
        <f t="shared" si="721"/>
        <v>100</v>
      </c>
      <c r="X2604" s="1">
        <f t="shared" si="722"/>
        <v>3</v>
      </c>
      <c r="Y2604" s="1">
        <f t="shared" si="723"/>
        <v>0</v>
      </c>
      <c r="Z2604" s="1" t="str">
        <f>VLOOKUP(BIN2DEC(MID(HEX2BIN(MID(H2604,3,2),8),2,5)),Codes!$E$1:$F$18,2)</f>
        <v>Normal</v>
      </c>
      <c r="AA2604" s="6" t="str">
        <f t="shared" si="724"/>
        <v>0</v>
      </c>
      <c r="AB2604" s="1">
        <f t="shared" si="725"/>
        <v>0</v>
      </c>
      <c r="AC2604" s="1" t="str">
        <f>VLOOKUP(BIN2DEC(RIGHT(HEX2BIN(MID(H2604,6,1),4),1)&amp;LEFT(HEX2BIN(MID(H2604,7,1),4),1)),Codes!$K$1:$L$5,2)</f>
        <v>L</v>
      </c>
      <c r="AD2604" s="1" t="str">
        <f>VLOOKUP(BIN2DEC(RIGHT(HEX2BIN(MID(H2604,7,1),4),3)&amp;LEFT(HEX2BIN(MID(H2604,8,1),4),2)),Codes!$H$2:$I$33,2)</f>
        <v>Kick</v>
      </c>
      <c r="AE2604" s="1" t="str">
        <f t="shared" si="726"/>
        <v>1</v>
      </c>
      <c r="AF2604" s="1" t="str">
        <f t="shared" si="727"/>
        <v>1</v>
      </c>
      <c r="AH2604" s="6">
        <f t="shared" si="728"/>
        <v>66</v>
      </c>
    </row>
    <row r="2605" spans="1:34">
      <c r="A2605" s="3" t="s">
        <v>3874</v>
      </c>
      <c r="B2605" s="1" t="s">
        <v>50</v>
      </c>
      <c r="C2605" s="6" t="s">
        <v>159</v>
      </c>
      <c r="D2605" s="9" t="s">
        <v>3875</v>
      </c>
      <c r="E2605" s="9" t="s">
        <v>499</v>
      </c>
      <c r="F2605" s="9" t="s">
        <v>91</v>
      </c>
      <c r="G2605" s="9" t="s">
        <v>301</v>
      </c>
      <c r="H2605" s="9" t="s">
        <v>1735</v>
      </c>
      <c r="J2605" s="6" t="str">
        <f t="shared" si="712"/>
        <v>001011</v>
      </c>
      <c r="K2605" s="1">
        <f t="shared" si="713"/>
        <v>0</v>
      </c>
      <c r="L2605" s="6" t="str">
        <f t="shared" si="714"/>
        <v>00000</v>
      </c>
      <c r="M2605" s="1">
        <f t="shared" si="715"/>
        <v>4</v>
      </c>
      <c r="N2605" s="6" t="str">
        <f t="shared" si="716"/>
        <v>00</v>
      </c>
      <c r="O2605" s="1">
        <f t="shared" si="717"/>
        <v>10</v>
      </c>
      <c r="P2605" s="1">
        <f>IF(HEX2DEC(LEFT(E2605,4))&gt;=32768,HEX2DEC(LEFT(E2605,4))-65536,HEX2DEC(LEFT(E2605,4)))/Codes!$N$2</f>
        <v>5.2</v>
      </c>
      <c r="Q2605" s="1">
        <f>IF(HEX2DEC(RIGHT(E2605,4))&gt;=32768,HEX2DEC(RIGHT(E2605,4))-65536,HEX2DEC(RIGHT(E2605,4)))/Codes!$N$2</f>
        <v>0</v>
      </c>
      <c r="R2605" s="1">
        <f>IF(HEX2DEC(LEFT(F2605,4))&gt;=32768,HEX2DEC(LEFT(F2605,4))-65536,HEX2DEC(LEFT(F2605,4)))/Codes!$N$2</f>
        <v>0</v>
      </c>
      <c r="S2605" s="1">
        <f>IF(HEX2DEC(RIGHT(F2605,4))&gt;=32768,HEX2DEC(RIGHT(F2605,4))-65536,HEX2DEC(RIGHT(F2605,4)))/Codes!$N$2</f>
        <v>0</v>
      </c>
      <c r="T2605" s="18">
        <f t="shared" si="718"/>
        <v>361</v>
      </c>
      <c r="U2605" s="1">
        <f t="shared" si="719"/>
        <v>90</v>
      </c>
      <c r="V2605" s="1">
        <f t="shared" si="720"/>
        <v>0</v>
      </c>
      <c r="W2605" s="1" t="str">
        <f t="shared" si="721"/>
        <v>100</v>
      </c>
      <c r="X2605" s="1">
        <f t="shared" si="722"/>
        <v>3</v>
      </c>
      <c r="Y2605" s="1">
        <f t="shared" si="723"/>
        <v>10</v>
      </c>
      <c r="Z2605" s="1" t="str">
        <f>VLOOKUP(BIN2DEC(MID(HEX2BIN(MID(H2605,3,2),8),2,5)),Codes!$E$1:$F$18,2)</f>
        <v>Normal</v>
      </c>
      <c r="AA2605" s="6" t="str">
        <f t="shared" si="724"/>
        <v>0</v>
      </c>
      <c r="AB2605" s="1">
        <f t="shared" si="725"/>
        <v>0</v>
      </c>
      <c r="AC2605" s="1" t="str">
        <f>VLOOKUP(BIN2DEC(RIGHT(HEX2BIN(MID(H2605,6,1),4),1)&amp;LEFT(HEX2BIN(MID(H2605,7,1),4),1)),Codes!$K$1:$L$5,2)</f>
        <v>L</v>
      </c>
      <c r="AD2605" s="1" t="str">
        <f>VLOOKUP(BIN2DEC(RIGHT(HEX2BIN(MID(H2605,7,1),4),3)&amp;LEFT(HEX2BIN(MID(H2605,8,1),4),2)),Codes!$H$2:$I$33,2)</f>
        <v>Kick</v>
      </c>
      <c r="AE2605" s="1" t="str">
        <f t="shared" si="726"/>
        <v>1</v>
      </c>
      <c r="AF2605" s="1" t="str">
        <f t="shared" si="727"/>
        <v>1</v>
      </c>
      <c r="AH2605" s="6">
        <f t="shared" si="728"/>
        <v>66</v>
      </c>
    </row>
    <row r="2606" spans="1:34">
      <c r="A2606" s="3" t="s">
        <v>3876</v>
      </c>
      <c r="B2606" s="1" t="s">
        <v>50</v>
      </c>
      <c r="C2606" s="6" t="s">
        <v>1305</v>
      </c>
      <c r="D2606" s="9" t="s">
        <v>3877</v>
      </c>
      <c r="E2606" s="9" t="s">
        <v>3878</v>
      </c>
      <c r="F2606" s="9" t="s">
        <v>91</v>
      </c>
      <c r="G2606" s="9" t="s">
        <v>1587</v>
      </c>
      <c r="H2606" s="9" t="s">
        <v>1548</v>
      </c>
      <c r="J2606" s="6" t="str">
        <f t="shared" si="712"/>
        <v>001011</v>
      </c>
      <c r="K2606" s="1">
        <f t="shared" si="713"/>
        <v>0</v>
      </c>
      <c r="L2606" s="6" t="str">
        <f t="shared" si="714"/>
        <v>00000</v>
      </c>
      <c r="M2606" s="1">
        <f t="shared" si="715"/>
        <v>9</v>
      </c>
      <c r="N2606" s="6" t="str">
        <f t="shared" si="716"/>
        <v>00</v>
      </c>
      <c r="O2606" s="1">
        <f t="shared" si="717"/>
        <v>14</v>
      </c>
      <c r="P2606" s="1">
        <f>IF(HEX2DEC(LEFT(E2606,4))&gt;=32768,HEX2DEC(LEFT(E2606,4))-65536,HEX2DEC(LEFT(E2606,4)))/Codes!$N$2</f>
        <v>4.26</v>
      </c>
      <c r="Q2606" s="1">
        <f>IF(HEX2DEC(RIGHT(E2606,4))&gt;=32768,HEX2DEC(RIGHT(E2606,4))-65536,HEX2DEC(RIGHT(E2606,4)))/Codes!$N$2</f>
        <v>0</v>
      </c>
      <c r="R2606" s="1">
        <f>IF(HEX2DEC(LEFT(F2606,4))&gt;=32768,HEX2DEC(LEFT(F2606,4))-65536,HEX2DEC(LEFT(F2606,4)))/Codes!$N$2</f>
        <v>0</v>
      </c>
      <c r="S2606" s="1">
        <f>IF(HEX2DEC(RIGHT(F2606,4))&gt;=32768,HEX2DEC(RIGHT(F2606,4))-65536,HEX2DEC(RIGHT(F2606,4)))/Codes!$N$2</f>
        <v>0</v>
      </c>
      <c r="T2606" s="18">
        <f t="shared" si="718"/>
        <v>80</v>
      </c>
      <c r="U2606" s="1">
        <f t="shared" si="719"/>
        <v>120</v>
      </c>
      <c r="V2606" s="1">
        <f t="shared" si="720"/>
        <v>0</v>
      </c>
      <c r="W2606" s="1" t="str">
        <f t="shared" si="721"/>
        <v>100</v>
      </c>
      <c r="X2606" s="1">
        <f t="shared" si="722"/>
        <v>3</v>
      </c>
      <c r="Y2606" s="1">
        <f t="shared" si="723"/>
        <v>0</v>
      </c>
      <c r="Z2606" s="1" t="str">
        <f>VLOOKUP(BIN2DEC(MID(HEX2BIN(MID(H2606,3,2),8),2,5)),Codes!$E$1:$F$18,2)</f>
        <v>Normal</v>
      </c>
      <c r="AA2606" s="6" t="str">
        <f t="shared" si="724"/>
        <v>0</v>
      </c>
      <c r="AB2606" s="1">
        <f t="shared" si="725"/>
        <v>0</v>
      </c>
      <c r="AC2606" s="1" t="str">
        <f>VLOOKUP(BIN2DEC(RIGHT(HEX2BIN(MID(H2606,6,1),4),1)&amp;LEFT(HEX2BIN(MID(H2606,7,1),4),1)),Codes!$K$1:$L$5,2)</f>
        <v>L</v>
      </c>
      <c r="AD2606" s="1" t="str">
        <f>VLOOKUP(BIN2DEC(RIGHT(HEX2BIN(MID(H2606,7,1),4),3)&amp;LEFT(HEX2BIN(MID(H2606,8,1),4),2)),Codes!$H$2:$I$33,2)</f>
        <v>Kick</v>
      </c>
      <c r="AE2606" s="1" t="str">
        <f t="shared" si="726"/>
        <v>1</v>
      </c>
      <c r="AF2606" s="1" t="str">
        <f t="shared" si="727"/>
        <v>1</v>
      </c>
      <c r="AH2606" s="6">
        <f t="shared" si="728"/>
        <v>66</v>
      </c>
    </row>
    <row r="2607" spans="1:34">
      <c r="A2607" s="3" t="s">
        <v>3879</v>
      </c>
      <c r="B2607" s="1" t="s">
        <v>50</v>
      </c>
      <c r="C2607" s="6" t="s">
        <v>1305</v>
      </c>
      <c r="D2607" s="9" t="s">
        <v>342</v>
      </c>
      <c r="E2607" s="9" t="s">
        <v>3880</v>
      </c>
      <c r="F2607" s="9" t="s">
        <v>91</v>
      </c>
      <c r="G2607" s="9" t="s">
        <v>1587</v>
      </c>
      <c r="H2607" s="9" t="s">
        <v>1548</v>
      </c>
      <c r="J2607" s="6" t="str">
        <f t="shared" si="712"/>
        <v>001011</v>
      </c>
      <c r="K2607" s="1">
        <f t="shared" si="713"/>
        <v>1</v>
      </c>
      <c r="L2607" s="6" t="str">
        <f t="shared" si="714"/>
        <v>00000</v>
      </c>
      <c r="M2607" s="1">
        <f t="shared" si="715"/>
        <v>7</v>
      </c>
      <c r="N2607" s="6" t="str">
        <f t="shared" si="716"/>
        <v>00</v>
      </c>
      <c r="O2607" s="1">
        <f t="shared" si="717"/>
        <v>12</v>
      </c>
      <c r="P2607" s="1">
        <f>IF(HEX2DEC(LEFT(E2607,4))&gt;=32768,HEX2DEC(LEFT(E2607,4))-65536,HEX2DEC(LEFT(E2607,4)))/Codes!$N$2</f>
        <v>3.7480000000000002</v>
      </c>
      <c r="Q2607" s="1">
        <f>IF(HEX2DEC(RIGHT(E2607,4))&gt;=32768,HEX2DEC(RIGHT(E2607,4))-65536,HEX2DEC(RIGHT(E2607,4)))/Codes!$N$2</f>
        <v>0</v>
      </c>
      <c r="R2607" s="1">
        <f>IF(HEX2DEC(LEFT(F2607,4))&gt;=32768,HEX2DEC(LEFT(F2607,4))-65536,HEX2DEC(LEFT(F2607,4)))/Codes!$N$2</f>
        <v>0</v>
      </c>
      <c r="S2607" s="1">
        <f>IF(HEX2DEC(RIGHT(F2607,4))&gt;=32768,HEX2DEC(RIGHT(F2607,4))-65536,HEX2DEC(RIGHT(F2607,4)))/Codes!$N$2</f>
        <v>0</v>
      </c>
      <c r="T2607" s="18">
        <f t="shared" si="718"/>
        <v>80</v>
      </c>
      <c r="U2607" s="1">
        <f t="shared" si="719"/>
        <v>120</v>
      </c>
      <c r="V2607" s="1">
        <f t="shared" si="720"/>
        <v>0</v>
      </c>
      <c r="W2607" s="1" t="str">
        <f t="shared" si="721"/>
        <v>100</v>
      </c>
      <c r="X2607" s="1">
        <f t="shared" si="722"/>
        <v>3</v>
      </c>
      <c r="Y2607" s="1">
        <f t="shared" si="723"/>
        <v>0</v>
      </c>
      <c r="Z2607" s="1" t="str">
        <f>VLOOKUP(BIN2DEC(MID(HEX2BIN(MID(H2607,3,2),8),2,5)),Codes!$E$1:$F$18,2)</f>
        <v>Normal</v>
      </c>
      <c r="AA2607" s="6" t="str">
        <f t="shared" si="724"/>
        <v>0</v>
      </c>
      <c r="AB2607" s="1">
        <f t="shared" si="725"/>
        <v>0</v>
      </c>
      <c r="AC2607" s="1" t="str">
        <f>VLOOKUP(BIN2DEC(RIGHT(HEX2BIN(MID(H2607,6,1),4),1)&amp;LEFT(HEX2BIN(MID(H2607,7,1),4),1)),Codes!$K$1:$L$5,2)</f>
        <v>L</v>
      </c>
      <c r="AD2607" s="1" t="str">
        <f>VLOOKUP(BIN2DEC(RIGHT(HEX2BIN(MID(H2607,7,1),4),3)&amp;LEFT(HEX2BIN(MID(H2607,8,1),4),2)),Codes!$H$2:$I$33,2)</f>
        <v>Kick</v>
      </c>
      <c r="AE2607" s="1" t="str">
        <f t="shared" si="726"/>
        <v>1</v>
      </c>
      <c r="AF2607" s="1" t="str">
        <f t="shared" si="727"/>
        <v>1</v>
      </c>
      <c r="AH2607" s="6">
        <f t="shared" si="728"/>
        <v>66</v>
      </c>
    </row>
    <row r="2608" spans="1:34">
      <c r="A2608" s="3" t="s">
        <v>3881</v>
      </c>
      <c r="B2608" s="1" t="s">
        <v>50</v>
      </c>
      <c r="C2608" s="6" t="s">
        <v>1305</v>
      </c>
      <c r="D2608" s="9" t="s">
        <v>315</v>
      </c>
      <c r="E2608" s="9" t="s">
        <v>265</v>
      </c>
      <c r="F2608" s="9" t="s">
        <v>91</v>
      </c>
      <c r="G2608" s="9" t="s">
        <v>1178</v>
      </c>
      <c r="H2608" s="9" t="s">
        <v>1548</v>
      </c>
      <c r="J2608" s="6" t="str">
        <f t="shared" si="712"/>
        <v>001011</v>
      </c>
      <c r="K2608" s="1">
        <f t="shared" si="713"/>
        <v>2</v>
      </c>
      <c r="L2608" s="6" t="str">
        <f t="shared" si="714"/>
        <v>00000</v>
      </c>
      <c r="M2608" s="1">
        <f t="shared" si="715"/>
        <v>4</v>
      </c>
      <c r="N2608" s="6" t="str">
        <f t="shared" si="716"/>
        <v>00</v>
      </c>
      <c r="O2608" s="1">
        <f t="shared" si="717"/>
        <v>11</v>
      </c>
      <c r="P2608" s="1">
        <f>IF(HEX2DEC(LEFT(E2608,4))&gt;=32768,HEX2DEC(LEFT(E2608,4))-65536,HEX2DEC(LEFT(E2608,4)))/Codes!$N$2</f>
        <v>2.4</v>
      </c>
      <c r="Q2608" s="1">
        <f>IF(HEX2DEC(RIGHT(E2608,4))&gt;=32768,HEX2DEC(RIGHT(E2608,4))-65536,HEX2DEC(RIGHT(E2608,4)))/Codes!$N$2</f>
        <v>0</v>
      </c>
      <c r="R2608" s="1">
        <f>IF(HEX2DEC(LEFT(F2608,4))&gt;=32768,HEX2DEC(LEFT(F2608,4))-65536,HEX2DEC(LEFT(F2608,4)))/Codes!$N$2</f>
        <v>0</v>
      </c>
      <c r="S2608" s="1">
        <f>IF(HEX2DEC(RIGHT(F2608,4))&gt;=32768,HEX2DEC(RIGHT(F2608,4))-65536,HEX2DEC(RIGHT(F2608,4)))/Codes!$N$2</f>
        <v>0</v>
      </c>
      <c r="T2608" s="18">
        <f t="shared" si="718"/>
        <v>361</v>
      </c>
      <c r="U2608" s="1">
        <f t="shared" si="719"/>
        <v>120</v>
      </c>
      <c r="V2608" s="1">
        <f t="shared" si="720"/>
        <v>0</v>
      </c>
      <c r="W2608" s="1" t="str">
        <f t="shared" si="721"/>
        <v>100</v>
      </c>
      <c r="X2608" s="1">
        <f t="shared" si="722"/>
        <v>3</v>
      </c>
      <c r="Y2608" s="1">
        <f t="shared" si="723"/>
        <v>0</v>
      </c>
      <c r="Z2608" s="1" t="str">
        <f>VLOOKUP(BIN2DEC(MID(HEX2BIN(MID(H2608,3,2),8),2,5)),Codes!$E$1:$F$18,2)</f>
        <v>Normal</v>
      </c>
      <c r="AA2608" s="6" t="str">
        <f t="shared" si="724"/>
        <v>0</v>
      </c>
      <c r="AB2608" s="1">
        <f t="shared" si="725"/>
        <v>0</v>
      </c>
      <c r="AC2608" s="1" t="str">
        <f>VLOOKUP(BIN2DEC(RIGHT(HEX2BIN(MID(H2608,6,1),4),1)&amp;LEFT(HEX2BIN(MID(H2608,7,1),4),1)),Codes!$K$1:$L$5,2)</f>
        <v>L</v>
      </c>
      <c r="AD2608" s="1" t="str">
        <f>VLOOKUP(BIN2DEC(RIGHT(HEX2BIN(MID(H2608,7,1),4),3)&amp;LEFT(HEX2BIN(MID(H2608,8,1),4),2)),Codes!$H$2:$I$33,2)</f>
        <v>Kick</v>
      </c>
      <c r="AE2608" s="1" t="str">
        <f t="shared" si="726"/>
        <v>1</v>
      </c>
      <c r="AF2608" s="1" t="str">
        <f t="shared" si="727"/>
        <v>1</v>
      </c>
      <c r="AH2608" s="6">
        <f t="shared" si="728"/>
        <v>66</v>
      </c>
    </row>
    <row r="2609" spans="1:34">
      <c r="A2609" s="3" t="s">
        <v>3882</v>
      </c>
      <c r="B2609" s="1" t="s">
        <v>50</v>
      </c>
      <c r="C2609" s="6" t="s">
        <v>3888</v>
      </c>
      <c r="D2609" s="9" t="s">
        <v>3883</v>
      </c>
      <c r="E2609" s="9" t="s">
        <v>499</v>
      </c>
      <c r="F2609" s="9" t="s">
        <v>91</v>
      </c>
      <c r="G2609" s="9" t="s">
        <v>221</v>
      </c>
      <c r="H2609" s="9" t="s">
        <v>3884</v>
      </c>
      <c r="J2609" s="6" t="str">
        <f t="shared" si="712"/>
        <v>001011</v>
      </c>
      <c r="K2609" s="1">
        <f t="shared" si="713"/>
        <v>0</v>
      </c>
      <c r="L2609" s="6" t="str">
        <f t="shared" si="714"/>
        <v>00000</v>
      </c>
      <c r="M2609" s="1">
        <f t="shared" si="715"/>
        <v>15</v>
      </c>
      <c r="N2609" s="6" t="str">
        <f t="shared" si="716"/>
        <v>00</v>
      </c>
      <c r="O2609" s="1">
        <f t="shared" si="717"/>
        <v>3</v>
      </c>
      <c r="P2609" s="1">
        <f>IF(HEX2DEC(LEFT(E2609,4))&gt;=32768,HEX2DEC(LEFT(E2609,4))-65536,HEX2DEC(LEFT(E2609,4)))/Codes!$N$2</f>
        <v>5.2</v>
      </c>
      <c r="Q2609" s="1">
        <f>IF(HEX2DEC(RIGHT(E2609,4))&gt;=32768,HEX2DEC(RIGHT(E2609,4))-65536,HEX2DEC(RIGHT(E2609,4)))/Codes!$N$2</f>
        <v>0</v>
      </c>
      <c r="R2609" s="1">
        <f>IF(HEX2DEC(LEFT(F2609,4))&gt;=32768,HEX2DEC(LEFT(F2609,4))-65536,HEX2DEC(LEFT(F2609,4)))/Codes!$N$2</f>
        <v>0</v>
      </c>
      <c r="S2609" s="1">
        <f>IF(HEX2DEC(RIGHT(F2609,4))&gt;=32768,HEX2DEC(RIGHT(F2609,4))-65536,HEX2DEC(RIGHT(F2609,4)))/Codes!$N$2</f>
        <v>0</v>
      </c>
      <c r="T2609" s="18">
        <f t="shared" si="718"/>
        <v>90</v>
      </c>
      <c r="U2609" s="1">
        <f t="shared" si="719"/>
        <v>50</v>
      </c>
      <c r="V2609" s="1">
        <f t="shared" si="720"/>
        <v>0</v>
      </c>
      <c r="W2609" s="1" t="str">
        <f t="shared" si="721"/>
        <v>100</v>
      </c>
      <c r="X2609" s="1">
        <f t="shared" si="722"/>
        <v>3</v>
      </c>
      <c r="Y2609" s="1">
        <f t="shared" si="723"/>
        <v>16</v>
      </c>
      <c r="Z2609" s="1" t="str">
        <f>VLOOKUP(BIN2DEC(MID(HEX2BIN(MID(H2609,3,2),8),2,5)),Codes!$E$1:$F$18,2)</f>
        <v>Normal</v>
      </c>
      <c r="AA2609" s="6" t="str">
        <f t="shared" si="724"/>
        <v>0</v>
      </c>
      <c r="AB2609" s="1">
        <f t="shared" si="725"/>
        <v>0</v>
      </c>
      <c r="AC2609" s="1" t="str">
        <f>VLOOKUP(BIN2DEC(RIGHT(HEX2BIN(MID(H2609,6,1),4),1)&amp;LEFT(HEX2BIN(MID(H2609,7,1),4),1)),Codes!$K$1:$L$5,2)</f>
        <v>M</v>
      </c>
      <c r="AD2609" s="1" t="str">
        <f>VLOOKUP(BIN2DEC(RIGHT(HEX2BIN(MID(H2609,7,1),4),3)&amp;LEFT(HEX2BIN(MID(H2609,8,1),4),2)),Codes!$H$2:$I$33,2)</f>
        <v>Punch</v>
      </c>
      <c r="AE2609" s="1" t="str">
        <f t="shared" si="726"/>
        <v>1</v>
      </c>
      <c r="AF2609" s="1" t="str">
        <f t="shared" si="727"/>
        <v>1</v>
      </c>
      <c r="AH2609" s="6">
        <f t="shared" si="728"/>
        <v>33</v>
      </c>
    </row>
    <row r="2610" spans="1:34">
      <c r="A2610" s="3" t="s">
        <v>3885</v>
      </c>
      <c r="B2610" s="1" t="s">
        <v>50</v>
      </c>
      <c r="C2610" s="6" t="s">
        <v>3888</v>
      </c>
      <c r="D2610" s="9" t="s">
        <v>1375</v>
      </c>
      <c r="E2610" s="9" t="s">
        <v>232</v>
      </c>
      <c r="F2610" s="9" t="s">
        <v>91</v>
      </c>
      <c r="G2610" s="9" t="s">
        <v>221</v>
      </c>
      <c r="H2610" s="9" t="s">
        <v>3886</v>
      </c>
      <c r="J2610" s="6" t="str">
        <f t="shared" si="712"/>
        <v>001011</v>
      </c>
      <c r="K2610" s="1">
        <f t="shared" si="713"/>
        <v>1</v>
      </c>
      <c r="L2610" s="6" t="str">
        <f t="shared" si="714"/>
        <v>00000</v>
      </c>
      <c r="M2610" s="1">
        <f t="shared" si="715"/>
        <v>13</v>
      </c>
      <c r="N2610" s="6" t="str">
        <f t="shared" si="716"/>
        <v>00</v>
      </c>
      <c r="O2610" s="1">
        <f t="shared" si="717"/>
        <v>3</v>
      </c>
      <c r="P2610" s="1">
        <f>IF(HEX2DEC(LEFT(E2610,4))&gt;=32768,HEX2DEC(LEFT(E2610,4))-65536,HEX2DEC(LEFT(E2610,4)))/Codes!$N$2</f>
        <v>4.8</v>
      </c>
      <c r="Q2610" s="1">
        <f>IF(HEX2DEC(RIGHT(E2610,4))&gt;=32768,HEX2DEC(RIGHT(E2610,4))-65536,HEX2DEC(RIGHT(E2610,4)))/Codes!$N$2</f>
        <v>0</v>
      </c>
      <c r="R2610" s="1">
        <f>IF(HEX2DEC(LEFT(F2610,4))&gt;=32768,HEX2DEC(LEFT(F2610,4))-65536,HEX2DEC(LEFT(F2610,4)))/Codes!$N$2</f>
        <v>0</v>
      </c>
      <c r="S2610" s="1">
        <f>IF(HEX2DEC(RIGHT(F2610,4))&gt;=32768,HEX2DEC(RIGHT(F2610,4))-65536,HEX2DEC(RIGHT(F2610,4)))/Codes!$N$2</f>
        <v>0</v>
      </c>
      <c r="T2610" s="18">
        <f t="shared" si="718"/>
        <v>90</v>
      </c>
      <c r="U2610" s="1">
        <f t="shared" si="719"/>
        <v>50</v>
      </c>
      <c r="V2610" s="1">
        <f t="shared" si="720"/>
        <v>0</v>
      </c>
      <c r="W2610" s="1" t="str">
        <f t="shared" si="721"/>
        <v>100</v>
      </c>
      <c r="X2610" s="1">
        <f t="shared" si="722"/>
        <v>3</v>
      </c>
      <c r="Y2610" s="1">
        <f t="shared" si="723"/>
        <v>12</v>
      </c>
      <c r="Z2610" s="1" t="str">
        <f>VLOOKUP(BIN2DEC(MID(HEX2BIN(MID(H2610,3,2),8),2,5)),Codes!$E$1:$F$18,2)</f>
        <v>Normal</v>
      </c>
      <c r="AA2610" s="6" t="str">
        <f t="shared" si="724"/>
        <v>0</v>
      </c>
      <c r="AB2610" s="1">
        <f t="shared" si="725"/>
        <v>0</v>
      </c>
      <c r="AC2610" s="1" t="str">
        <f>VLOOKUP(BIN2DEC(RIGHT(HEX2BIN(MID(H2610,6,1),4),1)&amp;LEFT(HEX2BIN(MID(H2610,7,1),4),1)),Codes!$K$1:$L$5,2)</f>
        <v>M</v>
      </c>
      <c r="AD2610" s="1" t="str">
        <f>VLOOKUP(BIN2DEC(RIGHT(HEX2BIN(MID(H2610,7,1),4),3)&amp;LEFT(HEX2BIN(MID(H2610,8,1),4),2)),Codes!$H$2:$I$33,2)</f>
        <v>Punch</v>
      </c>
      <c r="AE2610" s="1" t="str">
        <f t="shared" si="726"/>
        <v>1</v>
      </c>
      <c r="AF2610" s="1" t="str">
        <f t="shared" si="727"/>
        <v>1</v>
      </c>
      <c r="AH2610" s="6">
        <f t="shared" si="728"/>
        <v>33</v>
      </c>
    </row>
    <row r="2611" spans="1:34">
      <c r="A2611" s="3" t="s">
        <v>3887</v>
      </c>
      <c r="B2611" s="1" t="s">
        <v>50</v>
      </c>
      <c r="C2611" s="6" t="s">
        <v>3889</v>
      </c>
      <c r="D2611" s="9" t="s">
        <v>1594</v>
      </c>
      <c r="E2611" s="9" t="s">
        <v>499</v>
      </c>
      <c r="F2611" s="9" t="s">
        <v>91</v>
      </c>
      <c r="G2611" s="9" t="s">
        <v>221</v>
      </c>
      <c r="H2611" s="9" t="s">
        <v>3884</v>
      </c>
      <c r="J2611" s="6" t="str">
        <f t="shared" si="712"/>
        <v>001011</v>
      </c>
      <c r="K2611" s="1">
        <f t="shared" si="713"/>
        <v>0</v>
      </c>
      <c r="L2611" s="6" t="str">
        <f t="shared" si="714"/>
        <v>00000</v>
      </c>
      <c r="M2611" s="1">
        <f t="shared" si="715"/>
        <v>9</v>
      </c>
      <c r="N2611" s="6" t="str">
        <f t="shared" si="716"/>
        <v>00</v>
      </c>
      <c r="O2611" s="1">
        <f t="shared" si="717"/>
        <v>3</v>
      </c>
      <c r="P2611" s="1">
        <f>IF(HEX2DEC(LEFT(E2611,4))&gt;=32768,HEX2DEC(LEFT(E2611,4))-65536,HEX2DEC(LEFT(E2611,4)))/Codes!$N$2</f>
        <v>5.2</v>
      </c>
      <c r="Q2611" s="1">
        <f>IF(HEX2DEC(RIGHT(E2611,4))&gt;=32768,HEX2DEC(RIGHT(E2611,4))-65536,HEX2DEC(RIGHT(E2611,4)))/Codes!$N$2</f>
        <v>0</v>
      </c>
      <c r="R2611" s="1">
        <f>IF(HEX2DEC(LEFT(F2611,4))&gt;=32768,HEX2DEC(LEFT(F2611,4))-65536,HEX2DEC(LEFT(F2611,4)))/Codes!$N$2</f>
        <v>0</v>
      </c>
      <c r="S2611" s="1">
        <f>IF(HEX2DEC(RIGHT(F2611,4))&gt;=32768,HEX2DEC(RIGHT(F2611,4))-65536,HEX2DEC(RIGHT(F2611,4)))/Codes!$N$2</f>
        <v>0</v>
      </c>
      <c r="T2611" s="18">
        <f t="shared" si="718"/>
        <v>90</v>
      </c>
      <c r="U2611" s="1">
        <f t="shared" si="719"/>
        <v>50</v>
      </c>
      <c r="V2611" s="1">
        <f t="shared" si="720"/>
        <v>0</v>
      </c>
      <c r="W2611" s="1" t="str">
        <f t="shared" si="721"/>
        <v>100</v>
      </c>
      <c r="X2611" s="1">
        <f t="shared" si="722"/>
        <v>3</v>
      </c>
      <c r="Y2611" s="1">
        <f t="shared" si="723"/>
        <v>16</v>
      </c>
      <c r="Z2611" s="1" t="str">
        <f>VLOOKUP(BIN2DEC(MID(HEX2BIN(MID(H2611,3,2),8),2,5)),Codes!$E$1:$F$18,2)</f>
        <v>Normal</v>
      </c>
      <c r="AA2611" s="6" t="str">
        <f t="shared" si="724"/>
        <v>0</v>
      </c>
      <c r="AB2611" s="1">
        <f t="shared" si="725"/>
        <v>0</v>
      </c>
      <c r="AC2611" s="1" t="str">
        <f>VLOOKUP(BIN2DEC(RIGHT(HEX2BIN(MID(H2611,6,1),4),1)&amp;LEFT(HEX2BIN(MID(H2611,7,1),4),1)),Codes!$K$1:$L$5,2)</f>
        <v>M</v>
      </c>
      <c r="AD2611" s="1" t="str">
        <f>VLOOKUP(BIN2DEC(RIGHT(HEX2BIN(MID(H2611,7,1),4),3)&amp;LEFT(HEX2BIN(MID(H2611,8,1),4),2)),Codes!$H$2:$I$33,2)</f>
        <v>Punch</v>
      </c>
      <c r="AE2611" s="1" t="str">
        <f t="shared" si="726"/>
        <v>1</v>
      </c>
      <c r="AF2611" s="1" t="str">
        <f t="shared" si="727"/>
        <v>1</v>
      </c>
      <c r="AH2611" s="6">
        <f t="shared" si="728"/>
        <v>33</v>
      </c>
    </row>
    <row r="2612" spans="1:34">
      <c r="A2612" s="3" t="s">
        <v>3890</v>
      </c>
      <c r="B2612" s="1" t="s">
        <v>50</v>
      </c>
      <c r="C2612" s="6" t="s">
        <v>3889</v>
      </c>
      <c r="D2612" s="9" t="s">
        <v>1385</v>
      </c>
      <c r="E2612" s="9" t="s">
        <v>232</v>
      </c>
      <c r="F2612" s="9" t="s">
        <v>91</v>
      </c>
      <c r="G2612" s="9" t="s">
        <v>221</v>
      </c>
      <c r="H2612" s="9" t="s">
        <v>3886</v>
      </c>
      <c r="J2612" s="6" t="str">
        <f t="shared" si="712"/>
        <v>001011</v>
      </c>
      <c r="K2612" s="1">
        <f t="shared" si="713"/>
        <v>1</v>
      </c>
      <c r="L2612" s="6" t="str">
        <f t="shared" si="714"/>
        <v>00000</v>
      </c>
      <c r="M2612" s="1">
        <f t="shared" si="715"/>
        <v>7</v>
      </c>
      <c r="N2612" s="6" t="str">
        <f t="shared" si="716"/>
        <v>00</v>
      </c>
      <c r="O2612" s="1">
        <f t="shared" si="717"/>
        <v>3</v>
      </c>
      <c r="P2612" s="1">
        <f>IF(HEX2DEC(LEFT(E2612,4))&gt;=32768,HEX2DEC(LEFT(E2612,4))-65536,HEX2DEC(LEFT(E2612,4)))/Codes!$N$2</f>
        <v>4.8</v>
      </c>
      <c r="Q2612" s="1">
        <f>IF(HEX2DEC(RIGHT(E2612,4))&gt;=32768,HEX2DEC(RIGHT(E2612,4))-65536,HEX2DEC(RIGHT(E2612,4)))/Codes!$N$2</f>
        <v>0</v>
      </c>
      <c r="R2612" s="1">
        <f>IF(HEX2DEC(LEFT(F2612,4))&gt;=32768,HEX2DEC(LEFT(F2612,4))-65536,HEX2DEC(LEFT(F2612,4)))/Codes!$N$2</f>
        <v>0</v>
      </c>
      <c r="S2612" s="1">
        <f>IF(HEX2DEC(RIGHT(F2612,4))&gt;=32768,HEX2DEC(RIGHT(F2612,4))-65536,HEX2DEC(RIGHT(F2612,4)))/Codes!$N$2</f>
        <v>0</v>
      </c>
      <c r="T2612" s="18">
        <f t="shared" si="718"/>
        <v>90</v>
      </c>
      <c r="U2612" s="1">
        <f t="shared" si="719"/>
        <v>50</v>
      </c>
      <c r="V2612" s="1">
        <f t="shared" si="720"/>
        <v>0</v>
      </c>
      <c r="W2612" s="1" t="str">
        <f t="shared" si="721"/>
        <v>100</v>
      </c>
      <c r="X2612" s="1">
        <f t="shared" si="722"/>
        <v>3</v>
      </c>
      <c r="Y2612" s="1">
        <f t="shared" si="723"/>
        <v>12</v>
      </c>
      <c r="Z2612" s="1" t="str">
        <f>VLOOKUP(BIN2DEC(MID(HEX2BIN(MID(H2612,3,2),8),2,5)),Codes!$E$1:$F$18,2)</f>
        <v>Normal</v>
      </c>
      <c r="AA2612" s="6" t="str">
        <f t="shared" si="724"/>
        <v>0</v>
      </c>
      <c r="AB2612" s="1">
        <f t="shared" si="725"/>
        <v>0</v>
      </c>
      <c r="AC2612" s="1" t="str">
        <f>VLOOKUP(BIN2DEC(RIGHT(HEX2BIN(MID(H2612,6,1),4),1)&amp;LEFT(HEX2BIN(MID(H2612,7,1),4),1)),Codes!$K$1:$L$5,2)</f>
        <v>M</v>
      </c>
      <c r="AD2612" s="1" t="str">
        <f>VLOOKUP(BIN2DEC(RIGHT(HEX2BIN(MID(H2612,7,1),4),3)&amp;LEFT(HEX2BIN(MID(H2612,8,1),4),2)),Codes!$H$2:$I$33,2)</f>
        <v>Punch</v>
      </c>
      <c r="AE2612" s="1" t="str">
        <f t="shared" si="726"/>
        <v>1</v>
      </c>
      <c r="AF2612" s="1" t="str">
        <f t="shared" si="727"/>
        <v>1</v>
      </c>
      <c r="AH2612" s="6">
        <f t="shared" si="728"/>
        <v>33</v>
      </c>
    </row>
    <row r="2613" spans="1:34">
      <c r="A2613" s="3" t="s">
        <v>3891</v>
      </c>
      <c r="B2613" s="1" t="s">
        <v>50</v>
      </c>
      <c r="C2613" s="6" t="s">
        <v>455</v>
      </c>
      <c r="D2613" s="9" t="s">
        <v>459</v>
      </c>
      <c r="E2613" s="9" t="s">
        <v>232</v>
      </c>
      <c r="F2613" s="9" t="s">
        <v>91</v>
      </c>
      <c r="G2613" s="9" t="s">
        <v>1321</v>
      </c>
      <c r="H2613" s="9" t="s">
        <v>1619</v>
      </c>
      <c r="J2613" s="6" t="str">
        <f t="shared" si="712"/>
        <v>001011</v>
      </c>
      <c r="K2613" s="1">
        <f t="shared" si="713"/>
        <v>0</v>
      </c>
      <c r="L2613" s="6" t="str">
        <f t="shared" si="714"/>
        <v>00000</v>
      </c>
      <c r="M2613" s="1">
        <f t="shared" si="715"/>
        <v>16</v>
      </c>
      <c r="N2613" s="6" t="str">
        <f t="shared" si="716"/>
        <v>00</v>
      </c>
      <c r="O2613" s="1">
        <f t="shared" si="717"/>
        <v>6</v>
      </c>
      <c r="P2613" s="1">
        <f>IF(HEX2DEC(LEFT(E2613,4))&gt;=32768,HEX2DEC(LEFT(E2613,4))-65536,HEX2DEC(LEFT(E2613,4)))/Codes!$N$2</f>
        <v>4.8</v>
      </c>
      <c r="Q2613" s="1">
        <f>IF(HEX2DEC(RIGHT(E2613,4))&gt;=32768,HEX2DEC(RIGHT(E2613,4))-65536,HEX2DEC(RIGHT(E2613,4)))/Codes!$N$2</f>
        <v>0</v>
      </c>
      <c r="R2613" s="1">
        <f>IF(HEX2DEC(LEFT(F2613,4))&gt;=32768,HEX2DEC(LEFT(F2613,4))-65536,HEX2DEC(LEFT(F2613,4)))/Codes!$N$2</f>
        <v>0</v>
      </c>
      <c r="S2613" s="1">
        <f>IF(HEX2DEC(RIGHT(F2613,4))&gt;=32768,HEX2DEC(RIGHT(F2613,4))-65536,HEX2DEC(RIGHT(F2613,4)))/Codes!$N$2</f>
        <v>0</v>
      </c>
      <c r="T2613" s="18">
        <f t="shared" si="718"/>
        <v>361</v>
      </c>
      <c r="U2613" s="1">
        <f t="shared" si="719"/>
        <v>50</v>
      </c>
      <c r="V2613" s="1">
        <f t="shared" si="720"/>
        <v>0</v>
      </c>
      <c r="W2613" s="1" t="str">
        <f t="shared" si="721"/>
        <v>100</v>
      </c>
      <c r="X2613" s="1">
        <f t="shared" si="722"/>
        <v>0</v>
      </c>
      <c r="Y2613" s="1">
        <f t="shared" si="723"/>
        <v>70</v>
      </c>
      <c r="Z2613" s="1" t="str">
        <f>VLOOKUP(BIN2DEC(MID(HEX2BIN(MID(H2613,3,2),8),2,5)),Codes!$E$1:$F$18,2)</f>
        <v>Normal</v>
      </c>
      <c r="AA2613" s="6" t="str">
        <f t="shared" si="724"/>
        <v>0</v>
      </c>
      <c r="AB2613" s="1">
        <f t="shared" si="725"/>
        <v>1</v>
      </c>
      <c r="AC2613" s="1" t="str">
        <f>VLOOKUP(BIN2DEC(RIGHT(HEX2BIN(MID(H2613,6,1),4),1)&amp;LEFT(HEX2BIN(MID(H2613,7,1),4),1)),Codes!$K$1:$L$5,2)</f>
        <v>M</v>
      </c>
      <c r="AD2613" s="1" t="str">
        <f>VLOOKUP(BIN2DEC(RIGHT(HEX2BIN(MID(H2613,7,1),4),3)&amp;LEFT(HEX2BIN(MID(H2613,8,1),4),2)),Codes!$H$2:$I$33,2)</f>
        <v>Kick</v>
      </c>
      <c r="AE2613" s="1" t="str">
        <f t="shared" si="726"/>
        <v>1</v>
      </c>
      <c r="AF2613" s="1" t="str">
        <f t="shared" si="727"/>
        <v>1</v>
      </c>
      <c r="AH2613" s="6">
        <f t="shared" si="728"/>
        <v>34</v>
      </c>
    </row>
    <row r="2614" spans="1:34">
      <c r="A2614" s="3" t="s">
        <v>3892</v>
      </c>
      <c r="B2614" s="1" t="s">
        <v>50</v>
      </c>
      <c r="C2614" s="6" t="s">
        <v>455</v>
      </c>
      <c r="D2614" s="9" t="s">
        <v>3780</v>
      </c>
      <c r="E2614" s="9" t="s">
        <v>207</v>
      </c>
      <c r="F2614" s="9" t="s">
        <v>91</v>
      </c>
      <c r="G2614" s="9" t="s">
        <v>1321</v>
      </c>
      <c r="H2614" s="9" t="s">
        <v>1619</v>
      </c>
      <c r="J2614" s="6" t="str">
        <f t="shared" si="712"/>
        <v>001011</v>
      </c>
      <c r="K2614" s="1">
        <f t="shared" si="713"/>
        <v>1</v>
      </c>
      <c r="L2614" s="6" t="str">
        <f t="shared" si="714"/>
        <v>00000</v>
      </c>
      <c r="M2614" s="1">
        <f t="shared" si="715"/>
        <v>13</v>
      </c>
      <c r="N2614" s="6" t="str">
        <f t="shared" si="716"/>
        <v>00</v>
      </c>
      <c r="O2614" s="1">
        <f t="shared" si="717"/>
        <v>6</v>
      </c>
      <c r="P2614" s="1">
        <f>IF(HEX2DEC(LEFT(E2614,4))&gt;=32768,HEX2DEC(LEFT(E2614,4))-65536,HEX2DEC(LEFT(E2614,4)))/Codes!$N$2</f>
        <v>4</v>
      </c>
      <c r="Q2614" s="1">
        <f>IF(HEX2DEC(RIGHT(E2614,4))&gt;=32768,HEX2DEC(RIGHT(E2614,4))-65536,HEX2DEC(RIGHT(E2614,4)))/Codes!$N$2</f>
        <v>0</v>
      </c>
      <c r="R2614" s="1">
        <f>IF(HEX2DEC(LEFT(F2614,4))&gt;=32768,HEX2DEC(LEFT(F2614,4))-65536,HEX2DEC(LEFT(F2614,4)))/Codes!$N$2</f>
        <v>0</v>
      </c>
      <c r="S2614" s="1">
        <f>IF(HEX2DEC(RIGHT(F2614,4))&gt;=32768,HEX2DEC(RIGHT(F2614,4))-65536,HEX2DEC(RIGHT(F2614,4)))/Codes!$N$2</f>
        <v>0</v>
      </c>
      <c r="T2614" s="18">
        <f t="shared" si="718"/>
        <v>361</v>
      </c>
      <c r="U2614" s="1">
        <f t="shared" si="719"/>
        <v>50</v>
      </c>
      <c r="V2614" s="1">
        <f t="shared" si="720"/>
        <v>0</v>
      </c>
      <c r="W2614" s="1" t="str">
        <f t="shared" si="721"/>
        <v>100</v>
      </c>
      <c r="X2614" s="1">
        <f t="shared" si="722"/>
        <v>0</v>
      </c>
      <c r="Y2614" s="1">
        <f t="shared" si="723"/>
        <v>70</v>
      </c>
      <c r="Z2614" s="1" t="str">
        <f>VLOOKUP(BIN2DEC(MID(HEX2BIN(MID(H2614,3,2),8),2,5)),Codes!$E$1:$F$18,2)</f>
        <v>Normal</v>
      </c>
      <c r="AA2614" s="6" t="str">
        <f t="shared" si="724"/>
        <v>0</v>
      </c>
      <c r="AB2614" s="1">
        <f t="shared" si="725"/>
        <v>1</v>
      </c>
      <c r="AC2614" s="1" t="str">
        <f>VLOOKUP(BIN2DEC(RIGHT(HEX2BIN(MID(H2614,6,1),4),1)&amp;LEFT(HEX2BIN(MID(H2614,7,1),4),1)),Codes!$K$1:$L$5,2)</f>
        <v>M</v>
      </c>
      <c r="AD2614" s="1" t="str">
        <f>VLOOKUP(BIN2DEC(RIGHT(HEX2BIN(MID(H2614,7,1),4),3)&amp;LEFT(HEX2BIN(MID(H2614,8,1),4),2)),Codes!$H$2:$I$33,2)</f>
        <v>Kick</v>
      </c>
      <c r="AE2614" s="1" t="str">
        <f t="shared" si="726"/>
        <v>1</v>
      </c>
      <c r="AF2614" s="1" t="str">
        <f t="shared" si="727"/>
        <v>1</v>
      </c>
      <c r="AH2614" s="6">
        <f t="shared" si="728"/>
        <v>34</v>
      </c>
    </row>
    <row r="2615" spans="1:34">
      <c r="A2615" s="3" t="s">
        <v>3893</v>
      </c>
      <c r="B2615" s="1" t="s">
        <v>50</v>
      </c>
      <c r="C2615" s="6" t="s">
        <v>455</v>
      </c>
      <c r="D2615" s="9" t="s">
        <v>3894</v>
      </c>
      <c r="E2615" s="9" t="s">
        <v>207</v>
      </c>
      <c r="F2615" s="9" t="s">
        <v>91</v>
      </c>
      <c r="G2615" s="9" t="s">
        <v>1321</v>
      </c>
      <c r="H2615" s="9" t="s">
        <v>1619</v>
      </c>
      <c r="J2615" s="6" t="str">
        <f t="shared" si="712"/>
        <v>001011</v>
      </c>
      <c r="K2615" s="1">
        <f t="shared" si="713"/>
        <v>2</v>
      </c>
      <c r="L2615" s="6" t="str">
        <f t="shared" si="714"/>
        <v>00000</v>
      </c>
      <c r="M2615" s="1">
        <f t="shared" si="715"/>
        <v>67</v>
      </c>
      <c r="N2615" s="6" t="str">
        <f t="shared" si="716"/>
        <v>00</v>
      </c>
      <c r="O2615" s="1">
        <f t="shared" si="717"/>
        <v>6</v>
      </c>
      <c r="P2615" s="1">
        <f>IF(HEX2DEC(LEFT(E2615,4))&gt;=32768,HEX2DEC(LEFT(E2615,4))-65536,HEX2DEC(LEFT(E2615,4)))/Codes!$N$2</f>
        <v>4</v>
      </c>
      <c r="Q2615" s="1">
        <f>IF(HEX2DEC(RIGHT(E2615,4))&gt;=32768,HEX2DEC(RIGHT(E2615,4))-65536,HEX2DEC(RIGHT(E2615,4)))/Codes!$N$2</f>
        <v>0</v>
      </c>
      <c r="R2615" s="1">
        <f>IF(HEX2DEC(LEFT(F2615,4))&gt;=32768,HEX2DEC(LEFT(F2615,4))-65536,HEX2DEC(LEFT(F2615,4)))/Codes!$N$2</f>
        <v>0</v>
      </c>
      <c r="S2615" s="1">
        <f>IF(HEX2DEC(RIGHT(F2615,4))&gt;=32768,HEX2DEC(RIGHT(F2615,4))-65536,HEX2DEC(RIGHT(F2615,4)))/Codes!$N$2</f>
        <v>0</v>
      </c>
      <c r="T2615" s="18">
        <f t="shared" si="718"/>
        <v>361</v>
      </c>
      <c r="U2615" s="1">
        <f t="shared" si="719"/>
        <v>50</v>
      </c>
      <c r="V2615" s="1">
        <f t="shared" si="720"/>
        <v>0</v>
      </c>
      <c r="W2615" s="1" t="str">
        <f t="shared" si="721"/>
        <v>100</v>
      </c>
      <c r="X2615" s="1">
        <f t="shared" si="722"/>
        <v>0</v>
      </c>
      <c r="Y2615" s="1">
        <f t="shared" si="723"/>
        <v>70</v>
      </c>
      <c r="Z2615" s="1" t="str">
        <f>VLOOKUP(BIN2DEC(MID(HEX2BIN(MID(H2615,3,2),8),2,5)),Codes!$E$1:$F$18,2)</f>
        <v>Normal</v>
      </c>
      <c r="AA2615" s="6" t="str">
        <f t="shared" si="724"/>
        <v>0</v>
      </c>
      <c r="AB2615" s="1">
        <f t="shared" si="725"/>
        <v>1</v>
      </c>
      <c r="AC2615" s="1" t="str">
        <f>VLOOKUP(BIN2DEC(RIGHT(HEX2BIN(MID(H2615,6,1),4),1)&amp;LEFT(HEX2BIN(MID(H2615,7,1),4),1)),Codes!$K$1:$L$5,2)</f>
        <v>M</v>
      </c>
      <c r="AD2615" s="1" t="str">
        <f>VLOOKUP(BIN2DEC(RIGHT(HEX2BIN(MID(H2615,7,1),4),3)&amp;LEFT(HEX2BIN(MID(H2615,8,1),4),2)),Codes!$H$2:$I$33,2)</f>
        <v>Kick</v>
      </c>
      <c r="AE2615" s="1" t="str">
        <f t="shared" si="726"/>
        <v>1</v>
      </c>
      <c r="AF2615" s="1" t="str">
        <f t="shared" si="727"/>
        <v>1</v>
      </c>
      <c r="AH2615" s="6">
        <f t="shared" si="728"/>
        <v>34</v>
      </c>
    </row>
    <row r="2616" spans="1:34">
      <c r="A2616" s="3" t="s">
        <v>3895</v>
      </c>
      <c r="B2616" s="1" t="s">
        <v>50</v>
      </c>
      <c r="C2616" s="6" t="s">
        <v>456</v>
      </c>
      <c r="D2616" s="9" t="s">
        <v>459</v>
      </c>
      <c r="E2616" s="9" t="s">
        <v>232</v>
      </c>
      <c r="F2616" s="9" t="s">
        <v>91</v>
      </c>
      <c r="G2616" s="9" t="s">
        <v>1321</v>
      </c>
      <c r="H2616" s="9" t="s">
        <v>1619</v>
      </c>
      <c r="J2616" s="6" t="str">
        <f t="shared" si="712"/>
        <v>001011</v>
      </c>
      <c r="K2616" s="1">
        <f t="shared" si="713"/>
        <v>0</v>
      </c>
      <c r="L2616" s="6" t="str">
        <f t="shared" si="714"/>
        <v>00000</v>
      </c>
      <c r="M2616" s="1">
        <f t="shared" si="715"/>
        <v>16</v>
      </c>
      <c r="N2616" s="6" t="str">
        <f t="shared" si="716"/>
        <v>00</v>
      </c>
      <c r="O2616" s="1">
        <f t="shared" si="717"/>
        <v>6</v>
      </c>
      <c r="P2616" s="1">
        <f>IF(HEX2DEC(LEFT(E2616,4))&gt;=32768,HEX2DEC(LEFT(E2616,4))-65536,HEX2DEC(LEFT(E2616,4)))/Codes!$N$2</f>
        <v>4.8</v>
      </c>
      <c r="Q2616" s="1">
        <f>IF(HEX2DEC(RIGHT(E2616,4))&gt;=32768,HEX2DEC(RIGHT(E2616,4))-65536,HEX2DEC(RIGHT(E2616,4)))/Codes!$N$2</f>
        <v>0</v>
      </c>
      <c r="R2616" s="1">
        <f>IF(HEX2DEC(LEFT(F2616,4))&gt;=32768,HEX2DEC(LEFT(F2616,4))-65536,HEX2DEC(LEFT(F2616,4)))/Codes!$N$2</f>
        <v>0</v>
      </c>
      <c r="S2616" s="1">
        <f>IF(HEX2DEC(RIGHT(F2616,4))&gt;=32768,HEX2DEC(RIGHT(F2616,4))-65536,HEX2DEC(RIGHT(F2616,4)))/Codes!$N$2</f>
        <v>0</v>
      </c>
      <c r="T2616" s="18">
        <f t="shared" si="718"/>
        <v>361</v>
      </c>
      <c r="U2616" s="1">
        <f t="shared" si="719"/>
        <v>50</v>
      </c>
      <c r="V2616" s="1">
        <f t="shared" si="720"/>
        <v>0</v>
      </c>
      <c r="W2616" s="1" t="str">
        <f t="shared" si="721"/>
        <v>100</v>
      </c>
      <c r="X2616" s="1">
        <f t="shared" si="722"/>
        <v>0</v>
      </c>
      <c r="Y2616" s="1">
        <f t="shared" si="723"/>
        <v>70</v>
      </c>
      <c r="Z2616" s="1" t="str">
        <f>VLOOKUP(BIN2DEC(MID(HEX2BIN(MID(H2616,3,2),8),2,5)),Codes!$E$1:$F$18,2)</f>
        <v>Normal</v>
      </c>
      <c r="AA2616" s="6" t="str">
        <f t="shared" si="724"/>
        <v>0</v>
      </c>
      <c r="AB2616" s="1">
        <f t="shared" si="725"/>
        <v>1</v>
      </c>
      <c r="AC2616" s="1" t="str">
        <f>VLOOKUP(BIN2DEC(RIGHT(HEX2BIN(MID(H2616,6,1),4),1)&amp;LEFT(HEX2BIN(MID(H2616,7,1),4),1)),Codes!$K$1:$L$5,2)</f>
        <v>M</v>
      </c>
      <c r="AD2616" s="1" t="str">
        <f>VLOOKUP(BIN2DEC(RIGHT(HEX2BIN(MID(H2616,7,1),4),3)&amp;LEFT(HEX2BIN(MID(H2616,8,1),4),2)),Codes!$H$2:$I$33,2)</f>
        <v>Kick</v>
      </c>
      <c r="AE2616" s="1" t="str">
        <f t="shared" si="726"/>
        <v>1</v>
      </c>
      <c r="AF2616" s="1" t="str">
        <f t="shared" si="727"/>
        <v>1</v>
      </c>
      <c r="AH2616" s="6">
        <f t="shared" si="728"/>
        <v>34</v>
      </c>
    </row>
    <row r="2617" spans="1:34">
      <c r="A2617" s="3" t="s">
        <v>3896</v>
      </c>
      <c r="B2617" s="1" t="s">
        <v>50</v>
      </c>
      <c r="C2617" s="6" t="s">
        <v>456</v>
      </c>
      <c r="D2617" s="9" t="s">
        <v>3780</v>
      </c>
      <c r="E2617" s="9" t="s">
        <v>207</v>
      </c>
      <c r="F2617" s="9" t="s">
        <v>91</v>
      </c>
      <c r="G2617" s="9" t="s">
        <v>1321</v>
      </c>
      <c r="H2617" s="9" t="s">
        <v>1619</v>
      </c>
      <c r="J2617" s="6" t="str">
        <f t="shared" si="712"/>
        <v>001011</v>
      </c>
      <c r="K2617" s="1">
        <f t="shared" si="713"/>
        <v>1</v>
      </c>
      <c r="L2617" s="6" t="str">
        <f t="shared" si="714"/>
        <v>00000</v>
      </c>
      <c r="M2617" s="1">
        <f t="shared" si="715"/>
        <v>13</v>
      </c>
      <c r="N2617" s="6" t="str">
        <f t="shared" si="716"/>
        <v>00</v>
      </c>
      <c r="O2617" s="1">
        <f t="shared" si="717"/>
        <v>6</v>
      </c>
      <c r="P2617" s="1">
        <f>IF(HEX2DEC(LEFT(E2617,4))&gt;=32768,HEX2DEC(LEFT(E2617,4))-65536,HEX2DEC(LEFT(E2617,4)))/Codes!$N$2</f>
        <v>4</v>
      </c>
      <c r="Q2617" s="1">
        <f>IF(HEX2DEC(RIGHT(E2617,4))&gt;=32768,HEX2DEC(RIGHT(E2617,4))-65536,HEX2DEC(RIGHT(E2617,4)))/Codes!$N$2</f>
        <v>0</v>
      </c>
      <c r="R2617" s="1">
        <f>IF(HEX2DEC(LEFT(F2617,4))&gt;=32768,HEX2DEC(LEFT(F2617,4))-65536,HEX2DEC(LEFT(F2617,4)))/Codes!$N$2</f>
        <v>0</v>
      </c>
      <c r="S2617" s="1">
        <f>IF(HEX2DEC(RIGHT(F2617,4))&gt;=32768,HEX2DEC(RIGHT(F2617,4))-65536,HEX2DEC(RIGHT(F2617,4)))/Codes!$N$2</f>
        <v>0</v>
      </c>
      <c r="T2617" s="18">
        <f t="shared" si="718"/>
        <v>361</v>
      </c>
      <c r="U2617" s="1">
        <f t="shared" si="719"/>
        <v>50</v>
      </c>
      <c r="V2617" s="1">
        <f t="shared" si="720"/>
        <v>0</v>
      </c>
      <c r="W2617" s="1" t="str">
        <f t="shared" si="721"/>
        <v>100</v>
      </c>
      <c r="X2617" s="1">
        <f t="shared" si="722"/>
        <v>0</v>
      </c>
      <c r="Y2617" s="1">
        <f t="shared" si="723"/>
        <v>70</v>
      </c>
      <c r="Z2617" s="1" t="str">
        <f>VLOOKUP(BIN2DEC(MID(HEX2BIN(MID(H2617,3,2),8),2,5)),Codes!$E$1:$F$18,2)</f>
        <v>Normal</v>
      </c>
      <c r="AA2617" s="6" t="str">
        <f t="shared" si="724"/>
        <v>0</v>
      </c>
      <c r="AB2617" s="1">
        <f t="shared" si="725"/>
        <v>1</v>
      </c>
      <c r="AC2617" s="1" t="str">
        <f>VLOOKUP(BIN2DEC(RIGHT(HEX2BIN(MID(H2617,6,1),4),1)&amp;LEFT(HEX2BIN(MID(H2617,7,1),4),1)),Codes!$K$1:$L$5,2)</f>
        <v>M</v>
      </c>
      <c r="AD2617" s="1" t="str">
        <f>VLOOKUP(BIN2DEC(RIGHT(HEX2BIN(MID(H2617,7,1),4),3)&amp;LEFT(HEX2BIN(MID(H2617,8,1),4),2)),Codes!$H$2:$I$33,2)</f>
        <v>Kick</v>
      </c>
      <c r="AE2617" s="1" t="str">
        <f t="shared" si="726"/>
        <v>1</v>
      </c>
      <c r="AF2617" s="1" t="str">
        <f t="shared" si="727"/>
        <v>1</v>
      </c>
      <c r="AH2617" s="6">
        <f t="shared" si="728"/>
        <v>34</v>
      </c>
    </row>
    <row r="2618" spans="1:34">
      <c r="A2618" s="3" t="s">
        <v>3897</v>
      </c>
      <c r="B2618" s="1" t="s">
        <v>50</v>
      </c>
      <c r="C2618" s="6" t="s">
        <v>456</v>
      </c>
      <c r="D2618" s="9" t="s">
        <v>3894</v>
      </c>
      <c r="E2618" s="9" t="s">
        <v>207</v>
      </c>
      <c r="F2618" s="9" t="s">
        <v>91</v>
      </c>
      <c r="G2618" s="9" t="s">
        <v>1321</v>
      </c>
      <c r="H2618" s="9" t="s">
        <v>1619</v>
      </c>
      <c r="J2618" s="6" t="str">
        <f t="shared" si="712"/>
        <v>001011</v>
      </c>
      <c r="K2618" s="1">
        <f t="shared" si="713"/>
        <v>2</v>
      </c>
      <c r="L2618" s="6" t="str">
        <f t="shared" si="714"/>
        <v>00000</v>
      </c>
      <c r="M2618" s="1">
        <f t="shared" si="715"/>
        <v>67</v>
      </c>
      <c r="N2618" s="6" t="str">
        <f t="shared" si="716"/>
        <v>00</v>
      </c>
      <c r="O2618" s="1">
        <f t="shared" si="717"/>
        <v>6</v>
      </c>
      <c r="P2618" s="1">
        <f>IF(HEX2DEC(LEFT(E2618,4))&gt;=32768,HEX2DEC(LEFT(E2618,4))-65536,HEX2DEC(LEFT(E2618,4)))/Codes!$N$2</f>
        <v>4</v>
      </c>
      <c r="Q2618" s="1">
        <f>IF(HEX2DEC(RIGHT(E2618,4))&gt;=32768,HEX2DEC(RIGHT(E2618,4))-65536,HEX2DEC(RIGHT(E2618,4)))/Codes!$N$2</f>
        <v>0</v>
      </c>
      <c r="R2618" s="1">
        <f>IF(HEX2DEC(LEFT(F2618,4))&gt;=32768,HEX2DEC(LEFT(F2618,4))-65536,HEX2DEC(LEFT(F2618,4)))/Codes!$N$2</f>
        <v>0</v>
      </c>
      <c r="S2618" s="1">
        <f>IF(HEX2DEC(RIGHT(F2618,4))&gt;=32768,HEX2DEC(RIGHT(F2618,4))-65536,HEX2DEC(RIGHT(F2618,4)))/Codes!$N$2</f>
        <v>0</v>
      </c>
      <c r="T2618" s="18">
        <f t="shared" si="718"/>
        <v>361</v>
      </c>
      <c r="U2618" s="1">
        <f t="shared" si="719"/>
        <v>50</v>
      </c>
      <c r="V2618" s="1">
        <f t="shared" si="720"/>
        <v>0</v>
      </c>
      <c r="W2618" s="1" t="str">
        <f t="shared" si="721"/>
        <v>100</v>
      </c>
      <c r="X2618" s="1">
        <f t="shared" si="722"/>
        <v>0</v>
      </c>
      <c r="Y2618" s="1">
        <f t="shared" si="723"/>
        <v>70</v>
      </c>
      <c r="Z2618" s="1" t="str">
        <f>VLOOKUP(BIN2DEC(MID(HEX2BIN(MID(H2618,3,2),8),2,5)),Codes!$E$1:$F$18,2)</f>
        <v>Normal</v>
      </c>
      <c r="AA2618" s="6" t="str">
        <f t="shared" si="724"/>
        <v>0</v>
      </c>
      <c r="AB2618" s="1">
        <f t="shared" si="725"/>
        <v>1</v>
      </c>
      <c r="AC2618" s="1" t="str">
        <f>VLOOKUP(BIN2DEC(RIGHT(HEX2BIN(MID(H2618,6,1),4),1)&amp;LEFT(HEX2BIN(MID(H2618,7,1),4),1)),Codes!$K$1:$L$5,2)</f>
        <v>M</v>
      </c>
      <c r="AD2618" s="1" t="str">
        <f>VLOOKUP(BIN2DEC(RIGHT(HEX2BIN(MID(H2618,7,1),4),3)&amp;LEFT(HEX2BIN(MID(H2618,8,1),4),2)),Codes!$H$2:$I$33,2)</f>
        <v>Kick</v>
      </c>
      <c r="AE2618" s="1" t="str">
        <f t="shared" si="726"/>
        <v>1</v>
      </c>
      <c r="AF2618" s="1" t="str">
        <f t="shared" si="727"/>
        <v>1</v>
      </c>
      <c r="AH2618" s="6">
        <f t="shared" si="728"/>
        <v>34</v>
      </c>
    </row>
    <row r="2619" spans="1:34">
      <c r="A2619" s="3" t="s">
        <v>3898</v>
      </c>
      <c r="B2619" s="1" t="s">
        <v>50</v>
      </c>
      <c r="C2619" s="6" t="s">
        <v>458</v>
      </c>
      <c r="D2619" s="9" t="s">
        <v>101</v>
      </c>
      <c r="E2619" s="9" t="s">
        <v>3899</v>
      </c>
      <c r="F2619" s="9" t="s">
        <v>91</v>
      </c>
      <c r="G2619" s="9" t="s">
        <v>1321</v>
      </c>
      <c r="H2619" s="9" t="s">
        <v>1619</v>
      </c>
      <c r="J2619" s="6" t="str">
        <f t="shared" si="712"/>
        <v>001011</v>
      </c>
      <c r="K2619" s="1">
        <f t="shared" si="713"/>
        <v>0</v>
      </c>
      <c r="L2619" s="6" t="str">
        <f t="shared" si="714"/>
        <v>00000</v>
      </c>
      <c r="M2619" s="1">
        <f t="shared" si="715"/>
        <v>7</v>
      </c>
      <c r="N2619" s="6" t="str">
        <f t="shared" si="716"/>
        <v>00</v>
      </c>
      <c r="O2619" s="1">
        <f t="shared" si="717"/>
        <v>6</v>
      </c>
      <c r="P2619" s="1">
        <f>IF(HEX2DEC(LEFT(E2619,4))&gt;=32768,HEX2DEC(LEFT(E2619,4))-65536,HEX2DEC(LEFT(E2619,4)))/Codes!$N$2</f>
        <v>4.8</v>
      </c>
      <c r="Q2619" s="1">
        <f>IF(HEX2DEC(RIGHT(E2619,4))&gt;=32768,HEX2DEC(RIGHT(E2619,4))-65536,HEX2DEC(RIGHT(E2619,4)))/Codes!$N$2</f>
        <v>4.0880000000000001</v>
      </c>
      <c r="R2619" s="1">
        <f>IF(HEX2DEC(LEFT(F2619,4))&gt;=32768,HEX2DEC(LEFT(F2619,4))-65536,HEX2DEC(LEFT(F2619,4)))/Codes!$N$2</f>
        <v>0</v>
      </c>
      <c r="S2619" s="1">
        <f>IF(HEX2DEC(RIGHT(F2619,4))&gt;=32768,HEX2DEC(RIGHT(F2619,4))-65536,HEX2DEC(RIGHT(F2619,4)))/Codes!$N$2</f>
        <v>0</v>
      </c>
      <c r="T2619" s="18">
        <f t="shared" si="718"/>
        <v>361</v>
      </c>
      <c r="U2619" s="1">
        <f t="shared" si="719"/>
        <v>50</v>
      </c>
      <c r="V2619" s="1">
        <f t="shared" si="720"/>
        <v>0</v>
      </c>
      <c r="W2619" s="1" t="str">
        <f t="shared" si="721"/>
        <v>100</v>
      </c>
      <c r="X2619" s="1">
        <f t="shared" si="722"/>
        <v>0</v>
      </c>
      <c r="Y2619" s="1">
        <f t="shared" si="723"/>
        <v>70</v>
      </c>
      <c r="Z2619" s="1" t="str">
        <f>VLOOKUP(BIN2DEC(MID(HEX2BIN(MID(H2619,3,2),8),2,5)),Codes!$E$1:$F$18,2)</f>
        <v>Normal</v>
      </c>
      <c r="AA2619" s="6" t="str">
        <f t="shared" si="724"/>
        <v>0</v>
      </c>
      <c r="AB2619" s="1">
        <f t="shared" si="725"/>
        <v>1</v>
      </c>
      <c r="AC2619" s="1" t="str">
        <f>VLOOKUP(BIN2DEC(RIGHT(HEX2BIN(MID(H2619,6,1),4),1)&amp;LEFT(HEX2BIN(MID(H2619,7,1),4),1)),Codes!$K$1:$L$5,2)</f>
        <v>M</v>
      </c>
      <c r="AD2619" s="1" t="str">
        <f>VLOOKUP(BIN2DEC(RIGHT(HEX2BIN(MID(H2619,7,1),4),3)&amp;LEFT(HEX2BIN(MID(H2619,8,1),4),2)),Codes!$H$2:$I$33,2)</f>
        <v>Kick</v>
      </c>
      <c r="AE2619" s="1" t="str">
        <f t="shared" si="726"/>
        <v>1</v>
      </c>
      <c r="AF2619" s="1" t="str">
        <f t="shared" si="727"/>
        <v>1</v>
      </c>
      <c r="AH2619" s="6">
        <f t="shared" si="728"/>
        <v>34</v>
      </c>
    </row>
    <row r="2620" spans="1:34">
      <c r="A2620" s="3" t="s">
        <v>3900</v>
      </c>
      <c r="B2620" s="1" t="s">
        <v>50</v>
      </c>
      <c r="C2620" s="6" t="s">
        <v>458</v>
      </c>
      <c r="D2620" s="9" t="s">
        <v>3901</v>
      </c>
      <c r="E2620" s="9" t="s">
        <v>207</v>
      </c>
      <c r="F2620" s="9" t="s">
        <v>91</v>
      </c>
      <c r="G2620" s="9" t="s">
        <v>1321</v>
      </c>
      <c r="H2620" s="9" t="s">
        <v>1619</v>
      </c>
      <c r="J2620" s="6" t="str">
        <f t="shared" si="712"/>
        <v>001011</v>
      </c>
      <c r="K2620" s="1">
        <f t="shared" si="713"/>
        <v>1</v>
      </c>
      <c r="L2620" s="6" t="str">
        <f t="shared" si="714"/>
        <v>00000</v>
      </c>
      <c r="M2620" s="1">
        <f t="shared" si="715"/>
        <v>7</v>
      </c>
      <c r="N2620" s="6" t="str">
        <f t="shared" si="716"/>
        <v>00</v>
      </c>
      <c r="O2620" s="1">
        <f t="shared" si="717"/>
        <v>6</v>
      </c>
      <c r="P2620" s="1">
        <f>IF(HEX2DEC(LEFT(E2620,4))&gt;=32768,HEX2DEC(LEFT(E2620,4))-65536,HEX2DEC(LEFT(E2620,4)))/Codes!$N$2</f>
        <v>4</v>
      </c>
      <c r="Q2620" s="1">
        <f>IF(HEX2DEC(RIGHT(E2620,4))&gt;=32768,HEX2DEC(RIGHT(E2620,4))-65536,HEX2DEC(RIGHT(E2620,4)))/Codes!$N$2</f>
        <v>0</v>
      </c>
      <c r="R2620" s="1">
        <f>IF(HEX2DEC(LEFT(F2620,4))&gt;=32768,HEX2DEC(LEFT(F2620,4))-65536,HEX2DEC(LEFT(F2620,4)))/Codes!$N$2</f>
        <v>0</v>
      </c>
      <c r="S2620" s="1">
        <f>IF(HEX2DEC(RIGHT(F2620,4))&gt;=32768,HEX2DEC(RIGHT(F2620,4))-65536,HEX2DEC(RIGHT(F2620,4)))/Codes!$N$2</f>
        <v>0</v>
      </c>
      <c r="T2620" s="18">
        <f t="shared" si="718"/>
        <v>361</v>
      </c>
      <c r="U2620" s="1">
        <f t="shared" si="719"/>
        <v>50</v>
      </c>
      <c r="V2620" s="1">
        <f t="shared" si="720"/>
        <v>0</v>
      </c>
      <c r="W2620" s="1" t="str">
        <f t="shared" si="721"/>
        <v>100</v>
      </c>
      <c r="X2620" s="1">
        <f t="shared" si="722"/>
        <v>0</v>
      </c>
      <c r="Y2620" s="1">
        <f t="shared" si="723"/>
        <v>70</v>
      </c>
      <c r="Z2620" s="1" t="str">
        <f>VLOOKUP(BIN2DEC(MID(HEX2BIN(MID(H2620,3,2),8),2,5)),Codes!$E$1:$F$18,2)</f>
        <v>Normal</v>
      </c>
      <c r="AA2620" s="6" t="str">
        <f t="shared" si="724"/>
        <v>0</v>
      </c>
      <c r="AB2620" s="1">
        <f t="shared" si="725"/>
        <v>1</v>
      </c>
      <c r="AC2620" s="1" t="str">
        <f>VLOOKUP(BIN2DEC(RIGHT(HEX2BIN(MID(H2620,6,1),4),1)&amp;LEFT(HEX2BIN(MID(H2620,7,1),4),1)),Codes!$K$1:$L$5,2)</f>
        <v>M</v>
      </c>
      <c r="AD2620" s="1" t="str">
        <f>VLOOKUP(BIN2DEC(RIGHT(HEX2BIN(MID(H2620,7,1),4),3)&amp;LEFT(HEX2BIN(MID(H2620,8,1),4),2)),Codes!$H$2:$I$33,2)</f>
        <v>Kick</v>
      </c>
      <c r="AE2620" s="1" t="str">
        <f t="shared" si="726"/>
        <v>1</v>
      </c>
      <c r="AF2620" s="1" t="str">
        <f t="shared" si="727"/>
        <v>1</v>
      </c>
      <c r="AH2620" s="6">
        <f t="shared" si="728"/>
        <v>34</v>
      </c>
    </row>
    <row r="2621" spans="1:34">
      <c r="A2621" s="3" t="s">
        <v>3902</v>
      </c>
      <c r="B2621" s="1" t="s">
        <v>50</v>
      </c>
      <c r="C2621" s="6" t="s">
        <v>458</v>
      </c>
      <c r="D2621" s="9" t="s">
        <v>3894</v>
      </c>
      <c r="E2621" s="9" t="s">
        <v>207</v>
      </c>
      <c r="F2621" s="9" t="s">
        <v>91</v>
      </c>
      <c r="G2621" s="9" t="s">
        <v>1321</v>
      </c>
      <c r="H2621" s="9" t="s">
        <v>1619</v>
      </c>
      <c r="J2621" s="6" t="str">
        <f t="shared" si="712"/>
        <v>001011</v>
      </c>
      <c r="K2621" s="1">
        <f t="shared" si="713"/>
        <v>2</v>
      </c>
      <c r="L2621" s="6" t="str">
        <f t="shared" si="714"/>
        <v>00000</v>
      </c>
      <c r="M2621" s="1">
        <f t="shared" si="715"/>
        <v>67</v>
      </c>
      <c r="N2621" s="6" t="str">
        <f t="shared" si="716"/>
        <v>00</v>
      </c>
      <c r="O2621" s="1">
        <f t="shared" si="717"/>
        <v>6</v>
      </c>
      <c r="P2621" s="1">
        <f>IF(HEX2DEC(LEFT(E2621,4))&gt;=32768,HEX2DEC(LEFT(E2621,4))-65536,HEX2DEC(LEFT(E2621,4)))/Codes!$N$2</f>
        <v>4</v>
      </c>
      <c r="Q2621" s="1">
        <f>IF(HEX2DEC(RIGHT(E2621,4))&gt;=32768,HEX2DEC(RIGHT(E2621,4))-65536,HEX2DEC(RIGHT(E2621,4)))/Codes!$N$2</f>
        <v>0</v>
      </c>
      <c r="R2621" s="1">
        <f>IF(HEX2DEC(LEFT(F2621,4))&gt;=32768,HEX2DEC(LEFT(F2621,4))-65536,HEX2DEC(LEFT(F2621,4)))/Codes!$N$2</f>
        <v>0</v>
      </c>
      <c r="S2621" s="1">
        <f>IF(HEX2DEC(RIGHT(F2621,4))&gt;=32768,HEX2DEC(RIGHT(F2621,4))-65536,HEX2DEC(RIGHT(F2621,4)))/Codes!$N$2</f>
        <v>0</v>
      </c>
      <c r="T2621" s="18">
        <f t="shared" si="718"/>
        <v>361</v>
      </c>
      <c r="U2621" s="1">
        <f t="shared" si="719"/>
        <v>50</v>
      </c>
      <c r="V2621" s="1">
        <f t="shared" si="720"/>
        <v>0</v>
      </c>
      <c r="W2621" s="1" t="str">
        <f t="shared" si="721"/>
        <v>100</v>
      </c>
      <c r="X2621" s="1">
        <f t="shared" si="722"/>
        <v>0</v>
      </c>
      <c r="Y2621" s="1">
        <f t="shared" si="723"/>
        <v>70</v>
      </c>
      <c r="Z2621" s="1" t="str">
        <f>VLOOKUP(BIN2DEC(MID(HEX2BIN(MID(H2621,3,2),8),2,5)),Codes!$E$1:$F$18,2)</f>
        <v>Normal</v>
      </c>
      <c r="AA2621" s="6" t="str">
        <f t="shared" si="724"/>
        <v>0</v>
      </c>
      <c r="AB2621" s="1">
        <f t="shared" si="725"/>
        <v>1</v>
      </c>
      <c r="AC2621" s="1" t="str">
        <f>VLOOKUP(BIN2DEC(RIGHT(HEX2BIN(MID(H2621,6,1),4),1)&amp;LEFT(HEX2BIN(MID(H2621,7,1),4),1)),Codes!$K$1:$L$5,2)</f>
        <v>M</v>
      </c>
      <c r="AD2621" s="1" t="str">
        <f>VLOOKUP(BIN2DEC(RIGHT(HEX2BIN(MID(H2621,7,1),4),3)&amp;LEFT(HEX2BIN(MID(H2621,8,1),4),2)),Codes!$H$2:$I$33,2)</f>
        <v>Kick</v>
      </c>
      <c r="AE2621" s="1" t="str">
        <f t="shared" si="726"/>
        <v>1</v>
      </c>
      <c r="AF2621" s="1" t="str">
        <f t="shared" si="727"/>
        <v>1</v>
      </c>
      <c r="AH2621" s="6">
        <f t="shared" si="728"/>
        <v>34</v>
      </c>
    </row>
    <row r="2622" spans="1:34">
      <c r="A2622" s="3" t="s">
        <v>3903</v>
      </c>
      <c r="B2622" s="1" t="s">
        <v>50</v>
      </c>
      <c r="C2622" s="6" t="s">
        <v>464</v>
      </c>
      <c r="D2622" s="9" t="s">
        <v>279</v>
      </c>
      <c r="E2622" s="9" t="s">
        <v>3899</v>
      </c>
      <c r="F2622" s="9" t="s">
        <v>91</v>
      </c>
      <c r="G2622" s="9" t="s">
        <v>1321</v>
      </c>
      <c r="H2622" s="9" t="s">
        <v>1619</v>
      </c>
      <c r="J2622" s="6" t="str">
        <f t="shared" si="712"/>
        <v>001011</v>
      </c>
      <c r="K2622" s="1">
        <f t="shared" si="713"/>
        <v>0</v>
      </c>
      <c r="L2622" s="6" t="str">
        <f t="shared" si="714"/>
        <v>00000</v>
      </c>
      <c r="M2622" s="1">
        <f t="shared" si="715"/>
        <v>13</v>
      </c>
      <c r="N2622" s="6" t="str">
        <f t="shared" si="716"/>
        <v>00</v>
      </c>
      <c r="O2622" s="1">
        <f t="shared" si="717"/>
        <v>8</v>
      </c>
      <c r="P2622" s="1">
        <f>IF(HEX2DEC(LEFT(E2622,4))&gt;=32768,HEX2DEC(LEFT(E2622,4))-65536,HEX2DEC(LEFT(E2622,4)))/Codes!$N$2</f>
        <v>4.8</v>
      </c>
      <c r="Q2622" s="1">
        <f>IF(HEX2DEC(RIGHT(E2622,4))&gt;=32768,HEX2DEC(RIGHT(E2622,4))-65536,HEX2DEC(RIGHT(E2622,4)))/Codes!$N$2</f>
        <v>4.0880000000000001</v>
      </c>
      <c r="R2622" s="1">
        <f>IF(HEX2DEC(LEFT(F2622,4))&gt;=32768,HEX2DEC(LEFT(F2622,4))-65536,HEX2DEC(LEFT(F2622,4)))/Codes!$N$2</f>
        <v>0</v>
      </c>
      <c r="S2622" s="1">
        <f>IF(HEX2DEC(RIGHT(F2622,4))&gt;=32768,HEX2DEC(RIGHT(F2622,4))-65536,HEX2DEC(RIGHT(F2622,4)))/Codes!$N$2</f>
        <v>0</v>
      </c>
      <c r="T2622" s="18">
        <f t="shared" si="718"/>
        <v>361</v>
      </c>
      <c r="U2622" s="1">
        <f t="shared" si="719"/>
        <v>50</v>
      </c>
      <c r="V2622" s="1">
        <f t="shared" si="720"/>
        <v>0</v>
      </c>
      <c r="W2622" s="1" t="str">
        <f t="shared" si="721"/>
        <v>100</v>
      </c>
      <c r="X2622" s="1">
        <f t="shared" si="722"/>
        <v>0</v>
      </c>
      <c r="Y2622" s="1">
        <f t="shared" si="723"/>
        <v>70</v>
      </c>
      <c r="Z2622" s="1" t="str">
        <f>VLOOKUP(BIN2DEC(MID(HEX2BIN(MID(H2622,3,2),8),2,5)),Codes!$E$1:$F$18,2)</f>
        <v>Normal</v>
      </c>
      <c r="AA2622" s="6" t="str">
        <f t="shared" si="724"/>
        <v>0</v>
      </c>
      <c r="AB2622" s="1">
        <f t="shared" si="725"/>
        <v>1</v>
      </c>
      <c r="AC2622" s="1" t="str">
        <f>VLOOKUP(BIN2DEC(RIGHT(HEX2BIN(MID(H2622,6,1),4),1)&amp;LEFT(HEX2BIN(MID(H2622,7,1),4),1)),Codes!$K$1:$L$5,2)</f>
        <v>M</v>
      </c>
      <c r="AD2622" s="1" t="str">
        <f>VLOOKUP(BIN2DEC(RIGHT(HEX2BIN(MID(H2622,7,1),4),3)&amp;LEFT(HEX2BIN(MID(H2622,8,1),4),2)),Codes!$H$2:$I$33,2)</f>
        <v>Kick</v>
      </c>
      <c r="AE2622" s="1" t="str">
        <f t="shared" si="726"/>
        <v>1</v>
      </c>
      <c r="AF2622" s="1" t="str">
        <f t="shared" si="727"/>
        <v>1</v>
      </c>
      <c r="AH2622" s="6">
        <f t="shared" si="728"/>
        <v>34</v>
      </c>
    </row>
    <row r="2623" spans="1:34">
      <c r="A2623" s="3" t="s">
        <v>3904</v>
      </c>
      <c r="B2623" s="1" t="s">
        <v>50</v>
      </c>
      <c r="C2623" s="6" t="s">
        <v>464</v>
      </c>
      <c r="D2623" s="9" t="s">
        <v>3905</v>
      </c>
      <c r="E2623" s="9" t="s">
        <v>207</v>
      </c>
      <c r="F2623" s="9" t="s">
        <v>91</v>
      </c>
      <c r="G2623" s="9" t="s">
        <v>1321</v>
      </c>
      <c r="H2623" s="9" t="s">
        <v>1619</v>
      </c>
      <c r="J2623" s="6" t="str">
        <f t="shared" si="712"/>
        <v>001011</v>
      </c>
      <c r="K2623" s="1">
        <f t="shared" si="713"/>
        <v>1</v>
      </c>
      <c r="L2623" s="6" t="str">
        <f t="shared" si="714"/>
        <v>00000</v>
      </c>
      <c r="M2623" s="1">
        <f t="shared" si="715"/>
        <v>13</v>
      </c>
      <c r="N2623" s="6" t="str">
        <f t="shared" si="716"/>
        <v>00</v>
      </c>
      <c r="O2623" s="1">
        <f t="shared" si="717"/>
        <v>8</v>
      </c>
      <c r="P2623" s="1">
        <f>IF(HEX2DEC(LEFT(E2623,4))&gt;=32768,HEX2DEC(LEFT(E2623,4))-65536,HEX2DEC(LEFT(E2623,4)))/Codes!$N$2</f>
        <v>4</v>
      </c>
      <c r="Q2623" s="1">
        <f>IF(HEX2DEC(RIGHT(E2623,4))&gt;=32768,HEX2DEC(RIGHT(E2623,4))-65536,HEX2DEC(RIGHT(E2623,4)))/Codes!$N$2</f>
        <v>0</v>
      </c>
      <c r="R2623" s="1">
        <f>IF(HEX2DEC(LEFT(F2623,4))&gt;=32768,HEX2DEC(LEFT(F2623,4))-65536,HEX2DEC(LEFT(F2623,4)))/Codes!$N$2</f>
        <v>0</v>
      </c>
      <c r="S2623" s="1">
        <f>IF(HEX2DEC(RIGHT(F2623,4))&gt;=32768,HEX2DEC(RIGHT(F2623,4))-65536,HEX2DEC(RIGHT(F2623,4)))/Codes!$N$2</f>
        <v>0</v>
      </c>
      <c r="T2623" s="18">
        <f t="shared" si="718"/>
        <v>361</v>
      </c>
      <c r="U2623" s="1">
        <f t="shared" si="719"/>
        <v>50</v>
      </c>
      <c r="V2623" s="1">
        <f t="shared" si="720"/>
        <v>0</v>
      </c>
      <c r="W2623" s="1" t="str">
        <f t="shared" si="721"/>
        <v>100</v>
      </c>
      <c r="X2623" s="1">
        <f t="shared" si="722"/>
        <v>0</v>
      </c>
      <c r="Y2623" s="1">
        <f t="shared" si="723"/>
        <v>70</v>
      </c>
      <c r="Z2623" s="1" t="str">
        <f>VLOOKUP(BIN2DEC(MID(HEX2BIN(MID(H2623,3,2),8),2,5)),Codes!$E$1:$F$18,2)</f>
        <v>Normal</v>
      </c>
      <c r="AA2623" s="6" t="str">
        <f t="shared" si="724"/>
        <v>0</v>
      </c>
      <c r="AB2623" s="1">
        <f t="shared" si="725"/>
        <v>1</v>
      </c>
      <c r="AC2623" s="1" t="str">
        <f>VLOOKUP(BIN2DEC(RIGHT(HEX2BIN(MID(H2623,6,1),4),1)&amp;LEFT(HEX2BIN(MID(H2623,7,1),4),1)),Codes!$K$1:$L$5,2)</f>
        <v>M</v>
      </c>
      <c r="AD2623" s="1" t="str">
        <f>VLOOKUP(BIN2DEC(RIGHT(HEX2BIN(MID(H2623,7,1),4),3)&amp;LEFT(HEX2BIN(MID(H2623,8,1),4),2)),Codes!$H$2:$I$33,2)</f>
        <v>Kick</v>
      </c>
      <c r="AE2623" s="1" t="str">
        <f t="shared" si="726"/>
        <v>1</v>
      </c>
      <c r="AF2623" s="1" t="str">
        <f t="shared" si="727"/>
        <v>1</v>
      </c>
      <c r="AH2623" s="6">
        <f t="shared" si="728"/>
        <v>34</v>
      </c>
    </row>
    <row r="2624" spans="1:34">
      <c r="A2624" s="3" t="s">
        <v>3906</v>
      </c>
      <c r="B2624" s="1" t="s">
        <v>50</v>
      </c>
      <c r="C2624" s="6" t="s">
        <v>464</v>
      </c>
      <c r="D2624" s="9" t="s">
        <v>3894</v>
      </c>
      <c r="E2624" s="9" t="s">
        <v>207</v>
      </c>
      <c r="F2624" s="9" t="s">
        <v>91</v>
      </c>
      <c r="G2624" s="9" t="s">
        <v>1321</v>
      </c>
      <c r="H2624" s="9" t="s">
        <v>1619</v>
      </c>
      <c r="J2624" s="6" t="str">
        <f t="shared" si="712"/>
        <v>001011</v>
      </c>
      <c r="K2624" s="1">
        <f t="shared" si="713"/>
        <v>2</v>
      </c>
      <c r="L2624" s="6" t="str">
        <f t="shared" si="714"/>
        <v>00000</v>
      </c>
      <c r="M2624" s="1">
        <f t="shared" si="715"/>
        <v>67</v>
      </c>
      <c r="N2624" s="6" t="str">
        <f t="shared" si="716"/>
        <v>00</v>
      </c>
      <c r="O2624" s="1">
        <f t="shared" si="717"/>
        <v>6</v>
      </c>
      <c r="P2624" s="1">
        <f>IF(HEX2DEC(LEFT(E2624,4))&gt;=32768,HEX2DEC(LEFT(E2624,4))-65536,HEX2DEC(LEFT(E2624,4)))/Codes!$N$2</f>
        <v>4</v>
      </c>
      <c r="Q2624" s="1">
        <f>IF(HEX2DEC(RIGHT(E2624,4))&gt;=32768,HEX2DEC(RIGHT(E2624,4))-65536,HEX2DEC(RIGHT(E2624,4)))/Codes!$N$2</f>
        <v>0</v>
      </c>
      <c r="R2624" s="1">
        <f>IF(HEX2DEC(LEFT(F2624,4))&gt;=32768,HEX2DEC(LEFT(F2624,4))-65536,HEX2DEC(LEFT(F2624,4)))/Codes!$N$2</f>
        <v>0</v>
      </c>
      <c r="S2624" s="1">
        <f>IF(HEX2DEC(RIGHT(F2624,4))&gt;=32768,HEX2DEC(RIGHT(F2624,4))-65536,HEX2DEC(RIGHT(F2624,4)))/Codes!$N$2</f>
        <v>0</v>
      </c>
      <c r="T2624" s="18">
        <f t="shared" si="718"/>
        <v>361</v>
      </c>
      <c r="U2624" s="1">
        <f t="shared" si="719"/>
        <v>50</v>
      </c>
      <c r="V2624" s="1">
        <f t="shared" si="720"/>
        <v>0</v>
      </c>
      <c r="W2624" s="1" t="str">
        <f t="shared" si="721"/>
        <v>100</v>
      </c>
      <c r="X2624" s="1">
        <f t="shared" si="722"/>
        <v>0</v>
      </c>
      <c r="Y2624" s="1">
        <f t="shared" si="723"/>
        <v>70</v>
      </c>
      <c r="Z2624" s="1" t="str">
        <f>VLOOKUP(BIN2DEC(MID(HEX2BIN(MID(H2624,3,2),8),2,5)),Codes!$E$1:$F$18,2)</f>
        <v>Normal</v>
      </c>
      <c r="AA2624" s="6" t="str">
        <f t="shared" si="724"/>
        <v>0</v>
      </c>
      <c r="AB2624" s="1">
        <f t="shared" si="725"/>
        <v>1</v>
      </c>
      <c r="AC2624" s="1" t="str">
        <f>VLOOKUP(BIN2DEC(RIGHT(HEX2BIN(MID(H2624,6,1),4),1)&amp;LEFT(HEX2BIN(MID(H2624,7,1),4),1)),Codes!$K$1:$L$5,2)</f>
        <v>M</v>
      </c>
      <c r="AD2624" s="1" t="str">
        <f>VLOOKUP(BIN2DEC(RIGHT(HEX2BIN(MID(H2624,7,1),4),3)&amp;LEFT(HEX2BIN(MID(H2624,8,1),4),2)),Codes!$H$2:$I$33,2)</f>
        <v>Kick</v>
      </c>
      <c r="AE2624" s="1" t="str">
        <f t="shared" si="726"/>
        <v>1</v>
      </c>
      <c r="AF2624" s="1" t="str">
        <f t="shared" si="727"/>
        <v>1</v>
      </c>
      <c r="AH2624" s="6">
        <f t="shared" si="728"/>
        <v>34</v>
      </c>
    </row>
    <row r="2625" spans="1:34">
      <c r="A2625" s="3" t="s">
        <v>3907</v>
      </c>
      <c r="B2625" s="1" t="s">
        <v>50</v>
      </c>
      <c r="C2625" s="6" t="s">
        <v>1790</v>
      </c>
      <c r="D2625" s="9" t="s">
        <v>2699</v>
      </c>
      <c r="E2625" s="9" t="s">
        <v>499</v>
      </c>
      <c r="F2625" s="9" t="s">
        <v>91</v>
      </c>
      <c r="G2625" s="9" t="s">
        <v>468</v>
      </c>
      <c r="H2625" s="9" t="s">
        <v>473</v>
      </c>
      <c r="J2625" s="6" t="str">
        <f t="shared" ref="J2625:J2688" si="729">LEFT(HEX2BIN(LEFT(D2625,2),8),6)</f>
        <v>001011</v>
      </c>
      <c r="K2625" s="1">
        <f t="shared" ref="K2625:K2688" si="730">BIN2DEC(MID(HEX2BIN(MID(D2625,2,2),8),3,3))</f>
        <v>0</v>
      </c>
      <c r="L2625" s="6" t="str">
        <f t="shared" ref="L2625:L2688" si="731">MID(HEX2BIN(MID(D2625,3,2),8),2,5)</f>
        <v>00000</v>
      </c>
      <c r="M2625" s="1">
        <f t="shared" ref="M2625:M2688" si="732">ROUNDDOWN(HEX2DEC(MID(D2625,4,3))/8,0)</f>
        <v>10</v>
      </c>
      <c r="N2625" s="6" t="str">
        <f t="shared" ref="N2625:N2688" si="733">MID(HEX2BIN(MID(D2625,6,1),4),2,2)</f>
        <v>00</v>
      </c>
      <c r="O2625" s="1">
        <f t="shared" ref="O2625:O2688" si="734">HEX2DEC(MID(D2625,7,2))</f>
        <v>10</v>
      </c>
      <c r="P2625" s="1">
        <f>IF(HEX2DEC(LEFT(E2625,4))&gt;=32768,HEX2DEC(LEFT(E2625,4))-65536,HEX2DEC(LEFT(E2625,4)))/Codes!$N$2</f>
        <v>5.2</v>
      </c>
      <c r="Q2625" s="1">
        <f>IF(HEX2DEC(RIGHT(E2625,4))&gt;=32768,HEX2DEC(RIGHT(E2625,4))-65536,HEX2DEC(RIGHT(E2625,4)))/Codes!$N$2</f>
        <v>0</v>
      </c>
      <c r="R2625" s="1">
        <f>IF(HEX2DEC(LEFT(F2625,4))&gt;=32768,HEX2DEC(LEFT(F2625,4))-65536,HEX2DEC(LEFT(F2625,4)))/Codes!$N$2</f>
        <v>0</v>
      </c>
      <c r="S2625" s="1">
        <f>IF(HEX2DEC(RIGHT(F2625,4))&gt;=32768,HEX2DEC(RIGHT(F2625,4))-65536,HEX2DEC(RIGHT(F2625,4)))/Codes!$N$2</f>
        <v>0</v>
      </c>
      <c r="T2625" s="18">
        <f t="shared" ref="T2625:T2688" si="735">ROUNDDOWN(HEX2DEC(LEFT(G2625,3))/8,0)</f>
        <v>361</v>
      </c>
      <c r="U2625" s="1">
        <f t="shared" ref="U2625:U2688" si="736">ROUNDDOWN(HEX2DEC(MID(G2625,3,3))/4,0)-(512*ROUNDDOWN(HEX2DEC(MID(G2625,3,1))/8,0))</f>
        <v>100</v>
      </c>
      <c r="V2625" s="1">
        <f t="shared" ref="V2625:V2688" si="737">RIGHT(HEX2BIN(MID(G2625,5,1),4),2)*128+HEX2DEC(MID(G2625,6,1))*8+LEFT(HEX2BIN(MID(G2625,7,1),4),3)</f>
        <v>98</v>
      </c>
      <c r="W2625" s="1" t="str">
        <f t="shared" ref="W2625:W2688" si="738">MID(HEX2BIN(MID(G2625,7,2),8),4,3)</f>
        <v>100</v>
      </c>
      <c r="X2625" s="1">
        <f t="shared" ref="X2625:X2688" si="739">BIN2DEC(RIGHT(HEX2BIN(RIGHT(G2625,1),4),2))</f>
        <v>2</v>
      </c>
      <c r="Y2625" s="1">
        <f t="shared" ref="Y2625:Y2688" si="740">ROUNDDOWN(HEX2DEC(LEFT(H2625,3))/8,0)</f>
        <v>0</v>
      </c>
      <c r="Z2625" s="1" t="str">
        <f>VLOOKUP(BIN2DEC(MID(HEX2BIN(MID(H2625,3,2),8),2,5)),Codes!$E$1:$F$18,2)</f>
        <v>Normal</v>
      </c>
      <c r="AA2625" s="6" t="str">
        <f t="shared" ref="AA2625:AA2688" si="741">MID(HEX2BIN(MID(H2625,4,1),4),3,1)</f>
        <v>0</v>
      </c>
      <c r="AB2625" s="1">
        <f t="shared" ref="AB2625:AB2688" si="742">(MOD(HEX2DEC(MID(H2625,4,1)),2))*64+ROUNDDOWN(HEX2DEC(MID(H2625,5,2))/4,0)</f>
        <v>1</v>
      </c>
      <c r="AC2625" s="1" t="str">
        <f>VLOOKUP(BIN2DEC(RIGHT(HEX2BIN(MID(H2625,6,1),4),1)&amp;LEFT(HEX2BIN(MID(H2625,7,1),4),1)),Codes!$K$1:$L$5,2)</f>
        <v>M</v>
      </c>
      <c r="AD2625" s="1" t="str">
        <f>VLOOKUP(BIN2DEC(RIGHT(HEX2BIN(MID(H2625,7,1),4),3)&amp;LEFT(HEX2BIN(MID(H2625,8,1),4),2)),Codes!$H$2:$I$33,2)</f>
        <v>Kick</v>
      </c>
      <c r="AE2625" s="1" t="str">
        <f t="shared" ref="AE2625:AE2688" si="743">MID(HEX2BIN(RIGHT(H2625,1),4),3,1)</f>
        <v>1</v>
      </c>
      <c r="AF2625" s="1" t="str">
        <f t="shared" ref="AF2625:AF2688" si="744">RIGHT(HEX2BIN(RIGHT(H2625,1),4),1)</f>
        <v>1</v>
      </c>
      <c r="AH2625" s="6">
        <f t="shared" ref="AH2625:AH2688" si="745">ROUNDDOWN(HEX2DEC(MID(H2625,6,3))/4,0)-(256*ROUNDDOWN(HEX2DEC(MID(H2625,6,1))/4,0))</f>
        <v>34</v>
      </c>
    </row>
    <row r="2626" spans="1:34">
      <c r="A2626" s="3" t="s">
        <v>3908</v>
      </c>
      <c r="B2626" s="1" t="s">
        <v>50</v>
      </c>
      <c r="C2626" s="6" t="s">
        <v>1790</v>
      </c>
      <c r="D2626" s="9" t="s">
        <v>1259</v>
      </c>
      <c r="E2626" s="9" t="s">
        <v>207</v>
      </c>
      <c r="F2626" s="9" t="s">
        <v>91</v>
      </c>
      <c r="G2626" s="9" t="s">
        <v>468</v>
      </c>
      <c r="H2626" s="9" t="s">
        <v>473</v>
      </c>
      <c r="J2626" s="6" t="str">
        <f t="shared" si="729"/>
        <v>001011</v>
      </c>
      <c r="K2626" s="1">
        <f t="shared" si="730"/>
        <v>1</v>
      </c>
      <c r="L2626" s="6" t="str">
        <f t="shared" si="731"/>
        <v>00000</v>
      </c>
      <c r="M2626" s="1">
        <f t="shared" si="732"/>
        <v>7</v>
      </c>
      <c r="N2626" s="6" t="str">
        <f t="shared" si="733"/>
        <v>00</v>
      </c>
      <c r="O2626" s="1">
        <f t="shared" si="734"/>
        <v>8</v>
      </c>
      <c r="P2626" s="1">
        <f>IF(HEX2DEC(LEFT(E2626,4))&gt;=32768,HEX2DEC(LEFT(E2626,4))-65536,HEX2DEC(LEFT(E2626,4)))/Codes!$N$2</f>
        <v>4</v>
      </c>
      <c r="Q2626" s="1">
        <f>IF(HEX2DEC(RIGHT(E2626,4))&gt;=32768,HEX2DEC(RIGHT(E2626,4))-65536,HEX2DEC(RIGHT(E2626,4)))/Codes!$N$2</f>
        <v>0</v>
      </c>
      <c r="R2626" s="1">
        <f>IF(HEX2DEC(LEFT(F2626,4))&gt;=32768,HEX2DEC(LEFT(F2626,4))-65536,HEX2DEC(LEFT(F2626,4)))/Codes!$N$2</f>
        <v>0</v>
      </c>
      <c r="S2626" s="1">
        <f>IF(HEX2DEC(RIGHT(F2626,4))&gt;=32768,HEX2DEC(RIGHT(F2626,4))-65536,HEX2DEC(RIGHT(F2626,4)))/Codes!$N$2</f>
        <v>0</v>
      </c>
      <c r="T2626" s="18">
        <f t="shared" si="735"/>
        <v>361</v>
      </c>
      <c r="U2626" s="1">
        <f t="shared" si="736"/>
        <v>100</v>
      </c>
      <c r="V2626" s="1">
        <f t="shared" si="737"/>
        <v>98</v>
      </c>
      <c r="W2626" s="1" t="str">
        <f t="shared" si="738"/>
        <v>100</v>
      </c>
      <c r="X2626" s="1">
        <f t="shared" si="739"/>
        <v>2</v>
      </c>
      <c r="Y2626" s="1">
        <f t="shared" si="740"/>
        <v>0</v>
      </c>
      <c r="Z2626" s="1" t="str">
        <f>VLOOKUP(BIN2DEC(MID(HEX2BIN(MID(H2626,3,2),8),2,5)),Codes!$E$1:$F$18,2)</f>
        <v>Normal</v>
      </c>
      <c r="AA2626" s="6" t="str">
        <f t="shared" si="741"/>
        <v>0</v>
      </c>
      <c r="AB2626" s="1">
        <f t="shared" si="742"/>
        <v>1</v>
      </c>
      <c r="AC2626" s="1" t="str">
        <f>VLOOKUP(BIN2DEC(RIGHT(HEX2BIN(MID(H2626,6,1),4),1)&amp;LEFT(HEX2BIN(MID(H2626,7,1),4),1)),Codes!$K$1:$L$5,2)</f>
        <v>M</v>
      </c>
      <c r="AD2626" s="1" t="str">
        <f>VLOOKUP(BIN2DEC(RIGHT(HEX2BIN(MID(H2626,7,1),4),3)&amp;LEFT(HEX2BIN(MID(H2626,8,1),4),2)),Codes!$H$2:$I$33,2)</f>
        <v>Kick</v>
      </c>
      <c r="AE2626" s="1" t="str">
        <f t="shared" si="743"/>
        <v>1</v>
      </c>
      <c r="AF2626" s="1" t="str">
        <f t="shared" si="744"/>
        <v>1</v>
      </c>
      <c r="AH2626" s="6">
        <f t="shared" si="745"/>
        <v>34</v>
      </c>
    </row>
    <row r="2627" spans="1:34">
      <c r="A2627" s="3" t="s">
        <v>3909</v>
      </c>
      <c r="B2627" s="1" t="s">
        <v>50</v>
      </c>
      <c r="C2627" s="6" t="s">
        <v>1790</v>
      </c>
      <c r="D2627" s="9" t="s">
        <v>3910</v>
      </c>
      <c r="E2627" s="9" t="s">
        <v>307</v>
      </c>
      <c r="F2627" s="9" t="s">
        <v>91</v>
      </c>
      <c r="G2627" s="9" t="s">
        <v>468</v>
      </c>
      <c r="H2627" s="9" t="s">
        <v>473</v>
      </c>
      <c r="J2627" s="6" t="str">
        <f t="shared" si="729"/>
        <v>001011</v>
      </c>
      <c r="K2627" s="1">
        <f t="shared" si="730"/>
        <v>2</v>
      </c>
      <c r="L2627" s="6" t="str">
        <f t="shared" si="731"/>
        <v>00000</v>
      </c>
      <c r="M2627" s="1">
        <f t="shared" si="732"/>
        <v>67</v>
      </c>
      <c r="N2627" s="6" t="str">
        <f t="shared" si="733"/>
        <v>00</v>
      </c>
      <c r="O2627" s="1">
        <f t="shared" si="734"/>
        <v>8</v>
      </c>
      <c r="P2627" s="1">
        <f>IF(HEX2DEC(LEFT(E2627,4))&gt;=32768,HEX2DEC(LEFT(E2627,4))-65536,HEX2DEC(LEFT(E2627,4)))/Codes!$N$2</f>
        <v>3.2</v>
      </c>
      <c r="Q2627" s="1">
        <f>IF(HEX2DEC(RIGHT(E2627,4))&gt;=32768,HEX2DEC(RIGHT(E2627,4))-65536,HEX2DEC(RIGHT(E2627,4)))/Codes!$N$2</f>
        <v>0</v>
      </c>
      <c r="R2627" s="1">
        <f>IF(HEX2DEC(LEFT(F2627,4))&gt;=32768,HEX2DEC(LEFT(F2627,4))-65536,HEX2DEC(LEFT(F2627,4)))/Codes!$N$2</f>
        <v>0</v>
      </c>
      <c r="S2627" s="1">
        <f>IF(HEX2DEC(RIGHT(F2627,4))&gt;=32768,HEX2DEC(RIGHT(F2627,4))-65536,HEX2DEC(RIGHT(F2627,4)))/Codes!$N$2</f>
        <v>0</v>
      </c>
      <c r="T2627" s="18">
        <f t="shared" si="735"/>
        <v>361</v>
      </c>
      <c r="U2627" s="1">
        <f t="shared" si="736"/>
        <v>100</v>
      </c>
      <c r="V2627" s="1">
        <f t="shared" si="737"/>
        <v>98</v>
      </c>
      <c r="W2627" s="1" t="str">
        <f t="shared" si="738"/>
        <v>100</v>
      </c>
      <c r="X2627" s="1">
        <f t="shared" si="739"/>
        <v>2</v>
      </c>
      <c r="Y2627" s="1">
        <f t="shared" si="740"/>
        <v>0</v>
      </c>
      <c r="Z2627" s="1" t="str">
        <f>VLOOKUP(BIN2DEC(MID(HEX2BIN(MID(H2627,3,2),8),2,5)),Codes!$E$1:$F$18,2)</f>
        <v>Normal</v>
      </c>
      <c r="AA2627" s="6" t="str">
        <f t="shared" si="741"/>
        <v>0</v>
      </c>
      <c r="AB2627" s="1">
        <f t="shared" si="742"/>
        <v>1</v>
      </c>
      <c r="AC2627" s="1" t="str">
        <f>VLOOKUP(BIN2DEC(RIGHT(HEX2BIN(MID(H2627,6,1),4),1)&amp;LEFT(HEX2BIN(MID(H2627,7,1),4),1)),Codes!$K$1:$L$5,2)</f>
        <v>M</v>
      </c>
      <c r="AD2627" s="1" t="str">
        <f>VLOOKUP(BIN2DEC(RIGHT(HEX2BIN(MID(H2627,7,1),4),3)&amp;LEFT(HEX2BIN(MID(H2627,8,1),4),2)),Codes!$H$2:$I$33,2)</f>
        <v>Kick</v>
      </c>
      <c r="AE2627" s="1" t="str">
        <f t="shared" si="743"/>
        <v>1</v>
      </c>
      <c r="AF2627" s="1" t="str">
        <f t="shared" si="744"/>
        <v>1</v>
      </c>
      <c r="AH2627" s="6">
        <f t="shared" si="745"/>
        <v>34</v>
      </c>
    </row>
    <row r="2628" spans="1:34">
      <c r="A2628" s="3" t="s">
        <v>3911</v>
      </c>
      <c r="B2628" s="1" t="s">
        <v>50</v>
      </c>
      <c r="C2628" s="6" t="s">
        <v>1787</v>
      </c>
      <c r="D2628" s="9" t="s">
        <v>3912</v>
      </c>
      <c r="E2628" s="9" t="s">
        <v>395</v>
      </c>
      <c r="F2628" s="9" t="s">
        <v>91</v>
      </c>
      <c r="G2628" s="9" t="s">
        <v>468</v>
      </c>
      <c r="H2628" s="9" t="s">
        <v>473</v>
      </c>
      <c r="J2628" s="6" t="str">
        <f t="shared" si="729"/>
        <v>001011</v>
      </c>
      <c r="K2628" s="1">
        <f t="shared" si="730"/>
        <v>0</v>
      </c>
      <c r="L2628" s="6" t="str">
        <f t="shared" si="731"/>
        <v>00000</v>
      </c>
      <c r="M2628" s="1">
        <f t="shared" si="732"/>
        <v>4</v>
      </c>
      <c r="N2628" s="6" t="str">
        <f t="shared" si="733"/>
        <v>00</v>
      </c>
      <c r="O2628" s="1">
        <f t="shared" si="734"/>
        <v>6</v>
      </c>
      <c r="P2628" s="1">
        <f>IF(HEX2DEC(LEFT(E2628,4))&gt;=32768,HEX2DEC(LEFT(E2628,4))-65536,HEX2DEC(LEFT(E2628,4)))/Codes!$N$2</f>
        <v>5.6</v>
      </c>
      <c r="Q2628" s="1">
        <f>IF(HEX2DEC(RIGHT(E2628,4))&gt;=32768,HEX2DEC(RIGHT(E2628,4))-65536,HEX2DEC(RIGHT(E2628,4)))/Codes!$N$2</f>
        <v>0</v>
      </c>
      <c r="R2628" s="1">
        <f>IF(HEX2DEC(LEFT(F2628,4))&gt;=32768,HEX2DEC(LEFT(F2628,4))-65536,HEX2DEC(LEFT(F2628,4)))/Codes!$N$2</f>
        <v>0</v>
      </c>
      <c r="S2628" s="1">
        <f>IF(HEX2DEC(RIGHT(F2628,4))&gt;=32768,HEX2DEC(RIGHT(F2628,4))-65536,HEX2DEC(RIGHT(F2628,4)))/Codes!$N$2</f>
        <v>0</v>
      </c>
      <c r="T2628" s="18">
        <f t="shared" si="735"/>
        <v>361</v>
      </c>
      <c r="U2628" s="1">
        <f t="shared" si="736"/>
        <v>100</v>
      </c>
      <c r="V2628" s="1">
        <f t="shared" si="737"/>
        <v>98</v>
      </c>
      <c r="W2628" s="1" t="str">
        <f t="shared" si="738"/>
        <v>100</v>
      </c>
      <c r="X2628" s="1">
        <f t="shared" si="739"/>
        <v>2</v>
      </c>
      <c r="Y2628" s="1">
        <f t="shared" si="740"/>
        <v>0</v>
      </c>
      <c r="Z2628" s="1" t="str">
        <f>VLOOKUP(BIN2DEC(MID(HEX2BIN(MID(H2628,3,2),8),2,5)),Codes!$E$1:$F$18,2)</f>
        <v>Normal</v>
      </c>
      <c r="AA2628" s="6" t="str">
        <f t="shared" si="741"/>
        <v>0</v>
      </c>
      <c r="AB2628" s="1">
        <f t="shared" si="742"/>
        <v>1</v>
      </c>
      <c r="AC2628" s="1" t="str">
        <f>VLOOKUP(BIN2DEC(RIGHT(HEX2BIN(MID(H2628,6,1),4),1)&amp;LEFT(HEX2BIN(MID(H2628,7,1),4),1)),Codes!$K$1:$L$5,2)</f>
        <v>M</v>
      </c>
      <c r="AD2628" s="1" t="str">
        <f>VLOOKUP(BIN2DEC(RIGHT(HEX2BIN(MID(H2628,7,1),4),3)&amp;LEFT(HEX2BIN(MID(H2628,8,1),4),2)),Codes!$H$2:$I$33,2)</f>
        <v>Kick</v>
      </c>
      <c r="AE2628" s="1" t="str">
        <f t="shared" si="743"/>
        <v>1</v>
      </c>
      <c r="AF2628" s="1" t="str">
        <f t="shared" si="744"/>
        <v>1</v>
      </c>
      <c r="AH2628" s="6">
        <f t="shared" si="745"/>
        <v>34</v>
      </c>
    </row>
    <row r="2629" spans="1:34">
      <c r="A2629" s="3" t="s">
        <v>3913</v>
      </c>
      <c r="B2629" s="1" t="s">
        <v>50</v>
      </c>
      <c r="C2629" s="6" t="s">
        <v>1796</v>
      </c>
      <c r="D2629" s="9" t="s">
        <v>479</v>
      </c>
      <c r="E2629" s="9" t="s">
        <v>207</v>
      </c>
      <c r="F2629" s="9" t="s">
        <v>3914</v>
      </c>
      <c r="G2629" s="9" t="s">
        <v>481</v>
      </c>
      <c r="H2629" s="9" t="s">
        <v>482</v>
      </c>
      <c r="J2629" s="6" t="str">
        <f t="shared" si="729"/>
        <v>001011</v>
      </c>
      <c r="K2629" s="1">
        <f t="shared" si="730"/>
        <v>0</v>
      </c>
      <c r="L2629" s="6" t="str">
        <f t="shared" si="731"/>
        <v>00000</v>
      </c>
      <c r="M2629" s="1">
        <f t="shared" si="732"/>
        <v>0</v>
      </c>
      <c r="N2629" s="6" t="str">
        <f t="shared" si="733"/>
        <v>00</v>
      </c>
      <c r="O2629" s="1">
        <f t="shared" si="734"/>
        <v>0</v>
      </c>
      <c r="P2629" s="1">
        <f>IF(HEX2DEC(LEFT(E2629,4))&gt;=32768,HEX2DEC(LEFT(E2629,4))-65536,HEX2DEC(LEFT(E2629,4)))/Codes!$N$2</f>
        <v>4</v>
      </c>
      <c r="Q2629" s="1">
        <f>IF(HEX2DEC(RIGHT(E2629,4))&gt;=32768,HEX2DEC(RIGHT(E2629,4))-65536,HEX2DEC(RIGHT(E2629,4)))/Codes!$N$2</f>
        <v>0</v>
      </c>
      <c r="R2629" s="1">
        <f>IF(HEX2DEC(LEFT(F2629,4))&gt;=32768,HEX2DEC(LEFT(F2629,4))-65536,HEX2DEC(LEFT(F2629,4)))/Codes!$N$2</f>
        <v>9.6</v>
      </c>
      <c r="S2629" s="1">
        <f>IF(HEX2DEC(RIGHT(F2629,4))&gt;=32768,HEX2DEC(RIGHT(F2629,4))-65536,HEX2DEC(RIGHT(F2629,4)))/Codes!$N$2</f>
        <v>7.2</v>
      </c>
      <c r="T2629" s="18">
        <f t="shared" si="735"/>
        <v>361</v>
      </c>
      <c r="U2629" s="1">
        <f t="shared" si="736"/>
        <v>100</v>
      </c>
      <c r="V2629" s="1">
        <f t="shared" si="737"/>
        <v>0</v>
      </c>
      <c r="W2629" s="1" t="str">
        <f t="shared" si="738"/>
        <v>100</v>
      </c>
      <c r="X2629" s="1">
        <f t="shared" si="739"/>
        <v>2</v>
      </c>
      <c r="Y2629" s="1">
        <f t="shared" si="740"/>
        <v>0</v>
      </c>
      <c r="Z2629" s="1" t="str">
        <f>VLOOKUP(BIN2DEC(MID(HEX2BIN(MID(H2629,3,2),8),2,5)),Codes!$E$1:$F$18,2)</f>
        <v>Grab</v>
      </c>
      <c r="AA2629" s="6" t="str">
        <f t="shared" si="741"/>
        <v>0</v>
      </c>
      <c r="AB2629" s="1">
        <f t="shared" si="742"/>
        <v>0</v>
      </c>
      <c r="AC2629" s="1" t="str">
        <f>VLOOKUP(BIN2DEC(RIGHT(HEX2BIN(MID(H2629,6,1),4),1)&amp;LEFT(HEX2BIN(MID(H2629,7,1),4),1)),Codes!$K$1:$L$5,2)</f>
        <v>M</v>
      </c>
      <c r="AD2629" s="1" t="str">
        <f>VLOOKUP(BIN2DEC(RIGHT(HEX2BIN(MID(H2629,7,1),4),3)&amp;LEFT(HEX2BIN(MID(H2629,8,1),4),2)),Codes!$H$2:$I$33,2)</f>
        <v>Kick</v>
      </c>
      <c r="AE2629" s="1" t="str">
        <f t="shared" si="743"/>
        <v>1</v>
      </c>
      <c r="AF2629" s="1" t="str">
        <f t="shared" si="744"/>
        <v>1</v>
      </c>
      <c r="AH2629" s="6">
        <f t="shared" si="745"/>
        <v>34</v>
      </c>
    </row>
    <row r="2630" spans="1:34">
      <c r="A2630" s="3" t="s">
        <v>3915</v>
      </c>
      <c r="B2630" s="1" t="s">
        <v>50</v>
      </c>
      <c r="C2630" s="6" t="s">
        <v>1796</v>
      </c>
      <c r="D2630" s="9" t="s">
        <v>484</v>
      </c>
      <c r="E2630" s="9" t="s">
        <v>307</v>
      </c>
      <c r="F2630" s="9" t="s">
        <v>3916</v>
      </c>
      <c r="G2630" s="9" t="s">
        <v>481</v>
      </c>
      <c r="H2630" s="9" t="s">
        <v>482</v>
      </c>
      <c r="J2630" s="6" t="str">
        <f t="shared" si="729"/>
        <v>001011</v>
      </c>
      <c r="K2630" s="1">
        <f t="shared" si="730"/>
        <v>1</v>
      </c>
      <c r="L2630" s="6" t="str">
        <f t="shared" si="731"/>
        <v>00000</v>
      </c>
      <c r="M2630" s="1">
        <f t="shared" si="732"/>
        <v>0</v>
      </c>
      <c r="N2630" s="6" t="str">
        <f t="shared" si="733"/>
        <v>00</v>
      </c>
      <c r="O2630" s="1">
        <f t="shared" si="734"/>
        <v>0</v>
      </c>
      <c r="P2630" s="1">
        <f>IF(HEX2DEC(LEFT(E2630,4))&gt;=32768,HEX2DEC(LEFT(E2630,4))-65536,HEX2DEC(LEFT(E2630,4)))/Codes!$N$2</f>
        <v>3.2</v>
      </c>
      <c r="Q2630" s="1">
        <f>IF(HEX2DEC(RIGHT(E2630,4))&gt;=32768,HEX2DEC(RIGHT(E2630,4))-65536,HEX2DEC(RIGHT(E2630,4)))/Codes!$N$2</f>
        <v>0</v>
      </c>
      <c r="R2630" s="1">
        <f>IF(HEX2DEC(LEFT(F2630,4))&gt;=32768,HEX2DEC(LEFT(F2630,4))-65536,HEX2DEC(LEFT(F2630,4)))/Codes!$N$2</f>
        <v>9.6</v>
      </c>
      <c r="S2630" s="1">
        <f>IF(HEX2DEC(RIGHT(F2630,4))&gt;=32768,HEX2DEC(RIGHT(F2630,4))-65536,HEX2DEC(RIGHT(F2630,4)))/Codes!$N$2</f>
        <v>1.6</v>
      </c>
      <c r="T2630" s="18">
        <f t="shared" si="735"/>
        <v>361</v>
      </c>
      <c r="U2630" s="1">
        <f t="shared" si="736"/>
        <v>100</v>
      </c>
      <c r="V2630" s="1">
        <f t="shared" si="737"/>
        <v>0</v>
      </c>
      <c r="W2630" s="1" t="str">
        <f t="shared" si="738"/>
        <v>100</v>
      </c>
      <c r="X2630" s="1">
        <f t="shared" si="739"/>
        <v>2</v>
      </c>
      <c r="Y2630" s="1">
        <f t="shared" si="740"/>
        <v>0</v>
      </c>
      <c r="Z2630" s="1" t="str">
        <f>VLOOKUP(BIN2DEC(MID(HEX2BIN(MID(H2630,3,2),8),2,5)),Codes!$E$1:$F$18,2)</f>
        <v>Grab</v>
      </c>
      <c r="AA2630" s="6" t="str">
        <f t="shared" si="741"/>
        <v>0</v>
      </c>
      <c r="AB2630" s="1">
        <f t="shared" si="742"/>
        <v>0</v>
      </c>
      <c r="AC2630" s="1" t="str">
        <f>VLOOKUP(BIN2DEC(RIGHT(HEX2BIN(MID(H2630,6,1),4),1)&amp;LEFT(HEX2BIN(MID(H2630,7,1),4),1)),Codes!$K$1:$L$5,2)</f>
        <v>M</v>
      </c>
      <c r="AD2630" s="1" t="str">
        <f>VLOOKUP(BIN2DEC(RIGHT(HEX2BIN(MID(H2630,7,1),4),3)&amp;LEFT(HEX2BIN(MID(H2630,8,1),4),2)),Codes!$H$2:$I$33,2)</f>
        <v>Kick</v>
      </c>
      <c r="AE2630" s="1" t="str">
        <f t="shared" si="743"/>
        <v>1</v>
      </c>
      <c r="AF2630" s="1" t="str">
        <f t="shared" si="744"/>
        <v>1</v>
      </c>
      <c r="AH2630" s="6">
        <f t="shared" si="745"/>
        <v>34</v>
      </c>
    </row>
    <row r="2631" spans="1:34">
      <c r="A2631" s="3" t="s">
        <v>3918</v>
      </c>
      <c r="B2631" s="1" t="s">
        <v>50</v>
      </c>
      <c r="C2631" s="6" t="s">
        <v>1797</v>
      </c>
      <c r="D2631" s="9" t="s">
        <v>479</v>
      </c>
      <c r="E2631" s="9" t="s">
        <v>207</v>
      </c>
      <c r="F2631" s="9" t="s">
        <v>3919</v>
      </c>
      <c r="G2631" s="9" t="s">
        <v>481</v>
      </c>
      <c r="H2631" s="9" t="s">
        <v>482</v>
      </c>
      <c r="J2631" s="6" t="str">
        <f t="shared" si="729"/>
        <v>001011</v>
      </c>
      <c r="K2631" s="1">
        <f t="shared" si="730"/>
        <v>0</v>
      </c>
      <c r="L2631" s="6" t="str">
        <f t="shared" si="731"/>
        <v>00000</v>
      </c>
      <c r="M2631" s="1">
        <f t="shared" si="732"/>
        <v>0</v>
      </c>
      <c r="N2631" s="6" t="str">
        <f t="shared" si="733"/>
        <v>00</v>
      </c>
      <c r="O2631" s="1">
        <f t="shared" si="734"/>
        <v>0</v>
      </c>
      <c r="P2631" s="1">
        <f>IF(HEX2DEC(LEFT(E2631,4))&gt;=32768,HEX2DEC(LEFT(E2631,4))-65536,HEX2DEC(LEFT(E2631,4)))/Codes!$N$2</f>
        <v>4</v>
      </c>
      <c r="Q2631" s="1">
        <f>IF(HEX2DEC(RIGHT(E2631,4))&gt;=32768,HEX2DEC(RIGHT(E2631,4))-65536,HEX2DEC(RIGHT(E2631,4)))/Codes!$N$2</f>
        <v>0</v>
      </c>
      <c r="R2631" s="1">
        <f>IF(HEX2DEC(LEFT(F2631,4))&gt;=32768,HEX2DEC(LEFT(F2631,4))-65536,HEX2DEC(LEFT(F2631,4)))/Codes!$N$2</f>
        <v>8.8000000000000007</v>
      </c>
      <c r="S2631" s="1">
        <f>IF(HEX2DEC(RIGHT(F2631,4))&gt;=32768,HEX2DEC(RIGHT(F2631,4))-65536,HEX2DEC(RIGHT(F2631,4)))/Codes!$N$2</f>
        <v>7.2</v>
      </c>
      <c r="T2631" s="18">
        <f t="shared" si="735"/>
        <v>361</v>
      </c>
      <c r="U2631" s="1">
        <f t="shared" si="736"/>
        <v>100</v>
      </c>
      <c r="V2631" s="1">
        <f t="shared" si="737"/>
        <v>0</v>
      </c>
      <c r="W2631" s="1" t="str">
        <f t="shared" si="738"/>
        <v>100</v>
      </c>
      <c r="X2631" s="1">
        <f t="shared" si="739"/>
        <v>2</v>
      </c>
      <c r="Y2631" s="1">
        <f t="shared" si="740"/>
        <v>0</v>
      </c>
      <c r="Z2631" s="1" t="str">
        <f>VLOOKUP(BIN2DEC(MID(HEX2BIN(MID(H2631,3,2),8),2,5)),Codes!$E$1:$F$18,2)</f>
        <v>Grab</v>
      </c>
      <c r="AA2631" s="6" t="str">
        <f t="shared" si="741"/>
        <v>0</v>
      </c>
      <c r="AB2631" s="1">
        <f t="shared" si="742"/>
        <v>0</v>
      </c>
      <c r="AC2631" s="1" t="str">
        <f>VLOOKUP(BIN2DEC(RIGHT(HEX2BIN(MID(H2631,6,1),4),1)&amp;LEFT(HEX2BIN(MID(H2631,7,1),4),1)),Codes!$K$1:$L$5,2)</f>
        <v>M</v>
      </c>
      <c r="AD2631" s="1" t="str">
        <f>VLOOKUP(BIN2DEC(RIGHT(HEX2BIN(MID(H2631,7,1),4),3)&amp;LEFT(HEX2BIN(MID(H2631,8,1),4),2)),Codes!$H$2:$I$33,2)</f>
        <v>Kick</v>
      </c>
      <c r="AE2631" s="1" t="str">
        <f t="shared" si="743"/>
        <v>1</v>
      </c>
      <c r="AF2631" s="1" t="str">
        <f t="shared" si="744"/>
        <v>1</v>
      </c>
      <c r="AH2631" s="6">
        <f t="shared" si="745"/>
        <v>34</v>
      </c>
    </row>
    <row r="2632" spans="1:34">
      <c r="A2632" s="3" t="s">
        <v>3920</v>
      </c>
      <c r="B2632" s="1" t="s">
        <v>50</v>
      </c>
      <c r="C2632" s="6" t="s">
        <v>1797</v>
      </c>
      <c r="D2632" s="9" t="s">
        <v>484</v>
      </c>
      <c r="E2632" s="9" t="s">
        <v>307</v>
      </c>
      <c r="F2632" s="9" t="s">
        <v>3921</v>
      </c>
      <c r="G2632" s="9" t="s">
        <v>481</v>
      </c>
      <c r="H2632" s="9" t="s">
        <v>482</v>
      </c>
      <c r="J2632" s="6" t="str">
        <f t="shared" si="729"/>
        <v>001011</v>
      </c>
      <c r="K2632" s="1">
        <f t="shared" si="730"/>
        <v>1</v>
      </c>
      <c r="L2632" s="6" t="str">
        <f t="shared" si="731"/>
        <v>00000</v>
      </c>
      <c r="M2632" s="1">
        <f t="shared" si="732"/>
        <v>0</v>
      </c>
      <c r="N2632" s="6" t="str">
        <f t="shared" si="733"/>
        <v>00</v>
      </c>
      <c r="O2632" s="1">
        <f t="shared" si="734"/>
        <v>0</v>
      </c>
      <c r="P2632" s="1">
        <f>IF(HEX2DEC(LEFT(E2632,4))&gt;=32768,HEX2DEC(LEFT(E2632,4))-65536,HEX2DEC(LEFT(E2632,4)))/Codes!$N$2</f>
        <v>3.2</v>
      </c>
      <c r="Q2632" s="1">
        <f>IF(HEX2DEC(RIGHT(E2632,4))&gt;=32768,HEX2DEC(RIGHT(E2632,4))-65536,HEX2DEC(RIGHT(E2632,4)))/Codes!$N$2</f>
        <v>0</v>
      </c>
      <c r="R2632" s="1">
        <f>IF(HEX2DEC(LEFT(F2632,4))&gt;=32768,HEX2DEC(LEFT(F2632,4))-65536,HEX2DEC(LEFT(F2632,4)))/Codes!$N$2</f>
        <v>8.8000000000000007</v>
      </c>
      <c r="S2632" s="1">
        <f>IF(HEX2DEC(RIGHT(F2632,4))&gt;=32768,HEX2DEC(RIGHT(F2632,4))-65536,HEX2DEC(RIGHT(F2632,4)))/Codes!$N$2</f>
        <v>1.6</v>
      </c>
      <c r="T2632" s="18">
        <f t="shared" si="735"/>
        <v>361</v>
      </c>
      <c r="U2632" s="1">
        <f t="shared" si="736"/>
        <v>100</v>
      </c>
      <c r="V2632" s="1">
        <f t="shared" si="737"/>
        <v>0</v>
      </c>
      <c r="W2632" s="1" t="str">
        <f t="shared" si="738"/>
        <v>100</v>
      </c>
      <c r="X2632" s="1">
        <f t="shared" si="739"/>
        <v>2</v>
      </c>
      <c r="Y2632" s="1">
        <f t="shared" si="740"/>
        <v>0</v>
      </c>
      <c r="Z2632" s="1" t="str">
        <f>VLOOKUP(BIN2DEC(MID(HEX2BIN(MID(H2632,3,2),8),2,5)),Codes!$E$1:$F$18,2)</f>
        <v>Grab</v>
      </c>
      <c r="AA2632" s="6" t="str">
        <f t="shared" si="741"/>
        <v>0</v>
      </c>
      <c r="AB2632" s="1">
        <f t="shared" si="742"/>
        <v>0</v>
      </c>
      <c r="AC2632" s="1" t="str">
        <f>VLOOKUP(BIN2DEC(RIGHT(HEX2BIN(MID(H2632,6,1),4),1)&amp;LEFT(HEX2BIN(MID(H2632,7,1),4),1)),Codes!$K$1:$L$5,2)</f>
        <v>M</v>
      </c>
      <c r="AD2632" s="1" t="str">
        <f>VLOOKUP(BIN2DEC(RIGHT(HEX2BIN(MID(H2632,7,1),4),3)&amp;LEFT(HEX2BIN(MID(H2632,8,1),4),2)),Codes!$H$2:$I$33,2)</f>
        <v>Kick</v>
      </c>
      <c r="AE2632" s="1" t="str">
        <f t="shared" si="743"/>
        <v>1</v>
      </c>
      <c r="AF2632" s="1" t="str">
        <f t="shared" si="744"/>
        <v>1</v>
      </c>
      <c r="AH2632" s="6">
        <f t="shared" si="745"/>
        <v>34</v>
      </c>
    </row>
    <row r="2633" spans="1:34">
      <c r="A2633" s="3" t="s">
        <v>3923</v>
      </c>
      <c r="B2633" s="1" t="s">
        <v>50</v>
      </c>
      <c r="C2633" s="6" t="s">
        <v>530</v>
      </c>
      <c r="D2633" s="9" t="s">
        <v>3925</v>
      </c>
      <c r="E2633" s="9" t="s">
        <v>3926</v>
      </c>
      <c r="F2633" s="9" t="s">
        <v>91</v>
      </c>
      <c r="G2633" s="9" t="s">
        <v>501</v>
      </c>
      <c r="H2633" s="9" t="s">
        <v>259</v>
      </c>
      <c r="J2633" s="6" t="str">
        <f t="shared" si="729"/>
        <v>001011</v>
      </c>
      <c r="K2633" s="1">
        <f t="shared" si="730"/>
        <v>0</v>
      </c>
      <c r="L2633" s="6" t="str">
        <f t="shared" si="731"/>
        <v>00010</v>
      </c>
      <c r="M2633" s="1">
        <f t="shared" si="732"/>
        <v>265</v>
      </c>
      <c r="N2633" s="6" t="str">
        <f t="shared" si="733"/>
        <v>00</v>
      </c>
      <c r="O2633" s="1">
        <f t="shared" si="734"/>
        <v>3</v>
      </c>
      <c r="P2633" s="1">
        <f>IF(HEX2DEC(LEFT(E2633,4))&gt;=32768,HEX2DEC(LEFT(E2633,4))-65536,HEX2DEC(LEFT(E2633,4)))/Codes!$N$2</f>
        <v>6</v>
      </c>
      <c r="Q2633" s="1">
        <f>IF(HEX2DEC(RIGHT(E2633,4))&gt;=32768,HEX2DEC(RIGHT(E2633,4))-65536,HEX2DEC(RIGHT(E2633,4)))/Codes!$N$2</f>
        <v>0.8</v>
      </c>
      <c r="R2633" s="1">
        <f>IF(HEX2DEC(LEFT(F2633,4))&gt;=32768,HEX2DEC(LEFT(F2633,4))-65536,HEX2DEC(LEFT(F2633,4)))/Codes!$N$2</f>
        <v>0</v>
      </c>
      <c r="S2633" s="1">
        <f>IF(HEX2DEC(RIGHT(F2633,4))&gt;=32768,HEX2DEC(RIGHT(F2633,4))-65536,HEX2DEC(RIGHT(F2633,4)))/Codes!$N$2</f>
        <v>0</v>
      </c>
      <c r="T2633" s="18">
        <f t="shared" si="735"/>
        <v>80</v>
      </c>
      <c r="U2633" s="1">
        <f t="shared" si="736"/>
        <v>100</v>
      </c>
      <c r="V2633" s="1">
        <f t="shared" si="737"/>
        <v>134</v>
      </c>
      <c r="W2633" s="1" t="str">
        <f t="shared" si="738"/>
        <v>100</v>
      </c>
      <c r="X2633" s="1">
        <f t="shared" si="739"/>
        <v>1</v>
      </c>
      <c r="Y2633" s="1">
        <f t="shared" si="740"/>
        <v>0</v>
      </c>
      <c r="Z2633" s="1" t="str">
        <f>VLOOKUP(BIN2DEC(MID(HEX2BIN(MID(H2633,3,2),8),2,5)),Codes!$E$1:$F$18,2)</f>
        <v>Normal</v>
      </c>
      <c r="AA2633" s="6" t="str">
        <f t="shared" si="741"/>
        <v>0</v>
      </c>
      <c r="AB2633" s="1">
        <f t="shared" si="742"/>
        <v>0</v>
      </c>
      <c r="AC2633" s="1" t="str">
        <f>VLOOKUP(BIN2DEC(RIGHT(HEX2BIN(MID(H2633,6,1),4),1)&amp;LEFT(HEX2BIN(MID(H2633,7,1),4),1)),Codes!$K$1:$L$5,2)</f>
        <v>S</v>
      </c>
      <c r="AD2633" s="1" t="str">
        <f>VLOOKUP(BIN2DEC(RIGHT(HEX2BIN(MID(H2633,7,1),4),3)&amp;LEFT(HEX2BIN(MID(H2633,8,1),4),2)),Codes!$H$2:$I$33,2)</f>
        <v>Punch</v>
      </c>
      <c r="AE2633" s="1" t="str">
        <f t="shared" si="743"/>
        <v>1</v>
      </c>
      <c r="AF2633" s="1" t="str">
        <f t="shared" si="744"/>
        <v>1</v>
      </c>
      <c r="AH2633" s="6">
        <f t="shared" si="745"/>
        <v>1</v>
      </c>
    </row>
    <row r="2634" spans="1:34">
      <c r="A2634" s="3" t="s">
        <v>3927</v>
      </c>
      <c r="B2634" s="1" t="s">
        <v>50</v>
      </c>
      <c r="C2634" s="6" t="s">
        <v>530</v>
      </c>
      <c r="D2634" s="9" t="s">
        <v>3928</v>
      </c>
      <c r="E2634" s="9" t="s">
        <v>299</v>
      </c>
      <c r="F2634" s="9" t="s">
        <v>91</v>
      </c>
      <c r="G2634" s="9" t="s">
        <v>501</v>
      </c>
      <c r="H2634" s="9" t="s">
        <v>259</v>
      </c>
      <c r="J2634" s="6" t="str">
        <f t="shared" si="729"/>
        <v>001011</v>
      </c>
      <c r="K2634" s="1">
        <f t="shared" si="730"/>
        <v>1</v>
      </c>
      <c r="L2634" s="6" t="str">
        <f t="shared" si="731"/>
        <v>00010</v>
      </c>
      <c r="M2634" s="1">
        <f t="shared" si="732"/>
        <v>263</v>
      </c>
      <c r="N2634" s="6" t="str">
        <f t="shared" si="733"/>
        <v>00</v>
      </c>
      <c r="O2634" s="1">
        <f t="shared" si="734"/>
        <v>3</v>
      </c>
      <c r="P2634" s="1">
        <f>IF(HEX2DEC(LEFT(E2634,4))&gt;=32768,HEX2DEC(LEFT(E2634,4))-65536,HEX2DEC(LEFT(E2634,4)))/Codes!$N$2</f>
        <v>6</v>
      </c>
      <c r="Q2634" s="1">
        <f>IF(HEX2DEC(RIGHT(E2634,4))&gt;=32768,HEX2DEC(RIGHT(E2634,4))-65536,HEX2DEC(RIGHT(E2634,4)))/Codes!$N$2</f>
        <v>0</v>
      </c>
      <c r="R2634" s="1">
        <f>IF(HEX2DEC(LEFT(F2634,4))&gt;=32768,HEX2DEC(LEFT(F2634,4))-65536,HEX2DEC(LEFT(F2634,4)))/Codes!$N$2</f>
        <v>0</v>
      </c>
      <c r="S2634" s="1">
        <f>IF(HEX2DEC(RIGHT(F2634,4))&gt;=32768,HEX2DEC(RIGHT(F2634,4))-65536,HEX2DEC(RIGHT(F2634,4)))/Codes!$N$2</f>
        <v>0</v>
      </c>
      <c r="T2634" s="18">
        <f t="shared" si="735"/>
        <v>80</v>
      </c>
      <c r="U2634" s="1">
        <f t="shared" si="736"/>
        <v>100</v>
      </c>
      <c r="V2634" s="1">
        <f t="shared" si="737"/>
        <v>134</v>
      </c>
      <c r="W2634" s="1" t="str">
        <f t="shared" si="738"/>
        <v>100</v>
      </c>
      <c r="X2634" s="1">
        <f t="shared" si="739"/>
        <v>1</v>
      </c>
      <c r="Y2634" s="1">
        <f t="shared" si="740"/>
        <v>0</v>
      </c>
      <c r="Z2634" s="1" t="str">
        <f>VLOOKUP(BIN2DEC(MID(HEX2BIN(MID(H2634,3,2),8),2,5)),Codes!$E$1:$F$18,2)</f>
        <v>Normal</v>
      </c>
      <c r="AA2634" s="6" t="str">
        <f t="shared" si="741"/>
        <v>0</v>
      </c>
      <c r="AB2634" s="1">
        <f t="shared" si="742"/>
        <v>0</v>
      </c>
      <c r="AC2634" s="1" t="str">
        <f>VLOOKUP(BIN2DEC(RIGHT(HEX2BIN(MID(H2634,6,1),4),1)&amp;LEFT(HEX2BIN(MID(H2634,7,1),4),1)),Codes!$K$1:$L$5,2)</f>
        <v>S</v>
      </c>
      <c r="AD2634" s="1" t="str">
        <f>VLOOKUP(BIN2DEC(RIGHT(HEX2BIN(MID(H2634,7,1),4),3)&amp;LEFT(HEX2BIN(MID(H2634,8,1),4),2)),Codes!$H$2:$I$33,2)</f>
        <v>Punch</v>
      </c>
      <c r="AE2634" s="1" t="str">
        <f t="shared" si="743"/>
        <v>1</v>
      </c>
      <c r="AF2634" s="1" t="str">
        <f t="shared" si="744"/>
        <v>1</v>
      </c>
      <c r="AH2634" s="6">
        <f t="shared" si="745"/>
        <v>1</v>
      </c>
    </row>
    <row r="2635" spans="1:34">
      <c r="A2635" s="3" t="s">
        <v>3929</v>
      </c>
      <c r="B2635" s="1" t="s">
        <v>50</v>
      </c>
      <c r="C2635" s="6" t="s">
        <v>530</v>
      </c>
      <c r="D2635" s="9" t="s">
        <v>3930</v>
      </c>
      <c r="E2635" s="9" t="s">
        <v>207</v>
      </c>
      <c r="F2635" s="9" t="s">
        <v>91</v>
      </c>
      <c r="G2635" s="9" t="s">
        <v>501</v>
      </c>
      <c r="H2635" s="9" t="s">
        <v>259</v>
      </c>
      <c r="J2635" s="6" t="str">
        <f t="shared" si="729"/>
        <v>001011</v>
      </c>
      <c r="K2635" s="1">
        <f t="shared" si="730"/>
        <v>2</v>
      </c>
      <c r="L2635" s="6" t="str">
        <f t="shared" si="731"/>
        <v>00010</v>
      </c>
      <c r="M2635" s="1">
        <f t="shared" si="732"/>
        <v>330</v>
      </c>
      <c r="N2635" s="6" t="str">
        <f t="shared" si="733"/>
        <v>00</v>
      </c>
      <c r="O2635" s="1">
        <f t="shared" si="734"/>
        <v>3</v>
      </c>
      <c r="P2635" s="1">
        <f>IF(HEX2DEC(LEFT(E2635,4))&gt;=32768,HEX2DEC(LEFT(E2635,4))-65536,HEX2DEC(LEFT(E2635,4)))/Codes!$N$2</f>
        <v>4</v>
      </c>
      <c r="Q2635" s="1">
        <f>IF(HEX2DEC(RIGHT(E2635,4))&gt;=32768,HEX2DEC(RIGHT(E2635,4))-65536,HEX2DEC(RIGHT(E2635,4)))/Codes!$N$2</f>
        <v>0</v>
      </c>
      <c r="R2635" s="1">
        <f>IF(HEX2DEC(LEFT(F2635,4))&gt;=32768,HEX2DEC(LEFT(F2635,4))-65536,HEX2DEC(LEFT(F2635,4)))/Codes!$N$2</f>
        <v>0</v>
      </c>
      <c r="S2635" s="1">
        <f>IF(HEX2DEC(RIGHT(F2635,4))&gt;=32768,HEX2DEC(RIGHT(F2635,4))-65536,HEX2DEC(RIGHT(F2635,4)))/Codes!$N$2</f>
        <v>0</v>
      </c>
      <c r="T2635" s="18">
        <f t="shared" si="735"/>
        <v>80</v>
      </c>
      <c r="U2635" s="1">
        <f t="shared" si="736"/>
        <v>100</v>
      </c>
      <c r="V2635" s="1">
        <f t="shared" si="737"/>
        <v>134</v>
      </c>
      <c r="W2635" s="1" t="str">
        <f t="shared" si="738"/>
        <v>100</v>
      </c>
      <c r="X2635" s="1">
        <f t="shared" si="739"/>
        <v>1</v>
      </c>
      <c r="Y2635" s="1">
        <f t="shared" si="740"/>
        <v>0</v>
      </c>
      <c r="Z2635" s="1" t="str">
        <f>VLOOKUP(BIN2DEC(MID(HEX2BIN(MID(H2635,3,2),8),2,5)),Codes!$E$1:$F$18,2)</f>
        <v>Normal</v>
      </c>
      <c r="AA2635" s="6" t="str">
        <f t="shared" si="741"/>
        <v>0</v>
      </c>
      <c r="AB2635" s="1">
        <f t="shared" si="742"/>
        <v>0</v>
      </c>
      <c r="AC2635" s="1" t="str">
        <f>VLOOKUP(BIN2DEC(RIGHT(HEX2BIN(MID(H2635,6,1),4),1)&amp;LEFT(HEX2BIN(MID(H2635,7,1),4),1)),Codes!$K$1:$L$5,2)</f>
        <v>S</v>
      </c>
      <c r="AD2635" s="1" t="str">
        <f>VLOOKUP(BIN2DEC(RIGHT(HEX2BIN(MID(H2635,7,1),4),3)&amp;LEFT(HEX2BIN(MID(H2635,8,1),4),2)),Codes!$H$2:$I$33,2)</f>
        <v>Punch</v>
      </c>
      <c r="AE2635" s="1" t="str">
        <f t="shared" si="743"/>
        <v>1</v>
      </c>
      <c r="AF2635" s="1" t="str">
        <f t="shared" si="744"/>
        <v>1</v>
      </c>
      <c r="AH2635" s="6">
        <f t="shared" si="745"/>
        <v>1</v>
      </c>
    </row>
    <row r="2636" spans="1:34">
      <c r="A2636" s="3" t="s">
        <v>3935</v>
      </c>
      <c r="B2636" s="1" t="s">
        <v>50</v>
      </c>
      <c r="C2636" s="6" t="s">
        <v>3924</v>
      </c>
      <c r="D2636" s="9" t="s">
        <v>3936</v>
      </c>
      <c r="E2636" s="9" t="s">
        <v>195</v>
      </c>
      <c r="F2636" s="9" t="s">
        <v>91</v>
      </c>
      <c r="G2636" s="9" t="s">
        <v>3937</v>
      </c>
      <c r="H2636" s="9" t="s">
        <v>3938</v>
      </c>
      <c r="J2636" s="6" t="str">
        <f t="shared" si="729"/>
        <v>001011</v>
      </c>
      <c r="K2636" s="1">
        <f t="shared" si="730"/>
        <v>0</v>
      </c>
      <c r="L2636" s="6" t="str">
        <f t="shared" si="731"/>
        <v>00000</v>
      </c>
      <c r="M2636" s="1">
        <f t="shared" si="732"/>
        <v>100</v>
      </c>
      <c r="N2636" s="6" t="str">
        <f t="shared" si="733"/>
        <v>00</v>
      </c>
      <c r="O2636" s="1">
        <f t="shared" si="734"/>
        <v>2</v>
      </c>
      <c r="P2636" s="1">
        <f>IF(HEX2DEC(LEFT(E2636,4))&gt;=32768,HEX2DEC(LEFT(E2636,4))-65536,HEX2DEC(LEFT(E2636,4)))/Codes!$N$2</f>
        <v>4.4000000000000004</v>
      </c>
      <c r="Q2636" s="1">
        <f>IF(HEX2DEC(RIGHT(E2636,4))&gt;=32768,HEX2DEC(RIGHT(E2636,4))-65536,HEX2DEC(RIGHT(E2636,4)))/Codes!$N$2</f>
        <v>0</v>
      </c>
      <c r="R2636" s="1">
        <f>IF(HEX2DEC(LEFT(F2636,4))&gt;=32768,HEX2DEC(LEFT(F2636,4))-65536,HEX2DEC(LEFT(F2636,4)))/Codes!$N$2</f>
        <v>0</v>
      </c>
      <c r="S2636" s="1">
        <f>IF(HEX2DEC(RIGHT(F2636,4))&gt;=32768,HEX2DEC(RIGHT(F2636,4))-65536,HEX2DEC(RIGHT(F2636,4)))/Codes!$N$2</f>
        <v>0</v>
      </c>
      <c r="T2636" s="18">
        <f t="shared" si="735"/>
        <v>80</v>
      </c>
      <c r="U2636" s="1">
        <f t="shared" si="736"/>
        <v>200</v>
      </c>
      <c r="V2636" s="1">
        <f t="shared" si="737"/>
        <v>0</v>
      </c>
      <c r="W2636" s="1" t="str">
        <f t="shared" si="738"/>
        <v>100</v>
      </c>
      <c r="X2636" s="1">
        <f t="shared" si="739"/>
        <v>1</v>
      </c>
      <c r="Y2636" s="1">
        <f t="shared" si="740"/>
        <v>10</v>
      </c>
      <c r="Z2636" s="1" t="str">
        <f>VLOOKUP(BIN2DEC(MID(HEX2BIN(MID(H2636,3,2),8),2,5)),Codes!$E$1:$F$18,2)</f>
        <v>Normal</v>
      </c>
      <c r="AA2636" s="6" t="str">
        <f t="shared" si="741"/>
        <v>0</v>
      </c>
      <c r="AB2636" s="1">
        <f t="shared" si="742"/>
        <v>0</v>
      </c>
      <c r="AC2636" s="1" t="str">
        <f>VLOOKUP(BIN2DEC(RIGHT(HEX2BIN(MID(H2636,6,1),4),1)&amp;LEFT(HEX2BIN(MID(H2636,7,1),4),1)),Codes!$K$1:$L$5,2)</f>
        <v>L</v>
      </c>
      <c r="AD2636" s="1" t="str">
        <f>VLOOKUP(BIN2DEC(RIGHT(HEX2BIN(MID(H2636,7,1),4),3)&amp;LEFT(HEX2BIN(MID(H2636,8,1),4),2)),Codes!$H$2:$I$33,2)</f>
        <v>Paper</v>
      </c>
      <c r="AE2636" s="1" t="str">
        <f t="shared" si="743"/>
        <v>1</v>
      </c>
      <c r="AF2636" s="1" t="str">
        <f t="shared" si="744"/>
        <v>1</v>
      </c>
      <c r="AH2636" s="6">
        <f t="shared" si="745"/>
        <v>70</v>
      </c>
    </row>
    <row r="2637" spans="1:34">
      <c r="A2637" s="3" t="s">
        <v>3943</v>
      </c>
      <c r="B2637" s="1" t="s">
        <v>50</v>
      </c>
      <c r="C2637" s="6" t="s">
        <v>3944</v>
      </c>
      <c r="D2637" s="9" t="s">
        <v>255</v>
      </c>
      <c r="E2637" s="9" t="s">
        <v>499</v>
      </c>
      <c r="F2637" s="9" t="s">
        <v>3945</v>
      </c>
      <c r="G2637" s="9" t="s">
        <v>3946</v>
      </c>
      <c r="H2637" s="9" t="s">
        <v>3947</v>
      </c>
      <c r="J2637" s="6" t="str">
        <f t="shared" si="729"/>
        <v>001011</v>
      </c>
      <c r="K2637" s="1">
        <f t="shared" si="730"/>
        <v>0</v>
      </c>
      <c r="L2637" s="6" t="str">
        <f t="shared" si="731"/>
        <v>00000</v>
      </c>
      <c r="M2637" s="1">
        <f t="shared" si="732"/>
        <v>0</v>
      </c>
      <c r="N2637" s="6" t="str">
        <f t="shared" si="733"/>
        <v>00</v>
      </c>
      <c r="O2637" s="1">
        <f t="shared" si="734"/>
        <v>2</v>
      </c>
      <c r="P2637" s="1">
        <f>IF(HEX2DEC(LEFT(E2637,4))&gt;=32768,HEX2DEC(LEFT(E2637,4))-65536,HEX2DEC(LEFT(E2637,4)))/Codes!$N$2</f>
        <v>5.2</v>
      </c>
      <c r="Q2637" s="1">
        <f>IF(HEX2DEC(RIGHT(E2637,4))&gt;=32768,HEX2DEC(RIGHT(E2637,4))-65536,HEX2DEC(RIGHT(E2637,4)))/Codes!$N$2</f>
        <v>0</v>
      </c>
      <c r="R2637" s="1">
        <f>IF(HEX2DEC(LEFT(F2637,4))&gt;=32768,HEX2DEC(LEFT(F2637,4))-65536,HEX2DEC(LEFT(F2637,4)))/Codes!$N$2</f>
        <v>7.2</v>
      </c>
      <c r="S2637" s="1">
        <f>IF(HEX2DEC(RIGHT(F2637,4))&gt;=32768,HEX2DEC(RIGHT(F2637,4))-65536,HEX2DEC(RIGHT(F2637,4)))/Codes!$N$2</f>
        <v>-6.8</v>
      </c>
      <c r="T2637" s="18">
        <f t="shared" si="735"/>
        <v>70</v>
      </c>
      <c r="U2637" s="1">
        <f t="shared" si="736"/>
        <v>200</v>
      </c>
      <c r="V2637" s="1">
        <f t="shared" si="737"/>
        <v>0</v>
      </c>
      <c r="W2637" s="1" t="str">
        <f t="shared" si="738"/>
        <v>100</v>
      </c>
      <c r="X2637" s="1">
        <f t="shared" si="739"/>
        <v>1</v>
      </c>
      <c r="Y2637" s="1">
        <f t="shared" si="740"/>
        <v>10</v>
      </c>
      <c r="Z2637" s="1" t="str">
        <f>VLOOKUP(BIN2DEC(MID(HEX2BIN(MID(H2637,3,2),8),2,5)),Codes!$E$1:$F$18,2)</f>
        <v>Normal</v>
      </c>
      <c r="AA2637" s="6" t="str">
        <f t="shared" si="741"/>
        <v>0</v>
      </c>
      <c r="AB2637" s="1">
        <f t="shared" si="742"/>
        <v>0</v>
      </c>
      <c r="AC2637" s="1" t="str">
        <f>VLOOKUP(BIN2DEC(RIGHT(HEX2BIN(MID(H2637,6,1),4),1)&amp;LEFT(HEX2BIN(MID(H2637,7,1),4),1)),Codes!$K$1:$L$5,2)</f>
        <v>L</v>
      </c>
      <c r="AD2637" s="1" t="str">
        <f>VLOOKUP(BIN2DEC(RIGHT(HEX2BIN(MID(H2637,7,1),4),3)&amp;LEFT(HEX2BIN(MID(H2637,8,1),4),2)),Codes!$H$2:$I$33,2)</f>
        <v>Burn</v>
      </c>
      <c r="AE2637" s="1" t="str">
        <f t="shared" si="743"/>
        <v>1</v>
      </c>
      <c r="AF2637" s="1" t="str">
        <f t="shared" si="744"/>
        <v>1</v>
      </c>
      <c r="AH2637" s="6">
        <f t="shared" si="745"/>
        <v>72</v>
      </c>
    </row>
    <row r="2638" spans="1:34">
      <c r="A2638" s="3" t="s">
        <v>3951</v>
      </c>
      <c r="B2638" s="1" t="s">
        <v>50</v>
      </c>
      <c r="C2638" s="6" t="s">
        <v>3952</v>
      </c>
      <c r="D2638" s="9" t="s">
        <v>3936</v>
      </c>
      <c r="E2638" s="9" t="s">
        <v>307</v>
      </c>
      <c r="F2638" s="9" t="s">
        <v>91</v>
      </c>
      <c r="G2638" s="9" t="s">
        <v>3953</v>
      </c>
      <c r="H2638" s="9" t="s">
        <v>144</v>
      </c>
      <c r="J2638" s="6" t="str">
        <f t="shared" si="729"/>
        <v>001011</v>
      </c>
      <c r="K2638" s="1">
        <f t="shared" si="730"/>
        <v>0</v>
      </c>
      <c r="L2638" s="6" t="str">
        <f t="shared" si="731"/>
        <v>00000</v>
      </c>
      <c r="M2638" s="1">
        <f t="shared" si="732"/>
        <v>100</v>
      </c>
      <c r="N2638" s="6" t="str">
        <f t="shared" si="733"/>
        <v>00</v>
      </c>
      <c r="O2638" s="1">
        <f t="shared" si="734"/>
        <v>2</v>
      </c>
      <c r="P2638" s="1">
        <f>IF(HEX2DEC(LEFT(E2638,4))&gt;=32768,HEX2DEC(LEFT(E2638,4))-65536,HEX2DEC(LEFT(E2638,4)))/Codes!$N$2</f>
        <v>3.2</v>
      </c>
      <c r="Q2638" s="1">
        <f>IF(HEX2DEC(RIGHT(E2638,4))&gt;=32768,HEX2DEC(RIGHT(E2638,4))-65536,HEX2DEC(RIGHT(E2638,4)))/Codes!$N$2</f>
        <v>0</v>
      </c>
      <c r="R2638" s="1">
        <f>IF(HEX2DEC(LEFT(F2638,4))&gt;=32768,HEX2DEC(LEFT(F2638,4))-65536,HEX2DEC(LEFT(F2638,4)))/Codes!$N$2</f>
        <v>0</v>
      </c>
      <c r="S2638" s="1">
        <f>IF(HEX2DEC(RIGHT(F2638,4))&gt;=32768,HEX2DEC(RIGHT(F2638,4))-65536,HEX2DEC(RIGHT(F2638,4)))/Codes!$N$2</f>
        <v>0</v>
      </c>
      <c r="T2638" s="18">
        <f t="shared" si="735"/>
        <v>80</v>
      </c>
      <c r="U2638" s="1">
        <f t="shared" si="736"/>
        <v>100</v>
      </c>
      <c r="V2638" s="1">
        <f t="shared" si="737"/>
        <v>116</v>
      </c>
      <c r="W2638" s="1" t="str">
        <f t="shared" si="738"/>
        <v>100</v>
      </c>
      <c r="X2638" s="1">
        <f t="shared" si="739"/>
        <v>1</v>
      </c>
      <c r="Y2638" s="1">
        <f t="shared" si="740"/>
        <v>0</v>
      </c>
      <c r="Z2638" s="1" t="str">
        <f>VLOOKUP(BIN2DEC(MID(HEX2BIN(MID(H2638,3,2),8),2,5)),Codes!$E$1:$F$18,2)</f>
        <v>Normal</v>
      </c>
      <c r="AA2638" s="6" t="str">
        <f t="shared" si="741"/>
        <v>0</v>
      </c>
      <c r="AB2638" s="1">
        <f t="shared" si="742"/>
        <v>0</v>
      </c>
      <c r="AC2638" s="1" t="str">
        <f>VLOOKUP(BIN2DEC(RIGHT(HEX2BIN(MID(H2638,6,1),4),1)&amp;LEFT(HEX2BIN(MID(H2638,7,1),4),1)),Codes!$K$1:$L$5,2)</f>
        <v>L</v>
      </c>
      <c r="AD2638" s="1" t="str">
        <f>VLOOKUP(BIN2DEC(RIGHT(HEX2BIN(MID(H2638,7,1),4),3)&amp;LEFT(HEX2BIN(MID(H2638,8,1),4),2)),Codes!$H$2:$I$33,2)</f>
        <v>Punch</v>
      </c>
      <c r="AE2638" s="1" t="str">
        <f t="shared" si="743"/>
        <v>1</v>
      </c>
      <c r="AF2638" s="1" t="str">
        <f t="shared" si="744"/>
        <v>1</v>
      </c>
      <c r="AH2638" s="6">
        <f t="shared" si="745"/>
        <v>65</v>
      </c>
    </row>
    <row r="2639" spans="1:34">
      <c r="A2639" s="3" t="s">
        <v>3957</v>
      </c>
      <c r="B2639" s="1" t="s">
        <v>50</v>
      </c>
      <c r="C2639" s="6" t="s">
        <v>2566</v>
      </c>
      <c r="D2639" s="9" t="s">
        <v>3697</v>
      </c>
      <c r="E2639" s="9" t="s">
        <v>307</v>
      </c>
      <c r="F2639" s="9" t="s">
        <v>91</v>
      </c>
      <c r="G2639" s="9" t="s">
        <v>3958</v>
      </c>
      <c r="H2639" s="9" t="s">
        <v>502</v>
      </c>
      <c r="J2639" s="6" t="str">
        <f t="shared" si="729"/>
        <v>001011</v>
      </c>
      <c r="K2639" s="1">
        <f t="shared" si="730"/>
        <v>0</v>
      </c>
      <c r="L2639" s="6" t="str">
        <f t="shared" si="731"/>
        <v>00000</v>
      </c>
      <c r="M2639" s="1">
        <f t="shared" si="732"/>
        <v>4</v>
      </c>
      <c r="N2639" s="6" t="str">
        <f t="shared" si="733"/>
        <v>00</v>
      </c>
      <c r="O2639" s="1">
        <f t="shared" si="734"/>
        <v>0</v>
      </c>
      <c r="P2639" s="1">
        <f>IF(HEX2DEC(LEFT(E2639,4))&gt;=32768,HEX2DEC(LEFT(E2639,4))-65536,HEX2DEC(LEFT(E2639,4)))/Codes!$N$2</f>
        <v>3.2</v>
      </c>
      <c r="Q2639" s="1">
        <f>IF(HEX2DEC(RIGHT(E2639,4))&gt;=32768,HEX2DEC(RIGHT(E2639,4))-65536,HEX2DEC(RIGHT(E2639,4)))/Codes!$N$2</f>
        <v>0</v>
      </c>
      <c r="R2639" s="1">
        <f>IF(HEX2DEC(LEFT(F2639,4))&gt;=32768,HEX2DEC(LEFT(F2639,4))-65536,HEX2DEC(LEFT(F2639,4)))/Codes!$N$2</f>
        <v>0</v>
      </c>
      <c r="S2639" s="1">
        <f>IF(HEX2DEC(RIGHT(F2639,4))&gt;=32768,HEX2DEC(RIGHT(F2639,4))-65536,HEX2DEC(RIGHT(F2639,4)))/Codes!$N$2</f>
        <v>0</v>
      </c>
      <c r="T2639" s="18">
        <f t="shared" si="735"/>
        <v>270</v>
      </c>
      <c r="U2639" s="1">
        <f t="shared" si="736"/>
        <v>100</v>
      </c>
      <c r="V2639" s="1">
        <f t="shared" si="737"/>
        <v>116</v>
      </c>
      <c r="W2639" s="1" t="str">
        <f t="shared" si="738"/>
        <v>100</v>
      </c>
      <c r="X2639" s="1">
        <f t="shared" si="739"/>
        <v>1</v>
      </c>
      <c r="Y2639" s="1">
        <f t="shared" si="740"/>
        <v>0</v>
      </c>
      <c r="Z2639" s="1" t="str">
        <f>VLOOKUP(BIN2DEC(MID(HEX2BIN(MID(H2639,3,2),8),2,5)),Codes!$E$1:$F$18,2)</f>
        <v>Normal</v>
      </c>
      <c r="AA2639" s="6" t="str">
        <f t="shared" si="741"/>
        <v>0</v>
      </c>
      <c r="AB2639" s="1">
        <f t="shared" si="742"/>
        <v>0</v>
      </c>
      <c r="AC2639" s="1" t="str">
        <f>VLOOKUP(BIN2DEC(RIGHT(HEX2BIN(MID(H2639,6,1),4),1)&amp;LEFT(HEX2BIN(MID(H2639,7,1),4),1)),Codes!$K$1:$L$5,2)</f>
        <v>S</v>
      </c>
      <c r="AD2639" s="1" t="str">
        <f>VLOOKUP(BIN2DEC(RIGHT(HEX2BIN(MID(H2639,7,1),4),3)&amp;LEFT(HEX2BIN(MID(H2639,8,1),4),2)),Codes!$H$2:$I$33,2)</f>
        <v>Kick</v>
      </c>
      <c r="AE2639" s="1" t="str">
        <f t="shared" si="743"/>
        <v>1</v>
      </c>
      <c r="AF2639" s="1" t="str">
        <f t="shared" si="744"/>
        <v>1</v>
      </c>
      <c r="AH2639" s="6">
        <f t="shared" si="745"/>
        <v>2</v>
      </c>
    </row>
    <row r="2640" spans="1:34">
      <c r="A2640" s="3" t="s">
        <v>8106</v>
      </c>
      <c r="B2640" s="1" t="s">
        <v>83</v>
      </c>
      <c r="C2640" s="6" t="s">
        <v>5505</v>
      </c>
      <c r="D2640" s="9" t="s">
        <v>3348</v>
      </c>
      <c r="E2640" s="9" t="s">
        <v>207</v>
      </c>
      <c r="F2640" s="9" t="s">
        <v>207</v>
      </c>
      <c r="G2640" s="9" t="s">
        <v>301</v>
      </c>
      <c r="H2640" s="9" t="s">
        <v>5504</v>
      </c>
      <c r="J2640" s="6" t="str">
        <f t="shared" si="729"/>
        <v>001011</v>
      </c>
      <c r="K2640" s="1">
        <f t="shared" si="730"/>
        <v>0</v>
      </c>
      <c r="L2640" s="6" t="str">
        <f t="shared" si="731"/>
        <v>00000</v>
      </c>
      <c r="M2640" s="1">
        <f t="shared" si="732"/>
        <v>0</v>
      </c>
      <c r="N2640" s="6" t="str">
        <f t="shared" si="733"/>
        <v>00</v>
      </c>
      <c r="O2640" s="1">
        <f t="shared" si="734"/>
        <v>4</v>
      </c>
      <c r="P2640" s="1">
        <f>IF(HEX2DEC(LEFT(E2640,4))&gt;=32768,HEX2DEC(LEFT(E2640,4))-65536,HEX2DEC(LEFT(E2640,4)))/Codes!$N$2</f>
        <v>4</v>
      </c>
      <c r="Q2640" s="1">
        <f>IF(HEX2DEC(RIGHT(E2640,4))&gt;=32768,HEX2DEC(RIGHT(E2640,4))-65536,HEX2DEC(RIGHT(E2640,4)))/Codes!$N$2</f>
        <v>0</v>
      </c>
      <c r="R2640" s="1">
        <f>IF(HEX2DEC(LEFT(F2640,4))&gt;=32768,HEX2DEC(LEFT(F2640,4))-65536,HEX2DEC(LEFT(F2640,4)))/Codes!$N$2</f>
        <v>4</v>
      </c>
      <c r="S2640" s="1">
        <f>IF(HEX2DEC(RIGHT(F2640,4))&gt;=32768,HEX2DEC(RIGHT(F2640,4))-65536,HEX2DEC(RIGHT(F2640,4)))/Codes!$N$2</f>
        <v>0</v>
      </c>
      <c r="T2640" s="18">
        <f t="shared" si="735"/>
        <v>361</v>
      </c>
      <c r="U2640" s="1">
        <f t="shared" si="736"/>
        <v>90</v>
      </c>
      <c r="V2640" s="1">
        <f t="shared" si="737"/>
        <v>0</v>
      </c>
      <c r="W2640" s="1" t="str">
        <f t="shared" si="738"/>
        <v>100</v>
      </c>
      <c r="X2640" s="1">
        <f t="shared" si="739"/>
        <v>3</v>
      </c>
      <c r="Y2640" s="1">
        <f t="shared" si="740"/>
        <v>15</v>
      </c>
      <c r="Z2640" s="1" t="str">
        <f>VLOOKUP(BIN2DEC(MID(HEX2BIN(MID(H2640,3,2),8),2,5)),Codes!$E$1:$F$18,2)</f>
        <v>Electric</v>
      </c>
      <c r="AA2640" s="6" t="str">
        <f t="shared" si="741"/>
        <v>0</v>
      </c>
      <c r="AB2640" s="1">
        <f t="shared" si="742"/>
        <v>4</v>
      </c>
      <c r="AC2640" s="1" t="str">
        <f>VLOOKUP(BIN2DEC(RIGHT(HEX2BIN(MID(H2640,6,1),4),1)&amp;LEFT(HEX2BIN(MID(H2640,7,1),4),1)),Codes!$K$1:$L$5,2)</f>
        <v>M</v>
      </c>
      <c r="AD2640" s="1" t="str">
        <f>VLOOKUP(BIN2DEC(RIGHT(HEX2BIN(MID(H2640,7,1),4),3)&amp;LEFT(HEX2BIN(MID(H2640,8,1),4),2)),Codes!$H$2:$I$33,2)</f>
        <v>Shock</v>
      </c>
      <c r="AE2640" s="1" t="str">
        <f t="shared" si="743"/>
        <v>1</v>
      </c>
      <c r="AF2640" s="1" t="str">
        <f t="shared" si="744"/>
        <v>1</v>
      </c>
      <c r="AH2640" s="6">
        <f t="shared" si="745"/>
        <v>39</v>
      </c>
    </row>
    <row r="2641" spans="1:34">
      <c r="A2641" s="3" t="s">
        <v>8107</v>
      </c>
      <c r="B2641" s="1" t="s">
        <v>83</v>
      </c>
      <c r="C2641" s="6" t="s">
        <v>5517</v>
      </c>
      <c r="D2641" s="9" t="s">
        <v>3099</v>
      </c>
      <c r="E2641" s="9" t="s">
        <v>2284</v>
      </c>
      <c r="F2641" s="9" t="s">
        <v>5515</v>
      </c>
      <c r="G2641" s="9" t="s">
        <v>2766</v>
      </c>
      <c r="H2641" s="9" t="s">
        <v>8108</v>
      </c>
      <c r="J2641" s="6" t="str">
        <f t="shared" si="729"/>
        <v>001011</v>
      </c>
      <c r="K2641" s="1">
        <f t="shared" si="730"/>
        <v>0</v>
      </c>
      <c r="L2641" s="6" t="str">
        <f t="shared" si="731"/>
        <v>00000</v>
      </c>
      <c r="M2641" s="1">
        <f t="shared" si="732"/>
        <v>0</v>
      </c>
      <c r="N2641" s="6" t="str">
        <f t="shared" si="733"/>
        <v>00</v>
      </c>
      <c r="O2641" s="1">
        <f t="shared" si="734"/>
        <v>13</v>
      </c>
      <c r="P2641" s="1">
        <f>IF(HEX2DEC(LEFT(E2641,4))&gt;=32768,HEX2DEC(LEFT(E2641,4))-65536,HEX2DEC(LEFT(E2641,4)))/Codes!$N$2</f>
        <v>11.2</v>
      </c>
      <c r="Q2641" s="1">
        <f>IF(HEX2DEC(RIGHT(E2641,4))&gt;=32768,HEX2DEC(RIGHT(E2641,4))-65536,HEX2DEC(RIGHT(E2641,4)))/Codes!$N$2</f>
        <v>0</v>
      </c>
      <c r="R2641" s="1">
        <f>IF(HEX2DEC(LEFT(F2641,4))&gt;=32768,HEX2DEC(LEFT(F2641,4))-65536,HEX2DEC(LEFT(F2641,4)))/Codes!$N$2</f>
        <v>10.24</v>
      </c>
      <c r="S2641" s="1">
        <f>IF(HEX2DEC(RIGHT(F2641,4))&gt;=32768,HEX2DEC(RIGHT(F2641,4))-65536,HEX2DEC(RIGHT(F2641,4)))/Codes!$N$2</f>
        <v>0</v>
      </c>
      <c r="T2641" s="18">
        <f t="shared" si="735"/>
        <v>361</v>
      </c>
      <c r="U2641" s="1">
        <f t="shared" si="736"/>
        <v>60</v>
      </c>
      <c r="V2641" s="1">
        <f t="shared" si="737"/>
        <v>0</v>
      </c>
      <c r="W2641" s="1" t="str">
        <f t="shared" si="738"/>
        <v>100</v>
      </c>
      <c r="X2641" s="1">
        <f t="shared" si="739"/>
        <v>2</v>
      </c>
      <c r="Y2641" s="1">
        <f t="shared" si="740"/>
        <v>90</v>
      </c>
      <c r="Z2641" s="1" t="str">
        <f>VLOOKUP(BIN2DEC(MID(HEX2BIN(MID(H2641,3,2),8),2,5)),Codes!$E$1:$F$18,2)</f>
        <v>Electric</v>
      </c>
      <c r="AA2641" s="6" t="str">
        <f t="shared" si="741"/>
        <v>0</v>
      </c>
      <c r="AB2641" s="1">
        <f t="shared" si="742"/>
        <v>2</v>
      </c>
      <c r="AC2641" s="1" t="str">
        <f>VLOOKUP(BIN2DEC(RIGHT(HEX2BIN(MID(H2641,6,1),4),1)&amp;LEFT(HEX2BIN(MID(H2641,7,1),4),1)),Codes!$K$1:$L$5,2)</f>
        <v>L</v>
      </c>
      <c r="AD2641" s="1" t="str">
        <f>VLOOKUP(BIN2DEC(RIGHT(HEX2BIN(MID(H2641,7,1),4),3)&amp;LEFT(HEX2BIN(MID(H2641,8,1),4),2)),Codes!$H$2:$I$33,2)</f>
        <v>Shock</v>
      </c>
      <c r="AE2641" s="1" t="str">
        <f t="shared" si="743"/>
        <v>1</v>
      </c>
      <c r="AF2641" s="1" t="str">
        <f t="shared" si="744"/>
        <v>1</v>
      </c>
      <c r="AH2641" s="6">
        <f t="shared" si="745"/>
        <v>71</v>
      </c>
    </row>
    <row r="2642" spans="1:34">
      <c r="A2642" s="3" t="s">
        <v>8109</v>
      </c>
      <c r="B2642" s="1" t="s">
        <v>83</v>
      </c>
      <c r="C2642" s="6" t="s">
        <v>5519</v>
      </c>
      <c r="D2642" s="9" t="s">
        <v>1711</v>
      </c>
      <c r="E2642" s="9" t="s">
        <v>914</v>
      </c>
      <c r="F2642" s="9" t="s">
        <v>91</v>
      </c>
      <c r="G2642" s="9" t="s">
        <v>4106</v>
      </c>
      <c r="H2642" s="9" t="s">
        <v>5520</v>
      </c>
      <c r="J2642" s="6" t="str">
        <f t="shared" si="729"/>
        <v>001011</v>
      </c>
      <c r="K2642" s="1">
        <f t="shared" si="730"/>
        <v>0</v>
      </c>
      <c r="L2642" s="6" t="str">
        <f t="shared" si="731"/>
        <v>00000</v>
      </c>
      <c r="M2642" s="1">
        <f t="shared" si="732"/>
        <v>0</v>
      </c>
      <c r="N2642" s="6" t="str">
        <f t="shared" si="733"/>
        <v>00</v>
      </c>
      <c r="O2642" s="1">
        <f t="shared" si="734"/>
        <v>10</v>
      </c>
      <c r="P2642" s="1">
        <f>IF(HEX2DEC(LEFT(E2642,4))&gt;=32768,HEX2DEC(LEFT(E2642,4))-65536,HEX2DEC(LEFT(E2642,4)))/Codes!$N$2</f>
        <v>4.0960000000000001</v>
      </c>
      <c r="Q2642" s="1">
        <f>IF(HEX2DEC(RIGHT(E2642,4))&gt;=32768,HEX2DEC(RIGHT(E2642,4))-65536,HEX2DEC(RIGHT(E2642,4)))/Codes!$N$2</f>
        <v>0</v>
      </c>
      <c r="R2642" s="1">
        <f>IF(HEX2DEC(LEFT(F2642,4))&gt;=32768,HEX2DEC(LEFT(F2642,4))-65536,HEX2DEC(LEFT(F2642,4)))/Codes!$N$2</f>
        <v>0</v>
      </c>
      <c r="S2642" s="1">
        <f>IF(HEX2DEC(RIGHT(F2642,4))&gt;=32768,HEX2DEC(RIGHT(F2642,4))-65536,HEX2DEC(RIGHT(F2642,4)))/Codes!$N$2</f>
        <v>0</v>
      </c>
      <c r="T2642" s="18">
        <f t="shared" si="735"/>
        <v>361</v>
      </c>
      <c r="U2642" s="1">
        <f t="shared" si="736"/>
        <v>30</v>
      </c>
      <c r="V2642" s="1">
        <f t="shared" si="737"/>
        <v>0</v>
      </c>
      <c r="W2642" s="1" t="str">
        <f t="shared" si="738"/>
        <v>000</v>
      </c>
      <c r="X2642" s="1">
        <f t="shared" si="739"/>
        <v>0</v>
      </c>
      <c r="Y2642" s="1">
        <f t="shared" si="740"/>
        <v>50</v>
      </c>
      <c r="Z2642" s="1" t="str">
        <f>VLOOKUP(BIN2DEC(MID(HEX2BIN(MID(H2642,3,2),8),2,5)),Codes!$E$1:$F$18,2)</f>
        <v>Electric</v>
      </c>
      <c r="AA2642" s="6" t="str">
        <f t="shared" si="741"/>
        <v>1</v>
      </c>
      <c r="AB2642" s="1">
        <f t="shared" si="742"/>
        <v>0</v>
      </c>
      <c r="AC2642" s="1" t="str">
        <f>VLOOKUP(BIN2DEC(RIGHT(HEX2BIN(MID(H2642,6,1),4),1)&amp;LEFT(HEX2BIN(MID(H2642,7,1),4),1)),Codes!$K$1:$L$5,2)</f>
        <v>S</v>
      </c>
      <c r="AD2642" s="1" t="str">
        <f>VLOOKUP(BIN2DEC(RIGHT(HEX2BIN(MID(H2642,7,1),4),3)&amp;LEFT(HEX2BIN(MID(H2642,8,1),4),2)),Codes!$H$2:$I$33,2)</f>
        <v>Shock</v>
      </c>
      <c r="AE2642" s="1" t="str">
        <f t="shared" si="743"/>
        <v>1</v>
      </c>
      <c r="AF2642" s="1" t="str">
        <f t="shared" si="744"/>
        <v>1</v>
      </c>
      <c r="AH2642" s="6">
        <f t="shared" si="745"/>
        <v>135</v>
      </c>
    </row>
    <row r="2643" spans="1:34">
      <c r="A2643" s="3" t="s">
        <v>8110</v>
      </c>
      <c r="B2643" s="1" t="s">
        <v>83</v>
      </c>
      <c r="C2643" s="6" t="s">
        <v>5519</v>
      </c>
      <c r="D2643" s="9" t="s">
        <v>1590</v>
      </c>
      <c r="E2643" s="9" t="s">
        <v>914</v>
      </c>
      <c r="F2643" s="9" t="s">
        <v>91</v>
      </c>
      <c r="G2643" s="9" t="s">
        <v>5523</v>
      </c>
      <c r="H2643" s="9" t="s">
        <v>5524</v>
      </c>
      <c r="J2643" s="6" t="str">
        <f t="shared" si="729"/>
        <v>001011</v>
      </c>
      <c r="K2643" s="1">
        <f t="shared" si="730"/>
        <v>0</v>
      </c>
      <c r="L2643" s="6" t="str">
        <f t="shared" si="731"/>
        <v>00000</v>
      </c>
      <c r="M2643" s="1">
        <f t="shared" si="732"/>
        <v>0</v>
      </c>
      <c r="N2643" s="6" t="str">
        <f t="shared" si="733"/>
        <v>00</v>
      </c>
      <c r="O2643" s="1">
        <f t="shared" si="734"/>
        <v>6</v>
      </c>
      <c r="P2643" s="1">
        <f>IF(HEX2DEC(LEFT(E2643,4))&gt;=32768,HEX2DEC(LEFT(E2643,4))-65536,HEX2DEC(LEFT(E2643,4)))/Codes!$N$2</f>
        <v>4.0960000000000001</v>
      </c>
      <c r="Q2643" s="1">
        <f>IF(HEX2DEC(RIGHT(E2643,4))&gt;=32768,HEX2DEC(RIGHT(E2643,4))-65536,HEX2DEC(RIGHT(E2643,4)))/Codes!$N$2</f>
        <v>0</v>
      </c>
      <c r="R2643" s="1">
        <f>IF(HEX2DEC(LEFT(F2643,4))&gt;=32768,HEX2DEC(LEFT(F2643,4))-65536,HEX2DEC(LEFT(F2643,4)))/Codes!$N$2</f>
        <v>0</v>
      </c>
      <c r="S2643" s="1">
        <f>IF(HEX2DEC(RIGHT(F2643,4))&gt;=32768,HEX2DEC(RIGHT(F2643,4))-65536,HEX2DEC(RIGHT(F2643,4)))/Codes!$N$2</f>
        <v>0</v>
      </c>
      <c r="T2643" s="18">
        <f t="shared" si="735"/>
        <v>361</v>
      </c>
      <c r="U2643" s="1">
        <f t="shared" si="736"/>
        <v>20</v>
      </c>
      <c r="V2643" s="1">
        <f t="shared" si="737"/>
        <v>0</v>
      </c>
      <c r="W2643" s="1" t="str">
        <f t="shared" si="738"/>
        <v>000</v>
      </c>
      <c r="X2643" s="1">
        <f t="shared" si="739"/>
        <v>0</v>
      </c>
      <c r="Y2643" s="1">
        <f t="shared" si="740"/>
        <v>10</v>
      </c>
      <c r="Z2643" s="1" t="str">
        <f>VLOOKUP(BIN2DEC(MID(HEX2BIN(MID(H2643,3,2),8),2,5)),Codes!$E$1:$F$18,2)</f>
        <v>Electric</v>
      </c>
      <c r="AA2643" s="6" t="str">
        <f t="shared" si="741"/>
        <v>1</v>
      </c>
      <c r="AB2643" s="1">
        <f t="shared" si="742"/>
        <v>0</v>
      </c>
      <c r="AC2643" s="1" t="str">
        <f>VLOOKUP(BIN2DEC(RIGHT(HEX2BIN(MID(H2643,6,1),4),1)&amp;LEFT(HEX2BIN(MID(H2643,7,1),4),1)),Codes!$K$1:$L$5,2)</f>
        <v>M</v>
      </c>
      <c r="AD2643" s="1" t="str">
        <f>VLOOKUP(BIN2DEC(RIGHT(HEX2BIN(MID(H2643,7,1),4),3)&amp;LEFT(HEX2BIN(MID(H2643,8,1),4),2)),Codes!$H$2:$I$33,2)</f>
        <v>Shock</v>
      </c>
      <c r="AE2643" s="1" t="str">
        <f t="shared" si="743"/>
        <v>1</v>
      </c>
      <c r="AF2643" s="1" t="str">
        <f t="shared" si="744"/>
        <v>1</v>
      </c>
      <c r="AH2643" s="6">
        <f t="shared" si="745"/>
        <v>167</v>
      </c>
    </row>
    <row r="2644" spans="1:34">
      <c r="A2644" s="3" t="s">
        <v>8111</v>
      </c>
      <c r="B2644" s="1" t="s">
        <v>83</v>
      </c>
      <c r="C2644" s="6" t="s">
        <v>5522</v>
      </c>
      <c r="D2644" s="9" t="s">
        <v>5526</v>
      </c>
      <c r="E2644" s="9" t="s">
        <v>914</v>
      </c>
      <c r="F2644" s="9" t="s">
        <v>91</v>
      </c>
      <c r="G2644" s="9" t="s">
        <v>5523</v>
      </c>
      <c r="H2644" s="9" t="s">
        <v>5527</v>
      </c>
      <c r="J2644" s="6" t="str">
        <f t="shared" si="729"/>
        <v>001011</v>
      </c>
      <c r="K2644" s="1">
        <f t="shared" si="730"/>
        <v>0</v>
      </c>
      <c r="L2644" s="6" t="str">
        <f t="shared" si="731"/>
        <v>00000</v>
      </c>
      <c r="M2644" s="1">
        <f t="shared" si="732"/>
        <v>24</v>
      </c>
      <c r="N2644" s="6" t="str">
        <f t="shared" si="733"/>
        <v>00</v>
      </c>
      <c r="O2644" s="1">
        <f t="shared" si="734"/>
        <v>7</v>
      </c>
      <c r="P2644" s="1">
        <f>IF(HEX2DEC(LEFT(E2644,4))&gt;=32768,HEX2DEC(LEFT(E2644,4))-65536,HEX2DEC(LEFT(E2644,4)))/Codes!$N$2</f>
        <v>4.0960000000000001</v>
      </c>
      <c r="Q2644" s="1">
        <f>IF(HEX2DEC(RIGHT(E2644,4))&gt;=32768,HEX2DEC(RIGHT(E2644,4))-65536,HEX2DEC(RIGHT(E2644,4)))/Codes!$N$2</f>
        <v>0</v>
      </c>
      <c r="R2644" s="1">
        <f>IF(HEX2DEC(LEFT(F2644,4))&gt;=32768,HEX2DEC(LEFT(F2644,4))-65536,HEX2DEC(LEFT(F2644,4)))/Codes!$N$2</f>
        <v>0</v>
      </c>
      <c r="S2644" s="1">
        <f>IF(HEX2DEC(RIGHT(F2644,4))&gt;=32768,HEX2DEC(RIGHT(F2644,4))-65536,HEX2DEC(RIGHT(F2644,4)))/Codes!$N$2</f>
        <v>0</v>
      </c>
      <c r="T2644" s="18">
        <f t="shared" si="735"/>
        <v>361</v>
      </c>
      <c r="U2644" s="1">
        <f t="shared" si="736"/>
        <v>20</v>
      </c>
      <c r="V2644" s="1">
        <f t="shared" si="737"/>
        <v>0</v>
      </c>
      <c r="W2644" s="1" t="str">
        <f t="shared" si="738"/>
        <v>000</v>
      </c>
      <c r="X2644" s="1">
        <f t="shared" si="739"/>
        <v>0</v>
      </c>
      <c r="Y2644" s="1">
        <f t="shared" si="740"/>
        <v>10</v>
      </c>
      <c r="Z2644" s="1" t="str">
        <f>VLOOKUP(BIN2DEC(MID(HEX2BIN(MID(H2644,3,2),8),2,5)),Codes!$E$1:$F$18,2)</f>
        <v>Electric</v>
      </c>
      <c r="AA2644" s="6" t="str">
        <f t="shared" si="741"/>
        <v>1</v>
      </c>
      <c r="AB2644" s="1">
        <f t="shared" si="742"/>
        <v>0</v>
      </c>
      <c r="AC2644" s="1" t="str">
        <f>VLOOKUP(BIN2DEC(RIGHT(HEX2BIN(MID(H2644,6,1),4),1)&amp;LEFT(HEX2BIN(MID(H2644,7,1),4),1)),Codes!$K$1:$L$5,2)</f>
        <v>S</v>
      </c>
      <c r="AD2644" s="1" t="str">
        <f>VLOOKUP(BIN2DEC(RIGHT(HEX2BIN(MID(H2644,7,1),4),3)&amp;LEFT(HEX2BIN(MID(H2644,8,1),4),2)),Codes!$H$2:$I$33,2)</f>
        <v>Shock</v>
      </c>
      <c r="AE2644" s="1" t="str">
        <f t="shared" si="743"/>
        <v>1</v>
      </c>
      <c r="AF2644" s="1" t="str">
        <f t="shared" si="744"/>
        <v>1</v>
      </c>
      <c r="AH2644" s="6">
        <f t="shared" si="745"/>
        <v>135</v>
      </c>
    </row>
    <row r="2645" spans="1:34">
      <c r="A2645" s="3" t="s">
        <v>8112</v>
      </c>
      <c r="B2645" s="1" t="s">
        <v>83</v>
      </c>
      <c r="C2645" s="6" t="s">
        <v>5522</v>
      </c>
      <c r="D2645" s="9" t="s">
        <v>5529</v>
      </c>
      <c r="E2645" s="9" t="s">
        <v>5530</v>
      </c>
      <c r="F2645" s="9" t="s">
        <v>91</v>
      </c>
      <c r="G2645" s="9" t="s">
        <v>5523</v>
      </c>
      <c r="H2645" s="9" t="s">
        <v>5527</v>
      </c>
      <c r="J2645" s="6" t="str">
        <f t="shared" si="729"/>
        <v>001011</v>
      </c>
      <c r="K2645" s="1">
        <f t="shared" si="730"/>
        <v>1</v>
      </c>
      <c r="L2645" s="6" t="str">
        <f t="shared" si="731"/>
        <v>00000</v>
      </c>
      <c r="M2645" s="1">
        <f t="shared" si="732"/>
        <v>24</v>
      </c>
      <c r="N2645" s="6" t="str">
        <f t="shared" si="733"/>
        <v>00</v>
      </c>
      <c r="O2645" s="1">
        <f t="shared" si="734"/>
        <v>7</v>
      </c>
      <c r="P2645" s="1">
        <f>IF(HEX2DEC(LEFT(E2645,4))&gt;=32768,HEX2DEC(LEFT(E2645,4))-65536,HEX2DEC(LEFT(E2645,4)))/Codes!$N$2</f>
        <v>3.0720000000000001</v>
      </c>
      <c r="Q2645" s="1">
        <f>IF(HEX2DEC(RIGHT(E2645,4))&gt;=32768,HEX2DEC(RIGHT(E2645,4))-65536,HEX2DEC(RIGHT(E2645,4)))/Codes!$N$2</f>
        <v>-4.0960000000000001</v>
      </c>
      <c r="R2645" s="1">
        <f>IF(HEX2DEC(LEFT(F2645,4))&gt;=32768,HEX2DEC(LEFT(F2645,4))-65536,HEX2DEC(LEFT(F2645,4)))/Codes!$N$2</f>
        <v>0</v>
      </c>
      <c r="S2645" s="1">
        <f>IF(HEX2DEC(RIGHT(F2645,4))&gt;=32768,HEX2DEC(RIGHT(F2645,4))-65536,HEX2DEC(RIGHT(F2645,4)))/Codes!$N$2</f>
        <v>0</v>
      </c>
      <c r="T2645" s="18">
        <f t="shared" si="735"/>
        <v>361</v>
      </c>
      <c r="U2645" s="1">
        <f t="shared" si="736"/>
        <v>20</v>
      </c>
      <c r="V2645" s="1">
        <f t="shared" si="737"/>
        <v>0</v>
      </c>
      <c r="W2645" s="1" t="str">
        <f t="shared" si="738"/>
        <v>000</v>
      </c>
      <c r="X2645" s="1">
        <f t="shared" si="739"/>
        <v>0</v>
      </c>
      <c r="Y2645" s="1">
        <f t="shared" si="740"/>
        <v>10</v>
      </c>
      <c r="Z2645" s="1" t="str">
        <f>VLOOKUP(BIN2DEC(MID(HEX2BIN(MID(H2645,3,2),8),2,5)),Codes!$E$1:$F$18,2)</f>
        <v>Electric</v>
      </c>
      <c r="AA2645" s="6" t="str">
        <f t="shared" si="741"/>
        <v>1</v>
      </c>
      <c r="AB2645" s="1">
        <f t="shared" si="742"/>
        <v>0</v>
      </c>
      <c r="AC2645" s="1" t="str">
        <f>VLOOKUP(BIN2DEC(RIGHT(HEX2BIN(MID(H2645,6,1),4),1)&amp;LEFT(HEX2BIN(MID(H2645,7,1),4),1)),Codes!$K$1:$L$5,2)</f>
        <v>S</v>
      </c>
      <c r="AD2645" s="1" t="str">
        <f>VLOOKUP(BIN2DEC(RIGHT(HEX2BIN(MID(H2645,7,1),4),3)&amp;LEFT(HEX2BIN(MID(H2645,8,1),4),2)),Codes!$H$2:$I$33,2)</f>
        <v>Shock</v>
      </c>
      <c r="AE2645" s="1" t="str">
        <f t="shared" si="743"/>
        <v>1</v>
      </c>
      <c r="AF2645" s="1" t="str">
        <f t="shared" si="744"/>
        <v>1</v>
      </c>
      <c r="AH2645" s="6">
        <f t="shared" si="745"/>
        <v>135</v>
      </c>
    </row>
    <row r="2646" spans="1:34">
      <c r="A2646" s="3" t="s">
        <v>8113</v>
      </c>
      <c r="B2646" s="1" t="s">
        <v>83</v>
      </c>
      <c r="C2646" s="6" t="s">
        <v>5534</v>
      </c>
      <c r="D2646" s="9" t="s">
        <v>3348</v>
      </c>
      <c r="E2646" s="9" t="s">
        <v>460</v>
      </c>
      <c r="F2646" s="9" t="s">
        <v>5532</v>
      </c>
      <c r="G2646" s="9" t="s">
        <v>8114</v>
      </c>
      <c r="H2646" s="9" t="s">
        <v>8115</v>
      </c>
      <c r="J2646" s="6" t="str">
        <f t="shared" si="729"/>
        <v>001011</v>
      </c>
      <c r="K2646" s="1">
        <f t="shared" si="730"/>
        <v>0</v>
      </c>
      <c r="L2646" s="6" t="str">
        <f t="shared" si="731"/>
        <v>00000</v>
      </c>
      <c r="M2646" s="1">
        <f t="shared" si="732"/>
        <v>0</v>
      </c>
      <c r="N2646" s="6" t="str">
        <f t="shared" si="733"/>
        <v>00</v>
      </c>
      <c r="O2646" s="1">
        <f t="shared" si="734"/>
        <v>4</v>
      </c>
      <c r="P2646" s="1">
        <f>IF(HEX2DEC(LEFT(E2646,4))&gt;=32768,HEX2DEC(LEFT(E2646,4))-65536,HEX2DEC(LEFT(E2646,4)))/Codes!$N$2</f>
        <v>7.2</v>
      </c>
      <c r="Q2646" s="1">
        <f>IF(HEX2DEC(RIGHT(E2646,4))&gt;=32768,HEX2DEC(RIGHT(E2646,4))-65536,HEX2DEC(RIGHT(E2646,4)))/Codes!$N$2</f>
        <v>0</v>
      </c>
      <c r="R2646" s="1">
        <f>IF(HEX2DEC(LEFT(F2646,4))&gt;=32768,HEX2DEC(LEFT(F2646,4))-65536,HEX2DEC(LEFT(F2646,4)))/Codes!$N$2</f>
        <v>-20.48</v>
      </c>
      <c r="S2646" s="1">
        <f>IF(HEX2DEC(RIGHT(F2646,4))&gt;=32768,HEX2DEC(RIGHT(F2646,4))-65536,HEX2DEC(RIGHT(F2646,4)))/Codes!$N$2</f>
        <v>0</v>
      </c>
      <c r="T2646" s="18">
        <f t="shared" si="735"/>
        <v>94</v>
      </c>
      <c r="U2646" s="1">
        <f t="shared" si="736"/>
        <v>55</v>
      </c>
      <c r="V2646" s="1">
        <f t="shared" si="737"/>
        <v>0</v>
      </c>
      <c r="W2646" s="1" t="str">
        <f t="shared" si="738"/>
        <v>000</v>
      </c>
      <c r="X2646" s="1">
        <f t="shared" si="739"/>
        <v>0</v>
      </c>
      <c r="Y2646" s="1">
        <f t="shared" si="740"/>
        <v>80</v>
      </c>
      <c r="Z2646" s="1" t="str">
        <f>VLOOKUP(BIN2DEC(MID(HEX2BIN(MID(H2646,3,2),8),2,5)),Codes!$E$1:$F$18,2)</f>
        <v>Electric</v>
      </c>
      <c r="AA2646" s="6" t="str">
        <f t="shared" si="741"/>
        <v>0</v>
      </c>
      <c r="AB2646" s="1">
        <f t="shared" si="742"/>
        <v>0</v>
      </c>
      <c r="AC2646" s="1" t="str">
        <f>VLOOKUP(BIN2DEC(RIGHT(HEX2BIN(MID(H2646,6,1),4),1)&amp;LEFT(HEX2BIN(MID(H2646,7,1),4),1)),Codes!$K$1:$L$5,2)</f>
        <v>M</v>
      </c>
      <c r="AD2646" s="1" t="str">
        <f>VLOOKUP(BIN2DEC(RIGHT(HEX2BIN(MID(H2646,7,1),4),3)&amp;LEFT(HEX2BIN(MID(H2646,8,1),4),2)),Codes!$H$2:$I$33,2)</f>
        <v>Shock</v>
      </c>
      <c r="AE2646" s="1" t="str">
        <f t="shared" si="743"/>
        <v>1</v>
      </c>
      <c r="AF2646" s="1" t="str">
        <f t="shared" si="744"/>
        <v>1</v>
      </c>
      <c r="AH2646" s="6">
        <f t="shared" si="745"/>
        <v>167</v>
      </c>
    </row>
    <row r="2647" spans="1:34">
      <c r="A2647" s="3" t="s">
        <v>8116</v>
      </c>
      <c r="B2647" s="1" t="s">
        <v>83</v>
      </c>
      <c r="C2647" s="6" t="s">
        <v>5073</v>
      </c>
      <c r="D2647" s="9" t="s">
        <v>8117</v>
      </c>
      <c r="E2647" s="9" t="s">
        <v>746</v>
      </c>
      <c r="F2647" s="9" t="s">
        <v>8118</v>
      </c>
      <c r="G2647" s="9" t="s">
        <v>1109</v>
      </c>
      <c r="H2647" s="9" t="s">
        <v>5537</v>
      </c>
      <c r="J2647" s="6" t="str">
        <f t="shared" si="729"/>
        <v>001011</v>
      </c>
      <c r="K2647" s="1">
        <f t="shared" si="730"/>
        <v>0</v>
      </c>
      <c r="L2647" s="6" t="str">
        <f t="shared" si="731"/>
        <v>00000</v>
      </c>
      <c r="M2647" s="1">
        <f t="shared" si="732"/>
        <v>15</v>
      </c>
      <c r="N2647" s="6" t="str">
        <f t="shared" si="733"/>
        <v>00</v>
      </c>
      <c r="O2647" s="1">
        <f t="shared" si="734"/>
        <v>2</v>
      </c>
      <c r="P2647" s="1">
        <f>IF(HEX2DEC(LEFT(E2647,4))&gt;=32768,HEX2DEC(LEFT(E2647,4))-65536,HEX2DEC(LEFT(E2647,4)))/Codes!$N$2</f>
        <v>4.4279999999999999</v>
      </c>
      <c r="Q2647" s="1">
        <f>IF(HEX2DEC(RIGHT(E2647,4))&gt;=32768,HEX2DEC(RIGHT(E2647,4))-65536,HEX2DEC(RIGHT(E2647,4)))/Codes!$N$2</f>
        <v>0</v>
      </c>
      <c r="R2647" s="1">
        <f>IF(HEX2DEC(LEFT(F2647,4))&gt;=32768,HEX2DEC(LEFT(F2647,4))-65536,HEX2DEC(LEFT(F2647,4)))/Codes!$N$2</f>
        <v>4.8</v>
      </c>
      <c r="S2647" s="1">
        <f>IF(HEX2DEC(RIGHT(F2647,4))&gt;=32768,HEX2DEC(RIGHT(F2647,4))-65536,HEX2DEC(RIGHT(F2647,4)))/Codes!$N$2</f>
        <v>0.50800000000000001</v>
      </c>
      <c r="T2647" s="18">
        <f t="shared" si="735"/>
        <v>0</v>
      </c>
      <c r="U2647" s="1">
        <f t="shared" si="736"/>
        <v>50</v>
      </c>
      <c r="V2647" s="1">
        <f t="shared" si="737"/>
        <v>0</v>
      </c>
      <c r="W2647" s="1" t="str">
        <f t="shared" si="738"/>
        <v>100</v>
      </c>
      <c r="X2647" s="1">
        <f t="shared" si="739"/>
        <v>3</v>
      </c>
      <c r="Y2647" s="1">
        <f t="shared" si="740"/>
        <v>7</v>
      </c>
      <c r="Z2647" s="1" t="str">
        <f>VLOOKUP(BIN2DEC(MID(HEX2BIN(MID(H2647,3,2),8),2,5)),Codes!$E$1:$F$18,2)</f>
        <v>Normal</v>
      </c>
      <c r="AA2647" s="6" t="str">
        <f t="shared" si="741"/>
        <v>0</v>
      </c>
      <c r="AB2647" s="1">
        <f t="shared" si="742"/>
        <v>0</v>
      </c>
      <c r="AC2647" s="1" t="str">
        <f>VLOOKUP(BIN2DEC(RIGHT(HEX2BIN(MID(H2647,6,1),4),1)&amp;LEFT(HEX2BIN(MID(H2647,7,1),4),1)),Codes!$K$1:$L$5,2)</f>
        <v>S</v>
      </c>
      <c r="AD2647" s="1" t="str">
        <f>VLOOKUP(BIN2DEC(RIGHT(HEX2BIN(MID(H2647,7,1),4),3)&amp;LEFT(HEX2BIN(MID(H2647,8,1),4),2)),Codes!$H$2:$I$33,2)</f>
        <v>Punch</v>
      </c>
      <c r="AE2647" s="1" t="str">
        <f t="shared" si="743"/>
        <v>1</v>
      </c>
      <c r="AF2647" s="1" t="str">
        <f t="shared" si="744"/>
        <v>1</v>
      </c>
      <c r="AH2647" s="6">
        <f t="shared" si="745"/>
        <v>1</v>
      </c>
    </row>
    <row r="2648" spans="1:34">
      <c r="A2648" s="3" t="s">
        <v>8119</v>
      </c>
      <c r="B2648" s="1" t="s">
        <v>83</v>
      </c>
      <c r="C2648" s="6" t="s">
        <v>5073</v>
      </c>
      <c r="D2648" s="9" t="s">
        <v>3330</v>
      </c>
      <c r="E2648" s="9" t="s">
        <v>5539</v>
      </c>
      <c r="F2648" s="9" t="s">
        <v>91</v>
      </c>
      <c r="G2648" s="9" t="s">
        <v>5540</v>
      </c>
      <c r="H2648" s="9" t="s">
        <v>5537</v>
      </c>
      <c r="J2648" s="6" t="str">
        <f t="shared" si="729"/>
        <v>001011</v>
      </c>
      <c r="K2648" s="1">
        <f t="shared" si="730"/>
        <v>1</v>
      </c>
      <c r="L2648" s="6" t="str">
        <f t="shared" si="731"/>
        <v>00000</v>
      </c>
      <c r="M2648" s="1">
        <f t="shared" si="732"/>
        <v>4</v>
      </c>
      <c r="N2648" s="6" t="str">
        <f t="shared" si="733"/>
        <v>00</v>
      </c>
      <c r="O2648" s="1">
        <f t="shared" si="734"/>
        <v>2</v>
      </c>
      <c r="P2648" s="1">
        <f>IF(HEX2DEC(LEFT(E2648,4))&gt;=32768,HEX2DEC(LEFT(E2648,4))-65536,HEX2DEC(LEFT(E2648,4)))/Codes!$N$2</f>
        <v>2.7240000000000002</v>
      </c>
      <c r="Q2648" s="1">
        <f>IF(HEX2DEC(RIGHT(E2648,4))&gt;=32768,HEX2DEC(RIGHT(E2648,4))-65536,HEX2DEC(RIGHT(E2648,4)))/Codes!$N$2</f>
        <v>0</v>
      </c>
      <c r="R2648" s="1">
        <f>IF(HEX2DEC(LEFT(F2648,4))&gt;=32768,HEX2DEC(LEFT(F2648,4))-65536,HEX2DEC(LEFT(F2648,4)))/Codes!$N$2</f>
        <v>0</v>
      </c>
      <c r="S2648" s="1">
        <f>IF(HEX2DEC(RIGHT(F2648,4))&gt;=32768,HEX2DEC(RIGHT(F2648,4))-65536,HEX2DEC(RIGHT(F2648,4)))/Codes!$N$2</f>
        <v>0</v>
      </c>
      <c r="T2648" s="18">
        <f t="shared" si="735"/>
        <v>0</v>
      </c>
      <c r="U2648" s="1">
        <f t="shared" si="736"/>
        <v>50</v>
      </c>
      <c r="V2648" s="1">
        <f t="shared" si="737"/>
        <v>0</v>
      </c>
      <c r="W2648" s="1" t="str">
        <f t="shared" si="738"/>
        <v>100</v>
      </c>
      <c r="X2648" s="1">
        <f t="shared" si="739"/>
        <v>2</v>
      </c>
      <c r="Y2648" s="1">
        <f t="shared" si="740"/>
        <v>7</v>
      </c>
      <c r="Z2648" s="1" t="str">
        <f>VLOOKUP(BIN2DEC(MID(HEX2BIN(MID(H2648,3,2),8),2,5)),Codes!$E$1:$F$18,2)</f>
        <v>Normal</v>
      </c>
      <c r="AA2648" s="6" t="str">
        <f t="shared" si="741"/>
        <v>0</v>
      </c>
      <c r="AB2648" s="1">
        <f t="shared" si="742"/>
        <v>0</v>
      </c>
      <c r="AC2648" s="1" t="str">
        <f>VLOOKUP(BIN2DEC(RIGHT(HEX2BIN(MID(H2648,6,1),4),1)&amp;LEFT(HEX2BIN(MID(H2648,7,1),4),1)),Codes!$K$1:$L$5,2)</f>
        <v>S</v>
      </c>
      <c r="AD2648" s="1" t="str">
        <f>VLOOKUP(BIN2DEC(RIGHT(HEX2BIN(MID(H2648,7,1),4),3)&amp;LEFT(HEX2BIN(MID(H2648,8,1),4),2)),Codes!$H$2:$I$33,2)</f>
        <v>Punch</v>
      </c>
      <c r="AE2648" s="1" t="str">
        <f t="shared" si="743"/>
        <v>1</v>
      </c>
      <c r="AF2648" s="1" t="str">
        <f t="shared" si="744"/>
        <v>1</v>
      </c>
      <c r="AH2648" s="6">
        <f t="shared" si="745"/>
        <v>1</v>
      </c>
    </row>
    <row r="2649" spans="1:34">
      <c r="A2649" s="3" t="s">
        <v>8120</v>
      </c>
      <c r="B2649" s="1" t="s">
        <v>83</v>
      </c>
      <c r="C2649" s="6" t="s">
        <v>1128</v>
      </c>
      <c r="D2649" s="9" t="s">
        <v>8121</v>
      </c>
      <c r="E2649" s="9" t="s">
        <v>589</v>
      </c>
      <c r="F2649" s="9" t="s">
        <v>8118</v>
      </c>
      <c r="G2649" s="9" t="s">
        <v>208</v>
      </c>
      <c r="H2649" s="9" t="s">
        <v>5397</v>
      </c>
      <c r="J2649" s="6" t="str">
        <f t="shared" si="729"/>
        <v>001011</v>
      </c>
      <c r="K2649" s="1">
        <f t="shared" si="730"/>
        <v>0</v>
      </c>
      <c r="L2649" s="6" t="str">
        <f t="shared" si="731"/>
        <v>00000</v>
      </c>
      <c r="M2649" s="1">
        <f t="shared" si="732"/>
        <v>15</v>
      </c>
      <c r="N2649" s="6" t="str">
        <f t="shared" si="733"/>
        <v>00</v>
      </c>
      <c r="O2649" s="1">
        <f t="shared" si="734"/>
        <v>8</v>
      </c>
      <c r="P2649" s="1">
        <f>IF(HEX2DEC(LEFT(E2649,4))&gt;=32768,HEX2DEC(LEFT(E2649,4))-65536,HEX2DEC(LEFT(E2649,4)))/Codes!$N$2</f>
        <v>4.5999999999999996</v>
      </c>
      <c r="Q2649" s="1">
        <f>IF(HEX2DEC(RIGHT(E2649,4))&gt;=32768,HEX2DEC(RIGHT(E2649,4))-65536,HEX2DEC(RIGHT(E2649,4)))/Codes!$N$2</f>
        <v>0</v>
      </c>
      <c r="R2649" s="1">
        <f>IF(HEX2DEC(LEFT(F2649,4))&gt;=32768,HEX2DEC(LEFT(F2649,4))-65536,HEX2DEC(LEFT(F2649,4)))/Codes!$N$2</f>
        <v>4.8</v>
      </c>
      <c r="S2649" s="1">
        <f>IF(HEX2DEC(RIGHT(F2649,4))&gt;=32768,HEX2DEC(RIGHT(F2649,4))-65536,HEX2DEC(RIGHT(F2649,4)))/Codes!$N$2</f>
        <v>0.50800000000000001</v>
      </c>
      <c r="T2649" s="18">
        <f t="shared" si="735"/>
        <v>361</v>
      </c>
      <c r="U2649" s="1">
        <f t="shared" si="736"/>
        <v>70</v>
      </c>
      <c r="V2649" s="1">
        <f t="shared" si="737"/>
        <v>0</v>
      </c>
      <c r="W2649" s="1" t="str">
        <f t="shared" si="738"/>
        <v>100</v>
      </c>
      <c r="X2649" s="1">
        <f t="shared" si="739"/>
        <v>3</v>
      </c>
      <c r="Y2649" s="1">
        <f t="shared" si="740"/>
        <v>40</v>
      </c>
      <c r="Z2649" s="1" t="str">
        <f>VLOOKUP(BIN2DEC(MID(HEX2BIN(MID(H2649,3,2),8),2,5)),Codes!$E$1:$F$18,2)</f>
        <v>Normal</v>
      </c>
      <c r="AA2649" s="6" t="str">
        <f t="shared" si="741"/>
        <v>0</v>
      </c>
      <c r="AB2649" s="1">
        <f t="shared" si="742"/>
        <v>0</v>
      </c>
      <c r="AC2649" s="1" t="str">
        <f>VLOOKUP(BIN2DEC(RIGHT(HEX2BIN(MID(H2649,6,1),4),1)&amp;LEFT(HEX2BIN(MID(H2649,7,1),4),1)),Codes!$K$1:$L$5,2)</f>
        <v>L</v>
      </c>
      <c r="AD2649" s="1" t="str">
        <f>VLOOKUP(BIN2DEC(RIGHT(HEX2BIN(MID(H2649,7,1),4),3)&amp;LEFT(HEX2BIN(MID(H2649,8,1),4),2)),Codes!$H$2:$I$33,2)</f>
        <v>Punch</v>
      </c>
      <c r="AE2649" s="1" t="str">
        <f t="shared" si="743"/>
        <v>1</v>
      </c>
      <c r="AF2649" s="1" t="str">
        <f t="shared" si="744"/>
        <v>1</v>
      </c>
      <c r="AH2649" s="6">
        <f t="shared" si="745"/>
        <v>65</v>
      </c>
    </row>
    <row r="2650" spans="1:34">
      <c r="A2650" s="3" t="s">
        <v>8122</v>
      </c>
      <c r="B2650" s="1" t="s">
        <v>83</v>
      </c>
      <c r="C2650" s="6" t="s">
        <v>1128</v>
      </c>
      <c r="D2650" s="9" t="s">
        <v>282</v>
      </c>
      <c r="E2650" s="9" t="s">
        <v>595</v>
      </c>
      <c r="F2650" s="9" t="s">
        <v>5545</v>
      </c>
      <c r="G2650" s="9" t="s">
        <v>208</v>
      </c>
      <c r="H2650" s="9" t="s">
        <v>5397</v>
      </c>
      <c r="J2650" s="6" t="str">
        <f t="shared" si="729"/>
        <v>001011</v>
      </c>
      <c r="K2650" s="1">
        <f t="shared" si="730"/>
        <v>1</v>
      </c>
      <c r="L2650" s="6" t="str">
        <f t="shared" si="731"/>
        <v>00000</v>
      </c>
      <c r="M2650" s="1">
        <f t="shared" si="732"/>
        <v>4</v>
      </c>
      <c r="N2650" s="6" t="str">
        <f t="shared" si="733"/>
        <v>00</v>
      </c>
      <c r="O2650" s="1">
        <f t="shared" si="734"/>
        <v>8</v>
      </c>
      <c r="P2650" s="1">
        <f>IF(HEX2DEC(LEFT(E2650,4))&gt;=32768,HEX2DEC(LEFT(E2650,4))-65536,HEX2DEC(LEFT(E2650,4)))/Codes!$N$2</f>
        <v>3.0640000000000001</v>
      </c>
      <c r="Q2650" s="1">
        <f>IF(HEX2DEC(RIGHT(E2650,4))&gt;=32768,HEX2DEC(RIGHT(E2650,4))-65536,HEX2DEC(RIGHT(E2650,4)))/Codes!$N$2</f>
        <v>0</v>
      </c>
      <c r="R2650" s="1">
        <f>IF(HEX2DEC(LEFT(F2650,4))&gt;=32768,HEX2DEC(LEFT(F2650,4))-65536,HEX2DEC(LEFT(F2650,4)))/Codes!$N$2</f>
        <v>0.68</v>
      </c>
      <c r="S2650" s="1">
        <f>IF(HEX2DEC(RIGHT(F2650,4))&gt;=32768,HEX2DEC(RIGHT(F2650,4))-65536,HEX2DEC(RIGHT(F2650,4)))/Codes!$N$2</f>
        <v>0</v>
      </c>
      <c r="T2650" s="18">
        <f t="shared" si="735"/>
        <v>361</v>
      </c>
      <c r="U2650" s="1">
        <f t="shared" si="736"/>
        <v>70</v>
      </c>
      <c r="V2650" s="1">
        <f t="shared" si="737"/>
        <v>0</v>
      </c>
      <c r="W2650" s="1" t="str">
        <f t="shared" si="738"/>
        <v>100</v>
      </c>
      <c r="X2650" s="1">
        <f t="shared" si="739"/>
        <v>3</v>
      </c>
      <c r="Y2650" s="1">
        <f t="shared" si="740"/>
        <v>40</v>
      </c>
      <c r="Z2650" s="1" t="str">
        <f>VLOOKUP(BIN2DEC(MID(HEX2BIN(MID(H2650,3,2),8),2,5)),Codes!$E$1:$F$18,2)</f>
        <v>Normal</v>
      </c>
      <c r="AA2650" s="6" t="str">
        <f t="shared" si="741"/>
        <v>0</v>
      </c>
      <c r="AB2650" s="1">
        <f t="shared" si="742"/>
        <v>0</v>
      </c>
      <c r="AC2650" s="1" t="str">
        <f>VLOOKUP(BIN2DEC(RIGHT(HEX2BIN(MID(H2650,6,1),4),1)&amp;LEFT(HEX2BIN(MID(H2650,7,1),4),1)),Codes!$K$1:$L$5,2)</f>
        <v>L</v>
      </c>
      <c r="AD2650" s="1" t="str">
        <f>VLOOKUP(BIN2DEC(RIGHT(HEX2BIN(MID(H2650,7,1),4),3)&amp;LEFT(HEX2BIN(MID(H2650,8,1),4),2)),Codes!$H$2:$I$33,2)</f>
        <v>Punch</v>
      </c>
      <c r="AE2650" s="1" t="str">
        <f t="shared" si="743"/>
        <v>1</v>
      </c>
      <c r="AF2650" s="1" t="str">
        <f t="shared" si="744"/>
        <v>1</v>
      </c>
      <c r="AH2650" s="6">
        <f t="shared" si="745"/>
        <v>65</v>
      </c>
    </row>
    <row r="2651" spans="1:34">
      <c r="A2651" s="3" t="s">
        <v>8123</v>
      </c>
      <c r="B2651" s="1" t="s">
        <v>83</v>
      </c>
      <c r="C2651" s="6" t="s">
        <v>321</v>
      </c>
      <c r="D2651" s="9" t="s">
        <v>5637</v>
      </c>
      <c r="E2651" s="9" t="s">
        <v>5548</v>
      </c>
      <c r="F2651" s="9" t="s">
        <v>91</v>
      </c>
      <c r="G2651" s="9" t="s">
        <v>139</v>
      </c>
      <c r="H2651" s="9" t="s">
        <v>163</v>
      </c>
      <c r="J2651" s="6" t="str">
        <f t="shared" si="729"/>
        <v>001011</v>
      </c>
      <c r="K2651" s="1">
        <f t="shared" si="730"/>
        <v>0</v>
      </c>
      <c r="L2651" s="6" t="str">
        <f t="shared" si="731"/>
        <v>00000</v>
      </c>
      <c r="M2651" s="1">
        <f t="shared" si="732"/>
        <v>41</v>
      </c>
      <c r="N2651" s="6" t="str">
        <f t="shared" si="733"/>
        <v>00</v>
      </c>
      <c r="O2651" s="1">
        <f t="shared" si="734"/>
        <v>9</v>
      </c>
      <c r="P2651" s="1">
        <f>IF(HEX2DEC(LEFT(E2651,4))&gt;=32768,HEX2DEC(LEFT(E2651,4))-65536,HEX2DEC(LEFT(E2651,4)))/Codes!$N$2</f>
        <v>4.7679999999999998</v>
      </c>
      <c r="Q2651" s="1">
        <f>IF(HEX2DEC(RIGHT(E2651,4))&gt;=32768,HEX2DEC(RIGHT(E2651,4))-65536,HEX2DEC(RIGHT(E2651,4)))/Codes!$N$2</f>
        <v>0</v>
      </c>
      <c r="R2651" s="1">
        <f>IF(HEX2DEC(LEFT(F2651,4))&gt;=32768,HEX2DEC(LEFT(F2651,4))-65536,HEX2DEC(LEFT(F2651,4)))/Codes!$N$2</f>
        <v>0</v>
      </c>
      <c r="S2651" s="1">
        <f>IF(HEX2DEC(RIGHT(F2651,4))&gt;=32768,HEX2DEC(RIGHT(F2651,4))-65536,HEX2DEC(RIGHT(F2651,4)))/Codes!$N$2</f>
        <v>0</v>
      </c>
      <c r="T2651" s="18">
        <f t="shared" si="735"/>
        <v>361</v>
      </c>
      <c r="U2651" s="1">
        <f t="shared" si="736"/>
        <v>100</v>
      </c>
      <c r="V2651" s="1">
        <f t="shared" si="737"/>
        <v>0</v>
      </c>
      <c r="W2651" s="1" t="str">
        <f t="shared" si="738"/>
        <v>100</v>
      </c>
      <c r="X2651" s="1">
        <f t="shared" si="739"/>
        <v>3</v>
      </c>
      <c r="Y2651" s="1">
        <f t="shared" si="740"/>
        <v>10</v>
      </c>
      <c r="Z2651" s="1" t="str">
        <f>VLOOKUP(BIN2DEC(MID(HEX2BIN(MID(H2651,3,2),8),2,5)),Codes!$E$1:$F$18,2)</f>
        <v>Normal</v>
      </c>
      <c r="AA2651" s="6" t="str">
        <f t="shared" si="741"/>
        <v>0</v>
      </c>
      <c r="AB2651" s="1">
        <f t="shared" si="742"/>
        <v>0</v>
      </c>
      <c r="AC2651" s="1" t="str">
        <f>VLOOKUP(BIN2DEC(RIGHT(HEX2BIN(MID(H2651,6,1),4),1)&amp;LEFT(HEX2BIN(MID(H2651,7,1),4),1)),Codes!$K$1:$L$5,2)</f>
        <v>M</v>
      </c>
      <c r="AD2651" s="1" t="str">
        <f>VLOOKUP(BIN2DEC(RIGHT(HEX2BIN(MID(H2651,7,1),4),3)&amp;LEFT(HEX2BIN(MID(H2651,8,1),4),2)),Codes!$H$2:$I$33,2)</f>
        <v>Kick</v>
      </c>
      <c r="AE2651" s="1" t="str">
        <f t="shared" si="743"/>
        <v>1</v>
      </c>
      <c r="AF2651" s="1" t="str">
        <f t="shared" si="744"/>
        <v>1</v>
      </c>
      <c r="AH2651" s="6">
        <f t="shared" si="745"/>
        <v>34</v>
      </c>
    </row>
    <row r="2652" spans="1:34">
      <c r="A2652" s="3" t="s">
        <v>8124</v>
      </c>
      <c r="B2652" s="1" t="s">
        <v>83</v>
      </c>
      <c r="C2652" s="6" t="s">
        <v>321</v>
      </c>
      <c r="D2652" s="9" t="s">
        <v>5550</v>
      </c>
      <c r="E2652" s="9" t="s">
        <v>5548</v>
      </c>
      <c r="F2652" s="9" t="s">
        <v>91</v>
      </c>
      <c r="G2652" s="9" t="s">
        <v>139</v>
      </c>
      <c r="H2652" s="9" t="s">
        <v>163</v>
      </c>
      <c r="J2652" s="6" t="str">
        <f t="shared" si="729"/>
        <v>001011</v>
      </c>
      <c r="K2652" s="1">
        <f t="shared" si="730"/>
        <v>1</v>
      </c>
      <c r="L2652" s="6" t="str">
        <f t="shared" si="731"/>
        <v>00000</v>
      </c>
      <c r="M2652" s="1">
        <f t="shared" si="732"/>
        <v>35</v>
      </c>
      <c r="N2652" s="6" t="str">
        <f t="shared" si="733"/>
        <v>00</v>
      </c>
      <c r="O2652" s="1">
        <f t="shared" si="734"/>
        <v>9</v>
      </c>
      <c r="P2652" s="1">
        <f>IF(HEX2DEC(LEFT(E2652,4))&gt;=32768,HEX2DEC(LEFT(E2652,4))-65536,HEX2DEC(LEFT(E2652,4)))/Codes!$N$2</f>
        <v>4.7679999999999998</v>
      </c>
      <c r="Q2652" s="1">
        <f>IF(HEX2DEC(RIGHT(E2652,4))&gt;=32768,HEX2DEC(RIGHT(E2652,4))-65536,HEX2DEC(RIGHT(E2652,4)))/Codes!$N$2</f>
        <v>0</v>
      </c>
      <c r="R2652" s="1">
        <f>IF(HEX2DEC(LEFT(F2652,4))&gt;=32768,HEX2DEC(LEFT(F2652,4))-65536,HEX2DEC(LEFT(F2652,4)))/Codes!$N$2</f>
        <v>0</v>
      </c>
      <c r="S2652" s="1">
        <f>IF(HEX2DEC(RIGHT(F2652,4))&gt;=32768,HEX2DEC(RIGHT(F2652,4))-65536,HEX2DEC(RIGHT(F2652,4)))/Codes!$N$2</f>
        <v>0</v>
      </c>
      <c r="T2652" s="18">
        <f t="shared" si="735"/>
        <v>361</v>
      </c>
      <c r="U2652" s="1">
        <f t="shared" si="736"/>
        <v>100</v>
      </c>
      <c r="V2652" s="1">
        <f t="shared" si="737"/>
        <v>0</v>
      </c>
      <c r="W2652" s="1" t="str">
        <f t="shared" si="738"/>
        <v>100</v>
      </c>
      <c r="X2652" s="1">
        <f t="shared" si="739"/>
        <v>3</v>
      </c>
      <c r="Y2652" s="1">
        <f t="shared" si="740"/>
        <v>10</v>
      </c>
      <c r="Z2652" s="1" t="str">
        <f>VLOOKUP(BIN2DEC(MID(HEX2BIN(MID(H2652,3,2),8),2,5)),Codes!$E$1:$F$18,2)</f>
        <v>Normal</v>
      </c>
      <c r="AA2652" s="6" t="str">
        <f t="shared" si="741"/>
        <v>0</v>
      </c>
      <c r="AB2652" s="1">
        <f t="shared" si="742"/>
        <v>0</v>
      </c>
      <c r="AC2652" s="1" t="str">
        <f>VLOOKUP(BIN2DEC(RIGHT(HEX2BIN(MID(H2652,6,1),4),1)&amp;LEFT(HEX2BIN(MID(H2652,7,1),4),1)),Codes!$K$1:$L$5,2)</f>
        <v>M</v>
      </c>
      <c r="AD2652" s="1" t="str">
        <f>VLOOKUP(BIN2DEC(RIGHT(HEX2BIN(MID(H2652,7,1),4),3)&amp;LEFT(HEX2BIN(MID(H2652,8,1),4),2)),Codes!$H$2:$I$33,2)</f>
        <v>Kick</v>
      </c>
      <c r="AE2652" s="1" t="str">
        <f t="shared" si="743"/>
        <v>1</v>
      </c>
      <c r="AF2652" s="1" t="str">
        <f t="shared" si="744"/>
        <v>1</v>
      </c>
      <c r="AH2652" s="6">
        <f t="shared" si="745"/>
        <v>34</v>
      </c>
    </row>
    <row r="2653" spans="1:34">
      <c r="A2653" s="3" t="s">
        <v>8125</v>
      </c>
      <c r="B2653" s="1" t="s">
        <v>83</v>
      </c>
      <c r="C2653" s="6" t="s">
        <v>321</v>
      </c>
      <c r="D2653" s="9" t="s">
        <v>1645</v>
      </c>
      <c r="E2653" s="9" t="s">
        <v>595</v>
      </c>
      <c r="F2653" s="9" t="s">
        <v>91</v>
      </c>
      <c r="G2653" s="9" t="s">
        <v>139</v>
      </c>
      <c r="H2653" s="9" t="s">
        <v>163</v>
      </c>
      <c r="J2653" s="6" t="str">
        <f t="shared" si="729"/>
        <v>001011</v>
      </c>
      <c r="K2653" s="1">
        <f t="shared" si="730"/>
        <v>2</v>
      </c>
      <c r="L2653" s="6" t="str">
        <f t="shared" si="731"/>
        <v>00000</v>
      </c>
      <c r="M2653" s="1">
        <f t="shared" si="732"/>
        <v>4</v>
      </c>
      <c r="N2653" s="6" t="str">
        <f t="shared" si="733"/>
        <v>00</v>
      </c>
      <c r="O2653" s="1">
        <f t="shared" si="734"/>
        <v>9</v>
      </c>
      <c r="P2653" s="1">
        <f>IF(HEX2DEC(LEFT(E2653,4))&gt;=32768,HEX2DEC(LEFT(E2653,4))-65536,HEX2DEC(LEFT(E2653,4)))/Codes!$N$2</f>
        <v>3.0640000000000001</v>
      </c>
      <c r="Q2653" s="1">
        <f>IF(HEX2DEC(RIGHT(E2653,4))&gt;=32768,HEX2DEC(RIGHT(E2653,4))-65536,HEX2DEC(RIGHT(E2653,4)))/Codes!$N$2</f>
        <v>0</v>
      </c>
      <c r="R2653" s="1">
        <f>IF(HEX2DEC(LEFT(F2653,4))&gt;=32768,HEX2DEC(LEFT(F2653,4))-65536,HEX2DEC(LEFT(F2653,4)))/Codes!$N$2</f>
        <v>0</v>
      </c>
      <c r="S2653" s="1">
        <f>IF(HEX2DEC(RIGHT(F2653,4))&gt;=32768,HEX2DEC(RIGHT(F2653,4))-65536,HEX2DEC(RIGHT(F2653,4)))/Codes!$N$2</f>
        <v>0</v>
      </c>
      <c r="T2653" s="18">
        <f t="shared" si="735"/>
        <v>361</v>
      </c>
      <c r="U2653" s="1">
        <f t="shared" si="736"/>
        <v>100</v>
      </c>
      <c r="V2653" s="1">
        <f t="shared" si="737"/>
        <v>0</v>
      </c>
      <c r="W2653" s="1" t="str">
        <f t="shared" si="738"/>
        <v>100</v>
      </c>
      <c r="X2653" s="1">
        <f t="shared" si="739"/>
        <v>3</v>
      </c>
      <c r="Y2653" s="1">
        <f t="shared" si="740"/>
        <v>10</v>
      </c>
      <c r="Z2653" s="1" t="str">
        <f>VLOOKUP(BIN2DEC(MID(HEX2BIN(MID(H2653,3,2),8),2,5)),Codes!$E$1:$F$18,2)</f>
        <v>Normal</v>
      </c>
      <c r="AA2653" s="6" t="str">
        <f t="shared" si="741"/>
        <v>0</v>
      </c>
      <c r="AB2653" s="1">
        <f t="shared" si="742"/>
        <v>0</v>
      </c>
      <c r="AC2653" s="1" t="str">
        <f>VLOOKUP(BIN2DEC(RIGHT(HEX2BIN(MID(H2653,6,1),4),1)&amp;LEFT(HEX2BIN(MID(H2653,7,1),4),1)),Codes!$K$1:$L$5,2)</f>
        <v>M</v>
      </c>
      <c r="AD2653" s="1" t="str">
        <f>VLOOKUP(BIN2DEC(RIGHT(HEX2BIN(MID(H2653,7,1),4),3)&amp;LEFT(HEX2BIN(MID(H2653,8,1),4),2)),Codes!$H$2:$I$33,2)</f>
        <v>Kick</v>
      </c>
      <c r="AE2653" s="1" t="str">
        <f t="shared" si="743"/>
        <v>1</v>
      </c>
      <c r="AF2653" s="1" t="str">
        <f t="shared" si="744"/>
        <v>1</v>
      </c>
      <c r="AH2653" s="6">
        <f t="shared" si="745"/>
        <v>34</v>
      </c>
    </row>
    <row r="2654" spans="1:34">
      <c r="A2654" s="3" t="s">
        <v>8126</v>
      </c>
      <c r="B2654" s="1" t="s">
        <v>83</v>
      </c>
      <c r="C2654" s="6" t="s">
        <v>322</v>
      </c>
      <c r="D2654" s="9" t="s">
        <v>8127</v>
      </c>
      <c r="E2654" s="9" t="s">
        <v>5548</v>
      </c>
      <c r="F2654" s="9" t="s">
        <v>91</v>
      </c>
      <c r="G2654" s="9" t="s">
        <v>139</v>
      </c>
      <c r="H2654" s="9" t="s">
        <v>163</v>
      </c>
      <c r="J2654" s="6" t="str">
        <f t="shared" si="729"/>
        <v>001011</v>
      </c>
      <c r="K2654" s="1">
        <f t="shared" si="730"/>
        <v>0</v>
      </c>
      <c r="L2654" s="6" t="str">
        <f t="shared" si="731"/>
        <v>00000</v>
      </c>
      <c r="M2654" s="1">
        <f t="shared" si="732"/>
        <v>41</v>
      </c>
      <c r="N2654" s="6" t="str">
        <f t="shared" si="733"/>
        <v>00</v>
      </c>
      <c r="O2654" s="1">
        <f t="shared" si="734"/>
        <v>8</v>
      </c>
      <c r="P2654" s="1">
        <f>IF(HEX2DEC(LEFT(E2654,4))&gt;=32768,HEX2DEC(LEFT(E2654,4))-65536,HEX2DEC(LEFT(E2654,4)))/Codes!$N$2</f>
        <v>4.7679999999999998</v>
      </c>
      <c r="Q2654" s="1">
        <f>IF(HEX2DEC(RIGHT(E2654,4))&gt;=32768,HEX2DEC(RIGHT(E2654,4))-65536,HEX2DEC(RIGHT(E2654,4)))/Codes!$N$2</f>
        <v>0</v>
      </c>
      <c r="R2654" s="1">
        <f>IF(HEX2DEC(LEFT(F2654,4))&gt;=32768,HEX2DEC(LEFT(F2654,4))-65536,HEX2DEC(LEFT(F2654,4)))/Codes!$N$2</f>
        <v>0</v>
      </c>
      <c r="S2654" s="1">
        <f>IF(HEX2DEC(RIGHT(F2654,4))&gt;=32768,HEX2DEC(RIGHT(F2654,4))-65536,HEX2DEC(RIGHT(F2654,4)))/Codes!$N$2</f>
        <v>0</v>
      </c>
      <c r="T2654" s="18">
        <f t="shared" si="735"/>
        <v>361</v>
      </c>
      <c r="U2654" s="1">
        <f t="shared" si="736"/>
        <v>100</v>
      </c>
      <c r="V2654" s="1">
        <f t="shared" si="737"/>
        <v>0</v>
      </c>
      <c r="W2654" s="1" t="str">
        <f t="shared" si="738"/>
        <v>100</v>
      </c>
      <c r="X2654" s="1">
        <f t="shared" si="739"/>
        <v>3</v>
      </c>
      <c r="Y2654" s="1">
        <f t="shared" si="740"/>
        <v>10</v>
      </c>
      <c r="Z2654" s="1" t="str">
        <f>VLOOKUP(BIN2DEC(MID(HEX2BIN(MID(H2654,3,2),8),2,5)),Codes!$E$1:$F$18,2)</f>
        <v>Normal</v>
      </c>
      <c r="AA2654" s="6" t="str">
        <f t="shared" si="741"/>
        <v>0</v>
      </c>
      <c r="AB2654" s="1">
        <f t="shared" si="742"/>
        <v>0</v>
      </c>
      <c r="AC2654" s="1" t="str">
        <f>VLOOKUP(BIN2DEC(RIGHT(HEX2BIN(MID(H2654,6,1),4),1)&amp;LEFT(HEX2BIN(MID(H2654,7,1),4),1)),Codes!$K$1:$L$5,2)</f>
        <v>M</v>
      </c>
      <c r="AD2654" s="1" t="str">
        <f>VLOOKUP(BIN2DEC(RIGHT(HEX2BIN(MID(H2654,7,1),4),3)&amp;LEFT(HEX2BIN(MID(H2654,8,1),4),2)),Codes!$H$2:$I$33,2)</f>
        <v>Kick</v>
      </c>
      <c r="AE2654" s="1" t="str">
        <f t="shared" si="743"/>
        <v>1</v>
      </c>
      <c r="AF2654" s="1" t="str">
        <f t="shared" si="744"/>
        <v>1</v>
      </c>
      <c r="AH2654" s="6">
        <f t="shared" si="745"/>
        <v>34</v>
      </c>
    </row>
    <row r="2655" spans="1:34">
      <c r="A2655" s="3" t="s">
        <v>8128</v>
      </c>
      <c r="B2655" s="1" t="s">
        <v>83</v>
      </c>
      <c r="C2655" s="6" t="s">
        <v>322</v>
      </c>
      <c r="D2655" s="9" t="s">
        <v>5555</v>
      </c>
      <c r="E2655" s="9" t="s">
        <v>5548</v>
      </c>
      <c r="F2655" s="9" t="s">
        <v>91</v>
      </c>
      <c r="G2655" s="9" t="s">
        <v>139</v>
      </c>
      <c r="H2655" s="9" t="s">
        <v>163</v>
      </c>
      <c r="J2655" s="6" t="str">
        <f t="shared" si="729"/>
        <v>001011</v>
      </c>
      <c r="K2655" s="1">
        <f t="shared" si="730"/>
        <v>1</v>
      </c>
      <c r="L2655" s="6" t="str">
        <f t="shared" si="731"/>
        <v>00000</v>
      </c>
      <c r="M2655" s="1">
        <f t="shared" si="732"/>
        <v>35</v>
      </c>
      <c r="N2655" s="6" t="str">
        <f t="shared" si="733"/>
        <v>00</v>
      </c>
      <c r="O2655" s="1">
        <f t="shared" si="734"/>
        <v>8</v>
      </c>
      <c r="P2655" s="1">
        <f>IF(HEX2DEC(LEFT(E2655,4))&gt;=32768,HEX2DEC(LEFT(E2655,4))-65536,HEX2DEC(LEFT(E2655,4)))/Codes!$N$2</f>
        <v>4.7679999999999998</v>
      </c>
      <c r="Q2655" s="1">
        <f>IF(HEX2DEC(RIGHT(E2655,4))&gt;=32768,HEX2DEC(RIGHT(E2655,4))-65536,HEX2DEC(RIGHT(E2655,4)))/Codes!$N$2</f>
        <v>0</v>
      </c>
      <c r="R2655" s="1">
        <f>IF(HEX2DEC(LEFT(F2655,4))&gt;=32768,HEX2DEC(LEFT(F2655,4))-65536,HEX2DEC(LEFT(F2655,4)))/Codes!$N$2</f>
        <v>0</v>
      </c>
      <c r="S2655" s="1">
        <f>IF(HEX2DEC(RIGHT(F2655,4))&gt;=32768,HEX2DEC(RIGHT(F2655,4))-65536,HEX2DEC(RIGHT(F2655,4)))/Codes!$N$2</f>
        <v>0</v>
      </c>
      <c r="T2655" s="18">
        <f t="shared" si="735"/>
        <v>361</v>
      </c>
      <c r="U2655" s="1">
        <f t="shared" si="736"/>
        <v>100</v>
      </c>
      <c r="V2655" s="1">
        <f t="shared" si="737"/>
        <v>0</v>
      </c>
      <c r="W2655" s="1" t="str">
        <f t="shared" si="738"/>
        <v>100</v>
      </c>
      <c r="X2655" s="1">
        <f t="shared" si="739"/>
        <v>3</v>
      </c>
      <c r="Y2655" s="1">
        <f t="shared" si="740"/>
        <v>10</v>
      </c>
      <c r="Z2655" s="1" t="str">
        <f>VLOOKUP(BIN2DEC(MID(HEX2BIN(MID(H2655,3,2),8),2,5)),Codes!$E$1:$F$18,2)</f>
        <v>Normal</v>
      </c>
      <c r="AA2655" s="6" t="str">
        <f t="shared" si="741"/>
        <v>0</v>
      </c>
      <c r="AB2655" s="1">
        <f t="shared" si="742"/>
        <v>0</v>
      </c>
      <c r="AC2655" s="1" t="str">
        <f>VLOOKUP(BIN2DEC(RIGHT(HEX2BIN(MID(H2655,6,1),4),1)&amp;LEFT(HEX2BIN(MID(H2655,7,1),4),1)),Codes!$K$1:$L$5,2)</f>
        <v>M</v>
      </c>
      <c r="AD2655" s="1" t="str">
        <f>VLOOKUP(BIN2DEC(RIGHT(HEX2BIN(MID(H2655,7,1),4),3)&amp;LEFT(HEX2BIN(MID(H2655,8,1),4),2)),Codes!$H$2:$I$33,2)</f>
        <v>Kick</v>
      </c>
      <c r="AE2655" s="1" t="str">
        <f t="shared" si="743"/>
        <v>1</v>
      </c>
      <c r="AF2655" s="1" t="str">
        <f t="shared" si="744"/>
        <v>1</v>
      </c>
      <c r="AH2655" s="6">
        <f t="shared" si="745"/>
        <v>34</v>
      </c>
    </row>
    <row r="2656" spans="1:34">
      <c r="A2656" s="3" t="s">
        <v>8129</v>
      </c>
      <c r="B2656" s="1" t="s">
        <v>83</v>
      </c>
      <c r="C2656" s="6" t="s">
        <v>322</v>
      </c>
      <c r="D2656" s="9" t="s">
        <v>1261</v>
      </c>
      <c r="E2656" s="9" t="s">
        <v>595</v>
      </c>
      <c r="F2656" s="9" t="s">
        <v>91</v>
      </c>
      <c r="G2656" s="9" t="s">
        <v>139</v>
      </c>
      <c r="H2656" s="9" t="s">
        <v>163</v>
      </c>
      <c r="J2656" s="6" t="str">
        <f t="shared" si="729"/>
        <v>001011</v>
      </c>
      <c r="K2656" s="1">
        <f t="shared" si="730"/>
        <v>2</v>
      </c>
      <c r="L2656" s="6" t="str">
        <f t="shared" si="731"/>
        <v>00000</v>
      </c>
      <c r="M2656" s="1">
        <f t="shared" si="732"/>
        <v>4</v>
      </c>
      <c r="N2656" s="6" t="str">
        <f t="shared" si="733"/>
        <v>00</v>
      </c>
      <c r="O2656" s="1">
        <f t="shared" si="734"/>
        <v>8</v>
      </c>
      <c r="P2656" s="1">
        <f>IF(HEX2DEC(LEFT(E2656,4))&gt;=32768,HEX2DEC(LEFT(E2656,4))-65536,HEX2DEC(LEFT(E2656,4)))/Codes!$N$2</f>
        <v>3.0640000000000001</v>
      </c>
      <c r="Q2656" s="1">
        <f>IF(HEX2DEC(RIGHT(E2656,4))&gt;=32768,HEX2DEC(RIGHT(E2656,4))-65536,HEX2DEC(RIGHT(E2656,4)))/Codes!$N$2</f>
        <v>0</v>
      </c>
      <c r="R2656" s="1">
        <f>IF(HEX2DEC(LEFT(F2656,4))&gt;=32768,HEX2DEC(LEFT(F2656,4))-65536,HEX2DEC(LEFT(F2656,4)))/Codes!$N$2</f>
        <v>0</v>
      </c>
      <c r="S2656" s="1">
        <f>IF(HEX2DEC(RIGHT(F2656,4))&gt;=32768,HEX2DEC(RIGHT(F2656,4))-65536,HEX2DEC(RIGHT(F2656,4)))/Codes!$N$2</f>
        <v>0</v>
      </c>
      <c r="T2656" s="18">
        <f t="shared" si="735"/>
        <v>361</v>
      </c>
      <c r="U2656" s="1">
        <f t="shared" si="736"/>
        <v>100</v>
      </c>
      <c r="V2656" s="1">
        <f t="shared" si="737"/>
        <v>0</v>
      </c>
      <c r="W2656" s="1" t="str">
        <f t="shared" si="738"/>
        <v>100</v>
      </c>
      <c r="X2656" s="1">
        <f t="shared" si="739"/>
        <v>3</v>
      </c>
      <c r="Y2656" s="1">
        <f t="shared" si="740"/>
        <v>10</v>
      </c>
      <c r="Z2656" s="1" t="str">
        <f>VLOOKUP(BIN2DEC(MID(HEX2BIN(MID(H2656,3,2),8),2,5)),Codes!$E$1:$F$18,2)</f>
        <v>Normal</v>
      </c>
      <c r="AA2656" s="6" t="str">
        <f t="shared" si="741"/>
        <v>0</v>
      </c>
      <c r="AB2656" s="1">
        <f t="shared" si="742"/>
        <v>0</v>
      </c>
      <c r="AC2656" s="1" t="str">
        <f>VLOOKUP(BIN2DEC(RIGHT(HEX2BIN(MID(H2656,6,1),4),1)&amp;LEFT(HEX2BIN(MID(H2656,7,1),4),1)),Codes!$K$1:$L$5,2)</f>
        <v>M</v>
      </c>
      <c r="AD2656" s="1" t="str">
        <f>VLOOKUP(BIN2DEC(RIGHT(HEX2BIN(MID(H2656,7,1),4),3)&amp;LEFT(HEX2BIN(MID(H2656,8,1),4),2)),Codes!$H$2:$I$33,2)</f>
        <v>Kick</v>
      </c>
      <c r="AE2656" s="1" t="str">
        <f t="shared" si="743"/>
        <v>1</v>
      </c>
      <c r="AF2656" s="1" t="str">
        <f t="shared" si="744"/>
        <v>1</v>
      </c>
      <c r="AH2656" s="6">
        <f t="shared" si="745"/>
        <v>34</v>
      </c>
    </row>
    <row r="2657" spans="1:34">
      <c r="A2657" s="3" t="s">
        <v>8130</v>
      </c>
      <c r="B2657" s="1" t="s">
        <v>83</v>
      </c>
      <c r="C2657" s="6" t="s">
        <v>324</v>
      </c>
      <c r="D2657" s="9" t="s">
        <v>8131</v>
      </c>
      <c r="E2657" s="9" t="s">
        <v>5548</v>
      </c>
      <c r="F2657" s="9" t="s">
        <v>91</v>
      </c>
      <c r="G2657" s="9" t="s">
        <v>139</v>
      </c>
      <c r="H2657" s="9" t="s">
        <v>163</v>
      </c>
      <c r="J2657" s="6" t="str">
        <f t="shared" si="729"/>
        <v>001011</v>
      </c>
      <c r="K2657" s="1">
        <f t="shared" si="730"/>
        <v>0</v>
      </c>
      <c r="L2657" s="6" t="str">
        <f t="shared" si="731"/>
        <v>00000</v>
      </c>
      <c r="M2657" s="1">
        <f t="shared" si="732"/>
        <v>41</v>
      </c>
      <c r="N2657" s="6" t="str">
        <f t="shared" si="733"/>
        <v>00</v>
      </c>
      <c r="O2657" s="1">
        <f t="shared" si="734"/>
        <v>7</v>
      </c>
      <c r="P2657" s="1">
        <f>IF(HEX2DEC(LEFT(E2657,4))&gt;=32768,HEX2DEC(LEFT(E2657,4))-65536,HEX2DEC(LEFT(E2657,4)))/Codes!$N$2</f>
        <v>4.7679999999999998</v>
      </c>
      <c r="Q2657" s="1">
        <f>IF(HEX2DEC(RIGHT(E2657,4))&gt;=32768,HEX2DEC(RIGHT(E2657,4))-65536,HEX2DEC(RIGHT(E2657,4)))/Codes!$N$2</f>
        <v>0</v>
      </c>
      <c r="R2657" s="1">
        <f>IF(HEX2DEC(LEFT(F2657,4))&gt;=32768,HEX2DEC(LEFT(F2657,4))-65536,HEX2DEC(LEFT(F2657,4)))/Codes!$N$2</f>
        <v>0</v>
      </c>
      <c r="S2657" s="1">
        <f>IF(HEX2DEC(RIGHT(F2657,4))&gt;=32768,HEX2DEC(RIGHT(F2657,4))-65536,HEX2DEC(RIGHT(F2657,4)))/Codes!$N$2</f>
        <v>0</v>
      </c>
      <c r="T2657" s="18">
        <f t="shared" si="735"/>
        <v>361</v>
      </c>
      <c r="U2657" s="1">
        <f t="shared" si="736"/>
        <v>100</v>
      </c>
      <c r="V2657" s="1">
        <f t="shared" si="737"/>
        <v>0</v>
      </c>
      <c r="W2657" s="1" t="str">
        <f t="shared" si="738"/>
        <v>100</v>
      </c>
      <c r="X2657" s="1">
        <f t="shared" si="739"/>
        <v>3</v>
      </c>
      <c r="Y2657" s="1">
        <f t="shared" si="740"/>
        <v>10</v>
      </c>
      <c r="Z2657" s="1" t="str">
        <f>VLOOKUP(BIN2DEC(MID(HEX2BIN(MID(H2657,3,2),8),2,5)),Codes!$E$1:$F$18,2)</f>
        <v>Normal</v>
      </c>
      <c r="AA2657" s="6" t="str">
        <f t="shared" si="741"/>
        <v>0</v>
      </c>
      <c r="AB2657" s="1">
        <f t="shared" si="742"/>
        <v>0</v>
      </c>
      <c r="AC2657" s="1" t="str">
        <f>VLOOKUP(BIN2DEC(RIGHT(HEX2BIN(MID(H2657,6,1),4),1)&amp;LEFT(HEX2BIN(MID(H2657,7,1),4),1)),Codes!$K$1:$L$5,2)</f>
        <v>M</v>
      </c>
      <c r="AD2657" s="1" t="str">
        <f>VLOOKUP(BIN2DEC(RIGHT(HEX2BIN(MID(H2657,7,1),4),3)&amp;LEFT(HEX2BIN(MID(H2657,8,1),4),2)),Codes!$H$2:$I$33,2)</f>
        <v>Kick</v>
      </c>
      <c r="AE2657" s="1" t="str">
        <f t="shared" si="743"/>
        <v>1</v>
      </c>
      <c r="AF2657" s="1" t="str">
        <f t="shared" si="744"/>
        <v>1</v>
      </c>
      <c r="AH2657" s="6">
        <f t="shared" si="745"/>
        <v>34</v>
      </c>
    </row>
    <row r="2658" spans="1:34">
      <c r="A2658" s="3" t="s">
        <v>8132</v>
      </c>
      <c r="B2658" s="1" t="s">
        <v>83</v>
      </c>
      <c r="C2658" s="6" t="s">
        <v>324</v>
      </c>
      <c r="D2658" s="9" t="s">
        <v>5560</v>
      </c>
      <c r="E2658" s="9" t="s">
        <v>5548</v>
      </c>
      <c r="F2658" s="9" t="s">
        <v>91</v>
      </c>
      <c r="G2658" s="9" t="s">
        <v>139</v>
      </c>
      <c r="H2658" s="9" t="s">
        <v>163</v>
      </c>
      <c r="J2658" s="6" t="str">
        <f t="shared" si="729"/>
        <v>001011</v>
      </c>
      <c r="K2658" s="1">
        <f t="shared" si="730"/>
        <v>1</v>
      </c>
      <c r="L2658" s="6" t="str">
        <f t="shared" si="731"/>
        <v>00000</v>
      </c>
      <c r="M2658" s="1">
        <f t="shared" si="732"/>
        <v>35</v>
      </c>
      <c r="N2658" s="6" t="str">
        <f t="shared" si="733"/>
        <v>00</v>
      </c>
      <c r="O2658" s="1">
        <f t="shared" si="734"/>
        <v>7</v>
      </c>
      <c r="P2658" s="1">
        <f>IF(HEX2DEC(LEFT(E2658,4))&gt;=32768,HEX2DEC(LEFT(E2658,4))-65536,HEX2DEC(LEFT(E2658,4)))/Codes!$N$2</f>
        <v>4.7679999999999998</v>
      </c>
      <c r="Q2658" s="1">
        <f>IF(HEX2DEC(RIGHT(E2658,4))&gt;=32768,HEX2DEC(RIGHT(E2658,4))-65536,HEX2DEC(RIGHT(E2658,4)))/Codes!$N$2</f>
        <v>0</v>
      </c>
      <c r="R2658" s="1">
        <f>IF(HEX2DEC(LEFT(F2658,4))&gt;=32768,HEX2DEC(LEFT(F2658,4))-65536,HEX2DEC(LEFT(F2658,4)))/Codes!$N$2</f>
        <v>0</v>
      </c>
      <c r="S2658" s="1">
        <f>IF(HEX2DEC(RIGHT(F2658,4))&gt;=32768,HEX2DEC(RIGHT(F2658,4))-65536,HEX2DEC(RIGHT(F2658,4)))/Codes!$N$2</f>
        <v>0</v>
      </c>
      <c r="T2658" s="18">
        <f t="shared" si="735"/>
        <v>361</v>
      </c>
      <c r="U2658" s="1">
        <f t="shared" si="736"/>
        <v>100</v>
      </c>
      <c r="V2658" s="1">
        <f t="shared" si="737"/>
        <v>0</v>
      </c>
      <c r="W2658" s="1" t="str">
        <f t="shared" si="738"/>
        <v>100</v>
      </c>
      <c r="X2658" s="1">
        <f t="shared" si="739"/>
        <v>3</v>
      </c>
      <c r="Y2658" s="1">
        <f t="shared" si="740"/>
        <v>10</v>
      </c>
      <c r="Z2658" s="1" t="str">
        <f>VLOOKUP(BIN2DEC(MID(HEX2BIN(MID(H2658,3,2),8),2,5)),Codes!$E$1:$F$18,2)</f>
        <v>Normal</v>
      </c>
      <c r="AA2658" s="6" t="str">
        <f t="shared" si="741"/>
        <v>0</v>
      </c>
      <c r="AB2658" s="1">
        <f t="shared" si="742"/>
        <v>0</v>
      </c>
      <c r="AC2658" s="1" t="str">
        <f>VLOOKUP(BIN2DEC(RIGHT(HEX2BIN(MID(H2658,6,1),4),1)&amp;LEFT(HEX2BIN(MID(H2658,7,1),4),1)),Codes!$K$1:$L$5,2)</f>
        <v>M</v>
      </c>
      <c r="AD2658" s="1" t="str">
        <f>VLOOKUP(BIN2DEC(RIGHT(HEX2BIN(MID(H2658,7,1),4),3)&amp;LEFT(HEX2BIN(MID(H2658,8,1),4),2)),Codes!$H$2:$I$33,2)</f>
        <v>Kick</v>
      </c>
      <c r="AE2658" s="1" t="str">
        <f t="shared" si="743"/>
        <v>1</v>
      </c>
      <c r="AF2658" s="1" t="str">
        <f t="shared" si="744"/>
        <v>1</v>
      </c>
      <c r="AH2658" s="6">
        <f t="shared" si="745"/>
        <v>34</v>
      </c>
    </row>
    <row r="2659" spans="1:34">
      <c r="A2659" s="3" t="s">
        <v>8133</v>
      </c>
      <c r="B2659" s="1" t="s">
        <v>83</v>
      </c>
      <c r="C2659" s="6" t="s">
        <v>324</v>
      </c>
      <c r="D2659" s="9" t="s">
        <v>204</v>
      </c>
      <c r="E2659" s="9" t="s">
        <v>595</v>
      </c>
      <c r="F2659" s="9" t="s">
        <v>91</v>
      </c>
      <c r="G2659" s="9" t="s">
        <v>139</v>
      </c>
      <c r="H2659" s="9" t="s">
        <v>163</v>
      </c>
      <c r="J2659" s="6" t="str">
        <f t="shared" si="729"/>
        <v>001011</v>
      </c>
      <c r="K2659" s="1">
        <f t="shared" si="730"/>
        <v>2</v>
      </c>
      <c r="L2659" s="6" t="str">
        <f t="shared" si="731"/>
        <v>00000</v>
      </c>
      <c r="M2659" s="1">
        <f t="shared" si="732"/>
        <v>4</v>
      </c>
      <c r="N2659" s="6" t="str">
        <f t="shared" si="733"/>
        <v>00</v>
      </c>
      <c r="O2659" s="1">
        <f t="shared" si="734"/>
        <v>7</v>
      </c>
      <c r="P2659" s="1">
        <f>IF(HEX2DEC(LEFT(E2659,4))&gt;=32768,HEX2DEC(LEFT(E2659,4))-65536,HEX2DEC(LEFT(E2659,4)))/Codes!$N$2</f>
        <v>3.0640000000000001</v>
      </c>
      <c r="Q2659" s="1">
        <f>IF(HEX2DEC(RIGHT(E2659,4))&gt;=32768,HEX2DEC(RIGHT(E2659,4))-65536,HEX2DEC(RIGHT(E2659,4)))/Codes!$N$2</f>
        <v>0</v>
      </c>
      <c r="R2659" s="1">
        <f>IF(HEX2DEC(LEFT(F2659,4))&gt;=32768,HEX2DEC(LEFT(F2659,4))-65536,HEX2DEC(LEFT(F2659,4)))/Codes!$N$2</f>
        <v>0</v>
      </c>
      <c r="S2659" s="1">
        <f>IF(HEX2DEC(RIGHT(F2659,4))&gt;=32768,HEX2DEC(RIGHT(F2659,4))-65536,HEX2DEC(RIGHT(F2659,4)))/Codes!$N$2</f>
        <v>0</v>
      </c>
      <c r="T2659" s="18">
        <f t="shared" si="735"/>
        <v>361</v>
      </c>
      <c r="U2659" s="1">
        <f t="shared" si="736"/>
        <v>100</v>
      </c>
      <c r="V2659" s="1">
        <f t="shared" si="737"/>
        <v>0</v>
      </c>
      <c r="W2659" s="1" t="str">
        <f t="shared" si="738"/>
        <v>100</v>
      </c>
      <c r="X2659" s="1">
        <f t="shared" si="739"/>
        <v>3</v>
      </c>
      <c r="Y2659" s="1">
        <f t="shared" si="740"/>
        <v>10</v>
      </c>
      <c r="Z2659" s="1" t="str">
        <f>VLOOKUP(BIN2DEC(MID(HEX2BIN(MID(H2659,3,2),8),2,5)),Codes!$E$1:$F$18,2)</f>
        <v>Normal</v>
      </c>
      <c r="AA2659" s="6" t="str">
        <f t="shared" si="741"/>
        <v>0</v>
      </c>
      <c r="AB2659" s="1">
        <f t="shared" si="742"/>
        <v>0</v>
      </c>
      <c r="AC2659" s="1" t="str">
        <f>VLOOKUP(BIN2DEC(RIGHT(HEX2BIN(MID(H2659,6,1),4),1)&amp;LEFT(HEX2BIN(MID(H2659,7,1),4),1)),Codes!$K$1:$L$5,2)</f>
        <v>M</v>
      </c>
      <c r="AD2659" s="1" t="str">
        <f>VLOOKUP(BIN2DEC(RIGHT(HEX2BIN(MID(H2659,7,1),4),3)&amp;LEFT(HEX2BIN(MID(H2659,8,1),4),2)),Codes!$H$2:$I$33,2)</f>
        <v>Kick</v>
      </c>
      <c r="AE2659" s="1" t="str">
        <f t="shared" si="743"/>
        <v>1</v>
      </c>
      <c r="AF2659" s="1" t="str">
        <f t="shared" si="744"/>
        <v>1</v>
      </c>
      <c r="AH2659" s="6">
        <f t="shared" si="745"/>
        <v>34</v>
      </c>
    </row>
    <row r="2660" spans="1:34">
      <c r="A2660" s="3" t="s">
        <v>8134</v>
      </c>
      <c r="B2660" s="1" t="s">
        <v>83</v>
      </c>
      <c r="C2660" s="6" t="s">
        <v>330</v>
      </c>
      <c r="D2660" s="9" t="s">
        <v>8135</v>
      </c>
      <c r="E2660" s="9" t="s">
        <v>824</v>
      </c>
      <c r="F2660" s="9" t="s">
        <v>91</v>
      </c>
      <c r="G2660" s="9" t="s">
        <v>8136</v>
      </c>
      <c r="H2660" s="9" t="s">
        <v>3125</v>
      </c>
      <c r="J2660" s="6" t="str">
        <f t="shared" si="729"/>
        <v>001011</v>
      </c>
      <c r="K2660" s="1">
        <f t="shared" si="730"/>
        <v>0</v>
      </c>
      <c r="L2660" s="6" t="str">
        <f t="shared" si="731"/>
        <v>00000</v>
      </c>
      <c r="M2660" s="1">
        <f t="shared" si="732"/>
        <v>43</v>
      </c>
      <c r="N2660" s="6" t="str">
        <f t="shared" si="733"/>
        <v>00</v>
      </c>
      <c r="O2660" s="1">
        <f t="shared" si="734"/>
        <v>6</v>
      </c>
      <c r="P2660" s="1">
        <f>IF(HEX2DEC(LEFT(E2660,4))&gt;=32768,HEX2DEC(LEFT(E2660,4))-65536,HEX2DEC(LEFT(E2660,4)))/Codes!$N$2</f>
        <v>2</v>
      </c>
      <c r="Q2660" s="1">
        <f>IF(HEX2DEC(RIGHT(E2660,4))&gt;=32768,HEX2DEC(RIGHT(E2660,4))-65536,HEX2DEC(RIGHT(E2660,4)))/Codes!$N$2</f>
        <v>0</v>
      </c>
      <c r="R2660" s="1">
        <f>IF(HEX2DEC(LEFT(F2660,4))&gt;=32768,HEX2DEC(LEFT(F2660,4))-65536,HEX2DEC(LEFT(F2660,4)))/Codes!$N$2</f>
        <v>0</v>
      </c>
      <c r="S2660" s="1">
        <f>IF(HEX2DEC(RIGHT(F2660,4))&gt;=32768,HEX2DEC(RIGHT(F2660,4))-65536,HEX2DEC(RIGHT(F2660,4)))/Codes!$N$2</f>
        <v>0</v>
      </c>
      <c r="T2660" s="18">
        <f t="shared" si="735"/>
        <v>95</v>
      </c>
      <c r="U2660" s="1">
        <f t="shared" si="736"/>
        <v>120</v>
      </c>
      <c r="V2660" s="1">
        <f t="shared" si="737"/>
        <v>0</v>
      </c>
      <c r="W2660" s="1" t="str">
        <f t="shared" si="738"/>
        <v>100</v>
      </c>
      <c r="X2660" s="1">
        <f t="shared" si="739"/>
        <v>3</v>
      </c>
      <c r="Y2660" s="1">
        <f t="shared" si="740"/>
        <v>20</v>
      </c>
      <c r="Z2660" s="1" t="str">
        <f>VLOOKUP(BIN2DEC(MID(HEX2BIN(MID(H2660,3,2),8),2,5)),Codes!$E$1:$F$18,2)</f>
        <v>Normal</v>
      </c>
      <c r="AA2660" s="6" t="str">
        <f t="shared" si="741"/>
        <v>0</v>
      </c>
      <c r="AB2660" s="1">
        <f t="shared" si="742"/>
        <v>0</v>
      </c>
      <c r="AC2660" s="1" t="str">
        <f>VLOOKUP(BIN2DEC(RIGHT(HEX2BIN(MID(H2660,6,1),4),1)&amp;LEFT(HEX2BIN(MID(H2660,7,1),4),1)),Codes!$K$1:$L$5,2)</f>
        <v>M</v>
      </c>
      <c r="AD2660" s="1" t="str">
        <f>VLOOKUP(BIN2DEC(RIGHT(HEX2BIN(MID(H2660,7,1),4),3)&amp;LEFT(HEX2BIN(MID(H2660,8,1),4),2)),Codes!$H$2:$I$33,2)</f>
        <v>Kick</v>
      </c>
      <c r="AE2660" s="1" t="str">
        <f t="shared" si="743"/>
        <v>1</v>
      </c>
      <c r="AF2660" s="1" t="str">
        <f t="shared" si="744"/>
        <v>1</v>
      </c>
      <c r="AH2660" s="6">
        <f t="shared" si="745"/>
        <v>34</v>
      </c>
    </row>
    <row r="2661" spans="1:34">
      <c r="A2661" s="3" t="s">
        <v>8137</v>
      </c>
      <c r="B2661" s="1" t="s">
        <v>83</v>
      </c>
      <c r="C2661" s="6" t="s">
        <v>330</v>
      </c>
      <c r="D2661" s="9" t="s">
        <v>8138</v>
      </c>
      <c r="E2661" s="9" t="s">
        <v>3115</v>
      </c>
      <c r="F2661" s="9" t="s">
        <v>8139</v>
      </c>
      <c r="G2661" s="9" t="s">
        <v>8136</v>
      </c>
      <c r="H2661" s="9" t="s">
        <v>340</v>
      </c>
      <c r="J2661" s="6" t="str">
        <f t="shared" si="729"/>
        <v>001011</v>
      </c>
      <c r="K2661" s="1">
        <f t="shared" si="730"/>
        <v>1</v>
      </c>
      <c r="L2661" s="6" t="str">
        <f t="shared" si="731"/>
        <v>00000</v>
      </c>
      <c r="M2661" s="1">
        <f t="shared" si="732"/>
        <v>43</v>
      </c>
      <c r="N2661" s="6" t="str">
        <f t="shared" si="733"/>
        <v>00</v>
      </c>
      <c r="O2661" s="1">
        <f t="shared" si="734"/>
        <v>6</v>
      </c>
      <c r="P2661" s="1">
        <f>IF(HEX2DEC(LEFT(E2661,4))&gt;=32768,HEX2DEC(LEFT(E2661,4))-65536,HEX2DEC(LEFT(E2661,4)))/Codes!$N$2</f>
        <v>2.8</v>
      </c>
      <c r="Q2661" s="1">
        <f>IF(HEX2DEC(RIGHT(E2661,4))&gt;=32768,HEX2DEC(RIGHT(E2661,4))-65536,HEX2DEC(RIGHT(E2661,4)))/Codes!$N$2</f>
        <v>1.2</v>
      </c>
      <c r="R2661" s="1">
        <f>IF(HEX2DEC(LEFT(F2661,4))&gt;=32768,HEX2DEC(LEFT(F2661,4))-65536,HEX2DEC(LEFT(F2661,4)))/Codes!$N$2</f>
        <v>1.6</v>
      </c>
      <c r="S2661" s="1">
        <f>IF(HEX2DEC(RIGHT(F2661,4))&gt;=32768,HEX2DEC(RIGHT(F2661,4))-65536,HEX2DEC(RIGHT(F2661,4)))/Codes!$N$2</f>
        <v>-1</v>
      </c>
      <c r="T2661" s="18">
        <f t="shared" si="735"/>
        <v>95</v>
      </c>
      <c r="U2661" s="1">
        <f t="shared" si="736"/>
        <v>120</v>
      </c>
      <c r="V2661" s="1">
        <f t="shared" si="737"/>
        <v>0</v>
      </c>
      <c r="W2661" s="1" t="str">
        <f t="shared" si="738"/>
        <v>100</v>
      </c>
      <c r="X2661" s="1">
        <f t="shared" si="739"/>
        <v>3</v>
      </c>
      <c r="Y2661" s="1">
        <f t="shared" si="740"/>
        <v>25</v>
      </c>
      <c r="Z2661" s="1" t="str">
        <f>VLOOKUP(BIN2DEC(MID(HEX2BIN(MID(H2661,3,2),8),2,5)),Codes!$E$1:$F$18,2)</f>
        <v>Normal</v>
      </c>
      <c r="AA2661" s="6" t="str">
        <f t="shared" si="741"/>
        <v>0</v>
      </c>
      <c r="AB2661" s="1">
        <f t="shared" si="742"/>
        <v>0</v>
      </c>
      <c r="AC2661" s="1" t="str">
        <f>VLOOKUP(BIN2DEC(RIGHT(HEX2BIN(MID(H2661,6,1),4),1)&amp;LEFT(HEX2BIN(MID(H2661,7,1),4),1)),Codes!$K$1:$L$5,2)</f>
        <v>M</v>
      </c>
      <c r="AD2661" s="1" t="str">
        <f>VLOOKUP(BIN2DEC(RIGHT(HEX2BIN(MID(H2661,7,1),4),3)&amp;LEFT(HEX2BIN(MID(H2661,8,1),4),2)),Codes!$H$2:$I$33,2)</f>
        <v>Kick</v>
      </c>
      <c r="AE2661" s="1" t="str">
        <f t="shared" si="743"/>
        <v>1</v>
      </c>
      <c r="AF2661" s="1" t="str">
        <f t="shared" si="744"/>
        <v>1</v>
      </c>
      <c r="AH2661" s="6">
        <f t="shared" si="745"/>
        <v>34</v>
      </c>
    </row>
    <row r="2662" spans="1:34">
      <c r="A2662" s="3" t="s">
        <v>8140</v>
      </c>
      <c r="B2662" s="1" t="s">
        <v>83</v>
      </c>
      <c r="C2662" s="6" t="s">
        <v>330</v>
      </c>
      <c r="D2662" s="9" t="s">
        <v>8141</v>
      </c>
      <c r="E2662" s="9" t="s">
        <v>3459</v>
      </c>
      <c r="F2662" s="9" t="s">
        <v>8142</v>
      </c>
      <c r="G2662" s="9" t="s">
        <v>8136</v>
      </c>
      <c r="H2662" s="9" t="s">
        <v>340</v>
      </c>
      <c r="J2662" s="6" t="str">
        <f t="shared" si="729"/>
        <v>001011</v>
      </c>
      <c r="K2662" s="1">
        <f t="shared" si="730"/>
        <v>2</v>
      </c>
      <c r="L2662" s="6" t="str">
        <f t="shared" si="731"/>
        <v>00000</v>
      </c>
      <c r="M2662" s="1">
        <f t="shared" si="732"/>
        <v>43</v>
      </c>
      <c r="N2662" s="6" t="str">
        <f t="shared" si="733"/>
        <v>00</v>
      </c>
      <c r="O2662" s="1">
        <f t="shared" si="734"/>
        <v>6</v>
      </c>
      <c r="P2662" s="1">
        <f>IF(HEX2DEC(LEFT(E2662,4))&gt;=32768,HEX2DEC(LEFT(E2662,4))-65536,HEX2DEC(LEFT(E2662,4)))/Codes!$N$2</f>
        <v>3.6</v>
      </c>
      <c r="Q2662" s="1">
        <f>IF(HEX2DEC(RIGHT(E2662,4))&gt;=32768,HEX2DEC(RIGHT(E2662,4))-65536,HEX2DEC(RIGHT(E2662,4)))/Codes!$N$2</f>
        <v>6</v>
      </c>
      <c r="R2662" s="1">
        <f>IF(HEX2DEC(LEFT(F2662,4))&gt;=32768,HEX2DEC(LEFT(F2662,4))-65536,HEX2DEC(LEFT(F2662,4)))/Codes!$N$2</f>
        <v>3.2</v>
      </c>
      <c r="S2662" s="1">
        <f>IF(HEX2DEC(RIGHT(F2662,4))&gt;=32768,HEX2DEC(RIGHT(F2662,4))-65536,HEX2DEC(RIGHT(F2662,4)))/Codes!$N$2</f>
        <v>-3</v>
      </c>
      <c r="T2662" s="18">
        <f t="shared" si="735"/>
        <v>95</v>
      </c>
      <c r="U2662" s="1">
        <f t="shared" si="736"/>
        <v>120</v>
      </c>
      <c r="V2662" s="1">
        <f t="shared" si="737"/>
        <v>0</v>
      </c>
      <c r="W2662" s="1" t="str">
        <f t="shared" si="738"/>
        <v>100</v>
      </c>
      <c r="X2662" s="1">
        <f t="shared" si="739"/>
        <v>3</v>
      </c>
      <c r="Y2662" s="1">
        <f t="shared" si="740"/>
        <v>25</v>
      </c>
      <c r="Z2662" s="1" t="str">
        <f>VLOOKUP(BIN2DEC(MID(HEX2BIN(MID(H2662,3,2),8),2,5)),Codes!$E$1:$F$18,2)</f>
        <v>Normal</v>
      </c>
      <c r="AA2662" s="6" t="str">
        <f t="shared" si="741"/>
        <v>0</v>
      </c>
      <c r="AB2662" s="1">
        <f t="shared" si="742"/>
        <v>0</v>
      </c>
      <c r="AC2662" s="1" t="str">
        <f>VLOOKUP(BIN2DEC(RIGHT(HEX2BIN(MID(H2662,6,1),4),1)&amp;LEFT(HEX2BIN(MID(H2662,7,1),4),1)),Codes!$K$1:$L$5,2)</f>
        <v>M</v>
      </c>
      <c r="AD2662" s="1" t="str">
        <f>VLOOKUP(BIN2DEC(RIGHT(HEX2BIN(MID(H2662,7,1),4),3)&amp;LEFT(HEX2BIN(MID(H2662,8,1),4),2)),Codes!$H$2:$I$33,2)</f>
        <v>Kick</v>
      </c>
      <c r="AE2662" s="1" t="str">
        <f t="shared" si="743"/>
        <v>1</v>
      </c>
      <c r="AF2662" s="1" t="str">
        <f t="shared" si="744"/>
        <v>1</v>
      </c>
      <c r="AH2662" s="6">
        <f t="shared" si="745"/>
        <v>34</v>
      </c>
    </row>
    <row r="2663" spans="1:34">
      <c r="A2663" s="3" t="s">
        <v>8143</v>
      </c>
      <c r="B2663" s="1" t="s">
        <v>83</v>
      </c>
      <c r="C2663" s="6" t="s">
        <v>349</v>
      </c>
      <c r="D2663" s="9" t="s">
        <v>5558</v>
      </c>
      <c r="E2663" s="9" t="s">
        <v>824</v>
      </c>
      <c r="F2663" s="9" t="s">
        <v>91</v>
      </c>
      <c r="G2663" s="9" t="s">
        <v>5573</v>
      </c>
      <c r="H2663" s="9" t="s">
        <v>3135</v>
      </c>
      <c r="J2663" s="6" t="str">
        <f t="shared" si="729"/>
        <v>001011</v>
      </c>
      <c r="K2663" s="1">
        <f t="shared" si="730"/>
        <v>0</v>
      </c>
      <c r="L2663" s="6" t="str">
        <f t="shared" si="731"/>
        <v>00000</v>
      </c>
      <c r="M2663" s="1">
        <f t="shared" si="732"/>
        <v>43</v>
      </c>
      <c r="N2663" s="6" t="str">
        <f t="shared" si="733"/>
        <v>00</v>
      </c>
      <c r="O2663" s="1">
        <f t="shared" si="734"/>
        <v>7</v>
      </c>
      <c r="P2663" s="1">
        <f>IF(HEX2DEC(LEFT(E2663,4))&gt;=32768,HEX2DEC(LEFT(E2663,4))-65536,HEX2DEC(LEFT(E2663,4)))/Codes!$N$2</f>
        <v>2</v>
      </c>
      <c r="Q2663" s="1">
        <f>IF(HEX2DEC(RIGHT(E2663,4))&gt;=32768,HEX2DEC(RIGHT(E2663,4))-65536,HEX2DEC(RIGHT(E2663,4)))/Codes!$N$2</f>
        <v>0</v>
      </c>
      <c r="R2663" s="1">
        <f>IF(HEX2DEC(LEFT(F2663,4))&gt;=32768,HEX2DEC(LEFT(F2663,4))-65536,HEX2DEC(LEFT(F2663,4)))/Codes!$N$2</f>
        <v>0</v>
      </c>
      <c r="S2663" s="1">
        <f>IF(HEX2DEC(RIGHT(F2663,4))&gt;=32768,HEX2DEC(RIGHT(F2663,4))-65536,HEX2DEC(RIGHT(F2663,4)))/Codes!$N$2</f>
        <v>0</v>
      </c>
      <c r="T2663" s="18">
        <f t="shared" si="735"/>
        <v>35</v>
      </c>
      <c r="U2663" s="1">
        <f t="shared" si="736"/>
        <v>100</v>
      </c>
      <c r="V2663" s="1">
        <f t="shared" si="737"/>
        <v>0</v>
      </c>
      <c r="W2663" s="1" t="str">
        <f t="shared" si="738"/>
        <v>100</v>
      </c>
      <c r="X2663" s="1">
        <f t="shared" si="739"/>
        <v>3</v>
      </c>
      <c r="Y2663" s="1">
        <f t="shared" si="740"/>
        <v>12</v>
      </c>
      <c r="Z2663" s="1" t="str">
        <f>VLOOKUP(BIN2DEC(MID(HEX2BIN(MID(H2663,3,2),8),2,5)),Codes!$E$1:$F$18,2)</f>
        <v>Normal</v>
      </c>
      <c r="AA2663" s="6" t="str">
        <f t="shared" si="741"/>
        <v>0</v>
      </c>
      <c r="AB2663" s="1">
        <f t="shared" si="742"/>
        <v>0</v>
      </c>
      <c r="AC2663" s="1" t="str">
        <f>VLOOKUP(BIN2DEC(RIGHT(HEX2BIN(MID(H2663,6,1),4),1)&amp;LEFT(HEX2BIN(MID(H2663,7,1),4),1)),Codes!$K$1:$L$5,2)</f>
        <v>M</v>
      </c>
      <c r="AD2663" s="1" t="str">
        <f>VLOOKUP(BIN2DEC(RIGHT(HEX2BIN(MID(H2663,7,1),4),3)&amp;LEFT(HEX2BIN(MID(H2663,8,1),4),2)),Codes!$H$2:$I$33,2)</f>
        <v>Kick</v>
      </c>
      <c r="AE2663" s="1" t="str">
        <f t="shared" si="743"/>
        <v>1</v>
      </c>
      <c r="AF2663" s="1" t="str">
        <f t="shared" si="744"/>
        <v>1</v>
      </c>
      <c r="AH2663" s="6">
        <f t="shared" si="745"/>
        <v>34</v>
      </c>
    </row>
    <row r="2664" spans="1:34">
      <c r="A2664" s="3" t="s">
        <v>8146</v>
      </c>
      <c r="B2664" s="1" t="s">
        <v>83</v>
      </c>
      <c r="C2664" s="6" t="s">
        <v>349</v>
      </c>
      <c r="D2664" s="9" t="s">
        <v>8144</v>
      </c>
      <c r="E2664" s="9" t="s">
        <v>546</v>
      </c>
      <c r="F2664" s="9" t="s">
        <v>549</v>
      </c>
      <c r="G2664" s="9" t="s">
        <v>5573</v>
      </c>
      <c r="H2664" s="9" t="s">
        <v>3135</v>
      </c>
      <c r="J2664" s="6" t="str">
        <f t="shared" si="729"/>
        <v>001011</v>
      </c>
      <c r="K2664" s="1">
        <f t="shared" si="730"/>
        <v>1</v>
      </c>
      <c r="L2664" s="6" t="str">
        <f t="shared" si="731"/>
        <v>00000</v>
      </c>
      <c r="M2664" s="1">
        <f t="shared" si="732"/>
        <v>43</v>
      </c>
      <c r="N2664" s="6" t="str">
        <f t="shared" si="733"/>
        <v>00</v>
      </c>
      <c r="O2664" s="1">
        <f t="shared" si="734"/>
        <v>7</v>
      </c>
      <c r="P2664" s="1">
        <f>IF(HEX2DEC(LEFT(E2664,4))&gt;=32768,HEX2DEC(LEFT(E2664,4))-65536,HEX2DEC(LEFT(E2664,4)))/Codes!$N$2</f>
        <v>3.2</v>
      </c>
      <c r="Q2664" s="1">
        <f>IF(HEX2DEC(RIGHT(E2664,4))&gt;=32768,HEX2DEC(RIGHT(E2664,4))-65536,HEX2DEC(RIGHT(E2664,4)))/Codes!$N$2</f>
        <v>2</v>
      </c>
      <c r="R2664" s="1">
        <f>IF(HEX2DEC(LEFT(F2664,4))&gt;=32768,HEX2DEC(LEFT(F2664,4))-65536,HEX2DEC(LEFT(F2664,4)))/Codes!$N$2</f>
        <v>2.8</v>
      </c>
      <c r="S2664" s="1">
        <f>IF(HEX2DEC(RIGHT(F2664,4))&gt;=32768,HEX2DEC(RIGHT(F2664,4))-65536,HEX2DEC(RIGHT(F2664,4)))/Codes!$N$2</f>
        <v>-0.8</v>
      </c>
      <c r="T2664" s="18">
        <f t="shared" si="735"/>
        <v>35</v>
      </c>
      <c r="U2664" s="1">
        <f t="shared" si="736"/>
        <v>100</v>
      </c>
      <c r="V2664" s="1">
        <f t="shared" si="737"/>
        <v>0</v>
      </c>
      <c r="W2664" s="1" t="str">
        <f t="shared" si="738"/>
        <v>100</v>
      </c>
      <c r="X2664" s="1">
        <f t="shared" si="739"/>
        <v>3</v>
      </c>
      <c r="Y2664" s="1">
        <f t="shared" si="740"/>
        <v>12</v>
      </c>
      <c r="Z2664" s="1" t="str">
        <f>VLOOKUP(BIN2DEC(MID(HEX2BIN(MID(H2664,3,2),8),2,5)),Codes!$E$1:$F$18,2)</f>
        <v>Normal</v>
      </c>
      <c r="AA2664" s="6" t="str">
        <f t="shared" si="741"/>
        <v>0</v>
      </c>
      <c r="AB2664" s="1">
        <f t="shared" si="742"/>
        <v>0</v>
      </c>
      <c r="AC2664" s="1" t="str">
        <f>VLOOKUP(BIN2DEC(RIGHT(HEX2BIN(MID(H2664,6,1),4),1)&amp;LEFT(HEX2BIN(MID(H2664,7,1),4),1)),Codes!$K$1:$L$5,2)</f>
        <v>M</v>
      </c>
      <c r="AD2664" s="1" t="str">
        <f>VLOOKUP(BIN2DEC(RIGHT(HEX2BIN(MID(H2664,7,1),4),3)&amp;LEFT(HEX2BIN(MID(H2664,8,1),4),2)),Codes!$H$2:$I$33,2)</f>
        <v>Kick</v>
      </c>
      <c r="AE2664" s="1" t="str">
        <f t="shared" si="743"/>
        <v>1</v>
      </c>
      <c r="AF2664" s="1" t="str">
        <f t="shared" si="744"/>
        <v>1</v>
      </c>
      <c r="AH2664" s="6">
        <f t="shared" si="745"/>
        <v>34</v>
      </c>
    </row>
    <row r="2665" spans="1:34">
      <c r="A2665" s="3" t="s">
        <v>8145</v>
      </c>
      <c r="B2665" s="1" t="s">
        <v>83</v>
      </c>
      <c r="C2665" s="6" t="s">
        <v>349</v>
      </c>
      <c r="D2665" s="9" t="s">
        <v>8147</v>
      </c>
      <c r="E2665" s="9" t="s">
        <v>343</v>
      </c>
      <c r="F2665" s="9" t="s">
        <v>5577</v>
      </c>
      <c r="G2665" s="9" t="s">
        <v>5573</v>
      </c>
      <c r="H2665" s="9" t="s">
        <v>3135</v>
      </c>
      <c r="J2665" s="6" t="str">
        <f t="shared" si="729"/>
        <v>001011</v>
      </c>
      <c r="K2665" s="1">
        <f t="shared" si="730"/>
        <v>2</v>
      </c>
      <c r="L2665" s="6" t="str">
        <f t="shared" si="731"/>
        <v>00000</v>
      </c>
      <c r="M2665" s="1">
        <f t="shared" si="732"/>
        <v>43</v>
      </c>
      <c r="N2665" s="6" t="str">
        <f t="shared" si="733"/>
        <v>00</v>
      </c>
      <c r="O2665" s="1">
        <f t="shared" si="734"/>
        <v>7</v>
      </c>
      <c r="P2665" s="1">
        <f>IF(HEX2DEC(LEFT(E2665,4))&gt;=32768,HEX2DEC(LEFT(E2665,4))-65536,HEX2DEC(LEFT(E2665,4)))/Codes!$N$2</f>
        <v>4</v>
      </c>
      <c r="Q2665" s="1">
        <f>IF(HEX2DEC(RIGHT(E2665,4))&gt;=32768,HEX2DEC(RIGHT(E2665,4))-65536,HEX2DEC(RIGHT(E2665,4)))/Codes!$N$2</f>
        <v>4</v>
      </c>
      <c r="R2665" s="1">
        <f>IF(HEX2DEC(LEFT(F2665,4))&gt;=32768,HEX2DEC(LEFT(F2665,4))-65536,HEX2DEC(LEFT(F2665,4)))/Codes!$N$2</f>
        <v>6.1319999999999997</v>
      </c>
      <c r="S2665" s="1">
        <f>IF(HEX2DEC(RIGHT(F2665,4))&gt;=32768,HEX2DEC(RIGHT(F2665,4))-65536,HEX2DEC(RIGHT(F2665,4)))/Codes!$N$2</f>
        <v>-2.044</v>
      </c>
      <c r="T2665" s="18">
        <f t="shared" si="735"/>
        <v>35</v>
      </c>
      <c r="U2665" s="1">
        <f t="shared" si="736"/>
        <v>100</v>
      </c>
      <c r="V2665" s="1">
        <f t="shared" si="737"/>
        <v>0</v>
      </c>
      <c r="W2665" s="1" t="str">
        <f t="shared" si="738"/>
        <v>100</v>
      </c>
      <c r="X2665" s="1">
        <f t="shared" si="739"/>
        <v>3</v>
      </c>
      <c r="Y2665" s="1">
        <f t="shared" si="740"/>
        <v>12</v>
      </c>
      <c r="Z2665" s="1" t="str">
        <f>VLOOKUP(BIN2DEC(MID(HEX2BIN(MID(H2665,3,2),8),2,5)),Codes!$E$1:$F$18,2)</f>
        <v>Normal</v>
      </c>
      <c r="AA2665" s="6" t="str">
        <f t="shared" si="741"/>
        <v>0</v>
      </c>
      <c r="AB2665" s="1">
        <f t="shared" si="742"/>
        <v>0</v>
      </c>
      <c r="AC2665" s="1" t="str">
        <f>VLOOKUP(BIN2DEC(RIGHT(HEX2BIN(MID(H2665,6,1),4),1)&amp;LEFT(HEX2BIN(MID(H2665,7,1),4),1)),Codes!$K$1:$L$5,2)</f>
        <v>M</v>
      </c>
      <c r="AD2665" s="1" t="str">
        <f>VLOOKUP(BIN2DEC(RIGHT(HEX2BIN(MID(H2665,7,1),4),3)&amp;LEFT(HEX2BIN(MID(H2665,8,1),4),2)),Codes!$H$2:$I$33,2)</f>
        <v>Kick</v>
      </c>
      <c r="AE2665" s="1" t="str">
        <f t="shared" si="743"/>
        <v>1</v>
      </c>
      <c r="AF2665" s="1" t="str">
        <f t="shared" si="744"/>
        <v>1</v>
      </c>
      <c r="AH2665" s="6">
        <f t="shared" si="745"/>
        <v>34</v>
      </c>
    </row>
    <row r="2666" spans="1:34">
      <c r="A2666" s="3" t="s">
        <v>8148</v>
      </c>
      <c r="B2666" s="1" t="s">
        <v>83</v>
      </c>
      <c r="C2666" s="6" t="s">
        <v>8149</v>
      </c>
      <c r="D2666" s="9" t="s">
        <v>255</v>
      </c>
      <c r="E2666" s="9" t="s">
        <v>5591</v>
      </c>
      <c r="F2666" s="9" t="s">
        <v>8150</v>
      </c>
      <c r="G2666" s="9" t="s">
        <v>2798</v>
      </c>
      <c r="H2666" s="9" t="s">
        <v>8151</v>
      </c>
      <c r="J2666" s="6" t="str">
        <f t="shared" si="729"/>
        <v>001011</v>
      </c>
      <c r="K2666" s="1">
        <f t="shared" si="730"/>
        <v>0</v>
      </c>
      <c r="L2666" s="6" t="str">
        <f t="shared" si="731"/>
        <v>00000</v>
      </c>
      <c r="M2666" s="1">
        <f t="shared" si="732"/>
        <v>0</v>
      </c>
      <c r="N2666" s="6" t="str">
        <f t="shared" si="733"/>
        <v>00</v>
      </c>
      <c r="O2666" s="1">
        <f t="shared" si="734"/>
        <v>2</v>
      </c>
      <c r="P2666" s="1">
        <f>IF(HEX2DEC(LEFT(E2666,4))&gt;=32768,HEX2DEC(LEFT(E2666,4))-65536,HEX2DEC(LEFT(E2666,4)))/Codes!$N$2</f>
        <v>4.0880000000000001</v>
      </c>
      <c r="Q2666" s="1">
        <f>IF(HEX2DEC(RIGHT(E2666,4))&gt;=32768,HEX2DEC(RIGHT(E2666,4))-65536,HEX2DEC(RIGHT(E2666,4)))/Codes!$N$2</f>
        <v>0</v>
      </c>
      <c r="R2666" s="1">
        <f>IF(HEX2DEC(LEFT(F2666,4))&gt;=32768,HEX2DEC(LEFT(F2666,4))-65536,HEX2DEC(LEFT(F2666,4)))/Codes!$N$2</f>
        <v>4.8</v>
      </c>
      <c r="S2666" s="1">
        <f>IF(HEX2DEC(RIGHT(F2666,4))&gt;=32768,HEX2DEC(RIGHT(F2666,4))-65536,HEX2DEC(RIGHT(F2666,4)))/Codes!$N$2</f>
        <v>9.1999999999999993</v>
      </c>
      <c r="T2666" s="18">
        <f t="shared" si="735"/>
        <v>0</v>
      </c>
      <c r="U2666" s="1">
        <f t="shared" si="736"/>
        <v>50</v>
      </c>
      <c r="V2666" s="1">
        <f t="shared" si="737"/>
        <v>0</v>
      </c>
      <c r="W2666" s="1" t="str">
        <f t="shared" si="738"/>
        <v>100</v>
      </c>
      <c r="X2666" s="1">
        <f t="shared" si="739"/>
        <v>0</v>
      </c>
      <c r="Y2666" s="1">
        <f t="shared" si="740"/>
        <v>10</v>
      </c>
      <c r="Z2666" s="1" t="str">
        <f>VLOOKUP(BIN2DEC(MID(HEX2BIN(MID(H2666,3,2),8),2,5)),Codes!$E$1:$F$18,2)</f>
        <v>Electric</v>
      </c>
      <c r="AA2666" s="6" t="str">
        <f t="shared" si="741"/>
        <v>0</v>
      </c>
      <c r="AB2666" s="1">
        <f t="shared" si="742"/>
        <v>0</v>
      </c>
      <c r="AC2666" s="1" t="str">
        <f>VLOOKUP(BIN2DEC(RIGHT(HEX2BIN(MID(H2666,6,1),4),1)&amp;LEFT(HEX2BIN(MID(H2666,7,1),4),1)),Codes!$K$1:$L$5,2)</f>
        <v>M</v>
      </c>
      <c r="AD2666" s="1" t="str">
        <f>VLOOKUP(BIN2DEC(RIGHT(HEX2BIN(MID(H2666,7,1),4),3)&amp;LEFT(HEX2BIN(MID(H2666,8,1),4),2)),Codes!$H$2:$I$33,2)</f>
        <v>Shock</v>
      </c>
      <c r="AE2666" s="1" t="str">
        <f t="shared" si="743"/>
        <v>1</v>
      </c>
      <c r="AF2666" s="1" t="str">
        <f t="shared" si="744"/>
        <v>1</v>
      </c>
      <c r="AH2666" s="6">
        <f t="shared" si="745"/>
        <v>39</v>
      </c>
    </row>
    <row r="2667" spans="1:34">
      <c r="A2667" s="3" t="s">
        <v>8152</v>
      </c>
      <c r="B2667" s="1" t="s">
        <v>83</v>
      </c>
      <c r="C2667" s="6" t="s">
        <v>8149</v>
      </c>
      <c r="D2667" s="9" t="s">
        <v>261</v>
      </c>
      <c r="E2667" s="9" t="s">
        <v>746</v>
      </c>
      <c r="F2667" s="9" t="s">
        <v>8153</v>
      </c>
      <c r="G2667" s="9" t="s">
        <v>8154</v>
      </c>
      <c r="H2667" s="9" t="s">
        <v>8151</v>
      </c>
      <c r="J2667" s="6" t="str">
        <f t="shared" si="729"/>
        <v>001011</v>
      </c>
      <c r="K2667" s="1">
        <f t="shared" si="730"/>
        <v>1</v>
      </c>
      <c r="L2667" s="6" t="str">
        <f t="shared" si="731"/>
        <v>00000</v>
      </c>
      <c r="M2667" s="1">
        <f t="shared" si="732"/>
        <v>0</v>
      </c>
      <c r="N2667" s="6" t="str">
        <f t="shared" si="733"/>
        <v>00</v>
      </c>
      <c r="O2667" s="1">
        <f t="shared" si="734"/>
        <v>2</v>
      </c>
      <c r="P2667" s="1">
        <f>IF(HEX2DEC(LEFT(E2667,4))&gt;=32768,HEX2DEC(LEFT(E2667,4))-65536,HEX2DEC(LEFT(E2667,4)))/Codes!$N$2</f>
        <v>4.4279999999999999</v>
      </c>
      <c r="Q2667" s="1">
        <f>IF(HEX2DEC(RIGHT(E2667,4))&gt;=32768,HEX2DEC(RIGHT(E2667,4))-65536,HEX2DEC(RIGHT(E2667,4)))/Codes!$N$2</f>
        <v>0</v>
      </c>
      <c r="R2667" s="1">
        <f>IF(HEX2DEC(LEFT(F2667,4))&gt;=32768,HEX2DEC(LEFT(F2667,4))-65536,HEX2DEC(LEFT(F2667,4)))/Codes!$N$2</f>
        <v>4.8</v>
      </c>
      <c r="S2667" s="1">
        <f>IF(HEX2DEC(RIGHT(F2667,4))&gt;=32768,HEX2DEC(RIGHT(F2667,4))-65536,HEX2DEC(RIGHT(F2667,4)))/Codes!$N$2</f>
        <v>16.399999999999999</v>
      </c>
      <c r="T2667" s="18">
        <f t="shared" si="735"/>
        <v>20</v>
      </c>
      <c r="U2667" s="1">
        <f t="shared" si="736"/>
        <v>50</v>
      </c>
      <c r="V2667" s="1">
        <f t="shared" si="737"/>
        <v>0</v>
      </c>
      <c r="W2667" s="1" t="str">
        <f t="shared" si="738"/>
        <v>100</v>
      </c>
      <c r="X2667" s="1">
        <f t="shared" si="739"/>
        <v>0</v>
      </c>
      <c r="Y2667" s="1">
        <f t="shared" si="740"/>
        <v>10</v>
      </c>
      <c r="Z2667" s="1" t="str">
        <f>VLOOKUP(BIN2DEC(MID(HEX2BIN(MID(H2667,3,2),8),2,5)),Codes!$E$1:$F$18,2)</f>
        <v>Electric</v>
      </c>
      <c r="AA2667" s="6" t="str">
        <f t="shared" si="741"/>
        <v>0</v>
      </c>
      <c r="AB2667" s="1">
        <f t="shared" si="742"/>
        <v>0</v>
      </c>
      <c r="AC2667" s="1" t="str">
        <f>VLOOKUP(BIN2DEC(RIGHT(HEX2BIN(MID(H2667,6,1),4),1)&amp;LEFT(HEX2BIN(MID(H2667,7,1),4),1)),Codes!$K$1:$L$5,2)</f>
        <v>M</v>
      </c>
      <c r="AD2667" s="1" t="str">
        <f>VLOOKUP(BIN2DEC(RIGHT(HEX2BIN(MID(H2667,7,1),4),3)&amp;LEFT(HEX2BIN(MID(H2667,8,1),4),2)),Codes!$H$2:$I$33,2)</f>
        <v>Shock</v>
      </c>
      <c r="AE2667" s="1" t="str">
        <f t="shared" si="743"/>
        <v>1</v>
      </c>
      <c r="AF2667" s="1" t="str">
        <f t="shared" si="744"/>
        <v>1</v>
      </c>
      <c r="AH2667" s="6">
        <f t="shared" si="745"/>
        <v>39</v>
      </c>
    </row>
    <row r="2668" spans="1:34">
      <c r="A2668" s="3" t="s">
        <v>8155</v>
      </c>
      <c r="B2668" s="1" t="s">
        <v>83</v>
      </c>
      <c r="C2668" s="6" t="s">
        <v>8149</v>
      </c>
      <c r="D2668" s="9" t="s">
        <v>264</v>
      </c>
      <c r="E2668" s="9" t="s">
        <v>5596</v>
      </c>
      <c r="F2668" s="9" t="s">
        <v>8156</v>
      </c>
      <c r="G2668" s="9" t="s">
        <v>8157</v>
      </c>
      <c r="H2668" s="9" t="s">
        <v>8151</v>
      </c>
      <c r="J2668" s="6" t="str">
        <f t="shared" si="729"/>
        <v>001011</v>
      </c>
      <c r="K2668" s="1">
        <f t="shared" si="730"/>
        <v>2</v>
      </c>
      <c r="L2668" s="6" t="str">
        <f t="shared" si="731"/>
        <v>00000</v>
      </c>
      <c r="M2668" s="1">
        <f t="shared" si="732"/>
        <v>0</v>
      </c>
      <c r="N2668" s="6" t="str">
        <f t="shared" si="733"/>
        <v>00</v>
      </c>
      <c r="O2668" s="1">
        <f t="shared" si="734"/>
        <v>2</v>
      </c>
      <c r="P2668" s="1">
        <f>IF(HEX2DEC(LEFT(E2668,4))&gt;=32768,HEX2DEC(LEFT(E2668,4))-65536,HEX2DEC(LEFT(E2668,4)))/Codes!$N$2</f>
        <v>5.452</v>
      </c>
      <c r="Q2668" s="1">
        <f>IF(HEX2DEC(RIGHT(E2668,4))&gt;=32768,HEX2DEC(RIGHT(E2668,4))-65536,HEX2DEC(RIGHT(E2668,4)))/Codes!$N$2</f>
        <v>0</v>
      </c>
      <c r="R2668" s="1">
        <f>IF(HEX2DEC(LEFT(F2668,4))&gt;=32768,HEX2DEC(LEFT(F2668,4))-65536,HEX2DEC(LEFT(F2668,4)))/Codes!$N$2</f>
        <v>4.8</v>
      </c>
      <c r="S2668" s="1">
        <f>IF(HEX2DEC(RIGHT(F2668,4))&gt;=32768,HEX2DEC(RIGHT(F2668,4))-65536,HEX2DEC(RIGHT(F2668,4)))/Codes!$N$2</f>
        <v>23.2</v>
      </c>
      <c r="T2668" s="18">
        <f t="shared" si="735"/>
        <v>180</v>
      </c>
      <c r="U2668" s="1">
        <f t="shared" si="736"/>
        <v>50</v>
      </c>
      <c r="V2668" s="1">
        <f t="shared" si="737"/>
        <v>0</v>
      </c>
      <c r="W2668" s="1" t="str">
        <f t="shared" si="738"/>
        <v>100</v>
      </c>
      <c r="X2668" s="1">
        <f t="shared" si="739"/>
        <v>0</v>
      </c>
      <c r="Y2668" s="1">
        <f t="shared" si="740"/>
        <v>10</v>
      </c>
      <c r="Z2668" s="1" t="str">
        <f>VLOOKUP(BIN2DEC(MID(HEX2BIN(MID(H2668,3,2),8),2,5)),Codes!$E$1:$F$18,2)</f>
        <v>Electric</v>
      </c>
      <c r="AA2668" s="6" t="str">
        <f t="shared" si="741"/>
        <v>0</v>
      </c>
      <c r="AB2668" s="1">
        <f t="shared" si="742"/>
        <v>0</v>
      </c>
      <c r="AC2668" s="1" t="str">
        <f>VLOOKUP(BIN2DEC(RIGHT(HEX2BIN(MID(H2668,6,1),4),1)&amp;LEFT(HEX2BIN(MID(H2668,7,1),4),1)),Codes!$K$1:$L$5,2)</f>
        <v>M</v>
      </c>
      <c r="AD2668" s="1" t="str">
        <f>VLOOKUP(BIN2DEC(RIGHT(HEX2BIN(MID(H2668,7,1),4),3)&amp;LEFT(HEX2BIN(MID(H2668,8,1),4),2)),Codes!$H$2:$I$33,2)</f>
        <v>Shock</v>
      </c>
      <c r="AE2668" s="1" t="str">
        <f t="shared" si="743"/>
        <v>1</v>
      </c>
      <c r="AF2668" s="1" t="str">
        <f t="shared" si="744"/>
        <v>1</v>
      </c>
      <c r="AH2668" s="6">
        <f t="shared" si="745"/>
        <v>39</v>
      </c>
    </row>
    <row r="2669" spans="1:34">
      <c r="A2669" s="3" t="s">
        <v>8159</v>
      </c>
      <c r="B2669" s="1" t="s">
        <v>83</v>
      </c>
      <c r="C2669" s="6" t="s">
        <v>8158</v>
      </c>
      <c r="D2669" s="9" t="s">
        <v>1590</v>
      </c>
      <c r="E2669" s="9" t="s">
        <v>5591</v>
      </c>
      <c r="F2669" s="9" t="s">
        <v>8150</v>
      </c>
      <c r="G2669" s="9" t="s">
        <v>8160</v>
      </c>
      <c r="H2669" s="9" t="s">
        <v>8161</v>
      </c>
      <c r="J2669" s="6" t="str">
        <f t="shared" si="729"/>
        <v>001011</v>
      </c>
      <c r="K2669" s="1">
        <f t="shared" si="730"/>
        <v>0</v>
      </c>
      <c r="L2669" s="6" t="str">
        <f t="shared" si="731"/>
        <v>00000</v>
      </c>
      <c r="M2669" s="1">
        <f t="shared" si="732"/>
        <v>0</v>
      </c>
      <c r="N2669" s="6" t="str">
        <f t="shared" si="733"/>
        <v>00</v>
      </c>
      <c r="O2669" s="1">
        <f t="shared" si="734"/>
        <v>6</v>
      </c>
      <c r="P2669" s="1">
        <f>IF(HEX2DEC(LEFT(E2669,4))&gt;=32768,HEX2DEC(LEFT(E2669,4))-65536,HEX2DEC(LEFT(E2669,4)))/Codes!$N$2</f>
        <v>4.0880000000000001</v>
      </c>
      <c r="Q2669" s="1">
        <f>IF(HEX2DEC(RIGHT(E2669,4))&gt;=32768,HEX2DEC(RIGHT(E2669,4))-65536,HEX2DEC(RIGHT(E2669,4)))/Codes!$N$2</f>
        <v>0</v>
      </c>
      <c r="R2669" s="1">
        <f>IF(HEX2DEC(LEFT(F2669,4))&gt;=32768,HEX2DEC(LEFT(F2669,4))-65536,HEX2DEC(LEFT(F2669,4)))/Codes!$N$2</f>
        <v>4.8</v>
      </c>
      <c r="S2669" s="1">
        <f>IF(HEX2DEC(RIGHT(F2669,4))&gt;=32768,HEX2DEC(RIGHT(F2669,4))-65536,HEX2DEC(RIGHT(F2669,4)))/Codes!$N$2</f>
        <v>9.1999999999999993</v>
      </c>
      <c r="T2669" s="18">
        <f t="shared" si="735"/>
        <v>361</v>
      </c>
      <c r="U2669" s="1">
        <f t="shared" si="736"/>
        <v>140</v>
      </c>
      <c r="V2669" s="1">
        <f t="shared" si="737"/>
        <v>0</v>
      </c>
      <c r="W2669" s="1" t="str">
        <f t="shared" si="738"/>
        <v>100</v>
      </c>
      <c r="X2669" s="1">
        <f t="shared" si="739"/>
        <v>0</v>
      </c>
      <c r="Y2669" s="1">
        <f t="shared" si="740"/>
        <v>90</v>
      </c>
      <c r="Z2669" s="1" t="str">
        <f>VLOOKUP(BIN2DEC(MID(HEX2BIN(MID(H2669,3,2),8),2,5)),Codes!$E$1:$F$18,2)</f>
        <v>Electric</v>
      </c>
      <c r="AA2669" s="6" t="str">
        <f t="shared" si="741"/>
        <v>0</v>
      </c>
      <c r="AB2669" s="1">
        <f t="shared" si="742"/>
        <v>0</v>
      </c>
      <c r="AC2669" s="1" t="str">
        <f>VLOOKUP(BIN2DEC(RIGHT(HEX2BIN(MID(H2669,6,1),4),1)&amp;LEFT(HEX2BIN(MID(H2669,7,1),4),1)),Codes!$K$1:$L$5,2)</f>
        <v>L</v>
      </c>
      <c r="AD2669" s="1" t="str">
        <f>VLOOKUP(BIN2DEC(RIGHT(HEX2BIN(MID(H2669,7,1),4),3)&amp;LEFT(HEX2BIN(MID(H2669,8,1),4),2)),Codes!$H$2:$I$33,2)</f>
        <v>Shock</v>
      </c>
      <c r="AE2669" s="1" t="str">
        <f t="shared" si="743"/>
        <v>1</v>
      </c>
      <c r="AF2669" s="1" t="str">
        <f t="shared" si="744"/>
        <v>1</v>
      </c>
      <c r="AH2669" s="6">
        <f t="shared" si="745"/>
        <v>71</v>
      </c>
    </row>
    <row r="2670" spans="1:34">
      <c r="A2670" s="3" t="s">
        <v>8162</v>
      </c>
      <c r="B2670" s="1" t="s">
        <v>83</v>
      </c>
      <c r="C2670" s="6" t="s">
        <v>8158</v>
      </c>
      <c r="D2670" s="9" t="s">
        <v>4531</v>
      </c>
      <c r="E2670" s="9" t="s">
        <v>746</v>
      </c>
      <c r="F2670" s="9" t="s">
        <v>8153</v>
      </c>
      <c r="G2670" s="9" t="s">
        <v>8160</v>
      </c>
      <c r="H2670" s="9" t="s">
        <v>8161</v>
      </c>
      <c r="J2670" s="6" t="str">
        <f t="shared" si="729"/>
        <v>001011</v>
      </c>
      <c r="K2670" s="1">
        <f t="shared" si="730"/>
        <v>1</v>
      </c>
      <c r="L2670" s="6" t="str">
        <f t="shared" si="731"/>
        <v>00000</v>
      </c>
      <c r="M2670" s="1">
        <f t="shared" si="732"/>
        <v>0</v>
      </c>
      <c r="N2670" s="6" t="str">
        <f t="shared" si="733"/>
        <v>00</v>
      </c>
      <c r="O2670" s="1">
        <f t="shared" si="734"/>
        <v>6</v>
      </c>
      <c r="P2670" s="1">
        <f>IF(HEX2DEC(LEFT(E2670,4))&gt;=32768,HEX2DEC(LEFT(E2670,4))-65536,HEX2DEC(LEFT(E2670,4)))/Codes!$N$2</f>
        <v>4.4279999999999999</v>
      </c>
      <c r="Q2670" s="1">
        <f>IF(HEX2DEC(RIGHT(E2670,4))&gt;=32768,HEX2DEC(RIGHT(E2670,4))-65536,HEX2DEC(RIGHT(E2670,4)))/Codes!$N$2</f>
        <v>0</v>
      </c>
      <c r="R2670" s="1">
        <f>IF(HEX2DEC(LEFT(F2670,4))&gt;=32768,HEX2DEC(LEFT(F2670,4))-65536,HEX2DEC(LEFT(F2670,4)))/Codes!$N$2</f>
        <v>4.8</v>
      </c>
      <c r="S2670" s="1">
        <f>IF(HEX2DEC(RIGHT(F2670,4))&gt;=32768,HEX2DEC(RIGHT(F2670,4))-65536,HEX2DEC(RIGHT(F2670,4)))/Codes!$N$2</f>
        <v>16.399999999999999</v>
      </c>
      <c r="T2670" s="18">
        <f t="shared" si="735"/>
        <v>361</v>
      </c>
      <c r="U2670" s="1">
        <f t="shared" si="736"/>
        <v>140</v>
      </c>
      <c r="V2670" s="1">
        <f t="shared" si="737"/>
        <v>0</v>
      </c>
      <c r="W2670" s="1" t="str">
        <f t="shared" si="738"/>
        <v>100</v>
      </c>
      <c r="X2670" s="1">
        <f t="shared" si="739"/>
        <v>0</v>
      </c>
      <c r="Y2670" s="1">
        <f t="shared" si="740"/>
        <v>90</v>
      </c>
      <c r="Z2670" s="1" t="str">
        <f>VLOOKUP(BIN2DEC(MID(HEX2BIN(MID(H2670,3,2),8),2,5)),Codes!$E$1:$F$18,2)</f>
        <v>Electric</v>
      </c>
      <c r="AA2670" s="6" t="str">
        <f t="shared" si="741"/>
        <v>0</v>
      </c>
      <c r="AB2670" s="1">
        <f t="shared" si="742"/>
        <v>0</v>
      </c>
      <c r="AC2670" s="1" t="str">
        <f>VLOOKUP(BIN2DEC(RIGHT(HEX2BIN(MID(H2670,6,1),4),1)&amp;LEFT(HEX2BIN(MID(H2670,7,1),4),1)),Codes!$K$1:$L$5,2)</f>
        <v>L</v>
      </c>
      <c r="AD2670" s="1" t="str">
        <f>VLOOKUP(BIN2DEC(RIGHT(HEX2BIN(MID(H2670,7,1),4),3)&amp;LEFT(HEX2BIN(MID(H2670,8,1),4),2)),Codes!$H$2:$I$33,2)</f>
        <v>Shock</v>
      </c>
      <c r="AE2670" s="1" t="str">
        <f t="shared" si="743"/>
        <v>1</v>
      </c>
      <c r="AF2670" s="1" t="str">
        <f t="shared" si="744"/>
        <v>1</v>
      </c>
      <c r="AH2670" s="6">
        <f t="shared" si="745"/>
        <v>71</v>
      </c>
    </row>
    <row r="2671" spans="1:34">
      <c r="A2671" s="3" t="s">
        <v>8163</v>
      </c>
      <c r="B2671" s="1" t="s">
        <v>83</v>
      </c>
      <c r="C2671" s="6" t="s">
        <v>8158</v>
      </c>
      <c r="D2671" s="9" t="s">
        <v>1779</v>
      </c>
      <c r="E2671" s="9" t="s">
        <v>5596</v>
      </c>
      <c r="F2671" s="9" t="s">
        <v>8156</v>
      </c>
      <c r="G2671" s="9" t="s">
        <v>8160</v>
      </c>
      <c r="H2671" s="9" t="s">
        <v>8161</v>
      </c>
      <c r="J2671" s="6" t="str">
        <f t="shared" si="729"/>
        <v>001011</v>
      </c>
      <c r="K2671" s="1">
        <f t="shared" si="730"/>
        <v>2</v>
      </c>
      <c r="L2671" s="6" t="str">
        <f t="shared" si="731"/>
        <v>00000</v>
      </c>
      <c r="M2671" s="1">
        <f t="shared" si="732"/>
        <v>0</v>
      </c>
      <c r="N2671" s="6" t="str">
        <f t="shared" si="733"/>
        <v>00</v>
      </c>
      <c r="O2671" s="1">
        <f t="shared" si="734"/>
        <v>6</v>
      </c>
      <c r="P2671" s="1">
        <f>IF(HEX2DEC(LEFT(E2671,4))&gt;=32768,HEX2DEC(LEFT(E2671,4))-65536,HEX2DEC(LEFT(E2671,4)))/Codes!$N$2</f>
        <v>5.452</v>
      </c>
      <c r="Q2671" s="1">
        <f>IF(HEX2DEC(RIGHT(E2671,4))&gt;=32768,HEX2DEC(RIGHT(E2671,4))-65536,HEX2DEC(RIGHT(E2671,4)))/Codes!$N$2</f>
        <v>0</v>
      </c>
      <c r="R2671" s="1">
        <f>IF(HEX2DEC(LEFT(F2671,4))&gt;=32768,HEX2DEC(LEFT(F2671,4))-65536,HEX2DEC(LEFT(F2671,4)))/Codes!$N$2</f>
        <v>4.8</v>
      </c>
      <c r="S2671" s="1">
        <f>IF(HEX2DEC(RIGHT(F2671,4))&gt;=32768,HEX2DEC(RIGHT(F2671,4))-65536,HEX2DEC(RIGHT(F2671,4)))/Codes!$N$2</f>
        <v>23.2</v>
      </c>
      <c r="T2671" s="18">
        <f t="shared" si="735"/>
        <v>361</v>
      </c>
      <c r="U2671" s="1">
        <f t="shared" si="736"/>
        <v>140</v>
      </c>
      <c r="V2671" s="1">
        <f t="shared" si="737"/>
        <v>0</v>
      </c>
      <c r="W2671" s="1" t="str">
        <f t="shared" si="738"/>
        <v>100</v>
      </c>
      <c r="X2671" s="1">
        <f t="shared" si="739"/>
        <v>0</v>
      </c>
      <c r="Y2671" s="1">
        <f t="shared" si="740"/>
        <v>90</v>
      </c>
      <c r="Z2671" s="1" t="str">
        <f>VLOOKUP(BIN2DEC(MID(HEX2BIN(MID(H2671,3,2),8),2,5)),Codes!$E$1:$F$18,2)</f>
        <v>Electric</v>
      </c>
      <c r="AA2671" s="6" t="str">
        <f t="shared" si="741"/>
        <v>0</v>
      </c>
      <c r="AB2671" s="1">
        <f t="shared" si="742"/>
        <v>0</v>
      </c>
      <c r="AC2671" s="1" t="str">
        <f>VLOOKUP(BIN2DEC(RIGHT(HEX2BIN(MID(H2671,6,1),4),1)&amp;LEFT(HEX2BIN(MID(H2671,7,1),4),1)),Codes!$K$1:$L$5,2)</f>
        <v>L</v>
      </c>
      <c r="AD2671" s="1" t="str">
        <f>VLOOKUP(BIN2DEC(RIGHT(HEX2BIN(MID(H2671,7,1),4),3)&amp;LEFT(HEX2BIN(MID(H2671,8,1),4),2)),Codes!$H$2:$I$33,2)</f>
        <v>Shock</v>
      </c>
      <c r="AE2671" s="1" t="str">
        <f t="shared" si="743"/>
        <v>1</v>
      </c>
      <c r="AF2671" s="1" t="str">
        <f t="shared" si="744"/>
        <v>1</v>
      </c>
      <c r="AH2671" s="6">
        <f t="shared" si="745"/>
        <v>71</v>
      </c>
    </row>
    <row r="2672" spans="1:34">
      <c r="A2672" s="3" t="s">
        <v>8164</v>
      </c>
      <c r="B2672" s="1" t="s">
        <v>83</v>
      </c>
      <c r="C2672" s="6" t="s">
        <v>1698</v>
      </c>
      <c r="D2672" s="9" t="s">
        <v>8165</v>
      </c>
      <c r="E2672" s="9" t="s">
        <v>395</v>
      </c>
      <c r="F2672" s="9" t="s">
        <v>8118</v>
      </c>
      <c r="G2672" s="9" t="s">
        <v>8166</v>
      </c>
      <c r="H2672" s="9" t="s">
        <v>5126</v>
      </c>
      <c r="J2672" s="6" t="str">
        <f t="shared" si="729"/>
        <v>001011</v>
      </c>
      <c r="K2672" s="1">
        <f t="shared" si="730"/>
        <v>0</v>
      </c>
      <c r="L2672" s="6" t="str">
        <f t="shared" si="731"/>
        <v>00000</v>
      </c>
      <c r="M2672" s="1">
        <f t="shared" si="732"/>
        <v>15</v>
      </c>
      <c r="N2672" s="6" t="str">
        <f t="shared" si="733"/>
        <v>00</v>
      </c>
      <c r="O2672" s="1">
        <f t="shared" si="734"/>
        <v>16</v>
      </c>
      <c r="P2672" s="1">
        <f>IF(HEX2DEC(LEFT(E2672,4))&gt;=32768,HEX2DEC(LEFT(E2672,4))-65536,HEX2DEC(LEFT(E2672,4)))/Codes!$N$2</f>
        <v>5.6</v>
      </c>
      <c r="Q2672" s="1">
        <f>IF(HEX2DEC(RIGHT(E2672,4))&gt;=32768,HEX2DEC(RIGHT(E2672,4))-65536,HEX2DEC(RIGHT(E2672,4)))/Codes!$N$2</f>
        <v>0</v>
      </c>
      <c r="R2672" s="1">
        <f>IF(HEX2DEC(LEFT(F2672,4))&gt;=32768,HEX2DEC(LEFT(F2672,4))-65536,HEX2DEC(LEFT(F2672,4)))/Codes!$N$2</f>
        <v>4.8</v>
      </c>
      <c r="S2672" s="1">
        <f>IF(HEX2DEC(RIGHT(F2672,4))&gt;=32768,HEX2DEC(RIGHT(F2672,4))-65536,HEX2DEC(RIGHT(F2672,4)))/Codes!$N$2</f>
        <v>0.50800000000000001</v>
      </c>
      <c r="T2672" s="18">
        <f t="shared" si="735"/>
        <v>95</v>
      </c>
      <c r="U2672" s="1">
        <f t="shared" si="736"/>
        <v>105</v>
      </c>
      <c r="V2672" s="1">
        <f t="shared" si="737"/>
        <v>0</v>
      </c>
      <c r="W2672" s="1" t="str">
        <f t="shared" si="738"/>
        <v>100</v>
      </c>
      <c r="X2672" s="1">
        <f t="shared" si="739"/>
        <v>3</v>
      </c>
      <c r="Y2672" s="1">
        <f t="shared" si="740"/>
        <v>50</v>
      </c>
      <c r="Z2672" s="1" t="str">
        <f>VLOOKUP(BIN2DEC(MID(HEX2BIN(MID(H2672,3,2),8),2,5)),Codes!$E$1:$F$18,2)</f>
        <v>Normal</v>
      </c>
      <c r="AA2672" s="6" t="str">
        <f t="shared" si="741"/>
        <v>0</v>
      </c>
      <c r="AB2672" s="1">
        <f t="shared" si="742"/>
        <v>0</v>
      </c>
      <c r="AC2672" s="1" t="str">
        <f>VLOOKUP(BIN2DEC(RIGHT(HEX2BIN(MID(H2672,6,1),4),1)&amp;LEFT(HEX2BIN(MID(H2672,7,1),4),1)),Codes!$K$1:$L$5,2)</f>
        <v>L</v>
      </c>
      <c r="AD2672" s="1" t="str">
        <f>VLOOKUP(BIN2DEC(RIGHT(HEX2BIN(MID(H2672,7,1),4),3)&amp;LEFT(HEX2BIN(MID(H2672,8,1),4),2)),Codes!$H$2:$I$33,2)</f>
        <v>Kick</v>
      </c>
      <c r="AE2672" s="1" t="str">
        <f t="shared" si="743"/>
        <v>1</v>
      </c>
      <c r="AF2672" s="1" t="str">
        <f t="shared" si="744"/>
        <v>1</v>
      </c>
      <c r="AH2672" s="6">
        <f t="shared" si="745"/>
        <v>66</v>
      </c>
    </row>
    <row r="2673" spans="1:34">
      <c r="A2673" s="3" t="s">
        <v>8167</v>
      </c>
      <c r="B2673" s="1" t="s">
        <v>83</v>
      </c>
      <c r="C2673" s="6" t="s">
        <v>1698</v>
      </c>
      <c r="D2673" s="9" t="s">
        <v>8168</v>
      </c>
      <c r="E2673" s="9" t="s">
        <v>307</v>
      </c>
      <c r="F2673" s="9" t="s">
        <v>91</v>
      </c>
      <c r="G2673" s="9" t="s">
        <v>8166</v>
      </c>
      <c r="H2673" s="9" t="s">
        <v>435</v>
      </c>
      <c r="J2673" s="6" t="str">
        <f t="shared" si="729"/>
        <v>001011</v>
      </c>
      <c r="K2673" s="1">
        <f t="shared" si="730"/>
        <v>1</v>
      </c>
      <c r="L2673" s="6" t="str">
        <f t="shared" si="731"/>
        <v>00000</v>
      </c>
      <c r="M2673" s="1">
        <f t="shared" si="732"/>
        <v>4</v>
      </c>
      <c r="N2673" s="6" t="str">
        <f t="shared" si="733"/>
        <v>00</v>
      </c>
      <c r="O2673" s="1">
        <f t="shared" si="734"/>
        <v>16</v>
      </c>
      <c r="P2673" s="1">
        <f>IF(HEX2DEC(LEFT(E2673,4))&gt;=32768,HEX2DEC(LEFT(E2673,4))-65536,HEX2DEC(LEFT(E2673,4)))/Codes!$N$2</f>
        <v>3.2</v>
      </c>
      <c r="Q2673" s="1">
        <f>IF(HEX2DEC(RIGHT(E2673,4))&gt;=32768,HEX2DEC(RIGHT(E2673,4))-65536,HEX2DEC(RIGHT(E2673,4)))/Codes!$N$2</f>
        <v>0</v>
      </c>
      <c r="R2673" s="1">
        <f>IF(HEX2DEC(LEFT(F2673,4))&gt;=32768,HEX2DEC(LEFT(F2673,4))-65536,HEX2DEC(LEFT(F2673,4)))/Codes!$N$2</f>
        <v>0</v>
      </c>
      <c r="S2673" s="1">
        <f>IF(HEX2DEC(RIGHT(F2673,4))&gt;=32768,HEX2DEC(RIGHT(F2673,4))-65536,HEX2DEC(RIGHT(F2673,4)))/Codes!$N$2</f>
        <v>0</v>
      </c>
      <c r="T2673" s="18">
        <f t="shared" si="735"/>
        <v>95</v>
      </c>
      <c r="U2673" s="1">
        <f t="shared" si="736"/>
        <v>105</v>
      </c>
      <c r="V2673" s="1">
        <f t="shared" si="737"/>
        <v>0</v>
      </c>
      <c r="W2673" s="1" t="str">
        <f t="shared" si="738"/>
        <v>100</v>
      </c>
      <c r="X2673" s="1">
        <f t="shared" si="739"/>
        <v>3</v>
      </c>
      <c r="Y2673" s="1">
        <f t="shared" si="740"/>
        <v>40</v>
      </c>
      <c r="Z2673" s="1" t="str">
        <f>VLOOKUP(BIN2DEC(MID(HEX2BIN(MID(H2673,3,2),8),2,5)),Codes!$E$1:$F$18,2)</f>
        <v>Normal</v>
      </c>
      <c r="AA2673" s="6" t="str">
        <f t="shared" si="741"/>
        <v>0</v>
      </c>
      <c r="AB2673" s="1">
        <f t="shared" si="742"/>
        <v>0</v>
      </c>
      <c r="AC2673" s="1" t="str">
        <f>VLOOKUP(BIN2DEC(RIGHT(HEX2BIN(MID(H2673,6,1),4),1)&amp;LEFT(HEX2BIN(MID(H2673,7,1),4),1)),Codes!$K$1:$L$5,2)</f>
        <v>L</v>
      </c>
      <c r="AD2673" s="1" t="str">
        <f>VLOOKUP(BIN2DEC(RIGHT(HEX2BIN(MID(H2673,7,1),4),3)&amp;LEFT(HEX2BIN(MID(H2673,8,1),4),2)),Codes!$H$2:$I$33,2)</f>
        <v>Kick</v>
      </c>
      <c r="AE2673" s="1" t="str">
        <f t="shared" si="743"/>
        <v>1</v>
      </c>
      <c r="AF2673" s="1" t="str">
        <f t="shared" si="744"/>
        <v>1</v>
      </c>
      <c r="AH2673" s="6">
        <f t="shared" si="745"/>
        <v>66</v>
      </c>
    </row>
    <row r="2674" spans="1:34">
      <c r="A2674" s="3" t="s">
        <v>8169</v>
      </c>
      <c r="B2674" s="1" t="s">
        <v>83</v>
      </c>
      <c r="C2674" s="6" t="s">
        <v>3856</v>
      </c>
      <c r="D2674" s="9" t="s">
        <v>3099</v>
      </c>
      <c r="E2674" s="9" t="s">
        <v>256</v>
      </c>
      <c r="F2674" s="9" t="s">
        <v>8170</v>
      </c>
      <c r="G2674" s="9" t="s">
        <v>8171</v>
      </c>
      <c r="H2674" s="9" t="s">
        <v>1729</v>
      </c>
      <c r="J2674" s="6" t="str">
        <f t="shared" si="729"/>
        <v>001011</v>
      </c>
      <c r="K2674" s="1">
        <f t="shared" si="730"/>
        <v>0</v>
      </c>
      <c r="L2674" s="6" t="str">
        <f t="shared" si="731"/>
        <v>00000</v>
      </c>
      <c r="M2674" s="1">
        <f t="shared" si="732"/>
        <v>0</v>
      </c>
      <c r="N2674" s="6" t="str">
        <f t="shared" si="733"/>
        <v>00</v>
      </c>
      <c r="O2674" s="1">
        <f t="shared" si="734"/>
        <v>13</v>
      </c>
      <c r="P2674" s="1">
        <f>IF(HEX2DEC(LEFT(E2674,4))&gt;=32768,HEX2DEC(LEFT(E2674,4))-65536,HEX2DEC(LEFT(E2674,4)))/Codes!$N$2</f>
        <v>3.6</v>
      </c>
      <c r="Q2674" s="1">
        <f>IF(HEX2DEC(RIGHT(E2674,4))&gt;=32768,HEX2DEC(RIGHT(E2674,4))-65536,HEX2DEC(RIGHT(E2674,4)))/Codes!$N$2</f>
        <v>0</v>
      </c>
      <c r="R2674" s="1">
        <f>IF(HEX2DEC(LEFT(F2674,4))&gt;=32768,HEX2DEC(LEFT(F2674,4))-65536,HEX2DEC(LEFT(F2674,4)))/Codes!$N$2</f>
        <v>4.8</v>
      </c>
      <c r="S2674" s="1">
        <f>IF(HEX2DEC(RIGHT(F2674,4))&gt;=32768,HEX2DEC(RIGHT(F2674,4))-65536,HEX2DEC(RIGHT(F2674,4)))/Codes!$N$2</f>
        <v>13.2</v>
      </c>
      <c r="T2674" s="18">
        <f t="shared" si="735"/>
        <v>160</v>
      </c>
      <c r="U2674" s="1">
        <f t="shared" si="736"/>
        <v>70</v>
      </c>
      <c r="V2674" s="1">
        <f t="shared" si="737"/>
        <v>0</v>
      </c>
      <c r="W2674" s="1" t="str">
        <f t="shared" si="738"/>
        <v>100</v>
      </c>
      <c r="X2674" s="1">
        <f t="shared" si="739"/>
        <v>3</v>
      </c>
      <c r="Y2674" s="1">
        <f t="shared" si="740"/>
        <v>30</v>
      </c>
      <c r="Z2674" s="1" t="str">
        <f>VLOOKUP(BIN2DEC(MID(HEX2BIN(MID(H2674,3,2),8),2,5)),Codes!$E$1:$F$18,2)</f>
        <v>Normal</v>
      </c>
      <c r="AA2674" s="6" t="str">
        <f t="shared" si="741"/>
        <v>0</v>
      </c>
      <c r="AB2674" s="1">
        <f t="shared" si="742"/>
        <v>0</v>
      </c>
      <c r="AC2674" s="1" t="str">
        <f>VLOOKUP(BIN2DEC(RIGHT(HEX2BIN(MID(H2674,6,1),4),1)&amp;LEFT(HEX2BIN(MID(H2674,7,1),4),1)),Codes!$K$1:$L$5,2)</f>
        <v>L</v>
      </c>
      <c r="AD2674" s="1" t="str">
        <f>VLOOKUP(BIN2DEC(RIGHT(HEX2BIN(MID(H2674,7,1),4),3)&amp;LEFT(HEX2BIN(MID(H2674,8,1),4),2)),Codes!$H$2:$I$33,2)</f>
        <v>Punch</v>
      </c>
      <c r="AE2674" s="1" t="str">
        <f t="shared" si="743"/>
        <v>1</v>
      </c>
      <c r="AF2674" s="1" t="str">
        <f t="shared" si="744"/>
        <v>1</v>
      </c>
      <c r="AH2674" s="6">
        <f t="shared" si="745"/>
        <v>65</v>
      </c>
    </row>
    <row r="2675" spans="1:34">
      <c r="A2675" s="3" t="s">
        <v>8172</v>
      </c>
      <c r="B2675" s="1" t="s">
        <v>83</v>
      </c>
      <c r="C2675" s="6" t="s">
        <v>3856</v>
      </c>
      <c r="D2675" s="9" t="s">
        <v>1693</v>
      </c>
      <c r="E2675" s="9" t="s">
        <v>256</v>
      </c>
      <c r="F2675" s="9" t="s">
        <v>195</v>
      </c>
      <c r="G2675" s="9" t="s">
        <v>8171</v>
      </c>
      <c r="H2675" s="9" t="s">
        <v>1729</v>
      </c>
      <c r="J2675" s="6" t="str">
        <f t="shared" si="729"/>
        <v>001011</v>
      </c>
      <c r="K2675" s="1">
        <f t="shared" si="730"/>
        <v>1</v>
      </c>
      <c r="L2675" s="6" t="str">
        <f t="shared" si="731"/>
        <v>00000</v>
      </c>
      <c r="M2675" s="1">
        <f t="shared" si="732"/>
        <v>0</v>
      </c>
      <c r="N2675" s="6" t="str">
        <f t="shared" si="733"/>
        <v>00</v>
      </c>
      <c r="O2675" s="1">
        <f t="shared" si="734"/>
        <v>13</v>
      </c>
      <c r="P2675" s="1">
        <f>IF(HEX2DEC(LEFT(E2675,4))&gt;=32768,HEX2DEC(LEFT(E2675,4))-65536,HEX2DEC(LEFT(E2675,4)))/Codes!$N$2</f>
        <v>3.6</v>
      </c>
      <c r="Q2675" s="1">
        <f>IF(HEX2DEC(RIGHT(E2675,4))&gt;=32768,HEX2DEC(RIGHT(E2675,4))-65536,HEX2DEC(RIGHT(E2675,4)))/Codes!$N$2</f>
        <v>0</v>
      </c>
      <c r="R2675" s="1">
        <f>IF(HEX2DEC(LEFT(F2675,4))&gt;=32768,HEX2DEC(LEFT(F2675,4))-65536,HEX2DEC(LEFT(F2675,4)))/Codes!$N$2</f>
        <v>4.4000000000000004</v>
      </c>
      <c r="S2675" s="1">
        <f>IF(HEX2DEC(RIGHT(F2675,4))&gt;=32768,HEX2DEC(RIGHT(F2675,4))-65536,HEX2DEC(RIGHT(F2675,4)))/Codes!$N$2</f>
        <v>0</v>
      </c>
      <c r="T2675" s="18">
        <f t="shared" si="735"/>
        <v>160</v>
      </c>
      <c r="U2675" s="1">
        <f t="shared" si="736"/>
        <v>70</v>
      </c>
      <c r="V2675" s="1">
        <f t="shared" si="737"/>
        <v>0</v>
      </c>
      <c r="W2675" s="1" t="str">
        <f t="shared" si="738"/>
        <v>100</v>
      </c>
      <c r="X2675" s="1">
        <f t="shared" si="739"/>
        <v>3</v>
      </c>
      <c r="Y2675" s="1">
        <f t="shared" si="740"/>
        <v>30</v>
      </c>
      <c r="Z2675" s="1" t="str">
        <f>VLOOKUP(BIN2DEC(MID(HEX2BIN(MID(H2675,3,2),8),2,5)),Codes!$E$1:$F$18,2)</f>
        <v>Normal</v>
      </c>
      <c r="AA2675" s="6" t="str">
        <f t="shared" si="741"/>
        <v>0</v>
      </c>
      <c r="AB2675" s="1">
        <f t="shared" si="742"/>
        <v>0</v>
      </c>
      <c r="AC2675" s="1" t="str">
        <f>VLOOKUP(BIN2DEC(RIGHT(HEX2BIN(MID(H2675,6,1),4),1)&amp;LEFT(HEX2BIN(MID(H2675,7,1),4),1)),Codes!$K$1:$L$5,2)</f>
        <v>L</v>
      </c>
      <c r="AD2675" s="1" t="str">
        <f>VLOOKUP(BIN2DEC(RIGHT(HEX2BIN(MID(H2675,7,1),4),3)&amp;LEFT(HEX2BIN(MID(H2675,8,1),4),2)),Codes!$H$2:$I$33,2)</f>
        <v>Punch</v>
      </c>
      <c r="AE2675" s="1" t="str">
        <f t="shared" si="743"/>
        <v>1</v>
      </c>
      <c r="AF2675" s="1" t="str">
        <f t="shared" si="744"/>
        <v>1</v>
      </c>
      <c r="AH2675" s="6">
        <f t="shared" si="745"/>
        <v>65</v>
      </c>
    </row>
    <row r="2676" spans="1:34">
      <c r="A2676" s="3" t="s">
        <v>8173</v>
      </c>
      <c r="B2676" s="1" t="s">
        <v>83</v>
      </c>
      <c r="C2676" s="6" t="s">
        <v>3856</v>
      </c>
      <c r="D2676" s="9" t="s">
        <v>1235</v>
      </c>
      <c r="E2676" s="9" t="s">
        <v>256</v>
      </c>
      <c r="F2676" s="9" t="s">
        <v>8174</v>
      </c>
      <c r="G2676" s="9" t="s">
        <v>8171</v>
      </c>
      <c r="H2676" s="9" t="s">
        <v>1729</v>
      </c>
      <c r="J2676" s="6" t="str">
        <f t="shared" si="729"/>
        <v>001011</v>
      </c>
      <c r="K2676" s="1">
        <f t="shared" si="730"/>
        <v>2</v>
      </c>
      <c r="L2676" s="6" t="str">
        <f t="shared" si="731"/>
        <v>00000</v>
      </c>
      <c r="M2676" s="1">
        <f t="shared" si="732"/>
        <v>0</v>
      </c>
      <c r="N2676" s="6" t="str">
        <f t="shared" si="733"/>
        <v>00</v>
      </c>
      <c r="O2676" s="1">
        <f t="shared" si="734"/>
        <v>13</v>
      </c>
      <c r="P2676" s="1">
        <f>IF(HEX2DEC(LEFT(E2676,4))&gt;=32768,HEX2DEC(LEFT(E2676,4))-65536,HEX2DEC(LEFT(E2676,4)))/Codes!$N$2</f>
        <v>3.6</v>
      </c>
      <c r="Q2676" s="1">
        <f>IF(HEX2DEC(RIGHT(E2676,4))&gt;=32768,HEX2DEC(RIGHT(E2676,4))-65536,HEX2DEC(RIGHT(E2676,4)))/Codes!$N$2</f>
        <v>0</v>
      </c>
      <c r="R2676" s="1">
        <f>IF(HEX2DEC(LEFT(F2676,4))&gt;=32768,HEX2DEC(LEFT(F2676,4))-65536,HEX2DEC(LEFT(F2676,4)))/Codes!$N$2</f>
        <v>4.8</v>
      </c>
      <c r="S2676" s="1">
        <f>IF(HEX2DEC(RIGHT(F2676,4))&gt;=32768,HEX2DEC(RIGHT(F2676,4))-65536,HEX2DEC(RIGHT(F2676,4)))/Codes!$N$2</f>
        <v>-13.2</v>
      </c>
      <c r="T2676" s="18">
        <f t="shared" si="735"/>
        <v>160</v>
      </c>
      <c r="U2676" s="1">
        <f t="shared" si="736"/>
        <v>70</v>
      </c>
      <c r="V2676" s="1">
        <f t="shared" si="737"/>
        <v>0</v>
      </c>
      <c r="W2676" s="1" t="str">
        <f t="shared" si="738"/>
        <v>100</v>
      </c>
      <c r="X2676" s="1">
        <f t="shared" si="739"/>
        <v>3</v>
      </c>
      <c r="Y2676" s="1">
        <f t="shared" si="740"/>
        <v>30</v>
      </c>
      <c r="Z2676" s="1" t="str">
        <f>VLOOKUP(BIN2DEC(MID(HEX2BIN(MID(H2676,3,2),8),2,5)),Codes!$E$1:$F$18,2)</f>
        <v>Normal</v>
      </c>
      <c r="AA2676" s="6" t="str">
        <f t="shared" si="741"/>
        <v>0</v>
      </c>
      <c r="AB2676" s="1">
        <f t="shared" si="742"/>
        <v>0</v>
      </c>
      <c r="AC2676" s="1" t="str">
        <f>VLOOKUP(BIN2DEC(RIGHT(HEX2BIN(MID(H2676,6,1),4),1)&amp;LEFT(HEX2BIN(MID(H2676,7,1),4),1)),Codes!$K$1:$L$5,2)</f>
        <v>L</v>
      </c>
      <c r="AD2676" s="1" t="str">
        <f>VLOOKUP(BIN2DEC(RIGHT(HEX2BIN(MID(H2676,7,1),4),3)&amp;LEFT(HEX2BIN(MID(H2676,8,1),4),2)),Codes!$H$2:$I$33,2)</f>
        <v>Punch</v>
      </c>
      <c r="AE2676" s="1" t="str">
        <f t="shared" si="743"/>
        <v>1</v>
      </c>
      <c r="AF2676" s="1" t="str">
        <f t="shared" si="744"/>
        <v>1</v>
      </c>
      <c r="AH2676" s="6">
        <f t="shared" si="745"/>
        <v>65</v>
      </c>
    </row>
    <row r="2677" spans="1:34">
      <c r="A2677" s="3" t="s">
        <v>8175</v>
      </c>
      <c r="B2677" s="1" t="s">
        <v>83</v>
      </c>
      <c r="C2677" s="6" t="s">
        <v>1262</v>
      </c>
      <c r="D2677" s="9" t="s">
        <v>8176</v>
      </c>
      <c r="E2677" s="9" t="s">
        <v>1248</v>
      </c>
      <c r="F2677" s="9" t="s">
        <v>91</v>
      </c>
      <c r="G2677" s="9" t="s">
        <v>139</v>
      </c>
      <c r="H2677" s="9" t="s">
        <v>5633</v>
      </c>
      <c r="J2677" s="6" t="str">
        <f t="shared" si="729"/>
        <v>001011</v>
      </c>
      <c r="K2677" s="1">
        <f t="shared" si="730"/>
        <v>0</v>
      </c>
      <c r="L2677" s="6" t="str">
        <f t="shared" si="731"/>
        <v>00000</v>
      </c>
      <c r="M2677" s="1">
        <f t="shared" si="732"/>
        <v>39</v>
      </c>
      <c r="N2677" s="6" t="str">
        <f t="shared" si="733"/>
        <v>00</v>
      </c>
      <c r="O2677" s="1">
        <f t="shared" si="734"/>
        <v>12</v>
      </c>
      <c r="P2677" s="1">
        <f>IF(HEX2DEC(LEFT(E2677,4))&gt;=32768,HEX2DEC(LEFT(E2677,4))-65536,HEX2DEC(LEFT(E2677,4)))/Codes!$N$2</f>
        <v>4.0880000000000001</v>
      </c>
      <c r="Q2677" s="1">
        <f>IF(HEX2DEC(RIGHT(E2677,4))&gt;=32768,HEX2DEC(RIGHT(E2677,4))-65536,HEX2DEC(RIGHT(E2677,4)))/Codes!$N$2</f>
        <v>0.34</v>
      </c>
      <c r="R2677" s="1">
        <f>IF(HEX2DEC(LEFT(F2677,4))&gt;=32768,HEX2DEC(LEFT(F2677,4))-65536,HEX2DEC(LEFT(F2677,4)))/Codes!$N$2</f>
        <v>0</v>
      </c>
      <c r="S2677" s="1">
        <f>IF(HEX2DEC(RIGHT(F2677,4))&gt;=32768,HEX2DEC(RIGHT(F2677,4))-65536,HEX2DEC(RIGHT(F2677,4)))/Codes!$N$2</f>
        <v>0</v>
      </c>
      <c r="T2677" s="18">
        <f t="shared" si="735"/>
        <v>361</v>
      </c>
      <c r="U2677" s="1">
        <f t="shared" si="736"/>
        <v>100</v>
      </c>
      <c r="V2677" s="1">
        <f t="shared" si="737"/>
        <v>0</v>
      </c>
      <c r="W2677" s="1" t="str">
        <f t="shared" si="738"/>
        <v>100</v>
      </c>
      <c r="X2677" s="1">
        <f t="shared" si="739"/>
        <v>3</v>
      </c>
      <c r="Y2677" s="1">
        <f t="shared" si="740"/>
        <v>18</v>
      </c>
      <c r="Z2677" s="1" t="str">
        <f>VLOOKUP(BIN2DEC(MID(HEX2BIN(MID(H2677,3,2),8),2,5)),Codes!$E$1:$F$18,2)</f>
        <v>Normal</v>
      </c>
      <c r="AA2677" s="6" t="str">
        <f t="shared" si="741"/>
        <v>0</v>
      </c>
      <c r="AB2677" s="1">
        <f t="shared" si="742"/>
        <v>0</v>
      </c>
      <c r="AC2677" s="1" t="str">
        <f>VLOOKUP(BIN2DEC(RIGHT(HEX2BIN(MID(H2677,6,1),4),1)&amp;LEFT(HEX2BIN(MID(H2677,7,1),4),1)),Codes!$K$1:$L$5,2)</f>
        <v>L</v>
      </c>
      <c r="AD2677" s="1" t="str">
        <f>VLOOKUP(BIN2DEC(RIGHT(HEX2BIN(MID(H2677,7,1),4),3)&amp;LEFT(HEX2BIN(MID(H2677,8,1),4),2)),Codes!$H$2:$I$33,2)</f>
        <v>Kick</v>
      </c>
      <c r="AE2677" s="1" t="str">
        <f t="shared" si="743"/>
        <v>1</v>
      </c>
      <c r="AF2677" s="1" t="str">
        <f t="shared" si="744"/>
        <v>1</v>
      </c>
      <c r="AH2677" s="6">
        <f t="shared" si="745"/>
        <v>66</v>
      </c>
    </row>
    <row r="2678" spans="1:34">
      <c r="A2678" s="3" t="s">
        <v>8177</v>
      </c>
      <c r="B2678" s="1" t="s">
        <v>83</v>
      </c>
      <c r="C2678" s="6" t="s">
        <v>1262</v>
      </c>
      <c r="D2678" s="9" t="s">
        <v>3023</v>
      </c>
      <c r="E2678" s="9" t="s">
        <v>1248</v>
      </c>
      <c r="F2678" s="9" t="s">
        <v>91</v>
      </c>
      <c r="G2678" s="9" t="s">
        <v>139</v>
      </c>
      <c r="H2678" s="9" t="s">
        <v>5633</v>
      </c>
      <c r="J2678" s="6" t="str">
        <f t="shared" si="729"/>
        <v>001011</v>
      </c>
      <c r="K2678" s="1">
        <f t="shared" si="730"/>
        <v>1</v>
      </c>
      <c r="L2678" s="6" t="str">
        <f t="shared" si="731"/>
        <v>00000</v>
      </c>
      <c r="M2678" s="1">
        <f t="shared" si="732"/>
        <v>33</v>
      </c>
      <c r="N2678" s="6" t="str">
        <f t="shared" si="733"/>
        <v>00</v>
      </c>
      <c r="O2678" s="1">
        <f t="shared" si="734"/>
        <v>12</v>
      </c>
      <c r="P2678" s="1">
        <f>IF(HEX2DEC(LEFT(E2678,4))&gt;=32768,HEX2DEC(LEFT(E2678,4))-65536,HEX2DEC(LEFT(E2678,4)))/Codes!$N$2</f>
        <v>4.0880000000000001</v>
      </c>
      <c r="Q2678" s="1">
        <f>IF(HEX2DEC(RIGHT(E2678,4))&gt;=32768,HEX2DEC(RIGHT(E2678,4))-65536,HEX2DEC(RIGHT(E2678,4)))/Codes!$N$2</f>
        <v>0.34</v>
      </c>
      <c r="R2678" s="1">
        <f>IF(HEX2DEC(LEFT(F2678,4))&gt;=32768,HEX2DEC(LEFT(F2678,4))-65536,HEX2DEC(LEFT(F2678,4)))/Codes!$N$2</f>
        <v>0</v>
      </c>
      <c r="S2678" s="1">
        <f>IF(HEX2DEC(RIGHT(F2678,4))&gt;=32768,HEX2DEC(RIGHT(F2678,4))-65536,HEX2DEC(RIGHT(F2678,4)))/Codes!$N$2</f>
        <v>0</v>
      </c>
      <c r="T2678" s="18">
        <f t="shared" si="735"/>
        <v>361</v>
      </c>
      <c r="U2678" s="1">
        <f t="shared" si="736"/>
        <v>100</v>
      </c>
      <c r="V2678" s="1">
        <f t="shared" si="737"/>
        <v>0</v>
      </c>
      <c r="W2678" s="1" t="str">
        <f t="shared" si="738"/>
        <v>100</v>
      </c>
      <c r="X2678" s="1">
        <f t="shared" si="739"/>
        <v>3</v>
      </c>
      <c r="Y2678" s="1">
        <f t="shared" si="740"/>
        <v>18</v>
      </c>
      <c r="Z2678" s="1" t="str">
        <f>VLOOKUP(BIN2DEC(MID(HEX2BIN(MID(H2678,3,2),8),2,5)),Codes!$E$1:$F$18,2)</f>
        <v>Normal</v>
      </c>
      <c r="AA2678" s="6" t="str">
        <f t="shared" si="741"/>
        <v>0</v>
      </c>
      <c r="AB2678" s="1">
        <f t="shared" si="742"/>
        <v>0</v>
      </c>
      <c r="AC2678" s="1" t="str">
        <f>VLOOKUP(BIN2DEC(RIGHT(HEX2BIN(MID(H2678,6,1),4),1)&amp;LEFT(HEX2BIN(MID(H2678,7,1),4),1)),Codes!$K$1:$L$5,2)</f>
        <v>L</v>
      </c>
      <c r="AD2678" s="1" t="str">
        <f>VLOOKUP(BIN2DEC(RIGHT(HEX2BIN(MID(H2678,7,1),4),3)&amp;LEFT(HEX2BIN(MID(H2678,8,1),4),2)),Codes!$H$2:$I$33,2)</f>
        <v>Kick</v>
      </c>
      <c r="AE2678" s="1" t="str">
        <f t="shared" si="743"/>
        <v>1</v>
      </c>
      <c r="AF2678" s="1" t="str">
        <f t="shared" si="744"/>
        <v>1</v>
      </c>
      <c r="AH2678" s="6">
        <f t="shared" si="745"/>
        <v>66</v>
      </c>
    </row>
    <row r="2679" spans="1:34">
      <c r="A2679" s="3" t="s">
        <v>8178</v>
      </c>
      <c r="B2679" s="1" t="s">
        <v>83</v>
      </c>
      <c r="C2679" s="6" t="s">
        <v>1262</v>
      </c>
      <c r="D2679" s="9" t="s">
        <v>8179</v>
      </c>
      <c r="E2679" s="9" t="s">
        <v>232</v>
      </c>
      <c r="F2679" s="9" t="s">
        <v>91</v>
      </c>
      <c r="G2679" s="9" t="s">
        <v>139</v>
      </c>
      <c r="H2679" s="9" t="s">
        <v>5633</v>
      </c>
      <c r="J2679" s="6" t="str">
        <f t="shared" si="729"/>
        <v>001011</v>
      </c>
      <c r="K2679" s="1">
        <f t="shared" si="730"/>
        <v>2</v>
      </c>
      <c r="L2679" s="6" t="str">
        <f t="shared" si="731"/>
        <v>00000</v>
      </c>
      <c r="M2679" s="1">
        <f t="shared" si="732"/>
        <v>15</v>
      </c>
      <c r="N2679" s="6" t="str">
        <f t="shared" si="733"/>
        <v>00</v>
      </c>
      <c r="O2679" s="1">
        <f t="shared" si="734"/>
        <v>12</v>
      </c>
      <c r="P2679" s="1">
        <f>IF(HEX2DEC(LEFT(E2679,4))&gt;=32768,HEX2DEC(LEFT(E2679,4))-65536,HEX2DEC(LEFT(E2679,4)))/Codes!$N$2</f>
        <v>4.8</v>
      </c>
      <c r="Q2679" s="1">
        <f>IF(HEX2DEC(RIGHT(E2679,4))&gt;=32768,HEX2DEC(RIGHT(E2679,4))-65536,HEX2DEC(RIGHT(E2679,4)))/Codes!$N$2</f>
        <v>0</v>
      </c>
      <c r="R2679" s="1">
        <f>IF(HEX2DEC(LEFT(F2679,4))&gt;=32768,HEX2DEC(LEFT(F2679,4))-65536,HEX2DEC(LEFT(F2679,4)))/Codes!$N$2</f>
        <v>0</v>
      </c>
      <c r="S2679" s="1">
        <f>IF(HEX2DEC(RIGHT(F2679,4))&gt;=32768,HEX2DEC(RIGHT(F2679,4))-65536,HEX2DEC(RIGHT(F2679,4)))/Codes!$N$2</f>
        <v>0</v>
      </c>
      <c r="T2679" s="18">
        <f t="shared" si="735"/>
        <v>361</v>
      </c>
      <c r="U2679" s="1">
        <f t="shared" si="736"/>
        <v>100</v>
      </c>
      <c r="V2679" s="1">
        <f t="shared" si="737"/>
        <v>0</v>
      </c>
      <c r="W2679" s="1" t="str">
        <f t="shared" si="738"/>
        <v>100</v>
      </c>
      <c r="X2679" s="1">
        <f t="shared" si="739"/>
        <v>3</v>
      </c>
      <c r="Y2679" s="1">
        <f t="shared" si="740"/>
        <v>18</v>
      </c>
      <c r="Z2679" s="1" t="str">
        <f>VLOOKUP(BIN2DEC(MID(HEX2BIN(MID(H2679,3,2),8),2,5)),Codes!$E$1:$F$18,2)</f>
        <v>Normal</v>
      </c>
      <c r="AA2679" s="6" t="str">
        <f t="shared" si="741"/>
        <v>0</v>
      </c>
      <c r="AB2679" s="1">
        <f t="shared" si="742"/>
        <v>0</v>
      </c>
      <c r="AC2679" s="1" t="str">
        <f>VLOOKUP(BIN2DEC(RIGHT(HEX2BIN(MID(H2679,6,1),4),1)&amp;LEFT(HEX2BIN(MID(H2679,7,1),4),1)),Codes!$K$1:$L$5,2)</f>
        <v>L</v>
      </c>
      <c r="AD2679" s="1" t="str">
        <f>VLOOKUP(BIN2DEC(RIGHT(HEX2BIN(MID(H2679,7,1),4),3)&amp;LEFT(HEX2BIN(MID(H2679,8,1),4),2)),Codes!$H$2:$I$33,2)</f>
        <v>Kick</v>
      </c>
      <c r="AE2679" s="1" t="str">
        <f t="shared" si="743"/>
        <v>1</v>
      </c>
      <c r="AF2679" s="1" t="str">
        <f t="shared" si="744"/>
        <v>1</v>
      </c>
      <c r="AH2679" s="6">
        <f t="shared" si="745"/>
        <v>66</v>
      </c>
    </row>
    <row r="2680" spans="1:34">
      <c r="A2680" s="3" t="s">
        <v>8180</v>
      </c>
      <c r="B2680" s="1" t="s">
        <v>83</v>
      </c>
      <c r="C2680" s="6" t="s">
        <v>1263</v>
      </c>
      <c r="D2680" s="9" t="s">
        <v>5961</v>
      </c>
      <c r="E2680" s="9" t="s">
        <v>1248</v>
      </c>
      <c r="F2680" s="9" t="s">
        <v>91</v>
      </c>
      <c r="G2680" s="9" t="s">
        <v>139</v>
      </c>
      <c r="H2680" s="9" t="s">
        <v>188</v>
      </c>
      <c r="J2680" s="6" t="str">
        <f t="shared" si="729"/>
        <v>001011</v>
      </c>
      <c r="K2680" s="1">
        <f t="shared" si="730"/>
        <v>0</v>
      </c>
      <c r="L2680" s="6" t="str">
        <f t="shared" si="731"/>
        <v>00000</v>
      </c>
      <c r="M2680" s="1">
        <f t="shared" si="732"/>
        <v>39</v>
      </c>
      <c r="N2680" s="6" t="str">
        <f t="shared" si="733"/>
        <v>00</v>
      </c>
      <c r="O2680" s="1">
        <f t="shared" si="734"/>
        <v>9</v>
      </c>
      <c r="P2680" s="1">
        <f>IF(HEX2DEC(LEFT(E2680,4))&gt;=32768,HEX2DEC(LEFT(E2680,4))-65536,HEX2DEC(LEFT(E2680,4)))/Codes!$N$2</f>
        <v>4.0880000000000001</v>
      </c>
      <c r="Q2680" s="1">
        <f>IF(HEX2DEC(RIGHT(E2680,4))&gt;=32768,HEX2DEC(RIGHT(E2680,4))-65536,HEX2DEC(RIGHT(E2680,4)))/Codes!$N$2</f>
        <v>0.34</v>
      </c>
      <c r="R2680" s="1">
        <f>IF(HEX2DEC(LEFT(F2680,4))&gt;=32768,HEX2DEC(LEFT(F2680,4))-65536,HEX2DEC(LEFT(F2680,4)))/Codes!$N$2</f>
        <v>0</v>
      </c>
      <c r="S2680" s="1">
        <f>IF(HEX2DEC(RIGHT(F2680,4))&gt;=32768,HEX2DEC(RIGHT(F2680,4))-65536,HEX2DEC(RIGHT(F2680,4)))/Codes!$N$2</f>
        <v>0</v>
      </c>
      <c r="T2680" s="18">
        <f t="shared" si="735"/>
        <v>361</v>
      </c>
      <c r="U2680" s="1">
        <f t="shared" si="736"/>
        <v>100</v>
      </c>
      <c r="V2680" s="1">
        <f t="shared" si="737"/>
        <v>0</v>
      </c>
      <c r="W2680" s="1" t="str">
        <f t="shared" si="738"/>
        <v>100</v>
      </c>
      <c r="X2680" s="1">
        <f t="shared" si="739"/>
        <v>3</v>
      </c>
      <c r="Y2680" s="1">
        <f t="shared" si="740"/>
        <v>0</v>
      </c>
      <c r="Z2680" s="1" t="str">
        <f>VLOOKUP(BIN2DEC(MID(HEX2BIN(MID(H2680,3,2),8),2,5)),Codes!$E$1:$F$18,2)</f>
        <v>Normal</v>
      </c>
      <c r="AA2680" s="6" t="str">
        <f t="shared" si="741"/>
        <v>0</v>
      </c>
      <c r="AB2680" s="1">
        <f t="shared" si="742"/>
        <v>0</v>
      </c>
      <c r="AC2680" s="1" t="str">
        <f>VLOOKUP(BIN2DEC(RIGHT(HEX2BIN(MID(H2680,6,1),4),1)&amp;LEFT(HEX2BIN(MID(H2680,7,1),4),1)),Codes!$K$1:$L$5,2)</f>
        <v>M</v>
      </c>
      <c r="AD2680" s="1" t="str">
        <f>VLOOKUP(BIN2DEC(RIGHT(HEX2BIN(MID(H2680,7,1),4),3)&amp;LEFT(HEX2BIN(MID(H2680,8,1),4),2)),Codes!$H$2:$I$33,2)</f>
        <v>Kick</v>
      </c>
      <c r="AE2680" s="1" t="str">
        <f t="shared" si="743"/>
        <v>1</v>
      </c>
      <c r="AF2680" s="1" t="str">
        <f t="shared" si="744"/>
        <v>1</v>
      </c>
      <c r="AH2680" s="6">
        <f t="shared" si="745"/>
        <v>34</v>
      </c>
    </row>
    <row r="2681" spans="1:34">
      <c r="A2681" s="3" t="s">
        <v>8181</v>
      </c>
      <c r="B2681" s="1" t="s">
        <v>83</v>
      </c>
      <c r="C2681" s="6" t="s">
        <v>1263</v>
      </c>
      <c r="D2681" s="9" t="s">
        <v>3032</v>
      </c>
      <c r="E2681" s="9" t="s">
        <v>1248</v>
      </c>
      <c r="F2681" s="9" t="s">
        <v>91</v>
      </c>
      <c r="G2681" s="9" t="s">
        <v>139</v>
      </c>
      <c r="H2681" s="9" t="s">
        <v>188</v>
      </c>
      <c r="J2681" s="6" t="str">
        <f t="shared" si="729"/>
        <v>001011</v>
      </c>
      <c r="K2681" s="1">
        <f t="shared" si="730"/>
        <v>1</v>
      </c>
      <c r="L2681" s="6" t="str">
        <f t="shared" si="731"/>
        <v>00000</v>
      </c>
      <c r="M2681" s="1">
        <f t="shared" si="732"/>
        <v>33</v>
      </c>
      <c r="N2681" s="6" t="str">
        <f t="shared" si="733"/>
        <v>00</v>
      </c>
      <c r="O2681" s="1">
        <f t="shared" si="734"/>
        <v>9</v>
      </c>
      <c r="P2681" s="1">
        <f>IF(HEX2DEC(LEFT(E2681,4))&gt;=32768,HEX2DEC(LEFT(E2681,4))-65536,HEX2DEC(LEFT(E2681,4)))/Codes!$N$2</f>
        <v>4.0880000000000001</v>
      </c>
      <c r="Q2681" s="1">
        <f>IF(HEX2DEC(RIGHT(E2681,4))&gt;=32768,HEX2DEC(RIGHT(E2681,4))-65536,HEX2DEC(RIGHT(E2681,4)))/Codes!$N$2</f>
        <v>0.34</v>
      </c>
      <c r="R2681" s="1">
        <f>IF(HEX2DEC(LEFT(F2681,4))&gt;=32768,HEX2DEC(LEFT(F2681,4))-65536,HEX2DEC(LEFT(F2681,4)))/Codes!$N$2</f>
        <v>0</v>
      </c>
      <c r="S2681" s="1">
        <f>IF(HEX2DEC(RIGHT(F2681,4))&gt;=32768,HEX2DEC(RIGHT(F2681,4))-65536,HEX2DEC(RIGHT(F2681,4)))/Codes!$N$2</f>
        <v>0</v>
      </c>
      <c r="T2681" s="18">
        <f t="shared" si="735"/>
        <v>361</v>
      </c>
      <c r="U2681" s="1">
        <f t="shared" si="736"/>
        <v>100</v>
      </c>
      <c r="V2681" s="1">
        <f t="shared" si="737"/>
        <v>0</v>
      </c>
      <c r="W2681" s="1" t="str">
        <f t="shared" si="738"/>
        <v>100</v>
      </c>
      <c r="X2681" s="1">
        <f t="shared" si="739"/>
        <v>3</v>
      </c>
      <c r="Y2681" s="1">
        <f t="shared" si="740"/>
        <v>0</v>
      </c>
      <c r="Z2681" s="1" t="str">
        <f>VLOOKUP(BIN2DEC(MID(HEX2BIN(MID(H2681,3,2),8),2,5)),Codes!$E$1:$F$18,2)</f>
        <v>Normal</v>
      </c>
      <c r="AA2681" s="6" t="str">
        <f t="shared" si="741"/>
        <v>0</v>
      </c>
      <c r="AB2681" s="1">
        <f t="shared" si="742"/>
        <v>0</v>
      </c>
      <c r="AC2681" s="1" t="str">
        <f>VLOOKUP(BIN2DEC(RIGHT(HEX2BIN(MID(H2681,6,1),4),1)&amp;LEFT(HEX2BIN(MID(H2681,7,1),4),1)),Codes!$K$1:$L$5,2)</f>
        <v>M</v>
      </c>
      <c r="AD2681" s="1" t="str">
        <f>VLOOKUP(BIN2DEC(RIGHT(HEX2BIN(MID(H2681,7,1),4),3)&amp;LEFT(HEX2BIN(MID(H2681,8,1),4),2)),Codes!$H$2:$I$33,2)</f>
        <v>Kick</v>
      </c>
      <c r="AE2681" s="1" t="str">
        <f t="shared" si="743"/>
        <v>1</v>
      </c>
      <c r="AF2681" s="1" t="str">
        <f t="shared" si="744"/>
        <v>1</v>
      </c>
      <c r="AH2681" s="6">
        <f t="shared" si="745"/>
        <v>34</v>
      </c>
    </row>
    <row r="2682" spans="1:34">
      <c r="A2682" s="3" t="s">
        <v>8182</v>
      </c>
      <c r="B2682" s="1" t="s">
        <v>83</v>
      </c>
      <c r="C2682" s="6" t="s">
        <v>1263</v>
      </c>
      <c r="D2682" s="9" t="s">
        <v>8183</v>
      </c>
      <c r="E2682" s="9" t="s">
        <v>232</v>
      </c>
      <c r="F2682" s="9" t="s">
        <v>91</v>
      </c>
      <c r="G2682" s="9" t="s">
        <v>139</v>
      </c>
      <c r="H2682" s="9" t="s">
        <v>188</v>
      </c>
      <c r="J2682" s="6" t="str">
        <f t="shared" si="729"/>
        <v>001011</v>
      </c>
      <c r="K2682" s="1">
        <f t="shared" si="730"/>
        <v>2</v>
      </c>
      <c r="L2682" s="6" t="str">
        <f t="shared" si="731"/>
        <v>00000</v>
      </c>
      <c r="M2682" s="1">
        <f t="shared" si="732"/>
        <v>15</v>
      </c>
      <c r="N2682" s="6" t="str">
        <f t="shared" si="733"/>
        <v>00</v>
      </c>
      <c r="O2682" s="1">
        <f t="shared" si="734"/>
        <v>9</v>
      </c>
      <c r="P2682" s="1">
        <f>IF(HEX2DEC(LEFT(E2682,4))&gt;=32768,HEX2DEC(LEFT(E2682,4))-65536,HEX2DEC(LEFT(E2682,4)))/Codes!$N$2</f>
        <v>4.8</v>
      </c>
      <c r="Q2682" s="1">
        <f>IF(HEX2DEC(RIGHT(E2682,4))&gt;=32768,HEX2DEC(RIGHT(E2682,4))-65536,HEX2DEC(RIGHT(E2682,4)))/Codes!$N$2</f>
        <v>0</v>
      </c>
      <c r="R2682" s="1">
        <f>IF(HEX2DEC(LEFT(F2682,4))&gt;=32768,HEX2DEC(LEFT(F2682,4))-65536,HEX2DEC(LEFT(F2682,4)))/Codes!$N$2</f>
        <v>0</v>
      </c>
      <c r="S2682" s="1">
        <f>IF(HEX2DEC(RIGHT(F2682,4))&gt;=32768,HEX2DEC(RIGHT(F2682,4))-65536,HEX2DEC(RIGHT(F2682,4)))/Codes!$N$2</f>
        <v>0</v>
      </c>
      <c r="T2682" s="18">
        <f t="shared" si="735"/>
        <v>361</v>
      </c>
      <c r="U2682" s="1">
        <f t="shared" si="736"/>
        <v>100</v>
      </c>
      <c r="V2682" s="1">
        <f t="shared" si="737"/>
        <v>0</v>
      </c>
      <c r="W2682" s="1" t="str">
        <f t="shared" si="738"/>
        <v>100</v>
      </c>
      <c r="X2682" s="1">
        <f t="shared" si="739"/>
        <v>3</v>
      </c>
      <c r="Y2682" s="1">
        <f t="shared" si="740"/>
        <v>0</v>
      </c>
      <c r="Z2682" s="1" t="str">
        <f>VLOOKUP(BIN2DEC(MID(HEX2BIN(MID(H2682,3,2),8),2,5)),Codes!$E$1:$F$18,2)</f>
        <v>Normal</v>
      </c>
      <c r="AA2682" s="6" t="str">
        <f t="shared" si="741"/>
        <v>0</v>
      </c>
      <c r="AB2682" s="1">
        <f t="shared" si="742"/>
        <v>0</v>
      </c>
      <c r="AC2682" s="1" t="str">
        <f>VLOOKUP(BIN2DEC(RIGHT(HEX2BIN(MID(H2682,6,1),4),1)&amp;LEFT(HEX2BIN(MID(H2682,7,1),4),1)),Codes!$K$1:$L$5,2)</f>
        <v>M</v>
      </c>
      <c r="AD2682" s="1" t="str">
        <f>VLOOKUP(BIN2DEC(RIGHT(HEX2BIN(MID(H2682,7,1),4),3)&amp;LEFT(HEX2BIN(MID(H2682,8,1),4),2)),Codes!$H$2:$I$33,2)</f>
        <v>Kick</v>
      </c>
      <c r="AE2682" s="1" t="str">
        <f t="shared" si="743"/>
        <v>1</v>
      </c>
      <c r="AF2682" s="1" t="str">
        <f t="shared" si="744"/>
        <v>1</v>
      </c>
      <c r="AH2682" s="6">
        <f t="shared" si="745"/>
        <v>34</v>
      </c>
    </row>
    <row r="2683" spans="1:34">
      <c r="A2683" s="3" t="s">
        <v>8184</v>
      </c>
      <c r="B2683" s="1" t="s">
        <v>83</v>
      </c>
      <c r="C2683" s="6" t="s">
        <v>1726</v>
      </c>
      <c r="D2683" s="9" t="s">
        <v>8117</v>
      </c>
      <c r="E2683" s="9" t="s">
        <v>5641</v>
      </c>
      <c r="F2683" s="9" t="s">
        <v>5536</v>
      </c>
      <c r="G2683" s="9" t="s">
        <v>5642</v>
      </c>
      <c r="H2683" s="9" t="s">
        <v>5643</v>
      </c>
      <c r="J2683" s="6" t="str">
        <f t="shared" si="729"/>
        <v>001011</v>
      </c>
      <c r="K2683" s="1">
        <f t="shared" si="730"/>
        <v>0</v>
      </c>
      <c r="L2683" s="6" t="str">
        <f t="shared" si="731"/>
        <v>00000</v>
      </c>
      <c r="M2683" s="1">
        <f t="shared" si="732"/>
        <v>15</v>
      </c>
      <c r="N2683" s="6" t="str">
        <f t="shared" si="733"/>
        <v>00</v>
      </c>
      <c r="O2683" s="1">
        <f t="shared" si="734"/>
        <v>2</v>
      </c>
      <c r="P2683" s="1">
        <f>IF(HEX2DEC(LEFT(E2683,4))&gt;=32768,HEX2DEC(LEFT(E2683,4))-65536,HEX2DEC(LEFT(E2683,4)))/Codes!$N$2</f>
        <v>6.6440000000000001</v>
      </c>
      <c r="Q2683" s="1">
        <f>IF(HEX2DEC(RIGHT(E2683,4))&gt;=32768,HEX2DEC(RIGHT(E2683,4))-65536,HEX2DEC(RIGHT(E2683,4)))/Codes!$N$2</f>
        <v>0</v>
      </c>
      <c r="R2683" s="1">
        <f>IF(HEX2DEC(LEFT(F2683,4))&gt;=32768,HEX2DEC(LEFT(F2683,4))-65536,HEX2DEC(LEFT(F2683,4)))/Codes!$N$2</f>
        <v>2.2120000000000002</v>
      </c>
      <c r="S2683" s="1">
        <f>IF(HEX2DEC(RIGHT(F2683,4))&gt;=32768,HEX2DEC(RIGHT(F2683,4))-65536,HEX2DEC(RIGHT(F2683,4)))/Codes!$N$2</f>
        <v>0.50800000000000001</v>
      </c>
      <c r="T2683" s="18">
        <f t="shared" si="735"/>
        <v>361</v>
      </c>
      <c r="U2683" s="1">
        <f t="shared" si="736"/>
        <v>100</v>
      </c>
      <c r="V2683" s="1">
        <f t="shared" si="737"/>
        <v>134</v>
      </c>
      <c r="W2683" s="1" t="str">
        <f t="shared" si="738"/>
        <v>100</v>
      </c>
      <c r="X2683" s="1">
        <f t="shared" si="739"/>
        <v>3</v>
      </c>
      <c r="Y2683" s="1">
        <f t="shared" si="740"/>
        <v>0</v>
      </c>
      <c r="Z2683" s="1" t="str">
        <f>VLOOKUP(BIN2DEC(MID(HEX2BIN(MID(H2683,3,2),8),2,5)),Codes!$E$1:$F$18,2)</f>
        <v>Electric</v>
      </c>
      <c r="AA2683" s="6" t="str">
        <f t="shared" si="741"/>
        <v>0</v>
      </c>
      <c r="AB2683" s="1">
        <f t="shared" si="742"/>
        <v>0</v>
      </c>
      <c r="AC2683" s="1" t="str">
        <f>VLOOKUP(BIN2DEC(RIGHT(HEX2BIN(MID(H2683,6,1),4),1)&amp;LEFT(HEX2BIN(MID(H2683,7,1),4),1)),Codes!$K$1:$L$5,2)</f>
        <v>M</v>
      </c>
      <c r="AD2683" s="1" t="str">
        <f>VLOOKUP(BIN2DEC(RIGHT(HEX2BIN(MID(H2683,7,1),4),3)&amp;LEFT(HEX2BIN(MID(H2683,8,1),4),2)),Codes!$H$2:$I$33,2)</f>
        <v>Shock</v>
      </c>
      <c r="AE2683" s="1" t="str">
        <f t="shared" si="743"/>
        <v>1</v>
      </c>
      <c r="AF2683" s="1" t="str">
        <f t="shared" si="744"/>
        <v>1</v>
      </c>
      <c r="AH2683" s="6">
        <f t="shared" si="745"/>
        <v>39</v>
      </c>
    </row>
    <row r="2684" spans="1:34">
      <c r="A2684" s="3" t="s">
        <v>8185</v>
      </c>
      <c r="B2684" s="1" t="s">
        <v>83</v>
      </c>
      <c r="C2684" s="6" t="s">
        <v>1726</v>
      </c>
      <c r="D2684" s="9" t="s">
        <v>3330</v>
      </c>
      <c r="E2684" s="9" t="s">
        <v>5645</v>
      </c>
      <c r="F2684" s="9" t="s">
        <v>91</v>
      </c>
      <c r="G2684" s="9" t="s">
        <v>5642</v>
      </c>
      <c r="H2684" s="9" t="s">
        <v>5643</v>
      </c>
      <c r="J2684" s="6" t="str">
        <f t="shared" si="729"/>
        <v>001011</v>
      </c>
      <c r="K2684" s="1">
        <f t="shared" si="730"/>
        <v>1</v>
      </c>
      <c r="L2684" s="6" t="str">
        <f t="shared" si="731"/>
        <v>00000</v>
      </c>
      <c r="M2684" s="1">
        <f t="shared" si="732"/>
        <v>4</v>
      </c>
      <c r="N2684" s="6" t="str">
        <f t="shared" si="733"/>
        <v>00</v>
      </c>
      <c r="O2684" s="1">
        <f t="shared" si="734"/>
        <v>2</v>
      </c>
      <c r="P2684" s="1">
        <f>IF(HEX2DEC(LEFT(E2684,4))&gt;=32768,HEX2DEC(LEFT(E2684,4))-65536,HEX2DEC(LEFT(E2684,4)))/Codes!$N$2</f>
        <v>5.7919999999999998</v>
      </c>
      <c r="Q2684" s="1">
        <f>IF(HEX2DEC(RIGHT(E2684,4))&gt;=32768,HEX2DEC(RIGHT(E2684,4))-65536,HEX2DEC(RIGHT(E2684,4)))/Codes!$N$2</f>
        <v>0</v>
      </c>
      <c r="R2684" s="1">
        <f>IF(HEX2DEC(LEFT(F2684,4))&gt;=32768,HEX2DEC(LEFT(F2684,4))-65536,HEX2DEC(LEFT(F2684,4)))/Codes!$N$2</f>
        <v>0</v>
      </c>
      <c r="S2684" s="1">
        <f>IF(HEX2DEC(RIGHT(F2684,4))&gt;=32768,HEX2DEC(RIGHT(F2684,4))-65536,HEX2DEC(RIGHT(F2684,4)))/Codes!$N$2</f>
        <v>0</v>
      </c>
      <c r="T2684" s="18">
        <f t="shared" si="735"/>
        <v>361</v>
      </c>
      <c r="U2684" s="1">
        <f t="shared" si="736"/>
        <v>100</v>
      </c>
      <c r="V2684" s="1">
        <f t="shared" si="737"/>
        <v>134</v>
      </c>
      <c r="W2684" s="1" t="str">
        <f t="shared" si="738"/>
        <v>100</v>
      </c>
      <c r="X2684" s="1">
        <f t="shared" si="739"/>
        <v>3</v>
      </c>
      <c r="Y2684" s="1">
        <f t="shared" si="740"/>
        <v>0</v>
      </c>
      <c r="Z2684" s="1" t="str">
        <f>VLOOKUP(BIN2DEC(MID(HEX2BIN(MID(H2684,3,2),8),2,5)),Codes!$E$1:$F$18,2)</f>
        <v>Electric</v>
      </c>
      <c r="AA2684" s="6" t="str">
        <f t="shared" si="741"/>
        <v>0</v>
      </c>
      <c r="AB2684" s="1">
        <f t="shared" si="742"/>
        <v>0</v>
      </c>
      <c r="AC2684" s="1" t="str">
        <f>VLOOKUP(BIN2DEC(RIGHT(HEX2BIN(MID(H2684,6,1),4),1)&amp;LEFT(HEX2BIN(MID(H2684,7,1),4),1)),Codes!$K$1:$L$5,2)</f>
        <v>M</v>
      </c>
      <c r="AD2684" s="1" t="str">
        <f>VLOOKUP(BIN2DEC(RIGHT(HEX2BIN(MID(H2684,7,1),4),3)&amp;LEFT(HEX2BIN(MID(H2684,8,1),4),2)),Codes!$H$2:$I$33,2)</f>
        <v>Shock</v>
      </c>
      <c r="AE2684" s="1" t="str">
        <f t="shared" si="743"/>
        <v>1</v>
      </c>
      <c r="AF2684" s="1" t="str">
        <f t="shared" si="744"/>
        <v>1</v>
      </c>
      <c r="AH2684" s="6">
        <f t="shared" si="745"/>
        <v>39</v>
      </c>
    </row>
    <row r="2685" spans="1:34">
      <c r="A2685" s="3" t="s">
        <v>8186</v>
      </c>
      <c r="B2685" s="1" t="s">
        <v>83</v>
      </c>
      <c r="C2685" s="6" t="s">
        <v>158</v>
      </c>
      <c r="D2685" s="9" t="s">
        <v>8187</v>
      </c>
      <c r="E2685" s="9" t="s">
        <v>256</v>
      </c>
      <c r="F2685" s="9" t="s">
        <v>91</v>
      </c>
      <c r="G2685" s="9" t="s">
        <v>139</v>
      </c>
      <c r="H2685" s="9" t="s">
        <v>280</v>
      </c>
      <c r="J2685" s="6" t="str">
        <f t="shared" si="729"/>
        <v>001011</v>
      </c>
      <c r="K2685" s="1">
        <f t="shared" si="730"/>
        <v>0</v>
      </c>
      <c r="L2685" s="6" t="str">
        <f t="shared" si="731"/>
        <v>00000</v>
      </c>
      <c r="M2685" s="1">
        <f t="shared" si="732"/>
        <v>15</v>
      </c>
      <c r="N2685" s="6" t="str">
        <f t="shared" si="733"/>
        <v>00</v>
      </c>
      <c r="O2685" s="1">
        <f t="shared" si="734"/>
        <v>9</v>
      </c>
      <c r="P2685" s="1">
        <f>IF(HEX2DEC(LEFT(E2685,4))&gt;=32768,HEX2DEC(LEFT(E2685,4))-65536,HEX2DEC(LEFT(E2685,4)))/Codes!$N$2</f>
        <v>3.6</v>
      </c>
      <c r="Q2685" s="1">
        <f>IF(HEX2DEC(RIGHT(E2685,4))&gt;=32768,HEX2DEC(RIGHT(E2685,4))-65536,HEX2DEC(RIGHT(E2685,4)))/Codes!$N$2</f>
        <v>0</v>
      </c>
      <c r="R2685" s="1">
        <f>IF(HEX2DEC(LEFT(F2685,4))&gt;=32768,HEX2DEC(LEFT(F2685,4))-65536,HEX2DEC(LEFT(F2685,4)))/Codes!$N$2</f>
        <v>0</v>
      </c>
      <c r="S2685" s="1">
        <f>IF(HEX2DEC(RIGHT(F2685,4))&gt;=32768,HEX2DEC(RIGHT(F2685,4))-65536,HEX2DEC(RIGHT(F2685,4)))/Codes!$N$2</f>
        <v>0</v>
      </c>
      <c r="T2685" s="18">
        <f t="shared" si="735"/>
        <v>361</v>
      </c>
      <c r="U2685" s="1">
        <f t="shared" si="736"/>
        <v>100</v>
      </c>
      <c r="V2685" s="1">
        <f t="shared" si="737"/>
        <v>0</v>
      </c>
      <c r="W2685" s="1" t="str">
        <f t="shared" si="738"/>
        <v>100</v>
      </c>
      <c r="X2685" s="1">
        <f t="shared" si="739"/>
        <v>3</v>
      </c>
      <c r="Y2685" s="1">
        <f t="shared" si="740"/>
        <v>20</v>
      </c>
      <c r="Z2685" s="1" t="str">
        <f>VLOOKUP(BIN2DEC(MID(HEX2BIN(MID(H2685,3,2),8),2,5)),Codes!$E$1:$F$18,2)</f>
        <v>Normal</v>
      </c>
      <c r="AA2685" s="6" t="str">
        <f t="shared" si="741"/>
        <v>0</v>
      </c>
      <c r="AB2685" s="1">
        <f t="shared" si="742"/>
        <v>0</v>
      </c>
      <c r="AC2685" s="1" t="str">
        <f>VLOOKUP(BIN2DEC(RIGHT(HEX2BIN(MID(H2685,6,1),4),1)&amp;LEFT(HEX2BIN(MID(H2685,7,1),4),1)),Codes!$K$1:$L$5,2)</f>
        <v>L</v>
      </c>
      <c r="AD2685" s="1" t="str">
        <f>VLOOKUP(BIN2DEC(RIGHT(HEX2BIN(MID(H2685,7,1),4),3)&amp;LEFT(HEX2BIN(MID(H2685,8,1),4),2)),Codes!$H$2:$I$33,2)</f>
        <v>Kick</v>
      </c>
      <c r="AE2685" s="1" t="str">
        <f t="shared" si="743"/>
        <v>1</v>
      </c>
      <c r="AF2685" s="1" t="str">
        <f t="shared" si="744"/>
        <v>1</v>
      </c>
      <c r="AH2685" s="6">
        <f t="shared" si="745"/>
        <v>66</v>
      </c>
    </row>
    <row r="2686" spans="1:34">
      <c r="A2686" s="3" t="s">
        <v>8188</v>
      </c>
      <c r="B2686" s="1" t="s">
        <v>83</v>
      </c>
      <c r="C2686" s="6" t="s">
        <v>158</v>
      </c>
      <c r="D2686" s="9" t="s">
        <v>5651</v>
      </c>
      <c r="E2686" s="9" t="s">
        <v>256</v>
      </c>
      <c r="F2686" s="9" t="s">
        <v>91</v>
      </c>
      <c r="G2686" s="9" t="s">
        <v>139</v>
      </c>
      <c r="H2686" s="9" t="s">
        <v>280</v>
      </c>
      <c r="J2686" s="6" t="str">
        <f t="shared" si="729"/>
        <v>001011</v>
      </c>
      <c r="K2686" s="1">
        <f t="shared" si="730"/>
        <v>1</v>
      </c>
      <c r="L2686" s="6" t="str">
        <f t="shared" si="731"/>
        <v>00000</v>
      </c>
      <c r="M2686" s="1">
        <f t="shared" si="732"/>
        <v>4</v>
      </c>
      <c r="N2686" s="6" t="str">
        <f t="shared" si="733"/>
        <v>00</v>
      </c>
      <c r="O2686" s="1">
        <f t="shared" si="734"/>
        <v>9</v>
      </c>
      <c r="P2686" s="1">
        <f>IF(HEX2DEC(LEFT(E2686,4))&gt;=32768,HEX2DEC(LEFT(E2686,4))-65536,HEX2DEC(LEFT(E2686,4)))/Codes!$N$2</f>
        <v>3.6</v>
      </c>
      <c r="Q2686" s="1">
        <f>IF(HEX2DEC(RIGHT(E2686,4))&gt;=32768,HEX2DEC(RIGHT(E2686,4))-65536,HEX2DEC(RIGHT(E2686,4)))/Codes!$N$2</f>
        <v>0</v>
      </c>
      <c r="R2686" s="1">
        <f>IF(HEX2DEC(LEFT(F2686,4))&gt;=32768,HEX2DEC(LEFT(F2686,4))-65536,HEX2DEC(LEFT(F2686,4)))/Codes!$N$2</f>
        <v>0</v>
      </c>
      <c r="S2686" s="1">
        <f>IF(HEX2DEC(RIGHT(F2686,4))&gt;=32768,HEX2DEC(RIGHT(F2686,4))-65536,HEX2DEC(RIGHT(F2686,4)))/Codes!$N$2</f>
        <v>0</v>
      </c>
      <c r="T2686" s="18">
        <f t="shared" si="735"/>
        <v>361</v>
      </c>
      <c r="U2686" s="1">
        <f t="shared" si="736"/>
        <v>100</v>
      </c>
      <c r="V2686" s="1">
        <f t="shared" si="737"/>
        <v>0</v>
      </c>
      <c r="W2686" s="1" t="str">
        <f t="shared" si="738"/>
        <v>100</v>
      </c>
      <c r="X2686" s="1">
        <f t="shared" si="739"/>
        <v>3</v>
      </c>
      <c r="Y2686" s="1">
        <f t="shared" si="740"/>
        <v>20</v>
      </c>
      <c r="Z2686" s="1" t="str">
        <f>VLOOKUP(BIN2DEC(MID(HEX2BIN(MID(H2686,3,2),8),2,5)),Codes!$E$1:$F$18,2)</f>
        <v>Normal</v>
      </c>
      <c r="AA2686" s="6" t="str">
        <f t="shared" si="741"/>
        <v>0</v>
      </c>
      <c r="AB2686" s="1">
        <f t="shared" si="742"/>
        <v>0</v>
      </c>
      <c r="AC2686" s="1" t="str">
        <f>VLOOKUP(BIN2DEC(RIGHT(HEX2BIN(MID(H2686,6,1),4),1)&amp;LEFT(HEX2BIN(MID(H2686,7,1),4),1)),Codes!$K$1:$L$5,2)</f>
        <v>L</v>
      </c>
      <c r="AD2686" s="1" t="str">
        <f>VLOOKUP(BIN2DEC(RIGHT(HEX2BIN(MID(H2686,7,1),4),3)&amp;LEFT(HEX2BIN(MID(H2686,8,1),4),2)),Codes!$H$2:$I$33,2)</f>
        <v>Kick</v>
      </c>
      <c r="AE2686" s="1" t="str">
        <f t="shared" si="743"/>
        <v>1</v>
      </c>
      <c r="AF2686" s="1" t="str">
        <f t="shared" si="744"/>
        <v>1</v>
      </c>
      <c r="AH2686" s="6">
        <f t="shared" si="745"/>
        <v>66</v>
      </c>
    </row>
    <row r="2687" spans="1:34">
      <c r="A2687" s="3" t="s">
        <v>8189</v>
      </c>
      <c r="B2687" s="1" t="s">
        <v>83</v>
      </c>
      <c r="C2687" s="6" t="s">
        <v>158</v>
      </c>
      <c r="D2687" s="9" t="s">
        <v>8190</v>
      </c>
      <c r="E2687" s="9" t="s">
        <v>256</v>
      </c>
      <c r="F2687" s="9" t="s">
        <v>8191</v>
      </c>
      <c r="G2687" s="9" t="s">
        <v>139</v>
      </c>
      <c r="H2687" s="9" t="s">
        <v>280</v>
      </c>
      <c r="J2687" s="6" t="str">
        <f t="shared" si="729"/>
        <v>001011</v>
      </c>
      <c r="K2687" s="1">
        <f t="shared" si="730"/>
        <v>2</v>
      </c>
      <c r="L2687" s="6" t="str">
        <f t="shared" si="731"/>
        <v>00000</v>
      </c>
      <c r="M2687" s="1">
        <f t="shared" si="732"/>
        <v>16</v>
      </c>
      <c r="N2687" s="6" t="str">
        <f t="shared" si="733"/>
        <v>00</v>
      </c>
      <c r="O2687" s="1">
        <f t="shared" si="734"/>
        <v>9</v>
      </c>
      <c r="P2687" s="1">
        <f>IF(HEX2DEC(LEFT(E2687,4))&gt;=32768,HEX2DEC(LEFT(E2687,4))-65536,HEX2DEC(LEFT(E2687,4)))/Codes!$N$2</f>
        <v>3.6</v>
      </c>
      <c r="Q2687" s="1">
        <f>IF(HEX2DEC(RIGHT(E2687,4))&gt;=32768,HEX2DEC(RIGHT(E2687,4))-65536,HEX2DEC(RIGHT(E2687,4)))/Codes!$N$2</f>
        <v>0</v>
      </c>
      <c r="R2687" s="1">
        <f>IF(HEX2DEC(LEFT(F2687,4))&gt;=32768,HEX2DEC(LEFT(F2687,4))-65536,HEX2DEC(LEFT(F2687,4)))/Codes!$N$2</f>
        <v>-2</v>
      </c>
      <c r="S2687" s="1">
        <f>IF(HEX2DEC(RIGHT(F2687,4))&gt;=32768,HEX2DEC(RIGHT(F2687,4))-65536,HEX2DEC(RIGHT(F2687,4)))/Codes!$N$2</f>
        <v>0</v>
      </c>
      <c r="T2687" s="18">
        <f t="shared" si="735"/>
        <v>361</v>
      </c>
      <c r="U2687" s="1">
        <f t="shared" si="736"/>
        <v>100</v>
      </c>
      <c r="V2687" s="1">
        <f t="shared" si="737"/>
        <v>0</v>
      </c>
      <c r="W2687" s="1" t="str">
        <f t="shared" si="738"/>
        <v>100</v>
      </c>
      <c r="X2687" s="1">
        <f t="shared" si="739"/>
        <v>3</v>
      </c>
      <c r="Y2687" s="1">
        <f t="shared" si="740"/>
        <v>20</v>
      </c>
      <c r="Z2687" s="1" t="str">
        <f>VLOOKUP(BIN2DEC(MID(HEX2BIN(MID(H2687,3,2),8),2,5)),Codes!$E$1:$F$18,2)</f>
        <v>Normal</v>
      </c>
      <c r="AA2687" s="6" t="str">
        <f t="shared" si="741"/>
        <v>0</v>
      </c>
      <c r="AB2687" s="1">
        <f t="shared" si="742"/>
        <v>0</v>
      </c>
      <c r="AC2687" s="1" t="str">
        <f>VLOOKUP(BIN2DEC(RIGHT(HEX2BIN(MID(H2687,6,1),4),1)&amp;LEFT(HEX2BIN(MID(H2687,7,1),4),1)),Codes!$K$1:$L$5,2)</f>
        <v>L</v>
      </c>
      <c r="AD2687" s="1" t="str">
        <f>VLOOKUP(BIN2DEC(RIGHT(HEX2BIN(MID(H2687,7,1),4),3)&amp;LEFT(HEX2BIN(MID(H2687,8,1),4),2)),Codes!$H$2:$I$33,2)</f>
        <v>Kick</v>
      </c>
      <c r="AE2687" s="1" t="str">
        <f t="shared" si="743"/>
        <v>1</v>
      </c>
      <c r="AF2687" s="1" t="str">
        <f t="shared" si="744"/>
        <v>1</v>
      </c>
      <c r="AH2687" s="6">
        <f t="shared" si="745"/>
        <v>66</v>
      </c>
    </row>
    <row r="2688" spans="1:34">
      <c r="A2688" s="3" t="s">
        <v>8192</v>
      </c>
      <c r="B2688" s="1" t="s">
        <v>83</v>
      </c>
      <c r="C2688" s="6" t="s">
        <v>159</v>
      </c>
      <c r="D2688" s="9" t="s">
        <v>8187</v>
      </c>
      <c r="E2688" s="9" t="s">
        <v>256</v>
      </c>
      <c r="F2688" s="9" t="s">
        <v>91</v>
      </c>
      <c r="G2688" s="9" t="s">
        <v>139</v>
      </c>
      <c r="H2688" s="9" t="s">
        <v>280</v>
      </c>
      <c r="J2688" s="6" t="str">
        <f t="shared" si="729"/>
        <v>001011</v>
      </c>
      <c r="K2688" s="1">
        <f t="shared" si="730"/>
        <v>0</v>
      </c>
      <c r="L2688" s="6" t="str">
        <f t="shared" si="731"/>
        <v>00000</v>
      </c>
      <c r="M2688" s="1">
        <f t="shared" si="732"/>
        <v>15</v>
      </c>
      <c r="N2688" s="6" t="str">
        <f t="shared" si="733"/>
        <v>00</v>
      </c>
      <c r="O2688" s="1">
        <f t="shared" si="734"/>
        <v>9</v>
      </c>
      <c r="P2688" s="1">
        <f>IF(HEX2DEC(LEFT(E2688,4))&gt;=32768,HEX2DEC(LEFT(E2688,4))-65536,HEX2DEC(LEFT(E2688,4)))/Codes!$N$2</f>
        <v>3.6</v>
      </c>
      <c r="Q2688" s="1">
        <f>IF(HEX2DEC(RIGHT(E2688,4))&gt;=32768,HEX2DEC(RIGHT(E2688,4))-65536,HEX2DEC(RIGHT(E2688,4)))/Codes!$N$2</f>
        <v>0</v>
      </c>
      <c r="R2688" s="1">
        <f>IF(HEX2DEC(LEFT(F2688,4))&gt;=32768,HEX2DEC(LEFT(F2688,4))-65536,HEX2DEC(LEFT(F2688,4)))/Codes!$N$2</f>
        <v>0</v>
      </c>
      <c r="S2688" s="1">
        <f>IF(HEX2DEC(RIGHT(F2688,4))&gt;=32768,HEX2DEC(RIGHT(F2688,4))-65536,HEX2DEC(RIGHT(F2688,4)))/Codes!$N$2</f>
        <v>0</v>
      </c>
      <c r="T2688" s="18">
        <f t="shared" si="735"/>
        <v>361</v>
      </c>
      <c r="U2688" s="1">
        <f t="shared" si="736"/>
        <v>100</v>
      </c>
      <c r="V2688" s="1">
        <f t="shared" si="737"/>
        <v>0</v>
      </c>
      <c r="W2688" s="1" t="str">
        <f t="shared" si="738"/>
        <v>100</v>
      </c>
      <c r="X2688" s="1">
        <f t="shared" si="739"/>
        <v>3</v>
      </c>
      <c r="Y2688" s="1">
        <f t="shared" si="740"/>
        <v>20</v>
      </c>
      <c r="Z2688" s="1" t="str">
        <f>VLOOKUP(BIN2DEC(MID(HEX2BIN(MID(H2688,3,2),8),2,5)),Codes!$E$1:$F$18,2)</f>
        <v>Normal</v>
      </c>
      <c r="AA2688" s="6" t="str">
        <f t="shared" si="741"/>
        <v>0</v>
      </c>
      <c r="AB2688" s="1">
        <f t="shared" si="742"/>
        <v>0</v>
      </c>
      <c r="AC2688" s="1" t="str">
        <f>VLOOKUP(BIN2DEC(RIGHT(HEX2BIN(MID(H2688,6,1),4),1)&amp;LEFT(HEX2BIN(MID(H2688,7,1),4),1)),Codes!$K$1:$L$5,2)</f>
        <v>L</v>
      </c>
      <c r="AD2688" s="1" t="str">
        <f>VLOOKUP(BIN2DEC(RIGHT(HEX2BIN(MID(H2688,7,1),4),3)&amp;LEFT(HEX2BIN(MID(H2688,8,1),4),2)),Codes!$H$2:$I$33,2)</f>
        <v>Kick</v>
      </c>
      <c r="AE2688" s="1" t="str">
        <f t="shared" si="743"/>
        <v>1</v>
      </c>
      <c r="AF2688" s="1" t="str">
        <f t="shared" si="744"/>
        <v>1</v>
      </c>
      <c r="AH2688" s="6">
        <f t="shared" si="745"/>
        <v>66</v>
      </c>
    </row>
    <row r="2689" spans="1:34">
      <c r="A2689" s="3" t="s">
        <v>8193</v>
      </c>
      <c r="B2689" s="1" t="s">
        <v>83</v>
      </c>
      <c r="C2689" s="6" t="s">
        <v>159</v>
      </c>
      <c r="D2689" s="9" t="s">
        <v>5651</v>
      </c>
      <c r="E2689" s="9" t="s">
        <v>256</v>
      </c>
      <c r="F2689" s="9" t="s">
        <v>91</v>
      </c>
      <c r="G2689" s="9" t="s">
        <v>139</v>
      </c>
      <c r="H2689" s="9" t="s">
        <v>280</v>
      </c>
      <c r="J2689" s="6" t="str">
        <f t="shared" ref="J2689:J2752" si="746">LEFT(HEX2BIN(LEFT(D2689,2),8),6)</f>
        <v>001011</v>
      </c>
      <c r="K2689" s="1">
        <f t="shared" ref="K2689:K2752" si="747">BIN2DEC(MID(HEX2BIN(MID(D2689,2,2),8),3,3))</f>
        <v>1</v>
      </c>
      <c r="L2689" s="6" t="str">
        <f t="shared" ref="L2689:L2752" si="748">MID(HEX2BIN(MID(D2689,3,2),8),2,5)</f>
        <v>00000</v>
      </c>
      <c r="M2689" s="1">
        <f t="shared" ref="M2689:M2752" si="749">ROUNDDOWN(HEX2DEC(MID(D2689,4,3))/8,0)</f>
        <v>4</v>
      </c>
      <c r="N2689" s="6" t="str">
        <f t="shared" ref="N2689:N2752" si="750">MID(HEX2BIN(MID(D2689,6,1),4),2,2)</f>
        <v>00</v>
      </c>
      <c r="O2689" s="1">
        <f t="shared" ref="O2689:O2752" si="751">HEX2DEC(MID(D2689,7,2))</f>
        <v>9</v>
      </c>
      <c r="P2689" s="1">
        <f>IF(HEX2DEC(LEFT(E2689,4))&gt;=32768,HEX2DEC(LEFT(E2689,4))-65536,HEX2DEC(LEFT(E2689,4)))/Codes!$N$2</f>
        <v>3.6</v>
      </c>
      <c r="Q2689" s="1">
        <f>IF(HEX2DEC(RIGHT(E2689,4))&gt;=32768,HEX2DEC(RIGHT(E2689,4))-65536,HEX2DEC(RIGHT(E2689,4)))/Codes!$N$2</f>
        <v>0</v>
      </c>
      <c r="R2689" s="1">
        <f>IF(HEX2DEC(LEFT(F2689,4))&gt;=32768,HEX2DEC(LEFT(F2689,4))-65536,HEX2DEC(LEFT(F2689,4)))/Codes!$N$2</f>
        <v>0</v>
      </c>
      <c r="S2689" s="1">
        <f>IF(HEX2DEC(RIGHT(F2689,4))&gt;=32768,HEX2DEC(RIGHT(F2689,4))-65536,HEX2DEC(RIGHT(F2689,4)))/Codes!$N$2</f>
        <v>0</v>
      </c>
      <c r="T2689" s="18">
        <f t="shared" ref="T2689:T2752" si="752">ROUNDDOWN(HEX2DEC(LEFT(G2689,3))/8,0)</f>
        <v>361</v>
      </c>
      <c r="U2689" s="1">
        <f t="shared" ref="U2689:U2752" si="753">ROUNDDOWN(HEX2DEC(MID(G2689,3,3))/4,0)-(512*ROUNDDOWN(HEX2DEC(MID(G2689,3,1))/8,0))</f>
        <v>100</v>
      </c>
      <c r="V2689" s="1">
        <f t="shared" ref="V2689:V2752" si="754">RIGHT(HEX2BIN(MID(G2689,5,1),4),2)*128+HEX2DEC(MID(G2689,6,1))*8+LEFT(HEX2BIN(MID(G2689,7,1),4),3)</f>
        <v>0</v>
      </c>
      <c r="W2689" s="1" t="str">
        <f t="shared" ref="W2689:W2752" si="755">MID(HEX2BIN(MID(G2689,7,2),8),4,3)</f>
        <v>100</v>
      </c>
      <c r="X2689" s="1">
        <f t="shared" ref="X2689:X2752" si="756">BIN2DEC(RIGHT(HEX2BIN(RIGHT(G2689,1),4),2))</f>
        <v>3</v>
      </c>
      <c r="Y2689" s="1">
        <f t="shared" ref="Y2689:Y2752" si="757">ROUNDDOWN(HEX2DEC(LEFT(H2689,3))/8,0)</f>
        <v>20</v>
      </c>
      <c r="Z2689" s="1" t="str">
        <f>VLOOKUP(BIN2DEC(MID(HEX2BIN(MID(H2689,3,2),8),2,5)),Codes!$E$1:$F$18,2)</f>
        <v>Normal</v>
      </c>
      <c r="AA2689" s="6" t="str">
        <f t="shared" ref="AA2689:AA2752" si="758">MID(HEX2BIN(MID(H2689,4,1),4),3,1)</f>
        <v>0</v>
      </c>
      <c r="AB2689" s="1">
        <f t="shared" ref="AB2689:AB2752" si="759">(MOD(HEX2DEC(MID(H2689,4,1)),2))*64+ROUNDDOWN(HEX2DEC(MID(H2689,5,2))/4,0)</f>
        <v>0</v>
      </c>
      <c r="AC2689" s="1" t="str">
        <f>VLOOKUP(BIN2DEC(RIGHT(HEX2BIN(MID(H2689,6,1),4),1)&amp;LEFT(HEX2BIN(MID(H2689,7,1),4),1)),Codes!$K$1:$L$5,2)</f>
        <v>L</v>
      </c>
      <c r="AD2689" s="1" t="str">
        <f>VLOOKUP(BIN2DEC(RIGHT(HEX2BIN(MID(H2689,7,1),4),3)&amp;LEFT(HEX2BIN(MID(H2689,8,1),4),2)),Codes!$H$2:$I$33,2)</f>
        <v>Kick</v>
      </c>
      <c r="AE2689" s="1" t="str">
        <f t="shared" ref="AE2689:AE2752" si="760">MID(HEX2BIN(RIGHT(H2689,1),4),3,1)</f>
        <v>1</v>
      </c>
      <c r="AF2689" s="1" t="str">
        <f t="shared" ref="AF2689:AF2752" si="761">RIGHT(HEX2BIN(RIGHT(H2689,1),4),1)</f>
        <v>1</v>
      </c>
      <c r="AH2689" s="6">
        <f t="shared" ref="AH2689:AH2752" si="762">ROUNDDOWN(HEX2DEC(MID(H2689,6,3))/4,0)-(256*ROUNDDOWN(HEX2DEC(MID(H2689,6,1))/4,0))</f>
        <v>66</v>
      </c>
    </row>
    <row r="2690" spans="1:34">
      <c r="A2690" s="3" t="s">
        <v>8194</v>
      </c>
      <c r="B2690" s="1" t="s">
        <v>83</v>
      </c>
      <c r="C2690" s="6" t="s">
        <v>159</v>
      </c>
      <c r="D2690" s="9" t="s">
        <v>8190</v>
      </c>
      <c r="E2690" s="9" t="s">
        <v>256</v>
      </c>
      <c r="F2690" s="9" t="s">
        <v>8191</v>
      </c>
      <c r="G2690" s="9" t="s">
        <v>139</v>
      </c>
      <c r="H2690" s="9" t="s">
        <v>280</v>
      </c>
      <c r="J2690" s="6" t="str">
        <f t="shared" si="746"/>
        <v>001011</v>
      </c>
      <c r="K2690" s="1">
        <f t="shared" si="747"/>
        <v>2</v>
      </c>
      <c r="L2690" s="6" t="str">
        <f t="shared" si="748"/>
        <v>00000</v>
      </c>
      <c r="M2690" s="1">
        <f t="shared" si="749"/>
        <v>16</v>
      </c>
      <c r="N2690" s="6" t="str">
        <f t="shared" si="750"/>
        <v>00</v>
      </c>
      <c r="O2690" s="1">
        <f t="shared" si="751"/>
        <v>9</v>
      </c>
      <c r="P2690" s="1">
        <f>IF(HEX2DEC(LEFT(E2690,4))&gt;=32768,HEX2DEC(LEFT(E2690,4))-65536,HEX2DEC(LEFT(E2690,4)))/Codes!$N$2</f>
        <v>3.6</v>
      </c>
      <c r="Q2690" s="1">
        <f>IF(HEX2DEC(RIGHT(E2690,4))&gt;=32768,HEX2DEC(RIGHT(E2690,4))-65536,HEX2DEC(RIGHT(E2690,4)))/Codes!$N$2</f>
        <v>0</v>
      </c>
      <c r="R2690" s="1">
        <f>IF(HEX2DEC(LEFT(F2690,4))&gt;=32768,HEX2DEC(LEFT(F2690,4))-65536,HEX2DEC(LEFT(F2690,4)))/Codes!$N$2</f>
        <v>-2</v>
      </c>
      <c r="S2690" s="1">
        <f>IF(HEX2DEC(RIGHT(F2690,4))&gt;=32768,HEX2DEC(RIGHT(F2690,4))-65536,HEX2DEC(RIGHT(F2690,4)))/Codes!$N$2</f>
        <v>0</v>
      </c>
      <c r="T2690" s="18">
        <f t="shared" si="752"/>
        <v>361</v>
      </c>
      <c r="U2690" s="1">
        <f t="shared" si="753"/>
        <v>100</v>
      </c>
      <c r="V2690" s="1">
        <f t="shared" si="754"/>
        <v>0</v>
      </c>
      <c r="W2690" s="1" t="str">
        <f t="shared" si="755"/>
        <v>100</v>
      </c>
      <c r="X2690" s="1">
        <f t="shared" si="756"/>
        <v>3</v>
      </c>
      <c r="Y2690" s="1">
        <f t="shared" si="757"/>
        <v>20</v>
      </c>
      <c r="Z2690" s="1" t="str">
        <f>VLOOKUP(BIN2DEC(MID(HEX2BIN(MID(H2690,3,2),8),2,5)),Codes!$E$1:$F$18,2)</f>
        <v>Normal</v>
      </c>
      <c r="AA2690" s="6" t="str">
        <f t="shared" si="758"/>
        <v>0</v>
      </c>
      <c r="AB2690" s="1">
        <f t="shared" si="759"/>
        <v>0</v>
      </c>
      <c r="AC2690" s="1" t="str">
        <f>VLOOKUP(BIN2DEC(RIGHT(HEX2BIN(MID(H2690,6,1),4),1)&amp;LEFT(HEX2BIN(MID(H2690,7,1),4),1)),Codes!$K$1:$L$5,2)</f>
        <v>L</v>
      </c>
      <c r="AD2690" s="1" t="str">
        <f>VLOOKUP(BIN2DEC(RIGHT(HEX2BIN(MID(H2690,7,1),4),3)&amp;LEFT(HEX2BIN(MID(H2690,8,1),4),2)),Codes!$H$2:$I$33,2)</f>
        <v>Kick</v>
      </c>
      <c r="AE2690" s="1" t="str">
        <f t="shared" si="760"/>
        <v>1</v>
      </c>
      <c r="AF2690" s="1" t="str">
        <f t="shared" si="761"/>
        <v>1</v>
      </c>
      <c r="AH2690" s="6">
        <f t="shared" si="762"/>
        <v>66</v>
      </c>
    </row>
    <row r="2691" spans="1:34">
      <c r="A2691" s="3" t="s">
        <v>8195</v>
      </c>
      <c r="B2691" s="1" t="s">
        <v>83</v>
      </c>
      <c r="C2691" s="6" t="s">
        <v>5665</v>
      </c>
      <c r="D2691" s="9" t="s">
        <v>8196</v>
      </c>
      <c r="E2691" s="9" t="s">
        <v>207</v>
      </c>
      <c r="F2691" s="9" t="s">
        <v>91</v>
      </c>
      <c r="G2691" s="9" t="s">
        <v>218</v>
      </c>
      <c r="H2691" s="9" t="s">
        <v>5654</v>
      </c>
      <c r="J2691" s="6" t="str">
        <f t="shared" si="746"/>
        <v>001011</v>
      </c>
      <c r="K2691" s="1">
        <f t="shared" si="747"/>
        <v>0</v>
      </c>
      <c r="L2691" s="6" t="str">
        <f t="shared" si="748"/>
        <v>00000</v>
      </c>
      <c r="M2691" s="1">
        <f t="shared" si="749"/>
        <v>43</v>
      </c>
      <c r="N2691" s="6" t="str">
        <f t="shared" si="750"/>
        <v>00</v>
      </c>
      <c r="O2691" s="1">
        <f t="shared" si="751"/>
        <v>4</v>
      </c>
      <c r="P2691" s="1">
        <f>IF(HEX2DEC(LEFT(E2691,4))&gt;=32768,HEX2DEC(LEFT(E2691,4))-65536,HEX2DEC(LEFT(E2691,4)))/Codes!$N$2</f>
        <v>4</v>
      </c>
      <c r="Q2691" s="1">
        <f>IF(HEX2DEC(RIGHT(E2691,4))&gt;=32768,HEX2DEC(RIGHT(E2691,4))-65536,HEX2DEC(RIGHT(E2691,4)))/Codes!$N$2</f>
        <v>0</v>
      </c>
      <c r="R2691" s="1">
        <f>IF(HEX2DEC(LEFT(F2691,4))&gt;=32768,HEX2DEC(LEFT(F2691,4))-65536,HEX2DEC(LEFT(F2691,4)))/Codes!$N$2</f>
        <v>0</v>
      </c>
      <c r="S2691" s="1">
        <f>IF(HEX2DEC(RIGHT(F2691,4))&gt;=32768,HEX2DEC(RIGHT(F2691,4))-65536,HEX2DEC(RIGHT(F2691,4)))/Codes!$N$2</f>
        <v>0</v>
      </c>
      <c r="T2691" s="18">
        <f t="shared" si="752"/>
        <v>80</v>
      </c>
      <c r="U2691" s="1">
        <f t="shared" si="753"/>
        <v>60</v>
      </c>
      <c r="V2691" s="1">
        <f t="shared" si="754"/>
        <v>0</v>
      </c>
      <c r="W2691" s="1" t="str">
        <f t="shared" si="755"/>
        <v>100</v>
      </c>
      <c r="X2691" s="1">
        <f t="shared" si="756"/>
        <v>3</v>
      </c>
      <c r="Y2691" s="1">
        <f t="shared" si="757"/>
        <v>100</v>
      </c>
      <c r="Z2691" s="1" t="str">
        <f>VLOOKUP(BIN2DEC(MID(HEX2BIN(MID(H2691,3,2),8),2,5)),Codes!$E$1:$F$18,2)</f>
        <v>Normal</v>
      </c>
      <c r="AA2691" s="6" t="str">
        <f t="shared" si="758"/>
        <v>0</v>
      </c>
      <c r="AB2691" s="1">
        <f t="shared" si="759"/>
        <v>0</v>
      </c>
      <c r="AC2691" s="1" t="str">
        <f>VLOOKUP(BIN2DEC(RIGHT(HEX2BIN(MID(H2691,6,1),4),1)&amp;LEFT(HEX2BIN(MID(H2691,7,1),4),1)),Codes!$K$1:$L$5,2)</f>
        <v>S</v>
      </c>
      <c r="AD2691" s="1" t="str">
        <f>VLOOKUP(BIN2DEC(RIGHT(HEX2BIN(MID(H2691,7,1),4),3)&amp;LEFT(HEX2BIN(MID(H2691,8,1),4),2)),Codes!$H$2:$I$33,2)</f>
        <v>Kick</v>
      </c>
      <c r="AE2691" s="1" t="str">
        <f t="shared" si="760"/>
        <v>1</v>
      </c>
      <c r="AF2691" s="1" t="str">
        <f t="shared" si="761"/>
        <v>1</v>
      </c>
      <c r="AH2691" s="6">
        <f t="shared" si="762"/>
        <v>2</v>
      </c>
    </row>
    <row r="2692" spans="1:34">
      <c r="A2692" s="3" t="s">
        <v>8197</v>
      </c>
      <c r="B2692" s="1" t="s">
        <v>83</v>
      </c>
      <c r="C2692" s="6" t="s">
        <v>5665</v>
      </c>
      <c r="D2692" s="9" t="s">
        <v>8198</v>
      </c>
      <c r="E2692" s="9" t="s">
        <v>5611</v>
      </c>
      <c r="F2692" s="9" t="s">
        <v>549</v>
      </c>
      <c r="G2692" s="9" t="s">
        <v>218</v>
      </c>
      <c r="H2692" s="9" t="s">
        <v>5654</v>
      </c>
      <c r="J2692" s="6" t="str">
        <f t="shared" si="746"/>
        <v>001011</v>
      </c>
      <c r="K2692" s="1">
        <f t="shared" si="747"/>
        <v>1</v>
      </c>
      <c r="L2692" s="6" t="str">
        <f t="shared" si="748"/>
        <v>00000</v>
      </c>
      <c r="M2692" s="1">
        <f t="shared" si="749"/>
        <v>43</v>
      </c>
      <c r="N2692" s="6" t="str">
        <f t="shared" si="750"/>
        <v>00</v>
      </c>
      <c r="O2692" s="1">
        <f t="shared" si="751"/>
        <v>4</v>
      </c>
      <c r="P2692" s="1">
        <f>IF(HEX2DEC(LEFT(E2692,4))&gt;=32768,HEX2DEC(LEFT(E2692,4))-65536,HEX2DEC(LEFT(E2692,4)))/Codes!$N$2</f>
        <v>2.8</v>
      </c>
      <c r="Q2692" s="1">
        <f>IF(HEX2DEC(RIGHT(E2692,4))&gt;=32768,HEX2DEC(RIGHT(E2692,4))-65536,HEX2DEC(RIGHT(E2692,4)))/Codes!$N$2</f>
        <v>2</v>
      </c>
      <c r="R2692" s="1">
        <f>IF(HEX2DEC(LEFT(F2692,4))&gt;=32768,HEX2DEC(LEFT(F2692,4))-65536,HEX2DEC(LEFT(F2692,4)))/Codes!$N$2</f>
        <v>2.8</v>
      </c>
      <c r="S2692" s="1">
        <f>IF(HEX2DEC(RIGHT(F2692,4))&gt;=32768,HEX2DEC(RIGHT(F2692,4))-65536,HEX2DEC(RIGHT(F2692,4)))/Codes!$N$2</f>
        <v>-0.8</v>
      </c>
      <c r="T2692" s="18">
        <f t="shared" si="752"/>
        <v>80</v>
      </c>
      <c r="U2692" s="1">
        <f t="shared" si="753"/>
        <v>60</v>
      </c>
      <c r="V2692" s="1">
        <f t="shared" si="754"/>
        <v>0</v>
      </c>
      <c r="W2692" s="1" t="str">
        <f t="shared" si="755"/>
        <v>100</v>
      </c>
      <c r="X2692" s="1">
        <f t="shared" si="756"/>
        <v>3</v>
      </c>
      <c r="Y2692" s="1">
        <f t="shared" si="757"/>
        <v>100</v>
      </c>
      <c r="Z2692" s="1" t="str">
        <f>VLOOKUP(BIN2DEC(MID(HEX2BIN(MID(H2692,3,2),8),2,5)),Codes!$E$1:$F$18,2)</f>
        <v>Normal</v>
      </c>
      <c r="AA2692" s="6" t="str">
        <f t="shared" si="758"/>
        <v>0</v>
      </c>
      <c r="AB2692" s="1">
        <f t="shared" si="759"/>
        <v>0</v>
      </c>
      <c r="AC2692" s="1" t="str">
        <f>VLOOKUP(BIN2DEC(RIGHT(HEX2BIN(MID(H2692,6,1),4),1)&amp;LEFT(HEX2BIN(MID(H2692,7,1),4),1)),Codes!$K$1:$L$5,2)</f>
        <v>S</v>
      </c>
      <c r="AD2692" s="1" t="str">
        <f>VLOOKUP(BIN2DEC(RIGHT(HEX2BIN(MID(H2692,7,1),4),3)&amp;LEFT(HEX2BIN(MID(H2692,8,1),4),2)),Codes!$H$2:$I$33,2)</f>
        <v>Kick</v>
      </c>
      <c r="AE2692" s="1" t="str">
        <f t="shared" si="760"/>
        <v>1</v>
      </c>
      <c r="AF2692" s="1" t="str">
        <f t="shared" si="761"/>
        <v>1</v>
      </c>
      <c r="AH2692" s="6">
        <f t="shared" si="762"/>
        <v>2</v>
      </c>
    </row>
    <row r="2693" spans="1:34">
      <c r="A2693" s="3" t="s">
        <v>8199</v>
      </c>
      <c r="B2693" s="1" t="s">
        <v>83</v>
      </c>
      <c r="C2693" s="6" t="s">
        <v>5665</v>
      </c>
      <c r="D2693" s="9" t="s">
        <v>8200</v>
      </c>
      <c r="E2693" s="9" t="s">
        <v>5615</v>
      </c>
      <c r="F2693" s="9" t="s">
        <v>5577</v>
      </c>
      <c r="G2693" s="9" t="s">
        <v>218</v>
      </c>
      <c r="H2693" s="9" t="s">
        <v>5654</v>
      </c>
      <c r="J2693" s="6" t="str">
        <f t="shared" si="746"/>
        <v>001011</v>
      </c>
      <c r="K2693" s="1">
        <f t="shared" si="747"/>
        <v>2</v>
      </c>
      <c r="L2693" s="6" t="str">
        <f t="shared" si="748"/>
        <v>00000</v>
      </c>
      <c r="M2693" s="1">
        <f t="shared" si="749"/>
        <v>43</v>
      </c>
      <c r="N2693" s="6" t="str">
        <f t="shared" si="750"/>
        <v>00</v>
      </c>
      <c r="O2693" s="1">
        <f t="shared" si="751"/>
        <v>4</v>
      </c>
      <c r="P2693" s="1">
        <f>IF(HEX2DEC(LEFT(E2693,4))&gt;=32768,HEX2DEC(LEFT(E2693,4))-65536,HEX2DEC(LEFT(E2693,4)))/Codes!$N$2</f>
        <v>3.6</v>
      </c>
      <c r="Q2693" s="1">
        <f>IF(HEX2DEC(RIGHT(E2693,4))&gt;=32768,HEX2DEC(RIGHT(E2693,4))-65536,HEX2DEC(RIGHT(E2693,4)))/Codes!$N$2</f>
        <v>4</v>
      </c>
      <c r="R2693" s="1">
        <f>IF(HEX2DEC(LEFT(F2693,4))&gt;=32768,HEX2DEC(LEFT(F2693,4))-65536,HEX2DEC(LEFT(F2693,4)))/Codes!$N$2</f>
        <v>6.1319999999999997</v>
      </c>
      <c r="S2693" s="1">
        <f>IF(HEX2DEC(RIGHT(F2693,4))&gt;=32768,HEX2DEC(RIGHT(F2693,4))-65536,HEX2DEC(RIGHT(F2693,4)))/Codes!$N$2</f>
        <v>-2.044</v>
      </c>
      <c r="T2693" s="18">
        <f t="shared" si="752"/>
        <v>80</v>
      </c>
      <c r="U2693" s="1">
        <f t="shared" si="753"/>
        <v>60</v>
      </c>
      <c r="V2693" s="1">
        <f t="shared" si="754"/>
        <v>0</v>
      </c>
      <c r="W2693" s="1" t="str">
        <f t="shared" si="755"/>
        <v>100</v>
      </c>
      <c r="X2693" s="1">
        <f t="shared" si="756"/>
        <v>3</v>
      </c>
      <c r="Y2693" s="1">
        <f t="shared" si="757"/>
        <v>100</v>
      </c>
      <c r="Z2693" s="1" t="str">
        <f>VLOOKUP(BIN2DEC(MID(HEX2BIN(MID(H2693,3,2),8),2,5)),Codes!$E$1:$F$18,2)</f>
        <v>Normal</v>
      </c>
      <c r="AA2693" s="6" t="str">
        <f t="shared" si="758"/>
        <v>0</v>
      </c>
      <c r="AB2693" s="1">
        <f t="shared" si="759"/>
        <v>0</v>
      </c>
      <c r="AC2693" s="1" t="str">
        <f>VLOOKUP(BIN2DEC(RIGHT(HEX2BIN(MID(H2693,6,1),4),1)&amp;LEFT(HEX2BIN(MID(H2693,7,1),4),1)),Codes!$K$1:$L$5,2)</f>
        <v>S</v>
      </c>
      <c r="AD2693" s="1" t="str">
        <f>VLOOKUP(BIN2DEC(RIGHT(HEX2BIN(MID(H2693,7,1),4),3)&amp;LEFT(HEX2BIN(MID(H2693,8,1),4),2)),Codes!$H$2:$I$33,2)</f>
        <v>Kick</v>
      </c>
      <c r="AE2693" s="1" t="str">
        <f t="shared" si="760"/>
        <v>1</v>
      </c>
      <c r="AF2693" s="1" t="str">
        <f t="shared" si="761"/>
        <v>1</v>
      </c>
      <c r="AH2693" s="6">
        <f t="shared" si="762"/>
        <v>2</v>
      </c>
    </row>
    <row r="2694" spans="1:34">
      <c r="A2694" s="3" t="s">
        <v>8201</v>
      </c>
      <c r="B2694" s="1" t="s">
        <v>83</v>
      </c>
      <c r="C2694" s="6" t="s">
        <v>5666</v>
      </c>
      <c r="D2694" s="9" t="s">
        <v>8196</v>
      </c>
      <c r="E2694" s="9" t="s">
        <v>207</v>
      </c>
      <c r="F2694" s="9" t="s">
        <v>91</v>
      </c>
      <c r="G2694" s="9" t="s">
        <v>218</v>
      </c>
      <c r="H2694" s="9" t="s">
        <v>5654</v>
      </c>
      <c r="J2694" s="6" t="str">
        <f t="shared" si="746"/>
        <v>001011</v>
      </c>
      <c r="K2694" s="1">
        <f t="shared" si="747"/>
        <v>0</v>
      </c>
      <c r="L2694" s="6" t="str">
        <f t="shared" si="748"/>
        <v>00000</v>
      </c>
      <c r="M2694" s="1">
        <f t="shared" si="749"/>
        <v>43</v>
      </c>
      <c r="N2694" s="6" t="str">
        <f t="shared" si="750"/>
        <v>00</v>
      </c>
      <c r="O2694" s="1">
        <f t="shared" si="751"/>
        <v>4</v>
      </c>
      <c r="P2694" s="1">
        <f>IF(HEX2DEC(LEFT(E2694,4))&gt;=32768,HEX2DEC(LEFT(E2694,4))-65536,HEX2DEC(LEFT(E2694,4)))/Codes!$N$2</f>
        <v>4</v>
      </c>
      <c r="Q2694" s="1">
        <f>IF(HEX2DEC(RIGHT(E2694,4))&gt;=32768,HEX2DEC(RIGHT(E2694,4))-65536,HEX2DEC(RIGHT(E2694,4)))/Codes!$N$2</f>
        <v>0</v>
      </c>
      <c r="R2694" s="1">
        <f>IF(HEX2DEC(LEFT(F2694,4))&gt;=32768,HEX2DEC(LEFT(F2694,4))-65536,HEX2DEC(LEFT(F2694,4)))/Codes!$N$2</f>
        <v>0</v>
      </c>
      <c r="S2694" s="1">
        <f>IF(HEX2DEC(RIGHT(F2694,4))&gt;=32768,HEX2DEC(RIGHT(F2694,4))-65536,HEX2DEC(RIGHT(F2694,4)))/Codes!$N$2</f>
        <v>0</v>
      </c>
      <c r="T2694" s="18">
        <f t="shared" si="752"/>
        <v>80</v>
      </c>
      <c r="U2694" s="1">
        <f t="shared" si="753"/>
        <v>60</v>
      </c>
      <c r="V2694" s="1">
        <f t="shared" si="754"/>
        <v>0</v>
      </c>
      <c r="W2694" s="1" t="str">
        <f t="shared" si="755"/>
        <v>100</v>
      </c>
      <c r="X2694" s="1">
        <f t="shared" si="756"/>
        <v>3</v>
      </c>
      <c r="Y2694" s="1">
        <f t="shared" si="757"/>
        <v>100</v>
      </c>
      <c r="Z2694" s="1" t="str">
        <f>VLOOKUP(BIN2DEC(MID(HEX2BIN(MID(H2694,3,2),8),2,5)),Codes!$E$1:$F$18,2)</f>
        <v>Normal</v>
      </c>
      <c r="AA2694" s="6" t="str">
        <f t="shared" si="758"/>
        <v>0</v>
      </c>
      <c r="AB2694" s="1">
        <f t="shared" si="759"/>
        <v>0</v>
      </c>
      <c r="AC2694" s="1" t="str">
        <f>VLOOKUP(BIN2DEC(RIGHT(HEX2BIN(MID(H2694,6,1),4),1)&amp;LEFT(HEX2BIN(MID(H2694,7,1),4),1)),Codes!$K$1:$L$5,2)</f>
        <v>S</v>
      </c>
      <c r="AD2694" s="1" t="str">
        <f>VLOOKUP(BIN2DEC(RIGHT(HEX2BIN(MID(H2694,7,1),4),3)&amp;LEFT(HEX2BIN(MID(H2694,8,1),4),2)),Codes!$H$2:$I$33,2)</f>
        <v>Kick</v>
      </c>
      <c r="AE2694" s="1" t="str">
        <f t="shared" si="760"/>
        <v>1</v>
      </c>
      <c r="AF2694" s="1" t="str">
        <f t="shared" si="761"/>
        <v>1</v>
      </c>
      <c r="AH2694" s="6">
        <f t="shared" si="762"/>
        <v>2</v>
      </c>
    </row>
    <row r="2695" spans="1:34">
      <c r="A2695" s="3" t="s">
        <v>8202</v>
      </c>
      <c r="B2695" s="1" t="s">
        <v>83</v>
      </c>
      <c r="C2695" s="6" t="s">
        <v>5666</v>
      </c>
      <c r="D2695" s="9" t="s">
        <v>8198</v>
      </c>
      <c r="E2695" s="9" t="s">
        <v>5611</v>
      </c>
      <c r="F2695" s="9" t="s">
        <v>549</v>
      </c>
      <c r="G2695" s="9" t="s">
        <v>218</v>
      </c>
      <c r="H2695" s="9" t="s">
        <v>5654</v>
      </c>
      <c r="J2695" s="6" t="str">
        <f t="shared" si="746"/>
        <v>001011</v>
      </c>
      <c r="K2695" s="1">
        <f t="shared" si="747"/>
        <v>1</v>
      </c>
      <c r="L2695" s="6" t="str">
        <f t="shared" si="748"/>
        <v>00000</v>
      </c>
      <c r="M2695" s="1">
        <f t="shared" si="749"/>
        <v>43</v>
      </c>
      <c r="N2695" s="6" t="str">
        <f t="shared" si="750"/>
        <v>00</v>
      </c>
      <c r="O2695" s="1">
        <f t="shared" si="751"/>
        <v>4</v>
      </c>
      <c r="P2695" s="1">
        <f>IF(HEX2DEC(LEFT(E2695,4))&gt;=32768,HEX2DEC(LEFT(E2695,4))-65536,HEX2DEC(LEFT(E2695,4)))/Codes!$N$2</f>
        <v>2.8</v>
      </c>
      <c r="Q2695" s="1">
        <f>IF(HEX2DEC(RIGHT(E2695,4))&gt;=32768,HEX2DEC(RIGHT(E2695,4))-65536,HEX2DEC(RIGHT(E2695,4)))/Codes!$N$2</f>
        <v>2</v>
      </c>
      <c r="R2695" s="1">
        <f>IF(HEX2DEC(LEFT(F2695,4))&gt;=32768,HEX2DEC(LEFT(F2695,4))-65536,HEX2DEC(LEFT(F2695,4)))/Codes!$N$2</f>
        <v>2.8</v>
      </c>
      <c r="S2695" s="1">
        <f>IF(HEX2DEC(RIGHT(F2695,4))&gt;=32768,HEX2DEC(RIGHT(F2695,4))-65536,HEX2DEC(RIGHT(F2695,4)))/Codes!$N$2</f>
        <v>-0.8</v>
      </c>
      <c r="T2695" s="18">
        <f t="shared" si="752"/>
        <v>80</v>
      </c>
      <c r="U2695" s="1">
        <f t="shared" si="753"/>
        <v>60</v>
      </c>
      <c r="V2695" s="1">
        <f t="shared" si="754"/>
        <v>0</v>
      </c>
      <c r="W2695" s="1" t="str">
        <f t="shared" si="755"/>
        <v>100</v>
      </c>
      <c r="X2695" s="1">
        <f t="shared" si="756"/>
        <v>3</v>
      </c>
      <c r="Y2695" s="1">
        <f t="shared" si="757"/>
        <v>100</v>
      </c>
      <c r="Z2695" s="1" t="str">
        <f>VLOOKUP(BIN2DEC(MID(HEX2BIN(MID(H2695,3,2),8),2,5)),Codes!$E$1:$F$18,2)</f>
        <v>Normal</v>
      </c>
      <c r="AA2695" s="6" t="str">
        <f t="shared" si="758"/>
        <v>0</v>
      </c>
      <c r="AB2695" s="1">
        <f t="shared" si="759"/>
        <v>0</v>
      </c>
      <c r="AC2695" s="1" t="str">
        <f>VLOOKUP(BIN2DEC(RIGHT(HEX2BIN(MID(H2695,6,1),4),1)&amp;LEFT(HEX2BIN(MID(H2695,7,1),4),1)),Codes!$K$1:$L$5,2)</f>
        <v>S</v>
      </c>
      <c r="AD2695" s="1" t="str">
        <f>VLOOKUP(BIN2DEC(RIGHT(HEX2BIN(MID(H2695,7,1),4),3)&amp;LEFT(HEX2BIN(MID(H2695,8,1),4),2)),Codes!$H$2:$I$33,2)</f>
        <v>Kick</v>
      </c>
      <c r="AE2695" s="1" t="str">
        <f t="shared" si="760"/>
        <v>1</v>
      </c>
      <c r="AF2695" s="1" t="str">
        <f t="shared" si="761"/>
        <v>1</v>
      </c>
      <c r="AH2695" s="6">
        <f t="shared" si="762"/>
        <v>2</v>
      </c>
    </row>
    <row r="2696" spans="1:34">
      <c r="A2696" s="3" t="s">
        <v>8203</v>
      </c>
      <c r="B2696" s="1" t="s">
        <v>83</v>
      </c>
      <c r="C2696" s="6" t="s">
        <v>5666</v>
      </c>
      <c r="D2696" s="9" t="s">
        <v>8200</v>
      </c>
      <c r="E2696" s="9" t="s">
        <v>5615</v>
      </c>
      <c r="F2696" s="9" t="s">
        <v>5577</v>
      </c>
      <c r="G2696" s="9" t="s">
        <v>218</v>
      </c>
      <c r="H2696" s="9" t="s">
        <v>5654</v>
      </c>
      <c r="J2696" s="6" t="str">
        <f t="shared" si="746"/>
        <v>001011</v>
      </c>
      <c r="K2696" s="1">
        <f t="shared" si="747"/>
        <v>2</v>
      </c>
      <c r="L2696" s="6" t="str">
        <f t="shared" si="748"/>
        <v>00000</v>
      </c>
      <c r="M2696" s="1">
        <f t="shared" si="749"/>
        <v>43</v>
      </c>
      <c r="N2696" s="6" t="str">
        <f t="shared" si="750"/>
        <v>00</v>
      </c>
      <c r="O2696" s="1">
        <f t="shared" si="751"/>
        <v>4</v>
      </c>
      <c r="P2696" s="1">
        <f>IF(HEX2DEC(LEFT(E2696,4))&gt;=32768,HEX2DEC(LEFT(E2696,4))-65536,HEX2DEC(LEFT(E2696,4)))/Codes!$N$2</f>
        <v>3.6</v>
      </c>
      <c r="Q2696" s="1">
        <f>IF(HEX2DEC(RIGHT(E2696,4))&gt;=32768,HEX2DEC(RIGHT(E2696,4))-65536,HEX2DEC(RIGHT(E2696,4)))/Codes!$N$2</f>
        <v>4</v>
      </c>
      <c r="R2696" s="1">
        <f>IF(HEX2DEC(LEFT(F2696,4))&gt;=32768,HEX2DEC(LEFT(F2696,4))-65536,HEX2DEC(LEFT(F2696,4)))/Codes!$N$2</f>
        <v>6.1319999999999997</v>
      </c>
      <c r="S2696" s="1">
        <f>IF(HEX2DEC(RIGHT(F2696,4))&gt;=32768,HEX2DEC(RIGHT(F2696,4))-65536,HEX2DEC(RIGHT(F2696,4)))/Codes!$N$2</f>
        <v>-2.044</v>
      </c>
      <c r="T2696" s="18">
        <f t="shared" si="752"/>
        <v>80</v>
      </c>
      <c r="U2696" s="1">
        <f t="shared" si="753"/>
        <v>60</v>
      </c>
      <c r="V2696" s="1">
        <f t="shared" si="754"/>
        <v>0</v>
      </c>
      <c r="W2696" s="1" t="str">
        <f t="shared" si="755"/>
        <v>100</v>
      </c>
      <c r="X2696" s="1">
        <f t="shared" si="756"/>
        <v>3</v>
      </c>
      <c r="Y2696" s="1">
        <f t="shared" si="757"/>
        <v>100</v>
      </c>
      <c r="Z2696" s="1" t="str">
        <f>VLOOKUP(BIN2DEC(MID(HEX2BIN(MID(H2696,3,2),8),2,5)),Codes!$E$1:$F$18,2)</f>
        <v>Normal</v>
      </c>
      <c r="AA2696" s="6" t="str">
        <f t="shared" si="758"/>
        <v>0</v>
      </c>
      <c r="AB2696" s="1">
        <f t="shared" si="759"/>
        <v>0</v>
      </c>
      <c r="AC2696" s="1" t="str">
        <f>VLOOKUP(BIN2DEC(RIGHT(HEX2BIN(MID(H2696,6,1),4),1)&amp;LEFT(HEX2BIN(MID(H2696,7,1),4),1)),Codes!$K$1:$L$5,2)</f>
        <v>S</v>
      </c>
      <c r="AD2696" s="1" t="str">
        <f>VLOOKUP(BIN2DEC(RIGHT(HEX2BIN(MID(H2696,7,1),4),3)&amp;LEFT(HEX2BIN(MID(H2696,8,1),4),2)),Codes!$H$2:$I$33,2)</f>
        <v>Kick</v>
      </c>
      <c r="AE2696" s="1" t="str">
        <f t="shared" si="760"/>
        <v>1</v>
      </c>
      <c r="AF2696" s="1" t="str">
        <f t="shared" si="761"/>
        <v>1</v>
      </c>
      <c r="AH2696" s="6">
        <f t="shared" si="762"/>
        <v>2</v>
      </c>
    </row>
    <row r="2697" spans="1:34">
      <c r="A2697" s="3" t="s">
        <v>8204</v>
      </c>
      <c r="B2697" s="1" t="s">
        <v>83</v>
      </c>
      <c r="C2697" s="6" t="s">
        <v>5667</v>
      </c>
      <c r="D2697" s="9" t="s">
        <v>8196</v>
      </c>
      <c r="E2697" s="9" t="s">
        <v>207</v>
      </c>
      <c r="F2697" s="9" t="s">
        <v>91</v>
      </c>
      <c r="G2697" s="9" t="s">
        <v>218</v>
      </c>
      <c r="H2697" s="9" t="s">
        <v>5654</v>
      </c>
      <c r="J2697" s="6" t="str">
        <f t="shared" si="746"/>
        <v>001011</v>
      </c>
      <c r="K2697" s="1">
        <f t="shared" si="747"/>
        <v>0</v>
      </c>
      <c r="L2697" s="6" t="str">
        <f t="shared" si="748"/>
        <v>00000</v>
      </c>
      <c r="M2697" s="1">
        <f t="shared" si="749"/>
        <v>43</v>
      </c>
      <c r="N2697" s="6" t="str">
        <f t="shared" si="750"/>
        <v>00</v>
      </c>
      <c r="O2697" s="1">
        <f t="shared" si="751"/>
        <v>4</v>
      </c>
      <c r="P2697" s="1">
        <f>IF(HEX2DEC(LEFT(E2697,4))&gt;=32768,HEX2DEC(LEFT(E2697,4))-65536,HEX2DEC(LEFT(E2697,4)))/Codes!$N$2</f>
        <v>4</v>
      </c>
      <c r="Q2697" s="1">
        <f>IF(HEX2DEC(RIGHT(E2697,4))&gt;=32768,HEX2DEC(RIGHT(E2697,4))-65536,HEX2DEC(RIGHT(E2697,4)))/Codes!$N$2</f>
        <v>0</v>
      </c>
      <c r="R2697" s="1">
        <f>IF(HEX2DEC(LEFT(F2697,4))&gt;=32768,HEX2DEC(LEFT(F2697,4))-65536,HEX2DEC(LEFT(F2697,4)))/Codes!$N$2</f>
        <v>0</v>
      </c>
      <c r="S2697" s="1">
        <f>IF(HEX2DEC(RIGHT(F2697,4))&gt;=32768,HEX2DEC(RIGHT(F2697,4))-65536,HEX2DEC(RIGHT(F2697,4)))/Codes!$N$2</f>
        <v>0</v>
      </c>
      <c r="T2697" s="18">
        <f t="shared" si="752"/>
        <v>80</v>
      </c>
      <c r="U2697" s="1">
        <f t="shared" si="753"/>
        <v>60</v>
      </c>
      <c r="V2697" s="1">
        <f t="shared" si="754"/>
        <v>0</v>
      </c>
      <c r="W2697" s="1" t="str">
        <f t="shared" si="755"/>
        <v>100</v>
      </c>
      <c r="X2697" s="1">
        <f t="shared" si="756"/>
        <v>3</v>
      </c>
      <c r="Y2697" s="1">
        <f t="shared" si="757"/>
        <v>100</v>
      </c>
      <c r="Z2697" s="1" t="str">
        <f>VLOOKUP(BIN2DEC(MID(HEX2BIN(MID(H2697,3,2),8),2,5)),Codes!$E$1:$F$18,2)</f>
        <v>Normal</v>
      </c>
      <c r="AA2697" s="6" t="str">
        <f t="shared" si="758"/>
        <v>0</v>
      </c>
      <c r="AB2697" s="1">
        <f t="shared" si="759"/>
        <v>0</v>
      </c>
      <c r="AC2697" s="1" t="str">
        <f>VLOOKUP(BIN2DEC(RIGHT(HEX2BIN(MID(H2697,6,1),4),1)&amp;LEFT(HEX2BIN(MID(H2697,7,1),4),1)),Codes!$K$1:$L$5,2)</f>
        <v>S</v>
      </c>
      <c r="AD2697" s="1" t="str">
        <f>VLOOKUP(BIN2DEC(RIGHT(HEX2BIN(MID(H2697,7,1),4),3)&amp;LEFT(HEX2BIN(MID(H2697,8,1),4),2)),Codes!$H$2:$I$33,2)</f>
        <v>Kick</v>
      </c>
      <c r="AE2697" s="1" t="str">
        <f t="shared" si="760"/>
        <v>1</v>
      </c>
      <c r="AF2697" s="1" t="str">
        <f t="shared" si="761"/>
        <v>1</v>
      </c>
      <c r="AH2697" s="6">
        <f t="shared" si="762"/>
        <v>2</v>
      </c>
    </row>
    <row r="2698" spans="1:34">
      <c r="A2698" s="3" t="s">
        <v>8205</v>
      </c>
      <c r="B2698" s="1" t="s">
        <v>83</v>
      </c>
      <c r="C2698" s="6" t="s">
        <v>5667</v>
      </c>
      <c r="D2698" s="9" t="s">
        <v>8198</v>
      </c>
      <c r="E2698" s="9" t="s">
        <v>5611</v>
      </c>
      <c r="F2698" s="9" t="s">
        <v>549</v>
      </c>
      <c r="G2698" s="9" t="s">
        <v>218</v>
      </c>
      <c r="H2698" s="9" t="s">
        <v>5654</v>
      </c>
      <c r="J2698" s="6" t="str">
        <f t="shared" si="746"/>
        <v>001011</v>
      </c>
      <c r="K2698" s="1">
        <f t="shared" si="747"/>
        <v>1</v>
      </c>
      <c r="L2698" s="6" t="str">
        <f t="shared" si="748"/>
        <v>00000</v>
      </c>
      <c r="M2698" s="1">
        <f t="shared" si="749"/>
        <v>43</v>
      </c>
      <c r="N2698" s="6" t="str">
        <f t="shared" si="750"/>
        <v>00</v>
      </c>
      <c r="O2698" s="1">
        <f t="shared" si="751"/>
        <v>4</v>
      </c>
      <c r="P2698" s="1">
        <f>IF(HEX2DEC(LEFT(E2698,4))&gt;=32768,HEX2DEC(LEFT(E2698,4))-65536,HEX2DEC(LEFT(E2698,4)))/Codes!$N$2</f>
        <v>2.8</v>
      </c>
      <c r="Q2698" s="1">
        <f>IF(HEX2DEC(RIGHT(E2698,4))&gt;=32768,HEX2DEC(RIGHT(E2698,4))-65536,HEX2DEC(RIGHT(E2698,4)))/Codes!$N$2</f>
        <v>2</v>
      </c>
      <c r="R2698" s="1">
        <f>IF(HEX2DEC(LEFT(F2698,4))&gt;=32768,HEX2DEC(LEFT(F2698,4))-65536,HEX2DEC(LEFT(F2698,4)))/Codes!$N$2</f>
        <v>2.8</v>
      </c>
      <c r="S2698" s="1">
        <f>IF(HEX2DEC(RIGHT(F2698,4))&gt;=32768,HEX2DEC(RIGHT(F2698,4))-65536,HEX2DEC(RIGHT(F2698,4)))/Codes!$N$2</f>
        <v>-0.8</v>
      </c>
      <c r="T2698" s="18">
        <f t="shared" si="752"/>
        <v>80</v>
      </c>
      <c r="U2698" s="1">
        <f t="shared" si="753"/>
        <v>60</v>
      </c>
      <c r="V2698" s="1">
        <f t="shared" si="754"/>
        <v>0</v>
      </c>
      <c r="W2698" s="1" t="str">
        <f t="shared" si="755"/>
        <v>100</v>
      </c>
      <c r="X2698" s="1">
        <f t="shared" si="756"/>
        <v>3</v>
      </c>
      <c r="Y2698" s="1">
        <f t="shared" si="757"/>
        <v>100</v>
      </c>
      <c r="Z2698" s="1" t="str">
        <f>VLOOKUP(BIN2DEC(MID(HEX2BIN(MID(H2698,3,2),8),2,5)),Codes!$E$1:$F$18,2)</f>
        <v>Normal</v>
      </c>
      <c r="AA2698" s="6" t="str">
        <f t="shared" si="758"/>
        <v>0</v>
      </c>
      <c r="AB2698" s="1">
        <f t="shared" si="759"/>
        <v>0</v>
      </c>
      <c r="AC2698" s="1" t="str">
        <f>VLOOKUP(BIN2DEC(RIGHT(HEX2BIN(MID(H2698,6,1),4),1)&amp;LEFT(HEX2BIN(MID(H2698,7,1),4),1)),Codes!$K$1:$L$5,2)</f>
        <v>S</v>
      </c>
      <c r="AD2698" s="1" t="str">
        <f>VLOOKUP(BIN2DEC(RIGHT(HEX2BIN(MID(H2698,7,1),4),3)&amp;LEFT(HEX2BIN(MID(H2698,8,1),4),2)),Codes!$H$2:$I$33,2)</f>
        <v>Kick</v>
      </c>
      <c r="AE2698" s="1" t="str">
        <f t="shared" si="760"/>
        <v>1</v>
      </c>
      <c r="AF2698" s="1" t="str">
        <f t="shared" si="761"/>
        <v>1</v>
      </c>
      <c r="AH2698" s="6">
        <f t="shared" si="762"/>
        <v>2</v>
      </c>
    </row>
    <row r="2699" spans="1:34">
      <c r="A2699" s="3" t="s">
        <v>8206</v>
      </c>
      <c r="B2699" s="1" t="s">
        <v>83</v>
      </c>
      <c r="C2699" s="6" t="s">
        <v>5667</v>
      </c>
      <c r="D2699" s="9" t="s">
        <v>8200</v>
      </c>
      <c r="E2699" s="9" t="s">
        <v>5615</v>
      </c>
      <c r="F2699" s="9" t="s">
        <v>5577</v>
      </c>
      <c r="G2699" s="9" t="s">
        <v>218</v>
      </c>
      <c r="H2699" s="9" t="s">
        <v>5654</v>
      </c>
      <c r="J2699" s="6" t="str">
        <f t="shared" si="746"/>
        <v>001011</v>
      </c>
      <c r="K2699" s="1">
        <f t="shared" si="747"/>
        <v>2</v>
      </c>
      <c r="L2699" s="6" t="str">
        <f t="shared" si="748"/>
        <v>00000</v>
      </c>
      <c r="M2699" s="1">
        <f t="shared" si="749"/>
        <v>43</v>
      </c>
      <c r="N2699" s="6" t="str">
        <f t="shared" si="750"/>
        <v>00</v>
      </c>
      <c r="O2699" s="1">
        <f t="shared" si="751"/>
        <v>4</v>
      </c>
      <c r="P2699" s="1">
        <f>IF(HEX2DEC(LEFT(E2699,4))&gt;=32768,HEX2DEC(LEFT(E2699,4))-65536,HEX2DEC(LEFT(E2699,4)))/Codes!$N$2</f>
        <v>3.6</v>
      </c>
      <c r="Q2699" s="1">
        <f>IF(HEX2DEC(RIGHT(E2699,4))&gt;=32768,HEX2DEC(RIGHT(E2699,4))-65536,HEX2DEC(RIGHT(E2699,4)))/Codes!$N$2</f>
        <v>4</v>
      </c>
      <c r="R2699" s="1">
        <f>IF(HEX2DEC(LEFT(F2699,4))&gt;=32768,HEX2DEC(LEFT(F2699,4))-65536,HEX2DEC(LEFT(F2699,4)))/Codes!$N$2</f>
        <v>6.1319999999999997</v>
      </c>
      <c r="S2699" s="1">
        <f>IF(HEX2DEC(RIGHT(F2699,4))&gt;=32768,HEX2DEC(RIGHT(F2699,4))-65536,HEX2DEC(RIGHT(F2699,4)))/Codes!$N$2</f>
        <v>-2.044</v>
      </c>
      <c r="T2699" s="18">
        <f t="shared" si="752"/>
        <v>80</v>
      </c>
      <c r="U2699" s="1">
        <f t="shared" si="753"/>
        <v>60</v>
      </c>
      <c r="V2699" s="1">
        <f t="shared" si="754"/>
        <v>0</v>
      </c>
      <c r="W2699" s="1" t="str">
        <f t="shared" si="755"/>
        <v>100</v>
      </c>
      <c r="X2699" s="1">
        <f t="shared" si="756"/>
        <v>3</v>
      </c>
      <c r="Y2699" s="1">
        <f t="shared" si="757"/>
        <v>100</v>
      </c>
      <c r="Z2699" s="1" t="str">
        <f>VLOOKUP(BIN2DEC(MID(HEX2BIN(MID(H2699,3,2),8),2,5)),Codes!$E$1:$F$18,2)</f>
        <v>Normal</v>
      </c>
      <c r="AA2699" s="6" t="str">
        <f t="shared" si="758"/>
        <v>0</v>
      </c>
      <c r="AB2699" s="1">
        <f t="shared" si="759"/>
        <v>0</v>
      </c>
      <c r="AC2699" s="1" t="str">
        <f>VLOOKUP(BIN2DEC(RIGHT(HEX2BIN(MID(H2699,6,1),4),1)&amp;LEFT(HEX2BIN(MID(H2699,7,1),4),1)),Codes!$K$1:$L$5,2)</f>
        <v>S</v>
      </c>
      <c r="AD2699" s="1" t="str">
        <f>VLOOKUP(BIN2DEC(RIGHT(HEX2BIN(MID(H2699,7,1),4),3)&amp;LEFT(HEX2BIN(MID(H2699,8,1),4),2)),Codes!$H$2:$I$33,2)</f>
        <v>Kick</v>
      </c>
      <c r="AE2699" s="1" t="str">
        <f t="shared" si="760"/>
        <v>1</v>
      </c>
      <c r="AF2699" s="1" t="str">
        <f t="shared" si="761"/>
        <v>1</v>
      </c>
      <c r="AH2699" s="6">
        <f t="shared" si="762"/>
        <v>2</v>
      </c>
    </row>
    <row r="2700" spans="1:34">
      <c r="A2700" s="3" t="s">
        <v>8207</v>
      </c>
      <c r="B2700" s="1" t="s">
        <v>83</v>
      </c>
      <c r="C2700" s="6" t="s">
        <v>176</v>
      </c>
      <c r="D2700" s="9" t="s">
        <v>8208</v>
      </c>
      <c r="E2700" s="9" t="s">
        <v>5669</v>
      </c>
      <c r="F2700" s="9" t="s">
        <v>5536</v>
      </c>
      <c r="G2700" s="9" t="s">
        <v>139</v>
      </c>
      <c r="H2700" s="9" t="s">
        <v>2480</v>
      </c>
      <c r="J2700" s="6" t="str">
        <f t="shared" si="746"/>
        <v>001011</v>
      </c>
      <c r="K2700" s="1">
        <f t="shared" si="747"/>
        <v>0</v>
      </c>
      <c r="L2700" s="6" t="str">
        <f t="shared" si="748"/>
        <v>00000</v>
      </c>
      <c r="M2700" s="1">
        <f t="shared" si="749"/>
        <v>15</v>
      </c>
      <c r="N2700" s="6" t="str">
        <f t="shared" si="750"/>
        <v>00</v>
      </c>
      <c r="O2700" s="1">
        <f t="shared" si="751"/>
        <v>12</v>
      </c>
      <c r="P2700" s="1">
        <f>IF(HEX2DEC(LEFT(E2700,4))&gt;=32768,HEX2DEC(LEFT(E2700,4))-65536,HEX2DEC(LEFT(E2700,4)))/Codes!$N$2</f>
        <v>5.62</v>
      </c>
      <c r="Q2700" s="1">
        <f>IF(HEX2DEC(RIGHT(E2700,4))&gt;=32768,HEX2DEC(RIGHT(E2700,4))-65536,HEX2DEC(RIGHT(E2700,4)))/Codes!$N$2</f>
        <v>0</v>
      </c>
      <c r="R2700" s="1">
        <f>IF(HEX2DEC(LEFT(F2700,4))&gt;=32768,HEX2DEC(LEFT(F2700,4))-65536,HEX2DEC(LEFT(F2700,4)))/Codes!$N$2</f>
        <v>2.2120000000000002</v>
      </c>
      <c r="S2700" s="1">
        <f>IF(HEX2DEC(RIGHT(F2700,4))&gt;=32768,HEX2DEC(RIGHT(F2700,4))-65536,HEX2DEC(RIGHT(F2700,4)))/Codes!$N$2</f>
        <v>0.50800000000000001</v>
      </c>
      <c r="T2700" s="18">
        <f t="shared" si="752"/>
        <v>361</v>
      </c>
      <c r="U2700" s="1">
        <f t="shared" si="753"/>
        <v>100</v>
      </c>
      <c r="V2700" s="1">
        <f t="shared" si="754"/>
        <v>0</v>
      </c>
      <c r="W2700" s="1" t="str">
        <f t="shared" si="755"/>
        <v>100</v>
      </c>
      <c r="X2700" s="1">
        <f t="shared" si="756"/>
        <v>3</v>
      </c>
      <c r="Y2700" s="1">
        <f t="shared" si="757"/>
        <v>20</v>
      </c>
      <c r="Z2700" s="1" t="str">
        <f>VLOOKUP(BIN2DEC(MID(HEX2BIN(MID(H2700,3,2),8),2,5)),Codes!$E$1:$F$18,2)</f>
        <v>Electric</v>
      </c>
      <c r="AA2700" s="6" t="str">
        <f t="shared" si="758"/>
        <v>0</v>
      </c>
      <c r="AB2700" s="1">
        <f t="shared" si="759"/>
        <v>0</v>
      </c>
      <c r="AC2700" s="1" t="str">
        <f>VLOOKUP(BIN2DEC(RIGHT(HEX2BIN(MID(H2700,6,1),4),1)&amp;LEFT(HEX2BIN(MID(H2700,7,1),4),1)),Codes!$K$1:$L$5,2)</f>
        <v>L</v>
      </c>
      <c r="AD2700" s="1" t="str">
        <f>VLOOKUP(BIN2DEC(RIGHT(HEX2BIN(MID(H2700,7,1),4),3)&amp;LEFT(HEX2BIN(MID(H2700,8,1),4),2)),Codes!$H$2:$I$33,2)</f>
        <v>Shock</v>
      </c>
      <c r="AE2700" s="1" t="str">
        <f t="shared" si="760"/>
        <v>1</v>
      </c>
      <c r="AF2700" s="1" t="str">
        <f t="shared" si="761"/>
        <v>1</v>
      </c>
      <c r="AH2700" s="6">
        <f t="shared" si="762"/>
        <v>71</v>
      </c>
    </row>
    <row r="2701" spans="1:34">
      <c r="A2701" s="3" t="s">
        <v>8209</v>
      </c>
      <c r="B2701" s="1" t="s">
        <v>83</v>
      </c>
      <c r="C2701" s="6" t="s">
        <v>176</v>
      </c>
      <c r="D2701" s="9" t="s">
        <v>5648</v>
      </c>
      <c r="E2701" s="9" t="s">
        <v>5548</v>
      </c>
      <c r="F2701" s="9" t="s">
        <v>91</v>
      </c>
      <c r="G2701" s="9" t="s">
        <v>139</v>
      </c>
      <c r="H2701" s="9" t="s">
        <v>2480</v>
      </c>
      <c r="J2701" s="6" t="str">
        <f t="shared" si="746"/>
        <v>001011</v>
      </c>
      <c r="K2701" s="1">
        <f t="shared" si="747"/>
        <v>1</v>
      </c>
      <c r="L2701" s="6" t="str">
        <f t="shared" si="748"/>
        <v>00000</v>
      </c>
      <c r="M2701" s="1">
        <f t="shared" si="749"/>
        <v>4</v>
      </c>
      <c r="N2701" s="6" t="str">
        <f t="shared" si="750"/>
        <v>00</v>
      </c>
      <c r="O2701" s="1">
        <f t="shared" si="751"/>
        <v>12</v>
      </c>
      <c r="P2701" s="1">
        <f>IF(HEX2DEC(LEFT(E2701,4))&gt;=32768,HEX2DEC(LEFT(E2701,4))-65536,HEX2DEC(LEFT(E2701,4)))/Codes!$N$2</f>
        <v>4.7679999999999998</v>
      </c>
      <c r="Q2701" s="1">
        <f>IF(HEX2DEC(RIGHT(E2701,4))&gt;=32768,HEX2DEC(RIGHT(E2701,4))-65536,HEX2DEC(RIGHT(E2701,4)))/Codes!$N$2</f>
        <v>0</v>
      </c>
      <c r="R2701" s="1">
        <f>IF(HEX2DEC(LEFT(F2701,4))&gt;=32768,HEX2DEC(LEFT(F2701,4))-65536,HEX2DEC(LEFT(F2701,4)))/Codes!$N$2</f>
        <v>0</v>
      </c>
      <c r="S2701" s="1">
        <f>IF(HEX2DEC(RIGHT(F2701,4))&gt;=32768,HEX2DEC(RIGHT(F2701,4))-65536,HEX2DEC(RIGHT(F2701,4)))/Codes!$N$2</f>
        <v>0</v>
      </c>
      <c r="T2701" s="18">
        <f t="shared" si="752"/>
        <v>361</v>
      </c>
      <c r="U2701" s="1">
        <f t="shared" si="753"/>
        <v>100</v>
      </c>
      <c r="V2701" s="1">
        <f t="shared" si="754"/>
        <v>0</v>
      </c>
      <c r="W2701" s="1" t="str">
        <f t="shared" si="755"/>
        <v>100</v>
      </c>
      <c r="X2701" s="1">
        <f t="shared" si="756"/>
        <v>3</v>
      </c>
      <c r="Y2701" s="1">
        <f t="shared" si="757"/>
        <v>20</v>
      </c>
      <c r="Z2701" s="1" t="str">
        <f>VLOOKUP(BIN2DEC(MID(HEX2BIN(MID(H2701,3,2),8),2,5)),Codes!$E$1:$F$18,2)</f>
        <v>Electric</v>
      </c>
      <c r="AA2701" s="6" t="str">
        <f t="shared" si="758"/>
        <v>0</v>
      </c>
      <c r="AB2701" s="1">
        <f t="shared" si="759"/>
        <v>0</v>
      </c>
      <c r="AC2701" s="1" t="str">
        <f>VLOOKUP(BIN2DEC(RIGHT(HEX2BIN(MID(H2701,6,1),4),1)&amp;LEFT(HEX2BIN(MID(H2701,7,1),4),1)),Codes!$K$1:$L$5,2)</f>
        <v>L</v>
      </c>
      <c r="AD2701" s="1" t="str">
        <f>VLOOKUP(BIN2DEC(RIGHT(HEX2BIN(MID(H2701,7,1),4),3)&amp;LEFT(HEX2BIN(MID(H2701,8,1),4),2)),Codes!$H$2:$I$33,2)</f>
        <v>Shock</v>
      </c>
      <c r="AE2701" s="1" t="str">
        <f t="shared" si="760"/>
        <v>1</v>
      </c>
      <c r="AF2701" s="1" t="str">
        <f t="shared" si="761"/>
        <v>1</v>
      </c>
      <c r="AH2701" s="6">
        <f t="shared" si="762"/>
        <v>71</v>
      </c>
    </row>
    <row r="2702" spans="1:34">
      <c r="A2702" s="3" t="s">
        <v>8210</v>
      </c>
      <c r="B2702" s="1" t="s">
        <v>83</v>
      </c>
      <c r="C2702" s="6" t="s">
        <v>1869</v>
      </c>
      <c r="D2702" s="9" t="s">
        <v>8211</v>
      </c>
      <c r="E2702" s="9" t="s">
        <v>590</v>
      </c>
      <c r="F2702" s="9" t="s">
        <v>5536</v>
      </c>
      <c r="G2702" s="9" t="s">
        <v>5642</v>
      </c>
      <c r="H2702" s="9" t="s">
        <v>2501</v>
      </c>
      <c r="J2702" s="6" t="str">
        <f t="shared" si="746"/>
        <v>001011</v>
      </c>
      <c r="K2702" s="1">
        <f t="shared" si="747"/>
        <v>0</v>
      </c>
      <c r="L2702" s="6" t="str">
        <f t="shared" si="748"/>
        <v>00000</v>
      </c>
      <c r="M2702" s="1">
        <f t="shared" si="749"/>
        <v>15</v>
      </c>
      <c r="N2702" s="6" t="str">
        <f t="shared" si="750"/>
        <v>00</v>
      </c>
      <c r="O2702" s="1">
        <f t="shared" si="751"/>
        <v>4</v>
      </c>
      <c r="P2702" s="1">
        <f>IF(HEX2DEC(LEFT(E2702,4))&gt;=32768,HEX2DEC(LEFT(E2702,4))-65536,HEX2DEC(LEFT(E2702,4)))/Codes!$N$2</f>
        <v>6.1319999999999997</v>
      </c>
      <c r="Q2702" s="1">
        <f>IF(HEX2DEC(RIGHT(E2702,4))&gt;=32768,HEX2DEC(RIGHT(E2702,4))-65536,HEX2DEC(RIGHT(E2702,4)))/Codes!$N$2</f>
        <v>0</v>
      </c>
      <c r="R2702" s="1">
        <f>IF(HEX2DEC(LEFT(F2702,4))&gt;=32768,HEX2DEC(LEFT(F2702,4))-65536,HEX2DEC(LEFT(F2702,4)))/Codes!$N$2</f>
        <v>2.2120000000000002</v>
      </c>
      <c r="S2702" s="1">
        <f>IF(HEX2DEC(RIGHT(F2702,4))&gt;=32768,HEX2DEC(RIGHT(F2702,4))-65536,HEX2DEC(RIGHT(F2702,4)))/Codes!$N$2</f>
        <v>0.50800000000000001</v>
      </c>
      <c r="T2702" s="18">
        <f t="shared" si="752"/>
        <v>361</v>
      </c>
      <c r="U2702" s="1">
        <f t="shared" si="753"/>
        <v>100</v>
      </c>
      <c r="V2702" s="1">
        <f t="shared" si="754"/>
        <v>134</v>
      </c>
      <c r="W2702" s="1" t="str">
        <f t="shared" si="755"/>
        <v>100</v>
      </c>
      <c r="X2702" s="1">
        <f t="shared" si="756"/>
        <v>3</v>
      </c>
      <c r="Y2702" s="1">
        <f t="shared" si="757"/>
        <v>0</v>
      </c>
      <c r="Z2702" s="1" t="str">
        <f>VLOOKUP(BIN2DEC(MID(HEX2BIN(MID(H2702,3,2),8),2,5)),Codes!$E$1:$F$18,2)</f>
        <v>Electric</v>
      </c>
      <c r="AA2702" s="6" t="str">
        <f t="shared" si="758"/>
        <v>0</v>
      </c>
      <c r="AB2702" s="1">
        <f t="shared" si="759"/>
        <v>0</v>
      </c>
      <c r="AC2702" s="1" t="str">
        <f>VLOOKUP(BIN2DEC(RIGHT(HEX2BIN(MID(H2702,6,1),4),1)&amp;LEFT(HEX2BIN(MID(H2702,7,1),4),1)),Codes!$K$1:$L$5,2)</f>
        <v>L</v>
      </c>
      <c r="AD2702" s="1" t="str">
        <f>VLOOKUP(BIN2DEC(RIGHT(HEX2BIN(MID(H2702,7,1),4),3)&amp;LEFT(HEX2BIN(MID(H2702,8,1),4),2)),Codes!$H$2:$I$33,2)</f>
        <v>Shock</v>
      </c>
      <c r="AE2702" s="1" t="str">
        <f t="shared" si="760"/>
        <v>1</v>
      </c>
      <c r="AF2702" s="1" t="str">
        <f t="shared" si="761"/>
        <v>1</v>
      </c>
      <c r="AH2702" s="6">
        <f t="shared" si="762"/>
        <v>71</v>
      </c>
    </row>
    <row r="2703" spans="1:34">
      <c r="A2703" s="3" t="s">
        <v>8212</v>
      </c>
      <c r="B2703" s="1" t="s">
        <v>83</v>
      </c>
      <c r="C2703" s="6" t="s">
        <v>1869</v>
      </c>
      <c r="D2703" s="9" t="s">
        <v>5674</v>
      </c>
      <c r="E2703" s="9" t="s">
        <v>564</v>
      </c>
      <c r="F2703" s="9" t="s">
        <v>91</v>
      </c>
      <c r="G2703" s="9" t="s">
        <v>5642</v>
      </c>
      <c r="H2703" s="9" t="s">
        <v>2501</v>
      </c>
      <c r="J2703" s="6" t="str">
        <f t="shared" si="746"/>
        <v>001011</v>
      </c>
      <c r="K2703" s="1">
        <f t="shared" si="747"/>
        <v>1</v>
      </c>
      <c r="L2703" s="6" t="str">
        <f t="shared" si="748"/>
        <v>00000</v>
      </c>
      <c r="M2703" s="1">
        <f t="shared" si="749"/>
        <v>4</v>
      </c>
      <c r="N2703" s="6" t="str">
        <f t="shared" si="750"/>
        <v>00</v>
      </c>
      <c r="O2703" s="1">
        <f t="shared" si="751"/>
        <v>4</v>
      </c>
      <c r="P2703" s="1">
        <f>IF(HEX2DEC(LEFT(E2703,4))&gt;=32768,HEX2DEC(LEFT(E2703,4))-65536,HEX2DEC(LEFT(E2703,4)))/Codes!$N$2</f>
        <v>5.1120000000000001</v>
      </c>
      <c r="Q2703" s="1">
        <f>IF(HEX2DEC(RIGHT(E2703,4))&gt;=32768,HEX2DEC(RIGHT(E2703,4))-65536,HEX2DEC(RIGHT(E2703,4)))/Codes!$N$2</f>
        <v>0</v>
      </c>
      <c r="R2703" s="1">
        <f>IF(HEX2DEC(LEFT(F2703,4))&gt;=32768,HEX2DEC(LEFT(F2703,4))-65536,HEX2DEC(LEFT(F2703,4)))/Codes!$N$2</f>
        <v>0</v>
      </c>
      <c r="S2703" s="1">
        <f>IF(HEX2DEC(RIGHT(F2703,4))&gt;=32768,HEX2DEC(RIGHT(F2703,4))-65536,HEX2DEC(RIGHT(F2703,4)))/Codes!$N$2</f>
        <v>0</v>
      </c>
      <c r="T2703" s="18">
        <f t="shared" si="752"/>
        <v>361</v>
      </c>
      <c r="U2703" s="1">
        <f t="shared" si="753"/>
        <v>100</v>
      </c>
      <c r="V2703" s="1">
        <f t="shared" si="754"/>
        <v>134</v>
      </c>
      <c r="W2703" s="1" t="str">
        <f t="shared" si="755"/>
        <v>100</v>
      </c>
      <c r="X2703" s="1">
        <f t="shared" si="756"/>
        <v>3</v>
      </c>
      <c r="Y2703" s="1">
        <f t="shared" si="757"/>
        <v>0</v>
      </c>
      <c r="Z2703" s="1" t="str">
        <f>VLOOKUP(BIN2DEC(MID(HEX2BIN(MID(H2703,3,2),8),2,5)),Codes!$E$1:$F$18,2)</f>
        <v>Electric</v>
      </c>
      <c r="AA2703" s="6" t="str">
        <f t="shared" si="758"/>
        <v>0</v>
      </c>
      <c r="AB2703" s="1">
        <f t="shared" si="759"/>
        <v>0</v>
      </c>
      <c r="AC2703" s="1" t="str">
        <f>VLOOKUP(BIN2DEC(RIGHT(HEX2BIN(MID(H2703,6,1),4),1)&amp;LEFT(HEX2BIN(MID(H2703,7,1),4),1)),Codes!$K$1:$L$5,2)</f>
        <v>L</v>
      </c>
      <c r="AD2703" s="1" t="str">
        <f>VLOOKUP(BIN2DEC(RIGHT(HEX2BIN(MID(H2703,7,1),4),3)&amp;LEFT(HEX2BIN(MID(H2703,8,1),4),2)),Codes!$H$2:$I$33,2)</f>
        <v>Shock</v>
      </c>
      <c r="AE2703" s="1" t="str">
        <f t="shared" si="760"/>
        <v>1</v>
      </c>
      <c r="AF2703" s="1" t="str">
        <f t="shared" si="761"/>
        <v>1</v>
      </c>
      <c r="AH2703" s="6">
        <f t="shared" si="762"/>
        <v>71</v>
      </c>
    </row>
    <row r="2704" spans="1:34">
      <c r="A2704" s="3" t="s">
        <v>8213</v>
      </c>
      <c r="B2704" s="1" t="s">
        <v>83</v>
      </c>
      <c r="C2704" s="6" t="s">
        <v>5195</v>
      </c>
      <c r="D2704" s="9" t="s">
        <v>1590</v>
      </c>
      <c r="E2704" s="9" t="s">
        <v>460</v>
      </c>
      <c r="F2704" s="9" t="s">
        <v>5677</v>
      </c>
      <c r="G2704" s="9" t="s">
        <v>1321</v>
      </c>
      <c r="H2704" s="9" t="s">
        <v>444</v>
      </c>
      <c r="J2704" s="6" t="str">
        <f t="shared" si="746"/>
        <v>001011</v>
      </c>
      <c r="K2704" s="1">
        <f t="shared" si="747"/>
        <v>0</v>
      </c>
      <c r="L2704" s="6" t="str">
        <f t="shared" si="748"/>
        <v>00000</v>
      </c>
      <c r="M2704" s="1">
        <f t="shared" si="749"/>
        <v>0</v>
      </c>
      <c r="N2704" s="6" t="str">
        <f t="shared" si="750"/>
        <v>00</v>
      </c>
      <c r="O2704" s="1">
        <f t="shared" si="751"/>
        <v>6</v>
      </c>
      <c r="P2704" s="1">
        <f>IF(HEX2DEC(LEFT(E2704,4))&gt;=32768,HEX2DEC(LEFT(E2704,4))-65536,HEX2DEC(LEFT(E2704,4)))/Codes!$N$2</f>
        <v>7.2</v>
      </c>
      <c r="Q2704" s="1">
        <f>IF(HEX2DEC(RIGHT(E2704,4))&gt;=32768,HEX2DEC(RIGHT(E2704,4))-65536,HEX2DEC(RIGHT(E2704,4)))/Codes!$N$2</f>
        <v>0</v>
      </c>
      <c r="R2704" s="1">
        <f>IF(HEX2DEC(LEFT(F2704,4))&gt;=32768,HEX2DEC(LEFT(F2704,4))-65536,HEX2DEC(LEFT(F2704,4)))/Codes!$N$2</f>
        <v>5.1120000000000001</v>
      </c>
      <c r="S2704" s="1">
        <f>IF(HEX2DEC(RIGHT(F2704,4))&gt;=32768,HEX2DEC(RIGHT(F2704,4))-65536,HEX2DEC(RIGHT(F2704,4)))/Codes!$N$2</f>
        <v>-15.2</v>
      </c>
      <c r="T2704" s="18">
        <f t="shared" si="752"/>
        <v>361</v>
      </c>
      <c r="U2704" s="1">
        <f t="shared" si="753"/>
        <v>50</v>
      </c>
      <c r="V2704" s="1">
        <f t="shared" si="754"/>
        <v>0</v>
      </c>
      <c r="W2704" s="1" t="str">
        <f t="shared" si="755"/>
        <v>100</v>
      </c>
      <c r="X2704" s="1">
        <f t="shared" si="756"/>
        <v>0</v>
      </c>
      <c r="Y2704" s="1">
        <f t="shared" si="757"/>
        <v>80</v>
      </c>
      <c r="Z2704" s="1" t="str">
        <f>VLOOKUP(BIN2DEC(MID(HEX2BIN(MID(H2704,3,2),8),2,5)),Codes!$E$1:$F$18,2)</f>
        <v>Normal</v>
      </c>
      <c r="AA2704" s="6" t="str">
        <f t="shared" si="758"/>
        <v>0</v>
      </c>
      <c r="AB2704" s="1">
        <f t="shared" si="759"/>
        <v>1</v>
      </c>
      <c r="AC2704" s="1" t="str">
        <f>VLOOKUP(BIN2DEC(RIGHT(HEX2BIN(MID(H2704,6,1),4),1)&amp;LEFT(HEX2BIN(MID(H2704,7,1),4),1)),Codes!$K$1:$L$5,2)</f>
        <v>M</v>
      </c>
      <c r="AD2704" s="1" t="str">
        <f>VLOOKUP(BIN2DEC(RIGHT(HEX2BIN(MID(H2704,7,1),4),3)&amp;LEFT(HEX2BIN(MID(H2704,8,1),4),2)),Codes!$H$2:$I$33,2)</f>
        <v>Kick</v>
      </c>
      <c r="AE2704" s="1" t="str">
        <f t="shared" si="760"/>
        <v>1</v>
      </c>
      <c r="AF2704" s="1" t="str">
        <f t="shared" si="761"/>
        <v>1</v>
      </c>
      <c r="AH2704" s="6">
        <f t="shared" si="762"/>
        <v>34</v>
      </c>
    </row>
    <row r="2705" spans="1:34">
      <c r="A2705" s="3" t="s">
        <v>8214</v>
      </c>
      <c r="B2705" s="1" t="s">
        <v>83</v>
      </c>
      <c r="C2705" s="6" t="s">
        <v>5195</v>
      </c>
      <c r="D2705" s="9" t="s">
        <v>4531</v>
      </c>
      <c r="E2705" s="9" t="s">
        <v>448</v>
      </c>
      <c r="F2705" s="9" t="s">
        <v>5679</v>
      </c>
      <c r="G2705" s="9" t="s">
        <v>1321</v>
      </c>
      <c r="H2705" s="9" t="s">
        <v>444</v>
      </c>
      <c r="J2705" s="6" t="str">
        <f t="shared" si="746"/>
        <v>001011</v>
      </c>
      <c r="K2705" s="1">
        <f t="shared" si="747"/>
        <v>1</v>
      </c>
      <c r="L2705" s="6" t="str">
        <f t="shared" si="748"/>
        <v>00000</v>
      </c>
      <c r="M2705" s="1">
        <f t="shared" si="749"/>
        <v>0</v>
      </c>
      <c r="N2705" s="6" t="str">
        <f t="shared" si="750"/>
        <v>00</v>
      </c>
      <c r="O2705" s="1">
        <f t="shared" si="751"/>
        <v>6</v>
      </c>
      <c r="P2705" s="1">
        <f>IF(HEX2DEC(LEFT(E2705,4))&gt;=32768,HEX2DEC(LEFT(E2705,4))-65536,HEX2DEC(LEFT(E2705,4)))/Codes!$N$2</f>
        <v>6.4</v>
      </c>
      <c r="Q2705" s="1">
        <f>IF(HEX2DEC(RIGHT(E2705,4))&gt;=32768,HEX2DEC(RIGHT(E2705,4))-65536,HEX2DEC(RIGHT(E2705,4)))/Codes!$N$2</f>
        <v>0</v>
      </c>
      <c r="R2705" s="1">
        <f>IF(HEX2DEC(LEFT(F2705,4))&gt;=32768,HEX2DEC(LEFT(F2705,4))-65536,HEX2DEC(LEFT(F2705,4)))/Codes!$N$2</f>
        <v>5.1120000000000001</v>
      </c>
      <c r="S2705" s="1">
        <f>IF(HEX2DEC(RIGHT(F2705,4))&gt;=32768,HEX2DEC(RIGHT(F2705,4))-65536,HEX2DEC(RIGHT(F2705,4)))/Codes!$N$2</f>
        <v>-9.6</v>
      </c>
      <c r="T2705" s="18">
        <f t="shared" si="752"/>
        <v>361</v>
      </c>
      <c r="U2705" s="1">
        <f t="shared" si="753"/>
        <v>50</v>
      </c>
      <c r="V2705" s="1">
        <f t="shared" si="754"/>
        <v>0</v>
      </c>
      <c r="W2705" s="1" t="str">
        <f t="shared" si="755"/>
        <v>100</v>
      </c>
      <c r="X2705" s="1">
        <f t="shared" si="756"/>
        <v>0</v>
      </c>
      <c r="Y2705" s="1">
        <f t="shared" si="757"/>
        <v>80</v>
      </c>
      <c r="Z2705" s="1" t="str">
        <f>VLOOKUP(BIN2DEC(MID(HEX2BIN(MID(H2705,3,2),8),2,5)),Codes!$E$1:$F$18,2)</f>
        <v>Normal</v>
      </c>
      <c r="AA2705" s="6" t="str">
        <f t="shared" si="758"/>
        <v>0</v>
      </c>
      <c r="AB2705" s="1">
        <f t="shared" si="759"/>
        <v>1</v>
      </c>
      <c r="AC2705" s="1" t="str">
        <f>VLOOKUP(BIN2DEC(RIGHT(HEX2BIN(MID(H2705,6,1),4),1)&amp;LEFT(HEX2BIN(MID(H2705,7,1),4),1)),Codes!$K$1:$L$5,2)</f>
        <v>M</v>
      </c>
      <c r="AD2705" s="1" t="str">
        <f>VLOOKUP(BIN2DEC(RIGHT(HEX2BIN(MID(H2705,7,1),4),3)&amp;LEFT(HEX2BIN(MID(H2705,8,1),4),2)),Codes!$H$2:$I$33,2)</f>
        <v>Kick</v>
      </c>
      <c r="AE2705" s="1" t="str">
        <f t="shared" si="760"/>
        <v>1</v>
      </c>
      <c r="AF2705" s="1" t="str">
        <f t="shared" si="761"/>
        <v>1</v>
      </c>
      <c r="AH2705" s="6">
        <f t="shared" si="762"/>
        <v>34</v>
      </c>
    </row>
    <row r="2706" spans="1:34">
      <c r="A2706" s="3" t="s">
        <v>8215</v>
      </c>
      <c r="B2706" s="1" t="s">
        <v>83</v>
      </c>
      <c r="C2706" s="6" t="s">
        <v>5195</v>
      </c>
      <c r="D2706" s="9" t="s">
        <v>1779</v>
      </c>
      <c r="E2706" s="9" t="s">
        <v>395</v>
      </c>
      <c r="F2706" s="9" t="s">
        <v>5681</v>
      </c>
      <c r="G2706" s="9" t="s">
        <v>1321</v>
      </c>
      <c r="H2706" s="9" t="s">
        <v>444</v>
      </c>
      <c r="J2706" s="6" t="str">
        <f t="shared" si="746"/>
        <v>001011</v>
      </c>
      <c r="K2706" s="1">
        <f t="shared" si="747"/>
        <v>2</v>
      </c>
      <c r="L2706" s="6" t="str">
        <f t="shared" si="748"/>
        <v>00000</v>
      </c>
      <c r="M2706" s="1">
        <f t="shared" si="749"/>
        <v>0</v>
      </c>
      <c r="N2706" s="6" t="str">
        <f t="shared" si="750"/>
        <v>00</v>
      </c>
      <c r="O2706" s="1">
        <f t="shared" si="751"/>
        <v>6</v>
      </c>
      <c r="P2706" s="1">
        <f>IF(HEX2DEC(LEFT(E2706,4))&gt;=32768,HEX2DEC(LEFT(E2706,4))-65536,HEX2DEC(LEFT(E2706,4)))/Codes!$N$2</f>
        <v>5.6</v>
      </c>
      <c r="Q2706" s="1">
        <f>IF(HEX2DEC(RIGHT(E2706,4))&gt;=32768,HEX2DEC(RIGHT(E2706,4))-65536,HEX2DEC(RIGHT(E2706,4)))/Codes!$N$2</f>
        <v>0</v>
      </c>
      <c r="R2706" s="1">
        <f>IF(HEX2DEC(LEFT(F2706,4))&gt;=32768,HEX2DEC(LEFT(F2706,4))-65536,HEX2DEC(LEFT(F2706,4)))/Codes!$N$2</f>
        <v>5.1120000000000001</v>
      </c>
      <c r="S2706" s="1">
        <f>IF(HEX2DEC(RIGHT(F2706,4))&gt;=32768,HEX2DEC(RIGHT(F2706,4))-65536,HEX2DEC(RIGHT(F2706,4)))/Codes!$N$2</f>
        <v>-4</v>
      </c>
      <c r="T2706" s="18">
        <f t="shared" si="752"/>
        <v>361</v>
      </c>
      <c r="U2706" s="1">
        <f t="shared" si="753"/>
        <v>50</v>
      </c>
      <c r="V2706" s="1">
        <f t="shared" si="754"/>
        <v>0</v>
      </c>
      <c r="W2706" s="1" t="str">
        <f t="shared" si="755"/>
        <v>100</v>
      </c>
      <c r="X2706" s="1">
        <f t="shared" si="756"/>
        <v>0</v>
      </c>
      <c r="Y2706" s="1">
        <f t="shared" si="757"/>
        <v>80</v>
      </c>
      <c r="Z2706" s="1" t="str">
        <f>VLOOKUP(BIN2DEC(MID(HEX2BIN(MID(H2706,3,2),8),2,5)),Codes!$E$1:$F$18,2)</f>
        <v>Normal</v>
      </c>
      <c r="AA2706" s="6" t="str">
        <f t="shared" si="758"/>
        <v>0</v>
      </c>
      <c r="AB2706" s="1">
        <f t="shared" si="759"/>
        <v>1</v>
      </c>
      <c r="AC2706" s="1" t="str">
        <f>VLOOKUP(BIN2DEC(RIGHT(HEX2BIN(MID(H2706,6,1),4),1)&amp;LEFT(HEX2BIN(MID(H2706,7,1),4),1)),Codes!$K$1:$L$5,2)</f>
        <v>M</v>
      </c>
      <c r="AD2706" s="1" t="str">
        <f>VLOOKUP(BIN2DEC(RIGHT(HEX2BIN(MID(H2706,7,1),4),3)&amp;LEFT(HEX2BIN(MID(H2706,8,1),4),2)),Codes!$H$2:$I$33,2)</f>
        <v>Kick</v>
      </c>
      <c r="AE2706" s="1" t="str">
        <f t="shared" si="760"/>
        <v>1</v>
      </c>
      <c r="AF2706" s="1" t="str">
        <f t="shared" si="761"/>
        <v>1</v>
      </c>
      <c r="AH2706" s="6">
        <f t="shared" si="762"/>
        <v>34</v>
      </c>
    </row>
    <row r="2707" spans="1:34">
      <c r="A2707" s="3" t="s">
        <v>8216</v>
      </c>
      <c r="B2707" s="1" t="s">
        <v>83</v>
      </c>
      <c r="C2707" s="6" t="s">
        <v>5196</v>
      </c>
      <c r="D2707" s="9" t="s">
        <v>1590</v>
      </c>
      <c r="E2707" s="9" t="s">
        <v>460</v>
      </c>
      <c r="F2707" s="9" t="s">
        <v>5683</v>
      </c>
      <c r="G2707" s="9" t="s">
        <v>1321</v>
      </c>
      <c r="H2707" s="9" t="s">
        <v>444</v>
      </c>
      <c r="J2707" s="6" t="str">
        <f t="shared" si="746"/>
        <v>001011</v>
      </c>
      <c r="K2707" s="1">
        <f t="shared" si="747"/>
        <v>0</v>
      </c>
      <c r="L2707" s="6" t="str">
        <f t="shared" si="748"/>
        <v>00000</v>
      </c>
      <c r="M2707" s="1">
        <f t="shared" si="749"/>
        <v>0</v>
      </c>
      <c r="N2707" s="6" t="str">
        <f t="shared" si="750"/>
        <v>00</v>
      </c>
      <c r="O2707" s="1">
        <f t="shared" si="751"/>
        <v>6</v>
      </c>
      <c r="P2707" s="1">
        <f>IF(HEX2DEC(LEFT(E2707,4))&gt;=32768,HEX2DEC(LEFT(E2707,4))-65536,HEX2DEC(LEFT(E2707,4)))/Codes!$N$2</f>
        <v>7.2</v>
      </c>
      <c r="Q2707" s="1">
        <f>IF(HEX2DEC(RIGHT(E2707,4))&gt;=32768,HEX2DEC(RIGHT(E2707,4))-65536,HEX2DEC(RIGHT(E2707,4)))/Codes!$N$2</f>
        <v>0</v>
      </c>
      <c r="R2707" s="1">
        <f>IF(HEX2DEC(LEFT(F2707,4))&gt;=32768,HEX2DEC(LEFT(F2707,4))-65536,HEX2DEC(LEFT(F2707,4)))/Codes!$N$2</f>
        <v>5.1120000000000001</v>
      </c>
      <c r="S2707" s="1">
        <f>IF(HEX2DEC(RIGHT(F2707,4))&gt;=32768,HEX2DEC(RIGHT(F2707,4))-65536,HEX2DEC(RIGHT(F2707,4)))/Codes!$N$2</f>
        <v>15.2</v>
      </c>
      <c r="T2707" s="18">
        <f t="shared" si="752"/>
        <v>361</v>
      </c>
      <c r="U2707" s="1">
        <f t="shared" si="753"/>
        <v>50</v>
      </c>
      <c r="V2707" s="1">
        <f t="shared" si="754"/>
        <v>0</v>
      </c>
      <c r="W2707" s="1" t="str">
        <f t="shared" si="755"/>
        <v>100</v>
      </c>
      <c r="X2707" s="1">
        <f t="shared" si="756"/>
        <v>0</v>
      </c>
      <c r="Y2707" s="1">
        <f t="shared" si="757"/>
        <v>80</v>
      </c>
      <c r="Z2707" s="1" t="str">
        <f>VLOOKUP(BIN2DEC(MID(HEX2BIN(MID(H2707,3,2),8),2,5)),Codes!$E$1:$F$18,2)</f>
        <v>Normal</v>
      </c>
      <c r="AA2707" s="6" t="str">
        <f t="shared" si="758"/>
        <v>0</v>
      </c>
      <c r="AB2707" s="1">
        <f t="shared" si="759"/>
        <v>1</v>
      </c>
      <c r="AC2707" s="1" t="str">
        <f>VLOOKUP(BIN2DEC(RIGHT(HEX2BIN(MID(H2707,6,1),4),1)&amp;LEFT(HEX2BIN(MID(H2707,7,1),4),1)),Codes!$K$1:$L$5,2)</f>
        <v>M</v>
      </c>
      <c r="AD2707" s="1" t="str">
        <f>VLOOKUP(BIN2DEC(RIGHT(HEX2BIN(MID(H2707,7,1),4),3)&amp;LEFT(HEX2BIN(MID(H2707,8,1),4),2)),Codes!$H$2:$I$33,2)</f>
        <v>Kick</v>
      </c>
      <c r="AE2707" s="1" t="str">
        <f t="shared" si="760"/>
        <v>1</v>
      </c>
      <c r="AF2707" s="1" t="str">
        <f t="shared" si="761"/>
        <v>1</v>
      </c>
      <c r="AH2707" s="6">
        <f t="shared" si="762"/>
        <v>34</v>
      </c>
    </row>
    <row r="2708" spans="1:34">
      <c r="A2708" s="3" t="s">
        <v>8217</v>
      </c>
      <c r="B2708" s="1" t="s">
        <v>83</v>
      </c>
      <c r="C2708" s="6" t="s">
        <v>5196</v>
      </c>
      <c r="D2708" s="9" t="s">
        <v>4531</v>
      </c>
      <c r="E2708" s="9" t="s">
        <v>448</v>
      </c>
      <c r="F2708" s="9" t="s">
        <v>5685</v>
      </c>
      <c r="G2708" s="9" t="s">
        <v>1321</v>
      </c>
      <c r="H2708" s="9" t="s">
        <v>444</v>
      </c>
      <c r="J2708" s="6" t="str">
        <f t="shared" si="746"/>
        <v>001011</v>
      </c>
      <c r="K2708" s="1">
        <f t="shared" si="747"/>
        <v>1</v>
      </c>
      <c r="L2708" s="6" t="str">
        <f t="shared" si="748"/>
        <v>00000</v>
      </c>
      <c r="M2708" s="1">
        <f t="shared" si="749"/>
        <v>0</v>
      </c>
      <c r="N2708" s="6" t="str">
        <f t="shared" si="750"/>
        <v>00</v>
      </c>
      <c r="O2708" s="1">
        <f t="shared" si="751"/>
        <v>6</v>
      </c>
      <c r="P2708" s="1">
        <f>IF(HEX2DEC(LEFT(E2708,4))&gt;=32768,HEX2DEC(LEFT(E2708,4))-65536,HEX2DEC(LEFT(E2708,4)))/Codes!$N$2</f>
        <v>6.4</v>
      </c>
      <c r="Q2708" s="1">
        <f>IF(HEX2DEC(RIGHT(E2708,4))&gt;=32768,HEX2DEC(RIGHT(E2708,4))-65536,HEX2DEC(RIGHT(E2708,4)))/Codes!$N$2</f>
        <v>0</v>
      </c>
      <c r="R2708" s="1">
        <f>IF(HEX2DEC(LEFT(F2708,4))&gt;=32768,HEX2DEC(LEFT(F2708,4))-65536,HEX2DEC(LEFT(F2708,4)))/Codes!$N$2</f>
        <v>5.1120000000000001</v>
      </c>
      <c r="S2708" s="1">
        <f>IF(HEX2DEC(RIGHT(F2708,4))&gt;=32768,HEX2DEC(RIGHT(F2708,4))-65536,HEX2DEC(RIGHT(F2708,4)))/Codes!$N$2</f>
        <v>9.6</v>
      </c>
      <c r="T2708" s="18">
        <f t="shared" si="752"/>
        <v>361</v>
      </c>
      <c r="U2708" s="1">
        <f t="shared" si="753"/>
        <v>50</v>
      </c>
      <c r="V2708" s="1">
        <f t="shared" si="754"/>
        <v>0</v>
      </c>
      <c r="W2708" s="1" t="str">
        <f t="shared" si="755"/>
        <v>100</v>
      </c>
      <c r="X2708" s="1">
        <f t="shared" si="756"/>
        <v>0</v>
      </c>
      <c r="Y2708" s="1">
        <f t="shared" si="757"/>
        <v>80</v>
      </c>
      <c r="Z2708" s="1" t="str">
        <f>VLOOKUP(BIN2DEC(MID(HEX2BIN(MID(H2708,3,2),8),2,5)),Codes!$E$1:$F$18,2)</f>
        <v>Normal</v>
      </c>
      <c r="AA2708" s="6" t="str">
        <f t="shared" si="758"/>
        <v>0</v>
      </c>
      <c r="AB2708" s="1">
        <f t="shared" si="759"/>
        <v>1</v>
      </c>
      <c r="AC2708" s="1" t="str">
        <f>VLOOKUP(BIN2DEC(RIGHT(HEX2BIN(MID(H2708,6,1),4),1)&amp;LEFT(HEX2BIN(MID(H2708,7,1),4),1)),Codes!$K$1:$L$5,2)</f>
        <v>M</v>
      </c>
      <c r="AD2708" s="1" t="str">
        <f>VLOOKUP(BIN2DEC(RIGHT(HEX2BIN(MID(H2708,7,1),4),3)&amp;LEFT(HEX2BIN(MID(H2708,8,1),4),2)),Codes!$H$2:$I$33,2)</f>
        <v>Kick</v>
      </c>
      <c r="AE2708" s="1" t="str">
        <f t="shared" si="760"/>
        <v>1</v>
      </c>
      <c r="AF2708" s="1" t="str">
        <f t="shared" si="761"/>
        <v>1</v>
      </c>
      <c r="AH2708" s="6">
        <f t="shared" si="762"/>
        <v>34</v>
      </c>
    </row>
    <row r="2709" spans="1:34">
      <c r="A2709" s="3" t="s">
        <v>8218</v>
      </c>
      <c r="B2709" s="1" t="s">
        <v>83</v>
      </c>
      <c r="C2709" s="6" t="s">
        <v>5196</v>
      </c>
      <c r="D2709" s="9" t="s">
        <v>1779</v>
      </c>
      <c r="E2709" s="9" t="s">
        <v>395</v>
      </c>
      <c r="F2709" s="9" t="s">
        <v>5687</v>
      </c>
      <c r="G2709" s="9" t="s">
        <v>1321</v>
      </c>
      <c r="H2709" s="9" t="s">
        <v>444</v>
      </c>
      <c r="J2709" s="6" t="str">
        <f t="shared" si="746"/>
        <v>001011</v>
      </c>
      <c r="K2709" s="1">
        <f t="shared" si="747"/>
        <v>2</v>
      </c>
      <c r="L2709" s="6" t="str">
        <f t="shared" si="748"/>
        <v>00000</v>
      </c>
      <c r="M2709" s="1">
        <f t="shared" si="749"/>
        <v>0</v>
      </c>
      <c r="N2709" s="6" t="str">
        <f t="shared" si="750"/>
        <v>00</v>
      </c>
      <c r="O2709" s="1">
        <f t="shared" si="751"/>
        <v>6</v>
      </c>
      <c r="P2709" s="1">
        <f>IF(HEX2DEC(LEFT(E2709,4))&gt;=32768,HEX2DEC(LEFT(E2709,4))-65536,HEX2DEC(LEFT(E2709,4)))/Codes!$N$2</f>
        <v>5.6</v>
      </c>
      <c r="Q2709" s="1">
        <f>IF(HEX2DEC(RIGHT(E2709,4))&gt;=32768,HEX2DEC(RIGHT(E2709,4))-65536,HEX2DEC(RIGHT(E2709,4)))/Codes!$N$2</f>
        <v>0</v>
      </c>
      <c r="R2709" s="1">
        <f>IF(HEX2DEC(LEFT(F2709,4))&gt;=32768,HEX2DEC(LEFT(F2709,4))-65536,HEX2DEC(LEFT(F2709,4)))/Codes!$N$2</f>
        <v>5.1120000000000001</v>
      </c>
      <c r="S2709" s="1">
        <f>IF(HEX2DEC(RIGHT(F2709,4))&gt;=32768,HEX2DEC(RIGHT(F2709,4))-65536,HEX2DEC(RIGHT(F2709,4)))/Codes!$N$2</f>
        <v>4</v>
      </c>
      <c r="T2709" s="18">
        <f t="shared" si="752"/>
        <v>361</v>
      </c>
      <c r="U2709" s="1">
        <f t="shared" si="753"/>
        <v>50</v>
      </c>
      <c r="V2709" s="1">
        <f t="shared" si="754"/>
        <v>0</v>
      </c>
      <c r="W2709" s="1" t="str">
        <f t="shared" si="755"/>
        <v>100</v>
      </c>
      <c r="X2709" s="1">
        <f t="shared" si="756"/>
        <v>0</v>
      </c>
      <c r="Y2709" s="1">
        <f t="shared" si="757"/>
        <v>80</v>
      </c>
      <c r="Z2709" s="1" t="str">
        <f>VLOOKUP(BIN2DEC(MID(HEX2BIN(MID(H2709,3,2),8),2,5)),Codes!$E$1:$F$18,2)</f>
        <v>Normal</v>
      </c>
      <c r="AA2709" s="6" t="str">
        <f t="shared" si="758"/>
        <v>0</v>
      </c>
      <c r="AB2709" s="1">
        <f t="shared" si="759"/>
        <v>1</v>
      </c>
      <c r="AC2709" s="1" t="str">
        <f>VLOOKUP(BIN2DEC(RIGHT(HEX2BIN(MID(H2709,6,1),4),1)&amp;LEFT(HEX2BIN(MID(H2709,7,1),4),1)),Codes!$K$1:$L$5,2)</f>
        <v>M</v>
      </c>
      <c r="AD2709" s="1" t="str">
        <f>VLOOKUP(BIN2DEC(RIGHT(HEX2BIN(MID(H2709,7,1),4),3)&amp;LEFT(HEX2BIN(MID(H2709,8,1),4),2)),Codes!$H$2:$I$33,2)</f>
        <v>Kick</v>
      </c>
      <c r="AE2709" s="1" t="str">
        <f t="shared" si="760"/>
        <v>1</v>
      </c>
      <c r="AF2709" s="1" t="str">
        <f t="shared" si="761"/>
        <v>1</v>
      </c>
      <c r="AH2709" s="6">
        <f t="shared" si="762"/>
        <v>34</v>
      </c>
    </row>
    <row r="2710" spans="1:34">
      <c r="A2710" s="3" t="s">
        <v>8219</v>
      </c>
      <c r="B2710" s="1" t="s">
        <v>83</v>
      </c>
      <c r="C2710" s="6" t="s">
        <v>5689</v>
      </c>
      <c r="D2710" s="9" t="s">
        <v>1590</v>
      </c>
      <c r="E2710" s="9" t="s">
        <v>448</v>
      </c>
      <c r="F2710" s="9" t="s">
        <v>8220</v>
      </c>
      <c r="G2710" s="9" t="s">
        <v>1321</v>
      </c>
      <c r="H2710" s="9" t="s">
        <v>444</v>
      </c>
      <c r="J2710" s="6" t="str">
        <f t="shared" si="746"/>
        <v>001011</v>
      </c>
      <c r="K2710" s="1">
        <f t="shared" si="747"/>
        <v>0</v>
      </c>
      <c r="L2710" s="6" t="str">
        <f t="shared" si="748"/>
        <v>00000</v>
      </c>
      <c r="M2710" s="1">
        <f t="shared" si="749"/>
        <v>0</v>
      </c>
      <c r="N2710" s="6" t="str">
        <f t="shared" si="750"/>
        <v>00</v>
      </c>
      <c r="O2710" s="1">
        <f t="shared" si="751"/>
        <v>6</v>
      </c>
      <c r="P2710" s="1">
        <f>IF(HEX2DEC(LEFT(E2710,4))&gt;=32768,HEX2DEC(LEFT(E2710,4))-65536,HEX2DEC(LEFT(E2710,4)))/Codes!$N$2</f>
        <v>6.4</v>
      </c>
      <c r="Q2710" s="1">
        <f>IF(HEX2DEC(RIGHT(E2710,4))&gt;=32768,HEX2DEC(RIGHT(E2710,4))-65536,HEX2DEC(RIGHT(E2710,4)))/Codes!$N$2</f>
        <v>0</v>
      </c>
      <c r="R2710" s="1">
        <f>IF(HEX2DEC(LEFT(F2710,4))&gt;=32768,HEX2DEC(LEFT(F2710,4))-65536,HEX2DEC(LEFT(F2710,4)))/Codes!$N$2</f>
        <v>5.1120000000000001</v>
      </c>
      <c r="S2710" s="1">
        <f>IF(HEX2DEC(RIGHT(F2710,4))&gt;=32768,HEX2DEC(RIGHT(F2710,4))-65536,HEX2DEC(RIGHT(F2710,4)))/Codes!$N$2</f>
        <v>16.8</v>
      </c>
      <c r="T2710" s="18">
        <f t="shared" si="752"/>
        <v>361</v>
      </c>
      <c r="U2710" s="1">
        <f t="shared" si="753"/>
        <v>50</v>
      </c>
      <c r="V2710" s="1">
        <f t="shared" si="754"/>
        <v>0</v>
      </c>
      <c r="W2710" s="1" t="str">
        <f t="shared" si="755"/>
        <v>100</v>
      </c>
      <c r="X2710" s="1">
        <f t="shared" si="756"/>
        <v>0</v>
      </c>
      <c r="Y2710" s="1">
        <f t="shared" si="757"/>
        <v>80</v>
      </c>
      <c r="Z2710" s="1" t="str">
        <f>VLOOKUP(BIN2DEC(MID(HEX2BIN(MID(H2710,3,2),8),2,5)),Codes!$E$1:$F$18,2)</f>
        <v>Normal</v>
      </c>
      <c r="AA2710" s="6" t="str">
        <f t="shared" si="758"/>
        <v>0</v>
      </c>
      <c r="AB2710" s="1">
        <f t="shared" si="759"/>
        <v>1</v>
      </c>
      <c r="AC2710" s="1" t="str">
        <f>VLOOKUP(BIN2DEC(RIGHT(HEX2BIN(MID(H2710,6,1),4),1)&amp;LEFT(HEX2BIN(MID(H2710,7,1),4),1)),Codes!$K$1:$L$5,2)</f>
        <v>M</v>
      </c>
      <c r="AD2710" s="1" t="str">
        <f>VLOOKUP(BIN2DEC(RIGHT(HEX2BIN(MID(H2710,7,1),4),3)&amp;LEFT(HEX2BIN(MID(H2710,8,1),4),2)),Codes!$H$2:$I$33,2)</f>
        <v>Kick</v>
      </c>
      <c r="AE2710" s="1" t="str">
        <f t="shared" si="760"/>
        <v>1</v>
      </c>
      <c r="AF2710" s="1" t="str">
        <f t="shared" si="761"/>
        <v>1</v>
      </c>
      <c r="AH2710" s="6">
        <f t="shared" si="762"/>
        <v>34</v>
      </c>
    </row>
    <row r="2711" spans="1:34">
      <c r="A2711" s="3" t="s">
        <v>8221</v>
      </c>
      <c r="B2711" s="1" t="s">
        <v>83</v>
      </c>
      <c r="C2711" s="6" t="s">
        <v>5689</v>
      </c>
      <c r="D2711" s="9" t="s">
        <v>4531</v>
      </c>
      <c r="E2711" s="9" t="s">
        <v>232</v>
      </c>
      <c r="F2711" s="9" t="s">
        <v>8222</v>
      </c>
      <c r="G2711" s="9" t="s">
        <v>1321</v>
      </c>
      <c r="H2711" s="9" t="s">
        <v>444</v>
      </c>
      <c r="J2711" s="6" t="str">
        <f t="shared" si="746"/>
        <v>001011</v>
      </c>
      <c r="K2711" s="1">
        <f t="shared" si="747"/>
        <v>1</v>
      </c>
      <c r="L2711" s="6" t="str">
        <f t="shared" si="748"/>
        <v>00000</v>
      </c>
      <c r="M2711" s="1">
        <f t="shared" si="749"/>
        <v>0</v>
      </c>
      <c r="N2711" s="6" t="str">
        <f t="shared" si="750"/>
        <v>00</v>
      </c>
      <c r="O2711" s="1">
        <f t="shared" si="751"/>
        <v>6</v>
      </c>
      <c r="P2711" s="1">
        <f>IF(HEX2DEC(LEFT(E2711,4))&gt;=32768,HEX2DEC(LEFT(E2711,4))-65536,HEX2DEC(LEFT(E2711,4)))/Codes!$N$2</f>
        <v>4.8</v>
      </c>
      <c r="Q2711" s="1">
        <f>IF(HEX2DEC(RIGHT(E2711,4))&gt;=32768,HEX2DEC(RIGHT(E2711,4))-65536,HEX2DEC(RIGHT(E2711,4)))/Codes!$N$2</f>
        <v>0</v>
      </c>
      <c r="R2711" s="1">
        <f>IF(HEX2DEC(LEFT(F2711,4))&gt;=32768,HEX2DEC(LEFT(F2711,4))-65536,HEX2DEC(LEFT(F2711,4)))/Codes!$N$2</f>
        <v>5.1120000000000001</v>
      </c>
      <c r="S2711" s="1">
        <f>IF(HEX2DEC(RIGHT(F2711,4))&gt;=32768,HEX2DEC(RIGHT(F2711,4))-65536,HEX2DEC(RIGHT(F2711,4)))/Codes!$N$2</f>
        <v>10.4</v>
      </c>
      <c r="T2711" s="18">
        <f t="shared" si="752"/>
        <v>361</v>
      </c>
      <c r="U2711" s="1">
        <f t="shared" si="753"/>
        <v>50</v>
      </c>
      <c r="V2711" s="1">
        <f t="shared" si="754"/>
        <v>0</v>
      </c>
      <c r="W2711" s="1" t="str">
        <f t="shared" si="755"/>
        <v>100</v>
      </c>
      <c r="X2711" s="1">
        <f t="shared" si="756"/>
        <v>0</v>
      </c>
      <c r="Y2711" s="1">
        <f t="shared" si="757"/>
        <v>80</v>
      </c>
      <c r="Z2711" s="1" t="str">
        <f>VLOOKUP(BIN2DEC(MID(HEX2BIN(MID(H2711,3,2),8),2,5)),Codes!$E$1:$F$18,2)</f>
        <v>Normal</v>
      </c>
      <c r="AA2711" s="6" t="str">
        <f t="shared" si="758"/>
        <v>0</v>
      </c>
      <c r="AB2711" s="1">
        <f t="shared" si="759"/>
        <v>1</v>
      </c>
      <c r="AC2711" s="1" t="str">
        <f>VLOOKUP(BIN2DEC(RIGHT(HEX2BIN(MID(H2711,6,1),4),1)&amp;LEFT(HEX2BIN(MID(H2711,7,1),4),1)),Codes!$K$1:$L$5,2)</f>
        <v>M</v>
      </c>
      <c r="AD2711" s="1" t="str">
        <f>VLOOKUP(BIN2DEC(RIGHT(HEX2BIN(MID(H2711,7,1),4),3)&amp;LEFT(HEX2BIN(MID(H2711,8,1),4),2)),Codes!$H$2:$I$33,2)</f>
        <v>Kick</v>
      </c>
      <c r="AE2711" s="1" t="str">
        <f t="shared" si="760"/>
        <v>1</v>
      </c>
      <c r="AF2711" s="1" t="str">
        <f t="shared" si="761"/>
        <v>1</v>
      </c>
      <c r="AH2711" s="6">
        <f t="shared" si="762"/>
        <v>34</v>
      </c>
    </row>
    <row r="2712" spans="1:34">
      <c r="A2712" s="3" t="s">
        <v>8223</v>
      </c>
      <c r="B2712" s="1" t="s">
        <v>83</v>
      </c>
      <c r="C2712" s="6" t="s">
        <v>5689</v>
      </c>
      <c r="D2712" s="9" t="s">
        <v>1779</v>
      </c>
      <c r="E2712" s="9" t="s">
        <v>232</v>
      </c>
      <c r="F2712" s="9" t="s">
        <v>5687</v>
      </c>
      <c r="G2712" s="9" t="s">
        <v>1321</v>
      </c>
      <c r="H2712" s="9" t="s">
        <v>444</v>
      </c>
      <c r="J2712" s="6" t="str">
        <f t="shared" si="746"/>
        <v>001011</v>
      </c>
      <c r="K2712" s="1">
        <f t="shared" si="747"/>
        <v>2</v>
      </c>
      <c r="L2712" s="6" t="str">
        <f t="shared" si="748"/>
        <v>00000</v>
      </c>
      <c r="M2712" s="1">
        <f t="shared" si="749"/>
        <v>0</v>
      </c>
      <c r="N2712" s="6" t="str">
        <f t="shared" si="750"/>
        <v>00</v>
      </c>
      <c r="O2712" s="1">
        <f t="shared" si="751"/>
        <v>6</v>
      </c>
      <c r="P2712" s="1">
        <f>IF(HEX2DEC(LEFT(E2712,4))&gt;=32768,HEX2DEC(LEFT(E2712,4))-65536,HEX2DEC(LEFT(E2712,4)))/Codes!$N$2</f>
        <v>4.8</v>
      </c>
      <c r="Q2712" s="1">
        <f>IF(HEX2DEC(RIGHT(E2712,4))&gt;=32768,HEX2DEC(RIGHT(E2712,4))-65536,HEX2DEC(RIGHT(E2712,4)))/Codes!$N$2</f>
        <v>0</v>
      </c>
      <c r="R2712" s="1">
        <f>IF(HEX2DEC(LEFT(F2712,4))&gt;=32768,HEX2DEC(LEFT(F2712,4))-65536,HEX2DEC(LEFT(F2712,4)))/Codes!$N$2</f>
        <v>5.1120000000000001</v>
      </c>
      <c r="S2712" s="1">
        <f>IF(HEX2DEC(RIGHT(F2712,4))&gt;=32768,HEX2DEC(RIGHT(F2712,4))-65536,HEX2DEC(RIGHT(F2712,4)))/Codes!$N$2</f>
        <v>4</v>
      </c>
      <c r="T2712" s="18">
        <f t="shared" si="752"/>
        <v>361</v>
      </c>
      <c r="U2712" s="1">
        <f t="shared" si="753"/>
        <v>50</v>
      </c>
      <c r="V2712" s="1">
        <f t="shared" si="754"/>
        <v>0</v>
      </c>
      <c r="W2712" s="1" t="str">
        <f t="shared" si="755"/>
        <v>100</v>
      </c>
      <c r="X2712" s="1">
        <f t="shared" si="756"/>
        <v>0</v>
      </c>
      <c r="Y2712" s="1">
        <f t="shared" si="757"/>
        <v>80</v>
      </c>
      <c r="Z2712" s="1" t="str">
        <f>VLOOKUP(BIN2DEC(MID(HEX2BIN(MID(H2712,3,2),8),2,5)),Codes!$E$1:$F$18,2)</f>
        <v>Normal</v>
      </c>
      <c r="AA2712" s="6" t="str">
        <f t="shared" si="758"/>
        <v>0</v>
      </c>
      <c r="AB2712" s="1">
        <f t="shared" si="759"/>
        <v>1</v>
      </c>
      <c r="AC2712" s="1" t="str">
        <f>VLOOKUP(BIN2DEC(RIGHT(HEX2BIN(MID(H2712,6,1),4),1)&amp;LEFT(HEX2BIN(MID(H2712,7,1),4),1)),Codes!$K$1:$L$5,2)</f>
        <v>M</v>
      </c>
      <c r="AD2712" s="1" t="str">
        <f>VLOOKUP(BIN2DEC(RIGHT(HEX2BIN(MID(H2712,7,1),4),3)&amp;LEFT(HEX2BIN(MID(H2712,8,1),4),2)),Codes!$H$2:$I$33,2)</f>
        <v>Kick</v>
      </c>
      <c r="AE2712" s="1" t="str">
        <f t="shared" si="760"/>
        <v>1</v>
      </c>
      <c r="AF2712" s="1" t="str">
        <f t="shared" si="761"/>
        <v>1</v>
      </c>
      <c r="AH2712" s="6">
        <f t="shared" si="762"/>
        <v>34</v>
      </c>
    </row>
    <row r="2713" spans="1:34">
      <c r="A2713" s="3" t="s">
        <v>8224</v>
      </c>
      <c r="B2713" s="1" t="s">
        <v>83</v>
      </c>
      <c r="C2713" s="6" t="s">
        <v>5693</v>
      </c>
      <c r="D2713" s="9" t="s">
        <v>1590</v>
      </c>
      <c r="E2713" s="9" t="s">
        <v>448</v>
      </c>
      <c r="F2713" s="9" t="s">
        <v>8225</v>
      </c>
      <c r="G2713" s="9" t="s">
        <v>1321</v>
      </c>
      <c r="H2713" s="9" t="s">
        <v>444</v>
      </c>
      <c r="J2713" s="6" t="str">
        <f t="shared" si="746"/>
        <v>001011</v>
      </c>
      <c r="K2713" s="1">
        <f t="shared" si="747"/>
        <v>0</v>
      </c>
      <c r="L2713" s="6" t="str">
        <f t="shared" si="748"/>
        <v>00000</v>
      </c>
      <c r="M2713" s="1">
        <f t="shared" si="749"/>
        <v>0</v>
      </c>
      <c r="N2713" s="6" t="str">
        <f t="shared" si="750"/>
        <v>00</v>
      </c>
      <c r="O2713" s="1">
        <f t="shared" si="751"/>
        <v>6</v>
      </c>
      <c r="P2713" s="1">
        <f>IF(HEX2DEC(LEFT(E2713,4))&gt;=32768,HEX2DEC(LEFT(E2713,4))-65536,HEX2DEC(LEFT(E2713,4)))/Codes!$N$2</f>
        <v>6.4</v>
      </c>
      <c r="Q2713" s="1">
        <f>IF(HEX2DEC(RIGHT(E2713,4))&gt;=32768,HEX2DEC(RIGHT(E2713,4))-65536,HEX2DEC(RIGHT(E2713,4)))/Codes!$N$2</f>
        <v>0</v>
      </c>
      <c r="R2713" s="1">
        <f>IF(HEX2DEC(LEFT(F2713,4))&gt;=32768,HEX2DEC(LEFT(F2713,4))-65536,HEX2DEC(LEFT(F2713,4)))/Codes!$N$2</f>
        <v>5.1120000000000001</v>
      </c>
      <c r="S2713" s="1">
        <f>IF(HEX2DEC(RIGHT(F2713,4))&gt;=32768,HEX2DEC(RIGHT(F2713,4))-65536,HEX2DEC(RIGHT(F2713,4)))/Codes!$N$2</f>
        <v>-16.8</v>
      </c>
      <c r="T2713" s="18">
        <f t="shared" si="752"/>
        <v>361</v>
      </c>
      <c r="U2713" s="1">
        <f t="shared" si="753"/>
        <v>50</v>
      </c>
      <c r="V2713" s="1">
        <f t="shared" si="754"/>
        <v>0</v>
      </c>
      <c r="W2713" s="1" t="str">
        <f t="shared" si="755"/>
        <v>100</v>
      </c>
      <c r="X2713" s="1">
        <f t="shared" si="756"/>
        <v>0</v>
      </c>
      <c r="Y2713" s="1">
        <f t="shared" si="757"/>
        <v>80</v>
      </c>
      <c r="Z2713" s="1" t="str">
        <f>VLOOKUP(BIN2DEC(MID(HEX2BIN(MID(H2713,3,2),8),2,5)),Codes!$E$1:$F$18,2)</f>
        <v>Normal</v>
      </c>
      <c r="AA2713" s="6" t="str">
        <f t="shared" si="758"/>
        <v>0</v>
      </c>
      <c r="AB2713" s="1">
        <f t="shared" si="759"/>
        <v>1</v>
      </c>
      <c r="AC2713" s="1" t="str">
        <f>VLOOKUP(BIN2DEC(RIGHT(HEX2BIN(MID(H2713,6,1),4),1)&amp;LEFT(HEX2BIN(MID(H2713,7,1),4),1)),Codes!$K$1:$L$5,2)</f>
        <v>M</v>
      </c>
      <c r="AD2713" s="1" t="str">
        <f>VLOOKUP(BIN2DEC(RIGHT(HEX2BIN(MID(H2713,7,1),4),3)&amp;LEFT(HEX2BIN(MID(H2713,8,1),4),2)),Codes!$H$2:$I$33,2)</f>
        <v>Kick</v>
      </c>
      <c r="AE2713" s="1" t="str">
        <f t="shared" si="760"/>
        <v>1</v>
      </c>
      <c r="AF2713" s="1" t="str">
        <f t="shared" si="761"/>
        <v>1</v>
      </c>
      <c r="AH2713" s="6">
        <f t="shared" si="762"/>
        <v>34</v>
      </c>
    </row>
    <row r="2714" spans="1:34">
      <c r="A2714" s="3" t="s">
        <v>8226</v>
      </c>
      <c r="B2714" s="1" t="s">
        <v>83</v>
      </c>
      <c r="C2714" s="6" t="s">
        <v>5693</v>
      </c>
      <c r="D2714" s="9" t="s">
        <v>4531</v>
      </c>
      <c r="E2714" s="9" t="s">
        <v>232</v>
      </c>
      <c r="F2714" s="9" t="s">
        <v>8227</v>
      </c>
      <c r="G2714" s="9" t="s">
        <v>1321</v>
      </c>
      <c r="H2714" s="9" t="s">
        <v>444</v>
      </c>
      <c r="J2714" s="6" t="str">
        <f t="shared" si="746"/>
        <v>001011</v>
      </c>
      <c r="K2714" s="1">
        <f t="shared" si="747"/>
        <v>1</v>
      </c>
      <c r="L2714" s="6" t="str">
        <f t="shared" si="748"/>
        <v>00000</v>
      </c>
      <c r="M2714" s="1">
        <f t="shared" si="749"/>
        <v>0</v>
      </c>
      <c r="N2714" s="6" t="str">
        <f t="shared" si="750"/>
        <v>00</v>
      </c>
      <c r="O2714" s="1">
        <f t="shared" si="751"/>
        <v>6</v>
      </c>
      <c r="P2714" s="1">
        <f>IF(HEX2DEC(LEFT(E2714,4))&gt;=32768,HEX2DEC(LEFT(E2714,4))-65536,HEX2DEC(LEFT(E2714,4)))/Codes!$N$2</f>
        <v>4.8</v>
      </c>
      <c r="Q2714" s="1">
        <f>IF(HEX2DEC(RIGHT(E2714,4))&gt;=32768,HEX2DEC(RIGHT(E2714,4))-65536,HEX2DEC(RIGHT(E2714,4)))/Codes!$N$2</f>
        <v>0</v>
      </c>
      <c r="R2714" s="1">
        <f>IF(HEX2DEC(LEFT(F2714,4))&gt;=32768,HEX2DEC(LEFT(F2714,4))-65536,HEX2DEC(LEFT(F2714,4)))/Codes!$N$2</f>
        <v>5.1120000000000001</v>
      </c>
      <c r="S2714" s="1">
        <f>IF(HEX2DEC(RIGHT(F2714,4))&gt;=32768,HEX2DEC(RIGHT(F2714,4))-65536,HEX2DEC(RIGHT(F2714,4)))/Codes!$N$2</f>
        <v>-10.4</v>
      </c>
      <c r="T2714" s="18">
        <f t="shared" si="752"/>
        <v>361</v>
      </c>
      <c r="U2714" s="1">
        <f t="shared" si="753"/>
        <v>50</v>
      </c>
      <c r="V2714" s="1">
        <f t="shared" si="754"/>
        <v>0</v>
      </c>
      <c r="W2714" s="1" t="str">
        <f t="shared" si="755"/>
        <v>100</v>
      </c>
      <c r="X2714" s="1">
        <f t="shared" si="756"/>
        <v>0</v>
      </c>
      <c r="Y2714" s="1">
        <f t="shared" si="757"/>
        <v>80</v>
      </c>
      <c r="Z2714" s="1" t="str">
        <f>VLOOKUP(BIN2DEC(MID(HEX2BIN(MID(H2714,3,2),8),2,5)),Codes!$E$1:$F$18,2)</f>
        <v>Normal</v>
      </c>
      <c r="AA2714" s="6" t="str">
        <f t="shared" si="758"/>
        <v>0</v>
      </c>
      <c r="AB2714" s="1">
        <f t="shared" si="759"/>
        <v>1</v>
      </c>
      <c r="AC2714" s="1" t="str">
        <f>VLOOKUP(BIN2DEC(RIGHT(HEX2BIN(MID(H2714,6,1),4),1)&amp;LEFT(HEX2BIN(MID(H2714,7,1),4),1)),Codes!$K$1:$L$5,2)</f>
        <v>M</v>
      </c>
      <c r="AD2714" s="1" t="str">
        <f>VLOOKUP(BIN2DEC(RIGHT(HEX2BIN(MID(H2714,7,1),4),3)&amp;LEFT(HEX2BIN(MID(H2714,8,1),4),2)),Codes!$H$2:$I$33,2)</f>
        <v>Kick</v>
      </c>
      <c r="AE2714" s="1" t="str">
        <f t="shared" si="760"/>
        <v>1</v>
      </c>
      <c r="AF2714" s="1" t="str">
        <f t="shared" si="761"/>
        <v>1</v>
      </c>
      <c r="AH2714" s="6">
        <f t="shared" si="762"/>
        <v>34</v>
      </c>
    </row>
    <row r="2715" spans="1:34">
      <c r="A2715" s="3" t="s">
        <v>8228</v>
      </c>
      <c r="B2715" s="1" t="s">
        <v>83</v>
      </c>
      <c r="C2715" s="6" t="s">
        <v>5693</v>
      </c>
      <c r="D2715" s="9" t="s">
        <v>1779</v>
      </c>
      <c r="E2715" s="9" t="s">
        <v>232</v>
      </c>
      <c r="F2715" s="9" t="s">
        <v>5681</v>
      </c>
      <c r="G2715" s="9" t="s">
        <v>1321</v>
      </c>
      <c r="H2715" s="9" t="s">
        <v>444</v>
      </c>
      <c r="J2715" s="6" t="str">
        <f t="shared" si="746"/>
        <v>001011</v>
      </c>
      <c r="K2715" s="1">
        <f t="shared" si="747"/>
        <v>2</v>
      </c>
      <c r="L2715" s="6" t="str">
        <f t="shared" si="748"/>
        <v>00000</v>
      </c>
      <c r="M2715" s="1">
        <f t="shared" si="749"/>
        <v>0</v>
      </c>
      <c r="N2715" s="6" t="str">
        <f t="shared" si="750"/>
        <v>00</v>
      </c>
      <c r="O2715" s="1">
        <f t="shared" si="751"/>
        <v>6</v>
      </c>
      <c r="P2715" s="1">
        <f>IF(HEX2DEC(LEFT(E2715,4))&gt;=32768,HEX2DEC(LEFT(E2715,4))-65536,HEX2DEC(LEFT(E2715,4)))/Codes!$N$2</f>
        <v>4.8</v>
      </c>
      <c r="Q2715" s="1">
        <f>IF(HEX2DEC(RIGHT(E2715,4))&gt;=32768,HEX2DEC(RIGHT(E2715,4))-65536,HEX2DEC(RIGHT(E2715,4)))/Codes!$N$2</f>
        <v>0</v>
      </c>
      <c r="R2715" s="1">
        <f>IF(HEX2DEC(LEFT(F2715,4))&gt;=32768,HEX2DEC(LEFT(F2715,4))-65536,HEX2DEC(LEFT(F2715,4)))/Codes!$N$2</f>
        <v>5.1120000000000001</v>
      </c>
      <c r="S2715" s="1">
        <f>IF(HEX2DEC(RIGHT(F2715,4))&gt;=32768,HEX2DEC(RIGHT(F2715,4))-65536,HEX2DEC(RIGHT(F2715,4)))/Codes!$N$2</f>
        <v>-4</v>
      </c>
      <c r="T2715" s="18">
        <f t="shared" si="752"/>
        <v>361</v>
      </c>
      <c r="U2715" s="1">
        <f t="shared" si="753"/>
        <v>50</v>
      </c>
      <c r="V2715" s="1">
        <f t="shared" si="754"/>
        <v>0</v>
      </c>
      <c r="W2715" s="1" t="str">
        <f t="shared" si="755"/>
        <v>100</v>
      </c>
      <c r="X2715" s="1">
        <f t="shared" si="756"/>
        <v>0</v>
      </c>
      <c r="Y2715" s="1">
        <f t="shared" si="757"/>
        <v>80</v>
      </c>
      <c r="Z2715" s="1" t="str">
        <f>VLOOKUP(BIN2DEC(MID(HEX2BIN(MID(H2715,3,2),8),2,5)),Codes!$E$1:$F$18,2)</f>
        <v>Normal</v>
      </c>
      <c r="AA2715" s="6" t="str">
        <f t="shared" si="758"/>
        <v>0</v>
      </c>
      <c r="AB2715" s="1">
        <f t="shared" si="759"/>
        <v>1</v>
      </c>
      <c r="AC2715" s="1" t="str">
        <f>VLOOKUP(BIN2DEC(RIGHT(HEX2BIN(MID(H2715,6,1),4),1)&amp;LEFT(HEX2BIN(MID(H2715,7,1),4),1)),Codes!$K$1:$L$5,2)</f>
        <v>M</v>
      </c>
      <c r="AD2715" s="1" t="str">
        <f>VLOOKUP(BIN2DEC(RIGHT(HEX2BIN(MID(H2715,7,1),4),3)&amp;LEFT(HEX2BIN(MID(H2715,8,1),4),2)),Codes!$H$2:$I$33,2)</f>
        <v>Kick</v>
      </c>
      <c r="AE2715" s="1" t="str">
        <f t="shared" si="760"/>
        <v>1</v>
      </c>
      <c r="AF2715" s="1" t="str">
        <f t="shared" si="761"/>
        <v>1</v>
      </c>
      <c r="AH2715" s="6">
        <f t="shared" si="762"/>
        <v>34</v>
      </c>
    </row>
    <row r="2716" spans="1:34">
      <c r="A2716" s="3" t="s">
        <v>8229</v>
      </c>
      <c r="B2716" s="1" t="s">
        <v>83</v>
      </c>
      <c r="C2716" s="6" t="s">
        <v>1790</v>
      </c>
      <c r="D2716" s="9" t="s">
        <v>8135</v>
      </c>
      <c r="E2716" s="9" t="s">
        <v>207</v>
      </c>
      <c r="F2716" s="9" t="s">
        <v>91</v>
      </c>
      <c r="G2716" s="9" t="s">
        <v>5698</v>
      </c>
      <c r="H2716" s="9" t="s">
        <v>188</v>
      </c>
      <c r="J2716" s="6" t="str">
        <f t="shared" si="746"/>
        <v>001011</v>
      </c>
      <c r="K2716" s="1">
        <f t="shared" si="747"/>
        <v>0</v>
      </c>
      <c r="L2716" s="6" t="str">
        <f t="shared" si="748"/>
        <v>00000</v>
      </c>
      <c r="M2716" s="1">
        <f t="shared" si="749"/>
        <v>43</v>
      </c>
      <c r="N2716" s="6" t="str">
        <f t="shared" si="750"/>
        <v>00</v>
      </c>
      <c r="O2716" s="1">
        <f t="shared" si="751"/>
        <v>6</v>
      </c>
      <c r="P2716" s="1">
        <f>IF(HEX2DEC(LEFT(E2716,4))&gt;=32768,HEX2DEC(LEFT(E2716,4))-65536,HEX2DEC(LEFT(E2716,4)))/Codes!$N$2</f>
        <v>4</v>
      </c>
      <c r="Q2716" s="1">
        <f>IF(HEX2DEC(RIGHT(E2716,4))&gt;=32768,HEX2DEC(RIGHT(E2716,4))-65536,HEX2DEC(RIGHT(E2716,4)))/Codes!$N$2</f>
        <v>0</v>
      </c>
      <c r="R2716" s="1">
        <f>IF(HEX2DEC(LEFT(F2716,4))&gt;=32768,HEX2DEC(LEFT(F2716,4))-65536,HEX2DEC(LEFT(F2716,4)))/Codes!$N$2</f>
        <v>0</v>
      </c>
      <c r="S2716" s="1">
        <f>IF(HEX2DEC(RIGHT(F2716,4))&gt;=32768,HEX2DEC(RIGHT(F2716,4))-65536,HEX2DEC(RIGHT(F2716,4)))/Codes!$N$2</f>
        <v>0</v>
      </c>
      <c r="T2716" s="18">
        <f t="shared" si="752"/>
        <v>361</v>
      </c>
      <c r="U2716" s="1">
        <f t="shared" si="753"/>
        <v>100</v>
      </c>
      <c r="V2716" s="1">
        <f t="shared" si="754"/>
        <v>196</v>
      </c>
      <c r="W2716" s="1" t="str">
        <f t="shared" si="755"/>
        <v>100</v>
      </c>
      <c r="X2716" s="1">
        <f t="shared" si="756"/>
        <v>2</v>
      </c>
      <c r="Y2716" s="1">
        <f t="shared" si="757"/>
        <v>0</v>
      </c>
      <c r="Z2716" s="1" t="str">
        <f>VLOOKUP(BIN2DEC(MID(HEX2BIN(MID(H2716,3,2),8),2,5)),Codes!$E$1:$F$18,2)</f>
        <v>Normal</v>
      </c>
      <c r="AA2716" s="6" t="str">
        <f t="shared" si="758"/>
        <v>0</v>
      </c>
      <c r="AB2716" s="1">
        <f t="shared" si="759"/>
        <v>0</v>
      </c>
      <c r="AC2716" s="1" t="str">
        <f>VLOOKUP(BIN2DEC(RIGHT(HEX2BIN(MID(H2716,6,1),4),1)&amp;LEFT(HEX2BIN(MID(H2716,7,1),4),1)),Codes!$K$1:$L$5,2)</f>
        <v>M</v>
      </c>
      <c r="AD2716" s="1" t="str">
        <f>VLOOKUP(BIN2DEC(RIGHT(HEX2BIN(MID(H2716,7,1),4),3)&amp;LEFT(HEX2BIN(MID(H2716,8,1),4),2)),Codes!$H$2:$I$33,2)</f>
        <v>Kick</v>
      </c>
      <c r="AE2716" s="1" t="str">
        <f t="shared" si="760"/>
        <v>1</v>
      </c>
      <c r="AF2716" s="1" t="str">
        <f t="shared" si="761"/>
        <v>1</v>
      </c>
      <c r="AH2716" s="6">
        <f t="shared" si="762"/>
        <v>34</v>
      </c>
    </row>
    <row r="2717" spans="1:34">
      <c r="A2717" s="3" t="s">
        <v>8230</v>
      </c>
      <c r="B2717" s="1" t="s">
        <v>83</v>
      </c>
      <c r="C2717" s="6" t="s">
        <v>1790</v>
      </c>
      <c r="D2717" s="9" t="s">
        <v>8138</v>
      </c>
      <c r="E2717" s="9" t="s">
        <v>5701</v>
      </c>
      <c r="F2717" s="9" t="s">
        <v>5702</v>
      </c>
      <c r="G2717" s="9" t="s">
        <v>5698</v>
      </c>
      <c r="H2717" s="9" t="s">
        <v>188</v>
      </c>
      <c r="J2717" s="6" t="str">
        <f t="shared" si="746"/>
        <v>001011</v>
      </c>
      <c r="K2717" s="1">
        <f t="shared" si="747"/>
        <v>1</v>
      </c>
      <c r="L2717" s="6" t="str">
        <f t="shared" si="748"/>
        <v>00000</v>
      </c>
      <c r="M2717" s="1">
        <f t="shared" si="749"/>
        <v>43</v>
      </c>
      <c r="N2717" s="6" t="str">
        <f t="shared" si="750"/>
        <v>00</v>
      </c>
      <c r="O2717" s="1">
        <f t="shared" si="751"/>
        <v>6</v>
      </c>
      <c r="P2717" s="1">
        <f>IF(HEX2DEC(LEFT(E2717,4))&gt;=32768,HEX2DEC(LEFT(E2717,4))-65536,HEX2DEC(LEFT(E2717,4)))/Codes!$N$2</f>
        <v>5.2</v>
      </c>
      <c r="Q2717" s="1">
        <f>IF(HEX2DEC(RIGHT(E2717,4))&gt;=32768,HEX2DEC(RIGHT(E2717,4))-65536,HEX2DEC(RIGHT(E2717,4)))/Codes!$N$2</f>
        <v>3.2679999999999998</v>
      </c>
      <c r="R2717" s="1">
        <f>IF(HEX2DEC(LEFT(F2717,4))&gt;=32768,HEX2DEC(LEFT(F2717,4))-65536,HEX2DEC(LEFT(F2717,4)))/Codes!$N$2</f>
        <v>5.6</v>
      </c>
      <c r="S2717" s="1">
        <f>IF(HEX2DEC(RIGHT(F2717,4))&gt;=32768,HEX2DEC(RIGHT(F2717,4))-65536,HEX2DEC(RIGHT(F2717,4)))/Codes!$N$2</f>
        <v>-1.704</v>
      </c>
      <c r="T2717" s="18">
        <f t="shared" si="752"/>
        <v>361</v>
      </c>
      <c r="U2717" s="1">
        <f t="shared" si="753"/>
        <v>100</v>
      </c>
      <c r="V2717" s="1">
        <f t="shared" si="754"/>
        <v>196</v>
      </c>
      <c r="W2717" s="1" t="str">
        <f t="shared" si="755"/>
        <v>100</v>
      </c>
      <c r="X2717" s="1">
        <f t="shared" si="756"/>
        <v>2</v>
      </c>
      <c r="Y2717" s="1">
        <f t="shared" si="757"/>
        <v>0</v>
      </c>
      <c r="Z2717" s="1" t="str">
        <f>VLOOKUP(BIN2DEC(MID(HEX2BIN(MID(H2717,3,2),8),2,5)),Codes!$E$1:$F$18,2)</f>
        <v>Normal</v>
      </c>
      <c r="AA2717" s="6" t="str">
        <f t="shared" si="758"/>
        <v>0</v>
      </c>
      <c r="AB2717" s="1">
        <f t="shared" si="759"/>
        <v>0</v>
      </c>
      <c r="AC2717" s="1" t="str">
        <f>VLOOKUP(BIN2DEC(RIGHT(HEX2BIN(MID(H2717,6,1),4),1)&amp;LEFT(HEX2BIN(MID(H2717,7,1),4),1)),Codes!$K$1:$L$5,2)</f>
        <v>M</v>
      </c>
      <c r="AD2717" s="1" t="str">
        <f>VLOOKUP(BIN2DEC(RIGHT(HEX2BIN(MID(H2717,7,1),4),3)&amp;LEFT(HEX2BIN(MID(H2717,8,1),4),2)),Codes!$H$2:$I$33,2)</f>
        <v>Kick</v>
      </c>
      <c r="AE2717" s="1" t="str">
        <f t="shared" si="760"/>
        <v>1</v>
      </c>
      <c r="AF2717" s="1" t="str">
        <f t="shared" si="761"/>
        <v>1</v>
      </c>
      <c r="AH2717" s="6">
        <f t="shared" si="762"/>
        <v>34</v>
      </c>
    </row>
    <row r="2718" spans="1:34">
      <c r="A2718" s="3" t="s">
        <v>8231</v>
      </c>
      <c r="B2718" s="1" t="s">
        <v>83</v>
      </c>
      <c r="C2718" s="6" t="s">
        <v>1787</v>
      </c>
      <c r="D2718" s="9" t="s">
        <v>394</v>
      </c>
      <c r="E2718" s="9" t="s">
        <v>307</v>
      </c>
      <c r="F2718" s="9" t="s">
        <v>91</v>
      </c>
      <c r="G2718" s="9" t="s">
        <v>5698</v>
      </c>
      <c r="H2718" s="9" t="s">
        <v>188</v>
      </c>
      <c r="J2718" s="6" t="str">
        <f t="shared" si="746"/>
        <v>001011</v>
      </c>
      <c r="K2718" s="1">
        <f t="shared" si="747"/>
        <v>0</v>
      </c>
      <c r="L2718" s="6" t="str">
        <f t="shared" si="748"/>
        <v>00000</v>
      </c>
      <c r="M2718" s="1">
        <f t="shared" si="749"/>
        <v>4</v>
      </c>
      <c r="N2718" s="6" t="str">
        <f t="shared" si="750"/>
        <v>00</v>
      </c>
      <c r="O2718" s="1">
        <f t="shared" si="751"/>
        <v>8</v>
      </c>
      <c r="P2718" s="1">
        <f>IF(HEX2DEC(LEFT(E2718,4))&gt;=32768,HEX2DEC(LEFT(E2718,4))-65536,HEX2DEC(LEFT(E2718,4)))/Codes!$N$2</f>
        <v>3.2</v>
      </c>
      <c r="Q2718" s="1">
        <f>IF(HEX2DEC(RIGHT(E2718,4))&gt;=32768,HEX2DEC(RIGHT(E2718,4))-65536,HEX2DEC(RIGHT(E2718,4)))/Codes!$N$2</f>
        <v>0</v>
      </c>
      <c r="R2718" s="1">
        <f>IF(HEX2DEC(LEFT(F2718,4))&gt;=32768,HEX2DEC(LEFT(F2718,4))-65536,HEX2DEC(LEFT(F2718,4)))/Codes!$N$2</f>
        <v>0</v>
      </c>
      <c r="S2718" s="1">
        <f>IF(HEX2DEC(RIGHT(F2718,4))&gt;=32768,HEX2DEC(RIGHT(F2718,4))-65536,HEX2DEC(RIGHT(F2718,4)))/Codes!$N$2</f>
        <v>0</v>
      </c>
      <c r="T2718" s="18">
        <f t="shared" si="752"/>
        <v>361</v>
      </c>
      <c r="U2718" s="1">
        <f t="shared" si="753"/>
        <v>100</v>
      </c>
      <c r="V2718" s="1">
        <f t="shared" si="754"/>
        <v>196</v>
      </c>
      <c r="W2718" s="1" t="str">
        <f t="shared" si="755"/>
        <v>100</v>
      </c>
      <c r="X2718" s="1">
        <f t="shared" si="756"/>
        <v>2</v>
      </c>
      <c r="Y2718" s="1">
        <f t="shared" si="757"/>
        <v>0</v>
      </c>
      <c r="Z2718" s="1" t="str">
        <f>VLOOKUP(BIN2DEC(MID(HEX2BIN(MID(H2718,3,2),8),2,5)),Codes!$E$1:$F$18,2)</f>
        <v>Normal</v>
      </c>
      <c r="AA2718" s="6" t="str">
        <f t="shared" si="758"/>
        <v>0</v>
      </c>
      <c r="AB2718" s="1">
        <f t="shared" si="759"/>
        <v>0</v>
      </c>
      <c r="AC2718" s="1" t="str">
        <f>VLOOKUP(BIN2DEC(RIGHT(HEX2BIN(MID(H2718,6,1),4),1)&amp;LEFT(HEX2BIN(MID(H2718,7,1),4),1)),Codes!$K$1:$L$5,2)</f>
        <v>M</v>
      </c>
      <c r="AD2718" s="1" t="str">
        <f>VLOOKUP(BIN2DEC(RIGHT(HEX2BIN(MID(H2718,7,1),4),3)&amp;LEFT(HEX2BIN(MID(H2718,8,1),4),2)),Codes!$H$2:$I$33,2)</f>
        <v>Kick</v>
      </c>
      <c r="AE2718" s="1" t="str">
        <f t="shared" si="760"/>
        <v>1</v>
      </c>
      <c r="AF2718" s="1" t="str">
        <f t="shared" si="761"/>
        <v>1</v>
      </c>
      <c r="AH2718" s="6">
        <f t="shared" si="762"/>
        <v>34</v>
      </c>
    </row>
    <row r="2719" spans="1:34">
      <c r="A2719" s="3" t="s">
        <v>8232</v>
      </c>
      <c r="B2719" s="1" t="s">
        <v>83</v>
      </c>
      <c r="C2719" s="6" t="s">
        <v>1787</v>
      </c>
      <c r="D2719" s="9" t="s">
        <v>1507</v>
      </c>
      <c r="E2719" s="9" t="s">
        <v>232</v>
      </c>
      <c r="F2719" s="9" t="s">
        <v>91</v>
      </c>
      <c r="G2719" s="9" t="s">
        <v>5698</v>
      </c>
      <c r="H2719" s="9" t="s">
        <v>188</v>
      </c>
      <c r="J2719" s="6" t="str">
        <f t="shared" si="746"/>
        <v>001011</v>
      </c>
      <c r="K2719" s="1">
        <f t="shared" si="747"/>
        <v>1</v>
      </c>
      <c r="L2719" s="6" t="str">
        <f t="shared" si="748"/>
        <v>00000</v>
      </c>
      <c r="M2719" s="1">
        <f t="shared" si="749"/>
        <v>42</v>
      </c>
      <c r="N2719" s="6" t="str">
        <f t="shared" si="750"/>
        <v>00</v>
      </c>
      <c r="O2719" s="1">
        <f t="shared" si="751"/>
        <v>8</v>
      </c>
      <c r="P2719" s="1">
        <f>IF(HEX2DEC(LEFT(E2719,4))&gt;=32768,HEX2DEC(LEFT(E2719,4))-65536,HEX2DEC(LEFT(E2719,4)))/Codes!$N$2</f>
        <v>4.8</v>
      </c>
      <c r="Q2719" s="1">
        <f>IF(HEX2DEC(RIGHT(E2719,4))&gt;=32768,HEX2DEC(RIGHT(E2719,4))-65536,HEX2DEC(RIGHT(E2719,4)))/Codes!$N$2</f>
        <v>0</v>
      </c>
      <c r="R2719" s="1">
        <f>IF(HEX2DEC(LEFT(F2719,4))&gt;=32768,HEX2DEC(LEFT(F2719,4))-65536,HEX2DEC(LEFT(F2719,4)))/Codes!$N$2</f>
        <v>0</v>
      </c>
      <c r="S2719" s="1">
        <f>IF(HEX2DEC(RIGHT(F2719,4))&gt;=32768,HEX2DEC(RIGHT(F2719,4))-65536,HEX2DEC(RIGHT(F2719,4)))/Codes!$N$2</f>
        <v>0</v>
      </c>
      <c r="T2719" s="18">
        <f t="shared" si="752"/>
        <v>361</v>
      </c>
      <c r="U2719" s="1">
        <f t="shared" si="753"/>
        <v>100</v>
      </c>
      <c r="V2719" s="1">
        <f t="shared" si="754"/>
        <v>196</v>
      </c>
      <c r="W2719" s="1" t="str">
        <f t="shared" si="755"/>
        <v>100</v>
      </c>
      <c r="X2719" s="1">
        <f t="shared" si="756"/>
        <v>2</v>
      </c>
      <c r="Y2719" s="1">
        <f t="shared" si="757"/>
        <v>0</v>
      </c>
      <c r="Z2719" s="1" t="str">
        <f>VLOOKUP(BIN2DEC(MID(HEX2BIN(MID(H2719,3,2),8),2,5)),Codes!$E$1:$F$18,2)</f>
        <v>Normal</v>
      </c>
      <c r="AA2719" s="6" t="str">
        <f t="shared" si="758"/>
        <v>0</v>
      </c>
      <c r="AB2719" s="1">
        <f t="shared" si="759"/>
        <v>0</v>
      </c>
      <c r="AC2719" s="1" t="str">
        <f>VLOOKUP(BIN2DEC(RIGHT(HEX2BIN(MID(H2719,6,1),4),1)&amp;LEFT(HEX2BIN(MID(H2719,7,1),4),1)),Codes!$K$1:$L$5,2)</f>
        <v>M</v>
      </c>
      <c r="AD2719" s="1" t="str">
        <f>VLOOKUP(BIN2DEC(RIGHT(HEX2BIN(MID(H2719,7,1),4),3)&amp;LEFT(HEX2BIN(MID(H2719,8,1),4),2)),Codes!$H$2:$I$33,2)</f>
        <v>Kick</v>
      </c>
      <c r="AE2719" s="1" t="str">
        <f t="shared" si="760"/>
        <v>1</v>
      </c>
      <c r="AF2719" s="1" t="str">
        <f t="shared" si="761"/>
        <v>1</v>
      </c>
      <c r="AH2719" s="6">
        <f t="shared" si="762"/>
        <v>34</v>
      </c>
    </row>
    <row r="2720" spans="1:34">
      <c r="A2720" s="3" t="s">
        <v>8233</v>
      </c>
      <c r="B2720" s="1" t="s">
        <v>83</v>
      </c>
      <c r="C2720" s="6" t="s">
        <v>1796</v>
      </c>
      <c r="D2720" s="9" t="s">
        <v>479</v>
      </c>
      <c r="E2720" s="9" t="s">
        <v>232</v>
      </c>
      <c r="F2720" s="9" t="s">
        <v>8234</v>
      </c>
      <c r="G2720" s="9" t="s">
        <v>139</v>
      </c>
      <c r="H2720" s="9" t="s">
        <v>945</v>
      </c>
      <c r="J2720" s="6" t="str">
        <f t="shared" si="746"/>
        <v>001011</v>
      </c>
      <c r="K2720" s="1">
        <f t="shared" si="747"/>
        <v>0</v>
      </c>
      <c r="L2720" s="6" t="str">
        <f t="shared" si="748"/>
        <v>00000</v>
      </c>
      <c r="M2720" s="1">
        <f t="shared" si="749"/>
        <v>0</v>
      </c>
      <c r="N2720" s="6" t="str">
        <f t="shared" si="750"/>
        <v>00</v>
      </c>
      <c r="O2720" s="1">
        <f t="shared" si="751"/>
        <v>0</v>
      </c>
      <c r="P2720" s="1">
        <f>IF(HEX2DEC(LEFT(E2720,4))&gt;=32768,HEX2DEC(LEFT(E2720,4))-65536,HEX2DEC(LEFT(E2720,4)))/Codes!$N$2</f>
        <v>4.8</v>
      </c>
      <c r="Q2720" s="1">
        <f>IF(HEX2DEC(RIGHT(E2720,4))&gt;=32768,HEX2DEC(RIGHT(E2720,4))-65536,HEX2DEC(RIGHT(E2720,4)))/Codes!$N$2</f>
        <v>0</v>
      </c>
      <c r="R2720" s="1">
        <f>IF(HEX2DEC(LEFT(F2720,4))&gt;=32768,HEX2DEC(LEFT(F2720,4))-65536,HEX2DEC(LEFT(F2720,4)))/Codes!$N$2</f>
        <v>10.8</v>
      </c>
      <c r="S2720" s="1">
        <f>IF(HEX2DEC(RIGHT(F2720,4))&gt;=32768,HEX2DEC(RIGHT(F2720,4))-65536,HEX2DEC(RIGHT(F2720,4)))/Codes!$N$2</f>
        <v>11.6</v>
      </c>
      <c r="T2720" s="18">
        <f t="shared" si="752"/>
        <v>361</v>
      </c>
      <c r="U2720" s="1">
        <f t="shared" si="753"/>
        <v>100</v>
      </c>
      <c r="V2720" s="1">
        <f t="shared" si="754"/>
        <v>0</v>
      </c>
      <c r="W2720" s="1" t="str">
        <f t="shared" si="755"/>
        <v>100</v>
      </c>
      <c r="X2720" s="1">
        <f t="shared" si="756"/>
        <v>3</v>
      </c>
      <c r="Y2720" s="1">
        <f t="shared" si="757"/>
        <v>0</v>
      </c>
      <c r="Z2720" s="1" t="str">
        <f>VLOOKUP(BIN2DEC(MID(HEX2BIN(MID(H2720,3,2),8),2,5)),Codes!$E$1:$F$18,2)</f>
        <v>Grab</v>
      </c>
      <c r="AA2720" s="6" t="str">
        <f t="shared" si="758"/>
        <v>0</v>
      </c>
      <c r="AB2720" s="1">
        <f t="shared" si="759"/>
        <v>0</v>
      </c>
      <c r="AC2720" s="1" t="str">
        <f>VLOOKUP(BIN2DEC(RIGHT(HEX2BIN(MID(H2720,6,1),4),1)&amp;LEFT(HEX2BIN(MID(H2720,7,1),4),1)),Codes!$K$1:$L$5,2)</f>
        <v>M</v>
      </c>
      <c r="AD2720" s="1" t="str">
        <f>VLOOKUP(BIN2DEC(RIGHT(HEX2BIN(MID(H2720,7,1),4),3)&amp;LEFT(HEX2BIN(MID(H2720,8,1),4),2)),Codes!$H$2:$I$33,2)</f>
        <v>Punch</v>
      </c>
      <c r="AE2720" s="1" t="str">
        <f t="shared" si="760"/>
        <v>1</v>
      </c>
      <c r="AF2720" s="1" t="str">
        <f t="shared" si="761"/>
        <v>1</v>
      </c>
      <c r="AH2720" s="6">
        <f t="shared" si="762"/>
        <v>33</v>
      </c>
    </row>
    <row r="2721" spans="1:34">
      <c r="A2721" s="3" t="s">
        <v>8235</v>
      </c>
      <c r="B2721" s="1" t="s">
        <v>83</v>
      </c>
      <c r="C2721" s="6" t="s">
        <v>1796</v>
      </c>
      <c r="D2721" s="9" t="s">
        <v>484</v>
      </c>
      <c r="E2721" s="9" t="s">
        <v>307</v>
      </c>
      <c r="F2721" s="9" t="s">
        <v>8236</v>
      </c>
      <c r="G2721" s="9" t="s">
        <v>139</v>
      </c>
      <c r="H2721" s="9" t="s">
        <v>945</v>
      </c>
      <c r="J2721" s="6" t="str">
        <f t="shared" si="746"/>
        <v>001011</v>
      </c>
      <c r="K2721" s="1">
        <f t="shared" si="747"/>
        <v>1</v>
      </c>
      <c r="L2721" s="6" t="str">
        <f t="shared" si="748"/>
        <v>00000</v>
      </c>
      <c r="M2721" s="1">
        <f t="shared" si="749"/>
        <v>0</v>
      </c>
      <c r="N2721" s="6" t="str">
        <f t="shared" si="750"/>
        <v>00</v>
      </c>
      <c r="O2721" s="1">
        <f t="shared" si="751"/>
        <v>0</v>
      </c>
      <c r="P2721" s="1">
        <f>IF(HEX2DEC(LEFT(E2721,4))&gt;=32768,HEX2DEC(LEFT(E2721,4))-65536,HEX2DEC(LEFT(E2721,4)))/Codes!$N$2</f>
        <v>3.2</v>
      </c>
      <c r="Q2721" s="1">
        <f>IF(HEX2DEC(RIGHT(E2721,4))&gt;=32768,HEX2DEC(RIGHT(E2721,4))-65536,HEX2DEC(RIGHT(E2721,4)))/Codes!$N$2</f>
        <v>0</v>
      </c>
      <c r="R2721" s="1">
        <f>IF(HEX2DEC(LEFT(F2721,4))&gt;=32768,HEX2DEC(LEFT(F2721,4))-65536,HEX2DEC(LEFT(F2721,4)))/Codes!$N$2</f>
        <v>10.8</v>
      </c>
      <c r="S2721" s="1">
        <f>IF(HEX2DEC(RIGHT(F2721,4))&gt;=32768,HEX2DEC(RIGHT(F2721,4))-65536,HEX2DEC(RIGHT(F2721,4)))/Codes!$N$2</f>
        <v>3.2</v>
      </c>
      <c r="T2721" s="18">
        <f t="shared" si="752"/>
        <v>361</v>
      </c>
      <c r="U2721" s="1">
        <f t="shared" si="753"/>
        <v>100</v>
      </c>
      <c r="V2721" s="1">
        <f t="shared" si="754"/>
        <v>0</v>
      </c>
      <c r="W2721" s="1" t="str">
        <f t="shared" si="755"/>
        <v>100</v>
      </c>
      <c r="X2721" s="1">
        <f t="shared" si="756"/>
        <v>3</v>
      </c>
      <c r="Y2721" s="1">
        <f t="shared" si="757"/>
        <v>0</v>
      </c>
      <c r="Z2721" s="1" t="str">
        <f>VLOOKUP(BIN2DEC(MID(HEX2BIN(MID(H2721,3,2),8),2,5)),Codes!$E$1:$F$18,2)</f>
        <v>Grab</v>
      </c>
      <c r="AA2721" s="6" t="str">
        <f t="shared" si="758"/>
        <v>0</v>
      </c>
      <c r="AB2721" s="1">
        <f t="shared" si="759"/>
        <v>0</v>
      </c>
      <c r="AC2721" s="1" t="str">
        <f>VLOOKUP(BIN2DEC(RIGHT(HEX2BIN(MID(H2721,6,1),4),1)&amp;LEFT(HEX2BIN(MID(H2721,7,1),4),1)),Codes!$K$1:$L$5,2)</f>
        <v>M</v>
      </c>
      <c r="AD2721" s="1" t="str">
        <f>VLOOKUP(BIN2DEC(RIGHT(HEX2BIN(MID(H2721,7,1),4),3)&amp;LEFT(HEX2BIN(MID(H2721,8,1),4),2)),Codes!$H$2:$I$33,2)</f>
        <v>Punch</v>
      </c>
      <c r="AE2721" s="1" t="str">
        <f t="shared" si="760"/>
        <v>1</v>
      </c>
      <c r="AF2721" s="1" t="str">
        <f t="shared" si="761"/>
        <v>1</v>
      </c>
      <c r="AH2721" s="6">
        <f t="shared" si="762"/>
        <v>33</v>
      </c>
    </row>
    <row r="2722" spans="1:34">
      <c r="A2722" s="3" t="s">
        <v>8238</v>
      </c>
      <c r="B2722" s="1" t="s">
        <v>83</v>
      </c>
      <c r="C2722" s="6" t="s">
        <v>1797</v>
      </c>
      <c r="D2722" s="9" t="s">
        <v>479</v>
      </c>
      <c r="E2722" s="9" t="s">
        <v>232</v>
      </c>
      <c r="F2722" s="9" t="s">
        <v>8234</v>
      </c>
      <c r="G2722" s="9" t="s">
        <v>139</v>
      </c>
      <c r="H2722" s="9" t="s">
        <v>945</v>
      </c>
      <c r="J2722" s="6" t="str">
        <f t="shared" si="746"/>
        <v>001011</v>
      </c>
      <c r="K2722" s="1">
        <f t="shared" si="747"/>
        <v>0</v>
      </c>
      <c r="L2722" s="6" t="str">
        <f t="shared" si="748"/>
        <v>00000</v>
      </c>
      <c r="M2722" s="1">
        <f t="shared" si="749"/>
        <v>0</v>
      </c>
      <c r="N2722" s="6" t="str">
        <f t="shared" si="750"/>
        <v>00</v>
      </c>
      <c r="O2722" s="1">
        <f t="shared" si="751"/>
        <v>0</v>
      </c>
      <c r="P2722" s="1">
        <f>IF(HEX2DEC(LEFT(E2722,4))&gt;=32768,HEX2DEC(LEFT(E2722,4))-65536,HEX2DEC(LEFT(E2722,4)))/Codes!$N$2</f>
        <v>4.8</v>
      </c>
      <c r="Q2722" s="1">
        <f>IF(HEX2DEC(RIGHT(E2722,4))&gt;=32768,HEX2DEC(RIGHT(E2722,4))-65536,HEX2DEC(RIGHT(E2722,4)))/Codes!$N$2</f>
        <v>0</v>
      </c>
      <c r="R2722" s="1">
        <f>IF(HEX2DEC(LEFT(F2722,4))&gt;=32768,HEX2DEC(LEFT(F2722,4))-65536,HEX2DEC(LEFT(F2722,4)))/Codes!$N$2</f>
        <v>10.8</v>
      </c>
      <c r="S2722" s="1">
        <f>IF(HEX2DEC(RIGHT(F2722,4))&gt;=32768,HEX2DEC(RIGHT(F2722,4))-65536,HEX2DEC(RIGHT(F2722,4)))/Codes!$N$2</f>
        <v>11.6</v>
      </c>
      <c r="T2722" s="18">
        <f t="shared" si="752"/>
        <v>361</v>
      </c>
      <c r="U2722" s="1">
        <f t="shared" si="753"/>
        <v>100</v>
      </c>
      <c r="V2722" s="1">
        <f t="shared" si="754"/>
        <v>0</v>
      </c>
      <c r="W2722" s="1" t="str">
        <f t="shared" si="755"/>
        <v>100</v>
      </c>
      <c r="X2722" s="1">
        <f t="shared" si="756"/>
        <v>3</v>
      </c>
      <c r="Y2722" s="1">
        <f t="shared" si="757"/>
        <v>0</v>
      </c>
      <c r="Z2722" s="1" t="str">
        <f>VLOOKUP(BIN2DEC(MID(HEX2BIN(MID(H2722,3,2),8),2,5)),Codes!$E$1:$F$18,2)</f>
        <v>Grab</v>
      </c>
      <c r="AA2722" s="6" t="str">
        <f t="shared" si="758"/>
        <v>0</v>
      </c>
      <c r="AB2722" s="1">
        <f t="shared" si="759"/>
        <v>0</v>
      </c>
      <c r="AC2722" s="1" t="str">
        <f>VLOOKUP(BIN2DEC(RIGHT(HEX2BIN(MID(H2722,6,1),4),1)&amp;LEFT(HEX2BIN(MID(H2722,7,1),4),1)),Codes!$K$1:$L$5,2)</f>
        <v>M</v>
      </c>
      <c r="AD2722" s="1" t="str">
        <f>VLOOKUP(BIN2DEC(RIGHT(HEX2BIN(MID(H2722,7,1),4),3)&amp;LEFT(HEX2BIN(MID(H2722,8,1),4),2)),Codes!$H$2:$I$33,2)</f>
        <v>Punch</v>
      </c>
      <c r="AE2722" s="1" t="str">
        <f t="shared" si="760"/>
        <v>1</v>
      </c>
      <c r="AF2722" s="1" t="str">
        <f t="shared" si="761"/>
        <v>1</v>
      </c>
      <c r="AH2722" s="6">
        <f t="shared" si="762"/>
        <v>33</v>
      </c>
    </row>
    <row r="2723" spans="1:34">
      <c r="A2723" s="3" t="s">
        <v>8239</v>
      </c>
      <c r="B2723" s="1" t="s">
        <v>83</v>
      </c>
      <c r="C2723" s="6" t="s">
        <v>1797</v>
      </c>
      <c r="D2723" s="9" t="s">
        <v>484</v>
      </c>
      <c r="E2723" s="9" t="s">
        <v>307</v>
      </c>
      <c r="F2723" s="9" t="s">
        <v>8236</v>
      </c>
      <c r="G2723" s="9" t="s">
        <v>139</v>
      </c>
      <c r="H2723" s="9" t="s">
        <v>945</v>
      </c>
      <c r="J2723" s="6" t="str">
        <f t="shared" si="746"/>
        <v>001011</v>
      </c>
      <c r="K2723" s="1">
        <f t="shared" si="747"/>
        <v>1</v>
      </c>
      <c r="L2723" s="6" t="str">
        <f t="shared" si="748"/>
        <v>00000</v>
      </c>
      <c r="M2723" s="1">
        <f t="shared" si="749"/>
        <v>0</v>
      </c>
      <c r="N2723" s="6" t="str">
        <f t="shared" si="750"/>
        <v>00</v>
      </c>
      <c r="O2723" s="1">
        <f t="shared" si="751"/>
        <v>0</v>
      </c>
      <c r="P2723" s="1">
        <f>IF(HEX2DEC(LEFT(E2723,4))&gt;=32768,HEX2DEC(LEFT(E2723,4))-65536,HEX2DEC(LEFT(E2723,4)))/Codes!$N$2</f>
        <v>3.2</v>
      </c>
      <c r="Q2723" s="1">
        <f>IF(HEX2DEC(RIGHT(E2723,4))&gt;=32768,HEX2DEC(RIGHT(E2723,4))-65536,HEX2DEC(RIGHT(E2723,4)))/Codes!$N$2</f>
        <v>0</v>
      </c>
      <c r="R2723" s="1">
        <f>IF(HEX2DEC(LEFT(F2723,4))&gt;=32768,HEX2DEC(LEFT(F2723,4))-65536,HEX2DEC(LEFT(F2723,4)))/Codes!$N$2</f>
        <v>10.8</v>
      </c>
      <c r="S2723" s="1">
        <f>IF(HEX2DEC(RIGHT(F2723,4))&gt;=32768,HEX2DEC(RIGHT(F2723,4))-65536,HEX2DEC(RIGHT(F2723,4)))/Codes!$N$2</f>
        <v>3.2</v>
      </c>
      <c r="T2723" s="18">
        <f t="shared" si="752"/>
        <v>361</v>
      </c>
      <c r="U2723" s="1">
        <f t="shared" si="753"/>
        <v>100</v>
      </c>
      <c r="V2723" s="1">
        <f t="shared" si="754"/>
        <v>0</v>
      </c>
      <c r="W2723" s="1" t="str">
        <f t="shared" si="755"/>
        <v>100</v>
      </c>
      <c r="X2723" s="1">
        <f t="shared" si="756"/>
        <v>3</v>
      </c>
      <c r="Y2723" s="1">
        <f t="shared" si="757"/>
        <v>0</v>
      </c>
      <c r="Z2723" s="1" t="str">
        <f>VLOOKUP(BIN2DEC(MID(HEX2BIN(MID(H2723,3,2),8),2,5)),Codes!$E$1:$F$18,2)</f>
        <v>Grab</v>
      </c>
      <c r="AA2723" s="6" t="str">
        <f t="shared" si="758"/>
        <v>0</v>
      </c>
      <c r="AB2723" s="1">
        <f t="shared" si="759"/>
        <v>0</v>
      </c>
      <c r="AC2723" s="1" t="str">
        <f>VLOOKUP(BIN2DEC(RIGHT(HEX2BIN(MID(H2723,6,1),4),1)&amp;LEFT(HEX2BIN(MID(H2723,7,1),4),1)),Codes!$K$1:$L$5,2)</f>
        <v>M</v>
      </c>
      <c r="AD2723" s="1" t="str">
        <f>VLOOKUP(BIN2DEC(RIGHT(HEX2BIN(MID(H2723,7,1),4),3)&amp;LEFT(HEX2BIN(MID(H2723,8,1),4),2)),Codes!$H$2:$I$33,2)</f>
        <v>Punch</v>
      </c>
      <c r="AE2723" s="1" t="str">
        <f t="shared" si="760"/>
        <v>1</v>
      </c>
      <c r="AF2723" s="1" t="str">
        <f t="shared" si="761"/>
        <v>1</v>
      </c>
      <c r="AH2723" s="6">
        <f t="shared" si="762"/>
        <v>33</v>
      </c>
    </row>
    <row r="2724" spans="1:34">
      <c r="A2724" s="3" t="s">
        <v>8241</v>
      </c>
      <c r="B2724" s="1" t="s">
        <v>83</v>
      </c>
      <c r="C2724" s="6" t="s">
        <v>530</v>
      </c>
      <c r="D2724" s="9" t="s">
        <v>5719</v>
      </c>
      <c r="E2724" s="9" t="s">
        <v>232</v>
      </c>
      <c r="F2724" s="9" t="s">
        <v>5720</v>
      </c>
      <c r="G2724" s="9" t="s">
        <v>501</v>
      </c>
      <c r="H2724" s="9" t="s">
        <v>5643</v>
      </c>
      <c r="J2724" s="6" t="str">
        <f t="shared" si="746"/>
        <v>001011</v>
      </c>
      <c r="K2724" s="1">
        <f t="shared" si="747"/>
        <v>0</v>
      </c>
      <c r="L2724" s="6" t="str">
        <f t="shared" si="748"/>
        <v>00010</v>
      </c>
      <c r="M2724" s="1">
        <f t="shared" si="749"/>
        <v>257</v>
      </c>
      <c r="N2724" s="6" t="str">
        <f t="shared" si="750"/>
        <v>00</v>
      </c>
      <c r="O2724" s="1">
        <f t="shared" si="751"/>
        <v>3</v>
      </c>
      <c r="P2724" s="1">
        <f>IF(HEX2DEC(LEFT(E2724,4))&gt;=32768,HEX2DEC(LEFT(E2724,4))-65536,HEX2DEC(LEFT(E2724,4)))/Codes!$N$2</f>
        <v>4.8</v>
      </c>
      <c r="Q2724" s="1">
        <f>IF(HEX2DEC(RIGHT(E2724,4))&gt;=32768,HEX2DEC(RIGHT(E2724,4))-65536,HEX2DEC(RIGHT(E2724,4)))/Codes!$N$2</f>
        <v>0</v>
      </c>
      <c r="R2724" s="1">
        <f>IF(HEX2DEC(LEFT(F2724,4))&gt;=32768,HEX2DEC(LEFT(F2724,4))-65536,HEX2DEC(LEFT(F2724,4)))/Codes!$N$2</f>
        <v>8.4</v>
      </c>
      <c r="S2724" s="1">
        <f>IF(HEX2DEC(RIGHT(F2724,4))&gt;=32768,HEX2DEC(RIGHT(F2724,4))-65536,HEX2DEC(RIGHT(F2724,4)))/Codes!$N$2</f>
        <v>8.8000000000000007</v>
      </c>
      <c r="T2724" s="18">
        <f t="shared" si="752"/>
        <v>80</v>
      </c>
      <c r="U2724" s="1">
        <f t="shared" si="753"/>
        <v>100</v>
      </c>
      <c r="V2724" s="1">
        <f t="shared" si="754"/>
        <v>134</v>
      </c>
      <c r="W2724" s="1" t="str">
        <f t="shared" si="755"/>
        <v>100</v>
      </c>
      <c r="X2724" s="1">
        <f t="shared" si="756"/>
        <v>1</v>
      </c>
      <c r="Y2724" s="1">
        <f t="shared" si="757"/>
        <v>0</v>
      </c>
      <c r="Z2724" s="1" t="str">
        <f>VLOOKUP(BIN2DEC(MID(HEX2BIN(MID(H2724,3,2),8),2,5)),Codes!$E$1:$F$18,2)</f>
        <v>Electric</v>
      </c>
      <c r="AA2724" s="6" t="str">
        <f t="shared" si="758"/>
        <v>0</v>
      </c>
      <c r="AB2724" s="1">
        <f t="shared" si="759"/>
        <v>0</v>
      </c>
      <c r="AC2724" s="1" t="str">
        <f>VLOOKUP(BIN2DEC(RIGHT(HEX2BIN(MID(H2724,6,1),4),1)&amp;LEFT(HEX2BIN(MID(H2724,7,1),4),1)),Codes!$K$1:$L$5,2)</f>
        <v>M</v>
      </c>
      <c r="AD2724" s="1" t="str">
        <f>VLOOKUP(BIN2DEC(RIGHT(HEX2BIN(MID(H2724,7,1),4),3)&amp;LEFT(HEX2BIN(MID(H2724,8,1),4),2)),Codes!$H$2:$I$33,2)</f>
        <v>Shock</v>
      </c>
      <c r="AE2724" s="1" t="str">
        <f t="shared" si="760"/>
        <v>1</v>
      </c>
      <c r="AF2724" s="1" t="str">
        <f t="shared" si="761"/>
        <v>1</v>
      </c>
      <c r="AH2724" s="6">
        <f t="shared" si="762"/>
        <v>39</v>
      </c>
    </row>
    <row r="2725" spans="1:34">
      <c r="A2725" s="3" t="s">
        <v>8244</v>
      </c>
      <c r="B2725" s="1" t="s">
        <v>83</v>
      </c>
      <c r="C2725" s="6" t="s">
        <v>5726</v>
      </c>
      <c r="D2725" s="9" t="s">
        <v>255</v>
      </c>
      <c r="E2725" s="9" t="s">
        <v>395</v>
      </c>
      <c r="F2725" s="9" t="s">
        <v>5727</v>
      </c>
      <c r="G2725" s="9" t="s">
        <v>1817</v>
      </c>
      <c r="H2725" s="9" t="s">
        <v>5728</v>
      </c>
      <c r="J2725" s="6" t="str">
        <f t="shared" si="746"/>
        <v>001011</v>
      </c>
      <c r="K2725" s="1">
        <f t="shared" si="747"/>
        <v>0</v>
      </c>
      <c r="L2725" s="6" t="str">
        <f t="shared" si="748"/>
        <v>00000</v>
      </c>
      <c r="M2725" s="1">
        <f t="shared" si="749"/>
        <v>0</v>
      </c>
      <c r="N2725" s="6" t="str">
        <f t="shared" si="750"/>
        <v>00</v>
      </c>
      <c r="O2725" s="1">
        <f t="shared" si="751"/>
        <v>2</v>
      </c>
      <c r="P2725" s="1">
        <f>IF(HEX2DEC(LEFT(E2725,4))&gt;=32768,HEX2DEC(LEFT(E2725,4))-65536,HEX2DEC(LEFT(E2725,4)))/Codes!$N$2</f>
        <v>5.6</v>
      </c>
      <c r="Q2725" s="1">
        <f>IF(HEX2DEC(RIGHT(E2725,4))&gt;=32768,HEX2DEC(RIGHT(E2725,4))-65536,HEX2DEC(RIGHT(E2725,4)))/Codes!$N$2</f>
        <v>0</v>
      </c>
      <c r="R2725" s="1">
        <f>IF(HEX2DEC(LEFT(F2725,4))&gt;=32768,HEX2DEC(LEFT(F2725,4))-65536,HEX2DEC(LEFT(F2725,4)))/Codes!$N$2</f>
        <v>12</v>
      </c>
      <c r="S2725" s="1">
        <f>IF(HEX2DEC(RIGHT(F2725,4))&gt;=32768,HEX2DEC(RIGHT(F2725,4))-65536,HEX2DEC(RIGHT(F2725,4)))/Codes!$N$2</f>
        <v>4.8</v>
      </c>
      <c r="T2725" s="18">
        <f t="shared" si="752"/>
        <v>361</v>
      </c>
      <c r="U2725" s="1">
        <f t="shared" si="753"/>
        <v>100</v>
      </c>
      <c r="V2725" s="1">
        <f t="shared" si="754"/>
        <v>0</v>
      </c>
      <c r="W2725" s="1" t="str">
        <f t="shared" si="755"/>
        <v>100</v>
      </c>
      <c r="X2725" s="1">
        <f t="shared" si="756"/>
        <v>0</v>
      </c>
      <c r="Y2725" s="1">
        <f t="shared" si="757"/>
        <v>0</v>
      </c>
      <c r="Z2725" s="1" t="str">
        <f>VLOOKUP(BIN2DEC(MID(HEX2BIN(MID(H2725,3,2),8),2,5)),Codes!$E$1:$F$18,2)</f>
        <v>Electric</v>
      </c>
      <c r="AA2725" s="6" t="str">
        <f t="shared" si="758"/>
        <v>0</v>
      </c>
      <c r="AB2725" s="1">
        <f t="shared" si="759"/>
        <v>1</v>
      </c>
      <c r="AC2725" s="1" t="str">
        <f>VLOOKUP(BIN2DEC(RIGHT(HEX2BIN(MID(H2725,6,1),4),1)&amp;LEFT(HEX2BIN(MID(H2725,7,1),4),1)),Codes!$K$1:$L$5,2)</f>
        <v>S</v>
      </c>
      <c r="AD2725" s="1" t="str">
        <f>VLOOKUP(BIN2DEC(RIGHT(HEX2BIN(MID(H2725,7,1),4),3)&amp;LEFT(HEX2BIN(MID(H2725,8,1),4),2)),Codes!$H$2:$I$33,2)</f>
        <v>Shock</v>
      </c>
      <c r="AE2725" s="1" t="str">
        <f t="shared" si="760"/>
        <v>1</v>
      </c>
      <c r="AF2725" s="1" t="str">
        <f t="shared" si="761"/>
        <v>1</v>
      </c>
      <c r="AH2725" s="6">
        <f t="shared" si="762"/>
        <v>7</v>
      </c>
    </row>
    <row r="2726" spans="1:34">
      <c r="A2726" s="3" t="s">
        <v>8249</v>
      </c>
      <c r="B2726" s="1" t="s">
        <v>83</v>
      </c>
      <c r="C2726" s="6" t="s">
        <v>3952</v>
      </c>
      <c r="D2726" s="9" t="s">
        <v>8250</v>
      </c>
      <c r="E2726" s="9" t="s">
        <v>232</v>
      </c>
      <c r="F2726" s="9" t="s">
        <v>91</v>
      </c>
      <c r="G2726" s="9" t="s">
        <v>1373</v>
      </c>
      <c r="H2726" s="9" t="s">
        <v>473</v>
      </c>
      <c r="J2726" s="6" t="str">
        <f t="shared" si="746"/>
        <v>001011</v>
      </c>
      <c r="K2726" s="1">
        <f t="shared" si="747"/>
        <v>0</v>
      </c>
      <c r="L2726" s="6" t="str">
        <f t="shared" si="748"/>
        <v>00000</v>
      </c>
      <c r="M2726" s="1">
        <f t="shared" si="749"/>
        <v>16</v>
      </c>
      <c r="N2726" s="6" t="str">
        <f t="shared" si="750"/>
        <v>00</v>
      </c>
      <c r="O2726" s="1">
        <f t="shared" si="751"/>
        <v>5</v>
      </c>
      <c r="P2726" s="1">
        <f>IF(HEX2DEC(LEFT(E2726,4))&gt;=32768,HEX2DEC(LEFT(E2726,4))-65536,HEX2DEC(LEFT(E2726,4)))/Codes!$N$2</f>
        <v>4.8</v>
      </c>
      <c r="Q2726" s="1">
        <f>IF(HEX2DEC(RIGHT(E2726,4))&gt;=32768,HEX2DEC(RIGHT(E2726,4))-65536,HEX2DEC(RIGHT(E2726,4)))/Codes!$N$2</f>
        <v>0</v>
      </c>
      <c r="R2726" s="1">
        <f>IF(HEX2DEC(LEFT(F2726,4))&gt;=32768,HEX2DEC(LEFT(F2726,4))-65536,HEX2DEC(LEFT(F2726,4)))/Codes!$N$2</f>
        <v>0</v>
      </c>
      <c r="S2726" s="1">
        <f>IF(HEX2DEC(RIGHT(F2726,4))&gt;=32768,HEX2DEC(RIGHT(F2726,4))-65536,HEX2DEC(RIGHT(F2726,4)))/Codes!$N$2</f>
        <v>0</v>
      </c>
      <c r="T2726" s="18">
        <f t="shared" si="752"/>
        <v>361</v>
      </c>
      <c r="U2726" s="1">
        <f t="shared" si="753"/>
        <v>0</v>
      </c>
      <c r="V2726" s="1">
        <f t="shared" si="754"/>
        <v>98</v>
      </c>
      <c r="W2726" s="1" t="str">
        <f t="shared" si="755"/>
        <v>100</v>
      </c>
      <c r="X2726" s="1">
        <f t="shared" si="756"/>
        <v>0</v>
      </c>
      <c r="Y2726" s="1">
        <f t="shared" si="757"/>
        <v>0</v>
      </c>
      <c r="Z2726" s="1" t="str">
        <f>VLOOKUP(BIN2DEC(MID(HEX2BIN(MID(H2726,3,2),8),2,5)),Codes!$E$1:$F$18,2)</f>
        <v>Normal</v>
      </c>
      <c r="AA2726" s="6" t="str">
        <f t="shared" si="758"/>
        <v>0</v>
      </c>
      <c r="AB2726" s="1">
        <f t="shared" si="759"/>
        <v>1</v>
      </c>
      <c r="AC2726" s="1" t="str">
        <f>VLOOKUP(BIN2DEC(RIGHT(HEX2BIN(MID(H2726,6,1),4),1)&amp;LEFT(HEX2BIN(MID(H2726,7,1),4),1)),Codes!$K$1:$L$5,2)</f>
        <v>M</v>
      </c>
      <c r="AD2726" s="1" t="str">
        <f>VLOOKUP(BIN2DEC(RIGHT(HEX2BIN(MID(H2726,7,1),4),3)&amp;LEFT(HEX2BIN(MID(H2726,8,1),4),2)),Codes!$H$2:$I$33,2)</f>
        <v>Kick</v>
      </c>
      <c r="AE2726" s="1" t="str">
        <f t="shared" si="760"/>
        <v>1</v>
      </c>
      <c r="AF2726" s="1" t="str">
        <f t="shared" si="761"/>
        <v>1</v>
      </c>
      <c r="AH2726" s="6">
        <f t="shared" si="762"/>
        <v>34</v>
      </c>
    </row>
    <row r="2727" spans="1:34">
      <c r="A2727" s="3" t="s">
        <v>8253</v>
      </c>
      <c r="B2727" s="1" t="s">
        <v>83</v>
      </c>
      <c r="C2727" s="6" t="s">
        <v>2566</v>
      </c>
      <c r="D2727" s="9" t="s">
        <v>5744</v>
      </c>
      <c r="E2727" s="9" t="s">
        <v>299</v>
      </c>
      <c r="F2727" s="9" t="s">
        <v>91</v>
      </c>
      <c r="G2727" s="9" t="s">
        <v>1373</v>
      </c>
      <c r="H2727" s="9" t="s">
        <v>473</v>
      </c>
      <c r="J2727" s="6" t="str">
        <f t="shared" si="746"/>
        <v>001011</v>
      </c>
      <c r="K2727" s="1">
        <f t="shared" si="747"/>
        <v>0</v>
      </c>
      <c r="L2727" s="6" t="str">
        <f t="shared" si="748"/>
        <v>00000</v>
      </c>
      <c r="M2727" s="1">
        <f t="shared" si="749"/>
        <v>1</v>
      </c>
      <c r="N2727" s="6" t="str">
        <f t="shared" si="750"/>
        <v>00</v>
      </c>
      <c r="O2727" s="1">
        <f t="shared" si="751"/>
        <v>5</v>
      </c>
      <c r="P2727" s="1">
        <f>IF(HEX2DEC(LEFT(E2727,4))&gt;=32768,HEX2DEC(LEFT(E2727,4))-65536,HEX2DEC(LEFT(E2727,4)))/Codes!$N$2</f>
        <v>6</v>
      </c>
      <c r="Q2727" s="1">
        <f>IF(HEX2DEC(RIGHT(E2727,4))&gt;=32768,HEX2DEC(RIGHT(E2727,4))-65536,HEX2DEC(RIGHT(E2727,4)))/Codes!$N$2</f>
        <v>0</v>
      </c>
      <c r="R2727" s="1">
        <f>IF(HEX2DEC(LEFT(F2727,4))&gt;=32768,HEX2DEC(LEFT(F2727,4))-65536,HEX2DEC(LEFT(F2727,4)))/Codes!$N$2</f>
        <v>0</v>
      </c>
      <c r="S2727" s="1">
        <f>IF(HEX2DEC(RIGHT(F2727,4))&gt;=32768,HEX2DEC(RIGHT(F2727,4))-65536,HEX2DEC(RIGHT(F2727,4)))/Codes!$N$2</f>
        <v>0</v>
      </c>
      <c r="T2727" s="18">
        <f t="shared" si="752"/>
        <v>361</v>
      </c>
      <c r="U2727" s="1">
        <f t="shared" si="753"/>
        <v>0</v>
      </c>
      <c r="V2727" s="1">
        <f t="shared" si="754"/>
        <v>98</v>
      </c>
      <c r="W2727" s="1" t="str">
        <f t="shared" si="755"/>
        <v>100</v>
      </c>
      <c r="X2727" s="1">
        <f t="shared" si="756"/>
        <v>0</v>
      </c>
      <c r="Y2727" s="1">
        <f t="shared" si="757"/>
        <v>0</v>
      </c>
      <c r="Z2727" s="1" t="str">
        <f>VLOOKUP(BIN2DEC(MID(HEX2BIN(MID(H2727,3,2),8),2,5)),Codes!$E$1:$F$18,2)</f>
        <v>Normal</v>
      </c>
      <c r="AA2727" s="6" t="str">
        <f t="shared" si="758"/>
        <v>0</v>
      </c>
      <c r="AB2727" s="1">
        <f t="shared" si="759"/>
        <v>1</v>
      </c>
      <c r="AC2727" s="1" t="str">
        <f>VLOOKUP(BIN2DEC(RIGHT(HEX2BIN(MID(H2727,6,1),4),1)&amp;LEFT(HEX2BIN(MID(H2727,7,1),4),1)),Codes!$K$1:$L$5,2)</f>
        <v>M</v>
      </c>
      <c r="AD2727" s="1" t="str">
        <f>VLOOKUP(BIN2DEC(RIGHT(HEX2BIN(MID(H2727,7,1),4),3)&amp;LEFT(HEX2BIN(MID(H2727,8,1),4),2)),Codes!$H$2:$I$33,2)</f>
        <v>Kick</v>
      </c>
      <c r="AE2727" s="1" t="str">
        <f t="shared" si="760"/>
        <v>1</v>
      </c>
      <c r="AF2727" s="1" t="str">
        <f t="shared" si="761"/>
        <v>1</v>
      </c>
      <c r="AH2727" s="6">
        <f t="shared" si="762"/>
        <v>34</v>
      </c>
    </row>
    <row r="2728" spans="1:34">
      <c r="A2728" s="3" t="s">
        <v>5503</v>
      </c>
      <c r="B2728" s="1" t="s">
        <v>52</v>
      </c>
      <c r="C2728" s="6" t="s">
        <v>5505</v>
      </c>
      <c r="D2728" s="9" t="s">
        <v>3348</v>
      </c>
      <c r="E2728" s="9" t="s">
        <v>207</v>
      </c>
      <c r="F2728" s="9" t="s">
        <v>207</v>
      </c>
      <c r="G2728" s="9" t="s">
        <v>301</v>
      </c>
      <c r="H2728" s="9" t="s">
        <v>5504</v>
      </c>
      <c r="J2728" s="6" t="str">
        <f t="shared" si="746"/>
        <v>001011</v>
      </c>
      <c r="K2728" s="1">
        <f t="shared" si="747"/>
        <v>0</v>
      </c>
      <c r="L2728" s="6" t="str">
        <f t="shared" si="748"/>
        <v>00000</v>
      </c>
      <c r="M2728" s="1">
        <f t="shared" si="749"/>
        <v>0</v>
      </c>
      <c r="N2728" s="6" t="str">
        <f t="shared" si="750"/>
        <v>00</v>
      </c>
      <c r="O2728" s="1">
        <f t="shared" si="751"/>
        <v>4</v>
      </c>
      <c r="P2728" s="1">
        <f>IF(HEX2DEC(LEFT(E2728,4))&gt;=32768,HEX2DEC(LEFT(E2728,4))-65536,HEX2DEC(LEFT(E2728,4)))/Codes!$N$2</f>
        <v>4</v>
      </c>
      <c r="Q2728" s="1">
        <f>IF(HEX2DEC(RIGHT(E2728,4))&gt;=32768,HEX2DEC(RIGHT(E2728,4))-65536,HEX2DEC(RIGHT(E2728,4)))/Codes!$N$2</f>
        <v>0</v>
      </c>
      <c r="R2728" s="1">
        <f>IF(HEX2DEC(LEFT(F2728,4))&gt;=32768,HEX2DEC(LEFT(F2728,4))-65536,HEX2DEC(LEFT(F2728,4)))/Codes!$N$2</f>
        <v>4</v>
      </c>
      <c r="S2728" s="1">
        <f>IF(HEX2DEC(RIGHT(F2728,4))&gt;=32768,HEX2DEC(RIGHT(F2728,4))-65536,HEX2DEC(RIGHT(F2728,4)))/Codes!$N$2</f>
        <v>0</v>
      </c>
      <c r="T2728" s="18">
        <f t="shared" si="752"/>
        <v>361</v>
      </c>
      <c r="U2728" s="1">
        <f t="shared" si="753"/>
        <v>90</v>
      </c>
      <c r="V2728" s="1">
        <f t="shared" si="754"/>
        <v>0</v>
      </c>
      <c r="W2728" s="1" t="str">
        <f t="shared" si="755"/>
        <v>100</v>
      </c>
      <c r="X2728" s="1">
        <f t="shared" si="756"/>
        <v>3</v>
      </c>
      <c r="Y2728" s="1">
        <f t="shared" si="757"/>
        <v>15</v>
      </c>
      <c r="Z2728" s="1" t="str">
        <f>VLOOKUP(BIN2DEC(MID(HEX2BIN(MID(H2728,3,2),8),2,5)),Codes!$E$1:$F$18,2)</f>
        <v>Electric</v>
      </c>
      <c r="AA2728" s="6" t="str">
        <f t="shared" si="758"/>
        <v>0</v>
      </c>
      <c r="AB2728" s="1">
        <f t="shared" si="759"/>
        <v>4</v>
      </c>
      <c r="AC2728" s="1" t="str">
        <f>VLOOKUP(BIN2DEC(RIGHT(HEX2BIN(MID(H2728,6,1),4),1)&amp;LEFT(HEX2BIN(MID(H2728,7,1),4),1)),Codes!$K$1:$L$5,2)</f>
        <v>M</v>
      </c>
      <c r="AD2728" s="1" t="str">
        <f>VLOOKUP(BIN2DEC(RIGHT(HEX2BIN(MID(H2728,7,1),4),3)&amp;LEFT(HEX2BIN(MID(H2728,8,1),4),2)),Codes!$H$2:$I$33,2)</f>
        <v>Shock</v>
      </c>
      <c r="AE2728" s="1" t="str">
        <f t="shared" si="760"/>
        <v>1</v>
      </c>
      <c r="AF2728" s="1" t="str">
        <f t="shared" si="761"/>
        <v>1</v>
      </c>
      <c r="AH2728" s="6">
        <f t="shared" si="762"/>
        <v>39</v>
      </c>
    </row>
    <row r="2729" spans="1:34">
      <c r="A2729" s="3" t="s">
        <v>5506</v>
      </c>
      <c r="B2729" s="1" t="s">
        <v>52</v>
      </c>
      <c r="C2729" s="6" t="s">
        <v>5512</v>
      </c>
      <c r="D2729" s="9" t="s">
        <v>5507</v>
      </c>
      <c r="E2729" s="9" t="s">
        <v>1352</v>
      </c>
      <c r="F2729" s="9" t="s">
        <v>91</v>
      </c>
      <c r="G2729" s="9" t="s">
        <v>5508</v>
      </c>
      <c r="H2729" s="9" t="s">
        <v>5509</v>
      </c>
      <c r="J2729" s="6" t="str">
        <f t="shared" si="746"/>
        <v>001011</v>
      </c>
      <c r="K2729" s="1">
        <f t="shared" si="747"/>
        <v>0</v>
      </c>
      <c r="L2729" s="6" t="str">
        <f t="shared" si="748"/>
        <v>00000</v>
      </c>
      <c r="M2729" s="1">
        <f t="shared" si="749"/>
        <v>14</v>
      </c>
      <c r="N2729" s="6" t="str">
        <f t="shared" si="750"/>
        <v>00</v>
      </c>
      <c r="O2729" s="1">
        <f t="shared" si="751"/>
        <v>3</v>
      </c>
      <c r="P2729" s="1">
        <f>IF(HEX2DEC(LEFT(E2729,4))&gt;=32768,HEX2DEC(LEFT(E2729,4))-65536,HEX2DEC(LEFT(E2729,4)))/Codes!$N$2</f>
        <v>1.2</v>
      </c>
      <c r="Q2729" s="1">
        <f>IF(HEX2DEC(RIGHT(E2729,4))&gt;=32768,HEX2DEC(RIGHT(E2729,4))-65536,HEX2DEC(RIGHT(E2729,4)))/Codes!$N$2</f>
        <v>0</v>
      </c>
      <c r="R2729" s="1">
        <f>IF(HEX2DEC(LEFT(F2729,4))&gt;=32768,HEX2DEC(LEFT(F2729,4))-65536,HEX2DEC(LEFT(F2729,4)))/Codes!$N$2</f>
        <v>0</v>
      </c>
      <c r="S2729" s="1">
        <f>IF(HEX2DEC(RIGHT(F2729,4))&gt;=32768,HEX2DEC(RIGHT(F2729,4))-65536,HEX2DEC(RIGHT(F2729,4)))/Codes!$N$2</f>
        <v>0</v>
      </c>
      <c r="T2729" s="18">
        <f t="shared" si="752"/>
        <v>0</v>
      </c>
      <c r="U2729" s="1">
        <f t="shared" si="753"/>
        <v>40</v>
      </c>
      <c r="V2729" s="1">
        <f t="shared" si="754"/>
        <v>0</v>
      </c>
      <c r="W2729" s="1" t="str">
        <f t="shared" si="755"/>
        <v>100</v>
      </c>
      <c r="X2729" s="1">
        <f t="shared" si="756"/>
        <v>2</v>
      </c>
      <c r="Y2729" s="1">
        <f t="shared" si="757"/>
        <v>5</v>
      </c>
      <c r="Z2729" s="1" t="str">
        <f>VLOOKUP(BIN2DEC(MID(HEX2BIN(MID(H2729,3,2),8),2,5)),Codes!$E$1:$F$18,2)</f>
        <v>Electric</v>
      </c>
      <c r="AA2729" s="6" t="str">
        <f t="shared" si="758"/>
        <v>0</v>
      </c>
      <c r="AB2729" s="1">
        <f t="shared" si="759"/>
        <v>5</v>
      </c>
      <c r="AC2729" s="1" t="str">
        <f>VLOOKUP(BIN2DEC(RIGHT(HEX2BIN(MID(H2729,6,1),4),1)&amp;LEFT(HEX2BIN(MID(H2729,7,1),4),1)),Codes!$K$1:$L$5,2)</f>
        <v>M</v>
      </c>
      <c r="AD2729" s="1" t="str">
        <f>VLOOKUP(BIN2DEC(RIGHT(HEX2BIN(MID(H2729,7,1),4),3)&amp;LEFT(HEX2BIN(MID(H2729,8,1),4),2)),Codes!$H$2:$I$33,2)</f>
        <v>Shock</v>
      </c>
      <c r="AE2729" s="1" t="str">
        <f t="shared" si="760"/>
        <v>1</v>
      </c>
      <c r="AF2729" s="1" t="str">
        <f t="shared" si="761"/>
        <v>1</v>
      </c>
      <c r="AH2729" s="6">
        <f t="shared" si="762"/>
        <v>39</v>
      </c>
    </row>
    <row r="2730" spans="1:34">
      <c r="A2730" s="3" t="s">
        <v>5510</v>
      </c>
      <c r="B2730" s="1" t="s">
        <v>52</v>
      </c>
      <c r="C2730" s="6" t="s">
        <v>5513</v>
      </c>
      <c r="D2730" s="9" t="s">
        <v>5511</v>
      </c>
      <c r="E2730" s="9" t="s">
        <v>1352</v>
      </c>
      <c r="F2730" s="9" t="s">
        <v>91</v>
      </c>
      <c r="G2730" s="9" t="s">
        <v>1104</v>
      </c>
      <c r="H2730" s="9" t="s">
        <v>5509</v>
      </c>
      <c r="J2730" s="6" t="str">
        <f t="shared" si="746"/>
        <v>001011</v>
      </c>
      <c r="K2730" s="1">
        <f t="shared" si="747"/>
        <v>0</v>
      </c>
      <c r="L2730" s="6" t="str">
        <f t="shared" si="748"/>
        <v>00000</v>
      </c>
      <c r="M2730" s="1">
        <f t="shared" si="749"/>
        <v>14</v>
      </c>
      <c r="N2730" s="6" t="str">
        <f t="shared" si="750"/>
        <v>00</v>
      </c>
      <c r="O2730" s="1">
        <f t="shared" si="751"/>
        <v>2</v>
      </c>
      <c r="P2730" s="1">
        <f>IF(HEX2DEC(LEFT(E2730,4))&gt;=32768,HEX2DEC(LEFT(E2730,4))-65536,HEX2DEC(LEFT(E2730,4)))/Codes!$N$2</f>
        <v>1.2</v>
      </c>
      <c r="Q2730" s="1">
        <f>IF(HEX2DEC(RIGHT(E2730,4))&gt;=32768,HEX2DEC(RIGHT(E2730,4))-65536,HEX2DEC(RIGHT(E2730,4)))/Codes!$N$2</f>
        <v>0</v>
      </c>
      <c r="R2730" s="1">
        <f>IF(HEX2DEC(LEFT(F2730,4))&gt;=32768,HEX2DEC(LEFT(F2730,4))-65536,HEX2DEC(LEFT(F2730,4)))/Codes!$N$2</f>
        <v>0</v>
      </c>
      <c r="S2730" s="1">
        <f>IF(HEX2DEC(RIGHT(F2730,4))&gt;=32768,HEX2DEC(RIGHT(F2730,4))-65536,HEX2DEC(RIGHT(F2730,4)))/Codes!$N$2</f>
        <v>0</v>
      </c>
      <c r="T2730" s="18">
        <f t="shared" si="752"/>
        <v>0</v>
      </c>
      <c r="U2730" s="1">
        <f t="shared" si="753"/>
        <v>40</v>
      </c>
      <c r="V2730" s="1">
        <f t="shared" si="754"/>
        <v>0</v>
      </c>
      <c r="W2730" s="1" t="str">
        <f t="shared" si="755"/>
        <v>100</v>
      </c>
      <c r="X2730" s="1">
        <f t="shared" si="756"/>
        <v>3</v>
      </c>
      <c r="Y2730" s="1">
        <f t="shared" si="757"/>
        <v>5</v>
      </c>
      <c r="Z2730" s="1" t="str">
        <f>VLOOKUP(BIN2DEC(MID(HEX2BIN(MID(H2730,3,2),8),2,5)),Codes!$E$1:$F$18,2)</f>
        <v>Electric</v>
      </c>
      <c r="AA2730" s="6" t="str">
        <f t="shared" si="758"/>
        <v>0</v>
      </c>
      <c r="AB2730" s="1">
        <f t="shared" si="759"/>
        <v>5</v>
      </c>
      <c r="AC2730" s="1" t="str">
        <f>VLOOKUP(BIN2DEC(RIGHT(HEX2BIN(MID(H2730,6,1),4),1)&amp;LEFT(HEX2BIN(MID(H2730,7,1),4),1)),Codes!$K$1:$L$5,2)</f>
        <v>M</v>
      </c>
      <c r="AD2730" s="1" t="str">
        <f>VLOOKUP(BIN2DEC(RIGHT(HEX2BIN(MID(H2730,7,1),4),3)&amp;LEFT(HEX2BIN(MID(H2730,8,1),4),2)),Codes!$H$2:$I$33,2)</f>
        <v>Shock</v>
      </c>
      <c r="AE2730" s="1" t="str">
        <f t="shared" si="760"/>
        <v>1</v>
      </c>
      <c r="AF2730" s="1" t="str">
        <f t="shared" si="761"/>
        <v>1</v>
      </c>
      <c r="AH2730" s="6">
        <f t="shared" si="762"/>
        <v>39</v>
      </c>
    </row>
    <row r="2731" spans="1:34">
      <c r="A2731" s="3" t="s">
        <v>5514</v>
      </c>
      <c r="B2731" s="1" t="s">
        <v>52</v>
      </c>
      <c r="C2731" s="6" t="s">
        <v>5517</v>
      </c>
      <c r="D2731" s="9" t="s">
        <v>1690</v>
      </c>
      <c r="E2731" s="9" t="s">
        <v>2332</v>
      </c>
      <c r="F2731" s="9" t="s">
        <v>5515</v>
      </c>
      <c r="G2731" s="9" t="s">
        <v>2766</v>
      </c>
      <c r="H2731" s="9" t="s">
        <v>5516</v>
      </c>
      <c r="J2731" s="6" t="str">
        <f t="shared" si="746"/>
        <v>001011</v>
      </c>
      <c r="K2731" s="1">
        <f t="shared" si="747"/>
        <v>0</v>
      </c>
      <c r="L2731" s="6" t="str">
        <f t="shared" si="748"/>
        <v>00000</v>
      </c>
      <c r="M2731" s="1">
        <f t="shared" si="749"/>
        <v>0</v>
      </c>
      <c r="N2731" s="6" t="str">
        <f t="shared" si="750"/>
        <v>00</v>
      </c>
      <c r="O2731" s="1">
        <f t="shared" si="751"/>
        <v>17</v>
      </c>
      <c r="P2731" s="1">
        <f>IF(HEX2DEC(LEFT(E2731,4))&gt;=32768,HEX2DEC(LEFT(E2731,4))-65536,HEX2DEC(LEFT(E2731,4)))/Codes!$N$2</f>
        <v>12</v>
      </c>
      <c r="Q2731" s="1">
        <f>IF(HEX2DEC(RIGHT(E2731,4))&gt;=32768,HEX2DEC(RIGHT(E2731,4))-65536,HEX2DEC(RIGHT(E2731,4)))/Codes!$N$2</f>
        <v>0</v>
      </c>
      <c r="R2731" s="1">
        <f>IF(HEX2DEC(LEFT(F2731,4))&gt;=32768,HEX2DEC(LEFT(F2731,4))-65536,HEX2DEC(LEFT(F2731,4)))/Codes!$N$2</f>
        <v>10.24</v>
      </c>
      <c r="S2731" s="1">
        <f>IF(HEX2DEC(RIGHT(F2731,4))&gt;=32768,HEX2DEC(RIGHT(F2731,4))-65536,HEX2DEC(RIGHT(F2731,4)))/Codes!$N$2</f>
        <v>0</v>
      </c>
      <c r="T2731" s="18">
        <f t="shared" si="752"/>
        <v>361</v>
      </c>
      <c r="U2731" s="1">
        <f t="shared" si="753"/>
        <v>60</v>
      </c>
      <c r="V2731" s="1">
        <f t="shared" si="754"/>
        <v>0</v>
      </c>
      <c r="W2731" s="1" t="str">
        <f t="shared" si="755"/>
        <v>100</v>
      </c>
      <c r="X2731" s="1">
        <f t="shared" si="756"/>
        <v>2</v>
      </c>
      <c r="Y2731" s="1">
        <f t="shared" si="757"/>
        <v>100</v>
      </c>
      <c r="Z2731" s="1" t="str">
        <f>VLOOKUP(BIN2DEC(MID(HEX2BIN(MID(H2731,3,2),8),2,5)),Codes!$E$1:$F$18,2)</f>
        <v>Electric</v>
      </c>
      <c r="AA2731" s="6" t="str">
        <f t="shared" si="758"/>
        <v>0</v>
      </c>
      <c r="AB2731" s="1">
        <f t="shared" si="759"/>
        <v>2</v>
      </c>
      <c r="AC2731" s="1" t="str">
        <f>VLOOKUP(BIN2DEC(RIGHT(HEX2BIN(MID(H2731,6,1),4),1)&amp;LEFT(HEX2BIN(MID(H2731,7,1),4),1)),Codes!$K$1:$L$5,2)</f>
        <v>L</v>
      </c>
      <c r="AD2731" s="1" t="str">
        <f>VLOOKUP(BIN2DEC(RIGHT(HEX2BIN(MID(H2731,7,1),4),3)&amp;LEFT(HEX2BIN(MID(H2731,8,1),4),2)),Codes!$H$2:$I$33,2)</f>
        <v>Shock</v>
      </c>
      <c r="AE2731" s="1" t="str">
        <f t="shared" si="760"/>
        <v>1</v>
      </c>
      <c r="AF2731" s="1" t="str">
        <f t="shared" si="761"/>
        <v>1</v>
      </c>
      <c r="AH2731" s="6">
        <f t="shared" si="762"/>
        <v>71</v>
      </c>
    </row>
    <row r="2732" spans="1:34">
      <c r="A2732" s="3" t="s">
        <v>5518</v>
      </c>
      <c r="B2732" s="1" t="s">
        <v>52</v>
      </c>
      <c r="C2732" s="6" t="s">
        <v>5519</v>
      </c>
      <c r="D2732" s="9" t="s">
        <v>1711</v>
      </c>
      <c r="E2732" s="9" t="s">
        <v>914</v>
      </c>
      <c r="F2732" s="9" t="s">
        <v>91</v>
      </c>
      <c r="G2732" s="9" t="s">
        <v>4106</v>
      </c>
      <c r="H2732" s="9" t="s">
        <v>5520</v>
      </c>
      <c r="J2732" s="6" t="str">
        <f t="shared" si="746"/>
        <v>001011</v>
      </c>
      <c r="K2732" s="1">
        <f t="shared" si="747"/>
        <v>0</v>
      </c>
      <c r="L2732" s="6" t="str">
        <f t="shared" si="748"/>
        <v>00000</v>
      </c>
      <c r="M2732" s="1">
        <f t="shared" si="749"/>
        <v>0</v>
      </c>
      <c r="N2732" s="6" t="str">
        <f t="shared" si="750"/>
        <v>00</v>
      </c>
      <c r="O2732" s="1">
        <f t="shared" si="751"/>
        <v>10</v>
      </c>
      <c r="P2732" s="1">
        <f>IF(HEX2DEC(LEFT(E2732,4))&gt;=32768,HEX2DEC(LEFT(E2732,4))-65536,HEX2DEC(LEFT(E2732,4)))/Codes!$N$2</f>
        <v>4.0960000000000001</v>
      </c>
      <c r="Q2732" s="1">
        <f>IF(HEX2DEC(RIGHT(E2732,4))&gt;=32768,HEX2DEC(RIGHT(E2732,4))-65536,HEX2DEC(RIGHT(E2732,4)))/Codes!$N$2</f>
        <v>0</v>
      </c>
      <c r="R2732" s="1">
        <f>IF(HEX2DEC(LEFT(F2732,4))&gt;=32768,HEX2DEC(LEFT(F2732,4))-65536,HEX2DEC(LEFT(F2732,4)))/Codes!$N$2</f>
        <v>0</v>
      </c>
      <c r="S2732" s="1">
        <f>IF(HEX2DEC(RIGHT(F2732,4))&gt;=32768,HEX2DEC(RIGHT(F2732,4))-65536,HEX2DEC(RIGHT(F2732,4)))/Codes!$N$2</f>
        <v>0</v>
      </c>
      <c r="T2732" s="18">
        <f t="shared" si="752"/>
        <v>361</v>
      </c>
      <c r="U2732" s="1">
        <f t="shared" si="753"/>
        <v>30</v>
      </c>
      <c r="V2732" s="1">
        <f t="shared" si="754"/>
        <v>0</v>
      </c>
      <c r="W2732" s="1" t="str">
        <f t="shared" si="755"/>
        <v>000</v>
      </c>
      <c r="X2732" s="1">
        <f t="shared" si="756"/>
        <v>0</v>
      </c>
      <c r="Y2732" s="1">
        <f t="shared" si="757"/>
        <v>50</v>
      </c>
      <c r="Z2732" s="1" t="str">
        <f>VLOOKUP(BIN2DEC(MID(HEX2BIN(MID(H2732,3,2),8),2,5)),Codes!$E$1:$F$18,2)</f>
        <v>Electric</v>
      </c>
      <c r="AA2732" s="6" t="str">
        <f t="shared" si="758"/>
        <v>1</v>
      </c>
      <c r="AB2732" s="1">
        <f t="shared" si="759"/>
        <v>0</v>
      </c>
      <c r="AC2732" s="1" t="str">
        <f>VLOOKUP(BIN2DEC(RIGHT(HEX2BIN(MID(H2732,6,1),4),1)&amp;LEFT(HEX2BIN(MID(H2732,7,1),4),1)),Codes!$K$1:$L$5,2)</f>
        <v>S</v>
      </c>
      <c r="AD2732" s="1" t="str">
        <f>VLOOKUP(BIN2DEC(RIGHT(HEX2BIN(MID(H2732,7,1),4),3)&amp;LEFT(HEX2BIN(MID(H2732,8,1),4),2)),Codes!$H$2:$I$33,2)</f>
        <v>Shock</v>
      </c>
      <c r="AE2732" s="1" t="str">
        <f t="shared" si="760"/>
        <v>1</v>
      </c>
      <c r="AF2732" s="1" t="str">
        <f t="shared" si="761"/>
        <v>1</v>
      </c>
      <c r="AH2732" s="6">
        <f t="shared" si="762"/>
        <v>135</v>
      </c>
    </row>
    <row r="2733" spans="1:34">
      <c r="A2733" s="3" t="s">
        <v>5521</v>
      </c>
      <c r="B2733" s="1" t="s">
        <v>52</v>
      </c>
      <c r="C2733" s="6" t="s">
        <v>5519</v>
      </c>
      <c r="D2733" s="9" t="s">
        <v>1590</v>
      </c>
      <c r="E2733" s="9" t="s">
        <v>914</v>
      </c>
      <c r="F2733" s="9" t="s">
        <v>91</v>
      </c>
      <c r="G2733" s="9" t="s">
        <v>5523</v>
      </c>
      <c r="H2733" s="9" t="s">
        <v>5524</v>
      </c>
      <c r="J2733" s="6" t="str">
        <f t="shared" si="746"/>
        <v>001011</v>
      </c>
      <c r="K2733" s="1">
        <f t="shared" si="747"/>
        <v>0</v>
      </c>
      <c r="L2733" s="6" t="str">
        <f t="shared" si="748"/>
        <v>00000</v>
      </c>
      <c r="M2733" s="1">
        <f t="shared" si="749"/>
        <v>0</v>
      </c>
      <c r="N2733" s="6" t="str">
        <f t="shared" si="750"/>
        <v>00</v>
      </c>
      <c r="O2733" s="1">
        <f t="shared" si="751"/>
        <v>6</v>
      </c>
      <c r="P2733" s="1">
        <f>IF(HEX2DEC(LEFT(E2733,4))&gt;=32768,HEX2DEC(LEFT(E2733,4))-65536,HEX2DEC(LEFT(E2733,4)))/Codes!$N$2</f>
        <v>4.0960000000000001</v>
      </c>
      <c r="Q2733" s="1">
        <f>IF(HEX2DEC(RIGHT(E2733,4))&gt;=32768,HEX2DEC(RIGHT(E2733,4))-65536,HEX2DEC(RIGHT(E2733,4)))/Codes!$N$2</f>
        <v>0</v>
      </c>
      <c r="R2733" s="1">
        <f>IF(HEX2DEC(LEFT(F2733,4))&gt;=32768,HEX2DEC(LEFT(F2733,4))-65536,HEX2DEC(LEFT(F2733,4)))/Codes!$N$2</f>
        <v>0</v>
      </c>
      <c r="S2733" s="1">
        <f>IF(HEX2DEC(RIGHT(F2733,4))&gt;=32768,HEX2DEC(RIGHT(F2733,4))-65536,HEX2DEC(RIGHT(F2733,4)))/Codes!$N$2</f>
        <v>0</v>
      </c>
      <c r="T2733" s="18">
        <f t="shared" si="752"/>
        <v>361</v>
      </c>
      <c r="U2733" s="1">
        <f t="shared" si="753"/>
        <v>20</v>
      </c>
      <c r="V2733" s="1">
        <f t="shared" si="754"/>
        <v>0</v>
      </c>
      <c r="W2733" s="1" t="str">
        <f t="shared" si="755"/>
        <v>000</v>
      </c>
      <c r="X2733" s="1">
        <f t="shared" si="756"/>
        <v>0</v>
      </c>
      <c r="Y2733" s="1">
        <f t="shared" si="757"/>
        <v>10</v>
      </c>
      <c r="Z2733" s="1" t="str">
        <f>VLOOKUP(BIN2DEC(MID(HEX2BIN(MID(H2733,3,2),8),2,5)),Codes!$E$1:$F$18,2)</f>
        <v>Electric</v>
      </c>
      <c r="AA2733" s="6" t="str">
        <f t="shared" si="758"/>
        <v>1</v>
      </c>
      <c r="AB2733" s="1">
        <f t="shared" si="759"/>
        <v>0</v>
      </c>
      <c r="AC2733" s="1" t="str">
        <f>VLOOKUP(BIN2DEC(RIGHT(HEX2BIN(MID(H2733,6,1),4),1)&amp;LEFT(HEX2BIN(MID(H2733,7,1),4),1)),Codes!$K$1:$L$5,2)</f>
        <v>M</v>
      </c>
      <c r="AD2733" s="1" t="str">
        <f>VLOOKUP(BIN2DEC(RIGHT(HEX2BIN(MID(H2733,7,1),4),3)&amp;LEFT(HEX2BIN(MID(H2733,8,1),4),2)),Codes!$H$2:$I$33,2)</f>
        <v>Shock</v>
      </c>
      <c r="AE2733" s="1" t="str">
        <f t="shared" si="760"/>
        <v>1</v>
      </c>
      <c r="AF2733" s="1" t="str">
        <f t="shared" si="761"/>
        <v>1</v>
      </c>
      <c r="AH2733" s="6">
        <f t="shared" si="762"/>
        <v>167</v>
      </c>
    </row>
    <row r="2734" spans="1:34">
      <c r="A2734" s="3" t="s">
        <v>5525</v>
      </c>
      <c r="B2734" s="1" t="s">
        <v>52</v>
      </c>
      <c r="C2734" s="6" t="s">
        <v>5522</v>
      </c>
      <c r="D2734" s="9" t="s">
        <v>5526</v>
      </c>
      <c r="E2734" s="9" t="s">
        <v>914</v>
      </c>
      <c r="F2734" s="9" t="s">
        <v>91</v>
      </c>
      <c r="G2734" s="9" t="s">
        <v>5523</v>
      </c>
      <c r="H2734" s="9" t="s">
        <v>5527</v>
      </c>
      <c r="J2734" s="6" t="str">
        <f t="shared" si="746"/>
        <v>001011</v>
      </c>
      <c r="K2734" s="1">
        <f t="shared" si="747"/>
        <v>0</v>
      </c>
      <c r="L2734" s="6" t="str">
        <f t="shared" si="748"/>
        <v>00000</v>
      </c>
      <c r="M2734" s="1">
        <f t="shared" si="749"/>
        <v>24</v>
      </c>
      <c r="N2734" s="6" t="str">
        <f t="shared" si="750"/>
        <v>00</v>
      </c>
      <c r="O2734" s="1">
        <f t="shared" si="751"/>
        <v>7</v>
      </c>
      <c r="P2734" s="1">
        <f>IF(HEX2DEC(LEFT(E2734,4))&gt;=32768,HEX2DEC(LEFT(E2734,4))-65536,HEX2DEC(LEFT(E2734,4)))/Codes!$N$2</f>
        <v>4.0960000000000001</v>
      </c>
      <c r="Q2734" s="1">
        <f>IF(HEX2DEC(RIGHT(E2734,4))&gt;=32768,HEX2DEC(RIGHT(E2734,4))-65536,HEX2DEC(RIGHT(E2734,4)))/Codes!$N$2</f>
        <v>0</v>
      </c>
      <c r="R2734" s="1">
        <f>IF(HEX2DEC(LEFT(F2734,4))&gt;=32768,HEX2DEC(LEFT(F2734,4))-65536,HEX2DEC(LEFT(F2734,4)))/Codes!$N$2</f>
        <v>0</v>
      </c>
      <c r="S2734" s="1">
        <f>IF(HEX2DEC(RIGHT(F2734,4))&gt;=32768,HEX2DEC(RIGHT(F2734,4))-65536,HEX2DEC(RIGHT(F2734,4)))/Codes!$N$2</f>
        <v>0</v>
      </c>
      <c r="T2734" s="18">
        <f t="shared" si="752"/>
        <v>361</v>
      </c>
      <c r="U2734" s="1">
        <f t="shared" si="753"/>
        <v>20</v>
      </c>
      <c r="V2734" s="1">
        <f t="shared" si="754"/>
        <v>0</v>
      </c>
      <c r="W2734" s="1" t="str">
        <f t="shared" si="755"/>
        <v>000</v>
      </c>
      <c r="X2734" s="1">
        <f t="shared" si="756"/>
        <v>0</v>
      </c>
      <c r="Y2734" s="1">
        <f t="shared" si="757"/>
        <v>10</v>
      </c>
      <c r="Z2734" s="1" t="str">
        <f>VLOOKUP(BIN2DEC(MID(HEX2BIN(MID(H2734,3,2),8),2,5)),Codes!$E$1:$F$18,2)</f>
        <v>Electric</v>
      </c>
      <c r="AA2734" s="6" t="str">
        <f t="shared" si="758"/>
        <v>1</v>
      </c>
      <c r="AB2734" s="1">
        <f t="shared" si="759"/>
        <v>0</v>
      </c>
      <c r="AC2734" s="1" t="str">
        <f>VLOOKUP(BIN2DEC(RIGHT(HEX2BIN(MID(H2734,6,1),4),1)&amp;LEFT(HEX2BIN(MID(H2734,7,1),4),1)),Codes!$K$1:$L$5,2)</f>
        <v>S</v>
      </c>
      <c r="AD2734" s="1" t="str">
        <f>VLOOKUP(BIN2DEC(RIGHT(HEX2BIN(MID(H2734,7,1),4),3)&amp;LEFT(HEX2BIN(MID(H2734,8,1),4),2)),Codes!$H$2:$I$33,2)</f>
        <v>Shock</v>
      </c>
      <c r="AE2734" s="1" t="str">
        <f t="shared" si="760"/>
        <v>1</v>
      </c>
      <c r="AF2734" s="1" t="str">
        <f t="shared" si="761"/>
        <v>1</v>
      </c>
      <c r="AH2734" s="6">
        <f t="shared" si="762"/>
        <v>135</v>
      </c>
    </row>
    <row r="2735" spans="1:34">
      <c r="A2735" s="3" t="s">
        <v>5528</v>
      </c>
      <c r="B2735" s="1" t="s">
        <v>52</v>
      </c>
      <c r="C2735" s="6" t="s">
        <v>5522</v>
      </c>
      <c r="D2735" s="9" t="s">
        <v>5529</v>
      </c>
      <c r="E2735" s="9" t="s">
        <v>5530</v>
      </c>
      <c r="F2735" s="9" t="s">
        <v>91</v>
      </c>
      <c r="G2735" s="9" t="s">
        <v>5523</v>
      </c>
      <c r="H2735" s="9" t="s">
        <v>5527</v>
      </c>
      <c r="J2735" s="6" t="str">
        <f t="shared" si="746"/>
        <v>001011</v>
      </c>
      <c r="K2735" s="1">
        <f t="shared" si="747"/>
        <v>1</v>
      </c>
      <c r="L2735" s="6" t="str">
        <f t="shared" si="748"/>
        <v>00000</v>
      </c>
      <c r="M2735" s="1">
        <f t="shared" si="749"/>
        <v>24</v>
      </c>
      <c r="N2735" s="6" t="str">
        <f t="shared" si="750"/>
        <v>00</v>
      </c>
      <c r="O2735" s="1">
        <f t="shared" si="751"/>
        <v>7</v>
      </c>
      <c r="P2735" s="1">
        <f>IF(HEX2DEC(LEFT(E2735,4))&gt;=32768,HEX2DEC(LEFT(E2735,4))-65536,HEX2DEC(LEFT(E2735,4)))/Codes!$N$2</f>
        <v>3.0720000000000001</v>
      </c>
      <c r="Q2735" s="1">
        <f>IF(HEX2DEC(RIGHT(E2735,4))&gt;=32768,HEX2DEC(RIGHT(E2735,4))-65536,HEX2DEC(RIGHT(E2735,4)))/Codes!$N$2</f>
        <v>-4.0960000000000001</v>
      </c>
      <c r="R2735" s="1">
        <f>IF(HEX2DEC(LEFT(F2735,4))&gt;=32768,HEX2DEC(LEFT(F2735,4))-65536,HEX2DEC(LEFT(F2735,4)))/Codes!$N$2</f>
        <v>0</v>
      </c>
      <c r="S2735" s="1">
        <f>IF(HEX2DEC(RIGHT(F2735,4))&gt;=32768,HEX2DEC(RIGHT(F2735,4))-65536,HEX2DEC(RIGHT(F2735,4)))/Codes!$N$2</f>
        <v>0</v>
      </c>
      <c r="T2735" s="18">
        <f t="shared" si="752"/>
        <v>361</v>
      </c>
      <c r="U2735" s="1">
        <f t="shared" si="753"/>
        <v>20</v>
      </c>
      <c r="V2735" s="1">
        <f t="shared" si="754"/>
        <v>0</v>
      </c>
      <c r="W2735" s="1" t="str">
        <f t="shared" si="755"/>
        <v>000</v>
      </c>
      <c r="X2735" s="1">
        <f t="shared" si="756"/>
        <v>0</v>
      </c>
      <c r="Y2735" s="1">
        <f t="shared" si="757"/>
        <v>10</v>
      </c>
      <c r="Z2735" s="1" t="str">
        <f>VLOOKUP(BIN2DEC(MID(HEX2BIN(MID(H2735,3,2),8),2,5)),Codes!$E$1:$F$18,2)</f>
        <v>Electric</v>
      </c>
      <c r="AA2735" s="6" t="str">
        <f t="shared" si="758"/>
        <v>1</v>
      </c>
      <c r="AB2735" s="1">
        <f t="shared" si="759"/>
        <v>0</v>
      </c>
      <c r="AC2735" s="1" t="str">
        <f>VLOOKUP(BIN2DEC(RIGHT(HEX2BIN(MID(H2735,6,1),4),1)&amp;LEFT(HEX2BIN(MID(H2735,7,1),4),1)),Codes!$K$1:$L$5,2)</f>
        <v>S</v>
      </c>
      <c r="AD2735" s="1" t="str">
        <f>VLOOKUP(BIN2DEC(RIGHT(HEX2BIN(MID(H2735,7,1),4),3)&amp;LEFT(HEX2BIN(MID(H2735,8,1),4),2)),Codes!$H$2:$I$33,2)</f>
        <v>Shock</v>
      </c>
      <c r="AE2735" s="1" t="str">
        <f t="shared" si="760"/>
        <v>1</v>
      </c>
      <c r="AF2735" s="1" t="str">
        <f t="shared" si="761"/>
        <v>1</v>
      </c>
      <c r="AH2735" s="6">
        <f t="shared" si="762"/>
        <v>135</v>
      </c>
    </row>
    <row r="2736" spans="1:34">
      <c r="A2736" s="3" t="s">
        <v>5531</v>
      </c>
      <c r="B2736" s="1" t="s">
        <v>52</v>
      </c>
      <c r="C2736" s="6" t="s">
        <v>5534</v>
      </c>
      <c r="D2736" s="9" t="s">
        <v>1711</v>
      </c>
      <c r="E2736" s="9" t="s">
        <v>460</v>
      </c>
      <c r="F2736" s="9" t="s">
        <v>5532</v>
      </c>
      <c r="G2736" s="9" t="s">
        <v>5340</v>
      </c>
      <c r="H2736" s="9" t="s">
        <v>5533</v>
      </c>
      <c r="J2736" s="6" t="str">
        <f t="shared" si="746"/>
        <v>001011</v>
      </c>
      <c r="K2736" s="1">
        <f t="shared" si="747"/>
        <v>0</v>
      </c>
      <c r="L2736" s="6" t="str">
        <f t="shared" si="748"/>
        <v>00000</v>
      </c>
      <c r="M2736" s="1">
        <f t="shared" si="749"/>
        <v>0</v>
      </c>
      <c r="N2736" s="6" t="str">
        <f t="shared" si="750"/>
        <v>00</v>
      </c>
      <c r="O2736" s="1">
        <f t="shared" si="751"/>
        <v>10</v>
      </c>
      <c r="P2736" s="1">
        <f>IF(HEX2DEC(LEFT(E2736,4))&gt;=32768,HEX2DEC(LEFT(E2736,4))-65536,HEX2DEC(LEFT(E2736,4)))/Codes!$N$2</f>
        <v>7.2</v>
      </c>
      <c r="Q2736" s="1">
        <f>IF(HEX2DEC(RIGHT(E2736,4))&gt;=32768,HEX2DEC(RIGHT(E2736,4))-65536,HEX2DEC(RIGHT(E2736,4)))/Codes!$N$2</f>
        <v>0</v>
      </c>
      <c r="R2736" s="1">
        <f>IF(HEX2DEC(LEFT(F2736,4))&gt;=32768,HEX2DEC(LEFT(F2736,4))-65536,HEX2DEC(LEFT(F2736,4)))/Codes!$N$2</f>
        <v>-20.48</v>
      </c>
      <c r="S2736" s="1">
        <f>IF(HEX2DEC(RIGHT(F2736,4))&gt;=32768,HEX2DEC(RIGHT(F2736,4))-65536,HEX2DEC(RIGHT(F2736,4)))/Codes!$N$2</f>
        <v>0</v>
      </c>
      <c r="T2736" s="18">
        <f t="shared" si="752"/>
        <v>70</v>
      </c>
      <c r="U2736" s="1">
        <f t="shared" si="753"/>
        <v>50</v>
      </c>
      <c r="V2736" s="1">
        <f t="shared" si="754"/>
        <v>0</v>
      </c>
      <c r="W2736" s="1" t="str">
        <f t="shared" si="755"/>
        <v>000</v>
      </c>
      <c r="X2736" s="1">
        <f t="shared" si="756"/>
        <v>0</v>
      </c>
      <c r="Y2736" s="1">
        <f t="shared" si="757"/>
        <v>100</v>
      </c>
      <c r="Z2736" s="1" t="str">
        <f>VLOOKUP(BIN2DEC(MID(HEX2BIN(MID(H2736,3,2),8),2,5)),Codes!$E$1:$F$18,2)</f>
        <v>Electric</v>
      </c>
      <c r="AA2736" s="6" t="str">
        <f t="shared" si="758"/>
        <v>0</v>
      </c>
      <c r="AB2736" s="1">
        <f t="shared" si="759"/>
        <v>0</v>
      </c>
      <c r="AC2736" s="1" t="str">
        <f>VLOOKUP(BIN2DEC(RIGHT(HEX2BIN(MID(H2736,6,1),4),1)&amp;LEFT(HEX2BIN(MID(H2736,7,1),4),1)),Codes!$K$1:$L$5,2)</f>
        <v>M</v>
      </c>
      <c r="AD2736" s="1" t="str">
        <f>VLOOKUP(BIN2DEC(RIGHT(HEX2BIN(MID(H2736,7,1),4),3)&amp;LEFT(HEX2BIN(MID(H2736,8,1),4),2)),Codes!$H$2:$I$33,2)</f>
        <v>Shock</v>
      </c>
      <c r="AE2736" s="1" t="str">
        <f t="shared" si="760"/>
        <v>1</v>
      </c>
      <c r="AF2736" s="1" t="str">
        <f t="shared" si="761"/>
        <v>1</v>
      </c>
      <c r="AH2736" s="6">
        <f t="shared" si="762"/>
        <v>167</v>
      </c>
    </row>
    <row r="2737" spans="1:34">
      <c r="A2737" s="3" t="s">
        <v>5535</v>
      </c>
      <c r="B2737" s="1" t="s">
        <v>52</v>
      </c>
      <c r="C2737" s="6" t="s">
        <v>5073</v>
      </c>
      <c r="D2737" s="9" t="s">
        <v>5511</v>
      </c>
      <c r="E2737" s="9" t="s">
        <v>746</v>
      </c>
      <c r="F2737" s="9" t="s">
        <v>5536</v>
      </c>
      <c r="G2737" s="9" t="s">
        <v>1109</v>
      </c>
      <c r="H2737" s="9" t="s">
        <v>5537</v>
      </c>
      <c r="J2737" s="6" t="str">
        <f t="shared" si="746"/>
        <v>001011</v>
      </c>
      <c r="K2737" s="1">
        <f t="shared" si="747"/>
        <v>0</v>
      </c>
      <c r="L2737" s="6" t="str">
        <f t="shared" si="748"/>
        <v>00000</v>
      </c>
      <c r="M2737" s="1">
        <f t="shared" si="749"/>
        <v>14</v>
      </c>
      <c r="N2737" s="6" t="str">
        <f t="shared" si="750"/>
        <v>00</v>
      </c>
      <c r="O2737" s="1">
        <f t="shared" si="751"/>
        <v>2</v>
      </c>
      <c r="P2737" s="1">
        <f>IF(HEX2DEC(LEFT(E2737,4))&gt;=32768,HEX2DEC(LEFT(E2737,4))-65536,HEX2DEC(LEFT(E2737,4)))/Codes!$N$2</f>
        <v>4.4279999999999999</v>
      </c>
      <c r="Q2737" s="1">
        <f>IF(HEX2DEC(RIGHT(E2737,4))&gt;=32768,HEX2DEC(RIGHT(E2737,4))-65536,HEX2DEC(RIGHT(E2737,4)))/Codes!$N$2</f>
        <v>0</v>
      </c>
      <c r="R2737" s="1">
        <f>IF(HEX2DEC(LEFT(F2737,4))&gt;=32768,HEX2DEC(LEFT(F2737,4))-65536,HEX2DEC(LEFT(F2737,4)))/Codes!$N$2</f>
        <v>2.2120000000000002</v>
      </c>
      <c r="S2737" s="1">
        <f>IF(HEX2DEC(RIGHT(F2737,4))&gt;=32768,HEX2DEC(RIGHT(F2737,4))-65536,HEX2DEC(RIGHT(F2737,4)))/Codes!$N$2</f>
        <v>0.50800000000000001</v>
      </c>
      <c r="T2737" s="18">
        <f t="shared" si="752"/>
        <v>0</v>
      </c>
      <c r="U2737" s="1">
        <f t="shared" si="753"/>
        <v>50</v>
      </c>
      <c r="V2737" s="1">
        <f t="shared" si="754"/>
        <v>0</v>
      </c>
      <c r="W2737" s="1" t="str">
        <f t="shared" si="755"/>
        <v>100</v>
      </c>
      <c r="X2737" s="1">
        <f t="shared" si="756"/>
        <v>3</v>
      </c>
      <c r="Y2737" s="1">
        <f t="shared" si="757"/>
        <v>7</v>
      </c>
      <c r="Z2737" s="1" t="str">
        <f>VLOOKUP(BIN2DEC(MID(HEX2BIN(MID(H2737,3,2),8),2,5)),Codes!$E$1:$F$18,2)</f>
        <v>Normal</v>
      </c>
      <c r="AA2737" s="6" t="str">
        <f t="shared" si="758"/>
        <v>0</v>
      </c>
      <c r="AB2737" s="1">
        <f t="shared" si="759"/>
        <v>0</v>
      </c>
      <c r="AC2737" s="1" t="str">
        <f>VLOOKUP(BIN2DEC(RIGHT(HEX2BIN(MID(H2737,6,1),4),1)&amp;LEFT(HEX2BIN(MID(H2737,7,1),4),1)),Codes!$K$1:$L$5,2)</f>
        <v>S</v>
      </c>
      <c r="AD2737" s="1" t="str">
        <f>VLOOKUP(BIN2DEC(RIGHT(HEX2BIN(MID(H2737,7,1),4),3)&amp;LEFT(HEX2BIN(MID(H2737,8,1),4),2)),Codes!$H$2:$I$33,2)</f>
        <v>Punch</v>
      </c>
      <c r="AE2737" s="1" t="str">
        <f t="shared" si="760"/>
        <v>1</v>
      </c>
      <c r="AF2737" s="1" t="str">
        <f t="shared" si="761"/>
        <v>1</v>
      </c>
      <c r="AH2737" s="6">
        <f t="shared" si="762"/>
        <v>1</v>
      </c>
    </row>
    <row r="2738" spans="1:34">
      <c r="A2738" s="3" t="s">
        <v>5538</v>
      </c>
      <c r="B2738" s="1" t="s">
        <v>52</v>
      </c>
      <c r="C2738" s="6" t="s">
        <v>5073</v>
      </c>
      <c r="D2738" s="9" t="s">
        <v>3330</v>
      </c>
      <c r="E2738" s="9" t="s">
        <v>5539</v>
      </c>
      <c r="F2738" s="9" t="s">
        <v>91</v>
      </c>
      <c r="G2738" s="9" t="s">
        <v>5540</v>
      </c>
      <c r="H2738" s="9" t="s">
        <v>5537</v>
      </c>
      <c r="J2738" s="6" t="str">
        <f t="shared" si="746"/>
        <v>001011</v>
      </c>
      <c r="K2738" s="1">
        <f t="shared" si="747"/>
        <v>1</v>
      </c>
      <c r="L2738" s="6" t="str">
        <f t="shared" si="748"/>
        <v>00000</v>
      </c>
      <c r="M2738" s="1">
        <f t="shared" si="749"/>
        <v>4</v>
      </c>
      <c r="N2738" s="6" t="str">
        <f t="shared" si="750"/>
        <v>00</v>
      </c>
      <c r="O2738" s="1">
        <f t="shared" si="751"/>
        <v>2</v>
      </c>
      <c r="P2738" s="1">
        <f>IF(HEX2DEC(LEFT(E2738,4))&gt;=32768,HEX2DEC(LEFT(E2738,4))-65536,HEX2DEC(LEFT(E2738,4)))/Codes!$N$2</f>
        <v>2.7240000000000002</v>
      </c>
      <c r="Q2738" s="1">
        <f>IF(HEX2DEC(RIGHT(E2738,4))&gt;=32768,HEX2DEC(RIGHT(E2738,4))-65536,HEX2DEC(RIGHT(E2738,4)))/Codes!$N$2</f>
        <v>0</v>
      </c>
      <c r="R2738" s="1">
        <f>IF(HEX2DEC(LEFT(F2738,4))&gt;=32768,HEX2DEC(LEFT(F2738,4))-65536,HEX2DEC(LEFT(F2738,4)))/Codes!$N$2</f>
        <v>0</v>
      </c>
      <c r="S2738" s="1">
        <f>IF(HEX2DEC(RIGHT(F2738,4))&gt;=32768,HEX2DEC(RIGHT(F2738,4))-65536,HEX2DEC(RIGHT(F2738,4)))/Codes!$N$2</f>
        <v>0</v>
      </c>
      <c r="T2738" s="18">
        <f t="shared" si="752"/>
        <v>0</v>
      </c>
      <c r="U2738" s="1">
        <f t="shared" si="753"/>
        <v>50</v>
      </c>
      <c r="V2738" s="1">
        <f t="shared" si="754"/>
        <v>0</v>
      </c>
      <c r="W2738" s="1" t="str">
        <f t="shared" si="755"/>
        <v>100</v>
      </c>
      <c r="X2738" s="1">
        <f t="shared" si="756"/>
        <v>2</v>
      </c>
      <c r="Y2738" s="1">
        <f t="shared" si="757"/>
        <v>7</v>
      </c>
      <c r="Z2738" s="1" t="str">
        <f>VLOOKUP(BIN2DEC(MID(HEX2BIN(MID(H2738,3,2),8),2,5)),Codes!$E$1:$F$18,2)</f>
        <v>Normal</v>
      </c>
      <c r="AA2738" s="6" t="str">
        <f t="shared" si="758"/>
        <v>0</v>
      </c>
      <c r="AB2738" s="1">
        <f t="shared" si="759"/>
        <v>0</v>
      </c>
      <c r="AC2738" s="1" t="str">
        <f>VLOOKUP(BIN2DEC(RIGHT(HEX2BIN(MID(H2738,6,1),4),1)&amp;LEFT(HEX2BIN(MID(H2738,7,1),4),1)),Codes!$K$1:$L$5,2)</f>
        <v>S</v>
      </c>
      <c r="AD2738" s="1" t="str">
        <f>VLOOKUP(BIN2DEC(RIGHT(HEX2BIN(MID(H2738,7,1),4),3)&amp;LEFT(HEX2BIN(MID(H2738,8,1),4),2)),Codes!$H$2:$I$33,2)</f>
        <v>Punch</v>
      </c>
      <c r="AE2738" s="1" t="str">
        <f t="shared" si="760"/>
        <v>1</v>
      </c>
      <c r="AF2738" s="1" t="str">
        <f t="shared" si="761"/>
        <v>1</v>
      </c>
      <c r="AH2738" s="6">
        <f t="shared" si="762"/>
        <v>1</v>
      </c>
    </row>
    <row r="2739" spans="1:34">
      <c r="A2739" s="3" t="s">
        <v>5541</v>
      </c>
      <c r="B2739" s="1" t="s">
        <v>52</v>
      </c>
      <c r="C2739" s="6" t="s">
        <v>1128</v>
      </c>
      <c r="D2739" s="9" t="s">
        <v>5542</v>
      </c>
      <c r="E2739" s="9" t="s">
        <v>589</v>
      </c>
      <c r="F2739" s="9" t="s">
        <v>5543</v>
      </c>
      <c r="G2739" s="9" t="s">
        <v>208</v>
      </c>
      <c r="H2739" s="9" t="s">
        <v>5397</v>
      </c>
      <c r="J2739" s="6" t="str">
        <f t="shared" si="746"/>
        <v>001011</v>
      </c>
      <c r="K2739" s="1">
        <f t="shared" si="747"/>
        <v>0</v>
      </c>
      <c r="L2739" s="6" t="str">
        <f t="shared" si="748"/>
        <v>00000</v>
      </c>
      <c r="M2739" s="1">
        <f t="shared" si="749"/>
        <v>14</v>
      </c>
      <c r="N2739" s="6" t="str">
        <f t="shared" si="750"/>
        <v>00</v>
      </c>
      <c r="O2739" s="1">
        <f t="shared" si="751"/>
        <v>8</v>
      </c>
      <c r="P2739" s="1">
        <f>IF(HEX2DEC(LEFT(E2739,4))&gt;=32768,HEX2DEC(LEFT(E2739,4))-65536,HEX2DEC(LEFT(E2739,4)))/Codes!$N$2</f>
        <v>4.5999999999999996</v>
      </c>
      <c r="Q2739" s="1">
        <f>IF(HEX2DEC(RIGHT(E2739,4))&gt;=32768,HEX2DEC(RIGHT(E2739,4))-65536,HEX2DEC(RIGHT(E2739,4)))/Codes!$N$2</f>
        <v>0</v>
      </c>
      <c r="R2739" s="1">
        <f>IF(HEX2DEC(LEFT(F2739,4))&gt;=32768,HEX2DEC(LEFT(F2739,4))-65536,HEX2DEC(LEFT(F2739,4)))/Codes!$N$2</f>
        <v>2.3839999999999999</v>
      </c>
      <c r="S2739" s="1">
        <f>IF(HEX2DEC(RIGHT(F2739,4))&gt;=32768,HEX2DEC(RIGHT(F2739,4))-65536,HEX2DEC(RIGHT(F2739,4)))/Codes!$N$2</f>
        <v>0.50800000000000001</v>
      </c>
      <c r="T2739" s="18">
        <f t="shared" si="752"/>
        <v>361</v>
      </c>
      <c r="U2739" s="1">
        <f t="shared" si="753"/>
        <v>70</v>
      </c>
      <c r="V2739" s="1">
        <f t="shared" si="754"/>
        <v>0</v>
      </c>
      <c r="W2739" s="1" t="str">
        <f t="shared" si="755"/>
        <v>100</v>
      </c>
      <c r="X2739" s="1">
        <f t="shared" si="756"/>
        <v>3</v>
      </c>
      <c r="Y2739" s="1">
        <f t="shared" si="757"/>
        <v>40</v>
      </c>
      <c r="Z2739" s="1" t="str">
        <f>VLOOKUP(BIN2DEC(MID(HEX2BIN(MID(H2739,3,2),8),2,5)),Codes!$E$1:$F$18,2)</f>
        <v>Normal</v>
      </c>
      <c r="AA2739" s="6" t="str">
        <f t="shared" si="758"/>
        <v>0</v>
      </c>
      <c r="AB2739" s="1">
        <f t="shared" si="759"/>
        <v>0</v>
      </c>
      <c r="AC2739" s="1" t="str">
        <f>VLOOKUP(BIN2DEC(RIGHT(HEX2BIN(MID(H2739,6,1),4),1)&amp;LEFT(HEX2BIN(MID(H2739,7,1),4),1)),Codes!$K$1:$L$5,2)</f>
        <v>L</v>
      </c>
      <c r="AD2739" s="1" t="str">
        <f>VLOOKUP(BIN2DEC(RIGHT(HEX2BIN(MID(H2739,7,1),4),3)&amp;LEFT(HEX2BIN(MID(H2739,8,1),4),2)),Codes!$H$2:$I$33,2)</f>
        <v>Punch</v>
      </c>
      <c r="AE2739" s="1" t="str">
        <f t="shared" si="760"/>
        <v>1</v>
      </c>
      <c r="AF2739" s="1" t="str">
        <f t="shared" si="761"/>
        <v>1</v>
      </c>
      <c r="AH2739" s="6">
        <f t="shared" si="762"/>
        <v>65</v>
      </c>
    </row>
    <row r="2740" spans="1:34">
      <c r="A2740" s="3" t="s">
        <v>5544</v>
      </c>
      <c r="B2740" s="1" t="s">
        <v>52</v>
      </c>
      <c r="C2740" s="6" t="s">
        <v>1128</v>
      </c>
      <c r="D2740" s="9" t="s">
        <v>282</v>
      </c>
      <c r="E2740" s="9" t="s">
        <v>595</v>
      </c>
      <c r="F2740" s="9" t="s">
        <v>5545</v>
      </c>
      <c r="G2740" s="9" t="s">
        <v>208</v>
      </c>
      <c r="H2740" s="9" t="s">
        <v>5397</v>
      </c>
      <c r="J2740" s="6" t="str">
        <f t="shared" si="746"/>
        <v>001011</v>
      </c>
      <c r="K2740" s="1">
        <f t="shared" si="747"/>
        <v>1</v>
      </c>
      <c r="L2740" s="6" t="str">
        <f t="shared" si="748"/>
        <v>00000</v>
      </c>
      <c r="M2740" s="1">
        <f t="shared" si="749"/>
        <v>4</v>
      </c>
      <c r="N2740" s="6" t="str">
        <f t="shared" si="750"/>
        <v>00</v>
      </c>
      <c r="O2740" s="1">
        <f t="shared" si="751"/>
        <v>8</v>
      </c>
      <c r="P2740" s="1">
        <f>IF(HEX2DEC(LEFT(E2740,4))&gt;=32768,HEX2DEC(LEFT(E2740,4))-65536,HEX2DEC(LEFT(E2740,4)))/Codes!$N$2</f>
        <v>3.0640000000000001</v>
      </c>
      <c r="Q2740" s="1">
        <f>IF(HEX2DEC(RIGHT(E2740,4))&gt;=32768,HEX2DEC(RIGHT(E2740,4))-65536,HEX2DEC(RIGHT(E2740,4)))/Codes!$N$2</f>
        <v>0</v>
      </c>
      <c r="R2740" s="1">
        <f>IF(HEX2DEC(LEFT(F2740,4))&gt;=32768,HEX2DEC(LEFT(F2740,4))-65536,HEX2DEC(LEFT(F2740,4)))/Codes!$N$2</f>
        <v>0.68</v>
      </c>
      <c r="S2740" s="1">
        <f>IF(HEX2DEC(RIGHT(F2740,4))&gt;=32768,HEX2DEC(RIGHT(F2740,4))-65536,HEX2DEC(RIGHT(F2740,4)))/Codes!$N$2</f>
        <v>0</v>
      </c>
      <c r="T2740" s="18">
        <f t="shared" si="752"/>
        <v>361</v>
      </c>
      <c r="U2740" s="1">
        <f t="shared" si="753"/>
        <v>70</v>
      </c>
      <c r="V2740" s="1">
        <f t="shared" si="754"/>
        <v>0</v>
      </c>
      <c r="W2740" s="1" t="str">
        <f t="shared" si="755"/>
        <v>100</v>
      </c>
      <c r="X2740" s="1">
        <f t="shared" si="756"/>
        <v>3</v>
      </c>
      <c r="Y2740" s="1">
        <f t="shared" si="757"/>
        <v>40</v>
      </c>
      <c r="Z2740" s="1" t="str">
        <f>VLOOKUP(BIN2DEC(MID(HEX2BIN(MID(H2740,3,2),8),2,5)),Codes!$E$1:$F$18,2)</f>
        <v>Normal</v>
      </c>
      <c r="AA2740" s="6" t="str">
        <f t="shared" si="758"/>
        <v>0</v>
      </c>
      <c r="AB2740" s="1">
        <f t="shared" si="759"/>
        <v>0</v>
      </c>
      <c r="AC2740" s="1" t="str">
        <f>VLOOKUP(BIN2DEC(RIGHT(HEX2BIN(MID(H2740,6,1),4),1)&amp;LEFT(HEX2BIN(MID(H2740,7,1),4),1)),Codes!$K$1:$L$5,2)</f>
        <v>L</v>
      </c>
      <c r="AD2740" s="1" t="str">
        <f>VLOOKUP(BIN2DEC(RIGHT(HEX2BIN(MID(H2740,7,1),4),3)&amp;LEFT(HEX2BIN(MID(H2740,8,1),4),2)),Codes!$H$2:$I$33,2)</f>
        <v>Punch</v>
      </c>
      <c r="AE2740" s="1" t="str">
        <f t="shared" si="760"/>
        <v>1</v>
      </c>
      <c r="AF2740" s="1" t="str">
        <f t="shared" si="761"/>
        <v>1</v>
      </c>
      <c r="AH2740" s="6">
        <f t="shared" si="762"/>
        <v>65</v>
      </c>
    </row>
    <row r="2741" spans="1:34">
      <c r="A2741" s="3" t="s">
        <v>5546</v>
      </c>
      <c r="B2741" s="1" t="s">
        <v>52</v>
      </c>
      <c r="C2741" s="6" t="s">
        <v>321</v>
      </c>
      <c r="D2741" s="9" t="s">
        <v>5547</v>
      </c>
      <c r="E2741" s="9" t="s">
        <v>5548</v>
      </c>
      <c r="F2741" s="9" t="s">
        <v>91</v>
      </c>
      <c r="G2741" s="9" t="s">
        <v>139</v>
      </c>
      <c r="H2741" s="9" t="s">
        <v>163</v>
      </c>
      <c r="J2741" s="6" t="str">
        <f t="shared" si="746"/>
        <v>001011</v>
      </c>
      <c r="K2741" s="1">
        <f t="shared" si="747"/>
        <v>0</v>
      </c>
      <c r="L2741" s="6" t="str">
        <f t="shared" si="748"/>
        <v>00000</v>
      </c>
      <c r="M2741" s="1">
        <f t="shared" si="749"/>
        <v>43</v>
      </c>
      <c r="N2741" s="6" t="str">
        <f t="shared" si="750"/>
        <v>00</v>
      </c>
      <c r="O2741" s="1">
        <f t="shared" si="751"/>
        <v>9</v>
      </c>
      <c r="P2741" s="1">
        <f>IF(HEX2DEC(LEFT(E2741,4))&gt;=32768,HEX2DEC(LEFT(E2741,4))-65536,HEX2DEC(LEFT(E2741,4)))/Codes!$N$2</f>
        <v>4.7679999999999998</v>
      </c>
      <c r="Q2741" s="1">
        <f>IF(HEX2DEC(RIGHT(E2741,4))&gt;=32768,HEX2DEC(RIGHT(E2741,4))-65536,HEX2DEC(RIGHT(E2741,4)))/Codes!$N$2</f>
        <v>0</v>
      </c>
      <c r="R2741" s="1">
        <f>IF(HEX2DEC(LEFT(F2741,4))&gt;=32768,HEX2DEC(LEFT(F2741,4))-65536,HEX2DEC(LEFT(F2741,4)))/Codes!$N$2</f>
        <v>0</v>
      </c>
      <c r="S2741" s="1">
        <f>IF(HEX2DEC(RIGHT(F2741,4))&gt;=32768,HEX2DEC(RIGHT(F2741,4))-65536,HEX2DEC(RIGHT(F2741,4)))/Codes!$N$2</f>
        <v>0</v>
      </c>
      <c r="T2741" s="18">
        <f t="shared" si="752"/>
        <v>361</v>
      </c>
      <c r="U2741" s="1">
        <f t="shared" si="753"/>
        <v>100</v>
      </c>
      <c r="V2741" s="1">
        <f t="shared" si="754"/>
        <v>0</v>
      </c>
      <c r="W2741" s="1" t="str">
        <f t="shared" si="755"/>
        <v>100</v>
      </c>
      <c r="X2741" s="1">
        <f t="shared" si="756"/>
        <v>3</v>
      </c>
      <c r="Y2741" s="1">
        <f t="shared" si="757"/>
        <v>10</v>
      </c>
      <c r="Z2741" s="1" t="str">
        <f>VLOOKUP(BIN2DEC(MID(HEX2BIN(MID(H2741,3,2),8),2,5)),Codes!$E$1:$F$18,2)</f>
        <v>Normal</v>
      </c>
      <c r="AA2741" s="6" t="str">
        <f t="shared" si="758"/>
        <v>0</v>
      </c>
      <c r="AB2741" s="1">
        <f t="shared" si="759"/>
        <v>0</v>
      </c>
      <c r="AC2741" s="1" t="str">
        <f>VLOOKUP(BIN2DEC(RIGHT(HEX2BIN(MID(H2741,6,1),4),1)&amp;LEFT(HEX2BIN(MID(H2741,7,1),4),1)),Codes!$K$1:$L$5,2)</f>
        <v>M</v>
      </c>
      <c r="AD2741" s="1" t="str">
        <f>VLOOKUP(BIN2DEC(RIGHT(HEX2BIN(MID(H2741,7,1),4),3)&amp;LEFT(HEX2BIN(MID(H2741,8,1),4),2)),Codes!$H$2:$I$33,2)</f>
        <v>Kick</v>
      </c>
      <c r="AE2741" s="1" t="str">
        <f t="shared" si="760"/>
        <v>1</v>
      </c>
      <c r="AF2741" s="1" t="str">
        <f t="shared" si="761"/>
        <v>1</v>
      </c>
      <c r="AH2741" s="6">
        <f t="shared" si="762"/>
        <v>34</v>
      </c>
    </row>
    <row r="2742" spans="1:34">
      <c r="A2742" s="3" t="s">
        <v>5549</v>
      </c>
      <c r="B2742" s="1" t="s">
        <v>52</v>
      </c>
      <c r="C2742" s="6" t="s">
        <v>321</v>
      </c>
      <c r="D2742" s="9" t="s">
        <v>5550</v>
      </c>
      <c r="E2742" s="9" t="s">
        <v>5548</v>
      </c>
      <c r="F2742" s="9" t="s">
        <v>91</v>
      </c>
      <c r="G2742" s="9" t="s">
        <v>139</v>
      </c>
      <c r="H2742" s="9" t="s">
        <v>163</v>
      </c>
      <c r="J2742" s="6" t="str">
        <f t="shared" si="746"/>
        <v>001011</v>
      </c>
      <c r="K2742" s="1">
        <f t="shared" si="747"/>
        <v>1</v>
      </c>
      <c r="L2742" s="6" t="str">
        <f t="shared" si="748"/>
        <v>00000</v>
      </c>
      <c r="M2742" s="1">
        <f t="shared" si="749"/>
        <v>35</v>
      </c>
      <c r="N2742" s="6" t="str">
        <f t="shared" si="750"/>
        <v>00</v>
      </c>
      <c r="O2742" s="1">
        <f t="shared" si="751"/>
        <v>9</v>
      </c>
      <c r="P2742" s="1">
        <f>IF(HEX2DEC(LEFT(E2742,4))&gt;=32768,HEX2DEC(LEFT(E2742,4))-65536,HEX2DEC(LEFT(E2742,4)))/Codes!$N$2</f>
        <v>4.7679999999999998</v>
      </c>
      <c r="Q2742" s="1">
        <f>IF(HEX2DEC(RIGHT(E2742,4))&gt;=32768,HEX2DEC(RIGHT(E2742,4))-65536,HEX2DEC(RIGHT(E2742,4)))/Codes!$N$2</f>
        <v>0</v>
      </c>
      <c r="R2742" s="1">
        <f>IF(HEX2DEC(LEFT(F2742,4))&gt;=32768,HEX2DEC(LEFT(F2742,4))-65536,HEX2DEC(LEFT(F2742,4)))/Codes!$N$2</f>
        <v>0</v>
      </c>
      <c r="S2742" s="1">
        <f>IF(HEX2DEC(RIGHT(F2742,4))&gt;=32768,HEX2DEC(RIGHT(F2742,4))-65536,HEX2DEC(RIGHT(F2742,4)))/Codes!$N$2</f>
        <v>0</v>
      </c>
      <c r="T2742" s="18">
        <f t="shared" si="752"/>
        <v>361</v>
      </c>
      <c r="U2742" s="1">
        <f t="shared" si="753"/>
        <v>100</v>
      </c>
      <c r="V2742" s="1">
        <f t="shared" si="754"/>
        <v>0</v>
      </c>
      <c r="W2742" s="1" t="str">
        <f t="shared" si="755"/>
        <v>100</v>
      </c>
      <c r="X2742" s="1">
        <f t="shared" si="756"/>
        <v>3</v>
      </c>
      <c r="Y2742" s="1">
        <f t="shared" si="757"/>
        <v>10</v>
      </c>
      <c r="Z2742" s="1" t="str">
        <f>VLOOKUP(BIN2DEC(MID(HEX2BIN(MID(H2742,3,2),8),2,5)),Codes!$E$1:$F$18,2)</f>
        <v>Normal</v>
      </c>
      <c r="AA2742" s="6" t="str">
        <f t="shared" si="758"/>
        <v>0</v>
      </c>
      <c r="AB2742" s="1">
        <f t="shared" si="759"/>
        <v>0</v>
      </c>
      <c r="AC2742" s="1" t="str">
        <f>VLOOKUP(BIN2DEC(RIGHT(HEX2BIN(MID(H2742,6,1),4),1)&amp;LEFT(HEX2BIN(MID(H2742,7,1),4),1)),Codes!$K$1:$L$5,2)</f>
        <v>M</v>
      </c>
      <c r="AD2742" s="1" t="str">
        <f>VLOOKUP(BIN2DEC(RIGHT(HEX2BIN(MID(H2742,7,1),4),3)&amp;LEFT(HEX2BIN(MID(H2742,8,1),4),2)),Codes!$H$2:$I$33,2)</f>
        <v>Kick</v>
      </c>
      <c r="AE2742" s="1" t="str">
        <f t="shared" si="760"/>
        <v>1</v>
      </c>
      <c r="AF2742" s="1" t="str">
        <f t="shared" si="761"/>
        <v>1</v>
      </c>
      <c r="AH2742" s="6">
        <f t="shared" si="762"/>
        <v>34</v>
      </c>
    </row>
    <row r="2743" spans="1:34">
      <c r="A2743" s="3" t="s">
        <v>5551</v>
      </c>
      <c r="B2743" s="1" t="s">
        <v>52</v>
      </c>
      <c r="C2743" s="6" t="s">
        <v>321</v>
      </c>
      <c r="D2743" s="9" t="s">
        <v>1645</v>
      </c>
      <c r="E2743" s="9" t="s">
        <v>595</v>
      </c>
      <c r="F2743" s="9" t="s">
        <v>91</v>
      </c>
      <c r="G2743" s="9" t="s">
        <v>139</v>
      </c>
      <c r="H2743" s="9" t="s">
        <v>163</v>
      </c>
      <c r="J2743" s="6" t="str">
        <f t="shared" si="746"/>
        <v>001011</v>
      </c>
      <c r="K2743" s="1">
        <f t="shared" si="747"/>
        <v>2</v>
      </c>
      <c r="L2743" s="6" t="str">
        <f t="shared" si="748"/>
        <v>00000</v>
      </c>
      <c r="M2743" s="1">
        <f t="shared" si="749"/>
        <v>4</v>
      </c>
      <c r="N2743" s="6" t="str">
        <f t="shared" si="750"/>
        <v>00</v>
      </c>
      <c r="O2743" s="1">
        <f t="shared" si="751"/>
        <v>9</v>
      </c>
      <c r="P2743" s="1">
        <f>IF(HEX2DEC(LEFT(E2743,4))&gt;=32768,HEX2DEC(LEFT(E2743,4))-65536,HEX2DEC(LEFT(E2743,4)))/Codes!$N$2</f>
        <v>3.0640000000000001</v>
      </c>
      <c r="Q2743" s="1">
        <f>IF(HEX2DEC(RIGHT(E2743,4))&gt;=32768,HEX2DEC(RIGHT(E2743,4))-65536,HEX2DEC(RIGHT(E2743,4)))/Codes!$N$2</f>
        <v>0</v>
      </c>
      <c r="R2743" s="1">
        <f>IF(HEX2DEC(LEFT(F2743,4))&gt;=32768,HEX2DEC(LEFT(F2743,4))-65536,HEX2DEC(LEFT(F2743,4)))/Codes!$N$2</f>
        <v>0</v>
      </c>
      <c r="S2743" s="1">
        <f>IF(HEX2DEC(RIGHT(F2743,4))&gt;=32768,HEX2DEC(RIGHT(F2743,4))-65536,HEX2DEC(RIGHT(F2743,4)))/Codes!$N$2</f>
        <v>0</v>
      </c>
      <c r="T2743" s="18">
        <f t="shared" si="752"/>
        <v>361</v>
      </c>
      <c r="U2743" s="1">
        <f t="shared" si="753"/>
        <v>100</v>
      </c>
      <c r="V2743" s="1">
        <f t="shared" si="754"/>
        <v>0</v>
      </c>
      <c r="W2743" s="1" t="str">
        <f t="shared" si="755"/>
        <v>100</v>
      </c>
      <c r="X2743" s="1">
        <f t="shared" si="756"/>
        <v>3</v>
      </c>
      <c r="Y2743" s="1">
        <f t="shared" si="757"/>
        <v>10</v>
      </c>
      <c r="Z2743" s="1" t="str">
        <f>VLOOKUP(BIN2DEC(MID(HEX2BIN(MID(H2743,3,2),8),2,5)),Codes!$E$1:$F$18,2)</f>
        <v>Normal</v>
      </c>
      <c r="AA2743" s="6" t="str">
        <f t="shared" si="758"/>
        <v>0</v>
      </c>
      <c r="AB2743" s="1">
        <f t="shared" si="759"/>
        <v>0</v>
      </c>
      <c r="AC2743" s="1" t="str">
        <f>VLOOKUP(BIN2DEC(RIGHT(HEX2BIN(MID(H2743,6,1),4),1)&amp;LEFT(HEX2BIN(MID(H2743,7,1),4),1)),Codes!$K$1:$L$5,2)</f>
        <v>M</v>
      </c>
      <c r="AD2743" s="1" t="str">
        <f>VLOOKUP(BIN2DEC(RIGHT(HEX2BIN(MID(H2743,7,1),4),3)&amp;LEFT(HEX2BIN(MID(H2743,8,1),4),2)),Codes!$H$2:$I$33,2)</f>
        <v>Kick</v>
      </c>
      <c r="AE2743" s="1" t="str">
        <f t="shared" si="760"/>
        <v>1</v>
      </c>
      <c r="AF2743" s="1" t="str">
        <f t="shared" si="761"/>
        <v>1</v>
      </c>
      <c r="AH2743" s="6">
        <f t="shared" si="762"/>
        <v>34</v>
      </c>
    </row>
    <row r="2744" spans="1:34">
      <c r="A2744" s="3" t="s">
        <v>5552</v>
      </c>
      <c r="B2744" s="1" t="s">
        <v>52</v>
      </c>
      <c r="C2744" s="6" t="s">
        <v>322</v>
      </c>
      <c r="D2744" s="9" t="s">
        <v>5553</v>
      </c>
      <c r="E2744" s="9" t="s">
        <v>5548</v>
      </c>
      <c r="F2744" s="9" t="s">
        <v>91</v>
      </c>
      <c r="G2744" s="9" t="s">
        <v>139</v>
      </c>
      <c r="H2744" s="9" t="s">
        <v>163</v>
      </c>
      <c r="J2744" s="6" t="str">
        <f t="shared" si="746"/>
        <v>001011</v>
      </c>
      <c r="K2744" s="1">
        <f t="shared" si="747"/>
        <v>0</v>
      </c>
      <c r="L2744" s="6" t="str">
        <f t="shared" si="748"/>
        <v>00000</v>
      </c>
      <c r="M2744" s="1">
        <f t="shared" si="749"/>
        <v>43</v>
      </c>
      <c r="N2744" s="6" t="str">
        <f t="shared" si="750"/>
        <v>00</v>
      </c>
      <c r="O2744" s="1">
        <f t="shared" si="751"/>
        <v>8</v>
      </c>
      <c r="P2744" s="1">
        <f>IF(HEX2DEC(LEFT(E2744,4))&gt;=32768,HEX2DEC(LEFT(E2744,4))-65536,HEX2DEC(LEFT(E2744,4)))/Codes!$N$2</f>
        <v>4.7679999999999998</v>
      </c>
      <c r="Q2744" s="1">
        <f>IF(HEX2DEC(RIGHT(E2744,4))&gt;=32768,HEX2DEC(RIGHT(E2744,4))-65536,HEX2DEC(RIGHT(E2744,4)))/Codes!$N$2</f>
        <v>0</v>
      </c>
      <c r="R2744" s="1">
        <f>IF(HEX2DEC(LEFT(F2744,4))&gt;=32768,HEX2DEC(LEFT(F2744,4))-65536,HEX2DEC(LEFT(F2744,4)))/Codes!$N$2</f>
        <v>0</v>
      </c>
      <c r="S2744" s="1">
        <f>IF(HEX2DEC(RIGHT(F2744,4))&gt;=32768,HEX2DEC(RIGHT(F2744,4))-65536,HEX2DEC(RIGHT(F2744,4)))/Codes!$N$2</f>
        <v>0</v>
      </c>
      <c r="T2744" s="18">
        <f t="shared" si="752"/>
        <v>361</v>
      </c>
      <c r="U2744" s="1">
        <f t="shared" si="753"/>
        <v>100</v>
      </c>
      <c r="V2744" s="1">
        <f t="shared" si="754"/>
        <v>0</v>
      </c>
      <c r="W2744" s="1" t="str">
        <f t="shared" si="755"/>
        <v>100</v>
      </c>
      <c r="X2744" s="1">
        <f t="shared" si="756"/>
        <v>3</v>
      </c>
      <c r="Y2744" s="1">
        <f t="shared" si="757"/>
        <v>10</v>
      </c>
      <c r="Z2744" s="1" t="str">
        <f>VLOOKUP(BIN2DEC(MID(HEX2BIN(MID(H2744,3,2),8),2,5)),Codes!$E$1:$F$18,2)</f>
        <v>Normal</v>
      </c>
      <c r="AA2744" s="6" t="str">
        <f t="shared" si="758"/>
        <v>0</v>
      </c>
      <c r="AB2744" s="1">
        <f t="shared" si="759"/>
        <v>0</v>
      </c>
      <c r="AC2744" s="1" t="str">
        <f>VLOOKUP(BIN2DEC(RIGHT(HEX2BIN(MID(H2744,6,1),4),1)&amp;LEFT(HEX2BIN(MID(H2744,7,1),4),1)),Codes!$K$1:$L$5,2)</f>
        <v>M</v>
      </c>
      <c r="AD2744" s="1" t="str">
        <f>VLOOKUP(BIN2DEC(RIGHT(HEX2BIN(MID(H2744,7,1),4),3)&amp;LEFT(HEX2BIN(MID(H2744,8,1),4),2)),Codes!$H$2:$I$33,2)</f>
        <v>Kick</v>
      </c>
      <c r="AE2744" s="1" t="str">
        <f t="shared" si="760"/>
        <v>1</v>
      </c>
      <c r="AF2744" s="1" t="str">
        <f t="shared" si="761"/>
        <v>1</v>
      </c>
      <c r="AH2744" s="6">
        <f t="shared" si="762"/>
        <v>34</v>
      </c>
    </row>
    <row r="2745" spans="1:34">
      <c r="A2745" s="3" t="s">
        <v>5554</v>
      </c>
      <c r="B2745" s="1" t="s">
        <v>52</v>
      </c>
      <c r="C2745" s="6" t="s">
        <v>322</v>
      </c>
      <c r="D2745" s="9" t="s">
        <v>5555</v>
      </c>
      <c r="E2745" s="9" t="s">
        <v>5548</v>
      </c>
      <c r="F2745" s="9" t="s">
        <v>91</v>
      </c>
      <c r="G2745" s="9" t="s">
        <v>139</v>
      </c>
      <c r="H2745" s="9" t="s">
        <v>163</v>
      </c>
      <c r="J2745" s="6" t="str">
        <f t="shared" si="746"/>
        <v>001011</v>
      </c>
      <c r="K2745" s="1">
        <f t="shared" si="747"/>
        <v>1</v>
      </c>
      <c r="L2745" s="6" t="str">
        <f t="shared" si="748"/>
        <v>00000</v>
      </c>
      <c r="M2745" s="1">
        <f t="shared" si="749"/>
        <v>35</v>
      </c>
      <c r="N2745" s="6" t="str">
        <f t="shared" si="750"/>
        <v>00</v>
      </c>
      <c r="O2745" s="1">
        <f t="shared" si="751"/>
        <v>8</v>
      </c>
      <c r="P2745" s="1">
        <f>IF(HEX2DEC(LEFT(E2745,4))&gt;=32768,HEX2DEC(LEFT(E2745,4))-65536,HEX2DEC(LEFT(E2745,4)))/Codes!$N$2</f>
        <v>4.7679999999999998</v>
      </c>
      <c r="Q2745" s="1">
        <f>IF(HEX2DEC(RIGHT(E2745,4))&gt;=32768,HEX2DEC(RIGHT(E2745,4))-65536,HEX2DEC(RIGHT(E2745,4)))/Codes!$N$2</f>
        <v>0</v>
      </c>
      <c r="R2745" s="1">
        <f>IF(HEX2DEC(LEFT(F2745,4))&gt;=32768,HEX2DEC(LEFT(F2745,4))-65536,HEX2DEC(LEFT(F2745,4)))/Codes!$N$2</f>
        <v>0</v>
      </c>
      <c r="S2745" s="1">
        <f>IF(HEX2DEC(RIGHT(F2745,4))&gt;=32768,HEX2DEC(RIGHT(F2745,4))-65536,HEX2DEC(RIGHT(F2745,4)))/Codes!$N$2</f>
        <v>0</v>
      </c>
      <c r="T2745" s="18">
        <f t="shared" si="752"/>
        <v>361</v>
      </c>
      <c r="U2745" s="1">
        <f t="shared" si="753"/>
        <v>100</v>
      </c>
      <c r="V2745" s="1">
        <f t="shared" si="754"/>
        <v>0</v>
      </c>
      <c r="W2745" s="1" t="str">
        <f t="shared" si="755"/>
        <v>100</v>
      </c>
      <c r="X2745" s="1">
        <f t="shared" si="756"/>
        <v>3</v>
      </c>
      <c r="Y2745" s="1">
        <f t="shared" si="757"/>
        <v>10</v>
      </c>
      <c r="Z2745" s="1" t="str">
        <f>VLOOKUP(BIN2DEC(MID(HEX2BIN(MID(H2745,3,2),8),2,5)),Codes!$E$1:$F$18,2)</f>
        <v>Normal</v>
      </c>
      <c r="AA2745" s="6" t="str">
        <f t="shared" si="758"/>
        <v>0</v>
      </c>
      <c r="AB2745" s="1">
        <f t="shared" si="759"/>
        <v>0</v>
      </c>
      <c r="AC2745" s="1" t="str">
        <f>VLOOKUP(BIN2DEC(RIGHT(HEX2BIN(MID(H2745,6,1),4),1)&amp;LEFT(HEX2BIN(MID(H2745,7,1),4),1)),Codes!$K$1:$L$5,2)</f>
        <v>M</v>
      </c>
      <c r="AD2745" s="1" t="str">
        <f>VLOOKUP(BIN2DEC(RIGHT(HEX2BIN(MID(H2745,7,1),4),3)&amp;LEFT(HEX2BIN(MID(H2745,8,1),4),2)),Codes!$H$2:$I$33,2)</f>
        <v>Kick</v>
      </c>
      <c r="AE2745" s="1" t="str">
        <f t="shared" si="760"/>
        <v>1</v>
      </c>
      <c r="AF2745" s="1" t="str">
        <f t="shared" si="761"/>
        <v>1</v>
      </c>
      <c r="AH2745" s="6">
        <f t="shared" si="762"/>
        <v>34</v>
      </c>
    </row>
    <row r="2746" spans="1:34">
      <c r="A2746" s="3" t="s">
        <v>5556</v>
      </c>
      <c r="B2746" s="1" t="s">
        <v>52</v>
      </c>
      <c r="C2746" s="6" t="s">
        <v>322</v>
      </c>
      <c r="D2746" s="9" t="s">
        <v>1261</v>
      </c>
      <c r="E2746" s="9" t="s">
        <v>595</v>
      </c>
      <c r="F2746" s="9" t="s">
        <v>91</v>
      </c>
      <c r="G2746" s="9" t="s">
        <v>139</v>
      </c>
      <c r="H2746" s="9" t="s">
        <v>163</v>
      </c>
      <c r="J2746" s="6" t="str">
        <f t="shared" si="746"/>
        <v>001011</v>
      </c>
      <c r="K2746" s="1">
        <f t="shared" si="747"/>
        <v>2</v>
      </c>
      <c r="L2746" s="6" t="str">
        <f t="shared" si="748"/>
        <v>00000</v>
      </c>
      <c r="M2746" s="1">
        <f t="shared" si="749"/>
        <v>4</v>
      </c>
      <c r="N2746" s="6" t="str">
        <f t="shared" si="750"/>
        <v>00</v>
      </c>
      <c r="O2746" s="1">
        <f t="shared" si="751"/>
        <v>8</v>
      </c>
      <c r="P2746" s="1">
        <f>IF(HEX2DEC(LEFT(E2746,4))&gt;=32768,HEX2DEC(LEFT(E2746,4))-65536,HEX2DEC(LEFT(E2746,4)))/Codes!$N$2</f>
        <v>3.0640000000000001</v>
      </c>
      <c r="Q2746" s="1">
        <f>IF(HEX2DEC(RIGHT(E2746,4))&gt;=32768,HEX2DEC(RIGHT(E2746,4))-65536,HEX2DEC(RIGHT(E2746,4)))/Codes!$N$2</f>
        <v>0</v>
      </c>
      <c r="R2746" s="1">
        <f>IF(HEX2DEC(LEFT(F2746,4))&gt;=32768,HEX2DEC(LEFT(F2746,4))-65536,HEX2DEC(LEFT(F2746,4)))/Codes!$N$2</f>
        <v>0</v>
      </c>
      <c r="S2746" s="1">
        <f>IF(HEX2DEC(RIGHT(F2746,4))&gt;=32768,HEX2DEC(RIGHT(F2746,4))-65536,HEX2DEC(RIGHT(F2746,4)))/Codes!$N$2</f>
        <v>0</v>
      </c>
      <c r="T2746" s="18">
        <f t="shared" si="752"/>
        <v>361</v>
      </c>
      <c r="U2746" s="1">
        <f t="shared" si="753"/>
        <v>100</v>
      </c>
      <c r="V2746" s="1">
        <f t="shared" si="754"/>
        <v>0</v>
      </c>
      <c r="W2746" s="1" t="str">
        <f t="shared" si="755"/>
        <v>100</v>
      </c>
      <c r="X2746" s="1">
        <f t="shared" si="756"/>
        <v>3</v>
      </c>
      <c r="Y2746" s="1">
        <f t="shared" si="757"/>
        <v>10</v>
      </c>
      <c r="Z2746" s="1" t="str">
        <f>VLOOKUP(BIN2DEC(MID(HEX2BIN(MID(H2746,3,2),8),2,5)),Codes!$E$1:$F$18,2)</f>
        <v>Normal</v>
      </c>
      <c r="AA2746" s="6" t="str">
        <f t="shared" si="758"/>
        <v>0</v>
      </c>
      <c r="AB2746" s="1">
        <f t="shared" si="759"/>
        <v>0</v>
      </c>
      <c r="AC2746" s="1" t="str">
        <f>VLOOKUP(BIN2DEC(RIGHT(HEX2BIN(MID(H2746,6,1),4),1)&amp;LEFT(HEX2BIN(MID(H2746,7,1),4),1)),Codes!$K$1:$L$5,2)</f>
        <v>M</v>
      </c>
      <c r="AD2746" s="1" t="str">
        <f>VLOOKUP(BIN2DEC(RIGHT(HEX2BIN(MID(H2746,7,1),4),3)&amp;LEFT(HEX2BIN(MID(H2746,8,1),4),2)),Codes!$H$2:$I$33,2)</f>
        <v>Kick</v>
      </c>
      <c r="AE2746" s="1" t="str">
        <f t="shared" si="760"/>
        <v>1</v>
      </c>
      <c r="AF2746" s="1" t="str">
        <f t="shared" si="761"/>
        <v>1</v>
      </c>
      <c r="AH2746" s="6">
        <f t="shared" si="762"/>
        <v>34</v>
      </c>
    </row>
    <row r="2747" spans="1:34">
      <c r="A2747" s="3" t="s">
        <v>5557</v>
      </c>
      <c r="B2747" s="1" t="s">
        <v>52</v>
      </c>
      <c r="C2747" s="6" t="s">
        <v>324</v>
      </c>
      <c r="D2747" s="9" t="s">
        <v>5558</v>
      </c>
      <c r="E2747" s="9" t="s">
        <v>5548</v>
      </c>
      <c r="F2747" s="9" t="s">
        <v>91</v>
      </c>
      <c r="G2747" s="9" t="s">
        <v>139</v>
      </c>
      <c r="H2747" s="9" t="s">
        <v>163</v>
      </c>
      <c r="J2747" s="6" t="str">
        <f t="shared" si="746"/>
        <v>001011</v>
      </c>
      <c r="K2747" s="1">
        <f t="shared" si="747"/>
        <v>0</v>
      </c>
      <c r="L2747" s="6" t="str">
        <f t="shared" si="748"/>
        <v>00000</v>
      </c>
      <c r="M2747" s="1">
        <f t="shared" si="749"/>
        <v>43</v>
      </c>
      <c r="N2747" s="6" t="str">
        <f t="shared" si="750"/>
        <v>00</v>
      </c>
      <c r="O2747" s="1">
        <f t="shared" si="751"/>
        <v>7</v>
      </c>
      <c r="P2747" s="1">
        <f>IF(HEX2DEC(LEFT(E2747,4))&gt;=32768,HEX2DEC(LEFT(E2747,4))-65536,HEX2DEC(LEFT(E2747,4)))/Codes!$N$2</f>
        <v>4.7679999999999998</v>
      </c>
      <c r="Q2747" s="1">
        <f>IF(HEX2DEC(RIGHT(E2747,4))&gt;=32768,HEX2DEC(RIGHT(E2747,4))-65536,HEX2DEC(RIGHT(E2747,4)))/Codes!$N$2</f>
        <v>0</v>
      </c>
      <c r="R2747" s="1">
        <f>IF(HEX2DEC(LEFT(F2747,4))&gt;=32768,HEX2DEC(LEFT(F2747,4))-65536,HEX2DEC(LEFT(F2747,4)))/Codes!$N$2</f>
        <v>0</v>
      </c>
      <c r="S2747" s="1">
        <f>IF(HEX2DEC(RIGHT(F2747,4))&gt;=32768,HEX2DEC(RIGHT(F2747,4))-65536,HEX2DEC(RIGHT(F2747,4)))/Codes!$N$2</f>
        <v>0</v>
      </c>
      <c r="T2747" s="18">
        <f t="shared" si="752"/>
        <v>361</v>
      </c>
      <c r="U2747" s="1">
        <f t="shared" si="753"/>
        <v>100</v>
      </c>
      <c r="V2747" s="1">
        <f t="shared" si="754"/>
        <v>0</v>
      </c>
      <c r="W2747" s="1" t="str">
        <f t="shared" si="755"/>
        <v>100</v>
      </c>
      <c r="X2747" s="1">
        <f t="shared" si="756"/>
        <v>3</v>
      </c>
      <c r="Y2747" s="1">
        <f t="shared" si="757"/>
        <v>10</v>
      </c>
      <c r="Z2747" s="1" t="str">
        <f>VLOOKUP(BIN2DEC(MID(HEX2BIN(MID(H2747,3,2),8),2,5)),Codes!$E$1:$F$18,2)</f>
        <v>Normal</v>
      </c>
      <c r="AA2747" s="6" t="str">
        <f t="shared" si="758"/>
        <v>0</v>
      </c>
      <c r="AB2747" s="1">
        <f t="shared" si="759"/>
        <v>0</v>
      </c>
      <c r="AC2747" s="1" t="str">
        <f>VLOOKUP(BIN2DEC(RIGHT(HEX2BIN(MID(H2747,6,1),4),1)&amp;LEFT(HEX2BIN(MID(H2747,7,1),4),1)),Codes!$K$1:$L$5,2)</f>
        <v>M</v>
      </c>
      <c r="AD2747" s="1" t="str">
        <f>VLOOKUP(BIN2DEC(RIGHT(HEX2BIN(MID(H2747,7,1),4),3)&amp;LEFT(HEX2BIN(MID(H2747,8,1),4),2)),Codes!$H$2:$I$33,2)</f>
        <v>Kick</v>
      </c>
      <c r="AE2747" s="1" t="str">
        <f t="shared" si="760"/>
        <v>1</v>
      </c>
      <c r="AF2747" s="1" t="str">
        <f t="shared" si="761"/>
        <v>1</v>
      </c>
      <c r="AH2747" s="6">
        <f t="shared" si="762"/>
        <v>34</v>
      </c>
    </row>
    <row r="2748" spans="1:34">
      <c r="A2748" s="3" t="s">
        <v>5559</v>
      </c>
      <c r="B2748" s="1" t="s">
        <v>52</v>
      </c>
      <c r="C2748" s="6" t="s">
        <v>324</v>
      </c>
      <c r="D2748" s="9" t="s">
        <v>5560</v>
      </c>
      <c r="E2748" s="9" t="s">
        <v>5548</v>
      </c>
      <c r="F2748" s="9" t="s">
        <v>91</v>
      </c>
      <c r="G2748" s="9" t="s">
        <v>139</v>
      </c>
      <c r="H2748" s="9" t="s">
        <v>163</v>
      </c>
      <c r="J2748" s="6" t="str">
        <f t="shared" si="746"/>
        <v>001011</v>
      </c>
      <c r="K2748" s="1">
        <f t="shared" si="747"/>
        <v>1</v>
      </c>
      <c r="L2748" s="6" t="str">
        <f t="shared" si="748"/>
        <v>00000</v>
      </c>
      <c r="M2748" s="1">
        <f t="shared" si="749"/>
        <v>35</v>
      </c>
      <c r="N2748" s="6" t="str">
        <f t="shared" si="750"/>
        <v>00</v>
      </c>
      <c r="O2748" s="1">
        <f t="shared" si="751"/>
        <v>7</v>
      </c>
      <c r="P2748" s="1">
        <f>IF(HEX2DEC(LEFT(E2748,4))&gt;=32768,HEX2DEC(LEFT(E2748,4))-65536,HEX2DEC(LEFT(E2748,4)))/Codes!$N$2</f>
        <v>4.7679999999999998</v>
      </c>
      <c r="Q2748" s="1">
        <f>IF(HEX2DEC(RIGHT(E2748,4))&gt;=32768,HEX2DEC(RIGHT(E2748,4))-65536,HEX2DEC(RIGHT(E2748,4)))/Codes!$N$2</f>
        <v>0</v>
      </c>
      <c r="R2748" s="1">
        <f>IF(HEX2DEC(LEFT(F2748,4))&gt;=32768,HEX2DEC(LEFT(F2748,4))-65536,HEX2DEC(LEFT(F2748,4)))/Codes!$N$2</f>
        <v>0</v>
      </c>
      <c r="S2748" s="1">
        <f>IF(HEX2DEC(RIGHT(F2748,4))&gt;=32768,HEX2DEC(RIGHT(F2748,4))-65536,HEX2DEC(RIGHT(F2748,4)))/Codes!$N$2</f>
        <v>0</v>
      </c>
      <c r="T2748" s="18">
        <f t="shared" si="752"/>
        <v>361</v>
      </c>
      <c r="U2748" s="1">
        <f t="shared" si="753"/>
        <v>100</v>
      </c>
      <c r="V2748" s="1">
        <f t="shared" si="754"/>
        <v>0</v>
      </c>
      <c r="W2748" s="1" t="str">
        <f t="shared" si="755"/>
        <v>100</v>
      </c>
      <c r="X2748" s="1">
        <f t="shared" si="756"/>
        <v>3</v>
      </c>
      <c r="Y2748" s="1">
        <f t="shared" si="757"/>
        <v>10</v>
      </c>
      <c r="Z2748" s="1" t="str">
        <f>VLOOKUP(BIN2DEC(MID(HEX2BIN(MID(H2748,3,2),8),2,5)),Codes!$E$1:$F$18,2)</f>
        <v>Normal</v>
      </c>
      <c r="AA2748" s="6" t="str">
        <f t="shared" si="758"/>
        <v>0</v>
      </c>
      <c r="AB2748" s="1">
        <f t="shared" si="759"/>
        <v>0</v>
      </c>
      <c r="AC2748" s="1" t="str">
        <f>VLOOKUP(BIN2DEC(RIGHT(HEX2BIN(MID(H2748,6,1),4),1)&amp;LEFT(HEX2BIN(MID(H2748,7,1),4),1)),Codes!$K$1:$L$5,2)</f>
        <v>M</v>
      </c>
      <c r="AD2748" s="1" t="str">
        <f>VLOOKUP(BIN2DEC(RIGHT(HEX2BIN(MID(H2748,7,1),4),3)&amp;LEFT(HEX2BIN(MID(H2748,8,1),4),2)),Codes!$H$2:$I$33,2)</f>
        <v>Kick</v>
      </c>
      <c r="AE2748" s="1" t="str">
        <f t="shared" si="760"/>
        <v>1</v>
      </c>
      <c r="AF2748" s="1" t="str">
        <f t="shared" si="761"/>
        <v>1</v>
      </c>
      <c r="AH2748" s="6">
        <f t="shared" si="762"/>
        <v>34</v>
      </c>
    </row>
    <row r="2749" spans="1:34">
      <c r="A2749" s="3" t="s">
        <v>5561</v>
      </c>
      <c r="B2749" s="1" t="s">
        <v>52</v>
      </c>
      <c r="C2749" s="6" t="s">
        <v>324</v>
      </c>
      <c r="D2749" s="9" t="s">
        <v>204</v>
      </c>
      <c r="E2749" s="9" t="s">
        <v>595</v>
      </c>
      <c r="F2749" s="9" t="s">
        <v>91</v>
      </c>
      <c r="G2749" s="9" t="s">
        <v>139</v>
      </c>
      <c r="H2749" s="9" t="s">
        <v>163</v>
      </c>
      <c r="J2749" s="6" t="str">
        <f t="shared" si="746"/>
        <v>001011</v>
      </c>
      <c r="K2749" s="1">
        <f t="shared" si="747"/>
        <v>2</v>
      </c>
      <c r="L2749" s="6" t="str">
        <f t="shared" si="748"/>
        <v>00000</v>
      </c>
      <c r="M2749" s="1">
        <f t="shared" si="749"/>
        <v>4</v>
      </c>
      <c r="N2749" s="6" t="str">
        <f t="shared" si="750"/>
        <v>00</v>
      </c>
      <c r="O2749" s="1">
        <f t="shared" si="751"/>
        <v>7</v>
      </c>
      <c r="P2749" s="1">
        <f>IF(HEX2DEC(LEFT(E2749,4))&gt;=32768,HEX2DEC(LEFT(E2749,4))-65536,HEX2DEC(LEFT(E2749,4)))/Codes!$N$2</f>
        <v>3.0640000000000001</v>
      </c>
      <c r="Q2749" s="1">
        <f>IF(HEX2DEC(RIGHT(E2749,4))&gt;=32768,HEX2DEC(RIGHT(E2749,4))-65536,HEX2DEC(RIGHT(E2749,4)))/Codes!$N$2</f>
        <v>0</v>
      </c>
      <c r="R2749" s="1">
        <f>IF(HEX2DEC(LEFT(F2749,4))&gt;=32768,HEX2DEC(LEFT(F2749,4))-65536,HEX2DEC(LEFT(F2749,4)))/Codes!$N$2</f>
        <v>0</v>
      </c>
      <c r="S2749" s="1">
        <f>IF(HEX2DEC(RIGHT(F2749,4))&gt;=32768,HEX2DEC(RIGHT(F2749,4))-65536,HEX2DEC(RIGHT(F2749,4)))/Codes!$N$2</f>
        <v>0</v>
      </c>
      <c r="T2749" s="18">
        <f t="shared" si="752"/>
        <v>361</v>
      </c>
      <c r="U2749" s="1">
        <f t="shared" si="753"/>
        <v>100</v>
      </c>
      <c r="V2749" s="1">
        <f t="shared" si="754"/>
        <v>0</v>
      </c>
      <c r="W2749" s="1" t="str">
        <f t="shared" si="755"/>
        <v>100</v>
      </c>
      <c r="X2749" s="1">
        <f t="shared" si="756"/>
        <v>3</v>
      </c>
      <c r="Y2749" s="1">
        <f t="shared" si="757"/>
        <v>10</v>
      </c>
      <c r="Z2749" s="1" t="str">
        <f>VLOOKUP(BIN2DEC(MID(HEX2BIN(MID(H2749,3,2),8),2,5)),Codes!$E$1:$F$18,2)</f>
        <v>Normal</v>
      </c>
      <c r="AA2749" s="6" t="str">
        <f t="shared" si="758"/>
        <v>0</v>
      </c>
      <c r="AB2749" s="1">
        <f t="shared" si="759"/>
        <v>0</v>
      </c>
      <c r="AC2749" s="1" t="str">
        <f>VLOOKUP(BIN2DEC(RIGHT(HEX2BIN(MID(H2749,6,1),4),1)&amp;LEFT(HEX2BIN(MID(H2749,7,1),4),1)),Codes!$K$1:$L$5,2)</f>
        <v>M</v>
      </c>
      <c r="AD2749" s="1" t="str">
        <f>VLOOKUP(BIN2DEC(RIGHT(HEX2BIN(MID(H2749,7,1),4),3)&amp;LEFT(HEX2BIN(MID(H2749,8,1),4),2)),Codes!$H$2:$I$33,2)</f>
        <v>Kick</v>
      </c>
      <c r="AE2749" s="1" t="str">
        <f t="shared" si="760"/>
        <v>1</v>
      </c>
      <c r="AF2749" s="1" t="str">
        <f t="shared" si="761"/>
        <v>1</v>
      </c>
      <c r="AH2749" s="6">
        <f t="shared" si="762"/>
        <v>34</v>
      </c>
    </row>
    <row r="2750" spans="1:34">
      <c r="A2750" s="3" t="s">
        <v>5562</v>
      </c>
      <c r="B2750" s="1" t="s">
        <v>52</v>
      </c>
      <c r="C2750" s="6" t="s">
        <v>330</v>
      </c>
      <c r="D2750" s="9" t="s">
        <v>5563</v>
      </c>
      <c r="E2750" s="9" t="s">
        <v>256</v>
      </c>
      <c r="F2750" s="9" t="s">
        <v>91</v>
      </c>
      <c r="G2750" s="9" t="s">
        <v>5564</v>
      </c>
      <c r="H2750" s="9" t="s">
        <v>199</v>
      </c>
      <c r="J2750" s="6" t="str">
        <f t="shared" si="746"/>
        <v>001011</v>
      </c>
      <c r="K2750" s="1">
        <f t="shared" si="747"/>
        <v>0</v>
      </c>
      <c r="L2750" s="6" t="str">
        <f t="shared" si="748"/>
        <v>00000</v>
      </c>
      <c r="M2750" s="1">
        <f t="shared" si="749"/>
        <v>47</v>
      </c>
      <c r="N2750" s="6" t="str">
        <f t="shared" si="750"/>
        <v>00</v>
      </c>
      <c r="O2750" s="1">
        <f t="shared" si="751"/>
        <v>7</v>
      </c>
      <c r="P2750" s="1">
        <f>IF(HEX2DEC(LEFT(E2750,4))&gt;=32768,HEX2DEC(LEFT(E2750,4))-65536,HEX2DEC(LEFT(E2750,4)))/Codes!$N$2</f>
        <v>3.6</v>
      </c>
      <c r="Q2750" s="1">
        <f>IF(HEX2DEC(RIGHT(E2750,4))&gt;=32768,HEX2DEC(RIGHT(E2750,4))-65536,HEX2DEC(RIGHT(E2750,4)))/Codes!$N$2</f>
        <v>0</v>
      </c>
      <c r="R2750" s="1">
        <f>IF(HEX2DEC(LEFT(F2750,4))&gt;=32768,HEX2DEC(LEFT(F2750,4))-65536,HEX2DEC(LEFT(F2750,4)))/Codes!$N$2</f>
        <v>0</v>
      </c>
      <c r="S2750" s="1">
        <f>IF(HEX2DEC(RIGHT(F2750,4))&gt;=32768,HEX2DEC(RIGHT(F2750,4))-65536,HEX2DEC(RIGHT(F2750,4)))/Codes!$N$2</f>
        <v>0</v>
      </c>
      <c r="T2750" s="18">
        <f t="shared" si="752"/>
        <v>96</v>
      </c>
      <c r="U2750" s="1">
        <f t="shared" si="753"/>
        <v>124</v>
      </c>
      <c r="V2750" s="1">
        <f t="shared" si="754"/>
        <v>0</v>
      </c>
      <c r="W2750" s="1" t="str">
        <f t="shared" si="755"/>
        <v>100</v>
      </c>
      <c r="X2750" s="1">
        <f t="shared" si="756"/>
        <v>3</v>
      </c>
      <c r="Y2750" s="1">
        <f t="shared" si="757"/>
        <v>40</v>
      </c>
      <c r="Z2750" s="1" t="str">
        <f>VLOOKUP(BIN2DEC(MID(HEX2BIN(MID(H2750,3,2),8),2,5)),Codes!$E$1:$F$18,2)</f>
        <v>Normal</v>
      </c>
      <c r="AA2750" s="6" t="str">
        <f t="shared" si="758"/>
        <v>0</v>
      </c>
      <c r="AB2750" s="1">
        <f t="shared" si="759"/>
        <v>0</v>
      </c>
      <c r="AC2750" s="1" t="str">
        <f>VLOOKUP(BIN2DEC(RIGHT(HEX2BIN(MID(H2750,6,1),4),1)&amp;LEFT(HEX2BIN(MID(H2750,7,1),4),1)),Codes!$K$1:$L$5,2)</f>
        <v>M</v>
      </c>
      <c r="AD2750" s="1" t="str">
        <f>VLOOKUP(BIN2DEC(RIGHT(HEX2BIN(MID(H2750,7,1),4),3)&amp;LEFT(HEX2BIN(MID(H2750,8,1),4),2)),Codes!$H$2:$I$33,2)</f>
        <v>Kick</v>
      </c>
      <c r="AE2750" s="1" t="str">
        <f t="shared" si="760"/>
        <v>1</v>
      </c>
      <c r="AF2750" s="1" t="str">
        <f t="shared" si="761"/>
        <v>1</v>
      </c>
      <c r="AH2750" s="6">
        <f t="shared" si="762"/>
        <v>34</v>
      </c>
    </row>
    <row r="2751" spans="1:34">
      <c r="A2751" s="3" t="s">
        <v>5565</v>
      </c>
      <c r="B2751" s="1" t="s">
        <v>52</v>
      </c>
      <c r="C2751" s="6" t="s">
        <v>330</v>
      </c>
      <c r="D2751" s="9" t="s">
        <v>5566</v>
      </c>
      <c r="E2751" s="9" t="s">
        <v>313</v>
      </c>
      <c r="F2751" s="9" t="s">
        <v>549</v>
      </c>
      <c r="G2751" s="9" t="s">
        <v>5564</v>
      </c>
      <c r="H2751" s="9" t="s">
        <v>5567</v>
      </c>
      <c r="J2751" s="6" t="str">
        <f t="shared" si="746"/>
        <v>001011</v>
      </c>
      <c r="K2751" s="1">
        <f t="shared" si="747"/>
        <v>1</v>
      </c>
      <c r="L2751" s="6" t="str">
        <f t="shared" si="748"/>
        <v>00000</v>
      </c>
      <c r="M2751" s="1">
        <f t="shared" si="749"/>
        <v>47</v>
      </c>
      <c r="N2751" s="6" t="str">
        <f t="shared" si="750"/>
        <v>00</v>
      </c>
      <c r="O2751" s="1">
        <f t="shared" si="751"/>
        <v>7</v>
      </c>
      <c r="P2751" s="1">
        <f>IF(HEX2DEC(LEFT(E2751,4))&gt;=32768,HEX2DEC(LEFT(E2751,4))-65536,HEX2DEC(LEFT(E2751,4)))/Codes!$N$2</f>
        <v>3.6</v>
      </c>
      <c r="Q2751" s="1">
        <f>IF(HEX2DEC(RIGHT(E2751,4))&gt;=32768,HEX2DEC(RIGHT(E2751,4))-65536,HEX2DEC(RIGHT(E2751,4)))/Codes!$N$2</f>
        <v>2</v>
      </c>
      <c r="R2751" s="1">
        <f>IF(HEX2DEC(LEFT(F2751,4))&gt;=32768,HEX2DEC(LEFT(F2751,4))-65536,HEX2DEC(LEFT(F2751,4)))/Codes!$N$2</f>
        <v>2.8</v>
      </c>
      <c r="S2751" s="1">
        <f>IF(HEX2DEC(RIGHT(F2751,4))&gt;=32768,HEX2DEC(RIGHT(F2751,4))-65536,HEX2DEC(RIGHT(F2751,4)))/Codes!$N$2</f>
        <v>-0.8</v>
      </c>
      <c r="T2751" s="18">
        <f t="shared" si="752"/>
        <v>96</v>
      </c>
      <c r="U2751" s="1">
        <f t="shared" si="753"/>
        <v>124</v>
      </c>
      <c r="V2751" s="1">
        <f t="shared" si="754"/>
        <v>0</v>
      </c>
      <c r="W2751" s="1" t="str">
        <f t="shared" si="755"/>
        <v>100</v>
      </c>
      <c r="X2751" s="1">
        <f t="shared" si="756"/>
        <v>3</v>
      </c>
      <c r="Y2751" s="1">
        <f t="shared" si="757"/>
        <v>45</v>
      </c>
      <c r="Z2751" s="1" t="str">
        <f>VLOOKUP(BIN2DEC(MID(HEX2BIN(MID(H2751,3,2),8),2,5)),Codes!$E$1:$F$18,2)</f>
        <v>Normal</v>
      </c>
      <c r="AA2751" s="6" t="str">
        <f t="shared" si="758"/>
        <v>0</v>
      </c>
      <c r="AB2751" s="1">
        <f t="shared" si="759"/>
        <v>0</v>
      </c>
      <c r="AC2751" s="1" t="str">
        <f>VLOOKUP(BIN2DEC(RIGHT(HEX2BIN(MID(H2751,6,1),4),1)&amp;LEFT(HEX2BIN(MID(H2751,7,1),4),1)),Codes!$K$1:$L$5,2)</f>
        <v>M</v>
      </c>
      <c r="AD2751" s="1" t="str">
        <f>VLOOKUP(BIN2DEC(RIGHT(HEX2BIN(MID(H2751,7,1),4),3)&amp;LEFT(HEX2BIN(MID(H2751,8,1),4),2)),Codes!$H$2:$I$33,2)</f>
        <v>Kick</v>
      </c>
      <c r="AE2751" s="1" t="str">
        <f t="shared" si="760"/>
        <v>1</v>
      </c>
      <c r="AF2751" s="1" t="str">
        <f t="shared" si="761"/>
        <v>1</v>
      </c>
      <c r="AH2751" s="6">
        <f t="shared" si="762"/>
        <v>34</v>
      </c>
    </row>
    <row r="2752" spans="1:34">
      <c r="A2752" s="3" t="s">
        <v>5568</v>
      </c>
      <c r="B2752" s="1" t="s">
        <v>52</v>
      </c>
      <c r="C2752" s="6" t="s">
        <v>330</v>
      </c>
      <c r="D2752" s="9" t="s">
        <v>5569</v>
      </c>
      <c r="E2752" s="9" t="s">
        <v>1758</v>
      </c>
      <c r="F2752" s="9" t="s">
        <v>5570</v>
      </c>
      <c r="G2752" s="9" t="s">
        <v>5571</v>
      </c>
      <c r="H2752" s="9" t="s">
        <v>5567</v>
      </c>
      <c r="J2752" s="6" t="str">
        <f t="shared" si="746"/>
        <v>001011</v>
      </c>
      <c r="K2752" s="1">
        <f t="shared" si="747"/>
        <v>2</v>
      </c>
      <c r="L2752" s="6" t="str">
        <f t="shared" si="748"/>
        <v>00000</v>
      </c>
      <c r="M2752" s="1">
        <f t="shared" si="749"/>
        <v>47</v>
      </c>
      <c r="N2752" s="6" t="str">
        <f t="shared" si="750"/>
        <v>00</v>
      </c>
      <c r="O2752" s="1">
        <f t="shared" si="751"/>
        <v>6</v>
      </c>
      <c r="P2752" s="1">
        <f>IF(HEX2DEC(LEFT(E2752,4))&gt;=32768,HEX2DEC(LEFT(E2752,4))-65536,HEX2DEC(LEFT(E2752,4)))/Codes!$N$2</f>
        <v>3.2</v>
      </c>
      <c r="Q2752" s="1">
        <f>IF(HEX2DEC(RIGHT(E2752,4))&gt;=32768,HEX2DEC(RIGHT(E2752,4))-65536,HEX2DEC(RIGHT(E2752,4)))/Codes!$N$2</f>
        <v>4</v>
      </c>
      <c r="R2752" s="1">
        <f>IF(HEX2DEC(LEFT(F2752,4))&gt;=32768,HEX2DEC(LEFT(F2752,4))-65536,HEX2DEC(LEFT(F2752,4)))/Codes!$N$2</f>
        <v>6.1319999999999997</v>
      </c>
      <c r="S2752" s="1">
        <f>IF(HEX2DEC(RIGHT(F2752,4))&gt;=32768,HEX2DEC(RIGHT(F2752,4))-65536,HEX2DEC(RIGHT(F2752,4)))/Codes!$N$2</f>
        <v>-2</v>
      </c>
      <c r="T2752" s="18">
        <f t="shared" si="752"/>
        <v>88</v>
      </c>
      <c r="U2752" s="1">
        <f t="shared" si="753"/>
        <v>124</v>
      </c>
      <c r="V2752" s="1">
        <f t="shared" si="754"/>
        <v>0</v>
      </c>
      <c r="W2752" s="1" t="str">
        <f t="shared" si="755"/>
        <v>100</v>
      </c>
      <c r="X2752" s="1">
        <f t="shared" si="756"/>
        <v>3</v>
      </c>
      <c r="Y2752" s="1">
        <f t="shared" si="757"/>
        <v>45</v>
      </c>
      <c r="Z2752" s="1" t="str">
        <f>VLOOKUP(BIN2DEC(MID(HEX2BIN(MID(H2752,3,2),8),2,5)),Codes!$E$1:$F$18,2)</f>
        <v>Normal</v>
      </c>
      <c r="AA2752" s="6" t="str">
        <f t="shared" si="758"/>
        <v>0</v>
      </c>
      <c r="AB2752" s="1">
        <f t="shared" si="759"/>
        <v>0</v>
      </c>
      <c r="AC2752" s="1" t="str">
        <f>VLOOKUP(BIN2DEC(RIGHT(HEX2BIN(MID(H2752,6,1),4),1)&amp;LEFT(HEX2BIN(MID(H2752,7,1),4),1)),Codes!$K$1:$L$5,2)</f>
        <v>M</v>
      </c>
      <c r="AD2752" s="1" t="str">
        <f>VLOOKUP(BIN2DEC(RIGHT(HEX2BIN(MID(H2752,7,1),4),3)&amp;LEFT(HEX2BIN(MID(H2752,8,1),4),2)),Codes!$H$2:$I$33,2)</f>
        <v>Kick</v>
      </c>
      <c r="AE2752" s="1" t="str">
        <f t="shared" si="760"/>
        <v>1</v>
      </c>
      <c r="AF2752" s="1" t="str">
        <f t="shared" si="761"/>
        <v>1</v>
      </c>
      <c r="AH2752" s="6">
        <f t="shared" si="762"/>
        <v>34</v>
      </c>
    </row>
    <row r="2753" spans="1:34">
      <c r="A2753" s="3" t="s">
        <v>5572</v>
      </c>
      <c r="B2753" s="1" t="s">
        <v>52</v>
      </c>
      <c r="C2753" s="6" t="s">
        <v>349</v>
      </c>
      <c r="D2753" s="9" t="s">
        <v>5563</v>
      </c>
      <c r="E2753" s="9" t="s">
        <v>824</v>
      </c>
      <c r="F2753" s="9" t="s">
        <v>91</v>
      </c>
      <c r="G2753" s="9" t="s">
        <v>5573</v>
      </c>
      <c r="H2753" s="9" t="s">
        <v>3135</v>
      </c>
      <c r="J2753" s="6" t="str">
        <f t="shared" ref="J2753:J2816" si="763">LEFT(HEX2BIN(LEFT(D2753,2),8),6)</f>
        <v>001011</v>
      </c>
      <c r="K2753" s="1">
        <f t="shared" ref="K2753:K2816" si="764">BIN2DEC(MID(HEX2BIN(MID(D2753,2,2),8),3,3))</f>
        <v>0</v>
      </c>
      <c r="L2753" s="6" t="str">
        <f t="shared" ref="L2753:L2816" si="765">MID(HEX2BIN(MID(D2753,3,2),8),2,5)</f>
        <v>00000</v>
      </c>
      <c r="M2753" s="1">
        <f t="shared" ref="M2753:M2816" si="766">ROUNDDOWN(HEX2DEC(MID(D2753,4,3))/8,0)</f>
        <v>47</v>
      </c>
      <c r="N2753" s="6" t="str">
        <f t="shared" ref="N2753:N2816" si="767">MID(HEX2BIN(MID(D2753,6,1),4),2,2)</f>
        <v>00</v>
      </c>
      <c r="O2753" s="1">
        <f t="shared" ref="O2753:O2816" si="768">HEX2DEC(MID(D2753,7,2))</f>
        <v>7</v>
      </c>
      <c r="P2753" s="1">
        <f>IF(HEX2DEC(LEFT(E2753,4))&gt;=32768,HEX2DEC(LEFT(E2753,4))-65536,HEX2DEC(LEFT(E2753,4)))/Codes!$N$2</f>
        <v>2</v>
      </c>
      <c r="Q2753" s="1">
        <f>IF(HEX2DEC(RIGHT(E2753,4))&gt;=32768,HEX2DEC(RIGHT(E2753,4))-65536,HEX2DEC(RIGHT(E2753,4)))/Codes!$N$2</f>
        <v>0</v>
      </c>
      <c r="R2753" s="1">
        <f>IF(HEX2DEC(LEFT(F2753,4))&gt;=32768,HEX2DEC(LEFT(F2753,4))-65536,HEX2DEC(LEFT(F2753,4)))/Codes!$N$2</f>
        <v>0</v>
      </c>
      <c r="S2753" s="1">
        <f>IF(HEX2DEC(RIGHT(F2753,4))&gt;=32768,HEX2DEC(RIGHT(F2753,4))-65536,HEX2DEC(RIGHT(F2753,4)))/Codes!$N$2</f>
        <v>0</v>
      </c>
      <c r="T2753" s="18">
        <f t="shared" ref="T2753:T2816" si="769">ROUNDDOWN(HEX2DEC(LEFT(G2753,3))/8,0)</f>
        <v>35</v>
      </c>
      <c r="U2753" s="1">
        <f t="shared" ref="U2753:U2816" si="770">ROUNDDOWN(HEX2DEC(MID(G2753,3,3))/4,0)-(512*ROUNDDOWN(HEX2DEC(MID(G2753,3,1))/8,0))</f>
        <v>100</v>
      </c>
      <c r="V2753" s="1">
        <f t="shared" ref="V2753:V2816" si="771">RIGHT(HEX2BIN(MID(G2753,5,1),4),2)*128+HEX2DEC(MID(G2753,6,1))*8+LEFT(HEX2BIN(MID(G2753,7,1),4),3)</f>
        <v>0</v>
      </c>
      <c r="W2753" s="1" t="str">
        <f t="shared" ref="W2753:W2816" si="772">MID(HEX2BIN(MID(G2753,7,2),8),4,3)</f>
        <v>100</v>
      </c>
      <c r="X2753" s="1">
        <f t="shared" ref="X2753:X2816" si="773">BIN2DEC(RIGHT(HEX2BIN(RIGHT(G2753,1),4),2))</f>
        <v>3</v>
      </c>
      <c r="Y2753" s="1">
        <f t="shared" ref="Y2753:Y2816" si="774">ROUNDDOWN(HEX2DEC(LEFT(H2753,3))/8,0)</f>
        <v>12</v>
      </c>
      <c r="Z2753" s="1" t="str">
        <f>VLOOKUP(BIN2DEC(MID(HEX2BIN(MID(H2753,3,2),8),2,5)),Codes!$E$1:$F$18,2)</f>
        <v>Normal</v>
      </c>
      <c r="AA2753" s="6" t="str">
        <f t="shared" ref="AA2753:AA2816" si="775">MID(HEX2BIN(MID(H2753,4,1),4),3,1)</f>
        <v>0</v>
      </c>
      <c r="AB2753" s="1">
        <f t="shared" ref="AB2753:AB2816" si="776">(MOD(HEX2DEC(MID(H2753,4,1)),2))*64+ROUNDDOWN(HEX2DEC(MID(H2753,5,2))/4,0)</f>
        <v>0</v>
      </c>
      <c r="AC2753" s="1" t="str">
        <f>VLOOKUP(BIN2DEC(RIGHT(HEX2BIN(MID(H2753,6,1),4),1)&amp;LEFT(HEX2BIN(MID(H2753,7,1),4),1)),Codes!$K$1:$L$5,2)</f>
        <v>M</v>
      </c>
      <c r="AD2753" s="1" t="str">
        <f>VLOOKUP(BIN2DEC(RIGHT(HEX2BIN(MID(H2753,7,1),4),3)&amp;LEFT(HEX2BIN(MID(H2753,8,1),4),2)),Codes!$H$2:$I$33,2)</f>
        <v>Kick</v>
      </c>
      <c r="AE2753" s="1" t="str">
        <f t="shared" ref="AE2753:AE2816" si="777">MID(HEX2BIN(RIGHT(H2753,1),4),3,1)</f>
        <v>1</v>
      </c>
      <c r="AF2753" s="1" t="str">
        <f t="shared" ref="AF2753:AF2816" si="778">RIGHT(HEX2BIN(RIGHT(H2753,1),4),1)</f>
        <v>1</v>
      </c>
      <c r="AH2753" s="6">
        <f t="shared" ref="AH2753:AH2816" si="779">ROUNDDOWN(HEX2DEC(MID(H2753,6,3))/4,0)-(256*ROUNDDOWN(HEX2DEC(MID(H2753,6,1))/4,0))</f>
        <v>34</v>
      </c>
    </row>
    <row r="2754" spans="1:34">
      <c r="A2754" s="3" t="s">
        <v>5574</v>
      </c>
      <c r="B2754" s="1" t="s">
        <v>52</v>
      </c>
      <c r="C2754" s="6" t="s">
        <v>349</v>
      </c>
      <c r="D2754" s="9" t="s">
        <v>5566</v>
      </c>
      <c r="E2754" s="9" t="s">
        <v>546</v>
      </c>
      <c r="F2754" s="9" t="s">
        <v>549</v>
      </c>
      <c r="G2754" s="9" t="s">
        <v>5573</v>
      </c>
      <c r="H2754" s="9" t="s">
        <v>3135</v>
      </c>
      <c r="J2754" s="6" t="str">
        <f t="shared" si="763"/>
        <v>001011</v>
      </c>
      <c r="K2754" s="1">
        <f t="shared" si="764"/>
        <v>1</v>
      </c>
      <c r="L2754" s="6" t="str">
        <f t="shared" si="765"/>
        <v>00000</v>
      </c>
      <c r="M2754" s="1">
        <f t="shared" si="766"/>
        <v>47</v>
      </c>
      <c r="N2754" s="6" t="str">
        <f t="shared" si="767"/>
        <v>00</v>
      </c>
      <c r="O2754" s="1">
        <f t="shared" si="768"/>
        <v>7</v>
      </c>
      <c r="P2754" s="1">
        <f>IF(HEX2DEC(LEFT(E2754,4))&gt;=32768,HEX2DEC(LEFT(E2754,4))-65536,HEX2DEC(LEFT(E2754,4)))/Codes!$N$2</f>
        <v>3.2</v>
      </c>
      <c r="Q2754" s="1">
        <f>IF(HEX2DEC(RIGHT(E2754,4))&gt;=32768,HEX2DEC(RIGHT(E2754,4))-65536,HEX2DEC(RIGHT(E2754,4)))/Codes!$N$2</f>
        <v>2</v>
      </c>
      <c r="R2754" s="1">
        <f>IF(HEX2DEC(LEFT(F2754,4))&gt;=32768,HEX2DEC(LEFT(F2754,4))-65536,HEX2DEC(LEFT(F2754,4)))/Codes!$N$2</f>
        <v>2.8</v>
      </c>
      <c r="S2754" s="1">
        <f>IF(HEX2DEC(RIGHT(F2754,4))&gt;=32768,HEX2DEC(RIGHT(F2754,4))-65536,HEX2DEC(RIGHT(F2754,4)))/Codes!$N$2</f>
        <v>-0.8</v>
      </c>
      <c r="T2754" s="18">
        <f t="shared" si="769"/>
        <v>35</v>
      </c>
      <c r="U2754" s="1">
        <f t="shared" si="770"/>
        <v>100</v>
      </c>
      <c r="V2754" s="1">
        <f t="shared" si="771"/>
        <v>0</v>
      </c>
      <c r="W2754" s="1" t="str">
        <f t="shared" si="772"/>
        <v>100</v>
      </c>
      <c r="X2754" s="1">
        <f t="shared" si="773"/>
        <v>3</v>
      </c>
      <c r="Y2754" s="1">
        <f t="shared" si="774"/>
        <v>12</v>
      </c>
      <c r="Z2754" s="1" t="str">
        <f>VLOOKUP(BIN2DEC(MID(HEX2BIN(MID(H2754,3,2),8),2,5)),Codes!$E$1:$F$18,2)</f>
        <v>Normal</v>
      </c>
      <c r="AA2754" s="6" t="str">
        <f t="shared" si="775"/>
        <v>0</v>
      </c>
      <c r="AB2754" s="1">
        <f t="shared" si="776"/>
        <v>0</v>
      </c>
      <c r="AC2754" s="1" t="str">
        <f>VLOOKUP(BIN2DEC(RIGHT(HEX2BIN(MID(H2754,6,1),4),1)&amp;LEFT(HEX2BIN(MID(H2754,7,1),4),1)),Codes!$K$1:$L$5,2)</f>
        <v>M</v>
      </c>
      <c r="AD2754" s="1" t="str">
        <f>VLOOKUP(BIN2DEC(RIGHT(HEX2BIN(MID(H2754,7,1),4),3)&amp;LEFT(HEX2BIN(MID(H2754,8,1),4),2)),Codes!$H$2:$I$33,2)</f>
        <v>Kick</v>
      </c>
      <c r="AE2754" s="1" t="str">
        <f t="shared" si="777"/>
        <v>1</v>
      </c>
      <c r="AF2754" s="1" t="str">
        <f t="shared" si="778"/>
        <v>1</v>
      </c>
      <c r="AH2754" s="6">
        <f t="shared" si="779"/>
        <v>34</v>
      </c>
    </row>
    <row r="2755" spans="1:34">
      <c r="A2755" s="3" t="s">
        <v>5575</v>
      </c>
      <c r="B2755" s="1" t="s">
        <v>52</v>
      </c>
      <c r="C2755" s="6" t="s">
        <v>349</v>
      </c>
      <c r="D2755" s="9" t="s">
        <v>5576</v>
      </c>
      <c r="E2755" s="9" t="s">
        <v>343</v>
      </c>
      <c r="F2755" s="9" t="s">
        <v>5577</v>
      </c>
      <c r="G2755" s="9" t="s">
        <v>5573</v>
      </c>
      <c r="H2755" s="9" t="s">
        <v>3135</v>
      </c>
      <c r="J2755" s="6" t="str">
        <f t="shared" si="763"/>
        <v>001011</v>
      </c>
      <c r="K2755" s="1">
        <f t="shared" si="764"/>
        <v>2</v>
      </c>
      <c r="L2755" s="6" t="str">
        <f t="shared" si="765"/>
        <v>00000</v>
      </c>
      <c r="M2755" s="1">
        <f t="shared" si="766"/>
        <v>47</v>
      </c>
      <c r="N2755" s="6" t="str">
        <f t="shared" si="767"/>
        <v>00</v>
      </c>
      <c r="O2755" s="1">
        <f t="shared" si="768"/>
        <v>7</v>
      </c>
      <c r="P2755" s="1">
        <f>IF(HEX2DEC(LEFT(E2755,4))&gt;=32768,HEX2DEC(LEFT(E2755,4))-65536,HEX2DEC(LEFT(E2755,4)))/Codes!$N$2</f>
        <v>4</v>
      </c>
      <c r="Q2755" s="1">
        <f>IF(HEX2DEC(RIGHT(E2755,4))&gt;=32768,HEX2DEC(RIGHT(E2755,4))-65536,HEX2DEC(RIGHT(E2755,4)))/Codes!$N$2</f>
        <v>4</v>
      </c>
      <c r="R2755" s="1">
        <f>IF(HEX2DEC(LEFT(F2755,4))&gt;=32768,HEX2DEC(LEFT(F2755,4))-65536,HEX2DEC(LEFT(F2755,4)))/Codes!$N$2</f>
        <v>6.1319999999999997</v>
      </c>
      <c r="S2755" s="1">
        <f>IF(HEX2DEC(RIGHT(F2755,4))&gt;=32768,HEX2DEC(RIGHT(F2755,4))-65536,HEX2DEC(RIGHT(F2755,4)))/Codes!$N$2</f>
        <v>-2.044</v>
      </c>
      <c r="T2755" s="18">
        <f t="shared" si="769"/>
        <v>35</v>
      </c>
      <c r="U2755" s="1">
        <f t="shared" si="770"/>
        <v>100</v>
      </c>
      <c r="V2755" s="1">
        <f t="shared" si="771"/>
        <v>0</v>
      </c>
      <c r="W2755" s="1" t="str">
        <f t="shared" si="772"/>
        <v>100</v>
      </c>
      <c r="X2755" s="1">
        <f t="shared" si="773"/>
        <v>3</v>
      </c>
      <c r="Y2755" s="1">
        <f t="shared" si="774"/>
        <v>12</v>
      </c>
      <c r="Z2755" s="1" t="str">
        <f>VLOOKUP(BIN2DEC(MID(HEX2BIN(MID(H2755,3,2),8),2,5)),Codes!$E$1:$F$18,2)</f>
        <v>Normal</v>
      </c>
      <c r="AA2755" s="6" t="str">
        <f t="shared" si="775"/>
        <v>0</v>
      </c>
      <c r="AB2755" s="1">
        <f t="shared" si="776"/>
        <v>0</v>
      </c>
      <c r="AC2755" s="1" t="str">
        <f>VLOOKUP(BIN2DEC(RIGHT(HEX2BIN(MID(H2755,6,1),4),1)&amp;LEFT(HEX2BIN(MID(H2755,7,1),4),1)),Codes!$K$1:$L$5,2)</f>
        <v>M</v>
      </c>
      <c r="AD2755" s="1" t="str">
        <f>VLOOKUP(BIN2DEC(RIGHT(HEX2BIN(MID(H2755,7,1),4),3)&amp;LEFT(HEX2BIN(MID(H2755,8,1),4),2)),Codes!$H$2:$I$33,2)</f>
        <v>Kick</v>
      </c>
      <c r="AE2755" s="1" t="str">
        <f t="shared" si="777"/>
        <v>1</v>
      </c>
      <c r="AF2755" s="1" t="str">
        <f t="shared" si="778"/>
        <v>1</v>
      </c>
      <c r="AH2755" s="6">
        <f t="shared" si="779"/>
        <v>34</v>
      </c>
    </row>
    <row r="2756" spans="1:34">
      <c r="A2756" s="3" t="s">
        <v>5578</v>
      </c>
      <c r="B2756" s="1" t="s">
        <v>52</v>
      </c>
      <c r="C2756" s="6" t="s">
        <v>5377</v>
      </c>
      <c r="D2756" s="9" t="s">
        <v>2027</v>
      </c>
      <c r="E2756" s="9" t="s">
        <v>5579</v>
      </c>
      <c r="F2756" s="9" t="s">
        <v>1694</v>
      </c>
      <c r="G2756" s="9" t="s">
        <v>5580</v>
      </c>
      <c r="H2756" s="9" t="s">
        <v>2494</v>
      </c>
      <c r="J2756" s="6" t="str">
        <f t="shared" si="763"/>
        <v>001011</v>
      </c>
      <c r="K2756" s="1">
        <f t="shared" si="764"/>
        <v>0</v>
      </c>
      <c r="L2756" s="6" t="str">
        <f t="shared" si="765"/>
        <v>00000</v>
      </c>
      <c r="M2756" s="1">
        <f t="shared" si="766"/>
        <v>0</v>
      </c>
      <c r="N2756" s="6" t="str">
        <f t="shared" si="767"/>
        <v>00</v>
      </c>
      <c r="O2756" s="1">
        <f t="shared" si="768"/>
        <v>21</v>
      </c>
      <c r="P2756" s="1">
        <f>IF(HEX2DEC(LEFT(E2756,4))&gt;=32768,HEX2DEC(LEFT(E2756,4))-65536,HEX2DEC(LEFT(E2756,4)))/Codes!$N$2</f>
        <v>2.96</v>
      </c>
      <c r="Q2756" s="1">
        <f>IF(HEX2DEC(RIGHT(E2756,4))&gt;=32768,HEX2DEC(RIGHT(E2756,4))-65536,HEX2DEC(RIGHT(E2756,4)))/Codes!$N$2</f>
        <v>0</v>
      </c>
      <c r="R2756" s="1">
        <f>IF(HEX2DEC(LEFT(F2756,4))&gt;=32768,HEX2DEC(LEFT(F2756,4))-65536,HEX2DEC(LEFT(F2756,4)))/Codes!$N$2</f>
        <v>4.4000000000000004</v>
      </c>
      <c r="S2756" s="1">
        <f>IF(HEX2DEC(RIGHT(F2756,4))&gt;=32768,HEX2DEC(RIGHT(F2756,4))-65536,HEX2DEC(RIGHT(F2756,4)))/Codes!$N$2</f>
        <v>9.1999999999999993</v>
      </c>
      <c r="T2756" s="18">
        <f t="shared" si="769"/>
        <v>361</v>
      </c>
      <c r="U2756" s="1">
        <f t="shared" si="770"/>
        <v>92</v>
      </c>
      <c r="V2756" s="1">
        <f t="shared" si="771"/>
        <v>0</v>
      </c>
      <c r="W2756" s="1" t="str">
        <f t="shared" si="772"/>
        <v>100</v>
      </c>
      <c r="X2756" s="1">
        <f t="shared" si="773"/>
        <v>0</v>
      </c>
      <c r="Y2756" s="1">
        <f t="shared" si="774"/>
        <v>25</v>
      </c>
      <c r="Z2756" s="1" t="str">
        <f>VLOOKUP(BIN2DEC(MID(HEX2BIN(MID(H2756,3,2),8),2,5)),Codes!$E$1:$F$18,2)</f>
        <v>Electric</v>
      </c>
      <c r="AA2756" s="6" t="str">
        <f t="shared" si="775"/>
        <v>0</v>
      </c>
      <c r="AB2756" s="1">
        <f t="shared" si="776"/>
        <v>0</v>
      </c>
      <c r="AC2756" s="1" t="str">
        <f>VLOOKUP(BIN2DEC(RIGHT(HEX2BIN(MID(H2756,6,1),4),1)&amp;LEFT(HEX2BIN(MID(H2756,7,1),4),1)),Codes!$K$1:$L$5,2)</f>
        <v>L</v>
      </c>
      <c r="AD2756" s="1" t="str">
        <f>VLOOKUP(BIN2DEC(RIGHT(HEX2BIN(MID(H2756,7,1),4),3)&amp;LEFT(HEX2BIN(MID(H2756,8,1),4),2)),Codes!$H$2:$I$33,2)</f>
        <v>Shock</v>
      </c>
      <c r="AE2756" s="1" t="str">
        <f t="shared" si="777"/>
        <v>1</v>
      </c>
      <c r="AF2756" s="1" t="str">
        <f t="shared" si="778"/>
        <v>1</v>
      </c>
      <c r="AH2756" s="6">
        <f t="shared" si="779"/>
        <v>71</v>
      </c>
    </row>
    <row r="2757" spans="1:34">
      <c r="A2757" s="3" t="s">
        <v>5581</v>
      </c>
      <c r="B2757" s="1" t="s">
        <v>52</v>
      </c>
      <c r="C2757" s="6" t="s">
        <v>5582</v>
      </c>
      <c r="D2757" s="9" t="s">
        <v>1669</v>
      </c>
      <c r="E2757" s="9" t="s">
        <v>195</v>
      </c>
      <c r="F2757" s="9" t="s">
        <v>5583</v>
      </c>
      <c r="G2757" s="9" t="s">
        <v>5584</v>
      </c>
      <c r="H2757" s="9" t="s">
        <v>5585</v>
      </c>
      <c r="J2757" s="6" t="str">
        <f t="shared" si="763"/>
        <v>001011</v>
      </c>
      <c r="K2757" s="1">
        <f t="shared" si="764"/>
        <v>0</v>
      </c>
      <c r="L2757" s="6" t="str">
        <f t="shared" si="765"/>
        <v>00000</v>
      </c>
      <c r="M2757" s="1">
        <f t="shared" si="766"/>
        <v>0</v>
      </c>
      <c r="N2757" s="6" t="str">
        <f t="shared" si="767"/>
        <v>00</v>
      </c>
      <c r="O2757" s="1">
        <f t="shared" si="768"/>
        <v>19</v>
      </c>
      <c r="P2757" s="1">
        <f>IF(HEX2DEC(LEFT(E2757,4))&gt;=32768,HEX2DEC(LEFT(E2757,4))-65536,HEX2DEC(LEFT(E2757,4)))/Codes!$N$2</f>
        <v>4.4000000000000004</v>
      </c>
      <c r="Q2757" s="1">
        <f>IF(HEX2DEC(RIGHT(E2757,4))&gt;=32768,HEX2DEC(RIGHT(E2757,4))-65536,HEX2DEC(RIGHT(E2757,4)))/Codes!$N$2</f>
        <v>0</v>
      </c>
      <c r="R2757" s="1">
        <f>IF(HEX2DEC(LEFT(F2757,4))&gt;=32768,HEX2DEC(LEFT(F2757,4))-65536,HEX2DEC(LEFT(F2757,4)))/Codes!$N$2</f>
        <v>3.6</v>
      </c>
      <c r="S2757" s="1">
        <f>IF(HEX2DEC(RIGHT(F2757,4))&gt;=32768,HEX2DEC(RIGHT(F2757,4))-65536,HEX2DEC(RIGHT(F2757,4)))/Codes!$N$2</f>
        <v>9.1999999999999993</v>
      </c>
      <c r="T2757" s="18">
        <f t="shared" si="769"/>
        <v>361</v>
      </c>
      <c r="U2757" s="1">
        <f t="shared" si="770"/>
        <v>95</v>
      </c>
      <c r="V2757" s="1">
        <f t="shared" si="771"/>
        <v>0</v>
      </c>
      <c r="W2757" s="1" t="str">
        <f t="shared" si="772"/>
        <v>100</v>
      </c>
      <c r="X2757" s="1">
        <f t="shared" si="773"/>
        <v>0</v>
      </c>
      <c r="Y2757" s="1">
        <f t="shared" si="774"/>
        <v>25</v>
      </c>
      <c r="Z2757" s="1" t="str">
        <f>VLOOKUP(BIN2DEC(MID(HEX2BIN(MID(H2757,3,2),8),2,5)),Codes!$E$1:$F$18,2)</f>
        <v>Electric</v>
      </c>
      <c r="AA2757" s="6" t="str">
        <f t="shared" si="775"/>
        <v>0</v>
      </c>
      <c r="AB2757" s="1">
        <f t="shared" si="776"/>
        <v>0</v>
      </c>
      <c r="AC2757" s="1" t="str">
        <f>VLOOKUP(BIN2DEC(RIGHT(HEX2BIN(MID(H2757,6,1),4),1)&amp;LEFT(HEX2BIN(MID(H2757,7,1),4),1)),Codes!$K$1:$L$5,2)</f>
        <v>M</v>
      </c>
      <c r="AD2757" s="1" t="str">
        <f>VLOOKUP(BIN2DEC(RIGHT(HEX2BIN(MID(H2757,7,1),4),3)&amp;LEFT(HEX2BIN(MID(H2757,8,1),4),2)),Codes!$H$2:$I$33,2)</f>
        <v>Shock</v>
      </c>
      <c r="AE2757" s="1" t="str">
        <f t="shared" si="777"/>
        <v>1</v>
      </c>
      <c r="AF2757" s="1" t="str">
        <f t="shared" si="778"/>
        <v>1</v>
      </c>
      <c r="AH2757" s="6">
        <f t="shared" si="779"/>
        <v>39</v>
      </c>
    </row>
    <row r="2758" spans="1:34">
      <c r="A2758" s="3" t="s">
        <v>5586</v>
      </c>
      <c r="B2758" s="1" t="s">
        <v>52</v>
      </c>
      <c r="C2758" s="6" t="s">
        <v>5582</v>
      </c>
      <c r="D2758" s="9" t="s">
        <v>5587</v>
      </c>
      <c r="E2758" s="9" t="s">
        <v>195</v>
      </c>
      <c r="F2758" s="9" t="s">
        <v>5588</v>
      </c>
      <c r="G2758" s="9" t="s">
        <v>5589</v>
      </c>
      <c r="H2758" s="9" t="s">
        <v>5585</v>
      </c>
      <c r="J2758" s="6" t="str">
        <f t="shared" si="763"/>
        <v>001011</v>
      </c>
      <c r="K2758" s="1">
        <f t="shared" si="764"/>
        <v>1</v>
      </c>
      <c r="L2758" s="6" t="str">
        <f t="shared" si="765"/>
        <v>00000</v>
      </c>
      <c r="M2758" s="1">
        <f t="shared" si="766"/>
        <v>0</v>
      </c>
      <c r="N2758" s="6" t="str">
        <f t="shared" si="767"/>
        <v>00</v>
      </c>
      <c r="O2758" s="1">
        <f t="shared" si="768"/>
        <v>19</v>
      </c>
      <c r="P2758" s="1">
        <f>IF(HEX2DEC(LEFT(E2758,4))&gt;=32768,HEX2DEC(LEFT(E2758,4))-65536,HEX2DEC(LEFT(E2758,4)))/Codes!$N$2</f>
        <v>4.4000000000000004</v>
      </c>
      <c r="Q2758" s="1">
        <f>IF(HEX2DEC(RIGHT(E2758,4))&gt;=32768,HEX2DEC(RIGHT(E2758,4))-65536,HEX2DEC(RIGHT(E2758,4)))/Codes!$N$2</f>
        <v>0</v>
      </c>
      <c r="R2758" s="1">
        <f>IF(HEX2DEC(LEFT(F2758,4))&gt;=32768,HEX2DEC(LEFT(F2758,4))-65536,HEX2DEC(LEFT(F2758,4)))/Codes!$N$2</f>
        <v>3.6</v>
      </c>
      <c r="S2758" s="1">
        <f>IF(HEX2DEC(RIGHT(F2758,4))&gt;=32768,HEX2DEC(RIGHT(F2758,4))-65536,HEX2DEC(RIGHT(F2758,4)))/Codes!$N$2</f>
        <v>15.6</v>
      </c>
      <c r="T2758" s="18">
        <f t="shared" si="769"/>
        <v>361</v>
      </c>
      <c r="U2758" s="1">
        <f t="shared" si="770"/>
        <v>90</v>
      </c>
      <c r="V2758" s="1">
        <f t="shared" si="771"/>
        <v>0</v>
      </c>
      <c r="W2758" s="1" t="str">
        <f t="shared" si="772"/>
        <v>100</v>
      </c>
      <c r="X2758" s="1">
        <f t="shared" si="773"/>
        <v>0</v>
      </c>
      <c r="Y2758" s="1">
        <f t="shared" si="774"/>
        <v>25</v>
      </c>
      <c r="Z2758" s="1" t="str">
        <f>VLOOKUP(BIN2DEC(MID(HEX2BIN(MID(H2758,3,2),8),2,5)),Codes!$E$1:$F$18,2)</f>
        <v>Electric</v>
      </c>
      <c r="AA2758" s="6" t="str">
        <f t="shared" si="775"/>
        <v>0</v>
      </c>
      <c r="AB2758" s="1">
        <f t="shared" si="776"/>
        <v>0</v>
      </c>
      <c r="AC2758" s="1" t="str">
        <f>VLOOKUP(BIN2DEC(RIGHT(HEX2BIN(MID(H2758,6,1),4),1)&amp;LEFT(HEX2BIN(MID(H2758,7,1),4),1)),Codes!$K$1:$L$5,2)</f>
        <v>M</v>
      </c>
      <c r="AD2758" s="1" t="str">
        <f>VLOOKUP(BIN2DEC(RIGHT(HEX2BIN(MID(H2758,7,1),4),3)&amp;LEFT(HEX2BIN(MID(H2758,8,1),4),2)),Codes!$H$2:$I$33,2)</f>
        <v>Shock</v>
      </c>
      <c r="AE2758" s="1" t="str">
        <f t="shared" si="777"/>
        <v>1</v>
      </c>
      <c r="AF2758" s="1" t="str">
        <f t="shared" si="778"/>
        <v>1</v>
      </c>
      <c r="AH2758" s="6">
        <f t="shared" si="779"/>
        <v>39</v>
      </c>
    </row>
    <row r="2759" spans="1:34">
      <c r="A2759" s="3" t="s">
        <v>5590</v>
      </c>
      <c r="B2759" s="1" t="s">
        <v>52</v>
      </c>
      <c r="C2759" s="6" t="s">
        <v>5387</v>
      </c>
      <c r="D2759" s="9" t="s">
        <v>1681</v>
      </c>
      <c r="E2759" s="9" t="s">
        <v>5591</v>
      </c>
      <c r="F2759" s="9" t="s">
        <v>5583</v>
      </c>
      <c r="G2759" s="9" t="s">
        <v>5584</v>
      </c>
      <c r="H2759" s="9" t="s">
        <v>5592</v>
      </c>
      <c r="J2759" s="6" t="str">
        <f t="shared" si="763"/>
        <v>001011</v>
      </c>
      <c r="K2759" s="1">
        <f t="shared" si="764"/>
        <v>0</v>
      </c>
      <c r="L2759" s="6" t="str">
        <f t="shared" si="765"/>
        <v>00000</v>
      </c>
      <c r="M2759" s="1">
        <f t="shared" si="766"/>
        <v>0</v>
      </c>
      <c r="N2759" s="6" t="str">
        <f t="shared" si="767"/>
        <v>00</v>
      </c>
      <c r="O2759" s="1">
        <f t="shared" si="768"/>
        <v>18</v>
      </c>
      <c r="P2759" s="1">
        <f>IF(HEX2DEC(LEFT(E2759,4))&gt;=32768,HEX2DEC(LEFT(E2759,4))-65536,HEX2DEC(LEFT(E2759,4)))/Codes!$N$2</f>
        <v>4.0880000000000001</v>
      </c>
      <c r="Q2759" s="1">
        <f>IF(HEX2DEC(RIGHT(E2759,4))&gt;=32768,HEX2DEC(RIGHT(E2759,4))-65536,HEX2DEC(RIGHT(E2759,4)))/Codes!$N$2</f>
        <v>0</v>
      </c>
      <c r="R2759" s="1">
        <f>IF(HEX2DEC(LEFT(F2759,4))&gt;=32768,HEX2DEC(LEFT(F2759,4))-65536,HEX2DEC(LEFT(F2759,4)))/Codes!$N$2</f>
        <v>3.6</v>
      </c>
      <c r="S2759" s="1">
        <f>IF(HEX2DEC(RIGHT(F2759,4))&gt;=32768,HEX2DEC(RIGHT(F2759,4))-65536,HEX2DEC(RIGHT(F2759,4)))/Codes!$N$2</f>
        <v>9.1999999999999993</v>
      </c>
      <c r="T2759" s="18">
        <f t="shared" si="769"/>
        <v>361</v>
      </c>
      <c r="U2759" s="1">
        <f t="shared" si="770"/>
        <v>95</v>
      </c>
      <c r="V2759" s="1">
        <f t="shared" si="771"/>
        <v>0</v>
      </c>
      <c r="W2759" s="1" t="str">
        <f t="shared" si="772"/>
        <v>100</v>
      </c>
      <c r="X2759" s="1">
        <f t="shared" si="773"/>
        <v>0</v>
      </c>
      <c r="Y2759" s="1">
        <f t="shared" si="774"/>
        <v>22</v>
      </c>
      <c r="Z2759" s="1" t="str">
        <f>VLOOKUP(BIN2DEC(MID(HEX2BIN(MID(H2759,3,2),8),2,5)),Codes!$E$1:$F$18,2)</f>
        <v>Electric</v>
      </c>
      <c r="AA2759" s="6" t="str">
        <f t="shared" si="775"/>
        <v>0</v>
      </c>
      <c r="AB2759" s="1">
        <f t="shared" si="776"/>
        <v>0</v>
      </c>
      <c r="AC2759" s="1" t="str">
        <f>VLOOKUP(BIN2DEC(RIGHT(HEX2BIN(MID(H2759,6,1),4),1)&amp;LEFT(HEX2BIN(MID(H2759,7,1),4),1)),Codes!$K$1:$L$5,2)</f>
        <v>M</v>
      </c>
      <c r="AD2759" s="1" t="str">
        <f>VLOOKUP(BIN2DEC(RIGHT(HEX2BIN(MID(H2759,7,1),4),3)&amp;LEFT(HEX2BIN(MID(H2759,8,1),4),2)),Codes!$H$2:$I$33,2)</f>
        <v>Shock</v>
      </c>
      <c r="AE2759" s="1" t="str">
        <f t="shared" si="777"/>
        <v>1</v>
      </c>
      <c r="AF2759" s="1" t="str">
        <f t="shared" si="778"/>
        <v>1</v>
      </c>
      <c r="AH2759" s="6">
        <f t="shared" si="779"/>
        <v>39</v>
      </c>
    </row>
    <row r="2760" spans="1:34">
      <c r="A2760" s="3" t="s">
        <v>5593</v>
      </c>
      <c r="B2760" s="1" t="s">
        <v>52</v>
      </c>
      <c r="C2760" s="6" t="s">
        <v>5387</v>
      </c>
      <c r="D2760" s="9" t="s">
        <v>5381</v>
      </c>
      <c r="E2760" s="9" t="s">
        <v>746</v>
      </c>
      <c r="F2760" s="9" t="s">
        <v>5588</v>
      </c>
      <c r="G2760" s="9" t="s">
        <v>5589</v>
      </c>
      <c r="H2760" s="9" t="s">
        <v>5592</v>
      </c>
      <c r="J2760" s="6" t="str">
        <f t="shared" si="763"/>
        <v>001011</v>
      </c>
      <c r="K2760" s="1">
        <f t="shared" si="764"/>
        <v>1</v>
      </c>
      <c r="L2760" s="6" t="str">
        <f t="shared" si="765"/>
        <v>00000</v>
      </c>
      <c r="M2760" s="1">
        <f t="shared" si="766"/>
        <v>0</v>
      </c>
      <c r="N2760" s="6" t="str">
        <f t="shared" si="767"/>
        <v>00</v>
      </c>
      <c r="O2760" s="1">
        <f t="shared" si="768"/>
        <v>18</v>
      </c>
      <c r="P2760" s="1">
        <f>IF(HEX2DEC(LEFT(E2760,4))&gt;=32768,HEX2DEC(LEFT(E2760,4))-65536,HEX2DEC(LEFT(E2760,4)))/Codes!$N$2</f>
        <v>4.4279999999999999</v>
      </c>
      <c r="Q2760" s="1">
        <f>IF(HEX2DEC(RIGHT(E2760,4))&gt;=32768,HEX2DEC(RIGHT(E2760,4))-65536,HEX2DEC(RIGHT(E2760,4)))/Codes!$N$2</f>
        <v>0</v>
      </c>
      <c r="R2760" s="1">
        <f>IF(HEX2DEC(LEFT(F2760,4))&gt;=32768,HEX2DEC(LEFT(F2760,4))-65536,HEX2DEC(LEFT(F2760,4)))/Codes!$N$2</f>
        <v>3.6</v>
      </c>
      <c r="S2760" s="1">
        <f>IF(HEX2DEC(RIGHT(F2760,4))&gt;=32768,HEX2DEC(RIGHT(F2760,4))-65536,HEX2DEC(RIGHT(F2760,4)))/Codes!$N$2</f>
        <v>15.6</v>
      </c>
      <c r="T2760" s="18">
        <f t="shared" si="769"/>
        <v>361</v>
      </c>
      <c r="U2760" s="1">
        <f t="shared" si="770"/>
        <v>90</v>
      </c>
      <c r="V2760" s="1">
        <f t="shared" si="771"/>
        <v>0</v>
      </c>
      <c r="W2760" s="1" t="str">
        <f t="shared" si="772"/>
        <v>100</v>
      </c>
      <c r="X2760" s="1">
        <f t="shared" si="773"/>
        <v>0</v>
      </c>
      <c r="Y2760" s="1">
        <f t="shared" si="774"/>
        <v>22</v>
      </c>
      <c r="Z2760" s="1" t="str">
        <f>VLOOKUP(BIN2DEC(MID(HEX2BIN(MID(H2760,3,2),8),2,5)),Codes!$E$1:$F$18,2)</f>
        <v>Electric</v>
      </c>
      <c r="AA2760" s="6" t="str">
        <f t="shared" si="775"/>
        <v>0</v>
      </c>
      <c r="AB2760" s="1">
        <f t="shared" si="776"/>
        <v>0</v>
      </c>
      <c r="AC2760" s="1" t="str">
        <f>VLOOKUP(BIN2DEC(RIGHT(HEX2BIN(MID(H2760,6,1),4),1)&amp;LEFT(HEX2BIN(MID(H2760,7,1),4),1)),Codes!$K$1:$L$5,2)</f>
        <v>M</v>
      </c>
      <c r="AD2760" s="1" t="str">
        <f>VLOOKUP(BIN2DEC(RIGHT(HEX2BIN(MID(H2760,7,1),4),3)&amp;LEFT(HEX2BIN(MID(H2760,8,1),4),2)),Codes!$H$2:$I$33,2)</f>
        <v>Shock</v>
      </c>
      <c r="AE2760" s="1" t="str">
        <f t="shared" si="777"/>
        <v>1</v>
      </c>
      <c r="AF2760" s="1" t="str">
        <f t="shared" si="778"/>
        <v>1</v>
      </c>
      <c r="AH2760" s="6">
        <f t="shared" si="779"/>
        <v>39</v>
      </c>
    </row>
    <row r="2761" spans="1:34">
      <c r="A2761" s="3" t="s">
        <v>5594</v>
      </c>
      <c r="B2761" s="1" t="s">
        <v>52</v>
      </c>
      <c r="C2761" s="6" t="s">
        <v>5387</v>
      </c>
      <c r="D2761" s="9" t="s">
        <v>5595</v>
      </c>
      <c r="E2761" s="9" t="s">
        <v>5596</v>
      </c>
      <c r="F2761" s="9" t="s">
        <v>5597</v>
      </c>
      <c r="G2761" s="9" t="s">
        <v>5598</v>
      </c>
      <c r="H2761" s="9" t="s">
        <v>5592</v>
      </c>
      <c r="J2761" s="6" t="str">
        <f t="shared" si="763"/>
        <v>001011</v>
      </c>
      <c r="K2761" s="1">
        <f t="shared" si="764"/>
        <v>2</v>
      </c>
      <c r="L2761" s="6" t="str">
        <f t="shared" si="765"/>
        <v>00000</v>
      </c>
      <c r="M2761" s="1">
        <f t="shared" si="766"/>
        <v>0</v>
      </c>
      <c r="N2761" s="6" t="str">
        <f t="shared" si="767"/>
        <v>00</v>
      </c>
      <c r="O2761" s="1">
        <f t="shared" si="768"/>
        <v>18</v>
      </c>
      <c r="P2761" s="1">
        <f>IF(HEX2DEC(LEFT(E2761,4))&gt;=32768,HEX2DEC(LEFT(E2761,4))-65536,HEX2DEC(LEFT(E2761,4)))/Codes!$N$2</f>
        <v>5.452</v>
      </c>
      <c r="Q2761" s="1">
        <f>IF(HEX2DEC(RIGHT(E2761,4))&gt;=32768,HEX2DEC(RIGHT(E2761,4))-65536,HEX2DEC(RIGHT(E2761,4)))/Codes!$N$2</f>
        <v>0</v>
      </c>
      <c r="R2761" s="1">
        <f>IF(HEX2DEC(LEFT(F2761,4))&gt;=32768,HEX2DEC(LEFT(F2761,4))-65536,HEX2DEC(LEFT(F2761,4)))/Codes!$N$2</f>
        <v>3.6</v>
      </c>
      <c r="S2761" s="1">
        <f>IF(HEX2DEC(RIGHT(F2761,4))&gt;=32768,HEX2DEC(RIGHT(F2761,4))-65536,HEX2DEC(RIGHT(F2761,4)))/Codes!$N$2</f>
        <v>22</v>
      </c>
      <c r="T2761" s="18">
        <f t="shared" si="769"/>
        <v>361</v>
      </c>
      <c r="U2761" s="1">
        <f t="shared" si="770"/>
        <v>85</v>
      </c>
      <c r="V2761" s="1">
        <f t="shared" si="771"/>
        <v>0</v>
      </c>
      <c r="W2761" s="1" t="str">
        <f t="shared" si="772"/>
        <v>100</v>
      </c>
      <c r="X2761" s="1">
        <f t="shared" si="773"/>
        <v>0</v>
      </c>
      <c r="Y2761" s="1">
        <f t="shared" si="774"/>
        <v>22</v>
      </c>
      <c r="Z2761" s="1" t="str">
        <f>VLOOKUP(BIN2DEC(MID(HEX2BIN(MID(H2761,3,2),8),2,5)),Codes!$E$1:$F$18,2)</f>
        <v>Electric</v>
      </c>
      <c r="AA2761" s="6" t="str">
        <f t="shared" si="775"/>
        <v>0</v>
      </c>
      <c r="AB2761" s="1">
        <f t="shared" si="776"/>
        <v>0</v>
      </c>
      <c r="AC2761" s="1" t="str">
        <f>VLOOKUP(BIN2DEC(RIGHT(HEX2BIN(MID(H2761,6,1),4),1)&amp;LEFT(HEX2BIN(MID(H2761,7,1),4),1)),Codes!$K$1:$L$5,2)</f>
        <v>M</v>
      </c>
      <c r="AD2761" s="1" t="str">
        <f>VLOOKUP(BIN2DEC(RIGHT(HEX2BIN(MID(H2761,7,1),4),3)&amp;LEFT(HEX2BIN(MID(H2761,8,1),4),2)),Codes!$H$2:$I$33,2)</f>
        <v>Shock</v>
      </c>
      <c r="AE2761" s="1" t="str">
        <f t="shared" si="777"/>
        <v>1</v>
      </c>
      <c r="AF2761" s="1" t="str">
        <f t="shared" si="778"/>
        <v>1</v>
      </c>
      <c r="AH2761" s="6">
        <f t="shared" si="779"/>
        <v>39</v>
      </c>
    </row>
    <row r="2762" spans="1:34">
      <c r="A2762" s="3" t="s">
        <v>5599</v>
      </c>
      <c r="B2762" s="1" t="s">
        <v>52</v>
      </c>
      <c r="C2762" s="6" t="s">
        <v>3448</v>
      </c>
      <c r="D2762" s="9" t="s">
        <v>5600</v>
      </c>
      <c r="E2762" s="9" t="s">
        <v>824</v>
      </c>
      <c r="F2762" s="9" t="s">
        <v>91</v>
      </c>
      <c r="G2762" s="9" t="s">
        <v>5601</v>
      </c>
      <c r="H2762" s="9" t="s">
        <v>435</v>
      </c>
      <c r="J2762" s="6" t="str">
        <f t="shared" si="763"/>
        <v>001011</v>
      </c>
      <c r="K2762" s="1">
        <f t="shared" si="764"/>
        <v>0</v>
      </c>
      <c r="L2762" s="6" t="str">
        <f t="shared" si="765"/>
        <v>00000</v>
      </c>
      <c r="M2762" s="1">
        <f t="shared" si="766"/>
        <v>47</v>
      </c>
      <c r="N2762" s="6" t="str">
        <f t="shared" si="767"/>
        <v>00</v>
      </c>
      <c r="O2762" s="1">
        <f t="shared" si="768"/>
        <v>19</v>
      </c>
      <c r="P2762" s="1">
        <f>IF(HEX2DEC(LEFT(E2762,4))&gt;=32768,HEX2DEC(LEFT(E2762,4))-65536,HEX2DEC(LEFT(E2762,4)))/Codes!$N$2</f>
        <v>2</v>
      </c>
      <c r="Q2762" s="1">
        <f>IF(HEX2DEC(RIGHT(E2762,4))&gt;=32768,HEX2DEC(RIGHT(E2762,4))-65536,HEX2DEC(RIGHT(E2762,4)))/Codes!$N$2</f>
        <v>0</v>
      </c>
      <c r="R2762" s="1">
        <f>IF(HEX2DEC(LEFT(F2762,4))&gt;=32768,HEX2DEC(LEFT(F2762,4))-65536,HEX2DEC(LEFT(F2762,4)))/Codes!$N$2</f>
        <v>0</v>
      </c>
      <c r="S2762" s="1">
        <f>IF(HEX2DEC(RIGHT(F2762,4))&gt;=32768,HEX2DEC(RIGHT(F2762,4))-65536,HEX2DEC(RIGHT(F2762,4)))/Codes!$N$2</f>
        <v>0</v>
      </c>
      <c r="T2762" s="18">
        <f t="shared" si="769"/>
        <v>85</v>
      </c>
      <c r="U2762" s="1">
        <f t="shared" si="770"/>
        <v>110</v>
      </c>
      <c r="V2762" s="1">
        <f t="shared" si="771"/>
        <v>0</v>
      </c>
      <c r="W2762" s="1" t="str">
        <f t="shared" si="772"/>
        <v>100</v>
      </c>
      <c r="X2762" s="1">
        <f t="shared" si="773"/>
        <v>3</v>
      </c>
      <c r="Y2762" s="1">
        <f t="shared" si="774"/>
        <v>40</v>
      </c>
      <c r="Z2762" s="1" t="str">
        <f>VLOOKUP(BIN2DEC(MID(HEX2BIN(MID(H2762,3,2),8),2,5)),Codes!$E$1:$F$18,2)</f>
        <v>Normal</v>
      </c>
      <c r="AA2762" s="6" t="str">
        <f t="shared" si="775"/>
        <v>0</v>
      </c>
      <c r="AB2762" s="1">
        <f t="shared" si="776"/>
        <v>0</v>
      </c>
      <c r="AC2762" s="1" t="str">
        <f>VLOOKUP(BIN2DEC(RIGHT(HEX2BIN(MID(H2762,6,1),4),1)&amp;LEFT(HEX2BIN(MID(H2762,7,1),4),1)),Codes!$K$1:$L$5,2)</f>
        <v>L</v>
      </c>
      <c r="AD2762" s="1" t="str">
        <f>VLOOKUP(BIN2DEC(RIGHT(HEX2BIN(MID(H2762,7,1),4),3)&amp;LEFT(HEX2BIN(MID(H2762,8,1),4),2)),Codes!$H$2:$I$33,2)</f>
        <v>Kick</v>
      </c>
      <c r="AE2762" s="1" t="str">
        <f t="shared" si="777"/>
        <v>1</v>
      </c>
      <c r="AF2762" s="1" t="str">
        <f t="shared" si="778"/>
        <v>1</v>
      </c>
      <c r="AH2762" s="6">
        <f t="shared" si="779"/>
        <v>66</v>
      </c>
    </row>
    <row r="2763" spans="1:34">
      <c r="A2763" s="3" t="s">
        <v>5602</v>
      </c>
      <c r="B2763" s="1" t="s">
        <v>52</v>
      </c>
      <c r="C2763" s="6" t="s">
        <v>3448</v>
      </c>
      <c r="D2763" s="9" t="s">
        <v>5603</v>
      </c>
      <c r="E2763" s="9" t="s">
        <v>546</v>
      </c>
      <c r="F2763" s="9" t="s">
        <v>549</v>
      </c>
      <c r="G2763" s="9" t="s">
        <v>5601</v>
      </c>
      <c r="H2763" s="9" t="s">
        <v>435</v>
      </c>
      <c r="J2763" s="6" t="str">
        <f t="shared" si="763"/>
        <v>001011</v>
      </c>
      <c r="K2763" s="1">
        <f t="shared" si="764"/>
        <v>1</v>
      </c>
      <c r="L2763" s="6" t="str">
        <f t="shared" si="765"/>
        <v>00000</v>
      </c>
      <c r="M2763" s="1">
        <f t="shared" si="766"/>
        <v>47</v>
      </c>
      <c r="N2763" s="6" t="str">
        <f t="shared" si="767"/>
        <v>00</v>
      </c>
      <c r="O2763" s="1">
        <f t="shared" si="768"/>
        <v>18</v>
      </c>
      <c r="P2763" s="1">
        <f>IF(HEX2DEC(LEFT(E2763,4))&gt;=32768,HEX2DEC(LEFT(E2763,4))-65536,HEX2DEC(LEFT(E2763,4)))/Codes!$N$2</f>
        <v>3.2</v>
      </c>
      <c r="Q2763" s="1">
        <f>IF(HEX2DEC(RIGHT(E2763,4))&gt;=32768,HEX2DEC(RIGHT(E2763,4))-65536,HEX2DEC(RIGHT(E2763,4)))/Codes!$N$2</f>
        <v>2</v>
      </c>
      <c r="R2763" s="1">
        <f>IF(HEX2DEC(LEFT(F2763,4))&gt;=32768,HEX2DEC(LEFT(F2763,4))-65536,HEX2DEC(LEFT(F2763,4)))/Codes!$N$2</f>
        <v>2.8</v>
      </c>
      <c r="S2763" s="1">
        <f>IF(HEX2DEC(RIGHT(F2763,4))&gt;=32768,HEX2DEC(RIGHT(F2763,4))-65536,HEX2DEC(RIGHT(F2763,4)))/Codes!$N$2</f>
        <v>-0.8</v>
      </c>
      <c r="T2763" s="18">
        <f t="shared" si="769"/>
        <v>85</v>
      </c>
      <c r="U2763" s="1">
        <f t="shared" si="770"/>
        <v>110</v>
      </c>
      <c r="V2763" s="1">
        <f t="shared" si="771"/>
        <v>0</v>
      </c>
      <c r="W2763" s="1" t="str">
        <f t="shared" si="772"/>
        <v>100</v>
      </c>
      <c r="X2763" s="1">
        <f t="shared" si="773"/>
        <v>3</v>
      </c>
      <c r="Y2763" s="1">
        <f t="shared" si="774"/>
        <v>40</v>
      </c>
      <c r="Z2763" s="1" t="str">
        <f>VLOOKUP(BIN2DEC(MID(HEX2BIN(MID(H2763,3,2),8),2,5)),Codes!$E$1:$F$18,2)</f>
        <v>Normal</v>
      </c>
      <c r="AA2763" s="6" t="str">
        <f t="shared" si="775"/>
        <v>0</v>
      </c>
      <c r="AB2763" s="1">
        <f t="shared" si="776"/>
        <v>0</v>
      </c>
      <c r="AC2763" s="1" t="str">
        <f>VLOOKUP(BIN2DEC(RIGHT(HEX2BIN(MID(H2763,6,1),4),1)&amp;LEFT(HEX2BIN(MID(H2763,7,1),4),1)),Codes!$K$1:$L$5,2)</f>
        <v>L</v>
      </c>
      <c r="AD2763" s="1" t="str">
        <f>VLOOKUP(BIN2DEC(RIGHT(HEX2BIN(MID(H2763,7,1),4),3)&amp;LEFT(HEX2BIN(MID(H2763,8,1),4),2)),Codes!$H$2:$I$33,2)</f>
        <v>Kick</v>
      </c>
      <c r="AE2763" s="1" t="str">
        <f t="shared" si="777"/>
        <v>1</v>
      </c>
      <c r="AF2763" s="1" t="str">
        <f t="shared" si="778"/>
        <v>1</v>
      </c>
      <c r="AH2763" s="6">
        <f t="shared" si="779"/>
        <v>66</v>
      </c>
    </row>
    <row r="2764" spans="1:34">
      <c r="A2764" s="3" t="s">
        <v>5604</v>
      </c>
      <c r="B2764" s="1" t="s">
        <v>52</v>
      </c>
      <c r="C2764" s="6" t="s">
        <v>3448</v>
      </c>
      <c r="D2764" s="9" t="s">
        <v>5605</v>
      </c>
      <c r="E2764" s="9" t="s">
        <v>138</v>
      </c>
      <c r="F2764" s="9" t="s">
        <v>5577</v>
      </c>
      <c r="G2764" s="9" t="s">
        <v>2497</v>
      </c>
      <c r="H2764" s="9" t="s">
        <v>435</v>
      </c>
      <c r="J2764" s="6" t="str">
        <f t="shared" si="763"/>
        <v>001011</v>
      </c>
      <c r="K2764" s="1">
        <f t="shared" si="764"/>
        <v>2</v>
      </c>
      <c r="L2764" s="6" t="str">
        <f t="shared" si="765"/>
        <v>00000</v>
      </c>
      <c r="M2764" s="1">
        <f t="shared" si="766"/>
        <v>47</v>
      </c>
      <c r="N2764" s="6" t="str">
        <f t="shared" si="767"/>
        <v>00</v>
      </c>
      <c r="O2764" s="1">
        <f t="shared" si="768"/>
        <v>17</v>
      </c>
      <c r="P2764" s="1">
        <f>IF(HEX2DEC(LEFT(E2764,4))&gt;=32768,HEX2DEC(LEFT(E2764,4))-65536,HEX2DEC(LEFT(E2764,4)))/Codes!$N$2</f>
        <v>4.8</v>
      </c>
      <c r="Q2764" s="1">
        <f>IF(HEX2DEC(RIGHT(E2764,4))&gt;=32768,HEX2DEC(RIGHT(E2764,4))-65536,HEX2DEC(RIGHT(E2764,4)))/Codes!$N$2</f>
        <v>4</v>
      </c>
      <c r="R2764" s="1">
        <f>IF(HEX2DEC(LEFT(F2764,4))&gt;=32768,HEX2DEC(LEFT(F2764,4))-65536,HEX2DEC(LEFT(F2764,4)))/Codes!$N$2</f>
        <v>6.1319999999999997</v>
      </c>
      <c r="S2764" s="1">
        <f>IF(HEX2DEC(RIGHT(F2764,4))&gt;=32768,HEX2DEC(RIGHT(F2764,4))-65536,HEX2DEC(RIGHT(F2764,4)))/Codes!$N$2</f>
        <v>-2.044</v>
      </c>
      <c r="T2764" s="18">
        <f t="shared" si="769"/>
        <v>85</v>
      </c>
      <c r="U2764" s="1">
        <f t="shared" si="770"/>
        <v>100</v>
      </c>
      <c r="V2764" s="1">
        <f t="shared" si="771"/>
        <v>0</v>
      </c>
      <c r="W2764" s="1" t="str">
        <f t="shared" si="772"/>
        <v>100</v>
      </c>
      <c r="X2764" s="1">
        <f t="shared" si="773"/>
        <v>3</v>
      </c>
      <c r="Y2764" s="1">
        <f t="shared" si="774"/>
        <v>40</v>
      </c>
      <c r="Z2764" s="1" t="str">
        <f>VLOOKUP(BIN2DEC(MID(HEX2BIN(MID(H2764,3,2),8),2,5)),Codes!$E$1:$F$18,2)</f>
        <v>Normal</v>
      </c>
      <c r="AA2764" s="6" t="str">
        <f t="shared" si="775"/>
        <v>0</v>
      </c>
      <c r="AB2764" s="1">
        <f t="shared" si="776"/>
        <v>0</v>
      </c>
      <c r="AC2764" s="1" t="str">
        <f>VLOOKUP(BIN2DEC(RIGHT(HEX2BIN(MID(H2764,6,1),4),1)&amp;LEFT(HEX2BIN(MID(H2764,7,1),4),1)),Codes!$K$1:$L$5,2)</f>
        <v>L</v>
      </c>
      <c r="AD2764" s="1" t="str">
        <f>VLOOKUP(BIN2DEC(RIGHT(HEX2BIN(MID(H2764,7,1),4),3)&amp;LEFT(HEX2BIN(MID(H2764,8,1),4),2)),Codes!$H$2:$I$33,2)</f>
        <v>Kick</v>
      </c>
      <c r="AE2764" s="1" t="str">
        <f t="shared" si="777"/>
        <v>1</v>
      </c>
      <c r="AF2764" s="1" t="str">
        <f t="shared" si="778"/>
        <v>1</v>
      </c>
      <c r="AH2764" s="6">
        <f t="shared" si="779"/>
        <v>66</v>
      </c>
    </row>
    <row r="2765" spans="1:34">
      <c r="A2765" s="3" t="s">
        <v>5606</v>
      </c>
      <c r="B2765" s="1" t="s">
        <v>52</v>
      </c>
      <c r="C2765" s="6" t="s">
        <v>5612</v>
      </c>
      <c r="D2765" s="9" t="s">
        <v>5607</v>
      </c>
      <c r="E2765" s="9" t="s">
        <v>824</v>
      </c>
      <c r="F2765" s="9" t="s">
        <v>91</v>
      </c>
      <c r="G2765" s="9" t="s">
        <v>5608</v>
      </c>
      <c r="H2765" s="9" t="s">
        <v>3080</v>
      </c>
      <c r="J2765" s="6" t="str">
        <f t="shared" si="763"/>
        <v>001011</v>
      </c>
      <c r="K2765" s="1">
        <f t="shared" si="764"/>
        <v>0</v>
      </c>
      <c r="L2765" s="6" t="str">
        <f t="shared" si="765"/>
        <v>00000</v>
      </c>
      <c r="M2765" s="1">
        <f t="shared" si="766"/>
        <v>47</v>
      </c>
      <c r="N2765" s="6" t="str">
        <f t="shared" si="767"/>
        <v>00</v>
      </c>
      <c r="O2765" s="1">
        <f t="shared" si="768"/>
        <v>13</v>
      </c>
      <c r="P2765" s="1">
        <f>IF(HEX2DEC(LEFT(E2765,4))&gt;=32768,HEX2DEC(LEFT(E2765,4))-65536,HEX2DEC(LEFT(E2765,4)))/Codes!$N$2</f>
        <v>2</v>
      </c>
      <c r="Q2765" s="1">
        <f>IF(HEX2DEC(RIGHT(E2765,4))&gt;=32768,HEX2DEC(RIGHT(E2765,4))-65536,HEX2DEC(RIGHT(E2765,4)))/Codes!$N$2</f>
        <v>0</v>
      </c>
      <c r="R2765" s="1">
        <f>IF(HEX2DEC(LEFT(F2765,4))&gt;=32768,HEX2DEC(LEFT(F2765,4))-65536,HEX2DEC(LEFT(F2765,4)))/Codes!$N$2</f>
        <v>0</v>
      </c>
      <c r="S2765" s="1">
        <f>IF(HEX2DEC(RIGHT(F2765,4))&gt;=32768,HEX2DEC(RIGHT(F2765,4))-65536,HEX2DEC(RIGHT(F2765,4)))/Codes!$N$2</f>
        <v>0</v>
      </c>
      <c r="T2765" s="18">
        <f t="shared" si="769"/>
        <v>90</v>
      </c>
      <c r="U2765" s="1">
        <f t="shared" si="770"/>
        <v>110</v>
      </c>
      <c r="V2765" s="1">
        <f t="shared" si="771"/>
        <v>0</v>
      </c>
      <c r="W2765" s="1" t="str">
        <f t="shared" si="772"/>
        <v>100</v>
      </c>
      <c r="X2765" s="1">
        <f t="shared" si="773"/>
        <v>3</v>
      </c>
      <c r="Y2765" s="1">
        <f t="shared" si="774"/>
        <v>30</v>
      </c>
      <c r="Z2765" s="1" t="str">
        <f>VLOOKUP(BIN2DEC(MID(HEX2BIN(MID(H2765,3,2),8),2,5)),Codes!$E$1:$F$18,2)</f>
        <v>Normal</v>
      </c>
      <c r="AA2765" s="6" t="str">
        <f t="shared" si="775"/>
        <v>0</v>
      </c>
      <c r="AB2765" s="1">
        <f t="shared" si="776"/>
        <v>0</v>
      </c>
      <c r="AC2765" s="1" t="str">
        <f>VLOOKUP(BIN2DEC(RIGHT(HEX2BIN(MID(H2765,6,1),4),1)&amp;LEFT(HEX2BIN(MID(H2765,7,1),4),1)),Codes!$K$1:$L$5,2)</f>
        <v>M</v>
      </c>
      <c r="AD2765" s="1" t="str">
        <f>VLOOKUP(BIN2DEC(RIGHT(HEX2BIN(MID(H2765,7,1),4),3)&amp;LEFT(HEX2BIN(MID(H2765,8,1),4),2)),Codes!$H$2:$I$33,2)</f>
        <v>Kick</v>
      </c>
      <c r="AE2765" s="1" t="str">
        <f t="shared" si="777"/>
        <v>1</v>
      </c>
      <c r="AF2765" s="1" t="str">
        <f t="shared" si="778"/>
        <v>1</v>
      </c>
      <c r="AH2765" s="6">
        <f t="shared" si="779"/>
        <v>34</v>
      </c>
    </row>
    <row r="2766" spans="1:34">
      <c r="A2766" s="3" t="s">
        <v>5609</v>
      </c>
      <c r="B2766" s="1" t="s">
        <v>52</v>
      </c>
      <c r="C2766" s="6" t="s">
        <v>5612</v>
      </c>
      <c r="D2766" s="9" t="s">
        <v>5610</v>
      </c>
      <c r="E2766" s="9" t="s">
        <v>5611</v>
      </c>
      <c r="F2766" s="9" t="s">
        <v>549</v>
      </c>
      <c r="G2766" s="9" t="s">
        <v>5608</v>
      </c>
      <c r="H2766" s="9" t="s">
        <v>3080</v>
      </c>
      <c r="J2766" s="6" t="str">
        <f t="shared" si="763"/>
        <v>001011</v>
      </c>
      <c r="K2766" s="1">
        <f t="shared" si="764"/>
        <v>1</v>
      </c>
      <c r="L2766" s="6" t="str">
        <f t="shared" si="765"/>
        <v>00000</v>
      </c>
      <c r="M2766" s="1">
        <f t="shared" si="766"/>
        <v>47</v>
      </c>
      <c r="N2766" s="6" t="str">
        <f t="shared" si="767"/>
        <v>00</v>
      </c>
      <c r="O2766" s="1">
        <f t="shared" si="768"/>
        <v>13</v>
      </c>
      <c r="P2766" s="1">
        <f>IF(HEX2DEC(LEFT(E2766,4))&gt;=32768,HEX2DEC(LEFT(E2766,4))-65536,HEX2DEC(LEFT(E2766,4)))/Codes!$N$2</f>
        <v>2.8</v>
      </c>
      <c r="Q2766" s="1">
        <f>IF(HEX2DEC(RIGHT(E2766,4))&gt;=32768,HEX2DEC(RIGHT(E2766,4))-65536,HEX2DEC(RIGHT(E2766,4)))/Codes!$N$2</f>
        <v>2</v>
      </c>
      <c r="R2766" s="1">
        <f>IF(HEX2DEC(LEFT(F2766,4))&gt;=32768,HEX2DEC(LEFT(F2766,4))-65536,HEX2DEC(LEFT(F2766,4)))/Codes!$N$2</f>
        <v>2.8</v>
      </c>
      <c r="S2766" s="1">
        <f>IF(HEX2DEC(RIGHT(F2766,4))&gt;=32768,HEX2DEC(RIGHT(F2766,4))-65536,HEX2DEC(RIGHT(F2766,4)))/Codes!$N$2</f>
        <v>-0.8</v>
      </c>
      <c r="T2766" s="18">
        <f t="shared" si="769"/>
        <v>90</v>
      </c>
      <c r="U2766" s="1">
        <f t="shared" si="770"/>
        <v>110</v>
      </c>
      <c r="V2766" s="1">
        <f t="shared" si="771"/>
        <v>0</v>
      </c>
      <c r="W2766" s="1" t="str">
        <f t="shared" si="772"/>
        <v>100</v>
      </c>
      <c r="X2766" s="1">
        <f t="shared" si="773"/>
        <v>3</v>
      </c>
      <c r="Y2766" s="1">
        <f t="shared" si="774"/>
        <v>30</v>
      </c>
      <c r="Z2766" s="1" t="str">
        <f>VLOOKUP(BIN2DEC(MID(HEX2BIN(MID(H2766,3,2),8),2,5)),Codes!$E$1:$F$18,2)</f>
        <v>Normal</v>
      </c>
      <c r="AA2766" s="6" t="str">
        <f t="shared" si="775"/>
        <v>0</v>
      </c>
      <c r="AB2766" s="1">
        <f t="shared" si="776"/>
        <v>0</v>
      </c>
      <c r="AC2766" s="1" t="str">
        <f>VLOOKUP(BIN2DEC(RIGHT(HEX2BIN(MID(H2766,6,1),4),1)&amp;LEFT(HEX2BIN(MID(H2766,7,1),4),1)),Codes!$K$1:$L$5,2)</f>
        <v>M</v>
      </c>
      <c r="AD2766" s="1" t="str">
        <f>VLOOKUP(BIN2DEC(RIGHT(HEX2BIN(MID(H2766,7,1),4),3)&amp;LEFT(HEX2BIN(MID(H2766,8,1),4),2)),Codes!$H$2:$I$33,2)</f>
        <v>Kick</v>
      </c>
      <c r="AE2766" s="1" t="str">
        <f t="shared" si="777"/>
        <v>1</v>
      </c>
      <c r="AF2766" s="1" t="str">
        <f t="shared" si="778"/>
        <v>1</v>
      </c>
      <c r="AH2766" s="6">
        <f t="shared" si="779"/>
        <v>34</v>
      </c>
    </row>
    <row r="2767" spans="1:34">
      <c r="A2767" s="3" t="s">
        <v>5613</v>
      </c>
      <c r="B2767" s="1" t="s">
        <v>52</v>
      </c>
      <c r="C2767" s="6" t="s">
        <v>5612</v>
      </c>
      <c r="D2767" s="9" t="s">
        <v>5614</v>
      </c>
      <c r="E2767" s="9" t="s">
        <v>5615</v>
      </c>
      <c r="F2767" s="9" t="s">
        <v>5577</v>
      </c>
      <c r="G2767" s="9" t="s">
        <v>5608</v>
      </c>
      <c r="H2767" s="9" t="s">
        <v>3080</v>
      </c>
      <c r="J2767" s="6" t="str">
        <f t="shared" si="763"/>
        <v>001011</v>
      </c>
      <c r="K2767" s="1">
        <f t="shared" si="764"/>
        <v>2</v>
      </c>
      <c r="L2767" s="6" t="str">
        <f t="shared" si="765"/>
        <v>00000</v>
      </c>
      <c r="M2767" s="1">
        <f t="shared" si="766"/>
        <v>47</v>
      </c>
      <c r="N2767" s="6" t="str">
        <f t="shared" si="767"/>
        <v>00</v>
      </c>
      <c r="O2767" s="1">
        <f t="shared" si="768"/>
        <v>13</v>
      </c>
      <c r="P2767" s="1">
        <f>IF(HEX2DEC(LEFT(E2767,4))&gt;=32768,HEX2DEC(LEFT(E2767,4))-65536,HEX2DEC(LEFT(E2767,4)))/Codes!$N$2</f>
        <v>3.6</v>
      </c>
      <c r="Q2767" s="1">
        <f>IF(HEX2DEC(RIGHT(E2767,4))&gt;=32768,HEX2DEC(RIGHT(E2767,4))-65536,HEX2DEC(RIGHT(E2767,4)))/Codes!$N$2</f>
        <v>4</v>
      </c>
      <c r="R2767" s="1">
        <f>IF(HEX2DEC(LEFT(F2767,4))&gt;=32768,HEX2DEC(LEFT(F2767,4))-65536,HEX2DEC(LEFT(F2767,4)))/Codes!$N$2</f>
        <v>6.1319999999999997</v>
      </c>
      <c r="S2767" s="1">
        <f>IF(HEX2DEC(RIGHT(F2767,4))&gt;=32768,HEX2DEC(RIGHT(F2767,4))-65536,HEX2DEC(RIGHT(F2767,4)))/Codes!$N$2</f>
        <v>-2.044</v>
      </c>
      <c r="T2767" s="18">
        <f t="shared" si="769"/>
        <v>90</v>
      </c>
      <c r="U2767" s="1">
        <f t="shared" si="770"/>
        <v>110</v>
      </c>
      <c r="V2767" s="1">
        <f t="shared" si="771"/>
        <v>0</v>
      </c>
      <c r="W2767" s="1" t="str">
        <f t="shared" si="772"/>
        <v>100</v>
      </c>
      <c r="X2767" s="1">
        <f t="shared" si="773"/>
        <v>3</v>
      </c>
      <c r="Y2767" s="1">
        <f t="shared" si="774"/>
        <v>30</v>
      </c>
      <c r="Z2767" s="1" t="str">
        <f>VLOOKUP(BIN2DEC(MID(HEX2BIN(MID(H2767,3,2),8),2,5)),Codes!$E$1:$F$18,2)</f>
        <v>Normal</v>
      </c>
      <c r="AA2767" s="6" t="str">
        <f t="shared" si="775"/>
        <v>0</v>
      </c>
      <c r="AB2767" s="1">
        <f t="shared" si="776"/>
        <v>0</v>
      </c>
      <c r="AC2767" s="1" t="str">
        <f>VLOOKUP(BIN2DEC(RIGHT(HEX2BIN(MID(H2767,6,1),4),1)&amp;LEFT(HEX2BIN(MID(H2767,7,1),4),1)),Codes!$K$1:$L$5,2)</f>
        <v>M</v>
      </c>
      <c r="AD2767" s="1" t="str">
        <f>VLOOKUP(BIN2DEC(RIGHT(HEX2BIN(MID(H2767,7,1),4),3)&amp;LEFT(HEX2BIN(MID(H2767,8,1),4),2)),Codes!$H$2:$I$33,2)</f>
        <v>Kick</v>
      </c>
      <c r="AE2767" s="1" t="str">
        <f t="shared" si="777"/>
        <v>1</v>
      </c>
      <c r="AF2767" s="1" t="str">
        <f t="shared" si="778"/>
        <v>1</v>
      </c>
      <c r="AH2767" s="6">
        <f t="shared" si="779"/>
        <v>34</v>
      </c>
    </row>
    <row r="2768" spans="1:34">
      <c r="A2768" s="3" t="s">
        <v>5616</v>
      </c>
      <c r="B2768" s="1" t="s">
        <v>52</v>
      </c>
      <c r="C2768" s="6" t="s">
        <v>3449</v>
      </c>
      <c r="D2768" s="9" t="s">
        <v>5563</v>
      </c>
      <c r="E2768" s="9" t="s">
        <v>824</v>
      </c>
      <c r="F2768" s="9" t="s">
        <v>91</v>
      </c>
      <c r="G2768" s="9" t="s">
        <v>5617</v>
      </c>
      <c r="H2768" s="9" t="s">
        <v>5618</v>
      </c>
      <c r="J2768" s="6" t="str">
        <f t="shared" si="763"/>
        <v>001011</v>
      </c>
      <c r="K2768" s="1">
        <f t="shared" si="764"/>
        <v>0</v>
      </c>
      <c r="L2768" s="6" t="str">
        <f t="shared" si="765"/>
        <v>00000</v>
      </c>
      <c r="M2768" s="1">
        <f t="shared" si="766"/>
        <v>47</v>
      </c>
      <c r="N2768" s="6" t="str">
        <f t="shared" si="767"/>
        <v>00</v>
      </c>
      <c r="O2768" s="1">
        <f t="shared" si="768"/>
        <v>7</v>
      </c>
      <c r="P2768" s="1">
        <f>IF(HEX2DEC(LEFT(E2768,4))&gt;=32768,HEX2DEC(LEFT(E2768,4))-65536,HEX2DEC(LEFT(E2768,4)))/Codes!$N$2</f>
        <v>2</v>
      </c>
      <c r="Q2768" s="1">
        <f>IF(HEX2DEC(RIGHT(E2768,4))&gt;=32768,HEX2DEC(RIGHT(E2768,4))-65536,HEX2DEC(RIGHT(E2768,4)))/Codes!$N$2</f>
        <v>0</v>
      </c>
      <c r="R2768" s="1">
        <f>IF(HEX2DEC(LEFT(F2768,4))&gt;=32768,HEX2DEC(LEFT(F2768,4))-65536,HEX2DEC(LEFT(F2768,4)))/Codes!$N$2</f>
        <v>0</v>
      </c>
      <c r="S2768" s="1">
        <f>IF(HEX2DEC(RIGHT(F2768,4))&gt;=32768,HEX2DEC(RIGHT(F2768,4))-65536,HEX2DEC(RIGHT(F2768,4)))/Codes!$N$2</f>
        <v>0</v>
      </c>
      <c r="T2768" s="18">
        <f t="shared" si="769"/>
        <v>40</v>
      </c>
      <c r="U2768" s="1">
        <f t="shared" si="770"/>
        <v>48</v>
      </c>
      <c r="V2768" s="1">
        <f t="shared" si="771"/>
        <v>0</v>
      </c>
      <c r="W2768" s="1" t="str">
        <f t="shared" si="772"/>
        <v>100</v>
      </c>
      <c r="X2768" s="1">
        <f t="shared" si="773"/>
        <v>1</v>
      </c>
      <c r="Y2768" s="1">
        <f t="shared" si="774"/>
        <v>5</v>
      </c>
      <c r="Z2768" s="1" t="str">
        <f>VLOOKUP(BIN2DEC(MID(HEX2BIN(MID(H2768,3,2),8),2,5)),Codes!$E$1:$F$18,2)</f>
        <v>Normal</v>
      </c>
      <c r="AA2768" s="6" t="str">
        <f t="shared" si="775"/>
        <v>0</v>
      </c>
      <c r="AB2768" s="1">
        <f t="shared" si="776"/>
        <v>0</v>
      </c>
      <c r="AC2768" s="1" t="str">
        <f>VLOOKUP(BIN2DEC(RIGHT(HEX2BIN(MID(H2768,6,1),4),1)&amp;LEFT(HEX2BIN(MID(H2768,7,1),4),1)),Codes!$K$1:$L$5,2)</f>
        <v>S</v>
      </c>
      <c r="AD2768" s="1" t="str">
        <f>VLOOKUP(BIN2DEC(RIGHT(HEX2BIN(MID(H2768,7,1),4),3)&amp;LEFT(HEX2BIN(MID(H2768,8,1),4),2)),Codes!$H$2:$I$33,2)</f>
        <v>Kick</v>
      </c>
      <c r="AE2768" s="1" t="str">
        <f t="shared" si="777"/>
        <v>1</v>
      </c>
      <c r="AF2768" s="1" t="str">
        <f t="shared" si="778"/>
        <v>1</v>
      </c>
      <c r="AH2768" s="6">
        <f t="shared" si="779"/>
        <v>2</v>
      </c>
    </row>
    <row r="2769" spans="1:34">
      <c r="A2769" s="3" t="s">
        <v>5619</v>
      </c>
      <c r="B2769" s="1" t="s">
        <v>52</v>
      </c>
      <c r="C2769" s="6" t="s">
        <v>3449</v>
      </c>
      <c r="D2769" s="9" t="s">
        <v>5566</v>
      </c>
      <c r="E2769" s="9" t="s">
        <v>5611</v>
      </c>
      <c r="F2769" s="9" t="s">
        <v>549</v>
      </c>
      <c r="G2769" s="9" t="s">
        <v>5617</v>
      </c>
      <c r="H2769" s="9" t="s">
        <v>5618</v>
      </c>
      <c r="J2769" s="6" t="str">
        <f t="shared" si="763"/>
        <v>001011</v>
      </c>
      <c r="K2769" s="1">
        <f t="shared" si="764"/>
        <v>1</v>
      </c>
      <c r="L2769" s="6" t="str">
        <f t="shared" si="765"/>
        <v>00000</v>
      </c>
      <c r="M2769" s="1">
        <f t="shared" si="766"/>
        <v>47</v>
      </c>
      <c r="N2769" s="6" t="str">
        <f t="shared" si="767"/>
        <v>00</v>
      </c>
      <c r="O2769" s="1">
        <f t="shared" si="768"/>
        <v>7</v>
      </c>
      <c r="P2769" s="1">
        <f>IF(HEX2DEC(LEFT(E2769,4))&gt;=32768,HEX2DEC(LEFT(E2769,4))-65536,HEX2DEC(LEFT(E2769,4)))/Codes!$N$2</f>
        <v>2.8</v>
      </c>
      <c r="Q2769" s="1">
        <f>IF(HEX2DEC(RIGHT(E2769,4))&gt;=32768,HEX2DEC(RIGHT(E2769,4))-65536,HEX2DEC(RIGHT(E2769,4)))/Codes!$N$2</f>
        <v>2</v>
      </c>
      <c r="R2769" s="1">
        <f>IF(HEX2DEC(LEFT(F2769,4))&gt;=32768,HEX2DEC(LEFT(F2769,4))-65536,HEX2DEC(LEFT(F2769,4)))/Codes!$N$2</f>
        <v>2.8</v>
      </c>
      <c r="S2769" s="1">
        <f>IF(HEX2DEC(RIGHT(F2769,4))&gt;=32768,HEX2DEC(RIGHT(F2769,4))-65536,HEX2DEC(RIGHT(F2769,4)))/Codes!$N$2</f>
        <v>-0.8</v>
      </c>
      <c r="T2769" s="18">
        <f t="shared" si="769"/>
        <v>40</v>
      </c>
      <c r="U2769" s="1">
        <f t="shared" si="770"/>
        <v>48</v>
      </c>
      <c r="V2769" s="1">
        <f t="shared" si="771"/>
        <v>0</v>
      </c>
      <c r="W2769" s="1" t="str">
        <f t="shared" si="772"/>
        <v>100</v>
      </c>
      <c r="X2769" s="1">
        <f t="shared" si="773"/>
        <v>1</v>
      </c>
      <c r="Y2769" s="1">
        <f t="shared" si="774"/>
        <v>5</v>
      </c>
      <c r="Z2769" s="1" t="str">
        <f>VLOOKUP(BIN2DEC(MID(HEX2BIN(MID(H2769,3,2),8),2,5)),Codes!$E$1:$F$18,2)</f>
        <v>Normal</v>
      </c>
      <c r="AA2769" s="6" t="str">
        <f t="shared" si="775"/>
        <v>0</v>
      </c>
      <c r="AB2769" s="1">
        <f t="shared" si="776"/>
        <v>0</v>
      </c>
      <c r="AC2769" s="1" t="str">
        <f>VLOOKUP(BIN2DEC(RIGHT(HEX2BIN(MID(H2769,6,1),4),1)&amp;LEFT(HEX2BIN(MID(H2769,7,1),4),1)),Codes!$K$1:$L$5,2)</f>
        <v>S</v>
      </c>
      <c r="AD2769" s="1" t="str">
        <f>VLOOKUP(BIN2DEC(RIGHT(HEX2BIN(MID(H2769,7,1),4),3)&amp;LEFT(HEX2BIN(MID(H2769,8,1),4),2)),Codes!$H$2:$I$33,2)</f>
        <v>Kick</v>
      </c>
      <c r="AE2769" s="1" t="str">
        <f t="shared" si="777"/>
        <v>1</v>
      </c>
      <c r="AF2769" s="1" t="str">
        <f t="shared" si="778"/>
        <v>1</v>
      </c>
      <c r="AH2769" s="6">
        <f t="shared" si="779"/>
        <v>2</v>
      </c>
    </row>
    <row r="2770" spans="1:34">
      <c r="A2770" s="3" t="s">
        <v>5620</v>
      </c>
      <c r="B2770" s="1" t="s">
        <v>52</v>
      </c>
      <c r="C2770" s="6" t="s">
        <v>3449</v>
      </c>
      <c r="D2770" s="9" t="s">
        <v>5576</v>
      </c>
      <c r="E2770" s="9" t="s">
        <v>5615</v>
      </c>
      <c r="F2770" s="9" t="s">
        <v>5577</v>
      </c>
      <c r="G2770" s="9" t="s">
        <v>5617</v>
      </c>
      <c r="H2770" s="9" t="s">
        <v>5618</v>
      </c>
      <c r="J2770" s="6" t="str">
        <f t="shared" si="763"/>
        <v>001011</v>
      </c>
      <c r="K2770" s="1">
        <f t="shared" si="764"/>
        <v>2</v>
      </c>
      <c r="L2770" s="6" t="str">
        <f t="shared" si="765"/>
        <v>00000</v>
      </c>
      <c r="M2770" s="1">
        <f t="shared" si="766"/>
        <v>47</v>
      </c>
      <c r="N2770" s="6" t="str">
        <f t="shared" si="767"/>
        <v>00</v>
      </c>
      <c r="O2770" s="1">
        <f t="shared" si="768"/>
        <v>7</v>
      </c>
      <c r="P2770" s="1">
        <f>IF(HEX2DEC(LEFT(E2770,4))&gt;=32768,HEX2DEC(LEFT(E2770,4))-65536,HEX2DEC(LEFT(E2770,4)))/Codes!$N$2</f>
        <v>3.6</v>
      </c>
      <c r="Q2770" s="1">
        <f>IF(HEX2DEC(RIGHT(E2770,4))&gt;=32768,HEX2DEC(RIGHT(E2770,4))-65536,HEX2DEC(RIGHT(E2770,4)))/Codes!$N$2</f>
        <v>4</v>
      </c>
      <c r="R2770" s="1">
        <f>IF(HEX2DEC(LEFT(F2770,4))&gt;=32768,HEX2DEC(LEFT(F2770,4))-65536,HEX2DEC(LEFT(F2770,4)))/Codes!$N$2</f>
        <v>6.1319999999999997</v>
      </c>
      <c r="S2770" s="1">
        <f>IF(HEX2DEC(RIGHT(F2770,4))&gt;=32768,HEX2DEC(RIGHT(F2770,4))-65536,HEX2DEC(RIGHT(F2770,4)))/Codes!$N$2</f>
        <v>-2.044</v>
      </c>
      <c r="T2770" s="18">
        <f t="shared" si="769"/>
        <v>40</v>
      </c>
      <c r="U2770" s="1">
        <f t="shared" si="770"/>
        <v>48</v>
      </c>
      <c r="V2770" s="1">
        <f t="shared" si="771"/>
        <v>0</v>
      </c>
      <c r="W2770" s="1" t="str">
        <f t="shared" si="772"/>
        <v>100</v>
      </c>
      <c r="X2770" s="1">
        <f t="shared" si="773"/>
        <v>1</v>
      </c>
      <c r="Y2770" s="1">
        <f t="shared" si="774"/>
        <v>5</v>
      </c>
      <c r="Z2770" s="1" t="str">
        <f>VLOOKUP(BIN2DEC(MID(HEX2BIN(MID(H2770,3,2),8),2,5)),Codes!$E$1:$F$18,2)</f>
        <v>Normal</v>
      </c>
      <c r="AA2770" s="6" t="str">
        <f t="shared" si="775"/>
        <v>0</v>
      </c>
      <c r="AB2770" s="1">
        <f t="shared" si="776"/>
        <v>0</v>
      </c>
      <c r="AC2770" s="1" t="str">
        <f>VLOOKUP(BIN2DEC(RIGHT(HEX2BIN(MID(H2770,6,1),4),1)&amp;LEFT(HEX2BIN(MID(H2770,7,1),4),1)),Codes!$K$1:$L$5,2)</f>
        <v>S</v>
      </c>
      <c r="AD2770" s="1" t="str">
        <f>VLOOKUP(BIN2DEC(RIGHT(HEX2BIN(MID(H2770,7,1),4),3)&amp;LEFT(HEX2BIN(MID(H2770,8,1),4),2)),Codes!$H$2:$I$33,2)</f>
        <v>Kick</v>
      </c>
      <c r="AE2770" s="1" t="str">
        <f t="shared" si="777"/>
        <v>1</v>
      </c>
      <c r="AF2770" s="1" t="str">
        <f t="shared" si="778"/>
        <v>1</v>
      </c>
      <c r="AH2770" s="6">
        <f t="shared" si="779"/>
        <v>2</v>
      </c>
    </row>
    <row r="2771" spans="1:34">
      <c r="A2771" s="3" t="s">
        <v>5621</v>
      </c>
      <c r="B2771" s="1" t="s">
        <v>52</v>
      </c>
      <c r="C2771" s="6" t="s">
        <v>2460</v>
      </c>
      <c r="D2771" s="9" t="s">
        <v>255</v>
      </c>
      <c r="E2771" s="9" t="s">
        <v>232</v>
      </c>
      <c r="F2771" s="9" t="s">
        <v>5622</v>
      </c>
      <c r="G2771" s="9" t="s">
        <v>5623</v>
      </c>
      <c r="H2771" s="9" t="s">
        <v>5624</v>
      </c>
      <c r="J2771" s="6" t="str">
        <f t="shared" si="763"/>
        <v>001011</v>
      </c>
      <c r="K2771" s="1">
        <f t="shared" si="764"/>
        <v>0</v>
      </c>
      <c r="L2771" s="6" t="str">
        <f t="shared" si="765"/>
        <v>00000</v>
      </c>
      <c r="M2771" s="1">
        <f t="shared" si="766"/>
        <v>0</v>
      </c>
      <c r="N2771" s="6" t="str">
        <f t="shared" si="767"/>
        <v>00</v>
      </c>
      <c r="O2771" s="1">
        <f t="shared" si="768"/>
        <v>2</v>
      </c>
      <c r="P2771" s="1">
        <f>IF(HEX2DEC(LEFT(E2771,4))&gt;=32768,HEX2DEC(LEFT(E2771,4))-65536,HEX2DEC(LEFT(E2771,4)))/Codes!$N$2</f>
        <v>4.8</v>
      </c>
      <c r="Q2771" s="1">
        <f>IF(HEX2DEC(RIGHT(E2771,4))&gt;=32768,HEX2DEC(RIGHT(E2771,4))-65536,HEX2DEC(RIGHT(E2771,4)))/Codes!$N$2</f>
        <v>0</v>
      </c>
      <c r="R2771" s="1">
        <f>IF(HEX2DEC(LEFT(F2771,4))&gt;=32768,HEX2DEC(LEFT(F2771,4))-65536,HEX2DEC(LEFT(F2771,4)))/Codes!$N$2</f>
        <v>6.4</v>
      </c>
      <c r="S2771" s="1">
        <f>IF(HEX2DEC(RIGHT(F2771,4))&gt;=32768,HEX2DEC(RIGHT(F2771,4))-65536,HEX2DEC(RIGHT(F2771,4)))/Codes!$N$2</f>
        <v>-8</v>
      </c>
      <c r="T2771" s="18">
        <f t="shared" si="769"/>
        <v>170</v>
      </c>
      <c r="U2771" s="1">
        <f t="shared" si="770"/>
        <v>30</v>
      </c>
      <c r="V2771" s="1">
        <f t="shared" si="771"/>
        <v>0</v>
      </c>
      <c r="W2771" s="1" t="str">
        <f t="shared" si="772"/>
        <v>100</v>
      </c>
      <c r="X2771" s="1">
        <f t="shared" si="773"/>
        <v>0</v>
      </c>
      <c r="Y2771" s="1">
        <f t="shared" si="774"/>
        <v>70</v>
      </c>
      <c r="Z2771" s="1" t="str">
        <f>VLOOKUP(BIN2DEC(MID(HEX2BIN(MID(H2771,3,2),8),2,5)),Codes!$E$1:$F$18,2)</f>
        <v>Electric</v>
      </c>
      <c r="AA2771" s="6" t="str">
        <f t="shared" si="775"/>
        <v>0</v>
      </c>
      <c r="AB2771" s="1">
        <f t="shared" si="776"/>
        <v>0</v>
      </c>
      <c r="AC2771" s="1" t="str">
        <f>VLOOKUP(BIN2DEC(RIGHT(HEX2BIN(MID(H2771,6,1),4),1)&amp;LEFT(HEX2BIN(MID(H2771,7,1),4),1)),Codes!$K$1:$L$5,2)</f>
        <v>M</v>
      </c>
      <c r="AD2771" s="1" t="str">
        <f>VLOOKUP(BIN2DEC(RIGHT(HEX2BIN(MID(H2771,7,1),4),3)&amp;LEFT(HEX2BIN(MID(H2771,8,1),4),2)),Codes!$H$2:$I$33,2)</f>
        <v>Shock</v>
      </c>
      <c r="AE2771" s="1" t="str">
        <f t="shared" si="777"/>
        <v>1</v>
      </c>
      <c r="AF2771" s="1" t="str">
        <f t="shared" si="778"/>
        <v>1</v>
      </c>
      <c r="AH2771" s="6">
        <f t="shared" si="779"/>
        <v>39</v>
      </c>
    </row>
    <row r="2772" spans="1:34">
      <c r="A2772" s="3" t="s">
        <v>5625</v>
      </c>
      <c r="B2772" s="1" t="s">
        <v>52</v>
      </c>
      <c r="C2772" s="6" t="s">
        <v>2460</v>
      </c>
      <c r="D2772" s="9" t="s">
        <v>261</v>
      </c>
      <c r="E2772" s="9" t="s">
        <v>232</v>
      </c>
      <c r="F2772" s="9" t="s">
        <v>5264</v>
      </c>
      <c r="G2772" s="9" t="s">
        <v>5623</v>
      </c>
      <c r="H2772" s="9" t="s">
        <v>5624</v>
      </c>
      <c r="J2772" s="6" t="str">
        <f t="shared" si="763"/>
        <v>001011</v>
      </c>
      <c r="K2772" s="1">
        <f t="shared" si="764"/>
        <v>1</v>
      </c>
      <c r="L2772" s="6" t="str">
        <f t="shared" si="765"/>
        <v>00000</v>
      </c>
      <c r="M2772" s="1">
        <f t="shared" si="766"/>
        <v>0</v>
      </c>
      <c r="N2772" s="6" t="str">
        <f t="shared" si="767"/>
        <v>00</v>
      </c>
      <c r="O2772" s="1">
        <f t="shared" si="768"/>
        <v>2</v>
      </c>
      <c r="P2772" s="1">
        <f>IF(HEX2DEC(LEFT(E2772,4))&gt;=32768,HEX2DEC(LEFT(E2772,4))-65536,HEX2DEC(LEFT(E2772,4)))/Codes!$N$2</f>
        <v>4.8</v>
      </c>
      <c r="Q2772" s="1">
        <f>IF(HEX2DEC(RIGHT(E2772,4))&gt;=32768,HEX2DEC(RIGHT(E2772,4))-65536,HEX2DEC(RIGHT(E2772,4)))/Codes!$N$2</f>
        <v>0</v>
      </c>
      <c r="R2772" s="1">
        <f>IF(HEX2DEC(LEFT(F2772,4))&gt;=32768,HEX2DEC(LEFT(F2772,4))-65536,HEX2DEC(LEFT(F2772,4)))/Codes!$N$2</f>
        <v>6.4</v>
      </c>
      <c r="S2772" s="1">
        <f>IF(HEX2DEC(RIGHT(F2772,4))&gt;=32768,HEX2DEC(RIGHT(F2772,4))-65536,HEX2DEC(RIGHT(F2772,4)))/Codes!$N$2</f>
        <v>8</v>
      </c>
      <c r="T2772" s="18">
        <f t="shared" si="769"/>
        <v>170</v>
      </c>
      <c r="U2772" s="1">
        <f t="shared" si="770"/>
        <v>30</v>
      </c>
      <c r="V2772" s="1">
        <f t="shared" si="771"/>
        <v>0</v>
      </c>
      <c r="W2772" s="1" t="str">
        <f t="shared" si="772"/>
        <v>100</v>
      </c>
      <c r="X2772" s="1">
        <f t="shared" si="773"/>
        <v>0</v>
      </c>
      <c r="Y2772" s="1">
        <f t="shared" si="774"/>
        <v>70</v>
      </c>
      <c r="Z2772" s="1" t="str">
        <f>VLOOKUP(BIN2DEC(MID(HEX2BIN(MID(H2772,3,2),8),2,5)),Codes!$E$1:$F$18,2)</f>
        <v>Electric</v>
      </c>
      <c r="AA2772" s="6" t="str">
        <f t="shared" si="775"/>
        <v>0</v>
      </c>
      <c r="AB2772" s="1">
        <f t="shared" si="776"/>
        <v>0</v>
      </c>
      <c r="AC2772" s="1" t="str">
        <f>VLOOKUP(BIN2DEC(RIGHT(HEX2BIN(MID(H2772,6,1),4),1)&amp;LEFT(HEX2BIN(MID(H2772,7,1),4),1)),Codes!$K$1:$L$5,2)</f>
        <v>M</v>
      </c>
      <c r="AD2772" s="1" t="str">
        <f>VLOOKUP(BIN2DEC(RIGHT(HEX2BIN(MID(H2772,7,1),4),3)&amp;LEFT(HEX2BIN(MID(H2772,8,1),4),2)),Codes!$H$2:$I$33,2)</f>
        <v>Shock</v>
      </c>
      <c r="AE2772" s="1" t="str">
        <f t="shared" si="777"/>
        <v>1</v>
      </c>
      <c r="AF2772" s="1" t="str">
        <f t="shared" si="778"/>
        <v>1</v>
      </c>
      <c r="AH2772" s="6">
        <f t="shared" si="779"/>
        <v>39</v>
      </c>
    </row>
    <row r="2773" spans="1:34">
      <c r="A2773" s="3" t="s">
        <v>5626</v>
      </c>
      <c r="B2773" s="1" t="s">
        <v>52</v>
      </c>
      <c r="C2773" s="6" t="s">
        <v>2460</v>
      </c>
      <c r="D2773" s="9" t="s">
        <v>264</v>
      </c>
      <c r="E2773" s="9" t="s">
        <v>265</v>
      </c>
      <c r="F2773" s="9" t="s">
        <v>207</v>
      </c>
      <c r="G2773" s="9" t="s">
        <v>5627</v>
      </c>
      <c r="H2773" s="9" t="s">
        <v>5297</v>
      </c>
      <c r="J2773" s="6" t="str">
        <f t="shared" si="763"/>
        <v>001011</v>
      </c>
      <c r="K2773" s="1">
        <f t="shared" si="764"/>
        <v>2</v>
      </c>
      <c r="L2773" s="6" t="str">
        <f t="shared" si="765"/>
        <v>00000</v>
      </c>
      <c r="M2773" s="1">
        <f t="shared" si="766"/>
        <v>0</v>
      </c>
      <c r="N2773" s="6" t="str">
        <f t="shared" si="767"/>
        <v>00</v>
      </c>
      <c r="O2773" s="1">
        <f t="shared" si="768"/>
        <v>2</v>
      </c>
      <c r="P2773" s="1">
        <f>IF(HEX2DEC(LEFT(E2773,4))&gt;=32768,HEX2DEC(LEFT(E2773,4))-65536,HEX2DEC(LEFT(E2773,4)))/Codes!$N$2</f>
        <v>2.4</v>
      </c>
      <c r="Q2773" s="1">
        <f>IF(HEX2DEC(RIGHT(E2773,4))&gt;=32768,HEX2DEC(RIGHT(E2773,4))-65536,HEX2DEC(RIGHT(E2773,4)))/Codes!$N$2</f>
        <v>0</v>
      </c>
      <c r="R2773" s="1">
        <f>IF(HEX2DEC(LEFT(F2773,4))&gt;=32768,HEX2DEC(LEFT(F2773,4))-65536,HEX2DEC(LEFT(F2773,4)))/Codes!$N$2</f>
        <v>4</v>
      </c>
      <c r="S2773" s="1">
        <f>IF(HEX2DEC(RIGHT(F2773,4))&gt;=32768,HEX2DEC(RIGHT(F2773,4))-65536,HEX2DEC(RIGHT(F2773,4)))/Codes!$N$2</f>
        <v>0</v>
      </c>
      <c r="T2773" s="18">
        <f t="shared" si="769"/>
        <v>90</v>
      </c>
      <c r="U2773" s="1">
        <f t="shared" si="770"/>
        <v>30</v>
      </c>
      <c r="V2773" s="1">
        <f t="shared" si="771"/>
        <v>0</v>
      </c>
      <c r="W2773" s="1" t="str">
        <f t="shared" si="772"/>
        <v>100</v>
      </c>
      <c r="X2773" s="1">
        <f t="shared" si="773"/>
        <v>0</v>
      </c>
      <c r="Y2773" s="1">
        <f t="shared" si="774"/>
        <v>30</v>
      </c>
      <c r="Z2773" s="1" t="str">
        <f>VLOOKUP(BIN2DEC(MID(HEX2BIN(MID(H2773,3,2),8),2,5)),Codes!$E$1:$F$18,2)</f>
        <v>Electric</v>
      </c>
      <c r="AA2773" s="6" t="str">
        <f t="shared" si="775"/>
        <v>0</v>
      </c>
      <c r="AB2773" s="1">
        <f t="shared" si="776"/>
        <v>0</v>
      </c>
      <c r="AC2773" s="1" t="str">
        <f>VLOOKUP(BIN2DEC(RIGHT(HEX2BIN(MID(H2773,6,1),4),1)&amp;LEFT(HEX2BIN(MID(H2773,7,1),4),1)),Codes!$K$1:$L$5,2)</f>
        <v>M</v>
      </c>
      <c r="AD2773" s="1" t="str">
        <f>VLOOKUP(BIN2DEC(RIGHT(HEX2BIN(MID(H2773,7,1),4),3)&amp;LEFT(HEX2BIN(MID(H2773,8,1),4),2)),Codes!$H$2:$I$33,2)</f>
        <v>Shock</v>
      </c>
      <c r="AE2773" s="1" t="str">
        <f t="shared" si="777"/>
        <v>1</v>
      </c>
      <c r="AF2773" s="1" t="str">
        <f t="shared" si="778"/>
        <v>1</v>
      </c>
      <c r="AH2773" s="6">
        <f t="shared" si="779"/>
        <v>39</v>
      </c>
    </row>
    <row r="2774" spans="1:34">
      <c r="A2774" s="3" t="s">
        <v>5628</v>
      </c>
      <c r="B2774" s="1" t="s">
        <v>52</v>
      </c>
      <c r="C2774" s="6" t="s">
        <v>2473</v>
      </c>
      <c r="D2774" s="9" t="s">
        <v>270</v>
      </c>
      <c r="E2774" s="9" t="s">
        <v>2516</v>
      </c>
      <c r="F2774" s="9" t="s">
        <v>448</v>
      </c>
      <c r="G2774" s="9" t="s">
        <v>5629</v>
      </c>
      <c r="H2774" s="9" t="s">
        <v>5630</v>
      </c>
      <c r="J2774" s="6" t="str">
        <f t="shared" si="763"/>
        <v>001011</v>
      </c>
      <c r="K2774" s="1">
        <f t="shared" si="764"/>
        <v>0</v>
      </c>
      <c r="L2774" s="6" t="str">
        <f t="shared" si="765"/>
        <v>00000</v>
      </c>
      <c r="M2774" s="1">
        <f t="shared" si="766"/>
        <v>0</v>
      </c>
      <c r="N2774" s="6" t="str">
        <f t="shared" si="767"/>
        <v>00</v>
      </c>
      <c r="O2774" s="1">
        <f t="shared" si="768"/>
        <v>3</v>
      </c>
      <c r="P2774" s="1">
        <f>IF(HEX2DEC(LEFT(E2774,4))&gt;=32768,HEX2DEC(LEFT(E2774,4))-65536,HEX2DEC(LEFT(E2774,4)))/Codes!$N$2</f>
        <v>10</v>
      </c>
      <c r="Q2774" s="1">
        <f>IF(HEX2DEC(RIGHT(E2774,4))&gt;=32768,HEX2DEC(RIGHT(E2774,4))-65536,HEX2DEC(RIGHT(E2774,4)))/Codes!$N$2</f>
        <v>0</v>
      </c>
      <c r="R2774" s="1">
        <f>IF(HEX2DEC(LEFT(F2774,4))&gt;=32768,HEX2DEC(LEFT(F2774,4))-65536,HEX2DEC(LEFT(F2774,4)))/Codes!$N$2</f>
        <v>6.4</v>
      </c>
      <c r="S2774" s="1">
        <f>IF(HEX2DEC(RIGHT(F2774,4))&gt;=32768,HEX2DEC(RIGHT(F2774,4))-65536,HEX2DEC(RIGHT(F2774,4)))/Codes!$N$2</f>
        <v>0</v>
      </c>
      <c r="T2774" s="18">
        <f t="shared" si="769"/>
        <v>70</v>
      </c>
      <c r="U2774" s="1">
        <f t="shared" si="770"/>
        <v>170</v>
      </c>
      <c r="V2774" s="1">
        <f t="shared" si="771"/>
        <v>0</v>
      </c>
      <c r="W2774" s="1" t="str">
        <f t="shared" si="772"/>
        <v>100</v>
      </c>
      <c r="X2774" s="1">
        <f t="shared" si="773"/>
        <v>0</v>
      </c>
      <c r="Y2774" s="1">
        <f t="shared" si="774"/>
        <v>70</v>
      </c>
      <c r="Z2774" s="1" t="str">
        <f>VLOOKUP(BIN2DEC(MID(HEX2BIN(MID(H2774,3,2),8),2,5)),Codes!$E$1:$F$18,2)</f>
        <v>Electric</v>
      </c>
      <c r="AA2774" s="6" t="str">
        <f t="shared" si="775"/>
        <v>0</v>
      </c>
      <c r="AB2774" s="1">
        <f t="shared" si="776"/>
        <v>0</v>
      </c>
      <c r="AC2774" s="1" t="str">
        <f>VLOOKUP(BIN2DEC(RIGHT(HEX2BIN(MID(H2774,6,1),4),1)&amp;LEFT(HEX2BIN(MID(H2774,7,1),4),1)),Codes!$K$1:$L$5,2)</f>
        <v>L</v>
      </c>
      <c r="AD2774" s="1" t="str">
        <f>VLOOKUP(BIN2DEC(RIGHT(HEX2BIN(MID(H2774,7,1),4),3)&amp;LEFT(HEX2BIN(MID(H2774,8,1),4),2)),Codes!$H$2:$I$33,2)</f>
        <v>Shock</v>
      </c>
      <c r="AE2774" s="1" t="str">
        <f t="shared" si="777"/>
        <v>1</v>
      </c>
      <c r="AF2774" s="1" t="str">
        <f t="shared" si="778"/>
        <v>1</v>
      </c>
      <c r="AH2774" s="6">
        <f t="shared" si="779"/>
        <v>71</v>
      </c>
    </row>
    <row r="2775" spans="1:34">
      <c r="A2775" s="3" t="s">
        <v>5631</v>
      </c>
      <c r="B2775" s="1" t="s">
        <v>52</v>
      </c>
      <c r="C2775" s="6" t="s">
        <v>1262</v>
      </c>
      <c r="D2775" s="9" t="s">
        <v>5632</v>
      </c>
      <c r="E2775" s="9" t="s">
        <v>1248</v>
      </c>
      <c r="F2775" s="9" t="s">
        <v>91</v>
      </c>
      <c r="G2775" s="9" t="s">
        <v>139</v>
      </c>
      <c r="H2775" s="9" t="s">
        <v>5633</v>
      </c>
      <c r="J2775" s="6" t="str">
        <f t="shared" si="763"/>
        <v>001011</v>
      </c>
      <c r="K2775" s="1">
        <f t="shared" si="764"/>
        <v>0</v>
      </c>
      <c r="L2775" s="6" t="str">
        <f t="shared" si="765"/>
        <v>00000</v>
      </c>
      <c r="M2775" s="1">
        <f t="shared" si="766"/>
        <v>41</v>
      </c>
      <c r="N2775" s="6" t="str">
        <f t="shared" si="767"/>
        <v>00</v>
      </c>
      <c r="O2775" s="1">
        <f t="shared" si="768"/>
        <v>12</v>
      </c>
      <c r="P2775" s="1">
        <f>IF(HEX2DEC(LEFT(E2775,4))&gt;=32768,HEX2DEC(LEFT(E2775,4))-65536,HEX2DEC(LEFT(E2775,4)))/Codes!$N$2</f>
        <v>4.0880000000000001</v>
      </c>
      <c r="Q2775" s="1">
        <f>IF(HEX2DEC(RIGHT(E2775,4))&gt;=32768,HEX2DEC(RIGHT(E2775,4))-65536,HEX2DEC(RIGHT(E2775,4)))/Codes!$N$2</f>
        <v>0.34</v>
      </c>
      <c r="R2775" s="1">
        <f>IF(HEX2DEC(LEFT(F2775,4))&gt;=32768,HEX2DEC(LEFT(F2775,4))-65536,HEX2DEC(LEFT(F2775,4)))/Codes!$N$2</f>
        <v>0</v>
      </c>
      <c r="S2775" s="1">
        <f>IF(HEX2DEC(RIGHT(F2775,4))&gt;=32768,HEX2DEC(RIGHT(F2775,4))-65536,HEX2DEC(RIGHT(F2775,4)))/Codes!$N$2</f>
        <v>0</v>
      </c>
      <c r="T2775" s="18">
        <f t="shared" si="769"/>
        <v>361</v>
      </c>
      <c r="U2775" s="1">
        <f t="shared" si="770"/>
        <v>100</v>
      </c>
      <c r="V2775" s="1">
        <f t="shared" si="771"/>
        <v>0</v>
      </c>
      <c r="W2775" s="1" t="str">
        <f t="shared" si="772"/>
        <v>100</v>
      </c>
      <c r="X2775" s="1">
        <f t="shared" si="773"/>
        <v>3</v>
      </c>
      <c r="Y2775" s="1">
        <f t="shared" si="774"/>
        <v>18</v>
      </c>
      <c r="Z2775" s="1" t="str">
        <f>VLOOKUP(BIN2DEC(MID(HEX2BIN(MID(H2775,3,2),8),2,5)),Codes!$E$1:$F$18,2)</f>
        <v>Normal</v>
      </c>
      <c r="AA2775" s="6" t="str">
        <f t="shared" si="775"/>
        <v>0</v>
      </c>
      <c r="AB2775" s="1">
        <f t="shared" si="776"/>
        <v>0</v>
      </c>
      <c r="AC2775" s="1" t="str">
        <f>VLOOKUP(BIN2DEC(RIGHT(HEX2BIN(MID(H2775,6,1),4),1)&amp;LEFT(HEX2BIN(MID(H2775,7,1),4),1)),Codes!$K$1:$L$5,2)</f>
        <v>L</v>
      </c>
      <c r="AD2775" s="1" t="str">
        <f>VLOOKUP(BIN2DEC(RIGHT(HEX2BIN(MID(H2775,7,1),4),3)&amp;LEFT(HEX2BIN(MID(H2775,8,1),4),2)),Codes!$H$2:$I$33,2)</f>
        <v>Kick</v>
      </c>
      <c r="AE2775" s="1" t="str">
        <f t="shared" si="777"/>
        <v>1</v>
      </c>
      <c r="AF2775" s="1" t="str">
        <f t="shared" si="778"/>
        <v>1</v>
      </c>
      <c r="AH2775" s="6">
        <f t="shared" si="779"/>
        <v>66</v>
      </c>
    </row>
    <row r="2776" spans="1:34">
      <c r="A2776" s="3" t="s">
        <v>5634</v>
      </c>
      <c r="B2776" s="1" t="s">
        <v>52</v>
      </c>
      <c r="C2776" s="6" t="s">
        <v>1262</v>
      </c>
      <c r="D2776" s="9" t="s">
        <v>3023</v>
      </c>
      <c r="E2776" s="9" t="s">
        <v>1248</v>
      </c>
      <c r="F2776" s="9" t="s">
        <v>91</v>
      </c>
      <c r="G2776" s="9" t="s">
        <v>139</v>
      </c>
      <c r="H2776" s="9" t="s">
        <v>5633</v>
      </c>
      <c r="J2776" s="6" t="str">
        <f t="shared" si="763"/>
        <v>001011</v>
      </c>
      <c r="K2776" s="1">
        <f t="shared" si="764"/>
        <v>1</v>
      </c>
      <c r="L2776" s="6" t="str">
        <f t="shared" si="765"/>
        <v>00000</v>
      </c>
      <c r="M2776" s="1">
        <f t="shared" si="766"/>
        <v>33</v>
      </c>
      <c r="N2776" s="6" t="str">
        <f t="shared" si="767"/>
        <v>00</v>
      </c>
      <c r="O2776" s="1">
        <f t="shared" si="768"/>
        <v>12</v>
      </c>
      <c r="P2776" s="1">
        <f>IF(HEX2DEC(LEFT(E2776,4))&gt;=32768,HEX2DEC(LEFT(E2776,4))-65536,HEX2DEC(LEFT(E2776,4)))/Codes!$N$2</f>
        <v>4.0880000000000001</v>
      </c>
      <c r="Q2776" s="1">
        <f>IF(HEX2DEC(RIGHT(E2776,4))&gt;=32768,HEX2DEC(RIGHT(E2776,4))-65536,HEX2DEC(RIGHT(E2776,4)))/Codes!$N$2</f>
        <v>0.34</v>
      </c>
      <c r="R2776" s="1">
        <f>IF(HEX2DEC(LEFT(F2776,4))&gt;=32768,HEX2DEC(LEFT(F2776,4))-65536,HEX2DEC(LEFT(F2776,4)))/Codes!$N$2</f>
        <v>0</v>
      </c>
      <c r="S2776" s="1">
        <f>IF(HEX2DEC(RIGHT(F2776,4))&gt;=32768,HEX2DEC(RIGHT(F2776,4))-65536,HEX2DEC(RIGHT(F2776,4)))/Codes!$N$2</f>
        <v>0</v>
      </c>
      <c r="T2776" s="18">
        <f t="shared" si="769"/>
        <v>361</v>
      </c>
      <c r="U2776" s="1">
        <f t="shared" si="770"/>
        <v>100</v>
      </c>
      <c r="V2776" s="1">
        <f t="shared" si="771"/>
        <v>0</v>
      </c>
      <c r="W2776" s="1" t="str">
        <f t="shared" si="772"/>
        <v>100</v>
      </c>
      <c r="X2776" s="1">
        <f t="shared" si="773"/>
        <v>3</v>
      </c>
      <c r="Y2776" s="1">
        <f t="shared" si="774"/>
        <v>18</v>
      </c>
      <c r="Z2776" s="1" t="str">
        <f>VLOOKUP(BIN2DEC(MID(HEX2BIN(MID(H2776,3,2),8),2,5)),Codes!$E$1:$F$18,2)</f>
        <v>Normal</v>
      </c>
      <c r="AA2776" s="6" t="str">
        <f t="shared" si="775"/>
        <v>0</v>
      </c>
      <c r="AB2776" s="1">
        <f t="shared" si="776"/>
        <v>0</v>
      </c>
      <c r="AC2776" s="1" t="str">
        <f>VLOOKUP(BIN2DEC(RIGHT(HEX2BIN(MID(H2776,6,1),4),1)&amp;LEFT(HEX2BIN(MID(H2776,7,1),4),1)),Codes!$K$1:$L$5,2)</f>
        <v>L</v>
      </c>
      <c r="AD2776" s="1" t="str">
        <f>VLOOKUP(BIN2DEC(RIGHT(HEX2BIN(MID(H2776,7,1),4),3)&amp;LEFT(HEX2BIN(MID(H2776,8,1),4),2)),Codes!$H$2:$I$33,2)</f>
        <v>Kick</v>
      </c>
      <c r="AE2776" s="1" t="str">
        <f t="shared" si="777"/>
        <v>1</v>
      </c>
      <c r="AF2776" s="1" t="str">
        <f t="shared" si="778"/>
        <v>1</v>
      </c>
      <c r="AH2776" s="6">
        <f t="shared" si="779"/>
        <v>66</v>
      </c>
    </row>
    <row r="2777" spans="1:34">
      <c r="A2777" s="3" t="s">
        <v>5635</v>
      </c>
      <c r="B2777" s="1" t="s">
        <v>52</v>
      </c>
      <c r="C2777" s="6" t="s">
        <v>1262</v>
      </c>
      <c r="D2777" s="9" t="s">
        <v>346</v>
      </c>
      <c r="E2777" s="9" t="s">
        <v>746</v>
      </c>
      <c r="F2777" s="9" t="s">
        <v>91</v>
      </c>
      <c r="G2777" s="9" t="s">
        <v>139</v>
      </c>
      <c r="H2777" s="9" t="s">
        <v>5633</v>
      </c>
      <c r="J2777" s="6" t="str">
        <f t="shared" si="763"/>
        <v>001011</v>
      </c>
      <c r="K2777" s="1">
        <f t="shared" si="764"/>
        <v>2</v>
      </c>
      <c r="L2777" s="6" t="str">
        <f t="shared" si="765"/>
        <v>00000</v>
      </c>
      <c r="M2777" s="1">
        <f t="shared" si="766"/>
        <v>4</v>
      </c>
      <c r="N2777" s="6" t="str">
        <f t="shared" si="767"/>
        <v>00</v>
      </c>
      <c r="O2777" s="1">
        <f t="shared" si="768"/>
        <v>12</v>
      </c>
      <c r="P2777" s="1">
        <f>IF(HEX2DEC(LEFT(E2777,4))&gt;=32768,HEX2DEC(LEFT(E2777,4))-65536,HEX2DEC(LEFT(E2777,4)))/Codes!$N$2</f>
        <v>4.4279999999999999</v>
      </c>
      <c r="Q2777" s="1">
        <f>IF(HEX2DEC(RIGHT(E2777,4))&gt;=32768,HEX2DEC(RIGHT(E2777,4))-65536,HEX2DEC(RIGHT(E2777,4)))/Codes!$N$2</f>
        <v>0</v>
      </c>
      <c r="R2777" s="1">
        <f>IF(HEX2DEC(LEFT(F2777,4))&gt;=32768,HEX2DEC(LEFT(F2777,4))-65536,HEX2DEC(LEFT(F2777,4)))/Codes!$N$2</f>
        <v>0</v>
      </c>
      <c r="S2777" s="1">
        <f>IF(HEX2DEC(RIGHT(F2777,4))&gt;=32768,HEX2DEC(RIGHT(F2777,4))-65536,HEX2DEC(RIGHT(F2777,4)))/Codes!$N$2</f>
        <v>0</v>
      </c>
      <c r="T2777" s="18">
        <f t="shared" si="769"/>
        <v>361</v>
      </c>
      <c r="U2777" s="1">
        <f t="shared" si="770"/>
        <v>100</v>
      </c>
      <c r="V2777" s="1">
        <f t="shared" si="771"/>
        <v>0</v>
      </c>
      <c r="W2777" s="1" t="str">
        <f t="shared" si="772"/>
        <v>100</v>
      </c>
      <c r="X2777" s="1">
        <f t="shared" si="773"/>
        <v>3</v>
      </c>
      <c r="Y2777" s="1">
        <f t="shared" si="774"/>
        <v>18</v>
      </c>
      <c r="Z2777" s="1" t="str">
        <f>VLOOKUP(BIN2DEC(MID(HEX2BIN(MID(H2777,3,2),8),2,5)),Codes!$E$1:$F$18,2)</f>
        <v>Normal</v>
      </c>
      <c r="AA2777" s="6" t="str">
        <f t="shared" si="775"/>
        <v>0</v>
      </c>
      <c r="AB2777" s="1">
        <f t="shared" si="776"/>
        <v>0</v>
      </c>
      <c r="AC2777" s="1" t="str">
        <f>VLOOKUP(BIN2DEC(RIGHT(HEX2BIN(MID(H2777,6,1),4),1)&amp;LEFT(HEX2BIN(MID(H2777,7,1),4),1)),Codes!$K$1:$L$5,2)</f>
        <v>L</v>
      </c>
      <c r="AD2777" s="1" t="str">
        <f>VLOOKUP(BIN2DEC(RIGHT(HEX2BIN(MID(H2777,7,1),4),3)&amp;LEFT(HEX2BIN(MID(H2777,8,1),4),2)),Codes!$H$2:$I$33,2)</f>
        <v>Kick</v>
      </c>
      <c r="AE2777" s="1" t="str">
        <f t="shared" si="777"/>
        <v>1</v>
      </c>
      <c r="AF2777" s="1" t="str">
        <f t="shared" si="778"/>
        <v>1</v>
      </c>
      <c r="AH2777" s="6">
        <f t="shared" si="779"/>
        <v>66</v>
      </c>
    </row>
    <row r="2778" spans="1:34">
      <c r="A2778" s="3" t="s">
        <v>5636</v>
      </c>
      <c r="B2778" s="1" t="s">
        <v>52</v>
      </c>
      <c r="C2778" s="6" t="s">
        <v>1263</v>
      </c>
      <c r="D2778" s="9" t="s">
        <v>5637</v>
      </c>
      <c r="E2778" s="9" t="s">
        <v>1248</v>
      </c>
      <c r="F2778" s="9" t="s">
        <v>91</v>
      </c>
      <c r="G2778" s="9" t="s">
        <v>139</v>
      </c>
      <c r="H2778" s="9" t="s">
        <v>188</v>
      </c>
      <c r="J2778" s="6" t="str">
        <f t="shared" si="763"/>
        <v>001011</v>
      </c>
      <c r="K2778" s="1">
        <f t="shared" si="764"/>
        <v>0</v>
      </c>
      <c r="L2778" s="6" t="str">
        <f t="shared" si="765"/>
        <v>00000</v>
      </c>
      <c r="M2778" s="1">
        <f t="shared" si="766"/>
        <v>41</v>
      </c>
      <c r="N2778" s="6" t="str">
        <f t="shared" si="767"/>
        <v>00</v>
      </c>
      <c r="O2778" s="1">
        <f t="shared" si="768"/>
        <v>9</v>
      </c>
      <c r="P2778" s="1">
        <f>IF(HEX2DEC(LEFT(E2778,4))&gt;=32768,HEX2DEC(LEFT(E2778,4))-65536,HEX2DEC(LEFT(E2778,4)))/Codes!$N$2</f>
        <v>4.0880000000000001</v>
      </c>
      <c r="Q2778" s="1">
        <f>IF(HEX2DEC(RIGHT(E2778,4))&gt;=32768,HEX2DEC(RIGHT(E2778,4))-65536,HEX2DEC(RIGHT(E2778,4)))/Codes!$N$2</f>
        <v>0.34</v>
      </c>
      <c r="R2778" s="1">
        <f>IF(HEX2DEC(LEFT(F2778,4))&gt;=32768,HEX2DEC(LEFT(F2778,4))-65536,HEX2DEC(LEFT(F2778,4)))/Codes!$N$2</f>
        <v>0</v>
      </c>
      <c r="S2778" s="1">
        <f>IF(HEX2DEC(RIGHT(F2778,4))&gt;=32768,HEX2DEC(RIGHT(F2778,4))-65536,HEX2DEC(RIGHT(F2778,4)))/Codes!$N$2</f>
        <v>0</v>
      </c>
      <c r="T2778" s="18">
        <f t="shared" si="769"/>
        <v>361</v>
      </c>
      <c r="U2778" s="1">
        <f t="shared" si="770"/>
        <v>100</v>
      </c>
      <c r="V2778" s="1">
        <f t="shared" si="771"/>
        <v>0</v>
      </c>
      <c r="W2778" s="1" t="str">
        <f t="shared" si="772"/>
        <v>100</v>
      </c>
      <c r="X2778" s="1">
        <f t="shared" si="773"/>
        <v>3</v>
      </c>
      <c r="Y2778" s="1">
        <f t="shared" si="774"/>
        <v>0</v>
      </c>
      <c r="Z2778" s="1" t="str">
        <f>VLOOKUP(BIN2DEC(MID(HEX2BIN(MID(H2778,3,2),8),2,5)),Codes!$E$1:$F$18,2)</f>
        <v>Normal</v>
      </c>
      <c r="AA2778" s="6" t="str">
        <f t="shared" si="775"/>
        <v>0</v>
      </c>
      <c r="AB2778" s="1">
        <f t="shared" si="776"/>
        <v>0</v>
      </c>
      <c r="AC2778" s="1" t="str">
        <f>VLOOKUP(BIN2DEC(RIGHT(HEX2BIN(MID(H2778,6,1),4),1)&amp;LEFT(HEX2BIN(MID(H2778,7,1),4),1)),Codes!$K$1:$L$5,2)</f>
        <v>M</v>
      </c>
      <c r="AD2778" s="1" t="str">
        <f>VLOOKUP(BIN2DEC(RIGHT(HEX2BIN(MID(H2778,7,1),4),3)&amp;LEFT(HEX2BIN(MID(H2778,8,1),4),2)),Codes!$H$2:$I$33,2)</f>
        <v>Kick</v>
      </c>
      <c r="AE2778" s="1" t="str">
        <f t="shared" si="777"/>
        <v>1</v>
      </c>
      <c r="AF2778" s="1" t="str">
        <f t="shared" si="778"/>
        <v>1</v>
      </c>
      <c r="AH2778" s="6">
        <f t="shared" si="779"/>
        <v>34</v>
      </c>
    </row>
    <row r="2779" spans="1:34">
      <c r="A2779" s="3" t="s">
        <v>5638</v>
      </c>
      <c r="B2779" s="1" t="s">
        <v>52</v>
      </c>
      <c r="C2779" s="6" t="s">
        <v>1263</v>
      </c>
      <c r="D2779" s="9" t="s">
        <v>3032</v>
      </c>
      <c r="E2779" s="9" t="s">
        <v>1248</v>
      </c>
      <c r="F2779" s="9" t="s">
        <v>91</v>
      </c>
      <c r="G2779" s="9" t="s">
        <v>139</v>
      </c>
      <c r="H2779" s="9" t="s">
        <v>188</v>
      </c>
      <c r="J2779" s="6" t="str">
        <f t="shared" si="763"/>
        <v>001011</v>
      </c>
      <c r="K2779" s="1">
        <f t="shared" si="764"/>
        <v>1</v>
      </c>
      <c r="L2779" s="6" t="str">
        <f t="shared" si="765"/>
        <v>00000</v>
      </c>
      <c r="M2779" s="1">
        <f t="shared" si="766"/>
        <v>33</v>
      </c>
      <c r="N2779" s="6" t="str">
        <f t="shared" si="767"/>
        <v>00</v>
      </c>
      <c r="O2779" s="1">
        <f t="shared" si="768"/>
        <v>9</v>
      </c>
      <c r="P2779" s="1">
        <f>IF(HEX2DEC(LEFT(E2779,4))&gt;=32768,HEX2DEC(LEFT(E2779,4))-65536,HEX2DEC(LEFT(E2779,4)))/Codes!$N$2</f>
        <v>4.0880000000000001</v>
      </c>
      <c r="Q2779" s="1">
        <f>IF(HEX2DEC(RIGHT(E2779,4))&gt;=32768,HEX2DEC(RIGHT(E2779,4))-65536,HEX2DEC(RIGHT(E2779,4)))/Codes!$N$2</f>
        <v>0.34</v>
      </c>
      <c r="R2779" s="1">
        <f>IF(HEX2DEC(LEFT(F2779,4))&gt;=32768,HEX2DEC(LEFT(F2779,4))-65536,HEX2DEC(LEFT(F2779,4)))/Codes!$N$2</f>
        <v>0</v>
      </c>
      <c r="S2779" s="1">
        <f>IF(HEX2DEC(RIGHT(F2779,4))&gt;=32768,HEX2DEC(RIGHT(F2779,4))-65536,HEX2DEC(RIGHT(F2779,4)))/Codes!$N$2</f>
        <v>0</v>
      </c>
      <c r="T2779" s="18">
        <f t="shared" si="769"/>
        <v>361</v>
      </c>
      <c r="U2779" s="1">
        <f t="shared" si="770"/>
        <v>100</v>
      </c>
      <c r="V2779" s="1">
        <f t="shared" si="771"/>
        <v>0</v>
      </c>
      <c r="W2779" s="1" t="str">
        <f t="shared" si="772"/>
        <v>100</v>
      </c>
      <c r="X2779" s="1">
        <f t="shared" si="773"/>
        <v>3</v>
      </c>
      <c r="Y2779" s="1">
        <f t="shared" si="774"/>
        <v>0</v>
      </c>
      <c r="Z2779" s="1" t="str">
        <f>VLOOKUP(BIN2DEC(MID(HEX2BIN(MID(H2779,3,2),8),2,5)),Codes!$E$1:$F$18,2)</f>
        <v>Normal</v>
      </c>
      <c r="AA2779" s="6" t="str">
        <f t="shared" si="775"/>
        <v>0</v>
      </c>
      <c r="AB2779" s="1">
        <f t="shared" si="776"/>
        <v>0</v>
      </c>
      <c r="AC2779" s="1" t="str">
        <f>VLOOKUP(BIN2DEC(RIGHT(HEX2BIN(MID(H2779,6,1),4),1)&amp;LEFT(HEX2BIN(MID(H2779,7,1),4),1)),Codes!$K$1:$L$5,2)</f>
        <v>M</v>
      </c>
      <c r="AD2779" s="1" t="str">
        <f>VLOOKUP(BIN2DEC(RIGHT(HEX2BIN(MID(H2779,7,1),4),3)&amp;LEFT(HEX2BIN(MID(H2779,8,1),4),2)),Codes!$H$2:$I$33,2)</f>
        <v>Kick</v>
      </c>
      <c r="AE2779" s="1" t="str">
        <f t="shared" si="777"/>
        <v>1</v>
      </c>
      <c r="AF2779" s="1" t="str">
        <f t="shared" si="778"/>
        <v>1</v>
      </c>
      <c r="AH2779" s="6">
        <f t="shared" si="779"/>
        <v>34</v>
      </c>
    </row>
    <row r="2780" spans="1:34">
      <c r="A2780" s="3" t="s">
        <v>5639</v>
      </c>
      <c r="B2780" s="1" t="s">
        <v>52</v>
      </c>
      <c r="C2780" s="6" t="s">
        <v>1263</v>
      </c>
      <c r="D2780" s="9" t="s">
        <v>1645</v>
      </c>
      <c r="E2780" s="9" t="s">
        <v>746</v>
      </c>
      <c r="F2780" s="9" t="s">
        <v>91</v>
      </c>
      <c r="G2780" s="9" t="s">
        <v>139</v>
      </c>
      <c r="H2780" s="9" t="s">
        <v>188</v>
      </c>
      <c r="J2780" s="6" t="str">
        <f t="shared" si="763"/>
        <v>001011</v>
      </c>
      <c r="K2780" s="1">
        <f t="shared" si="764"/>
        <v>2</v>
      </c>
      <c r="L2780" s="6" t="str">
        <f t="shared" si="765"/>
        <v>00000</v>
      </c>
      <c r="M2780" s="1">
        <f t="shared" si="766"/>
        <v>4</v>
      </c>
      <c r="N2780" s="6" t="str">
        <f t="shared" si="767"/>
        <v>00</v>
      </c>
      <c r="O2780" s="1">
        <f t="shared" si="768"/>
        <v>9</v>
      </c>
      <c r="P2780" s="1">
        <f>IF(HEX2DEC(LEFT(E2780,4))&gt;=32768,HEX2DEC(LEFT(E2780,4))-65536,HEX2DEC(LEFT(E2780,4)))/Codes!$N$2</f>
        <v>4.4279999999999999</v>
      </c>
      <c r="Q2780" s="1">
        <f>IF(HEX2DEC(RIGHT(E2780,4))&gt;=32768,HEX2DEC(RIGHT(E2780,4))-65536,HEX2DEC(RIGHT(E2780,4)))/Codes!$N$2</f>
        <v>0</v>
      </c>
      <c r="R2780" s="1">
        <f>IF(HEX2DEC(LEFT(F2780,4))&gt;=32768,HEX2DEC(LEFT(F2780,4))-65536,HEX2DEC(LEFT(F2780,4)))/Codes!$N$2</f>
        <v>0</v>
      </c>
      <c r="S2780" s="1">
        <f>IF(HEX2DEC(RIGHT(F2780,4))&gt;=32768,HEX2DEC(RIGHT(F2780,4))-65536,HEX2DEC(RIGHT(F2780,4)))/Codes!$N$2</f>
        <v>0</v>
      </c>
      <c r="T2780" s="18">
        <f t="shared" si="769"/>
        <v>361</v>
      </c>
      <c r="U2780" s="1">
        <f t="shared" si="770"/>
        <v>100</v>
      </c>
      <c r="V2780" s="1">
        <f t="shared" si="771"/>
        <v>0</v>
      </c>
      <c r="W2780" s="1" t="str">
        <f t="shared" si="772"/>
        <v>100</v>
      </c>
      <c r="X2780" s="1">
        <f t="shared" si="773"/>
        <v>3</v>
      </c>
      <c r="Y2780" s="1">
        <f t="shared" si="774"/>
        <v>0</v>
      </c>
      <c r="Z2780" s="1" t="str">
        <f>VLOOKUP(BIN2DEC(MID(HEX2BIN(MID(H2780,3,2),8),2,5)),Codes!$E$1:$F$18,2)</f>
        <v>Normal</v>
      </c>
      <c r="AA2780" s="6" t="str">
        <f t="shared" si="775"/>
        <v>0</v>
      </c>
      <c r="AB2780" s="1">
        <f t="shared" si="776"/>
        <v>0</v>
      </c>
      <c r="AC2780" s="1" t="str">
        <f>VLOOKUP(BIN2DEC(RIGHT(HEX2BIN(MID(H2780,6,1),4),1)&amp;LEFT(HEX2BIN(MID(H2780,7,1),4),1)),Codes!$K$1:$L$5,2)</f>
        <v>M</v>
      </c>
      <c r="AD2780" s="1" t="str">
        <f>VLOOKUP(BIN2DEC(RIGHT(HEX2BIN(MID(H2780,7,1),4),3)&amp;LEFT(HEX2BIN(MID(H2780,8,1),4),2)),Codes!$H$2:$I$33,2)</f>
        <v>Kick</v>
      </c>
      <c r="AE2780" s="1" t="str">
        <f t="shared" si="777"/>
        <v>1</v>
      </c>
      <c r="AF2780" s="1" t="str">
        <f t="shared" si="778"/>
        <v>1</v>
      </c>
      <c r="AH2780" s="6">
        <f t="shared" si="779"/>
        <v>34</v>
      </c>
    </row>
    <row r="2781" spans="1:34">
      <c r="A2781" s="3" t="s">
        <v>5640</v>
      </c>
      <c r="B2781" s="1" t="s">
        <v>52</v>
      </c>
      <c r="C2781" s="6" t="s">
        <v>1726</v>
      </c>
      <c r="D2781" s="9" t="s">
        <v>5511</v>
      </c>
      <c r="E2781" s="9" t="s">
        <v>5641</v>
      </c>
      <c r="F2781" s="9" t="s">
        <v>5536</v>
      </c>
      <c r="G2781" s="9" t="s">
        <v>5642</v>
      </c>
      <c r="H2781" s="9" t="s">
        <v>5643</v>
      </c>
      <c r="J2781" s="6" t="str">
        <f t="shared" si="763"/>
        <v>001011</v>
      </c>
      <c r="K2781" s="1">
        <f t="shared" si="764"/>
        <v>0</v>
      </c>
      <c r="L2781" s="6" t="str">
        <f t="shared" si="765"/>
        <v>00000</v>
      </c>
      <c r="M2781" s="1">
        <f t="shared" si="766"/>
        <v>14</v>
      </c>
      <c r="N2781" s="6" t="str">
        <f t="shared" si="767"/>
        <v>00</v>
      </c>
      <c r="O2781" s="1">
        <f t="shared" si="768"/>
        <v>2</v>
      </c>
      <c r="P2781" s="1">
        <f>IF(HEX2DEC(LEFT(E2781,4))&gt;=32768,HEX2DEC(LEFT(E2781,4))-65536,HEX2DEC(LEFT(E2781,4)))/Codes!$N$2</f>
        <v>6.6440000000000001</v>
      </c>
      <c r="Q2781" s="1">
        <f>IF(HEX2DEC(RIGHT(E2781,4))&gt;=32768,HEX2DEC(RIGHT(E2781,4))-65536,HEX2DEC(RIGHT(E2781,4)))/Codes!$N$2</f>
        <v>0</v>
      </c>
      <c r="R2781" s="1">
        <f>IF(HEX2DEC(LEFT(F2781,4))&gt;=32768,HEX2DEC(LEFT(F2781,4))-65536,HEX2DEC(LEFT(F2781,4)))/Codes!$N$2</f>
        <v>2.2120000000000002</v>
      </c>
      <c r="S2781" s="1">
        <f>IF(HEX2DEC(RIGHT(F2781,4))&gt;=32768,HEX2DEC(RIGHT(F2781,4))-65536,HEX2DEC(RIGHT(F2781,4)))/Codes!$N$2</f>
        <v>0.50800000000000001</v>
      </c>
      <c r="T2781" s="18">
        <f t="shared" si="769"/>
        <v>361</v>
      </c>
      <c r="U2781" s="1">
        <f t="shared" si="770"/>
        <v>100</v>
      </c>
      <c r="V2781" s="1">
        <f t="shared" si="771"/>
        <v>134</v>
      </c>
      <c r="W2781" s="1" t="str">
        <f t="shared" si="772"/>
        <v>100</v>
      </c>
      <c r="X2781" s="1">
        <f t="shared" si="773"/>
        <v>3</v>
      </c>
      <c r="Y2781" s="1">
        <f t="shared" si="774"/>
        <v>0</v>
      </c>
      <c r="Z2781" s="1" t="str">
        <f>VLOOKUP(BIN2DEC(MID(HEX2BIN(MID(H2781,3,2),8),2,5)),Codes!$E$1:$F$18,2)</f>
        <v>Electric</v>
      </c>
      <c r="AA2781" s="6" t="str">
        <f t="shared" si="775"/>
        <v>0</v>
      </c>
      <c r="AB2781" s="1">
        <f t="shared" si="776"/>
        <v>0</v>
      </c>
      <c r="AC2781" s="1" t="str">
        <f>VLOOKUP(BIN2DEC(RIGHT(HEX2BIN(MID(H2781,6,1),4),1)&amp;LEFT(HEX2BIN(MID(H2781,7,1),4),1)),Codes!$K$1:$L$5,2)</f>
        <v>M</v>
      </c>
      <c r="AD2781" s="1" t="str">
        <f>VLOOKUP(BIN2DEC(RIGHT(HEX2BIN(MID(H2781,7,1),4),3)&amp;LEFT(HEX2BIN(MID(H2781,8,1),4),2)),Codes!$H$2:$I$33,2)</f>
        <v>Shock</v>
      </c>
      <c r="AE2781" s="1" t="str">
        <f t="shared" si="777"/>
        <v>1</v>
      </c>
      <c r="AF2781" s="1" t="str">
        <f t="shared" si="778"/>
        <v>1</v>
      </c>
      <c r="AH2781" s="6">
        <f t="shared" si="779"/>
        <v>39</v>
      </c>
    </row>
    <row r="2782" spans="1:34">
      <c r="A2782" s="3" t="s">
        <v>5644</v>
      </c>
      <c r="B2782" s="1" t="s">
        <v>52</v>
      </c>
      <c r="C2782" s="6" t="s">
        <v>1726</v>
      </c>
      <c r="D2782" s="9" t="s">
        <v>3330</v>
      </c>
      <c r="E2782" s="9" t="s">
        <v>5645</v>
      </c>
      <c r="F2782" s="9" t="s">
        <v>91</v>
      </c>
      <c r="G2782" s="9" t="s">
        <v>5642</v>
      </c>
      <c r="H2782" s="9" t="s">
        <v>5643</v>
      </c>
      <c r="J2782" s="6" t="str">
        <f t="shared" si="763"/>
        <v>001011</v>
      </c>
      <c r="K2782" s="1">
        <f t="shared" si="764"/>
        <v>1</v>
      </c>
      <c r="L2782" s="6" t="str">
        <f t="shared" si="765"/>
        <v>00000</v>
      </c>
      <c r="M2782" s="1">
        <f t="shared" si="766"/>
        <v>4</v>
      </c>
      <c r="N2782" s="6" t="str">
        <f t="shared" si="767"/>
        <v>00</v>
      </c>
      <c r="O2782" s="1">
        <f t="shared" si="768"/>
        <v>2</v>
      </c>
      <c r="P2782" s="1">
        <f>IF(HEX2DEC(LEFT(E2782,4))&gt;=32768,HEX2DEC(LEFT(E2782,4))-65536,HEX2DEC(LEFT(E2782,4)))/Codes!$N$2</f>
        <v>5.7919999999999998</v>
      </c>
      <c r="Q2782" s="1">
        <f>IF(HEX2DEC(RIGHT(E2782,4))&gt;=32768,HEX2DEC(RIGHT(E2782,4))-65536,HEX2DEC(RIGHT(E2782,4)))/Codes!$N$2</f>
        <v>0</v>
      </c>
      <c r="R2782" s="1">
        <f>IF(HEX2DEC(LEFT(F2782,4))&gt;=32768,HEX2DEC(LEFT(F2782,4))-65536,HEX2DEC(LEFT(F2782,4)))/Codes!$N$2</f>
        <v>0</v>
      </c>
      <c r="S2782" s="1">
        <f>IF(HEX2DEC(RIGHT(F2782,4))&gt;=32768,HEX2DEC(RIGHT(F2782,4))-65536,HEX2DEC(RIGHT(F2782,4)))/Codes!$N$2</f>
        <v>0</v>
      </c>
      <c r="T2782" s="18">
        <f t="shared" si="769"/>
        <v>361</v>
      </c>
      <c r="U2782" s="1">
        <f t="shared" si="770"/>
        <v>100</v>
      </c>
      <c r="V2782" s="1">
        <f t="shared" si="771"/>
        <v>134</v>
      </c>
      <c r="W2782" s="1" t="str">
        <f t="shared" si="772"/>
        <v>100</v>
      </c>
      <c r="X2782" s="1">
        <f t="shared" si="773"/>
        <v>3</v>
      </c>
      <c r="Y2782" s="1">
        <f t="shared" si="774"/>
        <v>0</v>
      </c>
      <c r="Z2782" s="1" t="str">
        <f>VLOOKUP(BIN2DEC(MID(HEX2BIN(MID(H2782,3,2),8),2,5)),Codes!$E$1:$F$18,2)</f>
        <v>Electric</v>
      </c>
      <c r="AA2782" s="6" t="str">
        <f t="shared" si="775"/>
        <v>0</v>
      </c>
      <c r="AB2782" s="1">
        <f t="shared" si="776"/>
        <v>0</v>
      </c>
      <c r="AC2782" s="1" t="str">
        <f>VLOOKUP(BIN2DEC(RIGHT(HEX2BIN(MID(H2782,6,1),4),1)&amp;LEFT(HEX2BIN(MID(H2782,7,1),4),1)),Codes!$K$1:$L$5,2)</f>
        <v>M</v>
      </c>
      <c r="AD2782" s="1" t="str">
        <f>VLOOKUP(BIN2DEC(RIGHT(HEX2BIN(MID(H2782,7,1),4),3)&amp;LEFT(HEX2BIN(MID(H2782,8,1),4),2)),Codes!$H$2:$I$33,2)</f>
        <v>Shock</v>
      </c>
      <c r="AE2782" s="1" t="str">
        <f t="shared" si="777"/>
        <v>1</v>
      </c>
      <c r="AF2782" s="1" t="str">
        <f t="shared" si="778"/>
        <v>1</v>
      </c>
      <c r="AH2782" s="6">
        <f t="shared" si="779"/>
        <v>39</v>
      </c>
    </row>
    <row r="2783" spans="1:34">
      <c r="A2783" s="3" t="s">
        <v>5646</v>
      </c>
      <c r="B2783" s="1" t="s">
        <v>52</v>
      </c>
      <c r="C2783" s="6" t="s">
        <v>158</v>
      </c>
      <c r="D2783" s="9" t="s">
        <v>224</v>
      </c>
      <c r="E2783" s="9" t="s">
        <v>256</v>
      </c>
      <c r="F2783" s="9" t="s">
        <v>91</v>
      </c>
      <c r="G2783" s="9" t="s">
        <v>139</v>
      </c>
      <c r="H2783" s="9" t="s">
        <v>280</v>
      </c>
      <c r="J2783" s="6" t="str">
        <f t="shared" si="763"/>
        <v>001011</v>
      </c>
      <c r="K2783" s="1">
        <f t="shared" si="764"/>
        <v>0</v>
      </c>
      <c r="L2783" s="6" t="str">
        <f t="shared" si="765"/>
        <v>00000</v>
      </c>
      <c r="M2783" s="1">
        <f t="shared" si="766"/>
        <v>14</v>
      </c>
      <c r="N2783" s="6" t="str">
        <f t="shared" si="767"/>
        <v>00</v>
      </c>
      <c r="O2783" s="1">
        <f t="shared" si="768"/>
        <v>12</v>
      </c>
      <c r="P2783" s="1">
        <f>IF(HEX2DEC(LEFT(E2783,4))&gt;=32768,HEX2DEC(LEFT(E2783,4))-65536,HEX2DEC(LEFT(E2783,4)))/Codes!$N$2</f>
        <v>3.6</v>
      </c>
      <c r="Q2783" s="1">
        <f>IF(HEX2DEC(RIGHT(E2783,4))&gt;=32768,HEX2DEC(RIGHT(E2783,4))-65536,HEX2DEC(RIGHT(E2783,4)))/Codes!$N$2</f>
        <v>0</v>
      </c>
      <c r="R2783" s="1">
        <f>IF(HEX2DEC(LEFT(F2783,4))&gt;=32768,HEX2DEC(LEFT(F2783,4))-65536,HEX2DEC(LEFT(F2783,4)))/Codes!$N$2</f>
        <v>0</v>
      </c>
      <c r="S2783" s="1">
        <f>IF(HEX2DEC(RIGHT(F2783,4))&gt;=32768,HEX2DEC(RIGHT(F2783,4))-65536,HEX2DEC(RIGHT(F2783,4)))/Codes!$N$2</f>
        <v>0</v>
      </c>
      <c r="T2783" s="18">
        <f t="shared" si="769"/>
        <v>361</v>
      </c>
      <c r="U2783" s="1">
        <f t="shared" si="770"/>
        <v>100</v>
      </c>
      <c r="V2783" s="1">
        <f t="shared" si="771"/>
        <v>0</v>
      </c>
      <c r="W2783" s="1" t="str">
        <f t="shared" si="772"/>
        <v>100</v>
      </c>
      <c r="X2783" s="1">
        <f t="shared" si="773"/>
        <v>3</v>
      </c>
      <c r="Y2783" s="1">
        <f t="shared" si="774"/>
        <v>20</v>
      </c>
      <c r="Z2783" s="1" t="str">
        <f>VLOOKUP(BIN2DEC(MID(HEX2BIN(MID(H2783,3,2),8),2,5)),Codes!$E$1:$F$18,2)</f>
        <v>Normal</v>
      </c>
      <c r="AA2783" s="6" t="str">
        <f t="shared" si="775"/>
        <v>0</v>
      </c>
      <c r="AB2783" s="1">
        <f t="shared" si="776"/>
        <v>0</v>
      </c>
      <c r="AC2783" s="1" t="str">
        <f>VLOOKUP(BIN2DEC(RIGHT(HEX2BIN(MID(H2783,6,1),4),1)&amp;LEFT(HEX2BIN(MID(H2783,7,1),4),1)),Codes!$K$1:$L$5,2)</f>
        <v>L</v>
      </c>
      <c r="AD2783" s="1" t="str">
        <f>VLOOKUP(BIN2DEC(RIGHT(HEX2BIN(MID(H2783,7,1),4),3)&amp;LEFT(HEX2BIN(MID(H2783,8,1),4),2)),Codes!$H$2:$I$33,2)</f>
        <v>Kick</v>
      </c>
      <c r="AE2783" s="1" t="str">
        <f t="shared" si="777"/>
        <v>1</v>
      </c>
      <c r="AF2783" s="1" t="str">
        <f t="shared" si="778"/>
        <v>1</v>
      </c>
      <c r="AH2783" s="6">
        <f t="shared" si="779"/>
        <v>66</v>
      </c>
    </row>
    <row r="2784" spans="1:34">
      <c r="A2784" s="3" t="s">
        <v>5647</v>
      </c>
      <c r="B2784" s="1" t="s">
        <v>52</v>
      </c>
      <c r="C2784" s="6" t="s">
        <v>158</v>
      </c>
      <c r="D2784" s="9" t="s">
        <v>5648</v>
      </c>
      <c r="E2784" s="9" t="s">
        <v>256</v>
      </c>
      <c r="F2784" s="9" t="s">
        <v>91</v>
      </c>
      <c r="G2784" s="9" t="s">
        <v>139</v>
      </c>
      <c r="H2784" s="9" t="s">
        <v>280</v>
      </c>
      <c r="J2784" s="6" t="str">
        <f t="shared" si="763"/>
        <v>001011</v>
      </c>
      <c r="K2784" s="1">
        <f t="shared" si="764"/>
        <v>1</v>
      </c>
      <c r="L2784" s="6" t="str">
        <f t="shared" si="765"/>
        <v>00000</v>
      </c>
      <c r="M2784" s="1">
        <f t="shared" si="766"/>
        <v>4</v>
      </c>
      <c r="N2784" s="6" t="str">
        <f t="shared" si="767"/>
        <v>00</v>
      </c>
      <c r="O2784" s="1">
        <f t="shared" si="768"/>
        <v>12</v>
      </c>
      <c r="P2784" s="1">
        <f>IF(HEX2DEC(LEFT(E2784,4))&gt;=32768,HEX2DEC(LEFT(E2784,4))-65536,HEX2DEC(LEFT(E2784,4)))/Codes!$N$2</f>
        <v>3.6</v>
      </c>
      <c r="Q2784" s="1">
        <f>IF(HEX2DEC(RIGHT(E2784,4))&gt;=32768,HEX2DEC(RIGHT(E2784,4))-65536,HEX2DEC(RIGHT(E2784,4)))/Codes!$N$2</f>
        <v>0</v>
      </c>
      <c r="R2784" s="1">
        <f>IF(HEX2DEC(LEFT(F2784,4))&gt;=32768,HEX2DEC(LEFT(F2784,4))-65536,HEX2DEC(LEFT(F2784,4)))/Codes!$N$2</f>
        <v>0</v>
      </c>
      <c r="S2784" s="1">
        <f>IF(HEX2DEC(RIGHT(F2784,4))&gt;=32768,HEX2DEC(RIGHT(F2784,4))-65536,HEX2DEC(RIGHT(F2784,4)))/Codes!$N$2</f>
        <v>0</v>
      </c>
      <c r="T2784" s="18">
        <f t="shared" si="769"/>
        <v>361</v>
      </c>
      <c r="U2784" s="1">
        <f t="shared" si="770"/>
        <v>100</v>
      </c>
      <c r="V2784" s="1">
        <f t="shared" si="771"/>
        <v>0</v>
      </c>
      <c r="W2784" s="1" t="str">
        <f t="shared" si="772"/>
        <v>100</v>
      </c>
      <c r="X2784" s="1">
        <f t="shared" si="773"/>
        <v>3</v>
      </c>
      <c r="Y2784" s="1">
        <f t="shared" si="774"/>
        <v>20</v>
      </c>
      <c r="Z2784" s="1" t="str">
        <f>VLOOKUP(BIN2DEC(MID(HEX2BIN(MID(H2784,3,2),8),2,5)),Codes!$E$1:$F$18,2)</f>
        <v>Normal</v>
      </c>
      <c r="AA2784" s="6" t="str">
        <f t="shared" si="775"/>
        <v>0</v>
      </c>
      <c r="AB2784" s="1">
        <f t="shared" si="776"/>
        <v>0</v>
      </c>
      <c r="AC2784" s="1" t="str">
        <f>VLOOKUP(BIN2DEC(RIGHT(HEX2BIN(MID(H2784,6,1),4),1)&amp;LEFT(HEX2BIN(MID(H2784,7,1),4),1)),Codes!$K$1:$L$5,2)</f>
        <v>L</v>
      </c>
      <c r="AD2784" s="1" t="str">
        <f>VLOOKUP(BIN2DEC(RIGHT(HEX2BIN(MID(H2784,7,1),4),3)&amp;LEFT(HEX2BIN(MID(H2784,8,1),4),2)),Codes!$H$2:$I$33,2)</f>
        <v>Kick</v>
      </c>
      <c r="AE2784" s="1" t="str">
        <f t="shared" si="777"/>
        <v>1</v>
      </c>
      <c r="AF2784" s="1" t="str">
        <f t="shared" si="778"/>
        <v>1</v>
      </c>
      <c r="AH2784" s="6">
        <f t="shared" si="779"/>
        <v>66</v>
      </c>
    </row>
    <row r="2785" spans="1:34">
      <c r="A2785" s="3" t="s">
        <v>5649</v>
      </c>
      <c r="B2785" s="1" t="s">
        <v>52</v>
      </c>
      <c r="C2785" s="6" t="s">
        <v>159</v>
      </c>
      <c r="D2785" s="9" t="s">
        <v>220</v>
      </c>
      <c r="E2785" s="9" t="s">
        <v>256</v>
      </c>
      <c r="F2785" s="9" t="s">
        <v>91</v>
      </c>
      <c r="G2785" s="9" t="s">
        <v>139</v>
      </c>
      <c r="H2785" s="9" t="s">
        <v>280</v>
      </c>
      <c r="J2785" s="6" t="str">
        <f t="shared" si="763"/>
        <v>001011</v>
      </c>
      <c r="K2785" s="1">
        <f t="shared" si="764"/>
        <v>0</v>
      </c>
      <c r="L2785" s="6" t="str">
        <f t="shared" si="765"/>
        <v>00000</v>
      </c>
      <c r="M2785" s="1">
        <f t="shared" si="766"/>
        <v>14</v>
      </c>
      <c r="N2785" s="6" t="str">
        <f t="shared" si="767"/>
        <v>00</v>
      </c>
      <c r="O2785" s="1">
        <f t="shared" si="768"/>
        <v>9</v>
      </c>
      <c r="P2785" s="1">
        <f>IF(HEX2DEC(LEFT(E2785,4))&gt;=32768,HEX2DEC(LEFT(E2785,4))-65536,HEX2DEC(LEFT(E2785,4)))/Codes!$N$2</f>
        <v>3.6</v>
      </c>
      <c r="Q2785" s="1">
        <f>IF(HEX2DEC(RIGHT(E2785,4))&gt;=32768,HEX2DEC(RIGHT(E2785,4))-65536,HEX2DEC(RIGHT(E2785,4)))/Codes!$N$2</f>
        <v>0</v>
      </c>
      <c r="R2785" s="1">
        <f>IF(HEX2DEC(LEFT(F2785,4))&gt;=32768,HEX2DEC(LEFT(F2785,4))-65536,HEX2DEC(LEFT(F2785,4)))/Codes!$N$2</f>
        <v>0</v>
      </c>
      <c r="S2785" s="1">
        <f>IF(HEX2DEC(RIGHT(F2785,4))&gt;=32768,HEX2DEC(RIGHT(F2785,4))-65536,HEX2DEC(RIGHT(F2785,4)))/Codes!$N$2</f>
        <v>0</v>
      </c>
      <c r="T2785" s="18">
        <f t="shared" si="769"/>
        <v>361</v>
      </c>
      <c r="U2785" s="1">
        <f t="shared" si="770"/>
        <v>100</v>
      </c>
      <c r="V2785" s="1">
        <f t="shared" si="771"/>
        <v>0</v>
      </c>
      <c r="W2785" s="1" t="str">
        <f t="shared" si="772"/>
        <v>100</v>
      </c>
      <c r="X2785" s="1">
        <f t="shared" si="773"/>
        <v>3</v>
      </c>
      <c r="Y2785" s="1">
        <f t="shared" si="774"/>
        <v>20</v>
      </c>
      <c r="Z2785" s="1" t="str">
        <f>VLOOKUP(BIN2DEC(MID(HEX2BIN(MID(H2785,3,2),8),2,5)),Codes!$E$1:$F$18,2)</f>
        <v>Normal</v>
      </c>
      <c r="AA2785" s="6" t="str">
        <f t="shared" si="775"/>
        <v>0</v>
      </c>
      <c r="AB2785" s="1">
        <f t="shared" si="776"/>
        <v>0</v>
      </c>
      <c r="AC2785" s="1" t="str">
        <f>VLOOKUP(BIN2DEC(RIGHT(HEX2BIN(MID(H2785,6,1),4),1)&amp;LEFT(HEX2BIN(MID(H2785,7,1),4),1)),Codes!$K$1:$L$5,2)</f>
        <v>L</v>
      </c>
      <c r="AD2785" s="1" t="str">
        <f>VLOOKUP(BIN2DEC(RIGHT(HEX2BIN(MID(H2785,7,1),4),3)&amp;LEFT(HEX2BIN(MID(H2785,8,1),4),2)),Codes!$H$2:$I$33,2)</f>
        <v>Kick</v>
      </c>
      <c r="AE2785" s="1" t="str">
        <f t="shared" si="777"/>
        <v>1</v>
      </c>
      <c r="AF2785" s="1" t="str">
        <f t="shared" si="778"/>
        <v>1</v>
      </c>
      <c r="AH2785" s="6">
        <f t="shared" si="779"/>
        <v>66</v>
      </c>
    </row>
    <row r="2786" spans="1:34">
      <c r="A2786" s="3" t="s">
        <v>5650</v>
      </c>
      <c r="B2786" s="1" t="s">
        <v>52</v>
      </c>
      <c r="C2786" s="6" t="s">
        <v>159</v>
      </c>
      <c r="D2786" s="9" t="s">
        <v>5651</v>
      </c>
      <c r="E2786" s="9" t="s">
        <v>256</v>
      </c>
      <c r="F2786" s="9" t="s">
        <v>91</v>
      </c>
      <c r="G2786" s="9" t="s">
        <v>139</v>
      </c>
      <c r="H2786" s="9" t="s">
        <v>280</v>
      </c>
      <c r="J2786" s="6" t="str">
        <f t="shared" si="763"/>
        <v>001011</v>
      </c>
      <c r="K2786" s="1">
        <f t="shared" si="764"/>
        <v>1</v>
      </c>
      <c r="L2786" s="6" t="str">
        <f t="shared" si="765"/>
        <v>00000</v>
      </c>
      <c r="M2786" s="1">
        <f t="shared" si="766"/>
        <v>4</v>
      </c>
      <c r="N2786" s="6" t="str">
        <f t="shared" si="767"/>
        <v>00</v>
      </c>
      <c r="O2786" s="1">
        <f t="shared" si="768"/>
        <v>9</v>
      </c>
      <c r="P2786" s="1">
        <f>IF(HEX2DEC(LEFT(E2786,4))&gt;=32768,HEX2DEC(LEFT(E2786,4))-65536,HEX2DEC(LEFT(E2786,4)))/Codes!$N$2</f>
        <v>3.6</v>
      </c>
      <c r="Q2786" s="1">
        <f>IF(HEX2DEC(RIGHT(E2786,4))&gt;=32768,HEX2DEC(RIGHT(E2786,4))-65536,HEX2DEC(RIGHT(E2786,4)))/Codes!$N$2</f>
        <v>0</v>
      </c>
      <c r="R2786" s="1">
        <f>IF(HEX2DEC(LEFT(F2786,4))&gt;=32768,HEX2DEC(LEFT(F2786,4))-65536,HEX2DEC(LEFT(F2786,4)))/Codes!$N$2</f>
        <v>0</v>
      </c>
      <c r="S2786" s="1">
        <f>IF(HEX2DEC(RIGHT(F2786,4))&gt;=32768,HEX2DEC(RIGHT(F2786,4))-65536,HEX2DEC(RIGHT(F2786,4)))/Codes!$N$2</f>
        <v>0</v>
      </c>
      <c r="T2786" s="18">
        <f t="shared" si="769"/>
        <v>361</v>
      </c>
      <c r="U2786" s="1">
        <f t="shared" si="770"/>
        <v>100</v>
      </c>
      <c r="V2786" s="1">
        <f t="shared" si="771"/>
        <v>0</v>
      </c>
      <c r="W2786" s="1" t="str">
        <f t="shared" si="772"/>
        <v>100</v>
      </c>
      <c r="X2786" s="1">
        <f t="shared" si="773"/>
        <v>3</v>
      </c>
      <c r="Y2786" s="1">
        <f t="shared" si="774"/>
        <v>20</v>
      </c>
      <c r="Z2786" s="1" t="str">
        <f>VLOOKUP(BIN2DEC(MID(HEX2BIN(MID(H2786,3,2),8),2,5)),Codes!$E$1:$F$18,2)</f>
        <v>Normal</v>
      </c>
      <c r="AA2786" s="6" t="str">
        <f t="shared" si="775"/>
        <v>0</v>
      </c>
      <c r="AB2786" s="1">
        <f t="shared" si="776"/>
        <v>0</v>
      </c>
      <c r="AC2786" s="1" t="str">
        <f>VLOOKUP(BIN2DEC(RIGHT(HEX2BIN(MID(H2786,6,1),4),1)&amp;LEFT(HEX2BIN(MID(H2786,7,1),4),1)),Codes!$K$1:$L$5,2)</f>
        <v>L</v>
      </c>
      <c r="AD2786" s="1" t="str">
        <f>VLOOKUP(BIN2DEC(RIGHT(HEX2BIN(MID(H2786,7,1),4),3)&amp;LEFT(HEX2BIN(MID(H2786,8,1),4),2)),Codes!$H$2:$I$33,2)</f>
        <v>Kick</v>
      </c>
      <c r="AE2786" s="1" t="str">
        <f t="shared" si="777"/>
        <v>1</v>
      </c>
      <c r="AF2786" s="1" t="str">
        <f t="shared" si="778"/>
        <v>1</v>
      </c>
      <c r="AH2786" s="6">
        <f t="shared" si="779"/>
        <v>66</v>
      </c>
    </row>
    <row r="2787" spans="1:34">
      <c r="A2787" s="3" t="s">
        <v>5652</v>
      </c>
      <c r="B2787" s="1" t="s">
        <v>52</v>
      </c>
      <c r="C2787" s="6" t="s">
        <v>5665</v>
      </c>
      <c r="D2787" s="9" t="s">
        <v>5653</v>
      </c>
      <c r="E2787" s="9" t="s">
        <v>207</v>
      </c>
      <c r="F2787" s="9" t="s">
        <v>91</v>
      </c>
      <c r="G2787" s="9" t="s">
        <v>218</v>
      </c>
      <c r="H2787" s="9" t="s">
        <v>5654</v>
      </c>
      <c r="J2787" s="6" t="str">
        <f t="shared" si="763"/>
        <v>001011</v>
      </c>
      <c r="K2787" s="1">
        <f t="shared" si="764"/>
        <v>0</v>
      </c>
      <c r="L2787" s="6" t="str">
        <f t="shared" si="765"/>
        <v>00000</v>
      </c>
      <c r="M2787" s="1">
        <f t="shared" si="766"/>
        <v>47</v>
      </c>
      <c r="N2787" s="6" t="str">
        <f t="shared" si="767"/>
        <v>00</v>
      </c>
      <c r="O2787" s="1">
        <f t="shared" si="768"/>
        <v>4</v>
      </c>
      <c r="P2787" s="1">
        <f>IF(HEX2DEC(LEFT(E2787,4))&gt;=32768,HEX2DEC(LEFT(E2787,4))-65536,HEX2DEC(LEFT(E2787,4)))/Codes!$N$2</f>
        <v>4</v>
      </c>
      <c r="Q2787" s="1">
        <f>IF(HEX2DEC(RIGHT(E2787,4))&gt;=32768,HEX2DEC(RIGHT(E2787,4))-65536,HEX2DEC(RIGHT(E2787,4)))/Codes!$N$2</f>
        <v>0</v>
      </c>
      <c r="R2787" s="1">
        <f>IF(HEX2DEC(LEFT(F2787,4))&gt;=32768,HEX2DEC(LEFT(F2787,4))-65536,HEX2DEC(LEFT(F2787,4)))/Codes!$N$2</f>
        <v>0</v>
      </c>
      <c r="S2787" s="1">
        <f>IF(HEX2DEC(RIGHT(F2787,4))&gt;=32768,HEX2DEC(RIGHT(F2787,4))-65536,HEX2DEC(RIGHT(F2787,4)))/Codes!$N$2</f>
        <v>0</v>
      </c>
      <c r="T2787" s="18">
        <f t="shared" si="769"/>
        <v>80</v>
      </c>
      <c r="U2787" s="1">
        <f t="shared" si="770"/>
        <v>60</v>
      </c>
      <c r="V2787" s="1">
        <f t="shared" si="771"/>
        <v>0</v>
      </c>
      <c r="W2787" s="1" t="str">
        <f t="shared" si="772"/>
        <v>100</v>
      </c>
      <c r="X2787" s="1">
        <f t="shared" si="773"/>
        <v>3</v>
      </c>
      <c r="Y2787" s="1">
        <f t="shared" si="774"/>
        <v>100</v>
      </c>
      <c r="Z2787" s="1" t="str">
        <f>VLOOKUP(BIN2DEC(MID(HEX2BIN(MID(H2787,3,2),8),2,5)),Codes!$E$1:$F$18,2)</f>
        <v>Normal</v>
      </c>
      <c r="AA2787" s="6" t="str">
        <f t="shared" si="775"/>
        <v>0</v>
      </c>
      <c r="AB2787" s="1">
        <f t="shared" si="776"/>
        <v>0</v>
      </c>
      <c r="AC2787" s="1" t="str">
        <f>VLOOKUP(BIN2DEC(RIGHT(HEX2BIN(MID(H2787,6,1),4),1)&amp;LEFT(HEX2BIN(MID(H2787,7,1),4),1)),Codes!$K$1:$L$5,2)</f>
        <v>S</v>
      </c>
      <c r="AD2787" s="1" t="str">
        <f>VLOOKUP(BIN2DEC(RIGHT(HEX2BIN(MID(H2787,7,1),4),3)&amp;LEFT(HEX2BIN(MID(H2787,8,1),4),2)),Codes!$H$2:$I$33,2)</f>
        <v>Kick</v>
      </c>
      <c r="AE2787" s="1" t="str">
        <f t="shared" si="777"/>
        <v>1</v>
      </c>
      <c r="AF2787" s="1" t="str">
        <f t="shared" si="778"/>
        <v>1</v>
      </c>
      <c r="AH2787" s="6">
        <f t="shared" si="779"/>
        <v>2</v>
      </c>
    </row>
    <row r="2788" spans="1:34">
      <c r="A2788" s="3" t="s">
        <v>5655</v>
      </c>
      <c r="B2788" s="1" t="s">
        <v>52</v>
      </c>
      <c r="C2788" s="6" t="s">
        <v>5665</v>
      </c>
      <c r="D2788" s="9" t="s">
        <v>5656</v>
      </c>
      <c r="E2788" s="9" t="s">
        <v>232</v>
      </c>
      <c r="F2788" s="9" t="s">
        <v>91</v>
      </c>
      <c r="G2788" s="9" t="s">
        <v>218</v>
      </c>
      <c r="H2788" s="9" t="s">
        <v>5654</v>
      </c>
      <c r="J2788" s="6" t="str">
        <f t="shared" si="763"/>
        <v>001011</v>
      </c>
      <c r="K2788" s="1">
        <f t="shared" si="764"/>
        <v>1</v>
      </c>
      <c r="L2788" s="6" t="str">
        <f t="shared" si="765"/>
        <v>00000</v>
      </c>
      <c r="M2788" s="1">
        <f t="shared" si="766"/>
        <v>50</v>
      </c>
      <c r="N2788" s="6" t="str">
        <f t="shared" si="767"/>
        <v>00</v>
      </c>
      <c r="O2788" s="1">
        <f t="shared" si="768"/>
        <v>4</v>
      </c>
      <c r="P2788" s="1">
        <f>IF(HEX2DEC(LEFT(E2788,4))&gt;=32768,HEX2DEC(LEFT(E2788,4))-65536,HEX2DEC(LEFT(E2788,4)))/Codes!$N$2</f>
        <v>4.8</v>
      </c>
      <c r="Q2788" s="1">
        <f>IF(HEX2DEC(RIGHT(E2788,4))&gt;=32768,HEX2DEC(RIGHT(E2788,4))-65536,HEX2DEC(RIGHT(E2788,4)))/Codes!$N$2</f>
        <v>0</v>
      </c>
      <c r="R2788" s="1">
        <f>IF(HEX2DEC(LEFT(F2788,4))&gt;=32768,HEX2DEC(LEFT(F2788,4))-65536,HEX2DEC(LEFT(F2788,4)))/Codes!$N$2</f>
        <v>0</v>
      </c>
      <c r="S2788" s="1">
        <f>IF(HEX2DEC(RIGHT(F2788,4))&gt;=32768,HEX2DEC(RIGHT(F2788,4))-65536,HEX2DEC(RIGHT(F2788,4)))/Codes!$N$2</f>
        <v>0</v>
      </c>
      <c r="T2788" s="18">
        <f t="shared" si="769"/>
        <v>80</v>
      </c>
      <c r="U2788" s="1">
        <f t="shared" si="770"/>
        <v>60</v>
      </c>
      <c r="V2788" s="1">
        <f t="shared" si="771"/>
        <v>0</v>
      </c>
      <c r="W2788" s="1" t="str">
        <f t="shared" si="772"/>
        <v>100</v>
      </c>
      <c r="X2788" s="1">
        <f t="shared" si="773"/>
        <v>3</v>
      </c>
      <c r="Y2788" s="1">
        <f t="shared" si="774"/>
        <v>100</v>
      </c>
      <c r="Z2788" s="1" t="str">
        <f>VLOOKUP(BIN2DEC(MID(HEX2BIN(MID(H2788,3,2),8),2,5)),Codes!$E$1:$F$18,2)</f>
        <v>Normal</v>
      </c>
      <c r="AA2788" s="6" t="str">
        <f t="shared" si="775"/>
        <v>0</v>
      </c>
      <c r="AB2788" s="1">
        <f t="shared" si="776"/>
        <v>0</v>
      </c>
      <c r="AC2788" s="1" t="str">
        <f>VLOOKUP(BIN2DEC(RIGHT(HEX2BIN(MID(H2788,6,1),4),1)&amp;LEFT(HEX2BIN(MID(H2788,7,1),4),1)),Codes!$K$1:$L$5,2)</f>
        <v>S</v>
      </c>
      <c r="AD2788" s="1" t="str">
        <f>VLOOKUP(BIN2DEC(RIGHT(HEX2BIN(MID(H2788,7,1),4),3)&amp;LEFT(HEX2BIN(MID(H2788,8,1),4),2)),Codes!$H$2:$I$33,2)</f>
        <v>Kick</v>
      </c>
      <c r="AE2788" s="1" t="str">
        <f t="shared" si="777"/>
        <v>1</v>
      </c>
      <c r="AF2788" s="1" t="str">
        <f t="shared" si="778"/>
        <v>1</v>
      </c>
      <c r="AH2788" s="6">
        <f t="shared" si="779"/>
        <v>2</v>
      </c>
    </row>
    <row r="2789" spans="1:34">
      <c r="A2789" s="3" t="s">
        <v>5657</v>
      </c>
      <c r="B2789" s="1" t="s">
        <v>52</v>
      </c>
      <c r="C2789" s="6" t="s">
        <v>5666</v>
      </c>
      <c r="D2789" s="9" t="s">
        <v>5653</v>
      </c>
      <c r="E2789" s="9" t="s">
        <v>207</v>
      </c>
      <c r="F2789" s="9" t="s">
        <v>91</v>
      </c>
      <c r="G2789" s="9" t="s">
        <v>1112</v>
      </c>
      <c r="H2789" s="9" t="s">
        <v>5658</v>
      </c>
      <c r="J2789" s="6" t="str">
        <f t="shared" si="763"/>
        <v>001011</v>
      </c>
      <c r="K2789" s="1">
        <f t="shared" si="764"/>
        <v>0</v>
      </c>
      <c r="L2789" s="6" t="str">
        <f t="shared" si="765"/>
        <v>00000</v>
      </c>
      <c r="M2789" s="1">
        <f t="shared" si="766"/>
        <v>47</v>
      </c>
      <c r="N2789" s="6" t="str">
        <f t="shared" si="767"/>
        <v>00</v>
      </c>
      <c r="O2789" s="1">
        <f t="shared" si="768"/>
        <v>4</v>
      </c>
      <c r="P2789" s="1">
        <f>IF(HEX2DEC(LEFT(E2789,4))&gt;=32768,HEX2DEC(LEFT(E2789,4))-65536,HEX2DEC(LEFT(E2789,4)))/Codes!$N$2</f>
        <v>4</v>
      </c>
      <c r="Q2789" s="1">
        <f>IF(HEX2DEC(RIGHT(E2789,4))&gt;=32768,HEX2DEC(RIGHT(E2789,4))-65536,HEX2DEC(RIGHT(E2789,4)))/Codes!$N$2</f>
        <v>0</v>
      </c>
      <c r="R2789" s="1">
        <f>IF(HEX2DEC(LEFT(F2789,4))&gt;=32768,HEX2DEC(LEFT(F2789,4))-65536,HEX2DEC(LEFT(F2789,4)))/Codes!$N$2</f>
        <v>0</v>
      </c>
      <c r="S2789" s="1">
        <f>IF(HEX2DEC(RIGHT(F2789,4))&gt;=32768,HEX2DEC(RIGHT(F2789,4))-65536,HEX2DEC(RIGHT(F2789,4)))/Codes!$N$2</f>
        <v>0</v>
      </c>
      <c r="T2789" s="18">
        <f t="shared" si="769"/>
        <v>0</v>
      </c>
      <c r="U2789" s="1">
        <f t="shared" si="770"/>
        <v>60</v>
      </c>
      <c r="V2789" s="1">
        <f t="shared" si="771"/>
        <v>0</v>
      </c>
      <c r="W2789" s="1" t="str">
        <f t="shared" si="772"/>
        <v>100</v>
      </c>
      <c r="X2789" s="1">
        <f t="shared" si="773"/>
        <v>3</v>
      </c>
      <c r="Y2789" s="1">
        <f t="shared" si="774"/>
        <v>60</v>
      </c>
      <c r="Z2789" s="1" t="str">
        <f>VLOOKUP(BIN2DEC(MID(HEX2BIN(MID(H2789,3,2),8),2,5)),Codes!$E$1:$F$18,2)</f>
        <v>Normal</v>
      </c>
      <c r="AA2789" s="6" t="str">
        <f t="shared" si="775"/>
        <v>0</v>
      </c>
      <c r="AB2789" s="1">
        <f t="shared" si="776"/>
        <v>0</v>
      </c>
      <c r="AC2789" s="1" t="str">
        <f>VLOOKUP(BIN2DEC(RIGHT(HEX2BIN(MID(H2789,6,1),4),1)&amp;LEFT(HEX2BIN(MID(H2789,7,1),4),1)),Codes!$K$1:$L$5,2)</f>
        <v>S</v>
      </c>
      <c r="AD2789" s="1" t="str">
        <f>VLOOKUP(BIN2DEC(RIGHT(HEX2BIN(MID(H2789,7,1),4),3)&amp;LEFT(HEX2BIN(MID(H2789,8,1),4),2)),Codes!$H$2:$I$33,2)</f>
        <v>Kick</v>
      </c>
      <c r="AE2789" s="1" t="str">
        <f t="shared" si="777"/>
        <v>1</v>
      </c>
      <c r="AF2789" s="1" t="str">
        <f t="shared" si="778"/>
        <v>1</v>
      </c>
      <c r="AH2789" s="6">
        <f t="shared" si="779"/>
        <v>2</v>
      </c>
    </row>
    <row r="2790" spans="1:34">
      <c r="A2790" s="3" t="s">
        <v>5659</v>
      </c>
      <c r="B2790" s="1" t="s">
        <v>52</v>
      </c>
      <c r="C2790" s="6" t="s">
        <v>5666</v>
      </c>
      <c r="D2790" s="9" t="s">
        <v>5656</v>
      </c>
      <c r="E2790" s="9" t="s">
        <v>5660</v>
      </c>
      <c r="F2790" s="9" t="s">
        <v>1352</v>
      </c>
      <c r="G2790" s="9" t="s">
        <v>1112</v>
      </c>
      <c r="H2790" s="9" t="s">
        <v>5658</v>
      </c>
      <c r="J2790" s="6" t="str">
        <f t="shared" si="763"/>
        <v>001011</v>
      </c>
      <c r="K2790" s="1">
        <f t="shared" si="764"/>
        <v>1</v>
      </c>
      <c r="L2790" s="6" t="str">
        <f t="shared" si="765"/>
        <v>00000</v>
      </c>
      <c r="M2790" s="1">
        <f t="shared" si="766"/>
        <v>50</v>
      </c>
      <c r="N2790" s="6" t="str">
        <f t="shared" si="767"/>
        <v>00</v>
      </c>
      <c r="O2790" s="1">
        <f t="shared" si="768"/>
        <v>4</v>
      </c>
      <c r="P2790" s="1">
        <f>IF(HEX2DEC(LEFT(E2790,4))&gt;=32768,HEX2DEC(LEFT(E2790,4))-65536,HEX2DEC(LEFT(E2790,4)))/Codes!$N$2</f>
        <v>4.8</v>
      </c>
      <c r="Q2790" s="1">
        <f>IF(HEX2DEC(RIGHT(E2790,4))&gt;=32768,HEX2DEC(RIGHT(E2790,4))-65536,HEX2DEC(RIGHT(E2790,4)))/Codes!$N$2</f>
        <v>1.2</v>
      </c>
      <c r="R2790" s="1">
        <f>IF(HEX2DEC(LEFT(F2790,4))&gt;=32768,HEX2DEC(LEFT(F2790,4))-65536,HEX2DEC(LEFT(F2790,4)))/Codes!$N$2</f>
        <v>1.2</v>
      </c>
      <c r="S2790" s="1">
        <f>IF(HEX2DEC(RIGHT(F2790,4))&gt;=32768,HEX2DEC(RIGHT(F2790,4))-65536,HEX2DEC(RIGHT(F2790,4)))/Codes!$N$2</f>
        <v>0</v>
      </c>
      <c r="T2790" s="18">
        <f t="shared" si="769"/>
        <v>0</v>
      </c>
      <c r="U2790" s="1">
        <f t="shared" si="770"/>
        <v>60</v>
      </c>
      <c r="V2790" s="1">
        <f t="shared" si="771"/>
        <v>0</v>
      </c>
      <c r="W2790" s="1" t="str">
        <f t="shared" si="772"/>
        <v>100</v>
      </c>
      <c r="X2790" s="1">
        <f t="shared" si="773"/>
        <v>3</v>
      </c>
      <c r="Y2790" s="1">
        <f t="shared" si="774"/>
        <v>60</v>
      </c>
      <c r="Z2790" s="1" t="str">
        <f>VLOOKUP(BIN2DEC(MID(HEX2BIN(MID(H2790,3,2),8),2,5)),Codes!$E$1:$F$18,2)</f>
        <v>Normal</v>
      </c>
      <c r="AA2790" s="6" t="str">
        <f t="shared" si="775"/>
        <v>0</v>
      </c>
      <c r="AB2790" s="1">
        <f t="shared" si="776"/>
        <v>0</v>
      </c>
      <c r="AC2790" s="1" t="str">
        <f>VLOOKUP(BIN2DEC(RIGHT(HEX2BIN(MID(H2790,6,1),4),1)&amp;LEFT(HEX2BIN(MID(H2790,7,1),4),1)),Codes!$K$1:$L$5,2)</f>
        <v>S</v>
      </c>
      <c r="AD2790" s="1" t="str">
        <f>VLOOKUP(BIN2DEC(RIGHT(HEX2BIN(MID(H2790,7,1),4),3)&amp;LEFT(HEX2BIN(MID(H2790,8,1),4),2)),Codes!$H$2:$I$33,2)</f>
        <v>Kick</v>
      </c>
      <c r="AE2790" s="1" t="str">
        <f t="shared" si="777"/>
        <v>1</v>
      </c>
      <c r="AF2790" s="1" t="str">
        <f t="shared" si="778"/>
        <v>1</v>
      </c>
      <c r="AH2790" s="6">
        <f t="shared" si="779"/>
        <v>2</v>
      </c>
    </row>
    <row r="2791" spans="1:34">
      <c r="A2791" s="3" t="s">
        <v>5661</v>
      </c>
      <c r="B2791" s="1" t="s">
        <v>52</v>
      </c>
      <c r="C2791" s="6" t="s">
        <v>5667</v>
      </c>
      <c r="D2791" s="9" t="s">
        <v>5653</v>
      </c>
      <c r="E2791" s="9" t="s">
        <v>207</v>
      </c>
      <c r="F2791" s="9" t="s">
        <v>91</v>
      </c>
      <c r="G2791" s="9" t="s">
        <v>5662</v>
      </c>
      <c r="H2791" s="9" t="s">
        <v>5663</v>
      </c>
      <c r="J2791" s="6" t="str">
        <f t="shared" si="763"/>
        <v>001011</v>
      </c>
      <c r="K2791" s="1">
        <f t="shared" si="764"/>
        <v>0</v>
      </c>
      <c r="L2791" s="6" t="str">
        <f t="shared" si="765"/>
        <v>00000</v>
      </c>
      <c r="M2791" s="1">
        <f t="shared" si="766"/>
        <v>47</v>
      </c>
      <c r="N2791" s="6" t="str">
        <f t="shared" si="767"/>
        <v>00</v>
      </c>
      <c r="O2791" s="1">
        <f t="shared" si="768"/>
        <v>4</v>
      </c>
      <c r="P2791" s="1">
        <f>IF(HEX2DEC(LEFT(E2791,4))&gt;=32768,HEX2DEC(LEFT(E2791,4))-65536,HEX2DEC(LEFT(E2791,4)))/Codes!$N$2</f>
        <v>4</v>
      </c>
      <c r="Q2791" s="1">
        <f>IF(HEX2DEC(RIGHT(E2791,4))&gt;=32768,HEX2DEC(RIGHT(E2791,4))-65536,HEX2DEC(RIGHT(E2791,4)))/Codes!$N$2</f>
        <v>0</v>
      </c>
      <c r="R2791" s="1">
        <f>IF(HEX2DEC(LEFT(F2791,4))&gt;=32768,HEX2DEC(LEFT(F2791,4))-65536,HEX2DEC(LEFT(F2791,4)))/Codes!$N$2</f>
        <v>0</v>
      </c>
      <c r="S2791" s="1">
        <f>IF(HEX2DEC(RIGHT(F2791,4))&gt;=32768,HEX2DEC(RIGHT(F2791,4))-65536,HEX2DEC(RIGHT(F2791,4)))/Codes!$N$2</f>
        <v>0</v>
      </c>
      <c r="T2791" s="18">
        <f t="shared" si="769"/>
        <v>130</v>
      </c>
      <c r="U2791" s="1">
        <f t="shared" si="770"/>
        <v>60</v>
      </c>
      <c r="V2791" s="1">
        <f t="shared" si="771"/>
        <v>0</v>
      </c>
      <c r="W2791" s="1" t="str">
        <f t="shared" si="772"/>
        <v>100</v>
      </c>
      <c r="X2791" s="1">
        <f t="shared" si="773"/>
        <v>3</v>
      </c>
      <c r="Y2791" s="1">
        <f t="shared" si="774"/>
        <v>80</v>
      </c>
      <c r="Z2791" s="1" t="str">
        <f>VLOOKUP(BIN2DEC(MID(HEX2BIN(MID(H2791,3,2),8),2,5)),Codes!$E$1:$F$18,2)</f>
        <v>Normal</v>
      </c>
      <c r="AA2791" s="6" t="str">
        <f t="shared" si="775"/>
        <v>0</v>
      </c>
      <c r="AB2791" s="1">
        <f t="shared" si="776"/>
        <v>0</v>
      </c>
      <c r="AC2791" s="1" t="str">
        <f>VLOOKUP(BIN2DEC(RIGHT(HEX2BIN(MID(H2791,6,1),4),1)&amp;LEFT(HEX2BIN(MID(H2791,7,1),4),1)),Codes!$K$1:$L$5,2)</f>
        <v>S</v>
      </c>
      <c r="AD2791" s="1" t="str">
        <f>VLOOKUP(BIN2DEC(RIGHT(HEX2BIN(MID(H2791,7,1),4),3)&amp;LEFT(HEX2BIN(MID(H2791,8,1),4),2)),Codes!$H$2:$I$33,2)</f>
        <v>Kick</v>
      </c>
      <c r="AE2791" s="1" t="str">
        <f t="shared" si="777"/>
        <v>1</v>
      </c>
      <c r="AF2791" s="1" t="str">
        <f t="shared" si="778"/>
        <v>1</v>
      </c>
      <c r="AH2791" s="6">
        <f t="shared" si="779"/>
        <v>2</v>
      </c>
    </row>
    <row r="2792" spans="1:34">
      <c r="A2792" s="3" t="s">
        <v>5664</v>
      </c>
      <c r="B2792" s="1" t="s">
        <v>52</v>
      </c>
      <c r="C2792" s="6" t="s">
        <v>5667</v>
      </c>
      <c r="D2792" s="9" t="s">
        <v>5656</v>
      </c>
      <c r="E2792" s="9" t="s">
        <v>5660</v>
      </c>
      <c r="F2792" s="9" t="s">
        <v>1352</v>
      </c>
      <c r="G2792" s="9" t="s">
        <v>5662</v>
      </c>
      <c r="H2792" s="9" t="s">
        <v>5663</v>
      </c>
      <c r="J2792" s="6" t="str">
        <f t="shared" si="763"/>
        <v>001011</v>
      </c>
      <c r="K2792" s="1">
        <f t="shared" si="764"/>
        <v>1</v>
      </c>
      <c r="L2792" s="6" t="str">
        <f t="shared" si="765"/>
        <v>00000</v>
      </c>
      <c r="M2792" s="1">
        <f t="shared" si="766"/>
        <v>50</v>
      </c>
      <c r="N2792" s="6" t="str">
        <f t="shared" si="767"/>
        <v>00</v>
      </c>
      <c r="O2792" s="1">
        <f t="shared" si="768"/>
        <v>4</v>
      </c>
      <c r="P2792" s="1">
        <f>IF(HEX2DEC(LEFT(E2792,4))&gt;=32768,HEX2DEC(LEFT(E2792,4))-65536,HEX2DEC(LEFT(E2792,4)))/Codes!$N$2</f>
        <v>4.8</v>
      </c>
      <c r="Q2792" s="1">
        <f>IF(HEX2DEC(RIGHT(E2792,4))&gt;=32768,HEX2DEC(RIGHT(E2792,4))-65536,HEX2DEC(RIGHT(E2792,4)))/Codes!$N$2</f>
        <v>1.2</v>
      </c>
      <c r="R2792" s="1">
        <f>IF(HEX2DEC(LEFT(F2792,4))&gt;=32768,HEX2DEC(LEFT(F2792,4))-65536,HEX2DEC(LEFT(F2792,4)))/Codes!$N$2</f>
        <v>1.2</v>
      </c>
      <c r="S2792" s="1">
        <f>IF(HEX2DEC(RIGHT(F2792,4))&gt;=32768,HEX2DEC(RIGHT(F2792,4))-65536,HEX2DEC(RIGHT(F2792,4)))/Codes!$N$2</f>
        <v>0</v>
      </c>
      <c r="T2792" s="18">
        <f t="shared" si="769"/>
        <v>130</v>
      </c>
      <c r="U2792" s="1">
        <f t="shared" si="770"/>
        <v>60</v>
      </c>
      <c r="V2792" s="1">
        <f t="shared" si="771"/>
        <v>0</v>
      </c>
      <c r="W2792" s="1" t="str">
        <f t="shared" si="772"/>
        <v>100</v>
      </c>
      <c r="X2792" s="1">
        <f t="shared" si="773"/>
        <v>3</v>
      </c>
      <c r="Y2792" s="1">
        <f t="shared" si="774"/>
        <v>80</v>
      </c>
      <c r="Z2792" s="1" t="str">
        <f>VLOOKUP(BIN2DEC(MID(HEX2BIN(MID(H2792,3,2),8),2,5)),Codes!$E$1:$F$18,2)</f>
        <v>Normal</v>
      </c>
      <c r="AA2792" s="6" t="str">
        <f t="shared" si="775"/>
        <v>0</v>
      </c>
      <c r="AB2792" s="1">
        <f t="shared" si="776"/>
        <v>0</v>
      </c>
      <c r="AC2792" s="1" t="str">
        <f>VLOOKUP(BIN2DEC(RIGHT(HEX2BIN(MID(H2792,6,1),4),1)&amp;LEFT(HEX2BIN(MID(H2792,7,1),4),1)),Codes!$K$1:$L$5,2)</f>
        <v>S</v>
      </c>
      <c r="AD2792" s="1" t="str">
        <f>VLOOKUP(BIN2DEC(RIGHT(HEX2BIN(MID(H2792,7,1),4),3)&amp;LEFT(HEX2BIN(MID(H2792,8,1),4),2)),Codes!$H$2:$I$33,2)</f>
        <v>Kick</v>
      </c>
      <c r="AE2792" s="1" t="str">
        <f t="shared" si="777"/>
        <v>1</v>
      </c>
      <c r="AF2792" s="1" t="str">
        <f t="shared" si="778"/>
        <v>1</v>
      </c>
      <c r="AH2792" s="6">
        <f t="shared" si="779"/>
        <v>2</v>
      </c>
    </row>
    <row r="2793" spans="1:34">
      <c r="A2793" s="3" t="s">
        <v>5668</v>
      </c>
      <c r="B2793" s="1" t="s">
        <v>52</v>
      </c>
      <c r="C2793" s="6" t="s">
        <v>176</v>
      </c>
      <c r="D2793" s="9" t="s">
        <v>224</v>
      </c>
      <c r="E2793" s="9" t="s">
        <v>5669</v>
      </c>
      <c r="F2793" s="9" t="s">
        <v>5536</v>
      </c>
      <c r="G2793" s="9" t="s">
        <v>139</v>
      </c>
      <c r="H2793" s="9" t="s">
        <v>2480</v>
      </c>
      <c r="J2793" s="6" t="str">
        <f t="shared" si="763"/>
        <v>001011</v>
      </c>
      <c r="K2793" s="1">
        <f t="shared" si="764"/>
        <v>0</v>
      </c>
      <c r="L2793" s="6" t="str">
        <f t="shared" si="765"/>
        <v>00000</v>
      </c>
      <c r="M2793" s="1">
        <f t="shared" si="766"/>
        <v>14</v>
      </c>
      <c r="N2793" s="6" t="str">
        <f t="shared" si="767"/>
        <v>00</v>
      </c>
      <c r="O2793" s="1">
        <f t="shared" si="768"/>
        <v>12</v>
      </c>
      <c r="P2793" s="1">
        <f>IF(HEX2DEC(LEFT(E2793,4))&gt;=32768,HEX2DEC(LEFT(E2793,4))-65536,HEX2DEC(LEFT(E2793,4)))/Codes!$N$2</f>
        <v>5.62</v>
      </c>
      <c r="Q2793" s="1">
        <f>IF(HEX2DEC(RIGHT(E2793,4))&gt;=32768,HEX2DEC(RIGHT(E2793,4))-65536,HEX2DEC(RIGHT(E2793,4)))/Codes!$N$2</f>
        <v>0</v>
      </c>
      <c r="R2793" s="1">
        <f>IF(HEX2DEC(LEFT(F2793,4))&gt;=32768,HEX2DEC(LEFT(F2793,4))-65536,HEX2DEC(LEFT(F2793,4)))/Codes!$N$2</f>
        <v>2.2120000000000002</v>
      </c>
      <c r="S2793" s="1">
        <f>IF(HEX2DEC(RIGHT(F2793,4))&gt;=32768,HEX2DEC(RIGHT(F2793,4))-65536,HEX2DEC(RIGHT(F2793,4)))/Codes!$N$2</f>
        <v>0.50800000000000001</v>
      </c>
      <c r="T2793" s="18">
        <f t="shared" si="769"/>
        <v>361</v>
      </c>
      <c r="U2793" s="1">
        <f t="shared" si="770"/>
        <v>100</v>
      </c>
      <c r="V2793" s="1">
        <f t="shared" si="771"/>
        <v>0</v>
      </c>
      <c r="W2793" s="1" t="str">
        <f t="shared" si="772"/>
        <v>100</v>
      </c>
      <c r="X2793" s="1">
        <f t="shared" si="773"/>
        <v>3</v>
      </c>
      <c r="Y2793" s="1">
        <f t="shared" si="774"/>
        <v>20</v>
      </c>
      <c r="Z2793" s="1" t="str">
        <f>VLOOKUP(BIN2DEC(MID(HEX2BIN(MID(H2793,3,2),8),2,5)),Codes!$E$1:$F$18,2)</f>
        <v>Electric</v>
      </c>
      <c r="AA2793" s="6" t="str">
        <f t="shared" si="775"/>
        <v>0</v>
      </c>
      <c r="AB2793" s="1">
        <f t="shared" si="776"/>
        <v>0</v>
      </c>
      <c r="AC2793" s="1" t="str">
        <f>VLOOKUP(BIN2DEC(RIGHT(HEX2BIN(MID(H2793,6,1),4),1)&amp;LEFT(HEX2BIN(MID(H2793,7,1),4),1)),Codes!$K$1:$L$5,2)</f>
        <v>L</v>
      </c>
      <c r="AD2793" s="1" t="str">
        <f>VLOOKUP(BIN2DEC(RIGHT(HEX2BIN(MID(H2793,7,1),4),3)&amp;LEFT(HEX2BIN(MID(H2793,8,1),4),2)),Codes!$H$2:$I$33,2)</f>
        <v>Shock</v>
      </c>
      <c r="AE2793" s="1" t="str">
        <f t="shared" si="777"/>
        <v>1</v>
      </c>
      <c r="AF2793" s="1" t="str">
        <f t="shared" si="778"/>
        <v>1</v>
      </c>
      <c r="AH2793" s="6">
        <f t="shared" si="779"/>
        <v>71</v>
      </c>
    </row>
    <row r="2794" spans="1:34">
      <c r="A2794" s="3" t="s">
        <v>5670</v>
      </c>
      <c r="B2794" s="1" t="s">
        <v>52</v>
      </c>
      <c r="C2794" s="6" t="s">
        <v>176</v>
      </c>
      <c r="D2794" s="9" t="s">
        <v>5648</v>
      </c>
      <c r="E2794" s="9" t="s">
        <v>5548</v>
      </c>
      <c r="F2794" s="9" t="s">
        <v>91</v>
      </c>
      <c r="G2794" s="9" t="s">
        <v>139</v>
      </c>
      <c r="H2794" s="9" t="s">
        <v>2480</v>
      </c>
      <c r="J2794" s="6" t="str">
        <f t="shared" si="763"/>
        <v>001011</v>
      </c>
      <c r="K2794" s="1">
        <f t="shared" si="764"/>
        <v>1</v>
      </c>
      <c r="L2794" s="6" t="str">
        <f t="shared" si="765"/>
        <v>00000</v>
      </c>
      <c r="M2794" s="1">
        <f t="shared" si="766"/>
        <v>4</v>
      </c>
      <c r="N2794" s="6" t="str">
        <f t="shared" si="767"/>
        <v>00</v>
      </c>
      <c r="O2794" s="1">
        <f t="shared" si="768"/>
        <v>12</v>
      </c>
      <c r="P2794" s="1">
        <f>IF(HEX2DEC(LEFT(E2794,4))&gt;=32768,HEX2DEC(LEFT(E2794,4))-65536,HEX2DEC(LEFT(E2794,4)))/Codes!$N$2</f>
        <v>4.7679999999999998</v>
      </c>
      <c r="Q2794" s="1">
        <f>IF(HEX2DEC(RIGHT(E2794,4))&gt;=32768,HEX2DEC(RIGHT(E2794,4))-65536,HEX2DEC(RIGHT(E2794,4)))/Codes!$N$2</f>
        <v>0</v>
      </c>
      <c r="R2794" s="1">
        <f>IF(HEX2DEC(LEFT(F2794,4))&gt;=32768,HEX2DEC(LEFT(F2794,4))-65536,HEX2DEC(LEFT(F2794,4)))/Codes!$N$2</f>
        <v>0</v>
      </c>
      <c r="S2794" s="1">
        <f>IF(HEX2DEC(RIGHT(F2794,4))&gt;=32768,HEX2DEC(RIGHT(F2794,4))-65536,HEX2DEC(RIGHT(F2794,4)))/Codes!$N$2</f>
        <v>0</v>
      </c>
      <c r="T2794" s="18">
        <f t="shared" si="769"/>
        <v>361</v>
      </c>
      <c r="U2794" s="1">
        <f t="shared" si="770"/>
        <v>100</v>
      </c>
      <c r="V2794" s="1">
        <f t="shared" si="771"/>
        <v>0</v>
      </c>
      <c r="W2794" s="1" t="str">
        <f t="shared" si="772"/>
        <v>100</v>
      </c>
      <c r="X2794" s="1">
        <f t="shared" si="773"/>
        <v>3</v>
      </c>
      <c r="Y2794" s="1">
        <f t="shared" si="774"/>
        <v>20</v>
      </c>
      <c r="Z2794" s="1" t="str">
        <f>VLOOKUP(BIN2DEC(MID(HEX2BIN(MID(H2794,3,2),8),2,5)),Codes!$E$1:$F$18,2)</f>
        <v>Electric</v>
      </c>
      <c r="AA2794" s="6" t="str">
        <f t="shared" si="775"/>
        <v>0</v>
      </c>
      <c r="AB2794" s="1">
        <f t="shared" si="776"/>
        <v>0</v>
      </c>
      <c r="AC2794" s="1" t="str">
        <f>VLOOKUP(BIN2DEC(RIGHT(HEX2BIN(MID(H2794,6,1),4),1)&amp;LEFT(HEX2BIN(MID(H2794,7,1),4),1)),Codes!$K$1:$L$5,2)</f>
        <v>L</v>
      </c>
      <c r="AD2794" s="1" t="str">
        <f>VLOOKUP(BIN2DEC(RIGHT(HEX2BIN(MID(H2794,7,1),4),3)&amp;LEFT(HEX2BIN(MID(H2794,8,1),4),2)),Codes!$H$2:$I$33,2)</f>
        <v>Shock</v>
      </c>
      <c r="AE2794" s="1" t="str">
        <f t="shared" si="777"/>
        <v>1</v>
      </c>
      <c r="AF2794" s="1" t="str">
        <f t="shared" si="778"/>
        <v>1</v>
      </c>
      <c r="AH2794" s="6">
        <f t="shared" si="779"/>
        <v>71</v>
      </c>
    </row>
    <row r="2795" spans="1:34">
      <c r="A2795" s="3" t="s">
        <v>5671</v>
      </c>
      <c r="B2795" s="1" t="s">
        <v>52</v>
      </c>
      <c r="C2795" s="6" t="s">
        <v>5675</v>
      </c>
      <c r="D2795" s="9" t="s">
        <v>3348</v>
      </c>
      <c r="E2795" s="9" t="s">
        <v>395</v>
      </c>
      <c r="F2795" s="9" t="s">
        <v>433</v>
      </c>
      <c r="G2795" s="9" t="s">
        <v>139</v>
      </c>
      <c r="H2795" s="9" t="s">
        <v>4068</v>
      </c>
      <c r="J2795" s="6" t="str">
        <f t="shared" si="763"/>
        <v>001011</v>
      </c>
      <c r="K2795" s="1">
        <f t="shared" si="764"/>
        <v>0</v>
      </c>
      <c r="L2795" s="6" t="str">
        <f t="shared" si="765"/>
        <v>00000</v>
      </c>
      <c r="M2795" s="1">
        <f t="shared" si="766"/>
        <v>0</v>
      </c>
      <c r="N2795" s="6" t="str">
        <f t="shared" si="767"/>
        <v>00</v>
      </c>
      <c r="O2795" s="1">
        <f t="shared" si="768"/>
        <v>4</v>
      </c>
      <c r="P2795" s="1">
        <f>IF(HEX2DEC(LEFT(E2795,4))&gt;=32768,HEX2DEC(LEFT(E2795,4))-65536,HEX2DEC(LEFT(E2795,4)))/Codes!$N$2</f>
        <v>5.6</v>
      </c>
      <c r="Q2795" s="1">
        <f>IF(HEX2DEC(RIGHT(E2795,4))&gt;=32768,HEX2DEC(RIGHT(E2795,4))-65536,HEX2DEC(RIGHT(E2795,4)))/Codes!$N$2</f>
        <v>0</v>
      </c>
      <c r="R2795" s="1">
        <f>IF(HEX2DEC(LEFT(F2795,4))&gt;=32768,HEX2DEC(LEFT(F2795,4))-65536,HEX2DEC(LEFT(F2795,4)))/Codes!$N$2</f>
        <v>1.6</v>
      </c>
      <c r="S2795" s="1">
        <f>IF(HEX2DEC(RIGHT(F2795,4))&gt;=32768,HEX2DEC(RIGHT(F2795,4))-65536,HEX2DEC(RIGHT(F2795,4)))/Codes!$N$2</f>
        <v>0</v>
      </c>
      <c r="T2795" s="18">
        <f t="shared" si="769"/>
        <v>361</v>
      </c>
      <c r="U2795" s="1">
        <f t="shared" si="770"/>
        <v>100</v>
      </c>
      <c r="V2795" s="1">
        <f t="shared" si="771"/>
        <v>0</v>
      </c>
      <c r="W2795" s="1" t="str">
        <f t="shared" si="772"/>
        <v>100</v>
      </c>
      <c r="X2795" s="1">
        <f t="shared" si="773"/>
        <v>3</v>
      </c>
      <c r="Y2795" s="1">
        <f t="shared" si="774"/>
        <v>10</v>
      </c>
      <c r="Z2795" s="1" t="str">
        <f>VLOOKUP(BIN2DEC(MID(HEX2BIN(MID(H2795,3,2),8),2,5)),Codes!$E$1:$F$18,2)</f>
        <v>Normal</v>
      </c>
      <c r="AA2795" s="6" t="str">
        <f t="shared" si="775"/>
        <v>0</v>
      </c>
      <c r="AB2795" s="1">
        <f t="shared" si="776"/>
        <v>0</v>
      </c>
      <c r="AC2795" s="1" t="str">
        <f>VLOOKUP(BIN2DEC(RIGHT(HEX2BIN(MID(H2795,6,1),4),1)&amp;LEFT(HEX2BIN(MID(H2795,7,1),4),1)),Codes!$K$1:$L$5,2)</f>
        <v>S</v>
      </c>
      <c r="AD2795" s="1" t="str">
        <f>VLOOKUP(BIN2DEC(RIGHT(HEX2BIN(MID(H2795,7,1),4),3)&amp;LEFT(HEX2BIN(MID(H2795,8,1),4),2)),Codes!$H$2:$I$33,2)</f>
        <v>Punch</v>
      </c>
      <c r="AE2795" s="1" t="str">
        <f t="shared" si="777"/>
        <v>1</v>
      </c>
      <c r="AF2795" s="1" t="str">
        <f t="shared" si="778"/>
        <v>1</v>
      </c>
      <c r="AH2795" s="6">
        <f t="shared" si="779"/>
        <v>1</v>
      </c>
    </row>
    <row r="2796" spans="1:34">
      <c r="A2796" s="3" t="s">
        <v>5672</v>
      </c>
      <c r="B2796" s="1" t="s">
        <v>52</v>
      </c>
      <c r="C2796" s="6" t="s">
        <v>1869</v>
      </c>
      <c r="D2796" s="9" t="s">
        <v>4518</v>
      </c>
      <c r="E2796" s="9" t="s">
        <v>590</v>
      </c>
      <c r="F2796" s="9" t="s">
        <v>5536</v>
      </c>
      <c r="G2796" s="9" t="s">
        <v>5642</v>
      </c>
      <c r="H2796" s="9" t="s">
        <v>2501</v>
      </c>
      <c r="J2796" s="6" t="str">
        <f t="shared" si="763"/>
        <v>001011</v>
      </c>
      <c r="K2796" s="1">
        <f t="shared" si="764"/>
        <v>0</v>
      </c>
      <c r="L2796" s="6" t="str">
        <f t="shared" si="765"/>
        <v>00000</v>
      </c>
      <c r="M2796" s="1">
        <f t="shared" si="766"/>
        <v>14</v>
      </c>
      <c r="N2796" s="6" t="str">
        <f t="shared" si="767"/>
        <v>00</v>
      </c>
      <c r="O2796" s="1">
        <f t="shared" si="768"/>
        <v>4</v>
      </c>
      <c r="P2796" s="1">
        <f>IF(HEX2DEC(LEFT(E2796,4))&gt;=32768,HEX2DEC(LEFT(E2796,4))-65536,HEX2DEC(LEFT(E2796,4)))/Codes!$N$2</f>
        <v>6.1319999999999997</v>
      </c>
      <c r="Q2796" s="1">
        <f>IF(HEX2DEC(RIGHT(E2796,4))&gt;=32768,HEX2DEC(RIGHT(E2796,4))-65536,HEX2DEC(RIGHT(E2796,4)))/Codes!$N$2</f>
        <v>0</v>
      </c>
      <c r="R2796" s="1">
        <f>IF(HEX2DEC(LEFT(F2796,4))&gt;=32768,HEX2DEC(LEFT(F2796,4))-65536,HEX2DEC(LEFT(F2796,4)))/Codes!$N$2</f>
        <v>2.2120000000000002</v>
      </c>
      <c r="S2796" s="1">
        <f>IF(HEX2DEC(RIGHT(F2796,4))&gt;=32768,HEX2DEC(RIGHT(F2796,4))-65536,HEX2DEC(RIGHT(F2796,4)))/Codes!$N$2</f>
        <v>0.50800000000000001</v>
      </c>
      <c r="T2796" s="18">
        <f t="shared" si="769"/>
        <v>361</v>
      </c>
      <c r="U2796" s="1">
        <f t="shared" si="770"/>
        <v>100</v>
      </c>
      <c r="V2796" s="1">
        <f t="shared" si="771"/>
        <v>134</v>
      </c>
      <c r="W2796" s="1" t="str">
        <f t="shared" si="772"/>
        <v>100</v>
      </c>
      <c r="X2796" s="1">
        <f t="shared" si="773"/>
        <v>3</v>
      </c>
      <c r="Y2796" s="1">
        <f t="shared" si="774"/>
        <v>0</v>
      </c>
      <c r="Z2796" s="1" t="str">
        <f>VLOOKUP(BIN2DEC(MID(HEX2BIN(MID(H2796,3,2),8),2,5)),Codes!$E$1:$F$18,2)</f>
        <v>Electric</v>
      </c>
      <c r="AA2796" s="6" t="str">
        <f t="shared" si="775"/>
        <v>0</v>
      </c>
      <c r="AB2796" s="1">
        <f t="shared" si="776"/>
        <v>0</v>
      </c>
      <c r="AC2796" s="1" t="str">
        <f>VLOOKUP(BIN2DEC(RIGHT(HEX2BIN(MID(H2796,6,1),4),1)&amp;LEFT(HEX2BIN(MID(H2796,7,1),4),1)),Codes!$K$1:$L$5,2)</f>
        <v>L</v>
      </c>
      <c r="AD2796" s="1" t="str">
        <f>VLOOKUP(BIN2DEC(RIGHT(HEX2BIN(MID(H2796,7,1),4),3)&amp;LEFT(HEX2BIN(MID(H2796,8,1),4),2)),Codes!$H$2:$I$33,2)</f>
        <v>Shock</v>
      </c>
      <c r="AE2796" s="1" t="str">
        <f t="shared" si="777"/>
        <v>1</v>
      </c>
      <c r="AF2796" s="1" t="str">
        <f t="shared" si="778"/>
        <v>1</v>
      </c>
      <c r="AH2796" s="6">
        <f t="shared" si="779"/>
        <v>71</v>
      </c>
    </row>
    <row r="2797" spans="1:34">
      <c r="A2797" s="3" t="s">
        <v>5673</v>
      </c>
      <c r="B2797" s="1" t="s">
        <v>52</v>
      </c>
      <c r="C2797" s="6" t="s">
        <v>1869</v>
      </c>
      <c r="D2797" s="9" t="s">
        <v>5674</v>
      </c>
      <c r="E2797" s="9" t="s">
        <v>564</v>
      </c>
      <c r="F2797" s="9" t="s">
        <v>91</v>
      </c>
      <c r="G2797" s="9" t="s">
        <v>5642</v>
      </c>
      <c r="H2797" s="9" t="s">
        <v>2501</v>
      </c>
      <c r="J2797" s="6" t="str">
        <f t="shared" si="763"/>
        <v>001011</v>
      </c>
      <c r="K2797" s="1">
        <f t="shared" si="764"/>
        <v>1</v>
      </c>
      <c r="L2797" s="6" t="str">
        <f t="shared" si="765"/>
        <v>00000</v>
      </c>
      <c r="M2797" s="1">
        <f t="shared" si="766"/>
        <v>4</v>
      </c>
      <c r="N2797" s="6" t="str">
        <f t="shared" si="767"/>
        <v>00</v>
      </c>
      <c r="O2797" s="1">
        <f t="shared" si="768"/>
        <v>4</v>
      </c>
      <c r="P2797" s="1">
        <f>IF(HEX2DEC(LEFT(E2797,4))&gt;=32768,HEX2DEC(LEFT(E2797,4))-65536,HEX2DEC(LEFT(E2797,4)))/Codes!$N$2</f>
        <v>5.1120000000000001</v>
      </c>
      <c r="Q2797" s="1">
        <f>IF(HEX2DEC(RIGHT(E2797,4))&gt;=32768,HEX2DEC(RIGHT(E2797,4))-65536,HEX2DEC(RIGHT(E2797,4)))/Codes!$N$2</f>
        <v>0</v>
      </c>
      <c r="R2797" s="1">
        <f>IF(HEX2DEC(LEFT(F2797,4))&gt;=32768,HEX2DEC(LEFT(F2797,4))-65536,HEX2DEC(LEFT(F2797,4)))/Codes!$N$2</f>
        <v>0</v>
      </c>
      <c r="S2797" s="1">
        <f>IF(HEX2DEC(RIGHT(F2797,4))&gt;=32768,HEX2DEC(RIGHT(F2797,4))-65536,HEX2DEC(RIGHT(F2797,4)))/Codes!$N$2</f>
        <v>0</v>
      </c>
      <c r="T2797" s="18">
        <f t="shared" si="769"/>
        <v>361</v>
      </c>
      <c r="U2797" s="1">
        <f t="shared" si="770"/>
        <v>100</v>
      </c>
      <c r="V2797" s="1">
        <f t="shared" si="771"/>
        <v>134</v>
      </c>
      <c r="W2797" s="1" t="str">
        <f t="shared" si="772"/>
        <v>100</v>
      </c>
      <c r="X2797" s="1">
        <f t="shared" si="773"/>
        <v>3</v>
      </c>
      <c r="Y2797" s="1">
        <f t="shared" si="774"/>
        <v>0</v>
      </c>
      <c r="Z2797" s="1" t="str">
        <f>VLOOKUP(BIN2DEC(MID(HEX2BIN(MID(H2797,3,2),8),2,5)),Codes!$E$1:$F$18,2)</f>
        <v>Electric</v>
      </c>
      <c r="AA2797" s="6" t="str">
        <f t="shared" si="775"/>
        <v>0</v>
      </c>
      <c r="AB2797" s="1">
        <f t="shared" si="776"/>
        <v>0</v>
      </c>
      <c r="AC2797" s="1" t="str">
        <f>VLOOKUP(BIN2DEC(RIGHT(HEX2BIN(MID(H2797,6,1),4),1)&amp;LEFT(HEX2BIN(MID(H2797,7,1),4),1)),Codes!$K$1:$L$5,2)</f>
        <v>L</v>
      </c>
      <c r="AD2797" s="1" t="str">
        <f>VLOOKUP(BIN2DEC(RIGHT(HEX2BIN(MID(H2797,7,1),4),3)&amp;LEFT(HEX2BIN(MID(H2797,8,1),4),2)),Codes!$H$2:$I$33,2)</f>
        <v>Shock</v>
      </c>
      <c r="AE2797" s="1" t="str">
        <f t="shared" si="777"/>
        <v>1</v>
      </c>
      <c r="AF2797" s="1" t="str">
        <f t="shared" si="778"/>
        <v>1</v>
      </c>
      <c r="AH2797" s="6">
        <f t="shared" si="779"/>
        <v>71</v>
      </c>
    </row>
    <row r="2798" spans="1:34">
      <c r="A2798" s="3" t="s">
        <v>5676</v>
      </c>
      <c r="B2798" s="1" t="s">
        <v>52</v>
      </c>
      <c r="C2798" s="6" t="s">
        <v>5195</v>
      </c>
      <c r="D2798" s="9" t="s">
        <v>1590</v>
      </c>
      <c r="E2798" s="9" t="s">
        <v>395</v>
      </c>
      <c r="F2798" s="9" t="s">
        <v>5677</v>
      </c>
      <c r="G2798" s="9" t="s">
        <v>1321</v>
      </c>
      <c r="H2798" s="9" t="s">
        <v>444</v>
      </c>
      <c r="J2798" s="6" t="str">
        <f t="shared" si="763"/>
        <v>001011</v>
      </c>
      <c r="K2798" s="1">
        <f t="shared" si="764"/>
        <v>0</v>
      </c>
      <c r="L2798" s="6" t="str">
        <f t="shared" si="765"/>
        <v>00000</v>
      </c>
      <c r="M2798" s="1">
        <f t="shared" si="766"/>
        <v>0</v>
      </c>
      <c r="N2798" s="6" t="str">
        <f t="shared" si="767"/>
        <v>00</v>
      </c>
      <c r="O2798" s="1">
        <f t="shared" si="768"/>
        <v>6</v>
      </c>
      <c r="P2798" s="1">
        <f>IF(HEX2DEC(LEFT(E2798,4))&gt;=32768,HEX2DEC(LEFT(E2798,4))-65536,HEX2DEC(LEFT(E2798,4)))/Codes!$N$2</f>
        <v>5.6</v>
      </c>
      <c r="Q2798" s="1">
        <f>IF(HEX2DEC(RIGHT(E2798,4))&gt;=32768,HEX2DEC(RIGHT(E2798,4))-65536,HEX2DEC(RIGHT(E2798,4)))/Codes!$N$2</f>
        <v>0</v>
      </c>
      <c r="R2798" s="1">
        <f>IF(HEX2DEC(LEFT(F2798,4))&gt;=32768,HEX2DEC(LEFT(F2798,4))-65536,HEX2DEC(LEFT(F2798,4)))/Codes!$N$2</f>
        <v>5.1120000000000001</v>
      </c>
      <c r="S2798" s="1">
        <f>IF(HEX2DEC(RIGHT(F2798,4))&gt;=32768,HEX2DEC(RIGHT(F2798,4))-65536,HEX2DEC(RIGHT(F2798,4)))/Codes!$N$2</f>
        <v>-15.2</v>
      </c>
      <c r="T2798" s="18">
        <f t="shared" si="769"/>
        <v>361</v>
      </c>
      <c r="U2798" s="1">
        <f t="shared" si="770"/>
        <v>50</v>
      </c>
      <c r="V2798" s="1">
        <f t="shared" si="771"/>
        <v>0</v>
      </c>
      <c r="W2798" s="1" t="str">
        <f t="shared" si="772"/>
        <v>100</v>
      </c>
      <c r="X2798" s="1">
        <f t="shared" si="773"/>
        <v>0</v>
      </c>
      <c r="Y2798" s="1">
        <f t="shared" si="774"/>
        <v>80</v>
      </c>
      <c r="Z2798" s="1" t="str">
        <f>VLOOKUP(BIN2DEC(MID(HEX2BIN(MID(H2798,3,2),8),2,5)),Codes!$E$1:$F$18,2)</f>
        <v>Normal</v>
      </c>
      <c r="AA2798" s="6" t="str">
        <f t="shared" si="775"/>
        <v>0</v>
      </c>
      <c r="AB2798" s="1">
        <f t="shared" si="776"/>
        <v>1</v>
      </c>
      <c r="AC2798" s="1" t="str">
        <f>VLOOKUP(BIN2DEC(RIGHT(HEX2BIN(MID(H2798,6,1),4),1)&amp;LEFT(HEX2BIN(MID(H2798,7,1),4),1)),Codes!$K$1:$L$5,2)</f>
        <v>M</v>
      </c>
      <c r="AD2798" s="1" t="str">
        <f>VLOOKUP(BIN2DEC(RIGHT(HEX2BIN(MID(H2798,7,1),4),3)&amp;LEFT(HEX2BIN(MID(H2798,8,1),4),2)),Codes!$H$2:$I$33,2)</f>
        <v>Kick</v>
      </c>
      <c r="AE2798" s="1" t="str">
        <f t="shared" si="777"/>
        <v>1</v>
      </c>
      <c r="AF2798" s="1" t="str">
        <f t="shared" si="778"/>
        <v>1</v>
      </c>
      <c r="AH2798" s="6">
        <f t="shared" si="779"/>
        <v>34</v>
      </c>
    </row>
    <row r="2799" spans="1:34">
      <c r="A2799" s="3" t="s">
        <v>5678</v>
      </c>
      <c r="B2799" s="1" t="s">
        <v>52</v>
      </c>
      <c r="C2799" s="6" t="s">
        <v>5195</v>
      </c>
      <c r="D2799" s="9" t="s">
        <v>4531</v>
      </c>
      <c r="E2799" s="9" t="s">
        <v>448</v>
      </c>
      <c r="F2799" s="9" t="s">
        <v>5679</v>
      </c>
      <c r="G2799" s="9" t="s">
        <v>1321</v>
      </c>
      <c r="H2799" s="9" t="s">
        <v>444</v>
      </c>
      <c r="J2799" s="6" t="str">
        <f t="shared" si="763"/>
        <v>001011</v>
      </c>
      <c r="K2799" s="1">
        <f t="shared" si="764"/>
        <v>1</v>
      </c>
      <c r="L2799" s="6" t="str">
        <f t="shared" si="765"/>
        <v>00000</v>
      </c>
      <c r="M2799" s="1">
        <f t="shared" si="766"/>
        <v>0</v>
      </c>
      <c r="N2799" s="6" t="str">
        <f t="shared" si="767"/>
        <v>00</v>
      </c>
      <c r="O2799" s="1">
        <f t="shared" si="768"/>
        <v>6</v>
      </c>
      <c r="P2799" s="1">
        <f>IF(HEX2DEC(LEFT(E2799,4))&gt;=32768,HEX2DEC(LEFT(E2799,4))-65536,HEX2DEC(LEFT(E2799,4)))/Codes!$N$2</f>
        <v>6.4</v>
      </c>
      <c r="Q2799" s="1">
        <f>IF(HEX2DEC(RIGHT(E2799,4))&gt;=32768,HEX2DEC(RIGHT(E2799,4))-65536,HEX2DEC(RIGHT(E2799,4)))/Codes!$N$2</f>
        <v>0</v>
      </c>
      <c r="R2799" s="1">
        <f>IF(HEX2DEC(LEFT(F2799,4))&gt;=32768,HEX2DEC(LEFT(F2799,4))-65536,HEX2DEC(LEFT(F2799,4)))/Codes!$N$2</f>
        <v>5.1120000000000001</v>
      </c>
      <c r="S2799" s="1">
        <f>IF(HEX2DEC(RIGHT(F2799,4))&gt;=32768,HEX2DEC(RIGHT(F2799,4))-65536,HEX2DEC(RIGHT(F2799,4)))/Codes!$N$2</f>
        <v>-9.6</v>
      </c>
      <c r="T2799" s="18">
        <f t="shared" si="769"/>
        <v>361</v>
      </c>
      <c r="U2799" s="1">
        <f t="shared" si="770"/>
        <v>50</v>
      </c>
      <c r="V2799" s="1">
        <f t="shared" si="771"/>
        <v>0</v>
      </c>
      <c r="W2799" s="1" t="str">
        <f t="shared" si="772"/>
        <v>100</v>
      </c>
      <c r="X2799" s="1">
        <f t="shared" si="773"/>
        <v>0</v>
      </c>
      <c r="Y2799" s="1">
        <f t="shared" si="774"/>
        <v>80</v>
      </c>
      <c r="Z2799" s="1" t="str">
        <f>VLOOKUP(BIN2DEC(MID(HEX2BIN(MID(H2799,3,2),8),2,5)),Codes!$E$1:$F$18,2)</f>
        <v>Normal</v>
      </c>
      <c r="AA2799" s="6" t="str">
        <f t="shared" si="775"/>
        <v>0</v>
      </c>
      <c r="AB2799" s="1">
        <f t="shared" si="776"/>
        <v>1</v>
      </c>
      <c r="AC2799" s="1" t="str">
        <f>VLOOKUP(BIN2DEC(RIGHT(HEX2BIN(MID(H2799,6,1),4),1)&amp;LEFT(HEX2BIN(MID(H2799,7,1),4),1)),Codes!$K$1:$L$5,2)</f>
        <v>M</v>
      </c>
      <c r="AD2799" s="1" t="str">
        <f>VLOOKUP(BIN2DEC(RIGHT(HEX2BIN(MID(H2799,7,1),4),3)&amp;LEFT(HEX2BIN(MID(H2799,8,1),4),2)),Codes!$H$2:$I$33,2)</f>
        <v>Kick</v>
      </c>
      <c r="AE2799" s="1" t="str">
        <f t="shared" si="777"/>
        <v>1</v>
      </c>
      <c r="AF2799" s="1" t="str">
        <f t="shared" si="778"/>
        <v>1</v>
      </c>
      <c r="AH2799" s="6">
        <f t="shared" si="779"/>
        <v>34</v>
      </c>
    </row>
    <row r="2800" spans="1:34">
      <c r="A2800" s="3" t="s">
        <v>5680</v>
      </c>
      <c r="B2800" s="1" t="s">
        <v>52</v>
      </c>
      <c r="C2800" s="6" t="s">
        <v>5195</v>
      </c>
      <c r="D2800" s="9" t="s">
        <v>1779</v>
      </c>
      <c r="E2800" s="9" t="s">
        <v>395</v>
      </c>
      <c r="F2800" s="9" t="s">
        <v>5681</v>
      </c>
      <c r="G2800" s="9" t="s">
        <v>1321</v>
      </c>
      <c r="H2800" s="9" t="s">
        <v>444</v>
      </c>
      <c r="J2800" s="6" t="str">
        <f t="shared" si="763"/>
        <v>001011</v>
      </c>
      <c r="K2800" s="1">
        <f t="shared" si="764"/>
        <v>2</v>
      </c>
      <c r="L2800" s="6" t="str">
        <f t="shared" si="765"/>
        <v>00000</v>
      </c>
      <c r="M2800" s="1">
        <f t="shared" si="766"/>
        <v>0</v>
      </c>
      <c r="N2800" s="6" t="str">
        <f t="shared" si="767"/>
        <v>00</v>
      </c>
      <c r="O2800" s="1">
        <f t="shared" si="768"/>
        <v>6</v>
      </c>
      <c r="P2800" s="1">
        <f>IF(HEX2DEC(LEFT(E2800,4))&gt;=32768,HEX2DEC(LEFT(E2800,4))-65536,HEX2DEC(LEFT(E2800,4)))/Codes!$N$2</f>
        <v>5.6</v>
      </c>
      <c r="Q2800" s="1">
        <f>IF(HEX2DEC(RIGHT(E2800,4))&gt;=32768,HEX2DEC(RIGHT(E2800,4))-65536,HEX2DEC(RIGHT(E2800,4)))/Codes!$N$2</f>
        <v>0</v>
      </c>
      <c r="R2800" s="1">
        <f>IF(HEX2DEC(LEFT(F2800,4))&gt;=32768,HEX2DEC(LEFT(F2800,4))-65536,HEX2DEC(LEFT(F2800,4)))/Codes!$N$2</f>
        <v>5.1120000000000001</v>
      </c>
      <c r="S2800" s="1">
        <f>IF(HEX2DEC(RIGHT(F2800,4))&gt;=32768,HEX2DEC(RIGHT(F2800,4))-65536,HEX2DEC(RIGHT(F2800,4)))/Codes!$N$2</f>
        <v>-4</v>
      </c>
      <c r="T2800" s="18">
        <f t="shared" si="769"/>
        <v>361</v>
      </c>
      <c r="U2800" s="1">
        <f t="shared" si="770"/>
        <v>50</v>
      </c>
      <c r="V2800" s="1">
        <f t="shared" si="771"/>
        <v>0</v>
      </c>
      <c r="W2800" s="1" t="str">
        <f t="shared" si="772"/>
        <v>100</v>
      </c>
      <c r="X2800" s="1">
        <f t="shared" si="773"/>
        <v>0</v>
      </c>
      <c r="Y2800" s="1">
        <f t="shared" si="774"/>
        <v>80</v>
      </c>
      <c r="Z2800" s="1" t="str">
        <f>VLOOKUP(BIN2DEC(MID(HEX2BIN(MID(H2800,3,2),8),2,5)),Codes!$E$1:$F$18,2)</f>
        <v>Normal</v>
      </c>
      <c r="AA2800" s="6" t="str">
        <f t="shared" si="775"/>
        <v>0</v>
      </c>
      <c r="AB2800" s="1">
        <f t="shared" si="776"/>
        <v>1</v>
      </c>
      <c r="AC2800" s="1" t="str">
        <f>VLOOKUP(BIN2DEC(RIGHT(HEX2BIN(MID(H2800,6,1),4),1)&amp;LEFT(HEX2BIN(MID(H2800,7,1),4),1)),Codes!$K$1:$L$5,2)</f>
        <v>M</v>
      </c>
      <c r="AD2800" s="1" t="str">
        <f>VLOOKUP(BIN2DEC(RIGHT(HEX2BIN(MID(H2800,7,1),4),3)&amp;LEFT(HEX2BIN(MID(H2800,8,1),4),2)),Codes!$H$2:$I$33,2)</f>
        <v>Kick</v>
      </c>
      <c r="AE2800" s="1" t="str">
        <f t="shared" si="777"/>
        <v>1</v>
      </c>
      <c r="AF2800" s="1" t="str">
        <f t="shared" si="778"/>
        <v>1</v>
      </c>
      <c r="AH2800" s="6">
        <f t="shared" si="779"/>
        <v>34</v>
      </c>
    </row>
    <row r="2801" spans="1:34">
      <c r="A2801" s="3" t="s">
        <v>5682</v>
      </c>
      <c r="B2801" s="1" t="s">
        <v>52</v>
      </c>
      <c r="C2801" s="6" t="s">
        <v>5196</v>
      </c>
      <c r="D2801" s="9" t="s">
        <v>1590</v>
      </c>
      <c r="E2801" s="9" t="s">
        <v>395</v>
      </c>
      <c r="F2801" s="9" t="s">
        <v>5683</v>
      </c>
      <c r="G2801" s="9" t="s">
        <v>1321</v>
      </c>
      <c r="H2801" s="9" t="s">
        <v>444</v>
      </c>
      <c r="J2801" s="6" t="str">
        <f t="shared" si="763"/>
        <v>001011</v>
      </c>
      <c r="K2801" s="1">
        <f t="shared" si="764"/>
        <v>0</v>
      </c>
      <c r="L2801" s="6" t="str">
        <f t="shared" si="765"/>
        <v>00000</v>
      </c>
      <c r="M2801" s="1">
        <f t="shared" si="766"/>
        <v>0</v>
      </c>
      <c r="N2801" s="6" t="str">
        <f t="shared" si="767"/>
        <v>00</v>
      </c>
      <c r="O2801" s="1">
        <f t="shared" si="768"/>
        <v>6</v>
      </c>
      <c r="P2801" s="1">
        <f>IF(HEX2DEC(LEFT(E2801,4))&gt;=32768,HEX2DEC(LEFT(E2801,4))-65536,HEX2DEC(LEFT(E2801,4)))/Codes!$N$2</f>
        <v>5.6</v>
      </c>
      <c r="Q2801" s="1">
        <f>IF(HEX2DEC(RIGHT(E2801,4))&gt;=32768,HEX2DEC(RIGHT(E2801,4))-65536,HEX2DEC(RIGHT(E2801,4)))/Codes!$N$2</f>
        <v>0</v>
      </c>
      <c r="R2801" s="1">
        <f>IF(HEX2DEC(LEFT(F2801,4))&gt;=32768,HEX2DEC(LEFT(F2801,4))-65536,HEX2DEC(LEFT(F2801,4)))/Codes!$N$2</f>
        <v>5.1120000000000001</v>
      </c>
      <c r="S2801" s="1">
        <f>IF(HEX2DEC(RIGHT(F2801,4))&gt;=32768,HEX2DEC(RIGHT(F2801,4))-65536,HEX2DEC(RIGHT(F2801,4)))/Codes!$N$2</f>
        <v>15.2</v>
      </c>
      <c r="T2801" s="18">
        <f t="shared" si="769"/>
        <v>361</v>
      </c>
      <c r="U2801" s="1">
        <f t="shared" si="770"/>
        <v>50</v>
      </c>
      <c r="V2801" s="1">
        <f t="shared" si="771"/>
        <v>0</v>
      </c>
      <c r="W2801" s="1" t="str">
        <f t="shared" si="772"/>
        <v>100</v>
      </c>
      <c r="X2801" s="1">
        <f t="shared" si="773"/>
        <v>0</v>
      </c>
      <c r="Y2801" s="1">
        <f t="shared" si="774"/>
        <v>80</v>
      </c>
      <c r="Z2801" s="1" t="str">
        <f>VLOOKUP(BIN2DEC(MID(HEX2BIN(MID(H2801,3,2),8),2,5)),Codes!$E$1:$F$18,2)</f>
        <v>Normal</v>
      </c>
      <c r="AA2801" s="6" t="str">
        <f t="shared" si="775"/>
        <v>0</v>
      </c>
      <c r="AB2801" s="1">
        <f t="shared" si="776"/>
        <v>1</v>
      </c>
      <c r="AC2801" s="1" t="str">
        <f>VLOOKUP(BIN2DEC(RIGHT(HEX2BIN(MID(H2801,6,1),4),1)&amp;LEFT(HEX2BIN(MID(H2801,7,1),4),1)),Codes!$K$1:$L$5,2)</f>
        <v>M</v>
      </c>
      <c r="AD2801" s="1" t="str">
        <f>VLOOKUP(BIN2DEC(RIGHT(HEX2BIN(MID(H2801,7,1),4),3)&amp;LEFT(HEX2BIN(MID(H2801,8,1),4),2)),Codes!$H$2:$I$33,2)</f>
        <v>Kick</v>
      </c>
      <c r="AE2801" s="1" t="str">
        <f t="shared" si="777"/>
        <v>1</v>
      </c>
      <c r="AF2801" s="1" t="str">
        <f t="shared" si="778"/>
        <v>1</v>
      </c>
      <c r="AH2801" s="6">
        <f t="shared" si="779"/>
        <v>34</v>
      </c>
    </row>
    <row r="2802" spans="1:34">
      <c r="A2802" s="3" t="s">
        <v>5684</v>
      </c>
      <c r="B2802" s="1" t="s">
        <v>52</v>
      </c>
      <c r="C2802" s="6" t="s">
        <v>5196</v>
      </c>
      <c r="D2802" s="9" t="s">
        <v>4531</v>
      </c>
      <c r="E2802" s="9" t="s">
        <v>448</v>
      </c>
      <c r="F2802" s="9" t="s">
        <v>5685</v>
      </c>
      <c r="G2802" s="9" t="s">
        <v>1321</v>
      </c>
      <c r="H2802" s="9" t="s">
        <v>444</v>
      </c>
      <c r="J2802" s="6" t="str">
        <f t="shared" si="763"/>
        <v>001011</v>
      </c>
      <c r="K2802" s="1">
        <f t="shared" si="764"/>
        <v>1</v>
      </c>
      <c r="L2802" s="6" t="str">
        <f t="shared" si="765"/>
        <v>00000</v>
      </c>
      <c r="M2802" s="1">
        <f t="shared" si="766"/>
        <v>0</v>
      </c>
      <c r="N2802" s="6" t="str">
        <f t="shared" si="767"/>
        <v>00</v>
      </c>
      <c r="O2802" s="1">
        <f t="shared" si="768"/>
        <v>6</v>
      </c>
      <c r="P2802" s="1">
        <f>IF(HEX2DEC(LEFT(E2802,4))&gt;=32768,HEX2DEC(LEFT(E2802,4))-65536,HEX2DEC(LEFT(E2802,4)))/Codes!$N$2</f>
        <v>6.4</v>
      </c>
      <c r="Q2802" s="1">
        <f>IF(HEX2DEC(RIGHT(E2802,4))&gt;=32768,HEX2DEC(RIGHT(E2802,4))-65536,HEX2DEC(RIGHT(E2802,4)))/Codes!$N$2</f>
        <v>0</v>
      </c>
      <c r="R2802" s="1">
        <f>IF(HEX2DEC(LEFT(F2802,4))&gt;=32768,HEX2DEC(LEFT(F2802,4))-65536,HEX2DEC(LEFT(F2802,4)))/Codes!$N$2</f>
        <v>5.1120000000000001</v>
      </c>
      <c r="S2802" s="1">
        <f>IF(HEX2DEC(RIGHT(F2802,4))&gt;=32768,HEX2DEC(RIGHT(F2802,4))-65536,HEX2DEC(RIGHT(F2802,4)))/Codes!$N$2</f>
        <v>9.6</v>
      </c>
      <c r="T2802" s="18">
        <f t="shared" si="769"/>
        <v>361</v>
      </c>
      <c r="U2802" s="1">
        <f t="shared" si="770"/>
        <v>50</v>
      </c>
      <c r="V2802" s="1">
        <f t="shared" si="771"/>
        <v>0</v>
      </c>
      <c r="W2802" s="1" t="str">
        <f t="shared" si="772"/>
        <v>100</v>
      </c>
      <c r="X2802" s="1">
        <f t="shared" si="773"/>
        <v>0</v>
      </c>
      <c r="Y2802" s="1">
        <f t="shared" si="774"/>
        <v>80</v>
      </c>
      <c r="Z2802" s="1" t="str">
        <f>VLOOKUP(BIN2DEC(MID(HEX2BIN(MID(H2802,3,2),8),2,5)),Codes!$E$1:$F$18,2)</f>
        <v>Normal</v>
      </c>
      <c r="AA2802" s="6" t="str">
        <f t="shared" si="775"/>
        <v>0</v>
      </c>
      <c r="AB2802" s="1">
        <f t="shared" si="776"/>
        <v>1</v>
      </c>
      <c r="AC2802" s="1" t="str">
        <f>VLOOKUP(BIN2DEC(RIGHT(HEX2BIN(MID(H2802,6,1),4),1)&amp;LEFT(HEX2BIN(MID(H2802,7,1),4),1)),Codes!$K$1:$L$5,2)</f>
        <v>M</v>
      </c>
      <c r="AD2802" s="1" t="str">
        <f>VLOOKUP(BIN2DEC(RIGHT(HEX2BIN(MID(H2802,7,1),4),3)&amp;LEFT(HEX2BIN(MID(H2802,8,1),4),2)),Codes!$H$2:$I$33,2)</f>
        <v>Kick</v>
      </c>
      <c r="AE2802" s="1" t="str">
        <f t="shared" si="777"/>
        <v>1</v>
      </c>
      <c r="AF2802" s="1" t="str">
        <f t="shared" si="778"/>
        <v>1</v>
      </c>
      <c r="AH2802" s="6">
        <f t="shared" si="779"/>
        <v>34</v>
      </c>
    </row>
    <row r="2803" spans="1:34">
      <c r="A2803" s="3" t="s">
        <v>5686</v>
      </c>
      <c r="B2803" s="1" t="s">
        <v>52</v>
      </c>
      <c r="C2803" s="6" t="s">
        <v>5196</v>
      </c>
      <c r="D2803" s="9" t="s">
        <v>1779</v>
      </c>
      <c r="E2803" s="9" t="s">
        <v>395</v>
      </c>
      <c r="F2803" s="9" t="s">
        <v>5687</v>
      </c>
      <c r="G2803" s="9" t="s">
        <v>1321</v>
      </c>
      <c r="H2803" s="9" t="s">
        <v>444</v>
      </c>
      <c r="J2803" s="6" t="str">
        <f t="shared" si="763"/>
        <v>001011</v>
      </c>
      <c r="K2803" s="1">
        <f t="shared" si="764"/>
        <v>2</v>
      </c>
      <c r="L2803" s="6" t="str">
        <f t="shared" si="765"/>
        <v>00000</v>
      </c>
      <c r="M2803" s="1">
        <f t="shared" si="766"/>
        <v>0</v>
      </c>
      <c r="N2803" s="6" t="str">
        <f t="shared" si="767"/>
        <v>00</v>
      </c>
      <c r="O2803" s="1">
        <f t="shared" si="768"/>
        <v>6</v>
      </c>
      <c r="P2803" s="1">
        <f>IF(HEX2DEC(LEFT(E2803,4))&gt;=32768,HEX2DEC(LEFT(E2803,4))-65536,HEX2DEC(LEFT(E2803,4)))/Codes!$N$2</f>
        <v>5.6</v>
      </c>
      <c r="Q2803" s="1">
        <f>IF(HEX2DEC(RIGHT(E2803,4))&gt;=32768,HEX2DEC(RIGHT(E2803,4))-65536,HEX2DEC(RIGHT(E2803,4)))/Codes!$N$2</f>
        <v>0</v>
      </c>
      <c r="R2803" s="1">
        <f>IF(HEX2DEC(LEFT(F2803,4))&gt;=32768,HEX2DEC(LEFT(F2803,4))-65536,HEX2DEC(LEFT(F2803,4)))/Codes!$N$2</f>
        <v>5.1120000000000001</v>
      </c>
      <c r="S2803" s="1">
        <f>IF(HEX2DEC(RIGHT(F2803,4))&gt;=32768,HEX2DEC(RIGHT(F2803,4))-65536,HEX2DEC(RIGHT(F2803,4)))/Codes!$N$2</f>
        <v>4</v>
      </c>
      <c r="T2803" s="18">
        <f t="shared" si="769"/>
        <v>361</v>
      </c>
      <c r="U2803" s="1">
        <f t="shared" si="770"/>
        <v>50</v>
      </c>
      <c r="V2803" s="1">
        <f t="shared" si="771"/>
        <v>0</v>
      </c>
      <c r="W2803" s="1" t="str">
        <f t="shared" si="772"/>
        <v>100</v>
      </c>
      <c r="X2803" s="1">
        <f t="shared" si="773"/>
        <v>0</v>
      </c>
      <c r="Y2803" s="1">
        <f t="shared" si="774"/>
        <v>80</v>
      </c>
      <c r="Z2803" s="1" t="str">
        <f>VLOOKUP(BIN2DEC(MID(HEX2BIN(MID(H2803,3,2),8),2,5)),Codes!$E$1:$F$18,2)</f>
        <v>Normal</v>
      </c>
      <c r="AA2803" s="6" t="str">
        <f t="shared" si="775"/>
        <v>0</v>
      </c>
      <c r="AB2803" s="1">
        <f t="shared" si="776"/>
        <v>1</v>
      </c>
      <c r="AC2803" s="1" t="str">
        <f>VLOOKUP(BIN2DEC(RIGHT(HEX2BIN(MID(H2803,6,1),4),1)&amp;LEFT(HEX2BIN(MID(H2803,7,1),4),1)),Codes!$K$1:$L$5,2)</f>
        <v>M</v>
      </c>
      <c r="AD2803" s="1" t="str">
        <f>VLOOKUP(BIN2DEC(RIGHT(HEX2BIN(MID(H2803,7,1),4),3)&amp;LEFT(HEX2BIN(MID(H2803,8,1),4),2)),Codes!$H$2:$I$33,2)</f>
        <v>Kick</v>
      </c>
      <c r="AE2803" s="1" t="str">
        <f t="shared" si="777"/>
        <v>1</v>
      </c>
      <c r="AF2803" s="1" t="str">
        <f t="shared" si="778"/>
        <v>1</v>
      </c>
      <c r="AH2803" s="6">
        <f t="shared" si="779"/>
        <v>34</v>
      </c>
    </row>
    <row r="2804" spans="1:34">
      <c r="A2804" s="3" t="s">
        <v>5688</v>
      </c>
      <c r="B2804" s="1" t="s">
        <v>52</v>
      </c>
      <c r="C2804" s="6" t="s">
        <v>5689</v>
      </c>
      <c r="D2804" s="9" t="s">
        <v>1590</v>
      </c>
      <c r="E2804" s="9" t="s">
        <v>395</v>
      </c>
      <c r="F2804" s="9" t="s">
        <v>5683</v>
      </c>
      <c r="G2804" s="9" t="s">
        <v>1321</v>
      </c>
      <c r="H2804" s="9" t="s">
        <v>444</v>
      </c>
      <c r="J2804" s="6" t="str">
        <f t="shared" si="763"/>
        <v>001011</v>
      </c>
      <c r="K2804" s="1">
        <f t="shared" si="764"/>
        <v>0</v>
      </c>
      <c r="L2804" s="6" t="str">
        <f t="shared" si="765"/>
        <v>00000</v>
      </c>
      <c r="M2804" s="1">
        <f t="shared" si="766"/>
        <v>0</v>
      </c>
      <c r="N2804" s="6" t="str">
        <f t="shared" si="767"/>
        <v>00</v>
      </c>
      <c r="O2804" s="1">
        <f t="shared" si="768"/>
        <v>6</v>
      </c>
      <c r="P2804" s="1">
        <f>IF(HEX2DEC(LEFT(E2804,4))&gt;=32768,HEX2DEC(LEFT(E2804,4))-65536,HEX2DEC(LEFT(E2804,4)))/Codes!$N$2</f>
        <v>5.6</v>
      </c>
      <c r="Q2804" s="1">
        <f>IF(HEX2DEC(RIGHT(E2804,4))&gt;=32768,HEX2DEC(RIGHT(E2804,4))-65536,HEX2DEC(RIGHT(E2804,4)))/Codes!$N$2</f>
        <v>0</v>
      </c>
      <c r="R2804" s="1">
        <f>IF(HEX2DEC(LEFT(F2804,4))&gt;=32768,HEX2DEC(LEFT(F2804,4))-65536,HEX2DEC(LEFT(F2804,4)))/Codes!$N$2</f>
        <v>5.1120000000000001</v>
      </c>
      <c r="S2804" s="1">
        <f>IF(HEX2DEC(RIGHT(F2804,4))&gt;=32768,HEX2DEC(RIGHT(F2804,4))-65536,HEX2DEC(RIGHT(F2804,4)))/Codes!$N$2</f>
        <v>15.2</v>
      </c>
      <c r="T2804" s="18">
        <f t="shared" si="769"/>
        <v>361</v>
      </c>
      <c r="U2804" s="1">
        <f t="shared" si="770"/>
        <v>50</v>
      </c>
      <c r="V2804" s="1">
        <f t="shared" si="771"/>
        <v>0</v>
      </c>
      <c r="W2804" s="1" t="str">
        <f t="shared" si="772"/>
        <v>100</v>
      </c>
      <c r="X2804" s="1">
        <f t="shared" si="773"/>
        <v>0</v>
      </c>
      <c r="Y2804" s="1">
        <f t="shared" si="774"/>
        <v>80</v>
      </c>
      <c r="Z2804" s="1" t="str">
        <f>VLOOKUP(BIN2DEC(MID(HEX2BIN(MID(H2804,3,2),8),2,5)),Codes!$E$1:$F$18,2)</f>
        <v>Normal</v>
      </c>
      <c r="AA2804" s="6" t="str">
        <f t="shared" si="775"/>
        <v>0</v>
      </c>
      <c r="AB2804" s="1">
        <f t="shared" si="776"/>
        <v>1</v>
      </c>
      <c r="AC2804" s="1" t="str">
        <f>VLOOKUP(BIN2DEC(RIGHT(HEX2BIN(MID(H2804,6,1),4),1)&amp;LEFT(HEX2BIN(MID(H2804,7,1),4),1)),Codes!$K$1:$L$5,2)</f>
        <v>M</v>
      </c>
      <c r="AD2804" s="1" t="str">
        <f>VLOOKUP(BIN2DEC(RIGHT(HEX2BIN(MID(H2804,7,1),4),3)&amp;LEFT(HEX2BIN(MID(H2804,8,1),4),2)),Codes!$H$2:$I$33,2)</f>
        <v>Kick</v>
      </c>
      <c r="AE2804" s="1" t="str">
        <f t="shared" si="777"/>
        <v>1</v>
      </c>
      <c r="AF2804" s="1" t="str">
        <f t="shared" si="778"/>
        <v>1</v>
      </c>
      <c r="AH2804" s="6">
        <f t="shared" si="779"/>
        <v>34</v>
      </c>
    </row>
    <row r="2805" spans="1:34">
      <c r="A2805" s="3" t="s">
        <v>5690</v>
      </c>
      <c r="B2805" s="1" t="s">
        <v>52</v>
      </c>
      <c r="C2805" s="6" t="s">
        <v>5689</v>
      </c>
      <c r="D2805" s="9" t="s">
        <v>4531</v>
      </c>
      <c r="E2805" s="9" t="s">
        <v>232</v>
      </c>
      <c r="F2805" s="9" t="s">
        <v>5685</v>
      </c>
      <c r="G2805" s="9" t="s">
        <v>1321</v>
      </c>
      <c r="H2805" s="9" t="s">
        <v>444</v>
      </c>
      <c r="J2805" s="6" t="str">
        <f t="shared" si="763"/>
        <v>001011</v>
      </c>
      <c r="K2805" s="1">
        <f t="shared" si="764"/>
        <v>1</v>
      </c>
      <c r="L2805" s="6" t="str">
        <f t="shared" si="765"/>
        <v>00000</v>
      </c>
      <c r="M2805" s="1">
        <f t="shared" si="766"/>
        <v>0</v>
      </c>
      <c r="N2805" s="6" t="str">
        <f t="shared" si="767"/>
        <v>00</v>
      </c>
      <c r="O2805" s="1">
        <f t="shared" si="768"/>
        <v>6</v>
      </c>
      <c r="P2805" s="1">
        <f>IF(HEX2DEC(LEFT(E2805,4))&gt;=32768,HEX2DEC(LEFT(E2805,4))-65536,HEX2DEC(LEFT(E2805,4)))/Codes!$N$2</f>
        <v>4.8</v>
      </c>
      <c r="Q2805" s="1">
        <f>IF(HEX2DEC(RIGHT(E2805,4))&gt;=32768,HEX2DEC(RIGHT(E2805,4))-65536,HEX2DEC(RIGHT(E2805,4)))/Codes!$N$2</f>
        <v>0</v>
      </c>
      <c r="R2805" s="1">
        <f>IF(HEX2DEC(LEFT(F2805,4))&gt;=32768,HEX2DEC(LEFT(F2805,4))-65536,HEX2DEC(LEFT(F2805,4)))/Codes!$N$2</f>
        <v>5.1120000000000001</v>
      </c>
      <c r="S2805" s="1">
        <f>IF(HEX2DEC(RIGHT(F2805,4))&gt;=32768,HEX2DEC(RIGHT(F2805,4))-65536,HEX2DEC(RIGHT(F2805,4)))/Codes!$N$2</f>
        <v>9.6</v>
      </c>
      <c r="T2805" s="18">
        <f t="shared" si="769"/>
        <v>361</v>
      </c>
      <c r="U2805" s="1">
        <f t="shared" si="770"/>
        <v>50</v>
      </c>
      <c r="V2805" s="1">
        <f t="shared" si="771"/>
        <v>0</v>
      </c>
      <c r="W2805" s="1" t="str">
        <f t="shared" si="772"/>
        <v>100</v>
      </c>
      <c r="X2805" s="1">
        <f t="shared" si="773"/>
        <v>0</v>
      </c>
      <c r="Y2805" s="1">
        <f t="shared" si="774"/>
        <v>80</v>
      </c>
      <c r="Z2805" s="1" t="str">
        <f>VLOOKUP(BIN2DEC(MID(HEX2BIN(MID(H2805,3,2),8),2,5)),Codes!$E$1:$F$18,2)</f>
        <v>Normal</v>
      </c>
      <c r="AA2805" s="6" t="str">
        <f t="shared" si="775"/>
        <v>0</v>
      </c>
      <c r="AB2805" s="1">
        <f t="shared" si="776"/>
        <v>1</v>
      </c>
      <c r="AC2805" s="1" t="str">
        <f>VLOOKUP(BIN2DEC(RIGHT(HEX2BIN(MID(H2805,6,1),4),1)&amp;LEFT(HEX2BIN(MID(H2805,7,1),4),1)),Codes!$K$1:$L$5,2)</f>
        <v>M</v>
      </c>
      <c r="AD2805" s="1" t="str">
        <f>VLOOKUP(BIN2DEC(RIGHT(HEX2BIN(MID(H2805,7,1),4),3)&amp;LEFT(HEX2BIN(MID(H2805,8,1),4),2)),Codes!$H$2:$I$33,2)</f>
        <v>Kick</v>
      </c>
      <c r="AE2805" s="1" t="str">
        <f t="shared" si="777"/>
        <v>1</v>
      </c>
      <c r="AF2805" s="1" t="str">
        <f t="shared" si="778"/>
        <v>1</v>
      </c>
      <c r="AH2805" s="6">
        <f t="shared" si="779"/>
        <v>34</v>
      </c>
    </row>
    <row r="2806" spans="1:34">
      <c r="A2806" s="3" t="s">
        <v>5691</v>
      </c>
      <c r="B2806" s="1" t="s">
        <v>52</v>
      </c>
      <c r="C2806" s="6" t="s">
        <v>5689</v>
      </c>
      <c r="D2806" s="9" t="s">
        <v>1779</v>
      </c>
      <c r="E2806" s="9" t="s">
        <v>232</v>
      </c>
      <c r="F2806" s="9" t="s">
        <v>5687</v>
      </c>
      <c r="G2806" s="9" t="s">
        <v>1321</v>
      </c>
      <c r="H2806" s="9" t="s">
        <v>444</v>
      </c>
      <c r="J2806" s="6" t="str">
        <f t="shared" si="763"/>
        <v>001011</v>
      </c>
      <c r="K2806" s="1">
        <f t="shared" si="764"/>
        <v>2</v>
      </c>
      <c r="L2806" s="6" t="str">
        <f t="shared" si="765"/>
        <v>00000</v>
      </c>
      <c r="M2806" s="1">
        <f t="shared" si="766"/>
        <v>0</v>
      </c>
      <c r="N2806" s="6" t="str">
        <f t="shared" si="767"/>
        <v>00</v>
      </c>
      <c r="O2806" s="1">
        <f t="shared" si="768"/>
        <v>6</v>
      </c>
      <c r="P2806" s="1">
        <f>IF(HEX2DEC(LEFT(E2806,4))&gt;=32768,HEX2DEC(LEFT(E2806,4))-65536,HEX2DEC(LEFT(E2806,4)))/Codes!$N$2</f>
        <v>4.8</v>
      </c>
      <c r="Q2806" s="1">
        <f>IF(HEX2DEC(RIGHT(E2806,4))&gt;=32768,HEX2DEC(RIGHT(E2806,4))-65536,HEX2DEC(RIGHT(E2806,4)))/Codes!$N$2</f>
        <v>0</v>
      </c>
      <c r="R2806" s="1">
        <f>IF(HEX2DEC(LEFT(F2806,4))&gt;=32768,HEX2DEC(LEFT(F2806,4))-65536,HEX2DEC(LEFT(F2806,4)))/Codes!$N$2</f>
        <v>5.1120000000000001</v>
      </c>
      <c r="S2806" s="1">
        <f>IF(HEX2DEC(RIGHT(F2806,4))&gt;=32768,HEX2DEC(RIGHT(F2806,4))-65536,HEX2DEC(RIGHT(F2806,4)))/Codes!$N$2</f>
        <v>4</v>
      </c>
      <c r="T2806" s="18">
        <f t="shared" si="769"/>
        <v>361</v>
      </c>
      <c r="U2806" s="1">
        <f t="shared" si="770"/>
        <v>50</v>
      </c>
      <c r="V2806" s="1">
        <f t="shared" si="771"/>
        <v>0</v>
      </c>
      <c r="W2806" s="1" t="str">
        <f t="shared" si="772"/>
        <v>100</v>
      </c>
      <c r="X2806" s="1">
        <f t="shared" si="773"/>
        <v>0</v>
      </c>
      <c r="Y2806" s="1">
        <f t="shared" si="774"/>
        <v>80</v>
      </c>
      <c r="Z2806" s="1" t="str">
        <f>VLOOKUP(BIN2DEC(MID(HEX2BIN(MID(H2806,3,2),8),2,5)),Codes!$E$1:$F$18,2)</f>
        <v>Normal</v>
      </c>
      <c r="AA2806" s="6" t="str">
        <f t="shared" si="775"/>
        <v>0</v>
      </c>
      <c r="AB2806" s="1">
        <f t="shared" si="776"/>
        <v>1</v>
      </c>
      <c r="AC2806" s="1" t="str">
        <f>VLOOKUP(BIN2DEC(RIGHT(HEX2BIN(MID(H2806,6,1),4),1)&amp;LEFT(HEX2BIN(MID(H2806,7,1),4),1)),Codes!$K$1:$L$5,2)</f>
        <v>M</v>
      </c>
      <c r="AD2806" s="1" t="str">
        <f>VLOOKUP(BIN2DEC(RIGHT(HEX2BIN(MID(H2806,7,1),4),3)&amp;LEFT(HEX2BIN(MID(H2806,8,1),4),2)),Codes!$H$2:$I$33,2)</f>
        <v>Kick</v>
      </c>
      <c r="AE2806" s="1" t="str">
        <f t="shared" si="777"/>
        <v>1</v>
      </c>
      <c r="AF2806" s="1" t="str">
        <f t="shared" si="778"/>
        <v>1</v>
      </c>
      <c r="AH2806" s="6">
        <f t="shared" si="779"/>
        <v>34</v>
      </c>
    </row>
    <row r="2807" spans="1:34">
      <c r="A2807" s="3" t="s">
        <v>5692</v>
      </c>
      <c r="B2807" s="1" t="s">
        <v>52</v>
      </c>
      <c r="C2807" s="6" t="s">
        <v>5693</v>
      </c>
      <c r="D2807" s="9" t="s">
        <v>1590</v>
      </c>
      <c r="E2807" s="9" t="s">
        <v>395</v>
      </c>
      <c r="F2807" s="9" t="s">
        <v>5677</v>
      </c>
      <c r="G2807" s="9" t="s">
        <v>1321</v>
      </c>
      <c r="H2807" s="9" t="s">
        <v>444</v>
      </c>
      <c r="J2807" s="6" t="str">
        <f t="shared" si="763"/>
        <v>001011</v>
      </c>
      <c r="K2807" s="1">
        <f t="shared" si="764"/>
        <v>0</v>
      </c>
      <c r="L2807" s="6" t="str">
        <f t="shared" si="765"/>
        <v>00000</v>
      </c>
      <c r="M2807" s="1">
        <f t="shared" si="766"/>
        <v>0</v>
      </c>
      <c r="N2807" s="6" t="str">
        <f t="shared" si="767"/>
        <v>00</v>
      </c>
      <c r="O2807" s="1">
        <f t="shared" si="768"/>
        <v>6</v>
      </c>
      <c r="P2807" s="1">
        <f>IF(HEX2DEC(LEFT(E2807,4))&gt;=32768,HEX2DEC(LEFT(E2807,4))-65536,HEX2DEC(LEFT(E2807,4)))/Codes!$N$2</f>
        <v>5.6</v>
      </c>
      <c r="Q2807" s="1">
        <f>IF(HEX2DEC(RIGHT(E2807,4))&gt;=32768,HEX2DEC(RIGHT(E2807,4))-65536,HEX2DEC(RIGHT(E2807,4)))/Codes!$N$2</f>
        <v>0</v>
      </c>
      <c r="R2807" s="1">
        <f>IF(HEX2DEC(LEFT(F2807,4))&gt;=32768,HEX2DEC(LEFT(F2807,4))-65536,HEX2DEC(LEFT(F2807,4)))/Codes!$N$2</f>
        <v>5.1120000000000001</v>
      </c>
      <c r="S2807" s="1">
        <f>IF(HEX2DEC(RIGHT(F2807,4))&gt;=32768,HEX2DEC(RIGHT(F2807,4))-65536,HEX2DEC(RIGHT(F2807,4)))/Codes!$N$2</f>
        <v>-15.2</v>
      </c>
      <c r="T2807" s="18">
        <f t="shared" si="769"/>
        <v>361</v>
      </c>
      <c r="U2807" s="1">
        <f t="shared" si="770"/>
        <v>50</v>
      </c>
      <c r="V2807" s="1">
        <f t="shared" si="771"/>
        <v>0</v>
      </c>
      <c r="W2807" s="1" t="str">
        <f t="shared" si="772"/>
        <v>100</v>
      </c>
      <c r="X2807" s="1">
        <f t="shared" si="773"/>
        <v>0</v>
      </c>
      <c r="Y2807" s="1">
        <f t="shared" si="774"/>
        <v>80</v>
      </c>
      <c r="Z2807" s="1" t="str">
        <f>VLOOKUP(BIN2DEC(MID(HEX2BIN(MID(H2807,3,2),8),2,5)),Codes!$E$1:$F$18,2)</f>
        <v>Normal</v>
      </c>
      <c r="AA2807" s="6" t="str">
        <f t="shared" si="775"/>
        <v>0</v>
      </c>
      <c r="AB2807" s="1">
        <f t="shared" si="776"/>
        <v>1</v>
      </c>
      <c r="AC2807" s="1" t="str">
        <f>VLOOKUP(BIN2DEC(RIGHT(HEX2BIN(MID(H2807,6,1),4),1)&amp;LEFT(HEX2BIN(MID(H2807,7,1),4),1)),Codes!$K$1:$L$5,2)</f>
        <v>M</v>
      </c>
      <c r="AD2807" s="1" t="str">
        <f>VLOOKUP(BIN2DEC(RIGHT(HEX2BIN(MID(H2807,7,1),4),3)&amp;LEFT(HEX2BIN(MID(H2807,8,1),4),2)),Codes!$H$2:$I$33,2)</f>
        <v>Kick</v>
      </c>
      <c r="AE2807" s="1" t="str">
        <f t="shared" si="777"/>
        <v>1</v>
      </c>
      <c r="AF2807" s="1" t="str">
        <f t="shared" si="778"/>
        <v>1</v>
      </c>
      <c r="AH2807" s="6">
        <f t="shared" si="779"/>
        <v>34</v>
      </c>
    </row>
    <row r="2808" spans="1:34">
      <c r="A2808" s="3" t="s">
        <v>5694</v>
      </c>
      <c r="B2808" s="1" t="s">
        <v>52</v>
      </c>
      <c r="C2808" s="6" t="s">
        <v>5693</v>
      </c>
      <c r="D2808" s="9" t="s">
        <v>4531</v>
      </c>
      <c r="E2808" s="9" t="s">
        <v>232</v>
      </c>
      <c r="F2808" s="9" t="s">
        <v>5679</v>
      </c>
      <c r="G2808" s="9" t="s">
        <v>1321</v>
      </c>
      <c r="H2808" s="9" t="s">
        <v>444</v>
      </c>
      <c r="J2808" s="6" t="str">
        <f t="shared" si="763"/>
        <v>001011</v>
      </c>
      <c r="K2808" s="1">
        <f t="shared" si="764"/>
        <v>1</v>
      </c>
      <c r="L2808" s="6" t="str">
        <f t="shared" si="765"/>
        <v>00000</v>
      </c>
      <c r="M2808" s="1">
        <f t="shared" si="766"/>
        <v>0</v>
      </c>
      <c r="N2808" s="6" t="str">
        <f t="shared" si="767"/>
        <v>00</v>
      </c>
      <c r="O2808" s="1">
        <f t="shared" si="768"/>
        <v>6</v>
      </c>
      <c r="P2808" s="1">
        <f>IF(HEX2DEC(LEFT(E2808,4))&gt;=32768,HEX2DEC(LEFT(E2808,4))-65536,HEX2DEC(LEFT(E2808,4)))/Codes!$N$2</f>
        <v>4.8</v>
      </c>
      <c r="Q2808" s="1">
        <f>IF(HEX2DEC(RIGHT(E2808,4))&gt;=32768,HEX2DEC(RIGHT(E2808,4))-65536,HEX2DEC(RIGHT(E2808,4)))/Codes!$N$2</f>
        <v>0</v>
      </c>
      <c r="R2808" s="1">
        <f>IF(HEX2DEC(LEFT(F2808,4))&gt;=32768,HEX2DEC(LEFT(F2808,4))-65536,HEX2DEC(LEFT(F2808,4)))/Codes!$N$2</f>
        <v>5.1120000000000001</v>
      </c>
      <c r="S2808" s="1">
        <f>IF(HEX2DEC(RIGHT(F2808,4))&gt;=32768,HEX2DEC(RIGHT(F2808,4))-65536,HEX2DEC(RIGHT(F2808,4)))/Codes!$N$2</f>
        <v>-9.6</v>
      </c>
      <c r="T2808" s="18">
        <f t="shared" si="769"/>
        <v>361</v>
      </c>
      <c r="U2808" s="1">
        <f t="shared" si="770"/>
        <v>50</v>
      </c>
      <c r="V2808" s="1">
        <f t="shared" si="771"/>
        <v>0</v>
      </c>
      <c r="W2808" s="1" t="str">
        <f t="shared" si="772"/>
        <v>100</v>
      </c>
      <c r="X2808" s="1">
        <f t="shared" si="773"/>
        <v>0</v>
      </c>
      <c r="Y2808" s="1">
        <f t="shared" si="774"/>
        <v>80</v>
      </c>
      <c r="Z2808" s="1" t="str">
        <f>VLOOKUP(BIN2DEC(MID(HEX2BIN(MID(H2808,3,2),8),2,5)),Codes!$E$1:$F$18,2)</f>
        <v>Normal</v>
      </c>
      <c r="AA2808" s="6" t="str">
        <f t="shared" si="775"/>
        <v>0</v>
      </c>
      <c r="AB2808" s="1">
        <f t="shared" si="776"/>
        <v>1</v>
      </c>
      <c r="AC2808" s="1" t="str">
        <f>VLOOKUP(BIN2DEC(RIGHT(HEX2BIN(MID(H2808,6,1),4),1)&amp;LEFT(HEX2BIN(MID(H2808,7,1),4),1)),Codes!$K$1:$L$5,2)</f>
        <v>M</v>
      </c>
      <c r="AD2808" s="1" t="str">
        <f>VLOOKUP(BIN2DEC(RIGHT(HEX2BIN(MID(H2808,7,1),4),3)&amp;LEFT(HEX2BIN(MID(H2808,8,1),4),2)),Codes!$H$2:$I$33,2)</f>
        <v>Kick</v>
      </c>
      <c r="AE2808" s="1" t="str">
        <f t="shared" si="777"/>
        <v>1</v>
      </c>
      <c r="AF2808" s="1" t="str">
        <f t="shared" si="778"/>
        <v>1</v>
      </c>
      <c r="AH2808" s="6">
        <f t="shared" si="779"/>
        <v>34</v>
      </c>
    </row>
    <row r="2809" spans="1:34">
      <c r="A2809" s="3" t="s">
        <v>5695</v>
      </c>
      <c r="B2809" s="1" t="s">
        <v>52</v>
      </c>
      <c r="C2809" s="6" t="s">
        <v>5693</v>
      </c>
      <c r="D2809" s="9" t="s">
        <v>1779</v>
      </c>
      <c r="E2809" s="9" t="s">
        <v>232</v>
      </c>
      <c r="F2809" s="9" t="s">
        <v>5681</v>
      </c>
      <c r="G2809" s="9" t="s">
        <v>1321</v>
      </c>
      <c r="H2809" s="9" t="s">
        <v>444</v>
      </c>
      <c r="J2809" s="6" t="str">
        <f t="shared" si="763"/>
        <v>001011</v>
      </c>
      <c r="K2809" s="1">
        <f t="shared" si="764"/>
        <v>2</v>
      </c>
      <c r="L2809" s="6" t="str">
        <f t="shared" si="765"/>
        <v>00000</v>
      </c>
      <c r="M2809" s="1">
        <f t="shared" si="766"/>
        <v>0</v>
      </c>
      <c r="N2809" s="6" t="str">
        <f t="shared" si="767"/>
        <v>00</v>
      </c>
      <c r="O2809" s="1">
        <f t="shared" si="768"/>
        <v>6</v>
      </c>
      <c r="P2809" s="1">
        <f>IF(HEX2DEC(LEFT(E2809,4))&gt;=32768,HEX2DEC(LEFT(E2809,4))-65536,HEX2DEC(LEFT(E2809,4)))/Codes!$N$2</f>
        <v>4.8</v>
      </c>
      <c r="Q2809" s="1">
        <f>IF(HEX2DEC(RIGHT(E2809,4))&gt;=32768,HEX2DEC(RIGHT(E2809,4))-65536,HEX2DEC(RIGHT(E2809,4)))/Codes!$N$2</f>
        <v>0</v>
      </c>
      <c r="R2809" s="1">
        <f>IF(HEX2DEC(LEFT(F2809,4))&gt;=32768,HEX2DEC(LEFT(F2809,4))-65536,HEX2DEC(LEFT(F2809,4)))/Codes!$N$2</f>
        <v>5.1120000000000001</v>
      </c>
      <c r="S2809" s="1">
        <f>IF(HEX2DEC(RIGHT(F2809,4))&gt;=32768,HEX2DEC(RIGHT(F2809,4))-65536,HEX2DEC(RIGHT(F2809,4)))/Codes!$N$2</f>
        <v>-4</v>
      </c>
      <c r="T2809" s="18">
        <f t="shared" si="769"/>
        <v>361</v>
      </c>
      <c r="U2809" s="1">
        <f t="shared" si="770"/>
        <v>50</v>
      </c>
      <c r="V2809" s="1">
        <f t="shared" si="771"/>
        <v>0</v>
      </c>
      <c r="W2809" s="1" t="str">
        <f t="shared" si="772"/>
        <v>100</v>
      </c>
      <c r="X2809" s="1">
        <f t="shared" si="773"/>
        <v>0</v>
      </c>
      <c r="Y2809" s="1">
        <f t="shared" si="774"/>
        <v>80</v>
      </c>
      <c r="Z2809" s="1" t="str">
        <f>VLOOKUP(BIN2DEC(MID(HEX2BIN(MID(H2809,3,2),8),2,5)),Codes!$E$1:$F$18,2)</f>
        <v>Normal</v>
      </c>
      <c r="AA2809" s="6" t="str">
        <f t="shared" si="775"/>
        <v>0</v>
      </c>
      <c r="AB2809" s="1">
        <f t="shared" si="776"/>
        <v>1</v>
      </c>
      <c r="AC2809" s="1" t="str">
        <f>VLOOKUP(BIN2DEC(RIGHT(HEX2BIN(MID(H2809,6,1),4),1)&amp;LEFT(HEX2BIN(MID(H2809,7,1),4),1)),Codes!$K$1:$L$5,2)</f>
        <v>M</v>
      </c>
      <c r="AD2809" s="1" t="str">
        <f>VLOOKUP(BIN2DEC(RIGHT(HEX2BIN(MID(H2809,7,1),4),3)&amp;LEFT(HEX2BIN(MID(H2809,8,1),4),2)),Codes!$H$2:$I$33,2)</f>
        <v>Kick</v>
      </c>
      <c r="AE2809" s="1" t="str">
        <f t="shared" si="777"/>
        <v>1</v>
      </c>
      <c r="AF2809" s="1" t="str">
        <f t="shared" si="778"/>
        <v>1</v>
      </c>
      <c r="AH2809" s="6">
        <f t="shared" si="779"/>
        <v>34</v>
      </c>
    </row>
    <row r="2810" spans="1:34">
      <c r="A2810" s="3" t="s">
        <v>5696</v>
      </c>
      <c r="B2810" s="1" t="s">
        <v>52</v>
      </c>
      <c r="C2810" s="6" t="s">
        <v>1790</v>
      </c>
      <c r="D2810" s="9" t="s">
        <v>5697</v>
      </c>
      <c r="E2810" s="9" t="s">
        <v>207</v>
      </c>
      <c r="F2810" s="9" t="s">
        <v>91</v>
      </c>
      <c r="G2810" s="9" t="s">
        <v>5698</v>
      </c>
      <c r="H2810" s="9" t="s">
        <v>188</v>
      </c>
      <c r="J2810" s="6" t="str">
        <f t="shared" si="763"/>
        <v>001011</v>
      </c>
      <c r="K2810" s="1">
        <f t="shared" si="764"/>
        <v>0</v>
      </c>
      <c r="L2810" s="6" t="str">
        <f t="shared" si="765"/>
        <v>00000</v>
      </c>
      <c r="M2810" s="1">
        <f t="shared" si="766"/>
        <v>47</v>
      </c>
      <c r="N2810" s="6" t="str">
        <f t="shared" si="767"/>
        <v>00</v>
      </c>
      <c r="O2810" s="1">
        <f t="shared" si="768"/>
        <v>6</v>
      </c>
      <c r="P2810" s="1">
        <f>IF(HEX2DEC(LEFT(E2810,4))&gt;=32768,HEX2DEC(LEFT(E2810,4))-65536,HEX2DEC(LEFT(E2810,4)))/Codes!$N$2</f>
        <v>4</v>
      </c>
      <c r="Q2810" s="1">
        <f>IF(HEX2DEC(RIGHT(E2810,4))&gt;=32768,HEX2DEC(RIGHT(E2810,4))-65536,HEX2DEC(RIGHT(E2810,4)))/Codes!$N$2</f>
        <v>0</v>
      </c>
      <c r="R2810" s="1">
        <f>IF(HEX2DEC(LEFT(F2810,4))&gt;=32768,HEX2DEC(LEFT(F2810,4))-65536,HEX2DEC(LEFT(F2810,4)))/Codes!$N$2</f>
        <v>0</v>
      </c>
      <c r="S2810" s="1">
        <f>IF(HEX2DEC(RIGHT(F2810,4))&gt;=32768,HEX2DEC(RIGHT(F2810,4))-65536,HEX2DEC(RIGHT(F2810,4)))/Codes!$N$2</f>
        <v>0</v>
      </c>
      <c r="T2810" s="18">
        <f t="shared" si="769"/>
        <v>361</v>
      </c>
      <c r="U2810" s="1">
        <f t="shared" si="770"/>
        <v>100</v>
      </c>
      <c r="V2810" s="1">
        <f t="shared" si="771"/>
        <v>196</v>
      </c>
      <c r="W2810" s="1" t="str">
        <f t="shared" si="772"/>
        <v>100</v>
      </c>
      <c r="X2810" s="1">
        <f t="shared" si="773"/>
        <v>2</v>
      </c>
      <c r="Y2810" s="1">
        <f t="shared" si="774"/>
        <v>0</v>
      </c>
      <c r="Z2810" s="1" t="str">
        <f>VLOOKUP(BIN2DEC(MID(HEX2BIN(MID(H2810,3,2),8),2,5)),Codes!$E$1:$F$18,2)</f>
        <v>Normal</v>
      </c>
      <c r="AA2810" s="6" t="str">
        <f t="shared" si="775"/>
        <v>0</v>
      </c>
      <c r="AB2810" s="1">
        <f t="shared" si="776"/>
        <v>0</v>
      </c>
      <c r="AC2810" s="1" t="str">
        <f>VLOOKUP(BIN2DEC(RIGHT(HEX2BIN(MID(H2810,6,1),4),1)&amp;LEFT(HEX2BIN(MID(H2810,7,1),4),1)),Codes!$K$1:$L$5,2)</f>
        <v>M</v>
      </c>
      <c r="AD2810" s="1" t="str">
        <f>VLOOKUP(BIN2DEC(RIGHT(HEX2BIN(MID(H2810,7,1),4),3)&amp;LEFT(HEX2BIN(MID(H2810,8,1),4),2)),Codes!$H$2:$I$33,2)</f>
        <v>Kick</v>
      </c>
      <c r="AE2810" s="1" t="str">
        <f t="shared" si="777"/>
        <v>1</v>
      </c>
      <c r="AF2810" s="1" t="str">
        <f t="shared" si="778"/>
        <v>1</v>
      </c>
      <c r="AH2810" s="6">
        <f t="shared" si="779"/>
        <v>34</v>
      </c>
    </row>
    <row r="2811" spans="1:34">
      <c r="A2811" s="3" t="s">
        <v>5699</v>
      </c>
      <c r="B2811" s="1" t="s">
        <v>52</v>
      </c>
      <c r="C2811" s="6" t="s">
        <v>1790</v>
      </c>
      <c r="D2811" s="9" t="s">
        <v>5700</v>
      </c>
      <c r="E2811" s="9" t="s">
        <v>5701</v>
      </c>
      <c r="F2811" s="9" t="s">
        <v>5702</v>
      </c>
      <c r="G2811" s="9" t="s">
        <v>5698</v>
      </c>
      <c r="H2811" s="9" t="s">
        <v>188</v>
      </c>
      <c r="J2811" s="6" t="str">
        <f t="shared" si="763"/>
        <v>001011</v>
      </c>
      <c r="K2811" s="1">
        <f t="shared" si="764"/>
        <v>1</v>
      </c>
      <c r="L2811" s="6" t="str">
        <f t="shared" si="765"/>
        <v>00000</v>
      </c>
      <c r="M2811" s="1">
        <f t="shared" si="766"/>
        <v>47</v>
      </c>
      <c r="N2811" s="6" t="str">
        <f t="shared" si="767"/>
        <v>00</v>
      </c>
      <c r="O2811" s="1">
        <f t="shared" si="768"/>
        <v>6</v>
      </c>
      <c r="P2811" s="1">
        <f>IF(HEX2DEC(LEFT(E2811,4))&gt;=32768,HEX2DEC(LEFT(E2811,4))-65536,HEX2DEC(LEFT(E2811,4)))/Codes!$N$2</f>
        <v>5.2</v>
      </c>
      <c r="Q2811" s="1">
        <f>IF(HEX2DEC(RIGHT(E2811,4))&gt;=32768,HEX2DEC(RIGHT(E2811,4))-65536,HEX2DEC(RIGHT(E2811,4)))/Codes!$N$2</f>
        <v>3.2679999999999998</v>
      </c>
      <c r="R2811" s="1">
        <f>IF(HEX2DEC(LEFT(F2811,4))&gt;=32768,HEX2DEC(LEFT(F2811,4))-65536,HEX2DEC(LEFT(F2811,4)))/Codes!$N$2</f>
        <v>5.6</v>
      </c>
      <c r="S2811" s="1">
        <f>IF(HEX2DEC(RIGHT(F2811,4))&gt;=32768,HEX2DEC(RIGHT(F2811,4))-65536,HEX2DEC(RIGHT(F2811,4)))/Codes!$N$2</f>
        <v>-1.704</v>
      </c>
      <c r="T2811" s="18">
        <f t="shared" si="769"/>
        <v>361</v>
      </c>
      <c r="U2811" s="1">
        <f t="shared" si="770"/>
        <v>100</v>
      </c>
      <c r="V2811" s="1">
        <f t="shared" si="771"/>
        <v>196</v>
      </c>
      <c r="W2811" s="1" t="str">
        <f t="shared" si="772"/>
        <v>100</v>
      </c>
      <c r="X2811" s="1">
        <f t="shared" si="773"/>
        <v>2</v>
      </c>
      <c r="Y2811" s="1">
        <f t="shared" si="774"/>
        <v>0</v>
      </c>
      <c r="Z2811" s="1" t="str">
        <f>VLOOKUP(BIN2DEC(MID(HEX2BIN(MID(H2811,3,2),8),2,5)),Codes!$E$1:$F$18,2)</f>
        <v>Normal</v>
      </c>
      <c r="AA2811" s="6" t="str">
        <f t="shared" si="775"/>
        <v>0</v>
      </c>
      <c r="AB2811" s="1">
        <f t="shared" si="776"/>
        <v>0</v>
      </c>
      <c r="AC2811" s="1" t="str">
        <f>VLOOKUP(BIN2DEC(RIGHT(HEX2BIN(MID(H2811,6,1),4),1)&amp;LEFT(HEX2BIN(MID(H2811,7,1),4),1)),Codes!$K$1:$L$5,2)</f>
        <v>M</v>
      </c>
      <c r="AD2811" s="1" t="str">
        <f>VLOOKUP(BIN2DEC(RIGHT(HEX2BIN(MID(H2811,7,1),4),3)&amp;LEFT(HEX2BIN(MID(H2811,8,1),4),2)),Codes!$H$2:$I$33,2)</f>
        <v>Kick</v>
      </c>
      <c r="AE2811" s="1" t="str">
        <f t="shared" si="777"/>
        <v>1</v>
      </c>
      <c r="AF2811" s="1" t="str">
        <f t="shared" si="778"/>
        <v>1</v>
      </c>
      <c r="AH2811" s="6">
        <f t="shared" si="779"/>
        <v>34</v>
      </c>
    </row>
    <row r="2812" spans="1:34">
      <c r="A2812" s="3" t="s">
        <v>5703</v>
      </c>
      <c r="B2812" s="1" t="s">
        <v>52</v>
      </c>
      <c r="C2812" s="6" t="s">
        <v>1787</v>
      </c>
      <c r="D2812" s="9" t="s">
        <v>394</v>
      </c>
      <c r="E2812" s="9" t="s">
        <v>307</v>
      </c>
      <c r="F2812" s="9" t="s">
        <v>91</v>
      </c>
      <c r="G2812" s="9" t="s">
        <v>5698</v>
      </c>
      <c r="H2812" s="9" t="s">
        <v>188</v>
      </c>
      <c r="J2812" s="6" t="str">
        <f t="shared" si="763"/>
        <v>001011</v>
      </c>
      <c r="K2812" s="1">
        <f t="shared" si="764"/>
        <v>0</v>
      </c>
      <c r="L2812" s="6" t="str">
        <f t="shared" si="765"/>
        <v>00000</v>
      </c>
      <c r="M2812" s="1">
        <f t="shared" si="766"/>
        <v>4</v>
      </c>
      <c r="N2812" s="6" t="str">
        <f t="shared" si="767"/>
        <v>00</v>
      </c>
      <c r="O2812" s="1">
        <f t="shared" si="768"/>
        <v>8</v>
      </c>
      <c r="P2812" s="1">
        <f>IF(HEX2DEC(LEFT(E2812,4))&gt;=32768,HEX2DEC(LEFT(E2812,4))-65536,HEX2DEC(LEFT(E2812,4)))/Codes!$N$2</f>
        <v>3.2</v>
      </c>
      <c r="Q2812" s="1">
        <f>IF(HEX2DEC(RIGHT(E2812,4))&gt;=32768,HEX2DEC(RIGHT(E2812,4))-65536,HEX2DEC(RIGHT(E2812,4)))/Codes!$N$2</f>
        <v>0</v>
      </c>
      <c r="R2812" s="1">
        <f>IF(HEX2DEC(LEFT(F2812,4))&gt;=32768,HEX2DEC(LEFT(F2812,4))-65536,HEX2DEC(LEFT(F2812,4)))/Codes!$N$2</f>
        <v>0</v>
      </c>
      <c r="S2812" s="1">
        <f>IF(HEX2DEC(RIGHT(F2812,4))&gt;=32768,HEX2DEC(RIGHT(F2812,4))-65536,HEX2DEC(RIGHT(F2812,4)))/Codes!$N$2</f>
        <v>0</v>
      </c>
      <c r="T2812" s="18">
        <f t="shared" si="769"/>
        <v>361</v>
      </c>
      <c r="U2812" s="1">
        <f t="shared" si="770"/>
        <v>100</v>
      </c>
      <c r="V2812" s="1">
        <f t="shared" si="771"/>
        <v>196</v>
      </c>
      <c r="W2812" s="1" t="str">
        <f t="shared" si="772"/>
        <v>100</v>
      </c>
      <c r="X2812" s="1">
        <f t="shared" si="773"/>
        <v>2</v>
      </c>
      <c r="Y2812" s="1">
        <f t="shared" si="774"/>
        <v>0</v>
      </c>
      <c r="Z2812" s="1" t="str">
        <f>VLOOKUP(BIN2DEC(MID(HEX2BIN(MID(H2812,3,2),8),2,5)),Codes!$E$1:$F$18,2)</f>
        <v>Normal</v>
      </c>
      <c r="AA2812" s="6" t="str">
        <f t="shared" si="775"/>
        <v>0</v>
      </c>
      <c r="AB2812" s="1">
        <f t="shared" si="776"/>
        <v>0</v>
      </c>
      <c r="AC2812" s="1" t="str">
        <f>VLOOKUP(BIN2DEC(RIGHT(HEX2BIN(MID(H2812,6,1),4),1)&amp;LEFT(HEX2BIN(MID(H2812,7,1),4),1)),Codes!$K$1:$L$5,2)</f>
        <v>M</v>
      </c>
      <c r="AD2812" s="1" t="str">
        <f>VLOOKUP(BIN2DEC(RIGHT(HEX2BIN(MID(H2812,7,1),4),3)&amp;LEFT(HEX2BIN(MID(H2812,8,1),4),2)),Codes!$H$2:$I$33,2)</f>
        <v>Kick</v>
      </c>
      <c r="AE2812" s="1" t="str">
        <f t="shared" si="777"/>
        <v>1</v>
      </c>
      <c r="AF2812" s="1" t="str">
        <f t="shared" si="778"/>
        <v>1</v>
      </c>
      <c r="AH2812" s="6">
        <f t="shared" si="779"/>
        <v>34</v>
      </c>
    </row>
    <row r="2813" spans="1:34">
      <c r="A2813" s="3" t="s">
        <v>5704</v>
      </c>
      <c r="B2813" s="1" t="s">
        <v>52</v>
      </c>
      <c r="C2813" s="6" t="s">
        <v>1787</v>
      </c>
      <c r="D2813" s="9" t="s">
        <v>5705</v>
      </c>
      <c r="E2813" s="9" t="s">
        <v>232</v>
      </c>
      <c r="F2813" s="9" t="s">
        <v>91</v>
      </c>
      <c r="G2813" s="9" t="s">
        <v>5698</v>
      </c>
      <c r="H2813" s="9" t="s">
        <v>188</v>
      </c>
      <c r="J2813" s="6" t="str">
        <f t="shared" si="763"/>
        <v>001011</v>
      </c>
      <c r="K2813" s="1">
        <f t="shared" si="764"/>
        <v>1</v>
      </c>
      <c r="L2813" s="6" t="str">
        <f t="shared" si="765"/>
        <v>00000</v>
      </c>
      <c r="M2813" s="1">
        <f t="shared" si="766"/>
        <v>43</v>
      </c>
      <c r="N2813" s="6" t="str">
        <f t="shared" si="767"/>
        <v>00</v>
      </c>
      <c r="O2813" s="1">
        <f t="shared" si="768"/>
        <v>8</v>
      </c>
      <c r="P2813" s="1">
        <f>IF(HEX2DEC(LEFT(E2813,4))&gt;=32768,HEX2DEC(LEFT(E2813,4))-65536,HEX2DEC(LEFT(E2813,4)))/Codes!$N$2</f>
        <v>4.8</v>
      </c>
      <c r="Q2813" s="1">
        <f>IF(HEX2DEC(RIGHT(E2813,4))&gt;=32768,HEX2DEC(RIGHT(E2813,4))-65536,HEX2DEC(RIGHT(E2813,4)))/Codes!$N$2</f>
        <v>0</v>
      </c>
      <c r="R2813" s="1">
        <f>IF(HEX2DEC(LEFT(F2813,4))&gt;=32768,HEX2DEC(LEFT(F2813,4))-65536,HEX2DEC(LEFT(F2813,4)))/Codes!$N$2</f>
        <v>0</v>
      </c>
      <c r="S2813" s="1">
        <f>IF(HEX2DEC(RIGHT(F2813,4))&gt;=32768,HEX2DEC(RIGHT(F2813,4))-65536,HEX2DEC(RIGHT(F2813,4)))/Codes!$N$2</f>
        <v>0</v>
      </c>
      <c r="T2813" s="18">
        <f t="shared" si="769"/>
        <v>361</v>
      </c>
      <c r="U2813" s="1">
        <f t="shared" si="770"/>
        <v>100</v>
      </c>
      <c r="V2813" s="1">
        <f t="shared" si="771"/>
        <v>196</v>
      </c>
      <c r="W2813" s="1" t="str">
        <f t="shared" si="772"/>
        <v>100</v>
      </c>
      <c r="X2813" s="1">
        <f t="shared" si="773"/>
        <v>2</v>
      </c>
      <c r="Y2813" s="1">
        <f t="shared" si="774"/>
        <v>0</v>
      </c>
      <c r="Z2813" s="1" t="str">
        <f>VLOOKUP(BIN2DEC(MID(HEX2BIN(MID(H2813,3,2),8),2,5)),Codes!$E$1:$F$18,2)</f>
        <v>Normal</v>
      </c>
      <c r="AA2813" s="6" t="str">
        <f t="shared" si="775"/>
        <v>0</v>
      </c>
      <c r="AB2813" s="1">
        <f t="shared" si="776"/>
        <v>0</v>
      </c>
      <c r="AC2813" s="1" t="str">
        <f>VLOOKUP(BIN2DEC(RIGHT(HEX2BIN(MID(H2813,6,1),4),1)&amp;LEFT(HEX2BIN(MID(H2813,7,1),4),1)),Codes!$K$1:$L$5,2)</f>
        <v>M</v>
      </c>
      <c r="AD2813" s="1" t="str">
        <f>VLOOKUP(BIN2DEC(RIGHT(HEX2BIN(MID(H2813,7,1),4),3)&amp;LEFT(HEX2BIN(MID(H2813,8,1),4),2)),Codes!$H$2:$I$33,2)</f>
        <v>Kick</v>
      </c>
      <c r="AE2813" s="1" t="str">
        <f t="shared" si="777"/>
        <v>1</v>
      </c>
      <c r="AF2813" s="1" t="str">
        <f t="shared" si="778"/>
        <v>1</v>
      </c>
      <c r="AH2813" s="6">
        <f t="shared" si="779"/>
        <v>34</v>
      </c>
    </row>
    <row r="2814" spans="1:34">
      <c r="A2814" s="3" t="s">
        <v>5706</v>
      </c>
      <c r="B2814" s="1" t="s">
        <v>52</v>
      </c>
      <c r="C2814" s="6" t="s">
        <v>1796</v>
      </c>
      <c r="D2814" s="9" t="s">
        <v>479</v>
      </c>
      <c r="E2814" s="9" t="s">
        <v>256</v>
      </c>
      <c r="F2814" s="9" t="s">
        <v>5707</v>
      </c>
      <c r="G2814" s="9" t="s">
        <v>139</v>
      </c>
      <c r="H2814" s="9" t="s">
        <v>945</v>
      </c>
      <c r="J2814" s="6" t="str">
        <f t="shared" si="763"/>
        <v>001011</v>
      </c>
      <c r="K2814" s="1">
        <f t="shared" si="764"/>
        <v>0</v>
      </c>
      <c r="L2814" s="6" t="str">
        <f t="shared" si="765"/>
        <v>00000</v>
      </c>
      <c r="M2814" s="1">
        <f t="shared" si="766"/>
        <v>0</v>
      </c>
      <c r="N2814" s="6" t="str">
        <f t="shared" si="767"/>
        <v>00</v>
      </c>
      <c r="O2814" s="1">
        <f t="shared" si="768"/>
        <v>0</v>
      </c>
      <c r="P2814" s="1">
        <f>IF(HEX2DEC(LEFT(E2814,4))&gt;=32768,HEX2DEC(LEFT(E2814,4))-65536,HEX2DEC(LEFT(E2814,4)))/Codes!$N$2</f>
        <v>3.6</v>
      </c>
      <c r="Q2814" s="1">
        <f>IF(HEX2DEC(RIGHT(E2814,4))&gt;=32768,HEX2DEC(RIGHT(E2814,4))-65536,HEX2DEC(RIGHT(E2814,4)))/Codes!$N$2</f>
        <v>0</v>
      </c>
      <c r="R2814" s="1">
        <f>IF(HEX2DEC(LEFT(F2814,4))&gt;=32768,HEX2DEC(LEFT(F2814,4))-65536,HEX2DEC(LEFT(F2814,4)))/Codes!$N$2</f>
        <v>6.8</v>
      </c>
      <c r="S2814" s="1">
        <f>IF(HEX2DEC(RIGHT(F2814,4))&gt;=32768,HEX2DEC(RIGHT(F2814,4))-65536,HEX2DEC(RIGHT(F2814,4)))/Codes!$N$2</f>
        <v>7.2</v>
      </c>
      <c r="T2814" s="18">
        <f t="shared" si="769"/>
        <v>361</v>
      </c>
      <c r="U2814" s="1">
        <f t="shared" si="770"/>
        <v>100</v>
      </c>
      <c r="V2814" s="1">
        <f t="shared" si="771"/>
        <v>0</v>
      </c>
      <c r="W2814" s="1" t="str">
        <f t="shared" si="772"/>
        <v>100</v>
      </c>
      <c r="X2814" s="1">
        <f t="shared" si="773"/>
        <v>3</v>
      </c>
      <c r="Y2814" s="1">
        <f t="shared" si="774"/>
        <v>0</v>
      </c>
      <c r="Z2814" s="1" t="str">
        <f>VLOOKUP(BIN2DEC(MID(HEX2BIN(MID(H2814,3,2),8),2,5)),Codes!$E$1:$F$18,2)</f>
        <v>Grab</v>
      </c>
      <c r="AA2814" s="6" t="str">
        <f t="shared" si="775"/>
        <v>0</v>
      </c>
      <c r="AB2814" s="1">
        <f t="shared" si="776"/>
        <v>0</v>
      </c>
      <c r="AC2814" s="1" t="str">
        <f>VLOOKUP(BIN2DEC(RIGHT(HEX2BIN(MID(H2814,6,1),4),1)&amp;LEFT(HEX2BIN(MID(H2814,7,1),4),1)),Codes!$K$1:$L$5,2)</f>
        <v>M</v>
      </c>
      <c r="AD2814" s="1" t="str">
        <f>VLOOKUP(BIN2DEC(RIGHT(HEX2BIN(MID(H2814,7,1),4),3)&amp;LEFT(HEX2BIN(MID(H2814,8,1),4),2)),Codes!$H$2:$I$33,2)</f>
        <v>Punch</v>
      </c>
      <c r="AE2814" s="1" t="str">
        <f t="shared" si="777"/>
        <v>1</v>
      </c>
      <c r="AF2814" s="1" t="str">
        <f t="shared" si="778"/>
        <v>1</v>
      </c>
      <c r="AH2814" s="6">
        <f t="shared" si="779"/>
        <v>33</v>
      </c>
    </row>
    <row r="2815" spans="1:34">
      <c r="A2815" s="3" t="s">
        <v>5708</v>
      </c>
      <c r="B2815" s="1" t="s">
        <v>52</v>
      </c>
      <c r="C2815" s="6" t="s">
        <v>1796</v>
      </c>
      <c r="D2815" s="9" t="s">
        <v>484</v>
      </c>
      <c r="E2815" s="9" t="s">
        <v>307</v>
      </c>
      <c r="F2815" s="9" t="s">
        <v>5709</v>
      </c>
      <c r="G2815" s="9" t="s">
        <v>139</v>
      </c>
      <c r="H2815" s="9" t="s">
        <v>945</v>
      </c>
      <c r="J2815" s="6" t="str">
        <f t="shared" si="763"/>
        <v>001011</v>
      </c>
      <c r="K2815" s="1">
        <f t="shared" si="764"/>
        <v>1</v>
      </c>
      <c r="L2815" s="6" t="str">
        <f t="shared" si="765"/>
        <v>00000</v>
      </c>
      <c r="M2815" s="1">
        <f t="shared" si="766"/>
        <v>0</v>
      </c>
      <c r="N2815" s="6" t="str">
        <f t="shared" si="767"/>
        <v>00</v>
      </c>
      <c r="O2815" s="1">
        <f t="shared" si="768"/>
        <v>0</v>
      </c>
      <c r="P2815" s="1">
        <f>IF(HEX2DEC(LEFT(E2815,4))&gt;=32768,HEX2DEC(LEFT(E2815,4))-65536,HEX2DEC(LEFT(E2815,4)))/Codes!$N$2</f>
        <v>3.2</v>
      </c>
      <c r="Q2815" s="1">
        <f>IF(HEX2DEC(RIGHT(E2815,4))&gt;=32768,HEX2DEC(RIGHT(E2815,4))-65536,HEX2DEC(RIGHT(E2815,4)))/Codes!$N$2</f>
        <v>0</v>
      </c>
      <c r="R2815" s="1">
        <f>IF(HEX2DEC(LEFT(F2815,4))&gt;=32768,HEX2DEC(LEFT(F2815,4))-65536,HEX2DEC(LEFT(F2815,4)))/Codes!$N$2</f>
        <v>6.8</v>
      </c>
      <c r="S2815" s="1">
        <f>IF(HEX2DEC(RIGHT(F2815,4))&gt;=32768,HEX2DEC(RIGHT(F2815,4))-65536,HEX2DEC(RIGHT(F2815,4)))/Codes!$N$2</f>
        <v>3.2</v>
      </c>
      <c r="T2815" s="18">
        <f t="shared" si="769"/>
        <v>361</v>
      </c>
      <c r="U2815" s="1">
        <f t="shared" si="770"/>
        <v>100</v>
      </c>
      <c r="V2815" s="1">
        <f t="shared" si="771"/>
        <v>0</v>
      </c>
      <c r="W2815" s="1" t="str">
        <f t="shared" si="772"/>
        <v>100</v>
      </c>
      <c r="X2815" s="1">
        <f t="shared" si="773"/>
        <v>3</v>
      </c>
      <c r="Y2815" s="1">
        <f t="shared" si="774"/>
        <v>0</v>
      </c>
      <c r="Z2815" s="1" t="str">
        <f>VLOOKUP(BIN2DEC(MID(HEX2BIN(MID(H2815,3,2),8),2,5)),Codes!$E$1:$F$18,2)</f>
        <v>Grab</v>
      </c>
      <c r="AA2815" s="6" t="str">
        <f t="shared" si="775"/>
        <v>0</v>
      </c>
      <c r="AB2815" s="1">
        <f t="shared" si="776"/>
        <v>0</v>
      </c>
      <c r="AC2815" s="1" t="str">
        <f>VLOOKUP(BIN2DEC(RIGHT(HEX2BIN(MID(H2815,6,1),4),1)&amp;LEFT(HEX2BIN(MID(H2815,7,1),4),1)),Codes!$K$1:$L$5,2)</f>
        <v>M</v>
      </c>
      <c r="AD2815" s="1" t="str">
        <f>VLOOKUP(BIN2DEC(RIGHT(HEX2BIN(MID(H2815,7,1),4),3)&amp;LEFT(HEX2BIN(MID(H2815,8,1),4),2)),Codes!$H$2:$I$33,2)</f>
        <v>Punch</v>
      </c>
      <c r="AE2815" s="1" t="str">
        <f t="shared" si="777"/>
        <v>1</v>
      </c>
      <c r="AF2815" s="1" t="str">
        <f t="shared" si="778"/>
        <v>1</v>
      </c>
      <c r="AH2815" s="6">
        <f t="shared" si="779"/>
        <v>33</v>
      </c>
    </row>
    <row r="2816" spans="1:34">
      <c r="A2816" s="3" t="s">
        <v>5711</v>
      </c>
      <c r="B2816" s="1" t="s">
        <v>52</v>
      </c>
      <c r="C2816" s="6" t="s">
        <v>1797</v>
      </c>
      <c r="D2816" s="9" t="s">
        <v>479</v>
      </c>
      <c r="E2816" s="9" t="s">
        <v>256</v>
      </c>
      <c r="F2816" s="9" t="s">
        <v>5712</v>
      </c>
      <c r="G2816" s="9" t="s">
        <v>139</v>
      </c>
      <c r="H2816" s="9" t="s">
        <v>945</v>
      </c>
      <c r="J2816" s="6" t="str">
        <f t="shared" si="763"/>
        <v>001011</v>
      </c>
      <c r="K2816" s="1">
        <f t="shared" si="764"/>
        <v>0</v>
      </c>
      <c r="L2816" s="6" t="str">
        <f t="shared" si="765"/>
        <v>00000</v>
      </c>
      <c r="M2816" s="1">
        <f t="shared" si="766"/>
        <v>0</v>
      </c>
      <c r="N2816" s="6" t="str">
        <f t="shared" si="767"/>
        <v>00</v>
      </c>
      <c r="O2816" s="1">
        <f t="shared" si="768"/>
        <v>0</v>
      </c>
      <c r="P2816" s="1">
        <f>IF(HEX2DEC(LEFT(E2816,4))&gt;=32768,HEX2DEC(LEFT(E2816,4))-65536,HEX2DEC(LEFT(E2816,4)))/Codes!$N$2</f>
        <v>3.6</v>
      </c>
      <c r="Q2816" s="1">
        <f>IF(HEX2DEC(RIGHT(E2816,4))&gt;=32768,HEX2DEC(RIGHT(E2816,4))-65536,HEX2DEC(RIGHT(E2816,4)))/Codes!$N$2</f>
        <v>0</v>
      </c>
      <c r="R2816" s="1">
        <f>IF(HEX2DEC(LEFT(F2816,4))&gt;=32768,HEX2DEC(LEFT(F2816,4))-65536,HEX2DEC(LEFT(F2816,4)))/Codes!$N$2</f>
        <v>6.8</v>
      </c>
      <c r="S2816" s="1">
        <f>IF(HEX2DEC(RIGHT(F2816,4))&gt;=32768,HEX2DEC(RIGHT(F2816,4))-65536,HEX2DEC(RIGHT(F2816,4)))/Codes!$N$2</f>
        <v>6.72</v>
      </c>
      <c r="T2816" s="18">
        <f t="shared" si="769"/>
        <v>361</v>
      </c>
      <c r="U2816" s="1">
        <f t="shared" si="770"/>
        <v>100</v>
      </c>
      <c r="V2816" s="1">
        <f t="shared" si="771"/>
        <v>0</v>
      </c>
      <c r="W2816" s="1" t="str">
        <f t="shared" si="772"/>
        <v>100</v>
      </c>
      <c r="X2816" s="1">
        <f t="shared" si="773"/>
        <v>3</v>
      </c>
      <c r="Y2816" s="1">
        <f t="shared" si="774"/>
        <v>0</v>
      </c>
      <c r="Z2816" s="1" t="str">
        <f>VLOOKUP(BIN2DEC(MID(HEX2BIN(MID(H2816,3,2),8),2,5)),Codes!$E$1:$F$18,2)</f>
        <v>Grab</v>
      </c>
      <c r="AA2816" s="6" t="str">
        <f t="shared" si="775"/>
        <v>0</v>
      </c>
      <c r="AB2816" s="1">
        <f t="shared" si="776"/>
        <v>0</v>
      </c>
      <c r="AC2816" s="1" t="str">
        <f>VLOOKUP(BIN2DEC(RIGHT(HEX2BIN(MID(H2816,6,1),4),1)&amp;LEFT(HEX2BIN(MID(H2816,7,1),4),1)),Codes!$K$1:$L$5,2)</f>
        <v>M</v>
      </c>
      <c r="AD2816" s="1" t="str">
        <f>VLOOKUP(BIN2DEC(RIGHT(HEX2BIN(MID(H2816,7,1),4),3)&amp;LEFT(HEX2BIN(MID(H2816,8,1),4),2)),Codes!$H$2:$I$33,2)</f>
        <v>Punch</v>
      </c>
      <c r="AE2816" s="1" t="str">
        <f t="shared" si="777"/>
        <v>1</v>
      </c>
      <c r="AF2816" s="1" t="str">
        <f t="shared" si="778"/>
        <v>1</v>
      </c>
      <c r="AH2816" s="6">
        <f t="shared" si="779"/>
        <v>33</v>
      </c>
    </row>
    <row r="2817" spans="1:34">
      <c r="A2817" s="3" t="s">
        <v>5713</v>
      </c>
      <c r="B2817" s="1" t="s">
        <v>52</v>
      </c>
      <c r="C2817" s="6" t="s">
        <v>1797</v>
      </c>
      <c r="D2817" s="9" t="s">
        <v>484</v>
      </c>
      <c r="E2817" s="9" t="s">
        <v>307</v>
      </c>
      <c r="F2817" s="9" t="s">
        <v>5714</v>
      </c>
      <c r="G2817" s="9" t="s">
        <v>139</v>
      </c>
      <c r="H2817" s="9" t="s">
        <v>945</v>
      </c>
      <c r="J2817" s="6" t="str">
        <f t="shared" ref="J2817:J2880" si="780">LEFT(HEX2BIN(LEFT(D2817,2),8),6)</f>
        <v>001011</v>
      </c>
      <c r="K2817" s="1">
        <f t="shared" ref="K2817:K2880" si="781">BIN2DEC(MID(HEX2BIN(MID(D2817,2,2),8),3,3))</f>
        <v>1</v>
      </c>
      <c r="L2817" s="6" t="str">
        <f t="shared" ref="L2817:L2880" si="782">MID(HEX2BIN(MID(D2817,3,2),8),2,5)</f>
        <v>00000</v>
      </c>
      <c r="M2817" s="1">
        <f t="shared" ref="M2817:M2880" si="783">ROUNDDOWN(HEX2DEC(MID(D2817,4,3))/8,0)</f>
        <v>0</v>
      </c>
      <c r="N2817" s="6" t="str">
        <f t="shared" ref="N2817:N2880" si="784">MID(HEX2BIN(MID(D2817,6,1),4),2,2)</f>
        <v>00</v>
      </c>
      <c r="O2817" s="1">
        <f t="shared" ref="O2817:O2880" si="785">HEX2DEC(MID(D2817,7,2))</f>
        <v>0</v>
      </c>
      <c r="P2817" s="1">
        <f>IF(HEX2DEC(LEFT(E2817,4))&gt;=32768,HEX2DEC(LEFT(E2817,4))-65536,HEX2DEC(LEFT(E2817,4)))/Codes!$N$2</f>
        <v>3.2</v>
      </c>
      <c r="Q2817" s="1">
        <f>IF(HEX2DEC(RIGHT(E2817,4))&gt;=32768,HEX2DEC(RIGHT(E2817,4))-65536,HEX2DEC(RIGHT(E2817,4)))/Codes!$N$2</f>
        <v>0</v>
      </c>
      <c r="R2817" s="1">
        <f>IF(HEX2DEC(LEFT(F2817,4))&gt;=32768,HEX2DEC(LEFT(F2817,4))-65536,HEX2DEC(LEFT(F2817,4)))/Codes!$N$2</f>
        <v>6.8</v>
      </c>
      <c r="S2817" s="1">
        <f>IF(HEX2DEC(RIGHT(F2817,4))&gt;=32768,HEX2DEC(RIGHT(F2817,4))-65536,HEX2DEC(RIGHT(F2817,4)))/Codes!$N$2</f>
        <v>4.4000000000000004</v>
      </c>
      <c r="T2817" s="18">
        <f t="shared" ref="T2817:T2880" si="786">ROUNDDOWN(HEX2DEC(LEFT(G2817,3))/8,0)</f>
        <v>361</v>
      </c>
      <c r="U2817" s="1">
        <f t="shared" ref="U2817:U2880" si="787">ROUNDDOWN(HEX2DEC(MID(G2817,3,3))/4,0)-(512*ROUNDDOWN(HEX2DEC(MID(G2817,3,1))/8,0))</f>
        <v>100</v>
      </c>
      <c r="V2817" s="1">
        <f t="shared" ref="V2817:V2880" si="788">RIGHT(HEX2BIN(MID(G2817,5,1),4),2)*128+HEX2DEC(MID(G2817,6,1))*8+LEFT(HEX2BIN(MID(G2817,7,1),4),3)</f>
        <v>0</v>
      </c>
      <c r="W2817" s="1" t="str">
        <f t="shared" ref="W2817:W2880" si="789">MID(HEX2BIN(MID(G2817,7,2),8),4,3)</f>
        <v>100</v>
      </c>
      <c r="X2817" s="1">
        <f t="shared" ref="X2817:X2880" si="790">BIN2DEC(RIGHT(HEX2BIN(RIGHT(G2817,1),4),2))</f>
        <v>3</v>
      </c>
      <c r="Y2817" s="1">
        <f t="shared" ref="Y2817:Y2880" si="791">ROUNDDOWN(HEX2DEC(LEFT(H2817,3))/8,0)</f>
        <v>0</v>
      </c>
      <c r="Z2817" s="1" t="str">
        <f>VLOOKUP(BIN2DEC(MID(HEX2BIN(MID(H2817,3,2),8),2,5)),Codes!$E$1:$F$18,2)</f>
        <v>Grab</v>
      </c>
      <c r="AA2817" s="6" t="str">
        <f t="shared" ref="AA2817:AA2880" si="792">MID(HEX2BIN(MID(H2817,4,1),4),3,1)</f>
        <v>0</v>
      </c>
      <c r="AB2817" s="1">
        <f t="shared" ref="AB2817:AB2880" si="793">(MOD(HEX2DEC(MID(H2817,4,1)),2))*64+ROUNDDOWN(HEX2DEC(MID(H2817,5,2))/4,0)</f>
        <v>0</v>
      </c>
      <c r="AC2817" s="1" t="str">
        <f>VLOOKUP(BIN2DEC(RIGHT(HEX2BIN(MID(H2817,6,1),4),1)&amp;LEFT(HEX2BIN(MID(H2817,7,1),4),1)),Codes!$K$1:$L$5,2)</f>
        <v>M</v>
      </c>
      <c r="AD2817" s="1" t="str">
        <f>VLOOKUP(BIN2DEC(RIGHT(HEX2BIN(MID(H2817,7,1),4),3)&amp;LEFT(HEX2BIN(MID(H2817,8,1),4),2)),Codes!$H$2:$I$33,2)</f>
        <v>Punch</v>
      </c>
      <c r="AE2817" s="1" t="str">
        <f t="shared" ref="AE2817:AE2880" si="794">MID(HEX2BIN(RIGHT(H2817,1),4),3,1)</f>
        <v>1</v>
      </c>
      <c r="AF2817" s="1" t="str">
        <f t="shared" ref="AF2817:AF2880" si="795">RIGHT(HEX2BIN(RIGHT(H2817,1),4),1)</f>
        <v>1</v>
      </c>
      <c r="AH2817" s="6">
        <f t="shared" ref="AH2817:AH2880" si="796">ROUNDDOWN(HEX2DEC(MID(H2817,6,3))/4,0)-(256*ROUNDDOWN(HEX2DEC(MID(H2817,6,1))/4,0))</f>
        <v>33</v>
      </c>
    </row>
    <row r="2818" spans="1:34">
      <c r="A2818" s="3" t="s">
        <v>5715</v>
      </c>
      <c r="B2818" s="1" t="s">
        <v>52</v>
      </c>
      <c r="C2818" s="6" t="s">
        <v>1797</v>
      </c>
      <c r="D2818" s="9" t="s">
        <v>494</v>
      </c>
      <c r="E2818" s="9" t="s">
        <v>307</v>
      </c>
      <c r="F2818" s="9" t="s">
        <v>5716</v>
      </c>
      <c r="G2818" s="9" t="s">
        <v>139</v>
      </c>
      <c r="H2818" s="9" t="s">
        <v>945</v>
      </c>
      <c r="J2818" s="6" t="str">
        <f t="shared" si="780"/>
        <v>001011</v>
      </c>
      <c r="K2818" s="1">
        <f t="shared" si="781"/>
        <v>2</v>
      </c>
      <c r="L2818" s="6" t="str">
        <f t="shared" si="782"/>
        <v>00000</v>
      </c>
      <c r="M2818" s="1">
        <f t="shared" si="783"/>
        <v>0</v>
      </c>
      <c r="N2818" s="6" t="str">
        <f t="shared" si="784"/>
        <v>00</v>
      </c>
      <c r="O2818" s="1">
        <f t="shared" si="785"/>
        <v>0</v>
      </c>
      <c r="P2818" s="1">
        <f>IF(HEX2DEC(LEFT(E2818,4))&gt;=32768,HEX2DEC(LEFT(E2818,4))-65536,HEX2DEC(LEFT(E2818,4)))/Codes!$N$2</f>
        <v>3.2</v>
      </c>
      <c r="Q2818" s="1">
        <f>IF(HEX2DEC(RIGHT(E2818,4))&gt;=32768,HEX2DEC(RIGHT(E2818,4))-65536,HEX2DEC(RIGHT(E2818,4)))/Codes!$N$2</f>
        <v>0</v>
      </c>
      <c r="R2818" s="1">
        <f>IF(HEX2DEC(LEFT(F2818,4))&gt;=32768,HEX2DEC(LEFT(F2818,4))-65536,HEX2DEC(LEFT(F2818,4)))/Codes!$N$2</f>
        <v>6.8</v>
      </c>
      <c r="S2818" s="1">
        <f>IF(HEX2DEC(RIGHT(F2818,4))&gt;=32768,HEX2DEC(RIGHT(F2818,4))-65536,HEX2DEC(RIGHT(F2818,4)))/Codes!$N$2</f>
        <v>1.6</v>
      </c>
      <c r="T2818" s="18">
        <f t="shared" si="786"/>
        <v>361</v>
      </c>
      <c r="U2818" s="1">
        <f t="shared" si="787"/>
        <v>100</v>
      </c>
      <c r="V2818" s="1">
        <f t="shared" si="788"/>
        <v>0</v>
      </c>
      <c r="W2818" s="1" t="str">
        <f t="shared" si="789"/>
        <v>100</v>
      </c>
      <c r="X2818" s="1">
        <f t="shared" si="790"/>
        <v>3</v>
      </c>
      <c r="Y2818" s="1">
        <f t="shared" si="791"/>
        <v>0</v>
      </c>
      <c r="Z2818" s="1" t="str">
        <f>VLOOKUP(BIN2DEC(MID(HEX2BIN(MID(H2818,3,2),8),2,5)),Codes!$E$1:$F$18,2)</f>
        <v>Grab</v>
      </c>
      <c r="AA2818" s="6" t="str">
        <f t="shared" si="792"/>
        <v>0</v>
      </c>
      <c r="AB2818" s="1">
        <f t="shared" si="793"/>
        <v>0</v>
      </c>
      <c r="AC2818" s="1" t="str">
        <f>VLOOKUP(BIN2DEC(RIGHT(HEX2BIN(MID(H2818,6,1),4),1)&amp;LEFT(HEX2BIN(MID(H2818,7,1),4),1)),Codes!$K$1:$L$5,2)</f>
        <v>M</v>
      </c>
      <c r="AD2818" s="1" t="str">
        <f>VLOOKUP(BIN2DEC(RIGHT(HEX2BIN(MID(H2818,7,1),4),3)&amp;LEFT(HEX2BIN(MID(H2818,8,1),4),2)),Codes!$H$2:$I$33,2)</f>
        <v>Punch</v>
      </c>
      <c r="AE2818" s="1" t="str">
        <f t="shared" si="794"/>
        <v>1</v>
      </c>
      <c r="AF2818" s="1" t="str">
        <f t="shared" si="795"/>
        <v>1</v>
      </c>
      <c r="AH2818" s="6">
        <f t="shared" si="796"/>
        <v>33</v>
      </c>
    </row>
    <row r="2819" spans="1:34">
      <c r="A2819" s="3" t="s">
        <v>5718</v>
      </c>
      <c r="B2819" s="1" t="s">
        <v>52</v>
      </c>
      <c r="C2819" s="6" t="s">
        <v>530</v>
      </c>
      <c r="D2819" s="9" t="s">
        <v>5719</v>
      </c>
      <c r="E2819" s="9" t="s">
        <v>460</v>
      </c>
      <c r="F2819" s="9" t="s">
        <v>5720</v>
      </c>
      <c r="G2819" s="9" t="s">
        <v>501</v>
      </c>
      <c r="H2819" s="9" t="s">
        <v>5643</v>
      </c>
      <c r="J2819" s="6" t="str">
        <f t="shared" si="780"/>
        <v>001011</v>
      </c>
      <c r="K2819" s="1">
        <f t="shared" si="781"/>
        <v>0</v>
      </c>
      <c r="L2819" s="6" t="str">
        <f t="shared" si="782"/>
        <v>00010</v>
      </c>
      <c r="M2819" s="1">
        <f t="shared" si="783"/>
        <v>257</v>
      </c>
      <c r="N2819" s="6" t="str">
        <f t="shared" si="784"/>
        <v>00</v>
      </c>
      <c r="O2819" s="1">
        <f t="shared" si="785"/>
        <v>3</v>
      </c>
      <c r="P2819" s="1">
        <f>IF(HEX2DEC(LEFT(E2819,4))&gt;=32768,HEX2DEC(LEFT(E2819,4))-65536,HEX2DEC(LEFT(E2819,4)))/Codes!$N$2</f>
        <v>7.2</v>
      </c>
      <c r="Q2819" s="1">
        <f>IF(HEX2DEC(RIGHT(E2819,4))&gt;=32768,HEX2DEC(RIGHT(E2819,4))-65536,HEX2DEC(RIGHT(E2819,4)))/Codes!$N$2</f>
        <v>0</v>
      </c>
      <c r="R2819" s="1">
        <f>IF(HEX2DEC(LEFT(F2819,4))&gt;=32768,HEX2DEC(LEFT(F2819,4))-65536,HEX2DEC(LEFT(F2819,4)))/Codes!$N$2</f>
        <v>8.4</v>
      </c>
      <c r="S2819" s="1">
        <f>IF(HEX2DEC(RIGHT(F2819,4))&gt;=32768,HEX2DEC(RIGHT(F2819,4))-65536,HEX2DEC(RIGHT(F2819,4)))/Codes!$N$2</f>
        <v>8.8000000000000007</v>
      </c>
      <c r="T2819" s="18">
        <f t="shared" si="786"/>
        <v>80</v>
      </c>
      <c r="U2819" s="1">
        <f t="shared" si="787"/>
        <v>100</v>
      </c>
      <c r="V2819" s="1">
        <f t="shared" si="788"/>
        <v>134</v>
      </c>
      <c r="W2819" s="1" t="str">
        <f t="shared" si="789"/>
        <v>100</v>
      </c>
      <c r="X2819" s="1">
        <f t="shared" si="790"/>
        <v>1</v>
      </c>
      <c r="Y2819" s="1">
        <f t="shared" si="791"/>
        <v>0</v>
      </c>
      <c r="Z2819" s="1" t="str">
        <f>VLOOKUP(BIN2DEC(MID(HEX2BIN(MID(H2819,3,2),8),2,5)),Codes!$E$1:$F$18,2)</f>
        <v>Electric</v>
      </c>
      <c r="AA2819" s="6" t="str">
        <f t="shared" si="792"/>
        <v>0</v>
      </c>
      <c r="AB2819" s="1">
        <f t="shared" si="793"/>
        <v>0</v>
      </c>
      <c r="AC2819" s="1" t="str">
        <f>VLOOKUP(BIN2DEC(RIGHT(HEX2BIN(MID(H2819,6,1),4),1)&amp;LEFT(HEX2BIN(MID(H2819,7,1),4),1)),Codes!$K$1:$L$5,2)</f>
        <v>M</v>
      </c>
      <c r="AD2819" s="1" t="str">
        <f>VLOOKUP(BIN2DEC(RIGHT(HEX2BIN(MID(H2819,7,1),4),3)&amp;LEFT(HEX2BIN(MID(H2819,8,1),4),2)),Codes!$H$2:$I$33,2)</f>
        <v>Shock</v>
      </c>
      <c r="AE2819" s="1" t="str">
        <f t="shared" si="794"/>
        <v>1</v>
      </c>
      <c r="AF2819" s="1" t="str">
        <f t="shared" si="795"/>
        <v>1</v>
      </c>
      <c r="AH2819" s="6">
        <f t="shared" si="796"/>
        <v>39</v>
      </c>
    </row>
    <row r="2820" spans="1:34">
      <c r="A2820" s="3" t="s">
        <v>5725</v>
      </c>
      <c r="B2820" s="1" t="s">
        <v>52</v>
      </c>
      <c r="C2820" s="6" t="s">
        <v>5726</v>
      </c>
      <c r="D2820" s="9" t="s">
        <v>255</v>
      </c>
      <c r="E2820" s="9" t="s">
        <v>395</v>
      </c>
      <c r="F2820" s="9" t="s">
        <v>5727</v>
      </c>
      <c r="G2820" s="9" t="s">
        <v>1817</v>
      </c>
      <c r="H2820" s="9" t="s">
        <v>5728</v>
      </c>
      <c r="J2820" s="6" t="str">
        <f t="shared" si="780"/>
        <v>001011</v>
      </c>
      <c r="K2820" s="1">
        <f t="shared" si="781"/>
        <v>0</v>
      </c>
      <c r="L2820" s="6" t="str">
        <f t="shared" si="782"/>
        <v>00000</v>
      </c>
      <c r="M2820" s="1">
        <f t="shared" si="783"/>
        <v>0</v>
      </c>
      <c r="N2820" s="6" t="str">
        <f t="shared" si="784"/>
        <v>00</v>
      </c>
      <c r="O2820" s="1">
        <f t="shared" si="785"/>
        <v>2</v>
      </c>
      <c r="P2820" s="1">
        <f>IF(HEX2DEC(LEFT(E2820,4))&gt;=32768,HEX2DEC(LEFT(E2820,4))-65536,HEX2DEC(LEFT(E2820,4)))/Codes!$N$2</f>
        <v>5.6</v>
      </c>
      <c r="Q2820" s="1">
        <f>IF(HEX2DEC(RIGHT(E2820,4))&gt;=32768,HEX2DEC(RIGHT(E2820,4))-65536,HEX2DEC(RIGHT(E2820,4)))/Codes!$N$2</f>
        <v>0</v>
      </c>
      <c r="R2820" s="1">
        <f>IF(HEX2DEC(LEFT(F2820,4))&gt;=32768,HEX2DEC(LEFT(F2820,4))-65536,HEX2DEC(LEFT(F2820,4)))/Codes!$N$2</f>
        <v>12</v>
      </c>
      <c r="S2820" s="1">
        <f>IF(HEX2DEC(RIGHT(F2820,4))&gt;=32768,HEX2DEC(RIGHT(F2820,4))-65536,HEX2DEC(RIGHT(F2820,4)))/Codes!$N$2</f>
        <v>4.8</v>
      </c>
      <c r="T2820" s="18">
        <f t="shared" si="786"/>
        <v>361</v>
      </c>
      <c r="U2820" s="1">
        <f t="shared" si="787"/>
        <v>100</v>
      </c>
      <c r="V2820" s="1">
        <f t="shared" si="788"/>
        <v>0</v>
      </c>
      <c r="W2820" s="1" t="str">
        <f t="shared" si="789"/>
        <v>100</v>
      </c>
      <c r="X2820" s="1">
        <f t="shared" si="790"/>
        <v>0</v>
      </c>
      <c r="Y2820" s="1">
        <f t="shared" si="791"/>
        <v>0</v>
      </c>
      <c r="Z2820" s="1" t="str">
        <f>VLOOKUP(BIN2DEC(MID(HEX2BIN(MID(H2820,3,2),8),2,5)),Codes!$E$1:$F$18,2)</f>
        <v>Electric</v>
      </c>
      <c r="AA2820" s="6" t="str">
        <f t="shared" si="792"/>
        <v>0</v>
      </c>
      <c r="AB2820" s="1">
        <f t="shared" si="793"/>
        <v>1</v>
      </c>
      <c r="AC2820" s="1" t="str">
        <f>VLOOKUP(BIN2DEC(RIGHT(HEX2BIN(MID(H2820,6,1),4),1)&amp;LEFT(HEX2BIN(MID(H2820,7,1),4),1)),Codes!$K$1:$L$5,2)</f>
        <v>S</v>
      </c>
      <c r="AD2820" s="1" t="str">
        <f>VLOOKUP(BIN2DEC(RIGHT(HEX2BIN(MID(H2820,7,1),4),3)&amp;LEFT(HEX2BIN(MID(H2820,8,1),4),2)),Codes!$H$2:$I$33,2)</f>
        <v>Shock</v>
      </c>
      <c r="AE2820" s="1" t="str">
        <f t="shared" si="794"/>
        <v>1</v>
      </c>
      <c r="AF2820" s="1" t="str">
        <f t="shared" si="795"/>
        <v>1</v>
      </c>
      <c r="AH2820" s="6">
        <f t="shared" si="796"/>
        <v>7</v>
      </c>
    </row>
    <row r="2821" spans="1:34">
      <c r="A2821" s="3" t="s">
        <v>5737</v>
      </c>
      <c r="B2821" s="1" t="s">
        <v>52</v>
      </c>
      <c r="C2821" s="6" t="s">
        <v>3952</v>
      </c>
      <c r="D2821" s="9" t="s">
        <v>5738</v>
      </c>
      <c r="E2821" s="9" t="s">
        <v>232</v>
      </c>
      <c r="F2821" s="9" t="s">
        <v>91</v>
      </c>
      <c r="G2821" s="9" t="s">
        <v>1373</v>
      </c>
      <c r="H2821" s="9" t="s">
        <v>473</v>
      </c>
      <c r="J2821" s="6" t="str">
        <f t="shared" si="780"/>
        <v>001011</v>
      </c>
      <c r="K2821" s="1">
        <f t="shared" si="781"/>
        <v>0</v>
      </c>
      <c r="L2821" s="6" t="str">
        <f t="shared" si="782"/>
        <v>00000</v>
      </c>
      <c r="M2821" s="1">
        <f t="shared" si="783"/>
        <v>15</v>
      </c>
      <c r="N2821" s="6" t="str">
        <f t="shared" si="784"/>
        <v>00</v>
      </c>
      <c r="O2821" s="1">
        <f t="shared" si="785"/>
        <v>5</v>
      </c>
      <c r="P2821" s="1">
        <f>IF(HEX2DEC(LEFT(E2821,4))&gt;=32768,HEX2DEC(LEFT(E2821,4))-65536,HEX2DEC(LEFT(E2821,4)))/Codes!$N$2</f>
        <v>4.8</v>
      </c>
      <c r="Q2821" s="1">
        <f>IF(HEX2DEC(RIGHT(E2821,4))&gt;=32768,HEX2DEC(RIGHT(E2821,4))-65536,HEX2DEC(RIGHT(E2821,4)))/Codes!$N$2</f>
        <v>0</v>
      </c>
      <c r="R2821" s="1">
        <f>IF(HEX2DEC(LEFT(F2821,4))&gt;=32768,HEX2DEC(LEFT(F2821,4))-65536,HEX2DEC(LEFT(F2821,4)))/Codes!$N$2</f>
        <v>0</v>
      </c>
      <c r="S2821" s="1">
        <f>IF(HEX2DEC(RIGHT(F2821,4))&gt;=32768,HEX2DEC(RIGHT(F2821,4))-65536,HEX2DEC(RIGHT(F2821,4)))/Codes!$N$2</f>
        <v>0</v>
      </c>
      <c r="T2821" s="18">
        <f t="shared" si="786"/>
        <v>361</v>
      </c>
      <c r="U2821" s="1">
        <f t="shared" si="787"/>
        <v>0</v>
      </c>
      <c r="V2821" s="1">
        <f t="shared" si="788"/>
        <v>98</v>
      </c>
      <c r="W2821" s="1" t="str">
        <f t="shared" si="789"/>
        <v>100</v>
      </c>
      <c r="X2821" s="1">
        <f t="shared" si="790"/>
        <v>0</v>
      </c>
      <c r="Y2821" s="1">
        <f t="shared" si="791"/>
        <v>0</v>
      </c>
      <c r="Z2821" s="1" t="str">
        <f>VLOOKUP(BIN2DEC(MID(HEX2BIN(MID(H2821,3,2),8),2,5)),Codes!$E$1:$F$18,2)</f>
        <v>Normal</v>
      </c>
      <c r="AA2821" s="6" t="str">
        <f t="shared" si="792"/>
        <v>0</v>
      </c>
      <c r="AB2821" s="1">
        <f t="shared" si="793"/>
        <v>1</v>
      </c>
      <c r="AC2821" s="1" t="str">
        <f>VLOOKUP(BIN2DEC(RIGHT(HEX2BIN(MID(H2821,6,1),4),1)&amp;LEFT(HEX2BIN(MID(H2821,7,1),4),1)),Codes!$K$1:$L$5,2)</f>
        <v>M</v>
      </c>
      <c r="AD2821" s="1" t="str">
        <f>VLOOKUP(BIN2DEC(RIGHT(HEX2BIN(MID(H2821,7,1),4),3)&amp;LEFT(HEX2BIN(MID(H2821,8,1),4),2)),Codes!$H$2:$I$33,2)</f>
        <v>Kick</v>
      </c>
      <c r="AE2821" s="1" t="str">
        <f t="shared" si="794"/>
        <v>1</v>
      </c>
      <c r="AF2821" s="1" t="str">
        <f t="shared" si="795"/>
        <v>1</v>
      </c>
      <c r="AH2821" s="6">
        <f t="shared" si="796"/>
        <v>34</v>
      </c>
    </row>
    <row r="2822" spans="1:34">
      <c r="A2822" s="3" t="s">
        <v>5743</v>
      </c>
      <c r="B2822" s="1" t="s">
        <v>52</v>
      </c>
      <c r="C2822" s="6" t="s">
        <v>2566</v>
      </c>
      <c r="D2822" s="9" t="s">
        <v>5744</v>
      </c>
      <c r="E2822" s="9" t="s">
        <v>299</v>
      </c>
      <c r="F2822" s="9" t="s">
        <v>91</v>
      </c>
      <c r="G2822" s="9" t="s">
        <v>1373</v>
      </c>
      <c r="H2822" s="9" t="s">
        <v>473</v>
      </c>
      <c r="J2822" s="6" t="str">
        <f t="shared" si="780"/>
        <v>001011</v>
      </c>
      <c r="K2822" s="1">
        <f t="shared" si="781"/>
        <v>0</v>
      </c>
      <c r="L2822" s="6" t="str">
        <f t="shared" si="782"/>
        <v>00000</v>
      </c>
      <c r="M2822" s="1">
        <f t="shared" si="783"/>
        <v>1</v>
      </c>
      <c r="N2822" s="6" t="str">
        <f t="shared" si="784"/>
        <v>00</v>
      </c>
      <c r="O2822" s="1">
        <f t="shared" si="785"/>
        <v>5</v>
      </c>
      <c r="P2822" s="1">
        <f>IF(HEX2DEC(LEFT(E2822,4))&gt;=32768,HEX2DEC(LEFT(E2822,4))-65536,HEX2DEC(LEFT(E2822,4)))/Codes!$N$2</f>
        <v>6</v>
      </c>
      <c r="Q2822" s="1">
        <f>IF(HEX2DEC(RIGHT(E2822,4))&gt;=32768,HEX2DEC(RIGHT(E2822,4))-65536,HEX2DEC(RIGHT(E2822,4)))/Codes!$N$2</f>
        <v>0</v>
      </c>
      <c r="R2822" s="1">
        <f>IF(HEX2DEC(LEFT(F2822,4))&gt;=32768,HEX2DEC(LEFT(F2822,4))-65536,HEX2DEC(LEFT(F2822,4)))/Codes!$N$2</f>
        <v>0</v>
      </c>
      <c r="S2822" s="1">
        <f>IF(HEX2DEC(RIGHT(F2822,4))&gt;=32768,HEX2DEC(RIGHT(F2822,4))-65536,HEX2DEC(RIGHT(F2822,4)))/Codes!$N$2</f>
        <v>0</v>
      </c>
      <c r="T2822" s="18">
        <f t="shared" si="786"/>
        <v>361</v>
      </c>
      <c r="U2822" s="1">
        <f t="shared" si="787"/>
        <v>0</v>
      </c>
      <c r="V2822" s="1">
        <f t="shared" si="788"/>
        <v>98</v>
      </c>
      <c r="W2822" s="1" t="str">
        <f t="shared" si="789"/>
        <v>100</v>
      </c>
      <c r="X2822" s="1">
        <f t="shared" si="790"/>
        <v>0</v>
      </c>
      <c r="Y2822" s="1">
        <f t="shared" si="791"/>
        <v>0</v>
      </c>
      <c r="Z2822" s="1" t="str">
        <f>VLOOKUP(BIN2DEC(MID(HEX2BIN(MID(H2822,3,2),8),2,5)),Codes!$E$1:$F$18,2)</f>
        <v>Normal</v>
      </c>
      <c r="AA2822" s="6" t="str">
        <f t="shared" si="792"/>
        <v>0</v>
      </c>
      <c r="AB2822" s="1">
        <f t="shared" si="793"/>
        <v>1</v>
      </c>
      <c r="AC2822" s="1" t="str">
        <f>VLOOKUP(BIN2DEC(RIGHT(HEX2BIN(MID(H2822,6,1),4),1)&amp;LEFT(HEX2BIN(MID(H2822,7,1),4),1)),Codes!$K$1:$L$5,2)</f>
        <v>M</v>
      </c>
      <c r="AD2822" s="1" t="str">
        <f>VLOOKUP(BIN2DEC(RIGHT(HEX2BIN(MID(H2822,7,1),4),3)&amp;LEFT(HEX2BIN(MID(H2822,8,1),4),2)),Codes!$H$2:$I$33,2)</f>
        <v>Kick</v>
      </c>
      <c r="AE2822" s="1" t="str">
        <f t="shared" si="794"/>
        <v>1</v>
      </c>
      <c r="AF2822" s="1" t="str">
        <f t="shared" si="795"/>
        <v>1</v>
      </c>
      <c r="AH2822" s="6">
        <f t="shared" si="796"/>
        <v>34</v>
      </c>
    </row>
    <row r="2823" spans="1:34">
      <c r="A2823" s="3" t="s">
        <v>8841</v>
      </c>
      <c r="B2823" s="1" t="s">
        <v>78</v>
      </c>
      <c r="C2823" s="6" t="s">
        <v>1879</v>
      </c>
      <c r="D2823" s="9" t="s">
        <v>1711</v>
      </c>
      <c r="E2823" s="9" t="s">
        <v>824</v>
      </c>
      <c r="F2823" s="9" t="s">
        <v>395</v>
      </c>
      <c r="G2823" s="9" t="s">
        <v>5896</v>
      </c>
      <c r="H2823" s="9" t="s">
        <v>405</v>
      </c>
      <c r="J2823" s="6" t="str">
        <f t="shared" si="780"/>
        <v>001011</v>
      </c>
      <c r="K2823" s="1">
        <f t="shared" si="781"/>
        <v>0</v>
      </c>
      <c r="L2823" s="6" t="str">
        <f t="shared" si="782"/>
        <v>00000</v>
      </c>
      <c r="M2823" s="1">
        <f t="shared" si="783"/>
        <v>0</v>
      </c>
      <c r="N2823" s="6" t="str">
        <f t="shared" si="784"/>
        <v>00</v>
      </c>
      <c r="O2823" s="1">
        <f t="shared" si="785"/>
        <v>10</v>
      </c>
      <c r="P2823" s="1">
        <f>IF(HEX2DEC(LEFT(E2823,4))&gt;=32768,HEX2DEC(LEFT(E2823,4))-65536,HEX2DEC(LEFT(E2823,4)))/Codes!$N$2</f>
        <v>2</v>
      </c>
      <c r="Q2823" s="1">
        <f>IF(HEX2DEC(RIGHT(E2823,4))&gt;=32768,HEX2DEC(RIGHT(E2823,4))-65536,HEX2DEC(RIGHT(E2823,4)))/Codes!$N$2</f>
        <v>0</v>
      </c>
      <c r="R2823" s="1">
        <f>IF(HEX2DEC(LEFT(F2823,4))&gt;=32768,HEX2DEC(LEFT(F2823,4))-65536,HEX2DEC(LEFT(F2823,4)))/Codes!$N$2</f>
        <v>5.6</v>
      </c>
      <c r="S2823" s="1">
        <f>IF(HEX2DEC(RIGHT(F2823,4))&gt;=32768,HEX2DEC(RIGHT(F2823,4))-65536,HEX2DEC(RIGHT(F2823,4)))/Codes!$N$2</f>
        <v>0</v>
      </c>
      <c r="T2823" s="18">
        <f t="shared" si="786"/>
        <v>20</v>
      </c>
      <c r="U2823" s="1">
        <f t="shared" si="787"/>
        <v>120</v>
      </c>
      <c r="V2823" s="1">
        <f t="shared" si="788"/>
        <v>0</v>
      </c>
      <c r="W2823" s="1" t="str">
        <f t="shared" si="789"/>
        <v>100</v>
      </c>
      <c r="X2823" s="1">
        <f t="shared" si="790"/>
        <v>3</v>
      </c>
      <c r="Y2823" s="1">
        <f t="shared" si="791"/>
        <v>30</v>
      </c>
      <c r="Z2823" s="1" t="str">
        <f>VLOOKUP(BIN2DEC(MID(HEX2BIN(MID(H2823,3,2),8),2,5)),Codes!$E$1:$F$18,2)</f>
        <v>Normal</v>
      </c>
      <c r="AA2823" s="6" t="str">
        <f t="shared" si="792"/>
        <v>0</v>
      </c>
      <c r="AB2823" s="1">
        <f t="shared" si="793"/>
        <v>0</v>
      </c>
      <c r="AC2823" s="1" t="str">
        <f>VLOOKUP(BIN2DEC(RIGHT(HEX2BIN(MID(H2823,6,1),4),1)&amp;LEFT(HEX2BIN(MID(H2823,7,1),4),1)),Codes!$K$1:$L$5,2)</f>
        <v>L</v>
      </c>
      <c r="AD2823" s="1" t="str">
        <f>VLOOKUP(BIN2DEC(RIGHT(HEX2BIN(MID(H2823,7,1),4),3)&amp;LEFT(HEX2BIN(MID(H2823,8,1),4),2)),Codes!$H$2:$I$33,2)</f>
        <v>Kick</v>
      </c>
      <c r="AE2823" s="1" t="str">
        <f t="shared" si="794"/>
        <v>1</v>
      </c>
      <c r="AF2823" s="1" t="str">
        <f t="shared" si="795"/>
        <v>1</v>
      </c>
      <c r="AH2823" s="6">
        <f t="shared" si="796"/>
        <v>66</v>
      </c>
    </row>
    <row r="2824" spans="1:34">
      <c r="A2824" s="3" t="s">
        <v>8842</v>
      </c>
      <c r="B2824" s="1" t="s">
        <v>78</v>
      </c>
      <c r="C2824" s="6" t="s">
        <v>1879</v>
      </c>
      <c r="D2824" s="9" t="s">
        <v>1155</v>
      </c>
      <c r="E2824" s="9" t="s">
        <v>212</v>
      </c>
      <c r="F2824" s="9" t="s">
        <v>8843</v>
      </c>
      <c r="G2824" s="9" t="s">
        <v>5896</v>
      </c>
      <c r="H2824" s="9" t="s">
        <v>405</v>
      </c>
      <c r="J2824" s="6" t="str">
        <f t="shared" si="780"/>
        <v>001011</v>
      </c>
      <c r="K2824" s="1">
        <f t="shared" si="781"/>
        <v>1</v>
      </c>
      <c r="L2824" s="6" t="str">
        <f t="shared" si="782"/>
        <v>00000</v>
      </c>
      <c r="M2824" s="1">
        <f t="shared" si="783"/>
        <v>0</v>
      </c>
      <c r="N2824" s="6" t="str">
        <f t="shared" si="784"/>
        <v>00</v>
      </c>
      <c r="O2824" s="1">
        <f t="shared" si="785"/>
        <v>10</v>
      </c>
      <c r="P2824" s="1">
        <f>IF(HEX2DEC(LEFT(E2824,4))&gt;=32768,HEX2DEC(LEFT(E2824,4))-65536,HEX2DEC(LEFT(E2824,4)))/Codes!$N$2</f>
        <v>2.8</v>
      </c>
      <c r="Q2824" s="1">
        <f>IF(HEX2DEC(RIGHT(E2824,4))&gt;=32768,HEX2DEC(RIGHT(E2824,4))-65536,HEX2DEC(RIGHT(E2824,4)))/Codes!$N$2</f>
        <v>0</v>
      </c>
      <c r="R2824" s="1">
        <f>IF(HEX2DEC(LEFT(F2824,4))&gt;=32768,HEX2DEC(LEFT(F2824,4))-65536,HEX2DEC(LEFT(F2824,4)))/Codes!$N$2</f>
        <v>5.6</v>
      </c>
      <c r="S2824" s="1">
        <f>IF(HEX2DEC(RIGHT(F2824,4))&gt;=32768,HEX2DEC(RIGHT(F2824,4))-65536,HEX2DEC(RIGHT(F2824,4)))/Codes!$N$2</f>
        <v>-4</v>
      </c>
      <c r="T2824" s="18">
        <f t="shared" si="786"/>
        <v>20</v>
      </c>
      <c r="U2824" s="1">
        <f t="shared" si="787"/>
        <v>120</v>
      </c>
      <c r="V2824" s="1">
        <f t="shared" si="788"/>
        <v>0</v>
      </c>
      <c r="W2824" s="1" t="str">
        <f t="shared" si="789"/>
        <v>100</v>
      </c>
      <c r="X2824" s="1">
        <f t="shared" si="790"/>
        <v>3</v>
      </c>
      <c r="Y2824" s="1">
        <f t="shared" si="791"/>
        <v>30</v>
      </c>
      <c r="Z2824" s="1" t="str">
        <f>VLOOKUP(BIN2DEC(MID(HEX2BIN(MID(H2824,3,2),8),2,5)),Codes!$E$1:$F$18,2)</f>
        <v>Normal</v>
      </c>
      <c r="AA2824" s="6" t="str">
        <f t="shared" si="792"/>
        <v>0</v>
      </c>
      <c r="AB2824" s="1">
        <f t="shared" si="793"/>
        <v>0</v>
      </c>
      <c r="AC2824" s="1" t="str">
        <f>VLOOKUP(BIN2DEC(RIGHT(HEX2BIN(MID(H2824,6,1),4),1)&amp;LEFT(HEX2BIN(MID(H2824,7,1),4),1)),Codes!$K$1:$L$5,2)</f>
        <v>L</v>
      </c>
      <c r="AD2824" s="1" t="str">
        <f>VLOOKUP(BIN2DEC(RIGHT(HEX2BIN(MID(H2824,7,1),4),3)&amp;LEFT(HEX2BIN(MID(H2824,8,1),4),2)),Codes!$H$2:$I$33,2)</f>
        <v>Kick</v>
      </c>
      <c r="AE2824" s="1" t="str">
        <f t="shared" si="794"/>
        <v>1</v>
      </c>
      <c r="AF2824" s="1" t="str">
        <f t="shared" si="795"/>
        <v>1</v>
      </c>
      <c r="AH2824" s="6">
        <f t="shared" si="796"/>
        <v>66</v>
      </c>
    </row>
    <row r="2825" spans="1:34">
      <c r="A2825" s="3" t="s">
        <v>8844</v>
      </c>
      <c r="B2825" s="1" t="s">
        <v>78</v>
      </c>
      <c r="C2825" s="6" t="s">
        <v>1879</v>
      </c>
      <c r="D2825" s="9" t="s">
        <v>4441</v>
      </c>
      <c r="E2825" s="9" t="s">
        <v>212</v>
      </c>
      <c r="F2825" s="9" t="s">
        <v>3492</v>
      </c>
      <c r="G2825" s="9" t="s">
        <v>5896</v>
      </c>
      <c r="H2825" s="9" t="s">
        <v>405</v>
      </c>
      <c r="J2825" s="6" t="str">
        <f t="shared" si="780"/>
        <v>001011</v>
      </c>
      <c r="K2825" s="1">
        <f t="shared" si="781"/>
        <v>2</v>
      </c>
      <c r="L2825" s="6" t="str">
        <f t="shared" si="782"/>
        <v>00000</v>
      </c>
      <c r="M2825" s="1">
        <f t="shared" si="783"/>
        <v>0</v>
      </c>
      <c r="N2825" s="6" t="str">
        <f t="shared" si="784"/>
        <v>00</v>
      </c>
      <c r="O2825" s="1">
        <f t="shared" si="785"/>
        <v>10</v>
      </c>
      <c r="P2825" s="1">
        <f>IF(HEX2DEC(LEFT(E2825,4))&gt;=32768,HEX2DEC(LEFT(E2825,4))-65536,HEX2DEC(LEFT(E2825,4)))/Codes!$N$2</f>
        <v>2.8</v>
      </c>
      <c r="Q2825" s="1">
        <f>IF(HEX2DEC(RIGHT(E2825,4))&gt;=32768,HEX2DEC(RIGHT(E2825,4))-65536,HEX2DEC(RIGHT(E2825,4)))/Codes!$N$2</f>
        <v>0</v>
      </c>
      <c r="R2825" s="1">
        <f>IF(HEX2DEC(LEFT(F2825,4))&gt;=32768,HEX2DEC(LEFT(F2825,4))-65536,HEX2DEC(LEFT(F2825,4)))/Codes!$N$2</f>
        <v>5.6</v>
      </c>
      <c r="S2825" s="1">
        <f>IF(HEX2DEC(RIGHT(F2825,4))&gt;=32768,HEX2DEC(RIGHT(F2825,4))-65536,HEX2DEC(RIGHT(F2825,4)))/Codes!$N$2</f>
        <v>4</v>
      </c>
      <c r="T2825" s="18">
        <f t="shared" si="786"/>
        <v>20</v>
      </c>
      <c r="U2825" s="1">
        <f t="shared" si="787"/>
        <v>120</v>
      </c>
      <c r="V2825" s="1">
        <f t="shared" si="788"/>
        <v>0</v>
      </c>
      <c r="W2825" s="1" t="str">
        <f t="shared" si="789"/>
        <v>100</v>
      </c>
      <c r="X2825" s="1">
        <f t="shared" si="790"/>
        <v>3</v>
      </c>
      <c r="Y2825" s="1">
        <f t="shared" si="791"/>
        <v>30</v>
      </c>
      <c r="Z2825" s="1" t="str">
        <f>VLOOKUP(BIN2DEC(MID(HEX2BIN(MID(H2825,3,2),8),2,5)),Codes!$E$1:$F$18,2)</f>
        <v>Normal</v>
      </c>
      <c r="AA2825" s="6" t="str">
        <f t="shared" si="792"/>
        <v>0</v>
      </c>
      <c r="AB2825" s="1">
        <f t="shared" si="793"/>
        <v>0</v>
      </c>
      <c r="AC2825" s="1" t="str">
        <f>VLOOKUP(BIN2DEC(RIGHT(HEX2BIN(MID(H2825,6,1),4),1)&amp;LEFT(HEX2BIN(MID(H2825,7,1),4),1)),Codes!$K$1:$L$5,2)</f>
        <v>L</v>
      </c>
      <c r="AD2825" s="1" t="str">
        <f>VLOOKUP(BIN2DEC(RIGHT(HEX2BIN(MID(H2825,7,1),4),3)&amp;LEFT(HEX2BIN(MID(H2825,8,1),4),2)),Codes!$H$2:$I$33,2)</f>
        <v>Kick</v>
      </c>
      <c r="AE2825" s="1" t="str">
        <f t="shared" si="794"/>
        <v>1</v>
      </c>
      <c r="AF2825" s="1" t="str">
        <f t="shared" si="795"/>
        <v>1</v>
      </c>
      <c r="AH2825" s="6">
        <f t="shared" si="796"/>
        <v>66</v>
      </c>
    </row>
    <row r="2826" spans="1:34">
      <c r="A2826" s="3" t="s">
        <v>8845</v>
      </c>
      <c r="B2826" s="1" t="s">
        <v>78</v>
      </c>
      <c r="C2826" s="6" t="s">
        <v>1880</v>
      </c>
      <c r="D2826" s="9" t="s">
        <v>1711</v>
      </c>
      <c r="E2826" s="9" t="s">
        <v>824</v>
      </c>
      <c r="F2826" s="9" t="s">
        <v>395</v>
      </c>
      <c r="G2826" s="9" t="s">
        <v>5898</v>
      </c>
      <c r="H2826" s="9" t="s">
        <v>405</v>
      </c>
      <c r="J2826" s="6" t="str">
        <f t="shared" si="780"/>
        <v>001011</v>
      </c>
      <c r="K2826" s="1">
        <f t="shared" si="781"/>
        <v>0</v>
      </c>
      <c r="L2826" s="6" t="str">
        <f t="shared" si="782"/>
        <v>00000</v>
      </c>
      <c r="M2826" s="1">
        <f t="shared" si="783"/>
        <v>0</v>
      </c>
      <c r="N2826" s="6" t="str">
        <f t="shared" si="784"/>
        <v>00</v>
      </c>
      <c r="O2826" s="1">
        <f t="shared" si="785"/>
        <v>10</v>
      </c>
      <c r="P2826" s="1">
        <f>IF(HEX2DEC(LEFT(E2826,4))&gt;=32768,HEX2DEC(LEFT(E2826,4))-65536,HEX2DEC(LEFT(E2826,4)))/Codes!$N$2</f>
        <v>2</v>
      </c>
      <c r="Q2826" s="1">
        <f>IF(HEX2DEC(RIGHT(E2826,4))&gt;=32768,HEX2DEC(RIGHT(E2826,4))-65536,HEX2DEC(RIGHT(E2826,4)))/Codes!$N$2</f>
        <v>0</v>
      </c>
      <c r="R2826" s="1">
        <f>IF(HEX2DEC(LEFT(F2826,4))&gt;=32768,HEX2DEC(LEFT(F2826,4))-65536,HEX2DEC(LEFT(F2826,4)))/Codes!$N$2</f>
        <v>5.6</v>
      </c>
      <c r="S2826" s="1">
        <f>IF(HEX2DEC(RIGHT(F2826,4))&gt;=32768,HEX2DEC(RIGHT(F2826,4))-65536,HEX2DEC(RIGHT(F2826,4)))/Codes!$N$2</f>
        <v>0</v>
      </c>
      <c r="T2826" s="18">
        <f t="shared" si="786"/>
        <v>90</v>
      </c>
      <c r="U2826" s="1">
        <f t="shared" si="787"/>
        <v>102</v>
      </c>
      <c r="V2826" s="1">
        <f t="shared" si="788"/>
        <v>0</v>
      </c>
      <c r="W2826" s="1" t="str">
        <f t="shared" si="789"/>
        <v>100</v>
      </c>
      <c r="X2826" s="1">
        <f t="shared" si="790"/>
        <v>3</v>
      </c>
      <c r="Y2826" s="1">
        <f t="shared" si="791"/>
        <v>30</v>
      </c>
      <c r="Z2826" s="1" t="str">
        <f>VLOOKUP(BIN2DEC(MID(HEX2BIN(MID(H2826,3,2),8),2,5)),Codes!$E$1:$F$18,2)</f>
        <v>Normal</v>
      </c>
      <c r="AA2826" s="6" t="str">
        <f t="shared" si="792"/>
        <v>0</v>
      </c>
      <c r="AB2826" s="1">
        <f t="shared" si="793"/>
        <v>0</v>
      </c>
      <c r="AC2826" s="1" t="str">
        <f>VLOOKUP(BIN2DEC(RIGHT(HEX2BIN(MID(H2826,6,1),4),1)&amp;LEFT(HEX2BIN(MID(H2826,7,1),4),1)),Codes!$K$1:$L$5,2)</f>
        <v>L</v>
      </c>
      <c r="AD2826" s="1" t="str">
        <f>VLOOKUP(BIN2DEC(RIGHT(HEX2BIN(MID(H2826,7,1),4),3)&amp;LEFT(HEX2BIN(MID(H2826,8,1),4),2)),Codes!$H$2:$I$33,2)</f>
        <v>Kick</v>
      </c>
      <c r="AE2826" s="1" t="str">
        <f t="shared" si="794"/>
        <v>1</v>
      </c>
      <c r="AF2826" s="1" t="str">
        <f t="shared" si="795"/>
        <v>1</v>
      </c>
      <c r="AH2826" s="6">
        <f t="shared" si="796"/>
        <v>66</v>
      </c>
    </row>
    <row r="2827" spans="1:34">
      <c r="A2827" s="3" t="s">
        <v>8846</v>
      </c>
      <c r="B2827" s="1" t="s">
        <v>78</v>
      </c>
      <c r="C2827" s="6" t="s">
        <v>1067</v>
      </c>
      <c r="D2827" s="9" t="s">
        <v>3099</v>
      </c>
      <c r="E2827" s="9" t="s">
        <v>256</v>
      </c>
      <c r="F2827" s="9" t="s">
        <v>8018</v>
      </c>
      <c r="G2827" s="9" t="s">
        <v>8847</v>
      </c>
      <c r="H2827" s="9" t="s">
        <v>8848</v>
      </c>
      <c r="J2827" s="6" t="str">
        <f t="shared" si="780"/>
        <v>001011</v>
      </c>
      <c r="K2827" s="1">
        <f t="shared" si="781"/>
        <v>0</v>
      </c>
      <c r="L2827" s="6" t="str">
        <f t="shared" si="782"/>
        <v>00000</v>
      </c>
      <c r="M2827" s="1">
        <f t="shared" si="783"/>
        <v>0</v>
      </c>
      <c r="N2827" s="6" t="str">
        <f t="shared" si="784"/>
        <v>00</v>
      </c>
      <c r="O2827" s="1">
        <f t="shared" si="785"/>
        <v>13</v>
      </c>
      <c r="P2827" s="1">
        <f>IF(HEX2DEC(LEFT(E2827,4))&gt;=32768,HEX2DEC(LEFT(E2827,4))-65536,HEX2DEC(LEFT(E2827,4)))/Codes!$N$2</f>
        <v>3.6</v>
      </c>
      <c r="Q2827" s="1">
        <f>IF(HEX2DEC(RIGHT(E2827,4))&gt;=32768,HEX2DEC(RIGHT(E2827,4))-65536,HEX2DEC(RIGHT(E2827,4)))/Codes!$N$2</f>
        <v>0</v>
      </c>
      <c r="R2827" s="1">
        <f>IF(HEX2DEC(LEFT(F2827,4))&gt;=32768,HEX2DEC(LEFT(F2827,4))-65536,HEX2DEC(LEFT(F2827,4)))/Codes!$N$2</f>
        <v>5.2</v>
      </c>
      <c r="S2827" s="1">
        <f>IF(HEX2DEC(RIGHT(F2827,4))&gt;=32768,HEX2DEC(RIGHT(F2827,4))-65536,HEX2DEC(RIGHT(F2827,4)))/Codes!$N$2</f>
        <v>4</v>
      </c>
      <c r="T2827" s="18">
        <f t="shared" si="786"/>
        <v>90</v>
      </c>
      <c r="U2827" s="1">
        <f t="shared" si="787"/>
        <v>75</v>
      </c>
      <c r="V2827" s="1">
        <f t="shared" si="788"/>
        <v>0</v>
      </c>
      <c r="W2827" s="1" t="str">
        <f t="shared" si="789"/>
        <v>100</v>
      </c>
      <c r="X2827" s="1">
        <f t="shared" si="790"/>
        <v>3</v>
      </c>
      <c r="Y2827" s="1">
        <f t="shared" si="791"/>
        <v>52</v>
      </c>
      <c r="Z2827" s="1" t="str">
        <f>VLOOKUP(BIN2DEC(MID(HEX2BIN(MID(H2827,3,2),8),2,5)),Codes!$E$1:$F$18,2)</f>
        <v>Normal</v>
      </c>
      <c r="AA2827" s="6" t="str">
        <f t="shared" si="792"/>
        <v>0</v>
      </c>
      <c r="AB2827" s="1">
        <f t="shared" si="793"/>
        <v>20</v>
      </c>
      <c r="AC2827" s="1" t="str">
        <f>VLOOKUP(BIN2DEC(RIGHT(HEX2BIN(MID(H2827,6,1),4),1)&amp;LEFT(HEX2BIN(MID(H2827,7,1),4),1)),Codes!$K$1:$L$5,2)</f>
        <v>L</v>
      </c>
      <c r="AD2827" s="1" t="str">
        <f>VLOOKUP(BIN2DEC(RIGHT(HEX2BIN(MID(H2827,7,1),4),3)&amp;LEFT(HEX2BIN(MID(H2827,8,1),4),2)),Codes!$H$2:$I$33,2)</f>
        <v>Paper</v>
      </c>
      <c r="AE2827" s="1" t="str">
        <f t="shared" si="794"/>
        <v>1</v>
      </c>
      <c r="AF2827" s="1" t="str">
        <f t="shared" si="795"/>
        <v>1</v>
      </c>
      <c r="AH2827" s="6">
        <f t="shared" si="796"/>
        <v>70</v>
      </c>
    </row>
    <row r="2828" spans="1:34">
      <c r="A2828" s="3" t="s">
        <v>8849</v>
      </c>
      <c r="B2828" s="1" t="s">
        <v>78</v>
      </c>
      <c r="C2828" s="6" t="s">
        <v>1067</v>
      </c>
      <c r="D2828" s="9" t="s">
        <v>2343</v>
      </c>
      <c r="E2828" s="9" t="s">
        <v>313</v>
      </c>
      <c r="F2828" s="9" t="s">
        <v>91</v>
      </c>
      <c r="G2828" s="9" t="s">
        <v>8850</v>
      </c>
      <c r="H2828" s="9" t="s">
        <v>8848</v>
      </c>
      <c r="J2828" s="6" t="str">
        <f t="shared" si="780"/>
        <v>001011</v>
      </c>
      <c r="K2828" s="1">
        <f t="shared" si="781"/>
        <v>1</v>
      </c>
      <c r="L2828" s="6" t="str">
        <f t="shared" si="782"/>
        <v>00000</v>
      </c>
      <c r="M2828" s="1">
        <f t="shared" si="783"/>
        <v>30</v>
      </c>
      <c r="N2828" s="6" t="str">
        <f t="shared" si="784"/>
        <v>00</v>
      </c>
      <c r="O2828" s="1">
        <f t="shared" si="785"/>
        <v>13</v>
      </c>
      <c r="P2828" s="1">
        <f>IF(HEX2DEC(LEFT(E2828,4))&gt;=32768,HEX2DEC(LEFT(E2828,4))-65536,HEX2DEC(LEFT(E2828,4)))/Codes!$N$2</f>
        <v>3.6</v>
      </c>
      <c r="Q2828" s="1">
        <f>IF(HEX2DEC(RIGHT(E2828,4))&gt;=32768,HEX2DEC(RIGHT(E2828,4))-65536,HEX2DEC(RIGHT(E2828,4)))/Codes!$N$2</f>
        <v>2</v>
      </c>
      <c r="R2828" s="1">
        <f>IF(HEX2DEC(LEFT(F2828,4))&gt;=32768,HEX2DEC(LEFT(F2828,4))-65536,HEX2DEC(LEFT(F2828,4)))/Codes!$N$2</f>
        <v>0</v>
      </c>
      <c r="S2828" s="1">
        <f>IF(HEX2DEC(RIGHT(F2828,4))&gt;=32768,HEX2DEC(RIGHT(F2828,4))-65536,HEX2DEC(RIGHT(F2828,4)))/Codes!$N$2</f>
        <v>0</v>
      </c>
      <c r="T2828" s="18">
        <f t="shared" si="786"/>
        <v>120</v>
      </c>
      <c r="U2828" s="1">
        <f t="shared" si="787"/>
        <v>75</v>
      </c>
      <c r="V2828" s="1">
        <f t="shared" si="788"/>
        <v>0</v>
      </c>
      <c r="W2828" s="1" t="str">
        <f t="shared" si="789"/>
        <v>100</v>
      </c>
      <c r="X2828" s="1">
        <f t="shared" si="790"/>
        <v>3</v>
      </c>
      <c r="Y2828" s="1">
        <f t="shared" si="791"/>
        <v>52</v>
      </c>
      <c r="Z2828" s="1" t="str">
        <f>VLOOKUP(BIN2DEC(MID(HEX2BIN(MID(H2828,3,2),8),2,5)),Codes!$E$1:$F$18,2)</f>
        <v>Normal</v>
      </c>
      <c r="AA2828" s="6" t="str">
        <f t="shared" si="792"/>
        <v>0</v>
      </c>
      <c r="AB2828" s="1">
        <f t="shared" si="793"/>
        <v>20</v>
      </c>
      <c r="AC2828" s="1" t="str">
        <f>VLOOKUP(BIN2DEC(RIGHT(HEX2BIN(MID(H2828,6,1),4),1)&amp;LEFT(HEX2BIN(MID(H2828,7,1),4),1)),Codes!$K$1:$L$5,2)</f>
        <v>L</v>
      </c>
      <c r="AD2828" s="1" t="str">
        <f>VLOOKUP(BIN2DEC(RIGHT(HEX2BIN(MID(H2828,7,1),4),3)&amp;LEFT(HEX2BIN(MID(H2828,8,1),4),2)),Codes!$H$2:$I$33,2)</f>
        <v>Paper</v>
      </c>
      <c r="AE2828" s="1" t="str">
        <f t="shared" si="794"/>
        <v>1</v>
      </c>
      <c r="AF2828" s="1" t="str">
        <f t="shared" si="795"/>
        <v>1</v>
      </c>
      <c r="AH2828" s="6">
        <f t="shared" si="796"/>
        <v>70</v>
      </c>
    </row>
    <row r="2829" spans="1:34">
      <c r="A2829" s="3" t="s">
        <v>8851</v>
      </c>
      <c r="B2829" s="1" t="s">
        <v>78</v>
      </c>
      <c r="C2829" s="6" t="s">
        <v>4397</v>
      </c>
      <c r="D2829" s="9" t="s">
        <v>8852</v>
      </c>
      <c r="E2829" s="9" t="s">
        <v>2284</v>
      </c>
      <c r="F2829" s="9" t="s">
        <v>91</v>
      </c>
      <c r="G2829" s="9" t="s">
        <v>1817</v>
      </c>
      <c r="H2829" s="9" t="s">
        <v>8853</v>
      </c>
      <c r="J2829" s="6" t="str">
        <f t="shared" si="780"/>
        <v>001011</v>
      </c>
      <c r="K2829" s="1">
        <f t="shared" si="781"/>
        <v>0</v>
      </c>
      <c r="L2829" s="6" t="str">
        <f t="shared" si="782"/>
        <v>00000</v>
      </c>
      <c r="M2829" s="1">
        <f t="shared" si="783"/>
        <v>5</v>
      </c>
      <c r="N2829" s="6" t="str">
        <f t="shared" si="784"/>
        <v>00</v>
      </c>
      <c r="O2829" s="1">
        <f t="shared" si="785"/>
        <v>0</v>
      </c>
      <c r="P2829" s="1">
        <f>IF(HEX2DEC(LEFT(E2829,4))&gt;=32768,HEX2DEC(LEFT(E2829,4))-65536,HEX2DEC(LEFT(E2829,4)))/Codes!$N$2</f>
        <v>11.2</v>
      </c>
      <c r="Q2829" s="1">
        <f>IF(HEX2DEC(RIGHT(E2829,4))&gt;=32768,HEX2DEC(RIGHT(E2829,4))-65536,HEX2DEC(RIGHT(E2829,4)))/Codes!$N$2</f>
        <v>0</v>
      </c>
      <c r="R2829" s="1">
        <f>IF(HEX2DEC(LEFT(F2829,4))&gt;=32768,HEX2DEC(LEFT(F2829,4))-65536,HEX2DEC(LEFT(F2829,4)))/Codes!$N$2</f>
        <v>0</v>
      </c>
      <c r="S2829" s="1">
        <f>IF(HEX2DEC(RIGHT(F2829,4))&gt;=32768,HEX2DEC(RIGHT(F2829,4))-65536,HEX2DEC(RIGHT(F2829,4)))/Codes!$N$2</f>
        <v>0</v>
      </c>
      <c r="T2829" s="18">
        <f t="shared" si="786"/>
        <v>361</v>
      </c>
      <c r="U2829" s="1">
        <f t="shared" si="787"/>
        <v>100</v>
      </c>
      <c r="V2829" s="1">
        <f t="shared" si="788"/>
        <v>0</v>
      </c>
      <c r="W2829" s="1" t="str">
        <f t="shared" si="789"/>
        <v>100</v>
      </c>
      <c r="X2829" s="1">
        <f t="shared" si="790"/>
        <v>0</v>
      </c>
      <c r="Y2829" s="1">
        <f t="shared" si="791"/>
        <v>0</v>
      </c>
      <c r="Z2829" s="1" t="str">
        <f>VLOOKUP(BIN2DEC(MID(HEX2BIN(MID(H2829,3,2),8),2,5)),Codes!$E$1:$F$18,2)</f>
        <v>Sleep</v>
      </c>
      <c r="AA2829" s="6" t="str">
        <f t="shared" si="792"/>
        <v>0</v>
      </c>
      <c r="AB2829" s="1">
        <f t="shared" si="793"/>
        <v>0</v>
      </c>
      <c r="AC2829" s="1" t="str">
        <f>VLOOKUP(BIN2DEC(RIGHT(HEX2BIN(MID(H2829,6,1),4),1)&amp;LEFT(HEX2BIN(MID(H2829,7,1),4),1)),Codes!$K$1:$L$5,2)</f>
        <v>S</v>
      </c>
      <c r="AD2829" s="1" t="str">
        <f>VLOOKUP(BIN2DEC(RIGHT(HEX2BIN(MID(H2829,7,1),4),3)&amp;LEFT(HEX2BIN(MID(H2829,8,1),4),2)),Codes!$H$2:$I$33,2)</f>
        <v>Burn</v>
      </c>
      <c r="AE2829" s="1" t="str">
        <f t="shared" si="794"/>
        <v>1</v>
      </c>
      <c r="AF2829" s="1" t="str">
        <f t="shared" si="795"/>
        <v>0</v>
      </c>
      <c r="AH2829" s="6">
        <f t="shared" si="796"/>
        <v>8</v>
      </c>
    </row>
    <row r="2830" spans="1:34">
      <c r="A2830" s="3" t="s">
        <v>8854</v>
      </c>
      <c r="B2830" s="1" t="s">
        <v>78</v>
      </c>
      <c r="C2830" s="6" t="s">
        <v>1076</v>
      </c>
      <c r="D2830" s="9" t="s">
        <v>8855</v>
      </c>
      <c r="E2830" s="9" t="s">
        <v>824</v>
      </c>
      <c r="F2830" s="9" t="s">
        <v>91</v>
      </c>
      <c r="G2830" s="9" t="s">
        <v>8856</v>
      </c>
      <c r="H2830" s="9" t="s">
        <v>8857</v>
      </c>
      <c r="J2830" s="6" t="str">
        <f t="shared" si="780"/>
        <v>001011</v>
      </c>
      <c r="K2830" s="1">
        <f t="shared" si="781"/>
        <v>0</v>
      </c>
      <c r="L2830" s="6" t="str">
        <f t="shared" si="782"/>
        <v>00000</v>
      </c>
      <c r="M2830" s="1">
        <f t="shared" si="783"/>
        <v>5</v>
      </c>
      <c r="N2830" s="6" t="str">
        <f t="shared" si="784"/>
        <v>00</v>
      </c>
      <c r="O2830" s="1">
        <f t="shared" si="785"/>
        <v>28</v>
      </c>
      <c r="P2830" s="1">
        <f>IF(HEX2DEC(LEFT(E2830,4))&gt;=32768,HEX2DEC(LEFT(E2830,4))-65536,HEX2DEC(LEFT(E2830,4)))/Codes!$N$2</f>
        <v>2</v>
      </c>
      <c r="Q2830" s="1">
        <f>IF(HEX2DEC(RIGHT(E2830,4))&gt;=32768,HEX2DEC(RIGHT(E2830,4))-65536,HEX2DEC(RIGHT(E2830,4)))/Codes!$N$2</f>
        <v>0</v>
      </c>
      <c r="R2830" s="1">
        <f>IF(HEX2DEC(LEFT(F2830,4))&gt;=32768,HEX2DEC(LEFT(F2830,4))-65536,HEX2DEC(LEFT(F2830,4)))/Codes!$N$2</f>
        <v>0</v>
      </c>
      <c r="S2830" s="1">
        <f>IF(HEX2DEC(RIGHT(F2830,4))&gt;=32768,HEX2DEC(RIGHT(F2830,4))-65536,HEX2DEC(RIGHT(F2830,4)))/Codes!$N$2</f>
        <v>0</v>
      </c>
      <c r="T2830" s="18">
        <f t="shared" si="786"/>
        <v>361</v>
      </c>
      <c r="U2830" s="1">
        <f t="shared" si="787"/>
        <v>120</v>
      </c>
      <c r="V2830" s="1">
        <f t="shared" si="788"/>
        <v>0</v>
      </c>
      <c r="W2830" s="1" t="str">
        <f t="shared" si="789"/>
        <v>100</v>
      </c>
      <c r="X2830" s="1">
        <f t="shared" si="790"/>
        <v>0</v>
      </c>
      <c r="Y2830" s="1">
        <f t="shared" si="791"/>
        <v>78</v>
      </c>
      <c r="Z2830" s="1" t="str">
        <f>VLOOKUP(BIN2DEC(MID(HEX2BIN(MID(H2830,3,2),8),2,5)),Codes!$E$1:$F$18,2)</f>
        <v>Flame</v>
      </c>
      <c r="AA2830" s="6" t="str">
        <f t="shared" si="792"/>
        <v>0</v>
      </c>
      <c r="AB2830" s="1">
        <f t="shared" si="793"/>
        <v>0</v>
      </c>
      <c r="AC2830" s="1" t="str">
        <f>VLOOKUP(BIN2DEC(RIGHT(HEX2BIN(MID(H2830,6,1),4),1)&amp;LEFT(HEX2BIN(MID(H2830,7,1),4),1)),Codes!$K$1:$L$5,2)</f>
        <v>L</v>
      </c>
      <c r="AD2830" s="1" t="str">
        <f>VLOOKUP(BIN2DEC(RIGHT(HEX2BIN(MID(H2830,7,1),4),3)&amp;LEFT(HEX2BIN(MID(H2830,8,1),4),2)),Codes!$H$2:$I$33,2)</f>
        <v>Bat</v>
      </c>
      <c r="AE2830" s="1" t="str">
        <f t="shared" si="794"/>
        <v>1</v>
      </c>
      <c r="AF2830" s="1" t="str">
        <f t="shared" si="795"/>
        <v>1</v>
      </c>
      <c r="AH2830" s="6">
        <f t="shared" si="796"/>
        <v>69</v>
      </c>
    </row>
    <row r="2831" spans="1:34">
      <c r="A2831" s="3" t="s">
        <v>8858</v>
      </c>
      <c r="B2831" s="1" t="s">
        <v>78</v>
      </c>
      <c r="C2831" s="6" t="s">
        <v>267</v>
      </c>
      <c r="D2831" s="9" t="s">
        <v>4846</v>
      </c>
      <c r="E2831" s="9" t="s">
        <v>8859</v>
      </c>
      <c r="F2831" s="9" t="s">
        <v>91</v>
      </c>
      <c r="G2831" s="9" t="s">
        <v>308</v>
      </c>
      <c r="H2831" s="9" t="s">
        <v>4404</v>
      </c>
      <c r="J2831" s="6" t="str">
        <f t="shared" si="780"/>
        <v>001011</v>
      </c>
      <c r="K2831" s="1">
        <f t="shared" si="781"/>
        <v>0</v>
      </c>
      <c r="L2831" s="6" t="str">
        <f t="shared" si="782"/>
        <v>00000</v>
      </c>
      <c r="M2831" s="1">
        <f t="shared" si="783"/>
        <v>30</v>
      </c>
      <c r="N2831" s="6" t="str">
        <f t="shared" si="784"/>
        <v>00</v>
      </c>
      <c r="O2831" s="1">
        <f t="shared" si="785"/>
        <v>3</v>
      </c>
      <c r="P2831" s="1">
        <f>IF(HEX2DEC(LEFT(E2831,4))&gt;=32768,HEX2DEC(LEFT(E2831,4))-65536,HEX2DEC(LEFT(E2831,4)))/Codes!$N$2</f>
        <v>3.6</v>
      </c>
      <c r="Q2831" s="1">
        <f>IF(HEX2DEC(RIGHT(E2831,4))&gt;=32768,HEX2DEC(RIGHT(E2831,4))-65536,HEX2DEC(RIGHT(E2831,4)))/Codes!$N$2</f>
        <v>-1.68</v>
      </c>
      <c r="R2831" s="1">
        <f>IF(HEX2DEC(LEFT(F2831,4))&gt;=32768,HEX2DEC(LEFT(F2831,4))-65536,HEX2DEC(LEFT(F2831,4)))/Codes!$N$2</f>
        <v>0</v>
      </c>
      <c r="S2831" s="1">
        <f>IF(HEX2DEC(RIGHT(F2831,4))&gt;=32768,HEX2DEC(RIGHT(F2831,4))-65536,HEX2DEC(RIGHT(F2831,4)))/Codes!$N$2</f>
        <v>0</v>
      </c>
      <c r="T2831" s="18">
        <f t="shared" si="786"/>
        <v>361</v>
      </c>
      <c r="U2831" s="1">
        <f t="shared" si="787"/>
        <v>50</v>
      </c>
      <c r="V2831" s="1">
        <f t="shared" si="788"/>
        <v>0</v>
      </c>
      <c r="W2831" s="1" t="str">
        <f t="shared" si="789"/>
        <v>100</v>
      </c>
      <c r="X2831" s="1">
        <f t="shared" si="790"/>
        <v>3</v>
      </c>
      <c r="Y2831" s="1">
        <f t="shared" si="791"/>
        <v>8</v>
      </c>
      <c r="Z2831" s="1" t="str">
        <f>VLOOKUP(BIN2DEC(MID(HEX2BIN(MID(H2831,3,2),8),2,5)),Codes!$E$1:$F$18,2)</f>
        <v>Normal</v>
      </c>
      <c r="AA2831" s="6" t="str">
        <f t="shared" si="792"/>
        <v>0</v>
      </c>
      <c r="AB2831" s="1">
        <f t="shared" si="793"/>
        <v>0</v>
      </c>
      <c r="AC2831" s="1" t="str">
        <f>VLOOKUP(BIN2DEC(RIGHT(HEX2BIN(MID(H2831,6,1),4),1)&amp;LEFT(HEX2BIN(MID(H2831,7,1),4),1)),Codes!$K$1:$L$5,2)</f>
        <v>S</v>
      </c>
      <c r="AD2831" s="1" t="str">
        <f>VLOOKUP(BIN2DEC(RIGHT(HEX2BIN(MID(H2831,7,1),4),3)&amp;LEFT(HEX2BIN(MID(H2831,8,1),4),2)),Codes!$H$2:$I$33,2)</f>
        <v>Punch</v>
      </c>
      <c r="AE2831" s="1" t="str">
        <f t="shared" si="794"/>
        <v>1</v>
      </c>
      <c r="AF2831" s="1" t="str">
        <f t="shared" si="795"/>
        <v>1</v>
      </c>
      <c r="AH2831" s="6">
        <f t="shared" si="796"/>
        <v>1</v>
      </c>
    </row>
    <row r="2832" spans="1:34">
      <c r="A2832" s="3" t="s">
        <v>8860</v>
      </c>
      <c r="B2832" s="1" t="s">
        <v>78</v>
      </c>
      <c r="C2832" s="6" t="s">
        <v>267</v>
      </c>
      <c r="D2832" s="9" t="s">
        <v>2351</v>
      </c>
      <c r="E2832" s="9" t="s">
        <v>256</v>
      </c>
      <c r="F2832" s="9" t="s">
        <v>91</v>
      </c>
      <c r="G2832" s="9" t="s">
        <v>308</v>
      </c>
      <c r="H2832" s="9" t="s">
        <v>4404</v>
      </c>
      <c r="J2832" s="6" t="str">
        <f t="shared" si="780"/>
        <v>001011</v>
      </c>
      <c r="K2832" s="1">
        <f t="shared" si="781"/>
        <v>1</v>
      </c>
      <c r="L2832" s="6" t="str">
        <f t="shared" si="782"/>
        <v>00000</v>
      </c>
      <c r="M2832" s="1">
        <f t="shared" si="783"/>
        <v>30</v>
      </c>
      <c r="N2832" s="6" t="str">
        <f t="shared" si="784"/>
        <v>00</v>
      </c>
      <c r="O2832" s="1">
        <f t="shared" si="785"/>
        <v>3</v>
      </c>
      <c r="P2832" s="1">
        <f>IF(HEX2DEC(LEFT(E2832,4))&gt;=32768,HEX2DEC(LEFT(E2832,4))-65536,HEX2DEC(LEFT(E2832,4)))/Codes!$N$2</f>
        <v>3.6</v>
      </c>
      <c r="Q2832" s="1">
        <f>IF(HEX2DEC(RIGHT(E2832,4))&gt;=32768,HEX2DEC(RIGHT(E2832,4))-65536,HEX2DEC(RIGHT(E2832,4)))/Codes!$N$2</f>
        <v>0</v>
      </c>
      <c r="R2832" s="1">
        <f>IF(HEX2DEC(LEFT(F2832,4))&gt;=32768,HEX2DEC(LEFT(F2832,4))-65536,HEX2DEC(LEFT(F2832,4)))/Codes!$N$2</f>
        <v>0</v>
      </c>
      <c r="S2832" s="1">
        <f>IF(HEX2DEC(RIGHT(F2832,4))&gt;=32768,HEX2DEC(RIGHT(F2832,4))-65536,HEX2DEC(RIGHT(F2832,4)))/Codes!$N$2</f>
        <v>0</v>
      </c>
      <c r="T2832" s="18">
        <f t="shared" si="786"/>
        <v>361</v>
      </c>
      <c r="U2832" s="1">
        <f t="shared" si="787"/>
        <v>50</v>
      </c>
      <c r="V2832" s="1">
        <f t="shared" si="788"/>
        <v>0</v>
      </c>
      <c r="W2832" s="1" t="str">
        <f t="shared" si="789"/>
        <v>100</v>
      </c>
      <c r="X2832" s="1">
        <f t="shared" si="790"/>
        <v>3</v>
      </c>
      <c r="Y2832" s="1">
        <f t="shared" si="791"/>
        <v>8</v>
      </c>
      <c r="Z2832" s="1" t="str">
        <f>VLOOKUP(BIN2DEC(MID(HEX2BIN(MID(H2832,3,2),8),2,5)),Codes!$E$1:$F$18,2)</f>
        <v>Normal</v>
      </c>
      <c r="AA2832" s="6" t="str">
        <f t="shared" si="792"/>
        <v>0</v>
      </c>
      <c r="AB2832" s="1">
        <f t="shared" si="793"/>
        <v>0</v>
      </c>
      <c r="AC2832" s="1" t="str">
        <f>VLOOKUP(BIN2DEC(RIGHT(HEX2BIN(MID(H2832,6,1),4),1)&amp;LEFT(HEX2BIN(MID(H2832,7,1),4),1)),Codes!$K$1:$L$5,2)</f>
        <v>S</v>
      </c>
      <c r="AD2832" s="1" t="str">
        <f>VLOOKUP(BIN2DEC(RIGHT(HEX2BIN(MID(H2832,7,1),4),3)&amp;LEFT(HEX2BIN(MID(H2832,8,1),4),2)),Codes!$H$2:$I$33,2)</f>
        <v>Punch</v>
      </c>
      <c r="AE2832" s="1" t="str">
        <f t="shared" si="794"/>
        <v>1</v>
      </c>
      <c r="AF2832" s="1" t="str">
        <f t="shared" si="795"/>
        <v>1</v>
      </c>
      <c r="AH2832" s="6">
        <f t="shared" si="796"/>
        <v>1</v>
      </c>
    </row>
    <row r="2833" spans="1:34">
      <c r="A2833" s="3" t="s">
        <v>8861</v>
      </c>
      <c r="B2833" s="1" t="s">
        <v>78</v>
      </c>
      <c r="C2833" s="6" t="s">
        <v>267</v>
      </c>
      <c r="D2833" s="9" t="s">
        <v>2340</v>
      </c>
      <c r="E2833" s="9" t="s">
        <v>8862</v>
      </c>
      <c r="F2833" s="9" t="s">
        <v>91</v>
      </c>
      <c r="G2833" s="9" t="s">
        <v>308</v>
      </c>
      <c r="H2833" s="9" t="s">
        <v>4404</v>
      </c>
      <c r="J2833" s="6" t="str">
        <f t="shared" si="780"/>
        <v>001011</v>
      </c>
      <c r="K2833" s="1">
        <f t="shared" si="781"/>
        <v>2</v>
      </c>
      <c r="L2833" s="6" t="str">
        <f t="shared" si="782"/>
        <v>00000</v>
      </c>
      <c r="M2833" s="1">
        <f t="shared" si="783"/>
        <v>30</v>
      </c>
      <c r="N2833" s="6" t="str">
        <f t="shared" si="784"/>
        <v>00</v>
      </c>
      <c r="O2833" s="1">
        <f t="shared" si="785"/>
        <v>3</v>
      </c>
      <c r="P2833" s="1">
        <f>IF(HEX2DEC(LEFT(E2833,4))&gt;=32768,HEX2DEC(LEFT(E2833,4))-65536,HEX2DEC(LEFT(E2833,4)))/Codes!$N$2</f>
        <v>3.6</v>
      </c>
      <c r="Q2833" s="1">
        <f>IF(HEX2DEC(RIGHT(E2833,4))&gt;=32768,HEX2DEC(RIGHT(E2833,4))-65536,HEX2DEC(RIGHT(E2833,4)))/Codes!$N$2</f>
        <v>1.68</v>
      </c>
      <c r="R2833" s="1">
        <f>IF(HEX2DEC(LEFT(F2833,4))&gt;=32768,HEX2DEC(LEFT(F2833,4))-65536,HEX2DEC(LEFT(F2833,4)))/Codes!$N$2</f>
        <v>0</v>
      </c>
      <c r="S2833" s="1">
        <f>IF(HEX2DEC(RIGHT(F2833,4))&gt;=32768,HEX2DEC(RIGHT(F2833,4))-65536,HEX2DEC(RIGHT(F2833,4)))/Codes!$N$2</f>
        <v>0</v>
      </c>
      <c r="T2833" s="18">
        <f t="shared" si="786"/>
        <v>361</v>
      </c>
      <c r="U2833" s="1">
        <f t="shared" si="787"/>
        <v>50</v>
      </c>
      <c r="V2833" s="1">
        <f t="shared" si="788"/>
        <v>0</v>
      </c>
      <c r="W2833" s="1" t="str">
        <f t="shared" si="789"/>
        <v>100</v>
      </c>
      <c r="X2833" s="1">
        <f t="shared" si="790"/>
        <v>3</v>
      </c>
      <c r="Y2833" s="1">
        <f t="shared" si="791"/>
        <v>8</v>
      </c>
      <c r="Z2833" s="1" t="str">
        <f>VLOOKUP(BIN2DEC(MID(HEX2BIN(MID(H2833,3,2),8),2,5)),Codes!$E$1:$F$18,2)</f>
        <v>Normal</v>
      </c>
      <c r="AA2833" s="6" t="str">
        <f t="shared" si="792"/>
        <v>0</v>
      </c>
      <c r="AB2833" s="1">
        <f t="shared" si="793"/>
        <v>0</v>
      </c>
      <c r="AC2833" s="1" t="str">
        <f>VLOOKUP(BIN2DEC(RIGHT(HEX2BIN(MID(H2833,6,1),4),1)&amp;LEFT(HEX2BIN(MID(H2833,7,1),4),1)),Codes!$K$1:$L$5,2)</f>
        <v>S</v>
      </c>
      <c r="AD2833" s="1" t="str">
        <f>VLOOKUP(BIN2DEC(RIGHT(HEX2BIN(MID(H2833,7,1),4),3)&amp;LEFT(HEX2BIN(MID(H2833,8,1),4),2)),Codes!$H$2:$I$33,2)</f>
        <v>Punch</v>
      </c>
      <c r="AE2833" s="1" t="str">
        <f t="shared" si="794"/>
        <v>1</v>
      </c>
      <c r="AF2833" s="1" t="str">
        <f t="shared" si="795"/>
        <v>1</v>
      </c>
      <c r="AH2833" s="6">
        <f t="shared" si="796"/>
        <v>1</v>
      </c>
    </row>
    <row r="2834" spans="1:34">
      <c r="A2834" s="3" t="s">
        <v>8863</v>
      </c>
      <c r="B2834" s="1" t="s">
        <v>78</v>
      </c>
      <c r="C2834" s="6" t="s">
        <v>268</v>
      </c>
      <c r="D2834" s="9" t="s">
        <v>8864</v>
      </c>
      <c r="E2834" s="9" t="s">
        <v>8859</v>
      </c>
      <c r="F2834" s="9" t="s">
        <v>91</v>
      </c>
      <c r="G2834" s="9" t="s">
        <v>308</v>
      </c>
      <c r="H2834" s="9" t="s">
        <v>8865</v>
      </c>
      <c r="J2834" s="6" t="str">
        <f t="shared" si="780"/>
        <v>001011</v>
      </c>
      <c r="K2834" s="1">
        <f t="shared" si="781"/>
        <v>0</v>
      </c>
      <c r="L2834" s="6" t="str">
        <f t="shared" si="782"/>
        <v>00000</v>
      </c>
      <c r="M2834" s="1">
        <f t="shared" si="783"/>
        <v>34</v>
      </c>
      <c r="N2834" s="6" t="str">
        <f t="shared" si="784"/>
        <v>00</v>
      </c>
      <c r="O2834" s="1">
        <f t="shared" si="785"/>
        <v>3</v>
      </c>
      <c r="P2834" s="1">
        <f>IF(HEX2DEC(LEFT(E2834,4))&gt;=32768,HEX2DEC(LEFT(E2834,4))-65536,HEX2DEC(LEFT(E2834,4)))/Codes!$N$2</f>
        <v>3.6</v>
      </c>
      <c r="Q2834" s="1">
        <f>IF(HEX2DEC(RIGHT(E2834,4))&gt;=32768,HEX2DEC(RIGHT(E2834,4))-65536,HEX2DEC(RIGHT(E2834,4)))/Codes!$N$2</f>
        <v>-1.68</v>
      </c>
      <c r="R2834" s="1">
        <f>IF(HEX2DEC(LEFT(F2834,4))&gt;=32768,HEX2DEC(LEFT(F2834,4))-65536,HEX2DEC(LEFT(F2834,4)))/Codes!$N$2</f>
        <v>0</v>
      </c>
      <c r="S2834" s="1">
        <f>IF(HEX2DEC(RIGHT(F2834,4))&gt;=32768,HEX2DEC(RIGHT(F2834,4))-65536,HEX2DEC(RIGHT(F2834,4)))/Codes!$N$2</f>
        <v>0</v>
      </c>
      <c r="T2834" s="18">
        <f t="shared" si="786"/>
        <v>361</v>
      </c>
      <c r="U2834" s="1">
        <f t="shared" si="787"/>
        <v>50</v>
      </c>
      <c r="V2834" s="1">
        <f t="shared" si="788"/>
        <v>0</v>
      </c>
      <c r="W2834" s="1" t="str">
        <f t="shared" si="789"/>
        <v>100</v>
      </c>
      <c r="X2834" s="1">
        <f t="shared" si="790"/>
        <v>3</v>
      </c>
      <c r="Y2834" s="1">
        <f t="shared" si="791"/>
        <v>16</v>
      </c>
      <c r="Z2834" s="1" t="str">
        <f>VLOOKUP(BIN2DEC(MID(HEX2BIN(MID(H2834,3,2),8),2,5)),Codes!$E$1:$F$18,2)</f>
        <v>Normal</v>
      </c>
      <c r="AA2834" s="6" t="str">
        <f t="shared" si="792"/>
        <v>0</v>
      </c>
      <c r="AB2834" s="1">
        <f t="shared" si="793"/>
        <v>0</v>
      </c>
      <c r="AC2834" s="1" t="str">
        <f>VLOOKUP(BIN2DEC(RIGHT(HEX2BIN(MID(H2834,6,1),4),1)&amp;LEFT(HEX2BIN(MID(H2834,7,1),4),1)),Codes!$K$1:$L$5,2)</f>
        <v>S</v>
      </c>
      <c r="AD2834" s="1" t="str">
        <f>VLOOKUP(BIN2DEC(RIGHT(HEX2BIN(MID(H2834,7,1),4),3)&amp;LEFT(HEX2BIN(MID(H2834,8,1),4),2)),Codes!$H$2:$I$33,2)</f>
        <v>Punch</v>
      </c>
      <c r="AE2834" s="1" t="str">
        <f t="shared" si="794"/>
        <v>1</v>
      </c>
      <c r="AF2834" s="1" t="str">
        <f t="shared" si="795"/>
        <v>1</v>
      </c>
      <c r="AH2834" s="6">
        <f t="shared" si="796"/>
        <v>1</v>
      </c>
    </row>
    <row r="2835" spans="1:34">
      <c r="A2835" s="3" t="s">
        <v>8866</v>
      </c>
      <c r="B2835" s="1" t="s">
        <v>78</v>
      </c>
      <c r="C2835" s="6" t="s">
        <v>268</v>
      </c>
      <c r="D2835" s="9" t="s">
        <v>8867</v>
      </c>
      <c r="E2835" s="9" t="s">
        <v>256</v>
      </c>
      <c r="F2835" s="9" t="s">
        <v>91</v>
      </c>
      <c r="G2835" s="9" t="s">
        <v>308</v>
      </c>
      <c r="H2835" s="9" t="s">
        <v>8865</v>
      </c>
      <c r="J2835" s="6" t="str">
        <f t="shared" si="780"/>
        <v>001011</v>
      </c>
      <c r="K2835" s="1">
        <f t="shared" si="781"/>
        <v>1</v>
      </c>
      <c r="L2835" s="6" t="str">
        <f t="shared" si="782"/>
        <v>00000</v>
      </c>
      <c r="M2835" s="1">
        <f t="shared" si="783"/>
        <v>34</v>
      </c>
      <c r="N2835" s="6" t="str">
        <f t="shared" si="784"/>
        <v>00</v>
      </c>
      <c r="O2835" s="1">
        <f t="shared" si="785"/>
        <v>3</v>
      </c>
      <c r="P2835" s="1">
        <f>IF(HEX2DEC(LEFT(E2835,4))&gt;=32768,HEX2DEC(LEFT(E2835,4))-65536,HEX2DEC(LEFT(E2835,4)))/Codes!$N$2</f>
        <v>3.6</v>
      </c>
      <c r="Q2835" s="1">
        <f>IF(HEX2DEC(RIGHT(E2835,4))&gt;=32768,HEX2DEC(RIGHT(E2835,4))-65536,HEX2DEC(RIGHT(E2835,4)))/Codes!$N$2</f>
        <v>0</v>
      </c>
      <c r="R2835" s="1">
        <f>IF(HEX2DEC(LEFT(F2835,4))&gt;=32768,HEX2DEC(LEFT(F2835,4))-65536,HEX2DEC(LEFT(F2835,4)))/Codes!$N$2</f>
        <v>0</v>
      </c>
      <c r="S2835" s="1">
        <f>IF(HEX2DEC(RIGHT(F2835,4))&gt;=32768,HEX2DEC(RIGHT(F2835,4))-65536,HEX2DEC(RIGHT(F2835,4)))/Codes!$N$2</f>
        <v>0</v>
      </c>
      <c r="T2835" s="18">
        <f t="shared" si="786"/>
        <v>361</v>
      </c>
      <c r="U2835" s="1">
        <f t="shared" si="787"/>
        <v>50</v>
      </c>
      <c r="V2835" s="1">
        <f t="shared" si="788"/>
        <v>0</v>
      </c>
      <c r="W2835" s="1" t="str">
        <f t="shared" si="789"/>
        <v>100</v>
      </c>
      <c r="X2835" s="1">
        <f t="shared" si="790"/>
        <v>3</v>
      </c>
      <c r="Y2835" s="1">
        <f t="shared" si="791"/>
        <v>16</v>
      </c>
      <c r="Z2835" s="1" t="str">
        <f>VLOOKUP(BIN2DEC(MID(HEX2BIN(MID(H2835,3,2),8),2,5)),Codes!$E$1:$F$18,2)</f>
        <v>Normal</v>
      </c>
      <c r="AA2835" s="6" t="str">
        <f t="shared" si="792"/>
        <v>0</v>
      </c>
      <c r="AB2835" s="1">
        <f t="shared" si="793"/>
        <v>0</v>
      </c>
      <c r="AC2835" s="1" t="str">
        <f>VLOOKUP(BIN2DEC(RIGHT(HEX2BIN(MID(H2835,6,1),4),1)&amp;LEFT(HEX2BIN(MID(H2835,7,1),4),1)),Codes!$K$1:$L$5,2)</f>
        <v>S</v>
      </c>
      <c r="AD2835" s="1" t="str">
        <f>VLOOKUP(BIN2DEC(RIGHT(HEX2BIN(MID(H2835,7,1),4),3)&amp;LEFT(HEX2BIN(MID(H2835,8,1),4),2)),Codes!$H$2:$I$33,2)</f>
        <v>Punch</v>
      </c>
      <c r="AE2835" s="1" t="str">
        <f t="shared" si="794"/>
        <v>1</v>
      </c>
      <c r="AF2835" s="1" t="str">
        <f t="shared" si="795"/>
        <v>1</v>
      </c>
      <c r="AH2835" s="6">
        <f t="shared" si="796"/>
        <v>1</v>
      </c>
    </row>
    <row r="2836" spans="1:34">
      <c r="A2836" s="3" t="s">
        <v>8869</v>
      </c>
      <c r="B2836" s="1" t="s">
        <v>78</v>
      </c>
      <c r="C2836" s="6" t="s">
        <v>268</v>
      </c>
      <c r="D2836" s="9" t="s">
        <v>8868</v>
      </c>
      <c r="E2836" s="9" t="s">
        <v>8862</v>
      </c>
      <c r="F2836" s="9" t="s">
        <v>91</v>
      </c>
      <c r="G2836" s="9" t="s">
        <v>308</v>
      </c>
      <c r="H2836" s="9" t="s">
        <v>8865</v>
      </c>
      <c r="J2836" s="6" t="str">
        <f t="shared" si="780"/>
        <v>001011</v>
      </c>
      <c r="K2836" s="1">
        <f t="shared" si="781"/>
        <v>2</v>
      </c>
      <c r="L2836" s="6" t="str">
        <f t="shared" si="782"/>
        <v>00000</v>
      </c>
      <c r="M2836" s="1">
        <f t="shared" si="783"/>
        <v>34</v>
      </c>
      <c r="N2836" s="6" t="str">
        <f t="shared" si="784"/>
        <v>00</v>
      </c>
      <c r="O2836" s="1">
        <f t="shared" si="785"/>
        <v>3</v>
      </c>
      <c r="P2836" s="1">
        <f>IF(HEX2DEC(LEFT(E2836,4))&gt;=32768,HEX2DEC(LEFT(E2836,4))-65536,HEX2DEC(LEFT(E2836,4)))/Codes!$N$2</f>
        <v>3.6</v>
      </c>
      <c r="Q2836" s="1">
        <f>IF(HEX2DEC(RIGHT(E2836,4))&gt;=32768,HEX2DEC(RIGHT(E2836,4))-65536,HEX2DEC(RIGHT(E2836,4)))/Codes!$N$2</f>
        <v>1.68</v>
      </c>
      <c r="R2836" s="1">
        <f>IF(HEX2DEC(LEFT(F2836,4))&gt;=32768,HEX2DEC(LEFT(F2836,4))-65536,HEX2DEC(LEFT(F2836,4)))/Codes!$N$2</f>
        <v>0</v>
      </c>
      <c r="S2836" s="1">
        <f>IF(HEX2DEC(RIGHT(F2836,4))&gt;=32768,HEX2DEC(RIGHT(F2836,4))-65536,HEX2DEC(RIGHT(F2836,4)))/Codes!$N$2</f>
        <v>0</v>
      </c>
      <c r="T2836" s="18">
        <f t="shared" si="786"/>
        <v>361</v>
      </c>
      <c r="U2836" s="1">
        <f t="shared" si="787"/>
        <v>50</v>
      </c>
      <c r="V2836" s="1">
        <f t="shared" si="788"/>
        <v>0</v>
      </c>
      <c r="W2836" s="1" t="str">
        <f t="shared" si="789"/>
        <v>100</v>
      </c>
      <c r="X2836" s="1">
        <f t="shared" si="790"/>
        <v>3</v>
      </c>
      <c r="Y2836" s="1">
        <f t="shared" si="791"/>
        <v>16</v>
      </c>
      <c r="Z2836" s="1" t="str">
        <f>VLOOKUP(BIN2DEC(MID(HEX2BIN(MID(H2836,3,2),8),2,5)),Codes!$E$1:$F$18,2)</f>
        <v>Normal</v>
      </c>
      <c r="AA2836" s="6" t="str">
        <f t="shared" si="792"/>
        <v>0</v>
      </c>
      <c r="AB2836" s="1">
        <f t="shared" si="793"/>
        <v>0</v>
      </c>
      <c r="AC2836" s="1" t="str">
        <f>VLOOKUP(BIN2DEC(RIGHT(HEX2BIN(MID(H2836,6,1),4),1)&amp;LEFT(HEX2BIN(MID(H2836,7,1),4),1)),Codes!$K$1:$L$5,2)</f>
        <v>S</v>
      </c>
      <c r="AD2836" s="1" t="str">
        <f>VLOOKUP(BIN2DEC(RIGHT(HEX2BIN(MID(H2836,7,1),4),3)&amp;LEFT(HEX2BIN(MID(H2836,8,1),4),2)),Codes!$H$2:$I$33,2)</f>
        <v>Punch</v>
      </c>
      <c r="AE2836" s="1" t="str">
        <f t="shared" si="794"/>
        <v>1</v>
      </c>
      <c r="AF2836" s="1" t="str">
        <f t="shared" si="795"/>
        <v>1</v>
      </c>
      <c r="AH2836" s="6">
        <f t="shared" si="796"/>
        <v>1</v>
      </c>
    </row>
    <row r="2837" spans="1:34">
      <c r="A2837" s="3" t="s">
        <v>8870</v>
      </c>
      <c r="B2837" s="1" t="s">
        <v>78</v>
      </c>
      <c r="C2837" s="6" t="s">
        <v>303</v>
      </c>
      <c r="D2837" s="9" t="s">
        <v>8871</v>
      </c>
      <c r="E2837" s="9" t="s">
        <v>232</v>
      </c>
      <c r="F2837" s="9" t="s">
        <v>256</v>
      </c>
      <c r="G2837" s="9" t="s">
        <v>481</v>
      </c>
      <c r="H2837" s="9" t="s">
        <v>8872</v>
      </c>
      <c r="J2837" s="6" t="str">
        <f t="shared" si="780"/>
        <v>001011</v>
      </c>
      <c r="K2837" s="1">
        <f t="shared" si="781"/>
        <v>0</v>
      </c>
      <c r="L2837" s="6" t="str">
        <f t="shared" si="782"/>
        <v>00000</v>
      </c>
      <c r="M2837" s="1">
        <f t="shared" si="783"/>
        <v>5</v>
      </c>
      <c r="N2837" s="6" t="str">
        <f t="shared" si="784"/>
        <v>00</v>
      </c>
      <c r="O2837" s="1">
        <f t="shared" si="785"/>
        <v>12</v>
      </c>
      <c r="P2837" s="1">
        <f>IF(HEX2DEC(LEFT(E2837,4))&gt;=32768,HEX2DEC(LEFT(E2837,4))-65536,HEX2DEC(LEFT(E2837,4)))/Codes!$N$2</f>
        <v>4.8</v>
      </c>
      <c r="Q2837" s="1">
        <f>IF(HEX2DEC(RIGHT(E2837,4))&gt;=32768,HEX2DEC(RIGHT(E2837,4))-65536,HEX2DEC(RIGHT(E2837,4)))/Codes!$N$2</f>
        <v>0</v>
      </c>
      <c r="R2837" s="1">
        <f>IF(HEX2DEC(LEFT(F2837,4))&gt;=32768,HEX2DEC(LEFT(F2837,4))-65536,HEX2DEC(LEFT(F2837,4)))/Codes!$N$2</f>
        <v>3.6</v>
      </c>
      <c r="S2837" s="1">
        <f>IF(HEX2DEC(RIGHT(F2837,4))&gt;=32768,HEX2DEC(RIGHT(F2837,4))-65536,HEX2DEC(RIGHT(F2837,4)))/Codes!$N$2</f>
        <v>0</v>
      </c>
      <c r="T2837" s="18">
        <f t="shared" si="786"/>
        <v>361</v>
      </c>
      <c r="U2837" s="1">
        <f t="shared" si="787"/>
        <v>100</v>
      </c>
      <c r="V2837" s="1">
        <f t="shared" si="788"/>
        <v>0</v>
      </c>
      <c r="W2837" s="1" t="str">
        <f t="shared" si="789"/>
        <v>100</v>
      </c>
      <c r="X2837" s="1">
        <f t="shared" si="790"/>
        <v>2</v>
      </c>
      <c r="Y2837" s="1">
        <f t="shared" si="791"/>
        <v>16</v>
      </c>
      <c r="Z2837" s="1" t="str">
        <f>VLOOKUP(BIN2DEC(MID(HEX2BIN(MID(H2837,3,2),8),2,5)),Codes!$E$1:$F$18,2)</f>
        <v>Normal</v>
      </c>
      <c r="AA2837" s="6" t="str">
        <f t="shared" si="792"/>
        <v>0</v>
      </c>
      <c r="AB2837" s="1">
        <f t="shared" si="793"/>
        <v>0</v>
      </c>
      <c r="AC2837" s="1" t="str">
        <f>VLOOKUP(BIN2DEC(RIGHT(HEX2BIN(MID(H2837,6,1),4),1)&amp;LEFT(HEX2BIN(MID(H2837,7,1),4),1)),Codes!$K$1:$L$5,2)</f>
        <v>L</v>
      </c>
      <c r="AD2837" s="1" t="str">
        <f>VLOOKUP(BIN2DEC(RIGHT(HEX2BIN(MID(H2837,7,1),4),3)&amp;LEFT(HEX2BIN(MID(H2837,8,1),4),2)),Codes!$H$2:$I$33,2)</f>
        <v>Kick</v>
      </c>
      <c r="AE2837" s="1" t="str">
        <f t="shared" si="794"/>
        <v>1</v>
      </c>
      <c r="AF2837" s="1" t="str">
        <f t="shared" si="795"/>
        <v>1</v>
      </c>
      <c r="AH2837" s="6">
        <f t="shared" si="796"/>
        <v>66</v>
      </c>
    </row>
    <row r="2838" spans="1:34">
      <c r="A2838" s="3" t="s">
        <v>8873</v>
      </c>
      <c r="B2838" s="1" t="s">
        <v>78</v>
      </c>
      <c r="C2838" s="6" t="s">
        <v>305</v>
      </c>
      <c r="D2838" s="9" t="s">
        <v>8874</v>
      </c>
      <c r="E2838" s="9" t="s">
        <v>232</v>
      </c>
      <c r="F2838" s="9" t="s">
        <v>256</v>
      </c>
      <c r="G2838" s="9" t="s">
        <v>481</v>
      </c>
      <c r="H2838" s="9" t="s">
        <v>172</v>
      </c>
      <c r="J2838" s="6" t="str">
        <f t="shared" si="780"/>
        <v>001011</v>
      </c>
      <c r="K2838" s="1">
        <f t="shared" si="781"/>
        <v>0</v>
      </c>
      <c r="L2838" s="6" t="str">
        <f t="shared" si="782"/>
        <v>00000</v>
      </c>
      <c r="M2838" s="1">
        <f t="shared" si="783"/>
        <v>5</v>
      </c>
      <c r="N2838" s="6" t="str">
        <f t="shared" si="784"/>
        <v>00</v>
      </c>
      <c r="O2838" s="1">
        <f t="shared" si="785"/>
        <v>8</v>
      </c>
      <c r="P2838" s="1">
        <f>IF(HEX2DEC(LEFT(E2838,4))&gt;=32768,HEX2DEC(LEFT(E2838,4))-65536,HEX2DEC(LEFT(E2838,4)))/Codes!$N$2</f>
        <v>4.8</v>
      </c>
      <c r="Q2838" s="1">
        <f>IF(HEX2DEC(RIGHT(E2838,4))&gt;=32768,HEX2DEC(RIGHT(E2838,4))-65536,HEX2DEC(RIGHT(E2838,4)))/Codes!$N$2</f>
        <v>0</v>
      </c>
      <c r="R2838" s="1">
        <f>IF(HEX2DEC(LEFT(F2838,4))&gt;=32768,HEX2DEC(LEFT(F2838,4))-65536,HEX2DEC(LEFT(F2838,4)))/Codes!$N$2</f>
        <v>3.6</v>
      </c>
      <c r="S2838" s="1">
        <f>IF(HEX2DEC(RIGHT(F2838,4))&gt;=32768,HEX2DEC(RIGHT(F2838,4))-65536,HEX2DEC(RIGHT(F2838,4)))/Codes!$N$2</f>
        <v>0</v>
      </c>
      <c r="T2838" s="18">
        <f t="shared" si="786"/>
        <v>361</v>
      </c>
      <c r="U2838" s="1">
        <f t="shared" si="787"/>
        <v>100</v>
      </c>
      <c r="V2838" s="1">
        <f t="shared" si="788"/>
        <v>0</v>
      </c>
      <c r="W2838" s="1" t="str">
        <f t="shared" si="789"/>
        <v>100</v>
      </c>
      <c r="X2838" s="1">
        <f t="shared" si="790"/>
        <v>2</v>
      </c>
      <c r="Y2838" s="1">
        <f t="shared" si="791"/>
        <v>8</v>
      </c>
      <c r="Z2838" s="1" t="str">
        <f>VLOOKUP(BIN2DEC(MID(HEX2BIN(MID(H2838,3,2),8),2,5)),Codes!$E$1:$F$18,2)</f>
        <v>Normal</v>
      </c>
      <c r="AA2838" s="6" t="str">
        <f t="shared" si="792"/>
        <v>0</v>
      </c>
      <c r="AB2838" s="1">
        <f t="shared" si="793"/>
        <v>0</v>
      </c>
      <c r="AC2838" s="1" t="str">
        <f>VLOOKUP(BIN2DEC(RIGHT(HEX2BIN(MID(H2838,6,1),4),1)&amp;LEFT(HEX2BIN(MID(H2838,7,1),4),1)),Codes!$K$1:$L$5,2)</f>
        <v>M</v>
      </c>
      <c r="AD2838" s="1" t="str">
        <f>VLOOKUP(BIN2DEC(RIGHT(HEX2BIN(MID(H2838,7,1),4),3)&amp;LEFT(HEX2BIN(MID(H2838,8,1),4),2)),Codes!$H$2:$I$33,2)</f>
        <v>Kick</v>
      </c>
      <c r="AE2838" s="1" t="str">
        <f t="shared" si="794"/>
        <v>1</v>
      </c>
      <c r="AF2838" s="1" t="str">
        <f t="shared" si="795"/>
        <v>1</v>
      </c>
      <c r="AH2838" s="6">
        <f t="shared" si="796"/>
        <v>34</v>
      </c>
    </row>
    <row r="2839" spans="1:34">
      <c r="A2839" s="3" t="s">
        <v>8875</v>
      </c>
      <c r="B2839" s="1" t="s">
        <v>78</v>
      </c>
      <c r="C2839" s="6" t="s">
        <v>1116</v>
      </c>
      <c r="D2839" s="9" t="s">
        <v>8876</v>
      </c>
      <c r="E2839" s="9" t="s">
        <v>212</v>
      </c>
      <c r="F2839" s="9" t="s">
        <v>91</v>
      </c>
      <c r="G2839" s="9" t="s">
        <v>139</v>
      </c>
      <c r="H2839" s="9" t="s">
        <v>172</v>
      </c>
      <c r="J2839" s="6" t="str">
        <f t="shared" si="780"/>
        <v>001011</v>
      </c>
      <c r="K2839" s="1">
        <f t="shared" si="781"/>
        <v>0</v>
      </c>
      <c r="L2839" s="6" t="str">
        <f t="shared" si="782"/>
        <v>00000</v>
      </c>
      <c r="M2839" s="1">
        <f t="shared" si="783"/>
        <v>40</v>
      </c>
      <c r="N2839" s="6" t="str">
        <f t="shared" si="784"/>
        <v>00</v>
      </c>
      <c r="O2839" s="1">
        <f t="shared" si="785"/>
        <v>10</v>
      </c>
      <c r="P2839" s="1">
        <f>IF(HEX2DEC(LEFT(E2839,4))&gt;=32768,HEX2DEC(LEFT(E2839,4))-65536,HEX2DEC(LEFT(E2839,4)))/Codes!$N$2</f>
        <v>2.8</v>
      </c>
      <c r="Q2839" s="1">
        <f>IF(HEX2DEC(RIGHT(E2839,4))&gt;=32768,HEX2DEC(RIGHT(E2839,4))-65536,HEX2DEC(RIGHT(E2839,4)))/Codes!$N$2</f>
        <v>0</v>
      </c>
      <c r="R2839" s="1">
        <f>IF(HEX2DEC(LEFT(F2839,4))&gt;=32768,HEX2DEC(LEFT(F2839,4))-65536,HEX2DEC(LEFT(F2839,4)))/Codes!$N$2</f>
        <v>0</v>
      </c>
      <c r="S2839" s="1">
        <f>IF(HEX2DEC(RIGHT(F2839,4))&gt;=32768,HEX2DEC(RIGHT(F2839,4))-65536,HEX2DEC(RIGHT(F2839,4)))/Codes!$N$2</f>
        <v>0</v>
      </c>
      <c r="T2839" s="18">
        <f t="shared" si="786"/>
        <v>361</v>
      </c>
      <c r="U2839" s="1">
        <f t="shared" si="787"/>
        <v>100</v>
      </c>
      <c r="V2839" s="1">
        <f t="shared" si="788"/>
        <v>0</v>
      </c>
      <c r="W2839" s="1" t="str">
        <f t="shared" si="789"/>
        <v>100</v>
      </c>
      <c r="X2839" s="1">
        <f t="shared" si="790"/>
        <v>3</v>
      </c>
      <c r="Y2839" s="1">
        <f t="shared" si="791"/>
        <v>8</v>
      </c>
      <c r="Z2839" s="1" t="str">
        <f>VLOOKUP(BIN2DEC(MID(HEX2BIN(MID(H2839,3,2),8),2,5)),Codes!$E$1:$F$18,2)</f>
        <v>Normal</v>
      </c>
      <c r="AA2839" s="6" t="str">
        <f t="shared" si="792"/>
        <v>0</v>
      </c>
      <c r="AB2839" s="1">
        <f t="shared" si="793"/>
        <v>0</v>
      </c>
      <c r="AC2839" s="1" t="str">
        <f>VLOOKUP(BIN2DEC(RIGHT(HEX2BIN(MID(H2839,6,1),4),1)&amp;LEFT(HEX2BIN(MID(H2839,7,1),4),1)),Codes!$K$1:$L$5,2)</f>
        <v>M</v>
      </c>
      <c r="AD2839" s="1" t="str">
        <f>VLOOKUP(BIN2DEC(RIGHT(HEX2BIN(MID(H2839,7,1),4),3)&amp;LEFT(HEX2BIN(MID(H2839,8,1),4),2)),Codes!$H$2:$I$33,2)</f>
        <v>Kick</v>
      </c>
      <c r="AE2839" s="1" t="str">
        <f t="shared" si="794"/>
        <v>1</v>
      </c>
      <c r="AF2839" s="1" t="str">
        <f t="shared" si="795"/>
        <v>1</v>
      </c>
      <c r="AH2839" s="6">
        <f t="shared" si="796"/>
        <v>34</v>
      </c>
    </row>
    <row r="2840" spans="1:34">
      <c r="A2840" s="3" t="s">
        <v>8877</v>
      </c>
      <c r="B2840" s="1" t="s">
        <v>78</v>
      </c>
      <c r="C2840" s="6" t="s">
        <v>1116</v>
      </c>
      <c r="D2840" s="9" t="s">
        <v>8878</v>
      </c>
      <c r="E2840" s="9" t="s">
        <v>3465</v>
      </c>
      <c r="F2840" s="9" t="s">
        <v>91</v>
      </c>
      <c r="G2840" s="9" t="s">
        <v>139</v>
      </c>
      <c r="H2840" s="9" t="s">
        <v>172</v>
      </c>
      <c r="J2840" s="6" t="str">
        <f t="shared" si="780"/>
        <v>001011</v>
      </c>
      <c r="K2840" s="1">
        <f t="shared" si="781"/>
        <v>1</v>
      </c>
      <c r="L2840" s="6" t="str">
        <f t="shared" si="782"/>
        <v>00000</v>
      </c>
      <c r="M2840" s="1">
        <f t="shared" si="783"/>
        <v>41</v>
      </c>
      <c r="N2840" s="6" t="str">
        <f t="shared" si="784"/>
        <v>00</v>
      </c>
      <c r="O2840" s="1">
        <f t="shared" si="785"/>
        <v>10</v>
      </c>
      <c r="P2840" s="1">
        <f>IF(HEX2DEC(LEFT(E2840,4))&gt;=32768,HEX2DEC(LEFT(E2840,4))-65536,HEX2DEC(LEFT(E2840,4)))/Codes!$N$2</f>
        <v>3.2</v>
      </c>
      <c r="Q2840" s="1">
        <f>IF(HEX2DEC(RIGHT(E2840,4))&gt;=32768,HEX2DEC(RIGHT(E2840,4))-65536,HEX2DEC(RIGHT(E2840,4)))/Codes!$N$2</f>
        <v>0.8</v>
      </c>
      <c r="R2840" s="1">
        <f>IF(HEX2DEC(LEFT(F2840,4))&gt;=32768,HEX2DEC(LEFT(F2840,4))-65536,HEX2DEC(LEFT(F2840,4)))/Codes!$N$2</f>
        <v>0</v>
      </c>
      <c r="S2840" s="1">
        <f>IF(HEX2DEC(RIGHT(F2840,4))&gt;=32768,HEX2DEC(RIGHT(F2840,4))-65536,HEX2DEC(RIGHT(F2840,4)))/Codes!$N$2</f>
        <v>0</v>
      </c>
      <c r="T2840" s="18">
        <f t="shared" si="786"/>
        <v>361</v>
      </c>
      <c r="U2840" s="1">
        <f t="shared" si="787"/>
        <v>100</v>
      </c>
      <c r="V2840" s="1">
        <f t="shared" si="788"/>
        <v>0</v>
      </c>
      <c r="W2840" s="1" t="str">
        <f t="shared" si="789"/>
        <v>100</v>
      </c>
      <c r="X2840" s="1">
        <f t="shared" si="790"/>
        <v>3</v>
      </c>
      <c r="Y2840" s="1">
        <f t="shared" si="791"/>
        <v>8</v>
      </c>
      <c r="Z2840" s="1" t="str">
        <f>VLOOKUP(BIN2DEC(MID(HEX2BIN(MID(H2840,3,2),8),2,5)),Codes!$E$1:$F$18,2)</f>
        <v>Normal</v>
      </c>
      <c r="AA2840" s="6" t="str">
        <f t="shared" si="792"/>
        <v>0</v>
      </c>
      <c r="AB2840" s="1">
        <f t="shared" si="793"/>
        <v>0</v>
      </c>
      <c r="AC2840" s="1" t="str">
        <f>VLOOKUP(BIN2DEC(RIGHT(HEX2BIN(MID(H2840,6,1),4),1)&amp;LEFT(HEX2BIN(MID(H2840,7,1),4),1)),Codes!$K$1:$L$5,2)</f>
        <v>M</v>
      </c>
      <c r="AD2840" s="1" t="str">
        <f>VLOOKUP(BIN2DEC(RIGHT(HEX2BIN(MID(H2840,7,1),4),3)&amp;LEFT(HEX2BIN(MID(H2840,8,1),4),2)),Codes!$H$2:$I$33,2)</f>
        <v>Kick</v>
      </c>
      <c r="AE2840" s="1" t="str">
        <f t="shared" si="794"/>
        <v>1</v>
      </c>
      <c r="AF2840" s="1" t="str">
        <f t="shared" si="795"/>
        <v>1</v>
      </c>
      <c r="AH2840" s="6">
        <f t="shared" si="796"/>
        <v>34</v>
      </c>
    </row>
    <row r="2841" spans="1:34">
      <c r="A2841" s="3" t="s">
        <v>8879</v>
      </c>
      <c r="B2841" s="1" t="s">
        <v>78</v>
      </c>
      <c r="C2841" s="6" t="s">
        <v>3420</v>
      </c>
      <c r="D2841" s="9" t="s">
        <v>8880</v>
      </c>
      <c r="E2841" s="9" t="s">
        <v>307</v>
      </c>
      <c r="F2841" s="9" t="s">
        <v>91</v>
      </c>
      <c r="G2841" s="9" t="s">
        <v>1661</v>
      </c>
      <c r="H2841" s="9" t="s">
        <v>435</v>
      </c>
      <c r="J2841" s="6" t="str">
        <f t="shared" si="780"/>
        <v>001011</v>
      </c>
      <c r="K2841" s="1">
        <f t="shared" si="781"/>
        <v>0</v>
      </c>
      <c r="L2841" s="6" t="str">
        <f t="shared" si="782"/>
        <v>00000</v>
      </c>
      <c r="M2841" s="1">
        <f t="shared" si="783"/>
        <v>46</v>
      </c>
      <c r="N2841" s="6" t="str">
        <f t="shared" si="784"/>
        <v>00</v>
      </c>
      <c r="O2841" s="1">
        <f t="shared" si="785"/>
        <v>9</v>
      </c>
      <c r="P2841" s="1">
        <f>IF(HEX2DEC(LEFT(E2841,4))&gt;=32768,HEX2DEC(LEFT(E2841,4))-65536,HEX2DEC(LEFT(E2841,4)))/Codes!$N$2</f>
        <v>3.2</v>
      </c>
      <c r="Q2841" s="1">
        <f>IF(HEX2DEC(RIGHT(E2841,4))&gt;=32768,HEX2DEC(RIGHT(E2841,4))-65536,HEX2DEC(RIGHT(E2841,4)))/Codes!$N$2</f>
        <v>0</v>
      </c>
      <c r="R2841" s="1">
        <f>IF(HEX2DEC(LEFT(F2841,4))&gt;=32768,HEX2DEC(LEFT(F2841,4))-65536,HEX2DEC(LEFT(F2841,4)))/Codes!$N$2</f>
        <v>0</v>
      </c>
      <c r="S2841" s="1">
        <f>IF(HEX2DEC(RIGHT(F2841,4))&gt;=32768,HEX2DEC(RIGHT(F2841,4))-65536,HEX2DEC(RIGHT(F2841,4)))/Codes!$N$2</f>
        <v>0</v>
      </c>
      <c r="T2841" s="18">
        <f t="shared" si="786"/>
        <v>96</v>
      </c>
      <c r="U2841" s="1">
        <f t="shared" si="787"/>
        <v>120</v>
      </c>
      <c r="V2841" s="1">
        <f t="shared" si="788"/>
        <v>0</v>
      </c>
      <c r="W2841" s="1" t="str">
        <f t="shared" si="789"/>
        <v>100</v>
      </c>
      <c r="X2841" s="1">
        <f t="shared" si="790"/>
        <v>3</v>
      </c>
      <c r="Y2841" s="1">
        <f t="shared" si="791"/>
        <v>40</v>
      </c>
      <c r="Z2841" s="1" t="str">
        <f>VLOOKUP(BIN2DEC(MID(HEX2BIN(MID(H2841,3,2),8),2,5)),Codes!$E$1:$F$18,2)</f>
        <v>Normal</v>
      </c>
      <c r="AA2841" s="6" t="str">
        <f t="shared" si="792"/>
        <v>0</v>
      </c>
      <c r="AB2841" s="1">
        <f t="shared" si="793"/>
        <v>0</v>
      </c>
      <c r="AC2841" s="1" t="str">
        <f>VLOOKUP(BIN2DEC(RIGHT(HEX2BIN(MID(H2841,6,1),4),1)&amp;LEFT(HEX2BIN(MID(H2841,7,1),4),1)),Codes!$K$1:$L$5,2)</f>
        <v>L</v>
      </c>
      <c r="AD2841" s="1" t="str">
        <f>VLOOKUP(BIN2DEC(RIGHT(HEX2BIN(MID(H2841,7,1),4),3)&amp;LEFT(HEX2BIN(MID(H2841,8,1),4),2)),Codes!$H$2:$I$33,2)</f>
        <v>Kick</v>
      </c>
      <c r="AE2841" s="1" t="str">
        <f t="shared" si="794"/>
        <v>1</v>
      </c>
      <c r="AF2841" s="1" t="str">
        <f t="shared" si="795"/>
        <v>1</v>
      </c>
      <c r="AH2841" s="6">
        <f t="shared" si="796"/>
        <v>66</v>
      </c>
    </row>
    <row r="2842" spans="1:34">
      <c r="A2842" s="3" t="s">
        <v>8881</v>
      </c>
      <c r="B2842" s="1" t="s">
        <v>78</v>
      </c>
      <c r="C2842" s="6" t="s">
        <v>3420</v>
      </c>
      <c r="D2842" s="9" t="s">
        <v>8882</v>
      </c>
      <c r="E2842" s="9" t="s">
        <v>7422</v>
      </c>
      <c r="F2842" s="9" t="s">
        <v>91</v>
      </c>
      <c r="G2842" s="9" t="s">
        <v>1661</v>
      </c>
      <c r="H2842" s="9" t="s">
        <v>435</v>
      </c>
      <c r="J2842" s="6" t="str">
        <f t="shared" si="780"/>
        <v>001011</v>
      </c>
      <c r="K2842" s="1">
        <f t="shared" si="781"/>
        <v>1</v>
      </c>
      <c r="L2842" s="6" t="str">
        <f t="shared" si="782"/>
        <v>00000</v>
      </c>
      <c r="M2842" s="1">
        <f t="shared" si="783"/>
        <v>46</v>
      </c>
      <c r="N2842" s="6" t="str">
        <f t="shared" si="784"/>
        <v>00</v>
      </c>
      <c r="O2842" s="1">
        <f t="shared" si="785"/>
        <v>9</v>
      </c>
      <c r="P2842" s="1">
        <f>IF(HEX2DEC(LEFT(E2842,4))&gt;=32768,HEX2DEC(LEFT(E2842,4))-65536,HEX2DEC(LEFT(E2842,4)))/Codes!$N$2</f>
        <v>4.4000000000000004</v>
      </c>
      <c r="Q2842" s="1">
        <f>IF(HEX2DEC(RIGHT(E2842,4))&gt;=32768,HEX2DEC(RIGHT(E2842,4))-65536,HEX2DEC(RIGHT(E2842,4)))/Codes!$N$2</f>
        <v>2.8</v>
      </c>
      <c r="R2842" s="1">
        <f>IF(HEX2DEC(LEFT(F2842,4))&gt;=32768,HEX2DEC(LEFT(F2842,4))-65536,HEX2DEC(LEFT(F2842,4)))/Codes!$N$2</f>
        <v>0</v>
      </c>
      <c r="S2842" s="1">
        <f>IF(HEX2DEC(RIGHT(F2842,4))&gt;=32768,HEX2DEC(RIGHT(F2842,4))-65536,HEX2DEC(RIGHT(F2842,4)))/Codes!$N$2</f>
        <v>0</v>
      </c>
      <c r="T2842" s="18">
        <f t="shared" si="786"/>
        <v>96</v>
      </c>
      <c r="U2842" s="1">
        <f t="shared" si="787"/>
        <v>120</v>
      </c>
      <c r="V2842" s="1">
        <f t="shared" si="788"/>
        <v>0</v>
      </c>
      <c r="W2842" s="1" t="str">
        <f t="shared" si="789"/>
        <v>100</v>
      </c>
      <c r="X2842" s="1">
        <f t="shared" si="790"/>
        <v>3</v>
      </c>
      <c r="Y2842" s="1">
        <f t="shared" si="791"/>
        <v>40</v>
      </c>
      <c r="Z2842" s="1" t="str">
        <f>VLOOKUP(BIN2DEC(MID(HEX2BIN(MID(H2842,3,2),8),2,5)),Codes!$E$1:$F$18,2)</f>
        <v>Normal</v>
      </c>
      <c r="AA2842" s="6" t="str">
        <f t="shared" si="792"/>
        <v>0</v>
      </c>
      <c r="AB2842" s="1">
        <f t="shared" si="793"/>
        <v>0</v>
      </c>
      <c r="AC2842" s="1" t="str">
        <f>VLOOKUP(BIN2DEC(RIGHT(HEX2BIN(MID(H2842,6,1),4),1)&amp;LEFT(HEX2BIN(MID(H2842,7,1),4),1)),Codes!$K$1:$L$5,2)</f>
        <v>L</v>
      </c>
      <c r="AD2842" s="1" t="str">
        <f>VLOOKUP(BIN2DEC(RIGHT(HEX2BIN(MID(H2842,7,1),4),3)&amp;LEFT(HEX2BIN(MID(H2842,8,1),4),2)),Codes!$H$2:$I$33,2)</f>
        <v>Kick</v>
      </c>
      <c r="AE2842" s="1" t="str">
        <f t="shared" si="794"/>
        <v>1</v>
      </c>
      <c r="AF2842" s="1" t="str">
        <f t="shared" si="795"/>
        <v>1</v>
      </c>
      <c r="AH2842" s="6">
        <f t="shared" si="796"/>
        <v>66</v>
      </c>
    </row>
    <row r="2843" spans="1:34">
      <c r="A2843" s="3" t="s">
        <v>8883</v>
      </c>
      <c r="B2843" s="1" t="s">
        <v>78</v>
      </c>
      <c r="C2843" s="6" t="s">
        <v>3421</v>
      </c>
      <c r="D2843" s="9" t="s">
        <v>8884</v>
      </c>
      <c r="E2843" s="9" t="s">
        <v>307</v>
      </c>
      <c r="F2843" s="9" t="s">
        <v>91</v>
      </c>
      <c r="G2843" s="9" t="s">
        <v>8885</v>
      </c>
      <c r="H2843" s="9" t="s">
        <v>199</v>
      </c>
      <c r="J2843" s="6" t="str">
        <f t="shared" si="780"/>
        <v>001011</v>
      </c>
      <c r="K2843" s="1">
        <f t="shared" si="781"/>
        <v>0</v>
      </c>
      <c r="L2843" s="6" t="str">
        <f t="shared" si="782"/>
        <v>00000</v>
      </c>
      <c r="M2843" s="1">
        <f t="shared" si="783"/>
        <v>46</v>
      </c>
      <c r="N2843" s="6" t="str">
        <f t="shared" si="784"/>
        <v>00</v>
      </c>
      <c r="O2843" s="1">
        <f t="shared" si="785"/>
        <v>8</v>
      </c>
      <c r="P2843" s="1">
        <f>IF(HEX2DEC(LEFT(E2843,4))&gt;=32768,HEX2DEC(LEFT(E2843,4))-65536,HEX2DEC(LEFT(E2843,4)))/Codes!$N$2</f>
        <v>3.2</v>
      </c>
      <c r="Q2843" s="1">
        <f>IF(HEX2DEC(RIGHT(E2843,4))&gt;=32768,HEX2DEC(RIGHT(E2843,4))-65536,HEX2DEC(RIGHT(E2843,4)))/Codes!$N$2</f>
        <v>0</v>
      </c>
      <c r="R2843" s="1">
        <f>IF(HEX2DEC(LEFT(F2843,4))&gt;=32768,HEX2DEC(LEFT(F2843,4))-65536,HEX2DEC(LEFT(F2843,4)))/Codes!$N$2</f>
        <v>0</v>
      </c>
      <c r="S2843" s="1">
        <f>IF(HEX2DEC(RIGHT(F2843,4))&gt;=32768,HEX2DEC(RIGHT(F2843,4))-65536,HEX2DEC(RIGHT(F2843,4)))/Codes!$N$2</f>
        <v>0</v>
      </c>
      <c r="T2843" s="18">
        <f t="shared" si="786"/>
        <v>88</v>
      </c>
      <c r="U2843" s="1">
        <f t="shared" si="787"/>
        <v>120</v>
      </c>
      <c r="V2843" s="1">
        <f t="shared" si="788"/>
        <v>0</v>
      </c>
      <c r="W2843" s="1" t="str">
        <f t="shared" si="789"/>
        <v>100</v>
      </c>
      <c r="X2843" s="1">
        <f t="shared" si="790"/>
        <v>3</v>
      </c>
      <c r="Y2843" s="1">
        <f t="shared" si="791"/>
        <v>40</v>
      </c>
      <c r="Z2843" s="1" t="str">
        <f>VLOOKUP(BIN2DEC(MID(HEX2BIN(MID(H2843,3,2),8),2,5)),Codes!$E$1:$F$18,2)</f>
        <v>Normal</v>
      </c>
      <c r="AA2843" s="6" t="str">
        <f t="shared" si="792"/>
        <v>0</v>
      </c>
      <c r="AB2843" s="1">
        <f t="shared" si="793"/>
        <v>0</v>
      </c>
      <c r="AC2843" s="1" t="str">
        <f>VLOOKUP(BIN2DEC(RIGHT(HEX2BIN(MID(H2843,6,1),4),1)&amp;LEFT(HEX2BIN(MID(H2843,7,1),4),1)),Codes!$K$1:$L$5,2)</f>
        <v>M</v>
      </c>
      <c r="AD2843" s="1" t="str">
        <f>VLOOKUP(BIN2DEC(RIGHT(HEX2BIN(MID(H2843,7,1),4),3)&amp;LEFT(HEX2BIN(MID(H2843,8,1),4),2)),Codes!$H$2:$I$33,2)</f>
        <v>Kick</v>
      </c>
      <c r="AE2843" s="1" t="str">
        <f t="shared" si="794"/>
        <v>1</v>
      </c>
      <c r="AF2843" s="1" t="str">
        <f t="shared" si="795"/>
        <v>1</v>
      </c>
      <c r="AH2843" s="6">
        <f t="shared" si="796"/>
        <v>34</v>
      </c>
    </row>
    <row r="2844" spans="1:34">
      <c r="A2844" s="3" t="s">
        <v>8886</v>
      </c>
      <c r="B2844" s="1" t="s">
        <v>78</v>
      </c>
      <c r="C2844" s="6" t="s">
        <v>3421</v>
      </c>
      <c r="D2844" s="9" t="s">
        <v>8887</v>
      </c>
      <c r="E2844" s="9" t="s">
        <v>3768</v>
      </c>
      <c r="F2844" s="9" t="s">
        <v>91</v>
      </c>
      <c r="G2844" s="9" t="s">
        <v>8885</v>
      </c>
      <c r="H2844" s="9" t="s">
        <v>199</v>
      </c>
      <c r="J2844" s="6" t="str">
        <f t="shared" si="780"/>
        <v>001011</v>
      </c>
      <c r="K2844" s="1">
        <f t="shared" si="781"/>
        <v>1</v>
      </c>
      <c r="L2844" s="6" t="str">
        <f t="shared" si="782"/>
        <v>00000</v>
      </c>
      <c r="M2844" s="1">
        <f t="shared" si="783"/>
        <v>46</v>
      </c>
      <c r="N2844" s="6" t="str">
        <f t="shared" si="784"/>
        <v>00</v>
      </c>
      <c r="O2844" s="1">
        <f t="shared" si="785"/>
        <v>8</v>
      </c>
      <c r="P2844" s="1">
        <f>IF(HEX2DEC(LEFT(E2844,4))&gt;=32768,HEX2DEC(LEFT(E2844,4))-65536,HEX2DEC(LEFT(E2844,4)))/Codes!$N$2</f>
        <v>3.6</v>
      </c>
      <c r="Q2844" s="1">
        <f>IF(HEX2DEC(RIGHT(E2844,4))&gt;=32768,HEX2DEC(RIGHT(E2844,4))-65536,HEX2DEC(RIGHT(E2844,4)))/Codes!$N$2</f>
        <v>2.8</v>
      </c>
      <c r="R2844" s="1">
        <f>IF(HEX2DEC(LEFT(F2844,4))&gt;=32768,HEX2DEC(LEFT(F2844,4))-65536,HEX2DEC(LEFT(F2844,4)))/Codes!$N$2</f>
        <v>0</v>
      </c>
      <c r="S2844" s="1">
        <f>IF(HEX2DEC(RIGHT(F2844,4))&gt;=32768,HEX2DEC(RIGHT(F2844,4))-65536,HEX2DEC(RIGHT(F2844,4)))/Codes!$N$2</f>
        <v>0</v>
      </c>
      <c r="T2844" s="18">
        <f t="shared" si="786"/>
        <v>88</v>
      </c>
      <c r="U2844" s="1">
        <f t="shared" si="787"/>
        <v>120</v>
      </c>
      <c r="V2844" s="1">
        <f t="shared" si="788"/>
        <v>0</v>
      </c>
      <c r="W2844" s="1" t="str">
        <f t="shared" si="789"/>
        <v>100</v>
      </c>
      <c r="X2844" s="1">
        <f t="shared" si="790"/>
        <v>3</v>
      </c>
      <c r="Y2844" s="1">
        <f t="shared" si="791"/>
        <v>40</v>
      </c>
      <c r="Z2844" s="1" t="str">
        <f>VLOOKUP(BIN2DEC(MID(HEX2BIN(MID(H2844,3,2),8),2,5)),Codes!$E$1:$F$18,2)</f>
        <v>Normal</v>
      </c>
      <c r="AA2844" s="6" t="str">
        <f t="shared" si="792"/>
        <v>0</v>
      </c>
      <c r="AB2844" s="1">
        <f t="shared" si="793"/>
        <v>0</v>
      </c>
      <c r="AC2844" s="1" t="str">
        <f>VLOOKUP(BIN2DEC(RIGHT(HEX2BIN(MID(H2844,6,1),4),1)&amp;LEFT(HEX2BIN(MID(H2844,7,1),4),1)),Codes!$K$1:$L$5,2)</f>
        <v>M</v>
      </c>
      <c r="AD2844" s="1" t="str">
        <f>VLOOKUP(BIN2DEC(RIGHT(HEX2BIN(MID(H2844,7,1),4),3)&amp;LEFT(HEX2BIN(MID(H2844,8,1),4),2)),Codes!$H$2:$I$33,2)</f>
        <v>Kick</v>
      </c>
      <c r="AE2844" s="1" t="str">
        <f t="shared" si="794"/>
        <v>1</v>
      </c>
      <c r="AF2844" s="1" t="str">
        <f t="shared" si="795"/>
        <v>1</v>
      </c>
      <c r="AH2844" s="6">
        <f t="shared" si="796"/>
        <v>34</v>
      </c>
    </row>
    <row r="2845" spans="1:34">
      <c r="A2845" s="3" t="s">
        <v>8888</v>
      </c>
      <c r="B2845" s="1" t="s">
        <v>78</v>
      </c>
      <c r="C2845" s="6" t="s">
        <v>349</v>
      </c>
      <c r="D2845" s="9" t="s">
        <v>8889</v>
      </c>
      <c r="E2845" s="9" t="s">
        <v>1734</v>
      </c>
      <c r="F2845" s="9" t="s">
        <v>91</v>
      </c>
      <c r="G2845" s="9" t="s">
        <v>6007</v>
      </c>
      <c r="H2845" s="9" t="s">
        <v>199</v>
      </c>
      <c r="J2845" s="6" t="str">
        <f t="shared" si="780"/>
        <v>001011</v>
      </c>
      <c r="K2845" s="1">
        <f t="shared" si="781"/>
        <v>0</v>
      </c>
      <c r="L2845" s="6" t="str">
        <f t="shared" si="782"/>
        <v>00000</v>
      </c>
      <c r="M2845" s="1">
        <f t="shared" si="783"/>
        <v>41</v>
      </c>
      <c r="N2845" s="6" t="str">
        <f t="shared" si="784"/>
        <v>00</v>
      </c>
      <c r="O2845" s="1">
        <f t="shared" si="785"/>
        <v>10</v>
      </c>
      <c r="P2845" s="1">
        <f>IF(HEX2DEC(LEFT(E2845,4))&gt;=32768,HEX2DEC(LEFT(E2845,4))-65536,HEX2DEC(LEFT(E2845,4)))/Codes!$N$2</f>
        <v>3.6</v>
      </c>
      <c r="Q2845" s="1">
        <f>IF(HEX2DEC(RIGHT(E2845,4))&gt;=32768,HEX2DEC(RIGHT(E2845,4))-65536,HEX2DEC(RIGHT(E2845,4)))/Codes!$N$2</f>
        <v>1.6</v>
      </c>
      <c r="R2845" s="1">
        <f>IF(HEX2DEC(LEFT(F2845,4))&gt;=32768,HEX2DEC(LEFT(F2845,4))-65536,HEX2DEC(LEFT(F2845,4)))/Codes!$N$2</f>
        <v>0</v>
      </c>
      <c r="S2845" s="1">
        <f>IF(HEX2DEC(RIGHT(F2845,4))&gt;=32768,HEX2DEC(RIGHT(F2845,4))-65536,HEX2DEC(RIGHT(F2845,4)))/Codes!$N$2</f>
        <v>0</v>
      </c>
      <c r="T2845" s="18">
        <f t="shared" si="786"/>
        <v>20</v>
      </c>
      <c r="U2845" s="1">
        <f t="shared" si="787"/>
        <v>30</v>
      </c>
      <c r="V2845" s="1">
        <f t="shared" si="788"/>
        <v>0</v>
      </c>
      <c r="W2845" s="1" t="str">
        <f t="shared" si="789"/>
        <v>100</v>
      </c>
      <c r="X2845" s="1">
        <f t="shared" si="790"/>
        <v>3</v>
      </c>
      <c r="Y2845" s="1">
        <f t="shared" si="791"/>
        <v>40</v>
      </c>
      <c r="Z2845" s="1" t="str">
        <f>VLOOKUP(BIN2DEC(MID(HEX2BIN(MID(H2845,3,2),8),2,5)),Codes!$E$1:$F$18,2)</f>
        <v>Normal</v>
      </c>
      <c r="AA2845" s="6" t="str">
        <f t="shared" si="792"/>
        <v>0</v>
      </c>
      <c r="AB2845" s="1">
        <f t="shared" si="793"/>
        <v>0</v>
      </c>
      <c r="AC2845" s="1" t="str">
        <f>VLOOKUP(BIN2DEC(RIGHT(HEX2BIN(MID(H2845,6,1),4),1)&amp;LEFT(HEX2BIN(MID(H2845,7,1),4),1)),Codes!$K$1:$L$5,2)</f>
        <v>M</v>
      </c>
      <c r="AD2845" s="1" t="str">
        <f>VLOOKUP(BIN2DEC(RIGHT(HEX2BIN(MID(H2845,7,1),4),3)&amp;LEFT(HEX2BIN(MID(H2845,8,1),4),2)),Codes!$H$2:$I$33,2)</f>
        <v>Kick</v>
      </c>
      <c r="AE2845" s="1" t="str">
        <f t="shared" si="794"/>
        <v>1</v>
      </c>
      <c r="AF2845" s="1" t="str">
        <f t="shared" si="795"/>
        <v>1</v>
      </c>
      <c r="AH2845" s="6">
        <f t="shared" si="796"/>
        <v>34</v>
      </c>
    </row>
    <row r="2846" spans="1:34">
      <c r="A2846" s="3" t="s">
        <v>8890</v>
      </c>
      <c r="B2846" s="1" t="s">
        <v>78</v>
      </c>
      <c r="C2846" s="6" t="s">
        <v>349</v>
      </c>
      <c r="D2846" s="9" t="s">
        <v>8878</v>
      </c>
      <c r="E2846" s="9" t="s">
        <v>8891</v>
      </c>
      <c r="F2846" s="9" t="s">
        <v>91</v>
      </c>
      <c r="G2846" s="9" t="s">
        <v>6007</v>
      </c>
      <c r="H2846" s="9" t="s">
        <v>199</v>
      </c>
      <c r="J2846" s="6" t="str">
        <f t="shared" si="780"/>
        <v>001011</v>
      </c>
      <c r="K2846" s="1">
        <f t="shared" si="781"/>
        <v>1</v>
      </c>
      <c r="L2846" s="6" t="str">
        <f t="shared" si="782"/>
        <v>00000</v>
      </c>
      <c r="M2846" s="1">
        <f t="shared" si="783"/>
        <v>41</v>
      </c>
      <c r="N2846" s="6" t="str">
        <f t="shared" si="784"/>
        <v>00</v>
      </c>
      <c r="O2846" s="1">
        <f t="shared" si="785"/>
        <v>10</v>
      </c>
      <c r="P2846" s="1">
        <f>IF(HEX2DEC(LEFT(E2846,4))&gt;=32768,HEX2DEC(LEFT(E2846,4))-65536,HEX2DEC(LEFT(E2846,4)))/Codes!$N$2</f>
        <v>3.6</v>
      </c>
      <c r="Q2846" s="1">
        <f>IF(HEX2DEC(RIGHT(E2846,4))&gt;=32768,HEX2DEC(RIGHT(E2846,4))-65536,HEX2DEC(RIGHT(E2846,4)))/Codes!$N$2</f>
        <v>-0.2</v>
      </c>
      <c r="R2846" s="1">
        <f>IF(HEX2DEC(LEFT(F2846,4))&gt;=32768,HEX2DEC(LEFT(F2846,4))-65536,HEX2DEC(LEFT(F2846,4)))/Codes!$N$2</f>
        <v>0</v>
      </c>
      <c r="S2846" s="1">
        <f>IF(HEX2DEC(RIGHT(F2846,4))&gt;=32768,HEX2DEC(RIGHT(F2846,4))-65536,HEX2DEC(RIGHT(F2846,4)))/Codes!$N$2</f>
        <v>0</v>
      </c>
      <c r="T2846" s="18">
        <f t="shared" si="786"/>
        <v>20</v>
      </c>
      <c r="U2846" s="1">
        <f t="shared" si="787"/>
        <v>30</v>
      </c>
      <c r="V2846" s="1">
        <f t="shared" si="788"/>
        <v>0</v>
      </c>
      <c r="W2846" s="1" t="str">
        <f t="shared" si="789"/>
        <v>100</v>
      </c>
      <c r="X2846" s="1">
        <f t="shared" si="790"/>
        <v>3</v>
      </c>
      <c r="Y2846" s="1">
        <f t="shared" si="791"/>
        <v>40</v>
      </c>
      <c r="Z2846" s="1" t="str">
        <f>VLOOKUP(BIN2DEC(MID(HEX2BIN(MID(H2846,3,2),8),2,5)),Codes!$E$1:$F$18,2)</f>
        <v>Normal</v>
      </c>
      <c r="AA2846" s="6" t="str">
        <f t="shared" si="792"/>
        <v>0</v>
      </c>
      <c r="AB2846" s="1">
        <f t="shared" si="793"/>
        <v>0</v>
      </c>
      <c r="AC2846" s="1" t="str">
        <f>VLOOKUP(BIN2DEC(RIGHT(HEX2BIN(MID(H2846,6,1),4),1)&amp;LEFT(HEX2BIN(MID(H2846,7,1),4),1)),Codes!$K$1:$L$5,2)</f>
        <v>M</v>
      </c>
      <c r="AD2846" s="1" t="str">
        <f>VLOOKUP(BIN2DEC(RIGHT(HEX2BIN(MID(H2846,7,1),4),3)&amp;LEFT(HEX2BIN(MID(H2846,8,1),4),2)),Codes!$H$2:$I$33,2)</f>
        <v>Kick</v>
      </c>
      <c r="AE2846" s="1" t="str">
        <f t="shared" si="794"/>
        <v>1</v>
      </c>
      <c r="AF2846" s="1" t="str">
        <f t="shared" si="795"/>
        <v>1</v>
      </c>
      <c r="AH2846" s="6">
        <f t="shared" si="796"/>
        <v>34</v>
      </c>
    </row>
    <row r="2847" spans="1:34">
      <c r="A2847" s="3" t="s">
        <v>8892</v>
      </c>
      <c r="B2847" s="1" t="s">
        <v>78</v>
      </c>
      <c r="C2847" s="6" t="s">
        <v>349</v>
      </c>
      <c r="D2847" s="9" t="s">
        <v>8893</v>
      </c>
      <c r="E2847" s="9" t="s">
        <v>207</v>
      </c>
      <c r="F2847" s="9" t="s">
        <v>91</v>
      </c>
      <c r="G2847" s="9" t="s">
        <v>6007</v>
      </c>
      <c r="H2847" s="9" t="s">
        <v>199</v>
      </c>
      <c r="J2847" s="6" t="str">
        <f t="shared" si="780"/>
        <v>001011</v>
      </c>
      <c r="K2847" s="1">
        <f t="shared" si="781"/>
        <v>2</v>
      </c>
      <c r="L2847" s="6" t="str">
        <f t="shared" si="782"/>
        <v>00000</v>
      </c>
      <c r="M2847" s="1">
        <f t="shared" si="783"/>
        <v>40</v>
      </c>
      <c r="N2847" s="6" t="str">
        <f t="shared" si="784"/>
        <v>00</v>
      </c>
      <c r="O2847" s="1">
        <f t="shared" si="785"/>
        <v>10</v>
      </c>
      <c r="P2847" s="1">
        <f>IF(HEX2DEC(LEFT(E2847,4))&gt;=32768,HEX2DEC(LEFT(E2847,4))-65536,HEX2DEC(LEFT(E2847,4)))/Codes!$N$2</f>
        <v>4</v>
      </c>
      <c r="Q2847" s="1">
        <f>IF(HEX2DEC(RIGHT(E2847,4))&gt;=32768,HEX2DEC(RIGHT(E2847,4))-65536,HEX2DEC(RIGHT(E2847,4)))/Codes!$N$2</f>
        <v>0</v>
      </c>
      <c r="R2847" s="1">
        <f>IF(HEX2DEC(LEFT(F2847,4))&gt;=32768,HEX2DEC(LEFT(F2847,4))-65536,HEX2DEC(LEFT(F2847,4)))/Codes!$N$2</f>
        <v>0</v>
      </c>
      <c r="S2847" s="1">
        <f>IF(HEX2DEC(RIGHT(F2847,4))&gt;=32768,HEX2DEC(RIGHT(F2847,4))-65536,HEX2DEC(RIGHT(F2847,4)))/Codes!$N$2</f>
        <v>0</v>
      </c>
      <c r="T2847" s="18">
        <f t="shared" si="786"/>
        <v>20</v>
      </c>
      <c r="U2847" s="1">
        <f t="shared" si="787"/>
        <v>30</v>
      </c>
      <c r="V2847" s="1">
        <f t="shared" si="788"/>
        <v>0</v>
      </c>
      <c r="W2847" s="1" t="str">
        <f t="shared" si="789"/>
        <v>100</v>
      </c>
      <c r="X2847" s="1">
        <f t="shared" si="790"/>
        <v>3</v>
      </c>
      <c r="Y2847" s="1">
        <f t="shared" si="791"/>
        <v>40</v>
      </c>
      <c r="Z2847" s="1" t="str">
        <f>VLOOKUP(BIN2DEC(MID(HEX2BIN(MID(H2847,3,2),8),2,5)),Codes!$E$1:$F$18,2)</f>
        <v>Normal</v>
      </c>
      <c r="AA2847" s="6" t="str">
        <f t="shared" si="792"/>
        <v>0</v>
      </c>
      <c r="AB2847" s="1">
        <f t="shared" si="793"/>
        <v>0</v>
      </c>
      <c r="AC2847" s="1" t="str">
        <f>VLOOKUP(BIN2DEC(RIGHT(HEX2BIN(MID(H2847,6,1),4),1)&amp;LEFT(HEX2BIN(MID(H2847,7,1),4),1)),Codes!$K$1:$L$5,2)</f>
        <v>M</v>
      </c>
      <c r="AD2847" s="1" t="str">
        <f>VLOOKUP(BIN2DEC(RIGHT(HEX2BIN(MID(H2847,7,1),4),3)&amp;LEFT(HEX2BIN(MID(H2847,8,1),4),2)),Codes!$H$2:$I$33,2)</f>
        <v>Kick</v>
      </c>
      <c r="AE2847" s="1" t="str">
        <f t="shared" si="794"/>
        <v>1</v>
      </c>
      <c r="AF2847" s="1" t="str">
        <f t="shared" si="795"/>
        <v>1</v>
      </c>
      <c r="AH2847" s="6">
        <f t="shared" si="796"/>
        <v>34</v>
      </c>
    </row>
    <row r="2848" spans="1:34">
      <c r="A2848" s="3" t="s">
        <v>8894</v>
      </c>
      <c r="B2848" s="1" t="s">
        <v>78</v>
      </c>
      <c r="C2848" s="6" t="s">
        <v>5377</v>
      </c>
      <c r="D2848" s="9" t="s">
        <v>8895</v>
      </c>
      <c r="E2848" s="9" t="s">
        <v>8896</v>
      </c>
      <c r="F2848" s="9" t="s">
        <v>91</v>
      </c>
      <c r="G2848" s="9" t="s">
        <v>7046</v>
      </c>
      <c r="H2848" s="9" t="s">
        <v>1735</v>
      </c>
      <c r="J2848" s="6" t="str">
        <f t="shared" si="780"/>
        <v>001011</v>
      </c>
      <c r="K2848" s="1">
        <f t="shared" si="781"/>
        <v>0</v>
      </c>
      <c r="L2848" s="6" t="str">
        <f t="shared" si="782"/>
        <v>00000</v>
      </c>
      <c r="M2848" s="1">
        <f t="shared" si="783"/>
        <v>40</v>
      </c>
      <c r="N2848" s="6" t="str">
        <f t="shared" si="784"/>
        <v>00</v>
      </c>
      <c r="O2848" s="1">
        <f t="shared" si="785"/>
        <v>17</v>
      </c>
      <c r="P2848" s="1">
        <f>IF(HEX2DEC(LEFT(E2848,4))&gt;=32768,HEX2DEC(LEFT(E2848,4))-65536,HEX2DEC(LEFT(E2848,4)))/Codes!$N$2</f>
        <v>4.4000000000000004</v>
      </c>
      <c r="Q2848" s="1">
        <f>IF(HEX2DEC(RIGHT(E2848,4))&gt;=32768,HEX2DEC(RIGHT(E2848,4))-65536,HEX2DEC(RIGHT(E2848,4)))/Codes!$N$2</f>
        <v>-0.68</v>
      </c>
      <c r="R2848" s="1">
        <f>IF(HEX2DEC(LEFT(F2848,4))&gt;=32768,HEX2DEC(LEFT(F2848,4))-65536,HEX2DEC(LEFT(F2848,4)))/Codes!$N$2</f>
        <v>0</v>
      </c>
      <c r="S2848" s="1">
        <f>IF(HEX2DEC(RIGHT(F2848,4))&gt;=32768,HEX2DEC(RIGHT(F2848,4))-65536,HEX2DEC(RIGHT(F2848,4)))/Codes!$N$2</f>
        <v>0</v>
      </c>
      <c r="T2848" s="18">
        <f t="shared" si="786"/>
        <v>361</v>
      </c>
      <c r="U2848" s="1">
        <f t="shared" si="787"/>
        <v>118</v>
      </c>
      <c r="V2848" s="1">
        <f t="shared" si="788"/>
        <v>0</v>
      </c>
      <c r="W2848" s="1" t="str">
        <f t="shared" si="789"/>
        <v>100</v>
      </c>
      <c r="X2848" s="1">
        <f t="shared" si="790"/>
        <v>3</v>
      </c>
      <c r="Y2848" s="1">
        <f t="shared" si="791"/>
        <v>10</v>
      </c>
      <c r="Z2848" s="1" t="str">
        <f>VLOOKUP(BIN2DEC(MID(HEX2BIN(MID(H2848,3,2),8),2,5)),Codes!$E$1:$F$18,2)</f>
        <v>Normal</v>
      </c>
      <c r="AA2848" s="6" t="str">
        <f t="shared" si="792"/>
        <v>0</v>
      </c>
      <c r="AB2848" s="1">
        <f t="shared" si="793"/>
        <v>0</v>
      </c>
      <c r="AC2848" s="1" t="str">
        <f>VLOOKUP(BIN2DEC(RIGHT(HEX2BIN(MID(H2848,6,1),4),1)&amp;LEFT(HEX2BIN(MID(H2848,7,1),4),1)),Codes!$K$1:$L$5,2)</f>
        <v>L</v>
      </c>
      <c r="AD2848" s="1" t="str">
        <f>VLOOKUP(BIN2DEC(RIGHT(HEX2BIN(MID(H2848,7,1),4),3)&amp;LEFT(HEX2BIN(MID(H2848,8,1),4),2)),Codes!$H$2:$I$33,2)</f>
        <v>Kick</v>
      </c>
      <c r="AE2848" s="1" t="str">
        <f t="shared" si="794"/>
        <v>1</v>
      </c>
      <c r="AF2848" s="1" t="str">
        <f t="shared" si="795"/>
        <v>1</v>
      </c>
      <c r="AH2848" s="6">
        <f t="shared" si="796"/>
        <v>66</v>
      </c>
    </row>
    <row r="2849" spans="1:34">
      <c r="A2849" s="3" t="s">
        <v>8897</v>
      </c>
      <c r="B2849" s="1" t="s">
        <v>78</v>
      </c>
      <c r="C2849" s="6" t="s">
        <v>5377</v>
      </c>
      <c r="D2849" s="9" t="s">
        <v>8898</v>
      </c>
      <c r="E2849" s="9" t="s">
        <v>1307</v>
      </c>
      <c r="F2849" s="9" t="s">
        <v>91</v>
      </c>
      <c r="G2849" s="9" t="s">
        <v>7046</v>
      </c>
      <c r="H2849" s="9" t="s">
        <v>1735</v>
      </c>
      <c r="J2849" s="6" t="str">
        <f t="shared" si="780"/>
        <v>001011</v>
      </c>
      <c r="K2849" s="1">
        <f t="shared" si="781"/>
        <v>1</v>
      </c>
      <c r="L2849" s="6" t="str">
        <f t="shared" si="782"/>
        <v>00000</v>
      </c>
      <c r="M2849" s="1">
        <f t="shared" si="783"/>
        <v>40</v>
      </c>
      <c r="N2849" s="6" t="str">
        <f t="shared" si="784"/>
        <v>00</v>
      </c>
      <c r="O2849" s="1">
        <f t="shared" si="785"/>
        <v>17</v>
      </c>
      <c r="P2849" s="1">
        <f>IF(HEX2DEC(LEFT(E2849,4))&gt;=32768,HEX2DEC(LEFT(E2849,4))-65536,HEX2DEC(LEFT(E2849,4)))/Codes!$N$2</f>
        <v>4.4000000000000004</v>
      </c>
      <c r="Q2849" s="1">
        <f>IF(HEX2DEC(RIGHT(E2849,4))&gt;=32768,HEX2DEC(RIGHT(E2849,4))-65536,HEX2DEC(RIGHT(E2849,4)))/Codes!$N$2</f>
        <v>2</v>
      </c>
      <c r="R2849" s="1">
        <f>IF(HEX2DEC(LEFT(F2849,4))&gt;=32768,HEX2DEC(LEFT(F2849,4))-65536,HEX2DEC(LEFT(F2849,4)))/Codes!$N$2</f>
        <v>0</v>
      </c>
      <c r="S2849" s="1">
        <f>IF(HEX2DEC(RIGHT(F2849,4))&gt;=32768,HEX2DEC(RIGHT(F2849,4))-65536,HEX2DEC(RIGHT(F2849,4)))/Codes!$N$2</f>
        <v>0</v>
      </c>
      <c r="T2849" s="18">
        <f t="shared" si="786"/>
        <v>361</v>
      </c>
      <c r="U2849" s="1">
        <f t="shared" si="787"/>
        <v>118</v>
      </c>
      <c r="V2849" s="1">
        <f t="shared" si="788"/>
        <v>0</v>
      </c>
      <c r="W2849" s="1" t="str">
        <f t="shared" si="789"/>
        <v>100</v>
      </c>
      <c r="X2849" s="1">
        <f t="shared" si="790"/>
        <v>3</v>
      </c>
      <c r="Y2849" s="1">
        <f t="shared" si="791"/>
        <v>10</v>
      </c>
      <c r="Z2849" s="1" t="str">
        <f>VLOOKUP(BIN2DEC(MID(HEX2BIN(MID(H2849,3,2),8),2,5)),Codes!$E$1:$F$18,2)</f>
        <v>Normal</v>
      </c>
      <c r="AA2849" s="6" t="str">
        <f t="shared" si="792"/>
        <v>0</v>
      </c>
      <c r="AB2849" s="1">
        <f t="shared" si="793"/>
        <v>0</v>
      </c>
      <c r="AC2849" s="1" t="str">
        <f>VLOOKUP(BIN2DEC(RIGHT(HEX2BIN(MID(H2849,6,1),4),1)&amp;LEFT(HEX2BIN(MID(H2849,7,1),4),1)),Codes!$K$1:$L$5,2)</f>
        <v>L</v>
      </c>
      <c r="AD2849" s="1" t="str">
        <f>VLOOKUP(BIN2DEC(RIGHT(HEX2BIN(MID(H2849,7,1),4),3)&amp;LEFT(HEX2BIN(MID(H2849,8,1),4),2)),Codes!$H$2:$I$33,2)</f>
        <v>Kick</v>
      </c>
      <c r="AE2849" s="1" t="str">
        <f t="shared" si="794"/>
        <v>1</v>
      </c>
      <c r="AF2849" s="1" t="str">
        <f t="shared" si="795"/>
        <v>1</v>
      </c>
      <c r="AH2849" s="6">
        <f t="shared" si="796"/>
        <v>66</v>
      </c>
    </row>
    <row r="2850" spans="1:34">
      <c r="A2850" s="3" t="s">
        <v>8899</v>
      </c>
      <c r="B2850" s="1" t="s">
        <v>78</v>
      </c>
      <c r="C2850" s="6" t="s">
        <v>5387</v>
      </c>
      <c r="D2850" s="9" t="s">
        <v>8900</v>
      </c>
      <c r="E2850" s="9" t="s">
        <v>8901</v>
      </c>
      <c r="F2850" s="9" t="s">
        <v>91</v>
      </c>
      <c r="G2850" s="9" t="s">
        <v>8328</v>
      </c>
      <c r="H2850" s="9" t="s">
        <v>179</v>
      </c>
      <c r="J2850" s="6" t="str">
        <f t="shared" si="780"/>
        <v>001011</v>
      </c>
      <c r="K2850" s="1">
        <f t="shared" si="781"/>
        <v>0</v>
      </c>
      <c r="L2850" s="6" t="str">
        <f t="shared" si="782"/>
        <v>00000</v>
      </c>
      <c r="M2850" s="1">
        <f t="shared" si="783"/>
        <v>40</v>
      </c>
      <c r="N2850" s="6" t="str">
        <f t="shared" si="784"/>
        <v>00</v>
      </c>
      <c r="O2850" s="1">
        <f t="shared" si="785"/>
        <v>13</v>
      </c>
      <c r="P2850" s="1">
        <f>IF(HEX2DEC(LEFT(E2850,4))&gt;=32768,HEX2DEC(LEFT(E2850,4))-65536,HEX2DEC(LEFT(E2850,4)))/Codes!$N$2</f>
        <v>3.6</v>
      </c>
      <c r="Q2850" s="1">
        <f>IF(HEX2DEC(RIGHT(E2850,4))&gt;=32768,HEX2DEC(RIGHT(E2850,4))-65536,HEX2DEC(RIGHT(E2850,4)))/Codes!$N$2</f>
        <v>-0.68</v>
      </c>
      <c r="R2850" s="1">
        <f>IF(HEX2DEC(LEFT(F2850,4))&gt;=32768,HEX2DEC(LEFT(F2850,4))-65536,HEX2DEC(LEFT(F2850,4)))/Codes!$N$2</f>
        <v>0</v>
      </c>
      <c r="S2850" s="1">
        <f>IF(HEX2DEC(RIGHT(F2850,4))&gt;=32768,HEX2DEC(RIGHT(F2850,4))-65536,HEX2DEC(RIGHT(F2850,4)))/Codes!$N$2</f>
        <v>0</v>
      </c>
      <c r="T2850" s="18">
        <f t="shared" si="786"/>
        <v>361</v>
      </c>
      <c r="U2850" s="1">
        <f t="shared" si="787"/>
        <v>105</v>
      </c>
      <c r="V2850" s="1">
        <f t="shared" si="788"/>
        <v>0</v>
      </c>
      <c r="W2850" s="1" t="str">
        <f t="shared" si="789"/>
        <v>100</v>
      </c>
      <c r="X2850" s="1">
        <f t="shared" si="790"/>
        <v>3</v>
      </c>
      <c r="Y2850" s="1">
        <f t="shared" si="791"/>
        <v>6</v>
      </c>
      <c r="Z2850" s="1" t="str">
        <f>VLOOKUP(BIN2DEC(MID(HEX2BIN(MID(H2850,3,2),8),2,5)),Codes!$E$1:$F$18,2)</f>
        <v>Normal</v>
      </c>
      <c r="AA2850" s="6" t="str">
        <f t="shared" si="792"/>
        <v>0</v>
      </c>
      <c r="AB2850" s="1">
        <f t="shared" si="793"/>
        <v>0</v>
      </c>
      <c r="AC2850" s="1" t="str">
        <f>VLOOKUP(BIN2DEC(RIGHT(HEX2BIN(MID(H2850,6,1),4),1)&amp;LEFT(HEX2BIN(MID(H2850,7,1),4),1)),Codes!$K$1:$L$5,2)</f>
        <v>M</v>
      </c>
      <c r="AD2850" s="1" t="str">
        <f>VLOOKUP(BIN2DEC(RIGHT(HEX2BIN(MID(H2850,7,1),4),3)&amp;LEFT(HEX2BIN(MID(H2850,8,1),4),2)),Codes!$H$2:$I$33,2)</f>
        <v>Kick</v>
      </c>
      <c r="AE2850" s="1" t="str">
        <f t="shared" si="794"/>
        <v>1</v>
      </c>
      <c r="AF2850" s="1" t="str">
        <f t="shared" si="795"/>
        <v>1</v>
      </c>
      <c r="AH2850" s="6">
        <f t="shared" si="796"/>
        <v>34</v>
      </c>
    </row>
    <row r="2851" spans="1:34">
      <c r="A2851" s="3" t="s">
        <v>8902</v>
      </c>
      <c r="B2851" s="1" t="s">
        <v>78</v>
      </c>
      <c r="C2851" s="6" t="s">
        <v>5387</v>
      </c>
      <c r="D2851" s="9" t="s">
        <v>8903</v>
      </c>
      <c r="E2851" s="9" t="s">
        <v>313</v>
      </c>
      <c r="F2851" s="9" t="s">
        <v>91</v>
      </c>
      <c r="G2851" s="9" t="s">
        <v>8328</v>
      </c>
      <c r="H2851" s="9" t="s">
        <v>179</v>
      </c>
      <c r="J2851" s="6" t="str">
        <f t="shared" si="780"/>
        <v>001011</v>
      </c>
      <c r="K2851" s="1">
        <f t="shared" si="781"/>
        <v>1</v>
      </c>
      <c r="L2851" s="6" t="str">
        <f t="shared" si="782"/>
        <v>00000</v>
      </c>
      <c r="M2851" s="1">
        <f t="shared" si="783"/>
        <v>40</v>
      </c>
      <c r="N2851" s="6" t="str">
        <f t="shared" si="784"/>
        <v>00</v>
      </c>
      <c r="O2851" s="1">
        <f t="shared" si="785"/>
        <v>13</v>
      </c>
      <c r="P2851" s="1">
        <f>IF(HEX2DEC(LEFT(E2851,4))&gt;=32768,HEX2DEC(LEFT(E2851,4))-65536,HEX2DEC(LEFT(E2851,4)))/Codes!$N$2</f>
        <v>3.6</v>
      </c>
      <c r="Q2851" s="1">
        <f>IF(HEX2DEC(RIGHT(E2851,4))&gt;=32768,HEX2DEC(RIGHT(E2851,4))-65536,HEX2DEC(RIGHT(E2851,4)))/Codes!$N$2</f>
        <v>2</v>
      </c>
      <c r="R2851" s="1">
        <f>IF(HEX2DEC(LEFT(F2851,4))&gt;=32768,HEX2DEC(LEFT(F2851,4))-65536,HEX2DEC(LEFT(F2851,4)))/Codes!$N$2</f>
        <v>0</v>
      </c>
      <c r="S2851" s="1">
        <f>IF(HEX2DEC(RIGHT(F2851,4))&gt;=32768,HEX2DEC(RIGHT(F2851,4))-65536,HEX2DEC(RIGHT(F2851,4)))/Codes!$N$2</f>
        <v>0</v>
      </c>
      <c r="T2851" s="18">
        <f t="shared" si="786"/>
        <v>361</v>
      </c>
      <c r="U2851" s="1">
        <f t="shared" si="787"/>
        <v>105</v>
      </c>
      <c r="V2851" s="1">
        <f t="shared" si="788"/>
        <v>0</v>
      </c>
      <c r="W2851" s="1" t="str">
        <f t="shared" si="789"/>
        <v>100</v>
      </c>
      <c r="X2851" s="1">
        <f t="shared" si="790"/>
        <v>3</v>
      </c>
      <c r="Y2851" s="1">
        <f t="shared" si="791"/>
        <v>6</v>
      </c>
      <c r="Z2851" s="1" t="str">
        <f>VLOOKUP(BIN2DEC(MID(HEX2BIN(MID(H2851,3,2),8),2,5)),Codes!$E$1:$F$18,2)</f>
        <v>Normal</v>
      </c>
      <c r="AA2851" s="6" t="str">
        <f t="shared" si="792"/>
        <v>0</v>
      </c>
      <c r="AB2851" s="1">
        <f t="shared" si="793"/>
        <v>0</v>
      </c>
      <c r="AC2851" s="1" t="str">
        <f>VLOOKUP(BIN2DEC(RIGHT(HEX2BIN(MID(H2851,6,1),4),1)&amp;LEFT(HEX2BIN(MID(H2851,7,1),4),1)),Codes!$K$1:$L$5,2)</f>
        <v>M</v>
      </c>
      <c r="AD2851" s="1" t="str">
        <f>VLOOKUP(BIN2DEC(RIGHT(HEX2BIN(MID(H2851,7,1),4),3)&amp;LEFT(HEX2BIN(MID(H2851,8,1),4),2)),Codes!$H$2:$I$33,2)</f>
        <v>Kick</v>
      </c>
      <c r="AE2851" s="1" t="str">
        <f t="shared" si="794"/>
        <v>1</v>
      </c>
      <c r="AF2851" s="1" t="str">
        <f t="shared" si="795"/>
        <v>1</v>
      </c>
      <c r="AH2851" s="6">
        <f t="shared" si="796"/>
        <v>34</v>
      </c>
    </row>
    <row r="2852" spans="1:34">
      <c r="A2852" s="3" t="s">
        <v>8904</v>
      </c>
      <c r="B2852" s="1" t="s">
        <v>78</v>
      </c>
      <c r="C2852" s="6" t="s">
        <v>1698</v>
      </c>
      <c r="D2852" s="9" t="s">
        <v>6768</v>
      </c>
      <c r="E2852" s="9" t="s">
        <v>299</v>
      </c>
      <c r="F2852" s="9" t="s">
        <v>232</v>
      </c>
      <c r="G2852" s="9" t="s">
        <v>5608</v>
      </c>
      <c r="H2852" s="9" t="s">
        <v>280</v>
      </c>
      <c r="J2852" s="6" t="str">
        <f t="shared" si="780"/>
        <v>001011</v>
      </c>
      <c r="K2852" s="1">
        <f t="shared" si="781"/>
        <v>0</v>
      </c>
      <c r="L2852" s="6" t="str">
        <f t="shared" si="782"/>
        <v>00000</v>
      </c>
      <c r="M2852" s="1">
        <f t="shared" si="783"/>
        <v>5</v>
      </c>
      <c r="N2852" s="6" t="str">
        <f t="shared" si="784"/>
        <v>00</v>
      </c>
      <c r="O2852" s="1">
        <f t="shared" si="785"/>
        <v>14</v>
      </c>
      <c r="P2852" s="1">
        <f>IF(HEX2DEC(LEFT(E2852,4))&gt;=32768,HEX2DEC(LEFT(E2852,4))-65536,HEX2DEC(LEFT(E2852,4)))/Codes!$N$2</f>
        <v>6</v>
      </c>
      <c r="Q2852" s="1">
        <f>IF(HEX2DEC(RIGHT(E2852,4))&gt;=32768,HEX2DEC(RIGHT(E2852,4))-65536,HEX2DEC(RIGHT(E2852,4)))/Codes!$N$2</f>
        <v>0</v>
      </c>
      <c r="R2852" s="1">
        <f>IF(HEX2DEC(LEFT(F2852,4))&gt;=32768,HEX2DEC(LEFT(F2852,4))-65536,HEX2DEC(LEFT(F2852,4)))/Codes!$N$2</f>
        <v>4.8</v>
      </c>
      <c r="S2852" s="1">
        <f>IF(HEX2DEC(RIGHT(F2852,4))&gt;=32768,HEX2DEC(RIGHT(F2852,4))-65536,HEX2DEC(RIGHT(F2852,4)))/Codes!$N$2</f>
        <v>0</v>
      </c>
      <c r="T2852" s="18">
        <f t="shared" si="786"/>
        <v>90</v>
      </c>
      <c r="U2852" s="1">
        <f t="shared" si="787"/>
        <v>110</v>
      </c>
      <c r="V2852" s="1">
        <f t="shared" si="788"/>
        <v>0</v>
      </c>
      <c r="W2852" s="1" t="str">
        <f t="shared" si="789"/>
        <v>100</v>
      </c>
      <c r="X2852" s="1">
        <f t="shared" si="790"/>
        <v>3</v>
      </c>
      <c r="Y2852" s="1">
        <f t="shared" si="791"/>
        <v>20</v>
      </c>
      <c r="Z2852" s="1" t="str">
        <f>VLOOKUP(BIN2DEC(MID(HEX2BIN(MID(H2852,3,2),8),2,5)),Codes!$E$1:$F$18,2)</f>
        <v>Normal</v>
      </c>
      <c r="AA2852" s="6" t="str">
        <f t="shared" si="792"/>
        <v>0</v>
      </c>
      <c r="AB2852" s="1">
        <f t="shared" si="793"/>
        <v>0</v>
      </c>
      <c r="AC2852" s="1" t="str">
        <f>VLOOKUP(BIN2DEC(RIGHT(HEX2BIN(MID(H2852,6,1),4),1)&amp;LEFT(HEX2BIN(MID(H2852,7,1),4),1)),Codes!$K$1:$L$5,2)</f>
        <v>L</v>
      </c>
      <c r="AD2852" s="1" t="str">
        <f>VLOOKUP(BIN2DEC(RIGHT(HEX2BIN(MID(H2852,7,1),4),3)&amp;LEFT(HEX2BIN(MID(H2852,8,1),4),2)),Codes!$H$2:$I$33,2)</f>
        <v>Kick</v>
      </c>
      <c r="AE2852" s="1" t="str">
        <f t="shared" si="794"/>
        <v>1</v>
      </c>
      <c r="AF2852" s="1" t="str">
        <f t="shared" si="795"/>
        <v>1</v>
      </c>
      <c r="AH2852" s="6">
        <f t="shared" si="796"/>
        <v>66</v>
      </c>
    </row>
    <row r="2853" spans="1:34">
      <c r="A2853" s="3" t="s">
        <v>8905</v>
      </c>
      <c r="B2853" s="1" t="s">
        <v>78</v>
      </c>
      <c r="C2853" s="6" t="s">
        <v>1698</v>
      </c>
      <c r="D2853" s="9" t="s">
        <v>7850</v>
      </c>
      <c r="E2853" s="9" t="s">
        <v>8906</v>
      </c>
      <c r="F2853" s="9" t="s">
        <v>232</v>
      </c>
      <c r="G2853" s="9" t="s">
        <v>5608</v>
      </c>
      <c r="H2853" s="9" t="s">
        <v>280</v>
      </c>
      <c r="J2853" s="6" t="str">
        <f t="shared" si="780"/>
        <v>001011</v>
      </c>
      <c r="K2853" s="1">
        <f t="shared" si="781"/>
        <v>1</v>
      </c>
      <c r="L2853" s="6" t="str">
        <f t="shared" si="782"/>
        <v>00000</v>
      </c>
      <c r="M2853" s="1">
        <f t="shared" si="783"/>
        <v>5</v>
      </c>
      <c r="N2853" s="6" t="str">
        <f t="shared" si="784"/>
        <v>00</v>
      </c>
      <c r="O2853" s="1">
        <f t="shared" si="785"/>
        <v>15</v>
      </c>
      <c r="P2853" s="1">
        <f>IF(HEX2DEC(LEFT(E2853,4))&gt;=32768,HEX2DEC(LEFT(E2853,4))-65536,HEX2DEC(LEFT(E2853,4)))/Codes!$N$2</f>
        <v>4</v>
      </c>
      <c r="Q2853" s="1">
        <f>IF(HEX2DEC(RIGHT(E2853,4))&gt;=32768,HEX2DEC(RIGHT(E2853,4))-65536,HEX2DEC(RIGHT(E2853,4)))/Codes!$N$2</f>
        <v>-1.6</v>
      </c>
      <c r="R2853" s="1">
        <f>IF(HEX2DEC(LEFT(F2853,4))&gt;=32768,HEX2DEC(LEFT(F2853,4))-65536,HEX2DEC(LEFT(F2853,4)))/Codes!$N$2</f>
        <v>4.8</v>
      </c>
      <c r="S2853" s="1">
        <f>IF(HEX2DEC(RIGHT(F2853,4))&gt;=32768,HEX2DEC(RIGHT(F2853,4))-65536,HEX2DEC(RIGHT(F2853,4)))/Codes!$N$2</f>
        <v>0</v>
      </c>
      <c r="T2853" s="18">
        <f t="shared" si="786"/>
        <v>90</v>
      </c>
      <c r="U2853" s="1">
        <f t="shared" si="787"/>
        <v>110</v>
      </c>
      <c r="V2853" s="1">
        <f t="shared" si="788"/>
        <v>0</v>
      </c>
      <c r="W2853" s="1" t="str">
        <f t="shared" si="789"/>
        <v>100</v>
      </c>
      <c r="X2853" s="1">
        <f t="shared" si="790"/>
        <v>3</v>
      </c>
      <c r="Y2853" s="1">
        <f t="shared" si="791"/>
        <v>20</v>
      </c>
      <c r="Z2853" s="1" t="str">
        <f>VLOOKUP(BIN2DEC(MID(HEX2BIN(MID(H2853,3,2),8),2,5)),Codes!$E$1:$F$18,2)</f>
        <v>Normal</v>
      </c>
      <c r="AA2853" s="6" t="str">
        <f t="shared" si="792"/>
        <v>0</v>
      </c>
      <c r="AB2853" s="1">
        <f t="shared" si="793"/>
        <v>0</v>
      </c>
      <c r="AC2853" s="1" t="str">
        <f>VLOOKUP(BIN2DEC(RIGHT(HEX2BIN(MID(H2853,6,1),4),1)&amp;LEFT(HEX2BIN(MID(H2853,7,1),4),1)),Codes!$K$1:$L$5,2)</f>
        <v>L</v>
      </c>
      <c r="AD2853" s="1" t="str">
        <f>VLOOKUP(BIN2DEC(RIGHT(HEX2BIN(MID(H2853,7,1),4),3)&amp;LEFT(HEX2BIN(MID(H2853,8,1),4),2)),Codes!$H$2:$I$33,2)</f>
        <v>Kick</v>
      </c>
      <c r="AE2853" s="1" t="str">
        <f t="shared" si="794"/>
        <v>1</v>
      </c>
      <c r="AF2853" s="1" t="str">
        <f t="shared" si="795"/>
        <v>1</v>
      </c>
      <c r="AH2853" s="6">
        <f t="shared" si="796"/>
        <v>66</v>
      </c>
    </row>
    <row r="2854" spans="1:34">
      <c r="A2854" s="3" t="s">
        <v>8907</v>
      </c>
      <c r="B2854" s="1" t="s">
        <v>78</v>
      </c>
      <c r="C2854" s="6" t="s">
        <v>3856</v>
      </c>
      <c r="D2854" s="9" t="s">
        <v>8908</v>
      </c>
      <c r="E2854" s="9" t="s">
        <v>8909</v>
      </c>
      <c r="F2854" s="9" t="s">
        <v>91</v>
      </c>
      <c r="G2854" s="9" t="s">
        <v>8910</v>
      </c>
      <c r="H2854" s="9" t="s">
        <v>8911</v>
      </c>
      <c r="J2854" s="6" t="str">
        <f t="shared" si="780"/>
        <v>001011</v>
      </c>
      <c r="K2854" s="1">
        <f t="shared" si="781"/>
        <v>0</v>
      </c>
      <c r="L2854" s="6" t="str">
        <f t="shared" si="782"/>
        <v>00000</v>
      </c>
      <c r="M2854" s="1">
        <f t="shared" si="783"/>
        <v>47</v>
      </c>
      <c r="N2854" s="6" t="str">
        <f t="shared" si="784"/>
        <v>00</v>
      </c>
      <c r="O2854" s="1">
        <f t="shared" si="785"/>
        <v>12</v>
      </c>
      <c r="P2854" s="1">
        <f>IF(HEX2DEC(LEFT(E2854,4))&gt;=32768,HEX2DEC(LEFT(E2854,4))-65536,HEX2DEC(LEFT(E2854,4)))/Codes!$N$2</f>
        <v>4</v>
      </c>
      <c r="Q2854" s="1">
        <f>IF(HEX2DEC(RIGHT(E2854,4))&gt;=32768,HEX2DEC(RIGHT(E2854,4))-65536,HEX2DEC(RIGHT(E2854,4)))/Codes!$N$2</f>
        <v>0.64</v>
      </c>
      <c r="R2854" s="1">
        <f>IF(HEX2DEC(LEFT(F2854,4))&gt;=32768,HEX2DEC(LEFT(F2854,4))-65536,HEX2DEC(LEFT(F2854,4)))/Codes!$N$2</f>
        <v>0</v>
      </c>
      <c r="S2854" s="1">
        <f>IF(HEX2DEC(RIGHT(F2854,4))&gt;=32768,HEX2DEC(RIGHT(F2854,4))-65536,HEX2DEC(RIGHT(F2854,4)))/Codes!$N$2</f>
        <v>0</v>
      </c>
      <c r="T2854" s="18">
        <f t="shared" si="786"/>
        <v>0</v>
      </c>
      <c r="U2854" s="1">
        <f t="shared" si="787"/>
        <v>66</v>
      </c>
      <c r="V2854" s="1">
        <f t="shared" si="788"/>
        <v>0</v>
      </c>
      <c r="W2854" s="1" t="str">
        <f t="shared" si="789"/>
        <v>100</v>
      </c>
      <c r="X2854" s="1">
        <f t="shared" si="790"/>
        <v>3</v>
      </c>
      <c r="Y2854" s="1">
        <f t="shared" si="791"/>
        <v>34</v>
      </c>
      <c r="Z2854" s="1" t="str">
        <f>VLOOKUP(BIN2DEC(MID(HEX2BIN(MID(H2854,3,2),8),2,5)),Codes!$E$1:$F$18,2)</f>
        <v>Normal</v>
      </c>
      <c r="AA2854" s="6" t="str">
        <f t="shared" si="792"/>
        <v>0</v>
      </c>
      <c r="AB2854" s="1">
        <f t="shared" si="793"/>
        <v>0</v>
      </c>
      <c r="AC2854" s="1" t="str">
        <f>VLOOKUP(BIN2DEC(RIGHT(HEX2BIN(MID(H2854,6,1),4),1)&amp;LEFT(HEX2BIN(MID(H2854,7,1),4),1)),Codes!$K$1:$L$5,2)</f>
        <v>L</v>
      </c>
      <c r="AD2854" s="1" t="str">
        <f>VLOOKUP(BIN2DEC(RIGHT(HEX2BIN(MID(H2854,7,1),4),3)&amp;LEFT(HEX2BIN(MID(H2854,8,1),4),2)),Codes!$H$2:$I$33,2)</f>
        <v>Kick</v>
      </c>
      <c r="AE2854" s="1" t="str">
        <f t="shared" si="794"/>
        <v>1</v>
      </c>
      <c r="AF2854" s="1" t="str">
        <f t="shared" si="795"/>
        <v>1</v>
      </c>
      <c r="AH2854" s="6">
        <f t="shared" si="796"/>
        <v>66</v>
      </c>
    </row>
    <row r="2855" spans="1:34">
      <c r="A2855" s="3" t="s">
        <v>8912</v>
      </c>
      <c r="B2855" s="1" t="s">
        <v>78</v>
      </c>
      <c r="C2855" s="6" t="s">
        <v>3856</v>
      </c>
      <c r="D2855" s="9" t="s">
        <v>8913</v>
      </c>
      <c r="E2855" s="9" t="s">
        <v>8909</v>
      </c>
      <c r="F2855" s="9" t="s">
        <v>91</v>
      </c>
      <c r="G2855" s="9" t="s">
        <v>8910</v>
      </c>
      <c r="H2855" s="9" t="s">
        <v>8911</v>
      </c>
      <c r="J2855" s="6" t="str">
        <f t="shared" si="780"/>
        <v>001011</v>
      </c>
      <c r="K2855" s="1">
        <f t="shared" si="781"/>
        <v>1</v>
      </c>
      <c r="L2855" s="6" t="str">
        <f t="shared" si="782"/>
        <v>00000</v>
      </c>
      <c r="M2855" s="1">
        <f t="shared" si="783"/>
        <v>41</v>
      </c>
      <c r="N2855" s="6" t="str">
        <f t="shared" si="784"/>
        <v>00</v>
      </c>
      <c r="O2855" s="1">
        <f t="shared" si="785"/>
        <v>12</v>
      </c>
      <c r="P2855" s="1">
        <f>IF(HEX2DEC(LEFT(E2855,4))&gt;=32768,HEX2DEC(LEFT(E2855,4))-65536,HEX2DEC(LEFT(E2855,4)))/Codes!$N$2</f>
        <v>4</v>
      </c>
      <c r="Q2855" s="1">
        <f>IF(HEX2DEC(RIGHT(E2855,4))&gt;=32768,HEX2DEC(RIGHT(E2855,4))-65536,HEX2DEC(RIGHT(E2855,4)))/Codes!$N$2</f>
        <v>0.64</v>
      </c>
      <c r="R2855" s="1">
        <f>IF(HEX2DEC(LEFT(F2855,4))&gt;=32768,HEX2DEC(LEFT(F2855,4))-65536,HEX2DEC(LEFT(F2855,4)))/Codes!$N$2</f>
        <v>0</v>
      </c>
      <c r="S2855" s="1">
        <f>IF(HEX2DEC(RIGHT(F2855,4))&gt;=32768,HEX2DEC(RIGHT(F2855,4))-65536,HEX2DEC(RIGHT(F2855,4)))/Codes!$N$2</f>
        <v>0</v>
      </c>
      <c r="T2855" s="18">
        <f t="shared" si="786"/>
        <v>0</v>
      </c>
      <c r="U2855" s="1">
        <f t="shared" si="787"/>
        <v>66</v>
      </c>
      <c r="V2855" s="1">
        <f t="shared" si="788"/>
        <v>0</v>
      </c>
      <c r="W2855" s="1" t="str">
        <f t="shared" si="789"/>
        <v>100</v>
      </c>
      <c r="X2855" s="1">
        <f t="shared" si="790"/>
        <v>3</v>
      </c>
      <c r="Y2855" s="1">
        <f t="shared" si="791"/>
        <v>34</v>
      </c>
      <c r="Z2855" s="1" t="str">
        <f>VLOOKUP(BIN2DEC(MID(HEX2BIN(MID(H2855,3,2),8),2,5)),Codes!$E$1:$F$18,2)</f>
        <v>Normal</v>
      </c>
      <c r="AA2855" s="6" t="str">
        <f t="shared" si="792"/>
        <v>0</v>
      </c>
      <c r="AB2855" s="1">
        <f t="shared" si="793"/>
        <v>0</v>
      </c>
      <c r="AC2855" s="1" t="str">
        <f>VLOOKUP(BIN2DEC(RIGHT(HEX2BIN(MID(H2855,6,1),4),1)&amp;LEFT(HEX2BIN(MID(H2855,7,1),4),1)),Codes!$K$1:$L$5,2)</f>
        <v>L</v>
      </c>
      <c r="AD2855" s="1" t="str">
        <f>VLOOKUP(BIN2DEC(RIGHT(HEX2BIN(MID(H2855,7,1),4),3)&amp;LEFT(HEX2BIN(MID(H2855,8,1),4),2)),Codes!$H$2:$I$33,2)</f>
        <v>Kick</v>
      </c>
      <c r="AE2855" s="1" t="str">
        <f t="shared" si="794"/>
        <v>1</v>
      </c>
      <c r="AF2855" s="1" t="str">
        <f t="shared" si="795"/>
        <v>1</v>
      </c>
      <c r="AH2855" s="6">
        <f t="shared" si="796"/>
        <v>66</v>
      </c>
    </row>
    <row r="2856" spans="1:34">
      <c r="A2856" s="3" t="s">
        <v>8914</v>
      </c>
      <c r="B2856" s="1" t="s">
        <v>78</v>
      </c>
      <c r="C2856" s="6" t="s">
        <v>3856</v>
      </c>
      <c r="D2856" s="9" t="s">
        <v>8915</v>
      </c>
      <c r="E2856" s="9" t="s">
        <v>232</v>
      </c>
      <c r="F2856" s="9" t="s">
        <v>91</v>
      </c>
      <c r="G2856" s="9" t="s">
        <v>8910</v>
      </c>
      <c r="H2856" s="9" t="s">
        <v>8911</v>
      </c>
      <c r="J2856" s="6" t="str">
        <f t="shared" si="780"/>
        <v>001011</v>
      </c>
      <c r="K2856" s="1">
        <f t="shared" si="781"/>
        <v>2</v>
      </c>
      <c r="L2856" s="6" t="str">
        <f t="shared" si="782"/>
        <v>00000</v>
      </c>
      <c r="M2856" s="1">
        <f t="shared" si="783"/>
        <v>46</v>
      </c>
      <c r="N2856" s="6" t="str">
        <f t="shared" si="784"/>
        <v>00</v>
      </c>
      <c r="O2856" s="1">
        <f t="shared" si="785"/>
        <v>12</v>
      </c>
      <c r="P2856" s="1">
        <f>IF(HEX2DEC(LEFT(E2856,4))&gt;=32768,HEX2DEC(LEFT(E2856,4))-65536,HEX2DEC(LEFT(E2856,4)))/Codes!$N$2</f>
        <v>4.8</v>
      </c>
      <c r="Q2856" s="1">
        <f>IF(HEX2DEC(RIGHT(E2856,4))&gt;=32768,HEX2DEC(RIGHT(E2856,4))-65536,HEX2DEC(RIGHT(E2856,4)))/Codes!$N$2</f>
        <v>0</v>
      </c>
      <c r="R2856" s="1">
        <f>IF(HEX2DEC(LEFT(F2856,4))&gt;=32768,HEX2DEC(LEFT(F2856,4))-65536,HEX2DEC(LEFT(F2856,4)))/Codes!$N$2</f>
        <v>0</v>
      </c>
      <c r="S2856" s="1">
        <f>IF(HEX2DEC(RIGHT(F2856,4))&gt;=32768,HEX2DEC(RIGHT(F2856,4))-65536,HEX2DEC(RIGHT(F2856,4)))/Codes!$N$2</f>
        <v>0</v>
      </c>
      <c r="T2856" s="18">
        <f t="shared" si="786"/>
        <v>0</v>
      </c>
      <c r="U2856" s="1">
        <f t="shared" si="787"/>
        <v>66</v>
      </c>
      <c r="V2856" s="1">
        <f t="shared" si="788"/>
        <v>0</v>
      </c>
      <c r="W2856" s="1" t="str">
        <f t="shared" si="789"/>
        <v>100</v>
      </c>
      <c r="X2856" s="1">
        <f t="shared" si="790"/>
        <v>3</v>
      </c>
      <c r="Y2856" s="1">
        <f t="shared" si="791"/>
        <v>34</v>
      </c>
      <c r="Z2856" s="1" t="str">
        <f>VLOOKUP(BIN2DEC(MID(HEX2BIN(MID(H2856,3,2),8),2,5)),Codes!$E$1:$F$18,2)</f>
        <v>Normal</v>
      </c>
      <c r="AA2856" s="6" t="str">
        <f t="shared" si="792"/>
        <v>0</v>
      </c>
      <c r="AB2856" s="1">
        <f t="shared" si="793"/>
        <v>0</v>
      </c>
      <c r="AC2856" s="1" t="str">
        <f>VLOOKUP(BIN2DEC(RIGHT(HEX2BIN(MID(H2856,6,1),4),1)&amp;LEFT(HEX2BIN(MID(H2856,7,1),4),1)),Codes!$K$1:$L$5,2)</f>
        <v>L</v>
      </c>
      <c r="AD2856" s="1" t="str">
        <f>VLOOKUP(BIN2DEC(RIGHT(HEX2BIN(MID(H2856,7,1),4),3)&amp;LEFT(HEX2BIN(MID(H2856,8,1),4),2)),Codes!$H$2:$I$33,2)</f>
        <v>Kick</v>
      </c>
      <c r="AE2856" s="1" t="str">
        <f t="shared" si="794"/>
        <v>1</v>
      </c>
      <c r="AF2856" s="1" t="str">
        <f t="shared" si="795"/>
        <v>1</v>
      </c>
      <c r="AH2856" s="6">
        <f t="shared" si="796"/>
        <v>66</v>
      </c>
    </row>
    <row r="2857" spans="1:34">
      <c r="A2857" s="3" t="s">
        <v>8916</v>
      </c>
      <c r="B2857" s="1" t="s">
        <v>78</v>
      </c>
      <c r="C2857" s="6" t="s">
        <v>3856</v>
      </c>
      <c r="D2857" s="9" t="s">
        <v>8917</v>
      </c>
      <c r="E2857" s="9" t="s">
        <v>232</v>
      </c>
      <c r="F2857" s="9" t="s">
        <v>91</v>
      </c>
      <c r="G2857" s="9" t="s">
        <v>8910</v>
      </c>
      <c r="H2857" s="9" t="s">
        <v>8911</v>
      </c>
      <c r="J2857" s="6" t="str">
        <f t="shared" si="780"/>
        <v>001011</v>
      </c>
      <c r="K2857" s="1">
        <f t="shared" si="781"/>
        <v>3</v>
      </c>
      <c r="L2857" s="6" t="str">
        <f t="shared" si="782"/>
        <v>00000</v>
      </c>
      <c r="M2857" s="1">
        <f t="shared" si="783"/>
        <v>40</v>
      </c>
      <c r="N2857" s="6" t="str">
        <f t="shared" si="784"/>
        <v>00</v>
      </c>
      <c r="O2857" s="1">
        <f t="shared" si="785"/>
        <v>12</v>
      </c>
      <c r="P2857" s="1">
        <f>IF(HEX2DEC(LEFT(E2857,4))&gt;=32768,HEX2DEC(LEFT(E2857,4))-65536,HEX2DEC(LEFT(E2857,4)))/Codes!$N$2</f>
        <v>4.8</v>
      </c>
      <c r="Q2857" s="1">
        <f>IF(HEX2DEC(RIGHT(E2857,4))&gt;=32768,HEX2DEC(RIGHT(E2857,4))-65536,HEX2DEC(RIGHT(E2857,4)))/Codes!$N$2</f>
        <v>0</v>
      </c>
      <c r="R2857" s="1">
        <f>IF(HEX2DEC(LEFT(F2857,4))&gt;=32768,HEX2DEC(LEFT(F2857,4))-65536,HEX2DEC(LEFT(F2857,4)))/Codes!$N$2</f>
        <v>0</v>
      </c>
      <c r="S2857" s="1">
        <f>IF(HEX2DEC(RIGHT(F2857,4))&gt;=32768,HEX2DEC(RIGHT(F2857,4))-65536,HEX2DEC(RIGHT(F2857,4)))/Codes!$N$2</f>
        <v>0</v>
      </c>
      <c r="T2857" s="18">
        <f t="shared" si="786"/>
        <v>0</v>
      </c>
      <c r="U2857" s="1">
        <f t="shared" si="787"/>
        <v>66</v>
      </c>
      <c r="V2857" s="1">
        <f t="shared" si="788"/>
        <v>0</v>
      </c>
      <c r="W2857" s="1" t="str">
        <f t="shared" si="789"/>
        <v>100</v>
      </c>
      <c r="X2857" s="1">
        <f t="shared" si="790"/>
        <v>3</v>
      </c>
      <c r="Y2857" s="1">
        <f t="shared" si="791"/>
        <v>34</v>
      </c>
      <c r="Z2857" s="1" t="str">
        <f>VLOOKUP(BIN2DEC(MID(HEX2BIN(MID(H2857,3,2),8),2,5)),Codes!$E$1:$F$18,2)</f>
        <v>Normal</v>
      </c>
      <c r="AA2857" s="6" t="str">
        <f t="shared" si="792"/>
        <v>0</v>
      </c>
      <c r="AB2857" s="1">
        <f t="shared" si="793"/>
        <v>0</v>
      </c>
      <c r="AC2857" s="1" t="str">
        <f>VLOOKUP(BIN2DEC(RIGHT(HEX2BIN(MID(H2857,6,1),4),1)&amp;LEFT(HEX2BIN(MID(H2857,7,1),4),1)),Codes!$K$1:$L$5,2)</f>
        <v>L</v>
      </c>
      <c r="AD2857" s="1" t="str">
        <f>VLOOKUP(BIN2DEC(RIGHT(HEX2BIN(MID(H2857,7,1),4),3)&amp;LEFT(HEX2BIN(MID(H2857,8,1),4),2)),Codes!$H$2:$I$33,2)</f>
        <v>Kick</v>
      </c>
      <c r="AE2857" s="1" t="str">
        <f t="shared" si="794"/>
        <v>1</v>
      </c>
      <c r="AF2857" s="1" t="str">
        <f t="shared" si="795"/>
        <v>1</v>
      </c>
      <c r="AH2857" s="6">
        <f t="shared" si="796"/>
        <v>66</v>
      </c>
    </row>
    <row r="2858" spans="1:34">
      <c r="A2858" s="3" t="s">
        <v>8918</v>
      </c>
      <c r="B2858" s="1" t="s">
        <v>78</v>
      </c>
      <c r="C2858" s="6" t="s">
        <v>1262</v>
      </c>
      <c r="D2858" s="9" t="s">
        <v>6060</v>
      </c>
      <c r="E2858" s="9" t="s">
        <v>499</v>
      </c>
      <c r="F2858" s="9" t="s">
        <v>824</v>
      </c>
      <c r="G2858" s="9" t="s">
        <v>208</v>
      </c>
      <c r="H2858" s="9" t="s">
        <v>5168</v>
      </c>
      <c r="J2858" s="6" t="str">
        <f t="shared" si="780"/>
        <v>001011</v>
      </c>
      <c r="K2858" s="1">
        <f t="shared" si="781"/>
        <v>0</v>
      </c>
      <c r="L2858" s="6" t="str">
        <f t="shared" si="782"/>
        <v>00000</v>
      </c>
      <c r="M2858" s="1">
        <f t="shared" si="783"/>
        <v>4</v>
      </c>
      <c r="N2858" s="6" t="str">
        <f t="shared" si="784"/>
        <v>00</v>
      </c>
      <c r="O2858" s="1">
        <f t="shared" si="785"/>
        <v>12</v>
      </c>
      <c r="P2858" s="1">
        <f>IF(HEX2DEC(LEFT(E2858,4))&gt;=32768,HEX2DEC(LEFT(E2858,4))-65536,HEX2DEC(LEFT(E2858,4)))/Codes!$N$2</f>
        <v>5.2</v>
      </c>
      <c r="Q2858" s="1">
        <f>IF(HEX2DEC(RIGHT(E2858,4))&gt;=32768,HEX2DEC(RIGHT(E2858,4))-65536,HEX2DEC(RIGHT(E2858,4)))/Codes!$N$2</f>
        <v>0</v>
      </c>
      <c r="R2858" s="1">
        <f>IF(HEX2DEC(LEFT(F2858,4))&gt;=32768,HEX2DEC(LEFT(F2858,4))-65536,HEX2DEC(LEFT(F2858,4)))/Codes!$N$2</f>
        <v>2</v>
      </c>
      <c r="S2858" s="1">
        <f>IF(HEX2DEC(RIGHT(F2858,4))&gt;=32768,HEX2DEC(RIGHT(F2858,4))-65536,HEX2DEC(RIGHT(F2858,4)))/Codes!$N$2</f>
        <v>0</v>
      </c>
      <c r="T2858" s="18">
        <f t="shared" si="786"/>
        <v>361</v>
      </c>
      <c r="U2858" s="1">
        <f t="shared" si="787"/>
        <v>70</v>
      </c>
      <c r="V2858" s="1">
        <f t="shared" si="788"/>
        <v>0</v>
      </c>
      <c r="W2858" s="1" t="str">
        <f t="shared" si="789"/>
        <v>100</v>
      </c>
      <c r="X2858" s="1">
        <f t="shared" si="790"/>
        <v>3</v>
      </c>
      <c r="Y2858" s="1">
        <f t="shared" si="791"/>
        <v>10</v>
      </c>
      <c r="Z2858" s="1" t="str">
        <f>VLOOKUP(BIN2DEC(MID(HEX2BIN(MID(H2858,3,2),8),2,5)),Codes!$E$1:$F$18,2)</f>
        <v>Normal</v>
      </c>
      <c r="AA2858" s="6" t="str">
        <f t="shared" si="792"/>
        <v>0</v>
      </c>
      <c r="AB2858" s="1">
        <f t="shared" si="793"/>
        <v>0</v>
      </c>
      <c r="AC2858" s="1" t="str">
        <f>VLOOKUP(BIN2DEC(RIGHT(HEX2BIN(MID(H2858,6,1),4),1)&amp;LEFT(HEX2BIN(MID(H2858,7,1),4),1)),Codes!$K$1:$L$5,2)</f>
        <v>L</v>
      </c>
      <c r="AD2858" s="1" t="str">
        <f>VLOOKUP(BIN2DEC(RIGHT(HEX2BIN(MID(H2858,7,1),4),3)&amp;LEFT(HEX2BIN(MID(H2858,8,1),4),2)),Codes!$H$2:$I$33,2)</f>
        <v>Punch</v>
      </c>
      <c r="AE2858" s="1" t="str">
        <f t="shared" si="794"/>
        <v>1</v>
      </c>
      <c r="AF2858" s="1" t="str">
        <f t="shared" si="795"/>
        <v>1</v>
      </c>
      <c r="AH2858" s="6">
        <f t="shared" si="796"/>
        <v>65</v>
      </c>
    </row>
    <row r="2859" spans="1:34">
      <c r="A2859" s="3" t="s">
        <v>8919</v>
      </c>
      <c r="B2859" s="1" t="s">
        <v>78</v>
      </c>
      <c r="C2859" s="6" t="s">
        <v>1262</v>
      </c>
      <c r="D2859" s="9" t="s">
        <v>8913</v>
      </c>
      <c r="E2859" s="9" t="s">
        <v>207</v>
      </c>
      <c r="F2859" s="9" t="s">
        <v>265</v>
      </c>
      <c r="G2859" s="9" t="s">
        <v>208</v>
      </c>
      <c r="H2859" s="9" t="s">
        <v>5168</v>
      </c>
      <c r="J2859" s="6" t="str">
        <f t="shared" si="780"/>
        <v>001011</v>
      </c>
      <c r="K2859" s="1">
        <f t="shared" si="781"/>
        <v>1</v>
      </c>
      <c r="L2859" s="6" t="str">
        <f t="shared" si="782"/>
        <v>00000</v>
      </c>
      <c r="M2859" s="1">
        <f t="shared" si="783"/>
        <v>41</v>
      </c>
      <c r="N2859" s="6" t="str">
        <f t="shared" si="784"/>
        <v>00</v>
      </c>
      <c r="O2859" s="1">
        <f t="shared" si="785"/>
        <v>12</v>
      </c>
      <c r="P2859" s="1">
        <f>IF(HEX2DEC(LEFT(E2859,4))&gt;=32768,HEX2DEC(LEFT(E2859,4))-65536,HEX2DEC(LEFT(E2859,4)))/Codes!$N$2</f>
        <v>4</v>
      </c>
      <c r="Q2859" s="1">
        <f>IF(HEX2DEC(RIGHT(E2859,4))&gt;=32768,HEX2DEC(RIGHT(E2859,4))-65536,HEX2DEC(RIGHT(E2859,4)))/Codes!$N$2</f>
        <v>0</v>
      </c>
      <c r="R2859" s="1">
        <f>IF(HEX2DEC(LEFT(F2859,4))&gt;=32768,HEX2DEC(LEFT(F2859,4))-65536,HEX2DEC(LEFT(F2859,4)))/Codes!$N$2</f>
        <v>2.4</v>
      </c>
      <c r="S2859" s="1">
        <f>IF(HEX2DEC(RIGHT(F2859,4))&gt;=32768,HEX2DEC(RIGHT(F2859,4))-65536,HEX2DEC(RIGHT(F2859,4)))/Codes!$N$2</f>
        <v>0</v>
      </c>
      <c r="T2859" s="18">
        <f t="shared" si="786"/>
        <v>361</v>
      </c>
      <c r="U2859" s="1">
        <f t="shared" si="787"/>
        <v>70</v>
      </c>
      <c r="V2859" s="1">
        <f t="shared" si="788"/>
        <v>0</v>
      </c>
      <c r="W2859" s="1" t="str">
        <f t="shared" si="789"/>
        <v>100</v>
      </c>
      <c r="X2859" s="1">
        <f t="shared" si="790"/>
        <v>3</v>
      </c>
      <c r="Y2859" s="1">
        <f t="shared" si="791"/>
        <v>10</v>
      </c>
      <c r="Z2859" s="1" t="str">
        <f>VLOOKUP(BIN2DEC(MID(HEX2BIN(MID(H2859,3,2),8),2,5)),Codes!$E$1:$F$18,2)</f>
        <v>Normal</v>
      </c>
      <c r="AA2859" s="6" t="str">
        <f t="shared" si="792"/>
        <v>0</v>
      </c>
      <c r="AB2859" s="1">
        <f t="shared" si="793"/>
        <v>0</v>
      </c>
      <c r="AC2859" s="1" t="str">
        <f>VLOOKUP(BIN2DEC(RIGHT(HEX2BIN(MID(H2859,6,1),4),1)&amp;LEFT(HEX2BIN(MID(H2859,7,1),4),1)),Codes!$K$1:$L$5,2)</f>
        <v>L</v>
      </c>
      <c r="AD2859" s="1" t="str">
        <f>VLOOKUP(BIN2DEC(RIGHT(HEX2BIN(MID(H2859,7,1),4),3)&amp;LEFT(HEX2BIN(MID(H2859,8,1),4),2)),Codes!$H$2:$I$33,2)</f>
        <v>Punch</v>
      </c>
      <c r="AE2859" s="1" t="str">
        <f t="shared" si="794"/>
        <v>1</v>
      </c>
      <c r="AF2859" s="1" t="str">
        <f t="shared" si="795"/>
        <v>1</v>
      </c>
      <c r="AH2859" s="6">
        <f t="shared" si="796"/>
        <v>65</v>
      </c>
    </row>
    <row r="2860" spans="1:34">
      <c r="A2860" s="3" t="s">
        <v>8920</v>
      </c>
      <c r="B2860" s="1" t="s">
        <v>78</v>
      </c>
      <c r="C2860" s="6" t="s">
        <v>1263</v>
      </c>
      <c r="D2860" s="9" t="s">
        <v>8921</v>
      </c>
      <c r="E2860" s="9" t="s">
        <v>232</v>
      </c>
      <c r="F2860" s="9" t="s">
        <v>232</v>
      </c>
      <c r="G2860" s="9" t="s">
        <v>102</v>
      </c>
      <c r="H2860" s="9" t="s">
        <v>5413</v>
      </c>
      <c r="J2860" s="6" t="str">
        <f t="shared" si="780"/>
        <v>001011</v>
      </c>
      <c r="K2860" s="1">
        <f t="shared" si="781"/>
        <v>0</v>
      </c>
      <c r="L2860" s="6" t="str">
        <f t="shared" si="782"/>
        <v>00000</v>
      </c>
      <c r="M2860" s="1">
        <f t="shared" si="783"/>
        <v>4</v>
      </c>
      <c r="N2860" s="6" t="str">
        <f t="shared" si="784"/>
        <v>00</v>
      </c>
      <c r="O2860" s="1">
        <f t="shared" si="785"/>
        <v>9</v>
      </c>
      <c r="P2860" s="1">
        <f>IF(HEX2DEC(LEFT(E2860,4))&gt;=32768,HEX2DEC(LEFT(E2860,4))-65536,HEX2DEC(LEFT(E2860,4)))/Codes!$N$2</f>
        <v>4.8</v>
      </c>
      <c r="Q2860" s="1">
        <f>IF(HEX2DEC(RIGHT(E2860,4))&gt;=32768,HEX2DEC(RIGHT(E2860,4))-65536,HEX2DEC(RIGHT(E2860,4)))/Codes!$N$2</f>
        <v>0</v>
      </c>
      <c r="R2860" s="1">
        <f>IF(HEX2DEC(LEFT(F2860,4))&gt;=32768,HEX2DEC(LEFT(F2860,4))-65536,HEX2DEC(LEFT(F2860,4)))/Codes!$N$2</f>
        <v>4.8</v>
      </c>
      <c r="S2860" s="1">
        <f>IF(HEX2DEC(RIGHT(F2860,4))&gt;=32768,HEX2DEC(RIGHT(F2860,4))-65536,HEX2DEC(RIGHT(F2860,4)))/Codes!$N$2</f>
        <v>0</v>
      </c>
      <c r="T2860" s="18">
        <f t="shared" si="786"/>
        <v>361</v>
      </c>
      <c r="U2860" s="1">
        <f t="shared" si="787"/>
        <v>80</v>
      </c>
      <c r="V2860" s="1">
        <f t="shared" si="788"/>
        <v>0</v>
      </c>
      <c r="W2860" s="1" t="str">
        <f t="shared" si="789"/>
        <v>100</v>
      </c>
      <c r="X2860" s="1">
        <f t="shared" si="790"/>
        <v>3</v>
      </c>
      <c r="Y2860" s="1">
        <f t="shared" si="791"/>
        <v>10</v>
      </c>
      <c r="Z2860" s="1" t="str">
        <f>VLOOKUP(BIN2DEC(MID(HEX2BIN(MID(H2860,3,2),8),2,5)),Codes!$E$1:$F$18,2)</f>
        <v>Normal</v>
      </c>
      <c r="AA2860" s="6" t="str">
        <f t="shared" si="792"/>
        <v>0</v>
      </c>
      <c r="AB2860" s="1">
        <f t="shared" si="793"/>
        <v>0</v>
      </c>
      <c r="AC2860" s="1" t="str">
        <f>VLOOKUP(BIN2DEC(RIGHT(HEX2BIN(MID(H2860,6,1),4),1)&amp;LEFT(HEX2BIN(MID(H2860,7,1),4),1)),Codes!$K$1:$L$5,2)</f>
        <v>M</v>
      </c>
      <c r="AD2860" s="1" t="str">
        <f>VLOOKUP(BIN2DEC(RIGHT(HEX2BIN(MID(H2860,7,1),4),3)&amp;LEFT(HEX2BIN(MID(H2860,8,1),4),2)),Codes!$H$2:$I$33,2)</f>
        <v>Punch</v>
      </c>
      <c r="AE2860" s="1" t="str">
        <f t="shared" si="794"/>
        <v>1</v>
      </c>
      <c r="AF2860" s="1" t="str">
        <f t="shared" si="795"/>
        <v>1</v>
      </c>
      <c r="AH2860" s="6">
        <f t="shared" si="796"/>
        <v>33</v>
      </c>
    </row>
    <row r="2861" spans="1:34">
      <c r="A2861" s="3" t="s">
        <v>8922</v>
      </c>
      <c r="B2861" s="1" t="s">
        <v>78</v>
      </c>
      <c r="C2861" s="6" t="s">
        <v>1263</v>
      </c>
      <c r="D2861" s="9" t="s">
        <v>8923</v>
      </c>
      <c r="E2861" s="9" t="s">
        <v>256</v>
      </c>
      <c r="F2861" s="9" t="s">
        <v>265</v>
      </c>
      <c r="G2861" s="9" t="s">
        <v>102</v>
      </c>
      <c r="H2861" s="9" t="s">
        <v>5413</v>
      </c>
      <c r="J2861" s="6" t="str">
        <f t="shared" si="780"/>
        <v>001011</v>
      </c>
      <c r="K2861" s="1">
        <f t="shared" si="781"/>
        <v>1</v>
      </c>
      <c r="L2861" s="6" t="str">
        <f t="shared" si="782"/>
        <v>00000</v>
      </c>
      <c r="M2861" s="1">
        <f t="shared" si="783"/>
        <v>41</v>
      </c>
      <c r="N2861" s="6" t="str">
        <f t="shared" si="784"/>
        <v>00</v>
      </c>
      <c r="O2861" s="1">
        <f t="shared" si="785"/>
        <v>9</v>
      </c>
      <c r="P2861" s="1">
        <f>IF(HEX2DEC(LEFT(E2861,4))&gt;=32768,HEX2DEC(LEFT(E2861,4))-65536,HEX2DEC(LEFT(E2861,4)))/Codes!$N$2</f>
        <v>3.6</v>
      </c>
      <c r="Q2861" s="1">
        <f>IF(HEX2DEC(RIGHT(E2861,4))&gt;=32768,HEX2DEC(RIGHT(E2861,4))-65536,HEX2DEC(RIGHT(E2861,4)))/Codes!$N$2</f>
        <v>0</v>
      </c>
      <c r="R2861" s="1">
        <f>IF(HEX2DEC(LEFT(F2861,4))&gt;=32768,HEX2DEC(LEFT(F2861,4))-65536,HEX2DEC(LEFT(F2861,4)))/Codes!$N$2</f>
        <v>2.4</v>
      </c>
      <c r="S2861" s="1">
        <f>IF(HEX2DEC(RIGHT(F2861,4))&gt;=32768,HEX2DEC(RIGHT(F2861,4))-65536,HEX2DEC(RIGHT(F2861,4)))/Codes!$N$2</f>
        <v>0</v>
      </c>
      <c r="T2861" s="18">
        <f t="shared" si="786"/>
        <v>361</v>
      </c>
      <c r="U2861" s="1">
        <f t="shared" si="787"/>
        <v>80</v>
      </c>
      <c r="V2861" s="1">
        <f t="shared" si="788"/>
        <v>0</v>
      </c>
      <c r="W2861" s="1" t="str">
        <f t="shared" si="789"/>
        <v>100</v>
      </c>
      <c r="X2861" s="1">
        <f t="shared" si="790"/>
        <v>3</v>
      </c>
      <c r="Y2861" s="1">
        <f t="shared" si="791"/>
        <v>10</v>
      </c>
      <c r="Z2861" s="1" t="str">
        <f>VLOOKUP(BIN2DEC(MID(HEX2BIN(MID(H2861,3,2),8),2,5)),Codes!$E$1:$F$18,2)</f>
        <v>Normal</v>
      </c>
      <c r="AA2861" s="6" t="str">
        <f t="shared" si="792"/>
        <v>0</v>
      </c>
      <c r="AB2861" s="1">
        <f t="shared" si="793"/>
        <v>0</v>
      </c>
      <c r="AC2861" s="1" t="str">
        <f>VLOOKUP(BIN2DEC(RIGHT(HEX2BIN(MID(H2861,6,1),4),1)&amp;LEFT(HEX2BIN(MID(H2861,7,1),4),1)),Codes!$K$1:$L$5,2)</f>
        <v>M</v>
      </c>
      <c r="AD2861" s="1" t="str">
        <f>VLOOKUP(BIN2DEC(RIGHT(HEX2BIN(MID(H2861,7,1),4),3)&amp;LEFT(HEX2BIN(MID(H2861,8,1),4),2)),Codes!$H$2:$I$33,2)</f>
        <v>Punch</v>
      </c>
      <c r="AE2861" s="1" t="str">
        <f t="shared" si="794"/>
        <v>1</v>
      </c>
      <c r="AF2861" s="1" t="str">
        <f t="shared" si="795"/>
        <v>1</v>
      </c>
      <c r="AH2861" s="6">
        <f t="shared" si="796"/>
        <v>33</v>
      </c>
    </row>
    <row r="2862" spans="1:34">
      <c r="A2862" s="3" t="s">
        <v>8924</v>
      </c>
      <c r="B2862" s="1" t="s">
        <v>78</v>
      </c>
      <c r="C2862" s="6" t="s">
        <v>148</v>
      </c>
      <c r="D2862" s="9" t="s">
        <v>8908</v>
      </c>
      <c r="E2862" s="9" t="s">
        <v>8925</v>
      </c>
      <c r="F2862" s="9" t="s">
        <v>91</v>
      </c>
      <c r="G2862" s="9" t="s">
        <v>139</v>
      </c>
      <c r="H2862" s="9" t="s">
        <v>1735</v>
      </c>
      <c r="J2862" s="6" t="str">
        <f t="shared" si="780"/>
        <v>001011</v>
      </c>
      <c r="K2862" s="1">
        <f t="shared" si="781"/>
        <v>0</v>
      </c>
      <c r="L2862" s="6" t="str">
        <f t="shared" si="782"/>
        <v>00000</v>
      </c>
      <c r="M2862" s="1">
        <f t="shared" si="783"/>
        <v>47</v>
      </c>
      <c r="N2862" s="6" t="str">
        <f t="shared" si="784"/>
        <v>00</v>
      </c>
      <c r="O2862" s="1">
        <f t="shared" si="785"/>
        <v>12</v>
      </c>
      <c r="P2862" s="1">
        <f>IF(HEX2DEC(LEFT(E2862,4))&gt;=32768,HEX2DEC(LEFT(E2862,4))-65536,HEX2DEC(LEFT(E2862,4)))/Codes!$N$2</f>
        <v>3.6</v>
      </c>
      <c r="Q2862" s="1">
        <f>IF(HEX2DEC(RIGHT(E2862,4))&gt;=32768,HEX2DEC(RIGHT(E2862,4))-65536,HEX2DEC(RIGHT(E2862,4)))/Codes!$N$2</f>
        <v>0.4</v>
      </c>
      <c r="R2862" s="1">
        <f>IF(HEX2DEC(LEFT(F2862,4))&gt;=32768,HEX2DEC(LEFT(F2862,4))-65536,HEX2DEC(LEFT(F2862,4)))/Codes!$N$2</f>
        <v>0</v>
      </c>
      <c r="S2862" s="1">
        <f>IF(HEX2DEC(RIGHT(F2862,4))&gt;=32768,HEX2DEC(RIGHT(F2862,4))-65536,HEX2DEC(RIGHT(F2862,4)))/Codes!$N$2</f>
        <v>0</v>
      </c>
      <c r="T2862" s="18">
        <f t="shared" si="786"/>
        <v>361</v>
      </c>
      <c r="U2862" s="1">
        <f t="shared" si="787"/>
        <v>100</v>
      </c>
      <c r="V2862" s="1">
        <f t="shared" si="788"/>
        <v>0</v>
      </c>
      <c r="W2862" s="1" t="str">
        <f t="shared" si="789"/>
        <v>100</v>
      </c>
      <c r="X2862" s="1">
        <f t="shared" si="790"/>
        <v>3</v>
      </c>
      <c r="Y2862" s="1">
        <f t="shared" si="791"/>
        <v>10</v>
      </c>
      <c r="Z2862" s="1" t="str">
        <f>VLOOKUP(BIN2DEC(MID(HEX2BIN(MID(H2862,3,2),8),2,5)),Codes!$E$1:$F$18,2)</f>
        <v>Normal</v>
      </c>
      <c r="AA2862" s="6" t="str">
        <f t="shared" si="792"/>
        <v>0</v>
      </c>
      <c r="AB2862" s="1">
        <f t="shared" si="793"/>
        <v>0</v>
      </c>
      <c r="AC2862" s="1" t="str">
        <f>VLOOKUP(BIN2DEC(RIGHT(HEX2BIN(MID(H2862,6,1),4),1)&amp;LEFT(HEX2BIN(MID(H2862,7,1),4),1)),Codes!$K$1:$L$5,2)</f>
        <v>L</v>
      </c>
      <c r="AD2862" s="1" t="str">
        <f>VLOOKUP(BIN2DEC(RIGHT(HEX2BIN(MID(H2862,7,1),4),3)&amp;LEFT(HEX2BIN(MID(H2862,8,1),4),2)),Codes!$H$2:$I$33,2)</f>
        <v>Kick</v>
      </c>
      <c r="AE2862" s="1" t="str">
        <f t="shared" si="794"/>
        <v>1</v>
      </c>
      <c r="AF2862" s="1" t="str">
        <f t="shared" si="795"/>
        <v>1</v>
      </c>
      <c r="AH2862" s="6">
        <f t="shared" si="796"/>
        <v>66</v>
      </c>
    </row>
    <row r="2863" spans="1:34">
      <c r="A2863" s="3" t="s">
        <v>8926</v>
      </c>
      <c r="B2863" s="1" t="s">
        <v>78</v>
      </c>
      <c r="C2863" s="6" t="s">
        <v>148</v>
      </c>
      <c r="D2863" s="9" t="s">
        <v>1155</v>
      </c>
      <c r="E2863" s="9" t="s">
        <v>232</v>
      </c>
      <c r="F2863" s="9" t="s">
        <v>515</v>
      </c>
      <c r="G2863" s="9" t="s">
        <v>139</v>
      </c>
      <c r="H2863" s="9" t="s">
        <v>1735</v>
      </c>
      <c r="J2863" s="6" t="str">
        <f t="shared" si="780"/>
        <v>001011</v>
      </c>
      <c r="K2863" s="1">
        <f t="shared" si="781"/>
        <v>1</v>
      </c>
      <c r="L2863" s="6" t="str">
        <f t="shared" si="782"/>
        <v>00000</v>
      </c>
      <c r="M2863" s="1">
        <f t="shared" si="783"/>
        <v>0</v>
      </c>
      <c r="N2863" s="6" t="str">
        <f t="shared" si="784"/>
        <v>00</v>
      </c>
      <c r="O2863" s="1">
        <f t="shared" si="785"/>
        <v>10</v>
      </c>
      <c r="P2863" s="1">
        <f>IF(HEX2DEC(LEFT(E2863,4))&gt;=32768,HEX2DEC(LEFT(E2863,4))-65536,HEX2DEC(LEFT(E2863,4)))/Codes!$N$2</f>
        <v>4.8</v>
      </c>
      <c r="Q2863" s="1">
        <f>IF(HEX2DEC(RIGHT(E2863,4))&gt;=32768,HEX2DEC(RIGHT(E2863,4))-65536,HEX2DEC(RIGHT(E2863,4)))/Codes!$N$2</f>
        <v>0</v>
      </c>
      <c r="R2863" s="1">
        <f>IF(HEX2DEC(LEFT(F2863,4))&gt;=32768,HEX2DEC(LEFT(F2863,4))-65536,HEX2DEC(LEFT(F2863,4)))/Codes!$N$2</f>
        <v>2</v>
      </c>
      <c r="S2863" s="1">
        <f>IF(HEX2DEC(RIGHT(F2863,4))&gt;=32768,HEX2DEC(RIGHT(F2863,4))-65536,HEX2DEC(RIGHT(F2863,4)))/Codes!$N$2</f>
        <v>2</v>
      </c>
      <c r="T2863" s="18">
        <f t="shared" si="786"/>
        <v>361</v>
      </c>
      <c r="U2863" s="1">
        <f t="shared" si="787"/>
        <v>100</v>
      </c>
      <c r="V2863" s="1">
        <f t="shared" si="788"/>
        <v>0</v>
      </c>
      <c r="W2863" s="1" t="str">
        <f t="shared" si="789"/>
        <v>100</v>
      </c>
      <c r="X2863" s="1">
        <f t="shared" si="790"/>
        <v>3</v>
      </c>
      <c r="Y2863" s="1">
        <f t="shared" si="791"/>
        <v>10</v>
      </c>
      <c r="Z2863" s="1" t="str">
        <f>VLOOKUP(BIN2DEC(MID(HEX2BIN(MID(H2863,3,2),8),2,5)),Codes!$E$1:$F$18,2)</f>
        <v>Normal</v>
      </c>
      <c r="AA2863" s="6" t="str">
        <f t="shared" si="792"/>
        <v>0</v>
      </c>
      <c r="AB2863" s="1">
        <f t="shared" si="793"/>
        <v>0</v>
      </c>
      <c r="AC2863" s="1" t="str">
        <f>VLOOKUP(BIN2DEC(RIGHT(HEX2BIN(MID(H2863,6,1),4),1)&amp;LEFT(HEX2BIN(MID(H2863,7,1),4),1)),Codes!$K$1:$L$5,2)</f>
        <v>L</v>
      </c>
      <c r="AD2863" s="1" t="str">
        <f>VLOOKUP(BIN2DEC(RIGHT(HEX2BIN(MID(H2863,7,1),4),3)&amp;LEFT(HEX2BIN(MID(H2863,8,1),4),2)),Codes!$H$2:$I$33,2)</f>
        <v>Kick</v>
      </c>
      <c r="AE2863" s="1" t="str">
        <f t="shared" si="794"/>
        <v>1</v>
      </c>
      <c r="AF2863" s="1" t="str">
        <f t="shared" si="795"/>
        <v>1</v>
      </c>
      <c r="AH2863" s="6">
        <f t="shared" si="796"/>
        <v>66</v>
      </c>
    </row>
    <row r="2864" spans="1:34">
      <c r="A2864" s="3" t="s">
        <v>8927</v>
      </c>
      <c r="B2864" s="1" t="s">
        <v>78</v>
      </c>
      <c r="C2864" s="6" t="s">
        <v>149</v>
      </c>
      <c r="D2864" s="9" t="s">
        <v>5563</v>
      </c>
      <c r="E2864" s="9" t="s">
        <v>8925</v>
      </c>
      <c r="F2864" s="9" t="s">
        <v>91</v>
      </c>
      <c r="G2864" s="9" t="s">
        <v>102</v>
      </c>
      <c r="H2864" s="9" t="s">
        <v>163</v>
      </c>
      <c r="J2864" s="6" t="str">
        <f t="shared" si="780"/>
        <v>001011</v>
      </c>
      <c r="K2864" s="1">
        <f t="shared" si="781"/>
        <v>0</v>
      </c>
      <c r="L2864" s="6" t="str">
        <f t="shared" si="782"/>
        <v>00000</v>
      </c>
      <c r="M2864" s="1">
        <f t="shared" si="783"/>
        <v>47</v>
      </c>
      <c r="N2864" s="6" t="str">
        <f t="shared" si="784"/>
        <v>00</v>
      </c>
      <c r="O2864" s="1">
        <f t="shared" si="785"/>
        <v>7</v>
      </c>
      <c r="P2864" s="1">
        <f>IF(HEX2DEC(LEFT(E2864,4))&gt;=32768,HEX2DEC(LEFT(E2864,4))-65536,HEX2DEC(LEFT(E2864,4)))/Codes!$N$2</f>
        <v>3.6</v>
      </c>
      <c r="Q2864" s="1">
        <f>IF(HEX2DEC(RIGHT(E2864,4))&gt;=32768,HEX2DEC(RIGHT(E2864,4))-65536,HEX2DEC(RIGHT(E2864,4)))/Codes!$N$2</f>
        <v>0.4</v>
      </c>
      <c r="R2864" s="1">
        <f>IF(HEX2DEC(LEFT(F2864,4))&gt;=32768,HEX2DEC(LEFT(F2864,4))-65536,HEX2DEC(LEFT(F2864,4)))/Codes!$N$2</f>
        <v>0</v>
      </c>
      <c r="S2864" s="1">
        <f>IF(HEX2DEC(RIGHT(F2864,4))&gt;=32768,HEX2DEC(RIGHT(F2864,4))-65536,HEX2DEC(RIGHT(F2864,4)))/Codes!$N$2</f>
        <v>0</v>
      </c>
      <c r="T2864" s="18">
        <f t="shared" si="786"/>
        <v>361</v>
      </c>
      <c r="U2864" s="1">
        <f t="shared" si="787"/>
        <v>80</v>
      </c>
      <c r="V2864" s="1">
        <f t="shared" si="788"/>
        <v>0</v>
      </c>
      <c r="W2864" s="1" t="str">
        <f t="shared" si="789"/>
        <v>100</v>
      </c>
      <c r="X2864" s="1">
        <f t="shared" si="790"/>
        <v>3</v>
      </c>
      <c r="Y2864" s="1">
        <f t="shared" si="791"/>
        <v>10</v>
      </c>
      <c r="Z2864" s="1" t="str">
        <f>VLOOKUP(BIN2DEC(MID(HEX2BIN(MID(H2864,3,2),8),2,5)),Codes!$E$1:$F$18,2)</f>
        <v>Normal</v>
      </c>
      <c r="AA2864" s="6" t="str">
        <f t="shared" si="792"/>
        <v>0</v>
      </c>
      <c r="AB2864" s="1">
        <f t="shared" si="793"/>
        <v>0</v>
      </c>
      <c r="AC2864" s="1" t="str">
        <f>VLOOKUP(BIN2DEC(RIGHT(HEX2BIN(MID(H2864,6,1),4),1)&amp;LEFT(HEX2BIN(MID(H2864,7,1),4),1)),Codes!$K$1:$L$5,2)</f>
        <v>M</v>
      </c>
      <c r="AD2864" s="1" t="str">
        <f>VLOOKUP(BIN2DEC(RIGHT(HEX2BIN(MID(H2864,7,1),4),3)&amp;LEFT(HEX2BIN(MID(H2864,8,1),4),2)),Codes!$H$2:$I$33,2)</f>
        <v>Kick</v>
      </c>
      <c r="AE2864" s="1" t="str">
        <f t="shared" si="794"/>
        <v>1</v>
      </c>
      <c r="AF2864" s="1" t="str">
        <f t="shared" si="795"/>
        <v>1</v>
      </c>
      <c r="AH2864" s="6">
        <f t="shared" si="796"/>
        <v>34</v>
      </c>
    </row>
    <row r="2865" spans="1:34">
      <c r="A2865" s="3" t="s">
        <v>8928</v>
      </c>
      <c r="B2865" s="1" t="s">
        <v>78</v>
      </c>
      <c r="C2865" s="6" t="s">
        <v>149</v>
      </c>
      <c r="D2865" s="9" t="s">
        <v>3761</v>
      </c>
      <c r="E2865" s="9" t="s">
        <v>232</v>
      </c>
      <c r="F2865" s="9" t="s">
        <v>515</v>
      </c>
      <c r="G2865" s="9" t="s">
        <v>102</v>
      </c>
      <c r="H2865" s="9" t="s">
        <v>163</v>
      </c>
      <c r="J2865" s="6" t="str">
        <f t="shared" si="780"/>
        <v>001011</v>
      </c>
      <c r="K2865" s="1">
        <f t="shared" si="781"/>
        <v>1</v>
      </c>
      <c r="L2865" s="6" t="str">
        <f t="shared" si="782"/>
        <v>00000</v>
      </c>
      <c r="M2865" s="1">
        <f t="shared" si="783"/>
        <v>0</v>
      </c>
      <c r="N2865" s="6" t="str">
        <f t="shared" si="784"/>
        <v>00</v>
      </c>
      <c r="O2865" s="1">
        <f t="shared" si="785"/>
        <v>7</v>
      </c>
      <c r="P2865" s="1">
        <f>IF(HEX2DEC(LEFT(E2865,4))&gt;=32768,HEX2DEC(LEFT(E2865,4))-65536,HEX2DEC(LEFT(E2865,4)))/Codes!$N$2</f>
        <v>4.8</v>
      </c>
      <c r="Q2865" s="1">
        <f>IF(HEX2DEC(RIGHT(E2865,4))&gt;=32768,HEX2DEC(RIGHT(E2865,4))-65536,HEX2DEC(RIGHT(E2865,4)))/Codes!$N$2</f>
        <v>0</v>
      </c>
      <c r="R2865" s="1">
        <f>IF(HEX2DEC(LEFT(F2865,4))&gt;=32768,HEX2DEC(LEFT(F2865,4))-65536,HEX2DEC(LEFT(F2865,4)))/Codes!$N$2</f>
        <v>2</v>
      </c>
      <c r="S2865" s="1">
        <f>IF(HEX2DEC(RIGHT(F2865,4))&gt;=32768,HEX2DEC(RIGHT(F2865,4))-65536,HEX2DEC(RIGHT(F2865,4)))/Codes!$N$2</f>
        <v>2</v>
      </c>
      <c r="T2865" s="18">
        <f t="shared" si="786"/>
        <v>361</v>
      </c>
      <c r="U2865" s="1">
        <f t="shared" si="787"/>
        <v>80</v>
      </c>
      <c r="V2865" s="1">
        <f t="shared" si="788"/>
        <v>0</v>
      </c>
      <c r="W2865" s="1" t="str">
        <f t="shared" si="789"/>
        <v>100</v>
      </c>
      <c r="X2865" s="1">
        <f t="shared" si="790"/>
        <v>3</v>
      </c>
      <c r="Y2865" s="1">
        <f t="shared" si="791"/>
        <v>10</v>
      </c>
      <c r="Z2865" s="1" t="str">
        <f>VLOOKUP(BIN2DEC(MID(HEX2BIN(MID(H2865,3,2),8),2,5)),Codes!$E$1:$F$18,2)</f>
        <v>Normal</v>
      </c>
      <c r="AA2865" s="6" t="str">
        <f t="shared" si="792"/>
        <v>0</v>
      </c>
      <c r="AB2865" s="1">
        <f t="shared" si="793"/>
        <v>0</v>
      </c>
      <c r="AC2865" s="1" t="str">
        <f>VLOOKUP(BIN2DEC(RIGHT(HEX2BIN(MID(H2865,6,1),4),1)&amp;LEFT(HEX2BIN(MID(H2865,7,1),4),1)),Codes!$K$1:$L$5,2)</f>
        <v>M</v>
      </c>
      <c r="AD2865" s="1" t="str">
        <f>VLOOKUP(BIN2DEC(RIGHT(HEX2BIN(MID(H2865,7,1),4),3)&amp;LEFT(HEX2BIN(MID(H2865,8,1),4),2)),Codes!$H$2:$I$33,2)</f>
        <v>Kick</v>
      </c>
      <c r="AE2865" s="1" t="str">
        <f t="shared" si="794"/>
        <v>1</v>
      </c>
      <c r="AF2865" s="1" t="str">
        <f t="shared" si="795"/>
        <v>1</v>
      </c>
      <c r="AH2865" s="6">
        <f t="shared" si="796"/>
        <v>34</v>
      </c>
    </row>
    <row r="2866" spans="1:34">
      <c r="A2866" s="3" t="s">
        <v>8929</v>
      </c>
      <c r="B2866" s="1" t="s">
        <v>78</v>
      </c>
      <c r="C2866" s="6" t="s">
        <v>2489</v>
      </c>
      <c r="D2866" s="9" t="s">
        <v>8908</v>
      </c>
      <c r="E2866" s="9" t="s">
        <v>1108</v>
      </c>
      <c r="F2866" s="9" t="s">
        <v>91</v>
      </c>
      <c r="G2866" s="9" t="s">
        <v>139</v>
      </c>
      <c r="H2866" s="9" t="s">
        <v>1735</v>
      </c>
      <c r="J2866" s="6" t="str">
        <f t="shared" si="780"/>
        <v>001011</v>
      </c>
      <c r="K2866" s="1">
        <f t="shared" si="781"/>
        <v>0</v>
      </c>
      <c r="L2866" s="6" t="str">
        <f t="shared" si="782"/>
        <v>00000</v>
      </c>
      <c r="M2866" s="1">
        <f t="shared" si="783"/>
        <v>47</v>
      </c>
      <c r="N2866" s="6" t="str">
        <f t="shared" si="784"/>
        <v>00</v>
      </c>
      <c r="O2866" s="1">
        <f t="shared" si="785"/>
        <v>12</v>
      </c>
      <c r="P2866" s="1">
        <f>IF(HEX2DEC(LEFT(E2866,4))&gt;=32768,HEX2DEC(LEFT(E2866,4))-65536,HEX2DEC(LEFT(E2866,4)))/Codes!$N$2</f>
        <v>4</v>
      </c>
      <c r="Q2866" s="1">
        <f>IF(HEX2DEC(RIGHT(E2866,4))&gt;=32768,HEX2DEC(RIGHT(E2866,4))-65536,HEX2DEC(RIGHT(E2866,4)))/Codes!$N$2</f>
        <v>2</v>
      </c>
      <c r="R2866" s="1">
        <f>IF(HEX2DEC(LEFT(F2866,4))&gt;=32768,HEX2DEC(LEFT(F2866,4))-65536,HEX2DEC(LEFT(F2866,4)))/Codes!$N$2</f>
        <v>0</v>
      </c>
      <c r="S2866" s="1">
        <f>IF(HEX2DEC(RIGHT(F2866,4))&gt;=32768,HEX2DEC(RIGHT(F2866,4))-65536,HEX2DEC(RIGHT(F2866,4)))/Codes!$N$2</f>
        <v>0</v>
      </c>
      <c r="T2866" s="18">
        <f t="shared" si="786"/>
        <v>361</v>
      </c>
      <c r="U2866" s="1">
        <f t="shared" si="787"/>
        <v>100</v>
      </c>
      <c r="V2866" s="1">
        <f t="shared" si="788"/>
        <v>0</v>
      </c>
      <c r="W2866" s="1" t="str">
        <f t="shared" si="789"/>
        <v>100</v>
      </c>
      <c r="X2866" s="1">
        <f t="shared" si="790"/>
        <v>3</v>
      </c>
      <c r="Y2866" s="1">
        <f t="shared" si="791"/>
        <v>10</v>
      </c>
      <c r="Z2866" s="1" t="str">
        <f>VLOOKUP(BIN2DEC(MID(HEX2BIN(MID(H2866,3,2),8),2,5)),Codes!$E$1:$F$18,2)</f>
        <v>Normal</v>
      </c>
      <c r="AA2866" s="6" t="str">
        <f t="shared" si="792"/>
        <v>0</v>
      </c>
      <c r="AB2866" s="1">
        <f t="shared" si="793"/>
        <v>0</v>
      </c>
      <c r="AC2866" s="1" t="str">
        <f>VLOOKUP(BIN2DEC(RIGHT(HEX2BIN(MID(H2866,6,1),4),1)&amp;LEFT(HEX2BIN(MID(H2866,7,1),4),1)),Codes!$K$1:$L$5,2)</f>
        <v>L</v>
      </c>
      <c r="AD2866" s="1" t="str">
        <f>VLOOKUP(BIN2DEC(RIGHT(HEX2BIN(MID(H2866,7,1),4),3)&amp;LEFT(HEX2BIN(MID(H2866,8,1),4),2)),Codes!$H$2:$I$33,2)</f>
        <v>Kick</v>
      </c>
      <c r="AE2866" s="1" t="str">
        <f t="shared" si="794"/>
        <v>1</v>
      </c>
      <c r="AF2866" s="1" t="str">
        <f t="shared" si="795"/>
        <v>1</v>
      </c>
      <c r="AH2866" s="6">
        <f t="shared" si="796"/>
        <v>66</v>
      </c>
    </row>
    <row r="2867" spans="1:34">
      <c r="A2867" s="3" t="s">
        <v>8930</v>
      </c>
      <c r="B2867" s="1" t="s">
        <v>78</v>
      </c>
      <c r="C2867" s="6" t="s">
        <v>2489</v>
      </c>
      <c r="D2867" s="9" t="s">
        <v>8931</v>
      </c>
      <c r="E2867" s="9" t="s">
        <v>7027</v>
      </c>
      <c r="F2867" s="9" t="s">
        <v>91</v>
      </c>
      <c r="G2867" s="9" t="s">
        <v>139</v>
      </c>
      <c r="H2867" s="9" t="s">
        <v>1735</v>
      </c>
      <c r="J2867" s="6" t="str">
        <f t="shared" si="780"/>
        <v>001011</v>
      </c>
      <c r="K2867" s="1">
        <f t="shared" si="781"/>
        <v>1</v>
      </c>
      <c r="L2867" s="6" t="str">
        <f t="shared" si="782"/>
        <v>00000</v>
      </c>
      <c r="M2867" s="1">
        <f t="shared" si="783"/>
        <v>47</v>
      </c>
      <c r="N2867" s="6" t="str">
        <f t="shared" si="784"/>
        <v>00</v>
      </c>
      <c r="O2867" s="1">
        <f t="shared" si="785"/>
        <v>12</v>
      </c>
      <c r="P2867" s="1">
        <f>IF(HEX2DEC(LEFT(E2867,4))&gt;=32768,HEX2DEC(LEFT(E2867,4))-65536,HEX2DEC(LEFT(E2867,4)))/Codes!$N$2</f>
        <v>4</v>
      </c>
      <c r="Q2867" s="1">
        <f>IF(HEX2DEC(RIGHT(E2867,4))&gt;=32768,HEX2DEC(RIGHT(E2867,4))-65536,HEX2DEC(RIGHT(E2867,4)))/Codes!$N$2</f>
        <v>-0.4</v>
      </c>
      <c r="R2867" s="1">
        <f>IF(HEX2DEC(LEFT(F2867,4))&gt;=32768,HEX2DEC(LEFT(F2867,4))-65536,HEX2DEC(LEFT(F2867,4)))/Codes!$N$2</f>
        <v>0</v>
      </c>
      <c r="S2867" s="1">
        <f>IF(HEX2DEC(RIGHT(F2867,4))&gt;=32768,HEX2DEC(RIGHT(F2867,4))-65536,HEX2DEC(RIGHT(F2867,4)))/Codes!$N$2</f>
        <v>0</v>
      </c>
      <c r="T2867" s="18">
        <f t="shared" si="786"/>
        <v>361</v>
      </c>
      <c r="U2867" s="1">
        <f t="shared" si="787"/>
        <v>100</v>
      </c>
      <c r="V2867" s="1">
        <f t="shared" si="788"/>
        <v>0</v>
      </c>
      <c r="W2867" s="1" t="str">
        <f t="shared" si="789"/>
        <v>100</v>
      </c>
      <c r="X2867" s="1">
        <f t="shared" si="790"/>
        <v>3</v>
      </c>
      <c r="Y2867" s="1">
        <f t="shared" si="791"/>
        <v>10</v>
      </c>
      <c r="Z2867" s="1" t="str">
        <f>VLOOKUP(BIN2DEC(MID(HEX2BIN(MID(H2867,3,2),8),2,5)),Codes!$E$1:$F$18,2)</f>
        <v>Normal</v>
      </c>
      <c r="AA2867" s="6" t="str">
        <f t="shared" si="792"/>
        <v>0</v>
      </c>
      <c r="AB2867" s="1">
        <f t="shared" si="793"/>
        <v>0</v>
      </c>
      <c r="AC2867" s="1" t="str">
        <f>VLOOKUP(BIN2DEC(RIGHT(HEX2BIN(MID(H2867,6,1),4),1)&amp;LEFT(HEX2BIN(MID(H2867,7,1),4),1)),Codes!$K$1:$L$5,2)</f>
        <v>L</v>
      </c>
      <c r="AD2867" s="1" t="str">
        <f>VLOOKUP(BIN2DEC(RIGHT(HEX2BIN(MID(H2867,7,1),4),3)&amp;LEFT(HEX2BIN(MID(H2867,8,1),4),2)),Codes!$H$2:$I$33,2)</f>
        <v>Kick</v>
      </c>
      <c r="AE2867" s="1" t="str">
        <f t="shared" si="794"/>
        <v>1</v>
      </c>
      <c r="AF2867" s="1" t="str">
        <f t="shared" si="795"/>
        <v>1</v>
      </c>
      <c r="AH2867" s="6">
        <f t="shared" si="796"/>
        <v>66</v>
      </c>
    </row>
    <row r="2868" spans="1:34">
      <c r="A2868" s="3" t="s">
        <v>8932</v>
      </c>
      <c r="B2868" s="1" t="s">
        <v>78</v>
      </c>
      <c r="C2868" s="6" t="s">
        <v>2489</v>
      </c>
      <c r="D2868" s="9" t="s">
        <v>8915</v>
      </c>
      <c r="E2868" s="9" t="s">
        <v>195</v>
      </c>
      <c r="F2868" s="9" t="s">
        <v>91</v>
      </c>
      <c r="G2868" s="9" t="s">
        <v>139</v>
      </c>
      <c r="H2868" s="9" t="s">
        <v>1735</v>
      </c>
      <c r="J2868" s="6" t="str">
        <f t="shared" si="780"/>
        <v>001011</v>
      </c>
      <c r="K2868" s="1">
        <f t="shared" si="781"/>
        <v>2</v>
      </c>
      <c r="L2868" s="6" t="str">
        <f t="shared" si="782"/>
        <v>00000</v>
      </c>
      <c r="M2868" s="1">
        <f t="shared" si="783"/>
        <v>46</v>
      </c>
      <c r="N2868" s="6" t="str">
        <f t="shared" si="784"/>
        <v>00</v>
      </c>
      <c r="O2868" s="1">
        <f t="shared" si="785"/>
        <v>12</v>
      </c>
      <c r="P2868" s="1">
        <f>IF(HEX2DEC(LEFT(E2868,4))&gt;=32768,HEX2DEC(LEFT(E2868,4))-65536,HEX2DEC(LEFT(E2868,4)))/Codes!$N$2</f>
        <v>4.4000000000000004</v>
      </c>
      <c r="Q2868" s="1">
        <f>IF(HEX2DEC(RIGHT(E2868,4))&gt;=32768,HEX2DEC(RIGHT(E2868,4))-65536,HEX2DEC(RIGHT(E2868,4)))/Codes!$N$2</f>
        <v>0</v>
      </c>
      <c r="R2868" s="1">
        <f>IF(HEX2DEC(LEFT(F2868,4))&gt;=32768,HEX2DEC(LEFT(F2868,4))-65536,HEX2DEC(LEFT(F2868,4)))/Codes!$N$2</f>
        <v>0</v>
      </c>
      <c r="S2868" s="1">
        <f>IF(HEX2DEC(RIGHT(F2868,4))&gt;=32768,HEX2DEC(RIGHT(F2868,4))-65536,HEX2DEC(RIGHT(F2868,4)))/Codes!$N$2</f>
        <v>0</v>
      </c>
      <c r="T2868" s="18">
        <f t="shared" si="786"/>
        <v>361</v>
      </c>
      <c r="U2868" s="1">
        <f t="shared" si="787"/>
        <v>100</v>
      </c>
      <c r="V2868" s="1">
        <f t="shared" si="788"/>
        <v>0</v>
      </c>
      <c r="W2868" s="1" t="str">
        <f t="shared" si="789"/>
        <v>100</v>
      </c>
      <c r="X2868" s="1">
        <f t="shared" si="790"/>
        <v>3</v>
      </c>
      <c r="Y2868" s="1">
        <f t="shared" si="791"/>
        <v>10</v>
      </c>
      <c r="Z2868" s="1" t="str">
        <f>VLOOKUP(BIN2DEC(MID(HEX2BIN(MID(H2868,3,2),8),2,5)),Codes!$E$1:$F$18,2)</f>
        <v>Normal</v>
      </c>
      <c r="AA2868" s="6" t="str">
        <f t="shared" si="792"/>
        <v>0</v>
      </c>
      <c r="AB2868" s="1">
        <f t="shared" si="793"/>
        <v>0</v>
      </c>
      <c r="AC2868" s="1" t="str">
        <f>VLOOKUP(BIN2DEC(RIGHT(HEX2BIN(MID(H2868,6,1),4),1)&amp;LEFT(HEX2BIN(MID(H2868,7,1),4),1)),Codes!$K$1:$L$5,2)</f>
        <v>L</v>
      </c>
      <c r="AD2868" s="1" t="str">
        <f>VLOOKUP(BIN2DEC(RIGHT(HEX2BIN(MID(H2868,7,1),4),3)&amp;LEFT(HEX2BIN(MID(H2868,8,1),4),2)),Codes!$H$2:$I$33,2)</f>
        <v>Kick</v>
      </c>
      <c r="AE2868" s="1" t="str">
        <f t="shared" si="794"/>
        <v>1</v>
      </c>
      <c r="AF2868" s="1" t="str">
        <f t="shared" si="795"/>
        <v>1</v>
      </c>
      <c r="AH2868" s="6">
        <f t="shared" si="796"/>
        <v>66</v>
      </c>
    </row>
    <row r="2869" spans="1:34">
      <c r="A2869" s="3" t="s">
        <v>8933</v>
      </c>
      <c r="B2869" s="1" t="s">
        <v>78</v>
      </c>
      <c r="C2869" s="6" t="s">
        <v>1305</v>
      </c>
      <c r="D2869" s="9" t="s">
        <v>8934</v>
      </c>
      <c r="E2869" s="9" t="s">
        <v>3496</v>
      </c>
      <c r="F2869" s="9" t="s">
        <v>91</v>
      </c>
      <c r="G2869" s="9" t="s">
        <v>2047</v>
      </c>
      <c r="H2869" s="9" t="s">
        <v>405</v>
      </c>
      <c r="J2869" s="6" t="str">
        <f t="shared" si="780"/>
        <v>001011</v>
      </c>
      <c r="K2869" s="1">
        <f t="shared" si="781"/>
        <v>1</v>
      </c>
      <c r="L2869" s="6" t="str">
        <f t="shared" si="782"/>
        <v>00000</v>
      </c>
      <c r="M2869" s="1">
        <f t="shared" si="783"/>
        <v>30</v>
      </c>
      <c r="N2869" s="6" t="str">
        <f t="shared" si="784"/>
        <v>00</v>
      </c>
      <c r="O2869" s="1">
        <f t="shared" si="785"/>
        <v>12</v>
      </c>
      <c r="P2869" s="1">
        <f>IF(HEX2DEC(LEFT(E2869,4))&gt;=32768,HEX2DEC(LEFT(E2869,4))-65536,HEX2DEC(LEFT(E2869,4)))/Codes!$N$2</f>
        <v>5.6</v>
      </c>
      <c r="Q2869" s="1">
        <f>IF(HEX2DEC(RIGHT(E2869,4))&gt;=32768,HEX2DEC(RIGHT(E2869,4))-65536,HEX2DEC(RIGHT(E2869,4)))/Codes!$N$2</f>
        <v>1.6</v>
      </c>
      <c r="R2869" s="1">
        <f>IF(HEX2DEC(LEFT(F2869,4))&gt;=32768,HEX2DEC(LEFT(F2869,4))-65536,HEX2DEC(LEFT(F2869,4)))/Codes!$N$2</f>
        <v>0</v>
      </c>
      <c r="S2869" s="1">
        <f>IF(HEX2DEC(RIGHT(F2869,4))&gt;=32768,HEX2DEC(RIGHT(F2869,4))-65536,HEX2DEC(RIGHT(F2869,4)))/Codes!$N$2</f>
        <v>0</v>
      </c>
      <c r="T2869" s="18">
        <f t="shared" si="786"/>
        <v>90</v>
      </c>
      <c r="U2869" s="1">
        <f t="shared" si="787"/>
        <v>100</v>
      </c>
      <c r="V2869" s="1">
        <f t="shared" si="788"/>
        <v>0</v>
      </c>
      <c r="W2869" s="1" t="str">
        <f t="shared" si="789"/>
        <v>100</v>
      </c>
      <c r="X2869" s="1">
        <f t="shared" si="790"/>
        <v>3</v>
      </c>
      <c r="Y2869" s="1">
        <f t="shared" si="791"/>
        <v>30</v>
      </c>
      <c r="Z2869" s="1" t="str">
        <f>VLOOKUP(BIN2DEC(MID(HEX2BIN(MID(H2869,3,2),8),2,5)),Codes!$E$1:$F$18,2)</f>
        <v>Normal</v>
      </c>
      <c r="AA2869" s="6" t="str">
        <f t="shared" si="792"/>
        <v>0</v>
      </c>
      <c r="AB2869" s="1">
        <f t="shared" si="793"/>
        <v>0</v>
      </c>
      <c r="AC2869" s="1" t="str">
        <f>VLOOKUP(BIN2DEC(RIGHT(HEX2BIN(MID(H2869,6,1),4),1)&amp;LEFT(HEX2BIN(MID(H2869,7,1),4),1)),Codes!$K$1:$L$5,2)</f>
        <v>L</v>
      </c>
      <c r="AD2869" s="1" t="str">
        <f>VLOOKUP(BIN2DEC(RIGHT(HEX2BIN(MID(H2869,7,1),4),3)&amp;LEFT(HEX2BIN(MID(H2869,8,1),4),2)),Codes!$H$2:$I$33,2)</f>
        <v>Kick</v>
      </c>
      <c r="AE2869" s="1" t="str">
        <f t="shared" si="794"/>
        <v>1</v>
      </c>
      <c r="AF2869" s="1" t="str">
        <f t="shared" si="795"/>
        <v>1</v>
      </c>
      <c r="AH2869" s="6">
        <f t="shared" si="796"/>
        <v>66</v>
      </c>
    </row>
    <row r="2870" spans="1:34">
      <c r="A2870" s="3" t="s">
        <v>8935</v>
      </c>
      <c r="B2870" s="1" t="s">
        <v>78</v>
      </c>
      <c r="C2870" s="6" t="s">
        <v>176</v>
      </c>
      <c r="D2870" s="9" t="s">
        <v>255</v>
      </c>
      <c r="E2870" s="9" t="s">
        <v>499</v>
      </c>
      <c r="F2870" s="9" t="s">
        <v>8936</v>
      </c>
      <c r="G2870" s="9" t="s">
        <v>434</v>
      </c>
      <c r="H2870" s="9" t="s">
        <v>8937</v>
      </c>
      <c r="J2870" s="6" t="str">
        <f t="shared" si="780"/>
        <v>001011</v>
      </c>
      <c r="K2870" s="1">
        <f t="shared" si="781"/>
        <v>0</v>
      </c>
      <c r="L2870" s="6" t="str">
        <f t="shared" si="782"/>
        <v>00000</v>
      </c>
      <c r="M2870" s="1">
        <f t="shared" si="783"/>
        <v>0</v>
      </c>
      <c r="N2870" s="6" t="str">
        <f t="shared" si="784"/>
        <v>00</v>
      </c>
      <c r="O2870" s="1">
        <f t="shared" si="785"/>
        <v>2</v>
      </c>
      <c r="P2870" s="1">
        <f>IF(HEX2DEC(LEFT(E2870,4))&gt;=32768,HEX2DEC(LEFT(E2870,4))-65536,HEX2DEC(LEFT(E2870,4)))/Codes!$N$2</f>
        <v>5.2</v>
      </c>
      <c r="Q2870" s="1">
        <f>IF(HEX2DEC(RIGHT(E2870,4))&gt;=32768,HEX2DEC(RIGHT(E2870,4))-65536,HEX2DEC(RIGHT(E2870,4)))/Codes!$N$2</f>
        <v>0</v>
      </c>
      <c r="R2870" s="1">
        <f>IF(HEX2DEC(LEFT(F2870,4))&gt;=32768,HEX2DEC(LEFT(F2870,4))-65536,HEX2DEC(LEFT(F2870,4)))/Codes!$N$2</f>
        <v>-2.4</v>
      </c>
      <c r="S2870" s="1">
        <f>IF(HEX2DEC(RIGHT(F2870,4))&gt;=32768,HEX2DEC(RIGHT(F2870,4))-65536,HEX2DEC(RIGHT(F2870,4)))/Codes!$N$2</f>
        <v>3.4079999999999999</v>
      </c>
      <c r="T2870" s="18">
        <f t="shared" si="786"/>
        <v>270</v>
      </c>
      <c r="U2870" s="1">
        <f t="shared" si="787"/>
        <v>100</v>
      </c>
      <c r="V2870" s="1">
        <f t="shared" si="788"/>
        <v>0</v>
      </c>
      <c r="W2870" s="1" t="str">
        <f t="shared" si="789"/>
        <v>100</v>
      </c>
      <c r="X2870" s="1">
        <f t="shared" si="790"/>
        <v>3</v>
      </c>
      <c r="Y2870" s="1">
        <f t="shared" si="791"/>
        <v>20</v>
      </c>
      <c r="Z2870" s="1" t="str">
        <f>VLOOKUP(BIN2DEC(MID(HEX2BIN(MID(H2870,3,2),8),2,5)),Codes!$E$1:$F$18,2)</f>
        <v>Normal</v>
      </c>
      <c r="AA2870" s="6" t="str">
        <f t="shared" si="792"/>
        <v>0</v>
      </c>
      <c r="AB2870" s="1">
        <f t="shared" si="793"/>
        <v>0</v>
      </c>
      <c r="AC2870" s="1" t="str">
        <f>VLOOKUP(BIN2DEC(RIGHT(HEX2BIN(MID(H2870,6,1),4),1)&amp;LEFT(HEX2BIN(MID(H2870,7,1),4),1)),Codes!$K$1:$L$5,2)</f>
        <v>M</v>
      </c>
      <c r="AD2870" s="1" t="str">
        <f>VLOOKUP(BIN2DEC(RIGHT(HEX2BIN(MID(H2870,7,1),4),3)&amp;LEFT(HEX2BIN(MID(H2870,8,1),4),2)),Codes!$H$2:$I$33,2)</f>
        <v>Kick</v>
      </c>
      <c r="AE2870" s="1" t="str">
        <f t="shared" si="794"/>
        <v>1</v>
      </c>
      <c r="AF2870" s="1" t="str">
        <f t="shared" si="795"/>
        <v>0</v>
      </c>
      <c r="AH2870" s="6">
        <f t="shared" si="796"/>
        <v>34</v>
      </c>
    </row>
    <row r="2871" spans="1:34">
      <c r="A2871" s="3" t="s">
        <v>8938</v>
      </c>
      <c r="B2871" s="1" t="s">
        <v>78</v>
      </c>
      <c r="C2871" s="6" t="s">
        <v>176</v>
      </c>
      <c r="D2871" s="9" t="s">
        <v>261</v>
      </c>
      <c r="E2871" s="9" t="s">
        <v>195</v>
      </c>
      <c r="F2871" s="9" t="s">
        <v>6087</v>
      </c>
      <c r="G2871" s="9" t="s">
        <v>434</v>
      </c>
      <c r="H2871" s="9" t="s">
        <v>8937</v>
      </c>
      <c r="J2871" s="6" t="str">
        <f t="shared" si="780"/>
        <v>001011</v>
      </c>
      <c r="K2871" s="1">
        <f t="shared" si="781"/>
        <v>1</v>
      </c>
      <c r="L2871" s="6" t="str">
        <f t="shared" si="782"/>
        <v>00000</v>
      </c>
      <c r="M2871" s="1">
        <f t="shared" si="783"/>
        <v>0</v>
      </c>
      <c r="N2871" s="6" t="str">
        <f t="shared" si="784"/>
        <v>00</v>
      </c>
      <c r="O2871" s="1">
        <f t="shared" si="785"/>
        <v>2</v>
      </c>
      <c r="P2871" s="1">
        <f>IF(HEX2DEC(LEFT(E2871,4))&gt;=32768,HEX2DEC(LEFT(E2871,4))-65536,HEX2DEC(LEFT(E2871,4)))/Codes!$N$2</f>
        <v>4.4000000000000004</v>
      </c>
      <c r="Q2871" s="1">
        <f>IF(HEX2DEC(RIGHT(E2871,4))&gt;=32768,HEX2DEC(RIGHT(E2871,4))-65536,HEX2DEC(RIGHT(E2871,4)))/Codes!$N$2</f>
        <v>0</v>
      </c>
      <c r="R2871" s="1">
        <f>IF(HEX2DEC(LEFT(F2871,4))&gt;=32768,HEX2DEC(LEFT(F2871,4))-65536,HEX2DEC(LEFT(F2871,4)))/Codes!$N$2</f>
        <v>0</v>
      </c>
      <c r="S2871" s="1">
        <f>IF(HEX2DEC(RIGHT(F2871,4))&gt;=32768,HEX2DEC(RIGHT(F2871,4))-65536,HEX2DEC(RIGHT(F2871,4)))/Codes!$N$2</f>
        <v>2.044</v>
      </c>
      <c r="T2871" s="18">
        <f t="shared" si="786"/>
        <v>270</v>
      </c>
      <c r="U2871" s="1">
        <f t="shared" si="787"/>
        <v>100</v>
      </c>
      <c r="V2871" s="1">
        <f t="shared" si="788"/>
        <v>0</v>
      </c>
      <c r="W2871" s="1" t="str">
        <f t="shared" si="789"/>
        <v>100</v>
      </c>
      <c r="X2871" s="1">
        <f t="shared" si="790"/>
        <v>3</v>
      </c>
      <c r="Y2871" s="1">
        <f t="shared" si="791"/>
        <v>20</v>
      </c>
      <c r="Z2871" s="1" t="str">
        <f>VLOOKUP(BIN2DEC(MID(HEX2BIN(MID(H2871,3,2),8),2,5)),Codes!$E$1:$F$18,2)</f>
        <v>Normal</v>
      </c>
      <c r="AA2871" s="6" t="str">
        <f t="shared" si="792"/>
        <v>0</v>
      </c>
      <c r="AB2871" s="1">
        <f t="shared" si="793"/>
        <v>0</v>
      </c>
      <c r="AC2871" s="1" t="str">
        <f>VLOOKUP(BIN2DEC(RIGHT(HEX2BIN(MID(H2871,6,1),4),1)&amp;LEFT(HEX2BIN(MID(H2871,7,1),4),1)),Codes!$K$1:$L$5,2)</f>
        <v>M</v>
      </c>
      <c r="AD2871" s="1" t="str">
        <f>VLOOKUP(BIN2DEC(RIGHT(HEX2BIN(MID(H2871,7,1),4),3)&amp;LEFT(HEX2BIN(MID(H2871,8,1),4),2)),Codes!$H$2:$I$33,2)</f>
        <v>Kick</v>
      </c>
      <c r="AE2871" s="1" t="str">
        <f t="shared" si="794"/>
        <v>1</v>
      </c>
      <c r="AF2871" s="1" t="str">
        <f t="shared" si="795"/>
        <v>0</v>
      </c>
      <c r="AH2871" s="6">
        <f t="shared" si="796"/>
        <v>34</v>
      </c>
    </row>
    <row r="2872" spans="1:34">
      <c r="A2872" s="3" t="s">
        <v>8939</v>
      </c>
      <c r="B2872" s="1" t="s">
        <v>78</v>
      </c>
      <c r="C2872" s="6" t="s">
        <v>176</v>
      </c>
      <c r="D2872" s="9" t="s">
        <v>264</v>
      </c>
      <c r="E2872" s="9" t="s">
        <v>499</v>
      </c>
      <c r="F2872" s="9" t="s">
        <v>8936</v>
      </c>
      <c r="G2872" s="9" t="s">
        <v>8940</v>
      </c>
      <c r="H2872" s="9" t="s">
        <v>8941</v>
      </c>
      <c r="J2872" s="6" t="str">
        <f t="shared" si="780"/>
        <v>001011</v>
      </c>
      <c r="K2872" s="1">
        <f t="shared" si="781"/>
        <v>2</v>
      </c>
      <c r="L2872" s="6" t="str">
        <f t="shared" si="782"/>
        <v>00000</v>
      </c>
      <c r="M2872" s="1">
        <f t="shared" si="783"/>
        <v>0</v>
      </c>
      <c r="N2872" s="6" t="str">
        <f t="shared" si="784"/>
        <v>00</v>
      </c>
      <c r="O2872" s="1">
        <f t="shared" si="785"/>
        <v>2</v>
      </c>
      <c r="P2872" s="1">
        <f>IF(HEX2DEC(LEFT(E2872,4))&gt;=32768,HEX2DEC(LEFT(E2872,4))-65536,HEX2DEC(LEFT(E2872,4)))/Codes!$N$2</f>
        <v>5.2</v>
      </c>
      <c r="Q2872" s="1">
        <f>IF(HEX2DEC(RIGHT(E2872,4))&gt;=32768,HEX2DEC(RIGHT(E2872,4))-65536,HEX2DEC(RIGHT(E2872,4)))/Codes!$N$2</f>
        <v>0</v>
      </c>
      <c r="R2872" s="1">
        <f>IF(HEX2DEC(LEFT(F2872,4))&gt;=32768,HEX2DEC(LEFT(F2872,4))-65536,HEX2DEC(LEFT(F2872,4)))/Codes!$N$2</f>
        <v>-2.4</v>
      </c>
      <c r="S2872" s="1">
        <f>IF(HEX2DEC(RIGHT(F2872,4))&gt;=32768,HEX2DEC(RIGHT(F2872,4))-65536,HEX2DEC(RIGHT(F2872,4)))/Codes!$N$2</f>
        <v>3.4079999999999999</v>
      </c>
      <c r="T2872" s="18">
        <f t="shared" si="786"/>
        <v>30</v>
      </c>
      <c r="U2872" s="1">
        <f t="shared" si="787"/>
        <v>100</v>
      </c>
      <c r="V2872" s="1">
        <f t="shared" si="788"/>
        <v>0</v>
      </c>
      <c r="W2872" s="1" t="str">
        <f t="shared" si="789"/>
        <v>100</v>
      </c>
      <c r="X2872" s="1">
        <f t="shared" si="790"/>
        <v>3</v>
      </c>
      <c r="Y2872" s="1">
        <f t="shared" si="791"/>
        <v>10</v>
      </c>
      <c r="Z2872" s="1" t="str">
        <f>VLOOKUP(BIN2DEC(MID(HEX2BIN(MID(H2872,3,2),8),2,5)),Codes!$E$1:$F$18,2)</f>
        <v>Normal</v>
      </c>
      <c r="AA2872" s="6" t="str">
        <f t="shared" si="792"/>
        <v>0</v>
      </c>
      <c r="AB2872" s="1">
        <f t="shared" si="793"/>
        <v>0</v>
      </c>
      <c r="AC2872" s="1" t="str">
        <f>VLOOKUP(BIN2DEC(RIGHT(HEX2BIN(MID(H2872,6,1),4),1)&amp;LEFT(HEX2BIN(MID(H2872,7,1),4),1)),Codes!$K$1:$L$5,2)</f>
        <v>M</v>
      </c>
      <c r="AD2872" s="1" t="str">
        <f>VLOOKUP(BIN2DEC(RIGHT(HEX2BIN(MID(H2872,7,1),4),3)&amp;LEFT(HEX2BIN(MID(H2872,8,1),4),2)),Codes!$H$2:$I$33,2)</f>
        <v>Kick</v>
      </c>
      <c r="AE2872" s="1" t="str">
        <f t="shared" si="794"/>
        <v>0</v>
      </c>
      <c r="AF2872" s="1" t="str">
        <f t="shared" si="795"/>
        <v>1</v>
      </c>
      <c r="AH2872" s="6">
        <f t="shared" si="796"/>
        <v>34</v>
      </c>
    </row>
    <row r="2873" spans="1:34">
      <c r="A2873" s="3" t="s">
        <v>8942</v>
      </c>
      <c r="B2873" s="1" t="s">
        <v>78</v>
      </c>
      <c r="C2873" s="6" t="s">
        <v>176</v>
      </c>
      <c r="D2873" s="9" t="s">
        <v>2470</v>
      </c>
      <c r="E2873" s="9" t="s">
        <v>195</v>
      </c>
      <c r="F2873" s="9" t="s">
        <v>6087</v>
      </c>
      <c r="G2873" s="9" t="s">
        <v>8940</v>
      </c>
      <c r="H2873" s="9" t="s">
        <v>8941</v>
      </c>
      <c r="J2873" s="6" t="str">
        <f t="shared" si="780"/>
        <v>001011</v>
      </c>
      <c r="K2873" s="1">
        <f t="shared" si="781"/>
        <v>3</v>
      </c>
      <c r="L2873" s="6" t="str">
        <f t="shared" si="782"/>
        <v>00000</v>
      </c>
      <c r="M2873" s="1">
        <f t="shared" si="783"/>
        <v>0</v>
      </c>
      <c r="N2873" s="6" t="str">
        <f t="shared" si="784"/>
        <v>00</v>
      </c>
      <c r="O2873" s="1">
        <f t="shared" si="785"/>
        <v>2</v>
      </c>
      <c r="P2873" s="1">
        <f>IF(HEX2DEC(LEFT(E2873,4))&gt;=32768,HEX2DEC(LEFT(E2873,4))-65536,HEX2DEC(LEFT(E2873,4)))/Codes!$N$2</f>
        <v>4.4000000000000004</v>
      </c>
      <c r="Q2873" s="1">
        <f>IF(HEX2DEC(RIGHT(E2873,4))&gt;=32768,HEX2DEC(RIGHT(E2873,4))-65536,HEX2DEC(RIGHT(E2873,4)))/Codes!$N$2</f>
        <v>0</v>
      </c>
      <c r="R2873" s="1">
        <f>IF(HEX2DEC(LEFT(F2873,4))&gt;=32768,HEX2DEC(LEFT(F2873,4))-65536,HEX2DEC(LEFT(F2873,4)))/Codes!$N$2</f>
        <v>0</v>
      </c>
      <c r="S2873" s="1">
        <f>IF(HEX2DEC(RIGHT(F2873,4))&gt;=32768,HEX2DEC(RIGHT(F2873,4))-65536,HEX2DEC(RIGHT(F2873,4)))/Codes!$N$2</f>
        <v>2.044</v>
      </c>
      <c r="T2873" s="18">
        <f t="shared" si="786"/>
        <v>30</v>
      </c>
      <c r="U2873" s="1">
        <f t="shared" si="787"/>
        <v>100</v>
      </c>
      <c r="V2873" s="1">
        <f t="shared" si="788"/>
        <v>0</v>
      </c>
      <c r="W2873" s="1" t="str">
        <f t="shared" si="789"/>
        <v>100</v>
      </c>
      <c r="X2873" s="1">
        <f t="shared" si="790"/>
        <v>3</v>
      </c>
      <c r="Y2873" s="1">
        <f t="shared" si="791"/>
        <v>10</v>
      </c>
      <c r="Z2873" s="1" t="str">
        <f>VLOOKUP(BIN2DEC(MID(HEX2BIN(MID(H2873,3,2),8),2,5)),Codes!$E$1:$F$18,2)</f>
        <v>Normal</v>
      </c>
      <c r="AA2873" s="6" t="str">
        <f t="shared" si="792"/>
        <v>0</v>
      </c>
      <c r="AB2873" s="1">
        <f t="shared" si="793"/>
        <v>0</v>
      </c>
      <c r="AC2873" s="1" t="str">
        <f>VLOOKUP(BIN2DEC(RIGHT(HEX2BIN(MID(H2873,6,1),4),1)&amp;LEFT(HEX2BIN(MID(H2873,7,1),4),1)),Codes!$K$1:$L$5,2)</f>
        <v>M</v>
      </c>
      <c r="AD2873" s="1" t="str">
        <f>VLOOKUP(BIN2DEC(RIGHT(HEX2BIN(MID(H2873,7,1),4),3)&amp;LEFT(HEX2BIN(MID(H2873,8,1),4),2)),Codes!$H$2:$I$33,2)</f>
        <v>Kick</v>
      </c>
      <c r="AE2873" s="1" t="str">
        <f t="shared" si="794"/>
        <v>0</v>
      </c>
      <c r="AF2873" s="1" t="str">
        <f t="shared" si="795"/>
        <v>1</v>
      </c>
      <c r="AH2873" s="6">
        <f t="shared" si="796"/>
        <v>34</v>
      </c>
    </row>
    <row r="2874" spans="1:34">
      <c r="A2874" s="3" t="s">
        <v>8943</v>
      </c>
      <c r="B2874" s="1" t="s">
        <v>78</v>
      </c>
      <c r="C2874" s="6" t="s">
        <v>5195</v>
      </c>
      <c r="D2874" s="9" t="s">
        <v>8884</v>
      </c>
      <c r="E2874" s="9" t="s">
        <v>6106</v>
      </c>
      <c r="F2874" s="9" t="s">
        <v>91</v>
      </c>
      <c r="G2874" s="9" t="s">
        <v>443</v>
      </c>
      <c r="H2874" s="9" t="s">
        <v>444</v>
      </c>
      <c r="J2874" s="6" t="str">
        <f t="shared" si="780"/>
        <v>001011</v>
      </c>
      <c r="K2874" s="1">
        <f t="shared" si="781"/>
        <v>0</v>
      </c>
      <c r="L2874" s="6" t="str">
        <f t="shared" si="782"/>
        <v>00000</v>
      </c>
      <c r="M2874" s="1">
        <f t="shared" si="783"/>
        <v>46</v>
      </c>
      <c r="N2874" s="6" t="str">
        <f t="shared" si="784"/>
        <v>00</v>
      </c>
      <c r="O2874" s="1">
        <f t="shared" si="785"/>
        <v>8</v>
      </c>
      <c r="P2874" s="1">
        <f>IF(HEX2DEC(LEFT(E2874,4))&gt;=32768,HEX2DEC(LEFT(E2874,4))-65536,HEX2DEC(LEFT(E2874,4)))/Codes!$N$2</f>
        <v>4.8</v>
      </c>
      <c r="Q2874" s="1">
        <f>IF(HEX2DEC(RIGHT(E2874,4))&gt;=32768,HEX2DEC(RIGHT(E2874,4))-65536,HEX2DEC(RIGHT(E2874,4)))/Codes!$N$2</f>
        <v>5.452</v>
      </c>
      <c r="R2874" s="1">
        <f>IF(HEX2DEC(LEFT(F2874,4))&gt;=32768,HEX2DEC(LEFT(F2874,4))-65536,HEX2DEC(LEFT(F2874,4)))/Codes!$N$2</f>
        <v>0</v>
      </c>
      <c r="S2874" s="1">
        <f>IF(HEX2DEC(RIGHT(F2874,4))&gt;=32768,HEX2DEC(RIGHT(F2874,4))-65536,HEX2DEC(RIGHT(F2874,4)))/Codes!$N$2</f>
        <v>0</v>
      </c>
      <c r="T2874" s="18">
        <f t="shared" si="786"/>
        <v>361</v>
      </c>
      <c r="U2874" s="1">
        <f t="shared" si="787"/>
        <v>50</v>
      </c>
      <c r="V2874" s="1">
        <f t="shared" si="788"/>
        <v>0</v>
      </c>
      <c r="W2874" s="1" t="str">
        <f t="shared" si="789"/>
        <v>100</v>
      </c>
      <c r="X2874" s="1">
        <f t="shared" si="790"/>
        <v>2</v>
      </c>
      <c r="Y2874" s="1">
        <f t="shared" si="791"/>
        <v>80</v>
      </c>
      <c r="Z2874" s="1" t="str">
        <f>VLOOKUP(BIN2DEC(MID(HEX2BIN(MID(H2874,3,2),8),2,5)),Codes!$E$1:$F$18,2)</f>
        <v>Normal</v>
      </c>
      <c r="AA2874" s="6" t="str">
        <f t="shared" si="792"/>
        <v>0</v>
      </c>
      <c r="AB2874" s="1">
        <f t="shared" si="793"/>
        <v>1</v>
      </c>
      <c r="AC2874" s="1" t="str">
        <f>VLOOKUP(BIN2DEC(RIGHT(HEX2BIN(MID(H2874,6,1),4),1)&amp;LEFT(HEX2BIN(MID(H2874,7,1),4),1)),Codes!$K$1:$L$5,2)</f>
        <v>M</v>
      </c>
      <c r="AD2874" s="1" t="str">
        <f>VLOOKUP(BIN2DEC(RIGHT(HEX2BIN(MID(H2874,7,1),4),3)&amp;LEFT(HEX2BIN(MID(H2874,8,1),4),2)),Codes!$H$2:$I$33,2)</f>
        <v>Kick</v>
      </c>
      <c r="AE2874" s="1" t="str">
        <f t="shared" si="794"/>
        <v>1</v>
      </c>
      <c r="AF2874" s="1" t="str">
        <f t="shared" si="795"/>
        <v>1</v>
      </c>
      <c r="AH2874" s="6">
        <f t="shared" si="796"/>
        <v>34</v>
      </c>
    </row>
    <row r="2875" spans="1:34">
      <c r="A2875" s="3" t="s">
        <v>8944</v>
      </c>
      <c r="B2875" s="1" t="s">
        <v>78</v>
      </c>
      <c r="C2875" s="6" t="s">
        <v>5195</v>
      </c>
      <c r="D2875" s="9" t="s">
        <v>8945</v>
      </c>
      <c r="E2875" s="9" t="s">
        <v>265</v>
      </c>
      <c r="F2875" s="9" t="s">
        <v>91</v>
      </c>
      <c r="G2875" s="9" t="s">
        <v>443</v>
      </c>
      <c r="H2875" s="9" t="s">
        <v>444</v>
      </c>
      <c r="J2875" s="6" t="str">
        <f t="shared" si="780"/>
        <v>001011</v>
      </c>
      <c r="K2875" s="1">
        <f t="shared" si="781"/>
        <v>1</v>
      </c>
      <c r="L2875" s="6" t="str">
        <f t="shared" si="782"/>
        <v>00000</v>
      </c>
      <c r="M2875" s="1">
        <f t="shared" si="783"/>
        <v>46</v>
      </c>
      <c r="N2875" s="6" t="str">
        <f t="shared" si="784"/>
        <v>00</v>
      </c>
      <c r="O2875" s="1">
        <f t="shared" si="785"/>
        <v>6</v>
      </c>
      <c r="P2875" s="1">
        <f>IF(HEX2DEC(LEFT(E2875,4))&gt;=32768,HEX2DEC(LEFT(E2875,4))-65536,HEX2DEC(LEFT(E2875,4)))/Codes!$N$2</f>
        <v>2.4</v>
      </c>
      <c r="Q2875" s="1">
        <f>IF(HEX2DEC(RIGHT(E2875,4))&gt;=32768,HEX2DEC(RIGHT(E2875,4))-65536,HEX2DEC(RIGHT(E2875,4)))/Codes!$N$2</f>
        <v>0</v>
      </c>
      <c r="R2875" s="1">
        <f>IF(HEX2DEC(LEFT(F2875,4))&gt;=32768,HEX2DEC(LEFT(F2875,4))-65536,HEX2DEC(LEFT(F2875,4)))/Codes!$N$2</f>
        <v>0</v>
      </c>
      <c r="S2875" s="1">
        <f>IF(HEX2DEC(RIGHT(F2875,4))&gt;=32768,HEX2DEC(RIGHT(F2875,4))-65536,HEX2DEC(RIGHT(F2875,4)))/Codes!$N$2</f>
        <v>0</v>
      </c>
      <c r="T2875" s="18">
        <f t="shared" si="786"/>
        <v>361</v>
      </c>
      <c r="U2875" s="1">
        <f t="shared" si="787"/>
        <v>50</v>
      </c>
      <c r="V2875" s="1">
        <f t="shared" si="788"/>
        <v>0</v>
      </c>
      <c r="W2875" s="1" t="str">
        <f t="shared" si="789"/>
        <v>100</v>
      </c>
      <c r="X2875" s="1">
        <f t="shared" si="790"/>
        <v>2</v>
      </c>
      <c r="Y2875" s="1">
        <f t="shared" si="791"/>
        <v>80</v>
      </c>
      <c r="Z2875" s="1" t="str">
        <f>VLOOKUP(BIN2DEC(MID(HEX2BIN(MID(H2875,3,2),8),2,5)),Codes!$E$1:$F$18,2)</f>
        <v>Normal</v>
      </c>
      <c r="AA2875" s="6" t="str">
        <f t="shared" si="792"/>
        <v>0</v>
      </c>
      <c r="AB2875" s="1">
        <f t="shared" si="793"/>
        <v>1</v>
      </c>
      <c r="AC2875" s="1" t="str">
        <f>VLOOKUP(BIN2DEC(RIGHT(HEX2BIN(MID(H2875,6,1),4),1)&amp;LEFT(HEX2BIN(MID(H2875,7,1),4),1)),Codes!$K$1:$L$5,2)</f>
        <v>M</v>
      </c>
      <c r="AD2875" s="1" t="str">
        <f>VLOOKUP(BIN2DEC(RIGHT(HEX2BIN(MID(H2875,7,1),4),3)&amp;LEFT(HEX2BIN(MID(H2875,8,1),4),2)),Codes!$H$2:$I$33,2)</f>
        <v>Kick</v>
      </c>
      <c r="AE2875" s="1" t="str">
        <f t="shared" si="794"/>
        <v>1</v>
      </c>
      <c r="AF2875" s="1" t="str">
        <f t="shared" si="795"/>
        <v>1</v>
      </c>
      <c r="AH2875" s="6">
        <f t="shared" si="796"/>
        <v>34</v>
      </c>
    </row>
    <row r="2876" spans="1:34">
      <c r="A2876" s="3" t="s">
        <v>8946</v>
      </c>
      <c r="B2876" s="1" t="s">
        <v>78</v>
      </c>
      <c r="C2876" s="6" t="s">
        <v>5195</v>
      </c>
      <c r="D2876" s="9" t="s">
        <v>8947</v>
      </c>
      <c r="E2876" s="9" t="s">
        <v>265</v>
      </c>
      <c r="F2876" s="9" t="s">
        <v>91</v>
      </c>
      <c r="G2876" s="9" t="s">
        <v>443</v>
      </c>
      <c r="H2876" s="9" t="s">
        <v>444</v>
      </c>
      <c r="J2876" s="6" t="str">
        <f t="shared" si="780"/>
        <v>001011</v>
      </c>
      <c r="K2876" s="1">
        <f t="shared" si="781"/>
        <v>2</v>
      </c>
      <c r="L2876" s="6" t="str">
        <f t="shared" si="782"/>
        <v>00000</v>
      </c>
      <c r="M2876" s="1">
        <f t="shared" si="783"/>
        <v>40</v>
      </c>
      <c r="N2876" s="6" t="str">
        <f t="shared" si="784"/>
        <v>00</v>
      </c>
      <c r="O2876" s="1">
        <f t="shared" si="785"/>
        <v>6</v>
      </c>
      <c r="P2876" s="1">
        <f>IF(HEX2DEC(LEFT(E2876,4))&gt;=32768,HEX2DEC(LEFT(E2876,4))-65536,HEX2DEC(LEFT(E2876,4)))/Codes!$N$2</f>
        <v>2.4</v>
      </c>
      <c r="Q2876" s="1">
        <f>IF(HEX2DEC(RIGHT(E2876,4))&gt;=32768,HEX2DEC(RIGHT(E2876,4))-65536,HEX2DEC(RIGHT(E2876,4)))/Codes!$N$2</f>
        <v>0</v>
      </c>
      <c r="R2876" s="1">
        <f>IF(HEX2DEC(LEFT(F2876,4))&gt;=32768,HEX2DEC(LEFT(F2876,4))-65536,HEX2DEC(LEFT(F2876,4)))/Codes!$N$2</f>
        <v>0</v>
      </c>
      <c r="S2876" s="1">
        <f>IF(HEX2DEC(RIGHT(F2876,4))&gt;=32768,HEX2DEC(RIGHT(F2876,4))-65536,HEX2DEC(RIGHT(F2876,4)))/Codes!$N$2</f>
        <v>0</v>
      </c>
      <c r="T2876" s="18">
        <f t="shared" si="786"/>
        <v>361</v>
      </c>
      <c r="U2876" s="1">
        <f t="shared" si="787"/>
        <v>50</v>
      </c>
      <c r="V2876" s="1">
        <f t="shared" si="788"/>
        <v>0</v>
      </c>
      <c r="W2876" s="1" t="str">
        <f t="shared" si="789"/>
        <v>100</v>
      </c>
      <c r="X2876" s="1">
        <f t="shared" si="790"/>
        <v>2</v>
      </c>
      <c r="Y2876" s="1">
        <f t="shared" si="791"/>
        <v>80</v>
      </c>
      <c r="Z2876" s="1" t="str">
        <f>VLOOKUP(BIN2DEC(MID(HEX2BIN(MID(H2876,3,2),8),2,5)),Codes!$E$1:$F$18,2)</f>
        <v>Normal</v>
      </c>
      <c r="AA2876" s="6" t="str">
        <f t="shared" si="792"/>
        <v>0</v>
      </c>
      <c r="AB2876" s="1">
        <f t="shared" si="793"/>
        <v>1</v>
      </c>
      <c r="AC2876" s="1" t="str">
        <f>VLOOKUP(BIN2DEC(RIGHT(HEX2BIN(MID(H2876,6,1),4),1)&amp;LEFT(HEX2BIN(MID(H2876,7,1),4),1)),Codes!$K$1:$L$5,2)</f>
        <v>M</v>
      </c>
      <c r="AD2876" s="1" t="str">
        <f>VLOOKUP(BIN2DEC(RIGHT(HEX2BIN(MID(H2876,7,1),4),3)&amp;LEFT(HEX2BIN(MID(H2876,8,1),4),2)),Codes!$H$2:$I$33,2)</f>
        <v>Kick</v>
      </c>
      <c r="AE2876" s="1" t="str">
        <f t="shared" si="794"/>
        <v>1</v>
      </c>
      <c r="AF2876" s="1" t="str">
        <f t="shared" si="795"/>
        <v>1</v>
      </c>
      <c r="AH2876" s="6">
        <f t="shared" si="796"/>
        <v>34</v>
      </c>
    </row>
    <row r="2877" spans="1:34">
      <c r="A2877" s="3" t="s">
        <v>8948</v>
      </c>
      <c r="B2877" s="1" t="s">
        <v>78</v>
      </c>
      <c r="C2877" s="6" t="s">
        <v>5195</v>
      </c>
      <c r="D2877" s="9" t="s">
        <v>6111</v>
      </c>
      <c r="E2877" s="9" t="s">
        <v>265</v>
      </c>
      <c r="F2877" s="9" t="s">
        <v>91</v>
      </c>
      <c r="G2877" s="9" t="s">
        <v>443</v>
      </c>
      <c r="H2877" s="9" t="s">
        <v>444</v>
      </c>
      <c r="J2877" s="6" t="str">
        <f t="shared" si="780"/>
        <v>001011</v>
      </c>
      <c r="K2877" s="1">
        <f t="shared" si="781"/>
        <v>3</v>
      </c>
      <c r="L2877" s="6" t="str">
        <f t="shared" si="782"/>
        <v>00000</v>
      </c>
      <c r="M2877" s="1">
        <f t="shared" si="783"/>
        <v>5</v>
      </c>
      <c r="N2877" s="6" t="str">
        <f t="shared" si="784"/>
        <v>00</v>
      </c>
      <c r="O2877" s="1">
        <f t="shared" si="785"/>
        <v>6</v>
      </c>
      <c r="P2877" s="1">
        <f>IF(HEX2DEC(LEFT(E2877,4))&gt;=32768,HEX2DEC(LEFT(E2877,4))-65536,HEX2DEC(LEFT(E2877,4)))/Codes!$N$2</f>
        <v>2.4</v>
      </c>
      <c r="Q2877" s="1">
        <f>IF(HEX2DEC(RIGHT(E2877,4))&gt;=32768,HEX2DEC(RIGHT(E2877,4))-65536,HEX2DEC(RIGHT(E2877,4)))/Codes!$N$2</f>
        <v>0</v>
      </c>
      <c r="R2877" s="1">
        <f>IF(HEX2DEC(LEFT(F2877,4))&gt;=32768,HEX2DEC(LEFT(F2877,4))-65536,HEX2DEC(LEFT(F2877,4)))/Codes!$N$2</f>
        <v>0</v>
      </c>
      <c r="S2877" s="1">
        <f>IF(HEX2DEC(RIGHT(F2877,4))&gt;=32768,HEX2DEC(RIGHT(F2877,4))-65536,HEX2DEC(RIGHT(F2877,4)))/Codes!$N$2</f>
        <v>0</v>
      </c>
      <c r="T2877" s="18">
        <f t="shared" si="786"/>
        <v>361</v>
      </c>
      <c r="U2877" s="1">
        <f t="shared" si="787"/>
        <v>50</v>
      </c>
      <c r="V2877" s="1">
        <f t="shared" si="788"/>
        <v>0</v>
      </c>
      <c r="W2877" s="1" t="str">
        <f t="shared" si="789"/>
        <v>100</v>
      </c>
      <c r="X2877" s="1">
        <f t="shared" si="790"/>
        <v>2</v>
      </c>
      <c r="Y2877" s="1">
        <f t="shared" si="791"/>
        <v>80</v>
      </c>
      <c r="Z2877" s="1" t="str">
        <f>VLOOKUP(BIN2DEC(MID(HEX2BIN(MID(H2877,3,2),8),2,5)),Codes!$E$1:$F$18,2)</f>
        <v>Normal</v>
      </c>
      <c r="AA2877" s="6" t="str">
        <f t="shared" si="792"/>
        <v>0</v>
      </c>
      <c r="AB2877" s="1">
        <f t="shared" si="793"/>
        <v>1</v>
      </c>
      <c r="AC2877" s="1" t="str">
        <f>VLOOKUP(BIN2DEC(RIGHT(HEX2BIN(MID(H2877,6,1),4),1)&amp;LEFT(HEX2BIN(MID(H2877,7,1),4),1)),Codes!$K$1:$L$5,2)</f>
        <v>M</v>
      </c>
      <c r="AD2877" s="1" t="str">
        <f>VLOOKUP(BIN2DEC(RIGHT(HEX2BIN(MID(H2877,7,1),4),3)&amp;LEFT(HEX2BIN(MID(H2877,8,1),4),2)),Codes!$H$2:$I$33,2)</f>
        <v>Kick</v>
      </c>
      <c r="AE2877" s="1" t="str">
        <f t="shared" si="794"/>
        <v>1</v>
      </c>
      <c r="AF2877" s="1" t="str">
        <f t="shared" si="795"/>
        <v>1</v>
      </c>
      <c r="AH2877" s="6">
        <f t="shared" si="796"/>
        <v>34</v>
      </c>
    </row>
    <row r="2878" spans="1:34">
      <c r="A2878" s="3" t="s">
        <v>8949</v>
      </c>
      <c r="B2878" s="1" t="s">
        <v>78</v>
      </c>
      <c r="C2878" s="6" t="s">
        <v>5196</v>
      </c>
      <c r="D2878" s="9" t="s">
        <v>8884</v>
      </c>
      <c r="E2878" s="9" t="s">
        <v>6106</v>
      </c>
      <c r="F2878" s="9" t="s">
        <v>91</v>
      </c>
      <c r="G2878" s="9" t="s">
        <v>443</v>
      </c>
      <c r="H2878" s="9" t="s">
        <v>444</v>
      </c>
      <c r="J2878" s="6" t="str">
        <f t="shared" si="780"/>
        <v>001011</v>
      </c>
      <c r="K2878" s="1">
        <f t="shared" si="781"/>
        <v>0</v>
      </c>
      <c r="L2878" s="6" t="str">
        <f t="shared" si="782"/>
        <v>00000</v>
      </c>
      <c r="M2878" s="1">
        <f t="shared" si="783"/>
        <v>46</v>
      </c>
      <c r="N2878" s="6" t="str">
        <f t="shared" si="784"/>
        <v>00</v>
      </c>
      <c r="O2878" s="1">
        <f t="shared" si="785"/>
        <v>8</v>
      </c>
      <c r="P2878" s="1">
        <f>IF(HEX2DEC(LEFT(E2878,4))&gt;=32768,HEX2DEC(LEFT(E2878,4))-65536,HEX2DEC(LEFT(E2878,4)))/Codes!$N$2</f>
        <v>4.8</v>
      </c>
      <c r="Q2878" s="1">
        <f>IF(HEX2DEC(RIGHT(E2878,4))&gt;=32768,HEX2DEC(RIGHT(E2878,4))-65536,HEX2DEC(RIGHT(E2878,4)))/Codes!$N$2</f>
        <v>5.452</v>
      </c>
      <c r="R2878" s="1">
        <f>IF(HEX2DEC(LEFT(F2878,4))&gt;=32768,HEX2DEC(LEFT(F2878,4))-65536,HEX2DEC(LEFT(F2878,4)))/Codes!$N$2</f>
        <v>0</v>
      </c>
      <c r="S2878" s="1">
        <f>IF(HEX2DEC(RIGHT(F2878,4))&gt;=32768,HEX2DEC(RIGHT(F2878,4))-65536,HEX2DEC(RIGHT(F2878,4)))/Codes!$N$2</f>
        <v>0</v>
      </c>
      <c r="T2878" s="18">
        <f t="shared" si="786"/>
        <v>361</v>
      </c>
      <c r="U2878" s="1">
        <f t="shared" si="787"/>
        <v>50</v>
      </c>
      <c r="V2878" s="1">
        <f t="shared" si="788"/>
        <v>0</v>
      </c>
      <c r="W2878" s="1" t="str">
        <f t="shared" si="789"/>
        <v>100</v>
      </c>
      <c r="X2878" s="1">
        <f t="shared" si="790"/>
        <v>2</v>
      </c>
      <c r="Y2878" s="1">
        <f t="shared" si="791"/>
        <v>80</v>
      </c>
      <c r="Z2878" s="1" t="str">
        <f>VLOOKUP(BIN2DEC(MID(HEX2BIN(MID(H2878,3,2),8),2,5)),Codes!$E$1:$F$18,2)</f>
        <v>Normal</v>
      </c>
      <c r="AA2878" s="6" t="str">
        <f t="shared" si="792"/>
        <v>0</v>
      </c>
      <c r="AB2878" s="1">
        <f t="shared" si="793"/>
        <v>1</v>
      </c>
      <c r="AC2878" s="1" t="str">
        <f>VLOOKUP(BIN2DEC(RIGHT(HEX2BIN(MID(H2878,6,1),4),1)&amp;LEFT(HEX2BIN(MID(H2878,7,1),4),1)),Codes!$K$1:$L$5,2)</f>
        <v>M</v>
      </c>
      <c r="AD2878" s="1" t="str">
        <f>VLOOKUP(BIN2DEC(RIGHT(HEX2BIN(MID(H2878,7,1),4),3)&amp;LEFT(HEX2BIN(MID(H2878,8,1),4),2)),Codes!$H$2:$I$33,2)</f>
        <v>Kick</v>
      </c>
      <c r="AE2878" s="1" t="str">
        <f t="shared" si="794"/>
        <v>1</v>
      </c>
      <c r="AF2878" s="1" t="str">
        <f t="shared" si="795"/>
        <v>1</v>
      </c>
      <c r="AH2878" s="6">
        <f t="shared" si="796"/>
        <v>34</v>
      </c>
    </row>
    <row r="2879" spans="1:34">
      <c r="A2879" s="3" t="s">
        <v>8950</v>
      </c>
      <c r="B2879" s="1" t="s">
        <v>78</v>
      </c>
      <c r="C2879" s="6" t="s">
        <v>5196</v>
      </c>
      <c r="D2879" s="9" t="s">
        <v>8945</v>
      </c>
      <c r="E2879" s="9" t="s">
        <v>265</v>
      </c>
      <c r="F2879" s="9" t="s">
        <v>91</v>
      </c>
      <c r="G2879" s="9" t="s">
        <v>443</v>
      </c>
      <c r="H2879" s="9" t="s">
        <v>444</v>
      </c>
      <c r="J2879" s="6" t="str">
        <f t="shared" si="780"/>
        <v>001011</v>
      </c>
      <c r="K2879" s="1">
        <f t="shared" si="781"/>
        <v>1</v>
      </c>
      <c r="L2879" s="6" t="str">
        <f t="shared" si="782"/>
        <v>00000</v>
      </c>
      <c r="M2879" s="1">
        <f t="shared" si="783"/>
        <v>46</v>
      </c>
      <c r="N2879" s="6" t="str">
        <f t="shared" si="784"/>
        <v>00</v>
      </c>
      <c r="O2879" s="1">
        <f t="shared" si="785"/>
        <v>6</v>
      </c>
      <c r="P2879" s="1">
        <f>IF(HEX2DEC(LEFT(E2879,4))&gt;=32768,HEX2DEC(LEFT(E2879,4))-65536,HEX2DEC(LEFT(E2879,4)))/Codes!$N$2</f>
        <v>2.4</v>
      </c>
      <c r="Q2879" s="1">
        <f>IF(HEX2DEC(RIGHT(E2879,4))&gt;=32768,HEX2DEC(RIGHT(E2879,4))-65536,HEX2DEC(RIGHT(E2879,4)))/Codes!$N$2</f>
        <v>0</v>
      </c>
      <c r="R2879" s="1">
        <f>IF(HEX2DEC(LEFT(F2879,4))&gt;=32768,HEX2DEC(LEFT(F2879,4))-65536,HEX2DEC(LEFT(F2879,4)))/Codes!$N$2</f>
        <v>0</v>
      </c>
      <c r="S2879" s="1">
        <f>IF(HEX2DEC(RIGHT(F2879,4))&gt;=32768,HEX2DEC(RIGHT(F2879,4))-65536,HEX2DEC(RIGHT(F2879,4)))/Codes!$N$2</f>
        <v>0</v>
      </c>
      <c r="T2879" s="18">
        <f t="shared" si="786"/>
        <v>361</v>
      </c>
      <c r="U2879" s="1">
        <f t="shared" si="787"/>
        <v>50</v>
      </c>
      <c r="V2879" s="1">
        <f t="shared" si="788"/>
        <v>0</v>
      </c>
      <c r="W2879" s="1" t="str">
        <f t="shared" si="789"/>
        <v>100</v>
      </c>
      <c r="X2879" s="1">
        <f t="shared" si="790"/>
        <v>2</v>
      </c>
      <c r="Y2879" s="1">
        <f t="shared" si="791"/>
        <v>80</v>
      </c>
      <c r="Z2879" s="1" t="str">
        <f>VLOOKUP(BIN2DEC(MID(HEX2BIN(MID(H2879,3,2),8),2,5)),Codes!$E$1:$F$18,2)</f>
        <v>Normal</v>
      </c>
      <c r="AA2879" s="6" t="str">
        <f t="shared" si="792"/>
        <v>0</v>
      </c>
      <c r="AB2879" s="1">
        <f t="shared" si="793"/>
        <v>1</v>
      </c>
      <c r="AC2879" s="1" t="str">
        <f>VLOOKUP(BIN2DEC(RIGHT(HEX2BIN(MID(H2879,6,1),4),1)&amp;LEFT(HEX2BIN(MID(H2879,7,1),4),1)),Codes!$K$1:$L$5,2)</f>
        <v>M</v>
      </c>
      <c r="AD2879" s="1" t="str">
        <f>VLOOKUP(BIN2DEC(RIGHT(HEX2BIN(MID(H2879,7,1),4),3)&amp;LEFT(HEX2BIN(MID(H2879,8,1),4),2)),Codes!$H$2:$I$33,2)</f>
        <v>Kick</v>
      </c>
      <c r="AE2879" s="1" t="str">
        <f t="shared" si="794"/>
        <v>1</v>
      </c>
      <c r="AF2879" s="1" t="str">
        <f t="shared" si="795"/>
        <v>1</v>
      </c>
      <c r="AH2879" s="6">
        <f t="shared" si="796"/>
        <v>34</v>
      </c>
    </row>
    <row r="2880" spans="1:34">
      <c r="A2880" s="3" t="s">
        <v>8951</v>
      </c>
      <c r="B2880" s="1" t="s">
        <v>78</v>
      </c>
      <c r="C2880" s="6" t="s">
        <v>5196</v>
      </c>
      <c r="D2880" s="9" t="s">
        <v>8947</v>
      </c>
      <c r="E2880" s="9" t="s">
        <v>265</v>
      </c>
      <c r="F2880" s="9" t="s">
        <v>91</v>
      </c>
      <c r="G2880" s="9" t="s">
        <v>443</v>
      </c>
      <c r="H2880" s="9" t="s">
        <v>444</v>
      </c>
      <c r="J2880" s="6" t="str">
        <f t="shared" si="780"/>
        <v>001011</v>
      </c>
      <c r="K2880" s="1">
        <f t="shared" si="781"/>
        <v>2</v>
      </c>
      <c r="L2880" s="6" t="str">
        <f t="shared" si="782"/>
        <v>00000</v>
      </c>
      <c r="M2880" s="1">
        <f t="shared" si="783"/>
        <v>40</v>
      </c>
      <c r="N2880" s="6" t="str">
        <f t="shared" si="784"/>
        <v>00</v>
      </c>
      <c r="O2880" s="1">
        <f t="shared" si="785"/>
        <v>6</v>
      </c>
      <c r="P2880" s="1">
        <f>IF(HEX2DEC(LEFT(E2880,4))&gt;=32768,HEX2DEC(LEFT(E2880,4))-65536,HEX2DEC(LEFT(E2880,4)))/Codes!$N$2</f>
        <v>2.4</v>
      </c>
      <c r="Q2880" s="1">
        <f>IF(HEX2DEC(RIGHT(E2880,4))&gt;=32768,HEX2DEC(RIGHT(E2880,4))-65536,HEX2DEC(RIGHT(E2880,4)))/Codes!$N$2</f>
        <v>0</v>
      </c>
      <c r="R2880" s="1">
        <f>IF(HEX2DEC(LEFT(F2880,4))&gt;=32768,HEX2DEC(LEFT(F2880,4))-65536,HEX2DEC(LEFT(F2880,4)))/Codes!$N$2</f>
        <v>0</v>
      </c>
      <c r="S2880" s="1">
        <f>IF(HEX2DEC(RIGHT(F2880,4))&gt;=32768,HEX2DEC(RIGHT(F2880,4))-65536,HEX2DEC(RIGHT(F2880,4)))/Codes!$N$2</f>
        <v>0</v>
      </c>
      <c r="T2880" s="18">
        <f t="shared" si="786"/>
        <v>361</v>
      </c>
      <c r="U2880" s="1">
        <f t="shared" si="787"/>
        <v>50</v>
      </c>
      <c r="V2880" s="1">
        <f t="shared" si="788"/>
        <v>0</v>
      </c>
      <c r="W2880" s="1" t="str">
        <f t="shared" si="789"/>
        <v>100</v>
      </c>
      <c r="X2880" s="1">
        <f t="shared" si="790"/>
        <v>2</v>
      </c>
      <c r="Y2880" s="1">
        <f t="shared" si="791"/>
        <v>80</v>
      </c>
      <c r="Z2880" s="1" t="str">
        <f>VLOOKUP(BIN2DEC(MID(HEX2BIN(MID(H2880,3,2),8),2,5)),Codes!$E$1:$F$18,2)</f>
        <v>Normal</v>
      </c>
      <c r="AA2880" s="6" t="str">
        <f t="shared" si="792"/>
        <v>0</v>
      </c>
      <c r="AB2880" s="1">
        <f t="shared" si="793"/>
        <v>1</v>
      </c>
      <c r="AC2880" s="1" t="str">
        <f>VLOOKUP(BIN2DEC(RIGHT(HEX2BIN(MID(H2880,6,1),4),1)&amp;LEFT(HEX2BIN(MID(H2880,7,1),4),1)),Codes!$K$1:$L$5,2)</f>
        <v>M</v>
      </c>
      <c r="AD2880" s="1" t="str">
        <f>VLOOKUP(BIN2DEC(RIGHT(HEX2BIN(MID(H2880,7,1),4),3)&amp;LEFT(HEX2BIN(MID(H2880,8,1),4),2)),Codes!$H$2:$I$33,2)</f>
        <v>Kick</v>
      </c>
      <c r="AE2880" s="1" t="str">
        <f t="shared" si="794"/>
        <v>1</v>
      </c>
      <c r="AF2880" s="1" t="str">
        <f t="shared" si="795"/>
        <v>1</v>
      </c>
      <c r="AH2880" s="6">
        <f t="shared" si="796"/>
        <v>34</v>
      </c>
    </row>
    <row r="2881" spans="1:34">
      <c r="A2881" s="3" t="s">
        <v>8952</v>
      </c>
      <c r="B2881" s="1" t="s">
        <v>78</v>
      </c>
      <c r="C2881" s="6" t="s">
        <v>5196</v>
      </c>
      <c r="D2881" s="9" t="s">
        <v>6111</v>
      </c>
      <c r="E2881" s="9" t="s">
        <v>265</v>
      </c>
      <c r="F2881" s="9" t="s">
        <v>91</v>
      </c>
      <c r="G2881" s="9" t="s">
        <v>443</v>
      </c>
      <c r="H2881" s="9" t="s">
        <v>444</v>
      </c>
      <c r="J2881" s="6" t="str">
        <f t="shared" ref="J2881:J2944" si="797">LEFT(HEX2BIN(LEFT(D2881,2),8),6)</f>
        <v>001011</v>
      </c>
      <c r="K2881" s="1">
        <f t="shared" ref="K2881:K2944" si="798">BIN2DEC(MID(HEX2BIN(MID(D2881,2,2),8),3,3))</f>
        <v>3</v>
      </c>
      <c r="L2881" s="6" t="str">
        <f t="shared" ref="L2881:L2944" si="799">MID(HEX2BIN(MID(D2881,3,2),8),2,5)</f>
        <v>00000</v>
      </c>
      <c r="M2881" s="1">
        <f t="shared" ref="M2881:M2944" si="800">ROUNDDOWN(HEX2DEC(MID(D2881,4,3))/8,0)</f>
        <v>5</v>
      </c>
      <c r="N2881" s="6" t="str">
        <f t="shared" ref="N2881:N2944" si="801">MID(HEX2BIN(MID(D2881,6,1),4),2,2)</f>
        <v>00</v>
      </c>
      <c r="O2881" s="1">
        <f t="shared" ref="O2881:O2944" si="802">HEX2DEC(MID(D2881,7,2))</f>
        <v>6</v>
      </c>
      <c r="P2881" s="1">
        <f>IF(HEX2DEC(LEFT(E2881,4))&gt;=32768,HEX2DEC(LEFT(E2881,4))-65536,HEX2DEC(LEFT(E2881,4)))/Codes!$N$2</f>
        <v>2.4</v>
      </c>
      <c r="Q2881" s="1">
        <f>IF(HEX2DEC(RIGHT(E2881,4))&gt;=32768,HEX2DEC(RIGHT(E2881,4))-65536,HEX2DEC(RIGHT(E2881,4)))/Codes!$N$2</f>
        <v>0</v>
      </c>
      <c r="R2881" s="1">
        <f>IF(HEX2DEC(LEFT(F2881,4))&gt;=32768,HEX2DEC(LEFT(F2881,4))-65536,HEX2DEC(LEFT(F2881,4)))/Codes!$N$2</f>
        <v>0</v>
      </c>
      <c r="S2881" s="1">
        <f>IF(HEX2DEC(RIGHT(F2881,4))&gt;=32768,HEX2DEC(RIGHT(F2881,4))-65536,HEX2DEC(RIGHT(F2881,4)))/Codes!$N$2</f>
        <v>0</v>
      </c>
      <c r="T2881" s="18">
        <f t="shared" ref="T2881:T2944" si="803">ROUNDDOWN(HEX2DEC(LEFT(G2881,3))/8,0)</f>
        <v>361</v>
      </c>
      <c r="U2881" s="1">
        <f t="shared" ref="U2881:U2944" si="804">ROUNDDOWN(HEX2DEC(MID(G2881,3,3))/4,0)-(512*ROUNDDOWN(HEX2DEC(MID(G2881,3,1))/8,0))</f>
        <v>50</v>
      </c>
      <c r="V2881" s="1">
        <f t="shared" ref="V2881:V2944" si="805">RIGHT(HEX2BIN(MID(G2881,5,1),4),2)*128+HEX2DEC(MID(G2881,6,1))*8+LEFT(HEX2BIN(MID(G2881,7,1),4),3)</f>
        <v>0</v>
      </c>
      <c r="W2881" s="1" t="str">
        <f t="shared" ref="W2881:W2944" si="806">MID(HEX2BIN(MID(G2881,7,2),8),4,3)</f>
        <v>100</v>
      </c>
      <c r="X2881" s="1">
        <f t="shared" ref="X2881:X2944" si="807">BIN2DEC(RIGHT(HEX2BIN(RIGHT(G2881,1),4),2))</f>
        <v>2</v>
      </c>
      <c r="Y2881" s="1">
        <f t="shared" ref="Y2881:Y2944" si="808">ROUNDDOWN(HEX2DEC(LEFT(H2881,3))/8,0)</f>
        <v>80</v>
      </c>
      <c r="Z2881" s="1" t="str">
        <f>VLOOKUP(BIN2DEC(MID(HEX2BIN(MID(H2881,3,2),8),2,5)),Codes!$E$1:$F$18,2)</f>
        <v>Normal</v>
      </c>
      <c r="AA2881" s="6" t="str">
        <f t="shared" ref="AA2881:AA2944" si="809">MID(HEX2BIN(MID(H2881,4,1),4),3,1)</f>
        <v>0</v>
      </c>
      <c r="AB2881" s="1">
        <f t="shared" ref="AB2881:AB2944" si="810">(MOD(HEX2DEC(MID(H2881,4,1)),2))*64+ROUNDDOWN(HEX2DEC(MID(H2881,5,2))/4,0)</f>
        <v>1</v>
      </c>
      <c r="AC2881" s="1" t="str">
        <f>VLOOKUP(BIN2DEC(RIGHT(HEX2BIN(MID(H2881,6,1),4),1)&amp;LEFT(HEX2BIN(MID(H2881,7,1),4),1)),Codes!$K$1:$L$5,2)</f>
        <v>M</v>
      </c>
      <c r="AD2881" s="1" t="str">
        <f>VLOOKUP(BIN2DEC(RIGHT(HEX2BIN(MID(H2881,7,1),4),3)&amp;LEFT(HEX2BIN(MID(H2881,8,1),4),2)),Codes!$H$2:$I$33,2)</f>
        <v>Kick</v>
      </c>
      <c r="AE2881" s="1" t="str">
        <f t="shared" ref="AE2881:AE2944" si="811">MID(HEX2BIN(RIGHT(H2881,1),4),3,1)</f>
        <v>1</v>
      </c>
      <c r="AF2881" s="1" t="str">
        <f t="shared" ref="AF2881:AF2944" si="812">RIGHT(HEX2BIN(RIGHT(H2881,1),4),1)</f>
        <v>1</v>
      </c>
      <c r="AH2881" s="6">
        <f t="shared" ref="AH2881:AH2944" si="813">ROUNDDOWN(HEX2DEC(MID(H2881,6,3))/4,0)-(256*ROUNDDOWN(HEX2DEC(MID(H2881,6,1))/4,0))</f>
        <v>34</v>
      </c>
    </row>
    <row r="2882" spans="1:34">
      <c r="A2882" s="3" t="s">
        <v>8953</v>
      </c>
      <c r="B2882" s="1" t="s">
        <v>78</v>
      </c>
      <c r="C2882" s="6" t="s">
        <v>5200</v>
      </c>
      <c r="D2882" s="9" t="s">
        <v>8954</v>
      </c>
      <c r="E2882" s="9" t="s">
        <v>8955</v>
      </c>
      <c r="F2882" s="9" t="s">
        <v>91</v>
      </c>
      <c r="G2882" s="9" t="s">
        <v>443</v>
      </c>
      <c r="H2882" s="9" t="s">
        <v>444</v>
      </c>
      <c r="J2882" s="6" t="str">
        <f t="shared" si="797"/>
        <v>001011</v>
      </c>
      <c r="K2882" s="1">
        <f t="shared" si="798"/>
        <v>0</v>
      </c>
      <c r="L2882" s="6" t="str">
        <f t="shared" si="799"/>
        <v>00000</v>
      </c>
      <c r="M2882" s="1">
        <f t="shared" si="800"/>
        <v>40</v>
      </c>
      <c r="N2882" s="6" t="str">
        <f t="shared" si="801"/>
        <v>00</v>
      </c>
      <c r="O2882" s="1">
        <f t="shared" si="802"/>
        <v>8</v>
      </c>
      <c r="P2882" s="1">
        <f>IF(HEX2DEC(LEFT(E2882,4))&gt;=32768,HEX2DEC(LEFT(E2882,4))-65536,HEX2DEC(LEFT(E2882,4)))/Codes!$N$2</f>
        <v>5.2</v>
      </c>
      <c r="Q2882" s="1">
        <f>IF(HEX2DEC(RIGHT(E2882,4))&gt;=32768,HEX2DEC(RIGHT(E2882,4))-65536,HEX2DEC(RIGHT(E2882,4)))/Codes!$N$2</f>
        <v>3.6</v>
      </c>
      <c r="R2882" s="1">
        <f>IF(HEX2DEC(LEFT(F2882,4))&gt;=32768,HEX2DEC(LEFT(F2882,4))-65536,HEX2DEC(LEFT(F2882,4)))/Codes!$N$2</f>
        <v>0</v>
      </c>
      <c r="S2882" s="1">
        <f>IF(HEX2DEC(RIGHT(F2882,4))&gt;=32768,HEX2DEC(RIGHT(F2882,4))-65536,HEX2DEC(RIGHT(F2882,4)))/Codes!$N$2</f>
        <v>0</v>
      </c>
      <c r="T2882" s="18">
        <f t="shared" si="803"/>
        <v>361</v>
      </c>
      <c r="U2882" s="1">
        <f t="shared" si="804"/>
        <v>50</v>
      </c>
      <c r="V2882" s="1">
        <f t="shared" si="805"/>
        <v>0</v>
      </c>
      <c r="W2882" s="1" t="str">
        <f t="shared" si="806"/>
        <v>100</v>
      </c>
      <c r="X2882" s="1">
        <f t="shared" si="807"/>
        <v>2</v>
      </c>
      <c r="Y2882" s="1">
        <f t="shared" si="808"/>
        <v>80</v>
      </c>
      <c r="Z2882" s="1" t="str">
        <f>VLOOKUP(BIN2DEC(MID(HEX2BIN(MID(H2882,3,2),8),2,5)),Codes!$E$1:$F$18,2)</f>
        <v>Normal</v>
      </c>
      <c r="AA2882" s="6" t="str">
        <f t="shared" si="809"/>
        <v>0</v>
      </c>
      <c r="AB2882" s="1">
        <f t="shared" si="810"/>
        <v>1</v>
      </c>
      <c r="AC2882" s="1" t="str">
        <f>VLOOKUP(BIN2DEC(RIGHT(HEX2BIN(MID(H2882,6,1),4),1)&amp;LEFT(HEX2BIN(MID(H2882,7,1),4),1)),Codes!$K$1:$L$5,2)</f>
        <v>M</v>
      </c>
      <c r="AD2882" s="1" t="str">
        <f>VLOOKUP(BIN2DEC(RIGHT(HEX2BIN(MID(H2882,7,1),4),3)&amp;LEFT(HEX2BIN(MID(H2882,8,1),4),2)),Codes!$H$2:$I$33,2)</f>
        <v>Kick</v>
      </c>
      <c r="AE2882" s="1" t="str">
        <f t="shared" si="811"/>
        <v>1</v>
      </c>
      <c r="AF2882" s="1" t="str">
        <f t="shared" si="812"/>
        <v>1</v>
      </c>
      <c r="AH2882" s="6">
        <f t="shared" si="813"/>
        <v>34</v>
      </c>
    </row>
    <row r="2883" spans="1:34">
      <c r="A2883" s="3" t="s">
        <v>8956</v>
      </c>
      <c r="B2883" s="1" t="s">
        <v>78</v>
      </c>
      <c r="C2883" s="6" t="s">
        <v>5200</v>
      </c>
      <c r="D2883" s="9" t="s">
        <v>8957</v>
      </c>
      <c r="E2883" s="9" t="s">
        <v>195</v>
      </c>
      <c r="F2883" s="9" t="s">
        <v>91</v>
      </c>
      <c r="G2883" s="9" t="s">
        <v>443</v>
      </c>
      <c r="H2883" s="9" t="s">
        <v>444</v>
      </c>
      <c r="J2883" s="6" t="str">
        <f t="shared" si="797"/>
        <v>001011</v>
      </c>
      <c r="K2883" s="1">
        <f t="shared" si="798"/>
        <v>1</v>
      </c>
      <c r="L2883" s="6" t="str">
        <f t="shared" si="799"/>
        <v>00000</v>
      </c>
      <c r="M2883" s="1">
        <f t="shared" si="800"/>
        <v>40</v>
      </c>
      <c r="N2883" s="6" t="str">
        <f t="shared" si="801"/>
        <v>00</v>
      </c>
      <c r="O2883" s="1">
        <f t="shared" si="802"/>
        <v>6</v>
      </c>
      <c r="P2883" s="1">
        <f>IF(HEX2DEC(LEFT(E2883,4))&gt;=32768,HEX2DEC(LEFT(E2883,4))-65536,HEX2DEC(LEFT(E2883,4)))/Codes!$N$2</f>
        <v>4.4000000000000004</v>
      </c>
      <c r="Q2883" s="1">
        <f>IF(HEX2DEC(RIGHT(E2883,4))&gt;=32768,HEX2DEC(RIGHT(E2883,4))-65536,HEX2DEC(RIGHT(E2883,4)))/Codes!$N$2</f>
        <v>0</v>
      </c>
      <c r="R2883" s="1">
        <f>IF(HEX2DEC(LEFT(F2883,4))&gt;=32768,HEX2DEC(LEFT(F2883,4))-65536,HEX2DEC(LEFT(F2883,4)))/Codes!$N$2</f>
        <v>0</v>
      </c>
      <c r="S2883" s="1">
        <f>IF(HEX2DEC(RIGHT(F2883,4))&gt;=32768,HEX2DEC(RIGHT(F2883,4))-65536,HEX2DEC(RIGHT(F2883,4)))/Codes!$N$2</f>
        <v>0</v>
      </c>
      <c r="T2883" s="18">
        <f t="shared" si="803"/>
        <v>361</v>
      </c>
      <c r="U2883" s="1">
        <f t="shared" si="804"/>
        <v>50</v>
      </c>
      <c r="V2883" s="1">
        <f t="shared" si="805"/>
        <v>0</v>
      </c>
      <c r="W2883" s="1" t="str">
        <f t="shared" si="806"/>
        <v>100</v>
      </c>
      <c r="X2883" s="1">
        <f t="shared" si="807"/>
        <v>2</v>
      </c>
      <c r="Y2883" s="1">
        <f t="shared" si="808"/>
        <v>80</v>
      </c>
      <c r="Z2883" s="1" t="str">
        <f>VLOOKUP(BIN2DEC(MID(HEX2BIN(MID(H2883,3,2),8),2,5)),Codes!$E$1:$F$18,2)</f>
        <v>Normal</v>
      </c>
      <c r="AA2883" s="6" t="str">
        <f t="shared" si="809"/>
        <v>0</v>
      </c>
      <c r="AB2883" s="1">
        <f t="shared" si="810"/>
        <v>1</v>
      </c>
      <c r="AC2883" s="1" t="str">
        <f>VLOOKUP(BIN2DEC(RIGHT(HEX2BIN(MID(H2883,6,1),4),1)&amp;LEFT(HEX2BIN(MID(H2883,7,1),4),1)),Codes!$K$1:$L$5,2)</f>
        <v>M</v>
      </c>
      <c r="AD2883" s="1" t="str">
        <f>VLOOKUP(BIN2DEC(RIGHT(HEX2BIN(MID(H2883,7,1),4),3)&amp;LEFT(HEX2BIN(MID(H2883,8,1),4),2)),Codes!$H$2:$I$33,2)</f>
        <v>Kick</v>
      </c>
      <c r="AE2883" s="1" t="str">
        <f t="shared" si="811"/>
        <v>1</v>
      </c>
      <c r="AF2883" s="1" t="str">
        <f t="shared" si="812"/>
        <v>1</v>
      </c>
      <c r="AH2883" s="6">
        <f t="shared" si="813"/>
        <v>34</v>
      </c>
    </row>
    <row r="2884" spans="1:34">
      <c r="A2884" s="3" t="s">
        <v>8958</v>
      </c>
      <c r="B2884" s="1" t="s">
        <v>78</v>
      </c>
      <c r="C2884" s="6" t="s">
        <v>5201</v>
      </c>
      <c r="D2884" s="9" t="s">
        <v>8954</v>
      </c>
      <c r="E2884" s="9" t="s">
        <v>8018</v>
      </c>
      <c r="F2884" s="9" t="s">
        <v>91</v>
      </c>
      <c r="G2884" s="9" t="s">
        <v>443</v>
      </c>
      <c r="H2884" s="9" t="s">
        <v>444</v>
      </c>
      <c r="J2884" s="6" t="str">
        <f t="shared" si="797"/>
        <v>001011</v>
      </c>
      <c r="K2884" s="1">
        <f t="shared" si="798"/>
        <v>0</v>
      </c>
      <c r="L2884" s="6" t="str">
        <f t="shared" si="799"/>
        <v>00000</v>
      </c>
      <c r="M2884" s="1">
        <f t="shared" si="800"/>
        <v>40</v>
      </c>
      <c r="N2884" s="6" t="str">
        <f t="shared" si="801"/>
        <v>00</v>
      </c>
      <c r="O2884" s="1">
        <f t="shared" si="802"/>
        <v>8</v>
      </c>
      <c r="P2884" s="1">
        <f>IF(HEX2DEC(LEFT(E2884,4))&gt;=32768,HEX2DEC(LEFT(E2884,4))-65536,HEX2DEC(LEFT(E2884,4)))/Codes!$N$2</f>
        <v>5.2</v>
      </c>
      <c r="Q2884" s="1">
        <f>IF(HEX2DEC(RIGHT(E2884,4))&gt;=32768,HEX2DEC(RIGHT(E2884,4))-65536,HEX2DEC(RIGHT(E2884,4)))/Codes!$N$2</f>
        <v>4</v>
      </c>
      <c r="R2884" s="1">
        <f>IF(HEX2DEC(LEFT(F2884,4))&gt;=32768,HEX2DEC(LEFT(F2884,4))-65536,HEX2DEC(LEFT(F2884,4)))/Codes!$N$2</f>
        <v>0</v>
      </c>
      <c r="S2884" s="1">
        <f>IF(HEX2DEC(RIGHT(F2884,4))&gt;=32768,HEX2DEC(RIGHT(F2884,4))-65536,HEX2DEC(RIGHT(F2884,4)))/Codes!$N$2</f>
        <v>0</v>
      </c>
      <c r="T2884" s="18">
        <f t="shared" si="803"/>
        <v>361</v>
      </c>
      <c r="U2884" s="1">
        <f t="shared" si="804"/>
        <v>50</v>
      </c>
      <c r="V2884" s="1">
        <f t="shared" si="805"/>
        <v>0</v>
      </c>
      <c r="W2884" s="1" t="str">
        <f t="shared" si="806"/>
        <v>100</v>
      </c>
      <c r="X2884" s="1">
        <f t="shared" si="807"/>
        <v>2</v>
      </c>
      <c r="Y2884" s="1">
        <f t="shared" si="808"/>
        <v>80</v>
      </c>
      <c r="Z2884" s="1" t="str">
        <f>VLOOKUP(BIN2DEC(MID(HEX2BIN(MID(H2884,3,2),8),2,5)),Codes!$E$1:$F$18,2)</f>
        <v>Normal</v>
      </c>
      <c r="AA2884" s="6" t="str">
        <f t="shared" si="809"/>
        <v>0</v>
      </c>
      <c r="AB2884" s="1">
        <f t="shared" si="810"/>
        <v>1</v>
      </c>
      <c r="AC2884" s="1" t="str">
        <f>VLOOKUP(BIN2DEC(RIGHT(HEX2BIN(MID(H2884,6,1),4),1)&amp;LEFT(HEX2BIN(MID(H2884,7,1),4),1)),Codes!$K$1:$L$5,2)</f>
        <v>M</v>
      </c>
      <c r="AD2884" s="1" t="str">
        <f>VLOOKUP(BIN2DEC(RIGHT(HEX2BIN(MID(H2884,7,1),4),3)&amp;LEFT(HEX2BIN(MID(H2884,8,1),4),2)),Codes!$H$2:$I$33,2)</f>
        <v>Kick</v>
      </c>
      <c r="AE2884" s="1" t="str">
        <f t="shared" si="811"/>
        <v>1</v>
      </c>
      <c r="AF2884" s="1" t="str">
        <f t="shared" si="812"/>
        <v>1</v>
      </c>
      <c r="AH2884" s="6">
        <f t="shared" si="813"/>
        <v>34</v>
      </c>
    </row>
    <row r="2885" spans="1:34">
      <c r="A2885" s="3" t="s">
        <v>8959</v>
      </c>
      <c r="B2885" s="1" t="s">
        <v>78</v>
      </c>
      <c r="C2885" s="6" t="s">
        <v>5201</v>
      </c>
      <c r="D2885" s="9" t="s">
        <v>8960</v>
      </c>
      <c r="E2885" s="9" t="s">
        <v>195</v>
      </c>
      <c r="F2885" s="9" t="s">
        <v>91</v>
      </c>
      <c r="G2885" s="9" t="s">
        <v>443</v>
      </c>
      <c r="H2885" s="9" t="s">
        <v>444</v>
      </c>
      <c r="J2885" s="6" t="str">
        <f t="shared" si="797"/>
        <v>001011</v>
      </c>
      <c r="K2885" s="1">
        <f t="shared" si="798"/>
        <v>1</v>
      </c>
      <c r="L2885" s="6" t="str">
        <f t="shared" si="799"/>
        <v>00100</v>
      </c>
      <c r="M2885" s="1">
        <f t="shared" si="800"/>
        <v>40</v>
      </c>
      <c r="N2885" s="6" t="str">
        <f t="shared" si="801"/>
        <v>00</v>
      </c>
      <c r="O2885" s="1">
        <f t="shared" si="802"/>
        <v>6</v>
      </c>
      <c r="P2885" s="1">
        <f>IF(HEX2DEC(LEFT(E2885,4))&gt;=32768,HEX2DEC(LEFT(E2885,4))-65536,HEX2DEC(LEFT(E2885,4)))/Codes!$N$2</f>
        <v>4.4000000000000004</v>
      </c>
      <c r="Q2885" s="1">
        <f>IF(HEX2DEC(RIGHT(E2885,4))&gt;=32768,HEX2DEC(RIGHT(E2885,4))-65536,HEX2DEC(RIGHT(E2885,4)))/Codes!$N$2</f>
        <v>0</v>
      </c>
      <c r="R2885" s="1">
        <f>IF(HEX2DEC(LEFT(F2885,4))&gt;=32768,HEX2DEC(LEFT(F2885,4))-65536,HEX2DEC(LEFT(F2885,4)))/Codes!$N$2</f>
        <v>0</v>
      </c>
      <c r="S2885" s="1">
        <f>IF(HEX2DEC(RIGHT(F2885,4))&gt;=32768,HEX2DEC(RIGHT(F2885,4))-65536,HEX2DEC(RIGHT(F2885,4)))/Codes!$N$2</f>
        <v>0</v>
      </c>
      <c r="T2885" s="18">
        <f t="shared" si="803"/>
        <v>361</v>
      </c>
      <c r="U2885" s="1">
        <f t="shared" si="804"/>
        <v>50</v>
      </c>
      <c r="V2885" s="1">
        <f t="shared" si="805"/>
        <v>0</v>
      </c>
      <c r="W2885" s="1" t="str">
        <f t="shared" si="806"/>
        <v>100</v>
      </c>
      <c r="X2885" s="1">
        <f t="shared" si="807"/>
        <v>2</v>
      </c>
      <c r="Y2885" s="1">
        <f t="shared" si="808"/>
        <v>80</v>
      </c>
      <c r="Z2885" s="1" t="str">
        <f>VLOOKUP(BIN2DEC(MID(HEX2BIN(MID(H2885,3,2),8),2,5)),Codes!$E$1:$F$18,2)</f>
        <v>Normal</v>
      </c>
      <c r="AA2885" s="6" t="str">
        <f t="shared" si="809"/>
        <v>0</v>
      </c>
      <c r="AB2885" s="1">
        <f t="shared" si="810"/>
        <v>1</v>
      </c>
      <c r="AC2885" s="1" t="str">
        <f>VLOOKUP(BIN2DEC(RIGHT(HEX2BIN(MID(H2885,6,1),4),1)&amp;LEFT(HEX2BIN(MID(H2885,7,1),4),1)),Codes!$K$1:$L$5,2)</f>
        <v>M</v>
      </c>
      <c r="AD2885" s="1" t="str">
        <f>VLOOKUP(BIN2DEC(RIGHT(HEX2BIN(MID(H2885,7,1),4),3)&amp;LEFT(HEX2BIN(MID(H2885,8,1),4),2)),Codes!$H$2:$I$33,2)</f>
        <v>Kick</v>
      </c>
      <c r="AE2885" s="1" t="str">
        <f t="shared" si="811"/>
        <v>1</v>
      </c>
      <c r="AF2885" s="1" t="str">
        <f t="shared" si="812"/>
        <v>1</v>
      </c>
      <c r="AH2885" s="6">
        <f t="shared" si="813"/>
        <v>34</v>
      </c>
    </row>
    <row r="2886" spans="1:34">
      <c r="A2886" s="3" t="s">
        <v>8961</v>
      </c>
      <c r="B2886" s="1" t="s">
        <v>78</v>
      </c>
      <c r="C2886" s="6" t="s">
        <v>1790</v>
      </c>
      <c r="D2886" s="9" t="s">
        <v>8962</v>
      </c>
      <c r="E2886" s="9" t="s">
        <v>6133</v>
      </c>
      <c r="F2886" s="9" t="s">
        <v>91</v>
      </c>
      <c r="G2886" s="9" t="s">
        <v>468</v>
      </c>
      <c r="H2886" s="9" t="s">
        <v>473</v>
      </c>
      <c r="J2886" s="6" t="str">
        <f t="shared" si="797"/>
        <v>001011</v>
      </c>
      <c r="K2886" s="1">
        <f t="shared" si="798"/>
        <v>0</v>
      </c>
      <c r="L2886" s="6" t="str">
        <f t="shared" si="799"/>
        <v>00000</v>
      </c>
      <c r="M2886" s="1">
        <f t="shared" si="800"/>
        <v>46</v>
      </c>
      <c r="N2886" s="6" t="str">
        <f t="shared" si="801"/>
        <v>00</v>
      </c>
      <c r="O2886" s="1">
        <f t="shared" si="802"/>
        <v>6</v>
      </c>
      <c r="P2886" s="1">
        <f>IF(HEX2DEC(LEFT(E2886,4))&gt;=32768,HEX2DEC(LEFT(E2886,4))-65536,HEX2DEC(LEFT(E2886,4)))/Codes!$N$2</f>
        <v>6</v>
      </c>
      <c r="Q2886" s="1">
        <f>IF(HEX2DEC(RIGHT(E2886,4))&gt;=32768,HEX2DEC(RIGHT(E2886,4))-65536,HEX2DEC(RIGHT(E2886,4)))/Codes!$N$2</f>
        <v>3.2</v>
      </c>
      <c r="R2886" s="1">
        <f>IF(HEX2DEC(LEFT(F2886,4))&gt;=32768,HEX2DEC(LEFT(F2886,4))-65536,HEX2DEC(LEFT(F2886,4)))/Codes!$N$2</f>
        <v>0</v>
      </c>
      <c r="S2886" s="1">
        <f>IF(HEX2DEC(RIGHT(F2886,4))&gt;=32768,HEX2DEC(RIGHT(F2886,4))-65536,HEX2DEC(RIGHT(F2886,4)))/Codes!$N$2</f>
        <v>0</v>
      </c>
      <c r="T2886" s="18">
        <f t="shared" si="803"/>
        <v>361</v>
      </c>
      <c r="U2886" s="1">
        <f t="shared" si="804"/>
        <v>100</v>
      </c>
      <c r="V2886" s="1">
        <f t="shared" si="805"/>
        <v>98</v>
      </c>
      <c r="W2886" s="1" t="str">
        <f t="shared" si="806"/>
        <v>100</v>
      </c>
      <c r="X2886" s="1">
        <f t="shared" si="807"/>
        <v>2</v>
      </c>
      <c r="Y2886" s="1">
        <f t="shared" si="808"/>
        <v>0</v>
      </c>
      <c r="Z2886" s="1" t="str">
        <f>VLOOKUP(BIN2DEC(MID(HEX2BIN(MID(H2886,3,2),8),2,5)),Codes!$E$1:$F$18,2)</f>
        <v>Normal</v>
      </c>
      <c r="AA2886" s="6" t="str">
        <f t="shared" si="809"/>
        <v>0</v>
      </c>
      <c r="AB2886" s="1">
        <f t="shared" si="810"/>
        <v>1</v>
      </c>
      <c r="AC2886" s="1" t="str">
        <f>VLOOKUP(BIN2DEC(RIGHT(HEX2BIN(MID(H2886,6,1),4),1)&amp;LEFT(HEX2BIN(MID(H2886,7,1),4),1)),Codes!$K$1:$L$5,2)</f>
        <v>M</v>
      </c>
      <c r="AD2886" s="1" t="str">
        <f>VLOOKUP(BIN2DEC(RIGHT(HEX2BIN(MID(H2886,7,1),4),3)&amp;LEFT(HEX2BIN(MID(H2886,8,1),4),2)),Codes!$H$2:$I$33,2)</f>
        <v>Kick</v>
      </c>
      <c r="AE2886" s="1" t="str">
        <f t="shared" si="811"/>
        <v>1</v>
      </c>
      <c r="AF2886" s="1" t="str">
        <f t="shared" si="812"/>
        <v>1</v>
      </c>
      <c r="AH2886" s="6">
        <f t="shared" si="813"/>
        <v>34</v>
      </c>
    </row>
    <row r="2887" spans="1:34">
      <c r="A2887" s="3" t="s">
        <v>8963</v>
      </c>
      <c r="B2887" s="1" t="s">
        <v>78</v>
      </c>
      <c r="C2887" s="6" t="s">
        <v>1790</v>
      </c>
      <c r="D2887" s="9" t="s">
        <v>8957</v>
      </c>
      <c r="E2887" s="9" t="s">
        <v>6133</v>
      </c>
      <c r="F2887" s="9" t="s">
        <v>91</v>
      </c>
      <c r="G2887" s="9" t="s">
        <v>468</v>
      </c>
      <c r="H2887" s="9" t="s">
        <v>473</v>
      </c>
      <c r="J2887" s="6" t="str">
        <f t="shared" si="797"/>
        <v>001011</v>
      </c>
      <c r="K2887" s="1">
        <f t="shared" si="798"/>
        <v>1</v>
      </c>
      <c r="L2887" s="6" t="str">
        <f t="shared" si="799"/>
        <v>00000</v>
      </c>
      <c r="M2887" s="1">
        <f t="shared" si="800"/>
        <v>40</v>
      </c>
      <c r="N2887" s="6" t="str">
        <f t="shared" si="801"/>
        <v>00</v>
      </c>
      <c r="O2887" s="1">
        <f t="shared" si="802"/>
        <v>6</v>
      </c>
      <c r="P2887" s="1">
        <f>IF(HEX2DEC(LEFT(E2887,4))&gt;=32768,HEX2DEC(LEFT(E2887,4))-65536,HEX2DEC(LEFT(E2887,4)))/Codes!$N$2</f>
        <v>6</v>
      </c>
      <c r="Q2887" s="1">
        <f>IF(HEX2DEC(RIGHT(E2887,4))&gt;=32768,HEX2DEC(RIGHT(E2887,4))-65536,HEX2DEC(RIGHT(E2887,4)))/Codes!$N$2</f>
        <v>3.2</v>
      </c>
      <c r="R2887" s="1">
        <f>IF(HEX2DEC(LEFT(F2887,4))&gt;=32768,HEX2DEC(LEFT(F2887,4))-65536,HEX2DEC(LEFT(F2887,4)))/Codes!$N$2</f>
        <v>0</v>
      </c>
      <c r="S2887" s="1">
        <f>IF(HEX2DEC(RIGHT(F2887,4))&gt;=32768,HEX2DEC(RIGHT(F2887,4))-65536,HEX2DEC(RIGHT(F2887,4)))/Codes!$N$2</f>
        <v>0</v>
      </c>
      <c r="T2887" s="18">
        <f t="shared" si="803"/>
        <v>361</v>
      </c>
      <c r="U2887" s="1">
        <f t="shared" si="804"/>
        <v>100</v>
      </c>
      <c r="V2887" s="1">
        <f t="shared" si="805"/>
        <v>98</v>
      </c>
      <c r="W2887" s="1" t="str">
        <f t="shared" si="806"/>
        <v>100</v>
      </c>
      <c r="X2887" s="1">
        <f t="shared" si="807"/>
        <v>2</v>
      </c>
      <c r="Y2887" s="1">
        <f t="shared" si="808"/>
        <v>0</v>
      </c>
      <c r="Z2887" s="1" t="str">
        <f>VLOOKUP(BIN2DEC(MID(HEX2BIN(MID(H2887,3,2),8),2,5)),Codes!$E$1:$F$18,2)</f>
        <v>Normal</v>
      </c>
      <c r="AA2887" s="6" t="str">
        <f t="shared" si="809"/>
        <v>0</v>
      </c>
      <c r="AB2887" s="1">
        <f t="shared" si="810"/>
        <v>1</v>
      </c>
      <c r="AC2887" s="1" t="str">
        <f>VLOOKUP(BIN2DEC(RIGHT(HEX2BIN(MID(H2887,6,1),4),1)&amp;LEFT(HEX2BIN(MID(H2887,7,1),4),1)),Codes!$K$1:$L$5,2)</f>
        <v>M</v>
      </c>
      <c r="AD2887" s="1" t="str">
        <f>VLOOKUP(BIN2DEC(RIGHT(HEX2BIN(MID(H2887,7,1),4),3)&amp;LEFT(HEX2BIN(MID(H2887,8,1),4),2)),Codes!$H$2:$I$33,2)</f>
        <v>Kick</v>
      </c>
      <c r="AE2887" s="1" t="str">
        <f t="shared" si="811"/>
        <v>1</v>
      </c>
      <c r="AF2887" s="1" t="str">
        <f t="shared" si="812"/>
        <v>1</v>
      </c>
      <c r="AH2887" s="6">
        <f t="shared" si="813"/>
        <v>34</v>
      </c>
    </row>
    <row r="2888" spans="1:34">
      <c r="A2888" s="3" t="s">
        <v>8964</v>
      </c>
      <c r="B2888" s="1" t="s">
        <v>78</v>
      </c>
      <c r="C2888" s="6" t="s">
        <v>1787</v>
      </c>
      <c r="D2888" s="9" t="s">
        <v>8965</v>
      </c>
      <c r="E2888" s="9" t="s">
        <v>207</v>
      </c>
      <c r="F2888" s="9" t="s">
        <v>91</v>
      </c>
      <c r="G2888" s="9" t="s">
        <v>468</v>
      </c>
      <c r="H2888" s="9" t="s">
        <v>473</v>
      </c>
      <c r="J2888" s="6" t="str">
        <f t="shared" si="797"/>
        <v>001011</v>
      </c>
      <c r="K2888" s="1">
        <f t="shared" si="798"/>
        <v>0</v>
      </c>
      <c r="L2888" s="6" t="str">
        <f t="shared" si="799"/>
        <v>00000</v>
      </c>
      <c r="M2888" s="1">
        <f t="shared" si="800"/>
        <v>40</v>
      </c>
      <c r="N2888" s="6" t="str">
        <f t="shared" si="801"/>
        <v>00</v>
      </c>
      <c r="O2888" s="1">
        <f t="shared" si="802"/>
        <v>6</v>
      </c>
      <c r="P2888" s="1">
        <f>IF(HEX2DEC(LEFT(E2888,4))&gt;=32768,HEX2DEC(LEFT(E2888,4))-65536,HEX2DEC(LEFT(E2888,4)))/Codes!$N$2</f>
        <v>4</v>
      </c>
      <c r="Q2888" s="1">
        <f>IF(HEX2DEC(RIGHT(E2888,4))&gt;=32768,HEX2DEC(RIGHT(E2888,4))-65536,HEX2DEC(RIGHT(E2888,4)))/Codes!$N$2</f>
        <v>0</v>
      </c>
      <c r="R2888" s="1">
        <f>IF(HEX2DEC(LEFT(F2888,4))&gt;=32768,HEX2DEC(LEFT(F2888,4))-65536,HEX2DEC(LEFT(F2888,4)))/Codes!$N$2</f>
        <v>0</v>
      </c>
      <c r="S2888" s="1">
        <f>IF(HEX2DEC(RIGHT(F2888,4))&gt;=32768,HEX2DEC(RIGHT(F2888,4))-65536,HEX2DEC(RIGHT(F2888,4)))/Codes!$N$2</f>
        <v>0</v>
      </c>
      <c r="T2888" s="18">
        <f t="shared" si="803"/>
        <v>361</v>
      </c>
      <c r="U2888" s="1">
        <f t="shared" si="804"/>
        <v>100</v>
      </c>
      <c r="V2888" s="1">
        <f t="shared" si="805"/>
        <v>98</v>
      </c>
      <c r="W2888" s="1" t="str">
        <f t="shared" si="806"/>
        <v>100</v>
      </c>
      <c r="X2888" s="1">
        <f t="shared" si="807"/>
        <v>2</v>
      </c>
      <c r="Y2888" s="1">
        <f t="shared" si="808"/>
        <v>0</v>
      </c>
      <c r="Z2888" s="1" t="str">
        <f>VLOOKUP(BIN2DEC(MID(HEX2BIN(MID(H2888,3,2),8),2,5)),Codes!$E$1:$F$18,2)</f>
        <v>Normal</v>
      </c>
      <c r="AA2888" s="6" t="str">
        <f t="shared" si="809"/>
        <v>0</v>
      </c>
      <c r="AB2888" s="1">
        <f t="shared" si="810"/>
        <v>1</v>
      </c>
      <c r="AC2888" s="1" t="str">
        <f>VLOOKUP(BIN2DEC(RIGHT(HEX2BIN(MID(H2888,6,1),4),1)&amp;LEFT(HEX2BIN(MID(H2888,7,1),4),1)),Codes!$K$1:$L$5,2)</f>
        <v>M</v>
      </c>
      <c r="AD2888" s="1" t="str">
        <f>VLOOKUP(BIN2DEC(RIGHT(HEX2BIN(MID(H2888,7,1),4),3)&amp;LEFT(HEX2BIN(MID(H2888,8,1),4),2)),Codes!$H$2:$I$33,2)</f>
        <v>Kick</v>
      </c>
      <c r="AE2888" s="1" t="str">
        <f t="shared" si="811"/>
        <v>1</v>
      </c>
      <c r="AF2888" s="1" t="str">
        <f t="shared" si="812"/>
        <v>1</v>
      </c>
      <c r="AH2888" s="6">
        <f t="shared" si="813"/>
        <v>34</v>
      </c>
    </row>
    <row r="2889" spans="1:34">
      <c r="A2889" s="3" t="s">
        <v>8966</v>
      </c>
      <c r="B2889" s="1" t="s">
        <v>78</v>
      </c>
      <c r="C2889" s="6" t="s">
        <v>1787</v>
      </c>
      <c r="D2889" s="9" t="s">
        <v>8967</v>
      </c>
      <c r="E2889" s="9" t="s">
        <v>8968</v>
      </c>
      <c r="F2889" s="9" t="s">
        <v>91</v>
      </c>
      <c r="G2889" s="9" t="s">
        <v>468</v>
      </c>
      <c r="H2889" s="9" t="s">
        <v>473</v>
      </c>
      <c r="J2889" s="6" t="str">
        <f t="shared" si="797"/>
        <v>001011</v>
      </c>
      <c r="K2889" s="1">
        <f t="shared" si="798"/>
        <v>1</v>
      </c>
      <c r="L2889" s="6" t="str">
        <f t="shared" si="799"/>
        <v>00000</v>
      </c>
      <c r="M2889" s="1">
        <f t="shared" si="800"/>
        <v>41</v>
      </c>
      <c r="N2889" s="6" t="str">
        <f t="shared" si="801"/>
        <v>00</v>
      </c>
      <c r="O2889" s="1">
        <f t="shared" si="802"/>
        <v>6</v>
      </c>
      <c r="P2889" s="1">
        <f>IF(HEX2DEC(LEFT(E2889,4))&gt;=32768,HEX2DEC(LEFT(E2889,4))-65536,HEX2DEC(LEFT(E2889,4)))/Codes!$N$2</f>
        <v>4.8</v>
      </c>
      <c r="Q2889" s="1">
        <f>IF(HEX2DEC(RIGHT(E2889,4))&gt;=32768,HEX2DEC(RIGHT(E2889,4))-65536,HEX2DEC(RIGHT(E2889,4)))/Codes!$N$2</f>
        <v>0.4</v>
      </c>
      <c r="R2889" s="1">
        <f>IF(HEX2DEC(LEFT(F2889,4))&gt;=32768,HEX2DEC(LEFT(F2889,4))-65536,HEX2DEC(LEFT(F2889,4)))/Codes!$N$2</f>
        <v>0</v>
      </c>
      <c r="S2889" s="1">
        <f>IF(HEX2DEC(RIGHT(F2889,4))&gt;=32768,HEX2DEC(RIGHT(F2889,4))-65536,HEX2DEC(RIGHT(F2889,4)))/Codes!$N$2</f>
        <v>0</v>
      </c>
      <c r="T2889" s="18">
        <f t="shared" si="803"/>
        <v>361</v>
      </c>
      <c r="U2889" s="1">
        <f t="shared" si="804"/>
        <v>100</v>
      </c>
      <c r="V2889" s="1">
        <f t="shared" si="805"/>
        <v>98</v>
      </c>
      <c r="W2889" s="1" t="str">
        <f t="shared" si="806"/>
        <v>100</v>
      </c>
      <c r="X2889" s="1">
        <f t="shared" si="807"/>
        <v>2</v>
      </c>
      <c r="Y2889" s="1">
        <f t="shared" si="808"/>
        <v>0</v>
      </c>
      <c r="Z2889" s="1" t="str">
        <f>VLOOKUP(BIN2DEC(MID(HEX2BIN(MID(H2889,3,2),8),2,5)),Codes!$E$1:$F$18,2)</f>
        <v>Normal</v>
      </c>
      <c r="AA2889" s="6" t="str">
        <f t="shared" si="809"/>
        <v>0</v>
      </c>
      <c r="AB2889" s="1">
        <f t="shared" si="810"/>
        <v>1</v>
      </c>
      <c r="AC2889" s="1" t="str">
        <f>VLOOKUP(BIN2DEC(RIGHT(HEX2BIN(MID(H2889,6,1),4),1)&amp;LEFT(HEX2BIN(MID(H2889,7,1),4),1)),Codes!$K$1:$L$5,2)</f>
        <v>M</v>
      </c>
      <c r="AD2889" s="1" t="str">
        <f>VLOOKUP(BIN2DEC(RIGHT(HEX2BIN(MID(H2889,7,1),4),3)&amp;LEFT(HEX2BIN(MID(H2889,8,1),4),2)),Codes!$H$2:$I$33,2)</f>
        <v>Kick</v>
      </c>
      <c r="AE2889" s="1" t="str">
        <f t="shared" si="811"/>
        <v>1</v>
      </c>
      <c r="AF2889" s="1" t="str">
        <f t="shared" si="812"/>
        <v>1</v>
      </c>
      <c r="AH2889" s="6">
        <f t="shared" si="813"/>
        <v>34</v>
      </c>
    </row>
    <row r="2890" spans="1:34">
      <c r="A2890" s="3" t="s">
        <v>8969</v>
      </c>
      <c r="B2890" s="1" t="s">
        <v>78</v>
      </c>
      <c r="C2890" s="6" t="s">
        <v>1796</v>
      </c>
      <c r="D2890" s="9" t="s">
        <v>479</v>
      </c>
      <c r="E2890" s="9" t="s">
        <v>207</v>
      </c>
      <c r="F2890" s="9" t="s">
        <v>8970</v>
      </c>
      <c r="G2890" s="9" t="s">
        <v>481</v>
      </c>
      <c r="H2890" s="9" t="s">
        <v>482</v>
      </c>
      <c r="J2890" s="6" t="str">
        <f t="shared" si="797"/>
        <v>001011</v>
      </c>
      <c r="K2890" s="1">
        <f t="shared" si="798"/>
        <v>0</v>
      </c>
      <c r="L2890" s="6" t="str">
        <f t="shared" si="799"/>
        <v>00000</v>
      </c>
      <c r="M2890" s="1">
        <f t="shared" si="800"/>
        <v>0</v>
      </c>
      <c r="N2890" s="6" t="str">
        <f t="shared" si="801"/>
        <v>00</v>
      </c>
      <c r="O2890" s="1">
        <f t="shared" si="802"/>
        <v>0</v>
      </c>
      <c r="P2890" s="1">
        <f>IF(HEX2DEC(LEFT(E2890,4))&gt;=32768,HEX2DEC(LEFT(E2890,4))-65536,HEX2DEC(LEFT(E2890,4)))/Codes!$N$2</f>
        <v>4</v>
      </c>
      <c r="Q2890" s="1">
        <f>IF(HEX2DEC(RIGHT(E2890,4))&gt;=32768,HEX2DEC(RIGHT(E2890,4))-65536,HEX2DEC(RIGHT(E2890,4)))/Codes!$N$2</f>
        <v>0</v>
      </c>
      <c r="R2890" s="1">
        <f>IF(HEX2DEC(LEFT(F2890,4))&gt;=32768,HEX2DEC(LEFT(F2890,4))-65536,HEX2DEC(LEFT(F2890,4)))/Codes!$N$2</f>
        <v>5.2</v>
      </c>
      <c r="S2890" s="1">
        <f>IF(HEX2DEC(RIGHT(F2890,4))&gt;=32768,HEX2DEC(RIGHT(F2890,4))-65536,HEX2DEC(RIGHT(F2890,4)))/Codes!$N$2</f>
        <v>11.2</v>
      </c>
      <c r="T2890" s="18">
        <f t="shared" si="803"/>
        <v>361</v>
      </c>
      <c r="U2890" s="1">
        <f t="shared" si="804"/>
        <v>100</v>
      </c>
      <c r="V2890" s="1">
        <f t="shared" si="805"/>
        <v>0</v>
      </c>
      <c r="W2890" s="1" t="str">
        <f t="shared" si="806"/>
        <v>100</v>
      </c>
      <c r="X2890" s="1">
        <f t="shared" si="807"/>
        <v>2</v>
      </c>
      <c r="Y2890" s="1">
        <f t="shared" si="808"/>
        <v>0</v>
      </c>
      <c r="Z2890" s="1" t="str">
        <f>VLOOKUP(BIN2DEC(MID(HEX2BIN(MID(H2890,3,2),8),2,5)),Codes!$E$1:$F$18,2)</f>
        <v>Grab</v>
      </c>
      <c r="AA2890" s="6" t="str">
        <f t="shared" si="809"/>
        <v>0</v>
      </c>
      <c r="AB2890" s="1">
        <f t="shared" si="810"/>
        <v>0</v>
      </c>
      <c r="AC2890" s="1" t="str">
        <f>VLOOKUP(BIN2DEC(RIGHT(HEX2BIN(MID(H2890,6,1),4),1)&amp;LEFT(HEX2BIN(MID(H2890,7,1),4),1)),Codes!$K$1:$L$5,2)</f>
        <v>M</v>
      </c>
      <c r="AD2890" s="1" t="str">
        <f>VLOOKUP(BIN2DEC(RIGHT(HEX2BIN(MID(H2890,7,1),4),3)&amp;LEFT(HEX2BIN(MID(H2890,8,1),4),2)),Codes!$H$2:$I$33,2)</f>
        <v>Kick</v>
      </c>
      <c r="AE2890" s="1" t="str">
        <f t="shared" si="811"/>
        <v>1</v>
      </c>
      <c r="AF2890" s="1" t="str">
        <f t="shared" si="812"/>
        <v>1</v>
      </c>
      <c r="AH2890" s="6">
        <f t="shared" si="813"/>
        <v>34</v>
      </c>
    </row>
    <row r="2891" spans="1:34">
      <c r="A2891" s="3" t="s">
        <v>8971</v>
      </c>
      <c r="B2891" s="1" t="s">
        <v>78</v>
      </c>
      <c r="C2891" s="6" t="s">
        <v>1796</v>
      </c>
      <c r="D2891" s="9" t="s">
        <v>484</v>
      </c>
      <c r="E2891" s="9" t="s">
        <v>307</v>
      </c>
      <c r="F2891" s="9" t="s">
        <v>5085</v>
      </c>
      <c r="G2891" s="9" t="s">
        <v>481</v>
      </c>
      <c r="H2891" s="9" t="s">
        <v>482</v>
      </c>
      <c r="J2891" s="6" t="str">
        <f t="shared" si="797"/>
        <v>001011</v>
      </c>
      <c r="K2891" s="1">
        <f t="shared" si="798"/>
        <v>1</v>
      </c>
      <c r="L2891" s="6" t="str">
        <f t="shared" si="799"/>
        <v>00000</v>
      </c>
      <c r="M2891" s="1">
        <f t="shared" si="800"/>
        <v>0</v>
      </c>
      <c r="N2891" s="6" t="str">
        <f t="shared" si="801"/>
        <v>00</v>
      </c>
      <c r="O2891" s="1">
        <f t="shared" si="802"/>
        <v>0</v>
      </c>
      <c r="P2891" s="1">
        <f>IF(HEX2DEC(LEFT(E2891,4))&gt;=32768,HEX2DEC(LEFT(E2891,4))-65536,HEX2DEC(LEFT(E2891,4)))/Codes!$N$2</f>
        <v>3.2</v>
      </c>
      <c r="Q2891" s="1">
        <f>IF(HEX2DEC(RIGHT(E2891,4))&gt;=32768,HEX2DEC(RIGHT(E2891,4))-65536,HEX2DEC(RIGHT(E2891,4)))/Codes!$N$2</f>
        <v>0</v>
      </c>
      <c r="R2891" s="1">
        <f>IF(HEX2DEC(LEFT(F2891,4))&gt;=32768,HEX2DEC(LEFT(F2891,4))-65536,HEX2DEC(LEFT(F2891,4)))/Codes!$N$2</f>
        <v>5.2</v>
      </c>
      <c r="S2891" s="1">
        <f>IF(HEX2DEC(RIGHT(F2891,4))&gt;=32768,HEX2DEC(RIGHT(F2891,4))-65536,HEX2DEC(RIGHT(F2891,4)))/Codes!$N$2</f>
        <v>5.2</v>
      </c>
      <c r="T2891" s="18">
        <f t="shared" si="803"/>
        <v>361</v>
      </c>
      <c r="U2891" s="1">
        <f t="shared" si="804"/>
        <v>100</v>
      </c>
      <c r="V2891" s="1">
        <f t="shared" si="805"/>
        <v>0</v>
      </c>
      <c r="W2891" s="1" t="str">
        <f t="shared" si="806"/>
        <v>100</v>
      </c>
      <c r="X2891" s="1">
        <f t="shared" si="807"/>
        <v>2</v>
      </c>
      <c r="Y2891" s="1">
        <f t="shared" si="808"/>
        <v>0</v>
      </c>
      <c r="Z2891" s="1" t="str">
        <f>VLOOKUP(BIN2DEC(MID(HEX2BIN(MID(H2891,3,2),8),2,5)),Codes!$E$1:$F$18,2)</f>
        <v>Grab</v>
      </c>
      <c r="AA2891" s="6" t="str">
        <f t="shared" si="809"/>
        <v>0</v>
      </c>
      <c r="AB2891" s="1">
        <f t="shared" si="810"/>
        <v>0</v>
      </c>
      <c r="AC2891" s="1" t="str">
        <f>VLOOKUP(BIN2DEC(RIGHT(HEX2BIN(MID(H2891,6,1),4),1)&amp;LEFT(HEX2BIN(MID(H2891,7,1),4),1)),Codes!$K$1:$L$5,2)</f>
        <v>M</v>
      </c>
      <c r="AD2891" s="1" t="str">
        <f>VLOOKUP(BIN2DEC(RIGHT(HEX2BIN(MID(H2891,7,1),4),3)&amp;LEFT(HEX2BIN(MID(H2891,8,1),4),2)),Codes!$H$2:$I$33,2)</f>
        <v>Kick</v>
      </c>
      <c r="AE2891" s="1" t="str">
        <f t="shared" si="811"/>
        <v>1</v>
      </c>
      <c r="AF2891" s="1" t="str">
        <f t="shared" si="812"/>
        <v>1</v>
      </c>
      <c r="AH2891" s="6">
        <f t="shared" si="813"/>
        <v>34</v>
      </c>
    </row>
    <row r="2892" spans="1:34">
      <c r="A2892" s="3" t="s">
        <v>8973</v>
      </c>
      <c r="B2892" s="1" t="s">
        <v>78</v>
      </c>
      <c r="C2892" s="6" t="s">
        <v>1797</v>
      </c>
      <c r="D2892" s="9" t="s">
        <v>479</v>
      </c>
      <c r="E2892" s="9" t="s">
        <v>307</v>
      </c>
      <c r="F2892" s="9" t="s">
        <v>8970</v>
      </c>
      <c r="G2892" s="9" t="s">
        <v>481</v>
      </c>
      <c r="H2892" s="9" t="s">
        <v>482</v>
      </c>
      <c r="J2892" s="6" t="str">
        <f t="shared" si="797"/>
        <v>001011</v>
      </c>
      <c r="K2892" s="1">
        <f t="shared" si="798"/>
        <v>0</v>
      </c>
      <c r="L2892" s="6" t="str">
        <f t="shared" si="799"/>
        <v>00000</v>
      </c>
      <c r="M2892" s="1">
        <f t="shared" si="800"/>
        <v>0</v>
      </c>
      <c r="N2892" s="6" t="str">
        <f t="shared" si="801"/>
        <v>00</v>
      </c>
      <c r="O2892" s="1">
        <f t="shared" si="802"/>
        <v>0</v>
      </c>
      <c r="P2892" s="1">
        <f>IF(HEX2DEC(LEFT(E2892,4))&gt;=32768,HEX2DEC(LEFT(E2892,4))-65536,HEX2DEC(LEFT(E2892,4)))/Codes!$N$2</f>
        <v>3.2</v>
      </c>
      <c r="Q2892" s="1">
        <f>IF(HEX2DEC(RIGHT(E2892,4))&gt;=32768,HEX2DEC(RIGHT(E2892,4))-65536,HEX2DEC(RIGHT(E2892,4)))/Codes!$N$2</f>
        <v>0</v>
      </c>
      <c r="R2892" s="1">
        <f>IF(HEX2DEC(LEFT(F2892,4))&gt;=32768,HEX2DEC(LEFT(F2892,4))-65536,HEX2DEC(LEFT(F2892,4)))/Codes!$N$2</f>
        <v>5.2</v>
      </c>
      <c r="S2892" s="1">
        <f>IF(HEX2DEC(RIGHT(F2892,4))&gt;=32768,HEX2DEC(RIGHT(F2892,4))-65536,HEX2DEC(RIGHT(F2892,4)))/Codes!$N$2</f>
        <v>11.2</v>
      </c>
      <c r="T2892" s="18">
        <f t="shared" si="803"/>
        <v>361</v>
      </c>
      <c r="U2892" s="1">
        <f t="shared" si="804"/>
        <v>100</v>
      </c>
      <c r="V2892" s="1">
        <f t="shared" si="805"/>
        <v>0</v>
      </c>
      <c r="W2892" s="1" t="str">
        <f t="shared" si="806"/>
        <v>100</v>
      </c>
      <c r="X2892" s="1">
        <f t="shared" si="807"/>
        <v>2</v>
      </c>
      <c r="Y2892" s="1">
        <f t="shared" si="808"/>
        <v>0</v>
      </c>
      <c r="Z2892" s="1" t="str">
        <f>VLOOKUP(BIN2DEC(MID(HEX2BIN(MID(H2892,3,2),8),2,5)),Codes!$E$1:$F$18,2)</f>
        <v>Grab</v>
      </c>
      <c r="AA2892" s="6" t="str">
        <f t="shared" si="809"/>
        <v>0</v>
      </c>
      <c r="AB2892" s="1">
        <f t="shared" si="810"/>
        <v>0</v>
      </c>
      <c r="AC2892" s="1" t="str">
        <f>VLOOKUP(BIN2DEC(RIGHT(HEX2BIN(MID(H2892,6,1),4),1)&amp;LEFT(HEX2BIN(MID(H2892,7,1),4),1)),Codes!$K$1:$L$5,2)</f>
        <v>M</v>
      </c>
      <c r="AD2892" s="1" t="str">
        <f>VLOOKUP(BIN2DEC(RIGHT(HEX2BIN(MID(H2892,7,1),4),3)&amp;LEFT(HEX2BIN(MID(H2892,8,1),4),2)),Codes!$H$2:$I$33,2)</f>
        <v>Kick</v>
      </c>
      <c r="AE2892" s="1" t="str">
        <f t="shared" si="811"/>
        <v>1</v>
      </c>
      <c r="AF2892" s="1" t="str">
        <f t="shared" si="812"/>
        <v>1</v>
      </c>
      <c r="AH2892" s="6">
        <f t="shared" si="813"/>
        <v>34</v>
      </c>
    </row>
    <row r="2893" spans="1:34">
      <c r="A2893" s="3" t="s">
        <v>8974</v>
      </c>
      <c r="B2893" s="1" t="s">
        <v>78</v>
      </c>
      <c r="C2893" s="6" t="s">
        <v>1797</v>
      </c>
      <c r="D2893" s="9" t="s">
        <v>484</v>
      </c>
      <c r="E2893" s="9" t="s">
        <v>307</v>
      </c>
      <c r="F2893" s="9" t="s">
        <v>5085</v>
      </c>
      <c r="G2893" s="9" t="s">
        <v>481</v>
      </c>
      <c r="H2893" s="9" t="s">
        <v>482</v>
      </c>
      <c r="J2893" s="6" t="str">
        <f t="shared" si="797"/>
        <v>001011</v>
      </c>
      <c r="K2893" s="1">
        <f t="shared" si="798"/>
        <v>1</v>
      </c>
      <c r="L2893" s="6" t="str">
        <f t="shared" si="799"/>
        <v>00000</v>
      </c>
      <c r="M2893" s="1">
        <f t="shared" si="800"/>
        <v>0</v>
      </c>
      <c r="N2893" s="6" t="str">
        <f t="shared" si="801"/>
        <v>00</v>
      </c>
      <c r="O2893" s="1">
        <f t="shared" si="802"/>
        <v>0</v>
      </c>
      <c r="P2893" s="1">
        <f>IF(HEX2DEC(LEFT(E2893,4))&gt;=32768,HEX2DEC(LEFT(E2893,4))-65536,HEX2DEC(LEFT(E2893,4)))/Codes!$N$2</f>
        <v>3.2</v>
      </c>
      <c r="Q2893" s="1">
        <f>IF(HEX2DEC(RIGHT(E2893,4))&gt;=32768,HEX2DEC(RIGHT(E2893,4))-65536,HEX2DEC(RIGHT(E2893,4)))/Codes!$N$2</f>
        <v>0</v>
      </c>
      <c r="R2893" s="1">
        <f>IF(HEX2DEC(LEFT(F2893,4))&gt;=32768,HEX2DEC(LEFT(F2893,4))-65536,HEX2DEC(LEFT(F2893,4)))/Codes!$N$2</f>
        <v>5.2</v>
      </c>
      <c r="S2893" s="1">
        <f>IF(HEX2DEC(RIGHT(F2893,4))&gt;=32768,HEX2DEC(RIGHT(F2893,4))-65536,HEX2DEC(RIGHT(F2893,4)))/Codes!$N$2</f>
        <v>5.2</v>
      </c>
      <c r="T2893" s="18">
        <f t="shared" si="803"/>
        <v>361</v>
      </c>
      <c r="U2893" s="1">
        <f t="shared" si="804"/>
        <v>100</v>
      </c>
      <c r="V2893" s="1">
        <f t="shared" si="805"/>
        <v>0</v>
      </c>
      <c r="W2893" s="1" t="str">
        <f t="shared" si="806"/>
        <v>100</v>
      </c>
      <c r="X2893" s="1">
        <f t="shared" si="807"/>
        <v>2</v>
      </c>
      <c r="Y2893" s="1">
        <f t="shared" si="808"/>
        <v>0</v>
      </c>
      <c r="Z2893" s="1" t="str">
        <f>VLOOKUP(BIN2DEC(MID(HEX2BIN(MID(H2893,3,2),8),2,5)),Codes!$E$1:$F$18,2)</f>
        <v>Grab</v>
      </c>
      <c r="AA2893" s="6" t="str">
        <f t="shared" si="809"/>
        <v>0</v>
      </c>
      <c r="AB2893" s="1">
        <f t="shared" si="810"/>
        <v>0</v>
      </c>
      <c r="AC2893" s="1" t="str">
        <f>VLOOKUP(BIN2DEC(RIGHT(HEX2BIN(MID(H2893,6,1),4),1)&amp;LEFT(HEX2BIN(MID(H2893,7,1),4),1)),Codes!$K$1:$L$5,2)</f>
        <v>M</v>
      </c>
      <c r="AD2893" s="1" t="str">
        <f>VLOOKUP(BIN2DEC(RIGHT(HEX2BIN(MID(H2893,7,1),4),3)&amp;LEFT(HEX2BIN(MID(H2893,8,1),4),2)),Codes!$H$2:$I$33,2)</f>
        <v>Kick</v>
      </c>
      <c r="AE2893" s="1" t="str">
        <f t="shared" si="811"/>
        <v>1</v>
      </c>
      <c r="AF2893" s="1" t="str">
        <f t="shared" si="812"/>
        <v>1</v>
      </c>
      <c r="AH2893" s="6">
        <f t="shared" si="813"/>
        <v>34</v>
      </c>
    </row>
    <row r="2894" spans="1:34">
      <c r="A2894" s="3" t="s">
        <v>8975</v>
      </c>
      <c r="B2894" s="1" t="s">
        <v>78</v>
      </c>
      <c r="C2894" s="6" t="s">
        <v>1797</v>
      </c>
      <c r="D2894" s="9" t="s">
        <v>494</v>
      </c>
      <c r="E2894" s="9" t="s">
        <v>307</v>
      </c>
      <c r="F2894" s="9" t="s">
        <v>8976</v>
      </c>
      <c r="G2894" s="9" t="s">
        <v>481</v>
      </c>
      <c r="H2894" s="9" t="s">
        <v>482</v>
      </c>
      <c r="J2894" s="6" t="str">
        <f t="shared" si="797"/>
        <v>001011</v>
      </c>
      <c r="K2894" s="1">
        <f t="shared" si="798"/>
        <v>2</v>
      </c>
      <c r="L2894" s="6" t="str">
        <f t="shared" si="799"/>
        <v>00000</v>
      </c>
      <c r="M2894" s="1">
        <f t="shared" si="800"/>
        <v>0</v>
      </c>
      <c r="N2894" s="6" t="str">
        <f t="shared" si="801"/>
        <v>00</v>
      </c>
      <c r="O2894" s="1">
        <f t="shared" si="802"/>
        <v>0</v>
      </c>
      <c r="P2894" s="1">
        <f>IF(HEX2DEC(LEFT(E2894,4))&gt;=32768,HEX2DEC(LEFT(E2894,4))-65536,HEX2DEC(LEFT(E2894,4)))/Codes!$N$2</f>
        <v>3.2</v>
      </c>
      <c r="Q2894" s="1">
        <f>IF(HEX2DEC(RIGHT(E2894,4))&gt;=32768,HEX2DEC(RIGHT(E2894,4))-65536,HEX2DEC(RIGHT(E2894,4)))/Codes!$N$2</f>
        <v>0</v>
      </c>
      <c r="R2894" s="1">
        <f>IF(HEX2DEC(LEFT(F2894,4))&gt;=32768,HEX2DEC(LEFT(F2894,4))-65536,HEX2DEC(LEFT(F2894,4)))/Codes!$N$2</f>
        <v>5.2</v>
      </c>
      <c r="S2894" s="1">
        <f>IF(HEX2DEC(RIGHT(F2894,4))&gt;=32768,HEX2DEC(RIGHT(F2894,4))-65536,HEX2DEC(RIGHT(F2894,4)))/Codes!$N$2</f>
        <v>0.4</v>
      </c>
      <c r="T2894" s="18">
        <f t="shared" si="803"/>
        <v>361</v>
      </c>
      <c r="U2894" s="1">
        <f t="shared" si="804"/>
        <v>100</v>
      </c>
      <c r="V2894" s="1">
        <f t="shared" si="805"/>
        <v>0</v>
      </c>
      <c r="W2894" s="1" t="str">
        <f t="shared" si="806"/>
        <v>100</v>
      </c>
      <c r="X2894" s="1">
        <f t="shared" si="807"/>
        <v>2</v>
      </c>
      <c r="Y2894" s="1">
        <f t="shared" si="808"/>
        <v>0</v>
      </c>
      <c r="Z2894" s="1" t="str">
        <f>VLOOKUP(BIN2DEC(MID(HEX2BIN(MID(H2894,3,2),8),2,5)),Codes!$E$1:$F$18,2)</f>
        <v>Grab</v>
      </c>
      <c r="AA2894" s="6" t="str">
        <f t="shared" si="809"/>
        <v>0</v>
      </c>
      <c r="AB2894" s="1">
        <f t="shared" si="810"/>
        <v>0</v>
      </c>
      <c r="AC2894" s="1" t="str">
        <f>VLOOKUP(BIN2DEC(RIGHT(HEX2BIN(MID(H2894,6,1),4),1)&amp;LEFT(HEX2BIN(MID(H2894,7,1),4),1)),Codes!$K$1:$L$5,2)</f>
        <v>M</v>
      </c>
      <c r="AD2894" s="1" t="str">
        <f>VLOOKUP(BIN2DEC(RIGHT(HEX2BIN(MID(H2894,7,1),4),3)&amp;LEFT(HEX2BIN(MID(H2894,8,1),4),2)),Codes!$H$2:$I$33,2)</f>
        <v>Kick</v>
      </c>
      <c r="AE2894" s="1" t="str">
        <f t="shared" si="811"/>
        <v>1</v>
      </c>
      <c r="AF2894" s="1" t="str">
        <f t="shared" si="812"/>
        <v>1</v>
      </c>
      <c r="AH2894" s="6">
        <f t="shared" si="813"/>
        <v>34</v>
      </c>
    </row>
    <row r="2895" spans="1:34">
      <c r="A2895" s="3" t="s">
        <v>8978</v>
      </c>
      <c r="B2895" s="1" t="s">
        <v>78</v>
      </c>
      <c r="C2895" s="6" t="s">
        <v>530</v>
      </c>
      <c r="D2895" s="9" t="s">
        <v>498</v>
      </c>
      <c r="E2895" s="9" t="s">
        <v>232</v>
      </c>
      <c r="F2895" s="9" t="s">
        <v>8979</v>
      </c>
      <c r="G2895" s="9" t="s">
        <v>8980</v>
      </c>
      <c r="H2895" s="9" t="s">
        <v>259</v>
      </c>
      <c r="J2895" s="6" t="str">
        <f t="shared" si="797"/>
        <v>001011</v>
      </c>
      <c r="K2895" s="1">
        <f t="shared" si="798"/>
        <v>0</v>
      </c>
      <c r="L2895" s="6" t="str">
        <f t="shared" si="799"/>
        <v>00010</v>
      </c>
      <c r="M2895" s="1">
        <f t="shared" si="800"/>
        <v>256</v>
      </c>
      <c r="N2895" s="6" t="str">
        <f t="shared" si="801"/>
        <v>00</v>
      </c>
      <c r="O2895" s="1">
        <f t="shared" si="802"/>
        <v>3</v>
      </c>
      <c r="P2895" s="1">
        <f>IF(HEX2DEC(LEFT(E2895,4))&gt;=32768,HEX2DEC(LEFT(E2895,4))-65536,HEX2DEC(LEFT(E2895,4)))/Codes!$N$2</f>
        <v>4.8</v>
      </c>
      <c r="Q2895" s="1">
        <f>IF(HEX2DEC(RIGHT(E2895,4))&gt;=32768,HEX2DEC(RIGHT(E2895,4))-65536,HEX2DEC(RIGHT(E2895,4)))/Codes!$N$2</f>
        <v>0</v>
      </c>
      <c r="R2895" s="1">
        <f>IF(HEX2DEC(LEFT(F2895,4))&gt;=32768,HEX2DEC(LEFT(F2895,4))-65536,HEX2DEC(LEFT(F2895,4)))/Codes!$N$2</f>
        <v>6</v>
      </c>
      <c r="S2895" s="1">
        <f>IF(HEX2DEC(RIGHT(F2895,4))&gt;=32768,HEX2DEC(RIGHT(F2895,4))-65536,HEX2DEC(RIGHT(F2895,4)))/Codes!$N$2</f>
        <v>12.8</v>
      </c>
      <c r="T2895" s="18">
        <f t="shared" si="803"/>
        <v>361</v>
      </c>
      <c r="U2895" s="1">
        <f t="shared" si="804"/>
        <v>100</v>
      </c>
      <c r="V2895" s="1">
        <f t="shared" si="805"/>
        <v>134</v>
      </c>
      <c r="W2895" s="1" t="str">
        <f t="shared" si="806"/>
        <v>100</v>
      </c>
      <c r="X2895" s="1">
        <f t="shared" si="807"/>
        <v>1</v>
      </c>
      <c r="Y2895" s="1">
        <f t="shared" si="808"/>
        <v>0</v>
      </c>
      <c r="Z2895" s="1" t="str">
        <f>VLOOKUP(BIN2DEC(MID(HEX2BIN(MID(H2895,3,2),8),2,5)),Codes!$E$1:$F$18,2)</f>
        <v>Normal</v>
      </c>
      <c r="AA2895" s="6" t="str">
        <f t="shared" si="809"/>
        <v>0</v>
      </c>
      <c r="AB2895" s="1">
        <f t="shared" si="810"/>
        <v>0</v>
      </c>
      <c r="AC2895" s="1" t="str">
        <f>VLOOKUP(BIN2DEC(RIGHT(HEX2BIN(MID(H2895,6,1),4),1)&amp;LEFT(HEX2BIN(MID(H2895,7,1),4),1)),Codes!$K$1:$L$5,2)</f>
        <v>S</v>
      </c>
      <c r="AD2895" s="1" t="str">
        <f>VLOOKUP(BIN2DEC(RIGHT(HEX2BIN(MID(H2895,7,1),4),3)&amp;LEFT(HEX2BIN(MID(H2895,8,1),4),2)),Codes!$H$2:$I$33,2)</f>
        <v>Punch</v>
      </c>
      <c r="AE2895" s="1" t="str">
        <f t="shared" si="811"/>
        <v>1</v>
      </c>
      <c r="AF2895" s="1" t="str">
        <f t="shared" si="812"/>
        <v>1</v>
      </c>
      <c r="AH2895" s="6">
        <f t="shared" si="813"/>
        <v>1</v>
      </c>
    </row>
    <row r="2896" spans="1:34">
      <c r="A2896" s="3" t="s">
        <v>8984</v>
      </c>
      <c r="B2896" s="1" t="s">
        <v>78</v>
      </c>
      <c r="C2896" s="6" t="s">
        <v>3924</v>
      </c>
      <c r="D2896" s="9" t="s">
        <v>8985</v>
      </c>
      <c r="E2896" s="9" t="s">
        <v>773</v>
      </c>
      <c r="F2896" s="9" t="s">
        <v>91</v>
      </c>
      <c r="G2896" s="9" t="s">
        <v>8986</v>
      </c>
      <c r="H2896" s="9" t="s">
        <v>8987</v>
      </c>
      <c r="J2896" s="6" t="str">
        <f t="shared" si="797"/>
        <v>001011</v>
      </c>
      <c r="K2896" s="1">
        <f t="shared" si="798"/>
        <v>0</v>
      </c>
      <c r="L2896" s="6" t="str">
        <f t="shared" si="799"/>
        <v>00000</v>
      </c>
      <c r="M2896" s="1">
        <f t="shared" si="800"/>
        <v>5</v>
      </c>
      <c r="N2896" s="6" t="str">
        <f t="shared" si="801"/>
        <v>00</v>
      </c>
      <c r="O2896" s="1">
        <f t="shared" si="802"/>
        <v>7</v>
      </c>
      <c r="P2896" s="1">
        <f>IF(HEX2DEC(LEFT(E2896,4))&gt;=32768,HEX2DEC(LEFT(E2896,4))-65536,HEX2DEC(LEFT(E2896,4)))/Codes!$N$2</f>
        <v>8.8000000000000007</v>
      </c>
      <c r="Q2896" s="1">
        <f>IF(HEX2DEC(RIGHT(E2896,4))&gt;=32768,HEX2DEC(RIGHT(E2896,4))-65536,HEX2DEC(RIGHT(E2896,4)))/Codes!$N$2</f>
        <v>0</v>
      </c>
      <c r="R2896" s="1">
        <f>IF(HEX2DEC(LEFT(F2896,4))&gt;=32768,HEX2DEC(LEFT(F2896,4))-65536,HEX2DEC(LEFT(F2896,4)))/Codes!$N$2</f>
        <v>0</v>
      </c>
      <c r="S2896" s="1">
        <f>IF(HEX2DEC(RIGHT(F2896,4))&gt;=32768,HEX2DEC(RIGHT(F2896,4))-65536,HEX2DEC(RIGHT(F2896,4)))/Codes!$N$2</f>
        <v>0</v>
      </c>
      <c r="T2896" s="18">
        <f t="shared" si="803"/>
        <v>361</v>
      </c>
      <c r="U2896" s="1">
        <f t="shared" si="804"/>
        <v>110</v>
      </c>
      <c r="V2896" s="1">
        <f t="shared" si="805"/>
        <v>0</v>
      </c>
      <c r="W2896" s="1" t="str">
        <f t="shared" si="806"/>
        <v>100</v>
      </c>
      <c r="X2896" s="1">
        <f t="shared" si="807"/>
        <v>0</v>
      </c>
      <c r="Y2896" s="1">
        <f t="shared" si="808"/>
        <v>40</v>
      </c>
      <c r="Z2896" s="1" t="str">
        <f>VLOOKUP(BIN2DEC(MID(HEX2BIN(MID(H2896,3,2),8),2,5)),Codes!$E$1:$F$18,2)</f>
        <v>Normal</v>
      </c>
      <c r="AA2896" s="6" t="str">
        <f t="shared" si="809"/>
        <v>0</v>
      </c>
      <c r="AB2896" s="1">
        <f t="shared" si="810"/>
        <v>1</v>
      </c>
      <c r="AC2896" s="1" t="str">
        <f>VLOOKUP(BIN2DEC(RIGHT(HEX2BIN(MID(H2896,6,1),4),1)&amp;LEFT(HEX2BIN(MID(H2896,7,1),4),1)),Codes!$K$1:$L$5,2)</f>
        <v>M</v>
      </c>
      <c r="AD2896" s="1" t="str">
        <f>VLOOKUP(BIN2DEC(RIGHT(HEX2BIN(MID(H2896,7,1),4),3)&amp;LEFT(HEX2BIN(MID(H2896,8,1),4),2)),Codes!$H$2:$I$33,2)</f>
        <v>Paper</v>
      </c>
      <c r="AE2896" s="1" t="str">
        <f t="shared" si="811"/>
        <v>1</v>
      </c>
      <c r="AF2896" s="1" t="str">
        <f t="shared" si="812"/>
        <v>1</v>
      </c>
      <c r="AH2896" s="6">
        <f t="shared" si="813"/>
        <v>38</v>
      </c>
    </row>
    <row r="2897" spans="1:34">
      <c r="A2897" s="3" t="s">
        <v>8999</v>
      </c>
      <c r="B2897" s="1" t="s">
        <v>78</v>
      </c>
      <c r="C2897" s="6" t="s">
        <v>7401</v>
      </c>
      <c r="D2897" s="9" t="s">
        <v>702</v>
      </c>
      <c r="E2897" s="9" t="s">
        <v>256</v>
      </c>
      <c r="F2897" s="9" t="s">
        <v>162</v>
      </c>
      <c r="G2897" s="9" t="s">
        <v>7402</v>
      </c>
      <c r="H2897" s="9" t="s">
        <v>188</v>
      </c>
      <c r="J2897" s="6" t="str">
        <f t="shared" si="797"/>
        <v>001011</v>
      </c>
      <c r="K2897" s="1">
        <f t="shared" si="798"/>
        <v>0</v>
      </c>
      <c r="L2897" s="6" t="str">
        <f t="shared" si="799"/>
        <v>00000</v>
      </c>
      <c r="M2897" s="1">
        <f t="shared" si="800"/>
        <v>0</v>
      </c>
      <c r="N2897" s="6" t="str">
        <f t="shared" si="801"/>
        <v>00</v>
      </c>
      <c r="O2897" s="1">
        <f t="shared" si="802"/>
        <v>1</v>
      </c>
      <c r="P2897" s="1">
        <f>IF(HEX2DEC(LEFT(E2897,4))&gt;=32768,HEX2DEC(LEFT(E2897,4))-65536,HEX2DEC(LEFT(E2897,4)))/Codes!$N$2</f>
        <v>3.6</v>
      </c>
      <c r="Q2897" s="1">
        <f>IF(HEX2DEC(RIGHT(E2897,4))&gt;=32768,HEX2DEC(RIGHT(E2897,4))-65536,HEX2DEC(RIGHT(E2897,4)))/Codes!$N$2</f>
        <v>0</v>
      </c>
      <c r="R2897" s="1">
        <f>IF(HEX2DEC(LEFT(F2897,4))&gt;=32768,HEX2DEC(LEFT(F2897,4))-65536,HEX2DEC(LEFT(F2897,4)))/Codes!$N$2</f>
        <v>4</v>
      </c>
      <c r="S2897" s="1">
        <f>IF(HEX2DEC(RIGHT(F2897,4))&gt;=32768,HEX2DEC(RIGHT(F2897,4))-65536,HEX2DEC(RIGHT(F2897,4)))/Codes!$N$2</f>
        <v>3.2</v>
      </c>
      <c r="T2897" s="18">
        <f t="shared" si="803"/>
        <v>40</v>
      </c>
      <c r="U2897" s="1">
        <f t="shared" si="804"/>
        <v>100</v>
      </c>
      <c r="V2897" s="1">
        <f t="shared" si="805"/>
        <v>25</v>
      </c>
      <c r="W2897" s="1" t="str">
        <f t="shared" si="806"/>
        <v>100</v>
      </c>
      <c r="X2897" s="1">
        <f t="shared" si="807"/>
        <v>1</v>
      </c>
      <c r="Y2897" s="1">
        <f t="shared" si="808"/>
        <v>0</v>
      </c>
      <c r="Z2897" s="1" t="str">
        <f>VLOOKUP(BIN2DEC(MID(HEX2BIN(MID(H2897,3,2),8),2,5)),Codes!$E$1:$F$18,2)</f>
        <v>Normal</v>
      </c>
      <c r="AA2897" s="6" t="str">
        <f t="shared" si="809"/>
        <v>0</v>
      </c>
      <c r="AB2897" s="1">
        <f t="shared" si="810"/>
        <v>0</v>
      </c>
      <c r="AC2897" s="1" t="str">
        <f>VLOOKUP(BIN2DEC(RIGHT(HEX2BIN(MID(H2897,6,1),4),1)&amp;LEFT(HEX2BIN(MID(H2897,7,1),4),1)),Codes!$K$1:$L$5,2)</f>
        <v>M</v>
      </c>
      <c r="AD2897" s="1" t="str">
        <f>VLOOKUP(BIN2DEC(RIGHT(HEX2BIN(MID(H2897,7,1),4),3)&amp;LEFT(HEX2BIN(MID(H2897,8,1),4),2)),Codes!$H$2:$I$33,2)</f>
        <v>Kick</v>
      </c>
      <c r="AE2897" s="1" t="str">
        <f t="shared" si="811"/>
        <v>1</v>
      </c>
      <c r="AF2897" s="1" t="str">
        <f t="shared" si="812"/>
        <v>1</v>
      </c>
      <c r="AH2897" s="6">
        <f t="shared" si="813"/>
        <v>34</v>
      </c>
    </row>
    <row r="2898" spans="1:34">
      <c r="A2898" s="3" t="s">
        <v>9000</v>
      </c>
      <c r="B2898" s="1" t="s">
        <v>78</v>
      </c>
      <c r="C2898" s="6" t="s">
        <v>9001</v>
      </c>
      <c r="D2898" s="9" t="s">
        <v>270</v>
      </c>
      <c r="E2898" s="9" t="s">
        <v>232</v>
      </c>
      <c r="F2898" s="9" t="s">
        <v>162</v>
      </c>
      <c r="G2898" s="9" t="s">
        <v>6624</v>
      </c>
      <c r="H2898" s="9" t="s">
        <v>163</v>
      </c>
      <c r="J2898" s="6" t="str">
        <f t="shared" si="797"/>
        <v>001011</v>
      </c>
      <c r="K2898" s="1">
        <f t="shared" si="798"/>
        <v>0</v>
      </c>
      <c r="L2898" s="6" t="str">
        <f t="shared" si="799"/>
        <v>00000</v>
      </c>
      <c r="M2898" s="1">
        <f t="shared" si="800"/>
        <v>0</v>
      </c>
      <c r="N2898" s="6" t="str">
        <f t="shared" si="801"/>
        <v>00</v>
      </c>
      <c r="O2898" s="1">
        <f t="shared" si="802"/>
        <v>3</v>
      </c>
      <c r="P2898" s="1">
        <f>IF(HEX2DEC(LEFT(E2898,4))&gt;=32768,HEX2DEC(LEFT(E2898,4))-65536,HEX2DEC(LEFT(E2898,4)))/Codes!$N$2</f>
        <v>4.8</v>
      </c>
      <c r="Q2898" s="1">
        <f>IF(HEX2DEC(RIGHT(E2898,4))&gt;=32768,HEX2DEC(RIGHT(E2898,4))-65536,HEX2DEC(RIGHT(E2898,4)))/Codes!$N$2</f>
        <v>0</v>
      </c>
      <c r="R2898" s="1">
        <f>IF(HEX2DEC(LEFT(F2898,4))&gt;=32768,HEX2DEC(LEFT(F2898,4))-65536,HEX2DEC(LEFT(F2898,4)))/Codes!$N$2</f>
        <v>4</v>
      </c>
      <c r="S2898" s="1">
        <f>IF(HEX2DEC(RIGHT(F2898,4))&gt;=32768,HEX2DEC(RIGHT(F2898,4))-65536,HEX2DEC(RIGHT(F2898,4)))/Codes!$N$2</f>
        <v>3.2</v>
      </c>
      <c r="T2898" s="18">
        <f t="shared" si="803"/>
        <v>40</v>
      </c>
      <c r="U2898" s="1">
        <f t="shared" si="804"/>
        <v>100</v>
      </c>
      <c r="V2898" s="1">
        <f t="shared" si="805"/>
        <v>0</v>
      </c>
      <c r="W2898" s="1" t="str">
        <f t="shared" si="806"/>
        <v>100</v>
      </c>
      <c r="X2898" s="1">
        <f t="shared" si="807"/>
        <v>1</v>
      </c>
      <c r="Y2898" s="1">
        <f t="shared" si="808"/>
        <v>10</v>
      </c>
      <c r="Z2898" s="1" t="str">
        <f>VLOOKUP(BIN2DEC(MID(HEX2BIN(MID(H2898,3,2),8),2,5)),Codes!$E$1:$F$18,2)</f>
        <v>Normal</v>
      </c>
      <c r="AA2898" s="6" t="str">
        <f t="shared" si="809"/>
        <v>0</v>
      </c>
      <c r="AB2898" s="1">
        <f t="shared" si="810"/>
        <v>0</v>
      </c>
      <c r="AC2898" s="1" t="str">
        <f>VLOOKUP(BIN2DEC(RIGHT(HEX2BIN(MID(H2898,6,1),4),1)&amp;LEFT(HEX2BIN(MID(H2898,7,1),4),1)),Codes!$K$1:$L$5,2)</f>
        <v>M</v>
      </c>
      <c r="AD2898" s="1" t="str">
        <f>VLOOKUP(BIN2DEC(RIGHT(HEX2BIN(MID(H2898,7,1),4),3)&amp;LEFT(HEX2BIN(MID(H2898,8,1),4),2)),Codes!$H$2:$I$33,2)</f>
        <v>Kick</v>
      </c>
      <c r="AE2898" s="1" t="str">
        <f t="shared" si="811"/>
        <v>1</v>
      </c>
      <c r="AF2898" s="1" t="str">
        <f t="shared" si="812"/>
        <v>1</v>
      </c>
      <c r="AH2898" s="6">
        <f t="shared" si="813"/>
        <v>34</v>
      </c>
    </row>
    <row r="2899" spans="1:34">
      <c r="A2899" s="3" t="s">
        <v>6329</v>
      </c>
      <c r="B2899" s="1" t="s">
        <v>86</v>
      </c>
      <c r="C2899" s="6" t="s">
        <v>2358</v>
      </c>
      <c r="D2899" s="9" t="s">
        <v>255</v>
      </c>
      <c r="E2899" s="9" t="s">
        <v>307</v>
      </c>
      <c r="F2899" s="9" t="s">
        <v>6330</v>
      </c>
      <c r="G2899" s="9" t="s">
        <v>704</v>
      </c>
      <c r="H2899" s="9" t="s">
        <v>6331</v>
      </c>
      <c r="J2899" s="6" t="str">
        <f t="shared" si="797"/>
        <v>001011</v>
      </c>
      <c r="K2899" s="1">
        <f t="shared" si="798"/>
        <v>0</v>
      </c>
      <c r="L2899" s="6" t="str">
        <f t="shared" si="799"/>
        <v>00000</v>
      </c>
      <c r="M2899" s="1">
        <f t="shared" si="800"/>
        <v>0</v>
      </c>
      <c r="N2899" s="6" t="str">
        <f t="shared" si="801"/>
        <v>00</v>
      </c>
      <c r="O2899" s="1">
        <f t="shared" si="802"/>
        <v>2</v>
      </c>
      <c r="P2899" s="1">
        <f>IF(HEX2DEC(LEFT(E2899,4))&gt;=32768,HEX2DEC(LEFT(E2899,4))-65536,HEX2DEC(LEFT(E2899,4)))/Codes!$N$2</f>
        <v>3.2</v>
      </c>
      <c r="Q2899" s="1">
        <f>IF(HEX2DEC(RIGHT(E2899,4))&gt;=32768,HEX2DEC(RIGHT(E2899,4))-65536,HEX2DEC(RIGHT(E2899,4)))/Codes!$N$2</f>
        <v>0</v>
      </c>
      <c r="R2899" s="1">
        <f>IF(HEX2DEC(LEFT(F2899,4))&gt;=32768,HEX2DEC(LEFT(F2899,4))-65536,HEX2DEC(LEFT(F2899,4)))/Codes!$N$2</f>
        <v>-1.2</v>
      </c>
      <c r="S2899" s="1">
        <f>IF(HEX2DEC(RIGHT(F2899,4))&gt;=32768,HEX2DEC(RIGHT(F2899,4))-65536,HEX2DEC(RIGHT(F2899,4)))/Codes!$N$2</f>
        <v>6</v>
      </c>
      <c r="T2899" s="18">
        <f t="shared" si="803"/>
        <v>100</v>
      </c>
      <c r="U2899" s="1">
        <f t="shared" si="804"/>
        <v>100</v>
      </c>
      <c r="V2899" s="1">
        <f t="shared" si="805"/>
        <v>0</v>
      </c>
      <c r="W2899" s="1" t="str">
        <f t="shared" si="806"/>
        <v>100</v>
      </c>
      <c r="X2899" s="1">
        <f t="shared" si="807"/>
        <v>3</v>
      </c>
      <c r="Y2899" s="1">
        <f t="shared" si="808"/>
        <v>130</v>
      </c>
      <c r="Z2899" s="1" t="str">
        <f>VLOOKUP(BIN2DEC(MID(HEX2BIN(MID(H2899,3,2),8),2,5)),Codes!$E$1:$F$18,2)</f>
        <v>Normal</v>
      </c>
      <c r="AA2899" s="6" t="str">
        <f t="shared" si="809"/>
        <v>0</v>
      </c>
      <c r="AB2899" s="1">
        <f t="shared" si="810"/>
        <v>3</v>
      </c>
      <c r="AC2899" s="1" t="str">
        <f>VLOOKUP(BIN2DEC(RIGHT(HEX2BIN(MID(H2899,6,1),4),1)&amp;LEFT(HEX2BIN(MID(H2899,7,1),4),1)),Codes!$K$1:$L$5,2)</f>
        <v>S</v>
      </c>
      <c r="AD2899" s="1" t="str">
        <f>VLOOKUP(BIN2DEC(RIGHT(HEX2BIN(MID(H2899,7,1),4),3)&amp;LEFT(HEX2BIN(MID(H2899,8,1),4),2)),Codes!$H$2:$I$33,2)</f>
        <v>Kick</v>
      </c>
      <c r="AE2899" s="1" t="str">
        <f t="shared" si="811"/>
        <v>1</v>
      </c>
      <c r="AF2899" s="1" t="str">
        <f t="shared" si="812"/>
        <v>1</v>
      </c>
      <c r="AH2899" s="6">
        <f t="shared" si="813"/>
        <v>2</v>
      </c>
    </row>
    <row r="2900" spans="1:34">
      <c r="A2900" s="3" t="s">
        <v>6332</v>
      </c>
      <c r="B2900" s="1" t="s">
        <v>86</v>
      </c>
      <c r="C2900" s="6" t="s">
        <v>2358</v>
      </c>
      <c r="D2900" s="9" t="s">
        <v>261</v>
      </c>
      <c r="E2900" s="9" t="s">
        <v>307</v>
      </c>
      <c r="F2900" s="9" t="s">
        <v>6333</v>
      </c>
      <c r="G2900" s="9" t="s">
        <v>704</v>
      </c>
      <c r="H2900" s="9" t="s">
        <v>6331</v>
      </c>
      <c r="J2900" s="6" t="str">
        <f t="shared" si="797"/>
        <v>001011</v>
      </c>
      <c r="K2900" s="1">
        <f t="shared" si="798"/>
        <v>1</v>
      </c>
      <c r="L2900" s="6" t="str">
        <f t="shared" si="799"/>
        <v>00000</v>
      </c>
      <c r="M2900" s="1">
        <f t="shared" si="800"/>
        <v>0</v>
      </c>
      <c r="N2900" s="6" t="str">
        <f t="shared" si="801"/>
        <v>00</v>
      </c>
      <c r="O2900" s="1">
        <f t="shared" si="802"/>
        <v>2</v>
      </c>
      <c r="P2900" s="1">
        <f>IF(HEX2DEC(LEFT(E2900,4))&gt;=32768,HEX2DEC(LEFT(E2900,4))-65536,HEX2DEC(LEFT(E2900,4)))/Codes!$N$2</f>
        <v>3.2</v>
      </c>
      <c r="Q2900" s="1">
        <f>IF(HEX2DEC(RIGHT(E2900,4))&gt;=32768,HEX2DEC(RIGHT(E2900,4))-65536,HEX2DEC(RIGHT(E2900,4)))/Codes!$N$2</f>
        <v>0</v>
      </c>
      <c r="R2900" s="1">
        <f>IF(HEX2DEC(LEFT(F2900,4))&gt;=32768,HEX2DEC(LEFT(F2900,4))-65536,HEX2DEC(LEFT(F2900,4)))/Codes!$N$2</f>
        <v>-1.2</v>
      </c>
      <c r="S2900" s="1">
        <f>IF(HEX2DEC(RIGHT(F2900,4))&gt;=32768,HEX2DEC(RIGHT(F2900,4))-65536,HEX2DEC(RIGHT(F2900,4)))/Codes!$N$2</f>
        <v>-6</v>
      </c>
      <c r="T2900" s="18">
        <f t="shared" si="803"/>
        <v>100</v>
      </c>
      <c r="U2900" s="1">
        <f t="shared" si="804"/>
        <v>100</v>
      </c>
      <c r="V2900" s="1">
        <f t="shared" si="805"/>
        <v>0</v>
      </c>
      <c r="W2900" s="1" t="str">
        <f t="shared" si="806"/>
        <v>100</v>
      </c>
      <c r="X2900" s="1">
        <f t="shared" si="807"/>
        <v>3</v>
      </c>
      <c r="Y2900" s="1">
        <f t="shared" si="808"/>
        <v>130</v>
      </c>
      <c r="Z2900" s="1" t="str">
        <f>VLOOKUP(BIN2DEC(MID(HEX2BIN(MID(H2900,3,2),8),2,5)),Codes!$E$1:$F$18,2)</f>
        <v>Normal</v>
      </c>
      <c r="AA2900" s="6" t="str">
        <f t="shared" si="809"/>
        <v>0</v>
      </c>
      <c r="AB2900" s="1">
        <f t="shared" si="810"/>
        <v>3</v>
      </c>
      <c r="AC2900" s="1" t="str">
        <f>VLOOKUP(BIN2DEC(RIGHT(HEX2BIN(MID(H2900,6,1),4),1)&amp;LEFT(HEX2BIN(MID(H2900,7,1),4),1)),Codes!$K$1:$L$5,2)</f>
        <v>S</v>
      </c>
      <c r="AD2900" s="1" t="str">
        <f>VLOOKUP(BIN2DEC(RIGHT(HEX2BIN(MID(H2900,7,1),4),3)&amp;LEFT(HEX2BIN(MID(H2900,8,1),4),2)),Codes!$H$2:$I$33,2)</f>
        <v>Kick</v>
      </c>
      <c r="AE2900" s="1" t="str">
        <f t="shared" si="811"/>
        <v>1</v>
      </c>
      <c r="AF2900" s="1" t="str">
        <f t="shared" si="812"/>
        <v>1</v>
      </c>
      <c r="AH2900" s="6">
        <f t="shared" si="813"/>
        <v>2</v>
      </c>
    </row>
    <row r="2901" spans="1:34">
      <c r="A2901" s="3" t="s">
        <v>6334</v>
      </c>
      <c r="B2901" s="1" t="s">
        <v>86</v>
      </c>
      <c r="C2901" s="6" t="s">
        <v>2358</v>
      </c>
      <c r="D2901" s="9" t="s">
        <v>264</v>
      </c>
      <c r="E2901" s="9" t="s">
        <v>307</v>
      </c>
      <c r="F2901" s="9" t="s">
        <v>6335</v>
      </c>
      <c r="G2901" s="9" t="s">
        <v>704</v>
      </c>
      <c r="H2901" s="9" t="s">
        <v>6336</v>
      </c>
      <c r="J2901" s="6" t="str">
        <f t="shared" si="797"/>
        <v>001011</v>
      </c>
      <c r="K2901" s="1">
        <f t="shared" si="798"/>
        <v>2</v>
      </c>
      <c r="L2901" s="6" t="str">
        <f t="shared" si="799"/>
        <v>00000</v>
      </c>
      <c r="M2901" s="1">
        <f t="shared" si="800"/>
        <v>0</v>
      </c>
      <c r="N2901" s="6" t="str">
        <f t="shared" si="801"/>
        <v>00</v>
      </c>
      <c r="O2901" s="1">
        <f t="shared" si="802"/>
        <v>2</v>
      </c>
      <c r="P2901" s="1">
        <f>IF(HEX2DEC(LEFT(E2901,4))&gt;=32768,HEX2DEC(LEFT(E2901,4))-65536,HEX2DEC(LEFT(E2901,4)))/Codes!$N$2</f>
        <v>3.2</v>
      </c>
      <c r="Q2901" s="1">
        <f>IF(HEX2DEC(RIGHT(E2901,4))&gt;=32768,HEX2DEC(RIGHT(E2901,4))-65536,HEX2DEC(RIGHT(E2901,4)))/Codes!$N$2</f>
        <v>0</v>
      </c>
      <c r="R2901" s="1">
        <f>IF(HEX2DEC(LEFT(F2901,4))&gt;=32768,HEX2DEC(LEFT(F2901,4))-65536,HEX2DEC(LEFT(F2901,4)))/Codes!$N$2</f>
        <v>9.6</v>
      </c>
      <c r="S2901" s="1">
        <f>IF(HEX2DEC(RIGHT(F2901,4))&gt;=32768,HEX2DEC(RIGHT(F2901,4))-65536,HEX2DEC(RIGHT(F2901,4)))/Codes!$N$2</f>
        <v>6</v>
      </c>
      <c r="T2901" s="18">
        <f t="shared" si="803"/>
        <v>100</v>
      </c>
      <c r="U2901" s="1">
        <f t="shared" si="804"/>
        <v>100</v>
      </c>
      <c r="V2901" s="1">
        <f t="shared" si="805"/>
        <v>0</v>
      </c>
      <c r="W2901" s="1" t="str">
        <f t="shared" si="806"/>
        <v>100</v>
      </c>
      <c r="X2901" s="1">
        <f t="shared" si="807"/>
        <v>3</v>
      </c>
      <c r="Y2901" s="1">
        <f t="shared" si="808"/>
        <v>100</v>
      </c>
      <c r="Z2901" s="1" t="str">
        <f>VLOOKUP(BIN2DEC(MID(HEX2BIN(MID(H2901,3,2),8),2,5)),Codes!$E$1:$F$18,2)</f>
        <v>Normal</v>
      </c>
      <c r="AA2901" s="6" t="str">
        <f t="shared" si="809"/>
        <v>0</v>
      </c>
      <c r="AB2901" s="1">
        <f t="shared" si="810"/>
        <v>3</v>
      </c>
      <c r="AC2901" s="1" t="str">
        <f>VLOOKUP(BIN2DEC(RIGHT(HEX2BIN(MID(H2901,6,1),4),1)&amp;LEFT(HEX2BIN(MID(H2901,7,1),4),1)),Codes!$K$1:$L$5,2)</f>
        <v>S</v>
      </c>
      <c r="AD2901" s="1" t="str">
        <f>VLOOKUP(BIN2DEC(RIGHT(HEX2BIN(MID(H2901,7,1),4),3)&amp;LEFT(HEX2BIN(MID(H2901,8,1),4),2)),Codes!$H$2:$I$33,2)</f>
        <v>Kick</v>
      </c>
      <c r="AE2901" s="1" t="str">
        <f t="shared" si="811"/>
        <v>1</v>
      </c>
      <c r="AF2901" s="1" t="str">
        <f t="shared" si="812"/>
        <v>1</v>
      </c>
      <c r="AH2901" s="6">
        <f t="shared" si="813"/>
        <v>2</v>
      </c>
    </row>
    <row r="2902" spans="1:34">
      <c r="A2902" s="3" t="s">
        <v>6337</v>
      </c>
      <c r="B2902" s="1" t="s">
        <v>86</v>
      </c>
      <c r="C2902" s="6" t="s">
        <v>2358</v>
      </c>
      <c r="D2902" s="9" t="s">
        <v>2470</v>
      </c>
      <c r="E2902" s="9" t="s">
        <v>307</v>
      </c>
      <c r="F2902" s="9" t="s">
        <v>6338</v>
      </c>
      <c r="G2902" s="9" t="s">
        <v>704</v>
      </c>
      <c r="H2902" s="9" t="s">
        <v>6336</v>
      </c>
      <c r="J2902" s="6" t="str">
        <f t="shared" si="797"/>
        <v>001011</v>
      </c>
      <c r="K2902" s="1">
        <f t="shared" si="798"/>
        <v>3</v>
      </c>
      <c r="L2902" s="6" t="str">
        <f t="shared" si="799"/>
        <v>00000</v>
      </c>
      <c r="M2902" s="1">
        <f t="shared" si="800"/>
        <v>0</v>
      </c>
      <c r="N2902" s="6" t="str">
        <f t="shared" si="801"/>
        <v>00</v>
      </c>
      <c r="O2902" s="1">
        <f t="shared" si="802"/>
        <v>2</v>
      </c>
      <c r="P2902" s="1">
        <f>IF(HEX2DEC(LEFT(E2902,4))&gt;=32768,HEX2DEC(LEFT(E2902,4))-65536,HEX2DEC(LEFT(E2902,4)))/Codes!$N$2</f>
        <v>3.2</v>
      </c>
      <c r="Q2902" s="1">
        <f>IF(HEX2DEC(RIGHT(E2902,4))&gt;=32768,HEX2DEC(RIGHT(E2902,4))-65536,HEX2DEC(RIGHT(E2902,4)))/Codes!$N$2</f>
        <v>0</v>
      </c>
      <c r="R2902" s="1">
        <f>IF(HEX2DEC(LEFT(F2902,4))&gt;=32768,HEX2DEC(LEFT(F2902,4))-65536,HEX2DEC(LEFT(F2902,4)))/Codes!$N$2</f>
        <v>9.6</v>
      </c>
      <c r="S2902" s="1">
        <f>IF(HEX2DEC(RIGHT(F2902,4))&gt;=32768,HEX2DEC(RIGHT(F2902,4))-65536,HEX2DEC(RIGHT(F2902,4)))/Codes!$N$2</f>
        <v>-6</v>
      </c>
      <c r="T2902" s="18">
        <f t="shared" si="803"/>
        <v>100</v>
      </c>
      <c r="U2902" s="1">
        <f t="shared" si="804"/>
        <v>100</v>
      </c>
      <c r="V2902" s="1">
        <f t="shared" si="805"/>
        <v>0</v>
      </c>
      <c r="W2902" s="1" t="str">
        <f t="shared" si="806"/>
        <v>100</v>
      </c>
      <c r="X2902" s="1">
        <f t="shared" si="807"/>
        <v>3</v>
      </c>
      <c r="Y2902" s="1">
        <f t="shared" si="808"/>
        <v>100</v>
      </c>
      <c r="Z2902" s="1" t="str">
        <f>VLOOKUP(BIN2DEC(MID(HEX2BIN(MID(H2902,3,2),8),2,5)),Codes!$E$1:$F$18,2)</f>
        <v>Normal</v>
      </c>
      <c r="AA2902" s="6" t="str">
        <f t="shared" si="809"/>
        <v>0</v>
      </c>
      <c r="AB2902" s="1">
        <f t="shared" si="810"/>
        <v>3</v>
      </c>
      <c r="AC2902" s="1" t="str">
        <f>VLOOKUP(BIN2DEC(RIGHT(HEX2BIN(MID(H2902,6,1),4),1)&amp;LEFT(HEX2BIN(MID(H2902,7,1),4),1)),Codes!$K$1:$L$5,2)</f>
        <v>S</v>
      </c>
      <c r="AD2902" s="1" t="str">
        <f>VLOOKUP(BIN2DEC(RIGHT(HEX2BIN(MID(H2902,7,1),4),3)&amp;LEFT(HEX2BIN(MID(H2902,8,1),4),2)),Codes!$H$2:$I$33,2)</f>
        <v>Kick</v>
      </c>
      <c r="AE2902" s="1" t="str">
        <f t="shared" si="811"/>
        <v>1</v>
      </c>
      <c r="AF2902" s="1" t="str">
        <f t="shared" si="812"/>
        <v>1</v>
      </c>
      <c r="AH2902" s="6">
        <f t="shared" si="813"/>
        <v>2</v>
      </c>
    </row>
    <row r="2903" spans="1:34">
      <c r="A2903" s="3" t="s">
        <v>6339</v>
      </c>
      <c r="B2903" s="1" t="s">
        <v>86</v>
      </c>
      <c r="C2903" s="6" t="s">
        <v>6340</v>
      </c>
      <c r="D2903" s="9" t="s">
        <v>702</v>
      </c>
      <c r="E2903" s="9" t="s">
        <v>212</v>
      </c>
      <c r="F2903" s="9" t="s">
        <v>6330</v>
      </c>
      <c r="G2903" s="9" t="s">
        <v>6341</v>
      </c>
      <c r="H2903" s="9" t="s">
        <v>6342</v>
      </c>
      <c r="J2903" s="6" t="str">
        <f t="shared" si="797"/>
        <v>001011</v>
      </c>
      <c r="K2903" s="1">
        <f t="shared" si="798"/>
        <v>0</v>
      </c>
      <c r="L2903" s="6" t="str">
        <f t="shared" si="799"/>
        <v>00000</v>
      </c>
      <c r="M2903" s="1">
        <f t="shared" si="800"/>
        <v>0</v>
      </c>
      <c r="N2903" s="6" t="str">
        <f t="shared" si="801"/>
        <v>00</v>
      </c>
      <c r="O2903" s="1">
        <f t="shared" si="802"/>
        <v>1</v>
      </c>
      <c r="P2903" s="1">
        <f>IF(HEX2DEC(LEFT(E2903,4))&gt;=32768,HEX2DEC(LEFT(E2903,4))-65536,HEX2DEC(LEFT(E2903,4)))/Codes!$N$2</f>
        <v>2.8</v>
      </c>
      <c r="Q2903" s="1">
        <f>IF(HEX2DEC(RIGHT(E2903,4))&gt;=32768,HEX2DEC(RIGHT(E2903,4))-65536,HEX2DEC(RIGHT(E2903,4)))/Codes!$N$2</f>
        <v>0</v>
      </c>
      <c r="R2903" s="1">
        <f>IF(HEX2DEC(LEFT(F2903,4))&gt;=32768,HEX2DEC(LEFT(F2903,4))-65536,HEX2DEC(LEFT(F2903,4)))/Codes!$N$2</f>
        <v>-1.2</v>
      </c>
      <c r="S2903" s="1">
        <f>IF(HEX2DEC(RIGHT(F2903,4))&gt;=32768,HEX2DEC(RIGHT(F2903,4))-65536,HEX2DEC(RIGHT(F2903,4)))/Codes!$N$2</f>
        <v>6</v>
      </c>
      <c r="T2903" s="18">
        <f t="shared" si="803"/>
        <v>105</v>
      </c>
      <c r="U2903" s="1">
        <f t="shared" si="804"/>
        <v>100</v>
      </c>
      <c r="V2903" s="1">
        <f t="shared" si="805"/>
        <v>0</v>
      </c>
      <c r="W2903" s="1" t="str">
        <f t="shared" si="806"/>
        <v>100</v>
      </c>
      <c r="X2903" s="1">
        <f t="shared" si="807"/>
        <v>3</v>
      </c>
      <c r="Y2903" s="1">
        <f t="shared" si="808"/>
        <v>110</v>
      </c>
      <c r="Z2903" s="1" t="str">
        <f>VLOOKUP(BIN2DEC(MID(HEX2BIN(MID(H2903,3,2),8),2,5)),Codes!$E$1:$F$18,2)</f>
        <v>Normal</v>
      </c>
      <c r="AA2903" s="6" t="str">
        <f t="shared" si="809"/>
        <v>0</v>
      </c>
      <c r="AB2903" s="1">
        <f t="shared" si="810"/>
        <v>3</v>
      </c>
      <c r="AC2903" s="1" t="str">
        <f>VLOOKUP(BIN2DEC(RIGHT(HEX2BIN(MID(H2903,6,1),4),1)&amp;LEFT(HEX2BIN(MID(H2903,7,1),4),1)),Codes!$K$1:$L$5,2)</f>
        <v>S</v>
      </c>
      <c r="AD2903" s="1" t="str">
        <f>VLOOKUP(BIN2DEC(RIGHT(HEX2BIN(MID(H2903,7,1),4),3)&amp;LEFT(HEX2BIN(MID(H2903,8,1),4),2)),Codes!$H$2:$I$33,2)</f>
        <v>Kick</v>
      </c>
      <c r="AE2903" s="1" t="str">
        <f t="shared" si="811"/>
        <v>1</v>
      </c>
      <c r="AF2903" s="1" t="str">
        <f t="shared" si="812"/>
        <v>1</v>
      </c>
      <c r="AH2903" s="6">
        <f t="shared" si="813"/>
        <v>2</v>
      </c>
    </row>
    <row r="2904" spans="1:34">
      <c r="A2904" s="3" t="s">
        <v>6343</v>
      </c>
      <c r="B2904" s="1" t="s">
        <v>86</v>
      </c>
      <c r="C2904" s="6" t="s">
        <v>6340</v>
      </c>
      <c r="D2904" s="9" t="s">
        <v>707</v>
      </c>
      <c r="E2904" s="9" t="s">
        <v>212</v>
      </c>
      <c r="F2904" s="9" t="s">
        <v>6333</v>
      </c>
      <c r="G2904" s="9" t="s">
        <v>6341</v>
      </c>
      <c r="H2904" s="9" t="s">
        <v>6342</v>
      </c>
      <c r="J2904" s="6" t="str">
        <f t="shared" si="797"/>
        <v>001011</v>
      </c>
      <c r="K2904" s="1">
        <f t="shared" si="798"/>
        <v>1</v>
      </c>
      <c r="L2904" s="6" t="str">
        <f t="shared" si="799"/>
        <v>00000</v>
      </c>
      <c r="M2904" s="1">
        <f t="shared" si="800"/>
        <v>0</v>
      </c>
      <c r="N2904" s="6" t="str">
        <f t="shared" si="801"/>
        <v>00</v>
      </c>
      <c r="O2904" s="1">
        <f t="shared" si="802"/>
        <v>1</v>
      </c>
      <c r="P2904" s="1">
        <f>IF(HEX2DEC(LEFT(E2904,4))&gt;=32768,HEX2DEC(LEFT(E2904,4))-65536,HEX2DEC(LEFT(E2904,4)))/Codes!$N$2</f>
        <v>2.8</v>
      </c>
      <c r="Q2904" s="1">
        <f>IF(HEX2DEC(RIGHT(E2904,4))&gt;=32768,HEX2DEC(RIGHT(E2904,4))-65536,HEX2DEC(RIGHT(E2904,4)))/Codes!$N$2</f>
        <v>0</v>
      </c>
      <c r="R2904" s="1">
        <f>IF(HEX2DEC(LEFT(F2904,4))&gt;=32768,HEX2DEC(LEFT(F2904,4))-65536,HEX2DEC(LEFT(F2904,4)))/Codes!$N$2</f>
        <v>-1.2</v>
      </c>
      <c r="S2904" s="1">
        <f>IF(HEX2DEC(RIGHT(F2904,4))&gt;=32768,HEX2DEC(RIGHT(F2904,4))-65536,HEX2DEC(RIGHT(F2904,4)))/Codes!$N$2</f>
        <v>-6</v>
      </c>
      <c r="T2904" s="18">
        <f t="shared" si="803"/>
        <v>105</v>
      </c>
      <c r="U2904" s="1">
        <f t="shared" si="804"/>
        <v>100</v>
      </c>
      <c r="V2904" s="1">
        <f t="shared" si="805"/>
        <v>0</v>
      </c>
      <c r="W2904" s="1" t="str">
        <f t="shared" si="806"/>
        <v>100</v>
      </c>
      <c r="X2904" s="1">
        <f t="shared" si="807"/>
        <v>3</v>
      </c>
      <c r="Y2904" s="1">
        <f t="shared" si="808"/>
        <v>110</v>
      </c>
      <c r="Z2904" s="1" t="str">
        <f>VLOOKUP(BIN2DEC(MID(HEX2BIN(MID(H2904,3,2),8),2,5)),Codes!$E$1:$F$18,2)</f>
        <v>Normal</v>
      </c>
      <c r="AA2904" s="6" t="str">
        <f t="shared" si="809"/>
        <v>0</v>
      </c>
      <c r="AB2904" s="1">
        <f t="shared" si="810"/>
        <v>3</v>
      </c>
      <c r="AC2904" s="1" t="str">
        <f>VLOOKUP(BIN2DEC(RIGHT(HEX2BIN(MID(H2904,6,1),4),1)&amp;LEFT(HEX2BIN(MID(H2904,7,1),4),1)),Codes!$K$1:$L$5,2)</f>
        <v>S</v>
      </c>
      <c r="AD2904" s="1" t="str">
        <f>VLOOKUP(BIN2DEC(RIGHT(HEX2BIN(MID(H2904,7,1),4),3)&amp;LEFT(HEX2BIN(MID(H2904,8,1),4),2)),Codes!$H$2:$I$33,2)</f>
        <v>Kick</v>
      </c>
      <c r="AE2904" s="1" t="str">
        <f t="shared" si="811"/>
        <v>1</v>
      </c>
      <c r="AF2904" s="1" t="str">
        <f t="shared" si="812"/>
        <v>1</v>
      </c>
      <c r="AH2904" s="6">
        <f t="shared" si="813"/>
        <v>2</v>
      </c>
    </row>
    <row r="2905" spans="1:34">
      <c r="A2905" s="3" t="s">
        <v>6344</v>
      </c>
      <c r="B2905" s="1" t="s">
        <v>86</v>
      </c>
      <c r="C2905" s="6" t="s">
        <v>6340</v>
      </c>
      <c r="D2905" s="9" t="s">
        <v>710</v>
      </c>
      <c r="E2905" s="9" t="s">
        <v>212</v>
      </c>
      <c r="F2905" s="9" t="s">
        <v>6335</v>
      </c>
      <c r="G2905" s="9" t="s">
        <v>704</v>
      </c>
      <c r="H2905" s="9" t="s">
        <v>6345</v>
      </c>
      <c r="J2905" s="6" t="str">
        <f t="shared" si="797"/>
        <v>001011</v>
      </c>
      <c r="K2905" s="1">
        <f t="shared" si="798"/>
        <v>2</v>
      </c>
      <c r="L2905" s="6" t="str">
        <f t="shared" si="799"/>
        <v>00000</v>
      </c>
      <c r="M2905" s="1">
        <f t="shared" si="800"/>
        <v>0</v>
      </c>
      <c r="N2905" s="6" t="str">
        <f t="shared" si="801"/>
        <v>00</v>
      </c>
      <c r="O2905" s="1">
        <f t="shared" si="802"/>
        <v>1</v>
      </c>
      <c r="P2905" s="1">
        <f>IF(HEX2DEC(LEFT(E2905,4))&gt;=32768,HEX2DEC(LEFT(E2905,4))-65536,HEX2DEC(LEFT(E2905,4)))/Codes!$N$2</f>
        <v>2.8</v>
      </c>
      <c r="Q2905" s="1">
        <f>IF(HEX2DEC(RIGHT(E2905,4))&gt;=32768,HEX2DEC(RIGHT(E2905,4))-65536,HEX2DEC(RIGHT(E2905,4)))/Codes!$N$2</f>
        <v>0</v>
      </c>
      <c r="R2905" s="1">
        <f>IF(HEX2DEC(LEFT(F2905,4))&gt;=32768,HEX2DEC(LEFT(F2905,4))-65536,HEX2DEC(LEFT(F2905,4)))/Codes!$N$2</f>
        <v>9.6</v>
      </c>
      <c r="S2905" s="1">
        <f>IF(HEX2DEC(RIGHT(F2905,4))&gt;=32768,HEX2DEC(RIGHT(F2905,4))-65536,HEX2DEC(RIGHT(F2905,4)))/Codes!$N$2</f>
        <v>6</v>
      </c>
      <c r="T2905" s="18">
        <f t="shared" si="803"/>
        <v>100</v>
      </c>
      <c r="U2905" s="1">
        <f t="shared" si="804"/>
        <v>100</v>
      </c>
      <c r="V2905" s="1">
        <f t="shared" si="805"/>
        <v>0</v>
      </c>
      <c r="W2905" s="1" t="str">
        <f t="shared" si="806"/>
        <v>100</v>
      </c>
      <c r="X2905" s="1">
        <f t="shared" si="807"/>
        <v>3</v>
      </c>
      <c r="Y2905" s="1">
        <f t="shared" si="808"/>
        <v>70</v>
      </c>
      <c r="Z2905" s="1" t="str">
        <f>VLOOKUP(BIN2DEC(MID(HEX2BIN(MID(H2905,3,2),8),2,5)),Codes!$E$1:$F$18,2)</f>
        <v>Normal</v>
      </c>
      <c r="AA2905" s="6" t="str">
        <f t="shared" si="809"/>
        <v>0</v>
      </c>
      <c r="AB2905" s="1">
        <f t="shared" si="810"/>
        <v>3</v>
      </c>
      <c r="AC2905" s="1" t="str">
        <f>VLOOKUP(BIN2DEC(RIGHT(HEX2BIN(MID(H2905,6,1),4),1)&amp;LEFT(HEX2BIN(MID(H2905,7,1),4),1)),Codes!$K$1:$L$5,2)</f>
        <v>S</v>
      </c>
      <c r="AD2905" s="1" t="str">
        <f>VLOOKUP(BIN2DEC(RIGHT(HEX2BIN(MID(H2905,7,1),4),3)&amp;LEFT(HEX2BIN(MID(H2905,8,1),4),2)),Codes!$H$2:$I$33,2)</f>
        <v>Kick</v>
      </c>
      <c r="AE2905" s="1" t="str">
        <f t="shared" si="811"/>
        <v>1</v>
      </c>
      <c r="AF2905" s="1" t="str">
        <f t="shared" si="812"/>
        <v>1</v>
      </c>
      <c r="AH2905" s="6">
        <f t="shared" si="813"/>
        <v>2</v>
      </c>
    </row>
    <row r="2906" spans="1:34">
      <c r="A2906" s="3" t="s">
        <v>6346</v>
      </c>
      <c r="B2906" s="1" t="s">
        <v>86</v>
      </c>
      <c r="C2906" s="6" t="s">
        <v>6340</v>
      </c>
      <c r="D2906" s="9" t="s">
        <v>715</v>
      </c>
      <c r="E2906" s="9" t="s">
        <v>212</v>
      </c>
      <c r="F2906" s="9" t="s">
        <v>6338</v>
      </c>
      <c r="G2906" s="9" t="s">
        <v>704</v>
      </c>
      <c r="H2906" s="9" t="s">
        <v>6345</v>
      </c>
      <c r="J2906" s="6" t="str">
        <f t="shared" si="797"/>
        <v>001011</v>
      </c>
      <c r="K2906" s="1">
        <f t="shared" si="798"/>
        <v>3</v>
      </c>
      <c r="L2906" s="6" t="str">
        <f t="shared" si="799"/>
        <v>00000</v>
      </c>
      <c r="M2906" s="1">
        <f t="shared" si="800"/>
        <v>0</v>
      </c>
      <c r="N2906" s="6" t="str">
        <f t="shared" si="801"/>
        <v>00</v>
      </c>
      <c r="O2906" s="1">
        <f t="shared" si="802"/>
        <v>1</v>
      </c>
      <c r="P2906" s="1">
        <f>IF(HEX2DEC(LEFT(E2906,4))&gt;=32768,HEX2DEC(LEFT(E2906,4))-65536,HEX2DEC(LEFT(E2906,4)))/Codes!$N$2</f>
        <v>2.8</v>
      </c>
      <c r="Q2906" s="1">
        <f>IF(HEX2DEC(RIGHT(E2906,4))&gt;=32768,HEX2DEC(RIGHT(E2906,4))-65536,HEX2DEC(RIGHT(E2906,4)))/Codes!$N$2</f>
        <v>0</v>
      </c>
      <c r="R2906" s="1">
        <f>IF(HEX2DEC(LEFT(F2906,4))&gt;=32768,HEX2DEC(LEFT(F2906,4))-65536,HEX2DEC(LEFT(F2906,4)))/Codes!$N$2</f>
        <v>9.6</v>
      </c>
      <c r="S2906" s="1">
        <f>IF(HEX2DEC(RIGHT(F2906,4))&gt;=32768,HEX2DEC(RIGHT(F2906,4))-65536,HEX2DEC(RIGHT(F2906,4)))/Codes!$N$2</f>
        <v>-6</v>
      </c>
      <c r="T2906" s="18">
        <f t="shared" si="803"/>
        <v>100</v>
      </c>
      <c r="U2906" s="1">
        <f t="shared" si="804"/>
        <v>100</v>
      </c>
      <c r="V2906" s="1">
        <f t="shared" si="805"/>
        <v>0</v>
      </c>
      <c r="W2906" s="1" t="str">
        <f t="shared" si="806"/>
        <v>100</v>
      </c>
      <c r="X2906" s="1">
        <f t="shared" si="807"/>
        <v>3</v>
      </c>
      <c r="Y2906" s="1">
        <f t="shared" si="808"/>
        <v>70</v>
      </c>
      <c r="Z2906" s="1" t="str">
        <f>VLOOKUP(BIN2DEC(MID(HEX2BIN(MID(H2906,3,2),8),2,5)),Codes!$E$1:$F$18,2)</f>
        <v>Normal</v>
      </c>
      <c r="AA2906" s="6" t="str">
        <f t="shared" si="809"/>
        <v>0</v>
      </c>
      <c r="AB2906" s="1">
        <f t="shared" si="810"/>
        <v>3</v>
      </c>
      <c r="AC2906" s="1" t="str">
        <f>VLOOKUP(BIN2DEC(RIGHT(HEX2BIN(MID(H2906,6,1),4),1)&amp;LEFT(HEX2BIN(MID(H2906,7,1),4),1)),Codes!$K$1:$L$5,2)</f>
        <v>S</v>
      </c>
      <c r="AD2906" s="1" t="str">
        <f>VLOOKUP(BIN2DEC(RIGHT(HEX2BIN(MID(H2906,7,1),4),3)&amp;LEFT(HEX2BIN(MID(H2906,8,1),4),2)),Codes!$H$2:$I$33,2)</f>
        <v>Kick</v>
      </c>
      <c r="AE2906" s="1" t="str">
        <f t="shared" si="811"/>
        <v>1</v>
      </c>
      <c r="AF2906" s="1" t="str">
        <f t="shared" si="812"/>
        <v>1</v>
      </c>
      <c r="AH2906" s="6">
        <f t="shared" si="813"/>
        <v>2</v>
      </c>
    </row>
    <row r="2907" spans="1:34">
      <c r="A2907" s="3" t="s">
        <v>6347</v>
      </c>
      <c r="B2907" s="1" t="s">
        <v>86</v>
      </c>
      <c r="C2907" s="6" t="s">
        <v>6348</v>
      </c>
      <c r="D2907" s="9" t="s">
        <v>702</v>
      </c>
      <c r="E2907" s="9" t="s">
        <v>265</v>
      </c>
      <c r="F2907" s="9" t="s">
        <v>6349</v>
      </c>
      <c r="G2907" s="9" t="s">
        <v>6350</v>
      </c>
      <c r="H2907" s="9" t="s">
        <v>6345</v>
      </c>
      <c r="J2907" s="6" t="str">
        <f t="shared" si="797"/>
        <v>001011</v>
      </c>
      <c r="K2907" s="1">
        <f t="shared" si="798"/>
        <v>0</v>
      </c>
      <c r="L2907" s="6" t="str">
        <f t="shared" si="799"/>
        <v>00000</v>
      </c>
      <c r="M2907" s="1">
        <f t="shared" si="800"/>
        <v>0</v>
      </c>
      <c r="N2907" s="6" t="str">
        <f t="shared" si="801"/>
        <v>00</v>
      </c>
      <c r="O2907" s="1">
        <f t="shared" si="802"/>
        <v>1</v>
      </c>
      <c r="P2907" s="1">
        <f>IF(HEX2DEC(LEFT(E2907,4))&gt;=32768,HEX2DEC(LEFT(E2907,4))-65536,HEX2DEC(LEFT(E2907,4)))/Codes!$N$2</f>
        <v>2.4</v>
      </c>
      <c r="Q2907" s="1">
        <f>IF(HEX2DEC(RIGHT(E2907,4))&gt;=32768,HEX2DEC(RIGHT(E2907,4))-65536,HEX2DEC(RIGHT(E2907,4)))/Codes!$N$2</f>
        <v>0</v>
      </c>
      <c r="R2907" s="1">
        <f>IF(HEX2DEC(LEFT(F2907,4))&gt;=32768,HEX2DEC(LEFT(F2907,4))-65536,HEX2DEC(LEFT(F2907,4)))/Codes!$N$2</f>
        <v>-0.8</v>
      </c>
      <c r="S2907" s="1">
        <f>IF(HEX2DEC(RIGHT(F2907,4))&gt;=32768,HEX2DEC(RIGHT(F2907,4))-65536,HEX2DEC(RIGHT(F2907,4)))/Codes!$N$2</f>
        <v>6</v>
      </c>
      <c r="T2907" s="18">
        <f t="shared" si="803"/>
        <v>110</v>
      </c>
      <c r="U2907" s="1">
        <f t="shared" si="804"/>
        <v>100</v>
      </c>
      <c r="V2907" s="1">
        <f t="shared" si="805"/>
        <v>0</v>
      </c>
      <c r="W2907" s="1" t="str">
        <f t="shared" si="806"/>
        <v>100</v>
      </c>
      <c r="X2907" s="1">
        <f t="shared" si="807"/>
        <v>3</v>
      </c>
      <c r="Y2907" s="1">
        <f t="shared" si="808"/>
        <v>70</v>
      </c>
      <c r="Z2907" s="1" t="str">
        <f>VLOOKUP(BIN2DEC(MID(HEX2BIN(MID(H2907,3,2),8),2,5)),Codes!$E$1:$F$18,2)</f>
        <v>Normal</v>
      </c>
      <c r="AA2907" s="6" t="str">
        <f t="shared" si="809"/>
        <v>0</v>
      </c>
      <c r="AB2907" s="1">
        <f t="shared" si="810"/>
        <v>3</v>
      </c>
      <c r="AC2907" s="1" t="str">
        <f>VLOOKUP(BIN2DEC(RIGHT(HEX2BIN(MID(H2907,6,1),4),1)&amp;LEFT(HEX2BIN(MID(H2907,7,1),4),1)),Codes!$K$1:$L$5,2)</f>
        <v>S</v>
      </c>
      <c r="AD2907" s="1" t="str">
        <f>VLOOKUP(BIN2DEC(RIGHT(HEX2BIN(MID(H2907,7,1),4),3)&amp;LEFT(HEX2BIN(MID(H2907,8,1),4),2)),Codes!$H$2:$I$33,2)</f>
        <v>Kick</v>
      </c>
      <c r="AE2907" s="1" t="str">
        <f t="shared" si="811"/>
        <v>1</v>
      </c>
      <c r="AF2907" s="1" t="str">
        <f t="shared" si="812"/>
        <v>1</v>
      </c>
      <c r="AH2907" s="6">
        <f t="shared" si="813"/>
        <v>2</v>
      </c>
    </row>
    <row r="2908" spans="1:34">
      <c r="A2908" s="3" t="s">
        <v>6351</v>
      </c>
      <c r="B2908" s="1" t="s">
        <v>86</v>
      </c>
      <c r="C2908" s="6" t="s">
        <v>6348</v>
      </c>
      <c r="D2908" s="9" t="s">
        <v>707</v>
      </c>
      <c r="E2908" s="9" t="s">
        <v>265</v>
      </c>
      <c r="F2908" s="9" t="s">
        <v>6352</v>
      </c>
      <c r="G2908" s="9" t="s">
        <v>6350</v>
      </c>
      <c r="H2908" s="9" t="s">
        <v>6345</v>
      </c>
      <c r="J2908" s="6" t="str">
        <f t="shared" si="797"/>
        <v>001011</v>
      </c>
      <c r="K2908" s="1">
        <f t="shared" si="798"/>
        <v>1</v>
      </c>
      <c r="L2908" s="6" t="str">
        <f t="shared" si="799"/>
        <v>00000</v>
      </c>
      <c r="M2908" s="1">
        <f t="shared" si="800"/>
        <v>0</v>
      </c>
      <c r="N2908" s="6" t="str">
        <f t="shared" si="801"/>
        <v>00</v>
      </c>
      <c r="O2908" s="1">
        <f t="shared" si="802"/>
        <v>1</v>
      </c>
      <c r="P2908" s="1">
        <f>IF(HEX2DEC(LEFT(E2908,4))&gt;=32768,HEX2DEC(LEFT(E2908,4))-65536,HEX2DEC(LEFT(E2908,4)))/Codes!$N$2</f>
        <v>2.4</v>
      </c>
      <c r="Q2908" s="1">
        <f>IF(HEX2DEC(RIGHT(E2908,4))&gt;=32768,HEX2DEC(RIGHT(E2908,4))-65536,HEX2DEC(RIGHT(E2908,4)))/Codes!$N$2</f>
        <v>0</v>
      </c>
      <c r="R2908" s="1">
        <f>IF(HEX2DEC(LEFT(F2908,4))&gt;=32768,HEX2DEC(LEFT(F2908,4))-65536,HEX2DEC(LEFT(F2908,4)))/Codes!$N$2</f>
        <v>-0.8</v>
      </c>
      <c r="S2908" s="1">
        <f>IF(HEX2DEC(RIGHT(F2908,4))&gt;=32768,HEX2DEC(RIGHT(F2908,4))-65536,HEX2DEC(RIGHT(F2908,4)))/Codes!$N$2</f>
        <v>-6</v>
      </c>
      <c r="T2908" s="18">
        <f t="shared" si="803"/>
        <v>110</v>
      </c>
      <c r="U2908" s="1">
        <f t="shared" si="804"/>
        <v>100</v>
      </c>
      <c r="V2908" s="1">
        <f t="shared" si="805"/>
        <v>0</v>
      </c>
      <c r="W2908" s="1" t="str">
        <f t="shared" si="806"/>
        <v>100</v>
      </c>
      <c r="X2908" s="1">
        <f t="shared" si="807"/>
        <v>3</v>
      </c>
      <c r="Y2908" s="1">
        <f t="shared" si="808"/>
        <v>70</v>
      </c>
      <c r="Z2908" s="1" t="str">
        <f>VLOOKUP(BIN2DEC(MID(HEX2BIN(MID(H2908,3,2),8),2,5)),Codes!$E$1:$F$18,2)</f>
        <v>Normal</v>
      </c>
      <c r="AA2908" s="6" t="str">
        <f t="shared" si="809"/>
        <v>0</v>
      </c>
      <c r="AB2908" s="1">
        <f t="shared" si="810"/>
        <v>3</v>
      </c>
      <c r="AC2908" s="1" t="str">
        <f>VLOOKUP(BIN2DEC(RIGHT(HEX2BIN(MID(H2908,6,1),4),1)&amp;LEFT(HEX2BIN(MID(H2908,7,1),4),1)),Codes!$K$1:$L$5,2)</f>
        <v>S</v>
      </c>
      <c r="AD2908" s="1" t="str">
        <f>VLOOKUP(BIN2DEC(RIGHT(HEX2BIN(MID(H2908,7,1),4),3)&amp;LEFT(HEX2BIN(MID(H2908,8,1),4),2)),Codes!$H$2:$I$33,2)</f>
        <v>Kick</v>
      </c>
      <c r="AE2908" s="1" t="str">
        <f t="shared" si="811"/>
        <v>1</v>
      </c>
      <c r="AF2908" s="1" t="str">
        <f t="shared" si="812"/>
        <v>1</v>
      </c>
      <c r="AH2908" s="6">
        <f t="shared" si="813"/>
        <v>2</v>
      </c>
    </row>
    <row r="2909" spans="1:34">
      <c r="A2909" s="3" t="s">
        <v>6353</v>
      </c>
      <c r="B2909" s="1" t="s">
        <v>86</v>
      </c>
      <c r="C2909" s="6" t="s">
        <v>6348</v>
      </c>
      <c r="D2909" s="9" t="s">
        <v>710</v>
      </c>
      <c r="E2909" s="9" t="s">
        <v>265</v>
      </c>
      <c r="F2909" s="9" t="s">
        <v>6335</v>
      </c>
      <c r="G2909" s="9" t="s">
        <v>6354</v>
      </c>
      <c r="H2909" s="9" t="s">
        <v>713</v>
      </c>
      <c r="J2909" s="6" t="str">
        <f t="shared" si="797"/>
        <v>001011</v>
      </c>
      <c r="K2909" s="1">
        <f t="shared" si="798"/>
        <v>2</v>
      </c>
      <c r="L2909" s="6" t="str">
        <f t="shared" si="799"/>
        <v>00000</v>
      </c>
      <c r="M2909" s="1">
        <f t="shared" si="800"/>
        <v>0</v>
      </c>
      <c r="N2909" s="6" t="str">
        <f t="shared" si="801"/>
        <v>00</v>
      </c>
      <c r="O2909" s="1">
        <f t="shared" si="802"/>
        <v>1</v>
      </c>
      <c r="P2909" s="1">
        <f>IF(HEX2DEC(LEFT(E2909,4))&gt;=32768,HEX2DEC(LEFT(E2909,4))-65536,HEX2DEC(LEFT(E2909,4)))/Codes!$N$2</f>
        <v>2.4</v>
      </c>
      <c r="Q2909" s="1">
        <f>IF(HEX2DEC(RIGHT(E2909,4))&gt;=32768,HEX2DEC(RIGHT(E2909,4))-65536,HEX2DEC(RIGHT(E2909,4)))/Codes!$N$2</f>
        <v>0</v>
      </c>
      <c r="R2909" s="1">
        <f>IF(HEX2DEC(LEFT(F2909,4))&gt;=32768,HEX2DEC(LEFT(F2909,4))-65536,HEX2DEC(LEFT(F2909,4)))/Codes!$N$2</f>
        <v>9.6</v>
      </c>
      <c r="S2909" s="1">
        <f>IF(HEX2DEC(RIGHT(F2909,4))&gt;=32768,HEX2DEC(RIGHT(F2909,4))-65536,HEX2DEC(RIGHT(F2909,4)))/Codes!$N$2</f>
        <v>6</v>
      </c>
      <c r="T2909" s="18">
        <f t="shared" si="803"/>
        <v>200</v>
      </c>
      <c r="U2909" s="1">
        <f t="shared" si="804"/>
        <v>100</v>
      </c>
      <c r="V2909" s="1">
        <f t="shared" si="805"/>
        <v>0</v>
      </c>
      <c r="W2909" s="1" t="str">
        <f t="shared" si="806"/>
        <v>100</v>
      </c>
      <c r="X2909" s="1">
        <f t="shared" si="807"/>
        <v>3</v>
      </c>
      <c r="Y2909" s="1">
        <f t="shared" si="808"/>
        <v>40</v>
      </c>
      <c r="Z2909" s="1" t="str">
        <f>VLOOKUP(BIN2DEC(MID(HEX2BIN(MID(H2909,3,2),8),2,5)),Codes!$E$1:$F$18,2)</f>
        <v>Normal</v>
      </c>
      <c r="AA2909" s="6" t="str">
        <f t="shared" si="809"/>
        <v>0</v>
      </c>
      <c r="AB2909" s="1">
        <f t="shared" si="810"/>
        <v>3</v>
      </c>
      <c r="AC2909" s="1" t="str">
        <f>VLOOKUP(BIN2DEC(RIGHT(HEX2BIN(MID(H2909,6,1),4),1)&amp;LEFT(HEX2BIN(MID(H2909,7,1),4),1)),Codes!$K$1:$L$5,2)</f>
        <v>S</v>
      </c>
      <c r="AD2909" s="1" t="str">
        <f>VLOOKUP(BIN2DEC(RIGHT(HEX2BIN(MID(H2909,7,1),4),3)&amp;LEFT(HEX2BIN(MID(H2909,8,1),4),2)),Codes!$H$2:$I$33,2)</f>
        <v>Kick</v>
      </c>
      <c r="AE2909" s="1" t="str">
        <f t="shared" si="811"/>
        <v>1</v>
      </c>
      <c r="AF2909" s="1" t="str">
        <f t="shared" si="812"/>
        <v>1</v>
      </c>
      <c r="AH2909" s="6">
        <f t="shared" si="813"/>
        <v>2</v>
      </c>
    </row>
    <row r="2910" spans="1:34">
      <c r="A2910" s="3" t="s">
        <v>6355</v>
      </c>
      <c r="B2910" s="1" t="s">
        <v>86</v>
      </c>
      <c r="C2910" s="6" t="s">
        <v>6348</v>
      </c>
      <c r="D2910" s="9" t="s">
        <v>715</v>
      </c>
      <c r="E2910" s="9" t="s">
        <v>265</v>
      </c>
      <c r="F2910" s="9" t="s">
        <v>6338</v>
      </c>
      <c r="G2910" s="9" t="s">
        <v>6354</v>
      </c>
      <c r="H2910" s="9" t="s">
        <v>713</v>
      </c>
      <c r="J2910" s="6" t="str">
        <f t="shared" si="797"/>
        <v>001011</v>
      </c>
      <c r="K2910" s="1">
        <f t="shared" si="798"/>
        <v>3</v>
      </c>
      <c r="L2910" s="6" t="str">
        <f t="shared" si="799"/>
        <v>00000</v>
      </c>
      <c r="M2910" s="1">
        <f t="shared" si="800"/>
        <v>0</v>
      </c>
      <c r="N2910" s="6" t="str">
        <f t="shared" si="801"/>
        <v>00</v>
      </c>
      <c r="O2910" s="1">
        <f t="shared" si="802"/>
        <v>1</v>
      </c>
      <c r="P2910" s="1">
        <f>IF(HEX2DEC(LEFT(E2910,4))&gt;=32768,HEX2DEC(LEFT(E2910,4))-65536,HEX2DEC(LEFT(E2910,4)))/Codes!$N$2</f>
        <v>2.4</v>
      </c>
      <c r="Q2910" s="1">
        <f>IF(HEX2DEC(RIGHT(E2910,4))&gt;=32768,HEX2DEC(RIGHT(E2910,4))-65536,HEX2DEC(RIGHT(E2910,4)))/Codes!$N$2</f>
        <v>0</v>
      </c>
      <c r="R2910" s="1">
        <f>IF(HEX2DEC(LEFT(F2910,4))&gt;=32768,HEX2DEC(LEFT(F2910,4))-65536,HEX2DEC(LEFT(F2910,4)))/Codes!$N$2</f>
        <v>9.6</v>
      </c>
      <c r="S2910" s="1">
        <f>IF(HEX2DEC(RIGHT(F2910,4))&gt;=32768,HEX2DEC(RIGHT(F2910,4))-65536,HEX2DEC(RIGHT(F2910,4)))/Codes!$N$2</f>
        <v>-6</v>
      </c>
      <c r="T2910" s="18">
        <f t="shared" si="803"/>
        <v>200</v>
      </c>
      <c r="U2910" s="1">
        <f t="shared" si="804"/>
        <v>100</v>
      </c>
      <c r="V2910" s="1">
        <f t="shared" si="805"/>
        <v>0</v>
      </c>
      <c r="W2910" s="1" t="str">
        <f t="shared" si="806"/>
        <v>100</v>
      </c>
      <c r="X2910" s="1">
        <f t="shared" si="807"/>
        <v>3</v>
      </c>
      <c r="Y2910" s="1">
        <f t="shared" si="808"/>
        <v>40</v>
      </c>
      <c r="Z2910" s="1" t="str">
        <f>VLOOKUP(BIN2DEC(MID(HEX2BIN(MID(H2910,3,2),8),2,5)),Codes!$E$1:$F$18,2)</f>
        <v>Normal</v>
      </c>
      <c r="AA2910" s="6" t="str">
        <f t="shared" si="809"/>
        <v>0</v>
      </c>
      <c r="AB2910" s="1">
        <f t="shared" si="810"/>
        <v>3</v>
      </c>
      <c r="AC2910" s="1" t="str">
        <f>VLOOKUP(BIN2DEC(RIGHT(HEX2BIN(MID(H2910,6,1),4),1)&amp;LEFT(HEX2BIN(MID(H2910,7,1),4),1)),Codes!$K$1:$L$5,2)</f>
        <v>S</v>
      </c>
      <c r="AD2910" s="1" t="str">
        <f>VLOOKUP(BIN2DEC(RIGHT(HEX2BIN(MID(H2910,7,1),4),3)&amp;LEFT(HEX2BIN(MID(H2910,8,1),4),2)),Codes!$H$2:$I$33,2)</f>
        <v>Kick</v>
      </c>
      <c r="AE2910" s="1" t="str">
        <f t="shared" si="811"/>
        <v>1</v>
      </c>
      <c r="AF2910" s="1" t="str">
        <f t="shared" si="812"/>
        <v>1</v>
      </c>
      <c r="AH2910" s="6">
        <f t="shared" si="813"/>
        <v>2</v>
      </c>
    </row>
    <row r="2911" spans="1:34">
      <c r="A2911" s="3" t="s">
        <v>6356</v>
      </c>
      <c r="B2911" s="1" t="s">
        <v>86</v>
      </c>
      <c r="C2911" s="6" t="s">
        <v>6357</v>
      </c>
      <c r="D2911" s="9" t="s">
        <v>702</v>
      </c>
      <c r="E2911" s="9" t="s">
        <v>955</v>
      </c>
      <c r="F2911" s="9" t="s">
        <v>6358</v>
      </c>
      <c r="G2911" s="9" t="s">
        <v>999</v>
      </c>
      <c r="H2911" s="9" t="s">
        <v>6359</v>
      </c>
      <c r="J2911" s="6" t="str">
        <f t="shared" si="797"/>
        <v>001011</v>
      </c>
      <c r="K2911" s="1">
        <f t="shared" si="798"/>
        <v>0</v>
      </c>
      <c r="L2911" s="6" t="str">
        <f t="shared" si="799"/>
        <v>00000</v>
      </c>
      <c r="M2911" s="1">
        <f t="shared" si="800"/>
        <v>0</v>
      </c>
      <c r="N2911" s="6" t="str">
        <f t="shared" si="801"/>
        <v>00</v>
      </c>
      <c r="O2911" s="1">
        <f t="shared" si="802"/>
        <v>1</v>
      </c>
      <c r="P2911" s="1">
        <f>IF(HEX2DEC(LEFT(E2911,4))&gt;=32768,HEX2DEC(LEFT(E2911,4))-65536,HEX2DEC(LEFT(E2911,4)))/Codes!$N$2</f>
        <v>8</v>
      </c>
      <c r="Q2911" s="1">
        <f>IF(HEX2DEC(RIGHT(E2911,4))&gt;=32768,HEX2DEC(RIGHT(E2911,4))-65536,HEX2DEC(RIGHT(E2911,4)))/Codes!$N$2</f>
        <v>0</v>
      </c>
      <c r="R2911" s="1">
        <f>IF(HEX2DEC(LEFT(F2911,4))&gt;=32768,HEX2DEC(LEFT(F2911,4))-65536,HEX2DEC(LEFT(F2911,4)))/Codes!$N$2</f>
        <v>5.2</v>
      </c>
      <c r="S2911" s="1">
        <f>IF(HEX2DEC(RIGHT(F2911,4))&gt;=32768,HEX2DEC(RIGHT(F2911,4))-65536,HEX2DEC(RIGHT(F2911,4)))/Codes!$N$2</f>
        <v>1.6</v>
      </c>
      <c r="T2911" s="18">
        <f t="shared" si="803"/>
        <v>70</v>
      </c>
      <c r="U2911" s="1">
        <f t="shared" si="804"/>
        <v>100</v>
      </c>
      <c r="V2911" s="1">
        <f t="shared" si="805"/>
        <v>80</v>
      </c>
      <c r="W2911" s="1" t="str">
        <f t="shared" si="806"/>
        <v>100</v>
      </c>
      <c r="X2911" s="1">
        <f t="shared" si="807"/>
        <v>3</v>
      </c>
      <c r="Y2911" s="1">
        <f t="shared" si="808"/>
        <v>0</v>
      </c>
      <c r="Z2911" s="1" t="str">
        <f>VLOOKUP(BIN2DEC(MID(HEX2BIN(MID(H2911,3,2),8),2,5)),Codes!$E$1:$F$18,2)</f>
        <v>Electric</v>
      </c>
      <c r="AA2911" s="6" t="str">
        <f t="shared" si="809"/>
        <v>0</v>
      </c>
      <c r="AB2911" s="1">
        <f t="shared" si="810"/>
        <v>3</v>
      </c>
      <c r="AC2911" s="1" t="str">
        <f>VLOOKUP(BIN2DEC(RIGHT(HEX2BIN(MID(H2911,6,1),4),1)&amp;LEFT(HEX2BIN(MID(H2911,7,1),4),1)),Codes!$K$1:$L$5,2)</f>
        <v>M</v>
      </c>
      <c r="AD2911" s="1" t="str">
        <f>VLOOKUP(BIN2DEC(RIGHT(HEX2BIN(MID(H2911,7,1),4),3)&amp;LEFT(HEX2BIN(MID(H2911,8,1),4),2)),Codes!$H$2:$I$33,2)</f>
        <v>Kick</v>
      </c>
      <c r="AE2911" s="1" t="str">
        <f t="shared" si="811"/>
        <v>1</v>
      </c>
      <c r="AF2911" s="1" t="str">
        <f t="shared" si="812"/>
        <v>1</v>
      </c>
      <c r="AH2911" s="6">
        <f t="shared" si="813"/>
        <v>34</v>
      </c>
    </row>
    <row r="2912" spans="1:34">
      <c r="A2912" s="3" t="s">
        <v>6360</v>
      </c>
      <c r="B2912" s="1" t="s">
        <v>86</v>
      </c>
      <c r="C2912" s="6" t="s">
        <v>6361</v>
      </c>
      <c r="D2912" s="9" t="s">
        <v>702</v>
      </c>
      <c r="E2912" s="9" t="s">
        <v>265</v>
      </c>
      <c r="F2912" s="9" t="s">
        <v>6335</v>
      </c>
      <c r="G2912" s="9" t="s">
        <v>6362</v>
      </c>
      <c r="H2912" s="9" t="s">
        <v>6363</v>
      </c>
      <c r="J2912" s="6" t="str">
        <f t="shared" si="797"/>
        <v>001011</v>
      </c>
      <c r="K2912" s="1">
        <f t="shared" si="798"/>
        <v>0</v>
      </c>
      <c r="L2912" s="6" t="str">
        <f t="shared" si="799"/>
        <v>00000</v>
      </c>
      <c r="M2912" s="1">
        <f t="shared" si="800"/>
        <v>0</v>
      </c>
      <c r="N2912" s="6" t="str">
        <f t="shared" si="801"/>
        <v>00</v>
      </c>
      <c r="O2912" s="1">
        <f t="shared" si="802"/>
        <v>1</v>
      </c>
      <c r="P2912" s="1">
        <f>IF(HEX2DEC(LEFT(E2912,4))&gt;=32768,HEX2DEC(LEFT(E2912,4))-65536,HEX2DEC(LEFT(E2912,4)))/Codes!$N$2</f>
        <v>2.4</v>
      </c>
      <c r="Q2912" s="1">
        <f>IF(HEX2DEC(RIGHT(E2912,4))&gt;=32768,HEX2DEC(RIGHT(E2912,4))-65536,HEX2DEC(RIGHT(E2912,4)))/Codes!$N$2</f>
        <v>0</v>
      </c>
      <c r="R2912" s="1">
        <f>IF(HEX2DEC(LEFT(F2912,4))&gt;=32768,HEX2DEC(LEFT(F2912,4))-65536,HEX2DEC(LEFT(F2912,4)))/Codes!$N$2</f>
        <v>9.6</v>
      </c>
      <c r="S2912" s="1">
        <f>IF(HEX2DEC(RIGHT(F2912,4))&gt;=32768,HEX2DEC(RIGHT(F2912,4))-65536,HEX2DEC(RIGHT(F2912,4)))/Codes!$N$2</f>
        <v>6</v>
      </c>
      <c r="T2912" s="18">
        <f t="shared" si="803"/>
        <v>140</v>
      </c>
      <c r="U2912" s="1">
        <f t="shared" si="804"/>
        <v>0</v>
      </c>
      <c r="V2912" s="1">
        <f t="shared" si="805"/>
        <v>0</v>
      </c>
      <c r="W2912" s="1" t="str">
        <f t="shared" si="806"/>
        <v>100</v>
      </c>
      <c r="X2912" s="1">
        <f t="shared" si="807"/>
        <v>3</v>
      </c>
      <c r="Y2912" s="1">
        <f t="shared" si="808"/>
        <v>25</v>
      </c>
      <c r="Z2912" s="1" t="str">
        <f>VLOOKUP(BIN2DEC(MID(HEX2BIN(MID(H2912,3,2),8),2,5)),Codes!$E$1:$F$18,2)</f>
        <v>Normal</v>
      </c>
      <c r="AA2912" s="6" t="str">
        <f t="shared" si="809"/>
        <v>0</v>
      </c>
      <c r="AB2912" s="1">
        <f t="shared" si="810"/>
        <v>3</v>
      </c>
      <c r="AC2912" s="1" t="str">
        <f>VLOOKUP(BIN2DEC(RIGHT(HEX2BIN(MID(H2912,6,1),4),1)&amp;LEFT(HEX2BIN(MID(H2912,7,1),4),1)),Codes!$K$1:$L$5,2)</f>
        <v>S</v>
      </c>
      <c r="AD2912" s="1" t="str">
        <f>VLOOKUP(BIN2DEC(RIGHT(HEX2BIN(MID(H2912,7,1),4),3)&amp;LEFT(HEX2BIN(MID(H2912,8,1),4),2)),Codes!$H$2:$I$33,2)</f>
        <v>Kick</v>
      </c>
      <c r="AE2912" s="1" t="str">
        <f t="shared" si="811"/>
        <v>1</v>
      </c>
      <c r="AF2912" s="1" t="str">
        <f t="shared" si="812"/>
        <v>1</v>
      </c>
      <c r="AH2912" s="6">
        <f t="shared" si="813"/>
        <v>2</v>
      </c>
    </row>
    <row r="2913" spans="1:34">
      <c r="A2913" s="3" t="s">
        <v>6364</v>
      </c>
      <c r="B2913" s="1" t="s">
        <v>86</v>
      </c>
      <c r="C2913" s="6" t="s">
        <v>6361</v>
      </c>
      <c r="D2913" s="9" t="s">
        <v>707</v>
      </c>
      <c r="E2913" s="9" t="s">
        <v>265</v>
      </c>
      <c r="F2913" s="9" t="s">
        <v>6338</v>
      </c>
      <c r="G2913" s="9" t="s">
        <v>6362</v>
      </c>
      <c r="H2913" s="9" t="s">
        <v>6363</v>
      </c>
      <c r="J2913" s="6" t="str">
        <f t="shared" si="797"/>
        <v>001011</v>
      </c>
      <c r="K2913" s="1">
        <f t="shared" si="798"/>
        <v>1</v>
      </c>
      <c r="L2913" s="6" t="str">
        <f t="shared" si="799"/>
        <v>00000</v>
      </c>
      <c r="M2913" s="1">
        <f t="shared" si="800"/>
        <v>0</v>
      </c>
      <c r="N2913" s="6" t="str">
        <f t="shared" si="801"/>
        <v>00</v>
      </c>
      <c r="O2913" s="1">
        <f t="shared" si="802"/>
        <v>1</v>
      </c>
      <c r="P2913" s="1">
        <f>IF(HEX2DEC(LEFT(E2913,4))&gt;=32768,HEX2DEC(LEFT(E2913,4))-65536,HEX2DEC(LEFT(E2913,4)))/Codes!$N$2</f>
        <v>2.4</v>
      </c>
      <c r="Q2913" s="1">
        <f>IF(HEX2DEC(RIGHT(E2913,4))&gt;=32768,HEX2DEC(RIGHT(E2913,4))-65536,HEX2DEC(RIGHT(E2913,4)))/Codes!$N$2</f>
        <v>0</v>
      </c>
      <c r="R2913" s="1">
        <f>IF(HEX2DEC(LEFT(F2913,4))&gt;=32768,HEX2DEC(LEFT(F2913,4))-65536,HEX2DEC(LEFT(F2913,4)))/Codes!$N$2</f>
        <v>9.6</v>
      </c>
      <c r="S2913" s="1">
        <f>IF(HEX2DEC(RIGHT(F2913,4))&gt;=32768,HEX2DEC(RIGHT(F2913,4))-65536,HEX2DEC(RIGHT(F2913,4)))/Codes!$N$2</f>
        <v>-6</v>
      </c>
      <c r="T2913" s="18">
        <f t="shared" si="803"/>
        <v>140</v>
      </c>
      <c r="U2913" s="1">
        <f t="shared" si="804"/>
        <v>0</v>
      </c>
      <c r="V2913" s="1">
        <f t="shared" si="805"/>
        <v>0</v>
      </c>
      <c r="W2913" s="1" t="str">
        <f t="shared" si="806"/>
        <v>100</v>
      </c>
      <c r="X2913" s="1">
        <f t="shared" si="807"/>
        <v>3</v>
      </c>
      <c r="Y2913" s="1">
        <f t="shared" si="808"/>
        <v>25</v>
      </c>
      <c r="Z2913" s="1" t="str">
        <f>VLOOKUP(BIN2DEC(MID(HEX2BIN(MID(H2913,3,2),8),2,5)),Codes!$E$1:$F$18,2)</f>
        <v>Normal</v>
      </c>
      <c r="AA2913" s="6" t="str">
        <f t="shared" si="809"/>
        <v>0</v>
      </c>
      <c r="AB2913" s="1">
        <f t="shared" si="810"/>
        <v>3</v>
      </c>
      <c r="AC2913" s="1" t="str">
        <f>VLOOKUP(BIN2DEC(RIGHT(HEX2BIN(MID(H2913,6,1),4),1)&amp;LEFT(HEX2BIN(MID(H2913,7,1),4),1)),Codes!$K$1:$L$5,2)</f>
        <v>S</v>
      </c>
      <c r="AD2913" s="1" t="str">
        <f>VLOOKUP(BIN2DEC(RIGHT(HEX2BIN(MID(H2913,7,1),4),3)&amp;LEFT(HEX2BIN(MID(H2913,8,1),4),2)),Codes!$H$2:$I$33,2)</f>
        <v>Kick</v>
      </c>
      <c r="AE2913" s="1" t="str">
        <f t="shared" si="811"/>
        <v>1</v>
      </c>
      <c r="AF2913" s="1" t="str">
        <f t="shared" si="812"/>
        <v>1</v>
      </c>
      <c r="AH2913" s="6">
        <f t="shared" si="813"/>
        <v>2</v>
      </c>
    </row>
    <row r="2914" spans="1:34">
      <c r="A2914" s="3" t="s">
        <v>6365</v>
      </c>
      <c r="B2914" s="1" t="s">
        <v>86</v>
      </c>
      <c r="C2914" s="6" t="s">
        <v>6361</v>
      </c>
      <c r="D2914" s="9" t="s">
        <v>710</v>
      </c>
      <c r="E2914" s="9" t="s">
        <v>212</v>
      </c>
      <c r="F2914" s="9" t="s">
        <v>6366</v>
      </c>
      <c r="G2914" s="9" t="s">
        <v>6367</v>
      </c>
      <c r="H2914" s="9" t="s">
        <v>6336</v>
      </c>
      <c r="J2914" s="6" t="str">
        <f t="shared" si="797"/>
        <v>001011</v>
      </c>
      <c r="K2914" s="1">
        <f t="shared" si="798"/>
        <v>2</v>
      </c>
      <c r="L2914" s="6" t="str">
        <f t="shared" si="799"/>
        <v>00000</v>
      </c>
      <c r="M2914" s="1">
        <f t="shared" si="800"/>
        <v>0</v>
      </c>
      <c r="N2914" s="6" t="str">
        <f t="shared" si="801"/>
        <v>00</v>
      </c>
      <c r="O2914" s="1">
        <f t="shared" si="802"/>
        <v>1</v>
      </c>
      <c r="P2914" s="1">
        <f>IF(HEX2DEC(LEFT(E2914,4))&gt;=32768,HEX2DEC(LEFT(E2914,4))-65536,HEX2DEC(LEFT(E2914,4)))/Codes!$N$2</f>
        <v>2.8</v>
      </c>
      <c r="Q2914" s="1">
        <f>IF(HEX2DEC(RIGHT(E2914,4))&gt;=32768,HEX2DEC(RIGHT(E2914,4))-65536,HEX2DEC(RIGHT(E2914,4)))/Codes!$N$2</f>
        <v>0</v>
      </c>
      <c r="R2914" s="1">
        <f>IF(HEX2DEC(LEFT(F2914,4))&gt;=32768,HEX2DEC(LEFT(F2914,4))-65536,HEX2DEC(LEFT(F2914,4)))/Codes!$N$2</f>
        <v>-0.8</v>
      </c>
      <c r="S2914" s="1">
        <f>IF(HEX2DEC(RIGHT(F2914,4))&gt;=32768,HEX2DEC(RIGHT(F2914,4))-65536,HEX2DEC(RIGHT(F2914,4)))/Codes!$N$2</f>
        <v>5.6</v>
      </c>
      <c r="T2914" s="18">
        <f t="shared" si="803"/>
        <v>110</v>
      </c>
      <c r="U2914" s="1">
        <f t="shared" si="804"/>
        <v>0</v>
      </c>
      <c r="V2914" s="1">
        <f t="shared" si="805"/>
        <v>0</v>
      </c>
      <c r="W2914" s="1" t="str">
        <f t="shared" si="806"/>
        <v>100</v>
      </c>
      <c r="X2914" s="1">
        <f t="shared" si="807"/>
        <v>3</v>
      </c>
      <c r="Y2914" s="1">
        <f t="shared" si="808"/>
        <v>100</v>
      </c>
      <c r="Z2914" s="1" t="str">
        <f>VLOOKUP(BIN2DEC(MID(HEX2BIN(MID(H2914,3,2),8),2,5)),Codes!$E$1:$F$18,2)</f>
        <v>Normal</v>
      </c>
      <c r="AA2914" s="6" t="str">
        <f t="shared" si="809"/>
        <v>0</v>
      </c>
      <c r="AB2914" s="1">
        <f t="shared" si="810"/>
        <v>3</v>
      </c>
      <c r="AC2914" s="1" t="str">
        <f>VLOOKUP(BIN2DEC(RIGHT(HEX2BIN(MID(H2914,6,1),4),1)&amp;LEFT(HEX2BIN(MID(H2914,7,1),4),1)),Codes!$K$1:$L$5,2)</f>
        <v>S</v>
      </c>
      <c r="AD2914" s="1" t="str">
        <f>VLOOKUP(BIN2DEC(RIGHT(HEX2BIN(MID(H2914,7,1),4),3)&amp;LEFT(HEX2BIN(MID(H2914,8,1),4),2)),Codes!$H$2:$I$33,2)</f>
        <v>Kick</v>
      </c>
      <c r="AE2914" s="1" t="str">
        <f t="shared" si="811"/>
        <v>1</v>
      </c>
      <c r="AF2914" s="1" t="str">
        <f t="shared" si="812"/>
        <v>1</v>
      </c>
      <c r="AH2914" s="6">
        <f t="shared" si="813"/>
        <v>2</v>
      </c>
    </row>
    <row r="2915" spans="1:34">
      <c r="A2915" s="3" t="s">
        <v>6368</v>
      </c>
      <c r="B2915" s="1" t="s">
        <v>86</v>
      </c>
      <c r="C2915" s="6" t="s">
        <v>6361</v>
      </c>
      <c r="D2915" s="9" t="s">
        <v>715</v>
      </c>
      <c r="E2915" s="9" t="s">
        <v>212</v>
      </c>
      <c r="F2915" s="9" t="s">
        <v>6369</v>
      </c>
      <c r="G2915" s="9" t="s">
        <v>6367</v>
      </c>
      <c r="H2915" s="9" t="s">
        <v>6336</v>
      </c>
      <c r="J2915" s="6" t="str">
        <f t="shared" si="797"/>
        <v>001011</v>
      </c>
      <c r="K2915" s="1">
        <f t="shared" si="798"/>
        <v>3</v>
      </c>
      <c r="L2915" s="6" t="str">
        <f t="shared" si="799"/>
        <v>00000</v>
      </c>
      <c r="M2915" s="1">
        <f t="shared" si="800"/>
        <v>0</v>
      </c>
      <c r="N2915" s="6" t="str">
        <f t="shared" si="801"/>
        <v>00</v>
      </c>
      <c r="O2915" s="1">
        <f t="shared" si="802"/>
        <v>1</v>
      </c>
      <c r="P2915" s="1">
        <f>IF(HEX2DEC(LEFT(E2915,4))&gt;=32768,HEX2DEC(LEFT(E2915,4))-65536,HEX2DEC(LEFT(E2915,4)))/Codes!$N$2</f>
        <v>2.8</v>
      </c>
      <c r="Q2915" s="1">
        <f>IF(HEX2DEC(RIGHT(E2915,4))&gt;=32768,HEX2DEC(RIGHT(E2915,4))-65536,HEX2DEC(RIGHT(E2915,4)))/Codes!$N$2</f>
        <v>0</v>
      </c>
      <c r="R2915" s="1">
        <f>IF(HEX2DEC(LEFT(F2915,4))&gt;=32768,HEX2DEC(LEFT(F2915,4))-65536,HEX2DEC(LEFT(F2915,4)))/Codes!$N$2</f>
        <v>-0.8</v>
      </c>
      <c r="S2915" s="1">
        <f>IF(HEX2DEC(RIGHT(F2915,4))&gt;=32768,HEX2DEC(RIGHT(F2915,4))-65536,HEX2DEC(RIGHT(F2915,4)))/Codes!$N$2</f>
        <v>-5.6</v>
      </c>
      <c r="T2915" s="18">
        <f t="shared" si="803"/>
        <v>110</v>
      </c>
      <c r="U2915" s="1">
        <f t="shared" si="804"/>
        <v>0</v>
      </c>
      <c r="V2915" s="1">
        <f t="shared" si="805"/>
        <v>0</v>
      </c>
      <c r="W2915" s="1" t="str">
        <f t="shared" si="806"/>
        <v>100</v>
      </c>
      <c r="X2915" s="1">
        <f t="shared" si="807"/>
        <v>3</v>
      </c>
      <c r="Y2915" s="1">
        <f t="shared" si="808"/>
        <v>100</v>
      </c>
      <c r="Z2915" s="1" t="str">
        <f>VLOOKUP(BIN2DEC(MID(HEX2BIN(MID(H2915,3,2),8),2,5)),Codes!$E$1:$F$18,2)</f>
        <v>Normal</v>
      </c>
      <c r="AA2915" s="6" t="str">
        <f t="shared" si="809"/>
        <v>0</v>
      </c>
      <c r="AB2915" s="1">
        <f t="shared" si="810"/>
        <v>3</v>
      </c>
      <c r="AC2915" s="1" t="str">
        <f>VLOOKUP(BIN2DEC(RIGHT(HEX2BIN(MID(H2915,6,1),4),1)&amp;LEFT(HEX2BIN(MID(H2915,7,1),4),1)),Codes!$K$1:$L$5,2)</f>
        <v>S</v>
      </c>
      <c r="AD2915" s="1" t="str">
        <f>VLOOKUP(BIN2DEC(RIGHT(HEX2BIN(MID(H2915,7,1),4),3)&amp;LEFT(HEX2BIN(MID(H2915,8,1),4),2)),Codes!$H$2:$I$33,2)</f>
        <v>Kick</v>
      </c>
      <c r="AE2915" s="1" t="str">
        <f t="shared" si="811"/>
        <v>1</v>
      </c>
      <c r="AF2915" s="1" t="str">
        <f t="shared" si="812"/>
        <v>1</v>
      </c>
      <c r="AH2915" s="6">
        <f t="shared" si="813"/>
        <v>2</v>
      </c>
    </row>
    <row r="2916" spans="1:34">
      <c r="A2916" s="3" t="s">
        <v>6370</v>
      </c>
      <c r="B2916" s="1" t="s">
        <v>86</v>
      </c>
      <c r="C2916" s="6" t="s">
        <v>6371</v>
      </c>
      <c r="D2916" s="9" t="s">
        <v>702</v>
      </c>
      <c r="E2916" s="9" t="s">
        <v>265</v>
      </c>
      <c r="F2916" s="9" t="s">
        <v>6335</v>
      </c>
      <c r="G2916" s="9" t="s">
        <v>6362</v>
      </c>
      <c r="H2916" s="9" t="s">
        <v>6363</v>
      </c>
      <c r="J2916" s="6" t="str">
        <f t="shared" si="797"/>
        <v>001011</v>
      </c>
      <c r="K2916" s="1">
        <f t="shared" si="798"/>
        <v>0</v>
      </c>
      <c r="L2916" s="6" t="str">
        <f t="shared" si="799"/>
        <v>00000</v>
      </c>
      <c r="M2916" s="1">
        <f t="shared" si="800"/>
        <v>0</v>
      </c>
      <c r="N2916" s="6" t="str">
        <f t="shared" si="801"/>
        <v>00</v>
      </c>
      <c r="O2916" s="1">
        <f t="shared" si="802"/>
        <v>1</v>
      </c>
      <c r="P2916" s="1">
        <f>IF(HEX2DEC(LEFT(E2916,4))&gt;=32768,HEX2DEC(LEFT(E2916,4))-65536,HEX2DEC(LEFT(E2916,4)))/Codes!$N$2</f>
        <v>2.4</v>
      </c>
      <c r="Q2916" s="1">
        <f>IF(HEX2DEC(RIGHT(E2916,4))&gt;=32768,HEX2DEC(RIGHT(E2916,4))-65536,HEX2DEC(RIGHT(E2916,4)))/Codes!$N$2</f>
        <v>0</v>
      </c>
      <c r="R2916" s="1">
        <f>IF(HEX2DEC(LEFT(F2916,4))&gt;=32768,HEX2DEC(LEFT(F2916,4))-65536,HEX2DEC(LEFT(F2916,4)))/Codes!$N$2</f>
        <v>9.6</v>
      </c>
      <c r="S2916" s="1">
        <f>IF(HEX2DEC(RIGHT(F2916,4))&gt;=32768,HEX2DEC(RIGHT(F2916,4))-65536,HEX2DEC(RIGHT(F2916,4)))/Codes!$N$2</f>
        <v>6</v>
      </c>
      <c r="T2916" s="18">
        <f t="shared" si="803"/>
        <v>140</v>
      </c>
      <c r="U2916" s="1">
        <f t="shared" si="804"/>
        <v>0</v>
      </c>
      <c r="V2916" s="1">
        <f t="shared" si="805"/>
        <v>0</v>
      </c>
      <c r="W2916" s="1" t="str">
        <f t="shared" si="806"/>
        <v>100</v>
      </c>
      <c r="X2916" s="1">
        <f t="shared" si="807"/>
        <v>3</v>
      </c>
      <c r="Y2916" s="1">
        <f t="shared" si="808"/>
        <v>25</v>
      </c>
      <c r="Z2916" s="1" t="str">
        <f>VLOOKUP(BIN2DEC(MID(HEX2BIN(MID(H2916,3,2),8),2,5)),Codes!$E$1:$F$18,2)</f>
        <v>Normal</v>
      </c>
      <c r="AA2916" s="6" t="str">
        <f t="shared" si="809"/>
        <v>0</v>
      </c>
      <c r="AB2916" s="1">
        <f t="shared" si="810"/>
        <v>3</v>
      </c>
      <c r="AC2916" s="1" t="str">
        <f>VLOOKUP(BIN2DEC(RIGHT(HEX2BIN(MID(H2916,6,1),4),1)&amp;LEFT(HEX2BIN(MID(H2916,7,1),4),1)),Codes!$K$1:$L$5,2)</f>
        <v>S</v>
      </c>
      <c r="AD2916" s="1" t="str">
        <f>VLOOKUP(BIN2DEC(RIGHT(HEX2BIN(MID(H2916,7,1),4),3)&amp;LEFT(HEX2BIN(MID(H2916,8,1),4),2)),Codes!$H$2:$I$33,2)</f>
        <v>Kick</v>
      </c>
      <c r="AE2916" s="1" t="str">
        <f t="shared" si="811"/>
        <v>1</v>
      </c>
      <c r="AF2916" s="1" t="str">
        <f t="shared" si="812"/>
        <v>1</v>
      </c>
      <c r="AH2916" s="6">
        <f t="shared" si="813"/>
        <v>2</v>
      </c>
    </row>
    <row r="2917" spans="1:34">
      <c r="A2917" s="3" t="s">
        <v>6372</v>
      </c>
      <c r="B2917" s="1" t="s">
        <v>86</v>
      </c>
      <c r="C2917" s="6" t="s">
        <v>6371</v>
      </c>
      <c r="D2917" s="9" t="s">
        <v>707</v>
      </c>
      <c r="E2917" s="9" t="s">
        <v>265</v>
      </c>
      <c r="F2917" s="9" t="s">
        <v>6338</v>
      </c>
      <c r="G2917" s="9" t="s">
        <v>6362</v>
      </c>
      <c r="H2917" s="9" t="s">
        <v>6363</v>
      </c>
      <c r="J2917" s="6" t="str">
        <f t="shared" si="797"/>
        <v>001011</v>
      </c>
      <c r="K2917" s="1">
        <f t="shared" si="798"/>
        <v>1</v>
      </c>
      <c r="L2917" s="6" t="str">
        <f t="shared" si="799"/>
        <v>00000</v>
      </c>
      <c r="M2917" s="1">
        <f t="shared" si="800"/>
        <v>0</v>
      </c>
      <c r="N2917" s="6" t="str">
        <f t="shared" si="801"/>
        <v>00</v>
      </c>
      <c r="O2917" s="1">
        <f t="shared" si="802"/>
        <v>1</v>
      </c>
      <c r="P2917" s="1">
        <f>IF(HEX2DEC(LEFT(E2917,4))&gt;=32768,HEX2DEC(LEFT(E2917,4))-65536,HEX2DEC(LEFT(E2917,4)))/Codes!$N$2</f>
        <v>2.4</v>
      </c>
      <c r="Q2917" s="1">
        <f>IF(HEX2DEC(RIGHT(E2917,4))&gt;=32768,HEX2DEC(RIGHT(E2917,4))-65536,HEX2DEC(RIGHT(E2917,4)))/Codes!$N$2</f>
        <v>0</v>
      </c>
      <c r="R2917" s="1">
        <f>IF(HEX2DEC(LEFT(F2917,4))&gt;=32768,HEX2DEC(LEFT(F2917,4))-65536,HEX2DEC(LEFT(F2917,4)))/Codes!$N$2</f>
        <v>9.6</v>
      </c>
      <c r="S2917" s="1">
        <f>IF(HEX2DEC(RIGHT(F2917,4))&gt;=32768,HEX2DEC(RIGHT(F2917,4))-65536,HEX2DEC(RIGHT(F2917,4)))/Codes!$N$2</f>
        <v>-6</v>
      </c>
      <c r="T2917" s="18">
        <f t="shared" si="803"/>
        <v>140</v>
      </c>
      <c r="U2917" s="1">
        <f t="shared" si="804"/>
        <v>0</v>
      </c>
      <c r="V2917" s="1">
        <f t="shared" si="805"/>
        <v>0</v>
      </c>
      <c r="W2917" s="1" t="str">
        <f t="shared" si="806"/>
        <v>100</v>
      </c>
      <c r="X2917" s="1">
        <f t="shared" si="807"/>
        <v>3</v>
      </c>
      <c r="Y2917" s="1">
        <f t="shared" si="808"/>
        <v>25</v>
      </c>
      <c r="Z2917" s="1" t="str">
        <f>VLOOKUP(BIN2DEC(MID(HEX2BIN(MID(H2917,3,2),8),2,5)),Codes!$E$1:$F$18,2)</f>
        <v>Normal</v>
      </c>
      <c r="AA2917" s="6" t="str">
        <f t="shared" si="809"/>
        <v>0</v>
      </c>
      <c r="AB2917" s="1">
        <f t="shared" si="810"/>
        <v>3</v>
      </c>
      <c r="AC2917" s="1" t="str">
        <f>VLOOKUP(BIN2DEC(RIGHT(HEX2BIN(MID(H2917,6,1),4),1)&amp;LEFT(HEX2BIN(MID(H2917,7,1),4),1)),Codes!$K$1:$L$5,2)</f>
        <v>S</v>
      </c>
      <c r="AD2917" s="1" t="str">
        <f>VLOOKUP(BIN2DEC(RIGHT(HEX2BIN(MID(H2917,7,1),4),3)&amp;LEFT(HEX2BIN(MID(H2917,8,1),4),2)),Codes!$H$2:$I$33,2)</f>
        <v>Kick</v>
      </c>
      <c r="AE2917" s="1" t="str">
        <f t="shared" si="811"/>
        <v>1</v>
      </c>
      <c r="AF2917" s="1" t="str">
        <f t="shared" si="812"/>
        <v>1</v>
      </c>
      <c r="AH2917" s="6">
        <f t="shared" si="813"/>
        <v>2</v>
      </c>
    </row>
    <row r="2918" spans="1:34">
      <c r="A2918" s="3" t="s">
        <v>6373</v>
      </c>
      <c r="B2918" s="1" t="s">
        <v>86</v>
      </c>
      <c r="C2918" s="6" t="s">
        <v>6371</v>
      </c>
      <c r="D2918" s="9" t="s">
        <v>710</v>
      </c>
      <c r="E2918" s="9" t="s">
        <v>265</v>
      </c>
      <c r="F2918" s="9" t="s">
        <v>6349</v>
      </c>
      <c r="G2918" s="9" t="s">
        <v>6367</v>
      </c>
      <c r="H2918" s="9" t="s">
        <v>705</v>
      </c>
      <c r="J2918" s="6" t="str">
        <f t="shared" si="797"/>
        <v>001011</v>
      </c>
      <c r="K2918" s="1">
        <f t="shared" si="798"/>
        <v>2</v>
      </c>
      <c r="L2918" s="6" t="str">
        <f t="shared" si="799"/>
        <v>00000</v>
      </c>
      <c r="M2918" s="1">
        <f t="shared" si="800"/>
        <v>0</v>
      </c>
      <c r="N2918" s="6" t="str">
        <f t="shared" si="801"/>
        <v>00</v>
      </c>
      <c r="O2918" s="1">
        <f t="shared" si="802"/>
        <v>1</v>
      </c>
      <c r="P2918" s="1">
        <f>IF(HEX2DEC(LEFT(E2918,4))&gt;=32768,HEX2DEC(LEFT(E2918,4))-65536,HEX2DEC(LEFT(E2918,4)))/Codes!$N$2</f>
        <v>2.4</v>
      </c>
      <c r="Q2918" s="1">
        <f>IF(HEX2DEC(RIGHT(E2918,4))&gt;=32768,HEX2DEC(RIGHT(E2918,4))-65536,HEX2DEC(RIGHT(E2918,4)))/Codes!$N$2</f>
        <v>0</v>
      </c>
      <c r="R2918" s="1">
        <f>IF(HEX2DEC(LEFT(F2918,4))&gt;=32768,HEX2DEC(LEFT(F2918,4))-65536,HEX2DEC(LEFT(F2918,4)))/Codes!$N$2</f>
        <v>-0.8</v>
      </c>
      <c r="S2918" s="1">
        <f>IF(HEX2DEC(RIGHT(F2918,4))&gt;=32768,HEX2DEC(RIGHT(F2918,4))-65536,HEX2DEC(RIGHT(F2918,4)))/Codes!$N$2</f>
        <v>6</v>
      </c>
      <c r="T2918" s="18">
        <f t="shared" si="803"/>
        <v>110</v>
      </c>
      <c r="U2918" s="1">
        <f t="shared" si="804"/>
        <v>0</v>
      </c>
      <c r="V2918" s="1">
        <f t="shared" si="805"/>
        <v>0</v>
      </c>
      <c r="W2918" s="1" t="str">
        <f t="shared" si="806"/>
        <v>100</v>
      </c>
      <c r="X2918" s="1">
        <f t="shared" si="807"/>
        <v>3</v>
      </c>
      <c r="Y2918" s="1">
        <f t="shared" si="808"/>
        <v>80</v>
      </c>
      <c r="Z2918" s="1" t="str">
        <f>VLOOKUP(BIN2DEC(MID(HEX2BIN(MID(H2918,3,2),8),2,5)),Codes!$E$1:$F$18,2)</f>
        <v>Normal</v>
      </c>
      <c r="AA2918" s="6" t="str">
        <f t="shared" si="809"/>
        <v>0</v>
      </c>
      <c r="AB2918" s="1">
        <f t="shared" si="810"/>
        <v>3</v>
      </c>
      <c r="AC2918" s="1" t="str">
        <f>VLOOKUP(BIN2DEC(RIGHT(HEX2BIN(MID(H2918,6,1),4),1)&amp;LEFT(HEX2BIN(MID(H2918,7,1),4),1)),Codes!$K$1:$L$5,2)</f>
        <v>S</v>
      </c>
      <c r="AD2918" s="1" t="str">
        <f>VLOOKUP(BIN2DEC(RIGHT(HEX2BIN(MID(H2918,7,1),4),3)&amp;LEFT(HEX2BIN(MID(H2918,8,1),4),2)),Codes!$H$2:$I$33,2)</f>
        <v>Kick</v>
      </c>
      <c r="AE2918" s="1" t="str">
        <f t="shared" si="811"/>
        <v>1</v>
      </c>
      <c r="AF2918" s="1" t="str">
        <f t="shared" si="812"/>
        <v>1</v>
      </c>
      <c r="AH2918" s="6">
        <f t="shared" si="813"/>
        <v>2</v>
      </c>
    </row>
    <row r="2919" spans="1:34">
      <c r="A2919" s="3" t="s">
        <v>6374</v>
      </c>
      <c r="B2919" s="1" t="s">
        <v>86</v>
      </c>
      <c r="C2919" s="6" t="s">
        <v>6371</v>
      </c>
      <c r="D2919" s="9" t="s">
        <v>715</v>
      </c>
      <c r="E2919" s="9" t="s">
        <v>265</v>
      </c>
      <c r="F2919" s="9" t="s">
        <v>6352</v>
      </c>
      <c r="G2919" s="9" t="s">
        <v>6367</v>
      </c>
      <c r="H2919" s="9" t="s">
        <v>705</v>
      </c>
      <c r="J2919" s="6" t="str">
        <f t="shared" si="797"/>
        <v>001011</v>
      </c>
      <c r="K2919" s="1">
        <f t="shared" si="798"/>
        <v>3</v>
      </c>
      <c r="L2919" s="6" t="str">
        <f t="shared" si="799"/>
        <v>00000</v>
      </c>
      <c r="M2919" s="1">
        <f t="shared" si="800"/>
        <v>0</v>
      </c>
      <c r="N2919" s="6" t="str">
        <f t="shared" si="801"/>
        <v>00</v>
      </c>
      <c r="O2919" s="1">
        <f t="shared" si="802"/>
        <v>1</v>
      </c>
      <c r="P2919" s="1">
        <f>IF(HEX2DEC(LEFT(E2919,4))&gt;=32768,HEX2DEC(LEFT(E2919,4))-65536,HEX2DEC(LEFT(E2919,4)))/Codes!$N$2</f>
        <v>2.4</v>
      </c>
      <c r="Q2919" s="1">
        <f>IF(HEX2DEC(RIGHT(E2919,4))&gt;=32768,HEX2DEC(RIGHT(E2919,4))-65536,HEX2DEC(RIGHT(E2919,4)))/Codes!$N$2</f>
        <v>0</v>
      </c>
      <c r="R2919" s="1">
        <f>IF(HEX2DEC(LEFT(F2919,4))&gt;=32768,HEX2DEC(LEFT(F2919,4))-65536,HEX2DEC(LEFT(F2919,4)))/Codes!$N$2</f>
        <v>-0.8</v>
      </c>
      <c r="S2919" s="1">
        <f>IF(HEX2DEC(RIGHT(F2919,4))&gt;=32768,HEX2DEC(RIGHT(F2919,4))-65536,HEX2DEC(RIGHT(F2919,4)))/Codes!$N$2</f>
        <v>-6</v>
      </c>
      <c r="T2919" s="18">
        <f t="shared" si="803"/>
        <v>110</v>
      </c>
      <c r="U2919" s="1">
        <f t="shared" si="804"/>
        <v>0</v>
      </c>
      <c r="V2919" s="1">
        <f t="shared" si="805"/>
        <v>0</v>
      </c>
      <c r="W2919" s="1" t="str">
        <f t="shared" si="806"/>
        <v>100</v>
      </c>
      <c r="X2919" s="1">
        <f t="shared" si="807"/>
        <v>3</v>
      </c>
      <c r="Y2919" s="1">
        <f t="shared" si="808"/>
        <v>80</v>
      </c>
      <c r="Z2919" s="1" t="str">
        <f>VLOOKUP(BIN2DEC(MID(HEX2BIN(MID(H2919,3,2),8),2,5)),Codes!$E$1:$F$18,2)</f>
        <v>Normal</v>
      </c>
      <c r="AA2919" s="6" t="str">
        <f t="shared" si="809"/>
        <v>0</v>
      </c>
      <c r="AB2919" s="1">
        <f t="shared" si="810"/>
        <v>3</v>
      </c>
      <c r="AC2919" s="1" t="str">
        <f>VLOOKUP(BIN2DEC(RIGHT(HEX2BIN(MID(H2919,6,1),4),1)&amp;LEFT(HEX2BIN(MID(H2919,7,1),4),1)),Codes!$K$1:$L$5,2)</f>
        <v>S</v>
      </c>
      <c r="AD2919" s="1" t="str">
        <f>VLOOKUP(BIN2DEC(RIGHT(HEX2BIN(MID(H2919,7,1),4),3)&amp;LEFT(HEX2BIN(MID(H2919,8,1),4),2)),Codes!$H$2:$I$33,2)</f>
        <v>Kick</v>
      </c>
      <c r="AE2919" s="1" t="str">
        <f t="shared" si="811"/>
        <v>1</v>
      </c>
      <c r="AF2919" s="1" t="str">
        <f t="shared" si="812"/>
        <v>1</v>
      </c>
      <c r="AH2919" s="6">
        <f t="shared" si="813"/>
        <v>2</v>
      </c>
    </row>
    <row r="2920" spans="1:34">
      <c r="A2920" s="3" t="s">
        <v>6375</v>
      </c>
      <c r="B2920" s="1" t="s">
        <v>86</v>
      </c>
      <c r="C2920" s="6" t="s">
        <v>6376</v>
      </c>
      <c r="D2920" s="9" t="s">
        <v>702</v>
      </c>
      <c r="E2920" s="9" t="s">
        <v>955</v>
      </c>
      <c r="F2920" s="9" t="s">
        <v>6358</v>
      </c>
      <c r="G2920" s="9" t="s">
        <v>999</v>
      </c>
      <c r="H2920" s="9" t="s">
        <v>6359</v>
      </c>
      <c r="J2920" s="6" t="str">
        <f t="shared" si="797"/>
        <v>001011</v>
      </c>
      <c r="K2920" s="1">
        <f t="shared" si="798"/>
        <v>0</v>
      </c>
      <c r="L2920" s="6" t="str">
        <f t="shared" si="799"/>
        <v>00000</v>
      </c>
      <c r="M2920" s="1">
        <f t="shared" si="800"/>
        <v>0</v>
      </c>
      <c r="N2920" s="6" t="str">
        <f t="shared" si="801"/>
        <v>00</v>
      </c>
      <c r="O2920" s="1">
        <f t="shared" si="802"/>
        <v>1</v>
      </c>
      <c r="P2920" s="1">
        <f>IF(HEX2DEC(LEFT(E2920,4))&gt;=32768,HEX2DEC(LEFT(E2920,4))-65536,HEX2DEC(LEFT(E2920,4)))/Codes!$N$2</f>
        <v>8</v>
      </c>
      <c r="Q2920" s="1">
        <f>IF(HEX2DEC(RIGHT(E2920,4))&gt;=32768,HEX2DEC(RIGHT(E2920,4))-65536,HEX2DEC(RIGHT(E2920,4)))/Codes!$N$2</f>
        <v>0</v>
      </c>
      <c r="R2920" s="1">
        <f>IF(HEX2DEC(LEFT(F2920,4))&gt;=32768,HEX2DEC(LEFT(F2920,4))-65536,HEX2DEC(LEFT(F2920,4)))/Codes!$N$2</f>
        <v>5.2</v>
      </c>
      <c r="S2920" s="1">
        <f>IF(HEX2DEC(RIGHT(F2920,4))&gt;=32768,HEX2DEC(RIGHT(F2920,4))-65536,HEX2DEC(RIGHT(F2920,4)))/Codes!$N$2</f>
        <v>1.6</v>
      </c>
      <c r="T2920" s="18">
        <f t="shared" si="803"/>
        <v>70</v>
      </c>
      <c r="U2920" s="1">
        <f t="shared" si="804"/>
        <v>100</v>
      </c>
      <c r="V2920" s="1">
        <f t="shared" si="805"/>
        <v>80</v>
      </c>
      <c r="W2920" s="1" t="str">
        <f t="shared" si="806"/>
        <v>100</v>
      </c>
      <c r="X2920" s="1">
        <f t="shared" si="807"/>
        <v>3</v>
      </c>
      <c r="Y2920" s="1">
        <f t="shared" si="808"/>
        <v>0</v>
      </c>
      <c r="Z2920" s="1" t="str">
        <f>VLOOKUP(BIN2DEC(MID(HEX2BIN(MID(H2920,3,2),8),2,5)),Codes!$E$1:$F$18,2)</f>
        <v>Electric</v>
      </c>
      <c r="AA2920" s="6" t="str">
        <f t="shared" si="809"/>
        <v>0</v>
      </c>
      <c r="AB2920" s="1">
        <f t="shared" si="810"/>
        <v>3</v>
      </c>
      <c r="AC2920" s="1" t="str">
        <f>VLOOKUP(BIN2DEC(RIGHT(HEX2BIN(MID(H2920,6,1),4),1)&amp;LEFT(HEX2BIN(MID(H2920,7,1),4),1)),Codes!$K$1:$L$5,2)</f>
        <v>M</v>
      </c>
      <c r="AD2920" s="1" t="str">
        <f>VLOOKUP(BIN2DEC(RIGHT(HEX2BIN(MID(H2920,7,1),4),3)&amp;LEFT(HEX2BIN(MID(H2920,8,1),4),2)),Codes!$H$2:$I$33,2)</f>
        <v>Kick</v>
      </c>
      <c r="AE2920" s="1" t="str">
        <f t="shared" si="811"/>
        <v>1</v>
      </c>
      <c r="AF2920" s="1" t="str">
        <f t="shared" si="812"/>
        <v>1</v>
      </c>
      <c r="AH2920" s="6">
        <f t="shared" si="813"/>
        <v>34</v>
      </c>
    </row>
    <row r="2921" spans="1:34">
      <c r="A2921" s="3" t="s">
        <v>6377</v>
      </c>
      <c r="B2921" s="1" t="s">
        <v>86</v>
      </c>
      <c r="C2921" s="6" t="s">
        <v>6382</v>
      </c>
      <c r="D2921" s="9" t="s">
        <v>6378</v>
      </c>
      <c r="E2921" s="9" t="s">
        <v>824</v>
      </c>
      <c r="F2921" s="9" t="s">
        <v>91</v>
      </c>
      <c r="G2921" s="9" t="s">
        <v>1047</v>
      </c>
      <c r="H2921" s="9" t="s">
        <v>6379</v>
      </c>
      <c r="J2921" s="6" t="str">
        <f t="shared" si="797"/>
        <v>001011</v>
      </c>
      <c r="K2921" s="1">
        <f t="shared" si="798"/>
        <v>0</v>
      </c>
      <c r="L2921" s="6" t="str">
        <f t="shared" si="799"/>
        <v>00000</v>
      </c>
      <c r="M2921" s="1">
        <f t="shared" si="800"/>
        <v>50</v>
      </c>
      <c r="N2921" s="6" t="str">
        <f t="shared" si="801"/>
        <v>00</v>
      </c>
      <c r="O2921" s="1">
        <f t="shared" si="802"/>
        <v>4</v>
      </c>
      <c r="P2921" s="1">
        <f>IF(HEX2DEC(LEFT(E2921,4))&gt;=32768,HEX2DEC(LEFT(E2921,4))-65536,HEX2DEC(LEFT(E2921,4)))/Codes!$N$2</f>
        <v>2</v>
      </c>
      <c r="Q2921" s="1">
        <f>IF(HEX2DEC(RIGHT(E2921,4))&gt;=32768,HEX2DEC(RIGHT(E2921,4))-65536,HEX2DEC(RIGHT(E2921,4)))/Codes!$N$2</f>
        <v>0</v>
      </c>
      <c r="R2921" s="1">
        <f>IF(HEX2DEC(LEFT(F2921,4))&gt;=32768,HEX2DEC(LEFT(F2921,4))-65536,HEX2DEC(LEFT(F2921,4)))/Codes!$N$2</f>
        <v>0</v>
      </c>
      <c r="S2921" s="1">
        <f>IF(HEX2DEC(RIGHT(F2921,4))&gt;=32768,HEX2DEC(RIGHT(F2921,4))-65536,HEX2DEC(RIGHT(F2921,4)))/Codes!$N$2</f>
        <v>0</v>
      </c>
      <c r="T2921" s="18">
        <f t="shared" si="803"/>
        <v>361</v>
      </c>
      <c r="U2921" s="1">
        <f t="shared" si="804"/>
        <v>40</v>
      </c>
      <c r="V2921" s="1">
        <f t="shared" si="805"/>
        <v>0</v>
      </c>
      <c r="W2921" s="1" t="str">
        <f t="shared" si="806"/>
        <v>000</v>
      </c>
      <c r="X2921" s="1">
        <f t="shared" si="807"/>
        <v>0</v>
      </c>
      <c r="Y2921" s="1">
        <f t="shared" si="808"/>
        <v>15</v>
      </c>
      <c r="Z2921" s="1" t="str">
        <f>VLOOKUP(BIN2DEC(MID(HEX2BIN(MID(H2921,3,2),8),2,5)),Codes!$E$1:$F$18,2)</f>
        <v>Electric</v>
      </c>
      <c r="AA2921" s="6" t="str">
        <f t="shared" si="809"/>
        <v>0</v>
      </c>
      <c r="AB2921" s="1">
        <f t="shared" si="810"/>
        <v>0</v>
      </c>
      <c r="AC2921" s="1" t="str">
        <f>VLOOKUP(BIN2DEC(RIGHT(HEX2BIN(MID(H2921,6,1),4),1)&amp;LEFT(HEX2BIN(MID(H2921,7,1),4),1)),Codes!$K$1:$L$5,2)</f>
        <v>M</v>
      </c>
      <c r="AD2921" s="1" t="str">
        <f>VLOOKUP(BIN2DEC(RIGHT(HEX2BIN(MID(H2921,7,1),4),3)&amp;LEFT(HEX2BIN(MID(H2921,8,1),4),2)),Codes!$H$2:$I$33,2)</f>
        <v>Shock</v>
      </c>
      <c r="AE2921" s="1" t="str">
        <f t="shared" si="811"/>
        <v>1</v>
      </c>
      <c r="AF2921" s="1" t="str">
        <f t="shared" si="812"/>
        <v>1</v>
      </c>
      <c r="AH2921" s="6">
        <f t="shared" si="813"/>
        <v>39</v>
      </c>
    </row>
    <row r="2922" spans="1:34">
      <c r="A2922" s="3" t="s">
        <v>6380</v>
      </c>
      <c r="B2922" s="1" t="s">
        <v>86</v>
      </c>
      <c r="C2922" s="6" t="s">
        <v>6382</v>
      </c>
      <c r="D2922" s="9" t="s">
        <v>6381</v>
      </c>
      <c r="E2922" s="9" t="s">
        <v>824</v>
      </c>
      <c r="F2922" s="9" t="s">
        <v>91</v>
      </c>
      <c r="G2922" s="9" t="s">
        <v>1047</v>
      </c>
      <c r="H2922" s="9" t="s">
        <v>6379</v>
      </c>
      <c r="J2922" s="6" t="str">
        <f t="shared" si="797"/>
        <v>001011</v>
      </c>
      <c r="K2922" s="1">
        <f t="shared" si="798"/>
        <v>1</v>
      </c>
      <c r="L2922" s="6" t="str">
        <f t="shared" si="799"/>
        <v>00001</v>
      </c>
      <c r="M2922" s="1">
        <f t="shared" si="800"/>
        <v>139</v>
      </c>
      <c r="N2922" s="6" t="str">
        <f t="shared" si="801"/>
        <v>00</v>
      </c>
      <c r="O2922" s="1">
        <f t="shared" si="802"/>
        <v>4</v>
      </c>
      <c r="P2922" s="1">
        <f>IF(HEX2DEC(LEFT(E2922,4))&gt;=32768,HEX2DEC(LEFT(E2922,4))-65536,HEX2DEC(LEFT(E2922,4)))/Codes!$N$2</f>
        <v>2</v>
      </c>
      <c r="Q2922" s="1">
        <f>IF(HEX2DEC(RIGHT(E2922,4))&gt;=32768,HEX2DEC(RIGHT(E2922,4))-65536,HEX2DEC(RIGHT(E2922,4)))/Codes!$N$2</f>
        <v>0</v>
      </c>
      <c r="R2922" s="1">
        <f>IF(HEX2DEC(LEFT(F2922,4))&gt;=32768,HEX2DEC(LEFT(F2922,4))-65536,HEX2DEC(LEFT(F2922,4)))/Codes!$N$2</f>
        <v>0</v>
      </c>
      <c r="S2922" s="1">
        <f>IF(HEX2DEC(RIGHT(F2922,4))&gt;=32768,HEX2DEC(RIGHT(F2922,4))-65536,HEX2DEC(RIGHT(F2922,4)))/Codes!$N$2</f>
        <v>0</v>
      </c>
      <c r="T2922" s="18">
        <f t="shared" si="803"/>
        <v>361</v>
      </c>
      <c r="U2922" s="1">
        <f t="shared" si="804"/>
        <v>40</v>
      </c>
      <c r="V2922" s="1">
        <f t="shared" si="805"/>
        <v>0</v>
      </c>
      <c r="W2922" s="1" t="str">
        <f t="shared" si="806"/>
        <v>000</v>
      </c>
      <c r="X2922" s="1">
        <f t="shared" si="807"/>
        <v>0</v>
      </c>
      <c r="Y2922" s="1">
        <f t="shared" si="808"/>
        <v>15</v>
      </c>
      <c r="Z2922" s="1" t="str">
        <f>VLOOKUP(BIN2DEC(MID(HEX2BIN(MID(H2922,3,2),8),2,5)),Codes!$E$1:$F$18,2)</f>
        <v>Electric</v>
      </c>
      <c r="AA2922" s="6" t="str">
        <f t="shared" si="809"/>
        <v>0</v>
      </c>
      <c r="AB2922" s="1">
        <f t="shared" si="810"/>
        <v>0</v>
      </c>
      <c r="AC2922" s="1" t="str">
        <f>VLOOKUP(BIN2DEC(RIGHT(HEX2BIN(MID(H2922,6,1),4),1)&amp;LEFT(HEX2BIN(MID(H2922,7,1),4),1)),Codes!$K$1:$L$5,2)</f>
        <v>M</v>
      </c>
      <c r="AD2922" s="1" t="str">
        <f>VLOOKUP(BIN2DEC(RIGHT(HEX2BIN(MID(H2922,7,1),4),3)&amp;LEFT(HEX2BIN(MID(H2922,8,1),4),2)),Codes!$H$2:$I$33,2)</f>
        <v>Shock</v>
      </c>
      <c r="AE2922" s="1" t="str">
        <f t="shared" si="811"/>
        <v>1</v>
      </c>
      <c r="AF2922" s="1" t="str">
        <f t="shared" si="812"/>
        <v>1</v>
      </c>
      <c r="AH2922" s="6">
        <f t="shared" si="813"/>
        <v>39</v>
      </c>
    </row>
    <row r="2923" spans="1:34">
      <c r="A2923" s="3" t="s">
        <v>2040</v>
      </c>
      <c r="B2923" s="1" t="s">
        <v>86</v>
      </c>
      <c r="C2923" s="6" t="s">
        <v>2002</v>
      </c>
      <c r="D2923" s="9" t="s">
        <v>270</v>
      </c>
      <c r="E2923" s="9" t="s">
        <v>1352</v>
      </c>
      <c r="F2923" s="9" t="s">
        <v>91</v>
      </c>
      <c r="G2923" s="9" t="s">
        <v>2003</v>
      </c>
      <c r="H2923" s="9" t="s">
        <v>2004</v>
      </c>
      <c r="J2923" s="6" t="str">
        <f t="shared" si="797"/>
        <v>001011</v>
      </c>
      <c r="K2923" s="1">
        <f t="shared" si="798"/>
        <v>0</v>
      </c>
      <c r="L2923" s="6" t="str">
        <f t="shared" si="799"/>
        <v>00000</v>
      </c>
      <c r="M2923" s="1">
        <f t="shared" si="800"/>
        <v>0</v>
      </c>
      <c r="N2923" s="6" t="str">
        <f t="shared" si="801"/>
        <v>00</v>
      </c>
      <c r="O2923" s="1">
        <f t="shared" si="802"/>
        <v>3</v>
      </c>
      <c r="P2923" s="1">
        <f>IF(HEX2DEC(LEFT(E2923,4))&gt;=32768,HEX2DEC(LEFT(E2923,4))-65536,HEX2DEC(LEFT(E2923,4)))/Codes!$N$2</f>
        <v>1.2</v>
      </c>
      <c r="Q2923" s="1">
        <f>IF(HEX2DEC(RIGHT(E2923,4))&gt;=32768,HEX2DEC(RIGHT(E2923,4))-65536,HEX2DEC(RIGHT(E2923,4)))/Codes!$N$2</f>
        <v>0</v>
      </c>
      <c r="R2923" s="1">
        <f>IF(HEX2DEC(LEFT(F2923,4))&gt;=32768,HEX2DEC(LEFT(F2923,4))-65536,HEX2DEC(LEFT(F2923,4)))/Codes!$N$2</f>
        <v>0</v>
      </c>
      <c r="S2923" s="1">
        <f>IF(HEX2DEC(RIGHT(F2923,4))&gt;=32768,HEX2DEC(RIGHT(F2923,4))-65536,HEX2DEC(RIGHT(F2923,4)))/Codes!$N$2</f>
        <v>0</v>
      </c>
      <c r="T2923" s="18">
        <f t="shared" si="803"/>
        <v>361</v>
      </c>
      <c r="U2923" s="1">
        <f t="shared" si="804"/>
        <v>42</v>
      </c>
      <c r="V2923" s="1">
        <f t="shared" si="805"/>
        <v>0</v>
      </c>
      <c r="W2923" s="1" t="str">
        <f t="shared" si="806"/>
        <v>000</v>
      </c>
      <c r="X2923" s="1">
        <f t="shared" si="807"/>
        <v>0</v>
      </c>
      <c r="Y2923" s="1">
        <f t="shared" si="808"/>
        <v>14</v>
      </c>
      <c r="Z2923" s="1" t="str">
        <f>VLOOKUP(BIN2DEC(MID(HEX2BIN(MID(H2923,3,2),8),2,5)),Codes!$E$1:$F$18,2)</f>
        <v>Electric</v>
      </c>
      <c r="AA2923" s="6" t="str">
        <f t="shared" si="809"/>
        <v>1</v>
      </c>
      <c r="AB2923" s="1">
        <f t="shared" si="810"/>
        <v>0</v>
      </c>
      <c r="AC2923" s="1" t="str">
        <f>VLOOKUP(BIN2DEC(RIGHT(HEX2BIN(MID(H2923,6,1),4),1)&amp;LEFT(HEX2BIN(MID(H2923,7,1),4),1)),Codes!$K$1:$L$5,2)</f>
        <v>S</v>
      </c>
      <c r="AD2923" s="1" t="str">
        <f>VLOOKUP(BIN2DEC(RIGHT(HEX2BIN(MID(H2923,7,1),4),3)&amp;LEFT(HEX2BIN(MID(H2923,8,1),4),2)),Codes!$H$2:$I$33,2)</f>
        <v>Shock</v>
      </c>
      <c r="AE2923" s="1" t="str">
        <f t="shared" si="811"/>
        <v>1</v>
      </c>
      <c r="AF2923" s="1" t="str">
        <f t="shared" si="812"/>
        <v>1</v>
      </c>
      <c r="AH2923" s="6">
        <f t="shared" si="813"/>
        <v>7</v>
      </c>
    </row>
    <row r="2924" spans="1:34">
      <c r="A2924" s="3" t="s">
        <v>2039</v>
      </c>
      <c r="B2924" s="1" t="s">
        <v>86</v>
      </c>
      <c r="C2924" s="6" t="s">
        <v>2006</v>
      </c>
      <c r="D2924" s="9" t="s">
        <v>1559</v>
      </c>
      <c r="E2924" s="9" t="s">
        <v>433</v>
      </c>
      <c r="F2924" s="9" t="s">
        <v>91</v>
      </c>
      <c r="G2924" s="9" t="s">
        <v>2007</v>
      </c>
      <c r="H2924" s="9" t="s">
        <v>2008</v>
      </c>
      <c r="J2924" s="6" t="str">
        <f t="shared" si="797"/>
        <v>001011</v>
      </c>
      <c r="K2924" s="1">
        <f t="shared" si="798"/>
        <v>0</v>
      </c>
      <c r="L2924" s="6" t="str">
        <f t="shared" si="799"/>
        <v>00000</v>
      </c>
      <c r="M2924" s="1">
        <f t="shared" si="800"/>
        <v>0</v>
      </c>
      <c r="N2924" s="6" t="str">
        <f t="shared" si="801"/>
        <v>00</v>
      </c>
      <c r="O2924" s="1">
        <f t="shared" si="802"/>
        <v>5</v>
      </c>
      <c r="P2924" s="1">
        <f>IF(HEX2DEC(LEFT(E2924,4))&gt;=32768,HEX2DEC(LEFT(E2924,4))-65536,HEX2DEC(LEFT(E2924,4)))/Codes!$N$2</f>
        <v>1.6</v>
      </c>
      <c r="Q2924" s="1">
        <f>IF(HEX2DEC(RIGHT(E2924,4))&gt;=32768,HEX2DEC(RIGHT(E2924,4))-65536,HEX2DEC(RIGHT(E2924,4)))/Codes!$N$2</f>
        <v>0</v>
      </c>
      <c r="R2924" s="1">
        <f>IF(HEX2DEC(LEFT(F2924,4))&gt;=32768,HEX2DEC(LEFT(F2924,4))-65536,HEX2DEC(LEFT(F2924,4)))/Codes!$N$2</f>
        <v>0</v>
      </c>
      <c r="S2924" s="1">
        <f>IF(HEX2DEC(RIGHT(F2924,4))&gt;=32768,HEX2DEC(RIGHT(F2924,4))-65536,HEX2DEC(RIGHT(F2924,4)))/Codes!$N$2</f>
        <v>0</v>
      </c>
      <c r="T2924" s="18">
        <f t="shared" si="803"/>
        <v>361</v>
      </c>
      <c r="U2924" s="1">
        <f t="shared" si="804"/>
        <v>46</v>
      </c>
      <c r="V2924" s="1">
        <f t="shared" si="805"/>
        <v>0</v>
      </c>
      <c r="W2924" s="1" t="str">
        <f t="shared" si="806"/>
        <v>000</v>
      </c>
      <c r="X2924" s="1">
        <f t="shared" si="807"/>
        <v>0</v>
      </c>
      <c r="Y2924" s="1">
        <f t="shared" si="808"/>
        <v>16</v>
      </c>
      <c r="Z2924" s="1" t="str">
        <f>VLOOKUP(BIN2DEC(MID(HEX2BIN(MID(H2924,3,2),8),2,5)),Codes!$E$1:$F$18,2)</f>
        <v>Electric</v>
      </c>
      <c r="AA2924" s="6" t="str">
        <f t="shared" si="809"/>
        <v>1</v>
      </c>
      <c r="AB2924" s="1">
        <f t="shared" si="810"/>
        <v>0</v>
      </c>
      <c r="AC2924" s="1" t="str">
        <f>VLOOKUP(BIN2DEC(RIGHT(HEX2BIN(MID(H2924,6,1),4),1)&amp;LEFT(HEX2BIN(MID(H2924,7,1),4),1)),Codes!$K$1:$L$5,2)</f>
        <v>S</v>
      </c>
      <c r="AD2924" s="1" t="str">
        <f>VLOOKUP(BIN2DEC(RIGHT(HEX2BIN(MID(H2924,7,1),4),3)&amp;LEFT(HEX2BIN(MID(H2924,8,1),4),2)),Codes!$H$2:$I$33,2)</f>
        <v>Shock</v>
      </c>
      <c r="AE2924" s="1" t="str">
        <f t="shared" si="811"/>
        <v>1</v>
      </c>
      <c r="AF2924" s="1" t="str">
        <f t="shared" si="812"/>
        <v>1</v>
      </c>
      <c r="AH2924" s="6">
        <f t="shared" si="813"/>
        <v>7</v>
      </c>
    </row>
    <row r="2925" spans="1:34">
      <c r="A2925" s="3" t="s">
        <v>2038</v>
      </c>
      <c r="B2925" s="1" t="s">
        <v>86</v>
      </c>
      <c r="C2925" s="6" t="s">
        <v>2010</v>
      </c>
      <c r="D2925" s="9" t="s">
        <v>853</v>
      </c>
      <c r="E2925" s="9" t="s">
        <v>824</v>
      </c>
      <c r="F2925" s="9" t="s">
        <v>91</v>
      </c>
      <c r="G2925" s="9" t="s">
        <v>2011</v>
      </c>
      <c r="H2925" s="9" t="s">
        <v>2012</v>
      </c>
      <c r="J2925" s="6" t="str">
        <f t="shared" si="797"/>
        <v>001011</v>
      </c>
      <c r="K2925" s="1">
        <f t="shared" si="798"/>
        <v>0</v>
      </c>
      <c r="L2925" s="6" t="str">
        <f t="shared" si="799"/>
        <v>00000</v>
      </c>
      <c r="M2925" s="1">
        <f t="shared" si="800"/>
        <v>0</v>
      </c>
      <c r="N2925" s="6" t="str">
        <f t="shared" si="801"/>
        <v>00</v>
      </c>
      <c r="O2925" s="1">
        <f t="shared" si="802"/>
        <v>8</v>
      </c>
      <c r="P2925" s="1">
        <f>IF(HEX2DEC(LEFT(E2925,4))&gt;=32768,HEX2DEC(LEFT(E2925,4))-65536,HEX2DEC(LEFT(E2925,4)))/Codes!$N$2</f>
        <v>2</v>
      </c>
      <c r="Q2925" s="1">
        <f>IF(HEX2DEC(RIGHT(E2925,4))&gt;=32768,HEX2DEC(RIGHT(E2925,4))-65536,HEX2DEC(RIGHT(E2925,4)))/Codes!$N$2</f>
        <v>0</v>
      </c>
      <c r="R2925" s="1">
        <f>IF(HEX2DEC(LEFT(F2925,4))&gt;=32768,HEX2DEC(LEFT(F2925,4))-65536,HEX2DEC(LEFT(F2925,4)))/Codes!$N$2</f>
        <v>0</v>
      </c>
      <c r="S2925" s="1">
        <f>IF(HEX2DEC(RIGHT(F2925,4))&gt;=32768,HEX2DEC(RIGHT(F2925,4))-65536,HEX2DEC(RIGHT(F2925,4)))/Codes!$N$2</f>
        <v>0</v>
      </c>
      <c r="T2925" s="18">
        <f t="shared" si="803"/>
        <v>361</v>
      </c>
      <c r="U2925" s="1">
        <f t="shared" si="804"/>
        <v>50</v>
      </c>
      <c r="V2925" s="1">
        <f t="shared" si="805"/>
        <v>0</v>
      </c>
      <c r="W2925" s="1" t="str">
        <f t="shared" si="806"/>
        <v>000</v>
      </c>
      <c r="X2925" s="1">
        <f t="shared" si="807"/>
        <v>0</v>
      </c>
      <c r="Y2925" s="1">
        <f t="shared" si="808"/>
        <v>20</v>
      </c>
      <c r="Z2925" s="1" t="str">
        <f>VLOOKUP(BIN2DEC(MID(HEX2BIN(MID(H2925,3,2),8),2,5)),Codes!$E$1:$F$18,2)</f>
        <v>Electric</v>
      </c>
      <c r="AA2925" s="6" t="str">
        <f t="shared" si="809"/>
        <v>1</v>
      </c>
      <c r="AB2925" s="1">
        <f t="shared" si="810"/>
        <v>0</v>
      </c>
      <c r="AC2925" s="1" t="str">
        <f>VLOOKUP(BIN2DEC(RIGHT(HEX2BIN(MID(H2925,6,1),4),1)&amp;LEFT(HEX2BIN(MID(H2925,7,1),4),1)),Codes!$K$1:$L$5,2)</f>
        <v>S</v>
      </c>
      <c r="AD2925" s="1" t="str">
        <f>VLOOKUP(BIN2DEC(RIGHT(HEX2BIN(MID(H2925,7,1),4),3)&amp;LEFT(HEX2BIN(MID(H2925,8,1),4),2)),Codes!$H$2:$I$33,2)</f>
        <v>Shock</v>
      </c>
      <c r="AE2925" s="1" t="str">
        <f t="shared" si="811"/>
        <v>1</v>
      </c>
      <c r="AF2925" s="1" t="str">
        <f t="shared" si="812"/>
        <v>1</v>
      </c>
      <c r="AH2925" s="6">
        <f t="shared" si="813"/>
        <v>7</v>
      </c>
    </row>
    <row r="2926" spans="1:34">
      <c r="A2926" s="3" t="s">
        <v>2037</v>
      </c>
      <c r="B2926" s="1" t="s">
        <v>86</v>
      </c>
      <c r="C2926" s="6" t="s">
        <v>2014</v>
      </c>
      <c r="D2926" s="9" t="s">
        <v>1057</v>
      </c>
      <c r="E2926" s="9" t="s">
        <v>265</v>
      </c>
      <c r="F2926" s="9" t="s">
        <v>91</v>
      </c>
      <c r="G2926" s="9" t="s">
        <v>2015</v>
      </c>
      <c r="H2926" s="9" t="s">
        <v>2016</v>
      </c>
      <c r="J2926" s="6" t="str">
        <f t="shared" si="797"/>
        <v>001011</v>
      </c>
      <c r="K2926" s="1">
        <f t="shared" si="798"/>
        <v>0</v>
      </c>
      <c r="L2926" s="6" t="str">
        <f t="shared" si="799"/>
        <v>00000</v>
      </c>
      <c r="M2926" s="1">
        <f t="shared" si="800"/>
        <v>0</v>
      </c>
      <c r="N2926" s="6" t="str">
        <f t="shared" si="801"/>
        <v>00</v>
      </c>
      <c r="O2926" s="1">
        <f t="shared" si="802"/>
        <v>11</v>
      </c>
      <c r="P2926" s="1">
        <f>IF(HEX2DEC(LEFT(E2926,4))&gt;=32768,HEX2DEC(LEFT(E2926,4))-65536,HEX2DEC(LEFT(E2926,4)))/Codes!$N$2</f>
        <v>2.4</v>
      </c>
      <c r="Q2926" s="1">
        <f>IF(HEX2DEC(RIGHT(E2926,4))&gt;=32768,HEX2DEC(RIGHT(E2926,4))-65536,HEX2DEC(RIGHT(E2926,4)))/Codes!$N$2</f>
        <v>0</v>
      </c>
      <c r="R2926" s="1">
        <f>IF(HEX2DEC(LEFT(F2926,4))&gt;=32768,HEX2DEC(LEFT(F2926,4))-65536,HEX2DEC(LEFT(F2926,4)))/Codes!$N$2</f>
        <v>0</v>
      </c>
      <c r="S2926" s="1">
        <f>IF(HEX2DEC(RIGHT(F2926,4))&gt;=32768,HEX2DEC(RIGHT(F2926,4))-65536,HEX2DEC(RIGHT(F2926,4)))/Codes!$N$2</f>
        <v>0</v>
      </c>
      <c r="T2926" s="18">
        <f t="shared" si="803"/>
        <v>361</v>
      </c>
      <c r="U2926" s="1">
        <f t="shared" si="804"/>
        <v>54</v>
      </c>
      <c r="V2926" s="1">
        <f t="shared" si="805"/>
        <v>0</v>
      </c>
      <c r="W2926" s="1" t="str">
        <f t="shared" si="806"/>
        <v>000</v>
      </c>
      <c r="X2926" s="1">
        <f t="shared" si="807"/>
        <v>0</v>
      </c>
      <c r="Y2926" s="1">
        <f t="shared" si="808"/>
        <v>24</v>
      </c>
      <c r="Z2926" s="1" t="str">
        <f>VLOOKUP(BIN2DEC(MID(HEX2BIN(MID(H2926,3,2),8),2,5)),Codes!$E$1:$F$18,2)</f>
        <v>Electric</v>
      </c>
      <c r="AA2926" s="6" t="str">
        <f t="shared" si="809"/>
        <v>1</v>
      </c>
      <c r="AB2926" s="1">
        <f t="shared" si="810"/>
        <v>0</v>
      </c>
      <c r="AC2926" s="1" t="str">
        <f>VLOOKUP(BIN2DEC(RIGHT(HEX2BIN(MID(H2926,6,1),4),1)&amp;LEFT(HEX2BIN(MID(H2926,7,1),4),1)),Codes!$K$1:$L$5,2)</f>
        <v>S</v>
      </c>
      <c r="AD2926" s="1" t="str">
        <f>VLOOKUP(BIN2DEC(RIGHT(HEX2BIN(MID(H2926,7,1),4),3)&amp;LEFT(HEX2BIN(MID(H2926,8,1),4),2)),Codes!$H$2:$I$33,2)</f>
        <v>[Shock]</v>
      </c>
      <c r="AE2926" s="1" t="str">
        <f t="shared" si="811"/>
        <v>1</v>
      </c>
      <c r="AF2926" s="1" t="str">
        <f t="shared" si="812"/>
        <v>1</v>
      </c>
      <c r="AH2926" s="6">
        <f t="shared" si="813"/>
        <v>23</v>
      </c>
    </row>
    <row r="2927" spans="1:34">
      <c r="A2927" s="3" t="s">
        <v>2036</v>
      </c>
      <c r="B2927" s="1" t="s">
        <v>86</v>
      </c>
      <c r="C2927" s="6" t="s">
        <v>2018</v>
      </c>
      <c r="D2927" s="9" t="s">
        <v>1306</v>
      </c>
      <c r="E2927" s="9" t="s">
        <v>212</v>
      </c>
      <c r="F2927" s="9" t="s">
        <v>91</v>
      </c>
      <c r="G2927" s="9" t="s">
        <v>2019</v>
      </c>
      <c r="H2927" s="9" t="s">
        <v>2020</v>
      </c>
      <c r="J2927" s="6" t="str">
        <f t="shared" si="797"/>
        <v>001011</v>
      </c>
      <c r="K2927" s="1">
        <f t="shared" si="798"/>
        <v>0</v>
      </c>
      <c r="L2927" s="6" t="str">
        <f t="shared" si="799"/>
        <v>00000</v>
      </c>
      <c r="M2927" s="1">
        <f t="shared" si="800"/>
        <v>0</v>
      </c>
      <c r="N2927" s="6" t="str">
        <f t="shared" si="801"/>
        <v>00</v>
      </c>
      <c r="O2927" s="1">
        <f t="shared" si="802"/>
        <v>14</v>
      </c>
      <c r="P2927" s="1">
        <f>IF(HEX2DEC(LEFT(E2927,4))&gt;=32768,HEX2DEC(LEFT(E2927,4))-65536,HEX2DEC(LEFT(E2927,4)))/Codes!$N$2</f>
        <v>2.8</v>
      </c>
      <c r="Q2927" s="1">
        <f>IF(HEX2DEC(RIGHT(E2927,4))&gt;=32768,HEX2DEC(RIGHT(E2927,4))-65536,HEX2DEC(RIGHT(E2927,4)))/Codes!$N$2</f>
        <v>0</v>
      </c>
      <c r="R2927" s="1">
        <f>IF(HEX2DEC(LEFT(F2927,4))&gt;=32768,HEX2DEC(LEFT(F2927,4))-65536,HEX2DEC(LEFT(F2927,4)))/Codes!$N$2</f>
        <v>0</v>
      </c>
      <c r="S2927" s="1">
        <f>IF(HEX2DEC(RIGHT(F2927,4))&gt;=32768,HEX2DEC(RIGHT(F2927,4))-65536,HEX2DEC(RIGHT(F2927,4)))/Codes!$N$2</f>
        <v>0</v>
      </c>
      <c r="T2927" s="18">
        <f t="shared" si="803"/>
        <v>361</v>
      </c>
      <c r="U2927" s="1">
        <f t="shared" si="804"/>
        <v>58</v>
      </c>
      <c r="V2927" s="1">
        <f t="shared" si="805"/>
        <v>0</v>
      </c>
      <c r="W2927" s="1" t="str">
        <f t="shared" si="806"/>
        <v>000</v>
      </c>
      <c r="X2927" s="1">
        <f t="shared" si="807"/>
        <v>0</v>
      </c>
      <c r="Y2927" s="1">
        <f t="shared" si="808"/>
        <v>28</v>
      </c>
      <c r="Z2927" s="1" t="str">
        <f>VLOOKUP(BIN2DEC(MID(HEX2BIN(MID(H2927,3,2),8),2,5)),Codes!$E$1:$F$18,2)</f>
        <v>Electric</v>
      </c>
      <c r="AA2927" s="6" t="str">
        <f t="shared" si="809"/>
        <v>1</v>
      </c>
      <c r="AB2927" s="1">
        <f t="shared" si="810"/>
        <v>0</v>
      </c>
      <c r="AC2927" s="1" t="str">
        <f>VLOOKUP(BIN2DEC(RIGHT(HEX2BIN(MID(H2927,6,1),4),1)&amp;LEFT(HEX2BIN(MID(H2927,7,1),4),1)),Codes!$K$1:$L$5,2)</f>
        <v>S</v>
      </c>
      <c r="AD2927" s="1" t="str">
        <f>VLOOKUP(BIN2DEC(RIGHT(HEX2BIN(MID(H2927,7,1),4),3)&amp;LEFT(HEX2BIN(MID(H2927,8,1),4),2)),Codes!$H$2:$I$33,2)</f>
        <v>[Shock]</v>
      </c>
      <c r="AE2927" s="1" t="str">
        <f t="shared" si="811"/>
        <v>1</v>
      </c>
      <c r="AF2927" s="1" t="str">
        <f t="shared" si="812"/>
        <v>1</v>
      </c>
      <c r="AH2927" s="6">
        <f t="shared" si="813"/>
        <v>23</v>
      </c>
    </row>
    <row r="2928" spans="1:34">
      <c r="A2928" s="3" t="s">
        <v>2035</v>
      </c>
      <c r="B2928" s="1" t="s">
        <v>86</v>
      </c>
      <c r="C2928" s="6" t="s">
        <v>2022</v>
      </c>
      <c r="D2928" s="9" t="s">
        <v>1681</v>
      </c>
      <c r="E2928" s="9" t="s">
        <v>307</v>
      </c>
      <c r="F2928" s="9" t="s">
        <v>91</v>
      </c>
      <c r="G2928" s="9" t="s">
        <v>2023</v>
      </c>
      <c r="H2928" s="9" t="s">
        <v>2024</v>
      </c>
      <c r="J2928" s="6" t="str">
        <f t="shared" si="797"/>
        <v>001011</v>
      </c>
      <c r="K2928" s="1">
        <f t="shared" si="798"/>
        <v>0</v>
      </c>
      <c r="L2928" s="6" t="str">
        <f t="shared" si="799"/>
        <v>00000</v>
      </c>
      <c r="M2928" s="1">
        <f t="shared" si="800"/>
        <v>0</v>
      </c>
      <c r="N2928" s="6" t="str">
        <f t="shared" si="801"/>
        <v>00</v>
      </c>
      <c r="O2928" s="1">
        <f t="shared" si="802"/>
        <v>18</v>
      </c>
      <c r="P2928" s="1">
        <f>IF(HEX2DEC(LEFT(E2928,4))&gt;=32768,HEX2DEC(LEFT(E2928,4))-65536,HEX2DEC(LEFT(E2928,4)))/Codes!$N$2</f>
        <v>3.2</v>
      </c>
      <c r="Q2928" s="1">
        <f>IF(HEX2DEC(RIGHT(E2928,4))&gt;=32768,HEX2DEC(RIGHT(E2928,4))-65536,HEX2DEC(RIGHT(E2928,4)))/Codes!$N$2</f>
        <v>0</v>
      </c>
      <c r="R2928" s="1">
        <f>IF(HEX2DEC(LEFT(F2928,4))&gt;=32768,HEX2DEC(LEFT(F2928,4))-65536,HEX2DEC(LEFT(F2928,4)))/Codes!$N$2</f>
        <v>0</v>
      </c>
      <c r="S2928" s="1">
        <f>IF(HEX2DEC(RIGHT(F2928,4))&gt;=32768,HEX2DEC(RIGHT(F2928,4))-65536,HEX2DEC(RIGHT(F2928,4)))/Codes!$N$2</f>
        <v>0</v>
      </c>
      <c r="T2928" s="18">
        <f t="shared" si="803"/>
        <v>361</v>
      </c>
      <c r="U2928" s="1">
        <f t="shared" si="804"/>
        <v>62</v>
      </c>
      <c r="V2928" s="1">
        <f t="shared" si="805"/>
        <v>0</v>
      </c>
      <c r="W2928" s="1" t="str">
        <f t="shared" si="806"/>
        <v>000</v>
      </c>
      <c r="X2928" s="1">
        <f t="shared" si="807"/>
        <v>0</v>
      </c>
      <c r="Y2928" s="1">
        <f t="shared" si="808"/>
        <v>32</v>
      </c>
      <c r="Z2928" s="1" t="str">
        <f>VLOOKUP(BIN2DEC(MID(HEX2BIN(MID(H2928,3,2),8),2,5)),Codes!$E$1:$F$18,2)</f>
        <v>Electric</v>
      </c>
      <c r="AA2928" s="6" t="str">
        <f t="shared" si="809"/>
        <v>1</v>
      </c>
      <c r="AB2928" s="1">
        <f t="shared" si="810"/>
        <v>0</v>
      </c>
      <c r="AC2928" s="1" t="str">
        <f>VLOOKUP(BIN2DEC(RIGHT(HEX2BIN(MID(H2928,6,1),4),1)&amp;LEFT(HEX2BIN(MID(H2928,7,1),4),1)),Codes!$K$1:$L$5,2)</f>
        <v>S</v>
      </c>
      <c r="AD2928" s="1" t="str">
        <f>VLOOKUP(BIN2DEC(RIGHT(HEX2BIN(MID(H2928,7,1),4),3)&amp;LEFT(HEX2BIN(MID(H2928,8,1),4),2)),Codes!$H$2:$I$33,2)</f>
        <v>[Shock]</v>
      </c>
      <c r="AE2928" s="1" t="str">
        <f t="shared" si="811"/>
        <v>1</v>
      </c>
      <c r="AF2928" s="1" t="str">
        <f t="shared" si="812"/>
        <v>1</v>
      </c>
      <c r="AH2928" s="6">
        <f t="shared" si="813"/>
        <v>23</v>
      </c>
    </row>
    <row r="2929" spans="1:34">
      <c r="A2929" s="3" t="s">
        <v>2034</v>
      </c>
      <c r="B2929" s="1" t="s">
        <v>86</v>
      </c>
      <c r="C2929" s="6" t="s">
        <v>2026</v>
      </c>
      <c r="D2929" s="9" t="s">
        <v>2027</v>
      </c>
      <c r="E2929" s="9" t="s">
        <v>256</v>
      </c>
      <c r="F2929" s="9" t="s">
        <v>91</v>
      </c>
      <c r="G2929" s="9" t="s">
        <v>2028</v>
      </c>
      <c r="H2929" s="9" t="s">
        <v>2029</v>
      </c>
      <c r="J2929" s="6" t="str">
        <f t="shared" si="797"/>
        <v>001011</v>
      </c>
      <c r="K2929" s="1">
        <f t="shared" si="798"/>
        <v>0</v>
      </c>
      <c r="L2929" s="6" t="str">
        <f t="shared" si="799"/>
        <v>00000</v>
      </c>
      <c r="M2929" s="1">
        <f t="shared" si="800"/>
        <v>0</v>
      </c>
      <c r="N2929" s="6" t="str">
        <f t="shared" si="801"/>
        <v>00</v>
      </c>
      <c r="O2929" s="1">
        <f t="shared" si="802"/>
        <v>21</v>
      </c>
      <c r="P2929" s="1">
        <f>IF(HEX2DEC(LEFT(E2929,4))&gt;=32768,HEX2DEC(LEFT(E2929,4))-65536,HEX2DEC(LEFT(E2929,4)))/Codes!$N$2</f>
        <v>3.6</v>
      </c>
      <c r="Q2929" s="1">
        <f>IF(HEX2DEC(RIGHT(E2929,4))&gt;=32768,HEX2DEC(RIGHT(E2929,4))-65536,HEX2DEC(RIGHT(E2929,4)))/Codes!$N$2</f>
        <v>0</v>
      </c>
      <c r="R2929" s="1">
        <f>IF(HEX2DEC(LEFT(F2929,4))&gt;=32768,HEX2DEC(LEFT(F2929,4))-65536,HEX2DEC(LEFT(F2929,4)))/Codes!$N$2</f>
        <v>0</v>
      </c>
      <c r="S2929" s="1">
        <f>IF(HEX2DEC(RIGHT(F2929,4))&gt;=32768,HEX2DEC(RIGHT(F2929,4))-65536,HEX2DEC(RIGHT(F2929,4)))/Codes!$N$2</f>
        <v>0</v>
      </c>
      <c r="T2929" s="18">
        <f t="shared" si="803"/>
        <v>361</v>
      </c>
      <c r="U2929" s="1">
        <f t="shared" si="804"/>
        <v>66</v>
      </c>
      <c r="V2929" s="1">
        <f t="shared" si="805"/>
        <v>0</v>
      </c>
      <c r="W2929" s="1" t="str">
        <f t="shared" si="806"/>
        <v>000</v>
      </c>
      <c r="X2929" s="1">
        <f t="shared" si="807"/>
        <v>0</v>
      </c>
      <c r="Y2929" s="1">
        <f t="shared" si="808"/>
        <v>36</v>
      </c>
      <c r="Z2929" s="1" t="str">
        <f>VLOOKUP(BIN2DEC(MID(HEX2BIN(MID(H2929,3,2),8),2,5)),Codes!$E$1:$F$18,2)</f>
        <v>Electric</v>
      </c>
      <c r="AA2929" s="6" t="str">
        <f t="shared" si="809"/>
        <v>1</v>
      </c>
      <c r="AB2929" s="1">
        <f t="shared" si="810"/>
        <v>0</v>
      </c>
      <c r="AC2929" s="1" t="str">
        <f>VLOOKUP(BIN2DEC(RIGHT(HEX2BIN(MID(H2929,6,1),4),1)&amp;LEFT(HEX2BIN(MID(H2929,7,1),4),1)),Codes!$K$1:$L$5,2)</f>
        <v>S</v>
      </c>
      <c r="AD2929" s="1" t="str">
        <f>VLOOKUP(BIN2DEC(RIGHT(HEX2BIN(MID(H2929,7,1),4),3)&amp;LEFT(HEX2BIN(MID(H2929,8,1),4),2)),Codes!$H$2:$I$33,2)</f>
        <v>[Shock]</v>
      </c>
      <c r="AE2929" s="1" t="str">
        <f t="shared" si="811"/>
        <v>1</v>
      </c>
      <c r="AF2929" s="1" t="str">
        <f t="shared" si="812"/>
        <v>1</v>
      </c>
      <c r="AH2929" s="6">
        <f t="shared" si="813"/>
        <v>23</v>
      </c>
    </row>
    <row r="2930" spans="1:34">
      <c r="A2930" s="3" t="s">
        <v>2031</v>
      </c>
      <c r="B2930" s="1" t="s">
        <v>86</v>
      </c>
      <c r="C2930" s="6" t="s">
        <v>2030</v>
      </c>
      <c r="D2930" s="9" t="s">
        <v>1997</v>
      </c>
      <c r="E2930" s="9" t="s">
        <v>232</v>
      </c>
      <c r="F2930" s="9" t="s">
        <v>91</v>
      </c>
      <c r="G2930" s="9" t="s">
        <v>2032</v>
      </c>
      <c r="H2930" s="9" t="s">
        <v>2033</v>
      </c>
      <c r="J2930" s="6" t="str">
        <f t="shared" si="797"/>
        <v>001011</v>
      </c>
      <c r="K2930" s="1">
        <f t="shared" si="798"/>
        <v>0</v>
      </c>
      <c r="L2930" s="6" t="str">
        <f t="shared" si="799"/>
        <v>00000</v>
      </c>
      <c r="M2930" s="1">
        <f t="shared" si="800"/>
        <v>0</v>
      </c>
      <c r="N2930" s="6" t="str">
        <f t="shared" si="801"/>
        <v>00</v>
      </c>
      <c r="O2930" s="1">
        <f t="shared" si="802"/>
        <v>25</v>
      </c>
      <c r="P2930" s="1">
        <f>IF(HEX2DEC(LEFT(E2930,4))&gt;=32768,HEX2DEC(LEFT(E2930,4))-65536,HEX2DEC(LEFT(E2930,4)))/Codes!$N$2</f>
        <v>4.8</v>
      </c>
      <c r="Q2930" s="1">
        <f>IF(HEX2DEC(RIGHT(E2930,4))&gt;=32768,HEX2DEC(RIGHT(E2930,4))-65536,HEX2DEC(RIGHT(E2930,4)))/Codes!$N$2</f>
        <v>0</v>
      </c>
      <c r="R2930" s="1">
        <f>IF(HEX2DEC(LEFT(F2930,4))&gt;=32768,HEX2DEC(LEFT(F2930,4))-65536,HEX2DEC(LEFT(F2930,4)))/Codes!$N$2</f>
        <v>0</v>
      </c>
      <c r="S2930" s="1">
        <f>IF(HEX2DEC(RIGHT(F2930,4))&gt;=32768,HEX2DEC(RIGHT(F2930,4))-65536,HEX2DEC(RIGHT(F2930,4)))/Codes!$N$2</f>
        <v>0</v>
      </c>
      <c r="T2930" s="18">
        <f t="shared" si="803"/>
        <v>361</v>
      </c>
      <c r="U2930" s="1">
        <f t="shared" si="804"/>
        <v>72</v>
      </c>
      <c r="V2930" s="1">
        <f t="shared" si="805"/>
        <v>0</v>
      </c>
      <c r="W2930" s="1" t="str">
        <f t="shared" si="806"/>
        <v>000</v>
      </c>
      <c r="X2930" s="1">
        <f t="shared" si="807"/>
        <v>0</v>
      </c>
      <c r="Y2930" s="1">
        <f t="shared" si="808"/>
        <v>50</v>
      </c>
      <c r="Z2930" s="1" t="str">
        <f>VLOOKUP(BIN2DEC(MID(HEX2BIN(MID(H2930,3,2),8),2,5)),Codes!$E$1:$F$18,2)</f>
        <v>Electric</v>
      </c>
      <c r="AA2930" s="6" t="str">
        <f t="shared" si="809"/>
        <v>1</v>
      </c>
      <c r="AB2930" s="1">
        <f t="shared" si="810"/>
        <v>1</v>
      </c>
      <c r="AC2930" s="1" t="str">
        <f>VLOOKUP(BIN2DEC(RIGHT(HEX2BIN(MID(H2930,6,1),4),1)&amp;LEFT(HEX2BIN(MID(H2930,7,1),4),1)),Codes!$K$1:$L$5,2)</f>
        <v>M</v>
      </c>
      <c r="AD2930" s="1" t="str">
        <f>VLOOKUP(BIN2DEC(RIGHT(HEX2BIN(MID(H2930,7,1),4),3)&amp;LEFT(HEX2BIN(MID(H2930,8,1),4),2)),Codes!$H$2:$I$33,2)</f>
        <v>Shock</v>
      </c>
      <c r="AE2930" s="1" t="str">
        <f t="shared" si="811"/>
        <v>1</v>
      </c>
      <c r="AF2930" s="1" t="str">
        <f t="shared" si="812"/>
        <v>1</v>
      </c>
      <c r="AH2930" s="6">
        <f t="shared" si="813"/>
        <v>167</v>
      </c>
    </row>
    <row r="2931" spans="1:34">
      <c r="A2931" s="3" t="s">
        <v>6383</v>
      </c>
      <c r="B2931" s="1" t="s">
        <v>86</v>
      </c>
      <c r="C2931" s="6" t="s">
        <v>6388</v>
      </c>
      <c r="D2931" s="9" t="s">
        <v>1559</v>
      </c>
      <c r="E2931" s="9" t="s">
        <v>824</v>
      </c>
      <c r="F2931" s="9" t="s">
        <v>91</v>
      </c>
      <c r="G2931" s="9" t="s">
        <v>4733</v>
      </c>
      <c r="H2931" s="9" t="s">
        <v>6384</v>
      </c>
      <c r="J2931" s="6" t="str">
        <f t="shared" si="797"/>
        <v>001011</v>
      </c>
      <c r="K2931" s="1">
        <f t="shared" si="798"/>
        <v>0</v>
      </c>
      <c r="L2931" s="6" t="str">
        <f t="shared" si="799"/>
        <v>00000</v>
      </c>
      <c r="M2931" s="1">
        <f t="shared" si="800"/>
        <v>0</v>
      </c>
      <c r="N2931" s="6" t="str">
        <f t="shared" si="801"/>
        <v>00</v>
      </c>
      <c r="O2931" s="1">
        <f t="shared" si="802"/>
        <v>5</v>
      </c>
      <c r="P2931" s="1">
        <f>IF(HEX2DEC(LEFT(E2931,4))&gt;=32768,HEX2DEC(LEFT(E2931,4))-65536,HEX2DEC(LEFT(E2931,4)))/Codes!$N$2</f>
        <v>2</v>
      </c>
      <c r="Q2931" s="1">
        <f>IF(HEX2DEC(RIGHT(E2931,4))&gt;=32768,HEX2DEC(RIGHT(E2931,4))-65536,HEX2DEC(RIGHT(E2931,4)))/Codes!$N$2</f>
        <v>0</v>
      </c>
      <c r="R2931" s="1">
        <f>IF(HEX2DEC(LEFT(F2931,4))&gt;=32768,HEX2DEC(LEFT(F2931,4))-65536,HEX2DEC(LEFT(F2931,4)))/Codes!$N$2</f>
        <v>0</v>
      </c>
      <c r="S2931" s="1">
        <f>IF(HEX2DEC(RIGHT(F2931,4))&gt;=32768,HEX2DEC(RIGHT(F2931,4))-65536,HEX2DEC(RIGHT(F2931,4)))/Codes!$N$2</f>
        <v>0</v>
      </c>
      <c r="T2931" s="18">
        <f t="shared" si="803"/>
        <v>0</v>
      </c>
      <c r="U2931" s="1">
        <f t="shared" si="804"/>
        <v>20</v>
      </c>
      <c r="V2931" s="1">
        <f t="shared" si="805"/>
        <v>0</v>
      </c>
      <c r="W2931" s="1" t="str">
        <f t="shared" si="806"/>
        <v>000</v>
      </c>
      <c r="X2931" s="1">
        <f t="shared" si="807"/>
        <v>0</v>
      </c>
      <c r="Y2931" s="1">
        <f t="shared" si="808"/>
        <v>24</v>
      </c>
      <c r="Z2931" s="1" t="str">
        <f>VLOOKUP(BIN2DEC(MID(HEX2BIN(MID(H2931,3,2),8),2,5)),Codes!$E$1:$F$18,2)</f>
        <v>Flame</v>
      </c>
      <c r="AA2931" s="6" t="str">
        <f t="shared" si="809"/>
        <v>1</v>
      </c>
      <c r="AB2931" s="1">
        <f t="shared" si="810"/>
        <v>0</v>
      </c>
      <c r="AC2931" s="1" t="str">
        <f>VLOOKUP(BIN2DEC(RIGHT(HEX2BIN(MID(H2931,6,1),4),1)&amp;LEFT(HEX2BIN(MID(H2931,7,1),4),1)),Codes!$K$1:$L$5,2)</f>
        <v>S</v>
      </c>
      <c r="AD2931" s="1" t="str">
        <f>VLOOKUP(BIN2DEC(RIGHT(HEX2BIN(MID(H2931,7,1),4),3)&amp;LEFT(HEX2BIN(MID(H2931,8,1),4),2)),Codes!$H$2:$I$33,2)</f>
        <v>Burn</v>
      </c>
      <c r="AE2931" s="1" t="str">
        <f t="shared" si="811"/>
        <v>1</v>
      </c>
      <c r="AF2931" s="1" t="str">
        <f t="shared" si="812"/>
        <v>1</v>
      </c>
      <c r="AH2931" s="6">
        <f t="shared" si="813"/>
        <v>136</v>
      </c>
    </row>
    <row r="2932" spans="1:34">
      <c r="A2932" s="3" t="s">
        <v>6386</v>
      </c>
      <c r="B2932" s="1" t="s">
        <v>86</v>
      </c>
      <c r="C2932" s="6" t="s">
        <v>6389</v>
      </c>
      <c r="D2932" s="9" t="s">
        <v>3106</v>
      </c>
      <c r="E2932" s="9" t="s">
        <v>265</v>
      </c>
      <c r="F2932" s="9" t="s">
        <v>91</v>
      </c>
      <c r="G2932" s="9" t="s">
        <v>373</v>
      </c>
      <c r="H2932" s="9" t="s">
        <v>6387</v>
      </c>
      <c r="J2932" s="6" t="str">
        <f t="shared" si="797"/>
        <v>001011</v>
      </c>
      <c r="K2932" s="1">
        <f t="shared" si="798"/>
        <v>0</v>
      </c>
      <c r="L2932" s="6" t="str">
        <f t="shared" si="799"/>
        <v>00000</v>
      </c>
      <c r="M2932" s="1">
        <f t="shared" si="800"/>
        <v>0</v>
      </c>
      <c r="N2932" s="6" t="str">
        <f t="shared" si="801"/>
        <v>00</v>
      </c>
      <c r="O2932" s="1">
        <f t="shared" si="802"/>
        <v>12</v>
      </c>
      <c r="P2932" s="1">
        <f>IF(HEX2DEC(LEFT(E2932,4))&gt;=32768,HEX2DEC(LEFT(E2932,4))-65536,HEX2DEC(LEFT(E2932,4)))/Codes!$N$2</f>
        <v>2.4</v>
      </c>
      <c r="Q2932" s="1">
        <f>IF(HEX2DEC(RIGHT(E2932,4))&gt;=32768,HEX2DEC(RIGHT(E2932,4))-65536,HEX2DEC(RIGHT(E2932,4)))/Codes!$N$2</f>
        <v>0</v>
      </c>
      <c r="R2932" s="1">
        <f>IF(HEX2DEC(LEFT(F2932,4))&gt;=32768,HEX2DEC(LEFT(F2932,4))-65536,HEX2DEC(LEFT(F2932,4)))/Codes!$N$2</f>
        <v>0</v>
      </c>
      <c r="S2932" s="1">
        <f>IF(HEX2DEC(RIGHT(F2932,4))&gt;=32768,HEX2DEC(RIGHT(F2932,4))-65536,HEX2DEC(RIGHT(F2932,4)))/Codes!$N$2</f>
        <v>0</v>
      </c>
      <c r="T2932" s="18">
        <f t="shared" si="803"/>
        <v>361</v>
      </c>
      <c r="U2932" s="1">
        <f t="shared" si="804"/>
        <v>100</v>
      </c>
      <c r="V2932" s="1">
        <f t="shared" si="805"/>
        <v>0</v>
      </c>
      <c r="W2932" s="1" t="str">
        <f t="shared" si="806"/>
        <v>000</v>
      </c>
      <c r="X2932" s="1">
        <f t="shared" si="807"/>
        <v>0</v>
      </c>
      <c r="Y2932" s="1">
        <f t="shared" si="808"/>
        <v>30</v>
      </c>
      <c r="Z2932" s="1" t="str">
        <f>VLOOKUP(BIN2DEC(MID(HEX2BIN(MID(H2932,3,2),8),2,5)),Codes!$E$1:$F$18,2)</f>
        <v>Flame</v>
      </c>
      <c r="AA2932" s="6" t="str">
        <f t="shared" si="809"/>
        <v>1</v>
      </c>
      <c r="AB2932" s="1">
        <f t="shared" si="810"/>
        <v>2</v>
      </c>
      <c r="AC2932" s="1" t="str">
        <f>VLOOKUP(BIN2DEC(RIGHT(HEX2BIN(MID(H2932,6,1),4),1)&amp;LEFT(HEX2BIN(MID(H2932,7,1),4),1)),Codes!$K$1:$L$5,2)</f>
        <v>M</v>
      </c>
      <c r="AD2932" s="1" t="str">
        <f>VLOOKUP(BIN2DEC(RIGHT(HEX2BIN(MID(H2932,7,1),4),3)&amp;LEFT(HEX2BIN(MID(H2932,8,1),4),2)),Codes!$H$2:$I$33,2)</f>
        <v>Burn</v>
      </c>
      <c r="AE2932" s="1" t="str">
        <f t="shared" si="811"/>
        <v>1</v>
      </c>
      <c r="AF2932" s="1" t="str">
        <f t="shared" si="812"/>
        <v>1</v>
      </c>
      <c r="AH2932" s="6">
        <f t="shared" si="813"/>
        <v>168</v>
      </c>
    </row>
    <row r="2933" spans="1:34">
      <c r="A2933" s="3" t="s">
        <v>6390</v>
      </c>
      <c r="B2933" s="1" t="s">
        <v>86</v>
      </c>
      <c r="C2933" s="6" t="s">
        <v>6394</v>
      </c>
      <c r="D2933" s="9" t="s">
        <v>3348</v>
      </c>
      <c r="E2933" s="9" t="s">
        <v>824</v>
      </c>
      <c r="F2933" s="9" t="s">
        <v>91</v>
      </c>
      <c r="G2933" s="9" t="s">
        <v>6204</v>
      </c>
      <c r="H2933" s="9" t="s">
        <v>6391</v>
      </c>
      <c r="J2933" s="6" t="str">
        <f t="shared" si="797"/>
        <v>001011</v>
      </c>
      <c r="K2933" s="1">
        <f t="shared" si="798"/>
        <v>0</v>
      </c>
      <c r="L2933" s="6" t="str">
        <f t="shared" si="799"/>
        <v>00000</v>
      </c>
      <c r="M2933" s="1">
        <f t="shared" si="800"/>
        <v>0</v>
      </c>
      <c r="N2933" s="6" t="str">
        <f t="shared" si="801"/>
        <v>00</v>
      </c>
      <c r="O2933" s="1">
        <f t="shared" si="802"/>
        <v>4</v>
      </c>
      <c r="P2933" s="1">
        <f>IF(HEX2DEC(LEFT(E2933,4))&gt;=32768,HEX2DEC(LEFT(E2933,4))-65536,HEX2DEC(LEFT(E2933,4)))/Codes!$N$2</f>
        <v>2</v>
      </c>
      <c r="Q2933" s="1">
        <f>IF(HEX2DEC(RIGHT(E2933,4))&gt;=32768,HEX2DEC(RIGHT(E2933,4))-65536,HEX2DEC(RIGHT(E2933,4)))/Codes!$N$2</f>
        <v>0</v>
      </c>
      <c r="R2933" s="1">
        <f>IF(HEX2DEC(LEFT(F2933,4))&gt;=32768,HEX2DEC(LEFT(F2933,4))-65536,HEX2DEC(LEFT(F2933,4)))/Codes!$N$2</f>
        <v>0</v>
      </c>
      <c r="S2933" s="1">
        <f>IF(HEX2DEC(RIGHT(F2933,4))&gt;=32768,HEX2DEC(RIGHT(F2933,4))-65536,HEX2DEC(RIGHT(F2933,4)))/Codes!$N$2</f>
        <v>0</v>
      </c>
      <c r="T2933" s="18">
        <f t="shared" si="803"/>
        <v>361</v>
      </c>
      <c r="U2933" s="1">
        <f t="shared" si="804"/>
        <v>45</v>
      </c>
      <c r="V2933" s="1">
        <f t="shared" si="805"/>
        <v>0</v>
      </c>
      <c r="W2933" s="1" t="str">
        <f t="shared" si="806"/>
        <v>000</v>
      </c>
      <c r="X2933" s="1">
        <f t="shared" si="807"/>
        <v>0</v>
      </c>
      <c r="Y2933" s="1">
        <f t="shared" si="808"/>
        <v>10</v>
      </c>
      <c r="Z2933" s="1" t="str">
        <f>VLOOKUP(BIN2DEC(MID(HEX2BIN(MID(H2933,3,2),8),2,5)),Codes!$E$1:$F$18,2)</f>
        <v>Flame</v>
      </c>
      <c r="AA2933" s="6" t="str">
        <f t="shared" si="809"/>
        <v>1</v>
      </c>
      <c r="AB2933" s="1">
        <f t="shared" si="810"/>
        <v>3</v>
      </c>
      <c r="AC2933" s="1" t="str">
        <f>VLOOKUP(BIN2DEC(RIGHT(HEX2BIN(MID(H2933,6,1),4),1)&amp;LEFT(HEX2BIN(MID(H2933,7,1),4),1)),Codes!$K$1:$L$5,2)</f>
        <v>S</v>
      </c>
      <c r="AD2933" s="1" t="str">
        <f>VLOOKUP(BIN2DEC(RIGHT(HEX2BIN(MID(H2933,7,1),4),3)&amp;LEFT(HEX2BIN(MID(H2933,8,1),4),2)),Codes!$H$2:$I$33,2)</f>
        <v>Burn</v>
      </c>
      <c r="AE2933" s="1" t="str">
        <f t="shared" si="811"/>
        <v>1</v>
      </c>
      <c r="AF2933" s="1" t="str">
        <f t="shared" si="812"/>
        <v>1</v>
      </c>
      <c r="AH2933" s="6">
        <f t="shared" si="813"/>
        <v>8</v>
      </c>
    </row>
    <row r="2934" spans="1:34">
      <c r="A2934" s="3" t="s">
        <v>6392</v>
      </c>
      <c r="B2934" s="1" t="s">
        <v>86</v>
      </c>
      <c r="C2934" s="6" t="s">
        <v>6395</v>
      </c>
      <c r="D2934" s="9" t="s">
        <v>3348</v>
      </c>
      <c r="E2934" s="9" t="s">
        <v>3721</v>
      </c>
      <c r="F2934" s="9" t="s">
        <v>91</v>
      </c>
      <c r="G2934" s="9" t="s">
        <v>6204</v>
      </c>
      <c r="H2934" s="9" t="s">
        <v>6391</v>
      </c>
      <c r="J2934" s="6" t="str">
        <f t="shared" si="797"/>
        <v>001011</v>
      </c>
      <c r="K2934" s="1">
        <f t="shared" si="798"/>
        <v>0</v>
      </c>
      <c r="L2934" s="6" t="str">
        <f t="shared" si="799"/>
        <v>00000</v>
      </c>
      <c r="M2934" s="1">
        <f t="shared" si="800"/>
        <v>0</v>
      </c>
      <c r="N2934" s="6" t="str">
        <f t="shared" si="801"/>
        <v>00</v>
      </c>
      <c r="O2934" s="1">
        <f t="shared" si="802"/>
        <v>4</v>
      </c>
      <c r="P2934" s="1">
        <f>IF(HEX2DEC(LEFT(E2934,4))&gt;=32768,HEX2DEC(LEFT(E2934,4))-65536,HEX2DEC(LEFT(E2934,4)))/Codes!$N$2</f>
        <v>6.1440000000000001</v>
      </c>
      <c r="Q2934" s="1">
        <f>IF(HEX2DEC(RIGHT(E2934,4))&gt;=32768,HEX2DEC(RIGHT(E2934,4))-65536,HEX2DEC(RIGHT(E2934,4)))/Codes!$N$2</f>
        <v>0</v>
      </c>
      <c r="R2934" s="1">
        <f>IF(HEX2DEC(LEFT(F2934,4))&gt;=32768,HEX2DEC(LEFT(F2934,4))-65536,HEX2DEC(LEFT(F2934,4)))/Codes!$N$2</f>
        <v>0</v>
      </c>
      <c r="S2934" s="1">
        <f>IF(HEX2DEC(RIGHT(F2934,4))&gt;=32768,HEX2DEC(RIGHT(F2934,4))-65536,HEX2DEC(RIGHT(F2934,4)))/Codes!$N$2</f>
        <v>0</v>
      </c>
      <c r="T2934" s="18">
        <f t="shared" si="803"/>
        <v>361</v>
      </c>
      <c r="U2934" s="1">
        <f t="shared" si="804"/>
        <v>45</v>
      </c>
      <c r="V2934" s="1">
        <f t="shared" si="805"/>
        <v>0</v>
      </c>
      <c r="W2934" s="1" t="str">
        <f t="shared" si="806"/>
        <v>000</v>
      </c>
      <c r="X2934" s="1">
        <f t="shared" si="807"/>
        <v>0</v>
      </c>
      <c r="Y2934" s="1">
        <f t="shared" si="808"/>
        <v>10</v>
      </c>
      <c r="Z2934" s="1" t="str">
        <f>VLOOKUP(BIN2DEC(MID(HEX2BIN(MID(H2934,3,2),8),2,5)),Codes!$E$1:$F$18,2)</f>
        <v>Flame</v>
      </c>
      <c r="AA2934" s="6" t="str">
        <f t="shared" si="809"/>
        <v>1</v>
      </c>
      <c r="AB2934" s="1">
        <f t="shared" si="810"/>
        <v>3</v>
      </c>
      <c r="AC2934" s="1" t="str">
        <f>VLOOKUP(BIN2DEC(RIGHT(HEX2BIN(MID(H2934,6,1),4),1)&amp;LEFT(HEX2BIN(MID(H2934,7,1),4),1)),Codes!$K$1:$L$5,2)</f>
        <v>S</v>
      </c>
      <c r="AD2934" s="1" t="str">
        <f>VLOOKUP(BIN2DEC(RIGHT(HEX2BIN(MID(H2934,7,1),4),3)&amp;LEFT(HEX2BIN(MID(H2934,8,1),4),2)),Codes!$H$2:$I$33,2)</f>
        <v>Burn</v>
      </c>
      <c r="AE2934" s="1" t="str">
        <f t="shared" si="811"/>
        <v>1</v>
      </c>
      <c r="AF2934" s="1" t="str">
        <f t="shared" si="812"/>
        <v>1</v>
      </c>
      <c r="AH2934" s="6">
        <f t="shared" si="813"/>
        <v>8</v>
      </c>
    </row>
    <row r="2935" spans="1:34">
      <c r="A2935" s="3" t="s">
        <v>6396</v>
      </c>
      <c r="B2935" s="1" t="s">
        <v>86</v>
      </c>
      <c r="C2935" s="6" t="s">
        <v>267</v>
      </c>
      <c r="D2935" s="9" t="s">
        <v>270</v>
      </c>
      <c r="E2935" s="9" t="s">
        <v>256</v>
      </c>
      <c r="F2935" s="9" t="s">
        <v>6397</v>
      </c>
      <c r="G2935" s="9" t="s">
        <v>139</v>
      </c>
      <c r="H2935" s="9" t="s">
        <v>259</v>
      </c>
      <c r="J2935" s="6" t="str">
        <f t="shared" si="797"/>
        <v>001011</v>
      </c>
      <c r="K2935" s="1">
        <f t="shared" si="798"/>
        <v>0</v>
      </c>
      <c r="L2935" s="6" t="str">
        <f t="shared" si="799"/>
        <v>00000</v>
      </c>
      <c r="M2935" s="1">
        <f t="shared" si="800"/>
        <v>0</v>
      </c>
      <c r="N2935" s="6" t="str">
        <f t="shared" si="801"/>
        <v>00</v>
      </c>
      <c r="O2935" s="1">
        <f t="shared" si="802"/>
        <v>3</v>
      </c>
      <c r="P2935" s="1">
        <f>IF(HEX2DEC(LEFT(E2935,4))&gt;=32768,HEX2DEC(LEFT(E2935,4))-65536,HEX2DEC(LEFT(E2935,4)))/Codes!$N$2</f>
        <v>3.6</v>
      </c>
      <c r="Q2935" s="1">
        <f>IF(HEX2DEC(RIGHT(E2935,4))&gt;=32768,HEX2DEC(RIGHT(E2935,4))-65536,HEX2DEC(RIGHT(E2935,4)))/Codes!$N$2</f>
        <v>0</v>
      </c>
      <c r="R2935" s="1">
        <f>IF(HEX2DEC(LEFT(F2935,4))&gt;=32768,HEX2DEC(LEFT(F2935,4))-65536,HEX2DEC(LEFT(F2935,4)))/Codes!$N$2</f>
        <v>12.8</v>
      </c>
      <c r="S2935" s="1">
        <f>IF(HEX2DEC(RIGHT(F2935,4))&gt;=32768,HEX2DEC(RIGHT(F2935,4))-65536,HEX2DEC(RIGHT(F2935,4)))/Codes!$N$2</f>
        <v>15.2</v>
      </c>
      <c r="T2935" s="18">
        <f t="shared" si="803"/>
        <v>361</v>
      </c>
      <c r="U2935" s="1">
        <f t="shared" si="804"/>
        <v>100</v>
      </c>
      <c r="V2935" s="1">
        <f t="shared" si="805"/>
        <v>0</v>
      </c>
      <c r="W2935" s="1" t="str">
        <f t="shared" si="806"/>
        <v>100</v>
      </c>
      <c r="X2935" s="1">
        <f t="shared" si="807"/>
        <v>3</v>
      </c>
      <c r="Y2935" s="1">
        <f t="shared" si="808"/>
        <v>0</v>
      </c>
      <c r="Z2935" s="1" t="str">
        <f>VLOOKUP(BIN2DEC(MID(HEX2BIN(MID(H2935,3,2),8),2,5)),Codes!$E$1:$F$18,2)</f>
        <v>Normal</v>
      </c>
      <c r="AA2935" s="6" t="str">
        <f t="shared" si="809"/>
        <v>0</v>
      </c>
      <c r="AB2935" s="1">
        <f t="shared" si="810"/>
        <v>0</v>
      </c>
      <c r="AC2935" s="1" t="str">
        <f>VLOOKUP(BIN2DEC(RIGHT(HEX2BIN(MID(H2935,6,1),4),1)&amp;LEFT(HEX2BIN(MID(H2935,7,1),4),1)),Codes!$K$1:$L$5,2)</f>
        <v>S</v>
      </c>
      <c r="AD2935" s="1" t="str">
        <f>VLOOKUP(BIN2DEC(RIGHT(HEX2BIN(MID(H2935,7,1),4),3)&amp;LEFT(HEX2BIN(MID(H2935,8,1),4),2)),Codes!$H$2:$I$33,2)</f>
        <v>Punch</v>
      </c>
      <c r="AE2935" s="1" t="str">
        <f t="shared" si="811"/>
        <v>1</v>
      </c>
      <c r="AF2935" s="1" t="str">
        <f t="shared" si="812"/>
        <v>1</v>
      </c>
      <c r="AH2935" s="6">
        <f t="shared" si="813"/>
        <v>1</v>
      </c>
    </row>
    <row r="2936" spans="1:34">
      <c r="A2936" s="3" t="s">
        <v>6398</v>
      </c>
      <c r="B2936" s="1" t="s">
        <v>86</v>
      </c>
      <c r="C2936" s="6" t="s">
        <v>267</v>
      </c>
      <c r="D2936" s="9" t="s">
        <v>273</v>
      </c>
      <c r="E2936" s="9" t="s">
        <v>256</v>
      </c>
      <c r="F2936" s="9" t="s">
        <v>6399</v>
      </c>
      <c r="G2936" s="9" t="s">
        <v>139</v>
      </c>
      <c r="H2936" s="9" t="s">
        <v>259</v>
      </c>
      <c r="J2936" s="6" t="str">
        <f t="shared" si="797"/>
        <v>001011</v>
      </c>
      <c r="K2936" s="1">
        <f t="shared" si="798"/>
        <v>1</v>
      </c>
      <c r="L2936" s="6" t="str">
        <f t="shared" si="799"/>
        <v>00000</v>
      </c>
      <c r="M2936" s="1">
        <f t="shared" si="800"/>
        <v>0</v>
      </c>
      <c r="N2936" s="6" t="str">
        <f t="shared" si="801"/>
        <v>00</v>
      </c>
      <c r="O2936" s="1">
        <f t="shared" si="802"/>
        <v>3</v>
      </c>
      <c r="P2936" s="1">
        <f>IF(HEX2DEC(LEFT(E2936,4))&gt;=32768,HEX2DEC(LEFT(E2936,4))-65536,HEX2DEC(LEFT(E2936,4)))/Codes!$N$2</f>
        <v>3.6</v>
      </c>
      <c r="Q2936" s="1">
        <f>IF(HEX2DEC(RIGHT(E2936,4))&gt;=32768,HEX2DEC(RIGHT(E2936,4))-65536,HEX2DEC(RIGHT(E2936,4)))/Codes!$N$2</f>
        <v>0</v>
      </c>
      <c r="R2936" s="1">
        <f>IF(HEX2DEC(LEFT(F2936,4))&gt;=32768,HEX2DEC(LEFT(F2936,4))-65536,HEX2DEC(LEFT(F2936,4)))/Codes!$N$2</f>
        <v>12.8</v>
      </c>
      <c r="S2936" s="1">
        <f>IF(HEX2DEC(RIGHT(F2936,4))&gt;=32768,HEX2DEC(RIGHT(F2936,4))-65536,HEX2DEC(RIGHT(F2936,4)))/Codes!$N$2</f>
        <v>10.4</v>
      </c>
      <c r="T2936" s="18">
        <f t="shared" si="803"/>
        <v>361</v>
      </c>
      <c r="U2936" s="1">
        <f t="shared" si="804"/>
        <v>100</v>
      </c>
      <c r="V2936" s="1">
        <f t="shared" si="805"/>
        <v>0</v>
      </c>
      <c r="W2936" s="1" t="str">
        <f t="shared" si="806"/>
        <v>100</v>
      </c>
      <c r="X2936" s="1">
        <f t="shared" si="807"/>
        <v>3</v>
      </c>
      <c r="Y2936" s="1">
        <f t="shared" si="808"/>
        <v>0</v>
      </c>
      <c r="Z2936" s="1" t="str">
        <f>VLOOKUP(BIN2DEC(MID(HEX2BIN(MID(H2936,3,2),8),2,5)),Codes!$E$1:$F$18,2)</f>
        <v>Normal</v>
      </c>
      <c r="AA2936" s="6" t="str">
        <f t="shared" si="809"/>
        <v>0</v>
      </c>
      <c r="AB2936" s="1">
        <f t="shared" si="810"/>
        <v>0</v>
      </c>
      <c r="AC2936" s="1" t="str">
        <f>VLOOKUP(BIN2DEC(RIGHT(HEX2BIN(MID(H2936,6,1),4),1)&amp;LEFT(HEX2BIN(MID(H2936,7,1),4),1)),Codes!$K$1:$L$5,2)</f>
        <v>S</v>
      </c>
      <c r="AD2936" s="1" t="str">
        <f>VLOOKUP(BIN2DEC(RIGHT(HEX2BIN(MID(H2936,7,1),4),3)&amp;LEFT(HEX2BIN(MID(H2936,8,1),4),2)),Codes!$H$2:$I$33,2)</f>
        <v>Punch</v>
      </c>
      <c r="AE2936" s="1" t="str">
        <f t="shared" si="811"/>
        <v>1</v>
      </c>
      <c r="AF2936" s="1" t="str">
        <f t="shared" si="812"/>
        <v>1</v>
      </c>
      <c r="AH2936" s="6">
        <f t="shared" si="813"/>
        <v>1</v>
      </c>
    </row>
    <row r="2937" spans="1:34">
      <c r="A2937" s="3" t="s">
        <v>6400</v>
      </c>
      <c r="B2937" s="1" t="s">
        <v>86</v>
      </c>
      <c r="C2937" s="6" t="s">
        <v>267</v>
      </c>
      <c r="D2937" s="9" t="s">
        <v>276</v>
      </c>
      <c r="E2937" s="9" t="s">
        <v>256</v>
      </c>
      <c r="F2937" s="9" t="s">
        <v>6401</v>
      </c>
      <c r="G2937" s="9" t="s">
        <v>139</v>
      </c>
      <c r="H2937" s="9" t="s">
        <v>259</v>
      </c>
      <c r="J2937" s="6" t="str">
        <f t="shared" si="797"/>
        <v>001011</v>
      </c>
      <c r="K2937" s="1">
        <f t="shared" si="798"/>
        <v>2</v>
      </c>
      <c r="L2937" s="6" t="str">
        <f t="shared" si="799"/>
        <v>00000</v>
      </c>
      <c r="M2937" s="1">
        <f t="shared" si="800"/>
        <v>0</v>
      </c>
      <c r="N2937" s="6" t="str">
        <f t="shared" si="801"/>
        <v>00</v>
      </c>
      <c r="O2937" s="1">
        <f t="shared" si="802"/>
        <v>3</v>
      </c>
      <c r="P2937" s="1">
        <f>IF(HEX2DEC(LEFT(E2937,4))&gt;=32768,HEX2DEC(LEFT(E2937,4))-65536,HEX2DEC(LEFT(E2937,4)))/Codes!$N$2</f>
        <v>3.6</v>
      </c>
      <c r="Q2937" s="1">
        <f>IF(HEX2DEC(RIGHT(E2937,4))&gt;=32768,HEX2DEC(RIGHT(E2937,4))-65536,HEX2DEC(RIGHT(E2937,4)))/Codes!$N$2</f>
        <v>0</v>
      </c>
      <c r="R2937" s="1">
        <f>IF(HEX2DEC(LEFT(F2937,4))&gt;=32768,HEX2DEC(LEFT(F2937,4))-65536,HEX2DEC(LEFT(F2937,4)))/Codes!$N$2</f>
        <v>12.8</v>
      </c>
      <c r="S2937" s="1">
        <f>IF(HEX2DEC(RIGHT(F2937,4))&gt;=32768,HEX2DEC(RIGHT(F2937,4))-65536,HEX2DEC(RIGHT(F2937,4)))/Codes!$N$2</f>
        <v>4.4000000000000004</v>
      </c>
      <c r="T2937" s="18">
        <f t="shared" si="803"/>
        <v>361</v>
      </c>
      <c r="U2937" s="1">
        <f t="shared" si="804"/>
        <v>100</v>
      </c>
      <c r="V2937" s="1">
        <f t="shared" si="805"/>
        <v>0</v>
      </c>
      <c r="W2937" s="1" t="str">
        <f t="shared" si="806"/>
        <v>100</v>
      </c>
      <c r="X2937" s="1">
        <f t="shared" si="807"/>
        <v>3</v>
      </c>
      <c r="Y2937" s="1">
        <f t="shared" si="808"/>
        <v>0</v>
      </c>
      <c r="Z2937" s="1" t="str">
        <f>VLOOKUP(BIN2DEC(MID(HEX2BIN(MID(H2937,3,2),8),2,5)),Codes!$E$1:$F$18,2)</f>
        <v>Normal</v>
      </c>
      <c r="AA2937" s="6" t="str">
        <f t="shared" si="809"/>
        <v>0</v>
      </c>
      <c r="AB2937" s="1">
        <f t="shared" si="810"/>
        <v>0</v>
      </c>
      <c r="AC2937" s="1" t="str">
        <f>VLOOKUP(BIN2DEC(RIGHT(HEX2BIN(MID(H2937,6,1),4),1)&amp;LEFT(HEX2BIN(MID(H2937,7,1),4),1)),Codes!$K$1:$L$5,2)</f>
        <v>S</v>
      </c>
      <c r="AD2937" s="1" t="str">
        <f>VLOOKUP(BIN2DEC(RIGHT(HEX2BIN(MID(H2937,7,1),4),3)&amp;LEFT(HEX2BIN(MID(H2937,8,1),4),2)),Codes!$H$2:$I$33,2)</f>
        <v>Punch</v>
      </c>
      <c r="AE2937" s="1" t="str">
        <f t="shared" si="811"/>
        <v>1</v>
      </c>
      <c r="AF2937" s="1" t="str">
        <f t="shared" si="812"/>
        <v>1</v>
      </c>
      <c r="AH2937" s="6">
        <f t="shared" si="813"/>
        <v>1</v>
      </c>
    </row>
    <row r="2938" spans="1:34">
      <c r="A2938" s="3" t="s">
        <v>6402</v>
      </c>
      <c r="B2938" s="1" t="s">
        <v>86</v>
      </c>
      <c r="C2938" s="6" t="s">
        <v>268</v>
      </c>
      <c r="D2938" s="9" t="s">
        <v>6403</v>
      </c>
      <c r="E2938" s="9" t="s">
        <v>6404</v>
      </c>
      <c r="F2938" s="9" t="s">
        <v>91</v>
      </c>
      <c r="G2938" s="9" t="s">
        <v>139</v>
      </c>
      <c r="H2938" s="9" t="s">
        <v>1249</v>
      </c>
      <c r="J2938" s="6" t="str">
        <f t="shared" si="797"/>
        <v>001011</v>
      </c>
      <c r="K2938" s="1">
        <f t="shared" si="798"/>
        <v>0</v>
      </c>
      <c r="L2938" s="6" t="str">
        <f t="shared" si="799"/>
        <v>00000</v>
      </c>
      <c r="M2938" s="1">
        <f t="shared" si="800"/>
        <v>49</v>
      </c>
      <c r="N2938" s="6" t="str">
        <f t="shared" si="801"/>
        <v>00</v>
      </c>
      <c r="O2938" s="1">
        <f t="shared" si="802"/>
        <v>7</v>
      </c>
      <c r="P2938" s="1">
        <f>IF(HEX2DEC(LEFT(E2938,4))&gt;=32768,HEX2DEC(LEFT(E2938,4))-65536,HEX2DEC(LEFT(E2938,4)))/Codes!$N$2</f>
        <v>4.4000000000000004</v>
      </c>
      <c r="Q2938" s="1">
        <f>IF(HEX2DEC(RIGHT(E2938,4))&gt;=32768,HEX2DEC(RIGHT(E2938,4))-65536,HEX2DEC(RIGHT(E2938,4)))/Codes!$N$2</f>
        <v>4.4000000000000004</v>
      </c>
      <c r="R2938" s="1">
        <f>IF(HEX2DEC(LEFT(F2938,4))&gt;=32768,HEX2DEC(LEFT(F2938,4))-65536,HEX2DEC(LEFT(F2938,4)))/Codes!$N$2</f>
        <v>0</v>
      </c>
      <c r="S2938" s="1">
        <f>IF(HEX2DEC(RIGHT(F2938,4))&gt;=32768,HEX2DEC(RIGHT(F2938,4))-65536,HEX2DEC(RIGHT(F2938,4)))/Codes!$N$2</f>
        <v>0</v>
      </c>
      <c r="T2938" s="18">
        <f t="shared" si="803"/>
        <v>361</v>
      </c>
      <c r="U2938" s="1">
        <f t="shared" si="804"/>
        <v>100</v>
      </c>
      <c r="V2938" s="1">
        <f t="shared" si="805"/>
        <v>0</v>
      </c>
      <c r="W2938" s="1" t="str">
        <f t="shared" si="806"/>
        <v>100</v>
      </c>
      <c r="X2938" s="1">
        <f t="shared" si="807"/>
        <v>3</v>
      </c>
      <c r="Y2938" s="1">
        <f t="shared" si="808"/>
        <v>15</v>
      </c>
      <c r="Z2938" s="1" t="str">
        <f>VLOOKUP(BIN2DEC(MID(HEX2BIN(MID(H2938,3,2),8),2,5)),Codes!$E$1:$F$18,2)</f>
        <v>Normal</v>
      </c>
      <c r="AA2938" s="6" t="str">
        <f t="shared" si="809"/>
        <v>0</v>
      </c>
      <c r="AB2938" s="1">
        <f t="shared" si="810"/>
        <v>0</v>
      </c>
      <c r="AC2938" s="1" t="str">
        <f>VLOOKUP(BIN2DEC(RIGHT(HEX2BIN(MID(H2938,6,1),4),1)&amp;LEFT(HEX2BIN(MID(H2938,7,1),4),1)),Codes!$K$1:$L$5,2)</f>
        <v>M</v>
      </c>
      <c r="AD2938" s="1" t="str">
        <f>VLOOKUP(BIN2DEC(RIGHT(HEX2BIN(MID(H2938,7,1),4),3)&amp;LEFT(HEX2BIN(MID(H2938,8,1),4),2)),Codes!$H$2:$I$33,2)</f>
        <v>Kick</v>
      </c>
      <c r="AE2938" s="1" t="str">
        <f t="shared" si="811"/>
        <v>1</v>
      </c>
      <c r="AF2938" s="1" t="str">
        <f t="shared" si="812"/>
        <v>1</v>
      </c>
      <c r="AH2938" s="6">
        <f t="shared" si="813"/>
        <v>34</v>
      </c>
    </row>
    <row r="2939" spans="1:34">
      <c r="A2939" s="3" t="s">
        <v>6405</v>
      </c>
      <c r="B2939" s="1" t="s">
        <v>86</v>
      </c>
      <c r="C2939" s="6" t="s">
        <v>268</v>
      </c>
      <c r="D2939" s="9" t="s">
        <v>6406</v>
      </c>
      <c r="E2939" s="9" t="s">
        <v>6407</v>
      </c>
      <c r="F2939" s="9" t="s">
        <v>91</v>
      </c>
      <c r="G2939" s="9" t="s">
        <v>139</v>
      </c>
      <c r="H2939" s="9" t="s">
        <v>1249</v>
      </c>
      <c r="J2939" s="6" t="str">
        <f t="shared" si="797"/>
        <v>001011</v>
      </c>
      <c r="K2939" s="1">
        <f t="shared" si="798"/>
        <v>1</v>
      </c>
      <c r="L2939" s="6" t="str">
        <f t="shared" si="799"/>
        <v>00000</v>
      </c>
      <c r="M2939" s="1">
        <f t="shared" si="800"/>
        <v>48</v>
      </c>
      <c r="N2939" s="6" t="str">
        <f t="shared" si="801"/>
        <v>00</v>
      </c>
      <c r="O2939" s="1">
        <f t="shared" si="802"/>
        <v>7</v>
      </c>
      <c r="P2939" s="1">
        <f>IF(HEX2DEC(LEFT(E2939,4))&gt;=32768,HEX2DEC(LEFT(E2939,4))-65536,HEX2DEC(LEFT(E2939,4)))/Codes!$N$2</f>
        <v>3.7480000000000002</v>
      </c>
      <c r="Q2939" s="1">
        <f>IF(HEX2DEC(RIGHT(E2939,4))&gt;=32768,HEX2DEC(RIGHT(E2939,4))-65536,HEX2DEC(RIGHT(E2939,4)))/Codes!$N$2</f>
        <v>1.02</v>
      </c>
      <c r="R2939" s="1">
        <f>IF(HEX2DEC(LEFT(F2939,4))&gt;=32768,HEX2DEC(LEFT(F2939,4))-65536,HEX2DEC(LEFT(F2939,4)))/Codes!$N$2</f>
        <v>0</v>
      </c>
      <c r="S2939" s="1">
        <f>IF(HEX2DEC(RIGHT(F2939,4))&gt;=32768,HEX2DEC(RIGHT(F2939,4))-65536,HEX2DEC(RIGHT(F2939,4)))/Codes!$N$2</f>
        <v>0</v>
      </c>
      <c r="T2939" s="18">
        <f t="shared" si="803"/>
        <v>361</v>
      </c>
      <c r="U2939" s="1">
        <f t="shared" si="804"/>
        <v>100</v>
      </c>
      <c r="V2939" s="1">
        <f t="shared" si="805"/>
        <v>0</v>
      </c>
      <c r="W2939" s="1" t="str">
        <f t="shared" si="806"/>
        <v>100</v>
      </c>
      <c r="X2939" s="1">
        <f t="shared" si="807"/>
        <v>3</v>
      </c>
      <c r="Y2939" s="1">
        <f t="shared" si="808"/>
        <v>15</v>
      </c>
      <c r="Z2939" s="1" t="str">
        <f>VLOOKUP(BIN2DEC(MID(HEX2BIN(MID(H2939,3,2),8),2,5)),Codes!$E$1:$F$18,2)</f>
        <v>Normal</v>
      </c>
      <c r="AA2939" s="6" t="str">
        <f t="shared" si="809"/>
        <v>0</v>
      </c>
      <c r="AB2939" s="1">
        <f t="shared" si="810"/>
        <v>0</v>
      </c>
      <c r="AC2939" s="1" t="str">
        <f>VLOOKUP(BIN2DEC(RIGHT(HEX2BIN(MID(H2939,6,1),4),1)&amp;LEFT(HEX2BIN(MID(H2939,7,1),4),1)),Codes!$K$1:$L$5,2)</f>
        <v>M</v>
      </c>
      <c r="AD2939" s="1" t="str">
        <f>VLOOKUP(BIN2DEC(RIGHT(HEX2BIN(MID(H2939,7,1),4),3)&amp;LEFT(HEX2BIN(MID(H2939,8,1),4),2)),Codes!$H$2:$I$33,2)</f>
        <v>Kick</v>
      </c>
      <c r="AE2939" s="1" t="str">
        <f t="shared" si="811"/>
        <v>1</v>
      </c>
      <c r="AF2939" s="1" t="str">
        <f t="shared" si="812"/>
        <v>1</v>
      </c>
      <c r="AH2939" s="6">
        <f t="shared" si="813"/>
        <v>34</v>
      </c>
    </row>
    <row r="2940" spans="1:34">
      <c r="A2940" s="3" t="s">
        <v>6408</v>
      </c>
      <c r="B2940" s="1" t="s">
        <v>86</v>
      </c>
      <c r="C2940" s="6" t="s">
        <v>303</v>
      </c>
      <c r="D2940" s="9" t="s">
        <v>6409</v>
      </c>
      <c r="E2940" s="9" t="s">
        <v>499</v>
      </c>
      <c r="F2940" s="9" t="s">
        <v>91</v>
      </c>
      <c r="G2940" s="9" t="s">
        <v>6410</v>
      </c>
      <c r="H2940" s="9" t="s">
        <v>6411</v>
      </c>
      <c r="J2940" s="6" t="str">
        <f t="shared" si="797"/>
        <v>001011</v>
      </c>
      <c r="K2940" s="1">
        <f t="shared" si="798"/>
        <v>0</v>
      </c>
      <c r="L2940" s="6" t="str">
        <f t="shared" si="799"/>
        <v>00000</v>
      </c>
      <c r="M2940" s="1">
        <f t="shared" si="800"/>
        <v>41</v>
      </c>
      <c r="N2940" s="6" t="str">
        <f t="shared" si="801"/>
        <v>00</v>
      </c>
      <c r="O2940" s="1">
        <f t="shared" si="802"/>
        <v>13</v>
      </c>
      <c r="P2940" s="1">
        <f>IF(HEX2DEC(LEFT(E2940,4))&gt;=32768,HEX2DEC(LEFT(E2940,4))-65536,HEX2DEC(LEFT(E2940,4)))/Codes!$N$2</f>
        <v>5.2</v>
      </c>
      <c r="Q2940" s="1">
        <f>IF(HEX2DEC(RIGHT(E2940,4))&gt;=32768,HEX2DEC(RIGHT(E2940,4))-65536,HEX2DEC(RIGHT(E2940,4)))/Codes!$N$2</f>
        <v>0</v>
      </c>
      <c r="R2940" s="1">
        <f>IF(HEX2DEC(LEFT(F2940,4))&gt;=32768,HEX2DEC(LEFT(F2940,4))-65536,HEX2DEC(LEFT(F2940,4)))/Codes!$N$2</f>
        <v>0</v>
      </c>
      <c r="S2940" s="1">
        <f>IF(HEX2DEC(RIGHT(F2940,4))&gt;=32768,HEX2DEC(RIGHT(F2940,4))-65536,HEX2DEC(RIGHT(F2940,4)))/Codes!$N$2</f>
        <v>0</v>
      </c>
      <c r="T2940" s="18">
        <f t="shared" si="803"/>
        <v>60</v>
      </c>
      <c r="U2940" s="1">
        <f t="shared" si="804"/>
        <v>105</v>
      </c>
      <c r="V2940" s="1">
        <f t="shared" si="805"/>
        <v>0</v>
      </c>
      <c r="W2940" s="1" t="str">
        <f t="shared" si="806"/>
        <v>100</v>
      </c>
      <c r="X2940" s="1">
        <f t="shared" si="807"/>
        <v>3</v>
      </c>
      <c r="Y2940" s="1">
        <f t="shared" si="808"/>
        <v>22</v>
      </c>
      <c r="Z2940" s="1" t="str">
        <f>VLOOKUP(BIN2DEC(MID(HEX2BIN(MID(H2940,3,2),8),2,5)),Codes!$E$1:$F$18,2)</f>
        <v>Normal</v>
      </c>
      <c r="AA2940" s="6" t="str">
        <f t="shared" si="809"/>
        <v>0</v>
      </c>
      <c r="AB2940" s="1">
        <f t="shared" si="810"/>
        <v>0</v>
      </c>
      <c r="AC2940" s="1" t="str">
        <f>VLOOKUP(BIN2DEC(RIGHT(HEX2BIN(MID(H2940,6,1),4),1)&amp;LEFT(HEX2BIN(MID(H2940,7,1),4),1)),Codes!$K$1:$L$5,2)</f>
        <v>L</v>
      </c>
      <c r="AD2940" s="1" t="str">
        <f>VLOOKUP(BIN2DEC(RIGHT(HEX2BIN(MID(H2940,7,1),4),3)&amp;LEFT(HEX2BIN(MID(H2940,8,1),4),2)),Codes!$H$2:$I$33,2)</f>
        <v>Punch</v>
      </c>
      <c r="AE2940" s="1" t="str">
        <f t="shared" si="811"/>
        <v>1</v>
      </c>
      <c r="AF2940" s="1" t="str">
        <f t="shared" si="812"/>
        <v>1</v>
      </c>
      <c r="AH2940" s="6">
        <f t="shared" si="813"/>
        <v>65</v>
      </c>
    </row>
    <row r="2941" spans="1:34">
      <c r="A2941" s="3" t="s">
        <v>6412</v>
      </c>
      <c r="B2941" s="1" t="s">
        <v>86</v>
      </c>
      <c r="C2941" s="6" t="s">
        <v>305</v>
      </c>
      <c r="D2941" s="9" t="s">
        <v>5637</v>
      </c>
      <c r="E2941" s="9" t="s">
        <v>195</v>
      </c>
      <c r="F2941" s="9" t="s">
        <v>91</v>
      </c>
      <c r="G2941" s="9" t="s">
        <v>6410</v>
      </c>
      <c r="H2941" s="9" t="s">
        <v>6413</v>
      </c>
      <c r="J2941" s="6" t="str">
        <f t="shared" si="797"/>
        <v>001011</v>
      </c>
      <c r="K2941" s="1">
        <f t="shared" si="798"/>
        <v>0</v>
      </c>
      <c r="L2941" s="6" t="str">
        <f t="shared" si="799"/>
        <v>00000</v>
      </c>
      <c r="M2941" s="1">
        <f t="shared" si="800"/>
        <v>41</v>
      </c>
      <c r="N2941" s="6" t="str">
        <f t="shared" si="801"/>
        <v>00</v>
      </c>
      <c r="O2941" s="1">
        <f t="shared" si="802"/>
        <v>9</v>
      </c>
      <c r="P2941" s="1">
        <f>IF(HEX2DEC(LEFT(E2941,4))&gt;=32768,HEX2DEC(LEFT(E2941,4))-65536,HEX2DEC(LEFT(E2941,4)))/Codes!$N$2</f>
        <v>4.4000000000000004</v>
      </c>
      <c r="Q2941" s="1">
        <f>IF(HEX2DEC(RIGHT(E2941,4))&gt;=32768,HEX2DEC(RIGHT(E2941,4))-65536,HEX2DEC(RIGHT(E2941,4)))/Codes!$N$2</f>
        <v>0</v>
      </c>
      <c r="R2941" s="1">
        <f>IF(HEX2DEC(LEFT(F2941,4))&gt;=32768,HEX2DEC(LEFT(F2941,4))-65536,HEX2DEC(LEFT(F2941,4)))/Codes!$N$2</f>
        <v>0</v>
      </c>
      <c r="S2941" s="1">
        <f>IF(HEX2DEC(RIGHT(F2941,4))&gt;=32768,HEX2DEC(RIGHT(F2941,4))-65536,HEX2DEC(RIGHT(F2941,4)))/Codes!$N$2</f>
        <v>0</v>
      </c>
      <c r="T2941" s="18">
        <f t="shared" si="803"/>
        <v>60</v>
      </c>
      <c r="U2941" s="1">
        <f t="shared" si="804"/>
        <v>105</v>
      </c>
      <c r="V2941" s="1">
        <f t="shared" si="805"/>
        <v>0</v>
      </c>
      <c r="W2941" s="1" t="str">
        <f t="shared" si="806"/>
        <v>100</v>
      </c>
      <c r="X2941" s="1">
        <f t="shared" si="807"/>
        <v>3</v>
      </c>
      <c r="Y2941" s="1">
        <f t="shared" si="808"/>
        <v>22</v>
      </c>
      <c r="Z2941" s="1" t="str">
        <f>VLOOKUP(BIN2DEC(MID(HEX2BIN(MID(H2941,3,2),8),2,5)),Codes!$E$1:$F$18,2)</f>
        <v>Normal</v>
      </c>
      <c r="AA2941" s="6" t="str">
        <f t="shared" si="809"/>
        <v>0</v>
      </c>
      <c r="AB2941" s="1">
        <f t="shared" si="810"/>
        <v>0</v>
      </c>
      <c r="AC2941" s="1" t="str">
        <f>VLOOKUP(BIN2DEC(RIGHT(HEX2BIN(MID(H2941,6,1),4),1)&amp;LEFT(HEX2BIN(MID(H2941,7,1),4),1)),Codes!$K$1:$L$5,2)</f>
        <v>M</v>
      </c>
      <c r="AD2941" s="1" t="str">
        <f>VLOOKUP(BIN2DEC(RIGHT(HEX2BIN(MID(H2941,7,1),4),3)&amp;LEFT(HEX2BIN(MID(H2941,8,1),4),2)),Codes!$H$2:$I$33,2)</f>
        <v>Punch</v>
      </c>
      <c r="AE2941" s="1" t="str">
        <f t="shared" si="811"/>
        <v>1</v>
      </c>
      <c r="AF2941" s="1" t="str">
        <f t="shared" si="812"/>
        <v>1</v>
      </c>
      <c r="AH2941" s="6">
        <f t="shared" si="813"/>
        <v>33</v>
      </c>
    </row>
    <row r="2942" spans="1:34">
      <c r="A2942" s="3" t="s">
        <v>6414</v>
      </c>
      <c r="B2942" s="1" t="s">
        <v>86</v>
      </c>
      <c r="C2942" s="6" t="s">
        <v>321</v>
      </c>
      <c r="D2942" s="9" t="s">
        <v>317</v>
      </c>
      <c r="E2942" s="9" t="s">
        <v>6415</v>
      </c>
      <c r="F2942" s="9" t="s">
        <v>91</v>
      </c>
      <c r="G2942" s="9" t="s">
        <v>139</v>
      </c>
      <c r="H2942" s="9" t="s">
        <v>163</v>
      </c>
      <c r="J2942" s="6" t="str">
        <f t="shared" si="797"/>
        <v>001011</v>
      </c>
      <c r="K2942" s="1">
        <f t="shared" si="798"/>
        <v>0</v>
      </c>
      <c r="L2942" s="6" t="str">
        <f t="shared" si="799"/>
        <v>00000</v>
      </c>
      <c r="M2942" s="1">
        <f t="shared" si="800"/>
        <v>14</v>
      </c>
      <c r="N2942" s="6" t="str">
        <f t="shared" si="801"/>
        <v>00</v>
      </c>
      <c r="O2942" s="1">
        <f t="shared" si="802"/>
        <v>11</v>
      </c>
      <c r="P2942" s="1">
        <f>IF(HEX2DEC(LEFT(E2942,4))&gt;=32768,HEX2DEC(LEFT(E2942,4))-65536,HEX2DEC(LEFT(E2942,4)))/Codes!$N$2</f>
        <v>4</v>
      </c>
      <c r="Q2942" s="1">
        <f>IF(HEX2DEC(RIGHT(E2942,4))&gt;=32768,HEX2DEC(RIGHT(E2942,4))-65536,HEX2DEC(RIGHT(E2942,4)))/Codes!$N$2</f>
        <v>7.2</v>
      </c>
      <c r="R2942" s="1">
        <f>IF(HEX2DEC(LEFT(F2942,4))&gt;=32768,HEX2DEC(LEFT(F2942,4))-65536,HEX2DEC(LEFT(F2942,4)))/Codes!$N$2</f>
        <v>0</v>
      </c>
      <c r="S2942" s="1">
        <f>IF(HEX2DEC(RIGHT(F2942,4))&gt;=32768,HEX2DEC(RIGHT(F2942,4))-65536,HEX2DEC(RIGHT(F2942,4)))/Codes!$N$2</f>
        <v>0</v>
      </c>
      <c r="T2942" s="18">
        <f t="shared" si="803"/>
        <v>361</v>
      </c>
      <c r="U2942" s="1">
        <f t="shared" si="804"/>
        <v>100</v>
      </c>
      <c r="V2942" s="1">
        <f t="shared" si="805"/>
        <v>0</v>
      </c>
      <c r="W2942" s="1" t="str">
        <f t="shared" si="806"/>
        <v>100</v>
      </c>
      <c r="X2942" s="1">
        <f t="shared" si="807"/>
        <v>3</v>
      </c>
      <c r="Y2942" s="1">
        <f t="shared" si="808"/>
        <v>10</v>
      </c>
      <c r="Z2942" s="1" t="str">
        <f>VLOOKUP(BIN2DEC(MID(HEX2BIN(MID(H2942,3,2),8),2,5)),Codes!$E$1:$F$18,2)</f>
        <v>Normal</v>
      </c>
      <c r="AA2942" s="6" t="str">
        <f t="shared" si="809"/>
        <v>0</v>
      </c>
      <c r="AB2942" s="1">
        <f t="shared" si="810"/>
        <v>0</v>
      </c>
      <c r="AC2942" s="1" t="str">
        <f>VLOOKUP(BIN2DEC(RIGHT(HEX2BIN(MID(H2942,6,1),4),1)&amp;LEFT(HEX2BIN(MID(H2942,7,1),4),1)),Codes!$K$1:$L$5,2)</f>
        <v>M</v>
      </c>
      <c r="AD2942" s="1" t="str">
        <f>VLOOKUP(BIN2DEC(RIGHT(HEX2BIN(MID(H2942,7,1),4),3)&amp;LEFT(HEX2BIN(MID(H2942,8,1),4),2)),Codes!$H$2:$I$33,2)</f>
        <v>Kick</v>
      </c>
      <c r="AE2942" s="1" t="str">
        <f t="shared" si="811"/>
        <v>1</v>
      </c>
      <c r="AF2942" s="1" t="str">
        <f t="shared" si="812"/>
        <v>1</v>
      </c>
      <c r="AH2942" s="6">
        <f t="shared" si="813"/>
        <v>34</v>
      </c>
    </row>
    <row r="2943" spans="1:34">
      <c r="A2943" s="3" t="s">
        <v>6416</v>
      </c>
      <c r="B2943" s="1" t="s">
        <v>86</v>
      </c>
      <c r="C2943" s="6" t="s">
        <v>321</v>
      </c>
      <c r="D2943" s="9" t="s">
        <v>239</v>
      </c>
      <c r="E2943" s="9" t="s">
        <v>573</v>
      </c>
      <c r="F2943" s="9" t="s">
        <v>91</v>
      </c>
      <c r="G2943" s="9" t="s">
        <v>139</v>
      </c>
      <c r="H2943" s="9" t="s">
        <v>163</v>
      </c>
      <c r="J2943" s="6" t="str">
        <f t="shared" si="797"/>
        <v>001011</v>
      </c>
      <c r="K2943" s="1">
        <f t="shared" si="798"/>
        <v>1</v>
      </c>
      <c r="L2943" s="6" t="str">
        <f t="shared" si="799"/>
        <v>00000</v>
      </c>
      <c r="M2943" s="1">
        <f t="shared" si="800"/>
        <v>14</v>
      </c>
      <c r="N2943" s="6" t="str">
        <f t="shared" si="801"/>
        <v>00</v>
      </c>
      <c r="O2943" s="1">
        <f t="shared" si="802"/>
        <v>11</v>
      </c>
      <c r="P2943" s="1">
        <f>IF(HEX2DEC(LEFT(E2943,4))&gt;=32768,HEX2DEC(LEFT(E2943,4))-65536,HEX2DEC(LEFT(E2943,4)))/Codes!$N$2</f>
        <v>3.4079999999999999</v>
      </c>
      <c r="Q2943" s="1">
        <f>IF(HEX2DEC(RIGHT(E2943,4))&gt;=32768,HEX2DEC(RIGHT(E2943,4))-65536,HEX2DEC(RIGHT(E2943,4)))/Codes!$N$2</f>
        <v>0</v>
      </c>
      <c r="R2943" s="1">
        <f>IF(HEX2DEC(LEFT(F2943,4))&gt;=32768,HEX2DEC(LEFT(F2943,4))-65536,HEX2DEC(LEFT(F2943,4)))/Codes!$N$2</f>
        <v>0</v>
      </c>
      <c r="S2943" s="1">
        <f>IF(HEX2DEC(RIGHT(F2943,4))&gt;=32768,HEX2DEC(RIGHT(F2943,4))-65536,HEX2DEC(RIGHT(F2943,4)))/Codes!$N$2</f>
        <v>0</v>
      </c>
      <c r="T2943" s="18">
        <f t="shared" si="803"/>
        <v>361</v>
      </c>
      <c r="U2943" s="1">
        <f t="shared" si="804"/>
        <v>100</v>
      </c>
      <c r="V2943" s="1">
        <f t="shared" si="805"/>
        <v>0</v>
      </c>
      <c r="W2943" s="1" t="str">
        <f t="shared" si="806"/>
        <v>100</v>
      </c>
      <c r="X2943" s="1">
        <f t="shared" si="807"/>
        <v>3</v>
      </c>
      <c r="Y2943" s="1">
        <f t="shared" si="808"/>
        <v>10</v>
      </c>
      <c r="Z2943" s="1" t="str">
        <f>VLOOKUP(BIN2DEC(MID(HEX2BIN(MID(H2943,3,2),8),2,5)),Codes!$E$1:$F$18,2)</f>
        <v>Normal</v>
      </c>
      <c r="AA2943" s="6" t="str">
        <f t="shared" si="809"/>
        <v>0</v>
      </c>
      <c r="AB2943" s="1">
        <f t="shared" si="810"/>
        <v>0</v>
      </c>
      <c r="AC2943" s="1" t="str">
        <f>VLOOKUP(BIN2DEC(RIGHT(HEX2BIN(MID(H2943,6,1),4),1)&amp;LEFT(HEX2BIN(MID(H2943,7,1),4),1)),Codes!$K$1:$L$5,2)</f>
        <v>M</v>
      </c>
      <c r="AD2943" s="1" t="str">
        <f>VLOOKUP(BIN2DEC(RIGHT(HEX2BIN(MID(H2943,7,1),4),3)&amp;LEFT(HEX2BIN(MID(H2943,8,1),4),2)),Codes!$H$2:$I$33,2)</f>
        <v>Kick</v>
      </c>
      <c r="AE2943" s="1" t="str">
        <f t="shared" si="811"/>
        <v>1</v>
      </c>
      <c r="AF2943" s="1" t="str">
        <f t="shared" si="812"/>
        <v>1</v>
      </c>
      <c r="AH2943" s="6">
        <f t="shared" si="813"/>
        <v>34</v>
      </c>
    </row>
    <row r="2944" spans="1:34">
      <c r="A2944" s="3" t="s">
        <v>6417</v>
      </c>
      <c r="B2944" s="1" t="s">
        <v>86</v>
      </c>
      <c r="C2944" s="6" t="s">
        <v>321</v>
      </c>
      <c r="D2944" s="9" t="s">
        <v>315</v>
      </c>
      <c r="E2944" s="9" t="s">
        <v>6418</v>
      </c>
      <c r="F2944" s="9" t="s">
        <v>300</v>
      </c>
      <c r="G2944" s="9" t="s">
        <v>139</v>
      </c>
      <c r="H2944" s="9" t="s">
        <v>163</v>
      </c>
      <c r="J2944" s="6" t="str">
        <f t="shared" si="797"/>
        <v>001011</v>
      </c>
      <c r="K2944" s="1">
        <f t="shared" si="798"/>
        <v>2</v>
      </c>
      <c r="L2944" s="6" t="str">
        <f t="shared" si="799"/>
        <v>00000</v>
      </c>
      <c r="M2944" s="1">
        <f t="shared" si="800"/>
        <v>4</v>
      </c>
      <c r="N2944" s="6" t="str">
        <f t="shared" si="801"/>
        <v>00</v>
      </c>
      <c r="O2944" s="1">
        <f t="shared" si="802"/>
        <v>11</v>
      </c>
      <c r="P2944" s="1">
        <f>IF(HEX2DEC(LEFT(E2944,4))&gt;=32768,HEX2DEC(LEFT(E2944,4))-65536,HEX2DEC(LEFT(E2944,4)))/Codes!$N$2</f>
        <v>3.2</v>
      </c>
      <c r="Q2944" s="1">
        <f>IF(HEX2DEC(RIGHT(E2944,4))&gt;=32768,HEX2DEC(RIGHT(E2944,4))-65536,HEX2DEC(RIGHT(E2944,4)))/Codes!$N$2</f>
        <v>4.8</v>
      </c>
      <c r="R2944" s="1">
        <f>IF(HEX2DEC(LEFT(F2944,4))&gt;=32768,HEX2DEC(LEFT(F2944,4))-65536,HEX2DEC(LEFT(F2944,4)))/Codes!$N$2</f>
        <v>0</v>
      </c>
      <c r="S2944" s="1">
        <f>IF(HEX2DEC(RIGHT(F2944,4))&gt;=32768,HEX2DEC(RIGHT(F2944,4))-65536,HEX2DEC(RIGHT(F2944,4)))/Codes!$N$2</f>
        <v>0.8</v>
      </c>
      <c r="T2944" s="18">
        <f t="shared" si="803"/>
        <v>361</v>
      </c>
      <c r="U2944" s="1">
        <f t="shared" si="804"/>
        <v>100</v>
      </c>
      <c r="V2944" s="1">
        <f t="shared" si="805"/>
        <v>0</v>
      </c>
      <c r="W2944" s="1" t="str">
        <f t="shared" si="806"/>
        <v>100</v>
      </c>
      <c r="X2944" s="1">
        <f t="shared" si="807"/>
        <v>3</v>
      </c>
      <c r="Y2944" s="1">
        <f t="shared" si="808"/>
        <v>10</v>
      </c>
      <c r="Z2944" s="1" t="str">
        <f>VLOOKUP(BIN2DEC(MID(HEX2BIN(MID(H2944,3,2),8),2,5)),Codes!$E$1:$F$18,2)</f>
        <v>Normal</v>
      </c>
      <c r="AA2944" s="6" t="str">
        <f t="shared" si="809"/>
        <v>0</v>
      </c>
      <c r="AB2944" s="1">
        <f t="shared" si="810"/>
        <v>0</v>
      </c>
      <c r="AC2944" s="1" t="str">
        <f>VLOOKUP(BIN2DEC(RIGHT(HEX2BIN(MID(H2944,6,1),4),1)&amp;LEFT(HEX2BIN(MID(H2944,7,1),4),1)),Codes!$K$1:$L$5,2)</f>
        <v>M</v>
      </c>
      <c r="AD2944" s="1" t="str">
        <f>VLOOKUP(BIN2DEC(RIGHT(HEX2BIN(MID(H2944,7,1),4),3)&amp;LEFT(HEX2BIN(MID(H2944,8,1),4),2)),Codes!$H$2:$I$33,2)</f>
        <v>Kick</v>
      </c>
      <c r="AE2944" s="1" t="str">
        <f t="shared" si="811"/>
        <v>1</v>
      </c>
      <c r="AF2944" s="1" t="str">
        <f t="shared" si="812"/>
        <v>1</v>
      </c>
      <c r="AH2944" s="6">
        <f t="shared" si="813"/>
        <v>34</v>
      </c>
    </row>
    <row r="2945" spans="1:34">
      <c r="A2945" s="3" t="s">
        <v>6419</v>
      </c>
      <c r="B2945" s="1" t="s">
        <v>86</v>
      </c>
      <c r="C2945" s="6" t="s">
        <v>321</v>
      </c>
      <c r="D2945" s="9" t="s">
        <v>6420</v>
      </c>
      <c r="E2945" s="9" t="s">
        <v>265</v>
      </c>
      <c r="F2945" s="9" t="s">
        <v>91</v>
      </c>
      <c r="G2945" s="9" t="s">
        <v>139</v>
      </c>
      <c r="H2945" s="9" t="s">
        <v>163</v>
      </c>
      <c r="J2945" s="6" t="str">
        <f t="shared" ref="J2945:J3008" si="814">LEFT(HEX2BIN(LEFT(D2945,2),8),6)</f>
        <v>001011</v>
      </c>
      <c r="K2945" s="1">
        <f t="shared" ref="K2945:K3008" si="815">BIN2DEC(MID(HEX2BIN(MID(D2945,2,2),8),3,3))</f>
        <v>3</v>
      </c>
      <c r="L2945" s="6" t="str">
        <f t="shared" ref="L2945:L3008" si="816">MID(HEX2BIN(MID(D2945,3,2),8),2,5)</f>
        <v>00000</v>
      </c>
      <c r="M2945" s="1">
        <f t="shared" ref="M2945:M3008" si="817">ROUNDDOWN(HEX2DEC(MID(D2945,4,3))/8,0)</f>
        <v>13</v>
      </c>
      <c r="N2945" s="6" t="str">
        <f t="shared" ref="N2945:N3008" si="818">MID(HEX2BIN(MID(D2945,6,1),4),2,2)</f>
        <v>00</v>
      </c>
      <c r="O2945" s="1">
        <f t="shared" ref="O2945:O3008" si="819">HEX2DEC(MID(D2945,7,2))</f>
        <v>11</v>
      </c>
      <c r="P2945" s="1">
        <f>IF(HEX2DEC(LEFT(E2945,4))&gt;=32768,HEX2DEC(LEFT(E2945,4))-65536,HEX2DEC(LEFT(E2945,4)))/Codes!$N$2</f>
        <v>2.4</v>
      </c>
      <c r="Q2945" s="1">
        <f>IF(HEX2DEC(RIGHT(E2945,4))&gt;=32768,HEX2DEC(RIGHT(E2945,4))-65536,HEX2DEC(RIGHT(E2945,4)))/Codes!$N$2</f>
        <v>0</v>
      </c>
      <c r="R2945" s="1">
        <f>IF(HEX2DEC(LEFT(F2945,4))&gt;=32768,HEX2DEC(LEFT(F2945,4))-65536,HEX2DEC(LEFT(F2945,4)))/Codes!$N$2</f>
        <v>0</v>
      </c>
      <c r="S2945" s="1">
        <f>IF(HEX2DEC(RIGHT(F2945,4))&gt;=32768,HEX2DEC(RIGHT(F2945,4))-65536,HEX2DEC(RIGHT(F2945,4)))/Codes!$N$2</f>
        <v>0</v>
      </c>
      <c r="T2945" s="18">
        <f t="shared" ref="T2945:T3008" si="820">ROUNDDOWN(HEX2DEC(LEFT(G2945,3))/8,0)</f>
        <v>361</v>
      </c>
      <c r="U2945" s="1">
        <f t="shared" ref="U2945:U3008" si="821">ROUNDDOWN(HEX2DEC(MID(G2945,3,3))/4,0)-(512*ROUNDDOWN(HEX2DEC(MID(G2945,3,1))/8,0))</f>
        <v>100</v>
      </c>
      <c r="V2945" s="1">
        <f t="shared" ref="V2945:V3008" si="822">RIGHT(HEX2BIN(MID(G2945,5,1),4),2)*128+HEX2DEC(MID(G2945,6,1))*8+LEFT(HEX2BIN(MID(G2945,7,1),4),3)</f>
        <v>0</v>
      </c>
      <c r="W2945" s="1" t="str">
        <f t="shared" ref="W2945:W3008" si="823">MID(HEX2BIN(MID(G2945,7,2),8),4,3)</f>
        <v>100</v>
      </c>
      <c r="X2945" s="1">
        <f t="shared" ref="X2945:X3008" si="824">BIN2DEC(RIGHT(HEX2BIN(RIGHT(G2945,1),4),2))</f>
        <v>3</v>
      </c>
      <c r="Y2945" s="1">
        <f t="shared" ref="Y2945:Y3008" si="825">ROUNDDOWN(HEX2DEC(LEFT(H2945,3))/8,0)</f>
        <v>10</v>
      </c>
      <c r="Z2945" s="1" t="str">
        <f>VLOOKUP(BIN2DEC(MID(HEX2BIN(MID(H2945,3,2),8),2,5)),Codes!$E$1:$F$18,2)</f>
        <v>Normal</v>
      </c>
      <c r="AA2945" s="6" t="str">
        <f t="shared" ref="AA2945:AA3008" si="826">MID(HEX2BIN(MID(H2945,4,1),4),3,1)</f>
        <v>0</v>
      </c>
      <c r="AB2945" s="1">
        <f t="shared" ref="AB2945:AB3008" si="827">(MOD(HEX2DEC(MID(H2945,4,1)),2))*64+ROUNDDOWN(HEX2DEC(MID(H2945,5,2))/4,0)</f>
        <v>0</v>
      </c>
      <c r="AC2945" s="1" t="str">
        <f>VLOOKUP(BIN2DEC(RIGHT(HEX2BIN(MID(H2945,6,1),4),1)&amp;LEFT(HEX2BIN(MID(H2945,7,1),4),1)),Codes!$K$1:$L$5,2)</f>
        <v>M</v>
      </c>
      <c r="AD2945" s="1" t="str">
        <f>VLOOKUP(BIN2DEC(RIGHT(HEX2BIN(MID(H2945,7,1),4),3)&amp;LEFT(HEX2BIN(MID(H2945,8,1),4),2)),Codes!$H$2:$I$33,2)</f>
        <v>Kick</v>
      </c>
      <c r="AE2945" s="1" t="str">
        <f t="shared" ref="AE2945:AE3008" si="828">MID(HEX2BIN(RIGHT(H2945,1),4),3,1)</f>
        <v>1</v>
      </c>
      <c r="AF2945" s="1" t="str">
        <f t="shared" ref="AF2945:AF3008" si="829">RIGHT(HEX2BIN(RIGHT(H2945,1),4),1)</f>
        <v>1</v>
      </c>
      <c r="AH2945" s="6">
        <f t="shared" ref="AH2945:AH3008" si="830">ROUNDDOWN(HEX2DEC(MID(H2945,6,3))/4,0)-(256*ROUNDDOWN(HEX2DEC(MID(H2945,6,1))/4,0))</f>
        <v>34</v>
      </c>
    </row>
    <row r="2946" spans="1:34">
      <c r="A2946" s="3" t="s">
        <v>6421</v>
      </c>
      <c r="B2946" s="1" t="s">
        <v>86</v>
      </c>
      <c r="C2946" s="6" t="s">
        <v>322</v>
      </c>
      <c r="D2946" s="9" t="s">
        <v>325</v>
      </c>
      <c r="E2946" s="9" t="s">
        <v>6415</v>
      </c>
      <c r="F2946" s="9" t="s">
        <v>91</v>
      </c>
      <c r="G2946" s="9" t="s">
        <v>139</v>
      </c>
      <c r="H2946" s="9" t="s">
        <v>163</v>
      </c>
      <c r="J2946" s="6" t="str">
        <f t="shared" si="814"/>
        <v>001011</v>
      </c>
      <c r="K2946" s="1">
        <f t="shared" si="815"/>
        <v>0</v>
      </c>
      <c r="L2946" s="6" t="str">
        <f t="shared" si="816"/>
        <v>00000</v>
      </c>
      <c r="M2946" s="1">
        <f t="shared" si="817"/>
        <v>14</v>
      </c>
      <c r="N2946" s="6" t="str">
        <f t="shared" si="818"/>
        <v>00</v>
      </c>
      <c r="O2946" s="1">
        <f t="shared" si="819"/>
        <v>10</v>
      </c>
      <c r="P2946" s="1">
        <f>IF(HEX2DEC(LEFT(E2946,4))&gt;=32768,HEX2DEC(LEFT(E2946,4))-65536,HEX2DEC(LEFT(E2946,4)))/Codes!$N$2</f>
        <v>4</v>
      </c>
      <c r="Q2946" s="1">
        <f>IF(HEX2DEC(RIGHT(E2946,4))&gt;=32768,HEX2DEC(RIGHT(E2946,4))-65536,HEX2DEC(RIGHT(E2946,4)))/Codes!$N$2</f>
        <v>7.2</v>
      </c>
      <c r="R2946" s="1">
        <f>IF(HEX2DEC(LEFT(F2946,4))&gt;=32768,HEX2DEC(LEFT(F2946,4))-65536,HEX2DEC(LEFT(F2946,4)))/Codes!$N$2</f>
        <v>0</v>
      </c>
      <c r="S2946" s="1">
        <f>IF(HEX2DEC(RIGHT(F2946,4))&gt;=32768,HEX2DEC(RIGHT(F2946,4))-65536,HEX2DEC(RIGHT(F2946,4)))/Codes!$N$2</f>
        <v>0</v>
      </c>
      <c r="T2946" s="18">
        <f t="shared" si="820"/>
        <v>361</v>
      </c>
      <c r="U2946" s="1">
        <f t="shared" si="821"/>
        <v>100</v>
      </c>
      <c r="V2946" s="1">
        <f t="shared" si="822"/>
        <v>0</v>
      </c>
      <c r="W2946" s="1" t="str">
        <f t="shared" si="823"/>
        <v>100</v>
      </c>
      <c r="X2946" s="1">
        <f t="shared" si="824"/>
        <v>3</v>
      </c>
      <c r="Y2946" s="1">
        <f t="shared" si="825"/>
        <v>10</v>
      </c>
      <c r="Z2946" s="1" t="str">
        <f>VLOOKUP(BIN2DEC(MID(HEX2BIN(MID(H2946,3,2),8),2,5)),Codes!$E$1:$F$18,2)</f>
        <v>Normal</v>
      </c>
      <c r="AA2946" s="6" t="str">
        <f t="shared" si="826"/>
        <v>0</v>
      </c>
      <c r="AB2946" s="1">
        <f t="shared" si="827"/>
        <v>0</v>
      </c>
      <c r="AC2946" s="1" t="str">
        <f>VLOOKUP(BIN2DEC(RIGHT(HEX2BIN(MID(H2946,6,1),4),1)&amp;LEFT(HEX2BIN(MID(H2946,7,1),4),1)),Codes!$K$1:$L$5,2)</f>
        <v>M</v>
      </c>
      <c r="AD2946" s="1" t="str">
        <f>VLOOKUP(BIN2DEC(RIGHT(HEX2BIN(MID(H2946,7,1),4),3)&amp;LEFT(HEX2BIN(MID(H2946,8,1),4),2)),Codes!$H$2:$I$33,2)</f>
        <v>Kick</v>
      </c>
      <c r="AE2946" s="1" t="str">
        <f t="shared" si="828"/>
        <v>1</v>
      </c>
      <c r="AF2946" s="1" t="str">
        <f t="shared" si="829"/>
        <v>1</v>
      </c>
      <c r="AH2946" s="6">
        <f t="shared" si="830"/>
        <v>34</v>
      </c>
    </row>
    <row r="2947" spans="1:34">
      <c r="A2947" s="3" t="s">
        <v>6422</v>
      </c>
      <c r="B2947" s="1" t="s">
        <v>86</v>
      </c>
      <c r="C2947" s="6" t="s">
        <v>322</v>
      </c>
      <c r="D2947" s="9" t="s">
        <v>6423</v>
      </c>
      <c r="E2947" s="9" t="s">
        <v>573</v>
      </c>
      <c r="F2947" s="9" t="s">
        <v>91</v>
      </c>
      <c r="G2947" s="9" t="s">
        <v>139</v>
      </c>
      <c r="H2947" s="9" t="s">
        <v>163</v>
      </c>
      <c r="J2947" s="6" t="str">
        <f t="shared" si="814"/>
        <v>001011</v>
      </c>
      <c r="K2947" s="1">
        <f t="shared" si="815"/>
        <v>1</v>
      </c>
      <c r="L2947" s="6" t="str">
        <f t="shared" si="816"/>
        <v>00000</v>
      </c>
      <c r="M2947" s="1">
        <f t="shared" si="817"/>
        <v>14</v>
      </c>
      <c r="N2947" s="6" t="str">
        <f t="shared" si="818"/>
        <v>00</v>
      </c>
      <c r="O2947" s="1">
        <f t="shared" si="819"/>
        <v>10</v>
      </c>
      <c r="P2947" s="1">
        <f>IF(HEX2DEC(LEFT(E2947,4))&gt;=32768,HEX2DEC(LEFT(E2947,4))-65536,HEX2DEC(LEFT(E2947,4)))/Codes!$N$2</f>
        <v>3.4079999999999999</v>
      </c>
      <c r="Q2947" s="1">
        <f>IF(HEX2DEC(RIGHT(E2947,4))&gt;=32768,HEX2DEC(RIGHT(E2947,4))-65536,HEX2DEC(RIGHT(E2947,4)))/Codes!$N$2</f>
        <v>0</v>
      </c>
      <c r="R2947" s="1">
        <f>IF(HEX2DEC(LEFT(F2947,4))&gt;=32768,HEX2DEC(LEFT(F2947,4))-65536,HEX2DEC(LEFT(F2947,4)))/Codes!$N$2</f>
        <v>0</v>
      </c>
      <c r="S2947" s="1">
        <f>IF(HEX2DEC(RIGHT(F2947,4))&gt;=32768,HEX2DEC(RIGHT(F2947,4))-65536,HEX2DEC(RIGHT(F2947,4)))/Codes!$N$2</f>
        <v>0</v>
      </c>
      <c r="T2947" s="18">
        <f t="shared" si="820"/>
        <v>361</v>
      </c>
      <c r="U2947" s="1">
        <f t="shared" si="821"/>
        <v>100</v>
      </c>
      <c r="V2947" s="1">
        <f t="shared" si="822"/>
        <v>0</v>
      </c>
      <c r="W2947" s="1" t="str">
        <f t="shared" si="823"/>
        <v>100</v>
      </c>
      <c r="X2947" s="1">
        <f t="shared" si="824"/>
        <v>3</v>
      </c>
      <c r="Y2947" s="1">
        <f t="shared" si="825"/>
        <v>10</v>
      </c>
      <c r="Z2947" s="1" t="str">
        <f>VLOOKUP(BIN2DEC(MID(HEX2BIN(MID(H2947,3,2),8),2,5)),Codes!$E$1:$F$18,2)</f>
        <v>Normal</v>
      </c>
      <c r="AA2947" s="6" t="str">
        <f t="shared" si="826"/>
        <v>0</v>
      </c>
      <c r="AB2947" s="1">
        <f t="shared" si="827"/>
        <v>0</v>
      </c>
      <c r="AC2947" s="1" t="str">
        <f>VLOOKUP(BIN2DEC(RIGHT(HEX2BIN(MID(H2947,6,1),4),1)&amp;LEFT(HEX2BIN(MID(H2947,7,1),4),1)),Codes!$K$1:$L$5,2)</f>
        <v>M</v>
      </c>
      <c r="AD2947" s="1" t="str">
        <f>VLOOKUP(BIN2DEC(RIGHT(HEX2BIN(MID(H2947,7,1),4),3)&amp;LEFT(HEX2BIN(MID(H2947,8,1),4),2)),Codes!$H$2:$I$33,2)</f>
        <v>Kick</v>
      </c>
      <c r="AE2947" s="1" t="str">
        <f t="shared" si="828"/>
        <v>1</v>
      </c>
      <c r="AF2947" s="1" t="str">
        <f t="shared" si="829"/>
        <v>1</v>
      </c>
      <c r="AH2947" s="6">
        <f t="shared" si="830"/>
        <v>34</v>
      </c>
    </row>
    <row r="2948" spans="1:34">
      <c r="A2948" s="3" t="s">
        <v>6424</v>
      </c>
      <c r="B2948" s="1" t="s">
        <v>86</v>
      </c>
      <c r="C2948" s="6" t="s">
        <v>322</v>
      </c>
      <c r="D2948" s="9" t="s">
        <v>1638</v>
      </c>
      <c r="E2948" s="9" t="s">
        <v>6418</v>
      </c>
      <c r="F2948" s="9" t="s">
        <v>300</v>
      </c>
      <c r="G2948" s="9" t="s">
        <v>139</v>
      </c>
      <c r="H2948" s="9" t="s">
        <v>163</v>
      </c>
      <c r="J2948" s="6" t="str">
        <f t="shared" si="814"/>
        <v>001011</v>
      </c>
      <c r="K2948" s="1">
        <f t="shared" si="815"/>
        <v>2</v>
      </c>
      <c r="L2948" s="6" t="str">
        <f t="shared" si="816"/>
        <v>00000</v>
      </c>
      <c r="M2948" s="1">
        <f t="shared" si="817"/>
        <v>4</v>
      </c>
      <c r="N2948" s="6" t="str">
        <f t="shared" si="818"/>
        <v>00</v>
      </c>
      <c r="O2948" s="1">
        <f t="shared" si="819"/>
        <v>10</v>
      </c>
      <c r="P2948" s="1">
        <f>IF(HEX2DEC(LEFT(E2948,4))&gt;=32768,HEX2DEC(LEFT(E2948,4))-65536,HEX2DEC(LEFT(E2948,4)))/Codes!$N$2</f>
        <v>3.2</v>
      </c>
      <c r="Q2948" s="1">
        <f>IF(HEX2DEC(RIGHT(E2948,4))&gt;=32768,HEX2DEC(RIGHT(E2948,4))-65536,HEX2DEC(RIGHT(E2948,4)))/Codes!$N$2</f>
        <v>4.8</v>
      </c>
      <c r="R2948" s="1">
        <f>IF(HEX2DEC(LEFT(F2948,4))&gt;=32768,HEX2DEC(LEFT(F2948,4))-65536,HEX2DEC(LEFT(F2948,4)))/Codes!$N$2</f>
        <v>0</v>
      </c>
      <c r="S2948" s="1">
        <f>IF(HEX2DEC(RIGHT(F2948,4))&gt;=32768,HEX2DEC(RIGHT(F2948,4))-65536,HEX2DEC(RIGHT(F2948,4)))/Codes!$N$2</f>
        <v>0.8</v>
      </c>
      <c r="T2948" s="18">
        <f t="shared" si="820"/>
        <v>361</v>
      </c>
      <c r="U2948" s="1">
        <f t="shared" si="821"/>
        <v>100</v>
      </c>
      <c r="V2948" s="1">
        <f t="shared" si="822"/>
        <v>0</v>
      </c>
      <c r="W2948" s="1" t="str">
        <f t="shared" si="823"/>
        <v>100</v>
      </c>
      <c r="X2948" s="1">
        <f t="shared" si="824"/>
        <v>3</v>
      </c>
      <c r="Y2948" s="1">
        <f t="shared" si="825"/>
        <v>10</v>
      </c>
      <c r="Z2948" s="1" t="str">
        <f>VLOOKUP(BIN2DEC(MID(HEX2BIN(MID(H2948,3,2),8),2,5)),Codes!$E$1:$F$18,2)</f>
        <v>Normal</v>
      </c>
      <c r="AA2948" s="6" t="str">
        <f t="shared" si="826"/>
        <v>0</v>
      </c>
      <c r="AB2948" s="1">
        <f t="shared" si="827"/>
        <v>0</v>
      </c>
      <c r="AC2948" s="1" t="str">
        <f>VLOOKUP(BIN2DEC(RIGHT(HEX2BIN(MID(H2948,6,1),4),1)&amp;LEFT(HEX2BIN(MID(H2948,7,1),4),1)),Codes!$K$1:$L$5,2)</f>
        <v>M</v>
      </c>
      <c r="AD2948" s="1" t="str">
        <f>VLOOKUP(BIN2DEC(RIGHT(HEX2BIN(MID(H2948,7,1),4),3)&amp;LEFT(HEX2BIN(MID(H2948,8,1),4),2)),Codes!$H$2:$I$33,2)</f>
        <v>Kick</v>
      </c>
      <c r="AE2948" s="1" t="str">
        <f t="shared" si="828"/>
        <v>1</v>
      </c>
      <c r="AF2948" s="1" t="str">
        <f t="shared" si="829"/>
        <v>1</v>
      </c>
      <c r="AH2948" s="6">
        <f t="shared" si="830"/>
        <v>34</v>
      </c>
    </row>
    <row r="2949" spans="1:34">
      <c r="A2949" s="3" t="s">
        <v>6425</v>
      </c>
      <c r="B2949" s="1" t="s">
        <v>86</v>
      </c>
      <c r="C2949" s="6" t="s">
        <v>322</v>
      </c>
      <c r="D2949" s="9" t="s">
        <v>6426</v>
      </c>
      <c r="E2949" s="9" t="s">
        <v>265</v>
      </c>
      <c r="F2949" s="9" t="s">
        <v>91</v>
      </c>
      <c r="G2949" s="9" t="s">
        <v>139</v>
      </c>
      <c r="H2949" s="9" t="s">
        <v>163</v>
      </c>
      <c r="J2949" s="6" t="str">
        <f t="shared" si="814"/>
        <v>001011</v>
      </c>
      <c r="K2949" s="1">
        <f t="shared" si="815"/>
        <v>3</v>
      </c>
      <c r="L2949" s="6" t="str">
        <f t="shared" si="816"/>
        <v>00000</v>
      </c>
      <c r="M2949" s="1">
        <f t="shared" si="817"/>
        <v>13</v>
      </c>
      <c r="N2949" s="6" t="str">
        <f t="shared" si="818"/>
        <v>00</v>
      </c>
      <c r="O2949" s="1">
        <f t="shared" si="819"/>
        <v>10</v>
      </c>
      <c r="P2949" s="1">
        <f>IF(HEX2DEC(LEFT(E2949,4))&gt;=32768,HEX2DEC(LEFT(E2949,4))-65536,HEX2DEC(LEFT(E2949,4)))/Codes!$N$2</f>
        <v>2.4</v>
      </c>
      <c r="Q2949" s="1">
        <f>IF(HEX2DEC(RIGHT(E2949,4))&gt;=32768,HEX2DEC(RIGHT(E2949,4))-65536,HEX2DEC(RIGHT(E2949,4)))/Codes!$N$2</f>
        <v>0</v>
      </c>
      <c r="R2949" s="1">
        <f>IF(HEX2DEC(LEFT(F2949,4))&gt;=32768,HEX2DEC(LEFT(F2949,4))-65536,HEX2DEC(LEFT(F2949,4)))/Codes!$N$2</f>
        <v>0</v>
      </c>
      <c r="S2949" s="1">
        <f>IF(HEX2DEC(RIGHT(F2949,4))&gt;=32768,HEX2DEC(RIGHT(F2949,4))-65536,HEX2DEC(RIGHT(F2949,4)))/Codes!$N$2</f>
        <v>0</v>
      </c>
      <c r="T2949" s="18">
        <f t="shared" si="820"/>
        <v>361</v>
      </c>
      <c r="U2949" s="1">
        <f t="shared" si="821"/>
        <v>100</v>
      </c>
      <c r="V2949" s="1">
        <f t="shared" si="822"/>
        <v>0</v>
      </c>
      <c r="W2949" s="1" t="str">
        <f t="shared" si="823"/>
        <v>100</v>
      </c>
      <c r="X2949" s="1">
        <f t="shared" si="824"/>
        <v>3</v>
      </c>
      <c r="Y2949" s="1">
        <f t="shared" si="825"/>
        <v>10</v>
      </c>
      <c r="Z2949" s="1" t="str">
        <f>VLOOKUP(BIN2DEC(MID(HEX2BIN(MID(H2949,3,2),8),2,5)),Codes!$E$1:$F$18,2)</f>
        <v>Normal</v>
      </c>
      <c r="AA2949" s="6" t="str">
        <f t="shared" si="826"/>
        <v>0</v>
      </c>
      <c r="AB2949" s="1">
        <f t="shared" si="827"/>
        <v>0</v>
      </c>
      <c r="AC2949" s="1" t="str">
        <f>VLOOKUP(BIN2DEC(RIGHT(HEX2BIN(MID(H2949,6,1),4),1)&amp;LEFT(HEX2BIN(MID(H2949,7,1),4),1)),Codes!$K$1:$L$5,2)</f>
        <v>M</v>
      </c>
      <c r="AD2949" s="1" t="str">
        <f>VLOOKUP(BIN2DEC(RIGHT(HEX2BIN(MID(H2949,7,1),4),3)&amp;LEFT(HEX2BIN(MID(H2949,8,1),4),2)),Codes!$H$2:$I$33,2)</f>
        <v>Kick</v>
      </c>
      <c r="AE2949" s="1" t="str">
        <f t="shared" si="828"/>
        <v>1</v>
      </c>
      <c r="AF2949" s="1" t="str">
        <f t="shared" si="829"/>
        <v>1</v>
      </c>
      <c r="AH2949" s="6">
        <f t="shared" si="830"/>
        <v>34</v>
      </c>
    </row>
    <row r="2950" spans="1:34">
      <c r="A2950" s="3" t="s">
        <v>6427</v>
      </c>
      <c r="B2950" s="1" t="s">
        <v>86</v>
      </c>
      <c r="C2950" s="6" t="s">
        <v>324</v>
      </c>
      <c r="D2950" s="9" t="s">
        <v>220</v>
      </c>
      <c r="E2950" s="9" t="s">
        <v>6415</v>
      </c>
      <c r="F2950" s="9" t="s">
        <v>91</v>
      </c>
      <c r="G2950" s="9" t="s">
        <v>139</v>
      </c>
      <c r="H2950" s="9" t="s">
        <v>163</v>
      </c>
      <c r="J2950" s="6" t="str">
        <f t="shared" si="814"/>
        <v>001011</v>
      </c>
      <c r="K2950" s="1">
        <f t="shared" si="815"/>
        <v>0</v>
      </c>
      <c r="L2950" s="6" t="str">
        <f t="shared" si="816"/>
        <v>00000</v>
      </c>
      <c r="M2950" s="1">
        <f t="shared" si="817"/>
        <v>14</v>
      </c>
      <c r="N2950" s="6" t="str">
        <f t="shared" si="818"/>
        <v>00</v>
      </c>
      <c r="O2950" s="1">
        <f t="shared" si="819"/>
        <v>9</v>
      </c>
      <c r="P2950" s="1">
        <f>IF(HEX2DEC(LEFT(E2950,4))&gt;=32768,HEX2DEC(LEFT(E2950,4))-65536,HEX2DEC(LEFT(E2950,4)))/Codes!$N$2</f>
        <v>4</v>
      </c>
      <c r="Q2950" s="1">
        <f>IF(HEX2DEC(RIGHT(E2950,4))&gt;=32768,HEX2DEC(RIGHT(E2950,4))-65536,HEX2DEC(RIGHT(E2950,4)))/Codes!$N$2</f>
        <v>7.2</v>
      </c>
      <c r="R2950" s="1">
        <f>IF(HEX2DEC(LEFT(F2950,4))&gt;=32768,HEX2DEC(LEFT(F2950,4))-65536,HEX2DEC(LEFT(F2950,4)))/Codes!$N$2</f>
        <v>0</v>
      </c>
      <c r="S2950" s="1">
        <f>IF(HEX2DEC(RIGHT(F2950,4))&gt;=32768,HEX2DEC(RIGHT(F2950,4))-65536,HEX2DEC(RIGHT(F2950,4)))/Codes!$N$2</f>
        <v>0</v>
      </c>
      <c r="T2950" s="18">
        <f t="shared" si="820"/>
        <v>361</v>
      </c>
      <c r="U2950" s="1">
        <f t="shared" si="821"/>
        <v>100</v>
      </c>
      <c r="V2950" s="1">
        <f t="shared" si="822"/>
        <v>0</v>
      </c>
      <c r="W2950" s="1" t="str">
        <f t="shared" si="823"/>
        <v>100</v>
      </c>
      <c r="X2950" s="1">
        <f t="shared" si="824"/>
        <v>3</v>
      </c>
      <c r="Y2950" s="1">
        <f t="shared" si="825"/>
        <v>10</v>
      </c>
      <c r="Z2950" s="1" t="str">
        <f>VLOOKUP(BIN2DEC(MID(HEX2BIN(MID(H2950,3,2),8),2,5)),Codes!$E$1:$F$18,2)</f>
        <v>Normal</v>
      </c>
      <c r="AA2950" s="6" t="str">
        <f t="shared" si="826"/>
        <v>0</v>
      </c>
      <c r="AB2950" s="1">
        <f t="shared" si="827"/>
        <v>0</v>
      </c>
      <c r="AC2950" s="1" t="str">
        <f>VLOOKUP(BIN2DEC(RIGHT(HEX2BIN(MID(H2950,6,1),4),1)&amp;LEFT(HEX2BIN(MID(H2950,7,1),4),1)),Codes!$K$1:$L$5,2)</f>
        <v>M</v>
      </c>
      <c r="AD2950" s="1" t="str">
        <f>VLOOKUP(BIN2DEC(RIGHT(HEX2BIN(MID(H2950,7,1),4),3)&amp;LEFT(HEX2BIN(MID(H2950,8,1),4),2)),Codes!$H$2:$I$33,2)</f>
        <v>Kick</v>
      </c>
      <c r="AE2950" s="1" t="str">
        <f t="shared" si="828"/>
        <v>1</v>
      </c>
      <c r="AF2950" s="1" t="str">
        <f t="shared" si="829"/>
        <v>1</v>
      </c>
      <c r="AH2950" s="6">
        <f t="shared" si="830"/>
        <v>34</v>
      </c>
    </row>
    <row r="2951" spans="1:34">
      <c r="A2951" s="3" t="s">
        <v>6428</v>
      </c>
      <c r="B2951" s="1" t="s">
        <v>86</v>
      </c>
      <c r="C2951" s="6" t="s">
        <v>324</v>
      </c>
      <c r="D2951" s="9" t="s">
        <v>6429</v>
      </c>
      <c r="E2951" s="9" t="s">
        <v>573</v>
      </c>
      <c r="F2951" s="9" t="s">
        <v>91</v>
      </c>
      <c r="G2951" s="9" t="s">
        <v>139</v>
      </c>
      <c r="H2951" s="9" t="s">
        <v>163</v>
      </c>
      <c r="J2951" s="6" t="str">
        <f t="shared" si="814"/>
        <v>001011</v>
      </c>
      <c r="K2951" s="1">
        <f t="shared" si="815"/>
        <v>1</v>
      </c>
      <c r="L2951" s="6" t="str">
        <f t="shared" si="816"/>
        <v>00000</v>
      </c>
      <c r="M2951" s="1">
        <f t="shared" si="817"/>
        <v>14</v>
      </c>
      <c r="N2951" s="6" t="str">
        <f t="shared" si="818"/>
        <v>00</v>
      </c>
      <c r="O2951" s="1">
        <f t="shared" si="819"/>
        <v>9</v>
      </c>
      <c r="P2951" s="1">
        <f>IF(HEX2DEC(LEFT(E2951,4))&gt;=32768,HEX2DEC(LEFT(E2951,4))-65536,HEX2DEC(LEFT(E2951,4)))/Codes!$N$2</f>
        <v>3.4079999999999999</v>
      </c>
      <c r="Q2951" s="1">
        <f>IF(HEX2DEC(RIGHT(E2951,4))&gt;=32768,HEX2DEC(RIGHT(E2951,4))-65536,HEX2DEC(RIGHT(E2951,4)))/Codes!$N$2</f>
        <v>0</v>
      </c>
      <c r="R2951" s="1">
        <f>IF(HEX2DEC(LEFT(F2951,4))&gt;=32768,HEX2DEC(LEFT(F2951,4))-65536,HEX2DEC(LEFT(F2951,4)))/Codes!$N$2</f>
        <v>0</v>
      </c>
      <c r="S2951" s="1">
        <f>IF(HEX2DEC(RIGHT(F2951,4))&gt;=32768,HEX2DEC(RIGHT(F2951,4))-65536,HEX2DEC(RIGHT(F2951,4)))/Codes!$N$2</f>
        <v>0</v>
      </c>
      <c r="T2951" s="18">
        <f t="shared" si="820"/>
        <v>361</v>
      </c>
      <c r="U2951" s="1">
        <f t="shared" si="821"/>
        <v>100</v>
      </c>
      <c r="V2951" s="1">
        <f t="shared" si="822"/>
        <v>0</v>
      </c>
      <c r="W2951" s="1" t="str">
        <f t="shared" si="823"/>
        <v>100</v>
      </c>
      <c r="X2951" s="1">
        <f t="shared" si="824"/>
        <v>3</v>
      </c>
      <c r="Y2951" s="1">
        <f t="shared" si="825"/>
        <v>10</v>
      </c>
      <c r="Z2951" s="1" t="str">
        <f>VLOOKUP(BIN2DEC(MID(HEX2BIN(MID(H2951,3,2),8),2,5)),Codes!$E$1:$F$18,2)</f>
        <v>Normal</v>
      </c>
      <c r="AA2951" s="6" t="str">
        <f t="shared" si="826"/>
        <v>0</v>
      </c>
      <c r="AB2951" s="1">
        <f t="shared" si="827"/>
        <v>0</v>
      </c>
      <c r="AC2951" s="1" t="str">
        <f>VLOOKUP(BIN2DEC(RIGHT(HEX2BIN(MID(H2951,6,1),4),1)&amp;LEFT(HEX2BIN(MID(H2951,7,1),4),1)),Codes!$K$1:$L$5,2)</f>
        <v>M</v>
      </c>
      <c r="AD2951" s="1" t="str">
        <f>VLOOKUP(BIN2DEC(RIGHT(HEX2BIN(MID(H2951,7,1),4),3)&amp;LEFT(HEX2BIN(MID(H2951,8,1),4),2)),Codes!$H$2:$I$33,2)</f>
        <v>Kick</v>
      </c>
      <c r="AE2951" s="1" t="str">
        <f t="shared" si="828"/>
        <v>1</v>
      </c>
      <c r="AF2951" s="1" t="str">
        <f t="shared" si="829"/>
        <v>1</v>
      </c>
      <c r="AH2951" s="6">
        <f t="shared" si="830"/>
        <v>34</v>
      </c>
    </row>
    <row r="2952" spans="1:34">
      <c r="A2952" s="3" t="s">
        <v>6430</v>
      </c>
      <c r="B2952" s="1" t="s">
        <v>86</v>
      </c>
      <c r="C2952" s="6" t="s">
        <v>324</v>
      </c>
      <c r="D2952" s="9" t="s">
        <v>1645</v>
      </c>
      <c r="E2952" s="9" t="s">
        <v>6418</v>
      </c>
      <c r="F2952" s="9" t="s">
        <v>300</v>
      </c>
      <c r="G2952" s="9" t="s">
        <v>139</v>
      </c>
      <c r="H2952" s="9" t="s">
        <v>163</v>
      </c>
      <c r="J2952" s="6" t="str">
        <f t="shared" si="814"/>
        <v>001011</v>
      </c>
      <c r="K2952" s="1">
        <f t="shared" si="815"/>
        <v>2</v>
      </c>
      <c r="L2952" s="6" t="str">
        <f t="shared" si="816"/>
        <v>00000</v>
      </c>
      <c r="M2952" s="1">
        <f t="shared" si="817"/>
        <v>4</v>
      </c>
      <c r="N2952" s="6" t="str">
        <f t="shared" si="818"/>
        <v>00</v>
      </c>
      <c r="O2952" s="1">
        <f t="shared" si="819"/>
        <v>9</v>
      </c>
      <c r="P2952" s="1">
        <f>IF(HEX2DEC(LEFT(E2952,4))&gt;=32768,HEX2DEC(LEFT(E2952,4))-65536,HEX2DEC(LEFT(E2952,4)))/Codes!$N$2</f>
        <v>3.2</v>
      </c>
      <c r="Q2952" s="1">
        <f>IF(HEX2DEC(RIGHT(E2952,4))&gt;=32768,HEX2DEC(RIGHT(E2952,4))-65536,HEX2DEC(RIGHT(E2952,4)))/Codes!$N$2</f>
        <v>4.8</v>
      </c>
      <c r="R2952" s="1">
        <f>IF(HEX2DEC(LEFT(F2952,4))&gt;=32768,HEX2DEC(LEFT(F2952,4))-65536,HEX2DEC(LEFT(F2952,4)))/Codes!$N$2</f>
        <v>0</v>
      </c>
      <c r="S2952" s="1">
        <f>IF(HEX2DEC(RIGHT(F2952,4))&gt;=32768,HEX2DEC(RIGHT(F2952,4))-65536,HEX2DEC(RIGHT(F2952,4)))/Codes!$N$2</f>
        <v>0.8</v>
      </c>
      <c r="T2952" s="18">
        <f t="shared" si="820"/>
        <v>361</v>
      </c>
      <c r="U2952" s="1">
        <f t="shared" si="821"/>
        <v>100</v>
      </c>
      <c r="V2952" s="1">
        <f t="shared" si="822"/>
        <v>0</v>
      </c>
      <c r="W2952" s="1" t="str">
        <f t="shared" si="823"/>
        <v>100</v>
      </c>
      <c r="X2952" s="1">
        <f t="shared" si="824"/>
        <v>3</v>
      </c>
      <c r="Y2952" s="1">
        <f t="shared" si="825"/>
        <v>10</v>
      </c>
      <c r="Z2952" s="1" t="str">
        <f>VLOOKUP(BIN2DEC(MID(HEX2BIN(MID(H2952,3,2),8),2,5)),Codes!$E$1:$F$18,2)</f>
        <v>Normal</v>
      </c>
      <c r="AA2952" s="6" t="str">
        <f t="shared" si="826"/>
        <v>0</v>
      </c>
      <c r="AB2952" s="1">
        <f t="shared" si="827"/>
        <v>0</v>
      </c>
      <c r="AC2952" s="1" t="str">
        <f>VLOOKUP(BIN2DEC(RIGHT(HEX2BIN(MID(H2952,6,1),4),1)&amp;LEFT(HEX2BIN(MID(H2952,7,1),4),1)),Codes!$K$1:$L$5,2)</f>
        <v>M</v>
      </c>
      <c r="AD2952" s="1" t="str">
        <f>VLOOKUP(BIN2DEC(RIGHT(HEX2BIN(MID(H2952,7,1),4),3)&amp;LEFT(HEX2BIN(MID(H2952,8,1),4),2)),Codes!$H$2:$I$33,2)</f>
        <v>Kick</v>
      </c>
      <c r="AE2952" s="1" t="str">
        <f t="shared" si="828"/>
        <v>1</v>
      </c>
      <c r="AF2952" s="1" t="str">
        <f t="shared" si="829"/>
        <v>1</v>
      </c>
      <c r="AH2952" s="6">
        <f t="shared" si="830"/>
        <v>34</v>
      </c>
    </row>
    <row r="2953" spans="1:34">
      <c r="A2953" s="3" t="s">
        <v>6431</v>
      </c>
      <c r="B2953" s="1" t="s">
        <v>86</v>
      </c>
      <c r="C2953" s="6" t="s">
        <v>324</v>
      </c>
      <c r="D2953" s="9" t="s">
        <v>6432</v>
      </c>
      <c r="E2953" s="9" t="s">
        <v>265</v>
      </c>
      <c r="F2953" s="9" t="s">
        <v>91</v>
      </c>
      <c r="G2953" s="9" t="s">
        <v>139</v>
      </c>
      <c r="H2953" s="9" t="s">
        <v>163</v>
      </c>
      <c r="J2953" s="6" t="str">
        <f t="shared" si="814"/>
        <v>001011</v>
      </c>
      <c r="K2953" s="1">
        <f t="shared" si="815"/>
        <v>3</v>
      </c>
      <c r="L2953" s="6" t="str">
        <f t="shared" si="816"/>
        <v>00000</v>
      </c>
      <c r="M2953" s="1">
        <f t="shared" si="817"/>
        <v>13</v>
      </c>
      <c r="N2953" s="6" t="str">
        <f t="shared" si="818"/>
        <v>00</v>
      </c>
      <c r="O2953" s="1">
        <f t="shared" si="819"/>
        <v>9</v>
      </c>
      <c r="P2953" s="1">
        <f>IF(HEX2DEC(LEFT(E2953,4))&gt;=32768,HEX2DEC(LEFT(E2953,4))-65536,HEX2DEC(LEFT(E2953,4)))/Codes!$N$2</f>
        <v>2.4</v>
      </c>
      <c r="Q2953" s="1">
        <f>IF(HEX2DEC(RIGHT(E2953,4))&gt;=32768,HEX2DEC(RIGHT(E2953,4))-65536,HEX2DEC(RIGHT(E2953,4)))/Codes!$N$2</f>
        <v>0</v>
      </c>
      <c r="R2953" s="1">
        <f>IF(HEX2DEC(LEFT(F2953,4))&gt;=32768,HEX2DEC(LEFT(F2953,4))-65536,HEX2DEC(LEFT(F2953,4)))/Codes!$N$2</f>
        <v>0</v>
      </c>
      <c r="S2953" s="1">
        <f>IF(HEX2DEC(RIGHT(F2953,4))&gt;=32768,HEX2DEC(RIGHT(F2953,4))-65536,HEX2DEC(RIGHT(F2953,4)))/Codes!$N$2</f>
        <v>0</v>
      </c>
      <c r="T2953" s="18">
        <f t="shared" si="820"/>
        <v>361</v>
      </c>
      <c r="U2953" s="1">
        <f t="shared" si="821"/>
        <v>100</v>
      </c>
      <c r="V2953" s="1">
        <f t="shared" si="822"/>
        <v>0</v>
      </c>
      <c r="W2953" s="1" t="str">
        <f t="shared" si="823"/>
        <v>100</v>
      </c>
      <c r="X2953" s="1">
        <f t="shared" si="824"/>
        <v>3</v>
      </c>
      <c r="Y2953" s="1">
        <f t="shared" si="825"/>
        <v>10</v>
      </c>
      <c r="Z2953" s="1" t="str">
        <f>VLOOKUP(BIN2DEC(MID(HEX2BIN(MID(H2953,3,2),8),2,5)),Codes!$E$1:$F$18,2)</f>
        <v>Normal</v>
      </c>
      <c r="AA2953" s="6" t="str">
        <f t="shared" si="826"/>
        <v>0</v>
      </c>
      <c r="AB2953" s="1">
        <f t="shared" si="827"/>
        <v>0</v>
      </c>
      <c r="AC2953" s="1" t="str">
        <f>VLOOKUP(BIN2DEC(RIGHT(HEX2BIN(MID(H2953,6,1),4),1)&amp;LEFT(HEX2BIN(MID(H2953,7,1),4),1)),Codes!$K$1:$L$5,2)</f>
        <v>M</v>
      </c>
      <c r="AD2953" s="1" t="str">
        <f>VLOOKUP(BIN2DEC(RIGHT(HEX2BIN(MID(H2953,7,1),4),3)&amp;LEFT(HEX2BIN(MID(H2953,8,1),4),2)),Codes!$H$2:$I$33,2)</f>
        <v>Kick</v>
      </c>
      <c r="AE2953" s="1" t="str">
        <f t="shared" si="828"/>
        <v>1</v>
      </c>
      <c r="AF2953" s="1" t="str">
        <f t="shared" si="829"/>
        <v>1</v>
      </c>
      <c r="AH2953" s="6">
        <f t="shared" si="830"/>
        <v>34</v>
      </c>
    </row>
    <row r="2954" spans="1:34">
      <c r="A2954" s="3" t="s">
        <v>6433</v>
      </c>
      <c r="B2954" s="1" t="s">
        <v>86</v>
      </c>
      <c r="C2954" s="6" t="s">
        <v>330</v>
      </c>
      <c r="D2954" s="9" t="s">
        <v>331</v>
      </c>
      <c r="E2954" s="9" t="s">
        <v>6434</v>
      </c>
      <c r="F2954" s="9" t="s">
        <v>91</v>
      </c>
      <c r="G2954" s="9" t="s">
        <v>434</v>
      </c>
      <c r="H2954" s="9" t="s">
        <v>6435</v>
      </c>
      <c r="J2954" s="6" t="str">
        <f t="shared" si="814"/>
        <v>001011</v>
      </c>
      <c r="K2954" s="1">
        <f t="shared" si="815"/>
        <v>0</v>
      </c>
      <c r="L2954" s="6" t="str">
        <f t="shared" si="816"/>
        <v>00000</v>
      </c>
      <c r="M2954" s="1">
        <f t="shared" si="817"/>
        <v>14</v>
      </c>
      <c r="N2954" s="6" t="str">
        <f t="shared" si="818"/>
        <v>00</v>
      </c>
      <c r="O2954" s="1">
        <f t="shared" si="819"/>
        <v>13</v>
      </c>
      <c r="P2954" s="1">
        <f>IF(HEX2DEC(LEFT(E2954,4))&gt;=32768,HEX2DEC(LEFT(E2954,4))-65536,HEX2DEC(LEFT(E2954,4)))/Codes!$N$2</f>
        <v>5.2</v>
      </c>
      <c r="Q2954" s="1">
        <f>IF(HEX2DEC(RIGHT(E2954,4))&gt;=32768,HEX2DEC(RIGHT(E2954,4))-65536,HEX2DEC(RIGHT(E2954,4)))/Codes!$N$2</f>
        <v>-0.68</v>
      </c>
      <c r="R2954" s="1">
        <f>IF(HEX2DEC(LEFT(F2954,4))&gt;=32768,HEX2DEC(LEFT(F2954,4))-65536,HEX2DEC(LEFT(F2954,4)))/Codes!$N$2</f>
        <v>0</v>
      </c>
      <c r="S2954" s="1">
        <f>IF(HEX2DEC(RIGHT(F2954,4))&gt;=32768,HEX2DEC(RIGHT(F2954,4))-65536,HEX2DEC(RIGHT(F2954,4)))/Codes!$N$2</f>
        <v>0</v>
      </c>
      <c r="T2954" s="18">
        <f t="shared" si="820"/>
        <v>270</v>
      </c>
      <c r="U2954" s="1">
        <f t="shared" si="821"/>
        <v>100</v>
      </c>
      <c r="V2954" s="1">
        <f t="shared" si="822"/>
        <v>0</v>
      </c>
      <c r="W2954" s="1" t="str">
        <f t="shared" si="823"/>
        <v>100</v>
      </c>
      <c r="X2954" s="1">
        <f t="shared" si="824"/>
        <v>3</v>
      </c>
      <c r="Y2954" s="1">
        <f t="shared" si="825"/>
        <v>40</v>
      </c>
      <c r="Z2954" s="1" t="str">
        <f>VLOOKUP(BIN2DEC(MID(HEX2BIN(MID(H2954,3,2),8),2,5)),Codes!$E$1:$F$18,2)</f>
        <v>Normal</v>
      </c>
      <c r="AA2954" s="6" t="str">
        <f t="shared" si="826"/>
        <v>0</v>
      </c>
      <c r="AB2954" s="1">
        <f t="shared" si="827"/>
        <v>0</v>
      </c>
      <c r="AC2954" s="1" t="str">
        <f>VLOOKUP(BIN2DEC(RIGHT(HEX2BIN(MID(H2954,6,1),4),1)&amp;LEFT(HEX2BIN(MID(H2954,7,1),4),1)),Codes!$K$1:$L$5,2)</f>
        <v>L</v>
      </c>
      <c r="AD2954" s="1" t="str">
        <f>VLOOKUP(BIN2DEC(RIGHT(HEX2BIN(MID(H2954,7,1),4),3)&amp;LEFT(HEX2BIN(MID(H2954,8,1),4),2)),Codes!$H$2:$I$33,2)</f>
        <v>Kick</v>
      </c>
      <c r="AE2954" s="1" t="str">
        <f t="shared" si="828"/>
        <v>1</v>
      </c>
      <c r="AF2954" s="1" t="str">
        <f t="shared" si="829"/>
        <v>0</v>
      </c>
      <c r="AH2954" s="6">
        <f t="shared" si="830"/>
        <v>66</v>
      </c>
    </row>
    <row r="2955" spans="1:34">
      <c r="A2955" s="3" t="s">
        <v>6436</v>
      </c>
      <c r="B2955" s="1" t="s">
        <v>86</v>
      </c>
      <c r="C2955" s="6" t="s">
        <v>330</v>
      </c>
      <c r="D2955" s="9" t="s">
        <v>234</v>
      </c>
      <c r="E2955" s="9" t="s">
        <v>6437</v>
      </c>
      <c r="F2955" s="9" t="s">
        <v>91</v>
      </c>
      <c r="G2955" s="9" t="s">
        <v>434</v>
      </c>
      <c r="H2955" s="9" t="s">
        <v>6435</v>
      </c>
      <c r="J2955" s="6" t="str">
        <f t="shared" si="814"/>
        <v>001011</v>
      </c>
      <c r="K2955" s="1">
        <f t="shared" si="815"/>
        <v>1</v>
      </c>
      <c r="L2955" s="6" t="str">
        <f t="shared" si="816"/>
        <v>00000</v>
      </c>
      <c r="M2955" s="1">
        <f t="shared" si="817"/>
        <v>14</v>
      </c>
      <c r="N2955" s="6" t="str">
        <f t="shared" si="818"/>
        <v>00</v>
      </c>
      <c r="O2955" s="1">
        <f t="shared" si="819"/>
        <v>13</v>
      </c>
      <c r="P2955" s="1">
        <f>IF(HEX2DEC(LEFT(E2955,4))&gt;=32768,HEX2DEC(LEFT(E2955,4))-65536,HEX2DEC(LEFT(E2955,4)))/Codes!$N$2</f>
        <v>5.2</v>
      </c>
      <c r="Q2955" s="1">
        <f>IF(HEX2DEC(RIGHT(E2955,4))&gt;=32768,HEX2DEC(RIGHT(E2955,4))-65536,HEX2DEC(RIGHT(E2955,4)))/Codes!$N$2</f>
        <v>6.4</v>
      </c>
      <c r="R2955" s="1">
        <f>IF(HEX2DEC(LEFT(F2955,4))&gt;=32768,HEX2DEC(LEFT(F2955,4))-65536,HEX2DEC(LEFT(F2955,4)))/Codes!$N$2</f>
        <v>0</v>
      </c>
      <c r="S2955" s="1">
        <f>IF(HEX2DEC(RIGHT(F2955,4))&gt;=32768,HEX2DEC(RIGHT(F2955,4))-65536,HEX2DEC(RIGHT(F2955,4)))/Codes!$N$2</f>
        <v>0</v>
      </c>
      <c r="T2955" s="18">
        <f t="shared" si="820"/>
        <v>270</v>
      </c>
      <c r="U2955" s="1">
        <f t="shared" si="821"/>
        <v>100</v>
      </c>
      <c r="V2955" s="1">
        <f t="shared" si="822"/>
        <v>0</v>
      </c>
      <c r="W2955" s="1" t="str">
        <f t="shared" si="823"/>
        <v>100</v>
      </c>
      <c r="X2955" s="1">
        <f t="shared" si="824"/>
        <v>3</v>
      </c>
      <c r="Y2955" s="1">
        <f t="shared" si="825"/>
        <v>40</v>
      </c>
      <c r="Z2955" s="1" t="str">
        <f>VLOOKUP(BIN2DEC(MID(HEX2BIN(MID(H2955,3,2),8),2,5)),Codes!$E$1:$F$18,2)</f>
        <v>Normal</v>
      </c>
      <c r="AA2955" s="6" t="str">
        <f t="shared" si="826"/>
        <v>0</v>
      </c>
      <c r="AB2955" s="1">
        <f t="shared" si="827"/>
        <v>0</v>
      </c>
      <c r="AC2955" s="1" t="str">
        <f>VLOOKUP(BIN2DEC(RIGHT(HEX2BIN(MID(H2955,6,1),4),1)&amp;LEFT(HEX2BIN(MID(H2955,7,1),4),1)),Codes!$K$1:$L$5,2)</f>
        <v>L</v>
      </c>
      <c r="AD2955" s="1" t="str">
        <f>VLOOKUP(BIN2DEC(RIGHT(HEX2BIN(MID(H2955,7,1),4),3)&amp;LEFT(HEX2BIN(MID(H2955,8,1),4),2)),Codes!$H$2:$I$33,2)</f>
        <v>Kick</v>
      </c>
      <c r="AE2955" s="1" t="str">
        <f t="shared" si="828"/>
        <v>1</v>
      </c>
      <c r="AF2955" s="1" t="str">
        <f t="shared" si="829"/>
        <v>0</v>
      </c>
      <c r="AH2955" s="6">
        <f t="shared" si="830"/>
        <v>66</v>
      </c>
    </row>
    <row r="2956" spans="1:34">
      <c r="A2956" s="3" t="s">
        <v>6438</v>
      </c>
      <c r="B2956" s="1" t="s">
        <v>86</v>
      </c>
      <c r="C2956" s="6" t="s">
        <v>330</v>
      </c>
      <c r="D2956" s="9" t="s">
        <v>4429</v>
      </c>
      <c r="E2956" s="9" t="s">
        <v>6434</v>
      </c>
      <c r="F2956" s="9" t="s">
        <v>91</v>
      </c>
      <c r="G2956" s="9" t="s">
        <v>139</v>
      </c>
      <c r="H2956" s="9" t="s">
        <v>6439</v>
      </c>
      <c r="J2956" s="6" t="str">
        <f t="shared" si="814"/>
        <v>001011</v>
      </c>
      <c r="K2956" s="1">
        <f t="shared" si="815"/>
        <v>2</v>
      </c>
      <c r="L2956" s="6" t="str">
        <f t="shared" si="816"/>
        <v>00000</v>
      </c>
      <c r="M2956" s="1">
        <f t="shared" si="817"/>
        <v>14</v>
      </c>
      <c r="N2956" s="6" t="str">
        <f t="shared" si="818"/>
        <v>00</v>
      </c>
      <c r="O2956" s="1">
        <f t="shared" si="819"/>
        <v>12</v>
      </c>
      <c r="P2956" s="1">
        <f>IF(HEX2DEC(LEFT(E2956,4))&gt;=32768,HEX2DEC(LEFT(E2956,4))-65536,HEX2DEC(LEFT(E2956,4)))/Codes!$N$2</f>
        <v>5.2</v>
      </c>
      <c r="Q2956" s="1">
        <f>IF(HEX2DEC(RIGHT(E2956,4))&gt;=32768,HEX2DEC(RIGHT(E2956,4))-65536,HEX2DEC(RIGHT(E2956,4)))/Codes!$N$2</f>
        <v>-0.68</v>
      </c>
      <c r="R2956" s="1">
        <f>IF(HEX2DEC(LEFT(F2956,4))&gt;=32768,HEX2DEC(LEFT(F2956,4))-65536,HEX2DEC(LEFT(F2956,4)))/Codes!$N$2</f>
        <v>0</v>
      </c>
      <c r="S2956" s="1">
        <f>IF(HEX2DEC(RIGHT(F2956,4))&gt;=32768,HEX2DEC(RIGHT(F2956,4))-65536,HEX2DEC(RIGHT(F2956,4)))/Codes!$N$2</f>
        <v>0</v>
      </c>
      <c r="T2956" s="18">
        <f t="shared" si="820"/>
        <v>361</v>
      </c>
      <c r="U2956" s="1">
        <f t="shared" si="821"/>
        <v>100</v>
      </c>
      <c r="V2956" s="1">
        <f t="shared" si="822"/>
        <v>0</v>
      </c>
      <c r="W2956" s="1" t="str">
        <f t="shared" si="823"/>
        <v>100</v>
      </c>
      <c r="X2956" s="1">
        <f t="shared" si="824"/>
        <v>3</v>
      </c>
      <c r="Y2956" s="1">
        <f t="shared" si="825"/>
        <v>40</v>
      </c>
      <c r="Z2956" s="1" t="str">
        <f>VLOOKUP(BIN2DEC(MID(HEX2BIN(MID(H2956,3,2),8),2,5)),Codes!$E$1:$F$18,2)</f>
        <v>Normal</v>
      </c>
      <c r="AA2956" s="6" t="str">
        <f t="shared" si="826"/>
        <v>0</v>
      </c>
      <c r="AB2956" s="1">
        <f t="shared" si="827"/>
        <v>0</v>
      </c>
      <c r="AC2956" s="1" t="str">
        <f>VLOOKUP(BIN2DEC(RIGHT(HEX2BIN(MID(H2956,6,1),4),1)&amp;LEFT(HEX2BIN(MID(H2956,7,1),4),1)),Codes!$K$1:$L$5,2)</f>
        <v>L</v>
      </c>
      <c r="AD2956" s="1" t="str">
        <f>VLOOKUP(BIN2DEC(RIGHT(HEX2BIN(MID(H2956,7,1),4),3)&amp;LEFT(HEX2BIN(MID(H2956,8,1),4),2)),Codes!$H$2:$I$33,2)</f>
        <v>Kick</v>
      </c>
      <c r="AE2956" s="1" t="str">
        <f t="shared" si="828"/>
        <v>0</v>
      </c>
      <c r="AF2956" s="1" t="str">
        <f t="shared" si="829"/>
        <v>1</v>
      </c>
      <c r="AH2956" s="6">
        <f t="shared" si="830"/>
        <v>66</v>
      </c>
    </row>
    <row r="2957" spans="1:34">
      <c r="A2957" s="3" t="s">
        <v>6440</v>
      </c>
      <c r="B2957" s="1" t="s">
        <v>86</v>
      </c>
      <c r="C2957" s="6" t="s">
        <v>330</v>
      </c>
      <c r="D2957" s="9" t="s">
        <v>6441</v>
      </c>
      <c r="E2957" s="9" t="s">
        <v>6437</v>
      </c>
      <c r="F2957" s="9" t="s">
        <v>91</v>
      </c>
      <c r="G2957" s="9" t="s">
        <v>139</v>
      </c>
      <c r="H2957" s="9" t="s">
        <v>6439</v>
      </c>
      <c r="J2957" s="6" t="str">
        <f t="shared" si="814"/>
        <v>001011</v>
      </c>
      <c r="K2957" s="1">
        <f t="shared" si="815"/>
        <v>3</v>
      </c>
      <c r="L2957" s="6" t="str">
        <f t="shared" si="816"/>
        <v>00000</v>
      </c>
      <c r="M2957" s="1">
        <f t="shared" si="817"/>
        <v>14</v>
      </c>
      <c r="N2957" s="6" t="str">
        <f t="shared" si="818"/>
        <v>00</v>
      </c>
      <c r="O2957" s="1">
        <f t="shared" si="819"/>
        <v>12</v>
      </c>
      <c r="P2957" s="1">
        <f>IF(HEX2DEC(LEFT(E2957,4))&gt;=32768,HEX2DEC(LEFT(E2957,4))-65536,HEX2DEC(LEFT(E2957,4)))/Codes!$N$2</f>
        <v>5.2</v>
      </c>
      <c r="Q2957" s="1">
        <f>IF(HEX2DEC(RIGHT(E2957,4))&gt;=32768,HEX2DEC(RIGHT(E2957,4))-65536,HEX2DEC(RIGHT(E2957,4)))/Codes!$N$2</f>
        <v>6.4</v>
      </c>
      <c r="R2957" s="1">
        <f>IF(HEX2DEC(LEFT(F2957,4))&gt;=32768,HEX2DEC(LEFT(F2957,4))-65536,HEX2DEC(LEFT(F2957,4)))/Codes!$N$2</f>
        <v>0</v>
      </c>
      <c r="S2957" s="1">
        <f>IF(HEX2DEC(RIGHT(F2957,4))&gt;=32768,HEX2DEC(RIGHT(F2957,4))-65536,HEX2DEC(RIGHT(F2957,4)))/Codes!$N$2</f>
        <v>0</v>
      </c>
      <c r="T2957" s="18">
        <f t="shared" si="820"/>
        <v>361</v>
      </c>
      <c r="U2957" s="1">
        <f t="shared" si="821"/>
        <v>100</v>
      </c>
      <c r="V2957" s="1">
        <f t="shared" si="822"/>
        <v>0</v>
      </c>
      <c r="W2957" s="1" t="str">
        <f t="shared" si="823"/>
        <v>100</v>
      </c>
      <c r="X2957" s="1">
        <f t="shared" si="824"/>
        <v>3</v>
      </c>
      <c r="Y2957" s="1">
        <f t="shared" si="825"/>
        <v>40</v>
      </c>
      <c r="Z2957" s="1" t="str">
        <f>VLOOKUP(BIN2DEC(MID(HEX2BIN(MID(H2957,3,2),8),2,5)),Codes!$E$1:$F$18,2)</f>
        <v>Normal</v>
      </c>
      <c r="AA2957" s="6" t="str">
        <f t="shared" si="826"/>
        <v>0</v>
      </c>
      <c r="AB2957" s="1">
        <f t="shared" si="827"/>
        <v>0</v>
      </c>
      <c r="AC2957" s="1" t="str">
        <f>VLOOKUP(BIN2DEC(RIGHT(HEX2BIN(MID(H2957,6,1),4),1)&amp;LEFT(HEX2BIN(MID(H2957,7,1),4),1)),Codes!$K$1:$L$5,2)</f>
        <v>L</v>
      </c>
      <c r="AD2957" s="1" t="str">
        <f>VLOOKUP(BIN2DEC(RIGHT(HEX2BIN(MID(H2957,7,1),4),3)&amp;LEFT(HEX2BIN(MID(H2957,8,1),4),2)),Codes!$H$2:$I$33,2)</f>
        <v>Kick</v>
      </c>
      <c r="AE2957" s="1" t="str">
        <f t="shared" si="828"/>
        <v>0</v>
      </c>
      <c r="AF2957" s="1" t="str">
        <f t="shared" si="829"/>
        <v>1</v>
      </c>
      <c r="AH2957" s="6">
        <f t="shared" si="830"/>
        <v>66</v>
      </c>
    </row>
    <row r="2958" spans="1:34">
      <c r="A2958" s="3" t="s">
        <v>6442</v>
      </c>
      <c r="B2958" s="1" t="s">
        <v>86</v>
      </c>
      <c r="C2958" s="6" t="s">
        <v>349</v>
      </c>
      <c r="D2958" s="9" t="s">
        <v>6443</v>
      </c>
      <c r="E2958" s="9" t="s">
        <v>307</v>
      </c>
      <c r="F2958" s="9" t="s">
        <v>91</v>
      </c>
      <c r="G2958" s="9" t="s">
        <v>6444</v>
      </c>
      <c r="H2958" s="9" t="s">
        <v>6445</v>
      </c>
      <c r="J2958" s="6" t="str">
        <f t="shared" si="814"/>
        <v>001011</v>
      </c>
      <c r="K2958" s="1">
        <f t="shared" si="815"/>
        <v>0</v>
      </c>
      <c r="L2958" s="6" t="str">
        <f t="shared" si="816"/>
        <v>00000</v>
      </c>
      <c r="M2958" s="1">
        <f t="shared" si="817"/>
        <v>49</v>
      </c>
      <c r="N2958" s="6" t="str">
        <f t="shared" si="818"/>
        <v>00</v>
      </c>
      <c r="O2958" s="1">
        <f t="shared" si="819"/>
        <v>14</v>
      </c>
      <c r="P2958" s="1">
        <f>IF(HEX2DEC(LEFT(E2958,4))&gt;=32768,HEX2DEC(LEFT(E2958,4))-65536,HEX2DEC(LEFT(E2958,4)))/Codes!$N$2</f>
        <v>3.2</v>
      </c>
      <c r="Q2958" s="1">
        <f>IF(HEX2DEC(RIGHT(E2958,4))&gt;=32768,HEX2DEC(RIGHT(E2958,4))-65536,HEX2DEC(RIGHT(E2958,4)))/Codes!$N$2</f>
        <v>0</v>
      </c>
      <c r="R2958" s="1">
        <f>IF(HEX2DEC(LEFT(F2958,4))&gt;=32768,HEX2DEC(LEFT(F2958,4))-65536,HEX2DEC(LEFT(F2958,4)))/Codes!$N$2</f>
        <v>0</v>
      </c>
      <c r="S2958" s="1">
        <f>IF(HEX2DEC(RIGHT(F2958,4))&gt;=32768,HEX2DEC(RIGHT(F2958,4))-65536,HEX2DEC(RIGHT(F2958,4)))/Codes!$N$2</f>
        <v>0</v>
      </c>
      <c r="T2958" s="18">
        <f t="shared" si="820"/>
        <v>100</v>
      </c>
      <c r="U2958" s="1">
        <f t="shared" si="821"/>
        <v>60</v>
      </c>
      <c r="V2958" s="1">
        <f t="shared" si="822"/>
        <v>0</v>
      </c>
      <c r="W2958" s="1" t="str">
        <f t="shared" si="823"/>
        <v>100</v>
      </c>
      <c r="X2958" s="1">
        <f t="shared" si="824"/>
        <v>3</v>
      </c>
      <c r="Y2958" s="1">
        <f t="shared" si="825"/>
        <v>80</v>
      </c>
      <c r="Z2958" s="1" t="str">
        <f>VLOOKUP(BIN2DEC(MID(HEX2BIN(MID(H2958,3,2),8),2,5)),Codes!$E$1:$F$18,2)</f>
        <v>Flame</v>
      </c>
      <c r="AA2958" s="6" t="str">
        <f t="shared" si="826"/>
        <v>0</v>
      </c>
      <c r="AB2958" s="1">
        <f t="shared" si="827"/>
        <v>0</v>
      </c>
      <c r="AC2958" s="1" t="str">
        <f>VLOOKUP(BIN2DEC(RIGHT(HEX2BIN(MID(H2958,6,1),4),1)&amp;LEFT(HEX2BIN(MID(H2958,7,1),4),1)),Codes!$K$1:$L$5,2)</f>
        <v>M</v>
      </c>
      <c r="AD2958" s="1" t="str">
        <f>VLOOKUP(BIN2DEC(RIGHT(HEX2BIN(MID(H2958,7,1),4),3)&amp;LEFT(HEX2BIN(MID(H2958,8,1),4),2)),Codes!$H$2:$I$33,2)</f>
        <v>Burn</v>
      </c>
      <c r="AE2958" s="1" t="str">
        <f t="shared" si="828"/>
        <v>1</v>
      </c>
      <c r="AF2958" s="1" t="str">
        <f t="shared" si="829"/>
        <v>1</v>
      </c>
      <c r="AH2958" s="6">
        <f t="shared" si="830"/>
        <v>40</v>
      </c>
    </row>
    <row r="2959" spans="1:34">
      <c r="A2959" s="3" t="s">
        <v>6446</v>
      </c>
      <c r="B2959" s="1" t="s">
        <v>86</v>
      </c>
      <c r="C2959" s="6" t="s">
        <v>349</v>
      </c>
      <c r="D2959" s="9" t="s">
        <v>6447</v>
      </c>
      <c r="E2959" s="9" t="s">
        <v>256</v>
      </c>
      <c r="F2959" s="9" t="s">
        <v>91</v>
      </c>
      <c r="G2959" s="9" t="s">
        <v>6444</v>
      </c>
      <c r="H2959" s="9" t="s">
        <v>6445</v>
      </c>
      <c r="J2959" s="6" t="str">
        <f t="shared" si="814"/>
        <v>001011</v>
      </c>
      <c r="K2959" s="1">
        <f t="shared" si="815"/>
        <v>1</v>
      </c>
      <c r="L2959" s="6" t="str">
        <f t="shared" si="816"/>
        <v>00000</v>
      </c>
      <c r="M2959" s="1">
        <f t="shared" si="817"/>
        <v>50</v>
      </c>
      <c r="N2959" s="6" t="str">
        <f t="shared" si="818"/>
        <v>00</v>
      </c>
      <c r="O2959" s="1">
        <f t="shared" si="819"/>
        <v>14</v>
      </c>
      <c r="P2959" s="1">
        <f>IF(HEX2DEC(LEFT(E2959,4))&gt;=32768,HEX2DEC(LEFT(E2959,4))-65536,HEX2DEC(LEFT(E2959,4)))/Codes!$N$2</f>
        <v>3.6</v>
      </c>
      <c r="Q2959" s="1">
        <f>IF(HEX2DEC(RIGHT(E2959,4))&gt;=32768,HEX2DEC(RIGHT(E2959,4))-65536,HEX2DEC(RIGHT(E2959,4)))/Codes!$N$2</f>
        <v>0</v>
      </c>
      <c r="R2959" s="1">
        <f>IF(HEX2DEC(LEFT(F2959,4))&gt;=32768,HEX2DEC(LEFT(F2959,4))-65536,HEX2DEC(LEFT(F2959,4)))/Codes!$N$2</f>
        <v>0</v>
      </c>
      <c r="S2959" s="1">
        <f>IF(HEX2DEC(RIGHT(F2959,4))&gt;=32768,HEX2DEC(RIGHT(F2959,4))-65536,HEX2DEC(RIGHT(F2959,4)))/Codes!$N$2</f>
        <v>0</v>
      </c>
      <c r="T2959" s="18">
        <f t="shared" si="820"/>
        <v>100</v>
      </c>
      <c r="U2959" s="1">
        <f t="shared" si="821"/>
        <v>60</v>
      </c>
      <c r="V2959" s="1">
        <f t="shared" si="822"/>
        <v>0</v>
      </c>
      <c r="W2959" s="1" t="str">
        <f t="shared" si="823"/>
        <v>100</v>
      </c>
      <c r="X2959" s="1">
        <f t="shared" si="824"/>
        <v>3</v>
      </c>
      <c r="Y2959" s="1">
        <f t="shared" si="825"/>
        <v>80</v>
      </c>
      <c r="Z2959" s="1" t="str">
        <f>VLOOKUP(BIN2DEC(MID(HEX2BIN(MID(H2959,3,2),8),2,5)),Codes!$E$1:$F$18,2)</f>
        <v>Flame</v>
      </c>
      <c r="AA2959" s="6" t="str">
        <f t="shared" si="826"/>
        <v>0</v>
      </c>
      <c r="AB2959" s="1">
        <f t="shared" si="827"/>
        <v>0</v>
      </c>
      <c r="AC2959" s="1" t="str">
        <f>VLOOKUP(BIN2DEC(RIGHT(HEX2BIN(MID(H2959,6,1),4),1)&amp;LEFT(HEX2BIN(MID(H2959,7,1),4),1)),Codes!$K$1:$L$5,2)</f>
        <v>M</v>
      </c>
      <c r="AD2959" s="1" t="str">
        <f>VLOOKUP(BIN2DEC(RIGHT(HEX2BIN(MID(H2959,7,1),4),3)&amp;LEFT(HEX2BIN(MID(H2959,8,1),4),2)),Codes!$H$2:$I$33,2)</f>
        <v>Burn</v>
      </c>
      <c r="AE2959" s="1" t="str">
        <f t="shared" si="828"/>
        <v>1</v>
      </c>
      <c r="AF2959" s="1" t="str">
        <f t="shared" si="829"/>
        <v>1</v>
      </c>
      <c r="AH2959" s="6">
        <f t="shared" si="830"/>
        <v>40</v>
      </c>
    </row>
    <row r="2960" spans="1:34">
      <c r="A2960" s="3" t="s">
        <v>6448</v>
      </c>
      <c r="B2960" s="1" t="s">
        <v>86</v>
      </c>
      <c r="C2960" s="6" t="s">
        <v>349</v>
      </c>
      <c r="D2960" s="9" t="s">
        <v>6449</v>
      </c>
      <c r="E2960" s="9" t="s">
        <v>299</v>
      </c>
      <c r="F2960" s="9" t="s">
        <v>6450</v>
      </c>
      <c r="G2960" s="9" t="s">
        <v>6444</v>
      </c>
      <c r="H2960" s="9" t="s">
        <v>6445</v>
      </c>
      <c r="J2960" s="6" t="str">
        <f t="shared" si="814"/>
        <v>001011</v>
      </c>
      <c r="K2960" s="1">
        <f t="shared" si="815"/>
        <v>2</v>
      </c>
      <c r="L2960" s="6" t="str">
        <f t="shared" si="816"/>
        <v>00000</v>
      </c>
      <c r="M2960" s="1">
        <f t="shared" si="817"/>
        <v>0</v>
      </c>
      <c r="N2960" s="6" t="str">
        <f t="shared" si="818"/>
        <v>00</v>
      </c>
      <c r="O2960" s="1">
        <f t="shared" si="819"/>
        <v>14</v>
      </c>
      <c r="P2960" s="1">
        <f>IF(HEX2DEC(LEFT(E2960,4))&gt;=32768,HEX2DEC(LEFT(E2960,4))-65536,HEX2DEC(LEFT(E2960,4)))/Codes!$N$2</f>
        <v>6</v>
      </c>
      <c r="Q2960" s="1">
        <f>IF(HEX2DEC(RIGHT(E2960,4))&gt;=32768,HEX2DEC(RIGHT(E2960,4))-65536,HEX2DEC(RIGHT(E2960,4)))/Codes!$N$2</f>
        <v>0</v>
      </c>
      <c r="R2960" s="1">
        <f>IF(HEX2DEC(LEFT(F2960,4))&gt;=32768,HEX2DEC(LEFT(F2960,4))-65536,HEX2DEC(LEFT(F2960,4)))/Codes!$N$2</f>
        <v>1.6</v>
      </c>
      <c r="S2960" s="1">
        <f>IF(HEX2DEC(RIGHT(F2960,4))&gt;=32768,HEX2DEC(RIGHT(F2960,4))-65536,HEX2DEC(RIGHT(F2960,4)))/Codes!$N$2</f>
        <v>19.2</v>
      </c>
      <c r="T2960" s="18">
        <f t="shared" si="820"/>
        <v>100</v>
      </c>
      <c r="U2960" s="1">
        <f t="shared" si="821"/>
        <v>60</v>
      </c>
      <c r="V2960" s="1">
        <f t="shared" si="822"/>
        <v>0</v>
      </c>
      <c r="W2960" s="1" t="str">
        <f t="shared" si="823"/>
        <v>100</v>
      </c>
      <c r="X2960" s="1">
        <f t="shared" si="824"/>
        <v>3</v>
      </c>
      <c r="Y2960" s="1">
        <f t="shared" si="825"/>
        <v>80</v>
      </c>
      <c r="Z2960" s="1" t="str">
        <f>VLOOKUP(BIN2DEC(MID(HEX2BIN(MID(H2960,3,2),8),2,5)),Codes!$E$1:$F$18,2)</f>
        <v>Flame</v>
      </c>
      <c r="AA2960" s="6" t="str">
        <f t="shared" si="826"/>
        <v>0</v>
      </c>
      <c r="AB2960" s="1">
        <f t="shared" si="827"/>
        <v>0</v>
      </c>
      <c r="AC2960" s="1" t="str">
        <f>VLOOKUP(BIN2DEC(RIGHT(HEX2BIN(MID(H2960,6,1),4),1)&amp;LEFT(HEX2BIN(MID(H2960,7,1),4),1)),Codes!$K$1:$L$5,2)</f>
        <v>M</v>
      </c>
      <c r="AD2960" s="1" t="str">
        <f>VLOOKUP(BIN2DEC(RIGHT(HEX2BIN(MID(H2960,7,1),4),3)&amp;LEFT(HEX2BIN(MID(H2960,8,1),4),2)),Codes!$H$2:$I$33,2)</f>
        <v>Burn</v>
      </c>
      <c r="AE2960" s="1" t="str">
        <f t="shared" si="828"/>
        <v>1</v>
      </c>
      <c r="AF2960" s="1" t="str">
        <f t="shared" si="829"/>
        <v>1</v>
      </c>
      <c r="AH2960" s="6">
        <f t="shared" si="830"/>
        <v>40</v>
      </c>
    </row>
    <row r="2961" spans="1:34">
      <c r="A2961" s="3" t="s">
        <v>6451</v>
      </c>
      <c r="B2961" s="1" t="s">
        <v>86</v>
      </c>
      <c r="C2961" s="6" t="s">
        <v>353</v>
      </c>
      <c r="D2961" s="9" t="s">
        <v>6012</v>
      </c>
      <c r="E2961" s="9" t="s">
        <v>186</v>
      </c>
      <c r="F2961" s="9" t="s">
        <v>91</v>
      </c>
      <c r="G2961" s="9" t="s">
        <v>6452</v>
      </c>
      <c r="H2961" s="9" t="s">
        <v>1729</v>
      </c>
      <c r="J2961" s="6" t="str">
        <f t="shared" si="814"/>
        <v>001011</v>
      </c>
      <c r="K2961" s="1">
        <f t="shared" si="815"/>
        <v>0</v>
      </c>
      <c r="L2961" s="6" t="str">
        <f t="shared" si="816"/>
        <v>00000</v>
      </c>
      <c r="M2961" s="1">
        <f t="shared" si="817"/>
        <v>49</v>
      </c>
      <c r="N2961" s="6" t="str">
        <f t="shared" si="818"/>
        <v>00</v>
      </c>
      <c r="O2961" s="1">
        <f t="shared" si="819"/>
        <v>15</v>
      </c>
      <c r="P2961" s="1">
        <f>IF(HEX2DEC(LEFT(E2961,4))&gt;=32768,HEX2DEC(LEFT(E2961,4))-65536,HEX2DEC(LEFT(E2961,4)))/Codes!$N$2</f>
        <v>4.4000000000000004</v>
      </c>
      <c r="Q2961" s="1">
        <f>IF(HEX2DEC(RIGHT(E2961,4))&gt;=32768,HEX2DEC(RIGHT(E2961,4))-65536,HEX2DEC(RIGHT(E2961,4)))/Codes!$N$2</f>
        <v>6</v>
      </c>
      <c r="R2961" s="1">
        <f>IF(HEX2DEC(LEFT(F2961,4))&gt;=32768,HEX2DEC(LEFT(F2961,4))-65536,HEX2DEC(LEFT(F2961,4)))/Codes!$N$2</f>
        <v>0</v>
      </c>
      <c r="S2961" s="1">
        <f>IF(HEX2DEC(RIGHT(F2961,4))&gt;=32768,HEX2DEC(RIGHT(F2961,4))-65536,HEX2DEC(RIGHT(F2961,4)))/Codes!$N$2</f>
        <v>0</v>
      </c>
      <c r="T2961" s="18">
        <f t="shared" si="820"/>
        <v>361</v>
      </c>
      <c r="U2961" s="1">
        <f t="shared" si="821"/>
        <v>104</v>
      </c>
      <c r="V2961" s="1">
        <f t="shared" si="822"/>
        <v>0</v>
      </c>
      <c r="W2961" s="1" t="str">
        <f t="shared" si="823"/>
        <v>100</v>
      </c>
      <c r="X2961" s="1">
        <f t="shared" si="824"/>
        <v>3</v>
      </c>
      <c r="Y2961" s="1">
        <f t="shared" si="825"/>
        <v>30</v>
      </c>
      <c r="Z2961" s="1" t="str">
        <f>VLOOKUP(BIN2DEC(MID(HEX2BIN(MID(H2961,3,2),8),2,5)),Codes!$E$1:$F$18,2)</f>
        <v>Normal</v>
      </c>
      <c r="AA2961" s="6" t="str">
        <f t="shared" si="826"/>
        <v>0</v>
      </c>
      <c r="AB2961" s="1">
        <f t="shared" si="827"/>
        <v>0</v>
      </c>
      <c r="AC2961" s="1" t="str">
        <f>VLOOKUP(BIN2DEC(RIGHT(HEX2BIN(MID(H2961,6,1),4),1)&amp;LEFT(HEX2BIN(MID(H2961,7,1),4),1)),Codes!$K$1:$L$5,2)</f>
        <v>L</v>
      </c>
      <c r="AD2961" s="1" t="str">
        <f>VLOOKUP(BIN2DEC(RIGHT(HEX2BIN(MID(H2961,7,1),4),3)&amp;LEFT(HEX2BIN(MID(H2961,8,1),4),2)),Codes!$H$2:$I$33,2)</f>
        <v>Punch</v>
      </c>
      <c r="AE2961" s="1" t="str">
        <f t="shared" si="828"/>
        <v>1</v>
      </c>
      <c r="AF2961" s="1" t="str">
        <f t="shared" si="829"/>
        <v>1</v>
      </c>
      <c r="AH2961" s="6">
        <f t="shared" si="830"/>
        <v>65</v>
      </c>
    </row>
    <row r="2962" spans="1:34">
      <c r="A2962" s="3" t="s">
        <v>6453</v>
      </c>
      <c r="B2962" s="1" t="s">
        <v>86</v>
      </c>
      <c r="C2962" s="6" t="s">
        <v>353</v>
      </c>
      <c r="D2962" s="9" t="s">
        <v>6454</v>
      </c>
      <c r="E2962" s="9" t="s">
        <v>6455</v>
      </c>
      <c r="F2962" s="9" t="s">
        <v>91</v>
      </c>
      <c r="G2962" s="9" t="s">
        <v>6452</v>
      </c>
      <c r="H2962" s="9" t="s">
        <v>1729</v>
      </c>
      <c r="J2962" s="6" t="str">
        <f t="shared" si="814"/>
        <v>001011</v>
      </c>
      <c r="K2962" s="1">
        <f t="shared" si="815"/>
        <v>1</v>
      </c>
      <c r="L2962" s="6" t="str">
        <f t="shared" si="816"/>
        <v>00000</v>
      </c>
      <c r="M2962" s="1">
        <f t="shared" si="817"/>
        <v>26</v>
      </c>
      <c r="N2962" s="6" t="str">
        <f t="shared" si="818"/>
        <v>00</v>
      </c>
      <c r="O2962" s="1">
        <f t="shared" si="819"/>
        <v>15</v>
      </c>
      <c r="P2962" s="1">
        <f>IF(HEX2DEC(LEFT(E2962,4))&gt;=32768,HEX2DEC(LEFT(E2962,4))-65536,HEX2DEC(LEFT(E2962,4)))/Codes!$N$2</f>
        <v>2.556</v>
      </c>
      <c r="Q2962" s="1">
        <f>IF(HEX2DEC(RIGHT(E2962,4))&gt;=32768,HEX2DEC(RIGHT(E2962,4))-65536,HEX2DEC(RIGHT(E2962,4)))/Codes!$N$2</f>
        <v>0</v>
      </c>
      <c r="R2962" s="1">
        <f>IF(HEX2DEC(LEFT(F2962,4))&gt;=32768,HEX2DEC(LEFT(F2962,4))-65536,HEX2DEC(LEFT(F2962,4)))/Codes!$N$2</f>
        <v>0</v>
      </c>
      <c r="S2962" s="1">
        <f>IF(HEX2DEC(RIGHT(F2962,4))&gt;=32768,HEX2DEC(RIGHT(F2962,4))-65536,HEX2DEC(RIGHT(F2962,4)))/Codes!$N$2</f>
        <v>0</v>
      </c>
      <c r="T2962" s="18">
        <f t="shared" si="820"/>
        <v>361</v>
      </c>
      <c r="U2962" s="1">
        <f t="shared" si="821"/>
        <v>104</v>
      </c>
      <c r="V2962" s="1">
        <f t="shared" si="822"/>
        <v>0</v>
      </c>
      <c r="W2962" s="1" t="str">
        <f t="shared" si="823"/>
        <v>100</v>
      </c>
      <c r="X2962" s="1">
        <f t="shared" si="824"/>
        <v>3</v>
      </c>
      <c r="Y2962" s="1">
        <f t="shared" si="825"/>
        <v>30</v>
      </c>
      <c r="Z2962" s="1" t="str">
        <f>VLOOKUP(BIN2DEC(MID(HEX2BIN(MID(H2962,3,2),8),2,5)),Codes!$E$1:$F$18,2)</f>
        <v>Normal</v>
      </c>
      <c r="AA2962" s="6" t="str">
        <f t="shared" si="826"/>
        <v>0</v>
      </c>
      <c r="AB2962" s="1">
        <f t="shared" si="827"/>
        <v>0</v>
      </c>
      <c r="AC2962" s="1" t="str">
        <f>VLOOKUP(BIN2DEC(RIGHT(HEX2BIN(MID(H2962,6,1),4),1)&amp;LEFT(HEX2BIN(MID(H2962,7,1),4),1)),Codes!$K$1:$L$5,2)</f>
        <v>L</v>
      </c>
      <c r="AD2962" s="1" t="str">
        <f>VLOOKUP(BIN2DEC(RIGHT(HEX2BIN(MID(H2962,7,1),4),3)&amp;LEFT(HEX2BIN(MID(H2962,8,1),4),2)),Codes!$H$2:$I$33,2)</f>
        <v>Punch</v>
      </c>
      <c r="AE2962" s="1" t="str">
        <f t="shared" si="828"/>
        <v>1</v>
      </c>
      <c r="AF2962" s="1" t="str">
        <f t="shared" si="829"/>
        <v>1</v>
      </c>
      <c r="AH2962" s="6">
        <f t="shared" si="830"/>
        <v>65</v>
      </c>
    </row>
    <row r="2963" spans="1:34">
      <c r="A2963" s="3" t="s">
        <v>6456</v>
      </c>
      <c r="B2963" s="1" t="s">
        <v>86</v>
      </c>
      <c r="C2963" s="6" t="s">
        <v>353</v>
      </c>
      <c r="D2963" s="9" t="s">
        <v>6017</v>
      </c>
      <c r="E2963" s="9" t="s">
        <v>6457</v>
      </c>
      <c r="F2963" s="9" t="s">
        <v>91</v>
      </c>
      <c r="G2963" s="9" t="s">
        <v>6452</v>
      </c>
      <c r="H2963" s="9" t="s">
        <v>1729</v>
      </c>
      <c r="J2963" s="6" t="str">
        <f t="shared" si="814"/>
        <v>001011</v>
      </c>
      <c r="K2963" s="1">
        <f t="shared" si="815"/>
        <v>2</v>
      </c>
      <c r="L2963" s="6" t="str">
        <f t="shared" si="816"/>
        <v>00000</v>
      </c>
      <c r="M2963" s="1">
        <f t="shared" si="817"/>
        <v>49</v>
      </c>
      <c r="N2963" s="6" t="str">
        <f t="shared" si="818"/>
        <v>00</v>
      </c>
      <c r="O2963" s="1">
        <f t="shared" si="819"/>
        <v>15</v>
      </c>
      <c r="P2963" s="1">
        <f>IF(HEX2DEC(LEFT(E2963,4))&gt;=32768,HEX2DEC(LEFT(E2963,4))-65536,HEX2DEC(LEFT(E2963,4)))/Codes!$N$2</f>
        <v>3.5760000000000001</v>
      </c>
      <c r="Q2963" s="1">
        <f>IF(HEX2DEC(RIGHT(E2963,4))&gt;=32768,HEX2DEC(RIGHT(E2963,4))-65536,HEX2DEC(RIGHT(E2963,4)))/Codes!$N$2</f>
        <v>-2</v>
      </c>
      <c r="R2963" s="1">
        <f>IF(HEX2DEC(LEFT(F2963,4))&gt;=32768,HEX2DEC(LEFT(F2963,4))-65536,HEX2DEC(LEFT(F2963,4)))/Codes!$N$2</f>
        <v>0</v>
      </c>
      <c r="S2963" s="1">
        <f>IF(HEX2DEC(RIGHT(F2963,4))&gt;=32768,HEX2DEC(RIGHT(F2963,4))-65536,HEX2DEC(RIGHT(F2963,4)))/Codes!$N$2</f>
        <v>0</v>
      </c>
      <c r="T2963" s="18">
        <f t="shared" si="820"/>
        <v>361</v>
      </c>
      <c r="U2963" s="1">
        <f t="shared" si="821"/>
        <v>104</v>
      </c>
      <c r="V2963" s="1">
        <f t="shared" si="822"/>
        <v>0</v>
      </c>
      <c r="W2963" s="1" t="str">
        <f t="shared" si="823"/>
        <v>100</v>
      </c>
      <c r="X2963" s="1">
        <f t="shared" si="824"/>
        <v>3</v>
      </c>
      <c r="Y2963" s="1">
        <f t="shared" si="825"/>
        <v>30</v>
      </c>
      <c r="Z2963" s="1" t="str">
        <f>VLOOKUP(BIN2DEC(MID(HEX2BIN(MID(H2963,3,2),8),2,5)),Codes!$E$1:$F$18,2)</f>
        <v>Normal</v>
      </c>
      <c r="AA2963" s="6" t="str">
        <f t="shared" si="826"/>
        <v>0</v>
      </c>
      <c r="AB2963" s="1">
        <f t="shared" si="827"/>
        <v>0</v>
      </c>
      <c r="AC2963" s="1" t="str">
        <f>VLOOKUP(BIN2DEC(RIGHT(HEX2BIN(MID(H2963,6,1),4),1)&amp;LEFT(HEX2BIN(MID(H2963,7,1),4),1)),Codes!$K$1:$L$5,2)</f>
        <v>L</v>
      </c>
      <c r="AD2963" s="1" t="str">
        <f>VLOOKUP(BIN2DEC(RIGHT(HEX2BIN(MID(H2963,7,1),4),3)&amp;LEFT(HEX2BIN(MID(H2963,8,1),4),2)),Codes!$H$2:$I$33,2)</f>
        <v>Punch</v>
      </c>
      <c r="AE2963" s="1" t="str">
        <f t="shared" si="828"/>
        <v>1</v>
      </c>
      <c r="AF2963" s="1" t="str">
        <f t="shared" si="829"/>
        <v>1</v>
      </c>
      <c r="AH2963" s="6">
        <f t="shared" si="830"/>
        <v>65</v>
      </c>
    </row>
    <row r="2964" spans="1:34">
      <c r="A2964" s="3" t="s">
        <v>6458</v>
      </c>
      <c r="B2964" s="1" t="s">
        <v>86</v>
      </c>
      <c r="C2964" s="6" t="s">
        <v>356</v>
      </c>
      <c r="D2964" s="9" t="s">
        <v>6443</v>
      </c>
      <c r="E2964" s="9" t="s">
        <v>186</v>
      </c>
      <c r="F2964" s="9" t="s">
        <v>91</v>
      </c>
      <c r="G2964" s="9" t="s">
        <v>6452</v>
      </c>
      <c r="H2964" s="9" t="s">
        <v>1729</v>
      </c>
      <c r="J2964" s="6" t="str">
        <f t="shared" si="814"/>
        <v>001011</v>
      </c>
      <c r="K2964" s="1">
        <f t="shared" si="815"/>
        <v>0</v>
      </c>
      <c r="L2964" s="6" t="str">
        <f t="shared" si="816"/>
        <v>00000</v>
      </c>
      <c r="M2964" s="1">
        <f t="shared" si="817"/>
        <v>49</v>
      </c>
      <c r="N2964" s="6" t="str">
        <f t="shared" si="818"/>
        <v>00</v>
      </c>
      <c r="O2964" s="1">
        <f t="shared" si="819"/>
        <v>14</v>
      </c>
      <c r="P2964" s="1">
        <f>IF(HEX2DEC(LEFT(E2964,4))&gt;=32768,HEX2DEC(LEFT(E2964,4))-65536,HEX2DEC(LEFT(E2964,4)))/Codes!$N$2</f>
        <v>4.4000000000000004</v>
      </c>
      <c r="Q2964" s="1">
        <f>IF(HEX2DEC(RIGHT(E2964,4))&gt;=32768,HEX2DEC(RIGHT(E2964,4))-65536,HEX2DEC(RIGHT(E2964,4)))/Codes!$N$2</f>
        <v>6</v>
      </c>
      <c r="R2964" s="1">
        <f>IF(HEX2DEC(LEFT(F2964,4))&gt;=32768,HEX2DEC(LEFT(F2964,4))-65536,HEX2DEC(LEFT(F2964,4)))/Codes!$N$2</f>
        <v>0</v>
      </c>
      <c r="S2964" s="1">
        <f>IF(HEX2DEC(RIGHT(F2964,4))&gt;=32768,HEX2DEC(RIGHT(F2964,4))-65536,HEX2DEC(RIGHT(F2964,4)))/Codes!$N$2</f>
        <v>0</v>
      </c>
      <c r="T2964" s="18">
        <f t="shared" si="820"/>
        <v>361</v>
      </c>
      <c r="U2964" s="1">
        <f t="shared" si="821"/>
        <v>104</v>
      </c>
      <c r="V2964" s="1">
        <f t="shared" si="822"/>
        <v>0</v>
      </c>
      <c r="W2964" s="1" t="str">
        <f t="shared" si="823"/>
        <v>100</v>
      </c>
      <c r="X2964" s="1">
        <f t="shared" si="824"/>
        <v>3</v>
      </c>
      <c r="Y2964" s="1">
        <f t="shared" si="825"/>
        <v>30</v>
      </c>
      <c r="Z2964" s="1" t="str">
        <f>VLOOKUP(BIN2DEC(MID(HEX2BIN(MID(H2964,3,2),8),2,5)),Codes!$E$1:$F$18,2)</f>
        <v>Normal</v>
      </c>
      <c r="AA2964" s="6" t="str">
        <f t="shared" si="826"/>
        <v>0</v>
      </c>
      <c r="AB2964" s="1">
        <f t="shared" si="827"/>
        <v>0</v>
      </c>
      <c r="AC2964" s="1" t="str">
        <f>VLOOKUP(BIN2DEC(RIGHT(HEX2BIN(MID(H2964,6,1),4),1)&amp;LEFT(HEX2BIN(MID(H2964,7,1),4),1)),Codes!$K$1:$L$5,2)</f>
        <v>L</v>
      </c>
      <c r="AD2964" s="1" t="str">
        <f>VLOOKUP(BIN2DEC(RIGHT(HEX2BIN(MID(H2964,7,1),4),3)&amp;LEFT(HEX2BIN(MID(H2964,8,1),4),2)),Codes!$H$2:$I$33,2)</f>
        <v>Punch</v>
      </c>
      <c r="AE2964" s="1" t="str">
        <f t="shared" si="828"/>
        <v>1</v>
      </c>
      <c r="AF2964" s="1" t="str">
        <f t="shared" si="829"/>
        <v>1</v>
      </c>
      <c r="AH2964" s="6">
        <f t="shared" si="830"/>
        <v>65</v>
      </c>
    </row>
    <row r="2965" spans="1:34">
      <c r="A2965" s="3" t="s">
        <v>6459</v>
      </c>
      <c r="B2965" s="1" t="s">
        <v>86</v>
      </c>
      <c r="C2965" s="6" t="s">
        <v>356</v>
      </c>
      <c r="D2965" s="9" t="s">
        <v>6460</v>
      </c>
      <c r="E2965" s="9" t="s">
        <v>6455</v>
      </c>
      <c r="F2965" s="9" t="s">
        <v>91</v>
      </c>
      <c r="G2965" s="9" t="s">
        <v>6452</v>
      </c>
      <c r="H2965" s="9" t="s">
        <v>1729</v>
      </c>
      <c r="J2965" s="6" t="str">
        <f t="shared" si="814"/>
        <v>001011</v>
      </c>
      <c r="K2965" s="1">
        <f t="shared" si="815"/>
        <v>1</v>
      </c>
      <c r="L2965" s="6" t="str">
        <f t="shared" si="816"/>
        <v>00000</v>
      </c>
      <c r="M2965" s="1">
        <f t="shared" si="817"/>
        <v>26</v>
      </c>
      <c r="N2965" s="6" t="str">
        <f t="shared" si="818"/>
        <v>00</v>
      </c>
      <c r="O2965" s="1">
        <f t="shared" si="819"/>
        <v>14</v>
      </c>
      <c r="P2965" s="1">
        <f>IF(HEX2DEC(LEFT(E2965,4))&gt;=32768,HEX2DEC(LEFT(E2965,4))-65536,HEX2DEC(LEFT(E2965,4)))/Codes!$N$2</f>
        <v>2.556</v>
      </c>
      <c r="Q2965" s="1">
        <f>IF(HEX2DEC(RIGHT(E2965,4))&gt;=32768,HEX2DEC(RIGHT(E2965,4))-65536,HEX2DEC(RIGHT(E2965,4)))/Codes!$N$2</f>
        <v>0</v>
      </c>
      <c r="R2965" s="1">
        <f>IF(HEX2DEC(LEFT(F2965,4))&gt;=32768,HEX2DEC(LEFT(F2965,4))-65536,HEX2DEC(LEFT(F2965,4)))/Codes!$N$2</f>
        <v>0</v>
      </c>
      <c r="S2965" s="1">
        <f>IF(HEX2DEC(RIGHT(F2965,4))&gt;=32768,HEX2DEC(RIGHT(F2965,4))-65536,HEX2DEC(RIGHT(F2965,4)))/Codes!$N$2</f>
        <v>0</v>
      </c>
      <c r="T2965" s="18">
        <f t="shared" si="820"/>
        <v>361</v>
      </c>
      <c r="U2965" s="1">
        <f t="shared" si="821"/>
        <v>104</v>
      </c>
      <c r="V2965" s="1">
        <f t="shared" si="822"/>
        <v>0</v>
      </c>
      <c r="W2965" s="1" t="str">
        <f t="shared" si="823"/>
        <v>100</v>
      </c>
      <c r="X2965" s="1">
        <f t="shared" si="824"/>
        <v>3</v>
      </c>
      <c r="Y2965" s="1">
        <f t="shared" si="825"/>
        <v>30</v>
      </c>
      <c r="Z2965" s="1" t="str">
        <f>VLOOKUP(BIN2DEC(MID(HEX2BIN(MID(H2965,3,2),8),2,5)),Codes!$E$1:$F$18,2)</f>
        <v>Normal</v>
      </c>
      <c r="AA2965" s="6" t="str">
        <f t="shared" si="826"/>
        <v>0</v>
      </c>
      <c r="AB2965" s="1">
        <f t="shared" si="827"/>
        <v>0</v>
      </c>
      <c r="AC2965" s="1" t="str">
        <f>VLOOKUP(BIN2DEC(RIGHT(HEX2BIN(MID(H2965,6,1),4),1)&amp;LEFT(HEX2BIN(MID(H2965,7,1),4),1)),Codes!$K$1:$L$5,2)</f>
        <v>L</v>
      </c>
      <c r="AD2965" s="1" t="str">
        <f>VLOOKUP(BIN2DEC(RIGHT(HEX2BIN(MID(H2965,7,1),4),3)&amp;LEFT(HEX2BIN(MID(H2965,8,1),4),2)),Codes!$H$2:$I$33,2)</f>
        <v>Punch</v>
      </c>
      <c r="AE2965" s="1" t="str">
        <f t="shared" si="828"/>
        <v>1</v>
      </c>
      <c r="AF2965" s="1" t="str">
        <f t="shared" si="829"/>
        <v>1</v>
      </c>
      <c r="AH2965" s="6">
        <f t="shared" si="830"/>
        <v>65</v>
      </c>
    </row>
    <row r="2966" spans="1:34">
      <c r="A2966" s="3" t="s">
        <v>6461</v>
      </c>
      <c r="B2966" s="1" t="s">
        <v>86</v>
      </c>
      <c r="C2966" s="6" t="s">
        <v>356</v>
      </c>
      <c r="D2966" s="9" t="s">
        <v>6462</v>
      </c>
      <c r="E2966" s="9" t="s">
        <v>6457</v>
      </c>
      <c r="F2966" s="9" t="s">
        <v>91</v>
      </c>
      <c r="G2966" s="9" t="s">
        <v>6452</v>
      </c>
      <c r="H2966" s="9" t="s">
        <v>1729</v>
      </c>
      <c r="J2966" s="6" t="str">
        <f t="shared" si="814"/>
        <v>001011</v>
      </c>
      <c r="K2966" s="1">
        <f t="shared" si="815"/>
        <v>2</v>
      </c>
      <c r="L2966" s="6" t="str">
        <f t="shared" si="816"/>
        <v>00000</v>
      </c>
      <c r="M2966" s="1">
        <f t="shared" si="817"/>
        <v>49</v>
      </c>
      <c r="N2966" s="6" t="str">
        <f t="shared" si="818"/>
        <v>00</v>
      </c>
      <c r="O2966" s="1">
        <f t="shared" si="819"/>
        <v>14</v>
      </c>
      <c r="P2966" s="1">
        <f>IF(HEX2DEC(LEFT(E2966,4))&gt;=32768,HEX2DEC(LEFT(E2966,4))-65536,HEX2DEC(LEFT(E2966,4)))/Codes!$N$2</f>
        <v>3.5760000000000001</v>
      </c>
      <c r="Q2966" s="1">
        <f>IF(HEX2DEC(RIGHT(E2966,4))&gt;=32768,HEX2DEC(RIGHT(E2966,4))-65536,HEX2DEC(RIGHT(E2966,4)))/Codes!$N$2</f>
        <v>-2</v>
      </c>
      <c r="R2966" s="1">
        <f>IF(HEX2DEC(LEFT(F2966,4))&gt;=32768,HEX2DEC(LEFT(F2966,4))-65536,HEX2DEC(LEFT(F2966,4)))/Codes!$N$2</f>
        <v>0</v>
      </c>
      <c r="S2966" s="1">
        <f>IF(HEX2DEC(RIGHT(F2966,4))&gt;=32768,HEX2DEC(RIGHT(F2966,4))-65536,HEX2DEC(RIGHT(F2966,4)))/Codes!$N$2</f>
        <v>0</v>
      </c>
      <c r="T2966" s="18">
        <f t="shared" si="820"/>
        <v>361</v>
      </c>
      <c r="U2966" s="1">
        <f t="shared" si="821"/>
        <v>104</v>
      </c>
      <c r="V2966" s="1">
        <f t="shared" si="822"/>
        <v>0</v>
      </c>
      <c r="W2966" s="1" t="str">
        <f t="shared" si="823"/>
        <v>100</v>
      </c>
      <c r="X2966" s="1">
        <f t="shared" si="824"/>
        <v>3</v>
      </c>
      <c r="Y2966" s="1">
        <f t="shared" si="825"/>
        <v>30</v>
      </c>
      <c r="Z2966" s="1" t="str">
        <f>VLOOKUP(BIN2DEC(MID(HEX2BIN(MID(H2966,3,2),8),2,5)),Codes!$E$1:$F$18,2)</f>
        <v>Normal</v>
      </c>
      <c r="AA2966" s="6" t="str">
        <f t="shared" si="826"/>
        <v>0</v>
      </c>
      <c r="AB2966" s="1">
        <f t="shared" si="827"/>
        <v>0</v>
      </c>
      <c r="AC2966" s="1" t="str">
        <f>VLOOKUP(BIN2DEC(RIGHT(HEX2BIN(MID(H2966,6,1),4),1)&amp;LEFT(HEX2BIN(MID(H2966,7,1),4),1)),Codes!$K$1:$L$5,2)</f>
        <v>L</v>
      </c>
      <c r="AD2966" s="1" t="str">
        <f>VLOOKUP(BIN2DEC(RIGHT(HEX2BIN(MID(H2966,7,1),4),3)&amp;LEFT(HEX2BIN(MID(H2966,8,1),4),2)),Codes!$H$2:$I$33,2)</f>
        <v>Punch</v>
      </c>
      <c r="AE2966" s="1" t="str">
        <f t="shared" si="828"/>
        <v>1</v>
      </c>
      <c r="AF2966" s="1" t="str">
        <f t="shared" si="829"/>
        <v>1</v>
      </c>
      <c r="AH2966" s="6">
        <f t="shared" si="830"/>
        <v>65</v>
      </c>
    </row>
    <row r="2967" spans="1:34">
      <c r="A2967" s="3" t="s">
        <v>6463</v>
      </c>
      <c r="B2967" s="1" t="s">
        <v>86</v>
      </c>
      <c r="C2967" s="6" t="s">
        <v>357</v>
      </c>
      <c r="D2967" s="9" t="s">
        <v>6019</v>
      </c>
      <c r="E2967" s="9" t="s">
        <v>186</v>
      </c>
      <c r="F2967" s="9" t="s">
        <v>91</v>
      </c>
      <c r="G2967" s="9" t="s">
        <v>6452</v>
      </c>
      <c r="H2967" s="9" t="s">
        <v>1729</v>
      </c>
      <c r="J2967" s="6" t="str">
        <f t="shared" si="814"/>
        <v>001011</v>
      </c>
      <c r="K2967" s="1">
        <f t="shared" si="815"/>
        <v>0</v>
      </c>
      <c r="L2967" s="6" t="str">
        <f t="shared" si="816"/>
        <v>00000</v>
      </c>
      <c r="M2967" s="1">
        <f t="shared" si="817"/>
        <v>49</v>
      </c>
      <c r="N2967" s="6" t="str">
        <f t="shared" si="818"/>
        <v>00</v>
      </c>
      <c r="O2967" s="1">
        <f t="shared" si="819"/>
        <v>13</v>
      </c>
      <c r="P2967" s="1">
        <f>IF(HEX2DEC(LEFT(E2967,4))&gt;=32768,HEX2DEC(LEFT(E2967,4))-65536,HEX2DEC(LEFT(E2967,4)))/Codes!$N$2</f>
        <v>4.4000000000000004</v>
      </c>
      <c r="Q2967" s="1">
        <f>IF(HEX2DEC(RIGHT(E2967,4))&gt;=32768,HEX2DEC(RIGHT(E2967,4))-65536,HEX2DEC(RIGHT(E2967,4)))/Codes!$N$2</f>
        <v>6</v>
      </c>
      <c r="R2967" s="1">
        <f>IF(HEX2DEC(LEFT(F2967,4))&gt;=32768,HEX2DEC(LEFT(F2967,4))-65536,HEX2DEC(LEFT(F2967,4)))/Codes!$N$2</f>
        <v>0</v>
      </c>
      <c r="S2967" s="1">
        <f>IF(HEX2DEC(RIGHT(F2967,4))&gt;=32768,HEX2DEC(RIGHT(F2967,4))-65536,HEX2DEC(RIGHT(F2967,4)))/Codes!$N$2</f>
        <v>0</v>
      </c>
      <c r="T2967" s="18">
        <f t="shared" si="820"/>
        <v>361</v>
      </c>
      <c r="U2967" s="1">
        <f t="shared" si="821"/>
        <v>104</v>
      </c>
      <c r="V2967" s="1">
        <f t="shared" si="822"/>
        <v>0</v>
      </c>
      <c r="W2967" s="1" t="str">
        <f t="shared" si="823"/>
        <v>100</v>
      </c>
      <c r="X2967" s="1">
        <f t="shared" si="824"/>
        <v>3</v>
      </c>
      <c r="Y2967" s="1">
        <f t="shared" si="825"/>
        <v>30</v>
      </c>
      <c r="Z2967" s="1" t="str">
        <f>VLOOKUP(BIN2DEC(MID(HEX2BIN(MID(H2967,3,2),8),2,5)),Codes!$E$1:$F$18,2)</f>
        <v>Normal</v>
      </c>
      <c r="AA2967" s="6" t="str">
        <f t="shared" si="826"/>
        <v>0</v>
      </c>
      <c r="AB2967" s="1">
        <f t="shared" si="827"/>
        <v>0</v>
      </c>
      <c r="AC2967" s="1" t="str">
        <f>VLOOKUP(BIN2DEC(RIGHT(HEX2BIN(MID(H2967,6,1),4),1)&amp;LEFT(HEX2BIN(MID(H2967,7,1),4),1)),Codes!$K$1:$L$5,2)</f>
        <v>L</v>
      </c>
      <c r="AD2967" s="1" t="str">
        <f>VLOOKUP(BIN2DEC(RIGHT(HEX2BIN(MID(H2967,7,1),4),3)&amp;LEFT(HEX2BIN(MID(H2967,8,1),4),2)),Codes!$H$2:$I$33,2)</f>
        <v>Punch</v>
      </c>
      <c r="AE2967" s="1" t="str">
        <f t="shared" si="828"/>
        <v>1</v>
      </c>
      <c r="AF2967" s="1" t="str">
        <f t="shared" si="829"/>
        <v>1</v>
      </c>
      <c r="AH2967" s="6">
        <f t="shared" si="830"/>
        <v>65</v>
      </c>
    </row>
    <row r="2968" spans="1:34">
      <c r="A2968" s="3" t="s">
        <v>6464</v>
      </c>
      <c r="B2968" s="1" t="s">
        <v>86</v>
      </c>
      <c r="C2968" s="6" t="s">
        <v>357</v>
      </c>
      <c r="D2968" s="9" t="s">
        <v>6465</v>
      </c>
      <c r="E2968" s="9" t="s">
        <v>6455</v>
      </c>
      <c r="F2968" s="9" t="s">
        <v>91</v>
      </c>
      <c r="G2968" s="9" t="s">
        <v>6452</v>
      </c>
      <c r="H2968" s="9" t="s">
        <v>1729</v>
      </c>
      <c r="J2968" s="6" t="str">
        <f t="shared" si="814"/>
        <v>001011</v>
      </c>
      <c r="K2968" s="1">
        <f t="shared" si="815"/>
        <v>1</v>
      </c>
      <c r="L2968" s="6" t="str">
        <f t="shared" si="816"/>
        <v>00000</v>
      </c>
      <c r="M2968" s="1">
        <f t="shared" si="817"/>
        <v>26</v>
      </c>
      <c r="N2968" s="6" t="str">
        <f t="shared" si="818"/>
        <v>00</v>
      </c>
      <c r="O2968" s="1">
        <f t="shared" si="819"/>
        <v>13</v>
      </c>
      <c r="P2968" s="1">
        <f>IF(HEX2DEC(LEFT(E2968,4))&gt;=32768,HEX2DEC(LEFT(E2968,4))-65536,HEX2DEC(LEFT(E2968,4)))/Codes!$N$2</f>
        <v>2.556</v>
      </c>
      <c r="Q2968" s="1">
        <f>IF(HEX2DEC(RIGHT(E2968,4))&gt;=32768,HEX2DEC(RIGHT(E2968,4))-65536,HEX2DEC(RIGHT(E2968,4)))/Codes!$N$2</f>
        <v>0</v>
      </c>
      <c r="R2968" s="1">
        <f>IF(HEX2DEC(LEFT(F2968,4))&gt;=32768,HEX2DEC(LEFT(F2968,4))-65536,HEX2DEC(LEFT(F2968,4)))/Codes!$N$2</f>
        <v>0</v>
      </c>
      <c r="S2968" s="1">
        <f>IF(HEX2DEC(RIGHT(F2968,4))&gt;=32768,HEX2DEC(RIGHT(F2968,4))-65536,HEX2DEC(RIGHT(F2968,4)))/Codes!$N$2</f>
        <v>0</v>
      </c>
      <c r="T2968" s="18">
        <f t="shared" si="820"/>
        <v>361</v>
      </c>
      <c r="U2968" s="1">
        <f t="shared" si="821"/>
        <v>104</v>
      </c>
      <c r="V2968" s="1">
        <f t="shared" si="822"/>
        <v>0</v>
      </c>
      <c r="W2968" s="1" t="str">
        <f t="shared" si="823"/>
        <v>100</v>
      </c>
      <c r="X2968" s="1">
        <f t="shared" si="824"/>
        <v>3</v>
      </c>
      <c r="Y2968" s="1">
        <f t="shared" si="825"/>
        <v>30</v>
      </c>
      <c r="Z2968" s="1" t="str">
        <f>VLOOKUP(BIN2DEC(MID(HEX2BIN(MID(H2968,3,2),8),2,5)),Codes!$E$1:$F$18,2)</f>
        <v>Normal</v>
      </c>
      <c r="AA2968" s="6" t="str">
        <f t="shared" si="826"/>
        <v>0</v>
      </c>
      <c r="AB2968" s="1">
        <f t="shared" si="827"/>
        <v>0</v>
      </c>
      <c r="AC2968" s="1" t="str">
        <f>VLOOKUP(BIN2DEC(RIGHT(HEX2BIN(MID(H2968,6,1),4),1)&amp;LEFT(HEX2BIN(MID(H2968,7,1),4),1)),Codes!$K$1:$L$5,2)</f>
        <v>L</v>
      </c>
      <c r="AD2968" s="1" t="str">
        <f>VLOOKUP(BIN2DEC(RIGHT(HEX2BIN(MID(H2968,7,1),4),3)&amp;LEFT(HEX2BIN(MID(H2968,8,1),4),2)),Codes!$H$2:$I$33,2)</f>
        <v>Punch</v>
      </c>
      <c r="AE2968" s="1" t="str">
        <f t="shared" si="828"/>
        <v>1</v>
      </c>
      <c r="AF2968" s="1" t="str">
        <f t="shared" si="829"/>
        <v>1</v>
      </c>
      <c r="AH2968" s="6">
        <f t="shared" si="830"/>
        <v>65</v>
      </c>
    </row>
    <row r="2969" spans="1:34">
      <c r="A2969" s="3" t="s">
        <v>6466</v>
      </c>
      <c r="B2969" s="1" t="s">
        <v>86</v>
      </c>
      <c r="C2969" s="6" t="s">
        <v>357</v>
      </c>
      <c r="D2969" s="9" t="s">
        <v>6026</v>
      </c>
      <c r="E2969" s="9" t="s">
        <v>6457</v>
      </c>
      <c r="F2969" s="9" t="s">
        <v>91</v>
      </c>
      <c r="G2969" s="9" t="s">
        <v>6452</v>
      </c>
      <c r="H2969" s="9" t="s">
        <v>1729</v>
      </c>
      <c r="J2969" s="6" t="str">
        <f t="shared" si="814"/>
        <v>001011</v>
      </c>
      <c r="K2969" s="1">
        <f t="shared" si="815"/>
        <v>2</v>
      </c>
      <c r="L2969" s="6" t="str">
        <f t="shared" si="816"/>
        <v>00000</v>
      </c>
      <c r="M2969" s="1">
        <f t="shared" si="817"/>
        <v>49</v>
      </c>
      <c r="N2969" s="6" t="str">
        <f t="shared" si="818"/>
        <v>00</v>
      </c>
      <c r="O2969" s="1">
        <f t="shared" si="819"/>
        <v>13</v>
      </c>
      <c r="P2969" s="1">
        <f>IF(HEX2DEC(LEFT(E2969,4))&gt;=32768,HEX2DEC(LEFT(E2969,4))-65536,HEX2DEC(LEFT(E2969,4)))/Codes!$N$2</f>
        <v>3.5760000000000001</v>
      </c>
      <c r="Q2969" s="1">
        <f>IF(HEX2DEC(RIGHT(E2969,4))&gt;=32768,HEX2DEC(RIGHT(E2969,4))-65536,HEX2DEC(RIGHT(E2969,4)))/Codes!$N$2</f>
        <v>-2</v>
      </c>
      <c r="R2969" s="1">
        <f>IF(HEX2DEC(LEFT(F2969,4))&gt;=32768,HEX2DEC(LEFT(F2969,4))-65536,HEX2DEC(LEFT(F2969,4)))/Codes!$N$2</f>
        <v>0</v>
      </c>
      <c r="S2969" s="1">
        <f>IF(HEX2DEC(RIGHT(F2969,4))&gt;=32768,HEX2DEC(RIGHT(F2969,4))-65536,HEX2DEC(RIGHT(F2969,4)))/Codes!$N$2</f>
        <v>0</v>
      </c>
      <c r="T2969" s="18">
        <f t="shared" si="820"/>
        <v>361</v>
      </c>
      <c r="U2969" s="1">
        <f t="shared" si="821"/>
        <v>104</v>
      </c>
      <c r="V2969" s="1">
        <f t="shared" si="822"/>
        <v>0</v>
      </c>
      <c r="W2969" s="1" t="str">
        <f t="shared" si="823"/>
        <v>100</v>
      </c>
      <c r="X2969" s="1">
        <f t="shared" si="824"/>
        <v>3</v>
      </c>
      <c r="Y2969" s="1">
        <f t="shared" si="825"/>
        <v>30</v>
      </c>
      <c r="Z2969" s="1" t="str">
        <f>VLOOKUP(BIN2DEC(MID(HEX2BIN(MID(H2969,3,2),8),2,5)),Codes!$E$1:$F$18,2)</f>
        <v>Normal</v>
      </c>
      <c r="AA2969" s="6" t="str">
        <f t="shared" si="826"/>
        <v>0</v>
      </c>
      <c r="AB2969" s="1">
        <f t="shared" si="827"/>
        <v>0</v>
      </c>
      <c r="AC2969" s="1" t="str">
        <f>VLOOKUP(BIN2DEC(RIGHT(HEX2BIN(MID(H2969,6,1),4),1)&amp;LEFT(HEX2BIN(MID(H2969,7,1),4),1)),Codes!$K$1:$L$5,2)</f>
        <v>L</v>
      </c>
      <c r="AD2969" s="1" t="str">
        <f>VLOOKUP(BIN2DEC(RIGHT(HEX2BIN(MID(H2969,7,1),4),3)&amp;LEFT(HEX2BIN(MID(H2969,8,1),4),2)),Codes!$H$2:$I$33,2)</f>
        <v>Punch</v>
      </c>
      <c r="AE2969" s="1" t="str">
        <f t="shared" si="828"/>
        <v>1</v>
      </c>
      <c r="AF2969" s="1" t="str">
        <f t="shared" si="829"/>
        <v>1</v>
      </c>
      <c r="AH2969" s="6">
        <f t="shared" si="830"/>
        <v>65</v>
      </c>
    </row>
    <row r="2970" spans="1:34">
      <c r="A2970" s="3" t="s">
        <v>6467</v>
      </c>
      <c r="B2970" s="1" t="s">
        <v>86</v>
      </c>
      <c r="C2970" s="6" t="s">
        <v>393</v>
      </c>
      <c r="D2970" s="9" t="s">
        <v>6468</v>
      </c>
      <c r="E2970" s="9" t="s">
        <v>6469</v>
      </c>
      <c r="F2970" s="9" t="s">
        <v>91</v>
      </c>
      <c r="G2970" s="9" t="s">
        <v>6470</v>
      </c>
      <c r="H2970" s="9" t="s">
        <v>6471</v>
      </c>
      <c r="J2970" s="6" t="str">
        <f t="shared" si="814"/>
        <v>001011</v>
      </c>
      <c r="K2970" s="1">
        <f t="shared" si="815"/>
        <v>0</v>
      </c>
      <c r="L2970" s="6" t="str">
        <f t="shared" si="816"/>
        <v>00000</v>
      </c>
      <c r="M2970" s="1">
        <f t="shared" si="817"/>
        <v>49</v>
      </c>
      <c r="N2970" s="6" t="str">
        <f t="shared" si="818"/>
        <v>00</v>
      </c>
      <c r="O2970" s="1">
        <f t="shared" si="819"/>
        <v>4</v>
      </c>
      <c r="P2970" s="1">
        <f>IF(HEX2DEC(LEFT(E2970,4))&gt;=32768,HEX2DEC(LEFT(E2970,4))-65536,HEX2DEC(LEFT(E2970,4)))/Codes!$N$2</f>
        <v>3.2360000000000002</v>
      </c>
      <c r="Q2970" s="1">
        <f>IF(HEX2DEC(RIGHT(E2970,4))&gt;=32768,HEX2DEC(RIGHT(E2970,4))-65536,HEX2DEC(RIGHT(E2970,4)))/Codes!$N$2</f>
        <v>-2.7240000000000002</v>
      </c>
      <c r="R2970" s="1">
        <f>IF(HEX2DEC(LEFT(F2970,4))&gt;=32768,HEX2DEC(LEFT(F2970,4))-65536,HEX2DEC(LEFT(F2970,4)))/Codes!$N$2</f>
        <v>0</v>
      </c>
      <c r="S2970" s="1">
        <f>IF(HEX2DEC(RIGHT(F2970,4))&gt;=32768,HEX2DEC(RIGHT(F2970,4))-65536,HEX2DEC(RIGHT(F2970,4)))/Codes!$N$2</f>
        <v>0</v>
      </c>
      <c r="T2970" s="18">
        <f t="shared" si="820"/>
        <v>130</v>
      </c>
      <c r="U2970" s="1">
        <f t="shared" si="821"/>
        <v>50</v>
      </c>
      <c r="V2970" s="1">
        <f t="shared" si="822"/>
        <v>0</v>
      </c>
      <c r="W2970" s="1" t="str">
        <f t="shared" si="823"/>
        <v>100</v>
      </c>
      <c r="X2970" s="1">
        <f t="shared" si="824"/>
        <v>3</v>
      </c>
      <c r="Y2970" s="1">
        <f t="shared" si="825"/>
        <v>50</v>
      </c>
      <c r="Z2970" s="1" t="str">
        <f>VLOOKUP(BIN2DEC(MID(HEX2BIN(MID(H2970,3,2),8),2,5)),Codes!$E$1:$F$18,2)</f>
        <v>Flame</v>
      </c>
      <c r="AA2970" s="6" t="str">
        <f t="shared" si="826"/>
        <v>0</v>
      </c>
      <c r="AB2970" s="1">
        <f t="shared" si="827"/>
        <v>0</v>
      </c>
      <c r="AC2970" s="1" t="str">
        <f>VLOOKUP(BIN2DEC(RIGHT(HEX2BIN(MID(H2970,6,1),4),1)&amp;LEFT(HEX2BIN(MID(H2970,7,1),4),1)),Codes!$K$1:$L$5,2)</f>
        <v>M</v>
      </c>
      <c r="AD2970" s="1" t="str">
        <f>VLOOKUP(BIN2DEC(RIGHT(HEX2BIN(MID(H2970,7,1),4),3)&amp;LEFT(HEX2BIN(MID(H2970,8,1),4),2)),Codes!$H$2:$I$33,2)</f>
        <v>Burn</v>
      </c>
      <c r="AE2970" s="1" t="str">
        <f t="shared" si="828"/>
        <v>1</v>
      </c>
      <c r="AF2970" s="1" t="str">
        <f t="shared" si="829"/>
        <v>1</v>
      </c>
      <c r="AH2970" s="6">
        <f t="shared" si="830"/>
        <v>40</v>
      </c>
    </row>
    <row r="2971" spans="1:34">
      <c r="A2971" s="3" t="s">
        <v>6472</v>
      </c>
      <c r="B2971" s="1" t="s">
        <v>86</v>
      </c>
      <c r="C2971" s="6" t="s">
        <v>393</v>
      </c>
      <c r="D2971" s="9" t="s">
        <v>6473</v>
      </c>
      <c r="E2971" s="9" t="s">
        <v>6474</v>
      </c>
      <c r="F2971" s="9" t="s">
        <v>91</v>
      </c>
      <c r="G2971" s="9" t="s">
        <v>6470</v>
      </c>
      <c r="H2971" s="9" t="s">
        <v>6471</v>
      </c>
      <c r="J2971" s="6" t="str">
        <f t="shared" si="814"/>
        <v>001011</v>
      </c>
      <c r="K2971" s="1">
        <f t="shared" si="815"/>
        <v>1</v>
      </c>
      <c r="L2971" s="6" t="str">
        <f t="shared" si="816"/>
        <v>00000</v>
      </c>
      <c r="M2971" s="1">
        <f t="shared" si="817"/>
        <v>49</v>
      </c>
      <c r="N2971" s="6" t="str">
        <f t="shared" si="818"/>
        <v>00</v>
      </c>
      <c r="O2971" s="1">
        <f t="shared" si="819"/>
        <v>4</v>
      </c>
      <c r="P2971" s="1">
        <f>IF(HEX2DEC(LEFT(E2971,4))&gt;=32768,HEX2DEC(LEFT(E2971,4))-65536,HEX2DEC(LEFT(E2971,4)))/Codes!$N$2</f>
        <v>6.8159999999999998</v>
      </c>
      <c r="Q2971" s="1">
        <f>IF(HEX2DEC(RIGHT(E2971,4))&gt;=32768,HEX2DEC(RIGHT(E2971,4))-65536,HEX2DEC(RIGHT(E2971,4)))/Codes!$N$2</f>
        <v>7.6</v>
      </c>
      <c r="R2971" s="1">
        <f>IF(HEX2DEC(LEFT(F2971,4))&gt;=32768,HEX2DEC(LEFT(F2971,4))-65536,HEX2DEC(LEFT(F2971,4)))/Codes!$N$2</f>
        <v>0</v>
      </c>
      <c r="S2971" s="1">
        <f>IF(HEX2DEC(RIGHT(F2971,4))&gt;=32768,HEX2DEC(RIGHT(F2971,4))-65536,HEX2DEC(RIGHT(F2971,4)))/Codes!$N$2</f>
        <v>0</v>
      </c>
      <c r="T2971" s="18">
        <f t="shared" si="820"/>
        <v>130</v>
      </c>
      <c r="U2971" s="1">
        <f t="shared" si="821"/>
        <v>50</v>
      </c>
      <c r="V2971" s="1">
        <f t="shared" si="822"/>
        <v>0</v>
      </c>
      <c r="W2971" s="1" t="str">
        <f t="shared" si="823"/>
        <v>100</v>
      </c>
      <c r="X2971" s="1">
        <f t="shared" si="824"/>
        <v>3</v>
      </c>
      <c r="Y2971" s="1">
        <f t="shared" si="825"/>
        <v>50</v>
      </c>
      <c r="Z2971" s="1" t="str">
        <f>VLOOKUP(BIN2DEC(MID(HEX2BIN(MID(H2971,3,2),8),2,5)),Codes!$E$1:$F$18,2)</f>
        <v>Flame</v>
      </c>
      <c r="AA2971" s="6" t="str">
        <f t="shared" si="826"/>
        <v>0</v>
      </c>
      <c r="AB2971" s="1">
        <f t="shared" si="827"/>
        <v>0</v>
      </c>
      <c r="AC2971" s="1" t="str">
        <f>VLOOKUP(BIN2DEC(RIGHT(HEX2BIN(MID(H2971,6,1),4),1)&amp;LEFT(HEX2BIN(MID(H2971,7,1),4),1)),Codes!$K$1:$L$5,2)</f>
        <v>M</v>
      </c>
      <c r="AD2971" s="1" t="str">
        <f>VLOOKUP(BIN2DEC(RIGHT(HEX2BIN(MID(H2971,7,1),4),3)&amp;LEFT(HEX2BIN(MID(H2971,8,1),4),2)),Codes!$H$2:$I$33,2)</f>
        <v>Burn</v>
      </c>
      <c r="AE2971" s="1" t="str">
        <f t="shared" si="828"/>
        <v>1</v>
      </c>
      <c r="AF2971" s="1" t="str">
        <f t="shared" si="829"/>
        <v>1</v>
      </c>
      <c r="AH2971" s="6">
        <f t="shared" si="830"/>
        <v>40</v>
      </c>
    </row>
    <row r="2972" spans="1:34">
      <c r="A2972" s="3" t="s">
        <v>6475</v>
      </c>
      <c r="B2972" s="1" t="s">
        <v>86</v>
      </c>
      <c r="C2972" s="6" t="s">
        <v>410</v>
      </c>
      <c r="D2972" s="9" t="s">
        <v>6468</v>
      </c>
      <c r="E2972" s="9" t="s">
        <v>6469</v>
      </c>
      <c r="F2972" s="9" t="s">
        <v>91</v>
      </c>
      <c r="G2972" s="9" t="s">
        <v>6476</v>
      </c>
      <c r="H2972" s="9" t="s">
        <v>6477</v>
      </c>
      <c r="J2972" s="6" t="str">
        <f t="shared" si="814"/>
        <v>001011</v>
      </c>
      <c r="K2972" s="1">
        <f t="shared" si="815"/>
        <v>0</v>
      </c>
      <c r="L2972" s="6" t="str">
        <f t="shared" si="816"/>
        <v>00000</v>
      </c>
      <c r="M2972" s="1">
        <f t="shared" si="817"/>
        <v>49</v>
      </c>
      <c r="N2972" s="6" t="str">
        <f t="shared" si="818"/>
        <v>00</v>
      </c>
      <c r="O2972" s="1">
        <f t="shared" si="819"/>
        <v>4</v>
      </c>
      <c r="P2972" s="1">
        <f>IF(HEX2DEC(LEFT(E2972,4))&gt;=32768,HEX2DEC(LEFT(E2972,4))-65536,HEX2DEC(LEFT(E2972,4)))/Codes!$N$2</f>
        <v>3.2360000000000002</v>
      </c>
      <c r="Q2972" s="1">
        <f>IF(HEX2DEC(RIGHT(E2972,4))&gt;=32768,HEX2DEC(RIGHT(E2972,4))-65536,HEX2DEC(RIGHT(E2972,4)))/Codes!$N$2</f>
        <v>-2.7240000000000002</v>
      </c>
      <c r="R2972" s="1">
        <f>IF(HEX2DEC(LEFT(F2972,4))&gt;=32768,HEX2DEC(LEFT(F2972,4))-65536,HEX2DEC(LEFT(F2972,4)))/Codes!$N$2</f>
        <v>0</v>
      </c>
      <c r="S2972" s="1">
        <f>IF(HEX2DEC(RIGHT(F2972,4))&gt;=32768,HEX2DEC(RIGHT(F2972,4))-65536,HEX2DEC(RIGHT(F2972,4)))/Codes!$N$2</f>
        <v>0</v>
      </c>
      <c r="T2972" s="18">
        <f t="shared" si="820"/>
        <v>120</v>
      </c>
      <c r="U2972" s="1">
        <f t="shared" si="821"/>
        <v>50</v>
      </c>
      <c r="V2972" s="1">
        <f t="shared" si="822"/>
        <v>0</v>
      </c>
      <c r="W2972" s="1" t="str">
        <f t="shared" si="823"/>
        <v>100</v>
      </c>
      <c r="X2972" s="1">
        <f t="shared" si="824"/>
        <v>3</v>
      </c>
      <c r="Y2972" s="1">
        <f t="shared" si="825"/>
        <v>35</v>
      </c>
      <c r="Z2972" s="1" t="str">
        <f>VLOOKUP(BIN2DEC(MID(HEX2BIN(MID(H2972,3,2),8),2,5)),Codes!$E$1:$F$18,2)</f>
        <v>Flame</v>
      </c>
      <c r="AA2972" s="6" t="str">
        <f t="shared" si="826"/>
        <v>0</v>
      </c>
      <c r="AB2972" s="1">
        <f t="shared" si="827"/>
        <v>0</v>
      </c>
      <c r="AC2972" s="1" t="str">
        <f>VLOOKUP(BIN2DEC(RIGHT(HEX2BIN(MID(H2972,6,1),4),1)&amp;LEFT(HEX2BIN(MID(H2972,7,1),4),1)),Codes!$K$1:$L$5,2)</f>
        <v>M</v>
      </c>
      <c r="AD2972" s="1" t="str">
        <f>VLOOKUP(BIN2DEC(RIGHT(HEX2BIN(MID(H2972,7,1),4),3)&amp;LEFT(HEX2BIN(MID(H2972,8,1),4),2)),Codes!$H$2:$I$33,2)</f>
        <v>Burn</v>
      </c>
      <c r="AE2972" s="1" t="str">
        <f t="shared" si="828"/>
        <v>1</v>
      </c>
      <c r="AF2972" s="1" t="str">
        <f t="shared" si="829"/>
        <v>1</v>
      </c>
      <c r="AH2972" s="6">
        <f t="shared" si="830"/>
        <v>40</v>
      </c>
    </row>
    <row r="2973" spans="1:34">
      <c r="A2973" s="3" t="s">
        <v>6478</v>
      </c>
      <c r="B2973" s="1" t="s">
        <v>86</v>
      </c>
      <c r="C2973" s="6" t="s">
        <v>410</v>
      </c>
      <c r="D2973" s="9" t="s">
        <v>6473</v>
      </c>
      <c r="E2973" s="9" t="s">
        <v>6474</v>
      </c>
      <c r="F2973" s="9" t="s">
        <v>91</v>
      </c>
      <c r="G2973" s="9" t="s">
        <v>6476</v>
      </c>
      <c r="H2973" s="9" t="s">
        <v>6477</v>
      </c>
      <c r="J2973" s="6" t="str">
        <f t="shared" si="814"/>
        <v>001011</v>
      </c>
      <c r="K2973" s="1">
        <f t="shared" si="815"/>
        <v>1</v>
      </c>
      <c r="L2973" s="6" t="str">
        <f t="shared" si="816"/>
        <v>00000</v>
      </c>
      <c r="M2973" s="1">
        <f t="shared" si="817"/>
        <v>49</v>
      </c>
      <c r="N2973" s="6" t="str">
        <f t="shared" si="818"/>
        <v>00</v>
      </c>
      <c r="O2973" s="1">
        <f t="shared" si="819"/>
        <v>4</v>
      </c>
      <c r="P2973" s="1">
        <f>IF(HEX2DEC(LEFT(E2973,4))&gt;=32768,HEX2DEC(LEFT(E2973,4))-65536,HEX2DEC(LEFT(E2973,4)))/Codes!$N$2</f>
        <v>6.8159999999999998</v>
      </c>
      <c r="Q2973" s="1">
        <f>IF(HEX2DEC(RIGHT(E2973,4))&gt;=32768,HEX2DEC(RIGHT(E2973,4))-65536,HEX2DEC(RIGHT(E2973,4)))/Codes!$N$2</f>
        <v>7.6</v>
      </c>
      <c r="R2973" s="1">
        <f>IF(HEX2DEC(LEFT(F2973,4))&gt;=32768,HEX2DEC(LEFT(F2973,4))-65536,HEX2DEC(LEFT(F2973,4)))/Codes!$N$2</f>
        <v>0</v>
      </c>
      <c r="S2973" s="1">
        <f>IF(HEX2DEC(RIGHT(F2973,4))&gt;=32768,HEX2DEC(RIGHT(F2973,4))-65536,HEX2DEC(RIGHT(F2973,4)))/Codes!$N$2</f>
        <v>0</v>
      </c>
      <c r="T2973" s="18">
        <f t="shared" si="820"/>
        <v>120</v>
      </c>
      <c r="U2973" s="1">
        <f t="shared" si="821"/>
        <v>50</v>
      </c>
      <c r="V2973" s="1">
        <f t="shared" si="822"/>
        <v>0</v>
      </c>
      <c r="W2973" s="1" t="str">
        <f t="shared" si="823"/>
        <v>100</v>
      </c>
      <c r="X2973" s="1">
        <f t="shared" si="824"/>
        <v>3</v>
      </c>
      <c r="Y2973" s="1">
        <f t="shared" si="825"/>
        <v>35</v>
      </c>
      <c r="Z2973" s="1" t="str">
        <f>VLOOKUP(BIN2DEC(MID(HEX2BIN(MID(H2973,3,2),8),2,5)),Codes!$E$1:$F$18,2)</f>
        <v>Flame</v>
      </c>
      <c r="AA2973" s="6" t="str">
        <f t="shared" si="826"/>
        <v>0</v>
      </c>
      <c r="AB2973" s="1">
        <f t="shared" si="827"/>
        <v>0</v>
      </c>
      <c r="AC2973" s="1" t="str">
        <f>VLOOKUP(BIN2DEC(RIGHT(HEX2BIN(MID(H2973,6,1),4),1)&amp;LEFT(HEX2BIN(MID(H2973,7,1),4),1)),Codes!$K$1:$L$5,2)</f>
        <v>M</v>
      </c>
      <c r="AD2973" s="1" t="str">
        <f>VLOOKUP(BIN2DEC(RIGHT(HEX2BIN(MID(H2973,7,1),4),3)&amp;LEFT(HEX2BIN(MID(H2973,8,1),4),2)),Codes!$H$2:$I$33,2)</f>
        <v>Burn</v>
      </c>
      <c r="AE2973" s="1" t="str">
        <f t="shared" si="828"/>
        <v>1</v>
      </c>
      <c r="AF2973" s="1" t="str">
        <f t="shared" si="829"/>
        <v>1</v>
      </c>
      <c r="AH2973" s="6">
        <f t="shared" si="830"/>
        <v>40</v>
      </c>
    </row>
    <row r="2974" spans="1:34">
      <c r="A2974" s="3" t="s">
        <v>6479</v>
      </c>
      <c r="B2974" s="1" t="s">
        <v>86</v>
      </c>
      <c r="C2974" s="6" t="s">
        <v>6480</v>
      </c>
      <c r="D2974" s="9" t="s">
        <v>6468</v>
      </c>
      <c r="E2974" s="9" t="s">
        <v>6469</v>
      </c>
      <c r="F2974" s="9" t="s">
        <v>91</v>
      </c>
      <c r="G2974" s="9" t="s">
        <v>221</v>
      </c>
      <c r="H2974" s="9" t="s">
        <v>6481</v>
      </c>
      <c r="J2974" s="6" t="str">
        <f t="shared" si="814"/>
        <v>001011</v>
      </c>
      <c r="K2974" s="1">
        <f t="shared" si="815"/>
        <v>0</v>
      </c>
      <c r="L2974" s="6" t="str">
        <f t="shared" si="816"/>
        <v>00000</v>
      </c>
      <c r="M2974" s="1">
        <f t="shared" si="817"/>
        <v>49</v>
      </c>
      <c r="N2974" s="6" t="str">
        <f t="shared" si="818"/>
        <v>00</v>
      </c>
      <c r="O2974" s="1">
        <f t="shared" si="819"/>
        <v>4</v>
      </c>
      <c r="P2974" s="1">
        <f>IF(HEX2DEC(LEFT(E2974,4))&gt;=32768,HEX2DEC(LEFT(E2974,4))-65536,HEX2DEC(LEFT(E2974,4)))/Codes!$N$2</f>
        <v>3.2360000000000002</v>
      </c>
      <c r="Q2974" s="1">
        <f>IF(HEX2DEC(RIGHT(E2974,4))&gt;=32768,HEX2DEC(RIGHT(E2974,4))-65536,HEX2DEC(RIGHT(E2974,4)))/Codes!$N$2</f>
        <v>-2.7240000000000002</v>
      </c>
      <c r="R2974" s="1">
        <f>IF(HEX2DEC(LEFT(F2974,4))&gt;=32768,HEX2DEC(LEFT(F2974,4))-65536,HEX2DEC(LEFT(F2974,4)))/Codes!$N$2</f>
        <v>0</v>
      </c>
      <c r="S2974" s="1">
        <f>IF(HEX2DEC(RIGHT(F2974,4))&gt;=32768,HEX2DEC(RIGHT(F2974,4))-65536,HEX2DEC(RIGHT(F2974,4)))/Codes!$N$2</f>
        <v>0</v>
      </c>
      <c r="T2974" s="18">
        <f t="shared" si="820"/>
        <v>90</v>
      </c>
      <c r="U2974" s="1">
        <f t="shared" si="821"/>
        <v>50</v>
      </c>
      <c r="V2974" s="1">
        <f t="shared" si="822"/>
        <v>0</v>
      </c>
      <c r="W2974" s="1" t="str">
        <f t="shared" si="823"/>
        <v>100</v>
      </c>
      <c r="X2974" s="1">
        <f t="shared" si="824"/>
        <v>3</v>
      </c>
      <c r="Y2974" s="1">
        <f t="shared" si="825"/>
        <v>25</v>
      </c>
      <c r="Z2974" s="1" t="str">
        <f>VLOOKUP(BIN2DEC(MID(HEX2BIN(MID(H2974,3,2),8),2,5)),Codes!$E$1:$F$18,2)</f>
        <v>Flame</v>
      </c>
      <c r="AA2974" s="6" t="str">
        <f t="shared" si="826"/>
        <v>0</v>
      </c>
      <c r="AB2974" s="1">
        <f t="shared" si="827"/>
        <v>0</v>
      </c>
      <c r="AC2974" s="1" t="str">
        <f>VLOOKUP(BIN2DEC(RIGHT(HEX2BIN(MID(H2974,6,1),4),1)&amp;LEFT(HEX2BIN(MID(H2974,7,1),4),1)),Codes!$K$1:$L$5,2)</f>
        <v>M</v>
      </c>
      <c r="AD2974" s="1" t="str">
        <f>VLOOKUP(BIN2DEC(RIGHT(HEX2BIN(MID(H2974,7,1),4),3)&amp;LEFT(HEX2BIN(MID(H2974,8,1),4),2)),Codes!$H$2:$I$33,2)</f>
        <v>Burn</v>
      </c>
      <c r="AE2974" s="1" t="str">
        <f t="shared" si="828"/>
        <v>1</v>
      </c>
      <c r="AF2974" s="1" t="str">
        <f t="shared" si="829"/>
        <v>1</v>
      </c>
      <c r="AH2974" s="6">
        <f t="shared" si="830"/>
        <v>40</v>
      </c>
    </row>
    <row r="2975" spans="1:34">
      <c r="A2975" s="3" t="s">
        <v>6482</v>
      </c>
      <c r="B2975" s="1" t="s">
        <v>86</v>
      </c>
      <c r="C2975" s="6" t="s">
        <v>6480</v>
      </c>
      <c r="D2975" s="9" t="s">
        <v>6473</v>
      </c>
      <c r="E2975" s="9" t="s">
        <v>6474</v>
      </c>
      <c r="F2975" s="9" t="s">
        <v>91</v>
      </c>
      <c r="G2975" s="9" t="s">
        <v>221</v>
      </c>
      <c r="H2975" s="9" t="s">
        <v>6481</v>
      </c>
      <c r="J2975" s="6" t="str">
        <f t="shared" si="814"/>
        <v>001011</v>
      </c>
      <c r="K2975" s="1">
        <f t="shared" si="815"/>
        <v>1</v>
      </c>
      <c r="L2975" s="6" t="str">
        <f t="shared" si="816"/>
        <v>00000</v>
      </c>
      <c r="M2975" s="1">
        <f t="shared" si="817"/>
        <v>49</v>
      </c>
      <c r="N2975" s="6" t="str">
        <f t="shared" si="818"/>
        <v>00</v>
      </c>
      <c r="O2975" s="1">
        <f t="shared" si="819"/>
        <v>4</v>
      </c>
      <c r="P2975" s="1">
        <f>IF(HEX2DEC(LEFT(E2975,4))&gt;=32768,HEX2DEC(LEFT(E2975,4))-65536,HEX2DEC(LEFT(E2975,4)))/Codes!$N$2</f>
        <v>6.8159999999999998</v>
      </c>
      <c r="Q2975" s="1">
        <f>IF(HEX2DEC(RIGHT(E2975,4))&gt;=32768,HEX2DEC(RIGHT(E2975,4))-65536,HEX2DEC(RIGHT(E2975,4)))/Codes!$N$2</f>
        <v>7.6</v>
      </c>
      <c r="R2975" s="1">
        <f>IF(HEX2DEC(LEFT(F2975,4))&gt;=32768,HEX2DEC(LEFT(F2975,4))-65536,HEX2DEC(LEFT(F2975,4)))/Codes!$N$2</f>
        <v>0</v>
      </c>
      <c r="S2975" s="1">
        <f>IF(HEX2DEC(RIGHT(F2975,4))&gt;=32768,HEX2DEC(RIGHT(F2975,4))-65536,HEX2DEC(RIGHT(F2975,4)))/Codes!$N$2</f>
        <v>0</v>
      </c>
      <c r="T2975" s="18">
        <f t="shared" si="820"/>
        <v>90</v>
      </c>
      <c r="U2975" s="1">
        <f t="shared" si="821"/>
        <v>50</v>
      </c>
      <c r="V2975" s="1">
        <f t="shared" si="822"/>
        <v>0</v>
      </c>
      <c r="W2975" s="1" t="str">
        <f t="shared" si="823"/>
        <v>100</v>
      </c>
      <c r="X2975" s="1">
        <f t="shared" si="824"/>
        <v>3</v>
      </c>
      <c r="Y2975" s="1">
        <f t="shared" si="825"/>
        <v>25</v>
      </c>
      <c r="Z2975" s="1" t="str">
        <f>VLOOKUP(BIN2DEC(MID(HEX2BIN(MID(H2975,3,2),8),2,5)),Codes!$E$1:$F$18,2)</f>
        <v>Flame</v>
      </c>
      <c r="AA2975" s="6" t="str">
        <f t="shared" si="826"/>
        <v>0</v>
      </c>
      <c r="AB2975" s="1">
        <f t="shared" si="827"/>
        <v>0</v>
      </c>
      <c r="AC2975" s="1" t="str">
        <f>VLOOKUP(BIN2DEC(RIGHT(HEX2BIN(MID(H2975,6,1),4),1)&amp;LEFT(HEX2BIN(MID(H2975,7,1),4),1)),Codes!$K$1:$L$5,2)</f>
        <v>M</v>
      </c>
      <c r="AD2975" s="1" t="str">
        <f>VLOOKUP(BIN2DEC(RIGHT(HEX2BIN(MID(H2975,7,1),4),3)&amp;LEFT(HEX2BIN(MID(H2975,8,1),4),2)),Codes!$H$2:$I$33,2)</f>
        <v>Burn</v>
      </c>
      <c r="AE2975" s="1" t="str">
        <f t="shared" si="828"/>
        <v>1</v>
      </c>
      <c r="AF2975" s="1" t="str">
        <f t="shared" si="829"/>
        <v>1</v>
      </c>
      <c r="AH2975" s="6">
        <f t="shared" si="830"/>
        <v>40</v>
      </c>
    </row>
    <row r="2976" spans="1:34">
      <c r="A2976" s="3" t="s">
        <v>6483</v>
      </c>
      <c r="B2976" s="1" t="s">
        <v>86</v>
      </c>
      <c r="C2976" s="6" t="s">
        <v>6484</v>
      </c>
      <c r="D2976" s="9" t="s">
        <v>6485</v>
      </c>
      <c r="E2976" s="9" t="s">
        <v>6469</v>
      </c>
      <c r="F2976" s="9" t="s">
        <v>91</v>
      </c>
      <c r="G2976" s="9" t="s">
        <v>3387</v>
      </c>
      <c r="H2976" s="9" t="s">
        <v>3992</v>
      </c>
      <c r="J2976" s="6" t="str">
        <f t="shared" si="814"/>
        <v>001011</v>
      </c>
      <c r="K2976" s="1">
        <f t="shared" si="815"/>
        <v>0</v>
      </c>
      <c r="L2976" s="6" t="str">
        <f t="shared" si="816"/>
        <v>00000</v>
      </c>
      <c r="M2976" s="1">
        <f t="shared" si="817"/>
        <v>49</v>
      </c>
      <c r="N2976" s="6" t="str">
        <f t="shared" si="818"/>
        <v>00</v>
      </c>
      <c r="O2976" s="1">
        <f t="shared" si="819"/>
        <v>5</v>
      </c>
      <c r="P2976" s="1">
        <f>IF(HEX2DEC(LEFT(E2976,4))&gt;=32768,HEX2DEC(LEFT(E2976,4))-65536,HEX2DEC(LEFT(E2976,4)))/Codes!$N$2</f>
        <v>3.2360000000000002</v>
      </c>
      <c r="Q2976" s="1">
        <f>IF(HEX2DEC(RIGHT(E2976,4))&gt;=32768,HEX2DEC(RIGHT(E2976,4))-65536,HEX2DEC(RIGHT(E2976,4)))/Codes!$N$2</f>
        <v>-2.7240000000000002</v>
      </c>
      <c r="R2976" s="1">
        <f>IF(HEX2DEC(LEFT(F2976,4))&gt;=32768,HEX2DEC(LEFT(F2976,4))-65536,HEX2DEC(LEFT(F2976,4)))/Codes!$N$2</f>
        <v>0</v>
      </c>
      <c r="S2976" s="1">
        <f>IF(HEX2DEC(RIGHT(F2976,4))&gt;=32768,HEX2DEC(RIGHT(F2976,4))-65536,HEX2DEC(RIGHT(F2976,4)))/Codes!$N$2</f>
        <v>0</v>
      </c>
      <c r="T2976" s="18">
        <f t="shared" si="820"/>
        <v>85</v>
      </c>
      <c r="U2976" s="1">
        <f t="shared" si="821"/>
        <v>50</v>
      </c>
      <c r="V2976" s="1">
        <f t="shared" si="822"/>
        <v>0</v>
      </c>
      <c r="W2976" s="1" t="str">
        <f t="shared" si="823"/>
        <v>100</v>
      </c>
      <c r="X2976" s="1">
        <f t="shared" si="824"/>
        <v>3</v>
      </c>
      <c r="Y2976" s="1">
        <f t="shared" si="825"/>
        <v>30</v>
      </c>
      <c r="Z2976" s="1" t="str">
        <f>VLOOKUP(BIN2DEC(MID(HEX2BIN(MID(H2976,3,2),8),2,5)),Codes!$E$1:$F$18,2)</f>
        <v>Flame</v>
      </c>
      <c r="AA2976" s="6" t="str">
        <f t="shared" si="826"/>
        <v>0</v>
      </c>
      <c r="AB2976" s="1">
        <f t="shared" si="827"/>
        <v>0</v>
      </c>
      <c r="AC2976" s="1" t="str">
        <f>VLOOKUP(BIN2DEC(RIGHT(HEX2BIN(MID(H2976,6,1),4),1)&amp;LEFT(HEX2BIN(MID(H2976,7,1),4),1)),Codes!$K$1:$L$5,2)</f>
        <v>M</v>
      </c>
      <c r="AD2976" s="1" t="str">
        <f>VLOOKUP(BIN2DEC(RIGHT(HEX2BIN(MID(H2976,7,1),4),3)&amp;LEFT(HEX2BIN(MID(H2976,8,1),4),2)),Codes!$H$2:$I$33,2)</f>
        <v>Burn</v>
      </c>
      <c r="AE2976" s="1" t="str">
        <f t="shared" si="828"/>
        <v>1</v>
      </c>
      <c r="AF2976" s="1" t="str">
        <f t="shared" si="829"/>
        <v>1</v>
      </c>
      <c r="AH2976" s="6">
        <f t="shared" si="830"/>
        <v>40</v>
      </c>
    </row>
    <row r="2977" spans="1:34">
      <c r="A2977" s="3" t="s">
        <v>6486</v>
      </c>
      <c r="B2977" s="1" t="s">
        <v>86</v>
      </c>
      <c r="C2977" s="6" t="s">
        <v>6484</v>
      </c>
      <c r="D2977" s="9" t="s">
        <v>6487</v>
      </c>
      <c r="E2977" s="9" t="s">
        <v>6474</v>
      </c>
      <c r="F2977" s="9" t="s">
        <v>91</v>
      </c>
      <c r="G2977" s="9" t="s">
        <v>3387</v>
      </c>
      <c r="H2977" s="9" t="s">
        <v>3992</v>
      </c>
      <c r="J2977" s="6" t="str">
        <f t="shared" si="814"/>
        <v>001011</v>
      </c>
      <c r="K2977" s="1">
        <f t="shared" si="815"/>
        <v>1</v>
      </c>
      <c r="L2977" s="6" t="str">
        <f t="shared" si="816"/>
        <v>00000</v>
      </c>
      <c r="M2977" s="1">
        <f t="shared" si="817"/>
        <v>49</v>
      </c>
      <c r="N2977" s="6" t="str">
        <f t="shared" si="818"/>
        <v>00</v>
      </c>
      <c r="O2977" s="1">
        <f t="shared" si="819"/>
        <v>5</v>
      </c>
      <c r="P2977" s="1">
        <f>IF(HEX2DEC(LEFT(E2977,4))&gt;=32768,HEX2DEC(LEFT(E2977,4))-65536,HEX2DEC(LEFT(E2977,4)))/Codes!$N$2</f>
        <v>6.8159999999999998</v>
      </c>
      <c r="Q2977" s="1">
        <f>IF(HEX2DEC(RIGHT(E2977,4))&gt;=32768,HEX2DEC(RIGHT(E2977,4))-65536,HEX2DEC(RIGHT(E2977,4)))/Codes!$N$2</f>
        <v>7.6</v>
      </c>
      <c r="R2977" s="1">
        <f>IF(HEX2DEC(LEFT(F2977,4))&gt;=32768,HEX2DEC(LEFT(F2977,4))-65536,HEX2DEC(LEFT(F2977,4)))/Codes!$N$2</f>
        <v>0</v>
      </c>
      <c r="S2977" s="1">
        <f>IF(HEX2DEC(RIGHT(F2977,4))&gt;=32768,HEX2DEC(RIGHT(F2977,4))-65536,HEX2DEC(RIGHT(F2977,4)))/Codes!$N$2</f>
        <v>0</v>
      </c>
      <c r="T2977" s="18">
        <f t="shared" si="820"/>
        <v>85</v>
      </c>
      <c r="U2977" s="1">
        <f t="shared" si="821"/>
        <v>50</v>
      </c>
      <c r="V2977" s="1">
        <f t="shared" si="822"/>
        <v>0</v>
      </c>
      <c r="W2977" s="1" t="str">
        <f t="shared" si="823"/>
        <v>100</v>
      </c>
      <c r="X2977" s="1">
        <f t="shared" si="824"/>
        <v>3</v>
      </c>
      <c r="Y2977" s="1">
        <f t="shared" si="825"/>
        <v>30</v>
      </c>
      <c r="Z2977" s="1" t="str">
        <f>VLOOKUP(BIN2DEC(MID(HEX2BIN(MID(H2977,3,2),8),2,5)),Codes!$E$1:$F$18,2)</f>
        <v>Flame</v>
      </c>
      <c r="AA2977" s="6" t="str">
        <f t="shared" si="826"/>
        <v>0</v>
      </c>
      <c r="AB2977" s="1">
        <f t="shared" si="827"/>
        <v>0</v>
      </c>
      <c r="AC2977" s="1" t="str">
        <f>VLOOKUP(BIN2DEC(RIGHT(HEX2BIN(MID(H2977,6,1),4),1)&amp;LEFT(HEX2BIN(MID(H2977,7,1),4),1)),Codes!$K$1:$L$5,2)</f>
        <v>M</v>
      </c>
      <c r="AD2977" s="1" t="str">
        <f>VLOOKUP(BIN2DEC(RIGHT(HEX2BIN(MID(H2977,7,1),4),3)&amp;LEFT(HEX2BIN(MID(H2977,8,1),4),2)),Codes!$H$2:$I$33,2)</f>
        <v>Burn</v>
      </c>
      <c r="AE2977" s="1" t="str">
        <f t="shared" si="828"/>
        <v>1</v>
      </c>
      <c r="AF2977" s="1" t="str">
        <f t="shared" si="829"/>
        <v>1</v>
      </c>
      <c r="AH2977" s="6">
        <f t="shared" si="830"/>
        <v>40</v>
      </c>
    </row>
    <row r="2978" spans="1:34">
      <c r="A2978" s="3" t="s">
        <v>6488</v>
      </c>
      <c r="B2978" s="1" t="s">
        <v>86</v>
      </c>
      <c r="C2978" s="6" t="s">
        <v>6489</v>
      </c>
      <c r="D2978" s="9" t="s">
        <v>6117</v>
      </c>
      <c r="E2978" s="9" t="s">
        <v>6490</v>
      </c>
      <c r="F2978" s="9" t="s">
        <v>91</v>
      </c>
      <c r="G2978" s="9" t="s">
        <v>1587</v>
      </c>
      <c r="H2978" s="9" t="s">
        <v>2448</v>
      </c>
      <c r="J2978" s="6" t="str">
        <f t="shared" si="814"/>
        <v>001011</v>
      </c>
      <c r="K2978" s="1">
        <f t="shared" si="815"/>
        <v>0</v>
      </c>
      <c r="L2978" s="6" t="str">
        <f t="shared" si="816"/>
        <v>00000</v>
      </c>
      <c r="M2978" s="1">
        <f t="shared" si="817"/>
        <v>49</v>
      </c>
      <c r="N2978" s="6" t="str">
        <f t="shared" si="818"/>
        <v>00</v>
      </c>
      <c r="O2978" s="1">
        <f t="shared" si="819"/>
        <v>6</v>
      </c>
      <c r="P2978" s="1">
        <f>IF(HEX2DEC(LEFT(E2978,4))&gt;=32768,HEX2DEC(LEFT(E2978,4))-65536,HEX2DEC(LEFT(E2978,4)))/Codes!$N$2</f>
        <v>3.4</v>
      </c>
      <c r="Q2978" s="1">
        <f>IF(HEX2DEC(RIGHT(E2978,4))&gt;=32768,HEX2DEC(RIGHT(E2978,4))-65536,HEX2DEC(RIGHT(E2978,4)))/Codes!$N$2</f>
        <v>-2.7240000000000002</v>
      </c>
      <c r="R2978" s="1">
        <f>IF(HEX2DEC(LEFT(F2978,4))&gt;=32768,HEX2DEC(LEFT(F2978,4))-65536,HEX2DEC(LEFT(F2978,4)))/Codes!$N$2</f>
        <v>0</v>
      </c>
      <c r="S2978" s="1">
        <f>IF(HEX2DEC(RIGHT(F2978,4))&gt;=32768,HEX2DEC(RIGHT(F2978,4))-65536,HEX2DEC(RIGHT(F2978,4)))/Codes!$N$2</f>
        <v>0</v>
      </c>
      <c r="T2978" s="18">
        <f t="shared" si="820"/>
        <v>80</v>
      </c>
      <c r="U2978" s="1">
        <f t="shared" si="821"/>
        <v>120</v>
      </c>
      <c r="V2978" s="1">
        <f t="shared" si="822"/>
        <v>0</v>
      </c>
      <c r="W2978" s="1" t="str">
        <f t="shared" si="823"/>
        <v>100</v>
      </c>
      <c r="X2978" s="1">
        <f t="shared" si="824"/>
        <v>3</v>
      </c>
      <c r="Y2978" s="1">
        <f t="shared" si="825"/>
        <v>50</v>
      </c>
      <c r="Z2978" s="1" t="str">
        <f>VLOOKUP(BIN2DEC(MID(HEX2BIN(MID(H2978,3,2),8),2,5)),Codes!$E$1:$F$18,2)</f>
        <v>Flame</v>
      </c>
      <c r="AA2978" s="6" t="str">
        <f t="shared" si="826"/>
        <v>0</v>
      </c>
      <c r="AB2978" s="1">
        <f t="shared" si="827"/>
        <v>0</v>
      </c>
      <c r="AC2978" s="1" t="str">
        <f>VLOOKUP(BIN2DEC(RIGHT(HEX2BIN(MID(H2978,6,1),4),1)&amp;LEFT(HEX2BIN(MID(H2978,7,1),4),1)),Codes!$K$1:$L$5,2)</f>
        <v>L</v>
      </c>
      <c r="AD2978" s="1" t="str">
        <f>VLOOKUP(BIN2DEC(RIGHT(HEX2BIN(MID(H2978,7,1),4),3)&amp;LEFT(HEX2BIN(MID(H2978,8,1),4),2)),Codes!$H$2:$I$33,2)</f>
        <v>Burn</v>
      </c>
      <c r="AE2978" s="1" t="str">
        <f t="shared" si="828"/>
        <v>1</v>
      </c>
      <c r="AF2978" s="1" t="str">
        <f t="shared" si="829"/>
        <v>1</v>
      </c>
      <c r="AH2978" s="6">
        <f t="shared" si="830"/>
        <v>72</v>
      </c>
    </row>
    <row r="2979" spans="1:34">
      <c r="A2979" s="3" t="s">
        <v>6491</v>
      </c>
      <c r="B2979" s="1" t="s">
        <v>86</v>
      </c>
      <c r="C2979" s="6" t="s">
        <v>6489</v>
      </c>
      <c r="D2979" s="9" t="s">
        <v>6119</v>
      </c>
      <c r="E2979" s="9" t="s">
        <v>6492</v>
      </c>
      <c r="F2979" s="9" t="s">
        <v>91</v>
      </c>
      <c r="G2979" s="9" t="s">
        <v>1587</v>
      </c>
      <c r="H2979" s="9" t="s">
        <v>2448</v>
      </c>
      <c r="J2979" s="6" t="str">
        <f t="shared" si="814"/>
        <v>001011</v>
      </c>
      <c r="K2979" s="1">
        <f t="shared" si="815"/>
        <v>1</v>
      </c>
      <c r="L2979" s="6" t="str">
        <f t="shared" si="816"/>
        <v>00000</v>
      </c>
      <c r="M2979" s="1">
        <f t="shared" si="817"/>
        <v>49</v>
      </c>
      <c r="N2979" s="6" t="str">
        <f t="shared" si="818"/>
        <v>00</v>
      </c>
      <c r="O2979" s="1">
        <f t="shared" si="819"/>
        <v>6</v>
      </c>
      <c r="P2979" s="1">
        <f>IF(HEX2DEC(LEFT(E2979,4))&gt;=32768,HEX2DEC(LEFT(E2979,4))-65536,HEX2DEC(LEFT(E2979,4)))/Codes!$N$2</f>
        <v>7.2</v>
      </c>
      <c r="Q2979" s="1">
        <f>IF(HEX2DEC(RIGHT(E2979,4))&gt;=32768,HEX2DEC(RIGHT(E2979,4))-65536,HEX2DEC(RIGHT(E2979,4)))/Codes!$N$2</f>
        <v>7.6</v>
      </c>
      <c r="R2979" s="1">
        <f>IF(HEX2DEC(LEFT(F2979,4))&gt;=32768,HEX2DEC(LEFT(F2979,4))-65536,HEX2DEC(LEFT(F2979,4)))/Codes!$N$2</f>
        <v>0</v>
      </c>
      <c r="S2979" s="1">
        <f>IF(HEX2DEC(RIGHT(F2979,4))&gt;=32768,HEX2DEC(RIGHT(F2979,4))-65536,HEX2DEC(RIGHT(F2979,4)))/Codes!$N$2</f>
        <v>0</v>
      </c>
      <c r="T2979" s="18">
        <f t="shared" si="820"/>
        <v>80</v>
      </c>
      <c r="U2979" s="1">
        <f t="shared" si="821"/>
        <v>120</v>
      </c>
      <c r="V2979" s="1">
        <f t="shared" si="822"/>
        <v>0</v>
      </c>
      <c r="W2979" s="1" t="str">
        <f t="shared" si="823"/>
        <v>100</v>
      </c>
      <c r="X2979" s="1">
        <f t="shared" si="824"/>
        <v>3</v>
      </c>
      <c r="Y2979" s="1">
        <f t="shared" si="825"/>
        <v>50</v>
      </c>
      <c r="Z2979" s="1" t="str">
        <f>VLOOKUP(BIN2DEC(MID(HEX2BIN(MID(H2979,3,2),8),2,5)),Codes!$E$1:$F$18,2)</f>
        <v>Flame</v>
      </c>
      <c r="AA2979" s="6" t="str">
        <f t="shared" si="826"/>
        <v>0</v>
      </c>
      <c r="AB2979" s="1">
        <f t="shared" si="827"/>
        <v>0</v>
      </c>
      <c r="AC2979" s="1" t="str">
        <f>VLOOKUP(BIN2DEC(RIGHT(HEX2BIN(MID(H2979,6,1),4),1)&amp;LEFT(HEX2BIN(MID(H2979,7,1),4),1)),Codes!$K$1:$L$5,2)</f>
        <v>L</v>
      </c>
      <c r="AD2979" s="1" t="str">
        <f>VLOOKUP(BIN2DEC(RIGHT(HEX2BIN(MID(H2979,7,1),4),3)&amp;LEFT(HEX2BIN(MID(H2979,8,1),4),2)),Codes!$H$2:$I$33,2)</f>
        <v>Burn</v>
      </c>
      <c r="AE2979" s="1" t="str">
        <f t="shared" si="828"/>
        <v>1</v>
      </c>
      <c r="AF2979" s="1" t="str">
        <f t="shared" si="829"/>
        <v>1</v>
      </c>
      <c r="AH2979" s="6">
        <f t="shared" si="830"/>
        <v>72</v>
      </c>
    </row>
    <row r="2980" spans="1:34">
      <c r="A2980" s="3" t="s">
        <v>6493</v>
      </c>
      <c r="B2980" s="1" t="s">
        <v>86</v>
      </c>
      <c r="C2980" s="6" t="s">
        <v>419</v>
      </c>
      <c r="D2980" s="9" t="s">
        <v>426</v>
      </c>
      <c r="E2980" s="9" t="s">
        <v>6494</v>
      </c>
      <c r="F2980" s="9" t="s">
        <v>91</v>
      </c>
      <c r="G2980" s="9" t="s">
        <v>6476</v>
      </c>
      <c r="H2980" s="9" t="s">
        <v>6495</v>
      </c>
      <c r="J2980" s="6" t="str">
        <f t="shared" si="814"/>
        <v>001011</v>
      </c>
      <c r="K2980" s="1">
        <f t="shared" si="815"/>
        <v>0</v>
      </c>
      <c r="L2980" s="6" t="str">
        <f t="shared" si="816"/>
        <v>00000</v>
      </c>
      <c r="M2980" s="1">
        <f t="shared" si="817"/>
        <v>14</v>
      </c>
      <c r="N2980" s="6" t="str">
        <f t="shared" si="818"/>
        <v>00</v>
      </c>
      <c r="O2980" s="1">
        <f t="shared" si="819"/>
        <v>16</v>
      </c>
      <c r="P2980" s="1">
        <f>IF(HEX2DEC(LEFT(E2980,4))&gt;=32768,HEX2DEC(LEFT(E2980,4))-65536,HEX2DEC(LEFT(E2980,4)))/Codes!$N$2</f>
        <v>4</v>
      </c>
      <c r="Q2980" s="1">
        <f>IF(HEX2DEC(RIGHT(E2980,4))&gt;=32768,HEX2DEC(RIGHT(E2980,4))-65536,HEX2DEC(RIGHT(E2980,4)))/Codes!$N$2</f>
        <v>-2.044</v>
      </c>
      <c r="R2980" s="1">
        <f>IF(HEX2DEC(LEFT(F2980,4))&gt;=32768,HEX2DEC(LEFT(F2980,4))-65536,HEX2DEC(LEFT(F2980,4)))/Codes!$N$2</f>
        <v>0</v>
      </c>
      <c r="S2980" s="1">
        <f>IF(HEX2DEC(RIGHT(F2980,4))&gt;=32768,HEX2DEC(RIGHT(F2980,4))-65536,HEX2DEC(RIGHT(F2980,4)))/Codes!$N$2</f>
        <v>0</v>
      </c>
      <c r="T2980" s="18">
        <f t="shared" si="820"/>
        <v>120</v>
      </c>
      <c r="U2980" s="1">
        <f t="shared" si="821"/>
        <v>50</v>
      </c>
      <c r="V2980" s="1">
        <f t="shared" si="822"/>
        <v>0</v>
      </c>
      <c r="W2980" s="1" t="str">
        <f t="shared" si="823"/>
        <v>100</v>
      </c>
      <c r="X2980" s="1">
        <f t="shared" si="824"/>
        <v>3</v>
      </c>
      <c r="Y2980" s="1">
        <f t="shared" si="825"/>
        <v>110</v>
      </c>
      <c r="Z2980" s="1" t="str">
        <f>VLOOKUP(BIN2DEC(MID(HEX2BIN(MID(H2980,3,2),8),2,5)),Codes!$E$1:$F$18,2)</f>
        <v>Normal</v>
      </c>
      <c r="AA2980" s="6" t="str">
        <f t="shared" si="826"/>
        <v>0</v>
      </c>
      <c r="AB2980" s="1">
        <f t="shared" si="827"/>
        <v>0</v>
      </c>
      <c r="AC2980" s="1" t="str">
        <f>VLOOKUP(BIN2DEC(RIGHT(HEX2BIN(MID(H2980,6,1),4),1)&amp;LEFT(HEX2BIN(MID(H2980,7,1),4),1)),Codes!$K$1:$L$5,2)</f>
        <v>L</v>
      </c>
      <c r="AD2980" s="1" t="str">
        <f>VLOOKUP(BIN2DEC(RIGHT(HEX2BIN(MID(H2980,7,1),4),3)&amp;LEFT(HEX2BIN(MID(H2980,8,1),4),2)),Codes!$H$2:$I$33,2)</f>
        <v>Kick</v>
      </c>
      <c r="AE2980" s="1" t="str">
        <f t="shared" si="828"/>
        <v>1</v>
      </c>
      <c r="AF2980" s="1" t="str">
        <f t="shared" si="829"/>
        <v>1</v>
      </c>
      <c r="AH2980" s="6">
        <f t="shared" si="830"/>
        <v>66</v>
      </c>
    </row>
    <row r="2981" spans="1:34">
      <c r="A2981" s="3" t="s">
        <v>6496</v>
      </c>
      <c r="B2981" s="1" t="s">
        <v>86</v>
      </c>
      <c r="C2981" s="6" t="s">
        <v>419</v>
      </c>
      <c r="D2981" s="9" t="s">
        <v>6497</v>
      </c>
      <c r="E2981" s="9" t="s">
        <v>5049</v>
      </c>
      <c r="F2981" s="9" t="s">
        <v>91</v>
      </c>
      <c r="G2981" s="9" t="s">
        <v>6476</v>
      </c>
      <c r="H2981" s="9" t="s">
        <v>6495</v>
      </c>
      <c r="J2981" s="6" t="str">
        <f t="shared" si="814"/>
        <v>001011</v>
      </c>
      <c r="K2981" s="1">
        <f t="shared" si="815"/>
        <v>1</v>
      </c>
      <c r="L2981" s="6" t="str">
        <f t="shared" si="816"/>
        <v>00000</v>
      </c>
      <c r="M2981" s="1">
        <f t="shared" si="817"/>
        <v>14</v>
      </c>
      <c r="N2981" s="6" t="str">
        <f t="shared" si="818"/>
        <v>00</v>
      </c>
      <c r="O2981" s="1">
        <f t="shared" si="819"/>
        <v>16</v>
      </c>
      <c r="P2981" s="1">
        <f>IF(HEX2DEC(LEFT(E2981,4))&gt;=32768,HEX2DEC(LEFT(E2981,4))-65536,HEX2DEC(LEFT(E2981,4)))/Codes!$N$2</f>
        <v>4.8</v>
      </c>
      <c r="Q2981" s="1">
        <f>IF(HEX2DEC(RIGHT(E2981,4))&gt;=32768,HEX2DEC(RIGHT(E2981,4))-65536,HEX2DEC(RIGHT(E2981,4)))/Codes!$N$2</f>
        <v>8</v>
      </c>
      <c r="R2981" s="1">
        <f>IF(HEX2DEC(LEFT(F2981,4))&gt;=32768,HEX2DEC(LEFT(F2981,4))-65536,HEX2DEC(LEFT(F2981,4)))/Codes!$N$2</f>
        <v>0</v>
      </c>
      <c r="S2981" s="1">
        <f>IF(HEX2DEC(RIGHT(F2981,4))&gt;=32768,HEX2DEC(RIGHT(F2981,4))-65536,HEX2DEC(RIGHT(F2981,4)))/Codes!$N$2</f>
        <v>0</v>
      </c>
      <c r="T2981" s="18">
        <f t="shared" si="820"/>
        <v>120</v>
      </c>
      <c r="U2981" s="1">
        <f t="shared" si="821"/>
        <v>50</v>
      </c>
      <c r="V2981" s="1">
        <f t="shared" si="822"/>
        <v>0</v>
      </c>
      <c r="W2981" s="1" t="str">
        <f t="shared" si="823"/>
        <v>100</v>
      </c>
      <c r="X2981" s="1">
        <f t="shared" si="824"/>
        <v>3</v>
      </c>
      <c r="Y2981" s="1">
        <f t="shared" si="825"/>
        <v>110</v>
      </c>
      <c r="Z2981" s="1" t="str">
        <f>VLOOKUP(BIN2DEC(MID(HEX2BIN(MID(H2981,3,2),8),2,5)),Codes!$E$1:$F$18,2)</f>
        <v>Normal</v>
      </c>
      <c r="AA2981" s="6" t="str">
        <f t="shared" si="826"/>
        <v>0</v>
      </c>
      <c r="AB2981" s="1">
        <f t="shared" si="827"/>
        <v>0</v>
      </c>
      <c r="AC2981" s="1" t="str">
        <f>VLOOKUP(BIN2DEC(RIGHT(HEX2BIN(MID(H2981,6,1),4),1)&amp;LEFT(HEX2BIN(MID(H2981,7,1),4),1)),Codes!$K$1:$L$5,2)</f>
        <v>L</v>
      </c>
      <c r="AD2981" s="1" t="str">
        <f>VLOOKUP(BIN2DEC(RIGHT(HEX2BIN(MID(H2981,7,1),4),3)&amp;LEFT(HEX2BIN(MID(H2981,8,1),4),2)),Codes!$H$2:$I$33,2)</f>
        <v>Kick</v>
      </c>
      <c r="AE2981" s="1" t="str">
        <f t="shared" si="828"/>
        <v>1</v>
      </c>
      <c r="AF2981" s="1" t="str">
        <f t="shared" si="829"/>
        <v>1</v>
      </c>
      <c r="AH2981" s="6">
        <f t="shared" si="830"/>
        <v>66</v>
      </c>
    </row>
    <row r="2982" spans="1:34">
      <c r="A2982" s="3" t="s">
        <v>6498</v>
      </c>
      <c r="B2982" s="1" t="s">
        <v>86</v>
      </c>
      <c r="C2982" s="6" t="s">
        <v>425</v>
      </c>
      <c r="D2982" s="9" t="s">
        <v>206</v>
      </c>
      <c r="E2982" s="9" t="s">
        <v>6494</v>
      </c>
      <c r="F2982" s="9" t="s">
        <v>91</v>
      </c>
      <c r="G2982" s="9" t="s">
        <v>6499</v>
      </c>
      <c r="H2982" s="9" t="s">
        <v>6500</v>
      </c>
      <c r="J2982" s="6" t="str">
        <f t="shared" si="814"/>
        <v>001011</v>
      </c>
      <c r="K2982" s="1">
        <f t="shared" si="815"/>
        <v>0</v>
      </c>
      <c r="L2982" s="6" t="str">
        <f t="shared" si="816"/>
        <v>00000</v>
      </c>
      <c r="M2982" s="1">
        <f t="shared" si="817"/>
        <v>14</v>
      </c>
      <c r="N2982" s="6" t="str">
        <f t="shared" si="818"/>
        <v>00</v>
      </c>
      <c r="O2982" s="1">
        <f t="shared" si="819"/>
        <v>15</v>
      </c>
      <c r="P2982" s="1">
        <f>IF(HEX2DEC(LEFT(E2982,4))&gt;=32768,HEX2DEC(LEFT(E2982,4))-65536,HEX2DEC(LEFT(E2982,4)))/Codes!$N$2</f>
        <v>4</v>
      </c>
      <c r="Q2982" s="1">
        <f>IF(HEX2DEC(RIGHT(E2982,4))&gt;=32768,HEX2DEC(RIGHT(E2982,4))-65536,HEX2DEC(RIGHT(E2982,4)))/Codes!$N$2</f>
        <v>-2.044</v>
      </c>
      <c r="R2982" s="1">
        <f>IF(HEX2DEC(LEFT(F2982,4))&gt;=32768,HEX2DEC(LEFT(F2982,4))-65536,HEX2DEC(LEFT(F2982,4)))/Codes!$N$2</f>
        <v>0</v>
      </c>
      <c r="S2982" s="1">
        <f>IF(HEX2DEC(RIGHT(F2982,4))&gt;=32768,HEX2DEC(RIGHT(F2982,4))-65536,HEX2DEC(RIGHT(F2982,4)))/Codes!$N$2</f>
        <v>0</v>
      </c>
      <c r="T2982" s="18">
        <f t="shared" si="820"/>
        <v>120</v>
      </c>
      <c r="U2982" s="1">
        <f t="shared" si="821"/>
        <v>40</v>
      </c>
      <c r="V2982" s="1">
        <f t="shared" si="822"/>
        <v>0</v>
      </c>
      <c r="W2982" s="1" t="str">
        <f t="shared" si="823"/>
        <v>100</v>
      </c>
      <c r="X2982" s="1">
        <f t="shared" si="824"/>
        <v>3</v>
      </c>
      <c r="Y2982" s="1">
        <f t="shared" si="825"/>
        <v>90</v>
      </c>
      <c r="Z2982" s="1" t="str">
        <f>VLOOKUP(BIN2DEC(MID(HEX2BIN(MID(H2982,3,2),8),2,5)),Codes!$E$1:$F$18,2)</f>
        <v>Normal</v>
      </c>
      <c r="AA2982" s="6" t="str">
        <f t="shared" si="826"/>
        <v>0</v>
      </c>
      <c r="AB2982" s="1">
        <f t="shared" si="827"/>
        <v>0</v>
      </c>
      <c r="AC2982" s="1" t="str">
        <f>VLOOKUP(BIN2DEC(RIGHT(HEX2BIN(MID(H2982,6,1),4),1)&amp;LEFT(HEX2BIN(MID(H2982,7,1),4),1)),Codes!$K$1:$L$5,2)</f>
        <v>M</v>
      </c>
      <c r="AD2982" s="1" t="str">
        <f>VLOOKUP(BIN2DEC(RIGHT(HEX2BIN(MID(H2982,7,1),4),3)&amp;LEFT(HEX2BIN(MID(H2982,8,1),4),2)),Codes!$H$2:$I$33,2)</f>
        <v>Kick</v>
      </c>
      <c r="AE2982" s="1" t="str">
        <f t="shared" si="828"/>
        <v>1</v>
      </c>
      <c r="AF2982" s="1" t="str">
        <f t="shared" si="829"/>
        <v>1</v>
      </c>
      <c r="AH2982" s="6">
        <f t="shared" si="830"/>
        <v>34</v>
      </c>
    </row>
    <row r="2983" spans="1:34">
      <c r="A2983" s="3" t="s">
        <v>6501</v>
      </c>
      <c r="B2983" s="1" t="s">
        <v>86</v>
      </c>
      <c r="C2983" s="6" t="s">
        <v>425</v>
      </c>
      <c r="D2983" s="9" t="s">
        <v>228</v>
      </c>
      <c r="E2983" s="9" t="s">
        <v>5049</v>
      </c>
      <c r="F2983" s="9" t="s">
        <v>91</v>
      </c>
      <c r="G2983" s="9" t="s">
        <v>6499</v>
      </c>
      <c r="H2983" s="9" t="s">
        <v>6500</v>
      </c>
      <c r="J2983" s="6" t="str">
        <f t="shared" si="814"/>
        <v>001011</v>
      </c>
      <c r="K2983" s="1">
        <f t="shared" si="815"/>
        <v>1</v>
      </c>
      <c r="L2983" s="6" t="str">
        <f t="shared" si="816"/>
        <v>00000</v>
      </c>
      <c r="M2983" s="1">
        <f t="shared" si="817"/>
        <v>14</v>
      </c>
      <c r="N2983" s="6" t="str">
        <f t="shared" si="818"/>
        <v>00</v>
      </c>
      <c r="O2983" s="1">
        <f t="shared" si="819"/>
        <v>15</v>
      </c>
      <c r="P2983" s="1">
        <f>IF(HEX2DEC(LEFT(E2983,4))&gt;=32768,HEX2DEC(LEFT(E2983,4))-65536,HEX2DEC(LEFT(E2983,4)))/Codes!$N$2</f>
        <v>4.8</v>
      </c>
      <c r="Q2983" s="1">
        <f>IF(HEX2DEC(RIGHT(E2983,4))&gt;=32768,HEX2DEC(RIGHT(E2983,4))-65536,HEX2DEC(RIGHT(E2983,4)))/Codes!$N$2</f>
        <v>8</v>
      </c>
      <c r="R2983" s="1">
        <f>IF(HEX2DEC(LEFT(F2983,4))&gt;=32768,HEX2DEC(LEFT(F2983,4))-65536,HEX2DEC(LEFT(F2983,4)))/Codes!$N$2</f>
        <v>0</v>
      </c>
      <c r="S2983" s="1">
        <f>IF(HEX2DEC(RIGHT(F2983,4))&gt;=32768,HEX2DEC(RIGHT(F2983,4))-65536,HEX2DEC(RIGHT(F2983,4)))/Codes!$N$2</f>
        <v>0</v>
      </c>
      <c r="T2983" s="18">
        <f t="shared" si="820"/>
        <v>120</v>
      </c>
      <c r="U2983" s="1">
        <f t="shared" si="821"/>
        <v>40</v>
      </c>
      <c r="V2983" s="1">
        <f t="shared" si="822"/>
        <v>0</v>
      </c>
      <c r="W2983" s="1" t="str">
        <f t="shared" si="823"/>
        <v>100</v>
      </c>
      <c r="X2983" s="1">
        <f t="shared" si="824"/>
        <v>3</v>
      </c>
      <c r="Y2983" s="1">
        <f t="shared" si="825"/>
        <v>90</v>
      </c>
      <c r="Z2983" s="1" t="str">
        <f>VLOOKUP(BIN2DEC(MID(HEX2BIN(MID(H2983,3,2),8),2,5)),Codes!$E$1:$F$18,2)</f>
        <v>Normal</v>
      </c>
      <c r="AA2983" s="6" t="str">
        <f t="shared" si="826"/>
        <v>0</v>
      </c>
      <c r="AB2983" s="1">
        <f t="shared" si="827"/>
        <v>0</v>
      </c>
      <c r="AC2983" s="1" t="str">
        <f>VLOOKUP(BIN2DEC(RIGHT(HEX2BIN(MID(H2983,6,1),4),1)&amp;LEFT(HEX2BIN(MID(H2983,7,1),4),1)),Codes!$K$1:$L$5,2)</f>
        <v>M</v>
      </c>
      <c r="AD2983" s="1" t="str">
        <f>VLOOKUP(BIN2DEC(RIGHT(HEX2BIN(MID(H2983,7,1),4),3)&amp;LEFT(HEX2BIN(MID(H2983,8,1),4),2)),Codes!$H$2:$I$33,2)</f>
        <v>Kick</v>
      </c>
      <c r="AE2983" s="1" t="str">
        <f t="shared" si="828"/>
        <v>1</v>
      </c>
      <c r="AF2983" s="1" t="str">
        <f t="shared" si="829"/>
        <v>1</v>
      </c>
      <c r="AH2983" s="6">
        <f t="shared" si="830"/>
        <v>34</v>
      </c>
    </row>
    <row r="2984" spans="1:34">
      <c r="A2984" s="3" t="s">
        <v>6502</v>
      </c>
      <c r="B2984" s="1" t="s">
        <v>86</v>
      </c>
      <c r="C2984" s="6" t="s">
        <v>1262</v>
      </c>
      <c r="D2984" s="9" t="s">
        <v>6503</v>
      </c>
      <c r="E2984" s="9" t="s">
        <v>6504</v>
      </c>
      <c r="F2984" s="9" t="s">
        <v>91</v>
      </c>
      <c r="G2984" s="9" t="s">
        <v>139</v>
      </c>
      <c r="H2984" s="9" t="s">
        <v>1735</v>
      </c>
      <c r="J2984" s="6" t="str">
        <f t="shared" si="814"/>
        <v>001011</v>
      </c>
      <c r="K2984" s="1">
        <f t="shared" si="815"/>
        <v>0</v>
      </c>
      <c r="L2984" s="6" t="str">
        <f t="shared" si="816"/>
        <v>00000</v>
      </c>
      <c r="M2984" s="1">
        <f t="shared" si="817"/>
        <v>6</v>
      </c>
      <c r="N2984" s="6" t="str">
        <f t="shared" si="818"/>
        <v>00</v>
      </c>
      <c r="O2984" s="1">
        <f t="shared" si="819"/>
        <v>14</v>
      </c>
      <c r="P2984" s="1">
        <f>IF(HEX2DEC(LEFT(E2984,4))&gt;=32768,HEX2DEC(LEFT(E2984,4))-65536,HEX2DEC(LEFT(E2984,4)))/Codes!$N$2</f>
        <v>4.0880000000000001</v>
      </c>
      <c r="Q2984" s="1">
        <f>IF(HEX2DEC(RIGHT(E2984,4))&gt;=32768,HEX2DEC(RIGHT(E2984,4))-65536,HEX2DEC(RIGHT(E2984,4)))/Codes!$N$2</f>
        <v>-1.02</v>
      </c>
      <c r="R2984" s="1">
        <f>IF(HEX2DEC(LEFT(F2984,4))&gt;=32768,HEX2DEC(LEFT(F2984,4))-65536,HEX2DEC(LEFT(F2984,4)))/Codes!$N$2</f>
        <v>0</v>
      </c>
      <c r="S2984" s="1">
        <f>IF(HEX2DEC(RIGHT(F2984,4))&gt;=32768,HEX2DEC(RIGHT(F2984,4))-65536,HEX2DEC(RIGHT(F2984,4)))/Codes!$N$2</f>
        <v>0</v>
      </c>
      <c r="T2984" s="18">
        <f t="shared" si="820"/>
        <v>361</v>
      </c>
      <c r="U2984" s="1">
        <f t="shared" si="821"/>
        <v>100</v>
      </c>
      <c r="V2984" s="1">
        <f t="shared" si="822"/>
        <v>0</v>
      </c>
      <c r="W2984" s="1" t="str">
        <f t="shared" si="823"/>
        <v>100</v>
      </c>
      <c r="X2984" s="1">
        <f t="shared" si="824"/>
        <v>3</v>
      </c>
      <c r="Y2984" s="1">
        <f t="shared" si="825"/>
        <v>10</v>
      </c>
      <c r="Z2984" s="1" t="str">
        <f>VLOOKUP(BIN2DEC(MID(HEX2BIN(MID(H2984,3,2),8),2,5)),Codes!$E$1:$F$18,2)</f>
        <v>Normal</v>
      </c>
      <c r="AA2984" s="6" t="str">
        <f t="shared" si="826"/>
        <v>0</v>
      </c>
      <c r="AB2984" s="1">
        <f t="shared" si="827"/>
        <v>0</v>
      </c>
      <c r="AC2984" s="1" t="str">
        <f>VLOOKUP(BIN2DEC(RIGHT(HEX2BIN(MID(H2984,6,1),4),1)&amp;LEFT(HEX2BIN(MID(H2984,7,1),4),1)),Codes!$K$1:$L$5,2)</f>
        <v>L</v>
      </c>
      <c r="AD2984" s="1" t="str">
        <f>VLOOKUP(BIN2DEC(RIGHT(HEX2BIN(MID(H2984,7,1),4),3)&amp;LEFT(HEX2BIN(MID(H2984,8,1),4),2)),Codes!$H$2:$I$33,2)</f>
        <v>Kick</v>
      </c>
      <c r="AE2984" s="1" t="str">
        <f t="shared" si="828"/>
        <v>1</v>
      </c>
      <c r="AF2984" s="1" t="str">
        <f t="shared" si="829"/>
        <v>1</v>
      </c>
      <c r="AH2984" s="6">
        <f t="shared" si="830"/>
        <v>66</v>
      </c>
    </row>
    <row r="2985" spans="1:34">
      <c r="A2985" s="3" t="s">
        <v>6505</v>
      </c>
      <c r="B2985" s="1" t="s">
        <v>86</v>
      </c>
      <c r="C2985" s="6" t="s">
        <v>1262</v>
      </c>
      <c r="D2985" s="9" t="s">
        <v>6506</v>
      </c>
      <c r="E2985" s="9" t="s">
        <v>6507</v>
      </c>
      <c r="F2985" s="9" t="s">
        <v>91</v>
      </c>
      <c r="G2985" s="9" t="s">
        <v>139</v>
      </c>
      <c r="H2985" s="9" t="s">
        <v>1735</v>
      </c>
      <c r="J2985" s="6" t="str">
        <f t="shared" si="814"/>
        <v>001011</v>
      </c>
      <c r="K2985" s="1">
        <f t="shared" si="815"/>
        <v>1</v>
      </c>
      <c r="L2985" s="6" t="str">
        <f t="shared" si="816"/>
        <v>00000</v>
      </c>
      <c r="M2985" s="1">
        <f t="shared" si="817"/>
        <v>14</v>
      </c>
      <c r="N2985" s="6" t="str">
        <f t="shared" si="818"/>
        <v>00</v>
      </c>
      <c r="O2985" s="1">
        <f t="shared" si="819"/>
        <v>14</v>
      </c>
      <c r="P2985" s="1">
        <f>IF(HEX2DEC(LEFT(E2985,4))&gt;=32768,HEX2DEC(LEFT(E2985,4))-65536,HEX2DEC(LEFT(E2985,4)))/Codes!$N$2</f>
        <v>4.7679999999999998</v>
      </c>
      <c r="Q2985" s="1">
        <f>IF(HEX2DEC(RIGHT(E2985,4))&gt;=32768,HEX2DEC(RIGHT(E2985,4))-65536,HEX2DEC(RIGHT(E2985,4)))/Codes!$N$2</f>
        <v>1.704</v>
      </c>
      <c r="R2985" s="1">
        <f>IF(HEX2DEC(LEFT(F2985,4))&gt;=32768,HEX2DEC(LEFT(F2985,4))-65536,HEX2DEC(LEFT(F2985,4)))/Codes!$N$2</f>
        <v>0</v>
      </c>
      <c r="S2985" s="1">
        <f>IF(HEX2DEC(RIGHT(F2985,4))&gt;=32768,HEX2DEC(RIGHT(F2985,4))-65536,HEX2DEC(RIGHT(F2985,4)))/Codes!$N$2</f>
        <v>0</v>
      </c>
      <c r="T2985" s="18">
        <f t="shared" si="820"/>
        <v>361</v>
      </c>
      <c r="U2985" s="1">
        <f t="shared" si="821"/>
        <v>100</v>
      </c>
      <c r="V2985" s="1">
        <f t="shared" si="822"/>
        <v>0</v>
      </c>
      <c r="W2985" s="1" t="str">
        <f t="shared" si="823"/>
        <v>100</v>
      </c>
      <c r="X2985" s="1">
        <f t="shared" si="824"/>
        <v>3</v>
      </c>
      <c r="Y2985" s="1">
        <f t="shared" si="825"/>
        <v>10</v>
      </c>
      <c r="Z2985" s="1" t="str">
        <f>VLOOKUP(BIN2DEC(MID(HEX2BIN(MID(H2985,3,2),8),2,5)),Codes!$E$1:$F$18,2)</f>
        <v>Normal</v>
      </c>
      <c r="AA2985" s="6" t="str">
        <f t="shared" si="826"/>
        <v>0</v>
      </c>
      <c r="AB2985" s="1">
        <f t="shared" si="827"/>
        <v>0</v>
      </c>
      <c r="AC2985" s="1" t="str">
        <f>VLOOKUP(BIN2DEC(RIGHT(HEX2BIN(MID(H2985,6,1),4),1)&amp;LEFT(HEX2BIN(MID(H2985,7,1),4),1)),Codes!$K$1:$L$5,2)</f>
        <v>L</v>
      </c>
      <c r="AD2985" s="1" t="str">
        <f>VLOOKUP(BIN2DEC(RIGHT(HEX2BIN(MID(H2985,7,1),4),3)&amp;LEFT(HEX2BIN(MID(H2985,8,1),4),2)),Codes!$H$2:$I$33,2)</f>
        <v>Kick</v>
      </c>
      <c r="AE2985" s="1" t="str">
        <f t="shared" si="828"/>
        <v>1</v>
      </c>
      <c r="AF2985" s="1" t="str">
        <f t="shared" si="829"/>
        <v>1</v>
      </c>
      <c r="AH2985" s="6">
        <f t="shared" si="830"/>
        <v>66</v>
      </c>
    </row>
    <row r="2986" spans="1:34">
      <c r="A2986" s="3" t="s">
        <v>6508</v>
      </c>
      <c r="B2986" s="1" t="s">
        <v>86</v>
      </c>
      <c r="C2986" s="6" t="s">
        <v>1263</v>
      </c>
      <c r="D2986" s="9" t="s">
        <v>2772</v>
      </c>
      <c r="E2986" s="9" t="s">
        <v>6504</v>
      </c>
      <c r="F2986" s="9" t="s">
        <v>91</v>
      </c>
      <c r="G2986" s="9" t="s">
        <v>139</v>
      </c>
      <c r="H2986" s="9" t="s">
        <v>163</v>
      </c>
      <c r="J2986" s="6" t="str">
        <f t="shared" si="814"/>
        <v>001011</v>
      </c>
      <c r="K2986" s="1">
        <f t="shared" si="815"/>
        <v>0</v>
      </c>
      <c r="L2986" s="6" t="str">
        <f t="shared" si="816"/>
        <v>00000</v>
      </c>
      <c r="M2986" s="1">
        <f t="shared" si="817"/>
        <v>6</v>
      </c>
      <c r="N2986" s="6" t="str">
        <f t="shared" si="818"/>
        <v>00</v>
      </c>
      <c r="O2986" s="1">
        <f t="shared" si="819"/>
        <v>10</v>
      </c>
      <c r="P2986" s="1">
        <f>IF(HEX2DEC(LEFT(E2986,4))&gt;=32768,HEX2DEC(LEFT(E2986,4))-65536,HEX2DEC(LEFT(E2986,4)))/Codes!$N$2</f>
        <v>4.0880000000000001</v>
      </c>
      <c r="Q2986" s="1">
        <f>IF(HEX2DEC(RIGHT(E2986,4))&gt;=32768,HEX2DEC(RIGHT(E2986,4))-65536,HEX2DEC(RIGHT(E2986,4)))/Codes!$N$2</f>
        <v>-1.02</v>
      </c>
      <c r="R2986" s="1">
        <f>IF(HEX2DEC(LEFT(F2986,4))&gt;=32768,HEX2DEC(LEFT(F2986,4))-65536,HEX2DEC(LEFT(F2986,4)))/Codes!$N$2</f>
        <v>0</v>
      </c>
      <c r="S2986" s="1">
        <f>IF(HEX2DEC(RIGHT(F2986,4))&gt;=32768,HEX2DEC(RIGHT(F2986,4))-65536,HEX2DEC(RIGHT(F2986,4)))/Codes!$N$2</f>
        <v>0</v>
      </c>
      <c r="T2986" s="18">
        <f t="shared" si="820"/>
        <v>361</v>
      </c>
      <c r="U2986" s="1">
        <f t="shared" si="821"/>
        <v>100</v>
      </c>
      <c r="V2986" s="1">
        <f t="shared" si="822"/>
        <v>0</v>
      </c>
      <c r="W2986" s="1" t="str">
        <f t="shared" si="823"/>
        <v>100</v>
      </c>
      <c r="X2986" s="1">
        <f t="shared" si="824"/>
        <v>3</v>
      </c>
      <c r="Y2986" s="1">
        <f t="shared" si="825"/>
        <v>10</v>
      </c>
      <c r="Z2986" s="1" t="str">
        <f>VLOOKUP(BIN2DEC(MID(HEX2BIN(MID(H2986,3,2),8),2,5)),Codes!$E$1:$F$18,2)</f>
        <v>Normal</v>
      </c>
      <c r="AA2986" s="6" t="str">
        <f t="shared" si="826"/>
        <v>0</v>
      </c>
      <c r="AB2986" s="1">
        <f t="shared" si="827"/>
        <v>0</v>
      </c>
      <c r="AC2986" s="1" t="str">
        <f>VLOOKUP(BIN2DEC(RIGHT(HEX2BIN(MID(H2986,6,1),4),1)&amp;LEFT(HEX2BIN(MID(H2986,7,1),4),1)),Codes!$K$1:$L$5,2)</f>
        <v>M</v>
      </c>
      <c r="AD2986" s="1" t="str">
        <f>VLOOKUP(BIN2DEC(RIGHT(HEX2BIN(MID(H2986,7,1),4),3)&amp;LEFT(HEX2BIN(MID(H2986,8,1),4),2)),Codes!$H$2:$I$33,2)</f>
        <v>Kick</v>
      </c>
      <c r="AE2986" s="1" t="str">
        <f t="shared" si="828"/>
        <v>1</v>
      </c>
      <c r="AF2986" s="1" t="str">
        <f t="shared" si="829"/>
        <v>1</v>
      </c>
      <c r="AH2986" s="6">
        <f t="shared" si="830"/>
        <v>34</v>
      </c>
    </row>
    <row r="2987" spans="1:34">
      <c r="A2987" s="3" t="s">
        <v>6509</v>
      </c>
      <c r="B2987" s="1" t="s">
        <v>86</v>
      </c>
      <c r="C2987" s="6" t="s">
        <v>1263</v>
      </c>
      <c r="D2987" s="9" t="s">
        <v>6423</v>
      </c>
      <c r="E2987" s="9" t="s">
        <v>6507</v>
      </c>
      <c r="F2987" s="9" t="s">
        <v>91</v>
      </c>
      <c r="G2987" s="9" t="s">
        <v>139</v>
      </c>
      <c r="H2987" s="9" t="s">
        <v>163</v>
      </c>
      <c r="J2987" s="6" t="str">
        <f t="shared" si="814"/>
        <v>001011</v>
      </c>
      <c r="K2987" s="1">
        <f t="shared" si="815"/>
        <v>1</v>
      </c>
      <c r="L2987" s="6" t="str">
        <f t="shared" si="816"/>
        <v>00000</v>
      </c>
      <c r="M2987" s="1">
        <f t="shared" si="817"/>
        <v>14</v>
      </c>
      <c r="N2987" s="6" t="str">
        <f t="shared" si="818"/>
        <v>00</v>
      </c>
      <c r="O2987" s="1">
        <f t="shared" si="819"/>
        <v>10</v>
      </c>
      <c r="P2987" s="1">
        <f>IF(HEX2DEC(LEFT(E2987,4))&gt;=32768,HEX2DEC(LEFT(E2987,4))-65536,HEX2DEC(LEFT(E2987,4)))/Codes!$N$2</f>
        <v>4.7679999999999998</v>
      </c>
      <c r="Q2987" s="1">
        <f>IF(HEX2DEC(RIGHT(E2987,4))&gt;=32768,HEX2DEC(RIGHT(E2987,4))-65536,HEX2DEC(RIGHT(E2987,4)))/Codes!$N$2</f>
        <v>1.704</v>
      </c>
      <c r="R2987" s="1">
        <f>IF(HEX2DEC(LEFT(F2987,4))&gt;=32768,HEX2DEC(LEFT(F2987,4))-65536,HEX2DEC(LEFT(F2987,4)))/Codes!$N$2</f>
        <v>0</v>
      </c>
      <c r="S2987" s="1">
        <f>IF(HEX2DEC(RIGHT(F2987,4))&gt;=32768,HEX2DEC(RIGHT(F2987,4))-65536,HEX2DEC(RIGHT(F2987,4)))/Codes!$N$2</f>
        <v>0</v>
      </c>
      <c r="T2987" s="18">
        <f t="shared" si="820"/>
        <v>361</v>
      </c>
      <c r="U2987" s="1">
        <f t="shared" si="821"/>
        <v>100</v>
      </c>
      <c r="V2987" s="1">
        <f t="shared" si="822"/>
        <v>0</v>
      </c>
      <c r="W2987" s="1" t="str">
        <f t="shared" si="823"/>
        <v>100</v>
      </c>
      <c r="X2987" s="1">
        <f t="shared" si="824"/>
        <v>3</v>
      </c>
      <c r="Y2987" s="1">
        <f t="shared" si="825"/>
        <v>10</v>
      </c>
      <c r="Z2987" s="1" t="str">
        <f>VLOOKUP(BIN2DEC(MID(HEX2BIN(MID(H2987,3,2),8),2,5)),Codes!$E$1:$F$18,2)</f>
        <v>Normal</v>
      </c>
      <c r="AA2987" s="6" t="str">
        <f t="shared" si="826"/>
        <v>0</v>
      </c>
      <c r="AB2987" s="1">
        <f t="shared" si="827"/>
        <v>0</v>
      </c>
      <c r="AC2987" s="1" t="str">
        <f>VLOOKUP(BIN2DEC(RIGHT(HEX2BIN(MID(H2987,6,1),4),1)&amp;LEFT(HEX2BIN(MID(H2987,7,1),4),1)),Codes!$K$1:$L$5,2)</f>
        <v>M</v>
      </c>
      <c r="AD2987" s="1" t="str">
        <f>VLOOKUP(BIN2DEC(RIGHT(HEX2BIN(MID(H2987,7,1),4),3)&amp;LEFT(HEX2BIN(MID(H2987,8,1),4),2)),Codes!$H$2:$I$33,2)</f>
        <v>Kick</v>
      </c>
      <c r="AE2987" s="1" t="str">
        <f t="shared" si="828"/>
        <v>1</v>
      </c>
      <c r="AF2987" s="1" t="str">
        <f t="shared" si="829"/>
        <v>1</v>
      </c>
      <c r="AH2987" s="6">
        <f t="shared" si="830"/>
        <v>34</v>
      </c>
    </row>
    <row r="2988" spans="1:34">
      <c r="A2988" s="3" t="s">
        <v>6510</v>
      </c>
      <c r="B2988" s="1" t="s">
        <v>86</v>
      </c>
      <c r="C2988" s="6" t="s">
        <v>6515</v>
      </c>
      <c r="D2988" s="9" t="s">
        <v>6485</v>
      </c>
      <c r="E2988" s="9" t="s">
        <v>6511</v>
      </c>
      <c r="F2988" s="9" t="s">
        <v>91</v>
      </c>
      <c r="G2988" s="9" t="s">
        <v>2497</v>
      </c>
      <c r="H2988" s="9" t="s">
        <v>6512</v>
      </c>
      <c r="J2988" s="6" t="str">
        <f t="shared" si="814"/>
        <v>001011</v>
      </c>
      <c r="K2988" s="1">
        <f t="shared" si="815"/>
        <v>0</v>
      </c>
      <c r="L2988" s="6" t="str">
        <f t="shared" si="816"/>
        <v>00000</v>
      </c>
      <c r="M2988" s="1">
        <f t="shared" si="817"/>
        <v>49</v>
      </c>
      <c r="N2988" s="6" t="str">
        <f t="shared" si="818"/>
        <v>00</v>
      </c>
      <c r="O2988" s="1">
        <f t="shared" si="819"/>
        <v>5</v>
      </c>
      <c r="P2988" s="1">
        <f>IF(HEX2DEC(LEFT(E2988,4))&gt;=32768,HEX2DEC(LEFT(E2988,4))-65536,HEX2DEC(LEFT(E2988,4)))/Codes!$N$2</f>
        <v>3.9159999999999999</v>
      </c>
      <c r="Q2988" s="1">
        <f>IF(HEX2DEC(RIGHT(E2988,4))&gt;=32768,HEX2DEC(RIGHT(E2988,4))-65536,HEX2DEC(RIGHT(E2988,4)))/Codes!$N$2</f>
        <v>-3.7480000000000002</v>
      </c>
      <c r="R2988" s="1">
        <f>IF(HEX2DEC(LEFT(F2988,4))&gt;=32768,HEX2DEC(LEFT(F2988,4))-65536,HEX2DEC(LEFT(F2988,4)))/Codes!$N$2</f>
        <v>0</v>
      </c>
      <c r="S2988" s="1">
        <f>IF(HEX2DEC(RIGHT(F2988,4))&gt;=32768,HEX2DEC(RIGHT(F2988,4))-65536,HEX2DEC(RIGHT(F2988,4)))/Codes!$N$2</f>
        <v>0</v>
      </c>
      <c r="T2988" s="18">
        <f t="shared" si="820"/>
        <v>85</v>
      </c>
      <c r="U2988" s="1">
        <f t="shared" si="821"/>
        <v>100</v>
      </c>
      <c r="V2988" s="1">
        <f t="shared" si="822"/>
        <v>0</v>
      </c>
      <c r="W2988" s="1" t="str">
        <f t="shared" si="823"/>
        <v>100</v>
      </c>
      <c r="X2988" s="1">
        <f t="shared" si="824"/>
        <v>3</v>
      </c>
      <c r="Y2988" s="1">
        <f t="shared" si="825"/>
        <v>20</v>
      </c>
      <c r="Z2988" s="1" t="str">
        <f>VLOOKUP(BIN2DEC(MID(HEX2BIN(MID(H2988,3,2),8),2,5)),Codes!$E$1:$F$18,2)</f>
        <v>Flame</v>
      </c>
      <c r="AA2988" s="6" t="str">
        <f t="shared" si="826"/>
        <v>0</v>
      </c>
      <c r="AB2988" s="1">
        <f t="shared" si="827"/>
        <v>0</v>
      </c>
      <c r="AC2988" s="1" t="str">
        <f>VLOOKUP(BIN2DEC(RIGHT(HEX2BIN(MID(H2988,6,1),4),1)&amp;LEFT(HEX2BIN(MID(H2988,7,1),4),1)),Codes!$K$1:$L$5,2)</f>
        <v>L</v>
      </c>
      <c r="AD2988" s="1" t="str">
        <f>VLOOKUP(BIN2DEC(RIGHT(HEX2BIN(MID(H2988,7,1),4),3)&amp;LEFT(HEX2BIN(MID(H2988,8,1),4),2)),Codes!$H$2:$I$33,2)</f>
        <v>Burn</v>
      </c>
      <c r="AE2988" s="1" t="str">
        <f t="shared" si="828"/>
        <v>1</v>
      </c>
      <c r="AF2988" s="1" t="str">
        <f t="shared" si="829"/>
        <v>1</v>
      </c>
      <c r="AH2988" s="6">
        <f t="shared" si="830"/>
        <v>72</v>
      </c>
    </row>
    <row r="2989" spans="1:34">
      <c r="A2989" s="3" t="s">
        <v>6513</v>
      </c>
      <c r="B2989" s="1" t="s">
        <v>86</v>
      </c>
      <c r="C2989" s="6" t="s">
        <v>6515</v>
      </c>
      <c r="D2989" s="9" t="s">
        <v>6487</v>
      </c>
      <c r="E2989" s="9" t="s">
        <v>6514</v>
      </c>
      <c r="F2989" s="9" t="s">
        <v>91</v>
      </c>
      <c r="G2989" s="9" t="s">
        <v>2497</v>
      </c>
      <c r="H2989" s="9" t="s">
        <v>6512</v>
      </c>
      <c r="J2989" s="6" t="str">
        <f t="shared" si="814"/>
        <v>001011</v>
      </c>
      <c r="K2989" s="1">
        <f t="shared" si="815"/>
        <v>1</v>
      </c>
      <c r="L2989" s="6" t="str">
        <f t="shared" si="816"/>
        <v>00000</v>
      </c>
      <c r="M2989" s="1">
        <f t="shared" si="817"/>
        <v>49</v>
      </c>
      <c r="N2989" s="6" t="str">
        <f t="shared" si="818"/>
        <v>00</v>
      </c>
      <c r="O2989" s="1">
        <f t="shared" si="819"/>
        <v>5</v>
      </c>
      <c r="P2989" s="1">
        <f>IF(HEX2DEC(LEFT(E2989,4))&gt;=32768,HEX2DEC(LEFT(E2989,4))-65536,HEX2DEC(LEFT(E2989,4)))/Codes!$N$2</f>
        <v>5.9640000000000004</v>
      </c>
      <c r="Q2989" s="1">
        <f>IF(HEX2DEC(RIGHT(E2989,4))&gt;=32768,HEX2DEC(RIGHT(E2989,4))-65536,HEX2DEC(RIGHT(E2989,4)))/Codes!$N$2</f>
        <v>6.8159999999999998</v>
      </c>
      <c r="R2989" s="1">
        <f>IF(HEX2DEC(LEFT(F2989,4))&gt;=32768,HEX2DEC(LEFT(F2989,4))-65536,HEX2DEC(LEFT(F2989,4)))/Codes!$N$2</f>
        <v>0</v>
      </c>
      <c r="S2989" s="1">
        <f>IF(HEX2DEC(RIGHT(F2989,4))&gt;=32768,HEX2DEC(RIGHT(F2989,4))-65536,HEX2DEC(RIGHT(F2989,4)))/Codes!$N$2</f>
        <v>0</v>
      </c>
      <c r="T2989" s="18">
        <f t="shared" si="820"/>
        <v>85</v>
      </c>
      <c r="U2989" s="1">
        <f t="shared" si="821"/>
        <v>100</v>
      </c>
      <c r="V2989" s="1">
        <f t="shared" si="822"/>
        <v>0</v>
      </c>
      <c r="W2989" s="1" t="str">
        <f t="shared" si="823"/>
        <v>100</v>
      </c>
      <c r="X2989" s="1">
        <f t="shared" si="824"/>
        <v>3</v>
      </c>
      <c r="Y2989" s="1">
        <f t="shared" si="825"/>
        <v>20</v>
      </c>
      <c r="Z2989" s="1" t="str">
        <f>VLOOKUP(BIN2DEC(MID(HEX2BIN(MID(H2989,3,2),8),2,5)),Codes!$E$1:$F$18,2)</f>
        <v>Flame</v>
      </c>
      <c r="AA2989" s="6" t="str">
        <f t="shared" si="826"/>
        <v>0</v>
      </c>
      <c r="AB2989" s="1">
        <f t="shared" si="827"/>
        <v>0</v>
      </c>
      <c r="AC2989" s="1" t="str">
        <f>VLOOKUP(BIN2DEC(RIGHT(HEX2BIN(MID(H2989,6,1),4),1)&amp;LEFT(HEX2BIN(MID(H2989,7,1),4),1)),Codes!$K$1:$L$5,2)</f>
        <v>L</v>
      </c>
      <c r="AD2989" s="1" t="str">
        <f>VLOOKUP(BIN2DEC(RIGHT(HEX2BIN(MID(H2989,7,1),4),3)&amp;LEFT(HEX2BIN(MID(H2989,8,1),4),2)),Codes!$H$2:$I$33,2)</f>
        <v>Burn</v>
      </c>
      <c r="AE2989" s="1" t="str">
        <f t="shared" si="828"/>
        <v>1</v>
      </c>
      <c r="AF2989" s="1" t="str">
        <f t="shared" si="829"/>
        <v>1</v>
      </c>
      <c r="AH2989" s="6">
        <f t="shared" si="830"/>
        <v>72</v>
      </c>
    </row>
    <row r="2990" spans="1:34">
      <c r="A2990" s="3" t="s">
        <v>6516</v>
      </c>
      <c r="B2990" s="1" t="s">
        <v>86</v>
      </c>
      <c r="C2990" s="6" t="s">
        <v>6517</v>
      </c>
      <c r="D2990" s="9" t="s">
        <v>6485</v>
      </c>
      <c r="E2990" s="9" t="s">
        <v>6511</v>
      </c>
      <c r="F2990" s="9" t="s">
        <v>91</v>
      </c>
      <c r="G2990" s="9" t="s">
        <v>139</v>
      </c>
      <c r="H2990" s="9" t="s">
        <v>6512</v>
      </c>
      <c r="J2990" s="6" t="str">
        <f t="shared" si="814"/>
        <v>001011</v>
      </c>
      <c r="K2990" s="1">
        <f t="shared" si="815"/>
        <v>0</v>
      </c>
      <c r="L2990" s="6" t="str">
        <f t="shared" si="816"/>
        <v>00000</v>
      </c>
      <c r="M2990" s="1">
        <f t="shared" si="817"/>
        <v>49</v>
      </c>
      <c r="N2990" s="6" t="str">
        <f t="shared" si="818"/>
        <v>00</v>
      </c>
      <c r="O2990" s="1">
        <f t="shared" si="819"/>
        <v>5</v>
      </c>
      <c r="P2990" s="1">
        <f>IF(HEX2DEC(LEFT(E2990,4))&gt;=32768,HEX2DEC(LEFT(E2990,4))-65536,HEX2DEC(LEFT(E2990,4)))/Codes!$N$2</f>
        <v>3.9159999999999999</v>
      </c>
      <c r="Q2990" s="1">
        <f>IF(HEX2DEC(RIGHT(E2990,4))&gt;=32768,HEX2DEC(RIGHT(E2990,4))-65536,HEX2DEC(RIGHT(E2990,4)))/Codes!$N$2</f>
        <v>-3.7480000000000002</v>
      </c>
      <c r="R2990" s="1">
        <f>IF(HEX2DEC(LEFT(F2990,4))&gt;=32768,HEX2DEC(LEFT(F2990,4))-65536,HEX2DEC(LEFT(F2990,4)))/Codes!$N$2</f>
        <v>0</v>
      </c>
      <c r="S2990" s="1">
        <f>IF(HEX2DEC(RIGHT(F2990,4))&gt;=32768,HEX2DEC(RIGHT(F2990,4))-65536,HEX2DEC(RIGHT(F2990,4)))/Codes!$N$2</f>
        <v>0</v>
      </c>
      <c r="T2990" s="18">
        <f t="shared" si="820"/>
        <v>361</v>
      </c>
      <c r="U2990" s="1">
        <f t="shared" si="821"/>
        <v>100</v>
      </c>
      <c r="V2990" s="1">
        <f t="shared" si="822"/>
        <v>0</v>
      </c>
      <c r="W2990" s="1" t="str">
        <f t="shared" si="823"/>
        <v>100</v>
      </c>
      <c r="X2990" s="1">
        <f t="shared" si="824"/>
        <v>3</v>
      </c>
      <c r="Y2990" s="1">
        <f t="shared" si="825"/>
        <v>20</v>
      </c>
      <c r="Z2990" s="1" t="str">
        <f>VLOOKUP(BIN2DEC(MID(HEX2BIN(MID(H2990,3,2),8),2,5)),Codes!$E$1:$F$18,2)</f>
        <v>Flame</v>
      </c>
      <c r="AA2990" s="6" t="str">
        <f t="shared" si="826"/>
        <v>0</v>
      </c>
      <c r="AB2990" s="1">
        <f t="shared" si="827"/>
        <v>0</v>
      </c>
      <c r="AC2990" s="1" t="str">
        <f>VLOOKUP(BIN2DEC(RIGHT(HEX2BIN(MID(H2990,6,1),4),1)&amp;LEFT(HEX2BIN(MID(H2990,7,1),4),1)),Codes!$K$1:$L$5,2)</f>
        <v>L</v>
      </c>
      <c r="AD2990" s="1" t="str">
        <f>VLOOKUP(BIN2DEC(RIGHT(HEX2BIN(MID(H2990,7,1),4),3)&amp;LEFT(HEX2BIN(MID(H2990,8,1),4),2)),Codes!$H$2:$I$33,2)</f>
        <v>Burn</v>
      </c>
      <c r="AE2990" s="1" t="str">
        <f t="shared" si="828"/>
        <v>1</v>
      </c>
      <c r="AF2990" s="1" t="str">
        <f t="shared" si="829"/>
        <v>1</v>
      </c>
      <c r="AH2990" s="6">
        <f t="shared" si="830"/>
        <v>72</v>
      </c>
    </row>
    <row r="2991" spans="1:34">
      <c r="A2991" s="3" t="s">
        <v>6518</v>
      </c>
      <c r="B2991" s="1" t="s">
        <v>86</v>
      </c>
      <c r="C2991" s="6" t="s">
        <v>6517</v>
      </c>
      <c r="D2991" s="9" t="s">
        <v>6487</v>
      </c>
      <c r="E2991" s="9" t="s">
        <v>6514</v>
      </c>
      <c r="F2991" s="9" t="s">
        <v>91</v>
      </c>
      <c r="G2991" s="9" t="s">
        <v>139</v>
      </c>
      <c r="H2991" s="9" t="s">
        <v>6512</v>
      </c>
      <c r="J2991" s="6" t="str">
        <f t="shared" si="814"/>
        <v>001011</v>
      </c>
      <c r="K2991" s="1">
        <f t="shared" si="815"/>
        <v>1</v>
      </c>
      <c r="L2991" s="6" t="str">
        <f t="shared" si="816"/>
        <v>00000</v>
      </c>
      <c r="M2991" s="1">
        <f t="shared" si="817"/>
        <v>49</v>
      </c>
      <c r="N2991" s="6" t="str">
        <f t="shared" si="818"/>
        <v>00</v>
      </c>
      <c r="O2991" s="1">
        <f t="shared" si="819"/>
        <v>5</v>
      </c>
      <c r="P2991" s="1">
        <f>IF(HEX2DEC(LEFT(E2991,4))&gt;=32768,HEX2DEC(LEFT(E2991,4))-65536,HEX2DEC(LEFT(E2991,4)))/Codes!$N$2</f>
        <v>5.9640000000000004</v>
      </c>
      <c r="Q2991" s="1">
        <f>IF(HEX2DEC(RIGHT(E2991,4))&gt;=32768,HEX2DEC(RIGHT(E2991,4))-65536,HEX2DEC(RIGHT(E2991,4)))/Codes!$N$2</f>
        <v>6.8159999999999998</v>
      </c>
      <c r="R2991" s="1">
        <f>IF(HEX2DEC(LEFT(F2991,4))&gt;=32768,HEX2DEC(LEFT(F2991,4))-65536,HEX2DEC(LEFT(F2991,4)))/Codes!$N$2</f>
        <v>0</v>
      </c>
      <c r="S2991" s="1">
        <f>IF(HEX2DEC(RIGHT(F2991,4))&gt;=32768,HEX2DEC(RIGHT(F2991,4))-65536,HEX2DEC(RIGHT(F2991,4)))/Codes!$N$2</f>
        <v>0</v>
      </c>
      <c r="T2991" s="18">
        <f t="shared" si="820"/>
        <v>361</v>
      </c>
      <c r="U2991" s="1">
        <f t="shared" si="821"/>
        <v>100</v>
      </c>
      <c r="V2991" s="1">
        <f t="shared" si="822"/>
        <v>0</v>
      </c>
      <c r="W2991" s="1" t="str">
        <f t="shared" si="823"/>
        <v>100</v>
      </c>
      <c r="X2991" s="1">
        <f t="shared" si="824"/>
        <v>3</v>
      </c>
      <c r="Y2991" s="1">
        <f t="shared" si="825"/>
        <v>20</v>
      </c>
      <c r="Z2991" s="1" t="str">
        <f>VLOOKUP(BIN2DEC(MID(HEX2BIN(MID(H2991,3,2),8),2,5)),Codes!$E$1:$F$18,2)</f>
        <v>Flame</v>
      </c>
      <c r="AA2991" s="6" t="str">
        <f t="shared" si="826"/>
        <v>0</v>
      </c>
      <c r="AB2991" s="1">
        <f t="shared" si="827"/>
        <v>0</v>
      </c>
      <c r="AC2991" s="1" t="str">
        <f>VLOOKUP(BIN2DEC(RIGHT(HEX2BIN(MID(H2991,6,1),4),1)&amp;LEFT(HEX2BIN(MID(H2991,7,1),4),1)),Codes!$K$1:$L$5,2)</f>
        <v>L</v>
      </c>
      <c r="AD2991" s="1" t="str">
        <f>VLOOKUP(BIN2DEC(RIGHT(HEX2BIN(MID(H2991,7,1),4),3)&amp;LEFT(HEX2BIN(MID(H2991,8,1),4),2)),Codes!$H$2:$I$33,2)</f>
        <v>Burn</v>
      </c>
      <c r="AE2991" s="1" t="str">
        <f t="shared" si="828"/>
        <v>1</v>
      </c>
      <c r="AF2991" s="1" t="str">
        <f t="shared" si="829"/>
        <v>1</v>
      </c>
      <c r="AH2991" s="6">
        <f t="shared" si="830"/>
        <v>72</v>
      </c>
    </row>
    <row r="2992" spans="1:34">
      <c r="A2992" s="3" t="s">
        <v>6519</v>
      </c>
      <c r="B2992" s="1" t="s">
        <v>86</v>
      </c>
      <c r="C2992" s="6" t="s">
        <v>2489</v>
      </c>
      <c r="D2992" s="9" t="s">
        <v>325</v>
      </c>
      <c r="E2992" s="9" t="s">
        <v>6520</v>
      </c>
      <c r="F2992" s="9" t="s">
        <v>91</v>
      </c>
      <c r="G2992" s="9" t="s">
        <v>139</v>
      </c>
      <c r="H2992" s="9" t="s">
        <v>3080</v>
      </c>
      <c r="J2992" s="6" t="str">
        <f t="shared" si="814"/>
        <v>001011</v>
      </c>
      <c r="K2992" s="1">
        <f t="shared" si="815"/>
        <v>0</v>
      </c>
      <c r="L2992" s="6" t="str">
        <f t="shared" si="816"/>
        <v>00000</v>
      </c>
      <c r="M2992" s="1">
        <f t="shared" si="817"/>
        <v>14</v>
      </c>
      <c r="N2992" s="6" t="str">
        <f t="shared" si="818"/>
        <v>00</v>
      </c>
      <c r="O2992" s="1">
        <f t="shared" si="819"/>
        <v>10</v>
      </c>
      <c r="P2992" s="1">
        <f>IF(HEX2DEC(LEFT(E2992,4))&gt;=32768,HEX2DEC(LEFT(E2992,4))-65536,HEX2DEC(LEFT(E2992,4)))/Codes!$N$2</f>
        <v>4</v>
      </c>
      <c r="Q2992" s="1">
        <f>IF(HEX2DEC(RIGHT(E2992,4))&gt;=32768,HEX2DEC(RIGHT(E2992,4))-65536,HEX2DEC(RIGHT(E2992,4)))/Codes!$N$2</f>
        <v>-1.02</v>
      </c>
      <c r="R2992" s="1">
        <f>IF(HEX2DEC(LEFT(F2992,4))&gt;=32768,HEX2DEC(LEFT(F2992,4))-65536,HEX2DEC(LEFT(F2992,4)))/Codes!$N$2</f>
        <v>0</v>
      </c>
      <c r="S2992" s="1">
        <f>IF(HEX2DEC(RIGHT(F2992,4))&gt;=32768,HEX2DEC(RIGHT(F2992,4))-65536,HEX2DEC(RIGHT(F2992,4)))/Codes!$N$2</f>
        <v>0</v>
      </c>
      <c r="T2992" s="18">
        <f t="shared" si="820"/>
        <v>361</v>
      </c>
      <c r="U2992" s="1">
        <f t="shared" si="821"/>
        <v>100</v>
      </c>
      <c r="V2992" s="1">
        <f t="shared" si="822"/>
        <v>0</v>
      </c>
      <c r="W2992" s="1" t="str">
        <f t="shared" si="823"/>
        <v>100</v>
      </c>
      <c r="X2992" s="1">
        <f t="shared" si="824"/>
        <v>3</v>
      </c>
      <c r="Y2992" s="1">
        <f t="shared" si="825"/>
        <v>30</v>
      </c>
      <c r="Z2992" s="1" t="str">
        <f>VLOOKUP(BIN2DEC(MID(HEX2BIN(MID(H2992,3,2),8),2,5)),Codes!$E$1:$F$18,2)</f>
        <v>Normal</v>
      </c>
      <c r="AA2992" s="6" t="str">
        <f t="shared" si="826"/>
        <v>0</v>
      </c>
      <c r="AB2992" s="1">
        <f t="shared" si="827"/>
        <v>0</v>
      </c>
      <c r="AC2992" s="1" t="str">
        <f>VLOOKUP(BIN2DEC(RIGHT(HEX2BIN(MID(H2992,6,1),4),1)&amp;LEFT(HEX2BIN(MID(H2992,7,1),4),1)),Codes!$K$1:$L$5,2)</f>
        <v>M</v>
      </c>
      <c r="AD2992" s="1" t="str">
        <f>VLOOKUP(BIN2DEC(RIGHT(HEX2BIN(MID(H2992,7,1),4),3)&amp;LEFT(HEX2BIN(MID(H2992,8,1),4),2)),Codes!$H$2:$I$33,2)</f>
        <v>Kick</v>
      </c>
      <c r="AE2992" s="1" t="str">
        <f t="shared" si="828"/>
        <v>1</v>
      </c>
      <c r="AF2992" s="1" t="str">
        <f t="shared" si="829"/>
        <v>1</v>
      </c>
      <c r="AH2992" s="6">
        <f t="shared" si="830"/>
        <v>34</v>
      </c>
    </row>
    <row r="2993" spans="1:34">
      <c r="A2993" s="3" t="s">
        <v>6521</v>
      </c>
      <c r="B2993" s="1" t="s">
        <v>86</v>
      </c>
      <c r="C2993" s="6" t="s">
        <v>2489</v>
      </c>
      <c r="D2993" s="9" t="s">
        <v>6423</v>
      </c>
      <c r="E2993" s="9" t="s">
        <v>6522</v>
      </c>
      <c r="F2993" s="9" t="s">
        <v>91</v>
      </c>
      <c r="G2993" s="9" t="s">
        <v>139</v>
      </c>
      <c r="H2993" s="9" t="s">
        <v>3080</v>
      </c>
      <c r="J2993" s="6" t="str">
        <f t="shared" si="814"/>
        <v>001011</v>
      </c>
      <c r="K2993" s="1">
        <f t="shared" si="815"/>
        <v>1</v>
      </c>
      <c r="L2993" s="6" t="str">
        <f t="shared" si="816"/>
        <v>00000</v>
      </c>
      <c r="M2993" s="1">
        <f t="shared" si="817"/>
        <v>14</v>
      </c>
      <c r="N2993" s="6" t="str">
        <f t="shared" si="818"/>
        <v>00</v>
      </c>
      <c r="O2993" s="1">
        <f t="shared" si="819"/>
        <v>10</v>
      </c>
      <c r="P2993" s="1">
        <f>IF(HEX2DEC(LEFT(E2993,4))&gt;=32768,HEX2DEC(LEFT(E2993,4))-65536,HEX2DEC(LEFT(E2993,4)))/Codes!$N$2</f>
        <v>3.2</v>
      </c>
      <c r="Q2993" s="1">
        <f>IF(HEX2DEC(RIGHT(E2993,4))&gt;=32768,HEX2DEC(RIGHT(E2993,4))-65536,HEX2DEC(RIGHT(E2993,4)))/Codes!$N$2</f>
        <v>3.7480000000000002</v>
      </c>
      <c r="R2993" s="1">
        <f>IF(HEX2DEC(LEFT(F2993,4))&gt;=32768,HEX2DEC(LEFT(F2993,4))-65536,HEX2DEC(LEFT(F2993,4)))/Codes!$N$2</f>
        <v>0</v>
      </c>
      <c r="S2993" s="1">
        <f>IF(HEX2DEC(RIGHT(F2993,4))&gt;=32768,HEX2DEC(RIGHT(F2993,4))-65536,HEX2DEC(RIGHT(F2993,4)))/Codes!$N$2</f>
        <v>0</v>
      </c>
      <c r="T2993" s="18">
        <f t="shared" si="820"/>
        <v>361</v>
      </c>
      <c r="U2993" s="1">
        <f t="shared" si="821"/>
        <v>100</v>
      </c>
      <c r="V2993" s="1">
        <f t="shared" si="822"/>
        <v>0</v>
      </c>
      <c r="W2993" s="1" t="str">
        <f t="shared" si="823"/>
        <v>100</v>
      </c>
      <c r="X2993" s="1">
        <f t="shared" si="824"/>
        <v>3</v>
      </c>
      <c r="Y2993" s="1">
        <f t="shared" si="825"/>
        <v>30</v>
      </c>
      <c r="Z2993" s="1" t="str">
        <f>VLOOKUP(BIN2DEC(MID(HEX2BIN(MID(H2993,3,2),8),2,5)),Codes!$E$1:$F$18,2)</f>
        <v>Normal</v>
      </c>
      <c r="AA2993" s="6" t="str">
        <f t="shared" si="826"/>
        <v>0</v>
      </c>
      <c r="AB2993" s="1">
        <f t="shared" si="827"/>
        <v>0</v>
      </c>
      <c r="AC2993" s="1" t="str">
        <f>VLOOKUP(BIN2DEC(RIGHT(HEX2BIN(MID(H2993,6,1),4),1)&amp;LEFT(HEX2BIN(MID(H2993,7,1),4),1)),Codes!$K$1:$L$5,2)</f>
        <v>M</v>
      </c>
      <c r="AD2993" s="1" t="str">
        <f>VLOOKUP(BIN2DEC(RIGHT(HEX2BIN(MID(H2993,7,1),4),3)&amp;LEFT(HEX2BIN(MID(H2993,8,1),4),2)),Codes!$H$2:$I$33,2)</f>
        <v>Kick</v>
      </c>
      <c r="AE2993" s="1" t="str">
        <f t="shared" si="828"/>
        <v>1</v>
      </c>
      <c r="AF2993" s="1" t="str">
        <f t="shared" si="829"/>
        <v>1</v>
      </c>
      <c r="AH2993" s="6">
        <f t="shared" si="830"/>
        <v>34</v>
      </c>
    </row>
    <row r="2994" spans="1:34">
      <c r="A2994" s="3" t="s">
        <v>6523</v>
      </c>
      <c r="B2994" s="1" t="s">
        <v>86</v>
      </c>
      <c r="C2994" s="6" t="s">
        <v>2489</v>
      </c>
      <c r="D2994" s="9" t="s">
        <v>6524</v>
      </c>
      <c r="E2994" s="9" t="s">
        <v>207</v>
      </c>
      <c r="F2994" s="9" t="s">
        <v>91</v>
      </c>
      <c r="G2994" s="9" t="s">
        <v>139</v>
      </c>
      <c r="H2994" s="9" t="s">
        <v>6525</v>
      </c>
      <c r="J2994" s="6" t="str">
        <f t="shared" si="814"/>
        <v>001011</v>
      </c>
      <c r="K2994" s="1">
        <f t="shared" si="815"/>
        <v>2</v>
      </c>
      <c r="L2994" s="6" t="str">
        <f t="shared" si="816"/>
        <v>00000</v>
      </c>
      <c r="M2994" s="1">
        <f t="shared" si="817"/>
        <v>18</v>
      </c>
      <c r="N2994" s="6" t="str">
        <f t="shared" si="818"/>
        <v>00</v>
      </c>
      <c r="O2994" s="1">
        <f t="shared" si="819"/>
        <v>14</v>
      </c>
      <c r="P2994" s="1">
        <f>IF(HEX2DEC(LEFT(E2994,4))&gt;=32768,HEX2DEC(LEFT(E2994,4))-65536,HEX2DEC(LEFT(E2994,4)))/Codes!$N$2</f>
        <v>4</v>
      </c>
      <c r="Q2994" s="1">
        <f>IF(HEX2DEC(RIGHT(E2994,4))&gt;=32768,HEX2DEC(RIGHT(E2994,4))-65536,HEX2DEC(RIGHT(E2994,4)))/Codes!$N$2</f>
        <v>0</v>
      </c>
      <c r="R2994" s="1">
        <f>IF(HEX2DEC(LEFT(F2994,4))&gt;=32768,HEX2DEC(LEFT(F2994,4))-65536,HEX2DEC(LEFT(F2994,4)))/Codes!$N$2</f>
        <v>0</v>
      </c>
      <c r="S2994" s="1">
        <f>IF(HEX2DEC(RIGHT(F2994,4))&gt;=32768,HEX2DEC(RIGHT(F2994,4))-65536,HEX2DEC(RIGHT(F2994,4)))/Codes!$N$2</f>
        <v>0</v>
      </c>
      <c r="T2994" s="18">
        <f t="shared" si="820"/>
        <v>361</v>
      </c>
      <c r="U2994" s="1">
        <f t="shared" si="821"/>
        <v>100</v>
      </c>
      <c r="V2994" s="1">
        <f t="shared" si="822"/>
        <v>0</v>
      </c>
      <c r="W2994" s="1" t="str">
        <f t="shared" si="823"/>
        <v>100</v>
      </c>
      <c r="X2994" s="1">
        <f t="shared" si="824"/>
        <v>3</v>
      </c>
      <c r="Y2994" s="1">
        <f t="shared" si="825"/>
        <v>42</v>
      </c>
      <c r="Z2994" s="1" t="str">
        <f>VLOOKUP(BIN2DEC(MID(HEX2BIN(MID(H2994,3,2),8),2,5)),Codes!$E$1:$F$18,2)</f>
        <v>Normal</v>
      </c>
      <c r="AA2994" s="6" t="str">
        <f t="shared" si="826"/>
        <v>0</v>
      </c>
      <c r="AB2994" s="1">
        <f t="shared" si="827"/>
        <v>0</v>
      </c>
      <c r="AC2994" s="1" t="str">
        <f>VLOOKUP(BIN2DEC(RIGHT(HEX2BIN(MID(H2994,6,1),4),1)&amp;LEFT(HEX2BIN(MID(H2994,7,1),4),1)),Codes!$K$1:$L$5,2)</f>
        <v>L</v>
      </c>
      <c r="AD2994" s="1" t="str">
        <f>VLOOKUP(BIN2DEC(RIGHT(HEX2BIN(MID(H2994,7,1),4),3)&amp;LEFT(HEX2BIN(MID(H2994,8,1),4),2)),Codes!$H$2:$I$33,2)</f>
        <v>Kick</v>
      </c>
      <c r="AE2994" s="1" t="str">
        <f t="shared" si="828"/>
        <v>1</v>
      </c>
      <c r="AF2994" s="1" t="str">
        <f t="shared" si="829"/>
        <v>1</v>
      </c>
      <c r="AH2994" s="6">
        <f t="shared" si="830"/>
        <v>66</v>
      </c>
    </row>
    <row r="2995" spans="1:34">
      <c r="A2995" s="3" t="s">
        <v>6526</v>
      </c>
      <c r="B2995" s="1" t="s">
        <v>86</v>
      </c>
      <c r="C2995" s="6" t="s">
        <v>5426</v>
      </c>
      <c r="D2995" s="9" t="s">
        <v>5507</v>
      </c>
      <c r="E2995" s="9" t="s">
        <v>6527</v>
      </c>
      <c r="F2995" s="9" t="s">
        <v>6528</v>
      </c>
      <c r="G2995" s="9" t="s">
        <v>6529</v>
      </c>
      <c r="H2995" s="9" t="s">
        <v>188</v>
      </c>
      <c r="J2995" s="6" t="str">
        <f t="shared" si="814"/>
        <v>001011</v>
      </c>
      <c r="K2995" s="1">
        <f t="shared" si="815"/>
        <v>0</v>
      </c>
      <c r="L2995" s="6" t="str">
        <f t="shared" si="816"/>
        <v>00000</v>
      </c>
      <c r="M2995" s="1">
        <f t="shared" si="817"/>
        <v>14</v>
      </c>
      <c r="N2995" s="6" t="str">
        <f t="shared" si="818"/>
        <v>00</v>
      </c>
      <c r="O2995" s="1">
        <f t="shared" si="819"/>
        <v>3</v>
      </c>
      <c r="P2995" s="1">
        <f>IF(HEX2DEC(LEFT(E2995,4))&gt;=32768,HEX2DEC(LEFT(E2995,4))-65536,HEX2DEC(LEFT(E2995,4)))/Codes!$N$2</f>
        <v>5.452</v>
      </c>
      <c r="Q2995" s="1">
        <f>IF(HEX2DEC(RIGHT(E2995,4))&gt;=32768,HEX2DEC(RIGHT(E2995,4))-65536,HEX2DEC(RIGHT(E2995,4)))/Codes!$N$2</f>
        <v>-1.704</v>
      </c>
      <c r="R2995" s="1">
        <f>IF(HEX2DEC(LEFT(F2995,4))&gt;=32768,HEX2DEC(LEFT(F2995,4))-65536,HEX2DEC(LEFT(F2995,4)))/Codes!$N$2</f>
        <v>1.532</v>
      </c>
      <c r="S2995" s="1">
        <f>IF(HEX2DEC(RIGHT(F2995,4))&gt;=32768,HEX2DEC(RIGHT(F2995,4))-65536,HEX2DEC(RIGHT(F2995,4)))/Codes!$N$2</f>
        <v>0</v>
      </c>
      <c r="T2995" s="18">
        <f t="shared" si="820"/>
        <v>90</v>
      </c>
      <c r="U2995" s="1">
        <f t="shared" si="821"/>
        <v>100</v>
      </c>
      <c r="V2995" s="1">
        <f t="shared" si="822"/>
        <v>134</v>
      </c>
      <c r="W2995" s="1" t="str">
        <f t="shared" si="823"/>
        <v>100</v>
      </c>
      <c r="X2995" s="1">
        <f t="shared" si="824"/>
        <v>3</v>
      </c>
      <c r="Y2995" s="1">
        <f t="shared" si="825"/>
        <v>0</v>
      </c>
      <c r="Z2995" s="1" t="str">
        <f>VLOOKUP(BIN2DEC(MID(HEX2BIN(MID(H2995,3,2),8),2,5)),Codes!$E$1:$F$18,2)</f>
        <v>Normal</v>
      </c>
      <c r="AA2995" s="6" t="str">
        <f t="shared" si="826"/>
        <v>0</v>
      </c>
      <c r="AB2995" s="1">
        <f t="shared" si="827"/>
        <v>0</v>
      </c>
      <c r="AC2995" s="1" t="str">
        <f>VLOOKUP(BIN2DEC(RIGHT(HEX2BIN(MID(H2995,6,1),4),1)&amp;LEFT(HEX2BIN(MID(H2995,7,1),4),1)),Codes!$K$1:$L$5,2)</f>
        <v>M</v>
      </c>
      <c r="AD2995" s="1" t="str">
        <f>VLOOKUP(BIN2DEC(RIGHT(HEX2BIN(MID(H2995,7,1),4),3)&amp;LEFT(HEX2BIN(MID(H2995,8,1),4),2)),Codes!$H$2:$I$33,2)</f>
        <v>Kick</v>
      </c>
      <c r="AE2995" s="1" t="str">
        <f t="shared" si="828"/>
        <v>1</v>
      </c>
      <c r="AF2995" s="1" t="str">
        <f t="shared" si="829"/>
        <v>1</v>
      </c>
      <c r="AH2995" s="6">
        <f t="shared" si="830"/>
        <v>34</v>
      </c>
    </row>
    <row r="2996" spans="1:34">
      <c r="A2996" s="3" t="s">
        <v>6530</v>
      </c>
      <c r="B2996" s="1" t="s">
        <v>86</v>
      </c>
      <c r="C2996" s="6" t="s">
        <v>5426</v>
      </c>
      <c r="D2996" s="9" t="s">
        <v>6531</v>
      </c>
      <c r="E2996" s="9" t="s">
        <v>6532</v>
      </c>
      <c r="F2996" s="9" t="s">
        <v>6533</v>
      </c>
      <c r="G2996" s="9" t="s">
        <v>6529</v>
      </c>
      <c r="H2996" s="9" t="s">
        <v>188</v>
      </c>
      <c r="J2996" s="6" t="str">
        <f t="shared" si="814"/>
        <v>001011</v>
      </c>
      <c r="K2996" s="1">
        <f t="shared" si="815"/>
        <v>1</v>
      </c>
      <c r="L2996" s="6" t="str">
        <f t="shared" si="816"/>
        <v>00000</v>
      </c>
      <c r="M2996" s="1">
        <f t="shared" si="817"/>
        <v>14</v>
      </c>
      <c r="N2996" s="6" t="str">
        <f t="shared" si="818"/>
        <v>00</v>
      </c>
      <c r="O2996" s="1">
        <f t="shared" si="819"/>
        <v>3</v>
      </c>
      <c r="P2996" s="1">
        <f>IF(HEX2DEC(LEFT(E2996,4))&gt;=32768,HEX2DEC(LEFT(E2996,4))-65536,HEX2DEC(LEFT(E2996,4)))/Codes!$N$2</f>
        <v>6.4</v>
      </c>
      <c r="Q2996" s="1">
        <f>IF(HEX2DEC(RIGHT(E2996,4))&gt;=32768,HEX2DEC(RIGHT(E2996,4))-65536,HEX2DEC(RIGHT(E2996,4)))/Codes!$N$2</f>
        <v>3.4079999999999999</v>
      </c>
      <c r="R2996" s="1">
        <f>IF(HEX2DEC(LEFT(F2996,4))&gt;=32768,HEX2DEC(LEFT(F2996,4))-65536,HEX2DEC(LEFT(F2996,4)))/Codes!$N$2</f>
        <v>1.02</v>
      </c>
      <c r="S2996" s="1">
        <f>IF(HEX2DEC(RIGHT(F2996,4))&gt;=32768,HEX2DEC(RIGHT(F2996,4))-65536,HEX2DEC(RIGHT(F2996,4)))/Codes!$N$2</f>
        <v>0</v>
      </c>
      <c r="T2996" s="18">
        <f t="shared" si="820"/>
        <v>90</v>
      </c>
      <c r="U2996" s="1">
        <f t="shared" si="821"/>
        <v>100</v>
      </c>
      <c r="V2996" s="1">
        <f t="shared" si="822"/>
        <v>134</v>
      </c>
      <c r="W2996" s="1" t="str">
        <f t="shared" si="823"/>
        <v>100</v>
      </c>
      <c r="X2996" s="1">
        <f t="shared" si="824"/>
        <v>3</v>
      </c>
      <c r="Y2996" s="1">
        <f t="shared" si="825"/>
        <v>0</v>
      </c>
      <c r="Z2996" s="1" t="str">
        <f>VLOOKUP(BIN2DEC(MID(HEX2BIN(MID(H2996,3,2),8),2,5)),Codes!$E$1:$F$18,2)</f>
        <v>Normal</v>
      </c>
      <c r="AA2996" s="6" t="str">
        <f t="shared" si="826"/>
        <v>0</v>
      </c>
      <c r="AB2996" s="1">
        <f t="shared" si="827"/>
        <v>0</v>
      </c>
      <c r="AC2996" s="1" t="str">
        <f>VLOOKUP(BIN2DEC(RIGHT(HEX2BIN(MID(H2996,6,1),4),1)&amp;LEFT(HEX2BIN(MID(H2996,7,1),4),1)),Codes!$K$1:$L$5,2)</f>
        <v>M</v>
      </c>
      <c r="AD2996" s="1" t="str">
        <f>VLOOKUP(BIN2DEC(RIGHT(HEX2BIN(MID(H2996,7,1),4),3)&amp;LEFT(HEX2BIN(MID(H2996,8,1),4),2)),Codes!$H$2:$I$33,2)</f>
        <v>Kick</v>
      </c>
      <c r="AE2996" s="1" t="str">
        <f t="shared" si="828"/>
        <v>1</v>
      </c>
      <c r="AF2996" s="1" t="str">
        <f t="shared" si="829"/>
        <v>1</v>
      </c>
      <c r="AH2996" s="6">
        <f t="shared" si="830"/>
        <v>34</v>
      </c>
    </row>
    <row r="2997" spans="1:34">
      <c r="A2997" s="3" t="s">
        <v>6534</v>
      </c>
      <c r="B2997" s="1" t="s">
        <v>86</v>
      </c>
      <c r="C2997" s="6" t="s">
        <v>5426</v>
      </c>
      <c r="D2997" s="9" t="s">
        <v>6535</v>
      </c>
      <c r="E2997" s="9" t="s">
        <v>232</v>
      </c>
      <c r="F2997" s="9" t="s">
        <v>91</v>
      </c>
      <c r="G2997" s="9" t="s">
        <v>6071</v>
      </c>
      <c r="H2997" s="9" t="s">
        <v>1548</v>
      </c>
      <c r="J2997" s="6" t="str">
        <f t="shared" si="814"/>
        <v>001011</v>
      </c>
      <c r="K2997" s="1">
        <f t="shared" si="815"/>
        <v>2</v>
      </c>
      <c r="L2997" s="6" t="str">
        <f t="shared" si="816"/>
        <v>00000</v>
      </c>
      <c r="M2997" s="1">
        <f t="shared" si="817"/>
        <v>18</v>
      </c>
      <c r="N2997" s="6" t="str">
        <f t="shared" si="818"/>
        <v>00</v>
      </c>
      <c r="O2997" s="1">
        <f t="shared" si="819"/>
        <v>3</v>
      </c>
      <c r="P2997" s="1">
        <f>IF(HEX2DEC(LEFT(E2997,4))&gt;=32768,HEX2DEC(LEFT(E2997,4))-65536,HEX2DEC(LEFT(E2997,4)))/Codes!$N$2</f>
        <v>4.8</v>
      </c>
      <c r="Q2997" s="1">
        <f>IF(HEX2DEC(RIGHT(E2997,4))&gt;=32768,HEX2DEC(RIGHT(E2997,4))-65536,HEX2DEC(RIGHT(E2997,4)))/Codes!$N$2</f>
        <v>0</v>
      </c>
      <c r="R2997" s="1">
        <f>IF(HEX2DEC(LEFT(F2997,4))&gt;=32768,HEX2DEC(LEFT(F2997,4))-65536,HEX2DEC(LEFT(F2997,4)))/Codes!$N$2</f>
        <v>0</v>
      </c>
      <c r="S2997" s="1">
        <f>IF(HEX2DEC(RIGHT(F2997,4))&gt;=32768,HEX2DEC(RIGHT(F2997,4))-65536,HEX2DEC(RIGHT(F2997,4)))/Codes!$N$2</f>
        <v>0</v>
      </c>
      <c r="T2997" s="18">
        <f t="shared" si="820"/>
        <v>361</v>
      </c>
      <c r="U2997" s="1">
        <f t="shared" si="821"/>
        <v>130</v>
      </c>
      <c r="V2997" s="1">
        <f t="shared" si="822"/>
        <v>0</v>
      </c>
      <c r="W2997" s="1" t="str">
        <f t="shared" si="823"/>
        <v>100</v>
      </c>
      <c r="X2997" s="1">
        <f t="shared" si="824"/>
        <v>3</v>
      </c>
      <c r="Y2997" s="1">
        <f t="shared" si="825"/>
        <v>0</v>
      </c>
      <c r="Z2997" s="1" t="str">
        <f>VLOOKUP(BIN2DEC(MID(HEX2BIN(MID(H2997,3,2),8),2,5)),Codes!$E$1:$F$18,2)</f>
        <v>Normal</v>
      </c>
      <c r="AA2997" s="6" t="str">
        <f t="shared" si="826"/>
        <v>0</v>
      </c>
      <c r="AB2997" s="1">
        <f t="shared" si="827"/>
        <v>0</v>
      </c>
      <c r="AC2997" s="1" t="str">
        <f>VLOOKUP(BIN2DEC(RIGHT(HEX2BIN(MID(H2997,6,1),4),1)&amp;LEFT(HEX2BIN(MID(H2997,7,1),4),1)),Codes!$K$1:$L$5,2)</f>
        <v>L</v>
      </c>
      <c r="AD2997" s="1" t="str">
        <f>VLOOKUP(BIN2DEC(RIGHT(HEX2BIN(MID(H2997,7,1),4),3)&amp;LEFT(HEX2BIN(MID(H2997,8,1),4),2)),Codes!$H$2:$I$33,2)</f>
        <v>Kick</v>
      </c>
      <c r="AE2997" s="1" t="str">
        <f t="shared" si="828"/>
        <v>1</v>
      </c>
      <c r="AF2997" s="1" t="str">
        <f t="shared" si="829"/>
        <v>1</v>
      </c>
      <c r="AH2997" s="6">
        <f t="shared" si="830"/>
        <v>66</v>
      </c>
    </row>
    <row r="2998" spans="1:34">
      <c r="A2998" s="3" t="s">
        <v>6537</v>
      </c>
      <c r="B2998" s="1" t="s">
        <v>86</v>
      </c>
      <c r="C2998" s="6" t="s">
        <v>6536</v>
      </c>
      <c r="D2998" s="9" t="s">
        <v>6538</v>
      </c>
      <c r="E2998" s="9" t="s">
        <v>6527</v>
      </c>
      <c r="F2998" s="9" t="s">
        <v>6528</v>
      </c>
      <c r="G2998" s="9" t="s">
        <v>3493</v>
      </c>
      <c r="H2998" s="9" t="s">
        <v>502</v>
      </c>
      <c r="J2998" s="6" t="str">
        <f t="shared" si="814"/>
        <v>001011</v>
      </c>
      <c r="K2998" s="1">
        <f t="shared" si="815"/>
        <v>0</v>
      </c>
      <c r="L2998" s="6" t="str">
        <f t="shared" si="816"/>
        <v>00000</v>
      </c>
      <c r="M2998" s="1">
        <f t="shared" si="817"/>
        <v>14</v>
      </c>
      <c r="N2998" s="6" t="str">
        <f t="shared" si="818"/>
        <v>00</v>
      </c>
      <c r="O2998" s="1">
        <f t="shared" si="819"/>
        <v>1</v>
      </c>
      <c r="P2998" s="1">
        <f>IF(HEX2DEC(LEFT(E2998,4))&gt;=32768,HEX2DEC(LEFT(E2998,4))-65536,HEX2DEC(LEFT(E2998,4)))/Codes!$N$2</f>
        <v>5.452</v>
      </c>
      <c r="Q2998" s="1">
        <f>IF(HEX2DEC(RIGHT(E2998,4))&gt;=32768,HEX2DEC(RIGHT(E2998,4))-65536,HEX2DEC(RIGHT(E2998,4)))/Codes!$N$2</f>
        <v>-1.704</v>
      </c>
      <c r="R2998" s="1">
        <f>IF(HEX2DEC(LEFT(F2998,4))&gt;=32768,HEX2DEC(LEFT(F2998,4))-65536,HEX2DEC(LEFT(F2998,4)))/Codes!$N$2</f>
        <v>1.532</v>
      </c>
      <c r="S2998" s="1">
        <f>IF(HEX2DEC(RIGHT(F2998,4))&gt;=32768,HEX2DEC(RIGHT(F2998,4))-65536,HEX2DEC(RIGHT(F2998,4)))/Codes!$N$2</f>
        <v>0</v>
      </c>
      <c r="T2998" s="18">
        <f t="shared" si="820"/>
        <v>80</v>
      </c>
      <c r="U2998" s="1">
        <f t="shared" si="821"/>
        <v>100</v>
      </c>
      <c r="V2998" s="1">
        <f t="shared" si="822"/>
        <v>134</v>
      </c>
      <c r="W2998" s="1" t="str">
        <f t="shared" si="823"/>
        <v>100</v>
      </c>
      <c r="X2998" s="1">
        <f t="shared" si="824"/>
        <v>3</v>
      </c>
      <c r="Y2998" s="1">
        <f t="shared" si="825"/>
        <v>0</v>
      </c>
      <c r="Z2998" s="1" t="str">
        <f>VLOOKUP(BIN2DEC(MID(HEX2BIN(MID(H2998,3,2),8),2,5)),Codes!$E$1:$F$18,2)</f>
        <v>Normal</v>
      </c>
      <c r="AA2998" s="6" t="str">
        <f t="shared" si="826"/>
        <v>0</v>
      </c>
      <c r="AB2998" s="1">
        <f t="shared" si="827"/>
        <v>0</v>
      </c>
      <c r="AC2998" s="1" t="str">
        <f>VLOOKUP(BIN2DEC(RIGHT(HEX2BIN(MID(H2998,6,1),4),1)&amp;LEFT(HEX2BIN(MID(H2998,7,1),4),1)),Codes!$K$1:$L$5,2)</f>
        <v>S</v>
      </c>
      <c r="AD2998" s="1" t="str">
        <f>VLOOKUP(BIN2DEC(RIGHT(HEX2BIN(MID(H2998,7,1),4),3)&amp;LEFT(HEX2BIN(MID(H2998,8,1),4),2)),Codes!$H$2:$I$33,2)</f>
        <v>Kick</v>
      </c>
      <c r="AE2998" s="1" t="str">
        <f t="shared" si="828"/>
        <v>1</v>
      </c>
      <c r="AF2998" s="1" t="str">
        <f t="shared" si="829"/>
        <v>1</v>
      </c>
      <c r="AH2998" s="6">
        <f t="shared" si="830"/>
        <v>2</v>
      </c>
    </row>
    <row r="2999" spans="1:34">
      <c r="A2999" s="3" t="s">
        <v>6539</v>
      </c>
      <c r="B2999" s="1" t="s">
        <v>86</v>
      </c>
      <c r="C2999" s="6" t="s">
        <v>6536</v>
      </c>
      <c r="D2999" s="9" t="s">
        <v>6540</v>
      </c>
      <c r="E2999" s="9" t="s">
        <v>6532</v>
      </c>
      <c r="F2999" s="9" t="s">
        <v>6533</v>
      </c>
      <c r="G2999" s="9" t="s">
        <v>3493</v>
      </c>
      <c r="H2999" s="9" t="s">
        <v>502</v>
      </c>
      <c r="J2999" s="6" t="str">
        <f t="shared" si="814"/>
        <v>001011</v>
      </c>
      <c r="K2999" s="1">
        <f t="shared" si="815"/>
        <v>1</v>
      </c>
      <c r="L2999" s="6" t="str">
        <f t="shared" si="816"/>
        <v>00000</v>
      </c>
      <c r="M2999" s="1">
        <f t="shared" si="817"/>
        <v>14</v>
      </c>
      <c r="N2999" s="6" t="str">
        <f t="shared" si="818"/>
        <v>00</v>
      </c>
      <c r="O2999" s="1">
        <f t="shared" si="819"/>
        <v>1</v>
      </c>
      <c r="P2999" s="1">
        <f>IF(HEX2DEC(LEFT(E2999,4))&gt;=32768,HEX2DEC(LEFT(E2999,4))-65536,HEX2DEC(LEFT(E2999,4)))/Codes!$N$2</f>
        <v>6.4</v>
      </c>
      <c r="Q2999" s="1">
        <f>IF(HEX2DEC(RIGHT(E2999,4))&gt;=32768,HEX2DEC(RIGHT(E2999,4))-65536,HEX2DEC(RIGHT(E2999,4)))/Codes!$N$2</f>
        <v>3.4079999999999999</v>
      </c>
      <c r="R2999" s="1">
        <f>IF(HEX2DEC(LEFT(F2999,4))&gt;=32768,HEX2DEC(LEFT(F2999,4))-65536,HEX2DEC(LEFT(F2999,4)))/Codes!$N$2</f>
        <v>1.02</v>
      </c>
      <c r="S2999" s="1">
        <f>IF(HEX2DEC(RIGHT(F2999,4))&gt;=32768,HEX2DEC(RIGHT(F2999,4))-65536,HEX2DEC(RIGHT(F2999,4)))/Codes!$N$2</f>
        <v>0</v>
      </c>
      <c r="T2999" s="18">
        <f t="shared" si="820"/>
        <v>80</v>
      </c>
      <c r="U2999" s="1">
        <f t="shared" si="821"/>
        <v>100</v>
      </c>
      <c r="V2999" s="1">
        <f t="shared" si="822"/>
        <v>134</v>
      </c>
      <c r="W2999" s="1" t="str">
        <f t="shared" si="823"/>
        <v>100</v>
      </c>
      <c r="X2999" s="1">
        <f t="shared" si="824"/>
        <v>3</v>
      </c>
      <c r="Y2999" s="1">
        <f t="shared" si="825"/>
        <v>0</v>
      </c>
      <c r="Z2999" s="1" t="str">
        <f>VLOOKUP(BIN2DEC(MID(HEX2BIN(MID(H2999,3,2),8),2,5)),Codes!$E$1:$F$18,2)</f>
        <v>Normal</v>
      </c>
      <c r="AA2999" s="6" t="str">
        <f t="shared" si="826"/>
        <v>0</v>
      </c>
      <c r="AB2999" s="1">
        <f t="shared" si="827"/>
        <v>0</v>
      </c>
      <c r="AC2999" s="1" t="str">
        <f>VLOOKUP(BIN2DEC(RIGHT(HEX2BIN(MID(H2999,6,1),4),1)&amp;LEFT(HEX2BIN(MID(H2999,7,1),4),1)),Codes!$K$1:$L$5,2)</f>
        <v>S</v>
      </c>
      <c r="AD2999" s="1" t="str">
        <f>VLOOKUP(BIN2DEC(RIGHT(HEX2BIN(MID(H2999,7,1),4),3)&amp;LEFT(HEX2BIN(MID(H2999,8,1),4),2)),Codes!$H$2:$I$33,2)</f>
        <v>Kick</v>
      </c>
      <c r="AE2999" s="1" t="str">
        <f t="shared" si="828"/>
        <v>1</v>
      </c>
      <c r="AF2999" s="1" t="str">
        <f t="shared" si="829"/>
        <v>1</v>
      </c>
      <c r="AH2999" s="6">
        <f t="shared" si="830"/>
        <v>2</v>
      </c>
    </row>
    <row r="3000" spans="1:34">
      <c r="A3000" s="3" t="s">
        <v>6541</v>
      </c>
      <c r="B3000" s="1" t="s">
        <v>86</v>
      </c>
      <c r="C3000" s="6" t="s">
        <v>6536</v>
      </c>
      <c r="D3000" s="9" t="s">
        <v>6542</v>
      </c>
      <c r="E3000" s="9" t="s">
        <v>232</v>
      </c>
      <c r="F3000" s="9" t="s">
        <v>91</v>
      </c>
      <c r="G3000" s="9" t="s">
        <v>6543</v>
      </c>
      <c r="H3000" s="9" t="s">
        <v>502</v>
      </c>
      <c r="J3000" s="6" t="str">
        <f t="shared" si="814"/>
        <v>001011</v>
      </c>
      <c r="K3000" s="1">
        <f t="shared" si="815"/>
        <v>2</v>
      </c>
      <c r="L3000" s="6" t="str">
        <f t="shared" si="816"/>
        <v>00000</v>
      </c>
      <c r="M3000" s="1">
        <f t="shared" si="817"/>
        <v>18</v>
      </c>
      <c r="N3000" s="6" t="str">
        <f t="shared" si="818"/>
        <v>00</v>
      </c>
      <c r="O3000" s="1">
        <f t="shared" si="819"/>
        <v>1</v>
      </c>
      <c r="P3000" s="1">
        <f>IF(HEX2DEC(LEFT(E3000,4))&gt;=32768,HEX2DEC(LEFT(E3000,4))-65536,HEX2DEC(LEFT(E3000,4)))/Codes!$N$2</f>
        <v>4.8</v>
      </c>
      <c r="Q3000" s="1">
        <f>IF(HEX2DEC(RIGHT(E3000,4))&gt;=32768,HEX2DEC(RIGHT(E3000,4))-65536,HEX2DEC(RIGHT(E3000,4)))/Codes!$N$2</f>
        <v>0</v>
      </c>
      <c r="R3000" s="1">
        <f>IF(HEX2DEC(LEFT(F3000,4))&gt;=32768,HEX2DEC(LEFT(F3000,4))-65536,HEX2DEC(LEFT(F3000,4)))/Codes!$N$2</f>
        <v>0</v>
      </c>
      <c r="S3000" s="1">
        <f>IF(HEX2DEC(RIGHT(F3000,4))&gt;=32768,HEX2DEC(RIGHT(F3000,4))-65536,HEX2DEC(RIGHT(F3000,4)))/Codes!$N$2</f>
        <v>0</v>
      </c>
      <c r="T3000" s="18">
        <f t="shared" si="820"/>
        <v>80</v>
      </c>
      <c r="U3000" s="1">
        <f t="shared" si="821"/>
        <v>130</v>
      </c>
      <c r="V3000" s="1">
        <f t="shared" si="822"/>
        <v>0</v>
      </c>
      <c r="W3000" s="1" t="str">
        <f t="shared" si="823"/>
        <v>100</v>
      </c>
      <c r="X3000" s="1">
        <f t="shared" si="824"/>
        <v>3</v>
      </c>
      <c r="Y3000" s="1">
        <f t="shared" si="825"/>
        <v>0</v>
      </c>
      <c r="Z3000" s="1" t="str">
        <f>VLOOKUP(BIN2DEC(MID(HEX2BIN(MID(H3000,3,2),8),2,5)),Codes!$E$1:$F$18,2)</f>
        <v>Normal</v>
      </c>
      <c r="AA3000" s="6" t="str">
        <f t="shared" si="826"/>
        <v>0</v>
      </c>
      <c r="AB3000" s="1">
        <f t="shared" si="827"/>
        <v>0</v>
      </c>
      <c r="AC3000" s="1" t="str">
        <f>VLOOKUP(BIN2DEC(RIGHT(HEX2BIN(MID(H3000,6,1),4),1)&amp;LEFT(HEX2BIN(MID(H3000,7,1),4),1)),Codes!$K$1:$L$5,2)</f>
        <v>S</v>
      </c>
      <c r="AD3000" s="1" t="str">
        <f>VLOOKUP(BIN2DEC(RIGHT(HEX2BIN(MID(H3000,7,1),4),3)&amp;LEFT(HEX2BIN(MID(H3000,8,1),4),2)),Codes!$H$2:$I$33,2)</f>
        <v>Kick</v>
      </c>
      <c r="AE3000" s="1" t="str">
        <f t="shared" si="828"/>
        <v>1</v>
      </c>
      <c r="AF3000" s="1" t="str">
        <f t="shared" si="829"/>
        <v>1</v>
      </c>
      <c r="AH3000" s="6">
        <f t="shared" si="830"/>
        <v>2</v>
      </c>
    </row>
    <row r="3001" spans="1:34">
      <c r="A3001" s="3" t="s">
        <v>6544</v>
      </c>
      <c r="B3001" s="1" t="s">
        <v>86</v>
      </c>
      <c r="C3001" s="6" t="s">
        <v>6545</v>
      </c>
      <c r="D3001" s="9" t="s">
        <v>4518</v>
      </c>
      <c r="E3001" s="9" t="s">
        <v>6546</v>
      </c>
      <c r="F3001" s="9" t="s">
        <v>6528</v>
      </c>
      <c r="G3001" s="9" t="s">
        <v>1178</v>
      </c>
      <c r="H3001" s="9" t="s">
        <v>435</v>
      </c>
      <c r="J3001" s="6" t="str">
        <f t="shared" si="814"/>
        <v>001011</v>
      </c>
      <c r="K3001" s="1">
        <f t="shared" si="815"/>
        <v>0</v>
      </c>
      <c r="L3001" s="6" t="str">
        <f t="shared" si="816"/>
        <v>00000</v>
      </c>
      <c r="M3001" s="1">
        <f t="shared" si="817"/>
        <v>14</v>
      </c>
      <c r="N3001" s="6" t="str">
        <f t="shared" si="818"/>
        <v>00</v>
      </c>
      <c r="O3001" s="1">
        <f t="shared" si="819"/>
        <v>4</v>
      </c>
      <c r="P3001" s="1">
        <f>IF(HEX2DEC(LEFT(E3001,4))&gt;=32768,HEX2DEC(LEFT(E3001,4))-65536,HEX2DEC(LEFT(E3001,4)))/Codes!$N$2</f>
        <v>4.9400000000000004</v>
      </c>
      <c r="Q3001" s="1">
        <f>IF(HEX2DEC(RIGHT(E3001,4))&gt;=32768,HEX2DEC(RIGHT(E3001,4))-65536,HEX2DEC(RIGHT(E3001,4)))/Codes!$N$2</f>
        <v>-1.704</v>
      </c>
      <c r="R3001" s="1">
        <f>IF(HEX2DEC(LEFT(F3001,4))&gt;=32768,HEX2DEC(LEFT(F3001,4))-65536,HEX2DEC(LEFT(F3001,4)))/Codes!$N$2</f>
        <v>1.532</v>
      </c>
      <c r="S3001" s="1">
        <f>IF(HEX2DEC(RIGHT(F3001,4))&gt;=32768,HEX2DEC(RIGHT(F3001,4))-65536,HEX2DEC(RIGHT(F3001,4)))/Codes!$N$2</f>
        <v>0</v>
      </c>
      <c r="T3001" s="18">
        <f t="shared" si="820"/>
        <v>361</v>
      </c>
      <c r="U3001" s="1">
        <f t="shared" si="821"/>
        <v>120</v>
      </c>
      <c r="V3001" s="1">
        <f t="shared" si="822"/>
        <v>0</v>
      </c>
      <c r="W3001" s="1" t="str">
        <f t="shared" si="823"/>
        <v>100</v>
      </c>
      <c r="X3001" s="1">
        <f t="shared" si="824"/>
        <v>3</v>
      </c>
      <c r="Y3001" s="1">
        <f t="shared" si="825"/>
        <v>40</v>
      </c>
      <c r="Z3001" s="1" t="str">
        <f>VLOOKUP(BIN2DEC(MID(HEX2BIN(MID(H3001,3,2),8),2,5)),Codes!$E$1:$F$18,2)</f>
        <v>Normal</v>
      </c>
      <c r="AA3001" s="6" t="str">
        <f t="shared" si="826"/>
        <v>0</v>
      </c>
      <c r="AB3001" s="1">
        <f t="shared" si="827"/>
        <v>0</v>
      </c>
      <c r="AC3001" s="1" t="str">
        <f>VLOOKUP(BIN2DEC(RIGHT(HEX2BIN(MID(H3001,6,1),4),1)&amp;LEFT(HEX2BIN(MID(H3001,7,1),4),1)),Codes!$K$1:$L$5,2)</f>
        <v>L</v>
      </c>
      <c r="AD3001" s="1" t="str">
        <f>VLOOKUP(BIN2DEC(RIGHT(HEX2BIN(MID(H3001,7,1),4),3)&amp;LEFT(HEX2BIN(MID(H3001,8,1),4),2)),Codes!$H$2:$I$33,2)</f>
        <v>Kick</v>
      </c>
      <c r="AE3001" s="1" t="str">
        <f t="shared" si="828"/>
        <v>1</v>
      </c>
      <c r="AF3001" s="1" t="str">
        <f t="shared" si="829"/>
        <v>1</v>
      </c>
      <c r="AH3001" s="6">
        <f t="shared" si="830"/>
        <v>66</v>
      </c>
    </row>
    <row r="3002" spans="1:34">
      <c r="A3002" s="3" t="s">
        <v>6547</v>
      </c>
      <c r="B3002" s="1" t="s">
        <v>86</v>
      </c>
      <c r="C3002" s="6" t="s">
        <v>6545</v>
      </c>
      <c r="D3002" s="9" t="s">
        <v>6548</v>
      </c>
      <c r="E3002" s="9" t="s">
        <v>6549</v>
      </c>
      <c r="F3002" s="9" t="s">
        <v>6533</v>
      </c>
      <c r="G3002" s="9" t="s">
        <v>1178</v>
      </c>
      <c r="H3002" s="9" t="s">
        <v>435</v>
      </c>
      <c r="J3002" s="6" t="str">
        <f t="shared" si="814"/>
        <v>001011</v>
      </c>
      <c r="K3002" s="1">
        <f t="shared" si="815"/>
        <v>1</v>
      </c>
      <c r="L3002" s="6" t="str">
        <f t="shared" si="816"/>
        <v>00000</v>
      </c>
      <c r="M3002" s="1">
        <f t="shared" si="817"/>
        <v>14</v>
      </c>
      <c r="N3002" s="6" t="str">
        <f t="shared" si="818"/>
        <v>00</v>
      </c>
      <c r="O3002" s="1">
        <f t="shared" si="819"/>
        <v>4</v>
      </c>
      <c r="P3002" s="1">
        <f>IF(HEX2DEC(LEFT(E3002,4))&gt;=32768,HEX2DEC(LEFT(E3002,4))-65536,HEX2DEC(LEFT(E3002,4)))/Codes!$N$2</f>
        <v>6</v>
      </c>
      <c r="Q3002" s="1">
        <f>IF(HEX2DEC(RIGHT(E3002,4))&gt;=32768,HEX2DEC(RIGHT(E3002,4))-65536,HEX2DEC(RIGHT(E3002,4)))/Codes!$N$2</f>
        <v>2.044</v>
      </c>
      <c r="R3002" s="1">
        <f>IF(HEX2DEC(LEFT(F3002,4))&gt;=32768,HEX2DEC(LEFT(F3002,4))-65536,HEX2DEC(LEFT(F3002,4)))/Codes!$N$2</f>
        <v>1.02</v>
      </c>
      <c r="S3002" s="1">
        <f>IF(HEX2DEC(RIGHT(F3002,4))&gt;=32768,HEX2DEC(RIGHT(F3002,4))-65536,HEX2DEC(RIGHT(F3002,4)))/Codes!$N$2</f>
        <v>0</v>
      </c>
      <c r="T3002" s="18">
        <f t="shared" si="820"/>
        <v>361</v>
      </c>
      <c r="U3002" s="1">
        <f t="shared" si="821"/>
        <v>120</v>
      </c>
      <c r="V3002" s="1">
        <f t="shared" si="822"/>
        <v>0</v>
      </c>
      <c r="W3002" s="1" t="str">
        <f t="shared" si="823"/>
        <v>100</v>
      </c>
      <c r="X3002" s="1">
        <f t="shared" si="824"/>
        <v>3</v>
      </c>
      <c r="Y3002" s="1">
        <f t="shared" si="825"/>
        <v>40</v>
      </c>
      <c r="Z3002" s="1" t="str">
        <f>VLOOKUP(BIN2DEC(MID(HEX2BIN(MID(H3002,3,2),8),2,5)),Codes!$E$1:$F$18,2)</f>
        <v>Normal</v>
      </c>
      <c r="AA3002" s="6" t="str">
        <f t="shared" si="826"/>
        <v>0</v>
      </c>
      <c r="AB3002" s="1">
        <f t="shared" si="827"/>
        <v>0</v>
      </c>
      <c r="AC3002" s="1" t="str">
        <f>VLOOKUP(BIN2DEC(RIGHT(HEX2BIN(MID(H3002,6,1),4),1)&amp;LEFT(HEX2BIN(MID(H3002,7,1),4),1)),Codes!$K$1:$L$5,2)</f>
        <v>L</v>
      </c>
      <c r="AD3002" s="1" t="str">
        <f>VLOOKUP(BIN2DEC(RIGHT(HEX2BIN(MID(H3002,7,1),4),3)&amp;LEFT(HEX2BIN(MID(H3002,8,1),4),2)),Codes!$H$2:$I$33,2)</f>
        <v>Kick</v>
      </c>
      <c r="AE3002" s="1" t="str">
        <f t="shared" si="828"/>
        <v>1</v>
      </c>
      <c r="AF3002" s="1" t="str">
        <f t="shared" si="829"/>
        <v>1</v>
      </c>
      <c r="AH3002" s="6">
        <f t="shared" si="830"/>
        <v>66</v>
      </c>
    </row>
    <row r="3003" spans="1:34">
      <c r="A3003" s="3" t="s">
        <v>6550</v>
      </c>
      <c r="B3003" s="1" t="s">
        <v>86</v>
      </c>
      <c r="C3003" s="6" t="s">
        <v>6545</v>
      </c>
      <c r="D3003" s="9" t="s">
        <v>6551</v>
      </c>
      <c r="E3003" s="9" t="s">
        <v>195</v>
      </c>
      <c r="F3003" s="9" t="s">
        <v>91</v>
      </c>
      <c r="G3003" s="9" t="s">
        <v>1178</v>
      </c>
      <c r="H3003" s="9" t="s">
        <v>435</v>
      </c>
      <c r="J3003" s="6" t="str">
        <f t="shared" si="814"/>
        <v>001011</v>
      </c>
      <c r="K3003" s="1">
        <f t="shared" si="815"/>
        <v>2</v>
      </c>
      <c r="L3003" s="6" t="str">
        <f t="shared" si="816"/>
        <v>00000</v>
      </c>
      <c r="M3003" s="1">
        <f t="shared" si="817"/>
        <v>18</v>
      </c>
      <c r="N3003" s="6" t="str">
        <f t="shared" si="818"/>
        <v>00</v>
      </c>
      <c r="O3003" s="1">
        <f t="shared" si="819"/>
        <v>4</v>
      </c>
      <c r="P3003" s="1">
        <f>IF(HEX2DEC(LEFT(E3003,4))&gt;=32768,HEX2DEC(LEFT(E3003,4))-65536,HEX2DEC(LEFT(E3003,4)))/Codes!$N$2</f>
        <v>4.4000000000000004</v>
      </c>
      <c r="Q3003" s="1">
        <f>IF(HEX2DEC(RIGHT(E3003,4))&gt;=32768,HEX2DEC(RIGHT(E3003,4))-65536,HEX2DEC(RIGHT(E3003,4)))/Codes!$N$2</f>
        <v>0</v>
      </c>
      <c r="R3003" s="1">
        <f>IF(HEX2DEC(LEFT(F3003,4))&gt;=32768,HEX2DEC(LEFT(F3003,4))-65536,HEX2DEC(LEFT(F3003,4)))/Codes!$N$2</f>
        <v>0</v>
      </c>
      <c r="S3003" s="1">
        <f>IF(HEX2DEC(RIGHT(F3003,4))&gt;=32768,HEX2DEC(RIGHT(F3003,4))-65536,HEX2DEC(RIGHT(F3003,4)))/Codes!$N$2</f>
        <v>0</v>
      </c>
      <c r="T3003" s="18">
        <f t="shared" si="820"/>
        <v>361</v>
      </c>
      <c r="U3003" s="1">
        <f t="shared" si="821"/>
        <v>120</v>
      </c>
      <c r="V3003" s="1">
        <f t="shared" si="822"/>
        <v>0</v>
      </c>
      <c r="W3003" s="1" t="str">
        <f t="shared" si="823"/>
        <v>100</v>
      </c>
      <c r="X3003" s="1">
        <f t="shared" si="824"/>
        <v>3</v>
      </c>
      <c r="Y3003" s="1">
        <f t="shared" si="825"/>
        <v>40</v>
      </c>
      <c r="Z3003" s="1" t="str">
        <f>VLOOKUP(BIN2DEC(MID(HEX2BIN(MID(H3003,3,2),8),2,5)),Codes!$E$1:$F$18,2)</f>
        <v>Normal</v>
      </c>
      <c r="AA3003" s="6" t="str">
        <f t="shared" si="826"/>
        <v>0</v>
      </c>
      <c r="AB3003" s="1">
        <f t="shared" si="827"/>
        <v>0</v>
      </c>
      <c r="AC3003" s="1" t="str">
        <f>VLOOKUP(BIN2DEC(RIGHT(HEX2BIN(MID(H3003,6,1),4),1)&amp;LEFT(HEX2BIN(MID(H3003,7,1),4),1)),Codes!$K$1:$L$5,2)</f>
        <v>L</v>
      </c>
      <c r="AD3003" s="1" t="str">
        <f>VLOOKUP(BIN2DEC(RIGHT(HEX2BIN(MID(H3003,7,1),4),3)&amp;LEFT(HEX2BIN(MID(H3003,8,1),4),2)),Codes!$H$2:$I$33,2)</f>
        <v>Kick</v>
      </c>
      <c r="AE3003" s="1" t="str">
        <f t="shared" si="828"/>
        <v>1</v>
      </c>
      <c r="AF3003" s="1" t="str">
        <f t="shared" si="829"/>
        <v>1</v>
      </c>
      <c r="AH3003" s="6">
        <f t="shared" si="830"/>
        <v>66</v>
      </c>
    </row>
    <row r="3004" spans="1:34">
      <c r="A3004" s="3" t="s">
        <v>6552</v>
      </c>
      <c r="B3004" s="1" t="s">
        <v>86</v>
      </c>
      <c r="C3004" s="6" t="s">
        <v>176</v>
      </c>
      <c r="D3004" s="9" t="s">
        <v>6553</v>
      </c>
      <c r="E3004" s="9" t="s">
        <v>6554</v>
      </c>
      <c r="F3004" s="9" t="s">
        <v>91</v>
      </c>
      <c r="G3004" s="9" t="s">
        <v>434</v>
      </c>
      <c r="H3004" s="9" t="s">
        <v>405</v>
      </c>
      <c r="J3004" s="6" t="str">
        <f t="shared" si="814"/>
        <v>001011</v>
      </c>
      <c r="K3004" s="1">
        <f t="shared" si="815"/>
        <v>0</v>
      </c>
      <c r="L3004" s="6" t="str">
        <f t="shared" si="816"/>
        <v>00000</v>
      </c>
      <c r="M3004" s="1">
        <f t="shared" si="817"/>
        <v>49</v>
      </c>
      <c r="N3004" s="6" t="str">
        <f t="shared" si="818"/>
        <v>00</v>
      </c>
      <c r="O3004" s="1">
        <f t="shared" si="819"/>
        <v>16</v>
      </c>
      <c r="P3004" s="1">
        <f>IF(HEX2DEC(LEFT(E3004,4))&gt;=32768,HEX2DEC(LEFT(E3004,4))-65536,HEX2DEC(LEFT(E3004,4)))/Codes!$N$2</f>
        <v>3.7480000000000002</v>
      </c>
      <c r="Q3004" s="1">
        <f>IF(HEX2DEC(RIGHT(E3004,4))&gt;=32768,HEX2DEC(RIGHT(E3004,4))-65536,HEX2DEC(RIGHT(E3004,4)))/Codes!$N$2</f>
        <v>-2.044</v>
      </c>
      <c r="R3004" s="1">
        <f>IF(HEX2DEC(LEFT(F3004,4))&gt;=32768,HEX2DEC(LEFT(F3004,4))-65536,HEX2DEC(LEFT(F3004,4)))/Codes!$N$2</f>
        <v>0</v>
      </c>
      <c r="S3004" s="1">
        <f>IF(HEX2DEC(RIGHT(F3004,4))&gt;=32768,HEX2DEC(RIGHT(F3004,4))-65536,HEX2DEC(RIGHT(F3004,4)))/Codes!$N$2</f>
        <v>0</v>
      </c>
      <c r="T3004" s="18">
        <f t="shared" si="820"/>
        <v>270</v>
      </c>
      <c r="U3004" s="1">
        <f t="shared" si="821"/>
        <v>100</v>
      </c>
      <c r="V3004" s="1">
        <f t="shared" si="822"/>
        <v>0</v>
      </c>
      <c r="W3004" s="1" t="str">
        <f t="shared" si="823"/>
        <v>100</v>
      </c>
      <c r="X3004" s="1">
        <f t="shared" si="824"/>
        <v>3</v>
      </c>
      <c r="Y3004" s="1">
        <f t="shared" si="825"/>
        <v>30</v>
      </c>
      <c r="Z3004" s="1" t="str">
        <f>VLOOKUP(BIN2DEC(MID(HEX2BIN(MID(H3004,3,2),8),2,5)),Codes!$E$1:$F$18,2)</f>
        <v>Normal</v>
      </c>
      <c r="AA3004" s="6" t="str">
        <f t="shared" si="826"/>
        <v>0</v>
      </c>
      <c r="AB3004" s="1">
        <f t="shared" si="827"/>
        <v>0</v>
      </c>
      <c r="AC3004" s="1" t="str">
        <f>VLOOKUP(BIN2DEC(RIGHT(HEX2BIN(MID(H3004,6,1),4),1)&amp;LEFT(HEX2BIN(MID(H3004,7,1),4),1)),Codes!$K$1:$L$5,2)</f>
        <v>L</v>
      </c>
      <c r="AD3004" s="1" t="str">
        <f>VLOOKUP(BIN2DEC(RIGHT(HEX2BIN(MID(H3004,7,1),4),3)&amp;LEFT(HEX2BIN(MID(H3004,8,1),4),2)),Codes!$H$2:$I$33,2)</f>
        <v>Kick</v>
      </c>
      <c r="AE3004" s="1" t="str">
        <f t="shared" si="828"/>
        <v>1</v>
      </c>
      <c r="AF3004" s="1" t="str">
        <f t="shared" si="829"/>
        <v>1</v>
      </c>
      <c r="AH3004" s="6">
        <f t="shared" si="830"/>
        <v>66</v>
      </c>
    </row>
    <row r="3005" spans="1:34">
      <c r="A3005" s="3" t="s">
        <v>6555</v>
      </c>
      <c r="B3005" s="1" t="s">
        <v>86</v>
      </c>
      <c r="C3005" s="6" t="s">
        <v>176</v>
      </c>
      <c r="D3005" s="9" t="s">
        <v>6556</v>
      </c>
      <c r="E3005" s="9" t="s">
        <v>6557</v>
      </c>
      <c r="F3005" s="9" t="s">
        <v>91</v>
      </c>
      <c r="G3005" s="9" t="s">
        <v>434</v>
      </c>
      <c r="H3005" s="9" t="s">
        <v>405</v>
      </c>
      <c r="J3005" s="6" t="str">
        <f t="shared" si="814"/>
        <v>001011</v>
      </c>
      <c r="K3005" s="1">
        <f t="shared" si="815"/>
        <v>1</v>
      </c>
      <c r="L3005" s="6" t="str">
        <f t="shared" si="816"/>
        <v>00000</v>
      </c>
      <c r="M3005" s="1">
        <f t="shared" si="817"/>
        <v>49</v>
      </c>
      <c r="N3005" s="6" t="str">
        <f t="shared" si="818"/>
        <v>00</v>
      </c>
      <c r="O3005" s="1">
        <f t="shared" si="819"/>
        <v>16</v>
      </c>
      <c r="P3005" s="1">
        <f>IF(HEX2DEC(LEFT(E3005,4))&gt;=32768,HEX2DEC(LEFT(E3005,4))-65536,HEX2DEC(LEFT(E3005,4)))/Codes!$N$2</f>
        <v>4.26</v>
      </c>
      <c r="Q3005" s="1">
        <f>IF(HEX2DEC(RIGHT(E3005,4))&gt;=32768,HEX2DEC(RIGHT(E3005,4))-65536,HEX2DEC(RIGHT(E3005,4)))/Codes!$N$2</f>
        <v>4.8</v>
      </c>
      <c r="R3005" s="1">
        <f>IF(HEX2DEC(LEFT(F3005,4))&gt;=32768,HEX2DEC(LEFT(F3005,4))-65536,HEX2DEC(LEFT(F3005,4)))/Codes!$N$2</f>
        <v>0</v>
      </c>
      <c r="S3005" s="1">
        <f>IF(HEX2DEC(RIGHT(F3005,4))&gt;=32768,HEX2DEC(RIGHT(F3005,4))-65536,HEX2DEC(RIGHT(F3005,4)))/Codes!$N$2</f>
        <v>0</v>
      </c>
      <c r="T3005" s="18">
        <f t="shared" si="820"/>
        <v>270</v>
      </c>
      <c r="U3005" s="1">
        <f t="shared" si="821"/>
        <v>100</v>
      </c>
      <c r="V3005" s="1">
        <f t="shared" si="822"/>
        <v>0</v>
      </c>
      <c r="W3005" s="1" t="str">
        <f t="shared" si="823"/>
        <v>100</v>
      </c>
      <c r="X3005" s="1">
        <f t="shared" si="824"/>
        <v>3</v>
      </c>
      <c r="Y3005" s="1">
        <f t="shared" si="825"/>
        <v>30</v>
      </c>
      <c r="Z3005" s="1" t="str">
        <f>VLOOKUP(BIN2DEC(MID(HEX2BIN(MID(H3005,3,2),8),2,5)),Codes!$E$1:$F$18,2)</f>
        <v>Normal</v>
      </c>
      <c r="AA3005" s="6" t="str">
        <f t="shared" si="826"/>
        <v>0</v>
      </c>
      <c r="AB3005" s="1">
        <f t="shared" si="827"/>
        <v>0</v>
      </c>
      <c r="AC3005" s="1" t="str">
        <f>VLOOKUP(BIN2DEC(RIGHT(HEX2BIN(MID(H3005,6,1),4),1)&amp;LEFT(HEX2BIN(MID(H3005,7,1),4),1)),Codes!$K$1:$L$5,2)</f>
        <v>L</v>
      </c>
      <c r="AD3005" s="1" t="str">
        <f>VLOOKUP(BIN2DEC(RIGHT(HEX2BIN(MID(H3005,7,1),4),3)&amp;LEFT(HEX2BIN(MID(H3005,8,1),4),2)),Codes!$H$2:$I$33,2)</f>
        <v>Kick</v>
      </c>
      <c r="AE3005" s="1" t="str">
        <f t="shared" si="828"/>
        <v>1</v>
      </c>
      <c r="AF3005" s="1" t="str">
        <f t="shared" si="829"/>
        <v>1</v>
      </c>
      <c r="AH3005" s="6">
        <f t="shared" si="830"/>
        <v>66</v>
      </c>
    </row>
    <row r="3006" spans="1:34">
      <c r="A3006" s="3" t="s">
        <v>6558</v>
      </c>
      <c r="B3006" s="1" t="s">
        <v>86</v>
      </c>
      <c r="C3006" s="6" t="s">
        <v>5195</v>
      </c>
      <c r="D3006" s="9" t="s">
        <v>6559</v>
      </c>
      <c r="E3006" s="9" t="s">
        <v>395</v>
      </c>
      <c r="F3006" s="9" t="s">
        <v>91</v>
      </c>
      <c r="G3006" s="9" t="s">
        <v>443</v>
      </c>
      <c r="H3006" s="9" t="s">
        <v>444</v>
      </c>
      <c r="J3006" s="6" t="str">
        <f t="shared" si="814"/>
        <v>001011</v>
      </c>
      <c r="K3006" s="1">
        <f t="shared" si="815"/>
        <v>0</v>
      </c>
      <c r="L3006" s="6" t="str">
        <f t="shared" si="816"/>
        <v>00000</v>
      </c>
      <c r="M3006" s="1">
        <f t="shared" si="817"/>
        <v>16</v>
      </c>
      <c r="N3006" s="6" t="str">
        <f t="shared" si="818"/>
        <v>00</v>
      </c>
      <c r="O3006" s="1">
        <f t="shared" si="819"/>
        <v>8</v>
      </c>
      <c r="P3006" s="1">
        <f>IF(HEX2DEC(LEFT(E3006,4))&gt;=32768,HEX2DEC(LEFT(E3006,4))-65536,HEX2DEC(LEFT(E3006,4)))/Codes!$N$2</f>
        <v>5.6</v>
      </c>
      <c r="Q3006" s="1">
        <f>IF(HEX2DEC(RIGHT(E3006,4))&gt;=32768,HEX2DEC(RIGHT(E3006,4))-65536,HEX2DEC(RIGHT(E3006,4)))/Codes!$N$2</f>
        <v>0</v>
      </c>
      <c r="R3006" s="1">
        <f>IF(HEX2DEC(LEFT(F3006,4))&gt;=32768,HEX2DEC(LEFT(F3006,4))-65536,HEX2DEC(LEFT(F3006,4)))/Codes!$N$2</f>
        <v>0</v>
      </c>
      <c r="S3006" s="1">
        <f>IF(HEX2DEC(RIGHT(F3006,4))&gt;=32768,HEX2DEC(RIGHT(F3006,4))-65536,HEX2DEC(RIGHT(F3006,4)))/Codes!$N$2</f>
        <v>0</v>
      </c>
      <c r="T3006" s="18">
        <f t="shared" si="820"/>
        <v>361</v>
      </c>
      <c r="U3006" s="1">
        <f t="shared" si="821"/>
        <v>50</v>
      </c>
      <c r="V3006" s="1">
        <f t="shared" si="822"/>
        <v>0</v>
      </c>
      <c r="W3006" s="1" t="str">
        <f t="shared" si="823"/>
        <v>100</v>
      </c>
      <c r="X3006" s="1">
        <f t="shared" si="824"/>
        <v>2</v>
      </c>
      <c r="Y3006" s="1">
        <f t="shared" si="825"/>
        <v>80</v>
      </c>
      <c r="Z3006" s="1" t="str">
        <f>VLOOKUP(BIN2DEC(MID(HEX2BIN(MID(H3006,3,2),8),2,5)),Codes!$E$1:$F$18,2)</f>
        <v>Normal</v>
      </c>
      <c r="AA3006" s="6" t="str">
        <f t="shared" si="826"/>
        <v>0</v>
      </c>
      <c r="AB3006" s="1">
        <f t="shared" si="827"/>
        <v>1</v>
      </c>
      <c r="AC3006" s="1" t="str">
        <f>VLOOKUP(BIN2DEC(RIGHT(HEX2BIN(MID(H3006,6,1),4),1)&amp;LEFT(HEX2BIN(MID(H3006,7,1),4),1)),Codes!$K$1:$L$5,2)</f>
        <v>M</v>
      </c>
      <c r="AD3006" s="1" t="str">
        <f>VLOOKUP(BIN2DEC(RIGHT(HEX2BIN(MID(H3006,7,1),4),3)&amp;LEFT(HEX2BIN(MID(H3006,8,1),4),2)),Codes!$H$2:$I$33,2)</f>
        <v>Kick</v>
      </c>
      <c r="AE3006" s="1" t="str">
        <f t="shared" si="828"/>
        <v>1</v>
      </c>
      <c r="AF3006" s="1" t="str">
        <f t="shared" si="829"/>
        <v>1</v>
      </c>
      <c r="AH3006" s="6">
        <f t="shared" si="830"/>
        <v>34</v>
      </c>
    </row>
    <row r="3007" spans="1:34">
      <c r="A3007" s="3" t="s">
        <v>6560</v>
      </c>
      <c r="B3007" s="1" t="s">
        <v>86</v>
      </c>
      <c r="C3007" s="6" t="s">
        <v>5195</v>
      </c>
      <c r="D3007" s="9" t="s">
        <v>6561</v>
      </c>
      <c r="E3007" s="9" t="s">
        <v>207</v>
      </c>
      <c r="F3007" s="9" t="s">
        <v>91</v>
      </c>
      <c r="G3007" s="9" t="s">
        <v>443</v>
      </c>
      <c r="H3007" s="9" t="s">
        <v>444</v>
      </c>
      <c r="J3007" s="6" t="str">
        <f t="shared" si="814"/>
        <v>001011</v>
      </c>
      <c r="K3007" s="1">
        <f t="shared" si="815"/>
        <v>1</v>
      </c>
      <c r="L3007" s="6" t="str">
        <f t="shared" si="816"/>
        <v>00000</v>
      </c>
      <c r="M3007" s="1">
        <f t="shared" si="817"/>
        <v>14</v>
      </c>
      <c r="N3007" s="6" t="str">
        <f t="shared" si="818"/>
        <v>00</v>
      </c>
      <c r="O3007" s="1">
        <f t="shared" si="819"/>
        <v>8</v>
      </c>
      <c r="P3007" s="1">
        <f>IF(HEX2DEC(LEFT(E3007,4))&gt;=32768,HEX2DEC(LEFT(E3007,4))-65536,HEX2DEC(LEFT(E3007,4)))/Codes!$N$2</f>
        <v>4</v>
      </c>
      <c r="Q3007" s="1">
        <f>IF(HEX2DEC(RIGHT(E3007,4))&gt;=32768,HEX2DEC(RIGHT(E3007,4))-65536,HEX2DEC(RIGHT(E3007,4)))/Codes!$N$2</f>
        <v>0</v>
      </c>
      <c r="R3007" s="1">
        <f>IF(HEX2DEC(LEFT(F3007,4))&gt;=32768,HEX2DEC(LEFT(F3007,4))-65536,HEX2DEC(LEFT(F3007,4)))/Codes!$N$2</f>
        <v>0</v>
      </c>
      <c r="S3007" s="1">
        <f>IF(HEX2DEC(RIGHT(F3007,4))&gt;=32768,HEX2DEC(RIGHT(F3007,4))-65536,HEX2DEC(RIGHT(F3007,4)))/Codes!$N$2</f>
        <v>0</v>
      </c>
      <c r="T3007" s="18">
        <f t="shared" si="820"/>
        <v>361</v>
      </c>
      <c r="U3007" s="1">
        <f t="shared" si="821"/>
        <v>50</v>
      </c>
      <c r="V3007" s="1">
        <f t="shared" si="822"/>
        <v>0</v>
      </c>
      <c r="W3007" s="1" t="str">
        <f t="shared" si="823"/>
        <v>100</v>
      </c>
      <c r="X3007" s="1">
        <f t="shared" si="824"/>
        <v>2</v>
      </c>
      <c r="Y3007" s="1">
        <f t="shared" si="825"/>
        <v>80</v>
      </c>
      <c r="Z3007" s="1" t="str">
        <f>VLOOKUP(BIN2DEC(MID(HEX2BIN(MID(H3007,3,2),8),2,5)),Codes!$E$1:$F$18,2)</f>
        <v>Normal</v>
      </c>
      <c r="AA3007" s="6" t="str">
        <f t="shared" si="826"/>
        <v>0</v>
      </c>
      <c r="AB3007" s="1">
        <f t="shared" si="827"/>
        <v>1</v>
      </c>
      <c r="AC3007" s="1" t="str">
        <f>VLOOKUP(BIN2DEC(RIGHT(HEX2BIN(MID(H3007,6,1),4),1)&amp;LEFT(HEX2BIN(MID(H3007,7,1),4),1)),Codes!$K$1:$L$5,2)</f>
        <v>M</v>
      </c>
      <c r="AD3007" s="1" t="str">
        <f>VLOOKUP(BIN2DEC(RIGHT(HEX2BIN(MID(H3007,7,1),4),3)&amp;LEFT(HEX2BIN(MID(H3007,8,1),4),2)),Codes!$H$2:$I$33,2)</f>
        <v>Kick</v>
      </c>
      <c r="AE3007" s="1" t="str">
        <f t="shared" si="828"/>
        <v>1</v>
      </c>
      <c r="AF3007" s="1" t="str">
        <f t="shared" si="829"/>
        <v>1</v>
      </c>
      <c r="AH3007" s="6">
        <f t="shared" si="830"/>
        <v>34</v>
      </c>
    </row>
    <row r="3008" spans="1:34">
      <c r="A3008" s="3" t="s">
        <v>6562</v>
      </c>
      <c r="B3008" s="1" t="s">
        <v>86</v>
      </c>
      <c r="C3008" s="6" t="s">
        <v>5195</v>
      </c>
      <c r="D3008" s="9" t="s">
        <v>6563</v>
      </c>
      <c r="E3008" s="9" t="s">
        <v>395</v>
      </c>
      <c r="F3008" s="9" t="s">
        <v>91</v>
      </c>
      <c r="G3008" s="9" t="s">
        <v>443</v>
      </c>
      <c r="H3008" s="9" t="s">
        <v>444</v>
      </c>
      <c r="J3008" s="6" t="str">
        <f t="shared" si="814"/>
        <v>001011</v>
      </c>
      <c r="K3008" s="1">
        <f t="shared" si="815"/>
        <v>2</v>
      </c>
      <c r="L3008" s="6" t="str">
        <f t="shared" si="816"/>
        <v>00000</v>
      </c>
      <c r="M3008" s="1">
        <f t="shared" si="817"/>
        <v>9</v>
      </c>
      <c r="N3008" s="6" t="str">
        <f t="shared" si="818"/>
        <v>00</v>
      </c>
      <c r="O3008" s="1">
        <f t="shared" si="819"/>
        <v>8</v>
      </c>
      <c r="P3008" s="1">
        <f>IF(HEX2DEC(LEFT(E3008,4))&gt;=32768,HEX2DEC(LEFT(E3008,4))-65536,HEX2DEC(LEFT(E3008,4)))/Codes!$N$2</f>
        <v>5.6</v>
      </c>
      <c r="Q3008" s="1">
        <f>IF(HEX2DEC(RIGHT(E3008,4))&gt;=32768,HEX2DEC(RIGHT(E3008,4))-65536,HEX2DEC(RIGHT(E3008,4)))/Codes!$N$2</f>
        <v>0</v>
      </c>
      <c r="R3008" s="1">
        <f>IF(HEX2DEC(LEFT(F3008,4))&gt;=32768,HEX2DEC(LEFT(F3008,4))-65536,HEX2DEC(LEFT(F3008,4)))/Codes!$N$2</f>
        <v>0</v>
      </c>
      <c r="S3008" s="1">
        <f>IF(HEX2DEC(RIGHT(F3008,4))&gt;=32768,HEX2DEC(RIGHT(F3008,4))-65536,HEX2DEC(RIGHT(F3008,4)))/Codes!$N$2</f>
        <v>0</v>
      </c>
      <c r="T3008" s="18">
        <f t="shared" si="820"/>
        <v>361</v>
      </c>
      <c r="U3008" s="1">
        <f t="shared" si="821"/>
        <v>50</v>
      </c>
      <c r="V3008" s="1">
        <f t="shared" si="822"/>
        <v>0</v>
      </c>
      <c r="W3008" s="1" t="str">
        <f t="shared" si="823"/>
        <v>100</v>
      </c>
      <c r="X3008" s="1">
        <f t="shared" si="824"/>
        <v>2</v>
      </c>
      <c r="Y3008" s="1">
        <f t="shared" si="825"/>
        <v>80</v>
      </c>
      <c r="Z3008" s="1" t="str">
        <f>VLOOKUP(BIN2DEC(MID(HEX2BIN(MID(H3008,3,2),8),2,5)),Codes!$E$1:$F$18,2)</f>
        <v>Normal</v>
      </c>
      <c r="AA3008" s="6" t="str">
        <f t="shared" si="826"/>
        <v>0</v>
      </c>
      <c r="AB3008" s="1">
        <f t="shared" si="827"/>
        <v>1</v>
      </c>
      <c r="AC3008" s="1" t="str">
        <f>VLOOKUP(BIN2DEC(RIGHT(HEX2BIN(MID(H3008,6,1),4),1)&amp;LEFT(HEX2BIN(MID(H3008,7,1),4),1)),Codes!$K$1:$L$5,2)</f>
        <v>M</v>
      </c>
      <c r="AD3008" s="1" t="str">
        <f>VLOOKUP(BIN2DEC(RIGHT(HEX2BIN(MID(H3008,7,1),4),3)&amp;LEFT(HEX2BIN(MID(H3008,8,1),4),2)),Codes!$H$2:$I$33,2)</f>
        <v>Kick</v>
      </c>
      <c r="AE3008" s="1" t="str">
        <f t="shared" si="828"/>
        <v>1</v>
      </c>
      <c r="AF3008" s="1" t="str">
        <f t="shared" si="829"/>
        <v>1</v>
      </c>
      <c r="AH3008" s="6">
        <f t="shared" si="830"/>
        <v>34</v>
      </c>
    </row>
    <row r="3009" spans="1:34">
      <c r="A3009" s="3" t="s">
        <v>6564</v>
      </c>
      <c r="B3009" s="1" t="s">
        <v>86</v>
      </c>
      <c r="C3009" s="6" t="s">
        <v>5195</v>
      </c>
      <c r="D3009" s="9" t="s">
        <v>6565</v>
      </c>
      <c r="E3009" s="9" t="s">
        <v>207</v>
      </c>
      <c r="F3009" s="9" t="s">
        <v>91</v>
      </c>
      <c r="G3009" s="9" t="s">
        <v>443</v>
      </c>
      <c r="H3009" s="9" t="s">
        <v>444</v>
      </c>
      <c r="J3009" s="6" t="str">
        <f t="shared" ref="J3009:J3072" si="831">LEFT(HEX2BIN(LEFT(D3009,2),8),6)</f>
        <v>001011</v>
      </c>
      <c r="K3009" s="1">
        <f t="shared" ref="K3009:K3072" si="832">BIN2DEC(MID(HEX2BIN(MID(D3009,2,2),8),3,3))</f>
        <v>3</v>
      </c>
      <c r="L3009" s="6" t="str">
        <f t="shared" ref="L3009:L3072" si="833">MID(HEX2BIN(MID(D3009,3,2),8),2,5)</f>
        <v>00000</v>
      </c>
      <c r="M3009" s="1">
        <f t="shared" ref="M3009:M3072" si="834">ROUNDDOWN(HEX2DEC(MID(D3009,4,3))/8,0)</f>
        <v>7</v>
      </c>
      <c r="N3009" s="6" t="str">
        <f t="shared" ref="N3009:N3072" si="835">MID(HEX2BIN(MID(D3009,6,1),4),2,2)</f>
        <v>00</v>
      </c>
      <c r="O3009" s="1">
        <f t="shared" ref="O3009:O3072" si="836">HEX2DEC(MID(D3009,7,2))</f>
        <v>8</v>
      </c>
      <c r="P3009" s="1">
        <f>IF(HEX2DEC(LEFT(E3009,4))&gt;=32768,HEX2DEC(LEFT(E3009,4))-65536,HEX2DEC(LEFT(E3009,4)))/Codes!$N$2</f>
        <v>4</v>
      </c>
      <c r="Q3009" s="1">
        <f>IF(HEX2DEC(RIGHT(E3009,4))&gt;=32768,HEX2DEC(RIGHT(E3009,4))-65536,HEX2DEC(RIGHT(E3009,4)))/Codes!$N$2</f>
        <v>0</v>
      </c>
      <c r="R3009" s="1">
        <f>IF(HEX2DEC(LEFT(F3009,4))&gt;=32768,HEX2DEC(LEFT(F3009,4))-65536,HEX2DEC(LEFT(F3009,4)))/Codes!$N$2</f>
        <v>0</v>
      </c>
      <c r="S3009" s="1">
        <f>IF(HEX2DEC(RIGHT(F3009,4))&gt;=32768,HEX2DEC(RIGHT(F3009,4))-65536,HEX2DEC(RIGHT(F3009,4)))/Codes!$N$2</f>
        <v>0</v>
      </c>
      <c r="T3009" s="18">
        <f t="shared" ref="T3009:T3072" si="837">ROUNDDOWN(HEX2DEC(LEFT(G3009,3))/8,0)</f>
        <v>361</v>
      </c>
      <c r="U3009" s="1">
        <f t="shared" ref="U3009:U3072" si="838">ROUNDDOWN(HEX2DEC(MID(G3009,3,3))/4,0)-(512*ROUNDDOWN(HEX2DEC(MID(G3009,3,1))/8,0))</f>
        <v>50</v>
      </c>
      <c r="V3009" s="1">
        <f t="shared" ref="V3009:V3072" si="839">RIGHT(HEX2BIN(MID(G3009,5,1),4),2)*128+HEX2DEC(MID(G3009,6,1))*8+LEFT(HEX2BIN(MID(G3009,7,1),4),3)</f>
        <v>0</v>
      </c>
      <c r="W3009" s="1" t="str">
        <f t="shared" ref="W3009:W3072" si="840">MID(HEX2BIN(MID(G3009,7,2),8),4,3)</f>
        <v>100</v>
      </c>
      <c r="X3009" s="1">
        <f t="shared" ref="X3009:X3072" si="841">BIN2DEC(RIGHT(HEX2BIN(RIGHT(G3009,1),4),2))</f>
        <v>2</v>
      </c>
      <c r="Y3009" s="1">
        <f t="shared" ref="Y3009:Y3072" si="842">ROUNDDOWN(HEX2DEC(LEFT(H3009,3))/8,0)</f>
        <v>80</v>
      </c>
      <c r="Z3009" s="1" t="str">
        <f>VLOOKUP(BIN2DEC(MID(HEX2BIN(MID(H3009,3,2),8),2,5)),Codes!$E$1:$F$18,2)</f>
        <v>Normal</v>
      </c>
      <c r="AA3009" s="6" t="str">
        <f t="shared" ref="AA3009:AA3072" si="843">MID(HEX2BIN(MID(H3009,4,1),4),3,1)</f>
        <v>0</v>
      </c>
      <c r="AB3009" s="1">
        <f t="shared" ref="AB3009:AB3072" si="844">(MOD(HEX2DEC(MID(H3009,4,1)),2))*64+ROUNDDOWN(HEX2DEC(MID(H3009,5,2))/4,0)</f>
        <v>1</v>
      </c>
      <c r="AC3009" s="1" t="str">
        <f>VLOOKUP(BIN2DEC(RIGHT(HEX2BIN(MID(H3009,6,1),4),1)&amp;LEFT(HEX2BIN(MID(H3009,7,1),4),1)),Codes!$K$1:$L$5,2)</f>
        <v>M</v>
      </c>
      <c r="AD3009" s="1" t="str">
        <f>VLOOKUP(BIN2DEC(RIGHT(HEX2BIN(MID(H3009,7,1),4),3)&amp;LEFT(HEX2BIN(MID(H3009,8,1),4),2)),Codes!$H$2:$I$33,2)</f>
        <v>Kick</v>
      </c>
      <c r="AE3009" s="1" t="str">
        <f t="shared" ref="AE3009:AE3072" si="845">MID(HEX2BIN(RIGHT(H3009,1),4),3,1)</f>
        <v>1</v>
      </c>
      <c r="AF3009" s="1" t="str">
        <f t="shared" ref="AF3009:AF3072" si="846">RIGHT(HEX2BIN(RIGHT(H3009,1),4),1)</f>
        <v>1</v>
      </c>
      <c r="AH3009" s="6">
        <f t="shared" ref="AH3009:AH3072" si="847">ROUNDDOWN(HEX2DEC(MID(H3009,6,3))/4,0)-(256*ROUNDDOWN(HEX2DEC(MID(H3009,6,1))/4,0))</f>
        <v>34</v>
      </c>
    </row>
    <row r="3010" spans="1:34">
      <c r="A3010" s="3" t="s">
        <v>6566</v>
      </c>
      <c r="B3010" s="1" t="s">
        <v>86</v>
      </c>
      <c r="C3010" s="6" t="s">
        <v>5196</v>
      </c>
      <c r="D3010" s="9" t="s">
        <v>459</v>
      </c>
      <c r="E3010" s="9" t="s">
        <v>395</v>
      </c>
      <c r="F3010" s="9" t="s">
        <v>91</v>
      </c>
      <c r="G3010" s="9" t="s">
        <v>443</v>
      </c>
      <c r="H3010" s="9" t="s">
        <v>444</v>
      </c>
      <c r="J3010" s="6" t="str">
        <f t="shared" si="831"/>
        <v>001011</v>
      </c>
      <c r="K3010" s="1">
        <f t="shared" si="832"/>
        <v>0</v>
      </c>
      <c r="L3010" s="6" t="str">
        <f t="shared" si="833"/>
        <v>00000</v>
      </c>
      <c r="M3010" s="1">
        <f t="shared" si="834"/>
        <v>16</v>
      </c>
      <c r="N3010" s="6" t="str">
        <f t="shared" si="835"/>
        <v>00</v>
      </c>
      <c r="O3010" s="1">
        <f t="shared" si="836"/>
        <v>6</v>
      </c>
      <c r="P3010" s="1">
        <f>IF(HEX2DEC(LEFT(E3010,4))&gt;=32768,HEX2DEC(LEFT(E3010,4))-65536,HEX2DEC(LEFT(E3010,4)))/Codes!$N$2</f>
        <v>5.6</v>
      </c>
      <c r="Q3010" s="1">
        <f>IF(HEX2DEC(RIGHT(E3010,4))&gt;=32768,HEX2DEC(RIGHT(E3010,4))-65536,HEX2DEC(RIGHT(E3010,4)))/Codes!$N$2</f>
        <v>0</v>
      </c>
      <c r="R3010" s="1">
        <f>IF(HEX2DEC(LEFT(F3010,4))&gt;=32768,HEX2DEC(LEFT(F3010,4))-65536,HEX2DEC(LEFT(F3010,4)))/Codes!$N$2</f>
        <v>0</v>
      </c>
      <c r="S3010" s="1">
        <f>IF(HEX2DEC(RIGHT(F3010,4))&gt;=32768,HEX2DEC(RIGHT(F3010,4))-65536,HEX2DEC(RIGHT(F3010,4)))/Codes!$N$2</f>
        <v>0</v>
      </c>
      <c r="T3010" s="18">
        <f t="shared" si="837"/>
        <v>361</v>
      </c>
      <c r="U3010" s="1">
        <f t="shared" si="838"/>
        <v>50</v>
      </c>
      <c r="V3010" s="1">
        <f t="shared" si="839"/>
        <v>0</v>
      </c>
      <c r="W3010" s="1" t="str">
        <f t="shared" si="840"/>
        <v>100</v>
      </c>
      <c r="X3010" s="1">
        <f t="shared" si="841"/>
        <v>2</v>
      </c>
      <c r="Y3010" s="1">
        <f t="shared" si="842"/>
        <v>80</v>
      </c>
      <c r="Z3010" s="1" t="str">
        <f>VLOOKUP(BIN2DEC(MID(HEX2BIN(MID(H3010,3,2),8),2,5)),Codes!$E$1:$F$18,2)</f>
        <v>Normal</v>
      </c>
      <c r="AA3010" s="6" t="str">
        <f t="shared" si="843"/>
        <v>0</v>
      </c>
      <c r="AB3010" s="1">
        <f t="shared" si="844"/>
        <v>1</v>
      </c>
      <c r="AC3010" s="1" t="str">
        <f>VLOOKUP(BIN2DEC(RIGHT(HEX2BIN(MID(H3010,6,1),4),1)&amp;LEFT(HEX2BIN(MID(H3010,7,1),4),1)),Codes!$K$1:$L$5,2)</f>
        <v>M</v>
      </c>
      <c r="AD3010" s="1" t="str">
        <f>VLOOKUP(BIN2DEC(RIGHT(HEX2BIN(MID(H3010,7,1),4),3)&amp;LEFT(HEX2BIN(MID(H3010,8,1),4),2)),Codes!$H$2:$I$33,2)</f>
        <v>Kick</v>
      </c>
      <c r="AE3010" s="1" t="str">
        <f t="shared" si="845"/>
        <v>1</v>
      </c>
      <c r="AF3010" s="1" t="str">
        <f t="shared" si="846"/>
        <v>1</v>
      </c>
      <c r="AH3010" s="6">
        <f t="shared" si="847"/>
        <v>34</v>
      </c>
    </row>
    <row r="3011" spans="1:34">
      <c r="A3011" s="3" t="s">
        <v>6567</v>
      </c>
      <c r="B3011" s="1" t="s">
        <v>86</v>
      </c>
      <c r="C3011" s="6" t="s">
        <v>5196</v>
      </c>
      <c r="D3011" s="9" t="s">
        <v>462</v>
      </c>
      <c r="E3011" s="9" t="s">
        <v>207</v>
      </c>
      <c r="F3011" s="9" t="s">
        <v>91</v>
      </c>
      <c r="G3011" s="9" t="s">
        <v>443</v>
      </c>
      <c r="H3011" s="9" t="s">
        <v>444</v>
      </c>
      <c r="J3011" s="6" t="str">
        <f t="shared" si="831"/>
        <v>001011</v>
      </c>
      <c r="K3011" s="1">
        <f t="shared" si="832"/>
        <v>1</v>
      </c>
      <c r="L3011" s="6" t="str">
        <f t="shared" si="833"/>
        <v>00000</v>
      </c>
      <c r="M3011" s="1">
        <f t="shared" si="834"/>
        <v>14</v>
      </c>
      <c r="N3011" s="6" t="str">
        <f t="shared" si="835"/>
        <v>00</v>
      </c>
      <c r="O3011" s="1">
        <f t="shared" si="836"/>
        <v>6</v>
      </c>
      <c r="P3011" s="1">
        <f>IF(HEX2DEC(LEFT(E3011,4))&gt;=32768,HEX2DEC(LEFT(E3011,4))-65536,HEX2DEC(LEFT(E3011,4)))/Codes!$N$2</f>
        <v>4</v>
      </c>
      <c r="Q3011" s="1">
        <f>IF(HEX2DEC(RIGHT(E3011,4))&gt;=32768,HEX2DEC(RIGHT(E3011,4))-65536,HEX2DEC(RIGHT(E3011,4)))/Codes!$N$2</f>
        <v>0</v>
      </c>
      <c r="R3011" s="1">
        <f>IF(HEX2DEC(LEFT(F3011,4))&gt;=32768,HEX2DEC(LEFT(F3011,4))-65536,HEX2DEC(LEFT(F3011,4)))/Codes!$N$2</f>
        <v>0</v>
      </c>
      <c r="S3011" s="1">
        <f>IF(HEX2DEC(RIGHT(F3011,4))&gt;=32768,HEX2DEC(RIGHT(F3011,4))-65536,HEX2DEC(RIGHT(F3011,4)))/Codes!$N$2</f>
        <v>0</v>
      </c>
      <c r="T3011" s="18">
        <f t="shared" si="837"/>
        <v>361</v>
      </c>
      <c r="U3011" s="1">
        <f t="shared" si="838"/>
        <v>50</v>
      </c>
      <c r="V3011" s="1">
        <f t="shared" si="839"/>
        <v>0</v>
      </c>
      <c r="W3011" s="1" t="str">
        <f t="shared" si="840"/>
        <v>100</v>
      </c>
      <c r="X3011" s="1">
        <f t="shared" si="841"/>
        <v>2</v>
      </c>
      <c r="Y3011" s="1">
        <f t="shared" si="842"/>
        <v>80</v>
      </c>
      <c r="Z3011" s="1" t="str">
        <f>VLOOKUP(BIN2DEC(MID(HEX2BIN(MID(H3011,3,2),8),2,5)),Codes!$E$1:$F$18,2)</f>
        <v>Normal</v>
      </c>
      <c r="AA3011" s="6" t="str">
        <f t="shared" si="843"/>
        <v>0</v>
      </c>
      <c r="AB3011" s="1">
        <f t="shared" si="844"/>
        <v>1</v>
      </c>
      <c r="AC3011" s="1" t="str">
        <f>VLOOKUP(BIN2DEC(RIGHT(HEX2BIN(MID(H3011,6,1),4),1)&amp;LEFT(HEX2BIN(MID(H3011,7,1),4),1)),Codes!$K$1:$L$5,2)</f>
        <v>M</v>
      </c>
      <c r="AD3011" s="1" t="str">
        <f>VLOOKUP(BIN2DEC(RIGHT(HEX2BIN(MID(H3011,7,1),4),3)&amp;LEFT(HEX2BIN(MID(H3011,8,1),4),2)),Codes!$H$2:$I$33,2)</f>
        <v>Kick</v>
      </c>
      <c r="AE3011" s="1" t="str">
        <f t="shared" si="845"/>
        <v>1</v>
      </c>
      <c r="AF3011" s="1" t="str">
        <f t="shared" si="846"/>
        <v>1</v>
      </c>
      <c r="AH3011" s="6">
        <f t="shared" si="847"/>
        <v>34</v>
      </c>
    </row>
    <row r="3012" spans="1:34">
      <c r="A3012" s="3" t="s">
        <v>6568</v>
      </c>
      <c r="B3012" s="1" t="s">
        <v>86</v>
      </c>
      <c r="C3012" s="6" t="s">
        <v>5196</v>
      </c>
      <c r="D3012" s="9" t="s">
        <v>6569</v>
      </c>
      <c r="E3012" s="9" t="s">
        <v>395</v>
      </c>
      <c r="F3012" s="9" t="s">
        <v>91</v>
      </c>
      <c r="G3012" s="9" t="s">
        <v>443</v>
      </c>
      <c r="H3012" s="9" t="s">
        <v>444</v>
      </c>
      <c r="J3012" s="6" t="str">
        <f t="shared" si="831"/>
        <v>001011</v>
      </c>
      <c r="K3012" s="1">
        <f t="shared" si="832"/>
        <v>2</v>
      </c>
      <c r="L3012" s="6" t="str">
        <f t="shared" si="833"/>
        <v>00000</v>
      </c>
      <c r="M3012" s="1">
        <f t="shared" si="834"/>
        <v>9</v>
      </c>
      <c r="N3012" s="6" t="str">
        <f t="shared" si="835"/>
        <v>00</v>
      </c>
      <c r="O3012" s="1">
        <f t="shared" si="836"/>
        <v>6</v>
      </c>
      <c r="P3012" s="1">
        <f>IF(HEX2DEC(LEFT(E3012,4))&gt;=32768,HEX2DEC(LEFT(E3012,4))-65536,HEX2DEC(LEFT(E3012,4)))/Codes!$N$2</f>
        <v>5.6</v>
      </c>
      <c r="Q3012" s="1">
        <f>IF(HEX2DEC(RIGHT(E3012,4))&gt;=32768,HEX2DEC(RIGHT(E3012,4))-65536,HEX2DEC(RIGHT(E3012,4)))/Codes!$N$2</f>
        <v>0</v>
      </c>
      <c r="R3012" s="1">
        <f>IF(HEX2DEC(LEFT(F3012,4))&gt;=32768,HEX2DEC(LEFT(F3012,4))-65536,HEX2DEC(LEFT(F3012,4)))/Codes!$N$2</f>
        <v>0</v>
      </c>
      <c r="S3012" s="1">
        <f>IF(HEX2DEC(RIGHT(F3012,4))&gt;=32768,HEX2DEC(RIGHT(F3012,4))-65536,HEX2DEC(RIGHT(F3012,4)))/Codes!$N$2</f>
        <v>0</v>
      </c>
      <c r="T3012" s="18">
        <f t="shared" si="837"/>
        <v>361</v>
      </c>
      <c r="U3012" s="1">
        <f t="shared" si="838"/>
        <v>50</v>
      </c>
      <c r="V3012" s="1">
        <f t="shared" si="839"/>
        <v>0</v>
      </c>
      <c r="W3012" s="1" t="str">
        <f t="shared" si="840"/>
        <v>100</v>
      </c>
      <c r="X3012" s="1">
        <f t="shared" si="841"/>
        <v>2</v>
      </c>
      <c r="Y3012" s="1">
        <f t="shared" si="842"/>
        <v>80</v>
      </c>
      <c r="Z3012" s="1" t="str">
        <f>VLOOKUP(BIN2DEC(MID(HEX2BIN(MID(H3012,3,2),8),2,5)),Codes!$E$1:$F$18,2)</f>
        <v>Normal</v>
      </c>
      <c r="AA3012" s="6" t="str">
        <f t="shared" si="843"/>
        <v>0</v>
      </c>
      <c r="AB3012" s="1">
        <f t="shared" si="844"/>
        <v>1</v>
      </c>
      <c r="AC3012" s="1" t="str">
        <f>VLOOKUP(BIN2DEC(RIGHT(HEX2BIN(MID(H3012,6,1),4),1)&amp;LEFT(HEX2BIN(MID(H3012,7,1),4),1)),Codes!$K$1:$L$5,2)</f>
        <v>M</v>
      </c>
      <c r="AD3012" s="1" t="str">
        <f>VLOOKUP(BIN2DEC(RIGHT(HEX2BIN(MID(H3012,7,1),4),3)&amp;LEFT(HEX2BIN(MID(H3012,8,1),4),2)),Codes!$H$2:$I$33,2)</f>
        <v>Kick</v>
      </c>
      <c r="AE3012" s="1" t="str">
        <f t="shared" si="845"/>
        <v>1</v>
      </c>
      <c r="AF3012" s="1" t="str">
        <f t="shared" si="846"/>
        <v>1</v>
      </c>
      <c r="AH3012" s="6">
        <f t="shared" si="847"/>
        <v>34</v>
      </c>
    </row>
    <row r="3013" spans="1:34">
      <c r="A3013" s="3" t="s">
        <v>6570</v>
      </c>
      <c r="B3013" s="1" t="s">
        <v>86</v>
      </c>
      <c r="C3013" s="6" t="s">
        <v>5196</v>
      </c>
      <c r="D3013" s="9" t="s">
        <v>2524</v>
      </c>
      <c r="E3013" s="9" t="s">
        <v>207</v>
      </c>
      <c r="F3013" s="9" t="s">
        <v>91</v>
      </c>
      <c r="G3013" s="9" t="s">
        <v>443</v>
      </c>
      <c r="H3013" s="9" t="s">
        <v>444</v>
      </c>
      <c r="J3013" s="6" t="str">
        <f t="shared" si="831"/>
        <v>001011</v>
      </c>
      <c r="K3013" s="1">
        <f t="shared" si="832"/>
        <v>3</v>
      </c>
      <c r="L3013" s="6" t="str">
        <f t="shared" si="833"/>
        <v>00000</v>
      </c>
      <c r="M3013" s="1">
        <f t="shared" si="834"/>
        <v>7</v>
      </c>
      <c r="N3013" s="6" t="str">
        <f t="shared" si="835"/>
        <v>00</v>
      </c>
      <c r="O3013" s="1">
        <f t="shared" si="836"/>
        <v>6</v>
      </c>
      <c r="P3013" s="1">
        <f>IF(HEX2DEC(LEFT(E3013,4))&gt;=32768,HEX2DEC(LEFT(E3013,4))-65536,HEX2DEC(LEFT(E3013,4)))/Codes!$N$2</f>
        <v>4</v>
      </c>
      <c r="Q3013" s="1">
        <f>IF(HEX2DEC(RIGHT(E3013,4))&gt;=32768,HEX2DEC(RIGHT(E3013,4))-65536,HEX2DEC(RIGHT(E3013,4)))/Codes!$N$2</f>
        <v>0</v>
      </c>
      <c r="R3013" s="1">
        <f>IF(HEX2DEC(LEFT(F3013,4))&gt;=32768,HEX2DEC(LEFT(F3013,4))-65536,HEX2DEC(LEFT(F3013,4)))/Codes!$N$2</f>
        <v>0</v>
      </c>
      <c r="S3013" s="1">
        <f>IF(HEX2DEC(RIGHT(F3013,4))&gt;=32768,HEX2DEC(RIGHT(F3013,4))-65536,HEX2DEC(RIGHT(F3013,4)))/Codes!$N$2</f>
        <v>0</v>
      </c>
      <c r="T3013" s="18">
        <f t="shared" si="837"/>
        <v>361</v>
      </c>
      <c r="U3013" s="1">
        <f t="shared" si="838"/>
        <v>50</v>
      </c>
      <c r="V3013" s="1">
        <f t="shared" si="839"/>
        <v>0</v>
      </c>
      <c r="W3013" s="1" t="str">
        <f t="shared" si="840"/>
        <v>100</v>
      </c>
      <c r="X3013" s="1">
        <f t="shared" si="841"/>
        <v>2</v>
      </c>
      <c r="Y3013" s="1">
        <f t="shared" si="842"/>
        <v>80</v>
      </c>
      <c r="Z3013" s="1" t="str">
        <f>VLOOKUP(BIN2DEC(MID(HEX2BIN(MID(H3013,3,2),8),2,5)),Codes!$E$1:$F$18,2)</f>
        <v>Normal</v>
      </c>
      <c r="AA3013" s="6" t="str">
        <f t="shared" si="843"/>
        <v>0</v>
      </c>
      <c r="AB3013" s="1">
        <f t="shared" si="844"/>
        <v>1</v>
      </c>
      <c r="AC3013" s="1" t="str">
        <f>VLOOKUP(BIN2DEC(RIGHT(HEX2BIN(MID(H3013,6,1),4),1)&amp;LEFT(HEX2BIN(MID(H3013,7,1),4),1)),Codes!$K$1:$L$5,2)</f>
        <v>M</v>
      </c>
      <c r="AD3013" s="1" t="str">
        <f>VLOOKUP(BIN2DEC(RIGHT(HEX2BIN(MID(H3013,7,1),4),3)&amp;LEFT(HEX2BIN(MID(H3013,8,1),4),2)),Codes!$H$2:$I$33,2)</f>
        <v>Kick</v>
      </c>
      <c r="AE3013" s="1" t="str">
        <f t="shared" si="845"/>
        <v>1</v>
      </c>
      <c r="AF3013" s="1" t="str">
        <f t="shared" si="846"/>
        <v>1</v>
      </c>
      <c r="AH3013" s="6">
        <f t="shared" si="847"/>
        <v>34</v>
      </c>
    </row>
    <row r="3014" spans="1:34">
      <c r="A3014" s="3" t="s">
        <v>6571</v>
      </c>
      <c r="B3014" s="1" t="s">
        <v>86</v>
      </c>
      <c r="C3014" s="6" t="s">
        <v>5200</v>
      </c>
      <c r="D3014" s="9" t="s">
        <v>459</v>
      </c>
      <c r="E3014" s="9" t="s">
        <v>299</v>
      </c>
      <c r="F3014" s="9" t="s">
        <v>91</v>
      </c>
      <c r="G3014" s="9" t="s">
        <v>443</v>
      </c>
      <c r="H3014" s="9" t="s">
        <v>444</v>
      </c>
      <c r="J3014" s="6" t="str">
        <f t="shared" si="831"/>
        <v>001011</v>
      </c>
      <c r="K3014" s="1">
        <f t="shared" si="832"/>
        <v>0</v>
      </c>
      <c r="L3014" s="6" t="str">
        <f t="shared" si="833"/>
        <v>00000</v>
      </c>
      <c r="M3014" s="1">
        <f t="shared" si="834"/>
        <v>16</v>
      </c>
      <c r="N3014" s="6" t="str">
        <f t="shared" si="835"/>
        <v>00</v>
      </c>
      <c r="O3014" s="1">
        <f t="shared" si="836"/>
        <v>6</v>
      </c>
      <c r="P3014" s="1">
        <f>IF(HEX2DEC(LEFT(E3014,4))&gt;=32768,HEX2DEC(LEFT(E3014,4))-65536,HEX2DEC(LEFT(E3014,4)))/Codes!$N$2</f>
        <v>6</v>
      </c>
      <c r="Q3014" s="1">
        <f>IF(HEX2DEC(RIGHT(E3014,4))&gt;=32768,HEX2DEC(RIGHT(E3014,4))-65536,HEX2DEC(RIGHT(E3014,4)))/Codes!$N$2</f>
        <v>0</v>
      </c>
      <c r="R3014" s="1">
        <f>IF(HEX2DEC(LEFT(F3014,4))&gt;=32768,HEX2DEC(LEFT(F3014,4))-65536,HEX2DEC(LEFT(F3014,4)))/Codes!$N$2</f>
        <v>0</v>
      </c>
      <c r="S3014" s="1">
        <f>IF(HEX2DEC(RIGHT(F3014,4))&gt;=32768,HEX2DEC(RIGHT(F3014,4))-65536,HEX2DEC(RIGHT(F3014,4)))/Codes!$N$2</f>
        <v>0</v>
      </c>
      <c r="T3014" s="18">
        <f t="shared" si="837"/>
        <v>361</v>
      </c>
      <c r="U3014" s="1">
        <f t="shared" si="838"/>
        <v>50</v>
      </c>
      <c r="V3014" s="1">
        <f t="shared" si="839"/>
        <v>0</v>
      </c>
      <c r="W3014" s="1" t="str">
        <f t="shared" si="840"/>
        <v>100</v>
      </c>
      <c r="X3014" s="1">
        <f t="shared" si="841"/>
        <v>2</v>
      </c>
      <c r="Y3014" s="1">
        <f t="shared" si="842"/>
        <v>80</v>
      </c>
      <c r="Z3014" s="1" t="str">
        <f>VLOOKUP(BIN2DEC(MID(HEX2BIN(MID(H3014,3,2),8),2,5)),Codes!$E$1:$F$18,2)</f>
        <v>Normal</v>
      </c>
      <c r="AA3014" s="6" t="str">
        <f t="shared" si="843"/>
        <v>0</v>
      </c>
      <c r="AB3014" s="1">
        <f t="shared" si="844"/>
        <v>1</v>
      </c>
      <c r="AC3014" s="1" t="str">
        <f>VLOOKUP(BIN2DEC(RIGHT(HEX2BIN(MID(H3014,6,1),4),1)&amp;LEFT(HEX2BIN(MID(H3014,7,1),4),1)),Codes!$K$1:$L$5,2)</f>
        <v>M</v>
      </c>
      <c r="AD3014" s="1" t="str">
        <f>VLOOKUP(BIN2DEC(RIGHT(HEX2BIN(MID(H3014,7,1),4),3)&amp;LEFT(HEX2BIN(MID(H3014,8,1),4),2)),Codes!$H$2:$I$33,2)</f>
        <v>Kick</v>
      </c>
      <c r="AE3014" s="1" t="str">
        <f t="shared" si="845"/>
        <v>1</v>
      </c>
      <c r="AF3014" s="1" t="str">
        <f t="shared" si="846"/>
        <v>1</v>
      </c>
      <c r="AH3014" s="6">
        <f t="shared" si="847"/>
        <v>34</v>
      </c>
    </row>
    <row r="3015" spans="1:34">
      <c r="A3015" s="3" t="s">
        <v>6572</v>
      </c>
      <c r="B3015" s="1" t="s">
        <v>86</v>
      </c>
      <c r="C3015" s="6" t="s">
        <v>5200</v>
      </c>
      <c r="D3015" s="9" t="s">
        <v>462</v>
      </c>
      <c r="E3015" s="9" t="s">
        <v>232</v>
      </c>
      <c r="F3015" s="9" t="s">
        <v>91</v>
      </c>
      <c r="G3015" s="9" t="s">
        <v>443</v>
      </c>
      <c r="H3015" s="9" t="s">
        <v>444</v>
      </c>
      <c r="J3015" s="6" t="str">
        <f t="shared" si="831"/>
        <v>001011</v>
      </c>
      <c r="K3015" s="1">
        <f t="shared" si="832"/>
        <v>1</v>
      </c>
      <c r="L3015" s="6" t="str">
        <f t="shared" si="833"/>
        <v>00000</v>
      </c>
      <c r="M3015" s="1">
        <f t="shared" si="834"/>
        <v>14</v>
      </c>
      <c r="N3015" s="6" t="str">
        <f t="shared" si="835"/>
        <v>00</v>
      </c>
      <c r="O3015" s="1">
        <f t="shared" si="836"/>
        <v>6</v>
      </c>
      <c r="P3015" s="1">
        <f>IF(HEX2DEC(LEFT(E3015,4))&gt;=32768,HEX2DEC(LEFT(E3015,4))-65536,HEX2DEC(LEFT(E3015,4)))/Codes!$N$2</f>
        <v>4.8</v>
      </c>
      <c r="Q3015" s="1">
        <f>IF(HEX2DEC(RIGHT(E3015,4))&gt;=32768,HEX2DEC(RIGHT(E3015,4))-65536,HEX2DEC(RIGHT(E3015,4)))/Codes!$N$2</f>
        <v>0</v>
      </c>
      <c r="R3015" s="1">
        <f>IF(HEX2DEC(LEFT(F3015,4))&gt;=32768,HEX2DEC(LEFT(F3015,4))-65536,HEX2DEC(LEFT(F3015,4)))/Codes!$N$2</f>
        <v>0</v>
      </c>
      <c r="S3015" s="1">
        <f>IF(HEX2DEC(RIGHT(F3015,4))&gt;=32768,HEX2DEC(RIGHT(F3015,4))-65536,HEX2DEC(RIGHT(F3015,4)))/Codes!$N$2</f>
        <v>0</v>
      </c>
      <c r="T3015" s="18">
        <f t="shared" si="837"/>
        <v>361</v>
      </c>
      <c r="U3015" s="1">
        <f t="shared" si="838"/>
        <v>50</v>
      </c>
      <c r="V3015" s="1">
        <f t="shared" si="839"/>
        <v>0</v>
      </c>
      <c r="W3015" s="1" t="str">
        <f t="shared" si="840"/>
        <v>100</v>
      </c>
      <c r="X3015" s="1">
        <f t="shared" si="841"/>
        <v>2</v>
      </c>
      <c r="Y3015" s="1">
        <f t="shared" si="842"/>
        <v>80</v>
      </c>
      <c r="Z3015" s="1" t="str">
        <f>VLOOKUP(BIN2DEC(MID(HEX2BIN(MID(H3015,3,2),8),2,5)),Codes!$E$1:$F$18,2)</f>
        <v>Normal</v>
      </c>
      <c r="AA3015" s="6" t="str">
        <f t="shared" si="843"/>
        <v>0</v>
      </c>
      <c r="AB3015" s="1">
        <f t="shared" si="844"/>
        <v>1</v>
      </c>
      <c r="AC3015" s="1" t="str">
        <f>VLOOKUP(BIN2DEC(RIGHT(HEX2BIN(MID(H3015,6,1),4),1)&amp;LEFT(HEX2BIN(MID(H3015,7,1),4),1)),Codes!$K$1:$L$5,2)</f>
        <v>M</v>
      </c>
      <c r="AD3015" s="1" t="str">
        <f>VLOOKUP(BIN2DEC(RIGHT(HEX2BIN(MID(H3015,7,1),4),3)&amp;LEFT(HEX2BIN(MID(H3015,8,1),4),2)),Codes!$H$2:$I$33,2)</f>
        <v>Kick</v>
      </c>
      <c r="AE3015" s="1" t="str">
        <f t="shared" si="845"/>
        <v>1</v>
      </c>
      <c r="AF3015" s="1" t="str">
        <f t="shared" si="846"/>
        <v>1</v>
      </c>
      <c r="AH3015" s="6">
        <f t="shared" si="847"/>
        <v>34</v>
      </c>
    </row>
    <row r="3016" spans="1:34">
      <c r="A3016" s="3" t="s">
        <v>6573</v>
      </c>
      <c r="B3016" s="1" t="s">
        <v>86</v>
      </c>
      <c r="C3016" s="6" t="s">
        <v>5201</v>
      </c>
      <c r="D3016" s="9" t="s">
        <v>185</v>
      </c>
      <c r="E3016" s="9" t="s">
        <v>6574</v>
      </c>
      <c r="F3016" s="9" t="s">
        <v>91</v>
      </c>
      <c r="G3016" s="9" t="s">
        <v>468</v>
      </c>
      <c r="H3016" s="9" t="s">
        <v>473</v>
      </c>
      <c r="J3016" s="6" t="str">
        <f t="shared" si="831"/>
        <v>001011</v>
      </c>
      <c r="K3016" s="1">
        <f t="shared" si="832"/>
        <v>0</v>
      </c>
      <c r="L3016" s="6" t="str">
        <f t="shared" si="833"/>
        <v>00000</v>
      </c>
      <c r="M3016" s="1">
        <f t="shared" si="834"/>
        <v>14</v>
      </c>
      <c r="N3016" s="6" t="str">
        <f t="shared" si="835"/>
        <v>00</v>
      </c>
      <c r="O3016" s="1">
        <f t="shared" si="836"/>
        <v>6</v>
      </c>
      <c r="P3016" s="1">
        <f>IF(HEX2DEC(LEFT(E3016,4))&gt;=32768,HEX2DEC(LEFT(E3016,4))-65536,HEX2DEC(LEFT(E3016,4)))/Codes!$N$2</f>
        <v>6</v>
      </c>
      <c r="Q3016" s="1">
        <f>IF(HEX2DEC(RIGHT(E3016,4))&gt;=32768,HEX2DEC(RIGHT(E3016,4))-65536,HEX2DEC(RIGHT(E3016,4)))/Codes!$N$2</f>
        <v>5.1120000000000001</v>
      </c>
      <c r="R3016" s="1">
        <f>IF(HEX2DEC(LEFT(F3016,4))&gt;=32768,HEX2DEC(LEFT(F3016,4))-65536,HEX2DEC(LEFT(F3016,4)))/Codes!$N$2</f>
        <v>0</v>
      </c>
      <c r="S3016" s="1">
        <f>IF(HEX2DEC(RIGHT(F3016,4))&gt;=32768,HEX2DEC(RIGHT(F3016,4))-65536,HEX2DEC(RIGHT(F3016,4)))/Codes!$N$2</f>
        <v>0</v>
      </c>
      <c r="T3016" s="18">
        <f t="shared" si="837"/>
        <v>361</v>
      </c>
      <c r="U3016" s="1">
        <f t="shared" si="838"/>
        <v>100</v>
      </c>
      <c r="V3016" s="1">
        <f t="shared" si="839"/>
        <v>98</v>
      </c>
      <c r="W3016" s="1" t="str">
        <f t="shared" si="840"/>
        <v>100</v>
      </c>
      <c r="X3016" s="1">
        <f t="shared" si="841"/>
        <v>2</v>
      </c>
      <c r="Y3016" s="1">
        <f t="shared" si="842"/>
        <v>0</v>
      </c>
      <c r="Z3016" s="1" t="str">
        <f>VLOOKUP(BIN2DEC(MID(HEX2BIN(MID(H3016,3,2),8),2,5)),Codes!$E$1:$F$18,2)</f>
        <v>Normal</v>
      </c>
      <c r="AA3016" s="6" t="str">
        <f t="shared" si="843"/>
        <v>0</v>
      </c>
      <c r="AB3016" s="1">
        <f t="shared" si="844"/>
        <v>1</v>
      </c>
      <c r="AC3016" s="1" t="str">
        <f>VLOOKUP(BIN2DEC(RIGHT(HEX2BIN(MID(H3016,6,1),4),1)&amp;LEFT(HEX2BIN(MID(H3016,7,1),4),1)),Codes!$K$1:$L$5,2)</f>
        <v>M</v>
      </c>
      <c r="AD3016" s="1" t="str">
        <f>VLOOKUP(BIN2DEC(RIGHT(HEX2BIN(MID(H3016,7,1),4),3)&amp;LEFT(HEX2BIN(MID(H3016,8,1),4),2)),Codes!$H$2:$I$33,2)</f>
        <v>Kick</v>
      </c>
      <c r="AE3016" s="1" t="str">
        <f t="shared" si="845"/>
        <v>1</v>
      </c>
      <c r="AF3016" s="1" t="str">
        <f t="shared" si="846"/>
        <v>1</v>
      </c>
      <c r="AH3016" s="6">
        <f t="shared" si="847"/>
        <v>34</v>
      </c>
    </row>
    <row r="3017" spans="1:34">
      <c r="A3017" s="3" t="s">
        <v>6575</v>
      </c>
      <c r="B3017" s="1" t="s">
        <v>86</v>
      </c>
      <c r="C3017" s="6" t="s">
        <v>5201</v>
      </c>
      <c r="D3017" s="9" t="s">
        <v>462</v>
      </c>
      <c r="E3017" s="9" t="s">
        <v>232</v>
      </c>
      <c r="F3017" s="9" t="s">
        <v>91</v>
      </c>
      <c r="G3017" s="9" t="s">
        <v>468</v>
      </c>
      <c r="H3017" s="9" t="s">
        <v>473</v>
      </c>
      <c r="J3017" s="6" t="str">
        <f t="shared" si="831"/>
        <v>001011</v>
      </c>
      <c r="K3017" s="1">
        <f t="shared" si="832"/>
        <v>1</v>
      </c>
      <c r="L3017" s="6" t="str">
        <f t="shared" si="833"/>
        <v>00000</v>
      </c>
      <c r="M3017" s="1">
        <f t="shared" si="834"/>
        <v>14</v>
      </c>
      <c r="N3017" s="6" t="str">
        <f t="shared" si="835"/>
        <v>00</v>
      </c>
      <c r="O3017" s="1">
        <f t="shared" si="836"/>
        <v>6</v>
      </c>
      <c r="P3017" s="1">
        <f>IF(HEX2DEC(LEFT(E3017,4))&gt;=32768,HEX2DEC(LEFT(E3017,4))-65536,HEX2DEC(LEFT(E3017,4)))/Codes!$N$2</f>
        <v>4.8</v>
      </c>
      <c r="Q3017" s="1">
        <f>IF(HEX2DEC(RIGHT(E3017,4))&gt;=32768,HEX2DEC(RIGHT(E3017,4))-65536,HEX2DEC(RIGHT(E3017,4)))/Codes!$N$2</f>
        <v>0</v>
      </c>
      <c r="R3017" s="1">
        <f>IF(HEX2DEC(LEFT(F3017,4))&gt;=32768,HEX2DEC(LEFT(F3017,4))-65536,HEX2DEC(LEFT(F3017,4)))/Codes!$N$2</f>
        <v>0</v>
      </c>
      <c r="S3017" s="1">
        <f>IF(HEX2DEC(RIGHT(F3017,4))&gt;=32768,HEX2DEC(RIGHT(F3017,4))-65536,HEX2DEC(RIGHT(F3017,4)))/Codes!$N$2</f>
        <v>0</v>
      </c>
      <c r="T3017" s="18">
        <f t="shared" si="837"/>
        <v>361</v>
      </c>
      <c r="U3017" s="1">
        <f t="shared" si="838"/>
        <v>100</v>
      </c>
      <c r="V3017" s="1">
        <f t="shared" si="839"/>
        <v>98</v>
      </c>
      <c r="W3017" s="1" t="str">
        <f t="shared" si="840"/>
        <v>100</v>
      </c>
      <c r="X3017" s="1">
        <f t="shared" si="841"/>
        <v>2</v>
      </c>
      <c r="Y3017" s="1">
        <f t="shared" si="842"/>
        <v>0</v>
      </c>
      <c r="Z3017" s="1" t="str">
        <f>VLOOKUP(BIN2DEC(MID(HEX2BIN(MID(H3017,3,2),8),2,5)),Codes!$E$1:$F$18,2)</f>
        <v>Normal</v>
      </c>
      <c r="AA3017" s="6" t="str">
        <f t="shared" si="843"/>
        <v>0</v>
      </c>
      <c r="AB3017" s="1">
        <f t="shared" si="844"/>
        <v>1</v>
      </c>
      <c r="AC3017" s="1" t="str">
        <f>VLOOKUP(BIN2DEC(RIGHT(HEX2BIN(MID(H3017,6,1),4),1)&amp;LEFT(HEX2BIN(MID(H3017,7,1),4),1)),Codes!$K$1:$L$5,2)</f>
        <v>M</v>
      </c>
      <c r="AD3017" s="1" t="str">
        <f>VLOOKUP(BIN2DEC(RIGHT(HEX2BIN(MID(H3017,7,1),4),3)&amp;LEFT(HEX2BIN(MID(H3017,8,1),4),2)),Codes!$H$2:$I$33,2)</f>
        <v>Kick</v>
      </c>
      <c r="AE3017" s="1" t="str">
        <f t="shared" si="845"/>
        <v>1</v>
      </c>
      <c r="AF3017" s="1" t="str">
        <f t="shared" si="846"/>
        <v>1</v>
      </c>
      <c r="AH3017" s="6">
        <f t="shared" si="847"/>
        <v>34</v>
      </c>
    </row>
    <row r="3018" spans="1:34">
      <c r="A3018" s="3" t="s">
        <v>6576</v>
      </c>
      <c r="B3018" s="1" t="s">
        <v>86</v>
      </c>
      <c r="C3018" s="6" t="s">
        <v>1790</v>
      </c>
      <c r="D3018" s="9" t="s">
        <v>6577</v>
      </c>
      <c r="E3018" s="9" t="s">
        <v>6578</v>
      </c>
      <c r="F3018" s="9" t="s">
        <v>91</v>
      </c>
      <c r="G3018" s="9" t="s">
        <v>468</v>
      </c>
      <c r="H3018" s="9" t="s">
        <v>473</v>
      </c>
      <c r="J3018" s="6" t="str">
        <f t="shared" si="831"/>
        <v>001011</v>
      </c>
      <c r="K3018" s="1">
        <f t="shared" si="832"/>
        <v>0</v>
      </c>
      <c r="L3018" s="6" t="str">
        <f t="shared" si="833"/>
        <v>00000</v>
      </c>
      <c r="M3018" s="1">
        <f t="shared" si="834"/>
        <v>49</v>
      </c>
      <c r="N3018" s="6" t="str">
        <f t="shared" si="835"/>
        <v>00</v>
      </c>
      <c r="O3018" s="1">
        <f t="shared" si="836"/>
        <v>10</v>
      </c>
      <c r="P3018" s="1">
        <f>IF(HEX2DEC(LEFT(E3018,4))&gt;=32768,HEX2DEC(LEFT(E3018,4))-65536,HEX2DEC(LEFT(E3018,4)))/Codes!$N$2</f>
        <v>5.6</v>
      </c>
      <c r="Q3018" s="1">
        <f>IF(HEX2DEC(RIGHT(E3018,4))&gt;=32768,HEX2DEC(RIGHT(E3018,4))-65536,HEX2DEC(RIGHT(E3018,4)))/Codes!$N$2</f>
        <v>4.4000000000000004</v>
      </c>
      <c r="R3018" s="1">
        <f>IF(HEX2DEC(LEFT(F3018,4))&gt;=32768,HEX2DEC(LEFT(F3018,4))-65536,HEX2DEC(LEFT(F3018,4)))/Codes!$N$2</f>
        <v>0</v>
      </c>
      <c r="S3018" s="1">
        <f>IF(HEX2DEC(RIGHT(F3018,4))&gt;=32768,HEX2DEC(RIGHT(F3018,4))-65536,HEX2DEC(RIGHT(F3018,4)))/Codes!$N$2</f>
        <v>0</v>
      </c>
      <c r="T3018" s="18">
        <f t="shared" si="837"/>
        <v>361</v>
      </c>
      <c r="U3018" s="1">
        <f t="shared" si="838"/>
        <v>100</v>
      </c>
      <c r="V3018" s="1">
        <f t="shared" si="839"/>
        <v>98</v>
      </c>
      <c r="W3018" s="1" t="str">
        <f t="shared" si="840"/>
        <v>100</v>
      </c>
      <c r="X3018" s="1">
        <f t="shared" si="841"/>
        <v>2</v>
      </c>
      <c r="Y3018" s="1">
        <f t="shared" si="842"/>
        <v>0</v>
      </c>
      <c r="Z3018" s="1" t="str">
        <f>VLOOKUP(BIN2DEC(MID(HEX2BIN(MID(H3018,3,2),8),2,5)),Codes!$E$1:$F$18,2)</f>
        <v>Normal</v>
      </c>
      <c r="AA3018" s="6" t="str">
        <f t="shared" si="843"/>
        <v>0</v>
      </c>
      <c r="AB3018" s="1">
        <f t="shared" si="844"/>
        <v>1</v>
      </c>
      <c r="AC3018" s="1" t="str">
        <f>VLOOKUP(BIN2DEC(RIGHT(HEX2BIN(MID(H3018,6,1),4),1)&amp;LEFT(HEX2BIN(MID(H3018,7,1),4),1)),Codes!$K$1:$L$5,2)</f>
        <v>M</v>
      </c>
      <c r="AD3018" s="1" t="str">
        <f>VLOOKUP(BIN2DEC(RIGHT(HEX2BIN(MID(H3018,7,1),4),3)&amp;LEFT(HEX2BIN(MID(H3018,8,1),4),2)),Codes!$H$2:$I$33,2)</f>
        <v>Kick</v>
      </c>
      <c r="AE3018" s="1" t="str">
        <f t="shared" si="845"/>
        <v>1</v>
      </c>
      <c r="AF3018" s="1" t="str">
        <f t="shared" si="846"/>
        <v>1</v>
      </c>
      <c r="AH3018" s="6">
        <f t="shared" si="847"/>
        <v>34</v>
      </c>
    </row>
    <row r="3019" spans="1:34">
      <c r="A3019" s="3" t="s">
        <v>6579</v>
      </c>
      <c r="B3019" s="1" t="s">
        <v>86</v>
      </c>
      <c r="C3019" s="6" t="s">
        <v>1790</v>
      </c>
      <c r="D3019" s="9" t="s">
        <v>6580</v>
      </c>
      <c r="E3019" s="9" t="s">
        <v>232</v>
      </c>
      <c r="F3019" s="9" t="s">
        <v>91</v>
      </c>
      <c r="G3019" s="9" t="s">
        <v>468</v>
      </c>
      <c r="H3019" s="9" t="s">
        <v>473</v>
      </c>
      <c r="J3019" s="6" t="str">
        <f t="shared" si="831"/>
        <v>001011</v>
      </c>
      <c r="K3019" s="1">
        <f t="shared" si="832"/>
        <v>1</v>
      </c>
      <c r="L3019" s="6" t="str">
        <f t="shared" si="833"/>
        <v>00000</v>
      </c>
      <c r="M3019" s="1">
        <f t="shared" si="834"/>
        <v>49</v>
      </c>
      <c r="N3019" s="6" t="str">
        <f t="shared" si="835"/>
        <v>00</v>
      </c>
      <c r="O3019" s="1">
        <f t="shared" si="836"/>
        <v>10</v>
      </c>
      <c r="P3019" s="1">
        <f>IF(HEX2DEC(LEFT(E3019,4))&gt;=32768,HEX2DEC(LEFT(E3019,4))-65536,HEX2DEC(LEFT(E3019,4)))/Codes!$N$2</f>
        <v>4.8</v>
      </c>
      <c r="Q3019" s="1">
        <f>IF(HEX2DEC(RIGHT(E3019,4))&gt;=32768,HEX2DEC(RIGHT(E3019,4))-65536,HEX2DEC(RIGHT(E3019,4)))/Codes!$N$2</f>
        <v>0</v>
      </c>
      <c r="R3019" s="1">
        <f>IF(HEX2DEC(LEFT(F3019,4))&gt;=32768,HEX2DEC(LEFT(F3019,4))-65536,HEX2DEC(LEFT(F3019,4)))/Codes!$N$2</f>
        <v>0</v>
      </c>
      <c r="S3019" s="1">
        <f>IF(HEX2DEC(RIGHT(F3019,4))&gt;=32768,HEX2DEC(RIGHT(F3019,4))-65536,HEX2DEC(RIGHT(F3019,4)))/Codes!$N$2</f>
        <v>0</v>
      </c>
      <c r="T3019" s="18">
        <f t="shared" si="837"/>
        <v>361</v>
      </c>
      <c r="U3019" s="1">
        <f t="shared" si="838"/>
        <v>100</v>
      </c>
      <c r="V3019" s="1">
        <f t="shared" si="839"/>
        <v>98</v>
      </c>
      <c r="W3019" s="1" t="str">
        <f t="shared" si="840"/>
        <v>100</v>
      </c>
      <c r="X3019" s="1">
        <f t="shared" si="841"/>
        <v>2</v>
      </c>
      <c r="Y3019" s="1">
        <f t="shared" si="842"/>
        <v>0</v>
      </c>
      <c r="Z3019" s="1" t="str">
        <f>VLOOKUP(BIN2DEC(MID(HEX2BIN(MID(H3019,3,2),8),2,5)),Codes!$E$1:$F$18,2)</f>
        <v>Normal</v>
      </c>
      <c r="AA3019" s="6" t="str">
        <f t="shared" si="843"/>
        <v>0</v>
      </c>
      <c r="AB3019" s="1">
        <f t="shared" si="844"/>
        <v>1</v>
      </c>
      <c r="AC3019" s="1" t="str">
        <f>VLOOKUP(BIN2DEC(RIGHT(HEX2BIN(MID(H3019,6,1),4),1)&amp;LEFT(HEX2BIN(MID(H3019,7,1),4),1)),Codes!$K$1:$L$5,2)</f>
        <v>M</v>
      </c>
      <c r="AD3019" s="1" t="str">
        <f>VLOOKUP(BIN2DEC(RIGHT(HEX2BIN(MID(H3019,7,1),4),3)&amp;LEFT(HEX2BIN(MID(H3019,8,1),4),2)),Codes!$H$2:$I$33,2)</f>
        <v>Kick</v>
      </c>
      <c r="AE3019" s="1" t="str">
        <f t="shared" si="845"/>
        <v>1</v>
      </c>
      <c r="AF3019" s="1" t="str">
        <f t="shared" si="846"/>
        <v>1</v>
      </c>
      <c r="AH3019" s="6">
        <f t="shared" si="847"/>
        <v>34</v>
      </c>
    </row>
    <row r="3020" spans="1:34">
      <c r="A3020" s="3" t="s">
        <v>6581</v>
      </c>
      <c r="B3020" s="1" t="s">
        <v>86</v>
      </c>
      <c r="C3020" s="6" t="s">
        <v>1790</v>
      </c>
      <c r="D3020" s="9" t="s">
        <v>1638</v>
      </c>
      <c r="E3020" s="9" t="s">
        <v>207</v>
      </c>
      <c r="F3020" s="9" t="s">
        <v>91</v>
      </c>
      <c r="G3020" s="9" t="s">
        <v>468</v>
      </c>
      <c r="H3020" s="9" t="s">
        <v>473</v>
      </c>
      <c r="J3020" s="6" t="str">
        <f t="shared" si="831"/>
        <v>001011</v>
      </c>
      <c r="K3020" s="1">
        <f t="shared" si="832"/>
        <v>2</v>
      </c>
      <c r="L3020" s="6" t="str">
        <f t="shared" si="833"/>
        <v>00000</v>
      </c>
      <c r="M3020" s="1">
        <f t="shared" si="834"/>
        <v>4</v>
      </c>
      <c r="N3020" s="6" t="str">
        <f t="shared" si="835"/>
        <v>00</v>
      </c>
      <c r="O3020" s="1">
        <f t="shared" si="836"/>
        <v>10</v>
      </c>
      <c r="P3020" s="1">
        <f>IF(HEX2DEC(LEFT(E3020,4))&gt;=32768,HEX2DEC(LEFT(E3020,4))-65536,HEX2DEC(LEFT(E3020,4)))/Codes!$N$2</f>
        <v>4</v>
      </c>
      <c r="Q3020" s="1">
        <f>IF(HEX2DEC(RIGHT(E3020,4))&gt;=32768,HEX2DEC(RIGHT(E3020,4))-65536,HEX2DEC(RIGHT(E3020,4)))/Codes!$N$2</f>
        <v>0</v>
      </c>
      <c r="R3020" s="1">
        <f>IF(HEX2DEC(LEFT(F3020,4))&gt;=32768,HEX2DEC(LEFT(F3020,4))-65536,HEX2DEC(LEFT(F3020,4)))/Codes!$N$2</f>
        <v>0</v>
      </c>
      <c r="S3020" s="1">
        <f>IF(HEX2DEC(RIGHT(F3020,4))&gt;=32768,HEX2DEC(RIGHT(F3020,4))-65536,HEX2DEC(RIGHT(F3020,4)))/Codes!$N$2</f>
        <v>0</v>
      </c>
      <c r="T3020" s="18">
        <f t="shared" si="837"/>
        <v>361</v>
      </c>
      <c r="U3020" s="1">
        <f t="shared" si="838"/>
        <v>100</v>
      </c>
      <c r="V3020" s="1">
        <f t="shared" si="839"/>
        <v>98</v>
      </c>
      <c r="W3020" s="1" t="str">
        <f t="shared" si="840"/>
        <v>100</v>
      </c>
      <c r="X3020" s="1">
        <f t="shared" si="841"/>
        <v>2</v>
      </c>
      <c r="Y3020" s="1">
        <f t="shared" si="842"/>
        <v>0</v>
      </c>
      <c r="Z3020" s="1" t="str">
        <f>VLOOKUP(BIN2DEC(MID(HEX2BIN(MID(H3020,3,2),8),2,5)),Codes!$E$1:$F$18,2)</f>
        <v>Normal</v>
      </c>
      <c r="AA3020" s="6" t="str">
        <f t="shared" si="843"/>
        <v>0</v>
      </c>
      <c r="AB3020" s="1">
        <f t="shared" si="844"/>
        <v>1</v>
      </c>
      <c r="AC3020" s="1" t="str">
        <f>VLOOKUP(BIN2DEC(RIGHT(HEX2BIN(MID(H3020,6,1),4),1)&amp;LEFT(HEX2BIN(MID(H3020,7,1),4),1)),Codes!$K$1:$L$5,2)</f>
        <v>M</v>
      </c>
      <c r="AD3020" s="1" t="str">
        <f>VLOOKUP(BIN2DEC(RIGHT(HEX2BIN(MID(H3020,7,1),4),3)&amp;LEFT(HEX2BIN(MID(H3020,8,1),4),2)),Codes!$H$2:$I$33,2)</f>
        <v>Kick</v>
      </c>
      <c r="AE3020" s="1" t="str">
        <f t="shared" si="845"/>
        <v>1</v>
      </c>
      <c r="AF3020" s="1" t="str">
        <f t="shared" si="846"/>
        <v>1</v>
      </c>
      <c r="AH3020" s="6">
        <f t="shared" si="847"/>
        <v>34</v>
      </c>
    </row>
    <row r="3021" spans="1:34">
      <c r="A3021" s="3" t="s">
        <v>6582</v>
      </c>
      <c r="B3021" s="1" t="s">
        <v>86</v>
      </c>
      <c r="C3021" s="6" t="s">
        <v>1787</v>
      </c>
      <c r="D3021" s="9" t="s">
        <v>325</v>
      </c>
      <c r="E3021" s="9" t="s">
        <v>232</v>
      </c>
      <c r="F3021" s="9" t="s">
        <v>91</v>
      </c>
      <c r="G3021" s="9" t="s">
        <v>468</v>
      </c>
      <c r="H3021" s="9" t="s">
        <v>473</v>
      </c>
      <c r="J3021" s="6" t="str">
        <f t="shared" si="831"/>
        <v>001011</v>
      </c>
      <c r="K3021" s="1">
        <f t="shared" si="832"/>
        <v>0</v>
      </c>
      <c r="L3021" s="6" t="str">
        <f t="shared" si="833"/>
        <v>00000</v>
      </c>
      <c r="M3021" s="1">
        <f t="shared" si="834"/>
        <v>14</v>
      </c>
      <c r="N3021" s="6" t="str">
        <f t="shared" si="835"/>
        <v>00</v>
      </c>
      <c r="O3021" s="1">
        <f t="shared" si="836"/>
        <v>10</v>
      </c>
      <c r="P3021" s="1">
        <f>IF(HEX2DEC(LEFT(E3021,4))&gt;=32768,HEX2DEC(LEFT(E3021,4))-65536,HEX2DEC(LEFT(E3021,4)))/Codes!$N$2</f>
        <v>4.8</v>
      </c>
      <c r="Q3021" s="1">
        <f>IF(HEX2DEC(RIGHT(E3021,4))&gt;=32768,HEX2DEC(RIGHT(E3021,4))-65536,HEX2DEC(RIGHT(E3021,4)))/Codes!$N$2</f>
        <v>0</v>
      </c>
      <c r="R3021" s="1">
        <f>IF(HEX2DEC(LEFT(F3021,4))&gt;=32768,HEX2DEC(LEFT(F3021,4))-65536,HEX2DEC(LEFT(F3021,4)))/Codes!$N$2</f>
        <v>0</v>
      </c>
      <c r="S3021" s="1">
        <f>IF(HEX2DEC(RIGHT(F3021,4))&gt;=32768,HEX2DEC(RIGHT(F3021,4))-65536,HEX2DEC(RIGHT(F3021,4)))/Codes!$N$2</f>
        <v>0</v>
      </c>
      <c r="T3021" s="18">
        <f t="shared" si="837"/>
        <v>361</v>
      </c>
      <c r="U3021" s="1">
        <f t="shared" si="838"/>
        <v>100</v>
      </c>
      <c r="V3021" s="1">
        <f t="shared" si="839"/>
        <v>98</v>
      </c>
      <c r="W3021" s="1" t="str">
        <f t="shared" si="840"/>
        <v>100</v>
      </c>
      <c r="X3021" s="1">
        <f t="shared" si="841"/>
        <v>2</v>
      </c>
      <c r="Y3021" s="1">
        <f t="shared" si="842"/>
        <v>0</v>
      </c>
      <c r="Z3021" s="1" t="str">
        <f>VLOOKUP(BIN2DEC(MID(HEX2BIN(MID(H3021,3,2),8),2,5)),Codes!$E$1:$F$18,2)</f>
        <v>Normal</v>
      </c>
      <c r="AA3021" s="6" t="str">
        <f t="shared" si="843"/>
        <v>0</v>
      </c>
      <c r="AB3021" s="1">
        <f t="shared" si="844"/>
        <v>1</v>
      </c>
      <c r="AC3021" s="1" t="str">
        <f>VLOOKUP(BIN2DEC(RIGHT(HEX2BIN(MID(H3021,6,1),4),1)&amp;LEFT(HEX2BIN(MID(H3021,7,1),4),1)),Codes!$K$1:$L$5,2)</f>
        <v>M</v>
      </c>
      <c r="AD3021" s="1" t="str">
        <f>VLOOKUP(BIN2DEC(RIGHT(HEX2BIN(MID(H3021,7,1),4),3)&amp;LEFT(HEX2BIN(MID(H3021,8,1),4),2)),Codes!$H$2:$I$33,2)</f>
        <v>Kick</v>
      </c>
      <c r="AE3021" s="1" t="str">
        <f t="shared" si="845"/>
        <v>1</v>
      </c>
      <c r="AF3021" s="1" t="str">
        <f t="shared" si="846"/>
        <v>1</v>
      </c>
      <c r="AH3021" s="6">
        <f t="shared" si="847"/>
        <v>34</v>
      </c>
    </row>
    <row r="3022" spans="1:34">
      <c r="A3022" s="3" t="s">
        <v>6583</v>
      </c>
      <c r="B3022" s="1" t="s">
        <v>86</v>
      </c>
      <c r="C3022" s="6" t="s">
        <v>1787</v>
      </c>
      <c r="D3022" s="9" t="s">
        <v>475</v>
      </c>
      <c r="E3022" s="9" t="s">
        <v>499</v>
      </c>
      <c r="F3022" s="9" t="s">
        <v>91</v>
      </c>
      <c r="G3022" s="9" t="s">
        <v>468</v>
      </c>
      <c r="H3022" s="9" t="s">
        <v>473</v>
      </c>
      <c r="J3022" s="6" t="str">
        <f t="shared" si="831"/>
        <v>001011</v>
      </c>
      <c r="K3022" s="1">
        <f t="shared" si="832"/>
        <v>1</v>
      </c>
      <c r="L3022" s="6" t="str">
        <f t="shared" si="833"/>
        <v>00000</v>
      </c>
      <c r="M3022" s="1">
        <f t="shared" si="834"/>
        <v>16</v>
      </c>
      <c r="N3022" s="6" t="str">
        <f t="shared" si="835"/>
        <v>00</v>
      </c>
      <c r="O3022" s="1">
        <f t="shared" si="836"/>
        <v>10</v>
      </c>
      <c r="P3022" s="1">
        <f>IF(HEX2DEC(LEFT(E3022,4))&gt;=32768,HEX2DEC(LEFT(E3022,4))-65536,HEX2DEC(LEFT(E3022,4)))/Codes!$N$2</f>
        <v>5.2</v>
      </c>
      <c r="Q3022" s="1">
        <f>IF(HEX2DEC(RIGHT(E3022,4))&gt;=32768,HEX2DEC(RIGHT(E3022,4))-65536,HEX2DEC(RIGHT(E3022,4)))/Codes!$N$2</f>
        <v>0</v>
      </c>
      <c r="R3022" s="1">
        <f>IF(HEX2DEC(LEFT(F3022,4))&gt;=32768,HEX2DEC(LEFT(F3022,4))-65536,HEX2DEC(LEFT(F3022,4)))/Codes!$N$2</f>
        <v>0</v>
      </c>
      <c r="S3022" s="1">
        <f>IF(HEX2DEC(RIGHT(F3022,4))&gt;=32768,HEX2DEC(RIGHT(F3022,4))-65536,HEX2DEC(RIGHT(F3022,4)))/Codes!$N$2</f>
        <v>0</v>
      </c>
      <c r="T3022" s="18">
        <f t="shared" si="837"/>
        <v>361</v>
      </c>
      <c r="U3022" s="1">
        <f t="shared" si="838"/>
        <v>100</v>
      </c>
      <c r="V3022" s="1">
        <f t="shared" si="839"/>
        <v>98</v>
      </c>
      <c r="W3022" s="1" t="str">
        <f t="shared" si="840"/>
        <v>100</v>
      </c>
      <c r="X3022" s="1">
        <f t="shared" si="841"/>
        <v>2</v>
      </c>
      <c r="Y3022" s="1">
        <f t="shared" si="842"/>
        <v>0</v>
      </c>
      <c r="Z3022" s="1" t="str">
        <f>VLOOKUP(BIN2DEC(MID(HEX2BIN(MID(H3022,3,2),8),2,5)),Codes!$E$1:$F$18,2)</f>
        <v>Normal</v>
      </c>
      <c r="AA3022" s="6" t="str">
        <f t="shared" si="843"/>
        <v>0</v>
      </c>
      <c r="AB3022" s="1">
        <f t="shared" si="844"/>
        <v>1</v>
      </c>
      <c r="AC3022" s="1" t="str">
        <f>VLOOKUP(BIN2DEC(RIGHT(HEX2BIN(MID(H3022,6,1),4),1)&amp;LEFT(HEX2BIN(MID(H3022,7,1),4),1)),Codes!$K$1:$L$5,2)</f>
        <v>M</v>
      </c>
      <c r="AD3022" s="1" t="str">
        <f>VLOOKUP(BIN2DEC(RIGHT(HEX2BIN(MID(H3022,7,1),4),3)&amp;LEFT(HEX2BIN(MID(H3022,8,1),4),2)),Codes!$H$2:$I$33,2)</f>
        <v>Kick</v>
      </c>
      <c r="AE3022" s="1" t="str">
        <f t="shared" si="845"/>
        <v>1</v>
      </c>
      <c r="AF3022" s="1" t="str">
        <f t="shared" si="846"/>
        <v>1</v>
      </c>
      <c r="AH3022" s="6">
        <f t="shared" si="847"/>
        <v>34</v>
      </c>
    </row>
    <row r="3023" spans="1:34">
      <c r="A3023" s="3" t="s">
        <v>6584</v>
      </c>
      <c r="B3023" s="1" t="s">
        <v>86</v>
      </c>
      <c r="C3023" s="6" t="s">
        <v>1787</v>
      </c>
      <c r="D3023" s="9" t="s">
        <v>5211</v>
      </c>
      <c r="E3023" s="9" t="s">
        <v>207</v>
      </c>
      <c r="F3023" s="9" t="s">
        <v>91</v>
      </c>
      <c r="G3023" s="9" t="s">
        <v>468</v>
      </c>
      <c r="H3023" s="9" t="s">
        <v>473</v>
      </c>
      <c r="J3023" s="6" t="str">
        <f t="shared" si="831"/>
        <v>001011</v>
      </c>
      <c r="K3023" s="1">
        <f t="shared" si="832"/>
        <v>2</v>
      </c>
      <c r="L3023" s="6" t="str">
        <f t="shared" si="833"/>
        <v>00000</v>
      </c>
      <c r="M3023" s="1">
        <f t="shared" si="834"/>
        <v>7</v>
      </c>
      <c r="N3023" s="6" t="str">
        <f t="shared" si="835"/>
        <v>00</v>
      </c>
      <c r="O3023" s="1">
        <f t="shared" si="836"/>
        <v>10</v>
      </c>
      <c r="P3023" s="1">
        <f>IF(HEX2DEC(LEFT(E3023,4))&gt;=32768,HEX2DEC(LEFT(E3023,4))-65536,HEX2DEC(LEFT(E3023,4)))/Codes!$N$2</f>
        <v>4</v>
      </c>
      <c r="Q3023" s="1">
        <f>IF(HEX2DEC(RIGHT(E3023,4))&gt;=32768,HEX2DEC(RIGHT(E3023,4))-65536,HEX2DEC(RIGHT(E3023,4)))/Codes!$N$2</f>
        <v>0</v>
      </c>
      <c r="R3023" s="1">
        <f>IF(HEX2DEC(LEFT(F3023,4))&gt;=32768,HEX2DEC(LEFT(F3023,4))-65536,HEX2DEC(LEFT(F3023,4)))/Codes!$N$2</f>
        <v>0</v>
      </c>
      <c r="S3023" s="1">
        <f>IF(HEX2DEC(RIGHT(F3023,4))&gt;=32768,HEX2DEC(RIGHT(F3023,4))-65536,HEX2DEC(RIGHT(F3023,4)))/Codes!$N$2</f>
        <v>0</v>
      </c>
      <c r="T3023" s="18">
        <f t="shared" si="837"/>
        <v>361</v>
      </c>
      <c r="U3023" s="1">
        <f t="shared" si="838"/>
        <v>100</v>
      </c>
      <c r="V3023" s="1">
        <f t="shared" si="839"/>
        <v>98</v>
      </c>
      <c r="W3023" s="1" t="str">
        <f t="shared" si="840"/>
        <v>100</v>
      </c>
      <c r="X3023" s="1">
        <f t="shared" si="841"/>
        <v>2</v>
      </c>
      <c r="Y3023" s="1">
        <f t="shared" si="842"/>
        <v>0</v>
      </c>
      <c r="Z3023" s="1" t="str">
        <f>VLOOKUP(BIN2DEC(MID(HEX2BIN(MID(H3023,3,2),8),2,5)),Codes!$E$1:$F$18,2)</f>
        <v>Normal</v>
      </c>
      <c r="AA3023" s="6" t="str">
        <f t="shared" si="843"/>
        <v>0</v>
      </c>
      <c r="AB3023" s="1">
        <f t="shared" si="844"/>
        <v>1</v>
      </c>
      <c r="AC3023" s="1" t="str">
        <f>VLOOKUP(BIN2DEC(RIGHT(HEX2BIN(MID(H3023,6,1),4),1)&amp;LEFT(HEX2BIN(MID(H3023,7,1),4),1)),Codes!$K$1:$L$5,2)</f>
        <v>M</v>
      </c>
      <c r="AD3023" s="1" t="str">
        <f>VLOOKUP(BIN2DEC(RIGHT(HEX2BIN(MID(H3023,7,1),4),3)&amp;LEFT(HEX2BIN(MID(H3023,8,1),4),2)),Codes!$H$2:$I$33,2)</f>
        <v>Kick</v>
      </c>
      <c r="AE3023" s="1" t="str">
        <f t="shared" si="845"/>
        <v>1</v>
      </c>
      <c r="AF3023" s="1" t="str">
        <f t="shared" si="846"/>
        <v>1</v>
      </c>
      <c r="AH3023" s="6">
        <f t="shared" si="847"/>
        <v>34</v>
      </c>
    </row>
    <row r="3024" spans="1:34">
      <c r="A3024" s="3" t="s">
        <v>6585</v>
      </c>
      <c r="B3024" s="1" t="s">
        <v>86</v>
      </c>
      <c r="C3024" s="6" t="s">
        <v>6591</v>
      </c>
      <c r="D3024" s="9" t="s">
        <v>479</v>
      </c>
      <c r="E3024" s="9" t="s">
        <v>232</v>
      </c>
      <c r="F3024" s="9" t="s">
        <v>6586</v>
      </c>
      <c r="G3024" s="9" t="s">
        <v>481</v>
      </c>
      <c r="H3024" s="9" t="s">
        <v>482</v>
      </c>
      <c r="J3024" s="6" t="str">
        <f t="shared" si="831"/>
        <v>001011</v>
      </c>
      <c r="K3024" s="1">
        <f t="shared" si="832"/>
        <v>0</v>
      </c>
      <c r="L3024" s="6" t="str">
        <f t="shared" si="833"/>
        <v>00000</v>
      </c>
      <c r="M3024" s="1">
        <f t="shared" si="834"/>
        <v>0</v>
      </c>
      <c r="N3024" s="6" t="str">
        <f t="shared" si="835"/>
        <v>00</v>
      </c>
      <c r="O3024" s="1">
        <f t="shared" si="836"/>
        <v>0</v>
      </c>
      <c r="P3024" s="1">
        <f>IF(HEX2DEC(LEFT(E3024,4))&gt;=32768,HEX2DEC(LEFT(E3024,4))-65536,HEX2DEC(LEFT(E3024,4)))/Codes!$N$2</f>
        <v>4.8</v>
      </c>
      <c r="Q3024" s="1">
        <f>IF(HEX2DEC(RIGHT(E3024,4))&gt;=32768,HEX2DEC(RIGHT(E3024,4))-65536,HEX2DEC(RIGHT(E3024,4)))/Codes!$N$2</f>
        <v>0</v>
      </c>
      <c r="R3024" s="1">
        <f>IF(HEX2DEC(LEFT(F3024,4))&gt;=32768,HEX2DEC(LEFT(F3024,4))-65536,HEX2DEC(LEFT(F3024,4)))/Codes!$N$2</f>
        <v>9.1999999999999993</v>
      </c>
      <c r="S3024" s="1">
        <f>IF(HEX2DEC(RIGHT(F3024,4))&gt;=32768,HEX2DEC(RIGHT(F3024,4))-65536,HEX2DEC(RIGHT(F3024,4)))/Codes!$N$2</f>
        <v>4.8</v>
      </c>
      <c r="T3024" s="18">
        <f t="shared" si="837"/>
        <v>361</v>
      </c>
      <c r="U3024" s="1">
        <f t="shared" si="838"/>
        <v>100</v>
      </c>
      <c r="V3024" s="1">
        <f t="shared" si="839"/>
        <v>0</v>
      </c>
      <c r="W3024" s="1" t="str">
        <f t="shared" si="840"/>
        <v>100</v>
      </c>
      <c r="X3024" s="1">
        <f t="shared" si="841"/>
        <v>2</v>
      </c>
      <c r="Y3024" s="1">
        <f t="shared" si="842"/>
        <v>0</v>
      </c>
      <c r="Z3024" s="1" t="str">
        <f>VLOOKUP(BIN2DEC(MID(HEX2BIN(MID(H3024,3,2),8),2,5)),Codes!$E$1:$F$18,2)</f>
        <v>Grab</v>
      </c>
      <c r="AA3024" s="6" t="str">
        <f t="shared" si="843"/>
        <v>0</v>
      </c>
      <c r="AB3024" s="1">
        <f t="shared" si="844"/>
        <v>0</v>
      </c>
      <c r="AC3024" s="1" t="str">
        <f>VLOOKUP(BIN2DEC(RIGHT(HEX2BIN(MID(H3024,6,1),4),1)&amp;LEFT(HEX2BIN(MID(H3024,7,1),4),1)),Codes!$K$1:$L$5,2)</f>
        <v>M</v>
      </c>
      <c r="AD3024" s="1" t="str">
        <f>VLOOKUP(BIN2DEC(RIGHT(HEX2BIN(MID(H3024,7,1),4),3)&amp;LEFT(HEX2BIN(MID(H3024,8,1),4),2)),Codes!$H$2:$I$33,2)</f>
        <v>Kick</v>
      </c>
      <c r="AE3024" s="1" t="str">
        <f t="shared" si="845"/>
        <v>1</v>
      </c>
      <c r="AF3024" s="1" t="str">
        <f t="shared" si="846"/>
        <v>1</v>
      </c>
      <c r="AH3024" s="6">
        <f t="shared" si="847"/>
        <v>34</v>
      </c>
    </row>
    <row r="3025" spans="1:34">
      <c r="A3025" s="3" t="s">
        <v>6587</v>
      </c>
      <c r="B3025" s="1" t="s">
        <v>86</v>
      </c>
      <c r="C3025" s="6" t="s">
        <v>6591</v>
      </c>
      <c r="D3025" s="9" t="s">
        <v>6588</v>
      </c>
      <c r="E3025" s="9" t="s">
        <v>232</v>
      </c>
      <c r="F3025" s="9" t="s">
        <v>91</v>
      </c>
      <c r="G3025" s="9" t="s">
        <v>481</v>
      </c>
      <c r="H3025" s="9" t="s">
        <v>482</v>
      </c>
      <c r="J3025" s="6" t="str">
        <f t="shared" si="831"/>
        <v>001011</v>
      </c>
      <c r="K3025" s="1">
        <f t="shared" si="832"/>
        <v>1</v>
      </c>
      <c r="L3025" s="6" t="str">
        <f t="shared" si="833"/>
        <v>00000</v>
      </c>
      <c r="M3025" s="1">
        <f t="shared" si="834"/>
        <v>50</v>
      </c>
      <c r="N3025" s="6" t="str">
        <f t="shared" si="835"/>
        <v>00</v>
      </c>
      <c r="O3025" s="1">
        <f t="shared" si="836"/>
        <v>0</v>
      </c>
      <c r="P3025" s="1">
        <f>IF(HEX2DEC(LEFT(E3025,4))&gt;=32768,HEX2DEC(LEFT(E3025,4))-65536,HEX2DEC(LEFT(E3025,4)))/Codes!$N$2</f>
        <v>4.8</v>
      </c>
      <c r="Q3025" s="1">
        <f>IF(HEX2DEC(RIGHT(E3025,4))&gt;=32768,HEX2DEC(RIGHT(E3025,4))-65536,HEX2DEC(RIGHT(E3025,4)))/Codes!$N$2</f>
        <v>0</v>
      </c>
      <c r="R3025" s="1">
        <f>IF(HEX2DEC(LEFT(F3025,4))&gt;=32768,HEX2DEC(LEFT(F3025,4))-65536,HEX2DEC(LEFT(F3025,4)))/Codes!$N$2</f>
        <v>0</v>
      </c>
      <c r="S3025" s="1">
        <f>IF(HEX2DEC(RIGHT(F3025,4))&gt;=32768,HEX2DEC(RIGHT(F3025,4))-65536,HEX2DEC(RIGHT(F3025,4)))/Codes!$N$2</f>
        <v>0</v>
      </c>
      <c r="T3025" s="18">
        <f t="shared" si="837"/>
        <v>361</v>
      </c>
      <c r="U3025" s="1">
        <f t="shared" si="838"/>
        <v>100</v>
      </c>
      <c r="V3025" s="1">
        <f t="shared" si="839"/>
        <v>0</v>
      </c>
      <c r="W3025" s="1" t="str">
        <f t="shared" si="840"/>
        <v>100</v>
      </c>
      <c r="X3025" s="1">
        <f t="shared" si="841"/>
        <v>2</v>
      </c>
      <c r="Y3025" s="1">
        <f t="shared" si="842"/>
        <v>0</v>
      </c>
      <c r="Z3025" s="1" t="str">
        <f>VLOOKUP(BIN2DEC(MID(HEX2BIN(MID(H3025,3,2),8),2,5)),Codes!$E$1:$F$18,2)</f>
        <v>Grab</v>
      </c>
      <c r="AA3025" s="6" t="str">
        <f t="shared" si="843"/>
        <v>0</v>
      </c>
      <c r="AB3025" s="1">
        <f t="shared" si="844"/>
        <v>0</v>
      </c>
      <c r="AC3025" s="1" t="str">
        <f>VLOOKUP(BIN2DEC(RIGHT(HEX2BIN(MID(H3025,6,1),4),1)&amp;LEFT(HEX2BIN(MID(H3025,7,1),4),1)),Codes!$K$1:$L$5,2)</f>
        <v>M</v>
      </c>
      <c r="AD3025" s="1" t="str">
        <f>VLOOKUP(BIN2DEC(RIGHT(HEX2BIN(MID(H3025,7,1),4),3)&amp;LEFT(HEX2BIN(MID(H3025,8,1),4),2)),Codes!$H$2:$I$33,2)</f>
        <v>Kick</v>
      </c>
      <c r="AE3025" s="1" t="str">
        <f t="shared" si="845"/>
        <v>1</v>
      </c>
      <c r="AF3025" s="1" t="str">
        <f t="shared" si="846"/>
        <v>1</v>
      </c>
      <c r="AH3025" s="6">
        <f t="shared" si="847"/>
        <v>34</v>
      </c>
    </row>
    <row r="3026" spans="1:34">
      <c r="A3026" s="3" t="s">
        <v>6590</v>
      </c>
      <c r="B3026" s="1" t="s">
        <v>86</v>
      </c>
      <c r="C3026" s="6" t="s">
        <v>6592</v>
      </c>
      <c r="D3026" s="9" t="s">
        <v>1348</v>
      </c>
      <c r="E3026" s="9" t="s">
        <v>256</v>
      </c>
      <c r="F3026" s="9" t="s">
        <v>91</v>
      </c>
      <c r="G3026" s="9" t="s">
        <v>481</v>
      </c>
      <c r="H3026" s="9" t="s">
        <v>1349</v>
      </c>
      <c r="J3026" s="6" t="str">
        <f t="shared" si="831"/>
        <v>001011</v>
      </c>
      <c r="K3026" s="1">
        <f t="shared" si="832"/>
        <v>0</v>
      </c>
      <c r="L3026" s="6" t="str">
        <f t="shared" si="833"/>
        <v>00001</v>
      </c>
      <c r="M3026" s="1">
        <f t="shared" si="834"/>
        <v>139</v>
      </c>
      <c r="N3026" s="6" t="str">
        <f t="shared" si="835"/>
        <v>00</v>
      </c>
      <c r="O3026" s="1">
        <f t="shared" si="836"/>
        <v>0</v>
      </c>
      <c r="P3026" s="1">
        <f>IF(HEX2DEC(LEFT(E3026,4))&gt;=32768,HEX2DEC(LEFT(E3026,4))-65536,HEX2DEC(LEFT(E3026,4)))/Codes!$N$2</f>
        <v>3.6</v>
      </c>
      <c r="Q3026" s="1">
        <f>IF(HEX2DEC(RIGHT(E3026,4))&gt;=32768,HEX2DEC(RIGHT(E3026,4))-65536,HEX2DEC(RIGHT(E3026,4)))/Codes!$N$2</f>
        <v>0</v>
      </c>
      <c r="R3026" s="1">
        <f>IF(HEX2DEC(LEFT(F3026,4))&gt;=32768,HEX2DEC(LEFT(F3026,4))-65536,HEX2DEC(LEFT(F3026,4)))/Codes!$N$2</f>
        <v>0</v>
      </c>
      <c r="S3026" s="1">
        <f>IF(HEX2DEC(RIGHT(F3026,4))&gt;=32768,HEX2DEC(RIGHT(F3026,4))-65536,HEX2DEC(RIGHT(F3026,4)))/Codes!$N$2</f>
        <v>0</v>
      </c>
      <c r="T3026" s="18">
        <f t="shared" si="837"/>
        <v>361</v>
      </c>
      <c r="U3026" s="1">
        <f t="shared" si="838"/>
        <v>100</v>
      </c>
      <c r="V3026" s="1">
        <f t="shared" si="839"/>
        <v>0</v>
      </c>
      <c r="W3026" s="1" t="str">
        <f t="shared" si="840"/>
        <v>100</v>
      </c>
      <c r="X3026" s="1">
        <f t="shared" si="841"/>
        <v>2</v>
      </c>
      <c r="Y3026" s="1">
        <f t="shared" si="842"/>
        <v>0</v>
      </c>
      <c r="Z3026" s="1" t="str">
        <f>VLOOKUP(BIN2DEC(MID(HEX2BIN(MID(H3026,3,2),8),2,5)),Codes!$E$1:$F$18,2)</f>
        <v>Grab</v>
      </c>
      <c r="AA3026" s="6" t="str">
        <f t="shared" si="843"/>
        <v>0</v>
      </c>
      <c r="AB3026" s="1">
        <f t="shared" si="844"/>
        <v>0</v>
      </c>
      <c r="AC3026" s="1" t="str">
        <f>VLOOKUP(BIN2DEC(RIGHT(HEX2BIN(MID(H3026,6,1),4),1)&amp;LEFT(HEX2BIN(MID(H3026,7,1),4),1)),Codes!$K$1:$L$5,2)</f>
        <v>M</v>
      </c>
      <c r="AD3026" s="1" t="str">
        <f>VLOOKUP(BIN2DEC(RIGHT(HEX2BIN(MID(H3026,7,1),4),3)&amp;LEFT(HEX2BIN(MID(H3026,8,1),4),2)),Codes!$H$2:$I$33,2)</f>
        <v>Kick</v>
      </c>
      <c r="AE3026" s="1" t="str">
        <f t="shared" si="845"/>
        <v>1</v>
      </c>
      <c r="AF3026" s="1" t="str">
        <f t="shared" si="846"/>
        <v>0</v>
      </c>
      <c r="AH3026" s="6">
        <f t="shared" si="847"/>
        <v>34</v>
      </c>
    </row>
    <row r="3027" spans="1:34">
      <c r="A3027" s="3" t="s">
        <v>6593</v>
      </c>
      <c r="B3027" s="1" t="s">
        <v>86</v>
      </c>
      <c r="C3027" s="6" t="s">
        <v>6595</v>
      </c>
      <c r="D3027" s="9" t="s">
        <v>479</v>
      </c>
      <c r="E3027" s="9" t="s">
        <v>232</v>
      </c>
      <c r="F3027" s="9" t="s">
        <v>6586</v>
      </c>
      <c r="G3027" s="9" t="s">
        <v>481</v>
      </c>
      <c r="H3027" s="9" t="s">
        <v>482</v>
      </c>
      <c r="J3027" s="6" t="str">
        <f t="shared" si="831"/>
        <v>001011</v>
      </c>
      <c r="K3027" s="1">
        <f t="shared" si="832"/>
        <v>0</v>
      </c>
      <c r="L3027" s="6" t="str">
        <f t="shared" si="833"/>
        <v>00000</v>
      </c>
      <c r="M3027" s="1">
        <f t="shared" si="834"/>
        <v>0</v>
      </c>
      <c r="N3027" s="6" t="str">
        <f t="shared" si="835"/>
        <v>00</v>
      </c>
      <c r="O3027" s="1">
        <f t="shared" si="836"/>
        <v>0</v>
      </c>
      <c r="P3027" s="1">
        <f>IF(HEX2DEC(LEFT(E3027,4))&gt;=32768,HEX2DEC(LEFT(E3027,4))-65536,HEX2DEC(LEFT(E3027,4)))/Codes!$N$2</f>
        <v>4.8</v>
      </c>
      <c r="Q3027" s="1">
        <f>IF(HEX2DEC(RIGHT(E3027,4))&gt;=32768,HEX2DEC(RIGHT(E3027,4))-65536,HEX2DEC(RIGHT(E3027,4)))/Codes!$N$2</f>
        <v>0</v>
      </c>
      <c r="R3027" s="1">
        <f>IF(HEX2DEC(LEFT(F3027,4))&gt;=32768,HEX2DEC(LEFT(F3027,4))-65536,HEX2DEC(LEFT(F3027,4)))/Codes!$N$2</f>
        <v>9.1999999999999993</v>
      </c>
      <c r="S3027" s="1">
        <f>IF(HEX2DEC(RIGHT(F3027,4))&gt;=32768,HEX2DEC(RIGHT(F3027,4))-65536,HEX2DEC(RIGHT(F3027,4)))/Codes!$N$2</f>
        <v>4.8</v>
      </c>
      <c r="T3027" s="18">
        <f t="shared" si="837"/>
        <v>361</v>
      </c>
      <c r="U3027" s="1">
        <f t="shared" si="838"/>
        <v>100</v>
      </c>
      <c r="V3027" s="1">
        <f t="shared" si="839"/>
        <v>0</v>
      </c>
      <c r="W3027" s="1" t="str">
        <f t="shared" si="840"/>
        <v>100</v>
      </c>
      <c r="X3027" s="1">
        <f t="shared" si="841"/>
        <v>2</v>
      </c>
      <c r="Y3027" s="1">
        <f t="shared" si="842"/>
        <v>0</v>
      </c>
      <c r="Z3027" s="1" t="str">
        <f>VLOOKUP(BIN2DEC(MID(HEX2BIN(MID(H3027,3,2),8),2,5)),Codes!$E$1:$F$18,2)</f>
        <v>Grab</v>
      </c>
      <c r="AA3027" s="6" t="str">
        <f t="shared" si="843"/>
        <v>0</v>
      </c>
      <c r="AB3027" s="1">
        <f t="shared" si="844"/>
        <v>0</v>
      </c>
      <c r="AC3027" s="1" t="str">
        <f>VLOOKUP(BIN2DEC(RIGHT(HEX2BIN(MID(H3027,6,1),4),1)&amp;LEFT(HEX2BIN(MID(H3027,7,1),4),1)),Codes!$K$1:$L$5,2)</f>
        <v>M</v>
      </c>
      <c r="AD3027" s="1" t="str">
        <f>VLOOKUP(BIN2DEC(RIGHT(HEX2BIN(MID(H3027,7,1),4),3)&amp;LEFT(HEX2BIN(MID(H3027,8,1),4),2)),Codes!$H$2:$I$33,2)</f>
        <v>Kick</v>
      </c>
      <c r="AE3027" s="1" t="str">
        <f t="shared" si="845"/>
        <v>1</v>
      </c>
      <c r="AF3027" s="1" t="str">
        <f t="shared" si="846"/>
        <v>1</v>
      </c>
      <c r="AH3027" s="6">
        <f t="shared" si="847"/>
        <v>34</v>
      </c>
    </row>
    <row r="3028" spans="1:34">
      <c r="A3028" s="3" t="s">
        <v>6594</v>
      </c>
      <c r="B3028" s="1" t="s">
        <v>86</v>
      </c>
      <c r="C3028" s="6" t="s">
        <v>6595</v>
      </c>
      <c r="D3028" s="9" t="s">
        <v>6588</v>
      </c>
      <c r="E3028" s="9" t="s">
        <v>232</v>
      </c>
      <c r="F3028" s="9" t="s">
        <v>91</v>
      </c>
      <c r="G3028" s="9" t="s">
        <v>481</v>
      </c>
      <c r="H3028" s="9" t="s">
        <v>482</v>
      </c>
      <c r="J3028" s="6" t="str">
        <f t="shared" si="831"/>
        <v>001011</v>
      </c>
      <c r="K3028" s="1">
        <f t="shared" si="832"/>
        <v>1</v>
      </c>
      <c r="L3028" s="6" t="str">
        <f t="shared" si="833"/>
        <v>00000</v>
      </c>
      <c r="M3028" s="1">
        <f t="shared" si="834"/>
        <v>50</v>
      </c>
      <c r="N3028" s="6" t="str">
        <f t="shared" si="835"/>
        <v>00</v>
      </c>
      <c r="O3028" s="1">
        <f t="shared" si="836"/>
        <v>0</v>
      </c>
      <c r="P3028" s="1">
        <f>IF(HEX2DEC(LEFT(E3028,4))&gt;=32768,HEX2DEC(LEFT(E3028,4))-65536,HEX2DEC(LEFT(E3028,4)))/Codes!$N$2</f>
        <v>4.8</v>
      </c>
      <c r="Q3028" s="1">
        <f>IF(HEX2DEC(RIGHT(E3028,4))&gt;=32768,HEX2DEC(RIGHT(E3028,4))-65536,HEX2DEC(RIGHT(E3028,4)))/Codes!$N$2</f>
        <v>0</v>
      </c>
      <c r="R3028" s="1">
        <f>IF(HEX2DEC(LEFT(F3028,4))&gt;=32768,HEX2DEC(LEFT(F3028,4))-65536,HEX2DEC(LEFT(F3028,4)))/Codes!$N$2</f>
        <v>0</v>
      </c>
      <c r="S3028" s="1">
        <f>IF(HEX2DEC(RIGHT(F3028,4))&gt;=32768,HEX2DEC(RIGHT(F3028,4))-65536,HEX2DEC(RIGHT(F3028,4)))/Codes!$N$2</f>
        <v>0</v>
      </c>
      <c r="T3028" s="18">
        <f t="shared" si="837"/>
        <v>361</v>
      </c>
      <c r="U3028" s="1">
        <f t="shared" si="838"/>
        <v>100</v>
      </c>
      <c r="V3028" s="1">
        <f t="shared" si="839"/>
        <v>0</v>
      </c>
      <c r="W3028" s="1" t="str">
        <f t="shared" si="840"/>
        <v>100</v>
      </c>
      <c r="X3028" s="1">
        <f t="shared" si="841"/>
        <v>2</v>
      </c>
      <c r="Y3028" s="1">
        <f t="shared" si="842"/>
        <v>0</v>
      </c>
      <c r="Z3028" s="1" t="str">
        <f>VLOOKUP(BIN2DEC(MID(HEX2BIN(MID(H3028,3,2),8),2,5)),Codes!$E$1:$F$18,2)</f>
        <v>Grab</v>
      </c>
      <c r="AA3028" s="6" t="str">
        <f t="shared" si="843"/>
        <v>0</v>
      </c>
      <c r="AB3028" s="1">
        <f t="shared" si="844"/>
        <v>0</v>
      </c>
      <c r="AC3028" s="1" t="str">
        <f>VLOOKUP(BIN2DEC(RIGHT(HEX2BIN(MID(H3028,6,1),4),1)&amp;LEFT(HEX2BIN(MID(H3028,7,1),4),1)),Codes!$K$1:$L$5,2)</f>
        <v>M</v>
      </c>
      <c r="AD3028" s="1" t="str">
        <f>VLOOKUP(BIN2DEC(RIGHT(HEX2BIN(MID(H3028,7,1),4),3)&amp;LEFT(HEX2BIN(MID(H3028,8,1),4),2)),Codes!$H$2:$I$33,2)</f>
        <v>Kick</v>
      </c>
      <c r="AE3028" s="1" t="str">
        <f t="shared" si="845"/>
        <v>1</v>
      </c>
      <c r="AF3028" s="1" t="str">
        <f t="shared" si="846"/>
        <v>1</v>
      </c>
      <c r="AH3028" s="6">
        <f t="shared" si="847"/>
        <v>34</v>
      </c>
    </row>
    <row r="3029" spans="1:34">
      <c r="A3029" s="3" t="s">
        <v>6598</v>
      </c>
      <c r="B3029" s="1" t="s">
        <v>86</v>
      </c>
      <c r="C3029" s="6" t="s">
        <v>6596</v>
      </c>
      <c r="D3029" s="9" t="s">
        <v>1348</v>
      </c>
      <c r="E3029" s="9" t="s">
        <v>256</v>
      </c>
      <c r="F3029" s="9" t="s">
        <v>91</v>
      </c>
      <c r="G3029" s="9" t="s">
        <v>481</v>
      </c>
      <c r="H3029" s="9" t="s">
        <v>1349</v>
      </c>
      <c r="J3029" s="6" t="str">
        <f t="shared" si="831"/>
        <v>001011</v>
      </c>
      <c r="K3029" s="1">
        <f t="shared" si="832"/>
        <v>0</v>
      </c>
      <c r="L3029" s="6" t="str">
        <f t="shared" si="833"/>
        <v>00001</v>
      </c>
      <c r="M3029" s="1">
        <f t="shared" si="834"/>
        <v>139</v>
      </c>
      <c r="N3029" s="6" t="str">
        <f t="shared" si="835"/>
        <v>00</v>
      </c>
      <c r="O3029" s="1">
        <f t="shared" si="836"/>
        <v>0</v>
      </c>
      <c r="P3029" s="1">
        <f>IF(HEX2DEC(LEFT(E3029,4))&gt;=32768,HEX2DEC(LEFT(E3029,4))-65536,HEX2DEC(LEFT(E3029,4)))/Codes!$N$2</f>
        <v>3.6</v>
      </c>
      <c r="Q3029" s="1">
        <f>IF(HEX2DEC(RIGHT(E3029,4))&gt;=32768,HEX2DEC(RIGHT(E3029,4))-65536,HEX2DEC(RIGHT(E3029,4)))/Codes!$N$2</f>
        <v>0</v>
      </c>
      <c r="R3029" s="1">
        <f>IF(HEX2DEC(LEFT(F3029,4))&gt;=32768,HEX2DEC(LEFT(F3029,4))-65536,HEX2DEC(LEFT(F3029,4)))/Codes!$N$2</f>
        <v>0</v>
      </c>
      <c r="S3029" s="1">
        <f>IF(HEX2DEC(RIGHT(F3029,4))&gt;=32768,HEX2DEC(RIGHT(F3029,4))-65536,HEX2DEC(RIGHT(F3029,4)))/Codes!$N$2</f>
        <v>0</v>
      </c>
      <c r="T3029" s="18">
        <f t="shared" si="837"/>
        <v>361</v>
      </c>
      <c r="U3029" s="1">
        <f t="shared" si="838"/>
        <v>100</v>
      </c>
      <c r="V3029" s="1">
        <f t="shared" si="839"/>
        <v>0</v>
      </c>
      <c r="W3029" s="1" t="str">
        <f t="shared" si="840"/>
        <v>100</v>
      </c>
      <c r="X3029" s="1">
        <f t="shared" si="841"/>
        <v>2</v>
      </c>
      <c r="Y3029" s="1">
        <f t="shared" si="842"/>
        <v>0</v>
      </c>
      <c r="Z3029" s="1" t="str">
        <f>VLOOKUP(BIN2DEC(MID(HEX2BIN(MID(H3029,3,2),8),2,5)),Codes!$E$1:$F$18,2)</f>
        <v>Grab</v>
      </c>
      <c r="AA3029" s="6" t="str">
        <f t="shared" si="843"/>
        <v>0</v>
      </c>
      <c r="AB3029" s="1">
        <f t="shared" si="844"/>
        <v>0</v>
      </c>
      <c r="AC3029" s="1" t="str">
        <f>VLOOKUP(BIN2DEC(RIGHT(HEX2BIN(MID(H3029,6,1),4),1)&amp;LEFT(HEX2BIN(MID(H3029,7,1),4),1)),Codes!$K$1:$L$5,2)</f>
        <v>M</v>
      </c>
      <c r="AD3029" s="1" t="str">
        <f>VLOOKUP(BIN2DEC(RIGHT(HEX2BIN(MID(H3029,7,1),4),3)&amp;LEFT(HEX2BIN(MID(H3029,8,1),4),2)),Codes!$H$2:$I$33,2)</f>
        <v>Kick</v>
      </c>
      <c r="AE3029" s="1" t="str">
        <f t="shared" si="845"/>
        <v>1</v>
      </c>
      <c r="AF3029" s="1" t="str">
        <f t="shared" si="846"/>
        <v>0</v>
      </c>
      <c r="AH3029" s="6">
        <f t="shared" si="847"/>
        <v>34</v>
      </c>
    </row>
    <row r="3030" spans="1:34">
      <c r="A3030" s="3" t="s">
        <v>6599</v>
      </c>
      <c r="B3030" s="1" t="s">
        <v>86</v>
      </c>
      <c r="C3030" s="6" t="s">
        <v>530</v>
      </c>
      <c r="D3030" s="9" t="s">
        <v>6600</v>
      </c>
      <c r="E3030" s="9" t="s">
        <v>1750</v>
      </c>
      <c r="F3030" s="9" t="s">
        <v>91</v>
      </c>
      <c r="G3030" s="9" t="s">
        <v>501</v>
      </c>
      <c r="H3030" s="9" t="s">
        <v>259</v>
      </c>
      <c r="J3030" s="6" t="str">
        <f t="shared" si="831"/>
        <v>001011</v>
      </c>
      <c r="K3030" s="1">
        <f t="shared" si="832"/>
        <v>0</v>
      </c>
      <c r="L3030" s="6" t="str">
        <f t="shared" si="833"/>
        <v>00000</v>
      </c>
      <c r="M3030" s="1">
        <f t="shared" si="834"/>
        <v>27</v>
      </c>
      <c r="N3030" s="6" t="str">
        <f t="shared" si="835"/>
        <v>00</v>
      </c>
      <c r="O3030" s="1">
        <f t="shared" si="836"/>
        <v>3</v>
      </c>
      <c r="P3030" s="1">
        <f>IF(HEX2DEC(LEFT(E3030,4))&gt;=32768,HEX2DEC(LEFT(E3030,4))-65536,HEX2DEC(LEFT(E3030,4)))/Codes!$N$2</f>
        <v>6</v>
      </c>
      <c r="Q3030" s="1">
        <f>IF(HEX2DEC(RIGHT(E3030,4))&gt;=32768,HEX2DEC(RIGHT(E3030,4))-65536,HEX2DEC(RIGHT(E3030,4)))/Codes!$N$2</f>
        <v>4</v>
      </c>
      <c r="R3030" s="1">
        <f>IF(HEX2DEC(LEFT(F3030,4))&gt;=32768,HEX2DEC(LEFT(F3030,4))-65536,HEX2DEC(LEFT(F3030,4)))/Codes!$N$2</f>
        <v>0</v>
      </c>
      <c r="S3030" s="1">
        <f>IF(HEX2DEC(RIGHT(F3030,4))&gt;=32768,HEX2DEC(RIGHT(F3030,4))-65536,HEX2DEC(RIGHT(F3030,4)))/Codes!$N$2</f>
        <v>0</v>
      </c>
      <c r="T3030" s="18">
        <f t="shared" si="837"/>
        <v>80</v>
      </c>
      <c r="U3030" s="1">
        <f t="shared" si="838"/>
        <v>100</v>
      </c>
      <c r="V3030" s="1">
        <f t="shared" si="839"/>
        <v>134</v>
      </c>
      <c r="W3030" s="1" t="str">
        <f t="shared" si="840"/>
        <v>100</v>
      </c>
      <c r="X3030" s="1">
        <f t="shared" si="841"/>
        <v>1</v>
      </c>
      <c r="Y3030" s="1">
        <f t="shared" si="842"/>
        <v>0</v>
      </c>
      <c r="Z3030" s="1" t="str">
        <f>VLOOKUP(BIN2DEC(MID(HEX2BIN(MID(H3030,3,2),8),2,5)),Codes!$E$1:$F$18,2)</f>
        <v>Normal</v>
      </c>
      <c r="AA3030" s="6" t="str">
        <f t="shared" si="843"/>
        <v>0</v>
      </c>
      <c r="AB3030" s="1">
        <f t="shared" si="844"/>
        <v>0</v>
      </c>
      <c r="AC3030" s="1" t="str">
        <f>VLOOKUP(BIN2DEC(RIGHT(HEX2BIN(MID(H3030,6,1),4),1)&amp;LEFT(HEX2BIN(MID(H3030,7,1),4),1)),Codes!$K$1:$L$5,2)</f>
        <v>S</v>
      </c>
      <c r="AD3030" s="1" t="str">
        <f>VLOOKUP(BIN2DEC(RIGHT(HEX2BIN(MID(H3030,7,1),4),3)&amp;LEFT(HEX2BIN(MID(H3030,8,1),4),2)),Codes!$H$2:$I$33,2)</f>
        <v>Punch</v>
      </c>
      <c r="AE3030" s="1" t="str">
        <f t="shared" si="845"/>
        <v>1</v>
      </c>
      <c r="AF3030" s="1" t="str">
        <f t="shared" si="846"/>
        <v>1</v>
      </c>
      <c r="AH3030" s="6">
        <f t="shared" si="847"/>
        <v>1</v>
      </c>
    </row>
    <row r="3031" spans="1:34">
      <c r="A3031" s="3" t="s">
        <v>6609</v>
      </c>
      <c r="B3031" s="1" t="s">
        <v>86</v>
      </c>
      <c r="C3031" s="6" t="s">
        <v>6610</v>
      </c>
      <c r="D3031" s="9" t="s">
        <v>6611</v>
      </c>
      <c r="E3031" s="9" t="s">
        <v>265</v>
      </c>
      <c r="F3031" s="9" t="s">
        <v>91</v>
      </c>
      <c r="G3031" s="9" t="s">
        <v>1817</v>
      </c>
      <c r="H3031" s="9" t="s">
        <v>6612</v>
      </c>
      <c r="J3031" s="6" t="str">
        <f t="shared" si="831"/>
        <v>001011</v>
      </c>
      <c r="K3031" s="1">
        <f t="shared" si="832"/>
        <v>0</v>
      </c>
      <c r="L3031" s="6" t="str">
        <f t="shared" si="833"/>
        <v>00000</v>
      </c>
      <c r="M3031" s="1">
        <f t="shared" si="834"/>
        <v>58</v>
      </c>
      <c r="N3031" s="6" t="str">
        <f t="shared" si="835"/>
        <v>00</v>
      </c>
      <c r="O3031" s="1">
        <f t="shared" si="836"/>
        <v>0</v>
      </c>
      <c r="P3031" s="1">
        <f>IF(HEX2DEC(LEFT(E3031,4))&gt;=32768,HEX2DEC(LEFT(E3031,4))-65536,HEX2DEC(LEFT(E3031,4)))/Codes!$N$2</f>
        <v>2.4</v>
      </c>
      <c r="Q3031" s="1">
        <f>IF(HEX2DEC(RIGHT(E3031,4))&gt;=32768,HEX2DEC(RIGHT(E3031,4))-65536,HEX2DEC(RIGHT(E3031,4)))/Codes!$N$2</f>
        <v>0</v>
      </c>
      <c r="R3031" s="1">
        <f>IF(HEX2DEC(LEFT(F3031,4))&gt;=32768,HEX2DEC(LEFT(F3031,4))-65536,HEX2DEC(LEFT(F3031,4)))/Codes!$N$2</f>
        <v>0</v>
      </c>
      <c r="S3031" s="1">
        <f>IF(HEX2DEC(RIGHT(F3031,4))&gt;=32768,HEX2DEC(RIGHT(F3031,4))-65536,HEX2DEC(RIGHT(F3031,4)))/Codes!$N$2</f>
        <v>0</v>
      </c>
      <c r="T3031" s="18">
        <f t="shared" si="837"/>
        <v>361</v>
      </c>
      <c r="U3031" s="1">
        <f t="shared" si="838"/>
        <v>100</v>
      </c>
      <c r="V3031" s="1">
        <f t="shared" si="839"/>
        <v>0</v>
      </c>
      <c r="W3031" s="1" t="str">
        <f t="shared" si="840"/>
        <v>100</v>
      </c>
      <c r="X3031" s="1">
        <f t="shared" si="841"/>
        <v>0</v>
      </c>
      <c r="Y3031" s="1">
        <f t="shared" si="842"/>
        <v>0</v>
      </c>
      <c r="Z3031" s="1" t="str">
        <f>VLOOKUP(BIN2DEC(MID(HEX2BIN(MID(H3031,3,2),8),2,5)),Codes!$E$1:$F$18,2)</f>
        <v>Normal</v>
      </c>
      <c r="AA3031" s="6" t="str">
        <f t="shared" si="843"/>
        <v>0</v>
      </c>
      <c r="AB3031" s="1">
        <f t="shared" si="844"/>
        <v>0</v>
      </c>
      <c r="AC3031" s="1" t="str">
        <f>VLOOKUP(BIN2DEC(RIGHT(HEX2BIN(MID(H3031,6,1),4),1)&amp;LEFT(HEX2BIN(MID(H3031,7,1),4),1)),Codes!$K$1:$L$5,2)</f>
        <v>M</v>
      </c>
      <c r="AD3031" s="1" t="str">
        <f>VLOOKUP(BIN2DEC(RIGHT(HEX2BIN(MID(H3031,7,1),4),3)&amp;LEFT(HEX2BIN(MID(H3031,8,1),4),2)),Codes!$H$2:$I$33,2)</f>
        <v>Kick</v>
      </c>
      <c r="AE3031" s="1" t="str">
        <f t="shared" si="845"/>
        <v>1</v>
      </c>
      <c r="AF3031" s="1" t="str">
        <f t="shared" si="846"/>
        <v>0</v>
      </c>
      <c r="AH3031" s="6">
        <f t="shared" si="847"/>
        <v>34</v>
      </c>
    </row>
    <row r="3032" spans="1:34">
      <c r="A3032" s="3" t="s">
        <v>4363</v>
      </c>
      <c r="B3032" s="1" t="s">
        <v>57</v>
      </c>
      <c r="D3032" s="9" t="s">
        <v>853</v>
      </c>
      <c r="E3032" s="9" t="s">
        <v>854</v>
      </c>
      <c r="F3032" s="9" t="s">
        <v>91</v>
      </c>
      <c r="G3032" s="9" t="s">
        <v>855</v>
      </c>
      <c r="H3032" s="9" t="s">
        <v>526</v>
      </c>
      <c r="J3032" s="6" t="str">
        <f t="shared" si="831"/>
        <v>001011</v>
      </c>
      <c r="K3032" s="1">
        <f t="shared" si="832"/>
        <v>0</v>
      </c>
      <c r="L3032" s="6" t="str">
        <f t="shared" si="833"/>
        <v>00000</v>
      </c>
      <c r="M3032" s="1">
        <f t="shared" si="834"/>
        <v>0</v>
      </c>
      <c r="N3032" s="6" t="str">
        <f t="shared" si="835"/>
        <v>00</v>
      </c>
      <c r="O3032" s="1">
        <f t="shared" si="836"/>
        <v>8</v>
      </c>
      <c r="P3032" s="1">
        <f>IF(HEX2DEC(LEFT(E3032,4))&gt;=32768,HEX2DEC(LEFT(E3032,4))-65536,HEX2DEC(LEFT(E3032,4)))/Codes!$N$2</f>
        <v>5.12</v>
      </c>
      <c r="Q3032" s="1">
        <f>IF(HEX2DEC(RIGHT(E3032,4))&gt;=32768,HEX2DEC(RIGHT(E3032,4))-65536,HEX2DEC(RIGHT(E3032,4)))/Codes!$N$2</f>
        <v>0</v>
      </c>
      <c r="R3032" s="1">
        <f>IF(HEX2DEC(LEFT(F3032,4))&gt;=32768,HEX2DEC(LEFT(F3032,4))-65536,HEX2DEC(LEFT(F3032,4)))/Codes!$N$2</f>
        <v>0</v>
      </c>
      <c r="S3032" s="1">
        <f>IF(HEX2DEC(RIGHT(F3032,4))&gt;=32768,HEX2DEC(RIGHT(F3032,4))-65536,HEX2DEC(RIGHT(F3032,4)))/Codes!$N$2</f>
        <v>0</v>
      </c>
      <c r="T3032" s="18">
        <f t="shared" si="837"/>
        <v>70</v>
      </c>
      <c r="U3032" s="1">
        <f t="shared" si="838"/>
        <v>70</v>
      </c>
      <c r="V3032" s="1">
        <f t="shared" si="839"/>
        <v>0</v>
      </c>
      <c r="W3032" s="1" t="str">
        <f t="shared" si="840"/>
        <v>100</v>
      </c>
      <c r="X3032" s="1">
        <f t="shared" si="841"/>
        <v>3</v>
      </c>
      <c r="Y3032" s="1">
        <f t="shared" si="842"/>
        <v>70</v>
      </c>
      <c r="Z3032" s="1" t="str">
        <f>VLOOKUP(BIN2DEC(MID(HEX2BIN(MID(H3032,3,2),8),2,5)),Codes!$E$1:$F$18,2)</f>
        <v>Normal</v>
      </c>
      <c r="AA3032" s="6" t="str">
        <f t="shared" si="843"/>
        <v>0</v>
      </c>
      <c r="AB3032" s="1">
        <f t="shared" si="844"/>
        <v>0</v>
      </c>
      <c r="AC3032" s="1" t="str">
        <f>VLOOKUP(BIN2DEC(RIGHT(HEX2BIN(MID(H3032,6,1),4),1)&amp;LEFT(HEX2BIN(MID(H3032,7,1),4),1)),Codes!$K$1:$L$5,2)</f>
        <v>L</v>
      </c>
      <c r="AD3032" s="1" t="str">
        <f>VLOOKUP(BIN2DEC(RIGHT(HEX2BIN(MID(H3032,7,1),4),3)&amp;LEFT(HEX2BIN(MID(H3032,8,1),4),2)),Codes!$H$2:$I$33,2)</f>
        <v>Kick</v>
      </c>
      <c r="AE3032" s="1" t="str">
        <f t="shared" si="845"/>
        <v>1</v>
      </c>
      <c r="AF3032" s="1" t="str">
        <f t="shared" si="846"/>
        <v>1</v>
      </c>
      <c r="AH3032" s="6">
        <f t="shared" si="847"/>
        <v>66</v>
      </c>
    </row>
    <row r="3033" spans="1:34">
      <c r="A3033" s="3" t="s">
        <v>4364</v>
      </c>
      <c r="B3033" s="1" t="s">
        <v>57</v>
      </c>
      <c r="D3033" s="9" t="s">
        <v>857</v>
      </c>
      <c r="E3033" s="9" t="s">
        <v>232</v>
      </c>
      <c r="F3033" s="9" t="s">
        <v>858</v>
      </c>
      <c r="G3033" s="9" t="s">
        <v>859</v>
      </c>
      <c r="H3033" s="9" t="s">
        <v>860</v>
      </c>
      <c r="J3033" s="6" t="str">
        <f t="shared" si="831"/>
        <v>001011</v>
      </c>
      <c r="K3033" s="1">
        <f t="shared" si="832"/>
        <v>0</v>
      </c>
      <c r="L3033" s="6" t="str">
        <f t="shared" si="833"/>
        <v>00000</v>
      </c>
      <c r="M3033" s="1">
        <f t="shared" si="834"/>
        <v>4</v>
      </c>
      <c r="N3033" s="6" t="str">
        <f t="shared" si="835"/>
        <v>10</v>
      </c>
      <c r="O3033" s="1">
        <f t="shared" si="836"/>
        <v>6</v>
      </c>
      <c r="P3033" s="1">
        <f>IF(HEX2DEC(LEFT(E3033,4))&gt;=32768,HEX2DEC(LEFT(E3033,4))-65536,HEX2DEC(LEFT(E3033,4)))/Codes!$N$2</f>
        <v>4.8</v>
      </c>
      <c r="Q3033" s="1">
        <f>IF(HEX2DEC(RIGHT(E3033,4))&gt;=32768,HEX2DEC(RIGHT(E3033,4))-65536,HEX2DEC(RIGHT(E3033,4)))/Codes!$N$2</f>
        <v>0</v>
      </c>
      <c r="R3033" s="1">
        <f>IF(HEX2DEC(LEFT(F3033,4))&gt;=32768,HEX2DEC(LEFT(F3033,4))-65536,HEX2DEC(LEFT(F3033,4)))/Codes!$N$2</f>
        <v>2.7280000000000002</v>
      </c>
      <c r="S3033" s="1">
        <f>IF(HEX2DEC(RIGHT(F3033,4))&gt;=32768,HEX2DEC(RIGHT(F3033,4))-65536,HEX2DEC(RIGHT(F3033,4)))/Codes!$N$2</f>
        <v>0</v>
      </c>
      <c r="T3033" s="18">
        <f t="shared" si="837"/>
        <v>361</v>
      </c>
      <c r="U3033" s="1">
        <f t="shared" si="838"/>
        <v>100</v>
      </c>
      <c r="V3033" s="1">
        <f t="shared" si="839"/>
        <v>0</v>
      </c>
      <c r="W3033" s="1" t="str">
        <f t="shared" si="840"/>
        <v>010</v>
      </c>
      <c r="X3033" s="1">
        <f t="shared" si="841"/>
        <v>0</v>
      </c>
      <c r="Y3033" s="1">
        <f t="shared" si="842"/>
        <v>30</v>
      </c>
      <c r="Z3033" s="1" t="str">
        <f>VLOOKUP(BIN2DEC(MID(HEX2BIN(MID(H3033,3,2),8),2,5)),Codes!$E$1:$F$18,2)</f>
        <v>Normal</v>
      </c>
      <c r="AA3033" s="6" t="str">
        <f t="shared" si="843"/>
        <v>0</v>
      </c>
      <c r="AB3033" s="1">
        <f t="shared" si="844"/>
        <v>0</v>
      </c>
      <c r="AC3033" s="1" t="str">
        <f>VLOOKUP(BIN2DEC(RIGHT(HEX2BIN(MID(H3033,6,1),4),1)&amp;LEFT(HEX2BIN(MID(H3033,7,1),4),1)),Codes!$K$1:$L$5,2)</f>
        <v>M</v>
      </c>
      <c r="AD3033" s="1" t="str">
        <f>VLOOKUP(BIN2DEC(RIGHT(HEX2BIN(MID(H3033,7,1),4),3)&amp;LEFT(HEX2BIN(MID(H3033,8,1),4),2)),Codes!$H$2:$I$33,2)</f>
        <v>Punch</v>
      </c>
      <c r="AE3033" s="1" t="str">
        <f t="shared" si="845"/>
        <v>1</v>
      </c>
      <c r="AF3033" s="1" t="str">
        <f t="shared" si="846"/>
        <v>1</v>
      </c>
      <c r="AH3033" s="6">
        <f t="shared" si="847"/>
        <v>33</v>
      </c>
    </row>
    <row r="3034" spans="1:34">
      <c r="A3034" s="3" t="s">
        <v>4365</v>
      </c>
      <c r="B3034" s="1" t="s">
        <v>57</v>
      </c>
      <c r="C3034" s="6" t="s">
        <v>4367</v>
      </c>
      <c r="D3034" s="9" t="s">
        <v>4366</v>
      </c>
      <c r="E3034" s="9" t="s">
        <v>256</v>
      </c>
      <c r="F3034" s="9" t="s">
        <v>2300</v>
      </c>
      <c r="G3034" s="9" t="s">
        <v>139</v>
      </c>
      <c r="H3034" s="9" t="s">
        <v>945</v>
      </c>
      <c r="J3034" s="6" t="str">
        <f t="shared" si="831"/>
        <v>001011</v>
      </c>
      <c r="K3034" s="1">
        <f t="shared" si="832"/>
        <v>0</v>
      </c>
      <c r="L3034" s="6" t="str">
        <f t="shared" si="833"/>
        <v>00000</v>
      </c>
      <c r="M3034" s="1">
        <f t="shared" si="834"/>
        <v>68</v>
      </c>
      <c r="N3034" s="6" t="str">
        <f t="shared" si="835"/>
        <v>00</v>
      </c>
      <c r="O3034" s="1">
        <f t="shared" si="836"/>
        <v>1</v>
      </c>
      <c r="P3034" s="1">
        <f>IF(HEX2DEC(LEFT(E3034,4))&gt;=32768,HEX2DEC(LEFT(E3034,4))-65536,HEX2DEC(LEFT(E3034,4)))/Codes!$N$2</f>
        <v>3.6</v>
      </c>
      <c r="Q3034" s="1">
        <f>IF(HEX2DEC(RIGHT(E3034,4))&gt;=32768,HEX2DEC(RIGHT(E3034,4))-65536,HEX2DEC(RIGHT(E3034,4)))/Codes!$N$2</f>
        <v>0</v>
      </c>
      <c r="R3034" s="1">
        <f>IF(HEX2DEC(LEFT(F3034,4))&gt;=32768,HEX2DEC(LEFT(F3034,4))-65536,HEX2DEC(LEFT(F3034,4)))/Codes!$N$2</f>
        <v>0</v>
      </c>
      <c r="S3034" s="1">
        <f>IF(HEX2DEC(RIGHT(F3034,4))&gt;=32768,HEX2DEC(RIGHT(F3034,4))-65536,HEX2DEC(RIGHT(F3034,4)))/Codes!$N$2</f>
        <v>1.6</v>
      </c>
      <c r="T3034" s="18">
        <f t="shared" si="837"/>
        <v>361</v>
      </c>
      <c r="U3034" s="1">
        <f t="shared" si="838"/>
        <v>100</v>
      </c>
      <c r="V3034" s="1">
        <f t="shared" si="839"/>
        <v>0</v>
      </c>
      <c r="W3034" s="1" t="str">
        <f t="shared" si="840"/>
        <v>100</v>
      </c>
      <c r="X3034" s="1">
        <f t="shared" si="841"/>
        <v>3</v>
      </c>
      <c r="Y3034" s="1">
        <f t="shared" si="842"/>
        <v>0</v>
      </c>
      <c r="Z3034" s="1" t="str">
        <f>VLOOKUP(BIN2DEC(MID(HEX2BIN(MID(H3034,3,2),8),2,5)),Codes!$E$1:$F$18,2)</f>
        <v>Grab</v>
      </c>
      <c r="AA3034" s="6" t="str">
        <f t="shared" si="843"/>
        <v>0</v>
      </c>
      <c r="AB3034" s="1">
        <f t="shared" si="844"/>
        <v>0</v>
      </c>
      <c r="AC3034" s="1" t="str">
        <f>VLOOKUP(BIN2DEC(RIGHT(HEX2BIN(MID(H3034,6,1),4),1)&amp;LEFT(HEX2BIN(MID(H3034,7,1),4),1)),Codes!$K$1:$L$5,2)</f>
        <v>M</v>
      </c>
      <c r="AD3034" s="1" t="str">
        <f>VLOOKUP(BIN2DEC(RIGHT(HEX2BIN(MID(H3034,7,1),4),3)&amp;LEFT(HEX2BIN(MID(H3034,8,1),4),2)),Codes!$H$2:$I$33,2)</f>
        <v>Punch</v>
      </c>
      <c r="AE3034" s="1" t="str">
        <f t="shared" si="845"/>
        <v>1</v>
      </c>
      <c r="AF3034" s="1" t="str">
        <f t="shared" si="846"/>
        <v>1</v>
      </c>
      <c r="AH3034" s="6">
        <f t="shared" si="847"/>
        <v>33</v>
      </c>
    </row>
    <row r="3035" spans="1:34">
      <c r="A3035" s="3" t="s">
        <v>4368</v>
      </c>
      <c r="B3035" s="1" t="s">
        <v>57</v>
      </c>
      <c r="C3035" s="6" t="s">
        <v>4367</v>
      </c>
      <c r="D3035" s="9" t="s">
        <v>4369</v>
      </c>
      <c r="E3035" s="9" t="s">
        <v>824</v>
      </c>
      <c r="F3035" s="9" t="s">
        <v>4370</v>
      </c>
      <c r="G3035" s="9" t="s">
        <v>139</v>
      </c>
      <c r="H3035" s="9" t="s">
        <v>945</v>
      </c>
      <c r="J3035" s="6" t="str">
        <f t="shared" si="831"/>
        <v>001011</v>
      </c>
      <c r="K3035" s="1">
        <f t="shared" si="832"/>
        <v>1</v>
      </c>
      <c r="L3035" s="6" t="str">
        <f t="shared" si="833"/>
        <v>00000</v>
      </c>
      <c r="M3035" s="1">
        <f t="shared" si="834"/>
        <v>68</v>
      </c>
      <c r="N3035" s="6" t="str">
        <f t="shared" si="835"/>
        <v>00</v>
      </c>
      <c r="O3035" s="1">
        <f t="shared" si="836"/>
        <v>1</v>
      </c>
      <c r="P3035" s="1">
        <f>IF(HEX2DEC(LEFT(E3035,4))&gt;=32768,HEX2DEC(LEFT(E3035,4))-65536,HEX2DEC(LEFT(E3035,4)))/Codes!$N$2</f>
        <v>2</v>
      </c>
      <c r="Q3035" s="1">
        <f>IF(HEX2DEC(RIGHT(E3035,4))&gt;=32768,HEX2DEC(RIGHT(E3035,4))-65536,HEX2DEC(RIGHT(E3035,4)))/Codes!$N$2</f>
        <v>0</v>
      </c>
      <c r="R3035" s="1">
        <f>IF(HEX2DEC(LEFT(F3035,4))&gt;=32768,HEX2DEC(LEFT(F3035,4))-65536,HEX2DEC(LEFT(F3035,4)))/Codes!$N$2</f>
        <v>0</v>
      </c>
      <c r="S3035" s="1">
        <f>IF(HEX2DEC(RIGHT(F3035,4))&gt;=32768,HEX2DEC(RIGHT(F3035,4))-65536,HEX2DEC(RIGHT(F3035,4)))/Codes!$N$2</f>
        <v>6</v>
      </c>
      <c r="T3035" s="18">
        <f t="shared" si="837"/>
        <v>361</v>
      </c>
      <c r="U3035" s="1">
        <f t="shared" si="838"/>
        <v>100</v>
      </c>
      <c r="V3035" s="1">
        <f t="shared" si="839"/>
        <v>0</v>
      </c>
      <c r="W3035" s="1" t="str">
        <f t="shared" si="840"/>
        <v>100</v>
      </c>
      <c r="X3035" s="1">
        <f t="shared" si="841"/>
        <v>3</v>
      </c>
      <c r="Y3035" s="1">
        <f t="shared" si="842"/>
        <v>0</v>
      </c>
      <c r="Z3035" s="1" t="str">
        <f>VLOOKUP(BIN2DEC(MID(HEX2BIN(MID(H3035,3,2),8),2,5)),Codes!$E$1:$F$18,2)</f>
        <v>Grab</v>
      </c>
      <c r="AA3035" s="6" t="str">
        <f t="shared" si="843"/>
        <v>0</v>
      </c>
      <c r="AB3035" s="1">
        <f t="shared" si="844"/>
        <v>0</v>
      </c>
      <c r="AC3035" s="1" t="str">
        <f>VLOOKUP(BIN2DEC(RIGHT(HEX2BIN(MID(H3035,6,1),4),1)&amp;LEFT(HEX2BIN(MID(H3035,7,1),4),1)),Codes!$K$1:$L$5,2)</f>
        <v>M</v>
      </c>
      <c r="AD3035" s="1" t="str">
        <f>VLOOKUP(BIN2DEC(RIGHT(HEX2BIN(MID(H3035,7,1),4),3)&amp;LEFT(HEX2BIN(MID(H3035,8,1),4),2)),Codes!$H$2:$I$33,2)</f>
        <v>Punch</v>
      </c>
      <c r="AE3035" s="1" t="str">
        <f t="shared" si="845"/>
        <v>1</v>
      </c>
      <c r="AF3035" s="1" t="str">
        <f t="shared" si="846"/>
        <v>1</v>
      </c>
      <c r="AH3035" s="6">
        <f t="shared" si="847"/>
        <v>33</v>
      </c>
    </row>
    <row r="3036" spans="1:34">
      <c r="A3036" s="3" t="s">
        <v>4371</v>
      </c>
      <c r="B3036" s="1" t="s">
        <v>57</v>
      </c>
      <c r="C3036" s="6" t="s">
        <v>4367</v>
      </c>
      <c r="D3036" s="9" t="s">
        <v>4372</v>
      </c>
      <c r="E3036" s="9" t="s">
        <v>207</v>
      </c>
      <c r="F3036" s="9" t="s">
        <v>4373</v>
      </c>
      <c r="G3036" s="9" t="s">
        <v>139</v>
      </c>
      <c r="H3036" s="9" t="s">
        <v>945</v>
      </c>
      <c r="J3036" s="6" t="str">
        <f t="shared" si="831"/>
        <v>001011</v>
      </c>
      <c r="K3036" s="1">
        <f t="shared" si="832"/>
        <v>2</v>
      </c>
      <c r="L3036" s="6" t="str">
        <f t="shared" si="833"/>
        <v>00000</v>
      </c>
      <c r="M3036" s="1">
        <f t="shared" si="834"/>
        <v>68</v>
      </c>
      <c r="N3036" s="6" t="str">
        <f t="shared" si="835"/>
        <v>00</v>
      </c>
      <c r="O3036" s="1">
        <f t="shared" si="836"/>
        <v>1</v>
      </c>
      <c r="P3036" s="1">
        <f>IF(HEX2DEC(LEFT(E3036,4))&gt;=32768,HEX2DEC(LEFT(E3036,4))-65536,HEX2DEC(LEFT(E3036,4)))/Codes!$N$2</f>
        <v>4</v>
      </c>
      <c r="Q3036" s="1">
        <f>IF(HEX2DEC(RIGHT(E3036,4))&gt;=32768,HEX2DEC(RIGHT(E3036,4))-65536,HEX2DEC(RIGHT(E3036,4)))/Codes!$N$2</f>
        <v>0</v>
      </c>
      <c r="R3036" s="1">
        <f>IF(HEX2DEC(LEFT(F3036,4))&gt;=32768,HEX2DEC(LEFT(F3036,4))-65536,HEX2DEC(LEFT(F3036,4)))/Codes!$N$2</f>
        <v>0</v>
      </c>
      <c r="S3036" s="1">
        <f>IF(HEX2DEC(RIGHT(F3036,4))&gt;=32768,HEX2DEC(RIGHT(F3036,4))-65536,HEX2DEC(RIGHT(F3036,4)))/Codes!$N$2</f>
        <v>8</v>
      </c>
      <c r="T3036" s="18">
        <f t="shared" si="837"/>
        <v>361</v>
      </c>
      <c r="U3036" s="1">
        <f t="shared" si="838"/>
        <v>100</v>
      </c>
      <c r="V3036" s="1">
        <f t="shared" si="839"/>
        <v>0</v>
      </c>
      <c r="W3036" s="1" t="str">
        <f t="shared" si="840"/>
        <v>100</v>
      </c>
      <c r="X3036" s="1">
        <f t="shared" si="841"/>
        <v>3</v>
      </c>
      <c r="Y3036" s="1">
        <f t="shared" si="842"/>
        <v>0</v>
      </c>
      <c r="Z3036" s="1" t="str">
        <f>VLOOKUP(BIN2DEC(MID(HEX2BIN(MID(H3036,3,2),8),2,5)),Codes!$E$1:$F$18,2)</f>
        <v>Grab</v>
      </c>
      <c r="AA3036" s="6" t="str">
        <f t="shared" si="843"/>
        <v>0</v>
      </c>
      <c r="AB3036" s="1">
        <f t="shared" si="844"/>
        <v>0</v>
      </c>
      <c r="AC3036" s="1" t="str">
        <f>VLOOKUP(BIN2DEC(RIGHT(HEX2BIN(MID(H3036,6,1),4),1)&amp;LEFT(HEX2BIN(MID(H3036,7,1),4),1)),Codes!$K$1:$L$5,2)</f>
        <v>M</v>
      </c>
      <c r="AD3036" s="1" t="str">
        <f>VLOOKUP(BIN2DEC(RIGHT(HEX2BIN(MID(H3036,7,1),4),3)&amp;LEFT(HEX2BIN(MID(H3036,8,1),4),2)),Codes!$H$2:$I$33,2)</f>
        <v>Punch</v>
      </c>
      <c r="AE3036" s="1" t="str">
        <f t="shared" si="845"/>
        <v>1</v>
      </c>
      <c r="AF3036" s="1" t="str">
        <f t="shared" si="846"/>
        <v>1</v>
      </c>
      <c r="AH3036" s="6">
        <f t="shared" si="847"/>
        <v>33</v>
      </c>
    </row>
    <row r="3037" spans="1:34">
      <c r="A3037" s="3" t="s">
        <v>4381</v>
      </c>
      <c r="B3037" s="1" t="s">
        <v>57</v>
      </c>
      <c r="C3037" s="6" t="s">
        <v>4387</v>
      </c>
      <c r="D3037" s="9" t="s">
        <v>3348</v>
      </c>
      <c r="E3037" s="9" t="s">
        <v>212</v>
      </c>
      <c r="F3037" s="9" t="s">
        <v>3318</v>
      </c>
      <c r="G3037" s="9" t="s">
        <v>3756</v>
      </c>
      <c r="H3037" s="9" t="s">
        <v>3483</v>
      </c>
      <c r="J3037" s="6" t="str">
        <f t="shared" si="831"/>
        <v>001011</v>
      </c>
      <c r="K3037" s="1">
        <f t="shared" si="832"/>
        <v>0</v>
      </c>
      <c r="L3037" s="6" t="str">
        <f t="shared" si="833"/>
        <v>00000</v>
      </c>
      <c r="M3037" s="1">
        <f t="shared" si="834"/>
        <v>0</v>
      </c>
      <c r="N3037" s="6" t="str">
        <f t="shared" si="835"/>
        <v>00</v>
      </c>
      <c r="O3037" s="1">
        <f t="shared" si="836"/>
        <v>4</v>
      </c>
      <c r="P3037" s="1">
        <f>IF(HEX2DEC(LEFT(E3037,4))&gt;=32768,HEX2DEC(LEFT(E3037,4))-65536,HEX2DEC(LEFT(E3037,4)))/Codes!$N$2</f>
        <v>2.8</v>
      </c>
      <c r="Q3037" s="1">
        <f>IF(HEX2DEC(RIGHT(E3037,4))&gt;=32768,HEX2DEC(RIGHT(E3037,4))-65536,HEX2DEC(RIGHT(E3037,4)))/Codes!$N$2</f>
        <v>0</v>
      </c>
      <c r="R3037" s="1">
        <f>IF(HEX2DEC(LEFT(F3037,4))&gt;=32768,HEX2DEC(LEFT(F3037,4))-65536,HEX2DEC(LEFT(F3037,4)))/Codes!$N$2</f>
        <v>5.6</v>
      </c>
      <c r="S3037" s="1">
        <f>IF(HEX2DEC(RIGHT(F3037,4))&gt;=32768,HEX2DEC(RIGHT(F3037,4))-65536,HEX2DEC(RIGHT(F3037,4)))/Codes!$N$2</f>
        <v>-1.6</v>
      </c>
      <c r="T3037" s="18">
        <f t="shared" si="837"/>
        <v>80</v>
      </c>
      <c r="U3037" s="1">
        <f t="shared" si="838"/>
        <v>70</v>
      </c>
      <c r="V3037" s="1">
        <f t="shared" si="839"/>
        <v>0</v>
      </c>
      <c r="W3037" s="1" t="str">
        <f t="shared" si="840"/>
        <v>100</v>
      </c>
      <c r="X3037" s="1">
        <f t="shared" si="841"/>
        <v>3</v>
      </c>
      <c r="Y3037" s="1">
        <f t="shared" si="842"/>
        <v>43</v>
      </c>
      <c r="Z3037" s="1" t="str">
        <f>VLOOKUP(BIN2DEC(MID(HEX2BIN(MID(H3037,3,2),8),2,5)),Codes!$E$1:$F$18,2)</f>
        <v>Normal</v>
      </c>
      <c r="AA3037" s="6" t="str">
        <f t="shared" si="843"/>
        <v>0</v>
      </c>
      <c r="AB3037" s="1">
        <f t="shared" si="844"/>
        <v>0</v>
      </c>
      <c r="AC3037" s="1" t="str">
        <f>VLOOKUP(BIN2DEC(RIGHT(HEX2BIN(MID(H3037,6,1),4),1)&amp;LEFT(HEX2BIN(MID(H3037,7,1),4),1)),Codes!$K$1:$L$5,2)</f>
        <v>L</v>
      </c>
      <c r="AD3037" s="1" t="str">
        <f>VLOOKUP(BIN2DEC(RIGHT(HEX2BIN(MID(H3037,7,1),4),3)&amp;LEFT(HEX2BIN(MID(H3037,8,1),4),2)),Codes!$H$2:$I$33,2)</f>
        <v>Kick</v>
      </c>
      <c r="AE3037" s="1" t="str">
        <f t="shared" si="845"/>
        <v>1</v>
      </c>
      <c r="AF3037" s="1" t="str">
        <f t="shared" si="846"/>
        <v>1</v>
      </c>
      <c r="AH3037" s="6">
        <f t="shared" si="847"/>
        <v>66</v>
      </c>
    </row>
    <row r="3038" spans="1:34">
      <c r="A3038" s="3" t="s">
        <v>4382</v>
      </c>
      <c r="B3038" s="1" t="s">
        <v>57</v>
      </c>
      <c r="C3038" s="6" t="s">
        <v>4387</v>
      </c>
      <c r="D3038" s="9" t="s">
        <v>4098</v>
      </c>
      <c r="E3038" s="9" t="s">
        <v>232</v>
      </c>
      <c r="F3038" s="9" t="s">
        <v>4383</v>
      </c>
      <c r="G3038" s="9" t="s">
        <v>3756</v>
      </c>
      <c r="H3038" s="9" t="s">
        <v>3483</v>
      </c>
      <c r="J3038" s="6" t="str">
        <f t="shared" si="831"/>
        <v>001011</v>
      </c>
      <c r="K3038" s="1">
        <f t="shared" si="832"/>
        <v>1</v>
      </c>
      <c r="L3038" s="6" t="str">
        <f t="shared" si="833"/>
        <v>00000</v>
      </c>
      <c r="M3038" s="1">
        <f t="shared" si="834"/>
        <v>0</v>
      </c>
      <c r="N3038" s="6" t="str">
        <f t="shared" si="835"/>
        <v>00</v>
      </c>
      <c r="O3038" s="1">
        <f t="shared" si="836"/>
        <v>4</v>
      </c>
      <c r="P3038" s="1">
        <f>IF(HEX2DEC(LEFT(E3038,4))&gt;=32768,HEX2DEC(LEFT(E3038,4))-65536,HEX2DEC(LEFT(E3038,4)))/Codes!$N$2</f>
        <v>4.8</v>
      </c>
      <c r="Q3038" s="1">
        <f>IF(HEX2DEC(RIGHT(E3038,4))&gt;=32768,HEX2DEC(RIGHT(E3038,4))-65536,HEX2DEC(RIGHT(E3038,4)))/Codes!$N$2</f>
        <v>0</v>
      </c>
      <c r="R3038" s="1">
        <f>IF(HEX2DEC(LEFT(F3038,4))&gt;=32768,HEX2DEC(LEFT(F3038,4))-65536,HEX2DEC(LEFT(F3038,4)))/Codes!$N$2</f>
        <v>5.6</v>
      </c>
      <c r="S3038" s="1">
        <f>IF(HEX2DEC(RIGHT(F3038,4))&gt;=32768,HEX2DEC(RIGHT(F3038,4))-65536,HEX2DEC(RIGHT(F3038,4)))/Codes!$N$2</f>
        <v>6</v>
      </c>
      <c r="T3038" s="18">
        <f t="shared" si="837"/>
        <v>80</v>
      </c>
      <c r="U3038" s="1">
        <f t="shared" si="838"/>
        <v>70</v>
      </c>
      <c r="V3038" s="1">
        <f t="shared" si="839"/>
        <v>0</v>
      </c>
      <c r="W3038" s="1" t="str">
        <f t="shared" si="840"/>
        <v>100</v>
      </c>
      <c r="X3038" s="1">
        <f t="shared" si="841"/>
        <v>3</v>
      </c>
      <c r="Y3038" s="1">
        <f t="shared" si="842"/>
        <v>43</v>
      </c>
      <c r="Z3038" s="1" t="str">
        <f>VLOOKUP(BIN2DEC(MID(HEX2BIN(MID(H3038,3,2),8),2,5)),Codes!$E$1:$F$18,2)</f>
        <v>Normal</v>
      </c>
      <c r="AA3038" s="6" t="str">
        <f t="shared" si="843"/>
        <v>0</v>
      </c>
      <c r="AB3038" s="1">
        <f t="shared" si="844"/>
        <v>0</v>
      </c>
      <c r="AC3038" s="1" t="str">
        <f>VLOOKUP(BIN2DEC(RIGHT(HEX2BIN(MID(H3038,6,1),4),1)&amp;LEFT(HEX2BIN(MID(H3038,7,1),4),1)),Codes!$K$1:$L$5,2)</f>
        <v>L</v>
      </c>
      <c r="AD3038" s="1" t="str">
        <f>VLOOKUP(BIN2DEC(RIGHT(HEX2BIN(MID(H3038,7,1),4),3)&amp;LEFT(HEX2BIN(MID(H3038,8,1),4),2)),Codes!$H$2:$I$33,2)</f>
        <v>Kick</v>
      </c>
      <c r="AE3038" s="1" t="str">
        <f t="shared" si="845"/>
        <v>1</v>
      </c>
      <c r="AF3038" s="1" t="str">
        <f t="shared" si="846"/>
        <v>1</v>
      </c>
      <c r="AH3038" s="6">
        <f t="shared" si="847"/>
        <v>66</v>
      </c>
    </row>
    <row r="3039" spans="1:34">
      <c r="A3039" s="3" t="s">
        <v>4384</v>
      </c>
      <c r="B3039" s="1" t="s">
        <v>57</v>
      </c>
      <c r="C3039" s="6" t="s">
        <v>4386</v>
      </c>
      <c r="D3039" s="9" t="s">
        <v>3348</v>
      </c>
      <c r="E3039" s="9" t="s">
        <v>212</v>
      </c>
      <c r="F3039" s="9" t="s">
        <v>395</v>
      </c>
      <c r="G3039" s="9" t="s">
        <v>3756</v>
      </c>
      <c r="H3039" s="9" t="s">
        <v>3483</v>
      </c>
      <c r="J3039" s="6" t="str">
        <f t="shared" si="831"/>
        <v>001011</v>
      </c>
      <c r="K3039" s="1">
        <f t="shared" si="832"/>
        <v>0</v>
      </c>
      <c r="L3039" s="6" t="str">
        <f t="shared" si="833"/>
        <v>00000</v>
      </c>
      <c r="M3039" s="1">
        <f t="shared" si="834"/>
        <v>0</v>
      </c>
      <c r="N3039" s="6" t="str">
        <f t="shared" si="835"/>
        <v>00</v>
      </c>
      <c r="O3039" s="1">
        <f t="shared" si="836"/>
        <v>4</v>
      </c>
      <c r="P3039" s="1">
        <f>IF(HEX2DEC(LEFT(E3039,4))&gt;=32768,HEX2DEC(LEFT(E3039,4))-65536,HEX2DEC(LEFT(E3039,4)))/Codes!$N$2</f>
        <v>2.8</v>
      </c>
      <c r="Q3039" s="1">
        <f>IF(HEX2DEC(RIGHT(E3039,4))&gt;=32768,HEX2DEC(RIGHT(E3039,4))-65536,HEX2DEC(RIGHT(E3039,4)))/Codes!$N$2</f>
        <v>0</v>
      </c>
      <c r="R3039" s="1">
        <f>IF(HEX2DEC(LEFT(F3039,4))&gt;=32768,HEX2DEC(LEFT(F3039,4))-65536,HEX2DEC(LEFT(F3039,4)))/Codes!$N$2</f>
        <v>5.6</v>
      </c>
      <c r="S3039" s="1">
        <f>IF(HEX2DEC(RIGHT(F3039,4))&gt;=32768,HEX2DEC(RIGHT(F3039,4))-65536,HEX2DEC(RIGHT(F3039,4)))/Codes!$N$2</f>
        <v>0</v>
      </c>
      <c r="T3039" s="18">
        <f t="shared" si="837"/>
        <v>80</v>
      </c>
      <c r="U3039" s="1">
        <f t="shared" si="838"/>
        <v>70</v>
      </c>
      <c r="V3039" s="1">
        <f t="shared" si="839"/>
        <v>0</v>
      </c>
      <c r="W3039" s="1" t="str">
        <f t="shared" si="840"/>
        <v>100</v>
      </c>
      <c r="X3039" s="1">
        <f t="shared" si="841"/>
        <v>3</v>
      </c>
      <c r="Y3039" s="1">
        <f t="shared" si="842"/>
        <v>43</v>
      </c>
      <c r="Z3039" s="1" t="str">
        <f>VLOOKUP(BIN2DEC(MID(HEX2BIN(MID(H3039,3,2),8),2,5)),Codes!$E$1:$F$18,2)</f>
        <v>Normal</v>
      </c>
      <c r="AA3039" s="6" t="str">
        <f t="shared" si="843"/>
        <v>0</v>
      </c>
      <c r="AB3039" s="1">
        <f t="shared" si="844"/>
        <v>0</v>
      </c>
      <c r="AC3039" s="1" t="str">
        <f>VLOOKUP(BIN2DEC(RIGHT(HEX2BIN(MID(H3039,6,1),4),1)&amp;LEFT(HEX2BIN(MID(H3039,7,1),4),1)),Codes!$K$1:$L$5,2)</f>
        <v>L</v>
      </c>
      <c r="AD3039" s="1" t="str">
        <f>VLOOKUP(BIN2DEC(RIGHT(HEX2BIN(MID(H3039,7,1),4),3)&amp;LEFT(HEX2BIN(MID(H3039,8,1),4),2)),Codes!$H$2:$I$33,2)</f>
        <v>Kick</v>
      </c>
      <c r="AE3039" s="1" t="str">
        <f t="shared" si="845"/>
        <v>1</v>
      </c>
      <c r="AF3039" s="1" t="str">
        <f t="shared" si="846"/>
        <v>1</v>
      </c>
      <c r="AH3039" s="6">
        <f t="shared" si="847"/>
        <v>66</v>
      </c>
    </row>
    <row r="3040" spans="1:34">
      <c r="A3040" s="3" t="s">
        <v>4385</v>
      </c>
      <c r="B3040" s="1" t="s">
        <v>57</v>
      </c>
      <c r="C3040" s="6" t="s">
        <v>4386</v>
      </c>
      <c r="D3040" s="9" t="s">
        <v>4098</v>
      </c>
      <c r="E3040" s="9" t="s">
        <v>232</v>
      </c>
      <c r="F3040" s="9" t="s">
        <v>4383</v>
      </c>
      <c r="G3040" s="9" t="s">
        <v>3756</v>
      </c>
      <c r="H3040" s="9" t="s">
        <v>3483</v>
      </c>
      <c r="J3040" s="6" t="str">
        <f t="shared" si="831"/>
        <v>001011</v>
      </c>
      <c r="K3040" s="1">
        <f t="shared" si="832"/>
        <v>1</v>
      </c>
      <c r="L3040" s="6" t="str">
        <f t="shared" si="833"/>
        <v>00000</v>
      </c>
      <c r="M3040" s="1">
        <f t="shared" si="834"/>
        <v>0</v>
      </c>
      <c r="N3040" s="6" t="str">
        <f t="shared" si="835"/>
        <v>00</v>
      </c>
      <c r="O3040" s="1">
        <f t="shared" si="836"/>
        <v>4</v>
      </c>
      <c r="P3040" s="1">
        <f>IF(HEX2DEC(LEFT(E3040,4))&gt;=32768,HEX2DEC(LEFT(E3040,4))-65536,HEX2DEC(LEFT(E3040,4)))/Codes!$N$2</f>
        <v>4.8</v>
      </c>
      <c r="Q3040" s="1">
        <f>IF(HEX2DEC(RIGHT(E3040,4))&gt;=32768,HEX2DEC(RIGHT(E3040,4))-65536,HEX2DEC(RIGHT(E3040,4)))/Codes!$N$2</f>
        <v>0</v>
      </c>
      <c r="R3040" s="1">
        <f>IF(HEX2DEC(LEFT(F3040,4))&gt;=32768,HEX2DEC(LEFT(F3040,4))-65536,HEX2DEC(LEFT(F3040,4)))/Codes!$N$2</f>
        <v>5.6</v>
      </c>
      <c r="S3040" s="1">
        <f>IF(HEX2DEC(RIGHT(F3040,4))&gt;=32768,HEX2DEC(RIGHT(F3040,4))-65536,HEX2DEC(RIGHT(F3040,4)))/Codes!$N$2</f>
        <v>6</v>
      </c>
      <c r="T3040" s="18">
        <f t="shared" si="837"/>
        <v>80</v>
      </c>
      <c r="U3040" s="1">
        <f t="shared" si="838"/>
        <v>70</v>
      </c>
      <c r="V3040" s="1">
        <f t="shared" si="839"/>
        <v>0</v>
      </c>
      <c r="W3040" s="1" t="str">
        <f t="shared" si="840"/>
        <v>100</v>
      </c>
      <c r="X3040" s="1">
        <f t="shared" si="841"/>
        <v>3</v>
      </c>
      <c r="Y3040" s="1">
        <f t="shared" si="842"/>
        <v>43</v>
      </c>
      <c r="Z3040" s="1" t="str">
        <f>VLOOKUP(BIN2DEC(MID(HEX2BIN(MID(H3040,3,2),8),2,5)),Codes!$E$1:$F$18,2)</f>
        <v>Normal</v>
      </c>
      <c r="AA3040" s="6" t="str">
        <f t="shared" si="843"/>
        <v>0</v>
      </c>
      <c r="AB3040" s="1">
        <f t="shared" si="844"/>
        <v>0</v>
      </c>
      <c r="AC3040" s="1" t="str">
        <f>VLOOKUP(BIN2DEC(RIGHT(HEX2BIN(MID(H3040,6,1),4),1)&amp;LEFT(HEX2BIN(MID(H3040,7,1),4),1)),Codes!$K$1:$L$5,2)</f>
        <v>L</v>
      </c>
      <c r="AD3040" s="1" t="str">
        <f>VLOOKUP(BIN2DEC(RIGHT(HEX2BIN(MID(H3040,7,1),4),3)&amp;LEFT(HEX2BIN(MID(H3040,8,1),4),2)),Codes!$H$2:$I$33,2)</f>
        <v>Kick</v>
      </c>
      <c r="AE3040" s="1" t="str">
        <f t="shared" si="845"/>
        <v>1</v>
      </c>
      <c r="AF3040" s="1" t="str">
        <f t="shared" si="846"/>
        <v>1</v>
      </c>
      <c r="AH3040" s="6">
        <f t="shared" si="847"/>
        <v>66</v>
      </c>
    </row>
    <row r="3041" spans="1:34">
      <c r="A3041" s="3" t="s">
        <v>4388</v>
      </c>
      <c r="B3041" s="1" t="s">
        <v>57</v>
      </c>
      <c r="C3041" s="6" t="s">
        <v>4391</v>
      </c>
      <c r="D3041" s="9" t="s">
        <v>3142</v>
      </c>
      <c r="E3041" s="9" t="s">
        <v>3721</v>
      </c>
      <c r="F3041" s="9" t="s">
        <v>91</v>
      </c>
      <c r="G3041" s="9" t="s">
        <v>4389</v>
      </c>
      <c r="H3041" s="9" t="s">
        <v>4390</v>
      </c>
      <c r="J3041" s="6" t="str">
        <f t="shared" si="831"/>
        <v>001011</v>
      </c>
      <c r="K3041" s="1">
        <f t="shared" si="832"/>
        <v>0</v>
      </c>
      <c r="L3041" s="6" t="str">
        <f t="shared" si="833"/>
        <v>00000</v>
      </c>
      <c r="M3041" s="1">
        <f t="shared" si="834"/>
        <v>4</v>
      </c>
      <c r="N3041" s="6" t="str">
        <f t="shared" si="835"/>
        <v>00</v>
      </c>
      <c r="O3041" s="1">
        <f t="shared" si="836"/>
        <v>16</v>
      </c>
      <c r="P3041" s="1">
        <f>IF(HEX2DEC(LEFT(E3041,4))&gt;=32768,HEX2DEC(LEFT(E3041,4))-65536,HEX2DEC(LEFT(E3041,4)))/Codes!$N$2</f>
        <v>6.1440000000000001</v>
      </c>
      <c r="Q3041" s="1">
        <f>IF(HEX2DEC(RIGHT(E3041,4))&gt;=32768,HEX2DEC(RIGHT(E3041,4))-65536,HEX2DEC(RIGHT(E3041,4)))/Codes!$N$2</f>
        <v>0</v>
      </c>
      <c r="R3041" s="1">
        <f>IF(HEX2DEC(LEFT(F3041,4))&gt;=32768,HEX2DEC(LEFT(F3041,4))-65536,HEX2DEC(LEFT(F3041,4)))/Codes!$N$2</f>
        <v>0</v>
      </c>
      <c r="S3041" s="1">
        <f>IF(HEX2DEC(RIGHT(F3041,4))&gt;=32768,HEX2DEC(RIGHT(F3041,4))-65536,HEX2DEC(RIGHT(F3041,4)))/Codes!$N$2</f>
        <v>0</v>
      </c>
      <c r="T3041" s="18">
        <f t="shared" si="837"/>
        <v>80</v>
      </c>
      <c r="U3041" s="1">
        <f t="shared" si="838"/>
        <v>98</v>
      </c>
      <c r="V3041" s="1">
        <f t="shared" si="839"/>
        <v>0</v>
      </c>
      <c r="W3041" s="1" t="str">
        <f t="shared" si="840"/>
        <v>100</v>
      </c>
      <c r="X3041" s="1">
        <f t="shared" si="841"/>
        <v>3</v>
      </c>
      <c r="Y3041" s="1">
        <f t="shared" si="842"/>
        <v>50</v>
      </c>
      <c r="Z3041" s="1" t="str">
        <f>VLOOKUP(BIN2DEC(MID(HEX2BIN(MID(H3041,3,2),8),2,5)),Codes!$E$1:$F$18,2)</f>
        <v>Normal</v>
      </c>
      <c r="AA3041" s="6" t="str">
        <f t="shared" si="843"/>
        <v>0</v>
      </c>
      <c r="AB3041" s="1">
        <f t="shared" si="844"/>
        <v>10</v>
      </c>
      <c r="AC3041" s="1" t="str">
        <f>VLOOKUP(BIN2DEC(RIGHT(HEX2BIN(MID(H3041,6,1),4),1)&amp;LEFT(HEX2BIN(MID(H3041,7,1),4),1)),Codes!$K$1:$L$5,2)</f>
        <v>L</v>
      </c>
      <c r="AD3041" s="1" t="str">
        <f>VLOOKUP(BIN2DEC(RIGHT(HEX2BIN(MID(H3041,7,1),4),3)&amp;LEFT(HEX2BIN(MID(H3041,8,1),4),2)),Codes!$H$2:$I$33,2)</f>
        <v>Kick</v>
      </c>
      <c r="AE3041" s="1" t="str">
        <f t="shared" si="845"/>
        <v>1</v>
      </c>
      <c r="AF3041" s="1" t="str">
        <f t="shared" si="846"/>
        <v>1</v>
      </c>
      <c r="AH3041" s="6">
        <f t="shared" si="847"/>
        <v>66</v>
      </c>
    </row>
    <row r="3042" spans="1:34">
      <c r="A3042" s="3" t="s">
        <v>4393</v>
      </c>
      <c r="B3042" s="1" t="s">
        <v>57</v>
      </c>
      <c r="C3042" s="6" t="s">
        <v>4392</v>
      </c>
      <c r="D3042" s="9" t="s">
        <v>3873</v>
      </c>
      <c r="E3042" s="9" t="s">
        <v>3721</v>
      </c>
      <c r="F3042" s="9" t="s">
        <v>91</v>
      </c>
      <c r="G3042" s="9" t="s">
        <v>4394</v>
      </c>
      <c r="H3042" s="9" t="s">
        <v>4395</v>
      </c>
      <c r="J3042" s="6" t="str">
        <f t="shared" si="831"/>
        <v>001011</v>
      </c>
      <c r="K3042" s="1">
        <f t="shared" si="832"/>
        <v>0</v>
      </c>
      <c r="L3042" s="6" t="str">
        <f t="shared" si="833"/>
        <v>00000</v>
      </c>
      <c r="M3042" s="1">
        <f t="shared" si="834"/>
        <v>4</v>
      </c>
      <c r="N3042" s="6" t="str">
        <f t="shared" si="835"/>
        <v>00</v>
      </c>
      <c r="O3042" s="1">
        <f t="shared" si="836"/>
        <v>14</v>
      </c>
      <c r="P3042" s="1">
        <f>IF(HEX2DEC(LEFT(E3042,4))&gt;=32768,HEX2DEC(LEFT(E3042,4))-65536,HEX2DEC(LEFT(E3042,4)))/Codes!$N$2</f>
        <v>6.1440000000000001</v>
      </c>
      <c r="Q3042" s="1">
        <f>IF(HEX2DEC(RIGHT(E3042,4))&gt;=32768,HEX2DEC(RIGHT(E3042,4))-65536,HEX2DEC(RIGHT(E3042,4)))/Codes!$N$2</f>
        <v>0</v>
      </c>
      <c r="R3042" s="1">
        <f>IF(HEX2DEC(LEFT(F3042,4))&gt;=32768,HEX2DEC(LEFT(F3042,4))-65536,HEX2DEC(LEFT(F3042,4)))/Codes!$N$2</f>
        <v>0</v>
      </c>
      <c r="S3042" s="1">
        <f>IF(HEX2DEC(RIGHT(F3042,4))&gt;=32768,HEX2DEC(RIGHT(F3042,4))-65536,HEX2DEC(RIGHT(F3042,4)))/Codes!$N$2</f>
        <v>0</v>
      </c>
      <c r="T3042" s="18">
        <f t="shared" si="837"/>
        <v>80</v>
      </c>
      <c r="U3042" s="1">
        <f t="shared" si="838"/>
        <v>96</v>
      </c>
      <c r="V3042" s="1">
        <f t="shared" si="839"/>
        <v>0</v>
      </c>
      <c r="W3042" s="1" t="str">
        <f t="shared" si="840"/>
        <v>100</v>
      </c>
      <c r="X3042" s="1">
        <f t="shared" si="841"/>
        <v>3</v>
      </c>
      <c r="Y3042" s="1">
        <f t="shared" si="842"/>
        <v>46</v>
      </c>
      <c r="Z3042" s="1" t="str">
        <f>VLOOKUP(BIN2DEC(MID(HEX2BIN(MID(H3042,3,2),8),2,5)),Codes!$E$1:$F$18,2)</f>
        <v>Normal</v>
      </c>
      <c r="AA3042" s="6" t="str">
        <f t="shared" si="843"/>
        <v>0</v>
      </c>
      <c r="AB3042" s="1">
        <f t="shared" si="844"/>
        <v>10</v>
      </c>
      <c r="AC3042" s="1" t="str">
        <f>VLOOKUP(BIN2DEC(RIGHT(HEX2BIN(MID(H3042,6,1),4),1)&amp;LEFT(HEX2BIN(MID(H3042,7,1),4),1)),Codes!$K$1:$L$5,2)</f>
        <v>L</v>
      </c>
      <c r="AD3042" s="1" t="str">
        <f>VLOOKUP(BIN2DEC(RIGHT(HEX2BIN(MID(H3042,7,1),4),3)&amp;LEFT(HEX2BIN(MID(H3042,8,1),4),2)),Codes!$H$2:$I$33,2)</f>
        <v>Kick</v>
      </c>
      <c r="AE3042" s="1" t="str">
        <f t="shared" si="845"/>
        <v>1</v>
      </c>
      <c r="AF3042" s="1" t="str">
        <f t="shared" si="846"/>
        <v>1</v>
      </c>
      <c r="AH3042" s="6">
        <f t="shared" si="847"/>
        <v>66</v>
      </c>
    </row>
    <row r="3043" spans="1:34">
      <c r="A3043" s="3" t="s">
        <v>4396</v>
      </c>
      <c r="B3043" s="1" t="s">
        <v>57</v>
      </c>
      <c r="C3043" s="6" t="s">
        <v>4397</v>
      </c>
      <c r="D3043" s="9" t="s">
        <v>3106</v>
      </c>
      <c r="E3043" s="9" t="s">
        <v>207</v>
      </c>
      <c r="F3043" s="9" t="s">
        <v>91</v>
      </c>
      <c r="G3043" s="9" t="s">
        <v>3716</v>
      </c>
      <c r="H3043" s="9" t="s">
        <v>4398</v>
      </c>
      <c r="J3043" s="6" t="str">
        <f t="shared" si="831"/>
        <v>001011</v>
      </c>
      <c r="K3043" s="1">
        <f t="shared" si="832"/>
        <v>0</v>
      </c>
      <c r="L3043" s="6" t="str">
        <f t="shared" si="833"/>
        <v>00000</v>
      </c>
      <c r="M3043" s="1">
        <f t="shared" si="834"/>
        <v>0</v>
      </c>
      <c r="N3043" s="6" t="str">
        <f t="shared" si="835"/>
        <v>00</v>
      </c>
      <c r="O3043" s="1">
        <f t="shared" si="836"/>
        <v>12</v>
      </c>
      <c r="P3043" s="1">
        <f>IF(HEX2DEC(LEFT(E3043,4))&gt;=32768,HEX2DEC(LEFT(E3043,4))-65536,HEX2DEC(LEFT(E3043,4)))/Codes!$N$2</f>
        <v>4</v>
      </c>
      <c r="Q3043" s="1">
        <f>IF(HEX2DEC(RIGHT(E3043,4))&gt;=32768,HEX2DEC(RIGHT(E3043,4))-65536,HEX2DEC(RIGHT(E3043,4)))/Codes!$N$2</f>
        <v>0</v>
      </c>
      <c r="R3043" s="1">
        <f>IF(HEX2DEC(LEFT(F3043,4))&gt;=32768,HEX2DEC(LEFT(F3043,4))-65536,HEX2DEC(LEFT(F3043,4)))/Codes!$N$2</f>
        <v>0</v>
      </c>
      <c r="S3043" s="1">
        <f>IF(HEX2DEC(RIGHT(F3043,4))&gt;=32768,HEX2DEC(RIGHT(F3043,4))-65536,HEX2DEC(RIGHT(F3043,4)))/Codes!$N$2</f>
        <v>0</v>
      </c>
      <c r="T3043" s="18">
        <f t="shared" si="837"/>
        <v>70</v>
      </c>
      <c r="U3043" s="1">
        <f t="shared" si="838"/>
        <v>40</v>
      </c>
      <c r="V3043" s="1">
        <f t="shared" si="839"/>
        <v>0</v>
      </c>
      <c r="W3043" s="1" t="str">
        <f t="shared" si="840"/>
        <v>000</v>
      </c>
      <c r="X3043" s="1">
        <f t="shared" si="841"/>
        <v>0</v>
      </c>
      <c r="Y3043" s="1">
        <f t="shared" si="842"/>
        <v>45</v>
      </c>
      <c r="Z3043" s="1" t="str">
        <f>VLOOKUP(BIN2DEC(MID(HEX2BIN(MID(H3043,3,2),8),2,5)),Codes!$E$1:$F$18,2)</f>
        <v>Normal</v>
      </c>
      <c r="AA3043" s="6" t="str">
        <f t="shared" si="843"/>
        <v>1</v>
      </c>
      <c r="AB3043" s="1">
        <f t="shared" si="844"/>
        <v>3</v>
      </c>
      <c r="AC3043" s="1" t="str">
        <f>VLOOKUP(BIN2DEC(RIGHT(HEX2BIN(MID(H3043,6,1),4),1)&amp;LEFT(HEX2BIN(MID(H3043,7,1),4),1)),Codes!$K$1:$L$5,2)</f>
        <v>S</v>
      </c>
      <c r="AD3043" s="1" t="str">
        <f>VLOOKUP(BIN2DEC(RIGHT(HEX2BIN(MID(H3043,7,1),4),3)&amp;LEFT(HEX2BIN(MID(H3043,8,1),4),2)),Codes!$H$2:$I$33,2)</f>
        <v>Punch</v>
      </c>
      <c r="AE3043" s="1" t="str">
        <f t="shared" si="845"/>
        <v>1</v>
      </c>
      <c r="AF3043" s="1" t="str">
        <f t="shared" si="846"/>
        <v>1</v>
      </c>
      <c r="AH3043" s="6">
        <f t="shared" si="847"/>
        <v>1</v>
      </c>
    </row>
    <row r="3044" spans="1:34">
      <c r="A3044" s="3" t="s">
        <v>4399</v>
      </c>
      <c r="B3044" s="1" t="s">
        <v>57</v>
      </c>
      <c r="C3044" s="6" t="s">
        <v>4397</v>
      </c>
      <c r="D3044" s="9" t="s">
        <v>1711</v>
      </c>
      <c r="E3044" s="9" t="s">
        <v>2516</v>
      </c>
      <c r="F3044" s="9" t="s">
        <v>91</v>
      </c>
      <c r="G3044" s="9" t="s">
        <v>3716</v>
      </c>
      <c r="H3044" s="9" t="s">
        <v>4398</v>
      </c>
      <c r="J3044" s="6" t="str">
        <f t="shared" si="831"/>
        <v>001011</v>
      </c>
      <c r="K3044" s="1">
        <f t="shared" si="832"/>
        <v>0</v>
      </c>
      <c r="L3044" s="6" t="str">
        <f t="shared" si="833"/>
        <v>00000</v>
      </c>
      <c r="M3044" s="1">
        <f t="shared" si="834"/>
        <v>0</v>
      </c>
      <c r="N3044" s="6" t="str">
        <f t="shared" si="835"/>
        <v>00</v>
      </c>
      <c r="O3044" s="1">
        <f t="shared" si="836"/>
        <v>10</v>
      </c>
      <c r="P3044" s="1">
        <f>IF(HEX2DEC(LEFT(E3044,4))&gt;=32768,HEX2DEC(LEFT(E3044,4))-65536,HEX2DEC(LEFT(E3044,4)))/Codes!$N$2</f>
        <v>10</v>
      </c>
      <c r="Q3044" s="1">
        <f>IF(HEX2DEC(RIGHT(E3044,4))&gt;=32768,HEX2DEC(RIGHT(E3044,4))-65536,HEX2DEC(RIGHT(E3044,4)))/Codes!$N$2</f>
        <v>0</v>
      </c>
      <c r="R3044" s="1">
        <f>IF(HEX2DEC(LEFT(F3044,4))&gt;=32768,HEX2DEC(LEFT(F3044,4))-65536,HEX2DEC(LEFT(F3044,4)))/Codes!$N$2</f>
        <v>0</v>
      </c>
      <c r="S3044" s="1">
        <f>IF(HEX2DEC(RIGHT(F3044,4))&gt;=32768,HEX2DEC(RIGHT(F3044,4))-65536,HEX2DEC(RIGHT(F3044,4)))/Codes!$N$2</f>
        <v>0</v>
      </c>
      <c r="T3044" s="18">
        <f t="shared" si="837"/>
        <v>70</v>
      </c>
      <c r="U3044" s="1">
        <f t="shared" si="838"/>
        <v>40</v>
      </c>
      <c r="V3044" s="1">
        <f t="shared" si="839"/>
        <v>0</v>
      </c>
      <c r="W3044" s="1" t="str">
        <f t="shared" si="840"/>
        <v>000</v>
      </c>
      <c r="X3044" s="1">
        <f t="shared" si="841"/>
        <v>0</v>
      </c>
      <c r="Y3044" s="1">
        <f t="shared" si="842"/>
        <v>45</v>
      </c>
      <c r="Z3044" s="1" t="str">
        <f>VLOOKUP(BIN2DEC(MID(HEX2BIN(MID(H3044,3,2),8),2,5)),Codes!$E$1:$F$18,2)</f>
        <v>Normal</v>
      </c>
      <c r="AA3044" s="6" t="str">
        <f t="shared" si="843"/>
        <v>1</v>
      </c>
      <c r="AB3044" s="1">
        <f t="shared" si="844"/>
        <v>3</v>
      </c>
      <c r="AC3044" s="1" t="str">
        <f>VLOOKUP(BIN2DEC(RIGHT(HEX2BIN(MID(H3044,6,1),4),1)&amp;LEFT(HEX2BIN(MID(H3044,7,1),4),1)),Codes!$K$1:$L$5,2)</f>
        <v>S</v>
      </c>
      <c r="AD3044" s="1" t="str">
        <f>VLOOKUP(BIN2DEC(RIGHT(HEX2BIN(MID(H3044,7,1),4),3)&amp;LEFT(HEX2BIN(MID(H3044,8,1),4),2)),Codes!$H$2:$I$33,2)</f>
        <v>Punch</v>
      </c>
      <c r="AE3044" s="1" t="str">
        <f t="shared" si="845"/>
        <v>1</v>
      </c>
      <c r="AF3044" s="1" t="str">
        <f t="shared" si="846"/>
        <v>1</v>
      </c>
      <c r="AH3044" s="6">
        <f t="shared" si="847"/>
        <v>1</v>
      </c>
    </row>
    <row r="3045" spans="1:34">
      <c r="A3045" s="3" t="s">
        <v>4400</v>
      </c>
      <c r="B3045" s="1" t="s">
        <v>57</v>
      </c>
      <c r="C3045" s="6" t="s">
        <v>4401</v>
      </c>
      <c r="D3045" s="9" t="s">
        <v>702</v>
      </c>
      <c r="E3045" s="9" t="s">
        <v>3698</v>
      </c>
      <c r="F3045" s="9" t="s">
        <v>91</v>
      </c>
      <c r="G3045" s="9" t="s">
        <v>2011</v>
      </c>
      <c r="H3045" s="9" t="s">
        <v>4402</v>
      </c>
      <c r="J3045" s="6" t="str">
        <f t="shared" si="831"/>
        <v>001011</v>
      </c>
      <c r="K3045" s="1">
        <f t="shared" si="832"/>
        <v>0</v>
      </c>
      <c r="L3045" s="6" t="str">
        <f t="shared" si="833"/>
        <v>00000</v>
      </c>
      <c r="M3045" s="1">
        <f t="shared" si="834"/>
        <v>0</v>
      </c>
      <c r="N3045" s="6" t="str">
        <f t="shared" si="835"/>
        <v>00</v>
      </c>
      <c r="O3045" s="1">
        <f t="shared" si="836"/>
        <v>1</v>
      </c>
      <c r="P3045" s="1">
        <f>IF(HEX2DEC(LEFT(E3045,4))&gt;=32768,HEX2DEC(LEFT(E3045,4))-65536,HEX2DEC(LEFT(E3045,4)))/Codes!$N$2</f>
        <v>3.0720000000000001</v>
      </c>
      <c r="Q3045" s="1">
        <f>IF(HEX2DEC(RIGHT(E3045,4))&gt;=32768,HEX2DEC(RIGHT(E3045,4))-65536,HEX2DEC(RIGHT(E3045,4)))/Codes!$N$2</f>
        <v>0</v>
      </c>
      <c r="R3045" s="1">
        <f>IF(HEX2DEC(LEFT(F3045,4))&gt;=32768,HEX2DEC(LEFT(F3045,4))-65536,HEX2DEC(LEFT(F3045,4)))/Codes!$N$2</f>
        <v>0</v>
      </c>
      <c r="S3045" s="1">
        <f>IF(HEX2DEC(RIGHT(F3045,4))&gt;=32768,HEX2DEC(RIGHT(F3045,4))-65536,HEX2DEC(RIGHT(F3045,4)))/Codes!$N$2</f>
        <v>0</v>
      </c>
      <c r="T3045" s="18">
        <f t="shared" si="837"/>
        <v>361</v>
      </c>
      <c r="U3045" s="1">
        <f t="shared" si="838"/>
        <v>50</v>
      </c>
      <c r="V3045" s="1">
        <f t="shared" si="839"/>
        <v>0</v>
      </c>
      <c r="W3045" s="1" t="str">
        <f t="shared" si="840"/>
        <v>000</v>
      </c>
      <c r="X3045" s="1">
        <f t="shared" si="841"/>
        <v>0</v>
      </c>
      <c r="Y3045" s="1">
        <f t="shared" si="842"/>
        <v>50</v>
      </c>
      <c r="Z3045" s="1" t="str">
        <f>VLOOKUP(BIN2DEC(MID(HEX2BIN(MID(H3045,3,2),8),2,5)),Codes!$E$1:$F$18,2)</f>
        <v>Normal</v>
      </c>
      <c r="AA3045" s="6" t="str">
        <f t="shared" si="843"/>
        <v>1</v>
      </c>
      <c r="AB3045" s="1">
        <f t="shared" si="844"/>
        <v>3</v>
      </c>
      <c r="AC3045" s="1" t="str">
        <f>VLOOKUP(BIN2DEC(RIGHT(HEX2BIN(MID(H3045,6,1),4),1)&amp;LEFT(HEX2BIN(MID(H3045,7,1),4),1)),Codes!$K$1:$L$5,2)</f>
        <v>S</v>
      </c>
      <c r="AD3045" s="1" t="str">
        <f>VLOOKUP(BIN2DEC(RIGHT(HEX2BIN(MID(H3045,7,1),4),3)&amp;LEFT(HEX2BIN(MID(H3045,8,1),4),2)),Codes!$H$2:$I$33,2)</f>
        <v>Punch</v>
      </c>
      <c r="AE3045" s="1" t="str">
        <f t="shared" si="845"/>
        <v>1</v>
      </c>
      <c r="AF3045" s="1" t="str">
        <f t="shared" si="846"/>
        <v>1</v>
      </c>
      <c r="AH3045" s="6">
        <f t="shared" si="847"/>
        <v>1</v>
      </c>
    </row>
    <row r="3046" spans="1:34">
      <c r="A3046" s="3" t="s">
        <v>4403</v>
      </c>
      <c r="B3046" s="1" t="s">
        <v>57</v>
      </c>
      <c r="C3046" s="6" t="s">
        <v>267</v>
      </c>
      <c r="D3046" s="9" t="s">
        <v>1382</v>
      </c>
      <c r="E3046" s="9" t="s">
        <v>232</v>
      </c>
      <c r="F3046" s="9" t="s">
        <v>91</v>
      </c>
      <c r="G3046" s="9" t="s">
        <v>308</v>
      </c>
      <c r="H3046" s="9" t="s">
        <v>4404</v>
      </c>
      <c r="J3046" s="6" t="str">
        <f t="shared" si="831"/>
        <v>001011</v>
      </c>
      <c r="K3046" s="1">
        <f t="shared" si="832"/>
        <v>0</v>
      </c>
      <c r="L3046" s="6" t="str">
        <f t="shared" si="833"/>
        <v>00000</v>
      </c>
      <c r="M3046" s="1">
        <f t="shared" si="834"/>
        <v>7</v>
      </c>
      <c r="N3046" s="6" t="str">
        <f t="shared" si="835"/>
        <v>00</v>
      </c>
      <c r="O3046" s="1">
        <f t="shared" si="836"/>
        <v>3</v>
      </c>
      <c r="P3046" s="1">
        <f>IF(HEX2DEC(LEFT(E3046,4))&gt;=32768,HEX2DEC(LEFT(E3046,4))-65536,HEX2DEC(LEFT(E3046,4)))/Codes!$N$2</f>
        <v>4.8</v>
      </c>
      <c r="Q3046" s="1">
        <f>IF(HEX2DEC(RIGHT(E3046,4))&gt;=32768,HEX2DEC(RIGHT(E3046,4))-65536,HEX2DEC(RIGHT(E3046,4)))/Codes!$N$2</f>
        <v>0</v>
      </c>
      <c r="R3046" s="1">
        <f>IF(HEX2DEC(LEFT(F3046,4))&gt;=32768,HEX2DEC(LEFT(F3046,4))-65536,HEX2DEC(LEFT(F3046,4)))/Codes!$N$2</f>
        <v>0</v>
      </c>
      <c r="S3046" s="1">
        <f>IF(HEX2DEC(RIGHT(F3046,4))&gt;=32768,HEX2DEC(RIGHT(F3046,4))-65536,HEX2DEC(RIGHT(F3046,4)))/Codes!$N$2</f>
        <v>0</v>
      </c>
      <c r="T3046" s="18">
        <f t="shared" si="837"/>
        <v>361</v>
      </c>
      <c r="U3046" s="1">
        <f t="shared" si="838"/>
        <v>50</v>
      </c>
      <c r="V3046" s="1">
        <f t="shared" si="839"/>
        <v>0</v>
      </c>
      <c r="W3046" s="1" t="str">
        <f t="shared" si="840"/>
        <v>100</v>
      </c>
      <c r="X3046" s="1">
        <f t="shared" si="841"/>
        <v>3</v>
      </c>
      <c r="Y3046" s="1">
        <f t="shared" si="842"/>
        <v>8</v>
      </c>
      <c r="Z3046" s="1" t="str">
        <f>VLOOKUP(BIN2DEC(MID(HEX2BIN(MID(H3046,3,2),8),2,5)),Codes!$E$1:$F$18,2)</f>
        <v>Normal</v>
      </c>
      <c r="AA3046" s="6" t="str">
        <f t="shared" si="843"/>
        <v>0</v>
      </c>
      <c r="AB3046" s="1">
        <f t="shared" si="844"/>
        <v>0</v>
      </c>
      <c r="AC3046" s="1" t="str">
        <f>VLOOKUP(BIN2DEC(RIGHT(HEX2BIN(MID(H3046,6,1),4),1)&amp;LEFT(HEX2BIN(MID(H3046,7,1),4),1)),Codes!$K$1:$L$5,2)</f>
        <v>S</v>
      </c>
      <c r="AD3046" s="1" t="str">
        <f>VLOOKUP(BIN2DEC(RIGHT(HEX2BIN(MID(H3046,7,1),4),3)&amp;LEFT(HEX2BIN(MID(H3046,8,1),4),2)),Codes!$H$2:$I$33,2)</f>
        <v>Punch</v>
      </c>
      <c r="AE3046" s="1" t="str">
        <f t="shared" si="845"/>
        <v>1</v>
      </c>
      <c r="AF3046" s="1" t="str">
        <f t="shared" si="846"/>
        <v>1</v>
      </c>
      <c r="AH3046" s="6">
        <f t="shared" si="847"/>
        <v>1</v>
      </c>
    </row>
    <row r="3047" spans="1:34">
      <c r="A3047" s="3" t="s">
        <v>4405</v>
      </c>
      <c r="B3047" s="1" t="s">
        <v>57</v>
      </c>
      <c r="C3047" s="6" t="s">
        <v>267</v>
      </c>
      <c r="D3047" s="9" t="s">
        <v>4406</v>
      </c>
      <c r="E3047" s="9" t="s">
        <v>395</v>
      </c>
      <c r="F3047" s="9" t="s">
        <v>91</v>
      </c>
      <c r="G3047" s="9" t="s">
        <v>308</v>
      </c>
      <c r="H3047" s="9" t="s">
        <v>4404</v>
      </c>
      <c r="J3047" s="6" t="str">
        <f t="shared" si="831"/>
        <v>001011</v>
      </c>
      <c r="K3047" s="1">
        <f t="shared" si="832"/>
        <v>1</v>
      </c>
      <c r="L3047" s="6" t="str">
        <f t="shared" si="833"/>
        <v>00000</v>
      </c>
      <c r="M3047" s="1">
        <f t="shared" si="834"/>
        <v>9</v>
      </c>
      <c r="N3047" s="6" t="str">
        <f t="shared" si="835"/>
        <v>00</v>
      </c>
      <c r="O3047" s="1">
        <f t="shared" si="836"/>
        <v>3</v>
      </c>
      <c r="P3047" s="1">
        <f>IF(HEX2DEC(LEFT(E3047,4))&gt;=32768,HEX2DEC(LEFT(E3047,4))-65536,HEX2DEC(LEFT(E3047,4)))/Codes!$N$2</f>
        <v>5.6</v>
      </c>
      <c r="Q3047" s="1">
        <f>IF(HEX2DEC(RIGHT(E3047,4))&gt;=32768,HEX2DEC(RIGHT(E3047,4))-65536,HEX2DEC(RIGHT(E3047,4)))/Codes!$N$2</f>
        <v>0</v>
      </c>
      <c r="R3047" s="1">
        <f>IF(HEX2DEC(LEFT(F3047,4))&gt;=32768,HEX2DEC(LEFT(F3047,4))-65536,HEX2DEC(LEFT(F3047,4)))/Codes!$N$2</f>
        <v>0</v>
      </c>
      <c r="S3047" s="1">
        <f>IF(HEX2DEC(RIGHT(F3047,4))&gt;=32768,HEX2DEC(RIGHT(F3047,4))-65536,HEX2DEC(RIGHT(F3047,4)))/Codes!$N$2</f>
        <v>0</v>
      </c>
      <c r="T3047" s="18">
        <f t="shared" si="837"/>
        <v>361</v>
      </c>
      <c r="U3047" s="1">
        <f t="shared" si="838"/>
        <v>50</v>
      </c>
      <c r="V3047" s="1">
        <f t="shared" si="839"/>
        <v>0</v>
      </c>
      <c r="W3047" s="1" t="str">
        <f t="shared" si="840"/>
        <v>100</v>
      </c>
      <c r="X3047" s="1">
        <f t="shared" si="841"/>
        <v>3</v>
      </c>
      <c r="Y3047" s="1">
        <f t="shared" si="842"/>
        <v>8</v>
      </c>
      <c r="Z3047" s="1" t="str">
        <f>VLOOKUP(BIN2DEC(MID(HEX2BIN(MID(H3047,3,2),8),2,5)),Codes!$E$1:$F$18,2)</f>
        <v>Normal</v>
      </c>
      <c r="AA3047" s="6" t="str">
        <f t="shared" si="843"/>
        <v>0</v>
      </c>
      <c r="AB3047" s="1">
        <f t="shared" si="844"/>
        <v>0</v>
      </c>
      <c r="AC3047" s="1" t="str">
        <f>VLOOKUP(BIN2DEC(RIGHT(HEX2BIN(MID(H3047,6,1),4),1)&amp;LEFT(HEX2BIN(MID(H3047,7,1),4),1)),Codes!$K$1:$L$5,2)</f>
        <v>S</v>
      </c>
      <c r="AD3047" s="1" t="str">
        <f>VLOOKUP(BIN2DEC(RIGHT(HEX2BIN(MID(H3047,7,1),4),3)&amp;LEFT(HEX2BIN(MID(H3047,8,1),4),2)),Codes!$H$2:$I$33,2)</f>
        <v>Punch</v>
      </c>
      <c r="AE3047" s="1" t="str">
        <f t="shared" si="845"/>
        <v>1</v>
      </c>
      <c r="AF3047" s="1" t="str">
        <f t="shared" si="846"/>
        <v>1</v>
      </c>
      <c r="AH3047" s="6">
        <f t="shared" si="847"/>
        <v>1</v>
      </c>
    </row>
    <row r="3048" spans="1:34">
      <c r="A3048" s="3" t="s">
        <v>4407</v>
      </c>
      <c r="B3048" s="1" t="s">
        <v>57</v>
      </c>
      <c r="C3048" s="6" t="s">
        <v>268</v>
      </c>
      <c r="D3048" s="9" t="s">
        <v>524</v>
      </c>
      <c r="E3048" s="9" t="s">
        <v>499</v>
      </c>
      <c r="F3048" s="9" t="s">
        <v>91</v>
      </c>
      <c r="G3048" s="9" t="s">
        <v>1178</v>
      </c>
      <c r="H3048" s="9" t="s">
        <v>4408</v>
      </c>
      <c r="J3048" s="6" t="str">
        <f t="shared" si="831"/>
        <v>001011</v>
      </c>
      <c r="K3048" s="1">
        <f t="shared" si="832"/>
        <v>0</v>
      </c>
      <c r="L3048" s="6" t="str">
        <f t="shared" si="833"/>
        <v>00000</v>
      </c>
      <c r="M3048" s="1">
        <f t="shared" si="834"/>
        <v>14</v>
      </c>
      <c r="N3048" s="6" t="str">
        <f t="shared" si="835"/>
        <v>00</v>
      </c>
      <c r="O3048" s="1">
        <f t="shared" si="836"/>
        <v>5</v>
      </c>
      <c r="P3048" s="1">
        <f>IF(HEX2DEC(LEFT(E3048,4))&gt;=32768,HEX2DEC(LEFT(E3048,4))-65536,HEX2DEC(LEFT(E3048,4)))/Codes!$N$2</f>
        <v>5.2</v>
      </c>
      <c r="Q3048" s="1">
        <f>IF(HEX2DEC(RIGHT(E3048,4))&gt;=32768,HEX2DEC(RIGHT(E3048,4))-65536,HEX2DEC(RIGHT(E3048,4)))/Codes!$N$2</f>
        <v>0</v>
      </c>
      <c r="R3048" s="1">
        <f>IF(HEX2DEC(LEFT(F3048,4))&gt;=32768,HEX2DEC(LEFT(F3048,4))-65536,HEX2DEC(LEFT(F3048,4)))/Codes!$N$2</f>
        <v>0</v>
      </c>
      <c r="S3048" s="1">
        <f>IF(HEX2DEC(RIGHT(F3048,4))&gt;=32768,HEX2DEC(RIGHT(F3048,4))-65536,HEX2DEC(RIGHT(F3048,4)))/Codes!$N$2</f>
        <v>0</v>
      </c>
      <c r="T3048" s="18">
        <f t="shared" si="837"/>
        <v>361</v>
      </c>
      <c r="U3048" s="1">
        <f t="shared" si="838"/>
        <v>120</v>
      </c>
      <c r="V3048" s="1">
        <f t="shared" si="839"/>
        <v>0</v>
      </c>
      <c r="W3048" s="1" t="str">
        <f t="shared" si="840"/>
        <v>100</v>
      </c>
      <c r="X3048" s="1">
        <f t="shared" si="841"/>
        <v>3</v>
      </c>
      <c r="Y3048" s="1">
        <f t="shared" si="842"/>
        <v>8</v>
      </c>
      <c r="Z3048" s="1" t="str">
        <f>VLOOKUP(BIN2DEC(MID(HEX2BIN(MID(H3048,3,2),8),2,5)),Codes!$E$1:$F$18,2)</f>
        <v>Normal</v>
      </c>
      <c r="AA3048" s="6" t="str">
        <f t="shared" si="843"/>
        <v>0</v>
      </c>
      <c r="AB3048" s="1">
        <f t="shared" si="844"/>
        <v>0</v>
      </c>
      <c r="AC3048" s="1" t="str">
        <f>VLOOKUP(BIN2DEC(RIGHT(HEX2BIN(MID(H3048,6,1),4),1)&amp;LEFT(HEX2BIN(MID(H3048,7,1),4),1)),Codes!$K$1:$L$5,2)</f>
        <v>M</v>
      </c>
      <c r="AD3048" s="1" t="str">
        <f>VLOOKUP(BIN2DEC(RIGHT(HEX2BIN(MID(H3048,7,1),4),3)&amp;LEFT(HEX2BIN(MID(H3048,8,1),4),2)),Codes!$H$2:$I$33,2)</f>
        <v>Punch</v>
      </c>
      <c r="AE3048" s="1" t="str">
        <f t="shared" si="845"/>
        <v>1</v>
      </c>
      <c r="AF3048" s="1" t="str">
        <f t="shared" si="846"/>
        <v>1</v>
      </c>
      <c r="AH3048" s="6">
        <f t="shared" si="847"/>
        <v>33</v>
      </c>
    </row>
    <row r="3049" spans="1:34">
      <c r="A3049" s="3" t="s">
        <v>4409</v>
      </c>
      <c r="B3049" s="1" t="s">
        <v>57</v>
      </c>
      <c r="C3049" s="6" t="s">
        <v>268</v>
      </c>
      <c r="D3049" s="9" t="s">
        <v>4410</v>
      </c>
      <c r="E3049" s="9" t="s">
        <v>395</v>
      </c>
      <c r="F3049" s="9" t="s">
        <v>91</v>
      </c>
      <c r="G3049" s="9" t="s">
        <v>1178</v>
      </c>
      <c r="H3049" s="9" t="s">
        <v>4408</v>
      </c>
      <c r="J3049" s="6" t="str">
        <f t="shared" si="831"/>
        <v>001011</v>
      </c>
      <c r="K3049" s="1">
        <f t="shared" si="832"/>
        <v>1</v>
      </c>
      <c r="L3049" s="6" t="str">
        <f t="shared" si="833"/>
        <v>00000</v>
      </c>
      <c r="M3049" s="1">
        <f t="shared" si="834"/>
        <v>16</v>
      </c>
      <c r="N3049" s="6" t="str">
        <f t="shared" si="835"/>
        <v>00</v>
      </c>
      <c r="O3049" s="1">
        <f t="shared" si="836"/>
        <v>5</v>
      </c>
      <c r="P3049" s="1">
        <f>IF(HEX2DEC(LEFT(E3049,4))&gt;=32768,HEX2DEC(LEFT(E3049,4))-65536,HEX2DEC(LEFT(E3049,4)))/Codes!$N$2</f>
        <v>5.6</v>
      </c>
      <c r="Q3049" s="1">
        <f>IF(HEX2DEC(RIGHT(E3049,4))&gt;=32768,HEX2DEC(RIGHT(E3049,4))-65536,HEX2DEC(RIGHT(E3049,4)))/Codes!$N$2</f>
        <v>0</v>
      </c>
      <c r="R3049" s="1">
        <f>IF(HEX2DEC(LEFT(F3049,4))&gt;=32768,HEX2DEC(LEFT(F3049,4))-65536,HEX2DEC(LEFT(F3049,4)))/Codes!$N$2</f>
        <v>0</v>
      </c>
      <c r="S3049" s="1">
        <f>IF(HEX2DEC(RIGHT(F3049,4))&gt;=32768,HEX2DEC(RIGHT(F3049,4))-65536,HEX2DEC(RIGHT(F3049,4)))/Codes!$N$2</f>
        <v>0</v>
      </c>
      <c r="T3049" s="18">
        <f t="shared" si="837"/>
        <v>361</v>
      </c>
      <c r="U3049" s="1">
        <f t="shared" si="838"/>
        <v>120</v>
      </c>
      <c r="V3049" s="1">
        <f t="shared" si="839"/>
        <v>0</v>
      </c>
      <c r="W3049" s="1" t="str">
        <f t="shared" si="840"/>
        <v>100</v>
      </c>
      <c r="X3049" s="1">
        <f t="shared" si="841"/>
        <v>3</v>
      </c>
      <c r="Y3049" s="1">
        <f t="shared" si="842"/>
        <v>8</v>
      </c>
      <c r="Z3049" s="1" t="str">
        <f>VLOOKUP(BIN2DEC(MID(HEX2BIN(MID(H3049,3,2),8),2,5)),Codes!$E$1:$F$18,2)</f>
        <v>Normal</v>
      </c>
      <c r="AA3049" s="6" t="str">
        <f t="shared" si="843"/>
        <v>0</v>
      </c>
      <c r="AB3049" s="1">
        <f t="shared" si="844"/>
        <v>0</v>
      </c>
      <c r="AC3049" s="1" t="str">
        <f>VLOOKUP(BIN2DEC(RIGHT(HEX2BIN(MID(H3049,6,1),4),1)&amp;LEFT(HEX2BIN(MID(H3049,7,1),4),1)),Codes!$K$1:$L$5,2)</f>
        <v>M</v>
      </c>
      <c r="AD3049" s="1" t="str">
        <f>VLOOKUP(BIN2DEC(RIGHT(HEX2BIN(MID(H3049,7,1),4),3)&amp;LEFT(HEX2BIN(MID(H3049,8,1),4),2)),Codes!$H$2:$I$33,2)</f>
        <v>Punch</v>
      </c>
      <c r="AE3049" s="1" t="str">
        <f t="shared" si="845"/>
        <v>1</v>
      </c>
      <c r="AF3049" s="1" t="str">
        <f t="shared" si="846"/>
        <v>1</v>
      </c>
      <c r="AH3049" s="6">
        <f t="shared" si="847"/>
        <v>33</v>
      </c>
    </row>
    <row r="3050" spans="1:34">
      <c r="A3050" s="3" t="s">
        <v>4411</v>
      </c>
      <c r="B3050" s="1" t="s">
        <v>57</v>
      </c>
      <c r="C3050" s="6" t="s">
        <v>1128</v>
      </c>
      <c r="D3050" s="9" t="s">
        <v>245</v>
      </c>
      <c r="E3050" s="9" t="s">
        <v>499</v>
      </c>
      <c r="F3050" s="9" t="s">
        <v>4412</v>
      </c>
      <c r="G3050" s="9" t="s">
        <v>139</v>
      </c>
      <c r="H3050" s="9" t="s">
        <v>4413</v>
      </c>
      <c r="J3050" s="6" t="str">
        <f t="shared" si="831"/>
        <v>001011</v>
      </c>
      <c r="K3050" s="1">
        <f t="shared" si="832"/>
        <v>0</v>
      </c>
      <c r="L3050" s="6" t="str">
        <f t="shared" si="833"/>
        <v>00000</v>
      </c>
      <c r="M3050" s="1">
        <f t="shared" si="834"/>
        <v>0</v>
      </c>
      <c r="N3050" s="6" t="str">
        <f t="shared" si="835"/>
        <v>00</v>
      </c>
      <c r="O3050" s="1">
        <f t="shared" si="836"/>
        <v>9</v>
      </c>
      <c r="P3050" s="1">
        <f>IF(HEX2DEC(LEFT(E3050,4))&gt;=32768,HEX2DEC(LEFT(E3050,4))-65536,HEX2DEC(LEFT(E3050,4)))/Codes!$N$2</f>
        <v>5.2</v>
      </c>
      <c r="Q3050" s="1">
        <f>IF(HEX2DEC(RIGHT(E3050,4))&gt;=32768,HEX2DEC(RIGHT(E3050,4))-65536,HEX2DEC(RIGHT(E3050,4)))/Codes!$N$2</f>
        <v>0</v>
      </c>
      <c r="R3050" s="1">
        <f>IF(HEX2DEC(LEFT(F3050,4))&gt;=32768,HEX2DEC(LEFT(F3050,4))-65536,HEX2DEC(LEFT(F3050,4)))/Codes!$N$2</f>
        <v>6.1319999999999997</v>
      </c>
      <c r="S3050" s="1">
        <f>IF(HEX2DEC(RIGHT(F3050,4))&gt;=32768,HEX2DEC(RIGHT(F3050,4))-65536,HEX2DEC(RIGHT(F3050,4)))/Codes!$N$2</f>
        <v>9.5399999999999991</v>
      </c>
      <c r="T3050" s="18">
        <f t="shared" si="837"/>
        <v>361</v>
      </c>
      <c r="U3050" s="1">
        <f t="shared" si="838"/>
        <v>100</v>
      </c>
      <c r="V3050" s="1">
        <f t="shared" si="839"/>
        <v>0</v>
      </c>
      <c r="W3050" s="1" t="str">
        <f t="shared" si="840"/>
        <v>100</v>
      </c>
      <c r="X3050" s="1">
        <f t="shared" si="841"/>
        <v>3</v>
      </c>
      <c r="Y3050" s="1">
        <f t="shared" si="842"/>
        <v>15</v>
      </c>
      <c r="Z3050" s="1" t="str">
        <f>VLOOKUP(BIN2DEC(MID(HEX2BIN(MID(H3050,3,2),8),2,5)),Codes!$E$1:$F$18,2)</f>
        <v>Normal</v>
      </c>
      <c r="AA3050" s="6" t="str">
        <f t="shared" si="843"/>
        <v>0</v>
      </c>
      <c r="AB3050" s="1">
        <f t="shared" si="844"/>
        <v>0</v>
      </c>
      <c r="AC3050" s="1" t="str">
        <f>VLOOKUP(BIN2DEC(RIGHT(HEX2BIN(MID(H3050,6,1),4),1)&amp;LEFT(HEX2BIN(MID(H3050,7,1),4),1)),Codes!$K$1:$L$5,2)</f>
        <v>L</v>
      </c>
      <c r="AD3050" s="1" t="str">
        <f>VLOOKUP(BIN2DEC(RIGHT(HEX2BIN(MID(H3050,7,1),4),3)&amp;LEFT(HEX2BIN(MID(H3050,8,1),4),2)),Codes!$H$2:$I$33,2)</f>
        <v>Kick</v>
      </c>
      <c r="AE3050" s="1" t="str">
        <f t="shared" si="845"/>
        <v>1</v>
      </c>
      <c r="AF3050" s="1" t="str">
        <f t="shared" si="846"/>
        <v>1</v>
      </c>
      <c r="AH3050" s="6">
        <f t="shared" si="847"/>
        <v>66</v>
      </c>
    </row>
    <row r="3051" spans="1:34">
      <c r="A3051" s="3" t="s">
        <v>4414</v>
      </c>
      <c r="B3051" s="1" t="s">
        <v>57</v>
      </c>
      <c r="C3051" s="6" t="s">
        <v>1128</v>
      </c>
      <c r="D3051" s="9" t="s">
        <v>250</v>
      </c>
      <c r="E3051" s="9" t="s">
        <v>232</v>
      </c>
      <c r="F3051" s="9" t="s">
        <v>4415</v>
      </c>
      <c r="G3051" s="9" t="s">
        <v>139</v>
      </c>
      <c r="H3051" s="9" t="s">
        <v>4413</v>
      </c>
      <c r="J3051" s="6" t="str">
        <f t="shared" si="831"/>
        <v>001011</v>
      </c>
      <c r="K3051" s="1">
        <f t="shared" si="832"/>
        <v>1</v>
      </c>
      <c r="L3051" s="6" t="str">
        <f t="shared" si="833"/>
        <v>00000</v>
      </c>
      <c r="M3051" s="1">
        <f t="shared" si="834"/>
        <v>0</v>
      </c>
      <c r="N3051" s="6" t="str">
        <f t="shared" si="835"/>
        <v>00</v>
      </c>
      <c r="O3051" s="1">
        <f t="shared" si="836"/>
        <v>9</v>
      </c>
      <c r="P3051" s="1">
        <f>IF(HEX2DEC(LEFT(E3051,4))&gt;=32768,HEX2DEC(LEFT(E3051,4))-65536,HEX2DEC(LEFT(E3051,4)))/Codes!$N$2</f>
        <v>4.8</v>
      </c>
      <c r="Q3051" s="1">
        <f>IF(HEX2DEC(RIGHT(E3051,4))&gt;=32768,HEX2DEC(RIGHT(E3051,4))-65536,HEX2DEC(RIGHT(E3051,4)))/Codes!$N$2</f>
        <v>0</v>
      </c>
      <c r="R3051" s="1">
        <f>IF(HEX2DEC(LEFT(F3051,4))&gt;=32768,HEX2DEC(LEFT(F3051,4))-65536,HEX2DEC(LEFT(F3051,4)))/Codes!$N$2</f>
        <v>6.1319999999999997</v>
      </c>
      <c r="S3051" s="1">
        <f>IF(HEX2DEC(RIGHT(F3051,4))&gt;=32768,HEX2DEC(RIGHT(F3051,4))-65536,HEX2DEC(RIGHT(F3051,4)))/Codes!$N$2</f>
        <v>1.02</v>
      </c>
      <c r="T3051" s="18">
        <f t="shared" si="837"/>
        <v>361</v>
      </c>
      <c r="U3051" s="1">
        <f t="shared" si="838"/>
        <v>100</v>
      </c>
      <c r="V3051" s="1">
        <f t="shared" si="839"/>
        <v>0</v>
      </c>
      <c r="W3051" s="1" t="str">
        <f t="shared" si="840"/>
        <v>100</v>
      </c>
      <c r="X3051" s="1">
        <f t="shared" si="841"/>
        <v>3</v>
      </c>
      <c r="Y3051" s="1">
        <f t="shared" si="842"/>
        <v>15</v>
      </c>
      <c r="Z3051" s="1" t="str">
        <f>VLOOKUP(BIN2DEC(MID(HEX2BIN(MID(H3051,3,2),8),2,5)),Codes!$E$1:$F$18,2)</f>
        <v>Normal</v>
      </c>
      <c r="AA3051" s="6" t="str">
        <f t="shared" si="843"/>
        <v>0</v>
      </c>
      <c r="AB3051" s="1">
        <f t="shared" si="844"/>
        <v>0</v>
      </c>
      <c r="AC3051" s="1" t="str">
        <f>VLOOKUP(BIN2DEC(RIGHT(HEX2BIN(MID(H3051,6,1),4),1)&amp;LEFT(HEX2BIN(MID(H3051,7,1),4),1)),Codes!$K$1:$L$5,2)</f>
        <v>L</v>
      </c>
      <c r="AD3051" s="1" t="str">
        <f>VLOOKUP(BIN2DEC(RIGHT(HEX2BIN(MID(H3051,7,1),4),3)&amp;LEFT(HEX2BIN(MID(H3051,8,1),4),2)),Codes!$H$2:$I$33,2)</f>
        <v>Kick</v>
      </c>
      <c r="AE3051" s="1" t="str">
        <f t="shared" si="845"/>
        <v>1</v>
      </c>
      <c r="AF3051" s="1" t="str">
        <f t="shared" si="846"/>
        <v>1</v>
      </c>
      <c r="AH3051" s="6">
        <f t="shared" si="847"/>
        <v>66</v>
      </c>
    </row>
    <row r="3052" spans="1:34">
      <c r="A3052" s="3" t="s">
        <v>4416</v>
      </c>
      <c r="B3052" s="1" t="s">
        <v>57</v>
      </c>
      <c r="C3052" s="6" t="s">
        <v>321</v>
      </c>
      <c r="D3052" s="9" t="s">
        <v>331</v>
      </c>
      <c r="E3052" s="9" t="s">
        <v>207</v>
      </c>
      <c r="F3052" s="9" t="s">
        <v>91</v>
      </c>
      <c r="G3052" s="9" t="s">
        <v>1664</v>
      </c>
      <c r="H3052" s="9" t="s">
        <v>4417</v>
      </c>
      <c r="J3052" s="6" t="str">
        <f t="shared" si="831"/>
        <v>001011</v>
      </c>
      <c r="K3052" s="1">
        <f t="shared" si="832"/>
        <v>0</v>
      </c>
      <c r="L3052" s="6" t="str">
        <f t="shared" si="833"/>
        <v>00000</v>
      </c>
      <c r="M3052" s="1">
        <f t="shared" si="834"/>
        <v>14</v>
      </c>
      <c r="N3052" s="6" t="str">
        <f t="shared" si="835"/>
        <v>00</v>
      </c>
      <c r="O3052" s="1">
        <f t="shared" si="836"/>
        <v>13</v>
      </c>
      <c r="P3052" s="1">
        <f>IF(HEX2DEC(LEFT(E3052,4))&gt;=32768,HEX2DEC(LEFT(E3052,4))-65536,HEX2DEC(LEFT(E3052,4)))/Codes!$N$2</f>
        <v>4</v>
      </c>
      <c r="Q3052" s="1">
        <f>IF(HEX2DEC(RIGHT(E3052,4))&gt;=32768,HEX2DEC(RIGHT(E3052,4))-65536,HEX2DEC(RIGHT(E3052,4)))/Codes!$N$2</f>
        <v>0</v>
      </c>
      <c r="R3052" s="1">
        <f>IF(HEX2DEC(LEFT(F3052,4))&gt;=32768,HEX2DEC(LEFT(F3052,4))-65536,HEX2DEC(LEFT(F3052,4)))/Codes!$N$2</f>
        <v>0</v>
      </c>
      <c r="S3052" s="1">
        <f>IF(HEX2DEC(RIGHT(F3052,4))&gt;=32768,HEX2DEC(RIGHT(F3052,4))-65536,HEX2DEC(RIGHT(F3052,4)))/Codes!$N$2</f>
        <v>0</v>
      </c>
      <c r="T3052" s="18">
        <f t="shared" si="837"/>
        <v>80</v>
      </c>
      <c r="U3052" s="1">
        <f t="shared" si="838"/>
        <v>80</v>
      </c>
      <c r="V3052" s="1">
        <f t="shared" si="839"/>
        <v>0</v>
      </c>
      <c r="W3052" s="1" t="str">
        <f t="shared" si="840"/>
        <v>100</v>
      </c>
      <c r="X3052" s="1">
        <f t="shared" si="841"/>
        <v>3</v>
      </c>
      <c r="Y3052" s="1">
        <f t="shared" si="842"/>
        <v>40</v>
      </c>
      <c r="Z3052" s="1" t="str">
        <f>VLOOKUP(BIN2DEC(MID(HEX2BIN(MID(H3052,3,2),8),2,5)),Codes!$E$1:$F$18,2)</f>
        <v>Normal</v>
      </c>
      <c r="AA3052" s="6" t="str">
        <f t="shared" si="843"/>
        <v>0</v>
      </c>
      <c r="AB3052" s="1">
        <f t="shared" si="844"/>
        <v>0</v>
      </c>
      <c r="AC3052" s="1" t="str">
        <f>VLOOKUP(BIN2DEC(RIGHT(HEX2BIN(MID(H3052,6,1),4),1)&amp;LEFT(HEX2BIN(MID(H3052,7,1),4),1)),Codes!$K$1:$L$5,2)</f>
        <v>M</v>
      </c>
      <c r="AD3052" s="1" t="str">
        <f>VLOOKUP(BIN2DEC(RIGHT(HEX2BIN(MID(H3052,7,1),4),3)&amp;LEFT(HEX2BIN(MID(H3052,8,1),4),2)),Codes!$H$2:$I$33,2)</f>
        <v>Punch</v>
      </c>
      <c r="AE3052" s="1" t="str">
        <f t="shared" si="845"/>
        <v>1</v>
      </c>
      <c r="AF3052" s="1" t="str">
        <f t="shared" si="846"/>
        <v>1</v>
      </c>
      <c r="AH3052" s="6">
        <f t="shared" si="847"/>
        <v>33</v>
      </c>
    </row>
    <row r="3053" spans="1:34">
      <c r="A3053" s="3" t="s">
        <v>4418</v>
      </c>
      <c r="B3053" s="1" t="s">
        <v>57</v>
      </c>
      <c r="C3053" s="6" t="s">
        <v>321</v>
      </c>
      <c r="D3053" s="9" t="s">
        <v>234</v>
      </c>
      <c r="E3053" s="9" t="s">
        <v>4419</v>
      </c>
      <c r="F3053" s="9" t="s">
        <v>91</v>
      </c>
      <c r="G3053" s="9" t="s">
        <v>4420</v>
      </c>
      <c r="H3053" s="9" t="s">
        <v>4417</v>
      </c>
      <c r="J3053" s="6" t="str">
        <f t="shared" si="831"/>
        <v>001011</v>
      </c>
      <c r="K3053" s="1">
        <f t="shared" si="832"/>
        <v>1</v>
      </c>
      <c r="L3053" s="6" t="str">
        <f t="shared" si="833"/>
        <v>00000</v>
      </c>
      <c r="M3053" s="1">
        <f t="shared" si="834"/>
        <v>14</v>
      </c>
      <c r="N3053" s="6" t="str">
        <f t="shared" si="835"/>
        <v>00</v>
      </c>
      <c r="O3053" s="1">
        <f t="shared" si="836"/>
        <v>13</v>
      </c>
      <c r="P3053" s="1">
        <f>IF(HEX2DEC(LEFT(E3053,4))&gt;=32768,HEX2DEC(LEFT(E3053,4))-65536,HEX2DEC(LEFT(E3053,4)))/Codes!$N$2</f>
        <v>4</v>
      </c>
      <c r="Q3053" s="1">
        <f>IF(HEX2DEC(RIGHT(E3053,4))&gt;=32768,HEX2DEC(RIGHT(E3053,4))-65536,HEX2DEC(RIGHT(E3053,4)))/Codes!$N$2</f>
        <v>1.6</v>
      </c>
      <c r="R3053" s="1">
        <f>IF(HEX2DEC(LEFT(F3053,4))&gt;=32768,HEX2DEC(LEFT(F3053,4))-65536,HEX2DEC(LEFT(F3053,4)))/Codes!$N$2</f>
        <v>0</v>
      </c>
      <c r="S3053" s="1">
        <f>IF(HEX2DEC(RIGHT(F3053,4))&gt;=32768,HEX2DEC(RIGHT(F3053,4))-65536,HEX2DEC(RIGHT(F3053,4)))/Codes!$N$2</f>
        <v>0</v>
      </c>
      <c r="T3053" s="18">
        <f t="shared" si="837"/>
        <v>70</v>
      </c>
      <c r="U3053" s="1">
        <f t="shared" si="838"/>
        <v>80</v>
      </c>
      <c r="V3053" s="1">
        <f t="shared" si="839"/>
        <v>0</v>
      </c>
      <c r="W3053" s="1" t="str">
        <f t="shared" si="840"/>
        <v>100</v>
      </c>
      <c r="X3053" s="1">
        <f t="shared" si="841"/>
        <v>3</v>
      </c>
      <c r="Y3053" s="1">
        <f t="shared" si="842"/>
        <v>40</v>
      </c>
      <c r="Z3053" s="1" t="str">
        <f>VLOOKUP(BIN2DEC(MID(HEX2BIN(MID(H3053,3,2),8),2,5)),Codes!$E$1:$F$18,2)</f>
        <v>Normal</v>
      </c>
      <c r="AA3053" s="6" t="str">
        <f t="shared" si="843"/>
        <v>0</v>
      </c>
      <c r="AB3053" s="1">
        <f t="shared" si="844"/>
        <v>0</v>
      </c>
      <c r="AC3053" s="1" t="str">
        <f>VLOOKUP(BIN2DEC(RIGHT(HEX2BIN(MID(H3053,6,1),4),1)&amp;LEFT(HEX2BIN(MID(H3053,7,1),4),1)),Codes!$K$1:$L$5,2)</f>
        <v>M</v>
      </c>
      <c r="AD3053" s="1" t="str">
        <f>VLOOKUP(BIN2DEC(RIGHT(HEX2BIN(MID(H3053,7,1),4),3)&amp;LEFT(HEX2BIN(MID(H3053,8,1),4),2)),Codes!$H$2:$I$33,2)</f>
        <v>Punch</v>
      </c>
      <c r="AE3053" s="1" t="str">
        <f t="shared" si="845"/>
        <v>1</v>
      </c>
      <c r="AF3053" s="1" t="str">
        <f t="shared" si="846"/>
        <v>1</v>
      </c>
      <c r="AH3053" s="6">
        <f t="shared" si="847"/>
        <v>33</v>
      </c>
    </row>
    <row r="3054" spans="1:34">
      <c r="A3054" s="3" t="s">
        <v>4421</v>
      </c>
      <c r="B3054" s="1" t="s">
        <v>57</v>
      </c>
      <c r="C3054" s="6" t="s">
        <v>321</v>
      </c>
      <c r="D3054" s="9" t="s">
        <v>4422</v>
      </c>
      <c r="E3054" s="9" t="s">
        <v>4423</v>
      </c>
      <c r="F3054" s="9" t="s">
        <v>91</v>
      </c>
      <c r="G3054" s="9" t="s">
        <v>4424</v>
      </c>
      <c r="H3054" s="9" t="s">
        <v>4417</v>
      </c>
      <c r="J3054" s="6" t="str">
        <f t="shared" si="831"/>
        <v>001011</v>
      </c>
      <c r="K3054" s="1">
        <f t="shared" si="832"/>
        <v>2</v>
      </c>
      <c r="L3054" s="6" t="str">
        <f t="shared" si="833"/>
        <v>00000</v>
      </c>
      <c r="M3054" s="1">
        <f t="shared" si="834"/>
        <v>14</v>
      </c>
      <c r="N3054" s="6" t="str">
        <f t="shared" si="835"/>
        <v>00</v>
      </c>
      <c r="O3054" s="1">
        <f t="shared" si="836"/>
        <v>13</v>
      </c>
      <c r="P3054" s="1">
        <f>IF(HEX2DEC(LEFT(E3054,4))&gt;=32768,HEX2DEC(LEFT(E3054,4))-65536,HEX2DEC(LEFT(E3054,4)))/Codes!$N$2</f>
        <v>4.8</v>
      </c>
      <c r="Q3054" s="1">
        <f>IF(HEX2DEC(RIGHT(E3054,4))&gt;=32768,HEX2DEC(RIGHT(E3054,4))-65536,HEX2DEC(RIGHT(E3054,4)))/Codes!$N$2</f>
        <v>2.4</v>
      </c>
      <c r="R3054" s="1">
        <f>IF(HEX2DEC(LEFT(F3054,4))&gt;=32768,HEX2DEC(LEFT(F3054,4))-65536,HEX2DEC(LEFT(F3054,4)))/Codes!$N$2</f>
        <v>0</v>
      </c>
      <c r="S3054" s="1">
        <f>IF(HEX2DEC(RIGHT(F3054,4))&gt;=32768,HEX2DEC(RIGHT(F3054,4))-65536,HEX2DEC(RIGHT(F3054,4)))/Codes!$N$2</f>
        <v>0</v>
      </c>
      <c r="T3054" s="18">
        <f t="shared" si="837"/>
        <v>60</v>
      </c>
      <c r="U3054" s="1">
        <f t="shared" si="838"/>
        <v>80</v>
      </c>
      <c r="V3054" s="1">
        <f t="shared" si="839"/>
        <v>0</v>
      </c>
      <c r="W3054" s="1" t="str">
        <f t="shared" si="840"/>
        <v>100</v>
      </c>
      <c r="X3054" s="1">
        <f t="shared" si="841"/>
        <v>3</v>
      </c>
      <c r="Y3054" s="1">
        <f t="shared" si="842"/>
        <v>40</v>
      </c>
      <c r="Z3054" s="1" t="str">
        <f>VLOOKUP(BIN2DEC(MID(HEX2BIN(MID(H3054,3,2),8),2,5)),Codes!$E$1:$F$18,2)</f>
        <v>Normal</v>
      </c>
      <c r="AA3054" s="6" t="str">
        <f t="shared" si="843"/>
        <v>0</v>
      </c>
      <c r="AB3054" s="1">
        <f t="shared" si="844"/>
        <v>0</v>
      </c>
      <c r="AC3054" s="1" t="str">
        <f>VLOOKUP(BIN2DEC(RIGHT(HEX2BIN(MID(H3054,6,1),4),1)&amp;LEFT(HEX2BIN(MID(H3054,7,1),4),1)),Codes!$K$1:$L$5,2)</f>
        <v>M</v>
      </c>
      <c r="AD3054" s="1" t="str">
        <f>VLOOKUP(BIN2DEC(RIGHT(HEX2BIN(MID(H3054,7,1),4),3)&amp;LEFT(HEX2BIN(MID(H3054,8,1),4),2)),Codes!$H$2:$I$33,2)</f>
        <v>Punch</v>
      </c>
      <c r="AE3054" s="1" t="str">
        <f t="shared" si="845"/>
        <v>1</v>
      </c>
      <c r="AF3054" s="1" t="str">
        <f t="shared" si="846"/>
        <v>1</v>
      </c>
      <c r="AH3054" s="6">
        <f t="shared" si="847"/>
        <v>33</v>
      </c>
    </row>
    <row r="3055" spans="1:34">
      <c r="A3055" s="3" t="s">
        <v>4425</v>
      </c>
      <c r="B3055" s="1" t="s">
        <v>57</v>
      </c>
      <c r="C3055" s="6" t="s">
        <v>322</v>
      </c>
      <c r="D3055" s="9" t="s">
        <v>224</v>
      </c>
      <c r="E3055" s="9" t="s">
        <v>207</v>
      </c>
      <c r="F3055" s="9" t="s">
        <v>91</v>
      </c>
      <c r="G3055" s="9" t="s">
        <v>1664</v>
      </c>
      <c r="H3055" s="9" t="s">
        <v>4417</v>
      </c>
      <c r="J3055" s="6" t="str">
        <f t="shared" si="831"/>
        <v>001011</v>
      </c>
      <c r="K3055" s="1">
        <f t="shared" si="832"/>
        <v>0</v>
      </c>
      <c r="L3055" s="6" t="str">
        <f t="shared" si="833"/>
        <v>00000</v>
      </c>
      <c r="M3055" s="1">
        <f t="shared" si="834"/>
        <v>14</v>
      </c>
      <c r="N3055" s="6" t="str">
        <f t="shared" si="835"/>
        <v>00</v>
      </c>
      <c r="O3055" s="1">
        <f t="shared" si="836"/>
        <v>12</v>
      </c>
      <c r="P3055" s="1">
        <f>IF(HEX2DEC(LEFT(E3055,4))&gt;=32768,HEX2DEC(LEFT(E3055,4))-65536,HEX2DEC(LEFT(E3055,4)))/Codes!$N$2</f>
        <v>4</v>
      </c>
      <c r="Q3055" s="1">
        <f>IF(HEX2DEC(RIGHT(E3055,4))&gt;=32768,HEX2DEC(RIGHT(E3055,4))-65536,HEX2DEC(RIGHT(E3055,4)))/Codes!$N$2</f>
        <v>0</v>
      </c>
      <c r="R3055" s="1">
        <f>IF(HEX2DEC(LEFT(F3055,4))&gt;=32768,HEX2DEC(LEFT(F3055,4))-65536,HEX2DEC(LEFT(F3055,4)))/Codes!$N$2</f>
        <v>0</v>
      </c>
      <c r="S3055" s="1">
        <f>IF(HEX2DEC(RIGHT(F3055,4))&gt;=32768,HEX2DEC(RIGHT(F3055,4))-65536,HEX2DEC(RIGHT(F3055,4)))/Codes!$N$2</f>
        <v>0</v>
      </c>
      <c r="T3055" s="18">
        <f t="shared" si="837"/>
        <v>80</v>
      </c>
      <c r="U3055" s="1">
        <f t="shared" si="838"/>
        <v>80</v>
      </c>
      <c r="V3055" s="1">
        <f t="shared" si="839"/>
        <v>0</v>
      </c>
      <c r="W3055" s="1" t="str">
        <f t="shared" si="840"/>
        <v>100</v>
      </c>
      <c r="X3055" s="1">
        <f t="shared" si="841"/>
        <v>3</v>
      </c>
      <c r="Y3055" s="1">
        <f t="shared" si="842"/>
        <v>40</v>
      </c>
      <c r="Z3055" s="1" t="str">
        <f>VLOOKUP(BIN2DEC(MID(HEX2BIN(MID(H3055,3,2),8),2,5)),Codes!$E$1:$F$18,2)</f>
        <v>Normal</v>
      </c>
      <c r="AA3055" s="6" t="str">
        <f t="shared" si="843"/>
        <v>0</v>
      </c>
      <c r="AB3055" s="1">
        <f t="shared" si="844"/>
        <v>0</v>
      </c>
      <c r="AC3055" s="1" t="str">
        <f>VLOOKUP(BIN2DEC(RIGHT(HEX2BIN(MID(H3055,6,1),4),1)&amp;LEFT(HEX2BIN(MID(H3055,7,1),4),1)),Codes!$K$1:$L$5,2)</f>
        <v>M</v>
      </c>
      <c r="AD3055" s="1" t="str">
        <f>VLOOKUP(BIN2DEC(RIGHT(HEX2BIN(MID(H3055,7,1),4),3)&amp;LEFT(HEX2BIN(MID(H3055,8,1),4),2)),Codes!$H$2:$I$33,2)</f>
        <v>Punch</v>
      </c>
      <c r="AE3055" s="1" t="str">
        <f t="shared" si="845"/>
        <v>1</v>
      </c>
      <c r="AF3055" s="1" t="str">
        <f t="shared" si="846"/>
        <v>1</v>
      </c>
      <c r="AH3055" s="6">
        <f t="shared" si="847"/>
        <v>33</v>
      </c>
    </row>
    <row r="3056" spans="1:34">
      <c r="A3056" s="3" t="s">
        <v>4426</v>
      </c>
      <c r="B3056" s="1" t="s">
        <v>57</v>
      </c>
      <c r="C3056" s="6" t="s">
        <v>322</v>
      </c>
      <c r="D3056" s="9" t="s">
        <v>4427</v>
      </c>
      <c r="E3056" s="9" t="s">
        <v>4419</v>
      </c>
      <c r="F3056" s="9" t="s">
        <v>91</v>
      </c>
      <c r="G3056" s="9" t="s">
        <v>4420</v>
      </c>
      <c r="H3056" s="9" t="s">
        <v>4417</v>
      </c>
      <c r="J3056" s="6" t="str">
        <f t="shared" si="831"/>
        <v>001011</v>
      </c>
      <c r="K3056" s="1">
        <f t="shared" si="832"/>
        <v>1</v>
      </c>
      <c r="L3056" s="6" t="str">
        <f t="shared" si="833"/>
        <v>00000</v>
      </c>
      <c r="M3056" s="1">
        <f t="shared" si="834"/>
        <v>14</v>
      </c>
      <c r="N3056" s="6" t="str">
        <f t="shared" si="835"/>
        <v>00</v>
      </c>
      <c r="O3056" s="1">
        <f t="shared" si="836"/>
        <v>12</v>
      </c>
      <c r="P3056" s="1">
        <f>IF(HEX2DEC(LEFT(E3056,4))&gt;=32768,HEX2DEC(LEFT(E3056,4))-65536,HEX2DEC(LEFT(E3056,4)))/Codes!$N$2</f>
        <v>4</v>
      </c>
      <c r="Q3056" s="1">
        <f>IF(HEX2DEC(RIGHT(E3056,4))&gt;=32768,HEX2DEC(RIGHT(E3056,4))-65536,HEX2DEC(RIGHT(E3056,4)))/Codes!$N$2</f>
        <v>1.6</v>
      </c>
      <c r="R3056" s="1">
        <f>IF(HEX2DEC(LEFT(F3056,4))&gt;=32768,HEX2DEC(LEFT(F3056,4))-65536,HEX2DEC(LEFT(F3056,4)))/Codes!$N$2</f>
        <v>0</v>
      </c>
      <c r="S3056" s="1">
        <f>IF(HEX2DEC(RIGHT(F3056,4))&gt;=32768,HEX2DEC(RIGHT(F3056,4))-65536,HEX2DEC(RIGHT(F3056,4)))/Codes!$N$2</f>
        <v>0</v>
      </c>
      <c r="T3056" s="18">
        <f t="shared" si="837"/>
        <v>70</v>
      </c>
      <c r="U3056" s="1">
        <f t="shared" si="838"/>
        <v>80</v>
      </c>
      <c r="V3056" s="1">
        <f t="shared" si="839"/>
        <v>0</v>
      </c>
      <c r="W3056" s="1" t="str">
        <f t="shared" si="840"/>
        <v>100</v>
      </c>
      <c r="X3056" s="1">
        <f t="shared" si="841"/>
        <v>3</v>
      </c>
      <c r="Y3056" s="1">
        <f t="shared" si="842"/>
        <v>40</v>
      </c>
      <c r="Z3056" s="1" t="str">
        <f>VLOOKUP(BIN2DEC(MID(HEX2BIN(MID(H3056,3,2),8),2,5)),Codes!$E$1:$F$18,2)</f>
        <v>Normal</v>
      </c>
      <c r="AA3056" s="6" t="str">
        <f t="shared" si="843"/>
        <v>0</v>
      </c>
      <c r="AB3056" s="1">
        <f t="shared" si="844"/>
        <v>0</v>
      </c>
      <c r="AC3056" s="1" t="str">
        <f>VLOOKUP(BIN2DEC(RIGHT(HEX2BIN(MID(H3056,6,1),4),1)&amp;LEFT(HEX2BIN(MID(H3056,7,1),4),1)),Codes!$K$1:$L$5,2)</f>
        <v>M</v>
      </c>
      <c r="AD3056" s="1" t="str">
        <f>VLOOKUP(BIN2DEC(RIGHT(HEX2BIN(MID(H3056,7,1),4),3)&amp;LEFT(HEX2BIN(MID(H3056,8,1),4),2)),Codes!$H$2:$I$33,2)</f>
        <v>Punch</v>
      </c>
      <c r="AE3056" s="1" t="str">
        <f t="shared" si="845"/>
        <v>1</v>
      </c>
      <c r="AF3056" s="1" t="str">
        <f t="shared" si="846"/>
        <v>1</v>
      </c>
      <c r="AH3056" s="6">
        <f t="shared" si="847"/>
        <v>33</v>
      </c>
    </row>
    <row r="3057" spans="1:34">
      <c r="A3057" s="3" t="s">
        <v>4428</v>
      </c>
      <c r="B3057" s="1" t="s">
        <v>57</v>
      </c>
      <c r="C3057" s="6" t="s">
        <v>322</v>
      </c>
      <c r="D3057" s="9" t="s">
        <v>4429</v>
      </c>
      <c r="E3057" s="9" t="s">
        <v>4423</v>
      </c>
      <c r="F3057" s="9" t="s">
        <v>91</v>
      </c>
      <c r="G3057" s="9" t="s">
        <v>4424</v>
      </c>
      <c r="H3057" s="9" t="s">
        <v>4417</v>
      </c>
      <c r="J3057" s="6" t="str">
        <f t="shared" si="831"/>
        <v>001011</v>
      </c>
      <c r="K3057" s="1">
        <f t="shared" si="832"/>
        <v>2</v>
      </c>
      <c r="L3057" s="6" t="str">
        <f t="shared" si="833"/>
        <v>00000</v>
      </c>
      <c r="M3057" s="1">
        <f t="shared" si="834"/>
        <v>14</v>
      </c>
      <c r="N3057" s="6" t="str">
        <f t="shared" si="835"/>
        <v>00</v>
      </c>
      <c r="O3057" s="1">
        <f t="shared" si="836"/>
        <v>12</v>
      </c>
      <c r="P3057" s="1">
        <f>IF(HEX2DEC(LEFT(E3057,4))&gt;=32768,HEX2DEC(LEFT(E3057,4))-65536,HEX2DEC(LEFT(E3057,4)))/Codes!$N$2</f>
        <v>4.8</v>
      </c>
      <c r="Q3057" s="1">
        <f>IF(HEX2DEC(RIGHT(E3057,4))&gt;=32768,HEX2DEC(RIGHT(E3057,4))-65536,HEX2DEC(RIGHT(E3057,4)))/Codes!$N$2</f>
        <v>2.4</v>
      </c>
      <c r="R3057" s="1">
        <f>IF(HEX2DEC(LEFT(F3057,4))&gt;=32768,HEX2DEC(LEFT(F3057,4))-65536,HEX2DEC(LEFT(F3057,4)))/Codes!$N$2</f>
        <v>0</v>
      </c>
      <c r="S3057" s="1">
        <f>IF(HEX2DEC(RIGHT(F3057,4))&gt;=32768,HEX2DEC(RIGHT(F3057,4))-65536,HEX2DEC(RIGHT(F3057,4)))/Codes!$N$2</f>
        <v>0</v>
      </c>
      <c r="T3057" s="18">
        <f t="shared" si="837"/>
        <v>60</v>
      </c>
      <c r="U3057" s="1">
        <f t="shared" si="838"/>
        <v>80</v>
      </c>
      <c r="V3057" s="1">
        <f t="shared" si="839"/>
        <v>0</v>
      </c>
      <c r="W3057" s="1" t="str">
        <f t="shared" si="840"/>
        <v>100</v>
      </c>
      <c r="X3057" s="1">
        <f t="shared" si="841"/>
        <v>3</v>
      </c>
      <c r="Y3057" s="1">
        <f t="shared" si="842"/>
        <v>40</v>
      </c>
      <c r="Z3057" s="1" t="str">
        <f>VLOOKUP(BIN2DEC(MID(HEX2BIN(MID(H3057,3,2),8),2,5)),Codes!$E$1:$F$18,2)</f>
        <v>Normal</v>
      </c>
      <c r="AA3057" s="6" t="str">
        <f t="shared" si="843"/>
        <v>0</v>
      </c>
      <c r="AB3057" s="1">
        <f t="shared" si="844"/>
        <v>0</v>
      </c>
      <c r="AC3057" s="1" t="str">
        <f>VLOOKUP(BIN2DEC(RIGHT(HEX2BIN(MID(H3057,6,1),4),1)&amp;LEFT(HEX2BIN(MID(H3057,7,1),4),1)),Codes!$K$1:$L$5,2)</f>
        <v>M</v>
      </c>
      <c r="AD3057" s="1" t="str">
        <f>VLOOKUP(BIN2DEC(RIGHT(HEX2BIN(MID(H3057,7,1),4),3)&amp;LEFT(HEX2BIN(MID(H3057,8,1),4),2)),Codes!$H$2:$I$33,2)</f>
        <v>Punch</v>
      </c>
      <c r="AE3057" s="1" t="str">
        <f t="shared" si="845"/>
        <v>1</v>
      </c>
      <c r="AF3057" s="1" t="str">
        <f t="shared" si="846"/>
        <v>1</v>
      </c>
      <c r="AH3057" s="6">
        <f t="shared" si="847"/>
        <v>33</v>
      </c>
    </row>
    <row r="3058" spans="1:34">
      <c r="A3058" s="3" t="s">
        <v>4430</v>
      </c>
      <c r="B3058" s="1" t="s">
        <v>57</v>
      </c>
      <c r="C3058" s="6" t="s">
        <v>324</v>
      </c>
      <c r="D3058" s="9" t="s">
        <v>317</v>
      </c>
      <c r="E3058" s="9" t="s">
        <v>207</v>
      </c>
      <c r="F3058" s="9" t="s">
        <v>91</v>
      </c>
      <c r="G3058" s="9" t="s">
        <v>1664</v>
      </c>
      <c r="H3058" s="9" t="s">
        <v>4417</v>
      </c>
      <c r="J3058" s="6" t="str">
        <f t="shared" si="831"/>
        <v>001011</v>
      </c>
      <c r="K3058" s="1">
        <f t="shared" si="832"/>
        <v>0</v>
      </c>
      <c r="L3058" s="6" t="str">
        <f t="shared" si="833"/>
        <v>00000</v>
      </c>
      <c r="M3058" s="1">
        <f t="shared" si="834"/>
        <v>14</v>
      </c>
      <c r="N3058" s="6" t="str">
        <f t="shared" si="835"/>
        <v>00</v>
      </c>
      <c r="O3058" s="1">
        <f t="shared" si="836"/>
        <v>11</v>
      </c>
      <c r="P3058" s="1">
        <f>IF(HEX2DEC(LEFT(E3058,4))&gt;=32768,HEX2DEC(LEFT(E3058,4))-65536,HEX2DEC(LEFT(E3058,4)))/Codes!$N$2</f>
        <v>4</v>
      </c>
      <c r="Q3058" s="1">
        <f>IF(HEX2DEC(RIGHT(E3058,4))&gt;=32768,HEX2DEC(RIGHT(E3058,4))-65536,HEX2DEC(RIGHT(E3058,4)))/Codes!$N$2</f>
        <v>0</v>
      </c>
      <c r="R3058" s="1">
        <f>IF(HEX2DEC(LEFT(F3058,4))&gt;=32768,HEX2DEC(LEFT(F3058,4))-65536,HEX2DEC(LEFT(F3058,4)))/Codes!$N$2</f>
        <v>0</v>
      </c>
      <c r="S3058" s="1">
        <f>IF(HEX2DEC(RIGHT(F3058,4))&gt;=32768,HEX2DEC(RIGHT(F3058,4))-65536,HEX2DEC(RIGHT(F3058,4)))/Codes!$N$2</f>
        <v>0</v>
      </c>
      <c r="T3058" s="18">
        <f t="shared" si="837"/>
        <v>80</v>
      </c>
      <c r="U3058" s="1">
        <f t="shared" si="838"/>
        <v>80</v>
      </c>
      <c r="V3058" s="1">
        <f t="shared" si="839"/>
        <v>0</v>
      </c>
      <c r="W3058" s="1" t="str">
        <f t="shared" si="840"/>
        <v>100</v>
      </c>
      <c r="X3058" s="1">
        <f t="shared" si="841"/>
        <v>3</v>
      </c>
      <c r="Y3058" s="1">
        <f t="shared" si="842"/>
        <v>40</v>
      </c>
      <c r="Z3058" s="1" t="str">
        <f>VLOOKUP(BIN2DEC(MID(HEX2BIN(MID(H3058,3,2),8),2,5)),Codes!$E$1:$F$18,2)</f>
        <v>Normal</v>
      </c>
      <c r="AA3058" s="6" t="str">
        <f t="shared" si="843"/>
        <v>0</v>
      </c>
      <c r="AB3058" s="1">
        <f t="shared" si="844"/>
        <v>0</v>
      </c>
      <c r="AC3058" s="1" t="str">
        <f>VLOOKUP(BIN2DEC(RIGHT(HEX2BIN(MID(H3058,6,1),4),1)&amp;LEFT(HEX2BIN(MID(H3058,7,1),4),1)),Codes!$K$1:$L$5,2)</f>
        <v>M</v>
      </c>
      <c r="AD3058" s="1" t="str">
        <f>VLOOKUP(BIN2DEC(RIGHT(HEX2BIN(MID(H3058,7,1),4),3)&amp;LEFT(HEX2BIN(MID(H3058,8,1),4),2)),Codes!$H$2:$I$33,2)</f>
        <v>Punch</v>
      </c>
      <c r="AE3058" s="1" t="str">
        <f t="shared" si="845"/>
        <v>1</v>
      </c>
      <c r="AF3058" s="1" t="str">
        <f t="shared" si="846"/>
        <v>1</v>
      </c>
      <c r="AH3058" s="6">
        <f t="shared" si="847"/>
        <v>33</v>
      </c>
    </row>
    <row r="3059" spans="1:34">
      <c r="A3059" s="3" t="s">
        <v>4431</v>
      </c>
      <c r="B3059" s="1" t="s">
        <v>57</v>
      </c>
      <c r="C3059" s="6" t="s">
        <v>324</v>
      </c>
      <c r="D3059" s="9" t="s">
        <v>239</v>
      </c>
      <c r="E3059" s="9" t="s">
        <v>4419</v>
      </c>
      <c r="F3059" s="9" t="s">
        <v>91</v>
      </c>
      <c r="G3059" s="9" t="s">
        <v>4420</v>
      </c>
      <c r="H3059" s="9" t="s">
        <v>4417</v>
      </c>
      <c r="J3059" s="6" t="str">
        <f t="shared" si="831"/>
        <v>001011</v>
      </c>
      <c r="K3059" s="1">
        <f t="shared" si="832"/>
        <v>1</v>
      </c>
      <c r="L3059" s="6" t="str">
        <f t="shared" si="833"/>
        <v>00000</v>
      </c>
      <c r="M3059" s="1">
        <f t="shared" si="834"/>
        <v>14</v>
      </c>
      <c r="N3059" s="6" t="str">
        <f t="shared" si="835"/>
        <v>00</v>
      </c>
      <c r="O3059" s="1">
        <f t="shared" si="836"/>
        <v>11</v>
      </c>
      <c r="P3059" s="1">
        <f>IF(HEX2DEC(LEFT(E3059,4))&gt;=32768,HEX2DEC(LEFT(E3059,4))-65536,HEX2DEC(LEFT(E3059,4)))/Codes!$N$2</f>
        <v>4</v>
      </c>
      <c r="Q3059" s="1">
        <f>IF(HEX2DEC(RIGHT(E3059,4))&gt;=32768,HEX2DEC(RIGHT(E3059,4))-65536,HEX2DEC(RIGHT(E3059,4)))/Codes!$N$2</f>
        <v>1.6</v>
      </c>
      <c r="R3059" s="1">
        <f>IF(HEX2DEC(LEFT(F3059,4))&gt;=32768,HEX2DEC(LEFT(F3059,4))-65536,HEX2DEC(LEFT(F3059,4)))/Codes!$N$2</f>
        <v>0</v>
      </c>
      <c r="S3059" s="1">
        <f>IF(HEX2DEC(RIGHT(F3059,4))&gt;=32768,HEX2DEC(RIGHT(F3059,4))-65536,HEX2DEC(RIGHT(F3059,4)))/Codes!$N$2</f>
        <v>0</v>
      </c>
      <c r="T3059" s="18">
        <f t="shared" si="837"/>
        <v>70</v>
      </c>
      <c r="U3059" s="1">
        <f t="shared" si="838"/>
        <v>80</v>
      </c>
      <c r="V3059" s="1">
        <f t="shared" si="839"/>
        <v>0</v>
      </c>
      <c r="W3059" s="1" t="str">
        <f t="shared" si="840"/>
        <v>100</v>
      </c>
      <c r="X3059" s="1">
        <f t="shared" si="841"/>
        <v>3</v>
      </c>
      <c r="Y3059" s="1">
        <f t="shared" si="842"/>
        <v>40</v>
      </c>
      <c r="Z3059" s="1" t="str">
        <f>VLOOKUP(BIN2DEC(MID(HEX2BIN(MID(H3059,3,2),8),2,5)),Codes!$E$1:$F$18,2)</f>
        <v>Normal</v>
      </c>
      <c r="AA3059" s="6" t="str">
        <f t="shared" si="843"/>
        <v>0</v>
      </c>
      <c r="AB3059" s="1">
        <f t="shared" si="844"/>
        <v>0</v>
      </c>
      <c r="AC3059" s="1" t="str">
        <f>VLOOKUP(BIN2DEC(RIGHT(HEX2BIN(MID(H3059,6,1),4),1)&amp;LEFT(HEX2BIN(MID(H3059,7,1),4),1)),Codes!$K$1:$L$5,2)</f>
        <v>M</v>
      </c>
      <c r="AD3059" s="1" t="str">
        <f>VLOOKUP(BIN2DEC(RIGHT(HEX2BIN(MID(H3059,7,1),4),3)&amp;LEFT(HEX2BIN(MID(H3059,8,1),4),2)),Codes!$H$2:$I$33,2)</f>
        <v>Punch</v>
      </c>
      <c r="AE3059" s="1" t="str">
        <f t="shared" si="845"/>
        <v>1</v>
      </c>
      <c r="AF3059" s="1" t="str">
        <f t="shared" si="846"/>
        <v>1</v>
      </c>
      <c r="AH3059" s="6">
        <f t="shared" si="847"/>
        <v>33</v>
      </c>
    </row>
    <row r="3060" spans="1:34">
      <c r="A3060" s="3" t="s">
        <v>4432</v>
      </c>
      <c r="B3060" s="1" t="s">
        <v>57</v>
      </c>
      <c r="C3060" s="6" t="s">
        <v>324</v>
      </c>
      <c r="D3060" s="9" t="s">
        <v>4433</v>
      </c>
      <c r="E3060" s="9" t="s">
        <v>4423</v>
      </c>
      <c r="F3060" s="9" t="s">
        <v>91</v>
      </c>
      <c r="G3060" s="9" t="s">
        <v>4424</v>
      </c>
      <c r="H3060" s="9" t="s">
        <v>4417</v>
      </c>
      <c r="J3060" s="6" t="str">
        <f t="shared" si="831"/>
        <v>001011</v>
      </c>
      <c r="K3060" s="1">
        <f t="shared" si="832"/>
        <v>2</v>
      </c>
      <c r="L3060" s="6" t="str">
        <f t="shared" si="833"/>
        <v>00000</v>
      </c>
      <c r="M3060" s="1">
        <f t="shared" si="834"/>
        <v>14</v>
      </c>
      <c r="N3060" s="6" t="str">
        <f t="shared" si="835"/>
        <v>00</v>
      </c>
      <c r="O3060" s="1">
        <f t="shared" si="836"/>
        <v>11</v>
      </c>
      <c r="P3060" s="1">
        <f>IF(HEX2DEC(LEFT(E3060,4))&gt;=32768,HEX2DEC(LEFT(E3060,4))-65536,HEX2DEC(LEFT(E3060,4)))/Codes!$N$2</f>
        <v>4.8</v>
      </c>
      <c r="Q3060" s="1">
        <f>IF(HEX2DEC(RIGHT(E3060,4))&gt;=32768,HEX2DEC(RIGHT(E3060,4))-65536,HEX2DEC(RIGHT(E3060,4)))/Codes!$N$2</f>
        <v>2.4</v>
      </c>
      <c r="R3060" s="1">
        <f>IF(HEX2DEC(LEFT(F3060,4))&gt;=32768,HEX2DEC(LEFT(F3060,4))-65536,HEX2DEC(LEFT(F3060,4)))/Codes!$N$2</f>
        <v>0</v>
      </c>
      <c r="S3060" s="1">
        <f>IF(HEX2DEC(RIGHT(F3060,4))&gt;=32768,HEX2DEC(RIGHT(F3060,4))-65536,HEX2DEC(RIGHT(F3060,4)))/Codes!$N$2</f>
        <v>0</v>
      </c>
      <c r="T3060" s="18">
        <f t="shared" si="837"/>
        <v>60</v>
      </c>
      <c r="U3060" s="1">
        <f t="shared" si="838"/>
        <v>80</v>
      </c>
      <c r="V3060" s="1">
        <f t="shared" si="839"/>
        <v>0</v>
      </c>
      <c r="W3060" s="1" t="str">
        <f t="shared" si="840"/>
        <v>100</v>
      </c>
      <c r="X3060" s="1">
        <f t="shared" si="841"/>
        <v>3</v>
      </c>
      <c r="Y3060" s="1">
        <f t="shared" si="842"/>
        <v>40</v>
      </c>
      <c r="Z3060" s="1" t="str">
        <f>VLOOKUP(BIN2DEC(MID(HEX2BIN(MID(H3060,3,2),8),2,5)),Codes!$E$1:$F$18,2)</f>
        <v>Normal</v>
      </c>
      <c r="AA3060" s="6" t="str">
        <f t="shared" si="843"/>
        <v>0</v>
      </c>
      <c r="AB3060" s="1">
        <f t="shared" si="844"/>
        <v>0</v>
      </c>
      <c r="AC3060" s="1" t="str">
        <f>VLOOKUP(BIN2DEC(RIGHT(HEX2BIN(MID(H3060,6,1),4),1)&amp;LEFT(HEX2BIN(MID(H3060,7,1),4),1)),Codes!$K$1:$L$5,2)</f>
        <v>M</v>
      </c>
      <c r="AD3060" s="1" t="str">
        <f>VLOOKUP(BIN2DEC(RIGHT(HEX2BIN(MID(H3060,7,1),4),3)&amp;LEFT(HEX2BIN(MID(H3060,8,1),4),2)),Codes!$H$2:$I$33,2)</f>
        <v>Punch</v>
      </c>
      <c r="AE3060" s="1" t="str">
        <f t="shared" si="845"/>
        <v>1</v>
      </c>
      <c r="AF3060" s="1" t="str">
        <f t="shared" si="846"/>
        <v>1</v>
      </c>
      <c r="AH3060" s="6">
        <f t="shared" si="847"/>
        <v>33</v>
      </c>
    </row>
    <row r="3061" spans="1:34">
      <c r="A3061" s="3" t="s">
        <v>4434</v>
      </c>
      <c r="B3061" s="1" t="s">
        <v>57</v>
      </c>
      <c r="C3061" s="6" t="s">
        <v>330</v>
      </c>
      <c r="D3061" s="9" t="s">
        <v>4435</v>
      </c>
      <c r="E3061" s="9" t="s">
        <v>499</v>
      </c>
      <c r="F3061" s="9" t="s">
        <v>91</v>
      </c>
      <c r="G3061" s="9" t="s">
        <v>4436</v>
      </c>
      <c r="H3061" s="9" t="s">
        <v>4437</v>
      </c>
      <c r="J3061" s="6" t="str">
        <f t="shared" si="831"/>
        <v>001011</v>
      </c>
      <c r="K3061" s="1">
        <f t="shared" si="832"/>
        <v>0</v>
      </c>
      <c r="L3061" s="6" t="str">
        <f t="shared" si="833"/>
        <v>00000</v>
      </c>
      <c r="M3061" s="1">
        <f t="shared" si="834"/>
        <v>20</v>
      </c>
      <c r="N3061" s="6" t="str">
        <f t="shared" si="835"/>
        <v>00</v>
      </c>
      <c r="O3061" s="1">
        <f t="shared" si="836"/>
        <v>10</v>
      </c>
      <c r="P3061" s="1">
        <f>IF(HEX2DEC(LEFT(E3061,4))&gt;=32768,HEX2DEC(LEFT(E3061,4))-65536,HEX2DEC(LEFT(E3061,4)))/Codes!$N$2</f>
        <v>5.2</v>
      </c>
      <c r="Q3061" s="1">
        <f>IF(HEX2DEC(RIGHT(E3061,4))&gt;=32768,HEX2DEC(RIGHT(E3061,4))-65536,HEX2DEC(RIGHT(E3061,4)))/Codes!$N$2</f>
        <v>0</v>
      </c>
      <c r="R3061" s="1">
        <f>IF(HEX2DEC(LEFT(F3061,4))&gt;=32768,HEX2DEC(LEFT(F3061,4))-65536,HEX2DEC(LEFT(F3061,4)))/Codes!$N$2</f>
        <v>0</v>
      </c>
      <c r="S3061" s="1">
        <f>IF(HEX2DEC(RIGHT(F3061,4))&gt;=32768,HEX2DEC(RIGHT(F3061,4))-65536,HEX2DEC(RIGHT(F3061,4)))/Codes!$N$2</f>
        <v>0</v>
      </c>
      <c r="T3061" s="18">
        <f t="shared" si="837"/>
        <v>100</v>
      </c>
      <c r="U3061" s="1">
        <f t="shared" si="838"/>
        <v>40</v>
      </c>
      <c r="V3061" s="1">
        <f t="shared" si="839"/>
        <v>0</v>
      </c>
      <c r="W3061" s="1" t="str">
        <f t="shared" si="840"/>
        <v>100</v>
      </c>
      <c r="X3061" s="1">
        <f t="shared" si="841"/>
        <v>3</v>
      </c>
      <c r="Y3061" s="1">
        <f t="shared" si="842"/>
        <v>72</v>
      </c>
      <c r="Z3061" s="1" t="str">
        <f>VLOOKUP(BIN2DEC(MID(HEX2BIN(MID(H3061,3,2),8),2,5)),Codes!$E$1:$F$18,2)</f>
        <v>Normal</v>
      </c>
      <c r="AA3061" s="6" t="str">
        <f t="shared" si="843"/>
        <v>0</v>
      </c>
      <c r="AB3061" s="1">
        <f t="shared" si="844"/>
        <v>0</v>
      </c>
      <c r="AC3061" s="1" t="str">
        <f>VLOOKUP(BIN2DEC(RIGHT(HEX2BIN(MID(H3061,6,1),4),1)&amp;LEFT(HEX2BIN(MID(H3061,7,1),4),1)),Codes!$K$1:$L$5,2)</f>
        <v>M</v>
      </c>
      <c r="AD3061" s="1" t="str">
        <f>VLOOKUP(BIN2DEC(RIGHT(HEX2BIN(MID(H3061,7,1),4),3)&amp;LEFT(HEX2BIN(MID(H3061,8,1),4),2)),Codes!$H$2:$I$33,2)</f>
        <v>Kick</v>
      </c>
      <c r="AE3061" s="1" t="str">
        <f t="shared" si="845"/>
        <v>1</v>
      </c>
      <c r="AF3061" s="1" t="str">
        <f t="shared" si="846"/>
        <v>1</v>
      </c>
      <c r="AH3061" s="6">
        <f t="shared" si="847"/>
        <v>34</v>
      </c>
    </row>
    <row r="3062" spans="1:34">
      <c r="A3062" s="3" t="s">
        <v>4438</v>
      </c>
      <c r="B3062" s="1" t="s">
        <v>57</v>
      </c>
      <c r="C3062" s="6" t="s">
        <v>330</v>
      </c>
      <c r="D3062" s="9" t="s">
        <v>4439</v>
      </c>
      <c r="E3062" s="9" t="s">
        <v>207</v>
      </c>
      <c r="F3062" s="9" t="s">
        <v>1629</v>
      </c>
      <c r="G3062" s="9" t="s">
        <v>4436</v>
      </c>
      <c r="H3062" s="9" t="s">
        <v>4437</v>
      </c>
      <c r="J3062" s="6" t="str">
        <f t="shared" si="831"/>
        <v>001011</v>
      </c>
      <c r="K3062" s="1">
        <f t="shared" si="832"/>
        <v>1</v>
      </c>
      <c r="L3062" s="6" t="str">
        <f t="shared" si="833"/>
        <v>00000</v>
      </c>
      <c r="M3062" s="1">
        <f t="shared" si="834"/>
        <v>21</v>
      </c>
      <c r="N3062" s="6" t="str">
        <f t="shared" si="835"/>
        <v>00</v>
      </c>
      <c r="O3062" s="1">
        <f t="shared" si="836"/>
        <v>10</v>
      </c>
      <c r="P3062" s="1">
        <f>IF(HEX2DEC(LEFT(E3062,4))&gt;=32768,HEX2DEC(LEFT(E3062,4))-65536,HEX2DEC(LEFT(E3062,4)))/Codes!$N$2</f>
        <v>4</v>
      </c>
      <c r="Q3062" s="1">
        <f>IF(HEX2DEC(RIGHT(E3062,4))&gt;=32768,HEX2DEC(RIGHT(E3062,4))-65536,HEX2DEC(RIGHT(E3062,4)))/Codes!$N$2</f>
        <v>0</v>
      </c>
      <c r="R3062" s="1">
        <f>IF(HEX2DEC(LEFT(F3062,4))&gt;=32768,HEX2DEC(LEFT(F3062,4))-65536,HEX2DEC(LEFT(F3062,4)))/Codes!$N$2</f>
        <v>0.8</v>
      </c>
      <c r="S3062" s="1">
        <f>IF(HEX2DEC(RIGHT(F3062,4))&gt;=32768,HEX2DEC(RIGHT(F3062,4))-65536,HEX2DEC(RIGHT(F3062,4)))/Codes!$N$2</f>
        <v>0</v>
      </c>
      <c r="T3062" s="18">
        <f t="shared" si="837"/>
        <v>100</v>
      </c>
      <c r="U3062" s="1">
        <f t="shared" si="838"/>
        <v>40</v>
      </c>
      <c r="V3062" s="1">
        <f t="shared" si="839"/>
        <v>0</v>
      </c>
      <c r="W3062" s="1" t="str">
        <f t="shared" si="840"/>
        <v>100</v>
      </c>
      <c r="X3062" s="1">
        <f t="shared" si="841"/>
        <v>3</v>
      </c>
      <c r="Y3062" s="1">
        <f t="shared" si="842"/>
        <v>72</v>
      </c>
      <c r="Z3062" s="1" t="str">
        <f>VLOOKUP(BIN2DEC(MID(HEX2BIN(MID(H3062,3,2),8),2,5)),Codes!$E$1:$F$18,2)</f>
        <v>Normal</v>
      </c>
      <c r="AA3062" s="6" t="str">
        <f t="shared" si="843"/>
        <v>0</v>
      </c>
      <c r="AB3062" s="1">
        <f t="shared" si="844"/>
        <v>0</v>
      </c>
      <c r="AC3062" s="1" t="str">
        <f>VLOOKUP(BIN2DEC(RIGHT(HEX2BIN(MID(H3062,6,1),4),1)&amp;LEFT(HEX2BIN(MID(H3062,7,1),4),1)),Codes!$K$1:$L$5,2)</f>
        <v>M</v>
      </c>
      <c r="AD3062" s="1" t="str">
        <f>VLOOKUP(BIN2DEC(RIGHT(HEX2BIN(MID(H3062,7,1),4),3)&amp;LEFT(HEX2BIN(MID(H3062,8,1),4),2)),Codes!$H$2:$I$33,2)</f>
        <v>Kick</v>
      </c>
      <c r="AE3062" s="1" t="str">
        <f t="shared" si="845"/>
        <v>1</v>
      </c>
      <c r="AF3062" s="1" t="str">
        <f t="shared" si="846"/>
        <v>1</v>
      </c>
      <c r="AH3062" s="6">
        <f t="shared" si="847"/>
        <v>34</v>
      </c>
    </row>
    <row r="3063" spans="1:34">
      <c r="A3063" s="3" t="s">
        <v>4440</v>
      </c>
      <c r="B3063" s="1" t="s">
        <v>57</v>
      </c>
      <c r="C3063" s="6" t="s">
        <v>330</v>
      </c>
      <c r="D3063" s="9" t="s">
        <v>4441</v>
      </c>
      <c r="E3063" s="9" t="s">
        <v>232</v>
      </c>
      <c r="F3063" s="9" t="s">
        <v>1108</v>
      </c>
      <c r="G3063" s="9" t="s">
        <v>4436</v>
      </c>
      <c r="H3063" s="9" t="s">
        <v>4437</v>
      </c>
      <c r="J3063" s="6" t="str">
        <f t="shared" si="831"/>
        <v>001011</v>
      </c>
      <c r="K3063" s="1">
        <f t="shared" si="832"/>
        <v>2</v>
      </c>
      <c r="L3063" s="6" t="str">
        <f t="shared" si="833"/>
        <v>00000</v>
      </c>
      <c r="M3063" s="1">
        <f t="shared" si="834"/>
        <v>0</v>
      </c>
      <c r="N3063" s="6" t="str">
        <f t="shared" si="835"/>
        <v>00</v>
      </c>
      <c r="O3063" s="1">
        <f t="shared" si="836"/>
        <v>10</v>
      </c>
      <c r="P3063" s="1">
        <f>IF(HEX2DEC(LEFT(E3063,4))&gt;=32768,HEX2DEC(LEFT(E3063,4))-65536,HEX2DEC(LEFT(E3063,4)))/Codes!$N$2</f>
        <v>4.8</v>
      </c>
      <c r="Q3063" s="1">
        <f>IF(HEX2DEC(RIGHT(E3063,4))&gt;=32768,HEX2DEC(RIGHT(E3063,4))-65536,HEX2DEC(RIGHT(E3063,4)))/Codes!$N$2</f>
        <v>0</v>
      </c>
      <c r="R3063" s="1">
        <f>IF(HEX2DEC(LEFT(F3063,4))&gt;=32768,HEX2DEC(LEFT(F3063,4))-65536,HEX2DEC(LEFT(F3063,4)))/Codes!$N$2</f>
        <v>4</v>
      </c>
      <c r="S3063" s="1">
        <f>IF(HEX2DEC(RIGHT(F3063,4))&gt;=32768,HEX2DEC(RIGHT(F3063,4))-65536,HEX2DEC(RIGHT(F3063,4)))/Codes!$N$2</f>
        <v>2</v>
      </c>
      <c r="T3063" s="18">
        <f t="shared" si="837"/>
        <v>100</v>
      </c>
      <c r="U3063" s="1">
        <f t="shared" si="838"/>
        <v>40</v>
      </c>
      <c r="V3063" s="1">
        <f t="shared" si="839"/>
        <v>0</v>
      </c>
      <c r="W3063" s="1" t="str">
        <f t="shared" si="840"/>
        <v>100</v>
      </c>
      <c r="X3063" s="1">
        <f t="shared" si="841"/>
        <v>3</v>
      </c>
      <c r="Y3063" s="1">
        <f t="shared" si="842"/>
        <v>72</v>
      </c>
      <c r="Z3063" s="1" t="str">
        <f>VLOOKUP(BIN2DEC(MID(HEX2BIN(MID(H3063,3,2),8),2,5)),Codes!$E$1:$F$18,2)</f>
        <v>Normal</v>
      </c>
      <c r="AA3063" s="6" t="str">
        <f t="shared" si="843"/>
        <v>0</v>
      </c>
      <c r="AB3063" s="1">
        <f t="shared" si="844"/>
        <v>0</v>
      </c>
      <c r="AC3063" s="1" t="str">
        <f>VLOOKUP(BIN2DEC(RIGHT(HEX2BIN(MID(H3063,6,1),4),1)&amp;LEFT(HEX2BIN(MID(H3063,7,1),4),1)),Codes!$K$1:$L$5,2)</f>
        <v>M</v>
      </c>
      <c r="AD3063" s="1" t="str">
        <f>VLOOKUP(BIN2DEC(RIGHT(HEX2BIN(MID(H3063,7,1),4),3)&amp;LEFT(HEX2BIN(MID(H3063,8,1),4),2)),Codes!$H$2:$I$33,2)</f>
        <v>Kick</v>
      </c>
      <c r="AE3063" s="1" t="str">
        <f t="shared" si="845"/>
        <v>1</v>
      </c>
      <c r="AF3063" s="1" t="str">
        <f t="shared" si="846"/>
        <v>1</v>
      </c>
      <c r="AH3063" s="6">
        <f t="shared" si="847"/>
        <v>34</v>
      </c>
    </row>
    <row r="3064" spans="1:34">
      <c r="A3064" s="3" t="s">
        <v>4442</v>
      </c>
      <c r="B3064" s="1" t="s">
        <v>57</v>
      </c>
      <c r="C3064" s="6" t="s">
        <v>349</v>
      </c>
      <c r="D3064" s="9" t="s">
        <v>4435</v>
      </c>
      <c r="E3064" s="9" t="s">
        <v>195</v>
      </c>
      <c r="F3064" s="9" t="s">
        <v>4443</v>
      </c>
      <c r="G3064" s="9" t="s">
        <v>4444</v>
      </c>
      <c r="H3064" s="9" t="s">
        <v>155</v>
      </c>
      <c r="J3064" s="6" t="str">
        <f t="shared" si="831"/>
        <v>001011</v>
      </c>
      <c r="K3064" s="1">
        <f t="shared" si="832"/>
        <v>0</v>
      </c>
      <c r="L3064" s="6" t="str">
        <f t="shared" si="833"/>
        <v>00000</v>
      </c>
      <c r="M3064" s="1">
        <f t="shared" si="834"/>
        <v>20</v>
      </c>
      <c r="N3064" s="6" t="str">
        <f t="shared" si="835"/>
        <v>00</v>
      </c>
      <c r="O3064" s="1">
        <f t="shared" si="836"/>
        <v>10</v>
      </c>
      <c r="P3064" s="1">
        <f>IF(HEX2DEC(LEFT(E3064,4))&gt;=32768,HEX2DEC(LEFT(E3064,4))-65536,HEX2DEC(LEFT(E3064,4)))/Codes!$N$2</f>
        <v>4.4000000000000004</v>
      </c>
      <c r="Q3064" s="1">
        <f>IF(HEX2DEC(RIGHT(E3064,4))&gt;=32768,HEX2DEC(RIGHT(E3064,4))-65536,HEX2DEC(RIGHT(E3064,4)))/Codes!$N$2</f>
        <v>0</v>
      </c>
      <c r="R3064" s="1">
        <f>IF(HEX2DEC(LEFT(F3064,4))&gt;=32768,HEX2DEC(LEFT(F3064,4))-65536,HEX2DEC(LEFT(F3064,4)))/Codes!$N$2</f>
        <v>-0.68</v>
      </c>
      <c r="S3064" s="1">
        <f>IF(HEX2DEC(RIGHT(F3064,4))&gt;=32768,HEX2DEC(RIGHT(F3064,4))-65536,HEX2DEC(RIGHT(F3064,4)))/Codes!$N$2</f>
        <v>0</v>
      </c>
      <c r="T3064" s="18">
        <f t="shared" si="837"/>
        <v>28</v>
      </c>
      <c r="U3064" s="1">
        <f t="shared" si="838"/>
        <v>100</v>
      </c>
      <c r="V3064" s="1">
        <f t="shared" si="839"/>
        <v>196</v>
      </c>
      <c r="W3064" s="1" t="str">
        <f t="shared" si="840"/>
        <v>100</v>
      </c>
      <c r="X3064" s="1">
        <f t="shared" si="841"/>
        <v>3</v>
      </c>
      <c r="Y3064" s="1">
        <f t="shared" si="842"/>
        <v>0</v>
      </c>
      <c r="Z3064" s="1" t="str">
        <f>VLOOKUP(BIN2DEC(MID(HEX2BIN(MID(H3064,3,2),8),2,5)),Codes!$E$1:$F$18,2)</f>
        <v>Normal</v>
      </c>
      <c r="AA3064" s="6" t="str">
        <f t="shared" si="843"/>
        <v>0</v>
      </c>
      <c r="AB3064" s="1">
        <f t="shared" si="844"/>
        <v>0</v>
      </c>
      <c r="AC3064" s="1" t="str">
        <f>VLOOKUP(BIN2DEC(RIGHT(HEX2BIN(MID(H3064,6,1),4),1)&amp;LEFT(HEX2BIN(MID(H3064,7,1),4),1)),Codes!$K$1:$L$5,2)</f>
        <v>M</v>
      </c>
      <c r="AD3064" s="1" t="str">
        <f>VLOOKUP(BIN2DEC(RIGHT(HEX2BIN(MID(H3064,7,1),4),3)&amp;LEFT(HEX2BIN(MID(H3064,8,1),4),2)),Codes!$H$2:$I$33,2)</f>
        <v>Punch</v>
      </c>
      <c r="AE3064" s="1" t="str">
        <f t="shared" si="845"/>
        <v>1</v>
      </c>
      <c r="AF3064" s="1" t="str">
        <f t="shared" si="846"/>
        <v>1</v>
      </c>
      <c r="AH3064" s="6">
        <f t="shared" si="847"/>
        <v>33</v>
      </c>
    </row>
    <row r="3065" spans="1:34">
      <c r="A3065" s="3" t="s">
        <v>4445</v>
      </c>
      <c r="B3065" s="1" t="s">
        <v>57</v>
      </c>
      <c r="C3065" s="6" t="s">
        <v>349</v>
      </c>
      <c r="D3065" s="9" t="s">
        <v>4439</v>
      </c>
      <c r="E3065" s="9" t="s">
        <v>207</v>
      </c>
      <c r="F3065" s="9" t="s">
        <v>4446</v>
      </c>
      <c r="G3065" s="9" t="s">
        <v>4444</v>
      </c>
      <c r="H3065" s="9" t="s">
        <v>155</v>
      </c>
      <c r="J3065" s="6" t="str">
        <f t="shared" si="831"/>
        <v>001011</v>
      </c>
      <c r="K3065" s="1">
        <f t="shared" si="832"/>
        <v>1</v>
      </c>
      <c r="L3065" s="6" t="str">
        <f t="shared" si="833"/>
        <v>00000</v>
      </c>
      <c r="M3065" s="1">
        <f t="shared" si="834"/>
        <v>21</v>
      </c>
      <c r="N3065" s="6" t="str">
        <f t="shared" si="835"/>
        <v>00</v>
      </c>
      <c r="O3065" s="1">
        <f t="shared" si="836"/>
        <v>10</v>
      </c>
      <c r="P3065" s="1">
        <f>IF(HEX2DEC(LEFT(E3065,4))&gt;=32768,HEX2DEC(LEFT(E3065,4))-65536,HEX2DEC(LEFT(E3065,4)))/Codes!$N$2</f>
        <v>4</v>
      </c>
      <c r="Q3065" s="1">
        <f>IF(HEX2DEC(RIGHT(E3065,4))&gt;=32768,HEX2DEC(RIGHT(E3065,4))-65536,HEX2DEC(RIGHT(E3065,4)))/Codes!$N$2</f>
        <v>0</v>
      </c>
      <c r="R3065" s="1">
        <f>IF(HEX2DEC(LEFT(F3065,4))&gt;=32768,HEX2DEC(LEFT(F3065,4))-65536,HEX2DEC(LEFT(F3065,4)))/Codes!$N$2</f>
        <v>-0.32</v>
      </c>
      <c r="S3065" s="1">
        <f>IF(HEX2DEC(RIGHT(F3065,4))&gt;=32768,HEX2DEC(RIGHT(F3065,4))-65536,HEX2DEC(RIGHT(F3065,4)))/Codes!$N$2</f>
        <v>0</v>
      </c>
      <c r="T3065" s="18">
        <f t="shared" si="837"/>
        <v>28</v>
      </c>
      <c r="U3065" s="1">
        <f t="shared" si="838"/>
        <v>100</v>
      </c>
      <c r="V3065" s="1">
        <f t="shared" si="839"/>
        <v>196</v>
      </c>
      <c r="W3065" s="1" t="str">
        <f t="shared" si="840"/>
        <v>100</v>
      </c>
      <c r="X3065" s="1">
        <f t="shared" si="841"/>
        <v>3</v>
      </c>
      <c r="Y3065" s="1">
        <f t="shared" si="842"/>
        <v>0</v>
      </c>
      <c r="Z3065" s="1" t="str">
        <f>VLOOKUP(BIN2DEC(MID(HEX2BIN(MID(H3065,3,2),8),2,5)),Codes!$E$1:$F$18,2)</f>
        <v>Normal</v>
      </c>
      <c r="AA3065" s="6" t="str">
        <f t="shared" si="843"/>
        <v>0</v>
      </c>
      <c r="AB3065" s="1">
        <f t="shared" si="844"/>
        <v>0</v>
      </c>
      <c r="AC3065" s="1" t="str">
        <f>VLOOKUP(BIN2DEC(RIGHT(HEX2BIN(MID(H3065,6,1),4),1)&amp;LEFT(HEX2BIN(MID(H3065,7,1),4),1)),Codes!$K$1:$L$5,2)</f>
        <v>M</v>
      </c>
      <c r="AD3065" s="1" t="str">
        <f>VLOOKUP(BIN2DEC(RIGHT(HEX2BIN(MID(H3065,7,1),4),3)&amp;LEFT(HEX2BIN(MID(H3065,8,1),4),2)),Codes!$H$2:$I$33,2)</f>
        <v>Punch</v>
      </c>
      <c r="AE3065" s="1" t="str">
        <f t="shared" si="845"/>
        <v>1</v>
      </c>
      <c r="AF3065" s="1" t="str">
        <f t="shared" si="846"/>
        <v>1</v>
      </c>
      <c r="AH3065" s="6">
        <f t="shared" si="847"/>
        <v>33</v>
      </c>
    </row>
    <row r="3066" spans="1:34">
      <c r="A3066" s="3" t="s">
        <v>4447</v>
      </c>
      <c r="B3066" s="1" t="s">
        <v>57</v>
      </c>
      <c r="C3066" s="6" t="s">
        <v>349</v>
      </c>
      <c r="D3066" s="9" t="s">
        <v>4448</v>
      </c>
      <c r="E3066" s="9" t="s">
        <v>195</v>
      </c>
      <c r="F3066" s="9" t="s">
        <v>1629</v>
      </c>
      <c r="G3066" s="9" t="s">
        <v>4444</v>
      </c>
      <c r="H3066" s="9" t="s">
        <v>155</v>
      </c>
      <c r="J3066" s="6" t="str">
        <f t="shared" si="831"/>
        <v>001011</v>
      </c>
      <c r="K3066" s="1">
        <f t="shared" si="832"/>
        <v>2</v>
      </c>
      <c r="L3066" s="6" t="str">
        <f t="shared" si="833"/>
        <v>00000</v>
      </c>
      <c r="M3066" s="1">
        <f t="shared" si="834"/>
        <v>21</v>
      </c>
      <c r="N3066" s="6" t="str">
        <f t="shared" si="835"/>
        <v>00</v>
      </c>
      <c r="O3066" s="1">
        <f t="shared" si="836"/>
        <v>10</v>
      </c>
      <c r="P3066" s="1">
        <f>IF(HEX2DEC(LEFT(E3066,4))&gt;=32768,HEX2DEC(LEFT(E3066,4))-65536,HEX2DEC(LEFT(E3066,4)))/Codes!$N$2</f>
        <v>4.4000000000000004</v>
      </c>
      <c r="Q3066" s="1">
        <f>IF(HEX2DEC(RIGHT(E3066,4))&gt;=32768,HEX2DEC(RIGHT(E3066,4))-65536,HEX2DEC(RIGHT(E3066,4)))/Codes!$N$2</f>
        <v>0</v>
      </c>
      <c r="R3066" s="1">
        <f>IF(HEX2DEC(LEFT(F3066,4))&gt;=32768,HEX2DEC(LEFT(F3066,4))-65536,HEX2DEC(LEFT(F3066,4)))/Codes!$N$2</f>
        <v>0.8</v>
      </c>
      <c r="S3066" s="1">
        <f>IF(HEX2DEC(RIGHT(F3066,4))&gt;=32768,HEX2DEC(RIGHT(F3066,4))-65536,HEX2DEC(RIGHT(F3066,4)))/Codes!$N$2</f>
        <v>0</v>
      </c>
      <c r="T3066" s="18">
        <f t="shared" si="837"/>
        <v>28</v>
      </c>
      <c r="U3066" s="1">
        <f t="shared" si="838"/>
        <v>100</v>
      </c>
      <c r="V3066" s="1">
        <f t="shared" si="839"/>
        <v>196</v>
      </c>
      <c r="W3066" s="1" t="str">
        <f t="shared" si="840"/>
        <v>100</v>
      </c>
      <c r="X3066" s="1">
        <f t="shared" si="841"/>
        <v>3</v>
      </c>
      <c r="Y3066" s="1">
        <f t="shared" si="842"/>
        <v>0</v>
      </c>
      <c r="Z3066" s="1" t="str">
        <f>VLOOKUP(BIN2DEC(MID(HEX2BIN(MID(H3066,3,2),8),2,5)),Codes!$E$1:$F$18,2)</f>
        <v>Normal</v>
      </c>
      <c r="AA3066" s="6" t="str">
        <f t="shared" si="843"/>
        <v>0</v>
      </c>
      <c r="AB3066" s="1">
        <f t="shared" si="844"/>
        <v>0</v>
      </c>
      <c r="AC3066" s="1" t="str">
        <f>VLOOKUP(BIN2DEC(RIGHT(HEX2BIN(MID(H3066,6,1),4),1)&amp;LEFT(HEX2BIN(MID(H3066,7,1),4),1)),Codes!$K$1:$L$5,2)</f>
        <v>M</v>
      </c>
      <c r="AD3066" s="1" t="str">
        <f>VLOOKUP(BIN2DEC(RIGHT(HEX2BIN(MID(H3066,7,1),4),3)&amp;LEFT(HEX2BIN(MID(H3066,8,1),4),2)),Codes!$H$2:$I$33,2)</f>
        <v>Punch</v>
      </c>
      <c r="AE3066" s="1" t="str">
        <f t="shared" si="845"/>
        <v>1</v>
      </c>
      <c r="AF3066" s="1" t="str">
        <f t="shared" si="846"/>
        <v>1</v>
      </c>
      <c r="AH3066" s="6">
        <f t="shared" si="847"/>
        <v>33</v>
      </c>
    </row>
    <row r="3067" spans="1:34">
      <c r="A3067" s="3" t="s">
        <v>4449</v>
      </c>
      <c r="B3067" s="1" t="s">
        <v>57</v>
      </c>
      <c r="C3067" s="6" t="s">
        <v>2446</v>
      </c>
      <c r="D3067" s="9" t="s">
        <v>4450</v>
      </c>
      <c r="E3067" s="9" t="s">
        <v>232</v>
      </c>
      <c r="F3067" s="9" t="s">
        <v>265</v>
      </c>
      <c r="G3067" s="9" t="s">
        <v>4451</v>
      </c>
      <c r="H3067" s="9" t="s">
        <v>4452</v>
      </c>
      <c r="J3067" s="6" t="str">
        <f t="shared" si="831"/>
        <v>001011</v>
      </c>
      <c r="K3067" s="1">
        <f t="shared" si="832"/>
        <v>0</v>
      </c>
      <c r="L3067" s="6" t="str">
        <f t="shared" si="833"/>
        <v>00000</v>
      </c>
      <c r="M3067" s="1">
        <f t="shared" si="834"/>
        <v>38</v>
      </c>
      <c r="N3067" s="6" t="str">
        <f t="shared" si="835"/>
        <v>00</v>
      </c>
      <c r="O3067" s="1">
        <f t="shared" si="836"/>
        <v>16</v>
      </c>
      <c r="P3067" s="1">
        <f>IF(HEX2DEC(LEFT(E3067,4))&gt;=32768,HEX2DEC(LEFT(E3067,4))-65536,HEX2DEC(LEFT(E3067,4)))/Codes!$N$2</f>
        <v>4.8</v>
      </c>
      <c r="Q3067" s="1">
        <f>IF(HEX2DEC(RIGHT(E3067,4))&gt;=32768,HEX2DEC(RIGHT(E3067,4))-65536,HEX2DEC(RIGHT(E3067,4)))/Codes!$N$2</f>
        <v>0</v>
      </c>
      <c r="R3067" s="1">
        <f>IF(HEX2DEC(LEFT(F3067,4))&gt;=32768,HEX2DEC(LEFT(F3067,4))-65536,HEX2DEC(LEFT(F3067,4)))/Codes!$N$2</f>
        <v>2.4</v>
      </c>
      <c r="S3067" s="1">
        <f>IF(HEX2DEC(RIGHT(F3067,4))&gt;=32768,HEX2DEC(RIGHT(F3067,4))-65536,HEX2DEC(RIGHT(F3067,4)))/Codes!$N$2</f>
        <v>0</v>
      </c>
      <c r="T3067" s="18">
        <f t="shared" si="837"/>
        <v>361</v>
      </c>
      <c r="U3067" s="1">
        <f t="shared" si="838"/>
        <v>94</v>
      </c>
      <c r="V3067" s="1">
        <f t="shared" si="839"/>
        <v>0</v>
      </c>
      <c r="W3067" s="1" t="str">
        <f t="shared" si="840"/>
        <v>100</v>
      </c>
      <c r="X3067" s="1">
        <f t="shared" si="841"/>
        <v>3</v>
      </c>
      <c r="Y3067" s="1">
        <f t="shared" si="842"/>
        <v>32</v>
      </c>
      <c r="Z3067" s="1" t="str">
        <f>VLOOKUP(BIN2DEC(MID(HEX2BIN(MID(H3067,3,2),8),2,5)),Codes!$E$1:$F$18,2)</f>
        <v>Normal</v>
      </c>
      <c r="AA3067" s="6" t="str">
        <f t="shared" si="843"/>
        <v>0</v>
      </c>
      <c r="AB3067" s="1">
        <f t="shared" si="844"/>
        <v>0</v>
      </c>
      <c r="AC3067" s="1" t="str">
        <f>VLOOKUP(BIN2DEC(RIGHT(HEX2BIN(MID(H3067,6,1),4),1)&amp;LEFT(HEX2BIN(MID(H3067,7,1),4),1)),Codes!$K$1:$L$5,2)</f>
        <v>L</v>
      </c>
      <c r="AD3067" s="1" t="str">
        <f>VLOOKUP(BIN2DEC(RIGHT(HEX2BIN(MID(H3067,7,1),4),3)&amp;LEFT(HEX2BIN(MID(H3067,8,1),4),2)),Codes!$H$2:$I$33,2)</f>
        <v>Kick</v>
      </c>
      <c r="AE3067" s="1" t="str">
        <f t="shared" si="845"/>
        <v>1</v>
      </c>
      <c r="AF3067" s="1" t="str">
        <f t="shared" si="846"/>
        <v>1</v>
      </c>
      <c r="AH3067" s="6">
        <f t="shared" si="847"/>
        <v>66</v>
      </c>
    </row>
    <row r="3068" spans="1:34">
      <c r="A3068" s="3" t="s">
        <v>4453</v>
      </c>
      <c r="B3068" s="1" t="s">
        <v>57</v>
      </c>
      <c r="C3068" s="6" t="s">
        <v>2446</v>
      </c>
      <c r="D3068" s="9" t="s">
        <v>4454</v>
      </c>
      <c r="E3068" s="9" t="s">
        <v>207</v>
      </c>
      <c r="F3068" s="9" t="s">
        <v>3809</v>
      </c>
      <c r="G3068" s="9" t="s">
        <v>4451</v>
      </c>
      <c r="H3068" s="9" t="s">
        <v>4452</v>
      </c>
      <c r="J3068" s="6" t="str">
        <f t="shared" si="831"/>
        <v>001011</v>
      </c>
      <c r="K3068" s="1">
        <f t="shared" si="832"/>
        <v>1</v>
      </c>
      <c r="L3068" s="6" t="str">
        <f t="shared" si="833"/>
        <v>00000</v>
      </c>
      <c r="M3068" s="1">
        <f t="shared" si="834"/>
        <v>38</v>
      </c>
      <c r="N3068" s="6" t="str">
        <f t="shared" si="835"/>
        <v>00</v>
      </c>
      <c r="O3068" s="1">
        <f t="shared" si="836"/>
        <v>16</v>
      </c>
      <c r="P3068" s="1">
        <f>IF(HEX2DEC(LEFT(E3068,4))&gt;=32768,HEX2DEC(LEFT(E3068,4))-65536,HEX2DEC(LEFT(E3068,4)))/Codes!$N$2</f>
        <v>4</v>
      </c>
      <c r="Q3068" s="1">
        <f>IF(HEX2DEC(RIGHT(E3068,4))&gt;=32768,HEX2DEC(RIGHT(E3068,4))-65536,HEX2DEC(RIGHT(E3068,4)))/Codes!$N$2</f>
        <v>0</v>
      </c>
      <c r="R3068" s="1">
        <f>IF(HEX2DEC(LEFT(F3068,4))&gt;=32768,HEX2DEC(LEFT(F3068,4))-65536,HEX2DEC(LEFT(F3068,4)))/Codes!$N$2</f>
        <v>-0.4</v>
      </c>
      <c r="S3068" s="1">
        <f>IF(HEX2DEC(RIGHT(F3068,4))&gt;=32768,HEX2DEC(RIGHT(F3068,4))-65536,HEX2DEC(RIGHT(F3068,4)))/Codes!$N$2</f>
        <v>0</v>
      </c>
      <c r="T3068" s="18">
        <f t="shared" si="837"/>
        <v>361</v>
      </c>
      <c r="U3068" s="1">
        <f t="shared" si="838"/>
        <v>94</v>
      </c>
      <c r="V3068" s="1">
        <f t="shared" si="839"/>
        <v>0</v>
      </c>
      <c r="W3068" s="1" t="str">
        <f t="shared" si="840"/>
        <v>100</v>
      </c>
      <c r="X3068" s="1">
        <f t="shared" si="841"/>
        <v>3</v>
      </c>
      <c r="Y3068" s="1">
        <f t="shared" si="842"/>
        <v>32</v>
      </c>
      <c r="Z3068" s="1" t="str">
        <f>VLOOKUP(BIN2DEC(MID(HEX2BIN(MID(H3068,3,2),8),2,5)),Codes!$E$1:$F$18,2)</f>
        <v>Normal</v>
      </c>
      <c r="AA3068" s="6" t="str">
        <f t="shared" si="843"/>
        <v>0</v>
      </c>
      <c r="AB3068" s="1">
        <f t="shared" si="844"/>
        <v>0</v>
      </c>
      <c r="AC3068" s="1" t="str">
        <f>VLOOKUP(BIN2DEC(RIGHT(HEX2BIN(MID(H3068,6,1),4),1)&amp;LEFT(HEX2BIN(MID(H3068,7,1),4),1)),Codes!$K$1:$L$5,2)</f>
        <v>L</v>
      </c>
      <c r="AD3068" s="1" t="str">
        <f>VLOOKUP(BIN2DEC(RIGHT(HEX2BIN(MID(H3068,7,1),4),3)&amp;LEFT(HEX2BIN(MID(H3068,8,1),4),2)),Codes!$H$2:$I$33,2)</f>
        <v>Kick</v>
      </c>
      <c r="AE3068" s="1" t="str">
        <f t="shared" si="845"/>
        <v>1</v>
      </c>
      <c r="AF3068" s="1" t="str">
        <f t="shared" si="846"/>
        <v>1</v>
      </c>
      <c r="AH3068" s="6">
        <f t="shared" si="847"/>
        <v>66</v>
      </c>
    </row>
    <row r="3069" spans="1:34">
      <c r="A3069" s="3" t="s">
        <v>4455</v>
      </c>
      <c r="B3069" s="1" t="s">
        <v>57</v>
      </c>
      <c r="C3069" s="6" t="s">
        <v>2446</v>
      </c>
      <c r="D3069" s="9" t="s">
        <v>440</v>
      </c>
      <c r="E3069" s="9" t="s">
        <v>265</v>
      </c>
      <c r="F3069" s="9" t="s">
        <v>91</v>
      </c>
      <c r="G3069" s="9" t="s">
        <v>4451</v>
      </c>
      <c r="H3069" s="9" t="s">
        <v>4452</v>
      </c>
      <c r="J3069" s="6" t="str">
        <f t="shared" si="831"/>
        <v>001011</v>
      </c>
      <c r="K3069" s="1">
        <f t="shared" si="832"/>
        <v>2</v>
      </c>
      <c r="L3069" s="6" t="str">
        <f t="shared" si="833"/>
        <v>00000</v>
      </c>
      <c r="M3069" s="1">
        <f t="shared" si="834"/>
        <v>4</v>
      </c>
      <c r="N3069" s="6" t="str">
        <f t="shared" si="835"/>
        <v>00</v>
      </c>
      <c r="O3069" s="1">
        <f t="shared" si="836"/>
        <v>16</v>
      </c>
      <c r="P3069" s="1">
        <f>IF(HEX2DEC(LEFT(E3069,4))&gt;=32768,HEX2DEC(LEFT(E3069,4))-65536,HEX2DEC(LEFT(E3069,4)))/Codes!$N$2</f>
        <v>2.4</v>
      </c>
      <c r="Q3069" s="1">
        <f>IF(HEX2DEC(RIGHT(E3069,4))&gt;=32768,HEX2DEC(RIGHT(E3069,4))-65536,HEX2DEC(RIGHT(E3069,4)))/Codes!$N$2</f>
        <v>0</v>
      </c>
      <c r="R3069" s="1">
        <f>IF(HEX2DEC(LEFT(F3069,4))&gt;=32768,HEX2DEC(LEFT(F3069,4))-65536,HEX2DEC(LEFT(F3069,4)))/Codes!$N$2</f>
        <v>0</v>
      </c>
      <c r="S3069" s="1">
        <f>IF(HEX2DEC(RIGHT(F3069,4))&gt;=32768,HEX2DEC(RIGHT(F3069,4))-65536,HEX2DEC(RIGHT(F3069,4)))/Codes!$N$2</f>
        <v>0</v>
      </c>
      <c r="T3069" s="18">
        <f t="shared" si="837"/>
        <v>361</v>
      </c>
      <c r="U3069" s="1">
        <f t="shared" si="838"/>
        <v>94</v>
      </c>
      <c r="V3069" s="1">
        <f t="shared" si="839"/>
        <v>0</v>
      </c>
      <c r="W3069" s="1" t="str">
        <f t="shared" si="840"/>
        <v>100</v>
      </c>
      <c r="X3069" s="1">
        <f t="shared" si="841"/>
        <v>3</v>
      </c>
      <c r="Y3069" s="1">
        <f t="shared" si="842"/>
        <v>32</v>
      </c>
      <c r="Z3069" s="1" t="str">
        <f>VLOOKUP(BIN2DEC(MID(HEX2BIN(MID(H3069,3,2),8),2,5)),Codes!$E$1:$F$18,2)</f>
        <v>Normal</v>
      </c>
      <c r="AA3069" s="6" t="str">
        <f t="shared" si="843"/>
        <v>0</v>
      </c>
      <c r="AB3069" s="1">
        <f t="shared" si="844"/>
        <v>0</v>
      </c>
      <c r="AC3069" s="1" t="str">
        <f>VLOOKUP(BIN2DEC(RIGHT(HEX2BIN(MID(H3069,6,1),4),1)&amp;LEFT(HEX2BIN(MID(H3069,7,1),4),1)),Codes!$K$1:$L$5,2)</f>
        <v>L</v>
      </c>
      <c r="AD3069" s="1" t="str">
        <f>VLOOKUP(BIN2DEC(RIGHT(HEX2BIN(MID(H3069,7,1),4),3)&amp;LEFT(HEX2BIN(MID(H3069,8,1),4),2)),Codes!$H$2:$I$33,2)</f>
        <v>Kick</v>
      </c>
      <c r="AE3069" s="1" t="str">
        <f t="shared" si="845"/>
        <v>1</v>
      </c>
      <c r="AF3069" s="1" t="str">
        <f t="shared" si="846"/>
        <v>1</v>
      </c>
      <c r="AH3069" s="6">
        <f t="shared" si="847"/>
        <v>66</v>
      </c>
    </row>
    <row r="3070" spans="1:34">
      <c r="A3070" s="3" t="s">
        <v>4456</v>
      </c>
      <c r="B3070" s="1" t="s">
        <v>57</v>
      </c>
      <c r="C3070" s="6" t="s">
        <v>1698</v>
      </c>
      <c r="D3070" s="9" t="s">
        <v>4457</v>
      </c>
      <c r="E3070" s="9" t="s">
        <v>499</v>
      </c>
      <c r="F3070" s="9" t="s">
        <v>1666</v>
      </c>
      <c r="G3070" s="9" t="s">
        <v>4458</v>
      </c>
      <c r="H3070" s="9" t="s">
        <v>4459</v>
      </c>
      <c r="J3070" s="6" t="str">
        <f t="shared" si="831"/>
        <v>001011</v>
      </c>
      <c r="K3070" s="1">
        <f t="shared" si="832"/>
        <v>0</v>
      </c>
      <c r="L3070" s="6" t="str">
        <f t="shared" si="833"/>
        <v>00000</v>
      </c>
      <c r="M3070" s="1">
        <f t="shared" si="834"/>
        <v>38</v>
      </c>
      <c r="N3070" s="6" t="str">
        <f t="shared" si="835"/>
        <v>00</v>
      </c>
      <c r="O3070" s="1">
        <f t="shared" si="836"/>
        <v>14</v>
      </c>
      <c r="P3070" s="1">
        <f>IF(HEX2DEC(LEFT(E3070,4))&gt;=32768,HEX2DEC(LEFT(E3070,4))-65536,HEX2DEC(LEFT(E3070,4)))/Codes!$N$2</f>
        <v>5.2</v>
      </c>
      <c r="Q3070" s="1">
        <f>IF(HEX2DEC(RIGHT(E3070,4))&gt;=32768,HEX2DEC(RIGHT(E3070,4))-65536,HEX2DEC(RIGHT(E3070,4)))/Codes!$N$2</f>
        <v>0</v>
      </c>
      <c r="R3070" s="1">
        <f>IF(HEX2DEC(LEFT(F3070,4))&gt;=32768,HEX2DEC(LEFT(F3070,4))-65536,HEX2DEC(LEFT(F3070,4)))/Codes!$N$2</f>
        <v>3.2</v>
      </c>
      <c r="S3070" s="1">
        <f>IF(HEX2DEC(RIGHT(F3070,4))&gt;=32768,HEX2DEC(RIGHT(F3070,4))-65536,HEX2DEC(RIGHT(F3070,4)))/Codes!$N$2</f>
        <v>1.6</v>
      </c>
      <c r="T3070" s="18">
        <f t="shared" si="837"/>
        <v>75</v>
      </c>
      <c r="U3070" s="1">
        <f t="shared" si="838"/>
        <v>108</v>
      </c>
      <c r="V3070" s="1">
        <f t="shared" si="839"/>
        <v>0</v>
      </c>
      <c r="W3070" s="1" t="str">
        <f t="shared" si="840"/>
        <v>100</v>
      </c>
      <c r="X3070" s="1">
        <f t="shared" si="841"/>
        <v>3</v>
      </c>
      <c r="Y3070" s="1">
        <f t="shared" si="842"/>
        <v>26</v>
      </c>
      <c r="Z3070" s="1" t="str">
        <f>VLOOKUP(BIN2DEC(MID(HEX2BIN(MID(H3070,3,2),8),2,5)),Codes!$E$1:$F$18,2)</f>
        <v>Normal</v>
      </c>
      <c r="AA3070" s="6" t="str">
        <f t="shared" si="843"/>
        <v>0</v>
      </c>
      <c r="AB3070" s="1">
        <f t="shared" si="844"/>
        <v>0</v>
      </c>
      <c r="AC3070" s="1" t="str">
        <f>VLOOKUP(BIN2DEC(RIGHT(HEX2BIN(MID(H3070,6,1),4),1)&amp;LEFT(HEX2BIN(MID(H3070,7,1),4),1)),Codes!$K$1:$L$5,2)</f>
        <v>L</v>
      </c>
      <c r="AD3070" s="1" t="str">
        <f>VLOOKUP(BIN2DEC(RIGHT(HEX2BIN(MID(H3070,7,1),4),3)&amp;LEFT(HEX2BIN(MID(H3070,8,1),4),2)),Codes!$H$2:$I$33,2)</f>
        <v>Kick</v>
      </c>
      <c r="AE3070" s="1" t="str">
        <f t="shared" si="845"/>
        <v>1</v>
      </c>
      <c r="AF3070" s="1" t="str">
        <f t="shared" si="846"/>
        <v>1</v>
      </c>
      <c r="AH3070" s="6">
        <f t="shared" si="847"/>
        <v>66</v>
      </c>
    </row>
    <row r="3071" spans="1:34">
      <c r="A3071" s="3" t="s">
        <v>4460</v>
      </c>
      <c r="B3071" s="1" t="s">
        <v>57</v>
      </c>
      <c r="C3071" s="6" t="s">
        <v>1698</v>
      </c>
      <c r="D3071" s="9" t="s">
        <v>4461</v>
      </c>
      <c r="E3071" s="9" t="s">
        <v>195</v>
      </c>
      <c r="F3071" s="9" t="s">
        <v>91</v>
      </c>
      <c r="G3071" s="9" t="s">
        <v>4458</v>
      </c>
      <c r="H3071" s="9" t="s">
        <v>4459</v>
      </c>
      <c r="J3071" s="6" t="str">
        <f t="shared" si="831"/>
        <v>001011</v>
      </c>
      <c r="K3071" s="1">
        <f t="shared" si="832"/>
        <v>1</v>
      </c>
      <c r="L3071" s="6" t="str">
        <f t="shared" si="833"/>
        <v>00000</v>
      </c>
      <c r="M3071" s="1">
        <f t="shared" si="834"/>
        <v>37</v>
      </c>
      <c r="N3071" s="6" t="str">
        <f t="shared" si="835"/>
        <v>00</v>
      </c>
      <c r="O3071" s="1">
        <f t="shared" si="836"/>
        <v>14</v>
      </c>
      <c r="P3071" s="1">
        <f>IF(HEX2DEC(LEFT(E3071,4))&gt;=32768,HEX2DEC(LEFT(E3071,4))-65536,HEX2DEC(LEFT(E3071,4)))/Codes!$N$2</f>
        <v>4.4000000000000004</v>
      </c>
      <c r="Q3071" s="1">
        <f>IF(HEX2DEC(RIGHT(E3071,4))&gt;=32768,HEX2DEC(RIGHT(E3071,4))-65536,HEX2DEC(RIGHT(E3071,4)))/Codes!$N$2</f>
        <v>0</v>
      </c>
      <c r="R3071" s="1">
        <f>IF(HEX2DEC(LEFT(F3071,4))&gt;=32768,HEX2DEC(LEFT(F3071,4))-65536,HEX2DEC(LEFT(F3071,4)))/Codes!$N$2</f>
        <v>0</v>
      </c>
      <c r="S3071" s="1">
        <f>IF(HEX2DEC(RIGHT(F3071,4))&gt;=32768,HEX2DEC(RIGHT(F3071,4))-65536,HEX2DEC(RIGHT(F3071,4)))/Codes!$N$2</f>
        <v>0</v>
      </c>
      <c r="T3071" s="18">
        <f t="shared" si="837"/>
        <v>75</v>
      </c>
      <c r="U3071" s="1">
        <f t="shared" si="838"/>
        <v>108</v>
      </c>
      <c r="V3071" s="1">
        <f t="shared" si="839"/>
        <v>0</v>
      </c>
      <c r="W3071" s="1" t="str">
        <f t="shared" si="840"/>
        <v>100</v>
      </c>
      <c r="X3071" s="1">
        <f t="shared" si="841"/>
        <v>3</v>
      </c>
      <c r="Y3071" s="1">
        <f t="shared" si="842"/>
        <v>26</v>
      </c>
      <c r="Z3071" s="1" t="str">
        <f>VLOOKUP(BIN2DEC(MID(HEX2BIN(MID(H3071,3,2),8),2,5)),Codes!$E$1:$F$18,2)</f>
        <v>Normal</v>
      </c>
      <c r="AA3071" s="6" t="str">
        <f t="shared" si="843"/>
        <v>0</v>
      </c>
      <c r="AB3071" s="1">
        <f t="shared" si="844"/>
        <v>0</v>
      </c>
      <c r="AC3071" s="1" t="str">
        <f>VLOOKUP(BIN2DEC(RIGHT(HEX2BIN(MID(H3071,6,1),4),1)&amp;LEFT(HEX2BIN(MID(H3071,7,1),4),1)),Codes!$K$1:$L$5,2)</f>
        <v>L</v>
      </c>
      <c r="AD3071" s="1" t="str">
        <f>VLOOKUP(BIN2DEC(RIGHT(HEX2BIN(MID(H3071,7,1),4),3)&amp;LEFT(HEX2BIN(MID(H3071,8,1),4),2)),Codes!$H$2:$I$33,2)</f>
        <v>Kick</v>
      </c>
      <c r="AE3071" s="1" t="str">
        <f t="shared" si="845"/>
        <v>1</v>
      </c>
      <c r="AF3071" s="1" t="str">
        <f t="shared" si="846"/>
        <v>1</v>
      </c>
      <c r="AH3071" s="6">
        <f t="shared" si="847"/>
        <v>66</v>
      </c>
    </row>
    <row r="3072" spans="1:34">
      <c r="A3072" s="3" t="s">
        <v>4462</v>
      </c>
      <c r="B3072" s="1" t="s">
        <v>57</v>
      </c>
      <c r="C3072" s="6" t="s">
        <v>419</v>
      </c>
      <c r="D3072" s="9" t="s">
        <v>2691</v>
      </c>
      <c r="E3072" s="9" t="s">
        <v>564</v>
      </c>
      <c r="F3072" s="9" t="s">
        <v>91</v>
      </c>
      <c r="G3072" s="9" t="s">
        <v>4463</v>
      </c>
      <c r="H3072" s="9" t="s">
        <v>2483</v>
      </c>
      <c r="J3072" s="6" t="str">
        <f t="shared" si="831"/>
        <v>001011</v>
      </c>
      <c r="K3072" s="1">
        <f t="shared" si="832"/>
        <v>0</v>
      </c>
      <c r="L3072" s="6" t="str">
        <f t="shared" si="833"/>
        <v>00000</v>
      </c>
      <c r="M3072" s="1">
        <f t="shared" si="834"/>
        <v>20</v>
      </c>
      <c r="N3072" s="6" t="str">
        <f t="shared" si="835"/>
        <v>00</v>
      </c>
      <c r="O3072" s="1">
        <f t="shared" si="836"/>
        <v>14</v>
      </c>
      <c r="P3072" s="1">
        <f>IF(HEX2DEC(LEFT(E3072,4))&gt;=32768,HEX2DEC(LEFT(E3072,4))-65536,HEX2DEC(LEFT(E3072,4)))/Codes!$N$2</f>
        <v>5.1120000000000001</v>
      </c>
      <c r="Q3072" s="1">
        <f>IF(HEX2DEC(RIGHT(E3072,4))&gt;=32768,HEX2DEC(RIGHT(E3072,4))-65536,HEX2DEC(RIGHT(E3072,4)))/Codes!$N$2</f>
        <v>0</v>
      </c>
      <c r="R3072" s="1">
        <f>IF(HEX2DEC(LEFT(F3072,4))&gt;=32768,HEX2DEC(LEFT(F3072,4))-65536,HEX2DEC(LEFT(F3072,4)))/Codes!$N$2</f>
        <v>0</v>
      </c>
      <c r="S3072" s="1">
        <f>IF(HEX2DEC(RIGHT(F3072,4))&gt;=32768,HEX2DEC(RIGHT(F3072,4))-65536,HEX2DEC(RIGHT(F3072,4)))/Codes!$N$2</f>
        <v>0</v>
      </c>
      <c r="T3072" s="18">
        <f t="shared" si="837"/>
        <v>30</v>
      </c>
      <c r="U3072" s="1">
        <f t="shared" si="838"/>
        <v>75</v>
      </c>
      <c r="V3072" s="1">
        <f t="shared" si="839"/>
        <v>0</v>
      </c>
      <c r="W3072" s="1" t="str">
        <f t="shared" si="840"/>
        <v>100</v>
      </c>
      <c r="X3072" s="1">
        <f t="shared" si="841"/>
        <v>3</v>
      </c>
      <c r="Y3072" s="1">
        <f t="shared" si="842"/>
        <v>50</v>
      </c>
      <c r="Z3072" s="1" t="str">
        <f>VLOOKUP(BIN2DEC(MID(HEX2BIN(MID(H3072,3,2),8),2,5)),Codes!$E$1:$F$18,2)</f>
        <v>Normal</v>
      </c>
      <c r="AA3072" s="6" t="str">
        <f t="shared" si="843"/>
        <v>0</v>
      </c>
      <c r="AB3072" s="1">
        <f t="shared" si="844"/>
        <v>0</v>
      </c>
      <c r="AC3072" s="1" t="str">
        <f>VLOOKUP(BIN2DEC(RIGHT(HEX2BIN(MID(H3072,6,1),4),1)&amp;LEFT(HEX2BIN(MID(H3072,7,1),4),1)),Codes!$K$1:$L$5,2)</f>
        <v>L</v>
      </c>
      <c r="AD3072" s="1" t="str">
        <f>VLOOKUP(BIN2DEC(RIGHT(HEX2BIN(MID(H3072,7,1),4),3)&amp;LEFT(HEX2BIN(MID(H3072,8,1),4),2)),Codes!$H$2:$I$33,2)</f>
        <v>Punch</v>
      </c>
      <c r="AE3072" s="1" t="str">
        <f t="shared" si="845"/>
        <v>1</v>
      </c>
      <c r="AF3072" s="1" t="str">
        <f t="shared" si="846"/>
        <v>1</v>
      </c>
      <c r="AH3072" s="6">
        <f t="shared" si="847"/>
        <v>65</v>
      </c>
    </row>
    <row r="3073" spans="1:34">
      <c r="A3073" s="3" t="s">
        <v>4464</v>
      </c>
      <c r="B3073" s="1" t="s">
        <v>57</v>
      </c>
      <c r="C3073" s="6" t="s">
        <v>419</v>
      </c>
      <c r="D3073" s="9" t="s">
        <v>4465</v>
      </c>
      <c r="E3073" s="9" t="s">
        <v>746</v>
      </c>
      <c r="F3073" s="9" t="s">
        <v>4446</v>
      </c>
      <c r="G3073" s="9" t="s">
        <v>4463</v>
      </c>
      <c r="H3073" s="9" t="s">
        <v>2483</v>
      </c>
      <c r="J3073" s="6" t="str">
        <f t="shared" ref="J3073:J3136" si="848">LEFT(HEX2BIN(LEFT(D3073,2),8),6)</f>
        <v>001011</v>
      </c>
      <c r="K3073" s="1">
        <f t="shared" ref="K3073:K3136" si="849">BIN2DEC(MID(HEX2BIN(MID(D3073,2,2),8),3,3))</f>
        <v>1</v>
      </c>
      <c r="L3073" s="6" t="str">
        <f t="shared" ref="L3073:L3136" si="850">MID(HEX2BIN(MID(D3073,3,2),8),2,5)</f>
        <v>00000</v>
      </c>
      <c r="M3073" s="1">
        <f t="shared" ref="M3073:M3136" si="851">ROUNDDOWN(HEX2DEC(MID(D3073,4,3))/8,0)</f>
        <v>21</v>
      </c>
      <c r="N3073" s="6" t="str">
        <f t="shared" ref="N3073:N3136" si="852">MID(HEX2BIN(MID(D3073,6,1),4),2,2)</f>
        <v>00</v>
      </c>
      <c r="O3073" s="1">
        <f t="shared" ref="O3073:O3136" si="853">HEX2DEC(MID(D3073,7,2))</f>
        <v>14</v>
      </c>
      <c r="P3073" s="1">
        <f>IF(HEX2DEC(LEFT(E3073,4))&gt;=32768,HEX2DEC(LEFT(E3073,4))-65536,HEX2DEC(LEFT(E3073,4)))/Codes!$N$2</f>
        <v>4.4279999999999999</v>
      </c>
      <c r="Q3073" s="1">
        <f>IF(HEX2DEC(RIGHT(E3073,4))&gt;=32768,HEX2DEC(RIGHT(E3073,4))-65536,HEX2DEC(RIGHT(E3073,4)))/Codes!$N$2</f>
        <v>0</v>
      </c>
      <c r="R3073" s="1">
        <f>IF(HEX2DEC(LEFT(F3073,4))&gt;=32768,HEX2DEC(LEFT(F3073,4))-65536,HEX2DEC(LEFT(F3073,4)))/Codes!$N$2</f>
        <v>-0.32</v>
      </c>
      <c r="S3073" s="1">
        <f>IF(HEX2DEC(RIGHT(F3073,4))&gt;=32768,HEX2DEC(RIGHT(F3073,4))-65536,HEX2DEC(RIGHT(F3073,4)))/Codes!$N$2</f>
        <v>0</v>
      </c>
      <c r="T3073" s="18">
        <f t="shared" ref="T3073:T3136" si="854">ROUNDDOWN(HEX2DEC(LEFT(G3073,3))/8,0)</f>
        <v>30</v>
      </c>
      <c r="U3073" s="1">
        <f t="shared" ref="U3073:U3136" si="855">ROUNDDOWN(HEX2DEC(MID(G3073,3,3))/4,0)-(512*ROUNDDOWN(HEX2DEC(MID(G3073,3,1))/8,0))</f>
        <v>75</v>
      </c>
      <c r="V3073" s="1">
        <f t="shared" ref="V3073:V3136" si="856">RIGHT(HEX2BIN(MID(G3073,5,1),4),2)*128+HEX2DEC(MID(G3073,6,1))*8+LEFT(HEX2BIN(MID(G3073,7,1),4),3)</f>
        <v>0</v>
      </c>
      <c r="W3073" s="1" t="str">
        <f t="shared" ref="W3073:W3136" si="857">MID(HEX2BIN(MID(G3073,7,2),8),4,3)</f>
        <v>100</v>
      </c>
      <c r="X3073" s="1">
        <f t="shared" ref="X3073:X3136" si="858">BIN2DEC(RIGHT(HEX2BIN(RIGHT(G3073,1),4),2))</f>
        <v>3</v>
      </c>
      <c r="Y3073" s="1">
        <f t="shared" ref="Y3073:Y3136" si="859">ROUNDDOWN(HEX2DEC(LEFT(H3073,3))/8,0)</f>
        <v>50</v>
      </c>
      <c r="Z3073" s="1" t="str">
        <f>VLOOKUP(BIN2DEC(MID(HEX2BIN(MID(H3073,3,2),8),2,5)),Codes!$E$1:$F$18,2)</f>
        <v>Normal</v>
      </c>
      <c r="AA3073" s="6" t="str">
        <f t="shared" ref="AA3073:AA3136" si="860">MID(HEX2BIN(MID(H3073,4,1),4),3,1)</f>
        <v>0</v>
      </c>
      <c r="AB3073" s="1">
        <f t="shared" ref="AB3073:AB3136" si="861">(MOD(HEX2DEC(MID(H3073,4,1)),2))*64+ROUNDDOWN(HEX2DEC(MID(H3073,5,2))/4,0)</f>
        <v>0</v>
      </c>
      <c r="AC3073" s="1" t="str">
        <f>VLOOKUP(BIN2DEC(RIGHT(HEX2BIN(MID(H3073,6,1),4),1)&amp;LEFT(HEX2BIN(MID(H3073,7,1),4),1)),Codes!$K$1:$L$5,2)</f>
        <v>L</v>
      </c>
      <c r="AD3073" s="1" t="str">
        <f>VLOOKUP(BIN2DEC(RIGHT(HEX2BIN(MID(H3073,7,1),4),3)&amp;LEFT(HEX2BIN(MID(H3073,8,1),4),2)),Codes!$H$2:$I$33,2)</f>
        <v>Punch</v>
      </c>
      <c r="AE3073" s="1" t="str">
        <f t="shared" ref="AE3073:AE3136" si="862">MID(HEX2BIN(RIGHT(H3073,1),4),3,1)</f>
        <v>1</v>
      </c>
      <c r="AF3073" s="1" t="str">
        <f t="shared" ref="AF3073:AF3136" si="863">RIGHT(HEX2BIN(RIGHT(H3073,1),4),1)</f>
        <v>1</v>
      </c>
      <c r="AH3073" s="6">
        <f t="shared" ref="AH3073:AH3136" si="864">ROUNDDOWN(HEX2DEC(MID(H3073,6,3))/4,0)-(256*ROUNDDOWN(HEX2DEC(MID(H3073,6,1))/4,0))</f>
        <v>65</v>
      </c>
    </row>
    <row r="3074" spans="1:34">
      <c r="A3074" s="3" t="s">
        <v>4466</v>
      </c>
      <c r="B3074" s="1" t="s">
        <v>57</v>
      </c>
      <c r="C3074" s="6" t="s">
        <v>419</v>
      </c>
      <c r="D3074" s="9" t="s">
        <v>4467</v>
      </c>
      <c r="E3074" s="9" t="s">
        <v>207</v>
      </c>
      <c r="F3074" s="9" t="s">
        <v>1629</v>
      </c>
      <c r="G3074" s="9" t="s">
        <v>4468</v>
      </c>
      <c r="H3074" s="9" t="s">
        <v>2483</v>
      </c>
      <c r="J3074" s="6" t="str">
        <f t="shared" si="848"/>
        <v>001011</v>
      </c>
      <c r="K3074" s="1">
        <f t="shared" si="849"/>
        <v>2</v>
      </c>
      <c r="L3074" s="6" t="str">
        <f t="shared" si="850"/>
        <v>00000</v>
      </c>
      <c r="M3074" s="1">
        <f t="shared" si="851"/>
        <v>21</v>
      </c>
      <c r="N3074" s="6" t="str">
        <f t="shared" si="852"/>
        <v>00</v>
      </c>
      <c r="O3074" s="1">
        <f t="shared" si="853"/>
        <v>14</v>
      </c>
      <c r="P3074" s="1">
        <f>IF(HEX2DEC(LEFT(E3074,4))&gt;=32768,HEX2DEC(LEFT(E3074,4))-65536,HEX2DEC(LEFT(E3074,4)))/Codes!$N$2</f>
        <v>4</v>
      </c>
      <c r="Q3074" s="1">
        <f>IF(HEX2DEC(RIGHT(E3074,4))&gt;=32768,HEX2DEC(RIGHT(E3074,4))-65536,HEX2DEC(RIGHT(E3074,4)))/Codes!$N$2</f>
        <v>0</v>
      </c>
      <c r="R3074" s="1">
        <f>IF(HEX2DEC(LEFT(F3074,4))&gt;=32768,HEX2DEC(LEFT(F3074,4))-65536,HEX2DEC(LEFT(F3074,4)))/Codes!$N$2</f>
        <v>0.8</v>
      </c>
      <c r="S3074" s="1">
        <f>IF(HEX2DEC(RIGHT(F3074,4))&gt;=32768,HEX2DEC(RIGHT(F3074,4))-65536,HEX2DEC(RIGHT(F3074,4)))/Codes!$N$2</f>
        <v>0</v>
      </c>
      <c r="T3074" s="18">
        <f t="shared" si="854"/>
        <v>30</v>
      </c>
      <c r="U3074" s="1">
        <f t="shared" si="855"/>
        <v>60</v>
      </c>
      <c r="V3074" s="1">
        <f t="shared" si="856"/>
        <v>0</v>
      </c>
      <c r="W3074" s="1" t="str">
        <f t="shared" si="857"/>
        <v>100</v>
      </c>
      <c r="X3074" s="1">
        <f t="shared" si="858"/>
        <v>3</v>
      </c>
      <c r="Y3074" s="1">
        <f t="shared" si="859"/>
        <v>50</v>
      </c>
      <c r="Z3074" s="1" t="str">
        <f>VLOOKUP(BIN2DEC(MID(HEX2BIN(MID(H3074,3,2),8),2,5)),Codes!$E$1:$F$18,2)</f>
        <v>Normal</v>
      </c>
      <c r="AA3074" s="6" t="str">
        <f t="shared" si="860"/>
        <v>0</v>
      </c>
      <c r="AB3074" s="1">
        <f t="shared" si="861"/>
        <v>0</v>
      </c>
      <c r="AC3074" s="1" t="str">
        <f>VLOOKUP(BIN2DEC(RIGHT(HEX2BIN(MID(H3074,6,1),4),1)&amp;LEFT(HEX2BIN(MID(H3074,7,1),4),1)),Codes!$K$1:$L$5,2)</f>
        <v>L</v>
      </c>
      <c r="AD3074" s="1" t="str">
        <f>VLOOKUP(BIN2DEC(RIGHT(HEX2BIN(MID(H3074,7,1),4),3)&amp;LEFT(HEX2BIN(MID(H3074,8,1),4),2)),Codes!$H$2:$I$33,2)</f>
        <v>Punch</v>
      </c>
      <c r="AE3074" s="1" t="str">
        <f t="shared" si="862"/>
        <v>1</v>
      </c>
      <c r="AF3074" s="1" t="str">
        <f t="shared" si="863"/>
        <v>1</v>
      </c>
      <c r="AH3074" s="6">
        <f t="shared" si="864"/>
        <v>65</v>
      </c>
    </row>
    <row r="3075" spans="1:34">
      <c r="A3075" s="3" t="s">
        <v>4469</v>
      </c>
      <c r="B3075" s="1" t="s">
        <v>57</v>
      </c>
      <c r="C3075" s="6" t="s">
        <v>425</v>
      </c>
      <c r="D3075" s="9" t="s">
        <v>4470</v>
      </c>
      <c r="E3075" s="9" t="s">
        <v>564</v>
      </c>
      <c r="F3075" s="9" t="s">
        <v>91</v>
      </c>
      <c r="G3075" s="9" t="s">
        <v>4463</v>
      </c>
      <c r="H3075" s="9" t="s">
        <v>2483</v>
      </c>
      <c r="J3075" s="6" t="str">
        <f t="shared" si="848"/>
        <v>001011</v>
      </c>
      <c r="K3075" s="1">
        <f t="shared" si="849"/>
        <v>0</v>
      </c>
      <c r="L3075" s="6" t="str">
        <f t="shared" si="850"/>
        <v>00000</v>
      </c>
      <c r="M3075" s="1">
        <f t="shared" si="851"/>
        <v>20</v>
      </c>
      <c r="N3075" s="6" t="str">
        <f t="shared" si="852"/>
        <v>00</v>
      </c>
      <c r="O3075" s="1">
        <f t="shared" si="853"/>
        <v>12</v>
      </c>
      <c r="P3075" s="1">
        <f>IF(HEX2DEC(LEFT(E3075,4))&gt;=32768,HEX2DEC(LEFT(E3075,4))-65536,HEX2DEC(LEFT(E3075,4)))/Codes!$N$2</f>
        <v>5.1120000000000001</v>
      </c>
      <c r="Q3075" s="1">
        <f>IF(HEX2DEC(RIGHT(E3075,4))&gt;=32768,HEX2DEC(RIGHT(E3075,4))-65536,HEX2DEC(RIGHT(E3075,4)))/Codes!$N$2</f>
        <v>0</v>
      </c>
      <c r="R3075" s="1">
        <f>IF(HEX2DEC(LEFT(F3075,4))&gt;=32768,HEX2DEC(LEFT(F3075,4))-65536,HEX2DEC(LEFT(F3075,4)))/Codes!$N$2</f>
        <v>0</v>
      </c>
      <c r="S3075" s="1">
        <f>IF(HEX2DEC(RIGHT(F3075,4))&gt;=32768,HEX2DEC(RIGHT(F3075,4))-65536,HEX2DEC(RIGHT(F3075,4)))/Codes!$N$2</f>
        <v>0</v>
      </c>
      <c r="T3075" s="18">
        <f t="shared" si="854"/>
        <v>30</v>
      </c>
      <c r="U3075" s="1">
        <f t="shared" si="855"/>
        <v>75</v>
      </c>
      <c r="V3075" s="1">
        <f t="shared" si="856"/>
        <v>0</v>
      </c>
      <c r="W3075" s="1" t="str">
        <f t="shared" si="857"/>
        <v>100</v>
      </c>
      <c r="X3075" s="1">
        <f t="shared" si="858"/>
        <v>3</v>
      </c>
      <c r="Y3075" s="1">
        <f t="shared" si="859"/>
        <v>50</v>
      </c>
      <c r="Z3075" s="1" t="str">
        <f>VLOOKUP(BIN2DEC(MID(HEX2BIN(MID(H3075,3,2),8),2,5)),Codes!$E$1:$F$18,2)</f>
        <v>Normal</v>
      </c>
      <c r="AA3075" s="6" t="str">
        <f t="shared" si="860"/>
        <v>0</v>
      </c>
      <c r="AB3075" s="1">
        <f t="shared" si="861"/>
        <v>0</v>
      </c>
      <c r="AC3075" s="1" t="str">
        <f>VLOOKUP(BIN2DEC(RIGHT(HEX2BIN(MID(H3075,6,1),4),1)&amp;LEFT(HEX2BIN(MID(H3075,7,1),4),1)),Codes!$K$1:$L$5,2)</f>
        <v>L</v>
      </c>
      <c r="AD3075" s="1" t="str">
        <f>VLOOKUP(BIN2DEC(RIGHT(HEX2BIN(MID(H3075,7,1),4),3)&amp;LEFT(HEX2BIN(MID(H3075,8,1),4),2)),Codes!$H$2:$I$33,2)</f>
        <v>Punch</v>
      </c>
      <c r="AE3075" s="1" t="str">
        <f t="shared" si="862"/>
        <v>1</v>
      </c>
      <c r="AF3075" s="1" t="str">
        <f t="shared" si="863"/>
        <v>1</v>
      </c>
      <c r="AH3075" s="6">
        <f t="shared" si="864"/>
        <v>65</v>
      </c>
    </row>
    <row r="3076" spans="1:34">
      <c r="A3076" s="3" t="s">
        <v>4471</v>
      </c>
      <c r="B3076" s="1" t="s">
        <v>57</v>
      </c>
      <c r="C3076" s="6" t="s">
        <v>425</v>
      </c>
      <c r="D3076" s="9" t="s">
        <v>4472</v>
      </c>
      <c r="E3076" s="9" t="s">
        <v>746</v>
      </c>
      <c r="F3076" s="9" t="s">
        <v>4446</v>
      </c>
      <c r="G3076" s="9" t="s">
        <v>4463</v>
      </c>
      <c r="H3076" s="9" t="s">
        <v>2483</v>
      </c>
      <c r="J3076" s="6" t="str">
        <f t="shared" si="848"/>
        <v>001011</v>
      </c>
      <c r="K3076" s="1">
        <f t="shared" si="849"/>
        <v>1</v>
      </c>
      <c r="L3076" s="6" t="str">
        <f t="shared" si="850"/>
        <v>00000</v>
      </c>
      <c r="M3076" s="1">
        <f t="shared" si="851"/>
        <v>21</v>
      </c>
      <c r="N3076" s="6" t="str">
        <f t="shared" si="852"/>
        <v>00</v>
      </c>
      <c r="O3076" s="1">
        <f t="shared" si="853"/>
        <v>12</v>
      </c>
      <c r="P3076" s="1">
        <f>IF(HEX2DEC(LEFT(E3076,4))&gt;=32768,HEX2DEC(LEFT(E3076,4))-65536,HEX2DEC(LEFT(E3076,4)))/Codes!$N$2</f>
        <v>4.4279999999999999</v>
      </c>
      <c r="Q3076" s="1">
        <f>IF(HEX2DEC(RIGHT(E3076,4))&gt;=32768,HEX2DEC(RIGHT(E3076,4))-65536,HEX2DEC(RIGHT(E3076,4)))/Codes!$N$2</f>
        <v>0</v>
      </c>
      <c r="R3076" s="1">
        <f>IF(HEX2DEC(LEFT(F3076,4))&gt;=32768,HEX2DEC(LEFT(F3076,4))-65536,HEX2DEC(LEFT(F3076,4)))/Codes!$N$2</f>
        <v>-0.32</v>
      </c>
      <c r="S3076" s="1">
        <f>IF(HEX2DEC(RIGHT(F3076,4))&gt;=32768,HEX2DEC(RIGHT(F3076,4))-65536,HEX2DEC(RIGHT(F3076,4)))/Codes!$N$2</f>
        <v>0</v>
      </c>
      <c r="T3076" s="18">
        <f t="shared" si="854"/>
        <v>30</v>
      </c>
      <c r="U3076" s="1">
        <f t="shared" si="855"/>
        <v>75</v>
      </c>
      <c r="V3076" s="1">
        <f t="shared" si="856"/>
        <v>0</v>
      </c>
      <c r="W3076" s="1" t="str">
        <f t="shared" si="857"/>
        <v>100</v>
      </c>
      <c r="X3076" s="1">
        <f t="shared" si="858"/>
        <v>3</v>
      </c>
      <c r="Y3076" s="1">
        <f t="shared" si="859"/>
        <v>50</v>
      </c>
      <c r="Z3076" s="1" t="str">
        <f>VLOOKUP(BIN2DEC(MID(HEX2BIN(MID(H3076,3,2),8),2,5)),Codes!$E$1:$F$18,2)</f>
        <v>Normal</v>
      </c>
      <c r="AA3076" s="6" t="str">
        <f t="shared" si="860"/>
        <v>0</v>
      </c>
      <c r="AB3076" s="1">
        <f t="shared" si="861"/>
        <v>0</v>
      </c>
      <c r="AC3076" s="1" t="str">
        <f>VLOOKUP(BIN2DEC(RIGHT(HEX2BIN(MID(H3076,6,1),4),1)&amp;LEFT(HEX2BIN(MID(H3076,7,1),4),1)),Codes!$K$1:$L$5,2)</f>
        <v>L</v>
      </c>
      <c r="AD3076" s="1" t="str">
        <f>VLOOKUP(BIN2DEC(RIGHT(HEX2BIN(MID(H3076,7,1),4),3)&amp;LEFT(HEX2BIN(MID(H3076,8,1),4),2)),Codes!$H$2:$I$33,2)</f>
        <v>Punch</v>
      </c>
      <c r="AE3076" s="1" t="str">
        <f t="shared" si="862"/>
        <v>1</v>
      </c>
      <c r="AF3076" s="1" t="str">
        <f t="shared" si="863"/>
        <v>1</v>
      </c>
      <c r="AH3076" s="6">
        <f t="shared" si="864"/>
        <v>65</v>
      </c>
    </row>
    <row r="3077" spans="1:34">
      <c r="A3077" s="3" t="s">
        <v>4473</v>
      </c>
      <c r="B3077" s="1" t="s">
        <v>57</v>
      </c>
      <c r="C3077" s="6" t="s">
        <v>425</v>
      </c>
      <c r="D3077" s="9" t="s">
        <v>4474</v>
      </c>
      <c r="E3077" s="9" t="s">
        <v>207</v>
      </c>
      <c r="F3077" s="9" t="s">
        <v>1629</v>
      </c>
      <c r="G3077" s="9" t="s">
        <v>171</v>
      </c>
      <c r="H3077" s="9" t="s">
        <v>2483</v>
      </c>
      <c r="J3077" s="6" t="str">
        <f t="shared" si="848"/>
        <v>001011</v>
      </c>
      <c r="K3077" s="1">
        <f t="shared" si="849"/>
        <v>2</v>
      </c>
      <c r="L3077" s="6" t="str">
        <f t="shared" si="850"/>
        <v>00000</v>
      </c>
      <c r="M3077" s="1">
        <f t="shared" si="851"/>
        <v>21</v>
      </c>
      <c r="N3077" s="6" t="str">
        <f t="shared" si="852"/>
        <v>00</v>
      </c>
      <c r="O3077" s="1">
        <f t="shared" si="853"/>
        <v>12</v>
      </c>
      <c r="P3077" s="1">
        <f>IF(HEX2DEC(LEFT(E3077,4))&gt;=32768,HEX2DEC(LEFT(E3077,4))-65536,HEX2DEC(LEFT(E3077,4)))/Codes!$N$2</f>
        <v>4</v>
      </c>
      <c r="Q3077" s="1">
        <f>IF(HEX2DEC(RIGHT(E3077,4))&gt;=32768,HEX2DEC(RIGHT(E3077,4))-65536,HEX2DEC(RIGHT(E3077,4)))/Codes!$N$2</f>
        <v>0</v>
      </c>
      <c r="R3077" s="1">
        <f>IF(HEX2DEC(LEFT(F3077,4))&gt;=32768,HEX2DEC(LEFT(F3077,4))-65536,HEX2DEC(LEFT(F3077,4)))/Codes!$N$2</f>
        <v>0.8</v>
      </c>
      <c r="S3077" s="1">
        <f>IF(HEX2DEC(RIGHT(F3077,4))&gt;=32768,HEX2DEC(RIGHT(F3077,4))-65536,HEX2DEC(RIGHT(F3077,4)))/Codes!$N$2</f>
        <v>0</v>
      </c>
      <c r="T3077" s="18">
        <f t="shared" si="854"/>
        <v>30</v>
      </c>
      <c r="U3077" s="1">
        <f t="shared" si="855"/>
        <v>80</v>
      </c>
      <c r="V3077" s="1">
        <f t="shared" si="856"/>
        <v>0</v>
      </c>
      <c r="W3077" s="1" t="str">
        <f t="shared" si="857"/>
        <v>100</v>
      </c>
      <c r="X3077" s="1">
        <f t="shared" si="858"/>
        <v>3</v>
      </c>
      <c r="Y3077" s="1">
        <f t="shared" si="859"/>
        <v>50</v>
      </c>
      <c r="Z3077" s="1" t="str">
        <f>VLOOKUP(BIN2DEC(MID(HEX2BIN(MID(H3077,3,2),8),2,5)),Codes!$E$1:$F$18,2)</f>
        <v>Normal</v>
      </c>
      <c r="AA3077" s="6" t="str">
        <f t="shared" si="860"/>
        <v>0</v>
      </c>
      <c r="AB3077" s="1">
        <f t="shared" si="861"/>
        <v>0</v>
      </c>
      <c r="AC3077" s="1" t="str">
        <f>VLOOKUP(BIN2DEC(RIGHT(HEX2BIN(MID(H3077,6,1),4),1)&amp;LEFT(HEX2BIN(MID(H3077,7,1),4),1)),Codes!$K$1:$L$5,2)</f>
        <v>L</v>
      </c>
      <c r="AD3077" s="1" t="str">
        <f>VLOOKUP(BIN2DEC(RIGHT(HEX2BIN(MID(H3077,7,1),4),3)&amp;LEFT(HEX2BIN(MID(H3077,8,1),4),2)),Codes!$H$2:$I$33,2)</f>
        <v>Punch</v>
      </c>
      <c r="AE3077" s="1" t="str">
        <f t="shared" si="862"/>
        <v>1</v>
      </c>
      <c r="AF3077" s="1" t="str">
        <f t="shared" si="863"/>
        <v>1</v>
      </c>
      <c r="AH3077" s="6">
        <f t="shared" si="864"/>
        <v>65</v>
      </c>
    </row>
    <row r="3078" spans="1:34">
      <c r="A3078" s="3" t="s">
        <v>4475</v>
      </c>
      <c r="B3078" s="1" t="s">
        <v>57</v>
      </c>
      <c r="C3078" s="6" t="s">
        <v>1262</v>
      </c>
      <c r="D3078" s="9" t="s">
        <v>4476</v>
      </c>
      <c r="E3078" s="9" t="s">
        <v>1254</v>
      </c>
      <c r="F3078" s="9" t="s">
        <v>91</v>
      </c>
      <c r="G3078" s="9" t="s">
        <v>139</v>
      </c>
      <c r="H3078" s="9" t="s">
        <v>4413</v>
      </c>
      <c r="J3078" s="6" t="str">
        <f t="shared" si="848"/>
        <v>001011</v>
      </c>
      <c r="K3078" s="1">
        <f t="shared" si="849"/>
        <v>0</v>
      </c>
      <c r="L3078" s="6" t="str">
        <f t="shared" si="850"/>
        <v>00000</v>
      </c>
      <c r="M3078" s="1">
        <f t="shared" si="851"/>
        <v>14</v>
      </c>
      <c r="N3078" s="6" t="str">
        <f t="shared" si="852"/>
        <v>00</v>
      </c>
      <c r="O3078" s="1">
        <f t="shared" si="853"/>
        <v>14</v>
      </c>
      <c r="P3078" s="1">
        <f>IF(HEX2DEC(LEFT(E3078,4))&gt;=32768,HEX2DEC(LEFT(E3078,4))-65536,HEX2DEC(LEFT(E3078,4)))/Codes!$N$2</f>
        <v>3.6</v>
      </c>
      <c r="Q3078" s="1">
        <f>IF(HEX2DEC(RIGHT(E3078,4))&gt;=32768,HEX2DEC(RIGHT(E3078,4))-65536,HEX2DEC(RIGHT(E3078,4)))/Codes!$N$2</f>
        <v>0.34</v>
      </c>
      <c r="R3078" s="1">
        <f>IF(HEX2DEC(LEFT(F3078,4))&gt;=32768,HEX2DEC(LEFT(F3078,4))-65536,HEX2DEC(LEFT(F3078,4)))/Codes!$N$2</f>
        <v>0</v>
      </c>
      <c r="S3078" s="1">
        <f>IF(HEX2DEC(RIGHT(F3078,4))&gt;=32768,HEX2DEC(RIGHT(F3078,4))-65536,HEX2DEC(RIGHT(F3078,4)))/Codes!$N$2</f>
        <v>0</v>
      </c>
      <c r="T3078" s="18">
        <f t="shared" si="854"/>
        <v>361</v>
      </c>
      <c r="U3078" s="1">
        <f t="shared" si="855"/>
        <v>100</v>
      </c>
      <c r="V3078" s="1">
        <f t="shared" si="856"/>
        <v>0</v>
      </c>
      <c r="W3078" s="1" t="str">
        <f t="shared" si="857"/>
        <v>100</v>
      </c>
      <c r="X3078" s="1">
        <f t="shared" si="858"/>
        <v>3</v>
      </c>
      <c r="Y3078" s="1">
        <f t="shared" si="859"/>
        <v>15</v>
      </c>
      <c r="Z3078" s="1" t="str">
        <f>VLOOKUP(BIN2DEC(MID(HEX2BIN(MID(H3078,3,2),8),2,5)),Codes!$E$1:$F$18,2)</f>
        <v>Normal</v>
      </c>
      <c r="AA3078" s="6" t="str">
        <f t="shared" si="860"/>
        <v>0</v>
      </c>
      <c r="AB3078" s="1">
        <f t="shared" si="861"/>
        <v>0</v>
      </c>
      <c r="AC3078" s="1" t="str">
        <f>VLOOKUP(BIN2DEC(RIGHT(HEX2BIN(MID(H3078,6,1),4),1)&amp;LEFT(HEX2BIN(MID(H3078,7,1),4),1)),Codes!$K$1:$L$5,2)</f>
        <v>L</v>
      </c>
      <c r="AD3078" s="1" t="str">
        <f>VLOOKUP(BIN2DEC(RIGHT(HEX2BIN(MID(H3078,7,1),4),3)&amp;LEFT(HEX2BIN(MID(H3078,8,1),4),2)),Codes!$H$2:$I$33,2)</f>
        <v>Kick</v>
      </c>
      <c r="AE3078" s="1" t="str">
        <f t="shared" si="862"/>
        <v>1</v>
      </c>
      <c r="AF3078" s="1" t="str">
        <f t="shared" si="863"/>
        <v>1</v>
      </c>
      <c r="AH3078" s="6">
        <f t="shared" si="864"/>
        <v>66</v>
      </c>
    </row>
    <row r="3079" spans="1:34">
      <c r="A3079" s="3" t="s">
        <v>4477</v>
      </c>
      <c r="B3079" s="1" t="s">
        <v>57</v>
      </c>
      <c r="C3079" s="6" t="s">
        <v>1262</v>
      </c>
      <c r="D3079" s="9" t="s">
        <v>4478</v>
      </c>
      <c r="E3079" s="9" t="s">
        <v>1254</v>
      </c>
      <c r="F3079" s="9" t="s">
        <v>91</v>
      </c>
      <c r="G3079" s="9" t="s">
        <v>139</v>
      </c>
      <c r="H3079" s="9" t="s">
        <v>4413</v>
      </c>
      <c r="J3079" s="6" t="str">
        <f t="shared" si="848"/>
        <v>001011</v>
      </c>
      <c r="K3079" s="1">
        <f t="shared" si="849"/>
        <v>1</v>
      </c>
      <c r="L3079" s="6" t="str">
        <f t="shared" si="850"/>
        <v>00000</v>
      </c>
      <c r="M3079" s="1">
        <f t="shared" si="851"/>
        <v>7</v>
      </c>
      <c r="N3079" s="6" t="str">
        <f t="shared" si="852"/>
        <v>00</v>
      </c>
      <c r="O3079" s="1">
        <f t="shared" si="853"/>
        <v>14</v>
      </c>
      <c r="P3079" s="1">
        <f>IF(HEX2DEC(LEFT(E3079,4))&gt;=32768,HEX2DEC(LEFT(E3079,4))-65536,HEX2DEC(LEFT(E3079,4)))/Codes!$N$2</f>
        <v>3.6</v>
      </c>
      <c r="Q3079" s="1">
        <f>IF(HEX2DEC(RIGHT(E3079,4))&gt;=32768,HEX2DEC(RIGHT(E3079,4))-65536,HEX2DEC(RIGHT(E3079,4)))/Codes!$N$2</f>
        <v>0.34</v>
      </c>
      <c r="R3079" s="1">
        <f>IF(HEX2DEC(LEFT(F3079,4))&gt;=32768,HEX2DEC(LEFT(F3079,4))-65536,HEX2DEC(LEFT(F3079,4)))/Codes!$N$2</f>
        <v>0</v>
      </c>
      <c r="S3079" s="1">
        <f>IF(HEX2DEC(RIGHT(F3079,4))&gt;=32768,HEX2DEC(RIGHT(F3079,4))-65536,HEX2DEC(RIGHT(F3079,4)))/Codes!$N$2</f>
        <v>0</v>
      </c>
      <c r="T3079" s="18">
        <f t="shared" si="854"/>
        <v>361</v>
      </c>
      <c r="U3079" s="1">
        <f t="shared" si="855"/>
        <v>100</v>
      </c>
      <c r="V3079" s="1">
        <f t="shared" si="856"/>
        <v>0</v>
      </c>
      <c r="W3079" s="1" t="str">
        <f t="shared" si="857"/>
        <v>100</v>
      </c>
      <c r="X3079" s="1">
        <f t="shared" si="858"/>
        <v>3</v>
      </c>
      <c r="Y3079" s="1">
        <f t="shared" si="859"/>
        <v>15</v>
      </c>
      <c r="Z3079" s="1" t="str">
        <f>VLOOKUP(BIN2DEC(MID(HEX2BIN(MID(H3079,3,2),8),2,5)),Codes!$E$1:$F$18,2)</f>
        <v>Normal</v>
      </c>
      <c r="AA3079" s="6" t="str">
        <f t="shared" si="860"/>
        <v>0</v>
      </c>
      <c r="AB3079" s="1">
        <f t="shared" si="861"/>
        <v>0</v>
      </c>
      <c r="AC3079" s="1" t="str">
        <f>VLOOKUP(BIN2DEC(RIGHT(HEX2BIN(MID(H3079,6,1),4),1)&amp;LEFT(HEX2BIN(MID(H3079,7,1),4),1)),Codes!$K$1:$L$5,2)</f>
        <v>L</v>
      </c>
      <c r="AD3079" s="1" t="str">
        <f>VLOOKUP(BIN2DEC(RIGHT(HEX2BIN(MID(H3079,7,1),4),3)&amp;LEFT(HEX2BIN(MID(H3079,8,1),4),2)),Codes!$H$2:$I$33,2)</f>
        <v>Kick</v>
      </c>
      <c r="AE3079" s="1" t="str">
        <f t="shared" si="862"/>
        <v>1</v>
      </c>
      <c r="AF3079" s="1" t="str">
        <f t="shared" si="863"/>
        <v>1</v>
      </c>
      <c r="AH3079" s="6">
        <f t="shared" si="864"/>
        <v>66</v>
      </c>
    </row>
    <row r="3080" spans="1:34">
      <c r="A3080" s="3" t="s">
        <v>4479</v>
      </c>
      <c r="B3080" s="1" t="s">
        <v>57</v>
      </c>
      <c r="C3080" s="6" t="s">
        <v>1262</v>
      </c>
      <c r="D3080" s="9" t="s">
        <v>3862</v>
      </c>
      <c r="E3080" s="9" t="s">
        <v>207</v>
      </c>
      <c r="F3080" s="9" t="s">
        <v>91</v>
      </c>
      <c r="G3080" s="9" t="s">
        <v>139</v>
      </c>
      <c r="H3080" s="9" t="s">
        <v>4413</v>
      </c>
      <c r="J3080" s="6" t="str">
        <f t="shared" si="848"/>
        <v>001011</v>
      </c>
      <c r="K3080" s="1">
        <f t="shared" si="849"/>
        <v>2</v>
      </c>
      <c r="L3080" s="6" t="str">
        <f t="shared" si="850"/>
        <v>00000</v>
      </c>
      <c r="M3080" s="1">
        <f t="shared" si="851"/>
        <v>4</v>
      </c>
      <c r="N3080" s="6" t="str">
        <f t="shared" si="852"/>
        <v>00</v>
      </c>
      <c r="O3080" s="1">
        <f t="shared" si="853"/>
        <v>14</v>
      </c>
      <c r="P3080" s="1">
        <f>IF(HEX2DEC(LEFT(E3080,4))&gt;=32768,HEX2DEC(LEFT(E3080,4))-65536,HEX2DEC(LEFT(E3080,4)))/Codes!$N$2</f>
        <v>4</v>
      </c>
      <c r="Q3080" s="1">
        <f>IF(HEX2DEC(RIGHT(E3080,4))&gt;=32768,HEX2DEC(RIGHT(E3080,4))-65536,HEX2DEC(RIGHT(E3080,4)))/Codes!$N$2</f>
        <v>0</v>
      </c>
      <c r="R3080" s="1">
        <f>IF(HEX2DEC(LEFT(F3080,4))&gt;=32768,HEX2DEC(LEFT(F3080,4))-65536,HEX2DEC(LEFT(F3080,4)))/Codes!$N$2</f>
        <v>0</v>
      </c>
      <c r="S3080" s="1">
        <f>IF(HEX2DEC(RIGHT(F3080,4))&gt;=32768,HEX2DEC(RIGHT(F3080,4))-65536,HEX2DEC(RIGHT(F3080,4)))/Codes!$N$2</f>
        <v>0</v>
      </c>
      <c r="T3080" s="18">
        <f t="shared" si="854"/>
        <v>361</v>
      </c>
      <c r="U3080" s="1">
        <f t="shared" si="855"/>
        <v>100</v>
      </c>
      <c r="V3080" s="1">
        <f t="shared" si="856"/>
        <v>0</v>
      </c>
      <c r="W3080" s="1" t="str">
        <f t="shared" si="857"/>
        <v>100</v>
      </c>
      <c r="X3080" s="1">
        <f t="shared" si="858"/>
        <v>3</v>
      </c>
      <c r="Y3080" s="1">
        <f t="shared" si="859"/>
        <v>15</v>
      </c>
      <c r="Z3080" s="1" t="str">
        <f>VLOOKUP(BIN2DEC(MID(HEX2BIN(MID(H3080,3,2),8),2,5)),Codes!$E$1:$F$18,2)</f>
        <v>Normal</v>
      </c>
      <c r="AA3080" s="6" t="str">
        <f t="shared" si="860"/>
        <v>0</v>
      </c>
      <c r="AB3080" s="1">
        <f t="shared" si="861"/>
        <v>0</v>
      </c>
      <c r="AC3080" s="1" t="str">
        <f>VLOOKUP(BIN2DEC(RIGHT(HEX2BIN(MID(H3080,6,1),4),1)&amp;LEFT(HEX2BIN(MID(H3080,7,1),4),1)),Codes!$K$1:$L$5,2)</f>
        <v>L</v>
      </c>
      <c r="AD3080" s="1" t="str">
        <f>VLOOKUP(BIN2DEC(RIGHT(HEX2BIN(MID(H3080,7,1),4),3)&amp;LEFT(HEX2BIN(MID(H3080,8,1),4),2)),Codes!$H$2:$I$33,2)</f>
        <v>Kick</v>
      </c>
      <c r="AE3080" s="1" t="str">
        <f t="shared" si="862"/>
        <v>1</v>
      </c>
      <c r="AF3080" s="1" t="str">
        <f t="shared" si="863"/>
        <v>1</v>
      </c>
      <c r="AH3080" s="6">
        <f t="shared" si="864"/>
        <v>66</v>
      </c>
    </row>
    <row r="3081" spans="1:34">
      <c r="A3081" s="3" t="s">
        <v>4480</v>
      </c>
      <c r="B3081" s="1" t="s">
        <v>57</v>
      </c>
      <c r="C3081" s="6" t="s">
        <v>1263</v>
      </c>
      <c r="D3081" s="9" t="s">
        <v>325</v>
      </c>
      <c r="E3081" s="9" t="s">
        <v>1254</v>
      </c>
      <c r="F3081" s="9" t="s">
        <v>91</v>
      </c>
      <c r="G3081" s="9" t="s">
        <v>139</v>
      </c>
      <c r="H3081" s="9" t="s">
        <v>1548</v>
      </c>
      <c r="J3081" s="6" t="str">
        <f t="shared" si="848"/>
        <v>001011</v>
      </c>
      <c r="K3081" s="1">
        <f t="shared" si="849"/>
        <v>0</v>
      </c>
      <c r="L3081" s="6" t="str">
        <f t="shared" si="850"/>
        <v>00000</v>
      </c>
      <c r="M3081" s="1">
        <f t="shared" si="851"/>
        <v>14</v>
      </c>
      <c r="N3081" s="6" t="str">
        <f t="shared" si="852"/>
        <v>00</v>
      </c>
      <c r="O3081" s="1">
        <f t="shared" si="853"/>
        <v>10</v>
      </c>
      <c r="P3081" s="1">
        <f>IF(HEX2DEC(LEFT(E3081,4))&gt;=32768,HEX2DEC(LEFT(E3081,4))-65536,HEX2DEC(LEFT(E3081,4)))/Codes!$N$2</f>
        <v>3.6</v>
      </c>
      <c r="Q3081" s="1">
        <f>IF(HEX2DEC(RIGHT(E3081,4))&gt;=32768,HEX2DEC(RIGHT(E3081,4))-65536,HEX2DEC(RIGHT(E3081,4)))/Codes!$N$2</f>
        <v>0.34</v>
      </c>
      <c r="R3081" s="1">
        <f>IF(HEX2DEC(LEFT(F3081,4))&gt;=32768,HEX2DEC(LEFT(F3081,4))-65536,HEX2DEC(LEFT(F3081,4)))/Codes!$N$2</f>
        <v>0</v>
      </c>
      <c r="S3081" s="1">
        <f>IF(HEX2DEC(RIGHT(F3081,4))&gt;=32768,HEX2DEC(RIGHT(F3081,4))-65536,HEX2DEC(RIGHT(F3081,4)))/Codes!$N$2</f>
        <v>0</v>
      </c>
      <c r="T3081" s="18">
        <f t="shared" si="854"/>
        <v>361</v>
      </c>
      <c r="U3081" s="1">
        <f t="shared" si="855"/>
        <v>100</v>
      </c>
      <c r="V3081" s="1">
        <f t="shared" si="856"/>
        <v>0</v>
      </c>
      <c r="W3081" s="1" t="str">
        <f t="shared" si="857"/>
        <v>100</v>
      </c>
      <c r="X3081" s="1">
        <f t="shared" si="858"/>
        <v>3</v>
      </c>
      <c r="Y3081" s="1">
        <f t="shared" si="859"/>
        <v>0</v>
      </c>
      <c r="Z3081" s="1" t="str">
        <f>VLOOKUP(BIN2DEC(MID(HEX2BIN(MID(H3081,3,2),8),2,5)),Codes!$E$1:$F$18,2)</f>
        <v>Normal</v>
      </c>
      <c r="AA3081" s="6" t="str">
        <f t="shared" si="860"/>
        <v>0</v>
      </c>
      <c r="AB3081" s="1">
        <f t="shared" si="861"/>
        <v>0</v>
      </c>
      <c r="AC3081" s="1" t="str">
        <f>VLOOKUP(BIN2DEC(RIGHT(HEX2BIN(MID(H3081,6,1),4),1)&amp;LEFT(HEX2BIN(MID(H3081,7,1),4),1)),Codes!$K$1:$L$5,2)</f>
        <v>L</v>
      </c>
      <c r="AD3081" s="1" t="str">
        <f>VLOOKUP(BIN2DEC(RIGHT(HEX2BIN(MID(H3081,7,1),4),3)&amp;LEFT(HEX2BIN(MID(H3081,8,1),4),2)),Codes!$H$2:$I$33,2)</f>
        <v>Kick</v>
      </c>
      <c r="AE3081" s="1" t="str">
        <f t="shared" si="862"/>
        <v>1</v>
      </c>
      <c r="AF3081" s="1" t="str">
        <f t="shared" si="863"/>
        <v>1</v>
      </c>
      <c r="AH3081" s="6">
        <f t="shared" si="864"/>
        <v>66</v>
      </c>
    </row>
    <row r="3082" spans="1:34">
      <c r="A3082" s="3" t="s">
        <v>4481</v>
      </c>
      <c r="B3082" s="1" t="s">
        <v>57</v>
      </c>
      <c r="C3082" s="6" t="s">
        <v>1263</v>
      </c>
      <c r="D3082" s="9" t="s">
        <v>4482</v>
      </c>
      <c r="E3082" s="9" t="s">
        <v>1254</v>
      </c>
      <c r="F3082" s="9" t="s">
        <v>91</v>
      </c>
      <c r="G3082" s="9" t="s">
        <v>139</v>
      </c>
      <c r="H3082" s="9" t="s">
        <v>1548</v>
      </c>
      <c r="J3082" s="6" t="str">
        <f t="shared" si="848"/>
        <v>001011</v>
      </c>
      <c r="K3082" s="1">
        <f t="shared" si="849"/>
        <v>1</v>
      </c>
      <c r="L3082" s="6" t="str">
        <f t="shared" si="850"/>
        <v>00000</v>
      </c>
      <c r="M3082" s="1">
        <f t="shared" si="851"/>
        <v>7</v>
      </c>
      <c r="N3082" s="6" t="str">
        <f t="shared" si="852"/>
        <v>00</v>
      </c>
      <c r="O3082" s="1">
        <f t="shared" si="853"/>
        <v>10</v>
      </c>
      <c r="P3082" s="1">
        <f>IF(HEX2DEC(LEFT(E3082,4))&gt;=32768,HEX2DEC(LEFT(E3082,4))-65536,HEX2DEC(LEFT(E3082,4)))/Codes!$N$2</f>
        <v>3.6</v>
      </c>
      <c r="Q3082" s="1">
        <f>IF(HEX2DEC(RIGHT(E3082,4))&gt;=32768,HEX2DEC(RIGHT(E3082,4))-65536,HEX2DEC(RIGHT(E3082,4)))/Codes!$N$2</f>
        <v>0.34</v>
      </c>
      <c r="R3082" s="1">
        <f>IF(HEX2DEC(LEFT(F3082,4))&gt;=32768,HEX2DEC(LEFT(F3082,4))-65536,HEX2DEC(LEFT(F3082,4)))/Codes!$N$2</f>
        <v>0</v>
      </c>
      <c r="S3082" s="1">
        <f>IF(HEX2DEC(RIGHT(F3082,4))&gt;=32768,HEX2DEC(RIGHT(F3082,4))-65536,HEX2DEC(RIGHT(F3082,4)))/Codes!$N$2</f>
        <v>0</v>
      </c>
      <c r="T3082" s="18">
        <f t="shared" si="854"/>
        <v>361</v>
      </c>
      <c r="U3082" s="1">
        <f t="shared" si="855"/>
        <v>100</v>
      </c>
      <c r="V3082" s="1">
        <f t="shared" si="856"/>
        <v>0</v>
      </c>
      <c r="W3082" s="1" t="str">
        <f t="shared" si="857"/>
        <v>100</v>
      </c>
      <c r="X3082" s="1">
        <f t="shared" si="858"/>
        <v>3</v>
      </c>
      <c r="Y3082" s="1">
        <f t="shared" si="859"/>
        <v>0</v>
      </c>
      <c r="Z3082" s="1" t="str">
        <f>VLOOKUP(BIN2DEC(MID(HEX2BIN(MID(H3082,3,2),8),2,5)),Codes!$E$1:$F$18,2)</f>
        <v>Normal</v>
      </c>
      <c r="AA3082" s="6" t="str">
        <f t="shared" si="860"/>
        <v>0</v>
      </c>
      <c r="AB3082" s="1">
        <f t="shared" si="861"/>
        <v>0</v>
      </c>
      <c r="AC3082" s="1" t="str">
        <f>VLOOKUP(BIN2DEC(RIGHT(HEX2BIN(MID(H3082,6,1),4),1)&amp;LEFT(HEX2BIN(MID(H3082,7,1),4),1)),Codes!$K$1:$L$5,2)</f>
        <v>L</v>
      </c>
      <c r="AD3082" s="1" t="str">
        <f>VLOOKUP(BIN2DEC(RIGHT(HEX2BIN(MID(H3082,7,1),4),3)&amp;LEFT(HEX2BIN(MID(H3082,8,1),4),2)),Codes!$H$2:$I$33,2)</f>
        <v>Kick</v>
      </c>
      <c r="AE3082" s="1" t="str">
        <f t="shared" si="862"/>
        <v>1</v>
      </c>
      <c r="AF3082" s="1" t="str">
        <f t="shared" si="863"/>
        <v>1</v>
      </c>
      <c r="AH3082" s="6">
        <f t="shared" si="864"/>
        <v>66</v>
      </c>
    </row>
    <row r="3083" spans="1:34">
      <c r="A3083" s="3" t="s">
        <v>4483</v>
      </c>
      <c r="B3083" s="1" t="s">
        <v>57</v>
      </c>
      <c r="C3083" s="6" t="s">
        <v>1263</v>
      </c>
      <c r="D3083" s="9" t="s">
        <v>1638</v>
      </c>
      <c r="E3083" s="9" t="s">
        <v>207</v>
      </c>
      <c r="F3083" s="9" t="s">
        <v>91</v>
      </c>
      <c r="G3083" s="9" t="s">
        <v>139</v>
      </c>
      <c r="H3083" s="9" t="s">
        <v>1548</v>
      </c>
      <c r="J3083" s="6" t="str">
        <f t="shared" si="848"/>
        <v>001011</v>
      </c>
      <c r="K3083" s="1">
        <f t="shared" si="849"/>
        <v>2</v>
      </c>
      <c r="L3083" s="6" t="str">
        <f t="shared" si="850"/>
        <v>00000</v>
      </c>
      <c r="M3083" s="1">
        <f t="shared" si="851"/>
        <v>4</v>
      </c>
      <c r="N3083" s="6" t="str">
        <f t="shared" si="852"/>
        <v>00</v>
      </c>
      <c r="O3083" s="1">
        <f t="shared" si="853"/>
        <v>10</v>
      </c>
      <c r="P3083" s="1">
        <f>IF(HEX2DEC(LEFT(E3083,4))&gt;=32768,HEX2DEC(LEFT(E3083,4))-65536,HEX2DEC(LEFT(E3083,4)))/Codes!$N$2</f>
        <v>4</v>
      </c>
      <c r="Q3083" s="1">
        <f>IF(HEX2DEC(RIGHT(E3083,4))&gt;=32768,HEX2DEC(RIGHT(E3083,4))-65536,HEX2DEC(RIGHT(E3083,4)))/Codes!$N$2</f>
        <v>0</v>
      </c>
      <c r="R3083" s="1">
        <f>IF(HEX2DEC(LEFT(F3083,4))&gt;=32768,HEX2DEC(LEFT(F3083,4))-65536,HEX2DEC(LEFT(F3083,4)))/Codes!$N$2</f>
        <v>0</v>
      </c>
      <c r="S3083" s="1">
        <f>IF(HEX2DEC(RIGHT(F3083,4))&gt;=32768,HEX2DEC(RIGHT(F3083,4))-65536,HEX2DEC(RIGHT(F3083,4)))/Codes!$N$2</f>
        <v>0</v>
      </c>
      <c r="T3083" s="18">
        <f t="shared" si="854"/>
        <v>361</v>
      </c>
      <c r="U3083" s="1">
        <f t="shared" si="855"/>
        <v>100</v>
      </c>
      <c r="V3083" s="1">
        <f t="shared" si="856"/>
        <v>0</v>
      </c>
      <c r="W3083" s="1" t="str">
        <f t="shared" si="857"/>
        <v>100</v>
      </c>
      <c r="X3083" s="1">
        <f t="shared" si="858"/>
        <v>3</v>
      </c>
      <c r="Y3083" s="1">
        <f t="shared" si="859"/>
        <v>0</v>
      </c>
      <c r="Z3083" s="1" t="str">
        <f>VLOOKUP(BIN2DEC(MID(HEX2BIN(MID(H3083,3,2),8),2,5)),Codes!$E$1:$F$18,2)</f>
        <v>Normal</v>
      </c>
      <c r="AA3083" s="6" t="str">
        <f t="shared" si="860"/>
        <v>0</v>
      </c>
      <c r="AB3083" s="1">
        <f t="shared" si="861"/>
        <v>0</v>
      </c>
      <c r="AC3083" s="1" t="str">
        <f>VLOOKUP(BIN2DEC(RIGHT(HEX2BIN(MID(H3083,6,1),4),1)&amp;LEFT(HEX2BIN(MID(H3083,7,1),4),1)),Codes!$K$1:$L$5,2)</f>
        <v>L</v>
      </c>
      <c r="AD3083" s="1" t="str">
        <f>VLOOKUP(BIN2DEC(RIGHT(HEX2BIN(MID(H3083,7,1),4),3)&amp;LEFT(HEX2BIN(MID(H3083,8,1),4),2)),Codes!$H$2:$I$33,2)</f>
        <v>Kick</v>
      </c>
      <c r="AE3083" s="1" t="str">
        <f t="shared" si="862"/>
        <v>1</v>
      </c>
      <c r="AF3083" s="1" t="str">
        <f t="shared" si="863"/>
        <v>1</v>
      </c>
      <c r="AH3083" s="6">
        <f t="shared" si="864"/>
        <v>66</v>
      </c>
    </row>
    <row r="3084" spans="1:34">
      <c r="A3084" s="3" t="s">
        <v>4484</v>
      </c>
      <c r="B3084" s="1" t="s">
        <v>57</v>
      </c>
      <c r="C3084" s="6" t="s">
        <v>1726</v>
      </c>
      <c r="D3084" s="9" t="s">
        <v>4485</v>
      </c>
      <c r="E3084" s="9" t="s">
        <v>460</v>
      </c>
      <c r="F3084" s="9" t="s">
        <v>91</v>
      </c>
      <c r="G3084" s="9" t="s">
        <v>434</v>
      </c>
      <c r="H3084" s="9" t="s">
        <v>405</v>
      </c>
      <c r="J3084" s="6" t="str">
        <f t="shared" si="848"/>
        <v>001011</v>
      </c>
      <c r="K3084" s="1">
        <f t="shared" si="849"/>
        <v>0</v>
      </c>
      <c r="L3084" s="6" t="str">
        <f t="shared" si="850"/>
        <v>00000</v>
      </c>
      <c r="M3084" s="1">
        <f t="shared" si="851"/>
        <v>42</v>
      </c>
      <c r="N3084" s="6" t="str">
        <f t="shared" si="852"/>
        <v>00</v>
      </c>
      <c r="O3084" s="1">
        <f t="shared" si="853"/>
        <v>17</v>
      </c>
      <c r="P3084" s="1">
        <f>IF(HEX2DEC(LEFT(E3084,4))&gt;=32768,HEX2DEC(LEFT(E3084,4))-65536,HEX2DEC(LEFT(E3084,4)))/Codes!$N$2</f>
        <v>7.2</v>
      </c>
      <c r="Q3084" s="1">
        <f>IF(HEX2DEC(RIGHT(E3084,4))&gt;=32768,HEX2DEC(RIGHT(E3084,4))-65536,HEX2DEC(RIGHT(E3084,4)))/Codes!$N$2</f>
        <v>0</v>
      </c>
      <c r="R3084" s="1">
        <f>IF(HEX2DEC(LEFT(F3084,4))&gt;=32768,HEX2DEC(LEFT(F3084,4))-65536,HEX2DEC(LEFT(F3084,4)))/Codes!$N$2</f>
        <v>0</v>
      </c>
      <c r="S3084" s="1">
        <f>IF(HEX2DEC(RIGHT(F3084,4))&gt;=32768,HEX2DEC(RIGHT(F3084,4))-65536,HEX2DEC(RIGHT(F3084,4)))/Codes!$N$2</f>
        <v>0</v>
      </c>
      <c r="T3084" s="18">
        <f t="shared" si="854"/>
        <v>270</v>
      </c>
      <c r="U3084" s="1">
        <f t="shared" si="855"/>
        <v>100</v>
      </c>
      <c r="V3084" s="1">
        <f t="shared" si="856"/>
        <v>0</v>
      </c>
      <c r="W3084" s="1" t="str">
        <f t="shared" si="857"/>
        <v>100</v>
      </c>
      <c r="X3084" s="1">
        <f t="shared" si="858"/>
        <v>3</v>
      </c>
      <c r="Y3084" s="1">
        <f t="shared" si="859"/>
        <v>30</v>
      </c>
      <c r="Z3084" s="1" t="str">
        <f>VLOOKUP(BIN2DEC(MID(HEX2BIN(MID(H3084,3,2),8),2,5)),Codes!$E$1:$F$18,2)</f>
        <v>Normal</v>
      </c>
      <c r="AA3084" s="6" t="str">
        <f t="shared" si="860"/>
        <v>0</v>
      </c>
      <c r="AB3084" s="1">
        <f t="shared" si="861"/>
        <v>0</v>
      </c>
      <c r="AC3084" s="1" t="str">
        <f>VLOOKUP(BIN2DEC(RIGHT(HEX2BIN(MID(H3084,6,1),4),1)&amp;LEFT(HEX2BIN(MID(H3084,7,1),4),1)),Codes!$K$1:$L$5,2)</f>
        <v>L</v>
      </c>
      <c r="AD3084" s="1" t="str">
        <f>VLOOKUP(BIN2DEC(RIGHT(HEX2BIN(MID(H3084,7,1),4),3)&amp;LEFT(HEX2BIN(MID(H3084,8,1),4),2)),Codes!$H$2:$I$33,2)</f>
        <v>Kick</v>
      </c>
      <c r="AE3084" s="1" t="str">
        <f t="shared" si="862"/>
        <v>1</v>
      </c>
      <c r="AF3084" s="1" t="str">
        <f t="shared" si="863"/>
        <v>1</v>
      </c>
      <c r="AH3084" s="6">
        <f t="shared" si="864"/>
        <v>66</v>
      </c>
    </row>
    <row r="3085" spans="1:34">
      <c r="A3085" s="3" t="s">
        <v>4486</v>
      </c>
      <c r="B3085" s="1" t="s">
        <v>57</v>
      </c>
      <c r="C3085" s="6" t="s">
        <v>1282</v>
      </c>
      <c r="D3085" s="9" t="s">
        <v>4487</v>
      </c>
      <c r="E3085" s="9" t="s">
        <v>3021</v>
      </c>
      <c r="F3085" s="9" t="s">
        <v>91</v>
      </c>
      <c r="G3085" s="9" t="s">
        <v>3475</v>
      </c>
      <c r="H3085" s="9" t="s">
        <v>1735</v>
      </c>
      <c r="J3085" s="6" t="str">
        <f t="shared" si="848"/>
        <v>001011</v>
      </c>
      <c r="K3085" s="1">
        <f t="shared" si="849"/>
        <v>0</v>
      </c>
      <c r="L3085" s="6" t="str">
        <f t="shared" si="850"/>
        <v>00000</v>
      </c>
      <c r="M3085" s="1">
        <f t="shared" si="851"/>
        <v>20</v>
      </c>
      <c r="N3085" s="6" t="str">
        <f t="shared" si="852"/>
        <v>00</v>
      </c>
      <c r="O3085" s="1">
        <f t="shared" si="853"/>
        <v>7</v>
      </c>
      <c r="P3085" s="1">
        <f>IF(HEX2DEC(LEFT(E3085,4))&gt;=32768,HEX2DEC(LEFT(E3085,4))-65536,HEX2DEC(LEFT(E3085,4)))/Codes!$N$2</f>
        <v>5</v>
      </c>
      <c r="Q3085" s="1">
        <f>IF(HEX2DEC(RIGHT(E3085,4))&gt;=32768,HEX2DEC(RIGHT(E3085,4))-65536,HEX2DEC(RIGHT(E3085,4)))/Codes!$N$2</f>
        <v>0</v>
      </c>
      <c r="R3085" s="1">
        <f>IF(HEX2DEC(LEFT(F3085,4))&gt;=32768,HEX2DEC(LEFT(F3085,4))-65536,HEX2DEC(LEFT(F3085,4)))/Codes!$N$2</f>
        <v>0</v>
      </c>
      <c r="S3085" s="1">
        <f>IF(HEX2DEC(RIGHT(F3085,4))&gt;=32768,HEX2DEC(RIGHT(F3085,4))-65536,HEX2DEC(RIGHT(F3085,4)))/Codes!$N$2</f>
        <v>0</v>
      </c>
      <c r="T3085" s="18">
        <f t="shared" si="854"/>
        <v>60</v>
      </c>
      <c r="U3085" s="1">
        <f t="shared" si="855"/>
        <v>100</v>
      </c>
      <c r="V3085" s="1">
        <f t="shared" si="856"/>
        <v>0</v>
      </c>
      <c r="W3085" s="1" t="str">
        <f t="shared" si="857"/>
        <v>100</v>
      </c>
      <c r="X3085" s="1">
        <f t="shared" si="858"/>
        <v>3</v>
      </c>
      <c r="Y3085" s="1">
        <f t="shared" si="859"/>
        <v>10</v>
      </c>
      <c r="Z3085" s="1" t="str">
        <f>VLOOKUP(BIN2DEC(MID(HEX2BIN(MID(H3085,3,2),8),2,5)),Codes!$E$1:$F$18,2)</f>
        <v>Normal</v>
      </c>
      <c r="AA3085" s="6" t="str">
        <f t="shared" si="860"/>
        <v>0</v>
      </c>
      <c r="AB3085" s="1">
        <f t="shared" si="861"/>
        <v>0</v>
      </c>
      <c r="AC3085" s="1" t="str">
        <f>VLOOKUP(BIN2DEC(RIGHT(HEX2BIN(MID(H3085,6,1),4),1)&amp;LEFT(HEX2BIN(MID(H3085,7,1),4),1)),Codes!$K$1:$L$5,2)</f>
        <v>L</v>
      </c>
      <c r="AD3085" s="1" t="str">
        <f>VLOOKUP(BIN2DEC(RIGHT(HEX2BIN(MID(H3085,7,1),4),3)&amp;LEFT(HEX2BIN(MID(H3085,8,1),4),2)),Codes!$H$2:$I$33,2)</f>
        <v>Kick</v>
      </c>
      <c r="AE3085" s="1" t="str">
        <f t="shared" si="862"/>
        <v>1</v>
      </c>
      <c r="AF3085" s="1" t="str">
        <f t="shared" si="863"/>
        <v>1</v>
      </c>
      <c r="AH3085" s="6">
        <f t="shared" si="864"/>
        <v>66</v>
      </c>
    </row>
    <row r="3086" spans="1:34">
      <c r="A3086" s="3" t="s">
        <v>4488</v>
      </c>
      <c r="B3086" s="1" t="s">
        <v>57</v>
      </c>
      <c r="C3086" s="6" t="s">
        <v>1282</v>
      </c>
      <c r="D3086" s="9" t="s">
        <v>4489</v>
      </c>
      <c r="E3086" s="9" t="s">
        <v>801</v>
      </c>
      <c r="F3086" s="9" t="s">
        <v>91</v>
      </c>
      <c r="G3086" s="9" t="s">
        <v>3475</v>
      </c>
      <c r="H3086" s="9" t="s">
        <v>1735</v>
      </c>
      <c r="J3086" s="6" t="str">
        <f t="shared" si="848"/>
        <v>001011</v>
      </c>
      <c r="K3086" s="1">
        <f t="shared" si="849"/>
        <v>1</v>
      </c>
      <c r="L3086" s="6" t="str">
        <f t="shared" si="850"/>
        <v>00000</v>
      </c>
      <c r="M3086" s="1">
        <f t="shared" si="851"/>
        <v>21</v>
      </c>
      <c r="N3086" s="6" t="str">
        <f t="shared" si="852"/>
        <v>00</v>
      </c>
      <c r="O3086" s="1">
        <f t="shared" si="853"/>
        <v>7</v>
      </c>
      <c r="P3086" s="1">
        <f>IF(HEX2DEC(LEFT(E3086,4))&gt;=32768,HEX2DEC(LEFT(E3086,4))-65536,HEX2DEC(LEFT(E3086,4)))/Codes!$N$2</f>
        <v>3.8</v>
      </c>
      <c r="Q3086" s="1">
        <f>IF(HEX2DEC(RIGHT(E3086,4))&gt;=32768,HEX2DEC(RIGHT(E3086,4))-65536,HEX2DEC(RIGHT(E3086,4)))/Codes!$N$2</f>
        <v>0</v>
      </c>
      <c r="R3086" s="1">
        <f>IF(HEX2DEC(LEFT(F3086,4))&gt;=32768,HEX2DEC(LEFT(F3086,4))-65536,HEX2DEC(LEFT(F3086,4)))/Codes!$N$2</f>
        <v>0</v>
      </c>
      <c r="S3086" s="1">
        <f>IF(HEX2DEC(RIGHT(F3086,4))&gt;=32768,HEX2DEC(RIGHT(F3086,4))-65536,HEX2DEC(RIGHT(F3086,4)))/Codes!$N$2</f>
        <v>0</v>
      </c>
      <c r="T3086" s="18">
        <f t="shared" si="854"/>
        <v>60</v>
      </c>
      <c r="U3086" s="1">
        <f t="shared" si="855"/>
        <v>100</v>
      </c>
      <c r="V3086" s="1">
        <f t="shared" si="856"/>
        <v>0</v>
      </c>
      <c r="W3086" s="1" t="str">
        <f t="shared" si="857"/>
        <v>100</v>
      </c>
      <c r="X3086" s="1">
        <f t="shared" si="858"/>
        <v>3</v>
      </c>
      <c r="Y3086" s="1">
        <f t="shared" si="859"/>
        <v>10</v>
      </c>
      <c r="Z3086" s="1" t="str">
        <f>VLOOKUP(BIN2DEC(MID(HEX2BIN(MID(H3086,3,2),8),2,5)),Codes!$E$1:$F$18,2)</f>
        <v>Normal</v>
      </c>
      <c r="AA3086" s="6" t="str">
        <f t="shared" si="860"/>
        <v>0</v>
      </c>
      <c r="AB3086" s="1">
        <f t="shared" si="861"/>
        <v>0</v>
      </c>
      <c r="AC3086" s="1" t="str">
        <f>VLOOKUP(BIN2DEC(RIGHT(HEX2BIN(MID(H3086,6,1),4),1)&amp;LEFT(HEX2BIN(MID(H3086,7,1),4),1)),Codes!$K$1:$L$5,2)</f>
        <v>L</v>
      </c>
      <c r="AD3086" s="1" t="str">
        <f>VLOOKUP(BIN2DEC(RIGHT(HEX2BIN(MID(H3086,7,1),4),3)&amp;LEFT(HEX2BIN(MID(H3086,8,1),4),2)),Codes!$H$2:$I$33,2)</f>
        <v>Kick</v>
      </c>
      <c r="AE3086" s="1" t="str">
        <f t="shared" si="862"/>
        <v>1</v>
      </c>
      <c r="AF3086" s="1" t="str">
        <f t="shared" si="863"/>
        <v>1</v>
      </c>
      <c r="AH3086" s="6">
        <f t="shared" si="864"/>
        <v>66</v>
      </c>
    </row>
    <row r="3087" spans="1:34">
      <c r="A3087" s="3" t="s">
        <v>4490</v>
      </c>
      <c r="B3087" s="1" t="s">
        <v>57</v>
      </c>
      <c r="C3087" s="6" t="s">
        <v>1282</v>
      </c>
      <c r="D3087" s="9" t="s">
        <v>4491</v>
      </c>
      <c r="E3087" s="9" t="s">
        <v>265</v>
      </c>
      <c r="F3087" s="9" t="s">
        <v>265</v>
      </c>
      <c r="G3087" s="9" t="s">
        <v>3475</v>
      </c>
      <c r="H3087" s="9" t="s">
        <v>1735</v>
      </c>
      <c r="J3087" s="6" t="str">
        <f t="shared" si="848"/>
        <v>001011</v>
      </c>
      <c r="K3087" s="1">
        <f t="shared" si="849"/>
        <v>2</v>
      </c>
      <c r="L3087" s="6" t="str">
        <f t="shared" si="850"/>
        <v>00000</v>
      </c>
      <c r="M3087" s="1">
        <f t="shared" si="851"/>
        <v>21</v>
      </c>
      <c r="N3087" s="6" t="str">
        <f t="shared" si="852"/>
        <v>00</v>
      </c>
      <c r="O3087" s="1">
        <f t="shared" si="853"/>
        <v>7</v>
      </c>
      <c r="P3087" s="1">
        <f>IF(HEX2DEC(LEFT(E3087,4))&gt;=32768,HEX2DEC(LEFT(E3087,4))-65536,HEX2DEC(LEFT(E3087,4)))/Codes!$N$2</f>
        <v>2.4</v>
      </c>
      <c r="Q3087" s="1">
        <f>IF(HEX2DEC(RIGHT(E3087,4))&gt;=32768,HEX2DEC(RIGHT(E3087,4))-65536,HEX2DEC(RIGHT(E3087,4)))/Codes!$N$2</f>
        <v>0</v>
      </c>
      <c r="R3087" s="1">
        <f>IF(HEX2DEC(LEFT(F3087,4))&gt;=32768,HEX2DEC(LEFT(F3087,4))-65536,HEX2DEC(LEFT(F3087,4)))/Codes!$N$2</f>
        <v>2.4</v>
      </c>
      <c r="S3087" s="1">
        <f>IF(HEX2DEC(RIGHT(F3087,4))&gt;=32768,HEX2DEC(RIGHT(F3087,4))-65536,HEX2DEC(RIGHT(F3087,4)))/Codes!$N$2</f>
        <v>0</v>
      </c>
      <c r="T3087" s="18">
        <f t="shared" si="854"/>
        <v>60</v>
      </c>
      <c r="U3087" s="1">
        <f t="shared" si="855"/>
        <v>100</v>
      </c>
      <c r="V3087" s="1">
        <f t="shared" si="856"/>
        <v>0</v>
      </c>
      <c r="W3087" s="1" t="str">
        <f t="shared" si="857"/>
        <v>100</v>
      </c>
      <c r="X3087" s="1">
        <f t="shared" si="858"/>
        <v>3</v>
      </c>
      <c r="Y3087" s="1">
        <f t="shared" si="859"/>
        <v>10</v>
      </c>
      <c r="Z3087" s="1" t="str">
        <f>VLOOKUP(BIN2DEC(MID(HEX2BIN(MID(H3087,3,2),8),2,5)),Codes!$E$1:$F$18,2)</f>
        <v>Normal</v>
      </c>
      <c r="AA3087" s="6" t="str">
        <f t="shared" si="860"/>
        <v>0</v>
      </c>
      <c r="AB3087" s="1">
        <f t="shared" si="861"/>
        <v>0</v>
      </c>
      <c r="AC3087" s="1" t="str">
        <f>VLOOKUP(BIN2DEC(RIGHT(HEX2BIN(MID(H3087,6,1),4),1)&amp;LEFT(HEX2BIN(MID(H3087,7,1),4),1)),Codes!$K$1:$L$5,2)</f>
        <v>L</v>
      </c>
      <c r="AD3087" s="1" t="str">
        <f>VLOOKUP(BIN2DEC(RIGHT(HEX2BIN(MID(H3087,7,1),4),3)&amp;LEFT(HEX2BIN(MID(H3087,8,1),4),2)),Codes!$H$2:$I$33,2)</f>
        <v>Kick</v>
      </c>
      <c r="AE3087" s="1" t="str">
        <f t="shared" si="862"/>
        <v>1</v>
      </c>
      <c r="AF3087" s="1" t="str">
        <f t="shared" si="863"/>
        <v>1</v>
      </c>
      <c r="AH3087" s="6">
        <f t="shared" si="864"/>
        <v>66</v>
      </c>
    </row>
    <row r="3088" spans="1:34">
      <c r="A3088" s="3" t="s">
        <v>4492</v>
      </c>
      <c r="B3088" s="1" t="s">
        <v>57</v>
      </c>
      <c r="C3088" s="6" t="s">
        <v>1290</v>
      </c>
      <c r="D3088" s="9" t="s">
        <v>4493</v>
      </c>
      <c r="E3088" s="9" t="s">
        <v>3021</v>
      </c>
      <c r="F3088" s="9" t="s">
        <v>91</v>
      </c>
      <c r="G3088" s="9" t="s">
        <v>3475</v>
      </c>
      <c r="H3088" s="9" t="s">
        <v>1735</v>
      </c>
      <c r="J3088" s="6" t="str">
        <f t="shared" si="848"/>
        <v>001011</v>
      </c>
      <c r="K3088" s="1">
        <f t="shared" si="849"/>
        <v>0</v>
      </c>
      <c r="L3088" s="6" t="str">
        <f t="shared" si="850"/>
        <v>00000</v>
      </c>
      <c r="M3088" s="1">
        <f t="shared" si="851"/>
        <v>20</v>
      </c>
      <c r="N3088" s="6" t="str">
        <f t="shared" si="852"/>
        <v>00</v>
      </c>
      <c r="O3088" s="1">
        <f t="shared" si="853"/>
        <v>6</v>
      </c>
      <c r="P3088" s="1">
        <f>IF(HEX2DEC(LEFT(E3088,4))&gt;=32768,HEX2DEC(LEFT(E3088,4))-65536,HEX2DEC(LEFT(E3088,4)))/Codes!$N$2</f>
        <v>5</v>
      </c>
      <c r="Q3088" s="1">
        <f>IF(HEX2DEC(RIGHT(E3088,4))&gt;=32768,HEX2DEC(RIGHT(E3088,4))-65536,HEX2DEC(RIGHT(E3088,4)))/Codes!$N$2</f>
        <v>0</v>
      </c>
      <c r="R3088" s="1">
        <f>IF(HEX2DEC(LEFT(F3088,4))&gt;=32768,HEX2DEC(LEFT(F3088,4))-65536,HEX2DEC(LEFT(F3088,4)))/Codes!$N$2</f>
        <v>0</v>
      </c>
      <c r="S3088" s="1">
        <f>IF(HEX2DEC(RIGHT(F3088,4))&gt;=32768,HEX2DEC(RIGHT(F3088,4))-65536,HEX2DEC(RIGHT(F3088,4)))/Codes!$N$2</f>
        <v>0</v>
      </c>
      <c r="T3088" s="18">
        <f t="shared" si="854"/>
        <v>60</v>
      </c>
      <c r="U3088" s="1">
        <f t="shared" si="855"/>
        <v>100</v>
      </c>
      <c r="V3088" s="1">
        <f t="shared" si="856"/>
        <v>0</v>
      </c>
      <c r="W3088" s="1" t="str">
        <f t="shared" si="857"/>
        <v>100</v>
      </c>
      <c r="X3088" s="1">
        <f t="shared" si="858"/>
        <v>3</v>
      </c>
      <c r="Y3088" s="1">
        <f t="shared" si="859"/>
        <v>10</v>
      </c>
      <c r="Z3088" s="1" t="str">
        <f>VLOOKUP(BIN2DEC(MID(HEX2BIN(MID(H3088,3,2),8),2,5)),Codes!$E$1:$F$18,2)</f>
        <v>Normal</v>
      </c>
      <c r="AA3088" s="6" t="str">
        <f t="shared" si="860"/>
        <v>0</v>
      </c>
      <c r="AB3088" s="1">
        <f t="shared" si="861"/>
        <v>0</v>
      </c>
      <c r="AC3088" s="1" t="str">
        <f>VLOOKUP(BIN2DEC(RIGHT(HEX2BIN(MID(H3088,6,1),4),1)&amp;LEFT(HEX2BIN(MID(H3088,7,1),4),1)),Codes!$K$1:$L$5,2)</f>
        <v>L</v>
      </c>
      <c r="AD3088" s="1" t="str">
        <f>VLOOKUP(BIN2DEC(RIGHT(HEX2BIN(MID(H3088,7,1),4),3)&amp;LEFT(HEX2BIN(MID(H3088,8,1),4),2)),Codes!$H$2:$I$33,2)</f>
        <v>Kick</v>
      </c>
      <c r="AE3088" s="1" t="str">
        <f t="shared" si="862"/>
        <v>1</v>
      </c>
      <c r="AF3088" s="1" t="str">
        <f t="shared" si="863"/>
        <v>1</v>
      </c>
      <c r="AH3088" s="6">
        <f t="shared" si="864"/>
        <v>66</v>
      </c>
    </row>
    <row r="3089" spans="1:34">
      <c r="A3089" s="3" t="s">
        <v>4494</v>
      </c>
      <c r="B3089" s="1" t="s">
        <v>57</v>
      </c>
      <c r="C3089" s="6" t="s">
        <v>1290</v>
      </c>
      <c r="D3089" s="9" t="s">
        <v>4495</v>
      </c>
      <c r="E3089" s="9" t="s">
        <v>801</v>
      </c>
      <c r="F3089" s="9" t="s">
        <v>91</v>
      </c>
      <c r="G3089" s="9" t="s">
        <v>3475</v>
      </c>
      <c r="H3089" s="9" t="s">
        <v>1735</v>
      </c>
      <c r="J3089" s="6" t="str">
        <f t="shared" si="848"/>
        <v>001011</v>
      </c>
      <c r="K3089" s="1">
        <f t="shared" si="849"/>
        <v>1</v>
      </c>
      <c r="L3089" s="6" t="str">
        <f t="shared" si="850"/>
        <v>00000</v>
      </c>
      <c r="M3089" s="1">
        <f t="shared" si="851"/>
        <v>21</v>
      </c>
      <c r="N3089" s="6" t="str">
        <f t="shared" si="852"/>
        <v>00</v>
      </c>
      <c r="O3089" s="1">
        <f t="shared" si="853"/>
        <v>6</v>
      </c>
      <c r="P3089" s="1">
        <f>IF(HEX2DEC(LEFT(E3089,4))&gt;=32768,HEX2DEC(LEFT(E3089,4))-65536,HEX2DEC(LEFT(E3089,4)))/Codes!$N$2</f>
        <v>3.8</v>
      </c>
      <c r="Q3089" s="1">
        <f>IF(HEX2DEC(RIGHT(E3089,4))&gt;=32768,HEX2DEC(RIGHT(E3089,4))-65536,HEX2DEC(RIGHT(E3089,4)))/Codes!$N$2</f>
        <v>0</v>
      </c>
      <c r="R3089" s="1">
        <f>IF(HEX2DEC(LEFT(F3089,4))&gt;=32768,HEX2DEC(LEFT(F3089,4))-65536,HEX2DEC(LEFT(F3089,4)))/Codes!$N$2</f>
        <v>0</v>
      </c>
      <c r="S3089" s="1">
        <f>IF(HEX2DEC(RIGHT(F3089,4))&gt;=32768,HEX2DEC(RIGHT(F3089,4))-65536,HEX2DEC(RIGHT(F3089,4)))/Codes!$N$2</f>
        <v>0</v>
      </c>
      <c r="T3089" s="18">
        <f t="shared" si="854"/>
        <v>60</v>
      </c>
      <c r="U3089" s="1">
        <f t="shared" si="855"/>
        <v>100</v>
      </c>
      <c r="V3089" s="1">
        <f t="shared" si="856"/>
        <v>0</v>
      </c>
      <c r="W3089" s="1" t="str">
        <f t="shared" si="857"/>
        <v>100</v>
      </c>
      <c r="X3089" s="1">
        <f t="shared" si="858"/>
        <v>3</v>
      </c>
      <c r="Y3089" s="1">
        <f t="shared" si="859"/>
        <v>10</v>
      </c>
      <c r="Z3089" s="1" t="str">
        <f>VLOOKUP(BIN2DEC(MID(HEX2BIN(MID(H3089,3,2),8),2,5)),Codes!$E$1:$F$18,2)</f>
        <v>Normal</v>
      </c>
      <c r="AA3089" s="6" t="str">
        <f t="shared" si="860"/>
        <v>0</v>
      </c>
      <c r="AB3089" s="1">
        <f t="shared" si="861"/>
        <v>0</v>
      </c>
      <c r="AC3089" s="1" t="str">
        <f>VLOOKUP(BIN2DEC(RIGHT(HEX2BIN(MID(H3089,6,1),4),1)&amp;LEFT(HEX2BIN(MID(H3089,7,1),4),1)),Codes!$K$1:$L$5,2)</f>
        <v>L</v>
      </c>
      <c r="AD3089" s="1" t="str">
        <f>VLOOKUP(BIN2DEC(RIGHT(HEX2BIN(MID(H3089,7,1),4),3)&amp;LEFT(HEX2BIN(MID(H3089,8,1),4),2)),Codes!$H$2:$I$33,2)</f>
        <v>Kick</v>
      </c>
      <c r="AE3089" s="1" t="str">
        <f t="shared" si="862"/>
        <v>1</v>
      </c>
      <c r="AF3089" s="1" t="str">
        <f t="shared" si="863"/>
        <v>1</v>
      </c>
      <c r="AH3089" s="6">
        <f t="shared" si="864"/>
        <v>66</v>
      </c>
    </row>
    <row r="3090" spans="1:34">
      <c r="A3090" s="3" t="s">
        <v>4496</v>
      </c>
      <c r="B3090" s="1" t="s">
        <v>57</v>
      </c>
      <c r="C3090" s="6" t="s">
        <v>1290</v>
      </c>
      <c r="D3090" s="9" t="s">
        <v>4497</v>
      </c>
      <c r="E3090" s="9" t="s">
        <v>265</v>
      </c>
      <c r="F3090" s="9" t="s">
        <v>265</v>
      </c>
      <c r="G3090" s="9" t="s">
        <v>3475</v>
      </c>
      <c r="H3090" s="9" t="s">
        <v>1735</v>
      </c>
      <c r="J3090" s="6" t="str">
        <f t="shared" si="848"/>
        <v>001011</v>
      </c>
      <c r="K3090" s="1">
        <f t="shared" si="849"/>
        <v>2</v>
      </c>
      <c r="L3090" s="6" t="str">
        <f t="shared" si="850"/>
        <v>00000</v>
      </c>
      <c r="M3090" s="1">
        <f t="shared" si="851"/>
        <v>21</v>
      </c>
      <c r="N3090" s="6" t="str">
        <f t="shared" si="852"/>
        <v>00</v>
      </c>
      <c r="O3090" s="1">
        <f t="shared" si="853"/>
        <v>6</v>
      </c>
      <c r="P3090" s="1">
        <f>IF(HEX2DEC(LEFT(E3090,4))&gt;=32768,HEX2DEC(LEFT(E3090,4))-65536,HEX2DEC(LEFT(E3090,4)))/Codes!$N$2</f>
        <v>2.4</v>
      </c>
      <c r="Q3090" s="1">
        <f>IF(HEX2DEC(RIGHT(E3090,4))&gt;=32768,HEX2DEC(RIGHT(E3090,4))-65536,HEX2DEC(RIGHT(E3090,4)))/Codes!$N$2</f>
        <v>0</v>
      </c>
      <c r="R3090" s="1">
        <f>IF(HEX2DEC(LEFT(F3090,4))&gt;=32768,HEX2DEC(LEFT(F3090,4))-65536,HEX2DEC(LEFT(F3090,4)))/Codes!$N$2</f>
        <v>2.4</v>
      </c>
      <c r="S3090" s="1">
        <f>IF(HEX2DEC(RIGHT(F3090,4))&gt;=32768,HEX2DEC(RIGHT(F3090,4))-65536,HEX2DEC(RIGHT(F3090,4)))/Codes!$N$2</f>
        <v>0</v>
      </c>
      <c r="T3090" s="18">
        <f t="shared" si="854"/>
        <v>60</v>
      </c>
      <c r="U3090" s="1">
        <f t="shared" si="855"/>
        <v>100</v>
      </c>
      <c r="V3090" s="1">
        <f t="shared" si="856"/>
        <v>0</v>
      </c>
      <c r="W3090" s="1" t="str">
        <f t="shared" si="857"/>
        <v>100</v>
      </c>
      <c r="X3090" s="1">
        <f t="shared" si="858"/>
        <v>3</v>
      </c>
      <c r="Y3090" s="1">
        <f t="shared" si="859"/>
        <v>10</v>
      </c>
      <c r="Z3090" s="1" t="str">
        <f>VLOOKUP(BIN2DEC(MID(HEX2BIN(MID(H3090,3,2),8),2,5)),Codes!$E$1:$F$18,2)</f>
        <v>Normal</v>
      </c>
      <c r="AA3090" s="6" t="str">
        <f t="shared" si="860"/>
        <v>0</v>
      </c>
      <c r="AB3090" s="1">
        <f t="shared" si="861"/>
        <v>0</v>
      </c>
      <c r="AC3090" s="1" t="str">
        <f>VLOOKUP(BIN2DEC(RIGHT(HEX2BIN(MID(H3090,6,1),4),1)&amp;LEFT(HEX2BIN(MID(H3090,7,1),4),1)),Codes!$K$1:$L$5,2)</f>
        <v>L</v>
      </c>
      <c r="AD3090" s="1" t="str">
        <f>VLOOKUP(BIN2DEC(RIGHT(HEX2BIN(MID(H3090,7,1),4),3)&amp;LEFT(HEX2BIN(MID(H3090,8,1),4),2)),Codes!$H$2:$I$33,2)</f>
        <v>Kick</v>
      </c>
      <c r="AE3090" s="1" t="str">
        <f t="shared" si="862"/>
        <v>1</v>
      </c>
      <c r="AF3090" s="1" t="str">
        <f t="shared" si="863"/>
        <v>1</v>
      </c>
      <c r="AH3090" s="6">
        <f t="shared" si="864"/>
        <v>66</v>
      </c>
    </row>
    <row r="3091" spans="1:34">
      <c r="A3091" s="3" t="s">
        <v>4498</v>
      </c>
      <c r="B3091" s="1" t="s">
        <v>57</v>
      </c>
      <c r="C3091" s="6" t="s">
        <v>4499</v>
      </c>
      <c r="D3091" s="9" t="s">
        <v>4500</v>
      </c>
      <c r="E3091" s="9" t="s">
        <v>3021</v>
      </c>
      <c r="F3091" s="9" t="s">
        <v>91</v>
      </c>
      <c r="G3091" s="9" t="s">
        <v>3475</v>
      </c>
      <c r="H3091" s="9" t="s">
        <v>163</v>
      </c>
      <c r="J3091" s="6" t="str">
        <f t="shared" si="848"/>
        <v>001011</v>
      </c>
      <c r="K3091" s="1">
        <f t="shared" si="849"/>
        <v>0</v>
      </c>
      <c r="L3091" s="6" t="str">
        <f t="shared" si="850"/>
        <v>00000</v>
      </c>
      <c r="M3091" s="1">
        <f t="shared" si="851"/>
        <v>20</v>
      </c>
      <c r="N3091" s="6" t="str">
        <f t="shared" si="852"/>
        <v>00</v>
      </c>
      <c r="O3091" s="1">
        <f t="shared" si="853"/>
        <v>5</v>
      </c>
      <c r="P3091" s="1">
        <f>IF(HEX2DEC(LEFT(E3091,4))&gt;=32768,HEX2DEC(LEFT(E3091,4))-65536,HEX2DEC(LEFT(E3091,4)))/Codes!$N$2</f>
        <v>5</v>
      </c>
      <c r="Q3091" s="1">
        <f>IF(HEX2DEC(RIGHT(E3091,4))&gt;=32768,HEX2DEC(RIGHT(E3091,4))-65536,HEX2DEC(RIGHT(E3091,4)))/Codes!$N$2</f>
        <v>0</v>
      </c>
      <c r="R3091" s="1">
        <f>IF(HEX2DEC(LEFT(F3091,4))&gt;=32768,HEX2DEC(LEFT(F3091,4))-65536,HEX2DEC(LEFT(F3091,4)))/Codes!$N$2</f>
        <v>0</v>
      </c>
      <c r="S3091" s="1">
        <f>IF(HEX2DEC(RIGHT(F3091,4))&gt;=32768,HEX2DEC(RIGHT(F3091,4))-65536,HEX2DEC(RIGHT(F3091,4)))/Codes!$N$2</f>
        <v>0</v>
      </c>
      <c r="T3091" s="18">
        <f t="shared" si="854"/>
        <v>60</v>
      </c>
      <c r="U3091" s="1">
        <f t="shared" si="855"/>
        <v>100</v>
      </c>
      <c r="V3091" s="1">
        <f t="shared" si="856"/>
        <v>0</v>
      </c>
      <c r="W3091" s="1" t="str">
        <f t="shared" si="857"/>
        <v>100</v>
      </c>
      <c r="X3091" s="1">
        <f t="shared" si="858"/>
        <v>3</v>
      </c>
      <c r="Y3091" s="1">
        <f t="shared" si="859"/>
        <v>10</v>
      </c>
      <c r="Z3091" s="1" t="str">
        <f>VLOOKUP(BIN2DEC(MID(HEX2BIN(MID(H3091,3,2),8),2,5)),Codes!$E$1:$F$18,2)</f>
        <v>Normal</v>
      </c>
      <c r="AA3091" s="6" t="str">
        <f t="shared" si="860"/>
        <v>0</v>
      </c>
      <c r="AB3091" s="1">
        <f t="shared" si="861"/>
        <v>0</v>
      </c>
      <c r="AC3091" s="1" t="str">
        <f>VLOOKUP(BIN2DEC(RIGHT(HEX2BIN(MID(H3091,6,1),4),1)&amp;LEFT(HEX2BIN(MID(H3091,7,1),4),1)),Codes!$K$1:$L$5,2)</f>
        <v>M</v>
      </c>
      <c r="AD3091" s="1" t="str">
        <f>VLOOKUP(BIN2DEC(RIGHT(HEX2BIN(MID(H3091,7,1),4),3)&amp;LEFT(HEX2BIN(MID(H3091,8,1),4),2)),Codes!$H$2:$I$33,2)</f>
        <v>Kick</v>
      </c>
      <c r="AE3091" s="1" t="str">
        <f t="shared" si="862"/>
        <v>1</v>
      </c>
      <c r="AF3091" s="1" t="str">
        <f t="shared" si="863"/>
        <v>1</v>
      </c>
      <c r="AH3091" s="6">
        <f t="shared" si="864"/>
        <v>34</v>
      </c>
    </row>
    <row r="3092" spans="1:34">
      <c r="A3092" s="3" t="s">
        <v>4501</v>
      </c>
      <c r="B3092" s="1" t="s">
        <v>57</v>
      </c>
      <c r="C3092" s="6" t="s">
        <v>4499</v>
      </c>
      <c r="D3092" s="9" t="s">
        <v>4502</v>
      </c>
      <c r="E3092" s="9" t="s">
        <v>801</v>
      </c>
      <c r="F3092" s="9" t="s">
        <v>91</v>
      </c>
      <c r="G3092" s="9" t="s">
        <v>3475</v>
      </c>
      <c r="H3092" s="9" t="s">
        <v>163</v>
      </c>
      <c r="J3092" s="6" t="str">
        <f t="shared" si="848"/>
        <v>001011</v>
      </c>
      <c r="K3092" s="1">
        <f t="shared" si="849"/>
        <v>1</v>
      </c>
      <c r="L3092" s="6" t="str">
        <f t="shared" si="850"/>
        <v>00000</v>
      </c>
      <c r="M3092" s="1">
        <f t="shared" si="851"/>
        <v>21</v>
      </c>
      <c r="N3092" s="6" t="str">
        <f t="shared" si="852"/>
        <v>00</v>
      </c>
      <c r="O3092" s="1">
        <f t="shared" si="853"/>
        <v>5</v>
      </c>
      <c r="P3092" s="1">
        <f>IF(HEX2DEC(LEFT(E3092,4))&gt;=32768,HEX2DEC(LEFT(E3092,4))-65536,HEX2DEC(LEFT(E3092,4)))/Codes!$N$2</f>
        <v>3.8</v>
      </c>
      <c r="Q3092" s="1">
        <f>IF(HEX2DEC(RIGHT(E3092,4))&gt;=32768,HEX2DEC(RIGHT(E3092,4))-65536,HEX2DEC(RIGHT(E3092,4)))/Codes!$N$2</f>
        <v>0</v>
      </c>
      <c r="R3092" s="1">
        <f>IF(HEX2DEC(LEFT(F3092,4))&gt;=32768,HEX2DEC(LEFT(F3092,4))-65536,HEX2DEC(LEFT(F3092,4)))/Codes!$N$2</f>
        <v>0</v>
      </c>
      <c r="S3092" s="1">
        <f>IF(HEX2DEC(RIGHT(F3092,4))&gt;=32768,HEX2DEC(RIGHT(F3092,4))-65536,HEX2DEC(RIGHT(F3092,4)))/Codes!$N$2</f>
        <v>0</v>
      </c>
      <c r="T3092" s="18">
        <f t="shared" si="854"/>
        <v>60</v>
      </c>
      <c r="U3092" s="1">
        <f t="shared" si="855"/>
        <v>100</v>
      </c>
      <c r="V3092" s="1">
        <f t="shared" si="856"/>
        <v>0</v>
      </c>
      <c r="W3092" s="1" t="str">
        <f t="shared" si="857"/>
        <v>100</v>
      </c>
      <c r="X3092" s="1">
        <f t="shared" si="858"/>
        <v>3</v>
      </c>
      <c r="Y3092" s="1">
        <f t="shared" si="859"/>
        <v>10</v>
      </c>
      <c r="Z3092" s="1" t="str">
        <f>VLOOKUP(BIN2DEC(MID(HEX2BIN(MID(H3092,3,2),8),2,5)),Codes!$E$1:$F$18,2)</f>
        <v>Normal</v>
      </c>
      <c r="AA3092" s="6" t="str">
        <f t="shared" si="860"/>
        <v>0</v>
      </c>
      <c r="AB3092" s="1">
        <f t="shared" si="861"/>
        <v>0</v>
      </c>
      <c r="AC3092" s="1" t="str">
        <f>VLOOKUP(BIN2DEC(RIGHT(HEX2BIN(MID(H3092,6,1),4),1)&amp;LEFT(HEX2BIN(MID(H3092,7,1),4),1)),Codes!$K$1:$L$5,2)</f>
        <v>M</v>
      </c>
      <c r="AD3092" s="1" t="str">
        <f>VLOOKUP(BIN2DEC(RIGHT(HEX2BIN(MID(H3092,7,1),4),3)&amp;LEFT(HEX2BIN(MID(H3092,8,1),4),2)),Codes!$H$2:$I$33,2)</f>
        <v>Kick</v>
      </c>
      <c r="AE3092" s="1" t="str">
        <f t="shared" si="862"/>
        <v>1</v>
      </c>
      <c r="AF3092" s="1" t="str">
        <f t="shared" si="863"/>
        <v>1</v>
      </c>
      <c r="AH3092" s="6">
        <f t="shared" si="864"/>
        <v>34</v>
      </c>
    </row>
    <row r="3093" spans="1:34">
      <c r="A3093" s="3" t="s">
        <v>4503</v>
      </c>
      <c r="B3093" s="1" t="s">
        <v>57</v>
      </c>
      <c r="C3093" s="6" t="s">
        <v>4499</v>
      </c>
      <c r="D3093" s="9" t="s">
        <v>4504</v>
      </c>
      <c r="E3093" s="9" t="s">
        <v>265</v>
      </c>
      <c r="F3093" s="9" t="s">
        <v>265</v>
      </c>
      <c r="G3093" s="9" t="s">
        <v>3475</v>
      </c>
      <c r="H3093" s="9" t="s">
        <v>163</v>
      </c>
      <c r="J3093" s="6" t="str">
        <f t="shared" si="848"/>
        <v>001011</v>
      </c>
      <c r="K3093" s="1">
        <f t="shared" si="849"/>
        <v>2</v>
      </c>
      <c r="L3093" s="6" t="str">
        <f t="shared" si="850"/>
        <v>00000</v>
      </c>
      <c r="M3093" s="1">
        <f t="shared" si="851"/>
        <v>21</v>
      </c>
      <c r="N3093" s="6" t="str">
        <f t="shared" si="852"/>
        <v>00</v>
      </c>
      <c r="O3093" s="1">
        <f t="shared" si="853"/>
        <v>5</v>
      </c>
      <c r="P3093" s="1">
        <f>IF(HEX2DEC(LEFT(E3093,4))&gt;=32768,HEX2DEC(LEFT(E3093,4))-65536,HEX2DEC(LEFT(E3093,4)))/Codes!$N$2</f>
        <v>2.4</v>
      </c>
      <c r="Q3093" s="1">
        <f>IF(HEX2DEC(RIGHT(E3093,4))&gt;=32768,HEX2DEC(RIGHT(E3093,4))-65536,HEX2DEC(RIGHT(E3093,4)))/Codes!$N$2</f>
        <v>0</v>
      </c>
      <c r="R3093" s="1">
        <f>IF(HEX2DEC(LEFT(F3093,4))&gt;=32768,HEX2DEC(LEFT(F3093,4))-65536,HEX2DEC(LEFT(F3093,4)))/Codes!$N$2</f>
        <v>2.4</v>
      </c>
      <c r="S3093" s="1">
        <f>IF(HEX2DEC(RIGHT(F3093,4))&gt;=32768,HEX2DEC(RIGHT(F3093,4))-65536,HEX2DEC(RIGHT(F3093,4)))/Codes!$N$2</f>
        <v>0</v>
      </c>
      <c r="T3093" s="18">
        <f t="shared" si="854"/>
        <v>60</v>
      </c>
      <c r="U3093" s="1">
        <f t="shared" si="855"/>
        <v>100</v>
      </c>
      <c r="V3093" s="1">
        <f t="shared" si="856"/>
        <v>0</v>
      </c>
      <c r="W3093" s="1" t="str">
        <f t="shared" si="857"/>
        <v>100</v>
      </c>
      <c r="X3093" s="1">
        <f t="shared" si="858"/>
        <v>3</v>
      </c>
      <c r="Y3093" s="1">
        <f t="shared" si="859"/>
        <v>10</v>
      </c>
      <c r="Z3093" s="1" t="str">
        <f>VLOOKUP(BIN2DEC(MID(HEX2BIN(MID(H3093,3,2),8),2,5)),Codes!$E$1:$F$18,2)</f>
        <v>Normal</v>
      </c>
      <c r="AA3093" s="6" t="str">
        <f t="shared" si="860"/>
        <v>0</v>
      </c>
      <c r="AB3093" s="1">
        <f t="shared" si="861"/>
        <v>0</v>
      </c>
      <c r="AC3093" s="1" t="str">
        <f>VLOOKUP(BIN2DEC(RIGHT(HEX2BIN(MID(H3093,6,1),4),1)&amp;LEFT(HEX2BIN(MID(H3093,7,1),4),1)),Codes!$K$1:$L$5,2)</f>
        <v>M</v>
      </c>
      <c r="AD3093" s="1" t="str">
        <f>VLOOKUP(BIN2DEC(RIGHT(HEX2BIN(MID(H3093,7,1),4),3)&amp;LEFT(HEX2BIN(MID(H3093,8,1),4),2)),Codes!$H$2:$I$33,2)</f>
        <v>Kick</v>
      </c>
      <c r="AE3093" s="1" t="str">
        <f t="shared" si="862"/>
        <v>1</v>
      </c>
      <c r="AF3093" s="1" t="str">
        <f t="shared" si="863"/>
        <v>1</v>
      </c>
      <c r="AH3093" s="6">
        <f t="shared" si="864"/>
        <v>34</v>
      </c>
    </row>
    <row r="3094" spans="1:34">
      <c r="A3094" s="3" t="s">
        <v>4505</v>
      </c>
      <c r="B3094" s="1" t="s">
        <v>57</v>
      </c>
      <c r="C3094" s="6" t="s">
        <v>4506</v>
      </c>
      <c r="D3094" s="9" t="s">
        <v>4507</v>
      </c>
      <c r="E3094" s="9" t="s">
        <v>3021</v>
      </c>
      <c r="F3094" s="9" t="s">
        <v>91</v>
      </c>
      <c r="G3094" s="9" t="s">
        <v>3475</v>
      </c>
      <c r="H3094" s="9" t="s">
        <v>199</v>
      </c>
      <c r="J3094" s="6" t="str">
        <f t="shared" si="848"/>
        <v>001011</v>
      </c>
      <c r="K3094" s="1">
        <f t="shared" si="849"/>
        <v>0</v>
      </c>
      <c r="L3094" s="6" t="str">
        <f t="shared" si="850"/>
        <v>00000</v>
      </c>
      <c r="M3094" s="1">
        <f t="shared" si="851"/>
        <v>20</v>
      </c>
      <c r="N3094" s="6" t="str">
        <f t="shared" si="852"/>
        <v>00</v>
      </c>
      <c r="O3094" s="1">
        <f t="shared" si="853"/>
        <v>4</v>
      </c>
      <c r="P3094" s="1">
        <f>IF(HEX2DEC(LEFT(E3094,4))&gt;=32768,HEX2DEC(LEFT(E3094,4))-65536,HEX2DEC(LEFT(E3094,4)))/Codes!$N$2</f>
        <v>5</v>
      </c>
      <c r="Q3094" s="1">
        <f>IF(HEX2DEC(RIGHT(E3094,4))&gt;=32768,HEX2DEC(RIGHT(E3094,4))-65536,HEX2DEC(RIGHT(E3094,4)))/Codes!$N$2</f>
        <v>0</v>
      </c>
      <c r="R3094" s="1">
        <f>IF(HEX2DEC(LEFT(F3094,4))&gt;=32768,HEX2DEC(LEFT(F3094,4))-65536,HEX2DEC(LEFT(F3094,4)))/Codes!$N$2</f>
        <v>0</v>
      </c>
      <c r="S3094" s="1">
        <f>IF(HEX2DEC(RIGHT(F3094,4))&gt;=32768,HEX2DEC(RIGHT(F3094,4))-65536,HEX2DEC(RIGHT(F3094,4)))/Codes!$N$2</f>
        <v>0</v>
      </c>
      <c r="T3094" s="18">
        <f t="shared" si="854"/>
        <v>60</v>
      </c>
      <c r="U3094" s="1">
        <f t="shared" si="855"/>
        <v>100</v>
      </c>
      <c r="V3094" s="1">
        <f t="shared" si="856"/>
        <v>0</v>
      </c>
      <c r="W3094" s="1" t="str">
        <f t="shared" si="857"/>
        <v>100</v>
      </c>
      <c r="X3094" s="1">
        <f t="shared" si="858"/>
        <v>3</v>
      </c>
      <c r="Y3094" s="1">
        <f t="shared" si="859"/>
        <v>40</v>
      </c>
      <c r="Z3094" s="1" t="str">
        <f>VLOOKUP(BIN2DEC(MID(HEX2BIN(MID(H3094,3,2),8),2,5)),Codes!$E$1:$F$18,2)</f>
        <v>Normal</v>
      </c>
      <c r="AA3094" s="6" t="str">
        <f t="shared" si="860"/>
        <v>0</v>
      </c>
      <c r="AB3094" s="1">
        <f t="shared" si="861"/>
        <v>0</v>
      </c>
      <c r="AC3094" s="1" t="str">
        <f>VLOOKUP(BIN2DEC(RIGHT(HEX2BIN(MID(H3094,6,1),4),1)&amp;LEFT(HEX2BIN(MID(H3094,7,1),4),1)),Codes!$K$1:$L$5,2)</f>
        <v>M</v>
      </c>
      <c r="AD3094" s="1" t="str">
        <f>VLOOKUP(BIN2DEC(RIGHT(HEX2BIN(MID(H3094,7,1),4),3)&amp;LEFT(HEX2BIN(MID(H3094,8,1),4),2)),Codes!$H$2:$I$33,2)</f>
        <v>Kick</v>
      </c>
      <c r="AE3094" s="1" t="str">
        <f t="shared" si="862"/>
        <v>1</v>
      </c>
      <c r="AF3094" s="1" t="str">
        <f t="shared" si="863"/>
        <v>1</v>
      </c>
      <c r="AH3094" s="6">
        <f t="shared" si="864"/>
        <v>34</v>
      </c>
    </row>
    <row r="3095" spans="1:34">
      <c r="A3095" s="3" t="s">
        <v>4508</v>
      </c>
      <c r="B3095" s="1" t="s">
        <v>57</v>
      </c>
      <c r="C3095" s="6" t="s">
        <v>4506</v>
      </c>
      <c r="D3095" s="9" t="s">
        <v>4509</v>
      </c>
      <c r="E3095" s="9" t="s">
        <v>801</v>
      </c>
      <c r="F3095" s="9" t="s">
        <v>91</v>
      </c>
      <c r="G3095" s="9" t="s">
        <v>3475</v>
      </c>
      <c r="H3095" s="9" t="s">
        <v>199</v>
      </c>
      <c r="J3095" s="6" t="str">
        <f t="shared" si="848"/>
        <v>001011</v>
      </c>
      <c r="K3095" s="1">
        <f t="shared" si="849"/>
        <v>1</v>
      </c>
      <c r="L3095" s="6" t="str">
        <f t="shared" si="850"/>
        <v>00000</v>
      </c>
      <c r="M3095" s="1">
        <f t="shared" si="851"/>
        <v>21</v>
      </c>
      <c r="N3095" s="6" t="str">
        <f t="shared" si="852"/>
        <v>00</v>
      </c>
      <c r="O3095" s="1">
        <f t="shared" si="853"/>
        <v>4</v>
      </c>
      <c r="P3095" s="1">
        <f>IF(HEX2DEC(LEFT(E3095,4))&gt;=32768,HEX2DEC(LEFT(E3095,4))-65536,HEX2DEC(LEFT(E3095,4)))/Codes!$N$2</f>
        <v>3.8</v>
      </c>
      <c r="Q3095" s="1">
        <f>IF(HEX2DEC(RIGHT(E3095,4))&gt;=32768,HEX2DEC(RIGHT(E3095,4))-65536,HEX2DEC(RIGHT(E3095,4)))/Codes!$N$2</f>
        <v>0</v>
      </c>
      <c r="R3095" s="1">
        <f>IF(HEX2DEC(LEFT(F3095,4))&gt;=32768,HEX2DEC(LEFT(F3095,4))-65536,HEX2DEC(LEFT(F3095,4)))/Codes!$N$2</f>
        <v>0</v>
      </c>
      <c r="S3095" s="1">
        <f>IF(HEX2DEC(RIGHT(F3095,4))&gt;=32768,HEX2DEC(RIGHT(F3095,4))-65536,HEX2DEC(RIGHT(F3095,4)))/Codes!$N$2</f>
        <v>0</v>
      </c>
      <c r="T3095" s="18">
        <f t="shared" si="854"/>
        <v>60</v>
      </c>
      <c r="U3095" s="1">
        <f t="shared" si="855"/>
        <v>100</v>
      </c>
      <c r="V3095" s="1">
        <f t="shared" si="856"/>
        <v>0</v>
      </c>
      <c r="W3095" s="1" t="str">
        <f t="shared" si="857"/>
        <v>100</v>
      </c>
      <c r="X3095" s="1">
        <f t="shared" si="858"/>
        <v>3</v>
      </c>
      <c r="Y3095" s="1">
        <f t="shared" si="859"/>
        <v>40</v>
      </c>
      <c r="Z3095" s="1" t="str">
        <f>VLOOKUP(BIN2DEC(MID(HEX2BIN(MID(H3095,3,2),8),2,5)),Codes!$E$1:$F$18,2)</f>
        <v>Normal</v>
      </c>
      <c r="AA3095" s="6" t="str">
        <f t="shared" si="860"/>
        <v>0</v>
      </c>
      <c r="AB3095" s="1">
        <f t="shared" si="861"/>
        <v>0</v>
      </c>
      <c r="AC3095" s="1" t="str">
        <f>VLOOKUP(BIN2DEC(RIGHT(HEX2BIN(MID(H3095,6,1),4),1)&amp;LEFT(HEX2BIN(MID(H3095,7,1),4),1)),Codes!$K$1:$L$5,2)</f>
        <v>M</v>
      </c>
      <c r="AD3095" s="1" t="str">
        <f>VLOOKUP(BIN2DEC(RIGHT(HEX2BIN(MID(H3095,7,1),4),3)&amp;LEFT(HEX2BIN(MID(H3095,8,1),4),2)),Codes!$H$2:$I$33,2)</f>
        <v>Kick</v>
      </c>
      <c r="AE3095" s="1" t="str">
        <f t="shared" si="862"/>
        <v>1</v>
      </c>
      <c r="AF3095" s="1" t="str">
        <f t="shared" si="863"/>
        <v>1</v>
      </c>
      <c r="AH3095" s="6">
        <f t="shared" si="864"/>
        <v>34</v>
      </c>
    </row>
    <row r="3096" spans="1:34">
      <c r="A3096" s="3" t="s">
        <v>4510</v>
      </c>
      <c r="B3096" s="1" t="s">
        <v>57</v>
      </c>
      <c r="C3096" s="6" t="s">
        <v>4506</v>
      </c>
      <c r="D3096" s="9" t="s">
        <v>4511</v>
      </c>
      <c r="E3096" s="9" t="s">
        <v>265</v>
      </c>
      <c r="F3096" s="9" t="s">
        <v>265</v>
      </c>
      <c r="G3096" s="9" t="s">
        <v>3475</v>
      </c>
      <c r="H3096" s="9" t="s">
        <v>199</v>
      </c>
      <c r="J3096" s="6" t="str">
        <f t="shared" si="848"/>
        <v>001011</v>
      </c>
      <c r="K3096" s="1">
        <f t="shared" si="849"/>
        <v>2</v>
      </c>
      <c r="L3096" s="6" t="str">
        <f t="shared" si="850"/>
        <v>00000</v>
      </c>
      <c r="M3096" s="1">
        <f t="shared" si="851"/>
        <v>21</v>
      </c>
      <c r="N3096" s="6" t="str">
        <f t="shared" si="852"/>
        <v>00</v>
      </c>
      <c r="O3096" s="1">
        <f t="shared" si="853"/>
        <v>4</v>
      </c>
      <c r="P3096" s="1">
        <f>IF(HEX2DEC(LEFT(E3096,4))&gt;=32768,HEX2DEC(LEFT(E3096,4))-65536,HEX2DEC(LEFT(E3096,4)))/Codes!$N$2</f>
        <v>2.4</v>
      </c>
      <c r="Q3096" s="1">
        <f>IF(HEX2DEC(RIGHT(E3096,4))&gt;=32768,HEX2DEC(RIGHT(E3096,4))-65536,HEX2DEC(RIGHT(E3096,4)))/Codes!$N$2</f>
        <v>0</v>
      </c>
      <c r="R3096" s="1">
        <f>IF(HEX2DEC(LEFT(F3096,4))&gt;=32768,HEX2DEC(LEFT(F3096,4))-65536,HEX2DEC(LEFT(F3096,4)))/Codes!$N$2</f>
        <v>2.4</v>
      </c>
      <c r="S3096" s="1">
        <f>IF(HEX2DEC(RIGHT(F3096,4))&gt;=32768,HEX2DEC(RIGHT(F3096,4))-65536,HEX2DEC(RIGHT(F3096,4)))/Codes!$N$2</f>
        <v>0</v>
      </c>
      <c r="T3096" s="18">
        <f t="shared" si="854"/>
        <v>60</v>
      </c>
      <c r="U3096" s="1">
        <f t="shared" si="855"/>
        <v>100</v>
      </c>
      <c r="V3096" s="1">
        <f t="shared" si="856"/>
        <v>0</v>
      </c>
      <c r="W3096" s="1" t="str">
        <f t="shared" si="857"/>
        <v>100</v>
      </c>
      <c r="X3096" s="1">
        <f t="shared" si="858"/>
        <v>3</v>
      </c>
      <c r="Y3096" s="1">
        <f t="shared" si="859"/>
        <v>40</v>
      </c>
      <c r="Z3096" s="1" t="str">
        <f>VLOOKUP(BIN2DEC(MID(HEX2BIN(MID(H3096,3,2),8),2,5)),Codes!$E$1:$F$18,2)</f>
        <v>Normal</v>
      </c>
      <c r="AA3096" s="6" t="str">
        <f t="shared" si="860"/>
        <v>0</v>
      </c>
      <c r="AB3096" s="1">
        <f t="shared" si="861"/>
        <v>0</v>
      </c>
      <c r="AC3096" s="1" t="str">
        <f>VLOOKUP(BIN2DEC(RIGHT(HEX2BIN(MID(H3096,6,1),4),1)&amp;LEFT(HEX2BIN(MID(H3096,7,1),4),1)),Codes!$K$1:$L$5,2)</f>
        <v>M</v>
      </c>
      <c r="AD3096" s="1" t="str">
        <f>VLOOKUP(BIN2DEC(RIGHT(HEX2BIN(MID(H3096,7,1),4),3)&amp;LEFT(HEX2BIN(MID(H3096,8,1),4),2)),Codes!$H$2:$I$33,2)</f>
        <v>Kick</v>
      </c>
      <c r="AE3096" s="1" t="str">
        <f t="shared" si="862"/>
        <v>1</v>
      </c>
      <c r="AF3096" s="1" t="str">
        <f t="shared" si="863"/>
        <v>1</v>
      </c>
      <c r="AH3096" s="6">
        <f t="shared" si="864"/>
        <v>34</v>
      </c>
    </row>
    <row r="3097" spans="1:34">
      <c r="A3097" s="3" t="s">
        <v>4512</v>
      </c>
      <c r="B3097" s="1" t="s">
        <v>57</v>
      </c>
      <c r="C3097" s="6" t="s">
        <v>1305</v>
      </c>
      <c r="D3097" s="9" t="s">
        <v>4513</v>
      </c>
      <c r="E3097" s="9" t="s">
        <v>955</v>
      </c>
      <c r="F3097" s="9" t="s">
        <v>91</v>
      </c>
      <c r="G3097" s="9" t="s">
        <v>2047</v>
      </c>
      <c r="H3097" s="9" t="s">
        <v>4514</v>
      </c>
      <c r="J3097" s="6" t="str">
        <f t="shared" si="848"/>
        <v>001011</v>
      </c>
      <c r="K3097" s="1">
        <f t="shared" si="849"/>
        <v>0</v>
      </c>
      <c r="L3097" s="6" t="str">
        <f t="shared" si="850"/>
        <v>00000</v>
      </c>
      <c r="M3097" s="1">
        <f t="shared" si="851"/>
        <v>20</v>
      </c>
      <c r="N3097" s="6" t="str">
        <f t="shared" si="852"/>
        <v>00</v>
      </c>
      <c r="O3097" s="1">
        <f t="shared" si="853"/>
        <v>13</v>
      </c>
      <c r="P3097" s="1">
        <f>IF(HEX2DEC(LEFT(E3097,4))&gt;=32768,HEX2DEC(LEFT(E3097,4))-65536,HEX2DEC(LEFT(E3097,4)))/Codes!$N$2</f>
        <v>8</v>
      </c>
      <c r="Q3097" s="1">
        <f>IF(HEX2DEC(RIGHT(E3097,4))&gt;=32768,HEX2DEC(RIGHT(E3097,4))-65536,HEX2DEC(RIGHT(E3097,4)))/Codes!$N$2</f>
        <v>0</v>
      </c>
      <c r="R3097" s="1">
        <f>IF(HEX2DEC(LEFT(F3097,4))&gt;=32768,HEX2DEC(LEFT(F3097,4))-65536,HEX2DEC(LEFT(F3097,4)))/Codes!$N$2</f>
        <v>0</v>
      </c>
      <c r="S3097" s="1">
        <f>IF(HEX2DEC(RIGHT(F3097,4))&gt;=32768,HEX2DEC(RIGHT(F3097,4))-65536,HEX2DEC(RIGHT(F3097,4)))/Codes!$N$2</f>
        <v>0</v>
      </c>
      <c r="T3097" s="18">
        <f t="shared" si="854"/>
        <v>90</v>
      </c>
      <c r="U3097" s="1">
        <f t="shared" si="855"/>
        <v>100</v>
      </c>
      <c r="V3097" s="1">
        <f t="shared" si="856"/>
        <v>0</v>
      </c>
      <c r="W3097" s="1" t="str">
        <f t="shared" si="857"/>
        <v>100</v>
      </c>
      <c r="X3097" s="1">
        <f t="shared" si="858"/>
        <v>3</v>
      </c>
      <c r="Y3097" s="1">
        <f t="shared" si="859"/>
        <v>25</v>
      </c>
      <c r="Z3097" s="1" t="str">
        <f>VLOOKUP(BIN2DEC(MID(HEX2BIN(MID(H3097,3,2),8),2,5)),Codes!$E$1:$F$18,2)</f>
        <v>Normal</v>
      </c>
      <c r="AA3097" s="6" t="str">
        <f t="shared" si="860"/>
        <v>0</v>
      </c>
      <c r="AB3097" s="1">
        <f t="shared" si="861"/>
        <v>0</v>
      </c>
      <c r="AC3097" s="1" t="str">
        <f>VLOOKUP(BIN2DEC(RIGHT(HEX2BIN(MID(H3097,6,1),4),1)&amp;LEFT(HEX2BIN(MID(H3097,7,1),4),1)),Codes!$K$1:$L$5,2)</f>
        <v>L</v>
      </c>
      <c r="AD3097" s="1" t="str">
        <f>VLOOKUP(BIN2DEC(RIGHT(HEX2BIN(MID(H3097,7,1),4),3)&amp;LEFT(HEX2BIN(MID(H3097,8,1),4),2)),Codes!$H$2:$I$33,2)</f>
        <v>Kick</v>
      </c>
      <c r="AE3097" s="1" t="str">
        <f t="shared" si="862"/>
        <v>1</v>
      </c>
      <c r="AF3097" s="1" t="str">
        <f t="shared" si="863"/>
        <v>1</v>
      </c>
      <c r="AH3097" s="6">
        <f t="shared" si="864"/>
        <v>66</v>
      </c>
    </row>
    <row r="3098" spans="1:34">
      <c r="A3098" s="3" t="s">
        <v>4515</v>
      </c>
      <c r="B3098" s="1" t="s">
        <v>57</v>
      </c>
      <c r="C3098" s="6" t="s">
        <v>1305</v>
      </c>
      <c r="D3098" s="9" t="s">
        <v>4516</v>
      </c>
      <c r="E3098" s="9" t="s">
        <v>955</v>
      </c>
      <c r="F3098" s="9" t="s">
        <v>91</v>
      </c>
      <c r="G3098" s="9" t="s">
        <v>2047</v>
      </c>
      <c r="H3098" s="9" t="s">
        <v>4514</v>
      </c>
      <c r="J3098" s="6" t="str">
        <f t="shared" si="848"/>
        <v>001011</v>
      </c>
      <c r="K3098" s="1">
        <f t="shared" si="849"/>
        <v>1</v>
      </c>
      <c r="L3098" s="6" t="str">
        <f t="shared" si="850"/>
        <v>00000</v>
      </c>
      <c r="M3098" s="1">
        <f t="shared" si="851"/>
        <v>21</v>
      </c>
      <c r="N3098" s="6" t="str">
        <f t="shared" si="852"/>
        <v>00</v>
      </c>
      <c r="O3098" s="1">
        <f t="shared" si="853"/>
        <v>13</v>
      </c>
      <c r="P3098" s="1">
        <f>IF(HEX2DEC(LEFT(E3098,4))&gt;=32768,HEX2DEC(LEFT(E3098,4))-65536,HEX2DEC(LEFT(E3098,4)))/Codes!$N$2</f>
        <v>8</v>
      </c>
      <c r="Q3098" s="1">
        <f>IF(HEX2DEC(RIGHT(E3098,4))&gt;=32768,HEX2DEC(RIGHT(E3098,4))-65536,HEX2DEC(RIGHT(E3098,4)))/Codes!$N$2</f>
        <v>0</v>
      </c>
      <c r="R3098" s="1">
        <f>IF(HEX2DEC(LEFT(F3098,4))&gt;=32768,HEX2DEC(LEFT(F3098,4))-65536,HEX2DEC(LEFT(F3098,4)))/Codes!$N$2</f>
        <v>0</v>
      </c>
      <c r="S3098" s="1">
        <f>IF(HEX2DEC(RIGHT(F3098,4))&gt;=32768,HEX2DEC(RIGHT(F3098,4))-65536,HEX2DEC(RIGHT(F3098,4)))/Codes!$N$2</f>
        <v>0</v>
      </c>
      <c r="T3098" s="18">
        <f t="shared" si="854"/>
        <v>90</v>
      </c>
      <c r="U3098" s="1">
        <f t="shared" si="855"/>
        <v>100</v>
      </c>
      <c r="V3098" s="1">
        <f t="shared" si="856"/>
        <v>0</v>
      </c>
      <c r="W3098" s="1" t="str">
        <f t="shared" si="857"/>
        <v>100</v>
      </c>
      <c r="X3098" s="1">
        <f t="shared" si="858"/>
        <v>3</v>
      </c>
      <c r="Y3098" s="1">
        <f t="shared" si="859"/>
        <v>25</v>
      </c>
      <c r="Z3098" s="1" t="str">
        <f>VLOOKUP(BIN2DEC(MID(HEX2BIN(MID(H3098,3,2),8),2,5)),Codes!$E$1:$F$18,2)</f>
        <v>Normal</v>
      </c>
      <c r="AA3098" s="6" t="str">
        <f t="shared" si="860"/>
        <v>0</v>
      </c>
      <c r="AB3098" s="1">
        <f t="shared" si="861"/>
        <v>0</v>
      </c>
      <c r="AC3098" s="1" t="str">
        <f>VLOOKUP(BIN2DEC(RIGHT(HEX2BIN(MID(H3098,6,1),4),1)&amp;LEFT(HEX2BIN(MID(H3098,7,1),4),1)),Codes!$K$1:$L$5,2)</f>
        <v>L</v>
      </c>
      <c r="AD3098" s="1" t="str">
        <f>VLOOKUP(BIN2DEC(RIGHT(HEX2BIN(MID(H3098,7,1),4),3)&amp;LEFT(HEX2BIN(MID(H3098,8,1),4),2)),Codes!$H$2:$I$33,2)</f>
        <v>Kick</v>
      </c>
      <c r="AE3098" s="1" t="str">
        <f t="shared" si="862"/>
        <v>1</v>
      </c>
      <c r="AF3098" s="1" t="str">
        <f t="shared" si="863"/>
        <v>1</v>
      </c>
      <c r="AH3098" s="6">
        <f t="shared" si="864"/>
        <v>66</v>
      </c>
    </row>
    <row r="3099" spans="1:34">
      <c r="A3099" s="3" t="s">
        <v>4517</v>
      </c>
      <c r="B3099" s="1" t="s">
        <v>57</v>
      </c>
      <c r="C3099" s="6" t="s">
        <v>176</v>
      </c>
      <c r="D3099" s="9" t="s">
        <v>4518</v>
      </c>
      <c r="E3099" s="9" t="s">
        <v>460</v>
      </c>
      <c r="F3099" s="9" t="s">
        <v>91</v>
      </c>
      <c r="G3099" s="9" t="s">
        <v>4519</v>
      </c>
      <c r="H3099" s="9" t="s">
        <v>4520</v>
      </c>
      <c r="J3099" s="6" t="str">
        <f t="shared" si="848"/>
        <v>001011</v>
      </c>
      <c r="K3099" s="1">
        <f t="shared" si="849"/>
        <v>0</v>
      </c>
      <c r="L3099" s="6" t="str">
        <f t="shared" si="850"/>
        <v>00000</v>
      </c>
      <c r="M3099" s="1">
        <f t="shared" si="851"/>
        <v>14</v>
      </c>
      <c r="N3099" s="6" t="str">
        <f t="shared" si="852"/>
        <v>00</v>
      </c>
      <c r="O3099" s="1">
        <f t="shared" si="853"/>
        <v>4</v>
      </c>
      <c r="P3099" s="1">
        <f>IF(HEX2DEC(LEFT(E3099,4))&gt;=32768,HEX2DEC(LEFT(E3099,4))-65536,HEX2DEC(LEFT(E3099,4)))/Codes!$N$2</f>
        <v>7.2</v>
      </c>
      <c r="Q3099" s="1">
        <f>IF(HEX2DEC(RIGHT(E3099,4))&gt;=32768,HEX2DEC(RIGHT(E3099,4))-65536,HEX2DEC(RIGHT(E3099,4)))/Codes!$N$2</f>
        <v>0</v>
      </c>
      <c r="R3099" s="1">
        <f>IF(HEX2DEC(LEFT(F3099,4))&gt;=32768,HEX2DEC(LEFT(F3099,4))-65536,HEX2DEC(LEFT(F3099,4)))/Codes!$N$2</f>
        <v>0</v>
      </c>
      <c r="S3099" s="1">
        <f>IF(HEX2DEC(RIGHT(F3099,4))&gt;=32768,HEX2DEC(RIGHT(F3099,4))-65536,HEX2DEC(RIGHT(F3099,4)))/Codes!$N$2</f>
        <v>0</v>
      </c>
      <c r="T3099" s="18">
        <f t="shared" si="854"/>
        <v>270</v>
      </c>
      <c r="U3099" s="1">
        <f t="shared" si="855"/>
        <v>90</v>
      </c>
      <c r="V3099" s="1">
        <f t="shared" si="856"/>
        <v>0</v>
      </c>
      <c r="W3099" s="1" t="str">
        <f t="shared" si="857"/>
        <v>100</v>
      </c>
      <c r="X3099" s="1">
        <f t="shared" si="858"/>
        <v>3</v>
      </c>
      <c r="Y3099" s="1">
        <f t="shared" si="859"/>
        <v>5</v>
      </c>
      <c r="Z3099" s="1" t="str">
        <f>VLOOKUP(BIN2DEC(MID(HEX2BIN(MID(H3099,3,2),8),2,5)),Codes!$E$1:$F$18,2)</f>
        <v>Normal</v>
      </c>
      <c r="AA3099" s="6" t="str">
        <f t="shared" si="860"/>
        <v>0</v>
      </c>
      <c r="AB3099" s="1">
        <f t="shared" si="861"/>
        <v>0</v>
      </c>
      <c r="AC3099" s="1" t="str">
        <f>VLOOKUP(BIN2DEC(RIGHT(HEX2BIN(MID(H3099,6,1),4),1)&amp;LEFT(HEX2BIN(MID(H3099,7,1),4),1)),Codes!$K$1:$L$5,2)</f>
        <v>L</v>
      </c>
      <c r="AD3099" s="1" t="str">
        <f>VLOOKUP(BIN2DEC(RIGHT(HEX2BIN(MID(H3099,7,1),4),3)&amp;LEFT(HEX2BIN(MID(H3099,8,1),4),2)),Codes!$H$2:$I$33,2)</f>
        <v>Kick</v>
      </c>
      <c r="AE3099" s="1" t="str">
        <f t="shared" si="862"/>
        <v>1</v>
      </c>
      <c r="AF3099" s="1" t="str">
        <f t="shared" si="863"/>
        <v>1</v>
      </c>
      <c r="AH3099" s="6">
        <f t="shared" si="864"/>
        <v>66</v>
      </c>
    </row>
    <row r="3100" spans="1:34">
      <c r="A3100" s="3" t="s">
        <v>4521</v>
      </c>
      <c r="B3100" s="1" t="s">
        <v>57</v>
      </c>
      <c r="C3100" s="6" t="s">
        <v>176</v>
      </c>
      <c r="D3100" s="9" t="s">
        <v>4522</v>
      </c>
      <c r="E3100" s="9" t="s">
        <v>460</v>
      </c>
      <c r="F3100" s="9" t="s">
        <v>91</v>
      </c>
      <c r="G3100" s="9" t="s">
        <v>4519</v>
      </c>
      <c r="H3100" s="9" t="s">
        <v>4520</v>
      </c>
      <c r="J3100" s="6" t="str">
        <f t="shared" si="848"/>
        <v>001011</v>
      </c>
      <c r="K3100" s="1">
        <f t="shared" si="849"/>
        <v>1</v>
      </c>
      <c r="L3100" s="6" t="str">
        <f t="shared" si="850"/>
        <v>00000</v>
      </c>
      <c r="M3100" s="1">
        <f t="shared" si="851"/>
        <v>7</v>
      </c>
      <c r="N3100" s="6" t="str">
        <f t="shared" si="852"/>
        <v>00</v>
      </c>
      <c r="O3100" s="1">
        <f t="shared" si="853"/>
        <v>4</v>
      </c>
      <c r="P3100" s="1">
        <f>IF(HEX2DEC(LEFT(E3100,4))&gt;=32768,HEX2DEC(LEFT(E3100,4))-65536,HEX2DEC(LEFT(E3100,4)))/Codes!$N$2</f>
        <v>7.2</v>
      </c>
      <c r="Q3100" s="1">
        <f>IF(HEX2DEC(RIGHT(E3100,4))&gt;=32768,HEX2DEC(RIGHT(E3100,4))-65536,HEX2DEC(RIGHT(E3100,4)))/Codes!$N$2</f>
        <v>0</v>
      </c>
      <c r="R3100" s="1">
        <f>IF(HEX2DEC(LEFT(F3100,4))&gt;=32768,HEX2DEC(LEFT(F3100,4))-65536,HEX2DEC(LEFT(F3100,4)))/Codes!$N$2</f>
        <v>0</v>
      </c>
      <c r="S3100" s="1">
        <f>IF(HEX2DEC(RIGHT(F3100,4))&gt;=32768,HEX2DEC(RIGHT(F3100,4))-65536,HEX2DEC(RIGHT(F3100,4)))/Codes!$N$2</f>
        <v>0</v>
      </c>
      <c r="T3100" s="18">
        <f t="shared" si="854"/>
        <v>270</v>
      </c>
      <c r="U3100" s="1">
        <f t="shared" si="855"/>
        <v>90</v>
      </c>
      <c r="V3100" s="1">
        <f t="shared" si="856"/>
        <v>0</v>
      </c>
      <c r="W3100" s="1" t="str">
        <f t="shared" si="857"/>
        <v>100</v>
      </c>
      <c r="X3100" s="1">
        <f t="shared" si="858"/>
        <v>3</v>
      </c>
      <c r="Y3100" s="1">
        <f t="shared" si="859"/>
        <v>5</v>
      </c>
      <c r="Z3100" s="1" t="str">
        <f>VLOOKUP(BIN2DEC(MID(HEX2BIN(MID(H3100,3,2),8),2,5)),Codes!$E$1:$F$18,2)</f>
        <v>Normal</v>
      </c>
      <c r="AA3100" s="6" t="str">
        <f t="shared" si="860"/>
        <v>0</v>
      </c>
      <c r="AB3100" s="1">
        <f t="shared" si="861"/>
        <v>0</v>
      </c>
      <c r="AC3100" s="1" t="str">
        <f>VLOOKUP(BIN2DEC(RIGHT(HEX2BIN(MID(H3100,6,1),4),1)&amp;LEFT(HEX2BIN(MID(H3100,7,1),4),1)),Codes!$K$1:$L$5,2)</f>
        <v>L</v>
      </c>
      <c r="AD3100" s="1" t="str">
        <f>VLOOKUP(BIN2DEC(RIGHT(HEX2BIN(MID(H3100,7,1),4),3)&amp;LEFT(HEX2BIN(MID(H3100,8,1),4),2)),Codes!$H$2:$I$33,2)</f>
        <v>Kick</v>
      </c>
      <c r="AE3100" s="1" t="str">
        <f t="shared" si="862"/>
        <v>1</v>
      </c>
      <c r="AF3100" s="1" t="str">
        <f t="shared" si="863"/>
        <v>1</v>
      </c>
      <c r="AH3100" s="6">
        <f t="shared" si="864"/>
        <v>66</v>
      </c>
    </row>
    <row r="3101" spans="1:34">
      <c r="A3101" s="3" t="s">
        <v>4523</v>
      </c>
      <c r="B3101" s="1" t="s">
        <v>57</v>
      </c>
      <c r="C3101" s="6" t="s">
        <v>455</v>
      </c>
      <c r="D3101" s="9" t="s">
        <v>185</v>
      </c>
      <c r="E3101" s="9" t="s">
        <v>4524</v>
      </c>
      <c r="F3101" s="9" t="s">
        <v>91</v>
      </c>
      <c r="G3101" s="9" t="s">
        <v>443</v>
      </c>
      <c r="H3101" s="9" t="s">
        <v>444</v>
      </c>
      <c r="J3101" s="6" t="str">
        <f t="shared" si="848"/>
        <v>001011</v>
      </c>
      <c r="K3101" s="1">
        <f t="shared" si="849"/>
        <v>0</v>
      </c>
      <c r="L3101" s="6" t="str">
        <f t="shared" si="850"/>
        <v>00000</v>
      </c>
      <c r="M3101" s="1">
        <f t="shared" si="851"/>
        <v>14</v>
      </c>
      <c r="N3101" s="6" t="str">
        <f t="shared" si="852"/>
        <v>00</v>
      </c>
      <c r="O3101" s="1">
        <f t="shared" si="853"/>
        <v>6</v>
      </c>
      <c r="P3101" s="1">
        <f>IF(HEX2DEC(LEFT(E3101,4))&gt;=32768,HEX2DEC(LEFT(E3101,4))-65536,HEX2DEC(LEFT(E3101,4)))/Codes!$N$2</f>
        <v>6.4</v>
      </c>
      <c r="Q3101" s="1">
        <f>IF(HEX2DEC(RIGHT(E3101,4))&gt;=32768,HEX2DEC(RIGHT(E3101,4))-65536,HEX2DEC(RIGHT(E3101,4)))/Codes!$N$2</f>
        <v>4.4279999999999999</v>
      </c>
      <c r="R3101" s="1">
        <f>IF(HEX2DEC(LEFT(F3101,4))&gt;=32768,HEX2DEC(LEFT(F3101,4))-65536,HEX2DEC(LEFT(F3101,4)))/Codes!$N$2</f>
        <v>0</v>
      </c>
      <c r="S3101" s="1">
        <f>IF(HEX2DEC(RIGHT(F3101,4))&gt;=32768,HEX2DEC(RIGHT(F3101,4))-65536,HEX2DEC(RIGHT(F3101,4)))/Codes!$N$2</f>
        <v>0</v>
      </c>
      <c r="T3101" s="18">
        <f t="shared" si="854"/>
        <v>361</v>
      </c>
      <c r="U3101" s="1">
        <f t="shared" si="855"/>
        <v>50</v>
      </c>
      <c r="V3101" s="1">
        <f t="shared" si="856"/>
        <v>0</v>
      </c>
      <c r="W3101" s="1" t="str">
        <f t="shared" si="857"/>
        <v>100</v>
      </c>
      <c r="X3101" s="1">
        <f t="shared" si="858"/>
        <v>2</v>
      </c>
      <c r="Y3101" s="1">
        <f t="shared" si="859"/>
        <v>80</v>
      </c>
      <c r="Z3101" s="1" t="str">
        <f>VLOOKUP(BIN2DEC(MID(HEX2BIN(MID(H3101,3,2),8),2,5)),Codes!$E$1:$F$18,2)</f>
        <v>Normal</v>
      </c>
      <c r="AA3101" s="6" t="str">
        <f t="shared" si="860"/>
        <v>0</v>
      </c>
      <c r="AB3101" s="1">
        <f t="shared" si="861"/>
        <v>1</v>
      </c>
      <c r="AC3101" s="1" t="str">
        <f>VLOOKUP(BIN2DEC(RIGHT(HEX2BIN(MID(H3101,6,1),4),1)&amp;LEFT(HEX2BIN(MID(H3101,7,1),4),1)),Codes!$K$1:$L$5,2)</f>
        <v>M</v>
      </c>
      <c r="AD3101" s="1" t="str">
        <f>VLOOKUP(BIN2DEC(RIGHT(HEX2BIN(MID(H3101,7,1),4),3)&amp;LEFT(HEX2BIN(MID(H3101,8,1),4),2)),Codes!$H$2:$I$33,2)</f>
        <v>Kick</v>
      </c>
      <c r="AE3101" s="1" t="str">
        <f t="shared" si="862"/>
        <v>1</v>
      </c>
      <c r="AF3101" s="1" t="str">
        <f t="shared" si="863"/>
        <v>1</v>
      </c>
      <c r="AH3101" s="6">
        <f t="shared" si="864"/>
        <v>34</v>
      </c>
    </row>
    <row r="3102" spans="1:34">
      <c r="A3102" s="3" t="s">
        <v>4525</v>
      </c>
      <c r="B3102" s="1" t="s">
        <v>57</v>
      </c>
      <c r="C3102" s="6" t="s">
        <v>455</v>
      </c>
      <c r="D3102" s="9" t="s">
        <v>462</v>
      </c>
      <c r="E3102" s="9" t="s">
        <v>232</v>
      </c>
      <c r="F3102" s="9" t="s">
        <v>91</v>
      </c>
      <c r="G3102" s="9" t="s">
        <v>443</v>
      </c>
      <c r="H3102" s="9" t="s">
        <v>444</v>
      </c>
      <c r="J3102" s="6" t="str">
        <f t="shared" si="848"/>
        <v>001011</v>
      </c>
      <c r="K3102" s="1">
        <f t="shared" si="849"/>
        <v>1</v>
      </c>
      <c r="L3102" s="6" t="str">
        <f t="shared" si="850"/>
        <v>00000</v>
      </c>
      <c r="M3102" s="1">
        <f t="shared" si="851"/>
        <v>14</v>
      </c>
      <c r="N3102" s="6" t="str">
        <f t="shared" si="852"/>
        <v>00</v>
      </c>
      <c r="O3102" s="1">
        <f t="shared" si="853"/>
        <v>6</v>
      </c>
      <c r="P3102" s="1">
        <f>IF(HEX2DEC(LEFT(E3102,4))&gt;=32768,HEX2DEC(LEFT(E3102,4))-65536,HEX2DEC(LEFT(E3102,4)))/Codes!$N$2</f>
        <v>4.8</v>
      </c>
      <c r="Q3102" s="1">
        <f>IF(HEX2DEC(RIGHT(E3102,4))&gt;=32768,HEX2DEC(RIGHT(E3102,4))-65536,HEX2DEC(RIGHT(E3102,4)))/Codes!$N$2</f>
        <v>0</v>
      </c>
      <c r="R3102" s="1">
        <f>IF(HEX2DEC(LEFT(F3102,4))&gt;=32768,HEX2DEC(LEFT(F3102,4))-65536,HEX2DEC(LEFT(F3102,4)))/Codes!$N$2</f>
        <v>0</v>
      </c>
      <c r="S3102" s="1">
        <f>IF(HEX2DEC(RIGHT(F3102,4))&gt;=32768,HEX2DEC(RIGHT(F3102,4))-65536,HEX2DEC(RIGHT(F3102,4)))/Codes!$N$2</f>
        <v>0</v>
      </c>
      <c r="T3102" s="18">
        <f t="shared" si="854"/>
        <v>361</v>
      </c>
      <c r="U3102" s="1">
        <f t="shared" si="855"/>
        <v>50</v>
      </c>
      <c r="V3102" s="1">
        <f t="shared" si="856"/>
        <v>0</v>
      </c>
      <c r="W3102" s="1" t="str">
        <f t="shared" si="857"/>
        <v>100</v>
      </c>
      <c r="X3102" s="1">
        <f t="shared" si="858"/>
        <v>2</v>
      </c>
      <c r="Y3102" s="1">
        <f t="shared" si="859"/>
        <v>80</v>
      </c>
      <c r="Z3102" s="1" t="str">
        <f>VLOOKUP(BIN2DEC(MID(HEX2BIN(MID(H3102,3,2),8),2,5)),Codes!$E$1:$F$18,2)</f>
        <v>Normal</v>
      </c>
      <c r="AA3102" s="6" t="str">
        <f t="shared" si="860"/>
        <v>0</v>
      </c>
      <c r="AB3102" s="1">
        <f t="shared" si="861"/>
        <v>1</v>
      </c>
      <c r="AC3102" s="1" t="str">
        <f>VLOOKUP(BIN2DEC(RIGHT(HEX2BIN(MID(H3102,6,1),4),1)&amp;LEFT(HEX2BIN(MID(H3102,7,1),4),1)),Codes!$K$1:$L$5,2)</f>
        <v>M</v>
      </c>
      <c r="AD3102" s="1" t="str">
        <f>VLOOKUP(BIN2DEC(RIGHT(HEX2BIN(MID(H3102,7,1),4),3)&amp;LEFT(HEX2BIN(MID(H3102,8,1),4),2)),Codes!$H$2:$I$33,2)</f>
        <v>Kick</v>
      </c>
      <c r="AE3102" s="1" t="str">
        <f t="shared" si="862"/>
        <v>1</v>
      </c>
      <c r="AF3102" s="1" t="str">
        <f t="shared" si="863"/>
        <v>1</v>
      </c>
      <c r="AH3102" s="6">
        <f t="shared" si="864"/>
        <v>34</v>
      </c>
    </row>
    <row r="3103" spans="1:34">
      <c r="A3103" s="3" t="s">
        <v>4526</v>
      </c>
      <c r="B3103" s="1" t="s">
        <v>57</v>
      </c>
      <c r="C3103" s="6" t="s">
        <v>456</v>
      </c>
      <c r="D3103" s="9" t="s">
        <v>101</v>
      </c>
      <c r="E3103" s="9" t="s">
        <v>4524</v>
      </c>
      <c r="F3103" s="9" t="s">
        <v>91</v>
      </c>
      <c r="G3103" s="9" t="s">
        <v>443</v>
      </c>
      <c r="H3103" s="9" t="s">
        <v>444</v>
      </c>
      <c r="J3103" s="6" t="str">
        <f t="shared" si="848"/>
        <v>001011</v>
      </c>
      <c r="K3103" s="1">
        <f t="shared" si="849"/>
        <v>0</v>
      </c>
      <c r="L3103" s="6" t="str">
        <f t="shared" si="850"/>
        <v>00000</v>
      </c>
      <c r="M3103" s="1">
        <f t="shared" si="851"/>
        <v>7</v>
      </c>
      <c r="N3103" s="6" t="str">
        <f t="shared" si="852"/>
        <v>00</v>
      </c>
      <c r="O3103" s="1">
        <f t="shared" si="853"/>
        <v>6</v>
      </c>
      <c r="P3103" s="1">
        <f>IF(HEX2DEC(LEFT(E3103,4))&gt;=32768,HEX2DEC(LEFT(E3103,4))-65536,HEX2DEC(LEFT(E3103,4)))/Codes!$N$2</f>
        <v>6.4</v>
      </c>
      <c r="Q3103" s="1">
        <f>IF(HEX2DEC(RIGHT(E3103,4))&gt;=32768,HEX2DEC(RIGHT(E3103,4))-65536,HEX2DEC(RIGHT(E3103,4)))/Codes!$N$2</f>
        <v>4.4279999999999999</v>
      </c>
      <c r="R3103" s="1">
        <f>IF(HEX2DEC(LEFT(F3103,4))&gt;=32768,HEX2DEC(LEFT(F3103,4))-65536,HEX2DEC(LEFT(F3103,4)))/Codes!$N$2</f>
        <v>0</v>
      </c>
      <c r="S3103" s="1">
        <f>IF(HEX2DEC(RIGHT(F3103,4))&gt;=32768,HEX2DEC(RIGHT(F3103,4))-65536,HEX2DEC(RIGHT(F3103,4)))/Codes!$N$2</f>
        <v>0</v>
      </c>
      <c r="T3103" s="18">
        <f t="shared" si="854"/>
        <v>361</v>
      </c>
      <c r="U3103" s="1">
        <f t="shared" si="855"/>
        <v>50</v>
      </c>
      <c r="V3103" s="1">
        <f t="shared" si="856"/>
        <v>0</v>
      </c>
      <c r="W3103" s="1" t="str">
        <f t="shared" si="857"/>
        <v>100</v>
      </c>
      <c r="X3103" s="1">
        <f t="shared" si="858"/>
        <v>2</v>
      </c>
      <c r="Y3103" s="1">
        <f t="shared" si="859"/>
        <v>80</v>
      </c>
      <c r="Z3103" s="1" t="str">
        <f>VLOOKUP(BIN2DEC(MID(HEX2BIN(MID(H3103,3,2),8),2,5)),Codes!$E$1:$F$18,2)</f>
        <v>Normal</v>
      </c>
      <c r="AA3103" s="6" t="str">
        <f t="shared" si="860"/>
        <v>0</v>
      </c>
      <c r="AB3103" s="1">
        <f t="shared" si="861"/>
        <v>1</v>
      </c>
      <c r="AC3103" s="1" t="str">
        <f>VLOOKUP(BIN2DEC(RIGHT(HEX2BIN(MID(H3103,6,1),4),1)&amp;LEFT(HEX2BIN(MID(H3103,7,1),4),1)),Codes!$K$1:$L$5,2)</f>
        <v>M</v>
      </c>
      <c r="AD3103" s="1" t="str">
        <f>VLOOKUP(BIN2DEC(RIGHT(HEX2BIN(MID(H3103,7,1),4),3)&amp;LEFT(HEX2BIN(MID(H3103,8,1),4),2)),Codes!$H$2:$I$33,2)</f>
        <v>Kick</v>
      </c>
      <c r="AE3103" s="1" t="str">
        <f t="shared" si="862"/>
        <v>1</v>
      </c>
      <c r="AF3103" s="1" t="str">
        <f t="shared" si="863"/>
        <v>1</v>
      </c>
      <c r="AH3103" s="6">
        <f t="shared" si="864"/>
        <v>34</v>
      </c>
    </row>
    <row r="3104" spans="1:34">
      <c r="A3104" s="3" t="s">
        <v>4527</v>
      </c>
      <c r="B3104" s="1" t="s">
        <v>57</v>
      </c>
      <c r="C3104" s="6" t="s">
        <v>456</v>
      </c>
      <c r="D3104" s="9" t="s">
        <v>3901</v>
      </c>
      <c r="E3104" s="9" t="s">
        <v>232</v>
      </c>
      <c r="F3104" s="9" t="s">
        <v>91</v>
      </c>
      <c r="G3104" s="9" t="s">
        <v>443</v>
      </c>
      <c r="H3104" s="9" t="s">
        <v>444</v>
      </c>
      <c r="J3104" s="6" t="str">
        <f t="shared" si="848"/>
        <v>001011</v>
      </c>
      <c r="K3104" s="1">
        <f t="shared" si="849"/>
        <v>1</v>
      </c>
      <c r="L3104" s="6" t="str">
        <f t="shared" si="850"/>
        <v>00000</v>
      </c>
      <c r="M3104" s="1">
        <f t="shared" si="851"/>
        <v>7</v>
      </c>
      <c r="N3104" s="6" t="str">
        <f t="shared" si="852"/>
        <v>00</v>
      </c>
      <c r="O3104" s="1">
        <f t="shared" si="853"/>
        <v>6</v>
      </c>
      <c r="P3104" s="1">
        <f>IF(HEX2DEC(LEFT(E3104,4))&gt;=32768,HEX2DEC(LEFT(E3104,4))-65536,HEX2DEC(LEFT(E3104,4)))/Codes!$N$2</f>
        <v>4.8</v>
      </c>
      <c r="Q3104" s="1">
        <f>IF(HEX2DEC(RIGHT(E3104,4))&gt;=32768,HEX2DEC(RIGHT(E3104,4))-65536,HEX2DEC(RIGHT(E3104,4)))/Codes!$N$2</f>
        <v>0</v>
      </c>
      <c r="R3104" s="1">
        <f>IF(HEX2DEC(LEFT(F3104,4))&gt;=32768,HEX2DEC(LEFT(F3104,4))-65536,HEX2DEC(LEFT(F3104,4)))/Codes!$N$2</f>
        <v>0</v>
      </c>
      <c r="S3104" s="1">
        <f>IF(HEX2DEC(RIGHT(F3104,4))&gt;=32768,HEX2DEC(RIGHT(F3104,4))-65536,HEX2DEC(RIGHT(F3104,4)))/Codes!$N$2</f>
        <v>0</v>
      </c>
      <c r="T3104" s="18">
        <f t="shared" si="854"/>
        <v>361</v>
      </c>
      <c r="U3104" s="1">
        <f t="shared" si="855"/>
        <v>50</v>
      </c>
      <c r="V3104" s="1">
        <f t="shared" si="856"/>
        <v>0</v>
      </c>
      <c r="W3104" s="1" t="str">
        <f t="shared" si="857"/>
        <v>100</v>
      </c>
      <c r="X3104" s="1">
        <f t="shared" si="858"/>
        <v>2</v>
      </c>
      <c r="Y3104" s="1">
        <f t="shared" si="859"/>
        <v>80</v>
      </c>
      <c r="Z3104" s="1" t="str">
        <f>VLOOKUP(BIN2DEC(MID(HEX2BIN(MID(H3104,3,2),8),2,5)),Codes!$E$1:$F$18,2)</f>
        <v>Normal</v>
      </c>
      <c r="AA3104" s="6" t="str">
        <f t="shared" si="860"/>
        <v>0</v>
      </c>
      <c r="AB3104" s="1">
        <f t="shared" si="861"/>
        <v>1</v>
      </c>
      <c r="AC3104" s="1" t="str">
        <f>VLOOKUP(BIN2DEC(RIGHT(HEX2BIN(MID(H3104,6,1),4),1)&amp;LEFT(HEX2BIN(MID(H3104,7,1),4),1)),Codes!$K$1:$L$5,2)</f>
        <v>M</v>
      </c>
      <c r="AD3104" s="1" t="str">
        <f>VLOOKUP(BIN2DEC(RIGHT(HEX2BIN(MID(H3104,7,1),4),3)&amp;LEFT(HEX2BIN(MID(H3104,8,1),4),2)),Codes!$H$2:$I$33,2)</f>
        <v>Kick</v>
      </c>
      <c r="AE3104" s="1" t="str">
        <f t="shared" si="862"/>
        <v>1</v>
      </c>
      <c r="AF3104" s="1" t="str">
        <f t="shared" si="863"/>
        <v>1</v>
      </c>
      <c r="AH3104" s="6">
        <f t="shared" si="864"/>
        <v>34</v>
      </c>
    </row>
    <row r="3105" spans="1:34">
      <c r="A3105" s="3" t="s">
        <v>4528</v>
      </c>
      <c r="B3105" s="1" t="s">
        <v>57</v>
      </c>
      <c r="C3105" s="6" t="s">
        <v>458</v>
      </c>
      <c r="D3105" s="9" t="s">
        <v>1590</v>
      </c>
      <c r="E3105" s="9" t="s">
        <v>448</v>
      </c>
      <c r="F3105" s="9" t="s">
        <v>4529</v>
      </c>
      <c r="G3105" s="9" t="s">
        <v>443</v>
      </c>
      <c r="H3105" s="9" t="s">
        <v>444</v>
      </c>
      <c r="J3105" s="6" t="str">
        <f t="shared" si="848"/>
        <v>001011</v>
      </c>
      <c r="K3105" s="1">
        <f t="shared" si="849"/>
        <v>0</v>
      </c>
      <c r="L3105" s="6" t="str">
        <f t="shared" si="850"/>
        <v>00000</v>
      </c>
      <c r="M3105" s="1">
        <f t="shared" si="851"/>
        <v>0</v>
      </c>
      <c r="N3105" s="6" t="str">
        <f t="shared" si="852"/>
        <v>00</v>
      </c>
      <c r="O3105" s="1">
        <f t="shared" si="853"/>
        <v>6</v>
      </c>
      <c r="P3105" s="1">
        <f>IF(HEX2DEC(LEFT(E3105,4))&gt;=32768,HEX2DEC(LEFT(E3105,4))-65536,HEX2DEC(LEFT(E3105,4)))/Codes!$N$2</f>
        <v>6.4</v>
      </c>
      <c r="Q3105" s="1">
        <f>IF(HEX2DEC(RIGHT(E3105,4))&gt;=32768,HEX2DEC(RIGHT(E3105,4))-65536,HEX2DEC(RIGHT(E3105,4)))/Codes!$N$2</f>
        <v>0</v>
      </c>
      <c r="R3105" s="1">
        <f>IF(HEX2DEC(LEFT(F3105,4))&gt;=32768,HEX2DEC(LEFT(F3105,4))-65536,HEX2DEC(LEFT(F3105,4)))/Codes!$N$2</f>
        <v>5.1120000000000001</v>
      </c>
      <c r="S3105" s="1">
        <f>IF(HEX2DEC(RIGHT(F3105,4))&gt;=32768,HEX2DEC(RIGHT(F3105,4))-65536,HEX2DEC(RIGHT(F3105,4)))/Codes!$N$2</f>
        <v>12</v>
      </c>
      <c r="T3105" s="18">
        <f t="shared" si="854"/>
        <v>361</v>
      </c>
      <c r="U3105" s="1">
        <f t="shared" si="855"/>
        <v>50</v>
      </c>
      <c r="V3105" s="1">
        <f t="shared" si="856"/>
        <v>0</v>
      </c>
      <c r="W3105" s="1" t="str">
        <f t="shared" si="857"/>
        <v>100</v>
      </c>
      <c r="X3105" s="1">
        <f t="shared" si="858"/>
        <v>2</v>
      </c>
      <c r="Y3105" s="1">
        <f t="shared" si="859"/>
        <v>80</v>
      </c>
      <c r="Z3105" s="1" t="str">
        <f>VLOOKUP(BIN2DEC(MID(HEX2BIN(MID(H3105,3,2),8),2,5)),Codes!$E$1:$F$18,2)</f>
        <v>Normal</v>
      </c>
      <c r="AA3105" s="6" t="str">
        <f t="shared" si="860"/>
        <v>0</v>
      </c>
      <c r="AB3105" s="1">
        <f t="shared" si="861"/>
        <v>1</v>
      </c>
      <c r="AC3105" s="1" t="str">
        <f>VLOOKUP(BIN2DEC(RIGHT(HEX2BIN(MID(H3105,6,1),4),1)&amp;LEFT(HEX2BIN(MID(H3105,7,1),4),1)),Codes!$K$1:$L$5,2)</f>
        <v>M</v>
      </c>
      <c r="AD3105" s="1" t="str">
        <f>VLOOKUP(BIN2DEC(RIGHT(HEX2BIN(MID(H3105,7,1),4),3)&amp;LEFT(HEX2BIN(MID(H3105,8,1),4),2)),Codes!$H$2:$I$33,2)</f>
        <v>Kick</v>
      </c>
      <c r="AE3105" s="1" t="str">
        <f t="shared" si="862"/>
        <v>1</v>
      </c>
      <c r="AF3105" s="1" t="str">
        <f t="shared" si="863"/>
        <v>1</v>
      </c>
      <c r="AH3105" s="6">
        <f t="shared" si="864"/>
        <v>34</v>
      </c>
    </row>
    <row r="3106" spans="1:34">
      <c r="A3106" s="3" t="s">
        <v>4530</v>
      </c>
      <c r="B3106" s="1" t="s">
        <v>57</v>
      </c>
      <c r="C3106" s="6" t="s">
        <v>458</v>
      </c>
      <c r="D3106" s="9" t="s">
        <v>4531</v>
      </c>
      <c r="E3106" s="9" t="s">
        <v>232</v>
      </c>
      <c r="F3106" s="9" t="s">
        <v>4532</v>
      </c>
      <c r="G3106" s="9" t="s">
        <v>443</v>
      </c>
      <c r="H3106" s="9" t="s">
        <v>444</v>
      </c>
      <c r="J3106" s="6" t="str">
        <f t="shared" si="848"/>
        <v>001011</v>
      </c>
      <c r="K3106" s="1">
        <f t="shared" si="849"/>
        <v>1</v>
      </c>
      <c r="L3106" s="6" t="str">
        <f t="shared" si="850"/>
        <v>00000</v>
      </c>
      <c r="M3106" s="1">
        <f t="shared" si="851"/>
        <v>0</v>
      </c>
      <c r="N3106" s="6" t="str">
        <f t="shared" si="852"/>
        <v>00</v>
      </c>
      <c r="O3106" s="1">
        <f t="shared" si="853"/>
        <v>6</v>
      </c>
      <c r="P3106" s="1">
        <f>IF(HEX2DEC(LEFT(E3106,4))&gt;=32768,HEX2DEC(LEFT(E3106,4))-65536,HEX2DEC(LEFT(E3106,4)))/Codes!$N$2</f>
        <v>4.8</v>
      </c>
      <c r="Q3106" s="1">
        <f>IF(HEX2DEC(RIGHT(E3106,4))&gt;=32768,HEX2DEC(RIGHT(E3106,4))-65536,HEX2DEC(RIGHT(E3106,4)))/Codes!$N$2</f>
        <v>0</v>
      </c>
      <c r="R3106" s="1">
        <f>IF(HEX2DEC(LEFT(F3106,4))&gt;=32768,HEX2DEC(LEFT(F3106,4))-65536,HEX2DEC(LEFT(F3106,4)))/Codes!$N$2</f>
        <v>5.1120000000000001</v>
      </c>
      <c r="S3106" s="1">
        <f>IF(HEX2DEC(RIGHT(F3106,4))&gt;=32768,HEX2DEC(RIGHT(F3106,4))-65536,HEX2DEC(RIGHT(F3106,4)))/Codes!$N$2</f>
        <v>6</v>
      </c>
      <c r="T3106" s="18">
        <f t="shared" si="854"/>
        <v>361</v>
      </c>
      <c r="U3106" s="1">
        <f t="shared" si="855"/>
        <v>50</v>
      </c>
      <c r="V3106" s="1">
        <f t="shared" si="856"/>
        <v>0</v>
      </c>
      <c r="W3106" s="1" t="str">
        <f t="shared" si="857"/>
        <v>100</v>
      </c>
      <c r="X3106" s="1">
        <f t="shared" si="858"/>
        <v>2</v>
      </c>
      <c r="Y3106" s="1">
        <f t="shared" si="859"/>
        <v>80</v>
      </c>
      <c r="Z3106" s="1" t="str">
        <f>VLOOKUP(BIN2DEC(MID(HEX2BIN(MID(H3106,3,2),8),2,5)),Codes!$E$1:$F$18,2)</f>
        <v>Normal</v>
      </c>
      <c r="AA3106" s="6" t="str">
        <f t="shared" si="860"/>
        <v>0</v>
      </c>
      <c r="AB3106" s="1">
        <f t="shared" si="861"/>
        <v>1</v>
      </c>
      <c r="AC3106" s="1" t="str">
        <f>VLOOKUP(BIN2DEC(RIGHT(HEX2BIN(MID(H3106,6,1),4),1)&amp;LEFT(HEX2BIN(MID(H3106,7,1),4),1)),Codes!$K$1:$L$5,2)</f>
        <v>M</v>
      </c>
      <c r="AD3106" s="1" t="str">
        <f>VLOOKUP(BIN2DEC(RIGHT(HEX2BIN(MID(H3106,7,1),4),3)&amp;LEFT(HEX2BIN(MID(H3106,8,1),4),2)),Codes!$H$2:$I$33,2)</f>
        <v>Kick</v>
      </c>
      <c r="AE3106" s="1" t="str">
        <f t="shared" si="862"/>
        <v>1</v>
      </c>
      <c r="AF3106" s="1" t="str">
        <f t="shared" si="863"/>
        <v>1</v>
      </c>
      <c r="AH3106" s="6">
        <f t="shared" si="864"/>
        <v>34</v>
      </c>
    </row>
    <row r="3107" spans="1:34">
      <c r="A3107" s="3" t="s">
        <v>4533</v>
      </c>
      <c r="B3107" s="1" t="s">
        <v>57</v>
      </c>
      <c r="C3107" s="6" t="s">
        <v>458</v>
      </c>
      <c r="D3107" s="9" t="s">
        <v>1779</v>
      </c>
      <c r="E3107" s="9" t="s">
        <v>232</v>
      </c>
      <c r="F3107" s="9" t="s">
        <v>564</v>
      </c>
      <c r="G3107" s="9" t="s">
        <v>443</v>
      </c>
      <c r="H3107" s="9" t="s">
        <v>444</v>
      </c>
      <c r="J3107" s="6" t="str">
        <f t="shared" si="848"/>
        <v>001011</v>
      </c>
      <c r="K3107" s="1">
        <f t="shared" si="849"/>
        <v>2</v>
      </c>
      <c r="L3107" s="6" t="str">
        <f t="shared" si="850"/>
        <v>00000</v>
      </c>
      <c r="M3107" s="1">
        <f t="shared" si="851"/>
        <v>0</v>
      </c>
      <c r="N3107" s="6" t="str">
        <f t="shared" si="852"/>
        <v>00</v>
      </c>
      <c r="O3107" s="1">
        <f t="shared" si="853"/>
        <v>6</v>
      </c>
      <c r="P3107" s="1">
        <f>IF(HEX2DEC(LEFT(E3107,4))&gt;=32768,HEX2DEC(LEFT(E3107,4))-65536,HEX2DEC(LEFT(E3107,4)))/Codes!$N$2</f>
        <v>4.8</v>
      </c>
      <c r="Q3107" s="1">
        <f>IF(HEX2DEC(RIGHT(E3107,4))&gt;=32768,HEX2DEC(RIGHT(E3107,4))-65536,HEX2DEC(RIGHT(E3107,4)))/Codes!$N$2</f>
        <v>0</v>
      </c>
      <c r="R3107" s="1">
        <f>IF(HEX2DEC(LEFT(F3107,4))&gt;=32768,HEX2DEC(LEFT(F3107,4))-65536,HEX2DEC(LEFT(F3107,4)))/Codes!$N$2</f>
        <v>5.1120000000000001</v>
      </c>
      <c r="S3107" s="1">
        <f>IF(HEX2DEC(RIGHT(F3107,4))&gt;=32768,HEX2DEC(RIGHT(F3107,4))-65536,HEX2DEC(RIGHT(F3107,4)))/Codes!$N$2</f>
        <v>0</v>
      </c>
      <c r="T3107" s="18">
        <f t="shared" si="854"/>
        <v>361</v>
      </c>
      <c r="U3107" s="1">
        <f t="shared" si="855"/>
        <v>50</v>
      </c>
      <c r="V3107" s="1">
        <f t="shared" si="856"/>
        <v>0</v>
      </c>
      <c r="W3107" s="1" t="str">
        <f t="shared" si="857"/>
        <v>100</v>
      </c>
      <c r="X3107" s="1">
        <f t="shared" si="858"/>
        <v>2</v>
      </c>
      <c r="Y3107" s="1">
        <f t="shared" si="859"/>
        <v>80</v>
      </c>
      <c r="Z3107" s="1" t="str">
        <f>VLOOKUP(BIN2DEC(MID(HEX2BIN(MID(H3107,3,2),8),2,5)),Codes!$E$1:$F$18,2)</f>
        <v>Normal</v>
      </c>
      <c r="AA3107" s="6" t="str">
        <f t="shared" si="860"/>
        <v>0</v>
      </c>
      <c r="AB3107" s="1">
        <f t="shared" si="861"/>
        <v>1</v>
      </c>
      <c r="AC3107" s="1" t="str">
        <f>VLOOKUP(BIN2DEC(RIGHT(HEX2BIN(MID(H3107,6,1),4),1)&amp;LEFT(HEX2BIN(MID(H3107,7,1),4),1)),Codes!$K$1:$L$5,2)</f>
        <v>M</v>
      </c>
      <c r="AD3107" s="1" t="str">
        <f>VLOOKUP(BIN2DEC(RIGHT(HEX2BIN(MID(H3107,7,1),4),3)&amp;LEFT(HEX2BIN(MID(H3107,8,1),4),2)),Codes!$H$2:$I$33,2)</f>
        <v>Kick</v>
      </c>
      <c r="AE3107" s="1" t="str">
        <f t="shared" si="862"/>
        <v>1</v>
      </c>
      <c r="AF3107" s="1" t="str">
        <f t="shared" si="863"/>
        <v>1</v>
      </c>
      <c r="AH3107" s="6">
        <f t="shared" si="864"/>
        <v>34</v>
      </c>
    </row>
    <row r="3108" spans="1:34">
      <c r="A3108" s="3" t="s">
        <v>4534</v>
      </c>
      <c r="B3108" s="1" t="s">
        <v>57</v>
      </c>
      <c r="C3108" s="6" t="s">
        <v>464</v>
      </c>
      <c r="D3108" s="9" t="s">
        <v>1590</v>
      </c>
      <c r="E3108" s="9" t="s">
        <v>448</v>
      </c>
      <c r="F3108" s="9" t="s">
        <v>4535</v>
      </c>
      <c r="G3108" s="9" t="s">
        <v>443</v>
      </c>
      <c r="H3108" s="9" t="s">
        <v>444</v>
      </c>
      <c r="J3108" s="6" t="str">
        <f t="shared" si="848"/>
        <v>001011</v>
      </c>
      <c r="K3108" s="1">
        <f t="shared" si="849"/>
        <v>0</v>
      </c>
      <c r="L3108" s="6" t="str">
        <f t="shared" si="850"/>
        <v>00000</v>
      </c>
      <c r="M3108" s="1">
        <f t="shared" si="851"/>
        <v>0</v>
      </c>
      <c r="N3108" s="6" t="str">
        <f t="shared" si="852"/>
        <v>00</v>
      </c>
      <c r="O3108" s="1">
        <f t="shared" si="853"/>
        <v>6</v>
      </c>
      <c r="P3108" s="1">
        <f>IF(HEX2DEC(LEFT(E3108,4))&gt;=32768,HEX2DEC(LEFT(E3108,4))-65536,HEX2DEC(LEFT(E3108,4)))/Codes!$N$2</f>
        <v>6.4</v>
      </c>
      <c r="Q3108" s="1">
        <f>IF(HEX2DEC(RIGHT(E3108,4))&gt;=32768,HEX2DEC(RIGHT(E3108,4))-65536,HEX2DEC(RIGHT(E3108,4)))/Codes!$N$2</f>
        <v>0</v>
      </c>
      <c r="R3108" s="1">
        <f>IF(HEX2DEC(LEFT(F3108,4))&gt;=32768,HEX2DEC(LEFT(F3108,4))-65536,HEX2DEC(LEFT(F3108,4)))/Codes!$N$2</f>
        <v>5.1120000000000001</v>
      </c>
      <c r="S3108" s="1">
        <f>IF(HEX2DEC(RIGHT(F3108,4))&gt;=32768,HEX2DEC(RIGHT(F3108,4))-65536,HEX2DEC(RIGHT(F3108,4)))/Codes!$N$2</f>
        <v>-20</v>
      </c>
      <c r="T3108" s="18">
        <f t="shared" si="854"/>
        <v>361</v>
      </c>
      <c r="U3108" s="1">
        <f t="shared" si="855"/>
        <v>50</v>
      </c>
      <c r="V3108" s="1">
        <f t="shared" si="856"/>
        <v>0</v>
      </c>
      <c r="W3108" s="1" t="str">
        <f t="shared" si="857"/>
        <v>100</v>
      </c>
      <c r="X3108" s="1">
        <f t="shared" si="858"/>
        <v>2</v>
      </c>
      <c r="Y3108" s="1">
        <f t="shared" si="859"/>
        <v>80</v>
      </c>
      <c r="Z3108" s="1" t="str">
        <f>VLOOKUP(BIN2DEC(MID(HEX2BIN(MID(H3108,3,2),8),2,5)),Codes!$E$1:$F$18,2)</f>
        <v>Normal</v>
      </c>
      <c r="AA3108" s="6" t="str">
        <f t="shared" si="860"/>
        <v>0</v>
      </c>
      <c r="AB3108" s="1">
        <f t="shared" si="861"/>
        <v>1</v>
      </c>
      <c r="AC3108" s="1" t="str">
        <f>VLOOKUP(BIN2DEC(RIGHT(HEX2BIN(MID(H3108,6,1),4),1)&amp;LEFT(HEX2BIN(MID(H3108,7,1),4),1)),Codes!$K$1:$L$5,2)</f>
        <v>M</v>
      </c>
      <c r="AD3108" s="1" t="str">
        <f>VLOOKUP(BIN2DEC(RIGHT(HEX2BIN(MID(H3108,7,1),4),3)&amp;LEFT(HEX2BIN(MID(H3108,8,1),4),2)),Codes!$H$2:$I$33,2)</f>
        <v>Kick</v>
      </c>
      <c r="AE3108" s="1" t="str">
        <f t="shared" si="862"/>
        <v>1</v>
      </c>
      <c r="AF3108" s="1" t="str">
        <f t="shared" si="863"/>
        <v>1</v>
      </c>
      <c r="AH3108" s="6">
        <f t="shared" si="864"/>
        <v>34</v>
      </c>
    </row>
    <row r="3109" spans="1:34">
      <c r="A3109" s="3" t="s">
        <v>4536</v>
      </c>
      <c r="B3109" s="1" t="s">
        <v>57</v>
      </c>
      <c r="C3109" s="6" t="s">
        <v>464</v>
      </c>
      <c r="D3109" s="9" t="s">
        <v>4531</v>
      </c>
      <c r="E3109" s="9" t="s">
        <v>232</v>
      </c>
      <c r="F3109" s="9" t="s">
        <v>4537</v>
      </c>
      <c r="G3109" s="9" t="s">
        <v>443</v>
      </c>
      <c r="H3109" s="9" t="s">
        <v>444</v>
      </c>
      <c r="J3109" s="6" t="str">
        <f t="shared" si="848"/>
        <v>001011</v>
      </c>
      <c r="K3109" s="1">
        <f t="shared" si="849"/>
        <v>1</v>
      </c>
      <c r="L3109" s="6" t="str">
        <f t="shared" si="850"/>
        <v>00000</v>
      </c>
      <c r="M3109" s="1">
        <f t="shared" si="851"/>
        <v>0</v>
      </c>
      <c r="N3109" s="6" t="str">
        <f t="shared" si="852"/>
        <v>00</v>
      </c>
      <c r="O3109" s="1">
        <f t="shared" si="853"/>
        <v>6</v>
      </c>
      <c r="P3109" s="1">
        <f>IF(HEX2DEC(LEFT(E3109,4))&gt;=32768,HEX2DEC(LEFT(E3109,4))-65536,HEX2DEC(LEFT(E3109,4)))/Codes!$N$2</f>
        <v>4.8</v>
      </c>
      <c r="Q3109" s="1">
        <f>IF(HEX2DEC(RIGHT(E3109,4))&gt;=32768,HEX2DEC(RIGHT(E3109,4))-65536,HEX2DEC(RIGHT(E3109,4)))/Codes!$N$2</f>
        <v>0</v>
      </c>
      <c r="R3109" s="1">
        <f>IF(HEX2DEC(LEFT(F3109,4))&gt;=32768,HEX2DEC(LEFT(F3109,4))-65536,HEX2DEC(LEFT(F3109,4)))/Codes!$N$2</f>
        <v>5.1120000000000001</v>
      </c>
      <c r="S3109" s="1">
        <f>IF(HEX2DEC(RIGHT(F3109,4))&gt;=32768,HEX2DEC(RIGHT(F3109,4))-65536,HEX2DEC(RIGHT(F3109,4)))/Codes!$N$2</f>
        <v>-14</v>
      </c>
      <c r="T3109" s="18">
        <f t="shared" si="854"/>
        <v>361</v>
      </c>
      <c r="U3109" s="1">
        <f t="shared" si="855"/>
        <v>50</v>
      </c>
      <c r="V3109" s="1">
        <f t="shared" si="856"/>
        <v>0</v>
      </c>
      <c r="W3109" s="1" t="str">
        <f t="shared" si="857"/>
        <v>100</v>
      </c>
      <c r="X3109" s="1">
        <f t="shared" si="858"/>
        <v>2</v>
      </c>
      <c r="Y3109" s="1">
        <f t="shared" si="859"/>
        <v>80</v>
      </c>
      <c r="Z3109" s="1" t="str">
        <f>VLOOKUP(BIN2DEC(MID(HEX2BIN(MID(H3109,3,2),8),2,5)),Codes!$E$1:$F$18,2)</f>
        <v>Normal</v>
      </c>
      <c r="AA3109" s="6" t="str">
        <f t="shared" si="860"/>
        <v>0</v>
      </c>
      <c r="AB3109" s="1">
        <f t="shared" si="861"/>
        <v>1</v>
      </c>
      <c r="AC3109" s="1" t="str">
        <f>VLOOKUP(BIN2DEC(RIGHT(HEX2BIN(MID(H3109,6,1),4),1)&amp;LEFT(HEX2BIN(MID(H3109,7,1),4),1)),Codes!$K$1:$L$5,2)</f>
        <v>M</v>
      </c>
      <c r="AD3109" s="1" t="str">
        <f>VLOOKUP(BIN2DEC(RIGHT(HEX2BIN(MID(H3109,7,1),4),3)&amp;LEFT(HEX2BIN(MID(H3109,8,1),4),2)),Codes!$H$2:$I$33,2)</f>
        <v>Kick</v>
      </c>
      <c r="AE3109" s="1" t="str">
        <f t="shared" si="862"/>
        <v>1</v>
      </c>
      <c r="AF3109" s="1" t="str">
        <f t="shared" si="863"/>
        <v>1</v>
      </c>
      <c r="AH3109" s="6">
        <f t="shared" si="864"/>
        <v>34</v>
      </c>
    </row>
    <row r="3110" spans="1:34">
      <c r="A3110" s="3" t="s">
        <v>4538</v>
      </c>
      <c r="B3110" s="1" t="s">
        <v>57</v>
      </c>
      <c r="C3110" s="6" t="s">
        <v>464</v>
      </c>
      <c r="D3110" s="9" t="s">
        <v>1779</v>
      </c>
      <c r="E3110" s="9" t="s">
        <v>256</v>
      </c>
      <c r="F3110" s="9" t="s">
        <v>4539</v>
      </c>
      <c r="G3110" s="9" t="s">
        <v>443</v>
      </c>
      <c r="H3110" s="9" t="s">
        <v>444</v>
      </c>
      <c r="J3110" s="6" t="str">
        <f t="shared" si="848"/>
        <v>001011</v>
      </c>
      <c r="K3110" s="1">
        <f t="shared" si="849"/>
        <v>2</v>
      </c>
      <c r="L3110" s="6" t="str">
        <f t="shared" si="850"/>
        <v>00000</v>
      </c>
      <c r="M3110" s="1">
        <f t="shared" si="851"/>
        <v>0</v>
      </c>
      <c r="N3110" s="6" t="str">
        <f t="shared" si="852"/>
        <v>00</v>
      </c>
      <c r="O3110" s="1">
        <f t="shared" si="853"/>
        <v>6</v>
      </c>
      <c r="P3110" s="1">
        <f>IF(HEX2DEC(LEFT(E3110,4))&gt;=32768,HEX2DEC(LEFT(E3110,4))-65536,HEX2DEC(LEFT(E3110,4)))/Codes!$N$2</f>
        <v>3.6</v>
      </c>
      <c r="Q3110" s="1">
        <f>IF(HEX2DEC(RIGHT(E3110,4))&gt;=32768,HEX2DEC(RIGHT(E3110,4))-65536,HEX2DEC(RIGHT(E3110,4)))/Codes!$N$2</f>
        <v>0</v>
      </c>
      <c r="R3110" s="1">
        <f>IF(HEX2DEC(LEFT(F3110,4))&gt;=32768,HEX2DEC(LEFT(F3110,4))-65536,HEX2DEC(LEFT(F3110,4)))/Codes!$N$2</f>
        <v>5.1120000000000001</v>
      </c>
      <c r="S3110" s="1">
        <f>IF(HEX2DEC(RIGHT(F3110,4))&gt;=32768,HEX2DEC(RIGHT(F3110,4))-65536,HEX2DEC(RIGHT(F3110,4)))/Codes!$N$2</f>
        <v>-6</v>
      </c>
      <c r="T3110" s="18">
        <f t="shared" si="854"/>
        <v>361</v>
      </c>
      <c r="U3110" s="1">
        <f t="shared" si="855"/>
        <v>50</v>
      </c>
      <c r="V3110" s="1">
        <f t="shared" si="856"/>
        <v>0</v>
      </c>
      <c r="W3110" s="1" t="str">
        <f t="shared" si="857"/>
        <v>100</v>
      </c>
      <c r="X3110" s="1">
        <f t="shared" si="858"/>
        <v>2</v>
      </c>
      <c r="Y3110" s="1">
        <f t="shared" si="859"/>
        <v>80</v>
      </c>
      <c r="Z3110" s="1" t="str">
        <f>VLOOKUP(BIN2DEC(MID(HEX2BIN(MID(H3110,3,2),8),2,5)),Codes!$E$1:$F$18,2)</f>
        <v>Normal</v>
      </c>
      <c r="AA3110" s="6" t="str">
        <f t="shared" si="860"/>
        <v>0</v>
      </c>
      <c r="AB3110" s="1">
        <f t="shared" si="861"/>
        <v>1</v>
      </c>
      <c r="AC3110" s="1" t="str">
        <f>VLOOKUP(BIN2DEC(RIGHT(HEX2BIN(MID(H3110,6,1),4),1)&amp;LEFT(HEX2BIN(MID(H3110,7,1),4),1)),Codes!$K$1:$L$5,2)</f>
        <v>M</v>
      </c>
      <c r="AD3110" s="1" t="str">
        <f>VLOOKUP(BIN2DEC(RIGHT(HEX2BIN(MID(H3110,7,1),4),3)&amp;LEFT(HEX2BIN(MID(H3110,8,1),4),2)),Codes!$H$2:$I$33,2)</f>
        <v>Kick</v>
      </c>
      <c r="AE3110" s="1" t="str">
        <f t="shared" si="862"/>
        <v>1</v>
      </c>
      <c r="AF3110" s="1" t="str">
        <f t="shared" si="863"/>
        <v>1</v>
      </c>
      <c r="AH3110" s="6">
        <f t="shared" si="864"/>
        <v>34</v>
      </c>
    </row>
    <row r="3111" spans="1:34">
      <c r="A3111" s="3" t="s">
        <v>4540</v>
      </c>
      <c r="B3111" s="1" t="s">
        <v>57</v>
      </c>
      <c r="C3111" s="6" t="s">
        <v>1790</v>
      </c>
      <c r="D3111" s="9" t="s">
        <v>4541</v>
      </c>
      <c r="E3111" s="9" t="s">
        <v>448</v>
      </c>
      <c r="F3111" s="9" t="s">
        <v>232</v>
      </c>
      <c r="G3111" s="9" t="s">
        <v>4542</v>
      </c>
      <c r="H3111" s="9" t="s">
        <v>144</v>
      </c>
      <c r="J3111" s="6" t="str">
        <f t="shared" si="848"/>
        <v>001011</v>
      </c>
      <c r="K3111" s="1">
        <f t="shared" si="849"/>
        <v>0</v>
      </c>
      <c r="L3111" s="6" t="str">
        <f t="shared" si="850"/>
        <v>00000</v>
      </c>
      <c r="M3111" s="1">
        <f t="shared" si="851"/>
        <v>38</v>
      </c>
      <c r="N3111" s="6" t="str">
        <f t="shared" si="852"/>
        <v>00</v>
      </c>
      <c r="O3111" s="1">
        <f t="shared" si="853"/>
        <v>12</v>
      </c>
      <c r="P3111" s="1">
        <f>IF(HEX2DEC(LEFT(E3111,4))&gt;=32768,HEX2DEC(LEFT(E3111,4))-65536,HEX2DEC(LEFT(E3111,4)))/Codes!$N$2</f>
        <v>6.4</v>
      </c>
      <c r="Q3111" s="1">
        <f>IF(HEX2DEC(RIGHT(E3111,4))&gt;=32768,HEX2DEC(RIGHT(E3111,4))-65536,HEX2DEC(RIGHT(E3111,4)))/Codes!$N$2</f>
        <v>0</v>
      </c>
      <c r="R3111" s="1">
        <f>IF(HEX2DEC(LEFT(F3111,4))&gt;=32768,HEX2DEC(LEFT(F3111,4))-65536,HEX2DEC(LEFT(F3111,4)))/Codes!$N$2</f>
        <v>4.8</v>
      </c>
      <c r="S3111" s="1">
        <f>IF(HEX2DEC(RIGHT(F3111,4))&gt;=32768,HEX2DEC(RIGHT(F3111,4))-65536,HEX2DEC(RIGHT(F3111,4)))/Codes!$N$2</f>
        <v>0</v>
      </c>
      <c r="T3111" s="18">
        <f t="shared" si="854"/>
        <v>361</v>
      </c>
      <c r="U3111" s="1">
        <f t="shared" si="855"/>
        <v>100</v>
      </c>
      <c r="V3111" s="1">
        <f t="shared" si="856"/>
        <v>196</v>
      </c>
      <c r="W3111" s="1" t="str">
        <f t="shared" si="857"/>
        <v>100</v>
      </c>
      <c r="X3111" s="1">
        <f t="shared" si="858"/>
        <v>3</v>
      </c>
      <c r="Y3111" s="1">
        <f t="shared" si="859"/>
        <v>0</v>
      </c>
      <c r="Z3111" s="1" t="str">
        <f>VLOOKUP(BIN2DEC(MID(HEX2BIN(MID(H3111,3,2),8),2,5)),Codes!$E$1:$F$18,2)</f>
        <v>Normal</v>
      </c>
      <c r="AA3111" s="6" t="str">
        <f t="shared" si="860"/>
        <v>0</v>
      </c>
      <c r="AB3111" s="1">
        <f t="shared" si="861"/>
        <v>0</v>
      </c>
      <c r="AC3111" s="1" t="str">
        <f>VLOOKUP(BIN2DEC(RIGHT(HEX2BIN(MID(H3111,6,1),4),1)&amp;LEFT(HEX2BIN(MID(H3111,7,1),4),1)),Codes!$K$1:$L$5,2)</f>
        <v>L</v>
      </c>
      <c r="AD3111" s="1" t="str">
        <f>VLOOKUP(BIN2DEC(RIGHT(HEX2BIN(MID(H3111,7,1),4),3)&amp;LEFT(HEX2BIN(MID(H3111,8,1),4),2)),Codes!$H$2:$I$33,2)</f>
        <v>Punch</v>
      </c>
      <c r="AE3111" s="1" t="str">
        <f t="shared" si="862"/>
        <v>1</v>
      </c>
      <c r="AF3111" s="1" t="str">
        <f t="shared" si="863"/>
        <v>1</v>
      </c>
      <c r="AH3111" s="6">
        <f t="shared" si="864"/>
        <v>65</v>
      </c>
    </row>
    <row r="3112" spans="1:34">
      <c r="A3112" s="3" t="s">
        <v>4543</v>
      </c>
      <c r="B3112" s="1" t="s">
        <v>57</v>
      </c>
      <c r="C3112" s="6" t="s">
        <v>1790</v>
      </c>
      <c r="D3112" s="9" t="s">
        <v>4544</v>
      </c>
      <c r="E3112" s="9" t="s">
        <v>232</v>
      </c>
      <c r="F3112" s="9" t="s">
        <v>1352</v>
      </c>
      <c r="G3112" s="9" t="s">
        <v>4542</v>
      </c>
      <c r="H3112" s="9" t="s">
        <v>144</v>
      </c>
      <c r="J3112" s="6" t="str">
        <f t="shared" si="848"/>
        <v>001011</v>
      </c>
      <c r="K3112" s="1">
        <f t="shared" si="849"/>
        <v>1</v>
      </c>
      <c r="L3112" s="6" t="str">
        <f t="shared" si="850"/>
        <v>00000</v>
      </c>
      <c r="M3112" s="1">
        <f t="shared" si="851"/>
        <v>38</v>
      </c>
      <c r="N3112" s="6" t="str">
        <f t="shared" si="852"/>
        <v>00</v>
      </c>
      <c r="O3112" s="1">
        <f t="shared" si="853"/>
        <v>12</v>
      </c>
      <c r="P3112" s="1">
        <f>IF(HEX2DEC(LEFT(E3112,4))&gt;=32768,HEX2DEC(LEFT(E3112,4))-65536,HEX2DEC(LEFT(E3112,4)))/Codes!$N$2</f>
        <v>4.8</v>
      </c>
      <c r="Q3112" s="1">
        <f>IF(HEX2DEC(RIGHT(E3112,4))&gt;=32768,HEX2DEC(RIGHT(E3112,4))-65536,HEX2DEC(RIGHT(E3112,4)))/Codes!$N$2</f>
        <v>0</v>
      </c>
      <c r="R3112" s="1">
        <f>IF(HEX2DEC(LEFT(F3112,4))&gt;=32768,HEX2DEC(LEFT(F3112,4))-65536,HEX2DEC(LEFT(F3112,4)))/Codes!$N$2</f>
        <v>1.2</v>
      </c>
      <c r="S3112" s="1">
        <f>IF(HEX2DEC(RIGHT(F3112,4))&gt;=32768,HEX2DEC(RIGHT(F3112,4))-65536,HEX2DEC(RIGHT(F3112,4)))/Codes!$N$2</f>
        <v>0</v>
      </c>
      <c r="T3112" s="18">
        <f t="shared" si="854"/>
        <v>361</v>
      </c>
      <c r="U3112" s="1">
        <f t="shared" si="855"/>
        <v>100</v>
      </c>
      <c r="V3112" s="1">
        <f t="shared" si="856"/>
        <v>196</v>
      </c>
      <c r="W3112" s="1" t="str">
        <f t="shared" si="857"/>
        <v>100</v>
      </c>
      <c r="X3112" s="1">
        <f t="shared" si="858"/>
        <v>3</v>
      </c>
      <c r="Y3112" s="1">
        <f t="shared" si="859"/>
        <v>0</v>
      </c>
      <c r="Z3112" s="1" t="str">
        <f>VLOOKUP(BIN2DEC(MID(HEX2BIN(MID(H3112,3,2),8),2,5)),Codes!$E$1:$F$18,2)</f>
        <v>Normal</v>
      </c>
      <c r="AA3112" s="6" t="str">
        <f t="shared" si="860"/>
        <v>0</v>
      </c>
      <c r="AB3112" s="1">
        <f t="shared" si="861"/>
        <v>0</v>
      </c>
      <c r="AC3112" s="1" t="str">
        <f>VLOOKUP(BIN2DEC(RIGHT(HEX2BIN(MID(H3112,6,1),4),1)&amp;LEFT(HEX2BIN(MID(H3112,7,1),4),1)),Codes!$K$1:$L$5,2)</f>
        <v>L</v>
      </c>
      <c r="AD3112" s="1" t="str">
        <f>VLOOKUP(BIN2DEC(RIGHT(HEX2BIN(MID(H3112,7,1),4),3)&amp;LEFT(HEX2BIN(MID(H3112,8,1),4),2)),Codes!$H$2:$I$33,2)</f>
        <v>Punch</v>
      </c>
      <c r="AE3112" s="1" t="str">
        <f t="shared" si="862"/>
        <v>1</v>
      </c>
      <c r="AF3112" s="1" t="str">
        <f t="shared" si="863"/>
        <v>1</v>
      </c>
      <c r="AH3112" s="6">
        <f t="shared" si="864"/>
        <v>65</v>
      </c>
    </row>
    <row r="3113" spans="1:34">
      <c r="A3113" s="3" t="s">
        <v>4545</v>
      </c>
      <c r="B3113" s="1" t="s">
        <v>57</v>
      </c>
      <c r="C3113" s="6" t="s">
        <v>1787</v>
      </c>
      <c r="D3113" s="9" t="s">
        <v>4493</v>
      </c>
      <c r="E3113" s="9" t="s">
        <v>395</v>
      </c>
      <c r="F3113" s="9" t="s">
        <v>91</v>
      </c>
      <c r="G3113" s="9" t="s">
        <v>4542</v>
      </c>
      <c r="H3113" s="9" t="s">
        <v>144</v>
      </c>
      <c r="J3113" s="6" t="str">
        <f t="shared" si="848"/>
        <v>001011</v>
      </c>
      <c r="K3113" s="1">
        <f t="shared" si="849"/>
        <v>0</v>
      </c>
      <c r="L3113" s="6" t="str">
        <f t="shared" si="850"/>
        <v>00000</v>
      </c>
      <c r="M3113" s="1">
        <f t="shared" si="851"/>
        <v>20</v>
      </c>
      <c r="N3113" s="6" t="str">
        <f t="shared" si="852"/>
        <v>00</v>
      </c>
      <c r="O3113" s="1">
        <f t="shared" si="853"/>
        <v>6</v>
      </c>
      <c r="P3113" s="1">
        <f>IF(HEX2DEC(LEFT(E3113,4))&gt;=32768,HEX2DEC(LEFT(E3113,4))-65536,HEX2DEC(LEFT(E3113,4)))/Codes!$N$2</f>
        <v>5.6</v>
      </c>
      <c r="Q3113" s="1">
        <f>IF(HEX2DEC(RIGHT(E3113,4))&gt;=32768,HEX2DEC(RIGHT(E3113,4))-65536,HEX2DEC(RIGHT(E3113,4)))/Codes!$N$2</f>
        <v>0</v>
      </c>
      <c r="R3113" s="1">
        <f>IF(HEX2DEC(LEFT(F3113,4))&gt;=32768,HEX2DEC(LEFT(F3113,4))-65536,HEX2DEC(LEFT(F3113,4)))/Codes!$N$2</f>
        <v>0</v>
      </c>
      <c r="S3113" s="1">
        <f>IF(HEX2DEC(RIGHT(F3113,4))&gt;=32768,HEX2DEC(RIGHT(F3113,4))-65536,HEX2DEC(RIGHT(F3113,4)))/Codes!$N$2</f>
        <v>0</v>
      </c>
      <c r="T3113" s="18">
        <f t="shared" si="854"/>
        <v>361</v>
      </c>
      <c r="U3113" s="1">
        <f t="shared" si="855"/>
        <v>100</v>
      </c>
      <c r="V3113" s="1">
        <f t="shared" si="856"/>
        <v>196</v>
      </c>
      <c r="W3113" s="1" t="str">
        <f t="shared" si="857"/>
        <v>100</v>
      </c>
      <c r="X3113" s="1">
        <f t="shared" si="858"/>
        <v>3</v>
      </c>
      <c r="Y3113" s="1">
        <f t="shared" si="859"/>
        <v>0</v>
      </c>
      <c r="Z3113" s="1" t="str">
        <f>VLOOKUP(BIN2DEC(MID(HEX2BIN(MID(H3113,3,2),8),2,5)),Codes!$E$1:$F$18,2)</f>
        <v>Normal</v>
      </c>
      <c r="AA3113" s="6" t="str">
        <f t="shared" si="860"/>
        <v>0</v>
      </c>
      <c r="AB3113" s="1">
        <f t="shared" si="861"/>
        <v>0</v>
      </c>
      <c r="AC3113" s="1" t="str">
        <f>VLOOKUP(BIN2DEC(RIGHT(HEX2BIN(MID(H3113,6,1),4),1)&amp;LEFT(HEX2BIN(MID(H3113,7,1),4),1)),Codes!$K$1:$L$5,2)</f>
        <v>L</v>
      </c>
      <c r="AD3113" s="1" t="str">
        <f>VLOOKUP(BIN2DEC(RIGHT(HEX2BIN(MID(H3113,7,1),4),3)&amp;LEFT(HEX2BIN(MID(H3113,8,1),4),2)),Codes!$H$2:$I$33,2)</f>
        <v>Punch</v>
      </c>
      <c r="AE3113" s="1" t="str">
        <f t="shared" si="862"/>
        <v>1</v>
      </c>
      <c r="AF3113" s="1" t="str">
        <f t="shared" si="863"/>
        <v>1</v>
      </c>
      <c r="AH3113" s="6">
        <f t="shared" si="864"/>
        <v>65</v>
      </c>
    </row>
    <row r="3114" spans="1:34">
      <c r="A3114" s="3" t="s">
        <v>4546</v>
      </c>
      <c r="B3114" s="1" t="s">
        <v>57</v>
      </c>
      <c r="C3114" s="6" t="s">
        <v>1787</v>
      </c>
      <c r="D3114" s="9" t="s">
        <v>4495</v>
      </c>
      <c r="E3114" s="9" t="s">
        <v>499</v>
      </c>
      <c r="F3114" s="9" t="s">
        <v>4547</v>
      </c>
      <c r="G3114" s="9" t="s">
        <v>4542</v>
      </c>
      <c r="H3114" s="9" t="s">
        <v>144</v>
      </c>
      <c r="J3114" s="6" t="str">
        <f t="shared" si="848"/>
        <v>001011</v>
      </c>
      <c r="K3114" s="1">
        <f t="shared" si="849"/>
        <v>1</v>
      </c>
      <c r="L3114" s="6" t="str">
        <f t="shared" si="850"/>
        <v>00000</v>
      </c>
      <c r="M3114" s="1">
        <f t="shared" si="851"/>
        <v>21</v>
      </c>
      <c r="N3114" s="6" t="str">
        <f t="shared" si="852"/>
        <v>00</v>
      </c>
      <c r="O3114" s="1">
        <f t="shared" si="853"/>
        <v>6</v>
      </c>
      <c r="P3114" s="1">
        <f>IF(HEX2DEC(LEFT(E3114,4))&gt;=32768,HEX2DEC(LEFT(E3114,4))-65536,HEX2DEC(LEFT(E3114,4)))/Codes!$N$2</f>
        <v>5.2</v>
      </c>
      <c r="Q3114" s="1">
        <f>IF(HEX2DEC(RIGHT(E3114,4))&gt;=32768,HEX2DEC(RIGHT(E3114,4))-65536,HEX2DEC(RIGHT(E3114,4)))/Codes!$N$2</f>
        <v>0</v>
      </c>
      <c r="R3114" s="1">
        <f>IF(HEX2DEC(LEFT(F3114,4))&gt;=32768,HEX2DEC(LEFT(F3114,4))-65536,HEX2DEC(LEFT(F3114,4)))/Codes!$N$2</f>
        <v>1</v>
      </c>
      <c r="S3114" s="1">
        <f>IF(HEX2DEC(RIGHT(F3114,4))&gt;=32768,HEX2DEC(RIGHT(F3114,4))-65536,HEX2DEC(RIGHT(F3114,4)))/Codes!$N$2</f>
        <v>0</v>
      </c>
      <c r="T3114" s="18">
        <f t="shared" si="854"/>
        <v>361</v>
      </c>
      <c r="U3114" s="1">
        <f t="shared" si="855"/>
        <v>100</v>
      </c>
      <c r="V3114" s="1">
        <f t="shared" si="856"/>
        <v>196</v>
      </c>
      <c r="W3114" s="1" t="str">
        <f t="shared" si="857"/>
        <v>100</v>
      </c>
      <c r="X3114" s="1">
        <f t="shared" si="858"/>
        <v>3</v>
      </c>
      <c r="Y3114" s="1">
        <f t="shared" si="859"/>
        <v>0</v>
      </c>
      <c r="Z3114" s="1" t="str">
        <f>VLOOKUP(BIN2DEC(MID(HEX2BIN(MID(H3114,3,2),8),2,5)),Codes!$E$1:$F$18,2)</f>
        <v>Normal</v>
      </c>
      <c r="AA3114" s="6" t="str">
        <f t="shared" si="860"/>
        <v>0</v>
      </c>
      <c r="AB3114" s="1">
        <f t="shared" si="861"/>
        <v>0</v>
      </c>
      <c r="AC3114" s="1" t="str">
        <f>VLOOKUP(BIN2DEC(RIGHT(HEX2BIN(MID(H3114,6,1),4),1)&amp;LEFT(HEX2BIN(MID(H3114,7,1),4),1)),Codes!$K$1:$L$5,2)</f>
        <v>L</v>
      </c>
      <c r="AD3114" s="1" t="str">
        <f>VLOOKUP(BIN2DEC(RIGHT(HEX2BIN(MID(H3114,7,1),4),3)&amp;LEFT(HEX2BIN(MID(H3114,8,1),4),2)),Codes!$H$2:$I$33,2)</f>
        <v>Punch</v>
      </c>
      <c r="AE3114" s="1" t="str">
        <f t="shared" si="862"/>
        <v>1</v>
      </c>
      <c r="AF3114" s="1" t="str">
        <f t="shared" si="863"/>
        <v>1</v>
      </c>
      <c r="AH3114" s="6">
        <f t="shared" si="864"/>
        <v>65</v>
      </c>
    </row>
    <row r="3115" spans="1:34">
      <c r="A3115" s="3" t="s">
        <v>4548</v>
      </c>
      <c r="B3115" s="1" t="s">
        <v>57</v>
      </c>
      <c r="C3115" s="6" t="s">
        <v>1796</v>
      </c>
      <c r="D3115" s="9" t="s">
        <v>4549</v>
      </c>
      <c r="E3115" s="9" t="s">
        <v>1629</v>
      </c>
      <c r="F3115" s="9" t="s">
        <v>4550</v>
      </c>
      <c r="G3115" s="9" t="s">
        <v>481</v>
      </c>
      <c r="H3115" s="9" t="s">
        <v>4551</v>
      </c>
      <c r="J3115" s="6" t="str">
        <f t="shared" si="848"/>
        <v>001011</v>
      </c>
      <c r="K3115" s="1">
        <f t="shared" si="849"/>
        <v>0</v>
      </c>
      <c r="L3115" s="6" t="str">
        <f t="shared" si="850"/>
        <v>00000</v>
      </c>
      <c r="M3115" s="1">
        <f t="shared" si="851"/>
        <v>68</v>
      </c>
      <c r="N3115" s="6" t="str">
        <f t="shared" si="852"/>
        <v>00</v>
      </c>
      <c r="O3115" s="1">
        <f t="shared" si="853"/>
        <v>0</v>
      </c>
      <c r="P3115" s="1">
        <f>IF(HEX2DEC(LEFT(E3115,4))&gt;=32768,HEX2DEC(LEFT(E3115,4))-65536,HEX2DEC(LEFT(E3115,4)))/Codes!$N$2</f>
        <v>0.8</v>
      </c>
      <c r="Q3115" s="1">
        <f>IF(HEX2DEC(RIGHT(E3115,4))&gt;=32768,HEX2DEC(RIGHT(E3115,4))-65536,HEX2DEC(RIGHT(E3115,4)))/Codes!$N$2</f>
        <v>0</v>
      </c>
      <c r="R3115" s="1">
        <f>IF(HEX2DEC(LEFT(F3115,4))&gt;=32768,HEX2DEC(LEFT(F3115,4))-65536,HEX2DEC(LEFT(F3115,4)))/Codes!$N$2</f>
        <v>0</v>
      </c>
      <c r="S3115" s="1">
        <f>IF(HEX2DEC(RIGHT(F3115,4))&gt;=32768,HEX2DEC(RIGHT(F3115,4))-65536,HEX2DEC(RIGHT(F3115,4)))/Codes!$N$2</f>
        <v>-3.6</v>
      </c>
      <c r="T3115" s="18">
        <f t="shared" si="854"/>
        <v>361</v>
      </c>
      <c r="U3115" s="1">
        <f t="shared" si="855"/>
        <v>100</v>
      </c>
      <c r="V3115" s="1">
        <f t="shared" si="856"/>
        <v>0</v>
      </c>
      <c r="W3115" s="1" t="str">
        <f t="shared" si="857"/>
        <v>100</v>
      </c>
      <c r="X3115" s="1">
        <f t="shared" si="858"/>
        <v>2</v>
      </c>
      <c r="Y3115" s="1">
        <f t="shared" si="859"/>
        <v>0</v>
      </c>
      <c r="Z3115" s="1" t="str">
        <f>VLOOKUP(BIN2DEC(MID(HEX2BIN(MID(H3115,3,2),8),2,5)),Codes!$E$1:$F$18,2)</f>
        <v>Grab</v>
      </c>
      <c r="AA3115" s="6" t="str">
        <f t="shared" si="860"/>
        <v>0</v>
      </c>
      <c r="AB3115" s="1">
        <f t="shared" si="861"/>
        <v>0</v>
      </c>
      <c r="AC3115" s="1" t="str">
        <f>VLOOKUP(BIN2DEC(RIGHT(HEX2BIN(MID(H3115,6,1),4),1)&amp;LEFT(HEX2BIN(MID(H3115,7,1),4),1)),Codes!$K$1:$L$5,2)</f>
        <v>M</v>
      </c>
      <c r="AD3115" s="1" t="str">
        <f>VLOOKUP(BIN2DEC(RIGHT(HEX2BIN(MID(H3115,7,1),4),3)&amp;LEFT(HEX2BIN(MID(H3115,8,1),4),2)),Codes!$H$2:$I$33,2)</f>
        <v>Kick</v>
      </c>
      <c r="AE3115" s="1" t="str">
        <f t="shared" si="862"/>
        <v>0</v>
      </c>
      <c r="AF3115" s="1" t="str">
        <f t="shared" si="863"/>
        <v>1</v>
      </c>
      <c r="AH3115" s="6">
        <f t="shared" si="864"/>
        <v>34</v>
      </c>
    </row>
    <row r="3116" spans="1:34">
      <c r="A3116" s="3" t="s">
        <v>4552</v>
      </c>
      <c r="B3116" s="1" t="s">
        <v>57</v>
      </c>
      <c r="C3116" s="6" t="s">
        <v>1796</v>
      </c>
      <c r="D3116" s="9" t="s">
        <v>4553</v>
      </c>
      <c r="E3116" s="9" t="s">
        <v>307</v>
      </c>
      <c r="F3116" s="9" t="s">
        <v>4550</v>
      </c>
      <c r="G3116" s="9" t="s">
        <v>481</v>
      </c>
      <c r="H3116" s="9" t="s">
        <v>1349</v>
      </c>
      <c r="J3116" s="6" t="str">
        <f t="shared" si="848"/>
        <v>001011</v>
      </c>
      <c r="K3116" s="1">
        <f t="shared" si="849"/>
        <v>1</v>
      </c>
      <c r="L3116" s="6" t="str">
        <f t="shared" si="850"/>
        <v>00000</v>
      </c>
      <c r="M3116" s="1">
        <f t="shared" si="851"/>
        <v>68</v>
      </c>
      <c r="N3116" s="6" t="str">
        <f t="shared" si="852"/>
        <v>00</v>
      </c>
      <c r="O3116" s="1">
        <f t="shared" si="853"/>
        <v>0</v>
      </c>
      <c r="P3116" s="1">
        <f>IF(HEX2DEC(LEFT(E3116,4))&gt;=32768,HEX2DEC(LEFT(E3116,4))-65536,HEX2DEC(LEFT(E3116,4)))/Codes!$N$2</f>
        <v>3.2</v>
      </c>
      <c r="Q3116" s="1">
        <f>IF(HEX2DEC(RIGHT(E3116,4))&gt;=32768,HEX2DEC(RIGHT(E3116,4))-65536,HEX2DEC(RIGHT(E3116,4)))/Codes!$N$2</f>
        <v>0</v>
      </c>
      <c r="R3116" s="1">
        <f>IF(HEX2DEC(LEFT(F3116,4))&gt;=32768,HEX2DEC(LEFT(F3116,4))-65536,HEX2DEC(LEFT(F3116,4)))/Codes!$N$2</f>
        <v>0</v>
      </c>
      <c r="S3116" s="1">
        <f>IF(HEX2DEC(RIGHT(F3116,4))&gt;=32768,HEX2DEC(RIGHT(F3116,4))-65536,HEX2DEC(RIGHT(F3116,4)))/Codes!$N$2</f>
        <v>-3.6</v>
      </c>
      <c r="T3116" s="18">
        <f t="shared" si="854"/>
        <v>361</v>
      </c>
      <c r="U3116" s="1">
        <f t="shared" si="855"/>
        <v>100</v>
      </c>
      <c r="V3116" s="1">
        <f t="shared" si="856"/>
        <v>0</v>
      </c>
      <c r="W3116" s="1" t="str">
        <f t="shared" si="857"/>
        <v>100</v>
      </c>
      <c r="X3116" s="1">
        <f t="shared" si="858"/>
        <v>2</v>
      </c>
      <c r="Y3116" s="1">
        <f t="shared" si="859"/>
        <v>0</v>
      </c>
      <c r="Z3116" s="1" t="str">
        <f>VLOOKUP(BIN2DEC(MID(HEX2BIN(MID(H3116,3,2),8),2,5)),Codes!$E$1:$F$18,2)</f>
        <v>Grab</v>
      </c>
      <c r="AA3116" s="6" t="str">
        <f t="shared" si="860"/>
        <v>0</v>
      </c>
      <c r="AB3116" s="1">
        <f t="shared" si="861"/>
        <v>0</v>
      </c>
      <c r="AC3116" s="1" t="str">
        <f>VLOOKUP(BIN2DEC(RIGHT(HEX2BIN(MID(H3116,6,1),4),1)&amp;LEFT(HEX2BIN(MID(H3116,7,1),4),1)),Codes!$K$1:$L$5,2)</f>
        <v>M</v>
      </c>
      <c r="AD3116" s="1" t="str">
        <f>VLOOKUP(BIN2DEC(RIGHT(HEX2BIN(MID(H3116,7,1),4),3)&amp;LEFT(HEX2BIN(MID(H3116,8,1),4),2)),Codes!$H$2:$I$33,2)</f>
        <v>Kick</v>
      </c>
      <c r="AE3116" s="1" t="str">
        <f t="shared" si="862"/>
        <v>1</v>
      </c>
      <c r="AF3116" s="1" t="str">
        <f t="shared" si="863"/>
        <v>0</v>
      </c>
      <c r="AH3116" s="6">
        <f t="shared" si="864"/>
        <v>34</v>
      </c>
    </row>
    <row r="3117" spans="1:34">
      <c r="A3117" s="3" t="s">
        <v>4554</v>
      </c>
      <c r="B3117" s="1" t="s">
        <v>57</v>
      </c>
      <c r="C3117" s="6" t="s">
        <v>1796</v>
      </c>
      <c r="D3117" s="9" t="s">
        <v>4555</v>
      </c>
      <c r="E3117" s="9" t="s">
        <v>207</v>
      </c>
      <c r="F3117" s="9" t="s">
        <v>91</v>
      </c>
      <c r="G3117" s="9" t="s">
        <v>481</v>
      </c>
      <c r="H3117" s="9" t="s">
        <v>482</v>
      </c>
      <c r="J3117" s="6" t="str">
        <f t="shared" si="848"/>
        <v>001011</v>
      </c>
      <c r="K3117" s="1">
        <f t="shared" si="849"/>
        <v>2</v>
      </c>
      <c r="L3117" s="6" t="str">
        <f t="shared" si="850"/>
        <v>00000</v>
      </c>
      <c r="M3117" s="1">
        <f t="shared" si="851"/>
        <v>38</v>
      </c>
      <c r="N3117" s="6" t="str">
        <f t="shared" si="852"/>
        <v>00</v>
      </c>
      <c r="O3117" s="1">
        <f t="shared" si="853"/>
        <v>0</v>
      </c>
      <c r="P3117" s="1">
        <f>IF(HEX2DEC(LEFT(E3117,4))&gt;=32768,HEX2DEC(LEFT(E3117,4))-65536,HEX2DEC(LEFT(E3117,4)))/Codes!$N$2</f>
        <v>4</v>
      </c>
      <c r="Q3117" s="1">
        <f>IF(HEX2DEC(RIGHT(E3117,4))&gt;=32768,HEX2DEC(RIGHT(E3117,4))-65536,HEX2DEC(RIGHT(E3117,4)))/Codes!$N$2</f>
        <v>0</v>
      </c>
      <c r="R3117" s="1">
        <f>IF(HEX2DEC(LEFT(F3117,4))&gt;=32768,HEX2DEC(LEFT(F3117,4))-65536,HEX2DEC(LEFT(F3117,4)))/Codes!$N$2</f>
        <v>0</v>
      </c>
      <c r="S3117" s="1">
        <f>IF(HEX2DEC(RIGHT(F3117,4))&gt;=32768,HEX2DEC(RIGHT(F3117,4))-65536,HEX2DEC(RIGHT(F3117,4)))/Codes!$N$2</f>
        <v>0</v>
      </c>
      <c r="T3117" s="18">
        <f t="shared" si="854"/>
        <v>361</v>
      </c>
      <c r="U3117" s="1">
        <f t="shared" si="855"/>
        <v>100</v>
      </c>
      <c r="V3117" s="1">
        <f t="shared" si="856"/>
        <v>0</v>
      </c>
      <c r="W3117" s="1" t="str">
        <f t="shared" si="857"/>
        <v>100</v>
      </c>
      <c r="X3117" s="1">
        <f t="shared" si="858"/>
        <v>2</v>
      </c>
      <c r="Y3117" s="1">
        <f t="shared" si="859"/>
        <v>0</v>
      </c>
      <c r="Z3117" s="1" t="str">
        <f>VLOOKUP(BIN2DEC(MID(HEX2BIN(MID(H3117,3,2),8),2,5)),Codes!$E$1:$F$18,2)</f>
        <v>Grab</v>
      </c>
      <c r="AA3117" s="6" t="str">
        <f t="shared" si="860"/>
        <v>0</v>
      </c>
      <c r="AB3117" s="1">
        <f t="shared" si="861"/>
        <v>0</v>
      </c>
      <c r="AC3117" s="1" t="str">
        <f>VLOOKUP(BIN2DEC(RIGHT(HEX2BIN(MID(H3117,6,1),4),1)&amp;LEFT(HEX2BIN(MID(H3117,7,1),4),1)),Codes!$K$1:$L$5,2)</f>
        <v>M</v>
      </c>
      <c r="AD3117" s="1" t="str">
        <f>VLOOKUP(BIN2DEC(RIGHT(HEX2BIN(MID(H3117,7,1),4),3)&amp;LEFT(HEX2BIN(MID(H3117,8,1),4),2)),Codes!$H$2:$I$33,2)</f>
        <v>Kick</v>
      </c>
      <c r="AE3117" s="1" t="str">
        <f t="shared" si="862"/>
        <v>1</v>
      </c>
      <c r="AF3117" s="1" t="str">
        <f t="shared" si="863"/>
        <v>1</v>
      </c>
      <c r="AH3117" s="6">
        <f t="shared" si="864"/>
        <v>34</v>
      </c>
    </row>
    <row r="3118" spans="1:34">
      <c r="A3118" s="3" t="s">
        <v>4557</v>
      </c>
      <c r="B3118" s="1" t="s">
        <v>57</v>
      </c>
      <c r="C3118" s="6" t="s">
        <v>1797</v>
      </c>
      <c r="D3118" s="9" t="s">
        <v>4549</v>
      </c>
      <c r="E3118" s="9" t="s">
        <v>1629</v>
      </c>
      <c r="F3118" s="9" t="s">
        <v>91</v>
      </c>
      <c r="G3118" s="9" t="s">
        <v>481</v>
      </c>
      <c r="H3118" s="9" t="s">
        <v>4551</v>
      </c>
      <c r="J3118" s="6" t="str">
        <f t="shared" si="848"/>
        <v>001011</v>
      </c>
      <c r="K3118" s="1">
        <f t="shared" si="849"/>
        <v>0</v>
      </c>
      <c r="L3118" s="6" t="str">
        <f t="shared" si="850"/>
        <v>00000</v>
      </c>
      <c r="M3118" s="1">
        <f t="shared" si="851"/>
        <v>68</v>
      </c>
      <c r="N3118" s="6" t="str">
        <f t="shared" si="852"/>
        <v>00</v>
      </c>
      <c r="O3118" s="1">
        <f t="shared" si="853"/>
        <v>0</v>
      </c>
      <c r="P3118" s="1">
        <f>IF(HEX2DEC(LEFT(E3118,4))&gt;=32768,HEX2DEC(LEFT(E3118,4))-65536,HEX2DEC(LEFT(E3118,4)))/Codes!$N$2</f>
        <v>0.8</v>
      </c>
      <c r="Q3118" s="1">
        <f>IF(HEX2DEC(RIGHT(E3118,4))&gt;=32768,HEX2DEC(RIGHT(E3118,4))-65536,HEX2DEC(RIGHT(E3118,4)))/Codes!$N$2</f>
        <v>0</v>
      </c>
      <c r="R3118" s="1">
        <f>IF(HEX2DEC(LEFT(F3118,4))&gt;=32768,HEX2DEC(LEFT(F3118,4))-65536,HEX2DEC(LEFT(F3118,4)))/Codes!$N$2</f>
        <v>0</v>
      </c>
      <c r="S3118" s="1">
        <f>IF(HEX2DEC(RIGHT(F3118,4))&gt;=32768,HEX2DEC(RIGHT(F3118,4))-65536,HEX2DEC(RIGHT(F3118,4)))/Codes!$N$2</f>
        <v>0</v>
      </c>
      <c r="T3118" s="18">
        <f t="shared" si="854"/>
        <v>361</v>
      </c>
      <c r="U3118" s="1">
        <f t="shared" si="855"/>
        <v>100</v>
      </c>
      <c r="V3118" s="1">
        <f t="shared" si="856"/>
        <v>0</v>
      </c>
      <c r="W3118" s="1" t="str">
        <f t="shared" si="857"/>
        <v>100</v>
      </c>
      <c r="X3118" s="1">
        <f t="shared" si="858"/>
        <v>2</v>
      </c>
      <c r="Y3118" s="1">
        <f t="shared" si="859"/>
        <v>0</v>
      </c>
      <c r="Z3118" s="1" t="str">
        <f>VLOOKUP(BIN2DEC(MID(HEX2BIN(MID(H3118,3,2),8),2,5)),Codes!$E$1:$F$18,2)</f>
        <v>Grab</v>
      </c>
      <c r="AA3118" s="6" t="str">
        <f t="shared" si="860"/>
        <v>0</v>
      </c>
      <c r="AB3118" s="1">
        <f t="shared" si="861"/>
        <v>0</v>
      </c>
      <c r="AC3118" s="1" t="str">
        <f>VLOOKUP(BIN2DEC(RIGHT(HEX2BIN(MID(H3118,6,1),4),1)&amp;LEFT(HEX2BIN(MID(H3118,7,1),4),1)),Codes!$K$1:$L$5,2)</f>
        <v>M</v>
      </c>
      <c r="AD3118" s="1" t="str">
        <f>VLOOKUP(BIN2DEC(RIGHT(HEX2BIN(MID(H3118,7,1),4),3)&amp;LEFT(HEX2BIN(MID(H3118,8,1),4),2)),Codes!$H$2:$I$33,2)</f>
        <v>Kick</v>
      </c>
      <c r="AE3118" s="1" t="str">
        <f t="shared" si="862"/>
        <v>0</v>
      </c>
      <c r="AF3118" s="1" t="str">
        <f t="shared" si="863"/>
        <v>1</v>
      </c>
      <c r="AH3118" s="6">
        <f t="shared" si="864"/>
        <v>34</v>
      </c>
    </row>
    <row r="3119" spans="1:34">
      <c r="A3119" s="3" t="s">
        <v>4558</v>
      </c>
      <c r="B3119" s="1" t="s">
        <v>57</v>
      </c>
      <c r="C3119" s="6" t="s">
        <v>1797</v>
      </c>
      <c r="D3119" s="9" t="s">
        <v>4553</v>
      </c>
      <c r="E3119" s="9" t="s">
        <v>212</v>
      </c>
      <c r="F3119" s="9" t="s">
        <v>91</v>
      </c>
      <c r="G3119" s="9" t="s">
        <v>481</v>
      </c>
      <c r="H3119" s="9" t="s">
        <v>1349</v>
      </c>
      <c r="J3119" s="6" t="str">
        <f t="shared" si="848"/>
        <v>001011</v>
      </c>
      <c r="K3119" s="1">
        <f t="shared" si="849"/>
        <v>1</v>
      </c>
      <c r="L3119" s="6" t="str">
        <f t="shared" si="850"/>
        <v>00000</v>
      </c>
      <c r="M3119" s="1">
        <f t="shared" si="851"/>
        <v>68</v>
      </c>
      <c r="N3119" s="6" t="str">
        <f t="shared" si="852"/>
        <v>00</v>
      </c>
      <c r="O3119" s="1">
        <f t="shared" si="853"/>
        <v>0</v>
      </c>
      <c r="P3119" s="1">
        <f>IF(HEX2DEC(LEFT(E3119,4))&gt;=32768,HEX2DEC(LEFT(E3119,4))-65536,HEX2DEC(LEFT(E3119,4)))/Codes!$N$2</f>
        <v>2.8</v>
      </c>
      <c r="Q3119" s="1">
        <f>IF(HEX2DEC(RIGHT(E3119,4))&gt;=32768,HEX2DEC(RIGHT(E3119,4))-65536,HEX2DEC(RIGHT(E3119,4)))/Codes!$N$2</f>
        <v>0</v>
      </c>
      <c r="R3119" s="1">
        <f>IF(HEX2DEC(LEFT(F3119,4))&gt;=32768,HEX2DEC(LEFT(F3119,4))-65536,HEX2DEC(LEFT(F3119,4)))/Codes!$N$2</f>
        <v>0</v>
      </c>
      <c r="S3119" s="1">
        <f>IF(HEX2DEC(RIGHT(F3119,4))&gt;=32768,HEX2DEC(RIGHT(F3119,4))-65536,HEX2DEC(RIGHT(F3119,4)))/Codes!$N$2</f>
        <v>0</v>
      </c>
      <c r="T3119" s="18">
        <f t="shared" si="854"/>
        <v>361</v>
      </c>
      <c r="U3119" s="1">
        <f t="shared" si="855"/>
        <v>100</v>
      </c>
      <c r="V3119" s="1">
        <f t="shared" si="856"/>
        <v>0</v>
      </c>
      <c r="W3119" s="1" t="str">
        <f t="shared" si="857"/>
        <v>100</v>
      </c>
      <c r="X3119" s="1">
        <f t="shared" si="858"/>
        <v>2</v>
      </c>
      <c r="Y3119" s="1">
        <f t="shared" si="859"/>
        <v>0</v>
      </c>
      <c r="Z3119" s="1" t="str">
        <f>VLOOKUP(BIN2DEC(MID(HEX2BIN(MID(H3119,3,2),8),2,5)),Codes!$E$1:$F$18,2)</f>
        <v>Grab</v>
      </c>
      <c r="AA3119" s="6" t="str">
        <f t="shared" si="860"/>
        <v>0</v>
      </c>
      <c r="AB3119" s="1">
        <f t="shared" si="861"/>
        <v>0</v>
      </c>
      <c r="AC3119" s="1" t="str">
        <f>VLOOKUP(BIN2DEC(RIGHT(HEX2BIN(MID(H3119,6,1),4),1)&amp;LEFT(HEX2BIN(MID(H3119,7,1),4),1)),Codes!$K$1:$L$5,2)</f>
        <v>M</v>
      </c>
      <c r="AD3119" s="1" t="str">
        <f>VLOOKUP(BIN2DEC(RIGHT(HEX2BIN(MID(H3119,7,1),4),3)&amp;LEFT(HEX2BIN(MID(H3119,8,1),4),2)),Codes!$H$2:$I$33,2)</f>
        <v>Kick</v>
      </c>
      <c r="AE3119" s="1" t="str">
        <f t="shared" si="862"/>
        <v>1</v>
      </c>
      <c r="AF3119" s="1" t="str">
        <f t="shared" si="863"/>
        <v>0</v>
      </c>
      <c r="AH3119" s="6">
        <f t="shared" si="864"/>
        <v>34</v>
      </c>
    </row>
    <row r="3120" spans="1:34">
      <c r="A3120" s="3" t="s">
        <v>4560</v>
      </c>
      <c r="B3120" s="1" t="s">
        <v>57</v>
      </c>
      <c r="C3120" s="6" t="s">
        <v>530</v>
      </c>
      <c r="D3120" s="9" t="s">
        <v>4561</v>
      </c>
      <c r="E3120" s="9" t="s">
        <v>143</v>
      </c>
      <c r="F3120" s="9" t="s">
        <v>433</v>
      </c>
      <c r="G3120" s="9" t="s">
        <v>501</v>
      </c>
      <c r="H3120" s="9" t="s">
        <v>4562</v>
      </c>
      <c r="J3120" s="6" t="str">
        <f t="shared" si="848"/>
        <v>001011</v>
      </c>
      <c r="K3120" s="1">
        <f t="shared" si="849"/>
        <v>0</v>
      </c>
      <c r="L3120" s="6" t="str">
        <f t="shared" si="850"/>
        <v>00010</v>
      </c>
      <c r="M3120" s="1">
        <f t="shared" si="851"/>
        <v>294</v>
      </c>
      <c r="N3120" s="6" t="str">
        <f t="shared" si="852"/>
        <v>00</v>
      </c>
      <c r="O3120" s="1">
        <f t="shared" si="853"/>
        <v>3</v>
      </c>
      <c r="P3120" s="1">
        <f>IF(HEX2DEC(LEFT(E3120,4))&gt;=32768,HEX2DEC(LEFT(E3120,4))-65536,HEX2DEC(LEFT(E3120,4)))/Codes!$N$2</f>
        <v>4.8</v>
      </c>
      <c r="Q3120" s="1">
        <f>IF(HEX2DEC(RIGHT(E3120,4))&gt;=32768,HEX2DEC(RIGHT(E3120,4))-65536,HEX2DEC(RIGHT(E3120,4)))/Codes!$N$2</f>
        <v>3.2</v>
      </c>
      <c r="R3120" s="1">
        <f>IF(HEX2DEC(LEFT(F3120,4))&gt;=32768,HEX2DEC(LEFT(F3120,4))-65536,HEX2DEC(LEFT(F3120,4)))/Codes!$N$2</f>
        <v>1.6</v>
      </c>
      <c r="S3120" s="1">
        <f>IF(HEX2DEC(RIGHT(F3120,4))&gt;=32768,HEX2DEC(RIGHT(F3120,4))-65536,HEX2DEC(RIGHT(F3120,4)))/Codes!$N$2</f>
        <v>0</v>
      </c>
      <c r="T3120" s="18">
        <f t="shared" si="854"/>
        <v>80</v>
      </c>
      <c r="U3120" s="1">
        <f t="shared" si="855"/>
        <v>100</v>
      </c>
      <c r="V3120" s="1">
        <f t="shared" si="856"/>
        <v>134</v>
      </c>
      <c r="W3120" s="1" t="str">
        <f t="shared" si="857"/>
        <v>100</v>
      </c>
      <c r="X3120" s="1">
        <f t="shared" si="858"/>
        <v>1</v>
      </c>
      <c r="Y3120" s="1">
        <f t="shared" si="859"/>
        <v>0</v>
      </c>
      <c r="Z3120" s="1" t="str">
        <f>VLOOKUP(BIN2DEC(MID(HEX2BIN(MID(H3120,3,2),8),2,5)),Codes!$E$1:$F$18,2)</f>
        <v>Normal</v>
      </c>
      <c r="AA3120" s="6" t="str">
        <f t="shared" si="860"/>
        <v>0</v>
      </c>
      <c r="AB3120" s="1">
        <f t="shared" si="861"/>
        <v>0</v>
      </c>
      <c r="AC3120" s="1" t="str">
        <f>VLOOKUP(BIN2DEC(RIGHT(HEX2BIN(MID(H3120,6,1),4),1)&amp;LEFT(HEX2BIN(MID(H3120,7,1),4),1)),Codes!$K$1:$L$5,2)</f>
        <v>S</v>
      </c>
      <c r="AD3120" s="1" t="str">
        <f>VLOOKUP(BIN2DEC(RIGHT(HEX2BIN(MID(H3120,7,1),4),3)&amp;LEFT(HEX2BIN(MID(H3120,8,1),4),2)),Codes!$H$2:$I$33,2)</f>
        <v>Chew</v>
      </c>
      <c r="AE3120" s="1" t="str">
        <f t="shared" si="862"/>
        <v>1</v>
      </c>
      <c r="AF3120" s="1" t="str">
        <f t="shared" si="863"/>
        <v>1</v>
      </c>
      <c r="AH3120" s="6">
        <f t="shared" si="864"/>
        <v>9</v>
      </c>
    </row>
    <row r="3121" spans="1:34">
      <c r="A3121" s="3" t="s">
        <v>5263</v>
      </c>
      <c r="B3121" s="1" t="s">
        <v>81</v>
      </c>
      <c r="C3121" s="6" t="s">
        <v>5267</v>
      </c>
      <c r="D3121" s="9" t="s">
        <v>1559</v>
      </c>
      <c r="E3121" s="9" t="s">
        <v>232</v>
      </c>
      <c r="F3121" s="9" t="s">
        <v>5264</v>
      </c>
      <c r="G3121" s="9" t="s">
        <v>5265</v>
      </c>
      <c r="H3121" s="9" t="s">
        <v>5266</v>
      </c>
      <c r="J3121" s="6" t="str">
        <f t="shared" si="848"/>
        <v>001011</v>
      </c>
      <c r="K3121" s="1">
        <f t="shared" si="849"/>
        <v>0</v>
      </c>
      <c r="L3121" s="6" t="str">
        <f t="shared" si="850"/>
        <v>00000</v>
      </c>
      <c r="M3121" s="1">
        <f t="shared" si="851"/>
        <v>0</v>
      </c>
      <c r="N3121" s="6" t="str">
        <f t="shared" si="852"/>
        <v>00</v>
      </c>
      <c r="O3121" s="1">
        <f t="shared" si="853"/>
        <v>5</v>
      </c>
      <c r="P3121" s="1">
        <f>IF(HEX2DEC(LEFT(E3121,4))&gt;=32768,HEX2DEC(LEFT(E3121,4))-65536,HEX2DEC(LEFT(E3121,4)))/Codes!$N$2</f>
        <v>4.8</v>
      </c>
      <c r="Q3121" s="1">
        <f>IF(HEX2DEC(RIGHT(E3121,4))&gt;=32768,HEX2DEC(RIGHT(E3121,4))-65536,HEX2DEC(RIGHT(E3121,4)))/Codes!$N$2</f>
        <v>0</v>
      </c>
      <c r="R3121" s="1">
        <f>IF(HEX2DEC(LEFT(F3121,4))&gt;=32768,HEX2DEC(LEFT(F3121,4))-65536,HEX2DEC(LEFT(F3121,4)))/Codes!$N$2</f>
        <v>6.4</v>
      </c>
      <c r="S3121" s="1">
        <f>IF(HEX2DEC(RIGHT(F3121,4))&gt;=32768,HEX2DEC(RIGHT(F3121,4))-65536,HEX2DEC(RIGHT(F3121,4)))/Codes!$N$2</f>
        <v>8</v>
      </c>
      <c r="T3121" s="18">
        <f t="shared" si="854"/>
        <v>10</v>
      </c>
      <c r="U3121" s="1">
        <f t="shared" si="855"/>
        <v>30</v>
      </c>
      <c r="V3121" s="1">
        <f t="shared" si="856"/>
        <v>0</v>
      </c>
      <c r="W3121" s="1" t="str">
        <f t="shared" si="857"/>
        <v>100</v>
      </c>
      <c r="X3121" s="1">
        <f t="shared" si="858"/>
        <v>3</v>
      </c>
      <c r="Y3121" s="1">
        <f t="shared" si="859"/>
        <v>60</v>
      </c>
      <c r="Z3121" s="1" t="str">
        <f>VLOOKUP(BIN2DEC(MID(HEX2BIN(MID(H3121,3,2),8),2,5)),Codes!$E$1:$F$18,2)</f>
        <v>Flame</v>
      </c>
      <c r="AA3121" s="6" t="str">
        <f t="shared" si="860"/>
        <v>0</v>
      </c>
      <c r="AB3121" s="1">
        <f t="shared" si="861"/>
        <v>0</v>
      </c>
      <c r="AC3121" s="1" t="str">
        <f>VLOOKUP(BIN2DEC(RIGHT(HEX2BIN(MID(H3121,6,1),4),1)&amp;LEFT(HEX2BIN(MID(H3121,7,1),4),1)),Codes!$K$1:$L$5,2)</f>
        <v>M</v>
      </c>
      <c r="AD3121" s="1" t="str">
        <f>VLOOKUP(BIN2DEC(RIGHT(HEX2BIN(MID(H3121,7,1),4),3)&amp;LEFT(HEX2BIN(MID(H3121,8,1),4),2)),Codes!$H$2:$I$33,2)</f>
        <v>Burn</v>
      </c>
      <c r="AE3121" s="1" t="str">
        <f t="shared" si="862"/>
        <v>1</v>
      </c>
      <c r="AF3121" s="1" t="str">
        <f t="shared" si="863"/>
        <v>1</v>
      </c>
      <c r="AH3121" s="6">
        <f t="shared" si="864"/>
        <v>40</v>
      </c>
    </row>
    <row r="3122" spans="1:34">
      <c r="A3122" s="3" t="s">
        <v>5268</v>
      </c>
      <c r="B3122" s="1" t="s">
        <v>81</v>
      </c>
      <c r="C3122" s="6" t="s">
        <v>5271</v>
      </c>
      <c r="D3122" s="9" t="s">
        <v>5269</v>
      </c>
      <c r="E3122" s="9" t="s">
        <v>207</v>
      </c>
      <c r="F3122" s="9" t="s">
        <v>299</v>
      </c>
      <c r="G3122" s="9" t="s">
        <v>916</v>
      </c>
      <c r="H3122" s="9" t="s">
        <v>5270</v>
      </c>
      <c r="J3122" s="6" t="str">
        <f t="shared" si="848"/>
        <v>001011</v>
      </c>
      <c r="K3122" s="1">
        <f t="shared" si="849"/>
        <v>0</v>
      </c>
      <c r="L3122" s="6" t="str">
        <f t="shared" si="850"/>
        <v>00000</v>
      </c>
      <c r="M3122" s="1">
        <f t="shared" si="851"/>
        <v>17</v>
      </c>
      <c r="N3122" s="6" t="str">
        <f t="shared" si="852"/>
        <v>00</v>
      </c>
      <c r="O3122" s="1">
        <f t="shared" si="853"/>
        <v>2</v>
      </c>
      <c r="P3122" s="1">
        <f>IF(HEX2DEC(LEFT(E3122,4))&gt;=32768,HEX2DEC(LEFT(E3122,4))-65536,HEX2DEC(LEFT(E3122,4)))/Codes!$N$2</f>
        <v>4</v>
      </c>
      <c r="Q3122" s="1">
        <f>IF(HEX2DEC(RIGHT(E3122,4))&gt;=32768,HEX2DEC(RIGHT(E3122,4))-65536,HEX2DEC(RIGHT(E3122,4)))/Codes!$N$2</f>
        <v>0</v>
      </c>
      <c r="R3122" s="1">
        <f>IF(HEX2DEC(LEFT(F3122,4))&gt;=32768,HEX2DEC(LEFT(F3122,4))-65536,HEX2DEC(LEFT(F3122,4)))/Codes!$N$2</f>
        <v>6</v>
      </c>
      <c r="S3122" s="1">
        <f>IF(HEX2DEC(RIGHT(F3122,4))&gt;=32768,HEX2DEC(RIGHT(F3122,4))-65536,HEX2DEC(RIGHT(F3122,4)))/Codes!$N$2</f>
        <v>0</v>
      </c>
      <c r="T3122" s="18">
        <f t="shared" si="854"/>
        <v>361</v>
      </c>
      <c r="U3122" s="1">
        <f t="shared" si="855"/>
        <v>0</v>
      </c>
      <c r="V3122" s="1">
        <f t="shared" si="856"/>
        <v>0</v>
      </c>
      <c r="W3122" s="1" t="str">
        <f t="shared" si="857"/>
        <v>100</v>
      </c>
      <c r="X3122" s="1">
        <f t="shared" si="858"/>
        <v>3</v>
      </c>
      <c r="Y3122" s="1">
        <f t="shared" si="859"/>
        <v>0</v>
      </c>
      <c r="Z3122" s="1" t="str">
        <f>VLOOKUP(BIN2DEC(MID(HEX2BIN(MID(H3122,3,2),8),2,5)),Codes!$E$1:$F$18,2)</f>
        <v>Normal</v>
      </c>
      <c r="AA3122" s="6" t="str">
        <f t="shared" si="860"/>
        <v>0</v>
      </c>
      <c r="AB3122" s="1">
        <f t="shared" si="861"/>
        <v>0</v>
      </c>
      <c r="AC3122" s="1" t="str">
        <f>VLOOKUP(BIN2DEC(RIGHT(HEX2BIN(MID(H3122,6,1),4),1)&amp;LEFT(HEX2BIN(MID(H3122,7,1),4),1)),Codes!$K$1:$L$5,2)</f>
        <v>L</v>
      </c>
      <c r="AD3122" s="1" t="str">
        <f>VLOOKUP(BIN2DEC(RIGHT(HEX2BIN(MID(H3122,7,1),4),3)&amp;LEFT(HEX2BIN(MID(H3122,8,1),4),2)),Codes!$H$2:$I$33,2)</f>
        <v>Shell</v>
      </c>
      <c r="AE3122" s="1" t="str">
        <f t="shared" si="862"/>
        <v>1</v>
      </c>
      <c r="AF3122" s="1" t="str">
        <f t="shared" si="863"/>
        <v>1</v>
      </c>
      <c r="AH3122" s="6">
        <f t="shared" si="864"/>
        <v>74</v>
      </c>
    </row>
    <row r="3123" spans="1:34">
      <c r="A3123" s="3" t="s">
        <v>5272</v>
      </c>
      <c r="B3123" s="1" t="s">
        <v>81</v>
      </c>
      <c r="C3123" s="6" t="s">
        <v>5271</v>
      </c>
      <c r="D3123" s="9" t="s">
        <v>5273</v>
      </c>
      <c r="E3123" s="9" t="s">
        <v>265</v>
      </c>
      <c r="F3123" s="9" t="s">
        <v>1352</v>
      </c>
      <c r="G3123" s="9" t="s">
        <v>916</v>
      </c>
      <c r="H3123" s="9" t="s">
        <v>5270</v>
      </c>
      <c r="J3123" s="6" t="str">
        <f t="shared" si="848"/>
        <v>001011</v>
      </c>
      <c r="K3123" s="1">
        <f t="shared" si="849"/>
        <v>1</v>
      </c>
      <c r="L3123" s="6" t="str">
        <f t="shared" si="850"/>
        <v>00000</v>
      </c>
      <c r="M3123" s="1">
        <f t="shared" si="851"/>
        <v>17</v>
      </c>
      <c r="N3123" s="6" t="str">
        <f t="shared" si="852"/>
        <v>00</v>
      </c>
      <c r="O3123" s="1">
        <f t="shared" si="853"/>
        <v>2</v>
      </c>
      <c r="P3123" s="1">
        <f>IF(HEX2DEC(LEFT(E3123,4))&gt;=32768,HEX2DEC(LEFT(E3123,4))-65536,HEX2DEC(LEFT(E3123,4)))/Codes!$N$2</f>
        <v>2.4</v>
      </c>
      <c r="Q3123" s="1">
        <f>IF(HEX2DEC(RIGHT(E3123,4))&gt;=32768,HEX2DEC(RIGHT(E3123,4))-65536,HEX2DEC(RIGHT(E3123,4)))/Codes!$N$2</f>
        <v>0</v>
      </c>
      <c r="R3123" s="1">
        <f>IF(HEX2DEC(LEFT(F3123,4))&gt;=32768,HEX2DEC(LEFT(F3123,4))-65536,HEX2DEC(LEFT(F3123,4)))/Codes!$N$2</f>
        <v>1.2</v>
      </c>
      <c r="S3123" s="1">
        <f>IF(HEX2DEC(RIGHT(F3123,4))&gt;=32768,HEX2DEC(RIGHT(F3123,4))-65536,HEX2DEC(RIGHT(F3123,4)))/Codes!$N$2</f>
        <v>0</v>
      </c>
      <c r="T3123" s="18">
        <f t="shared" si="854"/>
        <v>361</v>
      </c>
      <c r="U3123" s="1">
        <f t="shared" si="855"/>
        <v>0</v>
      </c>
      <c r="V3123" s="1">
        <f t="shared" si="856"/>
        <v>0</v>
      </c>
      <c r="W3123" s="1" t="str">
        <f t="shared" si="857"/>
        <v>100</v>
      </c>
      <c r="X3123" s="1">
        <f t="shared" si="858"/>
        <v>3</v>
      </c>
      <c r="Y3123" s="1">
        <f t="shared" si="859"/>
        <v>0</v>
      </c>
      <c r="Z3123" s="1" t="str">
        <f>VLOOKUP(BIN2DEC(MID(HEX2BIN(MID(H3123,3,2),8),2,5)),Codes!$E$1:$F$18,2)</f>
        <v>Normal</v>
      </c>
      <c r="AA3123" s="6" t="str">
        <f t="shared" si="860"/>
        <v>0</v>
      </c>
      <c r="AB3123" s="1">
        <f t="shared" si="861"/>
        <v>0</v>
      </c>
      <c r="AC3123" s="1" t="str">
        <f>VLOOKUP(BIN2DEC(RIGHT(HEX2BIN(MID(H3123,6,1),4),1)&amp;LEFT(HEX2BIN(MID(H3123,7,1),4),1)),Codes!$K$1:$L$5,2)</f>
        <v>L</v>
      </c>
      <c r="AD3123" s="1" t="str">
        <f>VLOOKUP(BIN2DEC(RIGHT(HEX2BIN(MID(H3123,7,1),4),3)&amp;LEFT(HEX2BIN(MID(H3123,8,1),4),2)),Codes!$H$2:$I$33,2)</f>
        <v>Shell</v>
      </c>
      <c r="AE3123" s="1" t="str">
        <f t="shared" si="862"/>
        <v>1</v>
      </c>
      <c r="AF3123" s="1" t="str">
        <f t="shared" si="863"/>
        <v>1</v>
      </c>
      <c r="AH3123" s="6">
        <f t="shared" si="864"/>
        <v>74</v>
      </c>
    </row>
    <row r="3124" spans="1:34">
      <c r="A3124" s="3" t="s">
        <v>5274</v>
      </c>
      <c r="B3124" s="1" t="s">
        <v>81</v>
      </c>
      <c r="C3124" s="6" t="s">
        <v>5275</v>
      </c>
      <c r="D3124" s="9" t="s">
        <v>5276</v>
      </c>
      <c r="E3124" s="9" t="s">
        <v>207</v>
      </c>
      <c r="F3124" s="9" t="s">
        <v>299</v>
      </c>
      <c r="G3124" s="9" t="s">
        <v>5277</v>
      </c>
      <c r="H3124" s="9" t="s">
        <v>4068</v>
      </c>
      <c r="J3124" s="6" t="str">
        <f t="shared" si="848"/>
        <v>001011</v>
      </c>
      <c r="K3124" s="1">
        <f t="shared" si="849"/>
        <v>0</v>
      </c>
      <c r="L3124" s="6" t="str">
        <f t="shared" si="850"/>
        <v>00000</v>
      </c>
      <c r="M3124" s="1">
        <f t="shared" si="851"/>
        <v>17</v>
      </c>
      <c r="N3124" s="6" t="str">
        <f t="shared" si="852"/>
        <v>00</v>
      </c>
      <c r="O3124" s="1">
        <f t="shared" si="853"/>
        <v>4</v>
      </c>
      <c r="P3124" s="1">
        <f>IF(HEX2DEC(LEFT(E3124,4))&gt;=32768,HEX2DEC(LEFT(E3124,4))-65536,HEX2DEC(LEFT(E3124,4)))/Codes!$N$2</f>
        <v>4</v>
      </c>
      <c r="Q3124" s="1">
        <f>IF(HEX2DEC(RIGHT(E3124,4))&gt;=32768,HEX2DEC(RIGHT(E3124,4))-65536,HEX2DEC(RIGHT(E3124,4)))/Codes!$N$2</f>
        <v>0</v>
      </c>
      <c r="R3124" s="1">
        <f>IF(HEX2DEC(LEFT(F3124,4))&gt;=32768,HEX2DEC(LEFT(F3124,4))-65536,HEX2DEC(LEFT(F3124,4)))/Codes!$N$2</f>
        <v>6</v>
      </c>
      <c r="S3124" s="1">
        <f>IF(HEX2DEC(RIGHT(F3124,4))&gt;=32768,HEX2DEC(RIGHT(F3124,4))-65536,HEX2DEC(RIGHT(F3124,4)))/Codes!$N$2</f>
        <v>0</v>
      </c>
      <c r="T3124" s="18">
        <f t="shared" si="854"/>
        <v>361</v>
      </c>
      <c r="U3124" s="1">
        <f t="shared" si="855"/>
        <v>40</v>
      </c>
      <c r="V3124" s="1">
        <f t="shared" si="856"/>
        <v>0</v>
      </c>
      <c r="W3124" s="1" t="str">
        <f t="shared" si="857"/>
        <v>100</v>
      </c>
      <c r="X3124" s="1">
        <f t="shared" si="858"/>
        <v>3</v>
      </c>
      <c r="Y3124" s="1">
        <f t="shared" si="859"/>
        <v>10</v>
      </c>
      <c r="Z3124" s="1" t="str">
        <f>VLOOKUP(BIN2DEC(MID(HEX2BIN(MID(H3124,3,2),8),2,5)),Codes!$E$1:$F$18,2)</f>
        <v>Normal</v>
      </c>
      <c r="AA3124" s="6" t="str">
        <f t="shared" si="860"/>
        <v>0</v>
      </c>
      <c r="AB3124" s="1">
        <f t="shared" si="861"/>
        <v>0</v>
      </c>
      <c r="AC3124" s="1" t="str">
        <f>VLOOKUP(BIN2DEC(RIGHT(HEX2BIN(MID(H3124,6,1),4),1)&amp;LEFT(HEX2BIN(MID(H3124,7,1),4),1)),Codes!$K$1:$L$5,2)</f>
        <v>S</v>
      </c>
      <c r="AD3124" s="1" t="str">
        <f>VLOOKUP(BIN2DEC(RIGHT(HEX2BIN(MID(H3124,7,1),4),3)&amp;LEFT(HEX2BIN(MID(H3124,8,1),4),2)),Codes!$H$2:$I$33,2)</f>
        <v>Punch</v>
      </c>
      <c r="AE3124" s="1" t="str">
        <f t="shared" si="862"/>
        <v>1</v>
      </c>
      <c r="AF3124" s="1" t="str">
        <f t="shared" si="863"/>
        <v>1</v>
      </c>
      <c r="AH3124" s="6">
        <f t="shared" si="864"/>
        <v>1</v>
      </c>
    </row>
    <row r="3125" spans="1:34">
      <c r="A3125" s="3" t="s">
        <v>5278</v>
      </c>
      <c r="B3125" s="1" t="s">
        <v>81</v>
      </c>
      <c r="C3125" s="6" t="s">
        <v>5275</v>
      </c>
      <c r="D3125" s="9" t="s">
        <v>5279</v>
      </c>
      <c r="E3125" s="9" t="s">
        <v>265</v>
      </c>
      <c r="F3125" s="9" t="s">
        <v>1352</v>
      </c>
      <c r="G3125" s="9" t="s">
        <v>5277</v>
      </c>
      <c r="H3125" s="9" t="s">
        <v>4068</v>
      </c>
      <c r="J3125" s="6" t="str">
        <f t="shared" si="848"/>
        <v>001011</v>
      </c>
      <c r="K3125" s="1">
        <f t="shared" si="849"/>
        <v>1</v>
      </c>
      <c r="L3125" s="6" t="str">
        <f t="shared" si="850"/>
        <v>00000</v>
      </c>
      <c r="M3125" s="1">
        <f t="shared" si="851"/>
        <v>17</v>
      </c>
      <c r="N3125" s="6" t="str">
        <f t="shared" si="852"/>
        <v>00</v>
      </c>
      <c r="O3125" s="1">
        <f t="shared" si="853"/>
        <v>4</v>
      </c>
      <c r="P3125" s="1">
        <f>IF(HEX2DEC(LEFT(E3125,4))&gt;=32768,HEX2DEC(LEFT(E3125,4))-65536,HEX2DEC(LEFT(E3125,4)))/Codes!$N$2</f>
        <v>2.4</v>
      </c>
      <c r="Q3125" s="1">
        <f>IF(HEX2DEC(RIGHT(E3125,4))&gt;=32768,HEX2DEC(RIGHT(E3125,4))-65536,HEX2DEC(RIGHT(E3125,4)))/Codes!$N$2</f>
        <v>0</v>
      </c>
      <c r="R3125" s="1">
        <f>IF(HEX2DEC(LEFT(F3125,4))&gt;=32768,HEX2DEC(LEFT(F3125,4))-65536,HEX2DEC(LEFT(F3125,4)))/Codes!$N$2</f>
        <v>1.2</v>
      </c>
      <c r="S3125" s="1">
        <f>IF(HEX2DEC(RIGHT(F3125,4))&gt;=32768,HEX2DEC(RIGHT(F3125,4))-65536,HEX2DEC(RIGHT(F3125,4)))/Codes!$N$2</f>
        <v>0</v>
      </c>
      <c r="T3125" s="18">
        <f t="shared" si="854"/>
        <v>361</v>
      </c>
      <c r="U3125" s="1">
        <f t="shared" si="855"/>
        <v>40</v>
      </c>
      <c r="V3125" s="1">
        <f t="shared" si="856"/>
        <v>0</v>
      </c>
      <c r="W3125" s="1" t="str">
        <f t="shared" si="857"/>
        <v>100</v>
      </c>
      <c r="X3125" s="1">
        <f t="shared" si="858"/>
        <v>3</v>
      </c>
      <c r="Y3125" s="1">
        <f t="shared" si="859"/>
        <v>10</v>
      </c>
      <c r="Z3125" s="1" t="str">
        <f>VLOOKUP(BIN2DEC(MID(HEX2BIN(MID(H3125,3,2),8),2,5)),Codes!$E$1:$F$18,2)</f>
        <v>Normal</v>
      </c>
      <c r="AA3125" s="6" t="str">
        <f t="shared" si="860"/>
        <v>0</v>
      </c>
      <c r="AB3125" s="1">
        <f t="shared" si="861"/>
        <v>0</v>
      </c>
      <c r="AC3125" s="1" t="str">
        <f>VLOOKUP(BIN2DEC(RIGHT(HEX2BIN(MID(H3125,6,1),4),1)&amp;LEFT(HEX2BIN(MID(H3125,7,1),4),1)),Codes!$K$1:$L$5,2)</f>
        <v>S</v>
      </c>
      <c r="AD3125" s="1" t="str">
        <f>VLOOKUP(BIN2DEC(RIGHT(HEX2BIN(MID(H3125,7,1),4),3)&amp;LEFT(HEX2BIN(MID(H3125,8,1),4),2)),Codes!$H$2:$I$33,2)</f>
        <v>Punch</v>
      </c>
      <c r="AE3125" s="1" t="str">
        <f t="shared" si="862"/>
        <v>1</v>
      </c>
      <c r="AF3125" s="1" t="str">
        <f t="shared" si="863"/>
        <v>1</v>
      </c>
      <c r="AH3125" s="6">
        <f t="shared" si="864"/>
        <v>1</v>
      </c>
    </row>
    <row r="3126" spans="1:34">
      <c r="A3126" s="3" t="s">
        <v>5280</v>
      </c>
      <c r="B3126" s="1" t="s">
        <v>81</v>
      </c>
      <c r="C3126" s="6" t="s">
        <v>5281</v>
      </c>
      <c r="D3126" s="9" t="s">
        <v>5282</v>
      </c>
      <c r="E3126" s="9" t="s">
        <v>207</v>
      </c>
      <c r="F3126" s="9" t="s">
        <v>299</v>
      </c>
      <c r="G3126" s="9" t="s">
        <v>5283</v>
      </c>
      <c r="H3126" s="9" t="s">
        <v>5284</v>
      </c>
      <c r="J3126" s="6" t="str">
        <f t="shared" si="848"/>
        <v>001011</v>
      </c>
      <c r="K3126" s="1">
        <f t="shared" si="849"/>
        <v>0</v>
      </c>
      <c r="L3126" s="6" t="str">
        <f t="shared" si="850"/>
        <v>00000</v>
      </c>
      <c r="M3126" s="1">
        <f t="shared" si="851"/>
        <v>17</v>
      </c>
      <c r="N3126" s="6" t="str">
        <f t="shared" si="852"/>
        <v>00</v>
      </c>
      <c r="O3126" s="1">
        <f t="shared" si="853"/>
        <v>6</v>
      </c>
      <c r="P3126" s="1">
        <f>IF(HEX2DEC(LEFT(E3126,4))&gt;=32768,HEX2DEC(LEFT(E3126,4))-65536,HEX2DEC(LEFT(E3126,4)))/Codes!$N$2</f>
        <v>4</v>
      </c>
      <c r="Q3126" s="1">
        <f>IF(HEX2DEC(RIGHT(E3126,4))&gt;=32768,HEX2DEC(RIGHT(E3126,4))-65536,HEX2DEC(RIGHT(E3126,4)))/Codes!$N$2</f>
        <v>0</v>
      </c>
      <c r="R3126" s="1">
        <f>IF(HEX2DEC(LEFT(F3126,4))&gt;=32768,HEX2DEC(LEFT(F3126,4))-65536,HEX2DEC(LEFT(F3126,4)))/Codes!$N$2</f>
        <v>6</v>
      </c>
      <c r="S3126" s="1">
        <f>IF(HEX2DEC(RIGHT(F3126,4))&gt;=32768,HEX2DEC(RIGHT(F3126,4))-65536,HEX2DEC(RIGHT(F3126,4)))/Codes!$N$2</f>
        <v>0</v>
      </c>
      <c r="T3126" s="18">
        <f t="shared" si="854"/>
        <v>140</v>
      </c>
      <c r="U3126" s="1">
        <f t="shared" si="855"/>
        <v>50</v>
      </c>
      <c r="V3126" s="1">
        <f t="shared" si="856"/>
        <v>0</v>
      </c>
      <c r="W3126" s="1" t="str">
        <f t="shared" si="857"/>
        <v>100</v>
      </c>
      <c r="X3126" s="1">
        <f t="shared" si="858"/>
        <v>3</v>
      </c>
      <c r="Y3126" s="1">
        <f t="shared" si="859"/>
        <v>45</v>
      </c>
      <c r="Z3126" s="1" t="str">
        <f>VLOOKUP(BIN2DEC(MID(HEX2BIN(MID(H3126,3,2),8),2,5)),Codes!$E$1:$F$18,2)</f>
        <v>Normal</v>
      </c>
      <c r="AA3126" s="6" t="str">
        <f t="shared" si="860"/>
        <v>0</v>
      </c>
      <c r="AB3126" s="1">
        <f t="shared" si="861"/>
        <v>20</v>
      </c>
      <c r="AC3126" s="1" t="str">
        <f>VLOOKUP(BIN2DEC(RIGHT(HEX2BIN(MID(H3126,6,1),4),1)&amp;LEFT(HEX2BIN(MID(H3126,7,1),4),1)),Codes!$K$1:$L$5,2)</f>
        <v>L</v>
      </c>
      <c r="AD3126" s="1" t="str">
        <f>VLOOKUP(BIN2DEC(RIGHT(HEX2BIN(MID(H3126,7,1),4),3)&amp;LEFT(HEX2BIN(MID(H3126,8,1),4),2)),Codes!$H$2:$I$33,2)</f>
        <v>Paper</v>
      </c>
      <c r="AE3126" s="1" t="str">
        <f t="shared" si="862"/>
        <v>1</v>
      </c>
      <c r="AF3126" s="1" t="str">
        <f t="shared" si="863"/>
        <v>1</v>
      </c>
      <c r="AH3126" s="6">
        <f t="shared" si="864"/>
        <v>70</v>
      </c>
    </row>
    <row r="3127" spans="1:34">
      <c r="A3127" s="3" t="s">
        <v>5285</v>
      </c>
      <c r="B3127" s="1" t="s">
        <v>81</v>
      </c>
      <c r="C3127" s="6" t="s">
        <v>5281</v>
      </c>
      <c r="D3127" s="9" t="s">
        <v>5286</v>
      </c>
      <c r="E3127" s="9" t="s">
        <v>265</v>
      </c>
      <c r="F3127" s="9" t="s">
        <v>1352</v>
      </c>
      <c r="G3127" s="9" t="s">
        <v>5283</v>
      </c>
      <c r="H3127" s="9" t="s">
        <v>5284</v>
      </c>
      <c r="J3127" s="6" t="str">
        <f t="shared" si="848"/>
        <v>001011</v>
      </c>
      <c r="K3127" s="1">
        <f t="shared" si="849"/>
        <v>1</v>
      </c>
      <c r="L3127" s="6" t="str">
        <f t="shared" si="850"/>
        <v>00000</v>
      </c>
      <c r="M3127" s="1">
        <f t="shared" si="851"/>
        <v>17</v>
      </c>
      <c r="N3127" s="6" t="str">
        <f t="shared" si="852"/>
        <v>00</v>
      </c>
      <c r="O3127" s="1">
        <f t="shared" si="853"/>
        <v>6</v>
      </c>
      <c r="P3127" s="1">
        <f>IF(HEX2DEC(LEFT(E3127,4))&gt;=32768,HEX2DEC(LEFT(E3127,4))-65536,HEX2DEC(LEFT(E3127,4)))/Codes!$N$2</f>
        <v>2.4</v>
      </c>
      <c r="Q3127" s="1">
        <f>IF(HEX2DEC(RIGHT(E3127,4))&gt;=32768,HEX2DEC(RIGHT(E3127,4))-65536,HEX2DEC(RIGHT(E3127,4)))/Codes!$N$2</f>
        <v>0</v>
      </c>
      <c r="R3127" s="1">
        <f>IF(HEX2DEC(LEFT(F3127,4))&gt;=32768,HEX2DEC(LEFT(F3127,4))-65536,HEX2DEC(LEFT(F3127,4)))/Codes!$N$2</f>
        <v>1.2</v>
      </c>
      <c r="S3127" s="1">
        <f>IF(HEX2DEC(RIGHT(F3127,4))&gt;=32768,HEX2DEC(RIGHT(F3127,4))-65536,HEX2DEC(RIGHT(F3127,4)))/Codes!$N$2</f>
        <v>0</v>
      </c>
      <c r="T3127" s="18">
        <f t="shared" si="854"/>
        <v>140</v>
      </c>
      <c r="U3127" s="1">
        <f t="shared" si="855"/>
        <v>50</v>
      </c>
      <c r="V3127" s="1">
        <f t="shared" si="856"/>
        <v>0</v>
      </c>
      <c r="W3127" s="1" t="str">
        <f t="shared" si="857"/>
        <v>100</v>
      </c>
      <c r="X3127" s="1">
        <f t="shared" si="858"/>
        <v>3</v>
      </c>
      <c r="Y3127" s="1">
        <f t="shared" si="859"/>
        <v>45</v>
      </c>
      <c r="Z3127" s="1" t="str">
        <f>VLOOKUP(BIN2DEC(MID(HEX2BIN(MID(H3127,3,2),8),2,5)),Codes!$E$1:$F$18,2)</f>
        <v>Normal</v>
      </c>
      <c r="AA3127" s="6" t="str">
        <f t="shared" si="860"/>
        <v>0</v>
      </c>
      <c r="AB3127" s="1">
        <f t="shared" si="861"/>
        <v>20</v>
      </c>
      <c r="AC3127" s="1" t="str">
        <f>VLOOKUP(BIN2DEC(RIGHT(HEX2BIN(MID(H3127,6,1),4),1)&amp;LEFT(HEX2BIN(MID(H3127,7,1),4),1)),Codes!$K$1:$L$5,2)</f>
        <v>L</v>
      </c>
      <c r="AD3127" s="1" t="str">
        <f>VLOOKUP(BIN2DEC(RIGHT(HEX2BIN(MID(H3127,7,1),4),3)&amp;LEFT(HEX2BIN(MID(H3127,8,1),4),2)),Codes!$H$2:$I$33,2)</f>
        <v>Paper</v>
      </c>
      <c r="AE3127" s="1" t="str">
        <f t="shared" si="862"/>
        <v>1</v>
      </c>
      <c r="AF3127" s="1" t="str">
        <f t="shared" si="863"/>
        <v>1</v>
      </c>
      <c r="AH3127" s="6">
        <f t="shared" si="864"/>
        <v>70</v>
      </c>
    </row>
    <row r="3128" spans="1:34">
      <c r="A3128" s="3" t="s">
        <v>5287</v>
      </c>
      <c r="B3128" s="1" t="s">
        <v>81</v>
      </c>
      <c r="C3128" s="6" t="s">
        <v>5288</v>
      </c>
      <c r="D3128" s="9" t="s">
        <v>5289</v>
      </c>
      <c r="E3128" s="9" t="s">
        <v>207</v>
      </c>
      <c r="F3128" s="9" t="s">
        <v>299</v>
      </c>
      <c r="G3128" s="9" t="s">
        <v>5290</v>
      </c>
      <c r="H3128" s="9" t="s">
        <v>4747</v>
      </c>
      <c r="J3128" s="6" t="str">
        <f t="shared" si="848"/>
        <v>001011</v>
      </c>
      <c r="K3128" s="1">
        <f t="shared" si="849"/>
        <v>0</v>
      </c>
      <c r="L3128" s="6" t="str">
        <f t="shared" si="850"/>
        <v>00000</v>
      </c>
      <c r="M3128" s="1">
        <f t="shared" si="851"/>
        <v>17</v>
      </c>
      <c r="N3128" s="6" t="str">
        <f t="shared" si="852"/>
        <v>00</v>
      </c>
      <c r="O3128" s="1">
        <f t="shared" si="853"/>
        <v>8</v>
      </c>
      <c r="P3128" s="1">
        <f>IF(HEX2DEC(LEFT(E3128,4))&gt;=32768,HEX2DEC(LEFT(E3128,4))-65536,HEX2DEC(LEFT(E3128,4)))/Codes!$N$2</f>
        <v>4</v>
      </c>
      <c r="Q3128" s="1">
        <f>IF(HEX2DEC(RIGHT(E3128,4))&gt;=32768,HEX2DEC(RIGHT(E3128,4))-65536,HEX2DEC(RIGHT(E3128,4)))/Codes!$N$2</f>
        <v>0</v>
      </c>
      <c r="R3128" s="1">
        <f>IF(HEX2DEC(LEFT(F3128,4))&gt;=32768,HEX2DEC(LEFT(F3128,4))-65536,HEX2DEC(LEFT(F3128,4)))/Codes!$N$2</f>
        <v>6</v>
      </c>
      <c r="S3128" s="1">
        <f>IF(HEX2DEC(RIGHT(F3128,4))&gt;=32768,HEX2DEC(RIGHT(F3128,4))-65536,HEX2DEC(RIGHT(F3128,4)))/Codes!$N$2</f>
        <v>0</v>
      </c>
      <c r="T3128" s="18">
        <f t="shared" si="854"/>
        <v>40</v>
      </c>
      <c r="U3128" s="1">
        <f t="shared" si="855"/>
        <v>40</v>
      </c>
      <c r="V3128" s="1">
        <f t="shared" si="856"/>
        <v>0</v>
      </c>
      <c r="W3128" s="1" t="str">
        <f t="shared" si="857"/>
        <v>100</v>
      </c>
      <c r="X3128" s="1">
        <f t="shared" si="858"/>
        <v>3</v>
      </c>
      <c r="Y3128" s="1">
        <f t="shared" si="859"/>
        <v>50</v>
      </c>
      <c r="Z3128" s="1" t="str">
        <f>VLOOKUP(BIN2DEC(MID(HEX2BIN(MID(H3128,3,2),8),2,5)),Codes!$E$1:$F$18,2)</f>
        <v>Slash</v>
      </c>
      <c r="AA3128" s="6" t="str">
        <f t="shared" si="860"/>
        <v>0</v>
      </c>
      <c r="AB3128" s="1">
        <f t="shared" si="861"/>
        <v>0</v>
      </c>
      <c r="AC3128" s="1" t="str">
        <f>VLOOKUP(BIN2DEC(RIGHT(HEX2BIN(MID(H3128,6,1),4),1)&amp;LEFT(HEX2BIN(MID(H3128,7,1),4),1)),Codes!$K$1:$L$5,2)</f>
        <v>M</v>
      </c>
      <c r="AD3128" s="1" t="str">
        <f>VLOOKUP(BIN2DEC(RIGHT(HEX2BIN(MID(H3128,7,1),4),3)&amp;LEFT(HEX2BIN(MID(H3128,8,1),4),2)),Codes!$H$2:$I$33,2)</f>
        <v>Slash</v>
      </c>
      <c r="AE3128" s="1" t="str">
        <f t="shared" si="862"/>
        <v>1</v>
      </c>
      <c r="AF3128" s="1" t="str">
        <f t="shared" si="863"/>
        <v>1</v>
      </c>
      <c r="AH3128" s="6">
        <f t="shared" si="864"/>
        <v>35</v>
      </c>
    </row>
    <row r="3129" spans="1:34">
      <c r="A3129" s="3" t="s">
        <v>5291</v>
      </c>
      <c r="B3129" s="1" t="s">
        <v>81</v>
      </c>
      <c r="C3129" s="6" t="s">
        <v>5288</v>
      </c>
      <c r="D3129" s="9" t="s">
        <v>5292</v>
      </c>
      <c r="E3129" s="9" t="s">
        <v>265</v>
      </c>
      <c r="F3129" s="9" t="s">
        <v>1352</v>
      </c>
      <c r="G3129" s="9" t="s">
        <v>5290</v>
      </c>
      <c r="H3129" s="9" t="s">
        <v>4747</v>
      </c>
      <c r="J3129" s="6" t="str">
        <f t="shared" si="848"/>
        <v>001011</v>
      </c>
      <c r="K3129" s="1">
        <f t="shared" si="849"/>
        <v>1</v>
      </c>
      <c r="L3129" s="6" t="str">
        <f t="shared" si="850"/>
        <v>00000</v>
      </c>
      <c r="M3129" s="1">
        <f t="shared" si="851"/>
        <v>17</v>
      </c>
      <c r="N3129" s="6" t="str">
        <f t="shared" si="852"/>
        <v>00</v>
      </c>
      <c r="O3129" s="1">
        <f t="shared" si="853"/>
        <v>8</v>
      </c>
      <c r="P3129" s="1">
        <f>IF(HEX2DEC(LEFT(E3129,4))&gt;=32768,HEX2DEC(LEFT(E3129,4))-65536,HEX2DEC(LEFT(E3129,4)))/Codes!$N$2</f>
        <v>2.4</v>
      </c>
      <c r="Q3129" s="1">
        <f>IF(HEX2DEC(RIGHT(E3129,4))&gt;=32768,HEX2DEC(RIGHT(E3129,4))-65536,HEX2DEC(RIGHT(E3129,4)))/Codes!$N$2</f>
        <v>0</v>
      </c>
      <c r="R3129" s="1">
        <f>IF(HEX2DEC(LEFT(F3129,4))&gt;=32768,HEX2DEC(LEFT(F3129,4))-65536,HEX2DEC(LEFT(F3129,4)))/Codes!$N$2</f>
        <v>1.2</v>
      </c>
      <c r="S3129" s="1">
        <f>IF(HEX2DEC(RIGHT(F3129,4))&gt;=32768,HEX2DEC(RIGHT(F3129,4))-65536,HEX2DEC(RIGHT(F3129,4)))/Codes!$N$2</f>
        <v>0</v>
      </c>
      <c r="T3129" s="18">
        <f t="shared" si="854"/>
        <v>40</v>
      </c>
      <c r="U3129" s="1">
        <f t="shared" si="855"/>
        <v>40</v>
      </c>
      <c r="V3129" s="1">
        <f t="shared" si="856"/>
        <v>0</v>
      </c>
      <c r="W3129" s="1" t="str">
        <f t="shared" si="857"/>
        <v>100</v>
      </c>
      <c r="X3129" s="1">
        <f t="shared" si="858"/>
        <v>3</v>
      </c>
      <c r="Y3129" s="1">
        <f t="shared" si="859"/>
        <v>50</v>
      </c>
      <c r="Z3129" s="1" t="str">
        <f>VLOOKUP(BIN2DEC(MID(HEX2BIN(MID(H3129,3,2),8),2,5)),Codes!$E$1:$F$18,2)</f>
        <v>Slash</v>
      </c>
      <c r="AA3129" s="6" t="str">
        <f t="shared" si="860"/>
        <v>0</v>
      </c>
      <c r="AB3129" s="1">
        <f t="shared" si="861"/>
        <v>0</v>
      </c>
      <c r="AC3129" s="1" t="str">
        <f>VLOOKUP(BIN2DEC(RIGHT(HEX2BIN(MID(H3129,6,1),4),1)&amp;LEFT(HEX2BIN(MID(H3129,7,1),4),1)),Codes!$K$1:$L$5,2)</f>
        <v>M</v>
      </c>
      <c r="AD3129" s="1" t="str">
        <f>VLOOKUP(BIN2DEC(RIGHT(HEX2BIN(MID(H3129,7,1),4),3)&amp;LEFT(HEX2BIN(MID(H3129,8,1),4),2)),Codes!$H$2:$I$33,2)</f>
        <v>Slash</v>
      </c>
      <c r="AE3129" s="1" t="str">
        <f t="shared" si="862"/>
        <v>1</v>
      </c>
      <c r="AF3129" s="1" t="str">
        <f t="shared" si="863"/>
        <v>1</v>
      </c>
      <c r="AH3129" s="6">
        <f t="shared" si="864"/>
        <v>35</v>
      </c>
    </row>
    <row r="3130" spans="1:34">
      <c r="A3130" s="3" t="s">
        <v>5293</v>
      </c>
      <c r="B3130" s="1" t="s">
        <v>81</v>
      </c>
      <c r="C3130" s="6" t="s">
        <v>5294</v>
      </c>
      <c r="D3130" s="9" t="s">
        <v>5295</v>
      </c>
      <c r="E3130" s="9" t="s">
        <v>207</v>
      </c>
      <c r="F3130" s="9" t="s">
        <v>299</v>
      </c>
      <c r="G3130" s="9" t="s">
        <v>5296</v>
      </c>
      <c r="H3130" s="9" t="s">
        <v>5297</v>
      </c>
      <c r="J3130" s="6" t="str">
        <f t="shared" si="848"/>
        <v>001011</v>
      </c>
      <c r="K3130" s="1">
        <f t="shared" si="849"/>
        <v>0</v>
      </c>
      <c r="L3130" s="6" t="str">
        <f t="shared" si="850"/>
        <v>00000</v>
      </c>
      <c r="M3130" s="1">
        <f t="shared" si="851"/>
        <v>17</v>
      </c>
      <c r="N3130" s="6" t="str">
        <f t="shared" si="852"/>
        <v>00</v>
      </c>
      <c r="O3130" s="1">
        <f t="shared" si="853"/>
        <v>3</v>
      </c>
      <c r="P3130" s="1">
        <f>IF(HEX2DEC(LEFT(E3130,4))&gt;=32768,HEX2DEC(LEFT(E3130,4))-65536,HEX2DEC(LEFT(E3130,4)))/Codes!$N$2</f>
        <v>4</v>
      </c>
      <c r="Q3130" s="1">
        <f>IF(HEX2DEC(RIGHT(E3130,4))&gt;=32768,HEX2DEC(RIGHT(E3130,4))-65536,HEX2DEC(RIGHT(E3130,4)))/Codes!$N$2</f>
        <v>0</v>
      </c>
      <c r="R3130" s="1">
        <f>IF(HEX2DEC(LEFT(F3130,4))&gt;=32768,HEX2DEC(LEFT(F3130,4))-65536,HEX2DEC(LEFT(F3130,4)))/Codes!$N$2</f>
        <v>6</v>
      </c>
      <c r="S3130" s="1">
        <f>IF(HEX2DEC(RIGHT(F3130,4))&gt;=32768,HEX2DEC(RIGHT(F3130,4))-65536,HEX2DEC(RIGHT(F3130,4)))/Codes!$N$2</f>
        <v>0</v>
      </c>
      <c r="T3130" s="18">
        <f t="shared" si="854"/>
        <v>75</v>
      </c>
      <c r="U3130" s="1">
        <f t="shared" si="855"/>
        <v>80</v>
      </c>
      <c r="V3130" s="1">
        <f t="shared" si="856"/>
        <v>0</v>
      </c>
      <c r="W3130" s="1" t="str">
        <f t="shared" si="857"/>
        <v>100</v>
      </c>
      <c r="X3130" s="1">
        <f t="shared" si="858"/>
        <v>3</v>
      </c>
      <c r="Y3130" s="1">
        <f t="shared" si="859"/>
        <v>30</v>
      </c>
      <c r="Z3130" s="1" t="str">
        <f>VLOOKUP(BIN2DEC(MID(HEX2BIN(MID(H3130,3,2),8),2,5)),Codes!$E$1:$F$18,2)</f>
        <v>Electric</v>
      </c>
      <c r="AA3130" s="6" t="str">
        <f t="shared" si="860"/>
        <v>0</v>
      </c>
      <c r="AB3130" s="1">
        <f t="shared" si="861"/>
        <v>0</v>
      </c>
      <c r="AC3130" s="1" t="str">
        <f>VLOOKUP(BIN2DEC(RIGHT(HEX2BIN(MID(H3130,6,1),4),1)&amp;LEFT(HEX2BIN(MID(H3130,7,1),4),1)),Codes!$K$1:$L$5,2)</f>
        <v>M</v>
      </c>
      <c r="AD3130" s="1" t="str">
        <f>VLOOKUP(BIN2DEC(RIGHT(HEX2BIN(MID(H3130,7,1),4),3)&amp;LEFT(HEX2BIN(MID(H3130,8,1),4),2)),Codes!$H$2:$I$33,2)</f>
        <v>Shock</v>
      </c>
      <c r="AE3130" s="1" t="str">
        <f t="shared" si="862"/>
        <v>1</v>
      </c>
      <c r="AF3130" s="1" t="str">
        <f t="shared" si="863"/>
        <v>1</v>
      </c>
      <c r="AH3130" s="6">
        <f t="shared" si="864"/>
        <v>39</v>
      </c>
    </row>
    <row r="3131" spans="1:34">
      <c r="A3131" s="3" t="s">
        <v>5298</v>
      </c>
      <c r="B3131" s="1" t="s">
        <v>81</v>
      </c>
      <c r="C3131" s="6" t="s">
        <v>5294</v>
      </c>
      <c r="D3131" s="9" t="s">
        <v>5299</v>
      </c>
      <c r="E3131" s="9" t="s">
        <v>265</v>
      </c>
      <c r="F3131" s="9" t="s">
        <v>1352</v>
      </c>
      <c r="G3131" s="9" t="s">
        <v>5296</v>
      </c>
      <c r="H3131" s="9" t="s">
        <v>5297</v>
      </c>
      <c r="J3131" s="6" t="str">
        <f t="shared" si="848"/>
        <v>001011</v>
      </c>
      <c r="K3131" s="1">
        <f t="shared" si="849"/>
        <v>1</v>
      </c>
      <c r="L3131" s="6" t="str">
        <f t="shared" si="850"/>
        <v>00000</v>
      </c>
      <c r="M3131" s="1">
        <f t="shared" si="851"/>
        <v>17</v>
      </c>
      <c r="N3131" s="6" t="str">
        <f t="shared" si="852"/>
        <v>00</v>
      </c>
      <c r="O3131" s="1">
        <f t="shared" si="853"/>
        <v>3</v>
      </c>
      <c r="P3131" s="1">
        <f>IF(HEX2DEC(LEFT(E3131,4))&gt;=32768,HEX2DEC(LEFT(E3131,4))-65536,HEX2DEC(LEFT(E3131,4)))/Codes!$N$2</f>
        <v>2.4</v>
      </c>
      <c r="Q3131" s="1">
        <f>IF(HEX2DEC(RIGHT(E3131,4))&gt;=32768,HEX2DEC(RIGHT(E3131,4))-65536,HEX2DEC(RIGHT(E3131,4)))/Codes!$N$2</f>
        <v>0</v>
      </c>
      <c r="R3131" s="1">
        <f>IF(HEX2DEC(LEFT(F3131,4))&gt;=32768,HEX2DEC(LEFT(F3131,4))-65536,HEX2DEC(LEFT(F3131,4)))/Codes!$N$2</f>
        <v>1.2</v>
      </c>
      <c r="S3131" s="1">
        <f>IF(HEX2DEC(RIGHT(F3131,4))&gt;=32768,HEX2DEC(RIGHT(F3131,4))-65536,HEX2DEC(RIGHT(F3131,4)))/Codes!$N$2</f>
        <v>0</v>
      </c>
      <c r="T3131" s="18">
        <f t="shared" si="854"/>
        <v>75</v>
      </c>
      <c r="U3131" s="1">
        <f t="shared" si="855"/>
        <v>80</v>
      </c>
      <c r="V3131" s="1">
        <f t="shared" si="856"/>
        <v>0</v>
      </c>
      <c r="W3131" s="1" t="str">
        <f t="shared" si="857"/>
        <v>100</v>
      </c>
      <c r="X3131" s="1">
        <f t="shared" si="858"/>
        <v>3</v>
      </c>
      <c r="Y3131" s="1">
        <f t="shared" si="859"/>
        <v>30</v>
      </c>
      <c r="Z3131" s="1" t="str">
        <f>VLOOKUP(BIN2DEC(MID(HEX2BIN(MID(H3131,3,2),8),2,5)),Codes!$E$1:$F$18,2)</f>
        <v>Electric</v>
      </c>
      <c r="AA3131" s="6" t="str">
        <f t="shared" si="860"/>
        <v>0</v>
      </c>
      <c r="AB3131" s="1">
        <f t="shared" si="861"/>
        <v>0</v>
      </c>
      <c r="AC3131" s="1" t="str">
        <f>VLOOKUP(BIN2DEC(RIGHT(HEX2BIN(MID(H3131,6,1),4),1)&amp;LEFT(HEX2BIN(MID(H3131,7,1),4),1)),Codes!$K$1:$L$5,2)</f>
        <v>M</v>
      </c>
      <c r="AD3131" s="1" t="str">
        <f>VLOOKUP(BIN2DEC(RIGHT(HEX2BIN(MID(H3131,7,1),4),3)&amp;LEFT(HEX2BIN(MID(H3131,8,1),4),2)),Codes!$H$2:$I$33,2)</f>
        <v>Shock</v>
      </c>
      <c r="AE3131" s="1" t="str">
        <f t="shared" si="862"/>
        <v>1</v>
      </c>
      <c r="AF3131" s="1" t="str">
        <f t="shared" si="863"/>
        <v>1</v>
      </c>
      <c r="AH3131" s="6">
        <f t="shared" si="864"/>
        <v>39</v>
      </c>
    </row>
    <row r="3132" spans="1:34">
      <c r="A3132" s="3" t="s">
        <v>5300</v>
      </c>
      <c r="B3132" s="1" t="s">
        <v>81</v>
      </c>
      <c r="C3132" s="6" t="s">
        <v>5301</v>
      </c>
      <c r="D3132" s="9" t="s">
        <v>5302</v>
      </c>
      <c r="E3132" s="9" t="s">
        <v>207</v>
      </c>
      <c r="F3132" s="9" t="s">
        <v>299</v>
      </c>
      <c r="G3132" s="9" t="s">
        <v>5303</v>
      </c>
      <c r="H3132" s="9" t="s">
        <v>3992</v>
      </c>
      <c r="J3132" s="6" t="str">
        <f t="shared" si="848"/>
        <v>001011</v>
      </c>
      <c r="K3132" s="1">
        <f t="shared" si="849"/>
        <v>0</v>
      </c>
      <c r="L3132" s="6" t="str">
        <f t="shared" si="850"/>
        <v>00000</v>
      </c>
      <c r="M3132" s="1">
        <f t="shared" si="851"/>
        <v>17</v>
      </c>
      <c r="N3132" s="6" t="str">
        <f t="shared" si="852"/>
        <v>00</v>
      </c>
      <c r="O3132" s="1">
        <f t="shared" si="853"/>
        <v>12</v>
      </c>
      <c r="P3132" s="1">
        <f>IF(HEX2DEC(LEFT(E3132,4))&gt;=32768,HEX2DEC(LEFT(E3132,4))-65536,HEX2DEC(LEFT(E3132,4)))/Codes!$N$2</f>
        <v>4</v>
      </c>
      <c r="Q3132" s="1">
        <f>IF(HEX2DEC(RIGHT(E3132,4))&gt;=32768,HEX2DEC(RIGHT(E3132,4))-65536,HEX2DEC(RIGHT(E3132,4)))/Codes!$N$2</f>
        <v>0</v>
      </c>
      <c r="R3132" s="1">
        <f>IF(HEX2DEC(LEFT(F3132,4))&gt;=32768,HEX2DEC(LEFT(F3132,4))-65536,HEX2DEC(LEFT(F3132,4)))/Codes!$N$2</f>
        <v>6</v>
      </c>
      <c r="S3132" s="1">
        <f>IF(HEX2DEC(RIGHT(F3132,4))&gt;=32768,HEX2DEC(RIGHT(F3132,4))-65536,HEX2DEC(RIGHT(F3132,4)))/Codes!$N$2</f>
        <v>0</v>
      </c>
      <c r="T3132" s="18">
        <f t="shared" si="854"/>
        <v>20</v>
      </c>
      <c r="U3132" s="1">
        <f t="shared" si="855"/>
        <v>80</v>
      </c>
      <c r="V3132" s="1">
        <f t="shared" si="856"/>
        <v>0</v>
      </c>
      <c r="W3132" s="1" t="str">
        <f t="shared" si="857"/>
        <v>100</v>
      </c>
      <c r="X3132" s="1">
        <f t="shared" si="858"/>
        <v>3</v>
      </c>
      <c r="Y3132" s="1">
        <f t="shared" si="859"/>
        <v>30</v>
      </c>
      <c r="Z3132" s="1" t="str">
        <f>VLOOKUP(BIN2DEC(MID(HEX2BIN(MID(H3132,3,2),8),2,5)),Codes!$E$1:$F$18,2)</f>
        <v>Flame</v>
      </c>
      <c r="AA3132" s="6" t="str">
        <f t="shared" si="860"/>
        <v>0</v>
      </c>
      <c r="AB3132" s="1">
        <f t="shared" si="861"/>
        <v>0</v>
      </c>
      <c r="AC3132" s="1" t="str">
        <f>VLOOKUP(BIN2DEC(RIGHT(HEX2BIN(MID(H3132,6,1),4),1)&amp;LEFT(HEX2BIN(MID(H3132,7,1),4),1)),Codes!$K$1:$L$5,2)</f>
        <v>M</v>
      </c>
      <c r="AD3132" s="1" t="str">
        <f>VLOOKUP(BIN2DEC(RIGHT(HEX2BIN(MID(H3132,7,1),4),3)&amp;LEFT(HEX2BIN(MID(H3132,8,1),4),2)),Codes!$H$2:$I$33,2)</f>
        <v>Burn</v>
      </c>
      <c r="AE3132" s="1" t="str">
        <f t="shared" si="862"/>
        <v>1</v>
      </c>
      <c r="AF3132" s="1" t="str">
        <f t="shared" si="863"/>
        <v>1</v>
      </c>
      <c r="AH3132" s="6">
        <f t="shared" si="864"/>
        <v>40</v>
      </c>
    </row>
    <row r="3133" spans="1:34">
      <c r="A3133" s="3" t="s">
        <v>5304</v>
      </c>
      <c r="B3133" s="1" t="s">
        <v>81</v>
      </c>
      <c r="C3133" s="6" t="s">
        <v>5301</v>
      </c>
      <c r="D3133" s="9" t="s">
        <v>5305</v>
      </c>
      <c r="E3133" s="9" t="s">
        <v>265</v>
      </c>
      <c r="F3133" s="9" t="s">
        <v>1352</v>
      </c>
      <c r="G3133" s="9" t="s">
        <v>5303</v>
      </c>
      <c r="H3133" s="9" t="s">
        <v>3992</v>
      </c>
      <c r="J3133" s="6" t="str">
        <f t="shared" si="848"/>
        <v>001011</v>
      </c>
      <c r="K3133" s="1">
        <f t="shared" si="849"/>
        <v>1</v>
      </c>
      <c r="L3133" s="6" t="str">
        <f t="shared" si="850"/>
        <v>00000</v>
      </c>
      <c r="M3133" s="1">
        <f t="shared" si="851"/>
        <v>17</v>
      </c>
      <c r="N3133" s="6" t="str">
        <f t="shared" si="852"/>
        <v>00</v>
      </c>
      <c r="O3133" s="1">
        <f t="shared" si="853"/>
        <v>12</v>
      </c>
      <c r="P3133" s="1">
        <f>IF(HEX2DEC(LEFT(E3133,4))&gt;=32768,HEX2DEC(LEFT(E3133,4))-65536,HEX2DEC(LEFT(E3133,4)))/Codes!$N$2</f>
        <v>2.4</v>
      </c>
      <c r="Q3133" s="1">
        <f>IF(HEX2DEC(RIGHT(E3133,4))&gt;=32768,HEX2DEC(RIGHT(E3133,4))-65536,HEX2DEC(RIGHT(E3133,4)))/Codes!$N$2</f>
        <v>0</v>
      </c>
      <c r="R3133" s="1">
        <f>IF(HEX2DEC(LEFT(F3133,4))&gt;=32768,HEX2DEC(LEFT(F3133,4))-65536,HEX2DEC(LEFT(F3133,4)))/Codes!$N$2</f>
        <v>1.2</v>
      </c>
      <c r="S3133" s="1">
        <f>IF(HEX2DEC(RIGHT(F3133,4))&gt;=32768,HEX2DEC(RIGHT(F3133,4))-65536,HEX2DEC(RIGHT(F3133,4)))/Codes!$N$2</f>
        <v>0</v>
      </c>
      <c r="T3133" s="18">
        <f t="shared" si="854"/>
        <v>20</v>
      </c>
      <c r="U3133" s="1">
        <f t="shared" si="855"/>
        <v>80</v>
      </c>
      <c r="V3133" s="1">
        <f t="shared" si="856"/>
        <v>0</v>
      </c>
      <c r="W3133" s="1" t="str">
        <f t="shared" si="857"/>
        <v>100</v>
      </c>
      <c r="X3133" s="1">
        <f t="shared" si="858"/>
        <v>3</v>
      </c>
      <c r="Y3133" s="1">
        <f t="shared" si="859"/>
        <v>30</v>
      </c>
      <c r="Z3133" s="1" t="str">
        <f>VLOOKUP(BIN2DEC(MID(HEX2BIN(MID(H3133,3,2),8),2,5)),Codes!$E$1:$F$18,2)</f>
        <v>Flame</v>
      </c>
      <c r="AA3133" s="6" t="str">
        <f t="shared" si="860"/>
        <v>0</v>
      </c>
      <c r="AB3133" s="1">
        <f t="shared" si="861"/>
        <v>0</v>
      </c>
      <c r="AC3133" s="1" t="str">
        <f>VLOOKUP(BIN2DEC(RIGHT(HEX2BIN(MID(H3133,6,1),4),1)&amp;LEFT(HEX2BIN(MID(H3133,7,1),4),1)),Codes!$K$1:$L$5,2)</f>
        <v>M</v>
      </c>
      <c r="AD3133" s="1" t="str">
        <f>VLOOKUP(BIN2DEC(RIGHT(HEX2BIN(MID(H3133,7,1),4),3)&amp;LEFT(HEX2BIN(MID(H3133,8,1),4),2)),Codes!$H$2:$I$33,2)</f>
        <v>Burn</v>
      </c>
      <c r="AE3133" s="1" t="str">
        <f t="shared" si="862"/>
        <v>1</v>
      </c>
      <c r="AF3133" s="1" t="str">
        <f t="shared" si="863"/>
        <v>1</v>
      </c>
      <c r="AH3133" s="6">
        <f t="shared" si="864"/>
        <v>40</v>
      </c>
    </row>
    <row r="3134" spans="1:34">
      <c r="A3134" s="3" t="s">
        <v>5306</v>
      </c>
      <c r="B3134" s="1" t="s">
        <v>81</v>
      </c>
      <c r="C3134" s="6" t="s">
        <v>5307</v>
      </c>
      <c r="D3134" s="9" t="s">
        <v>5308</v>
      </c>
      <c r="E3134" s="9" t="s">
        <v>207</v>
      </c>
      <c r="F3134" s="9" t="s">
        <v>299</v>
      </c>
      <c r="G3134" s="9" t="s">
        <v>308</v>
      </c>
      <c r="H3134" s="9" t="s">
        <v>3080</v>
      </c>
      <c r="J3134" s="6" t="str">
        <f t="shared" si="848"/>
        <v>001011</v>
      </c>
      <c r="K3134" s="1">
        <f t="shared" si="849"/>
        <v>0</v>
      </c>
      <c r="L3134" s="6" t="str">
        <f t="shared" si="850"/>
        <v>00000</v>
      </c>
      <c r="M3134" s="1">
        <f t="shared" si="851"/>
        <v>17</v>
      </c>
      <c r="N3134" s="6" t="str">
        <f t="shared" si="852"/>
        <v>00</v>
      </c>
      <c r="O3134" s="1">
        <f t="shared" si="853"/>
        <v>14</v>
      </c>
      <c r="P3134" s="1">
        <f>IF(HEX2DEC(LEFT(E3134,4))&gt;=32768,HEX2DEC(LEFT(E3134,4))-65536,HEX2DEC(LEFT(E3134,4)))/Codes!$N$2</f>
        <v>4</v>
      </c>
      <c r="Q3134" s="1">
        <f>IF(HEX2DEC(RIGHT(E3134,4))&gt;=32768,HEX2DEC(RIGHT(E3134,4))-65536,HEX2DEC(RIGHT(E3134,4)))/Codes!$N$2</f>
        <v>0</v>
      </c>
      <c r="R3134" s="1">
        <f>IF(HEX2DEC(LEFT(F3134,4))&gt;=32768,HEX2DEC(LEFT(F3134,4))-65536,HEX2DEC(LEFT(F3134,4)))/Codes!$N$2</f>
        <v>6</v>
      </c>
      <c r="S3134" s="1">
        <f>IF(HEX2DEC(RIGHT(F3134,4))&gt;=32768,HEX2DEC(RIGHT(F3134,4))-65536,HEX2DEC(RIGHT(F3134,4)))/Codes!$N$2</f>
        <v>0</v>
      </c>
      <c r="T3134" s="18">
        <f t="shared" si="854"/>
        <v>361</v>
      </c>
      <c r="U3134" s="1">
        <f t="shared" si="855"/>
        <v>50</v>
      </c>
      <c r="V3134" s="1">
        <f t="shared" si="856"/>
        <v>0</v>
      </c>
      <c r="W3134" s="1" t="str">
        <f t="shared" si="857"/>
        <v>100</v>
      </c>
      <c r="X3134" s="1">
        <f t="shared" si="858"/>
        <v>3</v>
      </c>
      <c r="Y3134" s="1">
        <f t="shared" si="859"/>
        <v>30</v>
      </c>
      <c r="Z3134" s="1" t="str">
        <f>VLOOKUP(BIN2DEC(MID(HEX2BIN(MID(H3134,3,2),8),2,5)),Codes!$E$1:$F$18,2)</f>
        <v>Normal</v>
      </c>
      <c r="AA3134" s="6" t="str">
        <f t="shared" si="860"/>
        <v>0</v>
      </c>
      <c r="AB3134" s="1">
        <f t="shared" si="861"/>
        <v>0</v>
      </c>
      <c r="AC3134" s="1" t="str">
        <f>VLOOKUP(BIN2DEC(RIGHT(HEX2BIN(MID(H3134,6,1),4),1)&amp;LEFT(HEX2BIN(MID(H3134,7,1),4),1)),Codes!$K$1:$L$5,2)</f>
        <v>M</v>
      </c>
      <c r="AD3134" s="1" t="str">
        <f>VLOOKUP(BIN2DEC(RIGHT(HEX2BIN(MID(H3134,7,1),4),3)&amp;LEFT(HEX2BIN(MID(H3134,8,1),4),2)),Codes!$H$2:$I$33,2)</f>
        <v>Kick</v>
      </c>
      <c r="AE3134" s="1" t="str">
        <f t="shared" si="862"/>
        <v>1</v>
      </c>
      <c r="AF3134" s="1" t="str">
        <f t="shared" si="863"/>
        <v>1</v>
      </c>
      <c r="AH3134" s="6">
        <f t="shared" si="864"/>
        <v>34</v>
      </c>
    </row>
    <row r="3135" spans="1:34">
      <c r="A3135" s="3" t="s">
        <v>5309</v>
      </c>
      <c r="B3135" s="1" t="s">
        <v>81</v>
      </c>
      <c r="C3135" s="6" t="s">
        <v>5307</v>
      </c>
      <c r="D3135" s="9" t="s">
        <v>5310</v>
      </c>
      <c r="E3135" s="9" t="s">
        <v>265</v>
      </c>
      <c r="F3135" s="9" t="s">
        <v>1352</v>
      </c>
      <c r="G3135" s="9" t="s">
        <v>308</v>
      </c>
      <c r="H3135" s="9" t="s">
        <v>3080</v>
      </c>
      <c r="J3135" s="6" t="str">
        <f t="shared" si="848"/>
        <v>001011</v>
      </c>
      <c r="K3135" s="1">
        <f t="shared" si="849"/>
        <v>1</v>
      </c>
      <c r="L3135" s="6" t="str">
        <f t="shared" si="850"/>
        <v>00000</v>
      </c>
      <c r="M3135" s="1">
        <f t="shared" si="851"/>
        <v>17</v>
      </c>
      <c r="N3135" s="6" t="str">
        <f t="shared" si="852"/>
        <v>00</v>
      </c>
      <c r="O3135" s="1">
        <f t="shared" si="853"/>
        <v>14</v>
      </c>
      <c r="P3135" s="1">
        <f>IF(HEX2DEC(LEFT(E3135,4))&gt;=32768,HEX2DEC(LEFT(E3135,4))-65536,HEX2DEC(LEFT(E3135,4)))/Codes!$N$2</f>
        <v>2.4</v>
      </c>
      <c r="Q3135" s="1">
        <f>IF(HEX2DEC(RIGHT(E3135,4))&gt;=32768,HEX2DEC(RIGHT(E3135,4))-65536,HEX2DEC(RIGHT(E3135,4)))/Codes!$N$2</f>
        <v>0</v>
      </c>
      <c r="R3135" s="1">
        <f>IF(HEX2DEC(LEFT(F3135,4))&gt;=32768,HEX2DEC(LEFT(F3135,4))-65536,HEX2DEC(LEFT(F3135,4)))/Codes!$N$2</f>
        <v>1.2</v>
      </c>
      <c r="S3135" s="1">
        <f>IF(HEX2DEC(RIGHT(F3135,4))&gt;=32768,HEX2DEC(RIGHT(F3135,4))-65536,HEX2DEC(RIGHT(F3135,4)))/Codes!$N$2</f>
        <v>0</v>
      </c>
      <c r="T3135" s="18">
        <f t="shared" si="854"/>
        <v>361</v>
      </c>
      <c r="U3135" s="1">
        <f t="shared" si="855"/>
        <v>50</v>
      </c>
      <c r="V3135" s="1">
        <f t="shared" si="856"/>
        <v>0</v>
      </c>
      <c r="W3135" s="1" t="str">
        <f t="shared" si="857"/>
        <v>100</v>
      </c>
      <c r="X3135" s="1">
        <f t="shared" si="858"/>
        <v>3</v>
      </c>
      <c r="Y3135" s="1">
        <f t="shared" si="859"/>
        <v>30</v>
      </c>
      <c r="Z3135" s="1" t="str">
        <f>VLOOKUP(BIN2DEC(MID(HEX2BIN(MID(H3135,3,2),8),2,5)),Codes!$E$1:$F$18,2)</f>
        <v>Normal</v>
      </c>
      <c r="AA3135" s="6" t="str">
        <f t="shared" si="860"/>
        <v>0</v>
      </c>
      <c r="AB3135" s="1">
        <f t="shared" si="861"/>
        <v>0</v>
      </c>
      <c r="AC3135" s="1" t="str">
        <f>VLOOKUP(BIN2DEC(RIGHT(HEX2BIN(MID(H3135,6,1),4),1)&amp;LEFT(HEX2BIN(MID(H3135,7,1),4),1)),Codes!$K$1:$L$5,2)</f>
        <v>M</v>
      </c>
      <c r="AD3135" s="1" t="str">
        <f>VLOOKUP(BIN2DEC(RIGHT(HEX2BIN(MID(H3135,7,1),4),3)&amp;LEFT(HEX2BIN(MID(H3135,8,1),4),2)),Codes!$H$2:$I$33,2)</f>
        <v>Kick</v>
      </c>
      <c r="AE3135" s="1" t="str">
        <f t="shared" si="862"/>
        <v>1</v>
      </c>
      <c r="AF3135" s="1" t="str">
        <f t="shared" si="863"/>
        <v>1</v>
      </c>
      <c r="AH3135" s="6">
        <f t="shared" si="864"/>
        <v>34</v>
      </c>
    </row>
    <row r="3136" spans="1:34">
      <c r="A3136" s="3" t="s">
        <v>5311</v>
      </c>
      <c r="B3136" s="1" t="s">
        <v>81</v>
      </c>
      <c r="C3136" s="6" t="s">
        <v>5312</v>
      </c>
      <c r="D3136" s="9" t="s">
        <v>5276</v>
      </c>
      <c r="E3136" s="9" t="s">
        <v>207</v>
      </c>
      <c r="F3136" s="9" t="s">
        <v>299</v>
      </c>
      <c r="G3136" s="9" t="s">
        <v>5313</v>
      </c>
      <c r="H3136" s="9" t="s">
        <v>5314</v>
      </c>
      <c r="J3136" s="6" t="str">
        <f t="shared" si="848"/>
        <v>001011</v>
      </c>
      <c r="K3136" s="1">
        <f t="shared" si="849"/>
        <v>0</v>
      </c>
      <c r="L3136" s="6" t="str">
        <f t="shared" si="850"/>
        <v>00000</v>
      </c>
      <c r="M3136" s="1">
        <f t="shared" si="851"/>
        <v>17</v>
      </c>
      <c r="N3136" s="6" t="str">
        <f t="shared" si="852"/>
        <v>00</v>
      </c>
      <c r="O3136" s="1">
        <f t="shared" si="853"/>
        <v>4</v>
      </c>
      <c r="P3136" s="1">
        <f>IF(HEX2DEC(LEFT(E3136,4))&gt;=32768,HEX2DEC(LEFT(E3136,4))-65536,HEX2DEC(LEFT(E3136,4)))/Codes!$N$2</f>
        <v>4</v>
      </c>
      <c r="Q3136" s="1">
        <f>IF(HEX2DEC(RIGHT(E3136,4))&gt;=32768,HEX2DEC(RIGHT(E3136,4))-65536,HEX2DEC(RIGHT(E3136,4)))/Codes!$N$2</f>
        <v>0</v>
      </c>
      <c r="R3136" s="1">
        <f>IF(HEX2DEC(LEFT(F3136,4))&gt;=32768,HEX2DEC(LEFT(F3136,4))-65536,HEX2DEC(LEFT(F3136,4)))/Codes!$N$2</f>
        <v>6</v>
      </c>
      <c r="S3136" s="1">
        <f>IF(HEX2DEC(RIGHT(F3136,4))&gt;=32768,HEX2DEC(RIGHT(F3136,4))-65536,HEX2DEC(RIGHT(F3136,4)))/Codes!$N$2</f>
        <v>0</v>
      </c>
      <c r="T3136" s="18">
        <f t="shared" si="854"/>
        <v>80</v>
      </c>
      <c r="U3136" s="1">
        <f t="shared" si="855"/>
        <v>100</v>
      </c>
      <c r="V3136" s="1">
        <f t="shared" si="856"/>
        <v>174</v>
      </c>
      <c r="W3136" s="1" t="str">
        <f t="shared" si="857"/>
        <v>100</v>
      </c>
      <c r="X3136" s="1">
        <f t="shared" si="858"/>
        <v>3</v>
      </c>
      <c r="Y3136" s="1">
        <f t="shared" si="859"/>
        <v>0</v>
      </c>
      <c r="Z3136" s="1" t="str">
        <f>VLOOKUP(BIN2DEC(MID(HEX2BIN(MID(H3136,3,2),8),2,5)),Codes!$E$1:$F$18,2)</f>
        <v>Freezing</v>
      </c>
      <c r="AA3136" s="6" t="str">
        <f t="shared" si="860"/>
        <v>0</v>
      </c>
      <c r="AB3136" s="1">
        <f t="shared" si="861"/>
        <v>0</v>
      </c>
      <c r="AC3136" s="1" t="str">
        <f>VLOOKUP(BIN2DEC(RIGHT(HEX2BIN(MID(H3136,6,1),4),1)&amp;LEFT(HEX2BIN(MID(H3136,7,1),4),1)),Codes!$K$1:$L$5,2)</f>
        <v>L</v>
      </c>
      <c r="AD3136" s="1" t="str">
        <f>VLOOKUP(BIN2DEC(RIGHT(HEX2BIN(MID(H3136,7,1),4),3)&amp;LEFT(HEX2BIN(MID(H3136,8,1),4),2)),Codes!$H$2:$I$33,2)</f>
        <v>Ice</v>
      </c>
      <c r="AE3136" s="1" t="str">
        <f t="shared" si="862"/>
        <v>1</v>
      </c>
      <c r="AF3136" s="1" t="str">
        <f t="shared" si="863"/>
        <v>1</v>
      </c>
      <c r="AH3136" s="6">
        <f t="shared" si="864"/>
        <v>77</v>
      </c>
    </row>
    <row r="3137" spans="1:34">
      <c r="A3137" s="3" t="s">
        <v>5315</v>
      </c>
      <c r="B3137" s="1" t="s">
        <v>81</v>
      </c>
      <c r="C3137" s="6" t="s">
        <v>5312</v>
      </c>
      <c r="D3137" s="9" t="s">
        <v>5279</v>
      </c>
      <c r="E3137" s="9" t="s">
        <v>265</v>
      </c>
      <c r="F3137" s="9" t="s">
        <v>1352</v>
      </c>
      <c r="G3137" s="9" t="s">
        <v>5313</v>
      </c>
      <c r="H3137" s="9" t="s">
        <v>5314</v>
      </c>
      <c r="J3137" s="6" t="str">
        <f t="shared" ref="J3137:J3200" si="865">LEFT(HEX2BIN(LEFT(D3137,2),8),6)</f>
        <v>001011</v>
      </c>
      <c r="K3137" s="1">
        <f t="shared" ref="K3137:K3200" si="866">BIN2DEC(MID(HEX2BIN(MID(D3137,2,2),8),3,3))</f>
        <v>1</v>
      </c>
      <c r="L3137" s="6" t="str">
        <f t="shared" ref="L3137:L3200" si="867">MID(HEX2BIN(MID(D3137,3,2),8),2,5)</f>
        <v>00000</v>
      </c>
      <c r="M3137" s="1">
        <f t="shared" ref="M3137:M3200" si="868">ROUNDDOWN(HEX2DEC(MID(D3137,4,3))/8,0)</f>
        <v>17</v>
      </c>
      <c r="N3137" s="6" t="str">
        <f t="shared" ref="N3137:N3200" si="869">MID(HEX2BIN(MID(D3137,6,1),4),2,2)</f>
        <v>00</v>
      </c>
      <c r="O3137" s="1">
        <f t="shared" ref="O3137:O3200" si="870">HEX2DEC(MID(D3137,7,2))</f>
        <v>4</v>
      </c>
      <c r="P3137" s="1">
        <f>IF(HEX2DEC(LEFT(E3137,4))&gt;=32768,HEX2DEC(LEFT(E3137,4))-65536,HEX2DEC(LEFT(E3137,4)))/Codes!$N$2</f>
        <v>2.4</v>
      </c>
      <c r="Q3137" s="1">
        <f>IF(HEX2DEC(RIGHT(E3137,4))&gt;=32768,HEX2DEC(RIGHT(E3137,4))-65536,HEX2DEC(RIGHT(E3137,4)))/Codes!$N$2</f>
        <v>0</v>
      </c>
      <c r="R3137" s="1">
        <f>IF(HEX2DEC(LEFT(F3137,4))&gt;=32768,HEX2DEC(LEFT(F3137,4))-65536,HEX2DEC(LEFT(F3137,4)))/Codes!$N$2</f>
        <v>1.2</v>
      </c>
      <c r="S3137" s="1">
        <f>IF(HEX2DEC(RIGHT(F3137,4))&gt;=32768,HEX2DEC(RIGHT(F3137,4))-65536,HEX2DEC(RIGHT(F3137,4)))/Codes!$N$2</f>
        <v>0</v>
      </c>
      <c r="T3137" s="18">
        <f t="shared" ref="T3137:T3200" si="871">ROUNDDOWN(HEX2DEC(LEFT(G3137,3))/8,0)</f>
        <v>80</v>
      </c>
      <c r="U3137" s="1">
        <f t="shared" ref="U3137:U3200" si="872">ROUNDDOWN(HEX2DEC(MID(G3137,3,3))/4,0)-(512*ROUNDDOWN(HEX2DEC(MID(G3137,3,1))/8,0))</f>
        <v>100</v>
      </c>
      <c r="V3137" s="1">
        <f t="shared" ref="V3137:V3200" si="873">RIGHT(HEX2BIN(MID(G3137,5,1),4),2)*128+HEX2DEC(MID(G3137,6,1))*8+LEFT(HEX2BIN(MID(G3137,7,1),4),3)</f>
        <v>174</v>
      </c>
      <c r="W3137" s="1" t="str">
        <f t="shared" ref="W3137:W3200" si="874">MID(HEX2BIN(MID(G3137,7,2),8),4,3)</f>
        <v>100</v>
      </c>
      <c r="X3137" s="1">
        <f t="shared" ref="X3137:X3200" si="875">BIN2DEC(RIGHT(HEX2BIN(RIGHT(G3137,1),4),2))</f>
        <v>3</v>
      </c>
      <c r="Y3137" s="1">
        <f t="shared" ref="Y3137:Y3200" si="876">ROUNDDOWN(HEX2DEC(LEFT(H3137,3))/8,0)</f>
        <v>0</v>
      </c>
      <c r="Z3137" s="1" t="str">
        <f>VLOOKUP(BIN2DEC(MID(HEX2BIN(MID(H3137,3,2),8),2,5)),Codes!$E$1:$F$18,2)</f>
        <v>Freezing</v>
      </c>
      <c r="AA3137" s="6" t="str">
        <f t="shared" ref="AA3137:AA3200" si="877">MID(HEX2BIN(MID(H3137,4,1),4),3,1)</f>
        <v>0</v>
      </c>
      <c r="AB3137" s="1">
        <f t="shared" ref="AB3137:AB3200" si="878">(MOD(HEX2DEC(MID(H3137,4,1)),2))*64+ROUNDDOWN(HEX2DEC(MID(H3137,5,2))/4,0)</f>
        <v>0</v>
      </c>
      <c r="AC3137" s="1" t="str">
        <f>VLOOKUP(BIN2DEC(RIGHT(HEX2BIN(MID(H3137,6,1),4),1)&amp;LEFT(HEX2BIN(MID(H3137,7,1),4),1)),Codes!$K$1:$L$5,2)</f>
        <v>L</v>
      </c>
      <c r="AD3137" s="1" t="str">
        <f>VLOOKUP(BIN2DEC(RIGHT(HEX2BIN(MID(H3137,7,1),4),3)&amp;LEFT(HEX2BIN(MID(H3137,8,1),4),2)),Codes!$H$2:$I$33,2)</f>
        <v>Ice</v>
      </c>
      <c r="AE3137" s="1" t="str">
        <f t="shared" ref="AE3137:AE3200" si="879">MID(HEX2BIN(RIGHT(H3137,1),4),3,1)</f>
        <v>1</v>
      </c>
      <c r="AF3137" s="1" t="str">
        <f t="shared" ref="AF3137:AF3200" si="880">RIGHT(HEX2BIN(RIGHT(H3137,1),4),1)</f>
        <v>1</v>
      </c>
      <c r="AH3137" s="6">
        <f t="shared" ref="AH3137:AH3200" si="881">ROUNDDOWN(HEX2DEC(MID(H3137,6,3))/4,0)-(256*ROUNDDOWN(HEX2DEC(MID(H3137,6,1))/4,0))</f>
        <v>77</v>
      </c>
    </row>
    <row r="3138" spans="1:34">
      <c r="A3138" s="3" t="s">
        <v>5316</v>
      </c>
      <c r="B3138" s="1" t="s">
        <v>81</v>
      </c>
      <c r="C3138" s="6" t="s">
        <v>5317</v>
      </c>
      <c r="D3138" s="9" t="s">
        <v>5318</v>
      </c>
      <c r="E3138" s="9" t="s">
        <v>265</v>
      </c>
      <c r="F3138" s="9" t="s">
        <v>499</v>
      </c>
      <c r="G3138" s="9" t="s">
        <v>102</v>
      </c>
      <c r="H3138" s="9" t="s">
        <v>5319</v>
      </c>
      <c r="J3138" s="6" t="str">
        <f t="shared" si="865"/>
        <v>001011</v>
      </c>
      <c r="K3138" s="1">
        <f t="shared" si="866"/>
        <v>0</v>
      </c>
      <c r="L3138" s="6" t="str">
        <f t="shared" si="867"/>
        <v>00000</v>
      </c>
      <c r="M3138" s="1">
        <f t="shared" si="868"/>
        <v>17</v>
      </c>
      <c r="N3138" s="6" t="str">
        <f t="shared" si="869"/>
        <v>00</v>
      </c>
      <c r="O3138" s="1">
        <f t="shared" si="870"/>
        <v>32</v>
      </c>
      <c r="P3138" s="1">
        <f>IF(HEX2DEC(LEFT(E3138,4))&gt;=32768,HEX2DEC(LEFT(E3138,4))-65536,HEX2DEC(LEFT(E3138,4)))/Codes!$N$2</f>
        <v>2.4</v>
      </c>
      <c r="Q3138" s="1">
        <f>IF(HEX2DEC(RIGHT(E3138,4))&gt;=32768,HEX2DEC(RIGHT(E3138,4))-65536,HEX2DEC(RIGHT(E3138,4)))/Codes!$N$2</f>
        <v>0</v>
      </c>
      <c r="R3138" s="1">
        <f>IF(HEX2DEC(LEFT(F3138,4))&gt;=32768,HEX2DEC(LEFT(F3138,4))-65536,HEX2DEC(LEFT(F3138,4)))/Codes!$N$2</f>
        <v>5.2</v>
      </c>
      <c r="S3138" s="1">
        <f>IF(HEX2DEC(RIGHT(F3138,4))&gt;=32768,HEX2DEC(RIGHT(F3138,4))-65536,HEX2DEC(RIGHT(F3138,4)))/Codes!$N$2</f>
        <v>0</v>
      </c>
      <c r="T3138" s="18">
        <f t="shared" si="871"/>
        <v>361</v>
      </c>
      <c r="U3138" s="1">
        <f t="shared" si="872"/>
        <v>80</v>
      </c>
      <c r="V3138" s="1">
        <f t="shared" si="873"/>
        <v>0</v>
      </c>
      <c r="W3138" s="1" t="str">
        <f t="shared" si="874"/>
        <v>100</v>
      </c>
      <c r="X3138" s="1">
        <f t="shared" si="875"/>
        <v>3</v>
      </c>
      <c r="Y3138" s="1">
        <f t="shared" si="876"/>
        <v>100</v>
      </c>
      <c r="Z3138" s="1" t="str">
        <f>VLOOKUP(BIN2DEC(MID(HEX2BIN(MID(H3138,3,2),8),2,5)),Codes!$E$1:$F$18,2)</f>
        <v>Normal</v>
      </c>
      <c r="AA3138" s="6" t="str">
        <f t="shared" si="877"/>
        <v>0</v>
      </c>
      <c r="AB3138" s="1">
        <f t="shared" si="878"/>
        <v>0</v>
      </c>
      <c r="AC3138" s="1" t="str">
        <f>VLOOKUP(BIN2DEC(RIGHT(HEX2BIN(MID(H3138,6,1),4),1)&amp;LEFT(HEX2BIN(MID(H3138,7,1),4),1)),Codes!$K$1:$L$5,2)</f>
        <v>L</v>
      </c>
      <c r="AD3138" s="1" t="str">
        <f>VLOOKUP(BIN2DEC(RIGHT(HEX2BIN(MID(H3138,7,1),4),3)&amp;LEFT(HEX2BIN(MID(H3138,8,1),4),2)),Codes!$H$2:$I$33,2)</f>
        <v>Bat</v>
      </c>
      <c r="AE3138" s="1" t="str">
        <f t="shared" si="879"/>
        <v>1</v>
      </c>
      <c r="AF3138" s="1" t="str">
        <f t="shared" si="880"/>
        <v>1</v>
      </c>
      <c r="AH3138" s="6">
        <f t="shared" si="881"/>
        <v>69</v>
      </c>
    </row>
    <row r="3139" spans="1:34">
      <c r="A3139" s="3" t="s">
        <v>5320</v>
      </c>
      <c r="B3139" s="1" t="s">
        <v>81</v>
      </c>
      <c r="C3139" s="6" t="s">
        <v>5317</v>
      </c>
      <c r="D3139" s="9" t="s">
        <v>5321</v>
      </c>
      <c r="E3139" s="9" t="s">
        <v>5322</v>
      </c>
      <c r="F3139" s="9" t="s">
        <v>1352</v>
      </c>
      <c r="G3139" s="9" t="s">
        <v>102</v>
      </c>
      <c r="H3139" s="9" t="s">
        <v>5319</v>
      </c>
      <c r="J3139" s="6" t="str">
        <f t="shared" si="865"/>
        <v>001011</v>
      </c>
      <c r="K3139" s="1">
        <f t="shared" si="866"/>
        <v>1</v>
      </c>
      <c r="L3139" s="6" t="str">
        <f t="shared" si="867"/>
        <v>00000</v>
      </c>
      <c r="M3139" s="1">
        <f t="shared" si="868"/>
        <v>17</v>
      </c>
      <c r="N3139" s="6" t="str">
        <f t="shared" si="869"/>
        <v>00</v>
      </c>
      <c r="O3139" s="1">
        <f t="shared" si="870"/>
        <v>32</v>
      </c>
      <c r="P3139" s="1">
        <f>IF(HEX2DEC(LEFT(E3139,4))&gt;=32768,HEX2DEC(LEFT(E3139,4))-65536,HEX2DEC(LEFT(E3139,4)))/Codes!$N$2</f>
        <v>1.52</v>
      </c>
      <c r="Q3139" s="1">
        <f>IF(HEX2DEC(RIGHT(E3139,4))&gt;=32768,HEX2DEC(RIGHT(E3139,4))-65536,HEX2DEC(RIGHT(E3139,4)))/Codes!$N$2</f>
        <v>0</v>
      </c>
      <c r="R3139" s="1">
        <f>IF(HEX2DEC(LEFT(F3139,4))&gt;=32768,HEX2DEC(LEFT(F3139,4))-65536,HEX2DEC(LEFT(F3139,4)))/Codes!$N$2</f>
        <v>1.2</v>
      </c>
      <c r="S3139" s="1">
        <f>IF(HEX2DEC(RIGHT(F3139,4))&gt;=32768,HEX2DEC(RIGHT(F3139,4))-65536,HEX2DEC(RIGHT(F3139,4)))/Codes!$N$2</f>
        <v>0</v>
      </c>
      <c r="T3139" s="18">
        <f t="shared" si="871"/>
        <v>361</v>
      </c>
      <c r="U3139" s="1">
        <f t="shared" si="872"/>
        <v>80</v>
      </c>
      <c r="V3139" s="1">
        <f t="shared" si="873"/>
        <v>0</v>
      </c>
      <c r="W3139" s="1" t="str">
        <f t="shared" si="874"/>
        <v>100</v>
      </c>
      <c r="X3139" s="1">
        <f t="shared" si="875"/>
        <v>3</v>
      </c>
      <c r="Y3139" s="1">
        <f t="shared" si="876"/>
        <v>100</v>
      </c>
      <c r="Z3139" s="1" t="str">
        <f>VLOOKUP(BIN2DEC(MID(HEX2BIN(MID(H3139,3,2),8),2,5)),Codes!$E$1:$F$18,2)</f>
        <v>Normal</v>
      </c>
      <c r="AA3139" s="6" t="str">
        <f t="shared" si="877"/>
        <v>0</v>
      </c>
      <c r="AB3139" s="1">
        <f t="shared" si="878"/>
        <v>0</v>
      </c>
      <c r="AC3139" s="1" t="str">
        <f>VLOOKUP(BIN2DEC(RIGHT(HEX2BIN(MID(H3139,6,1),4),1)&amp;LEFT(HEX2BIN(MID(H3139,7,1),4),1)),Codes!$K$1:$L$5,2)</f>
        <v>L</v>
      </c>
      <c r="AD3139" s="1" t="str">
        <f>VLOOKUP(BIN2DEC(RIGHT(HEX2BIN(MID(H3139,7,1),4),3)&amp;LEFT(HEX2BIN(MID(H3139,8,1),4),2)),Codes!$H$2:$I$33,2)</f>
        <v>Bat</v>
      </c>
      <c r="AE3139" s="1" t="str">
        <f t="shared" si="879"/>
        <v>1</v>
      </c>
      <c r="AF3139" s="1" t="str">
        <f t="shared" si="880"/>
        <v>1</v>
      </c>
      <c r="AH3139" s="6">
        <f t="shared" si="881"/>
        <v>69</v>
      </c>
    </row>
    <row r="3140" spans="1:34">
      <c r="A3140" s="3" t="s">
        <v>5323</v>
      </c>
      <c r="B3140" s="1" t="s">
        <v>81</v>
      </c>
      <c r="C3140" s="6" t="s">
        <v>4397</v>
      </c>
      <c r="D3140" s="9" t="s">
        <v>1590</v>
      </c>
      <c r="E3140" s="9" t="s">
        <v>232</v>
      </c>
      <c r="F3140" s="9" t="s">
        <v>307</v>
      </c>
      <c r="G3140" s="9" t="s">
        <v>1664</v>
      </c>
      <c r="H3140" s="9" t="s">
        <v>2483</v>
      </c>
      <c r="J3140" s="6" t="str">
        <f t="shared" si="865"/>
        <v>001011</v>
      </c>
      <c r="K3140" s="1">
        <f t="shared" si="866"/>
        <v>0</v>
      </c>
      <c r="L3140" s="6" t="str">
        <f t="shared" si="867"/>
        <v>00000</v>
      </c>
      <c r="M3140" s="1">
        <f t="shared" si="868"/>
        <v>0</v>
      </c>
      <c r="N3140" s="6" t="str">
        <f t="shared" si="869"/>
        <v>00</v>
      </c>
      <c r="O3140" s="1">
        <f t="shared" si="870"/>
        <v>6</v>
      </c>
      <c r="P3140" s="1">
        <f>IF(HEX2DEC(LEFT(E3140,4))&gt;=32768,HEX2DEC(LEFT(E3140,4))-65536,HEX2DEC(LEFT(E3140,4)))/Codes!$N$2</f>
        <v>4.8</v>
      </c>
      <c r="Q3140" s="1">
        <f>IF(HEX2DEC(RIGHT(E3140,4))&gt;=32768,HEX2DEC(RIGHT(E3140,4))-65536,HEX2DEC(RIGHT(E3140,4)))/Codes!$N$2</f>
        <v>0</v>
      </c>
      <c r="R3140" s="1">
        <f>IF(HEX2DEC(LEFT(F3140,4))&gt;=32768,HEX2DEC(LEFT(F3140,4))-65536,HEX2DEC(LEFT(F3140,4)))/Codes!$N$2</f>
        <v>3.2</v>
      </c>
      <c r="S3140" s="1">
        <f>IF(HEX2DEC(RIGHT(F3140,4))&gt;=32768,HEX2DEC(RIGHT(F3140,4))-65536,HEX2DEC(RIGHT(F3140,4)))/Codes!$N$2</f>
        <v>0</v>
      </c>
      <c r="T3140" s="18">
        <f t="shared" si="871"/>
        <v>80</v>
      </c>
      <c r="U3140" s="1">
        <f t="shared" si="872"/>
        <v>80</v>
      </c>
      <c r="V3140" s="1">
        <f t="shared" si="873"/>
        <v>0</v>
      </c>
      <c r="W3140" s="1" t="str">
        <f t="shared" si="874"/>
        <v>100</v>
      </c>
      <c r="X3140" s="1">
        <f t="shared" si="875"/>
        <v>3</v>
      </c>
      <c r="Y3140" s="1">
        <f t="shared" si="876"/>
        <v>50</v>
      </c>
      <c r="Z3140" s="1" t="str">
        <f>VLOOKUP(BIN2DEC(MID(HEX2BIN(MID(H3140,3,2),8),2,5)),Codes!$E$1:$F$18,2)</f>
        <v>Normal</v>
      </c>
      <c r="AA3140" s="6" t="str">
        <f t="shared" si="877"/>
        <v>0</v>
      </c>
      <c r="AB3140" s="1">
        <f t="shared" si="878"/>
        <v>0</v>
      </c>
      <c r="AC3140" s="1" t="str">
        <f>VLOOKUP(BIN2DEC(RIGHT(HEX2BIN(MID(H3140,6,1),4),1)&amp;LEFT(HEX2BIN(MID(H3140,7,1),4),1)),Codes!$K$1:$L$5,2)</f>
        <v>L</v>
      </c>
      <c r="AD3140" s="1" t="str">
        <f>VLOOKUP(BIN2DEC(RIGHT(HEX2BIN(MID(H3140,7,1),4),3)&amp;LEFT(HEX2BIN(MID(H3140,8,1),4),2)),Codes!$H$2:$I$33,2)</f>
        <v>Punch</v>
      </c>
      <c r="AE3140" s="1" t="str">
        <f t="shared" si="879"/>
        <v>1</v>
      </c>
      <c r="AF3140" s="1" t="str">
        <f t="shared" si="880"/>
        <v>1</v>
      </c>
      <c r="AH3140" s="6">
        <f t="shared" si="881"/>
        <v>65</v>
      </c>
    </row>
    <row r="3141" spans="1:34">
      <c r="A3141" s="3" t="s">
        <v>5324</v>
      </c>
      <c r="B3141" s="1" t="s">
        <v>81</v>
      </c>
      <c r="C3141" s="6" t="s">
        <v>5333</v>
      </c>
      <c r="D3141" s="9" t="s">
        <v>702</v>
      </c>
      <c r="E3141" s="9" t="s">
        <v>212</v>
      </c>
      <c r="F3141" s="9" t="s">
        <v>5325</v>
      </c>
      <c r="G3141" s="9" t="s">
        <v>102</v>
      </c>
      <c r="H3141" s="9" t="s">
        <v>405</v>
      </c>
      <c r="J3141" s="6" t="str">
        <f t="shared" si="865"/>
        <v>001011</v>
      </c>
      <c r="K3141" s="1">
        <f t="shared" si="866"/>
        <v>0</v>
      </c>
      <c r="L3141" s="6" t="str">
        <f t="shared" si="867"/>
        <v>00000</v>
      </c>
      <c r="M3141" s="1">
        <f t="shared" si="868"/>
        <v>0</v>
      </c>
      <c r="N3141" s="6" t="str">
        <f t="shared" si="869"/>
        <v>00</v>
      </c>
      <c r="O3141" s="1">
        <f t="shared" si="870"/>
        <v>1</v>
      </c>
      <c r="P3141" s="1">
        <f>IF(HEX2DEC(LEFT(E3141,4))&gt;=32768,HEX2DEC(LEFT(E3141,4))-65536,HEX2DEC(LEFT(E3141,4)))/Codes!$N$2</f>
        <v>2.8</v>
      </c>
      <c r="Q3141" s="1">
        <f>IF(HEX2DEC(RIGHT(E3141,4))&gt;=32768,HEX2DEC(RIGHT(E3141,4))-65536,HEX2DEC(RIGHT(E3141,4)))/Codes!$N$2</f>
        <v>0</v>
      </c>
      <c r="R3141" s="1">
        <f>IF(HEX2DEC(LEFT(F3141,4))&gt;=32768,HEX2DEC(LEFT(F3141,4))-65536,HEX2DEC(LEFT(F3141,4)))/Codes!$N$2</f>
        <v>8</v>
      </c>
      <c r="S3141" s="1">
        <f>IF(HEX2DEC(RIGHT(F3141,4))&gt;=32768,HEX2DEC(RIGHT(F3141,4))-65536,HEX2DEC(RIGHT(F3141,4)))/Codes!$N$2</f>
        <v>12</v>
      </c>
      <c r="T3141" s="18">
        <f t="shared" si="871"/>
        <v>361</v>
      </c>
      <c r="U3141" s="1">
        <f t="shared" si="872"/>
        <v>80</v>
      </c>
      <c r="V3141" s="1">
        <f t="shared" si="873"/>
        <v>0</v>
      </c>
      <c r="W3141" s="1" t="str">
        <f t="shared" si="874"/>
        <v>100</v>
      </c>
      <c r="X3141" s="1">
        <f t="shared" si="875"/>
        <v>3</v>
      </c>
      <c r="Y3141" s="1">
        <f t="shared" si="876"/>
        <v>30</v>
      </c>
      <c r="Z3141" s="1" t="str">
        <f>VLOOKUP(BIN2DEC(MID(HEX2BIN(MID(H3141,3,2),8),2,5)),Codes!$E$1:$F$18,2)</f>
        <v>Normal</v>
      </c>
      <c r="AA3141" s="6" t="str">
        <f t="shared" si="877"/>
        <v>0</v>
      </c>
      <c r="AB3141" s="1">
        <f t="shared" si="878"/>
        <v>0</v>
      </c>
      <c r="AC3141" s="1" t="str">
        <f>VLOOKUP(BIN2DEC(RIGHT(HEX2BIN(MID(H3141,6,1),4),1)&amp;LEFT(HEX2BIN(MID(H3141,7,1),4),1)),Codes!$K$1:$L$5,2)</f>
        <v>L</v>
      </c>
      <c r="AD3141" s="1" t="str">
        <f>VLOOKUP(BIN2DEC(RIGHT(HEX2BIN(MID(H3141,7,1),4),3)&amp;LEFT(HEX2BIN(MID(H3141,8,1),4),2)),Codes!$H$2:$I$33,2)</f>
        <v>Kick</v>
      </c>
      <c r="AE3141" s="1" t="str">
        <f t="shared" si="879"/>
        <v>1</v>
      </c>
      <c r="AF3141" s="1" t="str">
        <f t="shared" si="880"/>
        <v>1</v>
      </c>
      <c r="AH3141" s="6">
        <f t="shared" si="881"/>
        <v>66</v>
      </c>
    </row>
    <row r="3142" spans="1:34">
      <c r="A3142" s="3" t="s">
        <v>5326</v>
      </c>
      <c r="B3142" s="1" t="s">
        <v>81</v>
      </c>
      <c r="C3142" s="6" t="s">
        <v>5334</v>
      </c>
      <c r="D3142" s="9" t="s">
        <v>702</v>
      </c>
      <c r="E3142" s="9" t="s">
        <v>207</v>
      </c>
      <c r="F3142" s="9" t="s">
        <v>5327</v>
      </c>
      <c r="G3142" s="9" t="s">
        <v>102</v>
      </c>
      <c r="H3142" s="9" t="s">
        <v>405</v>
      </c>
      <c r="J3142" s="6" t="str">
        <f t="shared" si="865"/>
        <v>001011</v>
      </c>
      <c r="K3142" s="1">
        <f t="shared" si="866"/>
        <v>0</v>
      </c>
      <c r="L3142" s="6" t="str">
        <f t="shared" si="867"/>
        <v>00000</v>
      </c>
      <c r="M3142" s="1">
        <f t="shared" si="868"/>
        <v>0</v>
      </c>
      <c r="N3142" s="6" t="str">
        <f t="shared" si="869"/>
        <v>00</v>
      </c>
      <c r="O3142" s="1">
        <f t="shared" si="870"/>
        <v>1</v>
      </c>
      <c r="P3142" s="1">
        <f>IF(HEX2DEC(LEFT(E3142,4))&gt;=32768,HEX2DEC(LEFT(E3142,4))-65536,HEX2DEC(LEFT(E3142,4)))/Codes!$N$2</f>
        <v>4</v>
      </c>
      <c r="Q3142" s="1">
        <f>IF(HEX2DEC(RIGHT(E3142,4))&gt;=32768,HEX2DEC(RIGHT(E3142,4))-65536,HEX2DEC(RIGHT(E3142,4)))/Codes!$N$2</f>
        <v>0</v>
      </c>
      <c r="R3142" s="1">
        <f>IF(HEX2DEC(LEFT(F3142,4))&gt;=32768,HEX2DEC(LEFT(F3142,4))-65536,HEX2DEC(LEFT(F3142,4)))/Codes!$N$2</f>
        <v>9.1999999999999993</v>
      </c>
      <c r="S3142" s="1">
        <f>IF(HEX2DEC(RIGHT(F3142,4))&gt;=32768,HEX2DEC(RIGHT(F3142,4))-65536,HEX2DEC(RIGHT(F3142,4)))/Codes!$N$2</f>
        <v>20</v>
      </c>
      <c r="T3142" s="18">
        <f t="shared" si="871"/>
        <v>361</v>
      </c>
      <c r="U3142" s="1">
        <f t="shared" si="872"/>
        <v>80</v>
      </c>
      <c r="V3142" s="1">
        <f t="shared" si="873"/>
        <v>0</v>
      </c>
      <c r="W3142" s="1" t="str">
        <f t="shared" si="874"/>
        <v>100</v>
      </c>
      <c r="X3142" s="1">
        <f t="shared" si="875"/>
        <v>3</v>
      </c>
      <c r="Y3142" s="1">
        <f t="shared" si="876"/>
        <v>30</v>
      </c>
      <c r="Z3142" s="1" t="str">
        <f>VLOOKUP(BIN2DEC(MID(HEX2BIN(MID(H3142,3,2),8),2,5)),Codes!$E$1:$F$18,2)</f>
        <v>Normal</v>
      </c>
      <c r="AA3142" s="6" t="str">
        <f t="shared" si="877"/>
        <v>0</v>
      </c>
      <c r="AB3142" s="1">
        <f t="shared" si="878"/>
        <v>0</v>
      </c>
      <c r="AC3142" s="1" t="str">
        <f>VLOOKUP(BIN2DEC(RIGHT(HEX2BIN(MID(H3142,6,1),4),1)&amp;LEFT(HEX2BIN(MID(H3142,7,1),4),1)),Codes!$K$1:$L$5,2)</f>
        <v>L</v>
      </c>
      <c r="AD3142" s="1" t="str">
        <f>VLOOKUP(BIN2DEC(RIGHT(HEX2BIN(MID(H3142,7,1),4),3)&amp;LEFT(HEX2BIN(MID(H3142,8,1),4),2)),Codes!$H$2:$I$33,2)</f>
        <v>Kick</v>
      </c>
      <c r="AE3142" s="1" t="str">
        <f t="shared" si="879"/>
        <v>1</v>
      </c>
      <c r="AF3142" s="1" t="str">
        <f t="shared" si="880"/>
        <v>1</v>
      </c>
      <c r="AH3142" s="6">
        <f t="shared" si="881"/>
        <v>66</v>
      </c>
    </row>
    <row r="3143" spans="1:34">
      <c r="A3143" s="3" t="s">
        <v>5328</v>
      </c>
      <c r="B3143" s="1" t="s">
        <v>81</v>
      </c>
      <c r="C3143" s="6" t="s">
        <v>5335</v>
      </c>
      <c r="D3143" s="9" t="s">
        <v>702</v>
      </c>
      <c r="E3143" s="9" t="s">
        <v>1073</v>
      </c>
      <c r="F3143" s="9" t="s">
        <v>5329</v>
      </c>
      <c r="G3143" s="9" t="s">
        <v>102</v>
      </c>
      <c r="H3143" s="9" t="s">
        <v>405</v>
      </c>
      <c r="J3143" s="6" t="str">
        <f t="shared" si="865"/>
        <v>001011</v>
      </c>
      <c r="K3143" s="1">
        <f t="shared" si="866"/>
        <v>0</v>
      </c>
      <c r="L3143" s="6" t="str">
        <f t="shared" si="867"/>
        <v>00000</v>
      </c>
      <c r="M3143" s="1">
        <f t="shared" si="868"/>
        <v>0</v>
      </c>
      <c r="N3143" s="6" t="str">
        <f t="shared" si="869"/>
        <v>00</v>
      </c>
      <c r="O3143" s="1">
        <f t="shared" si="870"/>
        <v>1</v>
      </c>
      <c r="P3143" s="1">
        <f>IF(HEX2DEC(LEFT(E3143,4))&gt;=32768,HEX2DEC(LEFT(E3143,4))-65536,HEX2DEC(LEFT(E3143,4)))/Codes!$N$2</f>
        <v>6.8</v>
      </c>
      <c r="Q3143" s="1">
        <f>IF(HEX2DEC(RIGHT(E3143,4))&gt;=32768,HEX2DEC(RIGHT(E3143,4))-65536,HEX2DEC(RIGHT(E3143,4)))/Codes!$N$2</f>
        <v>0</v>
      </c>
      <c r="R3143" s="1">
        <f>IF(HEX2DEC(LEFT(F3143,4))&gt;=32768,HEX2DEC(LEFT(F3143,4))-65536,HEX2DEC(LEFT(F3143,4)))/Codes!$N$2</f>
        <v>6.8</v>
      </c>
      <c r="S3143" s="1">
        <f>IF(HEX2DEC(RIGHT(F3143,4))&gt;=32768,HEX2DEC(RIGHT(F3143,4))-65536,HEX2DEC(RIGHT(F3143,4)))/Codes!$N$2</f>
        <v>32</v>
      </c>
      <c r="T3143" s="18">
        <f t="shared" si="871"/>
        <v>361</v>
      </c>
      <c r="U3143" s="1">
        <f t="shared" si="872"/>
        <v>80</v>
      </c>
      <c r="V3143" s="1">
        <f t="shared" si="873"/>
        <v>0</v>
      </c>
      <c r="W3143" s="1" t="str">
        <f t="shared" si="874"/>
        <v>100</v>
      </c>
      <c r="X3143" s="1">
        <f t="shared" si="875"/>
        <v>3</v>
      </c>
      <c r="Y3143" s="1">
        <f t="shared" si="876"/>
        <v>30</v>
      </c>
      <c r="Z3143" s="1" t="str">
        <f>VLOOKUP(BIN2DEC(MID(HEX2BIN(MID(H3143,3,2),8),2,5)),Codes!$E$1:$F$18,2)</f>
        <v>Normal</v>
      </c>
      <c r="AA3143" s="6" t="str">
        <f t="shared" si="877"/>
        <v>0</v>
      </c>
      <c r="AB3143" s="1">
        <f t="shared" si="878"/>
        <v>0</v>
      </c>
      <c r="AC3143" s="1" t="str">
        <f>VLOOKUP(BIN2DEC(RIGHT(HEX2BIN(MID(H3143,6,1),4),1)&amp;LEFT(HEX2BIN(MID(H3143,7,1),4),1)),Codes!$K$1:$L$5,2)</f>
        <v>L</v>
      </c>
      <c r="AD3143" s="1" t="str">
        <f>VLOOKUP(BIN2DEC(RIGHT(HEX2BIN(MID(H3143,7,1),4),3)&amp;LEFT(HEX2BIN(MID(H3143,8,1),4),2)),Codes!$H$2:$I$33,2)</f>
        <v>Kick</v>
      </c>
      <c r="AE3143" s="1" t="str">
        <f t="shared" si="879"/>
        <v>1</v>
      </c>
      <c r="AF3143" s="1" t="str">
        <f t="shared" si="880"/>
        <v>1</v>
      </c>
      <c r="AH3143" s="6">
        <f t="shared" si="881"/>
        <v>66</v>
      </c>
    </row>
    <row r="3144" spans="1:34">
      <c r="A3144" s="3" t="s">
        <v>5330</v>
      </c>
      <c r="B3144" s="1" t="s">
        <v>81</v>
      </c>
      <c r="C3144" s="6" t="s">
        <v>5336</v>
      </c>
      <c r="D3144" s="9" t="s">
        <v>702</v>
      </c>
      <c r="E3144" s="9" t="s">
        <v>212</v>
      </c>
      <c r="F3144" s="9" t="s">
        <v>1785</v>
      </c>
      <c r="G3144" s="9" t="s">
        <v>139</v>
      </c>
      <c r="H3144" s="9" t="s">
        <v>435</v>
      </c>
      <c r="J3144" s="6" t="str">
        <f t="shared" si="865"/>
        <v>001011</v>
      </c>
      <c r="K3144" s="1">
        <f t="shared" si="866"/>
        <v>0</v>
      </c>
      <c r="L3144" s="6" t="str">
        <f t="shared" si="867"/>
        <v>00000</v>
      </c>
      <c r="M3144" s="1">
        <f t="shared" si="868"/>
        <v>0</v>
      </c>
      <c r="N3144" s="6" t="str">
        <f t="shared" si="869"/>
        <v>00</v>
      </c>
      <c r="O3144" s="1">
        <f t="shared" si="870"/>
        <v>1</v>
      </c>
      <c r="P3144" s="1">
        <f>IF(HEX2DEC(LEFT(E3144,4))&gt;=32768,HEX2DEC(LEFT(E3144,4))-65536,HEX2DEC(LEFT(E3144,4)))/Codes!$N$2</f>
        <v>2.8</v>
      </c>
      <c r="Q3144" s="1">
        <f>IF(HEX2DEC(RIGHT(E3144,4))&gt;=32768,HEX2DEC(RIGHT(E3144,4))-65536,HEX2DEC(RIGHT(E3144,4)))/Codes!$N$2</f>
        <v>0</v>
      </c>
      <c r="R3144" s="1">
        <f>IF(HEX2DEC(LEFT(F3144,4))&gt;=32768,HEX2DEC(LEFT(F3144,4))-65536,HEX2DEC(LEFT(F3144,4)))/Codes!$N$2</f>
        <v>5.2</v>
      </c>
      <c r="S3144" s="1">
        <f>IF(HEX2DEC(RIGHT(F3144,4))&gt;=32768,HEX2DEC(RIGHT(F3144,4))-65536,HEX2DEC(RIGHT(F3144,4)))/Codes!$N$2</f>
        <v>12</v>
      </c>
      <c r="T3144" s="18">
        <f t="shared" si="871"/>
        <v>361</v>
      </c>
      <c r="U3144" s="1">
        <f t="shared" si="872"/>
        <v>100</v>
      </c>
      <c r="V3144" s="1">
        <f t="shared" si="873"/>
        <v>0</v>
      </c>
      <c r="W3144" s="1" t="str">
        <f t="shared" si="874"/>
        <v>100</v>
      </c>
      <c r="X3144" s="1">
        <f t="shared" si="875"/>
        <v>3</v>
      </c>
      <c r="Y3144" s="1">
        <f t="shared" si="876"/>
        <v>40</v>
      </c>
      <c r="Z3144" s="1" t="str">
        <f>VLOOKUP(BIN2DEC(MID(HEX2BIN(MID(H3144,3,2),8),2,5)),Codes!$E$1:$F$18,2)</f>
        <v>Normal</v>
      </c>
      <c r="AA3144" s="6" t="str">
        <f t="shared" si="877"/>
        <v>0</v>
      </c>
      <c r="AB3144" s="1">
        <f t="shared" si="878"/>
        <v>0</v>
      </c>
      <c r="AC3144" s="1" t="str">
        <f>VLOOKUP(BIN2DEC(RIGHT(HEX2BIN(MID(H3144,6,1),4),1)&amp;LEFT(HEX2BIN(MID(H3144,7,1),4),1)),Codes!$K$1:$L$5,2)</f>
        <v>L</v>
      </c>
      <c r="AD3144" s="1" t="str">
        <f>VLOOKUP(BIN2DEC(RIGHT(HEX2BIN(MID(H3144,7,1),4),3)&amp;LEFT(HEX2BIN(MID(H3144,8,1),4),2)),Codes!$H$2:$I$33,2)</f>
        <v>Kick</v>
      </c>
      <c r="AE3144" s="1" t="str">
        <f t="shared" si="879"/>
        <v>1</v>
      </c>
      <c r="AF3144" s="1" t="str">
        <f t="shared" si="880"/>
        <v>1</v>
      </c>
      <c r="AH3144" s="6">
        <f t="shared" si="881"/>
        <v>66</v>
      </c>
    </row>
    <row r="3145" spans="1:34">
      <c r="A3145" s="3" t="s">
        <v>5331</v>
      </c>
      <c r="B3145" s="1" t="s">
        <v>81</v>
      </c>
      <c r="C3145" s="6" t="s">
        <v>5337</v>
      </c>
      <c r="D3145" s="9" t="s">
        <v>702</v>
      </c>
      <c r="E3145" s="9" t="s">
        <v>207</v>
      </c>
      <c r="F3145" s="9" t="s">
        <v>5327</v>
      </c>
      <c r="G3145" s="9" t="s">
        <v>139</v>
      </c>
      <c r="H3145" s="9" t="s">
        <v>435</v>
      </c>
      <c r="J3145" s="6" t="str">
        <f t="shared" si="865"/>
        <v>001011</v>
      </c>
      <c r="K3145" s="1">
        <f t="shared" si="866"/>
        <v>0</v>
      </c>
      <c r="L3145" s="6" t="str">
        <f t="shared" si="867"/>
        <v>00000</v>
      </c>
      <c r="M3145" s="1">
        <f t="shared" si="868"/>
        <v>0</v>
      </c>
      <c r="N3145" s="6" t="str">
        <f t="shared" si="869"/>
        <v>00</v>
      </c>
      <c r="O3145" s="1">
        <f t="shared" si="870"/>
        <v>1</v>
      </c>
      <c r="P3145" s="1">
        <f>IF(HEX2DEC(LEFT(E3145,4))&gt;=32768,HEX2DEC(LEFT(E3145,4))-65536,HEX2DEC(LEFT(E3145,4)))/Codes!$N$2</f>
        <v>4</v>
      </c>
      <c r="Q3145" s="1">
        <f>IF(HEX2DEC(RIGHT(E3145,4))&gt;=32768,HEX2DEC(RIGHT(E3145,4))-65536,HEX2DEC(RIGHT(E3145,4)))/Codes!$N$2</f>
        <v>0</v>
      </c>
      <c r="R3145" s="1">
        <f>IF(HEX2DEC(LEFT(F3145,4))&gt;=32768,HEX2DEC(LEFT(F3145,4))-65536,HEX2DEC(LEFT(F3145,4)))/Codes!$N$2</f>
        <v>9.1999999999999993</v>
      </c>
      <c r="S3145" s="1">
        <f>IF(HEX2DEC(RIGHT(F3145,4))&gt;=32768,HEX2DEC(RIGHT(F3145,4))-65536,HEX2DEC(RIGHT(F3145,4)))/Codes!$N$2</f>
        <v>20</v>
      </c>
      <c r="T3145" s="18">
        <f t="shared" si="871"/>
        <v>361</v>
      </c>
      <c r="U3145" s="1">
        <f t="shared" si="872"/>
        <v>100</v>
      </c>
      <c r="V3145" s="1">
        <f t="shared" si="873"/>
        <v>0</v>
      </c>
      <c r="W3145" s="1" t="str">
        <f t="shared" si="874"/>
        <v>100</v>
      </c>
      <c r="X3145" s="1">
        <f t="shared" si="875"/>
        <v>3</v>
      </c>
      <c r="Y3145" s="1">
        <f t="shared" si="876"/>
        <v>40</v>
      </c>
      <c r="Z3145" s="1" t="str">
        <f>VLOOKUP(BIN2DEC(MID(HEX2BIN(MID(H3145,3,2),8),2,5)),Codes!$E$1:$F$18,2)</f>
        <v>Normal</v>
      </c>
      <c r="AA3145" s="6" t="str">
        <f t="shared" si="877"/>
        <v>0</v>
      </c>
      <c r="AB3145" s="1">
        <f t="shared" si="878"/>
        <v>0</v>
      </c>
      <c r="AC3145" s="1" t="str">
        <f>VLOOKUP(BIN2DEC(RIGHT(HEX2BIN(MID(H3145,6,1),4),1)&amp;LEFT(HEX2BIN(MID(H3145,7,1),4),1)),Codes!$K$1:$L$5,2)</f>
        <v>L</v>
      </c>
      <c r="AD3145" s="1" t="str">
        <f>VLOOKUP(BIN2DEC(RIGHT(HEX2BIN(MID(H3145,7,1),4),3)&amp;LEFT(HEX2BIN(MID(H3145,8,1),4),2)),Codes!$H$2:$I$33,2)</f>
        <v>Kick</v>
      </c>
      <c r="AE3145" s="1" t="str">
        <f t="shared" si="879"/>
        <v>1</v>
      </c>
      <c r="AF3145" s="1" t="str">
        <f t="shared" si="880"/>
        <v>1</v>
      </c>
      <c r="AH3145" s="6">
        <f t="shared" si="881"/>
        <v>66</v>
      </c>
    </row>
    <row r="3146" spans="1:34">
      <c r="A3146" s="3" t="s">
        <v>5332</v>
      </c>
      <c r="B3146" s="1" t="s">
        <v>81</v>
      </c>
      <c r="C3146" s="6" t="s">
        <v>5338</v>
      </c>
      <c r="D3146" s="9" t="s">
        <v>702</v>
      </c>
      <c r="E3146" s="9" t="s">
        <v>1073</v>
      </c>
      <c r="F3146" s="9" t="s">
        <v>5329</v>
      </c>
      <c r="G3146" s="9" t="s">
        <v>139</v>
      </c>
      <c r="H3146" s="9" t="s">
        <v>435</v>
      </c>
      <c r="J3146" s="6" t="str">
        <f t="shared" si="865"/>
        <v>001011</v>
      </c>
      <c r="K3146" s="1">
        <f t="shared" si="866"/>
        <v>0</v>
      </c>
      <c r="L3146" s="6" t="str">
        <f t="shared" si="867"/>
        <v>00000</v>
      </c>
      <c r="M3146" s="1">
        <f t="shared" si="868"/>
        <v>0</v>
      </c>
      <c r="N3146" s="6" t="str">
        <f t="shared" si="869"/>
        <v>00</v>
      </c>
      <c r="O3146" s="1">
        <f t="shared" si="870"/>
        <v>1</v>
      </c>
      <c r="P3146" s="1">
        <f>IF(HEX2DEC(LEFT(E3146,4))&gt;=32768,HEX2DEC(LEFT(E3146,4))-65536,HEX2DEC(LEFT(E3146,4)))/Codes!$N$2</f>
        <v>6.8</v>
      </c>
      <c r="Q3146" s="1">
        <f>IF(HEX2DEC(RIGHT(E3146,4))&gt;=32768,HEX2DEC(RIGHT(E3146,4))-65536,HEX2DEC(RIGHT(E3146,4)))/Codes!$N$2</f>
        <v>0</v>
      </c>
      <c r="R3146" s="1">
        <f>IF(HEX2DEC(LEFT(F3146,4))&gt;=32768,HEX2DEC(LEFT(F3146,4))-65536,HEX2DEC(LEFT(F3146,4)))/Codes!$N$2</f>
        <v>6.8</v>
      </c>
      <c r="S3146" s="1">
        <f>IF(HEX2DEC(RIGHT(F3146,4))&gt;=32768,HEX2DEC(RIGHT(F3146,4))-65536,HEX2DEC(RIGHT(F3146,4)))/Codes!$N$2</f>
        <v>32</v>
      </c>
      <c r="T3146" s="18">
        <f t="shared" si="871"/>
        <v>361</v>
      </c>
      <c r="U3146" s="1">
        <f t="shared" si="872"/>
        <v>100</v>
      </c>
      <c r="V3146" s="1">
        <f t="shared" si="873"/>
        <v>0</v>
      </c>
      <c r="W3146" s="1" t="str">
        <f t="shared" si="874"/>
        <v>100</v>
      </c>
      <c r="X3146" s="1">
        <f t="shared" si="875"/>
        <v>3</v>
      </c>
      <c r="Y3146" s="1">
        <f t="shared" si="876"/>
        <v>40</v>
      </c>
      <c r="Z3146" s="1" t="str">
        <f>VLOOKUP(BIN2DEC(MID(HEX2BIN(MID(H3146,3,2),8),2,5)),Codes!$E$1:$F$18,2)</f>
        <v>Normal</v>
      </c>
      <c r="AA3146" s="6" t="str">
        <f t="shared" si="877"/>
        <v>0</v>
      </c>
      <c r="AB3146" s="1">
        <f t="shared" si="878"/>
        <v>0</v>
      </c>
      <c r="AC3146" s="1" t="str">
        <f>VLOOKUP(BIN2DEC(RIGHT(HEX2BIN(MID(H3146,6,1),4),1)&amp;LEFT(HEX2BIN(MID(H3146,7,1),4),1)),Codes!$K$1:$L$5,2)</f>
        <v>L</v>
      </c>
      <c r="AD3146" s="1" t="str">
        <f>VLOOKUP(BIN2DEC(RIGHT(HEX2BIN(MID(H3146,7,1),4),3)&amp;LEFT(HEX2BIN(MID(H3146,8,1),4),2)),Codes!$H$2:$I$33,2)</f>
        <v>Kick</v>
      </c>
      <c r="AE3146" s="1" t="str">
        <f t="shared" si="879"/>
        <v>1</v>
      </c>
      <c r="AF3146" s="1" t="str">
        <f t="shared" si="880"/>
        <v>1</v>
      </c>
      <c r="AH3146" s="6">
        <f t="shared" si="881"/>
        <v>66</v>
      </c>
    </row>
    <row r="3147" spans="1:34">
      <c r="A3147" s="3" t="s">
        <v>5339</v>
      </c>
      <c r="B3147" s="1" t="s">
        <v>81</v>
      </c>
      <c r="C3147" s="6" t="s">
        <v>5341</v>
      </c>
      <c r="D3147" s="9" t="s">
        <v>3348</v>
      </c>
      <c r="E3147" s="9" t="s">
        <v>824</v>
      </c>
      <c r="F3147" s="9" t="s">
        <v>91</v>
      </c>
      <c r="G3147" s="9" t="s">
        <v>5340</v>
      </c>
      <c r="H3147" s="9" t="s">
        <v>3962</v>
      </c>
      <c r="J3147" s="6" t="str">
        <f t="shared" si="865"/>
        <v>001011</v>
      </c>
      <c r="K3147" s="1">
        <f t="shared" si="866"/>
        <v>0</v>
      </c>
      <c r="L3147" s="6" t="str">
        <f t="shared" si="867"/>
        <v>00000</v>
      </c>
      <c r="M3147" s="1">
        <f t="shared" si="868"/>
        <v>0</v>
      </c>
      <c r="N3147" s="6" t="str">
        <f t="shared" si="869"/>
        <v>00</v>
      </c>
      <c r="O3147" s="1">
        <f t="shared" si="870"/>
        <v>4</v>
      </c>
      <c r="P3147" s="1">
        <f>IF(HEX2DEC(LEFT(E3147,4))&gt;=32768,HEX2DEC(LEFT(E3147,4))-65536,HEX2DEC(LEFT(E3147,4)))/Codes!$N$2</f>
        <v>2</v>
      </c>
      <c r="Q3147" s="1">
        <f>IF(HEX2DEC(RIGHT(E3147,4))&gt;=32768,HEX2DEC(RIGHT(E3147,4))-65536,HEX2DEC(RIGHT(E3147,4)))/Codes!$N$2</f>
        <v>0</v>
      </c>
      <c r="R3147" s="1">
        <f>IF(HEX2DEC(LEFT(F3147,4))&gt;=32768,HEX2DEC(LEFT(F3147,4))-65536,HEX2DEC(LEFT(F3147,4)))/Codes!$N$2</f>
        <v>0</v>
      </c>
      <c r="S3147" s="1">
        <f>IF(HEX2DEC(RIGHT(F3147,4))&gt;=32768,HEX2DEC(RIGHT(F3147,4))-65536,HEX2DEC(RIGHT(F3147,4)))/Codes!$N$2</f>
        <v>0</v>
      </c>
      <c r="T3147" s="18">
        <f t="shared" si="871"/>
        <v>70</v>
      </c>
      <c r="U3147" s="1">
        <f t="shared" si="872"/>
        <v>50</v>
      </c>
      <c r="V3147" s="1">
        <f t="shared" si="873"/>
        <v>0</v>
      </c>
      <c r="W3147" s="1" t="str">
        <f t="shared" si="874"/>
        <v>000</v>
      </c>
      <c r="X3147" s="1">
        <f t="shared" si="875"/>
        <v>0</v>
      </c>
      <c r="Y3147" s="1">
        <f t="shared" si="876"/>
        <v>20</v>
      </c>
      <c r="Z3147" s="1" t="str">
        <f>VLOOKUP(BIN2DEC(MID(HEX2BIN(MID(H3147,3,2),8),2,5)),Codes!$E$1:$F$18,2)</f>
        <v>Normal</v>
      </c>
      <c r="AA3147" s="6" t="str">
        <f t="shared" si="877"/>
        <v>1</v>
      </c>
      <c r="AB3147" s="1">
        <f t="shared" si="878"/>
        <v>0</v>
      </c>
      <c r="AC3147" s="1" t="str">
        <f>VLOOKUP(BIN2DEC(RIGHT(HEX2BIN(MID(H3147,6,1),4),1)&amp;LEFT(HEX2BIN(MID(H3147,7,1),4),1)),Codes!$K$1:$L$5,2)</f>
        <v>S</v>
      </c>
      <c r="AD3147" s="1" t="str">
        <f>VLOOKUP(BIN2DEC(RIGHT(HEX2BIN(MID(H3147,7,1),4),3)&amp;LEFT(HEX2BIN(MID(H3147,8,1),4),2)),Codes!$H$2:$I$33,2)</f>
        <v>[Punch]</v>
      </c>
      <c r="AE3147" s="1" t="str">
        <f t="shared" si="879"/>
        <v>1</v>
      </c>
      <c r="AF3147" s="1" t="str">
        <f t="shared" si="880"/>
        <v>1</v>
      </c>
      <c r="AH3147" s="6">
        <f t="shared" si="881"/>
        <v>17</v>
      </c>
    </row>
    <row r="3148" spans="1:34">
      <c r="A3148" s="3" t="s">
        <v>5342</v>
      </c>
      <c r="B3148" s="1" t="s">
        <v>81</v>
      </c>
      <c r="C3148" s="6" t="s">
        <v>267</v>
      </c>
      <c r="D3148" s="9" t="s">
        <v>3373</v>
      </c>
      <c r="E3148" s="9" t="s">
        <v>232</v>
      </c>
      <c r="F3148" s="9" t="s">
        <v>448</v>
      </c>
      <c r="G3148" s="9" t="s">
        <v>1596</v>
      </c>
      <c r="H3148" s="9" t="s">
        <v>5343</v>
      </c>
      <c r="J3148" s="6" t="str">
        <f t="shared" si="865"/>
        <v>001011</v>
      </c>
      <c r="K3148" s="1">
        <f t="shared" si="866"/>
        <v>0</v>
      </c>
      <c r="L3148" s="6" t="str">
        <f t="shared" si="867"/>
        <v>00000</v>
      </c>
      <c r="M3148" s="1">
        <f t="shared" si="868"/>
        <v>32</v>
      </c>
      <c r="N3148" s="6" t="str">
        <f t="shared" si="869"/>
        <v>00</v>
      </c>
      <c r="O3148" s="1">
        <f t="shared" si="870"/>
        <v>3</v>
      </c>
      <c r="P3148" s="1">
        <f>IF(HEX2DEC(LEFT(E3148,4))&gt;=32768,HEX2DEC(LEFT(E3148,4))-65536,HEX2DEC(LEFT(E3148,4)))/Codes!$N$2</f>
        <v>4.8</v>
      </c>
      <c r="Q3148" s="1">
        <f>IF(HEX2DEC(RIGHT(E3148,4))&gt;=32768,HEX2DEC(RIGHT(E3148,4))-65536,HEX2DEC(RIGHT(E3148,4)))/Codes!$N$2</f>
        <v>0</v>
      </c>
      <c r="R3148" s="1">
        <f>IF(HEX2DEC(LEFT(F3148,4))&gt;=32768,HEX2DEC(LEFT(F3148,4))-65536,HEX2DEC(LEFT(F3148,4)))/Codes!$N$2</f>
        <v>6.4</v>
      </c>
      <c r="S3148" s="1">
        <f>IF(HEX2DEC(RIGHT(F3148,4))&gt;=32768,HEX2DEC(RIGHT(F3148,4))-65536,HEX2DEC(RIGHT(F3148,4)))/Codes!$N$2</f>
        <v>0</v>
      </c>
      <c r="T3148" s="18">
        <f t="shared" si="871"/>
        <v>83</v>
      </c>
      <c r="U3148" s="1">
        <f t="shared" si="872"/>
        <v>100</v>
      </c>
      <c r="V3148" s="1">
        <f t="shared" si="873"/>
        <v>116</v>
      </c>
      <c r="W3148" s="1" t="str">
        <f t="shared" si="874"/>
        <v>100</v>
      </c>
      <c r="X3148" s="1">
        <f t="shared" si="875"/>
        <v>3</v>
      </c>
      <c r="Y3148" s="1">
        <f t="shared" si="876"/>
        <v>0</v>
      </c>
      <c r="Z3148" s="1" t="str">
        <f>VLOOKUP(BIN2DEC(MID(HEX2BIN(MID(H3148,3,2),8),2,5)),Codes!$E$1:$F$18,2)</f>
        <v>Normal</v>
      </c>
      <c r="AA3148" s="6" t="str">
        <f t="shared" si="877"/>
        <v>0</v>
      </c>
      <c r="AB3148" s="1">
        <f t="shared" si="878"/>
        <v>0</v>
      </c>
      <c r="AC3148" s="1" t="str">
        <f>VLOOKUP(BIN2DEC(RIGHT(HEX2BIN(MID(H3148,6,1),4),1)&amp;LEFT(HEX2BIN(MID(H3148,7,1),4),1)),Codes!$K$1:$L$5,2)</f>
        <v>M</v>
      </c>
      <c r="AD3148" s="1" t="str">
        <f>VLOOKUP(BIN2DEC(RIGHT(HEX2BIN(MID(H3148,7,1),4),3)&amp;LEFT(HEX2BIN(MID(H3148,8,1),4),2)),Codes!$H$2:$I$33,2)</f>
        <v>Burn</v>
      </c>
      <c r="AE3148" s="1" t="str">
        <f t="shared" si="879"/>
        <v>1</v>
      </c>
      <c r="AF3148" s="1" t="str">
        <f t="shared" si="880"/>
        <v>1</v>
      </c>
      <c r="AH3148" s="6">
        <f t="shared" si="881"/>
        <v>40</v>
      </c>
    </row>
    <row r="3149" spans="1:34">
      <c r="A3149" s="3" t="s">
        <v>5344</v>
      </c>
      <c r="B3149" s="1" t="s">
        <v>81</v>
      </c>
      <c r="C3149" s="6" t="s">
        <v>267</v>
      </c>
      <c r="D3149" s="9" t="s">
        <v>5345</v>
      </c>
      <c r="E3149" s="9" t="s">
        <v>256</v>
      </c>
      <c r="F3149" s="9" t="s">
        <v>91</v>
      </c>
      <c r="G3149" s="9" t="s">
        <v>1596</v>
      </c>
      <c r="H3149" s="9" t="s">
        <v>5343</v>
      </c>
      <c r="J3149" s="6" t="str">
        <f t="shared" si="865"/>
        <v>001011</v>
      </c>
      <c r="K3149" s="1">
        <f t="shared" si="866"/>
        <v>1</v>
      </c>
      <c r="L3149" s="6" t="str">
        <f t="shared" si="867"/>
        <v>00000</v>
      </c>
      <c r="M3149" s="1">
        <f t="shared" si="868"/>
        <v>32</v>
      </c>
      <c r="N3149" s="6" t="str">
        <f t="shared" si="869"/>
        <v>00</v>
      </c>
      <c r="O3149" s="1">
        <f t="shared" si="870"/>
        <v>3</v>
      </c>
      <c r="P3149" s="1">
        <f>IF(HEX2DEC(LEFT(E3149,4))&gt;=32768,HEX2DEC(LEFT(E3149,4))-65536,HEX2DEC(LEFT(E3149,4)))/Codes!$N$2</f>
        <v>3.6</v>
      </c>
      <c r="Q3149" s="1">
        <f>IF(HEX2DEC(RIGHT(E3149,4))&gt;=32768,HEX2DEC(RIGHT(E3149,4))-65536,HEX2DEC(RIGHT(E3149,4)))/Codes!$N$2</f>
        <v>0</v>
      </c>
      <c r="R3149" s="1">
        <f>IF(HEX2DEC(LEFT(F3149,4))&gt;=32768,HEX2DEC(LEFT(F3149,4))-65536,HEX2DEC(LEFT(F3149,4)))/Codes!$N$2</f>
        <v>0</v>
      </c>
      <c r="S3149" s="1">
        <f>IF(HEX2DEC(RIGHT(F3149,4))&gt;=32768,HEX2DEC(RIGHT(F3149,4))-65536,HEX2DEC(RIGHT(F3149,4)))/Codes!$N$2</f>
        <v>0</v>
      </c>
      <c r="T3149" s="18">
        <f t="shared" si="871"/>
        <v>83</v>
      </c>
      <c r="U3149" s="1">
        <f t="shared" si="872"/>
        <v>100</v>
      </c>
      <c r="V3149" s="1">
        <f t="shared" si="873"/>
        <v>116</v>
      </c>
      <c r="W3149" s="1" t="str">
        <f t="shared" si="874"/>
        <v>100</v>
      </c>
      <c r="X3149" s="1">
        <f t="shared" si="875"/>
        <v>3</v>
      </c>
      <c r="Y3149" s="1">
        <f t="shared" si="876"/>
        <v>0</v>
      </c>
      <c r="Z3149" s="1" t="str">
        <f>VLOOKUP(BIN2DEC(MID(HEX2BIN(MID(H3149,3,2),8),2,5)),Codes!$E$1:$F$18,2)</f>
        <v>Normal</v>
      </c>
      <c r="AA3149" s="6" t="str">
        <f t="shared" si="877"/>
        <v>0</v>
      </c>
      <c r="AB3149" s="1">
        <f t="shared" si="878"/>
        <v>0</v>
      </c>
      <c r="AC3149" s="1" t="str">
        <f>VLOOKUP(BIN2DEC(RIGHT(HEX2BIN(MID(H3149,6,1),4),1)&amp;LEFT(HEX2BIN(MID(H3149,7,1),4),1)),Codes!$K$1:$L$5,2)</f>
        <v>M</v>
      </c>
      <c r="AD3149" s="1" t="str">
        <f>VLOOKUP(BIN2DEC(RIGHT(HEX2BIN(MID(H3149,7,1),4),3)&amp;LEFT(HEX2BIN(MID(H3149,8,1),4),2)),Codes!$H$2:$I$33,2)</f>
        <v>Burn</v>
      </c>
      <c r="AE3149" s="1" t="str">
        <f t="shared" si="879"/>
        <v>1</v>
      </c>
      <c r="AF3149" s="1" t="str">
        <f t="shared" si="880"/>
        <v>1</v>
      </c>
      <c r="AH3149" s="6">
        <f t="shared" si="881"/>
        <v>40</v>
      </c>
    </row>
    <row r="3150" spans="1:34">
      <c r="A3150" s="3" t="s">
        <v>5346</v>
      </c>
      <c r="B3150" s="1" t="s">
        <v>81</v>
      </c>
      <c r="C3150" s="6" t="s">
        <v>267</v>
      </c>
      <c r="D3150" s="9" t="s">
        <v>5347</v>
      </c>
      <c r="E3150" s="9" t="s">
        <v>307</v>
      </c>
      <c r="F3150" s="9" t="s">
        <v>91</v>
      </c>
      <c r="G3150" s="9" t="s">
        <v>1602</v>
      </c>
      <c r="H3150" s="9" t="s">
        <v>5343</v>
      </c>
      <c r="J3150" s="6" t="str">
        <f t="shared" si="865"/>
        <v>001011</v>
      </c>
      <c r="K3150" s="1">
        <f t="shared" si="866"/>
        <v>2</v>
      </c>
      <c r="L3150" s="6" t="str">
        <f t="shared" si="867"/>
        <v>00000</v>
      </c>
      <c r="M3150" s="1">
        <f t="shared" si="868"/>
        <v>26</v>
      </c>
      <c r="N3150" s="6" t="str">
        <f t="shared" si="869"/>
        <v>00</v>
      </c>
      <c r="O3150" s="1">
        <f t="shared" si="870"/>
        <v>3</v>
      </c>
      <c r="P3150" s="1">
        <f>IF(HEX2DEC(LEFT(E3150,4))&gt;=32768,HEX2DEC(LEFT(E3150,4))-65536,HEX2DEC(LEFT(E3150,4)))/Codes!$N$2</f>
        <v>3.2</v>
      </c>
      <c r="Q3150" s="1">
        <f>IF(HEX2DEC(RIGHT(E3150,4))&gt;=32768,HEX2DEC(RIGHT(E3150,4))-65536,HEX2DEC(RIGHT(E3150,4)))/Codes!$N$2</f>
        <v>0</v>
      </c>
      <c r="R3150" s="1">
        <f>IF(HEX2DEC(LEFT(F3150,4))&gt;=32768,HEX2DEC(LEFT(F3150,4))-65536,HEX2DEC(LEFT(F3150,4)))/Codes!$N$2</f>
        <v>0</v>
      </c>
      <c r="S3150" s="1">
        <f>IF(HEX2DEC(RIGHT(F3150,4))&gt;=32768,HEX2DEC(RIGHT(F3150,4))-65536,HEX2DEC(RIGHT(F3150,4)))/Codes!$N$2</f>
        <v>0</v>
      </c>
      <c r="T3150" s="18">
        <f t="shared" si="871"/>
        <v>85</v>
      </c>
      <c r="U3150" s="1">
        <f t="shared" si="872"/>
        <v>100</v>
      </c>
      <c r="V3150" s="1">
        <f t="shared" si="873"/>
        <v>116</v>
      </c>
      <c r="W3150" s="1" t="str">
        <f t="shared" si="874"/>
        <v>100</v>
      </c>
      <c r="X3150" s="1">
        <f t="shared" si="875"/>
        <v>3</v>
      </c>
      <c r="Y3150" s="1">
        <f t="shared" si="876"/>
        <v>0</v>
      </c>
      <c r="Z3150" s="1" t="str">
        <f>VLOOKUP(BIN2DEC(MID(HEX2BIN(MID(H3150,3,2),8),2,5)),Codes!$E$1:$F$18,2)</f>
        <v>Normal</v>
      </c>
      <c r="AA3150" s="6" t="str">
        <f t="shared" si="877"/>
        <v>0</v>
      </c>
      <c r="AB3150" s="1">
        <f t="shared" si="878"/>
        <v>0</v>
      </c>
      <c r="AC3150" s="1" t="str">
        <f>VLOOKUP(BIN2DEC(RIGHT(HEX2BIN(MID(H3150,6,1),4),1)&amp;LEFT(HEX2BIN(MID(H3150,7,1),4),1)),Codes!$K$1:$L$5,2)</f>
        <v>M</v>
      </c>
      <c r="AD3150" s="1" t="str">
        <f>VLOOKUP(BIN2DEC(RIGHT(HEX2BIN(MID(H3150,7,1),4),3)&amp;LEFT(HEX2BIN(MID(H3150,8,1),4),2)),Codes!$H$2:$I$33,2)</f>
        <v>Burn</v>
      </c>
      <c r="AE3150" s="1" t="str">
        <f t="shared" si="879"/>
        <v>1</v>
      </c>
      <c r="AF3150" s="1" t="str">
        <f t="shared" si="880"/>
        <v>1</v>
      </c>
      <c r="AH3150" s="6">
        <f t="shared" si="881"/>
        <v>40</v>
      </c>
    </row>
    <row r="3151" spans="1:34">
      <c r="A3151" s="3" t="s">
        <v>5348</v>
      </c>
      <c r="B3151" s="1" t="s">
        <v>81</v>
      </c>
      <c r="C3151" s="6" t="s">
        <v>5352</v>
      </c>
      <c r="D3151" s="9" t="s">
        <v>3373</v>
      </c>
      <c r="E3151" s="9" t="s">
        <v>232</v>
      </c>
      <c r="F3151" s="9" t="s">
        <v>448</v>
      </c>
      <c r="G3151" s="9" t="s">
        <v>5349</v>
      </c>
      <c r="H3151" s="9" t="s">
        <v>5343</v>
      </c>
      <c r="J3151" s="6" t="str">
        <f t="shared" si="865"/>
        <v>001011</v>
      </c>
      <c r="K3151" s="1">
        <f t="shared" si="866"/>
        <v>0</v>
      </c>
      <c r="L3151" s="6" t="str">
        <f t="shared" si="867"/>
        <v>00000</v>
      </c>
      <c r="M3151" s="1">
        <f t="shared" si="868"/>
        <v>32</v>
      </c>
      <c r="N3151" s="6" t="str">
        <f t="shared" si="869"/>
        <v>00</v>
      </c>
      <c r="O3151" s="1">
        <f t="shared" si="870"/>
        <v>3</v>
      </c>
      <c r="P3151" s="1">
        <f>IF(HEX2DEC(LEFT(E3151,4))&gt;=32768,HEX2DEC(LEFT(E3151,4))-65536,HEX2DEC(LEFT(E3151,4)))/Codes!$N$2</f>
        <v>4.8</v>
      </c>
      <c r="Q3151" s="1">
        <f>IF(HEX2DEC(RIGHT(E3151,4))&gt;=32768,HEX2DEC(RIGHT(E3151,4))-65536,HEX2DEC(RIGHT(E3151,4)))/Codes!$N$2</f>
        <v>0</v>
      </c>
      <c r="R3151" s="1">
        <f>IF(HEX2DEC(LEFT(F3151,4))&gt;=32768,HEX2DEC(LEFT(F3151,4))-65536,HEX2DEC(LEFT(F3151,4)))/Codes!$N$2</f>
        <v>6.4</v>
      </c>
      <c r="S3151" s="1">
        <f>IF(HEX2DEC(RIGHT(F3151,4))&gt;=32768,HEX2DEC(RIGHT(F3151,4))-65536,HEX2DEC(RIGHT(F3151,4)))/Codes!$N$2</f>
        <v>0</v>
      </c>
      <c r="T3151" s="18">
        <f t="shared" si="871"/>
        <v>70</v>
      </c>
      <c r="U3151" s="1">
        <f t="shared" si="872"/>
        <v>100</v>
      </c>
      <c r="V3151" s="1">
        <f t="shared" si="873"/>
        <v>26</v>
      </c>
      <c r="W3151" s="1" t="str">
        <f t="shared" si="874"/>
        <v>100</v>
      </c>
      <c r="X3151" s="1">
        <f t="shared" si="875"/>
        <v>3</v>
      </c>
      <c r="Y3151" s="1">
        <f t="shared" si="876"/>
        <v>0</v>
      </c>
      <c r="Z3151" s="1" t="str">
        <f>VLOOKUP(BIN2DEC(MID(HEX2BIN(MID(H3151,3,2),8),2,5)),Codes!$E$1:$F$18,2)</f>
        <v>Normal</v>
      </c>
      <c r="AA3151" s="6" t="str">
        <f t="shared" si="877"/>
        <v>0</v>
      </c>
      <c r="AB3151" s="1">
        <f t="shared" si="878"/>
        <v>0</v>
      </c>
      <c r="AC3151" s="1" t="str">
        <f>VLOOKUP(BIN2DEC(RIGHT(HEX2BIN(MID(H3151,6,1),4),1)&amp;LEFT(HEX2BIN(MID(H3151,7,1),4),1)),Codes!$K$1:$L$5,2)</f>
        <v>M</v>
      </c>
      <c r="AD3151" s="1" t="str">
        <f>VLOOKUP(BIN2DEC(RIGHT(HEX2BIN(MID(H3151,7,1),4),3)&amp;LEFT(HEX2BIN(MID(H3151,8,1),4),2)),Codes!$H$2:$I$33,2)</f>
        <v>Burn</v>
      </c>
      <c r="AE3151" s="1" t="str">
        <f t="shared" si="879"/>
        <v>1</v>
      </c>
      <c r="AF3151" s="1" t="str">
        <f t="shared" si="880"/>
        <v>1</v>
      </c>
      <c r="AH3151" s="6">
        <f t="shared" si="881"/>
        <v>40</v>
      </c>
    </row>
    <row r="3152" spans="1:34">
      <c r="A3152" s="3" t="s">
        <v>5350</v>
      </c>
      <c r="B3152" s="1" t="s">
        <v>81</v>
      </c>
      <c r="C3152" s="6" t="s">
        <v>5352</v>
      </c>
      <c r="D3152" s="9" t="s">
        <v>5345</v>
      </c>
      <c r="E3152" s="9" t="s">
        <v>256</v>
      </c>
      <c r="F3152" s="9" t="s">
        <v>91</v>
      </c>
      <c r="G3152" s="9" t="s">
        <v>5349</v>
      </c>
      <c r="H3152" s="9" t="s">
        <v>5343</v>
      </c>
      <c r="J3152" s="6" t="str">
        <f t="shared" si="865"/>
        <v>001011</v>
      </c>
      <c r="K3152" s="1">
        <f t="shared" si="866"/>
        <v>1</v>
      </c>
      <c r="L3152" s="6" t="str">
        <f t="shared" si="867"/>
        <v>00000</v>
      </c>
      <c r="M3152" s="1">
        <f t="shared" si="868"/>
        <v>32</v>
      </c>
      <c r="N3152" s="6" t="str">
        <f t="shared" si="869"/>
        <v>00</v>
      </c>
      <c r="O3152" s="1">
        <f t="shared" si="870"/>
        <v>3</v>
      </c>
      <c r="P3152" s="1">
        <f>IF(HEX2DEC(LEFT(E3152,4))&gt;=32768,HEX2DEC(LEFT(E3152,4))-65536,HEX2DEC(LEFT(E3152,4)))/Codes!$N$2</f>
        <v>3.6</v>
      </c>
      <c r="Q3152" s="1">
        <f>IF(HEX2DEC(RIGHT(E3152,4))&gt;=32768,HEX2DEC(RIGHT(E3152,4))-65536,HEX2DEC(RIGHT(E3152,4)))/Codes!$N$2</f>
        <v>0</v>
      </c>
      <c r="R3152" s="1">
        <f>IF(HEX2DEC(LEFT(F3152,4))&gt;=32768,HEX2DEC(LEFT(F3152,4))-65536,HEX2DEC(LEFT(F3152,4)))/Codes!$N$2</f>
        <v>0</v>
      </c>
      <c r="S3152" s="1">
        <f>IF(HEX2DEC(RIGHT(F3152,4))&gt;=32768,HEX2DEC(RIGHT(F3152,4))-65536,HEX2DEC(RIGHT(F3152,4)))/Codes!$N$2</f>
        <v>0</v>
      </c>
      <c r="T3152" s="18">
        <f t="shared" si="871"/>
        <v>70</v>
      </c>
      <c r="U3152" s="1">
        <f t="shared" si="872"/>
        <v>100</v>
      </c>
      <c r="V3152" s="1">
        <f t="shared" si="873"/>
        <v>26</v>
      </c>
      <c r="W3152" s="1" t="str">
        <f t="shared" si="874"/>
        <v>100</v>
      </c>
      <c r="X3152" s="1">
        <f t="shared" si="875"/>
        <v>3</v>
      </c>
      <c r="Y3152" s="1">
        <f t="shared" si="876"/>
        <v>0</v>
      </c>
      <c r="Z3152" s="1" t="str">
        <f>VLOOKUP(BIN2DEC(MID(HEX2BIN(MID(H3152,3,2),8),2,5)),Codes!$E$1:$F$18,2)</f>
        <v>Normal</v>
      </c>
      <c r="AA3152" s="6" t="str">
        <f t="shared" si="877"/>
        <v>0</v>
      </c>
      <c r="AB3152" s="1">
        <f t="shared" si="878"/>
        <v>0</v>
      </c>
      <c r="AC3152" s="1" t="str">
        <f>VLOOKUP(BIN2DEC(RIGHT(HEX2BIN(MID(H3152,6,1),4),1)&amp;LEFT(HEX2BIN(MID(H3152,7,1),4),1)),Codes!$K$1:$L$5,2)</f>
        <v>M</v>
      </c>
      <c r="AD3152" s="1" t="str">
        <f>VLOOKUP(BIN2DEC(RIGHT(HEX2BIN(MID(H3152,7,1),4),3)&amp;LEFT(HEX2BIN(MID(H3152,8,1),4),2)),Codes!$H$2:$I$33,2)</f>
        <v>Burn</v>
      </c>
      <c r="AE3152" s="1" t="str">
        <f t="shared" si="879"/>
        <v>1</v>
      </c>
      <c r="AF3152" s="1" t="str">
        <f t="shared" si="880"/>
        <v>1</v>
      </c>
      <c r="AH3152" s="6">
        <f t="shared" si="881"/>
        <v>40</v>
      </c>
    </row>
    <row r="3153" spans="1:34">
      <c r="A3153" s="3" t="s">
        <v>5351</v>
      </c>
      <c r="B3153" s="1" t="s">
        <v>81</v>
      </c>
      <c r="C3153" s="6" t="s">
        <v>5352</v>
      </c>
      <c r="D3153" s="9" t="s">
        <v>5347</v>
      </c>
      <c r="E3153" s="9" t="s">
        <v>307</v>
      </c>
      <c r="F3153" s="9" t="s">
        <v>91</v>
      </c>
      <c r="G3153" s="9" t="s">
        <v>5349</v>
      </c>
      <c r="H3153" s="9" t="s">
        <v>5343</v>
      </c>
      <c r="J3153" s="6" t="str">
        <f t="shared" si="865"/>
        <v>001011</v>
      </c>
      <c r="K3153" s="1">
        <f t="shared" si="866"/>
        <v>2</v>
      </c>
      <c r="L3153" s="6" t="str">
        <f t="shared" si="867"/>
        <v>00000</v>
      </c>
      <c r="M3153" s="1">
        <f t="shared" si="868"/>
        <v>26</v>
      </c>
      <c r="N3153" s="6" t="str">
        <f t="shared" si="869"/>
        <v>00</v>
      </c>
      <c r="O3153" s="1">
        <f t="shared" si="870"/>
        <v>3</v>
      </c>
      <c r="P3153" s="1">
        <f>IF(HEX2DEC(LEFT(E3153,4))&gt;=32768,HEX2DEC(LEFT(E3153,4))-65536,HEX2DEC(LEFT(E3153,4)))/Codes!$N$2</f>
        <v>3.2</v>
      </c>
      <c r="Q3153" s="1">
        <f>IF(HEX2DEC(RIGHT(E3153,4))&gt;=32768,HEX2DEC(RIGHT(E3153,4))-65536,HEX2DEC(RIGHT(E3153,4)))/Codes!$N$2</f>
        <v>0</v>
      </c>
      <c r="R3153" s="1">
        <f>IF(HEX2DEC(LEFT(F3153,4))&gt;=32768,HEX2DEC(LEFT(F3153,4))-65536,HEX2DEC(LEFT(F3153,4)))/Codes!$N$2</f>
        <v>0</v>
      </c>
      <c r="S3153" s="1">
        <f>IF(HEX2DEC(RIGHT(F3153,4))&gt;=32768,HEX2DEC(RIGHT(F3153,4))-65536,HEX2DEC(RIGHT(F3153,4)))/Codes!$N$2</f>
        <v>0</v>
      </c>
      <c r="T3153" s="18">
        <f t="shared" si="871"/>
        <v>70</v>
      </c>
      <c r="U3153" s="1">
        <f t="shared" si="872"/>
        <v>100</v>
      </c>
      <c r="V3153" s="1">
        <f t="shared" si="873"/>
        <v>26</v>
      </c>
      <c r="W3153" s="1" t="str">
        <f t="shared" si="874"/>
        <v>100</v>
      </c>
      <c r="X3153" s="1">
        <f t="shared" si="875"/>
        <v>3</v>
      </c>
      <c r="Y3153" s="1">
        <f t="shared" si="876"/>
        <v>0</v>
      </c>
      <c r="Z3153" s="1" t="str">
        <f>VLOOKUP(BIN2DEC(MID(HEX2BIN(MID(H3153,3,2),8),2,5)),Codes!$E$1:$F$18,2)</f>
        <v>Normal</v>
      </c>
      <c r="AA3153" s="6" t="str">
        <f t="shared" si="877"/>
        <v>0</v>
      </c>
      <c r="AB3153" s="1">
        <f t="shared" si="878"/>
        <v>0</v>
      </c>
      <c r="AC3153" s="1" t="str">
        <f>VLOOKUP(BIN2DEC(RIGHT(HEX2BIN(MID(H3153,6,1),4),1)&amp;LEFT(HEX2BIN(MID(H3153,7,1),4),1)),Codes!$K$1:$L$5,2)</f>
        <v>M</v>
      </c>
      <c r="AD3153" s="1" t="str">
        <f>VLOOKUP(BIN2DEC(RIGHT(HEX2BIN(MID(H3153,7,1),4),3)&amp;LEFT(HEX2BIN(MID(H3153,8,1),4),2)),Codes!$H$2:$I$33,2)</f>
        <v>Burn</v>
      </c>
      <c r="AE3153" s="1" t="str">
        <f t="shared" si="879"/>
        <v>1</v>
      </c>
      <c r="AF3153" s="1" t="str">
        <f t="shared" si="880"/>
        <v>1</v>
      </c>
      <c r="AH3153" s="6">
        <f t="shared" si="881"/>
        <v>40</v>
      </c>
    </row>
    <row r="3154" spans="1:34">
      <c r="A3154" s="3" t="s">
        <v>5353</v>
      </c>
      <c r="B3154" s="1" t="s">
        <v>81</v>
      </c>
      <c r="C3154" s="6" t="s">
        <v>1128</v>
      </c>
      <c r="D3154" s="9" t="s">
        <v>245</v>
      </c>
      <c r="E3154" s="9" t="s">
        <v>499</v>
      </c>
      <c r="F3154" s="9" t="s">
        <v>5354</v>
      </c>
      <c r="G3154" s="9" t="s">
        <v>1625</v>
      </c>
      <c r="H3154" s="9" t="s">
        <v>1619</v>
      </c>
      <c r="J3154" s="6" t="str">
        <f t="shared" si="865"/>
        <v>001011</v>
      </c>
      <c r="K3154" s="1">
        <f t="shared" si="866"/>
        <v>0</v>
      </c>
      <c r="L3154" s="6" t="str">
        <f t="shared" si="867"/>
        <v>00000</v>
      </c>
      <c r="M3154" s="1">
        <f t="shared" si="868"/>
        <v>0</v>
      </c>
      <c r="N3154" s="6" t="str">
        <f t="shared" si="869"/>
        <v>00</v>
      </c>
      <c r="O3154" s="1">
        <f t="shared" si="870"/>
        <v>9</v>
      </c>
      <c r="P3154" s="1">
        <f>IF(HEX2DEC(LEFT(E3154,4))&gt;=32768,HEX2DEC(LEFT(E3154,4))-65536,HEX2DEC(LEFT(E3154,4)))/Codes!$N$2</f>
        <v>5.2</v>
      </c>
      <c r="Q3154" s="1">
        <f>IF(HEX2DEC(RIGHT(E3154,4))&gt;=32768,HEX2DEC(RIGHT(E3154,4))-65536,HEX2DEC(RIGHT(E3154,4)))/Codes!$N$2</f>
        <v>0</v>
      </c>
      <c r="R3154" s="1">
        <f>IF(HEX2DEC(LEFT(F3154,4))&gt;=32768,HEX2DEC(LEFT(F3154,4))-65536,HEX2DEC(LEFT(F3154,4)))/Codes!$N$2</f>
        <v>2</v>
      </c>
      <c r="S3154" s="1">
        <f>IF(HEX2DEC(RIGHT(F3154,4))&gt;=32768,HEX2DEC(RIGHT(F3154,4))-65536,HEX2DEC(RIGHT(F3154,4)))/Codes!$N$2</f>
        <v>4</v>
      </c>
      <c r="T3154" s="18">
        <f t="shared" si="871"/>
        <v>120</v>
      </c>
      <c r="U3154" s="1">
        <f t="shared" si="872"/>
        <v>30</v>
      </c>
      <c r="V3154" s="1">
        <f t="shared" si="873"/>
        <v>0</v>
      </c>
      <c r="W3154" s="1" t="str">
        <f t="shared" si="874"/>
        <v>100</v>
      </c>
      <c r="X3154" s="1">
        <f t="shared" si="875"/>
        <v>3</v>
      </c>
      <c r="Y3154" s="1">
        <f t="shared" si="876"/>
        <v>70</v>
      </c>
      <c r="Z3154" s="1" t="str">
        <f>VLOOKUP(BIN2DEC(MID(HEX2BIN(MID(H3154,3,2),8),2,5)),Codes!$E$1:$F$18,2)</f>
        <v>Normal</v>
      </c>
      <c r="AA3154" s="6" t="str">
        <f t="shared" si="877"/>
        <v>0</v>
      </c>
      <c r="AB3154" s="1">
        <f t="shared" si="878"/>
        <v>1</v>
      </c>
      <c r="AC3154" s="1" t="str">
        <f>VLOOKUP(BIN2DEC(RIGHT(HEX2BIN(MID(H3154,6,1),4),1)&amp;LEFT(HEX2BIN(MID(H3154,7,1),4),1)),Codes!$K$1:$L$5,2)</f>
        <v>M</v>
      </c>
      <c r="AD3154" s="1" t="str">
        <f>VLOOKUP(BIN2DEC(RIGHT(HEX2BIN(MID(H3154,7,1),4),3)&amp;LEFT(HEX2BIN(MID(H3154,8,1),4),2)),Codes!$H$2:$I$33,2)</f>
        <v>Kick</v>
      </c>
      <c r="AE3154" s="1" t="str">
        <f t="shared" si="879"/>
        <v>1</v>
      </c>
      <c r="AF3154" s="1" t="str">
        <f t="shared" si="880"/>
        <v>1</v>
      </c>
      <c r="AH3154" s="6">
        <f t="shared" si="881"/>
        <v>34</v>
      </c>
    </row>
    <row r="3155" spans="1:34">
      <c r="A3155" s="3" t="s">
        <v>5355</v>
      </c>
      <c r="B3155" s="1" t="s">
        <v>81</v>
      </c>
      <c r="C3155" s="6" t="s">
        <v>1116</v>
      </c>
      <c r="D3155" s="9" t="s">
        <v>5356</v>
      </c>
      <c r="E3155" s="9" t="s">
        <v>207</v>
      </c>
      <c r="F3155" s="9" t="s">
        <v>5357</v>
      </c>
      <c r="G3155" s="9" t="s">
        <v>139</v>
      </c>
      <c r="H3155" s="9" t="s">
        <v>163</v>
      </c>
      <c r="J3155" s="6" t="str">
        <f t="shared" si="865"/>
        <v>001011</v>
      </c>
      <c r="K3155" s="1">
        <f t="shared" si="866"/>
        <v>0</v>
      </c>
      <c r="L3155" s="6" t="str">
        <f t="shared" si="867"/>
        <v>00000</v>
      </c>
      <c r="M3155" s="1">
        <f t="shared" si="868"/>
        <v>17</v>
      </c>
      <c r="N3155" s="6" t="str">
        <f t="shared" si="869"/>
        <v>00</v>
      </c>
      <c r="O3155" s="1">
        <f t="shared" si="870"/>
        <v>10</v>
      </c>
      <c r="P3155" s="1">
        <f>IF(HEX2DEC(LEFT(E3155,4))&gt;=32768,HEX2DEC(LEFT(E3155,4))-65536,HEX2DEC(LEFT(E3155,4)))/Codes!$N$2</f>
        <v>4</v>
      </c>
      <c r="Q3155" s="1">
        <f>IF(HEX2DEC(RIGHT(E3155,4))&gt;=32768,HEX2DEC(RIGHT(E3155,4))-65536,HEX2DEC(RIGHT(E3155,4)))/Codes!$N$2</f>
        <v>0</v>
      </c>
      <c r="R3155" s="1">
        <f>IF(HEX2DEC(LEFT(F3155,4))&gt;=32768,HEX2DEC(LEFT(F3155,4))-65536,HEX2DEC(LEFT(F3155,4)))/Codes!$N$2</f>
        <v>6.4</v>
      </c>
      <c r="S3155" s="1">
        <f>IF(HEX2DEC(RIGHT(F3155,4))&gt;=32768,HEX2DEC(RIGHT(F3155,4))-65536,HEX2DEC(RIGHT(F3155,4)))/Codes!$N$2</f>
        <v>-3.2</v>
      </c>
      <c r="T3155" s="18">
        <f t="shared" si="871"/>
        <v>361</v>
      </c>
      <c r="U3155" s="1">
        <f t="shared" si="872"/>
        <v>100</v>
      </c>
      <c r="V3155" s="1">
        <f t="shared" si="873"/>
        <v>0</v>
      </c>
      <c r="W3155" s="1" t="str">
        <f t="shared" si="874"/>
        <v>100</v>
      </c>
      <c r="X3155" s="1">
        <f t="shared" si="875"/>
        <v>3</v>
      </c>
      <c r="Y3155" s="1">
        <f t="shared" si="876"/>
        <v>10</v>
      </c>
      <c r="Z3155" s="1" t="str">
        <f>VLOOKUP(BIN2DEC(MID(HEX2BIN(MID(H3155,3,2),8),2,5)),Codes!$E$1:$F$18,2)</f>
        <v>Normal</v>
      </c>
      <c r="AA3155" s="6" t="str">
        <f t="shared" si="877"/>
        <v>0</v>
      </c>
      <c r="AB3155" s="1">
        <f t="shared" si="878"/>
        <v>0</v>
      </c>
      <c r="AC3155" s="1" t="str">
        <f>VLOOKUP(BIN2DEC(RIGHT(HEX2BIN(MID(H3155,6,1),4),1)&amp;LEFT(HEX2BIN(MID(H3155,7,1),4),1)),Codes!$K$1:$L$5,2)</f>
        <v>M</v>
      </c>
      <c r="AD3155" s="1" t="str">
        <f>VLOOKUP(BIN2DEC(RIGHT(HEX2BIN(MID(H3155,7,1),4),3)&amp;LEFT(HEX2BIN(MID(H3155,8,1),4),2)),Codes!$H$2:$I$33,2)</f>
        <v>Kick</v>
      </c>
      <c r="AE3155" s="1" t="str">
        <f t="shared" si="879"/>
        <v>1</v>
      </c>
      <c r="AF3155" s="1" t="str">
        <f t="shared" si="880"/>
        <v>1</v>
      </c>
      <c r="AH3155" s="6">
        <f t="shared" si="881"/>
        <v>34</v>
      </c>
    </row>
    <row r="3156" spans="1:34">
      <c r="A3156" s="3" t="s">
        <v>5358</v>
      </c>
      <c r="B3156" s="1" t="s">
        <v>81</v>
      </c>
      <c r="C3156" s="6" t="s">
        <v>1116</v>
      </c>
      <c r="D3156" s="9" t="s">
        <v>5359</v>
      </c>
      <c r="E3156" s="9" t="s">
        <v>207</v>
      </c>
      <c r="F3156" s="9" t="s">
        <v>448</v>
      </c>
      <c r="G3156" s="9" t="s">
        <v>139</v>
      </c>
      <c r="H3156" s="9" t="s">
        <v>163</v>
      </c>
      <c r="J3156" s="6" t="str">
        <f t="shared" si="865"/>
        <v>001011</v>
      </c>
      <c r="K3156" s="1">
        <f t="shared" si="866"/>
        <v>1</v>
      </c>
      <c r="L3156" s="6" t="str">
        <f t="shared" si="867"/>
        <v>00000</v>
      </c>
      <c r="M3156" s="1">
        <f t="shared" si="868"/>
        <v>17</v>
      </c>
      <c r="N3156" s="6" t="str">
        <f t="shared" si="869"/>
        <v>00</v>
      </c>
      <c r="O3156" s="1">
        <f t="shared" si="870"/>
        <v>10</v>
      </c>
      <c r="P3156" s="1">
        <f>IF(HEX2DEC(LEFT(E3156,4))&gt;=32768,HEX2DEC(LEFT(E3156,4))-65536,HEX2DEC(LEFT(E3156,4)))/Codes!$N$2</f>
        <v>4</v>
      </c>
      <c r="Q3156" s="1">
        <f>IF(HEX2DEC(RIGHT(E3156,4))&gt;=32768,HEX2DEC(RIGHT(E3156,4))-65536,HEX2DEC(RIGHT(E3156,4)))/Codes!$N$2</f>
        <v>0</v>
      </c>
      <c r="R3156" s="1">
        <f>IF(HEX2DEC(LEFT(F3156,4))&gt;=32768,HEX2DEC(LEFT(F3156,4))-65536,HEX2DEC(LEFT(F3156,4)))/Codes!$N$2</f>
        <v>6.4</v>
      </c>
      <c r="S3156" s="1">
        <f>IF(HEX2DEC(RIGHT(F3156,4))&gt;=32768,HEX2DEC(RIGHT(F3156,4))-65536,HEX2DEC(RIGHT(F3156,4)))/Codes!$N$2</f>
        <v>0</v>
      </c>
      <c r="T3156" s="18">
        <f t="shared" si="871"/>
        <v>361</v>
      </c>
      <c r="U3156" s="1">
        <f t="shared" si="872"/>
        <v>100</v>
      </c>
      <c r="V3156" s="1">
        <f t="shared" si="873"/>
        <v>0</v>
      </c>
      <c r="W3156" s="1" t="str">
        <f t="shared" si="874"/>
        <v>100</v>
      </c>
      <c r="X3156" s="1">
        <f t="shared" si="875"/>
        <v>3</v>
      </c>
      <c r="Y3156" s="1">
        <f t="shared" si="876"/>
        <v>10</v>
      </c>
      <c r="Z3156" s="1" t="str">
        <f>VLOOKUP(BIN2DEC(MID(HEX2BIN(MID(H3156,3,2),8),2,5)),Codes!$E$1:$F$18,2)</f>
        <v>Normal</v>
      </c>
      <c r="AA3156" s="6" t="str">
        <f t="shared" si="877"/>
        <v>0</v>
      </c>
      <c r="AB3156" s="1">
        <f t="shared" si="878"/>
        <v>0</v>
      </c>
      <c r="AC3156" s="1" t="str">
        <f>VLOOKUP(BIN2DEC(RIGHT(HEX2BIN(MID(H3156,6,1),4),1)&amp;LEFT(HEX2BIN(MID(H3156,7,1),4),1)),Codes!$K$1:$L$5,2)</f>
        <v>M</v>
      </c>
      <c r="AD3156" s="1" t="str">
        <f>VLOOKUP(BIN2DEC(RIGHT(HEX2BIN(MID(H3156,7,1),4),3)&amp;LEFT(HEX2BIN(MID(H3156,8,1),4),2)),Codes!$H$2:$I$33,2)</f>
        <v>Kick</v>
      </c>
      <c r="AE3156" s="1" t="str">
        <f t="shared" si="879"/>
        <v>1</v>
      </c>
      <c r="AF3156" s="1" t="str">
        <f t="shared" si="880"/>
        <v>1</v>
      </c>
      <c r="AH3156" s="6">
        <f t="shared" si="881"/>
        <v>34</v>
      </c>
    </row>
    <row r="3157" spans="1:34">
      <c r="A3157" s="3" t="s">
        <v>5360</v>
      </c>
      <c r="B3157" s="1" t="s">
        <v>81</v>
      </c>
      <c r="C3157" s="6" t="s">
        <v>1116</v>
      </c>
      <c r="D3157" s="9" t="s">
        <v>5361</v>
      </c>
      <c r="E3157" s="9" t="s">
        <v>207</v>
      </c>
      <c r="F3157" s="9" t="s">
        <v>91</v>
      </c>
      <c r="G3157" s="9" t="s">
        <v>139</v>
      </c>
      <c r="H3157" s="9" t="s">
        <v>163</v>
      </c>
      <c r="J3157" s="6" t="str">
        <f t="shared" si="865"/>
        <v>001011</v>
      </c>
      <c r="K3157" s="1">
        <f t="shared" si="866"/>
        <v>2</v>
      </c>
      <c r="L3157" s="6" t="str">
        <f t="shared" si="867"/>
        <v>00000</v>
      </c>
      <c r="M3157" s="1">
        <f t="shared" si="868"/>
        <v>17</v>
      </c>
      <c r="N3157" s="6" t="str">
        <f t="shared" si="869"/>
        <v>00</v>
      </c>
      <c r="O3157" s="1">
        <f t="shared" si="870"/>
        <v>10</v>
      </c>
      <c r="P3157" s="1">
        <f>IF(HEX2DEC(LEFT(E3157,4))&gt;=32768,HEX2DEC(LEFT(E3157,4))-65536,HEX2DEC(LEFT(E3157,4)))/Codes!$N$2</f>
        <v>4</v>
      </c>
      <c r="Q3157" s="1">
        <f>IF(HEX2DEC(RIGHT(E3157,4))&gt;=32768,HEX2DEC(RIGHT(E3157,4))-65536,HEX2DEC(RIGHT(E3157,4)))/Codes!$N$2</f>
        <v>0</v>
      </c>
      <c r="R3157" s="1">
        <f>IF(HEX2DEC(LEFT(F3157,4))&gt;=32768,HEX2DEC(LEFT(F3157,4))-65536,HEX2DEC(LEFT(F3157,4)))/Codes!$N$2</f>
        <v>0</v>
      </c>
      <c r="S3157" s="1">
        <f>IF(HEX2DEC(RIGHT(F3157,4))&gt;=32768,HEX2DEC(RIGHT(F3157,4))-65536,HEX2DEC(RIGHT(F3157,4)))/Codes!$N$2</f>
        <v>0</v>
      </c>
      <c r="T3157" s="18">
        <f t="shared" si="871"/>
        <v>361</v>
      </c>
      <c r="U3157" s="1">
        <f t="shared" si="872"/>
        <v>100</v>
      </c>
      <c r="V3157" s="1">
        <f t="shared" si="873"/>
        <v>0</v>
      </c>
      <c r="W3157" s="1" t="str">
        <f t="shared" si="874"/>
        <v>100</v>
      </c>
      <c r="X3157" s="1">
        <f t="shared" si="875"/>
        <v>3</v>
      </c>
      <c r="Y3157" s="1">
        <f t="shared" si="876"/>
        <v>10</v>
      </c>
      <c r="Z3157" s="1" t="str">
        <f>VLOOKUP(BIN2DEC(MID(HEX2BIN(MID(H3157,3,2),8),2,5)),Codes!$E$1:$F$18,2)</f>
        <v>Normal</v>
      </c>
      <c r="AA3157" s="6" t="str">
        <f t="shared" si="877"/>
        <v>0</v>
      </c>
      <c r="AB3157" s="1">
        <f t="shared" si="878"/>
        <v>0</v>
      </c>
      <c r="AC3157" s="1" t="str">
        <f>VLOOKUP(BIN2DEC(RIGHT(HEX2BIN(MID(H3157,6,1),4),1)&amp;LEFT(HEX2BIN(MID(H3157,7,1),4),1)),Codes!$K$1:$L$5,2)</f>
        <v>M</v>
      </c>
      <c r="AD3157" s="1" t="str">
        <f>VLOOKUP(BIN2DEC(RIGHT(HEX2BIN(MID(H3157,7,1),4),3)&amp;LEFT(HEX2BIN(MID(H3157,8,1),4),2)),Codes!$H$2:$I$33,2)</f>
        <v>Kick</v>
      </c>
      <c r="AE3157" s="1" t="str">
        <f t="shared" si="879"/>
        <v>1</v>
      </c>
      <c r="AF3157" s="1" t="str">
        <f t="shared" si="880"/>
        <v>1</v>
      </c>
      <c r="AH3157" s="6">
        <f t="shared" si="881"/>
        <v>34</v>
      </c>
    </row>
    <row r="3158" spans="1:34">
      <c r="A3158" s="3" t="s">
        <v>5362</v>
      </c>
      <c r="B3158" s="1" t="s">
        <v>81</v>
      </c>
      <c r="C3158" s="6" t="s">
        <v>1116</v>
      </c>
      <c r="D3158" s="9" t="s">
        <v>5363</v>
      </c>
      <c r="E3158" s="9" t="s">
        <v>307</v>
      </c>
      <c r="F3158" s="9" t="s">
        <v>1352</v>
      </c>
      <c r="G3158" s="9" t="s">
        <v>139</v>
      </c>
      <c r="H3158" s="9" t="s">
        <v>163</v>
      </c>
      <c r="J3158" s="6" t="str">
        <f t="shared" si="865"/>
        <v>001011</v>
      </c>
      <c r="K3158" s="1">
        <f t="shared" si="866"/>
        <v>3</v>
      </c>
      <c r="L3158" s="6" t="str">
        <f t="shared" si="867"/>
        <v>00000</v>
      </c>
      <c r="M3158" s="1">
        <f t="shared" si="868"/>
        <v>11</v>
      </c>
      <c r="N3158" s="6" t="str">
        <f t="shared" si="869"/>
        <v>00</v>
      </c>
      <c r="O3158" s="1">
        <f t="shared" si="870"/>
        <v>10</v>
      </c>
      <c r="P3158" s="1">
        <f>IF(HEX2DEC(LEFT(E3158,4))&gt;=32768,HEX2DEC(LEFT(E3158,4))-65536,HEX2DEC(LEFT(E3158,4)))/Codes!$N$2</f>
        <v>3.2</v>
      </c>
      <c r="Q3158" s="1">
        <f>IF(HEX2DEC(RIGHT(E3158,4))&gt;=32768,HEX2DEC(RIGHT(E3158,4))-65536,HEX2DEC(RIGHT(E3158,4)))/Codes!$N$2</f>
        <v>0</v>
      </c>
      <c r="R3158" s="1">
        <f>IF(HEX2DEC(LEFT(F3158,4))&gt;=32768,HEX2DEC(LEFT(F3158,4))-65536,HEX2DEC(LEFT(F3158,4)))/Codes!$N$2</f>
        <v>1.2</v>
      </c>
      <c r="S3158" s="1">
        <f>IF(HEX2DEC(RIGHT(F3158,4))&gt;=32768,HEX2DEC(RIGHT(F3158,4))-65536,HEX2DEC(RIGHT(F3158,4)))/Codes!$N$2</f>
        <v>0</v>
      </c>
      <c r="T3158" s="18">
        <f t="shared" si="871"/>
        <v>361</v>
      </c>
      <c r="U3158" s="1">
        <f t="shared" si="872"/>
        <v>100</v>
      </c>
      <c r="V3158" s="1">
        <f t="shared" si="873"/>
        <v>0</v>
      </c>
      <c r="W3158" s="1" t="str">
        <f t="shared" si="874"/>
        <v>100</v>
      </c>
      <c r="X3158" s="1">
        <f t="shared" si="875"/>
        <v>3</v>
      </c>
      <c r="Y3158" s="1">
        <f t="shared" si="876"/>
        <v>10</v>
      </c>
      <c r="Z3158" s="1" t="str">
        <f>VLOOKUP(BIN2DEC(MID(HEX2BIN(MID(H3158,3,2),8),2,5)),Codes!$E$1:$F$18,2)</f>
        <v>Normal</v>
      </c>
      <c r="AA3158" s="6" t="str">
        <f t="shared" si="877"/>
        <v>0</v>
      </c>
      <c r="AB3158" s="1">
        <f t="shared" si="878"/>
        <v>0</v>
      </c>
      <c r="AC3158" s="1" t="str">
        <f>VLOOKUP(BIN2DEC(RIGHT(HEX2BIN(MID(H3158,6,1),4),1)&amp;LEFT(HEX2BIN(MID(H3158,7,1),4),1)),Codes!$K$1:$L$5,2)</f>
        <v>M</v>
      </c>
      <c r="AD3158" s="1" t="str">
        <f>VLOOKUP(BIN2DEC(RIGHT(HEX2BIN(MID(H3158,7,1),4),3)&amp;LEFT(HEX2BIN(MID(H3158,8,1),4),2)),Codes!$H$2:$I$33,2)</f>
        <v>Kick</v>
      </c>
      <c r="AE3158" s="1" t="str">
        <f t="shared" si="879"/>
        <v>1</v>
      </c>
      <c r="AF3158" s="1" t="str">
        <f t="shared" si="880"/>
        <v>1</v>
      </c>
      <c r="AH3158" s="6">
        <f t="shared" si="881"/>
        <v>34</v>
      </c>
    </row>
    <row r="3159" spans="1:34">
      <c r="A3159" s="3" t="s">
        <v>5364</v>
      </c>
      <c r="B3159" s="1" t="s">
        <v>81</v>
      </c>
      <c r="C3159" s="6" t="s">
        <v>330</v>
      </c>
      <c r="D3159" s="9" t="s">
        <v>5365</v>
      </c>
      <c r="E3159" s="9" t="s">
        <v>499</v>
      </c>
      <c r="F3159" s="9" t="s">
        <v>5366</v>
      </c>
      <c r="G3159" s="9" t="s">
        <v>3079</v>
      </c>
      <c r="H3159" s="9" t="s">
        <v>3080</v>
      </c>
      <c r="J3159" s="6" t="str">
        <f t="shared" si="865"/>
        <v>001011</v>
      </c>
      <c r="K3159" s="1">
        <f t="shared" si="866"/>
        <v>0</v>
      </c>
      <c r="L3159" s="6" t="str">
        <f t="shared" si="867"/>
        <v>00000</v>
      </c>
      <c r="M3159" s="1">
        <f t="shared" si="868"/>
        <v>17</v>
      </c>
      <c r="N3159" s="6" t="str">
        <f t="shared" si="869"/>
        <v>00</v>
      </c>
      <c r="O3159" s="1">
        <f t="shared" si="870"/>
        <v>9</v>
      </c>
      <c r="P3159" s="1">
        <f>IF(HEX2DEC(LEFT(E3159,4))&gt;=32768,HEX2DEC(LEFT(E3159,4))-65536,HEX2DEC(LEFT(E3159,4)))/Codes!$N$2</f>
        <v>5.2</v>
      </c>
      <c r="Q3159" s="1">
        <f>IF(HEX2DEC(RIGHT(E3159,4))&gt;=32768,HEX2DEC(RIGHT(E3159,4))-65536,HEX2DEC(RIGHT(E3159,4)))/Codes!$N$2</f>
        <v>0</v>
      </c>
      <c r="R3159" s="1">
        <f>IF(HEX2DEC(LEFT(F3159,4))&gt;=32768,HEX2DEC(LEFT(F3159,4))-65536,HEX2DEC(LEFT(F3159,4)))/Codes!$N$2</f>
        <v>2.8</v>
      </c>
      <c r="S3159" s="1">
        <f>IF(HEX2DEC(RIGHT(F3159,4))&gt;=32768,HEX2DEC(RIGHT(F3159,4))-65536,HEX2DEC(RIGHT(F3159,4)))/Codes!$N$2</f>
        <v>2.4</v>
      </c>
      <c r="T3159" s="18">
        <f t="shared" si="871"/>
        <v>100</v>
      </c>
      <c r="U3159" s="1">
        <f t="shared" si="872"/>
        <v>127</v>
      </c>
      <c r="V3159" s="1">
        <f t="shared" si="873"/>
        <v>0</v>
      </c>
      <c r="W3159" s="1" t="str">
        <f t="shared" si="874"/>
        <v>100</v>
      </c>
      <c r="X3159" s="1">
        <f t="shared" si="875"/>
        <v>3</v>
      </c>
      <c r="Y3159" s="1">
        <f t="shared" si="876"/>
        <v>30</v>
      </c>
      <c r="Z3159" s="1" t="str">
        <f>VLOOKUP(BIN2DEC(MID(HEX2BIN(MID(H3159,3,2),8),2,5)),Codes!$E$1:$F$18,2)</f>
        <v>Normal</v>
      </c>
      <c r="AA3159" s="6" t="str">
        <f t="shared" si="877"/>
        <v>0</v>
      </c>
      <c r="AB3159" s="1">
        <f t="shared" si="878"/>
        <v>0</v>
      </c>
      <c r="AC3159" s="1" t="str">
        <f>VLOOKUP(BIN2DEC(RIGHT(HEX2BIN(MID(H3159,6,1),4),1)&amp;LEFT(HEX2BIN(MID(H3159,7,1),4),1)),Codes!$K$1:$L$5,2)</f>
        <v>M</v>
      </c>
      <c r="AD3159" s="1" t="str">
        <f>VLOOKUP(BIN2DEC(RIGHT(HEX2BIN(MID(H3159,7,1),4),3)&amp;LEFT(HEX2BIN(MID(H3159,8,1),4),2)),Codes!$H$2:$I$33,2)</f>
        <v>Kick</v>
      </c>
      <c r="AE3159" s="1" t="str">
        <f t="shared" si="879"/>
        <v>1</v>
      </c>
      <c r="AF3159" s="1" t="str">
        <f t="shared" si="880"/>
        <v>1</v>
      </c>
      <c r="AH3159" s="6">
        <f t="shared" si="881"/>
        <v>34</v>
      </c>
    </row>
    <row r="3160" spans="1:34">
      <c r="A3160" s="3" t="s">
        <v>5367</v>
      </c>
      <c r="B3160" s="1" t="s">
        <v>81</v>
      </c>
      <c r="C3160" s="6" t="s">
        <v>330</v>
      </c>
      <c r="D3160" s="9" t="s">
        <v>5368</v>
      </c>
      <c r="E3160" s="9" t="s">
        <v>256</v>
      </c>
      <c r="F3160" s="9" t="s">
        <v>91</v>
      </c>
      <c r="G3160" s="9" t="s">
        <v>3083</v>
      </c>
      <c r="H3160" s="9" t="s">
        <v>3080</v>
      </c>
      <c r="J3160" s="6" t="str">
        <f t="shared" si="865"/>
        <v>001011</v>
      </c>
      <c r="K3160" s="1">
        <f t="shared" si="866"/>
        <v>1</v>
      </c>
      <c r="L3160" s="6" t="str">
        <f t="shared" si="867"/>
        <v>00000</v>
      </c>
      <c r="M3160" s="1">
        <f t="shared" si="868"/>
        <v>17</v>
      </c>
      <c r="N3160" s="6" t="str">
        <f t="shared" si="869"/>
        <v>00</v>
      </c>
      <c r="O3160" s="1">
        <f t="shared" si="870"/>
        <v>9</v>
      </c>
      <c r="P3160" s="1">
        <f>IF(HEX2DEC(LEFT(E3160,4))&gt;=32768,HEX2DEC(LEFT(E3160,4))-65536,HEX2DEC(LEFT(E3160,4)))/Codes!$N$2</f>
        <v>3.6</v>
      </c>
      <c r="Q3160" s="1">
        <f>IF(HEX2DEC(RIGHT(E3160,4))&gt;=32768,HEX2DEC(RIGHT(E3160,4))-65536,HEX2DEC(RIGHT(E3160,4)))/Codes!$N$2</f>
        <v>0</v>
      </c>
      <c r="R3160" s="1">
        <f>IF(HEX2DEC(LEFT(F3160,4))&gt;=32768,HEX2DEC(LEFT(F3160,4))-65536,HEX2DEC(LEFT(F3160,4)))/Codes!$N$2</f>
        <v>0</v>
      </c>
      <c r="S3160" s="1">
        <f>IF(HEX2DEC(RIGHT(F3160,4))&gt;=32768,HEX2DEC(RIGHT(F3160,4))-65536,HEX2DEC(RIGHT(F3160,4)))/Codes!$N$2</f>
        <v>0</v>
      </c>
      <c r="T3160" s="18">
        <f t="shared" si="871"/>
        <v>100</v>
      </c>
      <c r="U3160" s="1">
        <f t="shared" si="872"/>
        <v>125</v>
      </c>
      <c r="V3160" s="1">
        <f t="shared" si="873"/>
        <v>0</v>
      </c>
      <c r="W3160" s="1" t="str">
        <f t="shared" si="874"/>
        <v>100</v>
      </c>
      <c r="X3160" s="1">
        <f t="shared" si="875"/>
        <v>3</v>
      </c>
      <c r="Y3160" s="1">
        <f t="shared" si="876"/>
        <v>30</v>
      </c>
      <c r="Z3160" s="1" t="str">
        <f>VLOOKUP(BIN2DEC(MID(HEX2BIN(MID(H3160,3,2),8),2,5)),Codes!$E$1:$F$18,2)</f>
        <v>Normal</v>
      </c>
      <c r="AA3160" s="6" t="str">
        <f t="shared" si="877"/>
        <v>0</v>
      </c>
      <c r="AB3160" s="1">
        <f t="shared" si="878"/>
        <v>0</v>
      </c>
      <c r="AC3160" s="1" t="str">
        <f>VLOOKUP(BIN2DEC(RIGHT(HEX2BIN(MID(H3160,6,1),4),1)&amp;LEFT(HEX2BIN(MID(H3160,7,1),4),1)),Codes!$K$1:$L$5,2)</f>
        <v>M</v>
      </c>
      <c r="AD3160" s="1" t="str">
        <f>VLOOKUP(BIN2DEC(RIGHT(HEX2BIN(MID(H3160,7,1),4),3)&amp;LEFT(HEX2BIN(MID(H3160,8,1),4),2)),Codes!$H$2:$I$33,2)</f>
        <v>Kick</v>
      </c>
      <c r="AE3160" s="1" t="str">
        <f t="shared" si="879"/>
        <v>1</v>
      </c>
      <c r="AF3160" s="1" t="str">
        <f t="shared" si="880"/>
        <v>1</v>
      </c>
      <c r="AH3160" s="6">
        <f t="shared" si="881"/>
        <v>34</v>
      </c>
    </row>
    <row r="3161" spans="1:34">
      <c r="A3161" s="3" t="s">
        <v>5369</v>
      </c>
      <c r="B3161" s="1" t="s">
        <v>81</v>
      </c>
      <c r="C3161" s="6" t="s">
        <v>330</v>
      </c>
      <c r="D3161" s="9" t="s">
        <v>5370</v>
      </c>
      <c r="E3161" s="9" t="s">
        <v>307</v>
      </c>
      <c r="F3161" s="9" t="s">
        <v>91</v>
      </c>
      <c r="G3161" s="9" t="s">
        <v>3086</v>
      </c>
      <c r="H3161" s="9" t="s">
        <v>3080</v>
      </c>
      <c r="J3161" s="6" t="str">
        <f t="shared" si="865"/>
        <v>001011</v>
      </c>
      <c r="K3161" s="1">
        <f t="shared" si="866"/>
        <v>2</v>
      </c>
      <c r="L3161" s="6" t="str">
        <f t="shared" si="867"/>
        <v>00000</v>
      </c>
      <c r="M3161" s="1">
        <f t="shared" si="868"/>
        <v>11</v>
      </c>
      <c r="N3161" s="6" t="str">
        <f t="shared" si="869"/>
        <v>00</v>
      </c>
      <c r="O3161" s="1">
        <f t="shared" si="870"/>
        <v>9</v>
      </c>
      <c r="P3161" s="1">
        <f>IF(HEX2DEC(LEFT(E3161,4))&gt;=32768,HEX2DEC(LEFT(E3161,4))-65536,HEX2DEC(LEFT(E3161,4)))/Codes!$N$2</f>
        <v>3.2</v>
      </c>
      <c r="Q3161" s="1">
        <f>IF(HEX2DEC(RIGHT(E3161,4))&gt;=32768,HEX2DEC(RIGHT(E3161,4))-65536,HEX2DEC(RIGHT(E3161,4)))/Codes!$N$2</f>
        <v>0</v>
      </c>
      <c r="R3161" s="1">
        <f>IF(HEX2DEC(LEFT(F3161,4))&gt;=32768,HEX2DEC(LEFT(F3161,4))-65536,HEX2DEC(LEFT(F3161,4)))/Codes!$N$2</f>
        <v>0</v>
      </c>
      <c r="S3161" s="1">
        <f>IF(HEX2DEC(RIGHT(F3161,4))&gt;=32768,HEX2DEC(RIGHT(F3161,4))-65536,HEX2DEC(RIGHT(F3161,4)))/Codes!$N$2</f>
        <v>0</v>
      </c>
      <c r="T3161" s="18">
        <f t="shared" si="871"/>
        <v>100</v>
      </c>
      <c r="U3161" s="1">
        <f t="shared" si="872"/>
        <v>123</v>
      </c>
      <c r="V3161" s="1">
        <f t="shared" si="873"/>
        <v>0</v>
      </c>
      <c r="W3161" s="1" t="str">
        <f t="shared" si="874"/>
        <v>100</v>
      </c>
      <c r="X3161" s="1">
        <f t="shared" si="875"/>
        <v>3</v>
      </c>
      <c r="Y3161" s="1">
        <f t="shared" si="876"/>
        <v>30</v>
      </c>
      <c r="Z3161" s="1" t="str">
        <f>VLOOKUP(BIN2DEC(MID(HEX2BIN(MID(H3161,3,2),8),2,5)),Codes!$E$1:$F$18,2)</f>
        <v>Normal</v>
      </c>
      <c r="AA3161" s="6" t="str">
        <f t="shared" si="877"/>
        <v>0</v>
      </c>
      <c r="AB3161" s="1">
        <f t="shared" si="878"/>
        <v>0</v>
      </c>
      <c r="AC3161" s="1" t="str">
        <f>VLOOKUP(BIN2DEC(RIGHT(HEX2BIN(MID(H3161,6,1),4),1)&amp;LEFT(HEX2BIN(MID(H3161,7,1),4),1)),Codes!$K$1:$L$5,2)</f>
        <v>M</v>
      </c>
      <c r="AD3161" s="1" t="str">
        <f>VLOOKUP(BIN2DEC(RIGHT(HEX2BIN(MID(H3161,7,1),4),3)&amp;LEFT(HEX2BIN(MID(H3161,8,1),4),2)),Codes!$H$2:$I$33,2)</f>
        <v>Kick</v>
      </c>
      <c r="AE3161" s="1" t="str">
        <f t="shared" si="879"/>
        <v>1</v>
      </c>
      <c r="AF3161" s="1" t="str">
        <f t="shared" si="880"/>
        <v>1</v>
      </c>
      <c r="AH3161" s="6">
        <f t="shared" si="881"/>
        <v>34</v>
      </c>
    </row>
    <row r="3162" spans="1:34">
      <c r="A3162" s="3" t="s">
        <v>5371</v>
      </c>
      <c r="B3162" s="1" t="s">
        <v>81</v>
      </c>
      <c r="C3162" s="6" t="s">
        <v>349</v>
      </c>
      <c r="D3162" s="9" t="s">
        <v>5372</v>
      </c>
      <c r="E3162" s="9" t="s">
        <v>448</v>
      </c>
      <c r="F3162" s="9" t="s">
        <v>91</v>
      </c>
      <c r="G3162" s="9" t="s">
        <v>2497</v>
      </c>
      <c r="H3162" s="9" t="s">
        <v>5373</v>
      </c>
      <c r="J3162" s="6" t="str">
        <f t="shared" si="865"/>
        <v>001011</v>
      </c>
      <c r="K3162" s="1">
        <f t="shared" si="866"/>
        <v>0</v>
      </c>
      <c r="L3162" s="6" t="str">
        <f t="shared" si="867"/>
        <v>00000</v>
      </c>
      <c r="M3162" s="1">
        <f t="shared" si="868"/>
        <v>32</v>
      </c>
      <c r="N3162" s="6" t="str">
        <f t="shared" si="869"/>
        <v>00</v>
      </c>
      <c r="O3162" s="1">
        <f t="shared" si="870"/>
        <v>12</v>
      </c>
      <c r="P3162" s="1">
        <f>IF(HEX2DEC(LEFT(E3162,4))&gt;=32768,HEX2DEC(LEFT(E3162,4))-65536,HEX2DEC(LEFT(E3162,4)))/Codes!$N$2</f>
        <v>6.4</v>
      </c>
      <c r="Q3162" s="1">
        <f>IF(HEX2DEC(RIGHT(E3162,4))&gt;=32768,HEX2DEC(RIGHT(E3162,4))-65536,HEX2DEC(RIGHT(E3162,4)))/Codes!$N$2</f>
        <v>0</v>
      </c>
      <c r="R3162" s="1">
        <f>IF(HEX2DEC(LEFT(F3162,4))&gt;=32768,HEX2DEC(LEFT(F3162,4))-65536,HEX2DEC(LEFT(F3162,4)))/Codes!$N$2</f>
        <v>0</v>
      </c>
      <c r="S3162" s="1">
        <f>IF(HEX2DEC(RIGHT(F3162,4))&gt;=32768,HEX2DEC(RIGHT(F3162,4))-65536,HEX2DEC(RIGHT(F3162,4)))/Codes!$N$2</f>
        <v>0</v>
      </c>
      <c r="T3162" s="18">
        <f t="shared" si="871"/>
        <v>85</v>
      </c>
      <c r="U3162" s="1">
        <f t="shared" si="872"/>
        <v>100</v>
      </c>
      <c r="V3162" s="1">
        <f t="shared" si="873"/>
        <v>0</v>
      </c>
      <c r="W3162" s="1" t="str">
        <f t="shared" si="874"/>
        <v>100</v>
      </c>
      <c r="X3162" s="1">
        <f t="shared" si="875"/>
        <v>3</v>
      </c>
      <c r="Y3162" s="1">
        <f t="shared" si="876"/>
        <v>65</v>
      </c>
      <c r="Z3162" s="1" t="str">
        <f>VLOOKUP(BIN2DEC(MID(HEX2BIN(MID(H3162,3,2),8),2,5)),Codes!$E$1:$F$18,2)</f>
        <v>Normal</v>
      </c>
      <c r="AA3162" s="6" t="str">
        <f t="shared" si="877"/>
        <v>0</v>
      </c>
      <c r="AB3162" s="1">
        <f t="shared" si="878"/>
        <v>0</v>
      </c>
      <c r="AC3162" s="1" t="str">
        <f>VLOOKUP(BIN2DEC(RIGHT(HEX2BIN(MID(H3162,6,1),4),1)&amp;LEFT(HEX2BIN(MID(H3162,7,1),4),1)),Codes!$K$1:$L$5,2)</f>
        <v>L</v>
      </c>
      <c r="AD3162" s="1" t="str">
        <f>VLOOKUP(BIN2DEC(RIGHT(HEX2BIN(MID(H3162,7,1),4),3)&amp;LEFT(HEX2BIN(MID(H3162,8,1),4),2)),Codes!$H$2:$I$33,2)</f>
        <v>Kick</v>
      </c>
      <c r="AE3162" s="1" t="str">
        <f t="shared" si="879"/>
        <v>1</v>
      </c>
      <c r="AF3162" s="1" t="str">
        <f t="shared" si="880"/>
        <v>0</v>
      </c>
      <c r="AH3162" s="6">
        <f t="shared" si="881"/>
        <v>66</v>
      </c>
    </row>
    <row r="3163" spans="1:34">
      <c r="A3163" s="3" t="s">
        <v>5374</v>
      </c>
      <c r="B3163" s="1" t="s">
        <v>81</v>
      </c>
      <c r="C3163" s="6" t="s">
        <v>349</v>
      </c>
      <c r="D3163" s="9" t="s">
        <v>3082</v>
      </c>
      <c r="E3163" s="9" t="s">
        <v>448</v>
      </c>
      <c r="F3163" s="9" t="s">
        <v>91</v>
      </c>
      <c r="G3163" s="9" t="s">
        <v>5277</v>
      </c>
      <c r="H3163" s="9" t="s">
        <v>5375</v>
      </c>
      <c r="J3163" s="6" t="str">
        <f t="shared" si="865"/>
        <v>001011</v>
      </c>
      <c r="K3163" s="1">
        <f t="shared" si="866"/>
        <v>1</v>
      </c>
      <c r="L3163" s="6" t="str">
        <f t="shared" si="867"/>
        <v>00000</v>
      </c>
      <c r="M3163" s="1">
        <f t="shared" si="868"/>
        <v>32</v>
      </c>
      <c r="N3163" s="6" t="str">
        <f t="shared" si="869"/>
        <v>00</v>
      </c>
      <c r="O3163" s="1">
        <f t="shared" si="870"/>
        <v>9</v>
      </c>
      <c r="P3163" s="1">
        <f>IF(HEX2DEC(LEFT(E3163,4))&gt;=32768,HEX2DEC(LEFT(E3163,4))-65536,HEX2DEC(LEFT(E3163,4)))/Codes!$N$2</f>
        <v>6.4</v>
      </c>
      <c r="Q3163" s="1">
        <f>IF(HEX2DEC(RIGHT(E3163,4))&gt;=32768,HEX2DEC(RIGHT(E3163,4))-65536,HEX2DEC(RIGHT(E3163,4)))/Codes!$N$2</f>
        <v>0</v>
      </c>
      <c r="R3163" s="1">
        <f>IF(HEX2DEC(LEFT(F3163,4))&gt;=32768,HEX2DEC(LEFT(F3163,4))-65536,HEX2DEC(LEFT(F3163,4)))/Codes!$N$2</f>
        <v>0</v>
      </c>
      <c r="S3163" s="1">
        <f>IF(HEX2DEC(RIGHT(F3163,4))&gt;=32768,HEX2DEC(RIGHT(F3163,4))-65536,HEX2DEC(RIGHT(F3163,4)))/Codes!$N$2</f>
        <v>0</v>
      </c>
      <c r="T3163" s="18">
        <f t="shared" si="871"/>
        <v>361</v>
      </c>
      <c r="U3163" s="1">
        <f t="shared" si="872"/>
        <v>40</v>
      </c>
      <c r="V3163" s="1">
        <f t="shared" si="873"/>
        <v>0</v>
      </c>
      <c r="W3163" s="1" t="str">
        <f t="shared" si="874"/>
        <v>100</v>
      </c>
      <c r="X3163" s="1">
        <f t="shared" si="875"/>
        <v>3</v>
      </c>
      <c r="Y3163" s="1">
        <f t="shared" si="876"/>
        <v>80</v>
      </c>
      <c r="Z3163" s="1" t="str">
        <f>VLOOKUP(BIN2DEC(MID(HEX2BIN(MID(H3163,3,2),8),2,5)),Codes!$E$1:$F$18,2)</f>
        <v>Normal</v>
      </c>
      <c r="AA3163" s="6" t="str">
        <f t="shared" si="877"/>
        <v>0</v>
      </c>
      <c r="AB3163" s="1">
        <f t="shared" si="878"/>
        <v>0</v>
      </c>
      <c r="AC3163" s="1" t="str">
        <f>VLOOKUP(BIN2DEC(RIGHT(HEX2BIN(MID(H3163,6,1),4),1)&amp;LEFT(HEX2BIN(MID(H3163,7,1),4),1)),Codes!$K$1:$L$5,2)</f>
        <v>M</v>
      </c>
      <c r="AD3163" s="1" t="str">
        <f>VLOOKUP(BIN2DEC(RIGHT(HEX2BIN(MID(H3163,7,1),4),3)&amp;LEFT(HEX2BIN(MID(H3163,8,1),4),2)),Codes!$H$2:$I$33,2)</f>
        <v>Kick</v>
      </c>
      <c r="AE3163" s="1" t="str">
        <f t="shared" si="879"/>
        <v>0</v>
      </c>
      <c r="AF3163" s="1" t="str">
        <f t="shared" si="880"/>
        <v>1</v>
      </c>
      <c r="AH3163" s="6">
        <f t="shared" si="881"/>
        <v>34</v>
      </c>
    </row>
    <row r="3164" spans="1:34">
      <c r="A3164" s="3" t="s">
        <v>5376</v>
      </c>
      <c r="B3164" s="1" t="s">
        <v>81</v>
      </c>
      <c r="C3164" s="6" t="s">
        <v>5377</v>
      </c>
      <c r="D3164" s="9" t="s">
        <v>1681</v>
      </c>
      <c r="E3164" s="9" t="s">
        <v>232</v>
      </c>
      <c r="F3164" s="9" t="s">
        <v>5378</v>
      </c>
      <c r="G3164" s="9" t="s">
        <v>1744</v>
      </c>
      <c r="H3164" s="9" t="s">
        <v>5379</v>
      </c>
      <c r="J3164" s="6" t="str">
        <f t="shared" si="865"/>
        <v>001011</v>
      </c>
      <c r="K3164" s="1">
        <f t="shared" si="866"/>
        <v>0</v>
      </c>
      <c r="L3164" s="6" t="str">
        <f t="shared" si="867"/>
        <v>00000</v>
      </c>
      <c r="M3164" s="1">
        <f t="shared" si="868"/>
        <v>0</v>
      </c>
      <c r="N3164" s="6" t="str">
        <f t="shared" si="869"/>
        <v>00</v>
      </c>
      <c r="O3164" s="1">
        <f t="shared" si="870"/>
        <v>18</v>
      </c>
      <c r="P3164" s="1">
        <f>IF(HEX2DEC(LEFT(E3164,4))&gt;=32768,HEX2DEC(LEFT(E3164,4))-65536,HEX2DEC(LEFT(E3164,4)))/Codes!$N$2</f>
        <v>4.8</v>
      </c>
      <c r="Q3164" s="1">
        <f>IF(HEX2DEC(RIGHT(E3164,4))&gt;=32768,HEX2DEC(RIGHT(E3164,4))-65536,HEX2DEC(RIGHT(E3164,4)))/Codes!$N$2</f>
        <v>0</v>
      </c>
      <c r="R3164" s="1">
        <f>IF(HEX2DEC(LEFT(F3164,4))&gt;=32768,HEX2DEC(LEFT(F3164,4))-65536,HEX2DEC(LEFT(F3164,4)))/Codes!$N$2</f>
        <v>7.2</v>
      </c>
      <c r="S3164" s="1">
        <f>IF(HEX2DEC(RIGHT(F3164,4))&gt;=32768,HEX2DEC(RIGHT(F3164,4))-65536,HEX2DEC(RIGHT(F3164,4)))/Codes!$N$2</f>
        <v>16</v>
      </c>
      <c r="T3164" s="18">
        <f t="shared" si="871"/>
        <v>55</v>
      </c>
      <c r="U3164" s="1">
        <f t="shared" si="872"/>
        <v>100</v>
      </c>
      <c r="V3164" s="1">
        <f t="shared" si="873"/>
        <v>0</v>
      </c>
      <c r="W3164" s="1" t="str">
        <f t="shared" si="874"/>
        <v>100</v>
      </c>
      <c r="X3164" s="1">
        <f t="shared" si="875"/>
        <v>3</v>
      </c>
      <c r="Y3164" s="1">
        <f t="shared" si="876"/>
        <v>44</v>
      </c>
      <c r="Z3164" s="1" t="str">
        <f>VLOOKUP(BIN2DEC(MID(HEX2BIN(MID(H3164,3,2),8),2,5)),Codes!$E$1:$F$18,2)</f>
        <v>Flame</v>
      </c>
      <c r="AA3164" s="6" t="str">
        <f t="shared" si="877"/>
        <v>0</v>
      </c>
      <c r="AB3164" s="1">
        <f t="shared" si="878"/>
        <v>0</v>
      </c>
      <c r="AC3164" s="1" t="str">
        <f>VLOOKUP(BIN2DEC(RIGHT(HEX2BIN(MID(H3164,6,1),4),1)&amp;LEFT(HEX2BIN(MID(H3164,7,1),4),1)),Codes!$K$1:$L$5,2)</f>
        <v>L</v>
      </c>
      <c r="AD3164" s="1" t="str">
        <f>VLOOKUP(BIN2DEC(RIGHT(HEX2BIN(MID(H3164,7,1),4),3)&amp;LEFT(HEX2BIN(MID(H3164,8,1),4),2)),Codes!$H$2:$I$33,2)</f>
        <v>Burn</v>
      </c>
      <c r="AE3164" s="1" t="str">
        <f t="shared" si="879"/>
        <v>1</v>
      </c>
      <c r="AF3164" s="1" t="str">
        <f t="shared" si="880"/>
        <v>1</v>
      </c>
      <c r="AH3164" s="6">
        <f t="shared" si="881"/>
        <v>72</v>
      </c>
    </row>
    <row r="3165" spans="1:34">
      <c r="A3165" s="3" t="s">
        <v>5380</v>
      </c>
      <c r="B3165" s="1" t="s">
        <v>81</v>
      </c>
      <c r="C3165" s="6" t="s">
        <v>5377</v>
      </c>
      <c r="D3165" s="9" t="s">
        <v>5381</v>
      </c>
      <c r="E3165" s="9" t="s">
        <v>207</v>
      </c>
      <c r="F3165" s="9" t="s">
        <v>5382</v>
      </c>
      <c r="G3165" s="9" t="s">
        <v>1744</v>
      </c>
      <c r="H3165" s="9" t="s">
        <v>5379</v>
      </c>
      <c r="J3165" s="6" t="str">
        <f t="shared" si="865"/>
        <v>001011</v>
      </c>
      <c r="K3165" s="1">
        <f t="shared" si="866"/>
        <v>1</v>
      </c>
      <c r="L3165" s="6" t="str">
        <f t="shared" si="867"/>
        <v>00000</v>
      </c>
      <c r="M3165" s="1">
        <f t="shared" si="868"/>
        <v>0</v>
      </c>
      <c r="N3165" s="6" t="str">
        <f t="shared" si="869"/>
        <v>00</v>
      </c>
      <c r="O3165" s="1">
        <f t="shared" si="870"/>
        <v>18</v>
      </c>
      <c r="P3165" s="1">
        <f>IF(HEX2DEC(LEFT(E3165,4))&gt;=32768,HEX2DEC(LEFT(E3165,4))-65536,HEX2DEC(LEFT(E3165,4)))/Codes!$N$2</f>
        <v>4</v>
      </c>
      <c r="Q3165" s="1">
        <f>IF(HEX2DEC(RIGHT(E3165,4))&gt;=32768,HEX2DEC(RIGHT(E3165,4))-65536,HEX2DEC(RIGHT(E3165,4)))/Codes!$N$2</f>
        <v>0</v>
      </c>
      <c r="R3165" s="1">
        <f>IF(HEX2DEC(LEFT(F3165,4))&gt;=32768,HEX2DEC(LEFT(F3165,4))-65536,HEX2DEC(LEFT(F3165,4)))/Codes!$N$2</f>
        <v>7.2</v>
      </c>
      <c r="S3165" s="1">
        <f>IF(HEX2DEC(RIGHT(F3165,4))&gt;=32768,HEX2DEC(RIGHT(F3165,4))-65536,HEX2DEC(RIGHT(F3165,4)))/Codes!$N$2</f>
        <v>10</v>
      </c>
      <c r="T3165" s="18">
        <f t="shared" si="871"/>
        <v>55</v>
      </c>
      <c r="U3165" s="1">
        <f t="shared" si="872"/>
        <v>100</v>
      </c>
      <c r="V3165" s="1">
        <f t="shared" si="873"/>
        <v>0</v>
      </c>
      <c r="W3165" s="1" t="str">
        <f t="shared" si="874"/>
        <v>100</v>
      </c>
      <c r="X3165" s="1">
        <f t="shared" si="875"/>
        <v>3</v>
      </c>
      <c r="Y3165" s="1">
        <f t="shared" si="876"/>
        <v>44</v>
      </c>
      <c r="Z3165" s="1" t="str">
        <f>VLOOKUP(BIN2DEC(MID(HEX2BIN(MID(H3165,3,2),8),2,5)),Codes!$E$1:$F$18,2)</f>
        <v>Flame</v>
      </c>
      <c r="AA3165" s="6" t="str">
        <f t="shared" si="877"/>
        <v>0</v>
      </c>
      <c r="AB3165" s="1">
        <f t="shared" si="878"/>
        <v>0</v>
      </c>
      <c r="AC3165" s="1" t="str">
        <f>VLOOKUP(BIN2DEC(RIGHT(HEX2BIN(MID(H3165,6,1),4),1)&amp;LEFT(HEX2BIN(MID(H3165,7,1),4),1)),Codes!$K$1:$L$5,2)</f>
        <v>L</v>
      </c>
      <c r="AD3165" s="1" t="str">
        <f>VLOOKUP(BIN2DEC(RIGHT(HEX2BIN(MID(H3165,7,1),4),3)&amp;LEFT(HEX2BIN(MID(H3165,8,1),4),2)),Codes!$H$2:$I$33,2)</f>
        <v>Burn</v>
      </c>
      <c r="AE3165" s="1" t="str">
        <f t="shared" si="879"/>
        <v>1</v>
      </c>
      <c r="AF3165" s="1" t="str">
        <f t="shared" si="880"/>
        <v>1</v>
      </c>
      <c r="AH3165" s="6">
        <f t="shared" si="881"/>
        <v>72</v>
      </c>
    </row>
    <row r="3166" spans="1:34">
      <c r="A3166" s="3" t="s">
        <v>5383</v>
      </c>
      <c r="B3166" s="1" t="s">
        <v>81</v>
      </c>
      <c r="C3166" s="6" t="s">
        <v>5377</v>
      </c>
      <c r="D3166" s="9" t="s">
        <v>5384</v>
      </c>
      <c r="E3166" s="9" t="s">
        <v>824</v>
      </c>
      <c r="F3166" s="9" t="s">
        <v>91</v>
      </c>
      <c r="G3166" s="9" t="s">
        <v>139</v>
      </c>
      <c r="H3166" s="9" t="s">
        <v>5385</v>
      </c>
      <c r="J3166" s="6" t="str">
        <f t="shared" si="865"/>
        <v>001011</v>
      </c>
      <c r="K3166" s="1">
        <f t="shared" si="866"/>
        <v>2</v>
      </c>
      <c r="L3166" s="6" t="str">
        <f t="shared" si="867"/>
        <v>00000</v>
      </c>
      <c r="M3166" s="1">
        <f t="shared" si="868"/>
        <v>24</v>
      </c>
      <c r="N3166" s="6" t="str">
        <f t="shared" si="869"/>
        <v>00</v>
      </c>
      <c r="O3166" s="1">
        <f t="shared" si="870"/>
        <v>14</v>
      </c>
      <c r="P3166" s="1">
        <f>IF(HEX2DEC(LEFT(E3166,4))&gt;=32768,HEX2DEC(LEFT(E3166,4))-65536,HEX2DEC(LEFT(E3166,4)))/Codes!$N$2</f>
        <v>2</v>
      </c>
      <c r="Q3166" s="1">
        <f>IF(HEX2DEC(RIGHT(E3166,4))&gt;=32768,HEX2DEC(RIGHT(E3166,4))-65536,HEX2DEC(RIGHT(E3166,4)))/Codes!$N$2</f>
        <v>0</v>
      </c>
      <c r="R3166" s="1">
        <f>IF(HEX2DEC(LEFT(F3166,4))&gt;=32768,HEX2DEC(LEFT(F3166,4))-65536,HEX2DEC(LEFT(F3166,4)))/Codes!$N$2</f>
        <v>0</v>
      </c>
      <c r="S3166" s="1">
        <f>IF(HEX2DEC(RIGHT(F3166,4))&gt;=32768,HEX2DEC(RIGHT(F3166,4))-65536,HEX2DEC(RIGHT(F3166,4)))/Codes!$N$2</f>
        <v>0</v>
      </c>
      <c r="T3166" s="18">
        <f t="shared" si="871"/>
        <v>361</v>
      </c>
      <c r="U3166" s="1">
        <f t="shared" si="872"/>
        <v>100</v>
      </c>
      <c r="V3166" s="1">
        <f t="shared" si="873"/>
        <v>0</v>
      </c>
      <c r="W3166" s="1" t="str">
        <f t="shared" si="874"/>
        <v>100</v>
      </c>
      <c r="X3166" s="1">
        <f t="shared" si="875"/>
        <v>3</v>
      </c>
      <c r="Y3166" s="1">
        <f t="shared" si="876"/>
        <v>44</v>
      </c>
      <c r="Z3166" s="1" t="str">
        <f>VLOOKUP(BIN2DEC(MID(HEX2BIN(MID(H3166,3,2),8),2,5)),Codes!$E$1:$F$18,2)</f>
        <v>Normal</v>
      </c>
      <c r="AA3166" s="6" t="str">
        <f t="shared" si="877"/>
        <v>0</v>
      </c>
      <c r="AB3166" s="1">
        <f t="shared" si="878"/>
        <v>0</v>
      </c>
      <c r="AC3166" s="1" t="str">
        <f>VLOOKUP(BIN2DEC(RIGHT(HEX2BIN(MID(H3166,6,1),4),1)&amp;LEFT(HEX2BIN(MID(H3166,7,1),4),1)),Codes!$K$1:$L$5,2)</f>
        <v>L</v>
      </c>
      <c r="AD3166" s="1" t="str">
        <f>VLOOKUP(BIN2DEC(RIGHT(HEX2BIN(MID(H3166,7,1),4),3)&amp;LEFT(HEX2BIN(MID(H3166,8,1),4),2)),Codes!$H$2:$I$33,2)</f>
        <v>Punch</v>
      </c>
      <c r="AE3166" s="1" t="str">
        <f t="shared" si="879"/>
        <v>1</v>
      </c>
      <c r="AF3166" s="1" t="str">
        <f t="shared" si="880"/>
        <v>1</v>
      </c>
      <c r="AH3166" s="6">
        <f t="shared" si="881"/>
        <v>65</v>
      </c>
    </row>
    <row r="3167" spans="1:34">
      <c r="A3167" s="3" t="s">
        <v>5386</v>
      </c>
      <c r="B3167" s="1" t="s">
        <v>81</v>
      </c>
      <c r="C3167" s="6" t="s">
        <v>5387</v>
      </c>
      <c r="D3167" s="9" t="s">
        <v>1590</v>
      </c>
      <c r="E3167" s="9" t="s">
        <v>307</v>
      </c>
      <c r="F3167" s="9" t="s">
        <v>5388</v>
      </c>
      <c r="G3167" s="9" t="s">
        <v>1744</v>
      </c>
      <c r="H3167" s="9" t="s">
        <v>5389</v>
      </c>
      <c r="J3167" s="6" t="str">
        <f t="shared" si="865"/>
        <v>001011</v>
      </c>
      <c r="K3167" s="1">
        <f t="shared" si="866"/>
        <v>0</v>
      </c>
      <c r="L3167" s="6" t="str">
        <f t="shared" si="867"/>
        <v>00000</v>
      </c>
      <c r="M3167" s="1">
        <f t="shared" si="868"/>
        <v>0</v>
      </c>
      <c r="N3167" s="6" t="str">
        <f t="shared" si="869"/>
        <v>00</v>
      </c>
      <c r="O3167" s="1">
        <f t="shared" si="870"/>
        <v>6</v>
      </c>
      <c r="P3167" s="1">
        <f>IF(HEX2DEC(LEFT(E3167,4))&gt;=32768,HEX2DEC(LEFT(E3167,4))-65536,HEX2DEC(LEFT(E3167,4)))/Codes!$N$2</f>
        <v>3.2</v>
      </c>
      <c r="Q3167" s="1">
        <f>IF(HEX2DEC(RIGHT(E3167,4))&gt;=32768,HEX2DEC(RIGHT(E3167,4))-65536,HEX2DEC(RIGHT(E3167,4)))/Codes!$N$2</f>
        <v>0</v>
      </c>
      <c r="R3167" s="1">
        <f>IF(HEX2DEC(LEFT(F3167,4))&gt;=32768,HEX2DEC(LEFT(F3167,4))-65536,HEX2DEC(LEFT(F3167,4)))/Codes!$N$2</f>
        <v>7.2</v>
      </c>
      <c r="S3167" s="1">
        <f>IF(HEX2DEC(RIGHT(F3167,4))&gt;=32768,HEX2DEC(RIGHT(F3167,4))-65536,HEX2DEC(RIGHT(F3167,4)))/Codes!$N$2</f>
        <v>12</v>
      </c>
      <c r="T3167" s="18">
        <f t="shared" si="871"/>
        <v>55</v>
      </c>
      <c r="U3167" s="1">
        <f t="shared" si="872"/>
        <v>100</v>
      </c>
      <c r="V3167" s="1">
        <f t="shared" si="873"/>
        <v>0</v>
      </c>
      <c r="W3167" s="1" t="str">
        <f t="shared" si="874"/>
        <v>100</v>
      </c>
      <c r="X3167" s="1">
        <f t="shared" si="875"/>
        <v>3</v>
      </c>
      <c r="Y3167" s="1">
        <f t="shared" si="876"/>
        <v>44</v>
      </c>
      <c r="Z3167" s="1" t="str">
        <f>VLOOKUP(BIN2DEC(MID(HEX2BIN(MID(H3167,3,2),8),2,5)),Codes!$E$1:$F$18,2)</f>
        <v>Flame</v>
      </c>
      <c r="AA3167" s="6" t="str">
        <f t="shared" si="877"/>
        <v>0</v>
      </c>
      <c r="AB3167" s="1">
        <f t="shared" si="878"/>
        <v>0</v>
      </c>
      <c r="AC3167" s="1" t="str">
        <f>VLOOKUP(BIN2DEC(RIGHT(HEX2BIN(MID(H3167,6,1),4),1)&amp;LEFT(HEX2BIN(MID(H3167,7,1),4),1)),Codes!$K$1:$L$5,2)</f>
        <v>M</v>
      </c>
      <c r="AD3167" s="1" t="str">
        <f>VLOOKUP(BIN2DEC(RIGHT(HEX2BIN(MID(H3167,7,1),4),3)&amp;LEFT(HEX2BIN(MID(H3167,8,1),4),2)),Codes!$H$2:$I$33,2)</f>
        <v>Burn</v>
      </c>
      <c r="AE3167" s="1" t="str">
        <f t="shared" si="879"/>
        <v>1</v>
      </c>
      <c r="AF3167" s="1" t="str">
        <f t="shared" si="880"/>
        <v>1</v>
      </c>
      <c r="AH3167" s="6">
        <f t="shared" si="881"/>
        <v>40</v>
      </c>
    </row>
    <row r="3168" spans="1:34">
      <c r="A3168" s="3" t="s">
        <v>5390</v>
      </c>
      <c r="B3168" s="1" t="s">
        <v>81</v>
      </c>
      <c r="C3168" s="6" t="s">
        <v>5387</v>
      </c>
      <c r="D3168" s="9" t="s">
        <v>4531</v>
      </c>
      <c r="E3168" s="9" t="s">
        <v>212</v>
      </c>
      <c r="F3168" s="9" t="s">
        <v>5391</v>
      </c>
      <c r="G3168" s="9" t="s">
        <v>1744</v>
      </c>
      <c r="H3168" s="9" t="s">
        <v>5389</v>
      </c>
      <c r="J3168" s="6" t="str">
        <f t="shared" si="865"/>
        <v>001011</v>
      </c>
      <c r="K3168" s="1">
        <f t="shared" si="866"/>
        <v>1</v>
      </c>
      <c r="L3168" s="6" t="str">
        <f t="shared" si="867"/>
        <v>00000</v>
      </c>
      <c r="M3168" s="1">
        <f t="shared" si="868"/>
        <v>0</v>
      </c>
      <c r="N3168" s="6" t="str">
        <f t="shared" si="869"/>
        <v>00</v>
      </c>
      <c r="O3168" s="1">
        <f t="shared" si="870"/>
        <v>6</v>
      </c>
      <c r="P3168" s="1">
        <f>IF(HEX2DEC(LEFT(E3168,4))&gt;=32768,HEX2DEC(LEFT(E3168,4))-65536,HEX2DEC(LEFT(E3168,4)))/Codes!$N$2</f>
        <v>2.8</v>
      </c>
      <c r="Q3168" s="1">
        <f>IF(HEX2DEC(RIGHT(E3168,4))&gt;=32768,HEX2DEC(RIGHT(E3168,4))-65536,HEX2DEC(RIGHT(E3168,4)))/Codes!$N$2</f>
        <v>0</v>
      </c>
      <c r="R3168" s="1">
        <f>IF(HEX2DEC(LEFT(F3168,4))&gt;=32768,HEX2DEC(LEFT(F3168,4))-65536,HEX2DEC(LEFT(F3168,4)))/Codes!$N$2</f>
        <v>7.2</v>
      </c>
      <c r="S3168" s="1">
        <f>IF(HEX2DEC(RIGHT(F3168,4))&gt;=32768,HEX2DEC(RIGHT(F3168,4))-65536,HEX2DEC(RIGHT(F3168,4)))/Codes!$N$2</f>
        <v>8</v>
      </c>
      <c r="T3168" s="18">
        <f t="shared" si="871"/>
        <v>55</v>
      </c>
      <c r="U3168" s="1">
        <f t="shared" si="872"/>
        <v>100</v>
      </c>
      <c r="V3168" s="1">
        <f t="shared" si="873"/>
        <v>0</v>
      </c>
      <c r="W3168" s="1" t="str">
        <f t="shared" si="874"/>
        <v>100</v>
      </c>
      <c r="X3168" s="1">
        <f t="shared" si="875"/>
        <v>3</v>
      </c>
      <c r="Y3168" s="1">
        <f t="shared" si="876"/>
        <v>44</v>
      </c>
      <c r="Z3168" s="1" t="str">
        <f>VLOOKUP(BIN2DEC(MID(HEX2BIN(MID(H3168,3,2),8),2,5)),Codes!$E$1:$F$18,2)</f>
        <v>Flame</v>
      </c>
      <c r="AA3168" s="6" t="str">
        <f t="shared" si="877"/>
        <v>0</v>
      </c>
      <c r="AB3168" s="1">
        <f t="shared" si="878"/>
        <v>0</v>
      </c>
      <c r="AC3168" s="1" t="str">
        <f>VLOOKUP(BIN2DEC(RIGHT(HEX2BIN(MID(H3168,6,1),4),1)&amp;LEFT(HEX2BIN(MID(H3168,7,1),4),1)),Codes!$K$1:$L$5,2)</f>
        <v>M</v>
      </c>
      <c r="AD3168" s="1" t="str">
        <f>VLOOKUP(BIN2DEC(RIGHT(HEX2BIN(MID(H3168,7,1),4),3)&amp;LEFT(HEX2BIN(MID(H3168,8,1),4),2)),Codes!$H$2:$I$33,2)</f>
        <v>Burn</v>
      </c>
      <c r="AE3168" s="1" t="str">
        <f t="shared" si="879"/>
        <v>1</v>
      </c>
      <c r="AF3168" s="1" t="str">
        <f t="shared" si="880"/>
        <v>1</v>
      </c>
      <c r="AH3168" s="6">
        <f t="shared" si="881"/>
        <v>40</v>
      </c>
    </row>
    <row r="3169" spans="1:34">
      <c r="A3169" s="3" t="s">
        <v>5392</v>
      </c>
      <c r="B3169" s="1" t="s">
        <v>81</v>
      </c>
      <c r="C3169" s="6" t="s">
        <v>5387</v>
      </c>
      <c r="D3169" s="9" t="s">
        <v>5393</v>
      </c>
      <c r="E3169" s="9" t="s">
        <v>433</v>
      </c>
      <c r="F3169" s="9" t="s">
        <v>91</v>
      </c>
      <c r="G3169" s="9" t="s">
        <v>139</v>
      </c>
      <c r="H3169" s="9" t="s">
        <v>5389</v>
      </c>
      <c r="J3169" s="6" t="str">
        <f t="shared" si="865"/>
        <v>001011</v>
      </c>
      <c r="K3169" s="1">
        <f t="shared" si="866"/>
        <v>2</v>
      </c>
      <c r="L3169" s="6" t="str">
        <f t="shared" si="867"/>
        <v>00000</v>
      </c>
      <c r="M3169" s="1">
        <f t="shared" si="868"/>
        <v>24</v>
      </c>
      <c r="N3169" s="6" t="str">
        <f t="shared" si="869"/>
        <v>00</v>
      </c>
      <c r="O3169" s="1">
        <f t="shared" si="870"/>
        <v>6</v>
      </c>
      <c r="P3169" s="1">
        <f>IF(HEX2DEC(LEFT(E3169,4))&gt;=32768,HEX2DEC(LEFT(E3169,4))-65536,HEX2DEC(LEFT(E3169,4)))/Codes!$N$2</f>
        <v>1.6</v>
      </c>
      <c r="Q3169" s="1">
        <f>IF(HEX2DEC(RIGHT(E3169,4))&gt;=32768,HEX2DEC(RIGHT(E3169,4))-65536,HEX2DEC(RIGHT(E3169,4)))/Codes!$N$2</f>
        <v>0</v>
      </c>
      <c r="R3169" s="1">
        <f>IF(HEX2DEC(LEFT(F3169,4))&gt;=32768,HEX2DEC(LEFT(F3169,4))-65536,HEX2DEC(LEFT(F3169,4)))/Codes!$N$2</f>
        <v>0</v>
      </c>
      <c r="S3169" s="1">
        <f>IF(HEX2DEC(RIGHT(F3169,4))&gt;=32768,HEX2DEC(RIGHT(F3169,4))-65536,HEX2DEC(RIGHT(F3169,4)))/Codes!$N$2</f>
        <v>0</v>
      </c>
      <c r="T3169" s="18">
        <f t="shared" si="871"/>
        <v>361</v>
      </c>
      <c r="U3169" s="1">
        <f t="shared" si="872"/>
        <v>100</v>
      </c>
      <c r="V3169" s="1">
        <f t="shared" si="873"/>
        <v>0</v>
      </c>
      <c r="W3169" s="1" t="str">
        <f t="shared" si="874"/>
        <v>100</v>
      </c>
      <c r="X3169" s="1">
        <f t="shared" si="875"/>
        <v>3</v>
      </c>
      <c r="Y3169" s="1">
        <f t="shared" si="876"/>
        <v>44</v>
      </c>
      <c r="Z3169" s="1" t="str">
        <f>VLOOKUP(BIN2DEC(MID(HEX2BIN(MID(H3169,3,2),8),2,5)),Codes!$E$1:$F$18,2)</f>
        <v>Flame</v>
      </c>
      <c r="AA3169" s="6" t="str">
        <f t="shared" si="877"/>
        <v>0</v>
      </c>
      <c r="AB3169" s="1">
        <f t="shared" si="878"/>
        <v>0</v>
      </c>
      <c r="AC3169" s="1" t="str">
        <f>VLOOKUP(BIN2DEC(RIGHT(HEX2BIN(MID(H3169,6,1),4),1)&amp;LEFT(HEX2BIN(MID(H3169,7,1),4),1)),Codes!$K$1:$L$5,2)</f>
        <v>M</v>
      </c>
      <c r="AD3169" s="1" t="str">
        <f>VLOOKUP(BIN2DEC(RIGHT(HEX2BIN(MID(H3169,7,1),4),3)&amp;LEFT(HEX2BIN(MID(H3169,8,1),4),2)),Codes!$H$2:$I$33,2)</f>
        <v>Burn</v>
      </c>
      <c r="AE3169" s="1" t="str">
        <f t="shared" si="879"/>
        <v>1</v>
      </c>
      <c r="AF3169" s="1" t="str">
        <f t="shared" si="880"/>
        <v>1</v>
      </c>
      <c r="AH3169" s="6">
        <f t="shared" si="881"/>
        <v>40</v>
      </c>
    </row>
    <row r="3170" spans="1:34">
      <c r="A3170" s="3" t="s">
        <v>5394</v>
      </c>
      <c r="B3170" s="1" t="s">
        <v>81</v>
      </c>
      <c r="C3170" s="6" t="s">
        <v>1698</v>
      </c>
      <c r="D3170" s="9" t="s">
        <v>5395</v>
      </c>
      <c r="E3170" s="9" t="s">
        <v>499</v>
      </c>
      <c r="F3170" s="9" t="s">
        <v>3115</v>
      </c>
      <c r="G3170" s="9" t="s">
        <v>5396</v>
      </c>
      <c r="H3170" s="9" t="s">
        <v>5397</v>
      </c>
      <c r="J3170" s="6" t="str">
        <f t="shared" si="865"/>
        <v>001011</v>
      </c>
      <c r="K3170" s="1">
        <f t="shared" si="866"/>
        <v>0</v>
      </c>
      <c r="L3170" s="6" t="str">
        <f t="shared" si="867"/>
        <v>00000</v>
      </c>
      <c r="M3170" s="1">
        <f t="shared" si="868"/>
        <v>20</v>
      </c>
      <c r="N3170" s="6" t="str">
        <f t="shared" si="869"/>
        <v>00</v>
      </c>
      <c r="O3170" s="1">
        <f t="shared" si="870"/>
        <v>18</v>
      </c>
      <c r="P3170" s="1">
        <f>IF(HEX2DEC(LEFT(E3170,4))&gt;=32768,HEX2DEC(LEFT(E3170,4))-65536,HEX2DEC(LEFT(E3170,4)))/Codes!$N$2</f>
        <v>5.2</v>
      </c>
      <c r="Q3170" s="1">
        <f>IF(HEX2DEC(RIGHT(E3170,4))&gt;=32768,HEX2DEC(RIGHT(E3170,4))-65536,HEX2DEC(RIGHT(E3170,4)))/Codes!$N$2</f>
        <v>0</v>
      </c>
      <c r="R3170" s="1">
        <f>IF(HEX2DEC(LEFT(F3170,4))&gt;=32768,HEX2DEC(LEFT(F3170,4))-65536,HEX2DEC(LEFT(F3170,4)))/Codes!$N$2</f>
        <v>2.8</v>
      </c>
      <c r="S3170" s="1">
        <f>IF(HEX2DEC(RIGHT(F3170,4))&gt;=32768,HEX2DEC(RIGHT(F3170,4))-65536,HEX2DEC(RIGHT(F3170,4)))/Codes!$N$2</f>
        <v>1.2</v>
      </c>
      <c r="T3170" s="18">
        <f t="shared" si="871"/>
        <v>83</v>
      </c>
      <c r="U3170" s="1">
        <f t="shared" si="872"/>
        <v>96</v>
      </c>
      <c r="V3170" s="1">
        <f t="shared" si="873"/>
        <v>0</v>
      </c>
      <c r="W3170" s="1" t="str">
        <f t="shared" si="874"/>
        <v>100</v>
      </c>
      <c r="X3170" s="1">
        <f t="shared" si="875"/>
        <v>3</v>
      </c>
      <c r="Y3170" s="1">
        <f t="shared" si="876"/>
        <v>40</v>
      </c>
      <c r="Z3170" s="1" t="str">
        <f>VLOOKUP(BIN2DEC(MID(HEX2BIN(MID(H3170,3,2),8),2,5)),Codes!$E$1:$F$18,2)</f>
        <v>Normal</v>
      </c>
      <c r="AA3170" s="6" t="str">
        <f t="shared" si="877"/>
        <v>0</v>
      </c>
      <c r="AB3170" s="1">
        <f t="shared" si="878"/>
        <v>0</v>
      </c>
      <c r="AC3170" s="1" t="str">
        <f>VLOOKUP(BIN2DEC(RIGHT(HEX2BIN(MID(H3170,6,1),4),1)&amp;LEFT(HEX2BIN(MID(H3170,7,1),4),1)),Codes!$K$1:$L$5,2)</f>
        <v>L</v>
      </c>
      <c r="AD3170" s="1" t="str">
        <f>VLOOKUP(BIN2DEC(RIGHT(HEX2BIN(MID(H3170,7,1),4),3)&amp;LEFT(HEX2BIN(MID(H3170,8,1),4),2)),Codes!$H$2:$I$33,2)</f>
        <v>Punch</v>
      </c>
      <c r="AE3170" s="1" t="str">
        <f t="shared" si="879"/>
        <v>1</v>
      </c>
      <c r="AF3170" s="1" t="str">
        <f t="shared" si="880"/>
        <v>1</v>
      </c>
      <c r="AH3170" s="6">
        <f t="shared" si="881"/>
        <v>65</v>
      </c>
    </row>
    <row r="3171" spans="1:34">
      <c r="A3171" s="3" t="s">
        <v>5398</v>
      </c>
      <c r="B3171" s="1" t="s">
        <v>81</v>
      </c>
      <c r="C3171" s="6" t="s">
        <v>3856</v>
      </c>
      <c r="D3171" s="9" t="s">
        <v>1711</v>
      </c>
      <c r="E3171" s="9" t="s">
        <v>207</v>
      </c>
      <c r="F3171" s="9" t="s">
        <v>5399</v>
      </c>
      <c r="G3171" s="9" t="s">
        <v>5400</v>
      </c>
      <c r="H3171" s="9" t="s">
        <v>163</v>
      </c>
      <c r="J3171" s="6" t="str">
        <f t="shared" si="865"/>
        <v>001011</v>
      </c>
      <c r="K3171" s="1">
        <f t="shared" si="866"/>
        <v>0</v>
      </c>
      <c r="L3171" s="6" t="str">
        <f t="shared" si="867"/>
        <v>00000</v>
      </c>
      <c r="M3171" s="1">
        <f t="shared" si="868"/>
        <v>0</v>
      </c>
      <c r="N3171" s="6" t="str">
        <f t="shared" si="869"/>
        <v>00</v>
      </c>
      <c r="O3171" s="1">
        <f t="shared" si="870"/>
        <v>10</v>
      </c>
      <c r="P3171" s="1">
        <f>IF(HEX2DEC(LEFT(E3171,4))&gt;=32768,HEX2DEC(LEFT(E3171,4))-65536,HEX2DEC(LEFT(E3171,4)))/Codes!$N$2</f>
        <v>4</v>
      </c>
      <c r="Q3171" s="1">
        <f>IF(HEX2DEC(RIGHT(E3171,4))&gt;=32768,HEX2DEC(RIGHT(E3171,4))-65536,HEX2DEC(RIGHT(E3171,4)))/Codes!$N$2</f>
        <v>0</v>
      </c>
      <c r="R3171" s="1">
        <f>IF(HEX2DEC(LEFT(F3171,4))&gt;=32768,HEX2DEC(LEFT(F3171,4))-65536,HEX2DEC(LEFT(F3171,4)))/Codes!$N$2</f>
        <v>3.6</v>
      </c>
      <c r="S3171" s="1">
        <f>IF(HEX2DEC(RIGHT(F3171,4))&gt;=32768,HEX2DEC(RIGHT(F3171,4))-65536,HEX2DEC(RIGHT(F3171,4)))/Codes!$N$2</f>
        <v>-4.8</v>
      </c>
      <c r="T3171" s="18">
        <f t="shared" si="871"/>
        <v>20</v>
      </c>
      <c r="U3171" s="1">
        <f t="shared" si="872"/>
        <v>50</v>
      </c>
      <c r="V3171" s="1">
        <f t="shared" si="873"/>
        <v>0</v>
      </c>
      <c r="W3171" s="1" t="str">
        <f t="shared" si="874"/>
        <v>100</v>
      </c>
      <c r="X3171" s="1">
        <f t="shared" si="875"/>
        <v>3</v>
      </c>
      <c r="Y3171" s="1">
        <f t="shared" si="876"/>
        <v>10</v>
      </c>
      <c r="Z3171" s="1" t="str">
        <f>VLOOKUP(BIN2DEC(MID(HEX2BIN(MID(H3171,3,2),8),2,5)),Codes!$E$1:$F$18,2)</f>
        <v>Normal</v>
      </c>
      <c r="AA3171" s="6" t="str">
        <f t="shared" si="877"/>
        <v>0</v>
      </c>
      <c r="AB3171" s="1">
        <f t="shared" si="878"/>
        <v>0</v>
      </c>
      <c r="AC3171" s="1" t="str">
        <f>VLOOKUP(BIN2DEC(RIGHT(HEX2BIN(MID(H3171,6,1),4),1)&amp;LEFT(HEX2BIN(MID(H3171,7,1),4),1)),Codes!$K$1:$L$5,2)</f>
        <v>M</v>
      </c>
      <c r="AD3171" s="1" t="str">
        <f>VLOOKUP(BIN2DEC(RIGHT(HEX2BIN(MID(H3171,7,1),4),3)&amp;LEFT(HEX2BIN(MID(H3171,8,1),4),2)),Codes!$H$2:$I$33,2)</f>
        <v>Kick</v>
      </c>
      <c r="AE3171" s="1" t="str">
        <f t="shared" si="879"/>
        <v>1</v>
      </c>
      <c r="AF3171" s="1" t="str">
        <f t="shared" si="880"/>
        <v>1</v>
      </c>
      <c r="AH3171" s="6">
        <f t="shared" si="881"/>
        <v>34</v>
      </c>
    </row>
    <row r="3172" spans="1:34">
      <c r="A3172" s="3" t="s">
        <v>5401</v>
      </c>
      <c r="B3172" s="1" t="s">
        <v>81</v>
      </c>
      <c r="C3172" s="6" t="s">
        <v>3856</v>
      </c>
      <c r="D3172" s="9" t="s">
        <v>1155</v>
      </c>
      <c r="E3172" s="9" t="s">
        <v>207</v>
      </c>
      <c r="F3172" s="9" t="s">
        <v>538</v>
      </c>
      <c r="G3172" s="9" t="s">
        <v>5400</v>
      </c>
      <c r="H3172" s="9" t="s">
        <v>163</v>
      </c>
      <c r="J3172" s="6" t="str">
        <f t="shared" si="865"/>
        <v>001011</v>
      </c>
      <c r="K3172" s="1">
        <f t="shared" si="866"/>
        <v>1</v>
      </c>
      <c r="L3172" s="6" t="str">
        <f t="shared" si="867"/>
        <v>00000</v>
      </c>
      <c r="M3172" s="1">
        <f t="shared" si="868"/>
        <v>0</v>
      </c>
      <c r="N3172" s="6" t="str">
        <f t="shared" si="869"/>
        <v>00</v>
      </c>
      <c r="O3172" s="1">
        <f t="shared" si="870"/>
        <v>10</v>
      </c>
      <c r="P3172" s="1">
        <f>IF(HEX2DEC(LEFT(E3172,4))&gt;=32768,HEX2DEC(LEFT(E3172,4))-65536,HEX2DEC(LEFT(E3172,4)))/Codes!$N$2</f>
        <v>4</v>
      </c>
      <c r="Q3172" s="1">
        <f>IF(HEX2DEC(RIGHT(E3172,4))&gt;=32768,HEX2DEC(RIGHT(E3172,4))-65536,HEX2DEC(RIGHT(E3172,4)))/Codes!$N$2</f>
        <v>0</v>
      </c>
      <c r="R3172" s="1">
        <f>IF(HEX2DEC(LEFT(F3172,4))&gt;=32768,HEX2DEC(LEFT(F3172,4))-65536,HEX2DEC(LEFT(F3172,4)))/Codes!$N$2</f>
        <v>3.6</v>
      </c>
      <c r="S3172" s="1">
        <f>IF(HEX2DEC(RIGHT(F3172,4))&gt;=32768,HEX2DEC(RIGHT(F3172,4))-65536,HEX2DEC(RIGHT(F3172,4)))/Codes!$N$2</f>
        <v>4.8</v>
      </c>
      <c r="T3172" s="18">
        <f t="shared" si="871"/>
        <v>20</v>
      </c>
      <c r="U3172" s="1">
        <f t="shared" si="872"/>
        <v>50</v>
      </c>
      <c r="V3172" s="1">
        <f t="shared" si="873"/>
        <v>0</v>
      </c>
      <c r="W3172" s="1" t="str">
        <f t="shared" si="874"/>
        <v>100</v>
      </c>
      <c r="X3172" s="1">
        <f t="shared" si="875"/>
        <v>3</v>
      </c>
      <c r="Y3172" s="1">
        <f t="shared" si="876"/>
        <v>10</v>
      </c>
      <c r="Z3172" s="1" t="str">
        <f>VLOOKUP(BIN2DEC(MID(HEX2BIN(MID(H3172,3,2),8),2,5)),Codes!$E$1:$F$18,2)</f>
        <v>Normal</v>
      </c>
      <c r="AA3172" s="6" t="str">
        <f t="shared" si="877"/>
        <v>0</v>
      </c>
      <c r="AB3172" s="1">
        <f t="shared" si="878"/>
        <v>0</v>
      </c>
      <c r="AC3172" s="1" t="str">
        <f>VLOOKUP(BIN2DEC(RIGHT(HEX2BIN(MID(H3172,6,1),4),1)&amp;LEFT(HEX2BIN(MID(H3172,7,1),4),1)),Codes!$K$1:$L$5,2)</f>
        <v>M</v>
      </c>
      <c r="AD3172" s="1" t="str">
        <f>VLOOKUP(BIN2DEC(RIGHT(HEX2BIN(MID(H3172,7,1),4),3)&amp;LEFT(HEX2BIN(MID(H3172,8,1),4),2)),Codes!$H$2:$I$33,2)</f>
        <v>Kick</v>
      </c>
      <c r="AE3172" s="1" t="str">
        <f t="shared" si="879"/>
        <v>1</v>
      </c>
      <c r="AF3172" s="1" t="str">
        <f t="shared" si="880"/>
        <v>1</v>
      </c>
      <c r="AH3172" s="6">
        <f t="shared" si="881"/>
        <v>34</v>
      </c>
    </row>
    <row r="3173" spans="1:34">
      <c r="A3173" s="3" t="s">
        <v>5402</v>
      </c>
      <c r="B3173" s="1" t="s">
        <v>81</v>
      </c>
      <c r="C3173" s="6" t="s">
        <v>3856</v>
      </c>
      <c r="D3173" s="9" t="s">
        <v>1314</v>
      </c>
      <c r="E3173" s="9" t="s">
        <v>395</v>
      </c>
      <c r="F3173" s="9" t="s">
        <v>1712</v>
      </c>
      <c r="G3173" s="9" t="s">
        <v>2289</v>
      </c>
      <c r="H3173" s="9" t="s">
        <v>5143</v>
      </c>
      <c r="J3173" s="6" t="str">
        <f t="shared" si="865"/>
        <v>001011</v>
      </c>
      <c r="K3173" s="1">
        <f t="shared" si="866"/>
        <v>2</v>
      </c>
      <c r="L3173" s="6" t="str">
        <f t="shared" si="867"/>
        <v>00000</v>
      </c>
      <c r="M3173" s="1">
        <f t="shared" si="868"/>
        <v>0</v>
      </c>
      <c r="N3173" s="6" t="str">
        <f t="shared" si="869"/>
        <v>00</v>
      </c>
      <c r="O3173" s="1">
        <f t="shared" si="870"/>
        <v>16</v>
      </c>
      <c r="P3173" s="1">
        <f>IF(HEX2DEC(LEFT(E3173,4))&gt;=32768,HEX2DEC(LEFT(E3173,4))-65536,HEX2DEC(LEFT(E3173,4)))/Codes!$N$2</f>
        <v>5.6</v>
      </c>
      <c r="Q3173" s="1">
        <f>IF(HEX2DEC(RIGHT(E3173,4))&gt;=32768,HEX2DEC(RIGHT(E3173,4))-65536,HEX2DEC(RIGHT(E3173,4)))/Codes!$N$2</f>
        <v>0</v>
      </c>
      <c r="R3173" s="1">
        <f>IF(HEX2DEC(LEFT(F3173,4))&gt;=32768,HEX2DEC(LEFT(F3173,4))-65536,HEX2DEC(LEFT(F3173,4)))/Codes!$N$2</f>
        <v>3.6</v>
      </c>
      <c r="S3173" s="1">
        <f>IF(HEX2DEC(RIGHT(F3173,4))&gt;=32768,HEX2DEC(RIGHT(F3173,4))-65536,HEX2DEC(RIGHT(F3173,4)))/Codes!$N$2</f>
        <v>-10.8</v>
      </c>
      <c r="T3173" s="18">
        <f t="shared" si="871"/>
        <v>80</v>
      </c>
      <c r="U3173" s="1">
        <f t="shared" si="872"/>
        <v>90</v>
      </c>
      <c r="V3173" s="1">
        <f t="shared" si="873"/>
        <v>0</v>
      </c>
      <c r="W3173" s="1" t="str">
        <f t="shared" si="874"/>
        <v>100</v>
      </c>
      <c r="X3173" s="1">
        <f t="shared" si="875"/>
        <v>3</v>
      </c>
      <c r="Y3173" s="1">
        <f t="shared" si="876"/>
        <v>60</v>
      </c>
      <c r="Z3173" s="1" t="str">
        <f>VLOOKUP(BIN2DEC(MID(HEX2BIN(MID(H3173,3,2),8),2,5)),Codes!$E$1:$F$18,2)</f>
        <v>Normal</v>
      </c>
      <c r="AA3173" s="6" t="str">
        <f t="shared" si="877"/>
        <v>0</v>
      </c>
      <c r="AB3173" s="1">
        <f t="shared" si="878"/>
        <v>0</v>
      </c>
      <c r="AC3173" s="1" t="str">
        <f>VLOOKUP(BIN2DEC(RIGHT(HEX2BIN(MID(H3173,6,1),4),1)&amp;LEFT(HEX2BIN(MID(H3173,7,1),4),1)),Codes!$K$1:$L$5,2)</f>
        <v>L</v>
      </c>
      <c r="AD3173" s="1" t="str">
        <f>VLOOKUP(BIN2DEC(RIGHT(HEX2BIN(MID(H3173,7,1),4),3)&amp;LEFT(HEX2BIN(MID(H3173,8,1),4),2)),Codes!$H$2:$I$33,2)</f>
        <v>Kick</v>
      </c>
      <c r="AE3173" s="1" t="str">
        <f t="shared" si="879"/>
        <v>1</v>
      </c>
      <c r="AF3173" s="1" t="str">
        <f t="shared" si="880"/>
        <v>1</v>
      </c>
      <c r="AH3173" s="6">
        <f t="shared" si="881"/>
        <v>66</v>
      </c>
    </row>
    <row r="3174" spans="1:34">
      <c r="A3174" s="3" t="s">
        <v>5403</v>
      </c>
      <c r="B3174" s="1" t="s">
        <v>81</v>
      </c>
      <c r="C3174" s="6" t="s">
        <v>3856</v>
      </c>
      <c r="D3174" s="9" t="s">
        <v>5404</v>
      </c>
      <c r="E3174" s="9" t="s">
        <v>395</v>
      </c>
      <c r="F3174" s="9" t="s">
        <v>5405</v>
      </c>
      <c r="G3174" s="9" t="s">
        <v>2289</v>
      </c>
      <c r="H3174" s="9" t="s">
        <v>5143</v>
      </c>
      <c r="J3174" s="6" t="str">
        <f t="shared" si="865"/>
        <v>001011</v>
      </c>
      <c r="K3174" s="1">
        <f t="shared" si="866"/>
        <v>3</v>
      </c>
      <c r="L3174" s="6" t="str">
        <f t="shared" si="867"/>
        <v>00000</v>
      </c>
      <c r="M3174" s="1">
        <f t="shared" si="868"/>
        <v>0</v>
      </c>
      <c r="N3174" s="6" t="str">
        <f t="shared" si="869"/>
        <v>00</v>
      </c>
      <c r="O3174" s="1">
        <f t="shared" si="870"/>
        <v>16</v>
      </c>
      <c r="P3174" s="1">
        <f>IF(HEX2DEC(LEFT(E3174,4))&gt;=32768,HEX2DEC(LEFT(E3174,4))-65536,HEX2DEC(LEFT(E3174,4)))/Codes!$N$2</f>
        <v>5.6</v>
      </c>
      <c r="Q3174" s="1">
        <f>IF(HEX2DEC(RIGHT(E3174,4))&gt;=32768,HEX2DEC(RIGHT(E3174,4))-65536,HEX2DEC(RIGHT(E3174,4)))/Codes!$N$2</f>
        <v>0</v>
      </c>
      <c r="R3174" s="1">
        <f>IF(HEX2DEC(LEFT(F3174,4))&gt;=32768,HEX2DEC(LEFT(F3174,4))-65536,HEX2DEC(LEFT(F3174,4)))/Codes!$N$2</f>
        <v>3.6</v>
      </c>
      <c r="S3174" s="1">
        <f>IF(HEX2DEC(RIGHT(F3174,4))&gt;=32768,HEX2DEC(RIGHT(F3174,4))-65536,HEX2DEC(RIGHT(F3174,4)))/Codes!$N$2</f>
        <v>10.8</v>
      </c>
      <c r="T3174" s="18">
        <f t="shared" si="871"/>
        <v>80</v>
      </c>
      <c r="U3174" s="1">
        <f t="shared" si="872"/>
        <v>90</v>
      </c>
      <c r="V3174" s="1">
        <f t="shared" si="873"/>
        <v>0</v>
      </c>
      <c r="W3174" s="1" t="str">
        <f t="shared" si="874"/>
        <v>100</v>
      </c>
      <c r="X3174" s="1">
        <f t="shared" si="875"/>
        <v>3</v>
      </c>
      <c r="Y3174" s="1">
        <f t="shared" si="876"/>
        <v>60</v>
      </c>
      <c r="Z3174" s="1" t="str">
        <f>VLOOKUP(BIN2DEC(MID(HEX2BIN(MID(H3174,3,2),8),2,5)),Codes!$E$1:$F$18,2)</f>
        <v>Normal</v>
      </c>
      <c r="AA3174" s="6" t="str">
        <f t="shared" si="877"/>
        <v>0</v>
      </c>
      <c r="AB3174" s="1">
        <f t="shared" si="878"/>
        <v>0</v>
      </c>
      <c r="AC3174" s="1" t="str">
        <f>VLOOKUP(BIN2DEC(RIGHT(HEX2BIN(MID(H3174,6,1),4),1)&amp;LEFT(HEX2BIN(MID(H3174,7,1),4),1)),Codes!$K$1:$L$5,2)</f>
        <v>L</v>
      </c>
      <c r="AD3174" s="1" t="str">
        <f>VLOOKUP(BIN2DEC(RIGHT(HEX2BIN(MID(H3174,7,1),4),3)&amp;LEFT(HEX2BIN(MID(H3174,8,1),4),2)),Codes!$H$2:$I$33,2)</f>
        <v>Kick</v>
      </c>
      <c r="AE3174" s="1" t="str">
        <f t="shared" si="879"/>
        <v>1</v>
      </c>
      <c r="AF3174" s="1" t="str">
        <f t="shared" si="880"/>
        <v>1</v>
      </c>
      <c r="AH3174" s="6">
        <f t="shared" si="881"/>
        <v>66</v>
      </c>
    </row>
    <row r="3175" spans="1:34">
      <c r="A3175" s="3" t="s">
        <v>5406</v>
      </c>
      <c r="B3175" s="1" t="s">
        <v>81</v>
      </c>
      <c r="C3175" s="6" t="s">
        <v>2479</v>
      </c>
      <c r="D3175" s="9" t="s">
        <v>1704</v>
      </c>
      <c r="E3175" s="9" t="s">
        <v>2332</v>
      </c>
      <c r="F3175" s="9" t="s">
        <v>5407</v>
      </c>
      <c r="G3175" s="9" t="s">
        <v>139</v>
      </c>
      <c r="H3175" s="9" t="s">
        <v>280</v>
      </c>
      <c r="J3175" s="6" t="str">
        <f t="shared" si="865"/>
        <v>001011</v>
      </c>
      <c r="K3175" s="1">
        <f t="shared" si="866"/>
        <v>0</v>
      </c>
      <c r="L3175" s="6" t="str">
        <f t="shared" si="867"/>
        <v>00000</v>
      </c>
      <c r="M3175" s="1">
        <f t="shared" si="868"/>
        <v>0</v>
      </c>
      <c r="N3175" s="6" t="str">
        <f t="shared" si="869"/>
        <v>00</v>
      </c>
      <c r="O3175" s="1">
        <f t="shared" si="870"/>
        <v>16</v>
      </c>
      <c r="P3175" s="1">
        <f>IF(HEX2DEC(LEFT(E3175,4))&gt;=32768,HEX2DEC(LEFT(E3175,4))-65536,HEX2DEC(LEFT(E3175,4)))/Codes!$N$2</f>
        <v>12</v>
      </c>
      <c r="Q3175" s="1">
        <f>IF(HEX2DEC(RIGHT(E3175,4))&gt;=32768,HEX2DEC(RIGHT(E3175,4))-65536,HEX2DEC(RIGHT(E3175,4)))/Codes!$N$2</f>
        <v>0</v>
      </c>
      <c r="R3175" s="1">
        <f>IF(HEX2DEC(LEFT(F3175,4))&gt;=32768,HEX2DEC(LEFT(F3175,4))-65536,HEX2DEC(LEFT(F3175,4)))/Codes!$N$2</f>
        <v>12.4</v>
      </c>
      <c r="S3175" s="1">
        <f>IF(HEX2DEC(RIGHT(F3175,4))&gt;=32768,HEX2DEC(RIGHT(F3175,4))-65536,HEX2DEC(RIGHT(F3175,4)))/Codes!$N$2</f>
        <v>0</v>
      </c>
      <c r="T3175" s="18">
        <f t="shared" si="871"/>
        <v>361</v>
      </c>
      <c r="U3175" s="1">
        <f t="shared" si="872"/>
        <v>100</v>
      </c>
      <c r="V3175" s="1">
        <f t="shared" si="873"/>
        <v>0</v>
      </c>
      <c r="W3175" s="1" t="str">
        <f t="shared" si="874"/>
        <v>100</v>
      </c>
      <c r="X3175" s="1">
        <f t="shared" si="875"/>
        <v>3</v>
      </c>
      <c r="Y3175" s="1">
        <f t="shared" si="876"/>
        <v>20</v>
      </c>
      <c r="Z3175" s="1" t="str">
        <f>VLOOKUP(BIN2DEC(MID(HEX2BIN(MID(H3175,3,2),8),2,5)),Codes!$E$1:$F$18,2)</f>
        <v>Normal</v>
      </c>
      <c r="AA3175" s="6" t="str">
        <f t="shared" si="877"/>
        <v>0</v>
      </c>
      <c r="AB3175" s="1">
        <f t="shared" si="878"/>
        <v>0</v>
      </c>
      <c r="AC3175" s="1" t="str">
        <f>VLOOKUP(BIN2DEC(RIGHT(HEX2BIN(MID(H3175,6,1),4),1)&amp;LEFT(HEX2BIN(MID(H3175,7,1),4),1)),Codes!$K$1:$L$5,2)</f>
        <v>L</v>
      </c>
      <c r="AD3175" s="1" t="str">
        <f>VLOOKUP(BIN2DEC(RIGHT(HEX2BIN(MID(H3175,7,1),4),3)&amp;LEFT(HEX2BIN(MID(H3175,8,1),4),2)),Codes!$H$2:$I$33,2)</f>
        <v>Kick</v>
      </c>
      <c r="AE3175" s="1" t="str">
        <f t="shared" si="879"/>
        <v>1</v>
      </c>
      <c r="AF3175" s="1" t="str">
        <f t="shared" si="880"/>
        <v>1</v>
      </c>
      <c r="AH3175" s="6">
        <f t="shared" si="881"/>
        <v>66</v>
      </c>
    </row>
    <row r="3176" spans="1:34">
      <c r="A3176" s="3" t="s">
        <v>5408</v>
      </c>
      <c r="B3176" s="1" t="s">
        <v>81</v>
      </c>
      <c r="C3176" s="6" t="s">
        <v>148</v>
      </c>
      <c r="D3176" s="9" t="s">
        <v>1704</v>
      </c>
      <c r="E3176" s="9" t="s">
        <v>448</v>
      </c>
      <c r="F3176" s="9" t="s">
        <v>5409</v>
      </c>
      <c r="G3176" s="9" t="s">
        <v>102</v>
      </c>
      <c r="H3176" s="9" t="s">
        <v>1729</v>
      </c>
      <c r="J3176" s="6" t="str">
        <f t="shared" si="865"/>
        <v>001011</v>
      </c>
      <c r="K3176" s="1">
        <f t="shared" si="866"/>
        <v>0</v>
      </c>
      <c r="L3176" s="6" t="str">
        <f t="shared" si="867"/>
        <v>00000</v>
      </c>
      <c r="M3176" s="1">
        <f t="shared" si="868"/>
        <v>0</v>
      </c>
      <c r="N3176" s="6" t="str">
        <f t="shared" si="869"/>
        <v>00</v>
      </c>
      <c r="O3176" s="1">
        <f t="shared" si="870"/>
        <v>16</v>
      </c>
      <c r="P3176" s="1">
        <f>IF(HEX2DEC(LEFT(E3176,4))&gt;=32768,HEX2DEC(LEFT(E3176,4))-65536,HEX2DEC(LEFT(E3176,4)))/Codes!$N$2</f>
        <v>6.4</v>
      </c>
      <c r="Q3176" s="1">
        <f>IF(HEX2DEC(RIGHT(E3176,4))&gt;=32768,HEX2DEC(RIGHT(E3176,4))-65536,HEX2DEC(RIGHT(E3176,4)))/Codes!$N$2</f>
        <v>0</v>
      </c>
      <c r="R3176" s="1">
        <f>IF(HEX2DEC(LEFT(F3176,4))&gt;=32768,HEX2DEC(LEFT(F3176,4))-65536,HEX2DEC(LEFT(F3176,4)))/Codes!$N$2</f>
        <v>4.4000000000000004</v>
      </c>
      <c r="S3176" s="1">
        <f>IF(HEX2DEC(RIGHT(F3176,4))&gt;=32768,HEX2DEC(RIGHT(F3176,4))-65536,HEX2DEC(RIGHT(F3176,4)))/Codes!$N$2</f>
        <v>12.8</v>
      </c>
      <c r="T3176" s="18">
        <f t="shared" si="871"/>
        <v>361</v>
      </c>
      <c r="U3176" s="1">
        <f t="shared" si="872"/>
        <v>80</v>
      </c>
      <c r="V3176" s="1">
        <f t="shared" si="873"/>
        <v>0</v>
      </c>
      <c r="W3176" s="1" t="str">
        <f t="shared" si="874"/>
        <v>100</v>
      </c>
      <c r="X3176" s="1">
        <f t="shared" si="875"/>
        <v>3</v>
      </c>
      <c r="Y3176" s="1">
        <f t="shared" si="876"/>
        <v>30</v>
      </c>
      <c r="Z3176" s="1" t="str">
        <f>VLOOKUP(BIN2DEC(MID(HEX2BIN(MID(H3176,3,2),8),2,5)),Codes!$E$1:$F$18,2)</f>
        <v>Normal</v>
      </c>
      <c r="AA3176" s="6" t="str">
        <f t="shared" si="877"/>
        <v>0</v>
      </c>
      <c r="AB3176" s="1">
        <f t="shared" si="878"/>
        <v>0</v>
      </c>
      <c r="AC3176" s="1" t="str">
        <f>VLOOKUP(BIN2DEC(RIGHT(HEX2BIN(MID(H3176,6,1),4),1)&amp;LEFT(HEX2BIN(MID(H3176,7,1),4),1)),Codes!$K$1:$L$5,2)</f>
        <v>L</v>
      </c>
      <c r="AD3176" s="1" t="str">
        <f>VLOOKUP(BIN2DEC(RIGHT(HEX2BIN(MID(H3176,7,1),4),3)&amp;LEFT(HEX2BIN(MID(H3176,8,1),4),2)),Codes!$H$2:$I$33,2)</f>
        <v>Punch</v>
      </c>
      <c r="AE3176" s="1" t="str">
        <f t="shared" si="879"/>
        <v>1</v>
      </c>
      <c r="AF3176" s="1" t="str">
        <f t="shared" si="880"/>
        <v>1</v>
      </c>
      <c r="AH3176" s="6">
        <f t="shared" si="881"/>
        <v>65</v>
      </c>
    </row>
    <row r="3177" spans="1:34">
      <c r="A3177" s="3" t="s">
        <v>5410</v>
      </c>
      <c r="B3177" s="1" t="s">
        <v>81</v>
      </c>
      <c r="C3177" s="6" t="s">
        <v>148</v>
      </c>
      <c r="D3177" s="9" t="s">
        <v>1708</v>
      </c>
      <c r="E3177" s="9" t="s">
        <v>232</v>
      </c>
      <c r="F3177" s="9" t="s">
        <v>5411</v>
      </c>
      <c r="G3177" s="9" t="s">
        <v>102</v>
      </c>
      <c r="H3177" s="9" t="s">
        <v>1729</v>
      </c>
      <c r="J3177" s="6" t="str">
        <f t="shared" si="865"/>
        <v>001011</v>
      </c>
      <c r="K3177" s="1">
        <f t="shared" si="866"/>
        <v>1</v>
      </c>
      <c r="L3177" s="6" t="str">
        <f t="shared" si="867"/>
        <v>00000</v>
      </c>
      <c r="M3177" s="1">
        <f t="shared" si="868"/>
        <v>0</v>
      </c>
      <c r="N3177" s="6" t="str">
        <f t="shared" si="869"/>
        <v>00</v>
      </c>
      <c r="O3177" s="1">
        <f t="shared" si="870"/>
        <v>16</v>
      </c>
      <c r="P3177" s="1">
        <f>IF(HEX2DEC(LEFT(E3177,4))&gt;=32768,HEX2DEC(LEFT(E3177,4))-65536,HEX2DEC(LEFT(E3177,4)))/Codes!$N$2</f>
        <v>4.8</v>
      </c>
      <c r="Q3177" s="1">
        <f>IF(HEX2DEC(RIGHT(E3177,4))&gt;=32768,HEX2DEC(RIGHT(E3177,4))-65536,HEX2DEC(RIGHT(E3177,4)))/Codes!$N$2</f>
        <v>0</v>
      </c>
      <c r="R3177" s="1">
        <f>IF(HEX2DEC(LEFT(F3177,4))&gt;=32768,HEX2DEC(LEFT(F3177,4))-65536,HEX2DEC(LEFT(F3177,4)))/Codes!$N$2</f>
        <v>4.4000000000000004</v>
      </c>
      <c r="S3177" s="1">
        <f>IF(HEX2DEC(RIGHT(F3177,4))&gt;=32768,HEX2DEC(RIGHT(F3177,4))-65536,HEX2DEC(RIGHT(F3177,4)))/Codes!$N$2</f>
        <v>6.4</v>
      </c>
      <c r="T3177" s="18">
        <f t="shared" si="871"/>
        <v>361</v>
      </c>
      <c r="U3177" s="1">
        <f t="shared" si="872"/>
        <v>80</v>
      </c>
      <c r="V3177" s="1">
        <f t="shared" si="873"/>
        <v>0</v>
      </c>
      <c r="W3177" s="1" t="str">
        <f t="shared" si="874"/>
        <v>100</v>
      </c>
      <c r="X3177" s="1">
        <f t="shared" si="875"/>
        <v>3</v>
      </c>
      <c r="Y3177" s="1">
        <f t="shared" si="876"/>
        <v>30</v>
      </c>
      <c r="Z3177" s="1" t="str">
        <f>VLOOKUP(BIN2DEC(MID(HEX2BIN(MID(H3177,3,2),8),2,5)),Codes!$E$1:$F$18,2)</f>
        <v>Normal</v>
      </c>
      <c r="AA3177" s="6" t="str">
        <f t="shared" si="877"/>
        <v>0</v>
      </c>
      <c r="AB3177" s="1">
        <f t="shared" si="878"/>
        <v>0</v>
      </c>
      <c r="AC3177" s="1" t="str">
        <f>VLOOKUP(BIN2DEC(RIGHT(HEX2BIN(MID(H3177,6,1),4),1)&amp;LEFT(HEX2BIN(MID(H3177,7,1),4),1)),Codes!$K$1:$L$5,2)</f>
        <v>L</v>
      </c>
      <c r="AD3177" s="1" t="str">
        <f>VLOOKUP(BIN2DEC(RIGHT(HEX2BIN(MID(H3177,7,1),4),3)&amp;LEFT(HEX2BIN(MID(H3177,8,1),4),2)),Codes!$H$2:$I$33,2)</f>
        <v>Punch</v>
      </c>
      <c r="AE3177" s="1" t="str">
        <f t="shared" si="879"/>
        <v>1</v>
      </c>
      <c r="AF3177" s="1" t="str">
        <f t="shared" si="880"/>
        <v>1</v>
      </c>
      <c r="AH3177" s="6">
        <f t="shared" si="881"/>
        <v>65</v>
      </c>
    </row>
    <row r="3178" spans="1:34">
      <c r="A3178" s="3" t="s">
        <v>5412</v>
      </c>
      <c r="B3178" s="1" t="s">
        <v>81</v>
      </c>
      <c r="C3178" s="6" t="s">
        <v>149</v>
      </c>
      <c r="D3178" s="9" t="s">
        <v>1590</v>
      </c>
      <c r="E3178" s="9" t="s">
        <v>448</v>
      </c>
      <c r="F3178" s="9" t="s">
        <v>5409</v>
      </c>
      <c r="G3178" s="9" t="s">
        <v>102</v>
      </c>
      <c r="H3178" s="9" t="s">
        <v>5413</v>
      </c>
      <c r="J3178" s="6" t="str">
        <f t="shared" si="865"/>
        <v>001011</v>
      </c>
      <c r="K3178" s="1">
        <f t="shared" si="866"/>
        <v>0</v>
      </c>
      <c r="L3178" s="6" t="str">
        <f t="shared" si="867"/>
        <v>00000</v>
      </c>
      <c r="M3178" s="1">
        <f t="shared" si="868"/>
        <v>0</v>
      </c>
      <c r="N3178" s="6" t="str">
        <f t="shared" si="869"/>
        <v>00</v>
      </c>
      <c r="O3178" s="1">
        <f t="shared" si="870"/>
        <v>6</v>
      </c>
      <c r="P3178" s="1">
        <f>IF(HEX2DEC(LEFT(E3178,4))&gt;=32768,HEX2DEC(LEFT(E3178,4))-65536,HEX2DEC(LEFT(E3178,4)))/Codes!$N$2</f>
        <v>6.4</v>
      </c>
      <c r="Q3178" s="1">
        <f>IF(HEX2DEC(RIGHT(E3178,4))&gt;=32768,HEX2DEC(RIGHT(E3178,4))-65536,HEX2DEC(RIGHT(E3178,4)))/Codes!$N$2</f>
        <v>0</v>
      </c>
      <c r="R3178" s="1">
        <f>IF(HEX2DEC(LEFT(F3178,4))&gt;=32768,HEX2DEC(LEFT(F3178,4))-65536,HEX2DEC(LEFT(F3178,4)))/Codes!$N$2</f>
        <v>4.4000000000000004</v>
      </c>
      <c r="S3178" s="1">
        <f>IF(HEX2DEC(RIGHT(F3178,4))&gt;=32768,HEX2DEC(RIGHT(F3178,4))-65536,HEX2DEC(RIGHT(F3178,4)))/Codes!$N$2</f>
        <v>12.8</v>
      </c>
      <c r="T3178" s="18">
        <f t="shared" si="871"/>
        <v>361</v>
      </c>
      <c r="U3178" s="1">
        <f t="shared" si="872"/>
        <v>80</v>
      </c>
      <c r="V3178" s="1">
        <f t="shared" si="873"/>
        <v>0</v>
      </c>
      <c r="W3178" s="1" t="str">
        <f t="shared" si="874"/>
        <v>100</v>
      </c>
      <c r="X3178" s="1">
        <f t="shared" si="875"/>
        <v>3</v>
      </c>
      <c r="Y3178" s="1">
        <f t="shared" si="876"/>
        <v>10</v>
      </c>
      <c r="Z3178" s="1" t="str">
        <f>VLOOKUP(BIN2DEC(MID(HEX2BIN(MID(H3178,3,2),8),2,5)),Codes!$E$1:$F$18,2)</f>
        <v>Normal</v>
      </c>
      <c r="AA3178" s="6" t="str">
        <f t="shared" si="877"/>
        <v>0</v>
      </c>
      <c r="AB3178" s="1">
        <f t="shared" si="878"/>
        <v>0</v>
      </c>
      <c r="AC3178" s="1" t="str">
        <f>VLOOKUP(BIN2DEC(RIGHT(HEX2BIN(MID(H3178,6,1),4),1)&amp;LEFT(HEX2BIN(MID(H3178,7,1),4),1)),Codes!$K$1:$L$5,2)</f>
        <v>M</v>
      </c>
      <c r="AD3178" s="1" t="str">
        <f>VLOOKUP(BIN2DEC(RIGHT(HEX2BIN(MID(H3178,7,1),4),3)&amp;LEFT(HEX2BIN(MID(H3178,8,1),4),2)),Codes!$H$2:$I$33,2)</f>
        <v>Punch</v>
      </c>
      <c r="AE3178" s="1" t="str">
        <f t="shared" si="879"/>
        <v>1</v>
      </c>
      <c r="AF3178" s="1" t="str">
        <f t="shared" si="880"/>
        <v>1</v>
      </c>
      <c r="AH3178" s="6">
        <f t="shared" si="881"/>
        <v>33</v>
      </c>
    </row>
    <row r="3179" spans="1:34">
      <c r="A3179" s="3" t="s">
        <v>5414</v>
      </c>
      <c r="B3179" s="1" t="s">
        <v>81</v>
      </c>
      <c r="C3179" s="6" t="s">
        <v>149</v>
      </c>
      <c r="D3179" s="9" t="s">
        <v>4531</v>
      </c>
      <c r="E3179" s="9" t="s">
        <v>232</v>
      </c>
      <c r="F3179" s="9" t="s">
        <v>5411</v>
      </c>
      <c r="G3179" s="9" t="s">
        <v>102</v>
      </c>
      <c r="H3179" s="9" t="s">
        <v>5413</v>
      </c>
      <c r="J3179" s="6" t="str">
        <f t="shared" si="865"/>
        <v>001011</v>
      </c>
      <c r="K3179" s="1">
        <f t="shared" si="866"/>
        <v>1</v>
      </c>
      <c r="L3179" s="6" t="str">
        <f t="shared" si="867"/>
        <v>00000</v>
      </c>
      <c r="M3179" s="1">
        <f t="shared" si="868"/>
        <v>0</v>
      </c>
      <c r="N3179" s="6" t="str">
        <f t="shared" si="869"/>
        <v>00</v>
      </c>
      <c r="O3179" s="1">
        <f t="shared" si="870"/>
        <v>6</v>
      </c>
      <c r="P3179" s="1">
        <f>IF(HEX2DEC(LEFT(E3179,4))&gt;=32768,HEX2DEC(LEFT(E3179,4))-65536,HEX2DEC(LEFT(E3179,4)))/Codes!$N$2</f>
        <v>4.8</v>
      </c>
      <c r="Q3179" s="1">
        <f>IF(HEX2DEC(RIGHT(E3179,4))&gt;=32768,HEX2DEC(RIGHT(E3179,4))-65536,HEX2DEC(RIGHT(E3179,4)))/Codes!$N$2</f>
        <v>0</v>
      </c>
      <c r="R3179" s="1">
        <f>IF(HEX2DEC(LEFT(F3179,4))&gt;=32768,HEX2DEC(LEFT(F3179,4))-65536,HEX2DEC(LEFT(F3179,4)))/Codes!$N$2</f>
        <v>4.4000000000000004</v>
      </c>
      <c r="S3179" s="1">
        <f>IF(HEX2DEC(RIGHT(F3179,4))&gt;=32768,HEX2DEC(RIGHT(F3179,4))-65536,HEX2DEC(RIGHT(F3179,4)))/Codes!$N$2</f>
        <v>6.4</v>
      </c>
      <c r="T3179" s="18">
        <f t="shared" si="871"/>
        <v>361</v>
      </c>
      <c r="U3179" s="1">
        <f t="shared" si="872"/>
        <v>80</v>
      </c>
      <c r="V3179" s="1">
        <f t="shared" si="873"/>
        <v>0</v>
      </c>
      <c r="W3179" s="1" t="str">
        <f t="shared" si="874"/>
        <v>100</v>
      </c>
      <c r="X3179" s="1">
        <f t="shared" si="875"/>
        <v>3</v>
      </c>
      <c r="Y3179" s="1">
        <f t="shared" si="876"/>
        <v>10</v>
      </c>
      <c r="Z3179" s="1" t="str">
        <f>VLOOKUP(BIN2DEC(MID(HEX2BIN(MID(H3179,3,2),8),2,5)),Codes!$E$1:$F$18,2)</f>
        <v>Normal</v>
      </c>
      <c r="AA3179" s="6" t="str">
        <f t="shared" si="877"/>
        <v>0</v>
      </c>
      <c r="AB3179" s="1">
        <f t="shared" si="878"/>
        <v>0</v>
      </c>
      <c r="AC3179" s="1" t="str">
        <f>VLOOKUP(BIN2DEC(RIGHT(HEX2BIN(MID(H3179,6,1),4),1)&amp;LEFT(HEX2BIN(MID(H3179,7,1),4),1)),Codes!$K$1:$L$5,2)</f>
        <v>M</v>
      </c>
      <c r="AD3179" s="1" t="str">
        <f>VLOOKUP(BIN2DEC(RIGHT(HEX2BIN(MID(H3179,7,1),4),3)&amp;LEFT(HEX2BIN(MID(H3179,8,1),4),2)),Codes!$H$2:$I$33,2)</f>
        <v>Punch</v>
      </c>
      <c r="AE3179" s="1" t="str">
        <f t="shared" si="879"/>
        <v>1</v>
      </c>
      <c r="AF3179" s="1" t="str">
        <f t="shared" si="880"/>
        <v>1</v>
      </c>
      <c r="AH3179" s="6">
        <f t="shared" si="881"/>
        <v>33</v>
      </c>
    </row>
    <row r="3180" spans="1:34">
      <c r="A3180" s="3" t="s">
        <v>5415</v>
      </c>
      <c r="B3180" s="1" t="s">
        <v>81</v>
      </c>
      <c r="C3180" s="6" t="s">
        <v>2489</v>
      </c>
      <c r="D3180" s="9" t="s">
        <v>1559</v>
      </c>
      <c r="E3180" s="9" t="s">
        <v>207</v>
      </c>
      <c r="F3180" s="9" t="s">
        <v>5416</v>
      </c>
      <c r="G3180" s="9" t="s">
        <v>5417</v>
      </c>
      <c r="H3180" s="9" t="s">
        <v>974</v>
      </c>
      <c r="J3180" s="6" t="str">
        <f t="shared" si="865"/>
        <v>001011</v>
      </c>
      <c r="K3180" s="1">
        <f t="shared" si="866"/>
        <v>0</v>
      </c>
      <c r="L3180" s="6" t="str">
        <f t="shared" si="867"/>
        <v>00000</v>
      </c>
      <c r="M3180" s="1">
        <f t="shared" si="868"/>
        <v>0</v>
      </c>
      <c r="N3180" s="6" t="str">
        <f t="shared" si="869"/>
        <v>00</v>
      </c>
      <c r="O3180" s="1">
        <f t="shared" si="870"/>
        <v>5</v>
      </c>
      <c r="P3180" s="1">
        <f>IF(HEX2DEC(LEFT(E3180,4))&gt;=32768,HEX2DEC(LEFT(E3180,4))-65536,HEX2DEC(LEFT(E3180,4)))/Codes!$N$2</f>
        <v>4</v>
      </c>
      <c r="Q3180" s="1">
        <f>IF(HEX2DEC(RIGHT(E3180,4))&gt;=32768,HEX2DEC(RIGHT(E3180,4))-65536,HEX2DEC(RIGHT(E3180,4)))/Codes!$N$2</f>
        <v>0</v>
      </c>
      <c r="R3180" s="1">
        <f>IF(HEX2DEC(LEFT(F3180,4))&gt;=32768,HEX2DEC(LEFT(F3180,4))-65536,HEX2DEC(LEFT(F3180,4)))/Codes!$N$2</f>
        <v>3</v>
      </c>
      <c r="S3180" s="1">
        <f>IF(HEX2DEC(RIGHT(F3180,4))&gt;=32768,HEX2DEC(RIGHT(F3180,4))-65536,HEX2DEC(RIGHT(F3180,4)))/Codes!$N$2</f>
        <v>-16</v>
      </c>
      <c r="T3180" s="18">
        <f t="shared" si="871"/>
        <v>68</v>
      </c>
      <c r="U3180" s="1">
        <f t="shared" si="872"/>
        <v>60</v>
      </c>
      <c r="V3180" s="1">
        <f t="shared" si="873"/>
        <v>0</v>
      </c>
      <c r="W3180" s="1" t="str">
        <f t="shared" si="874"/>
        <v>100</v>
      </c>
      <c r="X3180" s="1">
        <f t="shared" si="875"/>
        <v>3</v>
      </c>
      <c r="Y3180" s="1">
        <f t="shared" si="876"/>
        <v>60</v>
      </c>
      <c r="Z3180" s="1" t="str">
        <f>VLOOKUP(BIN2DEC(MID(HEX2BIN(MID(H3180,3,2),8),2,5)),Codes!$E$1:$F$18,2)</f>
        <v>Slash</v>
      </c>
      <c r="AA3180" s="6" t="str">
        <f t="shared" si="877"/>
        <v>0</v>
      </c>
      <c r="AB3180" s="1">
        <f t="shared" si="878"/>
        <v>0</v>
      </c>
      <c r="AC3180" s="1" t="str">
        <f>VLOOKUP(BIN2DEC(RIGHT(HEX2BIN(MID(H3180,6,1),4),1)&amp;LEFT(HEX2BIN(MID(H3180,7,1),4),1)),Codes!$K$1:$L$5,2)</f>
        <v>M</v>
      </c>
      <c r="AD3180" s="1" t="str">
        <f>VLOOKUP(BIN2DEC(RIGHT(HEX2BIN(MID(H3180,7,1),4),3)&amp;LEFT(HEX2BIN(MID(H3180,8,1),4),2)),Codes!$H$2:$I$33,2)</f>
        <v>Slash</v>
      </c>
      <c r="AE3180" s="1" t="str">
        <f t="shared" si="879"/>
        <v>1</v>
      </c>
      <c r="AF3180" s="1" t="str">
        <f t="shared" si="880"/>
        <v>1</v>
      </c>
      <c r="AH3180" s="6">
        <f t="shared" si="881"/>
        <v>35</v>
      </c>
    </row>
    <row r="3181" spans="1:34">
      <c r="A3181" s="3" t="s">
        <v>5418</v>
      </c>
      <c r="B3181" s="1" t="s">
        <v>81</v>
      </c>
      <c r="C3181" s="6" t="s">
        <v>2489</v>
      </c>
      <c r="D3181" s="9" t="s">
        <v>2331</v>
      </c>
      <c r="E3181" s="9" t="s">
        <v>232</v>
      </c>
      <c r="F3181" s="9" t="s">
        <v>5419</v>
      </c>
      <c r="G3181" s="9" t="s">
        <v>5417</v>
      </c>
      <c r="H3181" s="9" t="s">
        <v>974</v>
      </c>
      <c r="J3181" s="6" t="str">
        <f t="shared" si="865"/>
        <v>001011</v>
      </c>
      <c r="K3181" s="1">
        <f t="shared" si="866"/>
        <v>1</v>
      </c>
      <c r="L3181" s="6" t="str">
        <f t="shared" si="867"/>
        <v>00000</v>
      </c>
      <c r="M3181" s="1">
        <f t="shared" si="868"/>
        <v>0</v>
      </c>
      <c r="N3181" s="6" t="str">
        <f t="shared" si="869"/>
        <v>00</v>
      </c>
      <c r="O3181" s="1">
        <f t="shared" si="870"/>
        <v>5</v>
      </c>
      <c r="P3181" s="1">
        <f>IF(HEX2DEC(LEFT(E3181,4))&gt;=32768,HEX2DEC(LEFT(E3181,4))-65536,HEX2DEC(LEFT(E3181,4)))/Codes!$N$2</f>
        <v>4.8</v>
      </c>
      <c r="Q3181" s="1">
        <f>IF(HEX2DEC(RIGHT(E3181,4))&gt;=32768,HEX2DEC(RIGHT(E3181,4))-65536,HEX2DEC(RIGHT(E3181,4)))/Codes!$N$2</f>
        <v>0</v>
      </c>
      <c r="R3181" s="1">
        <f>IF(HEX2DEC(LEFT(F3181,4))&gt;=32768,HEX2DEC(LEFT(F3181,4))-65536,HEX2DEC(LEFT(F3181,4)))/Codes!$N$2</f>
        <v>2.4</v>
      </c>
      <c r="S3181" s="1">
        <f>IF(HEX2DEC(RIGHT(F3181,4))&gt;=32768,HEX2DEC(RIGHT(F3181,4))-65536,HEX2DEC(RIGHT(F3181,4)))/Codes!$N$2</f>
        <v>-8</v>
      </c>
      <c r="T3181" s="18">
        <f t="shared" si="871"/>
        <v>68</v>
      </c>
      <c r="U3181" s="1">
        <f t="shared" si="872"/>
        <v>60</v>
      </c>
      <c r="V3181" s="1">
        <f t="shared" si="873"/>
        <v>0</v>
      </c>
      <c r="W3181" s="1" t="str">
        <f t="shared" si="874"/>
        <v>100</v>
      </c>
      <c r="X3181" s="1">
        <f t="shared" si="875"/>
        <v>3</v>
      </c>
      <c r="Y3181" s="1">
        <f t="shared" si="876"/>
        <v>60</v>
      </c>
      <c r="Z3181" s="1" t="str">
        <f>VLOOKUP(BIN2DEC(MID(HEX2BIN(MID(H3181,3,2),8),2,5)),Codes!$E$1:$F$18,2)</f>
        <v>Slash</v>
      </c>
      <c r="AA3181" s="6" t="str">
        <f t="shared" si="877"/>
        <v>0</v>
      </c>
      <c r="AB3181" s="1">
        <f t="shared" si="878"/>
        <v>0</v>
      </c>
      <c r="AC3181" s="1" t="str">
        <f>VLOOKUP(BIN2DEC(RIGHT(HEX2BIN(MID(H3181,6,1),4),1)&amp;LEFT(HEX2BIN(MID(H3181,7,1),4),1)),Codes!$K$1:$L$5,2)</f>
        <v>M</v>
      </c>
      <c r="AD3181" s="1" t="str">
        <f>VLOOKUP(BIN2DEC(RIGHT(HEX2BIN(MID(H3181,7,1),4),3)&amp;LEFT(HEX2BIN(MID(H3181,8,1),4),2)),Codes!$H$2:$I$33,2)</f>
        <v>Slash</v>
      </c>
      <c r="AE3181" s="1" t="str">
        <f t="shared" si="879"/>
        <v>1</v>
      </c>
      <c r="AF3181" s="1" t="str">
        <f t="shared" si="880"/>
        <v>1</v>
      </c>
      <c r="AH3181" s="6">
        <f t="shared" si="881"/>
        <v>35</v>
      </c>
    </row>
    <row r="3182" spans="1:34">
      <c r="A3182" s="3" t="s">
        <v>5420</v>
      </c>
      <c r="B3182" s="1" t="s">
        <v>81</v>
      </c>
      <c r="C3182" s="6" t="s">
        <v>5426</v>
      </c>
      <c r="D3182" s="9" t="s">
        <v>1061</v>
      </c>
      <c r="E3182" s="9" t="s">
        <v>499</v>
      </c>
      <c r="F3182" s="9" t="s">
        <v>5421</v>
      </c>
      <c r="G3182" s="9" t="s">
        <v>5422</v>
      </c>
      <c r="H3182" s="9" t="s">
        <v>3135</v>
      </c>
      <c r="J3182" s="6" t="str">
        <f t="shared" si="865"/>
        <v>001011</v>
      </c>
      <c r="K3182" s="1">
        <f t="shared" si="866"/>
        <v>0</v>
      </c>
      <c r="L3182" s="6" t="str">
        <f t="shared" si="867"/>
        <v>00000</v>
      </c>
      <c r="M3182" s="1">
        <f t="shared" si="868"/>
        <v>0</v>
      </c>
      <c r="N3182" s="6" t="str">
        <f t="shared" si="869"/>
        <v>00</v>
      </c>
      <c r="O3182" s="1">
        <f t="shared" si="870"/>
        <v>7</v>
      </c>
      <c r="P3182" s="1">
        <f>IF(HEX2DEC(LEFT(E3182,4))&gt;=32768,HEX2DEC(LEFT(E3182,4))-65536,HEX2DEC(LEFT(E3182,4)))/Codes!$N$2</f>
        <v>5.2</v>
      </c>
      <c r="Q3182" s="1">
        <f>IF(HEX2DEC(RIGHT(E3182,4))&gt;=32768,HEX2DEC(RIGHT(E3182,4))-65536,HEX2DEC(RIGHT(E3182,4)))/Codes!$N$2</f>
        <v>0</v>
      </c>
      <c r="R3182" s="1">
        <f>IF(HEX2DEC(LEFT(F3182,4))&gt;=32768,HEX2DEC(LEFT(F3182,4))-65536,HEX2DEC(LEFT(F3182,4)))/Codes!$N$2</f>
        <v>16</v>
      </c>
      <c r="S3182" s="1">
        <f>IF(HEX2DEC(RIGHT(F3182,4))&gt;=32768,HEX2DEC(RIGHT(F3182,4))-65536,HEX2DEC(RIGHT(F3182,4)))/Codes!$N$2</f>
        <v>0.4</v>
      </c>
      <c r="T3182" s="18">
        <f t="shared" si="871"/>
        <v>94</v>
      </c>
      <c r="U3182" s="1">
        <f t="shared" si="872"/>
        <v>100</v>
      </c>
      <c r="V3182" s="1">
        <f t="shared" si="873"/>
        <v>0</v>
      </c>
      <c r="W3182" s="1" t="str">
        <f t="shared" si="874"/>
        <v>100</v>
      </c>
      <c r="X3182" s="1">
        <f t="shared" si="875"/>
        <v>3</v>
      </c>
      <c r="Y3182" s="1">
        <f t="shared" si="876"/>
        <v>12</v>
      </c>
      <c r="Z3182" s="1" t="str">
        <f>VLOOKUP(BIN2DEC(MID(HEX2BIN(MID(H3182,3,2),8),2,5)),Codes!$E$1:$F$18,2)</f>
        <v>Normal</v>
      </c>
      <c r="AA3182" s="6" t="str">
        <f t="shared" si="877"/>
        <v>0</v>
      </c>
      <c r="AB3182" s="1">
        <f t="shared" si="878"/>
        <v>0</v>
      </c>
      <c r="AC3182" s="1" t="str">
        <f>VLOOKUP(BIN2DEC(RIGHT(HEX2BIN(MID(H3182,6,1),4),1)&amp;LEFT(HEX2BIN(MID(H3182,7,1),4),1)),Codes!$K$1:$L$5,2)</f>
        <v>M</v>
      </c>
      <c r="AD3182" s="1" t="str">
        <f>VLOOKUP(BIN2DEC(RIGHT(HEX2BIN(MID(H3182,7,1),4),3)&amp;LEFT(HEX2BIN(MID(H3182,8,1),4),2)),Codes!$H$2:$I$33,2)</f>
        <v>Kick</v>
      </c>
      <c r="AE3182" s="1" t="str">
        <f t="shared" si="879"/>
        <v>1</v>
      </c>
      <c r="AF3182" s="1" t="str">
        <f t="shared" si="880"/>
        <v>1</v>
      </c>
      <c r="AH3182" s="6">
        <f t="shared" si="881"/>
        <v>34</v>
      </c>
    </row>
    <row r="3183" spans="1:34">
      <c r="A3183" s="3" t="s">
        <v>5423</v>
      </c>
      <c r="B3183" s="1" t="s">
        <v>81</v>
      </c>
      <c r="C3183" s="6" t="s">
        <v>5426</v>
      </c>
      <c r="D3183" s="9" t="s">
        <v>3761</v>
      </c>
      <c r="E3183" s="9" t="s">
        <v>256</v>
      </c>
      <c r="F3183" s="9" t="s">
        <v>5424</v>
      </c>
      <c r="G3183" s="9" t="s">
        <v>5422</v>
      </c>
      <c r="H3183" s="9" t="s">
        <v>3135</v>
      </c>
      <c r="J3183" s="6" t="str">
        <f t="shared" si="865"/>
        <v>001011</v>
      </c>
      <c r="K3183" s="1">
        <f t="shared" si="866"/>
        <v>1</v>
      </c>
      <c r="L3183" s="6" t="str">
        <f t="shared" si="867"/>
        <v>00000</v>
      </c>
      <c r="M3183" s="1">
        <f t="shared" si="868"/>
        <v>0</v>
      </c>
      <c r="N3183" s="6" t="str">
        <f t="shared" si="869"/>
        <v>00</v>
      </c>
      <c r="O3183" s="1">
        <f t="shared" si="870"/>
        <v>7</v>
      </c>
      <c r="P3183" s="1">
        <f>IF(HEX2DEC(LEFT(E3183,4))&gt;=32768,HEX2DEC(LEFT(E3183,4))-65536,HEX2DEC(LEFT(E3183,4)))/Codes!$N$2</f>
        <v>3.6</v>
      </c>
      <c r="Q3183" s="1">
        <f>IF(HEX2DEC(RIGHT(E3183,4))&gt;=32768,HEX2DEC(RIGHT(E3183,4))-65536,HEX2DEC(RIGHT(E3183,4)))/Codes!$N$2</f>
        <v>0</v>
      </c>
      <c r="R3183" s="1">
        <f>IF(HEX2DEC(LEFT(F3183,4))&gt;=32768,HEX2DEC(LEFT(F3183,4))-65536,HEX2DEC(LEFT(F3183,4)))/Codes!$N$2</f>
        <v>12</v>
      </c>
      <c r="S3183" s="1">
        <f>IF(HEX2DEC(RIGHT(F3183,4))&gt;=32768,HEX2DEC(RIGHT(F3183,4))-65536,HEX2DEC(RIGHT(F3183,4)))/Codes!$N$2</f>
        <v>0.4</v>
      </c>
      <c r="T3183" s="18">
        <f t="shared" si="871"/>
        <v>94</v>
      </c>
      <c r="U3183" s="1">
        <f t="shared" si="872"/>
        <v>100</v>
      </c>
      <c r="V3183" s="1">
        <f t="shared" si="873"/>
        <v>0</v>
      </c>
      <c r="W3183" s="1" t="str">
        <f t="shared" si="874"/>
        <v>100</v>
      </c>
      <c r="X3183" s="1">
        <f t="shared" si="875"/>
        <v>3</v>
      </c>
      <c r="Y3183" s="1">
        <f t="shared" si="876"/>
        <v>12</v>
      </c>
      <c r="Z3183" s="1" t="str">
        <f>VLOOKUP(BIN2DEC(MID(HEX2BIN(MID(H3183,3,2),8),2,5)),Codes!$E$1:$F$18,2)</f>
        <v>Normal</v>
      </c>
      <c r="AA3183" s="6" t="str">
        <f t="shared" si="877"/>
        <v>0</v>
      </c>
      <c r="AB3183" s="1">
        <f t="shared" si="878"/>
        <v>0</v>
      </c>
      <c r="AC3183" s="1" t="str">
        <f>VLOOKUP(BIN2DEC(RIGHT(HEX2BIN(MID(H3183,6,1),4),1)&amp;LEFT(HEX2BIN(MID(H3183,7,1),4),1)),Codes!$K$1:$L$5,2)</f>
        <v>M</v>
      </c>
      <c r="AD3183" s="1" t="str">
        <f>VLOOKUP(BIN2DEC(RIGHT(HEX2BIN(MID(H3183,7,1),4),3)&amp;LEFT(HEX2BIN(MID(H3183,8,1),4),2)),Codes!$H$2:$I$33,2)</f>
        <v>Kick</v>
      </c>
      <c r="AE3183" s="1" t="str">
        <f t="shared" si="879"/>
        <v>1</v>
      </c>
      <c r="AF3183" s="1" t="str">
        <f t="shared" si="880"/>
        <v>1</v>
      </c>
      <c r="AH3183" s="6">
        <f t="shared" si="881"/>
        <v>34</v>
      </c>
    </row>
    <row r="3184" spans="1:34">
      <c r="A3184" s="3" t="s">
        <v>5425</v>
      </c>
      <c r="B3184" s="1" t="s">
        <v>81</v>
      </c>
      <c r="C3184" s="6" t="s">
        <v>5427</v>
      </c>
      <c r="D3184" s="9" t="s">
        <v>245</v>
      </c>
      <c r="E3184" s="9" t="s">
        <v>499</v>
      </c>
      <c r="F3184" s="9" t="s">
        <v>5421</v>
      </c>
      <c r="G3184" s="9" t="s">
        <v>2047</v>
      </c>
      <c r="H3184" s="9" t="s">
        <v>3778</v>
      </c>
      <c r="J3184" s="6" t="str">
        <f t="shared" si="865"/>
        <v>001011</v>
      </c>
      <c r="K3184" s="1">
        <f t="shared" si="866"/>
        <v>0</v>
      </c>
      <c r="L3184" s="6" t="str">
        <f t="shared" si="867"/>
        <v>00000</v>
      </c>
      <c r="M3184" s="1">
        <f t="shared" si="868"/>
        <v>0</v>
      </c>
      <c r="N3184" s="6" t="str">
        <f t="shared" si="869"/>
        <v>00</v>
      </c>
      <c r="O3184" s="1">
        <f t="shared" si="870"/>
        <v>9</v>
      </c>
      <c r="P3184" s="1">
        <f>IF(HEX2DEC(LEFT(E3184,4))&gt;=32768,HEX2DEC(LEFT(E3184,4))-65536,HEX2DEC(LEFT(E3184,4)))/Codes!$N$2</f>
        <v>5.2</v>
      </c>
      <c r="Q3184" s="1">
        <f>IF(HEX2DEC(RIGHT(E3184,4))&gt;=32768,HEX2DEC(RIGHT(E3184,4))-65536,HEX2DEC(RIGHT(E3184,4)))/Codes!$N$2</f>
        <v>0</v>
      </c>
      <c r="R3184" s="1">
        <f>IF(HEX2DEC(LEFT(F3184,4))&gt;=32768,HEX2DEC(LEFT(F3184,4))-65536,HEX2DEC(LEFT(F3184,4)))/Codes!$N$2</f>
        <v>16</v>
      </c>
      <c r="S3184" s="1">
        <f>IF(HEX2DEC(RIGHT(F3184,4))&gt;=32768,HEX2DEC(RIGHT(F3184,4))-65536,HEX2DEC(RIGHT(F3184,4)))/Codes!$N$2</f>
        <v>0.4</v>
      </c>
      <c r="T3184" s="18">
        <f t="shared" si="871"/>
        <v>90</v>
      </c>
      <c r="U3184" s="1">
        <f t="shared" si="872"/>
        <v>100</v>
      </c>
      <c r="V3184" s="1">
        <f t="shared" si="873"/>
        <v>0</v>
      </c>
      <c r="W3184" s="1" t="str">
        <f t="shared" si="874"/>
        <v>100</v>
      </c>
      <c r="X3184" s="1">
        <f t="shared" si="875"/>
        <v>3</v>
      </c>
      <c r="Y3184" s="1">
        <f t="shared" si="876"/>
        <v>55</v>
      </c>
      <c r="Z3184" s="1" t="str">
        <f>VLOOKUP(BIN2DEC(MID(HEX2BIN(MID(H3184,3,2),8),2,5)),Codes!$E$1:$F$18,2)</f>
        <v>Normal</v>
      </c>
      <c r="AA3184" s="6" t="str">
        <f t="shared" si="877"/>
        <v>0</v>
      </c>
      <c r="AB3184" s="1">
        <f t="shared" si="878"/>
        <v>0</v>
      </c>
      <c r="AC3184" s="1" t="str">
        <f>VLOOKUP(BIN2DEC(RIGHT(HEX2BIN(MID(H3184,6,1),4),1)&amp;LEFT(HEX2BIN(MID(H3184,7,1),4),1)),Codes!$K$1:$L$5,2)</f>
        <v>M</v>
      </c>
      <c r="AD3184" s="1" t="str">
        <f>VLOOKUP(BIN2DEC(RIGHT(HEX2BIN(MID(H3184,7,1),4),3)&amp;LEFT(HEX2BIN(MID(H3184,8,1),4),2)),Codes!$H$2:$I$33,2)</f>
        <v>Kick</v>
      </c>
      <c r="AE3184" s="1" t="str">
        <f t="shared" si="879"/>
        <v>1</v>
      </c>
      <c r="AF3184" s="1" t="str">
        <f t="shared" si="880"/>
        <v>1</v>
      </c>
      <c r="AH3184" s="6">
        <f t="shared" si="881"/>
        <v>34</v>
      </c>
    </row>
    <row r="3185" spans="1:34">
      <c r="A3185" s="3" t="s">
        <v>5428</v>
      </c>
      <c r="B3185" s="1" t="s">
        <v>81</v>
      </c>
      <c r="C3185" s="6" t="s">
        <v>5427</v>
      </c>
      <c r="D3185" s="9" t="s">
        <v>250</v>
      </c>
      <c r="E3185" s="9" t="s">
        <v>256</v>
      </c>
      <c r="F3185" s="9" t="s">
        <v>5424</v>
      </c>
      <c r="G3185" s="9" t="s">
        <v>2047</v>
      </c>
      <c r="H3185" s="9" t="s">
        <v>3778</v>
      </c>
      <c r="J3185" s="6" t="str">
        <f t="shared" si="865"/>
        <v>001011</v>
      </c>
      <c r="K3185" s="1">
        <f t="shared" si="866"/>
        <v>1</v>
      </c>
      <c r="L3185" s="6" t="str">
        <f t="shared" si="867"/>
        <v>00000</v>
      </c>
      <c r="M3185" s="1">
        <f t="shared" si="868"/>
        <v>0</v>
      </c>
      <c r="N3185" s="6" t="str">
        <f t="shared" si="869"/>
        <v>00</v>
      </c>
      <c r="O3185" s="1">
        <f t="shared" si="870"/>
        <v>9</v>
      </c>
      <c r="P3185" s="1">
        <f>IF(HEX2DEC(LEFT(E3185,4))&gt;=32768,HEX2DEC(LEFT(E3185,4))-65536,HEX2DEC(LEFT(E3185,4)))/Codes!$N$2</f>
        <v>3.6</v>
      </c>
      <c r="Q3185" s="1">
        <f>IF(HEX2DEC(RIGHT(E3185,4))&gt;=32768,HEX2DEC(RIGHT(E3185,4))-65536,HEX2DEC(RIGHT(E3185,4)))/Codes!$N$2</f>
        <v>0</v>
      </c>
      <c r="R3185" s="1">
        <f>IF(HEX2DEC(LEFT(F3185,4))&gt;=32768,HEX2DEC(LEFT(F3185,4))-65536,HEX2DEC(LEFT(F3185,4)))/Codes!$N$2</f>
        <v>12</v>
      </c>
      <c r="S3185" s="1">
        <f>IF(HEX2DEC(RIGHT(F3185,4))&gt;=32768,HEX2DEC(RIGHT(F3185,4))-65536,HEX2DEC(RIGHT(F3185,4)))/Codes!$N$2</f>
        <v>0.4</v>
      </c>
      <c r="T3185" s="18">
        <f t="shared" si="871"/>
        <v>90</v>
      </c>
      <c r="U3185" s="1">
        <f t="shared" si="872"/>
        <v>100</v>
      </c>
      <c r="V3185" s="1">
        <f t="shared" si="873"/>
        <v>0</v>
      </c>
      <c r="W3185" s="1" t="str">
        <f t="shared" si="874"/>
        <v>100</v>
      </c>
      <c r="X3185" s="1">
        <f t="shared" si="875"/>
        <v>3</v>
      </c>
      <c r="Y3185" s="1">
        <f t="shared" si="876"/>
        <v>55</v>
      </c>
      <c r="Z3185" s="1" t="str">
        <f>VLOOKUP(BIN2DEC(MID(HEX2BIN(MID(H3185,3,2),8),2,5)),Codes!$E$1:$F$18,2)</f>
        <v>Normal</v>
      </c>
      <c r="AA3185" s="6" t="str">
        <f t="shared" si="877"/>
        <v>0</v>
      </c>
      <c r="AB3185" s="1">
        <f t="shared" si="878"/>
        <v>0</v>
      </c>
      <c r="AC3185" s="1" t="str">
        <f>VLOOKUP(BIN2DEC(RIGHT(HEX2BIN(MID(H3185,6,1),4),1)&amp;LEFT(HEX2BIN(MID(H3185,7,1),4),1)),Codes!$K$1:$L$5,2)</f>
        <v>M</v>
      </c>
      <c r="AD3185" s="1" t="str">
        <f>VLOOKUP(BIN2DEC(RIGHT(HEX2BIN(MID(H3185,7,1),4),3)&amp;LEFT(HEX2BIN(MID(H3185,8,1),4),2)),Codes!$H$2:$I$33,2)</f>
        <v>Kick</v>
      </c>
      <c r="AE3185" s="1" t="str">
        <f t="shared" si="879"/>
        <v>1</v>
      </c>
      <c r="AF3185" s="1" t="str">
        <f t="shared" si="880"/>
        <v>1</v>
      </c>
      <c r="AH3185" s="6">
        <f t="shared" si="881"/>
        <v>34</v>
      </c>
    </row>
    <row r="3186" spans="1:34">
      <c r="A3186" s="3" t="s">
        <v>5429</v>
      </c>
      <c r="B3186" s="1" t="s">
        <v>81</v>
      </c>
      <c r="C3186" s="6" t="s">
        <v>5433</v>
      </c>
      <c r="D3186" s="9" t="s">
        <v>1306</v>
      </c>
      <c r="E3186" s="9" t="s">
        <v>256</v>
      </c>
      <c r="F3186" s="9" t="s">
        <v>300</v>
      </c>
      <c r="G3186" s="9" t="s">
        <v>434</v>
      </c>
      <c r="H3186" s="9" t="s">
        <v>280</v>
      </c>
      <c r="J3186" s="6" t="str">
        <f t="shared" si="865"/>
        <v>001011</v>
      </c>
      <c r="K3186" s="1">
        <f t="shared" si="866"/>
        <v>0</v>
      </c>
      <c r="L3186" s="6" t="str">
        <f t="shared" si="867"/>
        <v>00000</v>
      </c>
      <c r="M3186" s="1">
        <f t="shared" si="868"/>
        <v>0</v>
      </c>
      <c r="N3186" s="6" t="str">
        <f t="shared" si="869"/>
        <v>00</v>
      </c>
      <c r="O3186" s="1">
        <f t="shared" si="870"/>
        <v>14</v>
      </c>
      <c r="P3186" s="1">
        <f>IF(HEX2DEC(LEFT(E3186,4))&gt;=32768,HEX2DEC(LEFT(E3186,4))-65536,HEX2DEC(LEFT(E3186,4)))/Codes!$N$2</f>
        <v>3.6</v>
      </c>
      <c r="Q3186" s="1">
        <f>IF(HEX2DEC(RIGHT(E3186,4))&gt;=32768,HEX2DEC(RIGHT(E3186,4))-65536,HEX2DEC(RIGHT(E3186,4)))/Codes!$N$2</f>
        <v>0</v>
      </c>
      <c r="R3186" s="1">
        <f>IF(HEX2DEC(LEFT(F3186,4))&gt;=32768,HEX2DEC(LEFT(F3186,4))-65536,HEX2DEC(LEFT(F3186,4)))/Codes!$N$2</f>
        <v>0</v>
      </c>
      <c r="S3186" s="1">
        <f>IF(HEX2DEC(RIGHT(F3186,4))&gt;=32768,HEX2DEC(RIGHT(F3186,4))-65536,HEX2DEC(RIGHT(F3186,4)))/Codes!$N$2</f>
        <v>0.8</v>
      </c>
      <c r="T3186" s="18">
        <f t="shared" si="871"/>
        <v>270</v>
      </c>
      <c r="U3186" s="1">
        <f t="shared" si="872"/>
        <v>100</v>
      </c>
      <c r="V3186" s="1">
        <f t="shared" si="873"/>
        <v>0</v>
      </c>
      <c r="W3186" s="1" t="str">
        <f t="shared" si="874"/>
        <v>100</v>
      </c>
      <c r="X3186" s="1">
        <f t="shared" si="875"/>
        <v>3</v>
      </c>
      <c r="Y3186" s="1">
        <f t="shared" si="876"/>
        <v>20</v>
      </c>
      <c r="Z3186" s="1" t="str">
        <f>VLOOKUP(BIN2DEC(MID(HEX2BIN(MID(H3186,3,2),8),2,5)),Codes!$E$1:$F$18,2)</f>
        <v>Normal</v>
      </c>
      <c r="AA3186" s="6" t="str">
        <f t="shared" si="877"/>
        <v>0</v>
      </c>
      <c r="AB3186" s="1">
        <f t="shared" si="878"/>
        <v>0</v>
      </c>
      <c r="AC3186" s="1" t="str">
        <f>VLOOKUP(BIN2DEC(RIGHT(HEX2BIN(MID(H3186,6,1),4),1)&amp;LEFT(HEX2BIN(MID(H3186,7,1),4),1)),Codes!$K$1:$L$5,2)</f>
        <v>L</v>
      </c>
      <c r="AD3186" s="1" t="str">
        <f>VLOOKUP(BIN2DEC(RIGHT(HEX2BIN(MID(H3186,7,1),4),3)&amp;LEFT(HEX2BIN(MID(H3186,8,1),4),2)),Codes!$H$2:$I$33,2)</f>
        <v>Kick</v>
      </c>
      <c r="AE3186" s="1" t="str">
        <f t="shared" si="879"/>
        <v>1</v>
      </c>
      <c r="AF3186" s="1" t="str">
        <f t="shared" si="880"/>
        <v>1</v>
      </c>
      <c r="AH3186" s="6">
        <f t="shared" si="881"/>
        <v>66</v>
      </c>
    </row>
    <row r="3187" spans="1:34">
      <c r="A3187" s="3" t="s">
        <v>5430</v>
      </c>
      <c r="B3187" s="1" t="s">
        <v>81</v>
      </c>
      <c r="C3187" s="6" t="s">
        <v>5433</v>
      </c>
      <c r="D3187" s="9" t="s">
        <v>1693</v>
      </c>
      <c r="E3187" s="9" t="s">
        <v>499</v>
      </c>
      <c r="F3187" s="9" t="s">
        <v>5431</v>
      </c>
      <c r="G3187" s="9" t="s">
        <v>3475</v>
      </c>
      <c r="H3187" s="9" t="s">
        <v>280</v>
      </c>
      <c r="J3187" s="6" t="str">
        <f t="shared" si="865"/>
        <v>001011</v>
      </c>
      <c r="K3187" s="1">
        <f t="shared" si="866"/>
        <v>1</v>
      </c>
      <c r="L3187" s="6" t="str">
        <f t="shared" si="867"/>
        <v>00000</v>
      </c>
      <c r="M3187" s="1">
        <f t="shared" si="868"/>
        <v>0</v>
      </c>
      <c r="N3187" s="6" t="str">
        <f t="shared" si="869"/>
        <v>00</v>
      </c>
      <c r="O3187" s="1">
        <f t="shared" si="870"/>
        <v>13</v>
      </c>
      <c r="P3187" s="1">
        <f>IF(HEX2DEC(LEFT(E3187,4))&gt;=32768,HEX2DEC(LEFT(E3187,4))-65536,HEX2DEC(LEFT(E3187,4)))/Codes!$N$2</f>
        <v>5.2</v>
      </c>
      <c r="Q3187" s="1">
        <f>IF(HEX2DEC(RIGHT(E3187,4))&gt;=32768,HEX2DEC(RIGHT(E3187,4))-65536,HEX2DEC(RIGHT(E3187,4)))/Codes!$N$2</f>
        <v>0</v>
      </c>
      <c r="R3187" s="1">
        <f>IF(HEX2DEC(LEFT(F3187,4))&gt;=32768,HEX2DEC(LEFT(F3187,4))-65536,HEX2DEC(LEFT(F3187,4)))/Codes!$N$2</f>
        <v>-4.4000000000000004</v>
      </c>
      <c r="S3187" s="1">
        <f>IF(HEX2DEC(RIGHT(F3187,4))&gt;=32768,HEX2DEC(RIGHT(F3187,4))-65536,HEX2DEC(RIGHT(F3187,4)))/Codes!$N$2</f>
        <v>0.8</v>
      </c>
      <c r="T3187" s="18">
        <f t="shared" si="871"/>
        <v>60</v>
      </c>
      <c r="U3187" s="1">
        <f t="shared" si="872"/>
        <v>100</v>
      </c>
      <c r="V3187" s="1">
        <f t="shared" si="873"/>
        <v>0</v>
      </c>
      <c r="W3187" s="1" t="str">
        <f t="shared" si="874"/>
        <v>100</v>
      </c>
      <c r="X3187" s="1">
        <f t="shared" si="875"/>
        <v>3</v>
      </c>
      <c r="Y3187" s="1">
        <f t="shared" si="876"/>
        <v>20</v>
      </c>
      <c r="Z3187" s="1" t="str">
        <f>VLOOKUP(BIN2DEC(MID(HEX2BIN(MID(H3187,3,2),8),2,5)),Codes!$E$1:$F$18,2)</f>
        <v>Normal</v>
      </c>
      <c r="AA3187" s="6" t="str">
        <f t="shared" si="877"/>
        <v>0</v>
      </c>
      <c r="AB3187" s="1">
        <f t="shared" si="878"/>
        <v>0</v>
      </c>
      <c r="AC3187" s="1" t="str">
        <f>VLOOKUP(BIN2DEC(RIGHT(HEX2BIN(MID(H3187,6,1),4),1)&amp;LEFT(HEX2BIN(MID(H3187,7,1),4),1)),Codes!$K$1:$L$5,2)</f>
        <v>L</v>
      </c>
      <c r="AD3187" s="1" t="str">
        <f>VLOOKUP(BIN2DEC(RIGHT(HEX2BIN(MID(H3187,7,1),4),3)&amp;LEFT(HEX2BIN(MID(H3187,8,1),4),2)),Codes!$H$2:$I$33,2)</f>
        <v>Kick</v>
      </c>
      <c r="AE3187" s="1" t="str">
        <f t="shared" si="879"/>
        <v>1</v>
      </c>
      <c r="AF3187" s="1" t="str">
        <f t="shared" si="880"/>
        <v>1</v>
      </c>
      <c r="AH3187" s="6">
        <f t="shared" si="881"/>
        <v>66</v>
      </c>
    </row>
    <row r="3188" spans="1:34">
      <c r="A3188" s="3" t="s">
        <v>5432</v>
      </c>
      <c r="B3188" s="1" t="s">
        <v>81</v>
      </c>
      <c r="C3188" s="6" t="s">
        <v>5434</v>
      </c>
      <c r="D3188" s="9" t="s">
        <v>3099</v>
      </c>
      <c r="E3188" s="9" t="s">
        <v>256</v>
      </c>
      <c r="F3188" s="9" t="s">
        <v>300</v>
      </c>
      <c r="G3188" s="9" t="s">
        <v>3475</v>
      </c>
      <c r="H3188" s="9" t="s">
        <v>280</v>
      </c>
      <c r="J3188" s="6" t="str">
        <f t="shared" si="865"/>
        <v>001011</v>
      </c>
      <c r="K3188" s="1">
        <f t="shared" si="866"/>
        <v>0</v>
      </c>
      <c r="L3188" s="6" t="str">
        <f t="shared" si="867"/>
        <v>00000</v>
      </c>
      <c r="M3188" s="1">
        <f t="shared" si="868"/>
        <v>0</v>
      </c>
      <c r="N3188" s="6" t="str">
        <f t="shared" si="869"/>
        <v>00</v>
      </c>
      <c r="O3188" s="1">
        <f t="shared" si="870"/>
        <v>13</v>
      </c>
      <c r="P3188" s="1">
        <f>IF(HEX2DEC(LEFT(E3188,4))&gt;=32768,HEX2DEC(LEFT(E3188,4))-65536,HEX2DEC(LEFT(E3188,4)))/Codes!$N$2</f>
        <v>3.6</v>
      </c>
      <c r="Q3188" s="1">
        <f>IF(HEX2DEC(RIGHT(E3188,4))&gt;=32768,HEX2DEC(RIGHT(E3188,4))-65536,HEX2DEC(RIGHT(E3188,4)))/Codes!$N$2</f>
        <v>0</v>
      </c>
      <c r="R3188" s="1">
        <f>IF(HEX2DEC(LEFT(F3188,4))&gt;=32768,HEX2DEC(LEFT(F3188,4))-65536,HEX2DEC(LEFT(F3188,4)))/Codes!$N$2</f>
        <v>0</v>
      </c>
      <c r="S3188" s="1">
        <f>IF(HEX2DEC(RIGHT(F3188,4))&gt;=32768,HEX2DEC(RIGHT(F3188,4))-65536,HEX2DEC(RIGHT(F3188,4)))/Codes!$N$2</f>
        <v>0.8</v>
      </c>
      <c r="T3188" s="18">
        <f t="shared" si="871"/>
        <v>60</v>
      </c>
      <c r="U3188" s="1">
        <f t="shared" si="872"/>
        <v>100</v>
      </c>
      <c r="V3188" s="1">
        <f t="shared" si="873"/>
        <v>0</v>
      </c>
      <c r="W3188" s="1" t="str">
        <f t="shared" si="874"/>
        <v>100</v>
      </c>
      <c r="X3188" s="1">
        <f t="shared" si="875"/>
        <v>3</v>
      </c>
      <c r="Y3188" s="1">
        <f t="shared" si="876"/>
        <v>20</v>
      </c>
      <c r="Z3188" s="1" t="str">
        <f>VLOOKUP(BIN2DEC(MID(HEX2BIN(MID(H3188,3,2),8),2,5)),Codes!$E$1:$F$18,2)</f>
        <v>Normal</v>
      </c>
      <c r="AA3188" s="6" t="str">
        <f t="shared" si="877"/>
        <v>0</v>
      </c>
      <c r="AB3188" s="1">
        <f t="shared" si="878"/>
        <v>0</v>
      </c>
      <c r="AC3188" s="1" t="str">
        <f>VLOOKUP(BIN2DEC(RIGHT(HEX2BIN(MID(H3188,6,1),4),1)&amp;LEFT(HEX2BIN(MID(H3188,7,1),4),1)),Codes!$K$1:$L$5,2)</f>
        <v>L</v>
      </c>
      <c r="AD3188" s="1" t="str">
        <f>VLOOKUP(BIN2DEC(RIGHT(HEX2BIN(MID(H3188,7,1),4),3)&amp;LEFT(HEX2BIN(MID(H3188,8,1),4),2)),Codes!$H$2:$I$33,2)</f>
        <v>Kick</v>
      </c>
      <c r="AE3188" s="1" t="str">
        <f t="shared" si="879"/>
        <v>1</v>
      </c>
      <c r="AF3188" s="1" t="str">
        <f t="shared" si="880"/>
        <v>1</v>
      </c>
      <c r="AH3188" s="6">
        <f t="shared" si="881"/>
        <v>66</v>
      </c>
    </row>
    <row r="3189" spans="1:34">
      <c r="A3189" s="3" t="s">
        <v>5435</v>
      </c>
      <c r="B3189" s="1" t="s">
        <v>81</v>
      </c>
      <c r="C3189" s="6" t="s">
        <v>5436</v>
      </c>
      <c r="D3189" s="9" t="s">
        <v>270</v>
      </c>
      <c r="E3189" s="9" t="s">
        <v>824</v>
      </c>
      <c r="F3189" s="9" t="s">
        <v>5416</v>
      </c>
      <c r="G3189" s="9" t="s">
        <v>5417</v>
      </c>
      <c r="H3189" s="9" t="s">
        <v>971</v>
      </c>
      <c r="J3189" s="6" t="str">
        <f t="shared" si="865"/>
        <v>001011</v>
      </c>
      <c r="K3189" s="1">
        <f t="shared" si="866"/>
        <v>0</v>
      </c>
      <c r="L3189" s="6" t="str">
        <f t="shared" si="867"/>
        <v>00000</v>
      </c>
      <c r="M3189" s="1">
        <f t="shared" si="868"/>
        <v>0</v>
      </c>
      <c r="N3189" s="6" t="str">
        <f t="shared" si="869"/>
        <v>00</v>
      </c>
      <c r="O3189" s="1">
        <f t="shared" si="870"/>
        <v>3</v>
      </c>
      <c r="P3189" s="1">
        <f>IF(HEX2DEC(LEFT(E3189,4))&gt;=32768,HEX2DEC(LEFT(E3189,4))-65536,HEX2DEC(LEFT(E3189,4)))/Codes!$N$2</f>
        <v>2</v>
      </c>
      <c r="Q3189" s="1">
        <f>IF(HEX2DEC(RIGHT(E3189,4))&gt;=32768,HEX2DEC(RIGHT(E3189,4))-65536,HEX2DEC(RIGHT(E3189,4)))/Codes!$N$2</f>
        <v>0</v>
      </c>
      <c r="R3189" s="1">
        <f>IF(HEX2DEC(LEFT(F3189,4))&gt;=32768,HEX2DEC(LEFT(F3189,4))-65536,HEX2DEC(LEFT(F3189,4)))/Codes!$N$2</f>
        <v>3</v>
      </c>
      <c r="S3189" s="1">
        <f>IF(HEX2DEC(RIGHT(F3189,4))&gt;=32768,HEX2DEC(RIGHT(F3189,4))-65536,HEX2DEC(RIGHT(F3189,4)))/Codes!$N$2</f>
        <v>-16</v>
      </c>
      <c r="T3189" s="18">
        <f t="shared" si="871"/>
        <v>68</v>
      </c>
      <c r="U3189" s="1">
        <f t="shared" si="872"/>
        <v>60</v>
      </c>
      <c r="V3189" s="1">
        <f t="shared" si="873"/>
        <v>0</v>
      </c>
      <c r="W3189" s="1" t="str">
        <f t="shared" si="874"/>
        <v>100</v>
      </c>
      <c r="X3189" s="1">
        <f t="shared" si="875"/>
        <v>3</v>
      </c>
      <c r="Y3189" s="1">
        <f t="shared" si="876"/>
        <v>80</v>
      </c>
      <c r="Z3189" s="1" t="str">
        <f>VLOOKUP(BIN2DEC(MID(HEX2BIN(MID(H3189,3,2),8),2,5)),Codes!$E$1:$F$18,2)</f>
        <v>Slash</v>
      </c>
      <c r="AA3189" s="6" t="str">
        <f t="shared" si="877"/>
        <v>0</v>
      </c>
      <c r="AB3189" s="1">
        <f t="shared" si="878"/>
        <v>0</v>
      </c>
      <c r="AC3189" s="1" t="str">
        <f>VLOOKUP(BIN2DEC(RIGHT(HEX2BIN(MID(H3189,6,1),4),1)&amp;LEFT(HEX2BIN(MID(H3189,7,1),4),1)),Codes!$K$1:$L$5,2)</f>
        <v>M</v>
      </c>
      <c r="AD3189" s="1" t="str">
        <f>VLOOKUP(BIN2DEC(RIGHT(HEX2BIN(MID(H3189,7,1),4),3)&amp;LEFT(HEX2BIN(MID(H3189,8,1),4),2)),Codes!$H$2:$I$33,2)</f>
        <v>Slash</v>
      </c>
      <c r="AE3189" s="1" t="str">
        <f t="shared" si="879"/>
        <v>1</v>
      </c>
      <c r="AF3189" s="1" t="str">
        <f t="shared" si="880"/>
        <v>1</v>
      </c>
      <c r="AH3189" s="6">
        <f t="shared" si="881"/>
        <v>35</v>
      </c>
    </row>
    <row r="3190" spans="1:34">
      <c r="A3190" s="3" t="s">
        <v>5437</v>
      </c>
      <c r="B3190" s="1" t="s">
        <v>81</v>
      </c>
      <c r="C3190" s="6" t="s">
        <v>5436</v>
      </c>
      <c r="D3190" s="9" t="s">
        <v>273</v>
      </c>
      <c r="E3190" s="9" t="s">
        <v>307</v>
      </c>
      <c r="F3190" s="9" t="s">
        <v>5419</v>
      </c>
      <c r="G3190" s="9" t="s">
        <v>5417</v>
      </c>
      <c r="H3190" s="9" t="s">
        <v>971</v>
      </c>
      <c r="J3190" s="6" t="str">
        <f t="shared" si="865"/>
        <v>001011</v>
      </c>
      <c r="K3190" s="1">
        <f t="shared" si="866"/>
        <v>1</v>
      </c>
      <c r="L3190" s="6" t="str">
        <f t="shared" si="867"/>
        <v>00000</v>
      </c>
      <c r="M3190" s="1">
        <f t="shared" si="868"/>
        <v>0</v>
      </c>
      <c r="N3190" s="6" t="str">
        <f t="shared" si="869"/>
        <v>00</v>
      </c>
      <c r="O3190" s="1">
        <f t="shared" si="870"/>
        <v>3</v>
      </c>
      <c r="P3190" s="1">
        <f>IF(HEX2DEC(LEFT(E3190,4))&gt;=32768,HEX2DEC(LEFT(E3190,4))-65536,HEX2DEC(LEFT(E3190,4)))/Codes!$N$2</f>
        <v>3.2</v>
      </c>
      <c r="Q3190" s="1">
        <f>IF(HEX2DEC(RIGHT(E3190,4))&gt;=32768,HEX2DEC(RIGHT(E3190,4))-65536,HEX2DEC(RIGHT(E3190,4)))/Codes!$N$2</f>
        <v>0</v>
      </c>
      <c r="R3190" s="1">
        <f>IF(HEX2DEC(LEFT(F3190,4))&gt;=32768,HEX2DEC(LEFT(F3190,4))-65536,HEX2DEC(LEFT(F3190,4)))/Codes!$N$2</f>
        <v>2.4</v>
      </c>
      <c r="S3190" s="1">
        <f>IF(HEX2DEC(RIGHT(F3190,4))&gt;=32768,HEX2DEC(RIGHT(F3190,4))-65536,HEX2DEC(RIGHT(F3190,4)))/Codes!$N$2</f>
        <v>-8</v>
      </c>
      <c r="T3190" s="18">
        <f t="shared" si="871"/>
        <v>68</v>
      </c>
      <c r="U3190" s="1">
        <f t="shared" si="872"/>
        <v>60</v>
      </c>
      <c r="V3190" s="1">
        <f t="shared" si="873"/>
        <v>0</v>
      </c>
      <c r="W3190" s="1" t="str">
        <f t="shared" si="874"/>
        <v>100</v>
      </c>
      <c r="X3190" s="1">
        <f t="shared" si="875"/>
        <v>3</v>
      </c>
      <c r="Y3190" s="1">
        <f t="shared" si="876"/>
        <v>80</v>
      </c>
      <c r="Z3190" s="1" t="str">
        <f>VLOOKUP(BIN2DEC(MID(HEX2BIN(MID(H3190,3,2),8),2,5)),Codes!$E$1:$F$18,2)</f>
        <v>Slash</v>
      </c>
      <c r="AA3190" s="6" t="str">
        <f t="shared" si="877"/>
        <v>0</v>
      </c>
      <c r="AB3190" s="1">
        <f t="shared" si="878"/>
        <v>0</v>
      </c>
      <c r="AC3190" s="1" t="str">
        <f>VLOOKUP(BIN2DEC(RIGHT(HEX2BIN(MID(H3190,6,1),4),1)&amp;LEFT(HEX2BIN(MID(H3190,7,1),4),1)),Codes!$K$1:$L$5,2)</f>
        <v>M</v>
      </c>
      <c r="AD3190" s="1" t="str">
        <f>VLOOKUP(BIN2DEC(RIGHT(HEX2BIN(MID(H3190,7,1),4),3)&amp;LEFT(HEX2BIN(MID(H3190,8,1),4),2)),Codes!$H$2:$I$33,2)</f>
        <v>Slash</v>
      </c>
      <c r="AE3190" s="1" t="str">
        <f t="shared" si="879"/>
        <v>1</v>
      </c>
      <c r="AF3190" s="1" t="str">
        <f t="shared" si="880"/>
        <v>1</v>
      </c>
      <c r="AH3190" s="6">
        <f t="shared" si="881"/>
        <v>35</v>
      </c>
    </row>
    <row r="3191" spans="1:34">
      <c r="A3191" s="3" t="s">
        <v>5438</v>
      </c>
      <c r="B3191" s="1" t="s">
        <v>81</v>
      </c>
      <c r="C3191" s="6" t="s">
        <v>1869</v>
      </c>
      <c r="D3191" s="9" t="s">
        <v>1590</v>
      </c>
      <c r="E3191" s="9" t="s">
        <v>195</v>
      </c>
      <c r="F3191" s="9" t="s">
        <v>5439</v>
      </c>
      <c r="G3191" s="9" t="s">
        <v>5440</v>
      </c>
      <c r="H3191" s="9" t="s">
        <v>5126</v>
      </c>
      <c r="J3191" s="6" t="str">
        <f t="shared" si="865"/>
        <v>001011</v>
      </c>
      <c r="K3191" s="1">
        <f t="shared" si="866"/>
        <v>0</v>
      </c>
      <c r="L3191" s="6" t="str">
        <f t="shared" si="867"/>
        <v>00000</v>
      </c>
      <c r="M3191" s="1">
        <f t="shared" si="868"/>
        <v>0</v>
      </c>
      <c r="N3191" s="6" t="str">
        <f t="shared" si="869"/>
        <v>00</v>
      </c>
      <c r="O3191" s="1">
        <f t="shared" si="870"/>
        <v>6</v>
      </c>
      <c r="P3191" s="1">
        <f>IF(HEX2DEC(LEFT(E3191,4))&gt;=32768,HEX2DEC(LEFT(E3191,4))-65536,HEX2DEC(LEFT(E3191,4)))/Codes!$N$2</f>
        <v>4.4000000000000004</v>
      </c>
      <c r="Q3191" s="1">
        <f>IF(HEX2DEC(RIGHT(E3191,4))&gt;=32768,HEX2DEC(RIGHT(E3191,4))-65536,HEX2DEC(RIGHT(E3191,4)))/Codes!$N$2</f>
        <v>0</v>
      </c>
      <c r="R3191" s="1">
        <f>IF(HEX2DEC(LEFT(F3191,4))&gt;=32768,HEX2DEC(LEFT(F3191,4))-65536,HEX2DEC(LEFT(F3191,4)))/Codes!$N$2</f>
        <v>2</v>
      </c>
      <c r="S3191" s="1">
        <f>IF(HEX2DEC(RIGHT(F3191,4))&gt;=32768,HEX2DEC(RIGHT(F3191,4))-65536,HEX2DEC(RIGHT(F3191,4)))/Codes!$N$2</f>
        <v>4.8</v>
      </c>
      <c r="T3191" s="18">
        <f t="shared" si="871"/>
        <v>40</v>
      </c>
      <c r="U3191" s="1">
        <f t="shared" si="872"/>
        <v>30</v>
      </c>
      <c r="V3191" s="1">
        <f t="shared" si="873"/>
        <v>0</v>
      </c>
      <c r="W3191" s="1" t="str">
        <f t="shared" si="874"/>
        <v>100</v>
      </c>
      <c r="X3191" s="1">
        <f t="shared" si="875"/>
        <v>3</v>
      </c>
      <c r="Y3191" s="1">
        <f t="shared" si="876"/>
        <v>50</v>
      </c>
      <c r="Z3191" s="1" t="str">
        <f>VLOOKUP(BIN2DEC(MID(HEX2BIN(MID(H3191,3,2),8),2,5)),Codes!$E$1:$F$18,2)</f>
        <v>Normal</v>
      </c>
      <c r="AA3191" s="6" t="str">
        <f t="shared" si="877"/>
        <v>0</v>
      </c>
      <c r="AB3191" s="1">
        <f t="shared" si="878"/>
        <v>0</v>
      </c>
      <c r="AC3191" s="1" t="str">
        <f>VLOOKUP(BIN2DEC(RIGHT(HEX2BIN(MID(H3191,6,1),4),1)&amp;LEFT(HEX2BIN(MID(H3191,7,1),4),1)),Codes!$K$1:$L$5,2)</f>
        <v>L</v>
      </c>
      <c r="AD3191" s="1" t="str">
        <f>VLOOKUP(BIN2DEC(RIGHT(HEX2BIN(MID(H3191,7,1),4),3)&amp;LEFT(HEX2BIN(MID(H3191,8,1),4),2)),Codes!$H$2:$I$33,2)</f>
        <v>Kick</v>
      </c>
      <c r="AE3191" s="1" t="str">
        <f t="shared" si="879"/>
        <v>1</v>
      </c>
      <c r="AF3191" s="1" t="str">
        <f t="shared" si="880"/>
        <v>1</v>
      </c>
      <c r="AH3191" s="6">
        <f t="shared" si="881"/>
        <v>66</v>
      </c>
    </row>
    <row r="3192" spans="1:34">
      <c r="A3192" s="3" t="s">
        <v>5441</v>
      </c>
      <c r="B3192" s="1" t="s">
        <v>81</v>
      </c>
      <c r="C3192" s="6" t="s">
        <v>5195</v>
      </c>
      <c r="D3192" s="9" t="s">
        <v>1590</v>
      </c>
      <c r="E3192" s="9" t="s">
        <v>395</v>
      </c>
      <c r="F3192" s="9" t="s">
        <v>5442</v>
      </c>
      <c r="G3192" s="9" t="s">
        <v>1321</v>
      </c>
      <c r="H3192" s="9" t="s">
        <v>444</v>
      </c>
      <c r="J3192" s="6" t="str">
        <f t="shared" si="865"/>
        <v>001011</v>
      </c>
      <c r="K3192" s="1">
        <f t="shared" si="866"/>
        <v>0</v>
      </c>
      <c r="L3192" s="6" t="str">
        <f t="shared" si="867"/>
        <v>00000</v>
      </c>
      <c r="M3192" s="1">
        <f t="shared" si="868"/>
        <v>0</v>
      </c>
      <c r="N3192" s="6" t="str">
        <f t="shared" si="869"/>
        <v>00</v>
      </c>
      <c r="O3192" s="1">
        <f t="shared" si="870"/>
        <v>6</v>
      </c>
      <c r="P3192" s="1">
        <f>IF(HEX2DEC(LEFT(E3192,4))&gt;=32768,HEX2DEC(LEFT(E3192,4))-65536,HEX2DEC(LEFT(E3192,4)))/Codes!$N$2</f>
        <v>5.6</v>
      </c>
      <c r="Q3192" s="1">
        <f>IF(HEX2DEC(RIGHT(E3192,4))&gt;=32768,HEX2DEC(RIGHT(E3192,4))-65536,HEX2DEC(RIGHT(E3192,4)))/Codes!$N$2</f>
        <v>0</v>
      </c>
      <c r="R3192" s="1">
        <f>IF(HEX2DEC(LEFT(F3192,4))&gt;=32768,HEX2DEC(LEFT(F3192,4))-65536,HEX2DEC(LEFT(F3192,4)))/Codes!$N$2</f>
        <v>3.2</v>
      </c>
      <c r="S3192" s="1">
        <f>IF(HEX2DEC(RIGHT(F3192,4))&gt;=32768,HEX2DEC(RIGHT(F3192,4))-65536,HEX2DEC(RIGHT(F3192,4)))/Codes!$N$2</f>
        <v>13.6</v>
      </c>
      <c r="T3192" s="18">
        <f t="shared" si="871"/>
        <v>361</v>
      </c>
      <c r="U3192" s="1">
        <f t="shared" si="872"/>
        <v>50</v>
      </c>
      <c r="V3192" s="1">
        <f t="shared" si="873"/>
        <v>0</v>
      </c>
      <c r="W3192" s="1" t="str">
        <f t="shared" si="874"/>
        <v>100</v>
      </c>
      <c r="X3192" s="1">
        <f t="shared" si="875"/>
        <v>0</v>
      </c>
      <c r="Y3192" s="1">
        <f t="shared" si="876"/>
        <v>80</v>
      </c>
      <c r="Z3192" s="1" t="str">
        <f>VLOOKUP(BIN2DEC(MID(HEX2BIN(MID(H3192,3,2),8),2,5)),Codes!$E$1:$F$18,2)</f>
        <v>Normal</v>
      </c>
      <c r="AA3192" s="6" t="str">
        <f t="shared" si="877"/>
        <v>0</v>
      </c>
      <c r="AB3192" s="1">
        <f t="shared" si="878"/>
        <v>1</v>
      </c>
      <c r="AC3192" s="1" t="str">
        <f>VLOOKUP(BIN2DEC(RIGHT(HEX2BIN(MID(H3192,6,1),4),1)&amp;LEFT(HEX2BIN(MID(H3192,7,1),4),1)),Codes!$K$1:$L$5,2)</f>
        <v>M</v>
      </c>
      <c r="AD3192" s="1" t="str">
        <f>VLOOKUP(BIN2DEC(RIGHT(HEX2BIN(MID(H3192,7,1),4),3)&amp;LEFT(HEX2BIN(MID(H3192,8,1),4),2)),Codes!$H$2:$I$33,2)</f>
        <v>Kick</v>
      </c>
      <c r="AE3192" s="1" t="str">
        <f t="shared" si="879"/>
        <v>1</v>
      </c>
      <c r="AF3192" s="1" t="str">
        <f t="shared" si="880"/>
        <v>1</v>
      </c>
      <c r="AH3192" s="6">
        <f t="shared" si="881"/>
        <v>34</v>
      </c>
    </row>
    <row r="3193" spans="1:34">
      <c r="A3193" s="3" t="s">
        <v>5443</v>
      </c>
      <c r="B3193" s="1" t="s">
        <v>81</v>
      </c>
      <c r="C3193" s="6" t="s">
        <v>5195</v>
      </c>
      <c r="D3193" s="9" t="s">
        <v>4531</v>
      </c>
      <c r="E3193" s="9" t="s">
        <v>232</v>
      </c>
      <c r="F3193" s="9" t="s">
        <v>1343</v>
      </c>
      <c r="G3193" s="9" t="s">
        <v>1321</v>
      </c>
      <c r="H3193" s="9" t="s">
        <v>444</v>
      </c>
      <c r="J3193" s="6" t="str">
        <f t="shared" si="865"/>
        <v>001011</v>
      </c>
      <c r="K3193" s="1">
        <f t="shared" si="866"/>
        <v>1</v>
      </c>
      <c r="L3193" s="6" t="str">
        <f t="shared" si="867"/>
        <v>00000</v>
      </c>
      <c r="M3193" s="1">
        <f t="shared" si="868"/>
        <v>0</v>
      </c>
      <c r="N3193" s="6" t="str">
        <f t="shared" si="869"/>
        <v>00</v>
      </c>
      <c r="O3193" s="1">
        <f t="shared" si="870"/>
        <v>6</v>
      </c>
      <c r="P3193" s="1">
        <f>IF(HEX2DEC(LEFT(E3193,4))&gt;=32768,HEX2DEC(LEFT(E3193,4))-65536,HEX2DEC(LEFT(E3193,4)))/Codes!$N$2</f>
        <v>4.8</v>
      </c>
      <c r="Q3193" s="1">
        <f>IF(HEX2DEC(RIGHT(E3193,4))&gt;=32768,HEX2DEC(RIGHT(E3193,4))-65536,HEX2DEC(RIGHT(E3193,4)))/Codes!$N$2</f>
        <v>0</v>
      </c>
      <c r="R3193" s="1">
        <f>IF(HEX2DEC(LEFT(F3193,4))&gt;=32768,HEX2DEC(LEFT(F3193,4))-65536,HEX2DEC(LEFT(F3193,4)))/Codes!$N$2</f>
        <v>3.2</v>
      </c>
      <c r="S3193" s="1">
        <f>IF(HEX2DEC(RIGHT(F3193,4))&gt;=32768,HEX2DEC(RIGHT(F3193,4))-65536,HEX2DEC(RIGHT(F3193,4)))/Codes!$N$2</f>
        <v>6.8</v>
      </c>
      <c r="T3193" s="18">
        <f t="shared" si="871"/>
        <v>361</v>
      </c>
      <c r="U3193" s="1">
        <f t="shared" si="872"/>
        <v>50</v>
      </c>
      <c r="V3193" s="1">
        <f t="shared" si="873"/>
        <v>0</v>
      </c>
      <c r="W3193" s="1" t="str">
        <f t="shared" si="874"/>
        <v>100</v>
      </c>
      <c r="X3193" s="1">
        <f t="shared" si="875"/>
        <v>0</v>
      </c>
      <c r="Y3193" s="1">
        <f t="shared" si="876"/>
        <v>80</v>
      </c>
      <c r="Z3193" s="1" t="str">
        <f>VLOOKUP(BIN2DEC(MID(HEX2BIN(MID(H3193,3,2),8),2,5)),Codes!$E$1:$F$18,2)</f>
        <v>Normal</v>
      </c>
      <c r="AA3193" s="6" t="str">
        <f t="shared" si="877"/>
        <v>0</v>
      </c>
      <c r="AB3193" s="1">
        <f t="shared" si="878"/>
        <v>1</v>
      </c>
      <c r="AC3193" s="1" t="str">
        <f>VLOOKUP(BIN2DEC(RIGHT(HEX2BIN(MID(H3193,6,1),4),1)&amp;LEFT(HEX2BIN(MID(H3193,7,1),4),1)),Codes!$K$1:$L$5,2)</f>
        <v>M</v>
      </c>
      <c r="AD3193" s="1" t="str">
        <f>VLOOKUP(BIN2DEC(RIGHT(HEX2BIN(MID(H3193,7,1),4),3)&amp;LEFT(HEX2BIN(MID(H3193,8,1),4),2)),Codes!$H$2:$I$33,2)</f>
        <v>Kick</v>
      </c>
      <c r="AE3193" s="1" t="str">
        <f t="shared" si="879"/>
        <v>1</v>
      </c>
      <c r="AF3193" s="1" t="str">
        <f t="shared" si="880"/>
        <v>1</v>
      </c>
      <c r="AH3193" s="6">
        <f t="shared" si="881"/>
        <v>34</v>
      </c>
    </row>
    <row r="3194" spans="1:34">
      <c r="A3194" s="3" t="s">
        <v>5444</v>
      </c>
      <c r="B3194" s="1" t="s">
        <v>81</v>
      </c>
      <c r="C3194" s="6" t="s">
        <v>5195</v>
      </c>
      <c r="D3194" s="9" t="s">
        <v>1779</v>
      </c>
      <c r="E3194" s="9" t="s">
        <v>307</v>
      </c>
      <c r="F3194" s="9" t="s">
        <v>307</v>
      </c>
      <c r="G3194" s="9" t="s">
        <v>1321</v>
      </c>
      <c r="H3194" s="9" t="s">
        <v>444</v>
      </c>
      <c r="J3194" s="6" t="str">
        <f t="shared" si="865"/>
        <v>001011</v>
      </c>
      <c r="K3194" s="1">
        <f t="shared" si="866"/>
        <v>2</v>
      </c>
      <c r="L3194" s="6" t="str">
        <f t="shared" si="867"/>
        <v>00000</v>
      </c>
      <c r="M3194" s="1">
        <f t="shared" si="868"/>
        <v>0</v>
      </c>
      <c r="N3194" s="6" t="str">
        <f t="shared" si="869"/>
        <v>00</v>
      </c>
      <c r="O3194" s="1">
        <f t="shared" si="870"/>
        <v>6</v>
      </c>
      <c r="P3194" s="1">
        <f>IF(HEX2DEC(LEFT(E3194,4))&gt;=32768,HEX2DEC(LEFT(E3194,4))-65536,HEX2DEC(LEFT(E3194,4)))/Codes!$N$2</f>
        <v>3.2</v>
      </c>
      <c r="Q3194" s="1">
        <f>IF(HEX2DEC(RIGHT(E3194,4))&gt;=32768,HEX2DEC(RIGHT(E3194,4))-65536,HEX2DEC(RIGHT(E3194,4)))/Codes!$N$2</f>
        <v>0</v>
      </c>
      <c r="R3194" s="1">
        <f>IF(HEX2DEC(LEFT(F3194,4))&gt;=32768,HEX2DEC(LEFT(F3194,4))-65536,HEX2DEC(LEFT(F3194,4)))/Codes!$N$2</f>
        <v>3.2</v>
      </c>
      <c r="S3194" s="1">
        <f>IF(HEX2DEC(RIGHT(F3194,4))&gt;=32768,HEX2DEC(RIGHT(F3194,4))-65536,HEX2DEC(RIGHT(F3194,4)))/Codes!$N$2</f>
        <v>0</v>
      </c>
      <c r="T3194" s="18">
        <f t="shared" si="871"/>
        <v>361</v>
      </c>
      <c r="U3194" s="1">
        <f t="shared" si="872"/>
        <v>50</v>
      </c>
      <c r="V3194" s="1">
        <f t="shared" si="873"/>
        <v>0</v>
      </c>
      <c r="W3194" s="1" t="str">
        <f t="shared" si="874"/>
        <v>100</v>
      </c>
      <c r="X3194" s="1">
        <f t="shared" si="875"/>
        <v>0</v>
      </c>
      <c r="Y3194" s="1">
        <f t="shared" si="876"/>
        <v>80</v>
      </c>
      <c r="Z3194" s="1" t="str">
        <f>VLOOKUP(BIN2DEC(MID(HEX2BIN(MID(H3194,3,2),8),2,5)),Codes!$E$1:$F$18,2)</f>
        <v>Normal</v>
      </c>
      <c r="AA3194" s="6" t="str">
        <f t="shared" si="877"/>
        <v>0</v>
      </c>
      <c r="AB3194" s="1">
        <f t="shared" si="878"/>
        <v>1</v>
      </c>
      <c r="AC3194" s="1" t="str">
        <f>VLOOKUP(BIN2DEC(RIGHT(HEX2BIN(MID(H3194,6,1),4),1)&amp;LEFT(HEX2BIN(MID(H3194,7,1),4),1)),Codes!$K$1:$L$5,2)</f>
        <v>M</v>
      </c>
      <c r="AD3194" s="1" t="str">
        <f>VLOOKUP(BIN2DEC(RIGHT(HEX2BIN(MID(H3194,7,1),4),3)&amp;LEFT(HEX2BIN(MID(H3194,8,1),4),2)),Codes!$H$2:$I$33,2)</f>
        <v>Kick</v>
      </c>
      <c r="AE3194" s="1" t="str">
        <f t="shared" si="879"/>
        <v>1</v>
      </c>
      <c r="AF3194" s="1" t="str">
        <f t="shared" si="880"/>
        <v>1</v>
      </c>
      <c r="AH3194" s="6">
        <f t="shared" si="881"/>
        <v>34</v>
      </c>
    </row>
    <row r="3195" spans="1:34">
      <c r="A3195" s="3" t="s">
        <v>5445</v>
      </c>
      <c r="B3195" s="1" t="s">
        <v>81</v>
      </c>
      <c r="C3195" s="6" t="s">
        <v>5196</v>
      </c>
      <c r="D3195" s="9" t="s">
        <v>1590</v>
      </c>
      <c r="E3195" s="9" t="s">
        <v>395</v>
      </c>
      <c r="F3195" s="9" t="s">
        <v>5446</v>
      </c>
      <c r="G3195" s="9" t="s">
        <v>1321</v>
      </c>
      <c r="H3195" s="9" t="s">
        <v>444</v>
      </c>
      <c r="J3195" s="6" t="str">
        <f t="shared" si="865"/>
        <v>001011</v>
      </c>
      <c r="K3195" s="1">
        <f t="shared" si="866"/>
        <v>0</v>
      </c>
      <c r="L3195" s="6" t="str">
        <f t="shared" si="867"/>
        <v>00000</v>
      </c>
      <c r="M3195" s="1">
        <f t="shared" si="868"/>
        <v>0</v>
      </c>
      <c r="N3195" s="6" t="str">
        <f t="shared" si="869"/>
        <v>00</v>
      </c>
      <c r="O3195" s="1">
        <f t="shared" si="870"/>
        <v>6</v>
      </c>
      <c r="P3195" s="1">
        <f>IF(HEX2DEC(LEFT(E3195,4))&gt;=32768,HEX2DEC(LEFT(E3195,4))-65536,HEX2DEC(LEFT(E3195,4)))/Codes!$N$2</f>
        <v>5.6</v>
      </c>
      <c r="Q3195" s="1">
        <f>IF(HEX2DEC(RIGHT(E3195,4))&gt;=32768,HEX2DEC(RIGHT(E3195,4))-65536,HEX2DEC(RIGHT(E3195,4)))/Codes!$N$2</f>
        <v>0</v>
      </c>
      <c r="R3195" s="1">
        <f>IF(HEX2DEC(LEFT(F3195,4))&gt;=32768,HEX2DEC(LEFT(F3195,4))-65536,HEX2DEC(LEFT(F3195,4)))/Codes!$N$2</f>
        <v>3.2</v>
      </c>
      <c r="S3195" s="1">
        <f>IF(HEX2DEC(RIGHT(F3195,4))&gt;=32768,HEX2DEC(RIGHT(F3195,4))-65536,HEX2DEC(RIGHT(F3195,4)))/Codes!$N$2</f>
        <v>-13.6</v>
      </c>
      <c r="T3195" s="18">
        <f t="shared" si="871"/>
        <v>361</v>
      </c>
      <c r="U3195" s="1">
        <f t="shared" si="872"/>
        <v>50</v>
      </c>
      <c r="V3195" s="1">
        <f t="shared" si="873"/>
        <v>0</v>
      </c>
      <c r="W3195" s="1" t="str">
        <f t="shared" si="874"/>
        <v>100</v>
      </c>
      <c r="X3195" s="1">
        <f t="shared" si="875"/>
        <v>0</v>
      </c>
      <c r="Y3195" s="1">
        <f t="shared" si="876"/>
        <v>80</v>
      </c>
      <c r="Z3195" s="1" t="str">
        <f>VLOOKUP(BIN2DEC(MID(HEX2BIN(MID(H3195,3,2),8),2,5)),Codes!$E$1:$F$18,2)</f>
        <v>Normal</v>
      </c>
      <c r="AA3195" s="6" t="str">
        <f t="shared" si="877"/>
        <v>0</v>
      </c>
      <c r="AB3195" s="1">
        <f t="shared" si="878"/>
        <v>1</v>
      </c>
      <c r="AC3195" s="1" t="str">
        <f>VLOOKUP(BIN2DEC(RIGHT(HEX2BIN(MID(H3195,6,1),4),1)&amp;LEFT(HEX2BIN(MID(H3195,7,1),4),1)),Codes!$K$1:$L$5,2)</f>
        <v>M</v>
      </c>
      <c r="AD3195" s="1" t="str">
        <f>VLOOKUP(BIN2DEC(RIGHT(HEX2BIN(MID(H3195,7,1),4),3)&amp;LEFT(HEX2BIN(MID(H3195,8,1),4),2)),Codes!$H$2:$I$33,2)</f>
        <v>Kick</v>
      </c>
      <c r="AE3195" s="1" t="str">
        <f t="shared" si="879"/>
        <v>1</v>
      </c>
      <c r="AF3195" s="1" t="str">
        <f t="shared" si="880"/>
        <v>1</v>
      </c>
      <c r="AH3195" s="6">
        <f t="shared" si="881"/>
        <v>34</v>
      </c>
    </row>
    <row r="3196" spans="1:34">
      <c r="A3196" s="3" t="s">
        <v>5447</v>
      </c>
      <c r="B3196" s="1" t="s">
        <v>81</v>
      </c>
      <c r="C3196" s="6" t="s">
        <v>5196</v>
      </c>
      <c r="D3196" s="9" t="s">
        <v>4531</v>
      </c>
      <c r="E3196" s="9" t="s">
        <v>232</v>
      </c>
      <c r="F3196" s="9" t="s">
        <v>5448</v>
      </c>
      <c r="G3196" s="9" t="s">
        <v>1321</v>
      </c>
      <c r="H3196" s="9" t="s">
        <v>444</v>
      </c>
      <c r="J3196" s="6" t="str">
        <f t="shared" si="865"/>
        <v>001011</v>
      </c>
      <c r="K3196" s="1">
        <f t="shared" si="866"/>
        <v>1</v>
      </c>
      <c r="L3196" s="6" t="str">
        <f t="shared" si="867"/>
        <v>00000</v>
      </c>
      <c r="M3196" s="1">
        <f t="shared" si="868"/>
        <v>0</v>
      </c>
      <c r="N3196" s="6" t="str">
        <f t="shared" si="869"/>
        <v>00</v>
      </c>
      <c r="O3196" s="1">
        <f t="shared" si="870"/>
        <v>6</v>
      </c>
      <c r="P3196" s="1">
        <f>IF(HEX2DEC(LEFT(E3196,4))&gt;=32768,HEX2DEC(LEFT(E3196,4))-65536,HEX2DEC(LEFT(E3196,4)))/Codes!$N$2</f>
        <v>4.8</v>
      </c>
      <c r="Q3196" s="1">
        <f>IF(HEX2DEC(RIGHT(E3196,4))&gt;=32768,HEX2DEC(RIGHT(E3196,4))-65536,HEX2DEC(RIGHT(E3196,4)))/Codes!$N$2</f>
        <v>0</v>
      </c>
      <c r="R3196" s="1">
        <f>IF(HEX2DEC(LEFT(F3196,4))&gt;=32768,HEX2DEC(LEFT(F3196,4))-65536,HEX2DEC(LEFT(F3196,4)))/Codes!$N$2</f>
        <v>3.2</v>
      </c>
      <c r="S3196" s="1">
        <f>IF(HEX2DEC(RIGHT(F3196,4))&gt;=32768,HEX2DEC(RIGHT(F3196,4))-65536,HEX2DEC(RIGHT(F3196,4)))/Codes!$N$2</f>
        <v>-6.8</v>
      </c>
      <c r="T3196" s="18">
        <f t="shared" si="871"/>
        <v>361</v>
      </c>
      <c r="U3196" s="1">
        <f t="shared" si="872"/>
        <v>50</v>
      </c>
      <c r="V3196" s="1">
        <f t="shared" si="873"/>
        <v>0</v>
      </c>
      <c r="W3196" s="1" t="str">
        <f t="shared" si="874"/>
        <v>100</v>
      </c>
      <c r="X3196" s="1">
        <f t="shared" si="875"/>
        <v>0</v>
      </c>
      <c r="Y3196" s="1">
        <f t="shared" si="876"/>
        <v>80</v>
      </c>
      <c r="Z3196" s="1" t="str">
        <f>VLOOKUP(BIN2DEC(MID(HEX2BIN(MID(H3196,3,2),8),2,5)),Codes!$E$1:$F$18,2)</f>
        <v>Normal</v>
      </c>
      <c r="AA3196" s="6" t="str">
        <f t="shared" si="877"/>
        <v>0</v>
      </c>
      <c r="AB3196" s="1">
        <f t="shared" si="878"/>
        <v>1</v>
      </c>
      <c r="AC3196" s="1" t="str">
        <f>VLOOKUP(BIN2DEC(RIGHT(HEX2BIN(MID(H3196,6,1),4),1)&amp;LEFT(HEX2BIN(MID(H3196,7,1),4),1)),Codes!$K$1:$L$5,2)</f>
        <v>M</v>
      </c>
      <c r="AD3196" s="1" t="str">
        <f>VLOOKUP(BIN2DEC(RIGHT(HEX2BIN(MID(H3196,7,1),4),3)&amp;LEFT(HEX2BIN(MID(H3196,8,1),4),2)),Codes!$H$2:$I$33,2)</f>
        <v>Kick</v>
      </c>
      <c r="AE3196" s="1" t="str">
        <f t="shared" si="879"/>
        <v>1</v>
      </c>
      <c r="AF3196" s="1" t="str">
        <f t="shared" si="880"/>
        <v>1</v>
      </c>
      <c r="AH3196" s="6">
        <f t="shared" si="881"/>
        <v>34</v>
      </c>
    </row>
    <row r="3197" spans="1:34">
      <c r="A3197" s="3" t="s">
        <v>5449</v>
      </c>
      <c r="B3197" s="1" t="s">
        <v>81</v>
      </c>
      <c r="C3197" s="6" t="s">
        <v>5196</v>
      </c>
      <c r="D3197" s="9" t="s">
        <v>1779</v>
      </c>
      <c r="E3197" s="9" t="s">
        <v>207</v>
      </c>
      <c r="F3197" s="9" t="s">
        <v>307</v>
      </c>
      <c r="G3197" s="9" t="s">
        <v>1321</v>
      </c>
      <c r="H3197" s="9" t="s">
        <v>444</v>
      </c>
      <c r="J3197" s="6" t="str">
        <f t="shared" si="865"/>
        <v>001011</v>
      </c>
      <c r="K3197" s="1">
        <f t="shared" si="866"/>
        <v>2</v>
      </c>
      <c r="L3197" s="6" t="str">
        <f t="shared" si="867"/>
        <v>00000</v>
      </c>
      <c r="M3197" s="1">
        <f t="shared" si="868"/>
        <v>0</v>
      </c>
      <c r="N3197" s="6" t="str">
        <f t="shared" si="869"/>
        <v>00</v>
      </c>
      <c r="O3197" s="1">
        <f t="shared" si="870"/>
        <v>6</v>
      </c>
      <c r="P3197" s="1">
        <f>IF(HEX2DEC(LEFT(E3197,4))&gt;=32768,HEX2DEC(LEFT(E3197,4))-65536,HEX2DEC(LEFT(E3197,4)))/Codes!$N$2</f>
        <v>4</v>
      </c>
      <c r="Q3197" s="1">
        <f>IF(HEX2DEC(RIGHT(E3197,4))&gt;=32768,HEX2DEC(RIGHT(E3197,4))-65536,HEX2DEC(RIGHT(E3197,4)))/Codes!$N$2</f>
        <v>0</v>
      </c>
      <c r="R3197" s="1">
        <f>IF(HEX2DEC(LEFT(F3197,4))&gt;=32768,HEX2DEC(LEFT(F3197,4))-65536,HEX2DEC(LEFT(F3197,4)))/Codes!$N$2</f>
        <v>3.2</v>
      </c>
      <c r="S3197" s="1">
        <f>IF(HEX2DEC(RIGHT(F3197,4))&gt;=32768,HEX2DEC(RIGHT(F3197,4))-65536,HEX2DEC(RIGHT(F3197,4)))/Codes!$N$2</f>
        <v>0</v>
      </c>
      <c r="T3197" s="18">
        <f t="shared" si="871"/>
        <v>361</v>
      </c>
      <c r="U3197" s="1">
        <f t="shared" si="872"/>
        <v>50</v>
      </c>
      <c r="V3197" s="1">
        <f t="shared" si="873"/>
        <v>0</v>
      </c>
      <c r="W3197" s="1" t="str">
        <f t="shared" si="874"/>
        <v>100</v>
      </c>
      <c r="X3197" s="1">
        <f t="shared" si="875"/>
        <v>0</v>
      </c>
      <c r="Y3197" s="1">
        <f t="shared" si="876"/>
        <v>80</v>
      </c>
      <c r="Z3197" s="1" t="str">
        <f>VLOOKUP(BIN2DEC(MID(HEX2BIN(MID(H3197,3,2),8),2,5)),Codes!$E$1:$F$18,2)</f>
        <v>Normal</v>
      </c>
      <c r="AA3197" s="6" t="str">
        <f t="shared" si="877"/>
        <v>0</v>
      </c>
      <c r="AB3197" s="1">
        <f t="shared" si="878"/>
        <v>1</v>
      </c>
      <c r="AC3197" s="1" t="str">
        <f>VLOOKUP(BIN2DEC(RIGHT(HEX2BIN(MID(H3197,6,1),4),1)&amp;LEFT(HEX2BIN(MID(H3197,7,1),4),1)),Codes!$K$1:$L$5,2)</f>
        <v>M</v>
      </c>
      <c r="AD3197" s="1" t="str">
        <f>VLOOKUP(BIN2DEC(RIGHT(HEX2BIN(MID(H3197,7,1),4),3)&amp;LEFT(HEX2BIN(MID(H3197,8,1),4),2)),Codes!$H$2:$I$33,2)</f>
        <v>Kick</v>
      </c>
      <c r="AE3197" s="1" t="str">
        <f t="shared" si="879"/>
        <v>1</v>
      </c>
      <c r="AF3197" s="1" t="str">
        <f t="shared" si="880"/>
        <v>1</v>
      </c>
      <c r="AH3197" s="6">
        <f t="shared" si="881"/>
        <v>34</v>
      </c>
    </row>
    <row r="3198" spans="1:34">
      <c r="A3198" s="3" t="s">
        <v>5450</v>
      </c>
      <c r="B3198" s="1" t="s">
        <v>81</v>
      </c>
      <c r="C3198" s="6" t="s">
        <v>5200</v>
      </c>
      <c r="D3198" s="9" t="s">
        <v>1590</v>
      </c>
      <c r="E3198" s="9" t="s">
        <v>395</v>
      </c>
      <c r="F3198" s="9" t="s">
        <v>5442</v>
      </c>
      <c r="G3198" s="9" t="s">
        <v>1321</v>
      </c>
      <c r="H3198" s="9" t="s">
        <v>444</v>
      </c>
      <c r="J3198" s="6" t="str">
        <f t="shared" si="865"/>
        <v>001011</v>
      </c>
      <c r="K3198" s="1">
        <f t="shared" si="866"/>
        <v>0</v>
      </c>
      <c r="L3198" s="6" t="str">
        <f t="shared" si="867"/>
        <v>00000</v>
      </c>
      <c r="M3198" s="1">
        <f t="shared" si="868"/>
        <v>0</v>
      </c>
      <c r="N3198" s="6" t="str">
        <f t="shared" si="869"/>
        <v>00</v>
      </c>
      <c r="O3198" s="1">
        <f t="shared" si="870"/>
        <v>6</v>
      </c>
      <c r="P3198" s="1">
        <f>IF(HEX2DEC(LEFT(E3198,4))&gt;=32768,HEX2DEC(LEFT(E3198,4))-65536,HEX2DEC(LEFT(E3198,4)))/Codes!$N$2</f>
        <v>5.6</v>
      </c>
      <c r="Q3198" s="1">
        <f>IF(HEX2DEC(RIGHT(E3198,4))&gt;=32768,HEX2DEC(RIGHT(E3198,4))-65536,HEX2DEC(RIGHT(E3198,4)))/Codes!$N$2</f>
        <v>0</v>
      </c>
      <c r="R3198" s="1">
        <f>IF(HEX2DEC(LEFT(F3198,4))&gt;=32768,HEX2DEC(LEFT(F3198,4))-65536,HEX2DEC(LEFT(F3198,4)))/Codes!$N$2</f>
        <v>3.2</v>
      </c>
      <c r="S3198" s="1">
        <f>IF(HEX2DEC(RIGHT(F3198,4))&gt;=32768,HEX2DEC(RIGHT(F3198,4))-65536,HEX2DEC(RIGHT(F3198,4)))/Codes!$N$2</f>
        <v>13.6</v>
      </c>
      <c r="T3198" s="18">
        <f t="shared" si="871"/>
        <v>361</v>
      </c>
      <c r="U3198" s="1">
        <f t="shared" si="872"/>
        <v>50</v>
      </c>
      <c r="V3198" s="1">
        <f t="shared" si="873"/>
        <v>0</v>
      </c>
      <c r="W3198" s="1" t="str">
        <f t="shared" si="874"/>
        <v>100</v>
      </c>
      <c r="X3198" s="1">
        <f t="shared" si="875"/>
        <v>0</v>
      </c>
      <c r="Y3198" s="1">
        <f t="shared" si="876"/>
        <v>80</v>
      </c>
      <c r="Z3198" s="1" t="str">
        <f>VLOOKUP(BIN2DEC(MID(HEX2BIN(MID(H3198,3,2),8),2,5)),Codes!$E$1:$F$18,2)</f>
        <v>Normal</v>
      </c>
      <c r="AA3198" s="6" t="str">
        <f t="shared" si="877"/>
        <v>0</v>
      </c>
      <c r="AB3198" s="1">
        <f t="shared" si="878"/>
        <v>1</v>
      </c>
      <c r="AC3198" s="1" t="str">
        <f>VLOOKUP(BIN2DEC(RIGHT(HEX2BIN(MID(H3198,6,1),4),1)&amp;LEFT(HEX2BIN(MID(H3198,7,1),4),1)),Codes!$K$1:$L$5,2)</f>
        <v>M</v>
      </c>
      <c r="AD3198" s="1" t="str">
        <f>VLOOKUP(BIN2DEC(RIGHT(HEX2BIN(MID(H3198,7,1),4),3)&amp;LEFT(HEX2BIN(MID(H3198,8,1),4),2)),Codes!$H$2:$I$33,2)</f>
        <v>Kick</v>
      </c>
      <c r="AE3198" s="1" t="str">
        <f t="shared" si="879"/>
        <v>1</v>
      </c>
      <c r="AF3198" s="1" t="str">
        <f t="shared" si="880"/>
        <v>1</v>
      </c>
      <c r="AH3198" s="6">
        <f t="shared" si="881"/>
        <v>34</v>
      </c>
    </row>
    <row r="3199" spans="1:34">
      <c r="A3199" s="3" t="s">
        <v>5451</v>
      </c>
      <c r="B3199" s="1" t="s">
        <v>81</v>
      </c>
      <c r="C3199" s="6" t="s">
        <v>5200</v>
      </c>
      <c r="D3199" s="9" t="s">
        <v>4531</v>
      </c>
      <c r="E3199" s="9" t="s">
        <v>232</v>
      </c>
      <c r="F3199" s="9" t="s">
        <v>1343</v>
      </c>
      <c r="G3199" s="9" t="s">
        <v>1321</v>
      </c>
      <c r="H3199" s="9" t="s">
        <v>444</v>
      </c>
      <c r="J3199" s="6" t="str">
        <f t="shared" si="865"/>
        <v>001011</v>
      </c>
      <c r="K3199" s="1">
        <f t="shared" si="866"/>
        <v>1</v>
      </c>
      <c r="L3199" s="6" t="str">
        <f t="shared" si="867"/>
        <v>00000</v>
      </c>
      <c r="M3199" s="1">
        <f t="shared" si="868"/>
        <v>0</v>
      </c>
      <c r="N3199" s="6" t="str">
        <f t="shared" si="869"/>
        <v>00</v>
      </c>
      <c r="O3199" s="1">
        <f t="shared" si="870"/>
        <v>6</v>
      </c>
      <c r="P3199" s="1">
        <f>IF(HEX2DEC(LEFT(E3199,4))&gt;=32768,HEX2DEC(LEFT(E3199,4))-65536,HEX2DEC(LEFT(E3199,4)))/Codes!$N$2</f>
        <v>4.8</v>
      </c>
      <c r="Q3199" s="1">
        <f>IF(HEX2DEC(RIGHT(E3199,4))&gt;=32768,HEX2DEC(RIGHT(E3199,4))-65536,HEX2DEC(RIGHT(E3199,4)))/Codes!$N$2</f>
        <v>0</v>
      </c>
      <c r="R3199" s="1">
        <f>IF(HEX2DEC(LEFT(F3199,4))&gt;=32768,HEX2DEC(LEFT(F3199,4))-65536,HEX2DEC(LEFT(F3199,4)))/Codes!$N$2</f>
        <v>3.2</v>
      </c>
      <c r="S3199" s="1">
        <f>IF(HEX2DEC(RIGHT(F3199,4))&gt;=32768,HEX2DEC(RIGHT(F3199,4))-65536,HEX2DEC(RIGHT(F3199,4)))/Codes!$N$2</f>
        <v>6.8</v>
      </c>
      <c r="T3199" s="18">
        <f t="shared" si="871"/>
        <v>361</v>
      </c>
      <c r="U3199" s="1">
        <f t="shared" si="872"/>
        <v>50</v>
      </c>
      <c r="V3199" s="1">
        <f t="shared" si="873"/>
        <v>0</v>
      </c>
      <c r="W3199" s="1" t="str">
        <f t="shared" si="874"/>
        <v>100</v>
      </c>
      <c r="X3199" s="1">
        <f t="shared" si="875"/>
        <v>0</v>
      </c>
      <c r="Y3199" s="1">
        <f t="shared" si="876"/>
        <v>80</v>
      </c>
      <c r="Z3199" s="1" t="str">
        <f>VLOOKUP(BIN2DEC(MID(HEX2BIN(MID(H3199,3,2),8),2,5)),Codes!$E$1:$F$18,2)</f>
        <v>Normal</v>
      </c>
      <c r="AA3199" s="6" t="str">
        <f t="shared" si="877"/>
        <v>0</v>
      </c>
      <c r="AB3199" s="1">
        <f t="shared" si="878"/>
        <v>1</v>
      </c>
      <c r="AC3199" s="1" t="str">
        <f>VLOOKUP(BIN2DEC(RIGHT(HEX2BIN(MID(H3199,6,1),4),1)&amp;LEFT(HEX2BIN(MID(H3199,7,1),4),1)),Codes!$K$1:$L$5,2)</f>
        <v>M</v>
      </c>
      <c r="AD3199" s="1" t="str">
        <f>VLOOKUP(BIN2DEC(RIGHT(HEX2BIN(MID(H3199,7,1),4),3)&amp;LEFT(HEX2BIN(MID(H3199,8,1),4),2)),Codes!$H$2:$I$33,2)</f>
        <v>Kick</v>
      </c>
      <c r="AE3199" s="1" t="str">
        <f t="shared" si="879"/>
        <v>1</v>
      </c>
      <c r="AF3199" s="1" t="str">
        <f t="shared" si="880"/>
        <v>1</v>
      </c>
      <c r="AH3199" s="6">
        <f t="shared" si="881"/>
        <v>34</v>
      </c>
    </row>
    <row r="3200" spans="1:34">
      <c r="A3200" s="3" t="s">
        <v>5452</v>
      </c>
      <c r="B3200" s="1" t="s">
        <v>81</v>
      </c>
      <c r="C3200" s="6" t="s">
        <v>5200</v>
      </c>
      <c r="D3200" s="9" t="s">
        <v>1779</v>
      </c>
      <c r="E3200" s="9" t="s">
        <v>307</v>
      </c>
      <c r="F3200" s="9" t="s">
        <v>307</v>
      </c>
      <c r="G3200" s="9" t="s">
        <v>1321</v>
      </c>
      <c r="H3200" s="9" t="s">
        <v>444</v>
      </c>
      <c r="J3200" s="6" t="str">
        <f t="shared" si="865"/>
        <v>001011</v>
      </c>
      <c r="K3200" s="1">
        <f t="shared" si="866"/>
        <v>2</v>
      </c>
      <c r="L3200" s="6" t="str">
        <f t="shared" si="867"/>
        <v>00000</v>
      </c>
      <c r="M3200" s="1">
        <f t="shared" si="868"/>
        <v>0</v>
      </c>
      <c r="N3200" s="6" t="str">
        <f t="shared" si="869"/>
        <v>00</v>
      </c>
      <c r="O3200" s="1">
        <f t="shared" si="870"/>
        <v>6</v>
      </c>
      <c r="P3200" s="1">
        <f>IF(HEX2DEC(LEFT(E3200,4))&gt;=32768,HEX2DEC(LEFT(E3200,4))-65536,HEX2DEC(LEFT(E3200,4)))/Codes!$N$2</f>
        <v>3.2</v>
      </c>
      <c r="Q3200" s="1">
        <f>IF(HEX2DEC(RIGHT(E3200,4))&gt;=32768,HEX2DEC(RIGHT(E3200,4))-65536,HEX2DEC(RIGHT(E3200,4)))/Codes!$N$2</f>
        <v>0</v>
      </c>
      <c r="R3200" s="1">
        <f>IF(HEX2DEC(LEFT(F3200,4))&gt;=32768,HEX2DEC(LEFT(F3200,4))-65536,HEX2DEC(LEFT(F3200,4)))/Codes!$N$2</f>
        <v>3.2</v>
      </c>
      <c r="S3200" s="1">
        <f>IF(HEX2DEC(RIGHT(F3200,4))&gt;=32768,HEX2DEC(RIGHT(F3200,4))-65536,HEX2DEC(RIGHT(F3200,4)))/Codes!$N$2</f>
        <v>0</v>
      </c>
      <c r="T3200" s="18">
        <f t="shared" si="871"/>
        <v>361</v>
      </c>
      <c r="U3200" s="1">
        <f t="shared" si="872"/>
        <v>50</v>
      </c>
      <c r="V3200" s="1">
        <f t="shared" si="873"/>
        <v>0</v>
      </c>
      <c r="W3200" s="1" t="str">
        <f t="shared" si="874"/>
        <v>100</v>
      </c>
      <c r="X3200" s="1">
        <f t="shared" si="875"/>
        <v>0</v>
      </c>
      <c r="Y3200" s="1">
        <f t="shared" si="876"/>
        <v>80</v>
      </c>
      <c r="Z3200" s="1" t="str">
        <f>VLOOKUP(BIN2DEC(MID(HEX2BIN(MID(H3200,3,2),8),2,5)),Codes!$E$1:$F$18,2)</f>
        <v>Normal</v>
      </c>
      <c r="AA3200" s="6" t="str">
        <f t="shared" si="877"/>
        <v>0</v>
      </c>
      <c r="AB3200" s="1">
        <f t="shared" si="878"/>
        <v>1</v>
      </c>
      <c r="AC3200" s="1" t="str">
        <f>VLOOKUP(BIN2DEC(RIGHT(HEX2BIN(MID(H3200,6,1),4),1)&amp;LEFT(HEX2BIN(MID(H3200,7,1),4),1)),Codes!$K$1:$L$5,2)</f>
        <v>M</v>
      </c>
      <c r="AD3200" s="1" t="str">
        <f>VLOOKUP(BIN2DEC(RIGHT(HEX2BIN(MID(H3200,7,1),4),3)&amp;LEFT(HEX2BIN(MID(H3200,8,1),4),2)),Codes!$H$2:$I$33,2)</f>
        <v>Kick</v>
      </c>
      <c r="AE3200" s="1" t="str">
        <f t="shared" si="879"/>
        <v>1</v>
      </c>
      <c r="AF3200" s="1" t="str">
        <f t="shared" si="880"/>
        <v>1</v>
      </c>
      <c r="AH3200" s="6">
        <f t="shared" si="881"/>
        <v>34</v>
      </c>
    </row>
    <row r="3201" spans="1:34">
      <c r="A3201" s="3" t="s">
        <v>5453</v>
      </c>
      <c r="B3201" s="1" t="s">
        <v>81</v>
      </c>
      <c r="C3201" s="6" t="s">
        <v>5201</v>
      </c>
      <c r="D3201" s="9" t="s">
        <v>1590</v>
      </c>
      <c r="E3201" s="9" t="s">
        <v>395</v>
      </c>
      <c r="F3201" s="9" t="s">
        <v>5446</v>
      </c>
      <c r="G3201" s="9" t="s">
        <v>1321</v>
      </c>
      <c r="H3201" s="9" t="s">
        <v>444</v>
      </c>
      <c r="J3201" s="6" t="str">
        <f t="shared" ref="J3201:J3264" si="882">LEFT(HEX2BIN(LEFT(D3201,2),8),6)</f>
        <v>001011</v>
      </c>
      <c r="K3201" s="1">
        <f t="shared" ref="K3201:K3264" si="883">BIN2DEC(MID(HEX2BIN(MID(D3201,2,2),8),3,3))</f>
        <v>0</v>
      </c>
      <c r="L3201" s="6" t="str">
        <f t="shared" ref="L3201:L3264" si="884">MID(HEX2BIN(MID(D3201,3,2),8),2,5)</f>
        <v>00000</v>
      </c>
      <c r="M3201" s="1">
        <f t="shared" ref="M3201:M3264" si="885">ROUNDDOWN(HEX2DEC(MID(D3201,4,3))/8,0)</f>
        <v>0</v>
      </c>
      <c r="N3201" s="6" t="str">
        <f t="shared" ref="N3201:N3264" si="886">MID(HEX2BIN(MID(D3201,6,1),4),2,2)</f>
        <v>00</v>
      </c>
      <c r="O3201" s="1">
        <f t="shared" ref="O3201:O3264" si="887">HEX2DEC(MID(D3201,7,2))</f>
        <v>6</v>
      </c>
      <c r="P3201" s="1">
        <f>IF(HEX2DEC(LEFT(E3201,4))&gt;=32768,HEX2DEC(LEFT(E3201,4))-65536,HEX2DEC(LEFT(E3201,4)))/Codes!$N$2</f>
        <v>5.6</v>
      </c>
      <c r="Q3201" s="1">
        <f>IF(HEX2DEC(RIGHT(E3201,4))&gt;=32768,HEX2DEC(RIGHT(E3201,4))-65536,HEX2DEC(RIGHT(E3201,4)))/Codes!$N$2</f>
        <v>0</v>
      </c>
      <c r="R3201" s="1">
        <f>IF(HEX2DEC(LEFT(F3201,4))&gt;=32768,HEX2DEC(LEFT(F3201,4))-65536,HEX2DEC(LEFT(F3201,4)))/Codes!$N$2</f>
        <v>3.2</v>
      </c>
      <c r="S3201" s="1">
        <f>IF(HEX2DEC(RIGHT(F3201,4))&gt;=32768,HEX2DEC(RIGHT(F3201,4))-65536,HEX2DEC(RIGHT(F3201,4)))/Codes!$N$2</f>
        <v>-13.6</v>
      </c>
      <c r="T3201" s="18">
        <f t="shared" ref="T3201:T3264" si="888">ROUNDDOWN(HEX2DEC(LEFT(G3201,3))/8,0)</f>
        <v>361</v>
      </c>
      <c r="U3201" s="1">
        <f t="shared" ref="U3201:U3264" si="889">ROUNDDOWN(HEX2DEC(MID(G3201,3,3))/4,0)-(512*ROUNDDOWN(HEX2DEC(MID(G3201,3,1))/8,0))</f>
        <v>50</v>
      </c>
      <c r="V3201" s="1">
        <f t="shared" ref="V3201:V3264" si="890">RIGHT(HEX2BIN(MID(G3201,5,1),4),2)*128+HEX2DEC(MID(G3201,6,1))*8+LEFT(HEX2BIN(MID(G3201,7,1),4),3)</f>
        <v>0</v>
      </c>
      <c r="W3201" s="1" t="str">
        <f t="shared" ref="W3201:W3264" si="891">MID(HEX2BIN(MID(G3201,7,2),8),4,3)</f>
        <v>100</v>
      </c>
      <c r="X3201" s="1">
        <f t="shared" ref="X3201:X3264" si="892">BIN2DEC(RIGHT(HEX2BIN(RIGHT(G3201,1),4),2))</f>
        <v>0</v>
      </c>
      <c r="Y3201" s="1">
        <f t="shared" ref="Y3201:Y3264" si="893">ROUNDDOWN(HEX2DEC(LEFT(H3201,3))/8,0)</f>
        <v>80</v>
      </c>
      <c r="Z3201" s="1" t="str">
        <f>VLOOKUP(BIN2DEC(MID(HEX2BIN(MID(H3201,3,2),8),2,5)),Codes!$E$1:$F$18,2)</f>
        <v>Normal</v>
      </c>
      <c r="AA3201" s="6" t="str">
        <f t="shared" ref="AA3201:AA3264" si="894">MID(HEX2BIN(MID(H3201,4,1),4),3,1)</f>
        <v>0</v>
      </c>
      <c r="AB3201" s="1">
        <f t="shared" ref="AB3201:AB3264" si="895">(MOD(HEX2DEC(MID(H3201,4,1)),2))*64+ROUNDDOWN(HEX2DEC(MID(H3201,5,2))/4,0)</f>
        <v>1</v>
      </c>
      <c r="AC3201" s="1" t="str">
        <f>VLOOKUP(BIN2DEC(RIGHT(HEX2BIN(MID(H3201,6,1),4),1)&amp;LEFT(HEX2BIN(MID(H3201,7,1),4),1)),Codes!$K$1:$L$5,2)</f>
        <v>M</v>
      </c>
      <c r="AD3201" s="1" t="str">
        <f>VLOOKUP(BIN2DEC(RIGHT(HEX2BIN(MID(H3201,7,1),4),3)&amp;LEFT(HEX2BIN(MID(H3201,8,1),4),2)),Codes!$H$2:$I$33,2)</f>
        <v>Kick</v>
      </c>
      <c r="AE3201" s="1" t="str">
        <f t="shared" ref="AE3201:AE3264" si="896">MID(HEX2BIN(RIGHT(H3201,1),4),3,1)</f>
        <v>1</v>
      </c>
      <c r="AF3201" s="1" t="str">
        <f t="shared" ref="AF3201:AF3264" si="897">RIGHT(HEX2BIN(RIGHT(H3201,1),4),1)</f>
        <v>1</v>
      </c>
      <c r="AH3201" s="6">
        <f t="shared" ref="AH3201:AH3264" si="898">ROUNDDOWN(HEX2DEC(MID(H3201,6,3))/4,0)-(256*ROUNDDOWN(HEX2DEC(MID(H3201,6,1))/4,0))</f>
        <v>34</v>
      </c>
    </row>
    <row r="3202" spans="1:34">
      <c r="A3202" s="3" t="s">
        <v>5454</v>
      </c>
      <c r="B3202" s="1" t="s">
        <v>81</v>
      </c>
      <c r="C3202" s="6" t="s">
        <v>5201</v>
      </c>
      <c r="D3202" s="9" t="s">
        <v>4531</v>
      </c>
      <c r="E3202" s="9" t="s">
        <v>232</v>
      </c>
      <c r="F3202" s="9" t="s">
        <v>5448</v>
      </c>
      <c r="G3202" s="9" t="s">
        <v>1321</v>
      </c>
      <c r="H3202" s="9" t="s">
        <v>444</v>
      </c>
      <c r="J3202" s="6" t="str">
        <f t="shared" si="882"/>
        <v>001011</v>
      </c>
      <c r="K3202" s="1">
        <f t="shared" si="883"/>
        <v>1</v>
      </c>
      <c r="L3202" s="6" t="str">
        <f t="shared" si="884"/>
        <v>00000</v>
      </c>
      <c r="M3202" s="1">
        <f t="shared" si="885"/>
        <v>0</v>
      </c>
      <c r="N3202" s="6" t="str">
        <f t="shared" si="886"/>
        <v>00</v>
      </c>
      <c r="O3202" s="1">
        <f t="shared" si="887"/>
        <v>6</v>
      </c>
      <c r="P3202" s="1">
        <f>IF(HEX2DEC(LEFT(E3202,4))&gt;=32768,HEX2DEC(LEFT(E3202,4))-65536,HEX2DEC(LEFT(E3202,4)))/Codes!$N$2</f>
        <v>4.8</v>
      </c>
      <c r="Q3202" s="1">
        <f>IF(HEX2DEC(RIGHT(E3202,4))&gt;=32768,HEX2DEC(RIGHT(E3202,4))-65536,HEX2DEC(RIGHT(E3202,4)))/Codes!$N$2</f>
        <v>0</v>
      </c>
      <c r="R3202" s="1">
        <f>IF(HEX2DEC(LEFT(F3202,4))&gt;=32768,HEX2DEC(LEFT(F3202,4))-65536,HEX2DEC(LEFT(F3202,4)))/Codes!$N$2</f>
        <v>3.2</v>
      </c>
      <c r="S3202" s="1">
        <f>IF(HEX2DEC(RIGHT(F3202,4))&gt;=32768,HEX2DEC(RIGHT(F3202,4))-65536,HEX2DEC(RIGHT(F3202,4)))/Codes!$N$2</f>
        <v>-6.8</v>
      </c>
      <c r="T3202" s="18">
        <f t="shared" si="888"/>
        <v>361</v>
      </c>
      <c r="U3202" s="1">
        <f t="shared" si="889"/>
        <v>50</v>
      </c>
      <c r="V3202" s="1">
        <f t="shared" si="890"/>
        <v>0</v>
      </c>
      <c r="W3202" s="1" t="str">
        <f t="shared" si="891"/>
        <v>100</v>
      </c>
      <c r="X3202" s="1">
        <f t="shared" si="892"/>
        <v>0</v>
      </c>
      <c r="Y3202" s="1">
        <f t="shared" si="893"/>
        <v>80</v>
      </c>
      <c r="Z3202" s="1" t="str">
        <f>VLOOKUP(BIN2DEC(MID(HEX2BIN(MID(H3202,3,2),8),2,5)),Codes!$E$1:$F$18,2)</f>
        <v>Normal</v>
      </c>
      <c r="AA3202" s="6" t="str">
        <f t="shared" si="894"/>
        <v>0</v>
      </c>
      <c r="AB3202" s="1">
        <f t="shared" si="895"/>
        <v>1</v>
      </c>
      <c r="AC3202" s="1" t="str">
        <f>VLOOKUP(BIN2DEC(RIGHT(HEX2BIN(MID(H3202,6,1),4),1)&amp;LEFT(HEX2BIN(MID(H3202,7,1),4),1)),Codes!$K$1:$L$5,2)</f>
        <v>M</v>
      </c>
      <c r="AD3202" s="1" t="str">
        <f>VLOOKUP(BIN2DEC(RIGHT(HEX2BIN(MID(H3202,7,1),4),3)&amp;LEFT(HEX2BIN(MID(H3202,8,1),4),2)),Codes!$H$2:$I$33,2)</f>
        <v>Kick</v>
      </c>
      <c r="AE3202" s="1" t="str">
        <f t="shared" si="896"/>
        <v>1</v>
      </c>
      <c r="AF3202" s="1" t="str">
        <f t="shared" si="897"/>
        <v>1</v>
      </c>
      <c r="AH3202" s="6">
        <f t="shared" si="898"/>
        <v>34</v>
      </c>
    </row>
    <row r="3203" spans="1:34">
      <c r="A3203" s="3" t="s">
        <v>5455</v>
      </c>
      <c r="B3203" s="1" t="s">
        <v>81</v>
      </c>
      <c r="C3203" s="6" t="s">
        <v>5201</v>
      </c>
      <c r="D3203" s="9" t="s">
        <v>1779</v>
      </c>
      <c r="E3203" s="9" t="s">
        <v>207</v>
      </c>
      <c r="F3203" s="9" t="s">
        <v>307</v>
      </c>
      <c r="G3203" s="9" t="s">
        <v>1321</v>
      </c>
      <c r="H3203" s="9" t="s">
        <v>444</v>
      </c>
      <c r="J3203" s="6" t="str">
        <f t="shared" si="882"/>
        <v>001011</v>
      </c>
      <c r="K3203" s="1">
        <f t="shared" si="883"/>
        <v>2</v>
      </c>
      <c r="L3203" s="6" t="str">
        <f t="shared" si="884"/>
        <v>00000</v>
      </c>
      <c r="M3203" s="1">
        <f t="shared" si="885"/>
        <v>0</v>
      </c>
      <c r="N3203" s="6" t="str">
        <f t="shared" si="886"/>
        <v>00</v>
      </c>
      <c r="O3203" s="1">
        <f t="shared" si="887"/>
        <v>6</v>
      </c>
      <c r="P3203" s="1">
        <f>IF(HEX2DEC(LEFT(E3203,4))&gt;=32768,HEX2DEC(LEFT(E3203,4))-65536,HEX2DEC(LEFT(E3203,4)))/Codes!$N$2</f>
        <v>4</v>
      </c>
      <c r="Q3203" s="1">
        <f>IF(HEX2DEC(RIGHT(E3203,4))&gt;=32768,HEX2DEC(RIGHT(E3203,4))-65536,HEX2DEC(RIGHT(E3203,4)))/Codes!$N$2</f>
        <v>0</v>
      </c>
      <c r="R3203" s="1">
        <f>IF(HEX2DEC(LEFT(F3203,4))&gt;=32768,HEX2DEC(LEFT(F3203,4))-65536,HEX2DEC(LEFT(F3203,4)))/Codes!$N$2</f>
        <v>3.2</v>
      </c>
      <c r="S3203" s="1">
        <f>IF(HEX2DEC(RIGHT(F3203,4))&gt;=32768,HEX2DEC(RIGHT(F3203,4))-65536,HEX2DEC(RIGHT(F3203,4)))/Codes!$N$2</f>
        <v>0</v>
      </c>
      <c r="T3203" s="18">
        <f t="shared" si="888"/>
        <v>361</v>
      </c>
      <c r="U3203" s="1">
        <f t="shared" si="889"/>
        <v>50</v>
      </c>
      <c r="V3203" s="1">
        <f t="shared" si="890"/>
        <v>0</v>
      </c>
      <c r="W3203" s="1" t="str">
        <f t="shared" si="891"/>
        <v>100</v>
      </c>
      <c r="X3203" s="1">
        <f t="shared" si="892"/>
        <v>0</v>
      </c>
      <c r="Y3203" s="1">
        <f t="shared" si="893"/>
        <v>80</v>
      </c>
      <c r="Z3203" s="1" t="str">
        <f>VLOOKUP(BIN2DEC(MID(HEX2BIN(MID(H3203,3,2),8),2,5)),Codes!$E$1:$F$18,2)</f>
        <v>Normal</v>
      </c>
      <c r="AA3203" s="6" t="str">
        <f t="shared" si="894"/>
        <v>0</v>
      </c>
      <c r="AB3203" s="1">
        <f t="shared" si="895"/>
        <v>1</v>
      </c>
      <c r="AC3203" s="1" t="str">
        <f>VLOOKUP(BIN2DEC(RIGHT(HEX2BIN(MID(H3203,6,1),4),1)&amp;LEFT(HEX2BIN(MID(H3203,7,1),4),1)),Codes!$K$1:$L$5,2)</f>
        <v>M</v>
      </c>
      <c r="AD3203" s="1" t="str">
        <f>VLOOKUP(BIN2DEC(RIGHT(HEX2BIN(MID(H3203,7,1),4),3)&amp;LEFT(HEX2BIN(MID(H3203,8,1),4),2)),Codes!$H$2:$I$33,2)</f>
        <v>Kick</v>
      </c>
      <c r="AE3203" s="1" t="str">
        <f t="shared" si="896"/>
        <v>1</v>
      </c>
      <c r="AF3203" s="1" t="str">
        <f t="shared" si="897"/>
        <v>1</v>
      </c>
      <c r="AH3203" s="6">
        <f t="shared" si="898"/>
        <v>34</v>
      </c>
    </row>
    <row r="3204" spans="1:34">
      <c r="A3204" s="3" t="s">
        <v>5456</v>
      </c>
      <c r="B3204" s="1" t="s">
        <v>81</v>
      </c>
      <c r="C3204" s="6" t="s">
        <v>1790</v>
      </c>
      <c r="D3204" s="9" t="s">
        <v>853</v>
      </c>
      <c r="E3204" s="9" t="s">
        <v>232</v>
      </c>
      <c r="F3204" s="9" t="s">
        <v>5457</v>
      </c>
      <c r="G3204" s="9" t="s">
        <v>443</v>
      </c>
      <c r="H3204" s="9" t="s">
        <v>444</v>
      </c>
      <c r="J3204" s="6" t="str">
        <f t="shared" si="882"/>
        <v>001011</v>
      </c>
      <c r="K3204" s="1">
        <f t="shared" si="883"/>
        <v>0</v>
      </c>
      <c r="L3204" s="6" t="str">
        <f t="shared" si="884"/>
        <v>00000</v>
      </c>
      <c r="M3204" s="1">
        <f t="shared" si="885"/>
        <v>0</v>
      </c>
      <c r="N3204" s="6" t="str">
        <f t="shared" si="886"/>
        <v>00</v>
      </c>
      <c r="O3204" s="1">
        <f t="shared" si="887"/>
        <v>8</v>
      </c>
      <c r="P3204" s="1">
        <f>IF(HEX2DEC(LEFT(E3204,4))&gt;=32768,HEX2DEC(LEFT(E3204,4))-65536,HEX2DEC(LEFT(E3204,4)))/Codes!$N$2</f>
        <v>4.8</v>
      </c>
      <c r="Q3204" s="1">
        <f>IF(HEX2DEC(RIGHT(E3204,4))&gt;=32768,HEX2DEC(RIGHT(E3204,4))-65536,HEX2DEC(RIGHT(E3204,4)))/Codes!$N$2</f>
        <v>0</v>
      </c>
      <c r="R3204" s="1">
        <f>IF(HEX2DEC(LEFT(F3204,4))&gt;=32768,HEX2DEC(LEFT(F3204,4))-65536,HEX2DEC(LEFT(F3204,4)))/Codes!$N$2</f>
        <v>2.4</v>
      </c>
      <c r="S3204" s="1">
        <f>IF(HEX2DEC(RIGHT(F3204,4))&gt;=32768,HEX2DEC(RIGHT(F3204,4))-65536,HEX2DEC(RIGHT(F3204,4)))/Codes!$N$2</f>
        <v>9.6</v>
      </c>
      <c r="T3204" s="18">
        <f t="shared" si="888"/>
        <v>361</v>
      </c>
      <c r="U3204" s="1">
        <f t="shared" si="889"/>
        <v>50</v>
      </c>
      <c r="V3204" s="1">
        <f t="shared" si="890"/>
        <v>0</v>
      </c>
      <c r="W3204" s="1" t="str">
        <f t="shared" si="891"/>
        <v>100</v>
      </c>
      <c r="X3204" s="1">
        <f t="shared" si="892"/>
        <v>2</v>
      </c>
      <c r="Y3204" s="1">
        <f t="shared" si="893"/>
        <v>80</v>
      </c>
      <c r="Z3204" s="1" t="str">
        <f>VLOOKUP(BIN2DEC(MID(HEX2BIN(MID(H3204,3,2),8),2,5)),Codes!$E$1:$F$18,2)</f>
        <v>Normal</v>
      </c>
      <c r="AA3204" s="6" t="str">
        <f t="shared" si="894"/>
        <v>0</v>
      </c>
      <c r="AB3204" s="1">
        <f t="shared" si="895"/>
        <v>1</v>
      </c>
      <c r="AC3204" s="1" t="str">
        <f>VLOOKUP(BIN2DEC(RIGHT(HEX2BIN(MID(H3204,6,1),4),1)&amp;LEFT(HEX2BIN(MID(H3204,7,1),4),1)),Codes!$K$1:$L$5,2)</f>
        <v>M</v>
      </c>
      <c r="AD3204" s="1" t="str">
        <f>VLOOKUP(BIN2DEC(RIGHT(HEX2BIN(MID(H3204,7,1),4),3)&amp;LEFT(HEX2BIN(MID(H3204,8,1),4),2)),Codes!$H$2:$I$33,2)</f>
        <v>Kick</v>
      </c>
      <c r="AE3204" s="1" t="str">
        <f t="shared" si="896"/>
        <v>1</v>
      </c>
      <c r="AF3204" s="1" t="str">
        <f t="shared" si="897"/>
        <v>1</v>
      </c>
      <c r="AH3204" s="6">
        <f t="shared" si="898"/>
        <v>34</v>
      </c>
    </row>
    <row r="3205" spans="1:34">
      <c r="A3205" s="3" t="s">
        <v>5458</v>
      </c>
      <c r="B3205" s="1" t="s">
        <v>81</v>
      </c>
      <c r="C3205" s="6" t="s">
        <v>1790</v>
      </c>
      <c r="D3205" s="9" t="s">
        <v>2283</v>
      </c>
      <c r="E3205" s="9" t="s">
        <v>232</v>
      </c>
      <c r="F3205" s="9" t="s">
        <v>5459</v>
      </c>
      <c r="G3205" s="9" t="s">
        <v>443</v>
      </c>
      <c r="H3205" s="9" t="s">
        <v>444</v>
      </c>
      <c r="J3205" s="6" t="str">
        <f t="shared" si="882"/>
        <v>001011</v>
      </c>
      <c r="K3205" s="1">
        <f t="shared" si="883"/>
        <v>1</v>
      </c>
      <c r="L3205" s="6" t="str">
        <f t="shared" si="884"/>
        <v>00000</v>
      </c>
      <c r="M3205" s="1">
        <f t="shared" si="885"/>
        <v>0</v>
      </c>
      <c r="N3205" s="6" t="str">
        <f t="shared" si="886"/>
        <v>00</v>
      </c>
      <c r="O3205" s="1">
        <f t="shared" si="887"/>
        <v>8</v>
      </c>
      <c r="P3205" s="1">
        <f>IF(HEX2DEC(LEFT(E3205,4))&gt;=32768,HEX2DEC(LEFT(E3205,4))-65536,HEX2DEC(LEFT(E3205,4)))/Codes!$N$2</f>
        <v>4.8</v>
      </c>
      <c r="Q3205" s="1">
        <f>IF(HEX2DEC(RIGHT(E3205,4))&gt;=32768,HEX2DEC(RIGHT(E3205,4))-65536,HEX2DEC(RIGHT(E3205,4)))/Codes!$N$2</f>
        <v>0</v>
      </c>
      <c r="R3205" s="1">
        <f>IF(HEX2DEC(LEFT(F3205,4))&gt;=32768,HEX2DEC(LEFT(F3205,4))-65536,HEX2DEC(LEFT(F3205,4)))/Codes!$N$2</f>
        <v>2.4</v>
      </c>
      <c r="S3205" s="1">
        <f>IF(HEX2DEC(RIGHT(F3205,4))&gt;=32768,HEX2DEC(RIGHT(F3205,4))-65536,HEX2DEC(RIGHT(F3205,4)))/Codes!$N$2</f>
        <v>4.8</v>
      </c>
      <c r="T3205" s="18">
        <f t="shared" si="888"/>
        <v>361</v>
      </c>
      <c r="U3205" s="1">
        <f t="shared" si="889"/>
        <v>50</v>
      </c>
      <c r="V3205" s="1">
        <f t="shared" si="890"/>
        <v>0</v>
      </c>
      <c r="W3205" s="1" t="str">
        <f t="shared" si="891"/>
        <v>100</v>
      </c>
      <c r="X3205" s="1">
        <f t="shared" si="892"/>
        <v>2</v>
      </c>
      <c r="Y3205" s="1">
        <f t="shared" si="893"/>
        <v>80</v>
      </c>
      <c r="Z3205" s="1" t="str">
        <f>VLOOKUP(BIN2DEC(MID(HEX2BIN(MID(H3205,3,2),8),2,5)),Codes!$E$1:$F$18,2)</f>
        <v>Normal</v>
      </c>
      <c r="AA3205" s="6" t="str">
        <f t="shared" si="894"/>
        <v>0</v>
      </c>
      <c r="AB3205" s="1">
        <f t="shared" si="895"/>
        <v>1</v>
      </c>
      <c r="AC3205" s="1" t="str">
        <f>VLOOKUP(BIN2DEC(RIGHT(HEX2BIN(MID(H3205,6,1),4),1)&amp;LEFT(HEX2BIN(MID(H3205,7,1),4),1)),Codes!$K$1:$L$5,2)</f>
        <v>M</v>
      </c>
      <c r="AD3205" s="1" t="str">
        <f>VLOOKUP(BIN2DEC(RIGHT(HEX2BIN(MID(H3205,7,1),4),3)&amp;LEFT(HEX2BIN(MID(H3205,8,1),4),2)),Codes!$H$2:$I$33,2)</f>
        <v>Kick</v>
      </c>
      <c r="AE3205" s="1" t="str">
        <f t="shared" si="896"/>
        <v>1</v>
      </c>
      <c r="AF3205" s="1" t="str">
        <f t="shared" si="897"/>
        <v>1</v>
      </c>
      <c r="AH3205" s="6">
        <f t="shared" si="898"/>
        <v>34</v>
      </c>
    </row>
    <row r="3206" spans="1:34">
      <c r="A3206" s="3" t="s">
        <v>5460</v>
      </c>
      <c r="B3206" s="1" t="s">
        <v>81</v>
      </c>
      <c r="C3206" s="6" t="s">
        <v>1790</v>
      </c>
      <c r="D3206" s="9" t="s">
        <v>1779</v>
      </c>
      <c r="E3206" s="9" t="s">
        <v>307</v>
      </c>
      <c r="F3206" s="9" t="s">
        <v>265</v>
      </c>
      <c r="G3206" s="9" t="s">
        <v>443</v>
      </c>
      <c r="H3206" s="9" t="s">
        <v>444</v>
      </c>
      <c r="J3206" s="6" t="str">
        <f t="shared" si="882"/>
        <v>001011</v>
      </c>
      <c r="K3206" s="1">
        <f t="shared" si="883"/>
        <v>2</v>
      </c>
      <c r="L3206" s="6" t="str">
        <f t="shared" si="884"/>
        <v>00000</v>
      </c>
      <c r="M3206" s="1">
        <f t="shared" si="885"/>
        <v>0</v>
      </c>
      <c r="N3206" s="6" t="str">
        <f t="shared" si="886"/>
        <v>00</v>
      </c>
      <c r="O3206" s="1">
        <f t="shared" si="887"/>
        <v>6</v>
      </c>
      <c r="P3206" s="1">
        <f>IF(HEX2DEC(LEFT(E3206,4))&gt;=32768,HEX2DEC(LEFT(E3206,4))-65536,HEX2DEC(LEFT(E3206,4)))/Codes!$N$2</f>
        <v>3.2</v>
      </c>
      <c r="Q3206" s="1">
        <f>IF(HEX2DEC(RIGHT(E3206,4))&gt;=32768,HEX2DEC(RIGHT(E3206,4))-65536,HEX2DEC(RIGHT(E3206,4)))/Codes!$N$2</f>
        <v>0</v>
      </c>
      <c r="R3206" s="1">
        <f>IF(HEX2DEC(LEFT(F3206,4))&gt;=32768,HEX2DEC(LEFT(F3206,4))-65536,HEX2DEC(LEFT(F3206,4)))/Codes!$N$2</f>
        <v>2.4</v>
      </c>
      <c r="S3206" s="1">
        <f>IF(HEX2DEC(RIGHT(F3206,4))&gt;=32768,HEX2DEC(RIGHT(F3206,4))-65536,HEX2DEC(RIGHT(F3206,4)))/Codes!$N$2</f>
        <v>0</v>
      </c>
      <c r="T3206" s="18">
        <f t="shared" si="888"/>
        <v>361</v>
      </c>
      <c r="U3206" s="1">
        <f t="shared" si="889"/>
        <v>50</v>
      </c>
      <c r="V3206" s="1">
        <f t="shared" si="890"/>
        <v>0</v>
      </c>
      <c r="W3206" s="1" t="str">
        <f t="shared" si="891"/>
        <v>100</v>
      </c>
      <c r="X3206" s="1">
        <f t="shared" si="892"/>
        <v>2</v>
      </c>
      <c r="Y3206" s="1">
        <f t="shared" si="893"/>
        <v>80</v>
      </c>
      <c r="Z3206" s="1" t="str">
        <f>VLOOKUP(BIN2DEC(MID(HEX2BIN(MID(H3206,3,2),8),2,5)),Codes!$E$1:$F$18,2)</f>
        <v>Normal</v>
      </c>
      <c r="AA3206" s="6" t="str">
        <f t="shared" si="894"/>
        <v>0</v>
      </c>
      <c r="AB3206" s="1">
        <f t="shared" si="895"/>
        <v>1</v>
      </c>
      <c r="AC3206" s="1" t="str">
        <f>VLOOKUP(BIN2DEC(RIGHT(HEX2BIN(MID(H3206,6,1),4),1)&amp;LEFT(HEX2BIN(MID(H3206,7,1),4),1)),Codes!$K$1:$L$5,2)</f>
        <v>M</v>
      </c>
      <c r="AD3206" s="1" t="str">
        <f>VLOOKUP(BIN2DEC(RIGHT(HEX2BIN(MID(H3206,7,1),4),3)&amp;LEFT(HEX2BIN(MID(H3206,8,1),4),2)),Codes!$H$2:$I$33,2)</f>
        <v>Kick</v>
      </c>
      <c r="AE3206" s="1" t="str">
        <f t="shared" si="896"/>
        <v>1</v>
      </c>
      <c r="AF3206" s="1" t="str">
        <f t="shared" si="897"/>
        <v>1</v>
      </c>
      <c r="AH3206" s="6">
        <f t="shared" si="898"/>
        <v>34</v>
      </c>
    </row>
    <row r="3207" spans="1:34">
      <c r="A3207" s="3" t="s">
        <v>5461</v>
      </c>
      <c r="B3207" s="1" t="s">
        <v>81</v>
      </c>
      <c r="C3207" s="6" t="s">
        <v>1787</v>
      </c>
      <c r="D3207" s="9" t="s">
        <v>853</v>
      </c>
      <c r="E3207" s="9" t="s">
        <v>232</v>
      </c>
      <c r="F3207" s="9" t="s">
        <v>5457</v>
      </c>
      <c r="G3207" s="9" t="s">
        <v>443</v>
      </c>
      <c r="H3207" s="9" t="s">
        <v>444</v>
      </c>
      <c r="J3207" s="6" t="str">
        <f t="shared" si="882"/>
        <v>001011</v>
      </c>
      <c r="K3207" s="1">
        <f t="shared" si="883"/>
        <v>0</v>
      </c>
      <c r="L3207" s="6" t="str">
        <f t="shared" si="884"/>
        <v>00000</v>
      </c>
      <c r="M3207" s="1">
        <f t="shared" si="885"/>
        <v>0</v>
      </c>
      <c r="N3207" s="6" t="str">
        <f t="shared" si="886"/>
        <v>00</v>
      </c>
      <c r="O3207" s="1">
        <f t="shared" si="887"/>
        <v>8</v>
      </c>
      <c r="P3207" s="1">
        <f>IF(HEX2DEC(LEFT(E3207,4))&gt;=32768,HEX2DEC(LEFT(E3207,4))-65536,HEX2DEC(LEFT(E3207,4)))/Codes!$N$2</f>
        <v>4.8</v>
      </c>
      <c r="Q3207" s="1">
        <f>IF(HEX2DEC(RIGHT(E3207,4))&gt;=32768,HEX2DEC(RIGHT(E3207,4))-65536,HEX2DEC(RIGHT(E3207,4)))/Codes!$N$2</f>
        <v>0</v>
      </c>
      <c r="R3207" s="1">
        <f>IF(HEX2DEC(LEFT(F3207,4))&gt;=32768,HEX2DEC(LEFT(F3207,4))-65536,HEX2DEC(LEFT(F3207,4)))/Codes!$N$2</f>
        <v>2.4</v>
      </c>
      <c r="S3207" s="1">
        <f>IF(HEX2DEC(RIGHT(F3207,4))&gt;=32768,HEX2DEC(RIGHT(F3207,4))-65536,HEX2DEC(RIGHT(F3207,4)))/Codes!$N$2</f>
        <v>9.6</v>
      </c>
      <c r="T3207" s="18">
        <f t="shared" si="888"/>
        <v>361</v>
      </c>
      <c r="U3207" s="1">
        <f t="shared" si="889"/>
        <v>50</v>
      </c>
      <c r="V3207" s="1">
        <f t="shared" si="890"/>
        <v>0</v>
      </c>
      <c r="W3207" s="1" t="str">
        <f t="shared" si="891"/>
        <v>100</v>
      </c>
      <c r="X3207" s="1">
        <f t="shared" si="892"/>
        <v>2</v>
      </c>
      <c r="Y3207" s="1">
        <f t="shared" si="893"/>
        <v>80</v>
      </c>
      <c r="Z3207" s="1" t="str">
        <f>VLOOKUP(BIN2DEC(MID(HEX2BIN(MID(H3207,3,2),8),2,5)),Codes!$E$1:$F$18,2)</f>
        <v>Normal</v>
      </c>
      <c r="AA3207" s="6" t="str">
        <f t="shared" si="894"/>
        <v>0</v>
      </c>
      <c r="AB3207" s="1">
        <f t="shared" si="895"/>
        <v>1</v>
      </c>
      <c r="AC3207" s="1" t="str">
        <f>VLOOKUP(BIN2DEC(RIGHT(HEX2BIN(MID(H3207,6,1),4),1)&amp;LEFT(HEX2BIN(MID(H3207,7,1),4),1)),Codes!$K$1:$L$5,2)</f>
        <v>M</v>
      </c>
      <c r="AD3207" s="1" t="str">
        <f>VLOOKUP(BIN2DEC(RIGHT(HEX2BIN(MID(H3207,7,1),4),3)&amp;LEFT(HEX2BIN(MID(H3207,8,1),4),2)),Codes!$H$2:$I$33,2)</f>
        <v>Kick</v>
      </c>
      <c r="AE3207" s="1" t="str">
        <f t="shared" si="896"/>
        <v>1</v>
      </c>
      <c r="AF3207" s="1" t="str">
        <f t="shared" si="897"/>
        <v>1</v>
      </c>
      <c r="AH3207" s="6">
        <f t="shared" si="898"/>
        <v>34</v>
      </c>
    </row>
    <row r="3208" spans="1:34">
      <c r="A3208" s="3" t="s">
        <v>5462</v>
      </c>
      <c r="B3208" s="1" t="s">
        <v>81</v>
      </c>
      <c r="C3208" s="6" t="s">
        <v>1787</v>
      </c>
      <c r="D3208" s="9" t="s">
        <v>2283</v>
      </c>
      <c r="E3208" s="9" t="s">
        <v>232</v>
      </c>
      <c r="F3208" s="9" t="s">
        <v>5459</v>
      </c>
      <c r="G3208" s="9" t="s">
        <v>443</v>
      </c>
      <c r="H3208" s="9" t="s">
        <v>444</v>
      </c>
      <c r="J3208" s="6" t="str">
        <f t="shared" si="882"/>
        <v>001011</v>
      </c>
      <c r="K3208" s="1">
        <f t="shared" si="883"/>
        <v>1</v>
      </c>
      <c r="L3208" s="6" t="str">
        <f t="shared" si="884"/>
        <v>00000</v>
      </c>
      <c r="M3208" s="1">
        <f t="shared" si="885"/>
        <v>0</v>
      </c>
      <c r="N3208" s="6" t="str">
        <f t="shared" si="886"/>
        <v>00</v>
      </c>
      <c r="O3208" s="1">
        <f t="shared" si="887"/>
        <v>8</v>
      </c>
      <c r="P3208" s="1">
        <f>IF(HEX2DEC(LEFT(E3208,4))&gt;=32768,HEX2DEC(LEFT(E3208,4))-65536,HEX2DEC(LEFT(E3208,4)))/Codes!$N$2</f>
        <v>4.8</v>
      </c>
      <c r="Q3208" s="1">
        <f>IF(HEX2DEC(RIGHT(E3208,4))&gt;=32768,HEX2DEC(RIGHT(E3208,4))-65536,HEX2DEC(RIGHT(E3208,4)))/Codes!$N$2</f>
        <v>0</v>
      </c>
      <c r="R3208" s="1">
        <f>IF(HEX2DEC(LEFT(F3208,4))&gt;=32768,HEX2DEC(LEFT(F3208,4))-65536,HEX2DEC(LEFT(F3208,4)))/Codes!$N$2</f>
        <v>2.4</v>
      </c>
      <c r="S3208" s="1">
        <f>IF(HEX2DEC(RIGHT(F3208,4))&gt;=32768,HEX2DEC(RIGHT(F3208,4))-65536,HEX2DEC(RIGHT(F3208,4)))/Codes!$N$2</f>
        <v>4.8</v>
      </c>
      <c r="T3208" s="18">
        <f t="shared" si="888"/>
        <v>361</v>
      </c>
      <c r="U3208" s="1">
        <f t="shared" si="889"/>
        <v>50</v>
      </c>
      <c r="V3208" s="1">
        <f t="shared" si="890"/>
        <v>0</v>
      </c>
      <c r="W3208" s="1" t="str">
        <f t="shared" si="891"/>
        <v>100</v>
      </c>
      <c r="X3208" s="1">
        <f t="shared" si="892"/>
        <v>2</v>
      </c>
      <c r="Y3208" s="1">
        <f t="shared" si="893"/>
        <v>80</v>
      </c>
      <c r="Z3208" s="1" t="str">
        <f>VLOOKUP(BIN2DEC(MID(HEX2BIN(MID(H3208,3,2),8),2,5)),Codes!$E$1:$F$18,2)</f>
        <v>Normal</v>
      </c>
      <c r="AA3208" s="6" t="str">
        <f t="shared" si="894"/>
        <v>0</v>
      </c>
      <c r="AB3208" s="1">
        <f t="shared" si="895"/>
        <v>1</v>
      </c>
      <c r="AC3208" s="1" t="str">
        <f>VLOOKUP(BIN2DEC(RIGHT(HEX2BIN(MID(H3208,6,1),4),1)&amp;LEFT(HEX2BIN(MID(H3208,7,1),4),1)),Codes!$K$1:$L$5,2)</f>
        <v>M</v>
      </c>
      <c r="AD3208" s="1" t="str">
        <f>VLOOKUP(BIN2DEC(RIGHT(HEX2BIN(MID(H3208,7,1),4),3)&amp;LEFT(HEX2BIN(MID(H3208,8,1),4),2)),Codes!$H$2:$I$33,2)</f>
        <v>Kick</v>
      </c>
      <c r="AE3208" s="1" t="str">
        <f t="shared" si="896"/>
        <v>1</v>
      </c>
      <c r="AF3208" s="1" t="str">
        <f t="shared" si="897"/>
        <v>1</v>
      </c>
      <c r="AH3208" s="6">
        <f t="shared" si="898"/>
        <v>34</v>
      </c>
    </row>
    <row r="3209" spans="1:34">
      <c r="A3209" s="3" t="s">
        <v>5463</v>
      </c>
      <c r="B3209" s="1" t="s">
        <v>81</v>
      </c>
      <c r="C3209" s="6" t="s">
        <v>1787</v>
      </c>
      <c r="D3209" s="9" t="s">
        <v>1779</v>
      </c>
      <c r="E3209" s="9" t="s">
        <v>307</v>
      </c>
      <c r="F3209" s="9" t="s">
        <v>265</v>
      </c>
      <c r="G3209" s="9" t="s">
        <v>443</v>
      </c>
      <c r="H3209" s="9" t="s">
        <v>444</v>
      </c>
      <c r="J3209" s="6" t="str">
        <f t="shared" si="882"/>
        <v>001011</v>
      </c>
      <c r="K3209" s="1">
        <f t="shared" si="883"/>
        <v>2</v>
      </c>
      <c r="L3209" s="6" t="str">
        <f t="shared" si="884"/>
        <v>00000</v>
      </c>
      <c r="M3209" s="1">
        <f t="shared" si="885"/>
        <v>0</v>
      </c>
      <c r="N3209" s="6" t="str">
        <f t="shared" si="886"/>
        <v>00</v>
      </c>
      <c r="O3209" s="1">
        <f t="shared" si="887"/>
        <v>6</v>
      </c>
      <c r="P3209" s="1">
        <f>IF(HEX2DEC(LEFT(E3209,4))&gt;=32768,HEX2DEC(LEFT(E3209,4))-65536,HEX2DEC(LEFT(E3209,4)))/Codes!$N$2</f>
        <v>3.2</v>
      </c>
      <c r="Q3209" s="1">
        <f>IF(HEX2DEC(RIGHT(E3209,4))&gt;=32768,HEX2DEC(RIGHT(E3209,4))-65536,HEX2DEC(RIGHT(E3209,4)))/Codes!$N$2</f>
        <v>0</v>
      </c>
      <c r="R3209" s="1">
        <f>IF(HEX2DEC(LEFT(F3209,4))&gt;=32768,HEX2DEC(LEFT(F3209,4))-65536,HEX2DEC(LEFT(F3209,4)))/Codes!$N$2</f>
        <v>2.4</v>
      </c>
      <c r="S3209" s="1">
        <f>IF(HEX2DEC(RIGHT(F3209,4))&gt;=32768,HEX2DEC(RIGHT(F3209,4))-65536,HEX2DEC(RIGHT(F3209,4)))/Codes!$N$2</f>
        <v>0</v>
      </c>
      <c r="T3209" s="18">
        <f t="shared" si="888"/>
        <v>361</v>
      </c>
      <c r="U3209" s="1">
        <f t="shared" si="889"/>
        <v>50</v>
      </c>
      <c r="V3209" s="1">
        <f t="shared" si="890"/>
        <v>0</v>
      </c>
      <c r="W3209" s="1" t="str">
        <f t="shared" si="891"/>
        <v>100</v>
      </c>
      <c r="X3209" s="1">
        <f t="shared" si="892"/>
        <v>2</v>
      </c>
      <c r="Y3209" s="1">
        <f t="shared" si="893"/>
        <v>80</v>
      </c>
      <c r="Z3209" s="1" t="str">
        <f>VLOOKUP(BIN2DEC(MID(HEX2BIN(MID(H3209,3,2),8),2,5)),Codes!$E$1:$F$18,2)</f>
        <v>Normal</v>
      </c>
      <c r="AA3209" s="6" t="str">
        <f t="shared" si="894"/>
        <v>0</v>
      </c>
      <c r="AB3209" s="1">
        <f t="shared" si="895"/>
        <v>1</v>
      </c>
      <c r="AC3209" s="1" t="str">
        <f>VLOOKUP(BIN2DEC(RIGHT(HEX2BIN(MID(H3209,6,1),4),1)&amp;LEFT(HEX2BIN(MID(H3209,7,1),4),1)),Codes!$K$1:$L$5,2)</f>
        <v>M</v>
      </c>
      <c r="AD3209" s="1" t="str">
        <f>VLOOKUP(BIN2DEC(RIGHT(HEX2BIN(MID(H3209,7,1),4),3)&amp;LEFT(HEX2BIN(MID(H3209,8,1),4),2)),Codes!$H$2:$I$33,2)</f>
        <v>Kick</v>
      </c>
      <c r="AE3209" s="1" t="str">
        <f t="shared" si="896"/>
        <v>1</v>
      </c>
      <c r="AF3209" s="1" t="str">
        <f t="shared" si="897"/>
        <v>1</v>
      </c>
      <c r="AH3209" s="6">
        <f t="shared" si="898"/>
        <v>34</v>
      </c>
    </row>
    <row r="3210" spans="1:34">
      <c r="A3210" s="3" t="s">
        <v>5464</v>
      </c>
      <c r="B3210" s="1" t="s">
        <v>81</v>
      </c>
      <c r="C3210" s="6" t="s">
        <v>1796</v>
      </c>
      <c r="D3210" s="9" t="s">
        <v>479</v>
      </c>
      <c r="E3210" s="9" t="s">
        <v>499</v>
      </c>
      <c r="F3210" s="9" t="s">
        <v>5465</v>
      </c>
      <c r="G3210" s="9" t="s">
        <v>481</v>
      </c>
      <c r="H3210" s="9" t="s">
        <v>482</v>
      </c>
      <c r="J3210" s="6" t="str">
        <f t="shared" si="882"/>
        <v>001011</v>
      </c>
      <c r="K3210" s="1">
        <f t="shared" si="883"/>
        <v>0</v>
      </c>
      <c r="L3210" s="6" t="str">
        <f t="shared" si="884"/>
        <v>00000</v>
      </c>
      <c r="M3210" s="1">
        <f t="shared" si="885"/>
        <v>0</v>
      </c>
      <c r="N3210" s="6" t="str">
        <f t="shared" si="886"/>
        <v>00</v>
      </c>
      <c r="O3210" s="1">
        <f t="shared" si="887"/>
        <v>0</v>
      </c>
      <c r="P3210" s="1">
        <f>IF(HEX2DEC(LEFT(E3210,4))&gt;=32768,HEX2DEC(LEFT(E3210,4))-65536,HEX2DEC(LEFT(E3210,4)))/Codes!$N$2</f>
        <v>5.2</v>
      </c>
      <c r="Q3210" s="1">
        <f>IF(HEX2DEC(RIGHT(E3210,4))&gt;=32768,HEX2DEC(RIGHT(E3210,4))-65536,HEX2DEC(RIGHT(E3210,4)))/Codes!$N$2</f>
        <v>0</v>
      </c>
      <c r="R3210" s="1">
        <f>IF(HEX2DEC(LEFT(F3210,4))&gt;=32768,HEX2DEC(LEFT(F3210,4))-65536,HEX2DEC(LEFT(F3210,4)))/Codes!$N$2</f>
        <v>6.6</v>
      </c>
      <c r="S3210" s="1">
        <f>IF(HEX2DEC(RIGHT(F3210,4))&gt;=32768,HEX2DEC(RIGHT(F3210,4))-65536,HEX2DEC(RIGHT(F3210,4)))/Codes!$N$2</f>
        <v>8</v>
      </c>
      <c r="T3210" s="18">
        <f t="shared" si="888"/>
        <v>361</v>
      </c>
      <c r="U3210" s="1">
        <f t="shared" si="889"/>
        <v>100</v>
      </c>
      <c r="V3210" s="1">
        <f t="shared" si="890"/>
        <v>0</v>
      </c>
      <c r="W3210" s="1" t="str">
        <f t="shared" si="891"/>
        <v>100</v>
      </c>
      <c r="X3210" s="1">
        <f t="shared" si="892"/>
        <v>2</v>
      </c>
      <c r="Y3210" s="1">
        <f t="shared" si="893"/>
        <v>0</v>
      </c>
      <c r="Z3210" s="1" t="str">
        <f>VLOOKUP(BIN2DEC(MID(HEX2BIN(MID(H3210,3,2),8),2,5)),Codes!$E$1:$F$18,2)</f>
        <v>Grab</v>
      </c>
      <c r="AA3210" s="6" t="str">
        <f t="shared" si="894"/>
        <v>0</v>
      </c>
      <c r="AB3210" s="1">
        <f t="shared" si="895"/>
        <v>0</v>
      </c>
      <c r="AC3210" s="1" t="str">
        <f>VLOOKUP(BIN2DEC(RIGHT(HEX2BIN(MID(H3210,6,1),4),1)&amp;LEFT(HEX2BIN(MID(H3210,7,1),4),1)),Codes!$K$1:$L$5,2)</f>
        <v>M</v>
      </c>
      <c r="AD3210" s="1" t="str">
        <f>VLOOKUP(BIN2DEC(RIGHT(HEX2BIN(MID(H3210,7,1),4),3)&amp;LEFT(HEX2BIN(MID(H3210,8,1),4),2)),Codes!$H$2:$I$33,2)</f>
        <v>Kick</v>
      </c>
      <c r="AE3210" s="1" t="str">
        <f t="shared" si="896"/>
        <v>1</v>
      </c>
      <c r="AF3210" s="1" t="str">
        <f t="shared" si="897"/>
        <v>1</v>
      </c>
      <c r="AH3210" s="6">
        <f t="shared" si="898"/>
        <v>34</v>
      </c>
    </row>
    <row r="3211" spans="1:34">
      <c r="A3211" s="3" t="s">
        <v>5466</v>
      </c>
      <c r="B3211" s="1" t="s">
        <v>81</v>
      </c>
      <c r="C3211" s="6" t="s">
        <v>1796</v>
      </c>
      <c r="D3211" s="9" t="s">
        <v>484</v>
      </c>
      <c r="E3211" s="9" t="s">
        <v>1359</v>
      </c>
      <c r="F3211" s="9" t="s">
        <v>1801</v>
      </c>
      <c r="G3211" s="9" t="s">
        <v>481</v>
      </c>
      <c r="H3211" s="9" t="s">
        <v>482</v>
      </c>
      <c r="J3211" s="6" t="str">
        <f t="shared" si="882"/>
        <v>001011</v>
      </c>
      <c r="K3211" s="1">
        <f t="shared" si="883"/>
        <v>1</v>
      </c>
      <c r="L3211" s="6" t="str">
        <f t="shared" si="884"/>
        <v>00000</v>
      </c>
      <c r="M3211" s="1">
        <f t="shared" si="885"/>
        <v>0</v>
      </c>
      <c r="N3211" s="6" t="str">
        <f t="shared" si="886"/>
        <v>00</v>
      </c>
      <c r="O3211" s="1">
        <f t="shared" si="887"/>
        <v>0</v>
      </c>
      <c r="P3211" s="1">
        <f>IF(HEX2DEC(LEFT(E3211,4))&gt;=32768,HEX2DEC(LEFT(E3211,4))-65536,HEX2DEC(LEFT(E3211,4)))/Codes!$N$2</f>
        <v>3</v>
      </c>
      <c r="Q3211" s="1">
        <f>IF(HEX2DEC(RIGHT(E3211,4))&gt;=32768,HEX2DEC(RIGHT(E3211,4))-65536,HEX2DEC(RIGHT(E3211,4)))/Codes!$N$2</f>
        <v>0</v>
      </c>
      <c r="R3211" s="1">
        <f>IF(HEX2DEC(LEFT(F3211,4))&gt;=32768,HEX2DEC(LEFT(F3211,4))-65536,HEX2DEC(LEFT(F3211,4)))/Codes!$N$2</f>
        <v>6.6</v>
      </c>
      <c r="S3211" s="1">
        <f>IF(HEX2DEC(RIGHT(F3211,4))&gt;=32768,HEX2DEC(RIGHT(F3211,4))-65536,HEX2DEC(RIGHT(F3211,4)))/Codes!$N$2</f>
        <v>2.8</v>
      </c>
      <c r="T3211" s="18">
        <f t="shared" si="888"/>
        <v>361</v>
      </c>
      <c r="U3211" s="1">
        <f t="shared" si="889"/>
        <v>100</v>
      </c>
      <c r="V3211" s="1">
        <f t="shared" si="890"/>
        <v>0</v>
      </c>
      <c r="W3211" s="1" t="str">
        <f t="shared" si="891"/>
        <v>100</v>
      </c>
      <c r="X3211" s="1">
        <f t="shared" si="892"/>
        <v>2</v>
      </c>
      <c r="Y3211" s="1">
        <f t="shared" si="893"/>
        <v>0</v>
      </c>
      <c r="Z3211" s="1" t="str">
        <f>VLOOKUP(BIN2DEC(MID(HEX2BIN(MID(H3211,3,2),8),2,5)),Codes!$E$1:$F$18,2)</f>
        <v>Grab</v>
      </c>
      <c r="AA3211" s="6" t="str">
        <f t="shared" si="894"/>
        <v>0</v>
      </c>
      <c r="AB3211" s="1">
        <f t="shared" si="895"/>
        <v>0</v>
      </c>
      <c r="AC3211" s="1" t="str">
        <f>VLOOKUP(BIN2DEC(RIGHT(HEX2BIN(MID(H3211,6,1),4),1)&amp;LEFT(HEX2BIN(MID(H3211,7,1),4),1)),Codes!$K$1:$L$5,2)</f>
        <v>M</v>
      </c>
      <c r="AD3211" s="1" t="str">
        <f>VLOOKUP(BIN2DEC(RIGHT(HEX2BIN(MID(H3211,7,1),4),3)&amp;LEFT(HEX2BIN(MID(H3211,8,1),4),2)),Codes!$H$2:$I$33,2)</f>
        <v>Kick</v>
      </c>
      <c r="AE3211" s="1" t="str">
        <f t="shared" si="896"/>
        <v>1</v>
      </c>
      <c r="AF3211" s="1" t="str">
        <f t="shared" si="897"/>
        <v>1</v>
      </c>
      <c r="AH3211" s="6">
        <f t="shared" si="898"/>
        <v>34</v>
      </c>
    </row>
    <row r="3212" spans="1:34">
      <c r="A3212" s="3" t="s">
        <v>5468</v>
      </c>
      <c r="B3212" s="1" t="s">
        <v>81</v>
      </c>
      <c r="C3212" s="6" t="s">
        <v>1797</v>
      </c>
      <c r="D3212" s="9" t="s">
        <v>479</v>
      </c>
      <c r="E3212" s="9" t="s">
        <v>499</v>
      </c>
      <c r="F3212" s="9" t="s">
        <v>5465</v>
      </c>
      <c r="G3212" s="9" t="s">
        <v>481</v>
      </c>
      <c r="H3212" s="9" t="s">
        <v>482</v>
      </c>
      <c r="J3212" s="6" t="str">
        <f t="shared" si="882"/>
        <v>001011</v>
      </c>
      <c r="K3212" s="1">
        <f t="shared" si="883"/>
        <v>0</v>
      </c>
      <c r="L3212" s="6" t="str">
        <f t="shared" si="884"/>
        <v>00000</v>
      </c>
      <c r="M3212" s="1">
        <f t="shared" si="885"/>
        <v>0</v>
      </c>
      <c r="N3212" s="6" t="str">
        <f t="shared" si="886"/>
        <v>00</v>
      </c>
      <c r="O3212" s="1">
        <f t="shared" si="887"/>
        <v>0</v>
      </c>
      <c r="P3212" s="1">
        <f>IF(HEX2DEC(LEFT(E3212,4))&gt;=32768,HEX2DEC(LEFT(E3212,4))-65536,HEX2DEC(LEFT(E3212,4)))/Codes!$N$2</f>
        <v>5.2</v>
      </c>
      <c r="Q3212" s="1">
        <f>IF(HEX2DEC(RIGHT(E3212,4))&gt;=32768,HEX2DEC(RIGHT(E3212,4))-65536,HEX2DEC(RIGHT(E3212,4)))/Codes!$N$2</f>
        <v>0</v>
      </c>
      <c r="R3212" s="1">
        <f>IF(HEX2DEC(LEFT(F3212,4))&gt;=32768,HEX2DEC(LEFT(F3212,4))-65536,HEX2DEC(LEFT(F3212,4)))/Codes!$N$2</f>
        <v>6.6</v>
      </c>
      <c r="S3212" s="1">
        <f>IF(HEX2DEC(RIGHT(F3212,4))&gt;=32768,HEX2DEC(RIGHT(F3212,4))-65536,HEX2DEC(RIGHT(F3212,4)))/Codes!$N$2</f>
        <v>8</v>
      </c>
      <c r="T3212" s="18">
        <f t="shared" si="888"/>
        <v>361</v>
      </c>
      <c r="U3212" s="1">
        <f t="shared" si="889"/>
        <v>100</v>
      </c>
      <c r="V3212" s="1">
        <f t="shared" si="890"/>
        <v>0</v>
      </c>
      <c r="W3212" s="1" t="str">
        <f t="shared" si="891"/>
        <v>100</v>
      </c>
      <c r="X3212" s="1">
        <f t="shared" si="892"/>
        <v>2</v>
      </c>
      <c r="Y3212" s="1">
        <f t="shared" si="893"/>
        <v>0</v>
      </c>
      <c r="Z3212" s="1" t="str">
        <f>VLOOKUP(BIN2DEC(MID(HEX2BIN(MID(H3212,3,2),8),2,5)),Codes!$E$1:$F$18,2)</f>
        <v>Grab</v>
      </c>
      <c r="AA3212" s="6" t="str">
        <f t="shared" si="894"/>
        <v>0</v>
      </c>
      <c r="AB3212" s="1">
        <f t="shared" si="895"/>
        <v>0</v>
      </c>
      <c r="AC3212" s="1" t="str">
        <f>VLOOKUP(BIN2DEC(RIGHT(HEX2BIN(MID(H3212,6,1),4),1)&amp;LEFT(HEX2BIN(MID(H3212,7,1),4),1)),Codes!$K$1:$L$5,2)</f>
        <v>M</v>
      </c>
      <c r="AD3212" s="1" t="str">
        <f>VLOOKUP(BIN2DEC(RIGHT(HEX2BIN(MID(H3212,7,1),4),3)&amp;LEFT(HEX2BIN(MID(H3212,8,1),4),2)),Codes!$H$2:$I$33,2)</f>
        <v>Kick</v>
      </c>
      <c r="AE3212" s="1" t="str">
        <f t="shared" si="896"/>
        <v>1</v>
      </c>
      <c r="AF3212" s="1" t="str">
        <f t="shared" si="897"/>
        <v>1</v>
      </c>
      <c r="AH3212" s="6">
        <f t="shared" si="898"/>
        <v>34</v>
      </c>
    </row>
    <row r="3213" spans="1:34">
      <c r="A3213" s="3" t="s">
        <v>5469</v>
      </c>
      <c r="B3213" s="1" t="s">
        <v>81</v>
      </c>
      <c r="C3213" s="6" t="s">
        <v>1797</v>
      </c>
      <c r="D3213" s="9" t="s">
        <v>484</v>
      </c>
      <c r="E3213" s="9" t="s">
        <v>307</v>
      </c>
      <c r="F3213" s="9" t="s">
        <v>1801</v>
      </c>
      <c r="G3213" s="9" t="s">
        <v>481</v>
      </c>
      <c r="H3213" s="9" t="s">
        <v>482</v>
      </c>
      <c r="J3213" s="6" t="str">
        <f t="shared" si="882"/>
        <v>001011</v>
      </c>
      <c r="K3213" s="1">
        <f t="shared" si="883"/>
        <v>1</v>
      </c>
      <c r="L3213" s="6" t="str">
        <f t="shared" si="884"/>
        <v>00000</v>
      </c>
      <c r="M3213" s="1">
        <f t="shared" si="885"/>
        <v>0</v>
      </c>
      <c r="N3213" s="6" t="str">
        <f t="shared" si="886"/>
        <v>00</v>
      </c>
      <c r="O3213" s="1">
        <f t="shared" si="887"/>
        <v>0</v>
      </c>
      <c r="P3213" s="1">
        <f>IF(HEX2DEC(LEFT(E3213,4))&gt;=32768,HEX2DEC(LEFT(E3213,4))-65536,HEX2DEC(LEFT(E3213,4)))/Codes!$N$2</f>
        <v>3.2</v>
      </c>
      <c r="Q3213" s="1">
        <f>IF(HEX2DEC(RIGHT(E3213,4))&gt;=32768,HEX2DEC(RIGHT(E3213,4))-65536,HEX2DEC(RIGHT(E3213,4)))/Codes!$N$2</f>
        <v>0</v>
      </c>
      <c r="R3213" s="1">
        <f>IF(HEX2DEC(LEFT(F3213,4))&gt;=32768,HEX2DEC(LEFT(F3213,4))-65536,HEX2DEC(LEFT(F3213,4)))/Codes!$N$2</f>
        <v>6.6</v>
      </c>
      <c r="S3213" s="1">
        <f>IF(HEX2DEC(RIGHT(F3213,4))&gt;=32768,HEX2DEC(RIGHT(F3213,4))-65536,HEX2DEC(RIGHT(F3213,4)))/Codes!$N$2</f>
        <v>2.8</v>
      </c>
      <c r="T3213" s="18">
        <f t="shared" si="888"/>
        <v>361</v>
      </c>
      <c r="U3213" s="1">
        <f t="shared" si="889"/>
        <v>100</v>
      </c>
      <c r="V3213" s="1">
        <f t="shared" si="890"/>
        <v>0</v>
      </c>
      <c r="W3213" s="1" t="str">
        <f t="shared" si="891"/>
        <v>100</v>
      </c>
      <c r="X3213" s="1">
        <f t="shared" si="892"/>
        <v>2</v>
      </c>
      <c r="Y3213" s="1">
        <f t="shared" si="893"/>
        <v>0</v>
      </c>
      <c r="Z3213" s="1" t="str">
        <f>VLOOKUP(BIN2DEC(MID(HEX2BIN(MID(H3213,3,2),8),2,5)),Codes!$E$1:$F$18,2)</f>
        <v>Grab</v>
      </c>
      <c r="AA3213" s="6" t="str">
        <f t="shared" si="894"/>
        <v>0</v>
      </c>
      <c r="AB3213" s="1">
        <f t="shared" si="895"/>
        <v>0</v>
      </c>
      <c r="AC3213" s="1" t="str">
        <f>VLOOKUP(BIN2DEC(RIGHT(HEX2BIN(MID(H3213,6,1),4),1)&amp;LEFT(HEX2BIN(MID(H3213,7,1),4),1)),Codes!$K$1:$L$5,2)</f>
        <v>M</v>
      </c>
      <c r="AD3213" s="1" t="str">
        <f>VLOOKUP(BIN2DEC(RIGHT(HEX2BIN(MID(H3213,7,1),4),3)&amp;LEFT(HEX2BIN(MID(H3213,8,1),4),2)),Codes!$H$2:$I$33,2)</f>
        <v>Kick</v>
      </c>
      <c r="AE3213" s="1" t="str">
        <f t="shared" si="896"/>
        <v>1</v>
      </c>
      <c r="AF3213" s="1" t="str">
        <f t="shared" si="897"/>
        <v>1</v>
      </c>
      <c r="AH3213" s="6">
        <f t="shared" si="898"/>
        <v>34</v>
      </c>
    </row>
    <row r="3214" spans="1:34">
      <c r="A3214" s="3" t="s">
        <v>5470</v>
      </c>
      <c r="B3214" s="1" t="s">
        <v>81</v>
      </c>
      <c r="C3214" s="6" t="s">
        <v>1797</v>
      </c>
      <c r="D3214" s="9" t="s">
        <v>494</v>
      </c>
      <c r="E3214" s="9" t="s">
        <v>1359</v>
      </c>
      <c r="F3214" s="9" t="s">
        <v>5471</v>
      </c>
      <c r="G3214" s="9" t="s">
        <v>481</v>
      </c>
      <c r="H3214" s="9" t="s">
        <v>482</v>
      </c>
      <c r="J3214" s="6" t="str">
        <f t="shared" si="882"/>
        <v>001011</v>
      </c>
      <c r="K3214" s="1">
        <f t="shared" si="883"/>
        <v>2</v>
      </c>
      <c r="L3214" s="6" t="str">
        <f t="shared" si="884"/>
        <v>00000</v>
      </c>
      <c r="M3214" s="1">
        <f t="shared" si="885"/>
        <v>0</v>
      </c>
      <c r="N3214" s="6" t="str">
        <f t="shared" si="886"/>
        <v>00</v>
      </c>
      <c r="O3214" s="1">
        <f t="shared" si="887"/>
        <v>0</v>
      </c>
      <c r="P3214" s="1">
        <f>IF(HEX2DEC(LEFT(E3214,4))&gt;=32768,HEX2DEC(LEFT(E3214,4))-65536,HEX2DEC(LEFT(E3214,4)))/Codes!$N$2</f>
        <v>3</v>
      </c>
      <c r="Q3214" s="1">
        <f>IF(HEX2DEC(RIGHT(E3214,4))&gt;=32768,HEX2DEC(RIGHT(E3214,4))-65536,HEX2DEC(RIGHT(E3214,4)))/Codes!$N$2</f>
        <v>0</v>
      </c>
      <c r="R3214" s="1">
        <f>IF(HEX2DEC(LEFT(F3214,4))&gt;=32768,HEX2DEC(LEFT(F3214,4))-65536,HEX2DEC(LEFT(F3214,4)))/Codes!$N$2</f>
        <v>6.6</v>
      </c>
      <c r="S3214" s="1">
        <f>IF(HEX2DEC(RIGHT(F3214,4))&gt;=32768,HEX2DEC(RIGHT(F3214,4))-65536,HEX2DEC(RIGHT(F3214,4)))/Codes!$N$2</f>
        <v>0</v>
      </c>
      <c r="T3214" s="18">
        <f t="shared" si="888"/>
        <v>361</v>
      </c>
      <c r="U3214" s="1">
        <f t="shared" si="889"/>
        <v>100</v>
      </c>
      <c r="V3214" s="1">
        <f t="shared" si="890"/>
        <v>0</v>
      </c>
      <c r="W3214" s="1" t="str">
        <f t="shared" si="891"/>
        <v>100</v>
      </c>
      <c r="X3214" s="1">
        <f t="shared" si="892"/>
        <v>2</v>
      </c>
      <c r="Y3214" s="1">
        <f t="shared" si="893"/>
        <v>0</v>
      </c>
      <c r="Z3214" s="1" t="str">
        <f>VLOOKUP(BIN2DEC(MID(HEX2BIN(MID(H3214,3,2),8),2,5)),Codes!$E$1:$F$18,2)</f>
        <v>Grab</v>
      </c>
      <c r="AA3214" s="6" t="str">
        <f t="shared" si="894"/>
        <v>0</v>
      </c>
      <c r="AB3214" s="1">
        <f t="shared" si="895"/>
        <v>0</v>
      </c>
      <c r="AC3214" s="1" t="str">
        <f>VLOOKUP(BIN2DEC(RIGHT(HEX2BIN(MID(H3214,6,1),4),1)&amp;LEFT(HEX2BIN(MID(H3214,7,1),4),1)),Codes!$K$1:$L$5,2)</f>
        <v>M</v>
      </c>
      <c r="AD3214" s="1" t="str">
        <f>VLOOKUP(BIN2DEC(RIGHT(HEX2BIN(MID(H3214,7,1),4),3)&amp;LEFT(HEX2BIN(MID(H3214,8,1),4),2)),Codes!$H$2:$I$33,2)</f>
        <v>Kick</v>
      </c>
      <c r="AE3214" s="1" t="str">
        <f t="shared" si="896"/>
        <v>1</v>
      </c>
      <c r="AF3214" s="1" t="str">
        <f t="shared" si="897"/>
        <v>1</v>
      </c>
      <c r="AH3214" s="6">
        <f t="shared" si="898"/>
        <v>34</v>
      </c>
    </row>
    <row r="3215" spans="1:34">
      <c r="A3215" s="3" t="s">
        <v>5473</v>
      </c>
      <c r="B3215" s="1" t="s">
        <v>81</v>
      </c>
      <c r="C3215" s="6" t="s">
        <v>530</v>
      </c>
      <c r="D3215" s="9" t="s">
        <v>498</v>
      </c>
      <c r="E3215" s="9" t="s">
        <v>448</v>
      </c>
      <c r="F3215" s="9" t="s">
        <v>5465</v>
      </c>
      <c r="G3215" s="9" t="s">
        <v>5474</v>
      </c>
      <c r="H3215" s="9" t="s">
        <v>259</v>
      </c>
      <c r="J3215" s="6" t="str">
        <f t="shared" si="882"/>
        <v>001011</v>
      </c>
      <c r="K3215" s="1">
        <f t="shared" si="883"/>
        <v>0</v>
      </c>
      <c r="L3215" s="6" t="str">
        <f t="shared" si="884"/>
        <v>00010</v>
      </c>
      <c r="M3215" s="1">
        <f t="shared" si="885"/>
        <v>256</v>
      </c>
      <c r="N3215" s="6" t="str">
        <f t="shared" si="886"/>
        <v>00</v>
      </c>
      <c r="O3215" s="1">
        <f t="shared" si="887"/>
        <v>3</v>
      </c>
      <c r="P3215" s="1">
        <f>IF(HEX2DEC(LEFT(E3215,4))&gt;=32768,HEX2DEC(LEFT(E3215,4))-65536,HEX2DEC(LEFT(E3215,4)))/Codes!$N$2</f>
        <v>6.4</v>
      </c>
      <c r="Q3215" s="1">
        <f>IF(HEX2DEC(RIGHT(E3215,4))&gt;=32768,HEX2DEC(RIGHT(E3215,4))-65536,HEX2DEC(RIGHT(E3215,4)))/Codes!$N$2</f>
        <v>0</v>
      </c>
      <c r="R3215" s="1">
        <f>IF(HEX2DEC(LEFT(F3215,4))&gt;=32768,HEX2DEC(LEFT(F3215,4))-65536,HEX2DEC(LEFT(F3215,4)))/Codes!$N$2</f>
        <v>6.6</v>
      </c>
      <c r="S3215" s="1">
        <f>IF(HEX2DEC(RIGHT(F3215,4))&gt;=32768,HEX2DEC(RIGHT(F3215,4))-65536,HEX2DEC(RIGHT(F3215,4)))/Codes!$N$2</f>
        <v>8</v>
      </c>
      <c r="T3215" s="18">
        <f t="shared" si="888"/>
        <v>80</v>
      </c>
      <c r="U3215" s="1">
        <f t="shared" si="889"/>
        <v>100</v>
      </c>
      <c r="V3215" s="1">
        <f t="shared" si="890"/>
        <v>134</v>
      </c>
      <c r="W3215" s="1" t="str">
        <f t="shared" si="891"/>
        <v>100</v>
      </c>
      <c r="X3215" s="1">
        <f t="shared" si="892"/>
        <v>0</v>
      </c>
      <c r="Y3215" s="1">
        <f t="shared" si="893"/>
        <v>0</v>
      </c>
      <c r="Z3215" s="1" t="str">
        <f>VLOOKUP(BIN2DEC(MID(HEX2BIN(MID(H3215,3,2),8),2,5)),Codes!$E$1:$F$18,2)</f>
        <v>Normal</v>
      </c>
      <c r="AA3215" s="6" t="str">
        <f t="shared" si="894"/>
        <v>0</v>
      </c>
      <c r="AB3215" s="1">
        <f t="shared" si="895"/>
        <v>0</v>
      </c>
      <c r="AC3215" s="1" t="str">
        <f>VLOOKUP(BIN2DEC(RIGHT(HEX2BIN(MID(H3215,6,1),4),1)&amp;LEFT(HEX2BIN(MID(H3215,7,1),4),1)),Codes!$K$1:$L$5,2)</f>
        <v>S</v>
      </c>
      <c r="AD3215" s="1" t="str">
        <f>VLOOKUP(BIN2DEC(RIGHT(HEX2BIN(MID(H3215,7,1),4),3)&amp;LEFT(HEX2BIN(MID(H3215,8,1),4),2)),Codes!$H$2:$I$33,2)</f>
        <v>Punch</v>
      </c>
      <c r="AE3215" s="1" t="str">
        <f t="shared" si="896"/>
        <v>1</v>
      </c>
      <c r="AF3215" s="1" t="str">
        <f t="shared" si="897"/>
        <v>1</v>
      </c>
      <c r="AH3215" s="6">
        <f t="shared" si="898"/>
        <v>1</v>
      </c>
    </row>
    <row r="3216" spans="1:34">
      <c r="A3216" s="3" t="s">
        <v>5485</v>
      </c>
      <c r="B3216" s="1" t="s">
        <v>81</v>
      </c>
      <c r="D3216" s="9" t="s">
        <v>1815</v>
      </c>
      <c r="E3216" s="9" t="s">
        <v>1816</v>
      </c>
      <c r="F3216" s="9" t="s">
        <v>91</v>
      </c>
      <c r="G3216" s="9" t="s">
        <v>481</v>
      </c>
      <c r="H3216" s="9" t="s">
        <v>152</v>
      </c>
      <c r="J3216" s="6" t="str">
        <f t="shared" si="882"/>
        <v>001011</v>
      </c>
      <c r="K3216" s="1">
        <f t="shared" si="883"/>
        <v>0</v>
      </c>
      <c r="L3216" s="6" t="str">
        <f t="shared" si="884"/>
        <v>00000</v>
      </c>
      <c r="M3216" s="1">
        <f t="shared" si="885"/>
        <v>4</v>
      </c>
      <c r="N3216" s="6" t="str">
        <f t="shared" si="886"/>
        <v>10</v>
      </c>
      <c r="O3216" s="1">
        <f t="shared" si="887"/>
        <v>8</v>
      </c>
      <c r="P3216" s="1">
        <f>IF(HEX2DEC(LEFT(E3216,4))&gt;=32768,HEX2DEC(LEFT(E3216,4))-65536,HEX2DEC(LEFT(E3216,4)))/Codes!$N$2</f>
        <v>6.7560000000000002</v>
      </c>
      <c r="Q3216" s="1">
        <f>IF(HEX2DEC(RIGHT(E3216,4))&gt;=32768,HEX2DEC(RIGHT(E3216,4))-65536,HEX2DEC(RIGHT(E3216,4)))/Codes!$N$2</f>
        <v>0</v>
      </c>
      <c r="R3216" s="1">
        <f>IF(HEX2DEC(LEFT(F3216,4))&gt;=32768,HEX2DEC(LEFT(F3216,4))-65536,HEX2DEC(LEFT(F3216,4)))/Codes!$N$2</f>
        <v>0</v>
      </c>
      <c r="S3216" s="1">
        <f>IF(HEX2DEC(RIGHT(F3216,4))&gt;=32768,HEX2DEC(RIGHT(F3216,4))-65536,HEX2DEC(RIGHT(F3216,4)))/Codes!$N$2</f>
        <v>0</v>
      </c>
      <c r="T3216" s="18">
        <f t="shared" si="888"/>
        <v>361</v>
      </c>
      <c r="U3216" s="1">
        <f t="shared" si="889"/>
        <v>100</v>
      </c>
      <c r="V3216" s="1">
        <f t="shared" si="890"/>
        <v>0</v>
      </c>
      <c r="W3216" s="1" t="str">
        <f t="shared" si="891"/>
        <v>100</v>
      </c>
      <c r="X3216" s="1">
        <f t="shared" si="892"/>
        <v>2</v>
      </c>
      <c r="Y3216" s="1">
        <f t="shared" si="893"/>
        <v>20</v>
      </c>
      <c r="Z3216" s="1" t="str">
        <f>VLOOKUP(BIN2DEC(MID(HEX2BIN(MID(H3216,3,2),8),2,5)),Codes!$E$1:$F$18,2)</f>
        <v>Normal</v>
      </c>
      <c r="AA3216" s="6" t="str">
        <f t="shared" si="894"/>
        <v>0</v>
      </c>
      <c r="AB3216" s="1">
        <f t="shared" si="895"/>
        <v>0</v>
      </c>
      <c r="AC3216" s="1" t="str">
        <f>VLOOKUP(BIN2DEC(RIGHT(HEX2BIN(MID(H3216,6,1),4),1)&amp;LEFT(HEX2BIN(MID(H3216,7,1),4),1)),Codes!$K$1:$L$5,2)</f>
        <v>M</v>
      </c>
      <c r="AD3216" s="1" t="str">
        <f>VLOOKUP(BIN2DEC(RIGHT(HEX2BIN(MID(H3216,7,1),4),3)&amp;LEFT(HEX2BIN(MID(H3216,8,1),4),2)),Codes!$H$2:$I$33,2)</f>
        <v>Punch</v>
      </c>
      <c r="AE3216" s="1" t="str">
        <f t="shared" si="896"/>
        <v>1</v>
      </c>
      <c r="AF3216" s="1" t="str">
        <f t="shared" si="897"/>
        <v>1</v>
      </c>
      <c r="AH3216" s="6">
        <f t="shared" si="898"/>
        <v>33</v>
      </c>
    </row>
    <row r="3217" spans="1:34">
      <c r="A3217" s="3" t="s">
        <v>4999</v>
      </c>
      <c r="B3217" s="1" t="s">
        <v>41</v>
      </c>
      <c r="C3217" s="6" t="s">
        <v>1879</v>
      </c>
      <c r="D3217" s="9" t="s">
        <v>5000</v>
      </c>
      <c r="E3217" s="9" t="s">
        <v>265</v>
      </c>
      <c r="F3217" s="9" t="s">
        <v>91</v>
      </c>
      <c r="G3217" s="9" t="s">
        <v>139</v>
      </c>
      <c r="H3217" s="9" t="s">
        <v>5001</v>
      </c>
      <c r="J3217" s="6" t="str">
        <f t="shared" si="882"/>
        <v>001011</v>
      </c>
      <c r="K3217" s="1">
        <f t="shared" si="883"/>
        <v>0</v>
      </c>
      <c r="L3217" s="6" t="str">
        <f t="shared" si="884"/>
        <v>00000</v>
      </c>
      <c r="M3217" s="1">
        <f t="shared" si="885"/>
        <v>69</v>
      </c>
      <c r="N3217" s="6" t="str">
        <f t="shared" si="886"/>
        <v>00</v>
      </c>
      <c r="O3217" s="1">
        <f t="shared" si="887"/>
        <v>30</v>
      </c>
      <c r="P3217" s="1">
        <f>IF(HEX2DEC(LEFT(E3217,4))&gt;=32768,HEX2DEC(LEFT(E3217,4))-65536,HEX2DEC(LEFT(E3217,4)))/Codes!$N$2</f>
        <v>2.4</v>
      </c>
      <c r="Q3217" s="1">
        <f>IF(HEX2DEC(RIGHT(E3217,4))&gt;=32768,HEX2DEC(RIGHT(E3217,4))-65536,HEX2DEC(RIGHT(E3217,4)))/Codes!$N$2</f>
        <v>0</v>
      </c>
      <c r="R3217" s="1">
        <f>IF(HEX2DEC(LEFT(F3217,4))&gt;=32768,HEX2DEC(LEFT(F3217,4))-65536,HEX2DEC(LEFT(F3217,4)))/Codes!$N$2</f>
        <v>0</v>
      </c>
      <c r="S3217" s="1">
        <f>IF(HEX2DEC(RIGHT(F3217,4))&gt;=32768,HEX2DEC(RIGHT(F3217,4))-65536,HEX2DEC(RIGHT(F3217,4)))/Codes!$N$2</f>
        <v>0</v>
      </c>
      <c r="T3217" s="18">
        <f t="shared" si="888"/>
        <v>361</v>
      </c>
      <c r="U3217" s="1">
        <f t="shared" si="889"/>
        <v>100</v>
      </c>
      <c r="V3217" s="1">
        <f t="shared" si="890"/>
        <v>0</v>
      </c>
      <c r="W3217" s="1" t="str">
        <f t="shared" si="891"/>
        <v>100</v>
      </c>
      <c r="X3217" s="1">
        <f t="shared" si="892"/>
        <v>3</v>
      </c>
      <c r="Y3217" s="1">
        <f t="shared" si="893"/>
        <v>30</v>
      </c>
      <c r="Z3217" s="1" t="str">
        <f>VLOOKUP(BIN2DEC(MID(HEX2BIN(MID(H3217,3,2),8),2,5)),Codes!$E$1:$F$18,2)</f>
        <v>Darkness</v>
      </c>
      <c r="AA3217" s="6" t="str">
        <f t="shared" si="894"/>
        <v>0</v>
      </c>
      <c r="AB3217" s="1">
        <f t="shared" si="895"/>
        <v>0</v>
      </c>
      <c r="AC3217" s="1" t="str">
        <f>VLOOKUP(BIN2DEC(RIGHT(HEX2BIN(MID(H3217,6,1),4),1)&amp;LEFT(HEX2BIN(MID(H3217,7,1),4),1)),Codes!$K$1:$L$5,2)</f>
        <v>L</v>
      </c>
      <c r="AD3217" s="1" t="str">
        <f>VLOOKUP(BIN2DEC(RIGHT(HEX2BIN(MID(H3217,7,1),4),3)&amp;LEFT(HEX2BIN(MID(H3217,8,1),4),2)),Codes!$H$2:$I$33,2)</f>
        <v>Kick</v>
      </c>
      <c r="AE3217" s="1" t="str">
        <f t="shared" si="896"/>
        <v>1</v>
      </c>
      <c r="AF3217" s="1" t="str">
        <f t="shared" si="897"/>
        <v>1</v>
      </c>
      <c r="AH3217" s="6">
        <f t="shared" si="898"/>
        <v>66</v>
      </c>
    </row>
    <row r="3218" spans="1:34">
      <c r="A3218" s="3" t="s">
        <v>5002</v>
      </c>
      <c r="B3218" s="1" t="s">
        <v>41</v>
      </c>
      <c r="C3218" s="6" t="s">
        <v>1879</v>
      </c>
      <c r="D3218" s="9" t="s">
        <v>5003</v>
      </c>
      <c r="E3218" s="9" t="s">
        <v>898</v>
      </c>
      <c r="F3218" s="9" t="s">
        <v>91</v>
      </c>
      <c r="G3218" s="9" t="s">
        <v>139</v>
      </c>
      <c r="H3218" s="9" t="s">
        <v>5001</v>
      </c>
      <c r="J3218" s="6" t="str">
        <f t="shared" si="882"/>
        <v>001011</v>
      </c>
      <c r="K3218" s="1">
        <f t="shared" si="883"/>
        <v>1</v>
      </c>
      <c r="L3218" s="6" t="str">
        <f t="shared" si="884"/>
        <v>00000</v>
      </c>
      <c r="M3218" s="1">
        <f t="shared" si="885"/>
        <v>66</v>
      </c>
      <c r="N3218" s="6" t="str">
        <f t="shared" si="886"/>
        <v>00</v>
      </c>
      <c r="O3218" s="1">
        <f t="shared" si="887"/>
        <v>32</v>
      </c>
      <c r="P3218" s="1">
        <f>IF(HEX2DEC(LEFT(E3218,4))&gt;=32768,HEX2DEC(LEFT(E3218,4))-65536,HEX2DEC(LEFT(E3218,4)))/Codes!$N$2</f>
        <v>4</v>
      </c>
      <c r="Q3218" s="1">
        <f>IF(HEX2DEC(RIGHT(E3218,4))&gt;=32768,HEX2DEC(RIGHT(E3218,4))-65536,HEX2DEC(RIGHT(E3218,4)))/Codes!$N$2</f>
        <v>2.4</v>
      </c>
      <c r="R3218" s="1">
        <f>IF(HEX2DEC(LEFT(F3218,4))&gt;=32768,HEX2DEC(LEFT(F3218,4))-65536,HEX2DEC(LEFT(F3218,4)))/Codes!$N$2</f>
        <v>0</v>
      </c>
      <c r="S3218" s="1">
        <f>IF(HEX2DEC(RIGHT(F3218,4))&gt;=32768,HEX2DEC(RIGHT(F3218,4))-65536,HEX2DEC(RIGHT(F3218,4)))/Codes!$N$2</f>
        <v>0</v>
      </c>
      <c r="T3218" s="18">
        <f t="shared" si="888"/>
        <v>361</v>
      </c>
      <c r="U3218" s="1">
        <f t="shared" si="889"/>
        <v>100</v>
      </c>
      <c r="V3218" s="1">
        <f t="shared" si="890"/>
        <v>0</v>
      </c>
      <c r="W3218" s="1" t="str">
        <f t="shared" si="891"/>
        <v>100</v>
      </c>
      <c r="X3218" s="1">
        <f t="shared" si="892"/>
        <v>3</v>
      </c>
      <c r="Y3218" s="1">
        <f t="shared" si="893"/>
        <v>30</v>
      </c>
      <c r="Z3218" s="1" t="str">
        <f>VLOOKUP(BIN2DEC(MID(HEX2BIN(MID(H3218,3,2),8),2,5)),Codes!$E$1:$F$18,2)</f>
        <v>Darkness</v>
      </c>
      <c r="AA3218" s="6" t="str">
        <f t="shared" si="894"/>
        <v>0</v>
      </c>
      <c r="AB3218" s="1">
        <f t="shared" si="895"/>
        <v>0</v>
      </c>
      <c r="AC3218" s="1" t="str">
        <f>VLOOKUP(BIN2DEC(RIGHT(HEX2BIN(MID(H3218,6,1),4),1)&amp;LEFT(HEX2BIN(MID(H3218,7,1),4),1)),Codes!$K$1:$L$5,2)</f>
        <v>L</v>
      </c>
      <c r="AD3218" s="1" t="str">
        <f>VLOOKUP(BIN2DEC(RIGHT(HEX2BIN(MID(H3218,7,1),4),3)&amp;LEFT(HEX2BIN(MID(H3218,8,1),4),2)),Codes!$H$2:$I$33,2)</f>
        <v>Kick</v>
      </c>
      <c r="AE3218" s="1" t="str">
        <f t="shared" si="896"/>
        <v>1</v>
      </c>
      <c r="AF3218" s="1" t="str">
        <f t="shared" si="897"/>
        <v>1</v>
      </c>
      <c r="AH3218" s="6">
        <f t="shared" si="898"/>
        <v>66</v>
      </c>
    </row>
    <row r="3219" spans="1:34">
      <c r="A3219" s="3" t="s">
        <v>5004</v>
      </c>
      <c r="B3219" s="1" t="s">
        <v>41</v>
      </c>
      <c r="C3219" s="6" t="s">
        <v>1879</v>
      </c>
      <c r="D3219" s="9" t="s">
        <v>5005</v>
      </c>
      <c r="E3219" s="9" t="s">
        <v>903</v>
      </c>
      <c r="F3219" s="9" t="s">
        <v>91</v>
      </c>
      <c r="G3219" s="9" t="s">
        <v>139</v>
      </c>
      <c r="H3219" s="9" t="s">
        <v>5001</v>
      </c>
      <c r="J3219" s="6" t="str">
        <f t="shared" si="882"/>
        <v>001011</v>
      </c>
      <c r="K3219" s="1">
        <f t="shared" si="883"/>
        <v>2</v>
      </c>
      <c r="L3219" s="6" t="str">
        <f t="shared" si="884"/>
        <v>00000</v>
      </c>
      <c r="M3219" s="1">
        <f t="shared" si="885"/>
        <v>66</v>
      </c>
      <c r="N3219" s="6" t="str">
        <f t="shared" si="886"/>
        <v>00</v>
      </c>
      <c r="O3219" s="1">
        <f t="shared" si="887"/>
        <v>34</v>
      </c>
      <c r="P3219" s="1">
        <f>IF(HEX2DEC(LEFT(E3219,4))&gt;=32768,HEX2DEC(LEFT(E3219,4))-65536,HEX2DEC(LEFT(E3219,4)))/Codes!$N$2</f>
        <v>3.6</v>
      </c>
      <c r="Q3219" s="1">
        <f>IF(HEX2DEC(RIGHT(E3219,4))&gt;=32768,HEX2DEC(RIGHT(E3219,4))-65536,HEX2DEC(RIGHT(E3219,4)))/Codes!$N$2</f>
        <v>-2.4</v>
      </c>
      <c r="R3219" s="1">
        <f>IF(HEX2DEC(LEFT(F3219,4))&gt;=32768,HEX2DEC(LEFT(F3219,4))-65536,HEX2DEC(LEFT(F3219,4)))/Codes!$N$2</f>
        <v>0</v>
      </c>
      <c r="S3219" s="1">
        <f>IF(HEX2DEC(RIGHT(F3219,4))&gt;=32768,HEX2DEC(RIGHT(F3219,4))-65536,HEX2DEC(RIGHT(F3219,4)))/Codes!$N$2</f>
        <v>0</v>
      </c>
      <c r="T3219" s="18">
        <f t="shared" si="888"/>
        <v>361</v>
      </c>
      <c r="U3219" s="1">
        <f t="shared" si="889"/>
        <v>100</v>
      </c>
      <c r="V3219" s="1">
        <f t="shared" si="890"/>
        <v>0</v>
      </c>
      <c r="W3219" s="1" t="str">
        <f t="shared" si="891"/>
        <v>100</v>
      </c>
      <c r="X3219" s="1">
        <f t="shared" si="892"/>
        <v>3</v>
      </c>
      <c r="Y3219" s="1">
        <f t="shared" si="893"/>
        <v>30</v>
      </c>
      <c r="Z3219" s="1" t="str">
        <f>VLOOKUP(BIN2DEC(MID(HEX2BIN(MID(H3219,3,2),8),2,5)),Codes!$E$1:$F$18,2)</f>
        <v>Darkness</v>
      </c>
      <c r="AA3219" s="6" t="str">
        <f t="shared" si="894"/>
        <v>0</v>
      </c>
      <c r="AB3219" s="1">
        <f t="shared" si="895"/>
        <v>0</v>
      </c>
      <c r="AC3219" s="1" t="str">
        <f>VLOOKUP(BIN2DEC(RIGHT(HEX2BIN(MID(H3219,6,1),4),1)&amp;LEFT(HEX2BIN(MID(H3219,7,1),4),1)),Codes!$K$1:$L$5,2)</f>
        <v>L</v>
      </c>
      <c r="AD3219" s="1" t="str">
        <f>VLOOKUP(BIN2DEC(RIGHT(HEX2BIN(MID(H3219,7,1),4),3)&amp;LEFT(HEX2BIN(MID(H3219,8,1),4),2)),Codes!$H$2:$I$33,2)</f>
        <v>Kick</v>
      </c>
      <c r="AE3219" s="1" t="str">
        <f t="shared" si="896"/>
        <v>1</v>
      </c>
      <c r="AF3219" s="1" t="str">
        <f t="shared" si="897"/>
        <v>1</v>
      </c>
      <c r="AH3219" s="6">
        <f t="shared" si="898"/>
        <v>66</v>
      </c>
    </row>
    <row r="3220" spans="1:34">
      <c r="A3220" s="3" t="s">
        <v>5006</v>
      </c>
      <c r="B3220" s="1" t="s">
        <v>41</v>
      </c>
      <c r="C3220" s="6" t="s">
        <v>1880</v>
      </c>
      <c r="D3220" s="9" t="s">
        <v>5000</v>
      </c>
      <c r="E3220" s="9" t="s">
        <v>265</v>
      </c>
      <c r="F3220" s="9" t="s">
        <v>91</v>
      </c>
      <c r="G3220" s="9" t="s">
        <v>139</v>
      </c>
      <c r="H3220" s="9" t="s">
        <v>5007</v>
      </c>
      <c r="J3220" s="6" t="str">
        <f t="shared" si="882"/>
        <v>001011</v>
      </c>
      <c r="K3220" s="1">
        <f t="shared" si="883"/>
        <v>0</v>
      </c>
      <c r="L3220" s="6" t="str">
        <f t="shared" si="884"/>
        <v>00000</v>
      </c>
      <c r="M3220" s="1">
        <f t="shared" si="885"/>
        <v>69</v>
      </c>
      <c r="N3220" s="6" t="str">
        <f t="shared" si="886"/>
        <v>00</v>
      </c>
      <c r="O3220" s="1">
        <f t="shared" si="887"/>
        <v>30</v>
      </c>
      <c r="P3220" s="1">
        <f>IF(HEX2DEC(LEFT(E3220,4))&gt;=32768,HEX2DEC(LEFT(E3220,4))-65536,HEX2DEC(LEFT(E3220,4)))/Codes!$N$2</f>
        <v>2.4</v>
      </c>
      <c r="Q3220" s="1">
        <f>IF(HEX2DEC(RIGHT(E3220,4))&gt;=32768,HEX2DEC(RIGHT(E3220,4))-65536,HEX2DEC(RIGHT(E3220,4)))/Codes!$N$2</f>
        <v>0</v>
      </c>
      <c r="R3220" s="1">
        <f>IF(HEX2DEC(LEFT(F3220,4))&gt;=32768,HEX2DEC(LEFT(F3220,4))-65536,HEX2DEC(LEFT(F3220,4)))/Codes!$N$2</f>
        <v>0</v>
      </c>
      <c r="S3220" s="1">
        <f>IF(HEX2DEC(RIGHT(F3220,4))&gt;=32768,HEX2DEC(RIGHT(F3220,4))-65536,HEX2DEC(RIGHT(F3220,4)))/Codes!$N$2</f>
        <v>0</v>
      </c>
      <c r="T3220" s="18">
        <f t="shared" si="888"/>
        <v>361</v>
      </c>
      <c r="U3220" s="1">
        <f t="shared" si="889"/>
        <v>100</v>
      </c>
      <c r="V3220" s="1">
        <f t="shared" si="890"/>
        <v>0</v>
      </c>
      <c r="W3220" s="1" t="str">
        <f t="shared" si="891"/>
        <v>100</v>
      </c>
      <c r="X3220" s="1">
        <f t="shared" si="892"/>
        <v>3</v>
      </c>
      <c r="Y3220" s="1">
        <f t="shared" si="893"/>
        <v>40</v>
      </c>
      <c r="Z3220" s="1" t="str">
        <f>VLOOKUP(BIN2DEC(MID(HEX2BIN(MID(H3220,3,2),8),2,5)),Codes!$E$1:$F$18,2)</f>
        <v>Darkness</v>
      </c>
      <c r="AA3220" s="6" t="str">
        <f t="shared" si="894"/>
        <v>0</v>
      </c>
      <c r="AB3220" s="1">
        <f t="shared" si="895"/>
        <v>0</v>
      </c>
      <c r="AC3220" s="1" t="str">
        <f>VLOOKUP(BIN2DEC(RIGHT(HEX2BIN(MID(H3220,6,1),4),1)&amp;LEFT(HEX2BIN(MID(H3220,7,1),4),1)),Codes!$K$1:$L$5,2)</f>
        <v>L</v>
      </c>
      <c r="AD3220" s="1" t="str">
        <f>VLOOKUP(BIN2DEC(RIGHT(HEX2BIN(MID(H3220,7,1),4),3)&amp;LEFT(HEX2BIN(MID(H3220,8,1),4),2)),Codes!$H$2:$I$33,2)</f>
        <v>Kick</v>
      </c>
      <c r="AE3220" s="1" t="str">
        <f t="shared" si="896"/>
        <v>1</v>
      </c>
      <c r="AF3220" s="1" t="str">
        <f t="shared" si="897"/>
        <v>1</v>
      </c>
      <c r="AH3220" s="6">
        <f t="shared" si="898"/>
        <v>66</v>
      </c>
    </row>
    <row r="3221" spans="1:34">
      <c r="A3221" s="3" t="s">
        <v>5008</v>
      </c>
      <c r="B3221" s="1" t="s">
        <v>41</v>
      </c>
      <c r="C3221" s="6" t="s">
        <v>1880</v>
      </c>
      <c r="D3221" s="9" t="s">
        <v>5003</v>
      </c>
      <c r="E3221" s="9" t="s">
        <v>898</v>
      </c>
      <c r="F3221" s="9" t="s">
        <v>91</v>
      </c>
      <c r="G3221" s="9" t="s">
        <v>139</v>
      </c>
      <c r="H3221" s="9" t="s">
        <v>5007</v>
      </c>
      <c r="J3221" s="6" t="str">
        <f t="shared" si="882"/>
        <v>001011</v>
      </c>
      <c r="K3221" s="1">
        <f t="shared" si="883"/>
        <v>1</v>
      </c>
      <c r="L3221" s="6" t="str">
        <f t="shared" si="884"/>
        <v>00000</v>
      </c>
      <c r="M3221" s="1">
        <f t="shared" si="885"/>
        <v>66</v>
      </c>
      <c r="N3221" s="6" t="str">
        <f t="shared" si="886"/>
        <v>00</v>
      </c>
      <c r="O3221" s="1">
        <f t="shared" si="887"/>
        <v>32</v>
      </c>
      <c r="P3221" s="1">
        <f>IF(HEX2DEC(LEFT(E3221,4))&gt;=32768,HEX2DEC(LEFT(E3221,4))-65536,HEX2DEC(LEFT(E3221,4)))/Codes!$N$2</f>
        <v>4</v>
      </c>
      <c r="Q3221" s="1">
        <f>IF(HEX2DEC(RIGHT(E3221,4))&gt;=32768,HEX2DEC(RIGHT(E3221,4))-65536,HEX2DEC(RIGHT(E3221,4)))/Codes!$N$2</f>
        <v>2.4</v>
      </c>
      <c r="R3221" s="1">
        <f>IF(HEX2DEC(LEFT(F3221,4))&gt;=32768,HEX2DEC(LEFT(F3221,4))-65536,HEX2DEC(LEFT(F3221,4)))/Codes!$N$2</f>
        <v>0</v>
      </c>
      <c r="S3221" s="1">
        <f>IF(HEX2DEC(RIGHT(F3221,4))&gt;=32768,HEX2DEC(RIGHT(F3221,4))-65536,HEX2DEC(RIGHT(F3221,4)))/Codes!$N$2</f>
        <v>0</v>
      </c>
      <c r="T3221" s="18">
        <f t="shared" si="888"/>
        <v>361</v>
      </c>
      <c r="U3221" s="1">
        <f t="shared" si="889"/>
        <v>100</v>
      </c>
      <c r="V3221" s="1">
        <f t="shared" si="890"/>
        <v>0</v>
      </c>
      <c r="W3221" s="1" t="str">
        <f t="shared" si="891"/>
        <v>100</v>
      </c>
      <c r="X3221" s="1">
        <f t="shared" si="892"/>
        <v>3</v>
      </c>
      <c r="Y3221" s="1">
        <f t="shared" si="893"/>
        <v>40</v>
      </c>
      <c r="Z3221" s="1" t="str">
        <f>VLOOKUP(BIN2DEC(MID(HEX2BIN(MID(H3221,3,2),8),2,5)),Codes!$E$1:$F$18,2)</f>
        <v>Darkness</v>
      </c>
      <c r="AA3221" s="6" t="str">
        <f t="shared" si="894"/>
        <v>0</v>
      </c>
      <c r="AB3221" s="1">
        <f t="shared" si="895"/>
        <v>0</v>
      </c>
      <c r="AC3221" s="1" t="str">
        <f>VLOOKUP(BIN2DEC(RIGHT(HEX2BIN(MID(H3221,6,1),4),1)&amp;LEFT(HEX2BIN(MID(H3221,7,1),4),1)),Codes!$K$1:$L$5,2)</f>
        <v>L</v>
      </c>
      <c r="AD3221" s="1" t="str">
        <f>VLOOKUP(BIN2DEC(RIGHT(HEX2BIN(MID(H3221,7,1),4),3)&amp;LEFT(HEX2BIN(MID(H3221,8,1),4),2)),Codes!$H$2:$I$33,2)</f>
        <v>Kick</v>
      </c>
      <c r="AE3221" s="1" t="str">
        <f t="shared" si="896"/>
        <v>1</v>
      </c>
      <c r="AF3221" s="1" t="str">
        <f t="shared" si="897"/>
        <v>1</v>
      </c>
      <c r="AH3221" s="6">
        <f t="shared" si="898"/>
        <v>66</v>
      </c>
    </row>
    <row r="3222" spans="1:34">
      <c r="A3222" s="3" t="s">
        <v>5009</v>
      </c>
      <c r="B3222" s="1" t="s">
        <v>41</v>
      </c>
      <c r="C3222" s="6" t="s">
        <v>1880</v>
      </c>
      <c r="D3222" s="9" t="s">
        <v>5005</v>
      </c>
      <c r="E3222" s="9" t="s">
        <v>903</v>
      </c>
      <c r="F3222" s="9" t="s">
        <v>91</v>
      </c>
      <c r="G3222" s="9" t="s">
        <v>139</v>
      </c>
      <c r="H3222" s="9" t="s">
        <v>5007</v>
      </c>
      <c r="J3222" s="6" t="str">
        <f t="shared" si="882"/>
        <v>001011</v>
      </c>
      <c r="K3222" s="1">
        <f t="shared" si="883"/>
        <v>2</v>
      </c>
      <c r="L3222" s="6" t="str">
        <f t="shared" si="884"/>
        <v>00000</v>
      </c>
      <c r="M3222" s="1">
        <f t="shared" si="885"/>
        <v>66</v>
      </c>
      <c r="N3222" s="6" t="str">
        <f t="shared" si="886"/>
        <v>00</v>
      </c>
      <c r="O3222" s="1">
        <f t="shared" si="887"/>
        <v>34</v>
      </c>
      <c r="P3222" s="1">
        <f>IF(HEX2DEC(LEFT(E3222,4))&gt;=32768,HEX2DEC(LEFT(E3222,4))-65536,HEX2DEC(LEFT(E3222,4)))/Codes!$N$2</f>
        <v>3.6</v>
      </c>
      <c r="Q3222" s="1">
        <f>IF(HEX2DEC(RIGHT(E3222,4))&gt;=32768,HEX2DEC(RIGHT(E3222,4))-65536,HEX2DEC(RIGHT(E3222,4)))/Codes!$N$2</f>
        <v>-2.4</v>
      </c>
      <c r="R3222" s="1">
        <f>IF(HEX2DEC(LEFT(F3222,4))&gt;=32768,HEX2DEC(LEFT(F3222,4))-65536,HEX2DEC(LEFT(F3222,4)))/Codes!$N$2</f>
        <v>0</v>
      </c>
      <c r="S3222" s="1">
        <f>IF(HEX2DEC(RIGHT(F3222,4))&gt;=32768,HEX2DEC(RIGHT(F3222,4))-65536,HEX2DEC(RIGHT(F3222,4)))/Codes!$N$2</f>
        <v>0</v>
      </c>
      <c r="T3222" s="18">
        <f t="shared" si="888"/>
        <v>361</v>
      </c>
      <c r="U3222" s="1">
        <f t="shared" si="889"/>
        <v>100</v>
      </c>
      <c r="V3222" s="1">
        <f t="shared" si="890"/>
        <v>0</v>
      </c>
      <c r="W3222" s="1" t="str">
        <f t="shared" si="891"/>
        <v>100</v>
      </c>
      <c r="X3222" s="1">
        <f t="shared" si="892"/>
        <v>3</v>
      </c>
      <c r="Y3222" s="1">
        <f t="shared" si="893"/>
        <v>40</v>
      </c>
      <c r="Z3222" s="1" t="str">
        <f>VLOOKUP(BIN2DEC(MID(HEX2BIN(MID(H3222,3,2),8),2,5)),Codes!$E$1:$F$18,2)</f>
        <v>Darkness</v>
      </c>
      <c r="AA3222" s="6" t="str">
        <f t="shared" si="894"/>
        <v>0</v>
      </c>
      <c r="AB3222" s="1">
        <f t="shared" si="895"/>
        <v>0</v>
      </c>
      <c r="AC3222" s="1" t="str">
        <f>VLOOKUP(BIN2DEC(RIGHT(HEX2BIN(MID(H3222,6,1),4),1)&amp;LEFT(HEX2BIN(MID(H3222,7,1),4),1)),Codes!$K$1:$L$5,2)</f>
        <v>L</v>
      </c>
      <c r="AD3222" s="1" t="str">
        <f>VLOOKUP(BIN2DEC(RIGHT(HEX2BIN(MID(H3222,7,1),4),3)&amp;LEFT(HEX2BIN(MID(H3222,8,1),4),2)),Codes!$H$2:$I$33,2)</f>
        <v>Kick</v>
      </c>
      <c r="AE3222" s="1" t="str">
        <f t="shared" si="896"/>
        <v>1</v>
      </c>
      <c r="AF3222" s="1" t="str">
        <f t="shared" si="897"/>
        <v>1</v>
      </c>
      <c r="AH3222" s="6">
        <f t="shared" si="898"/>
        <v>66</v>
      </c>
    </row>
    <row r="3223" spans="1:34">
      <c r="A3223" s="3" t="s">
        <v>5010</v>
      </c>
      <c r="B3223" s="1" t="s">
        <v>41</v>
      </c>
      <c r="C3223" s="6" t="s">
        <v>932</v>
      </c>
      <c r="D3223" s="9" t="s">
        <v>479</v>
      </c>
      <c r="E3223" s="9" t="s">
        <v>914</v>
      </c>
      <c r="F3223" s="9" t="s">
        <v>3852</v>
      </c>
      <c r="G3223" s="9" t="s">
        <v>916</v>
      </c>
      <c r="H3223" s="9" t="s">
        <v>917</v>
      </c>
      <c r="J3223" s="6" t="str">
        <f t="shared" si="882"/>
        <v>001011</v>
      </c>
      <c r="K3223" s="1">
        <f t="shared" si="883"/>
        <v>0</v>
      </c>
      <c r="L3223" s="6" t="str">
        <f t="shared" si="884"/>
        <v>00000</v>
      </c>
      <c r="M3223" s="1">
        <f t="shared" si="885"/>
        <v>0</v>
      </c>
      <c r="N3223" s="6" t="str">
        <f t="shared" si="886"/>
        <v>00</v>
      </c>
      <c r="O3223" s="1">
        <f t="shared" si="887"/>
        <v>0</v>
      </c>
      <c r="P3223" s="1">
        <f>IF(HEX2DEC(LEFT(E3223,4))&gt;=32768,HEX2DEC(LEFT(E3223,4))-65536,HEX2DEC(LEFT(E3223,4)))/Codes!$N$2</f>
        <v>4.0960000000000001</v>
      </c>
      <c r="Q3223" s="1">
        <f>IF(HEX2DEC(RIGHT(E3223,4))&gt;=32768,HEX2DEC(RIGHT(E3223,4))-65536,HEX2DEC(RIGHT(E3223,4)))/Codes!$N$2</f>
        <v>0</v>
      </c>
      <c r="R3223" s="1">
        <f>IF(HEX2DEC(LEFT(F3223,4))&gt;=32768,HEX2DEC(LEFT(F3223,4))-65536,HEX2DEC(LEFT(F3223,4)))/Codes!$N$2</f>
        <v>2</v>
      </c>
      <c r="S3223" s="1">
        <f>IF(HEX2DEC(RIGHT(F3223,4))&gt;=32768,HEX2DEC(RIGHT(F3223,4))-65536,HEX2DEC(RIGHT(F3223,4)))/Codes!$N$2</f>
        <v>3.2</v>
      </c>
      <c r="T3223" s="18">
        <f t="shared" si="888"/>
        <v>361</v>
      </c>
      <c r="U3223" s="1">
        <f t="shared" si="889"/>
        <v>0</v>
      </c>
      <c r="V3223" s="1">
        <f t="shared" si="890"/>
        <v>0</v>
      </c>
      <c r="W3223" s="1" t="str">
        <f t="shared" si="891"/>
        <v>100</v>
      </c>
      <c r="X3223" s="1">
        <f t="shared" si="892"/>
        <v>3</v>
      </c>
      <c r="Y3223" s="1">
        <f t="shared" si="893"/>
        <v>0</v>
      </c>
      <c r="Z3223" s="1" t="str">
        <f>VLOOKUP(BIN2DEC(MID(HEX2BIN(MID(H3223,3,2),8),2,5)),Codes!$E$1:$F$18,2)</f>
        <v>Inert</v>
      </c>
      <c r="AA3223" s="6" t="str">
        <f t="shared" si="894"/>
        <v>0</v>
      </c>
      <c r="AB3223" s="1">
        <f t="shared" si="895"/>
        <v>0</v>
      </c>
      <c r="AC3223" s="1" t="str">
        <f>VLOOKUP(BIN2DEC(RIGHT(HEX2BIN(MID(H3223,6,1),4),1)&amp;LEFT(HEX2BIN(MID(H3223,7,1),4),1)),Codes!$K$1:$L$5,2)</f>
        <v>S</v>
      </c>
      <c r="AD3223" s="1" t="str">
        <f>VLOOKUP(BIN2DEC(RIGHT(HEX2BIN(MID(H3223,7,1),4),3)&amp;LEFT(HEX2BIN(MID(H3223,8,1),4),2)),Codes!$H$2:$I$33,2)</f>
        <v>Punch</v>
      </c>
      <c r="AE3223" s="1" t="str">
        <f t="shared" si="896"/>
        <v>1</v>
      </c>
      <c r="AF3223" s="1" t="str">
        <f t="shared" si="897"/>
        <v>1</v>
      </c>
      <c r="AH3223" s="6">
        <f t="shared" si="898"/>
        <v>1</v>
      </c>
    </row>
    <row r="3224" spans="1:34">
      <c r="A3224" s="3" t="s">
        <v>5011</v>
      </c>
      <c r="B3224" s="1" t="s">
        <v>41</v>
      </c>
      <c r="C3224" s="6" t="s">
        <v>932</v>
      </c>
      <c r="D3224" s="9" t="s">
        <v>484</v>
      </c>
      <c r="E3224" s="9" t="s">
        <v>914</v>
      </c>
      <c r="F3224" s="9" t="s">
        <v>5012</v>
      </c>
      <c r="G3224" s="9" t="s">
        <v>916</v>
      </c>
      <c r="H3224" s="9" t="s">
        <v>917</v>
      </c>
      <c r="J3224" s="6" t="str">
        <f t="shared" si="882"/>
        <v>001011</v>
      </c>
      <c r="K3224" s="1">
        <f t="shared" si="883"/>
        <v>1</v>
      </c>
      <c r="L3224" s="6" t="str">
        <f t="shared" si="884"/>
        <v>00000</v>
      </c>
      <c r="M3224" s="1">
        <f t="shared" si="885"/>
        <v>0</v>
      </c>
      <c r="N3224" s="6" t="str">
        <f t="shared" si="886"/>
        <v>00</v>
      </c>
      <c r="O3224" s="1">
        <f t="shared" si="887"/>
        <v>0</v>
      </c>
      <c r="P3224" s="1">
        <f>IF(HEX2DEC(LEFT(E3224,4))&gt;=32768,HEX2DEC(LEFT(E3224,4))-65536,HEX2DEC(LEFT(E3224,4)))/Codes!$N$2</f>
        <v>4.0960000000000001</v>
      </c>
      <c r="Q3224" s="1">
        <f>IF(HEX2DEC(RIGHT(E3224,4))&gt;=32768,HEX2DEC(RIGHT(E3224,4))-65536,HEX2DEC(RIGHT(E3224,4)))/Codes!$N$2</f>
        <v>0</v>
      </c>
      <c r="R3224" s="1">
        <f>IF(HEX2DEC(LEFT(F3224,4))&gt;=32768,HEX2DEC(LEFT(F3224,4))-65536,HEX2DEC(LEFT(F3224,4)))/Codes!$N$2</f>
        <v>8</v>
      </c>
      <c r="S3224" s="1">
        <f>IF(HEX2DEC(RIGHT(F3224,4))&gt;=32768,HEX2DEC(RIGHT(F3224,4))-65536,HEX2DEC(RIGHT(F3224,4)))/Codes!$N$2</f>
        <v>3.2</v>
      </c>
      <c r="T3224" s="18">
        <f t="shared" si="888"/>
        <v>361</v>
      </c>
      <c r="U3224" s="1">
        <f t="shared" si="889"/>
        <v>0</v>
      </c>
      <c r="V3224" s="1">
        <f t="shared" si="890"/>
        <v>0</v>
      </c>
      <c r="W3224" s="1" t="str">
        <f t="shared" si="891"/>
        <v>100</v>
      </c>
      <c r="X3224" s="1">
        <f t="shared" si="892"/>
        <v>3</v>
      </c>
      <c r="Y3224" s="1">
        <f t="shared" si="893"/>
        <v>0</v>
      </c>
      <c r="Z3224" s="1" t="str">
        <f>VLOOKUP(BIN2DEC(MID(HEX2BIN(MID(H3224,3,2),8),2,5)),Codes!$E$1:$F$18,2)</f>
        <v>Inert</v>
      </c>
      <c r="AA3224" s="6" t="str">
        <f t="shared" si="894"/>
        <v>0</v>
      </c>
      <c r="AB3224" s="1">
        <f t="shared" si="895"/>
        <v>0</v>
      </c>
      <c r="AC3224" s="1" t="str">
        <f>VLOOKUP(BIN2DEC(RIGHT(HEX2BIN(MID(H3224,6,1),4),1)&amp;LEFT(HEX2BIN(MID(H3224,7,1),4),1)),Codes!$K$1:$L$5,2)</f>
        <v>S</v>
      </c>
      <c r="AD3224" s="1" t="str">
        <f>VLOOKUP(BIN2DEC(RIGHT(HEX2BIN(MID(H3224,7,1),4),3)&amp;LEFT(HEX2BIN(MID(H3224,8,1),4),2)),Codes!$H$2:$I$33,2)</f>
        <v>Punch</v>
      </c>
      <c r="AE3224" s="1" t="str">
        <f t="shared" si="896"/>
        <v>1</v>
      </c>
      <c r="AF3224" s="1" t="str">
        <f t="shared" si="897"/>
        <v>1</v>
      </c>
      <c r="AH3224" s="6">
        <f t="shared" si="898"/>
        <v>1</v>
      </c>
    </row>
    <row r="3225" spans="1:34">
      <c r="A3225" s="3" t="s">
        <v>5013</v>
      </c>
      <c r="B3225" s="1" t="s">
        <v>41</v>
      </c>
      <c r="C3225" s="6" t="s">
        <v>932</v>
      </c>
      <c r="D3225" s="9" t="s">
        <v>494</v>
      </c>
      <c r="E3225" s="9" t="s">
        <v>914</v>
      </c>
      <c r="F3225" s="9" t="s">
        <v>5014</v>
      </c>
      <c r="G3225" s="9" t="s">
        <v>916</v>
      </c>
      <c r="H3225" s="9" t="s">
        <v>917</v>
      </c>
      <c r="J3225" s="6" t="str">
        <f t="shared" si="882"/>
        <v>001011</v>
      </c>
      <c r="K3225" s="1">
        <f t="shared" si="883"/>
        <v>2</v>
      </c>
      <c r="L3225" s="6" t="str">
        <f t="shared" si="884"/>
        <v>00000</v>
      </c>
      <c r="M3225" s="1">
        <f t="shared" si="885"/>
        <v>0</v>
      </c>
      <c r="N3225" s="6" t="str">
        <f t="shared" si="886"/>
        <v>00</v>
      </c>
      <c r="O3225" s="1">
        <f t="shared" si="887"/>
        <v>0</v>
      </c>
      <c r="P3225" s="1">
        <f>IF(HEX2DEC(LEFT(E3225,4))&gt;=32768,HEX2DEC(LEFT(E3225,4))-65536,HEX2DEC(LEFT(E3225,4)))/Codes!$N$2</f>
        <v>4.0960000000000001</v>
      </c>
      <c r="Q3225" s="1">
        <f>IF(HEX2DEC(RIGHT(E3225,4))&gt;=32768,HEX2DEC(RIGHT(E3225,4))-65536,HEX2DEC(RIGHT(E3225,4)))/Codes!$N$2</f>
        <v>0</v>
      </c>
      <c r="R3225" s="1">
        <f>IF(HEX2DEC(LEFT(F3225,4))&gt;=32768,HEX2DEC(LEFT(F3225,4))-65536,HEX2DEC(LEFT(F3225,4)))/Codes!$N$2</f>
        <v>14</v>
      </c>
      <c r="S3225" s="1">
        <f>IF(HEX2DEC(RIGHT(F3225,4))&gt;=32768,HEX2DEC(RIGHT(F3225,4))-65536,HEX2DEC(RIGHT(F3225,4)))/Codes!$N$2</f>
        <v>3.2</v>
      </c>
      <c r="T3225" s="18">
        <f t="shared" si="888"/>
        <v>361</v>
      </c>
      <c r="U3225" s="1">
        <f t="shared" si="889"/>
        <v>0</v>
      </c>
      <c r="V3225" s="1">
        <f t="shared" si="890"/>
        <v>0</v>
      </c>
      <c r="W3225" s="1" t="str">
        <f t="shared" si="891"/>
        <v>100</v>
      </c>
      <c r="X3225" s="1">
        <f t="shared" si="892"/>
        <v>3</v>
      </c>
      <c r="Y3225" s="1">
        <f t="shared" si="893"/>
        <v>0</v>
      </c>
      <c r="Z3225" s="1" t="str">
        <f>VLOOKUP(BIN2DEC(MID(HEX2BIN(MID(H3225,3,2),8),2,5)),Codes!$E$1:$F$18,2)</f>
        <v>Inert</v>
      </c>
      <c r="AA3225" s="6" t="str">
        <f t="shared" si="894"/>
        <v>0</v>
      </c>
      <c r="AB3225" s="1">
        <f t="shared" si="895"/>
        <v>0</v>
      </c>
      <c r="AC3225" s="1" t="str">
        <f>VLOOKUP(BIN2DEC(RIGHT(HEX2BIN(MID(H3225,6,1),4),1)&amp;LEFT(HEX2BIN(MID(H3225,7,1),4),1)),Codes!$K$1:$L$5,2)</f>
        <v>S</v>
      </c>
      <c r="AD3225" s="1" t="str">
        <f>VLOOKUP(BIN2DEC(RIGHT(HEX2BIN(MID(H3225,7,1),4),3)&amp;LEFT(HEX2BIN(MID(H3225,8,1),4),2)),Codes!$H$2:$I$33,2)</f>
        <v>Punch</v>
      </c>
      <c r="AE3225" s="1" t="str">
        <f t="shared" si="896"/>
        <v>1</v>
      </c>
      <c r="AF3225" s="1" t="str">
        <f t="shared" si="897"/>
        <v>1</v>
      </c>
      <c r="AH3225" s="6">
        <f t="shared" si="898"/>
        <v>1</v>
      </c>
    </row>
    <row r="3226" spans="1:34">
      <c r="A3226" s="3" t="s">
        <v>5015</v>
      </c>
      <c r="B3226" s="1" t="s">
        <v>41</v>
      </c>
      <c r="C3226" s="6" t="s">
        <v>925</v>
      </c>
      <c r="D3226" s="9" t="s">
        <v>5016</v>
      </c>
      <c r="E3226" s="9" t="s">
        <v>927</v>
      </c>
      <c r="F3226" s="9" t="s">
        <v>91</v>
      </c>
      <c r="G3226" s="9" t="s">
        <v>5017</v>
      </c>
      <c r="H3226" s="9" t="s">
        <v>5018</v>
      </c>
      <c r="J3226" s="6" t="str">
        <f t="shared" si="882"/>
        <v>001011</v>
      </c>
      <c r="K3226" s="1">
        <f t="shared" si="883"/>
        <v>0</v>
      </c>
      <c r="L3226" s="6" t="str">
        <f t="shared" si="884"/>
        <v>00000</v>
      </c>
      <c r="M3226" s="1">
        <f t="shared" si="885"/>
        <v>25</v>
      </c>
      <c r="N3226" s="6" t="str">
        <f t="shared" si="886"/>
        <v>00</v>
      </c>
      <c r="O3226" s="1">
        <f t="shared" si="887"/>
        <v>17</v>
      </c>
      <c r="P3226" s="1">
        <f>IF(HEX2DEC(LEFT(E3226,4))&gt;=32768,HEX2DEC(LEFT(E3226,4))-65536,HEX2DEC(LEFT(E3226,4)))/Codes!$N$2</f>
        <v>7.68</v>
      </c>
      <c r="Q3226" s="1">
        <f>IF(HEX2DEC(RIGHT(E3226,4))&gt;=32768,HEX2DEC(RIGHT(E3226,4))-65536,HEX2DEC(RIGHT(E3226,4)))/Codes!$N$2</f>
        <v>0</v>
      </c>
      <c r="R3226" s="1">
        <f>IF(HEX2DEC(LEFT(F3226,4))&gt;=32768,HEX2DEC(LEFT(F3226,4))-65536,HEX2DEC(LEFT(F3226,4)))/Codes!$N$2</f>
        <v>0</v>
      </c>
      <c r="S3226" s="1">
        <f>IF(HEX2DEC(RIGHT(F3226,4))&gt;=32768,HEX2DEC(RIGHT(F3226,4))-65536,HEX2DEC(RIGHT(F3226,4)))/Codes!$N$2</f>
        <v>0</v>
      </c>
      <c r="T3226" s="18">
        <f t="shared" si="888"/>
        <v>105</v>
      </c>
      <c r="U3226" s="1">
        <f t="shared" si="889"/>
        <v>69</v>
      </c>
      <c r="V3226" s="1">
        <f t="shared" si="890"/>
        <v>0</v>
      </c>
      <c r="W3226" s="1" t="str">
        <f t="shared" si="891"/>
        <v>100</v>
      </c>
      <c r="X3226" s="1">
        <f t="shared" si="892"/>
        <v>2</v>
      </c>
      <c r="Y3226" s="1">
        <f t="shared" si="893"/>
        <v>60</v>
      </c>
      <c r="Z3226" s="1" t="str">
        <f>VLOOKUP(BIN2DEC(MID(HEX2BIN(MID(H3226,3,2),8),2,5)),Codes!$E$1:$F$18,2)</f>
        <v>Darkness</v>
      </c>
      <c r="AA3226" s="6" t="str">
        <f t="shared" si="894"/>
        <v>0</v>
      </c>
      <c r="AB3226" s="1">
        <f t="shared" si="895"/>
        <v>2</v>
      </c>
      <c r="AC3226" s="1" t="str">
        <f>VLOOKUP(BIN2DEC(RIGHT(HEX2BIN(MID(H3226,6,1),4),1)&amp;LEFT(HEX2BIN(MID(H3226,7,1),4),1)),Codes!$K$1:$L$5,2)</f>
        <v>L</v>
      </c>
      <c r="AD3226" s="1" t="str">
        <f>VLOOKUP(BIN2DEC(RIGHT(HEX2BIN(MID(H3226,7,1),4),3)&amp;LEFT(HEX2BIN(MID(H3226,8,1),4),2)),Codes!$H$2:$I$33,2)</f>
        <v>Burn</v>
      </c>
      <c r="AE3226" s="1" t="str">
        <f t="shared" si="896"/>
        <v>1</v>
      </c>
      <c r="AF3226" s="1" t="str">
        <f t="shared" si="897"/>
        <v>1</v>
      </c>
      <c r="AH3226" s="6">
        <f t="shared" si="898"/>
        <v>72</v>
      </c>
    </row>
    <row r="3227" spans="1:34">
      <c r="A3227" s="3" t="s">
        <v>5019</v>
      </c>
      <c r="B3227" s="1" t="s">
        <v>41</v>
      </c>
      <c r="C3227" s="6" t="s">
        <v>933</v>
      </c>
      <c r="D3227" s="9" t="s">
        <v>479</v>
      </c>
      <c r="E3227" s="9" t="s">
        <v>914</v>
      </c>
      <c r="F3227" s="9" t="s">
        <v>5020</v>
      </c>
      <c r="G3227" s="9" t="s">
        <v>916</v>
      </c>
      <c r="H3227" s="9" t="s">
        <v>917</v>
      </c>
      <c r="J3227" s="6" t="str">
        <f t="shared" si="882"/>
        <v>001011</v>
      </c>
      <c r="K3227" s="1">
        <f t="shared" si="883"/>
        <v>0</v>
      </c>
      <c r="L3227" s="6" t="str">
        <f t="shared" si="884"/>
        <v>00000</v>
      </c>
      <c r="M3227" s="1">
        <f t="shared" si="885"/>
        <v>0</v>
      </c>
      <c r="N3227" s="6" t="str">
        <f t="shared" si="886"/>
        <v>00</v>
      </c>
      <c r="O3227" s="1">
        <f t="shared" si="887"/>
        <v>0</v>
      </c>
      <c r="P3227" s="1">
        <f>IF(HEX2DEC(LEFT(E3227,4))&gt;=32768,HEX2DEC(LEFT(E3227,4))-65536,HEX2DEC(LEFT(E3227,4)))/Codes!$N$2</f>
        <v>4.0960000000000001</v>
      </c>
      <c r="Q3227" s="1">
        <f>IF(HEX2DEC(RIGHT(E3227,4))&gt;=32768,HEX2DEC(RIGHT(E3227,4))-65536,HEX2DEC(RIGHT(E3227,4)))/Codes!$N$2</f>
        <v>0</v>
      </c>
      <c r="R3227" s="1">
        <f>IF(HEX2DEC(LEFT(F3227,4))&gt;=32768,HEX2DEC(LEFT(F3227,4))-65536,HEX2DEC(LEFT(F3227,4)))/Codes!$N$2</f>
        <v>4</v>
      </c>
      <c r="S3227" s="1">
        <f>IF(HEX2DEC(RIGHT(F3227,4))&gt;=32768,HEX2DEC(RIGHT(F3227,4))-65536,HEX2DEC(RIGHT(F3227,4)))/Codes!$N$2</f>
        <v>6.8</v>
      </c>
      <c r="T3227" s="18">
        <f t="shared" si="888"/>
        <v>361</v>
      </c>
      <c r="U3227" s="1">
        <f t="shared" si="889"/>
        <v>0</v>
      </c>
      <c r="V3227" s="1">
        <f t="shared" si="890"/>
        <v>0</v>
      </c>
      <c r="W3227" s="1" t="str">
        <f t="shared" si="891"/>
        <v>100</v>
      </c>
      <c r="X3227" s="1">
        <f t="shared" si="892"/>
        <v>3</v>
      </c>
      <c r="Y3227" s="1">
        <f t="shared" si="893"/>
        <v>0</v>
      </c>
      <c r="Z3227" s="1" t="str">
        <f>VLOOKUP(BIN2DEC(MID(HEX2BIN(MID(H3227,3,2),8),2,5)),Codes!$E$1:$F$18,2)</f>
        <v>Inert</v>
      </c>
      <c r="AA3227" s="6" t="str">
        <f t="shared" si="894"/>
        <v>0</v>
      </c>
      <c r="AB3227" s="1">
        <f t="shared" si="895"/>
        <v>0</v>
      </c>
      <c r="AC3227" s="1" t="str">
        <f>VLOOKUP(BIN2DEC(RIGHT(HEX2BIN(MID(H3227,6,1),4),1)&amp;LEFT(HEX2BIN(MID(H3227,7,1),4),1)),Codes!$K$1:$L$5,2)</f>
        <v>S</v>
      </c>
      <c r="AD3227" s="1" t="str">
        <f>VLOOKUP(BIN2DEC(RIGHT(HEX2BIN(MID(H3227,7,1),4),3)&amp;LEFT(HEX2BIN(MID(H3227,8,1),4),2)),Codes!$H$2:$I$33,2)</f>
        <v>Punch</v>
      </c>
      <c r="AE3227" s="1" t="str">
        <f t="shared" si="896"/>
        <v>1</v>
      </c>
      <c r="AF3227" s="1" t="str">
        <f t="shared" si="897"/>
        <v>1</v>
      </c>
      <c r="AH3227" s="6">
        <f t="shared" si="898"/>
        <v>1</v>
      </c>
    </row>
    <row r="3228" spans="1:34">
      <c r="A3228" s="3" t="s">
        <v>5021</v>
      </c>
      <c r="B3228" s="1" t="s">
        <v>41</v>
      </c>
      <c r="C3228" s="6" t="s">
        <v>933</v>
      </c>
      <c r="D3228" s="9" t="s">
        <v>484</v>
      </c>
      <c r="E3228" s="9" t="s">
        <v>914</v>
      </c>
      <c r="F3228" s="9" t="s">
        <v>5022</v>
      </c>
      <c r="G3228" s="9" t="s">
        <v>916</v>
      </c>
      <c r="H3228" s="9" t="s">
        <v>917</v>
      </c>
      <c r="J3228" s="6" t="str">
        <f t="shared" si="882"/>
        <v>001011</v>
      </c>
      <c r="K3228" s="1">
        <f t="shared" si="883"/>
        <v>1</v>
      </c>
      <c r="L3228" s="6" t="str">
        <f t="shared" si="884"/>
        <v>00000</v>
      </c>
      <c r="M3228" s="1">
        <f t="shared" si="885"/>
        <v>0</v>
      </c>
      <c r="N3228" s="6" t="str">
        <f t="shared" si="886"/>
        <v>00</v>
      </c>
      <c r="O3228" s="1">
        <f t="shared" si="887"/>
        <v>0</v>
      </c>
      <c r="P3228" s="1">
        <f>IF(HEX2DEC(LEFT(E3228,4))&gt;=32768,HEX2DEC(LEFT(E3228,4))-65536,HEX2DEC(LEFT(E3228,4)))/Codes!$N$2</f>
        <v>4.0960000000000001</v>
      </c>
      <c r="Q3228" s="1">
        <f>IF(HEX2DEC(RIGHT(E3228,4))&gt;=32768,HEX2DEC(RIGHT(E3228,4))-65536,HEX2DEC(RIGHT(E3228,4)))/Codes!$N$2</f>
        <v>0</v>
      </c>
      <c r="R3228" s="1">
        <f>IF(HEX2DEC(LEFT(F3228,4))&gt;=32768,HEX2DEC(LEFT(F3228,4))-65536,HEX2DEC(LEFT(F3228,4)))/Codes!$N$2</f>
        <v>10</v>
      </c>
      <c r="S3228" s="1">
        <f>IF(HEX2DEC(RIGHT(F3228,4))&gt;=32768,HEX2DEC(RIGHT(F3228,4))-65536,HEX2DEC(RIGHT(F3228,4)))/Codes!$N$2</f>
        <v>6.8</v>
      </c>
      <c r="T3228" s="18">
        <f t="shared" si="888"/>
        <v>361</v>
      </c>
      <c r="U3228" s="1">
        <f t="shared" si="889"/>
        <v>0</v>
      </c>
      <c r="V3228" s="1">
        <f t="shared" si="890"/>
        <v>0</v>
      </c>
      <c r="W3228" s="1" t="str">
        <f t="shared" si="891"/>
        <v>100</v>
      </c>
      <c r="X3228" s="1">
        <f t="shared" si="892"/>
        <v>3</v>
      </c>
      <c r="Y3228" s="1">
        <f t="shared" si="893"/>
        <v>0</v>
      </c>
      <c r="Z3228" s="1" t="str">
        <f>VLOOKUP(BIN2DEC(MID(HEX2BIN(MID(H3228,3,2),8),2,5)),Codes!$E$1:$F$18,2)</f>
        <v>Inert</v>
      </c>
      <c r="AA3228" s="6" t="str">
        <f t="shared" si="894"/>
        <v>0</v>
      </c>
      <c r="AB3228" s="1">
        <f t="shared" si="895"/>
        <v>0</v>
      </c>
      <c r="AC3228" s="1" t="str">
        <f>VLOOKUP(BIN2DEC(RIGHT(HEX2BIN(MID(H3228,6,1),4),1)&amp;LEFT(HEX2BIN(MID(H3228,7,1),4),1)),Codes!$K$1:$L$5,2)</f>
        <v>S</v>
      </c>
      <c r="AD3228" s="1" t="str">
        <f>VLOOKUP(BIN2DEC(RIGHT(HEX2BIN(MID(H3228,7,1),4),3)&amp;LEFT(HEX2BIN(MID(H3228,8,1),4),2)),Codes!$H$2:$I$33,2)</f>
        <v>Punch</v>
      </c>
      <c r="AE3228" s="1" t="str">
        <f t="shared" si="896"/>
        <v>1</v>
      </c>
      <c r="AF3228" s="1" t="str">
        <f t="shared" si="897"/>
        <v>1</v>
      </c>
      <c r="AH3228" s="6">
        <f t="shared" si="898"/>
        <v>1</v>
      </c>
    </row>
    <row r="3229" spans="1:34">
      <c r="A3229" s="3" t="s">
        <v>5023</v>
      </c>
      <c r="B3229" s="1" t="s">
        <v>41</v>
      </c>
      <c r="C3229" s="6" t="s">
        <v>933</v>
      </c>
      <c r="D3229" s="9" t="s">
        <v>494</v>
      </c>
      <c r="E3229" s="9" t="s">
        <v>914</v>
      </c>
      <c r="F3229" s="9" t="s">
        <v>5024</v>
      </c>
      <c r="G3229" s="9" t="s">
        <v>916</v>
      </c>
      <c r="H3229" s="9" t="s">
        <v>917</v>
      </c>
      <c r="J3229" s="6" t="str">
        <f t="shared" si="882"/>
        <v>001011</v>
      </c>
      <c r="K3229" s="1">
        <f t="shared" si="883"/>
        <v>2</v>
      </c>
      <c r="L3229" s="6" t="str">
        <f t="shared" si="884"/>
        <v>00000</v>
      </c>
      <c r="M3229" s="1">
        <f t="shared" si="885"/>
        <v>0</v>
      </c>
      <c r="N3229" s="6" t="str">
        <f t="shared" si="886"/>
        <v>00</v>
      </c>
      <c r="O3229" s="1">
        <f t="shared" si="887"/>
        <v>0</v>
      </c>
      <c r="P3229" s="1">
        <f>IF(HEX2DEC(LEFT(E3229,4))&gt;=32768,HEX2DEC(LEFT(E3229,4))-65536,HEX2DEC(LEFT(E3229,4)))/Codes!$N$2</f>
        <v>4.0960000000000001</v>
      </c>
      <c r="Q3229" s="1">
        <f>IF(HEX2DEC(RIGHT(E3229,4))&gt;=32768,HEX2DEC(RIGHT(E3229,4))-65536,HEX2DEC(RIGHT(E3229,4)))/Codes!$N$2</f>
        <v>0</v>
      </c>
      <c r="R3229" s="1">
        <f>IF(HEX2DEC(LEFT(F3229,4))&gt;=32768,HEX2DEC(LEFT(F3229,4))-65536,HEX2DEC(LEFT(F3229,4)))/Codes!$N$2</f>
        <v>-2</v>
      </c>
      <c r="S3229" s="1">
        <f>IF(HEX2DEC(RIGHT(F3229,4))&gt;=32768,HEX2DEC(RIGHT(F3229,4))-65536,HEX2DEC(RIGHT(F3229,4)))/Codes!$N$2</f>
        <v>6.8</v>
      </c>
      <c r="T3229" s="18">
        <f t="shared" si="888"/>
        <v>361</v>
      </c>
      <c r="U3229" s="1">
        <f t="shared" si="889"/>
        <v>0</v>
      </c>
      <c r="V3229" s="1">
        <f t="shared" si="890"/>
        <v>0</v>
      </c>
      <c r="W3229" s="1" t="str">
        <f t="shared" si="891"/>
        <v>100</v>
      </c>
      <c r="X3229" s="1">
        <f t="shared" si="892"/>
        <v>3</v>
      </c>
      <c r="Y3229" s="1">
        <f t="shared" si="893"/>
        <v>0</v>
      </c>
      <c r="Z3229" s="1" t="str">
        <f>VLOOKUP(BIN2DEC(MID(HEX2BIN(MID(H3229,3,2),8),2,5)),Codes!$E$1:$F$18,2)</f>
        <v>Inert</v>
      </c>
      <c r="AA3229" s="6" t="str">
        <f t="shared" si="894"/>
        <v>0</v>
      </c>
      <c r="AB3229" s="1">
        <f t="shared" si="895"/>
        <v>0</v>
      </c>
      <c r="AC3229" s="1" t="str">
        <f>VLOOKUP(BIN2DEC(RIGHT(HEX2BIN(MID(H3229,6,1),4),1)&amp;LEFT(HEX2BIN(MID(H3229,7,1),4),1)),Codes!$K$1:$L$5,2)</f>
        <v>S</v>
      </c>
      <c r="AD3229" s="1" t="str">
        <f>VLOOKUP(BIN2DEC(RIGHT(HEX2BIN(MID(H3229,7,1),4),3)&amp;LEFT(HEX2BIN(MID(H3229,8,1),4),2)),Codes!$H$2:$I$33,2)</f>
        <v>Punch</v>
      </c>
      <c r="AE3229" s="1" t="str">
        <f t="shared" si="896"/>
        <v>1</v>
      </c>
      <c r="AF3229" s="1" t="str">
        <f t="shared" si="897"/>
        <v>1</v>
      </c>
      <c r="AH3229" s="6">
        <f t="shared" si="898"/>
        <v>1</v>
      </c>
    </row>
    <row r="3230" spans="1:34">
      <c r="A3230" s="3" t="s">
        <v>5025</v>
      </c>
      <c r="B3230" s="1" t="s">
        <v>41</v>
      </c>
      <c r="C3230" s="6" t="s">
        <v>939</v>
      </c>
      <c r="D3230" s="9" t="s">
        <v>5026</v>
      </c>
      <c r="E3230" s="9" t="s">
        <v>927</v>
      </c>
      <c r="F3230" s="9" t="s">
        <v>940</v>
      </c>
      <c r="G3230" s="9" t="s">
        <v>5027</v>
      </c>
      <c r="H3230" s="9" t="s">
        <v>5028</v>
      </c>
      <c r="J3230" s="6" t="str">
        <f t="shared" si="882"/>
        <v>001011</v>
      </c>
      <c r="K3230" s="1">
        <f t="shared" si="883"/>
        <v>0</v>
      </c>
      <c r="L3230" s="6" t="str">
        <f t="shared" si="884"/>
        <v>00000</v>
      </c>
      <c r="M3230" s="1">
        <f t="shared" si="885"/>
        <v>25</v>
      </c>
      <c r="N3230" s="6" t="str">
        <f t="shared" si="886"/>
        <v>00</v>
      </c>
      <c r="O3230" s="1">
        <f t="shared" si="887"/>
        <v>16</v>
      </c>
      <c r="P3230" s="1">
        <f>IF(HEX2DEC(LEFT(E3230,4))&gt;=32768,HEX2DEC(LEFT(E3230,4))-65536,HEX2DEC(LEFT(E3230,4)))/Codes!$N$2</f>
        <v>7.68</v>
      </c>
      <c r="Q3230" s="1">
        <f>IF(HEX2DEC(RIGHT(E3230,4))&gt;=32768,HEX2DEC(RIGHT(E3230,4))-65536,HEX2DEC(RIGHT(E3230,4)))/Codes!$N$2</f>
        <v>0</v>
      </c>
      <c r="R3230" s="1">
        <f>IF(HEX2DEC(LEFT(F3230,4))&gt;=32768,HEX2DEC(LEFT(F3230,4))-65536,HEX2DEC(LEFT(F3230,4)))/Codes!$N$2</f>
        <v>0.04</v>
      </c>
      <c r="S3230" s="1">
        <f>IF(HEX2DEC(RIGHT(F3230,4))&gt;=32768,HEX2DEC(RIGHT(F3230,4))-65536,HEX2DEC(RIGHT(F3230,4)))/Codes!$N$2</f>
        <v>0</v>
      </c>
      <c r="T3230" s="18">
        <f t="shared" si="888"/>
        <v>70</v>
      </c>
      <c r="U3230" s="1">
        <f t="shared" si="889"/>
        <v>65</v>
      </c>
      <c r="V3230" s="1">
        <f t="shared" si="890"/>
        <v>0</v>
      </c>
      <c r="W3230" s="1" t="str">
        <f t="shared" si="891"/>
        <v>100</v>
      </c>
      <c r="X3230" s="1">
        <f t="shared" si="892"/>
        <v>2</v>
      </c>
      <c r="Y3230" s="1">
        <f t="shared" si="893"/>
        <v>50</v>
      </c>
      <c r="Z3230" s="1" t="str">
        <f>VLOOKUP(BIN2DEC(MID(HEX2BIN(MID(H3230,3,2),8),2,5)),Codes!$E$1:$F$18,2)</f>
        <v>Darkness</v>
      </c>
      <c r="AA3230" s="6" t="str">
        <f t="shared" si="894"/>
        <v>0</v>
      </c>
      <c r="AB3230" s="1">
        <f t="shared" si="895"/>
        <v>2</v>
      </c>
      <c r="AC3230" s="1" t="str">
        <f>VLOOKUP(BIN2DEC(RIGHT(HEX2BIN(MID(H3230,6,1),4),1)&amp;LEFT(HEX2BIN(MID(H3230,7,1),4),1)),Codes!$K$1:$L$5,2)</f>
        <v>L</v>
      </c>
      <c r="AD3230" s="1" t="str">
        <f>VLOOKUP(BIN2DEC(RIGHT(HEX2BIN(MID(H3230,7,1),4),3)&amp;LEFT(HEX2BIN(MID(H3230,8,1),4),2)),Codes!$H$2:$I$33,2)</f>
        <v>Burn</v>
      </c>
      <c r="AE3230" s="1" t="str">
        <f t="shared" si="896"/>
        <v>1</v>
      </c>
      <c r="AF3230" s="1" t="str">
        <f t="shared" si="897"/>
        <v>1</v>
      </c>
      <c r="AH3230" s="6">
        <f t="shared" si="898"/>
        <v>72</v>
      </c>
    </row>
    <row r="3231" spans="1:34">
      <c r="A3231" s="3" t="s">
        <v>5029</v>
      </c>
      <c r="B3231" s="1" t="s">
        <v>41</v>
      </c>
      <c r="C3231" s="6" t="s">
        <v>949</v>
      </c>
      <c r="D3231" s="9" t="s">
        <v>702</v>
      </c>
      <c r="E3231" s="9" t="s">
        <v>1062</v>
      </c>
      <c r="F3231" s="9" t="s">
        <v>5030</v>
      </c>
      <c r="G3231" s="9" t="s">
        <v>139</v>
      </c>
      <c r="H3231" s="9" t="s">
        <v>945</v>
      </c>
      <c r="J3231" s="6" t="str">
        <f t="shared" si="882"/>
        <v>001011</v>
      </c>
      <c r="K3231" s="1">
        <f t="shared" si="883"/>
        <v>0</v>
      </c>
      <c r="L3231" s="6" t="str">
        <f t="shared" si="884"/>
        <v>00000</v>
      </c>
      <c r="M3231" s="1">
        <f t="shared" si="885"/>
        <v>0</v>
      </c>
      <c r="N3231" s="6" t="str">
        <f t="shared" si="886"/>
        <v>00</v>
      </c>
      <c r="O3231" s="1">
        <f t="shared" si="887"/>
        <v>1</v>
      </c>
      <c r="P3231" s="1">
        <f>IF(HEX2DEC(LEFT(E3231,4))&gt;=32768,HEX2DEC(LEFT(E3231,4))-65536,HEX2DEC(LEFT(E3231,4)))/Codes!$N$2</f>
        <v>3.4119999999999999</v>
      </c>
      <c r="Q3231" s="1">
        <f>IF(HEX2DEC(RIGHT(E3231,4))&gt;=32768,HEX2DEC(RIGHT(E3231,4))-65536,HEX2DEC(RIGHT(E3231,4)))/Codes!$N$2</f>
        <v>0</v>
      </c>
      <c r="R3231" s="1">
        <f>IF(HEX2DEC(LEFT(F3231,4))&gt;=32768,HEX2DEC(LEFT(F3231,4))-65536,HEX2DEC(LEFT(F3231,4)))/Codes!$N$2</f>
        <v>8.8719999999999999</v>
      </c>
      <c r="S3231" s="1">
        <f>IF(HEX2DEC(RIGHT(F3231,4))&gt;=32768,HEX2DEC(RIGHT(F3231,4))-65536,HEX2DEC(RIGHT(F3231,4)))/Codes!$N$2</f>
        <v>6.1440000000000001</v>
      </c>
      <c r="T3231" s="18">
        <f t="shared" si="888"/>
        <v>361</v>
      </c>
      <c r="U3231" s="1">
        <f t="shared" si="889"/>
        <v>100</v>
      </c>
      <c r="V3231" s="1">
        <f t="shared" si="890"/>
        <v>0</v>
      </c>
      <c r="W3231" s="1" t="str">
        <f t="shared" si="891"/>
        <v>100</v>
      </c>
      <c r="X3231" s="1">
        <f t="shared" si="892"/>
        <v>3</v>
      </c>
      <c r="Y3231" s="1">
        <f t="shared" si="893"/>
        <v>0</v>
      </c>
      <c r="Z3231" s="1" t="str">
        <f>VLOOKUP(BIN2DEC(MID(HEX2BIN(MID(H3231,3,2),8),2,5)),Codes!$E$1:$F$18,2)</f>
        <v>Grab</v>
      </c>
      <c r="AA3231" s="6" t="str">
        <f t="shared" si="894"/>
        <v>0</v>
      </c>
      <c r="AB3231" s="1">
        <f t="shared" si="895"/>
        <v>0</v>
      </c>
      <c r="AC3231" s="1" t="str">
        <f>VLOOKUP(BIN2DEC(RIGHT(HEX2BIN(MID(H3231,6,1),4),1)&amp;LEFT(HEX2BIN(MID(H3231,7,1),4),1)),Codes!$K$1:$L$5,2)</f>
        <v>M</v>
      </c>
      <c r="AD3231" s="1" t="str">
        <f>VLOOKUP(BIN2DEC(RIGHT(HEX2BIN(MID(H3231,7,1),4),3)&amp;LEFT(HEX2BIN(MID(H3231,8,1),4),2)),Codes!$H$2:$I$33,2)</f>
        <v>Punch</v>
      </c>
      <c r="AE3231" s="1" t="str">
        <f t="shared" si="896"/>
        <v>1</v>
      </c>
      <c r="AF3231" s="1" t="str">
        <f t="shared" si="897"/>
        <v>1</v>
      </c>
      <c r="AH3231" s="6">
        <f t="shared" si="898"/>
        <v>33</v>
      </c>
    </row>
    <row r="3232" spans="1:34">
      <c r="A3232" s="3" t="s">
        <v>5031</v>
      </c>
      <c r="B3232" s="1" t="s">
        <v>41</v>
      </c>
      <c r="C3232" s="6" t="s">
        <v>949</v>
      </c>
      <c r="D3232" s="9" t="s">
        <v>707</v>
      </c>
      <c r="E3232" s="9" t="s">
        <v>854</v>
      </c>
      <c r="F3232" s="9" t="s">
        <v>5032</v>
      </c>
      <c r="G3232" s="9" t="s">
        <v>139</v>
      </c>
      <c r="H3232" s="9" t="s">
        <v>948</v>
      </c>
      <c r="J3232" s="6" t="str">
        <f t="shared" si="882"/>
        <v>001011</v>
      </c>
      <c r="K3232" s="1">
        <f t="shared" si="883"/>
        <v>1</v>
      </c>
      <c r="L3232" s="6" t="str">
        <f t="shared" si="884"/>
        <v>00000</v>
      </c>
      <c r="M3232" s="1">
        <f t="shared" si="885"/>
        <v>0</v>
      </c>
      <c r="N3232" s="6" t="str">
        <f t="shared" si="886"/>
        <v>00</v>
      </c>
      <c r="O3232" s="1">
        <f t="shared" si="887"/>
        <v>1</v>
      </c>
      <c r="P3232" s="1">
        <f>IF(HEX2DEC(LEFT(E3232,4))&gt;=32768,HEX2DEC(LEFT(E3232,4))-65536,HEX2DEC(LEFT(E3232,4)))/Codes!$N$2</f>
        <v>5.12</v>
      </c>
      <c r="Q3232" s="1">
        <f>IF(HEX2DEC(RIGHT(E3232,4))&gt;=32768,HEX2DEC(RIGHT(E3232,4))-65536,HEX2DEC(RIGHT(E3232,4)))/Codes!$N$2</f>
        <v>0</v>
      </c>
      <c r="R3232" s="1">
        <f>IF(HEX2DEC(LEFT(F3232,4))&gt;=32768,HEX2DEC(LEFT(F3232,4))-65536,HEX2DEC(LEFT(F3232,4)))/Codes!$N$2</f>
        <v>8.8719999999999999</v>
      </c>
      <c r="S3232" s="1">
        <f>IF(HEX2DEC(RIGHT(F3232,4))&gt;=32768,HEX2DEC(RIGHT(F3232,4))-65536,HEX2DEC(RIGHT(F3232,4)))/Codes!$N$2</f>
        <v>13.651999999999999</v>
      </c>
      <c r="T3232" s="18">
        <f t="shared" si="888"/>
        <v>361</v>
      </c>
      <c r="U3232" s="1">
        <f t="shared" si="889"/>
        <v>100</v>
      </c>
      <c r="V3232" s="1">
        <f t="shared" si="890"/>
        <v>0</v>
      </c>
      <c r="W3232" s="1" t="str">
        <f t="shared" si="891"/>
        <v>100</v>
      </c>
      <c r="X3232" s="1">
        <f t="shared" si="892"/>
        <v>3</v>
      </c>
      <c r="Y3232" s="1">
        <f t="shared" si="893"/>
        <v>0</v>
      </c>
      <c r="Z3232" s="1" t="str">
        <f>VLOOKUP(BIN2DEC(MID(HEX2BIN(MID(H3232,3,2),8),2,5)),Codes!$E$1:$F$18,2)</f>
        <v>Grab</v>
      </c>
      <c r="AA3232" s="6" t="str">
        <f t="shared" si="894"/>
        <v>0</v>
      </c>
      <c r="AB3232" s="1">
        <f t="shared" si="895"/>
        <v>0</v>
      </c>
      <c r="AC3232" s="1" t="str">
        <f>VLOOKUP(BIN2DEC(RIGHT(HEX2BIN(MID(H3232,6,1),4),1)&amp;LEFT(HEX2BIN(MID(H3232,7,1),4),1)),Codes!$K$1:$L$5,2)</f>
        <v>M</v>
      </c>
      <c r="AD3232" s="1" t="str">
        <f>VLOOKUP(BIN2DEC(RIGHT(HEX2BIN(MID(H3232,7,1),4),3)&amp;LEFT(HEX2BIN(MID(H3232,8,1),4),2)),Codes!$H$2:$I$33,2)</f>
        <v>Punch</v>
      </c>
      <c r="AE3232" s="1" t="str">
        <f t="shared" si="896"/>
        <v>1</v>
      </c>
      <c r="AF3232" s="1" t="str">
        <f t="shared" si="897"/>
        <v>0</v>
      </c>
      <c r="AH3232" s="6">
        <f t="shared" si="898"/>
        <v>33</v>
      </c>
    </row>
    <row r="3233" spans="1:34">
      <c r="A3233" s="3" t="s">
        <v>5034</v>
      </c>
      <c r="B3233" s="1" t="s">
        <v>41</v>
      </c>
      <c r="C3233" s="6" t="s">
        <v>5035</v>
      </c>
      <c r="D3233" s="9" t="s">
        <v>5036</v>
      </c>
      <c r="E3233" s="9" t="s">
        <v>773</v>
      </c>
      <c r="F3233" s="9" t="s">
        <v>956</v>
      </c>
      <c r="G3233" s="9" t="s">
        <v>139</v>
      </c>
      <c r="H3233" s="9" t="s">
        <v>5037</v>
      </c>
      <c r="J3233" s="6" t="str">
        <f t="shared" si="882"/>
        <v>001011</v>
      </c>
      <c r="K3233" s="1">
        <f t="shared" si="883"/>
        <v>0</v>
      </c>
      <c r="L3233" s="6" t="str">
        <f t="shared" si="884"/>
        <v>00000</v>
      </c>
      <c r="M3233" s="1">
        <f t="shared" si="885"/>
        <v>3</v>
      </c>
      <c r="N3233" s="6" t="str">
        <f t="shared" si="886"/>
        <v>00</v>
      </c>
      <c r="O3233" s="1">
        <f t="shared" si="887"/>
        <v>1</v>
      </c>
      <c r="P3233" s="1">
        <f>IF(HEX2DEC(LEFT(E3233,4))&gt;=32768,HEX2DEC(LEFT(E3233,4))-65536,HEX2DEC(LEFT(E3233,4)))/Codes!$N$2</f>
        <v>8.8000000000000007</v>
      </c>
      <c r="Q3233" s="1">
        <f>IF(HEX2DEC(RIGHT(E3233,4))&gt;=32768,HEX2DEC(RIGHT(E3233,4))-65536,HEX2DEC(RIGHT(E3233,4)))/Codes!$N$2</f>
        <v>0</v>
      </c>
      <c r="R3233" s="1">
        <f>IF(HEX2DEC(LEFT(F3233,4))&gt;=32768,HEX2DEC(LEFT(F3233,4))-65536,HEX2DEC(LEFT(F3233,4)))/Codes!$N$2</f>
        <v>0</v>
      </c>
      <c r="S3233" s="1">
        <f>IF(HEX2DEC(RIGHT(F3233,4))&gt;=32768,HEX2DEC(RIGHT(F3233,4))-65536,HEX2DEC(RIGHT(F3233,4)))/Codes!$N$2</f>
        <v>11.6</v>
      </c>
      <c r="T3233" s="18">
        <f t="shared" si="888"/>
        <v>361</v>
      </c>
      <c r="U3233" s="1">
        <f t="shared" si="889"/>
        <v>100</v>
      </c>
      <c r="V3233" s="1">
        <f t="shared" si="890"/>
        <v>0</v>
      </c>
      <c r="W3233" s="1" t="str">
        <f t="shared" si="891"/>
        <v>100</v>
      </c>
      <c r="X3233" s="1">
        <f t="shared" si="892"/>
        <v>3</v>
      </c>
      <c r="Y3233" s="1">
        <f t="shared" si="893"/>
        <v>60</v>
      </c>
      <c r="Z3233" s="1" t="str">
        <f>VLOOKUP(BIN2DEC(MID(HEX2BIN(MID(H3233,3,2),8),2,5)),Codes!$E$1:$F$18,2)</f>
        <v>Electric</v>
      </c>
      <c r="AA3233" s="6" t="str">
        <f t="shared" si="894"/>
        <v>0</v>
      </c>
      <c r="AB3233" s="1">
        <f t="shared" si="895"/>
        <v>0</v>
      </c>
      <c r="AC3233" s="1" t="str">
        <f>VLOOKUP(BIN2DEC(RIGHT(HEX2BIN(MID(H3233,6,1),4),1)&amp;LEFT(HEX2BIN(MID(H3233,7,1),4),1)),Codes!$K$1:$L$5,2)</f>
        <v>M</v>
      </c>
      <c r="AD3233" s="1" t="str">
        <f>VLOOKUP(BIN2DEC(RIGHT(HEX2BIN(MID(H3233,7,1),4),3)&amp;LEFT(HEX2BIN(MID(H3233,8,1),4),2)),Codes!$H$2:$I$33,2)</f>
        <v>Shock</v>
      </c>
      <c r="AE3233" s="1" t="str">
        <f t="shared" si="896"/>
        <v>1</v>
      </c>
      <c r="AF3233" s="1" t="str">
        <f t="shared" si="897"/>
        <v>1</v>
      </c>
      <c r="AH3233" s="6">
        <f t="shared" si="898"/>
        <v>39</v>
      </c>
    </row>
    <row r="3234" spans="1:34">
      <c r="A3234" s="3" t="s">
        <v>5042</v>
      </c>
      <c r="B3234" s="1" t="s">
        <v>41</v>
      </c>
      <c r="C3234" s="6" t="s">
        <v>4392</v>
      </c>
      <c r="D3234" s="9" t="s">
        <v>5043</v>
      </c>
      <c r="E3234" s="9" t="s">
        <v>207</v>
      </c>
      <c r="F3234" s="9" t="s">
        <v>91</v>
      </c>
      <c r="G3234" s="9" t="s">
        <v>5044</v>
      </c>
      <c r="H3234" s="9" t="s">
        <v>5045</v>
      </c>
      <c r="J3234" s="6" t="str">
        <f t="shared" si="882"/>
        <v>001011</v>
      </c>
      <c r="K3234" s="1">
        <f t="shared" si="883"/>
        <v>0</v>
      </c>
      <c r="L3234" s="6" t="str">
        <f t="shared" si="884"/>
        <v>00000</v>
      </c>
      <c r="M3234" s="1">
        <f t="shared" si="885"/>
        <v>13</v>
      </c>
      <c r="N3234" s="6" t="str">
        <f t="shared" si="886"/>
        <v>00</v>
      </c>
      <c r="O3234" s="1">
        <f t="shared" si="887"/>
        <v>15</v>
      </c>
      <c r="P3234" s="1">
        <f>IF(HEX2DEC(LEFT(E3234,4))&gt;=32768,HEX2DEC(LEFT(E3234,4))-65536,HEX2DEC(LEFT(E3234,4)))/Codes!$N$2</f>
        <v>4</v>
      </c>
      <c r="Q3234" s="1">
        <f>IF(HEX2DEC(RIGHT(E3234,4))&gt;=32768,HEX2DEC(RIGHT(E3234,4))-65536,HEX2DEC(RIGHT(E3234,4)))/Codes!$N$2</f>
        <v>0</v>
      </c>
      <c r="R3234" s="1">
        <f>IF(HEX2DEC(LEFT(F3234,4))&gt;=32768,HEX2DEC(LEFT(F3234,4))-65536,HEX2DEC(LEFT(F3234,4)))/Codes!$N$2</f>
        <v>0</v>
      </c>
      <c r="S3234" s="1">
        <f>IF(HEX2DEC(RIGHT(F3234,4))&gt;=32768,HEX2DEC(RIGHT(F3234,4))-65536,HEX2DEC(RIGHT(F3234,4)))/Codes!$N$2</f>
        <v>0</v>
      </c>
      <c r="T3234" s="18">
        <f t="shared" si="888"/>
        <v>361</v>
      </c>
      <c r="U3234" s="1">
        <f t="shared" si="889"/>
        <v>85</v>
      </c>
      <c r="V3234" s="1">
        <f t="shared" si="890"/>
        <v>0</v>
      </c>
      <c r="W3234" s="1" t="str">
        <f t="shared" si="891"/>
        <v>100</v>
      </c>
      <c r="X3234" s="1">
        <f t="shared" si="892"/>
        <v>3</v>
      </c>
      <c r="Y3234" s="1">
        <f t="shared" si="893"/>
        <v>60</v>
      </c>
      <c r="Z3234" s="1" t="str">
        <f>VLOOKUP(BIN2DEC(MID(HEX2BIN(MID(H3234,3,2),8),2,5)),Codes!$E$1:$F$18,2)</f>
        <v>Darkness</v>
      </c>
      <c r="AA3234" s="6" t="str">
        <f t="shared" si="894"/>
        <v>0</v>
      </c>
      <c r="AB3234" s="1">
        <f t="shared" si="895"/>
        <v>10</v>
      </c>
      <c r="AC3234" s="1" t="str">
        <f>VLOOKUP(BIN2DEC(RIGHT(HEX2BIN(MID(H3234,6,1),4),1)&amp;LEFT(HEX2BIN(MID(H3234,7,1),4),1)),Codes!$K$1:$L$5,2)</f>
        <v>L</v>
      </c>
      <c r="AD3234" s="1" t="str">
        <f>VLOOKUP(BIN2DEC(RIGHT(HEX2BIN(MID(H3234,7,1),4),3)&amp;LEFT(HEX2BIN(MID(H3234,8,1),4),2)),Codes!$H$2:$I$33,2)</f>
        <v>Kick</v>
      </c>
      <c r="AE3234" s="1" t="str">
        <f t="shared" si="896"/>
        <v>1</v>
      </c>
      <c r="AF3234" s="1" t="str">
        <f t="shared" si="897"/>
        <v>1</v>
      </c>
      <c r="AH3234" s="6">
        <f t="shared" si="898"/>
        <v>66</v>
      </c>
    </row>
    <row r="3235" spans="1:34">
      <c r="A3235" s="3" t="s">
        <v>5046</v>
      </c>
      <c r="B3235" s="1" t="s">
        <v>41</v>
      </c>
      <c r="C3235" s="6" t="s">
        <v>4392</v>
      </c>
      <c r="D3235" s="9" t="s">
        <v>5047</v>
      </c>
      <c r="E3235" s="9" t="s">
        <v>212</v>
      </c>
      <c r="F3235" s="9" t="s">
        <v>91</v>
      </c>
      <c r="G3235" s="9" t="s">
        <v>5044</v>
      </c>
      <c r="H3235" s="9" t="s">
        <v>5045</v>
      </c>
      <c r="J3235" s="6" t="str">
        <f t="shared" si="882"/>
        <v>001011</v>
      </c>
      <c r="K3235" s="1">
        <f t="shared" si="883"/>
        <v>1</v>
      </c>
      <c r="L3235" s="6" t="str">
        <f t="shared" si="884"/>
        <v>00000</v>
      </c>
      <c r="M3235" s="1">
        <f t="shared" si="885"/>
        <v>12</v>
      </c>
      <c r="N3235" s="6" t="str">
        <f t="shared" si="886"/>
        <v>00</v>
      </c>
      <c r="O3235" s="1">
        <f t="shared" si="887"/>
        <v>15</v>
      </c>
      <c r="P3235" s="1">
        <f>IF(HEX2DEC(LEFT(E3235,4))&gt;=32768,HEX2DEC(LEFT(E3235,4))-65536,HEX2DEC(LEFT(E3235,4)))/Codes!$N$2</f>
        <v>2.8</v>
      </c>
      <c r="Q3235" s="1">
        <f>IF(HEX2DEC(RIGHT(E3235,4))&gt;=32768,HEX2DEC(RIGHT(E3235,4))-65536,HEX2DEC(RIGHT(E3235,4)))/Codes!$N$2</f>
        <v>0</v>
      </c>
      <c r="R3235" s="1">
        <f>IF(HEX2DEC(LEFT(F3235,4))&gt;=32768,HEX2DEC(LEFT(F3235,4))-65536,HEX2DEC(LEFT(F3235,4)))/Codes!$N$2</f>
        <v>0</v>
      </c>
      <c r="S3235" s="1">
        <f>IF(HEX2DEC(RIGHT(F3235,4))&gt;=32768,HEX2DEC(RIGHT(F3235,4))-65536,HEX2DEC(RIGHT(F3235,4)))/Codes!$N$2</f>
        <v>0</v>
      </c>
      <c r="T3235" s="18">
        <f t="shared" si="888"/>
        <v>361</v>
      </c>
      <c r="U3235" s="1">
        <f t="shared" si="889"/>
        <v>85</v>
      </c>
      <c r="V3235" s="1">
        <f t="shared" si="890"/>
        <v>0</v>
      </c>
      <c r="W3235" s="1" t="str">
        <f t="shared" si="891"/>
        <v>100</v>
      </c>
      <c r="X3235" s="1">
        <f t="shared" si="892"/>
        <v>3</v>
      </c>
      <c r="Y3235" s="1">
        <f t="shared" si="893"/>
        <v>60</v>
      </c>
      <c r="Z3235" s="1" t="str">
        <f>VLOOKUP(BIN2DEC(MID(HEX2BIN(MID(H3235,3,2),8),2,5)),Codes!$E$1:$F$18,2)</f>
        <v>Darkness</v>
      </c>
      <c r="AA3235" s="6" t="str">
        <f t="shared" si="894"/>
        <v>0</v>
      </c>
      <c r="AB3235" s="1">
        <f t="shared" si="895"/>
        <v>10</v>
      </c>
      <c r="AC3235" s="1" t="str">
        <f>VLOOKUP(BIN2DEC(RIGHT(HEX2BIN(MID(H3235,6,1),4),1)&amp;LEFT(HEX2BIN(MID(H3235,7,1),4),1)),Codes!$K$1:$L$5,2)</f>
        <v>L</v>
      </c>
      <c r="AD3235" s="1" t="str">
        <f>VLOOKUP(BIN2DEC(RIGHT(HEX2BIN(MID(H3235,7,1),4),3)&amp;LEFT(HEX2BIN(MID(H3235,8,1),4),2)),Codes!$H$2:$I$33,2)</f>
        <v>Kick</v>
      </c>
      <c r="AE3235" s="1" t="str">
        <f t="shared" si="896"/>
        <v>1</v>
      </c>
      <c r="AF3235" s="1" t="str">
        <f t="shared" si="897"/>
        <v>1</v>
      </c>
      <c r="AH3235" s="6">
        <f t="shared" si="898"/>
        <v>66</v>
      </c>
    </row>
    <row r="3236" spans="1:34">
      <c r="A3236" s="3" t="s">
        <v>5048</v>
      </c>
      <c r="B3236" s="1" t="s">
        <v>41</v>
      </c>
      <c r="C3236" s="6" t="s">
        <v>4392</v>
      </c>
      <c r="D3236" s="9" t="s">
        <v>231</v>
      </c>
      <c r="E3236" s="9" t="s">
        <v>5049</v>
      </c>
      <c r="F3236" s="9" t="s">
        <v>91</v>
      </c>
      <c r="G3236" s="9" t="s">
        <v>5044</v>
      </c>
      <c r="H3236" s="9" t="s">
        <v>5045</v>
      </c>
      <c r="J3236" s="6" t="str">
        <f t="shared" si="882"/>
        <v>001011</v>
      </c>
      <c r="K3236" s="1">
        <f t="shared" si="883"/>
        <v>2</v>
      </c>
      <c r="L3236" s="6" t="str">
        <f t="shared" si="884"/>
        <v>00000</v>
      </c>
      <c r="M3236" s="1">
        <f t="shared" si="885"/>
        <v>13</v>
      </c>
      <c r="N3236" s="6" t="str">
        <f t="shared" si="886"/>
        <v>00</v>
      </c>
      <c r="O3236" s="1">
        <f t="shared" si="887"/>
        <v>15</v>
      </c>
      <c r="P3236" s="1">
        <f>IF(HEX2DEC(LEFT(E3236,4))&gt;=32768,HEX2DEC(LEFT(E3236,4))-65536,HEX2DEC(LEFT(E3236,4)))/Codes!$N$2</f>
        <v>4.8</v>
      </c>
      <c r="Q3236" s="1">
        <f>IF(HEX2DEC(RIGHT(E3236,4))&gt;=32768,HEX2DEC(RIGHT(E3236,4))-65536,HEX2DEC(RIGHT(E3236,4)))/Codes!$N$2</f>
        <v>8</v>
      </c>
      <c r="R3236" s="1">
        <f>IF(HEX2DEC(LEFT(F3236,4))&gt;=32768,HEX2DEC(LEFT(F3236,4))-65536,HEX2DEC(LEFT(F3236,4)))/Codes!$N$2</f>
        <v>0</v>
      </c>
      <c r="S3236" s="1">
        <f>IF(HEX2DEC(RIGHT(F3236,4))&gt;=32768,HEX2DEC(RIGHT(F3236,4))-65536,HEX2DEC(RIGHT(F3236,4)))/Codes!$N$2</f>
        <v>0</v>
      </c>
      <c r="T3236" s="18">
        <f t="shared" si="888"/>
        <v>361</v>
      </c>
      <c r="U3236" s="1">
        <f t="shared" si="889"/>
        <v>85</v>
      </c>
      <c r="V3236" s="1">
        <f t="shared" si="890"/>
        <v>0</v>
      </c>
      <c r="W3236" s="1" t="str">
        <f t="shared" si="891"/>
        <v>100</v>
      </c>
      <c r="X3236" s="1">
        <f t="shared" si="892"/>
        <v>3</v>
      </c>
      <c r="Y3236" s="1">
        <f t="shared" si="893"/>
        <v>60</v>
      </c>
      <c r="Z3236" s="1" t="str">
        <f>VLOOKUP(BIN2DEC(MID(HEX2BIN(MID(H3236,3,2),8),2,5)),Codes!$E$1:$F$18,2)</f>
        <v>Darkness</v>
      </c>
      <c r="AA3236" s="6" t="str">
        <f t="shared" si="894"/>
        <v>0</v>
      </c>
      <c r="AB3236" s="1">
        <f t="shared" si="895"/>
        <v>10</v>
      </c>
      <c r="AC3236" s="1" t="str">
        <f>VLOOKUP(BIN2DEC(RIGHT(HEX2BIN(MID(H3236,6,1),4),1)&amp;LEFT(HEX2BIN(MID(H3236,7,1),4),1)),Codes!$K$1:$L$5,2)</f>
        <v>L</v>
      </c>
      <c r="AD3236" s="1" t="str">
        <f>VLOOKUP(BIN2DEC(RIGHT(HEX2BIN(MID(H3236,7,1),4),3)&amp;LEFT(HEX2BIN(MID(H3236,8,1),4),2)),Codes!$H$2:$I$33,2)</f>
        <v>Kick</v>
      </c>
      <c r="AE3236" s="1" t="str">
        <f t="shared" si="896"/>
        <v>1</v>
      </c>
      <c r="AF3236" s="1" t="str">
        <f t="shared" si="897"/>
        <v>1</v>
      </c>
      <c r="AH3236" s="6">
        <f t="shared" si="898"/>
        <v>66</v>
      </c>
    </row>
    <row r="3237" spans="1:34">
      <c r="A3237" s="3" t="s">
        <v>5050</v>
      </c>
      <c r="B3237" s="1" t="s">
        <v>41</v>
      </c>
      <c r="C3237" s="6" t="s">
        <v>4391</v>
      </c>
      <c r="D3237" s="9" t="s">
        <v>5051</v>
      </c>
      <c r="E3237" s="9" t="s">
        <v>207</v>
      </c>
      <c r="F3237" s="9" t="s">
        <v>91</v>
      </c>
      <c r="G3237" s="9" t="s">
        <v>5052</v>
      </c>
      <c r="H3237" s="9" t="s">
        <v>5053</v>
      </c>
      <c r="J3237" s="6" t="str">
        <f t="shared" si="882"/>
        <v>001011</v>
      </c>
      <c r="K3237" s="1">
        <f t="shared" si="883"/>
        <v>0</v>
      </c>
      <c r="L3237" s="6" t="str">
        <f t="shared" si="884"/>
        <v>00000</v>
      </c>
      <c r="M3237" s="1">
        <f t="shared" si="885"/>
        <v>7</v>
      </c>
      <c r="N3237" s="6" t="str">
        <f t="shared" si="886"/>
        <v>00</v>
      </c>
      <c r="O3237" s="1">
        <f t="shared" si="887"/>
        <v>14</v>
      </c>
      <c r="P3237" s="1">
        <f>IF(HEX2DEC(LEFT(E3237,4))&gt;=32768,HEX2DEC(LEFT(E3237,4))-65536,HEX2DEC(LEFT(E3237,4)))/Codes!$N$2</f>
        <v>4</v>
      </c>
      <c r="Q3237" s="1">
        <f>IF(HEX2DEC(RIGHT(E3237,4))&gt;=32768,HEX2DEC(RIGHT(E3237,4))-65536,HEX2DEC(RIGHT(E3237,4)))/Codes!$N$2</f>
        <v>0</v>
      </c>
      <c r="R3237" s="1">
        <f>IF(HEX2DEC(LEFT(F3237,4))&gt;=32768,HEX2DEC(LEFT(F3237,4))-65536,HEX2DEC(LEFT(F3237,4)))/Codes!$N$2</f>
        <v>0</v>
      </c>
      <c r="S3237" s="1">
        <f>IF(HEX2DEC(RIGHT(F3237,4))&gt;=32768,HEX2DEC(RIGHT(F3237,4))-65536,HEX2DEC(RIGHT(F3237,4)))/Codes!$N$2</f>
        <v>0</v>
      </c>
      <c r="T3237" s="18">
        <f t="shared" si="888"/>
        <v>290</v>
      </c>
      <c r="U3237" s="1">
        <f t="shared" si="889"/>
        <v>80</v>
      </c>
      <c r="V3237" s="1">
        <f t="shared" si="890"/>
        <v>0</v>
      </c>
      <c r="W3237" s="1" t="str">
        <f t="shared" si="891"/>
        <v>100</v>
      </c>
      <c r="X3237" s="1">
        <f t="shared" si="892"/>
        <v>3</v>
      </c>
      <c r="Y3237" s="1">
        <f t="shared" si="893"/>
        <v>50</v>
      </c>
      <c r="Z3237" s="1" t="str">
        <f>VLOOKUP(BIN2DEC(MID(HEX2BIN(MID(H3237,3,2),8),2,5)),Codes!$E$1:$F$18,2)</f>
        <v>Darkness</v>
      </c>
      <c r="AA3237" s="6" t="str">
        <f t="shared" si="894"/>
        <v>0</v>
      </c>
      <c r="AB3237" s="1">
        <f t="shared" si="895"/>
        <v>10</v>
      </c>
      <c r="AC3237" s="1" t="str">
        <f>VLOOKUP(BIN2DEC(RIGHT(HEX2BIN(MID(H3237,6,1),4),1)&amp;LEFT(HEX2BIN(MID(H3237,7,1),4),1)),Codes!$K$1:$L$5,2)</f>
        <v>L</v>
      </c>
      <c r="AD3237" s="1" t="str">
        <f>VLOOKUP(BIN2DEC(RIGHT(HEX2BIN(MID(H3237,7,1),4),3)&amp;LEFT(HEX2BIN(MID(H3237,8,1),4),2)),Codes!$H$2:$I$33,2)</f>
        <v>Kick</v>
      </c>
      <c r="AE3237" s="1" t="str">
        <f t="shared" si="896"/>
        <v>1</v>
      </c>
      <c r="AF3237" s="1" t="str">
        <f t="shared" si="897"/>
        <v>1</v>
      </c>
      <c r="AH3237" s="6">
        <f t="shared" si="898"/>
        <v>66</v>
      </c>
    </row>
    <row r="3238" spans="1:34">
      <c r="A3238" s="3" t="s">
        <v>5055</v>
      </c>
      <c r="B3238" s="1" t="s">
        <v>41</v>
      </c>
      <c r="C3238" s="6" t="s">
        <v>4391</v>
      </c>
      <c r="D3238" s="9" t="s">
        <v>2697</v>
      </c>
      <c r="E3238" s="9" t="s">
        <v>212</v>
      </c>
      <c r="F3238" s="9" t="s">
        <v>91</v>
      </c>
      <c r="G3238" s="9" t="s">
        <v>5052</v>
      </c>
      <c r="H3238" s="9" t="s">
        <v>5053</v>
      </c>
      <c r="J3238" s="6" t="str">
        <f t="shared" si="882"/>
        <v>001011</v>
      </c>
      <c r="K3238" s="1">
        <f t="shared" si="883"/>
        <v>1</v>
      </c>
      <c r="L3238" s="6" t="str">
        <f t="shared" si="884"/>
        <v>00000</v>
      </c>
      <c r="M3238" s="1">
        <f t="shared" si="885"/>
        <v>6</v>
      </c>
      <c r="N3238" s="6" t="str">
        <f t="shared" si="886"/>
        <v>00</v>
      </c>
      <c r="O3238" s="1">
        <f t="shared" si="887"/>
        <v>14</v>
      </c>
      <c r="P3238" s="1">
        <f>IF(HEX2DEC(LEFT(E3238,4))&gt;=32768,HEX2DEC(LEFT(E3238,4))-65536,HEX2DEC(LEFT(E3238,4)))/Codes!$N$2</f>
        <v>2.8</v>
      </c>
      <c r="Q3238" s="1">
        <f>IF(HEX2DEC(RIGHT(E3238,4))&gt;=32768,HEX2DEC(RIGHT(E3238,4))-65536,HEX2DEC(RIGHT(E3238,4)))/Codes!$N$2</f>
        <v>0</v>
      </c>
      <c r="R3238" s="1">
        <f>IF(HEX2DEC(LEFT(F3238,4))&gt;=32768,HEX2DEC(LEFT(F3238,4))-65536,HEX2DEC(LEFT(F3238,4)))/Codes!$N$2</f>
        <v>0</v>
      </c>
      <c r="S3238" s="1">
        <f>IF(HEX2DEC(RIGHT(F3238,4))&gt;=32768,HEX2DEC(RIGHT(F3238,4))-65536,HEX2DEC(RIGHT(F3238,4)))/Codes!$N$2</f>
        <v>0</v>
      </c>
      <c r="T3238" s="18">
        <f t="shared" si="888"/>
        <v>290</v>
      </c>
      <c r="U3238" s="1">
        <f t="shared" si="889"/>
        <v>80</v>
      </c>
      <c r="V3238" s="1">
        <f t="shared" si="890"/>
        <v>0</v>
      </c>
      <c r="W3238" s="1" t="str">
        <f t="shared" si="891"/>
        <v>100</v>
      </c>
      <c r="X3238" s="1">
        <f t="shared" si="892"/>
        <v>3</v>
      </c>
      <c r="Y3238" s="1">
        <f t="shared" si="893"/>
        <v>50</v>
      </c>
      <c r="Z3238" s="1" t="str">
        <f>VLOOKUP(BIN2DEC(MID(HEX2BIN(MID(H3238,3,2),8),2,5)),Codes!$E$1:$F$18,2)</f>
        <v>Darkness</v>
      </c>
      <c r="AA3238" s="6" t="str">
        <f t="shared" si="894"/>
        <v>0</v>
      </c>
      <c r="AB3238" s="1">
        <f t="shared" si="895"/>
        <v>10</v>
      </c>
      <c r="AC3238" s="1" t="str">
        <f>VLOOKUP(BIN2DEC(RIGHT(HEX2BIN(MID(H3238,6,1),4),1)&amp;LEFT(HEX2BIN(MID(H3238,7,1),4),1)),Codes!$K$1:$L$5,2)</f>
        <v>L</v>
      </c>
      <c r="AD3238" s="1" t="str">
        <f>VLOOKUP(BIN2DEC(RIGHT(HEX2BIN(MID(H3238,7,1),4),3)&amp;LEFT(HEX2BIN(MID(H3238,8,1),4),2)),Codes!$H$2:$I$33,2)</f>
        <v>Kick</v>
      </c>
      <c r="AE3238" s="1" t="str">
        <f t="shared" si="896"/>
        <v>1</v>
      </c>
      <c r="AF3238" s="1" t="str">
        <f t="shared" si="897"/>
        <v>1</v>
      </c>
      <c r="AH3238" s="6">
        <f t="shared" si="898"/>
        <v>66</v>
      </c>
    </row>
    <row r="3239" spans="1:34">
      <c r="A3239" s="3" t="s">
        <v>5056</v>
      </c>
      <c r="B3239" s="1" t="s">
        <v>41</v>
      </c>
      <c r="C3239" s="6" t="s">
        <v>5074</v>
      </c>
      <c r="D3239" s="9" t="s">
        <v>3106</v>
      </c>
      <c r="E3239" s="9" t="s">
        <v>207</v>
      </c>
      <c r="F3239" s="9" t="s">
        <v>5057</v>
      </c>
      <c r="G3239" s="9" t="s">
        <v>5058</v>
      </c>
      <c r="H3239" s="9" t="s">
        <v>2398</v>
      </c>
      <c r="J3239" s="6" t="str">
        <f t="shared" si="882"/>
        <v>001011</v>
      </c>
      <c r="K3239" s="1">
        <f t="shared" si="883"/>
        <v>0</v>
      </c>
      <c r="L3239" s="6" t="str">
        <f t="shared" si="884"/>
        <v>00000</v>
      </c>
      <c r="M3239" s="1">
        <f t="shared" si="885"/>
        <v>0</v>
      </c>
      <c r="N3239" s="6" t="str">
        <f t="shared" si="886"/>
        <v>00</v>
      </c>
      <c r="O3239" s="1">
        <f t="shared" si="887"/>
        <v>12</v>
      </c>
      <c r="P3239" s="1">
        <f>IF(HEX2DEC(LEFT(E3239,4))&gt;=32768,HEX2DEC(LEFT(E3239,4))-65536,HEX2DEC(LEFT(E3239,4)))/Codes!$N$2</f>
        <v>4</v>
      </c>
      <c r="Q3239" s="1">
        <f>IF(HEX2DEC(RIGHT(E3239,4))&gt;=32768,HEX2DEC(RIGHT(E3239,4))-65536,HEX2DEC(RIGHT(E3239,4)))/Codes!$N$2</f>
        <v>0</v>
      </c>
      <c r="R3239" s="1">
        <f>IF(HEX2DEC(LEFT(F3239,4))&gt;=32768,HEX2DEC(LEFT(F3239,4))-65536,HEX2DEC(LEFT(F3239,4)))/Codes!$N$2</f>
        <v>3.2</v>
      </c>
      <c r="S3239" s="1">
        <f>IF(HEX2DEC(RIGHT(F3239,4))&gt;=32768,HEX2DEC(RIGHT(F3239,4))-65536,HEX2DEC(RIGHT(F3239,4)))/Codes!$N$2</f>
        <v>8.8000000000000007</v>
      </c>
      <c r="T3239" s="18">
        <f t="shared" si="888"/>
        <v>80</v>
      </c>
      <c r="U3239" s="1">
        <f t="shared" si="889"/>
        <v>20</v>
      </c>
      <c r="V3239" s="1">
        <f t="shared" si="890"/>
        <v>0</v>
      </c>
      <c r="W3239" s="1" t="str">
        <f t="shared" si="891"/>
        <v>100</v>
      </c>
      <c r="X3239" s="1">
        <f t="shared" si="892"/>
        <v>0</v>
      </c>
      <c r="Y3239" s="1">
        <f t="shared" si="893"/>
        <v>60</v>
      </c>
      <c r="Z3239" s="1" t="str">
        <f>VLOOKUP(BIN2DEC(MID(HEX2BIN(MID(H3239,3,2),8),2,5)),Codes!$E$1:$F$18,2)</f>
        <v>Normal</v>
      </c>
      <c r="AA3239" s="6" t="str">
        <f t="shared" si="894"/>
        <v>0</v>
      </c>
      <c r="AB3239" s="1">
        <f t="shared" si="895"/>
        <v>0</v>
      </c>
      <c r="AC3239" s="1" t="str">
        <f>VLOOKUP(BIN2DEC(RIGHT(HEX2BIN(MID(H3239,6,1),4),1)&amp;LEFT(HEX2BIN(MID(H3239,7,1),4),1)),Codes!$K$1:$L$5,2)</f>
        <v>L</v>
      </c>
      <c r="AD3239" s="1" t="str">
        <f>VLOOKUP(BIN2DEC(RIGHT(HEX2BIN(MID(H3239,7,1),4),3)&amp;LEFT(HEX2BIN(MID(H3239,8,1),4),2)),Codes!$H$2:$I$33,2)</f>
        <v>Kick</v>
      </c>
      <c r="AE3239" s="1" t="str">
        <f t="shared" si="896"/>
        <v>1</v>
      </c>
      <c r="AF3239" s="1" t="str">
        <f t="shared" si="897"/>
        <v>0</v>
      </c>
      <c r="AH3239" s="6">
        <f t="shared" si="898"/>
        <v>66</v>
      </c>
    </row>
    <row r="3240" spans="1:34">
      <c r="A3240" s="3" t="s">
        <v>5059</v>
      </c>
      <c r="B3240" s="1" t="s">
        <v>41</v>
      </c>
      <c r="C3240" s="6" t="s">
        <v>5074</v>
      </c>
      <c r="D3240" s="9" t="s">
        <v>1715</v>
      </c>
      <c r="E3240" s="9" t="s">
        <v>207</v>
      </c>
      <c r="F3240" s="9" t="s">
        <v>5061</v>
      </c>
      <c r="G3240" s="9" t="s">
        <v>5058</v>
      </c>
      <c r="H3240" s="9" t="s">
        <v>2398</v>
      </c>
      <c r="J3240" s="6" t="str">
        <f t="shared" si="882"/>
        <v>001011</v>
      </c>
      <c r="K3240" s="1">
        <f t="shared" si="883"/>
        <v>1</v>
      </c>
      <c r="L3240" s="6" t="str">
        <f t="shared" si="884"/>
        <v>00000</v>
      </c>
      <c r="M3240" s="1">
        <f t="shared" si="885"/>
        <v>0</v>
      </c>
      <c r="N3240" s="6" t="str">
        <f t="shared" si="886"/>
        <v>00</v>
      </c>
      <c r="O3240" s="1">
        <f t="shared" si="887"/>
        <v>12</v>
      </c>
      <c r="P3240" s="1">
        <f>IF(HEX2DEC(LEFT(E3240,4))&gt;=32768,HEX2DEC(LEFT(E3240,4))-65536,HEX2DEC(LEFT(E3240,4)))/Codes!$N$2</f>
        <v>4</v>
      </c>
      <c r="Q3240" s="1">
        <f>IF(HEX2DEC(RIGHT(E3240,4))&gt;=32768,HEX2DEC(RIGHT(E3240,4))-65536,HEX2DEC(RIGHT(E3240,4)))/Codes!$N$2</f>
        <v>0</v>
      </c>
      <c r="R3240" s="1">
        <f>IF(HEX2DEC(LEFT(F3240,4))&gt;=32768,HEX2DEC(LEFT(F3240,4))-65536,HEX2DEC(LEFT(F3240,4)))/Codes!$N$2</f>
        <v>3.2</v>
      </c>
      <c r="S3240" s="1">
        <f>IF(HEX2DEC(RIGHT(F3240,4))&gt;=32768,HEX2DEC(RIGHT(F3240,4))-65536,HEX2DEC(RIGHT(F3240,4)))/Codes!$N$2</f>
        <v>-8.8000000000000007</v>
      </c>
      <c r="T3240" s="18">
        <f t="shared" si="888"/>
        <v>80</v>
      </c>
      <c r="U3240" s="1">
        <f t="shared" si="889"/>
        <v>20</v>
      </c>
      <c r="V3240" s="1">
        <f t="shared" si="890"/>
        <v>0</v>
      </c>
      <c r="W3240" s="1" t="str">
        <f t="shared" si="891"/>
        <v>100</v>
      </c>
      <c r="X3240" s="1">
        <f t="shared" si="892"/>
        <v>0</v>
      </c>
      <c r="Y3240" s="1">
        <f t="shared" si="893"/>
        <v>60</v>
      </c>
      <c r="Z3240" s="1" t="str">
        <f>VLOOKUP(BIN2DEC(MID(HEX2BIN(MID(H3240,3,2),8),2,5)),Codes!$E$1:$F$18,2)</f>
        <v>Normal</v>
      </c>
      <c r="AA3240" s="6" t="str">
        <f t="shared" si="894"/>
        <v>0</v>
      </c>
      <c r="AB3240" s="1">
        <f t="shared" si="895"/>
        <v>0</v>
      </c>
      <c r="AC3240" s="1" t="str">
        <f>VLOOKUP(BIN2DEC(RIGHT(HEX2BIN(MID(H3240,6,1),4),1)&amp;LEFT(HEX2BIN(MID(H3240,7,1),4),1)),Codes!$K$1:$L$5,2)</f>
        <v>L</v>
      </c>
      <c r="AD3240" s="1" t="str">
        <f>VLOOKUP(BIN2DEC(RIGHT(HEX2BIN(MID(H3240,7,1),4),3)&amp;LEFT(HEX2BIN(MID(H3240,8,1),4),2)),Codes!$H$2:$I$33,2)</f>
        <v>Kick</v>
      </c>
      <c r="AE3240" s="1" t="str">
        <f t="shared" si="896"/>
        <v>1</v>
      </c>
      <c r="AF3240" s="1" t="str">
        <f t="shared" si="897"/>
        <v>0</v>
      </c>
      <c r="AH3240" s="6">
        <f t="shared" si="898"/>
        <v>66</v>
      </c>
    </row>
    <row r="3241" spans="1:34">
      <c r="A3241" s="3" t="s">
        <v>5062</v>
      </c>
      <c r="B3241" s="1" t="s">
        <v>41</v>
      </c>
      <c r="C3241" s="6" t="s">
        <v>5074</v>
      </c>
      <c r="D3241" s="9" t="s">
        <v>1242</v>
      </c>
      <c r="E3241" s="9" t="s">
        <v>207</v>
      </c>
      <c r="F3241" s="9" t="s">
        <v>307</v>
      </c>
      <c r="G3241" s="9" t="s">
        <v>5058</v>
      </c>
      <c r="H3241" s="9" t="s">
        <v>2398</v>
      </c>
      <c r="J3241" s="6" t="str">
        <f t="shared" si="882"/>
        <v>001011</v>
      </c>
      <c r="K3241" s="1">
        <f t="shared" si="883"/>
        <v>2</v>
      </c>
      <c r="L3241" s="6" t="str">
        <f t="shared" si="884"/>
        <v>00000</v>
      </c>
      <c r="M3241" s="1">
        <f t="shared" si="885"/>
        <v>0</v>
      </c>
      <c r="N3241" s="6" t="str">
        <f t="shared" si="886"/>
        <v>00</v>
      </c>
      <c r="O3241" s="1">
        <f t="shared" si="887"/>
        <v>12</v>
      </c>
      <c r="P3241" s="1">
        <f>IF(HEX2DEC(LEFT(E3241,4))&gt;=32768,HEX2DEC(LEFT(E3241,4))-65536,HEX2DEC(LEFT(E3241,4)))/Codes!$N$2</f>
        <v>4</v>
      </c>
      <c r="Q3241" s="1">
        <f>IF(HEX2DEC(RIGHT(E3241,4))&gt;=32768,HEX2DEC(RIGHT(E3241,4))-65536,HEX2DEC(RIGHT(E3241,4)))/Codes!$N$2</f>
        <v>0</v>
      </c>
      <c r="R3241" s="1">
        <f>IF(HEX2DEC(LEFT(F3241,4))&gt;=32768,HEX2DEC(LEFT(F3241,4))-65536,HEX2DEC(LEFT(F3241,4)))/Codes!$N$2</f>
        <v>3.2</v>
      </c>
      <c r="S3241" s="1">
        <f>IF(HEX2DEC(RIGHT(F3241,4))&gt;=32768,HEX2DEC(RIGHT(F3241,4))-65536,HEX2DEC(RIGHT(F3241,4)))/Codes!$N$2</f>
        <v>0</v>
      </c>
      <c r="T3241" s="18">
        <f t="shared" si="888"/>
        <v>80</v>
      </c>
      <c r="U3241" s="1">
        <f t="shared" si="889"/>
        <v>20</v>
      </c>
      <c r="V3241" s="1">
        <f t="shared" si="890"/>
        <v>0</v>
      </c>
      <c r="W3241" s="1" t="str">
        <f t="shared" si="891"/>
        <v>100</v>
      </c>
      <c r="X3241" s="1">
        <f t="shared" si="892"/>
        <v>0</v>
      </c>
      <c r="Y3241" s="1">
        <f t="shared" si="893"/>
        <v>60</v>
      </c>
      <c r="Z3241" s="1" t="str">
        <f>VLOOKUP(BIN2DEC(MID(HEX2BIN(MID(H3241,3,2),8),2,5)),Codes!$E$1:$F$18,2)</f>
        <v>Normal</v>
      </c>
      <c r="AA3241" s="6" t="str">
        <f t="shared" si="894"/>
        <v>0</v>
      </c>
      <c r="AB3241" s="1">
        <f t="shared" si="895"/>
        <v>0</v>
      </c>
      <c r="AC3241" s="1" t="str">
        <f>VLOOKUP(BIN2DEC(RIGHT(HEX2BIN(MID(H3241,6,1),4),1)&amp;LEFT(HEX2BIN(MID(H3241,7,1),4),1)),Codes!$K$1:$L$5,2)</f>
        <v>L</v>
      </c>
      <c r="AD3241" s="1" t="str">
        <f>VLOOKUP(BIN2DEC(RIGHT(HEX2BIN(MID(H3241,7,1),4),3)&amp;LEFT(HEX2BIN(MID(H3241,8,1),4),2)),Codes!$H$2:$I$33,2)</f>
        <v>Kick</v>
      </c>
      <c r="AE3241" s="1" t="str">
        <f t="shared" si="896"/>
        <v>1</v>
      </c>
      <c r="AF3241" s="1" t="str">
        <f t="shared" si="897"/>
        <v>0</v>
      </c>
      <c r="AH3241" s="6">
        <f t="shared" si="898"/>
        <v>66</v>
      </c>
    </row>
    <row r="3242" spans="1:34">
      <c r="A3242" s="3" t="s">
        <v>5067</v>
      </c>
      <c r="B3242" s="1" t="s">
        <v>41</v>
      </c>
      <c r="C3242" s="6" t="s">
        <v>5073</v>
      </c>
      <c r="D3242" s="9" t="s">
        <v>1061</v>
      </c>
      <c r="E3242" s="9" t="s">
        <v>207</v>
      </c>
      <c r="F3242" s="9" t="s">
        <v>5068</v>
      </c>
      <c r="G3242" s="9" t="s">
        <v>139</v>
      </c>
      <c r="H3242" s="9" t="s">
        <v>5069</v>
      </c>
      <c r="J3242" s="6" t="str">
        <f t="shared" si="882"/>
        <v>001011</v>
      </c>
      <c r="K3242" s="1">
        <f t="shared" si="883"/>
        <v>0</v>
      </c>
      <c r="L3242" s="6" t="str">
        <f t="shared" si="884"/>
        <v>00000</v>
      </c>
      <c r="M3242" s="1">
        <f t="shared" si="885"/>
        <v>0</v>
      </c>
      <c r="N3242" s="6" t="str">
        <f t="shared" si="886"/>
        <v>00</v>
      </c>
      <c r="O3242" s="1">
        <f t="shared" si="887"/>
        <v>7</v>
      </c>
      <c r="P3242" s="1">
        <f>IF(HEX2DEC(LEFT(E3242,4))&gt;=32768,HEX2DEC(LEFT(E3242,4))-65536,HEX2DEC(LEFT(E3242,4)))/Codes!$N$2</f>
        <v>4</v>
      </c>
      <c r="Q3242" s="1">
        <f>IF(HEX2DEC(RIGHT(E3242,4))&gt;=32768,HEX2DEC(RIGHT(E3242,4))-65536,HEX2DEC(RIGHT(E3242,4)))/Codes!$N$2</f>
        <v>0</v>
      </c>
      <c r="R3242" s="1">
        <f>IF(HEX2DEC(LEFT(F3242,4))&gt;=32768,HEX2DEC(LEFT(F3242,4))-65536,HEX2DEC(LEFT(F3242,4)))/Codes!$N$2</f>
        <v>11.4</v>
      </c>
      <c r="S3242" s="1">
        <f>IF(HEX2DEC(RIGHT(F3242,4))&gt;=32768,HEX2DEC(RIGHT(F3242,4))-65536,HEX2DEC(RIGHT(F3242,4)))/Codes!$N$2</f>
        <v>11.6</v>
      </c>
      <c r="T3242" s="18">
        <f t="shared" si="888"/>
        <v>361</v>
      </c>
      <c r="U3242" s="1">
        <f t="shared" si="889"/>
        <v>100</v>
      </c>
      <c r="V3242" s="1">
        <f t="shared" si="890"/>
        <v>0</v>
      </c>
      <c r="W3242" s="1" t="str">
        <f t="shared" si="891"/>
        <v>100</v>
      </c>
      <c r="X3242" s="1">
        <f t="shared" si="892"/>
        <v>3</v>
      </c>
      <c r="Y3242" s="1">
        <f t="shared" si="893"/>
        <v>30</v>
      </c>
      <c r="Z3242" s="1" t="str">
        <f>VLOOKUP(BIN2DEC(MID(HEX2BIN(MID(H3242,3,2),8),2,5)),Codes!$E$1:$F$18,2)</f>
        <v>Electric</v>
      </c>
      <c r="AA3242" s="6" t="str">
        <f t="shared" si="894"/>
        <v>0</v>
      </c>
      <c r="AB3242" s="1">
        <f t="shared" si="895"/>
        <v>0</v>
      </c>
      <c r="AC3242" s="1" t="str">
        <f>VLOOKUP(BIN2DEC(RIGHT(HEX2BIN(MID(H3242,6,1),4),1)&amp;LEFT(HEX2BIN(MID(H3242,7,1),4),1)),Codes!$K$1:$L$5,2)</f>
        <v>L</v>
      </c>
      <c r="AD3242" s="1" t="str">
        <f>VLOOKUP(BIN2DEC(RIGHT(HEX2BIN(MID(H3242,7,1),4),3)&amp;LEFT(HEX2BIN(MID(H3242,8,1),4),2)),Codes!$H$2:$I$33,2)</f>
        <v>Punch</v>
      </c>
      <c r="AE3242" s="1" t="str">
        <f t="shared" si="896"/>
        <v>1</v>
      </c>
      <c r="AF3242" s="1" t="str">
        <f t="shared" si="897"/>
        <v>1</v>
      </c>
      <c r="AH3242" s="6">
        <f t="shared" si="898"/>
        <v>65</v>
      </c>
    </row>
    <row r="3243" spans="1:34">
      <c r="A3243" s="3" t="s">
        <v>5070</v>
      </c>
      <c r="B3243" s="1" t="s">
        <v>41</v>
      </c>
      <c r="C3243" s="6" t="s">
        <v>5073</v>
      </c>
      <c r="D3243" s="9" t="s">
        <v>2283</v>
      </c>
      <c r="E3243" s="9" t="s">
        <v>256</v>
      </c>
      <c r="F3243" s="9" t="s">
        <v>5071</v>
      </c>
      <c r="G3243" s="9" t="s">
        <v>139</v>
      </c>
      <c r="H3243" s="9" t="s">
        <v>5069</v>
      </c>
      <c r="J3243" s="6" t="str">
        <f t="shared" si="882"/>
        <v>001011</v>
      </c>
      <c r="K3243" s="1">
        <f t="shared" si="883"/>
        <v>1</v>
      </c>
      <c r="L3243" s="6" t="str">
        <f t="shared" si="884"/>
        <v>00000</v>
      </c>
      <c r="M3243" s="1">
        <f t="shared" si="885"/>
        <v>0</v>
      </c>
      <c r="N3243" s="6" t="str">
        <f t="shared" si="886"/>
        <v>00</v>
      </c>
      <c r="O3243" s="1">
        <f t="shared" si="887"/>
        <v>8</v>
      </c>
      <c r="P3243" s="1">
        <f>IF(HEX2DEC(LEFT(E3243,4))&gt;=32768,HEX2DEC(LEFT(E3243,4))-65536,HEX2DEC(LEFT(E3243,4)))/Codes!$N$2</f>
        <v>3.6</v>
      </c>
      <c r="Q3243" s="1">
        <f>IF(HEX2DEC(RIGHT(E3243,4))&gt;=32768,HEX2DEC(RIGHT(E3243,4))-65536,HEX2DEC(RIGHT(E3243,4)))/Codes!$N$2</f>
        <v>0</v>
      </c>
      <c r="R3243" s="1">
        <f>IF(HEX2DEC(LEFT(F3243,4))&gt;=32768,HEX2DEC(LEFT(F3243,4))-65536,HEX2DEC(LEFT(F3243,4)))/Codes!$N$2</f>
        <v>12.8</v>
      </c>
      <c r="S3243" s="1">
        <f>IF(HEX2DEC(RIGHT(F3243,4))&gt;=32768,HEX2DEC(RIGHT(F3243,4))-65536,HEX2DEC(RIGHT(F3243,4)))/Codes!$N$2</f>
        <v>6.4</v>
      </c>
      <c r="T3243" s="18">
        <f t="shared" si="888"/>
        <v>361</v>
      </c>
      <c r="U3243" s="1">
        <f t="shared" si="889"/>
        <v>100</v>
      </c>
      <c r="V3243" s="1">
        <f t="shared" si="890"/>
        <v>0</v>
      </c>
      <c r="W3243" s="1" t="str">
        <f t="shared" si="891"/>
        <v>100</v>
      </c>
      <c r="X3243" s="1">
        <f t="shared" si="892"/>
        <v>3</v>
      </c>
      <c r="Y3243" s="1">
        <f t="shared" si="893"/>
        <v>30</v>
      </c>
      <c r="Z3243" s="1" t="str">
        <f>VLOOKUP(BIN2DEC(MID(HEX2BIN(MID(H3243,3,2),8),2,5)),Codes!$E$1:$F$18,2)</f>
        <v>Electric</v>
      </c>
      <c r="AA3243" s="6" t="str">
        <f t="shared" si="894"/>
        <v>0</v>
      </c>
      <c r="AB3243" s="1">
        <f t="shared" si="895"/>
        <v>0</v>
      </c>
      <c r="AC3243" s="1" t="str">
        <f>VLOOKUP(BIN2DEC(RIGHT(HEX2BIN(MID(H3243,6,1),4),1)&amp;LEFT(HEX2BIN(MID(H3243,7,1),4),1)),Codes!$K$1:$L$5,2)</f>
        <v>L</v>
      </c>
      <c r="AD3243" s="1" t="str">
        <f>VLOOKUP(BIN2DEC(RIGHT(HEX2BIN(MID(H3243,7,1),4),3)&amp;LEFT(HEX2BIN(MID(H3243,8,1),4),2)),Codes!$H$2:$I$33,2)</f>
        <v>Punch</v>
      </c>
      <c r="AE3243" s="1" t="str">
        <f t="shared" si="896"/>
        <v>1</v>
      </c>
      <c r="AF3243" s="1" t="str">
        <f t="shared" si="897"/>
        <v>1</v>
      </c>
      <c r="AH3243" s="6">
        <f t="shared" si="898"/>
        <v>65</v>
      </c>
    </row>
    <row r="3244" spans="1:34">
      <c r="A3244" s="3" t="s">
        <v>5072</v>
      </c>
      <c r="B3244" s="1" t="s">
        <v>41</v>
      </c>
      <c r="C3244" s="6" t="s">
        <v>5073</v>
      </c>
      <c r="D3244" s="9" t="s">
        <v>3839</v>
      </c>
      <c r="E3244" s="9" t="s">
        <v>212</v>
      </c>
      <c r="F3244" s="9" t="s">
        <v>266</v>
      </c>
      <c r="G3244" s="9" t="s">
        <v>139</v>
      </c>
      <c r="H3244" s="9" t="s">
        <v>5069</v>
      </c>
      <c r="J3244" s="6" t="str">
        <f t="shared" si="882"/>
        <v>001011</v>
      </c>
      <c r="K3244" s="1">
        <f t="shared" si="883"/>
        <v>2</v>
      </c>
      <c r="L3244" s="6" t="str">
        <f t="shared" si="884"/>
        <v>00000</v>
      </c>
      <c r="M3244" s="1">
        <f t="shared" si="885"/>
        <v>0</v>
      </c>
      <c r="N3244" s="6" t="str">
        <f t="shared" si="886"/>
        <v>00</v>
      </c>
      <c r="O3244" s="1">
        <f t="shared" si="887"/>
        <v>8</v>
      </c>
      <c r="P3244" s="1">
        <f>IF(HEX2DEC(LEFT(E3244,4))&gt;=32768,HEX2DEC(LEFT(E3244,4))-65536,HEX2DEC(LEFT(E3244,4)))/Codes!$N$2</f>
        <v>2.8</v>
      </c>
      <c r="Q3244" s="1">
        <f>IF(HEX2DEC(RIGHT(E3244,4))&gt;=32768,HEX2DEC(RIGHT(E3244,4))-65536,HEX2DEC(RIGHT(E3244,4)))/Codes!$N$2</f>
        <v>0</v>
      </c>
      <c r="R3244" s="1">
        <f>IF(HEX2DEC(LEFT(F3244,4))&gt;=32768,HEX2DEC(LEFT(F3244,4))-65536,HEX2DEC(LEFT(F3244,4)))/Codes!$N$2</f>
        <v>11.4</v>
      </c>
      <c r="S3244" s="1">
        <f>IF(HEX2DEC(RIGHT(F3244,4))&gt;=32768,HEX2DEC(RIGHT(F3244,4))-65536,HEX2DEC(RIGHT(F3244,4)))/Codes!$N$2</f>
        <v>2</v>
      </c>
      <c r="T3244" s="18">
        <f t="shared" si="888"/>
        <v>361</v>
      </c>
      <c r="U3244" s="1">
        <f t="shared" si="889"/>
        <v>100</v>
      </c>
      <c r="V3244" s="1">
        <f t="shared" si="890"/>
        <v>0</v>
      </c>
      <c r="W3244" s="1" t="str">
        <f t="shared" si="891"/>
        <v>100</v>
      </c>
      <c r="X3244" s="1">
        <f t="shared" si="892"/>
        <v>3</v>
      </c>
      <c r="Y3244" s="1">
        <f t="shared" si="893"/>
        <v>30</v>
      </c>
      <c r="Z3244" s="1" t="str">
        <f>VLOOKUP(BIN2DEC(MID(HEX2BIN(MID(H3244,3,2),8),2,5)),Codes!$E$1:$F$18,2)</f>
        <v>Electric</v>
      </c>
      <c r="AA3244" s="6" t="str">
        <f t="shared" si="894"/>
        <v>0</v>
      </c>
      <c r="AB3244" s="1">
        <f t="shared" si="895"/>
        <v>0</v>
      </c>
      <c r="AC3244" s="1" t="str">
        <f>VLOOKUP(BIN2DEC(RIGHT(HEX2BIN(MID(H3244,6,1),4),1)&amp;LEFT(HEX2BIN(MID(H3244,7,1),4),1)),Codes!$K$1:$L$5,2)</f>
        <v>L</v>
      </c>
      <c r="AD3244" s="1" t="str">
        <f>VLOOKUP(BIN2DEC(RIGHT(HEX2BIN(MID(H3244,7,1),4),3)&amp;LEFT(HEX2BIN(MID(H3244,8,1),4),2)),Codes!$H$2:$I$33,2)</f>
        <v>Punch</v>
      </c>
      <c r="AE3244" s="1" t="str">
        <f t="shared" si="896"/>
        <v>1</v>
      </c>
      <c r="AF3244" s="1" t="str">
        <f t="shared" si="897"/>
        <v>1</v>
      </c>
      <c r="AH3244" s="6">
        <f t="shared" si="898"/>
        <v>65</v>
      </c>
    </row>
    <row r="3245" spans="1:34">
      <c r="A3245" s="3" t="s">
        <v>5075</v>
      </c>
      <c r="B3245" s="1" t="s">
        <v>41</v>
      </c>
      <c r="C3245" s="6" t="s">
        <v>303</v>
      </c>
      <c r="D3245" s="9" t="s">
        <v>5076</v>
      </c>
      <c r="E3245" s="9" t="s">
        <v>299</v>
      </c>
      <c r="F3245" s="9" t="s">
        <v>300</v>
      </c>
      <c r="G3245" s="9" t="s">
        <v>5077</v>
      </c>
      <c r="H3245" s="9" t="s">
        <v>5078</v>
      </c>
      <c r="J3245" s="6" t="str">
        <f t="shared" si="882"/>
        <v>001011</v>
      </c>
      <c r="K3245" s="1">
        <f t="shared" si="883"/>
        <v>0</v>
      </c>
      <c r="L3245" s="6" t="str">
        <f t="shared" si="884"/>
        <v>00000</v>
      </c>
      <c r="M3245" s="1">
        <f t="shared" si="885"/>
        <v>66</v>
      </c>
      <c r="N3245" s="6" t="str">
        <f t="shared" si="886"/>
        <v>00</v>
      </c>
      <c r="O3245" s="1">
        <f t="shared" si="887"/>
        <v>14</v>
      </c>
      <c r="P3245" s="1">
        <f>IF(HEX2DEC(LEFT(E3245,4))&gt;=32768,HEX2DEC(LEFT(E3245,4))-65536,HEX2DEC(LEFT(E3245,4)))/Codes!$N$2</f>
        <v>6</v>
      </c>
      <c r="Q3245" s="1">
        <f>IF(HEX2DEC(RIGHT(E3245,4))&gt;=32768,HEX2DEC(RIGHT(E3245,4))-65536,HEX2DEC(RIGHT(E3245,4)))/Codes!$N$2</f>
        <v>0</v>
      </c>
      <c r="R3245" s="1">
        <f>IF(HEX2DEC(LEFT(F3245,4))&gt;=32768,HEX2DEC(LEFT(F3245,4))-65536,HEX2DEC(LEFT(F3245,4)))/Codes!$N$2</f>
        <v>0</v>
      </c>
      <c r="S3245" s="1">
        <f>IF(HEX2DEC(RIGHT(F3245,4))&gt;=32768,HEX2DEC(RIGHT(F3245,4))-65536,HEX2DEC(RIGHT(F3245,4)))/Codes!$N$2</f>
        <v>0.8</v>
      </c>
      <c r="T3245" s="18">
        <f t="shared" si="888"/>
        <v>115</v>
      </c>
      <c r="U3245" s="1">
        <f t="shared" si="889"/>
        <v>80</v>
      </c>
      <c r="V3245" s="1">
        <f t="shared" si="890"/>
        <v>0</v>
      </c>
      <c r="W3245" s="1" t="str">
        <f t="shared" si="891"/>
        <v>100</v>
      </c>
      <c r="X3245" s="1">
        <f t="shared" si="892"/>
        <v>3</v>
      </c>
      <c r="Y3245" s="1">
        <f t="shared" si="893"/>
        <v>40</v>
      </c>
      <c r="Z3245" s="1" t="str">
        <f>VLOOKUP(BIN2DEC(MID(HEX2BIN(MID(H3245,3,2),8),2,5)),Codes!$E$1:$F$18,2)</f>
        <v>Normal</v>
      </c>
      <c r="AA3245" s="6" t="str">
        <f t="shared" si="894"/>
        <v>0</v>
      </c>
      <c r="AB3245" s="1">
        <f t="shared" si="895"/>
        <v>1</v>
      </c>
      <c r="AC3245" s="1" t="str">
        <f>VLOOKUP(BIN2DEC(RIGHT(HEX2BIN(MID(H3245,6,1),4),1)&amp;LEFT(HEX2BIN(MID(H3245,7,1),4),1)),Codes!$K$1:$L$5,2)</f>
        <v>L</v>
      </c>
      <c r="AD3245" s="1" t="str">
        <f>VLOOKUP(BIN2DEC(RIGHT(HEX2BIN(MID(H3245,7,1),4),3)&amp;LEFT(HEX2BIN(MID(H3245,8,1),4),2)),Codes!$H$2:$I$33,2)</f>
        <v>Punch</v>
      </c>
      <c r="AE3245" s="1" t="str">
        <f t="shared" si="896"/>
        <v>1</v>
      </c>
      <c r="AF3245" s="1" t="str">
        <f t="shared" si="897"/>
        <v>1</v>
      </c>
      <c r="AH3245" s="6">
        <f t="shared" si="898"/>
        <v>65</v>
      </c>
    </row>
    <row r="3246" spans="1:34">
      <c r="A3246" s="3" t="s">
        <v>5079</v>
      </c>
      <c r="B3246" s="1" t="s">
        <v>41</v>
      </c>
      <c r="C3246" s="6" t="s">
        <v>305</v>
      </c>
      <c r="D3246" s="9" t="s">
        <v>5080</v>
      </c>
      <c r="E3246" s="9" t="s">
        <v>307</v>
      </c>
      <c r="F3246" s="9" t="s">
        <v>300</v>
      </c>
      <c r="G3246" s="9" t="s">
        <v>5081</v>
      </c>
      <c r="H3246" s="9" t="s">
        <v>5082</v>
      </c>
      <c r="J3246" s="6" t="str">
        <f t="shared" si="882"/>
        <v>001011</v>
      </c>
      <c r="K3246" s="1">
        <f t="shared" si="883"/>
        <v>0</v>
      </c>
      <c r="L3246" s="6" t="str">
        <f t="shared" si="884"/>
        <v>00000</v>
      </c>
      <c r="M3246" s="1">
        <f t="shared" si="885"/>
        <v>66</v>
      </c>
      <c r="N3246" s="6" t="str">
        <f t="shared" si="886"/>
        <v>00</v>
      </c>
      <c r="O3246" s="1">
        <f t="shared" si="887"/>
        <v>10</v>
      </c>
      <c r="P3246" s="1">
        <f>IF(HEX2DEC(LEFT(E3246,4))&gt;=32768,HEX2DEC(LEFT(E3246,4))-65536,HEX2DEC(LEFT(E3246,4)))/Codes!$N$2</f>
        <v>3.2</v>
      </c>
      <c r="Q3246" s="1">
        <f>IF(HEX2DEC(RIGHT(E3246,4))&gt;=32768,HEX2DEC(RIGHT(E3246,4))-65536,HEX2DEC(RIGHT(E3246,4)))/Codes!$N$2</f>
        <v>0</v>
      </c>
      <c r="R3246" s="1">
        <f>IF(HEX2DEC(LEFT(F3246,4))&gt;=32768,HEX2DEC(LEFT(F3246,4))-65536,HEX2DEC(LEFT(F3246,4)))/Codes!$N$2</f>
        <v>0</v>
      </c>
      <c r="S3246" s="1">
        <f>IF(HEX2DEC(RIGHT(F3246,4))&gt;=32768,HEX2DEC(RIGHT(F3246,4))-65536,HEX2DEC(RIGHT(F3246,4)))/Codes!$N$2</f>
        <v>0.8</v>
      </c>
      <c r="T3246" s="18">
        <f t="shared" si="888"/>
        <v>110</v>
      </c>
      <c r="U3246" s="1">
        <f t="shared" si="889"/>
        <v>60</v>
      </c>
      <c r="V3246" s="1">
        <f t="shared" si="890"/>
        <v>0</v>
      </c>
      <c r="W3246" s="1" t="str">
        <f t="shared" si="891"/>
        <v>100</v>
      </c>
      <c r="X3246" s="1">
        <f t="shared" si="892"/>
        <v>3</v>
      </c>
      <c r="Y3246" s="1">
        <f t="shared" si="893"/>
        <v>25</v>
      </c>
      <c r="Z3246" s="1" t="str">
        <f>VLOOKUP(BIN2DEC(MID(HEX2BIN(MID(H3246,3,2),8),2,5)),Codes!$E$1:$F$18,2)</f>
        <v>Normal</v>
      </c>
      <c r="AA3246" s="6" t="str">
        <f t="shared" si="894"/>
        <v>0</v>
      </c>
      <c r="AB3246" s="1">
        <f t="shared" si="895"/>
        <v>1</v>
      </c>
      <c r="AC3246" s="1" t="str">
        <f>VLOOKUP(BIN2DEC(RIGHT(HEX2BIN(MID(H3246,6,1),4),1)&amp;LEFT(HEX2BIN(MID(H3246,7,1),4),1)),Codes!$K$1:$L$5,2)</f>
        <v>M</v>
      </c>
      <c r="AD3246" s="1" t="str">
        <f>VLOOKUP(BIN2DEC(RIGHT(HEX2BIN(MID(H3246,7,1),4),3)&amp;LEFT(HEX2BIN(MID(H3246,8,1),4),2)),Codes!$H$2:$I$33,2)</f>
        <v>Punch</v>
      </c>
      <c r="AE3246" s="1" t="str">
        <f t="shared" si="896"/>
        <v>1</v>
      </c>
      <c r="AF3246" s="1" t="str">
        <f t="shared" si="897"/>
        <v>1</v>
      </c>
      <c r="AH3246" s="6">
        <f t="shared" si="898"/>
        <v>33</v>
      </c>
    </row>
    <row r="3247" spans="1:34">
      <c r="A3247" s="3" t="s">
        <v>5083</v>
      </c>
      <c r="B3247" s="1" t="s">
        <v>41</v>
      </c>
      <c r="C3247" s="6" t="s">
        <v>321</v>
      </c>
      <c r="D3247" s="9" t="s">
        <v>5084</v>
      </c>
      <c r="E3247" s="9" t="s">
        <v>5085</v>
      </c>
      <c r="F3247" s="9" t="s">
        <v>91</v>
      </c>
      <c r="G3247" s="9" t="s">
        <v>139</v>
      </c>
      <c r="H3247" s="9" t="s">
        <v>280</v>
      </c>
      <c r="J3247" s="6" t="str">
        <f t="shared" si="882"/>
        <v>001011</v>
      </c>
      <c r="K3247" s="1">
        <f t="shared" si="883"/>
        <v>0</v>
      </c>
      <c r="L3247" s="6" t="str">
        <f t="shared" si="884"/>
        <v>00000</v>
      </c>
      <c r="M3247" s="1">
        <f t="shared" si="885"/>
        <v>13</v>
      </c>
      <c r="N3247" s="6" t="str">
        <f t="shared" si="886"/>
        <v>00</v>
      </c>
      <c r="O3247" s="1">
        <f t="shared" si="887"/>
        <v>14</v>
      </c>
      <c r="P3247" s="1">
        <f>IF(HEX2DEC(LEFT(E3247,4))&gt;=32768,HEX2DEC(LEFT(E3247,4))-65536,HEX2DEC(LEFT(E3247,4)))/Codes!$N$2</f>
        <v>5.2</v>
      </c>
      <c r="Q3247" s="1">
        <f>IF(HEX2DEC(RIGHT(E3247,4))&gt;=32768,HEX2DEC(RIGHT(E3247,4))-65536,HEX2DEC(RIGHT(E3247,4)))/Codes!$N$2</f>
        <v>5.2</v>
      </c>
      <c r="R3247" s="1">
        <f>IF(HEX2DEC(LEFT(F3247,4))&gt;=32768,HEX2DEC(LEFT(F3247,4))-65536,HEX2DEC(LEFT(F3247,4)))/Codes!$N$2</f>
        <v>0</v>
      </c>
      <c r="S3247" s="1">
        <f>IF(HEX2DEC(RIGHT(F3247,4))&gt;=32768,HEX2DEC(RIGHT(F3247,4))-65536,HEX2DEC(RIGHT(F3247,4)))/Codes!$N$2</f>
        <v>0</v>
      </c>
      <c r="T3247" s="18">
        <f t="shared" si="888"/>
        <v>361</v>
      </c>
      <c r="U3247" s="1">
        <f t="shared" si="889"/>
        <v>100</v>
      </c>
      <c r="V3247" s="1">
        <f t="shared" si="890"/>
        <v>0</v>
      </c>
      <c r="W3247" s="1" t="str">
        <f t="shared" si="891"/>
        <v>100</v>
      </c>
      <c r="X3247" s="1">
        <f t="shared" si="892"/>
        <v>3</v>
      </c>
      <c r="Y3247" s="1">
        <f t="shared" si="893"/>
        <v>20</v>
      </c>
      <c r="Z3247" s="1" t="str">
        <f>VLOOKUP(BIN2DEC(MID(HEX2BIN(MID(H3247,3,2),8),2,5)),Codes!$E$1:$F$18,2)</f>
        <v>Normal</v>
      </c>
      <c r="AA3247" s="6" t="str">
        <f t="shared" si="894"/>
        <v>0</v>
      </c>
      <c r="AB3247" s="1">
        <f t="shared" si="895"/>
        <v>0</v>
      </c>
      <c r="AC3247" s="1" t="str">
        <f>VLOOKUP(BIN2DEC(RIGHT(HEX2BIN(MID(H3247,6,1),4),1)&amp;LEFT(HEX2BIN(MID(H3247,7,1),4),1)),Codes!$K$1:$L$5,2)</f>
        <v>L</v>
      </c>
      <c r="AD3247" s="1" t="str">
        <f>VLOOKUP(BIN2DEC(RIGHT(HEX2BIN(MID(H3247,7,1),4),3)&amp;LEFT(HEX2BIN(MID(H3247,8,1),4),2)),Codes!$H$2:$I$33,2)</f>
        <v>Kick</v>
      </c>
      <c r="AE3247" s="1" t="str">
        <f t="shared" si="896"/>
        <v>1</v>
      </c>
      <c r="AF3247" s="1" t="str">
        <f t="shared" si="897"/>
        <v>1</v>
      </c>
      <c r="AH3247" s="6">
        <f t="shared" si="898"/>
        <v>66</v>
      </c>
    </row>
    <row r="3248" spans="1:34">
      <c r="A3248" s="3" t="s">
        <v>5086</v>
      </c>
      <c r="B3248" s="1" t="s">
        <v>41</v>
      </c>
      <c r="C3248" s="6" t="s">
        <v>321</v>
      </c>
      <c r="D3248" s="9" t="s">
        <v>5087</v>
      </c>
      <c r="E3248" s="9" t="s">
        <v>313</v>
      </c>
      <c r="F3248" s="9" t="s">
        <v>91</v>
      </c>
      <c r="G3248" s="9" t="s">
        <v>139</v>
      </c>
      <c r="H3248" s="9" t="s">
        <v>280</v>
      </c>
      <c r="J3248" s="6" t="str">
        <f t="shared" si="882"/>
        <v>001011</v>
      </c>
      <c r="K3248" s="1">
        <f t="shared" si="883"/>
        <v>1</v>
      </c>
      <c r="L3248" s="6" t="str">
        <f t="shared" si="884"/>
        <v>00000</v>
      </c>
      <c r="M3248" s="1">
        <f t="shared" si="885"/>
        <v>12</v>
      </c>
      <c r="N3248" s="6" t="str">
        <f t="shared" si="886"/>
        <v>00</v>
      </c>
      <c r="O3248" s="1">
        <f t="shared" si="887"/>
        <v>13</v>
      </c>
      <c r="P3248" s="1">
        <f>IF(HEX2DEC(LEFT(E3248,4))&gt;=32768,HEX2DEC(LEFT(E3248,4))-65536,HEX2DEC(LEFT(E3248,4)))/Codes!$N$2</f>
        <v>3.6</v>
      </c>
      <c r="Q3248" s="1">
        <f>IF(HEX2DEC(RIGHT(E3248,4))&gt;=32768,HEX2DEC(RIGHT(E3248,4))-65536,HEX2DEC(RIGHT(E3248,4)))/Codes!$N$2</f>
        <v>2</v>
      </c>
      <c r="R3248" s="1">
        <f>IF(HEX2DEC(LEFT(F3248,4))&gt;=32768,HEX2DEC(LEFT(F3248,4))-65536,HEX2DEC(LEFT(F3248,4)))/Codes!$N$2</f>
        <v>0</v>
      </c>
      <c r="S3248" s="1">
        <f>IF(HEX2DEC(RIGHT(F3248,4))&gt;=32768,HEX2DEC(RIGHT(F3248,4))-65536,HEX2DEC(RIGHT(F3248,4)))/Codes!$N$2</f>
        <v>0</v>
      </c>
      <c r="T3248" s="18">
        <f t="shared" si="888"/>
        <v>361</v>
      </c>
      <c r="U3248" s="1">
        <f t="shared" si="889"/>
        <v>100</v>
      </c>
      <c r="V3248" s="1">
        <f t="shared" si="890"/>
        <v>0</v>
      </c>
      <c r="W3248" s="1" t="str">
        <f t="shared" si="891"/>
        <v>100</v>
      </c>
      <c r="X3248" s="1">
        <f t="shared" si="892"/>
        <v>3</v>
      </c>
      <c r="Y3248" s="1">
        <f t="shared" si="893"/>
        <v>20</v>
      </c>
      <c r="Z3248" s="1" t="str">
        <f>VLOOKUP(BIN2DEC(MID(HEX2BIN(MID(H3248,3,2),8),2,5)),Codes!$E$1:$F$18,2)</f>
        <v>Normal</v>
      </c>
      <c r="AA3248" s="6" t="str">
        <f t="shared" si="894"/>
        <v>0</v>
      </c>
      <c r="AB3248" s="1">
        <f t="shared" si="895"/>
        <v>0</v>
      </c>
      <c r="AC3248" s="1" t="str">
        <f>VLOOKUP(BIN2DEC(RIGHT(HEX2BIN(MID(H3248,6,1),4),1)&amp;LEFT(HEX2BIN(MID(H3248,7,1),4),1)),Codes!$K$1:$L$5,2)</f>
        <v>L</v>
      </c>
      <c r="AD3248" s="1" t="str">
        <f>VLOOKUP(BIN2DEC(RIGHT(HEX2BIN(MID(H3248,7,1),4),3)&amp;LEFT(HEX2BIN(MID(H3248,8,1),4),2)),Codes!$H$2:$I$33,2)</f>
        <v>Kick</v>
      </c>
      <c r="AE3248" s="1" t="str">
        <f t="shared" si="896"/>
        <v>1</v>
      </c>
      <c r="AF3248" s="1" t="str">
        <f t="shared" si="897"/>
        <v>1</v>
      </c>
      <c r="AH3248" s="6">
        <f t="shared" si="898"/>
        <v>66</v>
      </c>
    </row>
    <row r="3249" spans="1:34">
      <c r="A3249" s="3" t="s">
        <v>5088</v>
      </c>
      <c r="B3249" s="1" t="s">
        <v>41</v>
      </c>
      <c r="C3249" s="6" t="s">
        <v>321</v>
      </c>
      <c r="D3249" s="9" t="s">
        <v>346</v>
      </c>
      <c r="E3249" s="9" t="s">
        <v>256</v>
      </c>
      <c r="F3249" s="9" t="s">
        <v>91</v>
      </c>
      <c r="G3249" s="9" t="s">
        <v>139</v>
      </c>
      <c r="H3249" s="9" t="s">
        <v>280</v>
      </c>
      <c r="J3249" s="6" t="str">
        <f t="shared" si="882"/>
        <v>001011</v>
      </c>
      <c r="K3249" s="1">
        <f t="shared" si="883"/>
        <v>2</v>
      </c>
      <c r="L3249" s="6" t="str">
        <f t="shared" si="884"/>
        <v>00000</v>
      </c>
      <c r="M3249" s="1">
        <f t="shared" si="885"/>
        <v>4</v>
      </c>
      <c r="N3249" s="6" t="str">
        <f t="shared" si="886"/>
        <v>00</v>
      </c>
      <c r="O3249" s="1">
        <f t="shared" si="887"/>
        <v>12</v>
      </c>
      <c r="P3249" s="1">
        <f>IF(HEX2DEC(LEFT(E3249,4))&gt;=32768,HEX2DEC(LEFT(E3249,4))-65536,HEX2DEC(LEFT(E3249,4)))/Codes!$N$2</f>
        <v>3.6</v>
      </c>
      <c r="Q3249" s="1">
        <f>IF(HEX2DEC(RIGHT(E3249,4))&gt;=32768,HEX2DEC(RIGHT(E3249,4))-65536,HEX2DEC(RIGHT(E3249,4)))/Codes!$N$2</f>
        <v>0</v>
      </c>
      <c r="R3249" s="1">
        <f>IF(HEX2DEC(LEFT(F3249,4))&gt;=32768,HEX2DEC(LEFT(F3249,4))-65536,HEX2DEC(LEFT(F3249,4)))/Codes!$N$2</f>
        <v>0</v>
      </c>
      <c r="S3249" s="1">
        <f>IF(HEX2DEC(RIGHT(F3249,4))&gt;=32768,HEX2DEC(RIGHT(F3249,4))-65536,HEX2DEC(RIGHT(F3249,4)))/Codes!$N$2</f>
        <v>0</v>
      </c>
      <c r="T3249" s="18">
        <f t="shared" si="888"/>
        <v>361</v>
      </c>
      <c r="U3249" s="1">
        <f t="shared" si="889"/>
        <v>100</v>
      </c>
      <c r="V3249" s="1">
        <f t="shared" si="890"/>
        <v>0</v>
      </c>
      <c r="W3249" s="1" t="str">
        <f t="shared" si="891"/>
        <v>100</v>
      </c>
      <c r="X3249" s="1">
        <f t="shared" si="892"/>
        <v>3</v>
      </c>
      <c r="Y3249" s="1">
        <f t="shared" si="893"/>
        <v>20</v>
      </c>
      <c r="Z3249" s="1" t="str">
        <f>VLOOKUP(BIN2DEC(MID(HEX2BIN(MID(H3249,3,2),8),2,5)),Codes!$E$1:$F$18,2)</f>
        <v>Normal</v>
      </c>
      <c r="AA3249" s="6" t="str">
        <f t="shared" si="894"/>
        <v>0</v>
      </c>
      <c r="AB3249" s="1">
        <f t="shared" si="895"/>
        <v>0</v>
      </c>
      <c r="AC3249" s="1" t="str">
        <f>VLOOKUP(BIN2DEC(RIGHT(HEX2BIN(MID(H3249,6,1),4),1)&amp;LEFT(HEX2BIN(MID(H3249,7,1),4),1)),Codes!$K$1:$L$5,2)</f>
        <v>L</v>
      </c>
      <c r="AD3249" s="1" t="str">
        <f>VLOOKUP(BIN2DEC(RIGHT(HEX2BIN(MID(H3249,7,1),4),3)&amp;LEFT(HEX2BIN(MID(H3249,8,1),4),2)),Codes!$H$2:$I$33,2)</f>
        <v>Kick</v>
      </c>
      <c r="AE3249" s="1" t="str">
        <f t="shared" si="896"/>
        <v>1</v>
      </c>
      <c r="AF3249" s="1" t="str">
        <f t="shared" si="897"/>
        <v>1</v>
      </c>
      <c r="AH3249" s="6">
        <f t="shared" si="898"/>
        <v>66</v>
      </c>
    </row>
    <row r="3250" spans="1:34">
      <c r="A3250" s="3" t="s">
        <v>5089</v>
      </c>
      <c r="B3250" s="1" t="s">
        <v>41</v>
      </c>
      <c r="C3250" s="6" t="s">
        <v>322</v>
      </c>
      <c r="D3250" s="9" t="s">
        <v>5090</v>
      </c>
      <c r="E3250" s="9" t="s">
        <v>5085</v>
      </c>
      <c r="F3250" s="9" t="s">
        <v>91</v>
      </c>
      <c r="G3250" s="9" t="s">
        <v>139</v>
      </c>
      <c r="H3250" s="9" t="s">
        <v>280</v>
      </c>
      <c r="J3250" s="6" t="str">
        <f t="shared" si="882"/>
        <v>001011</v>
      </c>
      <c r="K3250" s="1">
        <f t="shared" si="883"/>
        <v>0</v>
      </c>
      <c r="L3250" s="6" t="str">
        <f t="shared" si="884"/>
        <v>00000</v>
      </c>
      <c r="M3250" s="1">
        <f t="shared" si="885"/>
        <v>13</v>
      </c>
      <c r="N3250" s="6" t="str">
        <f t="shared" si="886"/>
        <v>00</v>
      </c>
      <c r="O3250" s="1">
        <f t="shared" si="887"/>
        <v>13</v>
      </c>
      <c r="P3250" s="1">
        <f>IF(HEX2DEC(LEFT(E3250,4))&gt;=32768,HEX2DEC(LEFT(E3250,4))-65536,HEX2DEC(LEFT(E3250,4)))/Codes!$N$2</f>
        <v>5.2</v>
      </c>
      <c r="Q3250" s="1">
        <f>IF(HEX2DEC(RIGHT(E3250,4))&gt;=32768,HEX2DEC(RIGHT(E3250,4))-65536,HEX2DEC(RIGHT(E3250,4)))/Codes!$N$2</f>
        <v>5.2</v>
      </c>
      <c r="R3250" s="1">
        <f>IF(HEX2DEC(LEFT(F3250,4))&gt;=32768,HEX2DEC(LEFT(F3250,4))-65536,HEX2DEC(LEFT(F3250,4)))/Codes!$N$2</f>
        <v>0</v>
      </c>
      <c r="S3250" s="1">
        <f>IF(HEX2DEC(RIGHT(F3250,4))&gt;=32768,HEX2DEC(RIGHT(F3250,4))-65536,HEX2DEC(RIGHT(F3250,4)))/Codes!$N$2</f>
        <v>0</v>
      </c>
      <c r="T3250" s="18">
        <f t="shared" si="888"/>
        <v>361</v>
      </c>
      <c r="U3250" s="1">
        <f t="shared" si="889"/>
        <v>100</v>
      </c>
      <c r="V3250" s="1">
        <f t="shared" si="890"/>
        <v>0</v>
      </c>
      <c r="W3250" s="1" t="str">
        <f t="shared" si="891"/>
        <v>100</v>
      </c>
      <c r="X3250" s="1">
        <f t="shared" si="892"/>
        <v>3</v>
      </c>
      <c r="Y3250" s="1">
        <f t="shared" si="893"/>
        <v>20</v>
      </c>
      <c r="Z3250" s="1" t="str">
        <f>VLOOKUP(BIN2DEC(MID(HEX2BIN(MID(H3250,3,2),8),2,5)),Codes!$E$1:$F$18,2)</f>
        <v>Normal</v>
      </c>
      <c r="AA3250" s="6" t="str">
        <f t="shared" si="894"/>
        <v>0</v>
      </c>
      <c r="AB3250" s="1">
        <f t="shared" si="895"/>
        <v>0</v>
      </c>
      <c r="AC3250" s="1" t="str">
        <f>VLOOKUP(BIN2DEC(RIGHT(HEX2BIN(MID(H3250,6,1),4),1)&amp;LEFT(HEX2BIN(MID(H3250,7,1),4),1)),Codes!$K$1:$L$5,2)</f>
        <v>L</v>
      </c>
      <c r="AD3250" s="1" t="str">
        <f>VLOOKUP(BIN2DEC(RIGHT(HEX2BIN(MID(H3250,7,1),4),3)&amp;LEFT(HEX2BIN(MID(H3250,8,1),4),2)),Codes!$H$2:$I$33,2)</f>
        <v>Kick</v>
      </c>
      <c r="AE3250" s="1" t="str">
        <f t="shared" si="896"/>
        <v>1</v>
      </c>
      <c r="AF3250" s="1" t="str">
        <f t="shared" si="897"/>
        <v>1</v>
      </c>
      <c r="AH3250" s="6">
        <f t="shared" si="898"/>
        <v>66</v>
      </c>
    </row>
    <row r="3251" spans="1:34">
      <c r="A3251" s="3" t="s">
        <v>5091</v>
      </c>
      <c r="B3251" s="1" t="s">
        <v>41</v>
      </c>
      <c r="C3251" s="6" t="s">
        <v>322</v>
      </c>
      <c r="D3251" s="9" t="s">
        <v>5092</v>
      </c>
      <c r="E3251" s="9" t="s">
        <v>313</v>
      </c>
      <c r="F3251" s="9" t="s">
        <v>91</v>
      </c>
      <c r="G3251" s="9" t="s">
        <v>139</v>
      </c>
      <c r="H3251" s="9" t="s">
        <v>280</v>
      </c>
      <c r="J3251" s="6" t="str">
        <f t="shared" si="882"/>
        <v>001011</v>
      </c>
      <c r="K3251" s="1">
        <f t="shared" si="883"/>
        <v>1</v>
      </c>
      <c r="L3251" s="6" t="str">
        <f t="shared" si="884"/>
        <v>00000</v>
      </c>
      <c r="M3251" s="1">
        <f t="shared" si="885"/>
        <v>12</v>
      </c>
      <c r="N3251" s="6" t="str">
        <f t="shared" si="886"/>
        <v>00</v>
      </c>
      <c r="O3251" s="1">
        <f t="shared" si="887"/>
        <v>12</v>
      </c>
      <c r="P3251" s="1">
        <f>IF(HEX2DEC(LEFT(E3251,4))&gt;=32768,HEX2DEC(LEFT(E3251,4))-65536,HEX2DEC(LEFT(E3251,4)))/Codes!$N$2</f>
        <v>3.6</v>
      </c>
      <c r="Q3251" s="1">
        <f>IF(HEX2DEC(RIGHT(E3251,4))&gt;=32768,HEX2DEC(RIGHT(E3251,4))-65536,HEX2DEC(RIGHT(E3251,4)))/Codes!$N$2</f>
        <v>2</v>
      </c>
      <c r="R3251" s="1">
        <f>IF(HEX2DEC(LEFT(F3251,4))&gt;=32768,HEX2DEC(LEFT(F3251,4))-65536,HEX2DEC(LEFT(F3251,4)))/Codes!$N$2</f>
        <v>0</v>
      </c>
      <c r="S3251" s="1">
        <f>IF(HEX2DEC(RIGHT(F3251,4))&gt;=32768,HEX2DEC(RIGHT(F3251,4))-65536,HEX2DEC(RIGHT(F3251,4)))/Codes!$N$2</f>
        <v>0</v>
      </c>
      <c r="T3251" s="18">
        <f t="shared" si="888"/>
        <v>361</v>
      </c>
      <c r="U3251" s="1">
        <f t="shared" si="889"/>
        <v>100</v>
      </c>
      <c r="V3251" s="1">
        <f t="shared" si="890"/>
        <v>0</v>
      </c>
      <c r="W3251" s="1" t="str">
        <f t="shared" si="891"/>
        <v>100</v>
      </c>
      <c r="X3251" s="1">
        <f t="shared" si="892"/>
        <v>3</v>
      </c>
      <c r="Y3251" s="1">
        <f t="shared" si="893"/>
        <v>20</v>
      </c>
      <c r="Z3251" s="1" t="str">
        <f>VLOOKUP(BIN2DEC(MID(HEX2BIN(MID(H3251,3,2),8),2,5)),Codes!$E$1:$F$18,2)</f>
        <v>Normal</v>
      </c>
      <c r="AA3251" s="6" t="str">
        <f t="shared" si="894"/>
        <v>0</v>
      </c>
      <c r="AB3251" s="1">
        <f t="shared" si="895"/>
        <v>0</v>
      </c>
      <c r="AC3251" s="1" t="str">
        <f>VLOOKUP(BIN2DEC(RIGHT(HEX2BIN(MID(H3251,6,1),4),1)&amp;LEFT(HEX2BIN(MID(H3251,7,1),4),1)),Codes!$K$1:$L$5,2)</f>
        <v>L</v>
      </c>
      <c r="AD3251" s="1" t="str">
        <f>VLOOKUP(BIN2DEC(RIGHT(HEX2BIN(MID(H3251,7,1),4),3)&amp;LEFT(HEX2BIN(MID(H3251,8,1),4),2)),Codes!$H$2:$I$33,2)</f>
        <v>Kick</v>
      </c>
      <c r="AE3251" s="1" t="str">
        <f t="shared" si="896"/>
        <v>1</v>
      </c>
      <c r="AF3251" s="1" t="str">
        <f t="shared" si="897"/>
        <v>1</v>
      </c>
      <c r="AH3251" s="6">
        <f t="shared" si="898"/>
        <v>66</v>
      </c>
    </row>
    <row r="3252" spans="1:34">
      <c r="A3252" s="3" t="s">
        <v>5093</v>
      </c>
      <c r="B3252" s="1" t="s">
        <v>41</v>
      </c>
      <c r="C3252" s="6" t="s">
        <v>322</v>
      </c>
      <c r="D3252" s="9" t="s">
        <v>315</v>
      </c>
      <c r="E3252" s="9" t="s">
        <v>256</v>
      </c>
      <c r="F3252" s="9" t="s">
        <v>91</v>
      </c>
      <c r="G3252" s="9" t="s">
        <v>139</v>
      </c>
      <c r="H3252" s="9" t="s">
        <v>280</v>
      </c>
      <c r="J3252" s="6" t="str">
        <f t="shared" si="882"/>
        <v>001011</v>
      </c>
      <c r="K3252" s="1">
        <f t="shared" si="883"/>
        <v>2</v>
      </c>
      <c r="L3252" s="6" t="str">
        <f t="shared" si="884"/>
        <v>00000</v>
      </c>
      <c r="M3252" s="1">
        <f t="shared" si="885"/>
        <v>4</v>
      </c>
      <c r="N3252" s="6" t="str">
        <f t="shared" si="886"/>
        <v>00</v>
      </c>
      <c r="O3252" s="1">
        <f t="shared" si="887"/>
        <v>11</v>
      </c>
      <c r="P3252" s="1">
        <f>IF(HEX2DEC(LEFT(E3252,4))&gt;=32768,HEX2DEC(LEFT(E3252,4))-65536,HEX2DEC(LEFT(E3252,4)))/Codes!$N$2</f>
        <v>3.6</v>
      </c>
      <c r="Q3252" s="1">
        <f>IF(HEX2DEC(RIGHT(E3252,4))&gt;=32768,HEX2DEC(RIGHT(E3252,4))-65536,HEX2DEC(RIGHT(E3252,4)))/Codes!$N$2</f>
        <v>0</v>
      </c>
      <c r="R3252" s="1">
        <f>IF(HEX2DEC(LEFT(F3252,4))&gt;=32768,HEX2DEC(LEFT(F3252,4))-65536,HEX2DEC(LEFT(F3252,4)))/Codes!$N$2</f>
        <v>0</v>
      </c>
      <c r="S3252" s="1">
        <f>IF(HEX2DEC(RIGHT(F3252,4))&gt;=32768,HEX2DEC(RIGHT(F3252,4))-65536,HEX2DEC(RIGHT(F3252,4)))/Codes!$N$2</f>
        <v>0</v>
      </c>
      <c r="T3252" s="18">
        <f t="shared" si="888"/>
        <v>361</v>
      </c>
      <c r="U3252" s="1">
        <f t="shared" si="889"/>
        <v>100</v>
      </c>
      <c r="V3252" s="1">
        <f t="shared" si="890"/>
        <v>0</v>
      </c>
      <c r="W3252" s="1" t="str">
        <f t="shared" si="891"/>
        <v>100</v>
      </c>
      <c r="X3252" s="1">
        <f t="shared" si="892"/>
        <v>3</v>
      </c>
      <c r="Y3252" s="1">
        <f t="shared" si="893"/>
        <v>20</v>
      </c>
      <c r="Z3252" s="1" t="str">
        <f>VLOOKUP(BIN2DEC(MID(HEX2BIN(MID(H3252,3,2),8),2,5)),Codes!$E$1:$F$18,2)</f>
        <v>Normal</v>
      </c>
      <c r="AA3252" s="6" t="str">
        <f t="shared" si="894"/>
        <v>0</v>
      </c>
      <c r="AB3252" s="1">
        <f t="shared" si="895"/>
        <v>0</v>
      </c>
      <c r="AC3252" s="1" t="str">
        <f>VLOOKUP(BIN2DEC(RIGHT(HEX2BIN(MID(H3252,6,1),4),1)&amp;LEFT(HEX2BIN(MID(H3252,7,1),4),1)),Codes!$K$1:$L$5,2)</f>
        <v>L</v>
      </c>
      <c r="AD3252" s="1" t="str">
        <f>VLOOKUP(BIN2DEC(RIGHT(HEX2BIN(MID(H3252,7,1),4),3)&amp;LEFT(HEX2BIN(MID(H3252,8,1),4),2)),Codes!$H$2:$I$33,2)</f>
        <v>Kick</v>
      </c>
      <c r="AE3252" s="1" t="str">
        <f t="shared" si="896"/>
        <v>1</v>
      </c>
      <c r="AF3252" s="1" t="str">
        <f t="shared" si="897"/>
        <v>1</v>
      </c>
      <c r="AH3252" s="6">
        <f t="shared" si="898"/>
        <v>66</v>
      </c>
    </row>
    <row r="3253" spans="1:34">
      <c r="A3253" s="3" t="s">
        <v>5094</v>
      </c>
      <c r="B3253" s="1" t="s">
        <v>41</v>
      </c>
      <c r="C3253" s="6" t="s">
        <v>324</v>
      </c>
      <c r="D3253" s="9" t="s">
        <v>1247</v>
      </c>
      <c r="E3253" s="9" t="s">
        <v>5085</v>
      </c>
      <c r="F3253" s="9" t="s">
        <v>91</v>
      </c>
      <c r="G3253" s="9" t="s">
        <v>139</v>
      </c>
      <c r="H3253" s="9" t="s">
        <v>280</v>
      </c>
      <c r="J3253" s="6" t="str">
        <f t="shared" si="882"/>
        <v>001011</v>
      </c>
      <c r="K3253" s="1">
        <f t="shared" si="883"/>
        <v>0</v>
      </c>
      <c r="L3253" s="6" t="str">
        <f t="shared" si="884"/>
        <v>00000</v>
      </c>
      <c r="M3253" s="1">
        <f t="shared" si="885"/>
        <v>13</v>
      </c>
      <c r="N3253" s="6" t="str">
        <f t="shared" si="886"/>
        <v>00</v>
      </c>
      <c r="O3253" s="1">
        <f t="shared" si="887"/>
        <v>12</v>
      </c>
      <c r="P3253" s="1">
        <f>IF(HEX2DEC(LEFT(E3253,4))&gt;=32768,HEX2DEC(LEFT(E3253,4))-65536,HEX2DEC(LEFT(E3253,4)))/Codes!$N$2</f>
        <v>5.2</v>
      </c>
      <c r="Q3253" s="1">
        <f>IF(HEX2DEC(RIGHT(E3253,4))&gt;=32768,HEX2DEC(RIGHT(E3253,4))-65536,HEX2DEC(RIGHT(E3253,4)))/Codes!$N$2</f>
        <v>5.2</v>
      </c>
      <c r="R3253" s="1">
        <f>IF(HEX2DEC(LEFT(F3253,4))&gt;=32768,HEX2DEC(LEFT(F3253,4))-65536,HEX2DEC(LEFT(F3253,4)))/Codes!$N$2</f>
        <v>0</v>
      </c>
      <c r="S3253" s="1">
        <f>IF(HEX2DEC(RIGHT(F3253,4))&gt;=32768,HEX2DEC(RIGHT(F3253,4))-65536,HEX2DEC(RIGHT(F3253,4)))/Codes!$N$2</f>
        <v>0</v>
      </c>
      <c r="T3253" s="18">
        <f t="shared" si="888"/>
        <v>361</v>
      </c>
      <c r="U3253" s="1">
        <f t="shared" si="889"/>
        <v>100</v>
      </c>
      <c r="V3253" s="1">
        <f t="shared" si="890"/>
        <v>0</v>
      </c>
      <c r="W3253" s="1" t="str">
        <f t="shared" si="891"/>
        <v>100</v>
      </c>
      <c r="X3253" s="1">
        <f t="shared" si="892"/>
        <v>3</v>
      </c>
      <c r="Y3253" s="1">
        <f t="shared" si="893"/>
        <v>20</v>
      </c>
      <c r="Z3253" s="1" t="str">
        <f>VLOOKUP(BIN2DEC(MID(HEX2BIN(MID(H3253,3,2),8),2,5)),Codes!$E$1:$F$18,2)</f>
        <v>Normal</v>
      </c>
      <c r="AA3253" s="6" t="str">
        <f t="shared" si="894"/>
        <v>0</v>
      </c>
      <c r="AB3253" s="1">
        <f t="shared" si="895"/>
        <v>0</v>
      </c>
      <c r="AC3253" s="1" t="str">
        <f>VLOOKUP(BIN2DEC(RIGHT(HEX2BIN(MID(H3253,6,1),4),1)&amp;LEFT(HEX2BIN(MID(H3253,7,1),4),1)),Codes!$K$1:$L$5,2)</f>
        <v>L</v>
      </c>
      <c r="AD3253" s="1" t="str">
        <f>VLOOKUP(BIN2DEC(RIGHT(HEX2BIN(MID(H3253,7,1),4),3)&amp;LEFT(HEX2BIN(MID(H3253,8,1),4),2)),Codes!$H$2:$I$33,2)</f>
        <v>Kick</v>
      </c>
      <c r="AE3253" s="1" t="str">
        <f t="shared" si="896"/>
        <v>1</v>
      </c>
      <c r="AF3253" s="1" t="str">
        <f t="shared" si="897"/>
        <v>1</v>
      </c>
      <c r="AH3253" s="6">
        <f t="shared" si="898"/>
        <v>66</v>
      </c>
    </row>
    <row r="3254" spans="1:34">
      <c r="A3254" s="3" t="s">
        <v>5095</v>
      </c>
      <c r="B3254" s="1" t="s">
        <v>41</v>
      </c>
      <c r="C3254" s="6" t="s">
        <v>324</v>
      </c>
      <c r="D3254" s="9" t="s">
        <v>5096</v>
      </c>
      <c r="E3254" s="9" t="s">
        <v>313</v>
      </c>
      <c r="F3254" s="9" t="s">
        <v>91</v>
      </c>
      <c r="G3254" s="9" t="s">
        <v>139</v>
      </c>
      <c r="H3254" s="9" t="s">
        <v>280</v>
      </c>
      <c r="J3254" s="6" t="str">
        <f t="shared" si="882"/>
        <v>001011</v>
      </c>
      <c r="K3254" s="1">
        <f t="shared" si="883"/>
        <v>1</v>
      </c>
      <c r="L3254" s="6" t="str">
        <f t="shared" si="884"/>
        <v>00000</v>
      </c>
      <c r="M3254" s="1">
        <f t="shared" si="885"/>
        <v>12</v>
      </c>
      <c r="N3254" s="6" t="str">
        <f t="shared" si="886"/>
        <v>00</v>
      </c>
      <c r="O3254" s="1">
        <f t="shared" si="887"/>
        <v>11</v>
      </c>
      <c r="P3254" s="1">
        <f>IF(HEX2DEC(LEFT(E3254,4))&gt;=32768,HEX2DEC(LEFT(E3254,4))-65536,HEX2DEC(LEFT(E3254,4)))/Codes!$N$2</f>
        <v>3.6</v>
      </c>
      <c r="Q3254" s="1">
        <f>IF(HEX2DEC(RIGHT(E3254,4))&gt;=32768,HEX2DEC(RIGHT(E3254,4))-65536,HEX2DEC(RIGHT(E3254,4)))/Codes!$N$2</f>
        <v>2</v>
      </c>
      <c r="R3254" s="1">
        <f>IF(HEX2DEC(LEFT(F3254,4))&gt;=32768,HEX2DEC(LEFT(F3254,4))-65536,HEX2DEC(LEFT(F3254,4)))/Codes!$N$2</f>
        <v>0</v>
      </c>
      <c r="S3254" s="1">
        <f>IF(HEX2DEC(RIGHT(F3254,4))&gt;=32768,HEX2DEC(RIGHT(F3254,4))-65536,HEX2DEC(RIGHT(F3254,4)))/Codes!$N$2</f>
        <v>0</v>
      </c>
      <c r="T3254" s="18">
        <f t="shared" si="888"/>
        <v>361</v>
      </c>
      <c r="U3254" s="1">
        <f t="shared" si="889"/>
        <v>100</v>
      </c>
      <c r="V3254" s="1">
        <f t="shared" si="890"/>
        <v>0</v>
      </c>
      <c r="W3254" s="1" t="str">
        <f t="shared" si="891"/>
        <v>100</v>
      </c>
      <c r="X3254" s="1">
        <f t="shared" si="892"/>
        <v>3</v>
      </c>
      <c r="Y3254" s="1">
        <f t="shared" si="893"/>
        <v>20</v>
      </c>
      <c r="Z3254" s="1" t="str">
        <f>VLOOKUP(BIN2DEC(MID(HEX2BIN(MID(H3254,3,2),8),2,5)),Codes!$E$1:$F$18,2)</f>
        <v>Normal</v>
      </c>
      <c r="AA3254" s="6" t="str">
        <f t="shared" si="894"/>
        <v>0</v>
      </c>
      <c r="AB3254" s="1">
        <f t="shared" si="895"/>
        <v>0</v>
      </c>
      <c r="AC3254" s="1" t="str">
        <f>VLOOKUP(BIN2DEC(RIGHT(HEX2BIN(MID(H3254,6,1),4),1)&amp;LEFT(HEX2BIN(MID(H3254,7,1),4),1)),Codes!$K$1:$L$5,2)</f>
        <v>L</v>
      </c>
      <c r="AD3254" s="1" t="str">
        <f>VLOOKUP(BIN2DEC(RIGHT(HEX2BIN(MID(H3254,7,1),4),3)&amp;LEFT(HEX2BIN(MID(H3254,8,1),4),2)),Codes!$H$2:$I$33,2)</f>
        <v>Kick</v>
      </c>
      <c r="AE3254" s="1" t="str">
        <f t="shared" si="896"/>
        <v>1</v>
      </c>
      <c r="AF3254" s="1" t="str">
        <f t="shared" si="897"/>
        <v>1</v>
      </c>
      <c r="AH3254" s="6">
        <f t="shared" si="898"/>
        <v>66</v>
      </c>
    </row>
    <row r="3255" spans="1:34">
      <c r="A3255" s="3" t="s">
        <v>5097</v>
      </c>
      <c r="B3255" s="1" t="s">
        <v>41</v>
      </c>
      <c r="C3255" s="6" t="s">
        <v>324</v>
      </c>
      <c r="D3255" s="9" t="s">
        <v>1638</v>
      </c>
      <c r="E3255" s="9" t="s">
        <v>256</v>
      </c>
      <c r="F3255" s="9" t="s">
        <v>91</v>
      </c>
      <c r="G3255" s="9" t="s">
        <v>139</v>
      </c>
      <c r="H3255" s="9" t="s">
        <v>280</v>
      </c>
      <c r="J3255" s="6" t="str">
        <f t="shared" si="882"/>
        <v>001011</v>
      </c>
      <c r="K3255" s="1">
        <f t="shared" si="883"/>
        <v>2</v>
      </c>
      <c r="L3255" s="6" t="str">
        <f t="shared" si="884"/>
        <v>00000</v>
      </c>
      <c r="M3255" s="1">
        <f t="shared" si="885"/>
        <v>4</v>
      </c>
      <c r="N3255" s="6" t="str">
        <f t="shared" si="886"/>
        <v>00</v>
      </c>
      <c r="O3255" s="1">
        <f t="shared" si="887"/>
        <v>10</v>
      </c>
      <c r="P3255" s="1">
        <f>IF(HEX2DEC(LEFT(E3255,4))&gt;=32768,HEX2DEC(LEFT(E3255,4))-65536,HEX2DEC(LEFT(E3255,4)))/Codes!$N$2</f>
        <v>3.6</v>
      </c>
      <c r="Q3255" s="1">
        <f>IF(HEX2DEC(RIGHT(E3255,4))&gt;=32768,HEX2DEC(RIGHT(E3255,4))-65536,HEX2DEC(RIGHT(E3255,4)))/Codes!$N$2</f>
        <v>0</v>
      </c>
      <c r="R3255" s="1">
        <f>IF(HEX2DEC(LEFT(F3255,4))&gt;=32768,HEX2DEC(LEFT(F3255,4))-65536,HEX2DEC(LEFT(F3255,4)))/Codes!$N$2</f>
        <v>0</v>
      </c>
      <c r="S3255" s="1">
        <f>IF(HEX2DEC(RIGHT(F3255,4))&gt;=32768,HEX2DEC(RIGHT(F3255,4))-65536,HEX2DEC(RIGHT(F3255,4)))/Codes!$N$2</f>
        <v>0</v>
      </c>
      <c r="T3255" s="18">
        <f t="shared" si="888"/>
        <v>361</v>
      </c>
      <c r="U3255" s="1">
        <f t="shared" si="889"/>
        <v>100</v>
      </c>
      <c r="V3255" s="1">
        <f t="shared" si="890"/>
        <v>0</v>
      </c>
      <c r="W3255" s="1" t="str">
        <f t="shared" si="891"/>
        <v>100</v>
      </c>
      <c r="X3255" s="1">
        <f t="shared" si="892"/>
        <v>3</v>
      </c>
      <c r="Y3255" s="1">
        <f t="shared" si="893"/>
        <v>20</v>
      </c>
      <c r="Z3255" s="1" t="str">
        <f>VLOOKUP(BIN2DEC(MID(HEX2BIN(MID(H3255,3,2),8),2,5)),Codes!$E$1:$F$18,2)</f>
        <v>Normal</v>
      </c>
      <c r="AA3255" s="6" t="str">
        <f t="shared" si="894"/>
        <v>0</v>
      </c>
      <c r="AB3255" s="1">
        <f t="shared" si="895"/>
        <v>0</v>
      </c>
      <c r="AC3255" s="1" t="str">
        <f>VLOOKUP(BIN2DEC(RIGHT(HEX2BIN(MID(H3255,6,1),4),1)&amp;LEFT(HEX2BIN(MID(H3255,7,1),4),1)),Codes!$K$1:$L$5,2)</f>
        <v>L</v>
      </c>
      <c r="AD3255" s="1" t="str">
        <f>VLOOKUP(BIN2DEC(RIGHT(HEX2BIN(MID(H3255,7,1),4),3)&amp;LEFT(HEX2BIN(MID(H3255,8,1),4),2)),Codes!$H$2:$I$33,2)</f>
        <v>Kick</v>
      </c>
      <c r="AE3255" s="1" t="str">
        <f t="shared" si="896"/>
        <v>1</v>
      </c>
      <c r="AF3255" s="1" t="str">
        <f t="shared" si="897"/>
        <v>1</v>
      </c>
      <c r="AH3255" s="6">
        <f t="shared" si="898"/>
        <v>66</v>
      </c>
    </row>
    <row r="3256" spans="1:34">
      <c r="A3256" s="3" t="s">
        <v>5098</v>
      </c>
      <c r="B3256" s="1" t="s">
        <v>41</v>
      </c>
      <c r="C3256" s="6" t="s">
        <v>330</v>
      </c>
      <c r="D3256" s="9" t="s">
        <v>5099</v>
      </c>
      <c r="E3256" s="9" t="s">
        <v>460</v>
      </c>
      <c r="F3256" s="9" t="s">
        <v>1758</v>
      </c>
      <c r="G3256" s="9" t="s">
        <v>102</v>
      </c>
      <c r="H3256" s="9" t="s">
        <v>5100</v>
      </c>
      <c r="J3256" s="6" t="str">
        <f t="shared" si="882"/>
        <v>001011</v>
      </c>
      <c r="K3256" s="1">
        <f t="shared" si="883"/>
        <v>0</v>
      </c>
      <c r="L3256" s="6" t="str">
        <f t="shared" si="884"/>
        <v>00000</v>
      </c>
      <c r="M3256" s="1">
        <f t="shared" si="885"/>
        <v>13</v>
      </c>
      <c r="N3256" s="6" t="str">
        <f t="shared" si="886"/>
        <v>00</v>
      </c>
      <c r="O3256" s="1">
        <f t="shared" si="887"/>
        <v>27</v>
      </c>
      <c r="P3256" s="1">
        <f>IF(HEX2DEC(LEFT(E3256,4))&gt;=32768,HEX2DEC(LEFT(E3256,4))-65536,HEX2DEC(LEFT(E3256,4)))/Codes!$N$2</f>
        <v>7.2</v>
      </c>
      <c r="Q3256" s="1">
        <f>IF(HEX2DEC(RIGHT(E3256,4))&gt;=32768,HEX2DEC(RIGHT(E3256,4))-65536,HEX2DEC(RIGHT(E3256,4)))/Codes!$N$2</f>
        <v>0</v>
      </c>
      <c r="R3256" s="1">
        <f>IF(HEX2DEC(LEFT(F3256,4))&gt;=32768,HEX2DEC(LEFT(F3256,4))-65536,HEX2DEC(LEFT(F3256,4)))/Codes!$N$2</f>
        <v>3.2</v>
      </c>
      <c r="S3256" s="1">
        <f>IF(HEX2DEC(RIGHT(F3256,4))&gt;=32768,HEX2DEC(RIGHT(F3256,4))-65536,HEX2DEC(RIGHT(F3256,4)))/Codes!$N$2</f>
        <v>4</v>
      </c>
      <c r="T3256" s="18">
        <f t="shared" si="888"/>
        <v>361</v>
      </c>
      <c r="U3256" s="1">
        <f t="shared" si="889"/>
        <v>80</v>
      </c>
      <c r="V3256" s="1">
        <f t="shared" si="890"/>
        <v>0</v>
      </c>
      <c r="W3256" s="1" t="str">
        <f t="shared" si="891"/>
        <v>100</v>
      </c>
      <c r="X3256" s="1">
        <f t="shared" si="892"/>
        <v>3</v>
      </c>
      <c r="Y3256" s="1">
        <f t="shared" si="893"/>
        <v>110</v>
      </c>
      <c r="Z3256" s="1" t="str">
        <f>VLOOKUP(BIN2DEC(MID(HEX2BIN(MID(H3256,3,2),8),2,5)),Codes!$E$1:$F$18,2)</f>
        <v>Flame</v>
      </c>
      <c r="AA3256" s="6" t="str">
        <f t="shared" si="894"/>
        <v>0</v>
      </c>
      <c r="AB3256" s="1">
        <f t="shared" si="895"/>
        <v>0</v>
      </c>
      <c r="AC3256" s="1" t="str">
        <f>VLOOKUP(BIN2DEC(RIGHT(HEX2BIN(MID(H3256,6,1),4),1)&amp;LEFT(HEX2BIN(MID(H3256,7,1),4),1)),Codes!$K$1:$L$5,2)</f>
        <v>L</v>
      </c>
      <c r="AD3256" s="1" t="str">
        <f>VLOOKUP(BIN2DEC(RIGHT(HEX2BIN(MID(H3256,7,1),4),3)&amp;LEFT(HEX2BIN(MID(H3256,8,1),4),2)),Codes!$H$2:$I$33,2)</f>
        <v>Burn</v>
      </c>
      <c r="AE3256" s="1" t="str">
        <f t="shared" si="896"/>
        <v>1</v>
      </c>
      <c r="AF3256" s="1" t="str">
        <f t="shared" si="897"/>
        <v>1</v>
      </c>
      <c r="AH3256" s="6">
        <f t="shared" si="898"/>
        <v>72</v>
      </c>
    </row>
    <row r="3257" spans="1:34">
      <c r="A3257" s="3" t="s">
        <v>5101</v>
      </c>
      <c r="B3257" s="1" t="s">
        <v>41</v>
      </c>
      <c r="C3257" s="6" t="s">
        <v>330</v>
      </c>
      <c r="D3257" s="9" t="s">
        <v>5102</v>
      </c>
      <c r="E3257" s="9" t="s">
        <v>460</v>
      </c>
      <c r="F3257" s="9" t="s">
        <v>91</v>
      </c>
      <c r="G3257" s="9" t="s">
        <v>102</v>
      </c>
      <c r="H3257" s="9" t="s">
        <v>5100</v>
      </c>
      <c r="J3257" s="6" t="str">
        <f t="shared" si="882"/>
        <v>001011</v>
      </c>
      <c r="K3257" s="1">
        <f t="shared" si="883"/>
        <v>1</v>
      </c>
      <c r="L3257" s="6" t="str">
        <f t="shared" si="884"/>
        <v>00000</v>
      </c>
      <c r="M3257" s="1">
        <f t="shared" si="885"/>
        <v>13</v>
      </c>
      <c r="N3257" s="6" t="str">
        <f t="shared" si="886"/>
        <v>00</v>
      </c>
      <c r="O3257" s="1">
        <f t="shared" si="887"/>
        <v>27</v>
      </c>
      <c r="P3257" s="1">
        <f>IF(HEX2DEC(LEFT(E3257,4))&gt;=32768,HEX2DEC(LEFT(E3257,4))-65536,HEX2DEC(LEFT(E3257,4)))/Codes!$N$2</f>
        <v>7.2</v>
      </c>
      <c r="Q3257" s="1">
        <f>IF(HEX2DEC(RIGHT(E3257,4))&gt;=32768,HEX2DEC(RIGHT(E3257,4))-65536,HEX2DEC(RIGHT(E3257,4)))/Codes!$N$2</f>
        <v>0</v>
      </c>
      <c r="R3257" s="1">
        <f>IF(HEX2DEC(LEFT(F3257,4))&gt;=32768,HEX2DEC(LEFT(F3257,4))-65536,HEX2DEC(LEFT(F3257,4)))/Codes!$N$2</f>
        <v>0</v>
      </c>
      <c r="S3257" s="1">
        <f>IF(HEX2DEC(RIGHT(F3257,4))&gt;=32768,HEX2DEC(RIGHT(F3257,4))-65536,HEX2DEC(RIGHT(F3257,4)))/Codes!$N$2</f>
        <v>0</v>
      </c>
      <c r="T3257" s="18">
        <f t="shared" si="888"/>
        <v>361</v>
      </c>
      <c r="U3257" s="1">
        <f t="shared" si="889"/>
        <v>80</v>
      </c>
      <c r="V3257" s="1">
        <f t="shared" si="890"/>
        <v>0</v>
      </c>
      <c r="W3257" s="1" t="str">
        <f t="shared" si="891"/>
        <v>100</v>
      </c>
      <c r="X3257" s="1">
        <f t="shared" si="892"/>
        <v>3</v>
      </c>
      <c r="Y3257" s="1">
        <f t="shared" si="893"/>
        <v>110</v>
      </c>
      <c r="Z3257" s="1" t="str">
        <f>VLOOKUP(BIN2DEC(MID(HEX2BIN(MID(H3257,3,2),8),2,5)),Codes!$E$1:$F$18,2)</f>
        <v>Flame</v>
      </c>
      <c r="AA3257" s="6" t="str">
        <f t="shared" si="894"/>
        <v>0</v>
      </c>
      <c r="AB3257" s="1">
        <f t="shared" si="895"/>
        <v>0</v>
      </c>
      <c r="AC3257" s="1" t="str">
        <f>VLOOKUP(BIN2DEC(RIGHT(HEX2BIN(MID(H3257,6,1),4),1)&amp;LEFT(HEX2BIN(MID(H3257,7,1),4),1)),Codes!$K$1:$L$5,2)</f>
        <v>L</v>
      </c>
      <c r="AD3257" s="1" t="str">
        <f>VLOOKUP(BIN2DEC(RIGHT(HEX2BIN(MID(H3257,7,1),4),3)&amp;LEFT(HEX2BIN(MID(H3257,8,1),4),2)),Codes!$H$2:$I$33,2)</f>
        <v>Burn</v>
      </c>
      <c r="AE3257" s="1" t="str">
        <f t="shared" si="896"/>
        <v>1</v>
      </c>
      <c r="AF3257" s="1" t="str">
        <f t="shared" si="897"/>
        <v>1</v>
      </c>
      <c r="AH3257" s="6">
        <f t="shared" si="898"/>
        <v>72</v>
      </c>
    </row>
    <row r="3258" spans="1:34">
      <c r="A3258" s="3" t="s">
        <v>5103</v>
      </c>
      <c r="B3258" s="1" t="s">
        <v>41</v>
      </c>
      <c r="C3258" s="6" t="s">
        <v>330</v>
      </c>
      <c r="D3258" s="9" t="s">
        <v>5104</v>
      </c>
      <c r="E3258" s="9" t="s">
        <v>207</v>
      </c>
      <c r="F3258" s="9" t="s">
        <v>91</v>
      </c>
      <c r="G3258" s="9" t="s">
        <v>102</v>
      </c>
      <c r="H3258" s="9" t="s">
        <v>5100</v>
      </c>
      <c r="J3258" s="6" t="str">
        <f t="shared" si="882"/>
        <v>001011</v>
      </c>
      <c r="K3258" s="1">
        <f t="shared" si="883"/>
        <v>2</v>
      </c>
      <c r="L3258" s="6" t="str">
        <f t="shared" si="884"/>
        <v>00000</v>
      </c>
      <c r="M3258" s="1">
        <f t="shared" si="885"/>
        <v>12</v>
      </c>
      <c r="N3258" s="6" t="str">
        <f t="shared" si="886"/>
        <v>00</v>
      </c>
      <c r="O3258" s="1">
        <f t="shared" si="887"/>
        <v>27</v>
      </c>
      <c r="P3258" s="1">
        <f>IF(HEX2DEC(LEFT(E3258,4))&gt;=32768,HEX2DEC(LEFT(E3258,4))-65536,HEX2DEC(LEFT(E3258,4)))/Codes!$N$2</f>
        <v>4</v>
      </c>
      <c r="Q3258" s="1">
        <f>IF(HEX2DEC(RIGHT(E3258,4))&gt;=32768,HEX2DEC(RIGHT(E3258,4))-65536,HEX2DEC(RIGHT(E3258,4)))/Codes!$N$2</f>
        <v>0</v>
      </c>
      <c r="R3258" s="1">
        <f>IF(HEX2DEC(LEFT(F3258,4))&gt;=32768,HEX2DEC(LEFT(F3258,4))-65536,HEX2DEC(LEFT(F3258,4)))/Codes!$N$2</f>
        <v>0</v>
      </c>
      <c r="S3258" s="1">
        <f>IF(HEX2DEC(RIGHT(F3258,4))&gt;=32768,HEX2DEC(RIGHT(F3258,4))-65536,HEX2DEC(RIGHT(F3258,4)))/Codes!$N$2</f>
        <v>0</v>
      </c>
      <c r="T3258" s="18">
        <f t="shared" si="888"/>
        <v>361</v>
      </c>
      <c r="U3258" s="1">
        <f t="shared" si="889"/>
        <v>80</v>
      </c>
      <c r="V3258" s="1">
        <f t="shared" si="890"/>
        <v>0</v>
      </c>
      <c r="W3258" s="1" t="str">
        <f t="shared" si="891"/>
        <v>100</v>
      </c>
      <c r="X3258" s="1">
        <f t="shared" si="892"/>
        <v>3</v>
      </c>
      <c r="Y3258" s="1">
        <f t="shared" si="893"/>
        <v>110</v>
      </c>
      <c r="Z3258" s="1" t="str">
        <f>VLOOKUP(BIN2DEC(MID(HEX2BIN(MID(H3258,3,2),8),2,5)),Codes!$E$1:$F$18,2)</f>
        <v>Flame</v>
      </c>
      <c r="AA3258" s="6" t="str">
        <f t="shared" si="894"/>
        <v>0</v>
      </c>
      <c r="AB3258" s="1">
        <f t="shared" si="895"/>
        <v>0</v>
      </c>
      <c r="AC3258" s="1" t="str">
        <f>VLOOKUP(BIN2DEC(RIGHT(HEX2BIN(MID(H3258,6,1),4),1)&amp;LEFT(HEX2BIN(MID(H3258,7,1),4),1)),Codes!$K$1:$L$5,2)</f>
        <v>L</v>
      </c>
      <c r="AD3258" s="1" t="str">
        <f>VLOOKUP(BIN2DEC(RIGHT(HEX2BIN(MID(H3258,7,1),4),3)&amp;LEFT(HEX2BIN(MID(H3258,8,1),4),2)),Codes!$H$2:$I$33,2)</f>
        <v>Burn</v>
      </c>
      <c r="AE3258" s="1" t="str">
        <f t="shared" si="896"/>
        <v>1</v>
      </c>
      <c r="AF3258" s="1" t="str">
        <f t="shared" si="897"/>
        <v>1</v>
      </c>
      <c r="AH3258" s="6">
        <f t="shared" si="898"/>
        <v>72</v>
      </c>
    </row>
    <row r="3259" spans="1:34">
      <c r="A3259" s="3" t="s">
        <v>5105</v>
      </c>
      <c r="B3259" s="1" t="s">
        <v>41</v>
      </c>
      <c r="C3259" s="6" t="s">
        <v>349</v>
      </c>
      <c r="D3259" s="9" t="s">
        <v>170</v>
      </c>
      <c r="E3259" s="9" t="s">
        <v>338</v>
      </c>
      <c r="F3259" s="9" t="s">
        <v>91</v>
      </c>
      <c r="G3259" s="9" t="s">
        <v>3799</v>
      </c>
      <c r="H3259" s="9" t="s">
        <v>405</v>
      </c>
      <c r="J3259" s="6" t="str">
        <f t="shared" si="882"/>
        <v>001011</v>
      </c>
      <c r="K3259" s="1">
        <f t="shared" si="883"/>
        <v>0</v>
      </c>
      <c r="L3259" s="6" t="str">
        <f t="shared" si="884"/>
        <v>00000</v>
      </c>
      <c r="M3259" s="1">
        <f t="shared" si="885"/>
        <v>7</v>
      </c>
      <c r="N3259" s="6" t="str">
        <f t="shared" si="886"/>
        <v>00</v>
      </c>
      <c r="O3259" s="1">
        <f t="shared" si="887"/>
        <v>12</v>
      </c>
      <c r="P3259" s="1">
        <f>IF(HEX2DEC(LEFT(E3259,4))&gt;=32768,HEX2DEC(LEFT(E3259,4))-65536,HEX2DEC(LEFT(E3259,4)))/Codes!$N$2</f>
        <v>4</v>
      </c>
      <c r="Q3259" s="1">
        <f>IF(HEX2DEC(RIGHT(E3259,4))&gt;=32768,HEX2DEC(RIGHT(E3259,4))-65536,HEX2DEC(RIGHT(E3259,4)))/Codes!$N$2</f>
        <v>6</v>
      </c>
      <c r="R3259" s="1">
        <f>IF(HEX2DEC(LEFT(F3259,4))&gt;=32768,HEX2DEC(LEFT(F3259,4))-65536,HEX2DEC(LEFT(F3259,4)))/Codes!$N$2</f>
        <v>0</v>
      </c>
      <c r="S3259" s="1">
        <f>IF(HEX2DEC(RIGHT(F3259,4))&gt;=32768,HEX2DEC(RIGHT(F3259,4))-65536,HEX2DEC(RIGHT(F3259,4)))/Codes!$N$2</f>
        <v>0</v>
      </c>
      <c r="T3259" s="18">
        <f t="shared" si="888"/>
        <v>80</v>
      </c>
      <c r="U3259" s="1">
        <f t="shared" si="889"/>
        <v>100</v>
      </c>
      <c r="V3259" s="1">
        <f t="shared" si="890"/>
        <v>0</v>
      </c>
      <c r="W3259" s="1" t="str">
        <f t="shared" si="891"/>
        <v>100</v>
      </c>
      <c r="X3259" s="1">
        <f t="shared" si="892"/>
        <v>3</v>
      </c>
      <c r="Y3259" s="1">
        <f t="shared" si="893"/>
        <v>30</v>
      </c>
      <c r="Z3259" s="1" t="str">
        <f>VLOOKUP(BIN2DEC(MID(HEX2BIN(MID(H3259,3,2),8),2,5)),Codes!$E$1:$F$18,2)</f>
        <v>Normal</v>
      </c>
      <c r="AA3259" s="6" t="str">
        <f t="shared" si="894"/>
        <v>0</v>
      </c>
      <c r="AB3259" s="1">
        <f t="shared" si="895"/>
        <v>0</v>
      </c>
      <c r="AC3259" s="1" t="str">
        <f>VLOOKUP(BIN2DEC(RIGHT(HEX2BIN(MID(H3259,6,1),4),1)&amp;LEFT(HEX2BIN(MID(H3259,7,1),4),1)),Codes!$K$1:$L$5,2)</f>
        <v>L</v>
      </c>
      <c r="AD3259" s="1" t="str">
        <f>VLOOKUP(BIN2DEC(RIGHT(HEX2BIN(MID(H3259,7,1),4),3)&amp;LEFT(HEX2BIN(MID(H3259,8,1),4),2)),Codes!$H$2:$I$33,2)</f>
        <v>Kick</v>
      </c>
      <c r="AE3259" s="1" t="str">
        <f t="shared" si="896"/>
        <v>1</v>
      </c>
      <c r="AF3259" s="1" t="str">
        <f t="shared" si="897"/>
        <v>1</v>
      </c>
      <c r="AH3259" s="6">
        <f t="shared" si="898"/>
        <v>66</v>
      </c>
    </row>
    <row r="3260" spans="1:34">
      <c r="A3260" s="3" t="s">
        <v>5106</v>
      </c>
      <c r="B3260" s="1" t="s">
        <v>41</v>
      </c>
      <c r="C3260" s="6" t="s">
        <v>349</v>
      </c>
      <c r="D3260" s="9" t="s">
        <v>5107</v>
      </c>
      <c r="E3260" s="9" t="s">
        <v>343</v>
      </c>
      <c r="F3260" s="9" t="s">
        <v>91</v>
      </c>
      <c r="G3260" s="9" t="s">
        <v>1308</v>
      </c>
      <c r="H3260" s="9" t="s">
        <v>405</v>
      </c>
      <c r="J3260" s="6" t="str">
        <f t="shared" si="882"/>
        <v>001011</v>
      </c>
      <c r="K3260" s="1">
        <f t="shared" si="883"/>
        <v>1</v>
      </c>
      <c r="L3260" s="6" t="str">
        <f t="shared" si="884"/>
        <v>00000</v>
      </c>
      <c r="M3260" s="1">
        <f t="shared" si="885"/>
        <v>6</v>
      </c>
      <c r="N3260" s="6" t="str">
        <f t="shared" si="886"/>
        <v>00</v>
      </c>
      <c r="O3260" s="1">
        <f t="shared" si="887"/>
        <v>12</v>
      </c>
      <c r="P3260" s="1">
        <f>IF(HEX2DEC(LEFT(E3260,4))&gt;=32768,HEX2DEC(LEFT(E3260,4))-65536,HEX2DEC(LEFT(E3260,4)))/Codes!$N$2</f>
        <v>4</v>
      </c>
      <c r="Q3260" s="1">
        <f>IF(HEX2DEC(RIGHT(E3260,4))&gt;=32768,HEX2DEC(RIGHT(E3260,4))-65536,HEX2DEC(RIGHT(E3260,4)))/Codes!$N$2</f>
        <v>4</v>
      </c>
      <c r="R3260" s="1">
        <f>IF(HEX2DEC(LEFT(F3260,4))&gt;=32768,HEX2DEC(LEFT(F3260,4))-65536,HEX2DEC(LEFT(F3260,4)))/Codes!$N$2</f>
        <v>0</v>
      </c>
      <c r="S3260" s="1">
        <f>IF(HEX2DEC(RIGHT(F3260,4))&gt;=32768,HEX2DEC(RIGHT(F3260,4))-65536,HEX2DEC(RIGHT(F3260,4)))/Codes!$N$2</f>
        <v>0</v>
      </c>
      <c r="T3260" s="18">
        <f t="shared" si="888"/>
        <v>70</v>
      </c>
      <c r="U3260" s="1">
        <f t="shared" si="889"/>
        <v>100</v>
      </c>
      <c r="V3260" s="1">
        <f t="shared" si="890"/>
        <v>0</v>
      </c>
      <c r="W3260" s="1" t="str">
        <f t="shared" si="891"/>
        <v>100</v>
      </c>
      <c r="X3260" s="1">
        <f t="shared" si="892"/>
        <v>3</v>
      </c>
      <c r="Y3260" s="1">
        <f t="shared" si="893"/>
        <v>30</v>
      </c>
      <c r="Z3260" s="1" t="str">
        <f>VLOOKUP(BIN2DEC(MID(HEX2BIN(MID(H3260,3,2),8),2,5)),Codes!$E$1:$F$18,2)</f>
        <v>Normal</v>
      </c>
      <c r="AA3260" s="6" t="str">
        <f t="shared" si="894"/>
        <v>0</v>
      </c>
      <c r="AB3260" s="1">
        <f t="shared" si="895"/>
        <v>0</v>
      </c>
      <c r="AC3260" s="1" t="str">
        <f>VLOOKUP(BIN2DEC(RIGHT(HEX2BIN(MID(H3260,6,1),4),1)&amp;LEFT(HEX2BIN(MID(H3260,7,1),4),1)),Codes!$K$1:$L$5,2)</f>
        <v>L</v>
      </c>
      <c r="AD3260" s="1" t="str">
        <f>VLOOKUP(BIN2DEC(RIGHT(HEX2BIN(MID(H3260,7,1),4),3)&amp;LEFT(HEX2BIN(MID(H3260,8,1),4),2)),Codes!$H$2:$I$33,2)</f>
        <v>Kick</v>
      </c>
      <c r="AE3260" s="1" t="str">
        <f t="shared" si="896"/>
        <v>1</v>
      </c>
      <c r="AF3260" s="1" t="str">
        <f t="shared" si="897"/>
        <v>1</v>
      </c>
      <c r="AH3260" s="6">
        <f t="shared" si="898"/>
        <v>66</v>
      </c>
    </row>
    <row r="3261" spans="1:34">
      <c r="A3261" s="3" t="s">
        <v>5108</v>
      </c>
      <c r="B3261" s="1" t="s">
        <v>41</v>
      </c>
      <c r="C3261" s="6" t="s">
        <v>349</v>
      </c>
      <c r="D3261" s="9" t="s">
        <v>346</v>
      </c>
      <c r="E3261" s="9" t="s">
        <v>347</v>
      </c>
      <c r="F3261" s="9" t="s">
        <v>212</v>
      </c>
      <c r="G3261" s="9" t="s">
        <v>3475</v>
      </c>
      <c r="H3261" s="9" t="s">
        <v>405</v>
      </c>
      <c r="J3261" s="6" t="str">
        <f t="shared" si="882"/>
        <v>001011</v>
      </c>
      <c r="K3261" s="1">
        <f t="shared" si="883"/>
        <v>2</v>
      </c>
      <c r="L3261" s="6" t="str">
        <f t="shared" si="884"/>
        <v>00000</v>
      </c>
      <c r="M3261" s="1">
        <f t="shared" si="885"/>
        <v>4</v>
      </c>
      <c r="N3261" s="6" t="str">
        <f t="shared" si="886"/>
        <v>00</v>
      </c>
      <c r="O3261" s="1">
        <f t="shared" si="887"/>
        <v>12</v>
      </c>
      <c r="P3261" s="1">
        <f>IF(HEX2DEC(LEFT(E3261,4))&gt;=32768,HEX2DEC(LEFT(E3261,4))-65536,HEX2DEC(LEFT(E3261,4)))/Codes!$N$2</f>
        <v>4</v>
      </c>
      <c r="Q3261" s="1">
        <f>IF(HEX2DEC(RIGHT(E3261,4))&gt;=32768,HEX2DEC(RIGHT(E3261,4))-65536,HEX2DEC(RIGHT(E3261,4)))/Codes!$N$2</f>
        <v>-2.8</v>
      </c>
      <c r="R3261" s="1">
        <f>IF(HEX2DEC(LEFT(F3261,4))&gt;=32768,HEX2DEC(LEFT(F3261,4))-65536,HEX2DEC(LEFT(F3261,4)))/Codes!$N$2</f>
        <v>2.8</v>
      </c>
      <c r="S3261" s="1">
        <f>IF(HEX2DEC(RIGHT(F3261,4))&gt;=32768,HEX2DEC(RIGHT(F3261,4))-65536,HEX2DEC(RIGHT(F3261,4)))/Codes!$N$2</f>
        <v>0</v>
      </c>
      <c r="T3261" s="18">
        <f t="shared" si="888"/>
        <v>60</v>
      </c>
      <c r="U3261" s="1">
        <f t="shared" si="889"/>
        <v>100</v>
      </c>
      <c r="V3261" s="1">
        <f t="shared" si="890"/>
        <v>0</v>
      </c>
      <c r="W3261" s="1" t="str">
        <f t="shared" si="891"/>
        <v>100</v>
      </c>
      <c r="X3261" s="1">
        <f t="shared" si="892"/>
        <v>3</v>
      </c>
      <c r="Y3261" s="1">
        <f t="shared" si="893"/>
        <v>30</v>
      </c>
      <c r="Z3261" s="1" t="str">
        <f>VLOOKUP(BIN2DEC(MID(HEX2BIN(MID(H3261,3,2),8),2,5)),Codes!$E$1:$F$18,2)</f>
        <v>Normal</v>
      </c>
      <c r="AA3261" s="6" t="str">
        <f t="shared" si="894"/>
        <v>0</v>
      </c>
      <c r="AB3261" s="1">
        <f t="shared" si="895"/>
        <v>0</v>
      </c>
      <c r="AC3261" s="1" t="str">
        <f>VLOOKUP(BIN2DEC(RIGHT(HEX2BIN(MID(H3261,6,1),4),1)&amp;LEFT(HEX2BIN(MID(H3261,7,1),4),1)),Codes!$K$1:$L$5,2)</f>
        <v>L</v>
      </c>
      <c r="AD3261" s="1" t="str">
        <f>VLOOKUP(BIN2DEC(RIGHT(HEX2BIN(MID(H3261,7,1),4),3)&amp;LEFT(HEX2BIN(MID(H3261,8,1),4),2)),Codes!$H$2:$I$33,2)</f>
        <v>Kick</v>
      </c>
      <c r="AE3261" s="1" t="str">
        <f t="shared" si="896"/>
        <v>1</v>
      </c>
      <c r="AF3261" s="1" t="str">
        <f t="shared" si="897"/>
        <v>1</v>
      </c>
      <c r="AH3261" s="6">
        <f t="shared" si="898"/>
        <v>66</v>
      </c>
    </row>
    <row r="3262" spans="1:34">
      <c r="A3262" s="3" t="s">
        <v>5109</v>
      </c>
      <c r="B3262" s="1" t="s">
        <v>41</v>
      </c>
      <c r="C3262" s="6" t="s">
        <v>353</v>
      </c>
      <c r="D3262" s="9" t="s">
        <v>5110</v>
      </c>
      <c r="E3262" s="9" t="s">
        <v>256</v>
      </c>
      <c r="F3262" s="9" t="s">
        <v>91</v>
      </c>
      <c r="G3262" s="9" t="s">
        <v>1298</v>
      </c>
      <c r="H3262" s="9" t="s">
        <v>5111</v>
      </c>
      <c r="J3262" s="6" t="str">
        <f t="shared" si="882"/>
        <v>001011</v>
      </c>
      <c r="K3262" s="1">
        <f t="shared" si="883"/>
        <v>0</v>
      </c>
      <c r="L3262" s="6" t="str">
        <f t="shared" si="884"/>
        <v>00000</v>
      </c>
      <c r="M3262" s="1">
        <f t="shared" si="885"/>
        <v>22</v>
      </c>
      <c r="N3262" s="6" t="str">
        <f t="shared" si="886"/>
        <v>00</v>
      </c>
      <c r="O3262" s="1">
        <f t="shared" si="887"/>
        <v>24</v>
      </c>
      <c r="P3262" s="1">
        <f>IF(HEX2DEC(LEFT(E3262,4))&gt;=32768,HEX2DEC(LEFT(E3262,4))-65536,HEX2DEC(LEFT(E3262,4)))/Codes!$N$2</f>
        <v>3.6</v>
      </c>
      <c r="Q3262" s="1">
        <f>IF(HEX2DEC(RIGHT(E3262,4))&gt;=32768,HEX2DEC(RIGHT(E3262,4))-65536,HEX2DEC(RIGHT(E3262,4)))/Codes!$N$2</f>
        <v>0</v>
      </c>
      <c r="R3262" s="1">
        <f>IF(HEX2DEC(LEFT(F3262,4))&gt;=32768,HEX2DEC(LEFT(F3262,4))-65536,HEX2DEC(LEFT(F3262,4)))/Codes!$N$2</f>
        <v>0</v>
      </c>
      <c r="S3262" s="1">
        <f>IF(HEX2DEC(RIGHT(F3262,4))&gt;=32768,HEX2DEC(RIGHT(F3262,4))-65536,HEX2DEC(RIGHT(F3262,4)))/Codes!$N$2</f>
        <v>0</v>
      </c>
      <c r="T3262" s="18">
        <f t="shared" si="888"/>
        <v>80</v>
      </c>
      <c r="U3262" s="1">
        <f t="shared" si="889"/>
        <v>85</v>
      </c>
      <c r="V3262" s="1">
        <f t="shared" si="890"/>
        <v>0</v>
      </c>
      <c r="W3262" s="1" t="str">
        <f t="shared" si="891"/>
        <v>100</v>
      </c>
      <c r="X3262" s="1">
        <f t="shared" si="892"/>
        <v>3</v>
      </c>
      <c r="Y3262" s="1">
        <f t="shared" si="893"/>
        <v>40</v>
      </c>
      <c r="Z3262" s="1" t="str">
        <f>VLOOKUP(BIN2DEC(MID(HEX2BIN(MID(H3262,3,2),8),2,5)),Codes!$E$1:$F$18,2)</f>
        <v>Darkness</v>
      </c>
      <c r="AA3262" s="6" t="str">
        <f t="shared" si="894"/>
        <v>0</v>
      </c>
      <c r="AB3262" s="1">
        <f t="shared" si="895"/>
        <v>0</v>
      </c>
      <c r="AC3262" s="1" t="str">
        <f>VLOOKUP(BIN2DEC(RIGHT(HEX2BIN(MID(H3262,6,1),4),1)&amp;LEFT(HEX2BIN(MID(H3262,7,1),4),1)),Codes!$K$1:$L$5,2)</f>
        <v>L</v>
      </c>
      <c r="AD3262" s="1" t="str">
        <f>VLOOKUP(BIN2DEC(RIGHT(HEX2BIN(MID(H3262,7,1),4),3)&amp;LEFT(HEX2BIN(MID(H3262,8,1),4),2)),Codes!$H$2:$I$33,2)</f>
        <v>Burn</v>
      </c>
      <c r="AE3262" s="1" t="str">
        <f t="shared" si="896"/>
        <v>1</v>
      </c>
      <c r="AF3262" s="1" t="str">
        <f t="shared" si="897"/>
        <v>1</v>
      </c>
      <c r="AH3262" s="6">
        <f t="shared" si="898"/>
        <v>72</v>
      </c>
    </row>
    <row r="3263" spans="1:34">
      <c r="A3263" s="3" t="s">
        <v>5112</v>
      </c>
      <c r="B3263" s="1" t="s">
        <v>41</v>
      </c>
      <c r="C3263" s="6" t="s">
        <v>353</v>
      </c>
      <c r="D3263" s="9" t="s">
        <v>5113</v>
      </c>
      <c r="E3263" s="9" t="s">
        <v>256</v>
      </c>
      <c r="F3263" s="9" t="s">
        <v>91</v>
      </c>
      <c r="G3263" s="9" t="s">
        <v>1298</v>
      </c>
      <c r="H3263" s="9" t="s">
        <v>5111</v>
      </c>
      <c r="J3263" s="6" t="str">
        <f t="shared" si="882"/>
        <v>001011</v>
      </c>
      <c r="K3263" s="1">
        <f t="shared" si="883"/>
        <v>1</v>
      </c>
      <c r="L3263" s="6" t="str">
        <f t="shared" si="884"/>
        <v>00000</v>
      </c>
      <c r="M3263" s="1">
        <f t="shared" si="885"/>
        <v>23</v>
      </c>
      <c r="N3263" s="6" t="str">
        <f t="shared" si="886"/>
        <v>00</v>
      </c>
      <c r="O3263" s="1">
        <f t="shared" si="887"/>
        <v>24</v>
      </c>
      <c r="P3263" s="1">
        <f>IF(HEX2DEC(LEFT(E3263,4))&gt;=32768,HEX2DEC(LEFT(E3263,4))-65536,HEX2DEC(LEFT(E3263,4)))/Codes!$N$2</f>
        <v>3.6</v>
      </c>
      <c r="Q3263" s="1">
        <f>IF(HEX2DEC(RIGHT(E3263,4))&gt;=32768,HEX2DEC(RIGHT(E3263,4))-65536,HEX2DEC(RIGHT(E3263,4)))/Codes!$N$2</f>
        <v>0</v>
      </c>
      <c r="R3263" s="1">
        <f>IF(HEX2DEC(LEFT(F3263,4))&gt;=32768,HEX2DEC(LEFT(F3263,4))-65536,HEX2DEC(LEFT(F3263,4)))/Codes!$N$2</f>
        <v>0</v>
      </c>
      <c r="S3263" s="1">
        <f>IF(HEX2DEC(RIGHT(F3263,4))&gt;=32768,HEX2DEC(RIGHT(F3263,4))-65536,HEX2DEC(RIGHT(F3263,4)))/Codes!$N$2</f>
        <v>0</v>
      </c>
      <c r="T3263" s="18">
        <f t="shared" si="888"/>
        <v>80</v>
      </c>
      <c r="U3263" s="1">
        <f t="shared" si="889"/>
        <v>85</v>
      </c>
      <c r="V3263" s="1">
        <f t="shared" si="890"/>
        <v>0</v>
      </c>
      <c r="W3263" s="1" t="str">
        <f t="shared" si="891"/>
        <v>100</v>
      </c>
      <c r="X3263" s="1">
        <f t="shared" si="892"/>
        <v>3</v>
      </c>
      <c r="Y3263" s="1">
        <f t="shared" si="893"/>
        <v>40</v>
      </c>
      <c r="Z3263" s="1" t="str">
        <f>VLOOKUP(BIN2DEC(MID(HEX2BIN(MID(H3263,3,2),8),2,5)),Codes!$E$1:$F$18,2)</f>
        <v>Darkness</v>
      </c>
      <c r="AA3263" s="6" t="str">
        <f t="shared" si="894"/>
        <v>0</v>
      </c>
      <c r="AB3263" s="1">
        <f t="shared" si="895"/>
        <v>0</v>
      </c>
      <c r="AC3263" s="1" t="str">
        <f>VLOOKUP(BIN2DEC(RIGHT(HEX2BIN(MID(H3263,6,1),4),1)&amp;LEFT(HEX2BIN(MID(H3263,7,1),4),1)),Codes!$K$1:$L$5,2)</f>
        <v>L</v>
      </c>
      <c r="AD3263" s="1" t="str">
        <f>VLOOKUP(BIN2DEC(RIGHT(HEX2BIN(MID(H3263,7,1),4),3)&amp;LEFT(HEX2BIN(MID(H3263,8,1),4),2)),Codes!$H$2:$I$33,2)</f>
        <v>Burn</v>
      </c>
      <c r="AE3263" s="1" t="str">
        <f t="shared" si="896"/>
        <v>1</v>
      </c>
      <c r="AF3263" s="1" t="str">
        <f t="shared" si="897"/>
        <v>1</v>
      </c>
      <c r="AH3263" s="6">
        <f t="shared" si="898"/>
        <v>72</v>
      </c>
    </row>
    <row r="3264" spans="1:34">
      <c r="A3264" s="3" t="s">
        <v>5114</v>
      </c>
      <c r="B3264" s="1" t="s">
        <v>41</v>
      </c>
      <c r="C3264" s="6" t="s">
        <v>356</v>
      </c>
      <c r="D3264" s="9" t="s">
        <v>5115</v>
      </c>
      <c r="E3264" s="9" t="s">
        <v>256</v>
      </c>
      <c r="F3264" s="9" t="s">
        <v>91</v>
      </c>
      <c r="G3264" s="9" t="s">
        <v>5116</v>
      </c>
      <c r="H3264" s="9" t="s">
        <v>5111</v>
      </c>
      <c r="J3264" s="6" t="str">
        <f t="shared" si="882"/>
        <v>001011</v>
      </c>
      <c r="K3264" s="1">
        <f t="shared" si="883"/>
        <v>0</v>
      </c>
      <c r="L3264" s="6" t="str">
        <f t="shared" si="884"/>
        <v>00000</v>
      </c>
      <c r="M3264" s="1">
        <f t="shared" si="885"/>
        <v>22</v>
      </c>
      <c r="N3264" s="6" t="str">
        <f t="shared" si="886"/>
        <v>00</v>
      </c>
      <c r="O3264" s="1">
        <f t="shared" si="887"/>
        <v>22</v>
      </c>
      <c r="P3264" s="1">
        <f>IF(HEX2DEC(LEFT(E3264,4))&gt;=32768,HEX2DEC(LEFT(E3264,4))-65536,HEX2DEC(LEFT(E3264,4)))/Codes!$N$2</f>
        <v>3.6</v>
      </c>
      <c r="Q3264" s="1">
        <f>IF(HEX2DEC(RIGHT(E3264,4))&gt;=32768,HEX2DEC(RIGHT(E3264,4))-65536,HEX2DEC(RIGHT(E3264,4)))/Codes!$N$2</f>
        <v>0</v>
      </c>
      <c r="R3264" s="1">
        <f>IF(HEX2DEC(LEFT(F3264,4))&gt;=32768,HEX2DEC(LEFT(F3264,4))-65536,HEX2DEC(LEFT(F3264,4)))/Codes!$N$2</f>
        <v>0</v>
      </c>
      <c r="S3264" s="1">
        <f>IF(HEX2DEC(RIGHT(F3264,4))&gt;=32768,HEX2DEC(RIGHT(F3264,4))-65536,HEX2DEC(RIGHT(F3264,4)))/Codes!$N$2</f>
        <v>0</v>
      </c>
      <c r="T3264" s="18">
        <f t="shared" si="888"/>
        <v>70</v>
      </c>
      <c r="U3264" s="1">
        <f t="shared" si="889"/>
        <v>83</v>
      </c>
      <c r="V3264" s="1">
        <f t="shared" si="890"/>
        <v>0</v>
      </c>
      <c r="W3264" s="1" t="str">
        <f t="shared" si="891"/>
        <v>100</v>
      </c>
      <c r="X3264" s="1">
        <f t="shared" si="892"/>
        <v>3</v>
      </c>
      <c r="Y3264" s="1">
        <f t="shared" si="893"/>
        <v>40</v>
      </c>
      <c r="Z3264" s="1" t="str">
        <f>VLOOKUP(BIN2DEC(MID(HEX2BIN(MID(H3264,3,2),8),2,5)),Codes!$E$1:$F$18,2)</f>
        <v>Darkness</v>
      </c>
      <c r="AA3264" s="6" t="str">
        <f t="shared" si="894"/>
        <v>0</v>
      </c>
      <c r="AB3264" s="1">
        <f t="shared" si="895"/>
        <v>0</v>
      </c>
      <c r="AC3264" s="1" t="str">
        <f>VLOOKUP(BIN2DEC(RIGHT(HEX2BIN(MID(H3264,6,1),4),1)&amp;LEFT(HEX2BIN(MID(H3264,7,1),4),1)),Codes!$K$1:$L$5,2)</f>
        <v>L</v>
      </c>
      <c r="AD3264" s="1" t="str">
        <f>VLOOKUP(BIN2DEC(RIGHT(HEX2BIN(MID(H3264,7,1),4),3)&amp;LEFT(HEX2BIN(MID(H3264,8,1),4),2)),Codes!$H$2:$I$33,2)</f>
        <v>Burn</v>
      </c>
      <c r="AE3264" s="1" t="str">
        <f t="shared" si="896"/>
        <v>1</v>
      </c>
      <c r="AF3264" s="1" t="str">
        <f t="shared" si="897"/>
        <v>1</v>
      </c>
      <c r="AH3264" s="6">
        <f t="shared" si="898"/>
        <v>72</v>
      </c>
    </row>
    <row r="3265" spans="1:34">
      <c r="A3265" s="3" t="s">
        <v>5117</v>
      </c>
      <c r="B3265" s="1" t="s">
        <v>41</v>
      </c>
      <c r="C3265" s="6" t="s">
        <v>356</v>
      </c>
      <c r="D3265" s="9" t="s">
        <v>5118</v>
      </c>
      <c r="E3265" s="9" t="s">
        <v>256</v>
      </c>
      <c r="F3265" s="9" t="s">
        <v>91</v>
      </c>
      <c r="G3265" s="9" t="s">
        <v>5116</v>
      </c>
      <c r="H3265" s="9" t="s">
        <v>5111</v>
      </c>
      <c r="J3265" s="6" t="str">
        <f t="shared" ref="J3265:J3328" si="899">LEFT(HEX2BIN(LEFT(D3265,2),8),6)</f>
        <v>001011</v>
      </c>
      <c r="K3265" s="1">
        <f t="shared" ref="K3265:K3328" si="900">BIN2DEC(MID(HEX2BIN(MID(D3265,2,2),8),3,3))</f>
        <v>1</v>
      </c>
      <c r="L3265" s="6" t="str">
        <f t="shared" ref="L3265:L3328" si="901">MID(HEX2BIN(MID(D3265,3,2),8),2,5)</f>
        <v>00000</v>
      </c>
      <c r="M3265" s="1">
        <f t="shared" ref="M3265:M3328" si="902">ROUNDDOWN(HEX2DEC(MID(D3265,4,3))/8,0)</f>
        <v>23</v>
      </c>
      <c r="N3265" s="6" t="str">
        <f t="shared" ref="N3265:N3328" si="903">MID(HEX2BIN(MID(D3265,6,1),4),2,2)</f>
        <v>00</v>
      </c>
      <c r="O3265" s="1">
        <f t="shared" ref="O3265:O3328" si="904">HEX2DEC(MID(D3265,7,2))</f>
        <v>22</v>
      </c>
      <c r="P3265" s="1">
        <f>IF(HEX2DEC(LEFT(E3265,4))&gt;=32768,HEX2DEC(LEFT(E3265,4))-65536,HEX2DEC(LEFT(E3265,4)))/Codes!$N$2</f>
        <v>3.6</v>
      </c>
      <c r="Q3265" s="1">
        <f>IF(HEX2DEC(RIGHT(E3265,4))&gt;=32768,HEX2DEC(RIGHT(E3265,4))-65536,HEX2DEC(RIGHT(E3265,4)))/Codes!$N$2</f>
        <v>0</v>
      </c>
      <c r="R3265" s="1">
        <f>IF(HEX2DEC(LEFT(F3265,4))&gt;=32768,HEX2DEC(LEFT(F3265,4))-65536,HEX2DEC(LEFT(F3265,4)))/Codes!$N$2</f>
        <v>0</v>
      </c>
      <c r="S3265" s="1">
        <f>IF(HEX2DEC(RIGHT(F3265,4))&gt;=32768,HEX2DEC(RIGHT(F3265,4))-65536,HEX2DEC(RIGHT(F3265,4)))/Codes!$N$2</f>
        <v>0</v>
      </c>
      <c r="T3265" s="18">
        <f t="shared" ref="T3265:T3328" si="905">ROUNDDOWN(HEX2DEC(LEFT(G3265,3))/8,0)</f>
        <v>70</v>
      </c>
      <c r="U3265" s="1">
        <f t="shared" ref="U3265:U3328" si="906">ROUNDDOWN(HEX2DEC(MID(G3265,3,3))/4,0)-(512*ROUNDDOWN(HEX2DEC(MID(G3265,3,1))/8,0))</f>
        <v>83</v>
      </c>
      <c r="V3265" s="1">
        <f t="shared" ref="V3265:V3328" si="907">RIGHT(HEX2BIN(MID(G3265,5,1),4),2)*128+HEX2DEC(MID(G3265,6,1))*8+LEFT(HEX2BIN(MID(G3265,7,1),4),3)</f>
        <v>0</v>
      </c>
      <c r="W3265" s="1" t="str">
        <f t="shared" ref="W3265:W3328" si="908">MID(HEX2BIN(MID(G3265,7,2),8),4,3)</f>
        <v>100</v>
      </c>
      <c r="X3265" s="1">
        <f t="shared" ref="X3265:X3328" si="909">BIN2DEC(RIGHT(HEX2BIN(RIGHT(G3265,1),4),2))</f>
        <v>3</v>
      </c>
      <c r="Y3265" s="1">
        <f t="shared" ref="Y3265:Y3328" si="910">ROUNDDOWN(HEX2DEC(LEFT(H3265,3))/8,0)</f>
        <v>40</v>
      </c>
      <c r="Z3265" s="1" t="str">
        <f>VLOOKUP(BIN2DEC(MID(HEX2BIN(MID(H3265,3,2),8),2,5)),Codes!$E$1:$F$18,2)</f>
        <v>Darkness</v>
      </c>
      <c r="AA3265" s="6" t="str">
        <f t="shared" ref="AA3265:AA3328" si="911">MID(HEX2BIN(MID(H3265,4,1),4),3,1)</f>
        <v>0</v>
      </c>
      <c r="AB3265" s="1">
        <f t="shared" ref="AB3265:AB3328" si="912">(MOD(HEX2DEC(MID(H3265,4,1)),2))*64+ROUNDDOWN(HEX2DEC(MID(H3265,5,2))/4,0)</f>
        <v>0</v>
      </c>
      <c r="AC3265" s="1" t="str">
        <f>VLOOKUP(BIN2DEC(RIGHT(HEX2BIN(MID(H3265,6,1),4),1)&amp;LEFT(HEX2BIN(MID(H3265,7,1),4),1)),Codes!$K$1:$L$5,2)</f>
        <v>L</v>
      </c>
      <c r="AD3265" s="1" t="str">
        <f>VLOOKUP(BIN2DEC(RIGHT(HEX2BIN(MID(H3265,7,1),4),3)&amp;LEFT(HEX2BIN(MID(H3265,8,1),4),2)),Codes!$H$2:$I$33,2)</f>
        <v>Burn</v>
      </c>
      <c r="AE3265" s="1" t="str">
        <f t="shared" ref="AE3265:AE3328" si="913">MID(HEX2BIN(RIGHT(H3265,1),4),3,1)</f>
        <v>1</v>
      </c>
      <c r="AF3265" s="1" t="str">
        <f t="shared" ref="AF3265:AF3328" si="914">RIGHT(HEX2BIN(RIGHT(H3265,1),4),1)</f>
        <v>1</v>
      </c>
      <c r="AH3265" s="6">
        <f t="shared" ref="AH3265:AH3328" si="915">ROUNDDOWN(HEX2DEC(MID(H3265,6,3))/4,0)-(256*ROUNDDOWN(HEX2DEC(MID(H3265,6,1))/4,0))</f>
        <v>72</v>
      </c>
    </row>
    <row r="3266" spans="1:34">
      <c r="A3266" s="3" t="s">
        <v>5119</v>
      </c>
      <c r="B3266" s="1" t="s">
        <v>41</v>
      </c>
      <c r="C3266" s="6" t="s">
        <v>357</v>
      </c>
      <c r="D3266" s="9" t="s">
        <v>5120</v>
      </c>
      <c r="E3266" s="9" t="s">
        <v>256</v>
      </c>
      <c r="F3266" s="9" t="s">
        <v>91</v>
      </c>
      <c r="G3266" s="9" t="s">
        <v>4424</v>
      </c>
      <c r="H3266" s="9" t="s">
        <v>5111</v>
      </c>
      <c r="J3266" s="6" t="str">
        <f t="shared" si="899"/>
        <v>001011</v>
      </c>
      <c r="K3266" s="1">
        <f t="shared" si="900"/>
        <v>0</v>
      </c>
      <c r="L3266" s="6" t="str">
        <f t="shared" si="901"/>
        <v>00000</v>
      </c>
      <c r="M3266" s="1">
        <f t="shared" si="902"/>
        <v>22</v>
      </c>
      <c r="N3266" s="6" t="str">
        <f t="shared" si="903"/>
        <v>00</v>
      </c>
      <c r="O3266" s="1">
        <f t="shared" si="904"/>
        <v>20</v>
      </c>
      <c r="P3266" s="1">
        <f>IF(HEX2DEC(LEFT(E3266,4))&gt;=32768,HEX2DEC(LEFT(E3266,4))-65536,HEX2DEC(LEFT(E3266,4)))/Codes!$N$2</f>
        <v>3.6</v>
      </c>
      <c r="Q3266" s="1">
        <f>IF(HEX2DEC(RIGHT(E3266,4))&gt;=32768,HEX2DEC(RIGHT(E3266,4))-65536,HEX2DEC(RIGHT(E3266,4)))/Codes!$N$2</f>
        <v>0</v>
      </c>
      <c r="R3266" s="1">
        <f>IF(HEX2DEC(LEFT(F3266,4))&gt;=32768,HEX2DEC(LEFT(F3266,4))-65536,HEX2DEC(LEFT(F3266,4)))/Codes!$N$2</f>
        <v>0</v>
      </c>
      <c r="S3266" s="1">
        <f>IF(HEX2DEC(RIGHT(F3266,4))&gt;=32768,HEX2DEC(RIGHT(F3266,4))-65536,HEX2DEC(RIGHT(F3266,4)))/Codes!$N$2</f>
        <v>0</v>
      </c>
      <c r="T3266" s="18">
        <f t="shared" si="905"/>
        <v>60</v>
      </c>
      <c r="U3266" s="1">
        <f t="shared" si="906"/>
        <v>80</v>
      </c>
      <c r="V3266" s="1">
        <f t="shared" si="907"/>
        <v>0</v>
      </c>
      <c r="W3266" s="1" t="str">
        <f t="shared" si="908"/>
        <v>100</v>
      </c>
      <c r="X3266" s="1">
        <f t="shared" si="909"/>
        <v>3</v>
      </c>
      <c r="Y3266" s="1">
        <f t="shared" si="910"/>
        <v>40</v>
      </c>
      <c r="Z3266" s="1" t="str">
        <f>VLOOKUP(BIN2DEC(MID(HEX2BIN(MID(H3266,3,2),8),2,5)),Codes!$E$1:$F$18,2)</f>
        <v>Darkness</v>
      </c>
      <c r="AA3266" s="6" t="str">
        <f t="shared" si="911"/>
        <v>0</v>
      </c>
      <c r="AB3266" s="1">
        <f t="shared" si="912"/>
        <v>0</v>
      </c>
      <c r="AC3266" s="1" t="str">
        <f>VLOOKUP(BIN2DEC(RIGHT(HEX2BIN(MID(H3266,6,1),4),1)&amp;LEFT(HEX2BIN(MID(H3266,7,1),4),1)),Codes!$K$1:$L$5,2)</f>
        <v>L</v>
      </c>
      <c r="AD3266" s="1" t="str">
        <f>VLOOKUP(BIN2DEC(RIGHT(HEX2BIN(MID(H3266,7,1),4),3)&amp;LEFT(HEX2BIN(MID(H3266,8,1),4),2)),Codes!$H$2:$I$33,2)</f>
        <v>Burn</v>
      </c>
      <c r="AE3266" s="1" t="str">
        <f t="shared" si="913"/>
        <v>1</v>
      </c>
      <c r="AF3266" s="1" t="str">
        <f t="shared" si="914"/>
        <v>1</v>
      </c>
      <c r="AH3266" s="6">
        <f t="shared" si="915"/>
        <v>72</v>
      </c>
    </row>
    <row r="3267" spans="1:34">
      <c r="A3267" s="3" t="s">
        <v>5121</v>
      </c>
      <c r="B3267" s="1" t="s">
        <v>41</v>
      </c>
      <c r="C3267" s="6" t="s">
        <v>357</v>
      </c>
      <c r="D3267" s="9" t="s">
        <v>5122</v>
      </c>
      <c r="E3267" s="9" t="s">
        <v>256</v>
      </c>
      <c r="F3267" s="9" t="s">
        <v>91</v>
      </c>
      <c r="G3267" s="9" t="s">
        <v>4424</v>
      </c>
      <c r="H3267" s="9" t="s">
        <v>5111</v>
      </c>
      <c r="J3267" s="6" t="str">
        <f t="shared" si="899"/>
        <v>001011</v>
      </c>
      <c r="K3267" s="1">
        <f t="shared" si="900"/>
        <v>1</v>
      </c>
      <c r="L3267" s="6" t="str">
        <f t="shared" si="901"/>
        <v>00000</v>
      </c>
      <c r="M3267" s="1">
        <f t="shared" si="902"/>
        <v>23</v>
      </c>
      <c r="N3267" s="6" t="str">
        <f t="shared" si="903"/>
        <v>00</v>
      </c>
      <c r="O3267" s="1">
        <f t="shared" si="904"/>
        <v>20</v>
      </c>
      <c r="P3267" s="1">
        <f>IF(HEX2DEC(LEFT(E3267,4))&gt;=32768,HEX2DEC(LEFT(E3267,4))-65536,HEX2DEC(LEFT(E3267,4)))/Codes!$N$2</f>
        <v>3.6</v>
      </c>
      <c r="Q3267" s="1">
        <f>IF(HEX2DEC(RIGHT(E3267,4))&gt;=32768,HEX2DEC(RIGHT(E3267,4))-65536,HEX2DEC(RIGHT(E3267,4)))/Codes!$N$2</f>
        <v>0</v>
      </c>
      <c r="R3267" s="1">
        <f>IF(HEX2DEC(LEFT(F3267,4))&gt;=32768,HEX2DEC(LEFT(F3267,4))-65536,HEX2DEC(LEFT(F3267,4)))/Codes!$N$2</f>
        <v>0</v>
      </c>
      <c r="S3267" s="1">
        <f>IF(HEX2DEC(RIGHT(F3267,4))&gt;=32768,HEX2DEC(RIGHT(F3267,4))-65536,HEX2DEC(RIGHT(F3267,4)))/Codes!$N$2</f>
        <v>0</v>
      </c>
      <c r="T3267" s="18">
        <f t="shared" si="905"/>
        <v>60</v>
      </c>
      <c r="U3267" s="1">
        <f t="shared" si="906"/>
        <v>80</v>
      </c>
      <c r="V3267" s="1">
        <f t="shared" si="907"/>
        <v>0</v>
      </c>
      <c r="W3267" s="1" t="str">
        <f t="shared" si="908"/>
        <v>100</v>
      </c>
      <c r="X3267" s="1">
        <f t="shared" si="909"/>
        <v>3</v>
      </c>
      <c r="Y3267" s="1">
        <f t="shared" si="910"/>
        <v>40</v>
      </c>
      <c r="Z3267" s="1" t="str">
        <f>VLOOKUP(BIN2DEC(MID(HEX2BIN(MID(H3267,3,2),8),2,5)),Codes!$E$1:$F$18,2)</f>
        <v>Darkness</v>
      </c>
      <c r="AA3267" s="6" t="str">
        <f t="shared" si="911"/>
        <v>0</v>
      </c>
      <c r="AB3267" s="1">
        <f t="shared" si="912"/>
        <v>0</v>
      </c>
      <c r="AC3267" s="1" t="str">
        <f>VLOOKUP(BIN2DEC(RIGHT(HEX2BIN(MID(H3267,6,1),4),1)&amp;LEFT(HEX2BIN(MID(H3267,7,1),4),1)),Codes!$K$1:$L$5,2)</f>
        <v>L</v>
      </c>
      <c r="AD3267" s="1" t="str">
        <f>VLOOKUP(BIN2DEC(RIGHT(HEX2BIN(MID(H3267,7,1),4),3)&amp;LEFT(HEX2BIN(MID(H3267,8,1),4),2)),Codes!$H$2:$I$33,2)</f>
        <v>Burn</v>
      </c>
      <c r="AE3267" s="1" t="str">
        <f t="shared" si="913"/>
        <v>1</v>
      </c>
      <c r="AF3267" s="1" t="str">
        <f t="shared" si="914"/>
        <v>1</v>
      </c>
      <c r="AH3267" s="6">
        <f t="shared" si="915"/>
        <v>72</v>
      </c>
    </row>
    <row r="3268" spans="1:34">
      <c r="A3268" s="3" t="s">
        <v>5123</v>
      </c>
      <c r="B3268" s="1" t="s">
        <v>41</v>
      </c>
      <c r="C3268" s="6" t="s">
        <v>393</v>
      </c>
      <c r="D3268" s="9" t="s">
        <v>5124</v>
      </c>
      <c r="E3268" s="9" t="s">
        <v>5125</v>
      </c>
      <c r="F3268" s="9" t="s">
        <v>91</v>
      </c>
      <c r="G3268" s="9" t="s">
        <v>3016</v>
      </c>
      <c r="H3268" s="9" t="s">
        <v>5126</v>
      </c>
      <c r="J3268" s="6" t="str">
        <f t="shared" si="899"/>
        <v>001011</v>
      </c>
      <c r="K3268" s="1">
        <f t="shared" si="900"/>
        <v>0</v>
      </c>
      <c r="L3268" s="6" t="str">
        <f t="shared" si="901"/>
        <v>00000</v>
      </c>
      <c r="M3268" s="1">
        <f t="shared" si="902"/>
        <v>13</v>
      </c>
      <c r="N3268" s="6" t="str">
        <f t="shared" si="903"/>
        <v>00</v>
      </c>
      <c r="O3268" s="1">
        <f t="shared" si="904"/>
        <v>22</v>
      </c>
      <c r="P3268" s="1">
        <f>IF(HEX2DEC(LEFT(E3268,4))&gt;=32768,HEX2DEC(LEFT(E3268,4))-65536,HEX2DEC(LEFT(E3268,4)))/Codes!$N$2</f>
        <v>6</v>
      </c>
      <c r="Q3268" s="1">
        <f>IF(HEX2DEC(RIGHT(E3268,4))&gt;=32768,HEX2DEC(RIGHT(E3268,4))-65536,HEX2DEC(RIGHT(E3268,4)))/Codes!$N$2</f>
        <v>6</v>
      </c>
      <c r="R3268" s="1">
        <f>IF(HEX2DEC(LEFT(F3268,4))&gt;=32768,HEX2DEC(LEFT(F3268,4))-65536,HEX2DEC(LEFT(F3268,4)))/Codes!$N$2</f>
        <v>0</v>
      </c>
      <c r="S3268" s="1">
        <f>IF(HEX2DEC(RIGHT(F3268,4))&gt;=32768,HEX2DEC(RIGHT(F3268,4))-65536,HEX2DEC(RIGHT(F3268,4)))/Codes!$N$2</f>
        <v>0</v>
      </c>
      <c r="T3268" s="18">
        <f t="shared" si="905"/>
        <v>90</v>
      </c>
      <c r="U3268" s="1">
        <f t="shared" si="906"/>
        <v>80</v>
      </c>
      <c r="V3268" s="1">
        <f t="shared" si="907"/>
        <v>0</v>
      </c>
      <c r="W3268" s="1" t="str">
        <f t="shared" si="908"/>
        <v>100</v>
      </c>
      <c r="X3268" s="1">
        <f t="shared" si="909"/>
        <v>3</v>
      </c>
      <c r="Y3268" s="1">
        <f t="shared" si="910"/>
        <v>50</v>
      </c>
      <c r="Z3268" s="1" t="str">
        <f>VLOOKUP(BIN2DEC(MID(HEX2BIN(MID(H3268,3,2),8),2,5)),Codes!$E$1:$F$18,2)</f>
        <v>Normal</v>
      </c>
      <c r="AA3268" s="6" t="str">
        <f t="shared" si="911"/>
        <v>0</v>
      </c>
      <c r="AB3268" s="1">
        <f t="shared" si="912"/>
        <v>0</v>
      </c>
      <c r="AC3268" s="1" t="str">
        <f>VLOOKUP(BIN2DEC(RIGHT(HEX2BIN(MID(H3268,6,1),4),1)&amp;LEFT(HEX2BIN(MID(H3268,7,1),4),1)),Codes!$K$1:$L$5,2)</f>
        <v>L</v>
      </c>
      <c r="AD3268" s="1" t="str">
        <f>VLOOKUP(BIN2DEC(RIGHT(HEX2BIN(MID(H3268,7,1),4),3)&amp;LEFT(HEX2BIN(MID(H3268,8,1),4),2)),Codes!$H$2:$I$33,2)</f>
        <v>Kick</v>
      </c>
      <c r="AE3268" s="1" t="str">
        <f t="shared" si="913"/>
        <v>1</v>
      </c>
      <c r="AF3268" s="1" t="str">
        <f t="shared" si="914"/>
        <v>1</v>
      </c>
      <c r="AH3268" s="6">
        <f t="shared" si="915"/>
        <v>66</v>
      </c>
    </row>
    <row r="3269" spans="1:34">
      <c r="A3269" s="3" t="s">
        <v>5127</v>
      </c>
      <c r="B3269" s="1" t="s">
        <v>41</v>
      </c>
      <c r="C3269" s="6" t="s">
        <v>393</v>
      </c>
      <c r="D3269" s="9" t="s">
        <v>5128</v>
      </c>
      <c r="E3269" s="9" t="s">
        <v>162</v>
      </c>
      <c r="F3269" s="9" t="s">
        <v>91</v>
      </c>
      <c r="G3269" s="9" t="s">
        <v>1664</v>
      </c>
      <c r="H3269" s="9" t="s">
        <v>5126</v>
      </c>
      <c r="J3269" s="6" t="str">
        <f t="shared" si="899"/>
        <v>001011</v>
      </c>
      <c r="K3269" s="1">
        <f t="shared" si="900"/>
        <v>1</v>
      </c>
      <c r="L3269" s="6" t="str">
        <f t="shared" si="901"/>
        <v>00000</v>
      </c>
      <c r="M3269" s="1">
        <f t="shared" si="902"/>
        <v>12</v>
      </c>
      <c r="N3269" s="6" t="str">
        <f t="shared" si="903"/>
        <v>00</v>
      </c>
      <c r="O3269" s="1">
        <f t="shared" si="904"/>
        <v>22</v>
      </c>
      <c r="P3269" s="1">
        <f>IF(HEX2DEC(LEFT(E3269,4))&gt;=32768,HEX2DEC(LEFT(E3269,4))-65536,HEX2DEC(LEFT(E3269,4)))/Codes!$N$2</f>
        <v>4</v>
      </c>
      <c r="Q3269" s="1">
        <f>IF(HEX2DEC(RIGHT(E3269,4))&gt;=32768,HEX2DEC(RIGHT(E3269,4))-65536,HEX2DEC(RIGHT(E3269,4)))/Codes!$N$2</f>
        <v>3.2</v>
      </c>
      <c r="R3269" s="1">
        <f>IF(HEX2DEC(LEFT(F3269,4))&gt;=32768,HEX2DEC(LEFT(F3269,4))-65536,HEX2DEC(LEFT(F3269,4)))/Codes!$N$2</f>
        <v>0</v>
      </c>
      <c r="S3269" s="1">
        <f>IF(HEX2DEC(RIGHT(F3269,4))&gt;=32768,HEX2DEC(RIGHT(F3269,4))-65536,HEX2DEC(RIGHT(F3269,4)))/Codes!$N$2</f>
        <v>0</v>
      </c>
      <c r="T3269" s="18">
        <f t="shared" si="905"/>
        <v>80</v>
      </c>
      <c r="U3269" s="1">
        <f t="shared" si="906"/>
        <v>80</v>
      </c>
      <c r="V3269" s="1">
        <f t="shared" si="907"/>
        <v>0</v>
      </c>
      <c r="W3269" s="1" t="str">
        <f t="shared" si="908"/>
        <v>100</v>
      </c>
      <c r="X3269" s="1">
        <f t="shared" si="909"/>
        <v>3</v>
      </c>
      <c r="Y3269" s="1">
        <f t="shared" si="910"/>
        <v>50</v>
      </c>
      <c r="Z3269" s="1" t="str">
        <f>VLOOKUP(BIN2DEC(MID(HEX2BIN(MID(H3269,3,2),8),2,5)),Codes!$E$1:$F$18,2)</f>
        <v>Normal</v>
      </c>
      <c r="AA3269" s="6" t="str">
        <f t="shared" si="911"/>
        <v>0</v>
      </c>
      <c r="AB3269" s="1">
        <f t="shared" si="912"/>
        <v>0</v>
      </c>
      <c r="AC3269" s="1" t="str">
        <f>VLOOKUP(BIN2DEC(RIGHT(HEX2BIN(MID(H3269,6,1),4),1)&amp;LEFT(HEX2BIN(MID(H3269,7,1),4),1)),Codes!$K$1:$L$5,2)</f>
        <v>L</v>
      </c>
      <c r="AD3269" s="1" t="str">
        <f>VLOOKUP(BIN2DEC(RIGHT(HEX2BIN(MID(H3269,7,1),4),3)&amp;LEFT(HEX2BIN(MID(H3269,8,1),4),2)),Codes!$H$2:$I$33,2)</f>
        <v>Kick</v>
      </c>
      <c r="AE3269" s="1" t="str">
        <f t="shared" si="913"/>
        <v>1</v>
      </c>
      <c r="AF3269" s="1" t="str">
        <f t="shared" si="914"/>
        <v>1</v>
      </c>
      <c r="AH3269" s="6">
        <f t="shared" si="915"/>
        <v>66</v>
      </c>
    </row>
    <row r="3270" spans="1:34">
      <c r="A3270" s="3" t="s">
        <v>5129</v>
      </c>
      <c r="B3270" s="1" t="s">
        <v>41</v>
      </c>
      <c r="C3270" s="6" t="s">
        <v>393</v>
      </c>
      <c r="D3270" s="9" t="s">
        <v>4079</v>
      </c>
      <c r="E3270" s="9" t="s">
        <v>232</v>
      </c>
      <c r="F3270" s="9" t="s">
        <v>396</v>
      </c>
      <c r="G3270" s="9" t="s">
        <v>102</v>
      </c>
      <c r="H3270" s="9" t="s">
        <v>5126</v>
      </c>
      <c r="J3270" s="6" t="str">
        <f t="shared" si="899"/>
        <v>001011</v>
      </c>
      <c r="K3270" s="1">
        <f t="shared" si="900"/>
        <v>2</v>
      </c>
      <c r="L3270" s="6" t="str">
        <f t="shared" si="901"/>
        <v>00000</v>
      </c>
      <c r="M3270" s="1">
        <f t="shared" si="902"/>
        <v>4</v>
      </c>
      <c r="N3270" s="6" t="str">
        <f t="shared" si="903"/>
        <v>00</v>
      </c>
      <c r="O3270" s="1">
        <f t="shared" si="904"/>
        <v>22</v>
      </c>
      <c r="P3270" s="1">
        <f>IF(HEX2DEC(LEFT(E3270,4))&gt;=32768,HEX2DEC(LEFT(E3270,4))-65536,HEX2DEC(LEFT(E3270,4)))/Codes!$N$2</f>
        <v>4.8</v>
      </c>
      <c r="Q3270" s="1">
        <f>IF(HEX2DEC(RIGHT(E3270,4))&gt;=32768,HEX2DEC(RIGHT(E3270,4))-65536,HEX2DEC(RIGHT(E3270,4)))/Codes!$N$2</f>
        <v>0</v>
      </c>
      <c r="R3270" s="1">
        <f>IF(HEX2DEC(LEFT(F3270,4))&gt;=32768,HEX2DEC(LEFT(F3270,4))-65536,HEX2DEC(LEFT(F3270,4)))/Codes!$N$2</f>
        <v>-4</v>
      </c>
      <c r="S3270" s="1">
        <f>IF(HEX2DEC(RIGHT(F3270,4))&gt;=32768,HEX2DEC(RIGHT(F3270,4))-65536,HEX2DEC(RIGHT(F3270,4)))/Codes!$N$2</f>
        <v>0</v>
      </c>
      <c r="T3270" s="18">
        <f t="shared" si="905"/>
        <v>361</v>
      </c>
      <c r="U3270" s="1">
        <f t="shared" si="906"/>
        <v>80</v>
      </c>
      <c r="V3270" s="1">
        <f t="shared" si="907"/>
        <v>0</v>
      </c>
      <c r="W3270" s="1" t="str">
        <f t="shared" si="908"/>
        <v>100</v>
      </c>
      <c r="X3270" s="1">
        <f t="shared" si="909"/>
        <v>3</v>
      </c>
      <c r="Y3270" s="1">
        <f t="shared" si="910"/>
        <v>50</v>
      </c>
      <c r="Z3270" s="1" t="str">
        <f>VLOOKUP(BIN2DEC(MID(HEX2BIN(MID(H3270,3,2),8),2,5)),Codes!$E$1:$F$18,2)</f>
        <v>Normal</v>
      </c>
      <c r="AA3270" s="6" t="str">
        <f t="shared" si="911"/>
        <v>0</v>
      </c>
      <c r="AB3270" s="1">
        <f t="shared" si="912"/>
        <v>0</v>
      </c>
      <c r="AC3270" s="1" t="str">
        <f>VLOOKUP(BIN2DEC(RIGHT(HEX2BIN(MID(H3270,6,1),4),1)&amp;LEFT(HEX2BIN(MID(H3270,7,1),4),1)),Codes!$K$1:$L$5,2)</f>
        <v>L</v>
      </c>
      <c r="AD3270" s="1" t="str">
        <f>VLOOKUP(BIN2DEC(RIGHT(HEX2BIN(MID(H3270,7,1),4),3)&amp;LEFT(HEX2BIN(MID(H3270,8,1),4),2)),Codes!$H$2:$I$33,2)</f>
        <v>Kick</v>
      </c>
      <c r="AE3270" s="1" t="str">
        <f t="shared" si="913"/>
        <v>1</v>
      </c>
      <c r="AF3270" s="1" t="str">
        <f t="shared" si="914"/>
        <v>1</v>
      </c>
      <c r="AH3270" s="6">
        <f t="shared" si="915"/>
        <v>66</v>
      </c>
    </row>
    <row r="3271" spans="1:34">
      <c r="A3271" s="3" t="s">
        <v>5130</v>
      </c>
      <c r="B3271" s="1" t="s">
        <v>41</v>
      </c>
      <c r="C3271" s="6" t="s">
        <v>410</v>
      </c>
      <c r="D3271" s="9" t="s">
        <v>5131</v>
      </c>
      <c r="E3271" s="9" t="s">
        <v>5125</v>
      </c>
      <c r="F3271" s="9" t="s">
        <v>91</v>
      </c>
      <c r="G3271" s="9" t="s">
        <v>3016</v>
      </c>
      <c r="H3271" s="9" t="s">
        <v>3480</v>
      </c>
      <c r="J3271" s="6" t="str">
        <f t="shared" si="899"/>
        <v>001011</v>
      </c>
      <c r="K3271" s="1">
        <f t="shared" si="900"/>
        <v>0</v>
      </c>
      <c r="L3271" s="6" t="str">
        <f t="shared" si="901"/>
        <v>00000</v>
      </c>
      <c r="M3271" s="1">
        <f t="shared" si="902"/>
        <v>7</v>
      </c>
      <c r="N3271" s="6" t="str">
        <f t="shared" si="903"/>
        <v>00</v>
      </c>
      <c r="O3271" s="1">
        <f t="shared" si="904"/>
        <v>19</v>
      </c>
      <c r="P3271" s="1">
        <f>IF(HEX2DEC(LEFT(E3271,4))&gt;=32768,HEX2DEC(LEFT(E3271,4))-65536,HEX2DEC(LEFT(E3271,4)))/Codes!$N$2</f>
        <v>6</v>
      </c>
      <c r="Q3271" s="1">
        <f>IF(HEX2DEC(RIGHT(E3271,4))&gt;=32768,HEX2DEC(RIGHT(E3271,4))-65536,HEX2DEC(RIGHT(E3271,4)))/Codes!$N$2</f>
        <v>6</v>
      </c>
      <c r="R3271" s="1">
        <f>IF(HEX2DEC(LEFT(F3271,4))&gt;=32768,HEX2DEC(LEFT(F3271,4))-65536,HEX2DEC(LEFT(F3271,4)))/Codes!$N$2</f>
        <v>0</v>
      </c>
      <c r="S3271" s="1">
        <f>IF(HEX2DEC(RIGHT(F3271,4))&gt;=32768,HEX2DEC(RIGHT(F3271,4))-65536,HEX2DEC(RIGHT(F3271,4)))/Codes!$N$2</f>
        <v>0</v>
      </c>
      <c r="T3271" s="18">
        <f t="shared" si="905"/>
        <v>90</v>
      </c>
      <c r="U3271" s="1">
        <f t="shared" si="906"/>
        <v>80</v>
      </c>
      <c r="V3271" s="1">
        <f t="shared" si="907"/>
        <v>0</v>
      </c>
      <c r="W3271" s="1" t="str">
        <f t="shared" si="908"/>
        <v>100</v>
      </c>
      <c r="X3271" s="1">
        <f t="shared" si="909"/>
        <v>3</v>
      </c>
      <c r="Y3271" s="1">
        <f t="shared" si="910"/>
        <v>40</v>
      </c>
      <c r="Z3271" s="1" t="str">
        <f>VLOOKUP(BIN2DEC(MID(HEX2BIN(MID(H3271,3,2),8),2,5)),Codes!$E$1:$F$18,2)</f>
        <v>Normal</v>
      </c>
      <c r="AA3271" s="6" t="str">
        <f t="shared" si="911"/>
        <v>0</v>
      </c>
      <c r="AB3271" s="1">
        <f t="shared" si="912"/>
        <v>0</v>
      </c>
      <c r="AC3271" s="1" t="str">
        <f>VLOOKUP(BIN2DEC(RIGHT(HEX2BIN(MID(H3271,6,1),4),1)&amp;LEFT(HEX2BIN(MID(H3271,7,1),4),1)),Codes!$K$1:$L$5,2)</f>
        <v>L</v>
      </c>
      <c r="AD3271" s="1" t="str">
        <f>VLOOKUP(BIN2DEC(RIGHT(HEX2BIN(MID(H3271,7,1),4),3)&amp;LEFT(HEX2BIN(MID(H3271,8,1),4),2)),Codes!$H$2:$I$33,2)</f>
        <v>Burn</v>
      </c>
      <c r="AE3271" s="1" t="str">
        <f t="shared" si="913"/>
        <v>1</v>
      </c>
      <c r="AF3271" s="1" t="str">
        <f t="shared" si="914"/>
        <v>1</v>
      </c>
      <c r="AH3271" s="6">
        <f t="shared" si="915"/>
        <v>72</v>
      </c>
    </row>
    <row r="3272" spans="1:34">
      <c r="A3272" s="3" t="s">
        <v>5132</v>
      </c>
      <c r="B3272" s="1" t="s">
        <v>41</v>
      </c>
      <c r="C3272" s="6" t="s">
        <v>410</v>
      </c>
      <c r="D3272" s="9" t="s">
        <v>3432</v>
      </c>
      <c r="E3272" s="9" t="s">
        <v>162</v>
      </c>
      <c r="F3272" s="9" t="s">
        <v>91</v>
      </c>
      <c r="G3272" s="9" t="s">
        <v>1664</v>
      </c>
      <c r="H3272" s="9" t="s">
        <v>3480</v>
      </c>
      <c r="J3272" s="6" t="str">
        <f t="shared" si="899"/>
        <v>001011</v>
      </c>
      <c r="K3272" s="1">
        <f t="shared" si="900"/>
        <v>1</v>
      </c>
      <c r="L3272" s="6" t="str">
        <f t="shared" si="901"/>
        <v>00000</v>
      </c>
      <c r="M3272" s="1">
        <f t="shared" si="902"/>
        <v>6</v>
      </c>
      <c r="N3272" s="6" t="str">
        <f t="shared" si="903"/>
        <v>00</v>
      </c>
      <c r="O3272" s="1">
        <f t="shared" si="904"/>
        <v>19</v>
      </c>
      <c r="P3272" s="1">
        <f>IF(HEX2DEC(LEFT(E3272,4))&gt;=32768,HEX2DEC(LEFT(E3272,4))-65536,HEX2DEC(LEFT(E3272,4)))/Codes!$N$2</f>
        <v>4</v>
      </c>
      <c r="Q3272" s="1">
        <f>IF(HEX2DEC(RIGHT(E3272,4))&gt;=32768,HEX2DEC(RIGHT(E3272,4))-65536,HEX2DEC(RIGHT(E3272,4)))/Codes!$N$2</f>
        <v>3.2</v>
      </c>
      <c r="R3272" s="1">
        <f>IF(HEX2DEC(LEFT(F3272,4))&gt;=32768,HEX2DEC(LEFT(F3272,4))-65536,HEX2DEC(LEFT(F3272,4)))/Codes!$N$2</f>
        <v>0</v>
      </c>
      <c r="S3272" s="1">
        <f>IF(HEX2DEC(RIGHT(F3272,4))&gt;=32768,HEX2DEC(RIGHT(F3272,4))-65536,HEX2DEC(RIGHT(F3272,4)))/Codes!$N$2</f>
        <v>0</v>
      </c>
      <c r="T3272" s="18">
        <f t="shared" si="905"/>
        <v>80</v>
      </c>
      <c r="U3272" s="1">
        <f t="shared" si="906"/>
        <v>80</v>
      </c>
      <c r="V3272" s="1">
        <f t="shared" si="907"/>
        <v>0</v>
      </c>
      <c r="W3272" s="1" t="str">
        <f t="shared" si="908"/>
        <v>100</v>
      </c>
      <c r="X3272" s="1">
        <f t="shared" si="909"/>
        <v>3</v>
      </c>
      <c r="Y3272" s="1">
        <f t="shared" si="910"/>
        <v>40</v>
      </c>
      <c r="Z3272" s="1" t="str">
        <f>VLOOKUP(BIN2DEC(MID(HEX2BIN(MID(H3272,3,2),8),2,5)),Codes!$E$1:$F$18,2)</f>
        <v>Normal</v>
      </c>
      <c r="AA3272" s="6" t="str">
        <f t="shared" si="911"/>
        <v>0</v>
      </c>
      <c r="AB3272" s="1">
        <f t="shared" si="912"/>
        <v>0</v>
      </c>
      <c r="AC3272" s="1" t="str">
        <f>VLOOKUP(BIN2DEC(RIGHT(HEX2BIN(MID(H3272,6,1),4),1)&amp;LEFT(HEX2BIN(MID(H3272,7,1),4),1)),Codes!$K$1:$L$5,2)</f>
        <v>L</v>
      </c>
      <c r="AD3272" s="1" t="str">
        <f>VLOOKUP(BIN2DEC(RIGHT(HEX2BIN(MID(H3272,7,1),4),3)&amp;LEFT(HEX2BIN(MID(H3272,8,1),4),2)),Codes!$H$2:$I$33,2)</f>
        <v>Burn</v>
      </c>
      <c r="AE3272" s="1" t="str">
        <f t="shared" si="913"/>
        <v>1</v>
      </c>
      <c r="AF3272" s="1" t="str">
        <f t="shared" si="914"/>
        <v>1</v>
      </c>
      <c r="AH3272" s="6">
        <f t="shared" si="915"/>
        <v>72</v>
      </c>
    </row>
    <row r="3273" spans="1:34">
      <c r="A3273" s="3" t="s">
        <v>5133</v>
      </c>
      <c r="B3273" s="1" t="s">
        <v>41</v>
      </c>
      <c r="C3273" s="6" t="s">
        <v>410</v>
      </c>
      <c r="D3273" s="9" t="s">
        <v>5134</v>
      </c>
      <c r="E3273" s="9" t="s">
        <v>207</v>
      </c>
      <c r="F3273" s="9" t="s">
        <v>396</v>
      </c>
      <c r="G3273" s="9" t="s">
        <v>102</v>
      </c>
      <c r="H3273" s="9" t="s">
        <v>3480</v>
      </c>
      <c r="J3273" s="6" t="str">
        <f t="shared" si="899"/>
        <v>001011</v>
      </c>
      <c r="K3273" s="1">
        <f t="shared" si="900"/>
        <v>2</v>
      </c>
      <c r="L3273" s="6" t="str">
        <f t="shared" si="901"/>
        <v>00000</v>
      </c>
      <c r="M3273" s="1">
        <f t="shared" si="902"/>
        <v>4</v>
      </c>
      <c r="N3273" s="6" t="str">
        <f t="shared" si="903"/>
        <v>00</v>
      </c>
      <c r="O3273" s="1">
        <f t="shared" si="904"/>
        <v>19</v>
      </c>
      <c r="P3273" s="1">
        <f>IF(HEX2DEC(LEFT(E3273,4))&gt;=32768,HEX2DEC(LEFT(E3273,4))-65536,HEX2DEC(LEFT(E3273,4)))/Codes!$N$2</f>
        <v>4</v>
      </c>
      <c r="Q3273" s="1">
        <f>IF(HEX2DEC(RIGHT(E3273,4))&gt;=32768,HEX2DEC(RIGHT(E3273,4))-65536,HEX2DEC(RIGHT(E3273,4)))/Codes!$N$2</f>
        <v>0</v>
      </c>
      <c r="R3273" s="1">
        <f>IF(HEX2DEC(LEFT(F3273,4))&gt;=32768,HEX2DEC(LEFT(F3273,4))-65536,HEX2DEC(LEFT(F3273,4)))/Codes!$N$2</f>
        <v>-4</v>
      </c>
      <c r="S3273" s="1">
        <f>IF(HEX2DEC(RIGHT(F3273,4))&gt;=32768,HEX2DEC(RIGHT(F3273,4))-65536,HEX2DEC(RIGHT(F3273,4)))/Codes!$N$2</f>
        <v>0</v>
      </c>
      <c r="T3273" s="18">
        <f t="shared" si="905"/>
        <v>361</v>
      </c>
      <c r="U3273" s="1">
        <f t="shared" si="906"/>
        <v>80</v>
      </c>
      <c r="V3273" s="1">
        <f t="shared" si="907"/>
        <v>0</v>
      </c>
      <c r="W3273" s="1" t="str">
        <f t="shared" si="908"/>
        <v>100</v>
      </c>
      <c r="X3273" s="1">
        <f t="shared" si="909"/>
        <v>3</v>
      </c>
      <c r="Y3273" s="1">
        <f t="shared" si="910"/>
        <v>40</v>
      </c>
      <c r="Z3273" s="1" t="str">
        <f>VLOOKUP(BIN2DEC(MID(HEX2BIN(MID(H3273,3,2),8),2,5)),Codes!$E$1:$F$18,2)</f>
        <v>Normal</v>
      </c>
      <c r="AA3273" s="6" t="str">
        <f t="shared" si="911"/>
        <v>0</v>
      </c>
      <c r="AB3273" s="1">
        <f t="shared" si="912"/>
        <v>0</v>
      </c>
      <c r="AC3273" s="1" t="str">
        <f>VLOOKUP(BIN2DEC(RIGHT(HEX2BIN(MID(H3273,6,1),4),1)&amp;LEFT(HEX2BIN(MID(H3273,7,1),4),1)),Codes!$K$1:$L$5,2)</f>
        <v>L</v>
      </c>
      <c r="AD3273" s="1" t="str">
        <f>VLOOKUP(BIN2DEC(RIGHT(HEX2BIN(MID(H3273,7,1),4),3)&amp;LEFT(HEX2BIN(MID(H3273,8,1),4),2)),Codes!$H$2:$I$33,2)</f>
        <v>Burn</v>
      </c>
      <c r="AE3273" s="1" t="str">
        <f t="shared" si="913"/>
        <v>1</v>
      </c>
      <c r="AF3273" s="1" t="str">
        <f t="shared" si="914"/>
        <v>1</v>
      </c>
      <c r="AH3273" s="6">
        <f t="shared" si="915"/>
        <v>72</v>
      </c>
    </row>
    <row r="3274" spans="1:34">
      <c r="A3274" s="3" t="s">
        <v>5135</v>
      </c>
      <c r="B3274" s="1" t="s">
        <v>41</v>
      </c>
      <c r="C3274" s="6" t="s">
        <v>419</v>
      </c>
      <c r="D3274" s="9" t="s">
        <v>5136</v>
      </c>
      <c r="E3274" s="9" t="s">
        <v>430</v>
      </c>
      <c r="F3274" s="9" t="s">
        <v>91</v>
      </c>
      <c r="G3274" s="9" t="s">
        <v>5137</v>
      </c>
      <c r="H3274" s="9" t="s">
        <v>188</v>
      </c>
      <c r="J3274" s="6" t="str">
        <f t="shared" si="899"/>
        <v>001011</v>
      </c>
      <c r="K3274" s="1">
        <f t="shared" si="900"/>
        <v>0</v>
      </c>
      <c r="L3274" s="6" t="str">
        <f t="shared" si="901"/>
        <v>00000</v>
      </c>
      <c r="M3274" s="1">
        <f t="shared" si="902"/>
        <v>12</v>
      </c>
      <c r="N3274" s="6" t="str">
        <f t="shared" si="903"/>
        <v>00</v>
      </c>
      <c r="O3274" s="1">
        <f t="shared" si="904"/>
        <v>8</v>
      </c>
      <c r="P3274" s="1">
        <f>IF(HEX2DEC(LEFT(E3274,4))&gt;=32768,HEX2DEC(LEFT(E3274,4))-65536,HEX2DEC(LEFT(E3274,4)))/Codes!$N$2</f>
        <v>3.6</v>
      </c>
      <c r="Q3274" s="1">
        <f>IF(HEX2DEC(RIGHT(E3274,4))&gt;=32768,HEX2DEC(RIGHT(E3274,4))-65536,HEX2DEC(RIGHT(E3274,4)))/Codes!$N$2</f>
        <v>3.2</v>
      </c>
      <c r="R3274" s="1">
        <f>IF(HEX2DEC(LEFT(F3274,4))&gt;=32768,HEX2DEC(LEFT(F3274,4))-65536,HEX2DEC(LEFT(F3274,4)))/Codes!$N$2</f>
        <v>0</v>
      </c>
      <c r="S3274" s="1">
        <f>IF(HEX2DEC(RIGHT(F3274,4))&gt;=32768,HEX2DEC(RIGHT(F3274,4))-65536,HEX2DEC(RIGHT(F3274,4)))/Codes!$N$2</f>
        <v>0</v>
      </c>
      <c r="T3274" s="18">
        <f t="shared" si="905"/>
        <v>160</v>
      </c>
      <c r="U3274" s="1">
        <f t="shared" si="906"/>
        <v>100</v>
      </c>
      <c r="V3274" s="1">
        <f t="shared" si="907"/>
        <v>98</v>
      </c>
      <c r="W3274" s="1" t="str">
        <f t="shared" si="908"/>
        <v>100</v>
      </c>
      <c r="X3274" s="1">
        <f t="shared" si="909"/>
        <v>3</v>
      </c>
      <c r="Y3274" s="1">
        <f t="shared" si="910"/>
        <v>0</v>
      </c>
      <c r="Z3274" s="1" t="str">
        <f>VLOOKUP(BIN2DEC(MID(HEX2BIN(MID(H3274,3,2),8),2,5)),Codes!$E$1:$F$18,2)</f>
        <v>Normal</v>
      </c>
      <c r="AA3274" s="6" t="str">
        <f t="shared" si="911"/>
        <v>0</v>
      </c>
      <c r="AB3274" s="1">
        <f t="shared" si="912"/>
        <v>0</v>
      </c>
      <c r="AC3274" s="1" t="str">
        <f>VLOOKUP(BIN2DEC(RIGHT(HEX2BIN(MID(H3274,6,1),4),1)&amp;LEFT(HEX2BIN(MID(H3274,7,1),4),1)),Codes!$K$1:$L$5,2)</f>
        <v>M</v>
      </c>
      <c r="AD3274" s="1" t="str">
        <f>VLOOKUP(BIN2DEC(RIGHT(HEX2BIN(MID(H3274,7,1),4),3)&amp;LEFT(HEX2BIN(MID(H3274,8,1),4),2)),Codes!$H$2:$I$33,2)</f>
        <v>Kick</v>
      </c>
      <c r="AE3274" s="1" t="str">
        <f t="shared" si="913"/>
        <v>1</v>
      </c>
      <c r="AF3274" s="1" t="str">
        <f t="shared" si="914"/>
        <v>1</v>
      </c>
      <c r="AH3274" s="6">
        <f t="shared" si="915"/>
        <v>34</v>
      </c>
    </row>
    <row r="3275" spans="1:34">
      <c r="A3275" s="3" t="s">
        <v>5138</v>
      </c>
      <c r="B3275" s="1" t="s">
        <v>41</v>
      </c>
      <c r="C3275" s="6" t="s">
        <v>419</v>
      </c>
      <c r="D3275" s="9" t="s">
        <v>3905</v>
      </c>
      <c r="E3275" s="9" t="s">
        <v>3459</v>
      </c>
      <c r="F3275" s="9" t="s">
        <v>91</v>
      </c>
      <c r="G3275" s="9" t="s">
        <v>5139</v>
      </c>
      <c r="H3275" s="9" t="s">
        <v>188</v>
      </c>
      <c r="J3275" s="6" t="str">
        <f t="shared" si="899"/>
        <v>001011</v>
      </c>
      <c r="K3275" s="1">
        <f t="shared" si="900"/>
        <v>1</v>
      </c>
      <c r="L3275" s="6" t="str">
        <f t="shared" si="901"/>
        <v>00000</v>
      </c>
      <c r="M3275" s="1">
        <f t="shared" si="902"/>
        <v>13</v>
      </c>
      <c r="N3275" s="6" t="str">
        <f t="shared" si="903"/>
        <v>00</v>
      </c>
      <c r="O3275" s="1">
        <f t="shared" si="904"/>
        <v>8</v>
      </c>
      <c r="P3275" s="1">
        <f>IF(HEX2DEC(LEFT(E3275,4))&gt;=32768,HEX2DEC(LEFT(E3275,4))-65536,HEX2DEC(LEFT(E3275,4)))/Codes!$N$2</f>
        <v>3.6</v>
      </c>
      <c r="Q3275" s="1">
        <f>IF(HEX2DEC(RIGHT(E3275,4))&gt;=32768,HEX2DEC(RIGHT(E3275,4))-65536,HEX2DEC(RIGHT(E3275,4)))/Codes!$N$2</f>
        <v>6</v>
      </c>
      <c r="R3275" s="1">
        <f>IF(HEX2DEC(LEFT(F3275,4))&gt;=32768,HEX2DEC(LEFT(F3275,4))-65536,HEX2DEC(LEFT(F3275,4)))/Codes!$N$2</f>
        <v>0</v>
      </c>
      <c r="S3275" s="1">
        <f>IF(HEX2DEC(RIGHT(F3275,4))&gt;=32768,HEX2DEC(RIGHT(F3275,4))-65536,HEX2DEC(RIGHT(F3275,4)))/Codes!$N$2</f>
        <v>0</v>
      </c>
      <c r="T3275" s="18">
        <f t="shared" si="905"/>
        <v>160</v>
      </c>
      <c r="U3275" s="1">
        <f t="shared" si="906"/>
        <v>100</v>
      </c>
      <c r="V3275" s="1">
        <f t="shared" si="907"/>
        <v>138</v>
      </c>
      <c r="W3275" s="1" t="str">
        <f t="shared" si="908"/>
        <v>100</v>
      </c>
      <c r="X3275" s="1">
        <f t="shared" si="909"/>
        <v>3</v>
      </c>
      <c r="Y3275" s="1">
        <f t="shared" si="910"/>
        <v>0</v>
      </c>
      <c r="Z3275" s="1" t="str">
        <f>VLOOKUP(BIN2DEC(MID(HEX2BIN(MID(H3275,3,2),8),2,5)),Codes!$E$1:$F$18,2)</f>
        <v>Normal</v>
      </c>
      <c r="AA3275" s="6" t="str">
        <f t="shared" si="911"/>
        <v>0</v>
      </c>
      <c r="AB3275" s="1">
        <f t="shared" si="912"/>
        <v>0</v>
      </c>
      <c r="AC3275" s="1" t="str">
        <f>VLOOKUP(BIN2DEC(RIGHT(HEX2BIN(MID(H3275,6,1),4),1)&amp;LEFT(HEX2BIN(MID(H3275,7,1),4),1)),Codes!$K$1:$L$5,2)</f>
        <v>M</v>
      </c>
      <c r="AD3275" s="1" t="str">
        <f>VLOOKUP(BIN2DEC(RIGHT(HEX2BIN(MID(H3275,7,1),4),3)&amp;LEFT(HEX2BIN(MID(H3275,8,1),4),2)),Codes!$H$2:$I$33,2)</f>
        <v>Kick</v>
      </c>
      <c r="AE3275" s="1" t="str">
        <f t="shared" si="913"/>
        <v>1</v>
      </c>
      <c r="AF3275" s="1" t="str">
        <f t="shared" si="914"/>
        <v>1</v>
      </c>
      <c r="AH3275" s="6">
        <f t="shared" si="915"/>
        <v>34</v>
      </c>
    </row>
    <row r="3276" spans="1:34">
      <c r="A3276" s="3" t="s">
        <v>5140</v>
      </c>
      <c r="B3276" s="1" t="s">
        <v>41</v>
      </c>
      <c r="C3276" s="6" t="s">
        <v>425</v>
      </c>
      <c r="D3276" s="9" t="s">
        <v>5141</v>
      </c>
      <c r="E3276" s="9" t="s">
        <v>202</v>
      </c>
      <c r="F3276" s="9" t="s">
        <v>91</v>
      </c>
      <c r="G3276" s="9" t="s">
        <v>5142</v>
      </c>
      <c r="H3276" s="9" t="s">
        <v>5143</v>
      </c>
      <c r="J3276" s="6" t="str">
        <f t="shared" si="899"/>
        <v>001011</v>
      </c>
      <c r="K3276" s="1">
        <f t="shared" si="900"/>
        <v>0</v>
      </c>
      <c r="L3276" s="6" t="str">
        <f t="shared" si="901"/>
        <v>00000</v>
      </c>
      <c r="M3276" s="1">
        <f t="shared" si="902"/>
        <v>12</v>
      </c>
      <c r="N3276" s="6" t="str">
        <f t="shared" si="903"/>
        <v>00</v>
      </c>
      <c r="O3276" s="1">
        <f t="shared" si="904"/>
        <v>14</v>
      </c>
      <c r="P3276" s="1">
        <f>IF(HEX2DEC(LEFT(E3276,4))&gt;=32768,HEX2DEC(LEFT(E3276,4))-65536,HEX2DEC(LEFT(E3276,4)))/Codes!$N$2</f>
        <v>4.4000000000000004</v>
      </c>
      <c r="Q3276" s="1">
        <f>IF(HEX2DEC(RIGHT(E3276,4))&gt;=32768,HEX2DEC(RIGHT(E3276,4))-65536,HEX2DEC(RIGHT(E3276,4)))/Codes!$N$2</f>
        <v>3.2</v>
      </c>
      <c r="R3276" s="1">
        <f>IF(HEX2DEC(LEFT(F3276,4))&gt;=32768,HEX2DEC(LEFT(F3276,4))-65536,HEX2DEC(LEFT(F3276,4)))/Codes!$N$2</f>
        <v>0</v>
      </c>
      <c r="S3276" s="1">
        <f>IF(HEX2DEC(RIGHT(F3276,4))&gt;=32768,HEX2DEC(RIGHT(F3276,4))-65536,HEX2DEC(RIGHT(F3276,4)))/Codes!$N$2</f>
        <v>0</v>
      </c>
      <c r="T3276" s="18">
        <f t="shared" si="905"/>
        <v>120</v>
      </c>
      <c r="U3276" s="1">
        <f t="shared" si="906"/>
        <v>110</v>
      </c>
      <c r="V3276" s="1">
        <f t="shared" si="907"/>
        <v>0</v>
      </c>
      <c r="W3276" s="1" t="str">
        <f t="shared" si="908"/>
        <v>100</v>
      </c>
      <c r="X3276" s="1">
        <f t="shared" si="909"/>
        <v>3</v>
      </c>
      <c r="Y3276" s="1">
        <f t="shared" si="910"/>
        <v>60</v>
      </c>
      <c r="Z3276" s="1" t="str">
        <f>VLOOKUP(BIN2DEC(MID(HEX2BIN(MID(H3276,3,2),8),2,5)),Codes!$E$1:$F$18,2)</f>
        <v>Normal</v>
      </c>
      <c r="AA3276" s="6" t="str">
        <f t="shared" si="911"/>
        <v>0</v>
      </c>
      <c r="AB3276" s="1">
        <f t="shared" si="912"/>
        <v>0</v>
      </c>
      <c r="AC3276" s="1" t="str">
        <f>VLOOKUP(BIN2DEC(RIGHT(HEX2BIN(MID(H3276,6,1),4),1)&amp;LEFT(HEX2BIN(MID(H3276,7,1),4),1)),Codes!$K$1:$L$5,2)</f>
        <v>L</v>
      </c>
      <c r="AD3276" s="1" t="str">
        <f>VLOOKUP(BIN2DEC(RIGHT(HEX2BIN(MID(H3276,7,1),4),3)&amp;LEFT(HEX2BIN(MID(H3276,8,1),4),2)),Codes!$H$2:$I$33,2)</f>
        <v>Kick</v>
      </c>
      <c r="AE3276" s="1" t="str">
        <f t="shared" si="913"/>
        <v>1</v>
      </c>
      <c r="AF3276" s="1" t="str">
        <f t="shared" si="914"/>
        <v>1</v>
      </c>
      <c r="AH3276" s="6">
        <f t="shared" si="915"/>
        <v>66</v>
      </c>
    </row>
    <row r="3277" spans="1:34">
      <c r="A3277" s="3" t="s">
        <v>5144</v>
      </c>
      <c r="B3277" s="1" t="s">
        <v>41</v>
      </c>
      <c r="C3277" s="6" t="s">
        <v>425</v>
      </c>
      <c r="D3277" s="9" t="s">
        <v>5145</v>
      </c>
      <c r="E3277" s="9" t="s">
        <v>195</v>
      </c>
      <c r="F3277" s="9" t="s">
        <v>91</v>
      </c>
      <c r="G3277" s="9" t="s">
        <v>5142</v>
      </c>
      <c r="H3277" s="9" t="s">
        <v>5143</v>
      </c>
      <c r="J3277" s="6" t="str">
        <f t="shared" si="899"/>
        <v>001011</v>
      </c>
      <c r="K3277" s="1">
        <f t="shared" si="900"/>
        <v>1</v>
      </c>
      <c r="L3277" s="6" t="str">
        <f t="shared" si="901"/>
        <v>00000</v>
      </c>
      <c r="M3277" s="1">
        <f t="shared" si="902"/>
        <v>4</v>
      </c>
      <c r="N3277" s="6" t="str">
        <f t="shared" si="903"/>
        <v>00</v>
      </c>
      <c r="O3277" s="1">
        <f t="shared" si="904"/>
        <v>14</v>
      </c>
      <c r="P3277" s="1">
        <f>IF(HEX2DEC(LEFT(E3277,4))&gt;=32768,HEX2DEC(LEFT(E3277,4))-65536,HEX2DEC(LEFT(E3277,4)))/Codes!$N$2</f>
        <v>4.4000000000000004</v>
      </c>
      <c r="Q3277" s="1">
        <f>IF(HEX2DEC(RIGHT(E3277,4))&gt;=32768,HEX2DEC(RIGHT(E3277,4))-65536,HEX2DEC(RIGHT(E3277,4)))/Codes!$N$2</f>
        <v>0</v>
      </c>
      <c r="R3277" s="1">
        <f>IF(HEX2DEC(LEFT(F3277,4))&gt;=32768,HEX2DEC(LEFT(F3277,4))-65536,HEX2DEC(LEFT(F3277,4)))/Codes!$N$2</f>
        <v>0</v>
      </c>
      <c r="S3277" s="1">
        <f>IF(HEX2DEC(RIGHT(F3277,4))&gt;=32768,HEX2DEC(RIGHT(F3277,4))-65536,HEX2DEC(RIGHT(F3277,4)))/Codes!$N$2</f>
        <v>0</v>
      </c>
      <c r="T3277" s="18">
        <f t="shared" si="905"/>
        <v>120</v>
      </c>
      <c r="U3277" s="1">
        <f t="shared" si="906"/>
        <v>110</v>
      </c>
      <c r="V3277" s="1">
        <f t="shared" si="907"/>
        <v>0</v>
      </c>
      <c r="W3277" s="1" t="str">
        <f t="shared" si="908"/>
        <v>100</v>
      </c>
      <c r="X3277" s="1">
        <f t="shared" si="909"/>
        <v>3</v>
      </c>
      <c r="Y3277" s="1">
        <f t="shared" si="910"/>
        <v>60</v>
      </c>
      <c r="Z3277" s="1" t="str">
        <f>VLOOKUP(BIN2DEC(MID(HEX2BIN(MID(H3277,3,2),8),2,5)),Codes!$E$1:$F$18,2)</f>
        <v>Normal</v>
      </c>
      <c r="AA3277" s="6" t="str">
        <f t="shared" si="911"/>
        <v>0</v>
      </c>
      <c r="AB3277" s="1">
        <f t="shared" si="912"/>
        <v>0</v>
      </c>
      <c r="AC3277" s="1" t="str">
        <f>VLOOKUP(BIN2DEC(RIGHT(HEX2BIN(MID(H3277,6,1),4),1)&amp;LEFT(HEX2BIN(MID(H3277,7,1),4),1)),Codes!$K$1:$L$5,2)</f>
        <v>L</v>
      </c>
      <c r="AD3277" s="1" t="str">
        <f>VLOOKUP(BIN2DEC(RIGHT(HEX2BIN(MID(H3277,7,1),4),3)&amp;LEFT(HEX2BIN(MID(H3277,8,1),4),2)),Codes!$H$2:$I$33,2)</f>
        <v>Kick</v>
      </c>
      <c r="AE3277" s="1" t="str">
        <f t="shared" si="913"/>
        <v>1</v>
      </c>
      <c r="AF3277" s="1" t="str">
        <f t="shared" si="914"/>
        <v>1</v>
      </c>
      <c r="AH3277" s="6">
        <f t="shared" si="915"/>
        <v>66</v>
      </c>
    </row>
    <row r="3278" spans="1:34">
      <c r="A3278" s="3" t="s">
        <v>5146</v>
      </c>
      <c r="B3278" s="1" t="s">
        <v>41</v>
      </c>
      <c r="C3278" s="6" t="s">
        <v>425</v>
      </c>
      <c r="D3278" s="9" t="s">
        <v>5147</v>
      </c>
      <c r="E3278" s="9" t="s">
        <v>186</v>
      </c>
      <c r="F3278" s="9" t="s">
        <v>91</v>
      </c>
      <c r="G3278" s="9" t="s">
        <v>5142</v>
      </c>
      <c r="H3278" s="9" t="s">
        <v>5143</v>
      </c>
      <c r="J3278" s="6" t="str">
        <f t="shared" si="899"/>
        <v>001011</v>
      </c>
      <c r="K3278" s="1">
        <f t="shared" si="900"/>
        <v>2</v>
      </c>
      <c r="L3278" s="6" t="str">
        <f t="shared" si="901"/>
        <v>00000</v>
      </c>
      <c r="M3278" s="1">
        <f t="shared" si="902"/>
        <v>13</v>
      </c>
      <c r="N3278" s="6" t="str">
        <f t="shared" si="903"/>
        <v>00</v>
      </c>
      <c r="O3278" s="1">
        <f t="shared" si="904"/>
        <v>12</v>
      </c>
      <c r="P3278" s="1">
        <f>IF(HEX2DEC(LEFT(E3278,4))&gt;=32768,HEX2DEC(LEFT(E3278,4))-65536,HEX2DEC(LEFT(E3278,4)))/Codes!$N$2</f>
        <v>4.4000000000000004</v>
      </c>
      <c r="Q3278" s="1">
        <f>IF(HEX2DEC(RIGHT(E3278,4))&gt;=32768,HEX2DEC(RIGHT(E3278,4))-65536,HEX2DEC(RIGHT(E3278,4)))/Codes!$N$2</f>
        <v>6</v>
      </c>
      <c r="R3278" s="1">
        <f>IF(HEX2DEC(LEFT(F3278,4))&gt;=32768,HEX2DEC(LEFT(F3278,4))-65536,HEX2DEC(LEFT(F3278,4)))/Codes!$N$2</f>
        <v>0</v>
      </c>
      <c r="S3278" s="1">
        <f>IF(HEX2DEC(RIGHT(F3278,4))&gt;=32768,HEX2DEC(RIGHT(F3278,4))-65536,HEX2DEC(RIGHT(F3278,4)))/Codes!$N$2</f>
        <v>0</v>
      </c>
      <c r="T3278" s="18">
        <f t="shared" si="905"/>
        <v>120</v>
      </c>
      <c r="U3278" s="1">
        <f t="shared" si="906"/>
        <v>110</v>
      </c>
      <c r="V3278" s="1">
        <f t="shared" si="907"/>
        <v>0</v>
      </c>
      <c r="W3278" s="1" t="str">
        <f t="shared" si="908"/>
        <v>100</v>
      </c>
      <c r="X3278" s="1">
        <f t="shared" si="909"/>
        <v>3</v>
      </c>
      <c r="Y3278" s="1">
        <f t="shared" si="910"/>
        <v>60</v>
      </c>
      <c r="Z3278" s="1" t="str">
        <f>VLOOKUP(BIN2DEC(MID(HEX2BIN(MID(H3278,3,2),8),2,5)),Codes!$E$1:$F$18,2)</f>
        <v>Normal</v>
      </c>
      <c r="AA3278" s="6" t="str">
        <f t="shared" si="911"/>
        <v>0</v>
      </c>
      <c r="AB3278" s="1">
        <f t="shared" si="912"/>
        <v>0</v>
      </c>
      <c r="AC3278" s="1" t="str">
        <f>VLOOKUP(BIN2DEC(RIGHT(HEX2BIN(MID(H3278,6,1),4),1)&amp;LEFT(HEX2BIN(MID(H3278,7,1),4),1)),Codes!$K$1:$L$5,2)</f>
        <v>L</v>
      </c>
      <c r="AD3278" s="1" t="str">
        <f>VLOOKUP(BIN2DEC(RIGHT(HEX2BIN(MID(H3278,7,1),4),3)&amp;LEFT(HEX2BIN(MID(H3278,8,1),4),2)),Codes!$H$2:$I$33,2)</f>
        <v>Kick</v>
      </c>
      <c r="AE3278" s="1" t="str">
        <f t="shared" si="913"/>
        <v>1</v>
      </c>
      <c r="AF3278" s="1" t="str">
        <f t="shared" si="914"/>
        <v>1</v>
      </c>
      <c r="AH3278" s="6">
        <f t="shared" si="915"/>
        <v>66</v>
      </c>
    </row>
    <row r="3279" spans="1:34">
      <c r="A3279" s="3" t="s">
        <v>5148</v>
      </c>
      <c r="B3279" s="1" t="s">
        <v>41</v>
      </c>
      <c r="C3279" s="6" t="s">
        <v>183</v>
      </c>
      <c r="D3279" s="9" t="s">
        <v>1247</v>
      </c>
      <c r="E3279" s="9" t="s">
        <v>3459</v>
      </c>
      <c r="F3279" s="9" t="s">
        <v>91</v>
      </c>
      <c r="G3279" s="9" t="s">
        <v>1744</v>
      </c>
      <c r="H3279" s="9" t="s">
        <v>3080</v>
      </c>
      <c r="J3279" s="6" t="str">
        <f t="shared" si="899"/>
        <v>001011</v>
      </c>
      <c r="K3279" s="1">
        <f t="shared" si="900"/>
        <v>0</v>
      </c>
      <c r="L3279" s="6" t="str">
        <f t="shared" si="901"/>
        <v>00000</v>
      </c>
      <c r="M3279" s="1">
        <f t="shared" si="902"/>
        <v>13</v>
      </c>
      <c r="N3279" s="6" t="str">
        <f t="shared" si="903"/>
        <v>00</v>
      </c>
      <c r="O3279" s="1">
        <f t="shared" si="904"/>
        <v>12</v>
      </c>
      <c r="P3279" s="1">
        <f>IF(HEX2DEC(LEFT(E3279,4))&gt;=32768,HEX2DEC(LEFT(E3279,4))-65536,HEX2DEC(LEFT(E3279,4)))/Codes!$N$2</f>
        <v>3.6</v>
      </c>
      <c r="Q3279" s="1">
        <f>IF(HEX2DEC(RIGHT(E3279,4))&gt;=32768,HEX2DEC(RIGHT(E3279,4))-65536,HEX2DEC(RIGHT(E3279,4)))/Codes!$N$2</f>
        <v>6</v>
      </c>
      <c r="R3279" s="1">
        <f>IF(HEX2DEC(LEFT(F3279,4))&gt;=32768,HEX2DEC(LEFT(F3279,4))-65536,HEX2DEC(LEFT(F3279,4)))/Codes!$N$2</f>
        <v>0</v>
      </c>
      <c r="S3279" s="1">
        <f>IF(HEX2DEC(RIGHT(F3279,4))&gt;=32768,HEX2DEC(RIGHT(F3279,4))-65536,HEX2DEC(RIGHT(F3279,4)))/Codes!$N$2</f>
        <v>0</v>
      </c>
      <c r="T3279" s="18">
        <f t="shared" si="905"/>
        <v>55</v>
      </c>
      <c r="U3279" s="1">
        <f t="shared" si="906"/>
        <v>100</v>
      </c>
      <c r="V3279" s="1">
        <f t="shared" si="907"/>
        <v>0</v>
      </c>
      <c r="W3279" s="1" t="str">
        <f t="shared" si="908"/>
        <v>100</v>
      </c>
      <c r="X3279" s="1">
        <f t="shared" si="909"/>
        <v>3</v>
      </c>
      <c r="Y3279" s="1">
        <f t="shared" si="910"/>
        <v>30</v>
      </c>
      <c r="Z3279" s="1" t="str">
        <f>VLOOKUP(BIN2DEC(MID(HEX2BIN(MID(H3279,3,2),8),2,5)),Codes!$E$1:$F$18,2)</f>
        <v>Normal</v>
      </c>
      <c r="AA3279" s="6" t="str">
        <f t="shared" si="911"/>
        <v>0</v>
      </c>
      <c r="AB3279" s="1">
        <f t="shared" si="912"/>
        <v>0</v>
      </c>
      <c r="AC3279" s="1" t="str">
        <f>VLOOKUP(BIN2DEC(RIGHT(HEX2BIN(MID(H3279,6,1),4),1)&amp;LEFT(HEX2BIN(MID(H3279,7,1),4),1)),Codes!$K$1:$L$5,2)</f>
        <v>M</v>
      </c>
      <c r="AD3279" s="1" t="str">
        <f>VLOOKUP(BIN2DEC(RIGHT(HEX2BIN(MID(H3279,7,1),4),3)&amp;LEFT(HEX2BIN(MID(H3279,8,1),4),2)),Codes!$H$2:$I$33,2)</f>
        <v>Kick</v>
      </c>
      <c r="AE3279" s="1" t="str">
        <f t="shared" si="913"/>
        <v>1</v>
      </c>
      <c r="AF3279" s="1" t="str">
        <f t="shared" si="914"/>
        <v>1</v>
      </c>
      <c r="AH3279" s="6">
        <f t="shared" si="915"/>
        <v>34</v>
      </c>
    </row>
    <row r="3280" spans="1:34">
      <c r="A3280" s="3" t="s">
        <v>5149</v>
      </c>
      <c r="B3280" s="1" t="s">
        <v>41</v>
      </c>
      <c r="C3280" s="6" t="s">
        <v>183</v>
      </c>
      <c r="D3280" s="9" t="s">
        <v>5092</v>
      </c>
      <c r="E3280" s="9" t="s">
        <v>143</v>
      </c>
      <c r="F3280" s="9" t="s">
        <v>91</v>
      </c>
      <c r="G3280" s="9" t="s">
        <v>3475</v>
      </c>
      <c r="H3280" s="9" t="s">
        <v>3080</v>
      </c>
      <c r="J3280" s="6" t="str">
        <f t="shared" si="899"/>
        <v>001011</v>
      </c>
      <c r="K3280" s="1">
        <f t="shared" si="900"/>
        <v>1</v>
      </c>
      <c r="L3280" s="6" t="str">
        <f t="shared" si="901"/>
        <v>00000</v>
      </c>
      <c r="M3280" s="1">
        <f t="shared" si="902"/>
        <v>12</v>
      </c>
      <c r="N3280" s="6" t="str">
        <f t="shared" si="903"/>
        <v>00</v>
      </c>
      <c r="O3280" s="1">
        <f t="shared" si="904"/>
        <v>12</v>
      </c>
      <c r="P3280" s="1">
        <f>IF(HEX2DEC(LEFT(E3280,4))&gt;=32768,HEX2DEC(LEFT(E3280,4))-65536,HEX2DEC(LEFT(E3280,4)))/Codes!$N$2</f>
        <v>4.8</v>
      </c>
      <c r="Q3280" s="1">
        <f>IF(HEX2DEC(RIGHT(E3280,4))&gt;=32768,HEX2DEC(RIGHT(E3280,4))-65536,HEX2DEC(RIGHT(E3280,4)))/Codes!$N$2</f>
        <v>3.2</v>
      </c>
      <c r="R3280" s="1">
        <f>IF(HEX2DEC(LEFT(F3280,4))&gt;=32768,HEX2DEC(LEFT(F3280,4))-65536,HEX2DEC(LEFT(F3280,4)))/Codes!$N$2</f>
        <v>0</v>
      </c>
      <c r="S3280" s="1">
        <f>IF(HEX2DEC(RIGHT(F3280,4))&gt;=32768,HEX2DEC(RIGHT(F3280,4))-65536,HEX2DEC(RIGHT(F3280,4)))/Codes!$N$2</f>
        <v>0</v>
      </c>
      <c r="T3280" s="18">
        <f t="shared" si="905"/>
        <v>60</v>
      </c>
      <c r="U3280" s="1">
        <f t="shared" si="906"/>
        <v>100</v>
      </c>
      <c r="V3280" s="1">
        <f t="shared" si="907"/>
        <v>0</v>
      </c>
      <c r="W3280" s="1" t="str">
        <f t="shared" si="908"/>
        <v>100</v>
      </c>
      <c r="X3280" s="1">
        <f t="shared" si="909"/>
        <v>3</v>
      </c>
      <c r="Y3280" s="1">
        <f t="shared" si="910"/>
        <v>30</v>
      </c>
      <c r="Z3280" s="1" t="str">
        <f>VLOOKUP(BIN2DEC(MID(HEX2BIN(MID(H3280,3,2),8),2,5)),Codes!$E$1:$F$18,2)</f>
        <v>Normal</v>
      </c>
      <c r="AA3280" s="6" t="str">
        <f t="shared" si="911"/>
        <v>0</v>
      </c>
      <c r="AB3280" s="1">
        <f t="shared" si="912"/>
        <v>0</v>
      </c>
      <c r="AC3280" s="1" t="str">
        <f>VLOOKUP(BIN2DEC(RIGHT(HEX2BIN(MID(H3280,6,1),4),1)&amp;LEFT(HEX2BIN(MID(H3280,7,1),4),1)),Codes!$K$1:$L$5,2)</f>
        <v>M</v>
      </c>
      <c r="AD3280" s="1" t="str">
        <f>VLOOKUP(BIN2DEC(RIGHT(HEX2BIN(MID(H3280,7,1),4),3)&amp;LEFT(HEX2BIN(MID(H3280,8,1),4),2)),Codes!$H$2:$I$33,2)</f>
        <v>Kick</v>
      </c>
      <c r="AE3280" s="1" t="str">
        <f t="shared" si="913"/>
        <v>1</v>
      </c>
      <c r="AF3280" s="1" t="str">
        <f t="shared" si="914"/>
        <v>1</v>
      </c>
      <c r="AH3280" s="6">
        <f t="shared" si="915"/>
        <v>34</v>
      </c>
    </row>
    <row r="3281" spans="1:34">
      <c r="A3281" s="3" t="s">
        <v>5150</v>
      </c>
      <c r="B3281" s="1" t="s">
        <v>41</v>
      </c>
      <c r="C3281" s="6" t="s">
        <v>183</v>
      </c>
      <c r="D3281" s="9" t="s">
        <v>346</v>
      </c>
      <c r="E3281" s="9" t="s">
        <v>499</v>
      </c>
      <c r="F3281" s="9" t="s">
        <v>91</v>
      </c>
      <c r="G3281" s="9" t="s">
        <v>5151</v>
      </c>
      <c r="H3281" s="9" t="s">
        <v>3080</v>
      </c>
      <c r="J3281" s="6" t="str">
        <f t="shared" si="899"/>
        <v>001011</v>
      </c>
      <c r="K3281" s="1">
        <f t="shared" si="900"/>
        <v>2</v>
      </c>
      <c r="L3281" s="6" t="str">
        <f t="shared" si="901"/>
        <v>00000</v>
      </c>
      <c r="M3281" s="1">
        <f t="shared" si="902"/>
        <v>4</v>
      </c>
      <c r="N3281" s="6" t="str">
        <f t="shared" si="903"/>
        <v>00</v>
      </c>
      <c r="O3281" s="1">
        <f t="shared" si="904"/>
        <v>12</v>
      </c>
      <c r="P3281" s="1">
        <f>IF(HEX2DEC(LEFT(E3281,4))&gt;=32768,HEX2DEC(LEFT(E3281,4))-65536,HEX2DEC(LEFT(E3281,4)))/Codes!$N$2</f>
        <v>5.2</v>
      </c>
      <c r="Q3281" s="1">
        <f>IF(HEX2DEC(RIGHT(E3281,4))&gt;=32768,HEX2DEC(RIGHT(E3281,4))-65536,HEX2DEC(RIGHT(E3281,4)))/Codes!$N$2</f>
        <v>0</v>
      </c>
      <c r="R3281" s="1">
        <f>IF(HEX2DEC(LEFT(F3281,4))&gt;=32768,HEX2DEC(LEFT(F3281,4))-65536,HEX2DEC(LEFT(F3281,4)))/Codes!$N$2</f>
        <v>0</v>
      </c>
      <c r="S3281" s="1">
        <f>IF(HEX2DEC(RIGHT(F3281,4))&gt;=32768,HEX2DEC(RIGHT(F3281,4))-65536,HEX2DEC(RIGHT(F3281,4)))/Codes!$N$2</f>
        <v>0</v>
      </c>
      <c r="T3281" s="18">
        <f t="shared" si="905"/>
        <v>65</v>
      </c>
      <c r="U3281" s="1">
        <f t="shared" si="906"/>
        <v>100</v>
      </c>
      <c r="V3281" s="1">
        <f t="shared" si="907"/>
        <v>0</v>
      </c>
      <c r="W3281" s="1" t="str">
        <f t="shared" si="908"/>
        <v>100</v>
      </c>
      <c r="X3281" s="1">
        <f t="shared" si="909"/>
        <v>3</v>
      </c>
      <c r="Y3281" s="1">
        <f t="shared" si="910"/>
        <v>30</v>
      </c>
      <c r="Z3281" s="1" t="str">
        <f>VLOOKUP(BIN2DEC(MID(HEX2BIN(MID(H3281,3,2),8),2,5)),Codes!$E$1:$F$18,2)</f>
        <v>Normal</v>
      </c>
      <c r="AA3281" s="6" t="str">
        <f t="shared" si="911"/>
        <v>0</v>
      </c>
      <c r="AB3281" s="1">
        <f t="shared" si="912"/>
        <v>0</v>
      </c>
      <c r="AC3281" s="1" t="str">
        <f>VLOOKUP(BIN2DEC(RIGHT(HEX2BIN(MID(H3281,6,1),4),1)&amp;LEFT(HEX2BIN(MID(H3281,7,1),4),1)),Codes!$K$1:$L$5,2)</f>
        <v>M</v>
      </c>
      <c r="AD3281" s="1" t="str">
        <f>VLOOKUP(BIN2DEC(RIGHT(HEX2BIN(MID(H3281,7,1),4),3)&amp;LEFT(HEX2BIN(MID(H3281,8,1),4),2)),Codes!$H$2:$I$33,2)</f>
        <v>Kick</v>
      </c>
      <c r="AE3281" s="1" t="str">
        <f t="shared" si="913"/>
        <v>1</v>
      </c>
      <c r="AF3281" s="1" t="str">
        <f t="shared" si="914"/>
        <v>1</v>
      </c>
      <c r="AH3281" s="6">
        <f t="shared" si="915"/>
        <v>34</v>
      </c>
    </row>
    <row r="3282" spans="1:34">
      <c r="A3282" s="3" t="s">
        <v>5152</v>
      </c>
      <c r="B3282" s="1" t="s">
        <v>41</v>
      </c>
      <c r="C3282" s="6" t="s">
        <v>184</v>
      </c>
      <c r="D3282" s="9" t="s">
        <v>170</v>
      </c>
      <c r="E3282" s="9" t="s">
        <v>3459</v>
      </c>
      <c r="F3282" s="9" t="s">
        <v>91</v>
      </c>
      <c r="G3282" s="9" t="s">
        <v>139</v>
      </c>
      <c r="H3282" s="9" t="s">
        <v>332</v>
      </c>
      <c r="J3282" s="6" t="str">
        <f t="shared" si="899"/>
        <v>001011</v>
      </c>
      <c r="K3282" s="1">
        <f t="shared" si="900"/>
        <v>0</v>
      </c>
      <c r="L3282" s="6" t="str">
        <f t="shared" si="901"/>
        <v>00000</v>
      </c>
      <c r="M3282" s="1">
        <f t="shared" si="902"/>
        <v>7</v>
      </c>
      <c r="N3282" s="6" t="str">
        <f t="shared" si="903"/>
        <v>00</v>
      </c>
      <c r="O3282" s="1">
        <f t="shared" si="904"/>
        <v>12</v>
      </c>
      <c r="P3282" s="1">
        <f>IF(HEX2DEC(LEFT(E3282,4))&gt;=32768,HEX2DEC(LEFT(E3282,4))-65536,HEX2DEC(LEFT(E3282,4)))/Codes!$N$2</f>
        <v>3.6</v>
      </c>
      <c r="Q3282" s="1">
        <f>IF(HEX2DEC(RIGHT(E3282,4))&gt;=32768,HEX2DEC(RIGHT(E3282,4))-65536,HEX2DEC(RIGHT(E3282,4)))/Codes!$N$2</f>
        <v>6</v>
      </c>
      <c r="R3282" s="1">
        <f>IF(HEX2DEC(LEFT(F3282,4))&gt;=32768,HEX2DEC(LEFT(F3282,4))-65536,HEX2DEC(LEFT(F3282,4)))/Codes!$N$2</f>
        <v>0</v>
      </c>
      <c r="S3282" s="1">
        <f>IF(HEX2DEC(RIGHT(F3282,4))&gt;=32768,HEX2DEC(RIGHT(F3282,4))-65536,HEX2DEC(RIGHT(F3282,4)))/Codes!$N$2</f>
        <v>0</v>
      </c>
      <c r="T3282" s="18">
        <f t="shared" si="905"/>
        <v>361</v>
      </c>
      <c r="U3282" s="1">
        <f t="shared" si="906"/>
        <v>100</v>
      </c>
      <c r="V3282" s="1">
        <f t="shared" si="907"/>
        <v>0</v>
      </c>
      <c r="W3282" s="1" t="str">
        <f t="shared" si="908"/>
        <v>100</v>
      </c>
      <c r="X3282" s="1">
        <f t="shared" si="909"/>
        <v>3</v>
      </c>
      <c r="Y3282" s="1">
        <f t="shared" si="910"/>
        <v>50</v>
      </c>
      <c r="Z3282" s="1" t="str">
        <f>VLOOKUP(BIN2DEC(MID(HEX2BIN(MID(H3282,3,2),8),2,5)),Codes!$E$1:$F$18,2)</f>
        <v>Normal</v>
      </c>
      <c r="AA3282" s="6" t="str">
        <f t="shared" si="911"/>
        <v>0</v>
      </c>
      <c r="AB3282" s="1">
        <f t="shared" si="912"/>
        <v>0</v>
      </c>
      <c r="AC3282" s="1" t="str">
        <f>VLOOKUP(BIN2DEC(RIGHT(HEX2BIN(MID(H3282,6,1),4),1)&amp;LEFT(HEX2BIN(MID(H3282,7,1),4),1)),Codes!$K$1:$L$5,2)</f>
        <v>M</v>
      </c>
      <c r="AD3282" s="1" t="str">
        <f>VLOOKUP(BIN2DEC(RIGHT(HEX2BIN(MID(H3282,7,1),4),3)&amp;LEFT(HEX2BIN(MID(H3282,8,1),4),2)),Codes!$H$2:$I$33,2)</f>
        <v>Kick</v>
      </c>
      <c r="AE3282" s="1" t="str">
        <f t="shared" si="913"/>
        <v>1</v>
      </c>
      <c r="AF3282" s="1" t="str">
        <f t="shared" si="914"/>
        <v>1</v>
      </c>
      <c r="AH3282" s="6">
        <f t="shared" si="915"/>
        <v>34</v>
      </c>
    </row>
    <row r="3283" spans="1:34">
      <c r="A3283" s="3" t="s">
        <v>5153</v>
      </c>
      <c r="B3283" s="1" t="s">
        <v>41</v>
      </c>
      <c r="C3283" s="6" t="s">
        <v>184</v>
      </c>
      <c r="D3283" s="9" t="s">
        <v>5107</v>
      </c>
      <c r="E3283" s="9" t="s">
        <v>143</v>
      </c>
      <c r="F3283" s="9" t="s">
        <v>91</v>
      </c>
      <c r="G3283" s="9" t="s">
        <v>139</v>
      </c>
      <c r="H3283" s="9" t="s">
        <v>332</v>
      </c>
      <c r="J3283" s="6" t="str">
        <f t="shared" si="899"/>
        <v>001011</v>
      </c>
      <c r="K3283" s="1">
        <f t="shared" si="900"/>
        <v>1</v>
      </c>
      <c r="L3283" s="6" t="str">
        <f t="shared" si="901"/>
        <v>00000</v>
      </c>
      <c r="M3283" s="1">
        <f t="shared" si="902"/>
        <v>6</v>
      </c>
      <c r="N3283" s="6" t="str">
        <f t="shared" si="903"/>
        <v>00</v>
      </c>
      <c r="O3283" s="1">
        <f t="shared" si="904"/>
        <v>12</v>
      </c>
      <c r="P3283" s="1">
        <f>IF(HEX2DEC(LEFT(E3283,4))&gt;=32768,HEX2DEC(LEFT(E3283,4))-65536,HEX2DEC(LEFT(E3283,4)))/Codes!$N$2</f>
        <v>4.8</v>
      </c>
      <c r="Q3283" s="1">
        <f>IF(HEX2DEC(RIGHT(E3283,4))&gt;=32768,HEX2DEC(RIGHT(E3283,4))-65536,HEX2DEC(RIGHT(E3283,4)))/Codes!$N$2</f>
        <v>3.2</v>
      </c>
      <c r="R3283" s="1">
        <f>IF(HEX2DEC(LEFT(F3283,4))&gt;=32768,HEX2DEC(LEFT(F3283,4))-65536,HEX2DEC(LEFT(F3283,4)))/Codes!$N$2</f>
        <v>0</v>
      </c>
      <c r="S3283" s="1">
        <f>IF(HEX2DEC(RIGHT(F3283,4))&gt;=32768,HEX2DEC(RIGHT(F3283,4))-65536,HEX2DEC(RIGHT(F3283,4)))/Codes!$N$2</f>
        <v>0</v>
      </c>
      <c r="T3283" s="18">
        <f t="shared" si="905"/>
        <v>361</v>
      </c>
      <c r="U3283" s="1">
        <f t="shared" si="906"/>
        <v>100</v>
      </c>
      <c r="V3283" s="1">
        <f t="shared" si="907"/>
        <v>0</v>
      </c>
      <c r="W3283" s="1" t="str">
        <f t="shared" si="908"/>
        <v>100</v>
      </c>
      <c r="X3283" s="1">
        <f t="shared" si="909"/>
        <v>3</v>
      </c>
      <c r="Y3283" s="1">
        <f t="shared" si="910"/>
        <v>50</v>
      </c>
      <c r="Z3283" s="1" t="str">
        <f>VLOOKUP(BIN2DEC(MID(HEX2BIN(MID(H3283,3,2),8),2,5)),Codes!$E$1:$F$18,2)</f>
        <v>Normal</v>
      </c>
      <c r="AA3283" s="6" t="str">
        <f t="shared" si="911"/>
        <v>0</v>
      </c>
      <c r="AB3283" s="1">
        <f t="shared" si="912"/>
        <v>0</v>
      </c>
      <c r="AC3283" s="1" t="str">
        <f>VLOOKUP(BIN2DEC(RIGHT(HEX2BIN(MID(H3283,6,1),4),1)&amp;LEFT(HEX2BIN(MID(H3283,7,1),4),1)),Codes!$K$1:$L$5,2)</f>
        <v>M</v>
      </c>
      <c r="AD3283" s="1" t="str">
        <f>VLOOKUP(BIN2DEC(RIGHT(HEX2BIN(MID(H3283,7,1),4),3)&amp;LEFT(HEX2BIN(MID(H3283,8,1),4),2)),Codes!$H$2:$I$33,2)</f>
        <v>Kick</v>
      </c>
      <c r="AE3283" s="1" t="str">
        <f t="shared" si="913"/>
        <v>1</v>
      </c>
      <c r="AF3283" s="1" t="str">
        <f t="shared" si="914"/>
        <v>1</v>
      </c>
      <c r="AH3283" s="6">
        <f t="shared" si="915"/>
        <v>34</v>
      </c>
    </row>
    <row r="3284" spans="1:34">
      <c r="A3284" s="3" t="s">
        <v>5154</v>
      </c>
      <c r="B3284" s="1" t="s">
        <v>41</v>
      </c>
      <c r="C3284" s="6" t="s">
        <v>184</v>
      </c>
      <c r="D3284" s="9" t="s">
        <v>346</v>
      </c>
      <c r="E3284" s="9" t="s">
        <v>499</v>
      </c>
      <c r="F3284" s="9" t="s">
        <v>91</v>
      </c>
      <c r="G3284" s="9" t="s">
        <v>139</v>
      </c>
      <c r="H3284" s="9" t="s">
        <v>332</v>
      </c>
      <c r="J3284" s="6" t="str">
        <f t="shared" si="899"/>
        <v>001011</v>
      </c>
      <c r="K3284" s="1">
        <f t="shared" si="900"/>
        <v>2</v>
      </c>
      <c r="L3284" s="6" t="str">
        <f t="shared" si="901"/>
        <v>00000</v>
      </c>
      <c r="M3284" s="1">
        <f t="shared" si="902"/>
        <v>4</v>
      </c>
      <c r="N3284" s="6" t="str">
        <f t="shared" si="903"/>
        <v>00</v>
      </c>
      <c r="O3284" s="1">
        <f t="shared" si="904"/>
        <v>12</v>
      </c>
      <c r="P3284" s="1">
        <f>IF(HEX2DEC(LEFT(E3284,4))&gt;=32768,HEX2DEC(LEFT(E3284,4))-65536,HEX2DEC(LEFT(E3284,4)))/Codes!$N$2</f>
        <v>5.2</v>
      </c>
      <c r="Q3284" s="1">
        <f>IF(HEX2DEC(RIGHT(E3284,4))&gt;=32768,HEX2DEC(RIGHT(E3284,4))-65536,HEX2DEC(RIGHT(E3284,4)))/Codes!$N$2</f>
        <v>0</v>
      </c>
      <c r="R3284" s="1">
        <f>IF(HEX2DEC(LEFT(F3284,4))&gt;=32768,HEX2DEC(LEFT(F3284,4))-65536,HEX2DEC(LEFT(F3284,4)))/Codes!$N$2</f>
        <v>0</v>
      </c>
      <c r="S3284" s="1">
        <f>IF(HEX2DEC(RIGHT(F3284,4))&gt;=32768,HEX2DEC(RIGHT(F3284,4))-65536,HEX2DEC(RIGHT(F3284,4)))/Codes!$N$2</f>
        <v>0</v>
      </c>
      <c r="T3284" s="18">
        <f t="shared" si="905"/>
        <v>361</v>
      </c>
      <c r="U3284" s="1">
        <f t="shared" si="906"/>
        <v>100</v>
      </c>
      <c r="V3284" s="1">
        <f t="shared" si="907"/>
        <v>0</v>
      </c>
      <c r="W3284" s="1" t="str">
        <f t="shared" si="908"/>
        <v>100</v>
      </c>
      <c r="X3284" s="1">
        <f t="shared" si="909"/>
        <v>3</v>
      </c>
      <c r="Y3284" s="1">
        <f t="shared" si="910"/>
        <v>50</v>
      </c>
      <c r="Z3284" s="1" t="str">
        <f>VLOOKUP(BIN2DEC(MID(HEX2BIN(MID(H3284,3,2),8),2,5)),Codes!$E$1:$F$18,2)</f>
        <v>Normal</v>
      </c>
      <c r="AA3284" s="6" t="str">
        <f t="shared" si="911"/>
        <v>0</v>
      </c>
      <c r="AB3284" s="1">
        <f t="shared" si="912"/>
        <v>0</v>
      </c>
      <c r="AC3284" s="1" t="str">
        <f>VLOOKUP(BIN2DEC(RIGHT(HEX2BIN(MID(H3284,6,1),4),1)&amp;LEFT(HEX2BIN(MID(H3284,7,1),4),1)),Codes!$K$1:$L$5,2)</f>
        <v>M</v>
      </c>
      <c r="AD3284" s="1" t="str">
        <f>VLOOKUP(BIN2DEC(RIGHT(HEX2BIN(MID(H3284,7,1),4),3)&amp;LEFT(HEX2BIN(MID(H3284,8,1),4),2)),Codes!$H$2:$I$33,2)</f>
        <v>Kick</v>
      </c>
      <c r="AE3284" s="1" t="str">
        <f t="shared" si="913"/>
        <v>1</v>
      </c>
      <c r="AF3284" s="1" t="str">
        <f t="shared" si="914"/>
        <v>1</v>
      </c>
      <c r="AH3284" s="6">
        <f t="shared" si="915"/>
        <v>34</v>
      </c>
    </row>
    <row r="3285" spans="1:34">
      <c r="A3285" s="3" t="s">
        <v>5155</v>
      </c>
      <c r="B3285" s="1" t="s">
        <v>41</v>
      </c>
      <c r="C3285" s="6" t="s">
        <v>1726</v>
      </c>
      <c r="D3285" s="9" t="s">
        <v>5156</v>
      </c>
      <c r="E3285" s="9" t="s">
        <v>5157</v>
      </c>
      <c r="F3285" s="9" t="s">
        <v>91</v>
      </c>
      <c r="G3285" s="9" t="s">
        <v>102</v>
      </c>
      <c r="H3285" s="9" t="s">
        <v>5158</v>
      </c>
      <c r="J3285" s="6" t="str">
        <f t="shared" si="899"/>
        <v>001011</v>
      </c>
      <c r="K3285" s="1">
        <f t="shared" si="900"/>
        <v>0</v>
      </c>
      <c r="L3285" s="6" t="str">
        <f t="shared" si="901"/>
        <v>00000</v>
      </c>
      <c r="M3285" s="1">
        <f t="shared" si="902"/>
        <v>66</v>
      </c>
      <c r="N3285" s="6" t="str">
        <f t="shared" si="903"/>
        <v>00</v>
      </c>
      <c r="O3285" s="1">
        <f t="shared" si="904"/>
        <v>17</v>
      </c>
      <c r="P3285" s="1">
        <f>IF(HEX2DEC(LEFT(E3285,4))&gt;=32768,HEX2DEC(LEFT(E3285,4))-65536,HEX2DEC(LEFT(E3285,4)))/Codes!$N$2</f>
        <v>3.2</v>
      </c>
      <c r="Q3285" s="1">
        <f>IF(HEX2DEC(RIGHT(E3285,4))&gt;=32768,HEX2DEC(RIGHT(E3285,4))-65536,HEX2DEC(RIGHT(E3285,4)))/Codes!$N$2</f>
        <v>-0.8</v>
      </c>
      <c r="R3285" s="1">
        <f>IF(HEX2DEC(LEFT(F3285,4))&gt;=32768,HEX2DEC(LEFT(F3285,4))-65536,HEX2DEC(LEFT(F3285,4)))/Codes!$N$2</f>
        <v>0</v>
      </c>
      <c r="S3285" s="1">
        <f>IF(HEX2DEC(RIGHT(F3285,4))&gt;=32768,HEX2DEC(RIGHT(F3285,4))-65536,HEX2DEC(RIGHT(F3285,4)))/Codes!$N$2</f>
        <v>0</v>
      </c>
      <c r="T3285" s="18">
        <f t="shared" si="905"/>
        <v>361</v>
      </c>
      <c r="U3285" s="1">
        <f t="shared" si="906"/>
        <v>80</v>
      </c>
      <c r="V3285" s="1">
        <f t="shared" si="907"/>
        <v>0</v>
      </c>
      <c r="W3285" s="1" t="str">
        <f t="shared" si="908"/>
        <v>100</v>
      </c>
      <c r="X3285" s="1">
        <f t="shared" si="909"/>
        <v>3</v>
      </c>
      <c r="Y3285" s="1">
        <f t="shared" si="910"/>
        <v>60</v>
      </c>
      <c r="Z3285" s="1" t="str">
        <f>VLOOKUP(BIN2DEC(MID(HEX2BIN(MID(H3285,3,2),8),2,5)),Codes!$E$1:$F$18,2)</f>
        <v>Normal</v>
      </c>
      <c r="AA3285" s="6" t="str">
        <f t="shared" si="911"/>
        <v>0</v>
      </c>
      <c r="AB3285" s="1">
        <f t="shared" si="912"/>
        <v>0</v>
      </c>
      <c r="AC3285" s="1" t="str">
        <f>VLOOKUP(BIN2DEC(RIGHT(HEX2BIN(MID(H3285,6,1),4),1)&amp;LEFT(HEX2BIN(MID(H3285,7,1),4),1)),Codes!$K$1:$L$5,2)</f>
        <v>L</v>
      </c>
      <c r="AD3285" s="1" t="str">
        <f>VLOOKUP(BIN2DEC(RIGHT(HEX2BIN(MID(H3285,7,1),4),3)&amp;LEFT(HEX2BIN(MID(H3285,8,1),4),2)),Codes!$H$2:$I$33,2)</f>
        <v>Burn</v>
      </c>
      <c r="AE3285" s="1" t="str">
        <f t="shared" si="913"/>
        <v>1</v>
      </c>
      <c r="AF3285" s="1" t="str">
        <f t="shared" si="914"/>
        <v>1</v>
      </c>
      <c r="AH3285" s="6">
        <f t="shared" si="915"/>
        <v>72</v>
      </c>
    </row>
    <row r="3286" spans="1:34">
      <c r="A3286" s="3" t="s">
        <v>5159</v>
      </c>
      <c r="B3286" s="1" t="s">
        <v>41</v>
      </c>
      <c r="C3286" s="6" t="s">
        <v>1726</v>
      </c>
      <c r="D3286" s="9" t="s">
        <v>5160</v>
      </c>
      <c r="E3286" s="9" t="s">
        <v>1108</v>
      </c>
      <c r="F3286" s="9" t="s">
        <v>91</v>
      </c>
      <c r="G3286" s="9" t="s">
        <v>102</v>
      </c>
      <c r="H3286" s="9" t="s">
        <v>5158</v>
      </c>
      <c r="J3286" s="6" t="str">
        <f t="shared" si="899"/>
        <v>001011</v>
      </c>
      <c r="K3286" s="1">
        <f t="shared" si="900"/>
        <v>1</v>
      </c>
      <c r="L3286" s="6" t="str">
        <f t="shared" si="901"/>
        <v>00000</v>
      </c>
      <c r="M3286" s="1">
        <f t="shared" si="902"/>
        <v>66</v>
      </c>
      <c r="N3286" s="6" t="str">
        <f t="shared" si="903"/>
        <v>00</v>
      </c>
      <c r="O3286" s="1">
        <f t="shared" si="904"/>
        <v>17</v>
      </c>
      <c r="P3286" s="1">
        <f>IF(HEX2DEC(LEFT(E3286,4))&gt;=32768,HEX2DEC(LEFT(E3286,4))-65536,HEX2DEC(LEFT(E3286,4)))/Codes!$N$2</f>
        <v>4</v>
      </c>
      <c r="Q3286" s="1">
        <f>IF(HEX2DEC(RIGHT(E3286,4))&gt;=32768,HEX2DEC(RIGHT(E3286,4))-65536,HEX2DEC(RIGHT(E3286,4)))/Codes!$N$2</f>
        <v>2</v>
      </c>
      <c r="R3286" s="1">
        <f>IF(HEX2DEC(LEFT(F3286,4))&gt;=32768,HEX2DEC(LEFT(F3286,4))-65536,HEX2DEC(LEFT(F3286,4)))/Codes!$N$2</f>
        <v>0</v>
      </c>
      <c r="S3286" s="1">
        <f>IF(HEX2DEC(RIGHT(F3286,4))&gt;=32768,HEX2DEC(RIGHT(F3286,4))-65536,HEX2DEC(RIGHT(F3286,4)))/Codes!$N$2</f>
        <v>0</v>
      </c>
      <c r="T3286" s="18">
        <f t="shared" si="905"/>
        <v>361</v>
      </c>
      <c r="U3286" s="1">
        <f t="shared" si="906"/>
        <v>80</v>
      </c>
      <c r="V3286" s="1">
        <f t="shared" si="907"/>
        <v>0</v>
      </c>
      <c r="W3286" s="1" t="str">
        <f t="shared" si="908"/>
        <v>100</v>
      </c>
      <c r="X3286" s="1">
        <f t="shared" si="909"/>
        <v>3</v>
      </c>
      <c r="Y3286" s="1">
        <f t="shared" si="910"/>
        <v>60</v>
      </c>
      <c r="Z3286" s="1" t="str">
        <f>VLOOKUP(BIN2DEC(MID(HEX2BIN(MID(H3286,3,2),8),2,5)),Codes!$E$1:$F$18,2)</f>
        <v>Normal</v>
      </c>
      <c r="AA3286" s="6" t="str">
        <f t="shared" si="911"/>
        <v>0</v>
      </c>
      <c r="AB3286" s="1">
        <f t="shared" si="912"/>
        <v>0</v>
      </c>
      <c r="AC3286" s="1" t="str">
        <f>VLOOKUP(BIN2DEC(RIGHT(HEX2BIN(MID(H3286,6,1),4),1)&amp;LEFT(HEX2BIN(MID(H3286,7,1),4),1)),Codes!$K$1:$L$5,2)</f>
        <v>L</v>
      </c>
      <c r="AD3286" s="1" t="str">
        <f>VLOOKUP(BIN2DEC(RIGHT(HEX2BIN(MID(H3286,7,1),4),3)&amp;LEFT(HEX2BIN(MID(H3286,8,1),4),2)),Codes!$H$2:$I$33,2)</f>
        <v>Burn</v>
      </c>
      <c r="AE3286" s="1" t="str">
        <f t="shared" si="913"/>
        <v>1</v>
      </c>
      <c r="AF3286" s="1" t="str">
        <f t="shared" si="914"/>
        <v>1</v>
      </c>
      <c r="AH3286" s="6">
        <f t="shared" si="915"/>
        <v>72</v>
      </c>
    </row>
    <row r="3287" spans="1:34">
      <c r="A3287" s="3" t="s">
        <v>5161</v>
      </c>
      <c r="B3287" s="1" t="s">
        <v>41</v>
      </c>
      <c r="C3287" s="6" t="s">
        <v>1726</v>
      </c>
      <c r="D3287" s="9" t="s">
        <v>5162</v>
      </c>
      <c r="E3287" s="9" t="s">
        <v>5163</v>
      </c>
      <c r="F3287" s="9" t="s">
        <v>91</v>
      </c>
      <c r="G3287" s="9" t="s">
        <v>102</v>
      </c>
      <c r="H3287" s="9" t="s">
        <v>5158</v>
      </c>
      <c r="J3287" s="6" t="str">
        <f t="shared" si="899"/>
        <v>001011</v>
      </c>
      <c r="K3287" s="1">
        <f t="shared" si="900"/>
        <v>2</v>
      </c>
      <c r="L3287" s="6" t="str">
        <f t="shared" si="901"/>
        <v>00000</v>
      </c>
      <c r="M3287" s="1">
        <f t="shared" si="902"/>
        <v>67</v>
      </c>
      <c r="N3287" s="6" t="str">
        <f t="shared" si="903"/>
        <v>00</v>
      </c>
      <c r="O3287" s="1">
        <f t="shared" si="904"/>
        <v>17</v>
      </c>
      <c r="P3287" s="1">
        <f>IF(HEX2DEC(LEFT(E3287,4))&gt;=32768,HEX2DEC(LEFT(E3287,4))-65536,HEX2DEC(LEFT(E3287,4)))/Codes!$N$2</f>
        <v>5.2</v>
      </c>
      <c r="Q3287" s="1">
        <f>IF(HEX2DEC(RIGHT(E3287,4))&gt;=32768,HEX2DEC(RIGHT(E3287,4))-65536,HEX2DEC(RIGHT(E3287,4)))/Codes!$N$2</f>
        <v>4.8</v>
      </c>
      <c r="R3287" s="1">
        <f>IF(HEX2DEC(LEFT(F3287,4))&gt;=32768,HEX2DEC(LEFT(F3287,4))-65536,HEX2DEC(LEFT(F3287,4)))/Codes!$N$2</f>
        <v>0</v>
      </c>
      <c r="S3287" s="1">
        <f>IF(HEX2DEC(RIGHT(F3287,4))&gt;=32768,HEX2DEC(RIGHT(F3287,4))-65536,HEX2DEC(RIGHT(F3287,4)))/Codes!$N$2</f>
        <v>0</v>
      </c>
      <c r="T3287" s="18">
        <f t="shared" si="905"/>
        <v>361</v>
      </c>
      <c r="U3287" s="1">
        <f t="shared" si="906"/>
        <v>80</v>
      </c>
      <c r="V3287" s="1">
        <f t="shared" si="907"/>
        <v>0</v>
      </c>
      <c r="W3287" s="1" t="str">
        <f t="shared" si="908"/>
        <v>100</v>
      </c>
      <c r="X3287" s="1">
        <f t="shared" si="909"/>
        <v>3</v>
      </c>
      <c r="Y3287" s="1">
        <f t="shared" si="910"/>
        <v>60</v>
      </c>
      <c r="Z3287" s="1" t="str">
        <f>VLOOKUP(BIN2DEC(MID(HEX2BIN(MID(H3287,3,2),8),2,5)),Codes!$E$1:$F$18,2)</f>
        <v>Normal</v>
      </c>
      <c r="AA3287" s="6" t="str">
        <f t="shared" si="911"/>
        <v>0</v>
      </c>
      <c r="AB3287" s="1">
        <f t="shared" si="912"/>
        <v>0</v>
      </c>
      <c r="AC3287" s="1" t="str">
        <f>VLOOKUP(BIN2DEC(RIGHT(HEX2BIN(MID(H3287,6,1),4),1)&amp;LEFT(HEX2BIN(MID(H3287,7,1),4),1)),Codes!$K$1:$L$5,2)</f>
        <v>L</v>
      </c>
      <c r="AD3287" s="1" t="str">
        <f>VLOOKUP(BIN2DEC(RIGHT(HEX2BIN(MID(H3287,7,1),4),3)&amp;LEFT(HEX2BIN(MID(H3287,8,1),4),2)),Codes!$H$2:$I$33,2)</f>
        <v>Burn</v>
      </c>
      <c r="AE3287" s="1" t="str">
        <f t="shared" si="913"/>
        <v>1</v>
      </c>
      <c r="AF3287" s="1" t="str">
        <f t="shared" si="914"/>
        <v>1</v>
      </c>
      <c r="AH3287" s="6">
        <f t="shared" si="915"/>
        <v>72</v>
      </c>
    </row>
    <row r="3288" spans="1:34">
      <c r="A3288" s="3" t="s">
        <v>5164</v>
      </c>
      <c r="B3288" s="1" t="s">
        <v>41</v>
      </c>
      <c r="C3288" s="6" t="s">
        <v>2489</v>
      </c>
      <c r="D3288" s="9" t="s">
        <v>3441</v>
      </c>
      <c r="E3288" s="9" t="s">
        <v>5165</v>
      </c>
      <c r="F3288" s="9" t="s">
        <v>91</v>
      </c>
      <c r="G3288" s="9" t="s">
        <v>139</v>
      </c>
      <c r="H3288" s="9" t="s">
        <v>1729</v>
      </c>
      <c r="J3288" s="6" t="str">
        <f t="shared" si="899"/>
        <v>001011</v>
      </c>
      <c r="K3288" s="1">
        <f t="shared" si="900"/>
        <v>0</v>
      </c>
      <c r="L3288" s="6" t="str">
        <f t="shared" si="901"/>
        <v>00000</v>
      </c>
      <c r="M3288" s="1">
        <f t="shared" si="902"/>
        <v>23</v>
      </c>
      <c r="N3288" s="6" t="str">
        <f t="shared" si="903"/>
        <v>00</v>
      </c>
      <c r="O3288" s="1">
        <f t="shared" si="904"/>
        <v>16</v>
      </c>
      <c r="P3288" s="1">
        <f>IF(HEX2DEC(LEFT(E3288,4))&gt;=32768,HEX2DEC(LEFT(E3288,4))-65536,HEX2DEC(LEFT(E3288,4)))/Codes!$N$2</f>
        <v>5.6</v>
      </c>
      <c r="Q3288" s="1">
        <f>IF(HEX2DEC(RIGHT(E3288,4))&gt;=32768,HEX2DEC(RIGHT(E3288,4))-65536,HEX2DEC(RIGHT(E3288,4)))/Codes!$N$2</f>
        <v>4.8</v>
      </c>
      <c r="R3288" s="1">
        <f>IF(HEX2DEC(LEFT(F3288,4))&gt;=32768,HEX2DEC(LEFT(F3288,4))-65536,HEX2DEC(LEFT(F3288,4)))/Codes!$N$2</f>
        <v>0</v>
      </c>
      <c r="S3288" s="1">
        <f>IF(HEX2DEC(RIGHT(F3288,4))&gt;=32768,HEX2DEC(RIGHT(F3288,4))-65536,HEX2DEC(RIGHT(F3288,4)))/Codes!$N$2</f>
        <v>0</v>
      </c>
      <c r="T3288" s="18">
        <f t="shared" si="905"/>
        <v>361</v>
      </c>
      <c r="U3288" s="1">
        <f t="shared" si="906"/>
        <v>100</v>
      </c>
      <c r="V3288" s="1">
        <f t="shared" si="907"/>
        <v>0</v>
      </c>
      <c r="W3288" s="1" t="str">
        <f t="shared" si="908"/>
        <v>100</v>
      </c>
      <c r="X3288" s="1">
        <f t="shared" si="909"/>
        <v>3</v>
      </c>
      <c r="Y3288" s="1">
        <f t="shared" si="910"/>
        <v>30</v>
      </c>
      <c r="Z3288" s="1" t="str">
        <f>VLOOKUP(BIN2DEC(MID(HEX2BIN(MID(H3288,3,2),8),2,5)),Codes!$E$1:$F$18,2)</f>
        <v>Normal</v>
      </c>
      <c r="AA3288" s="6" t="str">
        <f t="shared" si="911"/>
        <v>0</v>
      </c>
      <c r="AB3288" s="1">
        <f t="shared" si="912"/>
        <v>0</v>
      </c>
      <c r="AC3288" s="1" t="str">
        <f>VLOOKUP(BIN2DEC(RIGHT(HEX2BIN(MID(H3288,6,1),4),1)&amp;LEFT(HEX2BIN(MID(H3288,7,1),4),1)),Codes!$K$1:$L$5,2)</f>
        <v>L</v>
      </c>
      <c r="AD3288" s="1" t="str">
        <f>VLOOKUP(BIN2DEC(RIGHT(HEX2BIN(MID(H3288,7,1),4),3)&amp;LEFT(HEX2BIN(MID(H3288,8,1),4),2)),Codes!$H$2:$I$33,2)</f>
        <v>Punch</v>
      </c>
      <c r="AE3288" s="1" t="str">
        <f t="shared" si="913"/>
        <v>1</v>
      </c>
      <c r="AF3288" s="1" t="str">
        <f t="shared" si="914"/>
        <v>1</v>
      </c>
      <c r="AH3288" s="6">
        <f t="shared" si="915"/>
        <v>65</v>
      </c>
    </row>
    <row r="3289" spans="1:34">
      <c r="A3289" s="3" t="s">
        <v>5166</v>
      </c>
      <c r="B3289" s="1" t="s">
        <v>41</v>
      </c>
      <c r="C3289" s="6" t="s">
        <v>2489</v>
      </c>
      <c r="D3289" s="9" t="s">
        <v>5167</v>
      </c>
      <c r="E3289" s="9" t="s">
        <v>143</v>
      </c>
      <c r="F3289" s="9" t="s">
        <v>91</v>
      </c>
      <c r="G3289" s="9" t="s">
        <v>139</v>
      </c>
      <c r="H3289" s="9" t="s">
        <v>5168</v>
      </c>
      <c r="J3289" s="6" t="str">
        <f t="shared" si="899"/>
        <v>001011</v>
      </c>
      <c r="K3289" s="1">
        <f t="shared" si="900"/>
        <v>1</v>
      </c>
      <c r="L3289" s="6" t="str">
        <f t="shared" si="901"/>
        <v>00000</v>
      </c>
      <c r="M3289" s="1">
        <f t="shared" si="902"/>
        <v>22</v>
      </c>
      <c r="N3289" s="6" t="str">
        <f t="shared" si="903"/>
        <v>00</v>
      </c>
      <c r="O3289" s="1">
        <f t="shared" si="904"/>
        <v>16</v>
      </c>
      <c r="P3289" s="1">
        <f>IF(HEX2DEC(LEFT(E3289,4))&gt;=32768,HEX2DEC(LEFT(E3289,4))-65536,HEX2DEC(LEFT(E3289,4)))/Codes!$N$2</f>
        <v>4.8</v>
      </c>
      <c r="Q3289" s="1">
        <f>IF(HEX2DEC(RIGHT(E3289,4))&gt;=32768,HEX2DEC(RIGHT(E3289,4))-65536,HEX2DEC(RIGHT(E3289,4)))/Codes!$N$2</f>
        <v>3.2</v>
      </c>
      <c r="R3289" s="1">
        <f>IF(HEX2DEC(LEFT(F3289,4))&gt;=32768,HEX2DEC(LEFT(F3289,4))-65536,HEX2DEC(LEFT(F3289,4)))/Codes!$N$2</f>
        <v>0</v>
      </c>
      <c r="S3289" s="1">
        <f>IF(HEX2DEC(RIGHT(F3289,4))&gt;=32768,HEX2DEC(RIGHT(F3289,4))-65536,HEX2DEC(RIGHT(F3289,4)))/Codes!$N$2</f>
        <v>0</v>
      </c>
      <c r="T3289" s="18">
        <f t="shared" si="905"/>
        <v>361</v>
      </c>
      <c r="U3289" s="1">
        <f t="shared" si="906"/>
        <v>100</v>
      </c>
      <c r="V3289" s="1">
        <f t="shared" si="907"/>
        <v>0</v>
      </c>
      <c r="W3289" s="1" t="str">
        <f t="shared" si="908"/>
        <v>100</v>
      </c>
      <c r="X3289" s="1">
        <f t="shared" si="909"/>
        <v>3</v>
      </c>
      <c r="Y3289" s="1">
        <f t="shared" si="910"/>
        <v>10</v>
      </c>
      <c r="Z3289" s="1" t="str">
        <f>VLOOKUP(BIN2DEC(MID(HEX2BIN(MID(H3289,3,2),8),2,5)),Codes!$E$1:$F$18,2)</f>
        <v>Normal</v>
      </c>
      <c r="AA3289" s="6" t="str">
        <f t="shared" si="911"/>
        <v>0</v>
      </c>
      <c r="AB3289" s="1">
        <f t="shared" si="912"/>
        <v>0</v>
      </c>
      <c r="AC3289" s="1" t="str">
        <f>VLOOKUP(BIN2DEC(RIGHT(HEX2BIN(MID(H3289,6,1),4),1)&amp;LEFT(HEX2BIN(MID(H3289,7,1),4),1)),Codes!$K$1:$L$5,2)</f>
        <v>L</v>
      </c>
      <c r="AD3289" s="1" t="str">
        <f>VLOOKUP(BIN2DEC(RIGHT(HEX2BIN(MID(H3289,7,1),4),3)&amp;LEFT(HEX2BIN(MID(H3289,8,1),4),2)),Codes!$H$2:$I$33,2)</f>
        <v>Punch</v>
      </c>
      <c r="AE3289" s="1" t="str">
        <f t="shared" si="913"/>
        <v>1</v>
      </c>
      <c r="AF3289" s="1" t="str">
        <f t="shared" si="914"/>
        <v>1</v>
      </c>
      <c r="AH3289" s="6">
        <f t="shared" si="915"/>
        <v>65</v>
      </c>
    </row>
    <row r="3290" spans="1:34">
      <c r="A3290" s="3" t="s">
        <v>5169</v>
      </c>
      <c r="B3290" s="1" t="s">
        <v>41</v>
      </c>
      <c r="C3290" s="6" t="s">
        <v>2489</v>
      </c>
      <c r="D3290" s="9" t="s">
        <v>5170</v>
      </c>
      <c r="E3290" s="9" t="s">
        <v>147</v>
      </c>
      <c r="F3290" s="9" t="s">
        <v>91</v>
      </c>
      <c r="G3290" s="9" t="s">
        <v>139</v>
      </c>
      <c r="H3290" s="9" t="s">
        <v>5168</v>
      </c>
      <c r="J3290" s="6" t="str">
        <f t="shared" si="899"/>
        <v>001011</v>
      </c>
      <c r="K3290" s="1">
        <f t="shared" si="900"/>
        <v>2</v>
      </c>
      <c r="L3290" s="6" t="str">
        <f t="shared" si="901"/>
        <v>00000</v>
      </c>
      <c r="M3290" s="1">
        <f t="shared" si="902"/>
        <v>22</v>
      </c>
      <c r="N3290" s="6" t="str">
        <f t="shared" si="903"/>
        <v>00</v>
      </c>
      <c r="O3290" s="1">
        <f t="shared" si="904"/>
        <v>16</v>
      </c>
      <c r="P3290" s="1">
        <f>IF(HEX2DEC(LEFT(E3290,4))&gt;=32768,HEX2DEC(LEFT(E3290,4))-65536,HEX2DEC(LEFT(E3290,4)))/Codes!$N$2</f>
        <v>4</v>
      </c>
      <c r="Q3290" s="1">
        <f>IF(HEX2DEC(RIGHT(E3290,4))&gt;=32768,HEX2DEC(RIGHT(E3290,4))-65536,HEX2DEC(RIGHT(E3290,4)))/Codes!$N$2</f>
        <v>-0.8</v>
      </c>
      <c r="R3290" s="1">
        <f>IF(HEX2DEC(LEFT(F3290,4))&gt;=32768,HEX2DEC(LEFT(F3290,4))-65536,HEX2DEC(LEFT(F3290,4)))/Codes!$N$2</f>
        <v>0</v>
      </c>
      <c r="S3290" s="1">
        <f>IF(HEX2DEC(RIGHT(F3290,4))&gt;=32768,HEX2DEC(RIGHT(F3290,4))-65536,HEX2DEC(RIGHT(F3290,4)))/Codes!$N$2</f>
        <v>0</v>
      </c>
      <c r="T3290" s="18">
        <f t="shared" si="905"/>
        <v>361</v>
      </c>
      <c r="U3290" s="1">
        <f t="shared" si="906"/>
        <v>100</v>
      </c>
      <c r="V3290" s="1">
        <f t="shared" si="907"/>
        <v>0</v>
      </c>
      <c r="W3290" s="1" t="str">
        <f t="shared" si="908"/>
        <v>100</v>
      </c>
      <c r="X3290" s="1">
        <f t="shared" si="909"/>
        <v>3</v>
      </c>
      <c r="Y3290" s="1">
        <f t="shared" si="910"/>
        <v>10</v>
      </c>
      <c r="Z3290" s="1" t="str">
        <f>VLOOKUP(BIN2DEC(MID(HEX2BIN(MID(H3290,3,2),8),2,5)),Codes!$E$1:$F$18,2)</f>
        <v>Normal</v>
      </c>
      <c r="AA3290" s="6" t="str">
        <f t="shared" si="911"/>
        <v>0</v>
      </c>
      <c r="AB3290" s="1">
        <f t="shared" si="912"/>
        <v>0</v>
      </c>
      <c r="AC3290" s="1" t="str">
        <f>VLOOKUP(BIN2DEC(RIGHT(HEX2BIN(MID(H3290,6,1),4),1)&amp;LEFT(HEX2BIN(MID(H3290,7,1),4),1)),Codes!$K$1:$L$5,2)</f>
        <v>L</v>
      </c>
      <c r="AD3290" s="1" t="str">
        <f>VLOOKUP(BIN2DEC(RIGHT(HEX2BIN(MID(H3290,7,1),4),3)&amp;LEFT(HEX2BIN(MID(H3290,8,1),4),2)),Codes!$H$2:$I$33,2)</f>
        <v>Punch</v>
      </c>
      <c r="AE3290" s="1" t="str">
        <f t="shared" si="913"/>
        <v>1</v>
      </c>
      <c r="AF3290" s="1" t="str">
        <f t="shared" si="914"/>
        <v>1</v>
      </c>
      <c r="AH3290" s="6">
        <f t="shared" si="915"/>
        <v>65</v>
      </c>
    </row>
    <row r="3291" spans="1:34">
      <c r="A3291" s="3" t="s">
        <v>5171</v>
      </c>
      <c r="B3291" s="1" t="s">
        <v>41</v>
      </c>
      <c r="C3291" s="6" t="s">
        <v>167</v>
      </c>
      <c r="D3291" s="9" t="s">
        <v>2850</v>
      </c>
      <c r="E3291" s="9" t="s">
        <v>162</v>
      </c>
      <c r="F3291" s="9" t="s">
        <v>91</v>
      </c>
      <c r="G3291" s="9" t="s">
        <v>139</v>
      </c>
      <c r="H3291" s="9" t="s">
        <v>3853</v>
      </c>
      <c r="J3291" s="6" t="str">
        <f t="shared" si="899"/>
        <v>001011</v>
      </c>
      <c r="K3291" s="1">
        <f t="shared" si="900"/>
        <v>0</v>
      </c>
      <c r="L3291" s="6" t="str">
        <f t="shared" si="901"/>
        <v>00000</v>
      </c>
      <c r="M3291" s="1">
        <f t="shared" si="902"/>
        <v>6</v>
      </c>
      <c r="N3291" s="6" t="str">
        <f t="shared" si="903"/>
        <v>00</v>
      </c>
      <c r="O3291" s="1">
        <f t="shared" si="904"/>
        <v>13</v>
      </c>
      <c r="P3291" s="1">
        <f>IF(HEX2DEC(LEFT(E3291,4))&gt;=32768,HEX2DEC(LEFT(E3291,4))-65536,HEX2DEC(LEFT(E3291,4)))/Codes!$N$2</f>
        <v>4</v>
      </c>
      <c r="Q3291" s="1">
        <f>IF(HEX2DEC(RIGHT(E3291,4))&gt;=32768,HEX2DEC(RIGHT(E3291,4))-65536,HEX2DEC(RIGHT(E3291,4)))/Codes!$N$2</f>
        <v>3.2</v>
      </c>
      <c r="R3291" s="1">
        <f>IF(HEX2DEC(LEFT(F3291,4))&gt;=32768,HEX2DEC(LEFT(F3291,4))-65536,HEX2DEC(LEFT(F3291,4)))/Codes!$N$2</f>
        <v>0</v>
      </c>
      <c r="S3291" s="1">
        <f>IF(HEX2DEC(RIGHT(F3291,4))&gt;=32768,HEX2DEC(RIGHT(F3291,4))-65536,HEX2DEC(RIGHT(F3291,4)))/Codes!$N$2</f>
        <v>0</v>
      </c>
      <c r="T3291" s="18">
        <f t="shared" si="905"/>
        <v>361</v>
      </c>
      <c r="U3291" s="1">
        <f t="shared" si="906"/>
        <v>100</v>
      </c>
      <c r="V3291" s="1">
        <f t="shared" si="907"/>
        <v>0</v>
      </c>
      <c r="W3291" s="1" t="str">
        <f t="shared" si="908"/>
        <v>100</v>
      </c>
      <c r="X3291" s="1">
        <f t="shared" si="909"/>
        <v>3</v>
      </c>
      <c r="Y3291" s="1">
        <f t="shared" si="910"/>
        <v>35</v>
      </c>
      <c r="Z3291" s="1" t="str">
        <f>VLOOKUP(BIN2DEC(MID(HEX2BIN(MID(H3291,3,2),8),2,5)),Codes!$E$1:$F$18,2)</f>
        <v>Normal</v>
      </c>
      <c r="AA3291" s="6" t="str">
        <f t="shared" si="911"/>
        <v>0</v>
      </c>
      <c r="AB3291" s="1">
        <f t="shared" si="912"/>
        <v>0</v>
      </c>
      <c r="AC3291" s="1" t="str">
        <f>VLOOKUP(BIN2DEC(RIGHT(HEX2BIN(MID(H3291,6,1),4),1)&amp;LEFT(HEX2BIN(MID(H3291,7,1),4),1)),Codes!$K$1:$L$5,2)</f>
        <v>L</v>
      </c>
      <c r="AD3291" s="1" t="str">
        <f>VLOOKUP(BIN2DEC(RIGHT(HEX2BIN(MID(H3291,7,1),4),3)&amp;LEFT(HEX2BIN(MID(H3291,8,1),4),2)),Codes!$H$2:$I$33,2)</f>
        <v>Kick</v>
      </c>
      <c r="AE3291" s="1" t="str">
        <f t="shared" si="913"/>
        <v>1</v>
      </c>
      <c r="AF3291" s="1" t="str">
        <f t="shared" si="914"/>
        <v>1</v>
      </c>
      <c r="AH3291" s="6">
        <f t="shared" si="915"/>
        <v>66</v>
      </c>
    </row>
    <row r="3292" spans="1:34">
      <c r="A3292" s="3" t="s">
        <v>5172</v>
      </c>
      <c r="B3292" s="1" t="s">
        <v>41</v>
      </c>
      <c r="C3292" s="6" t="s">
        <v>167</v>
      </c>
      <c r="D3292" s="9" t="s">
        <v>342</v>
      </c>
      <c r="E3292" s="9" t="s">
        <v>166</v>
      </c>
      <c r="F3292" s="9" t="s">
        <v>91</v>
      </c>
      <c r="G3292" s="9" t="s">
        <v>139</v>
      </c>
      <c r="H3292" s="9" t="s">
        <v>3853</v>
      </c>
      <c r="J3292" s="6" t="str">
        <f t="shared" si="899"/>
        <v>001011</v>
      </c>
      <c r="K3292" s="1">
        <f t="shared" si="900"/>
        <v>1</v>
      </c>
      <c r="L3292" s="6" t="str">
        <f t="shared" si="901"/>
        <v>00000</v>
      </c>
      <c r="M3292" s="1">
        <f t="shared" si="902"/>
        <v>7</v>
      </c>
      <c r="N3292" s="6" t="str">
        <f t="shared" si="903"/>
        <v>00</v>
      </c>
      <c r="O3292" s="1">
        <f t="shared" si="904"/>
        <v>12</v>
      </c>
      <c r="P3292" s="1">
        <f>IF(HEX2DEC(LEFT(E3292,4))&gt;=32768,HEX2DEC(LEFT(E3292,4))-65536,HEX2DEC(LEFT(E3292,4)))/Codes!$N$2</f>
        <v>4.8</v>
      </c>
      <c r="Q3292" s="1">
        <f>IF(HEX2DEC(RIGHT(E3292,4))&gt;=32768,HEX2DEC(RIGHT(E3292,4))-65536,HEX2DEC(RIGHT(E3292,4)))/Codes!$N$2</f>
        <v>6</v>
      </c>
      <c r="R3292" s="1">
        <f>IF(HEX2DEC(LEFT(F3292,4))&gt;=32768,HEX2DEC(LEFT(F3292,4))-65536,HEX2DEC(LEFT(F3292,4)))/Codes!$N$2</f>
        <v>0</v>
      </c>
      <c r="S3292" s="1">
        <f>IF(HEX2DEC(RIGHT(F3292,4))&gt;=32768,HEX2DEC(RIGHT(F3292,4))-65536,HEX2DEC(RIGHT(F3292,4)))/Codes!$N$2</f>
        <v>0</v>
      </c>
      <c r="T3292" s="18">
        <f t="shared" si="905"/>
        <v>361</v>
      </c>
      <c r="U3292" s="1">
        <f t="shared" si="906"/>
        <v>100</v>
      </c>
      <c r="V3292" s="1">
        <f t="shared" si="907"/>
        <v>0</v>
      </c>
      <c r="W3292" s="1" t="str">
        <f t="shared" si="908"/>
        <v>100</v>
      </c>
      <c r="X3292" s="1">
        <f t="shared" si="909"/>
        <v>3</v>
      </c>
      <c r="Y3292" s="1">
        <f t="shared" si="910"/>
        <v>35</v>
      </c>
      <c r="Z3292" s="1" t="str">
        <f>VLOOKUP(BIN2DEC(MID(HEX2BIN(MID(H3292,3,2),8),2,5)),Codes!$E$1:$F$18,2)</f>
        <v>Normal</v>
      </c>
      <c r="AA3292" s="6" t="str">
        <f t="shared" si="911"/>
        <v>0</v>
      </c>
      <c r="AB3292" s="1">
        <f t="shared" si="912"/>
        <v>0</v>
      </c>
      <c r="AC3292" s="1" t="str">
        <f>VLOOKUP(BIN2DEC(RIGHT(HEX2BIN(MID(H3292,6,1),4),1)&amp;LEFT(HEX2BIN(MID(H3292,7,1),4),1)),Codes!$K$1:$L$5,2)</f>
        <v>L</v>
      </c>
      <c r="AD3292" s="1" t="str">
        <f>VLOOKUP(BIN2DEC(RIGHT(HEX2BIN(MID(H3292,7,1),4),3)&amp;LEFT(HEX2BIN(MID(H3292,8,1),4),2)),Codes!$H$2:$I$33,2)</f>
        <v>Kick</v>
      </c>
      <c r="AE3292" s="1" t="str">
        <f t="shared" si="913"/>
        <v>1</v>
      </c>
      <c r="AF3292" s="1" t="str">
        <f t="shared" si="914"/>
        <v>1</v>
      </c>
      <c r="AH3292" s="6">
        <f t="shared" si="915"/>
        <v>66</v>
      </c>
    </row>
    <row r="3293" spans="1:34">
      <c r="A3293" s="3" t="s">
        <v>5173</v>
      </c>
      <c r="B3293" s="1" t="s">
        <v>41</v>
      </c>
      <c r="C3293" s="6" t="s">
        <v>436</v>
      </c>
      <c r="D3293" s="9" t="s">
        <v>5174</v>
      </c>
      <c r="E3293" s="9" t="s">
        <v>162</v>
      </c>
      <c r="F3293" s="9" t="s">
        <v>91</v>
      </c>
      <c r="G3293" s="9" t="s">
        <v>171</v>
      </c>
      <c r="H3293" s="9" t="s">
        <v>3080</v>
      </c>
      <c r="J3293" s="6" t="str">
        <f t="shared" si="899"/>
        <v>001011</v>
      </c>
      <c r="K3293" s="1">
        <f t="shared" si="900"/>
        <v>0</v>
      </c>
      <c r="L3293" s="6" t="str">
        <f t="shared" si="901"/>
        <v>00000</v>
      </c>
      <c r="M3293" s="1">
        <f t="shared" si="902"/>
        <v>6</v>
      </c>
      <c r="N3293" s="6" t="str">
        <f t="shared" si="903"/>
        <v>00</v>
      </c>
      <c r="O3293" s="1">
        <f t="shared" si="904"/>
        <v>12</v>
      </c>
      <c r="P3293" s="1">
        <f>IF(HEX2DEC(LEFT(E3293,4))&gt;=32768,HEX2DEC(LEFT(E3293,4))-65536,HEX2DEC(LEFT(E3293,4)))/Codes!$N$2</f>
        <v>4</v>
      </c>
      <c r="Q3293" s="1">
        <f>IF(HEX2DEC(RIGHT(E3293,4))&gt;=32768,HEX2DEC(RIGHT(E3293,4))-65536,HEX2DEC(RIGHT(E3293,4)))/Codes!$N$2</f>
        <v>3.2</v>
      </c>
      <c r="R3293" s="1">
        <f>IF(HEX2DEC(LEFT(F3293,4))&gt;=32768,HEX2DEC(LEFT(F3293,4))-65536,HEX2DEC(LEFT(F3293,4)))/Codes!$N$2</f>
        <v>0</v>
      </c>
      <c r="S3293" s="1">
        <f>IF(HEX2DEC(RIGHT(F3293,4))&gt;=32768,HEX2DEC(RIGHT(F3293,4))-65536,HEX2DEC(RIGHT(F3293,4)))/Codes!$N$2</f>
        <v>0</v>
      </c>
      <c r="T3293" s="18">
        <f t="shared" si="905"/>
        <v>30</v>
      </c>
      <c r="U3293" s="1">
        <f t="shared" si="906"/>
        <v>80</v>
      </c>
      <c r="V3293" s="1">
        <f t="shared" si="907"/>
        <v>0</v>
      </c>
      <c r="W3293" s="1" t="str">
        <f t="shared" si="908"/>
        <v>100</v>
      </c>
      <c r="X3293" s="1">
        <f t="shared" si="909"/>
        <v>3</v>
      </c>
      <c r="Y3293" s="1">
        <f t="shared" si="910"/>
        <v>30</v>
      </c>
      <c r="Z3293" s="1" t="str">
        <f>VLOOKUP(BIN2DEC(MID(HEX2BIN(MID(H3293,3,2),8),2,5)),Codes!$E$1:$F$18,2)</f>
        <v>Normal</v>
      </c>
      <c r="AA3293" s="6" t="str">
        <f t="shared" si="911"/>
        <v>0</v>
      </c>
      <c r="AB3293" s="1">
        <f t="shared" si="912"/>
        <v>0</v>
      </c>
      <c r="AC3293" s="1" t="str">
        <f>VLOOKUP(BIN2DEC(RIGHT(HEX2BIN(MID(H3293,6,1),4),1)&amp;LEFT(HEX2BIN(MID(H3293,7,1),4),1)),Codes!$K$1:$L$5,2)</f>
        <v>M</v>
      </c>
      <c r="AD3293" s="1" t="str">
        <f>VLOOKUP(BIN2DEC(RIGHT(HEX2BIN(MID(H3293,7,1),4),3)&amp;LEFT(HEX2BIN(MID(H3293,8,1),4),2)),Codes!$H$2:$I$33,2)</f>
        <v>Kick</v>
      </c>
      <c r="AE3293" s="1" t="str">
        <f t="shared" si="913"/>
        <v>1</v>
      </c>
      <c r="AF3293" s="1" t="str">
        <f t="shared" si="914"/>
        <v>1</v>
      </c>
      <c r="AH3293" s="6">
        <f t="shared" si="915"/>
        <v>34</v>
      </c>
    </row>
    <row r="3294" spans="1:34">
      <c r="A3294" s="3" t="s">
        <v>5175</v>
      </c>
      <c r="B3294" s="1" t="s">
        <v>41</v>
      </c>
      <c r="C3294" s="6" t="s">
        <v>436</v>
      </c>
      <c r="D3294" s="9" t="s">
        <v>4482</v>
      </c>
      <c r="E3294" s="9" t="s">
        <v>166</v>
      </c>
      <c r="F3294" s="9" t="s">
        <v>91</v>
      </c>
      <c r="G3294" s="9" t="s">
        <v>171</v>
      </c>
      <c r="H3294" s="9" t="s">
        <v>3080</v>
      </c>
      <c r="J3294" s="6" t="str">
        <f t="shared" si="899"/>
        <v>001011</v>
      </c>
      <c r="K3294" s="1">
        <f t="shared" si="900"/>
        <v>1</v>
      </c>
      <c r="L3294" s="6" t="str">
        <f t="shared" si="901"/>
        <v>00000</v>
      </c>
      <c r="M3294" s="1">
        <f t="shared" si="902"/>
        <v>7</v>
      </c>
      <c r="N3294" s="6" t="str">
        <f t="shared" si="903"/>
        <v>00</v>
      </c>
      <c r="O3294" s="1">
        <f t="shared" si="904"/>
        <v>10</v>
      </c>
      <c r="P3294" s="1">
        <f>IF(HEX2DEC(LEFT(E3294,4))&gt;=32768,HEX2DEC(LEFT(E3294,4))-65536,HEX2DEC(LEFT(E3294,4)))/Codes!$N$2</f>
        <v>4.8</v>
      </c>
      <c r="Q3294" s="1">
        <f>IF(HEX2DEC(RIGHT(E3294,4))&gt;=32768,HEX2DEC(RIGHT(E3294,4))-65536,HEX2DEC(RIGHT(E3294,4)))/Codes!$N$2</f>
        <v>6</v>
      </c>
      <c r="R3294" s="1">
        <f>IF(HEX2DEC(LEFT(F3294,4))&gt;=32768,HEX2DEC(LEFT(F3294,4))-65536,HEX2DEC(LEFT(F3294,4)))/Codes!$N$2</f>
        <v>0</v>
      </c>
      <c r="S3294" s="1">
        <f>IF(HEX2DEC(RIGHT(F3294,4))&gt;=32768,HEX2DEC(RIGHT(F3294,4))-65536,HEX2DEC(RIGHT(F3294,4)))/Codes!$N$2</f>
        <v>0</v>
      </c>
      <c r="T3294" s="18">
        <f t="shared" si="905"/>
        <v>30</v>
      </c>
      <c r="U3294" s="1">
        <f t="shared" si="906"/>
        <v>80</v>
      </c>
      <c r="V3294" s="1">
        <f t="shared" si="907"/>
        <v>0</v>
      </c>
      <c r="W3294" s="1" t="str">
        <f t="shared" si="908"/>
        <v>100</v>
      </c>
      <c r="X3294" s="1">
        <f t="shared" si="909"/>
        <v>3</v>
      </c>
      <c r="Y3294" s="1">
        <f t="shared" si="910"/>
        <v>30</v>
      </c>
      <c r="Z3294" s="1" t="str">
        <f>VLOOKUP(BIN2DEC(MID(HEX2BIN(MID(H3294,3,2),8),2,5)),Codes!$E$1:$F$18,2)</f>
        <v>Normal</v>
      </c>
      <c r="AA3294" s="6" t="str">
        <f t="shared" si="911"/>
        <v>0</v>
      </c>
      <c r="AB3294" s="1">
        <f t="shared" si="912"/>
        <v>0</v>
      </c>
      <c r="AC3294" s="1" t="str">
        <f>VLOOKUP(BIN2DEC(RIGHT(HEX2BIN(MID(H3294,6,1),4),1)&amp;LEFT(HEX2BIN(MID(H3294,7,1),4),1)),Codes!$K$1:$L$5,2)</f>
        <v>M</v>
      </c>
      <c r="AD3294" s="1" t="str">
        <f>VLOOKUP(BIN2DEC(RIGHT(HEX2BIN(MID(H3294,7,1),4),3)&amp;LEFT(HEX2BIN(MID(H3294,8,1),4),2)),Codes!$H$2:$I$33,2)</f>
        <v>Kick</v>
      </c>
      <c r="AE3294" s="1" t="str">
        <f t="shared" si="913"/>
        <v>1</v>
      </c>
      <c r="AF3294" s="1" t="str">
        <f t="shared" si="914"/>
        <v>1</v>
      </c>
      <c r="AH3294" s="6">
        <f t="shared" si="915"/>
        <v>34</v>
      </c>
    </row>
    <row r="3295" spans="1:34">
      <c r="A3295" s="3" t="s">
        <v>5176</v>
      </c>
      <c r="B3295" s="1" t="s">
        <v>41</v>
      </c>
      <c r="C3295" s="6" t="s">
        <v>169</v>
      </c>
      <c r="D3295" s="9" t="s">
        <v>5177</v>
      </c>
      <c r="E3295" s="9" t="s">
        <v>162</v>
      </c>
      <c r="F3295" s="9" t="s">
        <v>91</v>
      </c>
      <c r="G3295" s="9" t="s">
        <v>178</v>
      </c>
      <c r="H3295" s="9" t="s">
        <v>3125</v>
      </c>
      <c r="J3295" s="6" t="str">
        <f t="shared" si="899"/>
        <v>001011</v>
      </c>
      <c r="K3295" s="1">
        <f t="shared" si="900"/>
        <v>0</v>
      </c>
      <c r="L3295" s="6" t="str">
        <f t="shared" si="901"/>
        <v>00000</v>
      </c>
      <c r="M3295" s="1">
        <f t="shared" si="902"/>
        <v>6</v>
      </c>
      <c r="N3295" s="6" t="str">
        <f t="shared" si="903"/>
        <v>00</v>
      </c>
      <c r="O3295" s="1">
        <f t="shared" si="904"/>
        <v>8</v>
      </c>
      <c r="P3295" s="1">
        <f>IF(HEX2DEC(LEFT(E3295,4))&gt;=32768,HEX2DEC(LEFT(E3295,4))-65536,HEX2DEC(LEFT(E3295,4)))/Codes!$N$2</f>
        <v>4</v>
      </c>
      <c r="Q3295" s="1">
        <f>IF(HEX2DEC(RIGHT(E3295,4))&gt;=32768,HEX2DEC(RIGHT(E3295,4))-65536,HEX2DEC(RIGHT(E3295,4)))/Codes!$N$2</f>
        <v>3.2</v>
      </c>
      <c r="R3295" s="1">
        <f>IF(HEX2DEC(LEFT(F3295,4))&gt;=32768,HEX2DEC(LEFT(F3295,4))-65536,HEX2DEC(LEFT(F3295,4)))/Codes!$N$2</f>
        <v>0</v>
      </c>
      <c r="S3295" s="1">
        <f>IF(HEX2DEC(RIGHT(F3295,4))&gt;=32768,HEX2DEC(RIGHT(F3295,4))-65536,HEX2DEC(RIGHT(F3295,4)))/Codes!$N$2</f>
        <v>0</v>
      </c>
      <c r="T3295" s="18">
        <f t="shared" si="905"/>
        <v>0</v>
      </c>
      <c r="U3295" s="1">
        <f t="shared" si="906"/>
        <v>70</v>
      </c>
      <c r="V3295" s="1">
        <f t="shared" si="907"/>
        <v>0</v>
      </c>
      <c r="W3295" s="1" t="str">
        <f t="shared" si="908"/>
        <v>100</v>
      </c>
      <c r="X3295" s="1">
        <f t="shared" si="909"/>
        <v>3</v>
      </c>
      <c r="Y3295" s="1">
        <f t="shared" si="910"/>
        <v>20</v>
      </c>
      <c r="Z3295" s="1" t="str">
        <f>VLOOKUP(BIN2DEC(MID(HEX2BIN(MID(H3295,3,2),8),2,5)),Codes!$E$1:$F$18,2)</f>
        <v>Normal</v>
      </c>
      <c r="AA3295" s="6" t="str">
        <f t="shared" si="911"/>
        <v>0</v>
      </c>
      <c r="AB3295" s="1">
        <f t="shared" si="912"/>
        <v>0</v>
      </c>
      <c r="AC3295" s="1" t="str">
        <f>VLOOKUP(BIN2DEC(RIGHT(HEX2BIN(MID(H3295,6,1),4),1)&amp;LEFT(HEX2BIN(MID(H3295,7,1),4),1)),Codes!$K$1:$L$5,2)</f>
        <v>M</v>
      </c>
      <c r="AD3295" s="1" t="str">
        <f>VLOOKUP(BIN2DEC(RIGHT(HEX2BIN(MID(H3295,7,1),4),3)&amp;LEFT(HEX2BIN(MID(H3295,8,1),4),2)),Codes!$H$2:$I$33,2)</f>
        <v>Kick</v>
      </c>
      <c r="AE3295" s="1" t="str">
        <f t="shared" si="913"/>
        <v>1</v>
      </c>
      <c r="AF3295" s="1" t="str">
        <f t="shared" si="914"/>
        <v>1</v>
      </c>
      <c r="AH3295" s="6">
        <f t="shared" si="915"/>
        <v>34</v>
      </c>
    </row>
    <row r="3296" spans="1:34">
      <c r="A3296" s="3" t="s">
        <v>5178</v>
      </c>
      <c r="B3296" s="1" t="s">
        <v>41</v>
      </c>
      <c r="C3296" s="6" t="s">
        <v>169</v>
      </c>
      <c r="D3296" s="9" t="s">
        <v>3901</v>
      </c>
      <c r="E3296" s="9" t="s">
        <v>166</v>
      </c>
      <c r="F3296" s="9" t="s">
        <v>91</v>
      </c>
      <c r="G3296" s="9" t="s">
        <v>178</v>
      </c>
      <c r="H3296" s="9" t="s">
        <v>3125</v>
      </c>
      <c r="J3296" s="6" t="str">
        <f t="shared" si="899"/>
        <v>001011</v>
      </c>
      <c r="K3296" s="1">
        <f t="shared" si="900"/>
        <v>1</v>
      </c>
      <c r="L3296" s="6" t="str">
        <f t="shared" si="901"/>
        <v>00000</v>
      </c>
      <c r="M3296" s="1">
        <f t="shared" si="902"/>
        <v>7</v>
      </c>
      <c r="N3296" s="6" t="str">
        <f t="shared" si="903"/>
        <v>00</v>
      </c>
      <c r="O3296" s="1">
        <f t="shared" si="904"/>
        <v>6</v>
      </c>
      <c r="P3296" s="1">
        <f>IF(HEX2DEC(LEFT(E3296,4))&gt;=32768,HEX2DEC(LEFT(E3296,4))-65536,HEX2DEC(LEFT(E3296,4)))/Codes!$N$2</f>
        <v>4.8</v>
      </c>
      <c r="Q3296" s="1">
        <f>IF(HEX2DEC(RIGHT(E3296,4))&gt;=32768,HEX2DEC(RIGHT(E3296,4))-65536,HEX2DEC(RIGHT(E3296,4)))/Codes!$N$2</f>
        <v>6</v>
      </c>
      <c r="R3296" s="1">
        <f>IF(HEX2DEC(LEFT(F3296,4))&gt;=32768,HEX2DEC(LEFT(F3296,4))-65536,HEX2DEC(LEFT(F3296,4)))/Codes!$N$2</f>
        <v>0</v>
      </c>
      <c r="S3296" s="1">
        <f>IF(HEX2DEC(RIGHT(F3296,4))&gt;=32768,HEX2DEC(RIGHT(F3296,4))-65536,HEX2DEC(RIGHT(F3296,4)))/Codes!$N$2</f>
        <v>0</v>
      </c>
      <c r="T3296" s="18">
        <f t="shared" si="905"/>
        <v>0</v>
      </c>
      <c r="U3296" s="1">
        <f t="shared" si="906"/>
        <v>70</v>
      </c>
      <c r="V3296" s="1">
        <f t="shared" si="907"/>
        <v>0</v>
      </c>
      <c r="W3296" s="1" t="str">
        <f t="shared" si="908"/>
        <v>100</v>
      </c>
      <c r="X3296" s="1">
        <f t="shared" si="909"/>
        <v>3</v>
      </c>
      <c r="Y3296" s="1">
        <f t="shared" si="910"/>
        <v>20</v>
      </c>
      <c r="Z3296" s="1" t="str">
        <f>VLOOKUP(BIN2DEC(MID(HEX2BIN(MID(H3296,3,2),8),2,5)),Codes!$E$1:$F$18,2)</f>
        <v>Normal</v>
      </c>
      <c r="AA3296" s="6" t="str">
        <f t="shared" si="911"/>
        <v>0</v>
      </c>
      <c r="AB3296" s="1">
        <f t="shared" si="912"/>
        <v>0</v>
      </c>
      <c r="AC3296" s="1" t="str">
        <f>VLOOKUP(BIN2DEC(RIGHT(HEX2BIN(MID(H3296,6,1),4),1)&amp;LEFT(HEX2BIN(MID(H3296,7,1),4),1)),Codes!$K$1:$L$5,2)</f>
        <v>M</v>
      </c>
      <c r="AD3296" s="1" t="str">
        <f>VLOOKUP(BIN2DEC(RIGHT(HEX2BIN(MID(H3296,7,1),4),3)&amp;LEFT(HEX2BIN(MID(H3296,8,1),4),2)),Codes!$H$2:$I$33,2)</f>
        <v>Kick</v>
      </c>
      <c r="AE3296" s="1" t="str">
        <f t="shared" si="913"/>
        <v>1</v>
      </c>
      <c r="AF3296" s="1" t="str">
        <f t="shared" si="914"/>
        <v>1</v>
      </c>
      <c r="AH3296" s="6">
        <f t="shared" si="915"/>
        <v>34</v>
      </c>
    </row>
    <row r="3297" spans="1:34">
      <c r="A3297" s="3" t="s">
        <v>5179</v>
      </c>
      <c r="B3297" s="1" t="s">
        <v>41</v>
      </c>
      <c r="C3297" s="6" t="s">
        <v>176</v>
      </c>
      <c r="D3297" s="9" t="s">
        <v>5124</v>
      </c>
      <c r="E3297" s="9" t="s">
        <v>432</v>
      </c>
      <c r="F3297" s="9" t="s">
        <v>433</v>
      </c>
      <c r="G3297" s="9" t="s">
        <v>5180</v>
      </c>
      <c r="H3297" s="9" t="s">
        <v>5181</v>
      </c>
      <c r="J3297" s="6" t="str">
        <f t="shared" si="899"/>
        <v>001011</v>
      </c>
      <c r="K3297" s="1">
        <f t="shared" si="900"/>
        <v>0</v>
      </c>
      <c r="L3297" s="6" t="str">
        <f t="shared" si="901"/>
        <v>00000</v>
      </c>
      <c r="M3297" s="1">
        <f t="shared" si="902"/>
        <v>13</v>
      </c>
      <c r="N3297" s="6" t="str">
        <f t="shared" si="903"/>
        <v>00</v>
      </c>
      <c r="O3297" s="1">
        <f t="shared" si="904"/>
        <v>22</v>
      </c>
      <c r="P3297" s="1">
        <f>IF(HEX2DEC(LEFT(E3297,4))&gt;=32768,HEX2DEC(LEFT(E3297,4))-65536,HEX2DEC(LEFT(E3297,4)))/Codes!$N$2</f>
        <v>6.8</v>
      </c>
      <c r="Q3297" s="1">
        <f>IF(HEX2DEC(RIGHT(E3297,4))&gt;=32768,HEX2DEC(RIGHT(E3297,4))-65536,HEX2DEC(RIGHT(E3297,4)))/Codes!$N$2</f>
        <v>5.6</v>
      </c>
      <c r="R3297" s="1">
        <f>IF(HEX2DEC(LEFT(F3297,4))&gt;=32768,HEX2DEC(LEFT(F3297,4))-65536,HEX2DEC(LEFT(F3297,4)))/Codes!$N$2</f>
        <v>1.6</v>
      </c>
      <c r="S3297" s="1">
        <f>IF(HEX2DEC(RIGHT(F3297,4))&gt;=32768,HEX2DEC(RIGHT(F3297,4))-65536,HEX2DEC(RIGHT(F3297,4)))/Codes!$N$2</f>
        <v>0</v>
      </c>
      <c r="T3297" s="18">
        <f t="shared" si="905"/>
        <v>270</v>
      </c>
      <c r="U3297" s="1">
        <f t="shared" si="906"/>
        <v>100</v>
      </c>
      <c r="V3297" s="1">
        <f t="shared" si="907"/>
        <v>0</v>
      </c>
      <c r="W3297" s="1" t="str">
        <f t="shared" si="908"/>
        <v>100</v>
      </c>
      <c r="X3297" s="1">
        <f t="shared" si="909"/>
        <v>1</v>
      </c>
      <c r="Y3297" s="1">
        <f t="shared" si="910"/>
        <v>50</v>
      </c>
      <c r="Z3297" s="1" t="str">
        <f>VLOOKUP(BIN2DEC(MID(HEX2BIN(MID(H3297,3,2),8),2,5)),Codes!$E$1:$F$18,2)</f>
        <v>Electric</v>
      </c>
      <c r="AA3297" s="6" t="str">
        <f t="shared" si="911"/>
        <v>0</v>
      </c>
      <c r="AB3297" s="1">
        <f t="shared" si="912"/>
        <v>0</v>
      </c>
      <c r="AC3297" s="1" t="str">
        <f>VLOOKUP(BIN2DEC(RIGHT(HEX2BIN(MID(H3297,6,1),4),1)&amp;LEFT(HEX2BIN(MID(H3297,7,1),4),1)),Codes!$K$1:$L$5,2)</f>
        <v>L</v>
      </c>
      <c r="AD3297" s="1" t="str">
        <f>VLOOKUP(BIN2DEC(RIGHT(HEX2BIN(MID(H3297,7,1),4),3)&amp;LEFT(HEX2BIN(MID(H3297,8,1),4),2)),Codes!$H$2:$I$33,2)</f>
        <v>Burn</v>
      </c>
      <c r="AE3297" s="1" t="str">
        <f t="shared" si="913"/>
        <v>1</v>
      </c>
      <c r="AF3297" s="1" t="str">
        <f t="shared" si="914"/>
        <v>1</v>
      </c>
      <c r="AH3297" s="6">
        <f t="shared" si="915"/>
        <v>72</v>
      </c>
    </row>
    <row r="3298" spans="1:34">
      <c r="A3298" s="3" t="s">
        <v>5182</v>
      </c>
      <c r="B3298" s="1" t="s">
        <v>41</v>
      </c>
      <c r="C3298" s="6" t="s">
        <v>176</v>
      </c>
      <c r="D3298" s="9" t="s">
        <v>5128</v>
      </c>
      <c r="E3298" s="9" t="s">
        <v>438</v>
      </c>
      <c r="F3298" s="9" t="s">
        <v>433</v>
      </c>
      <c r="G3298" s="9" t="s">
        <v>5180</v>
      </c>
      <c r="H3298" s="9" t="s">
        <v>5181</v>
      </c>
      <c r="J3298" s="6" t="str">
        <f t="shared" si="899"/>
        <v>001011</v>
      </c>
      <c r="K3298" s="1">
        <f t="shared" si="900"/>
        <v>1</v>
      </c>
      <c r="L3298" s="6" t="str">
        <f t="shared" si="901"/>
        <v>00000</v>
      </c>
      <c r="M3298" s="1">
        <f t="shared" si="902"/>
        <v>12</v>
      </c>
      <c r="N3298" s="6" t="str">
        <f t="shared" si="903"/>
        <v>00</v>
      </c>
      <c r="O3298" s="1">
        <f t="shared" si="904"/>
        <v>22</v>
      </c>
      <c r="P3298" s="1">
        <f>IF(HEX2DEC(LEFT(E3298,4))&gt;=32768,HEX2DEC(LEFT(E3298,4))-65536,HEX2DEC(LEFT(E3298,4)))/Codes!$N$2</f>
        <v>6</v>
      </c>
      <c r="Q3298" s="1">
        <f>IF(HEX2DEC(RIGHT(E3298,4))&gt;=32768,HEX2DEC(RIGHT(E3298,4))-65536,HEX2DEC(RIGHT(E3298,4)))/Codes!$N$2</f>
        <v>4.4000000000000004</v>
      </c>
      <c r="R3298" s="1">
        <f>IF(HEX2DEC(LEFT(F3298,4))&gt;=32768,HEX2DEC(LEFT(F3298,4))-65536,HEX2DEC(LEFT(F3298,4)))/Codes!$N$2</f>
        <v>1.6</v>
      </c>
      <c r="S3298" s="1">
        <f>IF(HEX2DEC(RIGHT(F3298,4))&gt;=32768,HEX2DEC(RIGHT(F3298,4))-65536,HEX2DEC(RIGHT(F3298,4)))/Codes!$N$2</f>
        <v>0</v>
      </c>
      <c r="T3298" s="18">
        <f t="shared" si="905"/>
        <v>270</v>
      </c>
      <c r="U3298" s="1">
        <f t="shared" si="906"/>
        <v>100</v>
      </c>
      <c r="V3298" s="1">
        <f t="shared" si="907"/>
        <v>0</v>
      </c>
      <c r="W3298" s="1" t="str">
        <f t="shared" si="908"/>
        <v>100</v>
      </c>
      <c r="X3298" s="1">
        <f t="shared" si="909"/>
        <v>1</v>
      </c>
      <c r="Y3298" s="1">
        <f t="shared" si="910"/>
        <v>50</v>
      </c>
      <c r="Z3298" s="1" t="str">
        <f>VLOOKUP(BIN2DEC(MID(HEX2BIN(MID(H3298,3,2),8),2,5)),Codes!$E$1:$F$18,2)</f>
        <v>Electric</v>
      </c>
      <c r="AA3298" s="6" t="str">
        <f t="shared" si="911"/>
        <v>0</v>
      </c>
      <c r="AB3298" s="1">
        <f t="shared" si="912"/>
        <v>0</v>
      </c>
      <c r="AC3298" s="1" t="str">
        <f>VLOOKUP(BIN2DEC(RIGHT(HEX2BIN(MID(H3298,6,1),4),1)&amp;LEFT(HEX2BIN(MID(H3298,7,1),4),1)),Codes!$K$1:$L$5,2)</f>
        <v>L</v>
      </c>
      <c r="AD3298" s="1" t="str">
        <f>VLOOKUP(BIN2DEC(RIGHT(HEX2BIN(MID(H3298,7,1),4),3)&amp;LEFT(HEX2BIN(MID(H3298,8,1),4),2)),Codes!$H$2:$I$33,2)</f>
        <v>Burn</v>
      </c>
      <c r="AE3298" s="1" t="str">
        <f t="shared" si="913"/>
        <v>1</v>
      </c>
      <c r="AF3298" s="1" t="str">
        <f t="shared" si="914"/>
        <v>1</v>
      </c>
      <c r="AH3298" s="6">
        <f t="shared" si="915"/>
        <v>72</v>
      </c>
    </row>
    <row r="3299" spans="1:34">
      <c r="A3299" s="3" t="s">
        <v>5183</v>
      </c>
      <c r="B3299" s="1" t="s">
        <v>41</v>
      </c>
      <c r="C3299" s="6" t="s">
        <v>176</v>
      </c>
      <c r="D3299" s="9" t="s">
        <v>4079</v>
      </c>
      <c r="E3299" s="9" t="s">
        <v>395</v>
      </c>
      <c r="F3299" s="9" t="s">
        <v>433</v>
      </c>
      <c r="G3299" s="9" t="s">
        <v>5180</v>
      </c>
      <c r="H3299" s="9" t="s">
        <v>5181</v>
      </c>
      <c r="J3299" s="6" t="str">
        <f t="shared" si="899"/>
        <v>001011</v>
      </c>
      <c r="K3299" s="1">
        <f t="shared" si="900"/>
        <v>2</v>
      </c>
      <c r="L3299" s="6" t="str">
        <f t="shared" si="901"/>
        <v>00000</v>
      </c>
      <c r="M3299" s="1">
        <f t="shared" si="902"/>
        <v>4</v>
      </c>
      <c r="N3299" s="6" t="str">
        <f t="shared" si="903"/>
        <v>00</v>
      </c>
      <c r="O3299" s="1">
        <f t="shared" si="904"/>
        <v>22</v>
      </c>
      <c r="P3299" s="1">
        <f>IF(HEX2DEC(LEFT(E3299,4))&gt;=32768,HEX2DEC(LEFT(E3299,4))-65536,HEX2DEC(LEFT(E3299,4)))/Codes!$N$2</f>
        <v>5.6</v>
      </c>
      <c r="Q3299" s="1">
        <f>IF(HEX2DEC(RIGHT(E3299,4))&gt;=32768,HEX2DEC(RIGHT(E3299,4))-65536,HEX2DEC(RIGHT(E3299,4)))/Codes!$N$2</f>
        <v>0</v>
      </c>
      <c r="R3299" s="1">
        <f>IF(HEX2DEC(LEFT(F3299,4))&gt;=32768,HEX2DEC(LEFT(F3299,4))-65536,HEX2DEC(LEFT(F3299,4)))/Codes!$N$2</f>
        <v>1.6</v>
      </c>
      <c r="S3299" s="1">
        <f>IF(HEX2DEC(RIGHT(F3299,4))&gt;=32768,HEX2DEC(RIGHT(F3299,4))-65536,HEX2DEC(RIGHT(F3299,4)))/Codes!$N$2</f>
        <v>0</v>
      </c>
      <c r="T3299" s="18">
        <f t="shared" si="905"/>
        <v>270</v>
      </c>
      <c r="U3299" s="1">
        <f t="shared" si="906"/>
        <v>100</v>
      </c>
      <c r="V3299" s="1">
        <f t="shared" si="907"/>
        <v>0</v>
      </c>
      <c r="W3299" s="1" t="str">
        <f t="shared" si="908"/>
        <v>100</v>
      </c>
      <c r="X3299" s="1">
        <f t="shared" si="909"/>
        <v>1</v>
      </c>
      <c r="Y3299" s="1">
        <f t="shared" si="910"/>
        <v>50</v>
      </c>
      <c r="Z3299" s="1" t="str">
        <f>VLOOKUP(BIN2DEC(MID(HEX2BIN(MID(H3299,3,2),8),2,5)),Codes!$E$1:$F$18,2)</f>
        <v>Electric</v>
      </c>
      <c r="AA3299" s="6" t="str">
        <f t="shared" si="911"/>
        <v>0</v>
      </c>
      <c r="AB3299" s="1">
        <f t="shared" si="912"/>
        <v>0</v>
      </c>
      <c r="AC3299" s="1" t="str">
        <f>VLOOKUP(BIN2DEC(RIGHT(HEX2BIN(MID(H3299,6,1),4),1)&amp;LEFT(HEX2BIN(MID(H3299,7,1),4),1)),Codes!$K$1:$L$5,2)</f>
        <v>L</v>
      </c>
      <c r="AD3299" s="1" t="str">
        <f>VLOOKUP(BIN2DEC(RIGHT(HEX2BIN(MID(H3299,7,1),4),3)&amp;LEFT(HEX2BIN(MID(H3299,8,1),4),2)),Codes!$H$2:$I$33,2)</f>
        <v>Burn</v>
      </c>
      <c r="AE3299" s="1" t="str">
        <f t="shared" si="913"/>
        <v>1</v>
      </c>
      <c r="AF3299" s="1" t="str">
        <f t="shared" si="914"/>
        <v>1</v>
      </c>
      <c r="AH3299" s="6">
        <f t="shared" si="915"/>
        <v>72</v>
      </c>
    </row>
    <row r="3300" spans="1:34">
      <c r="A3300" s="3" t="s">
        <v>5185</v>
      </c>
      <c r="B3300" s="1" t="s">
        <v>41</v>
      </c>
      <c r="C3300" s="6" t="s">
        <v>5195</v>
      </c>
      <c r="D3300" s="9" t="s">
        <v>284</v>
      </c>
      <c r="E3300" s="9" t="s">
        <v>232</v>
      </c>
      <c r="F3300" s="9" t="s">
        <v>91</v>
      </c>
      <c r="G3300" s="9" t="s">
        <v>443</v>
      </c>
      <c r="H3300" s="9" t="s">
        <v>444</v>
      </c>
      <c r="J3300" s="6" t="str">
        <f t="shared" si="899"/>
        <v>001011</v>
      </c>
      <c r="K3300" s="1">
        <f t="shared" si="900"/>
        <v>0</v>
      </c>
      <c r="L3300" s="6" t="str">
        <f t="shared" si="901"/>
        <v>00000</v>
      </c>
      <c r="M3300" s="1">
        <f t="shared" si="902"/>
        <v>13</v>
      </c>
      <c r="N3300" s="6" t="str">
        <f t="shared" si="903"/>
        <v>00</v>
      </c>
      <c r="O3300" s="1">
        <f t="shared" si="904"/>
        <v>6</v>
      </c>
      <c r="P3300" s="1">
        <f>IF(HEX2DEC(LEFT(E3300,4))&gt;=32768,HEX2DEC(LEFT(E3300,4))-65536,HEX2DEC(LEFT(E3300,4)))/Codes!$N$2</f>
        <v>4.8</v>
      </c>
      <c r="Q3300" s="1">
        <f>IF(HEX2DEC(RIGHT(E3300,4))&gt;=32768,HEX2DEC(RIGHT(E3300,4))-65536,HEX2DEC(RIGHT(E3300,4)))/Codes!$N$2</f>
        <v>0</v>
      </c>
      <c r="R3300" s="1">
        <f>IF(HEX2DEC(LEFT(F3300,4))&gt;=32768,HEX2DEC(LEFT(F3300,4))-65536,HEX2DEC(LEFT(F3300,4)))/Codes!$N$2</f>
        <v>0</v>
      </c>
      <c r="S3300" s="1">
        <f>IF(HEX2DEC(RIGHT(F3300,4))&gt;=32768,HEX2DEC(RIGHT(F3300,4))-65536,HEX2DEC(RIGHT(F3300,4)))/Codes!$N$2</f>
        <v>0</v>
      </c>
      <c r="T3300" s="18">
        <f t="shared" si="905"/>
        <v>361</v>
      </c>
      <c r="U3300" s="1">
        <f t="shared" si="906"/>
        <v>50</v>
      </c>
      <c r="V3300" s="1">
        <f t="shared" si="907"/>
        <v>0</v>
      </c>
      <c r="W3300" s="1" t="str">
        <f t="shared" si="908"/>
        <v>100</v>
      </c>
      <c r="X3300" s="1">
        <f t="shared" si="909"/>
        <v>2</v>
      </c>
      <c r="Y3300" s="1">
        <f t="shared" si="910"/>
        <v>80</v>
      </c>
      <c r="Z3300" s="1" t="str">
        <f>VLOOKUP(BIN2DEC(MID(HEX2BIN(MID(H3300,3,2),8),2,5)),Codes!$E$1:$F$18,2)</f>
        <v>Normal</v>
      </c>
      <c r="AA3300" s="6" t="str">
        <f t="shared" si="911"/>
        <v>0</v>
      </c>
      <c r="AB3300" s="1">
        <f t="shared" si="912"/>
        <v>1</v>
      </c>
      <c r="AC3300" s="1" t="str">
        <f>VLOOKUP(BIN2DEC(RIGHT(HEX2BIN(MID(H3300,6,1),4),1)&amp;LEFT(HEX2BIN(MID(H3300,7,1),4),1)),Codes!$K$1:$L$5,2)</f>
        <v>M</v>
      </c>
      <c r="AD3300" s="1" t="str">
        <f>VLOOKUP(BIN2DEC(RIGHT(HEX2BIN(MID(H3300,7,1),4),3)&amp;LEFT(HEX2BIN(MID(H3300,8,1),4),2)),Codes!$H$2:$I$33,2)</f>
        <v>Kick</v>
      </c>
      <c r="AE3300" s="1" t="str">
        <f t="shared" si="913"/>
        <v>1</v>
      </c>
      <c r="AF3300" s="1" t="str">
        <f t="shared" si="914"/>
        <v>1</v>
      </c>
      <c r="AH3300" s="6">
        <f t="shared" si="915"/>
        <v>34</v>
      </c>
    </row>
    <row r="3301" spans="1:34">
      <c r="A3301" s="3" t="s">
        <v>5186</v>
      </c>
      <c r="B3301" s="1" t="s">
        <v>41</v>
      </c>
      <c r="C3301" s="6" t="s">
        <v>5195</v>
      </c>
      <c r="D3301" s="9" t="s">
        <v>3901</v>
      </c>
      <c r="E3301" s="9" t="s">
        <v>232</v>
      </c>
      <c r="F3301" s="9" t="s">
        <v>91</v>
      </c>
      <c r="G3301" s="9" t="s">
        <v>443</v>
      </c>
      <c r="H3301" s="9" t="s">
        <v>444</v>
      </c>
      <c r="J3301" s="6" t="str">
        <f t="shared" si="899"/>
        <v>001011</v>
      </c>
      <c r="K3301" s="1">
        <f t="shared" si="900"/>
        <v>1</v>
      </c>
      <c r="L3301" s="6" t="str">
        <f t="shared" si="901"/>
        <v>00000</v>
      </c>
      <c r="M3301" s="1">
        <f t="shared" si="902"/>
        <v>7</v>
      </c>
      <c r="N3301" s="6" t="str">
        <f t="shared" si="903"/>
        <v>00</v>
      </c>
      <c r="O3301" s="1">
        <f t="shared" si="904"/>
        <v>6</v>
      </c>
      <c r="P3301" s="1">
        <f>IF(HEX2DEC(LEFT(E3301,4))&gt;=32768,HEX2DEC(LEFT(E3301,4))-65536,HEX2DEC(LEFT(E3301,4)))/Codes!$N$2</f>
        <v>4.8</v>
      </c>
      <c r="Q3301" s="1">
        <f>IF(HEX2DEC(RIGHT(E3301,4))&gt;=32768,HEX2DEC(RIGHT(E3301,4))-65536,HEX2DEC(RIGHT(E3301,4)))/Codes!$N$2</f>
        <v>0</v>
      </c>
      <c r="R3301" s="1">
        <f>IF(HEX2DEC(LEFT(F3301,4))&gt;=32768,HEX2DEC(LEFT(F3301,4))-65536,HEX2DEC(LEFT(F3301,4)))/Codes!$N$2</f>
        <v>0</v>
      </c>
      <c r="S3301" s="1">
        <f>IF(HEX2DEC(RIGHT(F3301,4))&gt;=32768,HEX2DEC(RIGHT(F3301,4))-65536,HEX2DEC(RIGHT(F3301,4)))/Codes!$N$2</f>
        <v>0</v>
      </c>
      <c r="T3301" s="18">
        <f t="shared" si="905"/>
        <v>361</v>
      </c>
      <c r="U3301" s="1">
        <f t="shared" si="906"/>
        <v>50</v>
      </c>
      <c r="V3301" s="1">
        <f t="shared" si="907"/>
        <v>0</v>
      </c>
      <c r="W3301" s="1" t="str">
        <f t="shared" si="908"/>
        <v>100</v>
      </c>
      <c r="X3301" s="1">
        <f t="shared" si="909"/>
        <v>2</v>
      </c>
      <c r="Y3301" s="1">
        <f t="shared" si="910"/>
        <v>80</v>
      </c>
      <c r="Z3301" s="1" t="str">
        <f>VLOOKUP(BIN2DEC(MID(HEX2BIN(MID(H3301,3,2),8),2,5)),Codes!$E$1:$F$18,2)</f>
        <v>Normal</v>
      </c>
      <c r="AA3301" s="6" t="str">
        <f t="shared" si="911"/>
        <v>0</v>
      </c>
      <c r="AB3301" s="1">
        <f t="shared" si="912"/>
        <v>1</v>
      </c>
      <c r="AC3301" s="1" t="str">
        <f>VLOOKUP(BIN2DEC(RIGHT(HEX2BIN(MID(H3301,6,1),4),1)&amp;LEFT(HEX2BIN(MID(H3301,7,1),4),1)),Codes!$K$1:$L$5,2)</f>
        <v>M</v>
      </c>
      <c r="AD3301" s="1" t="str">
        <f>VLOOKUP(BIN2DEC(RIGHT(HEX2BIN(MID(H3301,7,1),4),3)&amp;LEFT(HEX2BIN(MID(H3301,8,1),4),2)),Codes!$H$2:$I$33,2)</f>
        <v>Kick</v>
      </c>
      <c r="AE3301" s="1" t="str">
        <f t="shared" si="913"/>
        <v>1</v>
      </c>
      <c r="AF3301" s="1" t="str">
        <f t="shared" si="914"/>
        <v>1</v>
      </c>
      <c r="AH3301" s="6">
        <f t="shared" si="915"/>
        <v>34</v>
      </c>
    </row>
    <row r="3302" spans="1:34">
      <c r="A3302" s="3" t="s">
        <v>5187</v>
      </c>
      <c r="B3302" s="1" t="s">
        <v>41</v>
      </c>
      <c r="C3302" s="6" t="s">
        <v>5195</v>
      </c>
      <c r="D3302" s="9" t="s">
        <v>5188</v>
      </c>
      <c r="E3302" s="9" t="s">
        <v>448</v>
      </c>
      <c r="F3302" s="9" t="s">
        <v>91</v>
      </c>
      <c r="G3302" s="9" t="s">
        <v>443</v>
      </c>
      <c r="H3302" s="9" t="s">
        <v>444</v>
      </c>
      <c r="J3302" s="6" t="str">
        <f t="shared" si="899"/>
        <v>001011</v>
      </c>
      <c r="K3302" s="1">
        <f t="shared" si="900"/>
        <v>2</v>
      </c>
      <c r="L3302" s="6" t="str">
        <f t="shared" si="901"/>
        <v>00000</v>
      </c>
      <c r="M3302" s="1">
        <f t="shared" si="902"/>
        <v>15</v>
      </c>
      <c r="N3302" s="6" t="str">
        <f t="shared" si="903"/>
        <v>00</v>
      </c>
      <c r="O3302" s="1">
        <f t="shared" si="904"/>
        <v>6</v>
      </c>
      <c r="P3302" s="1">
        <f>IF(HEX2DEC(LEFT(E3302,4))&gt;=32768,HEX2DEC(LEFT(E3302,4))-65536,HEX2DEC(LEFT(E3302,4)))/Codes!$N$2</f>
        <v>6.4</v>
      </c>
      <c r="Q3302" s="1">
        <f>IF(HEX2DEC(RIGHT(E3302,4))&gt;=32768,HEX2DEC(RIGHT(E3302,4))-65536,HEX2DEC(RIGHT(E3302,4)))/Codes!$N$2</f>
        <v>0</v>
      </c>
      <c r="R3302" s="1">
        <f>IF(HEX2DEC(LEFT(F3302,4))&gt;=32768,HEX2DEC(LEFT(F3302,4))-65536,HEX2DEC(LEFT(F3302,4)))/Codes!$N$2</f>
        <v>0</v>
      </c>
      <c r="S3302" s="1">
        <f>IF(HEX2DEC(RIGHT(F3302,4))&gt;=32768,HEX2DEC(RIGHT(F3302,4))-65536,HEX2DEC(RIGHT(F3302,4)))/Codes!$N$2</f>
        <v>0</v>
      </c>
      <c r="T3302" s="18">
        <f t="shared" si="905"/>
        <v>361</v>
      </c>
      <c r="U3302" s="1">
        <f t="shared" si="906"/>
        <v>50</v>
      </c>
      <c r="V3302" s="1">
        <f t="shared" si="907"/>
        <v>0</v>
      </c>
      <c r="W3302" s="1" t="str">
        <f t="shared" si="908"/>
        <v>100</v>
      </c>
      <c r="X3302" s="1">
        <f t="shared" si="909"/>
        <v>2</v>
      </c>
      <c r="Y3302" s="1">
        <f t="shared" si="910"/>
        <v>80</v>
      </c>
      <c r="Z3302" s="1" t="str">
        <f>VLOOKUP(BIN2DEC(MID(HEX2BIN(MID(H3302,3,2),8),2,5)),Codes!$E$1:$F$18,2)</f>
        <v>Normal</v>
      </c>
      <c r="AA3302" s="6" t="str">
        <f t="shared" si="911"/>
        <v>0</v>
      </c>
      <c r="AB3302" s="1">
        <f t="shared" si="912"/>
        <v>1</v>
      </c>
      <c r="AC3302" s="1" t="str">
        <f>VLOOKUP(BIN2DEC(RIGHT(HEX2BIN(MID(H3302,6,1),4),1)&amp;LEFT(HEX2BIN(MID(H3302,7,1),4),1)),Codes!$K$1:$L$5,2)</f>
        <v>M</v>
      </c>
      <c r="AD3302" s="1" t="str">
        <f>VLOOKUP(BIN2DEC(RIGHT(HEX2BIN(MID(H3302,7,1),4),3)&amp;LEFT(HEX2BIN(MID(H3302,8,1),4),2)),Codes!$H$2:$I$33,2)</f>
        <v>Kick</v>
      </c>
      <c r="AE3302" s="1" t="str">
        <f t="shared" si="913"/>
        <v>1</v>
      </c>
      <c r="AF3302" s="1" t="str">
        <f t="shared" si="914"/>
        <v>1</v>
      </c>
      <c r="AH3302" s="6">
        <f t="shared" si="915"/>
        <v>34</v>
      </c>
    </row>
    <row r="3303" spans="1:34">
      <c r="A3303" s="3" t="s">
        <v>5189</v>
      </c>
      <c r="B3303" s="1" t="s">
        <v>41</v>
      </c>
      <c r="C3303" s="6" t="s">
        <v>5195</v>
      </c>
      <c r="D3303" s="9" t="s">
        <v>5190</v>
      </c>
      <c r="E3303" s="9" t="s">
        <v>448</v>
      </c>
      <c r="F3303" s="9" t="s">
        <v>91</v>
      </c>
      <c r="G3303" s="9" t="s">
        <v>443</v>
      </c>
      <c r="H3303" s="9" t="s">
        <v>444</v>
      </c>
      <c r="J3303" s="6" t="str">
        <f t="shared" si="899"/>
        <v>001011</v>
      </c>
      <c r="K3303" s="1">
        <f t="shared" si="900"/>
        <v>3</v>
      </c>
      <c r="L3303" s="6" t="str">
        <f t="shared" si="901"/>
        <v>00000</v>
      </c>
      <c r="M3303" s="1">
        <f t="shared" si="902"/>
        <v>9</v>
      </c>
      <c r="N3303" s="6" t="str">
        <f t="shared" si="903"/>
        <v>00</v>
      </c>
      <c r="O3303" s="1">
        <f t="shared" si="904"/>
        <v>6</v>
      </c>
      <c r="P3303" s="1">
        <f>IF(HEX2DEC(LEFT(E3303,4))&gt;=32768,HEX2DEC(LEFT(E3303,4))-65536,HEX2DEC(LEFT(E3303,4)))/Codes!$N$2</f>
        <v>6.4</v>
      </c>
      <c r="Q3303" s="1">
        <f>IF(HEX2DEC(RIGHT(E3303,4))&gt;=32768,HEX2DEC(RIGHT(E3303,4))-65536,HEX2DEC(RIGHT(E3303,4)))/Codes!$N$2</f>
        <v>0</v>
      </c>
      <c r="R3303" s="1">
        <f>IF(HEX2DEC(LEFT(F3303,4))&gt;=32768,HEX2DEC(LEFT(F3303,4))-65536,HEX2DEC(LEFT(F3303,4)))/Codes!$N$2</f>
        <v>0</v>
      </c>
      <c r="S3303" s="1">
        <f>IF(HEX2DEC(RIGHT(F3303,4))&gt;=32768,HEX2DEC(RIGHT(F3303,4))-65536,HEX2DEC(RIGHT(F3303,4)))/Codes!$N$2</f>
        <v>0</v>
      </c>
      <c r="T3303" s="18">
        <f t="shared" si="905"/>
        <v>361</v>
      </c>
      <c r="U3303" s="1">
        <f t="shared" si="906"/>
        <v>50</v>
      </c>
      <c r="V3303" s="1">
        <f t="shared" si="907"/>
        <v>0</v>
      </c>
      <c r="W3303" s="1" t="str">
        <f t="shared" si="908"/>
        <v>100</v>
      </c>
      <c r="X3303" s="1">
        <f t="shared" si="909"/>
        <v>2</v>
      </c>
      <c r="Y3303" s="1">
        <f t="shared" si="910"/>
        <v>80</v>
      </c>
      <c r="Z3303" s="1" t="str">
        <f>VLOOKUP(BIN2DEC(MID(HEX2BIN(MID(H3303,3,2),8),2,5)),Codes!$E$1:$F$18,2)</f>
        <v>Normal</v>
      </c>
      <c r="AA3303" s="6" t="str">
        <f t="shared" si="911"/>
        <v>0</v>
      </c>
      <c r="AB3303" s="1">
        <f t="shared" si="912"/>
        <v>1</v>
      </c>
      <c r="AC3303" s="1" t="str">
        <f>VLOOKUP(BIN2DEC(RIGHT(HEX2BIN(MID(H3303,6,1),4),1)&amp;LEFT(HEX2BIN(MID(H3303,7,1),4),1)),Codes!$K$1:$L$5,2)</f>
        <v>M</v>
      </c>
      <c r="AD3303" s="1" t="str">
        <f>VLOOKUP(BIN2DEC(RIGHT(HEX2BIN(MID(H3303,7,1),4),3)&amp;LEFT(HEX2BIN(MID(H3303,8,1),4),2)),Codes!$H$2:$I$33,2)</f>
        <v>Kick</v>
      </c>
      <c r="AE3303" s="1" t="str">
        <f t="shared" si="913"/>
        <v>1</v>
      </c>
      <c r="AF3303" s="1" t="str">
        <f t="shared" si="914"/>
        <v>1</v>
      </c>
      <c r="AH3303" s="6">
        <f t="shared" si="915"/>
        <v>34</v>
      </c>
    </row>
    <row r="3304" spans="1:34">
      <c r="A3304" s="3" t="s">
        <v>5191</v>
      </c>
      <c r="B3304" s="1" t="s">
        <v>41</v>
      </c>
      <c r="C3304" s="6" t="s">
        <v>5196</v>
      </c>
      <c r="D3304" s="9" t="s">
        <v>284</v>
      </c>
      <c r="E3304" s="9" t="s">
        <v>232</v>
      </c>
      <c r="F3304" s="9" t="s">
        <v>91</v>
      </c>
      <c r="G3304" s="9" t="s">
        <v>443</v>
      </c>
      <c r="H3304" s="9" t="s">
        <v>444</v>
      </c>
      <c r="J3304" s="6" t="str">
        <f t="shared" si="899"/>
        <v>001011</v>
      </c>
      <c r="K3304" s="1">
        <f t="shared" si="900"/>
        <v>0</v>
      </c>
      <c r="L3304" s="6" t="str">
        <f t="shared" si="901"/>
        <v>00000</v>
      </c>
      <c r="M3304" s="1">
        <f t="shared" si="902"/>
        <v>13</v>
      </c>
      <c r="N3304" s="6" t="str">
        <f t="shared" si="903"/>
        <v>00</v>
      </c>
      <c r="O3304" s="1">
        <f t="shared" si="904"/>
        <v>6</v>
      </c>
      <c r="P3304" s="1">
        <f>IF(HEX2DEC(LEFT(E3304,4))&gt;=32768,HEX2DEC(LEFT(E3304,4))-65536,HEX2DEC(LEFT(E3304,4)))/Codes!$N$2</f>
        <v>4.8</v>
      </c>
      <c r="Q3304" s="1">
        <f>IF(HEX2DEC(RIGHT(E3304,4))&gt;=32768,HEX2DEC(RIGHT(E3304,4))-65536,HEX2DEC(RIGHT(E3304,4)))/Codes!$N$2</f>
        <v>0</v>
      </c>
      <c r="R3304" s="1">
        <f>IF(HEX2DEC(LEFT(F3304,4))&gt;=32768,HEX2DEC(LEFT(F3304,4))-65536,HEX2DEC(LEFT(F3304,4)))/Codes!$N$2</f>
        <v>0</v>
      </c>
      <c r="S3304" s="1">
        <f>IF(HEX2DEC(RIGHT(F3304,4))&gt;=32768,HEX2DEC(RIGHT(F3304,4))-65536,HEX2DEC(RIGHT(F3304,4)))/Codes!$N$2</f>
        <v>0</v>
      </c>
      <c r="T3304" s="18">
        <f t="shared" si="905"/>
        <v>361</v>
      </c>
      <c r="U3304" s="1">
        <f t="shared" si="906"/>
        <v>50</v>
      </c>
      <c r="V3304" s="1">
        <f t="shared" si="907"/>
        <v>0</v>
      </c>
      <c r="W3304" s="1" t="str">
        <f t="shared" si="908"/>
        <v>100</v>
      </c>
      <c r="X3304" s="1">
        <f t="shared" si="909"/>
        <v>2</v>
      </c>
      <c r="Y3304" s="1">
        <f t="shared" si="910"/>
        <v>80</v>
      </c>
      <c r="Z3304" s="1" t="str">
        <f>VLOOKUP(BIN2DEC(MID(HEX2BIN(MID(H3304,3,2),8),2,5)),Codes!$E$1:$F$18,2)</f>
        <v>Normal</v>
      </c>
      <c r="AA3304" s="6" t="str">
        <f t="shared" si="911"/>
        <v>0</v>
      </c>
      <c r="AB3304" s="1">
        <f t="shared" si="912"/>
        <v>1</v>
      </c>
      <c r="AC3304" s="1" t="str">
        <f>VLOOKUP(BIN2DEC(RIGHT(HEX2BIN(MID(H3304,6,1),4),1)&amp;LEFT(HEX2BIN(MID(H3304,7,1),4),1)),Codes!$K$1:$L$5,2)</f>
        <v>M</v>
      </c>
      <c r="AD3304" s="1" t="str">
        <f>VLOOKUP(BIN2DEC(RIGHT(HEX2BIN(MID(H3304,7,1),4),3)&amp;LEFT(HEX2BIN(MID(H3304,8,1),4),2)),Codes!$H$2:$I$33,2)</f>
        <v>Kick</v>
      </c>
      <c r="AE3304" s="1" t="str">
        <f t="shared" si="913"/>
        <v>1</v>
      </c>
      <c r="AF3304" s="1" t="str">
        <f t="shared" si="914"/>
        <v>1</v>
      </c>
      <c r="AH3304" s="6">
        <f t="shared" si="915"/>
        <v>34</v>
      </c>
    </row>
    <row r="3305" spans="1:34">
      <c r="A3305" s="3" t="s">
        <v>5192</v>
      </c>
      <c r="B3305" s="1" t="s">
        <v>41</v>
      </c>
      <c r="C3305" s="6" t="s">
        <v>5196</v>
      </c>
      <c r="D3305" s="9" t="s">
        <v>3901</v>
      </c>
      <c r="E3305" s="9" t="s">
        <v>232</v>
      </c>
      <c r="F3305" s="9" t="s">
        <v>91</v>
      </c>
      <c r="G3305" s="9" t="s">
        <v>443</v>
      </c>
      <c r="H3305" s="9" t="s">
        <v>444</v>
      </c>
      <c r="J3305" s="6" t="str">
        <f t="shared" si="899"/>
        <v>001011</v>
      </c>
      <c r="K3305" s="1">
        <f t="shared" si="900"/>
        <v>1</v>
      </c>
      <c r="L3305" s="6" t="str">
        <f t="shared" si="901"/>
        <v>00000</v>
      </c>
      <c r="M3305" s="1">
        <f t="shared" si="902"/>
        <v>7</v>
      </c>
      <c r="N3305" s="6" t="str">
        <f t="shared" si="903"/>
        <v>00</v>
      </c>
      <c r="O3305" s="1">
        <f t="shared" si="904"/>
        <v>6</v>
      </c>
      <c r="P3305" s="1">
        <f>IF(HEX2DEC(LEFT(E3305,4))&gt;=32768,HEX2DEC(LEFT(E3305,4))-65536,HEX2DEC(LEFT(E3305,4)))/Codes!$N$2</f>
        <v>4.8</v>
      </c>
      <c r="Q3305" s="1">
        <f>IF(HEX2DEC(RIGHT(E3305,4))&gt;=32768,HEX2DEC(RIGHT(E3305,4))-65536,HEX2DEC(RIGHT(E3305,4)))/Codes!$N$2</f>
        <v>0</v>
      </c>
      <c r="R3305" s="1">
        <f>IF(HEX2DEC(LEFT(F3305,4))&gt;=32768,HEX2DEC(LEFT(F3305,4))-65536,HEX2DEC(LEFT(F3305,4)))/Codes!$N$2</f>
        <v>0</v>
      </c>
      <c r="S3305" s="1">
        <f>IF(HEX2DEC(RIGHT(F3305,4))&gt;=32768,HEX2DEC(RIGHT(F3305,4))-65536,HEX2DEC(RIGHT(F3305,4)))/Codes!$N$2</f>
        <v>0</v>
      </c>
      <c r="T3305" s="18">
        <f t="shared" si="905"/>
        <v>361</v>
      </c>
      <c r="U3305" s="1">
        <f t="shared" si="906"/>
        <v>50</v>
      </c>
      <c r="V3305" s="1">
        <f t="shared" si="907"/>
        <v>0</v>
      </c>
      <c r="W3305" s="1" t="str">
        <f t="shared" si="908"/>
        <v>100</v>
      </c>
      <c r="X3305" s="1">
        <f t="shared" si="909"/>
        <v>2</v>
      </c>
      <c r="Y3305" s="1">
        <f t="shared" si="910"/>
        <v>80</v>
      </c>
      <c r="Z3305" s="1" t="str">
        <f>VLOOKUP(BIN2DEC(MID(HEX2BIN(MID(H3305,3,2),8),2,5)),Codes!$E$1:$F$18,2)</f>
        <v>Normal</v>
      </c>
      <c r="AA3305" s="6" t="str">
        <f t="shared" si="911"/>
        <v>0</v>
      </c>
      <c r="AB3305" s="1">
        <f t="shared" si="912"/>
        <v>1</v>
      </c>
      <c r="AC3305" s="1" t="str">
        <f>VLOOKUP(BIN2DEC(RIGHT(HEX2BIN(MID(H3305,6,1),4),1)&amp;LEFT(HEX2BIN(MID(H3305,7,1),4),1)),Codes!$K$1:$L$5,2)</f>
        <v>M</v>
      </c>
      <c r="AD3305" s="1" t="str">
        <f>VLOOKUP(BIN2DEC(RIGHT(HEX2BIN(MID(H3305,7,1),4),3)&amp;LEFT(HEX2BIN(MID(H3305,8,1),4),2)),Codes!$H$2:$I$33,2)</f>
        <v>Kick</v>
      </c>
      <c r="AE3305" s="1" t="str">
        <f t="shared" si="913"/>
        <v>1</v>
      </c>
      <c r="AF3305" s="1" t="str">
        <f t="shared" si="914"/>
        <v>1</v>
      </c>
      <c r="AH3305" s="6">
        <f t="shared" si="915"/>
        <v>34</v>
      </c>
    </row>
    <row r="3306" spans="1:34">
      <c r="A3306" s="3" t="s">
        <v>5193</v>
      </c>
      <c r="B3306" s="1" t="s">
        <v>41</v>
      </c>
      <c r="C3306" s="6" t="s">
        <v>5196</v>
      </c>
      <c r="D3306" s="9" t="s">
        <v>5188</v>
      </c>
      <c r="E3306" s="9" t="s">
        <v>448</v>
      </c>
      <c r="F3306" s="9" t="s">
        <v>91</v>
      </c>
      <c r="G3306" s="9" t="s">
        <v>443</v>
      </c>
      <c r="H3306" s="9" t="s">
        <v>444</v>
      </c>
      <c r="J3306" s="6" t="str">
        <f t="shared" si="899"/>
        <v>001011</v>
      </c>
      <c r="K3306" s="1">
        <f t="shared" si="900"/>
        <v>2</v>
      </c>
      <c r="L3306" s="6" t="str">
        <f t="shared" si="901"/>
        <v>00000</v>
      </c>
      <c r="M3306" s="1">
        <f t="shared" si="902"/>
        <v>15</v>
      </c>
      <c r="N3306" s="6" t="str">
        <f t="shared" si="903"/>
        <v>00</v>
      </c>
      <c r="O3306" s="1">
        <f t="shared" si="904"/>
        <v>6</v>
      </c>
      <c r="P3306" s="1">
        <f>IF(HEX2DEC(LEFT(E3306,4))&gt;=32768,HEX2DEC(LEFT(E3306,4))-65536,HEX2DEC(LEFT(E3306,4)))/Codes!$N$2</f>
        <v>6.4</v>
      </c>
      <c r="Q3306" s="1">
        <f>IF(HEX2DEC(RIGHT(E3306,4))&gt;=32768,HEX2DEC(RIGHT(E3306,4))-65536,HEX2DEC(RIGHT(E3306,4)))/Codes!$N$2</f>
        <v>0</v>
      </c>
      <c r="R3306" s="1">
        <f>IF(HEX2DEC(LEFT(F3306,4))&gt;=32768,HEX2DEC(LEFT(F3306,4))-65536,HEX2DEC(LEFT(F3306,4)))/Codes!$N$2</f>
        <v>0</v>
      </c>
      <c r="S3306" s="1">
        <f>IF(HEX2DEC(RIGHT(F3306,4))&gt;=32768,HEX2DEC(RIGHT(F3306,4))-65536,HEX2DEC(RIGHT(F3306,4)))/Codes!$N$2</f>
        <v>0</v>
      </c>
      <c r="T3306" s="18">
        <f t="shared" si="905"/>
        <v>361</v>
      </c>
      <c r="U3306" s="1">
        <f t="shared" si="906"/>
        <v>50</v>
      </c>
      <c r="V3306" s="1">
        <f t="shared" si="907"/>
        <v>0</v>
      </c>
      <c r="W3306" s="1" t="str">
        <f t="shared" si="908"/>
        <v>100</v>
      </c>
      <c r="X3306" s="1">
        <f t="shared" si="909"/>
        <v>2</v>
      </c>
      <c r="Y3306" s="1">
        <f t="shared" si="910"/>
        <v>80</v>
      </c>
      <c r="Z3306" s="1" t="str">
        <f>VLOOKUP(BIN2DEC(MID(HEX2BIN(MID(H3306,3,2),8),2,5)),Codes!$E$1:$F$18,2)</f>
        <v>Normal</v>
      </c>
      <c r="AA3306" s="6" t="str">
        <f t="shared" si="911"/>
        <v>0</v>
      </c>
      <c r="AB3306" s="1">
        <f t="shared" si="912"/>
        <v>1</v>
      </c>
      <c r="AC3306" s="1" t="str">
        <f>VLOOKUP(BIN2DEC(RIGHT(HEX2BIN(MID(H3306,6,1),4),1)&amp;LEFT(HEX2BIN(MID(H3306,7,1),4),1)),Codes!$K$1:$L$5,2)</f>
        <v>M</v>
      </c>
      <c r="AD3306" s="1" t="str">
        <f>VLOOKUP(BIN2DEC(RIGHT(HEX2BIN(MID(H3306,7,1),4),3)&amp;LEFT(HEX2BIN(MID(H3306,8,1),4),2)),Codes!$H$2:$I$33,2)</f>
        <v>Kick</v>
      </c>
      <c r="AE3306" s="1" t="str">
        <f t="shared" si="913"/>
        <v>1</v>
      </c>
      <c r="AF3306" s="1" t="str">
        <f t="shared" si="914"/>
        <v>1</v>
      </c>
      <c r="AH3306" s="6">
        <f t="shared" si="915"/>
        <v>34</v>
      </c>
    </row>
    <row r="3307" spans="1:34">
      <c r="A3307" s="3" t="s">
        <v>5194</v>
      </c>
      <c r="B3307" s="1" t="s">
        <v>41</v>
      </c>
      <c r="C3307" s="6" t="s">
        <v>5196</v>
      </c>
      <c r="D3307" s="9" t="s">
        <v>5190</v>
      </c>
      <c r="E3307" s="9" t="s">
        <v>448</v>
      </c>
      <c r="F3307" s="9" t="s">
        <v>91</v>
      </c>
      <c r="G3307" s="9" t="s">
        <v>443</v>
      </c>
      <c r="H3307" s="9" t="s">
        <v>444</v>
      </c>
      <c r="J3307" s="6" t="str">
        <f t="shared" si="899"/>
        <v>001011</v>
      </c>
      <c r="K3307" s="1">
        <f t="shared" si="900"/>
        <v>3</v>
      </c>
      <c r="L3307" s="6" t="str">
        <f t="shared" si="901"/>
        <v>00000</v>
      </c>
      <c r="M3307" s="1">
        <f t="shared" si="902"/>
        <v>9</v>
      </c>
      <c r="N3307" s="6" t="str">
        <f t="shared" si="903"/>
        <v>00</v>
      </c>
      <c r="O3307" s="1">
        <f t="shared" si="904"/>
        <v>6</v>
      </c>
      <c r="P3307" s="1">
        <f>IF(HEX2DEC(LEFT(E3307,4))&gt;=32768,HEX2DEC(LEFT(E3307,4))-65536,HEX2DEC(LEFT(E3307,4)))/Codes!$N$2</f>
        <v>6.4</v>
      </c>
      <c r="Q3307" s="1">
        <f>IF(HEX2DEC(RIGHT(E3307,4))&gt;=32768,HEX2DEC(RIGHT(E3307,4))-65536,HEX2DEC(RIGHT(E3307,4)))/Codes!$N$2</f>
        <v>0</v>
      </c>
      <c r="R3307" s="1">
        <f>IF(HEX2DEC(LEFT(F3307,4))&gt;=32768,HEX2DEC(LEFT(F3307,4))-65536,HEX2DEC(LEFT(F3307,4)))/Codes!$N$2</f>
        <v>0</v>
      </c>
      <c r="S3307" s="1">
        <f>IF(HEX2DEC(RIGHT(F3307,4))&gt;=32768,HEX2DEC(RIGHT(F3307,4))-65536,HEX2DEC(RIGHT(F3307,4)))/Codes!$N$2</f>
        <v>0</v>
      </c>
      <c r="T3307" s="18">
        <f t="shared" si="905"/>
        <v>361</v>
      </c>
      <c r="U3307" s="1">
        <f t="shared" si="906"/>
        <v>50</v>
      </c>
      <c r="V3307" s="1">
        <f t="shared" si="907"/>
        <v>0</v>
      </c>
      <c r="W3307" s="1" t="str">
        <f t="shared" si="908"/>
        <v>100</v>
      </c>
      <c r="X3307" s="1">
        <f t="shared" si="909"/>
        <v>2</v>
      </c>
      <c r="Y3307" s="1">
        <f t="shared" si="910"/>
        <v>80</v>
      </c>
      <c r="Z3307" s="1" t="str">
        <f>VLOOKUP(BIN2DEC(MID(HEX2BIN(MID(H3307,3,2),8),2,5)),Codes!$E$1:$F$18,2)</f>
        <v>Normal</v>
      </c>
      <c r="AA3307" s="6" t="str">
        <f t="shared" si="911"/>
        <v>0</v>
      </c>
      <c r="AB3307" s="1">
        <f t="shared" si="912"/>
        <v>1</v>
      </c>
      <c r="AC3307" s="1" t="str">
        <f>VLOOKUP(BIN2DEC(RIGHT(HEX2BIN(MID(H3307,6,1),4),1)&amp;LEFT(HEX2BIN(MID(H3307,7,1),4),1)),Codes!$K$1:$L$5,2)</f>
        <v>M</v>
      </c>
      <c r="AD3307" s="1" t="str">
        <f>VLOOKUP(BIN2DEC(RIGHT(HEX2BIN(MID(H3307,7,1),4),3)&amp;LEFT(HEX2BIN(MID(H3307,8,1),4),2)),Codes!$H$2:$I$33,2)</f>
        <v>Kick</v>
      </c>
      <c r="AE3307" s="1" t="str">
        <f t="shared" si="913"/>
        <v>1</v>
      </c>
      <c r="AF3307" s="1" t="str">
        <f t="shared" si="914"/>
        <v>1</v>
      </c>
      <c r="AH3307" s="6">
        <f t="shared" si="915"/>
        <v>34</v>
      </c>
    </row>
    <row r="3308" spans="1:34">
      <c r="A3308" s="3" t="s">
        <v>5197</v>
      </c>
      <c r="B3308" s="1" t="s">
        <v>41</v>
      </c>
      <c r="C3308" s="6" t="s">
        <v>5200</v>
      </c>
      <c r="D3308" s="9" t="s">
        <v>5198</v>
      </c>
      <c r="E3308" s="9" t="s">
        <v>460</v>
      </c>
      <c r="F3308" s="9" t="s">
        <v>91</v>
      </c>
      <c r="G3308" s="9" t="s">
        <v>443</v>
      </c>
      <c r="H3308" s="9" t="s">
        <v>444</v>
      </c>
      <c r="J3308" s="6" t="str">
        <f t="shared" si="899"/>
        <v>001011</v>
      </c>
      <c r="K3308" s="1">
        <f t="shared" si="900"/>
        <v>0</v>
      </c>
      <c r="L3308" s="6" t="str">
        <f t="shared" si="901"/>
        <v>00000</v>
      </c>
      <c r="M3308" s="1">
        <f t="shared" si="902"/>
        <v>15</v>
      </c>
      <c r="N3308" s="6" t="str">
        <f t="shared" si="903"/>
        <v>00</v>
      </c>
      <c r="O3308" s="1">
        <f t="shared" si="904"/>
        <v>6</v>
      </c>
      <c r="P3308" s="1">
        <f>IF(HEX2DEC(LEFT(E3308,4))&gt;=32768,HEX2DEC(LEFT(E3308,4))-65536,HEX2DEC(LEFT(E3308,4)))/Codes!$N$2</f>
        <v>7.2</v>
      </c>
      <c r="Q3308" s="1">
        <f>IF(HEX2DEC(RIGHT(E3308,4))&gt;=32768,HEX2DEC(RIGHT(E3308,4))-65536,HEX2DEC(RIGHT(E3308,4)))/Codes!$N$2</f>
        <v>0</v>
      </c>
      <c r="R3308" s="1">
        <f>IF(HEX2DEC(LEFT(F3308,4))&gt;=32768,HEX2DEC(LEFT(F3308,4))-65536,HEX2DEC(LEFT(F3308,4)))/Codes!$N$2</f>
        <v>0</v>
      </c>
      <c r="S3308" s="1">
        <f>IF(HEX2DEC(RIGHT(F3308,4))&gt;=32768,HEX2DEC(RIGHT(F3308,4))-65536,HEX2DEC(RIGHT(F3308,4)))/Codes!$N$2</f>
        <v>0</v>
      </c>
      <c r="T3308" s="18">
        <f t="shared" si="905"/>
        <v>361</v>
      </c>
      <c r="U3308" s="1">
        <f t="shared" si="906"/>
        <v>50</v>
      </c>
      <c r="V3308" s="1">
        <f t="shared" si="907"/>
        <v>0</v>
      </c>
      <c r="W3308" s="1" t="str">
        <f t="shared" si="908"/>
        <v>100</v>
      </c>
      <c r="X3308" s="1">
        <f t="shared" si="909"/>
        <v>2</v>
      </c>
      <c r="Y3308" s="1">
        <f t="shared" si="910"/>
        <v>80</v>
      </c>
      <c r="Z3308" s="1" t="str">
        <f>VLOOKUP(BIN2DEC(MID(HEX2BIN(MID(H3308,3,2),8),2,5)),Codes!$E$1:$F$18,2)</f>
        <v>Normal</v>
      </c>
      <c r="AA3308" s="6" t="str">
        <f t="shared" si="911"/>
        <v>0</v>
      </c>
      <c r="AB3308" s="1">
        <f t="shared" si="912"/>
        <v>1</v>
      </c>
      <c r="AC3308" s="1" t="str">
        <f>VLOOKUP(BIN2DEC(RIGHT(HEX2BIN(MID(H3308,6,1),4),1)&amp;LEFT(HEX2BIN(MID(H3308,7,1),4),1)),Codes!$K$1:$L$5,2)</f>
        <v>M</v>
      </c>
      <c r="AD3308" s="1" t="str">
        <f>VLOOKUP(BIN2DEC(RIGHT(HEX2BIN(MID(H3308,7,1),4),3)&amp;LEFT(HEX2BIN(MID(H3308,8,1),4),2)),Codes!$H$2:$I$33,2)</f>
        <v>Kick</v>
      </c>
      <c r="AE3308" s="1" t="str">
        <f t="shared" si="913"/>
        <v>1</v>
      </c>
      <c r="AF3308" s="1" t="str">
        <f t="shared" si="914"/>
        <v>1</v>
      </c>
      <c r="AH3308" s="6">
        <f t="shared" si="915"/>
        <v>34</v>
      </c>
    </row>
    <row r="3309" spans="1:34">
      <c r="A3309" s="3" t="s">
        <v>5199</v>
      </c>
      <c r="B3309" s="1" t="s">
        <v>41</v>
      </c>
      <c r="C3309" s="6" t="s">
        <v>5200</v>
      </c>
      <c r="D3309" s="9" t="s">
        <v>3780</v>
      </c>
      <c r="E3309" s="9" t="s">
        <v>499</v>
      </c>
      <c r="F3309" s="9" t="s">
        <v>91</v>
      </c>
      <c r="G3309" s="9" t="s">
        <v>443</v>
      </c>
      <c r="H3309" s="9" t="s">
        <v>444</v>
      </c>
      <c r="J3309" s="6" t="str">
        <f t="shared" si="899"/>
        <v>001011</v>
      </c>
      <c r="K3309" s="1">
        <f t="shared" si="900"/>
        <v>1</v>
      </c>
      <c r="L3309" s="6" t="str">
        <f t="shared" si="901"/>
        <v>00000</v>
      </c>
      <c r="M3309" s="1">
        <f t="shared" si="902"/>
        <v>13</v>
      </c>
      <c r="N3309" s="6" t="str">
        <f t="shared" si="903"/>
        <v>00</v>
      </c>
      <c r="O3309" s="1">
        <f t="shared" si="904"/>
        <v>6</v>
      </c>
      <c r="P3309" s="1">
        <f>IF(HEX2DEC(LEFT(E3309,4))&gt;=32768,HEX2DEC(LEFT(E3309,4))-65536,HEX2DEC(LEFT(E3309,4)))/Codes!$N$2</f>
        <v>5.2</v>
      </c>
      <c r="Q3309" s="1">
        <f>IF(HEX2DEC(RIGHT(E3309,4))&gt;=32768,HEX2DEC(RIGHT(E3309,4))-65536,HEX2DEC(RIGHT(E3309,4)))/Codes!$N$2</f>
        <v>0</v>
      </c>
      <c r="R3309" s="1">
        <f>IF(HEX2DEC(LEFT(F3309,4))&gt;=32768,HEX2DEC(LEFT(F3309,4))-65536,HEX2DEC(LEFT(F3309,4)))/Codes!$N$2</f>
        <v>0</v>
      </c>
      <c r="S3309" s="1">
        <f>IF(HEX2DEC(RIGHT(F3309,4))&gt;=32768,HEX2DEC(RIGHT(F3309,4))-65536,HEX2DEC(RIGHT(F3309,4)))/Codes!$N$2</f>
        <v>0</v>
      </c>
      <c r="T3309" s="18">
        <f t="shared" si="905"/>
        <v>361</v>
      </c>
      <c r="U3309" s="1">
        <f t="shared" si="906"/>
        <v>50</v>
      </c>
      <c r="V3309" s="1">
        <f t="shared" si="907"/>
        <v>0</v>
      </c>
      <c r="W3309" s="1" t="str">
        <f t="shared" si="908"/>
        <v>100</v>
      </c>
      <c r="X3309" s="1">
        <f t="shared" si="909"/>
        <v>2</v>
      </c>
      <c r="Y3309" s="1">
        <f t="shared" si="910"/>
        <v>80</v>
      </c>
      <c r="Z3309" s="1" t="str">
        <f>VLOOKUP(BIN2DEC(MID(HEX2BIN(MID(H3309,3,2),8),2,5)),Codes!$E$1:$F$18,2)</f>
        <v>Normal</v>
      </c>
      <c r="AA3309" s="6" t="str">
        <f t="shared" si="911"/>
        <v>0</v>
      </c>
      <c r="AB3309" s="1">
        <f t="shared" si="912"/>
        <v>1</v>
      </c>
      <c r="AC3309" s="1" t="str">
        <f>VLOOKUP(BIN2DEC(RIGHT(HEX2BIN(MID(H3309,6,1),4),1)&amp;LEFT(HEX2BIN(MID(H3309,7,1),4),1)),Codes!$K$1:$L$5,2)</f>
        <v>M</v>
      </c>
      <c r="AD3309" s="1" t="str">
        <f>VLOOKUP(BIN2DEC(RIGHT(HEX2BIN(MID(H3309,7,1),4),3)&amp;LEFT(HEX2BIN(MID(H3309,8,1),4),2)),Codes!$H$2:$I$33,2)</f>
        <v>Kick</v>
      </c>
      <c r="AE3309" s="1" t="str">
        <f t="shared" si="913"/>
        <v>1</v>
      </c>
      <c r="AF3309" s="1" t="str">
        <f t="shared" si="914"/>
        <v>1</v>
      </c>
      <c r="AH3309" s="6">
        <f t="shared" si="915"/>
        <v>34</v>
      </c>
    </row>
    <row r="3310" spans="1:34">
      <c r="A3310" s="3" t="s">
        <v>5202</v>
      </c>
      <c r="B3310" s="1" t="s">
        <v>41</v>
      </c>
      <c r="C3310" s="6" t="s">
        <v>5201</v>
      </c>
      <c r="D3310" s="9" t="s">
        <v>5198</v>
      </c>
      <c r="E3310" s="9" t="s">
        <v>460</v>
      </c>
      <c r="F3310" s="9" t="s">
        <v>91</v>
      </c>
      <c r="G3310" s="9" t="s">
        <v>443</v>
      </c>
      <c r="H3310" s="9" t="s">
        <v>444</v>
      </c>
      <c r="J3310" s="6" t="str">
        <f t="shared" si="899"/>
        <v>001011</v>
      </c>
      <c r="K3310" s="1">
        <f t="shared" si="900"/>
        <v>0</v>
      </c>
      <c r="L3310" s="6" t="str">
        <f t="shared" si="901"/>
        <v>00000</v>
      </c>
      <c r="M3310" s="1">
        <f t="shared" si="902"/>
        <v>15</v>
      </c>
      <c r="N3310" s="6" t="str">
        <f t="shared" si="903"/>
        <v>00</v>
      </c>
      <c r="O3310" s="1">
        <f t="shared" si="904"/>
        <v>6</v>
      </c>
      <c r="P3310" s="1">
        <f>IF(HEX2DEC(LEFT(E3310,4))&gt;=32768,HEX2DEC(LEFT(E3310,4))-65536,HEX2DEC(LEFT(E3310,4)))/Codes!$N$2</f>
        <v>7.2</v>
      </c>
      <c r="Q3310" s="1">
        <f>IF(HEX2DEC(RIGHT(E3310,4))&gt;=32768,HEX2DEC(RIGHT(E3310,4))-65536,HEX2DEC(RIGHT(E3310,4)))/Codes!$N$2</f>
        <v>0</v>
      </c>
      <c r="R3310" s="1">
        <f>IF(HEX2DEC(LEFT(F3310,4))&gt;=32768,HEX2DEC(LEFT(F3310,4))-65536,HEX2DEC(LEFT(F3310,4)))/Codes!$N$2</f>
        <v>0</v>
      </c>
      <c r="S3310" s="1">
        <f>IF(HEX2DEC(RIGHT(F3310,4))&gt;=32768,HEX2DEC(RIGHT(F3310,4))-65536,HEX2DEC(RIGHT(F3310,4)))/Codes!$N$2</f>
        <v>0</v>
      </c>
      <c r="T3310" s="18">
        <f t="shared" si="905"/>
        <v>361</v>
      </c>
      <c r="U3310" s="1">
        <f t="shared" si="906"/>
        <v>50</v>
      </c>
      <c r="V3310" s="1">
        <f t="shared" si="907"/>
        <v>0</v>
      </c>
      <c r="W3310" s="1" t="str">
        <f t="shared" si="908"/>
        <v>100</v>
      </c>
      <c r="X3310" s="1">
        <f t="shared" si="909"/>
        <v>2</v>
      </c>
      <c r="Y3310" s="1">
        <f t="shared" si="910"/>
        <v>80</v>
      </c>
      <c r="Z3310" s="1" t="str">
        <f>VLOOKUP(BIN2DEC(MID(HEX2BIN(MID(H3310,3,2),8),2,5)),Codes!$E$1:$F$18,2)</f>
        <v>Normal</v>
      </c>
      <c r="AA3310" s="6" t="str">
        <f t="shared" si="911"/>
        <v>0</v>
      </c>
      <c r="AB3310" s="1">
        <f t="shared" si="912"/>
        <v>1</v>
      </c>
      <c r="AC3310" s="1" t="str">
        <f>VLOOKUP(BIN2DEC(RIGHT(HEX2BIN(MID(H3310,6,1),4),1)&amp;LEFT(HEX2BIN(MID(H3310,7,1),4),1)),Codes!$K$1:$L$5,2)</f>
        <v>M</v>
      </c>
      <c r="AD3310" s="1" t="str">
        <f>VLOOKUP(BIN2DEC(RIGHT(HEX2BIN(MID(H3310,7,1),4),3)&amp;LEFT(HEX2BIN(MID(H3310,8,1),4),2)),Codes!$H$2:$I$33,2)</f>
        <v>Kick</v>
      </c>
      <c r="AE3310" s="1" t="str">
        <f t="shared" si="913"/>
        <v>1</v>
      </c>
      <c r="AF3310" s="1" t="str">
        <f t="shared" si="914"/>
        <v>1</v>
      </c>
      <c r="AH3310" s="6">
        <f t="shared" si="915"/>
        <v>34</v>
      </c>
    </row>
    <row r="3311" spans="1:34">
      <c r="A3311" s="3" t="s">
        <v>5203</v>
      </c>
      <c r="B3311" s="1" t="s">
        <v>41</v>
      </c>
      <c r="C3311" s="6" t="s">
        <v>5201</v>
      </c>
      <c r="D3311" s="9" t="s">
        <v>3780</v>
      </c>
      <c r="E3311" s="9" t="s">
        <v>499</v>
      </c>
      <c r="F3311" s="9" t="s">
        <v>91</v>
      </c>
      <c r="G3311" s="9" t="s">
        <v>443</v>
      </c>
      <c r="H3311" s="9" t="s">
        <v>444</v>
      </c>
      <c r="J3311" s="6" t="str">
        <f t="shared" si="899"/>
        <v>001011</v>
      </c>
      <c r="K3311" s="1">
        <f t="shared" si="900"/>
        <v>1</v>
      </c>
      <c r="L3311" s="6" t="str">
        <f t="shared" si="901"/>
        <v>00000</v>
      </c>
      <c r="M3311" s="1">
        <f t="shared" si="902"/>
        <v>13</v>
      </c>
      <c r="N3311" s="6" t="str">
        <f t="shared" si="903"/>
        <v>00</v>
      </c>
      <c r="O3311" s="1">
        <f t="shared" si="904"/>
        <v>6</v>
      </c>
      <c r="P3311" s="1">
        <f>IF(HEX2DEC(LEFT(E3311,4))&gt;=32768,HEX2DEC(LEFT(E3311,4))-65536,HEX2DEC(LEFT(E3311,4)))/Codes!$N$2</f>
        <v>5.2</v>
      </c>
      <c r="Q3311" s="1">
        <f>IF(HEX2DEC(RIGHT(E3311,4))&gt;=32768,HEX2DEC(RIGHT(E3311,4))-65536,HEX2DEC(RIGHT(E3311,4)))/Codes!$N$2</f>
        <v>0</v>
      </c>
      <c r="R3311" s="1">
        <f>IF(HEX2DEC(LEFT(F3311,4))&gt;=32768,HEX2DEC(LEFT(F3311,4))-65536,HEX2DEC(LEFT(F3311,4)))/Codes!$N$2</f>
        <v>0</v>
      </c>
      <c r="S3311" s="1">
        <f>IF(HEX2DEC(RIGHT(F3311,4))&gt;=32768,HEX2DEC(RIGHT(F3311,4))-65536,HEX2DEC(RIGHT(F3311,4)))/Codes!$N$2</f>
        <v>0</v>
      </c>
      <c r="T3311" s="18">
        <f t="shared" si="905"/>
        <v>361</v>
      </c>
      <c r="U3311" s="1">
        <f t="shared" si="906"/>
        <v>50</v>
      </c>
      <c r="V3311" s="1">
        <f t="shared" si="907"/>
        <v>0</v>
      </c>
      <c r="W3311" s="1" t="str">
        <f t="shared" si="908"/>
        <v>100</v>
      </c>
      <c r="X3311" s="1">
        <f t="shared" si="909"/>
        <v>2</v>
      </c>
      <c r="Y3311" s="1">
        <f t="shared" si="910"/>
        <v>80</v>
      </c>
      <c r="Z3311" s="1" t="str">
        <f>VLOOKUP(BIN2DEC(MID(HEX2BIN(MID(H3311,3,2),8),2,5)),Codes!$E$1:$F$18,2)</f>
        <v>Normal</v>
      </c>
      <c r="AA3311" s="6" t="str">
        <f t="shared" si="911"/>
        <v>0</v>
      </c>
      <c r="AB3311" s="1">
        <f t="shared" si="912"/>
        <v>1</v>
      </c>
      <c r="AC3311" s="1" t="str">
        <f>VLOOKUP(BIN2DEC(RIGHT(HEX2BIN(MID(H3311,6,1),4),1)&amp;LEFT(HEX2BIN(MID(H3311,7,1),4),1)),Codes!$K$1:$L$5,2)</f>
        <v>M</v>
      </c>
      <c r="AD3311" s="1" t="str">
        <f>VLOOKUP(BIN2DEC(RIGHT(HEX2BIN(MID(H3311,7,1),4),3)&amp;LEFT(HEX2BIN(MID(H3311,8,1),4),2)),Codes!$H$2:$I$33,2)</f>
        <v>Kick</v>
      </c>
      <c r="AE3311" s="1" t="str">
        <f t="shared" si="913"/>
        <v>1</v>
      </c>
      <c r="AF3311" s="1" t="str">
        <f t="shared" si="914"/>
        <v>1</v>
      </c>
      <c r="AH3311" s="6">
        <f t="shared" si="915"/>
        <v>34</v>
      </c>
    </row>
    <row r="3312" spans="1:34">
      <c r="A3312" s="3" t="s">
        <v>5204</v>
      </c>
      <c r="B3312" s="1" t="s">
        <v>41</v>
      </c>
      <c r="C3312" s="6" t="s">
        <v>1790</v>
      </c>
      <c r="D3312" s="9" t="s">
        <v>467</v>
      </c>
      <c r="E3312" s="9" t="s">
        <v>448</v>
      </c>
      <c r="F3312" s="9" t="s">
        <v>91</v>
      </c>
      <c r="G3312" s="9" t="s">
        <v>468</v>
      </c>
      <c r="H3312" s="9" t="s">
        <v>469</v>
      </c>
      <c r="J3312" s="6" t="str">
        <f t="shared" si="899"/>
        <v>001011</v>
      </c>
      <c r="K3312" s="1">
        <f t="shared" si="900"/>
        <v>0</v>
      </c>
      <c r="L3312" s="6" t="str">
        <f t="shared" si="901"/>
        <v>00000</v>
      </c>
      <c r="M3312" s="1">
        <f t="shared" si="902"/>
        <v>25</v>
      </c>
      <c r="N3312" s="6" t="str">
        <f t="shared" si="903"/>
        <v>00</v>
      </c>
      <c r="O3312" s="1">
        <f t="shared" si="904"/>
        <v>8</v>
      </c>
      <c r="P3312" s="1">
        <f>IF(HEX2DEC(LEFT(E3312,4))&gt;=32768,HEX2DEC(LEFT(E3312,4))-65536,HEX2DEC(LEFT(E3312,4)))/Codes!$N$2</f>
        <v>6.4</v>
      </c>
      <c r="Q3312" s="1">
        <f>IF(HEX2DEC(RIGHT(E3312,4))&gt;=32768,HEX2DEC(RIGHT(E3312,4))-65536,HEX2DEC(RIGHT(E3312,4)))/Codes!$N$2</f>
        <v>0</v>
      </c>
      <c r="R3312" s="1">
        <f>IF(HEX2DEC(LEFT(F3312,4))&gt;=32768,HEX2DEC(LEFT(F3312,4))-65536,HEX2DEC(LEFT(F3312,4)))/Codes!$N$2</f>
        <v>0</v>
      </c>
      <c r="S3312" s="1">
        <f>IF(HEX2DEC(RIGHT(F3312,4))&gt;=32768,HEX2DEC(RIGHT(F3312,4))-65536,HEX2DEC(RIGHT(F3312,4)))/Codes!$N$2</f>
        <v>0</v>
      </c>
      <c r="T3312" s="18">
        <f t="shared" si="905"/>
        <v>361</v>
      </c>
      <c r="U3312" s="1">
        <f t="shared" si="906"/>
        <v>100</v>
      </c>
      <c r="V3312" s="1">
        <f t="shared" si="907"/>
        <v>98</v>
      </c>
      <c r="W3312" s="1" t="str">
        <f t="shared" si="908"/>
        <v>100</v>
      </c>
      <c r="X3312" s="1">
        <f t="shared" si="909"/>
        <v>2</v>
      </c>
      <c r="Y3312" s="1">
        <f t="shared" si="910"/>
        <v>0</v>
      </c>
      <c r="Z3312" s="1" t="str">
        <f>VLOOKUP(BIN2DEC(MID(HEX2BIN(MID(H3312,3,2),8),2,5)),Codes!$E$1:$F$18,2)</f>
        <v>Normal</v>
      </c>
      <c r="AA3312" s="6" t="str">
        <f t="shared" si="911"/>
        <v>0</v>
      </c>
      <c r="AB3312" s="1">
        <f t="shared" si="912"/>
        <v>1</v>
      </c>
      <c r="AC3312" s="1" t="str">
        <f>VLOOKUP(BIN2DEC(RIGHT(HEX2BIN(MID(H3312,6,1),4),1)&amp;LEFT(HEX2BIN(MID(H3312,7,1),4),1)),Codes!$K$1:$L$5,2)</f>
        <v>M</v>
      </c>
      <c r="AD3312" s="1" t="str">
        <f>VLOOKUP(BIN2DEC(RIGHT(HEX2BIN(MID(H3312,7,1),4),3)&amp;LEFT(HEX2BIN(MID(H3312,8,1),4),2)),Codes!$H$2:$I$33,2)</f>
        <v>Punch</v>
      </c>
      <c r="AE3312" s="1" t="str">
        <f t="shared" si="913"/>
        <v>1</v>
      </c>
      <c r="AF3312" s="1" t="str">
        <f t="shared" si="914"/>
        <v>1</v>
      </c>
      <c r="AH3312" s="6">
        <f t="shared" si="915"/>
        <v>33</v>
      </c>
    </row>
    <row r="3313" spans="1:34">
      <c r="A3313" s="3" t="s">
        <v>5205</v>
      </c>
      <c r="B3313" s="1" t="s">
        <v>41</v>
      </c>
      <c r="C3313" s="6" t="s">
        <v>1790</v>
      </c>
      <c r="D3313" s="9" t="s">
        <v>154</v>
      </c>
      <c r="E3313" s="9" t="s">
        <v>232</v>
      </c>
      <c r="F3313" s="9" t="s">
        <v>91</v>
      </c>
      <c r="G3313" s="9" t="s">
        <v>468</v>
      </c>
      <c r="H3313" s="9" t="s">
        <v>469</v>
      </c>
      <c r="J3313" s="6" t="str">
        <f t="shared" si="899"/>
        <v>001011</v>
      </c>
      <c r="K3313" s="1">
        <f t="shared" si="900"/>
        <v>1</v>
      </c>
      <c r="L3313" s="6" t="str">
        <f t="shared" si="901"/>
        <v>00000</v>
      </c>
      <c r="M3313" s="1">
        <f t="shared" si="902"/>
        <v>23</v>
      </c>
      <c r="N3313" s="6" t="str">
        <f t="shared" si="903"/>
        <v>00</v>
      </c>
      <c r="O3313" s="1">
        <f t="shared" si="904"/>
        <v>8</v>
      </c>
      <c r="P3313" s="1">
        <f>IF(HEX2DEC(LEFT(E3313,4))&gt;=32768,HEX2DEC(LEFT(E3313,4))-65536,HEX2DEC(LEFT(E3313,4)))/Codes!$N$2</f>
        <v>4.8</v>
      </c>
      <c r="Q3313" s="1">
        <f>IF(HEX2DEC(RIGHT(E3313,4))&gt;=32768,HEX2DEC(RIGHT(E3313,4))-65536,HEX2DEC(RIGHT(E3313,4)))/Codes!$N$2</f>
        <v>0</v>
      </c>
      <c r="R3313" s="1">
        <f>IF(HEX2DEC(LEFT(F3313,4))&gt;=32768,HEX2DEC(LEFT(F3313,4))-65536,HEX2DEC(LEFT(F3313,4)))/Codes!$N$2</f>
        <v>0</v>
      </c>
      <c r="S3313" s="1">
        <f>IF(HEX2DEC(RIGHT(F3313,4))&gt;=32768,HEX2DEC(RIGHT(F3313,4))-65536,HEX2DEC(RIGHT(F3313,4)))/Codes!$N$2</f>
        <v>0</v>
      </c>
      <c r="T3313" s="18">
        <f t="shared" si="905"/>
        <v>361</v>
      </c>
      <c r="U3313" s="1">
        <f t="shared" si="906"/>
        <v>100</v>
      </c>
      <c r="V3313" s="1">
        <f t="shared" si="907"/>
        <v>98</v>
      </c>
      <c r="W3313" s="1" t="str">
        <f t="shared" si="908"/>
        <v>100</v>
      </c>
      <c r="X3313" s="1">
        <f t="shared" si="909"/>
        <v>2</v>
      </c>
      <c r="Y3313" s="1">
        <f t="shared" si="910"/>
        <v>0</v>
      </c>
      <c r="Z3313" s="1" t="str">
        <f>VLOOKUP(BIN2DEC(MID(HEX2BIN(MID(H3313,3,2),8),2,5)),Codes!$E$1:$F$18,2)</f>
        <v>Normal</v>
      </c>
      <c r="AA3313" s="6" t="str">
        <f t="shared" si="911"/>
        <v>0</v>
      </c>
      <c r="AB3313" s="1">
        <f t="shared" si="912"/>
        <v>1</v>
      </c>
      <c r="AC3313" s="1" t="str">
        <f>VLOOKUP(BIN2DEC(RIGHT(HEX2BIN(MID(H3313,6,1),4),1)&amp;LEFT(HEX2BIN(MID(H3313,7,1),4),1)),Codes!$K$1:$L$5,2)</f>
        <v>M</v>
      </c>
      <c r="AD3313" s="1" t="str">
        <f>VLOOKUP(BIN2DEC(RIGHT(HEX2BIN(MID(H3313,7,1),4),3)&amp;LEFT(HEX2BIN(MID(H3313,8,1),4),2)),Codes!$H$2:$I$33,2)</f>
        <v>Punch</v>
      </c>
      <c r="AE3313" s="1" t="str">
        <f t="shared" si="913"/>
        <v>1</v>
      </c>
      <c r="AF3313" s="1" t="str">
        <f t="shared" si="914"/>
        <v>1</v>
      </c>
      <c r="AH3313" s="6">
        <f t="shared" si="915"/>
        <v>33</v>
      </c>
    </row>
    <row r="3314" spans="1:34">
      <c r="A3314" s="3" t="s">
        <v>5206</v>
      </c>
      <c r="B3314" s="1" t="s">
        <v>41</v>
      </c>
      <c r="C3314" s="6" t="s">
        <v>1787</v>
      </c>
      <c r="D3314" s="9" t="s">
        <v>5207</v>
      </c>
      <c r="E3314" s="9" t="s">
        <v>232</v>
      </c>
      <c r="F3314" s="9" t="s">
        <v>91</v>
      </c>
      <c r="G3314" s="9" t="s">
        <v>468</v>
      </c>
      <c r="H3314" s="9" t="s">
        <v>473</v>
      </c>
      <c r="J3314" s="6" t="str">
        <f t="shared" si="899"/>
        <v>001011</v>
      </c>
      <c r="K3314" s="1">
        <f t="shared" si="900"/>
        <v>0</v>
      </c>
      <c r="L3314" s="6" t="str">
        <f t="shared" si="901"/>
        <v>00000</v>
      </c>
      <c r="M3314" s="1">
        <f t="shared" si="902"/>
        <v>13</v>
      </c>
      <c r="N3314" s="6" t="str">
        <f t="shared" si="903"/>
        <v>00</v>
      </c>
      <c r="O3314" s="1">
        <f t="shared" si="904"/>
        <v>10</v>
      </c>
      <c r="P3314" s="1">
        <f>IF(HEX2DEC(LEFT(E3314,4))&gt;=32768,HEX2DEC(LEFT(E3314,4))-65536,HEX2DEC(LEFT(E3314,4)))/Codes!$N$2</f>
        <v>4.8</v>
      </c>
      <c r="Q3314" s="1">
        <f>IF(HEX2DEC(RIGHT(E3314,4))&gt;=32768,HEX2DEC(RIGHT(E3314,4))-65536,HEX2DEC(RIGHT(E3314,4)))/Codes!$N$2</f>
        <v>0</v>
      </c>
      <c r="R3314" s="1">
        <f>IF(HEX2DEC(LEFT(F3314,4))&gt;=32768,HEX2DEC(LEFT(F3314,4))-65536,HEX2DEC(LEFT(F3314,4)))/Codes!$N$2</f>
        <v>0</v>
      </c>
      <c r="S3314" s="1">
        <f>IF(HEX2DEC(RIGHT(F3314,4))&gt;=32768,HEX2DEC(RIGHT(F3314,4))-65536,HEX2DEC(RIGHT(F3314,4)))/Codes!$N$2</f>
        <v>0</v>
      </c>
      <c r="T3314" s="18">
        <f t="shared" si="905"/>
        <v>361</v>
      </c>
      <c r="U3314" s="1">
        <f t="shared" si="906"/>
        <v>100</v>
      </c>
      <c r="V3314" s="1">
        <f t="shared" si="907"/>
        <v>98</v>
      </c>
      <c r="W3314" s="1" t="str">
        <f t="shared" si="908"/>
        <v>100</v>
      </c>
      <c r="X3314" s="1">
        <f t="shared" si="909"/>
        <v>2</v>
      </c>
      <c r="Y3314" s="1">
        <f t="shared" si="910"/>
        <v>0</v>
      </c>
      <c r="Z3314" s="1" t="str">
        <f>VLOOKUP(BIN2DEC(MID(HEX2BIN(MID(H3314,3,2),8),2,5)),Codes!$E$1:$F$18,2)</f>
        <v>Normal</v>
      </c>
      <c r="AA3314" s="6" t="str">
        <f t="shared" si="911"/>
        <v>0</v>
      </c>
      <c r="AB3314" s="1">
        <f t="shared" si="912"/>
        <v>1</v>
      </c>
      <c r="AC3314" s="1" t="str">
        <f>VLOOKUP(BIN2DEC(RIGHT(HEX2BIN(MID(H3314,6,1),4),1)&amp;LEFT(HEX2BIN(MID(H3314,7,1),4),1)),Codes!$K$1:$L$5,2)</f>
        <v>M</v>
      </c>
      <c r="AD3314" s="1" t="str">
        <f>VLOOKUP(BIN2DEC(RIGHT(HEX2BIN(MID(H3314,7,1),4),3)&amp;LEFT(HEX2BIN(MID(H3314,8,1),4),2)),Codes!$H$2:$I$33,2)</f>
        <v>Kick</v>
      </c>
      <c r="AE3314" s="1" t="str">
        <f t="shared" si="913"/>
        <v>1</v>
      </c>
      <c r="AF3314" s="1" t="str">
        <f t="shared" si="914"/>
        <v>1</v>
      </c>
      <c r="AH3314" s="6">
        <f t="shared" si="915"/>
        <v>34</v>
      </c>
    </row>
    <row r="3315" spans="1:34">
      <c r="A3315" s="3" t="s">
        <v>5208</v>
      </c>
      <c r="B3315" s="1" t="s">
        <v>41</v>
      </c>
      <c r="C3315" s="6" t="s">
        <v>1787</v>
      </c>
      <c r="D3315" s="9" t="s">
        <v>5209</v>
      </c>
      <c r="E3315" s="9" t="s">
        <v>448</v>
      </c>
      <c r="F3315" s="9" t="s">
        <v>91</v>
      </c>
      <c r="G3315" s="9" t="s">
        <v>468</v>
      </c>
      <c r="H3315" s="9" t="s">
        <v>473</v>
      </c>
      <c r="J3315" s="6" t="str">
        <f t="shared" si="899"/>
        <v>001011</v>
      </c>
      <c r="K3315" s="1">
        <f t="shared" si="900"/>
        <v>1</v>
      </c>
      <c r="L3315" s="6" t="str">
        <f t="shared" si="901"/>
        <v>00000</v>
      </c>
      <c r="M3315" s="1">
        <f t="shared" si="902"/>
        <v>15</v>
      </c>
      <c r="N3315" s="6" t="str">
        <f t="shared" si="903"/>
        <v>00</v>
      </c>
      <c r="O3315" s="1">
        <f t="shared" si="904"/>
        <v>10</v>
      </c>
      <c r="P3315" s="1">
        <f>IF(HEX2DEC(LEFT(E3315,4))&gt;=32768,HEX2DEC(LEFT(E3315,4))-65536,HEX2DEC(LEFT(E3315,4)))/Codes!$N$2</f>
        <v>6.4</v>
      </c>
      <c r="Q3315" s="1">
        <f>IF(HEX2DEC(RIGHT(E3315,4))&gt;=32768,HEX2DEC(RIGHT(E3315,4))-65536,HEX2DEC(RIGHT(E3315,4)))/Codes!$N$2</f>
        <v>0</v>
      </c>
      <c r="R3315" s="1">
        <f>IF(HEX2DEC(LEFT(F3315,4))&gt;=32768,HEX2DEC(LEFT(F3315,4))-65536,HEX2DEC(LEFT(F3315,4)))/Codes!$N$2</f>
        <v>0</v>
      </c>
      <c r="S3315" s="1">
        <f>IF(HEX2DEC(RIGHT(F3315,4))&gt;=32768,HEX2DEC(RIGHT(F3315,4))-65536,HEX2DEC(RIGHT(F3315,4)))/Codes!$N$2</f>
        <v>0</v>
      </c>
      <c r="T3315" s="18">
        <f t="shared" si="905"/>
        <v>361</v>
      </c>
      <c r="U3315" s="1">
        <f t="shared" si="906"/>
        <v>100</v>
      </c>
      <c r="V3315" s="1">
        <f t="shared" si="907"/>
        <v>98</v>
      </c>
      <c r="W3315" s="1" t="str">
        <f t="shared" si="908"/>
        <v>100</v>
      </c>
      <c r="X3315" s="1">
        <f t="shared" si="909"/>
        <v>2</v>
      </c>
      <c r="Y3315" s="1">
        <f t="shared" si="910"/>
        <v>0</v>
      </c>
      <c r="Z3315" s="1" t="str">
        <f>VLOOKUP(BIN2DEC(MID(HEX2BIN(MID(H3315,3,2),8),2,5)),Codes!$E$1:$F$18,2)</f>
        <v>Normal</v>
      </c>
      <c r="AA3315" s="6" t="str">
        <f t="shared" si="911"/>
        <v>0</v>
      </c>
      <c r="AB3315" s="1">
        <f t="shared" si="912"/>
        <v>1</v>
      </c>
      <c r="AC3315" s="1" t="str">
        <f>VLOOKUP(BIN2DEC(RIGHT(HEX2BIN(MID(H3315,6,1),4),1)&amp;LEFT(HEX2BIN(MID(H3315,7,1),4),1)),Codes!$K$1:$L$5,2)</f>
        <v>M</v>
      </c>
      <c r="AD3315" s="1" t="str">
        <f>VLOOKUP(BIN2DEC(RIGHT(HEX2BIN(MID(H3315,7,1),4),3)&amp;LEFT(HEX2BIN(MID(H3315,8,1),4),2)),Codes!$H$2:$I$33,2)</f>
        <v>Kick</v>
      </c>
      <c r="AE3315" s="1" t="str">
        <f t="shared" si="913"/>
        <v>1</v>
      </c>
      <c r="AF3315" s="1" t="str">
        <f t="shared" si="914"/>
        <v>1</v>
      </c>
      <c r="AH3315" s="6">
        <f t="shared" si="915"/>
        <v>34</v>
      </c>
    </row>
    <row r="3316" spans="1:34">
      <c r="A3316" s="3" t="s">
        <v>5210</v>
      </c>
      <c r="B3316" s="1" t="s">
        <v>41</v>
      </c>
      <c r="C3316" s="6" t="s">
        <v>1787</v>
      </c>
      <c r="D3316" s="9" t="s">
        <v>5211</v>
      </c>
      <c r="E3316" s="9" t="s">
        <v>232</v>
      </c>
      <c r="F3316" s="9" t="s">
        <v>91</v>
      </c>
      <c r="G3316" s="9" t="s">
        <v>468</v>
      </c>
      <c r="H3316" s="9" t="s">
        <v>473</v>
      </c>
      <c r="J3316" s="6" t="str">
        <f t="shared" si="899"/>
        <v>001011</v>
      </c>
      <c r="K3316" s="1">
        <f t="shared" si="900"/>
        <v>2</v>
      </c>
      <c r="L3316" s="6" t="str">
        <f t="shared" si="901"/>
        <v>00000</v>
      </c>
      <c r="M3316" s="1">
        <f t="shared" si="902"/>
        <v>7</v>
      </c>
      <c r="N3316" s="6" t="str">
        <f t="shared" si="903"/>
        <v>00</v>
      </c>
      <c r="O3316" s="1">
        <f t="shared" si="904"/>
        <v>10</v>
      </c>
      <c r="P3316" s="1">
        <f>IF(HEX2DEC(LEFT(E3316,4))&gt;=32768,HEX2DEC(LEFT(E3316,4))-65536,HEX2DEC(LEFT(E3316,4)))/Codes!$N$2</f>
        <v>4.8</v>
      </c>
      <c r="Q3316" s="1">
        <f>IF(HEX2DEC(RIGHT(E3316,4))&gt;=32768,HEX2DEC(RIGHT(E3316,4))-65536,HEX2DEC(RIGHT(E3316,4)))/Codes!$N$2</f>
        <v>0</v>
      </c>
      <c r="R3316" s="1">
        <f>IF(HEX2DEC(LEFT(F3316,4))&gt;=32768,HEX2DEC(LEFT(F3316,4))-65536,HEX2DEC(LEFT(F3316,4)))/Codes!$N$2</f>
        <v>0</v>
      </c>
      <c r="S3316" s="1">
        <f>IF(HEX2DEC(RIGHT(F3316,4))&gt;=32768,HEX2DEC(RIGHT(F3316,4))-65536,HEX2DEC(RIGHT(F3316,4)))/Codes!$N$2</f>
        <v>0</v>
      </c>
      <c r="T3316" s="18">
        <f t="shared" si="905"/>
        <v>361</v>
      </c>
      <c r="U3316" s="1">
        <f t="shared" si="906"/>
        <v>100</v>
      </c>
      <c r="V3316" s="1">
        <f t="shared" si="907"/>
        <v>98</v>
      </c>
      <c r="W3316" s="1" t="str">
        <f t="shared" si="908"/>
        <v>100</v>
      </c>
      <c r="X3316" s="1">
        <f t="shared" si="909"/>
        <v>2</v>
      </c>
      <c r="Y3316" s="1">
        <f t="shared" si="910"/>
        <v>0</v>
      </c>
      <c r="Z3316" s="1" t="str">
        <f>VLOOKUP(BIN2DEC(MID(HEX2BIN(MID(H3316,3,2),8),2,5)),Codes!$E$1:$F$18,2)</f>
        <v>Normal</v>
      </c>
      <c r="AA3316" s="6" t="str">
        <f t="shared" si="911"/>
        <v>0</v>
      </c>
      <c r="AB3316" s="1">
        <f t="shared" si="912"/>
        <v>1</v>
      </c>
      <c r="AC3316" s="1" t="str">
        <f>VLOOKUP(BIN2DEC(RIGHT(HEX2BIN(MID(H3316,6,1),4),1)&amp;LEFT(HEX2BIN(MID(H3316,7,1),4),1)),Codes!$K$1:$L$5,2)</f>
        <v>M</v>
      </c>
      <c r="AD3316" s="1" t="str">
        <f>VLOOKUP(BIN2DEC(RIGHT(HEX2BIN(MID(H3316,7,1),4),3)&amp;LEFT(HEX2BIN(MID(H3316,8,1),4),2)),Codes!$H$2:$I$33,2)</f>
        <v>Kick</v>
      </c>
      <c r="AE3316" s="1" t="str">
        <f t="shared" si="913"/>
        <v>1</v>
      </c>
      <c r="AF3316" s="1" t="str">
        <f t="shared" si="914"/>
        <v>1</v>
      </c>
      <c r="AH3316" s="6">
        <f t="shared" si="915"/>
        <v>34</v>
      </c>
    </row>
    <row r="3317" spans="1:34">
      <c r="A3317" s="3" t="s">
        <v>5212</v>
      </c>
      <c r="B3317" s="1" t="s">
        <v>41</v>
      </c>
      <c r="C3317" s="6" t="s">
        <v>1796</v>
      </c>
      <c r="D3317" s="9" t="s">
        <v>479</v>
      </c>
      <c r="E3317" s="9" t="s">
        <v>207</v>
      </c>
      <c r="F3317" s="9" t="s">
        <v>5213</v>
      </c>
      <c r="G3317" s="9" t="s">
        <v>481</v>
      </c>
      <c r="H3317" s="9" t="s">
        <v>482</v>
      </c>
      <c r="J3317" s="6" t="str">
        <f t="shared" si="899"/>
        <v>001011</v>
      </c>
      <c r="K3317" s="1">
        <f t="shared" si="900"/>
        <v>0</v>
      </c>
      <c r="L3317" s="6" t="str">
        <f t="shared" si="901"/>
        <v>00000</v>
      </c>
      <c r="M3317" s="1">
        <f t="shared" si="902"/>
        <v>0</v>
      </c>
      <c r="N3317" s="6" t="str">
        <f t="shared" si="903"/>
        <v>00</v>
      </c>
      <c r="O3317" s="1">
        <f t="shared" si="904"/>
        <v>0</v>
      </c>
      <c r="P3317" s="1">
        <f>IF(HEX2DEC(LEFT(E3317,4))&gt;=32768,HEX2DEC(LEFT(E3317,4))-65536,HEX2DEC(LEFT(E3317,4)))/Codes!$N$2</f>
        <v>4</v>
      </c>
      <c r="Q3317" s="1">
        <f>IF(HEX2DEC(RIGHT(E3317,4))&gt;=32768,HEX2DEC(RIGHT(E3317,4))-65536,HEX2DEC(RIGHT(E3317,4)))/Codes!$N$2</f>
        <v>0</v>
      </c>
      <c r="R3317" s="1">
        <f>IF(HEX2DEC(LEFT(F3317,4))&gt;=32768,HEX2DEC(LEFT(F3317,4))-65536,HEX2DEC(LEFT(F3317,4)))/Codes!$N$2</f>
        <v>11.2</v>
      </c>
      <c r="S3317" s="1">
        <f>IF(HEX2DEC(RIGHT(F3317,4))&gt;=32768,HEX2DEC(RIGHT(F3317,4))-65536,HEX2DEC(RIGHT(F3317,4)))/Codes!$N$2</f>
        <v>7.2</v>
      </c>
      <c r="T3317" s="18">
        <f t="shared" si="905"/>
        <v>361</v>
      </c>
      <c r="U3317" s="1">
        <f t="shared" si="906"/>
        <v>100</v>
      </c>
      <c r="V3317" s="1">
        <f t="shared" si="907"/>
        <v>0</v>
      </c>
      <c r="W3317" s="1" t="str">
        <f t="shared" si="908"/>
        <v>100</v>
      </c>
      <c r="X3317" s="1">
        <f t="shared" si="909"/>
        <v>2</v>
      </c>
      <c r="Y3317" s="1">
        <f t="shared" si="910"/>
        <v>0</v>
      </c>
      <c r="Z3317" s="1" t="str">
        <f>VLOOKUP(BIN2DEC(MID(HEX2BIN(MID(H3317,3,2),8),2,5)),Codes!$E$1:$F$18,2)</f>
        <v>Grab</v>
      </c>
      <c r="AA3317" s="6" t="str">
        <f t="shared" si="911"/>
        <v>0</v>
      </c>
      <c r="AB3317" s="1">
        <f t="shared" si="912"/>
        <v>0</v>
      </c>
      <c r="AC3317" s="1" t="str">
        <f>VLOOKUP(BIN2DEC(RIGHT(HEX2BIN(MID(H3317,6,1),4),1)&amp;LEFT(HEX2BIN(MID(H3317,7,1),4),1)),Codes!$K$1:$L$5,2)</f>
        <v>M</v>
      </c>
      <c r="AD3317" s="1" t="str">
        <f>VLOOKUP(BIN2DEC(RIGHT(HEX2BIN(MID(H3317,7,1),4),3)&amp;LEFT(HEX2BIN(MID(H3317,8,1),4),2)),Codes!$H$2:$I$33,2)</f>
        <v>Kick</v>
      </c>
      <c r="AE3317" s="1" t="str">
        <f t="shared" si="913"/>
        <v>1</v>
      </c>
      <c r="AF3317" s="1" t="str">
        <f t="shared" si="914"/>
        <v>1</v>
      </c>
      <c r="AH3317" s="6">
        <f t="shared" si="915"/>
        <v>34</v>
      </c>
    </row>
    <row r="3318" spans="1:34">
      <c r="A3318" s="3" t="s">
        <v>5214</v>
      </c>
      <c r="B3318" s="1" t="s">
        <v>41</v>
      </c>
      <c r="C3318" s="6" t="s">
        <v>1796</v>
      </c>
      <c r="D3318" s="9" t="s">
        <v>484</v>
      </c>
      <c r="E3318" s="9" t="s">
        <v>207</v>
      </c>
      <c r="F3318" s="9" t="s">
        <v>5215</v>
      </c>
      <c r="G3318" s="9" t="s">
        <v>481</v>
      </c>
      <c r="H3318" s="9" t="s">
        <v>482</v>
      </c>
      <c r="J3318" s="6" t="str">
        <f t="shared" si="899"/>
        <v>001011</v>
      </c>
      <c r="K3318" s="1">
        <f t="shared" si="900"/>
        <v>1</v>
      </c>
      <c r="L3318" s="6" t="str">
        <f t="shared" si="901"/>
        <v>00000</v>
      </c>
      <c r="M3318" s="1">
        <f t="shared" si="902"/>
        <v>0</v>
      </c>
      <c r="N3318" s="6" t="str">
        <f t="shared" si="903"/>
        <v>00</v>
      </c>
      <c r="O3318" s="1">
        <f t="shared" si="904"/>
        <v>0</v>
      </c>
      <c r="P3318" s="1">
        <f>IF(HEX2DEC(LEFT(E3318,4))&gt;=32768,HEX2DEC(LEFT(E3318,4))-65536,HEX2DEC(LEFT(E3318,4)))/Codes!$N$2</f>
        <v>4</v>
      </c>
      <c r="Q3318" s="1">
        <f>IF(HEX2DEC(RIGHT(E3318,4))&gt;=32768,HEX2DEC(RIGHT(E3318,4))-65536,HEX2DEC(RIGHT(E3318,4)))/Codes!$N$2</f>
        <v>0</v>
      </c>
      <c r="R3318" s="1">
        <f>IF(HEX2DEC(LEFT(F3318,4))&gt;=32768,HEX2DEC(LEFT(F3318,4))-65536,HEX2DEC(LEFT(F3318,4)))/Codes!$N$2</f>
        <v>11.2</v>
      </c>
      <c r="S3318" s="1">
        <f>IF(HEX2DEC(RIGHT(F3318,4))&gt;=32768,HEX2DEC(RIGHT(F3318,4))-65536,HEX2DEC(RIGHT(F3318,4)))/Codes!$N$2</f>
        <v>2.4</v>
      </c>
      <c r="T3318" s="18">
        <f t="shared" si="905"/>
        <v>361</v>
      </c>
      <c r="U3318" s="1">
        <f t="shared" si="906"/>
        <v>100</v>
      </c>
      <c r="V3318" s="1">
        <f t="shared" si="907"/>
        <v>0</v>
      </c>
      <c r="W3318" s="1" t="str">
        <f t="shared" si="908"/>
        <v>100</v>
      </c>
      <c r="X3318" s="1">
        <f t="shared" si="909"/>
        <v>2</v>
      </c>
      <c r="Y3318" s="1">
        <f t="shared" si="910"/>
        <v>0</v>
      </c>
      <c r="Z3318" s="1" t="str">
        <f>VLOOKUP(BIN2DEC(MID(HEX2BIN(MID(H3318,3,2),8),2,5)),Codes!$E$1:$F$18,2)</f>
        <v>Grab</v>
      </c>
      <c r="AA3318" s="6" t="str">
        <f t="shared" si="911"/>
        <v>0</v>
      </c>
      <c r="AB3318" s="1">
        <f t="shared" si="912"/>
        <v>0</v>
      </c>
      <c r="AC3318" s="1" t="str">
        <f>VLOOKUP(BIN2DEC(RIGHT(HEX2BIN(MID(H3318,6,1),4),1)&amp;LEFT(HEX2BIN(MID(H3318,7,1),4),1)),Codes!$K$1:$L$5,2)</f>
        <v>M</v>
      </c>
      <c r="AD3318" s="1" t="str">
        <f>VLOOKUP(BIN2DEC(RIGHT(HEX2BIN(MID(H3318,7,1),4),3)&amp;LEFT(HEX2BIN(MID(H3318,8,1),4),2)),Codes!$H$2:$I$33,2)</f>
        <v>Kick</v>
      </c>
      <c r="AE3318" s="1" t="str">
        <f t="shared" si="913"/>
        <v>1</v>
      </c>
      <c r="AF3318" s="1" t="str">
        <f t="shared" si="914"/>
        <v>1</v>
      </c>
      <c r="AH3318" s="6">
        <f t="shared" si="915"/>
        <v>34</v>
      </c>
    </row>
    <row r="3319" spans="1:34">
      <c r="A3319" s="3" t="s">
        <v>5217</v>
      </c>
      <c r="B3319" s="1" t="s">
        <v>41</v>
      </c>
      <c r="C3319" s="6" t="s">
        <v>1797</v>
      </c>
      <c r="D3319" s="9" t="s">
        <v>479</v>
      </c>
      <c r="E3319" s="9" t="s">
        <v>207</v>
      </c>
      <c r="F3319" s="9" t="s">
        <v>5218</v>
      </c>
      <c r="G3319" s="9" t="s">
        <v>481</v>
      </c>
      <c r="H3319" s="9" t="s">
        <v>482</v>
      </c>
      <c r="J3319" s="6" t="str">
        <f t="shared" si="899"/>
        <v>001011</v>
      </c>
      <c r="K3319" s="1">
        <f t="shared" si="900"/>
        <v>0</v>
      </c>
      <c r="L3319" s="6" t="str">
        <f t="shared" si="901"/>
        <v>00000</v>
      </c>
      <c r="M3319" s="1">
        <f t="shared" si="902"/>
        <v>0</v>
      </c>
      <c r="N3319" s="6" t="str">
        <f t="shared" si="903"/>
        <v>00</v>
      </c>
      <c r="O3319" s="1">
        <f t="shared" si="904"/>
        <v>0</v>
      </c>
      <c r="P3319" s="1">
        <f>IF(HEX2DEC(LEFT(E3319,4))&gt;=32768,HEX2DEC(LEFT(E3319,4))-65536,HEX2DEC(LEFT(E3319,4)))/Codes!$N$2</f>
        <v>4</v>
      </c>
      <c r="Q3319" s="1">
        <f>IF(HEX2DEC(RIGHT(E3319,4))&gt;=32768,HEX2DEC(RIGHT(E3319,4))-65536,HEX2DEC(RIGHT(E3319,4)))/Codes!$N$2</f>
        <v>0</v>
      </c>
      <c r="R3319" s="1">
        <f>IF(HEX2DEC(LEFT(F3319,4))&gt;=32768,HEX2DEC(LEFT(F3319,4))-65536,HEX2DEC(LEFT(F3319,4)))/Codes!$N$2</f>
        <v>10.4</v>
      </c>
      <c r="S3319" s="1">
        <f>IF(HEX2DEC(RIGHT(F3319,4))&gt;=32768,HEX2DEC(RIGHT(F3319,4))-65536,HEX2DEC(RIGHT(F3319,4)))/Codes!$N$2</f>
        <v>8.8000000000000007</v>
      </c>
      <c r="T3319" s="18">
        <f t="shared" si="905"/>
        <v>361</v>
      </c>
      <c r="U3319" s="1">
        <f t="shared" si="906"/>
        <v>100</v>
      </c>
      <c r="V3319" s="1">
        <f t="shared" si="907"/>
        <v>0</v>
      </c>
      <c r="W3319" s="1" t="str">
        <f t="shared" si="908"/>
        <v>100</v>
      </c>
      <c r="X3319" s="1">
        <f t="shared" si="909"/>
        <v>2</v>
      </c>
      <c r="Y3319" s="1">
        <f t="shared" si="910"/>
        <v>0</v>
      </c>
      <c r="Z3319" s="1" t="str">
        <f>VLOOKUP(BIN2DEC(MID(HEX2BIN(MID(H3319,3,2),8),2,5)),Codes!$E$1:$F$18,2)</f>
        <v>Grab</v>
      </c>
      <c r="AA3319" s="6" t="str">
        <f t="shared" si="911"/>
        <v>0</v>
      </c>
      <c r="AB3319" s="1">
        <f t="shared" si="912"/>
        <v>0</v>
      </c>
      <c r="AC3319" s="1" t="str">
        <f>VLOOKUP(BIN2DEC(RIGHT(HEX2BIN(MID(H3319,6,1),4),1)&amp;LEFT(HEX2BIN(MID(H3319,7,1),4),1)),Codes!$K$1:$L$5,2)</f>
        <v>M</v>
      </c>
      <c r="AD3319" s="1" t="str">
        <f>VLOOKUP(BIN2DEC(RIGHT(HEX2BIN(MID(H3319,7,1),4),3)&amp;LEFT(HEX2BIN(MID(H3319,8,1),4),2)),Codes!$H$2:$I$33,2)</f>
        <v>Kick</v>
      </c>
      <c r="AE3319" s="1" t="str">
        <f t="shared" si="913"/>
        <v>1</v>
      </c>
      <c r="AF3319" s="1" t="str">
        <f t="shared" si="914"/>
        <v>1</v>
      </c>
      <c r="AH3319" s="6">
        <f t="shared" si="915"/>
        <v>34</v>
      </c>
    </row>
    <row r="3320" spans="1:34">
      <c r="A3320" s="3" t="s">
        <v>5219</v>
      </c>
      <c r="B3320" s="1" t="s">
        <v>41</v>
      </c>
      <c r="C3320" s="6" t="s">
        <v>1797</v>
      </c>
      <c r="D3320" s="9" t="s">
        <v>484</v>
      </c>
      <c r="E3320" s="9" t="s">
        <v>207</v>
      </c>
      <c r="F3320" s="9" t="s">
        <v>485</v>
      </c>
      <c r="G3320" s="9" t="s">
        <v>481</v>
      </c>
      <c r="H3320" s="9" t="s">
        <v>482</v>
      </c>
      <c r="J3320" s="6" t="str">
        <f t="shared" si="899"/>
        <v>001011</v>
      </c>
      <c r="K3320" s="1">
        <f t="shared" si="900"/>
        <v>1</v>
      </c>
      <c r="L3320" s="6" t="str">
        <f t="shared" si="901"/>
        <v>00000</v>
      </c>
      <c r="M3320" s="1">
        <f t="shared" si="902"/>
        <v>0</v>
      </c>
      <c r="N3320" s="6" t="str">
        <f t="shared" si="903"/>
        <v>00</v>
      </c>
      <c r="O3320" s="1">
        <f t="shared" si="904"/>
        <v>0</v>
      </c>
      <c r="P3320" s="1">
        <f>IF(HEX2DEC(LEFT(E3320,4))&gt;=32768,HEX2DEC(LEFT(E3320,4))-65536,HEX2DEC(LEFT(E3320,4)))/Codes!$N$2</f>
        <v>4</v>
      </c>
      <c r="Q3320" s="1">
        <f>IF(HEX2DEC(RIGHT(E3320,4))&gt;=32768,HEX2DEC(RIGHT(E3320,4))-65536,HEX2DEC(RIGHT(E3320,4)))/Codes!$N$2</f>
        <v>0</v>
      </c>
      <c r="R3320" s="1">
        <f>IF(HEX2DEC(LEFT(F3320,4))&gt;=32768,HEX2DEC(LEFT(F3320,4))-65536,HEX2DEC(LEFT(F3320,4)))/Codes!$N$2</f>
        <v>10.4</v>
      </c>
      <c r="S3320" s="1">
        <f>IF(HEX2DEC(RIGHT(F3320,4))&gt;=32768,HEX2DEC(RIGHT(F3320,4))-65536,HEX2DEC(RIGHT(F3320,4)))/Codes!$N$2</f>
        <v>2.4</v>
      </c>
      <c r="T3320" s="18">
        <f t="shared" si="905"/>
        <v>361</v>
      </c>
      <c r="U3320" s="1">
        <f t="shared" si="906"/>
        <v>100</v>
      </c>
      <c r="V3320" s="1">
        <f t="shared" si="907"/>
        <v>0</v>
      </c>
      <c r="W3320" s="1" t="str">
        <f t="shared" si="908"/>
        <v>100</v>
      </c>
      <c r="X3320" s="1">
        <f t="shared" si="909"/>
        <v>2</v>
      </c>
      <c r="Y3320" s="1">
        <f t="shared" si="910"/>
        <v>0</v>
      </c>
      <c r="Z3320" s="1" t="str">
        <f>VLOOKUP(BIN2DEC(MID(HEX2BIN(MID(H3320,3,2),8),2,5)),Codes!$E$1:$F$18,2)</f>
        <v>Grab</v>
      </c>
      <c r="AA3320" s="6" t="str">
        <f t="shared" si="911"/>
        <v>0</v>
      </c>
      <c r="AB3320" s="1">
        <f t="shared" si="912"/>
        <v>0</v>
      </c>
      <c r="AC3320" s="1" t="str">
        <f>VLOOKUP(BIN2DEC(RIGHT(HEX2BIN(MID(H3320,6,1),4),1)&amp;LEFT(HEX2BIN(MID(H3320,7,1),4),1)),Codes!$K$1:$L$5,2)</f>
        <v>M</v>
      </c>
      <c r="AD3320" s="1" t="str">
        <f>VLOOKUP(BIN2DEC(RIGHT(HEX2BIN(MID(H3320,7,1),4),3)&amp;LEFT(HEX2BIN(MID(H3320,8,1),4),2)),Codes!$H$2:$I$33,2)</f>
        <v>Kick</v>
      </c>
      <c r="AE3320" s="1" t="str">
        <f t="shared" si="913"/>
        <v>1</v>
      </c>
      <c r="AF3320" s="1" t="str">
        <f t="shared" si="914"/>
        <v>1</v>
      </c>
      <c r="AH3320" s="6">
        <f t="shared" si="915"/>
        <v>34</v>
      </c>
    </row>
    <row r="3321" spans="1:34">
      <c r="A3321" s="3" t="s">
        <v>5220</v>
      </c>
      <c r="B3321" s="1" t="s">
        <v>41</v>
      </c>
      <c r="C3321" s="6" t="s">
        <v>1797</v>
      </c>
      <c r="D3321" s="9" t="s">
        <v>494</v>
      </c>
      <c r="E3321" s="9" t="s">
        <v>207</v>
      </c>
      <c r="F3321" s="9" t="s">
        <v>5221</v>
      </c>
      <c r="G3321" s="9" t="s">
        <v>481</v>
      </c>
      <c r="H3321" s="9" t="s">
        <v>482</v>
      </c>
      <c r="J3321" s="6" t="str">
        <f t="shared" si="899"/>
        <v>001011</v>
      </c>
      <c r="K3321" s="1">
        <f t="shared" si="900"/>
        <v>2</v>
      </c>
      <c r="L3321" s="6" t="str">
        <f t="shared" si="901"/>
        <v>00000</v>
      </c>
      <c r="M3321" s="1">
        <f t="shared" si="902"/>
        <v>0</v>
      </c>
      <c r="N3321" s="6" t="str">
        <f t="shared" si="903"/>
        <v>00</v>
      </c>
      <c r="O3321" s="1">
        <f t="shared" si="904"/>
        <v>0</v>
      </c>
      <c r="P3321" s="1">
        <f>IF(HEX2DEC(LEFT(E3321,4))&gt;=32768,HEX2DEC(LEFT(E3321,4))-65536,HEX2DEC(LEFT(E3321,4)))/Codes!$N$2</f>
        <v>4</v>
      </c>
      <c r="Q3321" s="1">
        <f>IF(HEX2DEC(RIGHT(E3321,4))&gt;=32768,HEX2DEC(RIGHT(E3321,4))-65536,HEX2DEC(RIGHT(E3321,4)))/Codes!$N$2</f>
        <v>0</v>
      </c>
      <c r="R3321" s="1">
        <f>IF(HEX2DEC(LEFT(F3321,4))&gt;=32768,HEX2DEC(LEFT(F3321,4))-65536,HEX2DEC(LEFT(F3321,4)))/Codes!$N$2</f>
        <v>10.4</v>
      </c>
      <c r="S3321" s="1">
        <f>IF(HEX2DEC(RIGHT(F3321,4))&gt;=32768,HEX2DEC(RIGHT(F3321,4))-65536,HEX2DEC(RIGHT(F3321,4)))/Codes!$N$2</f>
        <v>-2.4</v>
      </c>
      <c r="T3321" s="18">
        <f t="shared" si="905"/>
        <v>361</v>
      </c>
      <c r="U3321" s="1">
        <f t="shared" si="906"/>
        <v>100</v>
      </c>
      <c r="V3321" s="1">
        <f t="shared" si="907"/>
        <v>0</v>
      </c>
      <c r="W3321" s="1" t="str">
        <f t="shared" si="908"/>
        <v>100</v>
      </c>
      <c r="X3321" s="1">
        <f t="shared" si="909"/>
        <v>2</v>
      </c>
      <c r="Y3321" s="1">
        <f t="shared" si="910"/>
        <v>0</v>
      </c>
      <c r="Z3321" s="1" t="str">
        <f>VLOOKUP(BIN2DEC(MID(HEX2BIN(MID(H3321,3,2),8),2,5)),Codes!$E$1:$F$18,2)</f>
        <v>Grab</v>
      </c>
      <c r="AA3321" s="6" t="str">
        <f t="shared" si="911"/>
        <v>0</v>
      </c>
      <c r="AB3321" s="1">
        <f t="shared" si="912"/>
        <v>0</v>
      </c>
      <c r="AC3321" s="1" t="str">
        <f>VLOOKUP(BIN2DEC(RIGHT(HEX2BIN(MID(H3321,6,1),4),1)&amp;LEFT(HEX2BIN(MID(H3321,7,1),4),1)),Codes!$K$1:$L$5,2)</f>
        <v>M</v>
      </c>
      <c r="AD3321" s="1" t="str">
        <f>VLOOKUP(BIN2DEC(RIGHT(HEX2BIN(MID(H3321,7,1),4),3)&amp;LEFT(HEX2BIN(MID(H3321,8,1),4),2)),Codes!$H$2:$I$33,2)</f>
        <v>Kick</v>
      </c>
      <c r="AE3321" s="1" t="str">
        <f t="shared" si="913"/>
        <v>1</v>
      </c>
      <c r="AF3321" s="1" t="str">
        <f t="shared" si="914"/>
        <v>1</v>
      </c>
      <c r="AH3321" s="6">
        <f t="shared" si="915"/>
        <v>34</v>
      </c>
    </row>
    <row r="3322" spans="1:34">
      <c r="A3322" s="3" t="s">
        <v>5223</v>
      </c>
      <c r="B3322" s="1" t="s">
        <v>41</v>
      </c>
      <c r="C3322" s="6" t="s">
        <v>530</v>
      </c>
      <c r="D3322" s="9" t="s">
        <v>5224</v>
      </c>
      <c r="E3322" s="9" t="s">
        <v>90</v>
      </c>
      <c r="F3322" s="9" t="s">
        <v>91</v>
      </c>
      <c r="G3322" s="9" t="s">
        <v>501</v>
      </c>
      <c r="H3322" s="9" t="s">
        <v>259</v>
      </c>
      <c r="J3322" s="6" t="str">
        <f t="shared" si="899"/>
        <v>001011</v>
      </c>
      <c r="K3322" s="1">
        <f t="shared" si="900"/>
        <v>0</v>
      </c>
      <c r="L3322" s="6" t="str">
        <f t="shared" si="901"/>
        <v>00010</v>
      </c>
      <c r="M3322" s="1">
        <f t="shared" si="902"/>
        <v>268</v>
      </c>
      <c r="N3322" s="6" t="str">
        <f t="shared" si="903"/>
        <v>00</v>
      </c>
      <c r="O3322" s="1">
        <f t="shared" si="904"/>
        <v>3</v>
      </c>
      <c r="P3322" s="1">
        <f>IF(HEX2DEC(LEFT(E3322,4))&gt;=32768,HEX2DEC(LEFT(E3322,4))-65536,HEX2DEC(LEFT(E3322,4)))/Codes!$N$2</f>
        <v>5.2</v>
      </c>
      <c r="Q3322" s="1">
        <f>IF(HEX2DEC(RIGHT(E3322,4))&gt;=32768,HEX2DEC(RIGHT(E3322,4))-65536,HEX2DEC(RIGHT(E3322,4)))/Codes!$N$2</f>
        <v>4.4000000000000004</v>
      </c>
      <c r="R3322" s="1">
        <f>IF(HEX2DEC(LEFT(F3322,4))&gt;=32768,HEX2DEC(LEFT(F3322,4))-65536,HEX2DEC(LEFT(F3322,4)))/Codes!$N$2</f>
        <v>0</v>
      </c>
      <c r="S3322" s="1">
        <f>IF(HEX2DEC(RIGHT(F3322,4))&gt;=32768,HEX2DEC(RIGHT(F3322,4))-65536,HEX2DEC(RIGHT(F3322,4)))/Codes!$N$2</f>
        <v>0</v>
      </c>
      <c r="T3322" s="18">
        <f t="shared" si="905"/>
        <v>80</v>
      </c>
      <c r="U3322" s="1">
        <f t="shared" si="906"/>
        <v>100</v>
      </c>
      <c r="V3322" s="1">
        <f t="shared" si="907"/>
        <v>134</v>
      </c>
      <c r="W3322" s="1" t="str">
        <f t="shared" si="908"/>
        <v>100</v>
      </c>
      <c r="X3322" s="1">
        <f t="shared" si="909"/>
        <v>1</v>
      </c>
      <c r="Y3322" s="1">
        <f t="shared" si="910"/>
        <v>0</v>
      </c>
      <c r="Z3322" s="1" t="str">
        <f>VLOOKUP(BIN2DEC(MID(HEX2BIN(MID(H3322,3,2),8),2,5)),Codes!$E$1:$F$18,2)</f>
        <v>Normal</v>
      </c>
      <c r="AA3322" s="6" t="str">
        <f t="shared" si="911"/>
        <v>0</v>
      </c>
      <c r="AB3322" s="1">
        <f t="shared" si="912"/>
        <v>0</v>
      </c>
      <c r="AC3322" s="1" t="str">
        <f>VLOOKUP(BIN2DEC(RIGHT(HEX2BIN(MID(H3322,6,1),4),1)&amp;LEFT(HEX2BIN(MID(H3322,7,1),4),1)),Codes!$K$1:$L$5,2)</f>
        <v>S</v>
      </c>
      <c r="AD3322" s="1" t="str">
        <f>VLOOKUP(BIN2DEC(RIGHT(HEX2BIN(MID(H3322,7,1),4),3)&amp;LEFT(HEX2BIN(MID(H3322,8,1),4),2)),Codes!$H$2:$I$33,2)</f>
        <v>Punch</v>
      </c>
      <c r="AE3322" s="1" t="str">
        <f t="shared" si="913"/>
        <v>1</v>
      </c>
      <c r="AF3322" s="1" t="str">
        <f t="shared" si="914"/>
        <v>1</v>
      </c>
      <c r="AH3322" s="6">
        <f t="shared" si="915"/>
        <v>1</v>
      </c>
    </row>
    <row r="3323" spans="1:34">
      <c r="A3323" s="3" t="s">
        <v>5227</v>
      </c>
      <c r="B3323" s="1" t="s">
        <v>41</v>
      </c>
      <c r="C3323" s="6" t="s">
        <v>3924</v>
      </c>
      <c r="D3323" s="9" t="s">
        <v>1515</v>
      </c>
      <c r="E3323" s="9" t="s">
        <v>510</v>
      </c>
      <c r="F3323" s="9" t="s">
        <v>91</v>
      </c>
      <c r="G3323" s="9" t="s">
        <v>511</v>
      </c>
      <c r="H3323" s="9" t="s">
        <v>512</v>
      </c>
      <c r="J3323" s="6" t="str">
        <f t="shared" si="899"/>
        <v>001011</v>
      </c>
      <c r="K3323" s="1">
        <f t="shared" si="900"/>
        <v>0</v>
      </c>
      <c r="L3323" s="6" t="str">
        <f t="shared" si="901"/>
        <v>00000</v>
      </c>
      <c r="M3323" s="1">
        <f t="shared" si="902"/>
        <v>23</v>
      </c>
      <c r="N3323" s="6" t="str">
        <f t="shared" si="903"/>
        <v>00</v>
      </c>
      <c r="O3323" s="1">
        <f t="shared" si="904"/>
        <v>5</v>
      </c>
      <c r="P3323" s="1">
        <f>IF(HEX2DEC(LEFT(E3323,4))&gt;=32768,HEX2DEC(LEFT(E3323,4))-65536,HEX2DEC(LEFT(E3323,4)))/Codes!$N$2</f>
        <v>4</v>
      </c>
      <c r="Q3323" s="1">
        <f>IF(HEX2DEC(RIGHT(E3323,4))&gt;=32768,HEX2DEC(RIGHT(E3323,4))-65536,HEX2DEC(RIGHT(E3323,4)))/Codes!$N$2</f>
        <v>4.8</v>
      </c>
      <c r="R3323" s="1">
        <f>IF(HEX2DEC(LEFT(F3323,4))&gt;=32768,HEX2DEC(LEFT(F3323,4))-65536,HEX2DEC(LEFT(F3323,4)))/Codes!$N$2</f>
        <v>0</v>
      </c>
      <c r="S3323" s="1">
        <f>IF(HEX2DEC(RIGHT(F3323,4))&gt;=32768,HEX2DEC(RIGHT(F3323,4))-65536,HEX2DEC(RIGHT(F3323,4)))/Codes!$N$2</f>
        <v>0</v>
      </c>
      <c r="T3323" s="18">
        <f t="shared" si="905"/>
        <v>80</v>
      </c>
      <c r="U3323" s="1">
        <f t="shared" si="906"/>
        <v>100</v>
      </c>
      <c r="V3323" s="1">
        <f t="shared" si="907"/>
        <v>0</v>
      </c>
      <c r="W3323" s="1" t="str">
        <f t="shared" si="908"/>
        <v>100</v>
      </c>
      <c r="X3323" s="1">
        <f t="shared" si="909"/>
        <v>1</v>
      </c>
      <c r="Y3323" s="1">
        <f t="shared" si="910"/>
        <v>70</v>
      </c>
      <c r="Z3323" s="1" t="str">
        <f>VLOOKUP(BIN2DEC(MID(HEX2BIN(MID(H3323,3,2),8),2,5)),Codes!$E$1:$F$18,2)</f>
        <v>Normal</v>
      </c>
      <c r="AA3323" s="6" t="str">
        <f t="shared" si="911"/>
        <v>0</v>
      </c>
      <c r="AB3323" s="1">
        <f t="shared" si="912"/>
        <v>0</v>
      </c>
      <c r="AC3323" s="1" t="str">
        <f>VLOOKUP(BIN2DEC(RIGHT(HEX2BIN(MID(H3323,6,1),4),1)&amp;LEFT(HEX2BIN(MID(H3323,7,1),4),1)),Codes!$K$1:$L$5,2)</f>
        <v>L</v>
      </c>
      <c r="AD3323" s="1" t="str">
        <f>VLOOKUP(BIN2DEC(RIGHT(HEX2BIN(MID(H3323,7,1),4),3)&amp;LEFT(HEX2BIN(MID(H3323,8,1),4),2)),Codes!$H$2:$I$33,2)</f>
        <v>Punch</v>
      </c>
      <c r="AE3323" s="1" t="str">
        <f t="shared" si="913"/>
        <v>1</v>
      </c>
      <c r="AF3323" s="1" t="str">
        <f t="shared" si="914"/>
        <v>1</v>
      </c>
      <c r="AH3323" s="6">
        <f t="shared" si="915"/>
        <v>65</v>
      </c>
    </row>
    <row r="3324" spans="1:34">
      <c r="A3324" s="3" t="s">
        <v>5228</v>
      </c>
      <c r="B3324" s="1" t="s">
        <v>41</v>
      </c>
      <c r="C3324" s="6" t="s">
        <v>3924</v>
      </c>
      <c r="D3324" s="9" t="s">
        <v>5229</v>
      </c>
      <c r="E3324" s="9" t="s">
        <v>515</v>
      </c>
      <c r="F3324" s="9" t="s">
        <v>91</v>
      </c>
      <c r="G3324" s="9" t="s">
        <v>511</v>
      </c>
      <c r="H3324" s="9" t="s">
        <v>512</v>
      </c>
      <c r="J3324" s="6" t="str">
        <f t="shared" si="899"/>
        <v>001011</v>
      </c>
      <c r="K3324" s="1">
        <f t="shared" si="900"/>
        <v>1</v>
      </c>
      <c r="L3324" s="6" t="str">
        <f t="shared" si="901"/>
        <v>00000</v>
      </c>
      <c r="M3324" s="1">
        <f t="shared" si="902"/>
        <v>22</v>
      </c>
      <c r="N3324" s="6" t="str">
        <f t="shared" si="903"/>
        <v>00</v>
      </c>
      <c r="O3324" s="1">
        <f t="shared" si="904"/>
        <v>5</v>
      </c>
      <c r="P3324" s="1">
        <f>IF(HEX2DEC(LEFT(E3324,4))&gt;=32768,HEX2DEC(LEFT(E3324,4))-65536,HEX2DEC(LEFT(E3324,4)))/Codes!$N$2</f>
        <v>2</v>
      </c>
      <c r="Q3324" s="1">
        <f>IF(HEX2DEC(RIGHT(E3324,4))&gt;=32768,HEX2DEC(RIGHT(E3324,4))-65536,HEX2DEC(RIGHT(E3324,4)))/Codes!$N$2</f>
        <v>2</v>
      </c>
      <c r="R3324" s="1">
        <f>IF(HEX2DEC(LEFT(F3324,4))&gt;=32768,HEX2DEC(LEFT(F3324,4))-65536,HEX2DEC(LEFT(F3324,4)))/Codes!$N$2</f>
        <v>0</v>
      </c>
      <c r="S3324" s="1">
        <f>IF(HEX2DEC(RIGHT(F3324,4))&gt;=32768,HEX2DEC(RIGHT(F3324,4))-65536,HEX2DEC(RIGHT(F3324,4)))/Codes!$N$2</f>
        <v>0</v>
      </c>
      <c r="T3324" s="18">
        <f t="shared" si="905"/>
        <v>80</v>
      </c>
      <c r="U3324" s="1">
        <f t="shared" si="906"/>
        <v>100</v>
      </c>
      <c r="V3324" s="1">
        <f t="shared" si="907"/>
        <v>0</v>
      </c>
      <c r="W3324" s="1" t="str">
        <f t="shared" si="908"/>
        <v>100</v>
      </c>
      <c r="X3324" s="1">
        <f t="shared" si="909"/>
        <v>1</v>
      </c>
      <c r="Y3324" s="1">
        <f t="shared" si="910"/>
        <v>70</v>
      </c>
      <c r="Z3324" s="1" t="str">
        <f>VLOOKUP(BIN2DEC(MID(HEX2BIN(MID(H3324,3,2),8),2,5)),Codes!$E$1:$F$18,2)</f>
        <v>Normal</v>
      </c>
      <c r="AA3324" s="6" t="str">
        <f t="shared" si="911"/>
        <v>0</v>
      </c>
      <c r="AB3324" s="1">
        <f t="shared" si="912"/>
        <v>0</v>
      </c>
      <c r="AC3324" s="1" t="str">
        <f>VLOOKUP(BIN2DEC(RIGHT(HEX2BIN(MID(H3324,6,1),4),1)&amp;LEFT(HEX2BIN(MID(H3324,7,1),4),1)),Codes!$K$1:$L$5,2)</f>
        <v>L</v>
      </c>
      <c r="AD3324" s="1" t="str">
        <f>VLOOKUP(BIN2DEC(RIGHT(HEX2BIN(MID(H3324,7,1),4),3)&amp;LEFT(HEX2BIN(MID(H3324,8,1),4),2)),Codes!$H$2:$I$33,2)</f>
        <v>Punch</v>
      </c>
      <c r="AE3324" s="1" t="str">
        <f t="shared" si="913"/>
        <v>1</v>
      </c>
      <c r="AF3324" s="1" t="str">
        <f t="shared" si="914"/>
        <v>1</v>
      </c>
      <c r="AH3324" s="6">
        <f t="shared" si="915"/>
        <v>65</v>
      </c>
    </row>
    <row r="3325" spans="1:34">
      <c r="A3325" s="3" t="s">
        <v>5230</v>
      </c>
      <c r="B3325" s="1" t="s">
        <v>41</v>
      </c>
      <c r="C3325" s="6" t="s">
        <v>3924</v>
      </c>
      <c r="D3325" s="9" t="s">
        <v>5231</v>
      </c>
      <c r="E3325" s="9" t="s">
        <v>518</v>
      </c>
      <c r="F3325" s="9" t="s">
        <v>91</v>
      </c>
      <c r="G3325" s="9" t="s">
        <v>511</v>
      </c>
      <c r="H3325" s="9" t="s">
        <v>512</v>
      </c>
      <c r="J3325" s="6" t="str">
        <f t="shared" si="899"/>
        <v>001011</v>
      </c>
      <c r="K3325" s="1">
        <f t="shared" si="900"/>
        <v>2</v>
      </c>
      <c r="L3325" s="6" t="str">
        <f t="shared" si="901"/>
        <v>00000</v>
      </c>
      <c r="M3325" s="1">
        <f t="shared" si="902"/>
        <v>22</v>
      </c>
      <c r="N3325" s="6" t="str">
        <f t="shared" si="903"/>
        <v>00</v>
      </c>
      <c r="O3325" s="1">
        <f t="shared" si="904"/>
        <v>5</v>
      </c>
      <c r="P3325" s="1">
        <f>IF(HEX2DEC(LEFT(E3325,4))&gt;=32768,HEX2DEC(LEFT(E3325,4))-65536,HEX2DEC(LEFT(E3325,4)))/Codes!$N$2</f>
        <v>2</v>
      </c>
      <c r="Q3325" s="1">
        <f>IF(HEX2DEC(RIGHT(E3325,4))&gt;=32768,HEX2DEC(RIGHT(E3325,4))-65536,HEX2DEC(RIGHT(E3325,4)))/Codes!$N$2</f>
        <v>-0.8</v>
      </c>
      <c r="R3325" s="1">
        <f>IF(HEX2DEC(LEFT(F3325,4))&gt;=32768,HEX2DEC(LEFT(F3325,4))-65536,HEX2DEC(LEFT(F3325,4)))/Codes!$N$2</f>
        <v>0</v>
      </c>
      <c r="S3325" s="1">
        <f>IF(HEX2DEC(RIGHT(F3325,4))&gt;=32768,HEX2DEC(RIGHT(F3325,4))-65536,HEX2DEC(RIGHT(F3325,4)))/Codes!$N$2</f>
        <v>0</v>
      </c>
      <c r="T3325" s="18">
        <f t="shared" si="905"/>
        <v>80</v>
      </c>
      <c r="U3325" s="1">
        <f t="shared" si="906"/>
        <v>100</v>
      </c>
      <c r="V3325" s="1">
        <f t="shared" si="907"/>
        <v>0</v>
      </c>
      <c r="W3325" s="1" t="str">
        <f t="shared" si="908"/>
        <v>100</v>
      </c>
      <c r="X3325" s="1">
        <f t="shared" si="909"/>
        <v>1</v>
      </c>
      <c r="Y3325" s="1">
        <f t="shared" si="910"/>
        <v>70</v>
      </c>
      <c r="Z3325" s="1" t="str">
        <f>VLOOKUP(BIN2DEC(MID(HEX2BIN(MID(H3325,3,2),8),2,5)),Codes!$E$1:$F$18,2)</f>
        <v>Normal</v>
      </c>
      <c r="AA3325" s="6" t="str">
        <f t="shared" si="911"/>
        <v>0</v>
      </c>
      <c r="AB3325" s="1">
        <f t="shared" si="912"/>
        <v>0</v>
      </c>
      <c r="AC3325" s="1" t="str">
        <f>VLOOKUP(BIN2DEC(RIGHT(HEX2BIN(MID(H3325,6,1),4),1)&amp;LEFT(HEX2BIN(MID(H3325,7,1),4),1)),Codes!$K$1:$L$5,2)</f>
        <v>L</v>
      </c>
      <c r="AD3325" s="1" t="str">
        <f>VLOOKUP(BIN2DEC(RIGHT(HEX2BIN(MID(H3325,7,1),4),3)&amp;LEFT(HEX2BIN(MID(H3325,8,1),4),2)),Codes!$H$2:$I$33,2)</f>
        <v>Punch</v>
      </c>
      <c r="AE3325" s="1" t="str">
        <f t="shared" si="913"/>
        <v>1</v>
      </c>
      <c r="AF3325" s="1" t="str">
        <f t="shared" si="914"/>
        <v>1</v>
      </c>
      <c r="AH3325" s="6">
        <f t="shared" si="915"/>
        <v>65</v>
      </c>
    </row>
    <row r="3326" spans="1:34">
      <c r="A3326" s="3" t="s">
        <v>5234</v>
      </c>
      <c r="B3326" s="1" t="s">
        <v>41</v>
      </c>
      <c r="C3326" s="6" t="s">
        <v>3944</v>
      </c>
      <c r="D3326" s="9" t="s">
        <v>5235</v>
      </c>
      <c r="E3326" s="9" t="s">
        <v>338</v>
      </c>
      <c r="F3326" s="9" t="s">
        <v>91</v>
      </c>
      <c r="G3326" s="9" t="s">
        <v>525</v>
      </c>
      <c r="H3326" s="9" t="s">
        <v>526</v>
      </c>
      <c r="J3326" s="6" t="str">
        <f t="shared" si="899"/>
        <v>001011</v>
      </c>
      <c r="K3326" s="1">
        <f t="shared" si="900"/>
        <v>0</v>
      </c>
      <c r="L3326" s="6" t="str">
        <f t="shared" si="901"/>
        <v>00000</v>
      </c>
      <c r="M3326" s="1">
        <f t="shared" si="902"/>
        <v>13</v>
      </c>
      <c r="N3326" s="6" t="str">
        <f t="shared" si="903"/>
        <v>00</v>
      </c>
      <c r="O3326" s="1">
        <f t="shared" si="904"/>
        <v>5</v>
      </c>
      <c r="P3326" s="1">
        <f>IF(HEX2DEC(LEFT(E3326,4))&gt;=32768,HEX2DEC(LEFT(E3326,4))-65536,HEX2DEC(LEFT(E3326,4)))/Codes!$N$2</f>
        <v>4</v>
      </c>
      <c r="Q3326" s="1">
        <f>IF(HEX2DEC(RIGHT(E3326,4))&gt;=32768,HEX2DEC(RIGHT(E3326,4))-65536,HEX2DEC(RIGHT(E3326,4)))/Codes!$N$2</f>
        <v>6</v>
      </c>
      <c r="R3326" s="1">
        <f>IF(HEX2DEC(LEFT(F3326,4))&gt;=32768,HEX2DEC(LEFT(F3326,4))-65536,HEX2DEC(LEFT(F3326,4)))/Codes!$N$2</f>
        <v>0</v>
      </c>
      <c r="S3326" s="1">
        <f>IF(HEX2DEC(RIGHT(F3326,4))&gt;=32768,HEX2DEC(RIGHT(F3326,4))-65536,HEX2DEC(RIGHT(F3326,4)))/Codes!$N$2</f>
        <v>0</v>
      </c>
      <c r="T3326" s="18">
        <f t="shared" si="905"/>
        <v>70</v>
      </c>
      <c r="U3326" s="1">
        <f t="shared" si="906"/>
        <v>100</v>
      </c>
      <c r="V3326" s="1">
        <f t="shared" si="907"/>
        <v>0</v>
      </c>
      <c r="W3326" s="1" t="str">
        <f t="shared" si="908"/>
        <v>100</v>
      </c>
      <c r="X3326" s="1">
        <f t="shared" si="909"/>
        <v>1</v>
      </c>
      <c r="Y3326" s="1">
        <f t="shared" si="910"/>
        <v>70</v>
      </c>
      <c r="Z3326" s="1" t="str">
        <f>VLOOKUP(BIN2DEC(MID(HEX2BIN(MID(H3326,3,2),8),2,5)),Codes!$E$1:$F$18,2)</f>
        <v>Normal</v>
      </c>
      <c r="AA3326" s="6" t="str">
        <f t="shared" si="911"/>
        <v>0</v>
      </c>
      <c r="AB3326" s="1">
        <f t="shared" si="912"/>
        <v>0</v>
      </c>
      <c r="AC3326" s="1" t="str">
        <f>VLOOKUP(BIN2DEC(RIGHT(HEX2BIN(MID(H3326,6,1),4),1)&amp;LEFT(HEX2BIN(MID(H3326,7,1),4),1)),Codes!$K$1:$L$5,2)</f>
        <v>L</v>
      </c>
      <c r="AD3326" s="1" t="str">
        <f>VLOOKUP(BIN2DEC(RIGHT(HEX2BIN(MID(H3326,7,1),4),3)&amp;LEFT(HEX2BIN(MID(H3326,8,1),4),2)),Codes!$H$2:$I$33,2)</f>
        <v>Kick</v>
      </c>
      <c r="AE3326" s="1" t="str">
        <f t="shared" si="913"/>
        <v>1</v>
      </c>
      <c r="AF3326" s="1" t="str">
        <f t="shared" si="914"/>
        <v>1</v>
      </c>
      <c r="AH3326" s="6">
        <f t="shared" si="915"/>
        <v>66</v>
      </c>
    </row>
    <row r="3327" spans="1:34">
      <c r="A3327" s="3" t="s">
        <v>5236</v>
      </c>
      <c r="B3327" s="1" t="s">
        <v>41</v>
      </c>
      <c r="C3327" s="6" t="s">
        <v>3944</v>
      </c>
      <c r="D3327" s="9" t="s">
        <v>5237</v>
      </c>
      <c r="E3327" s="9" t="s">
        <v>430</v>
      </c>
      <c r="F3327" s="9" t="s">
        <v>91</v>
      </c>
      <c r="G3327" s="9" t="s">
        <v>525</v>
      </c>
      <c r="H3327" s="9" t="s">
        <v>526</v>
      </c>
      <c r="J3327" s="6" t="str">
        <f t="shared" si="899"/>
        <v>001011</v>
      </c>
      <c r="K3327" s="1">
        <f t="shared" si="900"/>
        <v>1</v>
      </c>
      <c r="L3327" s="6" t="str">
        <f t="shared" si="901"/>
        <v>00000</v>
      </c>
      <c r="M3327" s="1">
        <f t="shared" si="902"/>
        <v>12</v>
      </c>
      <c r="N3327" s="6" t="str">
        <f t="shared" si="903"/>
        <v>00</v>
      </c>
      <c r="O3327" s="1">
        <f t="shared" si="904"/>
        <v>5</v>
      </c>
      <c r="P3327" s="1">
        <f>IF(HEX2DEC(LEFT(E3327,4))&gt;=32768,HEX2DEC(LEFT(E3327,4))-65536,HEX2DEC(LEFT(E3327,4)))/Codes!$N$2</f>
        <v>3.6</v>
      </c>
      <c r="Q3327" s="1">
        <f>IF(HEX2DEC(RIGHT(E3327,4))&gt;=32768,HEX2DEC(RIGHT(E3327,4))-65536,HEX2DEC(RIGHT(E3327,4)))/Codes!$N$2</f>
        <v>3.2</v>
      </c>
      <c r="R3327" s="1">
        <f>IF(HEX2DEC(LEFT(F3327,4))&gt;=32768,HEX2DEC(LEFT(F3327,4))-65536,HEX2DEC(LEFT(F3327,4)))/Codes!$N$2</f>
        <v>0</v>
      </c>
      <c r="S3327" s="1">
        <f>IF(HEX2DEC(RIGHT(F3327,4))&gt;=32768,HEX2DEC(RIGHT(F3327,4))-65536,HEX2DEC(RIGHT(F3327,4)))/Codes!$N$2</f>
        <v>0</v>
      </c>
      <c r="T3327" s="18">
        <f t="shared" si="905"/>
        <v>70</v>
      </c>
      <c r="U3327" s="1">
        <f t="shared" si="906"/>
        <v>100</v>
      </c>
      <c r="V3327" s="1">
        <f t="shared" si="907"/>
        <v>0</v>
      </c>
      <c r="W3327" s="1" t="str">
        <f t="shared" si="908"/>
        <v>100</v>
      </c>
      <c r="X3327" s="1">
        <f t="shared" si="909"/>
        <v>1</v>
      </c>
      <c r="Y3327" s="1">
        <f t="shared" si="910"/>
        <v>70</v>
      </c>
      <c r="Z3327" s="1" t="str">
        <f>VLOOKUP(BIN2DEC(MID(HEX2BIN(MID(H3327,3,2),8),2,5)),Codes!$E$1:$F$18,2)</f>
        <v>Normal</v>
      </c>
      <c r="AA3327" s="6" t="str">
        <f t="shared" si="911"/>
        <v>0</v>
      </c>
      <c r="AB3327" s="1">
        <f t="shared" si="912"/>
        <v>0</v>
      </c>
      <c r="AC3327" s="1" t="str">
        <f>VLOOKUP(BIN2DEC(RIGHT(HEX2BIN(MID(H3327,6,1),4),1)&amp;LEFT(HEX2BIN(MID(H3327,7,1),4),1)),Codes!$K$1:$L$5,2)</f>
        <v>L</v>
      </c>
      <c r="AD3327" s="1" t="str">
        <f>VLOOKUP(BIN2DEC(RIGHT(HEX2BIN(MID(H3327,7,1),4),3)&amp;LEFT(HEX2BIN(MID(H3327,8,1),4),2)),Codes!$H$2:$I$33,2)</f>
        <v>Kick</v>
      </c>
      <c r="AE3327" s="1" t="str">
        <f t="shared" si="913"/>
        <v>1</v>
      </c>
      <c r="AF3327" s="1" t="str">
        <f t="shared" si="914"/>
        <v>1</v>
      </c>
      <c r="AH3327" s="6">
        <f t="shared" si="915"/>
        <v>66</v>
      </c>
    </row>
    <row r="3328" spans="1:34">
      <c r="A3328" s="3" t="s">
        <v>5238</v>
      </c>
      <c r="B3328" s="1" t="s">
        <v>41</v>
      </c>
      <c r="C3328" s="6" t="s">
        <v>3944</v>
      </c>
      <c r="D3328" s="9" t="s">
        <v>529</v>
      </c>
      <c r="E3328" s="9" t="s">
        <v>212</v>
      </c>
      <c r="F3328" s="9" t="s">
        <v>91</v>
      </c>
      <c r="G3328" s="9" t="s">
        <v>525</v>
      </c>
      <c r="H3328" s="9" t="s">
        <v>526</v>
      </c>
      <c r="J3328" s="6" t="str">
        <f t="shared" si="899"/>
        <v>001011</v>
      </c>
      <c r="K3328" s="1">
        <f t="shared" si="900"/>
        <v>2</v>
      </c>
      <c r="L3328" s="6" t="str">
        <f t="shared" si="901"/>
        <v>00000</v>
      </c>
      <c r="M3328" s="1">
        <f t="shared" si="902"/>
        <v>4</v>
      </c>
      <c r="N3328" s="6" t="str">
        <f t="shared" si="903"/>
        <v>00</v>
      </c>
      <c r="O3328" s="1">
        <f t="shared" si="904"/>
        <v>5</v>
      </c>
      <c r="P3328" s="1">
        <f>IF(HEX2DEC(LEFT(E3328,4))&gt;=32768,HEX2DEC(LEFT(E3328,4))-65536,HEX2DEC(LEFT(E3328,4)))/Codes!$N$2</f>
        <v>2.8</v>
      </c>
      <c r="Q3328" s="1">
        <f>IF(HEX2DEC(RIGHT(E3328,4))&gt;=32768,HEX2DEC(RIGHT(E3328,4))-65536,HEX2DEC(RIGHT(E3328,4)))/Codes!$N$2</f>
        <v>0</v>
      </c>
      <c r="R3328" s="1">
        <f>IF(HEX2DEC(LEFT(F3328,4))&gt;=32768,HEX2DEC(LEFT(F3328,4))-65536,HEX2DEC(LEFT(F3328,4)))/Codes!$N$2</f>
        <v>0</v>
      </c>
      <c r="S3328" s="1">
        <f>IF(HEX2DEC(RIGHT(F3328,4))&gt;=32768,HEX2DEC(RIGHT(F3328,4))-65536,HEX2DEC(RIGHT(F3328,4)))/Codes!$N$2</f>
        <v>0</v>
      </c>
      <c r="T3328" s="18">
        <f t="shared" si="905"/>
        <v>70</v>
      </c>
      <c r="U3328" s="1">
        <f t="shared" si="906"/>
        <v>100</v>
      </c>
      <c r="V3328" s="1">
        <f t="shared" si="907"/>
        <v>0</v>
      </c>
      <c r="W3328" s="1" t="str">
        <f t="shared" si="908"/>
        <v>100</v>
      </c>
      <c r="X3328" s="1">
        <f t="shared" si="909"/>
        <v>1</v>
      </c>
      <c r="Y3328" s="1">
        <f t="shared" si="910"/>
        <v>70</v>
      </c>
      <c r="Z3328" s="1" t="str">
        <f>VLOOKUP(BIN2DEC(MID(HEX2BIN(MID(H3328,3,2),8),2,5)),Codes!$E$1:$F$18,2)</f>
        <v>Normal</v>
      </c>
      <c r="AA3328" s="6" t="str">
        <f t="shared" si="911"/>
        <v>0</v>
      </c>
      <c r="AB3328" s="1">
        <f t="shared" si="912"/>
        <v>0</v>
      </c>
      <c r="AC3328" s="1" t="str">
        <f>VLOOKUP(BIN2DEC(RIGHT(HEX2BIN(MID(H3328,6,1),4),1)&amp;LEFT(HEX2BIN(MID(H3328,7,1),4),1)),Codes!$K$1:$L$5,2)</f>
        <v>L</v>
      </c>
      <c r="AD3328" s="1" t="str">
        <f>VLOOKUP(BIN2DEC(RIGHT(HEX2BIN(MID(H3328,7,1),4),3)&amp;LEFT(HEX2BIN(MID(H3328,8,1),4),2)),Codes!$H$2:$I$33,2)</f>
        <v>Kick</v>
      </c>
      <c r="AE3328" s="1" t="str">
        <f t="shared" si="913"/>
        <v>1</v>
      </c>
      <c r="AF3328" s="1" t="str">
        <f t="shared" si="914"/>
        <v>1</v>
      </c>
      <c r="AH3328" s="6">
        <f t="shared" si="915"/>
        <v>66</v>
      </c>
    </row>
    <row r="3329" spans="1:34">
      <c r="A3329" s="3" t="s">
        <v>5242</v>
      </c>
      <c r="B3329" s="1" t="s">
        <v>41</v>
      </c>
      <c r="C3329" s="6" t="s">
        <v>3952</v>
      </c>
      <c r="D3329" s="9" t="s">
        <v>5243</v>
      </c>
      <c r="E3329" s="9" t="s">
        <v>538</v>
      </c>
      <c r="F3329" s="9" t="s">
        <v>91</v>
      </c>
      <c r="G3329" s="9" t="s">
        <v>511</v>
      </c>
      <c r="H3329" s="9" t="s">
        <v>539</v>
      </c>
      <c r="J3329" s="6" t="str">
        <f t="shared" ref="J3329:J3392" si="916">LEFT(HEX2BIN(LEFT(D3329,2),8),6)</f>
        <v>001011</v>
      </c>
      <c r="K3329" s="1">
        <f t="shared" ref="K3329:K3392" si="917">BIN2DEC(MID(HEX2BIN(MID(D3329,2,2),8),3,3))</f>
        <v>0</v>
      </c>
      <c r="L3329" s="6" t="str">
        <f t="shared" ref="L3329:L3392" si="918">MID(HEX2BIN(MID(D3329,3,2),8),2,5)</f>
        <v>00000</v>
      </c>
      <c r="M3329" s="1">
        <f t="shared" ref="M3329:M3392" si="919">ROUNDDOWN(HEX2DEC(MID(D3329,4,3))/8,0)</f>
        <v>23</v>
      </c>
      <c r="N3329" s="6" t="str">
        <f t="shared" ref="N3329:N3392" si="920">MID(HEX2BIN(MID(D3329,6,1),4),2,2)</f>
        <v>00</v>
      </c>
      <c r="O3329" s="1">
        <f t="shared" ref="O3329:O3392" si="921">HEX2DEC(MID(D3329,7,2))</f>
        <v>4</v>
      </c>
      <c r="P3329" s="1">
        <f>IF(HEX2DEC(LEFT(E3329,4))&gt;=32768,HEX2DEC(LEFT(E3329,4))-65536,HEX2DEC(LEFT(E3329,4)))/Codes!$N$2</f>
        <v>3.6</v>
      </c>
      <c r="Q3329" s="1">
        <f>IF(HEX2DEC(RIGHT(E3329,4))&gt;=32768,HEX2DEC(RIGHT(E3329,4))-65536,HEX2DEC(RIGHT(E3329,4)))/Codes!$N$2</f>
        <v>4.8</v>
      </c>
      <c r="R3329" s="1">
        <f>IF(HEX2DEC(LEFT(F3329,4))&gt;=32768,HEX2DEC(LEFT(F3329,4))-65536,HEX2DEC(LEFT(F3329,4)))/Codes!$N$2</f>
        <v>0</v>
      </c>
      <c r="S3329" s="1">
        <f>IF(HEX2DEC(RIGHT(F3329,4))&gt;=32768,HEX2DEC(RIGHT(F3329,4))-65536,HEX2DEC(RIGHT(F3329,4)))/Codes!$N$2</f>
        <v>0</v>
      </c>
      <c r="T3329" s="18">
        <f t="shared" ref="T3329:T3392" si="922">ROUNDDOWN(HEX2DEC(LEFT(G3329,3))/8,0)</f>
        <v>80</v>
      </c>
      <c r="U3329" s="1">
        <f t="shared" ref="U3329:U3392" si="923">ROUNDDOWN(HEX2DEC(MID(G3329,3,3))/4,0)-(512*ROUNDDOWN(HEX2DEC(MID(G3329,3,1))/8,0))</f>
        <v>100</v>
      </c>
      <c r="V3329" s="1">
        <f t="shared" ref="V3329:V3392" si="924">RIGHT(HEX2BIN(MID(G3329,5,1),4),2)*128+HEX2DEC(MID(G3329,6,1))*8+LEFT(HEX2BIN(MID(G3329,7,1),4),3)</f>
        <v>0</v>
      </c>
      <c r="W3329" s="1" t="str">
        <f t="shared" ref="W3329:W3392" si="925">MID(HEX2BIN(MID(G3329,7,2),8),4,3)</f>
        <v>100</v>
      </c>
      <c r="X3329" s="1">
        <f t="shared" ref="X3329:X3392" si="926">BIN2DEC(RIGHT(HEX2BIN(RIGHT(G3329,1),4),2))</f>
        <v>1</v>
      </c>
      <c r="Y3329" s="1">
        <f t="shared" ref="Y3329:Y3392" si="927">ROUNDDOWN(HEX2DEC(LEFT(H3329,3))/8,0)</f>
        <v>60</v>
      </c>
      <c r="Z3329" s="1" t="str">
        <f>VLOOKUP(BIN2DEC(MID(HEX2BIN(MID(H3329,3,2),8),2,5)),Codes!$E$1:$F$18,2)</f>
        <v>Normal</v>
      </c>
      <c r="AA3329" s="6" t="str">
        <f t="shared" ref="AA3329:AA3392" si="928">MID(HEX2BIN(MID(H3329,4,1),4),3,1)</f>
        <v>0</v>
      </c>
      <c r="AB3329" s="1">
        <f t="shared" ref="AB3329:AB3392" si="929">(MOD(HEX2DEC(MID(H3329,4,1)),2))*64+ROUNDDOWN(HEX2DEC(MID(H3329,5,2))/4,0)</f>
        <v>0</v>
      </c>
      <c r="AC3329" s="1" t="str">
        <f>VLOOKUP(BIN2DEC(RIGHT(HEX2BIN(MID(H3329,6,1),4),1)&amp;LEFT(HEX2BIN(MID(H3329,7,1),4),1)),Codes!$K$1:$L$5,2)</f>
        <v>L</v>
      </c>
      <c r="AD3329" s="1" t="str">
        <f>VLOOKUP(BIN2DEC(RIGHT(HEX2BIN(MID(H3329,7,1),4),3)&amp;LEFT(HEX2BIN(MID(H3329,8,1),4),2)),Codes!$H$2:$I$33,2)</f>
        <v>Punch</v>
      </c>
      <c r="AE3329" s="1" t="str">
        <f t="shared" ref="AE3329:AE3392" si="930">MID(HEX2BIN(RIGHT(H3329,1),4),3,1)</f>
        <v>1</v>
      </c>
      <c r="AF3329" s="1" t="str">
        <f t="shared" ref="AF3329:AF3392" si="931">RIGHT(HEX2BIN(RIGHT(H3329,1),4),1)</f>
        <v>1</v>
      </c>
      <c r="AH3329" s="6">
        <f t="shared" ref="AH3329:AH3392" si="932">ROUNDDOWN(HEX2DEC(MID(H3329,6,3))/4,0)-(256*ROUNDDOWN(HEX2DEC(MID(H3329,6,1))/4,0))</f>
        <v>65</v>
      </c>
    </row>
    <row r="3330" spans="1:34">
      <c r="A3330" s="3" t="s">
        <v>5244</v>
      </c>
      <c r="B3330" s="1" t="s">
        <v>41</v>
      </c>
      <c r="C3330" s="6" t="s">
        <v>3952</v>
      </c>
      <c r="D3330" s="9" t="s">
        <v>5245</v>
      </c>
      <c r="E3330" s="9" t="s">
        <v>546</v>
      </c>
      <c r="F3330" s="9" t="s">
        <v>91</v>
      </c>
      <c r="G3330" s="9" t="s">
        <v>511</v>
      </c>
      <c r="H3330" s="9" t="s">
        <v>539</v>
      </c>
      <c r="J3330" s="6" t="str">
        <f t="shared" si="916"/>
        <v>001011</v>
      </c>
      <c r="K3330" s="1">
        <f t="shared" si="917"/>
        <v>1</v>
      </c>
      <c r="L3330" s="6" t="str">
        <f t="shared" si="918"/>
        <v>00000</v>
      </c>
      <c r="M3330" s="1">
        <f t="shared" si="919"/>
        <v>22</v>
      </c>
      <c r="N3330" s="6" t="str">
        <f t="shared" si="920"/>
        <v>00</v>
      </c>
      <c r="O3330" s="1">
        <f t="shared" si="921"/>
        <v>4</v>
      </c>
      <c r="P3330" s="1">
        <f>IF(HEX2DEC(LEFT(E3330,4))&gt;=32768,HEX2DEC(LEFT(E3330,4))-65536,HEX2DEC(LEFT(E3330,4)))/Codes!$N$2</f>
        <v>3.2</v>
      </c>
      <c r="Q3330" s="1">
        <f>IF(HEX2DEC(RIGHT(E3330,4))&gt;=32768,HEX2DEC(RIGHT(E3330,4))-65536,HEX2DEC(RIGHT(E3330,4)))/Codes!$N$2</f>
        <v>2</v>
      </c>
      <c r="R3330" s="1">
        <f>IF(HEX2DEC(LEFT(F3330,4))&gt;=32768,HEX2DEC(LEFT(F3330,4))-65536,HEX2DEC(LEFT(F3330,4)))/Codes!$N$2</f>
        <v>0</v>
      </c>
      <c r="S3330" s="1">
        <f>IF(HEX2DEC(RIGHT(F3330,4))&gt;=32768,HEX2DEC(RIGHT(F3330,4))-65536,HEX2DEC(RIGHT(F3330,4)))/Codes!$N$2</f>
        <v>0</v>
      </c>
      <c r="T3330" s="18">
        <f t="shared" si="922"/>
        <v>80</v>
      </c>
      <c r="U3330" s="1">
        <f t="shared" si="923"/>
        <v>100</v>
      </c>
      <c r="V3330" s="1">
        <f t="shared" si="924"/>
        <v>0</v>
      </c>
      <c r="W3330" s="1" t="str">
        <f t="shared" si="925"/>
        <v>100</v>
      </c>
      <c r="X3330" s="1">
        <f t="shared" si="926"/>
        <v>1</v>
      </c>
      <c r="Y3330" s="1">
        <f t="shared" si="927"/>
        <v>60</v>
      </c>
      <c r="Z3330" s="1" t="str">
        <f>VLOOKUP(BIN2DEC(MID(HEX2BIN(MID(H3330,3,2),8),2,5)),Codes!$E$1:$F$18,2)</f>
        <v>Normal</v>
      </c>
      <c r="AA3330" s="6" t="str">
        <f t="shared" si="928"/>
        <v>0</v>
      </c>
      <c r="AB3330" s="1">
        <f t="shared" si="929"/>
        <v>0</v>
      </c>
      <c r="AC3330" s="1" t="str">
        <f>VLOOKUP(BIN2DEC(RIGHT(HEX2BIN(MID(H3330,6,1),4),1)&amp;LEFT(HEX2BIN(MID(H3330,7,1),4),1)),Codes!$K$1:$L$5,2)</f>
        <v>L</v>
      </c>
      <c r="AD3330" s="1" t="str">
        <f>VLOOKUP(BIN2DEC(RIGHT(HEX2BIN(MID(H3330,7,1),4),3)&amp;LEFT(HEX2BIN(MID(H3330,8,1),4),2)),Codes!$H$2:$I$33,2)</f>
        <v>Punch</v>
      </c>
      <c r="AE3330" s="1" t="str">
        <f t="shared" si="930"/>
        <v>1</v>
      </c>
      <c r="AF3330" s="1" t="str">
        <f t="shared" si="931"/>
        <v>1</v>
      </c>
      <c r="AH3330" s="6">
        <f t="shared" si="932"/>
        <v>65</v>
      </c>
    </row>
    <row r="3331" spans="1:34">
      <c r="A3331" s="3" t="s">
        <v>5246</v>
      </c>
      <c r="B3331" s="1" t="s">
        <v>41</v>
      </c>
      <c r="C3331" s="6" t="s">
        <v>3952</v>
      </c>
      <c r="D3331" s="9" t="s">
        <v>5247</v>
      </c>
      <c r="E3331" s="9" t="s">
        <v>549</v>
      </c>
      <c r="F3331" s="9" t="s">
        <v>91</v>
      </c>
      <c r="G3331" s="9" t="s">
        <v>511</v>
      </c>
      <c r="H3331" s="9" t="s">
        <v>539</v>
      </c>
      <c r="J3331" s="6" t="str">
        <f t="shared" si="916"/>
        <v>001011</v>
      </c>
      <c r="K3331" s="1">
        <f t="shared" si="917"/>
        <v>2</v>
      </c>
      <c r="L3331" s="6" t="str">
        <f t="shared" si="918"/>
        <v>00000</v>
      </c>
      <c r="M3331" s="1">
        <f t="shared" si="919"/>
        <v>22</v>
      </c>
      <c r="N3331" s="6" t="str">
        <f t="shared" si="920"/>
        <v>00</v>
      </c>
      <c r="O3331" s="1">
        <f t="shared" si="921"/>
        <v>4</v>
      </c>
      <c r="P3331" s="1">
        <f>IF(HEX2DEC(LEFT(E3331,4))&gt;=32768,HEX2DEC(LEFT(E3331,4))-65536,HEX2DEC(LEFT(E3331,4)))/Codes!$N$2</f>
        <v>2.8</v>
      </c>
      <c r="Q3331" s="1">
        <f>IF(HEX2DEC(RIGHT(E3331,4))&gt;=32768,HEX2DEC(RIGHT(E3331,4))-65536,HEX2DEC(RIGHT(E3331,4)))/Codes!$N$2</f>
        <v>-0.8</v>
      </c>
      <c r="R3331" s="1">
        <f>IF(HEX2DEC(LEFT(F3331,4))&gt;=32768,HEX2DEC(LEFT(F3331,4))-65536,HEX2DEC(LEFT(F3331,4)))/Codes!$N$2</f>
        <v>0</v>
      </c>
      <c r="S3331" s="1">
        <f>IF(HEX2DEC(RIGHT(F3331,4))&gt;=32768,HEX2DEC(RIGHT(F3331,4))-65536,HEX2DEC(RIGHT(F3331,4)))/Codes!$N$2</f>
        <v>0</v>
      </c>
      <c r="T3331" s="18">
        <f t="shared" si="922"/>
        <v>80</v>
      </c>
      <c r="U3331" s="1">
        <f t="shared" si="923"/>
        <v>100</v>
      </c>
      <c r="V3331" s="1">
        <f t="shared" si="924"/>
        <v>0</v>
      </c>
      <c r="W3331" s="1" t="str">
        <f t="shared" si="925"/>
        <v>100</v>
      </c>
      <c r="X3331" s="1">
        <f t="shared" si="926"/>
        <v>1</v>
      </c>
      <c r="Y3331" s="1">
        <f t="shared" si="927"/>
        <v>60</v>
      </c>
      <c r="Z3331" s="1" t="str">
        <f>VLOOKUP(BIN2DEC(MID(HEX2BIN(MID(H3331,3,2),8),2,5)),Codes!$E$1:$F$18,2)</f>
        <v>Normal</v>
      </c>
      <c r="AA3331" s="6" t="str">
        <f t="shared" si="928"/>
        <v>0</v>
      </c>
      <c r="AB3331" s="1">
        <f t="shared" si="929"/>
        <v>0</v>
      </c>
      <c r="AC3331" s="1" t="str">
        <f>VLOOKUP(BIN2DEC(RIGHT(HEX2BIN(MID(H3331,6,1),4),1)&amp;LEFT(HEX2BIN(MID(H3331,7,1),4),1)),Codes!$K$1:$L$5,2)</f>
        <v>L</v>
      </c>
      <c r="AD3331" s="1" t="str">
        <f>VLOOKUP(BIN2DEC(RIGHT(HEX2BIN(MID(H3331,7,1),4),3)&amp;LEFT(HEX2BIN(MID(H3331,8,1),4),2)),Codes!$H$2:$I$33,2)</f>
        <v>Punch</v>
      </c>
      <c r="AE3331" s="1" t="str">
        <f t="shared" si="930"/>
        <v>1</v>
      </c>
      <c r="AF3331" s="1" t="str">
        <f t="shared" si="931"/>
        <v>1</v>
      </c>
      <c r="AH3331" s="6">
        <f t="shared" si="932"/>
        <v>65</v>
      </c>
    </row>
    <row r="3332" spans="1:34">
      <c r="A3332" s="3" t="s">
        <v>7416</v>
      </c>
      <c r="B3332" s="1" t="s">
        <v>85</v>
      </c>
      <c r="C3332" s="6" t="s">
        <v>6861</v>
      </c>
      <c r="D3332" s="9" t="s">
        <v>7417</v>
      </c>
      <c r="E3332" s="9" t="s">
        <v>1174</v>
      </c>
      <c r="F3332" s="9" t="s">
        <v>91</v>
      </c>
      <c r="G3332" s="9" t="s">
        <v>7418</v>
      </c>
      <c r="H3332" s="9" t="s">
        <v>7419</v>
      </c>
      <c r="J3332" s="6" t="str">
        <f t="shared" si="916"/>
        <v>001011</v>
      </c>
      <c r="K3332" s="1">
        <f t="shared" si="917"/>
        <v>0</v>
      </c>
      <c r="L3332" s="6" t="str">
        <f t="shared" si="918"/>
        <v>00000</v>
      </c>
      <c r="M3332" s="1">
        <f t="shared" si="919"/>
        <v>78</v>
      </c>
      <c r="N3332" s="6" t="str">
        <f t="shared" si="920"/>
        <v>00</v>
      </c>
      <c r="O3332" s="1">
        <f t="shared" si="921"/>
        <v>6</v>
      </c>
      <c r="P3332" s="1">
        <f>IF(HEX2DEC(LEFT(E3332,4))&gt;=32768,HEX2DEC(LEFT(E3332,4))-65536,HEX2DEC(LEFT(E3332,4)))/Codes!$N$2</f>
        <v>4</v>
      </c>
      <c r="Q3332" s="1">
        <f>IF(HEX2DEC(RIGHT(E3332,4))&gt;=32768,HEX2DEC(RIGHT(E3332,4))-65536,HEX2DEC(RIGHT(E3332,4)))/Codes!$N$2</f>
        <v>5.6</v>
      </c>
      <c r="R3332" s="1">
        <f>IF(HEX2DEC(LEFT(F3332,4))&gt;=32768,HEX2DEC(LEFT(F3332,4))-65536,HEX2DEC(LEFT(F3332,4)))/Codes!$N$2</f>
        <v>0</v>
      </c>
      <c r="S3332" s="1">
        <f>IF(HEX2DEC(RIGHT(F3332,4))&gt;=32768,HEX2DEC(RIGHT(F3332,4))-65536,HEX2DEC(RIGHT(F3332,4)))/Codes!$N$2</f>
        <v>0</v>
      </c>
      <c r="T3332" s="18">
        <f t="shared" si="922"/>
        <v>361</v>
      </c>
      <c r="U3332" s="1">
        <f t="shared" si="923"/>
        <v>110</v>
      </c>
      <c r="V3332" s="1">
        <f t="shared" si="924"/>
        <v>0</v>
      </c>
      <c r="W3332" s="1" t="str">
        <f t="shared" si="925"/>
        <v>100</v>
      </c>
      <c r="X3332" s="1">
        <f t="shared" si="926"/>
        <v>1</v>
      </c>
      <c r="Y3332" s="1">
        <f t="shared" si="927"/>
        <v>40</v>
      </c>
      <c r="Z3332" s="1" t="str">
        <f>VLOOKUP(BIN2DEC(MID(HEX2BIN(MID(H3332,3,2),8),2,5)),Codes!$E$1:$F$18,2)</f>
        <v>Flame</v>
      </c>
      <c r="AA3332" s="6" t="str">
        <f t="shared" si="928"/>
        <v>0</v>
      </c>
      <c r="AB3332" s="1">
        <f t="shared" si="929"/>
        <v>1</v>
      </c>
      <c r="AC3332" s="1" t="str">
        <f>VLOOKUP(BIN2DEC(RIGHT(HEX2BIN(MID(H3332,6,1),4),1)&amp;LEFT(HEX2BIN(MID(H3332,7,1),4),1)),Codes!$K$1:$L$5,2)</f>
        <v>L</v>
      </c>
      <c r="AD3332" s="1" t="str">
        <f>VLOOKUP(BIN2DEC(RIGHT(HEX2BIN(MID(H3332,7,1),4),3)&amp;LEFT(HEX2BIN(MID(H3332,8,1),4),2)),Codes!$H$2:$I$33,2)</f>
        <v>Burn</v>
      </c>
      <c r="AE3332" s="1" t="str">
        <f t="shared" si="930"/>
        <v>1</v>
      </c>
      <c r="AF3332" s="1" t="str">
        <f t="shared" si="931"/>
        <v>1</v>
      </c>
      <c r="AH3332" s="6">
        <f t="shared" si="932"/>
        <v>72</v>
      </c>
    </row>
    <row r="3333" spans="1:34">
      <c r="A3333" s="3" t="s">
        <v>7420</v>
      </c>
      <c r="B3333" s="1" t="s">
        <v>85</v>
      </c>
      <c r="C3333" s="6" t="s">
        <v>6861</v>
      </c>
      <c r="D3333" s="9" t="s">
        <v>7421</v>
      </c>
      <c r="E3333" s="9" t="s">
        <v>7422</v>
      </c>
      <c r="F3333" s="9" t="s">
        <v>91</v>
      </c>
      <c r="G3333" s="9" t="s">
        <v>7418</v>
      </c>
      <c r="H3333" s="9" t="s">
        <v>7419</v>
      </c>
      <c r="J3333" s="6" t="str">
        <f t="shared" si="916"/>
        <v>001011</v>
      </c>
      <c r="K3333" s="1">
        <f t="shared" si="917"/>
        <v>1</v>
      </c>
      <c r="L3333" s="6" t="str">
        <f t="shared" si="918"/>
        <v>00000</v>
      </c>
      <c r="M3333" s="1">
        <f t="shared" si="919"/>
        <v>78</v>
      </c>
      <c r="N3333" s="6" t="str">
        <f t="shared" si="920"/>
        <v>00</v>
      </c>
      <c r="O3333" s="1">
        <f t="shared" si="921"/>
        <v>6</v>
      </c>
      <c r="P3333" s="1">
        <f>IF(HEX2DEC(LEFT(E3333,4))&gt;=32768,HEX2DEC(LEFT(E3333,4))-65536,HEX2DEC(LEFT(E3333,4)))/Codes!$N$2</f>
        <v>4.4000000000000004</v>
      </c>
      <c r="Q3333" s="1">
        <f>IF(HEX2DEC(RIGHT(E3333,4))&gt;=32768,HEX2DEC(RIGHT(E3333,4))-65536,HEX2DEC(RIGHT(E3333,4)))/Codes!$N$2</f>
        <v>2.8</v>
      </c>
      <c r="R3333" s="1">
        <f>IF(HEX2DEC(LEFT(F3333,4))&gt;=32768,HEX2DEC(LEFT(F3333,4))-65536,HEX2DEC(LEFT(F3333,4)))/Codes!$N$2</f>
        <v>0</v>
      </c>
      <c r="S3333" s="1">
        <f>IF(HEX2DEC(RIGHT(F3333,4))&gt;=32768,HEX2DEC(RIGHT(F3333,4))-65536,HEX2DEC(RIGHT(F3333,4)))/Codes!$N$2</f>
        <v>0</v>
      </c>
      <c r="T3333" s="18">
        <f t="shared" si="922"/>
        <v>361</v>
      </c>
      <c r="U3333" s="1">
        <f t="shared" si="923"/>
        <v>110</v>
      </c>
      <c r="V3333" s="1">
        <f t="shared" si="924"/>
        <v>0</v>
      </c>
      <c r="W3333" s="1" t="str">
        <f t="shared" si="925"/>
        <v>100</v>
      </c>
      <c r="X3333" s="1">
        <f t="shared" si="926"/>
        <v>1</v>
      </c>
      <c r="Y3333" s="1">
        <f t="shared" si="927"/>
        <v>40</v>
      </c>
      <c r="Z3333" s="1" t="str">
        <f>VLOOKUP(BIN2DEC(MID(HEX2BIN(MID(H3333,3,2),8),2,5)),Codes!$E$1:$F$18,2)</f>
        <v>Flame</v>
      </c>
      <c r="AA3333" s="6" t="str">
        <f t="shared" si="928"/>
        <v>0</v>
      </c>
      <c r="AB3333" s="1">
        <f t="shared" si="929"/>
        <v>1</v>
      </c>
      <c r="AC3333" s="1" t="str">
        <f>VLOOKUP(BIN2DEC(RIGHT(HEX2BIN(MID(H3333,6,1),4),1)&amp;LEFT(HEX2BIN(MID(H3333,7,1),4),1)),Codes!$K$1:$L$5,2)</f>
        <v>L</v>
      </c>
      <c r="AD3333" s="1" t="str">
        <f>VLOOKUP(BIN2DEC(RIGHT(HEX2BIN(MID(H3333,7,1),4),3)&amp;LEFT(HEX2BIN(MID(H3333,8,1),4),2)),Codes!$H$2:$I$33,2)</f>
        <v>Burn</v>
      </c>
      <c r="AE3333" s="1" t="str">
        <f t="shared" si="930"/>
        <v>1</v>
      </c>
      <c r="AF3333" s="1" t="str">
        <f t="shared" si="931"/>
        <v>1</v>
      </c>
      <c r="AH3333" s="6">
        <f t="shared" si="932"/>
        <v>72</v>
      </c>
    </row>
    <row r="3334" spans="1:34">
      <c r="A3334" s="3" t="s">
        <v>7423</v>
      </c>
      <c r="B3334" s="1" t="s">
        <v>85</v>
      </c>
      <c r="C3334" s="6" t="s">
        <v>6861</v>
      </c>
      <c r="D3334" s="9" t="s">
        <v>7158</v>
      </c>
      <c r="E3334" s="9" t="s">
        <v>212</v>
      </c>
      <c r="F3334" s="9" t="s">
        <v>91</v>
      </c>
      <c r="G3334" s="9" t="s">
        <v>7418</v>
      </c>
      <c r="H3334" s="9" t="s">
        <v>7419</v>
      </c>
      <c r="J3334" s="6" t="str">
        <f t="shared" si="916"/>
        <v>001011</v>
      </c>
      <c r="K3334" s="1">
        <f t="shared" si="917"/>
        <v>2</v>
      </c>
      <c r="L3334" s="6" t="str">
        <f t="shared" si="918"/>
        <v>00000</v>
      </c>
      <c r="M3334" s="1">
        <f t="shared" si="919"/>
        <v>73</v>
      </c>
      <c r="N3334" s="6" t="str">
        <f t="shared" si="920"/>
        <v>00</v>
      </c>
      <c r="O3334" s="1">
        <f t="shared" si="921"/>
        <v>6</v>
      </c>
      <c r="P3334" s="1">
        <f>IF(HEX2DEC(LEFT(E3334,4))&gt;=32768,HEX2DEC(LEFT(E3334,4))-65536,HEX2DEC(LEFT(E3334,4)))/Codes!$N$2</f>
        <v>2.8</v>
      </c>
      <c r="Q3334" s="1">
        <f>IF(HEX2DEC(RIGHT(E3334,4))&gt;=32768,HEX2DEC(RIGHT(E3334,4))-65536,HEX2DEC(RIGHT(E3334,4)))/Codes!$N$2</f>
        <v>0</v>
      </c>
      <c r="R3334" s="1">
        <f>IF(HEX2DEC(LEFT(F3334,4))&gt;=32768,HEX2DEC(LEFT(F3334,4))-65536,HEX2DEC(LEFT(F3334,4)))/Codes!$N$2</f>
        <v>0</v>
      </c>
      <c r="S3334" s="1">
        <f>IF(HEX2DEC(RIGHT(F3334,4))&gt;=32768,HEX2DEC(RIGHT(F3334,4))-65536,HEX2DEC(RIGHT(F3334,4)))/Codes!$N$2</f>
        <v>0</v>
      </c>
      <c r="T3334" s="18">
        <f t="shared" si="922"/>
        <v>361</v>
      </c>
      <c r="U3334" s="1">
        <f t="shared" si="923"/>
        <v>110</v>
      </c>
      <c r="V3334" s="1">
        <f t="shared" si="924"/>
        <v>0</v>
      </c>
      <c r="W3334" s="1" t="str">
        <f t="shared" si="925"/>
        <v>100</v>
      </c>
      <c r="X3334" s="1">
        <f t="shared" si="926"/>
        <v>1</v>
      </c>
      <c r="Y3334" s="1">
        <f t="shared" si="927"/>
        <v>40</v>
      </c>
      <c r="Z3334" s="1" t="str">
        <f>VLOOKUP(BIN2DEC(MID(HEX2BIN(MID(H3334,3,2),8),2,5)),Codes!$E$1:$F$18,2)</f>
        <v>Flame</v>
      </c>
      <c r="AA3334" s="6" t="str">
        <f t="shared" si="928"/>
        <v>0</v>
      </c>
      <c r="AB3334" s="1">
        <f t="shared" si="929"/>
        <v>1</v>
      </c>
      <c r="AC3334" s="1" t="str">
        <f>VLOOKUP(BIN2DEC(RIGHT(HEX2BIN(MID(H3334,6,1),4),1)&amp;LEFT(HEX2BIN(MID(H3334,7,1),4),1)),Codes!$K$1:$L$5,2)</f>
        <v>L</v>
      </c>
      <c r="AD3334" s="1" t="str">
        <f>VLOOKUP(BIN2DEC(RIGHT(HEX2BIN(MID(H3334,7,1),4),3)&amp;LEFT(HEX2BIN(MID(H3334,8,1),4),2)),Codes!$H$2:$I$33,2)</f>
        <v>Burn</v>
      </c>
      <c r="AE3334" s="1" t="str">
        <f t="shared" si="930"/>
        <v>1</v>
      </c>
      <c r="AF3334" s="1" t="str">
        <f t="shared" si="931"/>
        <v>1</v>
      </c>
      <c r="AH3334" s="6">
        <f t="shared" si="932"/>
        <v>72</v>
      </c>
    </row>
    <row r="3335" spans="1:34">
      <c r="A3335" s="3" t="s">
        <v>7424</v>
      </c>
      <c r="B3335" s="1" t="s">
        <v>85</v>
      </c>
      <c r="C3335" s="6" t="s">
        <v>6861</v>
      </c>
      <c r="D3335" s="9" t="s">
        <v>7425</v>
      </c>
      <c r="E3335" s="9" t="s">
        <v>5931</v>
      </c>
      <c r="F3335" s="9" t="s">
        <v>91</v>
      </c>
      <c r="G3335" s="9" t="s">
        <v>7418</v>
      </c>
      <c r="H3335" s="9" t="s">
        <v>7419</v>
      </c>
      <c r="J3335" s="6" t="str">
        <f t="shared" si="916"/>
        <v>001011</v>
      </c>
      <c r="K3335" s="1">
        <f t="shared" si="917"/>
        <v>3</v>
      </c>
      <c r="L3335" s="6" t="str">
        <f t="shared" si="918"/>
        <v>00000</v>
      </c>
      <c r="M3335" s="1">
        <f t="shared" si="919"/>
        <v>27</v>
      </c>
      <c r="N3335" s="6" t="str">
        <f t="shared" si="920"/>
        <v>00</v>
      </c>
      <c r="O3335" s="1">
        <f t="shared" si="921"/>
        <v>6</v>
      </c>
      <c r="P3335" s="1">
        <f>IF(HEX2DEC(LEFT(E3335,4))&gt;=32768,HEX2DEC(LEFT(E3335,4))-65536,HEX2DEC(LEFT(E3335,4)))/Codes!$N$2</f>
        <v>3.12</v>
      </c>
      <c r="Q3335" s="1">
        <f>IF(HEX2DEC(RIGHT(E3335,4))&gt;=32768,HEX2DEC(RIGHT(E3335,4))-65536,HEX2DEC(RIGHT(E3335,4)))/Codes!$N$2</f>
        <v>0</v>
      </c>
      <c r="R3335" s="1">
        <f>IF(HEX2DEC(LEFT(F3335,4))&gt;=32768,HEX2DEC(LEFT(F3335,4))-65536,HEX2DEC(LEFT(F3335,4)))/Codes!$N$2</f>
        <v>0</v>
      </c>
      <c r="S3335" s="1">
        <f>IF(HEX2DEC(RIGHT(F3335,4))&gt;=32768,HEX2DEC(RIGHT(F3335,4))-65536,HEX2DEC(RIGHT(F3335,4)))/Codes!$N$2</f>
        <v>0</v>
      </c>
      <c r="T3335" s="18">
        <f t="shared" si="922"/>
        <v>361</v>
      </c>
      <c r="U3335" s="1">
        <f t="shared" si="923"/>
        <v>110</v>
      </c>
      <c r="V3335" s="1">
        <f t="shared" si="924"/>
        <v>0</v>
      </c>
      <c r="W3335" s="1" t="str">
        <f t="shared" si="925"/>
        <v>100</v>
      </c>
      <c r="X3335" s="1">
        <f t="shared" si="926"/>
        <v>1</v>
      </c>
      <c r="Y3335" s="1">
        <f t="shared" si="927"/>
        <v>40</v>
      </c>
      <c r="Z3335" s="1" t="str">
        <f>VLOOKUP(BIN2DEC(MID(HEX2BIN(MID(H3335,3,2),8),2,5)),Codes!$E$1:$F$18,2)</f>
        <v>Flame</v>
      </c>
      <c r="AA3335" s="6" t="str">
        <f t="shared" si="928"/>
        <v>0</v>
      </c>
      <c r="AB3335" s="1">
        <f t="shared" si="929"/>
        <v>1</v>
      </c>
      <c r="AC3335" s="1" t="str">
        <f>VLOOKUP(BIN2DEC(RIGHT(HEX2BIN(MID(H3335,6,1),4),1)&amp;LEFT(HEX2BIN(MID(H3335,7,1),4),1)),Codes!$K$1:$L$5,2)</f>
        <v>L</v>
      </c>
      <c r="AD3335" s="1" t="str">
        <f>VLOOKUP(BIN2DEC(RIGHT(HEX2BIN(MID(H3335,7,1),4),3)&amp;LEFT(HEX2BIN(MID(H3335,8,1),4),2)),Codes!$H$2:$I$33,2)</f>
        <v>Burn</v>
      </c>
      <c r="AE3335" s="1" t="str">
        <f t="shared" si="930"/>
        <v>1</v>
      </c>
      <c r="AF3335" s="1" t="str">
        <f t="shared" si="931"/>
        <v>1</v>
      </c>
      <c r="AH3335" s="6">
        <f t="shared" si="932"/>
        <v>72</v>
      </c>
    </row>
    <row r="3336" spans="1:34">
      <c r="A3336" s="3" t="s">
        <v>7426</v>
      </c>
      <c r="B3336" s="1" t="s">
        <v>85</v>
      </c>
      <c r="C3336" s="6" t="s">
        <v>6872</v>
      </c>
      <c r="D3336" s="9" t="s">
        <v>5934</v>
      </c>
      <c r="E3336" s="9" t="s">
        <v>232</v>
      </c>
      <c r="F3336" s="9" t="s">
        <v>338</v>
      </c>
      <c r="G3336" s="9" t="s">
        <v>7427</v>
      </c>
      <c r="H3336" s="9" t="s">
        <v>5936</v>
      </c>
      <c r="J3336" s="6" t="str">
        <f t="shared" si="916"/>
        <v>001011</v>
      </c>
      <c r="K3336" s="1">
        <f t="shared" si="917"/>
        <v>0</v>
      </c>
      <c r="L3336" s="6" t="str">
        <f t="shared" si="918"/>
        <v>00000</v>
      </c>
      <c r="M3336" s="1">
        <f t="shared" si="919"/>
        <v>0</v>
      </c>
      <c r="N3336" s="6" t="str">
        <f t="shared" si="920"/>
        <v>00</v>
      </c>
      <c r="O3336" s="1">
        <f t="shared" si="921"/>
        <v>50</v>
      </c>
      <c r="P3336" s="1">
        <f>IF(HEX2DEC(LEFT(E3336,4))&gt;=32768,HEX2DEC(LEFT(E3336,4))-65536,HEX2DEC(LEFT(E3336,4)))/Codes!$N$2</f>
        <v>4.8</v>
      </c>
      <c r="Q3336" s="1">
        <f>IF(HEX2DEC(RIGHT(E3336,4))&gt;=32768,HEX2DEC(RIGHT(E3336,4))-65536,HEX2DEC(RIGHT(E3336,4)))/Codes!$N$2</f>
        <v>0</v>
      </c>
      <c r="R3336" s="1">
        <f>IF(HEX2DEC(LEFT(F3336,4))&gt;=32768,HEX2DEC(LEFT(F3336,4))-65536,HEX2DEC(LEFT(F3336,4)))/Codes!$N$2</f>
        <v>4</v>
      </c>
      <c r="S3336" s="1">
        <f>IF(HEX2DEC(RIGHT(F3336,4))&gt;=32768,HEX2DEC(RIGHT(F3336,4))-65536,HEX2DEC(RIGHT(F3336,4)))/Codes!$N$2</f>
        <v>6</v>
      </c>
      <c r="T3336" s="18">
        <f t="shared" si="922"/>
        <v>361</v>
      </c>
      <c r="U3336" s="1">
        <f t="shared" si="923"/>
        <v>83</v>
      </c>
      <c r="V3336" s="1">
        <f t="shared" si="924"/>
        <v>0</v>
      </c>
      <c r="W3336" s="1" t="str">
        <f t="shared" si="925"/>
        <v>100</v>
      </c>
      <c r="X3336" s="1">
        <f t="shared" si="926"/>
        <v>1</v>
      </c>
      <c r="Y3336" s="1">
        <f t="shared" si="927"/>
        <v>50</v>
      </c>
      <c r="Z3336" s="1" t="str">
        <f>VLOOKUP(BIN2DEC(MID(HEX2BIN(MID(H3336,3,2),8),2,5)),Codes!$E$1:$F$18,2)</f>
        <v>Flame</v>
      </c>
      <c r="AA3336" s="6" t="str">
        <f t="shared" si="928"/>
        <v>0</v>
      </c>
      <c r="AB3336" s="1">
        <f t="shared" si="929"/>
        <v>30</v>
      </c>
      <c r="AC3336" s="1" t="str">
        <f>VLOOKUP(BIN2DEC(RIGHT(HEX2BIN(MID(H3336,6,1),4),1)&amp;LEFT(HEX2BIN(MID(H3336,7,1),4),1)),Codes!$K$1:$L$5,2)</f>
        <v>L</v>
      </c>
      <c r="AD3336" s="1" t="str">
        <f>VLOOKUP(BIN2DEC(RIGHT(HEX2BIN(MID(H3336,7,1),4),3)&amp;LEFT(HEX2BIN(MID(H3336,8,1),4),2)),Codes!$H$2:$I$33,2)</f>
        <v>Burn</v>
      </c>
      <c r="AE3336" s="1" t="str">
        <f t="shared" si="930"/>
        <v>1</v>
      </c>
      <c r="AF3336" s="1" t="str">
        <f t="shared" si="931"/>
        <v>1</v>
      </c>
      <c r="AH3336" s="6">
        <f t="shared" si="932"/>
        <v>72</v>
      </c>
    </row>
    <row r="3337" spans="1:34">
      <c r="A3337" s="3" t="s">
        <v>7428</v>
      </c>
      <c r="B3337" s="1" t="s">
        <v>85</v>
      </c>
      <c r="C3337" s="6" t="s">
        <v>6872</v>
      </c>
      <c r="D3337" s="9" t="s">
        <v>5938</v>
      </c>
      <c r="E3337" s="9" t="s">
        <v>232</v>
      </c>
      <c r="F3337" s="9" t="s">
        <v>5939</v>
      </c>
      <c r="G3337" s="9" t="s">
        <v>7427</v>
      </c>
      <c r="H3337" s="9" t="s">
        <v>5936</v>
      </c>
      <c r="J3337" s="6" t="str">
        <f t="shared" si="916"/>
        <v>001011</v>
      </c>
      <c r="K3337" s="1">
        <f t="shared" si="917"/>
        <v>1</v>
      </c>
      <c r="L3337" s="6" t="str">
        <f t="shared" si="918"/>
        <v>00000</v>
      </c>
      <c r="M3337" s="1">
        <f t="shared" si="919"/>
        <v>0</v>
      </c>
      <c r="N3337" s="6" t="str">
        <f t="shared" si="920"/>
        <v>00</v>
      </c>
      <c r="O3337" s="1">
        <f t="shared" si="921"/>
        <v>50</v>
      </c>
      <c r="P3337" s="1">
        <f>IF(HEX2DEC(LEFT(E3337,4))&gt;=32768,HEX2DEC(LEFT(E3337,4))-65536,HEX2DEC(LEFT(E3337,4)))/Codes!$N$2</f>
        <v>4.8</v>
      </c>
      <c r="Q3337" s="1">
        <f>IF(HEX2DEC(RIGHT(E3337,4))&gt;=32768,HEX2DEC(RIGHT(E3337,4))-65536,HEX2DEC(RIGHT(E3337,4)))/Codes!$N$2</f>
        <v>0</v>
      </c>
      <c r="R3337" s="1">
        <f>IF(HEX2DEC(LEFT(F3337,4))&gt;=32768,HEX2DEC(LEFT(F3337,4))-65536,HEX2DEC(LEFT(F3337,4)))/Codes!$N$2</f>
        <v>4</v>
      </c>
      <c r="S3337" s="1">
        <f>IF(HEX2DEC(RIGHT(F3337,4))&gt;=32768,HEX2DEC(RIGHT(F3337,4))-65536,HEX2DEC(RIGHT(F3337,4)))/Codes!$N$2</f>
        <v>14</v>
      </c>
      <c r="T3337" s="18">
        <f t="shared" si="922"/>
        <v>361</v>
      </c>
      <c r="U3337" s="1">
        <f t="shared" si="923"/>
        <v>83</v>
      </c>
      <c r="V3337" s="1">
        <f t="shared" si="924"/>
        <v>0</v>
      </c>
      <c r="W3337" s="1" t="str">
        <f t="shared" si="925"/>
        <v>100</v>
      </c>
      <c r="X3337" s="1">
        <f t="shared" si="926"/>
        <v>1</v>
      </c>
      <c r="Y3337" s="1">
        <f t="shared" si="927"/>
        <v>50</v>
      </c>
      <c r="Z3337" s="1" t="str">
        <f>VLOOKUP(BIN2DEC(MID(HEX2BIN(MID(H3337,3,2),8),2,5)),Codes!$E$1:$F$18,2)</f>
        <v>Flame</v>
      </c>
      <c r="AA3337" s="6" t="str">
        <f t="shared" si="928"/>
        <v>0</v>
      </c>
      <c r="AB3337" s="1">
        <f t="shared" si="929"/>
        <v>30</v>
      </c>
      <c r="AC3337" s="1" t="str">
        <f>VLOOKUP(BIN2DEC(RIGHT(HEX2BIN(MID(H3337,6,1),4),1)&amp;LEFT(HEX2BIN(MID(H3337,7,1),4),1)),Codes!$K$1:$L$5,2)</f>
        <v>L</v>
      </c>
      <c r="AD3337" s="1" t="str">
        <f>VLOOKUP(BIN2DEC(RIGHT(HEX2BIN(MID(H3337,7,1),4),3)&amp;LEFT(HEX2BIN(MID(H3337,8,1),4),2)),Codes!$H$2:$I$33,2)</f>
        <v>Burn</v>
      </c>
      <c r="AE3337" s="1" t="str">
        <f t="shared" si="930"/>
        <v>1</v>
      </c>
      <c r="AF3337" s="1" t="str">
        <f t="shared" si="931"/>
        <v>1</v>
      </c>
      <c r="AH3337" s="6">
        <f t="shared" si="932"/>
        <v>72</v>
      </c>
    </row>
    <row r="3338" spans="1:34">
      <c r="A3338" s="3" t="s">
        <v>7429</v>
      </c>
      <c r="B3338" s="1" t="s">
        <v>85</v>
      </c>
      <c r="C3338" s="6" t="s">
        <v>6872</v>
      </c>
      <c r="D3338" s="9" t="s">
        <v>5941</v>
      </c>
      <c r="E3338" s="9" t="s">
        <v>232</v>
      </c>
      <c r="F3338" s="9" t="s">
        <v>5942</v>
      </c>
      <c r="G3338" s="9" t="s">
        <v>7427</v>
      </c>
      <c r="H3338" s="9" t="s">
        <v>5936</v>
      </c>
      <c r="J3338" s="6" t="str">
        <f t="shared" si="916"/>
        <v>001011</v>
      </c>
      <c r="K3338" s="1">
        <f t="shared" si="917"/>
        <v>2</v>
      </c>
      <c r="L3338" s="6" t="str">
        <f t="shared" si="918"/>
        <v>00000</v>
      </c>
      <c r="M3338" s="1">
        <f t="shared" si="919"/>
        <v>0</v>
      </c>
      <c r="N3338" s="6" t="str">
        <f t="shared" si="920"/>
        <v>00</v>
      </c>
      <c r="O3338" s="1">
        <f t="shared" si="921"/>
        <v>50</v>
      </c>
      <c r="P3338" s="1">
        <f>IF(HEX2DEC(LEFT(E3338,4))&gt;=32768,HEX2DEC(LEFT(E3338,4))-65536,HEX2DEC(LEFT(E3338,4)))/Codes!$N$2</f>
        <v>4.8</v>
      </c>
      <c r="Q3338" s="1">
        <f>IF(HEX2DEC(RIGHT(E3338,4))&gt;=32768,HEX2DEC(RIGHT(E3338,4))-65536,HEX2DEC(RIGHT(E3338,4)))/Codes!$N$2</f>
        <v>0</v>
      </c>
      <c r="R3338" s="1">
        <f>IF(HEX2DEC(LEFT(F3338,4))&gt;=32768,HEX2DEC(LEFT(F3338,4))-65536,HEX2DEC(LEFT(F3338,4)))/Codes!$N$2</f>
        <v>4</v>
      </c>
      <c r="S3338" s="1">
        <f>IF(HEX2DEC(RIGHT(F3338,4))&gt;=32768,HEX2DEC(RIGHT(F3338,4))-65536,HEX2DEC(RIGHT(F3338,4)))/Codes!$N$2</f>
        <v>22</v>
      </c>
      <c r="T3338" s="18">
        <f t="shared" si="922"/>
        <v>361</v>
      </c>
      <c r="U3338" s="1">
        <f t="shared" si="923"/>
        <v>83</v>
      </c>
      <c r="V3338" s="1">
        <f t="shared" si="924"/>
        <v>0</v>
      </c>
      <c r="W3338" s="1" t="str">
        <f t="shared" si="925"/>
        <v>100</v>
      </c>
      <c r="X3338" s="1">
        <f t="shared" si="926"/>
        <v>1</v>
      </c>
      <c r="Y3338" s="1">
        <f t="shared" si="927"/>
        <v>50</v>
      </c>
      <c r="Z3338" s="1" t="str">
        <f>VLOOKUP(BIN2DEC(MID(HEX2BIN(MID(H3338,3,2),8),2,5)),Codes!$E$1:$F$18,2)</f>
        <v>Flame</v>
      </c>
      <c r="AA3338" s="6" t="str">
        <f t="shared" si="928"/>
        <v>0</v>
      </c>
      <c r="AB3338" s="1">
        <f t="shared" si="929"/>
        <v>30</v>
      </c>
      <c r="AC3338" s="1" t="str">
        <f>VLOOKUP(BIN2DEC(RIGHT(HEX2BIN(MID(H3338,6,1),4),1)&amp;LEFT(HEX2BIN(MID(H3338,7,1),4),1)),Codes!$K$1:$L$5,2)</f>
        <v>L</v>
      </c>
      <c r="AD3338" s="1" t="str">
        <f>VLOOKUP(BIN2DEC(RIGHT(HEX2BIN(MID(H3338,7,1),4),3)&amp;LEFT(HEX2BIN(MID(H3338,8,1),4),2)),Codes!$H$2:$I$33,2)</f>
        <v>Burn</v>
      </c>
      <c r="AE3338" s="1" t="str">
        <f t="shared" si="930"/>
        <v>1</v>
      </c>
      <c r="AF3338" s="1" t="str">
        <f t="shared" si="931"/>
        <v>1</v>
      </c>
      <c r="AH3338" s="6">
        <f t="shared" si="932"/>
        <v>72</v>
      </c>
    </row>
    <row r="3339" spans="1:34">
      <c r="A3339" s="3" t="s">
        <v>7430</v>
      </c>
      <c r="B3339" s="1" t="s">
        <v>85</v>
      </c>
      <c r="C3339" s="6" t="s">
        <v>6898</v>
      </c>
      <c r="D3339" s="9" t="s">
        <v>7431</v>
      </c>
      <c r="E3339" s="9" t="s">
        <v>6885</v>
      </c>
      <c r="F3339" s="9" t="s">
        <v>91</v>
      </c>
      <c r="G3339" s="9" t="s">
        <v>7432</v>
      </c>
      <c r="H3339" s="9" t="s">
        <v>7047</v>
      </c>
      <c r="J3339" s="6" t="str">
        <f t="shared" si="916"/>
        <v>001011</v>
      </c>
      <c r="K3339" s="1">
        <f t="shared" si="917"/>
        <v>2</v>
      </c>
      <c r="L3339" s="6" t="str">
        <f t="shared" si="918"/>
        <v>00000</v>
      </c>
      <c r="M3339" s="1">
        <f t="shared" si="919"/>
        <v>78</v>
      </c>
      <c r="N3339" s="6" t="str">
        <f t="shared" si="920"/>
        <v>00</v>
      </c>
      <c r="O3339" s="1">
        <f t="shared" si="921"/>
        <v>5</v>
      </c>
      <c r="P3339" s="1">
        <f>IF(HEX2DEC(LEFT(E3339,4))&gt;=32768,HEX2DEC(LEFT(E3339,4))-65536,HEX2DEC(LEFT(E3339,4)))/Codes!$N$2</f>
        <v>4</v>
      </c>
      <c r="Q3339" s="1">
        <f>IF(HEX2DEC(RIGHT(E3339,4))&gt;=32768,HEX2DEC(RIGHT(E3339,4))-65536,HEX2DEC(RIGHT(E3339,4)))/Codes!$N$2</f>
        <v>0.8</v>
      </c>
      <c r="R3339" s="1">
        <f>IF(HEX2DEC(LEFT(F3339,4))&gt;=32768,HEX2DEC(LEFT(F3339,4))-65536,HEX2DEC(LEFT(F3339,4)))/Codes!$N$2</f>
        <v>0</v>
      </c>
      <c r="S3339" s="1">
        <f>IF(HEX2DEC(RIGHT(F3339,4))&gt;=32768,HEX2DEC(RIGHT(F3339,4))-65536,HEX2DEC(RIGHT(F3339,4)))/Codes!$N$2</f>
        <v>0</v>
      </c>
      <c r="T3339" s="18">
        <f t="shared" si="922"/>
        <v>96</v>
      </c>
      <c r="U3339" s="1">
        <f t="shared" si="923"/>
        <v>25</v>
      </c>
      <c r="V3339" s="1">
        <f t="shared" si="924"/>
        <v>0</v>
      </c>
      <c r="W3339" s="1" t="str">
        <f t="shared" si="925"/>
        <v>100</v>
      </c>
      <c r="X3339" s="1">
        <f t="shared" si="926"/>
        <v>3</v>
      </c>
      <c r="Y3339" s="1">
        <f t="shared" si="927"/>
        <v>40</v>
      </c>
      <c r="Z3339" s="1" t="str">
        <f>VLOOKUP(BIN2DEC(MID(HEX2BIN(MID(H3339,3,2),8),2,5)),Codes!$E$1:$F$18,2)</f>
        <v>Slash</v>
      </c>
      <c r="AA3339" s="6" t="str">
        <f t="shared" si="928"/>
        <v>0</v>
      </c>
      <c r="AB3339" s="1">
        <f t="shared" si="929"/>
        <v>0</v>
      </c>
      <c r="AC3339" s="1" t="str">
        <f>VLOOKUP(BIN2DEC(RIGHT(HEX2BIN(MID(H3339,6,1),4),1)&amp;LEFT(HEX2BIN(MID(H3339,7,1),4),1)),Codes!$K$1:$L$5,2)</f>
        <v>S</v>
      </c>
      <c r="AD3339" s="1" t="str">
        <f>VLOOKUP(BIN2DEC(RIGHT(HEX2BIN(MID(H3339,7,1),4),3)&amp;LEFT(HEX2BIN(MID(H3339,8,1),4),2)),Codes!$H$2:$I$33,2)</f>
        <v>Slash</v>
      </c>
      <c r="AE3339" s="1" t="str">
        <f t="shared" si="930"/>
        <v>1</v>
      </c>
      <c r="AF3339" s="1" t="str">
        <f t="shared" si="931"/>
        <v>1</v>
      </c>
      <c r="AH3339" s="6">
        <f t="shared" si="932"/>
        <v>3</v>
      </c>
    </row>
    <row r="3340" spans="1:34">
      <c r="A3340" s="3" t="s">
        <v>7433</v>
      </c>
      <c r="B3340" s="1" t="s">
        <v>85</v>
      </c>
      <c r="C3340" s="6" t="s">
        <v>6898</v>
      </c>
      <c r="D3340" s="9" t="s">
        <v>7434</v>
      </c>
      <c r="E3340" s="9" t="s">
        <v>307</v>
      </c>
      <c r="F3340" s="9" t="s">
        <v>91</v>
      </c>
      <c r="G3340" s="9" t="s">
        <v>7435</v>
      </c>
      <c r="H3340" s="9" t="s">
        <v>7047</v>
      </c>
      <c r="J3340" s="6" t="str">
        <f t="shared" si="916"/>
        <v>001011</v>
      </c>
      <c r="K3340" s="1">
        <f t="shared" si="917"/>
        <v>1</v>
      </c>
      <c r="L3340" s="6" t="str">
        <f t="shared" si="918"/>
        <v>00000</v>
      </c>
      <c r="M3340" s="1">
        <f t="shared" si="919"/>
        <v>73</v>
      </c>
      <c r="N3340" s="6" t="str">
        <f t="shared" si="920"/>
        <v>00</v>
      </c>
      <c r="O3340" s="1">
        <f t="shared" si="921"/>
        <v>5</v>
      </c>
      <c r="P3340" s="1">
        <f>IF(HEX2DEC(LEFT(E3340,4))&gt;=32768,HEX2DEC(LEFT(E3340,4))-65536,HEX2DEC(LEFT(E3340,4)))/Codes!$N$2</f>
        <v>3.2</v>
      </c>
      <c r="Q3340" s="1">
        <f>IF(HEX2DEC(RIGHT(E3340,4))&gt;=32768,HEX2DEC(RIGHT(E3340,4))-65536,HEX2DEC(RIGHT(E3340,4)))/Codes!$N$2</f>
        <v>0</v>
      </c>
      <c r="R3340" s="1">
        <f>IF(HEX2DEC(LEFT(F3340,4))&gt;=32768,HEX2DEC(LEFT(F3340,4))-65536,HEX2DEC(LEFT(F3340,4)))/Codes!$N$2</f>
        <v>0</v>
      </c>
      <c r="S3340" s="1">
        <f>IF(HEX2DEC(RIGHT(F3340,4))&gt;=32768,HEX2DEC(RIGHT(F3340,4))-65536,HEX2DEC(RIGHT(F3340,4)))/Codes!$N$2</f>
        <v>0</v>
      </c>
      <c r="T3340" s="18">
        <f t="shared" si="922"/>
        <v>80</v>
      </c>
      <c r="U3340" s="1">
        <f t="shared" si="923"/>
        <v>25</v>
      </c>
      <c r="V3340" s="1">
        <f t="shared" si="924"/>
        <v>0</v>
      </c>
      <c r="W3340" s="1" t="str">
        <f t="shared" si="925"/>
        <v>100</v>
      </c>
      <c r="X3340" s="1">
        <f t="shared" si="926"/>
        <v>3</v>
      </c>
      <c r="Y3340" s="1">
        <f t="shared" si="927"/>
        <v>40</v>
      </c>
      <c r="Z3340" s="1" t="str">
        <f>VLOOKUP(BIN2DEC(MID(HEX2BIN(MID(H3340,3,2),8),2,5)),Codes!$E$1:$F$18,2)</f>
        <v>Slash</v>
      </c>
      <c r="AA3340" s="6" t="str">
        <f t="shared" si="928"/>
        <v>0</v>
      </c>
      <c r="AB3340" s="1">
        <f t="shared" si="929"/>
        <v>0</v>
      </c>
      <c r="AC3340" s="1" t="str">
        <f>VLOOKUP(BIN2DEC(RIGHT(HEX2BIN(MID(H3340,6,1),4),1)&amp;LEFT(HEX2BIN(MID(H3340,7,1),4),1)),Codes!$K$1:$L$5,2)</f>
        <v>S</v>
      </c>
      <c r="AD3340" s="1" t="str">
        <f>VLOOKUP(BIN2DEC(RIGHT(HEX2BIN(MID(H3340,7,1),4),3)&amp;LEFT(HEX2BIN(MID(H3340,8,1),4),2)),Codes!$H$2:$I$33,2)</f>
        <v>Slash</v>
      </c>
      <c r="AE3340" s="1" t="str">
        <f t="shared" si="930"/>
        <v>1</v>
      </c>
      <c r="AF3340" s="1" t="str">
        <f t="shared" si="931"/>
        <v>1</v>
      </c>
      <c r="AH3340" s="6">
        <f t="shared" si="932"/>
        <v>3</v>
      </c>
    </row>
    <row r="3341" spans="1:34">
      <c r="A3341" s="3" t="s">
        <v>7436</v>
      </c>
      <c r="B3341" s="1" t="s">
        <v>85</v>
      </c>
      <c r="C3341" s="6" t="s">
        <v>6898</v>
      </c>
      <c r="D3341" s="9" t="s">
        <v>7437</v>
      </c>
      <c r="E3341" s="9" t="s">
        <v>265</v>
      </c>
      <c r="F3341" s="9" t="s">
        <v>91</v>
      </c>
      <c r="G3341" s="9" t="s">
        <v>7438</v>
      </c>
      <c r="H3341" s="9" t="s">
        <v>2337</v>
      </c>
      <c r="J3341" s="6" t="str">
        <f t="shared" si="916"/>
        <v>001011</v>
      </c>
      <c r="K3341" s="1">
        <f t="shared" si="917"/>
        <v>0</v>
      </c>
      <c r="L3341" s="6" t="str">
        <f t="shared" si="918"/>
        <v>00000</v>
      </c>
      <c r="M3341" s="1">
        <f t="shared" si="919"/>
        <v>27</v>
      </c>
      <c r="N3341" s="6" t="str">
        <f t="shared" si="920"/>
        <v>00</v>
      </c>
      <c r="O3341" s="1">
        <f t="shared" si="921"/>
        <v>5</v>
      </c>
      <c r="P3341" s="1">
        <f>IF(HEX2DEC(LEFT(E3341,4))&gt;=32768,HEX2DEC(LEFT(E3341,4))-65536,HEX2DEC(LEFT(E3341,4)))/Codes!$N$2</f>
        <v>2.4</v>
      </c>
      <c r="Q3341" s="1">
        <f>IF(HEX2DEC(RIGHT(E3341,4))&gt;=32768,HEX2DEC(RIGHT(E3341,4))-65536,HEX2DEC(RIGHT(E3341,4)))/Codes!$N$2</f>
        <v>0</v>
      </c>
      <c r="R3341" s="1">
        <f>IF(HEX2DEC(LEFT(F3341,4))&gt;=32768,HEX2DEC(LEFT(F3341,4))-65536,HEX2DEC(LEFT(F3341,4)))/Codes!$N$2</f>
        <v>0</v>
      </c>
      <c r="S3341" s="1">
        <f>IF(HEX2DEC(RIGHT(F3341,4))&gt;=32768,HEX2DEC(RIGHT(F3341,4))-65536,HEX2DEC(RIGHT(F3341,4)))/Codes!$N$2</f>
        <v>0</v>
      </c>
      <c r="T3341" s="18">
        <f t="shared" si="922"/>
        <v>60</v>
      </c>
      <c r="U3341" s="1">
        <f t="shared" si="923"/>
        <v>25</v>
      </c>
      <c r="V3341" s="1">
        <f t="shared" si="924"/>
        <v>0</v>
      </c>
      <c r="W3341" s="1" t="str">
        <f t="shared" si="925"/>
        <v>100</v>
      </c>
      <c r="X3341" s="1">
        <f t="shared" si="926"/>
        <v>3</v>
      </c>
      <c r="Y3341" s="1">
        <f t="shared" si="927"/>
        <v>50</v>
      </c>
      <c r="Z3341" s="1" t="str">
        <f>VLOOKUP(BIN2DEC(MID(HEX2BIN(MID(H3341,3,2),8),2,5)),Codes!$E$1:$F$18,2)</f>
        <v>Slash</v>
      </c>
      <c r="AA3341" s="6" t="str">
        <f t="shared" si="928"/>
        <v>0</v>
      </c>
      <c r="AB3341" s="1">
        <f t="shared" si="929"/>
        <v>0</v>
      </c>
      <c r="AC3341" s="1" t="str">
        <f>VLOOKUP(BIN2DEC(RIGHT(HEX2BIN(MID(H3341,6,1),4),1)&amp;LEFT(HEX2BIN(MID(H3341,7,1),4),1)),Codes!$K$1:$L$5,2)</f>
        <v>S</v>
      </c>
      <c r="AD3341" s="1" t="str">
        <f>VLOOKUP(BIN2DEC(RIGHT(HEX2BIN(MID(H3341,7,1),4),3)&amp;LEFT(HEX2BIN(MID(H3341,8,1),4),2)),Codes!$H$2:$I$33,2)</f>
        <v>Slash</v>
      </c>
      <c r="AE3341" s="1" t="str">
        <f t="shared" si="930"/>
        <v>1</v>
      </c>
      <c r="AF3341" s="1" t="str">
        <f t="shared" si="931"/>
        <v>1</v>
      </c>
      <c r="AH3341" s="6">
        <f t="shared" si="932"/>
        <v>3</v>
      </c>
    </row>
    <row r="3342" spans="1:34">
      <c r="A3342" s="3" t="s">
        <v>7439</v>
      </c>
      <c r="B3342" s="1" t="s">
        <v>85</v>
      </c>
      <c r="C3342" s="6" t="s">
        <v>6898</v>
      </c>
      <c r="D3342" s="9" t="s">
        <v>7440</v>
      </c>
      <c r="E3342" s="9" t="s">
        <v>338</v>
      </c>
      <c r="F3342" s="9" t="s">
        <v>91</v>
      </c>
      <c r="G3342" s="9" t="s">
        <v>7441</v>
      </c>
      <c r="H3342" s="9" t="s">
        <v>7442</v>
      </c>
      <c r="J3342" s="6" t="str">
        <f t="shared" si="916"/>
        <v>001011</v>
      </c>
      <c r="K3342" s="1">
        <f t="shared" si="917"/>
        <v>3</v>
      </c>
      <c r="L3342" s="6" t="str">
        <f t="shared" si="918"/>
        <v>00000</v>
      </c>
      <c r="M3342" s="1">
        <f t="shared" si="919"/>
        <v>78</v>
      </c>
      <c r="N3342" s="6" t="str">
        <f t="shared" si="920"/>
        <v>00</v>
      </c>
      <c r="O3342" s="1">
        <f t="shared" si="921"/>
        <v>4</v>
      </c>
      <c r="P3342" s="1">
        <f>IF(HEX2DEC(LEFT(E3342,4))&gt;=32768,HEX2DEC(LEFT(E3342,4))-65536,HEX2DEC(LEFT(E3342,4)))/Codes!$N$2</f>
        <v>4</v>
      </c>
      <c r="Q3342" s="1">
        <f>IF(HEX2DEC(RIGHT(E3342,4))&gt;=32768,HEX2DEC(RIGHT(E3342,4))-65536,HEX2DEC(RIGHT(E3342,4)))/Codes!$N$2</f>
        <v>6</v>
      </c>
      <c r="R3342" s="1">
        <f>IF(HEX2DEC(LEFT(F3342,4))&gt;=32768,HEX2DEC(LEFT(F3342,4))-65536,HEX2DEC(LEFT(F3342,4)))/Codes!$N$2</f>
        <v>0</v>
      </c>
      <c r="S3342" s="1">
        <f>IF(HEX2DEC(RIGHT(F3342,4))&gt;=32768,HEX2DEC(RIGHT(F3342,4))-65536,HEX2DEC(RIGHT(F3342,4)))/Codes!$N$2</f>
        <v>0</v>
      </c>
      <c r="T3342" s="18">
        <f t="shared" si="922"/>
        <v>85</v>
      </c>
      <c r="U3342" s="1">
        <f t="shared" si="923"/>
        <v>25</v>
      </c>
      <c r="V3342" s="1">
        <f t="shared" si="924"/>
        <v>0</v>
      </c>
      <c r="W3342" s="1" t="str">
        <f t="shared" si="925"/>
        <v>100</v>
      </c>
      <c r="X3342" s="1">
        <f t="shared" si="926"/>
        <v>3</v>
      </c>
      <c r="Y3342" s="1">
        <f t="shared" si="927"/>
        <v>40</v>
      </c>
      <c r="Z3342" s="1" t="str">
        <f>VLOOKUP(BIN2DEC(MID(HEX2BIN(MID(H3342,3,2),8),2,5)),Codes!$E$1:$F$18,2)</f>
        <v>Normal</v>
      </c>
      <c r="AA3342" s="6" t="str">
        <f t="shared" si="928"/>
        <v>0</v>
      </c>
      <c r="AB3342" s="1">
        <f t="shared" si="929"/>
        <v>0</v>
      </c>
      <c r="AC3342" s="1" t="str">
        <f>VLOOKUP(BIN2DEC(RIGHT(HEX2BIN(MID(H3342,6,1),4),1)&amp;LEFT(HEX2BIN(MID(H3342,7,1),4),1)),Codes!$K$1:$L$5,2)</f>
        <v>S</v>
      </c>
      <c r="AD3342" s="1" t="str">
        <f>VLOOKUP(BIN2DEC(RIGHT(HEX2BIN(MID(H3342,7,1),4),3)&amp;LEFT(HEX2BIN(MID(H3342,8,1),4),2)),Codes!$H$2:$I$33,2)</f>
        <v>Slash</v>
      </c>
      <c r="AE3342" s="1" t="str">
        <f t="shared" si="930"/>
        <v>1</v>
      </c>
      <c r="AF3342" s="1" t="str">
        <f t="shared" si="931"/>
        <v>1</v>
      </c>
      <c r="AH3342" s="6">
        <f t="shared" si="932"/>
        <v>3</v>
      </c>
    </row>
    <row r="3343" spans="1:34">
      <c r="A3343" s="3" t="s">
        <v>7443</v>
      </c>
      <c r="B3343" s="1" t="s">
        <v>85</v>
      </c>
      <c r="C3343" s="6" t="s">
        <v>6925</v>
      </c>
      <c r="D3343" s="9" t="s">
        <v>7417</v>
      </c>
      <c r="E3343" s="9" t="s">
        <v>7444</v>
      </c>
      <c r="F3343" s="9" t="s">
        <v>91</v>
      </c>
      <c r="G3343" s="9" t="s">
        <v>7445</v>
      </c>
      <c r="H3343" s="9" t="s">
        <v>4747</v>
      </c>
      <c r="J3343" s="6" t="str">
        <f t="shared" si="916"/>
        <v>001011</v>
      </c>
      <c r="K3343" s="1">
        <f t="shared" si="917"/>
        <v>0</v>
      </c>
      <c r="L3343" s="6" t="str">
        <f t="shared" si="918"/>
        <v>00000</v>
      </c>
      <c r="M3343" s="1">
        <f t="shared" si="919"/>
        <v>78</v>
      </c>
      <c r="N3343" s="6" t="str">
        <f t="shared" si="920"/>
        <v>00</v>
      </c>
      <c r="O3343" s="1">
        <f t="shared" si="921"/>
        <v>6</v>
      </c>
      <c r="P3343" s="1">
        <f>IF(HEX2DEC(LEFT(E3343,4))&gt;=32768,HEX2DEC(LEFT(E3343,4))-65536,HEX2DEC(LEFT(E3343,4)))/Codes!$N$2</f>
        <v>5.6</v>
      </c>
      <c r="Q3343" s="1">
        <f>IF(HEX2DEC(RIGHT(E3343,4))&gt;=32768,HEX2DEC(RIGHT(E3343,4))-65536,HEX2DEC(RIGHT(E3343,4)))/Codes!$N$2</f>
        <v>0.8</v>
      </c>
      <c r="R3343" s="1">
        <f>IF(HEX2DEC(LEFT(F3343,4))&gt;=32768,HEX2DEC(LEFT(F3343,4))-65536,HEX2DEC(LEFT(F3343,4)))/Codes!$N$2</f>
        <v>0</v>
      </c>
      <c r="S3343" s="1">
        <f>IF(HEX2DEC(RIGHT(F3343,4))&gt;=32768,HEX2DEC(RIGHT(F3343,4))-65536,HEX2DEC(RIGHT(F3343,4)))/Codes!$N$2</f>
        <v>0</v>
      </c>
      <c r="T3343" s="18">
        <f t="shared" si="922"/>
        <v>96</v>
      </c>
      <c r="U3343" s="1">
        <f t="shared" si="923"/>
        <v>30</v>
      </c>
      <c r="V3343" s="1">
        <f t="shared" si="924"/>
        <v>0</v>
      </c>
      <c r="W3343" s="1" t="str">
        <f t="shared" si="925"/>
        <v>100</v>
      </c>
      <c r="X3343" s="1">
        <f t="shared" si="926"/>
        <v>3</v>
      </c>
      <c r="Y3343" s="1">
        <f t="shared" si="927"/>
        <v>50</v>
      </c>
      <c r="Z3343" s="1" t="str">
        <f>VLOOKUP(BIN2DEC(MID(HEX2BIN(MID(H3343,3,2),8),2,5)),Codes!$E$1:$F$18,2)</f>
        <v>Slash</v>
      </c>
      <c r="AA3343" s="6" t="str">
        <f t="shared" si="928"/>
        <v>0</v>
      </c>
      <c r="AB3343" s="1">
        <f t="shared" si="929"/>
        <v>0</v>
      </c>
      <c r="AC3343" s="1" t="str">
        <f>VLOOKUP(BIN2DEC(RIGHT(HEX2BIN(MID(H3343,6,1),4),1)&amp;LEFT(HEX2BIN(MID(H3343,7,1),4),1)),Codes!$K$1:$L$5,2)</f>
        <v>M</v>
      </c>
      <c r="AD3343" s="1" t="str">
        <f>VLOOKUP(BIN2DEC(RIGHT(HEX2BIN(MID(H3343,7,1),4),3)&amp;LEFT(HEX2BIN(MID(H3343,8,1),4),2)),Codes!$H$2:$I$33,2)</f>
        <v>Slash</v>
      </c>
      <c r="AE3343" s="1" t="str">
        <f t="shared" si="930"/>
        <v>1</v>
      </c>
      <c r="AF3343" s="1" t="str">
        <f t="shared" si="931"/>
        <v>1</v>
      </c>
      <c r="AH3343" s="6">
        <f t="shared" si="932"/>
        <v>35</v>
      </c>
    </row>
    <row r="3344" spans="1:34">
      <c r="A3344" s="3" t="s">
        <v>7446</v>
      </c>
      <c r="B3344" s="1" t="s">
        <v>85</v>
      </c>
      <c r="C3344" s="6" t="s">
        <v>6925</v>
      </c>
      <c r="D3344" s="9" t="s">
        <v>7447</v>
      </c>
      <c r="E3344" s="9" t="s">
        <v>207</v>
      </c>
      <c r="F3344" s="9" t="s">
        <v>91</v>
      </c>
      <c r="G3344" s="9" t="s">
        <v>7445</v>
      </c>
      <c r="H3344" s="9" t="s">
        <v>4747</v>
      </c>
      <c r="J3344" s="6" t="str">
        <f t="shared" si="916"/>
        <v>001011</v>
      </c>
      <c r="K3344" s="1">
        <f t="shared" si="917"/>
        <v>1</v>
      </c>
      <c r="L3344" s="6" t="str">
        <f t="shared" si="918"/>
        <v>00000</v>
      </c>
      <c r="M3344" s="1">
        <f t="shared" si="919"/>
        <v>73</v>
      </c>
      <c r="N3344" s="6" t="str">
        <f t="shared" si="920"/>
        <v>00</v>
      </c>
      <c r="O3344" s="1">
        <f t="shared" si="921"/>
        <v>6</v>
      </c>
      <c r="P3344" s="1">
        <f>IF(HEX2DEC(LEFT(E3344,4))&gt;=32768,HEX2DEC(LEFT(E3344,4))-65536,HEX2DEC(LEFT(E3344,4)))/Codes!$N$2</f>
        <v>4</v>
      </c>
      <c r="Q3344" s="1">
        <f>IF(HEX2DEC(RIGHT(E3344,4))&gt;=32768,HEX2DEC(RIGHT(E3344,4))-65536,HEX2DEC(RIGHT(E3344,4)))/Codes!$N$2</f>
        <v>0</v>
      </c>
      <c r="R3344" s="1">
        <f>IF(HEX2DEC(LEFT(F3344,4))&gt;=32768,HEX2DEC(LEFT(F3344,4))-65536,HEX2DEC(LEFT(F3344,4)))/Codes!$N$2</f>
        <v>0</v>
      </c>
      <c r="S3344" s="1">
        <f>IF(HEX2DEC(RIGHT(F3344,4))&gt;=32768,HEX2DEC(RIGHT(F3344,4))-65536,HEX2DEC(RIGHT(F3344,4)))/Codes!$N$2</f>
        <v>0</v>
      </c>
      <c r="T3344" s="18">
        <f t="shared" si="922"/>
        <v>96</v>
      </c>
      <c r="U3344" s="1">
        <f t="shared" si="923"/>
        <v>30</v>
      </c>
      <c r="V3344" s="1">
        <f t="shared" si="924"/>
        <v>0</v>
      </c>
      <c r="W3344" s="1" t="str">
        <f t="shared" si="925"/>
        <v>100</v>
      </c>
      <c r="X3344" s="1">
        <f t="shared" si="926"/>
        <v>3</v>
      </c>
      <c r="Y3344" s="1">
        <f t="shared" si="927"/>
        <v>50</v>
      </c>
      <c r="Z3344" s="1" t="str">
        <f>VLOOKUP(BIN2DEC(MID(HEX2BIN(MID(H3344,3,2),8),2,5)),Codes!$E$1:$F$18,2)</f>
        <v>Slash</v>
      </c>
      <c r="AA3344" s="6" t="str">
        <f t="shared" si="928"/>
        <v>0</v>
      </c>
      <c r="AB3344" s="1">
        <f t="shared" si="929"/>
        <v>0</v>
      </c>
      <c r="AC3344" s="1" t="str">
        <f>VLOOKUP(BIN2DEC(RIGHT(HEX2BIN(MID(H3344,6,1),4),1)&amp;LEFT(HEX2BIN(MID(H3344,7,1),4),1)),Codes!$K$1:$L$5,2)</f>
        <v>M</v>
      </c>
      <c r="AD3344" s="1" t="str">
        <f>VLOOKUP(BIN2DEC(RIGHT(HEX2BIN(MID(H3344,7,1),4),3)&amp;LEFT(HEX2BIN(MID(H3344,8,1),4),2)),Codes!$H$2:$I$33,2)</f>
        <v>Slash</v>
      </c>
      <c r="AE3344" s="1" t="str">
        <f t="shared" si="930"/>
        <v>1</v>
      </c>
      <c r="AF3344" s="1" t="str">
        <f t="shared" si="931"/>
        <v>1</v>
      </c>
      <c r="AH3344" s="6">
        <f t="shared" si="932"/>
        <v>35</v>
      </c>
    </row>
    <row r="3345" spans="1:34">
      <c r="A3345" s="3" t="s">
        <v>7448</v>
      </c>
      <c r="B3345" s="1" t="s">
        <v>85</v>
      </c>
      <c r="C3345" s="6" t="s">
        <v>6925</v>
      </c>
      <c r="D3345" s="9" t="s">
        <v>7449</v>
      </c>
      <c r="E3345" s="9" t="s">
        <v>256</v>
      </c>
      <c r="F3345" s="9" t="s">
        <v>91</v>
      </c>
      <c r="G3345" s="9" t="s">
        <v>7445</v>
      </c>
      <c r="H3345" s="9" t="s">
        <v>4747</v>
      </c>
      <c r="J3345" s="6" t="str">
        <f t="shared" si="916"/>
        <v>001011</v>
      </c>
      <c r="K3345" s="1">
        <f t="shared" si="917"/>
        <v>2</v>
      </c>
      <c r="L3345" s="6" t="str">
        <f t="shared" si="918"/>
        <v>00000</v>
      </c>
      <c r="M3345" s="1">
        <f t="shared" si="919"/>
        <v>27</v>
      </c>
      <c r="N3345" s="6" t="str">
        <f t="shared" si="920"/>
        <v>00</v>
      </c>
      <c r="O3345" s="1">
        <f t="shared" si="921"/>
        <v>6</v>
      </c>
      <c r="P3345" s="1">
        <f>IF(HEX2DEC(LEFT(E3345,4))&gt;=32768,HEX2DEC(LEFT(E3345,4))-65536,HEX2DEC(LEFT(E3345,4)))/Codes!$N$2</f>
        <v>3.6</v>
      </c>
      <c r="Q3345" s="1">
        <f>IF(HEX2DEC(RIGHT(E3345,4))&gt;=32768,HEX2DEC(RIGHT(E3345,4))-65536,HEX2DEC(RIGHT(E3345,4)))/Codes!$N$2</f>
        <v>0</v>
      </c>
      <c r="R3345" s="1">
        <f>IF(HEX2DEC(LEFT(F3345,4))&gt;=32768,HEX2DEC(LEFT(F3345,4))-65536,HEX2DEC(LEFT(F3345,4)))/Codes!$N$2</f>
        <v>0</v>
      </c>
      <c r="S3345" s="1">
        <f>IF(HEX2DEC(RIGHT(F3345,4))&gt;=32768,HEX2DEC(RIGHT(F3345,4))-65536,HEX2DEC(RIGHT(F3345,4)))/Codes!$N$2</f>
        <v>0</v>
      </c>
      <c r="T3345" s="18">
        <f t="shared" si="922"/>
        <v>96</v>
      </c>
      <c r="U3345" s="1">
        <f t="shared" si="923"/>
        <v>30</v>
      </c>
      <c r="V3345" s="1">
        <f t="shared" si="924"/>
        <v>0</v>
      </c>
      <c r="W3345" s="1" t="str">
        <f t="shared" si="925"/>
        <v>100</v>
      </c>
      <c r="X3345" s="1">
        <f t="shared" si="926"/>
        <v>3</v>
      </c>
      <c r="Y3345" s="1">
        <f t="shared" si="927"/>
        <v>50</v>
      </c>
      <c r="Z3345" s="1" t="str">
        <f>VLOOKUP(BIN2DEC(MID(HEX2BIN(MID(H3345,3,2),8),2,5)),Codes!$E$1:$F$18,2)</f>
        <v>Slash</v>
      </c>
      <c r="AA3345" s="6" t="str">
        <f t="shared" si="928"/>
        <v>0</v>
      </c>
      <c r="AB3345" s="1">
        <f t="shared" si="929"/>
        <v>0</v>
      </c>
      <c r="AC3345" s="1" t="str">
        <f>VLOOKUP(BIN2DEC(RIGHT(HEX2BIN(MID(H3345,6,1),4),1)&amp;LEFT(HEX2BIN(MID(H3345,7,1),4),1)),Codes!$K$1:$L$5,2)</f>
        <v>M</v>
      </c>
      <c r="AD3345" s="1" t="str">
        <f>VLOOKUP(BIN2DEC(RIGHT(HEX2BIN(MID(H3345,7,1),4),3)&amp;LEFT(HEX2BIN(MID(H3345,8,1),4),2)),Codes!$H$2:$I$33,2)</f>
        <v>Slash</v>
      </c>
      <c r="AE3345" s="1" t="str">
        <f t="shared" si="930"/>
        <v>1</v>
      </c>
      <c r="AF3345" s="1" t="str">
        <f t="shared" si="931"/>
        <v>1</v>
      </c>
      <c r="AH3345" s="6">
        <f t="shared" si="932"/>
        <v>35</v>
      </c>
    </row>
    <row r="3346" spans="1:34">
      <c r="A3346" s="3" t="s">
        <v>7450</v>
      </c>
      <c r="B3346" s="1" t="s">
        <v>85</v>
      </c>
      <c r="C3346" s="6" t="s">
        <v>6925</v>
      </c>
      <c r="D3346" s="9" t="s">
        <v>7440</v>
      </c>
      <c r="E3346" s="9" t="s">
        <v>7451</v>
      </c>
      <c r="F3346" s="9" t="s">
        <v>91</v>
      </c>
      <c r="G3346" s="9" t="s">
        <v>7445</v>
      </c>
      <c r="H3346" s="9" t="s">
        <v>7452</v>
      </c>
      <c r="J3346" s="6" t="str">
        <f t="shared" si="916"/>
        <v>001011</v>
      </c>
      <c r="K3346" s="1">
        <f t="shared" si="917"/>
        <v>3</v>
      </c>
      <c r="L3346" s="6" t="str">
        <f t="shared" si="918"/>
        <v>00000</v>
      </c>
      <c r="M3346" s="1">
        <f t="shared" si="919"/>
        <v>78</v>
      </c>
      <c r="N3346" s="6" t="str">
        <f t="shared" si="920"/>
        <v>00</v>
      </c>
      <c r="O3346" s="1">
        <f t="shared" si="921"/>
        <v>4</v>
      </c>
      <c r="P3346" s="1">
        <f>IF(HEX2DEC(LEFT(E3346,4))&gt;=32768,HEX2DEC(LEFT(E3346,4))-65536,HEX2DEC(LEFT(E3346,4)))/Codes!$N$2</f>
        <v>5.2</v>
      </c>
      <c r="Q3346" s="1">
        <f>IF(HEX2DEC(RIGHT(E3346,4))&gt;=32768,HEX2DEC(RIGHT(E3346,4))-65536,HEX2DEC(RIGHT(E3346,4)))/Codes!$N$2</f>
        <v>6</v>
      </c>
      <c r="R3346" s="1">
        <f>IF(HEX2DEC(LEFT(F3346,4))&gt;=32768,HEX2DEC(LEFT(F3346,4))-65536,HEX2DEC(LEFT(F3346,4)))/Codes!$N$2</f>
        <v>0</v>
      </c>
      <c r="S3346" s="1">
        <f>IF(HEX2DEC(RIGHT(F3346,4))&gt;=32768,HEX2DEC(RIGHT(F3346,4))-65536,HEX2DEC(RIGHT(F3346,4)))/Codes!$N$2</f>
        <v>0</v>
      </c>
      <c r="T3346" s="18">
        <f t="shared" si="922"/>
        <v>96</v>
      </c>
      <c r="U3346" s="1">
        <f t="shared" si="923"/>
        <v>30</v>
      </c>
      <c r="V3346" s="1">
        <f t="shared" si="924"/>
        <v>0</v>
      </c>
      <c r="W3346" s="1" t="str">
        <f t="shared" si="925"/>
        <v>100</v>
      </c>
      <c r="X3346" s="1">
        <f t="shared" si="926"/>
        <v>3</v>
      </c>
      <c r="Y3346" s="1">
        <f t="shared" si="927"/>
        <v>50</v>
      </c>
      <c r="Z3346" s="1" t="str">
        <f>VLOOKUP(BIN2DEC(MID(HEX2BIN(MID(H3346,3,2),8),2,5)),Codes!$E$1:$F$18,2)</f>
        <v>Normal</v>
      </c>
      <c r="AA3346" s="6" t="str">
        <f t="shared" si="928"/>
        <v>0</v>
      </c>
      <c r="AB3346" s="1">
        <f t="shared" si="929"/>
        <v>0</v>
      </c>
      <c r="AC3346" s="1" t="str">
        <f>VLOOKUP(BIN2DEC(RIGHT(HEX2BIN(MID(H3346,6,1),4),1)&amp;LEFT(HEX2BIN(MID(H3346,7,1),4),1)),Codes!$K$1:$L$5,2)</f>
        <v>S</v>
      </c>
      <c r="AD3346" s="1" t="str">
        <f>VLOOKUP(BIN2DEC(RIGHT(HEX2BIN(MID(H3346,7,1),4),3)&amp;LEFT(HEX2BIN(MID(H3346,8,1),4),2)),Codes!$H$2:$I$33,2)</f>
        <v>Punch</v>
      </c>
      <c r="AE3346" s="1" t="str">
        <f t="shared" si="930"/>
        <v>1</v>
      </c>
      <c r="AF3346" s="1" t="str">
        <f t="shared" si="931"/>
        <v>1</v>
      </c>
      <c r="AH3346" s="6">
        <f t="shared" si="932"/>
        <v>1</v>
      </c>
    </row>
    <row r="3347" spans="1:34">
      <c r="A3347" s="3" t="s">
        <v>7453</v>
      </c>
      <c r="B3347" s="1" t="s">
        <v>85</v>
      </c>
      <c r="C3347" s="6" t="s">
        <v>6926</v>
      </c>
      <c r="D3347" s="9" t="s">
        <v>7421</v>
      </c>
      <c r="E3347" s="9" t="s">
        <v>6885</v>
      </c>
      <c r="F3347" s="9" t="s">
        <v>91</v>
      </c>
      <c r="G3347" s="9" t="s">
        <v>218</v>
      </c>
      <c r="H3347" s="9" t="s">
        <v>7454</v>
      </c>
      <c r="J3347" s="6" t="str">
        <f t="shared" si="916"/>
        <v>001011</v>
      </c>
      <c r="K3347" s="1">
        <f t="shared" si="917"/>
        <v>1</v>
      </c>
      <c r="L3347" s="6" t="str">
        <f t="shared" si="918"/>
        <v>00000</v>
      </c>
      <c r="M3347" s="1">
        <f t="shared" si="919"/>
        <v>78</v>
      </c>
      <c r="N3347" s="6" t="str">
        <f t="shared" si="920"/>
        <v>00</v>
      </c>
      <c r="O3347" s="1">
        <f t="shared" si="921"/>
        <v>6</v>
      </c>
      <c r="P3347" s="1">
        <f>IF(HEX2DEC(LEFT(E3347,4))&gt;=32768,HEX2DEC(LEFT(E3347,4))-65536,HEX2DEC(LEFT(E3347,4)))/Codes!$N$2</f>
        <v>4</v>
      </c>
      <c r="Q3347" s="1">
        <f>IF(HEX2DEC(RIGHT(E3347,4))&gt;=32768,HEX2DEC(RIGHT(E3347,4))-65536,HEX2DEC(RIGHT(E3347,4)))/Codes!$N$2</f>
        <v>0.8</v>
      </c>
      <c r="R3347" s="1">
        <f>IF(HEX2DEC(LEFT(F3347,4))&gt;=32768,HEX2DEC(LEFT(F3347,4))-65536,HEX2DEC(LEFT(F3347,4)))/Codes!$N$2</f>
        <v>0</v>
      </c>
      <c r="S3347" s="1">
        <f>IF(HEX2DEC(RIGHT(F3347,4))&gt;=32768,HEX2DEC(RIGHT(F3347,4))-65536,HEX2DEC(RIGHT(F3347,4)))/Codes!$N$2</f>
        <v>0</v>
      </c>
      <c r="T3347" s="18">
        <f t="shared" si="922"/>
        <v>80</v>
      </c>
      <c r="U3347" s="1">
        <f t="shared" si="923"/>
        <v>60</v>
      </c>
      <c r="V3347" s="1">
        <f t="shared" si="924"/>
        <v>0</v>
      </c>
      <c r="W3347" s="1" t="str">
        <f t="shared" si="925"/>
        <v>100</v>
      </c>
      <c r="X3347" s="1">
        <f t="shared" si="926"/>
        <v>3</v>
      </c>
      <c r="Y3347" s="1">
        <f t="shared" si="927"/>
        <v>20</v>
      </c>
      <c r="Z3347" s="1" t="str">
        <f>VLOOKUP(BIN2DEC(MID(HEX2BIN(MID(H3347,3,2),8),2,5)),Codes!$E$1:$F$18,2)</f>
        <v>Slash</v>
      </c>
      <c r="AA3347" s="6" t="str">
        <f t="shared" si="928"/>
        <v>0</v>
      </c>
      <c r="AB3347" s="1">
        <f t="shared" si="929"/>
        <v>1</v>
      </c>
      <c r="AC3347" s="1" t="str">
        <f>VLOOKUP(BIN2DEC(RIGHT(HEX2BIN(MID(H3347,6,1),4),1)&amp;LEFT(HEX2BIN(MID(H3347,7,1),4),1)),Codes!$K$1:$L$5,2)</f>
        <v>M</v>
      </c>
      <c r="AD3347" s="1" t="str">
        <f>VLOOKUP(BIN2DEC(RIGHT(HEX2BIN(MID(H3347,7,1),4),3)&amp;LEFT(HEX2BIN(MID(H3347,8,1),4),2)),Codes!$H$2:$I$33,2)</f>
        <v>Slash</v>
      </c>
      <c r="AE3347" s="1" t="str">
        <f t="shared" si="930"/>
        <v>1</v>
      </c>
      <c r="AF3347" s="1" t="str">
        <f t="shared" si="931"/>
        <v>1</v>
      </c>
      <c r="AH3347" s="6">
        <f t="shared" si="932"/>
        <v>35</v>
      </c>
    </row>
    <row r="3348" spans="1:34">
      <c r="A3348" s="3" t="s">
        <v>7455</v>
      </c>
      <c r="B3348" s="1" t="s">
        <v>85</v>
      </c>
      <c r="C3348" s="6" t="s">
        <v>6926</v>
      </c>
      <c r="D3348" s="9" t="s">
        <v>7158</v>
      </c>
      <c r="E3348" s="9" t="s">
        <v>207</v>
      </c>
      <c r="F3348" s="9" t="s">
        <v>91</v>
      </c>
      <c r="G3348" s="9" t="s">
        <v>7456</v>
      </c>
      <c r="H3348" s="9" t="s">
        <v>7457</v>
      </c>
      <c r="J3348" s="6" t="str">
        <f t="shared" si="916"/>
        <v>001011</v>
      </c>
      <c r="K3348" s="1">
        <f t="shared" si="917"/>
        <v>2</v>
      </c>
      <c r="L3348" s="6" t="str">
        <f t="shared" si="918"/>
        <v>00000</v>
      </c>
      <c r="M3348" s="1">
        <f t="shared" si="919"/>
        <v>73</v>
      </c>
      <c r="N3348" s="6" t="str">
        <f t="shared" si="920"/>
        <v>00</v>
      </c>
      <c r="O3348" s="1">
        <f t="shared" si="921"/>
        <v>6</v>
      </c>
      <c r="P3348" s="1">
        <f>IF(HEX2DEC(LEFT(E3348,4))&gt;=32768,HEX2DEC(LEFT(E3348,4))-65536,HEX2DEC(LEFT(E3348,4)))/Codes!$N$2</f>
        <v>4</v>
      </c>
      <c r="Q3348" s="1">
        <f>IF(HEX2DEC(RIGHT(E3348,4))&gt;=32768,HEX2DEC(RIGHT(E3348,4))-65536,HEX2DEC(RIGHT(E3348,4)))/Codes!$N$2</f>
        <v>0</v>
      </c>
      <c r="R3348" s="1">
        <f>IF(HEX2DEC(LEFT(F3348,4))&gt;=32768,HEX2DEC(LEFT(F3348,4))-65536,HEX2DEC(LEFT(F3348,4)))/Codes!$N$2</f>
        <v>0</v>
      </c>
      <c r="S3348" s="1">
        <f>IF(HEX2DEC(RIGHT(F3348,4))&gt;=32768,HEX2DEC(RIGHT(F3348,4))-65536,HEX2DEC(RIGHT(F3348,4)))/Codes!$N$2</f>
        <v>0</v>
      </c>
      <c r="T3348" s="18">
        <f t="shared" si="922"/>
        <v>56</v>
      </c>
      <c r="U3348" s="1">
        <f t="shared" si="923"/>
        <v>60</v>
      </c>
      <c r="V3348" s="1">
        <f t="shared" si="924"/>
        <v>0</v>
      </c>
      <c r="W3348" s="1" t="str">
        <f t="shared" si="925"/>
        <v>100</v>
      </c>
      <c r="X3348" s="1">
        <f t="shared" si="926"/>
        <v>3</v>
      </c>
      <c r="Y3348" s="1">
        <f t="shared" si="927"/>
        <v>40</v>
      </c>
      <c r="Z3348" s="1" t="str">
        <f>VLOOKUP(BIN2DEC(MID(HEX2BIN(MID(H3348,3,2),8),2,5)),Codes!$E$1:$F$18,2)</f>
        <v>Slash</v>
      </c>
      <c r="AA3348" s="6" t="str">
        <f t="shared" si="928"/>
        <v>0</v>
      </c>
      <c r="AB3348" s="1">
        <f t="shared" si="929"/>
        <v>1</v>
      </c>
      <c r="AC3348" s="1" t="str">
        <f>VLOOKUP(BIN2DEC(RIGHT(HEX2BIN(MID(H3348,6,1),4),1)&amp;LEFT(HEX2BIN(MID(H3348,7,1),4),1)),Codes!$K$1:$L$5,2)</f>
        <v>M</v>
      </c>
      <c r="AD3348" s="1" t="str">
        <f>VLOOKUP(BIN2DEC(RIGHT(HEX2BIN(MID(H3348,7,1),4),3)&amp;LEFT(HEX2BIN(MID(H3348,8,1),4),2)),Codes!$H$2:$I$33,2)</f>
        <v>Slash</v>
      </c>
      <c r="AE3348" s="1" t="str">
        <f t="shared" si="930"/>
        <v>1</v>
      </c>
      <c r="AF3348" s="1" t="str">
        <f t="shared" si="931"/>
        <v>1</v>
      </c>
      <c r="AH3348" s="6">
        <f t="shared" si="932"/>
        <v>35</v>
      </c>
    </row>
    <row r="3349" spans="1:34">
      <c r="A3349" s="3" t="s">
        <v>7458</v>
      </c>
      <c r="B3349" s="1" t="s">
        <v>85</v>
      </c>
      <c r="C3349" s="6" t="s">
        <v>6926</v>
      </c>
      <c r="D3349" s="9" t="s">
        <v>7459</v>
      </c>
      <c r="E3349" s="9" t="s">
        <v>307</v>
      </c>
      <c r="F3349" s="9" t="s">
        <v>91</v>
      </c>
      <c r="G3349" s="9" t="s">
        <v>7460</v>
      </c>
      <c r="H3349" s="9" t="s">
        <v>7457</v>
      </c>
      <c r="J3349" s="6" t="str">
        <f t="shared" si="916"/>
        <v>001011</v>
      </c>
      <c r="K3349" s="1">
        <f t="shared" si="917"/>
        <v>0</v>
      </c>
      <c r="L3349" s="6" t="str">
        <f t="shared" si="918"/>
        <v>00000</v>
      </c>
      <c r="M3349" s="1">
        <f t="shared" si="919"/>
        <v>27</v>
      </c>
      <c r="N3349" s="6" t="str">
        <f t="shared" si="920"/>
        <v>00</v>
      </c>
      <c r="O3349" s="1">
        <f t="shared" si="921"/>
        <v>6</v>
      </c>
      <c r="P3349" s="1">
        <f>IF(HEX2DEC(LEFT(E3349,4))&gt;=32768,HEX2DEC(LEFT(E3349,4))-65536,HEX2DEC(LEFT(E3349,4)))/Codes!$N$2</f>
        <v>3.2</v>
      </c>
      <c r="Q3349" s="1">
        <f>IF(HEX2DEC(RIGHT(E3349,4))&gt;=32768,HEX2DEC(RIGHT(E3349,4))-65536,HEX2DEC(RIGHT(E3349,4)))/Codes!$N$2</f>
        <v>0</v>
      </c>
      <c r="R3349" s="1">
        <f>IF(HEX2DEC(LEFT(F3349,4))&gt;=32768,HEX2DEC(LEFT(F3349,4))-65536,HEX2DEC(LEFT(F3349,4)))/Codes!$N$2</f>
        <v>0</v>
      </c>
      <c r="S3349" s="1">
        <f>IF(HEX2DEC(RIGHT(F3349,4))&gt;=32768,HEX2DEC(RIGHT(F3349,4))-65536,HEX2DEC(RIGHT(F3349,4)))/Codes!$N$2</f>
        <v>0</v>
      </c>
      <c r="T3349" s="18">
        <f t="shared" si="922"/>
        <v>35</v>
      </c>
      <c r="U3349" s="1">
        <f t="shared" si="923"/>
        <v>35</v>
      </c>
      <c r="V3349" s="1">
        <f t="shared" si="924"/>
        <v>0</v>
      </c>
      <c r="W3349" s="1" t="str">
        <f t="shared" si="925"/>
        <v>100</v>
      </c>
      <c r="X3349" s="1">
        <f t="shared" si="926"/>
        <v>3</v>
      </c>
      <c r="Y3349" s="1">
        <f t="shared" si="927"/>
        <v>40</v>
      </c>
      <c r="Z3349" s="1" t="str">
        <f>VLOOKUP(BIN2DEC(MID(HEX2BIN(MID(H3349,3,2),8),2,5)),Codes!$E$1:$F$18,2)</f>
        <v>Slash</v>
      </c>
      <c r="AA3349" s="6" t="str">
        <f t="shared" si="928"/>
        <v>0</v>
      </c>
      <c r="AB3349" s="1">
        <f t="shared" si="929"/>
        <v>1</v>
      </c>
      <c r="AC3349" s="1" t="str">
        <f>VLOOKUP(BIN2DEC(RIGHT(HEX2BIN(MID(H3349,6,1),4),1)&amp;LEFT(HEX2BIN(MID(H3349,7,1),4),1)),Codes!$K$1:$L$5,2)</f>
        <v>M</v>
      </c>
      <c r="AD3349" s="1" t="str">
        <f>VLOOKUP(BIN2DEC(RIGHT(HEX2BIN(MID(H3349,7,1),4),3)&amp;LEFT(HEX2BIN(MID(H3349,8,1),4),2)),Codes!$H$2:$I$33,2)</f>
        <v>Slash</v>
      </c>
      <c r="AE3349" s="1" t="str">
        <f t="shared" si="930"/>
        <v>1</v>
      </c>
      <c r="AF3349" s="1" t="str">
        <f t="shared" si="931"/>
        <v>1</v>
      </c>
      <c r="AH3349" s="6">
        <f t="shared" si="932"/>
        <v>35</v>
      </c>
    </row>
    <row r="3350" spans="1:34">
      <c r="A3350" s="3" t="s">
        <v>7461</v>
      </c>
      <c r="B3350" s="1" t="s">
        <v>85</v>
      </c>
      <c r="C3350" s="6" t="s">
        <v>6926</v>
      </c>
      <c r="D3350" s="9" t="s">
        <v>7440</v>
      </c>
      <c r="E3350" s="9" t="s">
        <v>166</v>
      </c>
      <c r="F3350" s="9" t="s">
        <v>91</v>
      </c>
      <c r="G3350" s="9" t="s">
        <v>7462</v>
      </c>
      <c r="H3350" s="9" t="s">
        <v>7463</v>
      </c>
      <c r="J3350" s="6" t="str">
        <f t="shared" si="916"/>
        <v>001011</v>
      </c>
      <c r="K3350" s="1">
        <f t="shared" si="917"/>
        <v>3</v>
      </c>
      <c r="L3350" s="6" t="str">
        <f t="shared" si="918"/>
        <v>00000</v>
      </c>
      <c r="M3350" s="1">
        <f t="shared" si="919"/>
        <v>78</v>
      </c>
      <c r="N3350" s="6" t="str">
        <f t="shared" si="920"/>
        <v>00</v>
      </c>
      <c r="O3350" s="1">
        <f t="shared" si="921"/>
        <v>4</v>
      </c>
      <c r="P3350" s="1">
        <f>IF(HEX2DEC(LEFT(E3350,4))&gt;=32768,HEX2DEC(LEFT(E3350,4))-65536,HEX2DEC(LEFT(E3350,4)))/Codes!$N$2</f>
        <v>4.8</v>
      </c>
      <c r="Q3350" s="1">
        <f>IF(HEX2DEC(RIGHT(E3350,4))&gt;=32768,HEX2DEC(RIGHT(E3350,4))-65536,HEX2DEC(RIGHT(E3350,4)))/Codes!$N$2</f>
        <v>6</v>
      </c>
      <c r="R3350" s="1">
        <f>IF(HEX2DEC(LEFT(F3350,4))&gt;=32768,HEX2DEC(LEFT(F3350,4))-65536,HEX2DEC(LEFT(F3350,4)))/Codes!$N$2</f>
        <v>0</v>
      </c>
      <c r="S3350" s="1">
        <f>IF(HEX2DEC(RIGHT(F3350,4))&gt;=32768,HEX2DEC(RIGHT(F3350,4))-65536,HEX2DEC(RIGHT(F3350,4)))/Codes!$N$2</f>
        <v>0</v>
      </c>
      <c r="T3350" s="18">
        <f t="shared" si="922"/>
        <v>105</v>
      </c>
      <c r="U3350" s="1">
        <f t="shared" si="923"/>
        <v>60</v>
      </c>
      <c r="V3350" s="1">
        <f t="shared" si="924"/>
        <v>0</v>
      </c>
      <c r="W3350" s="1" t="str">
        <f t="shared" si="925"/>
        <v>100</v>
      </c>
      <c r="X3350" s="1">
        <f t="shared" si="926"/>
        <v>3</v>
      </c>
      <c r="Y3350" s="1">
        <f t="shared" si="927"/>
        <v>20</v>
      </c>
      <c r="Z3350" s="1" t="str">
        <f>VLOOKUP(BIN2DEC(MID(HEX2BIN(MID(H3350,3,2),8),2,5)),Codes!$E$1:$F$18,2)</f>
        <v>Normal</v>
      </c>
      <c r="AA3350" s="6" t="str">
        <f t="shared" si="928"/>
        <v>0</v>
      </c>
      <c r="AB3350" s="1">
        <f t="shared" si="929"/>
        <v>1</v>
      </c>
      <c r="AC3350" s="1" t="str">
        <f>VLOOKUP(BIN2DEC(RIGHT(HEX2BIN(MID(H3350,6,1),4),1)&amp;LEFT(HEX2BIN(MID(H3350,7,1),4),1)),Codes!$K$1:$L$5,2)</f>
        <v>M</v>
      </c>
      <c r="AD3350" s="1" t="str">
        <f>VLOOKUP(BIN2DEC(RIGHT(HEX2BIN(MID(H3350,7,1),4),3)&amp;LEFT(HEX2BIN(MID(H3350,8,1),4),2)),Codes!$H$2:$I$33,2)</f>
        <v>Punch</v>
      </c>
      <c r="AE3350" s="1" t="str">
        <f t="shared" si="930"/>
        <v>1</v>
      </c>
      <c r="AF3350" s="1" t="str">
        <f t="shared" si="931"/>
        <v>1</v>
      </c>
      <c r="AH3350" s="6">
        <f t="shared" si="932"/>
        <v>33</v>
      </c>
    </row>
    <row r="3351" spans="1:34">
      <c r="A3351" s="3" t="s">
        <v>7464</v>
      </c>
      <c r="B3351" s="1" t="s">
        <v>85</v>
      </c>
      <c r="C3351" s="6" t="s">
        <v>7476</v>
      </c>
      <c r="D3351" s="9" t="s">
        <v>7465</v>
      </c>
      <c r="E3351" s="9" t="s">
        <v>6885</v>
      </c>
      <c r="F3351" s="9" t="s">
        <v>91</v>
      </c>
      <c r="G3351" s="9" t="s">
        <v>7466</v>
      </c>
      <c r="H3351" s="9" t="s">
        <v>7467</v>
      </c>
      <c r="J3351" s="6" t="str">
        <f t="shared" si="916"/>
        <v>001011</v>
      </c>
      <c r="K3351" s="1">
        <f t="shared" si="917"/>
        <v>0</v>
      </c>
      <c r="L3351" s="6" t="str">
        <f t="shared" si="918"/>
        <v>00000</v>
      </c>
      <c r="M3351" s="1">
        <f t="shared" si="919"/>
        <v>78</v>
      </c>
      <c r="N3351" s="6" t="str">
        <f t="shared" si="920"/>
        <v>00</v>
      </c>
      <c r="O3351" s="1">
        <f t="shared" si="921"/>
        <v>10</v>
      </c>
      <c r="P3351" s="1">
        <f>IF(HEX2DEC(LEFT(E3351,4))&gt;=32768,HEX2DEC(LEFT(E3351,4))-65536,HEX2DEC(LEFT(E3351,4)))/Codes!$N$2</f>
        <v>4</v>
      </c>
      <c r="Q3351" s="1">
        <f>IF(HEX2DEC(RIGHT(E3351,4))&gt;=32768,HEX2DEC(RIGHT(E3351,4))-65536,HEX2DEC(RIGHT(E3351,4)))/Codes!$N$2</f>
        <v>0.8</v>
      </c>
      <c r="R3351" s="1">
        <f>IF(HEX2DEC(LEFT(F3351,4))&gt;=32768,HEX2DEC(LEFT(F3351,4))-65536,HEX2DEC(LEFT(F3351,4)))/Codes!$N$2</f>
        <v>0</v>
      </c>
      <c r="S3351" s="1">
        <f>IF(HEX2DEC(RIGHT(F3351,4))&gt;=32768,HEX2DEC(RIGHT(F3351,4))-65536,HEX2DEC(RIGHT(F3351,4)))/Codes!$N$2</f>
        <v>0</v>
      </c>
      <c r="T3351" s="18">
        <f t="shared" si="922"/>
        <v>280</v>
      </c>
      <c r="U3351" s="1">
        <f t="shared" si="923"/>
        <v>60</v>
      </c>
      <c r="V3351" s="1">
        <f t="shared" si="924"/>
        <v>0</v>
      </c>
      <c r="W3351" s="1" t="str">
        <f t="shared" si="925"/>
        <v>100</v>
      </c>
      <c r="X3351" s="1">
        <f t="shared" si="926"/>
        <v>3</v>
      </c>
      <c r="Y3351" s="1">
        <f t="shared" si="927"/>
        <v>80</v>
      </c>
      <c r="Z3351" s="1" t="str">
        <f>VLOOKUP(BIN2DEC(MID(HEX2BIN(MID(H3351,3,2),8),2,5)),Codes!$E$1:$F$18,2)</f>
        <v>Slash</v>
      </c>
      <c r="AA3351" s="6" t="str">
        <f t="shared" si="928"/>
        <v>0</v>
      </c>
      <c r="AB3351" s="1">
        <f t="shared" si="929"/>
        <v>1</v>
      </c>
      <c r="AC3351" s="1" t="str">
        <f>VLOOKUP(BIN2DEC(RIGHT(HEX2BIN(MID(H3351,6,1),4),1)&amp;LEFT(HEX2BIN(MID(H3351,7,1),4),1)),Codes!$K$1:$L$5,2)</f>
        <v>L</v>
      </c>
      <c r="AD3351" s="1" t="str">
        <f>VLOOKUP(BIN2DEC(RIGHT(HEX2BIN(MID(H3351,7,1),4),3)&amp;LEFT(HEX2BIN(MID(H3351,8,1),4),2)),Codes!$H$2:$I$33,2)</f>
        <v>Slash</v>
      </c>
      <c r="AE3351" s="1" t="str">
        <f t="shared" si="930"/>
        <v>1</v>
      </c>
      <c r="AF3351" s="1" t="str">
        <f t="shared" si="931"/>
        <v>1</v>
      </c>
      <c r="AH3351" s="6">
        <f t="shared" si="932"/>
        <v>67</v>
      </c>
    </row>
    <row r="3352" spans="1:34">
      <c r="A3352" s="3" t="s">
        <v>7468</v>
      </c>
      <c r="B3352" s="1" t="s">
        <v>85</v>
      </c>
      <c r="C3352" s="6" t="s">
        <v>7476</v>
      </c>
      <c r="D3352" s="9" t="s">
        <v>7469</v>
      </c>
      <c r="E3352" s="9" t="s">
        <v>207</v>
      </c>
      <c r="F3352" s="9" t="s">
        <v>91</v>
      </c>
      <c r="G3352" s="9" t="s">
        <v>7466</v>
      </c>
      <c r="H3352" s="9" t="s">
        <v>7467</v>
      </c>
      <c r="J3352" s="6" t="str">
        <f t="shared" si="916"/>
        <v>001011</v>
      </c>
      <c r="K3352" s="1">
        <f t="shared" si="917"/>
        <v>1</v>
      </c>
      <c r="L3352" s="6" t="str">
        <f t="shared" si="918"/>
        <v>00000</v>
      </c>
      <c r="M3352" s="1">
        <f t="shared" si="919"/>
        <v>73</v>
      </c>
      <c r="N3352" s="6" t="str">
        <f t="shared" si="920"/>
        <v>00</v>
      </c>
      <c r="O3352" s="1">
        <f t="shared" si="921"/>
        <v>10</v>
      </c>
      <c r="P3352" s="1">
        <f>IF(HEX2DEC(LEFT(E3352,4))&gt;=32768,HEX2DEC(LEFT(E3352,4))-65536,HEX2DEC(LEFT(E3352,4)))/Codes!$N$2</f>
        <v>4</v>
      </c>
      <c r="Q3352" s="1">
        <f>IF(HEX2DEC(RIGHT(E3352,4))&gt;=32768,HEX2DEC(RIGHT(E3352,4))-65536,HEX2DEC(RIGHT(E3352,4)))/Codes!$N$2</f>
        <v>0</v>
      </c>
      <c r="R3352" s="1">
        <f>IF(HEX2DEC(LEFT(F3352,4))&gt;=32768,HEX2DEC(LEFT(F3352,4))-65536,HEX2DEC(LEFT(F3352,4)))/Codes!$N$2</f>
        <v>0</v>
      </c>
      <c r="S3352" s="1">
        <f>IF(HEX2DEC(RIGHT(F3352,4))&gt;=32768,HEX2DEC(RIGHT(F3352,4))-65536,HEX2DEC(RIGHT(F3352,4)))/Codes!$N$2</f>
        <v>0</v>
      </c>
      <c r="T3352" s="18">
        <f t="shared" si="922"/>
        <v>280</v>
      </c>
      <c r="U3352" s="1">
        <f t="shared" si="923"/>
        <v>60</v>
      </c>
      <c r="V3352" s="1">
        <f t="shared" si="924"/>
        <v>0</v>
      </c>
      <c r="W3352" s="1" t="str">
        <f t="shared" si="925"/>
        <v>100</v>
      </c>
      <c r="X3352" s="1">
        <f t="shared" si="926"/>
        <v>3</v>
      </c>
      <c r="Y3352" s="1">
        <f t="shared" si="927"/>
        <v>80</v>
      </c>
      <c r="Z3352" s="1" t="str">
        <f>VLOOKUP(BIN2DEC(MID(HEX2BIN(MID(H3352,3,2),8),2,5)),Codes!$E$1:$F$18,2)</f>
        <v>Slash</v>
      </c>
      <c r="AA3352" s="6" t="str">
        <f t="shared" si="928"/>
        <v>0</v>
      </c>
      <c r="AB3352" s="1">
        <f t="shared" si="929"/>
        <v>1</v>
      </c>
      <c r="AC3352" s="1" t="str">
        <f>VLOOKUP(BIN2DEC(RIGHT(HEX2BIN(MID(H3352,6,1),4),1)&amp;LEFT(HEX2BIN(MID(H3352,7,1),4),1)),Codes!$K$1:$L$5,2)</f>
        <v>L</v>
      </c>
      <c r="AD3352" s="1" t="str">
        <f>VLOOKUP(BIN2DEC(RIGHT(HEX2BIN(MID(H3352,7,1),4),3)&amp;LEFT(HEX2BIN(MID(H3352,8,1),4),2)),Codes!$H$2:$I$33,2)</f>
        <v>Slash</v>
      </c>
      <c r="AE3352" s="1" t="str">
        <f t="shared" si="930"/>
        <v>1</v>
      </c>
      <c r="AF3352" s="1" t="str">
        <f t="shared" si="931"/>
        <v>1</v>
      </c>
      <c r="AH3352" s="6">
        <f t="shared" si="932"/>
        <v>67</v>
      </c>
    </row>
    <row r="3353" spans="1:34">
      <c r="A3353" s="3" t="s">
        <v>7470</v>
      </c>
      <c r="B3353" s="1" t="s">
        <v>85</v>
      </c>
      <c r="C3353" s="6" t="s">
        <v>7476</v>
      </c>
      <c r="D3353" s="9" t="s">
        <v>7471</v>
      </c>
      <c r="E3353" s="9" t="s">
        <v>307</v>
      </c>
      <c r="F3353" s="9" t="s">
        <v>91</v>
      </c>
      <c r="G3353" s="9" t="s">
        <v>7466</v>
      </c>
      <c r="H3353" s="9" t="s">
        <v>7467</v>
      </c>
      <c r="J3353" s="6" t="str">
        <f t="shared" si="916"/>
        <v>001011</v>
      </c>
      <c r="K3353" s="1">
        <f t="shared" si="917"/>
        <v>2</v>
      </c>
      <c r="L3353" s="6" t="str">
        <f t="shared" si="918"/>
        <v>00000</v>
      </c>
      <c r="M3353" s="1">
        <f t="shared" si="919"/>
        <v>27</v>
      </c>
      <c r="N3353" s="6" t="str">
        <f t="shared" si="920"/>
        <v>00</v>
      </c>
      <c r="O3353" s="1">
        <f t="shared" si="921"/>
        <v>10</v>
      </c>
      <c r="P3353" s="1">
        <f>IF(HEX2DEC(LEFT(E3353,4))&gt;=32768,HEX2DEC(LEFT(E3353,4))-65536,HEX2DEC(LEFT(E3353,4)))/Codes!$N$2</f>
        <v>3.2</v>
      </c>
      <c r="Q3353" s="1">
        <f>IF(HEX2DEC(RIGHT(E3353,4))&gt;=32768,HEX2DEC(RIGHT(E3353,4))-65536,HEX2DEC(RIGHT(E3353,4)))/Codes!$N$2</f>
        <v>0</v>
      </c>
      <c r="R3353" s="1">
        <f>IF(HEX2DEC(LEFT(F3353,4))&gt;=32768,HEX2DEC(LEFT(F3353,4))-65536,HEX2DEC(LEFT(F3353,4)))/Codes!$N$2</f>
        <v>0</v>
      </c>
      <c r="S3353" s="1">
        <f>IF(HEX2DEC(RIGHT(F3353,4))&gt;=32768,HEX2DEC(RIGHT(F3353,4))-65536,HEX2DEC(RIGHT(F3353,4)))/Codes!$N$2</f>
        <v>0</v>
      </c>
      <c r="T3353" s="18">
        <f t="shared" si="922"/>
        <v>280</v>
      </c>
      <c r="U3353" s="1">
        <f t="shared" si="923"/>
        <v>60</v>
      </c>
      <c r="V3353" s="1">
        <f t="shared" si="924"/>
        <v>0</v>
      </c>
      <c r="W3353" s="1" t="str">
        <f t="shared" si="925"/>
        <v>100</v>
      </c>
      <c r="X3353" s="1">
        <f t="shared" si="926"/>
        <v>3</v>
      </c>
      <c r="Y3353" s="1">
        <f t="shared" si="927"/>
        <v>80</v>
      </c>
      <c r="Z3353" s="1" t="str">
        <f>VLOOKUP(BIN2DEC(MID(HEX2BIN(MID(H3353,3,2),8),2,5)),Codes!$E$1:$F$18,2)</f>
        <v>Slash</v>
      </c>
      <c r="AA3353" s="6" t="str">
        <f t="shared" si="928"/>
        <v>0</v>
      </c>
      <c r="AB3353" s="1">
        <f t="shared" si="929"/>
        <v>1</v>
      </c>
      <c r="AC3353" s="1" t="str">
        <f>VLOOKUP(BIN2DEC(RIGHT(HEX2BIN(MID(H3353,6,1),4),1)&amp;LEFT(HEX2BIN(MID(H3353,7,1),4),1)),Codes!$K$1:$L$5,2)</f>
        <v>L</v>
      </c>
      <c r="AD3353" s="1" t="str">
        <f>VLOOKUP(BIN2DEC(RIGHT(HEX2BIN(MID(H3353,7,1),4),3)&amp;LEFT(HEX2BIN(MID(H3353,8,1),4),2)),Codes!$H$2:$I$33,2)</f>
        <v>Slash</v>
      </c>
      <c r="AE3353" s="1" t="str">
        <f t="shared" si="930"/>
        <v>1</v>
      </c>
      <c r="AF3353" s="1" t="str">
        <f t="shared" si="931"/>
        <v>1</v>
      </c>
      <c r="AH3353" s="6">
        <f t="shared" si="932"/>
        <v>67</v>
      </c>
    </row>
    <row r="3354" spans="1:34">
      <c r="A3354" s="3" t="s">
        <v>7472</v>
      </c>
      <c r="B3354" s="1" t="s">
        <v>85</v>
      </c>
      <c r="C3354" s="6" t="s">
        <v>7476</v>
      </c>
      <c r="D3354" s="9" t="s">
        <v>7473</v>
      </c>
      <c r="E3354" s="9" t="s">
        <v>166</v>
      </c>
      <c r="F3354" s="9" t="s">
        <v>91</v>
      </c>
      <c r="G3354" s="9" t="s">
        <v>7474</v>
      </c>
      <c r="H3354" s="9" t="s">
        <v>7475</v>
      </c>
      <c r="J3354" s="6" t="str">
        <f t="shared" si="916"/>
        <v>001011</v>
      </c>
      <c r="K3354" s="1">
        <f t="shared" si="917"/>
        <v>3</v>
      </c>
      <c r="L3354" s="6" t="str">
        <f t="shared" si="918"/>
        <v>00000</v>
      </c>
      <c r="M3354" s="1">
        <f t="shared" si="919"/>
        <v>78</v>
      </c>
      <c r="N3354" s="6" t="str">
        <f t="shared" si="920"/>
        <v>00</v>
      </c>
      <c r="O3354" s="1">
        <f t="shared" si="921"/>
        <v>8</v>
      </c>
      <c r="P3354" s="1">
        <f>IF(HEX2DEC(LEFT(E3354,4))&gt;=32768,HEX2DEC(LEFT(E3354,4))-65536,HEX2DEC(LEFT(E3354,4)))/Codes!$N$2</f>
        <v>4.8</v>
      </c>
      <c r="Q3354" s="1">
        <f>IF(HEX2DEC(RIGHT(E3354,4))&gt;=32768,HEX2DEC(RIGHT(E3354,4))-65536,HEX2DEC(RIGHT(E3354,4)))/Codes!$N$2</f>
        <v>6</v>
      </c>
      <c r="R3354" s="1">
        <f>IF(HEX2DEC(LEFT(F3354,4))&gt;=32768,HEX2DEC(LEFT(F3354,4))-65536,HEX2DEC(LEFT(F3354,4)))/Codes!$N$2</f>
        <v>0</v>
      </c>
      <c r="S3354" s="1">
        <f>IF(HEX2DEC(RIGHT(F3354,4))&gt;=32768,HEX2DEC(RIGHT(F3354,4))-65536,HEX2DEC(RIGHT(F3354,4)))/Codes!$N$2</f>
        <v>0</v>
      </c>
      <c r="T3354" s="18">
        <f t="shared" si="922"/>
        <v>270</v>
      </c>
      <c r="U3354" s="1">
        <f t="shared" si="923"/>
        <v>40</v>
      </c>
      <c r="V3354" s="1">
        <f t="shared" si="924"/>
        <v>0</v>
      </c>
      <c r="W3354" s="1" t="str">
        <f t="shared" si="925"/>
        <v>100</v>
      </c>
      <c r="X3354" s="1">
        <f t="shared" si="926"/>
        <v>3</v>
      </c>
      <c r="Y3354" s="1">
        <f t="shared" si="927"/>
        <v>36</v>
      </c>
      <c r="Z3354" s="1" t="str">
        <f>VLOOKUP(BIN2DEC(MID(HEX2BIN(MID(H3354,3,2),8),2,5)),Codes!$E$1:$F$18,2)</f>
        <v>Normal</v>
      </c>
      <c r="AA3354" s="6" t="str">
        <f t="shared" si="928"/>
        <v>0</v>
      </c>
      <c r="AB3354" s="1">
        <f t="shared" si="929"/>
        <v>1</v>
      </c>
      <c r="AC3354" s="1" t="str">
        <f>VLOOKUP(BIN2DEC(RIGHT(HEX2BIN(MID(H3354,6,1),4),1)&amp;LEFT(HEX2BIN(MID(H3354,7,1),4),1)),Codes!$K$1:$L$5,2)</f>
        <v>L</v>
      </c>
      <c r="AD3354" s="1" t="str">
        <f>VLOOKUP(BIN2DEC(RIGHT(HEX2BIN(MID(H3354,7,1),4),3)&amp;LEFT(HEX2BIN(MID(H3354,8,1),4),2)),Codes!$H$2:$I$33,2)</f>
        <v>Punch</v>
      </c>
      <c r="AE3354" s="1" t="str">
        <f t="shared" si="930"/>
        <v>1</v>
      </c>
      <c r="AF3354" s="1" t="str">
        <f t="shared" si="931"/>
        <v>1</v>
      </c>
      <c r="AH3354" s="6">
        <f t="shared" si="932"/>
        <v>65</v>
      </c>
    </row>
    <row r="3355" spans="1:34">
      <c r="A3355" s="3" t="s">
        <v>7478</v>
      </c>
      <c r="B3355" s="1" t="s">
        <v>85</v>
      </c>
      <c r="C3355" s="6" t="s">
        <v>7477</v>
      </c>
      <c r="D3355" s="9" t="s">
        <v>4977</v>
      </c>
      <c r="E3355" s="9" t="s">
        <v>6885</v>
      </c>
      <c r="F3355" s="9" t="s">
        <v>91</v>
      </c>
      <c r="G3355" s="9" t="s">
        <v>7479</v>
      </c>
      <c r="H3355" s="9" t="s">
        <v>6921</v>
      </c>
      <c r="J3355" s="6" t="str">
        <f t="shared" si="916"/>
        <v>001011</v>
      </c>
      <c r="K3355" s="1">
        <f t="shared" si="917"/>
        <v>0</v>
      </c>
      <c r="L3355" s="6" t="str">
        <f t="shared" si="918"/>
        <v>00000</v>
      </c>
      <c r="M3355" s="1">
        <f t="shared" si="919"/>
        <v>78</v>
      </c>
      <c r="N3355" s="6" t="str">
        <f t="shared" si="920"/>
        <v>00</v>
      </c>
      <c r="O3355" s="1">
        <f t="shared" si="921"/>
        <v>7</v>
      </c>
      <c r="P3355" s="1">
        <f>IF(HEX2DEC(LEFT(E3355,4))&gt;=32768,HEX2DEC(LEFT(E3355,4))-65536,HEX2DEC(LEFT(E3355,4)))/Codes!$N$2</f>
        <v>4</v>
      </c>
      <c r="Q3355" s="1">
        <f>IF(HEX2DEC(RIGHT(E3355,4))&gt;=32768,HEX2DEC(RIGHT(E3355,4))-65536,HEX2DEC(RIGHT(E3355,4)))/Codes!$N$2</f>
        <v>0.8</v>
      </c>
      <c r="R3355" s="1">
        <f>IF(HEX2DEC(LEFT(F3355,4))&gt;=32768,HEX2DEC(LEFT(F3355,4))-65536,HEX2DEC(LEFT(F3355,4)))/Codes!$N$2</f>
        <v>0</v>
      </c>
      <c r="S3355" s="1">
        <f>IF(HEX2DEC(RIGHT(F3355,4))&gt;=32768,HEX2DEC(RIGHT(F3355,4))-65536,HEX2DEC(RIGHT(F3355,4)))/Codes!$N$2</f>
        <v>0</v>
      </c>
      <c r="T3355" s="18">
        <f t="shared" si="922"/>
        <v>60</v>
      </c>
      <c r="U3355" s="1">
        <f t="shared" si="923"/>
        <v>60</v>
      </c>
      <c r="V3355" s="1">
        <f t="shared" si="924"/>
        <v>0</v>
      </c>
      <c r="W3355" s="1" t="str">
        <f t="shared" si="925"/>
        <v>100</v>
      </c>
      <c r="X3355" s="1">
        <f t="shared" si="926"/>
        <v>3</v>
      </c>
      <c r="Y3355" s="1">
        <f t="shared" si="927"/>
        <v>60</v>
      </c>
      <c r="Z3355" s="1" t="str">
        <f>VLOOKUP(BIN2DEC(MID(HEX2BIN(MID(H3355,3,2),8),2,5)),Codes!$E$1:$F$18,2)</f>
        <v>Slash</v>
      </c>
      <c r="AA3355" s="6" t="str">
        <f t="shared" si="928"/>
        <v>0</v>
      </c>
      <c r="AB3355" s="1">
        <f t="shared" si="929"/>
        <v>1</v>
      </c>
      <c r="AC3355" s="1" t="str">
        <f>VLOOKUP(BIN2DEC(RIGHT(HEX2BIN(MID(H3355,6,1),4),1)&amp;LEFT(HEX2BIN(MID(H3355,7,1),4),1)),Codes!$K$1:$L$5,2)</f>
        <v>L</v>
      </c>
      <c r="AD3355" s="1" t="str">
        <f>VLOOKUP(BIN2DEC(RIGHT(HEX2BIN(MID(H3355,7,1),4),3)&amp;LEFT(HEX2BIN(MID(H3355,8,1),4),2)),Codes!$H$2:$I$33,2)</f>
        <v>Slash</v>
      </c>
      <c r="AE3355" s="1" t="str">
        <f t="shared" si="930"/>
        <v>1</v>
      </c>
      <c r="AF3355" s="1" t="str">
        <f t="shared" si="931"/>
        <v>1</v>
      </c>
      <c r="AH3355" s="6">
        <f t="shared" si="932"/>
        <v>67</v>
      </c>
    </row>
    <row r="3356" spans="1:34">
      <c r="A3356" s="3" t="s">
        <v>7480</v>
      </c>
      <c r="B3356" s="1" t="s">
        <v>85</v>
      </c>
      <c r="C3356" s="6" t="s">
        <v>7477</v>
      </c>
      <c r="D3356" s="9" t="s">
        <v>7481</v>
      </c>
      <c r="E3356" s="9" t="s">
        <v>207</v>
      </c>
      <c r="F3356" s="9" t="s">
        <v>91</v>
      </c>
      <c r="G3356" s="9" t="s">
        <v>7479</v>
      </c>
      <c r="H3356" s="9" t="s">
        <v>6921</v>
      </c>
      <c r="J3356" s="6" t="str">
        <f t="shared" si="916"/>
        <v>001011</v>
      </c>
      <c r="K3356" s="1">
        <f t="shared" si="917"/>
        <v>1</v>
      </c>
      <c r="L3356" s="6" t="str">
        <f t="shared" si="918"/>
        <v>00000</v>
      </c>
      <c r="M3356" s="1">
        <f t="shared" si="919"/>
        <v>73</v>
      </c>
      <c r="N3356" s="6" t="str">
        <f t="shared" si="920"/>
        <v>00</v>
      </c>
      <c r="O3356" s="1">
        <f t="shared" si="921"/>
        <v>7</v>
      </c>
      <c r="P3356" s="1">
        <f>IF(HEX2DEC(LEFT(E3356,4))&gt;=32768,HEX2DEC(LEFT(E3356,4))-65536,HEX2DEC(LEFT(E3356,4)))/Codes!$N$2</f>
        <v>4</v>
      </c>
      <c r="Q3356" s="1">
        <f>IF(HEX2DEC(RIGHT(E3356,4))&gt;=32768,HEX2DEC(RIGHT(E3356,4))-65536,HEX2DEC(RIGHT(E3356,4)))/Codes!$N$2</f>
        <v>0</v>
      </c>
      <c r="R3356" s="1">
        <f>IF(HEX2DEC(LEFT(F3356,4))&gt;=32768,HEX2DEC(LEFT(F3356,4))-65536,HEX2DEC(LEFT(F3356,4)))/Codes!$N$2</f>
        <v>0</v>
      </c>
      <c r="S3356" s="1">
        <f>IF(HEX2DEC(RIGHT(F3356,4))&gt;=32768,HEX2DEC(RIGHT(F3356,4))-65536,HEX2DEC(RIGHT(F3356,4)))/Codes!$N$2</f>
        <v>0</v>
      </c>
      <c r="T3356" s="18">
        <f t="shared" si="922"/>
        <v>60</v>
      </c>
      <c r="U3356" s="1">
        <f t="shared" si="923"/>
        <v>60</v>
      </c>
      <c r="V3356" s="1">
        <f t="shared" si="924"/>
        <v>0</v>
      </c>
      <c r="W3356" s="1" t="str">
        <f t="shared" si="925"/>
        <v>100</v>
      </c>
      <c r="X3356" s="1">
        <f t="shared" si="926"/>
        <v>3</v>
      </c>
      <c r="Y3356" s="1">
        <f t="shared" si="927"/>
        <v>60</v>
      </c>
      <c r="Z3356" s="1" t="str">
        <f>VLOOKUP(BIN2DEC(MID(HEX2BIN(MID(H3356,3,2),8),2,5)),Codes!$E$1:$F$18,2)</f>
        <v>Slash</v>
      </c>
      <c r="AA3356" s="6" t="str">
        <f t="shared" si="928"/>
        <v>0</v>
      </c>
      <c r="AB3356" s="1">
        <f t="shared" si="929"/>
        <v>1</v>
      </c>
      <c r="AC3356" s="1" t="str">
        <f>VLOOKUP(BIN2DEC(RIGHT(HEX2BIN(MID(H3356,6,1),4),1)&amp;LEFT(HEX2BIN(MID(H3356,7,1),4),1)),Codes!$K$1:$L$5,2)</f>
        <v>L</v>
      </c>
      <c r="AD3356" s="1" t="str">
        <f>VLOOKUP(BIN2DEC(RIGHT(HEX2BIN(MID(H3356,7,1),4),3)&amp;LEFT(HEX2BIN(MID(H3356,8,1),4),2)),Codes!$H$2:$I$33,2)</f>
        <v>Slash</v>
      </c>
      <c r="AE3356" s="1" t="str">
        <f t="shared" si="930"/>
        <v>1</v>
      </c>
      <c r="AF3356" s="1" t="str">
        <f t="shared" si="931"/>
        <v>1</v>
      </c>
      <c r="AH3356" s="6">
        <f t="shared" si="932"/>
        <v>67</v>
      </c>
    </row>
    <row r="3357" spans="1:34">
      <c r="A3357" s="3" t="s">
        <v>7482</v>
      </c>
      <c r="B3357" s="1" t="s">
        <v>85</v>
      </c>
      <c r="C3357" s="6" t="s">
        <v>7477</v>
      </c>
      <c r="D3357" s="9" t="s">
        <v>7483</v>
      </c>
      <c r="E3357" s="9" t="s">
        <v>307</v>
      </c>
      <c r="F3357" s="9" t="s">
        <v>91</v>
      </c>
      <c r="G3357" s="9" t="s">
        <v>7479</v>
      </c>
      <c r="H3357" s="9" t="s">
        <v>6921</v>
      </c>
      <c r="J3357" s="6" t="str">
        <f t="shared" si="916"/>
        <v>001011</v>
      </c>
      <c r="K3357" s="1">
        <f t="shared" si="917"/>
        <v>2</v>
      </c>
      <c r="L3357" s="6" t="str">
        <f t="shared" si="918"/>
        <v>00000</v>
      </c>
      <c r="M3357" s="1">
        <f t="shared" si="919"/>
        <v>27</v>
      </c>
      <c r="N3357" s="6" t="str">
        <f t="shared" si="920"/>
        <v>00</v>
      </c>
      <c r="O3357" s="1">
        <f t="shared" si="921"/>
        <v>7</v>
      </c>
      <c r="P3357" s="1">
        <f>IF(HEX2DEC(LEFT(E3357,4))&gt;=32768,HEX2DEC(LEFT(E3357,4))-65536,HEX2DEC(LEFT(E3357,4)))/Codes!$N$2</f>
        <v>3.2</v>
      </c>
      <c r="Q3357" s="1">
        <f>IF(HEX2DEC(RIGHT(E3357,4))&gt;=32768,HEX2DEC(RIGHT(E3357,4))-65536,HEX2DEC(RIGHT(E3357,4)))/Codes!$N$2</f>
        <v>0</v>
      </c>
      <c r="R3357" s="1">
        <f>IF(HEX2DEC(LEFT(F3357,4))&gt;=32768,HEX2DEC(LEFT(F3357,4))-65536,HEX2DEC(LEFT(F3357,4)))/Codes!$N$2</f>
        <v>0</v>
      </c>
      <c r="S3357" s="1">
        <f>IF(HEX2DEC(RIGHT(F3357,4))&gt;=32768,HEX2DEC(RIGHT(F3357,4))-65536,HEX2DEC(RIGHT(F3357,4)))/Codes!$N$2</f>
        <v>0</v>
      </c>
      <c r="T3357" s="18">
        <f t="shared" si="922"/>
        <v>60</v>
      </c>
      <c r="U3357" s="1">
        <f t="shared" si="923"/>
        <v>60</v>
      </c>
      <c r="V3357" s="1">
        <f t="shared" si="924"/>
        <v>0</v>
      </c>
      <c r="W3357" s="1" t="str">
        <f t="shared" si="925"/>
        <v>100</v>
      </c>
      <c r="X3357" s="1">
        <f t="shared" si="926"/>
        <v>3</v>
      </c>
      <c r="Y3357" s="1">
        <f t="shared" si="927"/>
        <v>60</v>
      </c>
      <c r="Z3357" s="1" t="str">
        <f>VLOOKUP(BIN2DEC(MID(HEX2BIN(MID(H3357,3,2),8),2,5)),Codes!$E$1:$F$18,2)</f>
        <v>Slash</v>
      </c>
      <c r="AA3357" s="6" t="str">
        <f t="shared" si="928"/>
        <v>0</v>
      </c>
      <c r="AB3357" s="1">
        <f t="shared" si="929"/>
        <v>1</v>
      </c>
      <c r="AC3357" s="1" t="str">
        <f>VLOOKUP(BIN2DEC(RIGHT(HEX2BIN(MID(H3357,6,1),4),1)&amp;LEFT(HEX2BIN(MID(H3357,7,1),4),1)),Codes!$K$1:$L$5,2)</f>
        <v>L</v>
      </c>
      <c r="AD3357" s="1" t="str">
        <f>VLOOKUP(BIN2DEC(RIGHT(HEX2BIN(MID(H3357,7,1),4),3)&amp;LEFT(HEX2BIN(MID(H3357,8,1),4),2)),Codes!$H$2:$I$33,2)</f>
        <v>Slash</v>
      </c>
      <c r="AE3357" s="1" t="str">
        <f t="shared" si="930"/>
        <v>1</v>
      </c>
      <c r="AF3357" s="1" t="str">
        <f t="shared" si="931"/>
        <v>1</v>
      </c>
      <c r="AH3357" s="6">
        <f t="shared" si="932"/>
        <v>67</v>
      </c>
    </row>
    <row r="3358" spans="1:34">
      <c r="A3358" s="3" t="s">
        <v>7484</v>
      </c>
      <c r="B3358" s="1" t="s">
        <v>85</v>
      </c>
      <c r="C3358" s="6" t="s">
        <v>7477</v>
      </c>
      <c r="D3358" s="9" t="s">
        <v>7485</v>
      </c>
      <c r="E3358" s="9" t="s">
        <v>166</v>
      </c>
      <c r="F3358" s="9" t="s">
        <v>91</v>
      </c>
      <c r="G3358" s="9" t="s">
        <v>7479</v>
      </c>
      <c r="H3358" s="9" t="s">
        <v>7486</v>
      </c>
      <c r="J3358" s="6" t="str">
        <f t="shared" si="916"/>
        <v>001011</v>
      </c>
      <c r="K3358" s="1">
        <f t="shared" si="917"/>
        <v>3</v>
      </c>
      <c r="L3358" s="6" t="str">
        <f t="shared" si="918"/>
        <v>00000</v>
      </c>
      <c r="M3358" s="1">
        <f t="shared" si="919"/>
        <v>78</v>
      </c>
      <c r="N3358" s="6" t="str">
        <f t="shared" si="920"/>
        <v>00</v>
      </c>
      <c r="O3358" s="1">
        <f t="shared" si="921"/>
        <v>5</v>
      </c>
      <c r="P3358" s="1">
        <f>IF(HEX2DEC(LEFT(E3358,4))&gt;=32768,HEX2DEC(LEFT(E3358,4))-65536,HEX2DEC(LEFT(E3358,4)))/Codes!$N$2</f>
        <v>4.8</v>
      </c>
      <c r="Q3358" s="1">
        <f>IF(HEX2DEC(RIGHT(E3358,4))&gt;=32768,HEX2DEC(RIGHT(E3358,4))-65536,HEX2DEC(RIGHT(E3358,4)))/Codes!$N$2</f>
        <v>6</v>
      </c>
      <c r="R3358" s="1">
        <f>IF(HEX2DEC(LEFT(F3358,4))&gt;=32768,HEX2DEC(LEFT(F3358,4))-65536,HEX2DEC(LEFT(F3358,4)))/Codes!$N$2</f>
        <v>0</v>
      </c>
      <c r="S3358" s="1">
        <f>IF(HEX2DEC(RIGHT(F3358,4))&gt;=32768,HEX2DEC(RIGHT(F3358,4))-65536,HEX2DEC(RIGHT(F3358,4)))/Codes!$N$2</f>
        <v>0</v>
      </c>
      <c r="T3358" s="18">
        <f t="shared" si="922"/>
        <v>60</v>
      </c>
      <c r="U3358" s="1">
        <f t="shared" si="923"/>
        <v>60</v>
      </c>
      <c r="V3358" s="1">
        <f t="shared" si="924"/>
        <v>0</v>
      </c>
      <c r="W3358" s="1" t="str">
        <f t="shared" si="925"/>
        <v>100</v>
      </c>
      <c r="X3358" s="1">
        <f t="shared" si="926"/>
        <v>3</v>
      </c>
      <c r="Y3358" s="1">
        <f t="shared" si="927"/>
        <v>60</v>
      </c>
      <c r="Z3358" s="1" t="str">
        <f>VLOOKUP(BIN2DEC(MID(HEX2BIN(MID(H3358,3,2),8),2,5)),Codes!$E$1:$F$18,2)</f>
        <v>Normal</v>
      </c>
      <c r="AA3358" s="6" t="str">
        <f t="shared" si="928"/>
        <v>0</v>
      </c>
      <c r="AB3358" s="1">
        <f t="shared" si="929"/>
        <v>1</v>
      </c>
      <c r="AC3358" s="1" t="str">
        <f>VLOOKUP(BIN2DEC(RIGHT(HEX2BIN(MID(H3358,6,1),4),1)&amp;LEFT(HEX2BIN(MID(H3358,7,1),4),1)),Codes!$K$1:$L$5,2)</f>
        <v>L</v>
      </c>
      <c r="AD3358" s="1" t="str">
        <f>VLOOKUP(BIN2DEC(RIGHT(HEX2BIN(MID(H3358,7,1),4),3)&amp;LEFT(HEX2BIN(MID(H3358,8,1),4),2)),Codes!$H$2:$I$33,2)</f>
        <v>Punch</v>
      </c>
      <c r="AE3358" s="1" t="str">
        <f t="shared" si="930"/>
        <v>1</v>
      </c>
      <c r="AF3358" s="1" t="str">
        <f t="shared" si="931"/>
        <v>1</v>
      </c>
      <c r="AH3358" s="6">
        <f t="shared" si="932"/>
        <v>65</v>
      </c>
    </row>
    <row r="3359" spans="1:34">
      <c r="A3359" s="3" t="s">
        <v>7487</v>
      </c>
      <c r="B3359" s="1" t="s">
        <v>85</v>
      </c>
      <c r="C3359" s="6" t="s">
        <v>6928</v>
      </c>
      <c r="D3359" s="9" t="s">
        <v>7465</v>
      </c>
      <c r="E3359" s="9" t="s">
        <v>6885</v>
      </c>
      <c r="F3359" s="9" t="s">
        <v>91</v>
      </c>
      <c r="G3359" s="9" t="s">
        <v>2376</v>
      </c>
      <c r="H3359" s="9" t="s">
        <v>7488</v>
      </c>
      <c r="J3359" s="6" t="str">
        <f t="shared" si="916"/>
        <v>001011</v>
      </c>
      <c r="K3359" s="1">
        <f t="shared" si="917"/>
        <v>0</v>
      </c>
      <c r="L3359" s="6" t="str">
        <f t="shared" si="918"/>
        <v>00000</v>
      </c>
      <c r="M3359" s="1">
        <f t="shared" si="919"/>
        <v>78</v>
      </c>
      <c r="N3359" s="6" t="str">
        <f t="shared" si="920"/>
        <v>00</v>
      </c>
      <c r="O3359" s="1">
        <f t="shared" si="921"/>
        <v>10</v>
      </c>
      <c r="P3359" s="1">
        <f>IF(HEX2DEC(LEFT(E3359,4))&gt;=32768,HEX2DEC(LEFT(E3359,4))-65536,HEX2DEC(LEFT(E3359,4)))/Codes!$N$2</f>
        <v>4</v>
      </c>
      <c r="Q3359" s="1">
        <f>IF(HEX2DEC(RIGHT(E3359,4))&gt;=32768,HEX2DEC(RIGHT(E3359,4))-65536,HEX2DEC(RIGHT(E3359,4)))/Codes!$N$2</f>
        <v>0.8</v>
      </c>
      <c r="R3359" s="1">
        <f>IF(HEX2DEC(LEFT(F3359,4))&gt;=32768,HEX2DEC(LEFT(F3359,4))-65536,HEX2DEC(LEFT(F3359,4)))/Codes!$N$2</f>
        <v>0</v>
      </c>
      <c r="S3359" s="1">
        <f>IF(HEX2DEC(RIGHT(F3359,4))&gt;=32768,HEX2DEC(RIGHT(F3359,4))-65536,HEX2DEC(RIGHT(F3359,4)))/Codes!$N$2</f>
        <v>0</v>
      </c>
      <c r="T3359" s="18">
        <f t="shared" si="922"/>
        <v>361</v>
      </c>
      <c r="U3359" s="1">
        <f t="shared" si="923"/>
        <v>110</v>
      </c>
      <c r="V3359" s="1">
        <f t="shared" si="924"/>
        <v>0</v>
      </c>
      <c r="W3359" s="1" t="str">
        <f t="shared" si="925"/>
        <v>100</v>
      </c>
      <c r="X3359" s="1">
        <f t="shared" si="926"/>
        <v>3</v>
      </c>
      <c r="Y3359" s="1">
        <f t="shared" si="927"/>
        <v>50</v>
      </c>
      <c r="Z3359" s="1" t="str">
        <f>VLOOKUP(BIN2DEC(MID(HEX2BIN(MID(H3359,3,2),8),2,5)),Codes!$E$1:$F$18,2)</f>
        <v>Slash</v>
      </c>
      <c r="AA3359" s="6" t="str">
        <f t="shared" si="928"/>
        <v>0</v>
      </c>
      <c r="AB3359" s="1">
        <f t="shared" si="929"/>
        <v>1</v>
      </c>
      <c r="AC3359" s="1" t="str">
        <f>VLOOKUP(BIN2DEC(RIGHT(HEX2BIN(MID(H3359,6,1),4),1)&amp;LEFT(HEX2BIN(MID(H3359,7,1),4),1)),Codes!$K$1:$L$5,2)</f>
        <v>L</v>
      </c>
      <c r="AD3359" s="1" t="str">
        <f>VLOOKUP(BIN2DEC(RIGHT(HEX2BIN(MID(H3359,7,1),4),3)&amp;LEFT(HEX2BIN(MID(H3359,8,1),4),2)),Codes!$H$2:$I$33,2)</f>
        <v>Slash</v>
      </c>
      <c r="AE3359" s="1" t="str">
        <f t="shared" si="930"/>
        <v>1</v>
      </c>
      <c r="AF3359" s="1" t="str">
        <f t="shared" si="931"/>
        <v>1</v>
      </c>
      <c r="AH3359" s="6">
        <f t="shared" si="932"/>
        <v>67</v>
      </c>
    </row>
    <row r="3360" spans="1:34">
      <c r="A3360" s="3" t="s">
        <v>7489</v>
      </c>
      <c r="B3360" s="1" t="s">
        <v>85</v>
      </c>
      <c r="C3360" s="6" t="s">
        <v>6928</v>
      </c>
      <c r="D3360" s="9" t="s">
        <v>7469</v>
      </c>
      <c r="E3360" s="9" t="s">
        <v>207</v>
      </c>
      <c r="F3360" s="9" t="s">
        <v>91</v>
      </c>
      <c r="G3360" s="9" t="s">
        <v>2376</v>
      </c>
      <c r="H3360" s="9" t="s">
        <v>7488</v>
      </c>
      <c r="J3360" s="6" t="str">
        <f t="shared" si="916"/>
        <v>001011</v>
      </c>
      <c r="K3360" s="1">
        <f t="shared" si="917"/>
        <v>1</v>
      </c>
      <c r="L3360" s="6" t="str">
        <f t="shared" si="918"/>
        <v>00000</v>
      </c>
      <c r="M3360" s="1">
        <f t="shared" si="919"/>
        <v>73</v>
      </c>
      <c r="N3360" s="6" t="str">
        <f t="shared" si="920"/>
        <v>00</v>
      </c>
      <c r="O3360" s="1">
        <f t="shared" si="921"/>
        <v>10</v>
      </c>
      <c r="P3360" s="1">
        <f>IF(HEX2DEC(LEFT(E3360,4))&gt;=32768,HEX2DEC(LEFT(E3360,4))-65536,HEX2DEC(LEFT(E3360,4)))/Codes!$N$2</f>
        <v>4</v>
      </c>
      <c r="Q3360" s="1">
        <f>IF(HEX2DEC(RIGHT(E3360,4))&gt;=32768,HEX2DEC(RIGHT(E3360,4))-65536,HEX2DEC(RIGHT(E3360,4)))/Codes!$N$2</f>
        <v>0</v>
      </c>
      <c r="R3360" s="1">
        <f>IF(HEX2DEC(LEFT(F3360,4))&gt;=32768,HEX2DEC(LEFT(F3360,4))-65536,HEX2DEC(LEFT(F3360,4)))/Codes!$N$2</f>
        <v>0</v>
      </c>
      <c r="S3360" s="1">
        <f>IF(HEX2DEC(RIGHT(F3360,4))&gt;=32768,HEX2DEC(RIGHT(F3360,4))-65536,HEX2DEC(RIGHT(F3360,4)))/Codes!$N$2</f>
        <v>0</v>
      </c>
      <c r="T3360" s="18">
        <f t="shared" si="922"/>
        <v>361</v>
      </c>
      <c r="U3360" s="1">
        <f t="shared" si="923"/>
        <v>110</v>
      </c>
      <c r="V3360" s="1">
        <f t="shared" si="924"/>
        <v>0</v>
      </c>
      <c r="W3360" s="1" t="str">
        <f t="shared" si="925"/>
        <v>100</v>
      </c>
      <c r="X3360" s="1">
        <f t="shared" si="926"/>
        <v>3</v>
      </c>
      <c r="Y3360" s="1">
        <f t="shared" si="927"/>
        <v>50</v>
      </c>
      <c r="Z3360" s="1" t="str">
        <f>VLOOKUP(BIN2DEC(MID(HEX2BIN(MID(H3360,3,2),8),2,5)),Codes!$E$1:$F$18,2)</f>
        <v>Slash</v>
      </c>
      <c r="AA3360" s="6" t="str">
        <f t="shared" si="928"/>
        <v>0</v>
      </c>
      <c r="AB3360" s="1">
        <f t="shared" si="929"/>
        <v>1</v>
      </c>
      <c r="AC3360" s="1" t="str">
        <f>VLOOKUP(BIN2DEC(RIGHT(HEX2BIN(MID(H3360,6,1),4),1)&amp;LEFT(HEX2BIN(MID(H3360,7,1),4),1)),Codes!$K$1:$L$5,2)</f>
        <v>L</v>
      </c>
      <c r="AD3360" s="1" t="str">
        <f>VLOOKUP(BIN2DEC(RIGHT(HEX2BIN(MID(H3360,7,1),4),3)&amp;LEFT(HEX2BIN(MID(H3360,8,1),4),2)),Codes!$H$2:$I$33,2)</f>
        <v>Slash</v>
      </c>
      <c r="AE3360" s="1" t="str">
        <f t="shared" si="930"/>
        <v>1</v>
      </c>
      <c r="AF3360" s="1" t="str">
        <f t="shared" si="931"/>
        <v>1</v>
      </c>
      <c r="AH3360" s="6">
        <f t="shared" si="932"/>
        <v>67</v>
      </c>
    </row>
    <row r="3361" spans="1:34">
      <c r="A3361" s="3" t="s">
        <v>7490</v>
      </c>
      <c r="B3361" s="1" t="s">
        <v>85</v>
      </c>
      <c r="C3361" s="6" t="s">
        <v>6928</v>
      </c>
      <c r="D3361" s="9" t="s">
        <v>7471</v>
      </c>
      <c r="E3361" s="9" t="s">
        <v>307</v>
      </c>
      <c r="F3361" s="9" t="s">
        <v>91</v>
      </c>
      <c r="G3361" s="9" t="s">
        <v>2376</v>
      </c>
      <c r="H3361" s="9" t="s">
        <v>7488</v>
      </c>
      <c r="J3361" s="6" t="str">
        <f t="shared" si="916"/>
        <v>001011</v>
      </c>
      <c r="K3361" s="1">
        <f t="shared" si="917"/>
        <v>2</v>
      </c>
      <c r="L3361" s="6" t="str">
        <f t="shared" si="918"/>
        <v>00000</v>
      </c>
      <c r="M3361" s="1">
        <f t="shared" si="919"/>
        <v>27</v>
      </c>
      <c r="N3361" s="6" t="str">
        <f t="shared" si="920"/>
        <v>00</v>
      </c>
      <c r="O3361" s="1">
        <f t="shared" si="921"/>
        <v>10</v>
      </c>
      <c r="P3361" s="1">
        <f>IF(HEX2DEC(LEFT(E3361,4))&gt;=32768,HEX2DEC(LEFT(E3361,4))-65536,HEX2DEC(LEFT(E3361,4)))/Codes!$N$2</f>
        <v>3.2</v>
      </c>
      <c r="Q3361" s="1">
        <f>IF(HEX2DEC(RIGHT(E3361,4))&gt;=32768,HEX2DEC(RIGHT(E3361,4))-65536,HEX2DEC(RIGHT(E3361,4)))/Codes!$N$2</f>
        <v>0</v>
      </c>
      <c r="R3361" s="1">
        <f>IF(HEX2DEC(LEFT(F3361,4))&gt;=32768,HEX2DEC(LEFT(F3361,4))-65536,HEX2DEC(LEFT(F3361,4)))/Codes!$N$2</f>
        <v>0</v>
      </c>
      <c r="S3361" s="1">
        <f>IF(HEX2DEC(RIGHT(F3361,4))&gt;=32768,HEX2DEC(RIGHT(F3361,4))-65536,HEX2DEC(RIGHT(F3361,4)))/Codes!$N$2</f>
        <v>0</v>
      </c>
      <c r="T3361" s="18">
        <f t="shared" si="922"/>
        <v>361</v>
      </c>
      <c r="U3361" s="1">
        <f t="shared" si="923"/>
        <v>110</v>
      </c>
      <c r="V3361" s="1">
        <f t="shared" si="924"/>
        <v>0</v>
      </c>
      <c r="W3361" s="1" t="str">
        <f t="shared" si="925"/>
        <v>100</v>
      </c>
      <c r="X3361" s="1">
        <f t="shared" si="926"/>
        <v>3</v>
      </c>
      <c r="Y3361" s="1">
        <f t="shared" si="927"/>
        <v>50</v>
      </c>
      <c r="Z3361" s="1" t="str">
        <f>VLOOKUP(BIN2DEC(MID(HEX2BIN(MID(H3361,3,2),8),2,5)),Codes!$E$1:$F$18,2)</f>
        <v>Slash</v>
      </c>
      <c r="AA3361" s="6" t="str">
        <f t="shared" si="928"/>
        <v>0</v>
      </c>
      <c r="AB3361" s="1">
        <f t="shared" si="929"/>
        <v>1</v>
      </c>
      <c r="AC3361" s="1" t="str">
        <f>VLOOKUP(BIN2DEC(RIGHT(HEX2BIN(MID(H3361,6,1),4),1)&amp;LEFT(HEX2BIN(MID(H3361,7,1),4),1)),Codes!$K$1:$L$5,2)</f>
        <v>L</v>
      </c>
      <c r="AD3361" s="1" t="str">
        <f>VLOOKUP(BIN2DEC(RIGHT(HEX2BIN(MID(H3361,7,1),4),3)&amp;LEFT(HEX2BIN(MID(H3361,8,1),4),2)),Codes!$H$2:$I$33,2)</f>
        <v>Slash</v>
      </c>
      <c r="AE3361" s="1" t="str">
        <f t="shared" si="930"/>
        <v>1</v>
      </c>
      <c r="AF3361" s="1" t="str">
        <f t="shared" si="931"/>
        <v>1</v>
      </c>
      <c r="AH3361" s="6">
        <f t="shared" si="932"/>
        <v>67</v>
      </c>
    </row>
    <row r="3362" spans="1:34">
      <c r="A3362" s="3" t="s">
        <v>7491</v>
      </c>
      <c r="B3362" s="1" t="s">
        <v>85</v>
      </c>
      <c r="C3362" s="6" t="s">
        <v>6928</v>
      </c>
      <c r="D3362" s="9" t="s">
        <v>7473</v>
      </c>
      <c r="E3362" s="9" t="s">
        <v>166</v>
      </c>
      <c r="F3362" s="9" t="s">
        <v>91</v>
      </c>
      <c r="G3362" s="9" t="s">
        <v>2376</v>
      </c>
      <c r="H3362" s="9" t="s">
        <v>7492</v>
      </c>
      <c r="J3362" s="6" t="str">
        <f t="shared" si="916"/>
        <v>001011</v>
      </c>
      <c r="K3362" s="1">
        <f t="shared" si="917"/>
        <v>3</v>
      </c>
      <c r="L3362" s="6" t="str">
        <f t="shared" si="918"/>
        <v>00000</v>
      </c>
      <c r="M3362" s="1">
        <f t="shared" si="919"/>
        <v>78</v>
      </c>
      <c r="N3362" s="6" t="str">
        <f t="shared" si="920"/>
        <v>00</v>
      </c>
      <c r="O3362" s="1">
        <f t="shared" si="921"/>
        <v>8</v>
      </c>
      <c r="P3362" s="1">
        <f>IF(HEX2DEC(LEFT(E3362,4))&gt;=32768,HEX2DEC(LEFT(E3362,4))-65536,HEX2DEC(LEFT(E3362,4)))/Codes!$N$2</f>
        <v>4.8</v>
      </c>
      <c r="Q3362" s="1">
        <f>IF(HEX2DEC(RIGHT(E3362,4))&gt;=32768,HEX2DEC(RIGHT(E3362,4))-65536,HEX2DEC(RIGHT(E3362,4)))/Codes!$N$2</f>
        <v>6</v>
      </c>
      <c r="R3362" s="1">
        <f>IF(HEX2DEC(LEFT(F3362,4))&gt;=32768,HEX2DEC(LEFT(F3362,4))-65536,HEX2DEC(LEFT(F3362,4)))/Codes!$N$2</f>
        <v>0</v>
      </c>
      <c r="S3362" s="1">
        <f>IF(HEX2DEC(RIGHT(F3362,4))&gt;=32768,HEX2DEC(RIGHT(F3362,4))-65536,HEX2DEC(RIGHT(F3362,4)))/Codes!$N$2</f>
        <v>0</v>
      </c>
      <c r="T3362" s="18">
        <f t="shared" si="922"/>
        <v>361</v>
      </c>
      <c r="U3362" s="1">
        <f t="shared" si="923"/>
        <v>110</v>
      </c>
      <c r="V3362" s="1">
        <f t="shared" si="924"/>
        <v>0</v>
      </c>
      <c r="W3362" s="1" t="str">
        <f t="shared" si="925"/>
        <v>100</v>
      </c>
      <c r="X3362" s="1">
        <f t="shared" si="926"/>
        <v>3</v>
      </c>
      <c r="Y3362" s="1">
        <f t="shared" si="927"/>
        <v>50</v>
      </c>
      <c r="Z3362" s="1" t="str">
        <f>VLOOKUP(BIN2DEC(MID(HEX2BIN(MID(H3362,3,2),8),2,5)),Codes!$E$1:$F$18,2)</f>
        <v>Normal</v>
      </c>
      <c r="AA3362" s="6" t="str">
        <f t="shared" si="928"/>
        <v>0</v>
      </c>
      <c r="AB3362" s="1">
        <f t="shared" si="929"/>
        <v>1</v>
      </c>
      <c r="AC3362" s="1" t="str">
        <f>VLOOKUP(BIN2DEC(RIGHT(HEX2BIN(MID(H3362,6,1),4),1)&amp;LEFT(HEX2BIN(MID(H3362,7,1),4),1)),Codes!$K$1:$L$5,2)</f>
        <v>L</v>
      </c>
      <c r="AD3362" s="1" t="str">
        <f>VLOOKUP(BIN2DEC(RIGHT(HEX2BIN(MID(H3362,7,1),4),3)&amp;LEFT(HEX2BIN(MID(H3362,8,1),4),2)),Codes!$H$2:$I$33,2)</f>
        <v>Punch</v>
      </c>
      <c r="AE3362" s="1" t="str">
        <f t="shared" si="930"/>
        <v>1</v>
      </c>
      <c r="AF3362" s="1" t="str">
        <f t="shared" si="931"/>
        <v>1</v>
      </c>
      <c r="AH3362" s="6">
        <f t="shared" si="932"/>
        <v>65</v>
      </c>
    </row>
    <row r="3363" spans="1:34">
      <c r="A3363" s="3" t="s">
        <v>7493</v>
      </c>
      <c r="B3363" s="1" t="s">
        <v>85</v>
      </c>
      <c r="C3363" s="6" t="s">
        <v>7496</v>
      </c>
      <c r="D3363" s="9" t="s">
        <v>7494</v>
      </c>
      <c r="E3363" s="9" t="s">
        <v>6984</v>
      </c>
      <c r="F3363" s="9" t="s">
        <v>91</v>
      </c>
      <c r="G3363" s="9" t="s">
        <v>6529</v>
      </c>
      <c r="H3363" s="9" t="s">
        <v>7495</v>
      </c>
      <c r="J3363" s="6" t="str">
        <f t="shared" si="916"/>
        <v>001011</v>
      </c>
      <c r="K3363" s="1">
        <f t="shared" si="917"/>
        <v>0</v>
      </c>
      <c r="L3363" s="6" t="str">
        <f t="shared" si="918"/>
        <v>00000</v>
      </c>
      <c r="M3363" s="1">
        <f t="shared" si="919"/>
        <v>78</v>
      </c>
      <c r="N3363" s="6" t="str">
        <f t="shared" si="920"/>
        <v>00</v>
      </c>
      <c r="O3363" s="1">
        <f t="shared" si="921"/>
        <v>3</v>
      </c>
      <c r="P3363" s="1">
        <f>IF(HEX2DEC(LEFT(E3363,4))&gt;=32768,HEX2DEC(LEFT(E3363,4))-65536,HEX2DEC(LEFT(E3363,4)))/Codes!$N$2</f>
        <v>4.8</v>
      </c>
      <c r="Q3363" s="1">
        <f>IF(HEX2DEC(RIGHT(E3363,4))&gt;=32768,HEX2DEC(RIGHT(E3363,4))-65536,HEX2DEC(RIGHT(E3363,4)))/Codes!$N$2</f>
        <v>0.8</v>
      </c>
      <c r="R3363" s="1">
        <f>IF(HEX2DEC(LEFT(F3363,4))&gt;=32768,HEX2DEC(LEFT(F3363,4))-65536,HEX2DEC(LEFT(F3363,4)))/Codes!$N$2</f>
        <v>0</v>
      </c>
      <c r="S3363" s="1">
        <f>IF(HEX2DEC(RIGHT(F3363,4))&gt;=32768,HEX2DEC(RIGHT(F3363,4))-65536,HEX2DEC(RIGHT(F3363,4)))/Codes!$N$2</f>
        <v>0</v>
      </c>
      <c r="T3363" s="18">
        <f t="shared" si="922"/>
        <v>90</v>
      </c>
      <c r="U3363" s="1">
        <f t="shared" si="923"/>
        <v>100</v>
      </c>
      <c r="V3363" s="1">
        <f t="shared" si="924"/>
        <v>134</v>
      </c>
      <c r="W3363" s="1" t="str">
        <f t="shared" si="925"/>
        <v>100</v>
      </c>
      <c r="X3363" s="1">
        <f t="shared" si="926"/>
        <v>3</v>
      </c>
      <c r="Y3363" s="1">
        <f t="shared" si="927"/>
        <v>0</v>
      </c>
      <c r="Z3363" s="1" t="str">
        <f>VLOOKUP(BIN2DEC(MID(HEX2BIN(MID(H3363,3,2),8),2,5)),Codes!$E$1:$F$18,2)</f>
        <v>Flame</v>
      </c>
      <c r="AA3363" s="6" t="str">
        <f t="shared" si="928"/>
        <v>0</v>
      </c>
      <c r="AB3363" s="1">
        <f t="shared" si="929"/>
        <v>1</v>
      </c>
      <c r="AC3363" s="1" t="str">
        <f>VLOOKUP(BIN2DEC(RIGHT(HEX2BIN(MID(H3363,6,1),4),1)&amp;LEFT(HEX2BIN(MID(H3363,7,1),4),1)),Codes!$K$1:$L$5,2)</f>
        <v>M</v>
      </c>
      <c r="AD3363" s="1" t="str">
        <f>VLOOKUP(BIN2DEC(RIGHT(HEX2BIN(MID(H3363,7,1),4),3)&amp;LEFT(HEX2BIN(MID(H3363,8,1),4),2)),Codes!$H$2:$I$33,2)</f>
        <v>Burn</v>
      </c>
      <c r="AE3363" s="1" t="str">
        <f t="shared" si="930"/>
        <v>1</v>
      </c>
      <c r="AF3363" s="1" t="str">
        <f t="shared" si="931"/>
        <v>1</v>
      </c>
      <c r="AH3363" s="6">
        <f t="shared" si="932"/>
        <v>40</v>
      </c>
    </row>
    <row r="3364" spans="1:34">
      <c r="A3364" s="3" t="s">
        <v>7498</v>
      </c>
      <c r="B3364" s="1" t="s">
        <v>85</v>
      </c>
      <c r="C3364" s="6" t="s">
        <v>7496</v>
      </c>
      <c r="D3364" s="9" t="s">
        <v>7499</v>
      </c>
      <c r="E3364" s="9" t="s">
        <v>207</v>
      </c>
      <c r="F3364" s="9" t="s">
        <v>91</v>
      </c>
      <c r="G3364" s="9" t="s">
        <v>6529</v>
      </c>
      <c r="H3364" s="9" t="s">
        <v>7495</v>
      </c>
      <c r="J3364" s="6" t="str">
        <f t="shared" si="916"/>
        <v>001011</v>
      </c>
      <c r="K3364" s="1">
        <f t="shared" si="917"/>
        <v>1</v>
      </c>
      <c r="L3364" s="6" t="str">
        <f t="shared" si="918"/>
        <v>00000</v>
      </c>
      <c r="M3364" s="1">
        <f t="shared" si="919"/>
        <v>73</v>
      </c>
      <c r="N3364" s="6" t="str">
        <f t="shared" si="920"/>
        <v>00</v>
      </c>
      <c r="O3364" s="1">
        <f t="shared" si="921"/>
        <v>3</v>
      </c>
      <c r="P3364" s="1">
        <f>IF(HEX2DEC(LEFT(E3364,4))&gt;=32768,HEX2DEC(LEFT(E3364,4))-65536,HEX2DEC(LEFT(E3364,4)))/Codes!$N$2</f>
        <v>4</v>
      </c>
      <c r="Q3364" s="1">
        <f>IF(HEX2DEC(RIGHT(E3364,4))&gt;=32768,HEX2DEC(RIGHT(E3364,4))-65536,HEX2DEC(RIGHT(E3364,4)))/Codes!$N$2</f>
        <v>0</v>
      </c>
      <c r="R3364" s="1">
        <f>IF(HEX2DEC(LEFT(F3364,4))&gt;=32768,HEX2DEC(LEFT(F3364,4))-65536,HEX2DEC(LEFT(F3364,4)))/Codes!$N$2</f>
        <v>0</v>
      </c>
      <c r="S3364" s="1">
        <f>IF(HEX2DEC(RIGHT(F3364,4))&gt;=32768,HEX2DEC(RIGHT(F3364,4))-65536,HEX2DEC(RIGHT(F3364,4)))/Codes!$N$2</f>
        <v>0</v>
      </c>
      <c r="T3364" s="18">
        <f t="shared" si="922"/>
        <v>90</v>
      </c>
      <c r="U3364" s="1">
        <f t="shared" si="923"/>
        <v>100</v>
      </c>
      <c r="V3364" s="1">
        <f t="shared" si="924"/>
        <v>134</v>
      </c>
      <c r="W3364" s="1" t="str">
        <f t="shared" si="925"/>
        <v>100</v>
      </c>
      <c r="X3364" s="1">
        <f t="shared" si="926"/>
        <v>3</v>
      </c>
      <c r="Y3364" s="1">
        <f t="shared" si="927"/>
        <v>0</v>
      </c>
      <c r="Z3364" s="1" t="str">
        <f>VLOOKUP(BIN2DEC(MID(HEX2BIN(MID(H3364,3,2),8),2,5)),Codes!$E$1:$F$18,2)</f>
        <v>Flame</v>
      </c>
      <c r="AA3364" s="6" t="str">
        <f t="shared" si="928"/>
        <v>0</v>
      </c>
      <c r="AB3364" s="1">
        <f t="shared" si="929"/>
        <v>1</v>
      </c>
      <c r="AC3364" s="1" t="str">
        <f>VLOOKUP(BIN2DEC(RIGHT(HEX2BIN(MID(H3364,6,1),4),1)&amp;LEFT(HEX2BIN(MID(H3364,7,1),4),1)),Codes!$K$1:$L$5,2)</f>
        <v>M</v>
      </c>
      <c r="AD3364" s="1" t="str">
        <f>VLOOKUP(BIN2DEC(RIGHT(HEX2BIN(MID(H3364,7,1),4),3)&amp;LEFT(HEX2BIN(MID(H3364,8,1),4),2)),Codes!$H$2:$I$33,2)</f>
        <v>Burn</v>
      </c>
      <c r="AE3364" s="1" t="str">
        <f t="shared" si="930"/>
        <v>1</v>
      </c>
      <c r="AF3364" s="1" t="str">
        <f t="shared" si="931"/>
        <v>1</v>
      </c>
      <c r="AH3364" s="6">
        <f t="shared" si="932"/>
        <v>40</v>
      </c>
    </row>
    <row r="3365" spans="1:34">
      <c r="A3365" s="3" t="s">
        <v>7500</v>
      </c>
      <c r="B3365" s="1" t="s">
        <v>85</v>
      </c>
      <c r="C3365" s="6" t="s">
        <v>7496</v>
      </c>
      <c r="D3365" s="9" t="s">
        <v>7501</v>
      </c>
      <c r="E3365" s="9" t="s">
        <v>207</v>
      </c>
      <c r="F3365" s="9" t="s">
        <v>91</v>
      </c>
      <c r="G3365" s="9" t="s">
        <v>7502</v>
      </c>
      <c r="H3365" s="9" t="s">
        <v>7495</v>
      </c>
      <c r="J3365" s="6" t="str">
        <f t="shared" si="916"/>
        <v>001011</v>
      </c>
      <c r="K3365" s="1">
        <f t="shared" si="917"/>
        <v>2</v>
      </c>
      <c r="L3365" s="6" t="str">
        <f t="shared" si="918"/>
        <v>00000</v>
      </c>
      <c r="M3365" s="1">
        <f t="shared" si="919"/>
        <v>27</v>
      </c>
      <c r="N3365" s="6" t="str">
        <f t="shared" si="920"/>
        <v>00</v>
      </c>
      <c r="O3365" s="1">
        <f t="shared" si="921"/>
        <v>3</v>
      </c>
      <c r="P3365" s="1">
        <f>IF(HEX2DEC(LEFT(E3365,4))&gt;=32768,HEX2DEC(LEFT(E3365,4))-65536,HEX2DEC(LEFT(E3365,4)))/Codes!$N$2</f>
        <v>4</v>
      </c>
      <c r="Q3365" s="1">
        <f>IF(HEX2DEC(RIGHT(E3365,4))&gt;=32768,HEX2DEC(RIGHT(E3365,4))-65536,HEX2DEC(RIGHT(E3365,4)))/Codes!$N$2</f>
        <v>0</v>
      </c>
      <c r="R3365" s="1">
        <f>IF(HEX2DEC(LEFT(F3365,4))&gt;=32768,HEX2DEC(LEFT(F3365,4))-65536,HEX2DEC(LEFT(F3365,4)))/Codes!$N$2</f>
        <v>0</v>
      </c>
      <c r="S3365" s="1">
        <f>IF(HEX2DEC(RIGHT(F3365,4))&gt;=32768,HEX2DEC(RIGHT(F3365,4))-65536,HEX2DEC(RIGHT(F3365,4)))/Codes!$N$2</f>
        <v>0</v>
      </c>
      <c r="T3365" s="18">
        <f t="shared" si="922"/>
        <v>75</v>
      </c>
      <c r="U3365" s="1">
        <f t="shared" si="923"/>
        <v>100</v>
      </c>
      <c r="V3365" s="1">
        <f t="shared" si="924"/>
        <v>134</v>
      </c>
      <c r="W3365" s="1" t="str">
        <f t="shared" si="925"/>
        <v>100</v>
      </c>
      <c r="X3365" s="1">
        <f t="shared" si="926"/>
        <v>3</v>
      </c>
      <c r="Y3365" s="1">
        <f t="shared" si="927"/>
        <v>0</v>
      </c>
      <c r="Z3365" s="1" t="str">
        <f>VLOOKUP(BIN2DEC(MID(HEX2BIN(MID(H3365,3,2),8),2,5)),Codes!$E$1:$F$18,2)</f>
        <v>Flame</v>
      </c>
      <c r="AA3365" s="6" t="str">
        <f t="shared" si="928"/>
        <v>0</v>
      </c>
      <c r="AB3365" s="1">
        <f t="shared" si="929"/>
        <v>1</v>
      </c>
      <c r="AC3365" s="1" t="str">
        <f>VLOOKUP(BIN2DEC(RIGHT(HEX2BIN(MID(H3365,6,1),4),1)&amp;LEFT(HEX2BIN(MID(H3365,7,1),4),1)),Codes!$K$1:$L$5,2)</f>
        <v>M</v>
      </c>
      <c r="AD3365" s="1" t="str">
        <f>VLOOKUP(BIN2DEC(RIGHT(HEX2BIN(MID(H3365,7,1),4),3)&amp;LEFT(HEX2BIN(MID(H3365,8,1),4),2)),Codes!$H$2:$I$33,2)</f>
        <v>Burn</v>
      </c>
      <c r="AE3365" s="1" t="str">
        <f t="shared" si="930"/>
        <v>1</v>
      </c>
      <c r="AF3365" s="1" t="str">
        <f t="shared" si="931"/>
        <v>1</v>
      </c>
      <c r="AH3365" s="6">
        <f t="shared" si="932"/>
        <v>40</v>
      </c>
    </row>
    <row r="3366" spans="1:34">
      <c r="A3366" s="3" t="s">
        <v>7503</v>
      </c>
      <c r="B3366" s="1" t="s">
        <v>85</v>
      </c>
      <c r="C3366" s="6" t="s">
        <v>7496</v>
      </c>
      <c r="D3366" s="9" t="s">
        <v>7504</v>
      </c>
      <c r="E3366" s="9" t="s">
        <v>5125</v>
      </c>
      <c r="F3366" s="9" t="s">
        <v>91</v>
      </c>
      <c r="G3366" s="9" t="s">
        <v>7505</v>
      </c>
      <c r="H3366" s="9" t="s">
        <v>3989</v>
      </c>
      <c r="J3366" s="6" t="str">
        <f t="shared" si="916"/>
        <v>001011</v>
      </c>
      <c r="K3366" s="1">
        <f t="shared" si="917"/>
        <v>3</v>
      </c>
      <c r="L3366" s="6" t="str">
        <f t="shared" si="918"/>
        <v>00000</v>
      </c>
      <c r="M3366" s="1">
        <f t="shared" si="919"/>
        <v>78</v>
      </c>
      <c r="N3366" s="6" t="str">
        <f t="shared" si="920"/>
        <v>00</v>
      </c>
      <c r="O3366" s="1">
        <f t="shared" si="921"/>
        <v>3</v>
      </c>
      <c r="P3366" s="1">
        <f>IF(HEX2DEC(LEFT(E3366,4))&gt;=32768,HEX2DEC(LEFT(E3366,4))-65536,HEX2DEC(LEFT(E3366,4)))/Codes!$N$2</f>
        <v>6</v>
      </c>
      <c r="Q3366" s="1">
        <f>IF(HEX2DEC(RIGHT(E3366,4))&gt;=32768,HEX2DEC(RIGHT(E3366,4))-65536,HEX2DEC(RIGHT(E3366,4)))/Codes!$N$2</f>
        <v>6</v>
      </c>
      <c r="R3366" s="1">
        <f>IF(HEX2DEC(LEFT(F3366,4))&gt;=32768,HEX2DEC(LEFT(F3366,4))-65536,HEX2DEC(LEFT(F3366,4)))/Codes!$N$2</f>
        <v>0</v>
      </c>
      <c r="S3366" s="1">
        <f>IF(HEX2DEC(RIGHT(F3366,4))&gt;=32768,HEX2DEC(RIGHT(F3366,4))-65536,HEX2DEC(RIGHT(F3366,4)))/Codes!$N$2</f>
        <v>0</v>
      </c>
      <c r="T3366" s="18">
        <f t="shared" si="922"/>
        <v>95</v>
      </c>
      <c r="U3366" s="1">
        <f t="shared" si="923"/>
        <v>100</v>
      </c>
      <c r="V3366" s="1">
        <f t="shared" si="924"/>
        <v>134</v>
      </c>
      <c r="W3366" s="1" t="str">
        <f t="shared" si="925"/>
        <v>100</v>
      </c>
      <c r="X3366" s="1">
        <f t="shared" si="926"/>
        <v>3</v>
      </c>
      <c r="Y3366" s="1">
        <f t="shared" si="927"/>
        <v>30</v>
      </c>
      <c r="Z3366" s="1" t="str">
        <f>VLOOKUP(BIN2DEC(MID(HEX2BIN(MID(H3366,3,2),8),2,5)),Codes!$E$1:$F$18,2)</f>
        <v>Flame</v>
      </c>
      <c r="AA3366" s="6" t="str">
        <f t="shared" si="928"/>
        <v>0</v>
      </c>
      <c r="AB3366" s="1">
        <f t="shared" si="929"/>
        <v>1</v>
      </c>
      <c r="AC3366" s="1" t="str">
        <f>VLOOKUP(BIN2DEC(RIGHT(HEX2BIN(MID(H3366,6,1),4),1)&amp;LEFT(HEX2BIN(MID(H3366,7,1),4),1)),Codes!$K$1:$L$5,2)</f>
        <v>M</v>
      </c>
      <c r="AD3366" s="1" t="str">
        <f>VLOOKUP(BIN2DEC(RIGHT(HEX2BIN(MID(H3366,7,1),4),3)&amp;LEFT(HEX2BIN(MID(H3366,8,1),4),2)),Codes!$H$2:$I$33,2)</f>
        <v>Burn</v>
      </c>
      <c r="AE3366" s="1" t="str">
        <f t="shared" si="930"/>
        <v>1</v>
      </c>
      <c r="AF3366" s="1" t="str">
        <f t="shared" si="931"/>
        <v>1</v>
      </c>
      <c r="AH3366" s="6">
        <f t="shared" si="932"/>
        <v>40</v>
      </c>
    </row>
    <row r="3367" spans="1:34">
      <c r="A3367" s="3" t="s">
        <v>7506</v>
      </c>
      <c r="B3367" s="1" t="s">
        <v>85</v>
      </c>
      <c r="C3367" s="6" t="s">
        <v>7497</v>
      </c>
      <c r="D3367" s="9" t="s">
        <v>7507</v>
      </c>
      <c r="E3367" s="9" t="s">
        <v>3926</v>
      </c>
      <c r="F3367" s="9" t="s">
        <v>91</v>
      </c>
      <c r="G3367" s="9" t="s">
        <v>7508</v>
      </c>
      <c r="H3367" s="9" t="s">
        <v>7509</v>
      </c>
      <c r="J3367" s="6" t="str">
        <f t="shared" si="916"/>
        <v>001011</v>
      </c>
      <c r="K3367" s="1">
        <f t="shared" si="917"/>
        <v>0</v>
      </c>
      <c r="L3367" s="6" t="str">
        <f t="shared" si="918"/>
        <v>00000</v>
      </c>
      <c r="M3367" s="1">
        <f t="shared" si="919"/>
        <v>78</v>
      </c>
      <c r="N3367" s="6" t="str">
        <f t="shared" si="920"/>
        <v>00</v>
      </c>
      <c r="O3367" s="1">
        <f t="shared" si="921"/>
        <v>5</v>
      </c>
      <c r="P3367" s="1">
        <f>IF(HEX2DEC(LEFT(E3367,4))&gt;=32768,HEX2DEC(LEFT(E3367,4))-65536,HEX2DEC(LEFT(E3367,4)))/Codes!$N$2</f>
        <v>6</v>
      </c>
      <c r="Q3367" s="1">
        <f>IF(HEX2DEC(RIGHT(E3367,4))&gt;=32768,HEX2DEC(RIGHT(E3367,4))-65536,HEX2DEC(RIGHT(E3367,4)))/Codes!$N$2</f>
        <v>0.8</v>
      </c>
      <c r="R3367" s="1">
        <f>IF(HEX2DEC(LEFT(F3367,4))&gt;=32768,HEX2DEC(LEFT(F3367,4))-65536,HEX2DEC(LEFT(F3367,4)))/Codes!$N$2</f>
        <v>0</v>
      </c>
      <c r="S3367" s="1">
        <f>IF(HEX2DEC(RIGHT(F3367,4))&gt;=32768,HEX2DEC(RIGHT(F3367,4))-65536,HEX2DEC(RIGHT(F3367,4)))/Codes!$N$2</f>
        <v>0</v>
      </c>
      <c r="T3367" s="18">
        <f t="shared" si="922"/>
        <v>64</v>
      </c>
      <c r="U3367" s="1">
        <f t="shared" si="923"/>
        <v>100</v>
      </c>
      <c r="V3367" s="1">
        <f t="shared" si="924"/>
        <v>0</v>
      </c>
      <c r="W3367" s="1" t="str">
        <f t="shared" si="925"/>
        <v>100</v>
      </c>
      <c r="X3367" s="1">
        <f t="shared" si="926"/>
        <v>3</v>
      </c>
      <c r="Y3367" s="1">
        <f t="shared" si="927"/>
        <v>70</v>
      </c>
      <c r="Z3367" s="1" t="str">
        <f>VLOOKUP(BIN2DEC(MID(HEX2BIN(MID(H3367,3,2),8),2,5)),Codes!$E$1:$F$18,2)</f>
        <v>Flame</v>
      </c>
      <c r="AA3367" s="6" t="str">
        <f t="shared" si="928"/>
        <v>0</v>
      </c>
      <c r="AB3367" s="1">
        <f t="shared" si="929"/>
        <v>1</v>
      </c>
      <c r="AC3367" s="1" t="str">
        <f>VLOOKUP(BIN2DEC(RIGHT(HEX2BIN(MID(H3367,6,1),4),1)&amp;LEFT(HEX2BIN(MID(H3367,7,1),4),1)),Codes!$K$1:$L$5,2)</f>
        <v>L</v>
      </c>
      <c r="AD3367" s="1" t="str">
        <f>VLOOKUP(BIN2DEC(RIGHT(HEX2BIN(MID(H3367,7,1),4),3)&amp;LEFT(HEX2BIN(MID(H3367,8,1),4),2)),Codes!$H$2:$I$33,2)</f>
        <v>Burn</v>
      </c>
      <c r="AE3367" s="1" t="str">
        <f t="shared" si="930"/>
        <v>1</v>
      </c>
      <c r="AF3367" s="1" t="str">
        <f t="shared" si="931"/>
        <v>1</v>
      </c>
      <c r="AH3367" s="6">
        <f t="shared" si="932"/>
        <v>72</v>
      </c>
    </row>
    <row r="3368" spans="1:34">
      <c r="A3368" s="3" t="s">
        <v>7510</v>
      </c>
      <c r="B3368" s="1" t="s">
        <v>85</v>
      </c>
      <c r="C3368" s="6" t="s">
        <v>7497</v>
      </c>
      <c r="D3368" s="9" t="s">
        <v>7434</v>
      </c>
      <c r="E3368" s="9" t="s">
        <v>232</v>
      </c>
      <c r="F3368" s="9" t="s">
        <v>91</v>
      </c>
      <c r="G3368" s="9" t="s">
        <v>7508</v>
      </c>
      <c r="H3368" s="9" t="s">
        <v>7509</v>
      </c>
      <c r="J3368" s="6" t="str">
        <f t="shared" si="916"/>
        <v>001011</v>
      </c>
      <c r="K3368" s="1">
        <f t="shared" si="917"/>
        <v>1</v>
      </c>
      <c r="L3368" s="6" t="str">
        <f t="shared" si="918"/>
        <v>00000</v>
      </c>
      <c r="M3368" s="1">
        <f t="shared" si="919"/>
        <v>73</v>
      </c>
      <c r="N3368" s="6" t="str">
        <f t="shared" si="920"/>
        <v>00</v>
      </c>
      <c r="O3368" s="1">
        <f t="shared" si="921"/>
        <v>5</v>
      </c>
      <c r="P3368" s="1">
        <f>IF(HEX2DEC(LEFT(E3368,4))&gt;=32768,HEX2DEC(LEFT(E3368,4))-65536,HEX2DEC(LEFT(E3368,4)))/Codes!$N$2</f>
        <v>4.8</v>
      </c>
      <c r="Q3368" s="1">
        <f>IF(HEX2DEC(RIGHT(E3368,4))&gt;=32768,HEX2DEC(RIGHT(E3368,4))-65536,HEX2DEC(RIGHT(E3368,4)))/Codes!$N$2</f>
        <v>0</v>
      </c>
      <c r="R3368" s="1">
        <f>IF(HEX2DEC(LEFT(F3368,4))&gt;=32768,HEX2DEC(LEFT(F3368,4))-65536,HEX2DEC(LEFT(F3368,4)))/Codes!$N$2</f>
        <v>0</v>
      </c>
      <c r="S3368" s="1">
        <f>IF(HEX2DEC(RIGHT(F3368,4))&gt;=32768,HEX2DEC(RIGHT(F3368,4))-65536,HEX2DEC(RIGHT(F3368,4)))/Codes!$N$2</f>
        <v>0</v>
      </c>
      <c r="T3368" s="18">
        <f t="shared" si="922"/>
        <v>64</v>
      </c>
      <c r="U3368" s="1">
        <f t="shared" si="923"/>
        <v>100</v>
      </c>
      <c r="V3368" s="1">
        <f t="shared" si="924"/>
        <v>0</v>
      </c>
      <c r="W3368" s="1" t="str">
        <f t="shared" si="925"/>
        <v>100</v>
      </c>
      <c r="X3368" s="1">
        <f t="shared" si="926"/>
        <v>3</v>
      </c>
      <c r="Y3368" s="1">
        <f t="shared" si="927"/>
        <v>70</v>
      </c>
      <c r="Z3368" s="1" t="str">
        <f>VLOOKUP(BIN2DEC(MID(HEX2BIN(MID(H3368,3,2),8),2,5)),Codes!$E$1:$F$18,2)</f>
        <v>Flame</v>
      </c>
      <c r="AA3368" s="6" t="str">
        <f t="shared" si="928"/>
        <v>0</v>
      </c>
      <c r="AB3368" s="1">
        <f t="shared" si="929"/>
        <v>1</v>
      </c>
      <c r="AC3368" s="1" t="str">
        <f>VLOOKUP(BIN2DEC(RIGHT(HEX2BIN(MID(H3368,6,1),4),1)&amp;LEFT(HEX2BIN(MID(H3368,7,1),4),1)),Codes!$K$1:$L$5,2)</f>
        <v>L</v>
      </c>
      <c r="AD3368" s="1" t="str">
        <f>VLOOKUP(BIN2DEC(RIGHT(HEX2BIN(MID(H3368,7,1),4),3)&amp;LEFT(HEX2BIN(MID(H3368,8,1),4),2)),Codes!$H$2:$I$33,2)</f>
        <v>Burn</v>
      </c>
      <c r="AE3368" s="1" t="str">
        <f t="shared" si="930"/>
        <v>1</v>
      </c>
      <c r="AF3368" s="1" t="str">
        <f t="shared" si="931"/>
        <v>1</v>
      </c>
      <c r="AH3368" s="6">
        <f t="shared" si="932"/>
        <v>72</v>
      </c>
    </row>
    <row r="3369" spans="1:34">
      <c r="A3369" s="3" t="s">
        <v>7511</v>
      </c>
      <c r="B3369" s="1" t="s">
        <v>85</v>
      </c>
      <c r="C3369" s="6" t="s">
        <v>7497</v>
      </c>
      <c r="D3369" s="9" t="s">
        <v>7512</v>
      </c>
      <c r="E3369" s="9" t="s">
        <v>232</v>
      </c>
      <c r="F3369" s="9" t="s">
        <v>91</v>
      </c>
      <c r="G3369" s="9" t="s">
        <v>7508</v>
      </c>
      <c r="H3369" s="9" t="s">
        <v>7509</v>
      </c>
      <c r="J3369" s="6" t="str">
        <f t="shared" si="916"/>
        <v>001011</v>
      </c>
      <c r="K3369" s="1">
        <f t="shared" si="917"/>
        <v>2</v>
      </c>
      <c r="L3369" s="6" t="str">
        <f t="shared" si="918"/>
        <v>00000</v>
      </c>
      <c r="M3369" s="1">
        <f t="shared" si="919"/>
        <v>27</v>
      </c>
      <c r="N3369" s="6" t="str">
        <f t="shared" si="920"/>
        <v>00</v>
      </c>
      <c r="O3369" s="1">
        <f t="shared" si="921"/>
        <v>5</v>
      </c>
      <c r="P3369" s="1">
        <f>IF(HEX2DEC(LEFT(E3369,4))&gt;=32768,HEX2DEC(LEFT(E3369,4))-65536,HEX2DEC(LEFT(E3369,4)))/Codes!$N$2</f>
        <v>4.8</v>
      </c>
      <c r="Q3369" s="1">
        <f>IF(HEX2DEC(RIGHT(E3369,4))&gt;=32768,HEX2DEC(RIGHT(E3369,4))-65536,HEX2DEC(RIGHT(E3369,4)))/Codes!$N$2</f>
        <v>0</v>
      </c>
      <c r="R3369" s="1">
        <f>IF(HEX2DEC(LEFT(F3369,4))&gt;=32768,HEX2DEC(LEFT(F3369,4))-65536,HEX2DEC(LEFT(F3369,4)))/Codes!$N$2</f>
        <v>0</v>
      </c>
      <c r="S3369" s="1">
        <f>IF(HEX2DEC(RIGHT(F3369,4))&gt;=32768,HEX2DEC(RIGHT(F3369,4))-65536,HEX2DEC(RIGHT(F3369,4)))/Codes!$N$2</f>
        <v>0</v>
      </c>
      <c r="T3369" s="18">
        <f t="shared" si="922"/>
        <v>64</v>
      </c>
      <c r="U3369" s="1">
        <f t="shared" si="923"/>
        <v>100</v>
      </c>
      <c r="V3369" s="1">
        <f t="shared" si="924"/>
        <v>0</v>
      </c>
      <c r="W3369" s="1" t="str">
        <f t="shared" si="925"/>
        <v>100</v>
      </c>
      <c r="X3369" s="1">
        <f t="shared" si="926"/>
        <v>3</v>
      </c>
      <c r="Y3369" s="1">
        <f t="shared" si="927"/>
        <v>70</v>
      </c>
      <c r="Z3369" s="1" t="str">
        <f>VLOOKUP(BIN2DEC(MID(HEX2BIN(MID(H3369,3,2),8),2,5)),Codes!$E$1:$F$18,2)</f>
        <v>Flame</v>
      </c>
      <c r="AA3369" s="6" t="str">
        <f t="shared" si="928"/>
        <v>0</v>
      </c>
      <c r="AB3369" s="1">
        <f t="shared" si="929"/>
        <v>1</v>
      </c>
      <c r="AC3369" s="1" t="str">
        <f>VLOOKUP(BIN2DEC(RIGHT(HEX2BIN(MID(H3369,6,1),4),1)&amp;LEFT(HEX2BIN(MID(H3369,7,1),4),1)),Codes!$K$1:$L$5,2)</f>
        <v>L</v>
      </c>
      <c r="AD3369" s="1" t="str">
        <f>VLOOKUP(BIN2DEC(RIGHT(HEX2BIN(MID(H3369,7,1),4),3)&amp;LEFT(HEX2BIN(MID(H3369,8,1),4),2)),Codes!$H$2:$I$33,2)</f>
        <v>Burn</v>
      </c>
      <c r="AE3369" s="1" t="str">
        <f t="shared" si="930"/>
        <v>1</v>
      </c>
      <c r="AF3369" s="1" t="str">
        <f t="shared" si="931"/>
        <v>1</v>
      </c>
      <c r="AH3369" s="6">
        <f t="shared" si="932"/>
        <v>72</v>
      </c>
    </row>
    <row r="3370" spans="1:34">
      <c r="A3370" s="3" t="s">
        <v>7513</v>
      </c>
      <c r="B3370" s="1" t="s">
        <v>85</v>
      </c>
      <c r="C3370" s="6" t="s">
        <v>7497</v>
      </c>
      <c r="D3370" s="9" t="s">
        <v>7485</v>
      </c>
      <c r="E3370" s="9" t="s">
        <v>7514</v>
      </c>
      <c r="F3370" s="9" t="s">
        <v>91</v>
      </c>
      <c r="G3370" s="9" t="s">
        <v>7508</v>
      </c>
      <c r="H3370" s="9" t="s">
        <v>7509</v>
      </c>
      <c r="J3370" s="6" t="str">
        <f t="shared" si="916"/>
        <v>001011</v>
      </c>
      <c r="K3370" s="1">
        <f t="shared" si="917"/>
        <v>3</v>
      </c>
      <c r="L3370" s="6" t="str">
        <f t="shared" si="918"/>
        <v>00000</v>
      </c>
      <c r="M3370" s="1">
        <f t="shared" si="919"/>
        <v>78</v>
      </c>
      <c r="N3370" s="6" t="str">
        <f t="shared" si="920"/>
        <v>00</v>
      </c>
      <c r="O3370" s="1">
        <f t="shared" si="921"/>
        <v>5</v>
      </c>
      <c r="P3370" s="1">
        <f>IF(HEX2DEC(LEFT(E3370,4))&gt;=32768,HEX2DEC(LEFT(E3370,4))-65536,HEX2DEC(LEFT(E3370,4)))/Codes!$N$2</f>
        <v>7.2</v>
      </c>
      <c r="Q3370" s="1">
        <f>IF(HEX2DEC(RIGHT(E3370,4))&gt;=32768,HEX2DEC(RIGHT(E3370,4))-65536,HEX2DEC(RIGHT(E3370,4)))/Codes!$N$2</f>
        <v>6</v>
      </c>
      <c r="R3370" s="1">
        <f>IF(HEX2DEC(LEFT(F3370,4))&gt;=32768,HEX2DEC(LEFT(F3370,4))-65536,HEX2DEC(LEFT(F3370,4)))/Codes!$N$2</f>
        <v>0</v>
      </c>
      <c r="S3370" s="1">
        <f>IF(HEX2DEC(RIGHT(F3370,4))&gt;=32768,HEX2DEC(RIGHT(F3370,4))-65536,HEX2DEC(RIGHT(F3370,4)))/Codes!$N$2</f>
        <v>0</v>
      </c>
      <c r="T3370" s="18">
        <f t="shared" si="922"/>
        <v>64</v>
      </c>
      <c r="U3370" s="1">
        <f t="shared" si="923"/>
        <v>100</v>
      </c>
      <c r="V3370" s="1">
        <f t="shared" si="924"/>
        <v>0</v>
      </c>
      <c r="W3370" s="1" t="str">
        <f t="shared" si="925"/>
        <v>100</v>
      </c>
      <c r="X3370" s="1">
        <f t="shared" si="926"/>
        <v>3</v>
      </c>
      <c r="Y3370" s="1">
        <f t="shared" si="927"/>
        <v>70</v>
      </c>
      <c r="Z3370" s="1" t="str">
        <f>VLOOKUP(BIN2DEC(MID(HEX2BIN(MID(H3370,3,2),8),2,5)),Codes!$E$1:$F$18,2)</f>
        <v>Flame</v>
      </c>
      <c r="AA3370" s="6" t="str">
        <f t="shared" si="928"/>
        <v>0</v>
      </c>
      <c r="AB3370" s="1">
        <f t="shared" si="929"/>
        <v>1</v>
      </c>
      <c r="AC3370" s="1" t="str">
        <f>VLOOKUP(BIN2DEC(RIGHT(HEX2BIN(MID(H3370,6,1),4),1)&amp;LEFT(HEX2BIN(MID(H3370,7,1),4),1)),Codes!$K$1:$L$5,2)</f>
        <v>L</v>
      </c>
      <c r="AD3370" s="1" t="str">
        <f>VLOOKUP(BIN2DEC(RIGHT(HEX2BIN(MID(H3370,7,1),4),3)&amp;LEFT(HEX2BIN(MID(H3370,8,1),4),2)),Codes!$H$2:$I$33,2)</f>
        <v>Burn</v>
      </c>
      <c r="AE3370" s="1" t="str">
        <f t="shared" si="930"/>
        <v>1</v>
      </c>
      <c r="AF3370" s="1" t="str">
        <f t="shared" si="931"/>
        <v>1</v>
      </c>
      <c r="AH3370" s="6">
        <f t="shared" si="932"/>
        <v>72</v>
      </c>
    </row>
    <row r="3371" spans="1:34">
      <c r="A3371" s="3" t="s">
        <v>7515</v>
      </c>
      <c r="B3371" s="1" t="s">
        <v>85</v>
      </c>
      <c r="C3371" s="6" t="s">
        <v>6930</v>
      </c>
      <c r="D3371" s="9" t="s">
        <v>4995</v>
      </c>
      <c r="E3371" s="9" t="s">
        <v>3465</v>
      </c>
      <c r="F3371" s="9" t="s">
        <v>91</v>
      </c>
      <c r="G3371" s="9" t="s">
        <v>7516</v>
      </c>
      <c r="H3371" s="9" t="s">
        <v>7517</v>
      </c>
      <c r="J3371" s="6" t="str">
        <f t="shared" si="916"/>
        <v>001011</v>
      </c>
      <c r="K3371" s="1">
        <f t="shared" si="917"/>
        <v>0</v>
      </c>
      <c r="L3371" s="6" t="str">
        <f t="shared" si="918"/>
        <v>00000</v>
      </c>
      <c r="M3371" s="1">
        <f t="shared" si="919"/>
        <v>78</v>
      </c>
      <c r="N3371" s="6" t="str">
        <f t="shared" si="920"/>
        <v>00</v>
      </c>
      <c r="O3371" s="1">
        <f t="shared" si="921"/>
        <v>13</v>
      </c>
      <c r="P3371" s="1">
        <f>IF(HEX2DEC(LEFT(E3371,4))&gt;=32768,HEX2DEC(LEFT(E3371,4))-65536,HEX2DEC(LEFT(E3371,4)))/Codes!$N$2</f>
        <v>3.2</v>
      </c>
      <c r="Q3371" s="1">
        <f>IF(HEX2DEC(RIGHT(E3371,4))&gt;=32768,HEX2DEC(RIGHT(E3371,4))-65536,HEX2DEC(RIGHT(E3371,4)))/Codes!$N$2</f>
        <v>0.8</v>
      </c>
      <c r="R3371" s="1">
        <f>IF(HEX2DEC(LEFT(F3371,4))&gt;=32768,HEX2DEC(LEFT(F3371,4))-65536,HEX2DEC(LEFT(F3371,4)))/Codes!$N$2</f>
        <v>0</v>
      </c>
      <c r="S3371" s="1">
        <f>IF(HEX2DEC(RIGHT(F3371,4))&gt;=32768,HEX2DEC(RIGHT(F3371,4))-65536,HEX2DEC(RIGHT(F3371,4)))/Codes!$N$2</f>
        <v>0</v>
      </c>
      <c r="T3371" s="18">
        <f t="shared" si="922"/>
        <v>40</v>
      </c>
      <c r="U3371" s="1">
        <f t="shared" si="923"/>
        <v>130</v>
      </c>
      <c r="V3371" s="1">
        <f t="shared" si="924"/>
        <v>0</v>
      </c>
      <c r="W3371" s="1" t="str">
        <f t="shared" si="925"/>
        <v>100</v>
      </c>
      <c r="X3371" s="1">
        <f t="shared" si="926"/>
        <v>3</v>
      </c>
      <c r="Y3371" s="1">
        <f t="shared" si="927"/>
        <v>22</v>
      </c>
      <c r="Z3371" s="1" t="str">
        <f>VLOOKUP(BIN2DEC(MID(HEX2BIN(MID(H3371,3,2),8),2,5)),Codes!$E$1:$F$18,2)</f>
        <v>Flame</v>
      </c>
      <c r="AA3371" s="6" t="str">
        <f t="shared" si="928"/>
        <v>0</v>
      </c>
      <c r="AB3371" s="1">
        <f t="shared" si="929"/>
        <v>1</v>
      </c>
      <c r="AC3371" s="1" t="str">
        <f>VLOOKUP(BIN2DEC(RIGHT(HEX2BIN(MID(H3371,6,1),4),1)&amp;LEFT(HEX2BIN(MID(H3371,7,1),4),1)),Codes!$K$1:$L$5,2)</f>
        <v>L</v>
      </c>
      <c r="AD3371" s="1" t="str">
        <f>VLOOKUP(BIN2DEC(RIGHT(HEX2BIN(MID(H3371,7,1),4),3)&amp;LEFT(HEX2BIN(MID(H3371,8,1),4),2)),Codes!$H$2:$I$33,2)</f>
        <v>Burn</v>
      </c>
      <c r="AE3371" s="1" t="str">
        <f t="shared" si="930"/>
        <v>1</v>
      </c>
      <c r="AF3371" s="1" t="str">
        <f t="shared" si="931"/>
        <v>1</v>
      </c>
      <c r="AH3371" s="6">
        <f t="shared" si="932"/>
        <v>72</v>
      </c>
    </row>
    <row r="3372" spans="1:34">
      <c r="A3372" s="3" t="s">
        <v>7518</v>
      </c>
      <c r="B3372" s="1" t="s">
        <v>85</v>
      </c>
      <c r="C3372" s="6" t="s">
        <v>6930</v>
      </c>
      <c r="D3372" s="9" t="s">
        <v>7519</v>
      </c>
      <c r="E3372" s="9" t="s">
        <v>307</v>
      </c>
      <c r="F3372" s="9" t="s">
        <v>91</v>
      </c>
      <c r="G3372" s="9" t="s">
        <v>7516</v>
      </c>
      <c r="H3372" s="9" t="s">
        <v>7520</v>
      </c>
      <c r="J3372" s="6" t="str">
        <f t="shared" si="916"/>
        <v>001011</v>
      </c>
      <c r="K3372" s="1">
        <f t="shared" si="917"/>
        <v>1</v>
      </c>
      <c r="L3372" s="6" t="str">
        <f t="shared" si="918"/>
        <v>00000</v>
      </c>
      <c r="M3372" s="1">
        <f t="shared" si="919"/>
        <v>73</v>
      </c>
      <c r="N3372" s="6" t="str">
        <f t="shared" si="920"/>
        <v>00</v>
      </c>
      <c r="O3372" s="1">
        <f t="shared" si="921"/>
        <v>13</v>
      </c>
      <c r="P3372" s="1">
        <f>IF(HEX2DEC(LEFT(E3372,4))&gt;=32768,HEX2DEC(LEFT(E3372,4))-65536,HEX2DEC(LEFT(E3372,4)))/Codes!$N$2</f>
        <v>3.2</v>
      </c>
      <c r="Q3372" s="1">
        <f>IF(HEX2DEC(RIGHT(E3372,4))&gt;=32768,HEX2DEC(RIGHT(E3372,4))-65536,HEX2DEC(RIGHT(E3372,4)))/Codes!$N$2</f>
        <v>0</v>
      </c>
      <c r="R3372" s="1">
        <f>IF(HEX2DEC(LEFT(F3372,4))&gt;=32768,HEX2DEC(LEFT(F3372,4))-65536,HEX2DEC(LEFT(F3372,4)))/Codes!$N$2</f>
        <v>0</v>
      </c>
      <c r="S3372" s="1">
        <f>IF(HEX2DEC(RIGHT(F3372,4))&gt;=32768,HEX2DEC(RIGHT(F3372,4))-65536,HEX2DEC(RIGHT(F3372,4)))/Codes!$N$2</f>
        <v>0</v>
      </c>
      <c r="T3372" s="18">
        <f t="shared" si="922"/>
        <v>40</v>
      </c>
      <c r="U3372" s="1">
        <f t="shared" si="923"/>
        <v>130</v>
      </c>
      <c r="V3372" s="1">
        <f t="shared" si="924"/>
        <v>0</v>
      </c>
      <c r="W3372" s="1" t="str">
        <f t="shared" si="925"/>
        <v>100</v>
      </c>
      <c r="X3372" s="1">
        <f t="shared" si="926"/>
        <v>3</v>
      </c>
      <c r="Y3372" s="1">
        <f t="shared" si="927"/>
        <v>22</v>
      </c>
      <c r="Z3372" s="1" t="str">
        <f>VLOOKUP(BIN2DEC(MID(HEX2BIN(MID(H3372,3,2),8),2,5)),Codes!$E$1:$F$18,2)</f>
        <v>Flame</v>
      </c>
      <c r="AA3372" s="6" t="str">
        <f t="shared" si="928"/>
        <v>0</v>
      </c>
      <c r="AB3372" s="1">
        <f t="shared" si="929"/>
        <v>1</v>
      </c>
      <c r="AC3372" s="1" t="str">
        <f>VLOOKUP(BIN2DEC(RIGHT(HEX2BIN(MID(H3372,6,1),4),1)&amp;LEFT(HEX2BIN(MID(H3372,7,1),4),1)),Codes!$K$1:$L$5,2)</f>
        <v>S</v>
      </c>
      <c r="AD3372" s="1" t="str">
        <f>VLOOKUP(BIN2DEC(RIGHT(HEX2BIN(MID(H3372,7,1),4),3)&amp;LEFT(HEX2BIN(MID(H3372,8,1),4),2)),Codes!$H$2:$I$33,2)</f>
        <v>Burn</v>
      </c>
      <c r="AE3372" s="1" t="str">
        <f t="shared" si="930"/>
        <v>1</v>
      </c>
      <c r="AF3372" s="1" t="str">
        <f t="shared" si="931"/>
        <v>1</v>
      </c>
      <c r="AH3372" s="6">
        <f t="shared" si="932"/>
        <v>8</v>
      </c>
    </row>
    <row r="3373" spans="1:34">
      <c r="A3373" s="3" t="s">
        <v>7521</v>
      </c>
      <c r="B3373" s="1" t="s">
        <v>85</v>
      </c>
      <c r="C3373" s="6" t="s">
        <v>6930</v>
      </c>
      <c r="D3373" s="9" t="s">
        <v>7522</v>
      </c>
      <c r="E3373" s="9" t="s">
        <v>265</v>
      </c>
      <c r="F3373" s="9" t="s">
        <v>91</v>
      </c>
      <c r="G3373" s="9" t="s">
        <v>7516</v>
      </c>
      <c r="H3373" s="9" t="s">
        <v>7520</v>
      </c>
      <c r="J3373" s="6" t="str">
        <f t="shared" si="916"/>
        <v>001011</v>
      </c>
      <c r="K3373" s="1">
        <f t="shared" si="917"/>
        <v>2</v>
      </c>
      <c r="L3373" s="6" t="str">
        <f t="shared" si="918"/>
        <v>00000</v>
      </c>
      <c r="M3373" s="1">
        <f t="shared" si="919"/>
        <v>27</v>
      </c>
      <c r="N3373" s="6" t="str">
        <f t="shared" si="920"/>
        <v>00</v>
      </c>
      <c r="O3373" s="1">
        <f t="shared" si="921"/>
        <v>13</v>
      </c>
      <c r="P3373" s="1">
        <f>IF(HEX2DEC(LEFT(E3373,4))&gt;=32768,HEX2DEC(LEFT(E3373,4))-65536,HEX2DEC(LEFT(E3373,4)))/Codes!$N$2</f>
        <v>2.4</v>
      </c>
      <c r="Q3373" s="1">
        <f>IF(HEX2DEC(RIGHT(E3373,4))&gt;=32768,HEX2DEC(RIGHT(E3373,4))-65536,HEX2DEC(RIGHT(E3373,4)))/Codes!$N$2</f>
        <v>0</v>
      </c>
      <c r="R3373" s="1">
        <f>IF(HEX2DEC(LEFT(F3373,4))&gt;=32768,HEX2DEC(LEFT(F3373,4))-65536,HEX2DEC(LEFT(F3373,4)))/Codes!$N$2</f>
        <v>0</v>
      </c>
      <c r="S3373" s="1">
        <f>IF(HEX2DEC(RIGHT(F3373,4))&gt;=32768,HEX2DEC(RIGHT(F3373,4))-65536,HEX2DEC(RIGHT(F3373,4)))/Codes!$N$2</f>
        <v>0</v>
      </c>
      <c r="T3373" s="18">
        <f t="shared" si="922"/>
        <v>40</v>
      </c>
      <c r="U3373" s="1">
        <f t="shared" si="923"/>
        <v>130</v>
      </c>
      <c r="V3373" s="1">
        <f t="shared" si="924"/>
        <v>0</v>
      </c>
      <c r="W3373" s="1" t="str">
        <f t="shared" si="925"/>
        <v>100</v>
      </c>
      <c r="X3373" s="1">
        <f t="shared" si="926"/>
        <v>3</v>
      </c>
      <c r="Y3373" s="1">
        <f t="shared" si="927"/>
        <v>22</v>
      </c>
      <c r="Z3373" s="1" t="str">
        <f>VLOOKUP(BIN2DEC(MID(HEX2BIN(MID(H3373,3,2),8),2,5)),Codes!$E$1:$F$18,2)</f>
        <v>Flame</v>
      </c>
      <c r="AA3373" s="6" t="str">
        <f t="shared" si="928"/>
        <v>0</v>
      </c>
      <c r="AB3373" s="1">
        <f t="shared" si="929"/>
        <v>1</v>
      </c>
      <c r="AC3373" s="1" t="str">
        <f>VLOOKUP(BIN2DEC(RIGHT(HEX2BIN(MID(H3373,6,1),4),1)&amp;LEFT(HEX2BIN(MID(H3373,7,1),4),1)),Codes!$K$1:$L$5,2)</f>
        <v>S</v>
      </c>
      <c r="AD3373" s="1" t="str">
        <f>VLOOKUP(BIN2DEC(RIGHT(HEX2BIN(MID(H3373,7,1),4),3)&amp;LEFT(HEX2BIN(MID(H3373,8,1),4),2)),Codes!$H$2:$I$33,2)</f>
        <v>Burn</v>
      </c>
      <c r="AE3373" s="1" t="str">
        <f t="shared" si="930"/>
        <v>1</v>
      </c>
      <c r="AF3373" s="1" t="str">
        <f t="shared" si="931"/>
        <v>1</v>
      </c>
      <c r="AH3373" s="6">
        <f t="shared" si="932"/>
        <v>8</v>
      </c>
    </row>
    <row r="3374" spans="1:34">
      <c r="A3374" s="3" t="s">
        <v>7523</v>
      </c>
      <c r="B3374" s="1" t="s">
        <v>85</v>
      </c>
      <c r="C3374" s="6" t="s">
        <v>6930</v>
      </c>
      <c r="D3374" s="9" t="s">
        <v>7524</v>
      </c>
      <c r="E3374" s="9" t="s">
        <v>338</v>
      </c>
      <c r="F3374" s="9" t="s">
        <v>91</v>
      </c>
      <c r="G3374" s="9" t="s">
        <v>7516</v>
      </c>
      <c r="H3374" s="9" t="s">
        <v>7517</v>
      </c>
      <c r="J3374" s="6" t="str">
        <f t="shared" si="916"/>
        <v>001011</v>
      </c>
      <c r="K3374" s="1">
        <f t="shared" si="917"/>
        <v>3</v>
      </c>
      <c r="L3374" s="6" t="str">
        <f t="shared" si="918"/>
        <v>00000</v>
      </c>
      <c r="M3374" s="1">
        <f t="shared" si="919"/>
        <v>78</v>
      </c>
      <c r="N3374" s="6" t="str">
        <f t="shared" si="920"/>
        <v>00</v>
      </c>
      <c r="O3374" s="1">
        <f t="shared" si="921"/>
        <v>10</v>
      </c>
      <c r="P3374" s="1">
        <f>IF(HEX2DEC(LEFT(E3374,4))&gt;=32768,HEX2DEC(LEFT(E3374,4))-65536,HEX2DEC(LEFT(E3374,4)))/Codes!$N$2</f>
        <v>4</v>
      </c>
      <c r="Q3374" s="1">
        <f>IF(HEX2DEC(RIGHT(E3374,4))&gt;=32768,HEX2DEC(RIGHT(E3374,4))-65536,HEX2DEC(RIGHT(E3374,4)))/Codes!$N$2</f>
        <v>6</v>
      </c>
      <c r="R3374" s="1">
        <f>IF(HEX2DEC(LEFT(F3374,4))&gt;=32768,HEX2DEC(LEFT(F3374,4))-65536,HEX2DEC(LEFT(F3374,4)))/Codes!$N$2</f>
        <v>0</v>
      </c>
      <c r="S3374" s="1">
        <f>IF(HEX2DEC(RIGHT(F3374,4))&gt;=32768,HEX2DEC(RIGHT(F3374,4))-65536,HEX2DEC(RIGHT(F3374,4)))/Codes!$N$2</f>
        <v>0</v>
      </c>
      <c r="T3374" s="18">
        <f t="shared" si="922"/>
        <v>40</v>
      </c>
      <c r="U3374" s="1">
        <f t="shared" si="923"/>
        <v>130</v>
      </c>
      <c r="V3374" s="1">
        <f t="shared" si="924"/>
        <v>0</v>
      </c>
      <c r="W3374" s="1" t="str">
        <f t="shared" si="925"/>
        <v>100</v>
      </c>
      <c r="X3374" s="1">
        <f t="shared" si="926"/>
        <v>3</v>
      </c>
      <c r="Y3374" s="1">
        <f t="shared" si="927"/>
        <v>22</v>
      </c>
      <c r="Z3374" s="1" t="str">
        <f>VLOOKUP(BIN2DEC(MID(HEX2BIN(MID(H3374,3,2),8),2,5)),Codes!$E$1:$F$18,2)</f>
        <v>Flame</v>
      </c>
      <c r="AA3374" s="6" t="str">
        <f t="shared" si="928"/>
        <v>0</v>
      </c>
      <c r="AB3374" s="1">
        <f t="shared" si="929"/>
        <v>1</v>
      </c>
      <c r="AC3374" s="1" t="str">
        <f>VLOOKUP(BIN2DEC(RIGHT(HEX2BIN(MID(H3374,6,1),4),1)&amp;LEFT(HEX2BIN(MID(H3374,7,1),4),1)),Codes!$K$1:$L$5,2)</f>
        <v>L</v>
      </c>
      <c r="AD3374" s="1" t="str">
        <f>VLOOKUP(BIN2DEC(RIGHT(HEX2BIN(MID(H3374,7,1),4),3)&amp;LEFT(HEX2BIN(MID(H3374,8,1),4),2)),Codes!$H$2:$I$33,2)</f>
        <v>Burn</v>
      </c>
      <c r="AE3374" s="1" t="str">
        <f t="shared" si="930"/>
        <v>1</v>
      </c>
      <c r="AF3374" s="1" t="str">
        <f t="shared" si="931"/>
        <v>1</v>
      </c>
      <c r="AH3374" s="6">
        <f t="shared" si="932"/>
        <v>72</v>
      </c>
    </row>
    <row r="3375" spans="1:34">
      <c r="A3375" s="3" t="s">
        <v>7525</v>
      </c>
      <c r="B3375" s="1" t="s">
        <v>85</v>
      </c>
      <c r="C3375" s="6" t="s">
        <v>6931</v>
      </c>
      <c r="D3375" s="9" t="s">
        <v>4995</v>
      </c>
      <c r="E3375" s="9" t="s">
        <v>3465</v>
      </c>
      <c r="F3375" s="9" t="s">
        <v>91</v>
      </c>
      <c r="G3375" s="9" t="s">
        <v>7526</v>
      </c>
      <c r="H3375" s="9" t="s">
        <v>7527</v>
      </c>
      <c r="J3375" s="6" t="str">
        <f t="shared" si="916"/>
        <v>001011</v>
      </c>
      <c r="K3375" s="1">
        <f t="shared" si="917"/>
        <v>0</v>
      </c>
      <c r="L3375" s="6" t="str">
        <f t="shared" si="918"/>
        <v>00000</v>
      </c>
      <c r="M3375" s="1">
        <f t="shared" si="919"/>
        <v>78</v>
      </c>
      <c r="N3375" s="6" t="str">
        <f t="shared" si="920"/>
        <v>00</v>
      </c>
      <c r="O3375" s="1">
        <f t="shared" si="921"/>
        <v>13</v>
      </c>
      <c r="P3375" s="1">
        <f>IF(HEX2DEC(LEFT(E3375,4))&gt;=32768,HEX2DEC(LEFT(E3375,4))-65536,HEX2DEC(LEFT(E3375,4)))/Codes!$N$2</f>
        <v>3.2</v>
      </c>
      <c r="Q3375" s="1">
        <f>IF(HEX2DEC(RIGHT(E3375,4))&gt;=32768,HEX2DEC(RIGHT(E3375,4))-65536,HEX2DEC(RIGHT(E3375,4)))/Codes!$N$2</f>
        <v>0.8</v>
      </c>
      <c r="R3375" s="1">
        <f>IF(HEX2DEC(LEFT(F3375,4))&gt;=32768,HEX2DEC(LEFT(F3375,4))-65536,HEX2DEC(LEFT(F3375,4)))/Codes!$N$2</f>
        <v>0</v>
      </c>
      <c r="S3375" s="1">
        <f>IF(HEX2DEC(RIGHT(F3375,4))&gt;=32768,HEX2DEC(RIGHT(F3375,4))-65536,HEX2DEC(RIGHT(F3375,4)))/Codes!$N$2</f>
        <v>0</v>
      </c>
      <c r="T3375" s="18">
        <f t="shared" si="922"/>
        <v>361</v>
      </c>
      <c r="U3375" s="1">
        <f t="shared" si="923"/>
        <v>135</v>
      </c>
      <c r="V3375" s="1">
        <f t="shared" si="924"/>
        <v>0</v>
      </c>
      <c r="W3375" s="1" t="str">
        <f t="shared" si="925"/>
        <v>100</v>
      </c>
      <c r="X3375" s="1">
        <f t="shared" si="926"/>
        <v>3</v>
      </c>
      <c r="Y3375" s="1">
        <f t="shared" si="927"/>
        <v>35</v>
      </c>
      <c r="Z3375" s="1" t="str">
        <f>VLOOKUP(BIN2DEC(MID(HEX2BIN(MID(H3375,3,2),8),2,5)),Codes!$E$1:$F$18,2)</f>
        <v>Flame</v>
      </c>
      <c r="AA3375" s="6" t="str">
        <f t="shared" si="928"/>
        <v>0</v>
      </c>
      <c r="AB3375" s="1">
        <f t="shared" si="929"/>
        <v>2</v>
      </c>
      <c r="AC3375" s="1" t="str">
        <f>VLOOKUP(BIN2DEC(RIGHT(HEX2BIN(MID(H3375,6,1),4),1)&amp;LEFT(HEX2BIN(MID(H3375,7,1),4),1)),Codes!$K$1:$L$5,2)</f>
        <v>L</v>
      </c>
      <c r="AD3375" s="1" t="str">
        <f>VLOOKUP(BIN2DEC(RIGHT(HEX2BIN(MID(H3375,7,1),4),3)&amp;LEFT(HEX2BIN(MID(H3375,8,1),4),2)),Codes!$H$2:$I$33,2)</f>
        <v>Burn</v>
      </c>
      <c r="AE3375" s="1" t="str">
        <f t="shared" si="930"/>
        <v>1</v>
      </c>
      <c r="AF3375" s="1" t="str">
        <f t="shared" si="931"/>
        <v>1</v>
      </c>
      <c r="AH3375" s="6">
        <f t="shared" si="932"/>
        <v>72</v>
      </c>
    </row>
    <row r="3376" spans="1:34">
      <c r="A3376" s="3" t="s">
        <v>7528</v>
      </c>
      <c r="B3376" s="1" t="s">
        <v>85</v>
      </c>
      <c r="C3376" s="6" t="s">
        <v>6931</v>
      </c>
      <c r="D3376" s="9" t="s">
        <v>7519</v>
      </c>
      <c r="E3376" s="9" t="s">
        <v>307</v>
      </c>
      <c r="F3376" s="9" t="s">
        <v>91</v>
      </c>
      <c r="G3376" s="9" t="s">
        <v>7526</v>
      </c>
      <c r="H3376" s="9" t="s">
        <v>7527</v>
      </c>
      <c r="J3376" s="6" t="str">
        <f t="shared" si="916"/>
        <v>001011</v>
      </c>
      <c r="K3376" s="1">
        <f t="shared" si="917"/>
        <v>1</v>
      </c>
      <c r="L3376" s="6" t="str">
        <f t="shared" si="918"/>
        <v>00000</v>
      </c>
      <c r="M3376" s="1">
        <f t="shared" si="919"/>
        <v>73</v>
      </c>
      <c r="N3376" s="6" t="str">
        <f t="shared" si="920"/>
        <v>00</v>
      </c>
      <c r="O3376" s="1">
        <f t="shared" si="921"/>
        <v>13</v>
      </c>
      <c r="P3376" s="1">
        <f>IF(HEX2DEC(LEFT(E3376,4))&gt;=32768,HEX2DEC(LEFT(E3376,4))-65536,HEX2DEC(LEFT(E3376,4)))/Codes!$N$2</f>
        <v>3.2</v>
      </c>
      <c r="Q3376" s="1">
        <f>IF(HEX2DEC(RIGHT(E3376,4))&gt;=32768,HEX2DEC(RIGHT(E3376,4))-65536,HEX2DEC(RIGHT(E3376,4)))/Codes!$N$2</f>
        <v>0</v>
      </c>
      <c r="R3376" s="1">
        <f>IF(HEX2DEC(LEFT(F3376,4))&gt;=32768,HEX2DEC(LEFT(F3376,4))-65536,HEX2DEC(LEFT(F3376,4)))/Codes!$N$2</f>
        <v>0</v>
      </c>
      <c r="S3376" s="1">
        <f>IF(HEX2DEC(RIGHT(F3376,4))&gt;=32768,HEX2DEC(RIGHT(F3376,4))-65536,HEX2DEC(RIGHT(F3376,4)))/Codes!$N$2</f>
        <v>0</v>
      </c>
      <c r="T3376" s="18">
        <f t="shared" si="922"/>
        <v>361</v>
      </c>
      <c r="U3376" s="1">
        <f t="shared" si="923"/>
        <v>135</v>
      </c>
      <c r="V3376" s="1">
        <f t="shared" si="924"/>
        <v>0</v>
      </c>
      <c r="W3376" s="1" t="str">
        <f t="shared" si="925"/>
        <v>100</v>
      </c>
      <c r="X3376" s="1">
        <f t="shared" si="926"/>
        <v>3</v>
      </c>
      <c r="Y3376" s="1">
        <f t="shared" si="927"/>
        <v>35</v>
      </c>
      <c r="Z3376" s="1" t="str">
        <f>VLOOKUP(BIN2DEC(MID(HEX2BIN(MID(H3376,3,2),8),2,5)),Codes!$E$1:$F$18,2)</f>
        <v>Flame</v>
      </c>
      <c r="AA3376" s="6" t="str">
        <f t="shared" si="928"/>
        <v>0</v>
      </c>
      <c r="AB3376" s="1">
        <f t="shared" si="929"/>
        <v>2</v>
      </c>
      <c r="AC3376" s="1" t="str">
        <f>VLOOKUP(BIN2DEC(RIGHT(HEX2BIN(MID(H3376,6,1),4),1)&amp;LEFT(HEX2BIN(MID(H3376,7,1),4),1)),Codes!$K$1:$L$5,2)</f>
        <v>L</v>
      </c>
      <c r="AD3376" s="1" t="str">
        <f>VLOOKUP(BIN2DEC(RIGHT(HEX2BIN(MID(H3376,7,1),4),3)&amp;LEFT(HEX2BIN(MID(H3376,8,1),4),2)),Codes!$H$2:$I$33,2)</f>
        <v>Burn</v>
      </c>
      <c r="AE3376" s="1" t="str">
        <f t="shared" si="930"/>
        <v>1</v>
      </c>
      <c r="AF3376" s="1" t="str">
        <f t="shared" si="931"/>
        <v>1</v>
      </c>
      <c r="AH3376" s="6">
        <f t="shared" si="932"/>
        <v>72</v>
      </c>
    </row>
    <row r="3377" spans="1:34">
      <c r="A3377" s="3" t="s">
        <v>7529</v>
      </c>
      <c r="B3377" s="1" t="s">
        <v>85</v>
      </c>
      <c r="C3377" s="6" t="s">
        <v>6931</v>
      </c>
      <c r="D3377" s="9" t="s">
        <v>7522</v>
      </c>
      <c r="E3377" s="9" t="s">
        <v>265</v>
      </c>
      <c r="F3377" s="9" t="s">
        <v>91</v>
      </c>
      <c r="G3377" s="9" t="s">
        <v>7526</v>
      </c>
      <c r="H3377" s="9" t="s">
        <v>7527</v>
      </c>
      <c r="J3377" s="6" t="str">
        <f t="shared" si="916"/>
        <v>001011</v>
      </c>
      <c r="K3377" s="1">
        <f t="shared" si="917"/>
        <v>2</v>
      </c>
      <c r="L3377" s="6" t="str">
        <f t="shared" si="918"/>
        <v>00000</v>
      </c>
      <c r="M3377" s="1">
        <f t="shared" si="919"/>
        <v>27</v>
      </c>
      <c r="N3377" s="6" t="str">
        <f t="shared" si="920"/>
        <v>00</v>
      </c>
      <c r="O3377" s="1">
        <f t="shared" si="921"/>
        <v>13</v>
      </c>
      <c r="P3377" s="1">
        <f>IF(HEX2DEC(LEFT(E3377,4))&gt;=32768,HEX2DEC(LEFT(E3377,4))-65536,HEX2DEC(LEFT(E3377,4)))/Codes!$N$2</f>
        <v>2.4</v>
      </c>
      <c r="Q3377" s="1">
        <f>IF(HEX2DEC(RIGHT(E3377,4))&gt;=32768,HEX2DEC(RIGHT(E3377,4))-65536,HEX2DEC(RIGHT(E3377,4)))/Codes!$N$2</f>
        <v>0</v>
      </c>
      <c r="R3377" s="1">
        <f>IF(HEX2DEC(LEFT(F3377,4))&gt;=32768,HEX2DEC(LEFT(F3377,4))-65536,HEX2DEC(LEFT(F3377,4)))/Codes!$N$2</f>
        <v>0</v>
      </c>
      <c r="S3377" s="1">
        <f>IF(HEX2DEC(RIGHT(F3377,4))&gt;=32768,HEX2DEC(RIGHT(F3377,4))-65536,HEX2DEC(RIGHT(F3377,4)))/Codes!$N$2</f>
        <v>0</v>
      </c>
      <c r="T3377" s="18">
        <f t="shared" si="922"/>
        <v>361</v>
      </c>
      <c r="U3377" s="1">
        <f t="shared" si="923"/>
        <v>135</v>
      </c>
      <c r="V3377" s="1">
        <f t="shared" si="924"/>
        <v>0</v>
      </c>
      <c r="W3377" s="1" t="str">
        <f t="shared" si="925"/>
        <v>100</v>
      </c>
      <c r="X3377" s="1">
        <f t="shared" si="926"/>
        <v>3</v>
      </c>
      <c r="Y3377" s="1">
        <f t="shared" si="927"/>
        <v>35</v>
      </c>
      <c r="Z3377" s="1" t="str">
        <f>VLOOKUP(BIN2DEC(MID(HEX2BIN(MID(H3377,3,2),8),2,5)),Codes!$E$1:$F$18,2)</f>
        <v>Flame</v>
      </c>
      <c r="AA3377" s="6" t="str">
        <f t="shared" si="928"/>
        <v>0</v>
      </c>
      <c r="AB3377" s="1">
        <f t="shared" si="929"/>
        <v>2</v>
      </c>
      <c r="AC3377" s="1" t="str">
        <f>VLOOKUP(BIN2DEC(RIGHT(HEX2BIN(MID(H3377,6,1),4),1)&amp;LEFT(HEX2BIN(MID(H3377,7,1),4),1)),Codes!$K$1:$L$5,2)</f>
        <v>L</v>
      </c>
      <c r="AD3377" s="1" t="str">
        <f>VLOOKUP(BIN2DEC(RIGHT(HEX2BIN(MID(H3377,7,1),4),3)&amp;LEFT(HEX2BIN(MID(H3377,8,1),4),2)),Codes!$H$2:$I$33,2)</f>
        <v>Burn</v>
      </c>
      <c r="AE3377" s="1" t="str">
        <f t="shared" si="930"/>
        <v>1</v>
      </c>
      <c r="AF3377" s="1" t="str">
        <f t="shared" si="931"/>
        <v>1</v>
      </c>
      <c r="AH3377" s="6">
        <f t="shared" si="932"/>
        <v>72</v>
      </c>
    </row>
    <row r="3378" spans="1:34">
      <c r="A3378" s="3" t="s">
        <v>7530</v>
      </c>
      <c r="B3378" s="1" t="s">
        <v>85</v>
      </c>
      <c r="C3378" s="6" t="s">
        <v>6931</v>
      </c>
      <c r="D3378" s="9" t="s">
        <v>7524</v>
      </c>
      <c r="E3378" s="9" t="s">
        <v>338</v>
      </c>
      <c r="F3378" s="9" t="s">
        <v>91</v>
      </c>
      <c r="G3378" s="9" t="s">
        <v>7526</v>
      </c>
      <c r="H3378" s="9" t="s">
        <v>7527</v>
      </c>
      <c r="J3378" s="6" t="str">
        <f t="shared" si="916"/>
        <v>001011</v>
      </c>
      <c r="K3378" s="1">
        <f t="shared" si="917"/>
        <v>3</v>
      </c>
      <c r="L3378" s="6" t="str">
        <f t="shared" si="918"/>
        <v>00000</v>
      </c>
      <c r="M3378" s="1">
        <f t="shared" si="919"/>
        <v>78</v>
      </c>
      <c r="N3378" s="6" t="str">
        <f t="shared" si="920"/>
        <v>00</v>
      </c>
      <c r="O3378" s="1">
        <f t="shared" si="921"/>
        <v>10</v>
      </c>
      <c r="P3378" s="1">
        <f>IF(HEX2DEC(LEFT(E3378,4))&gt;=32768,HEX2DEC(LEFT(E3378,4))-65536,HEX2DEC(LEFT(E3378,4)))/Codes!$N$2</f>
        <v>4</v>
      </c>
      <c r="Q3378" s="1">
        <f>IF(HEX2DEC(RIGHT(E3378,4))&gt;=32768,HEX2DEC(RIGHT(E3378,4))-65536,HEX2DEC(RIGHT(E3378,4)))/Codes!$N$2</f>
        <v>6</v>
      </c>
      <c r="R3378" s="1">
        <f>IF(HEX2DEC(LEFT(F3378,4))&gt;=32768,HEX2DEC(LEFT(F3378,4))-65536,HEX2DEC(LEFT(F3378,4)))/Codes!$N$2</f>
        <v>0</v>
      </c>
      <c r="S3378" s="1">
        <f>IF(HEX2DEC(RIGHT(F3378,4))&gt;=32768,HEX2DEC(RIGHT(F3378,4))-65536,HEX2DEC(RIGHT(F3378,4)))/Codes!$N$2</f>
        <v>0</v>
      </c>
      <c r="T3378" s="18">
        <f t="shared" si="922"/>
        <v>361</v>
      </c>
      <c r="U3378" s="1">
        <f t="shared" si="923"/>
        <v>135</v>
      </c>
      <c r="V3378" s="1">
        <f t="shared" si="924"/>
        <v>0</v>
      </c>
      <c r="W3378" s="1" t="str">
        <f t="shared" si="925"/>
        <v>100</v>
      </c>
      <c r="X3378" s="1">
        <f t="shared" si="926"/>
        <v>3</v>
      </c>
      <c r="Y3378" s="1">
        <f t="shared" si="927"/>
        <v>35</v>
      </c>
      <c r="Z3378" s="1" t="str">
        <f>VLOOKUP(BIN2DEC(MID(HEX2BIN(MID(H3378,3,2),8),2,5)),Codes!$E$1:$F$18,2)</f>
        <v>Flame</v>
      </c>
      <c r="AA3378" s="6" t="str">
        <f t="shared" si="928"/>
        <v>0</v>
      </c>
      <c r="AB3378" s="1">
        <f t="shared" si="929"/>
        <v>2</v>
      </c>
      <c r="AC3378" s="1" t="str">
        <f>VLOOKUP(BIN2DEC(RIGHT(HEX2BIN(MID(H3378,6,1),4),1)&amp;LEFT(HEX2BIN(MID(H3378,7,1),4),1)),Codes!$K$1:$L$5,2)</f>
        <v>L</v>
      </c>
      <c r="AD3378" s="1" t="str">
        <f>VLOOKUP(BIN2DEC(RIGHT(HEX2BIN(MID(H3378,7,1),4),3)&amp;LEFT(HEX2BIN(MID(H3378,8,1),4),2)),Codes!$H$2:$I$33,2)</f>
        <v>Burn</v>
      </c>
      <c r="AE3378" s="1" t="str">
        <f t="shared" si="930"/>
        <v>1</v>
      </c>
      <c r="AF3378" s="1" t="str">
        <f t="shared" si="931"/>
        <v>1</v>
      </c>
      <c r="AH3378" s="6">
        <f t="shared" si="932"/>
        <v>72</v>
      </c>
    </row>
    <row r="3379" spans="1:34">
      <c r="A3379" s="3" t="s">
        <v>7531</v>
      </c>
      <c r="B3379" s="1" t="s">
        <v>85</v>
      </c>
      <c r="C3379" s="6" t="s">
        <v>6932</v>
      </c>
      <c r="D3379" s="9" t="s">
        <v>7494</v>
      </c>
      <c r="E3379" s="9" t="s">
        <v>3465</v>
      </c>
      <c r="F3379" s="9" t="s">
        <v>91</v>
      </c>
      <c r="G3379" s="9" t="s">
        <v>7532</v>
      </c>
      <c r="H3379" s="9" t="s">
        <v>7533</v>
      </c>
      <c r="J3379" s="6" t="str">
        <f t="shared" si="916"/>
        <v>001011</v>
      </c>
      <c r="K3379" s="1">
        <f t="shared" si="917"/>
        <v>0</v>
      </c>
      <c r="L3379" s="6" t="str">
        <f t="shared" si="918"/>
        <v>00000</v>
      </c>
      <c r="M3379" s="1">
        <f t="shared" si="919"/>
        <v>78</v>
      </c>
      <c r="N3379" s="6" t="str">
        <f t="shared" si="920"/>
        <v>00</v>
      </c>
      <c r="O3379" s="1">
        <f t="shared" si="921"/>
        <v>3</v>
      </c>
      <c r="P3379" s="1">
        <f>IF(HEX2DEC(LEFT(E3379,4))&gt;=32768,HEX2DEC(LEFT(E3379,4))-65536,HEX2DEC(LEFT(E3379,4)))/Codes!$N$2</f>
        <v>3.2</v>
      </c>
      <c r="Q3379" s="1">
        <f>IF(HEX2DEC(RIGHT(E3379,4))&gt;=32768,HEX2DEC(RIGHT(E3379,4))-65536,HEX2DEC(RIGHT(E3379,4)))/Codes!$N$2</f>
        <v>0.8</v>
      </c>
      <c r="R3379" s="1">
        <f>IF(HEX2DEC(LEFT(F3379,4))&gt;=32768,HEX2DEC(LEFT(F3379,4))-65536,HEX2DEC(LEFT(F3379,4)))/Codes!$N$2</f>
        <v>0</v>
      </c>
      <c r="S3379" s="1">
        <f>IF(HEX2DEC(RIGHT(F3379,4))&gt;=32768,HEX2DEC(RIGHT(F3379,4))-65536,HEX2DEC(RIGHT(F3379,4)))/Codes!$N$2</f>
        <v>0</v>
      </c>
      <c r="T3379" s="18">
        <f t="shared" si="922"/>
        <v>80</v>
      </c>
      <c r="U3379" s="1">
        <f t="shared" si="923"/>
        <v>40</v>
      </c>
      <c r="V3379" s="1">
        <f t="shared" si="924"/>
        <v>0</v>
      </c>
      <c r="W3379" s="1" t="str">
        <f t="shared" si="925"/>
        <v>100</v>
      </c>
      <c r="X3379" s="1">
        <f t="shared" si="926"/>
        <v>3</v>
      </c>
      <c r="Y3379" s="1">
        <f t="shared" si="927"/>
        <v>2</v>
      </c>
      <c r="Z3379" s="1" t="str">
        <f>VLOOKUP(BIN2DEC(MID(HEX2BIN(MID(H3379,3,2),8),2,5)),Codes!$E$1:$F$18,2)</f>
        <v>Flame</v>
      </c>
      <c r="AA3379" s="6" t="str">
        <f t="shared" si="928"/>
        <v>0</v>
      </c>
      <c r="AB3379" s="1">
        <f t="shared" si="929"/>
        <v>1</v>
      </c>
      <c r="AC3379" s="1" t="str">
        <f>VLOOKUP(BIN2DEC(RIGHT(HEX2BIN(MID(H3379,6,1),4),1)&amp;LEFT(HEX2BIN(MID(H3379,7,1),4),1)),Codes!$K$1:$L$5,2)</f>
        <v>M</v>
      </c>
      <c r="AD3379" s="1" t="str">
        <f>VLOOKUP(BIN2DEC(RIGHT(HEX2BIN(MID(H3379,7,1),4),3)&amp;LEFT(HEX2BIN(MID(H3379,8,1),4),2)),Codes!$H$2:$I$33,2)</f>
        <v>Slash</v>
      </c>
      <c r="AE3379" s="1" t="str">
        <f t="shared" si="930"/>
        <v>1</v>
      </c>
      <c r="AF3379" s="1" t="str">
        <f t="shared" si="931"/>
        <v>1</v>
      </c>
      <c r="AH3379" s="6">
        <f t="shared" si="932"/>
        <v>35</v>
      </c>
    </row>
    <row r="3380" spans="1:34">
      <c r="A3380" s="3" t="s">
        <v>7534</v>
      </c>
      <c r="B3380" s="1" t="s">
        <v>85</v>
      </c>
      <c r="C3380" s="6" t="s">
        <v>6932</v>
      </c>
      <c r="D3380" s="9" t="s">
        <v>7499</v>
      </c>
      <c r="E3380" s="9" t="s">
        <v>307</v>
      </c>
      <c r="F3380" s="9" t="s">
        <v>91</v>
      </c>
      <c r="G3380" s="9" t="s">
        <v>7532</v>
      </c>
      <c r="H3380" s="9" t="s">
        <v>7535</v>
      </c>
      <c r="J3380" s="6" t="str">
        <f t="shared" si="916"/>
        <v>001011</v>
      </c>
      <c r="K3380" s="1">
        <f t="shared" si="917"/>
        <v>1</v>
      </c>
      <c r="L3380" s="6" t="str">
        <f t="shared" si="918"/>
        <v>00000</v>
      </c>
      <c r="M3380" s="1">
        <f t="shared" si="919"/>
        <v>73</v>
      </c>
      <c r="N3380" s="6" t="str">
        <f t="shared" si="920"/>
        <v>00</v>
      </c>
      <c r="O3380" s="1">
        <f t="shared" si="921"/>
        <v>3</v>
      </c>
      <c r="P3380" s="1">
        <f>IF(HEX2DEC(LEFT(E3380,4))&gt;=32768,HEX2DEC(LEFT(E3380,4))-65536,HEX2DEC(LEFT(E3380,4)))/Codes!$N$2</f>
        <v>3.2</v>
      </c>
      <c r="Q3380" s="1">
        <f>IF(HEX2DEC(RIGHT(E3380,4))&gt;=32768,HEX2DEC(RIGHT(E3380,4))-65536,HEX2DEC(RIGHT(E3380,4)))/Codes!$N$2</f>
        <v>0</v>
      </c>
      <c r="R3380" s="1">
        <f>IF(HEX2DEC(LEFT(F3380,4))&gt;=32768,HEX2DEC(LEFT(F3380,4))-65536,HEX2DEC(LEFT(F3380,4)))/Codes!$N$2</f>
        <v>0</v>
      </c>
      <c r="S3380" s="1">
        <f>IF(HEX2DEC(RIGHT(F3380,4))&gt;=32768,HEX2DEC(RIGHT(F3380,4))-65536,HEX2DEC(RIGHT(F3380,4)))/Codes!$N$2</f>
        <v>0</v>
      </c>
      <c r="T3380" s="18">
        <f t="shared" si="922"/>
        <v>80</v>
      </c>
      <c r="U3380" s="1">
        <f t="shared" si="923"/>
        <v>40</v>
      </c>
      <c r="V3380" s="1">
        <f t="shared" si="924"/>
        <v>0</v>
      </c>
      <c r="W3380" s="1" t="str">
        <f t="shared" si="925"/>
        <v>100</v>
      </c>
      <c r="X3380" s="1">
        <f t="shared" si="926"/>
        <v>3</v>
      </c>
      <c r="Y3380" s="1">
        <f t="shared" si="927"/>
        <v>2</v>
      </c>
      <c r="Z3380" s="1" t="str">
        <f>VLOOKUP(BIN2DEC(MID(HEX2BIN(MID(H3380,3,2),8),2,5)),Codes!$E$1:$F$18,2)</f>
        <v>Flame</v>
      </c>
      <c r="AA3380" s="6" t="str">
        <f t="shared" si="928"/>
        <v>0</v>
      </c>
      <c r="AB3380" s="1">
        <f t="shared" si="929"/>
        <v>0</v>
      </c>
      <c r="AC3380" s="1" t="str">
        <f>VLOOKUP(BIN2DEC(RIGHT(HEX2BIN(MID(H3380,6,1),4),1)&amp;LEFT(HEX2BIN(MID(H3380,7,1),4),1)),Codes!$K$1:$L$5,2)</f>
        <v>M</v>
      </c>
      <c r="AD3380" s="1" t="str">
        <f>VLOOKUP(BIN2DEC(RIGHT(HEX2BIN(MID(H3380,7,1),4),3)&amp;LEFT(HEX2BIN(MID(H3380,8,1),4),2)),Codes!$H$2:$I$33,2)</f>
        <v>Slash</v>
      </c>
      <c r="AE3380" s="1" t="str">
        <f t="shared" si="930"/>
        <v>1</v>
      </c>
      <c r="AF3380" s="1" t="str">
        <f t="shared" si="931"/>
        <v>1</v>
      </c>
      <c r="AH3380" s="6">
        <f t="shared" si="932"/>
        <v>35</v>
      </c>
    </row>
    <row r="3381" spans="1:34">
      <c r="A3381" s="3" t="s">
        <v>7536</v>
      </c>
      <c r="B3381" s="1" t="s">
        <v>85</v>
      </c>
      <c r="C3381" s="6" t="s">
        <v>6932</v>
      </c>
      <c r="D3381" s="9" t="s">
        <v>7501</v>
      </c>
      <c r="E3381" s="9" t="s">
        <v>265</v>
      </c>
      <c r="F3381" s="9" t="s">
        <v>91</v>
      </c>
      <c r="G3381" s="9" t="s">
        <v>7532</v>
      </c>
      <c r="H3381" s="9" t="s">
        <v>7535</v>
      </c>
      <c r="J3381" s="6" t="str">
        <f t="shared" si="916"/>
        <v>001011</v>
      </c>
      <c r="K3381" s="1">
        <f t="shared" si="917"/>
        <v>2</v>
      </c>
      <c r="L3381" s="6" t="str">
        <f t="shared" si="918"/>
        <v>00000</v>
      </c>
      <c r="M3381" s="1">
        <f t="shared" si="919"/>
        <v>27</v>
      </c>
      <c r="N3381" s="6" t="str">
        <f t="shared" si="920"/>
        <v>00</v>
      </c>
      <c r="O3381" s="1">
        <f t="shared" si="921"/>
        <v>3</v>
      </c>
      <c r="P3381" s="1">
        <f>IF(HEX2DEC(LEFT(E3381,4))&gt;=32768,HEX2DEC(LEFT(E3381,4))-65536,HEX2DEC(LEFT(E3381,4)))/Codes!$N$2</f>
        <v>2.4</v>
      </c>
      <c r="Q3381" s="1">
        <f>IF(HEX2DEC(RIGHT(E3381,4))&gt;=32768,HEX2DEC(RIGHT(E3381,4))-65536,HEX2DEC(RIGHT(E3381,4)))/Codes!$N$2</f>
        <v>0</v>
      </c>
      <c r="R3381" s="1">
        <f>IF(HEX2DEC(LEFT(F3381,4))&gt;=32768,HEX2DEC(LEFT(F3381,4))-65536,HEX2DEC(LEFT(F3381,4)))/Codes!$N$2</f>
        <v>0</v>
      </c>
      <c r="S3381" s="1">
        <f>IF(HEX2DEC(RIGHT(F3381,4))&gt;=32768,HEX2DEC(RIGHT(F3381,4))-65536,HEX2DEC(RIGHT(F3381,4)))/Codes!$N$2</f>
        <v>0</v>
      </c>
      <c r="T3381" s="18">
        <f t="shared" si="922"/>
        <v>80</v>
      </c>
      <c r="U3381" s="1">
        <f t="shared" si="923"/>
        <v>40</v>
      </c>
      <c r="V3381" s="1">
        <f t="shared" si="924"/>
        <v>0</v>
      </c>
      <c r="W3381" s="1" t="str">
        <f t="shared" si="925"/>
        <v>100</v>
      </c>
      <c r="X3381" s="1">
        <f t="shared" si="926"/>
        <v>3</v>
      </c>
      <c r="Y3381" s="1">
        <f t="shared" si="927"/>
        <v>2</v>
      </c>
      <c r="Z3381" s="1" t="str">
        <f>VLOOKUP(BIN2DEC(MID(HEX2BIN(MID(H3381,3,2),8),2,5)),Codes!$E$1:$F$18,2)</f>
        <v>Flame</v>
      </c>
      <c r="AA3381" s="6" t="str">
        <f t="shared" si="928"/>
        <v>0</v>
      </c>
      <c r="AB3381" s="1">
        <f t="shared" si="929"/>
        <v>0</v>
      </c>
      <c r="AC3381" s="1" t="str">
        <f>VLOOKUP(BIN2DEC(RIGHT(HEX2BIN(MID(H3381,6,1),4),1)&amp;LEFT(HEX2BIN(MID(H3381,7,1),4),1)),Codes!$K$1:$L$5,2)</f>
        <v>M</v>
      </c>
      <c r="AD3381" s="1" t="str">
        <f>VLOOKUP(BIN2DEC(RIGHT(HEX2BIN(MID(H3381,7,1),4),3)&amp;LEFT(HEX2BIN(MID(H3381,8,1),4),2)),Codes!$H$2:$I$33,2)</f>
        <v>Slash</v>
      </c>
      <c r="AE3381" s="1" t="str">
        <f t="shared" si="930"/>
        <v>1</v>
      </c>
      <c r="AF3381" s="1" t="str">
        <f t="shared" si="931"/>
        <v>1</v>
      </c>
      <c r="AH3381" s="6">
        <f t="shared" si="932"/>
        <v>35</v>
      </c>
    </row>
    <row r="3382" spans="1:34">
      <c r="A3382" s="3" t="s">
        <v>7537</v>
      </c>
      <c r="B3382" s="1" t="s">
        <v>85</v>
      </c>
      <c r="C3382" s="6" t="s">
        <v>6932</v>
      </c>
      <c r="D3382" s="9" t="s">
        <v>7504</v>
      </c>
      <c r="E3382" s="9" t="s">
        <v>338</v>
      </c>
      <c r="F3382" s="9" t="s">
        <v>91</v>
      </c>
      <c r="G3382" s="9" t="s">
        <v>7532</v>
      </c>
      <c r="H3382" s="9" t="s">
        <v>7533</v>
      </c>
      <c r="J3382" s="6" t="str">
        <f t="shared" si="916"/>
        <v>001011</v>
      </c>
      <c r="K3382" s="1">
        <f t="shared" si="917"/>
        <v>3</v>
      </c>
      <c r="L3382" s="6" t="str">
        <f t="shared" si="918"/>
        <v>00000</v>
      </c>
      <c r="M3382" s="1">
        <f t="shared" si="919"/>
        <v>78</v>
      </c>
      <c r="N3382" s="6" t="str">
        <f t="shared" si="920"/>
        <v>00</v>
      </c>
      <c r="O3382" s="1">
        <f t="shared" si="921"/>
        <v>3</v>
      </c>
      <c r="P3382" s="1">
        <f>IF(HEX2DEC(LEFT(E3382,4))&gt;=32768,HEX2DEC(LEFT(E3382,4))-65536,HEX2DEC(LEFT(E3382,4)))/Codes!$N$2</f>
        <v>4</v>
      </c>
      <c r="Q3382" s="1">
        <f>IF(HEX2DEC(RIGHT(E3382,4))&gt;=32768,HEX2DEC(RIGHT(E3382,4))-65536,HEX2DEC(RIGHT(E3382,4)))/Codes!$N$2</f>
        <v>6</v>
      </c>
      <c r="R3382" s="1">
        <f>IF(HEX2DEC(LEFT(F3382,4))&gt;=32768,HEX2DEC(LEFT(F3382,4))-65536,HEX2DEC(LEFT(F3382,4)))/Codes!$N$2</f>
        <v>0</v>
      </c>
      <c r="S3382" s="1">
        <f>IF(HEX2DEC(RIGHT(F3382,4))&gt;=32768,HEX2DEC(RIGHT(F3382,4))-65536,HEX2DEC(RIGHT(F3382,4)))/Codes!$N$2</f>
        <v>0</v>
      </c>
      <c r="T3382" s="18">
        <f t="shared" si="922"/>
        <v>80</v>
      </c>
      <c r="U3382" s="1">
        <f t="shared" si="923"/>
        <v>40</v>
      </c>
      <c r="V3382" s="1">
        <f t="shared" si="924"/>
        <v>0</v>
      </c>
      <c r="W3382" s="1" t="str">
        <f t="shared" si="925"/>
        <v>100</v>
      </c>
      <c r="X3382" s="1">
        <f t="shared" si="926"/>
        <v>3</v>
      </c>
      <c r="Y3382" s="1">
        <f t="shared" si="927"/>
        <v>2</v>
      </c>
      <c r="Z3382" s="1" t="str">
        <f>VLOOKUP(BIN2DEC(MID(HEX2BIN(MID(H3382,3,2),8),2,5)),Codes!$E$1:$F$18,2)</f>
        <v>Flame</v>
      </c>
      <c r="AA3382" s="6" t="str">
        <f t="shared" si="928"/>
        <v>0</v>
      </c>
      <c r="AB3382" s="1">
        <f t="shared" si="929"/>
        <v>1</v>
      </c>
      <c r="AC3382" s="1" t="str">
        <f>VLOOKUP(BIN2DEC(RIGHT(HEX2BIN(MID(H3382,6,1),4),1)&amp;LEFT(HEX2BIN(MID(H3382,7,1),4),1)),Codes!$K$1:$L$5,2)</f>
        <v>M</v>
      </c>
      <c r="AD3382" s="1" t="str">
        <f>VLOOKUP(BIN2DEC(RIGHT(HEX2BIN(MID(H3382,7,1),4),3)&amp;LEFT(HEX2BIN(MID(H3382,8,1),4),2)),Codes!$H$2:$I$33,2)</f>
        <v>Slash</v>
      </c>
      <c r="AE3382" s="1" t="str">
        <f t="shared" si="930"/>
        <v>1</v>
      </c>
      <c r="AF3382" s="1" t="str">
        <f t="shared" si="931"/>
        <v>1</v>
      </c>
      <c r="AH3382" s="6">
        <f t="shared" si="932"/>
        <v>35</v>
      </c>
    </row>
    <row r="3383" spans="1:34">
      <c r="A3383" s="3" t="s">
        <v>7538</v>
      </c>
      <c r="B3383" s="1" t="s">
        <v>85</v>
      </c>
      <c r="C3383" s="6" t="s">
        <v>6933</v>
      </c>
      <c r="D3383" s="9" t="s">
        <v>7507</v>
      </c>
      <c r="E3383" s="9" t="s">
        <v>6885</v>
      </c>
      <c r="F3383" s="9" t="s">
        <v>91</v>
      </c>
      <c r="G3383" s="9" t="s">
        <v>2376</v>
      </c>
      <c r="H3383" s="9" t="s">
        <v>2774</v>
      </c>
      <c r="J3383" s="6" t="str">
        <f t="shared" si="916"/>
        <v>001011</v>
      </c>
      <c r="K3383" s="1">
        <f t="shared" si="917"/>
        <v>0</v>
      </c>
      <c r="L3383" s="6" t="str">
        <f t="shared" si="918"/>
        <v>00000</v>
      </c>
      <c r="M3383" s="1">
        <f t="shared" si="919"/>
        <v>78</v>
      </c>
      <c r="N3383" s="6" t="str">
        <f t="shared" si="920"/>
        <v>00</v>
      </c>
      <c r="O3383" s="1">
        <f t="shared" si="921"/>
        <v>5</v>
      </c>
      <c r="P3383" s="1">
        <f>IF(HEX2DEC(LEFT(E3383,4))&gt;=32768,HEX2DEC(LEFT(E3383,4))-65536,HEX2DEC(LEFT(E3383,4)))/Codes!$N$2</f>
        <v>4</v>
      </c>
      <c r="Q3383" s="1">
        <f>IF(HEX2DEC(RIGHT(E3383,4))&gt;=32768,HEX2DEC(RIGHT(E3383,4))-65536,HEX2DEC(RIGHT(E3383,4)))/Codes!$N$2</f>
        <v>0.8</v>
      </c>
      <c r="R3383" s="1">
        <f>IF(HEX2DEC(LEFT(F3383,4))&gt;=32768,HEX2DEC(LEFT(F3383,4))-65536,HEX2DEC(LEFT(F3383,4)))/Codes!$N$2</f>
        <v>0</v>
      </c>
      <c r="S3383" s="1">
        <f>IF(HEX2DEC(RIGHT(F3383,4))&gt;=32768,HEX2DEC(RIGHT(F3383,4))-65536,HEX2DEC(RIGHT(F3383,4)))/Codes!$N$2</f>
        <v>0</v>
      </c>
      <c r="T3383" s="18">
        <f t="shared" si="922"/>
        <v>361</v>
      </c>
      <c r="U3383" s="1">
        <f t="shared" si="923"/>
        <v>110</v>
      </c>
      <c r="V3383" s="1">
        <f t="shared" si="924"/>
        <v>0</v>
      </c>
      <c r="W3383" s="1" t="str">
        <f t="shared" si="925"/>
        <v>100</v>
      </c>
      <c r="X3383" s="1">
        <f t="shared" si="926"/>
        <v>3</v>
      </c>
      <c r="Y3383" s="1">
        <f t="shared" si="927"/>
        <v>30</v>
      </c>
      <c r="Z3383" s="1" t="str">
        <f>VLOOKUP(BIN2DEC(MID(HEX2BIN(MID(H3383,3,2),8),2,5)),Codes!$E$1:$F$18,2)</f>
        <v>Flame</v>
      </c>
      <c r="AA3383" s="6" t="str">
        <f t="shared" si="928"/>
        <v>0</v>
      </c>
      <c r="AB3383" s="1">
        <f t="shared" si="929"/>
        <v>1</v>
      </c>
      <c r="AC3383" s="1" t="str">
        <f>VLOOKUP(BIN2DEC(RIGHT(HEX2BIN(MID(H3383,6,1),4),1)&amp;LEFT(HEX2BIN(MID(H3383,7,1),4),1)),Codes!$K$1:$L$5,2)</f>
        <v>L</v>
      </c>
      <c r="AD3383" s="1" t="str">
        <f>VLOOKUP(BIN2DEC(RIGHT(HEX2BIN(MID(H3383,7,1),4),3)&amp;LEFT(HEX2BIN(MID(H3383,8,1),4),2)),Codes!$H$2:$I$33,2)</f>
        <v>Burn</v>
      </c>
      <c r="AE3383" s="1" t="str">
        <f t="shared" si="930"/>
        <v>1</v>
      </c>
      <c r="AF3383" s="1" t="str">
        <f t="shared" si="931"/>
        <v>1</v>
      </c>
      <c r="AH3383" s="6">
        <f t="shared" si="932"/>
        <v>72</v>
      </c>
    </row>
    <row r="3384" spans="1:34">
      <c r="A3384" s="3" t="s">
        <v>7539</v>
      </c>
      <c r="B3384" s="1" t="s">
        <v>85</v>
      </c>
      <c r="C3384" s="6" t="s">
        <v>6933</v>
      </c>
      <c r="D3384" s="9" t="s">
        <v>7434</v>
      </c>
      <c r="E3384" s="9" t="s">
        <v>307</v>
      </c>
      <c r="F3384" s="9" t="s">
        <v>91</v>
      </c>
      <c r="G3384" s="9" t="s">
        <v>2376</v>
      </c>
      <c r="H3384" s="9" t="s">
        <v>7540</v>
      </c>
      <c r="J3384" s="6" t="str">
        <f t="shared" si="916"/>
        <v>001011</v>
      </c>
      <c r="K3384" s="1">
        <f t="shared" si="917"/>
        <v>1</v>
      </c>
      <c r="L3384" s="6" t="str">
        <f t="shared" si="918"/>
        <v>00000</v>
      </c>
      <c r="M3384" s="1">
        <f t="shared" si="919"/>
        <v>73</v>
      </c>
      <c r="N3384" s="6" t="str">
        <f t="shared" si="920"/>
        <v>00</v>
      </c>
      <c r="O3384" s="1">
        <f t="shared" si="921"/>
        <v>5</v>
      </c>
      <c r="P3384" s="1">
        <f>IF(HEX2DEC(LEFT(E3384,4))&gt;=32768,HEX2DEC(LEFT(E3384,4))-65536,HEX2DEC(LEFT(E3384,4)))/Codes!$N$2</f>
        <v>3.2</v>
      </c>
      <c r="Q3384" s="1">
        <f>IF(HEX2DEC(RIGHT(E3384,4))&gt;=32768,HEX2DEC(RIGHT(E3384,4))-65536,HEX2DEC(RIGHT(E3384,4)))/Codes!$N$2</f>
        <v>0</v>
      </c>
      <c r="R3384" s="1">
        <f>IF(HEX2DEC(LEFT(F3384,4))&gt;=32768,HEX2DEC(LEFT(F3384,4))-65536,HEX2DEC(LEFT(F3384,4)))/Codes!$N$2</f>
        <v>0</v>
      </c>
      <c r="S3384" s="1">
        <f>IF(HEX2DEC(RIGHT(F3384,4))&gt;=32768,HEX2DEC(RIGHT(F3384,4))-65536,HEX2DEC(RIGHT(F3384,4)))/Codes!$N$2</f>
        <v>0</v>
      </c>
      <c r="T3384" s="18">
        <f t="shared" si="922"/>
        <v>361</v>
      </c>
      <c r="U3384" s="1">
        <f t="shared" si="923"/>
        <v>110</v>
      </c>
      <c r="V3384" s="1">
        <f t="shared" si="924"/>
        <v>0</v>
      </c>
      <c r="W3384" s="1" t="str">
        <f t="shared" si="925"/>
        <v>100</v>
      </c>
      <c r="X3384" s="1">
        <f t="shared" si="926"/>
        <v>3</v>
      </c>
      <c r="Y3384" s="1">
        <f t="shared" si="927"/>
        <v>30</v>
      </c>
      <c r="Z3384" s="1" t="str">
        <f>VLOOKUP(BIN2DEC(MID(HEX2BIN(MID(H3384,3,2),8),2,5)),Codes!$E$1:$F$18,2)</f>
        <v>Flame</v>
      </c>
      <c r="AA3384" s="6" t="str">
        <f t="shared" si="928"/>
        <v>0</v>
      </c>
      <c r="AB3384" s="1">
        <f t="shared" si="929"/>
        <v>0</v>
      </c>
      <c r="AC3384" s="1" t="str">
        <f>VLOOKUP(BIN2DEC(RIGHT(HEX2BIN(MID(H3384,6,1),4),1)&amp;LEFT(HEX2BIN(MID(H3384,7,1),4),1)),Codes!$K$1:$L$5,2)</f>
        <v>L</v>
      </c>
      <c r="AD3384" s="1" t="str">
        <f>VLOOKUP(BIN2DEC(RIGHT(HEX2BIN(MID(H3384,7,1),4),3)&amp;LEFT(HEX2BIN(MID(H3384,8,1),4),2)),Codes!$H$2:$I$33,2)</f>
        <v>Burn</v>
      </c>
      <c r="AE3384" s="1" t="str">
        <f t="shared" si="930"/>
        <v>1</v>
      </c>
      <c r="AF3384" s="1" t="str">
        <f t="shared" si="931"/>
        <v>1</v>
      </c>
      <c r="AH3384" s="6">
        <f t="shared" si="932"/>
        <v>72</v>
      </c>
    </row>
    <row r="3385" spans="1:34">
      <c r="A3385" s="3" t="s">
        <v>7541</v>
      </c>
      <c r="B3385" s="1" t="s">
        <v>85</v>
      </c>
      <c r="C3385" s="6" t="s">
        <v>6933</v>
      </c>
      <c r="D3385" s="9" t="s">
        <v>7512</v>
      </c>
      <c r="E3385" s="9" t="s">
        <v>265</v>
      </c>
      <c r="F3385" s="9" t="s">
        <v>91</v>
      </c>
      <c r="G3385" s="9" t="s">
        <v>2376</v>
      </c>
      <c r="H3385" s="9" t="s">
        <v>7540</v>
      </c>
      <c r="J3385" s="6" t="str">
        <f t="shared" si="916"/>
        <v>001011</v>
      </c>
      <c r="K3385" s="1">
        <f t="shared" si="917"/>
        <v>2</v>
      </c>
      <c r="L3385" s="6" t="str">
        <f t="shared" si="918"/>
        <v>00000</v>
      </c>
      <c r="M3385" s="1">
        <f t="shared" si="919"/>
        <v>27</v>
      </c>
      <c r="N3385" s="6" t="str">
        <f t="shared" si="920"/>
        <v>00</v>
      </c>
      <c r="O3385" s="1">
        <f t="shared" si="921"/>
        <v>5</v>
      </c>
      <c r="P3385" s="1">
        <f>IF(HEX2DEC(LEFT(E3385,4))&gt;=32768,HEX2DEC(LEFT(E3385,4))-65536,HEX2DEC(LEFT(E3385,4)))/Codes!$N$2</f>
        <v>2.4</v>
      </c>
      <c r="Q3385" s="1">
        <f>IF(HEX2DEC(RIGHT(E3385,4))&gt;=32768,HEX2DEC(RIGHT(E3385,4))-65536,HEX2DEC(RIGHT(E3385,4)))/Codes!$N$2</f>
        <v>0</v>
      </c>
      <c r="R3385" s="1">
        <f>IF(HEX2DEC(LEFT(F3385,4))&gt;=32768,HEX2DEC(LEFT(F3385,4))-65536,HEX2DEC(LEFT(F3385,4)))/Codes!$N$2</f>
        <v>0</v>
      </c>
      <c r="S3385" s="1">
        <f>IF(HEX2DEC(RIGHT(F3385,4))&gt;=32768,HEX2DEC(RIGHT(F3385,4))-65536,HEX2DEC(RIGHT(F3385,4)))/Codes!$N$2</f>
        <v>0</v>
      </c>
      <c r="T3385" s="18">
        <f t="shared" si="922"/>
        <v>361</v>
      </c>
      <c r="U3385" s="1">
        <f t="shared" si="923"/>
        <v>110</v>
      </c>
      <c r="V3385" s="1">
        <f t="shared" si="924"/>
        <v>0</v>
      </c>
      <c r="W3385" s="1" t="str">
        <f t="shared" si="925"/>
        <v>100</v>
      </c>
      <c r="X3385" s="1">
        <f t="shared" si="926"/>
        <v>3</v>
      </c>
      <c r="Y3385" s="1">
        <f t="shared" si="927"/>
        <v>30</v>
      </c>
      <c r="Z3385" s="1" t="str">
        <f>VLOOKUP(BIN2DEC(MID(HEX2BIN(MID(H3385,3,2),8),2,5)),Codes!$E$1:$F$18,2)</f>
        <v>Flame</v>
      </c>
      <c r="AA3385" s="6" t="str">
        <f t="shared" si="928"/>
        <v>0</v>
      </c>
      <c r="AB3385" s="1">
        <f t="shared" si="929"/>
        <v>0</v>
      </c>
      <c r="AC3385" s="1" t="str">
        <f>VLOOKUP(BIN2DEC(RIGHT(HEX2BIN(MID(H3385,6,1),4),1)&amp;LEFT(HEX2BIN(MID(H3385,7,1),4),1)),Codes!$K$1:$L$5,2)</f>
        <v>L</v>
      </c>
      <c r="AD3385" s="1" t="str">
        <f>VLOOKUP(BIN2DEC(RIGHT(HEX2BIN(MID(H3385,7,1),4),3)&amp;LEFT(HEX2BIN(MID(H3385,8,1),4),2)),Codes!$H$2:$I$33,2)</f>
        <v>Burn</v>
      </c>
      <c r="AE3385" s="1" t="str">
        <f t="shared" si="930"/>
        <v>1</v>
      </c>
      <c r="AF3385" s="1" t="str">
        <f t="shared" si="931"/>
        <v>1</v>
      </c>
      <c r="AH3385" s="6">
        <f t="shared" si="932"/>
        <v>72</v>
      </c>
    </row>
    <row r="3386" spans="1:34">
      <c r="A3386" s="3" t="s">
        <v>7542</v>
      </c>
      <c r="B3386" s="1" t="s">
        <v>85</v>
      </c>
      <c r="C3386" s="6" t="s">
        <v>6933</v>
      </c>
      <c r="D3386" s="9" t="s">
        <v>7485</v>
      </c>
      <c r="E3386" s="9" t="s">
        <v>166</v>
      </c>
      <c r="F3386" s="9" t="s">
        <v>91</v>
      </c>
      <c r="G3386" s="9" t="s">
        <v>2376</v>
      </c>
      <c r="H3386" s="9" t="s">
        <v>2774</v>
      </c>
      <c r="J3386" s="6" t="str">
        <f t="shared" si="916"/>
        <v>001011</v>
      </c>
      <c r="K3386" s="1">
        <f t="shared" si="917"/>
        <v>3</v>
      </c>
      <c r="L3386" s="6" t="str">
        <f t="shared" si="918"/>
        <v>00000</v>
      </c>
      <c r="M3386" s="1">
        <f t="shared" si="919"/>
        <v>78</v>
      </c>
      <c r="N3386" s="6" t="str">
        <f t="shared" si="920"/>
        <v>00</v>
      </c>
      <c r="O3386" s="1">
        <f t="shared" si="921"/>
        <v>5</v>
      </c>
      <c r="P3386" s="1">
        <f>IF(HEX2DEC(LEFT(E3386,4))&gt;=32768,HEX2DEC(LEFT(E3386,4))-65536,HEX2DEC(LEFT(E3386,4)))/Codes!$N$2</f>
        <v>4.8</v>
      </c>
      <c r="Q3386" s="1">
        <f>IF(HEX2DEC(RIGHT(E3386,4))&gt;=32768,HEX2DEC(RIGHT(E3386,4))-65536,HEX2DEC(RIGHT(E3386,4)))/Codes!$N$2</f>
        <v>6</v>
      </c>
      <c r="R3386" s="1">
        <f>IF(HEX2DEC(LEFT(F3386,4))&gt;=32768,HEX2DEC(LEFT(F3386,4))-65536,HEX2DEC(LEFT(F3386,4)))/Codes!$N$2</f>
        <v>0</v>
      </c>
      <c r="S3386" s="1">
        <f>IF(HEX2DEC(RIGHT(F3386,4))&gt;=32768,HEX2DEC(RIGHT(F3386,4))-65536,HEX2DEC(RIGHT(F3386,4)))/Codes!$N$2</f>
        <v>0</v>
      </c>
      <c r="T3386" s="18">
        <f t="shared" si="922"/>
        <v>361</v>
      </c>
      <c r="U3386" s="1">
        <f t="shared" si="923"/>
        <v>110</v>
      </c>
      <c r="V3386" s="1">
        <f t="shared" si="924"/>
        <v>0</v>
      </c>
      <c r="W3386" s="1" t="str">
        <f t="shared" si="925"/>
        <v>100</v>
      </c>
      <c r="X3386" s="1">
        <f t="shared" si="926"/>
        <v>3</v>
      </c>
      <c r="Y3386" s="1">
        <f t="shared" si="927"/>
        <v>30</v>
      </c>
      <c r="Z3386" s="1" t="str">
        <f>VLOOKUP(BIN2DEC(MID(HEX2BIN(MID(H3386,3,2),8),2,5)),Codes!$E$1:$F$18,2)</f>
        <v>Flame</v>
      </c>
      <c r="AA3386" s="6" t="str">
        <f t="shared" si="928"/>
        <v>0</v>
      </c>
      <c r="AB3386" s="1">
        <f t="shared" si="929"/>
        <v>1</v>
      </c>
      <c r="AC3386" s="1" t="str">
        <f>VLOOKUP(BIN2DEC(RIGHT(HEX2BIN(MID(H3386,6,1),4),1)&amp;LEFT(HEX2BIN(MID(H3386,7,1),4),1)),Codes!$K$1:$L$5,2)</f>
        <v>L</v>
      </c>
      <c r="AD3386" s="1" t="str">
        <f>VLOOKUP(BIN2DEC(RIGHT(HEX2BIN(MID(H3386,7,1),4),3)&amp;LEFT(HEX2BIN(MID(H3386,8,1),4),2)),Codes!$H$2:$I$33,2)</f>
        <v>Burn</v>
      </c>
      <c r="AE3386" s="1" t="str">
        <f t="shared" si="930"/>
        <v>1</v>
      </c>
      <c r="AF3386" s="1" t="str">
        <f t="shared" si="931"/>
        <v>1</v>
      </c>
      <c r="AH3386" s="6">
        <f t="shared" si="932"/>
        <v>72</v>
      </c>
    </row>
    <row r="3387" spans="1:34">
      <c r="A3387" s="3" t="s">
        <v>7543</v>
      </c>
      <c r="B3387" s="1" t="s">
        <v>85</v>
      </c>
      <c r="D3387" s="9" t="s">
        <v>7465</v>
      </c>
      <c r="E3387" s="9" t="s">
        <v>3465</v>
      </c>
      <c r="F3387" s="9" t="s">
        <v>91</v>
      </c>
      <c r="G3387" s="9" t="s">
        <v>7479</v>
      </c>
      <c r="H3387" s="9" t="s">
        <v>6921</v>
      </c>
      <c r="J3387" s="6" t="str">
        <f t="shared" si="916"/>
        <v>001011</v>
      </c>
      <c r="K3387" s="1">
        <f t="shared" si="917"/>
        <v>0</v>
      </c>
      <c r="L3387" s="6" t="str">
        <f t="shared" si="918"/>
        <v>00000</v>
      </c>
      <c r="M3387" s="1">
        <f t="shared" si="919"/>
        <v>78</v>
      </c>
      <c r="N3387" s="6" t="str">
        <f t="shared" si="920"/>
        <v>00</v>
      </c>
      <c r="O3387" s="1">
        <f t="shared" si="921"/>
        <v>10</v>
      </c>
      <c r="P3387" s="1">
        <f>IF(HEX2DEC(LEFT(E3387,4))&gt;=32768,HEX2DEC(LEFT(E3387,4))-65536,HEX2DEC(LEFT(E3387,4)))/Codes!$N$2</f>
        <v>3.2</v>
      </c>
      <c r="Q3387" s="1">
        <f>IF(HEX2DEC(RIGHT(E3387,4))&gt;=32768,HEX2DEC(RIGHT(E3387,4))-65536,HEX2DEC(RIGHT(E3387,4)))/Codes!$N$2</f>
        <v>0.8</v>
      </c>
      <c r="R3387" s="1">
        <f>IF(HEX2DEC(LEFT(F3387,4))&gt;=32768,HEX2DEC(LEFT(F3387,4))-65536,HEX2DEC(LEFT(F3387,4)))/Codes!$N$2</f>
        <v>0</v>
      </c>
      <c r="S3387" s="1">
        <f>IF(HEX2DEC(RIGHT(F3387,4))&gt;=32768,HEX2DEC(RIGHT(F3387,4))-65536,HEX2DEC(RIGHT(F3387,4)))/Codes!$N$2</f>
        <v>0</v>
      </c>
      <c r="T3387" s="18">
        <f t="shared" si="922"/>
        <v>60</v>
      </c>
      <c r="U3387" s="1">
        <f t="shared" si="923"/>
        <v>60</v>
      </c>
      <c r="V3387" s="1">
        <f t="shared" si="924"/>
        <v>0</v>
      </c>
      <c r="W3387" s="1" t="str">
        <f t="shared" si="925"/>
        <v>100</v>
      </c>
      <c r="X3387" s="1">
        <f t="shared" si="926"/>
        <v>3</v>
      </c>
      <c r="Y3387" s="1">
        <f t="shared" si="927"/>
        <v>60</v>
      </c>
      <c r="Z3387" s="1" t="str">
        <f>VLOOKUP(BIN2DEC(MID(HEX2BIN(MID(H3387,3,2),8),2,5)),Codes!$E$1:$F$18,2)</f>
        <v>Slash</v>
      </c>
      <c r="AA3387" s="6" t="str">
        <f t="shared" si="928"/>
        <v>0</v>
      </c>
      <c r="AB3387" s="1">
        <f t="shared" si="929"/>
        <v>1</v>
      </c>
      <c r="AC3387" s="1" t="str">
        <f>VLOOKUP(BIN2DEC(RIGHT(HEX2BIN(MID(H3387,6,1),4),1)&amp;LEFT(HEX2BIN(MID(H3387,7,1),4),1)),Codes!$K$1:$L$5,2)</f>
        <v>L</v>
      </c>
      <c r="AD3387" s="1" t="str">
        <f>VLOOKUP(BIN2DEC(RIGHT(HEX2BIN(MID(H3387,7,1),4),3)&amp;LEFT(HEX2BIN(MID(H3387,8,1),4),2)),Codes!$H$2:$I$33,2)</f>
        <v>Slash</v>
      </c>
      <c r="AE3387" s="1" t="str">
        <f t="shared" si="930"/>
        <v>1</v>
      </c>
      <c r="AF3387" s="1" t="str">
        <f t="shared" si="931"/>
        <v>1</v>
      </c>
      <c r="AH3387" s="6">
        <f t="shared" si="932"/>
        <v>67</v>
      </c>
    </row>
    <row r="3388" spans="1:34">
      <c r="A3388" s="3" t="s">
        <v>7544</v>
      </c>
      <c r="B3388" s="1" t="s">
        <v>85</v>
      </c>
      <c r="D3388" s="9" t="s">
        <v>7469</v>
      </c>
      <c r="E3388" s="9" t="s">
        <v>307</v>
      </c>
      <c r="F3388" s="9" t="s">
        <v>91</v>
      </c>
      <c r="G3388" s="9" t="s">
        <v>7479</v>
      </c>
      <c r="H3388" s="9" t="s">
        <v>6921</v>
      </c>
      <c r="J3388" s="6" t="str">
        <f t="shared" si="916"/>
        <v>001011</v>
      </c>
      <c r="K3388" s="1">
        <f t="shared" si="917"/>
        <v>1</v>
      </c>
      <c r="L3388" s="6" t="str">
        <f t="shared" si="918"/>
        <v>00000</v>
      </c>
      <c r="M3388" s="1">
        <f t="shared" si="919"/>
        <v>73</v>
      </c>
      <c r="N3388" s="6" t="str">
        <f t="shared" si="920"/>
        <v>00</v>
      </c>
      <c r="O3388" s="1">
        <f t="shared" si="921"/>
        <v>10</v>
      </c>
      <c r="P3388" s="1">
        <f>IF(HEX2DEC(LEFT(E3388,4))&gt;=32768,HEX2DEC(LEFT(E3388,4))-65536,HEX2DEC(LEFT(E3388,4)))/Codes!$N$2</f>
        <v>3.2</v>
      </c>
      <c r="Q3388" s="1">
        <f>IF(HEX2DEC(RIGHT(E3388,4))&gt;=32768,HEX2DEC(RIGHT(E3388,4))-65536,HEX2DEC(RIGHT(E3388,4)))/Codes!$N$2</f>
        <v>0</v>
      </c>
      <c r="R3388" s="1">
        <f>IF(HEX2DEC(LEFT(F3388,4))&gt;=32768,HEX2DEC(LEFT(F3388,4))-65536,HEX2DEC(LEFT(F3388,4)))/Codes!$N$2</f>
        <v>0</v>
      </c>
      <c r="S3388" s="1">
        <f>IF(HEX2DEC(RIGHT(F3388,4))&gt;=32768,HEX2DEC(RIGHT(F3388,4))-65536,HEX2DEC(RIGHT(F3388,4)))/Codes!$N$2</f>
        <v>0</v>
      </c>
      <c r="T3388" s="18">
        <f t="shared" si="922"/>
        <v>60</v>
      </c>
      <c r="U3388" s="1">
        <f t="shared" si="923"/>
        <v>60</v>
      </c>
      <c r="V3388" s="1">
        <f t="shared" si="924"/>
        <v>0</v>
      </c>
      <c r="W3388" s="1" t="str">
        <f t="shared" si="925"/>
        <v>100</v>
      </c>
      <c r="X3388" s="1">
        <f t="shared" si="926"/>
        <v>3</v>
      </c>
      <c r="Y3388" s="1">
        <f t="shared" si="927"/>
        <v>60</v>
      </c>
      <c r="Z3388" s="1" t="str">
        <f>VLOOKUP(BIN2DEC(MID(HEX2BIN(MID(H3388,3,2),8),2,5)),Codes!$E$1:$F$18,2)</f>
        <v>Slash</v>
      </c>
      <c r="AA3388" s="6" t="str">
        <f t="shared" si="928"/>
        <v>0</v>
      </c>
      <c r="AB3388" s="1">
        <f t="shared" si="929"/>
        <v>1</v>
      </c>
      <c r="AC3388" s="1" t="str">
        <f>VLOOKUP(BIN2DEC(RIGHT(HEX2BIN(MID(H3388,6,1),4),1)&amp;LEFT(HEX2BIN(MID(H3388,7,1),4),1)),Codes!$K$1:$L$5,2)</f>
        <v>L</v>
      </c>
      <c r="AD3388" s="1" t="str">
        <f>VLOOKUP(BIN2DEC(RIGHT(HEX2BIN(MID(H3388,7,1),4),3)&amp;LEFT(HEX2BIN(MID(H3388,8,1),4),2)),Codes!$H$2:$I$33,2)</f>
        <v>Slash</v>
      </c>
      <c r="AE3388" s="1" t="str">
        <f t="shared" si="930"/>
        <v>1</v>
      </c>
      <c r="AF3388" s="1" t="str">
        <f t="shared" si="931"/>
        <v>1</v>
      </c>
      <c r="AH3388" s="6">
        <f t="shared" si="932"/>
        <v>67</v>
      </c>
    </row>
    <row r="3389" spans="1:34">
      <c r="A3389" s="3" t="s">
        <v>7545</v>
      </c>
      <c r="B3389" s="1" t="s">
        <v>85</v>
      </c>
      <c r="D3389" s="9" t="s">
        <v>7471</v>
      </c>
      <c r="E3389" s="9" t="s">
        <v>265</v>
      </c>
      <c r="F3389" s="9" t="s">
        <v>91</v>
      </c>
      <c r="G3389" s="9" t="s">
        <v>7479</v>
      </c>
      <c r="H3389" s="9" t="s">
        <v>6921</v>
      </c>
      <c r="J3389" s="6" t="str">
        <f t="shared" si="916"/>
        <v>001011</v>
      </c>
      <c r="K3389" s="1">
        <f t="shared" si="917"/>
        <v>2</v>
      </c>
      <c r="L3389" s="6" t="str">
        <f t="shared" si="918"/>
        <v>00000</v>
      </c>
      <c r="M3389" s="1">
        <f t="shared" si="919"/>
        <v>27</v>
      </c>
      <c r="N3389" s="6" t="str">
        <f t="shared" si="920"/>
        <v>00</v>
      </c>
      <c r="O3389" s="1">
        <f t="shared" si="921"/>
        <v>10</v>
      </c>
      <c r="P3389" s="1">
        <f>IF(HEX2DEC(LEFT(E3389,4))&gt;=32768,HEX2DEC(LEFT(E3389,4))-65536,HEX2DEC(LEFT(E3389,4)))/Codes!$N$2</f>
        <v>2.4</v>
      </c>
      <c r="Q3389" s="1">
        <f>IF(HEX2DEC(RIGHT(E3389,4))&gt;=32768,HEX2DEC(RIGHT(E3389,4))-65536,HEX2DEC(RIGHT(E3389,4)))/Codes!$N$2</f>
        <v>0</v>
      </c>
      <c r="R3389" s="1">
        <f>IF(HEX2DEC(LEFT(F3389,4))&gt;=32768,HEX2DEC(LEFT(F3389,4))-65536,HEX2DEC(LEFT(F3389,4)))/Codes!$N$2</f>
        <v>0</v>
      </c>
      <c r="S3389" s="1">
        <f>IF(HEX2DEC(RIGHT(F3389,4))&gt;=32768,HEX2DEC(RIGHT(F3389,4))-65536,HEX2DEC(RIGHT(F3389,4)))/Codes!$N$2</f>
        <v>0</v>
      </c>
      <c r="T3389" s="18">
        <f t="shared" si="922"/>
        <v>60</v>
      </c>
      <c r="U3389" s="1">
        <f t="shared" si="923"/>
        <v>60</v>
      </c>
      <c r="V3389" s="1">
        <f t="shared" si="924"/>
        <v>0</v>
      </c>
      <c r="W3389" s="1" t="str">
        <f t="shared" si="925"/>
        <v>100</v>
      </c>
      <c r="X3389" s="1">
        <f t="shared" si="926"/>
        <v>3</v>
      </c>
      <c r="Y3389" s="1">
        <f t="shared" si="927"/>
        <v>60</v>
      </c>
      <c r="Z3389" s="1" t="str">
        <f>VLOOKUP(BIN2DEC(MID(HEX2BIN(MID(H3389,3,2),8),2,5)),Codes!$E$1:$F$18,2)</f>
        <v>Slash</v>
      </c>
      <c r="AA3389" s="6" t="str">
        <f t="shared" si="928"/>
        <v>0</v>
      </c>
      <c r="AB3389" s="1">
        <f t="shared" si="929"/>
        <v>1</v>
      </c>
      <c r="AC3389" s="1" t="str">
        <f>VLOOKUP(BIN2DEC(RIGHT(HEX2BIN(MID(H3389,6,1),4),1)&amp;LEFT(HEX2BIN(MID(H3389,7,1),4),1)),Codes!$K$1:$L$5,2)</f>
        <v>L</v>
      </c>
      <c r="AD3389" s="1" t="str">
        <f>VLOOKUP(BIN2DEC(RIGHT(HEX2BIN(MID(H3389,7,1),4),3)&amp;LEFT(HEX2BIN(MID(H3389,8,1),4),2)),Codes!$H$2:$I$33,2)</f>
        <v>Slash</v>
      </c>
      <c r="AE3389" s="1" t="str">
        <f t="shared" si="930"/>
        <v>1</v>
      </c>
      <c r="AF3389" s="1" t="str">
        <f t="shared" si="931"/>
        <v>1</v>
      </c>
      <c r="AH3389" s="6">
        <f t="shared" si="932"/>
        <v>67</v>
      </c>
    </row>
    <row r="3390" spans="1:34">
      <c r="A3390" s="3" t="s">
        <v>7546</v>
      </c>
      <c r="B3390" s="1" t="s">
        <v>85</v>
      </c>
      <c r="D3390" s="9" t="s">
        <v>7473</v>
      </c>
      <c r="E3390" s="9" t="s">
        <v>338</v>
      </c>
      <c r="F3390" s="9" t="s">
        <v>91</v>
      </c>
      <c r="G3390" s="9" t="s">
        <v>7479</v>
      </c>
      <c r="H3390" s="9" t="s">
        <v>7486</v>
      </c>
      <c r="J3390" s="6" t="str">
        <f t="shared" si="916"/>
        <v>001011</v>
      </c>
      <c r="K3390" s="1">
        <f t="shared" si="917"/>
        <v>3</v>
      </c>
      <c r="L3390" s="6" t="str">
        <f t="shared" si="918"/>
        <v>00000</v>
      </c>
      <c r="M3390" s="1">
        <f t="shared" si="919"/>
        <v>78</v>
      </c>
      <c r="N3390" s="6" t="str">
        <f t="shared" si="920"/>
        <v>00</v>
      </c>
      <c r="O3390" s="1">
        <f t="shared" si="921"/>
        <v>8</v>
      </c>
      <c r="P3390" s="1">
        <f>IF(HEX2DEC(LEFT(E3390,4))&gt;=32768,HEX2DEC(LEFT(E3390,4))-65536,HEX2DEC(LEFT(E3390,4)))/Codes!$N$2</f>
        <v>4</v>
      </c>
      <c r="Q3390" s="1">
        <f>IF(HEX2DEC(RIGHT(E3390,4))&gt;=32768,HEX2DEC(RIGHT(E3390,4))-65536,HEX2DEC(RIGHT(E3390,4)))/Codes!$N$2</f>
        <v>6</v>
      </c>
      <c r="R3390" s="1">
        <f>IF(HEX2DEC(LEFT(F3390,4))&gt;=32768,HEX2DEC(LEFT(F3390,4))-65536,HEX2DEC(LEFT(F3390,4)))/Codes!$N$2</f>
        <v>0</v>
      </c>
      <c r="S3390" s="1">
        <f>IF(HEX2DEC(RIGHT(F3390,4))&gt;=32768,HEX2DEC(RIGHT(F3390,4))-65536,HEX2DEC(RIGHT(F3390,4)))/Codes!$N$2</f>
        <v>0</v>
      </c>
      <c r="T3390" s="18">
        <f t="shared" si="922"/>
        <v>60</v>
      </c>
      <c r="U3390" s="1">
        <f t="shared" si="923"/>
        <v>60</v>
      </c>
      <c r="V3390" s="1">
        <f t="shared" si="924"/>
        <v>0</v>
      </c>
      <c r="W3390" s="1" t="str">
        <f t="shared" si="925"/>
        <v>100</v>
      </c>
      <c r="X3390" s="1">
        <f t="shared" si="926"/>
        <v>3</v>
      </c>
      <c r="Y3390" s="1">
        <f t="shared" si="927"/>
        <v>60</v>
      </c>
      <c r="Z3390" s="1" t="str">
        <f>VLOOKUP(BIN2DEC(MID(HEX2BIN(MID(H3390,3,2),8),2,5)),Codes!$E$1:$F$18,2)</f>
        <v>Normal</v>
      </c>
      <c r="AA3390" s="6" t="str">
        <f t="shared" si="928"/>
        <v>0</v>
      </c>
      <c r="AB3390" s="1">
        <f t="shared" si="929"/>
        <v>1</v>
      </c>
      <c r="AC3390" s="1" t="str">
        <f>VLOOKUP(BIN2DEC(RIGHT(HEX2BIN(MID(H3390,6,1),4),1)&amp;LEFT(HEX2BIN(MID(H3390,7,1),4),1)),Codes!$K$1:$L$5,2)</f>
        <v>L</v>
      </c>
      <c r="AD3390" s="1" t="str">
        <f>VLOOKUP(BIN2DEC(RIGHT(HEX2BIN(MID(H3390,7,1),4),3)&amp;LEFT(HEX2BIN(MID(H3390,8,1),4),2)),Codes!$H$2:$I$33,2)</f>
        <v>Punch</v>
      </c>
      <c r="AE3390" s="1" t="str">
        <f t="shared" si="930"/>
        <v>1</v>
      </c>
      <c r="AF3390" s="1" t="str">
        <f t="shared" si="931"/>
        <v>1</v>
      </c>
      <c r="AH3390" s="6">
        <f t="shared" si="932"/>
        <v>65</v>
      </c>
    </row>
    <row r="3391" spans="1:34">
      <c r="A3391" s="3" t="s">
        <v>7547</v>
      </c>
      <c r="B3391" s="1" t="s">
        <v>85</v>
      </c>
      <c r="D3391" s="9" t="s">
        <v>4977</v>
      </c>
      <c r="E3391" s="9" t="s">
        <v>3465</v>
      </c>
      <c r="F3391" s="9" t="s">
        <v>91</v>
      </c>
      <c r="G3391" s="9" t="s">
        <v>7479</v>
      </c>
      <c r="H3391" s="9" t="s">
        <v>6921</v>
      </c>
      <c r="J3391" s="6" t="str">
        <f t="shared" si="916"/>
        <v>001011</v>
      </c>
      <c r="K3391" s="1">
        <f t="shared" si="917"/>
        <v>0</v>
      </c>
      <c r="L3391" s="6" t="str">
        <f t="shared" si="918"/>
        <v>00000</v>
      </c>
      <c r="M3391" s="1">
        <f t="shared" si="919"/>
        <v>78</v>
      </c>
      <c r="N3391" s="6" t="str">
        <f t="shared" si="920"/>
        <v>00</v>
      </c>
      <c r="O3391" s="1">
        <f t="shared" si="921"/>
        <v>7</v>
      </c>
      <c r="P3391" s="1">
        <f>IF(HEX2DEC(LEFT(E3391,4))&gt;=32768,HEX2DEC(LEFT(E3391,4))-65536,HEX2DEC(LEFT(E3391,4)))/Codes!$N$2</f>
        <v>3.2</v>
      </c>
      <c r="Q3391" s="1">
        <f>IF(HEX2DEC(RIGHT(E3391,4))&gt;=32768,HEX2DEC(RIGHT(E3391,4))-65536,HEX2DEC(RIGHT(E3391,4)))/Codes!$N$2</f>
        <v>0.8</v>
      </c>
      <c r="R3391" s="1">
        <f>IF(HEX2DEC(LEFT(F3391,4))&gt;=32768,HEX2DEC(LEFT(F3391,4))-65536,HEX2DEC(LEFT(F3391,4)))/Codes!$N$2</f>
        <v>0</v>
      </c>
      <c r="S3391" s="1">
        <f>IF(HEX2DEC(RIGHT(F3391,4))&gt;=32768,HEX2DEC(RIGHT(F3391,4))-65536,HEX2DEC(RIGHT(F3391,4)))/Codes!$N$2</f>
        <v>0</v>
      </c>
      <c r="T3391" s="18">
        <f t="shared" si="922"/>
        <v>60</v>
      </c>
      <c r="U3391" s="1">
        <f t="shared" si="923"/>
        <v>60</v>
      </c>
      <c r="V3391" s="1">
        <f t="shared" si="924"/>
        <v>0</v>
      </c>
      <c r="W3391" s="1" t="str">
        <f t="shared" si="925"/>
        <v>100</v>
      </c>
      <c r="X3391" s="1">
        <f t="shared" si="926"/>
        <v>3</v>
      </c>
      <c r="Y3391" s="1">
        <f t="shared" si="927"/>
        <v>60</v>
      </c>
      <c r="Z3391" s="1" t="str">
        <f>VLOOKUP(BIN2DEC(MID(HEX2BIN(MID(H3391,3,2),8),2,5)),Codes!$E$1:$F$18,2)</f>
        <v>Slash</v>
      </c>
      <c r="AA3391" s="6" t="str">
        <f t="shared" si="928"/>
        <v>0</v>
      </c>
      <c r="AB3391" s="1">
        <f t="shared" si="929"/>
        <v>1</v>
      </c>
      <c r="AC3391" s="1" t="str">
        <f>VLOOKUP(BIN2DEC(RIGHT(HEX2BIN(MID(H3391,6,1),4),1)&amp;LEFT(HEX2BIN(MID(H3391,7,1),4),1)),Codes!$K$1:$L$5,2)</f>
        <v>L</v>
      </c>
      <c r="AD3391" s="1" t="str">
        <f>VLOOKUP(BIN2DEC(RIGHT(HEX2BIN(MID(H3391,7,1),4),3)&amp;LEFT(HEX2BIN(MID(H3391,8,1),4),2)),Codes!$H$2:$I$33,2)</f>
        <v>Slash</v>
      </c>
      <c r="AE3391" s="1" t="str">
        <f t="shared" si="930"/>
        <v>1</v>
      </c>
      <c r="AF3391" s="1" t="str">
        <f t="shared" si="931"/>
        <v>1</v>
      </c>
      <c r="AH3391" s="6">
        <f t="shared" si="932"/>
        <v>67</v>
      </c>
    </row>
    <row r="3392" spans="1:34">
      <c r="A3392" s="3" t="s">
        <v>7548</v>
      </c>
      <c r="B3392" s="1" t="s">
        <v>85</v>
      </c>
      <c r="D3392" s="9" t="s">
        <v>7481</v>
      </c>
      <c r="E3392" s="9" t="s">
        <v>307</v>
      </c>
      <c r="F3392" s="9" t="s">
        <v>91</v>
      </c>
      <c r="G3392" s="9" t="s">
        <v>7479</v>
      </c>
      <c r="H3392" s="9" t="s">
        <v>6921</v>
      </c>
      <c r="J3392" s="6" t="str">
        <f t="shared" si="916"/>
        <v>001011</v>
      </c>
      <c r="K3392" s="1">
        <f t="shared" si="917"/>
        <v>1</v>
      </c>
      <c r="L3392" s="6" t="str">
        <f t="shared" si="918"/>
        <v>00000</v>
      </c>
      <c r="M3392" s="1">
        <f t="shared" si="919"/>
        <v>73</v>
      </c>
      <c r="N3392" s="6" t="str">
        <f t="shared" si="920"/>
        <v>00</v>
      </c>
      <c r="O3392" s="1">
        <f t="shared" si="921"/>
        <v>7</v>
      </c>
      <c r="P3392" s="1">
        <f>IF(HEX2DEC(LEFT(E3392,4))&gt;=32768,HEX2DEC(LEFT(E3392,4))-65536,HEX2DEC(LEFT(E3392,4)))/Codes!$N$2</f>
        <v>3.2</v>
      </c>
      <c r="Q3392" s="1">
        <f>IF(HEX2DEC(RIGHT(E3392,4))&gt;=32768,HEX2DEC(RIGHT(E3392,4))-65536,HEX2DEC(RIGHT(E3392,4)))/Codes!$N$2</f>
        <v>0</v>
      </c>
      <c r="R3392" s="1">
        <f>IF(HEX2DEC(LEFT(F3392,4))&gt;=32768,HEX2DEC(LEFT(F3392,4))-65536,HEX2DEC(LEFT(F3392,4)))/Codes!$N$2</f>
        <v>0</v>
      </c>
      <c r="S3392" s="1">
        <f>IF(HEX2DEC(RIGHT(F3392,4))&gt;=32768,HEX2DEC(RIGHT(F3392,4))-65536,HEX2DEC(RIGHT(F3392,4)))/Codes!$N$2</f>
        <v>0</v>
      </c>
      <c r="T3392" s="18">
        <f t="shared" si="922"/>
        <v>60</v>
      </c>
      <c r="U3392" s="1">
        <f t="shared" si="923"/>
        <v>60</v>
      </c>
      <c r="V3392" s="1">
        <f t="shared" si="924"/>
        <v>0</v>
      </c>
      <c r="W3392" s="1" t="str">
        <f t="shared" si="925"/>
        <v>100</v>
      </c>
      <c r="X3392" s="1">
        <f t="shared" si="926"/>
        <v>3</v>
      </c>
      <c r="Y3392" s="1">
        <f t="shared" si="927"/>
        <v>60</v>
      </c>
      <c r="Z3392" s="1" t="str">
        <f>VLOOKUP(BIN2DEC(MID(HEX2BIN(MID(H3392,3,2),8),2,5)),Codes!$E$1:$F$18,2)</f>
        <v>Slash</v>
      </c>
      <c r="AA3392" s="6" t="str">
        <f t="shared" si="928"/>
        <v>0</v>
      </c>
      <c r="AB3392" s="1">
        <f t="shared" si="929"/>
        <v>1</v>
      </c>
      <c r="AC3392" s="1" t="str">
        <f>VLOOKUP(BIN2DEC(RIGHT(HEX2BIN(MID(H3392,6,1),4),1)&amp;LEFT(HEX2BIN(MID(H3392,7,1),4),1)),Codes!$K$1:$L$5,2)</f>
        <v>L</v>
      </c>
      <c r="AD3392" s="1" t="str">
        <f>VLOOKUP(BIN2DEC(RIGHT(HEX2BIN(MID(H3392,7,1),4),3)&amp;LEFT(HEX2BIN(MID(H3392,8,1),4),2)),Codes!$H$2:$I$33,2)</f>
        <v>Slash</v>
      </c>
      <c r="AE3392" s="1" t="str">
        <f t="shared" si="930"/>
        <v>1</v>
      </c>
      <c r="AF3392" s="1" t="str">
        <f t="shared" si="931"/>
        <v>1</v>
      </c>
      <c r="AH3392" s="6">
        <f t="shared" si="932"/>
        <v>67</v>
      </c>
    </row>
    <row r="3393" spans="1:34">
      <c r="A3393" s="3" t="s">
        <v>7549</v>
      </c>
      <c r="B3393" s="1" t="s">
        <v>85</v>
      </c>
      <c r="D3393" s="9" t="s">
        <v>7483</v>
      </c>
      <c r="E3393" s="9" t="s">
        <v>265</v>
      </c>
      <c r="F3393" s="9" t="s">
        <v>91</v>
      </c>
      <c r="G3393" s="9" t="s">
        <v>7479</v>
      </c>
      <c r="H3393" s="9" t="s">
        <v>6921</v>
      </c>
      <c r="J3393" s="6" t="str">
        <f t="shared" ref="J3393:J3456" si="933">LEFT(HEX2BIN(LEFT(D3393,2),8),6)</f>
        <v>001011</v>
      </c>
      <c r="K3393" s="1">
        <f t="shared" ref="K3393:K3456" si="934">BIN2DEC(MID(HEX2BIN(MID(D3393,2,2),8),3,3))</f>
        <v>2</v>
      </c>
      <c r="L3393" s="6" t="str">
        <f t="shared" ref="L3393:L3456" si="935">MID(HEX2BIN(MID(D3393,3,2),8),2,5)</f>
        <v>00000</v>
      </c>
      <c r="M3393" s="1">
        <f t="shared" ref="M3393:M3456" si="936">ROUNDDOWN(HEX2DEC(MID(D3393,4,3))/8,0)</f>
        <v>27</v>
      </c>
      <c r="N3393" s="6" t="str">
        <f t="shared" ref="N3393:N3456" si="937">MID(HEX2BIN(MID(D3393,6,1),4),2,2)</f>
        <v>00</v>
      </c>
      <c r="O3393" s="1">
        <f t="shared" ref="O3393:O3456" si="938">HEX2DEC(MID(D3393,7,2))</f>
        <v>7</v>
      </c>
      <c r="P3393" s="1">
        <f>IF(HEX2DEC(LEFT(E3393,4))&gt;=32768,HEX2DEC(LEFT(E3393,4))-65536,HEX2DEC(LEFT(E3393,4)))/Codes!$N$2</f>
        <v>2.4</v>
      </c>
      <c r="Q3393" s="1">
        <f>IF(HEX2DEC(RIGHT(E3393,4))&gt;=32768,HEX2DEC(RIGHT(E3393,4))-65536,HEX2DEC(RIGHT(E3393,4)))/Codes!$N$2</f>
        <v>0</v>
      </c>
      <c r="R3393" s="1">
        <f>IF(HEX2DEC(LEFT(F3393,4))&gt;=32768,HEX2DEC(LEFT(F3393,4))-65536,HEX2DEC(LEFT(F3393,4)))/Codes!$N$2</f>
        <v>0</v>
      </c>
      <c r="S3393" s="1">
        <f>IF(HEX2DEC(RIGHT(F3393,4))&gt;=32768,HEX2DEC(RIGHT(F3393,4))-65536,HEX2DEC(RIGHT(F3393,4)))/Codes!$N$2</f>
        <v>0</v>
      </c>
      <c r="T3393" s="18">
        <f t="shared" ref="T3393:T3456" si="939">ROUNDDOWN(HEX2DEC(LEFT(G3393,3))/8,0)</f>
        <v>60</v>
      </c>
      <c r="U3393" s="1">
        <f t="shared" ref="U3393:U3456" si="940">ROUNDDOWN(HEX2DEC(MID(G3393,3,3))/4,0)-(512*ROUNDDOWN(HEX2DEC(MID(G3393,3,1))/8,0))</f>
        <v>60</v>
      </c>
      <c r="V3393" s="1">
        <f t="shared" ref="V3393:V3456" si="941">RIGHT(HEX2BIN(MID(G3393,5,1),4),2)*128+HEX2DEC(MID(G3393,6,1))*8+LEFT(HEX2BIN(MID(G3393,7,1),4),3)</f>
        <v>0</v>
      </c>
      <c r="W3393" s="1" t="str">
        <f t="shared" ref="W3393:W3456" si="942">MID(HEX2BIN(MID(G3393,7,2),8),4,3)</f>
        <v>100</v>
      </c>
      <c r="X3393" s="1">
        <f t="shared" ref="X3393:X3456" si="943">BIN2DEC(RIGHT(HEX2BIN(RIGHT(G3393,1),4),2))</f>
        <v>3</v>
      </c>
      <c r="Y3393" s="1">
        <f t="shared" ref="Y3393:Y3456" si="944">ROUNDDOWN(HEX2DEC(LEFT(H3393,3))/8,0)</f>
        <v>60</v>
      </c>
      <c r="Z3393" s="1" t="str">
        <f>VLOOKUP(BIN2DEC(MID(HEX2BIN(MID(H3393,3,2),8),2,5)),Codes!$E$1:$F$18,2)</f>
        <v>Slash</v>
      </c>
      <c r="AA3393" s="6" t="str">
        <f t="shared" ref="AA3393:AA3456" si="945">MID(HEX2BIN(MID(H3393,4,1),4),3,1)</f>
        <v>0</v>
      </c>
      <c r="AB3393" s="1">
        <f t="shared" ref="AB3393:AB3456" si="946">(MOD(HEX2DEC(MID(H3393,4,1)),2))*64+ROUNDDOWN(HEX2DEC(MID(H3393,5,2))/4,0)</f>
        <v>1</v>
      </c>
      <c r="AC3393" s="1" t="str">
        <f>VLOOKUP(BIN2DEC(RIGHT(HEX2BIN(MID(H3393,6,1),4),1)&amp;LEFT(HEX2BIN(MID(H3393,7,1),4),1)),Codes!$K$1:$L$5,2)</f>
        <v>L</v>
      </c>
      <c r="AD3393" s="1" t="str">
        <f>VLOOKUP(BIN2DEC(RIGHT(HEX2BIN(MID(H3393,7,1),4),3)&amp;LEFT(HEX2BIN(MID(H3393,8,1),4),2)),Codes!$H$2:$I$33,2)</f>
        <v>Slash</v>
      </c>
      <c r="AE3393" s="1" t="str">
        <f t="shared" ref="AE3393:AE3456" si="947">MID(HEX2BIN(RIGHT(H3393,1),4),3,1)</f>
        <v>1</v>
      </c>
      <c r="AF3393" s="1" t="str">
        <f t="shared" ref="AF3393:AF3456" si="948">RIGHT(HEX2BIN(RIGHT(H3393,1),4),1)</f>
        <v>1</v>
      </c>
      <c r="AH3393" s="6">
        <f t="shared" ref="AH3393:AH3456" si="949">ROUNDDOWN(HEX2DEC(MID(H3393,6,3))/4,0)-(256*ROUNDDOWN(HEX2DEC(MID(H3393,6,1))/4,0))</f>
        <v>67</v>
      </c>
    </row>
    <row r="3394" spans="1:34">
      <c r="A3394" s="3" t="s">
        <v>7550</v>
      </c>
      <c r="B3394" s="1" t="s">
        <v>85</v>
      </c>
      <c r="D3394" s="9" t="s">
        <v>7485</v>
      </c>
      <c r="E3394" s="9" t="s">
        <v>338</v>
      </c>
      <c r="F3394" s="9" t="s">
        <v>91</v>
      </c>
      <c r="G3394" s="9" t="s">
        <v>7479</v>
      </c>
      <c r="H3394" s="9" t="s">
        <v>7486</v>
      </c>
      <c r="J3394" s="6" t="str">
        <f t="shared" si="933"/>
        <v>001011</v>
      </c>
      <c r="K3394" s="1">
        <f t="shared" si="934"/>
        <v>3</v>
      </c>
      <c r="L3394" s="6" t="str">
        <f t="shared" si="935"/>
        <v>00000</v>
      </c>
      <c r="M3394" s="1">
        <f t="shared" si="936"/>
        <v>78</v>
      </c>
      <c r="N3394" s="6" t="str">
        <f t="shared" si="937"/>
        <v>00</v>
      </c>
      <c r="O3394" s="1">
        <f t="shared" si="938"/>
        <v>5</v>
      </c>
      <c r="P3394" s="1">
        <f>IF(HEX2DEC(LEFT(E3394,4))&gt;=32768,HEX2DEC(LEFT(E3394,4))-65536,HEX2DEC(LEFT(E3394,4)))/Codes!$N$2</f>
        <v>4</v>
      </c>
      <c r="Q3394" s="1">
        <f>IF(HEX2DEC(RIGHT(E3394,4))&gt;=32768,HEX2DEC(RIGHT(E3394,4))-65536,HEX2DEC(RIGHT(E3394,4)))/Codes!$N$2</f>
        <v>6</v>
      </c>
      <c r="R3394" s="1">
        <f>IF(HEX2DEC(LEFT(F3394,4))&gt;=32768,HEX2DEC(LEFT(F3394,4))-65536,HEX2DEC(LEFT(F3394,4)))/Codes!$N$2</f>
        <v>0</v>
      </c>
      <c r="S3394" s="1">
        <f>IF(HEX2DEC(RIGHT(F3394,4))&gt;=32768,HEX2DEC(RIGHT(F3394,4))-65536,HEX2DEC(RIGHT(F3394,4)))/Codes!$N$2</f>
        <v>0</v>
      </c>
      <c r="T3394" s="18">
        <f t="shared" si="939"/>
        <v>60</v>
      </c>
      <c r="U3394" s="1">
        <f t="shared" si="940"/>
        <v>60</v>
      </c>
      <c r="V3394" s="1">
        <f t="shared" si="941"/>
        <v>0</v>
      </c>
      <c r="W3394" s="1" t="str">
        <f t="shared" si="942"/>
        <v>100</v>
      </c>
      <c r="X3394" s="1">
        <f t="shared" si="943"/>
        <v>3</v>
      </c>
      <c r="Y3394" s="1">
        <f t="shared" si="944"/>
        <v>60</v>
      </c>
      <c r="Z3394" s="1" t="str">
        <f>VLOOKUP(BIN2DEC(MID(HEX2BIN(MID(H3394,3,2),8),2,5)),Codes!$E$1:$F$18,2)</f>
        <v>Normal</v>
      </c>
      <c r="AA3394" s="6" t="str">
        <f t="shared" si="945"/>
        <v>0</v>
      </c>
      <c r="AB3394" s="1">
        <f t="shared" si="946"/>
        <v>1</v>
      </c>
      <c r="AC3394" s="1" t="str">
        <f>VLOOKUP(BIN2DEC(RIGHT(HEX2BIN(MID(H3394,6,1),4),1)&amp;LEFT(HEX2BIN(MID(H3394,7,1),4),1)),Codes!$K$1:$L$5,2)</f>
        <v>L</v>
      </c>
      <c r="AD3394" s="1" t="str">
        <f>VLOOKUP(BIN2DEC(RIGHT(HEX2BIN(MID(H3394,7,1),4),3)&amp;LEFT(HEX2BIN(MID(H3394,8,1),4),2)),Codes!$H$2:$I$33,2)</f>
        <v>Punch</v>
      </c>
      <c r="AE3394" s="1" t="str">
        <f t="shared" si="947"/>
        <v>1</v>
      </c>
      <c r="AF3394" s="1" t="str">
        <f t="shared" si="948"/>
        <v>1</v>
      </c>
      <c r="AH3394" s="6">
        <f t="shared" si="949"/>
        <v>65</v>
      </c>
    </row>
    <row r="3395" spans="1:34">
      <c r="A3395" s="3" t="s">
        <v>7551</v>
      </c>
      <c r="B3395" s="1" t="s">
        <v>85</v>
      </c>
      <c r="C3395" s="6" t="s">
        <v>1522</v>
      </c>
      <c r="D3395" s="9" t="s">
        <v>7507</v>
      </c>
      <c r="E3395" s="9" t="s">
        <v>343</v>
      </c>
      <c r="F3395" s="9" t="s">
        <v>91</v>
      </c>
      <c r="G3395" s="9" t="s">
        <v>7552</v>
      </c>
      <c r="H3395" s="9" t="s">
        <v>2858</v>
      </c>
      <c r="J3395" s="6" t="str">
        <f t="shared" si="933"/>
        <v>001011</v>
      </c>
      <c r="K3395" s="1">
        <f t="shared" si="934"/>
        <v>0</v>
      </c>
      <c r="L3395" s="6" t="str">
        <f t="shared" si="935"/>
        <v>00000</v>
      </c>
      <c r="M3395" s="1">
        <f t="shared" si="936"/>
        <v>78</v>
      </c>
      <c r="N3395" s="6" t="str">
        <f t="shared" si="937"/>
        <v>00</v>
      </c>
      <c r="O3395" s="1">
        <f t="shared" si="938"/>
        <v>5</v>
      </c>
      <c r="P3395" s="1">
        <f>IF(HEX2DEC(LEFT(E3395,4))&gt;=32768,HEX2DEC(LEFT(E3395,4))-65536,HEX2DEC(LEFT(E3395,4)))/Codes!$N$2</f>
        <v>4</v>
      </c>
      <c r="Q3395" s="1">
        <f>IF(HEX2DEC(RIGHT(E3395,4))&gt;=32768,HEX2DEC(RIGHT(E3395,4))-65536,HEX2DEC(RIGHT(E3395,4)))/Codes!$N$2</f>
        <v>4</v>
      </c>
      <c r="R3395" s="1">
        <f>IF(HEX2DEC(LEFT(F3395,4))&gt;=32768,HEX2DEC(LEFT(F3395,4))-65536,HEX2DEC(LEFT(F3395,4)))/Codes!$N$2</f>
        <v>0</v>
      </c>
      <c r="S3395" s="1">
        <f>IF(HEX2DEC(RIGHT(F3395,4))&gt;=32768,HEX2DEC(RIGHT(F3395,4))-65536,HEX2DEC(RIGHT(F3395,4)))/Codes!$N$2</f>
        <v>0</v>
      </c>
      <c r="T3395" s="18">
        <f t="shared" si="939"/>
        <v>84</v>
      </c>
      <c r="U3395" s="1">
        <f t="shared" si="940"/>
        <v>100</v>
      </c>
      <c r="V3395" s="1">
        <f t="shared" si="941"/>
        <v>200</v>
      </c>
      <c r="W3395" s="1" t="str">
        <f t="shared" si="942"/>
        <v>100</v>
      </c>
      <c r="X3395" s="1">
        <f t="shared" si="943"/>
        <v>0</v>
      </c>
      <c r="Y3395" s="1">
        <f t="shared" si="944"/>
        <v>0</v>
      </c>
      <c r="Z3395" s="1" t="str">
        <f>VLOOKUP(BIN2DEC(MID(HEX2BIN(MID(H3395,3,2),8),2,5)),Codes!$E$1:$F$18,2)</f>
        <v>Flame</v>
      </c>
      <c r="AA3395" s="6" t="str">
        <f t="shared" si="945"/>
        <v>0</v>
      </c>
      <c r="AB3395" s="1">
        <f t="shared" si="946"/>
        <v>0</v>
      </c>
      <c r="AC3395" s="1" t="str">
        <f>VLOOKUP(BIN2DEC(RIGHT(HEX2BIN(MID(H3395,6,1),4),1)&amp;LEFT(HEX2BIN(MID(H3395,7,1),4),1)),Codes!$K$1:$L$5,2)</f>
        <v>L</v>
      </c>
      <c r="AD3395" s="1" t="str">
        <f>VLOOKUP(BIN2DEC(RIGHT(HEX2BIN(MID(H3395,7,1),4),3)&amp;LEFT(HEX2BIN(MID(H3395,8,1),4),2)),Codes!$H$2:$I$33,2)</f>
        <v>Burn</v>
      </c>
      <c r="AE3395" s="1" t="str">
        <f t="shared" si="947"/>
        <v>1</v>
      </c>
      <c r="AF3395" s="1" t="str">
        <f t="shared" si="948"/>
        <v>1</v>
      </c>
      <c r="AH3395" s="6">
        <f t="shared" si="949"/>
        <v>72</v>
      </c>
    </row>
    <row r="3396" spans="1:34">
      <c r="A3396" s="3" t="s">
        <v>7553</v>
      </c>
      <c r="B3396" s="1" t="s">
        <v>85</v>
      </c>
      <c r="C3396" s="6" t="s">
        <v>1522</v>
      </c>
      <c r="D3396" s="9" t="s">
        <v>7554</v>
      </c>
      <c r="E3396" s="9" t="s">
        <v>207</v>
      </c>
      <c r="F3396" s="9" t="s">
        <v>91</v>
      </c>
      <c r="G3396" s="9" t="s">
        <v>7552</v>
      </c>
      <c r="H3396" s="9" t="s">
        <v>2858</v>
      </c>
      <c r="J3396" s="6" t="str">
        <f t="shared" si="933"/>
        <v>001011</v>
      </c>
      <c r="K3396" s="1">
        <f t="shared" si="934"/>
        <v>1</v>
      </c>
      <c r="L3396" s="6" t="str">
        <f t="shared" si="935"/>
        <v>00000</v>
      </c>
      <c r="M3396" s="1">
        <f t="shared" si="936"/>
        <v>78</v>
      </c>
      <c r="N3396" s="6" t="str">
        <f t="shared" si="937"/>
        <v>00</v>
      </c>
      <c r="O3396" s="1">
        <f t="shared" si="938"/>
        <v>5</v>
      </c>
      <c r="P3396" s="1">
        <f>IF(HEX2DEC(LEFT(E3396,4))&gt;=32768,HEX2DEC(LEFT(E3396,4))-65536,HEX2DEC(LEFT(E3396,4)))/Codes!$N$2</f>
        <v>4</v>
      </c>
      <c r="Q3396" s="1">
        <f>IF(HEX2DEC(RIGHT(E3396,4))&gt;=32768,HEX2DEC(RIGHT(E3396,4))-65536,HEX2DEC(RIGHT(E3396,4)))/Codes!$N$2</f>
        <v>0</v>
      </c>
      <c r="R3396" s="1">
        <f>IF(HEX2DEC(LEFT(F3396,4))&gt;=32768,HEX2DEC(LEFT(F3396,4))-65536,HEX2DEC(LEFT(F3396,4)))/Codes!$N$2</f>
        <v>0</v>
      </c>
      <c r="S3396" s="1">
        <f>IF(HEX2DEC(RIGHT(F3396,4))&gt;=32768,HEX2DEC(RIGHT(F3396,4))-65536,HEX2DEC(RIGHT(F3396,4)))/Codes!$N$2</f>
        <v>0</v>
      </c>
      <c r="T3396" s="18">
        <f t="shared" si="939"/>
        <v>84</v>
      </c>
      <c r="U3396" s="1">
        <f t="shared" si="940"/>
        <v>100</v>
      </c>
      <c r="V3396" s="1">
        <f t="shared" si="941"/>
        <v>200</v>
      </c>
      <c r="W3396" s="1" t="str">
        <f t="shared" si="942"/>
        <v>100</v>
      </c>
      <c r="X3396" s="1">
        <f t="shared" si="943"/>
        <v>0</v>
      </c>
      <c r="Y3396" s="1">
        <f t="shared" si="944"/>
        <v>0</v>
      </c>
      <c r="Z3396" s="1" t="str">
        <f>VLOOKUP(BIN2DEC(MID(HEX2BIN(MID(H3396,3,2),8),2,5)),Codes!$E$1:$F$18,2)</f>
        <v>Flame</v>
      </c>
      <c r="AA3396" s="6" t="str">
        <f t="shared" si="945"/>
        <v>0</v>
      </c>
      <c r="AB3396" s="1">
        <f t="shared" si="946"/>
        <v>0</v>
      </c>
      <c r="AC3396" s="1" t="str">
        <f>VLOOKUP(BIN2DEC(RIGHT(HEX2BIN(MID(H3396,6,1),4),1)&amp;LEFT(HEX2BIN(MID(H3396,7,1),4),1)),Codes!$K$1:$L$5,2)</f>
        <v>L</v>
      </c>
      <c r="AD3396" s="1" t="str">
        <f>VLOOKUP(BIN2DEC(RIGHT(HEX2BIN(MID(H3396,7,1),4),3)&amp;LEFT(HEX2BIN(MID(H3396,8,1),4),2)),Codes!$H$2:$I$33,2)</f>
        <v>Burn</v>
      </c>
      <c r="AE3396" s="1" t="str">
        <f t="shared" si="947"/>
        <v>1</v>
      </c>
      <c r="AF3396" s="1" t="str">
        <f t="shared" si="948"/>
        <v>1</v>
      </c>
      <c r="AH3396" s="6">
        <f t="shared" si="949"/>
        <v>72</v>
      </c>
    </row>
    <row r="3397" spans="1:34">
      <c r="A3397" s="3" t="s">
        <v>7555</v>
      </c>
      <c r="B3397" s="1" t="s">
        <v>85</v>
      </c>
      <c r="C3397" s="6" t="s">
        <v>1522</v>
      </c>
      <c r="D3397" s="9" t="s">
        <v>529</v>
      </c>
      <c r="E3397" s="9" t="s">
        <v>195</v>
      </c>
      <c r="F3397" s="9" t="s">
        <v>91</v>
      </c>
      <c r="G3397" s="9" t="s">
        <v>7552</v>
      </c>
      <c r="H3397" s="9" t="s">
        <v>2858</v>
      </c>
      <c r="J3397" s="6" t="str">
        <f t="shared" si="933"/>
        <v>001011</v>
      </c>
      <c r="K3397" s="1">
        <f t="shared" si="934"/>
        <v>2</v>
      </c>
      <c r="L3397" s="6" t="str">
        <f t="shared" si="935"/>
        <v>00000</v>
      </c>
      <c r="M3397" s="1">
        <f t="shared" si="936"/>
        <v>4</v>
      </c>
      <c r="N3397" s="6" t="str">
        <f t="shared" si="937"/>
        <v>00</v>
      </c>
      <c r="O3397" s="1">
        <f t="shared" si="938"/>
        <v>5</v>
      </c>
      <c r="P3397" s="1">
        <f>IF(HEX2DEC(LEFT(E3397,4))&gt;=32768,HEX2DEC(LEFT(E3397,4))-65536,HEX2DEC(LEFT(E3397,4)))/Codes!$N$2</f>
        <v>4.4000000000000004</v>
      </c>
      <c r="Q3397" s="1">
        <f>IF(HEX2DEC(RIGHT(E3397,4))&gt;=32768,HEX2DEC(RIGHT(E3397,4))-65536,HEX2DEC(RIGHT(E3397,4)))/Codes!$N$2</f>
        <v>0</v>
      </c>
      <c r="R3397" s="1">
        <f>IF(HEX2DEC(LEFT(F3397,4))&gt;=32768,HEX2DEC(LEFT(F3397,4))-65536,HEX2DEC(LEFT(F3397,4)))/Codes!$N$2</f>
        <v>0</v>
      </c>
      <c r="S3397" s="1">
        <f>IF(HEX2DEC(RIGHT(F3397,4))&gt;=32768,HEX2DEC(RIGHT(F3397,4))-65536,HEX2DEC(RIGHT(F3397,4)))/Codes!$N$2</f>
        <v>0</v>
      </c>
      <c r="T3397" s="18">
        <f t="shared" si="939"/>
        <v>84</v>
      </c>
      <c r="U3397" s="1">
        <f t="shared" si="940"/>
        <v>100</v>
      </c>
      <c r="V3397" s="1">
        <f t="shared" si="941"/>
        <v>200</v>
      </c>
      <c r="W3397" s="1" t="str">
        <f t="shared" si="942"/>
        <v>100</v>
      </c>
      <c r="X3397" s="1">
        <f t="shared" si="943"/>
        <v>0</v>
      </c>
      <c r="Y3397" s="1">
        <f t="shared" si="944"/>
        <v>0</v>
      </c>
      <c r="Z3397" s="1" t="str">
        <f>VLOOKUP(BIN2DEC(MID(HEX2BIN(MID(H3397,3,2),8),2,5)),Codes!$E$1:$F$18,2)</f>
        <v>Flame</v>
      </c>
      <c r="AA3397" s="6" t="str">
        <f t="shared" si="945"/>
        <v>0</v>
      </c>
      <c r="AB3397" s="1">
        <f t="shared" si="946"/>
        <v>0</v>
      </c>
      <c r="AC3397" s="1" t="str">
        <f>VLOOKUP(BIN2DEC(RIGHT(HEX2BIN(MID(H3397,6,1),4),1)&amp;LEFT(HEX2BIN(MID(H3397,7,1),4),1)),Codes!$K$1:$L$5,2)</f>
        <v>L</v>
      </c>
      <c r="AD3397" s="1" t="str">
        <f>VLOOKUP(BIN2DEC(RIGHT(HEX2BIN(MID(H3397,7,1),4),3)&amp;LEFT(HEX2BIN(MID(H3397,8,1),4),2)),Codes!$H$2:$I$33,2)</f>
        <v>Burn</v>
      </c>
      <c r="AE3397" s="1" t="str">
        <f t="shared" si="947"/>
        <v>1</v>
      </c>
      <c r="AF3397" s="1" t="str">
        <f t="shared" si="948"/>
        <v>1</v>
      </c>
      <c r="AH3397" s="6">
        <f t="shared" si="949"/>
        <v>72</v>
      </c>
    </row>
    <row r="3398" spans="1:34">
      <c r="A3398" s="3" t="s">
        <v>7556</v>
      </c>
      <c r="B3398" s="1" t="s">
        <v>85</v>
      </c>
      <c r="C3398" s="6" t="s">
        <v>1522</v>
      </c>
      <c r="D3398" s="9" t="s">
        <v>7504</v>
      </c>
      <c r="E3398" s="9" t="s">
        <v>1174</v>
      </c>
      <c r="F3398" s="9" t="s">
        <v>91</v>
      </c>
      <c r="G3398" s="9" t="s">
        <v>7557</v>
      </c>
      <c r="H3398" s="9" t="s">
        <v>992</v>
      </c>
      <c r="J3398" s="6" t="str">
        <f t="shared" si="933"/>
        <v>001011</v>
      </c>
      <c r="K3398" s="1">
        <f t="shared" si="934"/>
        <v>3</v>
      </c>
      <c r="L3398" s="6" t="str">
        <f t="shared" si="935"/>
        <v>00000</v>
      </c>
      <c r="M3398" s="1">
        <f t="shared" si="936"/>
        <v>78</v>
      </c>
      <c r="N3398" s="6" t="str">
        <f t="shared" si="937"/>
        <v>00</v>
      </c>
      <c r="O3398" s="1">
        <f t="shared" si="938"/>
        <v>3</v>
      </c>
      <c r="P3398" s="1">
        <f>IF(HEX2DEC(LEFT(E3398,4))&gt;=32768,HEX2DEC(LEFT(E3398,4))-65536,HEX2DEC(LEFT(E3398,4)))/Codes!$N$2</f>
        <v>4</v>
      </c>
      <c r="Q3398" s="1">
        <f>IF(HEX2DEC(RIGHT(E3398,4))&gt;=32768,HEX2DEC(RIGHT(E3398,4))-65536,HEX2DEC(RIGHT(E3398,4)))/Codes!$N$2</f>
        <v>5.6</v>
      </c>
      <c r="R3398" s="1">
        <f>IF(HEX2DEC(LEFT(F3398,4))&gt;=32768,HEX2DEC(LEFT(F3398,4))-65536,HEX2DEC(LEFT(F3398,4)))/Codes!$N$2</f>
        <v>0</v>
      </c>
      <c r="S3398" s="1">
        <f>IF(HEX2DEC(RIGHT(F3398,4))&gt;=32768,HEX2DEC(RIGHT(F3398,4))-65536,HEX2DEC(RIGHT(F3398,4)))/Codes!$N$2</f>
        <v>0</v>
      </c>
      <c r="T3398" s="18">
        <f t="shared" si="939"/>
        <v>361</v>
      </c>
      <c r="U3398" s="1">
        <f t="shared" si="940"/>
        <v>100</v>
      </c>
      <c r="V3398" s="1">
        <f t="shared" si="941"/>
        <v>80</v>
      </c>
      <c r="W3398" s="1" t="str">
        <f t="shared" si="942"/>
        <v>100</v>
      </c>
      <c r="X3398" s="1">
        <f t="shared" si="943"/>
        <v>0</v>
      </c>
      <c r="Y3398" s="1">
        <f t="shared" si="944"/>
        <v>0</v>
      </c>
      <c r="Z3398" s="1" t="str">
        <f>VLOOKUP(BIN2DEC(MID(HEX2BIN(MID(H3398,3,2),8),2,5)),Codes!$E$1:$F$18,2)</f>
        <v>Slash</v>
      </c>
      <c r="AA3398" s="6" t="str">
        <f t="shared" si="945"/>
        <v>0</v>
      </c>
      <c r="AB3398" s="1">
        <f t="shared" si="946"/>
        <v>0</v>
      </c>
      <c r="AC3398" s="1" t="str">
        <f>VLOOKUP(BIN2DEC(RIGHT(HEX2BIN(MID(H3398,6,1),4),1)&amp;LEFT(HEX2BIN(MID(H3398,7,1),4),1)),Codes!$K$1:$L$5,2)</f>
        <v>S</v>
      </c>
      <c r="AD3398" s="1" t="str">
        <f>VLOOKUP(BIN2DEC(RIGHT(HEX2BIN(MID(H3398,7,1),4),3)&amp;LEFT(HEX2BIN(MID(H3398,8,1),4),2)),Codes!$H$2:$I$33,2)</f>
        <v>Slash</v>
      </c>
      <c r="AE3398" s="1" t="str">
        <f t="shared" si="947"/>
        <v>1</v>
      </c>
      <c r="AF3398" s="1" t="str">
        <f t="shared" si="948"/>
        <v>1</v>
      </c>
      <c r="AH3398" s="6">
        <f t="shared" si="949"/>
        <v>3</v>
      </c>
    </row>
    <row r="3399" spans="1:34">
      <c r="A3399" s="3" t="s">
        <v>7558</v>
      </c>
      <c r="B3399" s="1" t="s">
        <v>85</v>
      </c>
      <c r="C3399" s="6" t="s">
        <v>7559</v>
      </c>
      <c r="D3399" s="9" t="s">
        <v>7560</v>
      </c>
      <c r="E3399" s="9" t="s">
        <v>1633</v>
      </c>
      <c r="F3399" s="9" t="s">
        <v>91</v>
      </c>
      <c r="G3399" s="9" t="s">
        <v>7561</v>
      </c>
      <c r="H3399" s="9" t="s">
        <v>7214</v>
      </c>
      <c r="J3399" s="6" t="str">
        <f t="shared" si="933"/>
        <v>001011</v>
      </c>
      <c r="K3399" s="1">
        <f t="shared" si="934"/>
        <v>0</v>
      </c>
      <c r="L3399" s="6" t="str">
        <f t="shared" si="935"/>
        <v>00000</v>
      </c>
      <c r="M3399" s="1">
        <f t="shared" si="936"/>
        <v>78</v>
      </c>
      <c r="N3399" s="6" t="str">
        <f t="shared" si="937"/>
        <v>00</v>
      </c>
      <c r="O3399" s="1">
        <f t="shared" si="938"/>
        <v>2</v>
      </c>
      <c r="P3399" s="1">
        <f>IF(HEX2DEC(LEFT(E3399,4))&gt;=32768,HEX2DEC(LEFT(E3399,4))-65536,HEX2DEC(LEFT(E3399,4)))/Codes!$N$2</f>
        <v>4</v>
      </c>
      <c r="Q3399" s="1">
        <f>IF(HEX2DEC(RIGHT(E3399,4))&gt;=32768,HEX2DEC(RIGHT(E3399,4))-65536,HEX2DEC(RIGHT(E3399,4)))/Codes!$N$2</f>
        <v>3.6</v>
      </c>
      <c r="R3399" s="1">
        <f>IF(HEX2DEC(LEFT(F3399,4))&gt;=32768,HEX2DEC(LEFT(F3399,4))-65536,HEX2DEC(LEFT(F3399,4)))/Codes!$N$2</f>
        <v>0</v>
      </c>
      <c r="S3399" s="1">
        <f>IF(HEX2DEC(RIGHT(F3399,4))&gt;=32768,HEX2DEC(RIGHT(F3399,4))-65536,HEX2DEC(RIGHT(F3399,4)))/Codes!$N$2</f>
        <v>0</v>
      </c>
      <c r="T3399" s="18">
        <f t="shared" si="939"/>
        <v>84</v>
      </c>
      <c r="U3399" s="1">
        <f t="shared" si="940"/>
        <v>100</v>
      </c>
      <c r="V3399" s="1">
        <f t="shared" si="941"/>
        <v>160</v>
      </c>
      <c r="W3399" s="1" t="str">
        <f t="shared" si="942"/>
        <v>100</v>
      </c>
      <c r="X3399" s="1">
        <f t="shared" si="943"/>
        <v>0</v>
      </c>
      <c r="Y3399" s="1">
        <f t="shared" si="944"/>
        <v>0</v>
      </c>
      <c r="Z3399" s="1" t="str">
        <f>VLOOKUP(BIN2DEC(MID(HEX2BIN(MID(H3399,3,2),8),2,5)),Codes!$E$1:$F$18,2)</f>
        <v>Flame</v>
      </c>
      <c r="AA3399" s="6" t="str">
        <f t="shared" si="945"/>
        <v>0</v>
      </c>
      <c r="AB3399" s="1">
        <f t="shared" si="946"/>
        <v>0</v>
      </c>
      <c r="AC3399" s="1" t="str">
        <f>VLOOKUP(BIN2DEC(RIGHT(HEX2BIN(MID(H3399,6,1),4),1)&amp;LEFT(HEX2BIN(MID(H3399,7,1),4),1)),Codes!$K$1:$L$5,2)</f>
        <v>M</v>
      </c>
      <c r="AD3399" s="1" t="str">
        <f>VLOOKUP(BIN2DEC(RIGHT(HEX2BIN(MID(H3399,7,1),4),3)&amp;LEFT(HEX2BIN(MID(H3399,8,1),4),2)),Codes!$H$2:$I$33,2)</f>
        <v>Burn</v>
      </c>
      <c r="AE3399" s="1" t="str">
        <f t="shared" si="947"/>
        <v>1</v>
      </c>
      <c r="AF3399" s="1" t="str">
        <f t="shared" si="948"/>
        <v>1</v>
      </c>
      <c r="AH3399" s="6">
        <f t="shared" si="949"/>
        <v>40</v>
      </c>
    </row>
    <row r="3400" spans="1:34">
      <c r="A3400" s="3" t="s">
        <v>7562</v>
      </c>
      <c r="B3400" s="1" t="s">
        <v>85</v>
      </c>
      <c r="C3400" s="6" t="s">
        <v>7559</v>
      </c>
      <c r="D3400" s="9" t="s">
        <v>7563</v>
      </c>
      <c r="E3400" s="9" t="s">
        <v>207</v>
      </c>
      <c r="F3400" s="9" t="s">
        <v>91</v>
      </c>
      <c r="G3400" s="9" t="s">
        <v>7561</v>
      </c>
      <c r="H3400" s="9" t="s">
        <v>7214</v>
      </c>
      <c r="J3400" s="6" t="str">
        <f t="shared" si="933"/>
        <v>001011</v>
      </c>
      <c r="K3400" s="1">
        <f t="shared" si="934"/>
        <v>1</v>
      </c>
      <c r="L3400" s="6" t="str">
        <f t="shared" si="935"/>
        <v>00000</v>
      </c>
      <c r="M3400" s="1">
        <f t="shared" si="936"/>
        <v>78</v>
      </c>
      <c r="N3400" s="6" t="str">
        <f t="shared" si="937"/>
        <v>00</v>
      </c>
      <c r="O3400" s="1">
        <f t="shared" si="938"/>
        <v>2</v>
      </c>
      <c r="P3400" s="1">
        <f>IF(HEX2DEC(LEFT(E3400,4))&gt;=32768,HEX2DEC(LEFT(E3400,4))-65536,HEX2DEC(LEFT(E3400,4)))/Codes!$N$2</f>
        <v>4</v>
      </c>
      <c r="Q3400" s="1">
        <f>IF(HEX2DEC(RIGHT(E3400,4))&gt;=32768,HEX2DEC(RIGHT(E3400,4))-65536,HEX2DEC(RIGHT(E3400,4)))/Codes!$N$2</f>
        <v>0</v>
      </c>
      <c r="R3400" s="1">
        <f>IF(HEX2DEC(LEFT(F3400,4))&gt;=32768,HEX2DEC(LEFT(F3400,4))-65536,HEX2DEC(LEFT(F3400,4)))/Codes!$N$2</f>
        <v>0</v>
      </c>
      <c r="S3400" s="1">
        <f>IF(HEX2DEC(RIGHT(F3400,4))&gt;=32768,HEX2DEC(RIGHT(F3400,4))-65536,HEX2DEC(RIGHT(F3400,4)))/Codes!$N$2</f>
        <v>0</v>
      </c>
      <c r="T3400" s="18">
        <f t="shared" si="939"/>
        <v>84</v>
      </c>
      <c r="U3400" s="1">
        <f t="shared" si="940"/>
        <v>100</v>
      </c>
      <c r="V3400" s="1">
        <f t="shared" si="941"/>
        <v>160</v>
      </c>
      <c r="W3400" s="1" t="str">
        <f t="shared" si="942"/>
        <v>100</v>
      </c>
      <c r="X3400" s="1">
        <f t="shared" si="943"/>
        <v>0</v>
      </c>
      <c r="Y3400" s="1">
        <f t="shared" si="944"/>
        <v>0</v>
      </c>
      <c r="Z3400" s="1" t="str">
        <f>VLOOKUP(BIN2DEC(MID(HEX2BIN(MID(H3400,3,2),8),2,5)),Codes!$E$1:$F$18,2)</f>
        <v>Flame</v>
      </c>
      <c r="AA3400" s="6" t="str">
        <f t="shared" si="945"/>
        <v>0</v>
      </c>
      <c r="AB3400" s="1">
        <f t="shared" si="946"/>
        <v>0</v>
      </c>
      <c r="AC3400" s="1" t="str">
        <f>VLOOKUP(BIN2DEC(RIGHT(HEX2BIN(MID(H3400,6,1),4),1)&amp;LEFT(HEX2BIN(MID(H3400,7,1),4),1)),Codes!$K$1:$L$5,2)</f>
        <v>M</v>
      </c>
      <c r="AD3400" s="1" t="str">
        <f>VLOOKUP(BIN2DEC(RIGHT(HEX2BIN(MID(H3400,7,1),4),3)&amp;LEFT(HEX2BIN(MID(H3400,8,1),4),2)),Codes!$H$2:$I$33,2)</f>
        <v>Burn</v>
      </c>
      <c r="AE3400" s="1" t="str">
        <f t="shared" si="947"/>
        <v>1</v>
      </c>
      <c r="AF3400" s="1" t="str">
        <f t="shared" si="948"/>
        <v>1</v>
      </c>
      <c r="AH3400" s="6">
        <f t="shared" si="949"/>
        <v>40</v>
      </c>
    </row>
    <row r="3401" spans="1:34">
      <c r="A3401" s="3" t="s">
        <v>7564</v>
      </c>
      <c r="B3401" s="1" t="s">
        <v>85</v>
      </c>
      <c r="C3401" s="6" t="s">
        <v>7559</v>
      </c>
      <c r="D3401" s="9" t="s">
        <v>1756</v>
      </c>
      <c r="E3401" s="9" t="s">
        <v>307</v>
      </c>
      <c r="F3401" s="9" t="s">
        <v>433</v>
      </c>
      <c r="G3401" s="9" t="s">
        <v>7561</v>
      </c>
      <c r="H3401" s="9" t="s">
        <v>7214</v>
      </c>
      <c r="J3401" s="6" t="str">
        <f t="shared" si="933"/>
        <v>001011</v>
      </c>
      <c r="K3401" s="1">
        <f t="shared" si="934"/>
        <v>2</v>
      </c>
      <c r="L3401" s="6" t="str">
        <f t="shared" si="935"/>
        <v>00000</v>
      </c>
      <c r="M3401" s="1">
        <f t="shared" si="936"/>
        <v>4</v>
      </c>
      <c r="N3401" s="6" t="str">
        <f t="shared" si="937"/>
        <v>00</v>
      </c>
      <c r="O3401" s="1">
        <f t="shared" si="938"/>
        <v>2</v>
      </c>
      <c r="P3401" s="1">
        <f>IF(HEX2DEC(LEFT(E3401,4))&gt;=32768,HEX2DEC(LEFT(E3401,4))-65536,HEX2DEC(LEFT(E3401,4)))/Codes!$N$2</f>
        <v>3.2</v>
      </c>
      <c r="Q3401" s="1">
        <f>IF(HEX2DEC(RIGHT(E3401,4))&gt;=32768,HEX2DEC(RIGHT(E3401,4))-65536,HEX2DEC(RIGHT(E3401,4)))/Codes!$N$2</f>
        <v>0</v>
      </c>
      <c r="R3401" s="1">
        <f>IF(HEX2DEC(LEFT(F3401,4))&gt;=32768,HEX2DEC(LEFT(F3401,4))-65536,HEX2DEC(LEFT(F3401,4)))/Codes!$N$2</f>
        <v>1.6</v>
      </c>
      <c r="S3401" s="1">
        <f>IF(HEX2DEC(RIGHT(F3401,4))&gt;=32768,HEX2DEC(RIGHT(F3401,4))-65536,HEX2DEC(RIGHT(F3401,4)))/Codes!$N$2</f>
        <v>0</v>
      </c>
      <c r="T3401" s="18">
        <f t="shared" si="939"/>
        <v>84</v>
      </c>
      <c r="U3401" s="1">
        <f t="shared" si="940"/>
        <v>100</v>
      </c>
      <c r="V3401" s="1">
        <f t="shared" si="941"/>
        <v>160</v>
      </c>
      <c r="W3401" s="1" t="str">
        <f t="shared" si="942"/>
        <v>100</v>
      </c>
      <c r="X3401" s="1">
        <f t="shared" si="943"/>
        <v>0</v>
      </c>
      <c r="Y3401" s="1">
        <f t="shared" si="944"/>
        <v>0</v>
      </c>
      <c r="Z3401" s="1" t="str">
        <f>VLOOKUP(BIN2DEC(MID(HEX2BIN(MID(H3401,3,2),8),2,5)),Codes!$E$1:$F$18,2)</f>
        <v>Flame</v>
      </c>
      <c r="AA3401" s="6" t="str">
        <f t="shared" si="945"/>
        <v>0</v>
      </c>
      <c r="AB3401" s="1">
        <f t="shared" si="946"/>
        <v>0</v>
      </c>
      <c r="AC3401" s="1" t="str">
        <f>VLOOKUP(BIN2DEC(RIGHT(HEX2BIN(MID(H3401,6,1),4),1)&amp;LEFT(HEX2BIN(MID(H3401,7,1),4),1)),Codes!$K$1:$L$5,2)</f>
        <v>M</v>
      </c>
      <c r="AD3401" s="1" t="str">
        <f>VLOOKUP(BIN2DEC(RIGHT(HEX2BIN(MID(H3401,7,1),4),3)&amp;LEFT(HEX2BIN(MID(H3401,8,1),4),2)),Codes!$H$2:$I$33,2)</f>
        <v>Burn</v>
      </c>
      <c r="AE3401" s="1" t="str">
        <f t="shared" si="947"/>
        <v>1</v>
      </c>
      <c r="AF3401" s="1" t="str">
        <f t="shared" si="948"/>
        <v>1</v>
      </c>
      <c r="AH3401" s="6">
        <f t="shared" si="949"/>
        <v>40</v>
      </c>
    </row>
    <row r="3402" spans="1:34">
      <c r="A3402" s="3" t="s">
        <v>7565</v>
      </c>
      <c r="B3402" s="1" t="s">
        <v>85</v>
      </c>
      <c r="C3402" s="6" t="s">
        <v>7559</v>
      </c>
      <c r="D3402" s="9" t="s">
        <v>7566</v>
      </c>
      <c r="E3402" s="9" t="s">
        <v>1174</v>
      </c>
      <c r="F3402" s="9" t="s">
        <v>91</v>
      </c>
      <c r="G3402" s="9" t="s">
        <v>1817</v>
      </c>
      <c r="H3402" s="9" t="s">
        <v>7567</v>
      </c>
      <c r="J3402" s="6" t="str">
        <f t="shared" si="933"/>
        <v>001011</v>
      </c>
      <c r="K3402" s="1">
        <f t="shared" si="934"/>
        <v>3</v>
      </c>
      <c r="L3402" s="6" t="str">
        <f t="shared" si="935"/>
        <v>00000</v>
      </c>
      <c r="M3402" s="1">
        <f t="shared" si="936"/>
        <v>78</v>
      </c>
      <c r="N3402" s="6" t="str">
        <f t="shared" si="937"/>
        <v>00</v>
      </c>
      <c r="O3402" s="1">
        <f t="shared" si="938"/>
        <v>1</v>
      </c>
      <c r="P3402" s="1">
        <f>IF(HEX2DEC(LEFT(E3402,4))&gt;=32768,HEX2DEC(LEFT(E3402,4))-65536,HEX2DEC(LEFT(E3402,4)))/Codes!$N$2</f>
        <v>4</v>
      </c>
      <c r="Q3402" s="1">
        <f>IF(HEX2DEC(RIGHT(E3402,4))&gt;=32768,HEX2DEC(RIGHT(E3402,4))-65536,HEX2DEC(RIGHT(E3402,4)))/Codes!$N$2</f>
        <v>5.6</v>
      </c>
      <c r="R3402" s="1">
        <f>IF(HEX2DEC(LEFT(F3402,4))&gt;=32768,HEX2DEC(LEFT(F3402,4))-65536,HEX2DEC(LEFT(F3402,4)))/Codes!$N$2</f>
        <v>0</v>
      </c>
      <c r="S3402" s="1">
        <f>IF(HEX2DEC(RIGHT(F3402,4))&gt;=32768,HEX2DEC(RIGHT(F3402,4))-65536,HEX2DEC(RIGHT(F3402,4)))/Codes!$N$2</f>
        <v>0</v>
      </c>
      <c r="T3402" s="18">
        <f t="shared" si="939"/>
        <v>361</v>
      </c>
      <c r="U3402" s="1">
        <f t="shared" si="940"/>
        <v>100</v>
      </c>
      <c r="V3402" s="1">
        <f t="shared" si="941"/>
        <v>0</v>
      </c>
      <c r="W3402" s="1" t="str">
        <f t="shared" si="942"/>
        <v>100</v>
      </c>
      <c r="X3402" s="1">
        <f t="shared" si="943"/>
        <v>0</v>
      </c>
      <c r="Y3402" s="1">
        <f t="shared" si="944"/>
        <v>10</v>
      </c>
      <c r="Z3402" s="1" t="str">
        <f>VLOOKUP(BIN2DEC(MID(HEX2BIN(MID(H3402,3,2),8),2,5)),Codes!$E$1:$F$18,2)</f>
        <v>Slash</v>
      </c>
      <c r="AA3402" s="6" t="str">
        <f t="shared" si="945"/>
        <v>0</v>
      </c>
      <c r="AB3402" s="1">
        <f t="shared" si="946"/>
        <v>0</v>
      </c>
      <c r="AC3402" s="1" t="str">
        <f>VLOOKUP(BIN2DEC(RIGHT(HEX2BIN(MID(H3402,6,1),4),1)&amp;LEFT(HEX2BIN(MID(H3402,7,1),4),1)),Codes!$K$1:$L$5,2)</f>
        <v>S</v>
      </c>
      <c r="AD3402" s="1" t="str">
        <f>VLOOKUP(BIN2DEC(RIGHT(HEX2BIN(MID(H3402,7,1),4),3)&amp;LEFT(HEX2BIN(MID(H3402,8,1),4),2)),Codes!$H$2:$I$33,2)</f>
        <v>Slash</v>
      </c>
      <c r="AE3402" s="1" t="str">
        <f t="shared" si="947"/>
        <v>1</v>
      </c>
      <c r="AF3402" s="1" t="str">
        <f t="shared" si="948"/>
        <v>1</v>
      </c>
      <c r="AH3402" s="6">
        <f t="shared" si="949"/>
        <v>3</v>
      </c>
    </row>
    <row r="3403" spans="1:34">
      <c r="A3403" s="3" t="s">
        <v>7568</v>
      </c>
      <c r="B3403" s="1" t="s">
        <v>85</v>
      </c>
      <c r="C3403" s="6" t="s">
        <v>7569</v>
      </c>
      <c r="D3403" s="9" t="s">
        <v>7570</v>
      </c>
      <c r="E3403" s="9" t="s">
        <v>1633</v>
      </c>
      <c r="F3403" s="9" t="s">
        <v>91</v>
      </c>
      <c r="G3403" s="9" t="s">
        <v>7571</v>
      </c>
      <c r="H3403" s="9" t="s">
        <v>7214</v>
      </c>
      <c r="J3403" s="6" t="str">
        <f t="shared" si="933"/>
        <v>001011</v>
      </c>
      <c r="K3403" s="1">
        <f t="shared" si="934"/>
        <v>0</v>
      </c>
      <c r="L3403" s="6" t="str">
        <f t="shared" si="935"/>
        <v>00000</v>
      </c>
      <c r="M3403" s="1">
        <f t="shared" si="936"/>
        <v>78</v>
      </c>
      <c r="N3403" s="6" t="str">
        <f t="shared" si="937"/>
        <v>00</v>
      </c>
      <c r="O3403" s="1">
        <f t="shared" si="938"/>
        <v>1</v>
      </c>
      <c r="P3403" s="1">
        <f>IF(HEX2DEC(LEFT(E3403,4))&gt;=32768,HEX2DEC(LEFT(E3403,4))-65536,HEX2DEC(LEFT(E3403,4)))/Codes!$N$2</f>
        <v>4</v>
      </c>
      <c r="Q3403" s="1">
        <f>IF(HEX2DEC(RIGHT(E3403,4))&gt;=32768,HEX2DEC(RIGHT(E3403,4))-65536,HEX2DEC(RIGHT(E3403,4)))/Codes!$N$2</f>
        <v>3.6</v>
      </c>
      <c r="R3403" s="1">
        <f>IF(HEX2DEC(LEFT(F3403,4))&gt;=32768,HEX2DEC(LEFT(F3403,4))-65536,HEX2DEC(LEFT(F3403,4)))/Codes!$N$2</f>
        <v>0</v>
      </c>
      <c r="S3403" s="1">
        <f>IF(HEX2DEC(RIGHT(F3403,4))&gt;=32768,HEX2DEC(RIGHT(F3403,4))-65536,HEX2DEC(RIGHT(F3403,4)))/Codes!$N$2</f>
        <v>0</v>
      </c>
      <c r="T3403" s="18">
        <f t="shared" si="939"/>
        <v>84</v>
      </c>
      <c r="U3403" s="1">
        <f t="shared" si="940"/>
        <v>100</v>
      </c>
      <c r="V3403" s="1">
        <f t="shared" si="941"/>
        <v>196</v>
      </c>
      <c r="W3403" s="1" t="str">
        <f t="shared" si="942"/>
        <v>100</v>
      </c>
      <c r="X3403" s="1">
        <f t="shared" si="943"/>
        <v>0</v>
      </c>
      <c r="Y3403" s="1">
        <f t="shared" si="944"/>
        <v>0</v>
      </c>
      <c r="Z3403" s="1" t="str">
        <f>VLOOKUP(BIN2DEC(MID(HEX2BIN(MID(H3403,3,2),8),2,5)),Codes!$E$1:$F$18,2)</f>
        <v>Flame</v>
      </c>
      <c r="AA3403" s="6" t="str">
        <f t="shared" si="945"/>
        <v>0</v>
      </c>
      <c r="AB3403" s="1">
        <f t="shared" si="946"/>
        <v>0</v>
      </c>
      <c r="AC3403" s="1" t="str">
        <f>VLOOKUP(BIN2DEC(RIGHT(HEX2BIN(MID(H3403,6,1),4),1)&amp;LEFT(HEX2BIN(MID(H3403,7,1),4),1)),Codes!$K$1:$L$5,2)</f>
        <v>M</v>
      </c>
      <c r="AD3403" s="1" t="str">
        <f>VLOOKUP(BIN2DEC(RIGHT(HEX2BIN(MID(H3403,7,1),4),3)&amp;LEFT(HEX2BIN(MID(H3403,8,1),4),2)),Codes!$H$2:$I$33,2)</f>
        <v>Burn</v>
      </c>
      <c r="AE3403" s="1" t="str">
        <f t="shared" si="947"/>
        <v>1</v>
      </c>
      <c r="AF3403" s="1" t="str">
        <f t="shared" si="948"/>
        <v>1</v>
      </c>
      <c r="AH3403" s="6">
        <f t="shared" si="949"/>
        <v>40</v>
      </c>
    </row>
    <row r="3404" spans="1:34">
      <c r="A3404" s="3" t="s">
        <v>7572</v>
      </c>
      <c r="B3404" s="1" t="s">
        <v>85</v>
      </c>
      <c r="C3404" s="6" t="s">
        <v>7569</v>
      </c>
      <c r="D3404" s="9" t="s">
        <v>7573</v>
      </c>
      <c r="E3404" s="9" t="s">
        <v>207</v>
      </c>
      <c r="F3404" s="9" t="s">
        <v>91</v>
      </c>
      <c r="G3404" s="9" t="s">
        <v>7571</v>
      </c>
      <c r="H3404" s="9" t="s">
        <v>7214</v>
      </c>
      <c r="J3404" s="6" t="str">
        <f t="shared" si="933"/>
        <v>001011</v>
      </c>
      <c r="K3404" s="1">
        <f t="shared" si="934"/>
        <v>1</v>
      </c>
      <c r="L3404" s="6" t="str">
        <f t="shared" si="935"/>
        <v>00000</v>
      </c>
      <c r="M3404" s="1">
        <f t="shared" si="936"/>
        <v>78</v>
      </c>
      <c r="N3404" s="6" t="str">
        <f t="shared" si="937"/>
        <v>00</v>
      </c>
      <c r="O3404" s="1">
        <f t="shared" si="938"/>
        <v>1</v>
      </c>
      <c r="P3404" s="1">
        <f>IF(HEX2DEC(LEFT(E3404,4))&gt;=32768,HEX2DEC(LEFT(E3404,4))-65536,HEX2DEC(LEFT(E3404,4)))/Codes!$N$2</f>
        <v>4</v>
      </c>
      <c r="Q3404" s="1">
        <f>IF(HEX2DEC(RIGHT(E3404,4))&gt;=32768,HEX2DEC(RIGHT(E3404,4))-65536,HEX2DEC(RIGHT(E3404,4)))/Codes!$N$2</f>
        <v>0</v>
      </c>
      <c r="R3404" s="1">
        <f>IF(HEX2DEC(LEFT(F3404,4))&gt;=32768,HEX2DEC(LEFT(F3404,4))-65536,HEX2DEC(LEFT(F3404,4)))/Codes!$N$2</f>
        <v>0</v>
      </c>
      <c r="S3404" s="1">
        <f>IF(HEX2DEC(RIGHT(F3404,4))&gt;=32768,HEX2DEC(RIGHT(F3404,4))-65536,HEX2DEC(RIGHT(F3404,4)))/Codes!$N$2</f>
        <v>0</v>
      </c>
      <c r="T3404" s="18">
        <f t="shared" si="939"/>
        <v>84</v>
      </c>
      <c r="U3404" s="1">
        <f t="shared" si="940"/>
        <v>100</v>
      </c>
      <c r="V3404" s="1">
        <f t="shared" si="941"/>
        <v>196</v>
      </c>
      <c r="W3404" s="1" t="str">
        <f t="shared" si="942"/>
        <v>100</v>
      </c>
      <c r="X3404" s="1">
        <f t="shared" si="943"/>
        <v>0</v>
      </c>
      <c r="Y3404" s="1">
        <f t="shared" si="944"/>
        <v>0</v>
      </c>
      <c r="Z3404" s="1" t="str">
        <f>VLOOKUP(BIN2DEC(MID(HEX2BIN(MID(H3404,3,2),8),2,5)),Codes!$E$1:$F$18,2)</f>
        <v>Flame</v>
      </c>
      <c r="AA3404" s="6" t="str">
        <f t="shared" si="945"/>
        <v>0</v>
      </c>
      <c r="AB3404" s="1">
        <f t="shared" si="946"/>
        <v>0</v>
      </c>
      <c r="AC3404" s="1" t="str">
        <f>VLOOKUP(BIN2DEC(RIGHT(HEX2BIN(MID(H3404,6,1),4),1)&amp;LEFT(HEX2BIN(MID(H3404,7,1),4),1)),Codes!$K$1:$L$5,2)</f>
        <v>M</v>
      </c>
      <c r="AD3404" s="1" t="str">
        <f>VLOOKUP(BIN2DEC(RIGHT(HEX2BIN(MID(H3404,7,1),4),3)&amp;LEFT(HEX2BIN(MID(H3404,8,1),4),2)),Codes!$H$2:$I$33,2)</f>
        <v>Burn</v>
      </c>
      <c r="AE3404" s="1" t="str">
        <f t="shared" si="947"/>
        <v>1</v>
      </c>
      <c r="AF3404" s="1" t="str">
        <f t="shared" si="948"/>
        <v>1</v>
      </c>
      <c r="AH3404" s="6">
        <f t="shared" si="949"/>
        <v>40</v>
      </c>
    </row>
    <row r="3405" spans="1:34">
      <c r="A3405" s="3" t="s">
        <v>7574</v>
      </c>
      <c r="B3405" s="1" t="s">
        <v>85</v>
      </c>
      <c r="C3405" s="6" t="s">
        <v>7569</v>
      </c>
      <c r="D3405" s="9" t="s">
        <v>7575</v>
      </c>
      <c r="E3405" s="9" t="s">
        <v>307</v>
      </c>
      <c r="F3405" s="9" t="s">
        <v>433</v>
      </c>
      <c r="G3405" s="9" t="s">
        <v>7571</v>
      </c>
      <c r="H3405" s="9" t="s">
        <v>7214</v>
      </c>
      <c r="J3405" s="6" t="str">
        <f t="shared" si="933"/>
        <v>001011</v>
      </c>
      <c r="K3405" s="1">
        <f t="shared" si="934"/>
        <v>2</v>
      </c>
      <c r="L3405" s="6" t="str">
        <f t="shared" si="935"/>
        <v>00000</v>
      </c>
      <c r="M3405" s="1">
        <f t="shared" si="936"/>
        <v>4</v>
      </c>
      <c r="N3405" s="6" t="str">
        <f t="shared" si="937"/>
        <v>00</v>
      </c>
      <c r="O3405" s="1">
        <f t="shared" si="938"/>
        <v>1</v>
      </c>
      <c r="P3405" s="1">
        <f>IF(HEX2DEC(LEFT(E3405,4))&gt;=32768,HEX2DEC(LEFT(E3405,4))-65536,HEX2DEC(LEFT(E3405,4)))/Codes!$N$2</f>
        <v>3.2</v>
      </c>
      <c r="Q3405" s="1">
        <f>IF(HEX2DEC(RIGHT(E3405,4))&gt;=32768,HEX2DEC(RIGHT(E3405,4))-65536,HEX2DEC(RIGHT(E3405,4)))/Codes!$N$2</f>
        <v>0</v>
      </c>
      <c r="R3405" s="1">
        <f>IF(HEX2DEC(LEFT(F3405,4))&gt;=32768,HEX2DEC(LEFT(F3405,4))-65536,HEX2DEC(LEFT(F3405,4)))/Codes!$N$2</f>
        <v>1.6</v>
      </c>
      <c r="S3405" s="1">
        <f>IF(HEX2DEC(RIGHT(F3405,4))&gt;=32768,HEX2DEC(RIGHT(F3405,4))-65536,HEX2DEC(RIGHT(F3405,4)))/Codes!$N$2</f>
        <v>0</v>
      </c>
      <c r="T3405" s="18">
        <f t="shared" si="939"/>
        <v>84</v>
      </c>
      <c r="U3405" s="1">
        <f t="shared" si="940"/>
        <v>100</v>
      </c>
      <c r="V3405" s="1">
        <f t="shared" si="941"/>
        <v>196</v>
      </c>
      <c r="W3405" s="1" t="str">
        <f t="shared" si="942"/>
        <v>100</v>
      </c>
      <c r="X3405" s="1">
        <f t="shared" si="943"/>
        <v>0</v>
      </c>
      <c r="Y3405" s="1">
        <f t="shared" si="944"/>
        <v>0</v>
      </c>
      <c r="Z3405" s="1" t="str">
        <f>VLOOKUP(BIN2DEC(MID(HEX2BIN(MID(H3405,3,2),8),2,5)),Codes!$E$1:$F$18,2)</f>
        <v>Flame</v>
      </c>
      <c r="AA3405" s="6" t="str">
        <f t="shared" si="945"/>
        <v>0</v>
      </c>
      <c r="AB3405" s="1">
        <f t="shared" si="946"/>
        <v>0</v>
      </c>
      <c r="AC3405" s="1" t="str">
        <f>VLOOKUP(BIN2DEC(RIGHT(HEX2BIN(MID(H3405,6,1),4),1)&amp;LEFT(HEX2BIN(MID(H3405,7,1),4),1)),Codes!$K$1:$L$5,2)</f>
        <v>M</v>
      </c>
      <c r="AD3405" s="1" t="str">
        <f>VLOOKUP(BIN2DEC(RIGHT(HEX2BIN(MID(H3405,7,1),4),3)&amp;LEFT(HEX2BIN(MID(H3405,8,1),4),2)),Codes!$H$2:$I$33,2)</f>
        <v>Burn</v>
      </c>
      <c r="AE3405" s="1" t="str">
        <f t="shared" si="947"/>
        <v>1</v>
      </c>
      <c r="AF3405" s="1" t="str">
        <f t="shared" si="948"/>
        <v>1</v>
      </c>
      <c r="AH3405" s="6">
        <f t="shared" si="949"/>
        <v>40</v>
      </c>
    </row>
    <row r="3406" spans="1:34">
      <c r="A3406" s="3" t="s">
        <v>7576</v>
      </c>
      <c r="B3406" s="1" t="s">
        <v>85</v>
      </c>
      <c r="C3406" s="6" t="s">
        <v>7569</v>
      </c>
      <c r="D3406" s="9" t="s">
        <v>7566</v>
      </c>
      <c r="E3406" s="9" t="s">
        <v>1174</v>
      </c>
      <c r="F3406" s="9" t="s">
        <v>91</v>
      </c>
      <c r="G3406" s="9" t="s">
        <v>1817</v>
      </c>
      <c r="H3406" s="9" t="s">
        <v>7567</v>
      </c>
      <c r="J3406" s="6" t="str">
        <f t="shared" si="933"/>
        <v>001011</v>
      </c>
      <c r="K3406" s="1">
        <f t="shared" si="934"/>
        <v>3</v>
      </c>
      <c r="L3406" s="6" t="str">
        <f t="shared" si="935"/>
        <v>00000</v>
      </c>
      <c r="M3406" s="1">
        <f t="shared" si="936"/>
        <v>78</v>
      </c>
      <c r="N3406" s="6" t="str">
        <f t="shared" si="937"/>
        <v>00</v>
      </c>
      <c r="O3406" s="1">
        <f t="shared" si="938"/>
        <v>1</v>
      </c>
      <c r="P3406" s="1">
        <f>IF(HEX2DEC(LEFT(E3406,4))&gt;=32768,HEX2DEC(LEFT(E3406,4))-65536,HEX2DEC(LEFT(E3406,4)))/Codes!$N$2</f>
        <v>4</v>
      </c>
      <c r="Q3406" s="1">
        <f>IF(HEX2DEC(RIGHT(E3406,4))&gt;=32768,HEX2DEC(RIGHT(E3406,4))-65536,HEX2DEC(RIGHT(E3406,4)))/Codes!$N$2</f>
        <v>5.6</v>
      </c>
      <c r="R3406" s="1">
        <f>IF(HEX2DEC(LEFT(F3406,4))&gt;=32768,HEX2DEC(LEFT(F3406,4))-65536,HEX2DEC(LEFT(F3406,4)))/Codes!$N$2</f>
        <v>0</v>
      </c>
      <c r="S3406" s="1">
        <f>IF(HEX2DEC(RIGHT(F3406,4))&gt;=32768,HEX2DEC(RIGHT(F3406,4))-65536,HEX2DEC(RIGHT(F3406,4)))/Codes!$N$2</f>
        <v>0</v>
      </c>
      <c r="T3406" s="18">
        <f t="shared" si="939"/>
        <v>361</v>
      </c>
      <c r="U3406" s="1">
        <f t="shared" si="940"/>
        <v>100</v>
      </c>
      <c r="V3406" s="1">
        <f t="shared" si="941"/>
        <v>0</v>
      </c>
      <c r="W3406" s="1" t="str">
        <f t="shared" si="942"/>
        <v>100</v>
      </c>
      <c r="X3406" s="1">
        <f t="shared" si="943"/>
        <v>0</v>
      </c>
      <c r="Y3406" s="1">
        <f t="shared" si="944"/>
        <v>10</v>
      </c>
      <c r="Z3406" s="1" t="str">
        <f>VLOOKUP(BIN2DEC(MID(HEX2BIN(MID(H3406,3,2),8),2,5)),Codes!$E$1:$F$18,2)</f>
        <v>Slash</v>
      </c>
      <c r="AA3406" s="6" t="str">
        <f t="shared" si="945"/>
        <v>0</v>
      </c>
      <c r="AB3406" s="1">
        <f t="shared" si="946"/>
        <v>0</v>
      </c>
      <c r="AC3406" s="1" t="str">
        <f>VLOOKUP(BIN2DEC(RIGHT(HEX2BIN(MID(H3406,6,1),4),1)&amp;LEFT(HEX2BIN(MID(H3406,7,1),4),1)),Codes!$K$1:$L$5,2)</f>
        <v>S</v>
      </c>
      <c r="AD3406" s="1" t="str">
        <f>VLOOKUP(BIN2DEC(RIGHT(HEX2BIN(MID(H3406,7,1),4),3)&amp;LEFT(HEX2BIN(MID(H3406,8,1),4),2)),Codes!$H$2:$I$33,2)</f>
        <v>Slash</v>
      </c>
      <c r="AE3406" s="1" t="str">
        <f t="shared" si="947"/>
        <v>1</v>
      </c>
      <c r="AF3406" s="1" t="str">
        <f t="shared" si="948"/>
        <v>1</v>
      </c>
      <c r="AH3406" s="6">
        <f t="shared" si="949"/>
        <v>3</v>
      </c>
    </row>
    <row r="3407" spans="1:34">
      <c r="A3407" s="3" t="s">
        <v>7577</v>
      </c>
      <c r="B3407" s="1" t="s">
        <v>85</v>
      </c>
      <c r="C3407" s="6" t="s">
        <v>1076</v>
      </c>
      <c r="D3407" s="9" t="s">
        <v>7578</v>
      </c>
      <c r="E3407" s="9" t="s">
        <v>212</v>
      </c>
      <c r="F3407" s="9" t="s">
        <v>91</v>
      </c>
      <c r="G3407" s="9" t="s">
        <v>5589</v>
      </c>
      <c r="H3407" s="9" t="s">
        <v>7540</v>
      </c>
      <c r="J3407" s="6" t="str">
        <f t="shared" si="933"/>
        <v>001011</v>
      </c>
      <c r="K3407" s="1">
        <f t="shared" si="934"/>
        <v>0</v>
      </c>
      <c r="L3407" s="6" t="str">
        <f t="shared" si="935"/>
        <v>00000</v>
      </c>
      <c r="M3407" s="1">
        <f t="shared" si="936"/>
        <v>73</v>
      </c>
      <c r="N3407" s="6" t="str">
        <f t="shared" si="937"/>
        <v>00</v>
      </c>
      <c r="O3407" s="1">
        <f t="shared" si="938"/>
        <v>1</v>
      </c>
      <c r="P3407" s="1">
        <f>IF(HEX2DEC(LEFT(E3407,4))&gt;=32768,HEX2DEC(LEFT(E3407,4))-65536,HEX2DEC(LEFT(E3407,4)))/Codes!$N$2</f>
        <v>2.8</v>
      </c>
      <c r="Q3407" s="1">
        <f>IF(HEX2DEC(RIGHT(E3407,4))&gt;=32768,HEX2DEC(RIGHT(E3407,4))-65536,HEX2DEC(RIGHT(E3407,4)))/Codes!$N$2</f>
        <v>0</v>
      </c>
      <c r="R3407" s="1">
        <f>IF(HEX2DEC(LEFT(F3407,4))&gt;=32768,HEX2DEC(LEFT(F3407,4))-65536,HEX2DEC(LEFT(F3407,4)))/Codes!$N$2</f>
        <v>0</v>
      </c>
      <c r="S3407" s="1">
        <f>IF(HEX2DEC(RIGHT(F3407,4))&gt;=32768,HEX2DEC(RIGHT(F3407,4))-65536,HEX2DEC(RIGHT(F3407,4)))/Codes!$N$2</f>
        <v>0</v>
      </c>
      <c r="T3407" s="18">
        <f t="shared" si="939"/>
        <v>361</v>
      </c>
      <c r="U3407" s="1">
        <f t="shared" si="940"/>
        <v>90</v>
      </c>
      <c r="V3407" s="1">
        <f t="shared" si="941"/>
        <v>0</v>
      </c>
      <c r="W3407" s="1" t="str">
        <f t="shared" si="942"/>
        <v>100</v>
      </c>
      <c r="X3407" s="1">
        <f t="shared" si="943"/>
        <v>0</v>
      </c>
      <c r="Y3407" s="1">
        <f t="shared" si="944"/>
        <v>30</v>
      </c>
      <c r="Z3407" s="1" t="str">
        <f>VLOOKUP(BIN2DEC(MID(HEX2BIN(MID(H3407,3,2),8),2,5)),Codes!$E$1:$F$18,2)</f>
        <v>Flame</v>
      </c>
      <c r="AA3407" s="6" t="str">
        <f t="shared" si="945"/>
        <v>0</v>
      </c>
      <c r="AB3407" s="1">
        <f t="shared" si="946"/>
        <v>0</v>
      </c>
      <c r="AC3407" s="1" t="str">
        <f>VLOOKUP(BIN2DEC(RIGHT(HEX2BIN(MID(H3407,6,1),4),1)&amp;LEFT(HEX2BIN(MID(H3407,7,1),4),1)),Codes!$K$1:$L$5,2)</f>
        <v>L</v>
      </c>
      <c r="AD3407" s="1" t="str">
        <f>VLOOKUP(BIN2DEC(RIGHT(HEX2BIN(MID(H3407,7,1),4),3)&amp;LEFT(HEX2BIN(MID(H3407,8,1),4),2)),Codes!$H$2:$I$33,2)</f>
        <v>Burn</v>
      </c>
      <c r="AE3407" s="1" t="str">
        <f t="shared" si="947"/>
        <v>1</v>
      </c>
      <c r="AF3407" s="1" t="str">
        <f t="shared" si="948"/>
        <v>1</v>
      </c>
      <c r="AH3407" s="6">
        <f t="shared" si="949"/>
        <v>72</v>
      </c>
    </row>
    <row r="3408" spans="1:34">
      <c r="A3408" s="3" t="s">
        <v>7579</v>
      </c>
      <c r="B3408" s="1" t="s">
        <v>85</v>
      </c>
      <c r="C3408" s="6" t="s">
        <v>1076</v>
      </c>
      <c r="D3408" s="9" t="s">
        <v>7580</v>
      </c>
      <c r="E3408" s="9" t="s">
        <v>5931</v>
      </c>
      <c r="F3408" s="9" t="s">
        <v>91</v>
      </c>
      <c r="G3408" s="9" t="s">
        <v>5589</v>
      </c>
      <c r="H3408" s="9" t="s">
        <v>7540</v>
      </c>
      <c r="J3408" s="6" t="str">
        <f t="shared" si="933"/>
        <v>001011</v>
      </c>
      <c r="K3408" s="1">
        <f t="shared" si="934"/>
        <v>1</v>
      </c>
      <c r="L3408" s="6" t="str">
        <f t="shared" si="935"/>
        <v>00000</v>
      </c>
      <c r="M3408" s="1">
        <f t="shared" si="936"/>
        <v>27</v>
      </c>
      <c r="N3408" s="6" t="str">
        <f t="shared" si="937"/>
        <v>00</v>
      </c>
      <c r="O3408" s="1">
        <f t="shared" si="938"/>
        <v>1</v>
      </c>
      <c r="P3408" s="1">
        <f>IF(HEX2DEC(LEFT(E3408,4))&gt;=32768,HEX2DEC(LEFT(E3408,4))-65536,HEX2DEC(LEFT(E3408,4)))/Codes!$N$2</f>
        <v>3.12</v>
      </c>
      <c r="Q3408" s="1">
        <f>IF(HEX2DEC(RIGHT(E3408,4))&gt;=32768,HEX2DEC(RIGHT(E3408,4))-65536,HEX2DEC(RIGHT(E3408,4)))/Codes!$N$2</f>
        <v>0</v>
      </c>
      <c r="R3408" s="1">
        <f>IF(HEX2DEC(LEFT(F3408,4))&gt;=32768,HEX2DEC(LEFT(F3408,4))-65536,HEX2DEC(LEFT(F3408,4)))/Codes!$N$2</f>
        <v>0</v>
      </c>
      <c r="S3408" s="1">
        <f>IF(HEX2DEC(RIGHT(F3408,4))&gt;=32768,HEX2DEC(RIGHT(F3408,4))-65536,HEX2DEC(RIGHT(F3408,4)))/Codes!$N$2</f>
        <v>0</v>
      </c>
      <c r="T3408" s="18">
        <f t="shared" si="939"/>
        <v>361</v>
      </c>
      <c r="U3408" s="1">
        <f t="shared" si="940"/>
        <v>90</v>
      </c>
      <c r="V3408" s="1">
        <f t="shared" si="941"/>
        <v>0</v>
      </c>
      <c r="W3408" s="1" t="str">
        <f t="shared" si="942"/>
        <v>100</v>
      </c>
      <c r="X3408" s="1">
        <f t="shared" si="943"/>
        <v>0</v>
      </c>
      <c r="Y3408" s="1">
        <f t="shared" si="944"/>
        <v>30</v>
      </c>
      <c r="Z3408" s="1" t="str">
        <f>VLOOKUP(BIN2DEC(MID(HEX2BIN(MID(H3408,3,2),8),2,5)),Codes!$E$1:$F$18,2)</f>
        <v>Flame</v>
      </c>
      <c r="AA3408" s="6" t="str">
        <f t="shared" si="945"/>
        <v>0</v>
      </c>
      <c r="AB3408" s="1">
        <f t="shared" si="946"/>
        <v>0</v>
      </c>
      <c r="AC3408" s="1" t="str">
        <f>VLOOKUP(BIN2DEC(RIGHT(HEX2BIN(MID(H3408,6,1),4),1)&amp;LEFT(HEX2BIN(MID(H3408,7,1),4),1)),Codes!$K$1:$L$5,2)</f>
        <v>L</v>
      </c>
      <c r="AD3408" s="1" t="str">
        <f>VLOOKUP(BIN2DEC(RIGHT(HEX2BIN(MID(H3408,7,1),4),3)&amp;LEFT(HEX2BIN(MID(H3408,8,1),4),2)),Codes!$H$2:$I$33,2)</f>
        <v>Burn</v>
      </c>
      <c r="AE3408" s="1" t="str">
        <f t="shared" si="947"/>
        <v>1</v>
      </c>
      <c r="AF3408" s="1" t="str">
        <f t="shared" si="948"/>
        <v>1</v>
      </c>
      <c r="AH3408" s="6">
        <f t="shared" si="949"/>
        <v>72</v>
      </c>
    </row>
    <row r="3409" spans="1:34">
      <c r="A3409" s="3" t="s">
        <v>7581</v>
      </c>
      <c r="B3409" s="1" t="s">
        <v>85</v>
      </c>
      <c r="C3409" s="6" t="s">
        <v>1076</v>
      </c>
      <c r="D3409" s="9" t="s">
        <v>7582</v>
      </c>
      <c r="E3409" s="9" t="s">
        <v>232</v>
      </c>
      <c r="F3409" s="9" t="s">
        <v>91</v>
      </c>
      <c r="G3409" s="9" t="s">
        <v>5589</v>
      </c>
      <c r="H3409" s="9" t="s">
        <v>7540</v>
      </c>
      <c r="J3409" s="6" t="str">
        <f t="shared" si="933"/>
        <v>001011</v>
      </c>
      <c r="K3409" s="1">
        <f t="shared" si="934"/>
        <v>2</v>
      </c>
      <c r="L3409" s="6" t="str">
        <f t="shared" si="935"/>
        <v>00000</v>
      </c>
      <c r="M3409" s="1">
        <f t="shared" si="936"/>
        <v>78</v>
      </c>
      <c r="N3409" s="6" t="str">
        <f t="shared" si="937"/>
        <v>00</v>
      </c>
      <c r="O3409" s="1">
        <f t="shared" si="938"/>
        <v>1</v>
      </c>
      <c r="P3409" s="1">
        <f>IF(HEX2DEC(LEFT(E3409,4))&gt;=32768,HEX2DEC(LEFT(E3409,4))-65536,HEX2DEC(LEFT(E3409,4)))/Codes!$N$2</f>
        <v>4.8</v>
      </c>
      <c r="Q3409" s="1">
        <f>IF(HEX2DEC(RIGHT(E3409,4))&gt;=32768,HEX2DEC(RIGHT(E3409,4))-65536,HEX2DEC(RIGHT(E3409,4)))/Codes!$N$2</f>
        <v>0</v>
      </c>
      <c r="R3409" s="1">
        <f>IF(HEX2DEC(LEFT(F3409,4))&gt;=32768,HEX2DEC(LEFT(F3409,4))-65536,HEX2DEC(LEFT(F3409,4)))/Codes!$N$2</f>
        <v>0</v>
      </c>
      <c r="S3409" s="1">
        <f>IF(HEX2DEC(RIGHT(F3409,4))&gt;=32768,HEX2DEC(RIGHT(F3409,4))-65536,HEX2DEC(RIGHT(F3409,4)))/Codes!$N$2</f>
        <v>0</v>
      </c>
      <c r="T3409" s="18">
        <f t="shared" si="939"/>
        <v>361</v>
      </c>
      <c r="U3409" s="1">
        <f t="shared" si="940"/>
        <v>90</v>
      </c>
      <c r="V3409" s="1">
        <f t="shared" si="941"/>
        <v>0</v>
      </c>
      <c r="W3409" s="1" t="str">
        <f t="shared" si="942"/>
        <v>100</v>
      </c>
      <c r="X3409" s="1">
        <f t="shared" si="943"/>
        <v>0</v>
      </c>
      <c r="Y3409" s="1">
        <f t="shared" si="944"/>
        <v>30</v>
      </c>
      <c r="Z3409" s="1" t="str">
        <f>VLOOKUP(BIN2DEC(MID(HEX2BIN(MID(H3409,3,2),8),2,5)),Codes!$E$1:$F$18,2)</f>
        <v>Flame</v>
      </c>
      <c r="AA3409" s="6" t="str">
        <f t="shared" si="945"/>
        <v>0</v>
      </c>
      <c r="AB3409" s="1">
        <f t="shared" si="946"/>
        <v>0</v>
      </c>
      <c r="AC3409" s="1" t="str">
        <f>VLOOKUP(BIN2DEC(RIGHT(HEX2BIN(MID(H3409,6,1),4),1)&amp;LEFT(HEX2BIN(MID(H3409,7,1),4),1)),Codes!$K$1:$L$5,2)</f>
        <v>L</v>
      </c>
      <c r="AD3409" s="1" t="str">
        <f>VLOOKUP(BIN2DEC(RIGHT(HEX2BIN(MID(H3409,7,1),4),3)&amp;LEFT(HEX2BIN(MID(H3409,8,1),4),2)),Codes!$H$2:$I$33,2)</f>
        <v>Burn</v>
      </c>
      <c r="AE3409" s="1" t="str">
        <f t="shared" si="947"/>
        <v>1</v>
      </c>
      <c r="AF3409" s="1" t="str">
        <f t="shared" si="948"/>
        <v>1</v>
      </c>
      <c r="AH3409" s="6">
        <f t="shared" si="949"/>
        <v>72</v>
      </c>
    </row>
    <row r="3410" spans="1:34">
      <c r="A3410" s="3" t="s">
        <v>7583</v>
      </c>
      <c r="B3410" s="1" t="s">
        <v>85</v>
      </c>
      <c r="C3410" s="6" t="s">
        <v>1076</v>
      </c>
      <c r="D3410" s="9" t="s">
        <v>7566</v>
      </c>
      <c r="E3410" s="9" t="s">
        <v>7584</v>
      </c>
      <c r="F3410" s="9" t="s">
        <v>91</v>
      </c>
      <c r="G3410" s="9" t="s">
        <v>2776</v>
      </c>
      <c r="H3410" s="9" t="s">
        <v>7540</v>
      </c>
      <c r="J3410" s="6" t="str">
        <f t="shared" si="933"/>
        <v>001011</v>
      </c>
      <c r="K3410" s="1">
        <f t="shared" si="934"/>
        <v>3</v>
      </c>
      <c r="L3410" s="6" t="str">
        <f t="shared" si="935"/>
        <v>00000</v>
      </c>
      <c r="M3410" s="1">
        <f t="shared" si="936"/>
        <v>78</v>
      </c>
      <c r="N3410" s="6" t="str">
        <f t="shared" si="937"/>
        <v>00</v>
      </c>
      <c r="O3410" s="1">
        <f t="shared" si="938"/>
        <v>1</v>
      </c>
      <c r="P3410" s="1">
        <f>IF(HEX2DEC(LEFT(E3410,4))&gt;=32768,HEX2DEC(LEFT(E3410,4))-65536,HEX2DEC(LEFT(E3410,4)))/Codes!$N$2</f>
        <v>4.8</v>
      </c>
      <c r="Q3410" s="1">
        <f>IF(HEX2DEC(RIGHT(E3410,4))&gt;=32768,HEX2DEC(RIGHT(E3410,4))-65536,HEX2DEC(RIGHT(E3410,4)))/Codes!$N$2</f>
        <v>7.2</v>
      </c>
      <c r="R3410" s="1">
        <f>IF(HEX2DEC(LEFT(F3410,4))&gt;=32768,HEX2DEC(LEFT(F3410,4))-65536,HEX2DEC(LEFT(F3410,4)))/Codes!$N$2</f>
        <v>0</v>
      </c>
      <c r="S3410" s="1">
        <f>IF(HEX2DEC(RIGHT(F3410,4))&gt;=32768,HEX2DEC(RIGHT(F3410,4))-65536,HEX2DEC(RIGHT(F3410,4)))/Codes!$N$2</f>
        <v>0</v>
      </c>
      <c r="T3410" s="18">
        <f t="shared" si="939"/>
        <v>361</v>
      </c>
      <c r="U3410" s="1">
        <f t="shared" si="940"/>
        <v>70</v>
      </c>
      <c r="V3410" s="1">
        <f t="shared" si="941"/>
        <v>0</v>
      </c>
      <c r="W3410" s="1" t="str">
        <f t="shared" si="942"/>
        <v>100</v>
      </c>
      <c r="X3410" s="1">
        <f t="shared" si="943"/>
        <v>0</v>
      </c>
      <c r="Y3410" s="1">
        <f t="shared" si="944"/>
        <v>30</v>
      </c>
      <c r="Z3410" s="1" t="str">
        <f>VLOOKUP(BIN2DEC(MID(HEX2BIN(MID(H3410,3,2),8),2,5)),Codes!$E$1:$F$18,2)</f>
        <v>Flame</v>
      </c>
      <c r="AA3410" s="6" t="str">
        <f t="shared" si="945"/>
        <v>0</v>
      </c>
      <c r="AB3410" s="1">
        <f t="shared" si="946"/>
        <v>0</v>
      </c>
      <c r="AC3410" s="1" t="str">
        <f>VLOOKUP(BIN2DEC(RIGHT(HEX2BIN(MID(H3410,6,1),4),1)&amp;LEFT(HEX2BIN(MID(H3410,7,1),4),1)),Codes!$K$1:$L$5,2)</f>
        <v>L</v>
      </c>
      <c r="AD3410" s="1" t="str">
        <f>VLOOKUP(BIN2DEC(RIGHT(HEX2BIN(MID(H3410,7,1),4),3)&amp;LEFT(HEX2BIN(MID(H3410,8,1),4),2)),Codes!$H$2:$I$33,2)</f>
        <v>Burn</v>
      </c>
      <c r="AE3410" s="1" t="str">
        <f t="shared" si="947"/>
        <v>1</v>
      </c>
      <c r="AF3410" s="1" t="str">
        <f t="shared" si="948"/>
        <v>1</v>
      </c>
      <c r="AH3410" s="6">
        <f t="shared" si="949"/>
        <v>72</v>
      </c>
    </row>
    <row r="3411" spans="1:34">
      <c r="A3411" s="3" t="s">
        <v>7585</v>
      </c>
      <c r="B3411" s="1" t="s">
        <v>85</v>
      </c>
      <c r="C3411" s="6" t="s">
        <v>5073</v>
      </c>
      <c r="D3411" s="9" t="s">
        <v>7507</v>
      </c>
      <c r="E3411" s="9" t="s">
        <v>195</v>
      </c>
      <c r="F3411" s="9" t="s">
        <v>91</v>
      </c>
      <c r="G3411" s="9" t="s">
        <v>240</v>
      </c>
      <c r="H3411" s="9" t="s">
        <v>4226</v>
      </c>
      <c r="J3411" s="6" t="str">
        <f t="shared" si="933"/>
        <v>001011</v>
      </c>
      <c r="K3411" s="1">
        <f t="shared" si="934"/>
        <v>0</v>
      </c>
      <c r="L3411" s="6" t="str">
        <f t="shared" si="935"/>
        <v>00000</v>
      </c>
      <c r="M3411" s="1">
        <f t="shared" si="936"/>
        <v>78</v>
      </c>
      <c r="N3411" s="6" t="str">
        <f t="shared" si="937"/>
        <v>00</v>
      </c>
      <c r="O3411" s="1">
        <f t="shared" si="938"/>
        <v>5</v>
      </c>
      <c r="P3411" s="1">
        <f>IF(HEX2DEC(LEFT(E3411,4))&gt;=32768,HEX2DEC(LEFT(E3411,4))-65536,HEX2DEC(LEFT(E3411,4)))/Codes!$N$2</f>
        <v>4.4000000000000004</v>
      </c>
      <c r="Q3411" s="1">
        <f>IF(HEX2DEC(RIGHT(E3411,4))&gt;=32768,HEX2DEC(RIGHT(E3411,4))-65536,HEX2DEC(RIGHT(E3411,4)))/Codes!$N$2</f>
        <v>0</v>
      </c>
      <c r="R3411" s="1">
        <f>IF(HEX2DEC(LEFT(F3411,4))&gt;=32768,HEX2DEC(LEFT(F3411,4))-65536,HEX2DEC(LEFT(F3411,4)))/Codes!$N$2</f>
        <v>0</v>
      </c>
      <c r="S3411" s="1">
        <f>IF(HEX2DEC(RIGHT(F3411,4))&gt;=32768,HEX2DEC(RIGHT(F3411,4))-65536,HEX2DEC(RIGHT(F3411,4)))/Codes!$N$2</f>
        <v>0</v>
      </c>
      <c r="T3411" s="18">
        <f t="shared" si="939"/>
        <v>361</v>
      </c>
      <c r="U3411" s="1">
        <f t="shared" si="940"/>
        <v>60</v>
      </c>
      <c r="V3411" s="1">
        <f t="shared" si="941"/>
        <v>0</v>
      </c>
      <c r="W3411" s="1" t="str">
        <f t="shared" si="942"/>
        <v>100</v>
      </c>
      <c r="X3411" s="1">
        <f t="shared" si="943"/>
        <v>3</v>
      </c>
      <c r="Y3411" s="1">
        <f t="shared" si="944"/>
        <v>30</v>
      </c>
      <c r="Z3411" s="1" t="str">
        <f>VLOOKUP(BIN2DEC(MID(HEX2BIN(MID(H3411,3,2),8),2,5)),Codes!$E$1:$F$18,2)</f>
        <v>Slash</v>
      </c>
      <c r="AA3411" s="6" t="str">
        <f t="shared" si="945"/>
        <v>0</v>
      </c>
      <c r="AB3411" s="1">
        <f t="shared" si="946"/>
        <v>0</v>
      </c>
      <c r="AC3411" s="1" t="str">
        <f>VLOOKUP(BIN2DEC(RIGHT(HEX2BIN(MID(H3411,6,1),4),1)&amp;LEFT(HEX2BIN(MID(H3411,7,1),4),1)),Codes!$K$1:$L$5,2)</f>
        <v>M</v>
      </c>
      <c r="AD3411" s="1" t="str">
        <f>VLOOKUP(BIN2DEC(RIGHT(HEX2BIN(MID(H3411,7,1),4),3)&amp;LEFT(HEX2BIN(MID(H3411,8,1),4),2)),Codes!$H$2:$I$33,2)</f>
        <v>Slash</v>
      </c>
      <c r="AE3411" s="1" t="str">
        <f t="shared" si="947"/>
        <v>1</v>
      </c>
      <c r="AF3411" s="1" t="str">
        <f t="shared" si="948"/>
        <v>1</v>
      </c>
      <c r="AH3411" s="6">
        <f t="shared" si="949"/>
        <v>35</v>
      </c>
    </row>
    <row r="3412" spans="1:34">
      <c r="A3412" s="3" t="s">
        <v>7586</v>
      </c>
      <c r="B3412" s="1" t="s">
        <v>85</v>
      </c>
      <c r="C3412" s="6" t="s">
        <v>5073</v>
      </c>
      <c r="D3412" s="9" t="s">
        <v>7447</v>
      </c>
      <c r="E3412" s="9" t="s">
        <v>307</v>
      </c>
      <c r="F3412" s="9" t="s">
        <v>91</v>
      </c>
      <c r="G3412" s="9" t="s">
        <v>240</v>
      </c>
      <c r="H3412" s="9" t="s">
        <v>4226</v>
      </c>
      <c r="J3412" s="6" t="str">
        <f t="shared" si="933"/>
        <v>001011</v>
      </c>
      <c r="K3412" s="1">
        <f t="shared" si="934"/>
        <v>1</v>
      </c>
      <c r="L3412" s="6" t="str">
        <f t="shared" si="935"/>
        <v>00000</v>
      </c>
      <c r="M3412" s="1">
        <f t="shared" si="936"/>
        <v>73</v>
      </c>
      <c r="N3412" s="6" t="str">
        <f t="shared" si="937"/>
        <v>00</v>
      </c>
      <c r="O3412" s="1">
        <f t="shared" si="938"/>
        <v>6</v>
      </c>
      <c r="P3412" s="1">
        <f>IF(HEX2DEC(LEFT(E3412,4))&gt;=32768,HEX2DEC(LEFT(E3412,4))-65536,HEX2DEC(LEFT(E3412,4)))/Codes!$N$2</f>
        <v>3.2</v>
      </c>
      <c r="Q3412" s="1">
        <f>IF(HEX2DEC(RIGHT(E3412,4))&gt;=32768,HEX2DEC(RIGHT(E3412,4))-65536,HEX2DEC(RIGHT(E3412,4)))/Codes!$N$2</f>
        <v>0</v>
      </c>
      <c r="R3412" s="1">
        <f>IF(HEX2DEC(LEFT(F3412,4))&gt;=32768,HEX2DEC(LEFT(F3412,4))-65536,HEX2DEC(LEFT(F3412,4)))/Codes!$N$2</f>
        <v>0</v>
      </c>
      <c r="S3412" s="1">
        <f>IF(HEX2DEC(RIGHT(F3412,4))&gt;=32768,HEX2DEC(RIGHT(F3412,4))-65536,HEX2DEC(RIGHT(F3412,4)))/Codes!$N$2</f>
        <v>0</v>
      </c>
      <c r="T3412" s="18">
        <f t="shared" si="939"/>
        <v>361</v>
      </c>
      <c r="U3412" s="1">
        <f t="shared" si="940"/>
        <v>60</v>
      </c>
      <c r="V3412" s="1">
        <f t="shared" si="941"/>
        <v>0</v>
      </c>
      <c r="W3412" s="1" t="str">
        <f t="shared" si="942"/>
        <v>100</v>
      </c>
      <c r="X3412" s="1">
        <f t="shared" si="943"/>
        <v>3</v>
      </c>
      <c r="Y3412" s="1">
        <f t="shared" si="944"/>
        <v>30</v>
      </c>
      <c r="Z3412" s="1" t="str">
        <f>VLOOKUP(BIN2DEC(MID(HEX2BIN(MID(H3412,3,2),8),2,5)),Codes!$E$1:$F$18,2)</f>
        <v>Slash</v>
      </c>
      <c r="AA3412" s="6" t="str">
        <f t="shared" si="945"/>
        <v>0</v>
      </c>
      <c r="AB3412" s="1">
        <f t="shared" si="946"/>
        <v>0</v>
      </c>
      <c r="AC3412" s="1" t="str">
        <f>VLOOKUP(BIN2DEC(RIGHT(HEX2BIN(MID(H3412,6,1),4),1)&amp;LEFT(HEX2BIN(MID(H3412,7,1),4),1)),Codes!$K$1:$L$5,2)</f>
        <v>M</v>
      </c>
      <c r="AD3412" s="1" t="str">
        <f>VLOOKUP(BIN2DEC(RIGHT(HEX2BIN(MID(H3412,7,1),4),3)&amp;LEFT(HEX2BIN(MID(H3412,8,1),4),2)),Codes!$H$2:$I$33,2)</f>
        <v>Slash</v>
      </c>
      <c r="AE3412" s="1" t="str">
        <f t="shared" si="947"/>
        <v>1</v>
      </c>
      <c r="AF3412" s="1" t="str">
        <f t="shared" si="948"/>
        <v>1</v>
      </c>
      <c r="AH3412" s="6">
        <f t="shared" si="949"/>
        <v>35</v>
      </c>
    </row>
    <row r="3413" spans="1:34">
      <c r="A3413" s="3" t="s">
        <v>7587</v>
      </c>
      <c r="B3413" s="1" t="s">
        <v>85</v>
      </c>
      <c r="C3413" s="6" t="s">
        <v>5073</v>
      </c>
      <c r="D3413" s="9" t="s">
        <v>7449</v>
      </c>
      <c r="E3413" s="9" t="s">
        <v>265</v>
      </c>
      <c r="F3413" s="9" t="s">
        <v>91</v>
      </c>
      <c r="G3413" s="9" t="s">
        <v>240</v>
      </c>
      <c r="H3413" s="9" t="s">
        <v>4226</v>
      </c>
      <c r="J3413" s="6" t="str">
        <f t="shared" si="933"/>
        <v>001011</v>
      </c>
      <c r="K3413" s="1">
        <f t="shared" si="934"/>
        <v>2</v>
      </c>
      <c r="L3413" s="6" t="str">
        <f t="shared" si="935"/>
        <v>00000</v>
      </c>
      <c r="M3413" s="1">
        <f t="shared" si="936"/>
        <v>27</v>
      </c>
      <c r="N3413" s="6" t="str">
        <f t="shared" si="937"/>
        <v>00</v>
      </c>
      <c r="O3413" s="1">
        <f t="shared" si="938"/>
        <v>6</v>
      </c>
      <c r="P3413" s="1">
        <f>IF(HEX2DEC(LEFT(E3413,4))&gt;=32768,HEX2DEC(LEFT(E3413,4))-65536,HEX2DEC(LEFT(E3413,4)))/Codes!$N$2</f>
        <v>2.4</v>
      </c>
      <c r="Q3413" s="1">
        <f>IF(HEX2DEC(RIGHT(E3413,4))&gt;=32768,HEX2DEC(RIGHT(E3413,4))-65536,HEX2DEC(RIGHT(E3413,4)))/Codes!$N$2</f>
        <v>0</v>
      </c>
      <c r="R3413" s="1">
        <f>IF(HEX2DEC(LEFT(F3413,4))&gt;=32768,HEX2DEC(LEFT(F3413,4))-65536,HEX2DEC(LEFT(F3413,4)))/Codes!$N$2</f>
        <v>0</v>
      </c>
      <c r="S3413" s="1">
        <f>IF(HEX2DEC(RIGHT(F3413,4))&gt;=32768,HEX2DEC(RIGHT(F3413,4))-65536,HEX2DEC(RIGHT(F3413,4)))/Codes!$N$2</f>
        <v>0</v>
      </c>
      <c r="T3413" s="18">
        <f t="shared" si="939"/>
        <v>361</v>
      </c>
      <c r="U3413" s="1">
        <f t="shared" si="940"/>
        <v>60</v>
      </c>
      <c r="V3413" s="1">
        <f t="shared" si="941"/>
        <v>0</v>
      </c>
      <c r="W3413" s="1" t="str">
        <f t="shared" si="942"/>
        <v>100</v>
      </c>
      <c r="X3413" s="1">
        <f t="shared" si="943"/>
        <v>3</v>
      </c>
      <c r="Y3413" s="1">
        <f t="shared" si="944"/>
        <v>30</v>
      </c>
      <c r="Z3413" s="1" t="str">
        <f>VLOOKUP(BIN2DEC(MID(HEX2BIN(MID(H3413,3,2),8),2,5)),Codes!$E$1:$F$18,2)</f>
        <v>Slash</v>
      </c>
      <c r="AA3413" s="6" t="str">
        <f t="shared" si="945"/>
        <v>0</v>
      </c>
      <c r="AB3413" s="1">
        <f t="shared" si="946"/>
        <v>0</v>
      </c>
      <c r="AC3413" s="1" t="str">
        <f>VLOOKUP(BIN2DEC(RIGHT(HEX2BIN(MID(H3413,6,1),4),1)&amp;LEFT(HEX2BIN(MID(H3413,7,1),4),1)),Codes!$K$1:$L$5,2)</f>
        <v>M</v>
      </c>
      <c r="AD3413" s="1" t="str">
        <f>VLOOKUP(BIN2DEC(RIGHT(HEX2BIN(MID(H3413,7,1),4),3)&amp;LEFT(HEX2BIN(MID(H3413,8,1),4),2)),Codes!$H$2:$I$33,2)</f>
        <v>Slash</v>
      </c>
      <c r="AE3413" s="1" t="str">
        <f t="shared" si="947"/>
        <v>1</v>
      </c>
      <c r="AF3413" s="1" t="str">
        <f t="shared" si="948"/>
        <v>1</v>
      </c>
      <c r="AH3413" s="6">
        <f t="shared" si="949"/>
        <v>35</v>
      </c>
    </row>
    <row r="3414" spans="1:34">
      <c r="A3414" s="3" t="s">
        <v>7588</v>
      </c>
      <c r="B3414" s="1" t="s">
        <v>85</v>
      </c>
      <c r="C3414" s="6" t="s">
        <v>5073</v>
      </c>
      <c r="D3414" s="9" t="s">
        <v>7504</v>
      </c>
      <c r="E3414" s="9" t="s">
        <v>7589</v>
      </c>
      <c r="F3414" s="9" t="s">
        <v>91</v>
      </c>
      <c r="G3414" s="9" t="s">
        <v>240</v>
      </c>
      <c r="H3414" s="9" t="s">
        <v>7351</v>
      </c>
      <c r="J3414" s="6" t="str">
        <f t="shared" si="933"/>
        <v>001011</v>
      </c>
      <c r="K3414" s="1">
        <f t="shared" si="934"/>
        <v>3</v>
      </c>
      <c r="L3414" s="6" t="str">
        <f t="shared" si="935"/>
        <v>00000</v>
      </c>
      <c r="M3414" s="1">
        <f t="shared" si="936"/>
        <v>78</v>
      </c>
      <c r="N3414" s="6" t="str">
        <f t="shared" si="937"/>
        <v>00</v>
      </c>
      <c r="O3414" s="1">
        <f t="shared" si="938"/>
        <v>3</v>
      </c>
      <c r="P3414" s="1">
        <f>IF(HEX2DEC(LEFT(E3414,4))&gt;=32768,HEX2DEC(LEFT(E3414,4))-65536,HEX2DEC(LEFT(E3414,4)))/Codes!$N$2</f>
        <v>3.6</v>
      </c>
      <c r="Q3414" s="1">
        <f>IF(HEX2DEC(RIGHT(E3414,4))&gt;=32768,HEX2DEC(RIGHT(E3414,4))-65536,HEX2DEC(RIGHT(E3414,4)))/Codes!$N$2</f>
        <v>5.6</v>
      </c>
      <c r="R3414" s="1">
        <f>IF(HEX2DEC(LEFT(F3414,4))&gt;=32768,HEX2DEC(LEFT(F3414,4))-65536,HEX2DEC(LEFT(F3414,4)))/Codes!$N$2</f>
        <v>0</v>
      </c>
      <c r="S3414" s="1">
        <f>IF(HEX2DEC(RIGHT(F3414,4))&gt;=32768,HEX2DEC(RIGHT(F3414,4))-65536,HEX2DEC(RIGHT(F3414,4)))/Codes!$N$2</f>
        <v>0</v>
      </c>
      <c r="T3414" s="18">
        <f t="shared" si="939"/>
        <v>361</v>
      </c>
      <c r="U3414" s="1">
        <f t="shared" si="940"/>
        <v>60</v>
      </c>
      <c r="V3414" s="1">
        <f t="shared" si="941"/>
        <v>0</v>
      </c>
      <c r="W3414" s="1" t="str">
        <f t="shared" si="942"/>
        <v>100</v>
      </c>
      <c r="X3414" s="1">
        <f t="shared" si="943"/>
        <v>3</v>
      </c>
      <c r="Y3414" s="1">
        <f t="shared" si="944"/>
        <v>5</v>
      </c>
      <c r="Z3414" s="1" t="str">
        <f>VLOOKUP(BIN2DEC(MID(HEX2BIN(MID(H3414,3,2),8),2,5)),Codes!$E$1:$F$18,2)</f>
        <v>Normal</v>
      </c>
      <c r="AA3414" s="6" t="str">
        <f t="shared" si="945"/>
        <v>0</v>
      </c>
      <c r="AB3414" s="1">
        <f t="shared" si="946"/>
        <v>0</v>
      </c>
      <c r="AC3414" s="1" t="str">
        <f>VLOOKUP(BIN2DEC(RIGHT(HEX2BIN(MID(H3414,6,1),4),1)&amp;LEFT(HEX2BIN(MID(H3414,7,1),4),1)),Codes!$K$1:$L$5,2)</f>
        <v>M</v>
      </c>
      <c r="AD3414" s="1" t="str">
        <f>VLOOKUP(BIN2DEC(RIGHT(HEX2BIN(MID(H3414,7,1),4),3)&amp;LEFT(HEX2BIN(MID(H3414,8,1),4),2)),Codes!$H$2:$I$33,2)</f>
        <v>Punch</v>
      </c>
      <c r="AE3414" s="1" t="str">
        <f t="shared" si="947"/>
        <v>1</v>
      </c>
      <c r="AF3414" s="1" t="str">
        <f t="shared" si="948"/>
        <v>1</v>
      </c>
      <c r="AH3414" s="6">
        <f t="shared" si="949"/>
        <v>33</v>
      </c>
    </row>
    <row r="3415" spans="1:34">
      <c r="A3415" s="3" t="s">
        <v>7590</v>
      </c>
      <c r="B3415" s="1" t="s">
        <v>85</v>
      </c>
      <c r="C3415" s="6" t="s">
        <v>1128</v>
      </c>
      <c r="D3415" s="9" t="s">
        <v>7591</v>
      </c>
      <c r="E3415" s="9" t="s">
        <v>207</v>
      </c>
      <c r="F3415" s="9" t="s">
        <v>91</v>
      </c>
      <c r="G3415" s="9" t="s">
        <v>7028</v>
      </c>
      <c r="H3415" s="9" t="s">
        <v>797</v>
      </c>
      <c r="J3415" s="6" t="str">
        <f t="shared" si="933"/>
        <v>001011</v>
      </c>
      <c r="K3415" s="1">
        <f t="shared" si="934"/>
        <v>0</v>
      </c>
      <c r="L3415" s="6" t="str">
        <f t="shared" si="935"/>
        <v>00000</v>
      </c>
      <c r="M3415" s="1">
        <f t="shared" si="936"/>
        <v>78</v>
      </c>
      <c r="N3415" s="6" t="str">
        <f t="shared" si="937"/>
        <v>00</v>
      </c>
      <c r="O3415" s="1">
        <f t="shared" si="938"/>
        <v>12</v>
      </c>
      <c r="P3415" s="1">
        <f>IF(HEX2DEC(LEFT(E3415,4))&gt;=32768,HEX2DEC(LEFT(E3415,4))-65536,HEX2DEC(LEFT(E3415,4)))/Codes!$N$2</f>
        <v>4</v>
      </c>
      <c r="Q3415" s="1">
        <f>IF(HEX2DEC(RIGHT(E3415,4))&gt;=32768,HEX2DEC(RIGHT(E3415,4))-65536,HEX2DEC(RIGHT(E3415,4)))/Codes!$N$2</f>
        <v>0</v>
      </c>
      <c r="R3415" s="1">
        <f>IF(HEX2DEC(LEFT(F3415,4))&gt;=32768,HEX2DEC(LEFT(F3415,4))-65536,HEX2DEC(LEFT(F3415,4)))/Codes!$N$2</f>
        <v>0</v>
      </c>
      <c r="S3415" s="1">
        <f>IF(HEX2DEC(RIGHT(F3415,4))&gt;=32768,HEX2DEC(RIGHT(F3415,4))-65536,HEX2DEC(RIGHT(F3415,4)))/Codes!$N$2</f>
        <v>0</v>
      </c>
      <c r="T3415" s="18">
        <f t="shared" si="939"/>
        <v>110</v>
      </c>
      <c r="U3415" s="1">
        <f t="shared" si="940"/>
        <v>55</v>
      </c>
      <c r="V3415" s="1">
        <f t="shared" si="941"/>
        <v>0</v>
      </c>
      <c r="W3415" s="1" t="str">
        <f t="shared" si="942"/>
        <v>100</v>
      </c>
      <c r="X3415" s="1">
        <f t="shared" si="943"/>
        <v>3</v>
      </c>
      <c r="Y3415" s="1">
        <f t="shared" si="944"/>
        <v>70</v>
      </c>
      <c r="Z3415" s="1" t="str">
        <f>VLOOKUP(BIN2DEC(MID(HEX2BIN(MID(H3415,3,2),8),2,5)),Codes!$E$1:$F$18,2)</f>
        <v>Slash</v>
      </c>
      <c r="AA3415" s="6" t="str">
        <f t="shared" si="945"/>
        <v>0</v>
      </c>
      <c r="AB3415" s="1">
        <f t="shared" si="946"/>
        <v>0</v>
      </c>
      <c r="AC3415" s="1" t="str">
        <f>VLOOKUP(BIN2DEC(RIGHT(HEX2BIN(MID(H3415,6,1),4),1)&amp;LEFT(HEX2BIN(MID(H3415,7,1),4),1)),Codes!$K$1:$L$5,2)</f>
        <v>M</v>
      </c>
      <c r="AD3415" s="1" t="str">
        <f>VLOOKUP(BIN2DEC(RIGHT(HEX2BIN(MID(H3415,7,1),4),3)&amp;LEFT(HEX2BIN(MID(H3415,8,1),4),2)),Codes!$H$2:$I$33,2)</f>
        <v>Slash</v>
      </c>
      <c r="AE3415" s="1" t="str">
        <f t="shared" si="947"/>
        <v>1</v>
      </c>
      <c r="AF3415" s="1" t="str">
        <f t="shared" si="948"/>
        <v>1</v>
      </c>
      <c r="AH3415" s="6">
        <f t="shared" si="949"/>
        <v>35</v>
      </c>
    </row>
    <row r="3416" spans="1:34">
      <c r="A3416" s="3" t="s">
        <v>7592</v>
      </c>
      <c r="B3416" s="1" t="s">
        <v>85</v>
      </c>
      <c r="C3416" s="6" t="s">
        <v>1128</v>
      </c>
      <c r="D3416" s="9" t="s">
        <v>7247</v>
      </c>
      <c r="E3416" s="9" t="s">
        <v>207</v>
      </c>
      <c r="F3416" s="9" t="s">
        <v>91</v>
      </c>
      <c r="G3416" s="9" t="s">
        <v>7028</v>
      </c>
      <c r="H3416" s="9" t="s">
        <v>797</v>
      </c>
      <c r="J3416" s="6" t="str">
        <f t="shared" si="933"/>
        <v>001011</v>
      </c>
      <c r="K3416" s="1">
        <f t="shared" si="934"/>
        <v>1</v>
      </c>
      <c r="L3416" s="6" t="str">
        <f t="shared" si="935"/>
        <v>00000</v>
      </c>
      <c r="M3416" s="1">
        <f t="shared" si="936"/>
        <v>73</v>
      </c>
      <c r="N3416" s="6" t="str">
        <f t="shared" si="937"/>
        <v>00</v>
      </c>
      <c r="O3416" s="1">
        <f t="shared" si="938"/>
        <v>12</v>
      </c>
      <c r="P3416" s="1">
        <f>IF(HEX2DEC(LEFT(E3416,4))&gt;=32768,HEX2DEC(LEFT(E3416,4))-65536,HEX2DEC(LEFT(E3416,4)))/Codes!$N$2</f>
        <v>4</v>
      </c>
      <c r="Q3416" s="1">
        <f>IF(HEX2DEC(RIGHT(E3416,4))&gt;=32768,HEX2DEC(RIGHT(E3416,4))-65536,HEX2DEC(RIGHT(E3416,4)))/Codes!$N$2</f>
        <v>0</v>
      </c>
      <c r="R3416" s="1">
        <f>IF(HEX2DEC(LEFT(F3416,4))&gt;=32768,HEX2DEC(LEFT(F3416,4))-65536,HEX2DEC(LEFT(F3416,4)))/Codes!$N$2</f>
        <v>0</v>
      </c>
      <c r="S3416" s="1">
        <f>IF(HEX2DEC(RIGHT(F3416,4))&gt;=32768,HEX2DEC(RIGHT(F3416,4))-65536,HEX2DEC(RIGHT(F3416,4)))/Codes!$N$2</f>
        <v>0</v>
      </c>
      <c r="T3416" s="18">
        <f t="shared" si="939"/>
        <v>110</v>
      </c>
      <c r="U3416" s="1">
        <f t="shared" si="940"/>
        <v>55</v>
      </c>
      <c r="V3416" s="1">
        <f t="shared" si="941"/>
        <v>0</v>
      </c>
      <c r="W3416" s="1" t="str">
        <f t="shared" si="942"/>
        <v>100</v>
      </c>
      <c r="X3416" s="1">
        <f t="shared" si="943"/>
        <v>3</v>
      </c>
      <c r="Y3416" s="1">
        <f t="shared" si="944"/>
        <v>70</v>
      </c>
      <c r="Z3416" s="1" t="str">
        <f>VLOOKUP(BIN2DEC(MID(HEX2BIN(MID(H3416,3,2),8),2,5)),Codes!$E$1:$F$18,2)</f>
        <v>Slash</v>
      </c>
      <c r="AA3416" s="6" t="str">
        <f t="shared" si="945"/>
        <v>0</v>
      </c>
      <c r="AB3416" s="1">
        <f t="shared" si="946"/>
        <v>0</v>
      </c>
      <c r="AC3416" s="1" t="str">
        <f>VLOOKUP(BIN2DEC(RIGHT(HEX2BIN(MID(H3416,6,1),4),1)&amp;LEFT(HEX2BIN(MID(H3416,7,1),4),1)),Codes!$K$1:$L$5,2)</f>
        <v>M</v>
      </c>
      <c r="AD3416" s="1" t="str">
        <f>VLOOKUP(BIN2DEC(RIGHT(HEX2BIN(MID(H3416,7,1),4),3)&amp;LEFT(HEX2BIN(MID(H3416,8,1),4),2)),Codes!$H$2:$I$33,2)</f>
        <v>Slash</v>
      </c>
      <c r="AE3416" s="1" t="str">
        <f t="shared" si="947"/>
        <v>1</v>
      </c>
      <c r="AF3416" s="1" t="str">
        <f t="shared" si="948"/>
        <v>1</v>
      </c>
      <c r="AH3416" s="6">
        <f t="shared" si="949"/>
        <v>35</v>
      </c>
    </row>
    <row r="3417" spans="1:34">
      <c r="A3417" s="3" t="s">
        <v>7593</v>
      </c>
      <c r="B3417" s="1" t="s">
        <v>85</v>
      </c>
      <c r="C3417" s="6" t="s">
        <v>1128</v>
      </c>
      <c r="D3417" s="9" t="s">
        <v>7594</v>
      </c>
      <c r="E3417" s="9" t="s">
        <v>265</v>
      </c>
      <c r="F3417" s="9" t="s">
        <v>91</v>
      </c>
      <c r="G3417" s="9" t="s">
        <v>7028</v>
      </c>
      <c r="H3417" s="9" t="s">
        <v>797</v>
      </c>
      <c r="J3417" s="6" t="str">
        <f t="shared" si="933"/>
        <v>001011</v>
      </c>
      <c r="K3417" s="1">
        <f t="shared" si="934"/>
        <v>2</v>
      </c>
      <c r="L3417" s="6" t="str">
        <f t="shared" si="935"/>
        <v>00000</v>
      </c>
      <c r="M3417" s="1">
        <f t="shared" si="936"/>
        <v>27</v>
      </c>
      <c r="N3417" s="6" t="str">
        <f t="shared" si="937"/>
        <v>00</v>
      </c>
      <c r="O3417" s="1">
        <f t="shared" si="938"/>
        <v>12</v>
      </c>
      <c r="P3417" s="1">
        <f>IF(HEX2DEC(LEFT(E3417,4))&gt;=32768,HEX2DEC(LEFT(E3417,4))-65536,HEX2DEC(LEFT(E3417,4)))/Codes!$N$2</f>
        <v>2.4</v>
      </c>
      <c r="Q3417" s="1">
        <f>IF(HEX2DEC(RIGHT(E3417,4))&gt;=32768,HEX2DEC(RIGHT(E3417,4))-65536,HEX2DEC(RIGHT(E3417,4)))/Codes!$N$2</f>
        <v>0</v>
      </c>
      <c r="R3417" s="1">
        <f>IF(HEX2DEC(LEFT(F3417,4))&gt;=32768,HEX2DEC(LEFT(F3417,4))-65536,HEX2DEC(LEFT(F3417,4)))/Codes!$N$2</f>
        <v>0</v>
      </c>
      <c r="S3417" s="1">
        <f>IF(HEX2DEC(RIGHT(F3417,4))&gt;=32768,HEX2DEC(RIGHT(F3417,4))-65536,HEX2DEC(RIGHT(F3417,4)))/Codes!$N$2</f>
        <v>0</v>
      </c>
      <c r="T3417" s="18">
        <f t="shared" si="939"/>
        <v>110</v>
      </c>
      <c r="U3417" s="1">
        <f t="shared" si="940"/>
        <v>55</v>
      </c>
      <c r="V3417" s="1">
        <f t="shared" si="941"/>
        <v>0</v>
      </c>
      <c r="W3417" s="1" t="str">
        <f t="shared" si="942"/>
        <v>100</v>
      </c>
      <c r="X3417" s="1">
        <f t="shared" si="943"/>
        <v>3</v>
      </c>
      <c r="Y3417" s="1">
        <f t="shared" si="944"/>
        <v>70</v>
      </c>
      <c r="Z3417" s="1" t="str">
        <f>VLOOKUP(BIN2DEC(MID(HEX2BIN(MID(H3417,3,2),8),2,5)),Codes!$E$1:$F$18,2)</f>
        <v>Slash</v>
      </c>
      <c r="AA3417" s="6" t="str">
        <f t="shared" si="945"/>
        <v>0</v>
      </c>
      <c r="AB3417" s="1">
        <f t="shared" si="946"/>
        <v>0</v>
      </c>
      <c r="AC3417" s="1" t="str">
        <f>VLOOKUP(BIN2DEC(RIGHT(HEX2BIN(MID(H3417,6,1),4),1)&amp;LEFT(HEX2BIN(MID(H3417,7,1),4),1)),Codes!$K$1:$L$5,2)</f>
        <v>M</v>
      </c>
      <c r="AD3417" s="1" t="str">
        <f>VLOOKUP(BIN2DEC(RIGHT(HEX2BIN(MID(H3417,7,1),4),3)&amp;LEFT(HEX2BIN(MID(H3417,8,1),4),2)),Codes!$H$2:$I$33,2)</f>
        <v>Slash</v>
      </c>
      <c r="AE3417" s="1" t="str">
        <f t="shared" si="947"/>
        <v>1</v>
      </c>
      <c r="AF3417" s="1" t="str">
        <f t="shared" si="948"/>
        <v>1</v>
      </c>
      <c r="AH3417" s="6">
        <f t="shared" si="949"/>
        <v>35</v>
      </c>
    </row>
    <row r="3418" spans="1:34">
      <c r="A3418" s="3" t="s">
        <v>7595</v>
      </c>
      <c r="B3418" s="1" t="s">
        <v>85</v>
      </c>
      <c r="C3418" s="6" t="s">
        <v>1128</v>
      </c>
      <c r="D3418" s="9" t="s">
        <v>7596</v>
      </c>
      <c r="E3418" s="9" t="s">
        <v>7597</v>
      </c>
      <c r="F3418" s="9" t="s">
        <v>91</v>
      </c>
      <c r="G3418" s="9" t="s">
        <v>240</v>
      </c>
      <c r="H3418" s="9" t="s">
        <v>7598</v>
      </c>
      <c r="J3418" s="6" t="str">
        <f t="shared" si="933"/>
        <v>001011</v>
      </c>
      <c r="K3418" s="1">
        <f t="shared" si="934"/>
        <v>3</v>
      </c>
      <c r="L3418" s="6" t="str">
        <f t="shared" si="935"/>
        <v>00000</v>
      </c>
      <c r="M3418" s="1">
        <f t="shared" si="936"/>
        <v>78</v>
      </c>
      <c r="N3418" s="6" t="str">
        <f t="shared" si="937"/>
        <v>00</v>
      </c>
      <c r="O3418" s="1">
        <f t="shared" si="938"/>
        <v>6</v>
      </c>
      <c r="P3418" s="1">
        <f>IF(HEX2DEC(LEFT(E3418,4))&gt;=32768,HEX2DEC(LEFT(E3418,4))-65536,HEX2DEC(LEFT(E3418,4)))/Codes!$N$2</f>
        <v>2.8</v>
      </c>
      <c r="Q3418" s="1">
        <f>IF(HEX2DEC(RIGHT(E3418,4))&gt;=32768,HEX2DEC(RIGHT(E3418,4))-65536,HEX2DEC(RIGHT(E3418,4)))/Codes!$N$2</f>
        <v>5.6</v>
      </c>
      <c r="R3418" s="1">
        <f>IF(HEX2DEC(LEFT(F3418,4))&gt;=32768,HEX2DEC(LEFT(F3418,4))-65536,HEX2DEC(LEFT(F3418,4)))/Codes!$N$2</f>
        <v>0</v>
      </c>
      <c r="S3418" s="1">
        <f>IF(HEX2DEC(RIGHT(F3418,4))&gt;=32768,HEX2DEC(RIGHT(F3418,4))-65536,HEX2DEC(RIGHT(F3418,4)))/Codes!$N$2</f>
        <v>0</v>
      </c>
      <c r="T3418" s="18">
        <f t="shared" si="939"/>
        <v>361</v>
      </c>
      <c r="U3418" s="1">
        <f t="shared" si="940"/>
        <v>60</v>
      </c>
      <c r="V3418" s="1">
        <f t="shared" si="941"/>
        <v>0</v>
      </c>
      <c r="W3418" s="1" t="str">
        <f t="shared" si="942"/>
        <v>100</v>
      </c>
      <c r="X3418" s="1">
        <f t="shared" si="943"/>
        <v>3</v>
      </c>
      <c r="Y3418" s="1">
        <f t="shared" si="944"/>
        <v>35</v>
      </c>
      <c r="Z3418" s="1" t="str">
        <f>VLOOKUP(BIN2DEC(MID(HEX2BIN(MID(H3418,3,2),8),2,5)),Codes!$E$1:$F$18,2)</f>
        <v>Normal</v>
      </c>
      <c r="AA3418" s="6" t="str">
        <f t="shared" si="945"/>
        <v>0</v>
      </c>
      <c r="AB3418" s="1">
        <f t="shared" si="946"/>
        <v>0</v>
      </c>
      <c r="AC3418" s="1" t="str">
        <f>VLOOKUP(BIN2DEC(RIGHT(HEX2BIN(MID(H3418,6,1),4),1)&amp;LEFT(HEX2BIN(MID(H3418,7,1),4),1)),Codes!$K$1:$L$5,2)</f>
        <v>M</v>
      </c>
      <c r="AD3418" s="1" t="str">
        <f>VLOOKUP(BIN2DEC(RIGHT(HEX2BIN(MID(H3418,7,1),4),3)&amp;LEFT(HEX2BIN(MID(H3418,8,1),4),2)),Codes!$H$2:$I$33,2)</f>
        <v>Punch</v>
      </c>
      <c r="AE3418" s="1" t="str">
        <f t="shared" si="947"/>
        <v>1</v>
      </c>
      <c r="AF3418" s="1" t="str">
        <f t="shared" si="948"/>
        <v>1</v>
      </c>
      <c r="AH3418" s="6">
        <f t="shared" si="949"/>
        <v>33</v>
      </c>
    </row>
    <row r="3419" spans="1:34">
      <c r="A3419" s="3" t="s">
        <v>7599</v>
      </c>
      <c r="B3419" s="1" t="s">
        <v>85</v>
      </c>
      <c r="C3419" s="6" t="s">
        <v>1116</v>
      </c>
      <c r="D3419" s="9" t="s">
        <v>7465</v>
      </c>
      <c r="E3419" s="9" t="s">
        <v>195</v>
      </c>
      <c r="F3419" s="9" t="s">
        <v>91</v>
      </c>
      <c r="G3419" s="9" t="s">
        <v>208</v>
      </c>
      <c r="H3419" s="9" t="s">
        <v>974</v>
      </c>
      <c r="J3419" s="6" t="str">
        <f t="shared" si="933"/>
        <v>001011</v>
      </c>
      <c r="K3419" s="1">
        <f t="shared" si="934"/>
        <v>0</v>
      </c>
      <c r="L3419" s="6" t="str">
        <f t="shared" si="935"/>
        <v>00000</v>
      </c>
      <c r="M3419" s="1">
        <f t="shared" si="936"/>
        <v>78</v>
      </c>
      <c r="N3419" s="6" t="str">
        <f t="shared" si="937"/>
        <v>00</v>
      </c>
      <c r="O3419" s="1">
        <f t="shared" si="938"/>
        <v>10</v>
      </c>
      <c r="P3419" s="1">
        <f>IF(HEX2DEC(LEFT(E3419,4))&gt;=32768,HEX2DEC(LEFT(E3419,4))-65536,HEX2DEC(LEFT(E3419,4)))/Codes!$N$2</f>
        <v>4.4000000000000004</v>
      </c>
      <c r="Q3419" s="1">
        <f>IF(HEX2DEC(RIGHT(E3419,4))&gt;=32768,HEX2DEC(RIGHT(E3419,4))-65536,HEX2DEC(RIGHT(E3419,4)))/Codes!$N$2</f>
        <v>0</v>
      </c>
      <c r="R3419" s="1">
        <f>IF(HEX2DEC(LEFT(F3419,4))&gt;=32768,HEX2DEC(LEFT(F3419,4))-65536,HEX2DEC(LEFT(F3419,4)))/Codes!$N$2</f>
        <v>0</v>
      </c>
      <c r="S3419" s="1">
        <f>IF(HEX2DEC(RIGHT(F3419,4))&gt;=32768,HEX2DEC(RIGHT(F3419,4))-65536,HEX2DEC(RIGHT(F3419,4)))/Codes!$N$2</f>
        <v>0</v>
      </c>
      <c r="T3419" s="18">
        <f t="shared" si="939"/>
        <v>361</v>
      </c>
      <c r="U3419" s="1">
        <f t="shared" si="940"/>
        <v>70</v>
      </c>
      <c r="V3419" s="1">
        <f t="shared" si="941"/>
        <v>0</v>
      </c>
      <c r="W3419" s="1" t="str">
        <f t="shared" si="942"/>
        <v>100</v>
      </c>
      <c r="X3419" s="1">
        <f t="shared" si="943"/>
        <v>3</v>
      </c>
      <c r="Y3419" s="1">
        <f t="shared" si="944"/>
        <v>60</v>
      </c>
      <c r="Z3419" s="1" t="str">
        <f>VLOOKUP(BIN2DEC(MID(HEX2BIN(MID(H3419,3,2),8),2,5)),Codes!$E$1:$F$18,2)</f>
        <v>Slash</v>
      </c>
      <c r="AA3419" s="6" t="str">
        <f t="shared" si="945"/>
        <v>0</v>
      </c>
      <c r="AB3419" s="1">
        <f t="shared" si="946"/>
        <v>0</v>
      </c>
      <c r="AC3419" s="1" t="str">
        <f>VLOOKUP(BIN2DEC(RIGHT(HEX2BIN(MID(H3419,6,1),4),1)&amp;LEFT(HEX2BIN(MID(H3419,7,1),4),1)),Codes!$K$1:$L$5,2)</f>
        <v>M</v>
      </c>
      <c r="AD3419" s="1" t="str">
        <f>VLOOKUP(BIN2DEC(RIGHT(HEX2BIN(MID(H3419,7,1),4),3)&amp;LEFT(HEX2BIN(MID(H3419,8,1),4),2)),Codes!$H$2:$I$33,2)</f>
        <v>Slash</v>
      </c>
      <c r="AE3419" s="1" t="str">
        <f t="shared" si="947"/>
        <v>1</v>
      </c>
      <c r="AF3419" s="1" t="str">
        <f t="shared" si="948"/>
        <v>1</v>
      </c>
      <c r="AH3419" s="6">
        <f t="shared" si="949"/>
        <v>35</v>
      </c>
    </row>
    <row r="3420" spans="1:34">
      <c r="A3420" s="3" t="s">
        <v>7600</v>
      </c>
      <c r="B3420" s="1" t="s">
        <v>85</v>
      </c>
      <c r="C3420" s="6" t="s">
        <v>1116</v>
      </c>
      <c r="D3420" s="9" t="s">
        <v>7247</v>
      </c>
      <c r="E3420" s="9" t="s">
        <v>212</v>
      </c>
      <c r="F3420" s="9" t="s">
        <v>91</v>
      </c>
      <c r="G3420" s="9" t="s">
        <v>208</v>
      </c>
      <c r="H3420" s="9" t="s">
        <v>974</v>
      </c>
      <c r="J3420" s="6" t="str">
        <f t="shared" si="933"/>
        <v>001011</v>
      </c>
      <c r="K3420" s="1">
        <f t="shared" si="934"/>
        <v>1</v>
      </c>
      <c r="L3420" s="6" t="str">
        <f t="shared" si="935"/>
        <v>00000</v>
      </c>
      <c r="M3420" s="1">
        <f t="shared" si="936"/>
        <v>73</v>
      </c>
      <c r="N3420" s="6" t="str">
        <f t="shared" si="937"/>
        <v>00</v>
      </c>
      <c r="O3420" s="1">
        <f t="shared" si="938"/>
        <v>12</v>
      </c>
      <c r="P3420" s="1">
        <f>IF(HEX2DEC(LEFT(E3420,4))&gt;=32768,HEX2DEC(LEFT(E3420,4))-65536,HEX2DEC(LEFT(E3420,4)))/Codes!$N$2</f>
        <v>2.8</v>
      </c>
      <c r="Q3420" s="1">
        <f>IF(HEX2DEC(RIGHT(E3420,4))&gt;=32768,HEX2DEC(RIGHT(E3420,4))-65536,HEX2DEC(RIGHT(E3420,4)))/Codes!$N$2</f>
        <v>0</v>
      </c>
      <c r="R3420" s="1">
        <f>IF(HEX2DEC(LEFT(F3420,4))&gt;=32768,HEX2DEC(LEFT(F3420,4))-65536,HEX2DEC(LEFT(F3420,4)))/Codes!$N$2</f>
        <v>0</v>
      </c>
      <c r="S3420" s="1">
        <f>IF(HEX2DEC(RIGHT(F3420,4))&gt;=32768,HEX2DEC(RIGHT(F3420,4))-65536,HEX2DEC(RIGHT(F3420,4)))/Codes!$N$2</f>
        <v>0</v>
      </c>
      <c r="T3420" s="18">
        <f t="shared" si="939"/>
        <v>361</v>
      </c>
      <c r="U3420" s="1">
        <f t="shared" si="940"/>
        <v>70</v>
      </c>
      <c r="V3420" s="1">
        <f t="shared" si="941"/>
        <v>0</v>
      </c>
      <c r="W3420" s="1" t="str">
        <f t="shared" si="942"/>
        <v>100</v>
      </c>
      <c r="X3420" s="1">
        <f t="shared" si="943"/>
        <v>3</v>
      </c>
      <c r="Y3420" s="1">
        <f t="shared" si="944"/>
        <v>60</v>
      </c>
      <c r="Z3420" s="1" t="str">
        <f>VLOOKUP(BIN2DEC(MID(HEX2BIN(MID(H3420,3,2),8),2,5)),Codes!$E$1:$F$18,2)</f>
        <v>Slash</v>
      </c>
      <c r="AA3420" s="6" t="str">
        <f t="shared" si="945"/>
        <v>0</v>
      </c>
      <c r="AB3420" s="1">
        <f t="shared" si="946"/>
        <v>0</v>
      </c>
      <c r="AC3420" s="1" t="str">
        <f>VLOOKUP(BIN2DEC(RIGHT(HEX2BIN(MID(H3420,6,1),4),1)&amp;LEFT(HEX2BIN(MID(H3420,7,1),4),1)),Codes!$K$1:$L$5,2)</f>
        <v>M</v>
      </c>
      <c r="AD3420" s="1" t="str">
        <f>VLOOKUP(BIN2DEC(RIGHT(HEX2BIN(MID(H3420,7,1),4),3)&amp;LEFT(HEX2BIN(MID(H3420,8,1),4),2)),Codes!$H$2:$I$33,2)</f>
        <v>Slash</v>
      </c>
      <c r="AE3420" s="1" t="str">
        <f t="shared" si="947"/>
        <v>1</v>
      </c>
      <c r="AF3420" s="1" t="str">
        <f t="shared" si="948"/>
        <v>1</v>
      </c>
      <c r="AH3420" s="6">
        <f t="shared" si="949"/>
        <v>35</v>
      </c>
    </row>
    <row r="3421" spans="1:34">
      <c r="A3421" s="3" t="s">
        <v>7601</v>
      </c>
      <c r="B3421" s="1" t="s">
        <v>85</v>
      </c>
      <c r="C3421" s="6" t="s">
        <v>1116</v>
      </c>
      <c r="D3421" s="9" t="s">
        <v>7594</v>
      </c>
      <c r="E3421" s="9" t="s">
        <v>5931</v>
      </c>
      <c r="F3421" s="9" t="s">
        <v>91</v>
      </c>
      <c r="G3421" s="9" t="s">
        <v>208</v>
      </c>
      <c r="H3421" s="9" t="s">
        <v>974</v>
      </c>
      <c r="J3421" s="6" t="str">
        <f t="shared" si="933"/>
        <v>001011</v>
      </c>
      <c r="K3421" s="1">
        <f t="shared" si="934"/>
        <v>2</v>
      </c>
      <c r="L3421" s="6" t="str">
        <f t="shared" si="935"/>
        <v>00000</v>
      </c>
      <c r="M3421" s="1">
        <f t="shared" si="936"/>
        <v>27</v>
      </c>
      <c r="N3421" s="6" t="str">
        <f t="shared" si="937"/>
        <v>00</v>
      </c>
      <c r="O3421" s="1">
        <f t="shared" si="938"/>
        <v>12</v>
      </c>
      <c r="P3421" s="1">
        <f>IF(HEX2DEC(LEFT(E3421,4))&gt;=32768,HEX2DEC(LEFT(E3421,4))-65536,HEX2DEC(LEFT(E3421,4)))/Codes!$N$2</f>
        <v>3.12</v>
      </c>
      <c r="Q3421" s="1">
        <f>IF(HEX2DEC(RIGHT(E3421,4))&gt;=32768,HEX2DEC(RIGHT(E3421,4))-65536,HEX2DEC(RIGHT(E3421,4)))/Codes!$N$2</f>
        <v>0</v>
      </c>
      <c r="R3421" s="1">
        <f>IF(HEX2DEC(LEFT(F3421,4))&gt;=32768,HEX2DEC(LEFT(F3421,4))-65536,HEX2DEC(LEFT(F3421,4)))/Codes!$N$2</f>
        <v>0</v>
      </c>
      <c r="S3421" s="1">
        <f>IF(HEX2DEC(RIGHT(F3421,4))&gt;=32768,HEX2DEC(RIGHT(F3421,4))-65536,HEX2DEC(RIGHT(F3421,4)))/Codes!$N$2</f>
        <v>0</v>
      </c>
      <c r="T3421" s="18">
        <f t="shared" si="939"/>
        <v>361</v>
      </c>
      <c r="U3421" s="1">
        <f t="shared" si="940"/>
        <v>70</v>
      </c>
      <c r="V3421" s="1">
        <f t="shared" si="941"/>
        <v>0</v>
      </c>
      <c r="W3421" s="1" t="str">
        <f t="shared" si="942"/>
        <v>100</v>
      </c>
      <c r="X3421" s="1">
        <f t="shared" si="943"/>
        <v>3</v>
      </c>
      <c r="Y3421" s="1">
        <f t="shared" si="944"/>
        <v>60</v>
      </c>
      <c r="Z3421" s="1" t="str">
        <f>VLOOKUP(BIN2DEC(MID(HEX2BIN(MID(H3421,3,2),8),2,5)),Codes!$E$1:$F$18,2)</f>
        <v>Slash</v>
      </c>
      <c r="AA3421" s="6" t="str">
        <f t="shared" si="945"/>
        <v>0</v>
      </c>
      <c r="AB3421" s="1">
        <f t="shared" si="946"/>
        <v>0</v>
      </c>
      <c r="AC3421" s="1" t="str">
        <f>VLOOKUP(BIN2DEC(RIGHT(HEX2BIN(MID(H3421,6,1),4),1)&amp;LEFT(HEX2BIN(MID(H3421,7,1),4),1)),Codes!$K$1:$L$5,2)</f>
        <v>M</v>
      </c>
      <c r="AD3421" s="1" t="str">
        <f>VLOOKUP(BIN2DEC(RIGHT(HEX2BIN(MID(H3421,7,1),4),3)&amp;LEFT(HEX2BIN(MID(H3421,8,1),4),2)),Codes!$H$2:$I$33,2)</f>
        <v>Slash</v>
      </c>
      <c r="AE3421" s="1" t="str">
        <f t="shared" si="947"/>
        <v>1</v>
      </c>
      <c r="AF3421" s="1" t="str">
        <f t="shared" si="948"/>
        <v>1</v>
      </c>
      <c r="AH3421" s="6">
        <f t="shared" si="949"/>
        <v>35</v>
      </c>
    </row>
    <row r="3422" spans="1:34">
      <c r="A3422" s="3" t="s">
        <v>7602</v>
      </c>
      <c r="B3422" s="1" t="s">
        <v>85</v>
      </c>
      <c r="C3422" s="6" t="s">
        <v>1116</v>
      </c>
      <c r="D3422" s="9" t="s">
        <v>7603</v>
      </c>
      <c r="E3422" s="9" t="s">
        <v>7589</v>
      </c>
      <c r="F3422" s="9" t="s">
        <v>91</v>
      </c>
      <c r="G3422" s="9" t="s">
        <v>208</v>
      </c>
      <c r="H3422" s="9" t="s">
        <v>860</v>
      </c>
      <c r="J3422" s="6" t="str">
        <f t="shared" si="933"/>
        <v>001011</v>
      </c>
      <c r="K3422" s="1">
        <f t="shared" si="934"/>
        <v>3</v>
      </c>
      <c r="L3422" s="6" t="str">
        <f t="shared" si="935"/>
        <v>00000</v>
      </c>
      <c r="M3422" s="1">
        <f t="shared" si="936"/>
        <v>78</v>
      </c>
      <c r="N3422" s="6" t="str">
        <f t="shared" si="937"/>
        <v>00</v>
      </c>
      <c r="O3422" s="1">
        <f t="shared" si="938"/>
        <v>7</v>
      </c>
      <c r="P3422" s="1">
        <f>IF(HEX2DEC(LEFT(E3422,4))&gt;=32768,HEX2DEC(LEFT(E3422,4))-65536,HEX2DEC(LEFT(E3422,4)))/Codes!$N$2</f>
        <v>3.6</v>
      </c>
      <c r="Q3422" s="1">
        <f>IF(HEX2DEC(RIGHT(E3422,4))&gt;=32768,HEX2DEC(RIGHT(E3422,4))-65536,HEX2DEC(RIGHT(E3422,4)))/Codes!$N$2</f>
        <v>5.6</v>
      </c>
      <c r="R3422" s="1">
        <f>IF(HEX2DEC(LEFT(F3422,4))&gt;=32768,HEX2DEC(LEFT(F3422,4))-65536,HEX2DEC(LEFT(F3422,4)))/Codes!$N$2</f>
        <v>0</v>
      </c>
      <c r="S3422" s="1">
        <f>IF(HEX2DEC(RIGHT(F3422,4))&gt;=32768,HEX2DEC(RIGHT(F3422,4))-65536,HEX2DEC(RIGHT(F3422,4)))/Codes!$N$2</f>
        <v>0</v>
      </c>
      <c r="T3422" s="18">
        <f t="shared" si="939"/>
        <v>361</v>
      </c>
      <c r="U3422" s="1">
        <f t="shared" si="940"/>
        <v>70</v>
      </c>
      <c r="V3422" s="1">
        <f t="shared" si="941"/>
        <v>0</v>
      </c>
      <c r="W3422" s="1" t="str">
        <f t="shared" si="942"/>
        <v>100</v>
      </c>
      <c r="X3422" s="1">
        <f t="shared" si="943"/>
        <v>3</v>
      </c>
      <c r="Y3422" s="1">
        <f t="shared" si="944"/>
        <v>30</v>
      </c>
      <c r="Z3422" s="1" t="str">
        <f>VLOOKUP(BIN2DEC(MID(HEX2BIN(MID(H3422,3,2),8),2,5)),Codes!$E$1:$F$18,2)</f>
        <v>Normal</v>
      </c>
      <c r="AA3422" s="6" t="str">
        <f t="shared" si="945"/>
        <v>0</v>
      </c>
      <c r="AB3422" s="1">
        <f t="shared" si="946"/>
        <v>0</v>
      </c>
      <c r="AC3422" s="1" t="str">
        <f>VLOOKUP(BIN2DEC(RIGHT(HEX2BIN(MID(H3422,6,1),4),1)&amp;LEFT(HEX2BIN(MID(H3422,7,1),4),1)),Codes!$K$1:$L$5,2)</f>
        <v>M</v>
      </c>
      <c r="AD3422" s="1" t="str">
        <f>VLOOKUP(BIN2DEC(RIGHT(HEX2BIN(MID(H3422,7,1),4),3)&amp;LEFT(HEX2BIN(MID(H3422,8,1),4),2)),Codes!$H$2:$I$33,2)</f>
        <v>Punch</v>
      </c>
      <c r="AE3422" s="1" t="str">
        <f t="shared" si="947"/>
        <v>1</v>
      </c>
      <c r="AF3422" s="1" t="str">
        <f t="shared" si="948"/>
        <v>1</v>
      </c>
      <c r="AH3422" s="6">
        <f t="shared" si="949"/>
        <v>33</v>
      </c>
    </row>
    <row r="3423" spans="1:34">
      <c r="A3423" s="3" t="s">
        <v>7604</v>
      </c>
      <c r="B3423" s="1" t="s">
        <v>85</v>
      </c>
      <c r="C3423" s="6" t="s">
        <v>7051</v>
      </c>
      <c r="D3423" s="9" t="s">
        <v>7605</v>
      </c>
      <c r="E3423" s="9" t="s">
        <v>256</v>
      </c>
      <c r="F3423" s="9" t="s">
        <v>91</v>
      </c>
      <c r="G3423" s="9" t="s">
        <v>7044</v>
      </c>
      <c r="H3423" s="9" t="s">
        <v>744</v>
      </c>
      <c r="J3423" s="6" t="str">
        <f t="shared" si="933"/>
        <v>001011</v>
      </c>
      <c r="K3423" s="1">
        <f t="shared" si="934"/>
        <v>0</v>
      </c>
      <c r="L3423" s="6" t="str">
        <f t="shared" si="935"/>
        <v>00000</v>
      </c>
      <c r="M3423" s="1">
        <f t="shared" si="936"/>
        <v>78</v>
      </c>
      <c r="N3423" s="6" t="str">
        <f t="shared" si="937"/>
        <v>00</v>
      </c>
      <c r="O3423" s="1">
        <f t="shared" si="938"/>
        <v>8</v>
      </c>
      <c r="P3423" s="1">
        <f>IF(HEX2DEC(LEFT(E3423,4))&gt;=32768,HEX2DEC(LEFT(E3423,4))-65536,HEX2DEC(LEFT(E3423,4)))/Codes!$N$2</f>
        <v>3.6</v>
      </c>
      <c r="Q3423" s="1">
        <f>IF(HEX2DEC(RIGHT(E3423,4))&gt;=32768,HEX2DEC(RIGHT(E3423,4))-65536,HEX2DEC(RIGHT(E3423,4)))/Codes!$N$2</f>
        <v>0</v>
      </c>
      <c r="R3423" s="1">
        <f>IF(HEX2DEC(LEFT(F3423,4))&gt;=32768,HEX2DEC(LEFT(F3423,4))-65536,HEX2DEC(LEFT(F3423,4)))/Codes!$N$2</f>
        <v>0</v>
      </c>
      <c r="S3423" s="1">
        <f>IF(HEX2DEC(RIGHT(F3423,4))&gt;=32768,HEX2DEC(RIGHT(F3423,4))-65536,HEX2DEC(RIGHT(F3423,4)))/Codes!$N$2</f>
        <v>0</v>
      </c>
      <c r="T3423" s="18">
        <f t="shared" si="939"/>
        <v>110</v>
      </c>
      <c r="U3423" s="1">
        <f t="shared" si="940"/>
        <v>120</v>
      </c>
      <c r="V3423" s="1">
        <f t="shared" si="941"/>
        <v>0</v>
      </c>
      <c r="W3423" s="1" t="str">
        <f t="shared" si="942"/>
        <v>100</v>
      </c>
      <c r="X3423" s="1">
        <f t="shared" si="943"/>
        <v>3</v>
      </c>
      <c r="Y3423" s="1">
        <f t="shared" si="944"/>
        <v>35</v>
      </c>
      <c r="Z3423" s="1" t="str">
        <f>VLOOKUP(BIN2DEC(MID(HEX2BIN(MID(H3423,3,2),8),2,5)),Codes!$E$1:$F$18,2)</f>
        <v>Slash</v>
      </c>
      <c r="AA3423" s="6" t="str">
        <f t="shared" si="945"/>
        <v>0</v>
      </c>
      <c r="AB3423" s="1">
        <f t="shared" si="946"/>
        <v>0</v>
      </c>
      <c r="AC3423" s="1" t="str">
        <f>VLOOKUP(BIN2DEC(RIGHT(HEX2BIN(MID(H3423,6,1),4),1)&amp;LEFT(HEX2BIN(MID(H3423,7,1),4),1)),Codes!$K$1:$L$5,2)</f>
        <v>M</v>
      </c>
      <c r="AD3423" s="1" t="str">
        <f>VLOOKUP(BIN2DEC(RIGHT(HEX2BIN(MID(H3423,7,1),4),3)&amp;LEFT(HEX2BIN(MID(H3423,8,1),4),2)),Codes!$H$2:$I$33,2)</f>
        <v>Slash</v>
      </c>
      <c r="AE3423" s="1" t="str">
        <f t="shared" si="947"/>
        <v>1</v>
      </c>
      <c r="AF3423" s="1" t="str">
        <f t="shared" si="948"/>
        <v>1</v>
      </c>
      <c r="AH3423" s="6">
        <f t="shared" si="949"/>
        <v>35</v>
      </c>
    </row>
    <row r="3424" spans="1:34">
      <c r="A3424" s="3" t="s">
        <v>7606</v>
      </c>
      <c r="B3424" s="1" t="s">
        <v>85</v>
      </c>
      <c r="C3424" s="6" t="s">
        <v>7051</v>
      </c>
      <c r="D3424" s="9" t="s">
        <v>7607</v>
      </c>
      <c r="E3424" s="9" t="s">
        <v>212</v>
      </c>
      <c r="F3424" s="9" t="s">
        <v>91</v>
      </c>
      <c r="G3424" s="9" t="s">
        <v>7608</v>
      </c>
      <c r="H3424" s="9" t="s">
        <v>744</v>
      </c>
      <c r="J3424" s="6" t="str">
        <f t="shared" si="933"/>
        <v>001011</v>
      </c>
      <c r="K3424" s="1">
        <f t="shared" si="934"/>
        <v>1</v>
      </c>
      <c r="L3424" s="6" t="str">
        <f t="shared" si="935"/>
        <v>00000</v>
      </c>
      <c r="M3424" s="1">
        <f t="shared" si="936"/>
        <v>73</v>
      </c>
      <c r="N3424" s="6" t="str">
        <f t="shared" si="937"/>
        <v>00</v>
      </c>
      <c r="O3424" s="1">
        <f t="shared" si="938"/>
        <v>9</v>
      </c>
      <c r="P3424" s="1">
        <f>IF(HEX2DEC(LEFT(E3424,4))&gt;=32768,HEX2DEC(LEFT(E3424,4))-65536,HEX2DEC(LEFT(E3424,4)))/Codes!$N$2</f>
        <v>2.8</v>
      </c>
      <c r="Q3424" s="1">
        <f>IF(HEX2DEC(RIGHT(E3424,4))&gt;=32768,HEX2DEC(RIGHT(E3424,4))-65536,HEX2DEC(RIGHT(E3424,4)))/Codes!$N$2</f>
        <v>0</v>
      </c>
      <c r="R3424" s="1">
        <f>IF(HEX2DEC(LEFT(F3424,4))&gt;=32768,HEX2DEC(LEFT(F3424,4))-65536,HEX2DEC(LEFT(F3424,4)))/Codes!$N$2</f>
        <v>0</v>
      </c>
      <c r="S3424" s="1">
        <f>IF(HEX2DEC(RIGHT(F3424,4))&gt;=32768,HEX2DEC(RIGHT(F3424,4))-65536,HEX2DEC(RIGHT(F3424,4)))/Codes!$N$2</f>
        <v>0</v>
      </c>
      <c r="T3424" s="18">
        <f t="shared" si="939"/>
        <v>110</v>
      </c>
      <c r="U3424" s="1">
        <f t="shared" si="940"/>
        <v>118</v>
      </c>
      <c r="V3424" s="1">
        <f t="shared" si="941"/>
        <v>0</v>
      </c>
      <c r="W3424" s="1" t="str">
        <f t="shared" si="942"/>
        <v>100</v>
      </c>
      <c r="X3424" s="1">
        <f t="shared" si="943"/>
        <v>3</v>
      </c>
      <c r="Y3424" s="1">
        <f t="shared" si="944"/>
        <v>35</v>
      </c>
      <c r="Z3424" s="1" t="str">
        <f>VLOOKUP(BIN2DEC(MID(HEX2BIN(MID(H3424,3,2),8),2,5)),Codes!$E$1:$F$18,2)</f>
        <v>Slash</v>
      </c>
      <c r="AA3424" s="6" t="str">
        <f t="shared" si="945"/>
        <v>0</v>
      </c>
      <c r="AB3424" s="1">
        <f t="shared" si="946"/>
        <v>0</v>
      </c>
      <c r="AC3424" s="1" t="str">
        <f>VLOOKUP(BIN2DEC(RIGHT(HEX2BIN(MID(H3424,6,1),4),1)&amp;LEFT(HEX2BIN(MID(H3424,7,1),4),1)),Codes!$K$1:$L$5,2)</f>
        <v>M</v>
      </c>
      <c r="AD3424" s="1" t="str">
        <f>VLOOKUP(BIN2DEC(RIGHT(HEX2BIN(MID(H3424,7,1),4),3)&amp;LEFT(HEX2BIN(MID(H3424,8,1),4),2)),Codes!$H$2:$I$33,2)</f>
        <v>Slash</v>
      </c>
      <c r="AE3424" s="1" t="str">
        <f t="shared" si="947"/>
        <v>1</v>
      </c>
      <c r="AF3424" s="1" t="str">
        <f t="shared" si="948"/>
        <v>1</v>
      </c>
      <c r="AH3424" s="6">
        <f t="shared" si="949"/>
        <v>35</v>
      </c>
    </row>
    <row r="3425" spans="1:34">
      <c r="A3425" s="3" t="s">
        <v>7609</v>
      </c>
      <c r="B3425" s="1" t="s">
        <v>85</v>
      </c>
      <c r="C3425" s="6" t="s">
        <v>7051</v>
      </c>
      <c r="D3425" s="9" t="s">
        <v>7471</v>
      </c>
      <c r="E3425" s="9" t="s">
        <v>7056</v>
      </c>
      <c r="F3425" s="9" t="s">
        <v>91</v>
      </c>
      <c r="G3425" s="9" t="s">
        <v>7610</v>
      </c>
      <c r="H3425" s="9" t="s">
        <v>744</v>
      </c>
      <c r="J3425" s="6" t="str">
        <f t="shared" si="933"/>
        <v>001011</v>
      </c>
      <c r="K3425" s="1">
        <f t="shared" si="934"/>
        <v>2</v>
      </c>
      <c r="L3425" s="6" t="str">
        <f t="shared" si="935"/>
        <v>00000</v>
      </c>
      <c r="M3425" s="1">
        <f t="shared" si="936"/>
        <v>27</v>
      </c>
      <c r="N3425" s="6" t="str">
        <f t="shared" si="937"/>
        <v>00</v>
      </c>
      <c r="O3425" s="1">
        <f t="shared" si="938"/>
        <v>10</v>
      </c>
      <c r="P3425" s="1">
        <f>IF(HEX2DEC(LEFT(E3425,4))&gt;=32768,HEX2DEC(LEFT(E3425,4))-65536,HEX2DEC(LEFT(E3425,4)))/Codes!$N$2</f>
        <v>2.3199999999999998</v>
      </c>
      <c r="Q3425" s="1">
        <f>IF(HEX2DEC(RIGHT(E3425,4))&gt;=32768,HEX2DEC(RIGHT(E3425,4))-65536,HEX2DEC(RIGHT(E3425,4)))/Codes!$N$2</f>
        <v>0</v>
      </c>
      <c r="R3425" s="1">
        <f>IF(HEX2DEC(LEFT(F3425,4))&gt;=32768,HEX2DEC(LEFT(F3425,4))-65536,HEX2DEC(LEFT(F3425,4)))/Codes!$N$2</f>
        <v>0</v>
      </c>
      <c r="S3425" s="1">
        <f>IF(HEX2DEC(RIGHT(F3425,4))&gt;=32768,HEX2DEC(RIGHT(F3425,4))-65536,HEX2DEC(RIGHT(F3425,4)))/Codes!$N$2</f>
        <v>0</v>
      </c>
      <c r="T3425" s="18">
        <f t="shared" si="939"/>
        <v>110</v>
      </c>
      <c r="U3425" s="1">
        <f t="shared" si="940"/>
        <v>116</v>
      </c>
      <c r="V3425" s="1">
        <f t="shared" si="941"/>
        <v>0</v>
      </c>
      <c r="W3425" s="1" t="str">
        <f t="shared" si="942"/>
        <v>100</v>
      </c>
      <c r="X3425" s="1">
        <f t="shared" si="943"/>
        <v>3</v>
      </c>
      <c r="Y3425" s="1">
        <f t="shared" si="944"/>
        <v>35</v>
      </c>
      <c r="Z3425" s="1" t="str">
        <f>VLOOKUP(BIN2DEC(MID(HEX2BIN(MID(H3425,3,2),8),2,5)),Codes!$E$1:$F$18,2)</f>
        <v>Slash</v>
      </c>
      <c r="AA3425" s="6" t="str">
        <f t="shared" si="945"/>
        <v>0</v>
      </c>
      <c r="AB3425" s="1">
        <f t="shared" si="946"/>
        <v>0</v>
      </c>
      <c r="AC3425" s="1" t="str">
        <f>VLOOKUP(BIN2DEC(RIGHT(HEX2BIN(MID(H3425,6,1),4),1)&amp;LEFT(HEX2BIN(MID(H3425,7,1),4),1)),Codes!$K$1:$L$5,2)</f>
        <v>M</v>
      </c>
      <c r="AD3425" s="1" t="str">
        <f>VLOOKUP(BIN2DEC(RIGHT(HEX2BIN(MID(H3425,7,1),4),3)&amp;LEFT(HEX2BIN(MID(H3425,8,1),4),2)),Codes!$H$2:$I$33,2)</f>
        <v>Slash</v>
      </c>
      <c r="AE3425" s="1" t="str">
        <f t="shared" si="947"/>
        <v>1</v>
      </c>
      <c r="AF3425" s="1" t="str">
        <f t="shared" si="948"/>
        <v>1</v>
      </c>
      <c r="AH3425" s="6">
        <f t="shared" si="949"/>
        <v>35</v>
      </c>
    </row>
    <row r="3426" spans="1:34">
      <c r="A3426" s="3" t="s">
        <v>7611</v>
      </c>
      <c r="B3426" s="1" t="s">
        <v>85</v>
      </c>
      <c r="C3426" s="6" t="s">
        <v>7051</v>
      </c>
      <c r="D3426" s="9" t="s">
        <v>7596</v>
      </c>
      <c r="E3426" s="9" t="s">
        <v>7589</v>
      </c>
      <c r="F3426" s="9" t="s">
        <v>91</v>
      </c>
      <c r="G3426" s="9" t="s">
        <v>139</v>
      </c>
      <c r="H3426" s="9" t="s">
        <v>152</v>
      </c>
      <c r="J3426" s="6" t="str">
        <f t="shared" si="933"/>
        <v>001011</v>
      </c>
      <c r="K3426" s="1">
        <f t="shared" si="934"/>
        <v>3</v>
      </c>
      <c r="L3426" s="6" t="str">
        <f t="shared" si="935"/>
        <v>00000</v>
      </c>
      <c r="M3426" s="1">
        <f t="shared" si="936"/>
        <v>78</v>
      </c>
      <c r="N3426" s="6" t="str">
        <f t="shared" si="937"/>
        <v>00</v>
      </c>
      <c r="O3426" s="1">
        <f t="shared" si="938"/>
        <v>6</v>
      </c>
      <c r="P3426" s="1">
        <f>IF(HEX2DEC(LEFT(E3426,4))&gt;=32768,HEX2DEC(LEFT(E3426,4))-65536,HEX2DEC(LEFT(E3426,4)))/Codes!$N$2</f>
        <v>3.6</v>
      </c>
      <c r="Q3426" s="1">
        <f>IF(HEX2DEC(RIGHT(E3426,4))&gt;=32768,HEX2DEC(RIGHT(E3426,4))-65536,HEX2DEC(RIGHT(E3426,4)))/Codes!$N$2</f>
        <v>5.6</v>
      </c>
      <c r="R3426" s="1">
        <f>IF(HEX2DEC(LEFT(F3426,4))&gt;=32768,HEX2DEC(LEFT(F3426,4))-65536,HEX2DEC(LEFT(F3426,4)))/Codes!$N$2</f>
        <v>0</v>
      </c>
      <c r="S3426" s="1">
        <f>IF(HEX2DEC(RIGHT(F3426,4))&gt;=32768,HEX2DEC(RIGHT(F3426,4))-65536,HEX2DEC(RIGHT(F3426,4)))/Codes!$N$2</f>
        <v>0</v>
      </c>
      <c r="T3426" s="18">
        <f t="shared" si="939"/>
        <v>361</v>
      </c>
      <c r="U3426" s="1">
        <f t="shared" si="940"/>
        <v>100</v>
      </c>
      <c r="V3426" s="1">
        <f t="shared" si="941"/>
        <v>0</v>
      </c>
      <c r="W3426" s="1" t="str">
        <f t="shared" si="942"/>
        <v>100</v>
      </c>
      <c r="X3426" s="1">
        <f t="shared" si="943"/>
        <v>3</v>
      </c>
      <c r="Y3426" s="1">
        <f t="shared" si="944"/>
        <v>20</v>
      </c>
      <c r="Z3426" s="1" t="str">
        <f>VLOOKUP(BIN2DEC(MID(HEX2BIN(MID(H3426,3,2),8),2,5)),Codes!$E$1:$F$18,2)</f>
        <v>Normal</v>
      </c>
      <c r="AA3426" s="6" t="str">
        <f t="shared" si="945"/>
        <v>0</v>
      </c>
      <c r="AB3426" s="1">
        <f t="shared" si="946"/>
        <v>0</v>
      </c>
      <c r="AC3426" s="1" t="str">
        <f>VLOOKUP(BIN2DEC(RIGHT(HEX2BIN(MID(H3426,6,1),4),1)&amp;LEFT(HEX2BIN(MID(H3426,7,1),4),1)),Codes!$K$1:$L$5,2)</f>
        <v>M</v>
      </c>
      <c r="AD3426" s="1" t="str">
        <f>VLOOKUP(BIN2DEC(RIGHT(HEX2BIN(MID(H3426,7,1),4),3)&amp;LEFT(HEX2BIN(MID(H3426,8,1),4),2)),Codes!$H$2:$I$33,2)</f>
        <v>Punch</v>
      </c>
      <c r="AE3426" s="1" t="str">
        <f t="shared" si="947"/>
        <v>1</v>
      </c>
      <c r="AF3426" s="1" t="str">
        <f t="shared" si="948"/>
        <v>1</v>
      </c>
      <c r="AH3426" s="6">
        <f t="shared" si="949"/>
        <v>33</v>
      </c>
    </row>
    <row r="3427" spans="1:34">
      <c r="A3427" s="3" t="s">
        <v>7612</v>
      </c>
      <c r="B3427" s="1" t="s">
        <v>85</v>
      </c>
      <c r="C3427" s="6" t="s">
        <v>3420</v>
      </c>
      <c r="D3427" s="9" t="s">
        <v>7605</v>
      </c>
      <c r="E3427" s="9" t="s">
        <v>1359</v>
      </c>
      <c r="F3427" s="9" t="s">
        <v>91</v>
      </c>
      <c r="G3427" s="9" t="s">
        <v>7053</v>
      </c>
      <c r="H3427" s="9" t="s">
        <v>744</v>
      </c>
      <c r="J3427" s="6" t="str">
        <f t="shared" si="933"/>
        <v>001011</v>
      </c>
      <c r="K3427" s="1">
        <f t="shared" si="934"/>
        <v>0</v>
      </c>
      <c r="L3427" s="6" t="str">
        <f t="shared" si="935"/>
        <v>00000</v>
      </c>
      <c r="M3427" s="1">
        <f t="shared" si="936"/>
        <v>78</v>
      </c>
      <c r="N3427" s="6" t="str">
        <f t="shared" si="937"/>
        <v>00</v>
      </c>
      <c r="O3427" s="1">
        <f t="shared" si="938"/>
        <v>8</v>
      </c>
      <c r="P3427" s="1">
        <f>IF(HEX2DEC(LEFT(E3427,4))&gt;=32768,HEX2DEC(LEFT(E3427,4))-65536,HEX2DEC(LEFT(E3427,4)))/Codes!$N$2</f>
        <v>3</v>
      </c>
      <c r="Q3427" s="1">
        <f>IF(HEX2DEC(RIGHT(E3427,4))&gt;=32768,HEX2DEC(RIGHT(E3427,4))-65536,HEX2DEC(RIGHT(E3427,4)))/Codes!$N$2</f>
        <v>0</v>
      </c>
      <c r="R3427" s="1">
        <f>IF(HEX2DEC(LEFT(F3427,4))&gt;=32768,HEX2DEC(LEFT(F3427,4))-65536,HEX2DEC(LEFT(F3427,4)))/Codes!$N$2</f>
        <v>0</v>
      </c>
      <c r="S3427" s="1">
        <f>IF(HEX2DEC(RIGHT(F3427,4))&gt;=32768,HEX2DEC(RIGHT(F3427,4))-65536,HEX2DEC(RIGHT(F3427,4)))/Codes!$N$2</f>
        <v>0</v>
      </c>
      <c r="T3427" s="18">
        <f t="shared" si="939"/>
        <v>85</v>
      </c>
      <c r="U3427" s="1">
        <f t="shared" si="940"/>
        <v>120</v>
      </c>
      <c r="V3427" s="1">
        <f t="shared" si="941"/>
        <v>0</v>
      </c>
      <c r="W3427" s="1" t="str">
        <f t="shared" si="942"/>
        <v>100</v>
      </c>
      <c r="X3427" s="1">
        <f t="shared" si="943"/>
        <v>3</v>
      </c>
      <c r="Y3427" s="1">
        <f t="shared" si="944"/>
        <v>35</v>
      </c>
      <c r="Z3427" s="1" t="str">
        <f>VLOOKUP(BIN2DEC(MID(HEX2BIN(MID(H3427,3,2),8),2,5)),Codes!$E$1:$F$18,2)</f>
        <v>Slash</v>
      </c>
      <c r="AA3427" s="6" t="str">
        <f t="shared" si="945"/>
        <v>0</v>
      </c>
      <c r="AB3427" s="1">
        <f t="shared" si="946"/>
        <v>0</v>
      </c>
      <c r="AC3427" s="1" t="str">
        <f>VLOOKUP(BIN2DEC(RIGHT(HEX2BIN(MID(H3427,6,1),4),1)&amp;LEFT(HEX2BIN(MID(H3427,7,1),4),1)),Codes!$K$1:$L$5,2)</f>
        <v>M</v>
      </c>
      <c r="AD3427" s="1" t="str">
        <f>VLOOKUP(BIN2DEC(RIGHT(HEX2BIN(MID(H3427,7,1),4),3)&amp;LEFT(HEX2BIN(MID(H3427,8,1),4),2)),Codes!$H$2:$I$33,2)</f>
        <v>Slash</v>
      </c>
      <c r="AE3427" s="1" t="str">
        <f t="shared" si="947"/>
        <v>1</v>
      </c>
      <c r="AF3427" s="1" t="str">
        <f t="shared" si="948"/>
        <v>1</v>
      </c>
      <c r="AH3427" s="6">
        <f t="shared" si="949"/>
        <v>35</v>
      </c>
    </row>
    <row r="3428" spans="1:34">
      <c r="A3428" s="3" t="s">
        <v>7613</v>
      </c>
      <c r="B3428" s="1" t="s">
        <v>85</v>
      </c>
      <c r="C3428" s="6" t="s">
        <v>3420</v>
      </c>
      <c r="D3428" s="9" t="s">
        <v>7607</v>
      </c>
      <c r="E3428" s="9" t="s">
        <v>7614</v>
      </c>
      <c r="F3428" s="9" t="s">
        <v>91</v>
      </c>
      <c r="G3428" s="9" t="s">
        <v>7615</v>
      </c>
      <c r="H3428" s="9" t="s">
        <v>744</v>
      </c>
      <c r="J3428" s="6" t="str">
        <f t="shared" si="933"/>
        <v>001011</v>
      </c>
      <c r="K3428" s="1">
        <f t="shared" si="934"/>
        <v>1</v>
      </c>
      <c r="L3428" s="6" t="str">
        <f t="shared" si="935"/>
        <v>00000</v>
      </c>
      <c r="M3428" s="1">
        <f t="shared" si="936"/>
        <v>73</v>
      </c>
      <c r="N3428" s="6" t="str">
        <f t="shared" si="937"/>
        <v>00</v>
      </c>
      <c r="O3428" s="1">
        <f t="shared" si="938"/>
        <v>9</v>
      </c>
      <c r="P3428" s="1">
        <f>IF(HEX2DEC(LEFT(E3428,4))&gt;=32768,HEX2DEC(LEFT(E3428,4))-65536,HEX2DEC(LEFT(E3428,4)))/Codes!$N$2</f>
        <v>2.6</v>
      </c>
      <c r="Q3428" s="1">
        <f>IF(HEX2DEC(RIGHT(E3428,4))&gt;=32768,HEX2DEC(RIGHT(E3428,4))-65536,HEX2DEC(RIGHT(E3428,4)))/Codes!$N$2</f>
        <v>0</v>
      </c>
      <c r="R3428" s="1">
        <f>IF(HEX2DEC(LEFT(F3428,4))&gt;=32768,HEX2DEC(LEFT(F3428,4))-65536,HEX2DEC(LEFT(F3428,4)))/Codes!$N$2</f>
        <v>0</v>
      </c>
      <c r="S3428" s="1">
        <f>IF(HEX2DEC(RIGHT(F3428,4))&gt;=32768,HEX2DEC(RIGHT(F3428,4))-65536,HEX2DEC(RIGHT(F3428,4)))/Codes!$N$2</f>
        <v>0</v>
      </c>
      <c r="T3428" s="18">
        <f t="shared" si="939"/>
        <v>85</v>
      </c>
      <c r="U3428" s="1">
        <f t="shared" si="940"/>
        <v>118</v>
      </c>
      <c r="V3428" s="1">
        <f t="shared" si="941"/>
        <v>0</v>
      </c>
      <c r="W3428" s="1" t="str">
        <f t="shared" si="942"/>
        <v>100</v>
      </c>
      <c r="X3428" s="1">
        <f t="shared" si="943"/>
        <v>3</v>
      </c>
      <c r="Y3428" s="1">
        <f t="shared" si="944"/>
        <v>35</v>
      </c>
      <c r="Z3428" s="1" t="str">
        <f>VLOOKUP(BIN2DEC(MID(HEX2BIN(MID(H3428,3,2),8),2,5)),Codes!$E$1:$F$18,2)</f>
        <v>Slash</v>
      </c>
      <c r="AA3428" s="6" t="str">
        <f t="shared" si="945"/>
        <v>0</v>
      </c>
      <c r="AB3428" s="1">
        <f t="shared" si="946"/>
        <v>0</v>
      </c>
      <c r="AC3428" s="1" t="str">
        <f>VLOOKUP(BIN2DEC(RIGHT(HEX2BIN(MID(H3428,6,1),4),1)&amp;LEFT(HEX2BIN(MID(H3428,7,1),4),1)),Codes!$K$1:$L$5,2)</f>
        <v>M</v>
      </c>
      <c r="AD3428" s="1" t="str">
        <f>VLOOKUP(BIN2DEC(RIGHT(HEX2BIN(MID(H3428,7,1),4),3)&amp;LEFT(HEX2BIN(MID(H3428,8,1),4),2)),Codes!$H$2:$I$33,2)</f>
        <v>Slash</v>
      </c>
      <c r="AE3428" s="1" t="str">
        <f t="shared" si="947"/>
        <v>1</v>
      </c>
      <c r="AF3428" s="1" t="str">
        <f t="shared" si="948"/>
        <v>1</v>
      </c>
      <c r="AH3428" s="6">
        <f t="shared" si="949"/>
        <v>35</v>
      </c>
    </row>
    <row r="3429" spans="1:34">
      <c r="A3429" s="3" t="s">
        <v>7616</v>
      </c>
      <c r="B3429" s="1" t="s">
        <v>85</v>
      </c>
      <c r="C3429" s="6" t="s">
        <v>3420</v>
      </c>
      <c r="D3429" s="9" t="s">
        <v>7471</v>
      </c>
      <c r="E3429" s="9" t="s">
        <v>4035</v>
      </c>
      <c r="F3429" s="9" t="s">
        <v>91</v>
      </c>
      <c r="G3429" s="9" t="s">
        <v>7617</v>
      </c>
      <c r="H3429" s="9" t="s">
        <v>744</v>
      </c>
      <c r="J3429" s="6" t="str">
        <f t="shared" si="933"/>
        <v>001011</v>
      </c>
      <c r="K3429" s="1">
        <f t="shared" si="934"/>
        <v>2</v>
      </c>
      <c r="L3429" s="6" t="str">
        <f t="shared" si="935"/>
        <v>00000</v>
      </c>
      <c r="M3429" s="1">
        <f t="shared" si="936"/>
        <v>27</v>
      </c>
      <c r="N3429" s="6" t="str">
        <f t="shared" si="937"/>
        <v>00</v>
      </c>
      <c r="O3429" s="1">
        <f t="shared" si="938"/>
        <v>10</v>
      </c>
      <c r="P3429" s="1">
        <f>IF(HEX2DEC(LEFT(E3429,4))&gt;=32768,HEX2DEC(LEFT(E3429,4))-65536,HEX2DEC(LEFT(E3429,4)))/Codes!$N$2</f>
        <v>1.8</v>
      </c>
      <c r="Q3429" s="1">
        <f>IF(HEX2DEC(RIGHT(E3429,4))&gt;=32768,HEX2DEC(RIGHT(E3429,4))-65536,HEX2DEC(RIGHT(E3429,4)))/Codes!$N$2</f>
        <v>0</v>
      </c>
      <c r="R3429" s="1">
        <f>IF(HEX2DEC(LEFT(F3429,4))&gt;=32768,HEX2DEC(LEFT(F3429,4))-65536,HEX2DEC(LEFT(F3429,4)))/Codes!$N$2</f>
        <v>0</v>
      </c>
      <c r="S3429" s="1">
        <f>IF(HEX2DEC(RIGHT(F3429,4))&gt;=32768,HEX2DEC(RIGHT(F3429,4))-65536,HEX2DEC(RIGHT(F3429,4)))/Codes!$N$2</f>
        <v>0</v>
      </c>
      <c r="T3429" s="18">
        <f t="shared" si="939"/>
        <v>85</v>
      </c>
      <c r="U3429" s="1">
        <f t="shared" si="940"/>
        <v>116</v>
      </c>
      <c r="V3429" s="1">
        <f t="shared" si="941"/>
        <v>0</v>
      </c>
      <c r="W3429" s="1" t="str">
        <f t="shared" si="942"/>
        <v>100</v>
      </c>
      <c r="X3429" s="1">
        <f t="shared" si="943"/>
        <v>3</v>
      </c>
      <c r="Y3429" s="1">
        <f t="shared" si="944"/>
        <v>35</v>
      </c>
      <c r="Z3429" s="1" t="str">
        <f>VLOOKUP(BIN2DEC(MID(HEX2BIN(MID(H3429,3,2),8),2,5)),Codes!$E$1:$F$18,2)</f>
        <v>Slash</v>
      </c>
      <c r="AA3429" s="6" t="str">
        <f t="shared" si="945"/>
        <v>0</v>
      </c>
      <c r="AB3429" s="1">
        <f t="shared" si="946"/>
        <v>0</v>
      </c>
      <c r="AC3429" s="1" t="str">
        <f>VLOOKUP(BIN2DEC(RIGHT(HEX2BIN(MID(H3429,6,1),4),1)&amp;LEFT(HEX2BIN(MID(H3429,7,1),4),1)),Codes!$K$1:$L$5,2)</f>
        <v>M</v>
      </c>
      <c r="AD3429" s="1" t="str">
        <f>VLOOKUP(BIN2DEC(RIGHT(HEX2BIN(MID(H3429,7,1),4),3)&amp;LEFT(HEX2BIN(MID(H3429,8,1),4),2)),Codes!$H$2:$I$33,2)</f>
        <v>Slash</v>
      </c>
      <c r="AE3429" s="1" t="str">
        <f t="shared" si="947"/>
        <v>1</v>
      </c>
      <c r="AF3429" s="1" t="str">
        <f t="shared" si="948"/>
        <v>1</v>
      </c>
      <c r="AH3429" s="6">
        <f t="shared" si="949"/>
        <v>35</v>
      </c>
    </row>
    <row r="3430" spans="1:34">
      <c r="A3430" s="3" t="s">
        <v>7618</v>
      </c>
      <c r="B3430" s="1" t="s">
        <v>85</v>
      </c>
      <c r="C3430" s="6" t="s">
        <v>3420</v>
      </c>
      <c r="D3430" s="9" t="s">
        <v>7596</v>
      </c>
      <c r="E3430" s="9" t="s">
        <v>7619</v>
      </c>
      <c r="F3430" s="9" t="s">
        <v>91</v>
      </c>
      <c r="G3430" s="9" t="s">
        <v>139</v>
      </c>
      <c r="H3430" s="9" t="s">
        <v>152</v>
      </c>
      <c r="J3430" s="6" t="str">
        <f t="shared" si="933"/>
        <v>001011</v>
      </c>
      <c r="K3430" s="1">
        <f t="shared" si="934"/>
        <v>3</v>
      </c>
      <c r="L3430" s="6" t="str">
        <f t="shared" si="935"/>
        <v>00000</v>
      </c>
      <c r="M3430" s="1">
        <f t="shared" si="936"/>
        <v>78</v>
      </c>
      <c r="N3430" s="6" t="str">
        <f t="shared" si="937"/>
        <v>00</v>
      </c>
      <c r="O3430" s="1">
        <f t="shared" si="938"/>
        <v>6</v>
      </c>
      <c r="P3430" s="1">
        <f>IF(HEX2DEC(LEFT(E3430,4))&gt;=32768,HEX2DEC(LEFT(E3430,4))-65536,HEX2DEC(LEFT(E3430,4)))/Codes!$N$2</f>
        <v>3</v>
      </c>
      <c r="Q3430" s="1">
        <f>IF(HEX2DEC(RIGHT(E3430,4))&gt;=32768,HEX2DEC(RIGHT(E3430,4))-65536,HEX2DEC(RIGHT(E3430,4)))/Codes!$N$2</f>
        <v>5.6</v>
      </c>
      <c r="R3430" s="1">
        <f>IF(HEX2DEC(LEFT(F3430,4))&gt;=32768,HEX2DEC(LEFT(F3430,4))-65536,HEX2DEC(LEFT(F3430,4)))/Codes!$N$2</f>
        <v>0</v>
      </c>
      <c r="S3430" s="1">
        <f>IF(HEX2DEC(RIGHT(F3430,4))&gt;=32768,HEX2DEC(RIGHT(F3430,4))-65536,HEX2DEC(RIGHT(F3430,4)))/Codes!$N$2</f>
        <v>0</v>
      </c>
      <c r="T3430" s="18">
        <f t="shared" si="939"/>
        <v>361</v>
      </c>
      <c r="U3430" s="1">
        <f t="shared" si="940"/>
        <v>100</v>
      </c>
      <c r="V3430" s="1">
        <f t="shared" si="941"/>
        <v>0</v>
      </c>
      <c r="W3430" s="1" t="str">
        <f t="shared" si="942"/>
        <v>100</v>
      </c>
      <c r="X3430" s="1">
        <f t="shared" si="943"/>
        <v>3</v>
      </c>
      <c r="Y3430" s="1">
        <f t="shared" si="944"/>
        <v>20</v>
      </c>
      <c r="Z3430" s="1" t="str">
        <f>VLOOKUP(BIN2DEC(MID(HEX2BIN(MID(H3430,3,2),8),2,5)),Codes!$E$1:$F$18,2)</f>
        <v>Normal</v>
      </c>
      <c r="AA3430" s="6" t="str">
        <f t="shared" si="945"/>
        <v>0</v>
      </c>
      <c r="AB3430" s="1">
        <f t="shared" si="946"/>
        <v>0</v>
      </c>
      <c r="AC3430" s="1" t="str">
        <f>VLOOKUP(BIN2DEC(RIGHT(HEX2BIN(MID(H3430,6,1),4),1)&amp;LEFT(HEX2BIN(MID(H3430,7,1),4),1)),Codes!$K$1:$L$5,2)</f>
        <v>M</v>
      </c>
      <c r="AD3430" s="1" t="str">
        <f>VLOOKUP(BIN2DEC(RIGHT(HEX2BIN(MID(H3430,7,1),4),3)&amp;LEFT(HEX2BIN(MID(H3430,8,1),4),2)),Codes!$H$2:$I$33,2)</f>
        <v>Punch</v>
      </c>
      <c r="AE3430" s="1" t="str">
        <f t="shared" si="947"/>
        <v>1</v>
      </c>
      <c r="AF3430" s="1" t="str">
        <f t="shared" si="948"/>
        <v>1</v>
      </c>
      <c r="AH3430" s="6">
        <f t="shared" si="949"/>
        <v>33</v>
      </c>
    </row>
    <row r="3431" spans="1:34">
      <c r="A3431" s="3" t="s">
        <v>7620</v>
      </c>
      <c r="B3431" s="1" t="s">
        <v>85</v>
      </c>
      <c r="C3431" s="6" t="s">
        <v>349</v>
      </c>
      <c r="D3431" s="9" t="s">
        <v>7465</v>
      </c>
      <c r="E3431" s="9" t="s">
        <v>195</v>
      </c>
      <c r="F3431" s="9" t="s">
        <v>91</v>
      </c>
      <c r="G3431" s="9" t="s">
        <v>7532</v>
      </c>
      <c r="H3431" s="9" t="s">
        <v>7621</v>
      </c>
      <c r="J3431" s="6" t="str">
        <f t="shared" si="933"/>
        <v>001011</v>
      </c>
      <c r="K3431" s="1">
        <f t="shared" si="934"/>
        <v>0</v>
      </c>
      <c r="L3431" s="6" t="str">
        <f t="shared" si="935"/>
        <v>00000</v>
      </c>
      <c r="M3431" s="1">
        <f t="shared" si="936"/>
        <v>78</v>
      </c>
      <c r="N3431" s="6" t="str">
        <f t="shared" si="937"/>
        <v>00</v>
      </c>
      <c r="O3431" s="1">
        <f t="shared" si="938"/>
        <v>10</v>
      </c>
      <c r="P3431" s="1">
        <f>IF(HEX2DEC(LEFT(E3431,4))&gt;=32768,HEX2DEC(LEFT(E3431,4))-65536,HEX2DEC(LEFT(E3431,4)))/Codes!$N$2</f>
        <v>4.4000000000000004</v>
      </c>
      <c r="Q3431" s="1">
        <f>IF(HEX2DEC(RIGHT(E3431,4))&gt;=32768,HEX2DEC(RIGHT(E3431,4))-65536,HEX2DEC(RIGHT(E3431,4)))/Codes!$N$2</f>
        <v>0</v>
      </c>
      <c r="R3431" s="1">
        <f>IF(HEX2DEC(LEFT(F3431,4))&gt;=32768,HEX2DEC(LEFT(F3431,4))-65536,HEX2DEC(LEFT(F3431,4)))/Codes!$N$2</f>
        <v>0</v>
      </c>
      <c r="S3431" s="1">
        <f>IF(HEX2DEC(RIGHT(F3431,4))&gt;=32768,HEX2DEC(RIGHT(F3431,4))-65536,HEX2DEC(RIGHT(F3431,4)))/Codes!$N$2</f>
        <v>0</v>
      </c>
      <c r="T3431" s="18">
        <f t="shared" si="939"/>
        <v>80</v>
      </c>
      <c r="U3431" s="1">
        <f t="shared" si="940"/>
        <v>40</v>
      </c>
      <c r="V3431" s="1">
        <f t="shared" si="941"/>
        <v>0</v>
      </c>
      <c r="W3431" s="1" t="str">
        <f t="shared" si="942"/>
        <v>100</v>
      </c>
      <c r="X3431" s="1">
        <f t="shared" si="943"/>
        <v>3</v>
      </c>
      <c r="Y3431" s="1">
        <f t="shared" si="944"/>
        <v>90</v>
      </c>
      <c r="Z3431" s="1" t="str">
        <f>VLOOKUP(BIN2DEC(MID(HEX2BIN(MID(H3431,3,2),8),2,5)),Codes!$E$1:$F$18,2)</f>
        <v>Slash</v>
      </c>
      <c r="AA3431" s="6" t="str">
        <f t="shared" si="945"/>
        <v>0</v>
      </c>
      <c r="AB3431" s="1">
        <f t="shared" si="946"/>
        <v>0</v>
      </c>
      <c r="AC3431" s="1" t="str">
        <f>VLOOKUP(BIN2DEC(RIGHT(HEX2BIN(MID(H3431,6,1),4),1)&amp;LEFT(HEX2BIN(MID(H3431,7,1),4),1)),Codes!$K$1:$L$5,2)</f>
        <v>M</v>
      </c>
      <c r="AD3431" s="1" t="str">
        <f>VLOOKUP(BIN2DEC(RIGHT(HEX2BIN(MID(H3431,7,1),4),3)&amp;LEFT(HEX2BIN(MID(H3431,8,1),4),2)),Codes!$H$2:$I$33,2)</f>
        <v>Slash</v>
      </c>
      <c r="AE3431" s="1" t="str">
        <f t="shared" si="947"/>
        <v>1</v>
      </c>
      <c r="AF3431" s="1" t="str">
        <f t="shared" si="948"/>
        <v>1</v>
      </c>
      <c r="AH3431" s="6">
        <f t="shared" si="949"/>
        <v>35</v>
      </c>
    </row>
    <row r="3432" spans="1:34">
      <c r="A3432" s="3" t="s">
        <v>7622</v>
      </c>
      <c r="B3432" s="1" t="s">
        <v>85</v>
      </c>
      <c r="C3432" s="6" t="s">
        <v>349</v>
      </c>
      <c r="D3432" s="9" t="s">
        <v>7247</v>
      </c>
      <c r="E3432" s="9" t="s">
        <v>212</v>
      </c>
      <c r="F3432" s="9" t="s">
        <v>91</v>
      </c>
      <c r="G3432" s="9" t="s">
        <v>7532</v>
      </c>
      <c r="H3432" s="9" t="s">
        <v>7621</v>
      </c>
      <c r="J3432" s="6" t="str">
        <f t="shared" si="933"/>
        <v>001011</v>
      </c>
      <c r="K3432" s="1">
        <f t="shared" si="934"/>
        <v>1</v>
      </c>
      <c r="L3432" s="6" t="str">
        <f t="shared" si="935"/>
        <v>00000</v>
      </c>
      <c r="M3432" s="1">
        <f t="shared" si="936"/>
        <v>73</v>
      </c>
      <c r="N3432" s="6" t="str">
        <f t="shared" si="937"/>
        <v>00</v>
      </c>
      <c r="O3432" s="1">
        <f t="shared" si="938"/>
        <v>12</v>
      </c>
      <c r="P3432" s="1">
        <f>IF(HEX2DEC(LEFT(E3432,4))&gt;=32768,HEX2DEC(LEFT(E3432,4))-65536,HEX2DEC(LEFT(E3432,4)))/Codes!$N$2</f>
        <v>2.8</v>
      </c>
      <c r="Q3432" s="1">
        <f>IF(HEX2DEC(RIGHT(E3432,4))&gt;=32768,HEX2DEC(RIGHT(E3432,4))-65536,HEX2DEC(RIGHT(E3432,4)))/Codes!$N$2</f>
        <v>0</v>
      </c>
      <c r="R3432" s="1">
        <f>IF(HEX2DEC(LEFT(F3432,4))&gt;=32768,HEX2DEC(LEFT(F3432,4))-65536,HEX2DEC(LEFT(F3432,4)))/Codes!$N$2</f>
        <v>0</v>
      </c>
      <c r="S3432" s="1">
        <f>IF(HEX2DEC(RIGHT(F3432,4))&gt;=32768,HEX2DEC(RIGHT(F3432,4))-65536,HEX2DEC(RIGHT(F3432,4)))/Codes!$N$2</f>
        <v>0</v>
      </c>
      <c r="T3432" s="18">
        <f t="shared" si="939"/>
        <v>80</v>
      </c>
      <c r="U3432" s="1">
        <f t="shared" si="940"/>
        <v>40</v>
      </c>
      <c r="V3432" s="1">
        <f t="shared" si="941"/>
        <v>0</v>
      </c>
      <c r="W3432" s="1" t="str">
        <f t="shared" si="942"/>
        <v>100</v>
      </c>
      <c r="X3432" s="1">
        <f t="shared" si="943"/>
        <v>3</v>
      </c>
      <c r="Y3432" s="1">
        <f t="shared" si="944"/>
        <v>90</v>
      </c>
      <c r="Z3432" s="1" t="str">
        <f>VLOOKUP(BIN2DEC(MID(HEX2BIN(MID(H3432,3,2),8),2,5)),Codes!$E$1:$F$18,2)</f>
        <v>Slash</v>
      </c>
      <c r="AA3432" s="6" t="str">
        <f t="shared" si="945"/>
        <v>0</v>
      </c>
      <c r="AB3432" s="1">
        <f t="shared" si="946"/>
        <v>0</v>
      </c>
      <c r="AC3432" s="1" t="str">
        <f>VLOOKUP(BIN2DEC(RIGHT(HEX2BIN(MID(H3432,6,1),4),1)&amp;LEFT(HEX2BIN(MID(H3432,7,1),4),1)),Codes!$K$1:$L$5,2)</f>
        <v>M</v>
      </c>
      <c r="AD3432" s="1" t="str">
        <f>VLOOKUP(BIN2DEC(RIGHT(HEX2BIN(MID(H3432,7,1),4),3)&amp;LEFT(HEX2BIN(MID(H3432,8,1),4),2)),Codes!$H$2:$I$33,2)</f>
        <v>Slash</v>
      </c>
      <c r="AE3432" s="1" t="str">
        <f t="shared" si="947"/>
        <v>1</v>
      </c>
      <c r="AF3432" s="1" t="str">
        <f t="shared" si="948"/>
        <v>1</v>
      </c>
      <c r="AH3432" s="6">
        <f t="shared" si="949"/>
        <v>35</v>
      </c>
    </row>
    <row r="3433" spans="1:34">
      <c r="A3433" s="3" t="s">
        <v>7623</v>
      </c>
      <c r="B3433" s="1" t="s">
        <v>85</v>
      </c>
      <c r="C3433" s="6" t="s">
        <v>349</v>
      </c>
      <c r="D3433" s="9" t="s">
        <v>7594</v>
      </c>
      <c r="E3433" s="9" t="s">
        <v>5931</v>
      </c>
      <c r="F3433" s="9" t="s">
        <v>91</v>
      </c>
      <c r="G3433" s="9" t="s">
        <v>7532</v>
      </c>
      <c r="H3433" s="9" t="s">
        <v>7621</v>
      </c>
      <c r="J3433" s="6" t="str">
        <f t="shared" si="933"/>
        <v>001011</v>
      </c>
      <c r="K3433" s="1">
        <f t="shared" si="934"/>
        <v>2</v>
      </c>
      <c r="L3433" s="6" t="str">
        <f t="shared" si="935"/>
        <v>00000</v>
      </c>
      <c r="M3433" s="1">
        <f t="shared" si="936"/>
        <v>27</v>
      </c>
      <c r="N3433" s="6" t="str">
        <f t="shared" si="937"/>
        <v>00</v>
      </c>
      <c r="O3433" s="1">
        <f t="shared" si="938"/>
        <v>12</v>
      </c>
      <c r="P3433" s="1">
        <f>IF(HEX2DEC(LEFT(E3433,4))&gt;=32768,HEX2DEC(LEFT(E3433,4))-65536,HEX2DEC(LEFT(E3433,4)))/Codes!$N$2</f>
        <v>3.12</v>
      </c>
      <c r="Q3433" s="1">
        <f>IF(HEX2DEC(RIGHT(E3433,4))&gt;=32768,HEX2DEC(RIGHT(E3433,4))-65536,HEX2DEC(RIGHT(E3433,4)))/Codes!$N$2</f>
        <v>0</v>
      </c>
      <c r="R3433" s="1">
        <f>IF(HEX2DEC(LEFT(F3433,4))&gt;=32768,HEX2DEC(LEFT(F3433,4))-65536,HEX2DEC(LEFT(F3433,4)))/Codes!$N$2</f>
        <v>0</v>
      </c>
      <c r="S3433" s="1">
        <f>IF(HEX2DEC(RIGHT(F3433,4))&gt;=32768,HEX2DEC(RIGHT(F3433,4))-65536,HEX2DEC(RIGHT(F3433,4)))/Codes!$N$2</f>
        <v>0</v>
      </c>
      <c r="T3433" s="18">
        <f t="shared" si="939"/>
        <v>80</v>
      </c>
      <c r="U3433" s="1">
        <f t="shared" si="940"/>
        <v>40</v>
      </c>
      <c r="V3433" s="1">
        <f t="shared" si="941"/>
        <v>0</v>
      </c>
      <c r="W3433" s="1" t="str">
        <f t="shared" si="942"/>
        <v>100</v>
      </c>
      <c r="X3433" s="1">
        <f t="shared" si="943"/>
        <v>3</v>
      </c>
      <c r="Y3433" s="1">
        <f t="shared" si="944"/>
        <v>90</v>
      </c>
      <c r="Z3433" s="1" t="str">
        <f>VLOOKUP(BIN2DEC(MID(HEX2BIN(MID(H3433,3,2),8),2,5)),Codes!$E$1:$F$18,2)</f>
        <v>Slash</v>
      </c>
      <c r="AA3433" s="6" t="str">
        <f t="shared" si="945"/>
        <v>0</v>
      </c>
      <c r="AB3433" s="1">
        <f t="shared" si="946"/>
        <v>0</v>
      </c>
      <c r="AC3433" s="1" t="str">
        <f>VLOOKUP(BIN2DEC(RIGHT(HEX2BIN(MID(H3433,6,1),4),1)&amp;LEFT(HEX2BIN(MID(H3433,7,1),4),1)),Codes!$K$1:$L$5,2)</f>
        <v>M</v>
      </c>
      <c r="AD3433" s="1" t="str">
        <f>VLOOKUP(BIN2DEC(RIGHT(HEX2BIN(MID(H3433,7,1),4),3)&amp;LEFT(HEX2BIN(MID(H3433,8,1),4),2)),Codes!$H$2:$I$33,2)</f>
        <v>Slash</v>
      </c>
      <c r="AE3433" s="1" t="str">
        <f t="shared" si="947"/>
        <v>1</v>
      </c>
      <c r="AF3433" s="1" t="str">
        <f t="shared" si="948"/>
        <v>1</v>
      </c>
      <c r="AH3433" s="6">
        <f t="shared" si="949"/>
        <v>35</v>
      </c>
    </row>
    <row r="3434" spans="1:34">
      <c r="A3434" s="3" t="s">
        <v>7624</v>
      </c>
      <c r="B3434" s="1" t="s">
        <v>85</v>
      </c>
      <c r="C3434" s="6" t="s">
        <v>349</v>
      </c>
      <c r="D3434" s="9" t="s">
        <v>7596</v>
      </c>
      <c r="E3434" s="9" t="s">
        <v>7589</v>
      </c>
      <c r="F3434" s="9" t="s">
        <v>91</v>
      </c>
      <c r="G3434" s="9" t="s">
        <v>7532</v>
      </c>
      <c r="H3434" s="9" t="s">
        <v>7625</v>
      </c>
      <c r="J3434" s="6" t="str">
        <f t="shared" si="933"/>
        <v>001011</v>
      </c>
      <c r="K3434" s="1">
        <f t="shared" si="934"/>
        <v>3</v>
      </c>
      <c r="L3434" s="6" t="str">
        <f t="shared" si="935"/>
        <v>00000</v>
      </c>
      <c r="M3434" s="1">
        <f t="shared" si="936"/>
        <v>78</v>
      </c>
      <c r="N3434" s="6" t="str">
        <f t="shared" si="937"/>
        <v>00</v>
      </c>
      <c r="O3434" s="1">
        <f t="shared" si="938"/>
        <v>6</v>
      </c>
      <c r="P3434" s="1">
        <f>IF(HEX2DEC(LEFT(E3434,4))&gt;=32768,HEX2DEC(LEFT(E3434,4))-65536,HEX2DEC(LEFT(E3434,4)))/Codes!$N$2</f>
        <v>3.6</v>
      </c>
      <c r="Q3434" s="1">
        <f>IF(HEX2DEC(RIGHT(E3434,4))&gt;=32768,HEX2DEC(RIGHT(E3434,4))-65536,HEX2DEC(RIGHT(E3434,4)))/Codes!$N$2</f>
        <v>5.6</v>
      </c>
      <c r="R3434" s="1">
        <f>IF(HEX2DEC(LEFT(F3434,4))&gt;=32768,HEX2DEC(LEFT(F3434,4))-65536,HEX2DEC(LEFT(F3434,4)))/Codes!$N$2</f>
        <v>0</v>
      </c>
      <c r="S3434" s="1">
        <f>IF(HEX2DEC(RIGHT(F3434,4))&gt;=32768,HEX2DEC(RIGHT(F3434,4))-65536,HEX2DEC(RIGHT(F3434,4)))/Codes!$N$2</f>
        <v>0</v>
      </c>
      <c r="T3434" s="18">
        <f t="shared" si="939"/>
        <v>80</v>
      </c>
      <c r="U3434" s="1">
        <f t="shared" si="940"/>
        <v>40</v>
      </c>
      <c r="V3434" s="1">
        <f t="shared" si="941"/>
        <v>0</v>
      </c>
      <c r="W3434" s="1" t="str">
        <f t="shared" si="942"/>
        <v>100</v>
      </c>
      <c r="X3434" s="1">
        <f t="shared" si="943"/>
        <v>3</v>
      </c>
      <c r="Y3434" s="1">
        <f t="shared" si="944"/>
        <v>70</v>
      </c>
      <c r="Z3434" s="1" t="str">
        <f>VLOOKUP(BIN2DEC(MID(HEX2BIN(MID(H3434,3,2),8),2,5)),Codes!$E$1:$F$18,2)</f>
        <v>Normal</v>
      </c>
      <c r="AA3434" s="6" t="str">
        <f t="shared" si="945"/>
        <v>0</v>
      </c>
      <c r="AB3434" s="1">
        <f t="shared" si="946"/>
        <v>0</v>
      </c>
      <c r="AC3434" s="1" t="str">
        <f>VLOOKUP(BIN2DEC(RIGHT(HEX2BIN(MID(H3434,6,1),4),1)&amp;LEFT(HEX2BIN(MID(H3434,7,1),4),1)),Codes!$K$1:$L$5,2)</f>
        <v>M</v>
      </c>
      <c r="AD3434" s="1" t="str">
        <f>VLOOKUP(BIN2DEC(RIGHT(HEX2BIN(MID(H3434,7,1),4),3)&amp;LEFT(HEX2BIN(MID(H3434,8,1),4),2)),Codes!$H$2:$I$33,2)</f>
        <v>Punch</v>
      </c>
      <c r="AE3434" s="1" t="str">
        <f t="shared" si="947"/>
        <v>1</v>
      </c>
      <c r="AF3434" s="1" t="str">
        <f t="shared" si="948"/>
        <v>1</v>
      </c>
      <c r="AH3434" s="6">
        <f t="shared" si="949"/>
        <v>33</v>
      </c>
    </row>
    <row r="3435" spans="1:34">
      <c r="A3435" s="3" t="s">
        <v>7626</v>
      </c>
      <c r="B3435" s="1" t="s">
        <v>85</v>
      </c>
      <c r="C3435" s="6" t="s">
        <v>2446</v>
      </c>
      <c r="D3435" s="9" t="s">
        <v>7627</v>
      </c>
      <c r="E3435" s="9" t="s">
        <v>195</v>
      </c>
      <c r="F3435" s="9" t="s">
        <v>91</v>
      </c>
      <c r="G3435" s="9" t="s">
        <v>235</v>
      </c>
      <c r="H3435" s="9" t="s">
        <v>643</v>
      </c>
      <c r="J3435" s="6" t="str">
        <f t="shared" si="933"/>
        <v>001011</v>
      </c>
      <c r="K3435" s="1">
        <f t="shared" si="934"/>
        <v>0</v>
      </c>
      <c r="L3435" s="6" t="str">
        <f t="shared" si="935"/>
        <v>00000</v>
      </c>
      <c r="M3435" s="1">
        <f t="shared" si="936"/>
        <v>78</v>
      </c>
      <c r="N3435" s="6" t="str">
        <f t="shared" si="937"/>
        <v>00</v>
      </c>
      <c r="O3435" s="1">
        <f t="shared" si="938"/>
        <v>20</v>
      </c>
      <c r="P3435" s="1">
        <f>IF(HEX2DEC(LEFT(E3435,4))&gt;=32768,HEX2DEC(LEFT(E3435,4))-65536,HEX2DEC(LEFT(E3435,4)))/Codes!$N$2</f>
        <v>4.4000000000000004</v>
      </c>
      <c r="Q3435" s="1">
        <f>IF(HEX2DEC(RIGHT(E3435,4))&gt;=32768,HEX2DEC(RIGHT(E3435,4))-65536,HEX2DEC(RIGHT(E3435,4)))/Codes!$N$2</f>
        <v>0</v>
      </c>
      <c r="R3435" s="1">
        <f>IF(HEX2DEC(LEFT(F3435,4))&gt;=32768,HEX2DEC(LEFT(F3435,4))-65536,HEX2DEC(LEFT(F3435,4)))/Codes!$N$2</f>
        <v>0</v>
      </c>
      <c r="S3435" s="1">
        <f>IF(HEX2DEC(RIGHT(F3435,4))&gt;=32768,HEX2DEC(RIGHT(F3435,4))-65536,HEX2DEC(RIGHT(F3435,4)))/Codes!$N$2</f>
        <v>0</v>
      </c>
      <c r="T3435" s="18">
        <f t="shared" si="939"/>
        <v>361</v>
      </c>
      <c r="U3435" s="1">
        <f t="shared" si="940"/>
        <v>65</v>
      </c>
      <c r="V3435" s="1">
        <f t="shared" si="941"/>
        <v>0</v>
      </c>
      <c r="W3435" s="1" t="str">
        <f t="shared" si="942"/>
        <v>100</v>
      </c>
      <c r="X3435" s="1">
        <f t="shared" si="943"/>
        <v>3</v>
      </c>
      <c r="Y3435" s="1">
        <f t="shared" si="944"/>
        <v>80</v>
      </c>
      <c r="Z3435" s="1" t="str">
        <f>VLOOKUP(BIN2DEC(MID(HEX2BIN(MID(H3435,3,2),8),2,5)),Codes!$E$1:$F$18,2)</f>
        <v>Slash</v>
      </c>
      <c r="AA3435" s="6" t="str">
        <f t="shared" si="945"/>
        <v>0</v>
      </c>
      <c r="AB3435" s="1">
        <f t="shared" si="946"/>
        <v>0</v>
      </c>
      <c r="AC3435" s="1" t="str">
        <f>VLOOKUP(BIN2DEC(RIGHT(HEX2BIN(MID(H3435,6,1),4),1)&amp;LEFT(HEX2BIN(MID(H3435,7,1),4),1)),Codes!$K$1:$L$5,2)</f>
        <v>L</v>
      </c>
      <c r="AD3435" s="1" t="str">
        <f>VLOOKUP(BIN2DEC(RIGHT(HEX2BIN(MID(H3435,7,1),4),3)&amp;LEFT(HEX2BIN(MID(H3435,8,1),4),2)),Codes!$H$2:$I$33,2)</f>
        <v>Slash</v>
      </c>
      <c r="AE3435" s="1" t="str">
        <f t="shared" si="947"/>
        <v>1</v>
      </c>
      <c r="AF3435" s="1" t="str">
        <f t="shared" si="948"/>
        <v>1</v>
      </c>
      <c r="AH3435" s="6">
        <f t="shared" si="949"/>
        <v>67</v>
      </c>
    </row>
    <row r="3436" spans="1:34">
      <c r="A3436" s="3" t="s">
        <v>7628</v>
      </c>
      <c r="B3436" s="1" t="s">
        <v>85</v>
      </c>
      <c r="C3436" s="6" t="s">
        <v>2446</v>
      </c>
      <c r="D3436" s="9" t="s">
        <v>7629</v>
      </c>
      <c r="E3436" s="9" t="s">
        <v>307</v>
      </c>
      <c r="F3436" s="9" t="s">
        <v>91</v>
      </c>
      <c r="G3436" s="9" t="s">
        <v>235</v>
      </c>
      <c r="H3436" s="9" t="s">
        <v>643</v>
      </c>
      <c r="J3436" s="6" t="str">
        <f t="shared" si="933"/>
        <v>001011</v>
      </c>
      <c r="K3436" s="1">
        <f t="shared" si="934"/>
        <v>1</v>
      </c>
      <c r="L3436" s="6" t="str">
        <f t="shared" si="935"/>
        <v>00000</v>
      </c>
      <c r="M3436" s="1">
        <f t="shared" si="936"/>
        <v>73</v>
      </c>
      <c r="N3436" s="6" t="str">
        <f t="shared" si="937"/>
        <v>00</v>
      </c>
      <c r="O3436" s="1">
        <f t="shared" si="938"/>
        <v>20</v>
      </c>
      <c r="P3436" s="1">
        <f>IF(HEX2DEC(LEFT(E3436,4))&gt;=32768,HEX2DEC(LEFT(E3436,4))-65536,HEX2DEC(LEFT(E3436,4)))/Codes!$N$2</f>
        <v>3.2</v>
      </c>
      <c r="Q3436" s="1">
        <f>IF(HEX2DEC(RIGHT(E3436,4))&gt;=32768,HEX2DEC(RIGHT(E3436,4))-65536,HEX2DEC(RIGHT(E3436,4)))/Codes!$N$2</f>
        <v>0</v>
      </c>
      <c r="R3436" s="1">
        <f>IF(HEX2DEC(LEFT(F3436,4))&gt;=32768,HEX2DEC(LEFT(F3436,4))-65536,HEX2DEC(LEFT(F3436,4)))/Codes!$N$2</f>
        <v>0</v>
      </c>
      <c r="S3436" s="1">
        <f>IF(HEX2DEC(RIGHT(F3436,4))&gt;=32768,HEX2DEC(RIGHT(F3436,4))-65536,HEX2DEC(RIGHT(F3436,4)))/Codes!$N$2</f>
        <v>0</v>
      </c>
      <c r="T3436" s="18">
        <f t="shared" si="939"/>
        <v>361</v>
      </c>
      <c r="U3436" s="1">
        <f t="shared" si="940"/>
        <v>65</v>
      </c>
      <c r="V3436" s="1">
        <f t="shared" si="941"/>
        <v>0</v>
      </c>
      <c r="W3436" s="1" t="str">
        <f t="shared" si="942"/>
        <v>100</v>
      </c>
      <c r="X3436" s="1">
        <f t="shared" si="943"/>
        <v>3</v>
      </c>
      <c r="Y3436" s="1">
        <f t="shared" si="944"/>
        <v>80</v>
      </c>
      <c r="Z3436" s="1" t="str">
        <f>VLOOKUP(BIN2DEC(MID(HEX2BIN(MID(H3436,3,2),8),2,5)),Codes!$E$1:$F$18,2)</f>
        <v>Slash</v>
      </c>
      <c r="AA3436" s="6" t="str">
        <f t="shared" si="945"/>
        <v>0</v>
      </c>
      <c r="AB3436" s="1">
        <f t="shared" si="946"/>
        <v>0</v>
      </c>
      <c r="AC3436" s="1" t="str">
        <f>VLOOKUP(BIN2DEC(RIGHT(HEX2BIN(MID(H3436,6,1),4),1)&amp;LEFT(HEX2BIN(MID(H3436,7,1),4),1)),Codes!$K$1:$L$5,2)</f>
        <v>L</v>
      </c>
      <c r="AD3436" s="1" t="str">
        <f>VLOOKUP(BIN2DEC(RIGHT(HEX2BIN(MID(H3436,7,1),4),3)&amp;LEFT(HEX2BIN(MID(H3436,8,1),4),2)),Codes!$H$2:$I$33,2)</f>
        <v>Slash</v>
      </c>
      <c r="AE3436" s="1" t="str">
        <f t="shared" si="947"/>
        <v>1</v>
      </c>
      <c r="AF3436" s="1" t="str">
        <f t="shared" si="948"/>
        <v>1</v>
      </c>
      <c r="AH3436" s="6">
        <f t="shared" si="949"/>
        <v>67</v>
      </c>
    </row>
    <row r="3437" spans="1:34">
      <c r="A3437" s="3" t="s">
        <v>7630</v>
      </c>
      <c r="B3437" s="1" t="s">
        <v>85</v>
      </c>
      <c r="C3437" s="6" t="s">
        <v>2446</v>
      </c>
      <c r="D3437" s="9" t="s">
        <v>7631</v>
      </c>
      <c r="E3437" s="9" t="s">
        <v>256</v>
      </c>
      <c r="F3437" s="9" t="s">
        <v>91</v>
      </c>
      <c r="G3437" s="9" t="s">
        <v>235</v>
      </c>
      <c r="H3437" s="9" t="s">
        <v>643</v>
      </c>
      <c r="J3437" s="6" t="str">
        <f t="shared" si="933"/>
        <v>001011</v>
      </c>
      <c r="K3437" s="1">
        <f t="shared" si="934"/>
        <v>2</v>
      </c>
      <c r="L3437" s="6" t="str">
        <f t="shared" si="935"/>
        <v>00000</v>
      </c>
      <c r="M3437" s="1">
        <f t="shared" si="936"/>
        <v>4</v>
      </c>
      <c r="N3437" s="6" t="str">
        <f t="shared" si="937"/>
        <v>00</v>
      </c>
      <c r="O3437" s="1">
        <f t="shared" si="938"/>
        <v>20</v>
      </c>
      <c r="P3437" s="1">
        <f>IF(HEX2DEC(LEFT(E3437,4))&gt;=32768,HEX2DEC(LEFT(E3437,4))-65536,HEX2DEC(LEFT(E3437,4)))/Codes!$N$2</f>
        <v>3.6</v>
      </c>
      <c r="Q3437" s="1">
        <f>IF(HEX2DEC(RIGHT(E3437,4))&gt;=32768,HEX2DEC(RIGHT(E3437,4))-65536,HEX2DEC(RIGHT(E3437,4)))/Codes!$N$2</f>
        <v>0</v>
      </c>
      <c r="R3437" s="1">
        <f>IF(HEX2DEC(LEFT(F3437,4))&gt;=32768,HEX2DEC(LEFT(F3437,4))-65536,HEX2DEC(LEFT(F3437,4)))/Codes!$N$2</f>
        <v>0</v>
      </c>
      <c r="S3437" s="1">
        <f>IF(HEX2DEC(RIGHT(F3437,4))&gt;=32768,HEX2DEC(RIGHT(F3437,4))-65536,HEX2DEC(RIGHT(F3437,4)))/Codes!$N$2</f>
        <v>0</v>
      </c>
      <c r="T3437" s="18">
        <f t="shared" si="939"/>
        <v>361</v>
      </c>
      <c r="U3437" s="1">
        <f t="shared" si="940"/>
        <v>65</v>
      </c>
      <c r="V3437" s="1">
        <f t="shared" si="941"/>
        <v>0</v>
      </c>
      <c r="W3437" s="1" t="str">
        <f t="shared" si="942"/>
        <v>100</v>
      </c>
      <c r="X3437" s="1">
        <f t="shared" si="943"/>
        <v>3</v>
      </c>
      <c r="Y3437" s="1">
        <f t="shared" si="944"/>
        <v>80</v>
      </c>
      <c r="Z3437" s="1" t="str">
        <f>VLOOKUP(BIN2DEC(MID(HEX2BIN(MID(H3437,3,2),8),2,5)),Codes!$E$1:$F$18,2)</f>
        <v>Slash</v>
      </c>
      <c r="AA3437" s="6" t="str">
        <f t="shared" si="945"/>
        <v>0</v>
      </c>
      <c r="AB3437" s="1">
        <f t="shared" si="946"/>
        <v>0</v>
      </c>
      <c r="AC3437" s="1" t="str">
        <f>VLOOKUP(BIN2DEC(RIGHT(HEX2BIN(MID(H3437,6,1),4),1)&amp;LEFT(HEX2BIN(MID(H3437,7,1),4),1)),Codes!$K$1:$L$5,2)</f>
        <v>L</v>
      </c>
      <c r="AD3437" s="1" t="str">
        <f>VLOOKUP(BIN2DEC(RIGHT(HEX2BIN(MID(H3437,7,1),4),3)&amp;LEFT(HEX2BIN(MID(H3437,8,1),4),2)),Codes!$H$2:$I$33,2)</f>
        <v>Slash</v>
      </c>
      <c r="AE3437" s="1" t="str">
        <f t="shared" si="947"/>
        <v>1</v>
      </c>
      <c r="AF3437" s="1" t="str">
        <f t="shared" si="948"/>
        <v>1</v>
      </c>
      <c r="AH3437" s="6">
        <f t="shared" si="949"/>
        <v>67</v>
      </c>
    </row>
    <row r="3438" spans="1:34">
      <c r="A3438" s="3" t="s">
        <v>7632</v>
      </c>
      <c r="B3438" s="1" t="s">
        <v>85</v>
      </c>
      <c r="C3438" s="6" t="s">
        <v>2446</v>
      </c>
      <c r="D3438" s="9" t="s">
        <v>7633</v>
      </c>
      <c r="E3438" s="9" t="s">
        <v>7589</v>
      </c>
      <c r="F3438" s="9" t="s">
        <v>91</v>
      </c>
      <c r="G3438" s="9" t="s">
        <v>235</v>
      </c>
      <c r="H3438" s="9" t="s">
        <v>1729</v>
      </c>
      <c r="J3438" s="6" t="str">
        <f t="shared" si="933"/>
        <v>001011</v>
      </c>
      <c r="K3438" s="1">
        <f t="shared" si="934"/>
        <v>3</v>
      </c>
      <c r="L3438" s="6" t="str">
        <f t="shared" si="935"/>
        <v>00000</v>
      </c>
      <c r="M3438" s="1">
        <f t="shared" si="936"/>
        <v>78</v>
      </c>
      <c r="N3438" s="6" t="str">
        <f t="shared" si="937"/>
        <v>00</v>
      </c>
      <c r="O3438" s="1">
        <f t="shared" si="938"/>
        <v>12</v>
      </c>
      <c r="P3438" s="1">
        <f>IF(HEX2DEC(LEFT(E3438,4))&gt;=32768,HEX2DEC(LEFT(E3438,4))-65536,HEX2DEC(LEFT(E3438,4)))/Codes!$N$2</f>
        <v>3.6</v>
      </c>
      <c r="Q3438" s="1">
        <f>IF(HEX2DEC(RIGHT(E3438,4))&gt;=32768,HEX2DEC(RIGHT(E3438,4))-65536,HEX2DEC(RIGHT(E3438,4)))/Codes!$N$2</f>
        <v>5.6</v>
      </c>
      <c r="R3438" s="1">
        <f>IF(HEX2DEC(LEFT(F3438,4))&gt;=32768,HEX2DEC(LEFT(F3438,4))-65536,HEX2DEC(LEFT(F3438,4)))/Codes!$N$2</f>
        <v>0</v>
      </c>
      <c r="S3438" s="1">
        <f>IF(HEX2DEC(RIGHT(F3438,4))&gt;=32768,HEX2DEC(RIGHT(F3438,4))-65536,HEX2DEC(RIGHT(F3438,4)))/Codes!$N$2</f>
        <v>0</v>
      </c>
      <c r="T3438" s="18">
        <f t="shared" si="939"/>
        <v>361</v>
      </c>
      <c r="U3438" s="1">
        <f t="shared" si="940"/>
        <v>65</v>
      </c>
      <c r="V3438" s="1">
        <f t="shared" si="941"/>
        <v>0</v>
      </c>
      <c r="W3438" s="1" t="str">
        <f t="shared" si="942"/>
        <v>100</v>
      </c>
      <c r="X3438" s="1">
        <f t="shared" si="943"/>
        <v>3</v>
      </c>
      <c r="Y3438" s="1">
        <f t="shared" si="944"/>
        <v>30</v>
      </c>
      <c r="Z3438" s="1" t="str">
        <f>VLOOKUP(BIN2DEC(MID(HEX2BIN(MID(H3438,3,2),8),2,5)),Codes!$E$1:$F$18,2)</f>
        <v>Normal</v>
      </c>
      <c r="AA3438" s="6" t="str">
        <f t="shared" si="945"/>
        <v>0</v>
      </c>
      <c r="AB3438" s="1">
        <f t="shared" si="946"/>
        <v>0</v>
      </c>
      <c r="AC3438" s="1" t="str">
        <f>VLOOKUP(BIN2DEC(RIGHT(HEX2BIN(MID(H3438,6,1),4),1)&amp;LEFT(HEX2BIN(MID(H3438,7,1),4),1)),Codes!$K$1:$L$5,2)</f>
        <v>L</v>
      </c>
      <c r="AD3438" s="1" t="str">
        <f>VLOOKUP(BIN2DEC(RIGHT(HEX2BIN(MID(H3438,7,1),4),3)&amp;LEFT(HEX2BIN(MID(H3438,8,1),4),2)),Codes!$H$2:$I$33,2)</f>
        <v>Punch</v>
      </c>
      <c r="AE3438" s="1" t="str">
        <f t="shared" si="947"/>
        <v>1</v>
      </c>
      <c r="AF3438" s="1" t="str">
        <f t="shared" si="948"/>
        <v>1</v>
      </c>
      <c r="AH3438" s="6">
        <f t="shared" si="949"/>
        <v>65</v>
      </c>
    </row>
    <row r="3439" spans="1:34">
      <c r="A3439" s="3" t="s">
        <v>7634</v>
      </c>
      <c r="B3439" s="1" t="s">
        <v>85</v>
      </c>
      <c r="C3439" s="6" t="s">
        <v>7635</v>
      </c>
      <c r="D3439" s="9" t="s">
        <v>255</v>
      </c>
      <c r="E3439" s="9" t="s">
        <v>499</v>
      </c>
      <c r="F3439" s="9" t="s">
        <v>955</v>
      </c>
      <c r="G3439" s="9" t="s">
        <v>7636</v>
      </c>
      <c r="H3439" s="9" t="s">
        <v>7214</v>
      </c>
      <c r="J3439" s="6" t="str">
        <f t="shared" si="933"/>
        <v>001011</v>
      </c>
      <c r="K3439" s="1">
        <f t="shared" si="934"/>
        <v>0</v>
      </c>
      <c r="L3439" s="6" t="str">
        <f t="shared" si="935"/>
        <v>00000</v>
      </c>
      <c r="M3439" s="1">
        <f t="shared" si="936"/>
        <v>0</v>
      </c>
      <c r="N3439" s="6" t="str">
        <f t="shared" si="937"/>
        <v>00</v>
      </c>
      <c r="O3439" s="1">
        <f t="shared" si="938"/>
        <v>2</v>
      </c>
      <c r="P3439" s="1">
        <f>IF(HEX2DEC(LEFT(E3439,4))&gt;=32768,HEX2DEC(LEFT(E3439,4))-65536,HEX2DEC(LEFT(E3439,4)))/Codes!$N$2</f>
        <v>5.2</v>
      </c>
      <c r="Q3439" s="1">
        <f>IF(HEX2DEC(RIGHT(E3439,4))&gt;=32768,HEX2DEC(RIGHT(E3439,4))-65536,HEX2DEC(RIGHT(E3439,4)))/Codes!$N$2</f>
        <v>0</v>
      </c>
      <c r="R3439" s="1">
        <f>IF(HEX2DEC(LEFT(F3439,4))&gt;=32768,HEX2DEC(LEFT(F3439,4))-65536,HEX2DEC(LEFT(F3439,4)))/Codes!$N$2</f>
        <v>8</v>
      </c>
      <c r="S3439" s="1">
        <f>IF(HEX2DEC(RIGHT(F3439,4))&gt;=32768,HEX2DEC(RIGHT(F3439,4))-65536,HEX2DEC(RIGHT(F3439,4)))/Codes!$N$2</f>
        <v>0</v>
      </c>
      <c r="T3439" s="18">
        <f t="shared" si="939"/>
        <v>98</v>
      </c>
      <c r="U3439" s="1">
        <f t="shared" si="940"/>
        <v>100</v>
      </c>
      <c r="V3439" s="1">
        <f t="shared" si="941"/>
        <v>120</v>
      </c>
      <c r="W3439" s="1" t="str">
        <f t="shared" si="942"/>
        <v>100</v>
      </c>
      <c r="X3439" s="1">
        <f t="shared" si="943"/>
        <v>3</v>
      </c>
      <c r="Y3439" s="1">
        <f t="shared" si="944"/>
        <v>0</v>
      </c>
      <c r="Z3439" s="1" t="str">
        <f>VLOOKUP(BIN2DEC(MID(HEX2BIN(MID(H3439,3,2),8),2,5)),Codes!$E$1:$F$18,2)</f>
        <v>Flame</v>
      </c>
      <c r="AA3439" s="6" t="str">
        <f t="shared" si="945"/>
        <v>0</v>
      </c>
      <c r="AB3439" s="1">
        <f t="shared" si="946"/>
        <v>0</v>
      </c>
      <c r="AC3439" s="1" t="str">
        <f>VLOOKUP(BIN2DEC(RIGHT(HEX2BIN(MID(H3439,6,1),4),1)&amp;LEFT(HEX2BIN(MID(H3439,7,1),4),1)),Codes!$K$1:$L$5,2)</f>
        <v>M</v>
      </c>
      <c r="AD3439" s="1" t="str">
        <f>VLOOKUP(BIN2DEC(RIGHT(HEX2BIN(MID(H3439,7,1),4),3)&amp;LEFT(HEX2BIN(MID(H3439,8,1),4),2)),Codes!$H$2:$I$33,2)</f>
        <v>Burn</v>
      </c>
      <c r="AE3439" s="1" t="str">
        <f t="shared" si="947"/>
        <v>1</v>
      </c>
      <c r="AF3439" s="1" t="str">
        <f t="shared" si="948"/>
        <v>1</v>
      </c>
      <c r="AH3439" s="6">
        <f t="shared" si="949"/>
        <v>40</v>
      </c>
    </row>
    <row r="3440" spans="1:34">
      <c r="A3440" s="3" t="s">
        <v>7637</v>
      </c>
      <c r="B3440" s="1" t="s">
        <v>85</v>
      </c>
      <c r="C3440" s="6" t="s">
        <v>7635</v>
      </c>
      <c r="D3440" s="9" t="s">
        <v>7638</v>
      </c>
      <c r="E3440" s="9" t="s">
        <v>195</v>
      </c>
      <c r="F3440" s="9" t="s">
        <v>91</v>
      </c>
      <c r="G3440" s="9" t="s">
        <v>7636</v>
      </c>
      <c r="H3440" s="9" t="s">
        <v>7214</v>
      </c>
      <c r="J3440" s="6" t="str">
        <f t="shared" si="933"/>
        <v>001011</v>
      </c>
      <c r="K3440" s="1">
        <f t="shared" si="934"/>
        <v>1</v>
      </c>
      <c r="L3440" s="6" t="str">
        <f t="shared" si="935"/>
        <v>00000</v>
      </c>
      <c r="M3440" s="1">
        <f t="shared" si="936"/>
        <v>73</v>
      </c>
      <c r="N3440" s="6" t="str">
        <f t="shared" si="937"/>
        <v>00</v>
      </c>
      <c r="O3440" s="1">
        <f t="shared" si="938"/>
        <v>2</v>
      </c>
      <c r="P3440" s="1">
        <f>IF(HEX2DEC(LEFT(E3440,4))&gt;=32768,HEX2DEC(LEFT(E3440,4))-65536,HEX2DEC(LEFT(E3440,4)))/Codes!$N$2</f>
        <v>4.4000000000000004</v>
      </c>
      <c r="Q3440" s="1">
        <f>IF(HEX2DEC(RIGHT(E3440,4))&gt;=32768,HEX2DEC(RIGHT(E3440,4))-65536,HEX2DEC(RIGHT(E3440,4)))/Codes!$N$2</f>
        <v>0</v>
      </c>
      <c r="R3440" s="1">
        <f>IF(HEX2DEC(LEFT(F3440,4))&gt;=32768,HEX2DEC(LEFT(F3440,4))-65536,HEX2DEC(LEFT(F3440,4)))/Codes!$N$2</f>
        <v>0</v>
      </c>
      <c r="S3440" s="1">
        <f>IF(HEX2DEC(RIGHT(F3440,4))&gt;=32768,HEX2DEC(RIGHT(F3440,4))-65536,HEX2DEC(RIGHT(F3440,4)))/Codes!$N$2</f>
        <v>0</v>
      </c>
      <c r="T3440" s="18">
        <f t="shared" si="939"/>
        <v>98</v>
      </c>
      <c r="U3440" s="1">
        <f t="shared" si="940"/>
        <v>100</v>
      </c>
      <c r="V3440" s="1">
        <f t="shared" si="941"/>
        <v>120</v>
      </c>
      <c r="W3440" s="1" t="str">
        <f t="shared" si="942"/>
        <v>100</v>
      </c>
      <c r="X3440" s="1">
        <f t="shared" si="943"/>
        <v>3</v>
      </c>
      <c r="Y3440" s="1">
        <f t="shared" si="944"/>
        <v>0</v>
      </c>
      <c r="Z3440" s="1" t="str">
        <f>VLOOKUP(BIN2DEC(MID(HEX2BIN(MID(H3440,3,2),8),2,5)),Codes!$E$1:$F$18,2)</f>
        <v>Flame</v>
      </c>
      <c r="AA3440" s="6" t="str">
        <f t="shared" si="945"/>
        <v>0</v>
      </c>
      <c r="AB3440" s="1">
        <f t="shared" si="946"/>
        <v>0</v>
      </c>
      <c r="AC3440" s="1" t="str">
        <f>VLOOKUP(BIN2DEC(RIGHT(HEX2BIN(MID(H3440,6,1),4),1)&amp;LEFT(HEX2BIN(MID(H3440,7,1),4),1)),Codes!$K$1:$L$5,2)</f>
        <v>M</v>
      </c>
      <c r="AD3440" s="1" t="str">
        <f>VLOOKUP(BIN2DEC(RIGHT(HEX2BIN(MID(H3440,7,1),4),3)&amp;LEFT(HEX2BIN(MID(H3440,8,1),4),2)),Codes!$H$2:$I$33,2)</f>
        <v>Burn</v>
      </c>
      <c r="AE3440" s="1" t="str">
        <f t="shared" si="947"/>
        <v>1</v>
      </c>
      <c r="AF3440" s="1" t="str">
        <f t="shared" si="948"/>
        <v>1</v>
      </c>
      <c r="AH3440" s="6">
        <f t="shared" si="949"/>
        <v>40</v>
      </c>
    </row>
    <row r="3441" spans="1:34">
      <c r="A3441" s="3" t="s">
        <v>7639</v>
      </c>
      <c r="B3441" s="1" t="s">
        <v>85</v>
      </c>
      <c r="C3441" s="6" t="s">
        <v>7635</v>
      </c>
      <c r="D3441" s="9" t="s">
        <v>7640</v>
      </c>
      <c r="E3441" s="9" t="s">
        <v>7422</v>
      </c>
      <c r="F3441" s="9" t="s">
        <v>91</v>
      </c>
      <c r="G3441" s="9" t="s">
        <v>7641</v>
      </c>
      <c r="H3441" s="9" t="s">
        <v>7214</v>
      </c>
      <c r="J3441" s="6" t="str">
        <f t="shared" si="933"/>
        <v>001011</v>
      </c>
      <c r="K3441" s="1">
        <f t="shared" si="934"/>
        <v>2</v>
      </c>
      <c r="L3441" s="6" t="str">
        <f t="shared" si="935"/>
        <v>00000</v>
      </c>
      <c r="M3441" s="1">
        <f t="shared" si="936"/>
        <v>78</v>
      </c>
      <c r="N3441" s="6" t="str">
        <f t="shared" si="937"/>
        <v>00</v>
      </c>
      <c r="O3441" s="1">
        <f t="shared" si="938"/>
        <v>2</v>
      </c>
      <c r="P3441" s="1">
        <f>IF(HEX2DEC(LEFT(E3441,4))&gt;=32768,HEX2DEC(LEFT(E3441,4))-65536,HEX2DEC(LEFT(E3441,4)))/Codes!$N$2</f>
        <v>4.4000000000000004</v>
      </c>
      <c r="Q3441" s="1">
        <f>IF(HEX2DEC(RIGHT(E3441,4))&gt;=32768,HEX2DEC(RIGHT(E3441,4))-65536,HEX2DEC(RIGHT(E3441,4)))/Codes!$N$2</f>
        <v>2.8</v>
      </c>
      <c r="R3441" s="1">
        <f>IF(HEX2DEC(LEFT(F3441,4))&gt;=32768,HEX2DEC(LEFT(F3441,4))-65536,HEX2DEC(LEFT(F3441,4)))/Codes!$N$2</f>
        <v>0</v>
      </c>
      <c r="S3441" s="1">
        <f>IF(HEX2DEC(RIGHT(F3441,4))&gt;=32768,HEX2DEC(RIGHT(F3441,4))-65536,HEX2DEC(RIGHT(F3441,4)))/Codes!$N$2</f>
        <v>0</v>
      </c>
      <c r="T3441" s="18">
        <f t="shared" si="939"/>
        <v>259</v>
      </c>
      <c r="U3441" s="1">
        <f t="shared" si="940"/>
        <v>100</v>
      </c>
      <c r="V3441" s="1">
        <f t="shared" si="941"/>
        <v>120</v>
      </c>
      <c r="W3441" s="1" t="str">
        <f t="shared" si="942"/>
        <v>100</v>
      </c>
      <c r="X3441" s="1">
        <f t="shared" si="943"/>
        <v>3</v>
      </c>
      <c r="Y3441" s="1">
        <f t="shared" si="944"/>
        <v>0</v>
      </c>
      <c r="Z3441" s="1" t="str">
        <f>VLOOKUP(BIN2DEC(MID(HEX2BIN(MID(H3441,3,2),8),2,5)),Codes!$E$1:$F$18,2)</f>
        <v>Flame</v>
      </c>
      <c r="AA3441" s="6" t="str">
        <f t="shared" si="945"/>
        <v>0</v>
      </c>
      <c r="AB3441" s="1">
        <f t="shared" si="946"/>
        <v>0</v>
      </c>
      <c r="AC3441" s="1" t="str">
        <f>VLOOKUP(BIN2DEC(RIGHT(HEX2BIN(MID(H3441,6,1),4),1)&amp;LEFT(HEX2BIN(MID(H3441,7,1),4),1)),Codes!$K$1:$L$5,2)</f>
        <v>M</v>
      </c>
      <c r="AD3441" s="1" t="str">
        <f>VLOOKUP(BIN2DEC(RIGHT(HEX2BIN(MID(H3441,7,1),4),3)&amp;LEFT(HEX2BIN(MID(H3441,8,1),4),2)),Codes!$H$2:$I$33,2)</f>
        <v>Burn</v>
      </c>
      <c r="AE3441" s="1" t="str">
        <f t="shared" si="947"/>
        <v>1</v>
      </c>
      <c r="AF3441" s="1" t="str">
        <f t="shared" si="948"/>
        <v>1</v>
      </c>
      <c r="AH3441" s="6">
        <f t="shared" si="949"/>
        <v>40</v>
      </c>
    </row>
    <row r="3442" spans="1:34">
      <c r="A3442" s="3" t="s">
        <v>7642</v>
      </c>
      <c r="B3442" s="1" t="s">
        <v>85</v>
      </c>
      <c r="C3442" s="6" t="s">
        <v>6489</v>
      </c>
      <c r="D3442" s="9" t="s">
        <v>1711</v>
      </c>
      <c r="E3442" s="9" t="s">
        <v>195</v>
      </c>
      <c r="F3442" s="9" t="s">
        <v>955</v>
      </c>
      <c r="G3442" s="9" t="s">
        <v>7643</v>
      </c>
      <c r="H3442" s="9" t="s">
        <v>7644</v>
      </c>
      <c r="J3442" s="6" t="str">
        <f t="shared" si="933"/>
        <v>001011</v>
      </c>
      <c r="K3442" s="1">
        <f t="shared" si="934"/>
        <v>0</v>
      </c>
      <c r="L3442" s="6" t="str">
        <f t="shared" si="935"/>
        <v>00000</v>
      </c>
      <c r="M3442" s="1">
        <f t="shared" si="936"/>
        <v>0</v>
      </c>
      <c r="N3442" s="6" t="str">
        <f t="shared" si="937"/>
        <v>00</v>
      </c>
      <c r="O3442" s="1">
        <f t="shared" si="938"/>
        <v>10</v>
      </c>
      <c r="P3442" s="1">
        <f>IF(HEX2DEC(LEFT(E3442,4))&gt;=32768,HEX2DEC(LEFT(E3442,4))-65536,HEX2DEC(LEFT(E3442,4)))/Codes!$N$2</f>
        <v>4.4000000000000004</v>
      </c>
      <c r="Q3442" s="1">
        <f>IF(HEX2DEC(RIGHT(E3442,4))&gt;=32768,HEX2DEC(RIGHT(E3442,4))-65536,HEX2DEC(RIGHT(E3442,4)))/Codes!$N$2</f>
        <v>0</v>
      </c>
      <c r="R3442" s="1">
        <f>IF(HEX2DEC(LEFT(F3442,4))&gt;=32768,HEX2DEC(LEFT(F3442,4))-65536,HEX2DEC(LEFT(F3442,4)))/Codes!$N$2</f>
        <v>8</v>
      </c>
      <c r="S3442" s="1">
        <f>IF(HEX2DEC(RIGHT(F3442,4))&gt;=32768,HEX2DEC(RIGHT(F3442,4))-65536,HEX2DEC(RIGHT(F3442,4)))/Codes!$N$2</f>
        <v>0</v>
      </c>
      <c r="T3442" s="18">
        <f t="shared" si="939"/>
        <v>90</v>
      </c>
      <c r="U3442" s="1">
        <f t="shared" si="940"/>
        <v>90</v>
      </c>
      <c r="V3442" s="1">
        <f t="shared" si="941"/>
        <v>0</v>
      </c>
      <c r="W3442" s="1" t="str">
        <f t="shared" si="942"/>
        <v>100</v>
      </c>
      <c r="X3442" s="1">
        <f t="shared" si="943"/>
        <v>3</v>
      </c>
      <c r="Y3442" s="1">
        <f t="shared" si="944"/>
        <v>73</v>
      </c>
      <c r="Z3442" s="1" t="str">
        <f>VLOOKUP(BIN2DEC(MID(HEX2BIN(MID(H3442,3,2),8),2,5)),Codes!$E$1:$F$18,2)</f>
        <v>Flame</v>
      </c>
      <c r="AA3442" s="6" t="str">
        <f t="shared" si="945"/>
        <v>0</v>
      </c>
      <c r="AB3442" s="1">
        <f t="shared" si="946"/>
        <v>0</v>
      </c>
      <c r="AC3442" s="1" t="str">
        <f>VLOOKUP(BIN2DEC(RIGHT(HEX2BIN(MID(H3442,6,1),4),1)&amp;LEFT(HEX2BIN(MID(H3442,7,1),4),1)),Codes!$K$1:$L$5,2)</f>
        <v>L</v>
      </c>
      <c r="AD3442" s="1" t="str">
        <f>VLOOKUP(BIN2DEC(RIGHT(HEX2BIN(MID(H3442,7,1),4),3)&amp;LEFT(HEX2BIN(MID(H3442,8,1),4),2)),Codes!$H$2:$I$33,2)</f>
        <v>Burn</v>
      </c>
      <c r="AE3442" s="1" t="str">
        <f t="shared" si="947"/>
        <v>1</v>
      </c>
      <c r="AF3442" s="1" t="str">
        <f t="shared" si="948"/>
        <v>1</v>
      </c>
      <c r="AH3442" s="6">
        <f t="shared" si="949"/>
        <v>72</v>
      </c>
    </row>
    <row r="3443" spans="1:34">
      <c r="A3443" s="3" t="s">
        <v>7645</v>
      </c>
      <c r="B3443" s="1" t="s">
        <v>85</v>
      </c>
      <c r="C3443" s="6" t="s">
        <v>6489</v>
      </c>
      <c r="D3443" s="9" t="s">
        <v>7469</v>
      </c>
      <c r="E3443" s="9" t="s">
        <v>195</v>
      </c>
      <c r="F3443" s="9" t="s">
        <v>91</v>
      </c>
      <c r="G3443" s="9" t="s">
        <v>7643</v>
      </c>
      <c r="H3443" s="9" t="s">
        <v>7644</v>
      </c>
      <c r="J3443" s="6" t="str">
        <f t="shared" si="933"/>
        <v>001011</v>
      </c>
      <c r="K3443" s="1">
        <f t="shared" si="934"/>
        <v>1</v>
      </c>
      <c r="L3443" s="6" t="str">
        <f t="shared" si="935"/>
        <v>00000</v>
      </c>
      <c r="M3443" s="1">
        <f t="shared" si="936"/>
        <v>73</v>
      </c>
      <c r="N3443" s="6" t="str">
        <f t="shared" si="937"/>
        <v>00</v>
      </c>
      <c r="O3443" s="1">
        <f t="shared" si="938"/>
        <v>10</v>
      </c>
      <c r="P3443" s="1">
        <f>IF(HEX2DEC(LEFT(E3443,4))&gt;=32768,HEX2DEC(LEFT(E3443,4))-65536,HEX2DEC(LEFT(E3443,4)))/Codes!$N$2</f>
        <v>4.4000000000000004</v>
      </c>
      <c r="Q3443" s="1">
        <f>IF(HEX2DEC(RIGHT(E3443,4))&gt;=32768,HEX2DEC(RIGHT(E3443,4))-65536,HEX2DEC(RIGHT(E3443,4)))/Codes!$N$2</f>
        <v>0</v>
      </c>
      <c r="R3443" s="1">
        <f>IF(HEX2DEC(LEFT(F3443,4))&gt;=32768,HEX2DEC(LEFT(F3443,4))-65536,HEX2DEC(LEFT(F3443,4)))/Codes!$N$2</f>
        <v>0</v>
      </c>
      <c r="S3443" s="1">
        <f>IF(HEX2DEC(RIGHT(F3443,4))&gt;=32768,HEX2DEC(RIGHT(F3443,4))-65536,HEX2DEC(RIGHT(F3443,4)))/Codes!$N$2</f>
        <v>0</v>
      </c>
      <c r="T3443" s="18">
        <f t="shared" si="939"/>
        <v>90</v>
      </c>
      <c r="U3443" s="1">
        <f t="shared" si="940"/>
        <v>90</v>
      </c>
      <c r="V3443" s="1">
        <f t="shared" si="941"/>
        <v>0</v>
      </c>
      <c r="W3443" s="1" t="str">
        <f t="shared" si="942"/>
        <v>100</v>
      </c>
      <c r="X3443" s="1">
        <f t="shared" si="943"/>
        <v>3</v>
      </c>
      <c r="Y3443" s="1">
        <f t="shared" si="944"/>
        <v>73</v>
      </c>
      <c r="Z3443" s="1" t="str">
        <f>VLOOKUP(BIN2DEC(MID(HEX2BIN(MID(H3443,3,2),8),2,5)),Codes!$E$1:$F$18,2)</f>
        <v>Flame</v>
      </c>
      <c r="AA3443" s="6" t="str">
        <f t="shared" si="945"/>
        <v>0</v>
      </c>
      <c r="AB3443" s="1">
        <f t="shared" si="946"/>
        <v>0</v>
      </c>
      <c r="AC3443" s="1" t="str">
        <f>VLOOKUP(BIN2DEC(RIGHT(HEX2BIN(MID(H3443,6,1),4),1)&amp;LEFT(HEX2BIN(MID(H3443,7,1),4),1)),Codes!$K$1:$L$5,2)</f>
        <v>L</v>
      </c>
      <c r="AD3443" s="1" t="str">
        <f>VLOOKUP(BIN2DEC(RIGHT(HEX2BIN(MID(H3443,7,1),4),3)&amp;LEFT(HEX2BIN(MID(H3443,8,1),4),2)),Codes!$H$2:$I$33,2)</f>
        <v>Burn</v>
      </c>
      <c r="AE3443" s="1" t="str">
        <f t="shared" si="947"/>
        <v>1</v>
      </c>
      <c r="AF3443" s="1" t="str">
        <f t="shared" si="948"/>
        <v>1</v>
      </c>
      <c r="AH3443" s="6">
        <f t="shared" si="949"/>
        <v>72</v>
      </c>
    </row>
    <row r="3444" spans="1:34">
      <c r="A3444" s="3" t="s">
        <v>7646</v>
      </c>
      <c r="B3444" s="1" t="s">
        <v>85</v>
      </c>
      <c r="C3444" s="6" t="s">
        <v>6489</v>
      </c>
      <c r="D3444" s="9" t="s">
        <v>7647</v>
      </c>
      <c r="E3444" s="9" t="s">
        <v>7648</v>
      </c>
      <c r="F3444" s="9" t="s">
        <v>91</v>
      </c>
      <c r="G3444" s="9" t="s">
        <v>7643</v>
      </c>
      <c r="H3444" s="9" t="s">
        <v>7644</v>
      </c>
      <c r="J3444" s="6" t="str">
        <f t="shared" si="933"/>
        <v>001011</v>
      </c>
      <c r="K3444" s="1">
        <f t="shared" si="934"/>
        <v>2</v>
      </c>
      <c r="L3444" s="6" t="str">
        <f t="shared" si="935"/>
        <v>00000</v>
      </c>
      <c r="M3444" s="1">
        <f t="shared" si="936"/>
        <v>78</v>
      </c>
      <c r="N3444" s="6" t="str">
        <f t="shared" si="937"/>
        <v>00</v>
      </c>
      <c r="O3444" s="1">
        <f t="shared" si="938"/>
        <v>10</v>
      </c>
      <c r="P3444" s="1">
        <f>IF(HEX2DEC(LEFT(E3444,4))&gt;=32768,HEX2DEC(LEFT(E3444,4))-65536,HEX2DEC(LEFT(E3444,4)))/Codes!$N$2</f>
        <v>6</v>
      </c>
      <c r="Q3444" s="1">
        <f>IF(HEX2DEC(RIGHT(E3444,4))&gt;=32768,HEX2DEC(RIGHT(E3444,4))-65536,HEX2DEC(RIGHT(E3444,4)))/Codes!$N$2</f>
        <v>2.8</v>
      </c>
      <c r="R3444" s="1">
        <f>IF(HEX2DEC(LEFT(F3444,4))&gt;=32768,HEX2DEC(LEFT(F3444,4))-65536,HEX2DEC(LEFT(F3444,4)))/Codes!$N$2</f>
        <v>0</v>
      </c>
      <c r="S3444" s="1">
        <f>IF(HEX2DEC(RIGHT(F3444,4))&gt;=32768,HEX2DEC(RIGHT(F3444,4))-65536,HEX2DEC(RIGHT(F3444,4)))/Codes!$N$2</f>
        <v>0</v>
      </c>
      <c r="T3444" s="18">
        <f t="shared" si="939"/>
        <v>90</v>
      </c>
      <c r="U3444" s="1">
        <f t="shared" si="940"/>
        <v>90</v>
      </c>
      <c r="V3444" s="1">
        <f t="shared" si="941"/>
        <v>0</v>
      </c>
      <c r="W3444" s="1" t="str">
        <f t="shared" si="942"/>
        <v>100</v>
      </c>
      <c r="X3444" s="1">
        <f t="shared" si="943"/>
        <v>3</v>
      </c>
      <c r="Y3444" s="1">
        <f t="shared" si="944"/>
        <v>73</v>
      </c>
      <c r="Z3444" s="1" t="str">
        <f>VLOOKUP(BIN2DEC(MID(HEX2BIN(MID(H3444,3,2),8),2,5)),Codes!$E$1:$F$18,2)</f>
        <v>Flame</v>
      </c>
      <c r="AA3444" s="6" t="str">
        <f t="shared" si="945"/>
        <v>0</v>
      </c>
      <c r="AB3444" s="1">
        <f t="shared" si="946"/>
        <v>0</v>
      </c>
      <c r="AC3444" s="1" t="str">
        <f>VLOOKUP(BIN2DEC(RIGHT(HEX2BIN(MID(H3444,6,1),4),1)&amp;LEFT(HEX2BIN(MID(H3444,7,1),4),1)),Codes!$K$1:$L$5,2)</f>
        <v>L</v>
      </c>
      <c r="AD3444" s="1" t="str">
        <f>VLOOKUP(BIN2DEC(RIGHT(HEX2BIN(MID(H3444,7,1),4),3)&amp;LEFT(HEX2BIN(MID(H3444,8,1),4),2)),Codes!$H$2:$I$33,2)</f>
        <v>Burn</v>
      </c>
      <c r="AE3444" s="1" t="str">
        <f t="shared" si="947"/>
        <v>1</v>
      </c>
      <c r="AF3444" s="1" t="str">
        <f t="shared" si="948"/>
        <v>1</v>
      </c>
      <c r="AH3444" s="6">
        <f t="shared" si="949"/>
        <v>72</v>
      </c>
    </row>
    <row r="3445" spans="1:34">
      <c r="A3445" s="3" t="s">
        <v>7649</v>
      </c>
      <c r="B3445" s="1" t="s">
        <v>85</v>
      </c>
      <c r="C3445" s="6" t="s">
        <v>419</v>
      </c>
      <c r="D3445" s="9" t="s">
        <v>7650</v>
      </c>
      <c r="E3445" s="9" t="s">
        <v>195</v>
      </c>
      <c r="F3445" s="9" t="s">
        <v>91</v>
      </c>
      <c r="G3445" s="9" t="s">
        <v>7651</v>
      </c>
      <c r="H3445" s="9" t="s">
        <v>7113</v>
      </c>
      <c r="J3445" s="6" t="str">
        <f t="shared" si="933"/>
        <v>001011</v>
      </c>
      <c r="K3445" s="1">
        <f t="shared" si="934"/>
        <v>0</v>
      </c>
      <c r="L3445" s="6" t="str">
        <f t="shared" si="935"/>
        <v>00000</v>
      </c>
      <c r="M3445" s="1">
        <f t="shared" si="936"/>
        <v>78</v>
      </c>
      <c r="N3445" s="6" t="str">
        <f t="shared" si="937"/>
        <v>00</v>
      </c>
      <c r="O3445" s="1">
        <f t="shared" si="938"/>
        <v>21</v>
      </c>
      <c r="P3445" s="1">
        <f>IF(HEX2DEC(LEFT(E3445,4))&gt;=32768,HEX2DEC(LEFT(E3445,4))-65536,HEX2DEC(LEFT(E3445,4)))/Codes!$N$2</f>
        <v>4.4000000000000004</v>
      </c>
      <c r="Q3445" s="1">
        <f>IF(HEX2DEC(RIGHT(E3445,4))&gt;=32768,HEX2DEC(RIGHT(E3445,4))-65536,HEX2DEC(RIGHT(E3445,4)))/Codes!$N$2</f>
        <v>0</v>
      </c>
      <c r="R3445" s="1">
        <f>IF(HEX2DEC(LEFT(F3445,4))&gt;=32768,HEX2DEC(LEFT(F3445,4))-65536,HEX2DEC(LEFT(F3445,4)))/Codes!$N$2</f>
        <v>0</v>
      </c>
      <c r="S3445" s="1">
        <f>IF(HEX2DEC(RIGHT(F3445,4))&gt;=32768,HEX2DEC(RIGHT(F3445,4))-65536,HEX2DEC(RIGHT(F3445,4)))/Codes!$N$2</f>
        <v>0</v>
      </c>
      <c r="T3445" s="18">
        <f t="shared" si="939"/>
        <v>75</v>
      </c>
      <c r="U3445" s="1">
        <f t="shared" si="940"/>
        <v>70</v>
      </c>
      <c r="V3445" s="1">
        <f t="shared" si="941"/>
        <v>0</v>
      </c>
      <c r="W3445" s="1" t="str">
        <f t="shared" si="942"/>
        <v>100</v>
      </c>
      <c r="X3445" s="1">
        <f t="shared" si="943"/>
        <v>3</v>
      </c>
      <c r="Y3445" s="1">
        <f t="shared" si="944"/>
        <v>42</v>
      </c>
      <c r="Z3445" s="1" t="str">
        <f>VLOOKUP(BIN2DEC(MID(HEX2BIN(MID(H3445,3,2),8),2,5)),Codes!$E$1:$F$18,2)</f>
        <v>Slash</v>
      </c>
      <c r="AA3445" s="6" t="str">
        <f t="shared" si="945"/>
        <v>0</v>
      </c>
      <c r="AB3445" s="1">
        <f t="shared" si="946"/>
        <v>0</v>
      </c>
      <c r="AC3445" s="1" t="str">
        <f>VLOOKUP(BIN2DEC(RIGHT(HEX2BIN(MID(H3445,6,1),4),1)&amp;LEFT(HEX2BIN(MID(H3445,7,1),4),1)),Codes!$K$1:$L$5,2)</f>
        <v>L</v>
      </c>
      <c r="AD3445" s="1" t="str">
        <f>VLOOKUP(BIN2DEC(RIGHT(HEX2BIN(MID(H3445,7,1),4),3)&amp;LEFT(HEX2BIN(MID(H3445,8,1),4),2)),Codes!$H$2:$I$33,2)</f>
        <v>Slash</v>
      </c>
      <c r="AE3445" s="1" t="str">
        <f t="shared" si="947"/>
        <v>1</v>
      </c>
      <c r="AF3445" s="1" t="str">
        <f t="shared" si="948"/>
        <v>1</v>
      </c>
      <c r="AH3445" s="6">
        <f t="shared" si="949"/>
        <v>67</v>
      </c>
    </row>
    <row r="3446" spans="1:34">
      <c r="A3446" s="3" t="s">
        <v>7652</v>
      </c>
      <c r="B3446" s="1" t="s">
        <v>85</v>
      </c>
      <c r="C3446" s="6" t="s">
        <v>419</v>
      </c>
      <c r="D3446" s="9" t="s">
        <v>7653</v>
      </c>
      <c r="E3446" s="9" t="s">
        <v>307</v>
      </c>
      <c r="F3446" s="9" t="s">
        <v>91</v>
      </c>
      <c r="G3446" s="9" t="s">
        <v>7651</v>
      </c>
      <c r="H3446" s="9" t="s">
        <v>7113</v>
      </c>
      <c r="J3446" s="6" t="str">
        <f t="shared" si="933"/>
        <v>001011</v>
      </c>
      <c r="K3446" s="1">
        <f t="shared" si="934"/>
        <v>1</v>
      </c>
      <c r="L3446" s="6" t="str">
        <f t="shared" si="935"/>
        <v>00000</v>
      </c>
      <c r="M3446" s="1">
        <f t="shared" si="936"/>
        <v>73</v>
      </c>
      <c r="N3446" s="6" t="str">
        <f t="shared" si="937"/>
        <v>00</v>
      </c>
      <c r="O3446" s="1">
        <f t="shared" si="938"/>
        <v>21</v>
      </c>
      <c r="P3446" s="1">
        <f>IF(HEX2DEC(LEFT(E3446,4))&gt;=32768,HEX2DEC(LEFT(E3446,4))-65536,HEX2DEC(LEFT(E3446,4)))/Codes!$N$2</f>
        <v>3.2</v>
      </c>
      <c r="Q3446" s="1">
        <f>IF(HEX2DEC(RIGHT(E3446,4))&gt;=32768,HEX2DEC(RIGHT(E3446,4))-65536,HEX2DEC(RIGHT(E3446,4)))/Codes!$N$2</f>
        <v>0</v>
      </c>
      <c r="R3446" s="1">
        <f>IF(HEX2DEC(LEFT(F3446,4))&gt;=32768,HEX2DEC(LEFT(F3446,4))-65536,HEX2DEC(LEFT(F3446,4)))/Codes!$N$2</f>
        <v>0</v>
      </c>
      <c r="S3446" s="1">
        <f>IF(HEX2DEC(RIGHT(F3446,4))&gt;=32768,HEX2DEC(RIGHT(F3446,4))-65536,HEX2DEC(RIGHT(F3446,4)))/Codes!$N$2</f>
        <v>0</v>
      </c>
      <c r="T3446" s="18">
        <f t="shared" si="939"/>
        <v>75</v>
      </c>
      <c r="U3446" s="1">
        <f t="shared" si="940"/>
        <v>70</v>
      </c>
      <c r="V3446" s="1">
        <f t="shared" si="941"/>
        <v>0</v>
      </c>
      <c r="W3446" s="1" t="str">
        <f t="shared" si="942"/>
        <v>100</v>
      </c>
      <c r="X3446" s="1">
        <f t="shared" si="943"/>
        <v>3</v>
      </c>
      <c r="Y3446" s="1">
        <f t="shared" si="944"/>
        <v>42</v>
      </c>
      <c r="Z3446" s="1" t="str">
        <f>VLOOKUP(BIN2DEC(MID(HEX2BIN(MID(H3446,3,2),8),2,5)),Codes!$E$1:$F$18,2)</f>
        <v>Slash</v>
      </c>
      <c r="AA3446" s="6" t="str">
        <f t="shared" si="945"/>
        <v>0</v>
      </c>
      <c r="AB3446" s="1">
        <f t="shared" si="946"/>
        <v>0</v>
      </c>
      <c r="AC3446" s="1" t="str">
        <f>VLOOKUP(BIN2DEC(RIGHT(HEX2BIN(MID(H3446,6,1),4),1)&amp;LEFT(HEX2BIN(MID(H3446,7,1),4),1)),Codes!$K$1:$L$5,2)</f>
        <v>L</v>
      </c>
      <c r="AD3446" s="1" t="str">
        <f>VLOOKUP(BIN2DEC(RIGHT(HEX2BIN(MID(H3446,7,1),4),3)&amp;LEFT(HEX2BIN(MID(H3446,8,1),4),2)),Codes!$H$2:$I$33,2)</f>
        <v>Slash</v>
      </c>
      <c r="AE3446" s="1" t="str">
        <f t="shared" si="947"/>
        <v>1</v>
      </c>
      <c r="AF3446" s="1" t="str">
        <f t="shared" si="948"/>
        <v>1</v>
      </c>
      <c r="AH3446" s="6">
        <f t="shared" si="949"/>
        <v>67</v>
      </c>
    </row>
    <row r="3447" spans="1:34">
      <c r="A3447" s="3" t="s">
        <v>7654</v>
      </c>
      <c r="B3447" s="1" t="s">
        <v>85</v>
      </c>
      <c r="C3447" s="6" t="s">
        <v>419</v>
      </c>
      <c r="D3447" s="9" t="s">
        <v>7655</v>
      </c>
      <c r="E3447" s="9" t="s">
        <v>256</v>
      </c>
      <c r="F3447" s="9" t="s">
        <v>91</v>
      </c>
      <c r="G3447" s="9" t="s">
        <v>7651</v>
      </c>
      <c r="H3447" s="9" t="s">
        <v>7113</v>
      </c>
      <c r="J3447" s="6" t="str">
        <f t="shared" si="933"/>
        <v>001011</v>
      </c>
      <c r="K3447" s="1">
        <f t="shared" si="934"/>
        <v>2</v>
      </c>
      <c r="L3447" s="6" t="str">
        <f t="shared" si="935"/>
        <v>00000</v>
      </c>
      <c r="M3447" s="1">
        <f t="shared" si="936"/>
        <v>27</v>
      </c>
      <c r="N3447" s="6" t="str">
        <f t="shared" si="937"/>
        <v>00</v>
      </c>
      <c r="O3447" s="1">
        <f t="shared" si="938"/>
        <v>21</v>
      </c>
      <c r="P3447" s="1">
        <f>IF(HEX2DEC(LEFT(E3447,4))&gt;=32768,HEX2DEC(LEFT(E3447,4))-65536,HEX2DEC(LEFT(E3447,4)))/Codes!$N$2</f>
        <v>3.6</v>
      </c>
      <c r="Q3447" s="1">
        <f>IF(HEX2DEC(RIGHT(E3447,4))&gt;=32768,HEX2DEC(RIGHT(E3447,4))-65536,HEX2DEC(RIGHT(E3447,4)))/Codes!$N$2</f>
        <v>0</v>
      </c>
      <c r="R3447" s="1">
        <f>IF(HEX2DEC(LEFT(F3447,4))&gt;=32768,HEX2DEC(LEFT(F3447,4))-65536,HEX2DEC(LEFT(F3447,4)))/Codes!$N$2</f>
        <v>0</v>
      </c>
      <c r="S3447" s="1">
        <f>IF(HEX2DEC(RIGHT(F3447,4))&gt;=32768,HEX2DEC(RIGHT(F3447,4))-65536,HEX2DEC(RIGHT(F3447,4)))/Codes!$N$2</f>
        <v>0</v>
      </c>
      <c r="T3447" s="18">
        <f t="shared" si="939"/>
        <v>75</v>
      </c>
      <c r="U3447" s="1">
        <f t="shared" si="940"/>
        <v>70</v>
      </c>
      <c r="V3447" s="1">
        <f t="shared" si="941"/>
        <v>0</v>
      </c>
      <c r="W3447" s="1" t="str">
        <f t="shared" si="942"/>
        <v>100</v>
      </c>
      <c r="X3447" s="1">
        <f t="shared" si="943"/>
        <v>3</v>
      </c>
      <c r="Y3447" s="1">
        <f t="shared" si="944"/>
        <v>42</v>
      </c>
      <c r="Z3447" s="1" t="str">
        <f>VLOOKUP(BIN2DEC(MID(HEX2BIN(MID(H3447,3,2),8),2,5)),Codes!$E$1:$F$18,2)</f>
        <v>Slash</v>
      </c>
      <c r="AA3447" s="6" t="str">
        <f t="shared" si="945"/>
        <v>0</v>
      </c>
      <c r="AB3447" s="1">
        <f t="shared" si="946"/>
        <v>0</v>
      </c>
      <c r="AC3447" s="1" t="str">
        <f>VLOOKUP(BIN2DEC(RIGHT(HEX2BIN(MID(H3447,6,1),4),1)&amp;LEFT(HEX2BIN(MID(H3447,7,1),4),1)),Codes!$K$1:$L$5,2)</f>
        <v>L</v>
      </c>
      <c r="AD3447" s="1" t="str">
        <f>VLOOKUP(BIN2DEC(RIGHT(HEX2BIN(MID(H3447,7,1),4),3)&amp;LEFT(HEX2BIN(MID(H3447,8,1),4),2)),Codes!$H$2:$I$33,2)</f>
        <v>Slash</v>
      </c>
      <c r="AE3447" s="1" t="str">
        <f t="shared" si="947"/>
        <v>1</v>
      </c>
      <c r="AF3447" s="1" t="str">
        <f t="shared" si="948"/>
        <v>1</v>
      </c>
      <c r="AH3447" s="6">
        <f t="shared" si="949"/>
        <v>67</v>
      </c>
    </row>
    <row r="3448" spans="1:34">
      <c r="A3448" s="3" t="s">
        <v>7656</v>
      </c>
      <c r="B3448" s="1" t="s">
        <v>85</v>
      </c>
      <c r="C3448" s="6" t="s">
        <v>419</v>
      </c>
      <c r="D3448" s="9" t="s">
        <v>7657</v>
      </c>
      <c r="E3448" s="9" t="s">
        <v>7589</v>
      </c>
      <c r="F3448" s="9" t="s">
        <v>91</v>
      </c>
      <c r="G3448" s="9" t="s">
        <v>139</v>
      </c>
      <c r="H3448" s="9" t="s">
        <v>7658</v>
      </c>
      <c r="J3448" s="6" t="str">
        <f t="shared" si="933"/>
        <v>001011</v>
      </c>
      <c r="K3448" s="1">
        <f t="shared" si="934"/>
        <v>3</v>
      </c>
      <c r="L3448" s="6" t="str">
        <f t="shared" si="935"/>
        <v>00000</v>
      </c>
      <c r="M3448" s="1">
        <f t="shared" si="936"/>
        <v>78</v>
      </c>
      <c r="N3448" s="6" t="str">
        <f t="shared" si="937"/>
        <v>00</v>
      </c>
      <c r="O3448" s="1">
        <f t="shared" si="938"/>
        <v>14</v>
      </c>
      <c r="P3448" s="1">
        <f>IF(HEX2DEC(LEFT(E3448,4))&gt;=32768,HEX2DEC(LEFT(E3448,4))-65536,HEX2DEC(LEFT(E3448,4)))/Codes!$N$2</f>
        <v>3.6</v>
      </c>
      <c r="Q3448" s="1">
        <f>IF(HEX2DEC(RIGHT(E3448,4))&gt;=32768,HEX2DEC(RIGHT(E3448,4))-65536,HEX2DEC(RIGHT(E3448,4)))/Codes!$N$2</f>
        <v>5.6</v>
      </c>
      <c r="R3448" s="1">
        <f>IF(HEX2DEC(LEFT(F3448,4))&gt;=32768,HEX2DEC(LEFT(F3448,4))-65536,HEX2DEC(LEFT(F3448,4)))/Codes!$N$2</f>
        <v>0</v>
      </c>
      <c r="S3448" s="1">
        <f>IF(HEX2DEC(RIGHT(F3448,4))&gt;=32768,HEX2DEC(RIGHT(F3448,4))-65536,HEX2DEC(RIGHT(F3448,4)))/Codes!$N$2</f>
        <v>0</v>
      </c>
      <c r="T3448" s="18">
        <f t="shared" si="939"/>
        <v>361</v>
      </c>
      <c r="U3448" s="1">
        <f t="shared" si="940"/>
        <v>100</v>
      </c>
      <c r="V3448" s="1">
        <f t="shared" si="941"/>
        <v>0</v>
      </c>
      <c r="W3448" s="1" t="str">
        <f t="shared" si="942"/>
        <v>100</v>
      </c>
      <c r="X3448" s="1">
        <f t="shared" si="943"/>
        <v>3</v>
      </c>
      <c r="Y3448" s="1">
        <f t="shared" si="944"/>
        <v>15</v>
      </c>
      <c r="Z3448" s="1" t="str">
        <f>VLOOKUP(BIN2DEC(MID(HEX2BIN(MID(H3448,3,2),8),2,5)),Codes!$E$1:$F$18,2)</f>
        <v>Normal</v>
      </c>
      <c r="AA3448" s="6" t="str">
        <f t="shared" si="945"/>
        <v>0</v>
      </c>
      <c r="AB3448" s="1">
        <f t="shared" si="946"/>
        <v>0</v>
      </c>
      <c r="AC3448" s="1" t="str">
        <f>VLOOKUP(BIN2DEC(RIGHT(HEX2BIN(MID(H3448,6,1),4),1)&amp;LEFT(HEX2BIN(MID(H3448,7,1),4),1)),Codes!$K$1:$L$5,2)</f>
        <v>L</v>
      </c>
      <c r="AD3448" s="1" t="str">
        <f>VLOOKUP(BIN2DEC(RIGHT(HEX2BIN(MID(H3448,7,1),4),3)&amp;LEFT(HEX2BIN(MID(H3448,8,1),4),2)),Codes!$H$2:$I$33,2)</f>
        <v>Punch</v>
      </c>
      <c r="AE3448" s="1" t="str">
        <f t="shared" si="947"/>
        <v>1</v>
      </c>
      <c r="AF3448" s="1" t="str">
        <f t="shared" si="948"/>
        <v>1</v>
      </c>
      <c r="AH3448" s="6">
        <f t="shared" si="949"/>
        <v>65</v>
      </c>
    </row>
    <row r="3449" spans="1:34">
      <c r="A3449" s="3" t="s">
        <v>7659</v>
      </c>
      <c r="B3449" s="1" t="s">
        <v>85</v>
      </c>
      <c r="C3449" s="6" t="s">
        <v>425</v>
      </c>
      <c r="D3449" s="9" t="s">
        <v>7660</v>
      </c>
      <c r="E3449" s="9" t="s">
        <v>207</v>
      </c>
      <c r="F3449" s="9" t="s">
        <v>91</v>
      </c>
      <c r="G3449" s="9" t="s">
        <v>7661</v>
      </c>
      <c r="H3449" s="9" t="s">
        <v>7113</v>
      </c>
      <c r="J3449" s="6" t="str">
        <f t="shared" si="933"/>
        <v>001011</v>
      </c>
      <c r="K3449" s="1">
        <f t="shared" si="934"/>
        <v>0</v>
      </c>
      <c r="L3449" s="6" t="str">
        <f t="shared" si="935"/>
        <v>00000</v>
      </c>
      <c r="M3449" s="1">
        <f t="shared" si="936"/>
        <v>78</v>
      </c>
      <c r="N3449" s="6" t="str">
        <f t="shared" si="937"/>
        <v>00</v>
      </c>
      <c r="O3449" s="1">
        <f t="shared" si="938"/>
        <v>16</v>
      </c>
      <c r="P3449" s="1">
        <f>IF(HEX2DEC(LEFT(E3449,4))&gt;=32768,HEX2DEC(LEFT(E3449,4))-65536,HEX2DEC(LEFT(E3449,4)))/Codes!$N$2</f>
        <v>4</v>
      </c>
      <c r="Q3449" s="1">
        <f>IF(HEX2DEC(RIGHT(E3449,4))&gt;=32768,HEX2DEC(RIGHT(E3449,4))-65536,HEX2DEC(RIGHT(E3449,4)))/Codes!$N$2</f>
        <v>0</v>
      </c>
      <c r="R3449" s="1">
        <f>IF(HEX2DEC(LEFT(F3449,4))&gt;=32768,HEX2DEC(LEFT(F3449,4))-65536,HEX2DEC(LEFT(F3449,4)))/Codes!$N$2</f>
        <v>0</v>
      </c>
      <c r="S3449" s="1">
        <f>IF(HEX2DEC(RIGHT(F3449,4))&gt;=32768,HEX2DEC(RIGHT(F3449,4))-65536,HEX2DEC(RIGHT(F3449,4)))/Codes!$N$2</f>
        <v>0</v>
      </c>
      <c r="T3449" s="18">
        <f t="shared" si="939"/>
        <v>75</v>
      </c>
      <c r="U3449" s="1">
        <f t="shared" si="940"/>
        <v>68</v>
      </c>
      <c r="V3449" s="1">
        <f t="shared" si="941"/>
        <v>0</v>
      </c>
      <c r="W3449" s="1" t="str">
        <f t="shared" si="942"/>
        <v>100</v>
      </c>
      <c r="X3449" s="1">
        <f t="shared" si="943"/>
        <v>3</v>
      </c>
      <c r="Y3449" s="1">
        <f t="shared" si="944"/>
        <v>42</v>
      </c>
      <c r="Z3449" s="1" t="str">
        <f>VLOOKUP(BIN2DEC(MID(HEX2BIN(MID(H3449,3,2),8),2,5)),Codes!$E$1:$F$18,2)</f>
        <v>Slash</v>
      </c>
      <c r="AA3449" s="6" t="str">
        <f t="shared" si="945"/>
        <v>0</v>
      </c>
      <c r="AB3449" s="1">
        <f t="shared" si="946"/>
        <v>0</v>
      </c>
      <c r="AC3449" s="1" t="str">
        <f>VLOOKUP(BIN2DEC(RIGHT(HEX2BIN(MID(H3449,6,1),4),1)&amp;LEFT(HEX2BIN(MID(H3449,7,1),4),1)),Codes!$K$1:$L$5,2)</f>
        <v>L</v>
      </c>
      <c r="AD3449" s="1" t="str">
        <f>VLOOKUP(BIN2DEC(RIGHT(HEX2BIN(MID(H3449,7,1),4),3)&amp;LEFT(HEX2BIN(MID(H3449,8,1),4),2)),Codes!$H$2:$I$33,2)</f>
        <v>Slash</v>
      </c>
      <c r="AE3449" s="1" t="str">
        <f t="shared" si="947"/>
        <v>1</v>
      </c>
      <c r="AF3449" s="1" t="str">
        <f t="shared" si="948"/>
        <v>1</v>
      </c>
      <c r="AH3449" s="6">
        <f t="shared" si="949"/>
        <v>67</v>
      </c>
    </row>
    <row r="3450" spans="1:34">
      <c r="A3450" s="3" t="s">
        <v>7662</v>
      </c>
      <c r="B3450" s="1" t="s">
        <v>85</v>
      </c>
      <c r="C3450" s="6" t="s">
        <v>425</v>
      </c>
      <c r="D3450" s="9" t="s">
        <v>7663</v>
      </c>
      <c r="E3450" s="9" t="s">
        <v>307</v>
      </c>
      <c r="F3450" s="9" t="s">
        <v>91</v>
      </c>
      <c r="G3450" s="9" t="s">
        <v>7661</v>
      </c>
      <c r="H3450" s="9" t="s">
        <v>7113</v>
      </c>
      <c r="J3450" s="6" t="str">
        <f t="shared" si="933"/>
        <v>001011</v>
      </c>
      <c r="K3450" s="1">
        <f t="shared" si="934"/>
        <v>1</v>
      </c>
      <c r="L3450" s="6" t="str">
        <f t="shared" si="935"/>
        <v>00000</v>
      </c>
      <c r="M3450" s="1">
        <f t="shared" si="936"/>
        <v>73</v>
      </c>
      <c r="N3450" s="6" t="str">
        <f t="shared" si="937"/>
        <v>00</v>
      </c>
      <c r="O3450" s="1">
        <f t="shared" si="938"/>
        <v>16</v>
      </c>
      <c r="P3450" s="1">
        <f>IF(HEX2DEC(LEFT(E3450,4))&gt;=32768,HEX2DEC(LEFT(E3450,4))-65536,HEX2DEC(LEFT(E3450,4)))/Codes!$N$2</f>
        <v>3.2</v>
      </c>
      <c r="Q3450" s="1">
        <f>IF(HEX2DEC(RIGHT(E3450,4))&gt;=32768,HEX2DEC(RIGHT(E3450,4))-65536,HEX2DEC(RIGHT(E3450,4)))/Codes!$N$2</f>
        <v>0</v>
      </c>
      <c r="R3450" s="1">
        <f>IF(HEX2DEC(LEFT(F3450,4))&gt;=32768,HEX2DEC(LEFT(F3450,4))-65536,HEX2DEC(LEFT(F3450,4)))/Codes!$N$2</f>
        <v>0</v>
      </c>
      <c r="S3450" s="1">
        <f>IF(HEX2DEC(RIGHT(F3450,4))&gt;=32768,HEX2DEC(RIGHT(F3450,4))-65536,HEX2DEC(RIGHT(F3450,4)))/Codes!$N$2</f>
        <v>0</v>
      </c>
      <c r="T3450" s="18">
        <f t="shared" si="939"/>
        <v>75</v>
      </c>
      <c r="U3450" s="1">
        <f t="shared" si="940"/>
        <v>68</v>
      </c>
      <c r="V3450" s="1">
        <f t="shared" si="941"/>
        <v>0</v>
      </c>
      <c r="W3450" s="1" t="str">
        <f t="shared" si="942"/>
        <v>100</v>
      </c>
      <c r="X3450" s="1">
        <f t="shared" si="943"/>
        <v>3</v>
      </c>
      <c r="Y3450" s="1">
        <f t="shared" si="944"/>
        <v>42</v>
      </c>
      <c r="Z3450" s="1" t="str">
        <f>VLOOKUP(BIN2DEC(MID(HEX2BIN(MID(H3450,3,2),8),2,5)),Codes!$E$1:$F$18,2)</f>
        <v>Slash</v>
      </c>
      <c r="AA3450" s="6" t="str">
        <f t="shared" si="945"/>
        <v>0</v>
      </c>
      <c r="AB3450" s="1">
        <f t="shared" si="946"/>
        <v>0</v>
      </c>
      <c r="AC3450" s="1" t="str">
        <f>VLOOKUP(BIN2DEC(RIGHT(HEX2BIN(MID(H3450,6,1),4),1)&amp;LEFT(HEX2BIN(MID(H3450,7,1),4),1)),Codes!$K$1:$L$5,2)</f>
        <v>L</v>
      </c>
      <c r="AD3450" s="1" t="str">
        <f>VLOOKUP(BIN2DEC(RIGHT(HEX2BIN(MID(H3450,7,1),4),3)&amp;LEFT(HEX2BIN(MID(H3450,8,1),4),2)),Codes!$H$2:$I$33,2)</f>
        <v>Slash</v>
      </c>
      <c r="AE3450" s="1" t="str">
        <f t="shared" si="947"/>
        <v>1</v>
      </c>
      <c r="AF3450" s="1" t="str">
        <f t="shared" si="948"/>
        <v>1</v>
      </c>
      <c r="AH3450" s="6">
        <f t="shared" si="949"/>
        <v>67</v>
      </c>
    </row>
    <row r="3451" spans="1:34">
      <c r="A3451" s="3" t="s">
        <v>7664</v>
      </c>
      <c r="B3451" s="1" t="s">
        <v>85</v>
      </c>
      <c r="C3451" s="6" t="s">
        <v>425</v>
      </c>
      <c r="D3451" s="9" t="s">
        <v>7665</v>
      </c>
      <c r="E3451" s="9" t="s">
        <v>256</v>
      </c>
      <c r="F3451" s="9" t="s">
        <v>91</v>
      </c>
      <c r="G3451" s="9" t="s">
        <v>7661</v>
      </c>
      <c r="H3451" s="9" t="s">
        <v>7113</v>
      </c>
      <c r="J3451" s="6" t="str">
        <f t="shared" si="933"/>
        <v>001011</v>
      </c>
      <c r="K3451" s="1">
        <f t="shared" si="934"/>
        <v>2</v>
      </c>
      <c r="L3451" s="6" t="str">
        <f t="shared" si="935"/>
        <v>00000</v>
      </c>
      <c r="M3451" s="1">
        <f t="shared" si="936"/>
        <v>27</v>
      </c>
      <c r="N3451" s="6" t="str">
        <f t="shared" si="937"/>
        <v>00</v>
      </c>
      <c r="O3451" s="1">
        <f t="shared" si="938"/>
        <v>16</v>
      </c>
      <c r="P3451" s="1">
        <f>IF(HEX2DEC(LEFT(E3451,4))&gt;=32768,HEX2DEC(LEFT(E3451,4))-65536,HEX2DEC(LEFT(E3451,4)))/Codes!$N$2</f>
        <v>3.6</v>
      </c>
      <c r="Q3451" s="1">
        <f>IF(HEX2DEC(RIGHT(E3451,4))&gt;=32768,HEX2DEC(RIGHT(E3451,4))-65536,HEX2DEC(RIGHT(E3451,4)))/Codes!$N$2</f>
        <v>0</v>
      </c>
      <c r="R3451" s="1">
        <f>IF(HEX2DEC(LEFT(F3451,4))&gt;=32768,HEX2DEC(LEFT(F3451,4))-65536,HEX2DEC(LEFT(F3451,4)))/Codes!$N$2</f>
        <v>0</v>
      </c>
      <c r="S3451" s="1">
        <f>IF(HEX2DEC(RIGHT(F3451,4))&gt;=32768,HEX2DEC(RIGHT(F3451,4))-65536,HEX2DEC(RIGHT(F3451,4)))/Codes!$N$2</f>
        <v>0</v>
      </c>
      <c r="T3451" s="18">
        <f t="shared" si="939"/>
        <v>75</v>
      </c>
      <c r="U3451" s="1">
        <f t="shared" si="940"/>
        <v>68</v>
      </c>
      <c r="V3451" s="1">
        <f t="shared" si="941"/>
        <v>0</v>
      </c>
      <c r="W3451" s="1" t="str">
        <f t="shared" si="942"/>
        <v>100</v>
      </c>
      <c r="X3451" s="1">
        <f t="shared" si="943"/>
        <v>3</v>
      </c>
      <c r="Y3451" s="1">
        <f t="shared" si="944"/>
        <v>42</v>
      </c>
      <c r="Z3451" s="1" t="str">
        <f>VLOOKUP(BIN2DEC(MID(HEX2BIN(MID(H3451,3,2),8),2,5)),Codes!$E$1:$F$18,2)</f>
        <v>Slash</v>
      </c>
      <c r="AA3451" s="6" t="str">
        <f t="shared" si="945"/>
        <v>0</v>
      </c>
      <c r="AB3451" s="1">
        <f t="shared" si="946"/>
        <v>0</v>
      </c>
      <c r="AC3451" s="1" t="str">
        <f>VLOOKUP(BIN2DEC(RIGHT(HEX2BIN(MID(H3451,6,1),4),1)&amp;LEFT(HEX2BIN(MID(H3451,7,1),4),1)),Codes!$K$1:$L$5,2)</f>
        <v>L</v>
      </c>
      <c r="AD3451" s="1" t="str">
        <f>VLOOKUP(BIN2DEC(RIGHT(HEX2BIN(MID(H3451,7,1),4),3)&amp;LEFT(HEX2BIN(MID(H3451,8,1),4),2)),Codes!$H$2:$I$33,2)</f>
        <v>Slash</v>
      </c>
      <c r="AE3451" s="1" t="str">
        <f t="shared" si="947"/>
        <v>1</v>
      </c>
      <c r="AF3451" s="1" t="str">
        <f t="shared" si="948"/>
        <v>1</v>
      </c>
      <c r="AH3451" s="6">
        <f t="shared" si="949"/>
        <v>67</v>
      </c>
    </row>
    <row r="3452" spans="1:34">
      <c r="A3452" s="3" t="s">
        <v>7666</v>
      </c>
      <c r="B3452" s="1" t="s">
        <v>85</v>
      </c>
      <c r="C3452" s="6" t="s">
        <v>425</v>
      </c>
      <c r="D3452" s="9" t="s">
        <v>7473</v>
      </c>
      <c r="E3452" s="9" t="s">
        <v>7589</v>
      </c>
      <c r="F3452" s="9" t="s">
        <v>91</v>
      </c>
      <c r="G3452" s="9" t="s">
        <v>139</v>
      </c>
      <c r="H3452" s="9" t="s">
        <v>7658</v>
      </c>
      <c r="J3452" s="6" t="str">
        <f t="shared" si="933"/>
        <v>001011</v>
      </c>
      <c r="K3452" s="1">
        <f t="shared" si="934"/>
        <v>3</v>
      </c>
      <c r="L3452" s="6" t="str">
        <f t="shared" si="935"/>
        <v>00000</v>
      </c>
      <c r="M3452" s="1">
        <f t="shared" si="936"/>
        <v>78</v>
      </c>
      <c r="N3452" s="6" t="str">
        <f t="shared" si="937"/>
        <v>00</v>
      </c>
      <c r="O3452" s="1">
        <f t="shared" si="938"/>
        <v>8</v>
      </c>
      <c r="P3452" s="1">
        <f>IF(HEX2DEC(LEFT(E3452,4))&gt;=32768,HEX2DEC(LEFT(E3452,4))-65536,HEX2DEC(LEFT(E3452,4)))/Codes!$N$2</f>
        <v>3.6</v>
      </c>
      <c r="Q3452" s="1">
        <f>IF(HEX2DEC(RIGHT(E3452,4))&gt;=32768,HEX2DEC(RIGHT(E3452,4))-65536,HEX2DEC(RIGHT(E3452,4)))/Codes!$N$2</f>
        <v>5.6</v>
      </c>
      <c r="R3452" s="1">
        <f>IF(HEX2DEC(LEFT(F3452,4))&gt;=32768,HEX2DEC(LEFT(F3452,4))-65536,HEX2DEC(LEFT(F3452,4)))/Codes!$N$2</f>
        <v>0</v>
      </c>
      <c r="S3452" s="1">
        <f>IF(HEX2DEC(RIGHT(F3452,4))&gt;=32768,HEX2DEC(RIGHT(F3452,4))-65536,HEX2DEC(RIGHT(F3452,4)))/Codes!$N$2</f>
        <v>0</v>
      </c>
      <c r="T3452" s="18">
        <f t="shared" si="939"/>
        <v>361</v>
      </c>
      <c r="U3452" s="1">
        <f t="shared" si="940"/>
        <v>100</v>
      </c>
      <c r="V3452" s="1">
        <f t="shared" si="941"/>
        <v>0</v>
      </c>
      <c r="W3452" s="1" t="str">
        <f t="shared" si="942"/>
        <v>100</v>
      </c>
      <c r="X3452" s="1">
        <f t="shared" si="943"/>
        <v>3</v>
      </c>
      <c r="Y3452" s="1">
        <f t="shared" si="944"/>
        <v>15</v>
      </c>
      <c r="Z3452" s="1" t="str">
        <f>VLOOKUP(BIN2DEC(MID(HEX2BIN(MID(H3452,3,2),8),2,5)),Codes!$E$1:$F$18,2)</f>
        <v>Normal</v>
      </c>
      <c r="AA3452" s="6" t="str">
        <f t="shared" si="945"/>
        <v>0</v>
      </c>
      <c r="AB3452" s="1">
        <f t="shared" si="946"/>
        <v>0</v>
      </c>
      <c r="AC3452" s="1" t="str">
        <f>VLOOKUP(BIN2DEC(RIGHT(HEX2BIN(MID(H3452,6,1),4),1)&amp;LEFT(HEX2BIN(MID(H3452,7,1),4),1)),Codes!$K$1:$L$5,2)</f>
        <v>L</v>
      </c>
      <c r="AD3452" s="1" t="str">
        <f>VLOOKUP(BIN2DEC(RIGHT(HEX2BIN(MID(H3452,7,1),4),3)&amp;LEFT(HEX2BIN(MID(H3452,8,1),4),2)),Codes!$H$2:$I$33,2)</f>
        <v>Punch</v>
      </c>
      <c r="AE3452" s="1" t="str">
        <f t="shared" si="947"/>
        <v>1</v>
      </c>
      <c r="AF3452" s="1" t="str">
        <f t="shared" si="948"/>
        <v>1</v>
      </c>
      <c r="AH3452" s="6">
        <f t="shared" si="949"/>
        <v>65</v>
      </c>
    </row>
    <row r="3453" spans="1:34">
      <c r="A3453" s="3" t="s">
        <v>7667</v>
      </c>
      <c r="B3453" s="1" t="s">
        <v>85</v>
      </c>
      <c r="C3453" s="6" t="s">
        <v>183</v>
      </c>
      <c r="D3453" s="9" t="s">
        <v>7668</v>
      </c>
      <c r="E3453" s="9" t="s">
        <v>195</v>
      </c>
      <c r="F3453" s="9" t="s">
        <v>91</v>
      </c>
      <c r="G3453" s="9" t="s">
        <v>7097</v>
      </c>
      <c r="H3453" s="9" t="s">
        <v>6902</v>
      </c>
      <c r="J3453" s="6" t="str">
        <f t="shared" si="933"/>
        <v>001011</v>
      </c>
      <c r="K3453" s="1">
        <f t="shared" si="934"/>
        <v>0</v>
      </c>
      <c r="L3453" s="6" t="str">
        <f t="shared" si="935"/>
        <v>00000</v>
      </c>
      <c r="M3453" s="1">
        <f t="shared" si="936"/>
        <v>78</v>
      </c>
      <c r="N3453" s="6" t="str">
        <f t="shared" si="937"/>
        <v>00</v>
      </c>
      <c r="O3453" s="1">
        <f t="shared" si="938"/>
        <v>4</v>
      </c>
      <c r="P3453" s="1">
        <f>IF(HEX2DEC(LEFT(E3453,4))&gt;=32768,HEX2DEC(LEFT(E3453,4))-65536,HEX2DEC(LEFT(E3453,4)))/Codes!$N$2</f>
        <v>4.4000000000000004</v>
      </c>
      <c r="Q3453" s="1">
        <f>IF(HEX2DEC(RIGHT(E3453,4))&gt;=32768,HEX2DEC(RIGHT(E3453,4))-65536,HEX2DEC(RIGHT(E3453,4)))/Codes!$N$2</f>
        <v>0</v>
      </c>
      <c r="R3453" s="1">
        <f>IF(HEX2DEC(LEFT(F3453,4))&gt;=32768,HEX2DEC(LEFT(F3453,4))-65536,HEX2DEC(LEFT(F3453,4)))/Codes!$N$2</f>
        <v>0</v>
      </c>
      <c r="S3453" s="1">
        <f>IF(HEX2DEC(RIGHT(F3453,4))&gt;=32768,HEX2DEC(RIGHT(F3453,4))-65536,HEX2DEC(RIGHT(F3453,4)))/Codes!$N$2</f>
        <v>0</v>
      </c>
      <c r="T3453" s="18">
        <f t="shared" si="939"/>
        <v>100</v>
      </c>
      <c r="U3453" s="1">
        <f t="shared" si="940"/>
        <v>40</v>
      </c>
      <c r="V3453" s="1">
        <f t="shared" si="941"/>
        <v>0</v>
      </c>
      <c r="W3453" s="1" t="str">
        <f t="shared" si="942"/>
        <v>100</v>
      </c>
      <c r="X3453" s="1">
        <f t="shared" si="943"/>
        <v>2</v>
      </c>
      <c r="Y3453" s="1">
        <f t="shared" si="944"/>
        <v>30</v>
      </c>
      <c r="Z3453" s="1" t="str">
        <f>VLOOKUP(BIN2DEC(MID(HEX2BIN(MID(H3453,3,2),8),2,5)),Codes!$E$1:$F$18,2)</f>
        <v>Slash</v>
      </c>
      <c r="AA3453" s="6" t="str">
        <f t="shared" si="945"/>
        <v>0</v>
      </c>
      <c r="AB3453" s="1">
        <f t="shared" si="946"/>
        <v>0</v>
      </c>
      <c r="AC3453" s="1" t="str">
        <f>VLOOKUP(BIN2DEC(RIGHT(HEX2BIN(MID(H3453,6,1),4),1)&amp;LEFT(HEX2BIN(MID(H3453,7,1),4),1)),Codes!$K$1:$L$5,2)</f>
        <v>S</v>
      </c>
      <c r="AD3453" s="1" t="str">
        <f>VLOOKUP(BIN2DEC(RIGHT(HEX2BIN(MID(H3453,7,1),4),3)&amp;LEFT(HEX2BIN(MID(H3453,8,1),4),2)),Codes!$H$2:$I$33,2)</f>
        <v>Slash</v>
      </c>
      <c r="AE3453" s="1" t="str">
        <f t="shared" si="947"/>
        <v>1</v>
      </c>
      <c r="AF3453" s="1" t="str">
        <f t="shared" si="948"/>
        <v>1</v>
      </c>
      <c r="AH3453" s="6">
        <f t="shared" si="949"/>
        <v>3</v>
      </c>
    </row>
    <row r="3454" spans="1:34">
      <c r="A3454" s="3" t="s">
        <v>7669</v>
      </c>
      <c r="B3454" s="1" t="s">
        <v>85</v>
      </c>
      <c r="C3454" s="6" t="s">
        <v>183</v>
      </c>
      <c r="D3454" s="9" t="s">
        <v>7670</v>
      </c>
      <c r="E3454" s="9" t="s">
        <v>307</v>
      </c>
      <c r="F3454" s="9" t="s">
        <v>91</v>
      </c>
      <c r="G3454" s="9" t="s">
        <v>7097</v>
      </c>
      <c r="H3454" s="9" t="s">
        <v>6902</v>
      </c>
      <c r="J3454" s="6" t="str">
        <f t="shared" si="933"/>
        <v>001011</v>
      </c>
      <c r="K3454" s="1">
        <f t="shared" si="934"/>
        <v>1</v>
      </c>
      <c r="L3454" s="6" t="str">
        <f t="shared" si="935"/>
        <v>00000</v>
      </c>
      <c r="M3454" s="1">
        <f t="shared" si="936"/>
        <v>73</v>
      </c>
      <c r="N3454" s="6" t="str">
        <f t="shared" si="937"/>
        <v>00</v>
      </c>
      <c r="O3454" s="1">
        <f t="shared" si="938"/>
        <v>4</v>
      </c>
      <c r="P3454" s="1">
        <f>IF(HEX2DEC(LEFT(E3454,4))&gt;=32768,HEX2DEC(LEFT(E3454,4))-65536,HEX2DEC(LEFT(E3454,4)))/Codes!$N$2</f>
        <v>3.2</v>
      </c>
      <c r="Q3454" s="1">
        <f>IF(HEX2DEC(RIGHT(E3454,4))&gt;=32768,HEX2DEC(RIGHT(E3454,4))-65536,HEX2DEC(RIGHT(E3454,4)))/Codes!$N$2</f>
        <v>0</v>
      </c>
      <c r="R3454" s="1">
        <f>IF(HEX2DEC(LEFT(F3454,4))&gt;=32768,HEX2DEC(LEFT(F3454,4))-65536,HEX2DEC(LEFT(F3454,4)))/Codes!$N$2</f>
        <v>0</v>
      </c>
      <c r="S3454" s="1">
        <f>IF(HEX2DEC(RIGHT(F3454,4))&gt;=32768,HEX2DEC(RIGHT(F3454,4))-65536,HEX2DEC(RIGHT(F3454,4)))/Codes!$N$2</f>
        <v>0</v>
      </c>
      <c r="T3454" s="18">
        <f t="shared" si="939"/>
        <v>100</v>
      </c>
      <c r="U3454" s="1">
        <f t="shared" si="940"/>
        <v>40</v>
      </c>
      <c r="V3454" s="1">
        <f t="shared" si="941"/>
        <v>0</v>
      </c>
      <c r="W3454" s="1" t="str">
        <f t="shared" si="942"/>
        <v>100</v>
      </c>
      <c r="X3454" s="1">
        <f t="shared" si="943"/>
        <v>2</v>
      </c>
      <c r="Y3454" s="1">
        <f t="shared" si="944"/>
        <v>30</v>
      </c>
      <c r="Z3454" s="1" t="str">
        <f>VLOOKUP(BIN2DEC(MID(HEX2BIN(MID(H3454,3,2),8),2,5)),Codes!$E$1:$F$18,2)</f>
        <v>Slash</v>
      </c>
      <c r="AA3454" s="6" t="str">
        <f t="shared" si="945"/>
        <v>0</v>
      </c>
      <c r="AB3454" s="1">
        <f t="shared" si="946"/>
        <v>0</v>
      </c>
      <c r="AC3454" s="1" t="str">
        <f>VLOOKUP(BIN2DEC(RIGHT(HEX2BIN(MID(H3454,6,1),4),1)&amp;LEFT(HEX2BIN(MID(H3454,7,1),4),1)),Codes!$K$1:$L$5,2)</f>
        <v>S</v>
      </c>
      <c r="AD3454" s="1" t="str">
        <f>VLOOKUP(BIN2DEC(RIGHT(HEX2BIN(MID(H3454,7,1),4),3)&amp;LEFT(HEX2BIN(MID(H3454,8,1),4),2)),Codes!$H$2:$I$33,2)</f>
        <v>Slash</v>
      </c>
      <c r="AE3454" s="1" t="str">
        <f t="shared" si="947"/>
        <v>1</v>
      </c>
      <c r="AF3454" s="1" t="str">
        <f t="shared" si="948"/>
        <v>1</v>
      </c>
      <c r="AH3454" s="6">
        <f t="shared" si="949"/>
        <v>3</v>
      </c>
    </row>
    <row r="3455" spans="1:34">
      <c r="A3455" s="3" t="s">
        <v>7671</v>
      </c>
      <c r="B3455" s="1" t="s">
        <v>85</v>
      </c>
      <c r="C3455" s="6" t="s">
        <v>183</v>
      </c>
      <c r="D3455" s="9" t="s">
        <v>7672</v>
      </c>
      <c r="E3455" s="9" t="s">
        <v>265</v>
      </c>
      <c r="F3455" s="9" t="s">
        <v>91</v>
      </c>
      <c r="G3455" s="9" t="s">
        <v>7097</v>
      </c>
      <c r="H3455" s="9" t="s">
        <v>6902</v>
      </c>
      <c r="J3455" s="6" t="str">
        <f t="shared" si="933"/>
        <v>001011</v>
      </c>
      <c r="K3455" s="1">
        <f t="shared" si="934"/>
        <v>2</v>
      </c>
      <c r="L3455" s="6" t="str">
        <f t="shared" si="935"/>
        <v>00000</v>
      </c>
      <c r="M3455" s="1">
        <f t="shared" si="936"/>
        <v>27</v>
      </c>
      <c r="N3455" s="6" t="str">
        <f t="shared" si="937"/>
        <v>00</v>
      </c>
      <c r="O3455" s="1">
        <f t="shared" si="938"/>
        <v>4</v>
      </c>
      <c r="P3455" s="1">
        <f>IF(HEX2DEC(LEFT(E3455,4))&gt;=32768,HEX2DEC(LEFT(E3455,4))-65536,HEX2DEC(LEFT(E3455,4)))/Codes!$N$2</f>
        <v>2.4</v>
      </c>
      <c r="Q3455" s="1">
        <f>IF(HEX2DEC(RIGHT(E3455,4))&gt;=32768,HEX2DEC(RIGHT(E3455,4))-65536,HEX2DEC(RIGHT(E3455,4)))/Codes!$N$2</f>
        <v>0</v>
      </c>
      <c r="R3455" s="1">
        <f>IF(HEX2DEC(LEFT(F3455,4))&gt;=32768,HEX2DEC(LEFT(F3455,4))-65536,HEX2DEC(LEFT(F3455,4)))/Codes!$N$2</f>
        <v>0</v>
      </c>
      <c r="S3455" s="1">
        <f>IF(HEX2DEC(RIGHT(F3455,4))&gt;=32768,HEX2DEC(RIGHT(F3455,4))-65536,HEX2DEC(RIGHT(F3455,4)))/Codes!$N$2</f>
        <v>0</v>
      </c>
      <c r="T3455" s="18">
        <f t="shared" si="939"/>
        <v>100</v>
      </c>
      <c r="U3455" s="1">
        <f t="shared" si="940"/>
        <v>40</v>
      </c>
      <c r="V3455" s="1">
        <f t="shared" si="941"/>
        <v>0</v>
      </c>
      <c r="W3455" s="1" t="str">
        <f t="shared" si="942"/>
        <v>100</v>
      </c>
      <c r="X3455" s="1">
        <f t="shared" si="943"/>
        <v>2</v>
      </c>
      <c r="Y3455" s="1">
        <f t="shared" si="944"/>
        <v>30</v>
      </c>
      <c r="Z3455" s="1" t="str">
        <f>VLOOKUP(BIN2DEC(MID(HEX2BIN(MID(H3455,3,2),8),2,5)),Codes!$E$1:$F$18,2)</f>
        <v>Slash</v>
      </c>
      <c r="AA3455" s="6" t="str">
        <f t="shared" si="945"/>
        <v>0</v>
      </c>
      <c r="AB3455" s="1">
        <f t="shared" si="946"/>
        <v>0</v>
      </c>
      <c r="AC3455" s="1" t="str">
        <f>VLOOKUP(BIN2DEC(RIGHT(HEX2BIN(MID(H3455,6,1),4),1)&amp;LEFT(HEX2BIN(MID(H3455,7,1),4),1)),Codes!$K$1:$L$5,2)</f>
        <v>S</v>
      </c>
      <c r="AD3455" s="1" t="str">
        <f>VLOOKUP(BIN2DEC(RIGHT(HEX2BIN(MID(H3455,7,1),4),3)&amp;LEFT(HEX2BIN(MID(H3455,8,1),4),2)),Codes!$H$2:$I$33,2)</f>
        <v>Slash</v>
      </c>
      <c r="AE3455" s="1" t="str">
        <f t="shared" si="947"/>
        <v>1</v>
      </c>
      <c r="AF3455" s="1" t="str">
        <f t="shared" si="948"/>
        <v>1</v>
      </c>
      <c r="AH3455" s="6">
        <f t="shared" si="949"/>
        <v>3</v>
      </c>
    </row>
    <row r="3456" spans="1:34">
      <c r="A3456" s="3" t="s">
        <v>7673</v>
      </c>
      <c r="B3456" s="1" t="s">
        <v>85</v>
      </c>
      <c r="C3456" s="6" t="s">
        <v>183</v>
      </c>
      <c r="D3456" s="9" t="s">
        <v>7440</v>
      </c>
      <c r="E3456" s="9" t="s">
        <v>7589</v>
      </c>
      <c r="F3456" s="9" t="s">
        <v>91</v>
      </c>
      <c r="G3456" s="9" t="s">
        <v>7101</v>
      </c>
      <c r="H3456" s="9" t="s">
        <v>7674</v>
      </c>
      <c r="J3456" s="6" t="str">
        <f t="shared" si="933"/>
        <v>001011</v>
      </c>
      <c r="K3456" s="1">
        <f t="shared" si="934"/>
        <v>3</v>
      </c>
      <c r="L3456" s="6" t="str">
        <f t="shared" si="935"/>
        <v>00000</v>
      </c>
      <c r="M3456" s="1">
        <f t="shared" si="936"/>
        <v>78</v>
      </c>
      <c r="N3456" s="6" t="str">
        <f t="shared" si="937"/>
        <v>00</v>
      </c>
      <c r="O3456" s="1">
        <f t="shared" si="938"/>
        <v>4</v>
      </c>
      <c r="P3456" s="1">
        <f>IF(HEX2DEC(LEFT(E3456,4))&gt;=32768,HEX2DEC(LEFT(E3456,4))-65536,HEX2DEC(LEFT(E3456,4)))/Codes!$N$2</f>
        <v>3.6</v>
      </c>
      <c r="Q3456" s="1">
        <f>IF(HEX2DEC(RIGHT(E3456,4))&gt;=32768,HEX2DEC(RIGHT(E3456,4))-65536,HEX2DEC(RIGHT(E3456,4)))/Codes!$N$2</f>
        <v>5.6</v>
      </c>
      <c r="R3456" s="1">
        <f>IF(HEX2DEC(LEFT(F3456,4))&gt;=32768,HEX2DEC(LEFT(F3456,4))-65536,HEX2DEC(LEFT(F3456,4)))/Codes!$N$2</f>
        <v>0</v>
      </c>
      <c r="S3456" s="1">
        <f>IF(HEX2DEC(RIGHT(F3456,4))&gt;=32768,HEX2DEC(RIGHT(F3456,4))-65536,HEX2DEC(RIGHT(F3456,4)))/Codes!$N$2</f>
        <v>0</v>
      </c>
      <c r="T3456" s="18">
        <f t="shared" si="939"/>
        <v>90</v>
      </c>
      <c r="U3456" s="1">
        <f t="shared" si="940"/>
        <v>40</v>
      </c>
      <c r="V3456" s="1">
        <f t="shared" si="941"/>
        <v>0</v>
      </c>
      <c r="W3456" s="1" t="str">
        <f t="shared" si="942"/>
        <v>100</v>
      </c>
      <c r="X3456" s="1">
        <f t="shared" si="943"/>
        <v>2</v>
      </c>
      <c r="Y3456" s="1">
        <f t="shared" si="944"/>
        <v>30</v>
      </c>
      <c r="Z3456" s="1" t="str">
        <f>VLOOKUP(BIN2DEC(MID(HEX2BIN(MID(H3456,3,2),8),2,5)),Codes!$E$1:$F$18,2)</f>
        <v>Normal</v>
      </c>
      <c r="AA3456" s="6" t="str">
        <f t="shared" si="945"/>
        <v>0</v>
      </c>
      <c r="AB3456" s="1">
        <f t="shared" si="946"/>
        <v>0</v>
      </c>
      <c r="AC3456" s="1" t="str">
        <f>VLOOKUP(BIN2DEC(RIGHT(HEX2BIN(MID(H3456,6,1),4),1)&amp;LEFT(HEX2BIN(MID(H3456,7,1),4),1)),Codes!$K$1:$L$5,2)</f>
        <v>S</v>
      </c>
      <c r="AD3456" s="1" t="str">
        <f>VLOOKUP(BIN2DEC(RIGHT(HEX2BIN(MID(H3456,7,1),4),3)&amp;LEFT(HEX2BIN(MID(H3456,8,1),4),2)),Codes!$H$2:$I$33,2)</f>
        <v>Punch</v>
      </c>
      <c r="AE3456" s="1" t="str">
        <f t="shared" si="947"/>
        <v>1</v>
      </c>
      <c r="AF3456" s="1" t="str">
        <f t="shared" si="948"/>
        <v>1</v>
      </c>
      <c r="AH3456" s="6">
        <f t="shared" si="949"/>
        <v>1</v>
      </c>
    </row>
    <row r="3457" spans="1:34">
      <c r="A3457" s="3" t="s">
        <v>7675</v>
      </c>
      <c r="B3457" s="1" t="s">
        <v>85</v>
      </c>
      <c r="C3457" s="6" t="s">
        <v>184</v>
      </c>
      <c r="D3457" s="9" t="s">
        <v>7605</v>
      </c>
      <c r="E3457" s="9" t="s">
        <v>195</v>
      </c>
      <c r="F3457" s="9" t="s">
        <v>91</v>
      </c>
      <c r="G3457" s="9" t="s">
        <v>102</v>
      </c>
      <c r="H3457" s="9" t="s">
        <v>2498</v>
      </c>
      <c r="J3457" s="6" t="str">
        <f t="shared" ref="J3457:J3506" si="950">LEFT(HEX2BIN(LEFT(D3457,2),8),6)</f>
        <v>001011</v>
      </c>
      <c r="K3457" s="1">
        <f t="shared" ref="K3457:K3506" si="951">BIN2DEC(MID(HEX2BIN(MID(D3457,2,2),8),3,3))</f>
        <v>0</v>
      </c>
      <c r="L3457" s="6" t="str">
        <f t="shared" ref="L3457:L3506" si="952">MID(HEX2BIN(MID(D3457,3,2),8),2,5)</f>
        <v>00000</v>
      </c>
      <c r="M3457" s="1">
        <f t="shared" ref="M3457:M3506" si="953">ROUNDDOWN(HEX2DEC(MID(D3457,4,3))/8,0)</f>
        <v>78</v>
      </c>
      <c r="N3457" s="6" t="str">
        <f t="shared" ref="N3457:N3506" si="954">MID(HEX2BIN(MID(D3457,6,1),4),2,2)</f>
        <v>00</v>
      </c>
      <c r="O3457" s="1">
        <f t="shared" ref="O3457:O3506" si="955">HEX2DEC(MID(D3457,7,2))</f>
        <v>8</v>
      </c>
      <c r="P3457" s="1">
        <f>IF(HEX2DEC(LEFT(E3457,4))&gt;=32768,HEX2DEC(LEFT(E3457,4))-65536,HEX2DEC(LEFT(E3457,4)))/Codes!$N$2</f>
        <v>4.4000000000000004</v>
      </c>
      <c r="Q3457" s="1">
        <f>IF(HEX2DEC(RIGHT(E3457,4))&gt;=32768,HEX2DEC(RIGHT(E3457,4))-65536,HEX2DEC(RIGHT(E3457,4)))/Codes!$N$2</f>
        <v>0</v>
      </c>
      <c r="R3457" s="1">
        <f>IF(HEX2DEC(LEFT(F3457,4))&gt;=32768,HEX2DEC(LEFT(F3457,4))-65536,HEX2DEC(LEFT(F3457,4)))/Codes!$N$2</f>
        <v>0</v>
      </c>
      <c r="S3457" s="1">
        <f>IF(HEX2DEC(RIGHT(F3457,4))&gt;=32768,HEX2DEC(RIGHT(F3457,4))-65536,HEX2DEC(RIGHT(F3457,4)))/Codes!$N$2</f>
        <v>0</v>
      </c>
      <c r="T3457" s="18">
        <f t="shared" ref="T3457:T3506" si="956">ROUNDDOWN(HEX2DEC(LEFT(G3457,3))/8,0)</f>
        <v>361</v>
      </c>
      <c r="U3457" s="1">
        <f t="shared" ref="U3457:U3506" si="957">ROUNDDOWN(HEX2DEC(MID(G3457,3,3))/4,0)-(512*ROUNDDOWN(HEX2DEC(MID(G3457,3,1))/8,0))</f>
        <v>80</v>
      </c>
      <c r="V3457" s="1">
        <f t="shared" ref="V3457:V3506" si="958">RIGHT(HEX2BIN(MID(G3457,5,1),4),2)*128+HEX2DEC(MID(G3457,6,1))*8+LEFT(HEX2BIN(MID(G3457,7,1),4),3)</f>
        <v>0</v>
      </c>
      <c r="W3457" s="1" t="str">
        <f t="shared" ref="W3457:W3506" si="959">MID(HEX2BIN(MID(G3457,7,2),8),4,3)</f>
        <v>100</v>
      </c>
      <c r="X3457" s="1">
        <f t="shared" ref="X3457:X3506" si="960">BIN2DEC(RIGHT(HEX2BIN(RIGHT(G3457,1),4),2))</f>
        <v>3</v>
      </c>
      <c r="Y3457" s="1">
        <f t="shared" ref="Y3457:Y3506" si="961">ROUNDDOWN(HEX2DEC(LEFT(H3457,3))/8,0)</f>
        <v>50</v>
      </c>
      <c r="Z3457" s="1" t="str">
        <f>VLOOKUP(BIN2DEC(MID(HEX2BIN(MID(H3457,3,2),8),2,5)),Codes!$E$1:$F$18,2)</f>
        <v>Slash</v>
      </c>
      <c r="AA3457" s="6" t="str">
        <f t="shared" ref="AA3457:AA3506" si="962">MID(HEX2BIN(MID(H3457,4,1),4),3,1)</f>
        <v>0</v>
      </c>
      <c r="AB3457" s="1">
        <f t="shared" ref="AB3457:AB3506" si="963">(MOD(HEX2DEC(MID(H3457,4,1)),2))*64+ROUNDDOWN(HEX2DEC(MID(H3457,5,2))/4,0)</f>
        <v>0</v>
      </c>
      <c r="AC3457" s="1" t="str">
        <f>VLOOKUP(BIN2DEC(RIGHT(HEX2BIN(MID(H3457,6,1),4),1)&amp;LEFT(HEX2BIN(MID(H3457,7,1),4),1)),Codes!$K$1:$L$5,2)</f>
        <v>L</v>
      </c>
      <c r="AD3457" s="1" t="str">
        <f>VLOOKUP(BIN2DEC(RIGHT(HEX2BIN(MID(H3457,7,1),4),3)&amp;LEFT(HEX2BIN(MID(H3457,8,1),4),2)),Codes!$H$2:$I$33,2)</f>
        <v>Slash</v>
      </c>
      <c r="AE3457" s="1" t="str">
        <f t="shared" ref="AE3457:AE3506" si="964">MID(HEX2BIN(RIGHT(H3457,1),4),3,1)</f>
        <v>1</v>
      </c>
      <c r="AF3457" s="1" t="str">
        <f t="shared" ref="AF3457:AF3506" si="965">RIGHT(HEX2BIN(RIGHT(H3457,1),4),1)</f>
        <v>1</v>
      </c>
      <c r="AH3457" s="6">
        <f t="shared" ref="AH3457:AH3506" si="966">ROUNDDOWN(HEX2DEC(MID(H3457,6,3))/4,0)-(256*ROUNDDOWN(HEX2DEC(MID(H3457,6,1))/4,0))</f>
        <v>67</v>
      </c>
    </row>
    <row r="3458" spans="1:34">
      <c r="A3458" s="3" t="s">
        <v>7676</v>
      </c>
      <c r="B3458" s="1" t="s">
        <v>85</v>
      </c>
      <c r="C3458" s="6" t="s">
        <v>184</v>
      </c>
      <c r="D3458" s="9" t="s">
        <v>7677</v>
      </c>
      <c r="E3458" s="9" t="s">
        <v>307</v>
      </c>
      <c r="F3458" s="9" t="s">
        <v>91</v>
      </c>
      <c r="G3458" s="9" t="s">
        <v>102</v>
      </c>
      <c r="H3458" s="9" t="s">
        <v>2498</v>
      </c>
      <c r="J3458" s="6" t="str">
        <f t="shared" si="950"/>
        <v>001011</v>
      </c>
      <c r="K3458" s="1">
        <f t="shared" si="951"/>
        <v>1</v>
      </c>
      <c r="L3458" s="6" t="str">
        <f t="shared" si="952"/>
        <v>00000</v>
      </c>
      <c r="M3458" s="1">
        <f t="shared" si="953"/>
        <v>73</v>
      </c>
      <c r="N3458" s="6" t="str">
        <f t="shared" si="954"/>
        <v>00</v>
      </c>
      <c r="O3458" s="1">
        <f t="shared" si="955"/>
        <v>8</v>
      </c>
      <c r="P3458" s="1">
        <f>IF(HEX2DEC(LEFT(E3458,4))&gt;=32768,HEX2DEC(LEFT(E3458,4))-65536,HEX2DEC(LEFT(E3458,4)))/Codes!$N$2</f>
        <v>3.2</v>
      </c>
      <c r="Q3458" s="1">
        <f>IF(HEX2DEC(RIGHT(E3458,4))&gt;=32768,HEX2DEC(RIGHT(E3458,4))-65536,HEX2DEC(RIGHT(E3458,4)))/Codes!$N$2</f>
        <v>0</v>
      </c>
      <c r="R3458" s="1">
        <f>IF(HEX2DEC(LEFT(F3458,4))&gt;=32768,HEX2DEC(LEFT(F3458,4))-65536,HEX2DEC(LEFT(F3458,4)))/Codes!$N$2</f>
        <v>0</v>
      </c>
      <c r="S3458" s="1">
        <f>IF(HEX2DEC(RIGHT(F3458,4))&gt;=32768,HEX2DEC(RIGHT(F3458,4))-65536,HEX2DEC(RIGHT(F3458,4)))/Codes!$N$2</f>
        <v>0</v>
      </c>
      <c r="T3458" s="18">
        <f t="shared" si="956"/>
        <v>361</v>
      </c>
      <c r="U3458" s="1">
        <f t="shared" si="957"/>
        <v>80</v>
      </c>
      <c r="V3458" s="1">
        <f t="shared" si="958"/>
        <v>0</v>
      </c>
      <c r="W3458" s="1" t="str">
        <f t="shared" si="959"/>
        <v>100</v>
      </c>
      <c r="X3458" s="1">
        <f t="shared" si="960"/>
        <v>3</v>
      </c>
      <c r="Y3458" s="1">
        <f t="shared" si="961"/>
        <v>50</v>
      </c>
      <c r="Z3458" s="1" t="str">
        <f>VLOOKUP(BIN2DEC(MID(HEX2BIN(MID(H3458,3,2),8),2,5)),Codes!$E$1:$F$18,2)</f>
        <v>Slash</v>
      </c>
      <c r="AA3458" s="6" t="str">
        <f t="shared" si="962"/>
        <v>0</v>
      </c>
      <c r="AB3458" s="1">
        <f t="shared" si="963"/>
        <v>0</v>
      </c>
      <c r="AC3458" s="1" t="str">
        <f>VLOOKUP(BIN2DEC(RIGHT(HEX2BIN(MID(H3458,6,1),4),1)&amp;LEFT(HEX2BIN(MID(H3458,7,1),4),1)),Codes!$K$1:$L$5,2)</f>
        <v>L</v>
      </c>
      <c r="AD3458" s="1" t="str">
        <f>VLOOKUP(BIN2DEC(RIGHT(HEX2BIN(MID(H3458,7,1),4),3)&amp;LEFT(HEX2BIN(MID(H3458,8,1),4),2)),Codes!$H$2:$I$33,2)</f>
        <v>Slash</v>
      </c>
      <c r="AE3458" s="1" t="str">
        <f t="shared" si="964"/>
        <v>1</v>
      </c>
      <c r="AF3458" s="1" t="str">
        <f t="shared" si="965"/>
        <v>1</v>
      </c>
      <c r="AH3458" s="6">
        <f t="shared" si="966"/>
        <v>67</v>
      </c>
    </row>
    <row r="3459" spans="1:34">
      <c r="A3459" s="3" t="s">
        <v>7678</v>
      </c>
      <c r="B3459" s="1" t="s">
        <v>85</v>
      </c>
      <c r="C3459" s="6" t="s">
        <v>184</v>
      </c>
      <c r="D3459" s="9" t="s">
        <v>7679</v>
      </c>
      <c r="E3459" s="9" t="s">
        <v>265</v>
      </c>
      <c r="F3459" s="9" t="s">
        <v>91</v>
      </c>
      <c r="G3459" s="9" t="s">
        <v>102</v>
      </c>
      <c r="H3459" s="9" t="s">
        <v>2498</v>
      </c>
      <c r="J3459" s="6" t="str">
        <f t="shared" si="950"/>
        <v>001011</v>
      </c>
      <c r="K3459" s="1">
        <f t="shared" si="951"/>
        <v>2</v>
      </c>
      <c r="L3459" s="6" t="str">
        <f t="shared" si="952"/>
        <v>00000</v>
      </c>
      <c r="M3459" s="1">
        <f t="shared" si="953"/>
        <v>27</v>
      </c>
      <c r="N3459" s="6" t="str">
        <f t="shared" si="954"/>
        <v>00</v>
      </c>
      <c r="O3459" s="1">
        <f t="shared" si="955"/>
        <v>8</v>
      </c>
      <c r="P3459" s="1">
        <f>IF(HEX2DEC(LEFT(E3459,4))&gt;=32768,HEX2DEC(LEFT(E3459,4))-65536,HEX2DEC(LEFT(E3459,4)))/Codes!$N$2</f>
        <v>2.4</v>
      </c>
      <c r="Q3459" s="1">
        <f>IF(HEX2DEC(RIGHT(E3459,4))&gt;=32768,HEX2DEC(RIGHT(E3459,4))-65536,HEX2DEC(RIGHT(E3459,4)))/Codes!$N$2</f>
        <v>0</v>
      </c>
      <c r="R3459" s="1">
        <f>IF(HEX2DEC(LEFT(F3459,4))&gt;=32768,HEX2DEC(LEFT(F3459,4))-65536,HEX2DEC(LEFT(F3459,4)))/Codes!$N$2</f>
        <v>0</v>
      </c>
      <c r="S3459" s="1">
        <f>IF(HEX2DEC(RIGHT(F3459,4))&gt;=32768,HEX2DEC(RIGHT(F3459,4))-65536,HEX2DEC(RIGHT(F3459,4)))/Codes!$N$2</f>
        <v>0</v>
      </c>
      <c r="T3459" s="18">
        <f t="shared" si="956"/>
        <v>361</v>
      </c>
      <c r="U3459" s="1">
        <f t="shared" si="957"/>
        <v>80</v>
      </c>
      <c r="V3459" s="1">
        <f t="shared" si="958"/>
        <v>0</v>
      </c>
      <c r="W3459" s="1" t="str">
        <f t="shared" si="959"/>
        <v>100</v>
      </c>
      <c r="X3459" s="1">
        <f t="shared" si="960"/>
        <v>3</v>
      </c>
      <c r="Y3459" s="1">
        <f t="shared" si="961"/>
        <v>50</v>
      </c>
      <c r="Z3459" s="1" t="str">
        <f>VLOOKUP(BIN2DEC(MID(HEX2BIN(MID(H3459,3,2),8),2,5)),Codes!$E$1:$F$18,2)</f>
        <v>Slash</v>
      </c>
      <c r="AA3459" s="6" t="str">
        <f t="shared" si="962"/>
        <v>0</v>
      </c>
      <c r="AB3459" s="1">
        <f t="shared" si="963"/>
        <v>0</v>
      </c>
      <c r="AC3459" s="1" t="str">
        <f>VLOOKUP(BIN2DEC(RIGHT(HEX2BIN(MID(H3459,6,1),4),1)&amp;LEFT(HEX2BIN(MID(H3459,7,1),4),1)),Codes!$K$1:$L$5,2)</f>
        <v>L</v>
      </c>
      <c r="AD3459" s="1" t="str">
        <f>VLOOKUP(BIN2DEC(RIGHT(HEX2BIN(MID(H3459,7,1),4),3)&amp;LEFT(HEX2BIN(MID(H3459,8,1),4),2)),Codes!$H$2:$I$33,2)</f>
        <v>Slash</v>
      </c>
      <c r="AE3459" s="1" t="str">
        <f t="shared" si="964"/>
        <v>1</v>
      </c>
      <c r="AF3459" s="1" t="str">
        <f t="shared" si="965"/>
        <v>1</v>
      </c>
      <c r="AH3459" s="6">
        <f t="shared" si="966"/>
        <v>67</v>
      </c>
    </row>
    <row r="3460" spans="1:34">
      <c r="A3460" s="3" t="s">
        <v>7680</v>
      </c>
      <c r="B3460" s="1" t="s">
        <v>85</v>
      </c>
      <c r="C3460" s="6" t="s">
        <v>184</v>
      </c>
      <c r="D3460" s="9" t="s">
        <v>7596</v>
      </c>
      <c r="E3460" s="9" t="s">
        <v>7589</v>
      </c>
      <c r="F3460" s="9" t="s">
        <v>91</v>
      </c>
      <c r="G3460" s="9" t="s">
        <v>102</v>
      </c>
      <c r="H3460" s="9" t="s">
        <v>2483</v>
      </c>
      <c r="J3460" s="6" t="str">
        <f t="shared" si="950"/>
        <v>001011</v>
      </c>
      <c r="K3460" s="1">
        <f t="shared" si="951"/>
        <v>3</v>
      </c>
      <c r="L3460" s="6" t="str">
        <f t="shared" si="952"/>
        <v>00000</v>
      </c>
      <c r="M3460" s="1">
        <f t="shared" si="953"/>
        <v>78</v>
      </c>
      <c r="N3460" s="6" t="str">
        <f t="shared" si="954"/>
        <v>00</v>
      </c>
      <c r="O3460" s="1">
        <f t="shared" si="955"/>
        <v>6</v>
      </c>
      <c r="P3460" s="1">
        <f>IF(HEX2DEC(LEFT(E3460,4))&gt;=32768,HEX2DEC(LEFT(E3460,4))-65536,HEX2DEC(LEFT(E3460,4)))/Codes!$N$2</f>
        <v>3.6</v>
      </c>
      <c r="Q3460" s="1">
        <f>IF(HEX2DEC(RIGHT(E3460,4))&gt;=32768,HEX2DEC(RIGHT(E3460,4))-65536,HEX2DEC(RIGHT(E3460,4)))/Codes!$N$2</f>
        <v>5.6</v>
      </c>
      <c r="R3460" s="1">
        <f>IF(HEX2DEC(LEFT(F3460,4))&gt;=32768,HEX2DEC(LEFT(F3460,4))-65536,HEX2DEC(LEFT(F3460,4)))/Codes!$N$2</f>
        <v>0</v>
      </c>
      <c r="S3460" s="1">
        <f>IF(HEX2DEC(RIGHT(F3460,4))&gt;=32768,HEX2DEC(RIGHT(F3460,4))-65536,HEX2DEC(RIGHT(F3460,4)))/Codes!$N$2</f>
        <v>0</v>
      </c>
      <c r="T3460" s="18">
        <f t="shared" si="956"/>
        <v>361</v>
      </c>
      <c r="U3460" s="1">
        <f t="shared" si="957"/>
        <v>80</v>
      </c>
      <c r="V3460" s="1">
        <f t="shared" si="958"/>
        <v>0</v>
      </c>
      <c r="W3460" s="1" t="str">
        <f t="shared" si="959"/>
        <v>100</v>
      </c>
      <c r="X3460" s="1">
        <f t="shared" si="960"/>
        <v>3</v>
      </c>
      <c r="Y3460" s="1">
        <f t="shared" si="961"/>
        <v>50</v>
      </c>
      <c r="Z3460" s="1" t="str">
        <f>VLOOKUP(BIN2DEC(MID(HEX2BIN(MID(H3460,3,2),8),2,5)),Codes!$E$1:$F$18,2)</f>
        <v>Normal</v>
      </c>
      <c r="AA3460" s="6" t="str">
        <f t="shared" si="962"/>
        <v>0</v>
      </c>
      <c r="AB3460" s="1">
        <f t="shared" si="963"/>
        <v>0</v>
      </c>
      <c r="AC3460" s="1" t="str">
        <f>VLOOKUP(BIN2DEC(RIGHT(HEX2BIN(MID(H3460,6,1),4),1)&amp;LEFT(HEX2BIN(MID(H3460,7,1),4),1)),Codes!$K$1:$L$5,2)</f>
        <v>L</v>
      </c>
      <c r="AD3460" s="1" t="str">
        <f>VLOOKUP(BIN2DEC(RIGHT(HEX2BIN(MID(H3460,7,1),4),3)&amp;LEFT(HEX2BIN(MID(H3460,8,1),4),2)),Codes!$H$2:$I$33,2)</f>
        <v>Punch</v>
      </c>
      <c r="AE3460" s="1" t="str">
        <f t="shared" si="964"/>
        <v>1</v>
      </c>
      <c r="AF3460" s="1" t="str">
        <f t="shared" si="965"/>
        <v>1</v>
      </c>
      <c r="AH3460" s="6">
        <f t="shared" si="966"/>
        <v>65</v>
      </c>
    </row>
    <row r="3461" spans="1:34">
      <c r="A3461" s="3" t="s">
        <v>7681</v>
      </c>
      <c r="B3461" s="1" t="s">
        <v>85</v>
      </c>
      <c r="C3461" s="6" t="s">
        <v>1726</v>
      </c>
      <c r="D3461" s="9" t="s">
        <v>7605</v>
      </c>
      <c r="E3461" s="9" t="s">
        <v>195</v>
      </c>
      <c r="F3461" s="9" t="s">
        <v>91</v>
      </c>
      <c r="G3461" s="9" t="s">
        <v>208</v>
      </c>
      <c r="H3461" s="9" t="s">
        <v>2377</v>
      </c>
      <c r="J3461" s="6" t="str">
        <f t="shared" si="950"/>
        <v>001011</v>
      </c>
      <c r="K3461" s="1">
        <f t="shared" si="951"/>
        <v>0</v>
      </c>
      <c r="L3461" s="6" t="str">
        <f t="shared" si="952"/>
        <v>00000</v>
      </c>
      <c r="M3461" s="1">
        <f t="shared" si="953"/>
        <v>78</v>
      </c>
      <c r="N3461" s="6" t="str">
        <f t="shared" si="954"/>
        <v>00</v>
      </c>
      <c r="O3461" s="1">
        <f t="shared" si="955"/>
        <v>8</v>
      </c>
      <c r="P3461" s="1">
        <f>IF(HEX2DEC(LEFT(E3461,4))&gt;=32768,HEX2DEC(LEFT(E3461,4))-65536,HEX2DEC(LEFT(E3461,4)))/Codes!$N$2</f>
        <v>4.4000000000000004</v>
      </c>
      <c r="Q3461" s="1">
        <f>IF(HEX2DEC(RIGHT(E3461,4))&gt;=32768,HEX2DEC(RIGHT(E3461,4))-65536,HEX2DEC(RIGHT(E3461,4)))/Codes!$N$2</f>
        <v>0</v>
      </c>
      <c r="R3461" s="1">
        <f>IF(HEX2DEC(LEFT(F3461,4))&gt;=32768,HEX2DEC(LEFT(F3461,4))-65536,HEX2DEC(LEFT(F3461,4)))/Codes!$N$2</f>
        <v>0</v>
      </c>
      <c r="S3461" s="1">
        <f>IF(HEX2DEC(RIGHT(F3461,4))&gt;=32768,HEX2DEC(RIGHT(F3461,4))-65536,HEX2DEC(RIGHT(F3461,4)))/Codes!$N$2</f>
        <v>0</v>
      </c>
      <c r="T3461" s="18">
        <f t="shared" si="956"/>
        <v>361</v>
      </c>
      <c r="U3461" s="1">
        <f t="shared" si="957"/>
        <v>70</v>
      </c>
      <c r="V3461" s="1">
        <f t="shared" si="958"/>
        <v>0</v>
      </c>
      <c r="W3461" s="1" t="str">
        <f t="shared" si="959"/>
        <v>100</v>
      </c>
      <c r="X3461" s="1">
        <f t="shared" si="960"/>
        <v>3</v>
      </c>
      <c r="Y3461" s="1">
        <f t="shared" si="961"/>
        <v>30</v>
      </c>
      <c r="Z3461" s="1" t="str">
        <f>VLOOKUP(BIN2DEC(MID(HEX2BIN(MID(H3461,3,2),8),2,5)),Codes!$E$1:$F$18,2)</f>
        <v>Slash</v>
      </c>
      <c r="AA3461" s="6" t="str">
        <f t="shared" si="962"/>
        <v>0</v>
      </c>
      <c r="AB3461" s="1">
        <f t="shared" si="963"/>
        <v>0</v>
      </c>
      <c r="AC3461" s="1" t="str">
        <f>VLOOKUP(BIN2DEC(RIGHT(HEX2BIN(MID(H3461,6,1),4),1)&amp;LEFT(HEX2BIN(MID(H3461,7,1),4),1)),Codes!$K$1:$L$5,2)</f>
        <v>L</v>
      </c>
      <c r="AD3461" s="1" t="str">
        <f>VLOOKUP(BIN2DEC(RIGHT(HEX2BIN(MID(H3461,7,1),4),3)&amp;LEFT(HEX2BIN(MID(H3461,8,1),4),2)),Codes!$H$2:$I$33,2)</f>
        <v>Slash</v>
      </c>
      <c r="AE3461" s="1" t="str">
        <f t="shared" si="964"/>
        <v>1</v>
      </c>
      <c r="AF3461" s="1" t="str">
        <f t="shared" si="965"/>
        <v>1</v>
      </c>
      <c r="AH3461" s="6">
        <f t="shared" si="966"/>
        <v>67</v>
      </c>
    </row>
    <row r="3462" spans="1:34">
      <c r="A3462" s="3" t="s">
        <v>7682</v>
      </c>
      <c r="B3462" s="1" t="s">
        <v>85</v>
      </c>
      <c r="C3462" s="6" t="s">
        <v>1726</v>
      </c>
      <c r="D3462" s="9" t="s">
        <v>7677</v>
      </c>
      <c r="E3462" s="9" t="s">
        <v>307</v>
      </c>
      <c r="F3462" s="9" t="s">
        <v>91</v>
      </c>
      <c r="G3462" s="9" t="s">
        <v>208</v>
      </c>
      <c r="H3462" s="9" t="s">
        <v>2377</v>
      </c>
      <c r="J3462" s="6" t="str">
        <f t="shared" si="950"/>
        <v>001011</v>
      </c>
      <c r="K3462" s="1">
        <f t="shared" si="951"/>
        <v>1</v>
      </c>
      <c r="L3462" s="6" t="str">
        <f t="shared" si="952"/>
        <v>00000</v>
      </c>
      <c r="M3462" s="1">
        <f t="shared" si="953"/>
        <v>73</v>
      </c>
      <c r="N3462" s="6" t="str">
        <f t="shared" si="954"/>
        <v>00</v>
      </c>
      <c r="O3462" s="1">
        <f t="shared" si="955"/>
        <v>8</v>
      </c>
      <c r="P3462" s="1">
        <f>IF(HEX2DEC(LEFT(E3462,4))&gt;=32768,HEX2DEC(LEFT(E3462,4))-65536,HEX2DEC(LEFT(E3462,4)))/Codes!$N$2</f>
        <v>3.2</v>
      </c>
      <c r="Q3462" s="1">
        <f>IF(HEX2DEC(RIGHT(E3462,4))&gt;=32768,HEX2DEC(RIGHT(E3462,4))-65536,HEX2DEC(RIGHT(E3462,4)))/Codes!$N$2</f>
        <v>0</v>
      </c>
      <c r="R3462" s="1">
        <f>IF(HEX2DEC(LEFT(F3462,4))&gt;=32768,HEX2DEC(LEFT(F3462,4))-65536,HEX2DEC(LEFT(F3462,4)))/Codes!$N$2</f>
        <v>0</v>
      </c>
      <c r="S3462" s="1">
        <f>IF(HEX2DEC(RIGHT(F3462,4))&gt;=32768,HEX2DEC(RIGHT(F3462,4))-65536,HEX2DEC(RIGHT(F3462,4)))/Codes!$N$2</f>
        <v>0</v>
      </c>
      <c r="T3462" s="18">
        <f t="shared" si="956"/>
        <v>361</v>
      </c>
      <c r="U3462" s="1">
        <f t="shared" si="957"/>
        <v>70</v>
      </c>
      <c r="V3462" s="1">
        <f t="shared" si="958"/>
        <v>0</v>
      </c>
      <c r="W3462" s="1" t="str">
        <f t="shared" si="959"/>
        <v>100</v>
      </c>
      <c r="X3462" s="1">
        <f t="shared" si="960"/>
        <v>3</v>
      </c>
      <c r="Y3462" s="1">
        <f t="shared" si="961"/>
        <v>30</v>
      </c>
      <c r="Z3462" s="1" t="str">
        <f>VLOOKUP(BIN2DEC(MID(HEX2BIN(MID(H3462,3,2),8),2,5)),Codes!$E$1:$F$18,2)</f>
        <v>Slash</v>
      </c>
      <c r="AA3462" s="6" t="str">
        <f t="shared" si="962"/>
        <v>0</v>
      </c>
      <c r="AB3462" s="1">
        <f t="shared" si="963"/>
        <v>0</v>
      </c>
      <c r="AC3462" s="1" t="str">
        <f>VLOOKUP(BIN2DEC(RIGHT(HEX2BIN(MID(H3462,6,1),4),1)&amp;LEFT(HEX2BIN(MID(H3462,7,1),4),1)),Codes!$K$1:$L$5,2)</f>
        <v>L</v>
      </c>
      <c r="AD3462" s="1" t="str">
        <f>VLOOKUP(BIN2DEC(RIGHT(HEX2BIN(MID(H3462,7,1),4),3)&amp;LEFT(HEX2BIN(MID(H3462,8,1),4),2)),Codes!$H$2:$I$33,2)</f>
        <v>Slash</v>
      </c>
      <c r="AE3462" s="1" t="str">
        <f t="shared" si="964"/>
        <v>1</v>
      </c>
      <c r="AF3462" s="1" t="str">
        <f t="shared" si="965"/>
        <v>1</v>
      </c>
      <c r="AH3462" s="6">
        <f t="shared" si="966"/>
        <v>67</v>
      </c>
    </row>
    <row r="3463" spans="1:34">
      <c r="A3463" s="3" t="s">
        <v>7683</v>
      </c>
      <c r="B3463" s="1" t="s">
        <v>85</v>
      </c>
      <c r="C3463" s="6" t="s">
        <v>1726</v>
      </c>
      <c r="D3463" s="9" t="s">
        <v>7679</v>
      </c>
      <c r="E3463" s="9" t="s">
        <v>265</v>
      </c>
      <c r="F3463" s="9" t="s">
        <v>91</v>
      </c>
      <c r="G3463" s="9" t="s">
        <v>208</v>
      </c>
      <c r="H3463" s="9" t="s">
        <v>2377</v>
      </c>
      <c r="J3463" s="6" t="str">
        <f t="shared" si="950"/>
        <v>001011</v>
      </c>
      <c r="K3463" s="1">
        <f t="shared" si="951"/>
        <v>2</v>
      </c>
      <c r="L3463" s="6" t="str">
        <f t="shared" si="952"/>
        <v>00000</v>
      </c>
      <c r="M3463" s="1">
        <f t="shared" si="953"/>
        <v>27</v>
      </c>
      <c r="N3463" s="6" t="str">
        <f t="shared" si="954"/>
        <v>00</v>
      </c>
      <c r="O3463" s="1">
        <f t="shared" si="955"/>
        <v>8</v>
      </c>
      <c r="P3463" s="1">
        <f>IF(HEX2DEC(LEFT(E3463,4))&gt;=32768,HEX2DEC(LEFT(E3463,4))-65536,HEX2DEC(LEFT(E3463,4)))/Codes!$N$2</f>
        <v>2.4</v>
      </c>
      <c r="Q3463" s="1">
        <f>IF(HEX2DEC(RIGHT(E3463,4))&gt;=32768,HEX2DEC(RIGHT(E3463,4))-65536,HEX2DEC(RIGHT(E3463,4)))/Codes!$N$2</f>
        <v>0</v>
      </c>
      <c r="R3463" s="1">
        <f>IF(HEX2DEC(LEFT(F3463,4))&gt;=32768,HEX2DEC(LEFT(F3463,4))-65536,HEX2DEC(LEFT(F3463,4)))/Codes!$N$2</f>
        <v>0</v>
      </c>
      <c r="S3463" s="1">
        <f>IF(HEX2DEC(RIGHT(F3463,4))&gt;=32768,HEX2DEC(RIGHT(F3463,4))-65536,HEX2DEC(RIGHT(F3463,4)))/Codes!$N$2</f>
        <v>0</v>
      </c>
      <c r="T3463" s="18">
        <f t="shared" si="956"/>
        <v>361</v>
      </c>
      <c r="U3463" s="1">
        <f t="shared" si="957"/>
        <v>70</v>
      </c>
      <c r="V3463" s="1">
        <f t="shared" si="958"/>
        <v>0</v>
      </c>
      <c r="W3463" s="1" t="str">
        <f t="shared" si="959"/>
        <v>100</v>
      </c>
      <c r="X3463" s="1">
        <f t="shared" si="960"/>
        <v>3</v>
      </c>
      <c r="Y3463" s="1">
        <f t="shared" si="961"/>
        <v>30</v>
      </c>
      <c r="Z3463" s="1" t="str">
        <f>VLOOKUP(BIN2DEC(MID(HEX2BIN(MID(H3463,3,2),8),2,5)),Codes!$E$1:$F$18,2)</f>
        <v>Slash</v>
      </c>
      <c r="AA3463" s="6" t="str">
        <f t="shared" si="962"/>
        <v>0</v>
      </c>
      <c r="AB3463" s="1">
        <f t="shared" si="963"/>
        <v>0</v>
      </c>
      <c r="AC3463" s="1" t="str">
        <f>VLOOKUP(BIN2DEC(RIGHT(HEX2BIN(MID(H3463,6,1),4),1)&amp;LEFT(HEX2BIN(MID(H3463,7,1),4),1)),Codes!$K$1:$L$5,2)</f>
        <v>L</v>
      </c>
      <c r="AD3463" s="1" t="str">
        <f>VLOOKUP(BIN2DEC(RIGHT(HEX2BIN(MID(H3463,7,1),4),3)&amp;LEFT(HEX2BIN(MID(H3463,8,1),4),2)),Codes!$H$2:$I$33,2)</f>
        <v>Slash</v>
      </c>
      <c r="AE3463" s="1" t="str">
        <f t="shared" si="964"/>
        <v>1</v>
      </c>
      <c r="AF3463" s="1" t="str">
        <f t="shared" si="965"/>
        <v>1</v>
      </c>
      <c r="AH3463" s="6">
        <f t="shared" si="966"/>
        <v>67</v>
      </c>
    </row>
    <row r="3464" spans="1:34">
      <c r="A3464" s="3" t="s">
        <v>7684</v>
      </c>
      <c r="B3464" s="1" t="s">
        <v>85</v>
      </c>
      <c r="C3464" s="6" t="s">
        <v>1726</v>
      </c>
      <c r="D3464" s="9" t="s">
        <v>7485</v>
      </c>
      <c r="E3464" s="9" t="s">
        <v>7589</v>
      </c>
      <c r="F3464" s="9" t="s">
        <v>91</v>
      </c>
      <c r="G3464" s="9" t="s">
        <v>208</v>
      </c>
      <c r="H3464" s="9" t="s">
        <v>5168</v>
      </c>
      <c r="J3464" s="6" t="str">
        <f t="shared" si="950"/>
        <v>001011</v>
      </c>
      <c r="K3464" s="1">
        <f t="shared" si="951"/>
        <v>3</v>
      </c>
      <c r="L3464" s="6" t="str">
        <f t="shared" si="952"/>
        <v>00000</v>
      </c>
      <c r="M3464" s="1">
        <f t="shared" si="953"/>
        <v>78</v>
      </c>
      <c r="N3464" s="6" t="str">
        <f t="shared" si="954"/>
        <v>00</v>
      </c>
      <c r="O3464" s="1">
        <f t="shared" si="955"/>
        <v>5</v>
      </c>
      <c r="P3464" s="1">
        <f>IF(HEX2DEC(LEFT(E3464,4))&gt;=32768,HEX2DEC(LEFT(E3464,4))-65536,HEX2DEC(LEFT(E3464,4)))/Codes!$N$2</f>
        <v>3.6</v>
      </c>
      <c r="Q3464" s="1">
        <f>IF(HEX2DEC(RIGHT(E3464,4))&gt;=32768,HEX2DEC(RIGHT(E3464,4))-65536,HEX2DEC(RIGHT(E3464,4)))/Codes!$N$2</f>
        <v>5.6</v>
      </c>
      <c r="R3464" s="1">
        <f>IF(HEX2DEC(LEFT(F3464,4))&gt;=32768,HEX2DEC(LEFT(F3464,4))-65536,HEX2DEC(LEFT(F3464,4)))/Codes!$N$2</f>
        <v>0</v>
      </c>
      <c r="S3464" s="1">
        <f>IF(HEX2DEC(RIGHT(F3464,4))&gt;=32768,HEX2DEC(RIGHT(F3464,4))-65536,HEX2DEC(RIGHT(F3464,4)))/Codes!$N$2</f>
        <v>0</v>
      </c>
      <c r="T3464" s="18">
        <f t="shared" si="956"/>
        <v>361</v>
      </c>
      <c r="U3464" s="1">
        <f t="shared" si="957"/>
        <v>70</v>
      </c>
      <c r="V3464" s="1">
        <f t="shared" si="958"/>
        <v>0</v>
      </c>
      <c r="W3464" s="1" t="str">
        <f t="shared" si="959"/>
        <v>100</v>
      </c>
      <c r="X3464" s="1">
        <f t="shared" si="960"/>
        <v>3</v>
      </c>
      <c r="Y3464" s="1">
        <f t="shared" si="961"/>
        <v>10</v>
      </c>
      <c r="Z3464" s="1" t="str">
        <f>VLOOKUP(BIN2DEC(MID(HEX2BIN(MID(H3464,3,2),8),2,5)),Codes!$E$1:$F$18,2)</f>
        <v>Normal</v>
      </c>
      <c r="AA3464" s="6" t="str">
        <f t="shared" si="962"/>
        <v>0</v>
      </c>
      <c r="AB3464" s="1">
        <f t="shared" si="963"/>
        <v>0</v>
      </c>
      <c r="AC3464" s="1" t="str">
        <f>VLOOKUP(BIN2DEC(RIGHT(HEX2BIN(MID(H3464,6,1),4),1)&amp;LEFT(HEX2BIN(MID(H3464,7,1),4),1)),Codes!$K$1:$L$5,2)</f>
        <v>L</v>
      </c>
      <c r="AD3464" s="1" t="str">
        <f>VLOOKUP(BIN2DEC(RIGHT(HEX2BIN(MID(H3464,7,1),4),3)&amp;LEFT(HEX2BIN(MID(H3464,8,1),4),2)),Codes!$H$2:$I$33,2)</f>
        <v>Punch</v>
      </c>
      <c r="AE3464" s="1" t="str">
        <f t="shared" si="964"/>
        <v>1</v>
      </c>
      <c r="AF3464" s="1" t="str">
        <f t="shared" si="965"/>
        <v>1</v>
      </c>
      <c r="AH3464" s="6">
        <f t="shared" si="966"/>
        <v>65</v>
      </c>
    </row>
    <row r="3465" spans="1:34">
      <c r="A3465" s="3" t="s">
        <v>7685</v>
      </c>
      <c r="B3465" s="1" t="s">
        <v>85</v>
      </c>
      <c r="C3465" s="6" t="s">
        <v>2489</v>
      </c>
      <c r="D3465" s="9" t="s">
        <v>7686</v>
      </c>
      <c r="E3465" s="9" t="s">
        <v>195</v>
      </c>
      <c r="F3465" s="9" t="s">
        <v>91</v>
      </c>
      <c r="G3465" s="9" t="s">
        <v>208</v>
      </c>
      <c r="H3465" s="9" t="s">
        <v>2377</v>
      </c>
      <c r="J3465" s="6" t="str">
        <f t="shared" si="950"/>
        <v>001011</v>
      </c>
      <c r="K3465" s="1">
        <f t="shared" si="951"/>
        <v>0</v>
      </c>
      <c r="L3465" s="6" t="str">
        <f t="shared" si="952"/>
        <v>00000</v>
      </c>
      <c r="M3465" s="1">
        <f t="shared" si="953"/>
        <v>78</v>
      </c>
      <c r="N3465" s="6" t="str">
        <f t="shared" si="954"/>
        <v>00</v>
      </c>
      <c r="O3465" s="1">
        <f t="shared" si="955"/>
        <v>9</v>
      </c>
      <c r="P3465" s="1">
        <f>IF(HEX2DEC(LEFT(E3465,4))&gt;=32768,HEX2DEC(LEFT(E3465,4))-65536,HEX2DEC(LEFT(E3465,4)))/Codes!$N$2</f>
        <v>4.4000000000000004</v>
      </c>
      <c r="Q3465" s="1">
        <f>IF(HEX2DEC(RIGHT(E3465,4))&gt;=32768,HEX2DEC(RIGHT(E3465,4))-65536,HEX2DEC(RIGHT(E3465,4)))/Codes!$N$2</f>
        <v>0</v>
      </c>
      <c r="R3465" s="1">
        <f>IF(HEX2DEC(LEFT(F3465,4))&gt;=32768,HEX2DEC(LEFT(F3465,4))-65536,HEX2DEC(LEFT(F3465,4)))/Codes!$N$2</f>
        <v>0</v>
      </c>
      <c r="S3465" s="1">
        <f>IF(HEX2DEC(RIGHT(F3465,4))&gt;=32768,HEX2DEC(RIGHT(F3465,4))-65536,HEX2DEC(RIGHT(F3465,4)))/Codes!$N$2</f>
        <v>0</v>
      </c>
      <c r="T3465" s="18">
        <f t="shared" si="956"/>
        <v>361</v>
      </c>
      <c r="U3465" s="1">
        <f t="shared" si="957"/>
        <v>70</v>
      </c>
      <c r="V3465" s="1">
        <f t="shared" si="958"/>
        <v>0</v>
      </c>
      <c r="W3465" s="1" t="str">
        <f t="shared" si="959"/>
        <v>100</v>
      </c>
      <c r="X3465" s="1">
        <f t="shared" si="960"/>
        <v>3</v>
      </c>
      <c r="Y3465" s="1">
        <f t="shared" si="961"/>
        <v>30</v>
      </c>
      <c r="Z3465" s="1" t="str">
        <f>VLOOKUP(BIN2DEC(MID(HEX2BIN(MID(H3465,3,2),8),2,5)),Codes!$E$1:$F$18,2)</f>
        <v>Slash</v>
      </c>
      <c r="AA3465" s="6" t="str">
        <f t="shared" si="962"/>
        <v>0</v>
      </c>
      <c r="AB3465" s="1">
        <f t="shared" si="963"/>
        <v>0</v>
      </c>
      <c r="AC3465" s="1" t="str">
        <f>VLOOKUP(BIN2DEC(RIGHT(HEX2BIN(MID(H3465,6,1),4),1)&amp;LEFT(HEX2BIN(MID(H3465,7,1),4),1)),Codes!$K$1:$L$5,2)</f>
        <v>L</v>
      </c>
      <c r="AD3465" s="1" t="str">
        <f>VLOOKUP(BIN2DEC(RIGHT(HEX2BIN(MID(H3465,7,1),4),3)&amp;LEFT(HEX2BIN(MID(H3465,8,1),4),2)),Codes!$H$2:$I$33,2)</f>
        <v>Slash</v>
      </c>
      <c r="AE3465" s="1" t="str">
        <f t="shared" si="964"/>
        <v>1</v>
      </c>
      <c r="AF3465" s="1" t="str">
        <f t="shared" si="965"/>
        <v>1</v>
      </c>
      <c r="AH3465" s="6">
        <f t="shared" si="966"/>
        <v>67</v>
      </c>
    </row>
    <row r="3466" spans="1:34">
      <c r="A3466" s="3" t="s">
        <v>7687</v>
      </c>
      <c r="B3466" s="1" t="s">
        <v>85</v>
      </c>
      <c r="C3466" s="6" t="s">
        <v>2489</v>
      </c>
      <c r="D3466" s="9" t="s">
        <v>7607</v>
      </c>
      <c r="E3466" s="9" t="s">
        <v>307</v>
      </c>
      <c r="F3466" s="9" t="s">
        <v>91</v>
      </c>
      <c r="G3466" s="9" t="s">
        <v>208</v>
      </c>
      <c r="H3466" s="9" t="s">
        <v>2377</v>
      </c>
      <c r="J3466" s="6" t="str">
        <f t="shared" si="950"/>
        <v>001011</v>
      </c>
      <c r="K3466" s="1">
        <f t="shared" si="951"/>
        <v>1</v>
      </c>
      <c r="L3466" s="6" t="str">
        <f t="shared" si="952"/>
        <v>00000</v>
      </c>
      <c r="M3466" s="1">
        <f t="shared" si="953"/>
        <v>73</v>
      </c>
      <c r="N3466" s="6" t="str">
        <f t="shared" si="954"/>
        <v>00</v>
      </c>
      <c r="O3466" s="1">
        <f t="shared" si="955"/>
        <v>9</v>
      </c>
      <c r="P3466" s="1">
        <f>IF(HEX2DEC(LEFT(E3466,4))&gt;=32768,HEX2DEC(LEFT(E3466,4))-65536,HEX2DEC(LEFT(E3466,4)))/Codes!$N$2</f>
        <v>3.2</v>
      </c>
      <c r="Q3466" s="1">
        <f>IF(HEX2DEC(RIGHT(E3466,4))&gt;=32768,HEX2DEC(RIGHT(E3466,4))-65536,HEX2DEC(RIGHT(E3466,4)))/Codes!$N$2</f>
        <v>0</v>
      </c>
      <c r="R3466" s="1">
        <f>IF(HEX2DEC(LEFT(F3466,4))&gt;=32768,HEX2DEC(LEFT(F3466,4))-65536,HEX2DEC(LEFT(F3466,4)))/Codes!$N$2</f>
        <v>0</v>
      </c>
      <c r="S3466" s="1">
        <f>IF(HEX2DEC(RIGHT(F3466,4))&gt;=32768,HEX2DEC(RIGHT(F3466,4))-65536,HEX2DEC(RIGHT(F3466,4)))/Codes!$N$2</f>
        <v>0</v>
      </c>
      <c r="T3466" s="18">
        <f t="shared" si="956"/>
        <v>361</v>
      </c>
      <c r="U3466" s="1">
        <f t="shared" si="957"/>
        <v>70</v>
      </c>
      <c r="V3466" s="1">
        <f t="shared" si="958"/>
        <v>0</v>
      </c>
      <c r="W3466" s="1" t="str">
        <f t="shared" si="959"/>
        <v>100</v>
      </c>
      <c r="X3466" s="1">
        <f t="shared" si="960"/>
        <v>3</v>
      </c>
      <c r="Y3466" s="1">
        <f t="shared" si="961"/>
        <v>30</v>
      </c>
      <c r="Z3466" s="1" t="str">
        <f>VLOOKUP(BIN2DEC(MID(HEX2BIN(MID(H3466,3,2),8),2,5)),Codes!$E$1:$F$18,2)</f>
        <v>Slash</v>
      </c>
      <c r="AA3466" s="6" t="str">
        <f t="shared" si="962"/>
        <v>0</v>
      </c>
      <c r="AB3466" s="1">
        <f t="shared" si="963"/>
        <v>0</v>
      </c>
      <c r="AC3466" s="1" t="str">
        <f>VLOOKUP(BIN2DEC(RIGHT(HEX2BIN(MID(H3466,6,1),4),1)&amp;LEFT(HEX2BIN(MID(H3466,7,1),4),1)),Codes!$K$1:$L$5,2)</f>
        <v>L</v>
      </c>
      <c r="AD3466" s="1" t="str">
        <f>VLOOKUP(BIN2DEC(RIGHT(HEX2BIN(MID(H3466,7,1),4),3)&amp;LEFT(HEX2BIN(MID(H3466,8,1),4),2)),Codes!$H$2:$I$33,2)</f>
        <v>Slash</v>
      </c>
      <c r="AE3466" s="1" t="str">
        <f t="shared" si="964"/>
        <v>1</v>
      </c>
      <c r="AF3466" s="1" t="str">
        <f t="shared" si="965"/>
        <v>1</v>
      </c>
      <c r="AH3466" s="6">
        <f t="shared" si="966"/>
        <v>67</v>
      </c>
    </row>
    <row r="3467" spans="1:34">
      <c r="A3467" s="3" t="s">
        <v>7688</v>
      </c>
      <c r="B3467" s="1" t="s">
        <v>85</v>
      </c>
      <c r="C3467" s="6" t="s">
        <v>2489</v>
      </c>
      <c r="D3467" s="9" t="s">
        <v>7689</v>
      </c>
      <c r="E3467" s="9" t="s">
        <v>265</v>
      </c>
      <c r="F3467" s="9" t="s">
        <v>91</v>
      </c>
      <c r="G3467" s="9" t="s">
        <v>208</v>
      </c>
      <c r="H3467" s="9" t="s">
        <v>2377</v>
      </c>
      <c r="J3467" s="6" t="str">
        <f t="shared" si="950"/>
        <v>001011</v>
      </c>
      <c r="K3467" s="1">
        <f t="shared" si="951"/>
        <v>2</v>
      </c>
      <c r="L3467" s="6" t="str">
        <f t="shared" si="952"/>
        <v>00000</v>
      </c>
      <c r="M3467" s="1">
        <f t="shared" si="953"/>
        <v>27</v>
      </c>
      <c r="N3467" s="6" t="str">
        <f t="shared" si="954"/>
        <v>00</v>
      </c>
      <c r="O3467" s="1">
        <f t="shared" si="955"/>
        <v>9</v>
      </c>
      <c r="P3467" s="1">
        <f>IF(HEX2DEC(LEFT(E3467,4))&gt;=32768,HEX2DEC(LEFT(E3467,4))-65536,HEX2DEC(LEFT(E3467,4)))/Codes!$N$2</f>
        <v>2.4</v>
      </c>
      <c r="Q3467" s="1">
        <f>IF(HEX2DEC(RIGHT(E3467,4))&gt;=32768,HEX2DEC(RIGHT(E3467,4))-65536,HEX2DEC(RIGHT(E3467,4)))/Codes!$N$2</f>
        <v>0</v>
      </c>
      <c r="R3467" s="1">
        <f>IF(HEX2DEC(LEFT(F3467,4))&gt;=32768,HEX2DEC(LEFT(F3467,4))-65536,HEX2DEC(LEFT(F3467,4)))/Codes!$N$2</f>
        <v>0</v>
      </c>
      <c r="S3467" s="1">
        <f>IF(HEX2DEC(RIGHT(F3467,4))&gt;=32768,HEX2DEC(RIGHT(F3467,4))-65536,HEX2DEC(RIGHT(F3467,4)))/Codes!$N$2</f>
        <v>0</v>
      </c>
      <c r="T3467" s="18">
        <f t="shared" si="956"/>
        <v>361</v>
      </c>
      <c r="U3467" s="1">
        <f t="shared" si="957"/>
        <v>70</v>
      </c>
      <c r="V3467" s="1">
        <f t="shared" si="958"/>
        <v>0</v>
      </c>
      <c r="W3467" s="1" t="str">
        <f t="shared" si="959"/>
        <v>100</v>
      </c>
      <c r="X3467" s="1">
        <f t="shared" si="960"/>
        <v>3</v>
      </c>
      <c r="Y3467" s="1">
        <f t="shared" si="961"/>
        <v>30</v>
      </c>
      <c r="Z3467" s="1" t="str">
        <f>VLOOKUP(BIN2DEC(MID(HEX2BIN(MID(H3467,3,2),8),2,5)),Codes!$E$1:$F$18,2)</f>
        <v>Slash</v>
      </c>
      <c r="AA3467" s="6" t="str">
        <f t="shared" si="962"/>
        <v>0</v>
      </c>
      <c r="AB3467" s="1">
        <f t="shared" si="963"/>
        <v>0</v>
      </c>
      <c r="AC3467" s="1" t="str">
        <f>VLOOKUP(BIN2DEC(RIGHT(HEX2BIN(MID(H3467,6,1),4),1)&amp;LEFT(HEX2BIN(MID(H3467,7,1),4),1)),Codes!$K$1:$L$5,2)</f>
        <v>L</v>
      </c>
      <c r="AD3467" s="1" t="str">
        <f>VLOOKUP(BIN2DEC(RIGHT(HEX2BIN(MID(H3467,7,1),4),3)&amp;LEFT(HEX2BIN(MID(H3467,8,1),4),2)),Codes!$H$2:$I$33,2)</f>
        <v>Slash</v>
      </c>
      <c r="AE3467" s="1" t="str">
        <f t="shared" si="964"/>
        <v>1</v>
      </c>
      <c r="AF3467" s="1" t="str">
        <f t="shared" si="965"/>
        <v>1</v>
      </c>
      <c r="AH3467" s="6">
        <f t="shared" si="966"/>
        <v>67</v>
      </c>
    </row>
    <row r="3468" spans="1:34">
      <c r="A3468" s="3" t="s">
        <v>7690</v>
      </c>
      <c r="B3468" s="1" t="s">
        <v>85</v>
      </c>
      <c r="C3468" s="6" t="s">
        <v>2489</v>
      </c>
      <c r="D3468" s="9" t="s">
        <v>7596</v>
      </c>
      <c r="E3468" s="9" t="s">
        <v>7589</v>
      </c>
      <c r="F3468" s="9" t="s">
        <v>91</v>
      </c>
      <c r="G3468" s="9" t="s">
        <v>208</v>
      </c>
      <c r="H3468" s="9" t="s">
        <v>5168</v>
      </c>
      <c r="J3468" s="6" t="str">
        <f t="shared" si="950"/>
        <v>001011</v>
      </c>
      <c r="K3468" s="1">
        <f t="shared" si="951"/>
        <v>3</v>
      </c>
      <c r="L3468" s="6" t="str">
        <f t="shared" si="952"/>
        <v>00000</v>
      </c>
      <c r="M3468" s="1">
        <f t="shared" si="953"/>
        <v>78</v>
      </c>
      <c r="N3468" s="6" t="str">
        <f t="shared" si="954"/>
        <v>00</v>
      </c>
      <c r="O3468" s="1">
        <f t="shared" si="955"/>
        <v>6</v>
      </c>
      <c r="P3468" s="1">
        <f>IF(HEX2DEC(LEFT(E3468,4))&gt;=32768,HEX2DEC(LEFT(E3468,4))-65536,HEX2DEC(LEFT(E3468,4)))/Codes!$N$2</f>
        <v>3.6</v>
      </c>
      <c r="Q3468" s="1">
        <f>IF(HEX2DEC(RIGHT(E3468,4))&gt;=32768,HEX2DEC(RIGHT(E3468,4))-65536,HEX2DEC(RIGHT(E3468,4)))/Codes!$N$2</f>
        <v>5.6</v>
      </c>
      <c r="R3468" s="1">
        <f>IF(HEX2DEC(LEFT(F3468,4))&gt;=32768,HEX2DEC(LEFT(F3468,4))-65536,HEX2DEC(LEFT(F3468,4)))/Codes!$N$2</f>
        <v>0</v>
      </c>
      <c r="S3468" s="1">
        <f>IF(HEX2DEC(RIGHT(F3468,4))&gt;=32768,HEX2DEC(RIGHT(F3468,4))-65536,HEX2DEC(RIGHT(F3468,4)))/Codes!$N$2</f>
        <v>0</v>
      </c>
      <c r="T3468" s="18">
        <f t="shared" si="956"/>
        <v>361</v>
      </c>
      <c r="U3468" s="1">
        <f t="shared" si="957"/>
        <v>70</v>
      </c>
      <c r="V3468" s="1">
        <f t="shared" si="958"/>
        <v>0</v>
      </c>
      <c r="W3468" s="1" t="str">
        <f t="shared" si="959"/>
        <v>100</v>
      </c>
      <c r="X3468" s="1">
        <f t="shared" si="960"/>
        <v>3</v>
      </c>
      <c r="Y3468" s="1">
        <f t="shared" si="961"/>
        <v>10</v>
      </c>
      <c r="Z3468" s="1" t="str">
        <f>VLOOKUP(BIN2DEC(MID(HEX2BIN(MID(H3468,3,2),8),2,5)),Codes!$E$1:$F$18,2)</f>
        <v>Normal</v>
      </c>
      <c r="AA3468" s="6" t="str">
        <f t="shared" si="962"/>
        <v>0</v>
      </c>
      <c r="AB3468" s="1">
        <f t="shared" si="963"/>
        <v>0</v>
      </c>
      <c r="AC3468" s="1" t="str">
        <f>VLOOKUP(BIN2DEC(RIGHT(HEX2BIN(MID(H3468,6,1),4),1)&amp;LEFT(HEX2BIN(MID(H3468,7,1),4),1)),Codes!$K$1:$L$5,2)</f>
        <v>L</v>
      </c>
      <c r="AD3468" s="1" t="str">
        <f>VLOOKUP(BIN2DEC(RIGHT(HEX2BIN(MID(H3468,7,1),4),3)&amp;LEFT(HEX2BIN(MID(H3468,8,1),4),2)),Codes!$H$2:$I$33,2)</f>
        <v>Punch</v>
      </c>
      <c r="AE3468" s="1" t="str">
        <f t="shared" si="964"/>
        <v>1</v>
      </c>
      <c r="AF3468" s="1" t="str">
        <f t="shared" si="965"/>
        <v>1</v>
      </c>
      <c r="AH3468" s="6">
        <f t="shared" si="966"/>
        <v>65</v>
      </c>
    </row>
    <row r="3469" spans="1:34">
      <c r="A3469" s="3" t="s">
        <v>7691</v>
      </c>
      <c r="B3469" s="1" t="s">
        <v>85</v>
      </c>
      <c r="C3469" s="6" t="s">
        <v>1305</v>
      </c>
      <c r="D3469" s="9" t="s">
        <v>7692</v>
      </c>
      <c r="E3469" s="9" t="s">
        <v>195</v>
      </c>
      <c r="F3469" s="9" t="s">
        <v>91</v>
      </c>
      <c r="G3469" s="9" t="s">
        <v>3756</v>
      </c>
      <c r="H3469" s="9" t="s">
        <v>7131</v>
      </c>
      <c r="J3469" s="6" t="str">
        <f t="shared" si="950"/>
        <v>001011</v>
      </c>
      <c r="K3469" s="1">
        <f t="shared" si="951"/>
        <v>1</v>
      </c>
      <c r="L3469" s="6" t="str">
        <f t="shared" si="952"/>
        <v>00000</v>
      </c>
      <c r="M3469" s="1">
        <f t="shared" si="953"/>
        <v>78</v>
      </c>
      <c r="N3469" s="6" t="str">
        <f t="shared" si="954"/>
        <v>00</v>
      </c>
      <c r="O3469" s="1">
        <f t="shared" si="955"/>
        <v>9</v>
      </c>
      <c r="P3469" s="1">
        <f>IF(HEX2DEC(LEFT(E3469,4))&gt;=32768,HEX2DEC(LEFT(E3469,4))-65536,HEX2DEC(LEFT(E3469,4)))/Codes!$N$2</f>
        <v>4.4000000000000004</v>
      </c>
      <c r="Q3469" s="1">
        <f>IF(HEX2DEC(RIGHT(E3469,4))&gt;=32768,HEX2DEC(RIGHT(E3469,4))-65536,HEX2DEC(RIGHT(E3469,4)))/Codes!$N$2</f>
        <v>0</v>
      </c>
      <c r="R3469" s="1">
        <f>IF(HEX2DEC(LEFT(F3469,4))&gt;=32768,HEX2DEC(LEFT(F3469,4))-65536,HEX2DEC(LEFT(F3469,4)))/Codes!$N$2</f>
        <v>0</v>
      </c>
      <c r="S3469" s="1">
        <f>IF(HEX2DEC(RIGHT(F3469,4))&gt;=32768,HEX2DEC(RIGHT(F3469,4))-65536,HEX2DEC(RIGHT(F3469,4)))/Codes!$N$2</f>
        <v>0</v>
      </c>
      <c r="T3469" s="18">
        <f t="shared" si="956"/>
        <v>80</v>
      </c>
      <c r="U3469" s="1">
        <f t="shared" si="957"/>
        <v>70</v>
      </c>
      <c r="V3469" s="1">
        <f t="shared" si="958"/>
        <v>0</v>
      </c>
      <c r="W3469" s="1" t="str">
        <f t="shared" si="959"/>
        <v>100</v>
      </c>
      <c r="X3469" s="1">
        <f t="shared" si="960"/>
        <v>3</v>
      </c>
      <c r="Y3469" s="1">
        <f t="shared" si="961"/>
        <v>20</v>
      </c>
      <c r="Z3469" s="1" t="str">
        <f>VLOOKUP(BIN2DEC(MID(HEX2BIN(MID(H3469,3,2),8),2,5)),Codes!$E$1:$F$18,2)</f>
        <v>Slash</v>
      </c>
      <c r="AA3469" s="6" t="str">
        <f t="shared" si="962"/>
        <v>0</v>
      </c>
      <c r="AB3469" s="1">
        <f t="shared" si="963"/>
        <v>0</v>
      </c>
      <c r="AC3469" s="1" t="str">
        <f>VLOOKUP(BIN2DEC(RIGHT(HEX2BIN(MID(H3469,6,1),4),1)&amp;LEFT(HEX2BIN(MID(H3469,7,1),4),1)),Codes!$K$1:$L$5,2)</f>
        <v>L</v>
      </c>
      <c r="AD3469" s="1" t="str">
        <f>VLOOKUP(BIN2DEC(RIGHT(HEX2BIN(MID(H3469,7,1),4),3)&amp;LEFT(HEX2BIN(MID(H3469,8,1),4),2)),Codes!$H$2:$I$33,2)</f>
        <v>Slash</v>
      </c>
      <c r="AE3469" s="1" t="str">
        <f t="shared" si="964"/>
        <v>1</v>
      </c>
      <c r="AF3469" s="1" t="str">
        <f t="shared" si="965"/>
        <v>1</v>
      </c>
      <c r="AH3469" s="6">
        <f t="shared" si="966"/>
        <v>67</v>
      </c>
    </row>
    <row r="3470" spans="1:34">
      <c r="A3470" s="3" t="s">
        <v>7693</v>
      </c>
      <c r="B3470" s="1" t="s">
        <v>85</v>
      </c>
      <c r="C3470" s="6" t="s">
        <v>1305</v>
      </c>
      <c r="D3470" s="9" t="s">
        <v>7694</v>
      </c>
      <c r="E3470" s="9" t="s">
        <v>307</v>
      </c>
      <c r="F3470" s="9" t="s">
        <v>91</v>
      </c>
      <c r="G3470" s="9" t="s">
        <v>3756</v>
      </c>
      <c r="H3470" s="9" t="s">
        <v>7131</v>
      </c>
      <c r="J3470" s="6" t="str">
        <f t="shared" si="950"/>
        <v>001011</v>
      </c>
      <c r="K3470" s="1">
        <f t="shared" si="951"/>
        <v>2</v>
      </c>
      <c r="L3470" s="6" t="str">
        <f t="shared" si="952"/>
        <v>00000</v>
      </c>
      <c r="M3470" s="1">
        <f t="shared" si="953"/>
        <v>73</v>
      </c>
      <c r="N3470" s="6" t="str">
        <f t="shared" si="954"/>
        <v>00</v>
      </c>
      <c r="O3470" s="1">
        <f t="shared" si="955"/>
        <v>9</v>
      </c>
      <c r="P3470" s="1">
        <f>IF(HEX2DEC(LEFT(E3470,4))&gt;=32768,HEX2DEC(LEFT(E3470,4))-65536,HEX2DEC(LEFT(E3470,4)))/Codes!$N$2</f>
        <v>3.2</v>
      </c>
      <c r="Q3470" s="1">
        <f>IF(HEX2DEC(RIGHT(E3470,4))&gt;=32768,HEX2DEC(RIGHT(E3470,4))-65536,HEX2DEC(RIGHT(E3470,4)))/Codes!$N$2</f>
        <v>0</v>
      </c>
      <c r="R3470" s="1">
        <f>IF(HEX2DEC(LEFT(F3470,4))&gt;=32768,HEX2DEC(LEFT(F3470,4))-65536,HEX2DEC(LEFT(F3470,4)))/Codes!$N$2</f>
        <v>0</v>
      </c>
      <c r="S3470" s="1">
        <f>IF(HEX2DEC(RIGHT(F3470,4))&gt;=32768,HEX2DEC(RIGHT(F3470,4))-65536,HEX2DEC(RIGHT(F3470,4)))/Codes!$N$2</f>
        <v>0</v>
      </c>
      <c r="T3470" s="18">
        <f t="shared" si="956"/>
        <v>80</v>
      </c>
      <c r="U3470" s="1">
        <f t="shared" si="957"/>
        <v>70</v>
      </c>
      <c r="V3470" s="1">
        <f t="shared" si="958"/>
        <v>0</v>
      </c>
      <c r="W3470" s="1" t="str">
        <f t="shared" si="959"/>
        <v>100</v>
      </c>
      <c r="X3470" s="1">
        <f t="shared" si="960"/>
        <v>3</v>
      </c>
      <c r="Y3470" s="1">
        <f t="shared" si="961"/>
        <v>20</v>
      </c>
      <c r="Z3470" s="1" t="str">
        <f>VLOOKUP(BIN2DEC(MID(HEX2BIN(MID(H3470,3,2),8),2,5)),Codes!$E$1:$F$18,2)</f>
        <v>Slash</v>
      </c>
      <c r="AA3470" s="6" t="str">
        <f t="shared" si="962"/>
        <v>0</v>
      </c>
      <c r="AB3470" s="1">
        <f t="shared" si="963"/>
        <v>0</v>
      </c>
      <c r="AC3470" s="1" t="str">
        <f>VLOOKUP(BIN2DEC(RIGHT(HEX2BIN(MID(H3470,6,1),4),1)&amp;LEFT(HEX2BIN(MID(H3470,7,1),4),1)),Codes!$K$1:$L$5,2)</f>
        <v>L</v>
      </c>
      <c r="AD3470" s="1" t="str">
        <f>VLOOKUP(BIN2DEC(RIGHT(HEX2BIN(MID(H3470,7,1),4),3)&amp;LEFT(HEX2BIN(MID(H3470,8,1),4),2)),Codes!$H$2:$I$33,2)</f>
        <v>Slash</v>
      </c>
      <c r="AE3470" s="1" t="str">
        <f t="shared" si="964"/>
        <v>1</v>
      </c>
      <c r="AF3470" s="1" t="str">
        <f t="shared" si="965"/>
        <v>1</v>
      </c>
      <c r="AH3470" s="6">
        <f t="shared" si="966"/>
        <v>67</v>
      </c>
    </row>
    <row r="3471" spans="1:34">
      <c r="A3471" s="3" t="s">
        <v>7695</v>
      </c>
      <c r="B3471" s="1" t="s">
        <v>85</v>
      </c>
      <c r="C3471" s="6" t="s">
        <v>1305</v>
      </c>
      <c r="D3471" s="9" t="s">
        <v>7696</v>
      </c>
      <c r="E3471" s="9" t="s">
        <v>265</v>
      </c>
      <c r="F3471" s="9" t="s">
        <v>91</v>
      </c>
      <c r="G3471" s="9" t="s">
        <v>3756</v>
      </c>
      <c r="H3471" s="9" t="s">
        <v>7131</v>
      </c>
      <c r="J3471" s="6" t="str">
        <f t="shared" si="950"/>
        <v>001011</v>
      </c>
      <c r="K3471" s="1">
        <f t="shared" si="951"/>
        <v>3</v>
      </c>
      <c r="L3471" s="6" t="str">
        <f t="shared" si="952"/>
        <v>00000</v>
      </c>
      <c r="M3471" s="1">
        <f t="shared" si="953"/>
        <v>27</v>
      </c>
      <c r="N3471" s="6" t="str">
        <f t="shared" si="954"/>
        <v>00</v>
      </c>
      <c r="O3471" s="1">
        <f t="shared" si="955"/>
        <v>9</v>
      </c>
      <c r="P3471" s="1">
        <f>IF(HEX2DEC(LEFT(E3471,4))&gt;=32768,HEX2DEC(LEFT(E3471,4))-65536,HEX2DEC(LEFT(E3471,4)))/Codes!$N$2</f>
        <v>2.4</v>
      </c>
      <c r="Q3471" s="1">
        <f>IF(HEX2DEC(RIGHT(E3471,4))&gt;=32768,HEX2DEC(RIGHT(E3471,4))-65536,HEX2DEC(RIGHT(E3471,4)))/Codes!$N$2</f>
        <v>0</v>
      </c>
      <c r="R3471" s="1">
        <f>IF(HEX2DEC(LEFT(F3471,4))&gt;=32768,HEX2DEC(LEFT(F3471,4))-65536,HEX2DEC(LEFT(F3471,4)))/Codes!$N$2</f>
        <v>0</v>
      </c>
      <c r="S3471" s="1">
        <f>IF(HEX2DEC(RIGHT(F3471,4))&gt;=32768,HEX2DEC(RIGHT(F3471,4))-65536,HEX2DEC(RIGHT(F3471,4)))/Codes!$N$2</f>
        <v>0</v>
      </c>
      <c r="T3471" s="18">
        <f t="shared" si="956"/>
        <v>80</v>
      </c>
      <c r="U3471" s="1">
        <f t="shared" si="957"/>
        <v>70</v>
      </c>
      <c r="V3471" s="1">
        <f t="shared" si="958"/>
        <v>0</v>
      </c>
      <c r="W3471" s="1" t="str">
        <f t="shared" si="959"/>
        <v>100</v>
      </c>
      <c r="X3471" s="1">
        <f t="shared" si="960"/>
        <v>3</v>
      </c>
      <c r="Y3471" s="1">
        <f t="shared" si="961"/>
        <v>20</v>
      </c>
      <c r="Z3471" s="1" t="str">
        <f>VLOOKUP(BIN2DEC(MID(HEX2BIN(MID(H3471,3,2),8),2,5)),Codes!$E$1:$F$18,2)</f>
        <v>Slash</v>
      </c>
      <c r="AA3471" s="6" t="str">
        <f t="shared" si="962"/>
        <v>0</v>
      </c>
      <c r="AB3471" s="1">
        <f t="shared" si="963"/>
        <v>0</v>
      </c>
      <c r="AC3471" s="1" t="str">
        <f>VLOOKUP(BIN2DEC(RIGHT(HEX2BIN(MID(H3471,6,1),4),1)&amp;LEFT(HEX2BIN(MID(H3471,7,1),4),1)),Codes!$K$1:$L$5,2)</f>
        <v>L</v>
      </c>
      <c r="AD3471" s="1" t="str">
        <f>VLOOKUP(BIN2DEC(RIGHT(HEX2BIN(MID(H3471,7,1),4),3)&amp;LEFT(HEX2BIN(MID(H3471,8,1),4),2)),Codes!$H$2:$I$33,2)</f>
        <v>Slash</v>
      </c>
      <c r="AE3471" s="1" t="str">
        <f t="shared" si="964"/>
        <v>1</v>
      </c>
      <c r="AF3471" s="1" t="str">
        <f t="shared" si="965"/>
        <v>1</v>
      </c>
      <c r="AH3471" s="6">
        <f t="shared" si="966"/>
        <v>67</v>
      </c>
    </row>
    <row r="3472" spans="1:34">
      <c r="A3472" s="3" t="s">
        <v>7697</v>
      </c>
      <c r="B3472" s="1" t="s">
        <v>85</v>
      </c>
      <c r="C3472" s="6" t="s">
        <v>1305</v>
      </c>
      <c r="D3472" s="9" t="s">
        <v>7417</v>
      </c>
      <c r="E3472" s="9" t="s">
        <v>7589</v>
      </c>
      <c r="F3472" s="9" t="s">
        <v>91</v>
      </c>
      <c r="G3472" s="9" t="s">
        <v>3756</v>
      </c>
      <c r="H3472" s="9" t="s">
        <v>5168</v>
      </c>
      <c r="J3472" s="6" t="str">
        <f t="shared" si="950"/>
        <v>001011</v>
      </c>
      <c r="K3472" s="1">
        <f t="shared" si="951"/>
        <v>0</v>
      </c>
      <c r="L3472" s="6" t="str">
        <f t="shared" si="952"/>
        <v>00000</v>
      </c>
      <c r="M3472" s="1">
        <f t="shared" si="953"/>
        <v>78</v>
      </c>
      <c r="N3472" s="6" t="str">
        <f t="shared" si="954"/>
        <v>00</v>
      </c>
      <c r="O3472" s="1">
        <f t="shared" si="955"/>
        <v>6</v>
      </c>
      <c r="P3472" s="1">
        <f>IF(HEX2DEC(LEFT(E3472,4))&gt;=32768,HEX2DEC(LEFT(E3472,4))-65536,HEX2DEC(LEFT(E3472,4)))/Codes!$N$2</f>
        <v>3.6</v>
      </c>
      <c r="Q3472" s="1">
        <f>IF(HEX2DEC(RIGHT(E3472,4))&gt;=32768,HEX2DEC(RIGHT(E3472,4))-65536,HEX2DEC(RIGHT(E3472,4)))/Codes!$N$2</f>
        <v>5.6</v>
      </c>
      <c r="R3472" s="1">
        <f>IF(HEX2DEC(LEFT(F3472,4))&gt;=32768,HEX2DEC(LEFT(F3472,4))-65536,HEX2DEC(LEFT(F3472,4)))/Codes!$N$2</f>
        <v>0</v>
      </c>
      <c r="S3472" s="1">
        <f>IF(HEX2DEC(RIGHT(F3472,4))&gt;=32768,HEX2DEC(RIGHT(F3472,4))-65536,HEX2DEC(RIGHT(F3472,4)))/Codes!$N$2</f>
        <v>0</v>
      </c>
      <c r="T3472" s="18">
        <f t="shared" si="956"/>
        <v>80</v>
      </c>
      <c r="U3472" s="1">
        <f t="shared" si="957"/>
        <v>70</v>
      </c>
      <c r="V3472" s="1">
        <f t="shared" si="958"/>
        <v>0</v>
      </c>
      <c r="W3472" s="1" t="str">
        <f t="shared" si="959"/>
        <v>100</v>
      </c>
      <c r="X3472" s="1">
        <f t="shared" si="960"/>
        <v>3</v>
      </c>
      <c r="Y3472" s="1">
        <f t="shared" si="961"/>
        <v>10</v>
      </c>
      <c r="Z3472" s="1" t="str">
        <f>VLOOKUP(BIN2DEC(MID(HEX2BIN(MID(H3472,3,2),8),2,5)),Codes!$E$1:$F$18,2)</f>
        <v>Normal</v>
      </c>
      <c r="AA3472" s="6" t="str">
        <f t="shared" si="962"/>
        <v>0</v>
      </c>
      <c r="AB3472" s="1">
        <f t="shared" si="963"/>
        <v>0</v>
      </c>
      <c r="AC3472" s="1" t="str">
        <f>VLOOKUP(BIN2DEC(RIGHT(HEX2BIN(MID(H3472,6,1),4),1)&amp;LEFT(HEX2BIN(MID(H3472,7,1),4),1)),Codes!$K$1:$L$5,2)</f>
        <v>L</v>
      </c>
      <c r="AD3472" s="1" t="str">
        <f>VLOOKUP(BIN2DEC(RIGHT(HEX2BIN(MID(H3472,7,1),4),3)&amp;LEFT(HEX2BIN(MID(H3472,8,1),4),2)),Codes!$H$2:$I$33,2)</f>
        <v>Punch</v>
      </c>
      <c r="AE3472" s="1" t="str">
        <f t="shared" si="964"/>
        <v>1</v>
      </c>
      <c r="AF3472" s="1" t="str">
        <f t="shared" si="965"/>
        <v>1</v>
      </c>
      <c r="AH3472" s="6">
        <f t="shared" si="966"/>
        <v>65</v>
      </c>
    </row>
    <row r="3473" spans="1:34">
      <c r="A3473" s="3" t="s">
        <v>7698</v>
      </c>
      <c r="B3473" s="1" t="s">
        <v>85</v>
      </c>
      <c r="C3473" s="6" t="s">
        <v>176</v>
      </c>
      <c r="D3473" s="9" t="s">
        <v>7692</v>
      </c>
      <c r="E3473" s="9" t="s">
        <v>195</v>
      </c>
      <c r="F3473" s="9" t="s">
        <v>91</v>
      </c>
      <c r="G3473" s="9" t="s">
        <v>208</v>
      </c>
      <c r="H3473" s="9" t="s">
        <v>1034</v>
      </c>
      <c r="J3473" s="6" t="str">
        <f t="shared" si="950"/>
        <v>001011</v>
      </c>
      <c r="K3473" s="1">
        <f t="shared" si="951"/>
        <v>1</v>
      </c>
      <c r="L3473" s="6" t="str">
        <f t="shared" si="952"/>
        <v>00000</v>
      </c>
      <c r="M3473" s="1">
        <f t="shared" si="953"/>
        <v>78</v>
      </c>
      <c r="N3473" s="6" t="str">
        <f t="shared" si="954"/>
        <v>00</v>
      </c>
      <c r="O3473" s="1">
        <f t="shared" si="955"/>
        <v>9</v>
      </c>
      <c r="P3473" s="1">
        <f>IF(HEX2DEC(LEFT(E3473,4))&gt;=32768,HEX2DEC(LEFT(E3473,4))-65536,HEX2DEC(LEFT(E3473,4)))/Codes!$N$2</f>
        <v>4.4000000000000004</v>
      </c>
      <c r="Q3473" s="1">
        <f>IF(HEX2DEC(RIGHT(E3473,4))&gt;=32768,HEX2DEC(RIGHT(E3473,4))-65536,HEX2DEC(RIGHT(E3473,4)))/Codes!$N$2</f>
        <v>0</v>
      </c>
      <c r="R3473" s="1">
        <f>IF(HEX2DEC(LEFT(F3473,4))&gt;=32768,HEX2DEC(LEFT(F3473,4))-65536,HEX2DEC(LEFT(F3473,4)))/Codes!$N$2</f>
        <v>0</v>
      </c>
      <c r="S3473" s="1">
        <f>IF(HEX2DEC(RIGHT(F3473,4))&gt;=32768,HEX2DEC(RIGHT(F3473,4))-65536,HEX2DEC(RIGHT(F3473,4)))/Codes!$N$2</f>
        <v>0</v>
      </c>
      <c r="T3473" s="18">
        <f t="shared" si="956"/>
        <v>361</v>
      </c>
      <c r="U3473" s="1">
        <f t="shared" si="957"/>
        <v>70</v>
      </c>
      <c r="V3473" s="1">
        <f t="shared" si="958"/>
        <v>0</v>
      </c>
      <c r="W3473" s="1" t="str">
        <f t="shared" si="959"/>
        <v>100</v>
      </c>
      <c r="X3473" s="1">
        <f t="shared" si="960"/>
        <v>3</v>
      </c>
      <c r="Y3473" s="1">
        <f t="shared" si="961"/>
        <v>40</v>
      </c>
      <c r="Z3473" s="1" t="str">
        <f>VLOOKUP(BIN2DEC(MID(HEX2BIN(MID(H3473,3,2),8),2,5)),Codes!$E$1:$F$18,2)</f>
        <v>Slash</v>
      </c>
      <c r="AA3473" s="6" t="str">
        <f t="shared" si="962"/>
        <v>0</v>
      </c>
      <c r="AB3473" s="1">
        <f t="shared" si="963"/>
        <v>0</v>
      </c>
      <c r="AC3473" s="1" t="str">
        <f>VLOOKUP(BIN2DEC(RIGHT(HEX2BIN(MID(H3473,6,1),4),1)&amp;LEFT(HEX2BIN(MID(H3473,7,1),4),1)),Codes!$K$1:$L$5,2)</f>
        <v>L</v>
      </c>
      <c r="AD3473" s="1" t="str">
        <f>VLOOKUP(BIN2DEC(RIGHT(HEX2BIN(MID(H3473,7,1),4),3)&amp;LEFT(HEX2BIN(MID(H3473,8,1),4),2)),Codes!$H$2:$I$33,2)</f>
        <v>Slash</v>
      </c>
      <c r="AE3473" s="1" t="str">
        <f t="shared" si="964"/>
        <v>1</v>
      </c>
      <c r="AF3473" s="1" t="str">
        <f t="shared" si="965"/>
        <v>1</v>
      </c>
      <c r="AH3473" s="6">
        <f t="shared" si="966"/>
        <v>67</v>
      </c>
    </row>
    <row r="3474" spans="1:34">
      <c r="A3474" s="3" t="s">
        <v>7699</v>
      </c>
      <c r="B3474" s="1" t="s">
        <v>85</v>
      </c>
      <c r="C3474" s="6" t="s">
        <v>176</v>
      </c>
      <c r="D3474" s="9" t="s">
        <v>7694</v>
      </c>
      <c r="E3474" s="9" t="s">
        <v>307</v>
      </c>
      <c r="F3474" s="9" t="s">
        <v>91</v>
      </c>
      <c r="G3474" s="9" t="s">
        <v>7700</v>
      </c>
      <c r="H3474" s="9" t="s">
        <v>1034</v>
      </c>
      <c r="J3474" s="6" t="str">
        <f t="shared" si="950"/>
        <v>001011</v>
      </c>
      <c r="K3474" s="1">
        <f t="shared" si="951"/>
        <v>2</v>
      </c>
      <c r="L3474" s="6" t="str">
        <f t="shared" si="952"/>
        <v>00000</v>
      </c>
      <c r="M3474" s="1">
        <f t="shared" si="953"/>
        <v>73</v>
      </c>
      <c r="N3474" s="6" t="str">
        <f t="shared" si="954"/>
        <v>00</v>
      </c>
      <c r="O3474" s="1">
        <f t="shared" si="955"/>
        <v>9</v>
      </c>
      <c r="P3474" s="1">
        <f>IF(HEX2DEC(LEFT(E3474,4))&gt;=32768,HEX2DEC(LEFT(E3474,4))-65536,HEX2DEC(LEFT(E3474,4)))/Codes!$N$2</f>
        <v>3.2</v>
      </c>
      <c r="Q3474" s="1">
        <f>IF(HEX2DEC(RIGHT(E3474,4))&gt;=32768,HEX2DEC(RIGHT(E3474,4))-65536,HEX2DEC(RIGHT(E3474,4)))/Codes!$N$2</f>
        <v>0</v>
      </c>
      <c r="R3474" s="1">
        <f>IF(HEX2DEC(LEFT(F3474,4))&gt;=32768,HEX2DEC(LEFT(F3474,4))-65536,HEX2DEC(LEFT(F3474,4)))/Codes!$N$2</f>
        <v>0</v>
      </c>
      <c r="S3474" s="1">
        <f>IF(HEX2DEC(RIGHT(F3474,4))&gt;=32768,HEX2DEC(RIGHT(F3474,4))-65536,HEX2DEC(RIGHT(F3474,4)))/Codes!$N$2</f>
        <v>0</v>
      </c>
      <c r="T3474" s="18">
        <f t="shared" si="956"/>
        <v>270</v>
      </c>
      <c r="U3474" s="1">
        <f t="shared" si="957"/>
        <v>70</v>
      </c>
      <c r="V3474" s="1">
        <f t="shared" si="958"/>
        <v>0</v>
      </c>
      <c r="W3474" s="1" t="str">
        <f t="shared" si="959"/>
        <v>100</v>
      </c>
      <c r="X3474" s="1">
        <f t="shared" si="960"/>
        <v>3</v>
      </c>
      <c r="Y3474" s="1">
        <f t="shared" si="961"/>
        <v>40</v>
      </c>
      <c r="Z3474" s="1" t="str">
        <f>VLOOKUP(BIN2DEC(MID(HEX2BIN(MID(H3474,3,2),8),2,5)),Codes!$E$1:$F$18,2)</f>
        <v>Slash</v>
      </c>
      <c r="AA3474" s="6" t="str">
        <f t="shared" si="962"/>
        <v>0</v>
      </c>
      <c r="AB3474" s="1">
        <f t="shared" si="963"/>
        <v>0</v>
      </c>
      <c r="AC3474" s="1" t="str">
        <f>VLOOKUP(BIN2DEC(RIGHT(HEX2BIN(MID(H3474,6,1),4),1)&amp;LEFT(HEX2BIN(MID(H3474,7,1),4),1)),Codes!$K$1:$L$5,2)</f>
        <v>L</v>
      </c>
      <c r="AD3474" s="1" t="str">
        <f>VLOOKUP(BIN2DEC(RIGHT(HEX2BIN(MID(H3474,7,1),4),3)&amp;LEFT(HEX2BIN(MID(H3474,8,1),4),2)),Codes!$H$2:$I$33,2)</f>
        <v>Slash</v>
      </c>
      <c r="AE3474" s="1" t="str">
        <f t="shared" si="964"/>
        <v>1</v>
      </c>
      <c r="AF3474" s="1" t="str">
        <f t="shared" si="965"/>
        <v>1</v>
      </c>
      <c r="AH3474" s="6">
        <f t="shared" si="966"/>
        <v>67</v>
      </c>
    </row>
    <row r="3475" spans="1:34">
      <c r="A3475" s="3" t="s">
        <v>7701</v>
      </c>
      <c r="B3475" s="1" t="s">
        <v>85</v>
      </c>
      <c r="C3475" s="6" t="s">
        <v>176</v>
      </c>
      <c r="D3475" s="9" t="s">
        <v>7696</v>
      </c>
      <c r="E3475" s="9" t="s">
        <v>265</v>
      </c>
      <c r="F3475" s="9" t="s">
        <v>91</v>
      </c>
      <c r="G3475" s="9" t="s">
        <v>7700</v>
      </c>
      <c r="H3475" s="9" t="s">
        <v>1034</v>
      </c>
      <c r="J3475" s="6" t="str">
        <f t="shared" si="950"/>
        <v>001011</v>
      </c>
      <c r="K3475" s="1">
        <f t="shared" si="951"/>
        <v>3</v>
      </c>
      <c r="L3475" s="6" t="str">
        <f t="shared" si="952"/>
        <v>00000</v>
      </c>
      <c r="M3475" s="1">
        <f t="shared" si="953"/>
        <v>27</v>
      </c>
      <c r="N3475" s="6" t="str">
        <f t="shared" si="954"/>
        <v>00</v>
      </c>
      <c r="O3475" s="1">
        <f t="shared" si="955"/>
        <v>9</v>
      </c>
      <c r="P3475" s="1">
        <f>IF(HEX2DEC(LEFT(E3475,4))&gt;=32768,HEX2DEC(LEFT(E3475,4))-65536,HEX2DEC(LEFT(E3475,4)))/Codes!$N$2</f>
        <v>2.4</v>
      </c>
      <c r="Q3475" s="1">
        <f>IF(HEX2DEC(RIGHT(E3475,4))&gt;=32768,HEX2DEC(RIGHT(E3475,4))-65536,HEX2DEC(RIGHT(E3475,4)))/Codes!$N$2</f>
        <v>0</v>
      </c>
      <c r="R3475" s="1">
        <f>IF(HEX2DEC(LEFT(F3475,4))&gt;=32768,HEX2DEC(LEFT(F3475,4))-65536,HEX2DEC(LEFT(F3475,4)))/Codes!$N$2</f>
        <v>0</v>
      </c>
      <c r="S3475" s="1">
        <f>IF(HEX2DEC(RIGHT(F3475,4))&gt;=32768,HEX2DEC(RIGHT(F3475,4))-65536,HEX2DEC(RIGHT(F3475,4)))/Codes!$N$2</f>
        <v>0</v>
      </c>
      <c r="T3475" s="18">
        <f t="shared" si="956"/>
        <v>270</v>
      </c>
      <c r="U3475" s="1">
        <f t="shared" si="957"/>
        <v>70</v>
      </c>
      <c r="V3475" s="1">
        <f t="shared" si="958"/>
        <v>0</v>
      </c>
      <c r="W3475" s="1" t="str">
        <f t="shared" si="959"/>
        <v>100</v>
      </c>
      <c r="X3475" s="1">
        <f t="shared" si="960"/>
        <v>3</v>
      </c>
      <c r="Y3475" s="1">
        <f t="shared" si="961"/>
        <v>40</v>
      </c>
      <c r="Z3475" s="1" t="str">
        <f>VLOOKUP(BIN2DEC(MID(HEX2BIN(MID(H3475,3,2),8),2,5)),Codes!$E$1:$F$18,2)</f>
        <v>Slash</v>
      </c>
      <c r="AA3475" s="6" t="str">
        <f t="shared" si="962"/>
        <v>0</v>
      </c>
      <c r="AB3475" s="1">
        <f t="shared" si="963"/>
        <v>0</v>
      </c>
      <c r="AC3475" s="1" t="str">
        <f>VLOOKUP(BIN2DEC(RIGHT(HEX2BIN(MID(H3475,6,1),4),1)&amp;LEFT(HEX2BIN(MID(H3475,7,1),4),1)),Codes!$K$1:$L$5,2)</f>
        <v>L</v>
      </c>
      <c r="AD3475" s="1" t="str">
        <f>VLOOKUP(BIN2DEC(RIGHT(HEX2BIN(MID(H3475,7,1),4),3)&amp;LEFT(HEX2BIN(MID(H3475,8,1),4),2)),Codes!$H$2:$I$33,2)</f>
        <v>Slash</v>
      </c>
      <c r="AE3475" s="1" t="str">
        <f t="shared" si="964"/>
        <v>1</v>
      </c>
      <c r="AF3475" s="1" t="str">
        <f t="shared" si="965"/>
        <v>1</v>
      </c>
      <c r="AH3475" s="6">
        <f t="shared" si="966"/>
        <v>67</v>
      </c>
    </row>
    <row r="3476" spans="1:34">
      <c r="A3476" s="3" t="s">
        <v>7702</v>
      </c>
      <c r="B3476" s="1" t="s">
        <v>85</v>
      </c>
      <c r="C3476" s="6" t="s">
        <v>176</v>
      </c>
      <c r="D3476" s="9" t="s">
        <v>7417</v>
      </c>
      <c r="E3476" s="9" t="s">
        <v>7589</v>
      </c>
      <c r="F3476" s="9" t="s">
        <v>91</v>
      </c>
      <c r="G3476" s="9" t="s">
        <v>7126</v>
      </c>
      <c r="H3476" s="9" t="s">
        <v>5397</v>
      </c>
      <c r="J3476" s="6" t="str">
        <f t="shared" si="950"/>
        <v>001011</v>
      </c>
      <c r="K3476" s="1">
        <f t="shared" si="951"/>
        <v>0</v>
      </c>
      <c r="L3476" s="6" t="str">
        <f t="shared" si="952"/>
        <v>00000</v>
      </c>
      <c r="M3476" s="1">
        <f t="shared" si="953"/>
        <v>78</v>
      </c>
      <c r="N3476" s="6" t="str">
        <f t="shared" si="954"/>
        <v>00</v>
      </c>
      <c r="O3476" s="1">
        <f t="shared" si="955"/>
        <v>6</v>
      </c>
      <c r="P3476" s="1">
        <f>IF(HEX2DEC(LEFT(E3476,4))&gt;=32768,HEX2DEC(LEFT(E3476,4))-65536,HEX2DEC(LEFT(E3476,4)))/Codes!$N$2</f>
        <v>3.6</v>
      </c>
      <c r="Q3476" s="1">
        <f>IF(HEX2DEC(RIGHT(E3476,4))&gt;=32768,HEX2DEC(RIGHT(E3476,4))-65536,HEX2DEC(RIGHT(E3476,4)))/Codes!$N$2</f>
        <v>5.6</v>
      </c>
      <c r="R3476" s="1">
        <f>IF(HEX2DEC(LEFT(F3476,4))&gt;=32768,HEX2DEC(LEFT(F3476,4))-65536,HEX2DEC(LEFT(F3476,4)))/Codes!$N$2</f>
        <v>0</v>
      </c>
      <c r="S3476" s="1">
        <f>IF(HEX2DEC(RIGHT(F3476,4))&gt;=32768,HEX2DEC(RIGHT(F3476,4))-65536,HEX2DEC(RIGHT(F3476,4)))/Codes!$N$2</f>
        <v>0</v>
      </c>
      <c r="T3476" s="18">
        <f t="shared" si="956"/>
        <v>90</v>
      </c>
      <c r="U3476" s="1">
        <f t="shared" si="957"/>
        <v>70</v>
      </c>
      <c r="V3476" s="1">
        <f t="shared" si="958"/>
        <v>0</v>
      </c>
      <c r="W3476" s="1" t="str">
        <f t="shared" si="959"/>
        <v>100</v>
      </c>
      <c r="X3476" s="1">
        <f t="shared" si="960"/>
        <v>3</v>
      </c>
      <c r="Y3476" s="1">
        <f t="shared" si="961"/>
        <v>40</v>
      </c>
      <c r="Z3476" s="1" t="str">
        <f>VLOOKUP(BIN2DEC(MID(HEX2BIN(MID(H3476,3,2),8),2,5)),Codes!$E$1:$F$18,2)</f>
        <v>Normal</v>
      </c>
      <c r="AA3476" s="6" t="str">
        <f t="shared" si="962"/>
        <v>0</v>
      </c>
      <c r="AB3476" s="1">
        <f t="shared" si="963"/>
        <v>0</v>
      </c>
      <c r="AC3476" s="1" t="str">
        <f>VLOOKUP(BIN2DEC(RIGHT(HEX2BIN(MID(H3476,6,1),4),1)&amp;LEFT(HEX2BIN(MID(H3476,7,1),4),1)),Codes!$K$1:$L$5,2)</f>
        <v>L</v>
      </c>
      <c r="AD3476" s="1" t="str">
        <f>VLOOKUP(BIN2DEC(RIGHT(HEX2BIN(MID(H3476,7,1),4),3)&amp;LEFT(HEX2BIN(MID(H3476,8,1),4),2)),Codes!$H$2:$I$33,2)</f>
        <v>Punch</v>
      </c>
      <c r="AE3476" s="1" t="str">
        <f t="shared" si="964"/>
        <v>1</v>
      </c>
      <c r="AF3476" s="1" t="str">
        <f t="shared" si="965"/>
        <v>1</v>
      </c>
      <c r="AH3476" s="6">
        <f t="shared" si="966"/>
        <v>65</v>
      </c>
    </row>
    <row r="3477" spans="1:34">
      <c r="A3477" s="3" t="s">
        <v>7703</v>
      </c>
      <c r="B3477" s="1" t="s">
        <v>85</v>
      </c>
      <c r="C3477" s="6" t="s">
        <v>5195</v>
      </c>
      <c r="D3477" s="9" t="s">
        <v>7417</v>
      </c>
      <c r="E3477" s="9" t="s">
        <v>7135</v>
      </c>
      <c r="F3477" s="9" t="s">
        <v>91</v>
      </c>
      <c r="G3477" s="9" t="s">
        <v>1321</v>
      </c>
      <c r="H3477" s="9" t="s">
        <v>1322</v>
      </c>
      <c r="J3477" s="6" t="str">
        <f t="shared" si="950"/>
        <v>001011</v>
      </c>
      <c r="K3477" s="1">
        <f t="shared" si="951"/>
        <v>0</v>
      </c>
      <c r="L3477" s="6" t="str">
        <f t="shared" si="952"/>
        <v>00000</v>
      </c>
      <c r="M3477" s="1">
        <f t="shared" si="953"/>
        <v>78</v>
      </c>
      <c r="N3477" s="6" t="str">
        <f t="shared" si="954"/>
        <v>00</v>
      </c>
      <c r="O3477" s="1">
        <f t="shared" si="955"/>
        <v>6</v>
      </c>
      <c r="P3477" s="1">
        <f>IF(HEX2DEC(LEFT(E3477,4))&gt;=32768,HEX2DEC(LEFT(E3477,4))-65536,HEX2DEC(LEFT(E3477,4)))/Codes!$N$2</f>
        <v>5.6</v>
      </c>
      <c r="Q3477" s="1">
        <f>IF(HEX2DEC(RIGHT(E3477,4))&gt;=32768,HEX2DEC(RIGHT(E3477,4))-65536,HEX2DEC(RIGHT(E3477,4)))/Codes!$N$2</f>
        <v>-0.8</v>
      </c>
      <c r="R3477" s="1">
        <f>IF(HEX2DEC(LEFT(F3477,4))&gt;=32768,HEX2DEC(LEFT(F3477,4))-65536,HEX2DEC(LEFT(F3477,4)))/Codes!$N$2</f>
        <v>0</v>
      </c>
      <c r="S3477" s="1">
        <f>IF(HEX2DEC(RIGHT(F3477,4))&gt;=32768,HEX2DEC(RIGHT(F3477,4))-65536,HEX2DEC(RIGHT(F3477,4)))/Codes!$N$2</f>
        <v>0</v>
      </c>
      <c r="T3477" s="18">
        <f t="shared" si="956"/>
        <v>361</v>
      </c>
      <c r="U3477" s="1">
        <f t="shared" si="957"/>
        <v>50</v>
      </c>
      <c r="V3477" s="1">
        <f t="shared" si="958"/>
        <v>0</v>
      </c>
      <c r="W3477" s="1" t="str">
        <f t="shared" si="959"/>
        <v>100</v>
      </c>
      <c r="X3477" s="1">
        <f t="shared" si="960"/>
        <v>0</v>
      </c>
      <c r="Y3477" s="1">
        <f t="shared" si="961"/>
        <v>80</v>
      </c>
      <c r="Z3477" s="1" t="str">
        <f>VLOOKUP(BIN2DEC(MID(HEX2BIN(MID(H3477,3,2),8),2,5)),Codes!$E$1:$F$18,2)</f>
        <v>Slash</v>
      </c>
      <c r="AA3477" s="6" t="str">
        <f t="shared" si="962"/>
        <v>0</v>
      </c>
      <c r="AB3477" s="1">
        <f t="shared" si="963"/>
        <v>1</v>
      </c>
      <c r="AC3477" s="1" t="str">
        <f>VLOOKUP(BIN2DEC(RIGHT(HEX2BIN(MID(H3477,6,1),4),1)&amp;LEFT(HEX2BIN(MID(H3477,7,1),4),1)),Codes!$K$1:$L$5,2)</f>
        <v>M</v>
      </c>
      <c r="AD3477" s="1" t="str">
        <f>VLOOKUP(BIN2DEC(RIGHT(HEX2BIN(MID(H3477,7,1),4),3)&amp;LEFT(HEX2BIN(MID(H3477,8,1),4),2)),Codes!$H$2:$I$33,2)</f>
        <v>Slash</v>
      </c>
      <c r="AE3477" s="1" t="str">
        <f t="shared" si="964"/>
        <v>1</v>
      </c>
      <c r="AF3477" s="1" t="str">
        <f t="shared" si="965"/>
        <v>1</v>
      </c>
      <c r="AH3477" s="6">
        <f t="shared" si="966"/>
        <v>35</v>
      </c>
    </row>
    <row r="3478" spans="1:34">
      <c r="A3478" s="3" t="s">
        <v>7704</v>
      </c>
      <c r="B3478" s="1" t="s">
        <v>85</v>
      </c>
      <c r="C3478" s="6" t="s">
        <v>5195</v>
      </c>
      <c r="D3478" s="9" t="s">
        <v>7447</v>
      </c>
      <c r="E3478" s="9" t="s">
        <v>207</v>
      </c>
      <c r="F3478" s="9" t="s">
        <v>91</v>
      </c>
      <c r="G3478" s="9" t="s">
        <v>1321</v>
      </c>
      <c r="H3478" s="9" t="s">
        <v>1322</v>
      </c>
      <c r="J3478" s="6" t="str">
        <f t="shared" si="950"/>
        <v>001011</v>
      </c>
      <c r="K3478" s="1">
        <f t="shared" si="951"/>
        <v>1</v>
      </c>
      <c r="L3478" s="6" t="str">
        <f t="shared" si="952"/>
        <v>00000</v>
      </c>
      <c r="M3478" s="1">
        <f t="shared" si="953"/>
        <v>73</v>
      </c>
      <c r="N3478" s="6" t="str">
        <f t="shared" si="954"/>
        <v>00</v>
      </c>
      <c r="O3478" s="1">
        <f t="shared" si="955"/>
        <v>6</v>
      </c>
      <c r="P3478" s="1">
        <f>IF(HEX2DEC(LEFT(E3478,4))&gt;=32768,HEX2DEC(LEFT(E3478,4))-65536,HEX2DEC(LEFT(E3478,4)))/Codes!$N$2</f>
        <v>4</v>
      </c>
      <c r="Q3478" s="1">
        <f>IF(HEX2DEC(RIGHT(E3478,4))&gt;=32768,HEX2DEC(RIGHT(E3478,4))-65536,HEX2DEC(RIGHT(E3478,4)))/Codes!$N$2</f>
        <v>0</v>
      </c>
      <c r="R3478" s="1">
        <f>IF(HEX2DEC(LEFT(F3478,4))&gt;=32768,HEX2DEC(LEFT(F3478,4))-65536,HEX2DEC(LEFT(F3478,4)))/Codes!$N$2</f>
        <v>0</v>
      </c>
      <c r="S3478" s="1">
        <f>IF(HEX2DEC(RIGHT(F3478,4))&gt;=32768,HEX2DEC(RIGHT(F3478,4))-65536,HEX2DEC(RIGHT(F3478,4)))/Codes!$N$2</f>
        <v>0</v>
      </c>
      <c r="T3478" s="18">
        <f t="shared" si="956"/>
        <v>361</v>
      </c>
      <c r="U3478" s="1">
        <f t="shared" si="957"/>
        <v>50</v>
      </c>
      <c r="V3478" s="1">
        <f t="shared" si="958"/>
        <v>0</v>
      </c>
      <c r="W3478" s="1" t="str">
        <f t="shared" si="959"/>
        <v>100</v>
      </c>
      <c r="X3478" s="1">
        <f t="shared" si="960"/>
        <v>0</v>
      </c>
      <c r="Y3478" s="1">
        <f t="shared" si="961"/>
        <v>80</v>
      </c>
      <c r="Z3478" s="1" t="str">
        <f>VLOOKUP(BIN2DEC(MID(HEX2BIN(MID(H3478,3,2),8),2,5)),Codes!$E$1:$F$18,2)</f>
        <v>Slash</v>
      </c>
      <c r="AA3478" s="6" t="str">
        <f t="shared" si="962"/>
        <v>0</v>
      </c>
      <c r="AB3478" s="1">
        <f t="shared" si="963"/>
        <v>1</v>
      </c>
      <c r="AC3478" s="1" t="str">
        <f>VLOOKUP(BIN2DEC(RIGHT(HEX2BIN(MID(H3478,6,1),4),1)&amp;LEFT(HEX2BIN(MID(H3478,7,1),4),1)),Codes!$K$1:$L$5,2)</f>
        <v>M</v>
      </c>
      <c r="AD3478" s="1" t="str">
        <f>VLOOKUP(BIN2DEC(RIGHT(HEX2BIN(MID(H3478,7,1),4),3)&amp;LEFT(HEX2BIN(MID(H3478,8,1),4),2)),Codes!$H$2:$I$33,2)</f>
        <v>Slash</v>
      </c>
      <c r="AE3478" s="1" t="str">
        <f t="shared" si="964"/>
        <v>1</v>
      </c>
      <c r="AF3478" s="1" t="str">
        <f t="shared" si="965"/>
        <v>1</v>
      </c>
      <c r="AH3478" s="6">
        <f t="shared" si="966"/>
        <v>35</v>
      </c>
    </row>
    <row r="3479" spans="1:34">
      <c r="A3479" s="3" t="s">
        <v>7705</v>
      </c>
      <c r="B3479" s="1" t="s">
        <v>85</v>
      </c>
      <c r="C3479" s="6" t="s">
        <v>5195</v>
      </c>
      <c r="D3479" s="9" t="s">
        <v>7449</v>
      </c>
      <c r="E3479" s="9" t="s">
        <v>207</v>
      </c>
      <c r="F3479" s="9" t="s">
        <v>91</v>
      </c>
      <c r="G3479" s="9" t="s">
        <v>1321</v>
      </c>
      <c r="H3479" s="9" t="s">
        <v>1322</v>
      </c>
      <c r="J3479" s="6" t="str">
        <f t="shared" si="950"/>
        <v>001011</v>
      </c>
      <c r="K3479" s="1">
        <f t="shared" si="951"/>
        <v>2</v>
      </c>
      <c r="L3479" s="6" t="str">
        <f t="shared" si="952"/>
        <v>00000</v>
      </c>
      <c r="M3479" s="1">
        <f t="shared" si="953"/>
        <v>27</v>
      </c>
      <c r="N3479" s="6" t="str">
        <f t="shared" si="954"/>
        <v>00</v>
      </c>
      <c r="O3479" s="1">
        <f t="shared" si="955"/>
        <v>6</v>
      </c>
      <c r="P3479" s="1">
        <f>IF(HEX2DEC(LEFT(E3479,4))&gt;=32768,HEX2DEC(LEFT(E3479,4))-65536,HEX2DEC(LEFT(E3479,4)))/Codes!$N$2</f>
        <v>4</v>
      </c>
      <c r="Q3479" s="1">
        <f>IF(HEX2DEC(RIGHT(E3479,4))&gt;=32768,HEX2DEC(RIGHT(E3479,4))-65536,HEX2DEC(RIGHT(E3479,4)))/Codes!$N$2</f>
        <v>0</v>
      </c>
      <c r="R3479" s="1">
        <f>IF(HEX2DEC(LEFT(F3479,4))&gt;=32768,HEX2DEC(LEFT(F3479,4))-65536,HEX2DEC(LEFT(F3479,4)))/Codes!$N$2</f>
        <v>0</v>
      </c>
      <c r="S3479" s="1">
        <f>IF(HEX2DEC(RIGHT(F3479,4))&gt;=32768,HEX2DEC(RIGHT(F3479,4))-65536,HEX2DEC(RIGHT(F3479,4)))/Codes!$N$2</f>
        <v>0</v>
      </c>
      <c r="T3479" s="18">
        <f t="shared" si="956"/>
        <v>361</v>
      </c>
      <c r="U3479" s="1">
        <f t="shared" si="957"/>
        <v>50</v>
      </c>
      <c r="V3479" s="1">
        <f t="shared" si="958"/>
        <v>0</v>
      </c>
      <c r="W3479" s="1" t="str">
        <f t="shared" si="959"/>
        <v>100</v>
      </c>
      <c r="X3479" s="1">
        <f t="shared" si="960"/>
        <v>0</v>
      </c>
      <c r="Y3479" s="1">
        <f t="shared" si="961"/>
        <v>80</v>
      </c>
      <c r="Z3479" s="1" t="str">
        <f>VLOOKUP(BIN2DEC(MID(HEX2BIN(MID(H3479,3,2),8),2,5)),Codes!$E$1:$F$18,2)</f>
        <v>Slash</v>
      </c>
      <c r="AA3479" s="6" t="str">
        <f t="shared" si="962"/>
        <v>0</v>
      </c>
      <c r="AB3479" s="1">
        <f t="shared" si="963"/>
        <v>1</v>
      </c>
      <c r="AC3479" s="1" t="str">
        <f>VLOOKUP(BIN2DEC(RIGHT(HEX2BIN(MID(H3479,6,1),4),1)&amp;LEFT(HEX2BIN(MID(H3479,7,1),4),1)),Codes!$K$1:$L$5,2)</f>
        <v>M</v>
      </c>
      <c r="AD3479" s="1" t="str">
        <f>VLOOKUP(BIN2DEC(RIGHT(HEX2BIN(MID(H3479,7,1),4),3)&amp;LEFT(HEX2BIN(MID(H3479,8,1),4),2)),Codes!$H$2:$I$33,2)</f>
        <v>Slash</v>
      </c>
      <c r="AE3479" s="1" t="str">
        <f t="shared" si="964"/>
        <v>1</v>
      </c>
      <c r="AF3479" s="1" t="str">
        <f t="shared" si="965"/>
        <v>1</v>
      </c>
      <c r="AH3479" s="6">
        <f t="shared" si="966"/>
        <v>35</v>
      </c>
    </row>
    <row r="3480" spans="1:34">
      <c r="A3480" s="3" t="s">
        <v>7706</v>
      </c>
      <c r="B3480" s="1" t="s">
        <v>85</v>
      </c>
      <c r="C3480" s="6" t="s">
        <v>5195</v>
      </c>
      <c r="D3480" s="9" t="s">
        <v>7596</v>
      </c>
      <c r="E3480" s="9" t="s">
        <v>7139</v>
      </c>
      <c r="F3480" s="9" t="s">
        <v>91</v>
      </c>
      <c r="G3480" s="9" t="s">
        <v>1321</v>
      </c>
      <c r="H3480" s="9" t="s">
        <v>1322</v>
      </c>
      <c r="J3480" s="6" t="str">
        <f t="shared" si="950"/>
        <v>001011</v>
      </c>
      <c r="K3480" s="1">
        <f t="shared" si="951"/>
        <v>3</v>
      </c>
      <c r="L3480" s="6" t="str">
        <f t="shared" si="952"/>
        <v>00000</v>
      </c>
      <c r="M3480" s="1">
        <f t="shared" si="953"/>
        <v>78</v>
      </c>
      <c r="N3480" s="6" t="str">
        <f t="shared" si="954"/>
        <v>00</v>
      </c>
      <c r="O3480" s="1">
        <f t="shared" si="955"/>
        <v>6</v>
      </c>
      <c r="P3480" s="1">
        <f>IF(HEX2DEC(LEFT(E3480,4))&gt;=32768,HEX2DEC(LEFT(E3480,4))-65536,HEX2DEC(LEFT(E3480,4)))/Codes!$N$2</f>
        <v>4.8</v>
      </c>
      <c r="Q3480" s="1">
        <f>IF(HEX2DEC(RIGHT(E3480,4))&gt;=32768,HEX2DEC(RIGHT(E3480,4))-65536,HEX2DEC(RIGHT(E3480,4)))/Codes!$N$2</f>
        <v>4.8</v>
      </c>
      <c r="R3480" s="1">
        <f>IF(HEX2DEC(LEFT(F3480,4))&gt;=32768,HEX2DEC(LEFT(F3480,4))-65536,HEX2DEC(LEFT(F3480,4)))/Codes!$N$2</f>
        <v>0</v>
      </c>
      <c r="S3480" s="1">
        <f>IF(HEX2DEC(RIGHT(F3480,4))&gt;=32768,HEX2DEC(RIGHT(F3480,4))-65536,HEX2DEC(RIGHT(F3480,4)))/Codes!$N$2</f>
        <v>0</v>
      </c>
      <c r="T3480" s="18">
        <f t="shared" si="956"/>
        <v>361</v>
      </c>
      <c r="U3480" s="1">
        <f t="shared" si="957"/>
        <v>50</v>
      </c>
      <c r="V3480" s="1">
        <f t="shared" si="958"/>
        <v>0</v>
      </c>
      <c r="W3480" s="1" t="str">
        <f t="shared" si="959"/>
        <v>100</v>
      </c>
      <c r="X3480" s="1">
        <f t="shared" si="960"/>
        <v>0</v>
      </c>
      <c r="Y3480" s="1">
        <f t="shared" si="961"/>
        <v>80</v>
      </c>
      <c r="Z3480" s="1" t="str">
        <f>VLOOKUP(BIN2DEC(MID(HEX2BIN(MID(H3480,3,2),8),2,5)),Codes!$E$1:$F$18,2)</f>
        <v>Slash</v>
      </c>
      <c r="AA3480" s="6" t="str">
        <f t="shared" si="962"/>
        <v>0</v>
      </c>
      <c r="AB3480" s="1">
        <f t="shared" si="963"/>
        <v>1</v>
      </c>
      <c r="AC3480" s="1" t="str">
        <f>VLOOKUP(BIN2DEC(RIGHT(HEX2BIN(MID(H3480,6,1),4),1)&amp;LEFT(HEX2BIN(MID(H3480,7,1),4),1)),Codes!$K$1:$L$5,2)</f>
        <v>M</v>
      </c>
      <c r="AD3480" s="1" t="str">
        <f>VLOOKUP(BIN2DEC(RIGHT(HEX2BIN(MID(H3480,7,1),4),3)&amp;LEFT(HEX2BIN(MID(H3480,8,1),4),2)),Codes!$H$2:$I$33,2)</f>
        <v>Slash</v>
      </c>
      <c r="AE3480" s="1" t="str">
        <f t="shared" si="964"/>
        <v>1</v>
      </c>
      <c r="AF3480" s="1" t="str">
        <f t="shared" si="965"/>
        <v>1</v>
      </c>
      <c r="AH3480" s="6">
        <f t="shared" si="966"/>
        <v>35</v>
      </c>
    </row>
    <row r="3481" spans="1:34">
      <c r="A3481" s="3" t="s">
        <v>7707</v>
      </c>
      <c r="B3481" s="1" t="s">
        <v>85</v>
      </c>
      <c r="C3481" s="6" t="s">
        <v>5196</v>
      </c>
      <c r="D3481" s="9" t="s">
        <v>7417</v>
      </c>
      <c r="E3481" s="9" t="s">
        <v>7135</v>
      </c>
      <c r="F3481" s="9" t="s">
        <v>91</v>
      </c>
      <c r="G3481" s="9" t="s">
        <v>1321</v>
      </c>
      <c r="H3481" s="9" t="s">
        <v>1322</v>
      </c>
      <c r="J3481" s="6" t="str">
        <f t="shared" si="950"/>
        <v>001011</v>
      </c>
      <c r="K3481" s="1">
        <f t="shared" si="951"/>
        <v>0</v>
      </c>
      <c r="L3481" s="6" t="str">
        <f t="shared" si="952"/>
        <v>00000</v>
      </c>
      <c r="M3481" s="1">
        <f t="shared" si="953"/>
        <v>78</v>
      </c>
      <c r="N3481" s="6" t="str">
        <f t="shared" si="954"/>
        <v>00</v>
      </c>
      <c r="O3481" s="1">
        <f t="shared" si="955"/>
        <v>6</v>
      </c>
      <c r="P3481" s="1">
        <f>IF(HEX2DEC(LEFT(E3481,4))&gt;=32768,HEX2DEC(LEFT(E3481,4))-65536,HEX2DEC(LEFT(E3481,4)))/Codes!$N$2</f>
        <v>5.6</v>
      </c>
      <c r="Q3481" s="1">
        <f>IF(HEX2DEC(RIGHT(E3481,4))&gt;=32768,HEX2DEC(RIGHT(E3481,4))-65536,HEX2DEC(RIGHT(E3481,4)))/Codes!$N$2</f>
        <v>-0.8</v>
      </c>
      <c r="R3481" s="1">
        <f>IF(HEX2DEC(LEFT(F3481,4))&gt;=32768,HEX2DEC(LEFT(F3481,4))-65536,HEX2DEC(LEFT(F3481,4)))/Codes!$N$2</f>
        <v>0</v>
      </c>
      <c r="S3481" s="1">
        <f>IF(HEX2DEC(RIGHT(F3481,4))&gt;=32768,HEX2DEC(RIGHT(F3481,4))-65536,HEX2DEC(RIGHT(F3481,4)))/Codes!$N$2</f>
        <v>0</v>
      </c>
      <c r="T3481" s="18">
        <f t="shared" si="956"/>
        <v>361</v>
      </c>
      <c r="U3481" s="1">
        <f t="shared" si="957"/>
        <v>50</v>
      </c>
      <c r="V3481" s="1">
        <f t="shared" si="958"/>
        <v>0</v>
      </c>
      <c r="W3481" s="1" t="str">
        <f t="shared" si="959"/>
        <v>100</v>
      </c>
      <c r="X3481" s="1">
        <f t="shared" si="960"/>
        <v>0</v>
      </c>
      <c r="Y3481" s="1">
        <f t="shared" si="961"/>
        <v>80</v>
      </c>
      <c r="Z3481" s="1" t="str">
        <f>VLOOKUP(BIN2DEC(MID(HEX2BIN(MID(H3481,3,2),8),2,5)),Codes!$E$1:$F$18,2)</f>
        <v>Slash</v>
      </c>
      <c r="AA3481" s="6" t="str">
        <f t="shared" si="962"/>
        <v>0</v>
      </c>
      <c r="AB3481" s="1">
        <f t="shared" si="963"/>
        <v>1</v>
      </c>
      <c r="AC3481" s="1" t="str">
        <f>VLOOKUP(BIN2DEC(RIGHT(HEX2BIN(MID(H3481,6,1),4),1)&amp;LEFT(HEX2BIN(MID(H3481,7,1),4),1)),Codes!$K$1:$L$5,2)</f>
        <v>M</v>
      </c>
      <c r="AD3481" s="1" t="str">
        <f>VLOOKUP(BIN2DEC(RIGHT(HEX2BIN(MID(H3481,7,1),4),3)&amp;LEFT(HEX2BIN(MID(H3481,8,1),4),2)),Codes!$H$2:$I$33,2)</f>
        <v>Slash</v>
      </c>
      <c r="AE3481" s="1" t="str">
        <f t="shared" si="964"/>
        <v>1</v>
      </c>
      <c r="AF3481" s="1" t="str">
        <f t="shared" si="965"/>
        <v>1</v>
      </c>
      <c r="AH3481" s="6">
        <f t="shared" si="966"/>
        <v>35</v>
      </c>
    </row>
    <row r="3482" spans="1:34">
      <c r="A3482" s="3" t="s">
        <v>7708</v>
      </c>
      <c r="B3482" s="1" t="s">
        <v>85</v>
      </c>
      <c r="C3482" s="6" t="s">
        <v>5196</v>
      </c>
      <c r="D3482" s="9" t="s">
        <v>7447</v>
      </c>
      <c r="E3482" s="9" t="s">
        <v>207</v>
      </c>
      <c r="F3482" s="9" t="s">
        <v>91</v>
      </c>
      <c r="G3482" s="9" t="s">
        <v>1321</v>
      </c>
      <c r="H3482" s="9" t="s">
        <v>1322</v>
      </c>
      <c r="J3482" s="6" t="str">
        <f t="shared" si="950"/>
        <v>001011</v>
      </c>
      <c r="K3482" s="1">
        <f t="shared" si="951"/>
        <v>1</v>
      </c>
      <c r="L3482" s="6" t="str">
        <f t="shared" si="952"/>
        <v>00000</v>
      </c>
      <c r="M3482" s="1">
        <f t="shared" si="953"/>
        <v>73</v>
      </c>
      <c r="N3482" s="6" t="str">
        <f t="shared" si="954"/>
        <v>00</v>
      </c>
      <c r="O3482" s="1">
        <f t="shared" si="955"/>
        <v>6</v>
      </c>
      <c r="P3482" s="1">
        <f>IF(HEX2DEC(LEFT(E3482,4))&gt;=32768,HEX2DEC(LEFT(E3482,4))-65536,HEX2DEC(LEFT(E3482,4)))/Codes!$N$2</f>
        <v>4</v>
      </c>
      <c r="Q3482" s="1">
        <f>IF(HEX2DEC(RIGHT(E3482,4))&gt;=32768,HEX2DEC(RIGHT(E3482,4))-65536,HEX2DEC(RIGHT(E3482,4)))/Codes!$N$2</f>
        <v>0</v>
      </c>
      <c r="R3482" s="1">
        <f>IF(HEX2DEC(LEFT(F3482,4))&gt;=32768,HEX2DEC(LEFT(F3482,4))-65536,HEX2DEC(LEFT(F3482,4)))/Codes!$N$2</f>
        <v>0</v>
      </c>
      <c r="S3482" s="1">
        <f>IF(HEX2DEC(RIGHT(F3482,4))&gt;=32768,HEX2DEC(RIGHT(F3482,4))-65536,HEX2DEC(RIGHT(F3482,4)))/Codes!$N$2</f>
        <v>0</v>
      </c>
      <c r="T3482" s="18">
        <f t="shared" si="956"/>
        <v>361</v>
      </c>
      <c r="U3482" s="1">
        <f t="shared" si="957"/>
        <v>50</v>
      </c>
      <c r="V3482" s="1">
        <f t="shared" si="958"/>
        <v>0</v>
      </c>
      <c r="W3482" s="1" t="str">
        <f t="shared" si="959"/>
        <v>100</v>
      </c>
      <c r="X3482" s="1">
        <f t="shared" si="960"/>
        <v>0</v>
      </c>
      <c r="Y3482" s="1">
        <f t="shared" si="961"/>
        <v>80</v>
      </c>
      <c r="Z3482" s="1" t="str">
        <f>VLOOKUP(BIN2DEC(MID(HEX2BIN(MID(H3482,3,2),8),2,5)),Codes!$E$1:$F$18,2)</f>
        <v>Slash</v>
      </c>
      <c r="AA3482" s="6" t="str">
        <f t="shared" si="962"/>
        <v>0</v>
      </c>
      <c r="AB3482" s="1">
        <f t="shared" si="963"/>
        <v>1</v>
      </c>
      <c r="AC3482" s="1" t="str">
        <f>VLOOKUP(BIN2DEC(RIGHT(HEX2BIN(MID(H3482,6,1),4),1)&amp;LEFT(HEX2BIN(MID(H3482,7,1),4),1)),Codes!$K$1:$L$5,2)</f>
        <v>M</v>
      </c>
      <c r="AD3482" s="1" t="str">
        <f>VLOOKUP(BIN2DEC(RIGHT(HEX2BIN(MID(H3482,7,1),4),3)&amp;LEFT(HEX2BIN(MID(H3482,8,1),4),2)),Codes!$H$2:$I$33,2)</f>
        <v>Slash</v>
      </c>
      <c r="AE3482" s="1" t="str">
        <f t="shared" si="964"/>
        <v>1</v>
      </c>
      <c r="AF3482" s="1" t="str">
        <f t="shared" si="965"/>
        <v>1</v>
      </c>
      <c r="AH3482" s="6">
        <f t="shared" si="966"/>
        <v>35</v>
      </c>
    </row>
    <row r="3483" spans="1:34">
      <c r="A3483" s="3" t="s">
        <v>7709</v>
      </c>
      <c r="B3483" s="1" t="s">
        <v>85</v>
      </c>
      <c r="C3483" s="6" t="s">
        <v>5196</v>
      </c>
      <c r="D3483" s="9" t="s">
        <v>7449</v>
      </c>
      <c r="E3483" s="9" t="s">
        <v>207</v>
      </c>
      <c r="F3483" s="9" t="s">
        <v>91</v>
      </c>
      <c r="G3483" s="9" t="s">
        <v>1321</v>
      </c>
      <c r="H3483" s="9" t="s">
        <v>1322</v>
      </c>
      <c r="J3483" s="6" t="str">
        <f t="shared" si="950"/>
        <v>001011</v>
      </c>
      <c r="K3483" s="1">
        <f t="shared" si="951"/>
        <v>2</v>
      </c>
      <c r="L3483" s="6" t="str">
        <f t="shared" si="952"/>
        <v>00000</v>
      </c>
      <c r="M3483" s="1">
        <f t="shared" si="953"/>
        <v>27</v>
      </c>
      <c r="N3483" s="6" t="str">
        <f t="shared" si="954"/>
        <v>00</v>
      </c>
      <c r="O3483" s="1">
        <f t="shared" si="955"/>
        <v>6</v>
      </c>
      <c r="P3483" s="1">
        <f>IF(HEX2DEC(LEFT(E3483,4))&gt;=32768,HEX2DEC(LEFT(E3483,4))-65536,HEX2DEC(LEFT(E3483,4)))/Codes!$N$2</f>
        <v>4</v>
      </c>
      <c r="Q3483" s="1">
        <f>IF(HEX2DEC(RIGHT(E3483,4))&gt;=32768,HEX2DEC(RIGHT(E3483,4))-65536,HEX2DEC(RIGHT(E3483,4)))/Codes!$N$2</f>
        <v>0</v>
      </c>
      <c r="R3483" s="1">
        <f>IF(HEX2DEC(LEFT(F3483,4))&gt;=32768,HEX2DEC(LEFT(F3483,4))-65536,HEX2DEC(LEFT(F3483,4)))/Codes!$N$2</f>
        <v>0</v>
      </c>
      <c r="S3483" s="1">
        <f>IF(HEX2DEC(RIGHT(F3483,4))&gt;=32768,HEX2DEC(RIGHT(F3483,4))-65536,HEX2DEC(RIGHT(F3483,4)))/Codes!$N$2</f>
        <v>0</v>
      </c>
      <c r="T3483" s="18">
        <f t="shared" si="956"/>
        <v>361</v>
      </c>
      <c r="U3483" s="1">
        <f t="shared" si="957"/>
        <v>50</v>
      </c>
      <c r="V3483" s="1">
        <f t="shared" si="958"/>
        <v>0</v>
      </c>
      <c r="W3483" s="1" t="str">
        <f t="shared" si="959"/>
        <v>100</v>
      </c>
      <c r="X3483" s="1">
        <f t="shared" si="960"/>
        <v>0</v>
      </c>
      <c r="Y3483" s="1">
        <f t="shared" si="961"/>
        <v>80</v>
      </c>
      <c r="Z3483" s="1" t="str">
        <f>VLOOKUP(BIN2DEC(MID(HEX2BIN(MID(H3483,3,2),8),2,5)),Codes!$E$1:$F$18,2)</f>
        <v>Slash</v>
      </c>
      <c r="AA3483" s="6" t="str">
        <f t="shared" si="962"/>
        <v>0</v>
      </c>
      <c r="AB3483" s="1">
        <f t="shared" si="963"/>
        <v>1</v>
      </c>
      <c r="AC3483" s="1" t="str">
        <f>VLOOKUP(BIN2DEC(RIGHT(HEX2BIN(MID(H3483,6,1),4),1)&amp;LEFT(HEX2BIN(MID(H3483,7,1),4),1)),Codes!$K$1:$L$5,2)</f>
        <v>M</v>
      </c>
      <c r="AD3483" s="1" t="str">
        <f>VLOOKUP(BIN2DEC(RIGHT(HEX2BIN(MID(H3483,7,1),4),3)&amp;LEFT(HEX2BIN(MID(H3483,8,1),4),2)),Codes!$H$2:$I$33,2)</f>
        <v>Slash</v>
      </c>
      <c r="AE3483" s="1" t="str">
        <f t="shared" si="964"/>
        <v>1</v>
      </c>
      <c r="AF3483" s="1" t="str">
        <f t="shared" si="965"/>
        <v>1</v>
      </c>
      <c r="AH3483" s="6">
        <f t="shared" si="966"/>
        <v>35</v>
      </c>
    </row>
    <row r="3484" spans="1:34">
      <c r="A3484" s="3" t="s">
        <v>7710</v>
      </c>
      <c r="B3484" s="1" t="s">
        <v>85</v>
      </c>
      <c r="C3484" s="6" t="s">
        <v>5196</v>
      </c>
      <c r="D3484" s="9" t="s">
        <v>7596</v>
      </c>
      <c r="E3484" s="9" t="s">
        <v>7139</v>
      </c>
      <c r="F3484" s="9" t="s">
        <v>91</v>
      </c>
      <c r="G3484" s="9" t="s">
        <v>1321</v>
      </c>
      <c r="H3484" s="9" t="s">
        <v>1322</v>
      </c>
      <c r="J3484" s="6" t="str">
        <f t="shared" si="950"/>
        <v>001011</v>
      </c>
      <c r="K3484" s="1">
        <f t="shared" si="951"/>
        <v>3</v>
      </c>
      <c r="L3484" s="6" t="str">
        <f t="shared" si="952"/>
        <v>00000</v>
      </c>
      <c r="M3484" s="1">
        <f t="shared" si="953"/>
        <v>78</v>
      </c>
      <c r="N3484" s="6" t="str">
        <f t="shared" si="954"/>
        <v>00</v>
      </c>
      <c r="O3484" s="1">
        <f t="shared" si="955"/>
        <v>6</v>
      </c>
      <c r="P3484" s="1">
        <f>IF(HEX2DEC(LEFT(E3484,4))&gt;=32768,HEX2DEC(LEFT(E3484,4))-65536,HEX2DEC(LEFT(E3484,4)))/Codes!$N$2</f>
        <v>4.8</v>
      </c>
      <c r="Q3484" s="1">
        <f>IF(HEX2DEC(RIGHT(E3484,4))&gt;=32768,HEX2DEC(RIGHT(E3484,4))-65536,HEX2DEC(RIGHT(E3484,4)))/Codes!$N$2</f>
        <v>4.8</v>
      </c>
      <c r="R3484" s="1">
        <f>IF(HEX2DEC(LEFT(F3484,4))&gt;=32768,HEX2DEC(LEFT(F3484,4))-65536,HEX2DEC(LEFT(F3484,4)))/Codes!$N$2</f>
        <v>0</v>
      </c>
      <c r="S3484" s="1">
        <f>IF(HEX2DEC(RIGHT(F3484,4))&gt;=32768,HEX2DEC(RIGHT(F3484,4))-65536,HEX2DEC(RIGHT(F3484,4)))/Codes!$N$2</f>
        <v>0</v>
      </c>
      <c r="T3484" s="18">
        <f t="shared" si="956"/>
        <v>361</v>
      </c>
      <c r="U3484" s="1">
        <f t="shared" si="957"/>
        <v>50</v>
      </c>
      <c r="V3484" s="1">
        <f t="shared" si="958"/>
        <v>0</v>
      </c>
      <c r="W3484" s="1" t="str">
        <f t="shared" si="959"/>
        <v>100</v>
      </c>
      <c r="X3484" s="1">
        <f t="shared" si="960"/>
        <v>0</v>
      </c>
      <c r="Y3484" s="1">
        <f t="shared" si="961"/>
        <v>80</v>
      </c>
      <c r="Z3484" s="1" t="str">
        <f>VLOOKUP(BIN2DEC(MID(HEX2BIN(MID(H3484,3,2),8),2,5)),Codes!$E$1:$F$18,2)</f>
        <v>Slash</v>
      </c>
      <c r="AA3484" s="6" t="str">
        <f t="shared" si="962"/>
        <v>0</v>
      </c>
      <c r="AB3484" s="1">
        <f t="shared" si="963"/>
        <v>1</v>
      </c>
      <c r="AC3484" s="1" t="str">
        <f>VLOOKUP(BIN2DEC(RIGHT(HEX2BIN(MID(H3484,6,1),4),1)&amp;LEFT(HEX2BIN(MID(H3484,7,1),4),1)),Codes!$K$1:$L$5,2)</f>
        <v>M</v>
      </c>
      <c r="AD3484" s="1" t="str">
        <f>VLOOKUP(BIN2DEC(RIGHT(HEX2BIN(MID(H3484,7,1),4),3)&amp;LEFT(HEX2BIN(MID(H3484,8,1),4),2)),Codes!$H$2:$I$33,2)</f>
        <v>Slash</v>
      </c>
      <c r="AE3484" s="1" t="str">
        <f t="shared" si="964"/>
        <v>1</v>
      </c>
      <c r="AF3484" s="1" t="str">
        <f t="shared" si="965"/>
        <v>1</v>
      </c>
      <c r="AH3484" s="6">
        <f t="shared" si="966"/>
        <v>35</v>
      </c>
    </row>
    <row r="3485" spans="1:34">
      <c r="A3485" s="3" t="s">
        <v>7711</v>
      </c>
      <c r="B3485" s="1" t="s">
        <v>85</v>
      </c>
      <c r="C3485" s="6" t="s">
        <v>5200</v>
      </c>
      <c r="D3485" s="9" t="s">
        <v>7417</v>
      </c>
      <c r="E3485" s="9" t="s">
        <v>7135</v>
      </c>
      <c r="F3485" s="9" t="s">
        <v>91</v>
      </c>
      <c r="G3485" s="9" t="s">
        <v>1321</v>
      </c>
      <c r="H3485" s="9" t="s">
        <v>1322</v>
      </c>
      <c r="J3485" s="6" t="str">
        <f t="shared" si="950"/>
        <v>001011</v>
      </c>
      <c r="K3485" s="1">
        <f t="shared" si="951"/>
        <v>0</v>
      </c>
      <c r="L3485" s="6" t="str">
        <f t="shared" si="952"/>
        <v>00000</v>
      </c>
      <c r="M3485" s="1">
        <f t="shared" si="953"/>
        <v>78</v>
      </c>
      <c r="N3485" s="6" t="str">
        <f t="shared" si="954"/>
        <v>00</v>
      </c>
      <c r="O3485" s="1">
        <f t="shared" si="955"/>
        <v>6</v>
      </c>
      <c r="P3485" s="1">
        <f>IF(HEX2DEC(LEFT(E3485,4))&gt;=32768,HEX2DEC(LEFT(E3485,4))-65536,HEX2DEC(LEFT(E3485,4)))/Codes!$N$2</f>
        <v>5.6</v>
      </c>
      <c r="Q3485" s="1">
        <f>IF(HEX2DEC(RIGHT(E3485,4))&gt;=32768,HEX2DEC(RIGHT(E3485,4))-65536,HEX2DEC(RIGHT(E3485,4)))/Codes!$N$2</f>
        <v>-0.8</v>
      </c>
      <c r="R3485" s="1">
        <f>IF(HEX2DEC(LEFT(F3485,4))&gt;=32768,HEX2DEC(LEFT(F3485,4))-65536,HEX2DEC(LEFT(F3485,4)))/Codes!$N$2</f>
        <v>0</v>
      </c>
      <c r="S3485" s="1">
        <f>IF(HEX2DEC(RIGHT(F3485,4))&gt;=32768,HEX2DEC(RIGHT(F3485,4))-65536,HEX2DEC(RIGHT(F3485,4)))/Codes!$N$2</f>
        <v>0</v>
      </c>
      <c r="T3485" s="18">
        <f t="shared" si="956"/>
        <v>361</v>
      </c>
      <c r="U3485" s="1">
        <f t="shared" si="957"/>
        <v>50</v>
      </c>
      <c r="V3485" s="1">
        <f t="shared" si="958"/>
        <v>0</v>
      </c>
      <c r="W3485" s="1" t="str">
        <f t="shared" si="959"/>
        <v>100</v>
      </c>
      <c r="X3485" s="1">
        <f t="shared" si="960"/>
        <v>0</v>
      </c>
      <c r="Y3485" s="1">
        <f t="shared" si="961"/>
        <v>80</v>
      </c>
      <c r="Z3485" s="1" t="str">
        <f>VLOOKUP(BIN2DEC(MID(HEX2BIN(MID(H3485,3,2),8),2,5)),Codes!$E$1:$F$18,2)</f>
        <v>Slash</v>
      </c>
      <c r="AA3485" s="6" t="str">
        <f t="shared" si="962"/>
        <v>0</v>
      </c>
      <c r="AB3485" s="1">
        <f t="shared" si="963"/>
        <v>1</v>
      </c>
      <c r="AC3485" s="1" t="str">
        <f>VLOOKUP(BIN2DEC(RIGHT(HEX2BIN(MID(H3485,6,1),4),1)&amp;LEFT(HEX2BIN(MID(H3485,7,1),4),1)),Codes!$K$1:$L$5,2)</f>
        <v>M</v>
      </c>
      <c r="AD3485" s="1" t="str">
        <f>VLOOKUP(BIN2DEC(RIGHT(HEX2BIN(MID(H3485,7,1),4),3)&amp;LEFT(HEX2BIN(MID(H3485,8,1),4),2)),Codes!$H$2:$I$33,2)</f>
        <v>Slash</v>
      </c>
      <c r="AE3485" s="1" t="str">
        <f t="shared" si="964"/>
        <v>1</v>
      </c>
      <c r="AF3485" s="1" t="str">
        <f t="shared" si="965"/>
        <v>1</v>
      </c>
      <c r="AH3485" s="6">
        <f t="shared" si="966"/>
        <v>35</v>
      </c>
    </row>
    <row r="3486" spans="1:34">
      <c r="A3486" s="3" t="s">
        <v>7712</v>
      </c>
      <c r="B3486" s="1" t="s">
        <v>85</v>
      </c>
      <c r="C3486" s="6" t="s">
        <v>5200</v>
      </c>
      <c r="D3486" s="9" t="s">
        <v>7447</v>
      </c>
      <c r="E3486" s="9" t="s">
        <v>207</v>
      </c>
      <c r="F3486" s="9" t="s">
        <v>91</v>
      </c>
      <c r="G3486" s="9" t="s">
        <v>1321</v>
      </c>
      <c r="H3486" s="9" t="s">
        <v>1322</v>
      </c>
      <c r="J3486" s="6" t="str">
        <f t="shared" si="950"/>
        <v>001011</v>
      </c>
      <c r="K3486" s="1">
        <f t="shared" si="951"/>
        <v>1</v>
      </c>
      <c r="L3486" s="6" t="str">
        <f t="shared" si="952"/>
        <v>00000</v>
      </c>
      <c r="M3486" s="1">
        <f t="shared" si="953"/>
        <v>73</v>
      </c>
      <c r="N3486" s="6" t="str">
        <f t="shared" si="954"/>
        <v>00</v>
      </c>
      <c r="O3486" s="1">
        <f t="shared" si="955"/>
        <v>6</v>
      </c>
      <c r="P3486" s="1">
        <f>IF(HEX2DEC(LEFT(E3486,4))&gt;=32768,HEX2DEC(LEFT(E3486,4))-65536,HEX2DEC(LEFT(E3486,4)))/Codes!$N$2</f>
        <v>4</v>
      </c>
      <c r="Q3486" s="1">
        <f>IF(HEX2DEC(RIGHT(E3486,4))&gt;=32768,HEX2DEC(RIGHT(E3486,4))-65536,HEX2DEC(RIGHT(E3486,4)))/Codes!$N$2</f>
        <v>0</v>
      </c>
      <c r="R3486" s="1">
        <f>IF(HEX2DEC(LEFT(F3486,4))&gt;=32768,HEX2DEC(LEFT(F3486,4))-65536,HEX2DEC(LEFT(F3486,4)))/Codes!$N$2</f>
        <v>0</v>
      </c>
      <c r="S3486" s="1">
        <f>IF(HEX2DEC(RIGHT(F3486,4))&gt;=32768,HEX2DEC(RIGHT(F3486,4))-65536,HEX2DEC(RIGHT(F3486,4)))/Codes!$N$2</f>
        <v>0</v>
      </c>
      <c r="T3486" s="18">
        <f t="shared" si="956"/>
        <v>361</v>
      </c>
      <c r="U3486" s="1">
        <f t="shared" si="957"/>
        <v>50</v>
      </c>
      <c r="V3486" s="1">
        <f t="shared" si="958"/>
        <v>0</v>
      </c>
      <c r="W3486" s="1" t="str">
        <f t="shared" si="959"/>
        <v>100</v>
      </c>
      <c r="X3486" s="1">
        <f t="shared" si="960"/>
        <v>0</v>
      </c>
      <c r="Y3486" s="1">
        <f t="shared" si="961"/>
        <v>80</v>
      </c>
      <c r="Z3486" s="1" t="str">
        <f>VLOOKUP(BIN2DEC(MID(HEX2BIN(MID(H3486,3,2),8),2,5)),Codes!$E$1:$F$18,2)</f>
        <v>Slash</v>
      </c>
      <c r="AA3486" s="6" t="str">
        <f t="shared" si="962"/>
        <v>0</v>
      </c>
      <c r="AB3486" s="1">
        <f t="shared" si="963"/>
        <v>1</v>
      </c>
      <c r="AC3486" s="1" t="str">
        <f>VLOOKUP(BIN2DEC(RIGHT(HEX2BIN(MID(H3486,6,1),4),1)&amp;LEFT(HEX2BIN(MID(H3486,7,1),4),1)),Codes!$K$1:$L$5,2)</f>
        <v>M</v>
      </c>
      <c r="AD3486" s="1" t="str">
        <f>VLOOKUP(BIN2DEC(RIGHT(HEX2BIN(MID(H3486,7,1),4),3)&amp;LEFT(HEX2BIN(MID(H3486,8,1),4),2)),Codes!$H$2:$I$33,2)</f>
        <v>Slash</v>
      </c>
      <c r="AE3486" s="1" t="str">
        <f t="shared" si="964"/>
        <v>1</v>
      </c>
      <c r="AF3486" s="1" t="str">
        <f t="shared" si="965"/>
        <v>1</v>
      </c>
      <c r="AH3486" s="6">
        <f t="shared" si="966"/>
        <v>35</v>
      </c>
    </row>
    <row r="3487" spans="1:34">
      <c r="A3487" s="3" t="s">
        <v>7713</v>
      </c>
      <c r="B3487" s="1" t="s">
        <v>85</v>
      </c>
      <c r="C3487" s="6" t="s">
        <v>5200</v>
      </c>
      <c r="D3487" s="9" t="s">
        <v>7449</v>
      </c>
      <c r="E3487" s="9" t="s">
        <v>207</v>
      </c>
      <c r="F3487" s="9" t="s">
        <v>91</v>
      </c>
      <c r="G3487" s="9" t="s">
        <v>1321</v>
      </c>
      <c r="H3487" s="9" t="s">
        <v>1322</v>
      </c>
      <c r="J3487" s="6" t="str">
        <f t="shared" si="950"/>
        <v>001011</v>
      </c>
      <c r="K3487" s="1">
        <f t="shared" si="951"/>
        <v>2</v>
      </c>
      <c r="L3487" s="6" t="str">
        <f t="shared" si="952"/>
        <v>00000</v>
      </c>
      <c r="M3487" s="1">
        <f t="shared" si="953"/>
        <v>27</v>
      </c>
      <c r="N3487" s="6" t="str">
        <f t="shared" si="954"/>
        <v>00</v>
      </c>
      <c r="O3487" s="1">
        <f t="shared" si="955"/>
        <v>6</v>
      </c>
      <c r="P3487" s="1">
        <f>IF(HEX2DEC(LEFT(E3487,4))&gt;=32768,HEX2DEC(LEFT(E3487,4))-65536,HEX2DEC(LEFT(E3487,4)))/Codes!$N$2</f>
        <v>4</v>
      </c>
      <c r="Q3487" s="1">
        <f>IF(HEX2DEC(RIGHT(E3487,4))&gt;=32768,HEX2DEC(RIGHT(E3487,4))-65536,HEX2DEC(RIGHT(E3487,4)))/Codes!$N$2</f>
        <v>0</v>
      </c>
      <c r="R3487" s="1">
        <f>IF(HEX2DEC(LEFT(F3487,4))&gt;=32768,HEX2DEC(LEFT(F3487,4))-65536,HEX2DEC(LEFT(F3487,4)))/Codes!$N$2</f>
        <v>0</v>
      </c>
      <c r="S3487" s="1">
        <f>IF(HEX2DEC(RIGHT(F3487,4))&gt;=32768,HEX2DEC(RIGHT(F3487,4))-65536,HEX2DEC(RIGHT(F3487,4)))/Codes!$N$2</f>
        <v>0</v>
      </c>
      <c r="T3487" s="18">
        <f t="shared" si="956"/>
        <v>361</v>
      </c>
      <c r="U3487" s="1">
        <f t="shared" si="957"/>
        <v>50</v>
      </c>
      <c r="V3487" s="1">
        <f t="shared" si="958"/>
        <v>0</v>
      </c>
      <c r="W3487" s="1" t="str">
        <f t="shared" si="959"/>
        <v>100</v>
      </c>
      <c r="X3487" s="1">
        <f t="shared" si="960"/>
        <v>0</v>
      </c>
      <c r="Y3487" s="1">
        <f t="shared" si="961"/>
        <v>80</v>
      </c>
      <c r="Z3487" s="1" t="str">
        <f>VLOOKUP(BIN2DEC(MID(HEX2BIN(MID(H3487,3,2),8),2,5)),Codes!$E$1:$F$18,2)</f>
        <v>Slash</v>
      </c>
      <c r="AA3487" s="6" t="str">
        <f t="shared" si="962"/>
        <v>0</v>
      </c>
      <c r="AB3487" s="1">
        <f t="shared" si="963"/>
        <v>1</v>
      </c>
      <c r="AC3487" s="1" t="str">
        <f>VLOOKUP(BIN2DEC(RIGHT(HEX2BIN(MID(H3487,6,1),4),1)&amp;LEFT(HEX2BIN(MID(H3487,7,1),4),1)),Codes!$K$1:$L$5,2)</f>
        <v>M</v>
      </c>
      <c r="AD3487" s="1" t="str">
        <f>VLOOKUP(BIN2DEC(RIGHT(HEX2BIN(MID(H3487,7,1),4),3)&amp;LEFT(HEX2BIN(MID(H3487,8,1),4),2)),Codes!$H$2:$I$33,2)</f>
        <v>Slash</v>
      </c>
      <c r="AE3487" s="1" t="str">
        <f t="shared" si="964"/>
        <v>1</v>
      </c>
      <c r="AF3487" s="1" t="str">
        <f t="shared" si="965"/>
        <v>1</v>
      </c>
      <c r="AH3487" s="6">
        <f t="shared" si="966"/>
        <v>35</v>
      </c>
    </row>
    <row r="3488" spans="1:34">
      <c r="A3488" s="3" t="s">
        <v>7714</v>
      </c>
      <c r="B3488" s="1" t="s">
        <v>85</v>
      </c>
      <c r="C3488" s="6" t="s">
        <v>5200</v>
      </c>
      <c r="D3488" s="9" t="s">
        <v>7596</v>
      </c>
      <c r="E3488" s="9" t="s">
        <v>7139</v>
      </c>
      <c r="F3488" s="9" t="s">
        <v>91</v>
      </c>
      <c r="G3488" s="9" t="s">
        <v>1321</v>
      </c>
      <c r="H3488" s="9" t="s">
        <v>1322</v>
      </c>
      <c r="J3488" s="6" t="str">
        <f t="shared" si="950"/>
        <v>001011</v>
      </c>
      <c r="K3488" s="1">
        <f t="shared" si="951"/>
        <v>3</v>
      </c>
      <c r="L3488" s="6" t="str">
        <f t="shared" si="952"/>
        <v>00000</v>
      </c>
      <c r="M3488" s="1">
        <f t="shared" si="953"/>
        <v>78</v>
      </c>
      <c r="N3488" s="6" t="str">
        <f t="shared" si="954"/>
        <v>00</v>
      </c>
      <c r="O3488" s="1">
        <f t="shared" si="955"/>
        <v>6</v>
      </c>
      <c r="P3488" s="1">
        <f>IF(HEX2DEC(LEFT(E3488,4))&gt;=32768,HEX2DEC(LEFT(E3488,4))-65536,HEX2DEC(LEFT(E3488,4)))/Codes!$N$2</f>
        <v>4.8</v>
      </c>
      <c r="Q3488" s="1">
        <f>IF(HEX2DEC(RIGHT(E3488,4))&gt;=32768,HEX2DEC(RIGHT(E3488,4))-65536,HEX2DEC(RIGHT(E3488,4)))/Codes!$N$2</f>
        <v>4.8</v>
      </c>
      <c r="R3488" s="1">
        <f>IF(HEX2DEC(LEFT(F3488,4))&gt;=32768,HEX2DEC(LEFT(F3488,4))-65536,HEX2DEC(LEFT(F3488,4)))/Codes!$N$2</f>
        <v>0</v>
      </c>
      <c r="S3488" s="1">
        <f>IF(HEX2DEC(RIGHT(F3488,4))&gt;=32768,HEX2DEC(RIGHT(F3488,4))-65536,HEX2DEC(RIGHT(F3488,4)))/Codes!$N$2</f>
        <v>0</v>
      </c>
      <c r="T3488" s="18">
        <f t="shared" si="956"/>
        <v>361</v>
      </c>
      <c r="U3488" s="1">
        <f t="shared" si="957"/>
        <v>50</v>
      </c>
      <c r="V3488" s="1">
        <f t="shared" si="958"/>
        <v>0</v>
      </c>
      <c r="W3488" s="1" t="str">
        <f t="shared" si="959"/>
        <v>100</v>
      </c>
      <c r="X3488" s="1">
        <f t="shared" si="960"/>
        <v>0</v>
      </c>
      <c r="Y3488" s="1">
        <f t="shared" si="961"/>
        <v>80</v>
      </c>
      <c r="Z3488" s="1" t="str">
        <f>VLOOKUP(BIN2DEC(MID(HEX2BIN(MID(H3488,3,2),8),2,5)),Codes!$E$1:$F$18,2)</f>
        <v>Slash</v>
      </c>
      <c r="AA3488" s="6" t="str">
        <f t="shared" si="962"/>
        <v>0</v>
      </c>
      <c r="AB3488" s="1">
        <f t="shared" si="963"/>
        <v>1</v>
      </c>
      <c r="AC3488" s="1" t="str">
        <f>VLOOKUP(BIN2DEC(RIGHT(HEX2BIN(MID(H3488,6,1),4),1)&amp;LEFT(HEX2BIN(MID(H3488,7,1),4),1)),Codes!$K$1:$L$5,2)</f>
        <v>M</v>
      </c>
      <c r="AD3488" s="1" t="str">
        <f>VLOOKUP(BIN2DEC(RIGHT(HEX2BIN(MID(H3488,7,1),4),3)&amp;LEFT(HEX2BIN(MID(H3488,8,1),4),2)),Codes!$H$2:$I$33,2)</f>
        <v>Slash</v>
      </c>
      <c r="AE3488" s="1" t="str">
        <f t="shared" si="964"/>
        <v>1</v>
      </c>
      <c r="AF3488" s="1" t="str">
        <f t="shared" si="965"/>
        <v>1</v>
      </c>
      <c r="AH3488" s="6">
        <f t="shared" si="966"/>
        <v>35</v>
      </c>
    </row>
    <row r="3489" spans="1:34">
      <c r="A3489" s="3" t="s">
        <v>7715</v>
      </c>
      <c r="B3489" s="1" t="s">
        <v>85</v>
      </c>
      <c r="C3489" s="6" t="s">
        <v>5201</v>
      </c>
      <c r="D3489" s="9" t="s">
        <v>7417</v>
      </c>
      <c r="E3489" s="9" t="s">
        <v>7135</v>
      </c>
      <c r="F3489" s="9" t="s">
        <v>91</v>
      </c>
      <c r="G3489" s="9" t="s">
        <v>1321</v>
      </c>
      <c r="H3489" s="9" t="s">
        <v>1322</v>
      </c>
      <c r="J3489" s="6" t="str">
        <f t="shared" si="950"/>
        <v>001011</v>
      </c>
      <c r="K3489" s="1">
        <f t="shared" si="951"/>
        <v>0</v>
      </c>
      <c r="L3489" s="6" t="str">
        <f t="shared" si="952"/>
        <v>00000</v>
      </c>
      <c r="M3489" s="1">
        <f t="shared" si="953"/>
        <v>78</v>
      </c>
      <c r="N3489" s="6" t="str">
        <f t="shared" si="954"/>
        <v>00</v>
      </c>
      <c r="O3489" s="1">
        <f t="shared" si="955"/>
        <v>6</v>
      </c>
      <c r="P3489" s="1">
        <f>IF(HEX2DEC(LEFT(E3489,4))&gt;=32768,HEX2DEC(LEFT(E3489,4))-65536,HEX2DEC(LEFT(E3489,4)))/Codes!$N$2</f>
        <v>5.6</v>
      </c>
      <c r="Q3489" s="1">
        <f>IF(HEX2DEC(RIGHT(E3489,4))&gt;=32768,HEX2DEC(RIGHT(E3489,4))-65536,HEX2DEC(RIGHT(E3489,4)))/Codes!$N$2</f>
        <v>-0.8</v>
      </c>
      <c r="R3489" s="1">
        <f>IF(HEX2DEC(LEFT(F3489,4))&gt;=32768,HEX2DEC(LEFT(F3489,4))-65536,HEX2DEC(LEFT(F3489,4)))/Codes!$N$2</f>
        <v>0</v>
      </c>
      <c r="S3489" s="1">
        <f>IF(HEX2DEC(RIGHT(F3489,4))&gt;=32768,HEX2DEC(RIGHT(F3489,4))-65536,HEX2DEC(RIGHT(F3489,4)))/Codes!$N$2</f>
        <v>0</v>
      </c>
      <c r="T3489" s="18">
        <f t="shared" si="956"/>
        <v>361</v>
      </c>
      <c r="U3489" s="1">
        <f t="shared" si="957"/>
        <v>50</v>
      </c>
      <c r="V3489" s="1">
        <f t="shared" si="958"/>
        <v>0</v>
      </c>
      <c r="W3489" s="1" t="str">
        <f t="shared" si="959"/>
        <v>100</v>
      </c>
      <c r="X3489" s="1">
        <f t="shared" si="960"/>
        <v>0</v>
      </c>
      <c r="Y3489" s="1">
        <f t="shared" si="961"/>
        <v>80</v>
      </c>
      <c r="Z3489" s="1" t="str">
        <f>VLOOKUP(BIN2DEC(MID(HEX2BIN(MID(H3489,3,2),8),2,5)),Codes!$E$1:$F$18,2)</f>
        <v>Slash</v>
      </c>
      <c r="AA3489" s="6" t="str">
        <f t="shared" si="962"/>
        <v>0</v>
      </c>
      <c r="AB3489" s="1">
        <f t="shared" si="963"/>
        <v>1</v>
      </c>
      <c r="AC3489" s="1" t="str">
        <f>VLOOKUP(BIN2DEC(RIGHT(HEX2BIN(MID(H3489,6,1),4),1)&amp;LEFT(HEX2BIN(MID(H3489,7,1),4),1)),Codes!$K$1:$L$5,2)</f>
        <v>M</v>
      </c>
      <c r="AD3489" s="1" t="str">
        <f>VLOOKUP(BIN2DEC(RIGHT(HEX2BIN(MID(H3489,7,1),4),3)&amp;LEFT(HEX2BIN(MID(H3489,8,1),4),2)),Codes!$H$2:$I$33,2)</f>
        <v>Slash</v>
      </c>
      <c r="AE3489" s="1" t="str">
        <f t="shared" si="964"/>
        <v>1</v>
      </c>
      <c r="AF3489" s="1" t="str">
        <f t="shared" si="965"/>
        <v>1</v>
      </c>
      <c r="AH3489" s="6">
        <f t="shared" si="966"/>
        <v>35</v>
      </c>
    </row>
    <row r="3490" spans="1:34">
      <c r="A3490" s="3" t="s">
        <v>7716</v>
      </c>
      <c r="B3490" s="1" t="s">
        <v>85</v>
      </c>
      <c r="C3490" s="6" t="s">
        <v>5201</v>
      </c>
      <c r="D3490" s="9" t="s">
        <v>7447</v>
      </c>
      <c r="E3490" s="9" t="s">
        <v>207</v>
      </c>
      <c r="F3490" s="9" t="s">
        <v>91</v>
      </c>
      <c r="G3490" s="9" t="s">
        <v>1321</v>
      </c>
      <c r="H3490" s="9" t="s">
        <v>1322</v>
      </c>
      <c r="J3490" s="6" t="str">
        <f t="shared" si="950"/>
        <v>001011</v>
      </c>
      <c r="K3490" s="1">
        <f t="shared" si="951"/>
        <v>1</v>
      </c>
      <c r="L3490" s="6" t="str">
        <f t="shared" si="952"/>
        <v>00000</v>
      </c>
      <c r="M3490" s="1">
        <f t="shared" si="953"/>
        <v>73</v>
      </c>
      <c r="N3490" s="6" t="str">
        <f t="shared" si="954"/>
        <v>00</v>
      </c>
      <c r="O3490" s="1">
        <f t="shared" si="955"/>
        <v>6</v>
      </c>
      <c r="P3490" s="1">
        <f>IF(HEX2DEC(LEFT(E3490,4))&gt;=32768,HEX2DEC(LEFT(E3490,4))-65536,HEX2DEC(LEFT(E3490,4)))/Codes!$N$2</f>
        <v>4</v>
      </c>
      <c r="Q3490" s="1">
        <f>IF(HEX2DEC(RIGHT(E3490,4))&gt;=32768,HEX2DEC(RIGHT(E3490,4))-65536,HEX2DEC(RIGHT(E3490,4)))/Codes!$N$2</f>
        <v>0</v>
      </c>
      <c r="R3490" s="1">
        <f>IF(HEX2DEC(LEFT(F3490,4))&gt;=32768,HEX2DEC(LEFT(F3490,4))-65536,HEX2DEC(LEFT(F3490,4)))/Codes!$N$2</f>
        <v>0</v>
      </c>
      <c r="S3490" s="1">
        <f>IF(HEX2DEC(RIGHT(F3490,4))&gt;=32768,HEX2DEC(RIGHT(F3490,4))-65536,HEX2DEC(RIGHT(F3490,4)))/Codes!$N$2</f>
        <v>0</v>
      </c>
      <c r="T3490" s="18">
        <f t="shared" si="956"/>
        <v>361</v>
      </c>
      <c r="U3490" s="1">
        <f t="shared" si="957"/>
        <v>50</v>
      </c>
      <c r="V3490" s="1">
        <f t="shared" si="958"/>
        <v>0</v>
      </c>
      <c r="W3490" s="1" t="str">
        <f t="shared" si="959"/>
        <v>100</v>
      </c>
      <c r="X3490" s="1">
        <f t="shared" si="960"/>
        <v>0</v>
      </c>
      <c r="Y3490" s="1">
        <f t="shared" si="961"/>
        <v>80</v>
      </c>
      <c r="Z3490" s="1" t="str">
        <f>VLOOKUP(BIN2DEC(MID(HEX2BIN(MID(H3490,3,2),8),2,5)),Codes!$E$1:$F$18,2)</f>
        <v>Slash</v>
      </c>
      <c r="AA3490" s="6" t="str">
        <f t="shared" si="962"/>
        <v>0</v>
      </c>
      <c r="AB3490" s="1">
        <f t="shared" si="963"/>
        <v>1</v>
      </c>
      <c r="AC3490" s="1" t="str">
        <f>VLOOKUP(BIN2DEC(RIGHT(HEX2BIN(MID(H3490,6,1),4),1)&amp;LEFT(HEX2BIN(MID(H3490,7,1),4),1)),Codes!$K$1:$L$5,2)</f>
        <v>M</v>
      </c>
      <c r="AD3490" s="1" t="str">
        <f>VLOOKUP(BIN2DEC(RIGHT(HEX2BIN(MID(H3490,7,1),4),3)&amp;LEFT(HEX2BIN(MID(H3490,8,1),4),2)),Codes!$H$2:$I$33,2)</f>
        <v>Slash</v>
      </c>
      <c r="AE3490" s="1" t="str">
        <f t="shared" si="964"/>
        <v>1</v>
      </c>
      <c r="AF3490" s="1" t="str">
        <f t="shared" si="965"/>
        <v>1</v>
      </c>
      <c r="AH3490" s="6">
        <f t="shared" si="966"/>
        <v>35</v>
      </c>
    </row>
    <row r="3491" spans="1:34">
      <c r="A3491" s="3" t="s">
        <v>7717</v>
      </c>
      <c r="B3491" s="1" t="s">
        <v>85</v>
      </c>
      <c r="C3491" s="6" t="s">
        <v>5201</v>
      </c>
      <c r="D3491" s="9" t="s">
        <v>7449</v>
      </c>
      <c r="E3491" s="9" t="s">
        <v>207</v>
      </c>
      <c r="F3491" s="9" t="s">
        <v>91</v>
      </c>
      <c r="G3491" s="9" t="s">
        <v>1321</v>
      </c>
      <c r="H3491" s="9" t="s">
        <v>1322</v>
      </c>
      <c r="J3491" s="6" t="str">
        <f t="shared" si="950"/>
        <v>001011</v>
      </c>
      <c r="K3491" s="1">
        <f t="shared" si="951"/>
        <v>2</v>
      </c>
      <c r="L3491" s="6" t="str">
        <f t="shared" si="952"/>
        <v>00000</v>
      </c>
      <c r="M3491" s="1">
        <f t="shared" si="953"/>
        <v>27</v>
      </c>
      <c r="N3491" s="6" t="str">
        <f t="shared" si="954"/>
        <v>00</v>
      </c>
      <c r="O3491" s="1">
        <f t="shared" si="955"/>
        <v>6</v>
      </c>
      <c r="P3491" s="1">
        <f>IF(HEX2DEC(LEFT(E3491,4))&gt;=32768,HEX2DEC(LEFT(E3491,4))-65536,HEX2DEC(LEFT(E3491,4)))/Codes!$N$2</f>
        <v>4</v>
      </c>
      <c r="Q3491" s="1">
        <f>IF(HEX2DEC(RIGHT(E3491,4))&gt;=32768,HEX2DEC(RIGHT(E3491,4))-65536,HEX2DEC(RIGHT(E3491,4)))/Codes!$N$2</f>
        <v>0</v>
      </c>
      <c r="R3491" s="1">
        <f>IF(HEX2DEC(LEFT(F3491,4))&gt;=32768,HEX2DEC(LEFT(F3491,4))-65536,HEX2DEC(LEFT(F3491,4)))/Codes!$N$2</f>
        <v>0</v>
      </c>
      <c r="S3491" s="1">
        <f>IF(HEX2DEC(RIGHT(F3491,4))&gt;=32768,HEX2DEC(RIGHT(F3491,4))-65536,HEX2DEC(RIGHT(F3491,4)))/Codes!$N$2</f>
        <v>0</v>
      </c>
      <c r="T3491" s="18">
        <f t="shared" si="956"/>
        <v>361</v>
      </c>
      <c r="U3491" s="1">
        <f t="shared" si="957"/>
        <v>50</v>
      </c>
      <c r="V3491" s="1">
        <f t="shared" si="958"/>
        <v>0</v>
      </c>
      <c r="W3491" s="1" t="str">
        <f t="shared" si="959"/>
        <v>100</v>
      </c>
      <c r="X3491" s="1">
        <f t="shared" si="960"/>
        <v>0</v>
      </c>
      <c r="Y3491" s="1">
        <f t="shared" si="961"/>
        <v>80</v>
      </c>
      <c r="Z3491" s="1" t="str">
        <f>VLOOKUP(BIN2DEC(MID(HEX2BIN(MID(H3491,3,2),8),2,5)),Codes!$E$1:$F$18,2)</f>
        <v>Slash</v>
      </c>
      <c r="AA3491" s="6" t="str">
        <f t="shared" si="962"/>
        <v>0</v>
      </c>
      <c r="AB3491" s="1">
        <f t="shared" si="963"/>
        <v>1</v>
      </c>
      <c r="AC3491" s="1" t="str">
        <f>VLOOKUP(BIN2DEC(RIGHT(HEX2BIN(MID(H3491,6,1),4),1)&amp;LEFT(HEX2BIN(MID(H3491,7,1),4),1)),Codes!$K$1:$L$5,2)</f>
        <v>M</v>
      </c>
      <c r="AD3491" s="1" t="str">
        <f>VLOOKUP(BIN2DEC(RIGHT(HEX2BIN(MID(H3491,7,1),4),3)&amp;LEFT(HEX2BIN(MID(H3491,8,1),4),2)),Codes!$H$2:$I$33,2)</f>
        <v>Slash</v>
      </c>
      <c r="AE3491" s="1" t="str">
        <f t="shared" si="964"/>
        <v>1</v>
      </c>
      <c r="AF3491" s="1" t="str">
        <f t="shared" si="965"/>
        <v>1</v>
      </c>
      <c r="AH3491" s="6">
        <f t="shared" si="966"/>
        <v>35</v>
      </c>
    </row>
    <row r="3492" spans="1:34">
      <c r="A3492" s="3" t="s">
        <v>7718</v>
      </c>
      <c r="B3492" s="1" t="s">
        <v>85</v>
      </c>
      <c r="C3492" s="6" t="s">
        <v>5201</v>
      </c>
      <c r="D3492" s="9" t="s">
        <v>7596</v>
      </c>
      <c r="E3492" s="9" t="s">
        <v>7139</v>
      </c>
      <c r="F3492" s="9" t="s">
        <v>91</v>
      </c>
      <c r="G3492" s="9" t="s">
        <v>1321</v>
      </c>
      <c r="H3492" s="9" t="s">
        <v>1322</v>
      </c>
      <c r="J3492" s="6" t="str">
        <f t="shared" si="950"/>
        <v>001011</v>
      </c>
      <c r="K3492" s="1">
        <f t="shared" si="951"/>
        <v>3</v>
      </c>
      <c r="L3492" s="6" t="str">
        <f t="shared" si="952"/>
        <v>00000</v>
      </c>
      <c r="M3492" s="1">
        <f t="shared" si="953"/>
        <v>78</v>
      </c>
      <c r="N3492" s="6" t="str">
        <f t="shared" si="954"/>
        <v>00</v>
      </c>
      <c r="O3492" s="1">
        <f t="shared" si="955"/>
        <v>6</v>
      </c>
      <c r="P3492" s="1">
        <f>IF(HEX2DEC(LEFT(E3492,4))&gt;=32768,HEX2DEC(LEFT(E3492,4))-65536,HEX2DEC(LEFT(E3492,4)))/Codes!$N$2</f>
        <v>4.8</v>
      </c>
      <c r="Q3492" s="1">
        <f>IF(HEX2DEC(RIGHT(E3492,4))&gt;=32768,HEX2DEC(RIGHT(E3492,4))-65536,HEX2DEC(RIGHT(E3492,4)))/Codes!$N$2</f>
        <v>4.8</v>
      </c>
      <c r="R3492" s="1">
        <f>IF(HEX2DEC(LEFT(F3492,4))&gt;=32768,HEX2DEC(LEFT(F3492,4))-65536,HEX2DEC(LEFT(F3492,4)))/Codes!$N$2</f>
        <v>0</v>
      </c>
      <c r="S3492" s="1">
        <f>IF(HEX2DEC(RIGHT(F3492,4))&gt;=32768,HEX2DEC(RIGHT(F3492,4))-65536,HEX2DEC(RIGHT(F3492,4)))/Codes!$N$2</f>
        <v>0</v>
      </c>
      <c r="T3492" s="18">
        <f t="shared" si="956"/>
        <v>361</v>
      </c>
      <c r="U3492" s="1">
        <f t="shared" si="957"/>
        <v>50</v>
      </c>
      <c r="V3492" s="1">
        <f t="shared" si="958"/>
        <v>0</v>
      </c>
      <c r="W3492" s="1" t="str">
        <f t="shared" si="959"/>
        <v>100</v>
      </c>
      <c r="X3492" s="1">
        <f t="shared" si="960"/>
        <v>0</v>
      </c>
      <c r="Y3492" s="1">
        <f t="shared" si="961"/>
        <v>80</v>
      </c>
      <c r="Z3492" s="1" t="str">
        <f>VLOOKUP(BIN2DEC(MID(HEX2BIN(MID(H3492,3,2),8),2,5)),Codes!$E$1:$F$18,2)</f>
        <v>Slash</v>
      </c>
      <c r="AA3492" s="6" t="str">
        <f t="shared" si="962"/>
        <v>0</v>
      </c>
      <c r="AB3492" s="1">
        <f t="shared" si="963"/>
        <v>1</v>
      </c>
      <c r="AC3492" s="1" t="str">
        <f>VLOOKUP(BIN2DEC(RIGHT(HEX2BIN(MID(H3492,6,1),4),1)&amp;LEFT(HEX2BIN(MID(H3492,7,1),4),1)),Codes!$K$1:$L$5,2)</f>
        <v>M</v>
      </c>
      <c r="AD3492" s="1" t="str">
        <f>VLOOKUP(BIN2DEC(RIGHT(HEX2BIN(MID(H3492,7,1),4),3)&amp;LEFT(HEX2BIN(MID(H3492,8,1),4),2)),Codes!$H$2:$I$33,2)</f>
        <v>Slash</v>
      </c>
      <c r="AE3492" s="1" t="str">
        <f t="shared" si="964"/>
        <v>1</v>
      </c>
      <c r="AF3492" s="1" t="str">
        <f t="shared" si="965"/>
        <v>1</v>
      </c>
      <c r="AH3492" s="6">
        <f t="shared" si="966"/>
        <v>35</v>
      </c>
    </row>
    <row r="3493" spans="1:34">
      <c r="A3493" s="3" t="s">
        <v>7719</v>
      </c>
      <c r="B3493" s="1" t="s">
        <v>85</v>
      </c>
      <c r="C3493" s="6" t="s">
        <v>1790</v>
      </c>
      <c r="D3493" s="9" t="s">
        <v>7605</v>
      </c>
      <c r="E3493" s="9" t="s">
        <v>1343</v>
      </c>
      <c r="F3493" s="9" t="s">
        <v>91</v>
      </c>
      <c r="G3493" s="9" t="s">
        <v>468</v>
      </c>
      <c r="H3493" s="9" t="s">
        <v>473</v>
      </c>
      <c r="J3493" s="6" t="str">
        <f t="shared" si="950"/>
        <v>001011</v>
      </c>
      <c r="K3493" s="1">
        <f t="shared" si="951"/>
        <v>0</v>
      </c>
      <c r="L3493" s="6" t="str">
        <f t="shared" si="952"/>
        <v>00000</v>
      </c>
      <c r="M3493" s="1">
        <f t="shared" si="953"/>
        <v>78</v>
      </c>
      <c r="N3493" s="6" t="str">
        <f t="shared" si="954"/>
        <v>00</v>
      </c>
      <c r="O3493" s="1">
        <f t="shared" si="955"/>
        <v>8</v>
      </c>
      <c r="P3493" s="1">
        <f>IF(HEX2DEC(LEFT(E3493,4))&gt;=32768,HEX2DEC(LEFT(E3493,4))-65536,HEX2DEC(LEFT(E3493,4)))/Codes!$N$2</f>
        <v>3.2</v>
      </c>
      <c r="Q3493" s="1">
        <f>IF(HEX2DEC(RIGHT(E3493,4))&gt;=32768,HEX2DEC(RIGHT(E3493,4))-65536,HEX2DEC(RIGHT(E3493,4)))/Codes!$N$2</f>
        <v>6.8</v>
      </c>
      <c r="R3493" s="1">
        <f>IF(HEX2DEC(LEFT(F3493,4))&gt;=32768,HEX2DEC(LEFT(F3493,4))-65536,HEX2DEC(LEFT(F3493,4)))/Codes!$N$2</f>
        <v>0</v>
      </c>
      <c r="S3493" s="1">
        <f>IF(HEX2DEC(RIGHT(F3493,4))&gt;=32768,HEX2DEC(RIGHT(F3493,4))-65536,HEX2DEC(RIGHT(F3493,4)))/Codes!$N$2</f>
        <v>0</v>
      </c>
      <c r="T3493" s="18">
        <f t="shared" si="956"/>
        <v>361</v>
      </c>
      <c r="U3493" s="1">
        <f t="shared" si="957"/>
        <v>100</v>
      </c>
      <c r="V3493" s="1">
        <f t="shared" si="958"/>
        <v>98</v>
      </c>
      <c r="W3493" s="1" t="str">
        <f t="shared" si="959"/>
        <v>100</v>
      </c>
      <c r="X3493" s="1">
        <f t="shared" si="960"/>
        <v>2</v>
      </c>
      <c r="Y3493" s="1">
        <f t="shared" si="961"/>
        <v>0</v>
      </c>
      <c r="Z3493" s="1" t="str">
        <f>VLOOKUP(BIN2DEC(MID(HEX2BIN(MID(H3493,3,2),8),2,5)),Codes!$E$1:$F$18,2)</f>
        <v>Normal</v>
      </c>
      <c r="AA3493" s="6" t="str">
        <f t="shared" si="962"/>
        <v>0</v>
      </c>
      <c r="AB3493" s="1">
        <f t="shared" si="963"/>
        <v>1</v>
      </c>
      <c r="AC3493" s="1" t="str">
        <f>VLOOKUP(BIN2DEC(RIGHT(HEX2BIN(MID(H3493,6,1),4),1)&amp;LEFT(HEX2BIN(MID(H3493,7,1),4),1)),Codes!$K$1:$L$5,2)</f>
        <v>M</v>
      </c>
      <c r="AD3493" s="1" t="str">
        <f>VLOOKUP(BIN2DEC(RIGHT(HEX2BIN(MID(H3493,7,1),4),3)&amp;LEFT(HEX2BIN(MID(H3493,8,1),4),2)),Codes!$H$2:$I$33,2)</f>
        <v>Kick</v>
      </c>
      <c r="AE3493" s="1" t="str">
        <f t="shared" si="964"/>
        <v>1</v>
      </c>
      <c r="AF3493" s="1" t="str">
        <f t="shared" si="965"/>
        <v>1</v>
      </c>
      <c r="AH3493" s="6">
        <f t="shared" si="966"/>
        <v>34</v>
      </c>
    </row>
    <row r="3494" spans="1:34">
      <c r="A3494" s="3" t="s">
        <v>7720</v>
      </c>
      <c r="B3494" s="1" t="s">
        <v>85</v>
      </c>
      <c r="C3494" s="6" t="s">
        <v>1790</v>
      </c>
      <c r="D3494" s="9" t="s">
        <v>7721</v>
      </c>
      <c r="E3494" s="9" t="s">
        <v>1188</v>
      </c>
      <c r="F3494" s="9" t="s">
        <v>91</v>
      </c>
      <c r="G3494" s="9" t="s">
        <v>468</v>
      </c>
      <c r="H3494" s="9" t="s">
        <v>473</v>
      </c>
      <c r="J3494" s="6" t="str">
        <f t="shared" si="950"/>
        <v>001011</v>
      </c>
      <c r="K3494" s="1">
        <f t="shared" si="951"/>
        <v>1</v>
      </c>
      <c r="L3494" s="6" t="str">
        <f t="shared" si="952"/>
        <v>00000</v>
      </c>
      <c r="M3494" s="1">
        <f t="shared" si="953"/>
        <v>78</v>
      </c>
      <c r="N3494" s="6" t="str">
        <f t="shared" si="954"/>
        <v>00</v>
      </c>
      <c r="O3494" s="1">
        <f t="shared" si="955"/>
        <v>8</v>
      </c>
      <c r="P3494" s="1">
        <f>IF(HEX2DEC(LEFT(E3494,4))&gt;=32768,HEX2DEC(LEFT(E3494,4))-65536,HEX2DEC(LEFT(E3494,4)))/Codes!$N$2</f>
        <v>3.2</v>
      </c>
      <c r="Q3494" s="1">
        <f>IF(HEX2DEC(RIGHT(E3494,4))&gt;=32768,HEX2DEC(RIGHT(E3494,4))-65536,HEX2DEC(RIGHT(E3494,4)))/Codes!$N$2</f>
        <v>3.6</v>
      </c>
      <c r="R3494" s="1">
        <f>IF(HEX2DEC(LEFT(F3494,4))&gt;=32768,HEX2DEC(LEFT(F3494,4))-65536,HEX2DEC(LEFT(F3494,4)))/Codes!$N$2</f>
        <v>0</v>
      </c>
      <c r="S3494" s="1">
        <f>IF(HEX2DEC(RIGHT(F3494,4))&gt;=32768,HEX2DEC(RIGHT(F3494,4))-65536,HEX2DEC(RIGHT(F3494,4)))/Codes!$N$2</f>
        <v>0</v>
      </c>
      <c r="T3494" s="18">
        <f t="shared" si="956"/>
        <v>361</v>
      </c>
      <c r="U3494" s="1">
        <f t="shared" si="957"/>
        <v>100</v>
      </c>
      <c r="V3494" s="1">
        <f t="shared" si="958"/>
        <v>98</v>
      </c>
      <c r="W3494" s="1" t="str">
        <f t="shared" si="959"/>
        <v>100</v>
      </c>
      <c r="X3494" s="1">
        <f t="shared" si="960"/>
        <v>2</v>
      </c>
      <c r="Y3494" s="1">
        <f t="shared" si="961"/>
        <v>0</v>
      </c>
      <c r="Z3494" s="1" t="str">
        <f>VLOOKUP(BIN2DEC(MID(HEX2BIN(MID(H3494,3,2),8),2,5)),Codes!$E$1:$F$18,2)</f>
        <v>Normal</v>
      </c>
      <c r="AA3494" s="6" t="str">
        <f t="shared" si="962"/>
        <v>0</v>
      </c>
      <c r="AB3494" s="1">
        <f t="shared" si="963"/>
        <v>1</v>
      </c>
      <c r="AC3494" s="1" t="str">
        <f>VLOOKUP(BIN2DEC(RIGHT(HEX2BIN(MID(H3494,6,1),4),1)&amp;LEFT(HEX2BIN(MID(H3494,7,1),4),1)),Codes!$K$1:$L$5,2)</f>
        <v>M</v>
      </c>
      <c r="AD3494" s="1" t="str">
        <f>VLOOKUP(BIN2DEC(RIGHT(HEX2BIN(MID(H3494,7,1),4),3)&amp;LEFT(HEX2BIN(MID(H3494,8,1),4),2)),Codes!$H$2:$I$33,2)</f>
        <v>Kick</v>
      </c>
      <c r="AE3494" s="1" t="str">
        <f t="shared" si="964"/>
        <v>1</v>
      </c>
      <c r="AF3494" s="1" t="str">
        <f t="shared" si="965"/>
        <v>1</v>
      </c>
      <c r="AH3494" s="6">
        <f t="shared" si="966"/>
        <v>34</v>
      </c>
    </row>
    <row r="3495" spans="1:34">
      <c r="A3495" s="3" t="s">
        <v>7722</v>
      </c>
      <c r="B3495" s="1" t="s">
        <v>85</v>
      </c>
      <c r="C3495" s="6" t="s">
        <v>1790</v>
      </c>
      <c r="D3495" s="9" t="s">
        <v>7723</v>
      </c>
      <c r="E3495" s="9" t="s">
        <v>307</v>
      </c>
      <c r="F3495" s="9" t="s">
        <v>91</v>
      </c>
      <c r="G3495" s="9" t="s">
        <v>468</v>
      </c>
      <c r="H3495" s="9" t="s">
        <v>473</v>
      </c>
      <c r="J3495" s="6" t="str">
        <f t="shared" si="950"/>
        <v>001011</v>
      </c>
      <c r="K3495" s="1">
        <f t="shared" si="951"/>
        <v>2</v>
      </c>
      <c r="L3495" s="6" t="str">
        <f t="shared" si="952"/>
        <v>00000</v>
      </c>
      <c r="M3495" s="1">
        <f t="shared" si="953"/>
        <v>75</v>
      </c>
      <c r="N3495" s="6" t="str">
        <f t="shared" si="954"/>
        <v>00</v>
      </c>
      <c r="O3495" s="1">
        <f t="shared" si="955"/>
        <v>6</v>
      </c>
      <c r="P3495" s="1">
        <f>IF(HEX2DEC(LEFT(E3495,4))&gt;=32768,HEX2DEC(LEFT(E3495,4))-65536,HEX2DEC(LEFT(E3495,4)))/Codes!$N$2</f>
        <v>3.2</v>
      </c>
      <c r="Q3495" s="1">
        <f>IF(HEX2DEC(RIGHT(E3495,4))&gt;=32768,HEX2DEC(RIGHT(E3495,4))-65536,HEX2DEC(RIGHT(E3495,4)))/Codes!$N$2</f>
        <v>0</v>
      </c>
      <c r="R3495" s="1">
        <f>IF(HEX2DEC(LEFT(F3495,4))&gt;=32768,HEX2DEC(LEFT(F3495,4))-65536,HEX2DEC(LEFT(F3495,4)))/Codes!$N$2</f>
        <v>0</v>
      </c>
      <c r="S3495" s="1">
        <f>IF(HEX2DEC(RIGHT(F3495,4))&gt;=32768,HEX2DEC(RIGHT(F3495,4))-65536,HEX2DEC(RIGHT(F3495,4)))/Codes!$N$2</f>
        <v>0</v>
      </c>
      <c r="T3495" s="18">
        <f t="shared" si="956"/>
        <v>361</v>
      </c>
      <c r="U3495" s="1">
        <f t="shared" si="957"/>
        <v>100</v>
      </c>
      <c r="V3495" s="1">
        <f t="shared" si="958"/>
        <v>98</v>
      </c>
      <c r="W3495" s="1" t="str">
        <f t="shared" si="959"/>
        <v>100</v>
      </c>
      <c r="X3495" s="1">
        <f t="shared" si="960"/>
        <v>2</v>
      </c>
      <c r="Y3495" s="1">
        <f t="shared" si="961"/>
        <v>0</v>
      </c>
      <c r="Z3495" s="1" t="str">
        <f>VLOOKUP(BIN2DEC(MID(HEX2BIN(MID(H3495,3,2),8),2,5)),Codes!$E$1:$F$18,2)</f>
        <v>Normal</v>
      </c>
      <c r="AA3495" s="6" t="str">
        <f t="shared" si="962"/>
        <v>0</v>
      </c>
      <c r="AB3495" s="1">
        <f t="shared" si="963"/>
        <v>1</v>
      </c>
      <c r="AC3495" s="1" t="str">
        <f>VLOOKUP(BIN2DEC(RIGHT(HEX2BIN(MID(H3495,6,1),4),1)&amp;LEFT(HEX2BIN(MID(H3495,7,1),4),1)),Codes!$K$1:$L$5,2)</f>
        <v>M</v>
      </c>
      <c r="AD3495" s="1" t="str">
        <f>VLOOKUP(BIN2DEC(RIGHT(HEX2BIN(MID(H3495,7,1),4),3)&amp;LEFT(HEX2BIN(MID(H3495,8,1),4),2)),Codes!$H$2:$I$33,2)</f>
        <v>Kick</v>
      </c>
      <c r="AE3495" s="1" t="str">
        <f t="shared" si="964"/>
        <v>1</v>
      </c>
      <c r="AF3495" s="1" t="str">
        <f t="shared" si="965"/>
        <v>1</v>
      </c>
      <c r="AH3495" s="6">
        <f t="shared" si="966"/>
        <v>34</v>
      </c>
    </row>
    <row r="3496" spans="1:34">
      <c r="A3496" s="3" t="s">
        <v>7724</v>
      </c>
      <c r="B3496" s="1" t="s">
        <v>85</v>
      </c>
      <c r="C3496" s="6" t="s">
        <v>1787</v>
      </c>
      <c r="D3496" s="9" t="s">
        <v>7605</v>
      </c>
      <c r="E3496" s="9" t="s">
        <v>1343</v>
      </c>
      <c r="F3496" s="9" t="s">
        <v>91</v>
      </c>
      <c r="G3496" s="9" t="s">
        <v>468</v>
      </c>
      <c r="H3496" s="9" t="s">
        <v>473</v>
      </c>
      <c r="J3496" s="6" t="str">
        <f t="shared" si="950"/>
        <v>001011</v>
      </c>
      <c r="K3496" s="1">
        <f t="shared" si="951"/>
        <v>0</v>
      </c>
      <c r="L3496" s="6" t="str">
        <f t="shared" si="952"/>
        <v>00000</v>
      </c>
      <c r="M3496" s="1">
        <f t="shared" si="953"/>
        <v>78</v>
      </c>
      <c r="N3496" s="6" t="str">
        <f t="shared" si="954"/>
        <v>00</v>
      </c>
      <c r="O3496" s="1">
        <f t="shared" si="955"/>
        <v>8</v>
      </c>
      <c r="P3496" s="1">
        <f>IF(HEX2DEC(LEFT(E3496,4))&gt;=32768,HEX2DEC(LEFT(E3496,4))-65536,HEX2DEC(LEFT(E3496,4)))/Codes!$N$2</f>
        <v>3.2</v>
      </c>
      <c r="Q3496" s="1">
        <f>IF(HEX2DEC(RIGHT(E3496,4))&gt;=32768,HEX2DEC(RIGHT(E3496,4))-65536,HEX2DEC(RIGHT(E3496,4)))/Codes!$N$2</f>
        <v>6.8</v>
      </c>
      <c r="R3496" s="1">
        <f>IF(HEX2DEC(LEFT(F3496,4))&gt;=32768,HEX2DEC(LEFT(F3496,4))-65536,HEX2DEC(LEFT(F3496,4)))/Codes!$N$2</f>
        <v>0</v>
      </c>
      <c r="S3496" s="1">
        <f>IF(HEX2DEC(RIGHT(F3496,4))&gt;=32768,HEX2DEC(RIGHT(F3496,4))-65536,HEX2DEC(RIGHT(F3496,4)))/Codes!$N$2</f>
        <v>0</v>
      </c>
      <c r="T3496" s="18">
        <f t="shared" si="956"/>
        <v>361</v>
      </c>
      <c r="U3496" s="1">
        <f t="shared" si="957"/>
        <v>100</v>
      </c>
      <c r="V3496" s="1">
        <f t="shared" si="958"/>
        <v>98</v>
      </c>
      <c r="W3496" s="1" t="str">
        <f t="shared" si="959"/>
        <v>100</v>
      </c>
      <c r="X3496" s="1">
        <f t="shared" si="960"/>
        <v>2</v>
      </c>
      <c r="Y3496" s="1">
        <f t="shared" si="961"/>
        <v>0</v>
      </c>
      <c r="Z3496" s="1" t="str">
        <f>VLOOKUP(BIN2DEC(MID(HEX2BIN(MID(H3496,3,2),8),2,5)),Codes!$E$1:$F$18,2)</f>
        <v>Normal</v>
      </c>
      <c r="AA3496" s="6" t="str">
        <f t="shared" si="962"/>
        <v>0</v>
      </c>
      <c r="AB3496" s="1">
        <f t="shared" si="963"/>
        <v>1</v>
      </c>
      <c r="AC3496" s="1" t="str">
        <f>VLOOKUP(BIN2DEC(RIGHT(HEX2BIN(MID(H3496,6,1),4),1)&amp;LEFT(HEX2BIN(MID(H3496,7,1),4),1)),Codes!$K$1:$L$5,2)</f>
        <v>M</v>
      </c>
      <c r="AD3496" s="1" t="str">
        <f>VLOOKUP(BIN2DEC(RIGHT(HEX2BIN(MID(H3496,7,1),4),3)&amp;LEFT(HEX2BIN(MID(H3496,8,1),4),2)),Codes!$H$2:$I$33,2)</f>
        <v>Kick</v>
      </c>
      <c r="AE3496" s="1" t="str">
        <f t="shared" si="964"/>
        <v>1</v>
      </c>
      <c r="AF3496" s="1" t="str">
        <f t="shared" si="965"/>
        <v>1</v>
      </c>
      <c r="AH3496" s="6">
        <f t="shared" si="966"/>
        <v>34</v>
      </c>
    </row>
    <row r="3497" spans="1:34">
      <c r="A3497" s="3" t="s">
        <v>7725</v>
      </c>
      <c r="B3497" s="1" t="s">
        <v>85</v>
      </c>
      <c r="C3497" s="6" t="s">
        <v>1787</v>
      </c>
      <c r="D3497" s="9" t="s">
        <v>7721</v>
      </c>
      <c r="E3497" s="9" t="s">
        <v>1188</v>
      </c>
      <c r="F3497" s="9" t="s">
        <v>91</v>
      </c>
      <c r="G3497" s="9" t="s">
        <v>468</v>
      </c>
      <c r="H3497" s="9" t="s">
        <v>473</v>
      </c>
      <c r="J3497" s="6" t="str">
        <f t="shared" si="950"/>
        <v>001011</v>
      </c>
      <c r="K3497" s="1">
        <f t="shared" si="951"/>
        <v>1</v>
      </c>
      <c r="L3497" s="6" t="str">
        <f t="shared" si="952"/>
        <v>00000</v>
      </c>
      <c r="M3497" s="1">
        <f t="shared" si="953"/>
        <v>78</v>
      </c>
      <c r="N3497" s="6" t="str">
        <f t="shared" si="954"/>
        <v>00</v>
      </c>
      <c r="O3497" s="1">
        <f t="shared" si="955"/>
        <v>8</v>
      </c>
      <c r="P3497" s="1">
        <f>IF(HEX2DEC(LEFT(E3497,4))&gt;=32768,HEX2DEC(LEFT(E3497,4))-65536,HEX2DEC(LEFT(E3497,4)))/Codes!$N$2</f>
        <v>3.2</v>
      </c>
      <c r="Q3497" s="1">
        <f>IF(HEX2DEC(RIGHT(E3497,4))&gt;=32768,HEX2DEC(RIGHT(E3497,4))-65536,HEX2DEC(RIGHT(E3497,4)))/Codes!$N$2</f>
        <v>3.6</v>
      </c>
      <c r="R3497" s="1">
        <f>IF(HEX2DEC(LEFT(F3497,4))&gt;=32768,HEX2DEC(LEFT(F3497,4))-65536,HEX2DEC(LEFT(F3497,4)))/Codes!$N$2</f>
        <v>0</v>
      </c>
      <c r="S3497" s="1">
        <f>IF(HEX2DEC(RIGHT(F3497,4))&gt;=32768,HEX2DEC(RIGHT(F3497,4))-65536,HEX2DEC(RIGHT(F3497,4)))/Codes!$N$2</f>
        <v>0</v>
      </c>
      <c r="T3497" s="18">
        <f t="shared" si="956"/>
        <v>361</v>
      </c>
      <c r="U3497" s="1">
        <f t="shared" si="957"/>
        <v>100</v>
      </c>
      <c r="V3497" s="1">
        <f t="shared" si="958"/>
        <v>98</v>
      </c>
      <c r="W3497" s="1" t="str">
        <f t="shared" si="959"/>
        <v>100</v>
      </c>
      <c r="X3497" s="1">
        <f t="shared" si="960"/>
        <v>2</v>
      </c>
      <c r="Y3497" s="1">
        <f t="shared" si="961"/>
        <v>0</v>
      </c>
      <c r="Z3497" s="1" t="str">
        <f>VLOOKUP(BIN2DEC(MID(HEX2BIN(MID(H3497,3,2),8),2,5)),Codes!$E$1:$F$18,2)</f>
        <v>Normal</v>
      </c>
      <c r="AA3497" s="6" t="str">
        <f t="shared" si="962"/>
        <v>0</v>
      </c>
      <c r="AB3497" s="1">
        <f t="shared" si="963"/>
        <v>1</v>
      </c>
      <c r="AC3497" s="1" t="str">
        <f>VLOOKUP(BIN2DEC(RIGHT(HEX2BIN(MID(H3497,6,1),4),1)&amp;LEFT(HEX2BIN(MID(H3497,7,1),4),1)),Codes!$K$1:$L$5,2)</f>
        <v>M</v>
      </c>
      <c r="AD3497" s="1" t="str">
        <f>VLOOKUP(BIN2DEC(RIGHT(HEX2BIN(MID(H3497,7,1),4),3)&amp;LEFT(HEX2BIN(MID(H3497,8,1),4),2)),Codes!$H$2:$I$33,2)</f>
        <v>Kick</v>
      </c>
      <c r="AE3497" s="1" t="str">
        <f t="shared" si="964"/>
        <v>1</v>
      </c>
      <c r="AF3497" s="1" t="str">
        <f t="shared" si="965"/>
        <v>1</v>
      </c>
      <c r="AH3497" s="6">
        <f t="shared" si="966"/>
        <v>34</v>
      </c>
    </row>
    <row r="3498" spans="1:34">
      <c r="A3498" s="3" t="s">
        <v>7726</v>
      </c>
      <c r="B3498" s="1" t="s">
        <v>85</v>
      </c>
      <c r="C3498" s="6" t="s">
        <v>1787</v>
      </c>
      <c r="D3498" s="9" t="s">
        <v>7723</v>
      </c>
      <c r="E3498" s="9" t="s">
        <v>307</v>
      </c>
      <c r="F3498" s="9" t="s">
        <v>91</v>
      </c>
      <c r="G3498" s="9" t="s">
        <v>468</v>
      </c>
      <c r="H3498" s="9" t="s">
        <v>473</v>
      </c>
      <c r="J3498" s="6" t="str">
        <f t="shared" si="950"/>
        <v>001011</v>
      </c>
      <c r="K3498" s="1">
        <f t="shared" si="951"/>
        <v>2</v>
      </c>
      <c r="L3498" s="6" t="str">
        <f t="shared" si="952"/>
        <v>00000</v>
      </c>
      <c r="M3498" s="1">
        <f t="shared" si="953"/>
        <v>75</v>
      </c>
      <c r="N3498" s="6" t="str">
        <f t="shared" si="954"/>
        <v>00</v>
      </c>
      <c r="O3498" s="1">
        <f t="shared" si="955"/>
        <v>6</v>
      </c>
      <c r="P3498" s="1">
        <f>IF(HEX2DEC(LEFT(E3498,4))&gt;=32768,HEX2DEC(LEFT(E3498,4))-65536,HEX2DEC(LEFT(E3498,4)))/Codes!$N$2</f>
        <v>3.2</v>
      </c>
      <c r="Q3498" s="1">
        <f>IF(HEX2DEC(RIGHT(E3498,4))&gt;=32768,HEX2DEC(RIGHT(E3498,4))-65536,HEX2DEC(RIGHT(E3498,4)))/Codes!$N$2</f>
        <v>0</v>
      </c>
      <c r="R3498" s="1">
        <f>IF(HEX2DEC(LEFT(F3498,4))&gt;=32768,HEX2DEC(LEFT(F3498,4))-65536,HEX2DEC(LEFT(F3498,4)))/Codes!$N$2</f>
        <v>0</v>
      </c>
      <c r="S3498" s="1">
        <f>IF(HEX2DEC(RIGHT(F3498,4))&gt;=32768,HEX2DEC(RIGHT(F3498,4))-65536,HEX2DEC(RIGHT(F3498,4)))/Codes!$N$2</f>
        <v>0</v>
      </c>
      <c r="T3498" s="18">
        <f t="shared" si="956"/>
        <v>361</v>
      </c>
      <c r="U3498" s="1">
        <f t="shared" si="957"/>
        <v>100</v>
      </c>
      <c r="V3498" s="1">
        <f t="shared" si="958"/>
        <v>98</v>
      </c>
      <c r="W3498" s="1" t="str">
        <f t="shared" si="959"/>
        <v>100</v>
      </c>
      <c r="X3498" s="1">
        <f t="shared" si="960"/>
        <v>2</v>
      </c>
      <c r="Y3498" s="1">
        <f t="shared" si="961"/>
        <v>0</v>
      </c>
      <c r="Z3498" s="1" t="str">
        <f>VLOOKUP(BIN2DEC(MID(HEX2BIN(MID(H3498,3,2),8),2,5)),Codes!$E$1:$F$18,2)</f>
        <v>Normal</v>
      </c>
      <c r="AA3498" s="6" t="str">
        <f t="shared" si="962"/>
        <v>0</v>
      </c>
      <c r="AB3498" s="1">
        <f t="shared" si="963"/>
        <v>1</v>
      </c>
      <c r="AC3498" s="1" t="str">
        <f>VLOOKUP(BIN2DEC(RIGHT(HEX2BIN(MID(H3498,6,1),4),1)&amp;LEFT(HEX2BIN(MID(H3498,7,1),4),1)),Codes!$K$1:$L$5,2)</f>
        <v>M</v>
      </c>
      <c r="AD3498" s="1" t="str">
        <f>VLOOKUP(BIN2DEC(RIGHT(HEX2BIN(MID(H3498,7,1),4),3)&amp;LEFT(HEX2BIN(MID(H3498,8,1),4),2)),Codes!$H$2:$I$33,2)</f>
        <v>Kick</v>
      </c>
      <c r="AE3498" s="1" t="str">
        <f t="shared" si="964"/>
        <v>1</v>
      </c>
      <c r="AF3498" s="1" t="str">
        <f t="shared" si="965"/>
        <v>1</v>
      </c>
      <c r="AH3498" s="6">
        <f t="shared" si="966"/>
        <v>34</v>
      </c>
    </row>
    <row r="3499" spans="1:34">
      <c r="A3499" s="3" t="s">
        <v>7727</v>
      </c>
      <c r="B3499" s="1" t="s">
        <v>85</v>
      </c>
      <c r="C3499" s="6" t="s">
        <v>1796</v>
      </c>
      <c r="D3499" s="9" t="s">
        <v>479</v>
      </c>
      <c r="E3499" s="9" t="s">
        <v>207</v>
      </c>
      <c r="F3499" s="9" t="s">
        <v>7163</v>
      </c>
      <c r="G3499" s="9" t="s">
        <v>481</v>
      </c>
      <c r="H3499" s="9" t="s">
        <v>482</v>
      </c>
      <c r="J3499" s="6" t="str">
        <f t="shared" si="950"/>
        <v>001011</v>
      </c>
      <c r="K3499" s="1">
        <f t="shared" si="951"/>
        <v>0</v>
      </c>
      <c r="L3499" s="6" t="str">
        <f t="shared" si="952"/>
        <v>00000</v>
      </c>
      <c r="M3499" s="1">
        <f t="shared" si="953"/>
        <v>0</v>
      </c>
      <c r="N3499" s="6" t="str">
        <f t="shared" si="954"/>
        <v>00</v>
      </c>
      <c r="O3499" s="1">
        <f t="shared" si="955"/>
        <v>0</v>
      </c>
      <c r="P3499" s="1">
        <f>IF(HEX2DEC(LEFT(E3499,4))&gt;=32768,HEX2DEC(LEFT(E3499,4))-65536,HEX2DEC(LEFT(E3499,4)))/Codes!$N$2</f>
        <v>4</v>
      </c>
      <c r="Q3499" s="1">
        <f>IF(HEX2DEC(RIGHT(E3499,4))&gt;=32768,HEX2DEC(RIGHT(E3499,4))-65536,HEX2DEC(RIGHT(E3499,4)))/Codes!$N$2</f>
        <v>0</v>
      </c>
      <c r="R3499" s="1">
        <f>IF(HEX2DEC(LEFT(F3499,4))&gt;=32768,HEX2DEC(LEFT(F3499,4))-65536,HEX2DEC(LEFT(F3499,4)))/Codes!$N$2</f>
        <v>8.4</v>
      </c>
      <c r="S3499" s="1">
        <f>IF(HEX2DEC(RIGHT(F3499,4))&gt;=32768,HEX2DEC(RIGHT(F3499,4))-65536,HEX2DEC(RIGHT(F3499,4)))/Codes!$N$2</f>
        <v>13.2</v>
      </c>
      <c r="T3499" s="18">
        <f t="shared" si="956"/>
        <v>361</v>
      </c>
      <c r="U3499" s="1">
        <f t="shared" si="957"/>
        <v>100</v>
      </c>
      <c r="V3499" s="1">
        <f t="shared" si="958"/>
        <v>0</v>
      </c>
      <c r="W3499" s="1" t="str">
        <f t="shared" si="959"/>
        <v>100</v>
      </c>
      <c r="X3499" s="1">
        <f t="shared" si="960"/>
        <v>2</v>
      </c>
      <c r="Y3499" s="1">
        <f t="shared" si="961"/>
        <v>0</v>
      </c>
      <c r="Z3499" s="1" t="str">
        <f>VLOOKUP(BIN2DEC(MID(HEX2BIN(MID(H3499,3,2),8),2,5)),Codes!$E$1:$F$18,2)</f>
        <v>Grab</v>
      </c>
      <c r="AA3499" s="6" t="str">
        <f t="shared" si="962"/>
        <v>0</v>
      </c>
      <c r="AB3499" s="1">
        <f t="shared" si="963"/>
        <v>0</v>
      </c>
      <c r="AC3499" s="1" t="str">
        <f>VLOOKUP(BIN2DEC(RIGHT(HEX2BIN(MID(H3499,6,1),4),1)&amp;LEFT(HEX2BIN(MID(H3499,7,1),4),1)),Codes!$K$1:$L$5,2)</f>
        <v>M</v>
      </c>
      <c r="AD3499" s="1" t="str">
        <f>VLOOKUP(BIN2DEC(RIGHT(HEX2BIN(MID(H3499,7,1),4),3)&amp;LEFT(HEX2BIN(MID(H3499,8,1),4),2)),Codes!$H$2:$I$33,2)</f>
        <v>Kick</v>
      </c>
      <c r="AE3499" s="1" t="str">
        <f t="shared" si="964"/>
        <v>1</v>
      </c>
      <c r="AF3499" s="1" t="str">
        <f t="shared" si="965"/>
        <v>1</v>
      </c>
      <c r="AH3499" s="6">
        <f t="shared" si="966"/>
        <v>34</v>
      </c>
    </row>
    <row r="3500" spans="1:34">
      <c r="A3500" s="3" t="s">
        <v>7728</v>
      </c>
      <c r="B3500" s="1" t="s">
        <v>85</v>
      </c>
      <c r="C3500" s="6" t="s">
        <v>1796</v>
      </c>
      <c r="D3500" s="9" t="s">
        <v>484</v>
      </c>
      <c r="E3500" s="9" t="s">
        <v>207</v>
      </c>
      <c r="F3500" s="9" t="s">
        <v>7165</v>
      </c>
      <c r="G3500" s="9" t="s">
        <v>481</v>
      </c>
      <c r="H3500" s="9" t="s">
        <v>482</v>
      </c>
      <c r="J3500" s="6" t="str">
        <f t="shared" si="950"/>
        <v>001011</v>
      </c>
      <c r="K3500" s="1">
        <f t="shared" si="951"/>
        <v>1</v>
      </c>
      <c r="L3500" s="6" t="str">
        <f t="shared" si="952"/>
        <v>00000</v>
      </c>
      <c r="M3500" s="1">
        <f t="shared" si="953"/>
        <v>0</v>
      </c>
      <c r="N3500" s="6" t="str">
        <f t="shared" si="954"/>
        <v>00</v>
      </c>
      <c r="O3500" s="1">
        <f t="shared" si="955"/>
        <v>0</v>
      </c>
      <c r="P3500" s="1">
        <f>IF(HEX2DEC(LEFT(E3500,4))&gt;=32768,HEX2DEC(LEFT(E3500,4))-65536,HEX2DEC(LEFT(E3500,4)))/Codes!$N$2</f>
        <v>4</v>
      </c>
      <c r="Q3500" s="1">
        <f>IF(HEX2DEC(RIGHT(E3500,4))&gt;=32768,HEX2DEC(RIGHT(E3500,4))-65536,HEX2DEC(RIGHT(E3500,4)))/Codes!$N$2</f>
        <v>0</v>
      </c>
      <c r="R3500" s="1">
        <f>IF(HEX2DEC(LEFT(F3500,4))&gt;=32768,HEX2DEC(LEFT(F3500,4))-65536,HEX2DEC(LEFT(F3500,4)))/Codes!$N$2</f>
        <v>8</v>
      </c>
      <c r="S3500" s="1">
        <f>IF(HEX2DEC(RIGHT(F3500,4))&gt;=32768,HEX2DEC(RIGHT(F3500,4))-65536,HEX2DEC(RIGHT(F3500,4)))/Codes!$N$2</f>
        <v>10</v>
      </c>
      <c r="T3500" s="18">
        <f t="shared" si="956"/>
        <v>361</v>
      </c>
      <c r="U3500" s="1">
        <f t="shared" si="957"/>
        <v>100</v>
      </c>
      <c r="V3500" s="1">
        <f t="shared" si="958"/>
        <v>0</v>
      </c>
      <c r="W3500" s="1" t="str">
        <f t="shared" si="959"/>
        <v>100</v>
      </c>
      <c r="X3500" s="1">
        <f t="shared" si="960"/>
        <v>2</v>
      </c>
      <c r="Y3500" s="1">
        <f t="shared" si="961"/>
        <v>0</v>
      </c>
      <c r="Z3500" s="1" t="str">
        <f>VLOOKUP(BIN2DEC(MID(HEX2BIN(MID(H3500,3,2),8),2,5)),Codes!$E$1:$F$18,2)</f>
        <v>Grab</v>
      </c>
      <c r="AA3500" s="6" t="str">
        <f t="shared" si="962"/>
        <v>0</v>
      </c>
      <c r="AB3500" s="1">
        <f t="shared" si="963"/>
        <v>0</v>
      </c>
      <c r="AC3500" s="1" t="str">
        <f>VLOOKUP(BIN2DEC(RIGHT(HEX2BIN(MID(H3500,6,1),4),1)&amp;LEFT(HEX2BIN(MID(H3500,7,1),4),1)),Codes!$K$1:$L$5,2)</f>
        <v>M</v>
      </c>
      <c r="AD3500" s="1" t="str">
        <f>VLOOKUP(BIN2DEC(RIGHT(HEX2BIN(MID(H3500,7,1),4),3)&amp;LEFT(HEX2BIN(MID(H3500,8,1),4),2)),Codes!$H$2:$I$33,2)</f>
        <v>Kick</v>
      </c>
      <c r="AE3500" s="1" t="str">
        <f t="shared" si="964"/>
        <v>1</v>
      </c>
      <c r="AF3500" s="1" t="str">
        <f t="shared" si="965"/>
        <v>1</v>
      </c>
      <c r="AH3500" s="6">
        <f t="shared" si="966"/>
        <v>34</v>
      </c>
    </row>
    <row r="3501" spans="1:34">
      <c r="A3501" s="3" t="s">
        <v>7729</v>
      </c>
      <c r="B3501" s="1" t="s">
        <v>85</v>
      </c>
      <c r="C3501" s="6" t="s">
        <v>1796</v>
      </c>
      <c r="D3501" s="9" t="s">
        <v>494</v>
      </c>
      <c r="E3501" s="9" t="s">
        <v>207</v>
      </c>
      <c r="F3501" s="9" t="s">
        <v>7167</v>
      </c>
      <c r="G3501" s="9" t="s">
        <v>481</v>
      </c>
      <c r="H3501" s="9" t="s">
        <v>482</v>
      </c>
      <c r="J3501" s="6" t="str">
        <f t="shared" si="950"/>
        <v>001011</v>
      </c>
      <c r="K3501" s="1">
        <f t="shared" si="951"/>
        <v>2</v>
      </c>
      <c r="L3501" s="6" t="str">
        <f t="shared" si="952"/>
        <v>00000</v>
      </c>
      <c r="M3501" s="1">
        <f t="shared" si="953"/>
        <v>0</v>
      </c>
      <c r="N3501" s="6" t="str">
        <f t="shared" si="954"/>
        <v>00</v>
      </c>
      <c r="O3501" s="1">
        <f t="shared" si="955"/>
        <v>0</v>
      </c>
      <c r="P3501" s="1">
        <f>IF(HEX2DEC(LEFT(E3501,4))&gt;=32768,HEX2DEC(LEFT(E3501,4))-65536,HEX2DEC(LEFT(E3501,4)))/Codes!$N$2</f>
        <v>4</v>
      </c>
      <c r="Q3501" s="1">
        <f>IF(HEX2DEC(RIGHT(E3501,4))&gt;=32768,HEX2DEC(RIGHT(E3501,4))-65536,HEX2DEC(RIGHT(E3501,4)))/Codes!$N$2</f>
        <v>0</v>
      </c>
      <c r="R3501" s="1">
        <f>IF(HEX2DEC(LEFT(F3501,4))&gt;=32768,HEX2DEC(LEFT(F3501,4))-65536,HEX2DEC(LEFT(F3501,4)))/Codes!$N$2</f>
        <v>7.6</v>
      </c>
      <c r="S3501" s="1">
        <f>IF(HEX2DEC(RIGHT(F3501,4))&gt;=32768,HEX2DEC(RIGHT(F3501,4))-65536,HEX2DEC(RIGHT(F3501,4)))/Codes!$N$2</f>
        <v>7.2</v>
      </c>
      <c r="T3501" s="18">
        <f t="shared" si="956"/>
        <v>361</v>
      </c>
      <c r="U3501" s="1">
        <f t="shared" si="957"/>
        <v>100</v>
      </c>
      <c r="V3501" s="1">
        <f t="shared" si="958"/>
        <v>0</v>
      </c>
      <c r="W3501" s="1" t="str">
        <f t="shared" si="959"/>
        <v>100</v>
      </c>
      <c r="X3501" s="1">
        <f t="shared" si="960"/>
        <v>2</v>
      </c>
      <c r="Y3501" s="1">
        <f t="shared" si="961"/>
        <v>0</v>
      </c>
      <c r="Z3501" s="1" t="str">
        <f>VLOOKUP(BIN2DEC(MID(HEX2BIN(MID(H3501,3,2),8),2,5)),Codes!$E$1:$F$18,2)</f>
        <v>Grab</v>
      </c>
      <c r="AA3501" s="6" t="str">
        <f t="shared" si="962"/>
        <v>0</v>
      </c>
      <c r="AB3501" s="1">
        <f t="shared" si="963"/>
        <v>0</v>
      </c>
      <c r="AC3501" s="1" t="str">
        <f>VLOOKUP(BIN2DEC(RIGHT(HEX2BIN(MID(H3501,6,1),4),1)&amp;LEFT(HEX2BIN(MID(H3501,7,1),4),1)),Codes!$K$1:$L$5,2)</f>
        <v>M</v>
      </c>
      <c r="AD3501" s="1" t="str">
        <f>VLOOKUP(BIN2DEC(RIGHT(HEX2BIN(MID(H3501,7,1),4),3)&amp;LEFT(HEX2BIN(MID(H3501,8,1),4),2)),Codes!$H$2:$I$33,2)</f>
        <v>Kick</v>
      </c>
      <c r="AE3501" s="1" t="str">
        <f t="shared" si="964"/>
        <v>1</v>
      </c>
      <c r="AF3501" s="1" t="str">
        <f t="shared" si="965"/>
        <v>1</v>
      </c>
      <c r="AH3501" s="6">
        <f t="shared" si="966"/>
        <v>34</v>
      </c>
    </row>
    <row r="3502" spans="1:34">
      <c r="A3502" s="3" t="s">
        <v>7731</v>
      </c>
      <c r="B3502" s="1" t="s">
        <v>85</v>
      </c>
      <c r="C3502" s="6" t="s">
        <v>1797</v>
      </c>
      <c r="D3502" s="9" t="s">
        <v>479</v>
      </c>
      <c r="E3502" s="9" t="s">
        <v>207</v>
      </c>
      <c r="F3502" s="9" t="s">
        <v>7170</v>
      </c>
      <c r="G3502" s="9" t="s">
        <v>481</v>
      </c>
      <c r="H3502" s="9" t="s">
        <v>482</v>
      </c>
      <c r="J3502" s="6" t="str">
        <f t="shared" si="950"/>
        <v>001011</v>
      </c>
      <c r="K3502" s="1">
        <f t="shared" si="951"/>
        <v>0</v>
      </c>
      <c r="L3502" s="6" t="str">
        <f t="shared" si="952"/>
        <v>00000</v>
      </c>
      <c r="M3502" s="1">
        <f t="shared" si="953"/>
        <v>0</v>
      </c>
      <c r="N3502" s="6" t="str">
        <f t="shared" si="954"/>
        <v>00</v>
      </c>
      <c r="O3502" s="1">
        <f t="shared" si="955"/>
        <v>0</v>
      </c>
      <c r="P3502" s="1">
        <f>IF(HEX2DEC(LEFT(E3502,4))&gt;=32768,HEX2DEC(LEFT(E3502,4))-65536,HEX2DEC(LEFT(E3502,4)))/Codes!$N$2</f>
        <v>4</v>
      </c>
      <c r="Q3502" s="1">
        <f>IF(HEX2DEC(RIGHT(E3502,4))&gt;=32768,HEX2DEC(RIGHT(E3502,4))-65536,HEX2DEC(RIGHT(E3502,4)))/Codes!$N$2</f>
        <v>0</v>
      </c>
      <c r="R3502" s="1">
        <f>IF(HEX2DEC(LEFT(F3502,4))&gt;=32768,HEX2DEC(LEFT(F3502,4))-65536,HEX2DEC(LEFT(F3502,4)))/Codes!$N$2</f>
        <v>7.6</v>
      </c>
      <c r="S3502" s="1">
        <f>IF(HEX2DEC(RIGHT(F3502,4))&gt;=32768,HEX2DEC(RIGHT(F3502,4))-65536,HEX2DEC(RIGHT(F3502,4)))/Codes!$N$2</f>
        <v>14.4</v>
      </c>
      <c r="T3502" s="18">
        <f t="shared" si="956"/>
        <v>361</v>
      </c>
      <c r="U3502" s="1">
        <f t="shared" si="957"/>
        <v>100</v>
      </c>
      <c r="V3502" s="1">
        <f t="shared" si="958"/>
        <v>0</v>
      </c>
      <c r="W3502" s="1" t="str">
        <f t="shared" si="959"/>
        <v>100</v>
      </c>
      <c r="X3502" s="1">
        <f t="shared" si="960"/>
        <v>2</v>
      </c>
      <c r="Y3502" s="1">
        <f t="shared" si="961"/>
        <v>0</v>
      </c>
      <c r="Z3502" s="1" t="str">
        <f>VLOOKUP(BIN2DEC(MID(HEX2BIN(MID(H3502,3,2),8),2,5)),Codes!$E$1:$F$18,2)</f>
        <v>Grab</v>
      </c>
      <c r="AA3502" s="6" t="str">
        <f t="shared" si="962"/>
        <v>0</v>
      </c>
      <c r="AB3502" s="1">
        <f t="shared" si="963"/>
        <v>0</v>
      </c>
      <c r="AC3502" s="1" t="str">
        <f>VLOOKUP(BIN2DEC(RIGHT(HEX2BIN(MID(H3502,6,1),4),1)&amp;LEFT(HEX2BIN(MID(H3502,7,1),4),1)),Codes!$K$1:$L$5,2)</f>
        <v>M</v>
      </c>
      <c r="AD3502" s="1" t="str">
        <f>VLOOKUP(BIN2DEC(RIGHT(HEX2BIN(MID(H3502,7,1),4),3)&amp;LEFT(HEX2BIN(MID(H3502,8,1),4),2)),Codes!$H$2:$I$33,2)</f>
        <v>Kick</v>
      </c>
      <c r="AE3502" s="1" t="str">
        <f t="shared" si="964"/>
        <v>1</v>
      </c>
      <c r="AF3502" s="1" t="str">
        <f t="shared" si="965"/>
        <v>1</v>
      </c>
      <c r="AH3502" s="6">
        <f t="shared" si="966"/>
        <v>34</v>
      </c>
    </row>
    <row r="3503" spans="1:34">
      <c r="A3503" s="3" t="s">
        <v>7732</v>
      </c>
      <c r="B3503" s="1" t="s">
        <v>85</v>
      </c>
      <c r="C3503" s="6" t="s">
        <v>1797</v>
      </c>
      <c r="D3503" s="9" t="s">
        <v>484</v>
      </c>
      <c r="E3503" s="9" t="s">
        <v>207</v>
      </c>
      <c r="F3503" s="9" t="s">
        <v>5382</v>
      </c>
      <c r="G3503" s="9" t="s">
        <v>481</v>
      </c>
      <c r="H3503" s="9" t="s">
        <v>482</v>
      </c>
      <c r="J3503" s="6" t="str">
        <f t="shared" si="950"/>
        <v>001011</v>
      </c>
      <c r="K3503" s="1">
        <f t="shared" si="951"/>
        <v>1</v>
      </c>
      <c r="L3503" s="6" t="str">
        <f t="shared" si="952"/>
        <v>00000</v>
      </c>
      <c r="M3503" s="1">
        <f t="shared" si="953"/>
        <v>0</v>
      </c>
      <c r="N3503" s="6" t="str">
        <f t="shared" si="954"/>
        <v>00</v>
      </c>
      <c r="O3503" s="1">
        <f t="shared" si="955"/>
        <v>0</v>
      </c>
      <c r="P3503" s="1">
        <f>IF(HEX2DEC(LEFT(E3503,4))&gt;=32768,HEX2DEC(LEFT(E3503,4))-65536,HEX2DEC(LEFT(E3503,4)))/Codes!$N$2</f>
        <v>4</v>
      </c>
      <c r="Q3503" s="1">
        <f>IF(HEX2DEC(RIGHT(E3503,4))&gt;=32768,HEX2DEC(RIGHT(E3503,4))-65536,HEX2DEC(RIGHT(E3503,4)))/Codes!$N$2</f>
        <v>0</v>
      </c>
      <c r="R3503" s="1">
        <f>IF(HEX2DEC(LEFT(F3503,4))&gt;=32768,HEX2DEC(LEFT(F3503,4))-65536,HEX2DEC(LEFT(F3503,4)))/Codes!$N$2</f>
        <v>7.2</v>
      </c>
      <c r="S3503" s="1">
        <f>IF(HEX2DEC(RIGHT(F3503,4))&gt;=32768,HEX2DEC(RIGHT(F3503,4))-65536,HEX2DEC(RIGHT(F3503,4)))/Codes!$N$2</f>
        <v>10</v>
      </c>
      <c r="T3503" s="18">
        <f t="shared" si="956"/>
        <v>361</v>
      </c>
      <c r="U3503" s="1">
        <f t="shared" si="957"/>
        <v>100</v>
      </c>
      <c r="V3503" s="1">
        <f t="shared" si="958"/>
        <v>0</v>
      </c>
      <c r="W3503" s="1" t="str">
        <f t="shared" si="959"/>
        <v>100</v>
      </c>
      <c r="X3503" s="1">
        <f t="shared" si="960"/>
        <v>2</v>
      </c>
      <c r="Y3503" s="1">
        <f t="shared" si="961"/>
        <v>0</v>
      </c>
      <c r="Z3503" s="1" t="str">
        <f>VLOOKUP(BIN2DEC(MID(HEX2BIN(MID(H3503,3,2),8),2,5)),Codes!$E$1:$F$18,2)</f>
        <v>Grab</v>
      </c>
      <c r="AA3503" s="6" t="str">
        <f t="shared" si="962"/>
        <v>0</v>
      </c>
      <c r="AB3503" s="1">
        <f t="shared" si="963"/>
        <v>0</v>
      </c>
      <c r="AC3503" s="1" t="str">
        <f>VLOOKUP(BIN2DEC(RIGHT(HEX2BIN(MID(H3503,6,1),4),1)&amp;LEFT(HEX2BIN(MID(H3503,7,1),4),1)),Codes!$K$1:$L$5,2)</f>
        <v>M</v>
      </c>
      <c r="AD3503" s="1" t="str">
        <f>VLOOKUP(BIN2DEC(RIGHT(HEX2BIN(MID(H3503,7,1),4),3)&amp;LEFT(HEX2BIN(MID(H3503,8,1),4),2)),Codes!$H$2:$I$33,2)</f>
        <v>Kick</v>
      </c>
      <c r="AE3503" s="1" t="str">
        <f t="shared" si="964"/>
        <v>1</v>
      </c>
      <c r="AF3503" s="1" t="str">
        <f t="shared" si="965"/>
        <v>1</v>
      </c>
      <c r="AH3503" s="6">
        <f t="shared" si="966"/>
        <v>34</v>
      </c>
    </row>
    <row r="3504" spans="1:34">
      <c r="A3504" s="3" t="s">
        <v>7733</v>
      </c>
      <c r="B3504" s="1" t="s">
        <v>85</v>
      </c>
      <c r="C3504" s="6" t="s">
        <v>1797</v>
      </c>
      <c r="D3504" s="9" t="s">
        <v>494</v>
      </c>
      <c r="E3504" s="9" t="s">
        <v>207</v>
      </c>
      <c r="F3504" s="9" t="s">
        <v>432</v>
      </c>
      <c r="G3504" s="9" t="s">
        <v>481</v>
      </c>
      <c r="H3504" s="9" t="s">
        <v>482</v>
      </c>
      <c r="J3504" s="6" t="str">
        <f t="shared" si="950"/>
        <v>001011</v>
      </c>
      <c r="K3504" s="1">
        <f t="shared" si="951"/>
        <v>2</v>
      </c>
      <c r="L3504" s="6" t="str">
        <f t="shared" si="952"/>
        <v>00000</v>
      </c>
      <c r="M3504" s="1">
        <f t="shared" si="953"/>
        <v>0</v>
      </c>
      <c r="N3504" s="6" t="str">
        <f t="shared" si="954"/>
        <v>00</v>
      </c>
      <c r="O3504" s="1">
        <f t="shared" si="955"/>
        <v>0</v>
      </c>
      <c r="P3504" s="1">
        <f>IF(HEX2DEC(LEFT(E3504,4))&gt;=32768,HEX2DEC(LEFT(E3504,4))-65536,HEX2DEC(LEFT(E3504,4)))/Codes!$N$2</f>
        <v>4</v>
      </c>
      <c r="Q3504" s="1">
        <f>IF(HEX2DEC(RIGHT(E3504,4))&gt;=32768,HEX2DEC(RIGHT(E3504,4))-65536,HEX2DEC(RIGHT(E3504,4)))/Codes!$N$2</f>
        <v>0</v>
      </c>
      <c r="R3504" s="1">
        <f>IF(HEX2DEC(LEFT(F3504,4))&gt;=32768,HEX2DEC(LEFT(F3504,4))-65536,HEX2DEC(LEFT(F3504,4)))/Codes!$N$2</f>
        <v>6.8</v>
      </c>
      <c r="S3504" s="1">
        <f>IF(HEX2DEC(RIGHT(F3504,4))&gt;=32768,HEX2DEC(RIGHT(F3504,4))-65536,HEX2DEC(RIGHT(F3504,4)))/Codes!$N$2</f>
        <v>5.6</v>
      </c>
      <c r="T3504" s="18">
        <f t="shared" si="956"/>
        <v>361</v>
      </c>
      <c r="U3504" s="1">
        <f t="shared" si="957"/>
        <v>100</v>
      </c>
      <c r="V3504" s="1">
        <f t="shared" si="958"/>
        <v>0</v>
      </c>
      <c r="W3504" s="1" t="str">
        <f t="shared" si="959"/>
        <v>100</v>
      </c>
      <c r="X3504" s="1">
        <f t="shared" si="960"/>
        <v>2</v>
      </c>
      <c r="Y3504" s="1">
        <f t="shared" si="961"/>
        <v>0</v>
      </c>
      <c r="Z3504" s="1" t="str">
        <f>VLOOKUP(BIN2DEC(MID(HEX2BIN(MID(H3504,3,2),8),2,5)),Codes!$E$1:$F$18,2)</f>
        <v>Grab</v>
      </c>
      <c r="AA3504" s="6" t="str">
        <f t="shared" si="962"/>
        <v>0</v>
      </c>
      <c r="AB3504" s="1">
        <f t="shared" si="963"/>
        <v>0</v>
      </c>
      <c r="AC3504" s="1" t="str">
        <f>VLOOKUP(BIN2DEC(RIGHT(HEX2BIN(MID(H3504,6,1),4),1)&amp;LEFT(HEX2BIN(MID(H3504,7,1),4),1)),Codes!$K$1:$L$5,2)</f>
        <v>M</v>
      </c>
      <c r="AD3504" s="1" t="str">
        <f>VLOOKUP(BIN2DEC(RIGHT(HEX2BIN(MID(H3504,7,1),4),3)&amp;LEFT(HEX2BIN(MID(H3504,8,1),4),2)),Codes!$H$2:$I$33,2)</f>
        <v>Kick</v>
      </c>
      <c r="AE3504" s="1" t="str">
        <f t="shared" si="964"/>
        <v>1</v>
      </c>
      <c r="AF3504" s="1" t="str">
        <f t="shared" si="965"/>
        <v>1</v>
      </c>
      <c r="AH3504" s="6">
        <f t="shared" si="966"/>
        <v>34</v>
      </c>
    </row>
    <row r="3505" spans="1:34">
      <c r="A3505" s="3" t="s">
        <v>7734</v>
      </c>
      <c r="B3505" s="1" t="s">
        <v>85</v>
      </c>
      <c r="C3505" s="6" t="s">
        <v>1797</v>
      </c>
      <c r="D3505" s="9" t="s">
        <v>7735</v>
      </c>
      <c r="E3505" s="9" t="s">
        <v>207</v>
      </c>
      <c r="F3505" s="9" t="s">
        <v>5716</v>
      </c>
      <c r="G3505" s="9" t="s">
        <v>481</v>
      </c>
      <c r="H3505" s="9" t="s">
        <v>482</v>
      </c>
      <c r="J3505" s="6" t="str">
        <f t="shared" si="950"/>
        <v>001011</v>
      </c>
      <c r="K3505" s="1">
        <f t="shared" si="951"/>
        <v>3</v>
      </c>
      <c r="L3505" s="6" t="str">
        <f t="shared" si="952"/>
        <v>00000</v>
      </c>
      <c r="M3505" s="1">
        <f t="shared" si="953"/>
        <v>0</v>
      </c>
      <c r="N3505" s="6" t="str">
        <f t="shared" si="954"/>
        <v>00</v>
      </c>
      <c r="O3505" s="1">
        <f t="shared" si="955"/>
        <v>0</v>
      </c>
      <c r="P3505" s="1">
        <f>IF(HEX2DEC(LEFT(E3505,4))&gt;=32768,HEX2DEC(LEFT(E3505,4))-65536,HEX2DEC(LEFT(E3505,4)))/Codes!$N$2</f>
        <v>4</v>
      </c>
      <c r="Q3505" s="1">
        <f>IF(HEX2DEC(RIGHT(E3505,4))&gt;=32768,HEX2DEC(RIGHT(E3505,4))-65536,HEX2DEC(RIGHT(E3505,4)))/Codes!$N$2</f>
        <v>0</v>
      </c>
      <c r="R3505" s="1">
        <f>IF(HEX2DEC(LEFT(F3505,4))&gt;=32768,HEX2DEC(LEFT(F3505,4))-65536,HEX2DEC(LEFT(F3505,4)))/Codes!$N$2</f>
        <v>6.8</v>
      </c>
      <c r="S3505" s="1">
        <f>IF(HEX2DEC(RIGHT(F3505,4))&gt;=32768,HEX2DEC(RIGHT(F3505,4))-65536,HEX2DEC(RIGHT(F3505,4)))/Codes!$N$2</f>
        <v>1.6</v>
      </c>
      <c r="T3505" s="18">
        <f t="shared" si="956"/>
        <v>361</v>
      </c>
      <c r="U3505" s="1">
        <f t="shared" si="957"/>
        <v>100</v>
      </c>
      <c r="V3505" s="1">
        <f t="shared" si="958"/>
        <v>0</v>
      </c>
      <c r="W3505" s="1" t="str">
        <f t="shared" si="959"/>
        <v>100</v>
      </c>
      <c r="X3505" s="1">
        <f t="shared" si="960"/>
        <v>2</v>
      </c>
      <c r="Y3505" s="1">
        <f t="shared" si="961"/>
        <v>0</v>
      </c>
      <c r="Z3505" s="1" t="str">
        <f>VLOOKUP(BIN2DEC(MID(HEX2BIN(MID(H3505,3,2),8),2,5)),Codes!$E$1:$F$18,2)</f>
        <v>Grab</v>
      </c>
      <c r="AA3505" s="6" t="str">
        <f t="shared" si="962"/>
        <v>0</v>
      </c>
      <c r="AB3505" s="1">
        <f t="shared" si="963"/>
        <v>0</v>
      </c>
      <c r="AC3505" s="1" t="str">
        <f>VLOOKUP(BIN2DEC(RIGHT(HEX2BIN(MID(H3505,6,1),4),1)&amp;LEFT(HEX2BIN(MID(H3505,7,1),4),1)),Codes!$K$1:$L$5,2)</f>
        <v>M</v>
      </c>
      <c r="AD3505" s="1" t="str">
        <f>VLOOKUP(BIN2DEC(RIGHT(HEX2BIN(MID(H3505,7,1),4),3)&amp;LEFT(HEX2BIN(MID(H3505,8,1),4),2)),Codes!$H$2:$I$33,2)</f>
        <v>Kick</v>
      </c>
      <c r="AE3505" s="1" t="str">
        <f t="shared" si="964"/>
        <v>1</v>
      </c>
      <c r="AF3505" s="1" t="str">
        <f t="shared" si="965"/>
        <v>1</v>
      </c>
      <c r="AH3505" s="6">
        <f t="shared" si="966"/>
        <v>34</v>
      </c>
    </row>
    <row r="3506" spans="1:34">
      <c r="A3506" s="3" t="s">
        <v>7737</v>
      </c>
      <c r="B3506" s="1" t="s">
        <v>85</v>
      </c>
      <c r="C3506" s="6" t="s">
        <v>530</v>
      </c>
      <c r="D3506" s="9" t="s">
        <v>7176</v>
      </c>
      <c r="E3506" s="9" t="s">
        <v>232</v>
      </c>
      <c r="F3506" s="9" t="s">
        <v>91</v>
      </c>
      <c r="G3506" s="9" t="s">
        <v>501</v>
      </c>
      <c r="H3506" s="9" t="s">
        <v>259</v>
      </c>
      <c r="J3506" s="6" t="str">
        <f t="shared" si="950"/>
        <v>001011</v>
      </c>
      <c r="K3506" s="1">
        <f t="shared" si="951"/>
        <v>0</v>
      </c>
      <c r="L3506" s="6" t="str">
        <f t="shared" si="952"/>
        <v>00010</v>
      </c>
      <c r="M3506" s="1">
        <f t="shared" si="953"/>
        <v>263</v>
      </c>
      <c r="N3506" s="6" t="str">
        <f t="shared" si="954"/>
        <v>00</v>
      </c>
      <c r="O3506" s="1">
        <f t="shared" si="955"/>
        <v>3</v>
      </c>
      <c r="P3506" s="1">
        <f>IF(HEX2DEC(LEFT(E3506,4))&gt;=32768,HEX2DEC(LEFT(E3506,4))-65536,HEX2DEC(LEFT(E3506,4)))/Codes!$N$2</f>
        <v>4.8</v>
      </c>
      <c r="Q3506" s="1">
        <f>IF(HEX2DEC(RIGHT(E3506,4))&gt;=32768,HEX2DEC(RIGHT(E3506,4))-65536,HEX2DEC(RIGHT(E3506,4)))/Codes!$N$2</f>
        <v>0</v>
      </c>
      <c r="R3506" s="1">
        <f>IF(HEX2DEC(LEFT(F3506,4))&gt;=32768,HEX2DEC(LEFT(F3506,4))-65536,HEX2DEC(LEFT(F3506,4)))/Codes!$N$2</f>
        <v>0</v>
      </c>
      <c r="S3506" s="1">
        <f>IF(HEX2DEC(RIGHT(F3506,4))&gt;=32768,HEX2DEC(RIGHT(F3506,4))-65536,HEX2DEC(RIGHT(F3506,4)))/Codes!$N$2</f>
        <v>0</v>
      </c>
      <c r="T3506" s="18">
        <f t="shared" si="956"/>
        <v>80</v>
      </c>
      <c r="U3506" s="1">
        <f t="shared" si="957"/>
        <v>100</v>
      </c>
      <c r="V3506" s="1">
        <f t="shared" si="958"/>
        <v>134</v>
      </c>
      <c r="W3506" s="1" t="str">
        <f t="shared" si="959"/>
        <v>100</v>
      </c>
      <c r="X3506" s="1">
        <f t="shared" si="960"/>
        <v>1</v>
      </c>
      <c r="Y3506" s="1">
        <f t="shared" si="961"/>
        <v>0</v>
      </c>
      <c r="Z3506" s="1" t="str">
        <f>VLOOKUP(BIN2DEC(MID(HEX2BIN(MID(H3506,3,2),8),2,5)),Codes!$E$1:$F$18,2)</f>
        <v>Normal</v>
      </c>
      <c r="AA3506" s="6" t="str">
        <f t="shared" si="962"/>
        <v>0</v>
      </c>
      <c r="AB3506" s="1">
        <f t="shared" si="963"/>
        <v>0</v>
      </c>
      <c r="AC3506" s="1" t="str">
        <f>VLOOKUP(BIN2DEC(RIGHT(HEX2BIN(MID(H3506,6,1),4),1)&amp;LEFT(HEX2BIN(MID(H3506,7,1),4),1)),Codes!$K$1:$L$5,2)</f>
        <v>S</v>
      </c>
      <c r="AD3506" s="1" t="str">
        <f>VLOOKUP(BIN2DEC(RIGHT(HEX2BIN(MID(H3506,7,1),4),3)&amp;LEFT(HEX2BIN(MID(H3506,8,1),4),2)),Codes!$H$2:$I$33,2)</f>
        <v>Punch</v>
      </c>
      <c r="AE3506" s="1" t="str">
        <f t="shared" si="964"/>
        <v>1</v>
      </c>
      <c r="AF3506" s="1" t="str">
        <f t="shared" si="965"/>
        <v>1</v>
      </c>
      <c r="AH3506" s="6">
        <f t="shared" si="966"/>
        <v>1</v>
      </c>
    </row>
  </sheetData>
  <mergeCells count="2">
    <mergeCell ref="D1:H1"/>
    <mergeCell ref="AC1:AD1"/>
  </mergeCells>
  <conditionalFormatting sqref="K1:K1048576">
    <cfRule type="colorScale" priority="55">
      <colorScale>
        <cfvo type="min" val="0"/>
        <cfvo type="percent" val="50"/>
        <cfvo type="max" val="0"/>
        <color rgb="FFF8696B"/>
        <color rgb="FFFFEB84"/>
        <color rgb="FF5A8AC6"/>
      </colorScale>
    </cfRule>
  </conditionalFormatting>
  <conditionalFormatting sqref="O1:O1048576">
    <cfRule type="colorScale" priority="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P1:P1048576">
    <cfRule type="colorScale" priority="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Q1:Q1048576">
    <cfRule type="colorScale" priority="52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R1:R1048576">
    <cfRule type="colorScale" priority="51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S1:S1048576">
    <cfRule type="colorScale" priority="50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U1:U1048576">
    <cfRule type="colorScale" priority="46">
      <colorScale>
        <cfvo type="min" val="0"/>
        <cfvo type="num" val="100"/>
        <cfvo type="max" val="0"/>
        <color rgb="FFF8696B"/>
        <color rgb="FFFFEB84"/>
        <color rgb="FF63BE7B"/>
      </colorScale>
    </cfRule>
  </conditionalFormatting>
  <conditionalFormatting sqref="V1:V1048576">
    <cfRule type="colorScale" priority="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Y1:Y1048576">
    <cfRule type="colorScale" priority="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Z1:Z1048576">
    <cfRule type="cellIs" dxfId="91" priority="21" operator="equal">
      <formula>"Inert"</formula>
    </cfRule>
    <cfRule type="cellIs" dxfId="90" priority="22" operator="equal">
      <formula>"Grab"</formula>
    </cfRule>
    <cfRule type="cellIs" dxfId="89" priority="23" operator="equal">
      <formula>"Screw"</formula>
    </cfRule>
    <cfRule type="cellIs" dxfId="88" priority="29" operator="equal">
      <formula>"Darkness"</formula>
    </cfRule>
    <cfRule type="cellIs" dxfId="87" priority="32" operator="equal">
      <formula>"Flower"</formula>
    </cfRule>
    <cfRule type="cellIs" dxfId="86" priority="33" operator="equal">
      <formula>"Stun"</formula>
    </cfRule>
    <cfRule type="cellIs" dxfId="85" priority="34" operator="equal">
      <formula>"Bury"</formula>
    </cfRule>
    <cfRule type="cellIs" dxfId="84" priority="35" operator="equal">
      <formula>"Sleep"</formula>
    </cfRule>
    <cfRule type="cellIs" dxfId="83" priority="37" operator="equal">
      <formula>"Reverse"</formula>
    </cfRule>
    <cfRule type="cellIs" dxfId="82" priority="38" operator="equal">
      <formula>"Coin"</formula>
    </cfRule>
    <cfRule type="cellIs" dxfId="81" priority="39" operator="equal">
      <formula>"Flame"</formula>
    </cfRule>
    <cfRule type="cellIs" dxfId="80" priority="40" operator="equal">
      <formula>"Freezing"</formula>
    </cfRule>
    <cfRule type="cellIs" dxfId="79" priority="41" operator="equal">
      <formula>"Electric"</formula>
    </cfRule>
    <cfRule type="cellIs" dxfId="78" priority="42" operator="equal">
      <formula>"Slash"</formula>
    </cfRule>
    <cfRule type="cellIs" dxfId="77" priority="43" operator="equal">
      <formula>"Normal"</formula>
    </cfRule>
  </conditionalFormatting>
  <conditionalFormatting sqref="AB1:AB1048576">
    <cfRule type="colorScale" priority="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X1:X1048576">
    <cfRule type="colorScale" priority="19">
      <colorScale>
        <cfvo type="min" val="0"/>
        <cfvo type="percent" val="50"/>
        <cfvo type="max" val="0"/>
        <color rgb="FFF8696B"/>
        <color rgb="FFFFEB84"/>
        <color rgb="FF63BE7B"/>
      </colorScale>
    </cfRule>
  </conditionalFormatting>
  <conditionalFormatting sqref="AC1:AC1048576">
    <cfRule type="cellIs" dxfId="76" priority="16" operator="equal">
      <formula>"L"</formula>
    </cfRule>
    <cfRule type="cellIs" dxfId="75" priority="17" operator="equal">
      <formula>"M"</formula>
    </cfRule>
    <cfRule type="cellIs" dxfId="74" priority="18" operator="equal">
      <formula>"S"</formula>
    </cfRule>
  </conditionalFormatting>
  <conditionalFormatting sqref="AD1:AD1048576">
    <cfRule type="containsText" dxfId="73" priority="15" operator="containsText" text="[">
      <formula>NOT(ISERROR(SEARCH("[",AD1)))</formula>
    </cfRule>
  </conditionalFormatting>
  <conditionalFormatting sqref="AF1:AF1048576">
    <cfRule type="cellIs" dxfId="72" priority="11" operator="equal">
      <formula>DEC2BIN(1)</formula>
    </cfRule>
    <cfRule type="cellIs" dxfId="71" priority="12" operator="equal">
      <formula>DEC2BIN(0)</formula>
    </cfRule>
  </conditionalFormatting>
  <conditionalFormatting sqref="AE1:AE1048576">
    <cfRule type="cellIs" dxfId="70" priority="7" operator="equal">
      <formula>DEC2BIN(1)</formula>
    </cfRule>
    <cfRule type="cellIs" dxfId="69" priority="8" operator="equal">
      <formula>DEC2BIN(0)</formula>
    </cfRule>
  </conditionalFormatting>
  <conditionalFormatting sqref="T1:T1048576">
    <cfRule type="cellIs" dxfId="68" priority="1" operator="equal">
      <formula>361</formula>
    </cfRule>
    <cfRule type="cellIs" dxfId="67" priority="2" operator="between">
      <formula>260</formula>
      <formula>280</formula>
    </cfRule>
    <cfRule type="cellIs" dxfId="66" priority="3" operator="between">
      <formula>330</formula>
      <formula>390</formula>
    </cfRule>
    <cfRule type="cellIs" dxfId="65" priority="4" operator="between">
      <formula>30</formula>
      <formula>-30</formula>
    </cfRule>
    <cfRule type="cellIs" dxfId="64" priority="5" operator="between">
      <formula>150</formula>
      <formula>210</formula>
    </cfRule>
    <cfRule type="cellIs" dxfId="63" priority="6" operator="between">
      <formula>180</formula>
      <formula>360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1360"/>
  <sheetViews>
    <sheetView tabSelected="1" workbookViewId="0">
      <pane ySplit="1" topLeftCell="A120" activePane="bottomLeft" state="frozen"/>
      <selection pane="bottomLeft" activeCell="AB125" sqref="AB125"/>
    </sheetView>
  </sheetViews>
  <sheetFormatPr defaultRowHeight="15"/>
  <cols>
    <col min="1" max="1" width="9.5703125" style="1" bestFit="1" customWidth="1"/>
    <col min="2" max="2" width="6" style="1" bestFit="1" customWidth="1"/>
    <col min="3" max="3" width="16.7109375" style="6" bestFit="1" customWidth="1"/>
    <col min="4" max="8" width="6.7109375" style="6" bestFit="1" customWidth="1"/>
    <col min="9" max="9" width="1.5703125" style="1" bestFit="1" customWidth="1"/>
    <col min="10" max="10" width="7" style="1" bestFit="1" customWidth="1"/>
    <col min="11" max="11" width="2.85546875" style="1" bestFit="1" customWidth="1"/>
    <col min="12" max="12" width="4.5703125" style="6" bestFit="1" customWidth="1"/>
    <col min="13" max="13" width="5.5703125" style="1" bestFit="1" customWidth="1"/>
    <col min="14" max="14" width="3" style="6" bestFit="1" customWidth="1"/>
    <col min="15" max="15" width="5" style="1" bestFit="1" customWidth="1"/>
    <col min="16" max="16" width="7" style="1" bestFit="1" customWidth="1"/>
    <col min="17" max="17" width="5.28515625" style="1" bestFit="1" customWidth="1"/>
    <col min="18" max="18" width="7" style="1" bestFit="1" customWidth="1"/>
    <col min="19" max="19" width="6.7109375" style="1" bestFit="1" customWidth="1"/>
    <col min="20" max="20" width="6.140625" style="1" bestFit="1" customWidth="1"/>
    <col min="21" max="21" width="4" style="1" bestFit="1" customWidth="1"/>
    <col min="22" max="22" width="5.28515625" style="1" bestFit="1" customWidth="1"/>
    <col min="23" max="23" width="4" style="1" bestFit="1" customWidth="1"/>
    <col min="24" max="24" width="5.85546875" style="1" bestFit="1" customWidth="1"/>
    <col min="25" max="25" width="4" style="1" bestFit="1" customWidth="1"/>
    <col min="26" max="26" width="8.5703125" style="1" bestFit="1" customWidth="1"/>
    <col min="27" max="27" width="3" style="6" bestFit="1" customWidth="1"/>
    <col min="28" max="28" width="4" style="1" bestFit="1" customWidth="1"/>
    <col min="29" max="29" width="2.7109375" style="1" bestFit="1" customWidth="1"/>
    <col min="30" max="30" width="7.85546875" style="1" bestFit="1" customWidth="1"/>
    <col min="31" max="31" width="2.42578125" style="1" bestFit="1" customWidth="1"/>
    <col min="32" max="32" width="2.28515625" style="1" bestFit="1" customWidth="1"/>
    <col min="33" max="33" width="1.5703125" style="1" bestFit="1" customWidth="1"/>
    <col min="34" max="34" width="4" style="6" bestFit="1" customWidth="1"/>
    <col min="35" max="16384" width="9.140625" style="1"/>
  </cols>
  <sheetData>
    <row r="1" spans="1:34" s="16" customFormat="1">
      <c r="A1" s="16" t="s">
        <v>69</v>
      </c>
      <c r="B1" s="16" t="s">
        <v>71</v>
      </c>
      <c r="C1" s="16" t="s">
        <v>97</v>
      </c>
      <c r="D1" s="21" t="s">
        <v>94</v>
      </c>
      <c r="E1" s="21"/>
      <c r="F1" s="21"/>
      <c r="G1" s="21"/>
      <c r="H1" s="21"/>
      <c r="I1" s="16" t="s">
        <v>618</v>
      </c>
      <c r="J1" s="16" t="s">
        <v>95</v>
      </c>
      <c r="K1" s="16" t="s">
        <v>106</v>
      </c>
      <c r="L1" s="16" t="s">
        <v>107</v>
      </c>
      <c r="M1" s="16" t="s">
        <v>108</v>
      </c>
      <c r="N1" s="16" t="s">
        <v>109</v>
      </c>
      <c r="O1" s="16" t="s">
        <v>110</v>
      </c>
      <c r="P1" s="16" t="s">
        <v>111</v>
      </c>
      <c r="Q1" s="16" t="s">
        <v>112</v>
      </c>
      <c r="R1" s="16" t="s">
        <v>113</v>
      </c>
      <c r="S1" s="16" t="s">
        <v>114</v>
      </c>
      <c r="T1" s="16" t="s">
        <v>115</v>
      </c>
      <c r="U1" s="16" t="s">
        <v>116</v>
      </c>
      <c r="V1" s="16" t="s">
        <v>117</v>
      </c>
      <c r="W1" s="16" t="s">
        <v>118</v>
      </c>
      <c r="X1" s="16" t="s">
        <v>119</v>
      </c>
      <c r="Y1" s="16" t="s">
        <v>120</v>
      </c>
      <c r="Z1" s="16" t="s">
        <v>121</v>
      </c>
      <c r="AA1" s="16" t="s">
        <v>122</v>
      </c>
      <c r="AB1" s="16" t="s">
        <v>123</v>
      </c>
      <c r="AC1" s="21" t="s">
        <v>124</v>
      </c>
      <c r="AD1" s="21"/>
      <c r="AE1" s="16" t="s">
        <v>4180</v>
      </c>
      <c r="AF1" s="16" t="s">
        <v>4181</v>
      </c>
      <c r="AG1" s="16" t="s">
        <v>618</v>
      </c>
      <c r="AH1" s="7" t="s">
        <v>124</v>
      </c>
    </row>
    <row r="2" spans="1:34">
      <c r="A2" s="3" t="s">
        <v>2167</v>
      </c>
      <c r="B2" s="1" t="s">
        <v>77</v>
      </c>
      <c r="C2" s="6" t="s">
        <v>1424</v>
      </c>
      <c r="D2" s="9" t="s">
        <v>2168</v>
      </c>
      <c r="E2" s="14" t="s">
        <v>564</v>
      </c>
      <c r="F2" s="9" t="s">
        <v>565</v>
      </c>
      <c r="G2" s="9" t="s">
        <v>723</v>
      </c>
      <c r="H2" s="9" t="s">
        <v>558</v>
      </c>
      <c r="J2" s="1" t="str">
        <f t="shared" ref="J2:J65" si="0">LEFT(HEX2BIN(LEFT(D2,2),8),6)</f>
        <v>001011</v>
      </c>
      <c r="K2" s="1">
        <f t="shared" ref="K2:K65" si="1">BIN2DEC(MID(HEX2BIN(MID(D2,2,2),8),3,3))</f>
        <v>0</v>
      </c>
      <c r="L2" s="6" t="str">
        <f t="shared" ref="L2:L65" si="2">MID(HEX2BIN(MID(D2,3,2),8),2,5)</f>
        <v>00000</v>
      </c>
      <c r="M2" s="1">
        <f t="shared" ref="M2:M65" si="3">ROUNDDOWN(HEX2DEC(MID(D2,4,3))/8,0)</f>
        <v>69</v>
      </c>
      <c r="N2" s="6" t="str">
        <f t="shared" ref="N2:N65" si="4">MID(HEX2BIN(MID(D2,6,1),4),2,2)</f>
        <v>00</v>
      </c>
      <c r="O2" s="1">
        <f t="shared" ref="O2:O65" si="5">HEX2DEC(MID(D2,7,2))</f>
        <v>7</v>
      </c>
      <c r="P2" s="1">
        <f>IF(HEX2DEC(LEFT(E2,4))&gt;=32768,HEX2DEC(LEFT(E2,4))-65536,HEX2DEC(LEFT(E2,4)))/Codes!$N$2</f>
        <v>5.1120000000000001</v>
      </c>
      <c r="Q2" s="1">
        <f>IF(HEX2DEC(RIGHT(E2,4))&gt;=32768,HEX2DEC(RIGHT(E2,4))-65536,HEX2DEC(RIGHT(E2,4)))/Codes!$N$2</f>
        <v>0</v>
      </c>
      <c r="R2" s="1">
        <f>IF(HEX2DEC(LEFT(F2,4))&gt;=32768,HEX2DEC(LEFT(F2,4))-65536,HEX2DEC(LEFT(F2,4)))/Codes!$N$2</f>
        <v>13.632</v>
      </c>
      <c r="S2" s="1">
        <f>IF(HEX2DEC(RIGHT(F2,4))&gt;=32768,HEX2DEC(RIGHT(F2,4))-65536,HEX2DEC(RIGHT(F2,4)))/Codes!$N$2</f>
        <v>0</v>
      </c>
      <c r="T2" s="18">
        <f t="shared" ref="T2:T65" si="6">ROUNDDOWN(HEX2DEC(LEFT(G2,3))/8,0)</f>
        <v>361</v>
      </c>
      <c r="U2" s="1">
        <f t="shared" ref="U2:U65" si="7">ROUNDDOWN(HEX2DEC(MID(G2,3,3))/4,0)-(512*ROUNDDOWN(HEX2DEC(MID(G2,3,1))/8,0))</f>
        <v>100</v>
      </c>
      <c r="V2" s="1">
        <f t="shared" ref="V2:V65" si="8">RIGHT(HEX2BIN(MID(G2,5,1),4),2)*128+HEX2DEC(MID(G2,6,1))*8+LEFT(HEX2BIN(MID(G2,7,1),4),3)</f>
        <v>0</v>
      </c>
      <c r="W2" s="1" t="str">
        <f t="shared" ref="W2:W65" si="9">MID(HEX2BIN(MID(G2,7,2),8),4,3)</f>
        <v>101</v>
      </c>
      <c r="X2" s="1">
        <f t="shared" ref="X2:X65" si="10">BIN2DEC(RIGHT(HEX2BIN(RIGHT(G2,1),4),2))</f>
        <v>0</v>
      </c>
      <c r="Y2" s="1">
        <f t="shared" ref="Y2:Y65" si="11">ROUNDDOWN(HEX2DEC(LEFT(H2,3))/8,0)</f>
        <v>10</v>
      </c>
      <c r="Z2" s="1" t="str">
        <f>VLOOKUP(BIN2DEC(MID(HEX2BIN(MID(H2,3,2),8),2,5)),Codes!$E$1:$F$18,2)</f>
        <v>Slash</v>
      </c>
      <c r="AA2" s="6" t="str">
        <f t="shared" ref="AA2:AA65" si="12">MID(HEX2BIN(MID(H2,4,1),4),3,1)</f>
        <v>0</v>
      </c>
      <c r="AB2" s="1">
        <f t="shared" ref="AB2:AB65" si="13">(MOD(HEX2DEC(MID(H2,4,1)),2))*64+ROUNDDOWN(HEX2DEC(MID(H2,5,2))/4,0)</f>
        <v>2</v>
      </c>
      <c r="AC2" s="1" t="str">
        <f>VLOOKUP(BIN2DEC(RIGHT(HEX2BIN(MID(H2,6,1),4),1)&amp;LEFT(HEX2BIN(MID(H2,7,1),4),1)),Codes!$K$1:$L$5,2)</f>
        <v>M</v>
      </c>
      <c r="AD2" s="1" t="str">
        <f>VLOOKUP(BIN2DEC(RIGHT(HEX2BIN(MID(H2,7,1),4),3)&amp;LEFT(HEX2BIN(MID(H2,8,1),4),2)),Codes!$H$2:$I$33,2)</f>
        <v>Slash</v>
      </c>
      <c r="AE2" s="1" t="str">
        <f t="shared" ref="AE2:AE65" si="14">MID(HEX2BIN(RIGHT(H2,1),4),3,1)</f>
        <v>1</v>
      </c>
      <c r="AF2" s="1" t="str">
        <f t="shared" ref="AF2:AF65" si="15">RIGHT(HEX2BIN(RIGHT(H2,1),4),1)</f>
        <v>1</v>
      </c>
      <c r="AH2" s="6">
        <f t="shared" ref="AH2:AH65" si="16">ROUNDDOWN(HEX2DEC(MID(H2,6,3))/4,0)-(256*ROUNDDOWN(HEX2DEC(MID(H2,6,1))/4,0))</f>
        <v>35</v>
      </c>
    </row>
    <row r="3" spans="1:34">
      <c r="A3" s="3" t="s">
        <v>2169</v>
      </c>
      <c r="B3" s="1" t="s">
        <v>77</v>
      </c>
      <c r="C3" s="6" t="s">
        <v>1424</v>
      </c>
      <c r="D3" s="9" t="s">
        <v>2170</v>
      </c>
      <c r="E3" s="14" t="s">
        <v>564</v>
      </c>
      <c r="F3" s="9" t="s">
        <v>570</v>
      </c>
      <c r="G3" s="9" t="s">
        <v>557</v>
      </c>
      <c r="H3" s="9" t="s">
        <v>558</v>
      </c>
      <c r="J3" s="1" t="str">
        <f t="shared" si="0"/>
        <v>001011</v>
      </c>
      <c r="K3" s="1">
        <f t="shared" si="1"/>
        <v>1</v>
      </c>
      <c r="L3" s="6" t="str">
        <f t="shared" si="2"/>
        <v>00000</v>
      </c>
      <c r="M3" s="1">
        <f t="shared" si="3"/>
        <v>69</v>
      </c>
      <c r="N3" s="6" t="str">
        <f t="shared" si="4"/>
        <v>00</v>
      </c>
      <c r="O3" s="1">
        <f t="shared" si="5"/>
        <v>7</v>
      </c>
      <c r="P3" s="1">
        <f>IF(HEX2DEC(LEFT(E3,4))&gt;=32768,HEX2DEC(LEFT(E3,4))-65536,HEX2DEC(LEFT(E3,4)))/Codes!$N$2</f>
        <v>5.1120000000000001</v>
      </c>
      <c r="Q3" s="1">
        <f>IF(HEX2DEC(RIGHT(E3,4))&gt;=32768,HEX2DEC(RIGHT(E3,4))-65536,HEX2DEC(RIGHT(E3,4)))/Codes!$N$2</f>
        <v>0</v>
      </c>
      <c r="R3" s="1">
        <f>IF(HEX2DEC(LEFT(F3,4))&gt;=32768,HEX2DEC(LEFT(F3,4))-65536,HEX2DEC(LEFT(F3,4)))/Codes!$N$2</f>
        <v>6.8159999999999998</v>
      </c>
      <c r="S3" s="1">
        <f>IF(HEX2DEC(RIGHT(F3,4))&gt;=32768,HEX2DEC(RIGHT(F3,4))-65536,HEX2DEC(RIGHT(F3,4)))/Codes!$N$2</f>
        <v>0</v>
      </c>
      <c r="T3" s="18">
        <f t="shared" si="6"/>
        <v>361</v>
      </c>
      <c r="U3" s="1">
        <f t="shared" si="7"/>
        <v>100</v>
      </c>
      <c r="V3" s="1">
        <f t="shared" si="8"/>
        <v>0</v>
      </c>
      <c r="W3" s="1" t="str">
        <f t="shared" si="9"/>
        <v>101</v>
      </c>
      <c r="X3" s="1">
        <f t="shared" si="10"/>
        <v>3</v>
      </c>
      <c r="Y3" s="1">
        <f t="shared" si="11"/>
        <v>10</v>
      </c>
      <c r="Z3" s="1" t="str">
        <f>VLOOKUP(BIN2DEC(MID(HEX2BIN(MID(H3,3,2),8),2,5)),Codes!$E$1:$F$18,2)</f>
        <v>Slash</v>
      </c>
      <c r="AA3" s="6" t="str">
        <f t="shared" si="12"/>
        <v>0</v>
      </c>
      <c r="AB3" s="1">
        <f t="shared" si="13"/>
        <v>2</v>
      </c>
      <c r="AC3" s="1" t="str">
        <f>VLOOKUP(BIN2DEC(RIGHT(HEX2BIN(MID(H3,6,1),4),1)&amp;LEFT(HEX2BIN(MID(H3,7,1),4),1)),Codes!$K$1:$L$5,2)</f>
        <v>M</v>
      </c>
      <c r="AD3" s="1" t="str">
        <f>VLOOKUP(BIN2DEC(RIGHT(HEX2BIN(MID(H3,7,1),4),3)&amp;LEFT(HEX2BIN(MID(H3,8,1),4),2)),Codes!$H$2:$I$33,2)</f>
        <v>Slash</v>
      </c>
      <c r="AE3" s="1" t="str">
        <f t="shared" si="14"/>
        <v>1</v>
      </c>
      <c r="AF3" s="1" t="str">
        <f t="shared" si="15"/>
        <v>1</v>
      </c>
      <c r="AH3" s="6">
        <f t="shared" si="16"/>
        <v>35</v>
      </c>
    </row>
    <row r="4" spans="1:34">
      <c r="A4" s="3" t="s">
        <v>2171</v>
      </c>
      <c r="B4" s="1" t="s">
        <v>77</v>
      </c>
      <c r="C4" s="6" t="s">
        <v>1424</v>
      </c>
      <c r="D4" s="9" t="s">
        <v>2172</v>
      </c>
      <c r="E4" s="14" t="s">
        <v>573</v>
      </c>
      <c r="F4" s="9" t="s">
        <v>91</v>
      </c>
      <c r="G4" s="9" t="s">
        <v>557</v>
      </c>
      <c r="H4" s="9" t="s">
        <v>558</v>
      </c>
      <c r="J4" s="1" t="str">
        <f t="shared" si="0"/>
        <v>001011</v>
      </c>
      <c r="K4" s="1">
        <f t="shared" si="1"/>
        <v>2</v>
      </c>
      <c r="L4" s="6" t="str">
        <f t="shared" si="2"/>
        <v>00000</v>
      </c>
      <c r="M4" s="1">
        <f t="shared" si="3"/>
        <v>69</v>
      </c>
      <c r="N4" s="6" t="str">
        <f t="shared" si="4"/>
        <v>00</v>
      </c>
      <c r="O4" s="1">
        <f t="shared" si="5"/>
        <v>7</v>
      </c>
      <c r="P4" s="1">
        <f>IF(HEX2DEC(LEFT(E4,4))&gt;=32768,HEX2DEC(LEFT(E4,4))-65536,HEX2DEC(LEFT(E4,4)))/Codes!$N$2</f>
        <v>3.4079999999999999</v>
      </c>
      <c r="Q4" s="1">
        <f>IF(HEX2DEC(RIGHT(E4,4))&gt;=32768,HEX2DEC(RIGHT(E4,4))-65536,HEX2DEC(RIGHT(E4,4)))/Codes!$N$2</f>
        <v>0</v>
      </c>
      <c r="R4" s="1">
        <f>IF(HEX2DEC(LEFT(F4,4))&gt;=32768,HEX2DEC(LEFT(F4,4))-65536,HEX2DEC(LEFT(F4,4)))/Codes!$N$2</f>
        <v>0</v>
      </c>
      <c r="S4" s="1">
        <f>IF(HEX2DEC(RIGHT(F4,4))&gt;=32768,HEX2DEC(RIGHT(F4,4))-65536,HEX2DEC(RIGHT(F4,4)))/Codes!$N$2</f>
        <v>0</v>
      </c>
      <c r="T4" s="18">
        <f t="shared" si="6"/>
        <v>361</v>
      </c>
      <c r="U4" s="1">
        <f t="shared" si="7"/>
        <v>100</v>
      </c>
      <c r="V4" s="1">
        <f t="shared" si="8"/>
        <v>0</v>
      </c>
      <c r="W4" s="1" t="str">
        <f t="shared" si="9"/>
        <v>101</v>
      </c>
      <c r="X4" s="1">
        <f t="shared" si="10"/>
        <v>3</v>
      </c>
      <c r="Y4" s="1">
        <f t="shared" si="11"/>
        <v>10</v>
      </c>
      <c r="Z4" s="1" t="str">
        <f>VLOOKUP(BIN2DEC(MID(HEX2BIN(MID(H4,3,2),8),2,5)),Codes!$E$1:$F$18,2)</f>
        <v>Slash</v>
      </c>
      <c r="AA4" s="6" t="str">
        <f t="shared" si="12"/>
        <v>0</v>
      </c>
      <c r="AB4" s="1">
        <f t="shared" si="13"/>
        <v>2</v>
      </c>
      <c r="AC4" s="1" t="str">
        <f>VLOOKUP(BIN2DEC(RIGHT(HEX2BIN(MID(H4,6,1),4),1)&amp;LEFT(HEX2BIN(MID(H4,7,1),4),1)),Codes!$K$1:$L$5,2)</f>
        <v>M</v>
      </c>
      <c r="AD4" s="1" t="str">
        <f>VLOOKUP(BIN2DEC(RIGHT(HEX2BIN(MID(H4,7,1),4),3)&amp;LEFT(HEX2BIN(MID(H4,8,1),4),2)),Codes!$H$2:$I$33,2)</f>
        <v>Slash</v>
      </c>
      <c r="AE4" s="1" t="str">
        <f t="shared" si="14"/>
        <v>1</v>
      </c>
      <c r="AF4" s="1" t="str">
        <f t="shared" si="15"/>
        <v>1</v>
      </c>
      <c r="AH4" s="6">
        <f t="shared" si="16"/>
        <v>35</v>
      </c>
    </row>
    <row r="5" spans="1:34">
      <c r="A5" s="1" t="s">
        <v>2173</v>
      </c>
      <c r="B5" s="1" t="s">
        <v>77</v>
      </c>
      <c r="C5" s="6" t="s">
        <v>1425</v>
      </c>
      <c r="D5" s="6" t="s">
        <v>2174</v>
      </c>
      <c r="E5" s="6" t="s">
        <v>564</v>
      </c>
      <c r="F5" s="6" t="s">
        <v>565</v>
      </c>
      <c r="G5" s="6" t="s">
        <v>723</v>
      </c>
      <c r="H5" s="6" t="s">
        <v>561</v>
      </c>
      <c r="J5" s="1" t="str">
        <f t="shared" si="0"/>
        <v>001011</v>
      </c>
      <c r="K5" s="1">
        <f t="shared" si="1"/>
        <v>0</v>
      </c>
      <c r="L5" s="6" t="str">
        <f t="shared" si="2"/>
        <v>00000</v>
      </c>
      <c r="M5" s="1">
        <f t="shared" si="3"/>
        <v>69</v>
      </c>
      <c r="N5" s="6" t="str">
        <f t="shared" si="4"/>
        <v>00</v>
      </c>
      <c r="O5" s="1">
        <f t="shared" si="5"/>
        <v>11</v>
      </c>
      <c r="P5" s="1">
        <f>IF(HEX2DEC(LEFT(E5,4))&gt;=32768,HEX2DEC(LEFT(E5,4))-65536,HEX2DEC(LEFT(E5,4)))/Codes!$N$2</f>
        <v>5.1120000000000001</v>
      </c>
      <c r="Q5" s="1">
        <f>IF(HEX2DEC(RIGHT(E5,4))&gt;=32768,HEX2DEC(RIGHT(E5,4))-65536,HEX2DEC(RIGHT(E5,4)))/Codes!$N$2</f>
        <v>0</v>
      </c>
      <c r="R5" s="1">
        <f>IF(HEX2DEC(LEFT(F5,4))&gt;=32768,HEX2DEC(LEFT(F5,4))-65536,HEX2DEC(LEFT(F5,4)))/Codes!$N$2</f>
        <v>13.632</v>
      </c>
      <c r="S5" s="1">
        <f>IF(HEX2DEC(RIGHT(F5,4))&gt;=32768,HEX2DEC(RIGHT(F5,4))-65536,HEX2DEC(RIGHT(F5,4)))/Codes!$N$2</f>
        <v>0</v>
      </c>
      <c r="T5" s="18">
        <f t="shared" si="6"/>
        <v>361</v>
      </c>
      <c r="U5" s="1">
        <f t="shared" si="7"/>
        <v>100</v>
      </c>
      <c r="V5" s="1">
        <f t="shared" si="8"/>
        <v>0</v>
      </c>
      <c r="W5" s="1" t="str">
        <f t="shared" si="9"/>
        <v>101</v>
      </c>
      <c r="X5" s="1">
        <f t="shared" si="10"/>
        <v>0</v>
      </c>
      <c r="Y5" s="1">
        <f t="shared" si="11"/>
        <v>15</v>
      </c>
      <c r="Z5" s="1" t="str">
        <f>VLOOKUP(BIN2DEC(MID(HEX2BIN(MID(H5,3,2),8),2,5)),Codes!$E$1:$F$18,2)</f>
        <v>Slash</v>
      </c>
      <c r="AA5" s="6" t="str">
        <f t="shared" si="12"/>
        <v>0</v>
      </c>
      <c r="AB5" s="1">
        <f t="shared" si="13"/>
        <v>4</v>
      </c>
      <c r="AC5" s="1" t="str">
        <f>VLOOKUP(BIN2DEC(RIGHT(HEX2BIN(MID(H5,6,1),4),1)&amp;LEFT(HEX2BIN(MID(H5,7,1),4),1)),Codes!$K$1:$L$5,2)</f>
        <v>L</v>
      </c>
      <c r="AD5" s="1" t="str">
        <f>VLOOKUP(BIN2DEC(RIGHT(HEX2BIN(MID(H5,7,1),4),3)&amp;LEFT(HEX2BIN(MID(H5,8,1),4),2)),Codes!$H$2:$I$33,2)</f>
        <v>Slash</v>
      </c>
      <c r="AE5" s="1" t="str">
        <f t="shared" si="14"/>
        <v>1</v>
      </c>
      <c r="AF5" s="1" t="str">
        <f t="shared" si="15"/>
        <v>1</v>
      </c>
      <c r="AH5" s="6">
        <f t="shared" si="16"/>
        <v>67</v>
      </c>
    </row>
    <row r="6" spans="1:34">
      <c r="A6" s="1" t="s">
        <v>2175</v>
      </c>
      <c r="B6" s="1" t="s">
        <v>77</v>
      </c>
      <c r="C6" s="6" t="s">
        <v>1425</v>
      </c>
      <c r="D6" s="6" t="s">
        <v>2176</v>
      </c>
      <c r="E6" s="6" t="s">
        <v>564</v>
      </c>
      <c r="F6" s="6" t="s">
        <v>570</v>
      </c>
      <c r="G6" s="6" t="s">
        <v>557</v>
      </c>
      <c r="H6" s="6" t="s">
        <v>561</v>
      </c>
      <c r="J6" s="1" t="str">
        <f t="shared" si="0"/>
        <v>001011</v>
      </c>
      <c r="K6" s="1">
        <f t="shared" si="1"/>
        <v>1</v>
      </c>
      <c r="L6" s="6" t="str">
        <f t="shared" si="2"/>
        <v>00000</v>
      </c>
      <c r="M6" s="1">
        <f t="shared" si="3"/>
        <v>69</v>
      </c>
      <c r="N6" s="6" t="str">
        <f t="shared" si="4"/>
        <v>00</v>
      </c>
      <c r="O6" s="1">
        <f t="shared" si="5"/>
        <v>11</v>
      </c>
      <c r="P6" s="1">
        <f>IF(HEX2DEC(LEFT(E6,4))&gt;=32768,HEX2DEC(LEFT(E6,4))-65536,HEX2DEC(LEFT(E6,4)))/Codes!$N$2</f>
        <v>5.1120000000000001</v>
      </c>
      <c r="Q6" s="1">
        <f>IF(HEX2DEC(RIGHT(E6,4))&gt;=32768,HEX2DEC(RIGHT(E6,4))-65536,HEX2DEC(RIGHT(E6,4)))/Codes!$N$2</f>
        <v>0</v>
      </c>
      <c r="R6" s="1">
        <f>IF(HEX2DEC(LEFT(F6,4))&gt;=32768,HEX2DEC(LEFT(F6,4))-65536,HEX2DEC(LEFT(F6,4)))/Codes!$N$2</f>
        <v>6.8159999999999998</v>
      </c>
      <c r="S6" s="1">
        <f>IF(HEX2DEC(RIGHT(F6,4))&gt;=32768,HEX2DEC(RIGHT(F6,4))-65536,HEX2DEC(RIGHT(F6,4)))/Codes!$N$2</f>
        <v>0</v>
      </c>
      <c r="T6" s="18">
        <f t="shared" si="6"/>
        <v>361</v>
      </c>
      <c r="U6" s="1">
        <f t="shared" si="7"/>
        <v>100</v>
      </c>
      <c r="V6" s="1">
        <f t="shared" si="8"/>
        <v>0</v>
      </c>
      <c r="W6" s="1" t="str">
        <f t="shared" si="9"/>
        <v>101</v>
      </c>
      <c r="X6" s="1">
        <f t="shared" si="10"/>
        <v>3</v>
      </c>
      <c r="Y6" s="1">
        <f t="shared" si="11"/>
        <v>15</v>
      </c>
      <c r="Z6" s="1" t="str">
        <f>VLOOKUP(BIN2DEC(MID(HEX2BIN(MID(H6,3,2),8),2,5)),Codes!$E$1:$F$18,2)</f>
        <v>Slash</v>
      </c>
      <c r="AA6" s="6" t="str">
        <f t="shared" si="12"/>
        <v>0</v>
      </c>
      <c r="AB6" s="1">
        <f t="shared" si="13"/>
        <v>4</v>
      </c>
      <c r="AC6" s="1" t="str">
        <f>VLOOKUP(BIN2DEC(RIGHT(HEX2BIN(MID(H6,6,1),4),1)&amp;LEFT(HEX2BIN(MID(H6,7,1),4),1)),Codes!$K$1:$L$5,2)</f>
        <v>L</v>
      </c>
      <c r="AD6" s="1" t="str">
        <f>VLOOKUP(BIN2DEC(RIGHT(HEX2BIN(MID(H6,7,1),4),3)&amp;LEFT(HEX2BIN(MID(H6,8,1),4),2)),Codes!$H$2:$I$33,2)</f>
        <v>Slash</v>
      </c>
      <c r="AE6" s="1" t="str">
        <f t="shared" si="14"/>
        <v>1</v>
      </c>
      <c r="AF6" s="1" t="str">
        <f t="shared" si="15"/>
        <v>1</v>
      </c>
      <c r="AH6" s="6">
        <f t="shared" si="16"/>
        <v>67</v>
      </c>
    </row>
    <row r="7" spans="1:34">
      <c r="A7" s="1" t="s">
        <v>2177</v>
      </c>
      <c r="B7" s="1" t="s">
        <v>77</v>
      </c>
      <c r="C7" s="6" t="s">
        <v>1425</v>
      </c>
      <c r="D7" s="6" t="s">
        <v>2178</v>
      </c>
      <c r="E7" s="6" t="s">
        <v>573</v>
      </c>
      <c r="F7" s="6" t="s">
        <v>91</v>
      </c>
      <c r="G7" s="6" t="s">
        <v>557</v>
      </c>
      <c r="H7" s="6" t="s">
        <v>561</v>
      </c>
      <c r="J7" s="1" t="str">
        <f t="shared" si="0"/>
        <v>001011</v>
      </c>
      <c r="K7" s="1">
        <f t="shared" si="1"/>
        <v>2</v>
      </c>
      <c r="L7" s="6" t="str">
        <f t="shared" si="2"/>
        <v>00000</v>
      </c>
      <c r="M7" s="1">
        <f t="shared" si="3"/>
        <v>69</v>
      </c>
      <c r="N7" s="6" t="str">
        <f t="shared" si="4"/>
        <v>00</v>
      </c>
      <c r="O7" s="1">
        <f t="shared" si="5"/>
        <v>11</v>
      </c>
      <c r="P7" s="1">
        <f>IF(HEX2DEC(LEFT(E7,4))&gt;=32768,HEX2DEC(LEFT(E7,4))-65536,HEX2DEC(LEFT(E7,4)))/Codes!$N$2</f>
        <v>3.4079999999999999</v>
      </c>
      <c r="Q7" s="1">
        <f>IF(HEX2DEC(RIGHT(E7,4))&gt;=32768,HEX2DEC(RIGHT(E7,4))-65536,HEX2DEC(RIGHT(E7,4)))/Codes!$N$2</f>
        <v>0</v>
      </c>
      <c r="R7" s="1">
        <f>IF(HEX2DEC(LEFT(F7,4))&gt;=32768,HEX2DEC(LEFT(F7,4))-65536,HEX2DEC(LEFT(F7,4)))/Codes!$N$2</f>
        <v>0</v>
      </c>
      <c r="S7" s="1">
        <f>IF(HEX2DEC(RIGHT(F7,4))&gt;=32768,HEX2DEC(RIGHT(F7,4))-65536,HEX2DEC(RIGHT(F7,4)))/Codes!$N$2</f>
        <v>0</v>
      </c>
      <c r="T7" s="18">
        <f t="shared" si="6"/>
        <v>361</v>
      </c>
      <c r="U7" s="1">
        <f t="shared" si="7"/>
        <v>100</v>
      </c>
      <c r="V7" s="1">
        <f t="shared" si="8"/>
        <v>0</v>
      </c>
      <c r="W7" s="1" t="str">
        <f t="shared" si="9"/>
        <v>101</v>
      </c>
      <c r="X7" s="1">
        <f t="shared" si="10"/>
        <v>3</v>
      </c>
      <c r="Y7" s="1">
        <f t="shared" si="11"/>
        <v>15</v>
      </c>
      <c r="Z7" s="1" t="str">
        <f>VLOOKUP(BIN2DEC(MID(HEX2BIN(MID(H7,3,2),8),2,5)),Codes!$E$1:$F$18,2)</f>
        <v>Slash</v>
      </c>
      <c r="AA7" s="6" t="str">
        <f t="shared" si="12"/>
        <v>0</v>
      </c>
      <c r="AB7" s="1">
        <f t="shared" si="13"/>
        <v>4</v>
      </c>
      <c r="AC7" s="1" t="str">
        <f>VLOOKUP(BIN2DEC(RIGHT(HEX2BIN(MID(H7,6,1),4),1)&amp;LEFT(HEX2BIN(MID(H7,7,1),4),1)),Codes!$K$1:$L$5,2)</f>
        <v>L</v>
      </c>
      <c r="AD7" s="1" t="str">
        <f>VLOOKUP(BIN2DEC(RIGHT(HEX2BIN(MID(H7,7,1),4),3)&amp;LEFT(HEX2BIN(MID(H7,8,1),4),2)),Codes!$H$2:$I$33,2)</f>
        <v>Slash</v>
      </c>
      <c r="AE7" s="1" t="str">
        <f t="shared" si="14"/>
        <v>1</v>
      </c>
      <c r="AF7" s="1" t="str">
        <f t="shared" si="15"/>
        <v>1</v>
      </c>
      <c r="AH7" s="6">
        <f t="shared" si="16"/>
        <v>67</v>
      </c>
    </row>
    <row r="8" spans="1:34">
      <c r="A8" s="1" t="s">
        <v>2179</v>
      </c>
      <c r="B8" s="1" t="s">
        <v>77</v>
      </c>
      <c r="C8" s="6" t="s">
        <v>1426</v>
      </c>
      <c r="D8" s="6" t="s">
        <v>2180</v>
      </c>
      <c r="E8" s="6" t="s">
        <v>564</v>
      </c>
      <c r="F8" s="6" t="s">
        <v>565</v>
      </c>
      <c r="G8" s="6" t="s">
        <v>723</v>
      </c>
      <c r="H8" s="6" t="s">
        <v>736</v>
      </c>
      <c r="J8" s="1" t="str">
        <f t="shared" si="0"/>
        <v>001011</v>
      </c>
      <c r="K8" s="1">
        <f t="shared" si="1"/>
        <v>0</v>
      </c>
      <c r="L8" s="6" t="str">
        <f t="shared" si="2"/>
        <v>00000</v>
      </c>
      <c r="M8" s="1">
        <f t="shared" si="3"/>
        <v>69</v>
      </c>
      <c r="N8" s="6" t="str">
        <f t="shared" si="4"/>
        <v>00</v>
      </c>
      <c r="O8" s="1">
        <f t="shared" si="5"/>
        <v>15</v>
      </c>
      <c r="P8" s="1">
        <f>IF(HEX2DEC(LEFT(E8,4))&gt;=32768,HEX2DEC(LEFT(E8,4))-65536,HEX2DEC(LEFT(E8,4)))/Codes!$N$2</f>
        <v>5.1120000000000001</v>
      </c>
      <c r="Q8" s="1">
        <f>IF(HEX2DEC(RIGHT(E8,4))&gt;=32768,HEX2DEC(RIGHT(E8,4))-65536,HEX2DEC(RIGHT(E8,4)))/Codes!$N$2</f>
        <v>0</v>
      </c>
      <c r="R8" s="1">
        <f>IF(HEX2DEC(LEFT(F8,4))&gt;=32768,HEX2DEC(LEFT(F8,4))-65536,HEX2DEC(LEFT(F8,4)))/Codes!$N$2</f>
        <v>13.632</v>
      </c>
      <c r="S8" s="1">
        <f>IF(HEX2DEC(RIGHT(F8,4))&gt;=32768,HEX2DEC(RIGHT(F8,4))-65536,HEX2DEC(RIGHT(F8,4)))/Codes!$N$2</f>
        <v>0</v>
      </c>
      <c r="T8" s="18">
        <f t="shared" si="6"/>
        <v>361</v>
      </c>
      <c r="U8" s="1">
        <f t="shared" si="7"/>
        <v>100</v>
      </c>
      <c r="V8" s="1">
        <f t="shared" si="8"/>
        <v>0</v>
      </c>
      <c r="W8" s="1" t="str">
        <f t="shared" si="9"/>
        <v>101</v>
      </c>
      <c r="X8" s="1">
        <f t="shared" si="10"/>
        <v>0</v>
      </c>
      <c r="Y8" s="1">
        <f t="shared" si="11"/>
        <v>28</v>
      </c>
      <c r="Z8" s="1" t="str">
        <f>VLOOKUP(BIN2DEC(MID(HEX2BIN(MID(H8,3,2),8),2,5)),Codes!$E$1:$F$18,2)</f>
        <v>Slash</v>
      </c>
      <c r="AA8" s="6" t="str">
        <f t="shared" si="12"/>
        <v>0</v>
      </c>
      <c r="AB8" s="1">
        <f t="shared" si="13"/>
        <v>6</v>
      </c>
      <c r="AC8" s="1" t="str">
        <f>VLOOKUP(BIN2DEC(RIGHT(HEX2BIN(MID(H8,6,1),4),1)&amp;LEFT(HEX2BIN(MID(H8,7,1),4),1)),Codes!$K$1:$L$5,2)</f>
        <v>L</v>
      </c>
      <c r="AD8" s="1" t="str">
        <f>VLOOKUP(BIN2DEC(RIGHT(HEX2BIN(MID(H8,7,1),4),3)&amp;LEFT(HEX2BIN(MID(H8,8,1),4),2)),Codes!$H$2:$I$33,2)</f>
        <v>Slash</v>
      </c>
      <c r="AE8" s="1" t="str">
        <f t="shared" si="14"/>
        <v>1</v>
      </c>
      <c r="AF8" s="1" t="str">
        <f t="shared" si="15"/>
        <v>1</v>
      </c>
      <c r="AH8" s="6">
        <f t="shared" si="16"/>
        <v>67</v>
      </c>
    </row>
    <row r="9" spans="1:34">
      <c r="A9" s="1" t="s">
        <v>2181</v>
      </c>
      <c r="B9" s="1" t="s">
        <v>77</v>
      </c>
      <c r="C9" s="6" t="s">
        <v>1426</v>
      </c>
      <c r="D9" s="6" t="s">
        <v>2182</v>
      </c>
      <c r="E9" s="6" t="s">
        <v>564</v>
      </c>
      <c r="F9" s="6" t="s">
        <v>570</v>
      </c>
      <c r="G9" s="6" t="s">
        <v>557</v>
      </c>
      <c r="H9" s="6" t="s">
        <v>736</v>
      </c>
      <c r="J9" s="1" t="str">
        <f t="shared" si="0"/>
        <v>001011</v>
      </c>
      <c r="K9" s="1">
        <f t="shared" si="1"/>
        <v>1</v>
      </c>
      <c r="L9" s="6" t="str">
        <f t="shared" si="2"/>
        <v>00000</v>
      </c>
      <c r="M9" s="1">
        <f t="shared" si="3"/>
        <v>69</v>
      </c>
      <c r="N9" s="6" t="str">
        <f t="shared" si="4"/>
        <v>00</v>
      </c>
      <c r="O9" s="1">
        <f t="shared" si="5"/>
        <v>15</v>
      </c>
      <c r="P9" s="1">
        <f>IF(HEX2DEC(LEFT(E9,4))&gt;=32768,HEX2DEC(LEFT(E9,4))-65536,HEX2DEC(LEFT(E9,4)))/Codes!$N$2</f>
        <v>5.1120000000000001</v>
      </c>
      <c r="Q9" s="1">
        <f>IF(HEX2DEC(RIGHT(E9,4))&gt;=32768,HEX2DEC(RIGHT(E9,4))-65536,HEX2DEC(RIGHT(E9,4)))/Codes!$N$2</f>
        <v>0</v>
      </c>
      <c r="R9" s="1">
        <f>IF(HEX2DEC(LEFT(F9,4))&gt;=32768,HEX2DEC(LEFT(F9,4))-65536,HEX2DEC(LEFT(F9,4)))/Codes!$N$2</f>
        <v>6.8159999999999998</v>
      </c>
      <c r="S9" s="1">
        <f>IF(HEX2DEC(RIGHT(F9,4))&gt;=32768,HEX2DEC(RIGHT(F9,4))-65536,HEX2DEC(RIGHT(F9,4)))/Codes!$N$2</f>
        <v>0</v>
      </c>
      <c r="T9" s="18">
        <f t="shared" si="6"/>
        <v>361</v>
      </c>
      <c r="U9" s="1">
        <f t="shared" si="7"/>
        <v>100</v>
      </c>
      <c r="V9" s="1">
        <f t="shared" si="8"/>
        <v>0</v>
      </c>
      <c r="W9" s="1" t="str">
        <f t="shared" si="9"/>
        <v>101</v>
      </c>
      <c r="X9" s="1">
        <f t="shared" si="10"/>
        <v>3</v>
      </c>
      <c r="Y9" s="1">
        <f t="shared" si="11"/>
        <v>28</v>
      </c>
      <c r="Z9" s="1" t="str">
        <f>VLOOKUP(BIN2DEC(MID(HEX2BIN(MID(H9,3,2),8),2,5)),Codes!$E$1:$F$18,2)</f>
        <v>Slash</v>
      </c>
      <c r="AA9" s="6" t="str">
        <f t="shared" si="12"/>
        <v>0</v>
      </c>
      <c r="AB9" s="1">
        <f t="shared" si="13"/>
        <v>6</v>
      </c>
      <c r="AC9" s="1" t="str">
        <f>VLOOKUP(BIN2DEC(RIGHT(HEX2BIN(MID(H9,6,1),4),1)&amp;LEFT(HEX2BIN(MID(H9,7,1),4),1)),Codes!$K$1:$L$5,2)</f>
        <v>L</v>
      </c>
      <c r="AD9" s="1" t="str">
        <f>VLOOKUP(BIN2DEC(RIGHT(HEX2BIN(MID(H9,7,1),4),3)&amp;LEFT(HEX2BIN(MID(H9,8,1),4),2)),Codes!$H$2:$I$33,2)</f>
        <v>Slash</v>
      </c>
      <c r="AE9" s="1" t="str">
        <f t="shared" si="14"/>
        <v>1</v>
      </c>
      <c r="AF9" s="1" t="str">
        <f t="shared" si="15"/>
        <v>1</v>
      </c>
      <c r="AH9" s="6">
        <f t="shared" si="16"/>
        <v>67</v>
      </c>
    </row>
    <row r="10" spans="1:34">
      <c r="A10" s="1" t="s">
        <v>2183</v>
      </c>
      <c r="B10" s="1" t="s">
        <v>77</v>
      </c>
      <c r="C10" s="6" t="s">
        <v>1426</v>
      </c>
      <c r="D10" s="6" t="s">
        <v>2184</v>
      </c>
      <c r="E10" s="6" t="s">
        <v>573</v>
      </c>
      <c r="F10" s="6" t="s">
        <v>91</v>
      </c>
      <c r="G10" s="6" t="s">
        <v>557</v>
      </c>
      <c r="H10" s="6" t="s">
        <v>736</v>
      </c>
      <c r="J10" s="1" t="str">
        <f t="shared" si="0"/>
        <v>001011</v>
      </c>
      <c r="K10" s="1">
        <f t="shared" si="1"/>
        <v>2</v>
      </c>
      <c r="L10" s="6" t="str">
        <f t="shared" si="2"/>
        <v>00000</v>
      </c>
      <c r="M10" s="1">
        <f t="shared" si="3"/>
        <v>69</v>
      </c>
      <c r="N10" s="6" t="str">
        <f t="shared" si="4"/>
        <v>00</v>
      </c>
      <c r="O10" s="1">
        <f t="shared" si="5"/>
        <v>15</v>
      </c>
      <c r="P10" s="1">
        <f>IF(HEX2DEC(LEFT(E10,4))&gt;=32768,HEX2DEC(LEFT(E10,4))-65536,HEX2DEC(LEFT(E10,4)))/Codes!$N$2</f>
        <v>3.4079999999999999</v>
      </c>
      <c r="Q10" s="1">
        <f>IF(HEX2DEC(RIGHT(E10,4))&gt;=32768,HEX2DEC(RIGHT(E10,4))-65536,HEX2DEC(RIGHT(E10,4)))/Codes!$N$2</f>
        <v>0</v>
      </c>
      <c r="R10" s="1">
        <f>IF(HEX2DEC(LEFT(F10,4))&gt;=32768,HEX2DEC(LEFT(F10,4))-65536,HEX2DEC(LEFT(F10,4)))/Codes!$N$2</f>
        <v>0</v>
      </c>
      <c r="S10" s="1">
        <f>IF(HEX2DEC(RIGHT(F10,4))&gt;=32768,HEX2DEC(RIGHT(F10,4))-65536,HEX2DEC(RIGHT(F10,4)))/Codes!$N$2</f>
        <v>0</v>
      </c>
      <c r="T10" s="18">
        <f t="shared" si="6"/>
        <v>361</v>
      </c>
      <c r="U10" s="1">
        <f t="shared" si="7"/>
        <v>100</v>
      </c>
      <c r="V10" s="1">
        <f t="shared" si="8"/>
        <v>0</v>
      </c>
      <c r="W10" s="1" t="str">
        <f t="shared" si="9"/>
        <v>101</v>
      </c>
      <c r="X10" s="1">
        <f t="shared" si="10"/>
        <v>3</v>
      </c>
      <c r="Y10" s="1">
        <f t="shared" si="11"/>
        <v>28</v>
      </c>
      <c r="Z10" s="1" t="str">
        <f>VLOOKUP(BIN2DEC(MID(HEX2BIN(MID(H10,3,2),8),2,5)),Codes!$E$1:$F$18,2)</f>
        <v>Slash</v>
      </c>
      <c r="AA10" s="6" t="str">
        <f t="shared" si="12"/>
        <v>0</v>
      </c>
      <c r="AB10" s="1">
        <f t="shared" si="13"/>
        <v>6</v>
      </c>
      <c r="AC10" s="1" t="str">
        <f>VLOOKUP(BIN2DEC(RIGHT(HEX2BIN(MID(H10,6,1),4),1)&amp;LEFT(HEX2BIN(MID(H10,7,1),4),1)),Codes!$K$1:$L$5,2)</f>
        <v>L</v>
      </c>
      <c r="AD10" s="1" t="str">
        <f>VLOOKUP(BIN2DEC(RIGHT(HEX2BIN(MID(H10,7,1),4),3)&amp;LEFT(HEX2BIN(MID(H10,8,1),4),2)),Codes!$H$2:$I$33,2)</f>
        <v>Slash</v>
      </c>
      <c r="AE10" s="1" t="str">
        <f t="shared" si="14"/>
        <v>1</v>
      </c>
      <c r="AF10" s="1" t="str">
        <f t="shared" si="15"/>
        <v>1</v>
      </c>
      <c r="AH10" s="6">
        <f t="shared" si="16"/>
        <v>67</v>
      </c>
    </row>
    <row r="11" spans="1:34">
      <c r="A11" s="1" t="s">
        <v>2185</v>
      </c>
      <c r="B11" s="1" t="s">
        <v>77</v>
      </c>
      <c r="C11" s="6" t="s">
        <v>1427</v>
      </c>
      <c r="D11" s="6" t="s">
        <v>2186</v>
      </c>
      <c r="E11" s="6" t="s">
        <v>573</v>
      </c>
      <c r="F11" s="6" t="s">
        <v>91</v>
      </c>
      <c r="G11" s="6" t="s">
        <v>743</v>
      </c>
      <c r="H11" s="6" t="s">
        <v>744</v>
      </c>
      <c r="J11" s="1" t="str">
        <f t="shared" si="0"/>
        <v>001011</v>
      </c>
      <c r="K11" s="1">
        <f t="shared" si="1"/>
        <v>0</v>
      </c>
      <c r="L11" s="6" t="str">
        <f t="shared" si="2"/>
        <v>00000</v>
      </c>
      <c r="M11" s="1">
        <f t="shared" si="3"/>
        <v>69</v>
      </c>
      <c r="N11" s="6" t="str">
        <f t="shared" si="4"/>
        <v>00</v>
      </c>
      <c r="O11" s="1">
        <f t="shared" si="5"/>
        <v>13</v>
      </c>
      <c r="P11" s="1">
        <f>IF(HEX2DEC(LEFT(E11,4))&gt;=32768,HEX2DEC(LEFT(E11,4))-65536,HEX2DEC(LEFT(E11,4)))/Codes!$N$2</f>
        <v>3.4079999999999999</v>
      </c>
      <c r="Q11" s="1">
        <f>IF(HEX2DEC(RIGHT(E11,4))&gt;=32768,HEX2DEC(RIGHT(E11,4))-65536,HEX2DEC(RIGHT(E11,4)))/Codes!$N$2</f>
        <v>0</v>
      </c>
      <c r="R11" s="1">
        <f>IF(HEX2DEC(LEFT(F11,4))&gt;=32768,HEX2DEC(LEFT(F11,4))-65536,HEX2DEC(LEFT(F11,4)))/Codes!$N$2</f>
        <v>0</v>
      </c>
      <c r="S11" s="1">
        <f>IF(HEX2DEC(RIGHT(F11,4))&gt;=32768,HEX2DEC(RIGHT(F11,4))-65536,HEX2DEC(RIGHT(F11,4)))/Codes!$N$2</f>
        <v>0</v>
      </c>
      <c r="T11" s="18">
        <f t="shared" si="6"/>
        <v>361</v>
      </c>
      <c r="U11" s="1">
        <f t="shared" si="7"/>
        <v>70</v>
      </c>
      <c r="V11" s="1">
        <f t="shared" si="8"/>
        <v>0</v>
      </c>
      <c r="W11" s="1" t="str">
        <f t="shared" si="9"/>
        <v>101</v>
      </c>
      <c r="X11" s="1">
        <f t="shared" si="10"/>
        <v>3</v>
      </c>
      <c r="Y11" s="1">
        <f t="shared" si="11"/>
        <v>35</v>
      </c>
      <c r="Z11" s="1" t="str">
        <f>VLOOKUP(BIN2DEC(MID(HEX2BIN(MID(H11,3,2),8),2,5)),Codes!$E$1:$F$18,2)</f>
        <v>Slash</v>
      </c>
      <c r="AA11" s="6" t="str">
        <f t="shared" si="12"/>
        <v>0</v>
      </c>
      <c r="AB11" s="1">
        <f t="shared" si="13"/>
        <v>0</v>
      </c>
      <c r="AC11" s="1" t="str">
        <f>VLOOKUP(BIN2DEC(RIGHT(HEX2BIN(MID(H11,6,1),4),1)&amp;LEFT(HEX2BIN(MID(H11,7,1),4),1)),Codes!$K$1:$L$5,2)</f>
        <v>M</v>
      </c>
      <c r="AD11" s="1" t="str">
        <f>VLOOKUP(BIN2DEC(RIGHT(HEX2BIN(MID(H11,7,1),4),3)&amp;LEFT(HEX2BIN(MID(H11,8,1),4),2)),Codes!$H$2:$I$33,2)</f>
        <v>Slash</v>
      </c>
      <c r="AE11" s="1" t="str">
        <f t="shared" si="14"/>
        <v>1</v>
      </c>
      <c r="AF11" s="1" t="str">
        <f t="shared" si="15"/>
        <v>1</v>
      </c>
      <c r="AH11" s="6">
        <f t="shared" si="16"/>
        <v>35</v>
      </c>
    </row>
    <row r="12" spans="1:34">
      <c r="A12" s="1" t="s">
        <v>2187</v>
      </c>
      <c r="B12" s="1" t="s">
        <v>77</v>
      </c>
      <c r="C12" s="6" t="s">
        <v>1427</v>
      </c>
      <c r="D12" s="6" t="s">
        <v>2188</v>
      </c>
      <c r="E12" s="6" t="s">
        <v>746</v>
      </c>
      <c r="F12" s="6" t="s">
        <v>448</v>
      </c>
      <c r="G12" s="6" t="s">
        <v>743</v>
      </c>
      <c r="H12" s="6" t="s">
        <v>744</v>
      </c>
      <c r="J12" s="1" t="str">
        <f t="shared" si="0"/>
        <v>001011</v>
      </c>
      <c r="K12" s="1">
        <f t="shared" si="1"/>
        <v>1</v>
      </c>
      <c r="L12" s="6" t="str">
        <f t="shared" si="2"/>
        <v>00000</v>
      </c>
      <c r="M12" s="1">
        <f t="shared" si="3"/>
        <v>69</v>
      </c>
      <c r="N12" s="6" t="str">
        <f t="shared" si="4"/>
        <v>00</v>
      </c>
      <c r="O12" s="1">
        <f t="shared" si="5"/>
        <v>12</v>
      </c>
      <c r="P12" s="1">
        <f>IF(HEX2DEC(LEFT(E12,4))&gt;=32768,HEX2DEC(LEFT(E12,4))-65536,HEX2DEC(LEFT(E12,4)))/Codes!$N$2</f>
        <v>4.4279999999999999</v>
      </c>
      <c r="Q12" s="1">
        <f>IF(HEX2DEC(RIGHT(E12,4))&gt;=32768,HEX2DEC(RIGHT(E12,4))-65536,HEX2DEC(RIGHT(E12,4)))/Codes!$N$2</f>
        <v>0</v>
      </c>
      <c r="R12" s="1">
        <f>IF(HEX2DEC(LEFT(F12,4))&gt;=32768,HEX2DEC(LEFT(F12,4))-65536,HEX2DEC(LEFT(F12,4)))/Codes!$N$2</f>
        <v>6.4</v>
      </c>
      <c r="S12" s="1">
        <f>IF(HEX2DEC(RIGHT(F12,4))&gt;=32768,HEX2DEC(RIGHT(F12,4))-65536,HEX2DEC(RIGHT(F12,4)))/Codes!$N$2</f>
        <v>0</v>
      </c>
      <c r="T12" s="18">
        <f t="shared" si="6"/>
        <v>361</v>
      </c>
      <c r="U12" s="1">
        <f t="shared" si="7"/>
        <v>70</v>
      </c>
      <c r="V12" s="1">
        <f t="shared" si="8"/>
        <v>0</v>
      </c>
      <c r="W12" s="1" t="str">
        <f t="shared" si="9"/>
        <v>101</v>
      </c>
      <c r="X12" s="1">
        <f t="shared" si="10"/>
        <v>3</v>
      </c>
      <c r="Y12" s="1">
        <f t="shared" si="11"/>
        <v>35</v>
      </c>
      <c r="Z12" s="1" t="str">
        <f>VLOOKUP(BIN2DEC(MID(HEX2BIN(MID(H12,3,2),8),2,5)),Codes!$E$1:$F$18,2)</f>
        <v>Slash</v>
      </c>
      <c r="AA12" s="6" t="str">
        <f t="shared" si="12"/>
        <v>0</v>
      </c>
      <c r="AB12" s="1">
        <f t="shared" si="13"/>
        <v>0</v>
      </c>
      <c r="AC12" s="1" t="str">
        <f>VLOOKUP(BIN2DEC(RIGHT(HEX2BIN(MID(H12,6,1),4),1)&amp;LEFT(HEX2BIN(MID(H12,7,1),4),1)),Codes!$K$1:$L$5,2)</f>
        <v>M</v>
      </c>
      <c r="AD12" s="1" t="str">
        <f>VLOOKUP(BIN2DEC(RIGHT(HEX2BIN(MID(H12,7,1),4),3)&amp;LEFT(HEX2BIN(MID(H12,8,1),4),2)),Codes!$H$2:$I$33,2)</f>
        <v>Slash</v>
      </c>
      <c r="AE12" s="1" t="str">
        <f t="shared" si="14"/>
        <v>1</v>
      </c>
      <c r="AF12" s="1" t="str">
        <f t="shared" si="15"/>
        <v>1</v>
      </c>
      <c r="AH12" s="6">
        <f t="shared" si="16"/>
        <v>35</v>
      </c>
    </row>
    <row r="13" spans="1:34">
      <c r="A13" s="1" t="s">
        <v>2189</v>
      </c>
      <c r="B13" s="1" t="s">
        <v>77</v>
      </c>
      <c r="C13" s="6" t="s">
        <v>1427</v>
      </c>
      <c r="D13" s="6" t="s">
        <v>2178</v>
      </c>
      <c r="E13" s="6" t="s">
        <v>746</v>
      </c>
      <c r="F13" s="6" t="s">
        <v>748</v>
      </c>
      <c r="G13" s="6" t="s">
        <v>743</v>
      </c>
      <c r="H13" s="6" t="s">
        <v>744</v>
      </c>
      <c r="J13" s="1" t="str">
        <f t="shared" si="0"/>
        <v>001011</v>
      </c>
      <c r="K13" s="1">
        <f t="shared" si="1"/>
        <v>2</v>
      </c>
      <c r="L13" s="6" t="str">
        <f t="shared" si="2"/>
        <v>00000</v>
      </c>
      <c r="M13" s="1">
        <f t="shared" si="3"/>
        <v>69</v>
      </c>
      <c r="N13" s="6" t="str">
        <f t="shared" si="4"/>
        <v>00</v>
      </c>
      <c r="O13" s="1">
        <f t="shared" si="5"/>
        <v>11</v>
      </c>
      <c r="P13" s="1">
        <f>IF(HEX2DEC(LEFT(E13,4))&gt;=32768,HEX2DEC(LEFT(E13,4))-65536,HEX2DEC(LEFT(E13,4)))/Codes!$N$2</f>
        <v>4.4279999999999999</v>
      </c>
      <c r="Q13" s="1">
        <f>IF(HEX2DEC(RIGHT(E13,4))&gt;=32768,HEX2DEC(RIGHT(E13,4))-65536,HEX2DEC(RIGHT(E13,4)))/Codes!$N$2</f>
        <v>0</v>
      </c>
      <c r="R13" s="1">
        <f>IF(HEX2DEC(LEFT(F13,4))&gt;=32768,HEX2DEC(LEFT(F13,4))-65536,HEX2DEC(LEFT(F13,4)))/Codes!$N$2</f>
        <v>12.8</v>
      </c>
      <c r="S13" s="1">
        <f>IF(HEX2DEC(RIGHT(F13,4))&gt;=32768,HEX2DEC(RIGHT(F13,4))-65536,HEX2DEC(RIGHT(F13,4)))/Codes!$N$2</f>
        <v>0</v>
      </c>
      <c r="T13" s="18">
        <f t="shared" si="6"/>
        <v>361</v>
      </c>
      <c r="U13" s="1">
        <f t="shared" si="7"/>
        <v>70</v>
      </c>
      <c r="V13" s="1">
        <f t="shared" si="8"/>
        <v>0</v>
      </c>
      <c r="W13" s="1" t="str">
        <f t="shared" si="9"/>
        <v>101</v>
      </c>
      <c r="X13" s="1">
        <f t="shared" si="10"/>
        <v>3</v>
      </c>
      <c r="Y13" s="1">
        <f t="shared" si="11"/>
        <v>35</v>
      </c>
      <c r="Z13" s="1" t="str">
        <f>VLOOKUP(BIN2DEC(MID(HEX2BIN(MID(H13,3,2),8),2,5)),Codes!$E$1:$F$18,2)</f>
        <v>Slash</v>
      </c>
      <c r="AA13" s="6" t="str">
        <f t="shared" si="12"/>
        <v>0</v>
      </c>
      <c r="AB13" s="1">
        <f t="shared" si="13"/>
        <v>0</v>
      </c>
      <c r="AC13" s="1" t="str">
        <f>VLOOKUP(BIN2DEC(RIGHT(HEX2BIN(MID(H13,6,1),4),1)&amp;LEFT(HEX2BIN(MID(H13,7,1),4),1)),Codes!$K$1:$L$5,2)</f>
        <v>M</v>
      </c>
      <c r="AD13" s="1" t="str">
        <f>VLOOKUP(BIN2DEC(RIGHT(HEX2BIN(MID(H13,7,1),4),3)&amp;LEFT(HEX2BIN(MID(H13,8,1),4),2)),Codes!$H$2:$I$33,2)</f>
        <v>Slash</v>
      </c>
      <c r="AE13" s="1" t="str">
        <f t="shared" si="14"/>
        <v>1</v>
      </c>
      <c r="AF13" s="1" t="str">
        <f t="shared" si="15"/>
        <v>1</v>
      </c>
      <c r="AH13" s="6">
        <f t="shared" si="16"/>
        <v>35</v>
      </c>
    </row>
    <row r="14" spans="1:34">
      <c r="A14" s="1" t="s">
        <v>2190</v>
      </c>
      <c r="B14" s="1" t="s">
        <v>77</v>
      </c>
      <c r="C14" s="6" t="s">
        <v>1428</v>
      </c>
      <c r="D14" s="6" t="s">
        <v>2168</v>
      </c>
      <c r="E14" s="6" t="s">
        <v>589</v>
      </c>
      <c r="F14" s="6" t="s">
        <v>570</v>
      </c>
      <c r="G14" s="6" t="s">
        <v>557</v>
      </c>
      <c r="H14" s="6" t="s">
        <v>750</v>
      </c>
      <c r="J14" s="1" t="str">
        <f t="shared" si="0"/>
        <v>001011</v>
      </c>
      <c r="K14" s="1">
        <f t="shared" si="1"/>
        <v>0</v>
      </c>
      <c r="L14" s="6" t="str">
        <f t="shared" si="2"/>
        <v>00000</v>
      </c>
      <c r="M14" s="1">
        <f t="shared" si="3"/>
        <v>69</v>
      </c>
      <c r="N14" s="6" t="str">
        <f t="shared" si="4"/>
        <v>00</v>
      </c>
      <c r="O14" s="1">
        <f t="shared" si="5"/>
        <v>7</v>
      </c>
      <c r="P14" s="1">
        <f>IF(HEX2DEC(LEFT(E14,4))&gt;=32768,HEX2DEC(LEFT(E14,4))-65536,HEX2DEC(LEFT(E14,4)))/Codes!$N$2</f>
        <v>4.5999999999999996</v>
      </c>
      <c r="Q14" s="1">
        <f>IF(HEX2DEC(RIGHT(E14,4))&gt;=32768,HEX2DEC(RIGHT(E14,4))-65536,HEX2DEC(RIGHT(E14,4)))/Codes!$N$2</f>
        <v>0</v>
      </c>
      <c r="R14" s="1">
        <f>IF(HEX2DEC(LEFT(F14,4))&gt;=32768,HEX2DEC(LEFT(F14,4))-65536,HEX2DEC(LEFT(F14,4)))/Codes!$N$2</f>
        <v>6.8159999999999998</v>
      </c>
      <c r="S14" s="1">
        <f>IF(HEX2DEC(RIGHT(F14,4))&gt;=32768,HEX2DEC(RIGHT(F14,4))-65536,HEX2DEC(RIGHT(F14,4)))/Codes!$N$2</f>
        <v>0</v>
      </c>
      <c r="T14" s="18">
        <f t="shared" si="6"/>
        <v>361</v>
      </c>
      <c r="U14" s="1">
        <f t="shared" si="7"/>
        <v>100</v>
      </c>
      <c r="V14" s="1">
        <f t="shared" si="8"/>
        <v>0</v>
      </c>
      <c r="W14" s="1" t="str">
        <f t="shared" si="9"/>
        <v>101</v>
      </c>
      <c r="X14" s="1">
        <f t="shared" si="10"/>
        <v>3</v>
      </c>
      <c r="Y14" s="1">
        <f t="shared" si="11"/>
        <v>5</v>
      </c>
      <c r="Z14" s="1" t="str">
        <f>VLOOKUP(BIN2DEC(MID(HEX2BIN(MID(H14,3,2),8),2,5)),Codes!$E$1:$F$18,2)</f>
        <v>Normal</v>
      </c>
      <c r="AA14" s="6" t="str">
        <f t="shared" si="12"/>
        <v>0</v>
      </c>
      <c r="AB14" s="1">
        <f t="shared" si="13"/>
        <v>2</v>
      </c>
      <c r="AC14" s="1" t="str">
        <f>VLOOKUP(BIN2DEC(RIGHT(HEX2BIN(MID(H14,6,1),4),1)&amp;LEFT(HEX2BIN(MID(H14,7,1),4),1)),Codes!$K$1:$L$5,2)</f>
        <v>S</v>
      </c>
      <c r="AD14" s="1" t="str">
        <f>VLOOKUP(BIN2DEC(RIGHT(HEX2BIN(MID(H14,7,1),4),3)&amp;LEFT(HEX2BIN(MID(H14,8,1),4),2)),Codes!$H$2:$I$33,2)</f>
        <v>Bat</v>
      </c>
      <c r="AE14" s="1" t="str">
        <f t="shared" si="14"/>
        <v>1</v>
      </c>
      <c r="AF14" s="1" t="str">
        <f t="shared" si="15"/>
        <v>1</v>
      </c>
      <c r="AH14" s="6">
        <f t="shared" si="16"/>
        <v>5</v>
      </c>
    </row>
    <row r="15" spans="1:34">
      <c r="A15" s="1" t="s">
        <v>2191</v>
      </c>
      <c r="B15" s="1" t="s">
        <v>77</v>
      </c>
      <c r="C15" s="6" t="s">
        <v>1428</v>
      </c>
      <c r="D15" s="6" t="s">
        <v>2170</v>
      </c>
      <c r="E15" s="6" t="s">
        <v>589</v>
      </c>
      <c r="F15" s="6" t="s">
        <v>573</v>
      </c>
      <c r="G15" s="6" t="s">
        <v>557</v>
      </c>
      <c r="H15" s="6" t="s">
        <v>750</v>
      </c>
      <c r="J15" s="1" t="str">
        <f t="shared" si="0"/>
        <v>001011</v>
      </c>
      <c r="K15" s="1">
        <f t="shared" si="1"/>
        <v>1</v>
      </c>
      <c r="L15" s="6" t="str">
        <f t="shared" si="2"/>
        <v>00000</v>
      </c>
      <c r="M15" s="1">
        <f t="shared" si="3"/>
        <v>69</v>
      </c>
      <c r="N15" s="6" t="str">
        <f t="shared" si="4"/>
        <v>00</v>
      </c>
      <c r="O15" s="1">
        <f t="shared" si="5"/>
        <v>7</v>
      </c>
      <c r="P15" s="1">
        <f>IF(HEX2DEC(LEFT(E15,4))&gt;=32768,HEX2DEC(LEFT(E15,4))-65536,HEX2DEC(LEFT(E15,4)))/Codes!$N$2</f>
        <v>4.5999999999999996</v>
      </c>
      <c r="Q15" s="1">
        <f>IF(HEX2DEC(RIGHT(E15,4))&gt;=32768,HEX2DEC(RIGHT(E15,4))-65536,HEX2DEC(RIGHT(E15,4)))/Codes!$N$2</f>
        <v>0</v>
      </c>
      <c r="R15" s="1">
        <f>IF(HEX2DEC(LEFT(F15,4))&gt;=32768,HEX2DEC(LEFT(F15,4))-65536,HEX2DEC(LEFT(F15,4)))/Codes!$N$2</f>
        <v>3.4079999999999999</v>
      </c>
      <c r="S15" s="1">
        <f>IF(HEX2DEC(RIGHT(F15,4))&gt;=32768,HEX2DEC(RIGHT(F15,4))-65536,HEX2DEC(RIGHT(F15,4)))/Codes!$N$2</f>
        <v>0</v>
      </c>
      <c r="T15" s="18">
        <f t="shared" si="6"/>
        <v>361</v>
      </c>
      <c r="U15" s="1">
        <f t="shared" si="7"/>
        <v>100</v>
      </c>
      <c r="V15" s="1">
        <f t="shared" si="8"/>
        <v>0</v>
      </c>
      <c r="W15" s="1" t="str">
        <f t="shared" si="9"/>
        <v>101</v>
      </c>
      <c r="X15" s="1">
        <f t="shared" si="10"/>
        <v>3</v>
      </c>
      <c r="Y15" s="1">
        <f t="shared" si="11"/>
        <v>5</v>
      </c>
      <c r="Z15" s="1" t="str">
        <f>VLOOKUP(BIN2DEC(MID(HEX2BIN(MID(H15,3,2),8),2,5)),Codes!$E$1:$F$18,2)</f>
        <v>Normal</v>
      </c>
      <c r="AA15" s="6" t="str">
        <f t="shared" si="12"/>
        <v>0</v>
      </c>
      <c r="AB15" s="1">
        <f t="shared" si="13"/>
        <v>2</v>
      </c>
      <c r="AC15" s="1" t="str">
        <f>VLOOKUP(BIN2DEC(RIGHT(HEX2BIN(MID(H15,6,1),4),1)&amp;LEFT(HEX2BIN(MID(H15,7,1),4),1)),Codes!$K$1:$L$5,2)</f>
        <v>S</v>
      </c>
      <c r="AD15" s="1" t="str">
        <f>VLOOKUP(BIN2DEC(RIGHT(HEX2BIN(MID(H15,7,1),4),3)&amp;LEFT(HEX2BIN(MID(H15,8,1),4),2)),Codes!$H$2:$I$33,2)</f>
        <v>Bat</v>
      </c>
      <c r="AE15" s="1" t="str">
        <f t="shared" si="14"/>
        <v>1</v>
      </c>
      <c r="AF15" s="1" t="str">
        <f t="shared" si="15"/>
        <v>1</v>
      </c>
      <c r="AH15" s="6">
        <f t="shared" si="16"/>
        <v>5</v>
      </c>
    </row>
    <row r="16" spans="1:34">
      <c r="A16" s="1" t="s">
        <v>2192</v>
      </c>
      <c r="B16" s="1" t="s">
        <v>77</v>
      </c>
      <c r="C16" s="6" t="s">
        <v>1428</v>
      </c>
      <c r="D16" s="6" t="s">
        <v>2172</v>
      </c>
      <c r="E16" s="6" t="s">
        <v>573</v>
      </c>
      <c r="F16" s="6" t="s">
        <v>91</v>
      </c>
      <c r="G16" s="6" t="s">
        <v>557</v>
      </c>
      <c r="H16" s="6" t="s">
        <v>750</v>
      </c>
      <c r="J16" s="1" t="str">
        <f t="shared" si="0"/>
        <v>001011</v>
      </c>
      <c r="K16" s="1">
        <f t="shared" si="1"/>
        <v>2</v>
      </c>
      <c r="L16" s="6" t="str">
        <f t="shared" si="2"/>
        <v>00000</v>
      </c>
      <c r="M16" s="1">
        <f t="shared" si="3"/>
        <v>69</v>
      </c>
      <c r="N16" s="6" t="str">
        <f t="shared" si="4"/>
        <v>00</v>
      </c>
      <c r="O16" s="1">
        <f t="shared" si="5"/>
        <v>7</v>
      </c>
      <c r="P16" s="1">
        <f>IF(HEX2DEC(LEFT(E16,4))&gt;=32768,HEX2DEC(LEFT(E16,4))-65536,HEX2DEC(LEFT(E16,4)))/Codes!$N$2</f>
        <v>3.4079999999999999</v>
      </c>
      <c r="Q16" s="1">
        <f>IF(HEX2DEC(RIGHT(E16,4))&gt;=32768,HEX2DEC(RIGHT(E16,4))-65536,HEX2DEC(RIGHT(E16,4)))/Codes!$N$2</f>
        <v>0</v>
      </c>
      <c r="R16" s="1">
        <f>IF(HEX2DEC(LEFT(F16,4))&gt;=32768,HEX2DEC(LEFT(F16,4))-65536,HEX2DEC(LEFT(F16,4)))/Codes!$N$2</f>
        <v>0</v>
      </c>
      <c r="S16" s="1">
        <f>IF(HEX2DEC(RIGHT(F16,4))&gt;=32768,HEX2DEC(RIGHT(F16,4))-65536,HEX2DEC(RIGHT(F16,4)))/Codes!$N$2</f>
        <v>0</v>
      </c>
      <c r="T16" s="18">
        <f t="shared" si="6"/>
        <v>361</v>
      </c>
      <c r="U16" s="1">
        <f t="shared" si="7"/>
        <v>100</v>
      </c>
      <c r="V16" s="1">
        <f t="shared" si="8"/>
        <v>0</v>
      </c>
      <c r="W16" s="1" t="str">
        <f t="shared" si="9"/>
        <v>101</v>
      </c>
      <c r="X16" s="1">
        <f t="shared" si="10"/>
        <v>3</v>
      </c>
      <c r="Y16" s="1">
        <f t="shared" si="11"/>
        <v>5</v>
      </c>
      <c r="Z16" s="1" t="str">
        <f>VLOOKUP(BIN2DEC(MID(HEX2BIN(MID(H16,3,2),8),2,5)),Codes!$E$1:$F$18,2)</f>
        <v>Normal</v>
      </c>
      <c r="AA16" s="6" t="str">
        <f t="shared" si="12"/>
        <v>0</v>
      </c>
      <c r="AB16" s="1">
        <f t="shared" si="13"/>
        <v>2</v>
      </c>
      <c r="AC16" s="1" t="str">
        <f>VLOOKUP(BIN2DEC(RIGHT(HEX2BIN(MID(H16,6,1),4),1)&amp;LEFT(HEX2BIN(MID(H16,7,1),4),1)),Codes!$K$1:$L$5,2)</f>
        <v>S</v>
      </c>
      <c r="AD16" s="1" t="str">
        <f>VLOOKUP(BIN2DEC(RIGHT(HEX2BIN(MID(H16,7,1),4),3)&amp;LEFT(HEX2BIN(MID(H16,8,1),4),2)),Codes!$H$2:$I$33,2)</f>
        <v>Bat</v>
      </c>
      <c r="AE16" s="1" t="str">
        <f t="shared" si="14"/>
        <v>1</v>
      </c>
      <c r="AF16" s="1" t="str">
        <f t="shared" si="15"/>
        <v>1</v>
      </c>
      <c r="AH16" s="6">
        <f t="shared" si="16"/>
        <v>5</v>
      </c>
    </row>
    <row r="17" spans="1:34">
      <c r="A17" s="1" t="s">
        <v>2193</v>
      </c>
      <c r="B17" s="1" t="s">
        <v>77</v>
      </c>
      <c r="C17" s="6" t="s">
        <v>1429</v>
      </c>
      <c r="D17" s="6" t="s">
        <v>2194</v>
      </c>
      <c r="E17" s="6" t="s">
        <v>589</v>
      </c>
      <c r="F17" s="6" t="s">
        <v>570</v>
      </c>
      <c r="G17" s="6" t="s">
        <v>557</v>
      </c>
      <c r="H17" s="6" t="s">
        <v>586</v>
      </c>
      <c r="J17" s="1" t="str">
        <f t="shared" si="0"/>
        <v>001011</v>
      </c>
      <c r="K17" s="1">
        <f t="shared" si="1"/>
        <v>0</v>
      </c>
      <c r="L17" s="6" t="str">
        <f t="shared" si="2"/>
        <v>00000</v>
      </c>
      <c r="M17" s="1">
        <f t="shared" si="3"/>
        <v>69</v>
      </c>
      <c r="N17" s="6" t="str">
        <f t="shared" si="4"/>
        <v>00</v>
      </c>
      <c r="O17" s="1">
        <f t="shared" si="5"/>
        <v>12</v>
      </c>
      <c r="P17" s="1">
        <f>IF(HEX2DEC(LEFT(E17,4))&gt;=32768,HEX2DEC(LEFT(E17,4))-65536,HEX2DEC(LEFT(E17,4)))/Codes!$N$2</f>
        <v>4.5999999999999996</v>
      </c>
      <c r="Q17" s="1">
        <f>IF(HEX2DEC(RIGHT(E17,4))&gt;=32768,HEX2DEC(RIGHT(E17,4))-65536,HEX2DEC(RIGHT(E17,4)))/Codes!$N$2</f>
        <v>0</v>
      </c>
      <c r="R17" s="1">
        <f>IF(HEX2DEC(LEFT(F17,4))&gt;=32768,HEX2DEC(LEFT(F17,4))-65536,HEX2DEC(LEFT(F17,4)))/Codes!$N$2</f>
        <v>6.8159999999999998</v>
      </c>
      <c r="S17" s="1">
        <f>IF(HEX2DEC(RIGHT(F17,4))&gt;=32768,HEX2DEC(RIGHT(F17,4))-65536,HEX2DEC(RIGHT(F17,4)))/Codes!$N$2</f>
        <v>0</v>
      </c>
      <c r="T17" s="18">
        <f t="shared" si="6"/>
        <v>361</v>
      </c>
      <c r="U17" s="1">
        <f t="shared" si="7"/>
        <v>100</v>
      </c>
      <c r="V17" s="1">
        <f t="shared" si="8"/>
        <v>0</v>
      </c>
      <c r="W17" s="1" t="str">
        <f t="shared" si="9"/>
        <v>101</v>
      </c>
      <c r="X17" s="1">
        <f t="shared" si="10"/>
        <v>3</v>
      </c>
      <c r="Y17" s="1">
        <f t="shared" si="11"/>
        <v>8</v>
      </c>
      <c r="Z17" s="1" t="str">
        <f>VLOOKUP(BIN2DEC(MID(HEX2BIN(MID(H17,3,2),8),2,5)),Codes!$E$1:$F$18,2)</f>
        <v>Normal</v>
      </c>
      <c r="AA17" s="6" t="str">
        <f t="shared" si="12"/>
        <v>0</v>
      </c>
      <c r="AB17" s="1">
        <f t="shared" si="13"/>
        <v>4</v>
      </c>
      <c r="AC17" s="1" t="str">
        <f>VLOOKUP(BIN2DEC(RIGHT(HEX2BIN(MID(H17,6,1),4),1)&amp;LEFT(HEX2BIN(MID(H17,7,1),4),1)),Codes!$K$1:$L$5,2)</f>
        <v>M</v>
      </c>
      <c r="AD17" s="1" t="str">
        <f>VLOOKUP(BIN2DEC(RIGHT(HEX2BIN(MID(H17,7,1),4),3)&amp;LEFT(HEX2BIN(MID(H17,8,1),4),2)),Codes!$H$2:$I$33,2)</f>
        <v>Bat</v>
      </c>
      <c r="AE17" s="1" t="str">
        <f t="shared" si="14"/>
        <v>1</v>
      </c>
      <c r="AF17" s="1" t="str">
        <f t="shared" si="15"/>
        <v>1</v>
      </c>
      <c r="AH17" s="6">
        <f t="shared" si="16"/>
        <v>37</v>
      </c>
    </row>
    <row r="18" spans="1:34">
      <c r="A18" s="1" t="s">
        <v>2195</v>
      </c>
      <c r="B18" s="1" t="s">
        <v>77</v>
      </c>
      <c r="C18" s="6" t="s">
        <v>1429</v>
      </c>
      <c r="D18" s="6" t="s">
        <v>2188</v>
      </c>
      <c r="E18" s="6" t="s">
        <v>589</v>
      </c>
      <c r="F18" s="6" t="s">
        <v>573</v>
      </c>
      <c r="G18" s="6" t="s">
        <v>557</v>
      </c>
      <c r="H18" s="6" t="s">
        <v>586</v>
      </c>
      <c r="J18" s="1" t="str">
        <f t="shared" si="0"/>
        <v>001011</v>
      </c>
      <c r="K18" s="1">
        <f t="shared" si="1"/>
        <v>1</v>
      </c>
      <c r="L18" s="6" t="str">
        <f t="shared" si="2"/>
        <v>00000</v>
      </c>
      <c r="M18" s="1">
        <f t="shared" si="3"/>
        <v>69</v>
      </c>
      <c r="N18" s="6" t="str">
        <f t="shared" si="4"/>
        <v>00</v>
      </c>
      <c r="O18" s="1">
        <f t="shared" si="5"/>
        <v>12</v>
      </c>
      <c r="P18" s="1">
        <f>IF(HEX2DEC(LEFT(E18,4))&gt;=32768,HEX2DEC(LEFT(E18,4))-65536,HEX2DEC(LEFT(E18,4)))/Codes!$N$2</f>
        <v>4.5999999999999996</v>
      </c>
      <c r="Q18" s="1">
        <f>IF(HEX2DEC(RIGHT(E18,4))&gt;=32768,HEX2DEC(RIGHT(E18,4))-65536,HEX2DEC(RIGHT(E18,4)))/Codes!$N$2</f>
        <v>0</v>
      </c>
      <c r="R18" s="1">
        <f>IF(HEX2DEC(LEFT(F18,4))&gt;=32768,HEX2DEC(LEFT(F18,4))-65536,HEX2DEC(LEFT(F18,4)))/Codes!$N$2</f>
        <v>3.4079999999999999</v>
      </c>
      <c r="S18" s="1">
        <f>IF(HEX2DEC(RIGHT(F18,4))&gt;=32768,HEX2DEC(RIGHT(F18,4))-65536,HEX2DEC(RIGHT(F18,4)))/Codes!$N$2</f>
        <v>0</v>
      </c>
      <c r="T18" s="18">
        <f t="shared" si="6"/>
        <v>361</v>
      </c>
      <c r="U18" s="1">
        <f t="shared" si="7"/>
        <v>100</v>
      </c>
      <c r="V18" s="1">
        <f t="shared" si="8"/>
        <v>0</v>
      </c>
      <c r="W18" s="1" t="str">
        <f t="shared" si="9"/>
        <v>101</v>
      </c>
      <c r="X18" s="1">
        <f t="shared" si="10"/>
        <v>3</v>
      </c>
      <c r="Y18" s="1">
        <f t="shared" si="11"/>
        <v>8</v>
      </c>
      <c r="Z18" s="1" t="str">
        <f>VLOOKUP(BIN2DEC(MID(HEX2BIN(MID(H18,3,2),8),2,5)),Codes!$E$1:$F$18,2)</f>
        <v>Normal</v>
      </c>
      <c r="AA18" s="6" t="str">
        <f t="shared" si="12"/>
        <v>0</v>
      </c>
      <c r="AB18" s="1">
        <f t="shared" si="13"/>
        <v>4</v>
      </c>
      <c r="AC18" s="1" t="str">
        <f>VLOOKUP(BIN2DEC(RIGHT(HEX2BIN(MID(H18,6,1),4),1)&amp;LEFT(HEX2BIN(MID(H18,7,1),4),1)),Codes!$K$1:$L$5,2)</f>
        <v>M</v>
      </c>
      <c r="AD18" s="1" t="str">
        <f>VLOOKUP(BIN2DEC(RIGHT(HEX2BIN(MID(H18,7,1),4),3)&amp;LEFT(HEX2BIN(MID(H18,8,1),4),2)),Codes!$H$2:$I$33,2)</f>
        <v>Bat</v>
      </c>
      <c r="AE18" s="1" t="str">
        <f t="shared" si="14"/>
        <v>1</v>
      </c>
      <c r="AF18" s="1" t="str">
        <f t="shared" si="15"/>
        <v>1</v>
      </c>
      <c r="AH18" s="6">
        <f t="shared" si="16"/>
        <v>37</v>
      </c>
    </row>
    <row r="19" spans="1:34">
      <c r="A19" s="1" t="s">
        <v>2196</v>
      </c>
      <c r="B19" s="1" t="s">
        <v>77</v>
      </c>
      <c r="C19" s="6" t="s">
        <v>1429</v>
      </c>
      <c r="D19" s="6" t="s">
        <v>2197</v>
      </c>
      <c r="E19" s="6" t="s">
        <v>573</v>
      </c>
      <c r="F19" s="6" t="s">
        <v>91</v>
      </c>
      <c r="G19" s="6" t="s">
        <v>557</v>
      </c>
      <c r="H19" s="6" t="s">
        <v>586</v>
      </c>
      <c r="J19" s="1" t="str">
        <f t="shared" si="0"/>
        <v>001011</v>
      </c>
      <c r="K19" s="1">
        <f t="shared" si="1"/>
        <v>2</v>
      </c>
      <c r="L19" s="6" t="str">
        <f t="shared" si="2"/>
        <v>00000</v>
      </c>
      <c r="M19" s="1">
        <f t="shared" si="3"/>
        <v>69</v>
      </c>
      <c r="N19" s="6" t="str">
        <f t="shared" si="4"/>
        <v>00</v>
      </c>
      <c r="O19" s="1">
        <f t="shared" si="5"/>
        <v>12</v>
      </c>
      <c r="P19" s="1">
        <f>IF(HEX2DEC(LEFT(E19,4))&gt;=32768,HEX2DEC(LEFT(E19,4))-65536,HEX2DEC(LEFT(E19,4)))/Codes!$N$2</f>
        <v>3.4079999999999999</v>
      </c>
      <c r="Q19" s="1">
        <f>IF(HEX2DEC(RIGHT(E19,4))&gt;=32768,HEX2DEC(RIGHT(E19,4))-65536,HEX2DEC(RIGHT(E19,4)))/Codes!$N$2</f>
        <v>0</v>
      </c>
      <c r="R19" s="1">
        <f>IF(HEX2DEC(LEFT(F19,4))&gt;=32768,HEX2DEC(LEFT(F19,4))-65536,HEX2DEC(LEFT(F19,4)))/Codes!$N$2</f>
        <v>0</v>
      </c>
      <c r="S19" s="1">
        <f>IF(HEX2DEC(RIGHT(F19,4))&gt;=32768,HEX2DEC(RIGHT(F19,4))-65536,HEX2DEC(RIGHT(F19,4)))/Codes!$N$2</f>
        <v>0</v>
      </c>
      <c r="T19" s="18">
        <f t="shared" si="6"/>
        <v>361</v>
      </c>
      <c r="U19" s="1">
        <f t="shared" si="7"/>
        <v>100</v>
      </c>
      <c r="V19" s="1">
        <f t="shared" si="8"/>
        <v>0</v>
      </c>
      <c r="W19" s="1" t="str">
        <f t="shared" si="9"/>
        <v>101</v>
      </c>
      <c r="X19" s="1">
        <f t="shared" si="10"/>
        <v>3</v>
      </c>
      <c r="Y19" s="1">
        <f t="shared" si="11"/>
        <v>8</v>
      </c>
      <c r="Z19" s="1" t="str">
        <f>VLOOKUP(BIN2DEC(MID(HEX2BIN(MID(H19,3,2),8),2,5)),Codes!$E$1:$F$18,2)</f>
        <v>Normal</v>
      </c>
      <c r="AA19" s="6" t="str">
        <f t="shared" si="12"/>
        <v>0</v>
      </c>
      <c r="AB19" s="1">
        <f t="shared" si="13"/>
        <v>4</v>
      </c>
      <c r="AC19" s="1" t="str">
        <f>VLOOKUP(BIN2DEC(RIGHT(HEX2BIN(MID(H19,6,1),4),1)&amp;LEFT(HEX2BIN(MID(H19,7,1),4),1)),Codes!$K$1:$L$5,2)</f>
        <v>M</v>
      </c>
      <c r="AD19" s="1" t="str">
        <f>VLOOKUP(BIN2DEC(RIGHT(HEX2BIN(MID(H19,7,1),4),3)&amp;LEFT(HEX2BIN(MID(H19,8,1),4),2)),Codes!$H$2:$I$33,2)</f>
        <v>Bat</v>
      </c>
      <c r="AE19" s="1" t="str">
        <f t="shared" si="14"/>
        <v>1</v>
      </c>
      <c r="AF19" s="1" t="str">
        <f t="shared" si="15"/>
        <v>1</v>
      </c>
      <c r="AH19" s="6">
        <f t="shared" si="16"/>
        <v>37</v>
      </c>
    </row>
    <row r="20" spans="1:34">
      <c r="A20" s="1" t="s">
        <v>2198</v>
      </c>
      <c r="B20" s="1" t="s">
        <v>77</v>
      </c>
      <c r="C20" s="6" t="s">
        <v>1430</v>
      </c>
      <c r="D20" s="6" t="s">
        <v>2199</v>
      </c>
      <c r="E20" s="6" t="s">
        <v>307</v>
      </c>
      <c r="F20" s="6" t="s">
        <v>91</v>
      </c>
      <c r="G20" s="6" t="s">
        <v>759</v>
      </c>
      <c r="H20" s="6" t="s">
        <v>760</v>
      </c>
      <c r="J20" s="1" t="str">
        <f t="shared" si="0"/>
        <v>001011</v>
      </c>
      <c r="K20" s="1">
        <f t="shared" si="1"/>
        <v>0</v>
      </c>
      <c r="L20" s="6" t="str">
        <f t="shared" si="2"/>
        <v>00000</v>
      </c>
      <c r="M20" s="1">
        <f t="shared" si="3"/>
        <v>69</v>
      </c>
      <c r="N20" s="6" t="str">
        <f t="shared" si="4"/>
        <v>00</v>
      </c>
      <c r="O20" s="1">
        <f t="shared" si="5"/>
        <v>20</v>
      </c>
      <c r="P20" s="1">
        <f>IF(HEX2DEC(LEFT(E20,4))&gt;=32768,HEX2DEC(LEFT(E20,4))-65536,HEX2DEC(LEFT(E20,4)))/Codes!$N$2</f>
        <v>3.2</v>
      </c>
      <c r="Q20" s="1">
        <f>IF(HEX2DEC(RIGHT(E20,4))&gt;=32768,HEX2DEC(RIGHT(E20,4))-65536,HEX2DEC(RIGHT(E20,4)))/Codes!$N$2</f>
        <v>0</v>
      </c>
      <c r="R20" s="1">
        <f>IF(HEX2DEC(LEFT(F20,4))&gt;=32768,HEX2DEC(LEFT(F20,4))-65536,HEX2DEC(LEFT(F20,4)))/Codes!$N$2</f>
        <v>0</v>
      </c>
      <c r="S20" s="1">
        <f>IF(HEX2DEC(RIGHT(F20,4))&gt;=32768,HEX2DEC(RIGHT(F20,4))-65536,HEX2DEC(RIGHT(F20,4)))/Codes!$N$2</f>
        <v>0</v>
      </c>
      <c r="T20" s="18">
        <f t="shared" si="6"/>
        <v>34</v>
      </c>
      <c r="U20" s="1">
        <f t="shared" si="7"/>
        <v>105</v>
      </c>
      <c r="V20" s="1">
        <f t="shared" si="8"/>
        <v>0</v>
      </c>
      <c r="W20" s="1" t="str">
        <f t="shared" si="9"/>
        <v>101</v>
      </c>
      <c r="X20" s="1">
        <f t="shared" si="10"/>
        <v>3</v>
      </c>
      <c r="Y20" s="1">
        <f t="shared" si="11"/>
        <v>195</v>
      </c>
      <c r="Z20" s="1" t="str">
        <f>VLOOKUP(BIN2DEC(MID(HEX2BIN(MID(H20,3,2),8),2,5)),Codes!$E$1:$F$18,2)</f>
        <v>Normal</v>
      </c>
      <c r="AA20" s="6" t="str">
        <f t="shared" si="12"/>
        <v>1</v>
      </c>
      <c r="AB20" s="1">
        <f t="shared" si="13"/>
        <v>119</v>
      </c>
      <c r="AC20" s="1" t="str">
        <f>VLOOKUP(BIN2DEC(RIGHT(HEX2BIN(MID(H20,6,1),4),1)&amp;LEFT(HEX2BIN(MID(H20,7,1),4),1)),Codes!$K$1:$L$5,2)</f>
        <v>L</v>
      </c>
      <c r="AD20" s="1" t="str">
        <f>VLOOKUP(BIN2DEC(RIGHT(HEX2BIN(MID(H20,7,1),4),3)&amp;LEFT(HEX2BIN(MID(H20,8,1),4),2)),Codes!$H$2:$I$33,2)</f>
        <v>Bat</v>
      </c>
      <c r="AE20" s="1" t="str">
        <f t="shared" si="14"/>
        <v>1</v>
      </c>
      <c r="AF20" s="1" t="str">
        <f t="shared" si="15"/>
        <v>1</v>
      </c>
      <c r="AH20" s="6">
        <f t="shared" si="16"/>
        <v>69</v>
      </c>
    </row>
    <row r="21" spans="1:34">
      <c r="A21" s="1" t="s">
        <v>2200</v>
      </c>
      <c r="B21" s="1" t="s">
        <v>77</v>
      </c>
      <c r="C21" s="6" t="s">
        <v>1430</v>
      </c>
      <c r="D21" s="6" t="s">
        <v>2201</v>
      </c>
      <c r="E21" s="6" t="s">
        <v>256</v>
      </c>
      <c r="F21" s="6" t="s">
        <v>265</v>
      </c>
      <c r="G21" s="6" t="s">
        <v>759</v>
      </c>
      <c r="H21" s="6" t="s">
        <v>763</v>
      </c>
      <c r="J21" s="1" t="str">
        <f t="shared" si="0"/>
        <v>001011</v>
      </c>
      <c r="K21" s="1">
        <f t="shared" si="1"/>
        <v>1</v>
      </c>
      <c r="L21" s="6" t="str">
        <f t="shared" si="2"/>
        <v>00000</v>
      </c>
      <c r="M21" s="1">
        <f t="shared" si="3"/>
        <v>69</v>
      </c>
      <c r="N21" s="6" t="str">
        <f t="shared" si="4"/>
        <v>00</v>
      </c>
      <c r="O21" s="1">
        <f t="shared" si="5"/>
        <v>20</v>
      </c>
      <c r="P21" s="1">
        <f>IF(HEX2DEC(LEFT(E21,4))&gt;=32768,HEX2DEC(LEFT(E21,4))-65536,HEX2DEC(LEFT(E21,4)))/Codes!$N$2</f>
        <v>3.6</v>
      </c>
      <c r="Q21" s="1">
        <f>IF(HEX2DEC(RIGHT(E21,4))&gt;=32768,HEX2DEC(RIGHT(E21,4))-65536,HEX2DEC(RIGHT(E21,4)))/Codes!$N$2</f>
        <v>0</v>
      </c>
      <c r="R21" s="1">
        <f>IF(HEX2DEC(LEFT(F21,4))&gt;=32768,HEX2DEC(LEFT(F21,4))-65536,HEX2DEC(LEFT(F21,4)))/Codes!$N$2</f>
        <v>2.4</v>
      </c>
      <c r="S21" s="1">
        <f>IF(HEX2DEC(RIGHT(F21,4))&gt;=32768,HEX2DEC(RIGHT(F21,4))-65536,HEX2DEC(RIGHT(F21,4)))/Codes!$N$2</f>
        <v>0</v>
      </c>
      <c r="T21" s="18">
        <f t="shared" si="6"/>
        <v>34</v>
      </c>
      <c r="U21" s="1">
        <f t="shared" si="7"/>
        <v>105</v>
      </c>
      <c r="V21" s="1">
        <f t="shared" si="8"/>
        <v>0</v>
      </c>
      <c r="W21" s="1" t="str">
        <f t="shared" si="9"/>
        <v>101</v>
      </c>
      <c r="X21" s="1">
        <f t="shared" si="10"/>
        <v>3</v>
      </c>
      <c r="Y21" s="1">
        <f t="shared" si="11"/>
        <v>200</v>
      </c>
      <c r="Z21" s="1" t="str">
        <f>VLOOKUP(BIN2DEC(MID(HEX2BIN(MID(H21,3,2),8),2,5)),Codes!$E$1:$F$18,2)</f>
        <v>Normal</v>
      </c>
      <c r="AA21" s="6" t="str">
        <f t="shared" si="12"/>
        <v>1</v>
      </c>
      <c r="AB21" s="1">
        <f t="shared" si="13"/>
        <v>119</v>
      </c>
      <c r="AC21" s="1" t="str">
        <f>VLOOKUP(BIN2DEC(RIGHT(HEX2BIN(MID(H21,6,1),4),1)&amp;LEFT(HEX2BIN(MID(H21,7,1),4),1)),Codes!$K$1:$L$5,2)</f>
        <v>L</v>
      </c>
      <c r="AD21" s="1" t="str">
        <f>VLOOKUP(BIN2DEC(RIGHT(HEX2BIN(MID(H21,7,1),4),3)&amp;LEFT(HEX2BIN(MID(H21,8,1),4),2)),Codes!$H$2:$I$33,2)</f>
        <v>Bat</v>
      </c>
      <c r="AE21" s="1" t="str">
        <f t="shared" si="14"/>
        <v>1</v>
      </c>
      <c r="AF21" s="1" t="str">
        <f t="shared" si="15"/>
        <v>1</v>
      </c>
      <c r="AH21" s="6">
        <f t="shared" si="16"/>
        <v>69</v>
      </c>
    </row>
    <row r="22" spans="1:34">
      <c r="A22" s="1" t="s">
        <v>2202</v>
      </c>
      <c r="B22" s="1" t="s">
        <v>77</v>
      </c>
      <c r="C22" s="6" t="s">
        <v>1430</v>
      </c>
      <c r="D22" s="6" t="s">
        <v>2203</v>
      </c>
      <c r="E22" s="6" t="s">
        <v>207</v>
      </c>
      <c r="F22" s="6" t="s">
        <v>232</v>
      </c>
      <c r="G22" s="6" t="s">
        <v>759</v>
      </c>
      <c r="H22" s="6" t="s">
        <v>766</v>
      </c>
      <c r="J22" s="1" t="str">
        <f t="shared" si="0"/>
        <v>001011</v>
      </c>
      <c r="K22" s="1">
        <f t="shared" si="1"/>
        <v>2</v>
      </c>
      <c r="L22" s="6" t="str">
        <f t="shared" si="2"/>
        <v>00000</v>
      </c>
      <c r="M22" s="1">
        <f t="shared" si="3"/>
        <v>69</v>
      </c>
      <c r="N22" s="6" t="str">
        <f t="shared" si="4"/>
        <v>00</v>
      </c>
      <c r="O22" s="1">
        <f t="shared" si="5"/>
        <v>20</v>
      </c>
      <c r="P22" s="1">
        <f>IF(HEX2DEC(LEFT(E22,4))&gt;=32768,HEX2DEC(LEFT(E22,4))-65536,HEX2DEC(LEFT(E22,4)))/Codes!$N$2</f>
        <v>4</v>
      </c>
      <c r="Q22" s="1">
        <f>IF(HEX2DEC(RIGHT(E22,4))&gt;=32768,HEX2DEC(RIGHT(E22,4))-65536,HEX2DEC(RIGHT(E22,4)))/Codes!$N$2</f>
        <v>0</v>
      </c>
      <c r="R22" s="1">
        <f>IF(HEX2DEC(LEFT(F22,4))&gt;=32768,HEX2DEC(LEFT(F22,4))-65536,HEX2DEC(LEFT(F22,4)))/Codes!$N$2</f>
        <v>4.8</v>
      </c>
      <c r="S22" s="1">
        <f>IF(HEX2DEC(RIGHT(F22,4))&gt;=32768,HEX2DEC(RIGHT(F22,4))-65536,HEX2DEC(RIGHT(F22,4)))/Codes!$N$2</f>
        <v>0</v>
      </c>
      <c r="T22" s="18">
        <f t="shared" si="6"/>
        <v>34</v>
      </c>
      <c r="U22" s="1">
        <f t="shared" si="7"/>
        <v>105</v>
      </c>
      <c r="V22" s="1">
        <f t="shared" si="8"/>
        <v>0</v>
      </c>
      <c r="W22" s="1" t="str">
        <f t="shared" si="9"/>
        <v>101</v>
      </c>
      <c r="X22" s="1">
        <f t="shared" si="10"/>
        <v>3</v>
      </c>
      <c r="Y22" s="1">
        <f t="shared" si="11"/>
        <v>205</v>
      </c>
      <c r="Z22" s="1" t="str">
        <f>VLOOKUP(BIN2DEC(MID(HEX2BIN(MID(H22,3,2),8),2,5)),Codes!$E$1:$F$18,2)</f>
        <v>Normal</v>
      </c>
      <c r="AA22" s="6" t="str">
        <f t="shared" si="12"/>
        <v>1</v>
      </c>
      <c r="AB22" s="1">
        <f t="shared" si="13"/>
        <v>119</v>
      </c>
      <c r="AC22" s="1" t="str">
        <f>VLOOKUP(BIN2DEC(RIGHT(HEX2BIN(MID(H22,6,1),4),1)&amp;LEFT(HEX2BIN(MID(H22,7,1),4),1)),Codes!$K$1:$L$5,2)</f>
        <v>L</v>
      </c>
      <c r="AD22" s="1" t="str">
        <f>VLOOKUP(BIN2DEC(RIGHT(HEX2BIN(MID(H22,7,1),4),3)&amp;LEFT(HEX2BIN(MID(H22,8,1),4),2)),Codes!$H$2:$I$33,2)</f>
        <v>Bat</v>
      </c>
      <c r="AE22" s="1" t="str">
        <f t="shared" si="14"/>
        <v>1</v>
      </c>
      <c r="AF22" s="1" t="str">
        <f t="shared" si="15"/>
        <v>1</v>
      </c>
      <c r="AH22" s="6">
        <f t="shared" si="16"/>
        <v>69</v>
      </c>
    </row>
    <row r="23" spans="1:34">
      <c r="A23" s="1" t="s">
        <v>2204</v>
      </c>
      <c r="B23" s="1" t="s">
        <v>77</v>
      </c>
      <c r="C23" s="6" t="s">
        <v>1431</v>
      </c>
      <c r="D23" s="6" t="s">
        <v>2205</v>
      </c>
      <c r="E23" s="6" t="s">
        <v>573</v>
      </c>
      <c r="F23" s="6" t="s">
        <v>91</v>
      </c>
      <c r="G23" s="6" t="s">
        <v>743</v>
      </c>
      <c r="H23" s="6" t="s">
        <v>768</v>
      </c>
      <c r="J23" s="1" t="str">
        <f t="shared" si="0"/>
        <v>001011</v>
      </c>
      <c r="K23" s="1">
        <f t="shared" si="1"/>
        <v>0</v>
      </c>
      <c r="L23" s="6" t="str">
        <f t="shared" si="2"/>
        <v>00000</v>
      </c>
      <c r="M23" s="1">
        <f t="shared" si="3"/>
        <v>69</v>
      </c>
      <c r="N23" s="6" t="str">
        <f t="shared" si="4"/>
        <v>00</v>
      </c>
      <c r="O23" s="1">
        <f t="shared" si="5"/>
        <v>16</v>
      </c>
      <c r="P23" s="1">
        <f>IF(HEX2DEC(LEFT(E23,4))&gt;=32768,HEX2DEC(LEFT(E23,4))-65536,HEX2DEC(LEFT(E23,4)))/Codes!$N$2</f>
        <v>3.4079999999999999</v>
      </c>
      <c r="Q23" s="1">
        <f>IF(HEX2DEC(RIGHT(E23,4))&gt;=32768,HEX2DEC(RIGHT(E23,4))-65536,HEX2DEC(RIGHT(E23,4)))/Codes!$N$2</f>
        <v>0</v>
      </c>
      <c r="R23" s="1">
        <f>IF(HEX2DEC(LEFT(F23,4))&gt;=32768,HEX2DEC(LEFT(F23,4))-65536,HEX2DEC(LEFT(F23,4)))/Codes!$N$2</f>
        <v>0</v>
      </c>
      <c r="S23" s="1">
        <f>IF(HEX2DEC(RIGHT(F23,4))&gt;=32768,HEX2DEC(RIGHT(F23,4))-65536,HEX2DEC(RIGHT(F23,4)))/Codes!$N$2</f>
        <v>0</v>
      </c>
      <c r="T23" s="18">
        <f t="shared" si="6"/>
        <v>361</v>
      </c>
      <c r="U23" s="1">
        <f t="shared" si="7"/>
        <v>70</v>
      </c>
      <c r="V23" s="1">
        <f t="shared" si="8"/>
        <v>0</v>
      </c>
      <c r="W23" s="1" t="str">
        <f t="shared" si="9"/>
        <v>101</v>
      </c>
      <c r="X23" s="1">
        <f t="shared" si="10"/>
        <v>3</v>
      </c>
      <c r="Y23" s="1">
        <f t="shared" si="11"/>
        <v>35</v>
      </c>
      <c r="Z23" s="1" t="str">
        <f>VLOOKUP(BIN2DEC(MID(HEX2BIN(MID(H23,3,2),8),2,5)),Codes!$E$1:$F$18,2)</f>
        <v>Normal</v>
      </c>
      <c r="AA23" s="6" t="str">
        <f t="shared" si="12"/>
        <v>0</v>
      </c>
      <c r="AB23" s="1">
        <f t="shared" si="13"/>
        <v>0</v>
      </c>
      <c r="AC23" s="1" t="str">
        <f>VLOOKUP(BIN2DEC(RIGHT(HEX2BIN(MID(H23,6,1),4),1)&amp;LEFT(HEX2BIN(MID(H23,7,1),4),1)),Codes!$K$1:$L$5,2)</f>
        <v>S</v>
      </c>
      <c r="AD23" s="1" t="str">
        <f>VLOOKUP(BIN2DEC(RIGHT(HEX2BIN(MID(H23,7,1),4),3)&amp;LEFT(HEX2BIN(MID(H23,8,1),4),2)),Codes!$H$2:$I$33,2)</f>
        <v>Bat</v>
      </c>
      <c r="AE23" s="1" t="str">
        <f t="shared" si="14"/>
        <v>1</v>
      </c>
      <c r="AF23" s="1" t="str">
        <f t="shared" si="15"/>
        <v>1</v>
      </c>
      <c r="AH23" s="6">
        <f t="shared" si="16"/>
        <v>5</v>
      </c>
    </row>
    <row r="24" spans="1:34">
      <c r="A24" s="1" t="s">
        <v>2206</v>
      </c>
      <c r="B24" s="1" t="s">
        <v>77</v>
      </c>
      <c r="C24" s="6" t="s">
        <v>1431</v>
      </c>
      <c r="D24" s="6" t="s">
        <v>2207</v>
      </c>
      <c r="E24" s="6" t="s">
        <v>589</v>
      </c>
      <c r="F24" s="6" t="s">
        <v>595</v>
      </c>
      <c r="G24" s="6" t="s">
        <v>743</v>
      </c>
      <c r="H24" s="6" t="s">
        <v>768</v>
      </c>
      <c r="J24" s="1" t="str">
        <f t="shared" si="0"/>
        <v>001011</v>
      </c>
      <c r="K24" s="1">
        <f t="shared" si="1"/>
        <v>1</v>
      </c>
      <c r="L24" s="6" t="str">
        <f t="shared" si="2"/>
        <v>00000</v>
      </c>
      <c r="M24" s="1">
        <f t="shared" si="3"/>
        <v>69</v>
      </c>
      <c r="N24" s="6" t="str">
        <f t="shared" si="4"/>
        <v>00</v>
      </c>
      <c r="O24" s="1">
        <f t="shared" si="5"/>
        <v>14</v>
      </c>
      <c r="P24" s="1">
        <f>IF(HEX2DEC(LEFT(E24,4))&gt;=32768,HEX2DEC(LEFT(E24,4))-65536,HEX2DEC(LEFT(E24,4)))/Codes!$N$2</f>
        <v>4.5999999999999996</v>
      </c>
      <c r="Q24" s="1">
        <f>IF(HEX2DEC(RIGHT(E24,4))&gt;=32768,HEX2DEC(RIGHT(E24,4))-65536,HEX2DEC(RIGHT(E24,4)))/Codes!$N$2</f>
        <v>0</v>
      </c>
      <c r="R24" s="1">
        <f>IF(HEX2DEC(LEFT(F24,4))&gt;=32768,HEX2DEC(LEFT(F24,4))-65536,HEX2DEC(LEFT(F24,4)))/Codes!$N$2</f>
        <v>3.0640000000000001</v>
      </c>
      <c r="S24" s="1">
        <f>IF(HEX2DEC(RIGHT(F24,4))&gt;=32768,HEX2DEC(RIGHT(F24,4))-65536,HEX2DEC(RIGHT(F24,4)))/Codes!$N$2</f>
        <v>0</v>
      </c>
      <c r="T24" s="18">
        <f t="shared" si="6"/>
        <v>361</v>
      </c>
      <c r="U24" s="1">
        <f t="shared" si="7"/>
        <v>70</v>
      </c>
      <c r="V24" s="1">
        <f t="shared" si="8"/>
        <v>0</v>
      </c>
      <c r="W24" s="1" t="str">
        <f t="shared" si="9"/>
        <v>101</v>
      </c>
      <c r="X24" s="1">
        <f t="shared" si="10"/>
        <v>3</v>
      </c>
      <c r="Y24" s="1">
        <f t="shared" si="11"/>
        <v>35</v>
      </c>
      <c r="Z24" s="1" t="str">
        <f>VLOOKUP(BIN2DEC(MID(HEX2BIN(MID(H24,3,2),8),2,5)),Codes!$E$1:$F$18,2)</f>
        <v>Normal</v>
      </c>
      <c r="AA24" s="6" t="str">
        <f t="shared" si="12"/>
        <v>0</v>
      </c>
      <c r="AB24" s="1">
        <f t="shared" si="13"/>
        <v>0</v>
      </c>
      <c r="AC24" s="1" t="str">
        <f>VLOOKUP(BIN2DEC(RIGHT(HEX2BIN(MID(H24,6,1),4),1)&amp;LEFT(HEX2BIN(MID(H24,7,1),4),1)),Codes!$K$1:$L$5,2)</f>
        <v>S</v>
      </c>
      <c r="AD24" s="1" t="str">
        <f>VLOOKUP(BIN2DEC(RIGHT(HEX2BIN(MID(H24,7,1),4),3)&amp;LEFT(HEX2BIN(MID(H24,8,1),4),2)),Codes!$H$2:$I$33,2)</f>
        <v>Bat</v>
      </c>
      <c r="AE24" s="1" t="str">
        <f t="shared" si="14"/>
        <v>1</v>
      </c>
      <c r="AF24" s="1" t="str">
        <f t="shared" si="15"/>
        <v>1</v>
      </c>
      <c r="AH24" s="6">
        <f t="shared" si="16"/>
        <v>5</v>
      </c>
    </row>
    <row r="25" spans="1:34">
      <c r="A25" s="1" t="s">
        <v>2208</v>
      </c>
      <c r="B25" s="1" t="s">
        <v>77</v>
      </c>
      <c r="C25" s="6" t="s">
        <v>1431</v>
      </c>
      <c r="D25" s="6" t="s">
        <v>2197</v>
      </c>
      <c r="E25" s="6" t="s">
        <v>589</v>
      </c>
      <c r="F25" s="6" t="s">
        <v>590</v>
      </c>
      <c r="G25" s="6" t="s">
        <v>743</v>
      </c>
      <c r="H25" s="6" t="s">
        <v>768</v>
      </c>
      <c r="J25" s="1" t="str">
        <f t="shared" si="0"/>
        <v>001011</v>
      </c>
      <c r="K25" s="1">
        <f t="shared" si="1"/>
        <v>2</v>
      </c>
      <c r="L25" s="6" t="str">
        <f t="shared" si="2"/>
        <v>00000</v>
      </c>
      <c r="M25" s="1">
        <f t="shared" si="3"/>
        <v>69</v>
      </c>
      <c r="N25" s="6" t="str">
        <f t="shared" si="4"/>
        <v>00</v>
      </c>
      <c r="O25" s="1">
        <f t="shared" si="5"/>
        <v>12</v>
      </c>
      <c r="P25" s="1">
        <f>IF(HEX2DEC(LEFT(E25,4))&gt;=32768,HEX2DEC(LEFT(E25,4))-65536,HEX2DEC(LEFT(E25,4)))/Codes!$N$2</f>
        <v>4.5999999999999996</v>
      </c>
      <c r="Q25" s="1">
        <f>IF(HEX2DEC(RIGHT(E25,4))&gt;=32768,HEX2DEC(RIGHT(E25,4))-65536,HEX2DEC(RIGHT(E25,4)))/Codes!$N$2</f>
        <v>0</v>
      </c>
      <c r="R25" s="1">
        <f>IF(HEX2DEC(LEFT(F25,4))&gt;=32768,HEX2DEC(LEFT(F25,4))-65536,HEX2DEC(LEFT(F25,4)))/Codes!$N$2</f>
        <v>6.1319999999999997</v>
      </c>
      <c r="S25" s="1">
        <f>IF(HEX2DEC(RIGHT(F25,4))&gt;=32768,HEX2DEC(RIGHT(F25,4))-65536,HEX2DEC(RIGHT(F25,4)))/Codes!$N$2</f>
        <v>0</v>
      </c>
      <c r="T25" s="18">
        <f t="shared" si="6"/>
        <v>361</v>
      </c>
      <c r="U25" s="1">
        <f t="shared" si="7"/>
        <v>70</v>
      </c>
      <c r="V25" s="1">
        <f t="shared" si="8"/>
        <v>0</v>
      </c>
      <c r="W25" s="1" t="str">
        <f t="shared" si="9"/>
        <v>101</v>
      </c>
      <c r="X25" s="1">
        <f t="shared" si="10"/>
        <v>3</v>
      </c>
      <c r="Y25" s="1">
        <f t="shared" si="11"/>
        <v>35</v>
      </c>
      <c r="Z25" s="1" t="str">
        <f>VLOOKUP(BIN2DEC(MID(HEX2BIN(MID(H25,3,2),8),2,5)),Codes!$E$1:$F$18,2)</f>
        <v>Normal</v>
      </c>
      <c r="AA25" s="6" t="str">
        <f t="shared" si="12"/>
        <v>0</v>
      </c>
      <c r="AB25" s="1">
        <f t="shared" si="13"/>
        <v>0</v>
      </c>
      <c r="AC25" s="1" t="str">
        <f>VLOOKUP(BIN2DEC(RIGHT(HEX2BIN(MID(H25,6,1),4),1)&amp;LEFT(HEX2BIN(MID(H25,7,1),4),1)),Codes!$K$1:$L$5,2)</f>
        <v>S</v>
      </c>
      <c r="AD25" s="1" t="str">
        <f>VLOOKUP(BIN2DEC(RIGHT(HEX2BIN(MID(H25,7,1),4),3)&amp;LEFT(HEX2BIN(MID(H25,8,1),4),2)),Codes!$H$2:$I$33,2)</f>
        <v>Bat</v>
      </c>
      <c r="AE25" s="1" t="str">
        <f t="shared" si="14"/>
        <v>1</v>
      </c>
      <c r="AF25" s="1" t="str">
        <f t="shared" si="15"/>
        <v>1</v>
      </c>
      <c r="AH25" s="6">
        <f t="shared" si="16"/>
        <v>5</v>
      </c>
    </row>
    <row r="26" spans="1:34">
      <c r="A26" s="1" t="s">
        <v>2209</v>
      </c>
      <c r="B26" s="1" t="s">
        <v>77</v>
      </c>
      <c r="C26" s="6" t="s">
        <v>1870</v>
      </c>
      <c r="D26" s="6" t="s">
        <v>2210</v>
      </c>
      <c r="E26" s="6" t="s">
        <v>299</v>
      </c>
      <c r="F26" s="6" t="s">
        <v>773</v>
      </c>
      <c r="G26" s="6" t="s">
        <v>774</v>
      </c>
      <c r="H26" s="6" t="s">
        <v>630</v>
      </c>
      <c r="J26" s="1" t="str">
        <f t="shared" si="0"/>
        <v>001011</v>
      </c>
      <c r="K26" s="1">
        <f t="shared" si="1"/>
        <v>0</v>
      </c>
      <c r="L26" s="6" t="str">
        <f t="shared" si="2"/>
        <v>00000</v>
      </c>
      <c r="M26" s="1">
        <f t="shared" si="3"/>
        <v>69</v>
      </c>
      <c r="N26" s="6" t="str">
        <f t="shared" si="4"/>
        <v>00</v>
      </c>
      <c r="O26" s="1">
        <f t="shared" si="5"/>
        <v>6</v>
      </c>
      <c r="P26" s="1">
        <f>IF(HEX2DEC(LEFT(E26,4))&gt;=32768,HEX2DEC(LEFT(E26,4))-65536,HEX2DEC(LEFT(E26,4)))/Codes!$N$2</f>
        <v>6</v>
      </c>
      <c r="Q26" s="1">
        <f>IF(HEX2DEC(RIGHT(E26,4))&gt;=32768,HEX2DEC(RIGHT(E26,4))-65536,HEX2DEC(RIGHT(E26,4)))/Codes!$N$2</f>
        <v>0</v>
      </c>
      <c r="R26" s="1">
        <f>IF(HEX2DEC(LEFT(F26,4))&gt;=32768,HEX2DEC(LEFT(F26,4))-65536,HEX2DEC(LEFT(F26,4)))/Codes!$N$2</f>
        <v>8.8000000000000007</v>
      </c>
      <c r="S26" s="1">
        <f>IF(HEX2DEC(RIGHT(F26,4))&gt;=32768,HEX2DEC(RIGHT(F26,4))-65536,HEX2DEC(RIGHT(F26,4)))/Codes!$N$2</f>
        <v>0</v>
      </c>
      <c r="T26" s="18">
        <f t="shared" si="6"/>
        <v>60</v>
      </c>
      <c r="U26" s="1">
        <f t="shared" si="7"/>
        <v>100</v>
      </c>
      <c r="V26" s="1">
        <f t="shared" si="8"/>
        <v>0</v>
      </c>
      <c r="W26" s="1" t="str">
        <f t="shared" si="9"/>
        <v>101</v>
      </c>
      <c r="X26" s="1">
        <f t="shared" si="10"/>
        <v>1</v>
      </c>
      <c r="Y26" s="1">
        <f t="shared" si="11"/>
        <v>5</v>
      </c>
      <c r="Z26" s="1" t="str">
        <f>VLOOKUP(BIN2DEC(MID(HEX2BIN(MID(H26,3,2),8),2,5)),Codes!$E$1:$F$18,2)</f>
        <v>Slash</v>
      </c>
      <c r="AA26" s="6" t="str">
        <f t="shared" si="12"/>
        <v>0</v>
      </c>
      <c r="AB26" s="1">
        <f t="shared" si="13"/>
        <v>2</v>
      </c>
      <c r="AC26" s="1" t="str">
        <f>VLOOKUP(BIN2DEC(RIGHT(HEX2BIN(MID(H26,6,1),4),1)&amp;LEFT(HEX2BIN(MID(H26,7,1),4),1)),Codes!$K$1:$L$5,2)</f>
        <v>M</v>
      </c>
      <c r="AD26" s="1" t="str">
        <f>VLOOKUP(BIN2DEC(RIGHT(HEX2BIN(MID(H26,7,1),4),3)&amp;LEFT(HEX2BIN(MID(H26,8,1),4),2)),Codes!$H$2:$I$33,2)</f>
        <v>Kick</v>
      </c>
      <c r="AE26" s="1" t="str">
        <f t="shared" si="14"/>
        <v>1</v>
      </c>
      <c r="AF26" s="1" t="str">
        <f t="shared" si="15"/>
        <v>1</v>
      </c>
      <c r="AH26" s="6">
        <f t="shared" si="16"/>
        <v>34</v>
      </c>
    </row>
    <row r="27" spans="1:34">
      <c r="A27" s="1" t="s">
        <v>2211</v>
      </c>
      <c r="B27" s="1" t="s">
        <v>77</v>
      </c>
      <c r="C27" s="6" t="s">
        <v>1870</v>
      </c>
      <c r="D27" s="6" t="s">
        <v>2212</v>
      </c>
      <c r="E27" s="6" t="s">
        <v>232</v>
      </c>
      <c r="F27" s="6" t="s">
        <v>395</v>
      </c>
      <c r="G27" s="6" t="s">
        <v>629</v>
      </c>
      <c r="H27" s="6" t="s">
        <v>630</v>
      </c>
      <c r="J27" s="1" t="str">
        <f t="shared" si="0"/>
        <v>001011</v>
      </c>
      <c r="K27" s="1">
        <f t="shared" si="1"/>
        <v>1</v>
      </c>
      <c r="L27" s="6" t="str">
        <f t="shared" si="2"/>
        <v>00000</v>
      </c>
      <c r="M27" s="1">
        <f t="shared" si="3"/>
        <v>69</v>
      </c>
      <c r="N27" s="6" t="str">
        <f t="shared" si="4"/>
        <v>00</v>
      </c>
      <c r="O27" s="1">
        <f t="shared" si="5"/>
        <v>6</v>
      </c>
      <c r="P27" s="1">
        <f>IF(HEX2DEC(LEFT(E27,4))&gt;=32768,HEX2DEC(LEFT(E27,4))-65536,HEX2DEC(LEFT(E27,4)))/Codes!$N$2</f>
        <v>4.8</v>
      </c>
      <c r="Q27" s="1">
        <f>IF(HEX2DEC(RIGHT(E27,4))&gt;=32768,HEX2DEC(RIGHT(E27,4))-65536,HEX2DEC(RIGHT(E27,4)))/Codes!$N$2</f>
        <v>0</v>
      </c>
      <c r="R27" s="1">
        <f>IF(HEX2DEC(LEFT(F27,4))&gt;=32768,HEX2DEC(LEFT(F27,4))-65536,HEX2DEC(LEFT(F27,4)))/Codes!$N$2</f>
        <v>5.6</v>
      </c>
      <c r="S27" s="1">
        <f>IF(HEX2DEC(RIGHT(F27,4))&gt;=32768,HEX2DEC(RIGHT(F27,4))-65536,HEX2DEC(RIGHT(F27,4)))/Codes!$N$2</f>
        <v>0</v>
      </c>
      <c r="T27" s="18">
        <f t="shared" si="6"/>
        <v>60</v>
      </c>
      <c r="U27" s="1">
        <f t="shared" si="7"/>
        <v>100</v>
      </c>
      <c r="V27" s="1">
        <f t="shared" si="8"/>
        <v>0</v>
      </c>
      <c r="W27" s="1" t="str">
        <f t="shared" si="9"/>
        <v>101</v>
      </c>
      <c r="X27" s="1">
        <f t="shared" si="10"/>
        <v>3</v>
      </c>
      <c r="Y27" s="1">
        <f t="shared" si="11"/>
        <v>5</v>
      </c>
      <c r="Z27" s="1" t="str">
        <f>VLOOKUP(BIN2DEC(MID(HEX2BIN(MID(H27,3,2),8),2,5)),Codes!$E$1:$F$18,2)</f>
        <v>Slash</v>
      </c>
      <c r="AA27" s="6" t="str">
        <f t="shared" si="12"/>
        <v>0</v>
      </c>
      <c r="AB27" s="1">
        <f t="shared" si="13"/>
        <v>2</v>
      </c>
      <c r="AC27" s="1" t="str">
        <f>VLOOKUP(BIN2DEC(RIGHT(HEX2BIN(MID(H27,6,1),4),1)&amp;LEFT(HEX2BIN(MID(H27,7,1),4),1)),Codes!$K$1:$L$5,2)</f>
        <v>M</v>
      </c>
      <c r="AD27" s="1" t="str">
        <f>VLOOKUP(BIN2DEC(RIGHT(HEX2BIN(MID(H27,7,1),4),3)&amp;LEFT(HEX2BIN(MID(H27,8,1),4),2)),Codes!$H$2:$I$33,2)</f>
        <v>Kick</v>
      </c>
      <c r="AE27" s="1" t="str">
        <f t="shared" si="14"/>
        <v>1</v>
      </c>
      <c r="AF27" s="1" t="str">
        <f t="shared" si="15"/>
        <v>1</v>
      </c>
      <c r="AH27" s="6">
        <f t="shared" si="16"/>
        <v>34</v>
      </c>
    </row>
    <row r="28" spans="1:34">
      <c r="A28" s="1" t="s">
        <v>2213</v>
      </c>
      <c r="B28" s="1" t="s">
        <v>77</v>
      </c>
      <c r="C28" s="6" t="s">
        <v>1870</v>
      </c>
      <c r="D28" s="6" t="s">
        <v>2214</v>
      </c>
      <c r="E28" s="6" t="s">
        <v>265</v>
      </c>
      <c r="F28" s="6" t="s">
        <v>91</v>
      </c>
      <c r="G28" s="6" t="s">
        <v>629</v>
      </c>
      <c r="H28" s="6" t="s">
        <v>630</v>
      </c>
      <c r="J28" s="1" t="str">
        <f t="shared" si="0"/>
        <v>001011</v>
      </c>
      <c r="K28" s="1">
        <f t="shared" si="1"/>
        <v>2</v>
      </c>
      <c r="L28" s="6" t="str">
        <f t="shared" si="2"/>
        <v>00000</v>
      </c>
      <c r="M28" s="1">
        <f t="shared" si="3"/>
        <v>69</v>
      </c>
      <c r="N28" s="6" t="str">
        <f t="shared" si="4"/>
        <v>00</v>
      </c>
      <c r="O28" s="1">
        <f t="shared" si="5"/>
        <v>6</v>
      </c>
      <c r="P28" s="1">
        <f>IF(HEX2DEC(LEFT(E28,4))&gt;=32768,HEX2DEC(LEFT(E28,4))-65536,HEX2DEC(LEFT(E28,4)))/Codes!$N$2</f>
        <v>2.4</v>
      </c>
      <c r="Q28" s="1">
        <f>IF(HEX2DEC(RIGHT(E28,4))&gt;=32768,HEX2DEC(RIGHT(E28,4))-65536,HEX2DEC(RIGHT(E28,4)))/Codes!$N$2</f>
        <v>0</v>
      </c>
      <c r="R28" s="1">
        <f>IF(HEX2DEC(LEFT(F28,4))&gt;=32768,HEX2DEC(LEFT(F28,4))-65536,HEX2DEC(LEFT(F28,4)))/Codes!$N$2</f>
        <v>0</v>
      </c>
      <c r="S28" s="1">
        <f>IF(HEX2DEC(RIGHT(F28,4))&gt;=32768,HEX2DEC(RIGHT(F28,4))-65536,HEX2DEC(RIGHT(F28,4)))/Codes!$N$2</f>
        <v>0</v>
      </c>
      <c r="T28" s="18">
        <f t="shared" si="6"/>
        <v>60</v>
      </c>
      <c r="U28" s="1">
        <f t="shared" si="7"/>
        <v>100</v>
      </c>
      <c r="V28" s="1">
        <f t="shared" si="8"/>
        <v>0</v>
      </c>
      <c r="W28" s="1" t="str">
        <f t="shared" si="9"/>
        <v>101</v>
      </c>
      <c r="X28" s="1">
        <f t="shared" si="10"/>
        <v>3</v>
      </c>
      <c r="Y28" s="1">
        <f t="shared" si="11"/>
        <v>5</v>
      </c>
      <c r="Z28" s="1" t="str">
        <f>VLOOKUP(BIN2DEC(MID(HEX2BIN(MID(H28,3,2),8),2,5)),Codes!$E$1:$F$18,2)</f>
        <v>Slash</v>
      </c>
      <c r="AA28" s="6" t="str">
        <f t="shared" si="12"/>
        <v>0</v>
      </c>
      <c r="AB28" s="1">
        <f t="shared" si="13"/>
        <v>2</v>
      </c>
      <c r="AC28" s="1" t="str">
        <f>VLOOKUP(BIN2DEC(RIGHT(HEX2BIN(MID(H28,6,1),4),1)&amp;LEFT(HEX2BIN(MID(H28,7,1),4),1)),Codes!$K$1:$L$5,2)</f>
        <v>M</v>
      </c>
      <c r="AD28" s="1" t="str">
        <f>VLOOKUP(BIN2DEC(RIGHT(HEX2BIN(MID(H28,7,1),4),3)&amp;LEFT(HEX2BIN(MID(H28,8,1),4),2)),Codes!$H$2:$I$33,2)</f>
        <v>Kick</v>
      </c>
      <c r="AE28" s="1" t="str">
        <f t="shared" si="14"/>
        <v>1</v>
      </c>
      <c r="AF28" s="1" t="str">
        <f t="shared" si="15"/>
        <v>1</v>
      </c>
      <c r="AH28" s="6">
        <f t="shared" si="16"/>
        <v>34</v>
      </c>
    </row>
    <row r="29" spans="1:34">
      <c r="A29" s="1" t="s">
        <v>2215</v>
      </c>
      <c r="B29" s="1" t="s">
        <v>77</v>
      </c>
      <c r="C29" s="6" t="s">
        <v>1871</v>
      </c>
      <c r="D29" s="6" t="s">
        <v>2186</v>
      </c>
      <c r="E29" s="6" t="s">
        <v>299</v>
      </c>
      <c r="F29" s="6" t="s">
        <v>773</v>
      </c>
      <c r="G29" s="6" t="s">
        <v>774</v>
      </c>
      <c r="H29" s="6" t="s">
        <v>633</v>
      </c>
      <c r="J29" s="1" t="str">
        <f t="shared" si="0"/>
        <v>001011</v>
      </c>
      <c r="K29" s="1">
        <f t="shared" si="1"/>
        <v>0</v>
      </c>
      <c r="L29" s="6" t="str">
        <f t="shared" si="2"/>
        <v>00000</v>
      </c>
      <c r="M29" s="1">
        <f t="shared" si="3"/>
        <v>69</v>
      </c>
      <c r="N29" s="6" t="str">
        <f t="shared" si="4"/>
        <v>00</v>
      </c>
      <c r="O29" s="1">
        <f t="shared" si="5"/>
        <v>13</v>
      </c>
      <c r="P29" s="1">
        <f>IF(HEX2DEC(LEFT(E29,4))&gt;=32768,HEX2DEC(LEFT(E29,4))-65536,HEX2DEC(LEFT(E29,4)))/Codes!$N$2</f>
        <v>6</v>
      </c>
      <c r="Q29" s="1">
        <f>IF(HEX2DEC(RIGHT(E29,4))&gt;=32768,HEX2DEC(RIGHT(E29,4))-65536,HEX2DEC(RIGHT(E29,4)))/Codes!$N$2</f>
        <v>0</v>
      </c>
      <c r="R29" s="1">
        <f>IF(HEX2DEC(LEFT(F29,4))&gt;=32768,HEX2DEC(LEFT(F29,4))-65536,HEX2DEC(LEFT(F29,4)))/Codes!$N$2</f>
        <v>8.8000000000000007</v>
      </c>
      <c r="S29" s="1">
        <f>IF(HEX2DEC(RIGHT(F29,4))&gt;=32768,HEX2DEC(RIGHT(F29,4))-65536,HEX2DEC(RIGHT(F29,4)))/Codes!$N$2</f>
        <v>0</v>
      </c>
      <c r="T29" s="18">
        <f t="shared" si="6"/>
        <v>60</v>
      </c>
      <c r="U29" s="1">
        <f t="shared" si="7"/>
        <v>100</v>
      </c>
      <c r="V29" s="1">
        <f t="shared" si="8"/>
        <v>0</v>
      </c>
      <c r="W29" s="1" t="str">
        <f t="shared" si="9"/>
        <v>101</v>
      </c>
      <c r="X29" s="1">
        <f t="shared" si="10"/>
        <v>1</v>
      </c>
      <c r="Y29" s="1">
        <f t="shared" si="11"/>
        <v>10</v>
      </c>
      <c r="Z29" s="1" t="str">
        <f>VLOOKUP(BIN2DEC(MID(HEX2BIN(MID(H29,3,2),8),2,5)),Codes!$E$1:$F$18,2)</f>
        <v>Slash</v>
      </c>
      <c r="AA29" s="6" t="str">
        <f t="shared" si="12"/>
        <v>0</v>
      </c>
      <c r="AB29" s="1">
        <f t="shared" si="13"/>
        <v>4</v>
      </c>
      <c r="AC29" s="1" t="str">
        <f>VLOOKUP(BIN2DEC(RIGHT(HEX2BIN(MID(H29,6,1),4),1)&amp;LEFT(HEX2BIN(MID(H29,7,1),4),1)),Codes!$K$1:$L$5,2)</f>
        <v>L</v>
      </c>
      <c r="AD29" s="1" t="str">
        <f>VLOOKUP(BIN2DEC(RIGHT(HEX2BIN(MID(H29,7,1),4),3)&amp;LEFT(HEX2BIN(MID(H29,8,1),4),2)),Codes!$H$2:$I$33,2)</f>
        <v>Kick</v>
      </c>
      <c r="AE29" s="1" t="str">
        <f t="shared" si="14"/>
        <v>1</v>
      </c>
      <c r="AF29" s="1" t="str">
        <f t="shared" si="15"/>
        <v>1</v>
      </c>
      <c r="AH29" s="6">
        <f t="shared" si="16"/>
        <v>66</v>
      </c>
    </row>
    <row r="30" spans="1:34">
      <c r="A30" s="1" t="s">
        <v>2216</v>
      </c>
      <c r="B30" s="1" t="s">
        <v>77</v>
      </c>
      <c r="C30" s="6" t="s">
        <v>1871</v>
      </c>
      <c r="D30" s="6" t="s">
        <v>2217</v>
      </c>
      <c r="E30" s="6" t="s">
        <v>232</v>
      </c>
      <c r="F30" s="6" t="s">
        <v>395</v>
      </c>
      <c r="G30" s="6" t="s">
        <v>629</v>
      </c>
      <c r="H30" s="6" t="s">
        <v>633</v>
      </c>
      <c r="J30" s="1" t="str">
        <f t="shared" si="0"/>
        <v>001011</v>
      </c>
      <c r="K30" s="1">
        <f t="shared" si="1"/>
        <v>1</v>
      </c>
      <c r="L30" s="6" t="str">
        <f t="shared" si="2"/>
        <v>00000</v>
      </c>
      <c r="M30" s="1">
        <f t="shared" si="3"/>
        <v>69</v>
      </c>
      <c r="N30" s="6" t="str">
        <f t="shared" si="4"/>
        <v>00</v>
      </c>
      <c r="O30" s="1">
        <f t="shared" si="5"/>
        <v>13</v>
      </c>
      <c r="P30" s="1">
        <f>IF(HEX2DEC(LEFT(E30,4))&gt;=32768,HEX2DEC(LEFT(E30,4))-65536,HEX2DEC(LEFT(E30,4)))/Codes!$N$2</f>
        <v>4.8</v>
      </c>
      <c r="Q30" s="1">
        <f>IF(HEX2DEC(RIGHT(E30,4))&gt;=32768,HEX2DEC(RIGHT(E30,4))-65536,HEX2DEC(RIGHT(E30,4)))/Codes!$N$2</f>
        <v>0</v>
      </c>
      <c r="R30" s="1">
        <f>IF(HEX2DEC(LEFT(F30,4))&gt;=32768,HEX2DEC(LEFT(F30,4))-65536,HEX2DEC(LEFT(F30,4)))/Codes!$N$2</f>
        <v>5.6</v>
      </c>
      <c r="S30" s="1">
        <f>IF(HEX2DEC(RIGHT(F30,4))&gt;=32768,HEX2DEC(RIGHT(F30,4))-65536,HEX2DEC(RIGHT(F30,4)))/Codes!$N$2</f>
        <v>0</v>
      </c>
      <c r="T30" s="18">
        <f t="shared" si="6"/>
        <v>60</v>
      </c>
      <c r="U30" s="1">
        <f t="shared" si="7"/>
        <v>100</v>
      </c>
      <c r="V30" s="1">
        <f t="shared" si="8"/>
        <v>0</v>
      </c>
      <c r="W30" s="1" t="str">
        <f t="shared" si="9"/>
        <v>101</v>
      </c>
      <c r="X30" s="1">
        <f t="shared" si="10"/>
        <v>3</v>
      </c>
      <c r="Y30" s="1">
        <f t="shared" si="11"/>
        <v>10</v>
      </c>
      <c r="Z30" s="1" t="str">
        <f>VLOOKUP(BIN2DEC(MID(HEX2BIN(MID(H30,3,2),8),2,5)),Codes!$E$1:$F$18,2)</f>
        <v>Slash</v>
      </c>
      <c r="AA30" s="6" t="str">
        <f t="shared" si="12"/>
        <v>0</v>
      </c>
      <c r="AB30" s="1">
        <f t="shared" si="13"/>
        <v>4</v>
      </c>
      <c r="AC30" s="1" t="str">
        <f>VLOOKUP(BIN2DEC(RIGHT(HEX2BIN(MID(H30,6,1),4),1)&amp;LEFT(HEX2BIN(MID(H30,7,1),4),1)),Codes!$K$1:$L$5,2)</f>
        <v>L</v>
      </c>
      <c r="AD30" s="1" t="str">
        <f>VLOOKUP(BIN2DEC(RIGHT(HEX2BIN(MID(H30,7,1),4),3)&amp;LEFT(HEX2BIN(MID(H30,8,1),4),2)),Codes!$H$2:$I$33,2)</f>
        <v>Kick</v>
      </c>
      <c r="AE30" s="1" t="str">
        <f t="shared" si="14"/>
        <v>1</v>
      </c>
      <c r="AF30" s="1" t="str">
        <f t="shared" si="15"/>
        <v>1</v>
      </c>
      <c r="AH30" s="6">
        <f t="shared" si="16"/>
        <v>66</v>
      </c>
    </row>
    <row r="31" spans="1:34">
      <c r="A31" s="1" t="s">
        <v>2218</v>
      </c>
      <c r="B31" s="1" t="s">
        <v>77</v>
      </c>
      <c r="C31" s="6" t="s">
        <v>1871</v>
      </c>
      <c r="D31" s="6" t="s">
        <v>2219</v>
      </c>
      <c r="E31" s="6" t="s">
        <v>265</v>
      </c>
      <c r="F31" s="6" t="s">
        <v>91</v>
      </c>
      <c r="G31" s="6" t="s">
        <v>629</v>
      </c>
      <c r="H31" s="6" t="s">
        <v>633</v>
      </c>
      <c r="J31" s="1" t="str">
        <f t="shared" si="0"/>
        <v>001011</v>
      </c>
      <c r="K31" s="1">
        <f t="shared" si="1"/>
        <v>2</v>
      </c>
      <c r="L31" s="6" t="str">
        <f t="shared" si="2"/>
        <v>00000</v>
      </c>
      <c r="M31" s="1">
        <f t="shared" si="3"/>
        <v>69</v>
      </c>
      <c r="N31" s="6" t="str">
        <f t="shared" si="4"/>
        <v>00</v>
      </c>
      <c r="O31" s="1">
        <f t="shared" si="5"/>
        <v>13</v>
      </c>
      <c r="P31" s="1">
        <f>IF(HEX2DEC(LEFT(E31,4))&gt;=32768,HEX2DEC(LEFT(E31,4))-65536,HEX2DEC(LEFT(E31,4)))/Codes!$N$2</f>
        <v>2.4</v>
      </c>
      <c r="Q31" s="1">
        <f>IF(HEX2DEC(RIGHT(E31,4))&gt;=32768,HEX2DEC(RIGHT(E31,4))-65536,HEX2DEC(RIGHT(E31,4)))/Codes!$N$2</f>
        <v>0</v>
      </c>
      <c r="R31" s="1">
        <f>IF(HEX2DEC(LEFT(F31,4))&gt;=32768,HEX2DEC(LEFT(F31,4))-65536,HEX2DEC(LEFT(F31,4)))/Codes!$N$2</f>
        <v>0</v>
      </c>
      <c r="S31" s="1">
        <f>IF(HEX2DEC(RIGHT(F31,4))&gt;=32768,HEX2DEC(RIGHT(F31,4))-65536,HEX2DEC(RIGHT(F31,4)))/Codes!$N$2</f>
        <v>0</v>
      </c>
      <c r="T31" s="18">
        <f t="shared" si="6"/>
        <v>60</v>
      </c>
      <c r="U31" s="1">
        <f t="shared" si="7"/>
        <v>100</v>
      </c>
      <c r="V31" s="1">
        <f t="shared" si="8"/>
        <v>0</v>
      </c>
      <c r="W31" s="1" t="str">
        <f t="shared" si="9"/>
        <v>101</v>
      </c>
      <c r="X31" s="1">
        <f t="shared" si="10"/>
        <v>3</v>
      </c>
      <c r="Y31" s="1">
        <f t="shared" si="11"/>
        <v>10</v>
      </c>
      <c r="Z31" s="1" t="str">
        <f>VLOOKUP(BIN2DEC(MID(HEX2BIN(MID(H31,3,2),8),2,5)),Codes!$E$1:$F$18,2)</f>
        <v>Slash</v>
      </c>
      <c r="AA31" s="6" t="str">
        <f t="shared" si="12"/>
        <v>0</v>
      </c>
      <c r="AB31" s="1">
        <f t="shared" si="13"/>
        <v>4</v>
      </c>
      <c r="AC31" s="1" t="str">
        <f>VLOOKUP(BIN2DEC(RIGHT(HEX2BIN(MID(H31,6,1),4),1)&amp;LEFT(HEX2BIN(MID(H31,7,1),4),1)),Codes!$K$1:$L$5,2)</f>
        <v>L</v>
      </c>
      <c r="AD31" s="1" t="str">
        <f>VLOOKUP(BIN2DEC(RIGHT(HEX2BIN(MID(H31,7,1),4),3)&amp;LEFT(HEX2BIN(MID(H31,8,1),4),2)),Codes!$H$2:$I$33,2)</f>
        <v>Kick</v>
      </c>
      <c r="AE31" s="1" t="str">
        <f t="shared" si="14"/>
        <v>1</v>
      </c>
      <c r="AF31" s="1" t="str">
        <f t="shared" si="15"/>
        <v>1</v>
      </c>
      <c r="AH31" s="6">
        <f t="shared" si="16"/>
        <v>66</v>
      </c>
    </row>
    <row r="32" spans="1:34">
      <c r="A32" s="1" t="s">
        <v>2220</v>
      </c>
      <c r="B32" s="1" t="s">
        <v>77</v>
      </c>
      <c r="C32" s="6" t="s">
        <v>1872</v>
      </c>
      <c r="D32" s="6" t="s">
        <v>2221</v>
      </c>
      <c r="E32" s="6" t="s">
        <v>299</v>
      </c>
      <c r="F32" s="6" t="s">
        <v>773</v>
      </c>
      <c r="G32" s="6" t="s">
        <v>774</v>
      </c>
      <c r="H32" s="6" t="s">
        <v>785</v>
      </c>
      <c r="J32" s="1" t="str">
        <f t="shared" si="0"/>
        <v>001011</v>
      </c>
      <c r="K32" s="1">
        <f t="shared" si="1"/>
        <v>0</v>
      </c>
      <c r="L32" s="6" t="str">
        <f t="shared" si="2"/>
        <v>00000</v>
      </c>
      <c r="M32" s="1">
        <f t="shared" si="3"/>
        <v>69</v>
      </c>
      <c r="N32" s="6" t="str">
        <f t="shared" si="4"/>
        <v>00</v>
      </c>
      <c r="O32" s="1">
        <f t="shared" si="5"/>
        <v>18</v>
      </c>
      <c r="P32" s="1">
        <f>IF(HEX2DEC(LEFT(E32,4))&gt;=32768,HEX2DEC(LEFT(E32,4))-65536,HEX2DEC(LEFT(E32,4)))/Codes!$N$2</f>
        <v>6</v>
      </c>
      <c r="Q32" s="1">
        <f>IF(HEX2DEC(RIGHT(E32,4))&gt;=32768,HEX2DEC(RIGHT(E32,4))-65536,HEX2DEC(RIGHT(E32,4)))/Codes!$N$2</f>
        <v>0</v>
      </c>
      <c r="R32" s="1">
        <f>IF(HEX2DEC(LEFT(F32,4))&gt;=32768,HEX2DEC(LEFT(F32,4))-65536,HEX2DEC(LEFT(F32,4)))/Codes!$N$2</f>
        <v>8.8000000000000007</v>
      </c>
      <c r="S32" s="1">
        <f>IF(HEX2DEC(RIGHT(F32,4))&gt;=32768,HEX2DEC(RIGHT(F32,4))-65536,HEX2DEC(RIGHT(F32,4)))/Codes!$N$2</f>
        <v>0</v>
      </c>
      <c r="T32" s="18">
        <f t="shared" si="6"/>
        <v>60</v>
      </c>
      <c r="U32" s="1">
        <f t="shared" si="7"/>
        <v>100</v>
      </c>
      <c r="V32" s="1">
        <f t="shared" si="8"/>
        <v>0</v>
      </c>
      <c r="W32" s="1" t="str">
        <f t="shared" si="9"/>
        <v>101</v>
      </c>
      <c r="X32" s="1">
        <f t="shared" si="10"/>
        <v>1</v>
      </c>
      <c r="Y32" s="1">
        <f t="shared" si="11"/>
        <v>24</v>
      </c>
      <c r="Z32" s="1" t="str">
        <f>VLOOKUP(BIN2DEC(MID(HEX2BIN(MID(H32,3,2),8),2,5)),Codes!$E$1:$F$18,2)</f>
        <v>Slash</v>
      </c>
      <c r="AA32" s="6" t="str">
        <f t="shared" si="12"/>
        <v>0</v>
      </c>
      <c r="AB32" s="1">
        <f t="shared" si="13"/>
        <v>6</v>
      </c>
      <c r="AC32" s="1" t="str">
        <f>VLOOKUP(BIN2DEC(RIGHT(HEX2BIN(MID(H32,6,1),4),1)&amp;LEFT(HEX2BIN(MID(H32,7,1),4),1)),Codes!$K$1:$L$5,2)</f>
        <v>L</v>
      </c>
      <c r="AD32" s="1" t="str">
        <f>VLOOKUP(BIN2DEC(RIGHT(HEX2BIN(MID(H32,7,1),4),3)&amp;LEFT(HEX2BIN(MID(H32,8,1),4),2)),Codes!$H$2:$I$33,2)</f>
        <v>Kick</v>
      </c>
      <c r="AE32" s="1" t="str">
        <f t="shared" si="14"/>
        <v>1</v>
      </c>
      <c r="AF32" s="1" t="str">
        <f t="shared" si="15"/>
        <v>1</v>
      </c>
      <c r="AH32" s="6">
        <f t="shared" si="16"/>
        <v>66</v>
      </c>
    </row>
    <row r="33" spans="1:34">
      <c r="A33" s="1" t="s">
        <v>2222</v>
      </c>
      <c r="B33" s="1" t="s">
        <v>77</v>
      </c>
      <c r="C33" s="6" t="s">
        <v>1872</v>
      </c>
      <c r="D33" s="6" t="s">
        <v>2223</v>
      </c>
      <c r="E33" s="6" t="s">
        <v>232</v>
      </c>
      <c r="F33" s="6" t="s">
        <v>395</v>
      </c>
      <c r="G33" s="6" t="s">
        <v>629</v>
      </c>
      <c r="H33" s="6" t="s">
        <v>785</v>
      </c>
      <c r="J33" s="1" t="str">
        <f t="shared" si="0"/>
        <v>001011</v>
      </c>
      <c r="K33" s="1">
        <f t="shared" si="1"/>
        <v>1</v>
      </c>
      <c r="L33" s="6" t="str">
        <f t="shared" si="2"/>
        <v>00000</v>
      </c>
      <c r="M33" s="1">
        <f t="shared" si="3"/>
        <v>69</v>
      </c>
      <c r="N33" s="6" t="str">
        <f t="shared" si="4"/>
        <v>00</v>
      </c>
      <c r="O33" s="1">
        <f t="shared" si="5"/>
        <v>18</v>
      </c>
      <c r="P33" s="1">
        <f>IF(HEX2DEC(LEFT(E33,4))&gt;=32768,HEX2DEC(LEFT(E33,4))-65536,HEX2DEC(LEFT(E33,4)))/Codes!$N$2</f>
        <v>4.8</v>
      </c>
      <c r="Q33" s="1">
        <f>IF(HEX2DEC(RIGHT(E33,4))&gt;=32768,HEX2DEC(RIGHT(E33,4))-65536,HEX2DEC(RIGHT(E33,4)))/Codes!$N$2</f>
        <v>0</v>
      </c>
      <c r="R33" s="1">
        <f>IF(HEX2DEC(LEFT(F33,4))&gt;=32768,HEX2DEC(LEFT(F33,4))-65536,HEX2DEC(LEFT(F33,4)))/Codes!$N$2</f>
        <v>5.6</v>
      </c>
      <c r="S33" s="1">
        <f>IF(HEX2DEC(RIGHT(F33,4))&gt;=32768,HEX2DEC(RIGHT(F33,4))-65536,HEX2DEC(RIGHT(F33,4)))/Codes!$N$2</f>
        <v>0</v>
      </c>
      <c r="T33" s="18">
        <f t="shared" si="6"/>
        <v>60</v>
      </c>
      <c r="U33" s="1">
        <f t="shared" si="7"/>
        <v>100</v>
      </c>
      <c r="V33" s="1">
        <f t="shared" si="8"/>
        <v>0</v>
      </c>
      <c r="W33" s="1" t="str">
        <f t="shared" si="9"/>
        <v>101</v>
      </c>
      <c r="X33" s="1">
        <f t="shared" si="10"/>
        <v>3</v>
      </c>
      <c r="Y33" s="1">
        <f t="shared" si="11"/>
        <v>24</v>
      </c>
      <c r="Z33" s="1" t="str">
        <f>VLOOKUP(BIN2DEC(MID(HEX2BIN(MID(H33,3,2),8),2,5)),Codes!$E$1:$F$18,2)</f>
        <v>Slash</v>
      </c>
      <c r="AA33" s="6" t="str">
        <f t="shared" si="12"/>
        <v>0</v>
      </c>
      <c r="AB33" s="1">
        <f t="shared" si="13"/>
        <v>6</v>
      </c>
      <c r="AC33" s="1" t="str">
        <f>VLOOKUP(BIN2DEC(RIGHT(HEX2BIN(MID(H33,6,1),4),1)&amp;LEFT(HEX2BIN(MID(H33,7,1),4),1)),Codes!$K$1:$L$5,2)</f>
        <v>L</v>
      </c>
      <c r="AD33" s="1" t="str">
        <f>VLOOKUP(BIN2DEC(RIGHT(HEX2BIN(MID(H33,7,1),4),3)&amp;LEFT(HEX2BIN(MID(H33,8,1),4),2)),Codes!$H$2:$I$33,2)</f>
        <v>Kick</v>
      </c>
      <c r="AE33" s="1" t="str">
        <f t="shared" si="14"/>
        <v>1</v>
      </c>
      <c r="AF33" s="1" t="str">
        <f t="shared" si="15"/>
        <v>1</v>
      </c>
      <c r="AH33" s="6">
        <f t="shared" si="16"/>
        <v>66</v>
      </c>
    </row>
    <row r="34" spans="1:34">
      <c r="A34" s="1" t="s">
        <v>2224</v>
      </c>
      <c r="B34" s="1" t="s">
        <v>77</v>
      </c>
      <c r="C34" s="6" t="s">
        <v>1872</v>
      </c>
      <c r="D34" s="6" t="s">
        <v>2225</v>
      </c>
      <c r="E34" s="6" t="s">
        <v>265</v>
      </c>
      <c r="F34" s="6" t="s">
        <v>91</v>
      </c>
      <c r="G34" s="6" t="s">
        <v>629</v>
      </c>
      <c r="H34" s="6" t="s">
        <v>785</v>
      </c>
      <c r="J34" s="1" t="str">
        <f t="shared" si="0"/>
        <v>001011</v>
      </c>
      <c r="K34" s="1">
        <f t="shared" si="1"/>
        <v>2</v>
      </c>
      <c r="L34" s="6" t="str">
        <f t="shared" si="2"/>
        <v>00000</v>
      </c>
      <c r="M34" s="1">
        <f t="shared" si="3"/>
        <v>69</v>
      </c>
      <c r="N34" s="6" t="str">
        <f t="shared" si="4"/>
        <v>00</v>
      </c>
      <c r="O34" s="1">
        <f t="shared" si="5"/>
        <v>18</v>
      </c>
      <c r="P34" s="1">
        <f>IF(HEX2DEC(LEFT(E34,4))&gt;=32768,HEX2DEC(LEFT(E34,4))-65536,HEX2DEC(LEFT(E34,4)))/Codes!$N$2</f>
        <v>2.4</v>
      </c>
      <c r="Q34" s="1">
        <f>IF(HEX2DEC(RIGHT(E34,4))&gt;=32768,HEX2DEC(RIGHT(E34,4))-65536,HEX2DEC(RIGHT(E34,4)))/Codes!$N$2</f>
        <v>0</v>
      </c>
      <c r="R34" s="1">
        <f>IF(HEX2DEC(LEFT(F34,4))&gt;=32768,HEX2DEC(LEFT(F34,4))-65536,HEX2DEC(LEFT(F34,4)))/Codes!$N$2</f>
        <v>0</v>
      </c>
      <c r="S34" s="1">
        <f>IF(HEX2DEC(RIGHT(F34,4))&gt;=32768,HEX2DEC(RIGHT(F34,4))-65536,HEX2DEC(RIGHT(F34,4)))/Codes!$N$2</f>
        <v>0</v>
      </c>
      <c r="T34" s="18">
        <f t="shared" si="6"/>
        <v>60</v>
      </c>
      <c r="U34" s="1">
        <f t="shared" si="7"/>
        <v>100</v>
      </c>
      <c r="V34" s="1">
        <f t="shared" si="8"/>
        <v>0</v>
      </c>
      <c r="W34" s="1" t="str">
        <f t="shared" si="9"/>
        <v>101</v>
      </c>
      <c r="X34" s="1">
        <f t="shared" si="10"/>
        <v>3</v>
      </c>
      <c r="Y34" s="1">
        <f t="shared" si="11"/>
        <v>24</v>
      </c>
      <c r="Z34" s="1" t="str">
        <f>VLOOKUP(BIN2DEC(MID(HEX2BIN(MID(H34,3,2),8),2,5)),Codes!$E$1:$F$18,2)</f>
        <v>Slash</v>
      </c>
      <c r="AA34" s="6" t="str">
        <f t="shared" si="12"/>
        <v>0</v>
      </c>
      <c r="AB34" s="1">
        <f t="shared" si="13"/>
        <v>6</v>
      </c>
      <c r="AC34" s="1" t="str">
        <f>VLOOKUP(BIN2DEC(RIGHT(HEX2BIN(MID(H34,6,1),4),1)&amp;LEFT(HEX2BIN(MID(H34,7,1),4),1)),Codes!$K$1:$L$5,2)</f>
        <v>L</v>
      </c>
      <c r="AD34" s="1" t="str">
        <f>VLOOKUP(BIN2DEC(RIGHT(HEX2BIN(MID(H34,7,1),4),3)&amp;LEFT(HEX2BIN(MID(H34,8,1),4),2)),Codes!$H$2:$I$33,2)</f>
        <v>Kick</v>
      </c>
      <c r="AE34" s="1" t="str">
        <f t="shared" si="14"/>
        <v>1</v>
      </c>
      <c r="AF34" s="1" t="str">
        <f t="shared" si="15"/>
        <v>1</v>
      </c>
      <c r="AH34" s="6">
        <f t="shared" si="16"/>
        <v>66</v>
      </c>
    </row>
    <row r="35" spans="1:34">
      <c r="A35" s="1" t="s">
        <v>2226</v>
      </c>
      <c r="B35" s="1" t="s">
        <v>77</v>
      </c>
      <c r="C35" s="6" t="s">
        <v>1873</v>
      </c>
      <c r="D35" s="6" t="s">
        <v>2174</v>
      </c>
      <c r="E35" s="6" t="s">
        <v>299</v>
      </c>
      <c r="F35" s="6" t="s">
        <v>773</v>
      </c>
      <c r="G35" s="6" t="s">
        <v>791</v>
      </c>
      <c r="H35" s="6" t="s">
        <v>792</v>
      </c>
      <c r="J35" s="1" t="str">
        <f t="shared" si="0"/>
        <v>001011</v>
      </c>
      <c r="K35" s="1">
        <f t="shared" si="1"/>
        <v>0</v>
      </c>
      <c r="L35" s="6" t="str">
        <f t="shared" si="2"/>
        <v>00000</v>
      </c>
      <c r="M35" s="1">
        <f t="shared" si="3"/>
        <v>69</v>
      </c>
      <c r="N35" s="6" t="str">
        <f t="shared" si="4"/>
        <v>00</v>
      </c>
      <c r="O35" s="1">
        <f t="shared" si="5"/>
        <v>11</v>
      </c>
      <c r="P35" s="1">
        <f>IF(HEX2DEC(LEFT(E35,4))&gt;=32768,HEX2DEC(LEFT(E35,4))-65536,HEX2DEC(LEFT(E35,4)))/Codes!$N$2</f>
        <v>6</v>
      </c>
      <c r="Q35" s="1">
        <f>IF(HEX2DEC(RIGHT(E35,4))&gt;=32768,HEX2DEC(RIGHT(E35,4))-65536,HEX2DEC(RIGHT(E35,4)))/Codes!$N$2</f>
        <v>0</v>
      </c>
      <c r="R35" s="1">
        <f>IF(HEX2DEC(LEFT(F35,4))&gt;=32768,HEX2DEC(LEFT(F35,4))-65536,HEX2DEC(LEFT(F35,4)))/Codes!$N$2</f>
        <v>8.8000000000000007</v>
      </c>
      <c r="S35" s="1">
        <f>IF(HEX2DEC(RIGHT(F35,4))&gt;=32768,HEX2DEC(RIGHT(F35,4))-65536,HEX2DEC(RIGHT(F35,4)))/Codes!$N$2</f>
        <v>0</v>
      </c>
      <c r="T35" s="18">
        <f t="shared" si="6"/>
        <v>60</v>
      </c>
      <c r="U35" s="1">
        <f t="shared" si="7"/>
        <v>70</v>
      </c>
      <c r="V35" s="1">
        <f t="shared" si="8"/>
        <v>0</v>
      </c>
      <c r="W35" s="1" t="str">
        <f t="shared" si="9"/>
        <v>101</v>
      </c>
      <c r="X35" s="1">
        <f t="shared" si="10"/>
        <v>3</v>
      </c>
      <c r="Y35" s="1">
        <f t="shared" si="11"/>
        <v>35</v>
      </c>
      <c r="Z35" s="1" t="str">
        <f>VLOOKUP(BIN2DEC(MID(HEX2BIN(MID(H35,3,2),8),2,5)),Codes!$E$1:$F$18,2)</f>
        <v>Slash</v>
      </c>
      <c r="AA35" s="6" t="str">
        <f t="shared" si="12"/>
        <v>0</v>
      </c>
      <c r="AB35" s="1">
        <f t="shared" si="13"/>
        <v>0</v>
      </c>
      <c r="AC35" s="1" t="str">
        <f>VLOOKUP(BIN2DEC(RIGHT(HEX2BIN(MID(H35,6,1),4),1)&amp;LEFT(HEX2BIN(MID(H35,7,1),4),1)),Codes!$K$1:$L$5,2)</f>
        <v>L</v>
      </c>
      <c r="AD35" s="1" t="str">
        <f>VLOOKUP(BIN2DEC(RIGHT(HEX2BIN(MID(H35,7,1),4),3)&amp;LEFT(HEX2BIN(MID(H35,8,1),4),2)),Codes!$H$2:$I$33,2)</f>
        <v>Kick</v>
      </c>
      <c r="AE35" s="1" t="str">
        <f t="shared" si="14"/>
        <v>1</v>
      </c>
      <c r="AF35" s="1" t="str">
        <f t="shared" si="15"/>
        <v>1</v>
      </c>
      <c r="AH35" s="6">
        <f t="shared" si="16"/>
        <v>66</v>
      </c>
    </row>
    <row r="36" spans="1:34">
      <c r="A36" s="1" t="s">
        <v>2227</v>
      </c>
      <c r="B36" s="1" t="s">
        <v>77</v>
      </c>
      <c r="C36" s="6" t="s">
        <v>1873</v>
      </c>
      <c r="D36" s="6" t="s">
        <v>2176</v>
      </c>
      <c r="E36" s="6" t="s">
        <v>232</v>
      </c>
      <c r="F36" s="6" t="s">
        <v>395</v>
      </c>
      <c r="G36" s="6" t="s">
        <v>791</v>
      </c>
      <c r="H36" s="6" t="s">
        <v>792</v>
      </c>
      <c r="J36" s="1" t="str">
        <f t="shared" si="0"/>
        <v>001011</v>
      </c>
      <c r="K36" s="1">
        <f t="shared" si="1"/>
        <v>1</v>
      </c>
      <c r="L36" s="6" t="str">
        <f t="shared" si="2"/>
        <v>00000</v>
      </c>
      <c r="M36" s="1">
        <f t="shared" si="3"/>
        <v>69</v>
      </c>
      <c r="N36" s="6" t="str">
        <f t="shared" si="4"/>
        <v>00</v>
      </c>
      <c r="O36" s="1">
        <f t="shared" si="5"/>
        <v>11</v>
      </c>
      <c r="P36" s="1">
        <f>IF(HEX2DEC(LEFT(E36,4))&gt;=32768,HEX2DEC(LEFT(E36,4))-65536,HEX2DEC(LEFT(E36,4)))/Codes!$N$2</f>
        <v>4.8</v>
      </c>
      <c r="Q36" s="1">
        <f>IF(HEX2DEC(RIGHT(E36,4))&gt;=32768,HEX2DEC(RIGHT(E36,4))-65536,HEX2DEC(RIGHT(E36,4)))/Codes!$N$2</f>
        <v>0</v>
      </c>
      <c r="R36" s="1">
        <f>IF(HEX2DEC(LEFT(F36,4))&gt;=32768,HEX2DEC(LEFT(F36,4))-65536,HEX2DEC(LEFT(F36,4)))/Codes!$N$2</f>
        <v>5.6</v>
      </c>
      <c r="S36" s="1">
        <f>IF(HEX2DEC(RIGHT(F36,4))&gt;=32768,HEX2DEC(RIGHT(F36,4))-65536,HEX2DEC(RIGHT(F36,4)))/Codes!$N$2</f>
        <v>0</v>
      </c>
      <c r="T36" s="18">
        <f t="shared" si="6"/>
        <v>60</v>
      </c>
      <c r="U36" s="1">
        <f t="shared" si="7"/>
        <v>70</v>
      </c>
      <c r="V36" s="1">
        <f t="shared" si="8"/>
        <v>0</v>
      </c>
      <c r="W36" s="1" t="str">
        <f t="shared" si="9"/>
        <v>101</v>
      </c>
      <c r="X36" s="1">
        <f t="shared" si="10"/>
        <v>3</v>
      </c>
      <c r="Y36" s="1">
        <f t="shared" si="11"/>
        <v>35</v>
      </c>
      <c r="Z36" s="1" t="str">
        <f>VLOOKUP(BIN2DEC(MID(HEX2BIN(MID(H36,3,2),8),2,5)),Codes!$E$1:$F$18,2)</f>
        <v>Slash</v>
      </c>
      <c r="AA36" s="6" t="str">
        <f t="shared" si="12"/>
        <v>0</v>
      </c>
      <c r="AB36" s="1">
        <f t="shared" si="13"/>
        <v>0</v>
      </c>
      <c r="AC36" s="1" t="str">
        <f>VLOOKUP(BIN2DEC(RIGHT(HEX2BIN(MID(H36,6,1),4),1)&amp;LEFT(HEX2BIN(MID(H36,7,1),4),1)),Codes!$K$1:$L$5,2)</f>
        <v>L</v>
      </c>
      <c r="AD36" s="1" t="str">
        <f>VLOOKUP(BIN2DEC(RIGHT(HEX2BIN(MID(H36,7,1),4),3)&amp;LEFT(HEX2BIN(MID(H36,8,1),4),2)),Codes!$H$2:$I$33,2)</f>
        <v>Kick</v>
      </c>
      <c r="AE36" s="1" t="str">
        <f t="shared" si="14"/>
        <v>1</v>
      </c>
      <c r="AF36" s="1" t="str">
        <f t="shared" si="15"/>
        <v>1</v>
      </c>
      <c r="AH36" s="6">
        <f t="shared" si="16"/>
        <v>66</v>
      </c>
    </row>
    <row r="37" spans="1:34">
      <c r="A37" s="1" t="s">
        <v>2228</v>
      </c>
      <c r="B37" s="1" t="s">
        <v>77</v>
      </c>
      <c r="C37" s="6" t="s">
        <v>1873</v>
      </c>
      <c r="D37" s="6" t="s">
        <v>2178</v>
      </c>
      <c r="E37" s="6" t="s">
        <v>265</v>
      </c>
      <c r="F37" s="6" t="s">
        <v>91</v>
      </c>
      <c r="G37" s="6" t="s">
        <v>791</v>
      </c>
      <c r="H37" s="6" t="s">
        <v>792</v>
      </c>
      <c r="J37" s="1" t="str">
        <f t="shared" si="0"/>
        <v>001011</v>
      </c>
      <c r="K37" s="1">
        <f t="shared" si="1"/>
        <v>2</v>
      </c>
      <c r="L37" s="6" t="str">
        <f t="shared" si="2"/>
        <v>00000</v>
      </c>
      <c r="M37" s="1">
        <f t="shared" si="3"/>
        <v>69</v>
      </c>
      <c r="N37" s="6" t="str">
        <f t="shared" si="4"/>
        <v>00</v>
      </c>
      <c r="O37" s="1">
        <f t="shared" si="5"/>
        <v>11</v>
      </c>
      <c r="P37" s="1">
        <f>IF(HEX2DEC(LEFT(E37,4))&gt;=32768,HEX2DEC(LEFT(E37,4))-65536,HEX2DEC(LEFT(E37,4)))/Codes!$N$2</f>
        <v>2.4</v>
      </c>
      <c r="Q37" s="1">
        <f>IF(HEX2DEC(RIGHT(E37,4))&gt;=32768,HEX2DEC(RIGHT(E37,4))-65536,HEX2DEC(RIGHT(E37,4)))/Codes!$N$2</f>
        <v>0</v>
      </c>
      <c r="R37" s="1">
        <f>IF(HEX2DEC(LEFT(F37,4))&gt;=32768,HEX2DEC(LEFT(F37,4))-65536,HEX2DEC(LEFT(F37,4)))/Codes!$N$2</f>
        <v>0</v>
      </c>
      <c r="S37" s="1">
        <f>IF(HEX2DEC(RIGHT(F37,4))&gt;=32768,HEX2DEC(RIGHT(F37,4))-65536,HEX2DEC(RIGHT(F37,4)))/Codes!$N$2</f>
        <v>0</v>
      </c>
      <c r="T37" s="18">
        <f t="shared" si="6"/>
        <v>60</v>
      </c>
      <c r="U37" s="1">
        <f t="shared" si="7"/>
        <v>70</v>
      </c>
      <c r="V37" s="1">
        <f t="shared" si="8"/>
        <v>0</v>
      </c>
      <c r="W37" s="1" t="str">
        <f t="shared" si="9"/>
        <v>101</v>
      </c>
      <c r="X37" s="1">
        <f t="shared" si="10"/>
        <v>3</v>
      </c>
      <c r="Y37" s="1">
        <f t="shared" si="11"/>
        <v>35</v>
      </c>
      <c r="Z37" s="1" t="str">
        <f>VLOOKUP(BIN2DEC(MID(HEX2BIN(MID(H37,3,2),8),2,5)),Codes!$E$1:$F$18,2)</f>
        <v>Slash</v>
      </c>
      <c r="AA37" s="6" t="str">
        <f t="shared" si="12"/>
        <v>0</v>
      </c>
      <c r="AB37" s="1">
        <f t="shared" si="13"/>
        <v>0</v>
      </c>
      <c r="AC37" s="1" t="str">
        <f>VLOOKUP(BIN2DEC(RIGHT(HEX2BIN(MID(H37,6,1),4),1)&amp;LEFT(HEX2BIN(MID(H37,7,1),4),1)),Codes!$K$1:$L$5,2)</f>
        <v>L</v>
      </c>
      <c r="AD37" s="1" t="str">
        <f>VLOOKUP(BIN2DEC(RIGHT(HEX2BIN(MID(H37,7,1),4),3)&amp;LEFT(HEX2BIN(MID(H37,8,1),4),2)),Codes!$H$2:$I$33,2)</f>
        <v>Kick</v>
      </c>
      <c r="AE37" s="1" t="str">
        <f t="shared" si="14"/>
        <v>1</v>
      </c>
      <c r="AF37" s="1" t="str">
        <f t="shared" si="15"/>
        <v>1</v>
      </c>
      <c r="AH37" s="6">
        <f t="shared" si="16"/>
        <v>66</v>
      </c>
    </row>
    <row r="38" spans="1:34">
      <c r="A38" s="1" t="s">
        <v>2229</v>
      </c>
      <c r="B38" s="1" t="s">
        <v>77</v>
      </c>
      <c r="C38" s="6" t="s">
        <v>1878</v>
      </c>
      <c r="D38" s="6" t="s">
        <v>2230</v>
      </c>
      <c r="E38" s="6" t="s">
        <v>195</v>
      </c>
      <c r="F38" s="6" t="s">
        <v>637</v>
      </c>
      <c r="G38" s="6" t="s">
        <v>796</v>
      </c>
      <c r="H38" s="6" t="s">
        <v>797</v>
      </c>
      <c r="J38" s="1" t="str">
        <f t="shared" si="0"/>
        <v>001011</v>
      </c>
      <c r="K38" s="1">
        <f t="shared" si="1"/>
        <v>0</v>
      </c>
      <c r="L38" s="6" t="str">
        <f t="shared" si="2"/>
        <v>00000</v>
      </c>
      <c r="M38" s="1">
        <f t="shared" si="3"/>
        <v>69</v>
      </c>
      <c r="N38" s="6" t="str">
        <f t="shared" si="4"/>
        <v>00</v>
      </c>
      <c r="O38" s="1">
        <f t="shared" si="5"/>
        <v>4</v>
      </c>
      <c r="P38" s="1">
        <f>IF(HEX2DEC(LEFT(E38,4))&gt;=32768,HEX2DEC(LEFT(E38,4))-65536,HEX2DEC(LEFT(E38,4)))/Codes!$N$2</f>
        <v>4.4000000000000004</v>
      </c>
      <c r="Q38" s="1">
        <f>IF(HEX2DEC(RIGHT(E38,4))&gt;=32768,HEX2DEC(RIGHT(E38,4))-65536,HEX2DEC(RIGHT(E38,4)))/Codes!$N$2</f>
        <v>0</v>
      </c>
      <c r="R38" s="1">
        <f>IF(HEX2DEC(LEFT(F38,4))&gt;=32768,HEX2DEC(LEFT(F38,4))-65536,HEX2DEC(LEFT(F38,4)))/Codes!$N$2</f>
        <v>7.6</v>
      </c>
      <c r="S38" s="1">
        <f>IF(HEX2DEC(RIGHT(F38,4))&gt;=32768,HEX2DEC(RIGHT(F38,4))-65536,HEX2DEC(RIGHT(F38,4)))/Codes!$N$2</f>
        <v>0</v>
      </c>
      <c r="T38" s="18">
        <f t="shared" si="6"/>
        <v>80</v>
      </c>
      <c r="U38" s="1">
        <f t="shared" si="7"/>
        <v>40</v>
      </c>
      <c r="V38" s="1">
        <f t="shared" si="8"/>
        <v>0</v>
      </c>
      <c r="W38" s="1" t="str">
        <f t="shared" si="9"/>
        <v>101</v>
      </c>
      <c r="X38" s="1">
        <f t="shared" si="10"/>
        <v>3</v>
      </c>
      <c r="Y38" s="1">
        <f t="shared" si="11"/>
        <v>70</v>
      </c>
      <c r="Z38" s="1" t="str">
        <f>VLOOKUP(BIN2DEC(MID(HEX2BIN(MID(H38,3,2),8),2,5)),Codes!$E$1:$F$18,2)</f>
        <v>Slash</v>
      </c>
      <c r="AA38" s="6" t="str">
        <f t="shared" si="12"/>
        <v>0</v>
      </c>
      <c r="AB38" s="1">
        <f t="shared" si="13"/>
        <v>0</v>
      </c>
      <c r="AC38" s="1" t="str">
        <f>VLOOKUP(BIN2DEC(RIGHT(HEX2BIN(MID(H38,6,1),4),1)&amp;LEFT(HEX2BIN(MID(H38,7,1),4),1)),Codes!$K$1:$L$5,2)</f>
        <v>M</v>
      </c>
      <c r="AD38" s="1" t="str">
        <f>VLOOKUP(BIN2DEC(RIGHT(HEX2BIN(MID(H38,7,1),4),3)&amp;LEFT(HEX2BIN(MID(H38,8,1),4),2)),Codes!$H$2:$I$33,2)</f>
        <v>Slash</v>
      </c>
      <c r="AE38" s="1" t="str">
        <f t="shared" si="14"/>
        <v>1</v>
      </c>
      <c r="AF38" s="1" t="str">
        <f t="shared" si="15"/>
        <v>1</v>
      </c>
      <c r="AH38" s="6">
        <f t="shared" si="16"/>
        <v>35</v>
      </c>
    </row>
    <row r="39" spans="1:34">
      <c r="A39" s="1" t="s">
        <v>2231</v>
      </c>
      <c r="B39" s="1" t="s">
        <v>77</v>
      </c>
      <c r="C39" s="6" t="s">
        <v>817</v>
      </c>
      <c r="D39" s="6" t="s">
        <v>2232</v>
      </c>
      <c r="E39" s="6" t="s">
        <v>395</v>
      </c>
      <c r="F39" s="6" t="s">
        <v>773</v>
      </c>
      <c r="G39" s="6" t="s">
        <v>799</v>
      </c>
      <c r="H39" s="6" t="s">
        <v>651</v>
      </c>
      <c r="J39" s="1" t="str">
        <f t="shared" si="0"/>
        <v>001011</v>
      </c>
      <c r="K39" s="1">
        <f t="shared" si="1"/>
        <v>0</v>
      </c>
      <c r="L39" s="6" t="str">
        <f t="shared" si="2"/>
        <v>00000</v>
      </c>
      <c r="M39" s="1">
        <f t="shared" si="3"/>
        <v>69</v>
      </c>
      <c r="N39" s="6" t="str">
        <f t="shared" si="4"/>
        <v>00</v>
      </c>
      <c r="O39" s="1">
        <f t="shared" si="5"/>
        <v>2</v>
      </c>
      <c r="P39" s="1">
        <f>IF(HEX2DEC(LEFT(E39,4))&gt;=32768,HEX2DEC(LEFT(E39,4))-65536,HEX2DEC(LEFT(E39,4)))/Codes!$N$2</f>
        <v>5.6</v>
      </c>
      <c r="Q39" s="1">
        <f>IF(HEX2DEC(RIGHT(E39,4))&gt;=32768,HEX2DEC(RIGHT(E39,4))-65536,HEX2DEC(RIGHT(E39,4)))/Codes!$N$2</f>
        <v>0</v>
      </c>
      <c r="R39" s="1">
        <f>IF(HEX2DEC(LEFT(F39,4))&gt;=32768,HEX2DEC(LEFT(F39,4))-65536,HEX2DEC(LEFT(F39,4)))/Codes!$N$2</f>
        <v>8.8000000000000007</v>
      </c>
      <c r="S39" s="1">
        <f>IF(HEX2DEC(RIGHT(F39,4))&gt;=32768,HEX2DEC(RIGHT(F39,4))-65536,HEX2DEC(RIGHT(F39,4)))/Codes!$N$2</f>
        <v>0</v>
      </c>
      <c r="T39" s="18">
        <f t="shared" si="6"/>
        <v>174</v>
      </c>
      <c r="U39" s="1">
        <f t="shared" si="7"/>
        <v>100</v>
      </c>
      <c r="V39" s="1">
        <f t="shared" si="8"/>
        <v>110</v>
      </c>
      <c r="W39" s="1" t="str">
        <f t="shared" si="9"/>
        <v>101</v>
      </c>
      <c r="X39" s="1">
        <f t="shared" si="10"/>
        <v>3</v>
      </c>
      <c r="Y39" s="1">
        <f t="shared" si="11"/>
        <v>0</v>
      </c>
      <c r="Z39" s="1" t="str">
        <f>VLOOKUP(BIN2DEC(MID(HEX2BIN(MID(H39,3,2),8),2,5)),Codes!$E$1:$F$18,2)</f>
        <v>Normal</v>
      </c>
      <c r="AA39" s="6" t="str">
        <f t="shared" si="12"/>
        <v>0</v>
      </c>
      <c r="AB39" s="1">
        <f t="shared" si="13"/>
        <v>10</v>
      </c>
      <c r="AC39" s="1" t="str">
        <f>VLOOKUP(BIN2DEC(RIGHT(HEX2BIN(MID(H39,6,1),4),1)&amp;LEFT(HEX2BIN(MID(H39,7,1),4),1)),Codes!$K$1:$L$5,2)</f>
        <v>L</v>
      </c>
      <c r="AD39" s="1" t="str">
        <f>VLOOKUP(BIN2DEC(RIGHT(HEX2BIN(MID(H39,7,1),4),3)&amp;LEFT(HEX2BIN(MID(H39,8,1),4),2)),Codes!$H$2:$I$33,2)</f>
        <v>Paper</v>
      </c>
      <c r="AE39" s="1" t="str">
        <f t="shared" si="14"/>
        <v>1</v>
      </c>
      <c r="AF39" s="1" t="str">
        <f t="shared" si="15"/>
        <v>1</v>
      </c>
      <c r="AH39" s="6">
        <f t="shared" si="16"/>
        <v>70</v>
      </c>
    </row>
    <row r="40" spans="1:34">
      <c r="A40" s="1" t="s">
        <v>2233</v>
      </c>
      <c r="B40" s="1" t="s">
        <v>77</v>
      </c>
      <c r="C40" s="6" t="s">
        <v>817</v>
      </c>
      <c r="D40" s="6" t="s">
        <v>2234</v>
      </c>
      <c r="E40" s="6" t="s">
        <v>232</v>
      </c>
      <c r="F40" s="6" t="s">
        <v>801</v>
      </c>
      <c r="G40" s="6" t="s">
        <v>799</v>
      </c>
      <c r="H40" s="6" t="s">
        <v>651</v>
      </c>
      <c r="J40" s="1" t="str">
        <f t="shared" si="0"/>
        <v>001011</v>
      </c>
      <c r="K40" s="1">
        <f t="shared" si="1"/>
        <v>1</v>
      </c>
      <c r="L40" s="6" t="str">
        <f t="shared" si="2"/>
        <v>00000</v>
      </c>
      <c r="M40" s="1">
        <f t="shared" si="3"/>
        <v>69</v>
      </c>
      <c r="N40" s="6" t="str">
        <f t="shared" si="4"/>
        <v>00</v>
      </c>
      <c r="O40" s="1">
        <f t="shared" si="5"/>
        <v>2</v>
      </c>
      <c r="P40" s="1">
        <f>IF(HEX2DEC(LEFT(E40,4))&gt;=32768,HEX2DEC(LEFT(E40,4))-65536,HEX2DEC(LEFT(E40,4)))/Codes!$N$2</f>
        <v>4.8</v>
      </c>
      <c r="Q40" s="1">
        <f>IF(HEX2DEC(RIGHT(E40,4))&gt;=32768,HEX2DEC(RIGHT(E40,4))-65536,HEX2DEC(RIGHT(E40,4)))/Codes!$N$2</f>
        <v>0</v>
      </c>
      <c r="R40" s="1">
        <f>IF(HEX2DEC(LEFT(F40,4))&gt;=32768,HEX2DEC(LEFT(F40,4))-65536,HEX2DEC(LEFT(F40,4)))/Codes!$N$2</f>
        <v>3.8</v>
      </c>
      <c r="S40" s="1">
        <f>IF(HEX2DEC(RIGHT(F40,4))&gt;=32768,HEX2DEC(RIGHT(F40,4))-65536,HEX2DEC(RIGHT(F40,4)))/Codes!$N$2</f>
        <v>0</v>
      </c>
      <c r="T40" s="18">
        <f t="shared" si="6"/>
        <v>174</v>
      </c>
      <c r="U40" s="1">
        <f t="shared" si="7"/>
        <v>100</v>
      </c>
      <c r="V40" s="1">
        <f t="shared" si="8"/>
        <v>110</v>
      </c>
      <c r="W40" s="1" t="str">
        <f t="shared" si="9"/>
        <v>101</v>
      </c>
      <c r="X40" s="1">
        <f t="shared" si="10"/>
        <v>3</v>
      </c>
      <c r="Y40" s="1">
        <f t="shared" si="11"/>
        <v>0</v>
      </c>
      <c r="Z40" s="1" t="str">
        <f>VLOOKUP(BIN2DEC(MID(HEX2BIN(MID(H40,3,2),8),2,5)),Codes!$E$1:$F$18,2)</f>
        <v>Normal</v>
      </c>
      <c r="AA40" s="6" t="str">
        <f t="shared" si="12"/>
        <v>0</v>
      </c>
      <c r="AB40" s="1">
        <f t="shared" si="13"/>
        <v>10</v>
      </c>
      <c r="AC40" s="1" t="str">
        <f>VLOOKUP(BIN2DEC(RIGHT(HEX2BIN(MID(H40,6,1),4),1)&amp;LEFT(HEX2BIN(MID(H40,7,1),4),1)),Codes!$K$1:$L$5,2)</f>
        <v>L</v>
      </c>
      <c r="AD40" s="1" t="str">
        <f>VLOOKUP(BIN2DEC(RIGHT(HEX2BIN(MID(H40,7,1),4),3)&amp;LEFT(HEX2BIN(MID(H40,8,1),4),2)),Codes!$H$2:$I$33,2)</f>
        <v>Paper</v>
      </c>
      <c r="AE40" s="1" t="str">
        <f t="shared" si="14"/>
        <v>1</v>
      </c>
      <c r="AF40" s="1" t="str">
        <f t="shared" si="15"/>
        <v>1</v>
      </c>
      <c r="AH40" s="6">
        <f t="shared" si="16"/>
        <v>70</v>
      </c>
    </row>
    <row r="41" spans="1:34">
      <c r="A41" s="1" t="s">
        <v>2235</v>
      </c>
      <c r="B41" s="1" t="s">
        <v>77</v>
      </c>
      <c r="C41" s="6" t="s">
        <v>817</v>
      </c>
      <c r="D41" s="6" t="s">
        <v>2236</v>
      </c>
      <c r="E41" s="6" t="s">
        <v>256</v>
      </c>
      <c r="F41" s="6" t="s">
        <v>91</v>
      </c>
      <c r="G41" s="6" t="s">
        <v>650</v>
      </c>
      <c r="H41" s="6" t="s">
        <v>651</v>
      </c>
      <c r="J41" s="1" t="str">
        <f t="shared" si="0"/>
        <v>001011</v>
      </c>
      <c r="K41" s="1">
        <f t="shared" si="1"/>
        <v>2</v>
      </c>
      <c r="L41" s="6" t="str">
        <f t="shared" si="2"/>
        <v>00000</v>
      </c>
      <c r="M41" s="1">
        <f t="shared" si="3"/>
        <v>69</v>
      </c>
      <c r="N41" s="6" t="str">
        <f t="shared" si="4"/>
        <v>00</v>
      </c>
      <c r="O41" s="1">
        <f t="shared" si="5"/>
        <v>2</v>
      </c>
      <c r="P41" s="1">
        <f>IF(HEX2DEC(LEFT(E41,4))&gt;=32768,HEX2DEC(LEFT(E41,4))-65536,HEX2DEC(LEFT(E41,4)))/Codes!$N$2</f>
        <v>3.6</v>
      </c>
      <c r="Q41" s="1">
        <f>IF(HEX2DEC(RIGHT(E41,4))&gt;=32768,HEX2DEC(RIGHT(E41,4))-65536,HEX2DEC(RIGHT(E41,4)))/Codes!$N$2</f>
        <v>0</v>
      </c>
      <c r="R41" s="1">
        <f>IF(HEX2DEC(LEFT(F41,4))&gt;=32768,HEX2DEC(LEFT(F41,4))-65536,HEX2DEC(LEFT(F41,4)))/Codes!$N$2</f>
        <v>0</v>
      </c>
      <c r="S41" s="1">
        <f>IF(HEX2DEC(RIGHT(F41,4))&gt;=32768,HEX2DEC(RIGHT(F41,4))-65536,HEX2DEC(RIGHT(F41,4)))/Codes!$N$2</f>
        <v>0</v>
      </c>
      <c r="T41" s="18">
        <f t="shared" si="6"/>
        <v>174</v>
      </c>
      <c r="U41" s="1">
        <f t="shared" si="7"/>
        <v>100</v>
      </c>
      <c r="V41" s="1">
        <f t="shared" si="8"/>
        <v>9</v>
      </c>
      <c r="W41" s="1" t="str">
        <f t="shared" si="9"/>
        <v>101</v>
      </c>
      <c r="X41" s="1">
        <f t="shared" si="10"/>
        <v>3</v>
      </c>
      <c r="Y41" s="1">
        <f t="shared" si="11"/>
        <v>0</v>
      </c>
      <c r="Z41" s="1" t="str">
        <f>VLOOKUP(BIN2DEC(MID(HEX2BIN(MID(H41,3,2),8),2,5)),Codes!$E$1:$F$18,2)</f>
        <v>Normal</v>
      </c>
      <c r="AA41" s="6" t="str">
        <f t="shared" si="12"/>
        <v>0</v>
      </c>
      <c r="AB41" s="1">
        <f t="shared" si="13"/>
        <v>10</v>
      </c>
      <c r="AC41" s="1" t="str">
        <f>VLOOKUP(BIN2DEC(RIGHT(HEX2BIN(MID(H41,6,1),4),1)&amp;LEFT(HEX2BIN(MID(H41,7,1),4),1)),Codes!$K$1:$L$5,2)</f>
        <v>L</v>
      </c>
      <c r="AD41" s="1" t="str">
        <f>VLOOKUP(BIN2DEC(RIGHT(HEX2BIN(MID(H41,7,1),4),3)&amp;LEFT(HEX2BIN(MID(H41,8,1),4),2)),Codes!$H$2:$I$33,2)</f>
        <v>Paper</v>
      </c>
      <c r="AE41" s="1" t="str">
        <f t="shared" si="14"/>
        <v>1</v>
      </c>
      <c r="AF41" s="1" t="str">
        <f t="shared" si="15"/>
        <v>1</v>
      </c>
      <c r="AH41" s="6">
        <f t="shared" si="16"/>
        <v>70</v>
      </c>
    </row>
    <row r="42" spans="1:34">
      <c r="A42" s="1" t="s">
        <v>2237</v>
      </c>
      <c r="B42" s="1" t="s">
        <v>77</v>
      </c>
      <c r="C42" s="6" t="s">
        <v>818</v>
      </c>
      <c r="D42" s="6" t="s">
        <v>2210</v>
      </c>
      <c r="E42" s="6" t="s">
        <v>395</v>
      </c>
      <c r="F42" s="6" t="s">
        <v>773</v>
      </c>
      <c r="G42" s="6" t="s">
        <v>654</v>
      </c>
      <c r="H42" s="6" t="s">
        <v>655</v>
      </c>
      <c r="J42" s="1" t="str">
        <f t="shared" si="0"/>
        <v>001011</v>
      </c>
      <c r="K42" s="1">
        <f t="shared" si="1"/>
        <v>0</v>
      </c>
      <c r="L42" s="6" t="str">
        <f t="shared" si="2"/>
        <v>00000</v>
      </c>
      <c r="M42" s="1">
        <f t="shared" si="3"/>
        <v>69</v>
      </c>
      <c r="N42" s="6" t="str">
        <f t="shared" si="4"/>
        <v>00</v>
      </c>
      <c r="O42" s="1">
        <f t="shared" si="5"/>
        <v>6</v>
      </c>
      <c r="P42" s="1">
        <f>IF(HEX2DEC(LEFT(E42,4))&gt;=32768,HEX2DEC(LEFT(E42,4))-65536,HEX2DEC(LEFT(E42,4)))/Codes!$N$2</f>
        <v>5.6</v>
      </c>
      <c r="Q42" s="1">
        <f>IF(HEX2DEC(RIGHT(E42,4))&gt;=32768,HEX2DEC(RIGHT(E42,4))-65536,HEX2DEC(RIGHT(E42,4)))/Codes!$N$2</f>
        <v>0</v>
      </c>
      <c r="R42" s="1">
        <f>IF(HEX2DEC(LEFT(F42,4))&gt;=32768,HEX2DEC(LEFT(F42,4))-65536,HEX2DEC(LEFT(F42,4)))/Codes!$N$2</f>
        <v>8.8000000000000007</v>
      </c>
      <c r="S42" s="1">
        <f>IF(HEX2DEC(RIGHT(F42,4))&gt;=32768,HEX2DEC(RIGHT(F42,4))-65536,HEX2DEC(RIGHT(F42,4)))/Codes!$N$2</f>
        <v>0</v>
      </c>
      <c r="T42" s="18">
        <f t="shared" si="6"/>
        <v>160</v>
      </c>
      <c r="U42" s="1">
        <f t="shared" si="7"/>
        <v>100</v>
      </c>
      <c r="V42" s="1">
        <f t="shared" si="8"/>
        <v>156</v>
      </c>
      <c r="W42" s="1" t="str">
        <f t="shared" si="9"/>
        <v>101</v>
      </c>
      <c r="X42" s="1">
        <f t="shared" si="10"/>
        <v>3</v>
      </c>
      <c r="Y42" s="1">
        <f t="shared" si="11"/>
        <v>0</v>
      </c>
      <c r="Z42" s="1" t="str">
        <f>VLOOKUP(BIN2DEC(MID(HEX2BIN(MID(H42,3,2),8),2,5)),Codes!$E$1:$F$18,2)</f>
        <v>Normal</v>
      </c>
      <c r="AA42" s="6" t="str">
        <f t="shared" si="12"/>
        <v>0</v>
      </c>
      <c r="AB42" s="1">
        <f t="shared" si="13"/>
        <v>20</v>
      </c>
      <c r="AC42" s="1" t="str">
        <f>VLOOKUP(BIN2DEC(RIGHT(HEX2BIN(MID(H42,6,1),4),1)&amp;LEFT(HEX2BIN(MID(H42,7,1),4),1)),Codes!$K$1:$L$5,2)</f>
        <v>L</v>
      </c>
      <c r="AD42" s="1" t="str">
        <f>VLOOKUP(BIN2DEC(RIGHT(HEX2BIN(MID(H42,7,1),4),3)&amp;LEFT(HEX2BIN(MID(H42,8,1),4),2)),Codes!$H$2:$I$33,2)</f>
        <v>Paper</v>
      </c>
      <c r="AE42" s="1" t="str">
        <f t="shared" si="14"/>
        <v>1</v>
      </c>
      <c r="AF42" s="1" t="str">
        <f t="shared" si="15"/>
        <v>1</v>
      </c>
      <c r="AH42" s="6">
        <f t="shared" si="16"/>
        <v>70</v>
      </c>
    </row>
    <row r="43" spans="1:34">
      <c r="A43" s="1" t="s">
        <v>2238</v>
      </c>
      <c r="B43" s="1" t="s">
        <v>77</v>
      </c>
      <c r="C43" s="6" t="s">
        <v>818</v>
      </c>
      <c r="D43" s="6" t="s">
        <v>2212</v>
      </c>
      <c r="E43" s="6" t="s">
        <v>232</v>
      </c>
      <c r="F43" s="6" t="s">
        <v>801</v>
      </c>
      <c r="G43" s="6" t="s">
        <v>654</v>
      </c>
      <c r="H43" s="6" t="s">
        <v>655</v>
      </c>
      <c r="J43" s="1" t="str">
        <f t="shared" si="0"/>
        <v>001011</v>
      </c>
      <c r="K43" s="1">
        <f t="shared" si="1"/>
        <v>1</v>
      </c>
      <c r="L43" s="6" t="str">
        <f t="shared" si="2"/>
        <v>00000</v>
      </c>
      <c r="M43" s="1">
        <f t="shared" si="3"/>
        <v>69</v>
      </c>
      <c r="N43" s="6" t="str">
        <f t="shared" si="4"/>
        <v>00</v>
      </c>
      <c r="O43" s="1">
        <f t="shared" si="5"/>
        <v>6</v>
      </c>
      <c r="P43" s="1">
        <f>IF(HEX2DEC(LEFT(E43,4))&gt;=32768,HEX2DEC(LEFT(E43,4))-65536,HEX2DEC(LEFT(E43,4)))/Codes!$N$2</f>
        <v>4.8</v>
      </c>
      <c r="Q43" s="1">
        <f>IF(HEX2DEC(RIGHT(E43,4))&gt;=32768,HEX2DEC(RIGHT(E43,4))-65536,HEX2DEC(RIGHT(E43,4)))/Codes!$N$2</f>
        <v>0</v>
      </c>
      <c r="R43" s="1">
        <f>IF(HEX2DEC(LEFT(F43,4))&gt;=32768,HEX2DEC(LEFT(F43,4))-65536,HEX2DEC(LEFT(F43,4)))/Codes!$N$2</f>
        <v>3.8</v>
      </c>
      <c r="S43" s="1">
        <f>IF(HEX2DEC(RIGHT(F43,4))&gt;=32768,HEX2DEC(RIGHT(F43,4))-65536,HEX2DEC(RIGHT(F43,4)))/Codes!$N$2</f>
        <v>0</v>
      </c>
      <c r="T43" s="18">
        <f t="shared" si="6"/>
        <v>160</v>
      </c>
      <c r="U43" s="1">
        <f t="shared" si="7"/>
        <v>100</v>
      </c>
      <c r="V43" s="1">
        <f t="shared" si="8"/>
        <v>156</v>
      </c>
      <c r="W43" s="1" t="str">
        <f t="shared" si="9"/>
        <v>101</v>
      </c>
      <c r="X43" s="1">
        <f t="shared" si="10"/>
        <v>3</v>
      </c>
      <c r="Y43" s="1">
        <f t="shared" si="11"/>
        <v>0</v>
      </c>
      <c r="Z43" s="1" t="str">
        <f>VLOOKUP(BIN2DEC(MID(HEX2BIN(MID(H43,3,2),8),2,5)),Codes!$E$1:$F$18,2)</f>
        <v>Normal</v>
      </c>
      <c r="AA43" s="6" t="str">
        <f t="shared" si="12"/>
        <v>0</v>
      </c>
      <c r="AB43" s="1">
        <f t="shared" si="13"/>
        <v>20</v>
      </c>
      <c r="AC43" s="1" t="str">
        <f>VLOOKUP(BIN2DEC(RIGHT(HEX2BIN(MID(H43,6,1),4),1)&amp;LEFT(HEX2BIN(MID(H43,7,1),4),1)),Codes!$K$1:$L$5,2)</f>
        <v>L</v>
      </c>
      <c r="AD43" s="1" t="str">
        <f>VLOOKUP(BIN2DEC(RIGHT(HEX2BIN(MID(H43,7,1),4),3)&amp;LEFT(HEX2BIN(MID(H43,8,1),4),2)),Codes!$H$2:$I$33,2)</f>
        <v>Paper</v>
      </c>
      <c r="AE43" s="1" t="str">
        <f t="shared" si="14"/>
        <v>1</v>
      </c>
      <c r="AF43" s="1" t="str">
        <f t="shared" si="15"/>
        <v>1</v>
      </c>
      <c r="AH43" s="6">
        <f t="shared" si="16"/>
        <v>70</v>
      </c>
    </row>
    <row r="44" spans="1:34">
      <c r="A44" s="1" t="s">
        <v>2239</v>
      </c>
      <c r="B44" s="1" t="s">
        <v>77</v>
      </c>
      <c r="C44" s="6" t="s">
        <v>818</v>
      </c>
      <c r="D44" s="6" t="s">
        <v>2214</v>
      </c>
      <c r="E44" s="6" t="s">
        <v>256</v>
      </c>
      <c r="F44" s="6" t="s">
        <v>91</v>
      </c>
      <c r="G44" s="6" t="s">
        <v>654</v>
      </c>
      <c r="H44" s="6" t="s">
        <v>655</v>
      </c>
      <c r="J44" s="1" t="str">
        <f t="shared" si="0"/>
        <v>001011</v>
      </c>
      <c r="K44" s="1">
        <f t="shared" si="1"/>
        <v>2</v>
      </c>
      <c r="L44" s="6" t="str">
        <f t="shared" si="2"/>
        <v>00000</v>
      </c>
      <c r="M44" s="1">
        <f t="shared" si="3"/>
        <v>69</v>
      </c>
      <c r="N44" s="6" t="str">
        <f t="shared" si="4"/>
        <v>00</v>
      </c>
      <c r="O44" s="1">
        <f t="shared" si="5"/>
        <v>6</v>
      </c>
      <c r="P44" s="1">
        <f>IF(HEX2DEC(LEFT(E44,4))&gt;=32768,HEX2DEC(LEFT(E44,4))-65536,HEX2DEC(LEFT(E44,4)))/Codes!$N$2</f>
        <v>3.6</v>
      </c>
      <c r="Q44" s="1">
        <f>IF(HEX2DEC(RIGHT(E44,4))&gt;=32768,HEX2DEC(RIGHT(E44,4))-65536,HEX2DEC(RIGHT(E44,4)))/Codes!$N$2</f>
        <v>0</v>
      </c>
      <c r="R44" s="1">
        <f>IF(HEX2DEC(LEFT(F44,4))&gt;=32768,HEX2DEC(LEFT(F44,4))-65536,HEX2DEC(LEFT(F44,4)))/Codes!$N$2</f>
        <v>0</v>
      </c>
      <c r="S44" s="1">
        <f>IF(HEX2DEC(RIGHT(F44,4))&gt;=32768,HEX2DEC(RIGHT(F44,4))-65536,HEX2DEC(RIGHT(F44,4)))/Codes!$N$2</f>
        <v>0</v>
      </c>
      <c r="T44" s="18">
        <f t="shared" si="6"/>
        <v>160</v>
      </c>
      <c r="U44" s="1">
        <f t="shared" si="7"/>
        <v>100</v>
      </c>
      <c r="V44" s="1">
        <f t="shared" si="8"/>
        <v>156</v>
      </c>
      <c r="W44" s="1" t="str">
        <f t="shared" si="9"/>
        <v>101</v>
      </c>
      <c r="X44" s="1">
        <f t="shared" si="10"/>
        <v>3</v>
      </c>
      <c r="Y44" s="1">
        <f t="shared" si="11"/>
        <v>0</v>
      </c>
      <c r="Z44" s="1" t="str">
        <f>VLOOKUP(BIN2DEC(MID(HEX2BIN(MID(H44,3,2),8),2,5)),Codes!$E$1:$F$18,2)</f>
        <v>Normal</v>
      </c>
      <c r="AA44" s="6" t="str">
        <f t="shared" si="12"/>
        <v>0</v>
      </c>
      <c r="AB44" s="1">
        <f t="shared" si="13"/>
        <v>20</v>
      </c>
      <c r="AC44" s="1" t="str">
        <f>VLOOKUP(BIN2DEC(RIGHT(HEX2BIN(MID(H44,6,1),4),1)&amp;LEFT(HEX2BIN(MID(H44,7,1),4),1)),Codes!$K$1:$L$5,2)</f>
        <v>L</v>
      </c>
      <c r="AD44" s="1" t="str">
        <f>VLOOKUP(BIN2DEC(RIGHT(HEX2BIN(MID(H44,7,1),4),3)&amp;LEFT(HEX2BIN(MID(H44,8,1),4),2)),Codes!$H$2:$I$33,2)</f>
        <v>Paper</v>
      </c>
      <c r="AE44" s="1" t="str">
        <f t="shared" si="14"/>
        <v>1</v>
      </c>
      <c r="AF44" s="1" t="str">
        <f t="shared" si="15"/>
        <v>1</v>
      </c>
      <c r="AH44" s="6">
        <f t="shared" si="16"/>
        <v>70</v>
      </c>
    </row>
    <row r="45" spans="1:34">
      <c r="A45" s="1" t="s">
        <v>2240</v>
      </c>
      <c r="B45" s="1" t="s">
        <v>77</v>
      </c>
      <c r="C45" s="6" t="s">
        <v>819</v>
      </c>
      <c r="D45" s="6" t="s">
        <v>2241</v>
      </c>
      <c r="E45" s="6" t="s">
        <v>395</v>
      </c>
      <c r="F45" s="6" t="s">
        <v>773</v>
      </c>
      <c r="G45" s="6" t="s">
        <v>807</v>
      </c>
      <c r="H45" s="6" t="s">
        <v>808</v>
      </c>
      <c r="J45" s="1" t="str">
        <f t="shared" si="0"/>
        <v>001011</v>
      </c>
      <c r="K45" s="1">
        <f t="shared" si="1"/>
        <v>0</v>
      </c>
      <c r="L45" s="6" t="str">
        <f t="shared" si="2"/>
        <v>00000</v>
      </c>
      <c r="M45" s="1">
        <f t="shared" si="3"/>
        <v>69</v>
      </c>
      <c r="N45" s="6" t="str">
        <f t="shared" si="4"/>
        <v>00</v>
      </c>
      <c r="O45" s="1">
        <f t="shared" si="5"/>
        <v>10</v>
      </c>
      <c r="P45" s="1">
        <f>IF(HEX2DEC(LEFT(E45,4))&gt;=32768,HEX2DEC(LEFT(E45,4))-65536,HEX2DEC(LEFT(E45,4)))/Codes!$N$2</f>
        <v>5.6</v>
      </c>
      <c r="Q45" s="1">
        <f>IF(HEX2DEC(RIGHT(E45,4))&gt;=32768,HEX2DEC(RIGHT(E45,4))-65536,HEX2DEC(RIGHT(E45,4)))/Codes!$N$2</f>
        <v>0</v>
      </c>
      <c r="R45" s="1">
        <f>IF(HEX2DEC(LEFT(F45,4))&gt;=32768,HEX2DEC(LEFT(F45,4))-65536,HEX2DEC(LEFT(F45,4)))/Codes!$N$2</f>
        <v>8.8000000000000007</v>
      </c>
      <c r="S45" s="1">
        <f>IF(HEX2DEC(RIGHT(F45,4))&gt;=32768,HEX2DEC(RIGHT(F45,4))-65536,HEX2DEC(RIGHT(F45,4)))/Codes!$N$2</f>
        <v>0</v>
      </c>
      <c r="T45" s="18">
        <f t="shared" si="6"/>
        <v>120</v>
      </c>
      <c r="U45" s="1">
        <f t="shared" si="7"/>
        <v>100</v>
      </c>
      <c r="V45" s="1">
        <f t="shared" si="8"/>
        <v>236</v>
      </c>
      <c r="W45" s="1" t="str">
        <f t="shared" si="9"/>
        <v>101</v>
      </c>
      <c r="X45" s="1">
        <f t="shared" si="10"/>
        <v>3</v>
      </c>
      <c r="Y45" s="1">
        <f t="shared" si="11"/>
        <v>0</v>
      </c>
      <c r="Z45" s="1" t="str">
        <f>VLOOKUP(BIN2DEC(MID(HEX2BIN(MID(H45,3,2),8),2,5)),Codes!$E$1:$F$18,2)</f>
        <v>Normal</v>
      </c>
      <c r="AA45" s="6" t="str">
        <f t="shared" si="12"/>
        <v>0</v>
      </c>
      <c r="AB45" s="1">
        <f t="shared" si="13"/>
        <v>100</v>
      </c>
      <c r="AC45" s="1" t="str">
        <f>VLOOKUP(BIN2DEC(RIGHT(HEX2BIN(MID(H45,6,1),4),1)&amp;LEFT(HEX2BIN(MID(H45,7,1),4),1)),Codes!$K$1:$L$5,2)</f>
        <v>L</v>
      </c>
      <c r="AD45" s="1" t="str">
        <f>VLOOKUP(BIN2DEC(RIGHT(HEX2BIN(MID(H45,7,1),4),3)&amp;LEFT(HEX2BIN(MID(H45,8,1),4),2)),Codes!$H$2:$I$33,2)</f>
        <v>Paper</v>
      </c>
      <c r="AE45" s="1" t="str">
        <f t="shared" si="14"/>
        <v>1</v>
      </c>
      <c r="AF45" s="1" t="str">
        <f t="shared" si="15"/>
        <v>1</v>
      </c>
      <c r="AH45" s="6">
        <f t="shared" si="16"/>
        <v>70</v>
      </c>
    </row>
    <row r="46" spans="1:34">
      <c r="A46" s="1" t="s">
        <v>2242</v>
      </c>
      <c r="B46" s="1" t="s">
        <v>77</v>
      </c>
      <c r="C46" s="6" t="s">
        <v>819</v>
      </c>
      <c r="D46" s="6" t="s">
        <v>2243</v>
      </c>
      <c r="E46" s="6" t="s">
        <v>232</v>
      </c>
      <c r="F46" s="6" t="s">
        <v>801</v>
      </c>
      <c r="G46" s="6" t="s">
        <v>807</v>
      </c>
      <c r="H46" s="6" t="s">
        <v>808</v>
      </c>
      <c r="J46" s="1" t="str">
        <f t="shared" si="0"/>
        <v>001011</v>
      </c>
      <c r="K46" s="1">
        <f t="shared" si="1"/>
        <v>1</v>
      </c>
      <c r="L46" s="6" t="str">
        <f t="shared" si="2"/>
        <v>00000</v>
      </c>
      <c r="M46" s="1">
        <f t="shared" si="3"/>
        <v>69</v>
      </c>
      <c r="N46" s="6" t="str">
        <f t="shared" si="4"/>
        <v>00</v>
      </c>
      <c r="O46" s="1">
        <f t="shared" si="5"/>
        <v>10</v>
      </c>
      <c r="P46" s="1">
        <f>IF(HEX2DEC(LEFT(E46,4))&gt;=32768,HEX2DEC(LEFT(E46,4))-65536,HEX2DEC(LEFT(E46,4)))/Codes!$N$2</f>
        <v>4.8</v>
      </c>
      <c r="Q46" s="1">
        <f>IF(HEX2DEC(RIGHT(E46,4))&gt;=32768,HEX2DEC(RIGHT(E46,4))-65536,HEX2DEC(RIGHT(E46,4)))/Codes!$N$2</f>
        <v>0</v>
      </c>
      <c r="R46" s="1">
        <f>IF(HEX2DEC(LEFT(F46,4))&gt;=32768,HEX2DEC(LEFT(F46,4))-65536,HEX2DEC(LEFT(F46,4)))/Codes!$N$2</f>
        <v>3.8</v>
      </c>
      <c r="S46" s="1">
        <f>IF(HEX2DEC(RIGHT(F46,4))&gt;=32768,HEX2DEC(RIGHT(F46,4))-65536,HEX2DEC(RIGHT(F46,4)))/Codes!$N$2</f>
        <v>0</v>
      </c>
      <c r="T46" s="18">
        <f t="shared" si="6"/>
        <v>120</v>
      </c>
      <c r="U46" s="1">
        <f t="shared" si="7"/>
        <v>100</v>
      </c>
      <c r="V46" s="1">
        <f t="shared" si="8"/>
        <v>236</v>
      </c>
      <c r="W46" s="1" t="str">
        <f t="shared" si="9"/>
        <v>101</v>
      </c>
      <c r="X46" s="1">
        <f t="shared" si="10"/>
        <v>3</v>
      </c>
      <c r="Y46" s="1">
        <f t="shared" si="11"/>
        <v>0</v>
      </c>
      <c r="Z46" s="1" t="str">
        <f>VLOOKUP(BIN2DEC(MID(HEX2BIN(MID(H46,3,2),8),2,5)),Codes!$E$1:$F$18,2)</f>
        <v>Normal</v>
      </c>
      <c r="AA46" s="6" t="str">
        <f t="shared" si="12"/>
        <v>0</v>
      </c>
      <c r="AB46" s="1">
        <f t="shared" si="13"/>
        <v>100</v>
      </c>
      <c r="AC46" s="1" t="str">
        <f>VLOOKUP(BIN2DEC(RIGHT(HEX2BIN(MID(H46,6,1),4),1)&amp;LEFT(HEX2BIN(MID(H46,7,1),4),1)),Codes!$K$1:$L$5,2)</f>
        <v>L</v>
      </c>
      <c r="AD46" s="1" t="str">
        <f>VLOOKUP(BIN2DEC(RIGHT(HEX2BIN(MID(H46,7,1),4),3)&amp;LEFT(HEX2BIN(MID(H46,8,1),4),2)),Codes!$H$2:$I$33,2)</f>
        <v>Paper</v>
      </c>
      <c r="AE46" s="1" t="str">
        <f t="shared" si="14"/>
        <v>1</v>
      </c>
      <c r="AF46" s="1" t="str">
        <f t="shared" si="15"/>
        <v>1</v>
      </c>
      <c r="AH46" s="6">
        <f t="shared" si="16"/>
        <v>70</v>
      </c>
    </row>
    <row r="47" spans="1:34">
      <c r="A47" s="1" t="s">
        <v>2244</v>
      </c>
      <c r="B47" s="1" t="s">
        <v>77</v>
      </c>
      <c r="C47" s="6" t="s">
        <v>819</v>
      </c>
      <c r="D47" s="6" t="s">
        <v>2245</v>
      </c>
      <c r="E47" s="6" t="s">
        <v>256</v>
      </c>
      <c r="F47" s="6" t="s">
        <v>91</v>
      </c>
      <c r="G47" s="6" t="s">
        <v>807</v>
      </c>
      <c r="H47" s="6" t="s">
        <v>808</v>
      </c>
      <c r="J47" s="1" t="str">
        <f t="shared" si="0"/>
        <v>001011</v>
      </c>
      <c r="K47" s="1">
        <f t="shared" si="1"/>
        <v>2</v>
      </c>
      <c r="L47" s="6" t="str">
        <f t="shared" si="2"/>
        <v>00000</v>
      </c>
      <c r="M47" s="1">
        <f t="shared" si="3"/>
        <v>69</v>
      </c>
      <c r="N47" s="6" t="str">
        <f t="shared" si="4"/>
        <v>00</v>
      </c>
      <c r="O47" s="1">
        <f t="shared" si="5"/>
        <v>10</v>
      </c>
      <c r="P47" s="1">
        <f>IF(HEX2DEC(LEFT(E47,4))&gt;=32768,HEX2DEC(LEFT(E47,4))-65536,HEX2DEC(LEFT(E47,4)))/Codes!$N$2</f>
        <v>3.6</v>
      </c>
      <c r="Q47" s="1">
        <f>IF(HEX2DEC(RIGHT(E47,4))&gt;=32768,HEX2DEC(RIGHT(E47,4))-65536,HEX2DEC(RIGHT(E47,4)))/Codes!$N$2</f>
        <v>0</v>
      </c>
      <c r="R47" s="1">
        <f>IF(HEX2DEC(LEFT(F47,4))&gt;=32768,HEX2DEC(LEFT(F47,4))-65536,HEX2DEC(LEFT(F47,4)))/Codes!$N$2</f>
        <v>0</v>
      </c>
      <c r="S47" s="1">
        <f>IF(HEX2DEC(RIGHT(F47,4))&gt;=32768,HEX2DEC(RIGHT(F47,4))-65536,HEX2DEC(RIGHT(F47,4)))/Codes!$N$2</f>
        <v>0</v>
      </c>
      <c r="T47" s="18">
        <f t="shared" si="6"/>
        <v>120</v>
      </c>
      <c r="U47" s="1">
        <f t="shared" si="7"/>
        <v>100</v>
      </c>
      <c r="V47" s="1">
        <f t="shared" si="8"/>
        <v>236</v>
      </c>
      <c r="W47" s="1" t="str">
        <f t="shared" si="9"/>
        <v>101</v>
      </c>
      <c r="X47" s="1">
        <f t="shared" si="10"/>
        <v>3</v>
      </c>
      <c r="Y47" s="1">
        <f t="shared" si="11"/>
        <v>0</v>
      </c>
      <c r="Z47" s="1" t="str">
        <f>VLOOKUP(BIN2DEC(MID(HEX2BIN(MID(H47,3,2),8),2,5)),Codes!$E$1:$F$18,2)</f>
        <v>Normal</v>
      </c>
      <c r="AA47" s="6" t="str">
        <f t="shared" si="12"/>
        <v>0</v>
      </c>
      <c r="AB47" s="1">
        <f t="shared" si="13"/>
        <v>100</v>
      </c>
      <c r="AC47" s="1" t="str">
        <f>VLOOKUP(BIN2DEC(RIGHT(HEX2BIN(MID(H47,6,1),4),1)&amp;LEFT(HEX2BIN(MID(H47,7,1),4),1)),Codes!$K$1:$L$5,2)</f>
        <v>L</v>
      </c>
      <c r="AD47" s="1" t="str">
        <f>VLOOKUP(BIN2DEC(RIGHT(HEX2BIN(MID(H47,7,1),4),3)&amp;LEFT(HEX2BIN(MID(H47,8,1),4),2)),Codes!$H$2:$I$33,2)</f>
        <v>Paper</v>
      </c>
      <c r="AE47" s="1" t="str">
        <f t="shared" si="14"/>
        <v>1</v>
      </c>
      <c r="AF47" s="1" t="str">
        <f t="shared" si="15"/>
        <v>1</v>
      </c>
      <c r="AH47" s="6">
        <f t="shared" si="16"/>
        <v>70</v>
      </c>
    </row>
    <row r="48" spans="1:34">
      <c r="A48" s="1" t="s">
        <v>2246</v>
      </c>
      <c r="B48" s="1" t="s">
        <v>77</v>
      </c>
      <c r="C48" s="6" t="s">
        <v>820</v>
      </c>
      <c r="D48" s="6" t="s">
        <v>2247</v>
      </c>
      <c r="E48" s="6" t="s">
        <v>299</v>
      </c>
      <c r="F48" s="6" t="s">
        <v>812</v>
      </c>
      <c r="G48" s="6" t="s">
        <v>813</v>
      </c>
      <c r="H48" s="6" t="s">
        <v>814</v>
      </c>
      <c r="J48" s="1" t="str">
        <f t="shared" si="0"/>
        <v>001011</v>
      </c>
      <c r="K48" s="1">
        <f t="shared" si="1"/>
        <v>2</v>
      </c>
      <c r="L48" s="6" t="str">
        <f t="shared" si="2"/>
        <v>00000</v>
      </c>
      <c r="M48" s="1">
        <f t="shared" si="3"/>
        <v>69</v>
      </c>
      <c r="N48" s="6" t="str">
        <f t="shared" si="4"/>
        <v>00</v>
      </c>
      <c r="O48" s="1">
        <f t="shared" si="5"/>
        <v>8</v>
      </c>
      <c r="P48" s="1">
        <f>IF(HEX2DEC(LEFT(E48,4))&gt;=32768,HEX2DEC(LEFT(E48,4))-65536,HEX2DEC(LEFT(E48,4)))/Codes!$N$2</f>
        <v>6</v>
      </c>
      <c r="Q48" s="1">
        <f>IF(HEX2DEC(RIGHT(E48,4))&gt;=32768,HEX2DEC(RIGHT(E48,4))-65536,HEX2DEC(RIGHT(E48,4)))/Codes!$N$2</f>
        <v>0</v>
      </c>
      <c r="R48" s="1">
        <f>IF(HEX2DEC(LEFT(F48,4))&gt;=32768,HEX2DEC(LEFT(F48,4))-65536,HEX2DEC(LEFT(F48,4)))/Codes!$N$2</f>
        <v>8.4</v>
      </c>
      <c r="S48" s="1">
        <f>IF(HEX2DEC(RIGHT(F48,4))&gt;=32768,HEX2DEC(RIGHT(F48,4))-65536,HEX2DEC(RIGHT(F48,4)))/Codes!$N$2</f>
        <v>0</v>
      </c>
      <c r="T48" s="18">
        <f t="shared" si="6"/>
        <v>120</v>
      </c>
      <c r="U48" s="1">
        <f t="shared" si="7"/>
        <v>70</v>
      </c>
      <c r="V48" s="1">
        <f t="shared" si="8"/>
        <v>80</v>
      </c>
      <c r="W48" s="1" t="str">
        <f t="shared" si="9"/>
        <v>101</v>
      </c>
      <c r="X48" s="1">
        <f t="shared" si="10"/>
        <v>3</v>
      </c>
      <c r="Y48" s="1">
        <f t="shared" si="11"/>
        <v>35</v>
      </c>
      <c r="Z48" s="1" t="str">
        <f>VLOOKUP(BIN2DEC(MID(HEX2BIN(MID(H48,3,2),8),2,5)),Codes!$E$1:$F$18,2)</f>
        <v>Normal</v>
      </c>
      <c r="AA48" s="6" t="str">
        <f t="shared" si="12"/>
        <v>0</v>
      </c>
      <c r="AB48" s="1">
        <f t="shared" si="13"/>
        <v>40</v>
      </c>
      <c r="AC48" s="1" t="str">
        <f>VLOOKUP(BIN2DEC(RIGHT(HEX2BIN(MID(H48,6,1),4),1)&amp;LEFT(HEX2BIN(MID(H48,7,1),4),1)),Codes!$K$1:$L$5,2)</f>
        <v>L</v>
      </c>
      <c r="AD48" s="1" t="str">
        <f>VLOOKUP(BIN2DEC(RIGHT(HEX2BIN(MID(H48,7,1),4),3)&amp;LEFT(HEX2BIN(MID(H48,8,1),4),2)),Codes!$H$2:$I$33,2)</f>
        <v>Paper</v>
      </c>
      <c r="AE48" s="1" t="str">
        <f t="shared" si="14"/>
        <v>1</v>
      </c>
      <c r="AF48" s="1" t="str">
        <f t="shared" si="15"/>
        <v>1</v>
      </c>
      <c r="AH48" s="6">
        <f t="shared" si="16"/>
        <v>70</v>
      </c>
    </row>
    <row r="49" spans="1:34">
      <c r="A49" s="1" t="s">
        <v>2248</v>
      </c>
      <c r="B49" s="1" t="s">
        <v>77</v>
      </c>
      <c r="C49" s="6" t="s">
        <v>820</v>
      </c>
      <c r="D49" s="6" t="s">
        <v>2170</v>
      </c>
      <c r="E49" s="6" t="s">
        <v>232</v>
      </c>
      <c r="F49" s="6" t="s">
        <v>801</v>
      </c>
      <c r="G49" s="6" t="s">
        <v>813</v>
      </c>
      <c r="H49" s="6" t="s">
        <v>814</v>
      </c>
      <c r="J49" s="1" t="str">
        <f t="shared" si="0"/>
        <v>001011</v>
      </c>
      <c r="K49" s="1">
        <f t="shared" si="1"/>
        <v>1</v>
      </c>
      <c r="L49" s="6" t="str">
        <f t="shared" si="2"/>
        <v>00000</v>
      </c>
      <c r="M49" s="1">
        <f t="shared" si="3"/>
        <v>69</v>
      </c>
      <c r="N49" s="6" t="str">
        <f t="shared" si="4"/>
        <v>00</v>
      </c>
      <c r="O49" s="1">
        <f t="shared" si="5"/>
        <v>7</v>
      </c>
      <c r="P49" s="1">
        <f>IF(HEX2DEC(LEFT(E49,4))&gt;=32768,HEX2DEC(LEFT(E49,4))-65536,HEX2DEC(LEFT(E49,4)))/Codes!$N$2</f>
        <v>4.8</v>
      </c>
      <c r="Q49" s="1">
        <f>IF(HEX2DEC(RIGHT(E49,4))&gt;=32768,HEX2DEC(RIGHT(E49,4))-65536,HEX2DEC(RIGHT(E49,4)))/Codes!$N$2</f>
        <v>0</v>
      </c>
      <c r="R49" s="1">
        <f>IF(HEX2DEC(LEFT(F49,4))&gt;=32768,HEX2DEC(LEFT(F49,4))-65536,HEX2DEC(LEFT(F49,4)))/Codes!$N$2</f>
        <v>3.8</v>
      </c>
      <c r="S49" s="1">
        <f>IF(HEX2DEC(RIGHT(F49,4))&gt;=32768,HEX2DEC(RIGHT(F49,4))-65536,HEX2DEC(RIGHT(F49,4)))/Codes!$N$2</f>
        <v>0</v>
      </c>
      <c r="T49" s="18">
        <f t="shared" si="6"/>
        <v>120</v>
      </c>
      <c r="U49" s="1">
        <f t="shared" si="7"/>
        <v>70</v>
      </c>
      <c r="V49" s="1">
        <f t="shared" si="8"/>
        <v>80</v>
      </c>
      <c r="W49" s="1" t="str">
        <f t="shared" si="9"/>
        <v>101</v>
      </c>
      <c r="X49" s="1">
        <f t="shared" si="10"/>
        <v>3</v>
      </c>
      <c r="Y49" s="1">
        <f t="shared" si="11"/>
        <v>35</v>
      </c>
      <c r="Z49" s="1" t="str">
        <f>VLOOKUP(BIN2DEC(MID(HEX2BIN(MID(H49,3,2),8),2,5)),Codes!$E$1:$F$18,2)</f>
        <v>Normal</v>
      </c>
      <c r="AA49" s="6" t="str">
        <f t="shared" si="12"/>
        <v>0</v>
      </c>
      <c r="AB49" s="1">
        <f t="shared" si="13"/>
        <v>40</v>
      </c>
      <c r="AC49" s="1" t="str">
        <f>VLOOKUP(BIN2DEC(RIGHT(HEX2BIN(MID(H49,6,1),4),1)&amp;LEFT(HEX2BIN(MID(H49,7,1),4),1)),Codes!$K$1:$L$5,2)</f>
        <v>L</v>
      </c>
      <c r="AD49" s="1" t="str">
        <f>VLOOKUP(BIN2DEC(RIGHT(HEX2BIN(MID(H49,7,1),4),3)&amp;LEFT(HEX2BIN(MID(H49,8,1),4),2)),Codes!$H$2:$I$33,2)</f>
        <v>Paper</v>
      </c>
      <c r="AE49" s="1" t="str">
        <f t="shared" si="14"/>
        <v>1</v>
      </c>
      <c r="AF49" s="1" t="str">
        <f t="shared" si="15"/>
        <v>1</v>
      </c>
      <c r="AH49" s="6">
        <f t="shared" si="16"/>
        <v>70</v>
      </c>
    </row>
    <row r="50" spans="1:34">
      <c r="A50" s="1" t="s">
        <v>2249</v>
      </c>
      <c r="B50" s="1" t="s">
        <v>77</v>
      </c>
      <c r="C50" s="6" t="s">
        <v>820</v>
      </c>
      <c r="D50" s="6" t="s">
        <v>2210</v>
      </c>
      <c r="E50" s="6" t="s">
        <v>256</v>
      </c>
      <c r="F50" s="6" t="s">
        <v>91</v>
      </c>
      <c r="G50" s="6" t="s">
        <v>813</v>
      </c>
      <c r="H50" s="6" t="s">
        <v>814</v>
      </c>
      <c r="J50" s="1" t="str">
        <f t="shared" si="0"/>
        <v>001011</v>
      </c>
      <c r="K50" s="1">
        <f t="shared" si="1"/>
        <v>0</v>
      </c>
      <c r="L50" s="6" t="str">
        <f t="shared" si="2"/>
        <v>00000</v>
      </c>
      <c r="M50" s="1">
        <f t="shared" si="3"/>
        <v>69</v>
      </c>
      <c r="N50" s="6" t="str">
        <f t="shared" si="4"/>
        <v>00</v>
      </c>
      <c r="O50" s="1">
        <f t="shared" si="5"/>
        <v>6</v>
      </c>
      <c r="P50" s="1">
        <f>IF(HEX2DEC(LEFT(E50,4))&gt;=32768,HEX2DEC(LEFT(E50,4))-65536,HEX2DEC(LEFT(E50,4)))/Codes!$N$2</f>
        <v>3.6</v>
      </c>
      <c r="Q50" s="1">
        <f>IF(HEX2DEC(RIGHT(E50,4))&gt;=32768,HEX2DEC(RIGHT(E50,4))-65536,HEX2DEC(RIGHT(E50,4)))/Codes!$N$2</f>
        <v>0</v>
      </c>
      <c r="R50" s="1">
        <f>IF(HEX2DEC(LEFT(F50,4))&gt;=32768,HEX2DEC(LEFT(F50,4))-65536,HEX2DEC(LEFT(F50,4)))/Codes!$N$2</f>
        <v>0</v>
      </c>
      <c r="S50" s="1">
        <f>IF(HEX2DEC(RIGHT(F50,4))&gt;=32768,HEX2DEC(RIGHT(F50,4))-65536,HEX2DEC(RIGHT(F50,4)))/Codes!$N$2</f>
        <v>0</v>
      </c>
      <c r="T50" s="18">
        <f t="shared" si="6"/>
        <v>120</v>
      </c>
      <c r="U50" s="1">
        <f t="shared" si="7"/>
        <v>70</v>
      </c>
      <c r="V50" s="1">
        <f t="shared" si="8"/>
        <v>80</v>
      </c>
      <c r="W50" s="1" t="str">
        <f t="shared" si="9"/>
        <v>101</v>
      </c>
      <c r="X50" s="1">
        <f t="shared" si="10"/>
        <v>3</v>
      </c>
      <c r="Y50" s="1">
        <f t="shared" si="11"/>
        <v>35</v>
      </c>
      <c r="Z50" s="1" t="str">
        <f>VLOOKUP(BIN2DEC(MID(HEX2BIN(MID(H50,3,2),8),2,5)),Codes!$E$1:$F$18,2)</f>
        <v>Normal</v>
      </c>
      <c r="AA50" s="6" t="str">
        <f t="shared" si="12"/>
        <v>0</v>
      </c>
      <c r="AB50" s="1">
        <f t="shared" si="13"/>
        <v>40</v>
      </c>
      <c r="AC50" s="1" t="str">
        <f>VLOOKUP(BIN2DEC(RIGHT(HEX2BIN(MID(H50,6,1),4),1)&amp;LEFT(HEX2BIN(MID(H50,7,1),4),1)),Codes!$K$1:$L$5,2)</f>
        <v>L</v>
      </c>
      <c r="AD50" s="1" t="str">
        <f>VLOOKUP(BIN2DEC(RIGHT(HEX2BIN(MID(H50,7,1),4),3)&amp;LEFT(HEX2BIN(MID(H50,8,1),4),2)),Codes!$H$2:$I$33,2)</f>
        <v>Paper</v>
      </c>
      <c r="AE50" s="1" t="str">
        <f t="shared" si="14"/>
        <v>1</v>
      </c>
      <c r="AF50" s="1" t="str">
        <f t="shared" si="15"/>
        <v>1</v>
      </c>
      <c r="AH50" s="6">
        <f t="shared" si="16"/>
        <v>70</v>
      </c>
    </row>
    <row r="51" spans="1:34">
      <c r="A51" s="1" t="s">
        <v>2250</v>
      </c>
      <c r="B51" s="1" t="s">
        <v>77</v>
      </c>
      <c r="C51" s="6" t="s">
        <v>1874</v>
      </c>
      <c r="D51" s="6" t="s">
        <v>2241</v>
      </c>
      <c r="E51" s="6" t="s">
        <v>232</v>
      </c>
      <c r="F51" s="6" t="s">
        <v>822</v>
      </c>
      <c r="G51" s="6" t="s">
        <v>557</v>
      </c>
      <c r="H51" s="6" t="s">
        <v>682</v>
      </c>
      <c r="J51" s="1" t="str">
        <f t="shared" si="0"/>
        <v>001011</v>
      </c>
      <c r="K51" s="1">
        <f t="shared" si="1"/>
        <v>0</v>
      </c>
      <c r="L51" s="6" t="str">
        <f t="shared" si="2"/>
        <v>00000</v>
      </c>
      <c r="M51" s="1">
        <f t="shared" si="3"/>
        <v>69</v>
      </c>
      <c r="N51" s="6" t="str">
        <f t="shared" si="4"/>
        <v>00</v>
      </c>
      <c r="O51" s="1">
        <f t="shared" si="5"/>
        <v>10</v>
      </c>
      <c r="P51" s="1">
        <f>IF(HEX2DEC(LEFT(E51,4))&gt;=32768,HEX2DEC(LEFT(E51,4))-65536,HEX2DEC(LEFT(E51,4)))/Codes!$N$2</f>
        <v>4.8</v>
      </c>
      <c r="Q51" s="1">
        <f>IF(HEX2DEC(RIGHT(E51,4))&gt;=32768,HEX2DEC(RIGHT(E51,4))-65536,HEX2DEC(RIGHT(E51,4)))/Codes!$N$2</f>
        <v>0</v>
      </c>
      <c r="R51" s="1">
        <f>IF(HEX2DEC(LEFT(F51,4))&gt;=32768,HEX2DEC(LEFT(F51,4))-65536,HEX2DEC(LEFT(F51,4)))/Codes!$N$2</f>
        <v>7.4</v>
      </c>
      <c r="S51" s="1">
        <f>IF(HEX2DEC(RIGHT(F51,4))&gt;=32768,HEX2DEC(RIGHT(F51,4))-65536,HEX2DEC(RIGHT(F51,4)))/Codes!$N$2</f>
        <v>0</v>
      </c>
      <c r="T51" s="18">
        <f t="shared" si="6"/>
        <v>361</v>
      </c>
      <c r="U51" s="1">
        <f t="shared" si="7"/>
        <v>100</v>
      </c>
      <c r="V51" s="1">
        <f t="shared" si="8"/>
        <v>0</v>
      </c>
      <c r="W51" s="1" t="str">
        <f t="shared" si="9"/>
        <v>101</v>
      </c>
      <c r="X51" s="1">
        <f t="shared" si="10"/>
        <v>3</v>
      </c>
      <c r="Y51" s="1">
        <f t="shared" si="11"/>
        <v>5</v>
      </c>
      <c r="Z51" s="1" t="str">
        <f>VLOOKUP(BIN2DEC(MID(HEX2BIN(MID(H51,3,2),8),2,5)),Codes!$E$1:$F$18,2)</f>
        <v>Normal</v>
      </c>
      <c r="AA51" s="6" t="str">
        <f t="shared" si="12"/>
        <v>0</v>
      </c>
      <c r="AB51" s="1">
        <f t="shared" si="13"/>
        <v>2</v>
      </c>
      <c r="AC51" s="1" t="str">
        <f>VLOOKUP(BIN2DEC(RIGHT(HEX2BIN(MID(H51,6,1),4),1)&amp;LEFT(HEX2BIN(MID(H51,7,1),4),1)),Codes!$K$1:$L$5,2)</f>
        <v>M</v>
      </c>
      <c r="AD51" s="1" t="str">
        <f>VLOOKUP(BIN2DEC(RIGHT(HEX2BIN(MID(H51,7,1),4),3)&amp;LEFT(HEX2BIN(MID(H51,8,1),4),2)),Codes!$H$2:$I$33,2)</f>
        <v>Punch</v>
      </c>
      <c r="AE51" s="1" t="str">
        <f t="shared" si="14"/>
        <v>1</v>
      </c>
      <c r="AF51" s="1" t="str">
        <f t="shared" si="15"/>
        <v>1</v>
      </c>
      <c r="AH51" s="6">
        <f t="shared" si="16"/>
        <v>33</v>
      </c>
    </row>
    <row r="52" spans="1:34">
      <c r="A52" s="1" t="s">
        <v>2251</v>
      </c>
      <c r="B52" s="1" t="s">
        <v>77</v>
      </c>
      <c r="C52" s="6" t="s">
        <v>1874</v>
      </c>
      <c r="D52" s="6" t="s">
        <v>2243</v>
      </c>
      <c r="E52" s="6" t="s">
        <v>824</v>
      </c>
      <c r="F52" s="6" t="s">
        <v>307</v>
      </c>
      <c r="G52" s="6" t="s">
        <v>557</v>
      </c>
      <c r="H52" s="6" t="s">
        <v>682</v>
      </c>
      <c r="J52" s="1" t="str">
        <f t="shared" si="0"/>
        <v>001011</v>
      </c>
      <c r="K52" s="1">
        <f t="shared" si="1"/>
        <v>1</v>
      </c>
      <c r="L52" s="6" t="str">
        <f t="shared" si="2"/>
        <v>00000</v>
      </c>
      <c r="M52" s="1">
        <f t="shared" si="3"/>
        <v>69</v>
      </c>
      <c r="N52" s="6" t="str">
        <f t="shared" si="4"/>
        <v>00</v>
      </c>
      <c r="O52" s="1">
        <f t="shared" si="5"/>
        <v>10</v>
      </c>
      <c r="P52" s="1">
        <f>IF(HEX2DEC(LEFT(E52,4))&gt;=32768,HEX2DEC(LEFT(E52,4))-65536,HEX2DEC(LEFT(E52,4)))/Codes!$N$2</f>
        <v>2</v>
      </c>
      <c r="Q52" s="1">
        <f>IF(HEX2DEC(RIGHT(E52,4))&gt;=32768,HEX2DEC(RIGHT(E52,4))-65536,HEX2DEC(RIGHT(E52,4)))/Codes!$N$2</f>
        <v>0</v>
      </c>
      <c r="R52" s="1">
        <f>IF(HEX2DEC(LEFT(F52,4))&gt;=32768,HEX2DEC(LEFT(F52,4))-65536,HEX2DEC(LEFT(F52,4)))/Codes!$N$2</f>
        <v>3.2</v>
      </c>
      <c r="S52" s="1">
        <f>IF(HEX2DEC(RIGHT(F52,4))&gt;=32768,HEX2DEC(RIGHT(F52,4))-65536,HEX2DEC(RIGHT(F52,4)))/Codes!$N$2</f>
        <v>0</v>
      </c>
      <c r="T52" s="18">
        <f t="shared" si="6"/>
        <v>361</v>
      </c>
      <c r="U52" s="1">
        <f t="shared" si="7"/>
        <v>100</v>
      </c>
      <c r="V52" s="1">
        <f t="shared" si="8"/>
        <v>0</v>
      </c>
      <c r="W52" s="1" t="str">
        <f t="shared" si="9"/>
        <v>101</v>
      </c>
      <c r="X52" s="1">
        <f t="shared" si="10"/>
        <v>3</v>
      </c>
      <c r="Y52" s="1">
        <f t="shared" si="11"/>
        <v>5</v>
      </c>
      <c r="Z52" s="1" t="str">
        <f>VLOOKUP(BIN2DEC(MID(HEX2BIN(MID(H52,3,2),8),2,5)),Codes!$E$1:$F$18,2)</f>
        <v>Normal</v>
      </c>
      <c r="AA52" s="6" t="str">
        <f t="shared" si="12"/>
        <v>0</v>
      </c>
      <c r="AB52" s="1">
        <f t="shared" si="13"/>
        <v>2</v>
      </c>
      <c r="AC52" s="1" t="str">
        <f>VLOOKUP(BIN2DEC(RIGHT(HEX2BIN(MID(H52,6,1),4),1)&amp;LEFT(HEX2BIN(MID(H52,7,1),4),1)),Codes!$K$1:$L$5,2)</f>
        <v>M</v>
      </c>
      <c r="AD52" s="1" t="str">
        <f>VLOOKUP(BIN2DEC(RIGHT(HEX2BIN(MID(H52,7,1),4),3)&amp;LEFT(HEX2BIN(MID(H52,8,1),4),2)),Codes!$H$2:$I$33,2)</f>
        <v>Punch</v>
      </c>
      <c r="AE52" s="1" t="str">
        <f t="shared" si="14"/>
        <v>1</v>
      </c>
      <c r="AF52" s="1" t="str">
        <f t="shared" si="15"/>
        <v>1</v>
      </c>
      <c r="AH52" s="6">
        <f t="shared" si="16"/>
        <v>33</v>
      </c>
    </row>
    <row r="53" spans="1:34">
      <c r="A53" s="1" t="s">
        <v>2252</v>
      </c>
      <c r="B53" s="1" t="s">
        <v>77</v>
      </c>
      <c r="C53" s="6" t="s">
        <v>1874</v>
      </c>
      <c r="D53" s="6" t="s">
        <v>2245</v>
      </c>
      <c r="E53" s="6" t="s">
        <v>824</v>
      </c>
      <c r="F53" s="6" t="s">
        <v>91</v>
      </c>
      <c r="G53" s="6" t="s">
        <v>557</v>
      </c>
      <c r="H53" s="6" t="s">
        <v>682</v>
      </c>
      <c r="J53" s="1" t="str">
        <f t="shared" si="0"/>
        <v>001011</v>
      </c>
      <c r="K53" s="1">
        <f t="shared" si="1"/>
        <v>2</v>
      </c>
      <c r="L53" s="6" t="str">
        <f t="shared" si="2"/>
        <v>00000</v>
      </c>
      <c r="M53" s="1">
        <f t="shared" si="3"/>
        <v>69</v>
      </c>
      <c r="N53" s="6" t="str">
        <f t="shared" si="4"/>
        <v>00</v>
      </c>
      <c r="O53" s="1">
        <f t="shared" si="5"/>
        <v>10</v>
      </c>
      <c r="P53" s="1">
        <f>IF(HEX2DEC(LEFT(E53,4))&gt;=32768,HEX2DEC(LEFT(E53,4))-65536,HEX2DEC(LEFT(E53,4)))/Codes!$N$2</f>
        <v>2</v>
      </c>
      <c r="Q53" s="1">
        <f>IF(HEX2DEC(RIGHT(E53,4))&gt;=32768,HEX2DEC(RIGHT(E53,4))-65536,HEX2DEC(RIGHT(E53,4)))/Codes!$N$2</f>
        <v>0</v>
      </c>
      <c r="R53" s="1">
        <f>IF(HEX2DEC(LEFT(F53,4))&gt;=32768,HEX2DEC(LEFT(F53,4))-65536,HEX2DEC(LEFT(F53,4)))/Codes!$N$2</f>
        <v>0</v>
      </c>
      <c r="S53" s="1">
        <f>IF(HEX2DEC(RIGHT(F53,4))&gt;=32768,HEX2DEC(RIGHT(F53,4))-65536,HEX2DEC(RIGHT(F53,4)))/Codes!$N$2</f>
        <v>0</v>
      </c>
      <c r="T53" s="18">
        <f t="shared" si="6"/>
        <v>361</v>
      </c>
      <c r="U53" s="1">
        <f t="shared" si="7"/>
        <v>100</v>
      </c>
      <c r="V53" s="1">
        <f t="shared" si="8"/>
        <v>0</v>
      </c>
      <c r="W53" s="1" t="str">
        <f t="shared" si="9"/>
        <v>101</v>
      </c>
      <c r="X53" s="1">
        <f t="shared" si="10"/>
        <v>3</v>
      </c>
      <c r="Y53" s="1">
        <f t="shared" si="11"/>
        <v>5</v>
      </c>
      <c r="Z53" s="1" t="str">
        <f>VLOOKUP(BIN2DEC(MID(HEX2BIN(MID(H53,3,2),8),2,5)),Codes!$E$1:$F$18,2)</f>
        <v>Normal</v>
      </c>
      <c r="AA53" s="6" t="str">
        <f t="shared" si="12"/>
        <v>0</v>
      </c>
      <c r="AB53" s="1">
        <f t="shared" si="13"/>
        <v>2</v>
      </c>
      <c r="AC53" s="1" t="str">
        <f>VLOOKUP(BIN2DEC(RIGHT(HEX2BIN(MID(H53,6,1),4),1)&amp;LEFT(HEX2BIN(MID(H53,7,1),4),1)),Codes!$K$1:$L$5,2)</f>
        <v>M</v>
      </c>
      <c r="AD53" s="1" t="str">
        <f>VLOOKUP(BIN2DEC(RIGHT(HEX2BIN(MID(H53,7,1),4),3)&amp;LEFT(HEX2BIN(MID(H53,8,1),4),2)),Codes!$H$2:$I$33,2)</f>
        <v>Punch</v>
      </c>
      <c r="AE53" s="1" t="str">
        <f t="shared" si="14"/>
        <v>1</v>
      </c>
      <c r="AF53" s="1" t="str">
        <f t="shared" si="15"/>
        <v>1</v>
      </c>
      <c r="AH53" s="6">
        <f t="shared" si="16"/>
        <v>33</v>
      </c>
    </row>
    <row r="54" spans="1:34">
      <c r="A54" s="1" t="s">
        <v>2253</v>
      </c>
      <c r="B54" s="1" t="s">
        <v>77</v>
      </c>
      <c r="C54" s="6" t="s">
        <v>1875</v>
      </c>
      <c r="D54" s="6" t="s">
        <v>2186</v>
      </c>
      <c r="E54" s="6" t="s">
        <v>232</v>
      </c>
      <c r="F54" s="6" t="s">
        <v>822</v>
      </c>
      <c r="G54" s="6" t="s">
        <v>557</v>
      </c>
      <c r="H54" s="6" t="s">
        <v>685</v>
      </c>
      <c r="J54" s="1" t="str">
        <f t="shared" si="0"/>
        <v>001011</v>
      </c>
      <c r="K54" s="1">
        <f t="shared" si="1"/>
        <v>0</v>
      </c>
      <c r="L54" s="6" t="str">
        <f t="shared" si="2"/>
        <v>00000</v>
      </c>
      <c r="M54" s="1">
        <f t="shared" si="3"/>
        <v>69</v>
      </c>
      <c r="N54" s="6" t="str">
        <f t="shared" si="4"/>
        <v>00</v>
      </c>
      <c r="O54" s="1">
        <f t="shared" si="5"/>
        <v>13</v>
      </c>
      <c r="P54" s="1">
        <f>IF(HEX2DEC(LEFT(E54,4))&gt;=32768,HEX2DEC(LEFT(E54,4))-65536,HEX2DEC(LEFT(E54,4)))/Codes!$N$2</f>
        <v>4.8</v>
      </c>
      <c r="Q54" s="1">
        <f>IF(HEX2DEC(RIGHT(E54,4))&gt;=32768,HEX2DEC(RIGHT(E54,4))-65536,HEX2DEC(RIGHT(E54,4)))/Codes!$N$2</f>
        <v>0</v>
      </c>
      <c r="R54" s="1">
        <f>IF(HEX2DEC(LEFT(F54,4))&gt;=32768,HEX2DEC(LEFT(F54,4))-65536,HEX2DEC(LEFT(F54,4)))/Codes!$N$2</f>
        <v>7.4</v>
      </c>
      <c r="S54" s="1">
        <f>IF(HEX2DEC(RIGHT(F54,4))&gt;=32768,HEX2DEC(RIGHT(F54,4))-65536,HEX2DEC(RIGHT(F54,4)))/Codes!$N$2</f>
        <v>0</v>
      </c>
      <c r="T54" s="18">
        <f t="shared" si="6"/>
        <v>361</v>
      </c>
      <c r="U54" s="1">
        <f t="shared" si="7"/>
        <v>100</v>
      </c>
      <c r="V54" s="1">
        <f t="shared" si="8"/>
        <v>0</v>
      </c>
      <c r="W54" s="1" t="str">
        <f t="shared" si="9"/>
        <v>101</v>
      </c>
      <c r="X54" s="1">
        <f t="shared" si="10"/>
        <v>3</v>
      </c>
      <c r="Y54" s="1">
        <f t="shared" si="11"/>
        <v>8</v>
      </c>
      <c r="Z54" s="1" t="str">
        <f>VLOOKUP(BIN2DEC(MID(HEX2BIN(MID(H54,3,2),8),2,5)),Codes!$E$1:$F$18,2)</f>
        <v>Normal</v>
      </c>
      <c r="AA54" s="6" t="str">
        <f t="shared" si="12"/>
        <v>0</v>
      </c>
      <c r="AB54" s="1">
        <f t="shared" si="13"/>
        <v>4</v>
      </c>
      <c r="AC54" s="1" t="str">
        <f>VLOOKUP(BIN2DEC(RIGHT(HEX2BIN(MID(H54,6,1),4),1)&amp;LEFT(HEX2BIN(MID(H54,7,1),4),1)),Codes!$K$1:$L$5,2)</f>
        <v>L</v>
      </c>
      <c r="AD54" s="1" t="str">
        <f>VLOOKUP(BIN2DEC(RIGHT(HEX2BIN(MID(H54,7,1),4),3)&amp;LEFT(HEX2BIN(MID(H54,8,1),4),2)),Codes!$H$2:$I$33,2)</f>
        <v>Punch</v>
      </c>
      <c r="AE54" s="1" t="str">
        <f t="shared" si="14"/>
        <v>1</v>
      </c>
      <c r="AF54" s="1" t="str">
        <f t="shared" si="15"/>
        <v>1</v>
      </c>
      <c r="AH54" s="6">
        <f t="shared" si="16"/>
        <v>65</v>
      </c>
    </row>
    <row r="55" spans="1:34">
      <c r="A55" s="1" t="s">
        <v>2254</v>
      </c>
      <c r="B55" s="1" t="s">
        <v>77</v>
      </c>
      <c r="C55" s="6" t="s">
        <v>1875</v>
      </c>
      <c r="D55" s="6" t="s">
        <v>2217</v>
      </c>
      <c r="E55" s="6" t="s">
        <v>824</v>
      </c>
      <c r="F55" s="6" t="s">
        <v>307</v>
      </c>
      <c r="G55" s="6" t="s">
        <v>557</v>
      </c>
      <c r="H55" s="6" t="s">
        <v>685</v>
      </c>
      <c r="J55" s="1" t="str">
        <f t="shared" si="0"/>
        <v>001011</v>
      </c>
      <c r="K55" s="1">
        <f t="shared" si="1"/>
        <v>1</v>
      </c>
      <c r="L55" s="6" t="str">
        <f t="shared" si="2"/>
        <v>00000</v>
      </c>
      <c r="M55" s="1">
        <f t="shared" si="3"/>
        <v>69</v>
      </c>
      <c r="N55" s="6" t="str">
        <f t="shared" si="4"/>
        <v>00</v>
      </c>
      <c r="O55" s="1">
        <f t="shared" si="5"/>
        <v>13</v>
      </c>
      <c r="P55" s="1">
        <f>IF(HEX2DEC(LEFT(E55,4))&gt;=32768,HEX2DEC(LEFT(E55,4))-65536,HEX2DEC(LEFT(E55,4)))/Codes!$N$2</f>
        <v>2</v>
      </c>
      <c r="Q55" s="1">
        <f>IF(HEX2DEC(RIGHT(E55,4))&gt;=32768,HEX2DEC(RIGHT(E55,4))-65536,HEX2DEC(RIGHT(E55,4)))/Codes!$N$2</f>
        <v>0</v>
      </c>
      <c r="R55" s="1">
        <f>IF(HEX2DEC(LEFT(F55,4))&gt;=32768,HEX2DEC(LEFT(F55,4))-65536,HEX2DEC(LEFT(F55,4)))/Codes!$N$2</f>
        <v>3.2</v>
      </c>
      <c r="S55" s="1">
        <f>IF(HEX2DEC(RIGHT(F55,4))&gt;=32768,HEX2DEC(RIGHT(F55,4))-65536,HEX2DEC(RIGHT(F55,4)))/Codes!$N$2</f>
        <v>0</v>
      </c>
      <c r="T55" s="18">
        <f t="shared" si="6"/>
        <v>361</v>
      </c>
      <c r="U55" s="1">
        <f t="shared" si="7"/>
        <v>100</v>
      </c>
      <c r="V55" s="1">
        <f t="shared" si="8"/>
        <v>0</v>
      </c>
      <c r="W55" s="1" t="str">
        <f t="shared" si="9"/>
        <v>101</v>
      </c>
      <c r="X55" s="1">
        <f t="shared" si="10"/>
        <v>3</v>
      </c>
      <c r="Y55" s="1">
        <f t="shared" si="11"/>
        <v>8</v>
      </c>
      <c r="Z55" s="1" t="str">
        <f>VLOOKUP(BIN2DEC(MID(HEX2BIN(MID(H55,3,2),8),2,5)),Codes!$E$1:$F$18,2)</f>
        <v>Normal</v>
      </c>
      <c r="AA55" s="6" t="str">
        <f t="shared" si="12"/>
        <v>0</v>
      </c>
      <c r="AB55" s="1">
        <f t="shared" si="13"/>
        <v>4</v>
      </c>
      <c r="AC55" s="1" t="str">
        <f>VLOOKUP(BIN2DEC(RIGHT(HEX2BIN(MID(H55,6,1),4),1)&amp;LEFT(HEX2BIN(MID(H55,7,1),4),1)),Codes!$K$1:$L$5,2)</f>
        <v>L</v>
      </c>
      <c r="AD55" s="1" t="str">
        <f>VLOOKUP(BIN2DEC(RIGHT(HEX2BIN(MID(H55,7,1),4),3)&amp;LEFT(HEX2BIN(MID(H55,8,1),4),2)),Codes!$H$2:$I$33,2)</f>
        <v>Punch</v>
      </c>
      <c r="AE55" s="1" t="str">
        <f t="shared" si="14"/>
        <v>1</v>
      </c>
      <c r="AF55" s="1" t="str">
        <f t="shared" si="15"/>
        <v>1</v>
      </c>
      <c r="AH55" s="6">
        <f t="shared" si="16"/>
        <v>65</v>
      </c>
    </row>
    <row r="56" spans="1:34">
      <c r="A56" s="1" t="s">
        <v>2255</v>
      </c>
      <c r="B56" s="1" t="s">
        <v>77</v>
      </c>
      <c r="C56" s="6" t="s">
        <v>1875</v>
      </c>
      <c r="D56" s="6" t="s">
        <v>2219</v>
      </c>
      <c r="E56" s="6" t="s">
        <v>824</v>
      </c>
      <c r="F56" s="6" t="s">
        <v>91</v>
      </c>
      <c r="G56" s="6" t="s">
        <v>557</v>
      </c>
      <c r="H56" s="6" t="s">
        <v>685</v>
      </c>
      <c r="J56" s="1" t="str">
        <f t="shared" si="0"/>
        <v>001011</v>
      </c>
      <c r="K56" s="1">
        <f t="shared" si="1"/>
        <v>2</v>
      </c>
      <c r="L56" s="6" t="str">
        <f t="shared" si="2"/>
        <v>00000</v>
      </c>
      <c r="M56" s="1">
        <f t="shared" si="3"/>
        <v>69</v>
      </c>
      <c r="N56" s="6" t="str">
        <f t="shared" si="4"/>
        <v>00</v>
      </c>
      <c r="O56" s="1">
        <f t="shared" si="5"/>
        <v>13</v>
      </c>
      <c r="P56" s="1">
        <f>IF(HEX2DEC(LEFT(E56,4))&gt;=32768,HEX2DEC(LEFT(E56,4))-65536,HEX2DEC(LEFT(E56,4)))/Codes!$N$2</f>
        <v>2</v>
      </c>
      <c r="Q56" s="1">
        <f>IF(HEX2DEC(RIGHT(E56,4))&gt;=32768,HEX2DEC(RIGHT(E56,4))-65536,HEX2DEC(RIGHT(E56,4)))/Codes!$N$2</f>
        <v>0</v>
      </c>
      <c r="R56" s="1">
        <f>IF(HEX2DEC(LEFT(F56,4))&gt;=32768,HEX2DEC(LEFT(F56,4))-65536,HEX2DEC(LEFT(F56,4)))/Codes!$N$2</f>
        <v>0</v>
      </c>
      <c r="S56" s="1">
        <f>IF(HEX2DEC(RIGHT(F56,4))&gt;=32768,HEX2DEC(RIGHT(F56,4))-65536,HEX2DEC(RIGHT(F56,4)))/Codes!$N$2</f>
        <v>0</v>
      </c>
      <c r="T56" s="18">
        <f t="shared" si="6"/>
        <v>361</v>
      </c>
      <c r="U56" s="1">
        <f t="shared" si="7"/>
        <v>100</v>
      </c>
      <c r="V56" s="1">
        <f t="shared" si="8"/>
        <v>0</v>
      </c>
      <c r="W56" s="1" t="str">
        <f t="shared" si="9"/>
        <v>101</v>
      </c>
      <c r="X56" s="1">
        <f t="shared" si="10"/>
        <v>3</v>
      </c>
      <c r="Y56" s="1">
        <f t="shared" si="11"/>
        <v>8</v>
      </c>
      <c r="Z56" s="1" t="str">
        <f>VLOOKUP(BIN2DEC(MID(HEX2BIN(MID(H56,3,2),8),2,5)),Codes!$E$1:$F$18,2)</f>
        <v>Normal</v>
      </c>
      <c r="AA56" s="6" t="str">
        <f t="shared" si="12"/>
        <v>0</v>
      </c>
      <c r="AB56" s="1">
        <f t="shared" si="13"/>
        <v>4</v>
      </c>
      <c r="AC56" s="1" t="str">
        <f>VLOOKUP(BIN2DEC(RIGHT(HEX2BIN(MID(H56,6,1),4),1)&amp;LEFT(HEX2BIN(MID(H56,7,1),4),1)),Codes!$K$1:$L$5,2)</f>
        <v>L</v>
      </c>
      <c r="AD56" s="1" t="str">
        <f>VLOOKUP(BIN2DEC(RIGHT(HEX2BIN(MID(H56,7,1),4),3)&amp;LEFT(HEX2BIN(MID(H56,8,1),4),2)),Codes!$H$2:$I$33,2)</f>
        <v>Punch</v>
      </c>
      <c r="AE56" s="1" t="str">
        <f t="shared" si="14"/>
        <v>1</v>
      </c>
      <c r="AF56" s="1" t="str">
        <f t="shared" si="15"/>
        <v>1</v>
      </c>
      <c r="AH56" s="6">
        <f t="shared" si="16"/>
        <v>65</v>
      </c>
    </row>
    <row r="57" spans="1:34">
      <c r="A57" s="1" t="s">
        <v>2256</v>
      </c>
      <c r="B57" s="1" t="s">
        <v>77</v>
      </c>
      <c r="C57" s="6" t="s">
        <v>1876</v>
      </c>
      <c r="D57" s="6" t="s">
        <v>2221</v>
      </c>
      <c r="E57" s="6" t="s">
        <v>232</v>
      </c>
      <c r="F57" s="6" t="s">
        <v>822</v>
      </c>
      <c r="G57" s="6" t="s">
        <v>557</v>
      </c>
      <c r="H57" s="6" t="s">
        <v>830</v>
      </c>
      <c r="J57" s="1" t="str">
        <f t="shared" si="0"/>
        <v>001011</v>
      </c>
      <c r="K57" s="1">
        <f t="shared" si="1"/>
        <v>0</v>
      </c>
      <c r="L57" s="6" t="str">
        <f t="shared" si="2"/>
        <v>00000</v>
      </c>
      <c r="M57" s="1">
        <f t="shared" si="3"/>
        <v>69</v>
      </c>
      <c r="N57" s="6" t="str">
        <f t="shared" si="4"/>
        <v>00</v>
      </c>
      <c r="O57" s="1">
        <f t="shared" si="5"/>
        <v>18</v>
      </c>
      <c r="P57" s="1">
        <f>IF(HEX2DEC(LEFT(E57,4))&gt;=32768,HEX2DEC(LEFT(E57,4))-65536,HEX2DEC(LEFT(E57,4)))/Codes!$N$2</f>
        <v>4.8</v>
      </c>
      <c r="Q57" s="1">
        <f>IF(HEX2DEC(RIGHT(E57,4))&gt;=32768,HEX2DEC(RIGHT(E57,4))-65536,HEX2DEC(RIGHT(E57,4)))/Codes!$N$2</f>
        <v>0</v>
      </c>
      <c r="R57" s="1">
        <f>IF(HEX2DEC(LEFT(F57,4))&gt;=32768,HEX2DEC(LEFT(F57,4))-65536,HEX2DEC(LEFT(F57,4)))/Codes!$N$2</f>
        <v>7.4</v>
      </c>
      <c r="S57" s="1">
        <f>IF(HEX2DEC(RIGHT(F57,4))&gt;=32768,HEX2DEC(RIGHT(F57,4))-65536,HEX2DEC(RIGHT(F57,4)))/Codes!$N$2</f>
        <v>0</v>
      </c>
      <c r="T57" s="18">
        <f t="shared" si="6"/>
        <v>361</v>
      </c>
      <c r="U57" s="1">
        <f t="shared" si="7"/>
        <v>100</v>
      </c>
      <c r="V57" s="1">
        <f t="shared" si="8"/>
        <v>0</v>
      </c>
      <c r="W57" s="1" t="str">
        <f t="shared" si="9"/>
        <v>101</v>
      </c>
      <c r="X57" s="1">
        <f t="shared" si="10"/>
        <v>3</v>
      </c>
      <c r="Y57" s="1">
        <f t="shared" si="11"/>
        <v>12</v>
      </c>
      <c r="Z57" s="1" t="str">
        <f>VLOOKUP(BIN2DEC(MID(HEX2BIN(MID(H57,3,2),8),2,5)),Codes!$E$1:$F$18,2)</f>
        <v>Normal</v>
      </c>
      <c r="AA57" s="6" t="str">
        <f t="shared" si="12"/>
        <v>0</v>
      </c>
      <c r="AB57" s="1">
        <f t="shared" si="13"/>
        <v>6</v>
      </c>
      <c r="AC57" s="1" t="str">
        <f>VLOOKUP(BIN2DEC(RIGHT(HEX2BIN(MID(H57,6,1),4),1)&amp;LEFT(HEX2BIN(MID(H57,7,1),4),1)),Codes!$K$1:$L$5,2)</f>
        <v>L</v>
      </c>
      <c r="AD57" s="1" t="str">
        <f>VLOOKUP(BIN2DEC(RIGHT(HEX2BIN(MID(H57,7,1),4),3)&amp;LEFT(HEX2BIN(MID(H57,8,1),4),2)),Codes!$H$2:$I$33,2)</f>
        <v>Punch</v>
      </c>
      <c r="AE57" s="1" t="str">
        <f t="shared" si="14"/>
        <v>1</v>
      </c>
      <c r="AF57" s="1" t="str">
        <f t="shared" si="15"/>
        <v>1</v>
      </c>
      <c r="AH57" s="6">
        <f t="shared" si="16"/>
        <v>65</v>
      </c>
    </row>
    <row r="58" spans="1:34">
      <c r="A58" s="1" t="s">
        <v>2257</v>
      </c>
      <c r="B58" s="1" t="s">
        <v>77</v>
      </c>
      <c r="C58" s="6" t="s">
        <v>1876</v>
      </c>
      <c r="D58" s="6" t="s">
        <v>2223</v>
      </c>
      <c r="E58" s="6" t="s">
        <v>824</v>
      </c>
      <c r="F58" s="6" t="s">
        <v>307</v>
      </c>
      <c r="G58" s="6" t="s">
        <v>557</v>
      </c>
      <c r="H58" s="6" t="s">
        <v>830</v>
      </c>
      <c r="J58" s="1" t="str">
        <f t="shared" si="0"/>
        <v>001011</v>
      </c>
      <c r="K58" s="1">
        <f t="shared" si="1"/>
        <v>1</v>
      </c>
      <c r="L58" s="6" t="str">
        <f t="shared" si="2"/>
        <v>00000</v>
      </c>
      <c r="M58" s="1">
        <f t="shared" si="3"/>
        <v>69</v>
      </c>
      <c r="N58" s="6" t="str">
        <f t="shared" si="4"/>
        <v>00</v>
      </c>
      <c r="O58" s="1">
        <f t="shared" si="5"/>
        <v>18</v>
      </c>
      <c r="P58" s="1">
        <f>IF(HEX2DEC(LEFT(E58,4))&gt;=32768,HEX2DEC(LEFT(E58,4))-65536,HEX2DEC(LEFT(E58,4)))/Codes!$N$2</f>
        <v>2</v>
      </c>
      <c r="Q58" s="1">
        <f>IF(HEX2DEC(RIGHT(E58,4))&gt;=32768,HEX2DEC(RIGHT(E58,4))-65536,HEX2DEC(RIGHT(E58,4)))/Codes!$N$2</f>
        <v>0</v>
      </c>
      <c r="R58" s="1">
        <f>IF(HEX2DEC(LEFT(F58,4))&gt;=32768,HEX2DEC(LEFT(F58,4))-65536,HEX2DEC(LEFT(F58,4)))/Codes!$N$2</f>
        <v>3.2</v>
      </c>
      <c r="S58" s="1">
        <f>IF(HEX2DEC(RIGHT(F58,4))&gt;=32768,HEX2DEC(RIGHT(F58,4))-65536,HEX2DEC(RIGHT(F58,4)))/Codes!$N$2</f>
        <v>0</v>
      </c>
      <c r="T58" s="18">
        <f t="shared" si="6"/>
        <v>361</v>
      </c>
      <c r="U58" s="1">
        <f t="shared" si="7"/>
        <v>100</v>
      </c>
      <c r="V58" s="1">
        <f t="shared" si="8"/>
        <v>0</v>
      </c>
      <c r="W58" s="1" t="str">
        <f t="shared" si="9"/>
        <v>101</v>
      </c>
      <c r="X58" s="1">
        <f t="shared" si="10"/>
        <v>3</v>
      </c>
      <c r="Y58" s="1">
        <f t="shared" si="11"/>
        <v>12</v>
      </c>
      <c r="Z58" s="1" t="str">
        <f>VLOOKUP(BIN2DEC(MID(HEX2BIN(MID(H58,3,2),8),2,5)),Codes!$E$1:$F$18,2)</f>
        <v>Normal</v>
      </c>
      <c r="AA58" s="6" t="str">
        <f t="shared" si="12"/>
        <v>0</v>
      </c>
      <c r="AB58" s="1">
        <f t="shared" si="13"/>
        <v>6</v>
      </c>
      <c r="AC58" s="1" t="str">
        <f>VLOOKUP(BIN2DEC(RIGHT(HEX2BIN(MID(H58,6,1),4),1)&amp;LEFT(HEX2BIN(MID(H58,7,1),4),1)),Codes!$K$1:$L$5,2)</f>
        <v>L</v>
      </c>
      <c r="AD58" s="1" t="str">
        <f>VLOOKUP(BIN2DEC(RIGHT(HEX2BIN(MID(H58,7,1),4),3)&amp;LEFT(HEX2BIN(MID(H58,8,1),4),2)),Codes!$H$2:$I$33,2)</f>
        <v>Punch</v>
      </c>
      <c r="AE58" s="1" t="str">
        <f t="shared" si="14"/>
        <v>1</v>
      </c>
      <c r="AF58" s="1" t="str">
        <f t="shared" si="15"/>
        <v>1</v>
      </c>
      <c r="AH58" s="6">
        <f t="shared" si="16"/>
        <v>65</v>
      </c>
    </row>
    <row r="59" spans="1:34">
      <c r="A59" s="1" t="s">
        <v>2258</v>
      </c>
      <c r="B59" s="1" t="s">
        <v>77</v>
      </c>
      <c r="C59" s="6" t="s">
        <v>1876</v>
      </c>
      <c r="D59" s="6" t="s">
        <v>2225</v>
      </c>
      <c r="E59" s="6" t="s">
        <v>824</v>
      </c>
      <c r="F59" s="6" t="s">
        <v>91</v>
      </c>
      <c r="G59" s="6" t="s">
        <v>557</v>
      </c>
      <c r="H59" s="6" t="s">
        <v>830</v>
      </c>
      <c r="J59" s="1" t="str">
        <f t="shared" si="0"/>
        <v>001011</v>
      </c>
      <c r="K59" s="1">
        <f t="shared" si="1"/>
        <v>2</v>
      </c>
      <c r="L59" s="6" t="str">
        <f t="shared" si="2"/>
        <v>00000</v>
      </c>
      <c r="M59" s="1">
        <f t="shared" si="3"/>
        <v>69</v>
      </c>
      <c r="N59" s="6" t="str">
        <f t="shared" si="4"/>
        <v>00</v>
      </c>
      <c r="O59" s="1">
        <f t="shared" si="5"/>
        <v>18</v>
      </c>
      <c r="P59" s="1">
        <f>IF(HEX2DEC(LEFT(E59,4))&gt;=32768,HEX2DEC(LEFT(E59,4))-65536,HEX2DEC(LEFT(E59,4)))/Codes!$N$2</f>
        <v>2</v>
      </c>
      <c r="Q59" s="1">
        <f>IF(HEX2DEC(RIGHT(E59,4))&gt;=32768,HEX2DEC(RIGHT(E59,4))-65536,HEX2DEC(RIGHT(E59,4)))/Codes!$N$2</f>
        <v>0</v>
      </c>
      <c r="R59" s="1">
        <f>IF(HEX2DEC(LEFT(F59,4))&gt;=32768,HEX2DEC(LEFT(F59,4))-65536,HEX2DEC(LEFT(F59,4)))/Codes!$N$2</f>
        <v>0</v>
      </c>
      <c r="S59" s="1">
        <f>IF(HEX2DEC(RIGHT(F59,4))&gt;=32768,HEX2DEC(RIGHT(F59,4))-65536,HEX2DEC(RIGHT(F59,4)))/Codes!$N$2</f>
        <v>0</v>
      </c>
      <c r="T59" s="18">
        <f t="shared" si="6"/>
        <v>361</v>
      </c>
      <c r="U59" s="1">
        <f t="shared" si="7"/>
        <v>100</v>
      </c>
      <c r="V59" s="1">
        <f t="shared" si="8"/>
        <v>0</v>
      </c>
      <c r="W59" s="1" t="str">
        <f t="shared" si="9"/>
        <v>101</v>
      </c>
      <c r="X59" s="1">
        <f t="shared" si="10"/>
        <v>3</v>
      </c>
      <c r="Y59" s="1">
        <f t="shared" si="11"/>
        <v>12</v>
      </c>
      <c r="Z59" s="1" t="str">
        <f>VLOOKUP(BIN2DEC(MID(HEX2BIN(MID(H59,3,2),8),2,5)),Codes!$E$1:$F$18,2)</f>
        <v>Normal</v>
      </c>
      <c r="AA59" s="6" t="str">
        <f t="shared" si="12"/>
        <v>0</v>
      </c>
      <c r="AB59" s="1">
        <f t="shared" si="13"/>
        <v>6</v>
      </c>
      <c r="AC59" s="1" t="str">
        <f>VLOOKUP(BIN2DEC(RIGHT(HEX2BIN(MID(H59,6,1),4),1)&amp;LEFT(HEX2BIN(MID(H59,7,1),4),1)),Codes!$K$1:$L$5,2)</f>
        <v>L</v>
      </c>
      <c r="AD59" s="1" t="str">
        <f>VLOOKUP(BIN2DEC(RIGHT(HEX2BIN(MID(H59,7,1),4),3)&amp;LEFT(HEX2BIN(MID(H59,8,1),4),2)),Codes!$H$2:$I$33,2)</f>
        <v>Punch</v>
      </c>
      <c r="AE59" s="1" t="str">
        <f t="shared" si="14"/>
        <v>1</v>
      </c>
      <c r="AF59" s="1" t="str">
        <f t="shared" si="15"/>
        <v>1</v>
      </c>
      <c r="AH59" s="6">
        <f t="shared" si="16"/>
        <v>65</v>
      </c>
    </row>
    <row r="60" spans="1:34">
      <c r="A60" s="1" t="s">
        <v>2259</v>
      </c>
      <c r="B60" s="1" t="s">
        <v>77</v>
      </c>
      <c r="C60" s="6" t="s">
        <v>1877</v>
      </c>
      <c r="D60" s="6" t="s">
        <v>2205</v>
      </c>
      <c r="E60" s="6" t="s">
        <v>232</v>
      </c>
      <c r="F60" s="6" t="s">
        <v>822</v>
      </c>
      <c r="G60" s="6" t="s">
        <v>743</v>
      </c>
      <c r="H60" s="6" t="s">
        <v>834</v>
      </c>
      <c r="J60" s="1" t="str">
        <f t="shared" si="0"/>
        <v>001011</v>
      </c>
      <c r="K60" s="1">
        <f t="shared" si="1"/>
        <v>0</v>
      </c>
      <c r="L60" s="6" t="str">
        <f t="shared" si="2"/>
        <v>00000</v>
      </c>
      <c r="M60" s="1">
        <f t="shared" si="3"/>
        <v>69</v>
      </c>
      <c r="N60" s="6" t="str">
        <f t="shared" si="4"/>
        <v>00</v>
      </c>
      <c r="O60" s="1">
        <f t="shared" si="5"/>
        <v>16</v>
      </c>
      <c r="P60" s="1">
        <f>IF(HEX2DEC(LEFT(E60,4))&gt;=32768,HEX2DEC(LEFT(E60,4))-65536,HEX2DEC(LEFT(E60,4)))/Codes!$N$2</f>
        <v>4.8</v>
      </c>
      <c r="Q60" s="1">
        <f>IF(HEX2DEC(RIGHT(E60,4))&gt;=32768,HEX2DEC(RIGHT(E60,4))-65536,HEX2DEC(RIGHT(E60,4)))/Codes!$N$2</f>
        <v>0</v>
      </c>
      <c r="R60" s="1">
        <f>IF(HEX2DEC(LEFT(F60,4))&gt;=32768,HEX2DEC(LEFT(F60,4))-65536,HEX2DEC(LEFT(F60,4)))/Codes!$N$2</f>
        <v>7.4</v>
      </c>
      <c r="S60" s="1">
        <f>IF(HEX2DEC(RIGHT(F60,4))&gt;=32768,HEX2DEC(RIGHT(F60,4))-65536,HEX2DEC(RIGHT(F60,4)))/Codes!$N$2</f>
        <v>0</v>
      </c>
      <c r="T60" s="18">
        <f t="shared" si="6"/>
        <v>361</v>
      </c>
      <c r="U60" s="1">
        <f t="shared" si="7"/>
        <v>70</v>
      </c>
      <c r="V60" s="1">
        <f t="shared" si="8"/>
        <v>0</v>
      </c>
      <c r="W60" s="1" t="str">
        <f t="shared" si="9"/>
        <v>101</v>
      </c>
      <c r="X60" s="1">
        <f t="shared" si="10"/>
        <v>3</v>
      </c>
      <c r="Y60" s="1">
        <f t="shared" si="11"/>
        <v>35</v>
      </c>
      <c r="Z60" s="1" t="str">
        <f>VLOOKUP(BIN2DEC(MID(HEX2BIN(MID(H60,3,2),8),2,5)),Codes!$E$1:$F$18,2)</f>
        <v>Normal</v>
      </c>
      <c r="AA60" s="6" t="str">
        <f t="shared" si="12"/>
        <v>0</v>
      </c>
      <c r="AB60" s="1">
        <f t="shared" si="13"/>
        <v>0</v>
      </c>
      <c r="AC60" s="1" t="str">
        <f>VLOOKUP(BIN2DEC(RIGHT(HEX2BIN(MID(H60,6,1),4),1)&amp;LEFT(HEX2BIN(MID(H60,7,1),4),1)),Codes!$K$1:$L$5,2)</f>
        <v>L</v>
      </c>
      <c r="AD60" s="1" t="str">
        <f>VLOOKUP(BIN2DEC(RIGHT(HEX2BIN(MID(H60,7,1),4),3)&amp;LEFT(HEX2BIN(MID(H60,8,1),4),2)),Codes!$H$2:$I$33,2)</f>
        <v>Punch</v>
      </c>
      <c r="AE60" s="1" t="str">
        <f t="shared" si="14"/>
        <v>1</v>
      </c>
      <c r="AF60" s="1" t="str">
        <f t="shared" si="15"/>
        <v>1</v>
      </c>
      <c r="AH60" s="6">
        <f t="shared" si="16"/>
        <v>65</v>
      </c>
    </row>
    <row r="61" spans="1:34">
      <c r="A61" s="1" t="s">
        <v>2260</v>
      </c>
      <c r="B61" s="1" t="s">
        <v>77</v>
      </c>
      <c r="C61" s="6" t="s">
        <v>1877</v>
      </c>
      <c r="D61" s="6" t="s">
        <v>2207</v>
      </c>
      <c r="E61" s="6" t="s">
        <v>824</v>
      </c>
      <c r="F61" s="6" t="s">
        <v>307</v>
      </c>
      <c r="G61" s="6" t="s">
        <v>743</v>
      </c>
      <c r="H61" s="6" t="s">
        <v>834</v>
      </c>
      <c r="J61" s="1" t="str">
        <f t="shared" si="0"/>
        <v>001011</v>
      </c>
      <c r="K61" s="1">
        <f t="shared" si="1"/>
        <v>1</v>
      </c>
      <c r="L61" s="6" t="str">
        <f t="shared" si="2"/>
        <v>00000</v>
      </c>
      <c r="M61" s="1">
        <f t="shared" si="3"/>
        <v>69</v>
      </c>
      <c r="N61" s="6" t="str">
        <f t="shared" si="4"/>
        <v>00</v>
      </c>
      <c r="O61" s="1">
        <f t="shared" si="5"/>
        <v>14</v>
      </c>
      <c r="P61" s="1">
        <f>IF(HEX2DEC(LEFT(E61,4))&gt;=32768,HEX2DEC(LEFT(E61,4))-65536,HEX2DEC(LEFT(E61,4)))/Codes!$N$2</f>
        <v>2</v>
      </c>
      <c r="Q61" s="1">
        <f>IF(HEX2DEC(RIGHT(E61,4))&gt;=32768,HEX2DEC(RIGHT(E61,4))-65536,HEX2DEC(RIGHT(E61,4)))/Codes!$N$2</f>
        <v>0</v>
      </c>
      <c r="R61" s="1">
        <f>IF(HEX2DEC(LEFT(F61,4))&gt;=32768,HEX2DEC(LEFT(F61,4))-65536,HEX2DEC(LEFT(F61,4)))/Codes!$N$2</f>
        <v>3.2</v>
      </c>
      <c r="S61" s="1">
        <f>IF(HEX2DEC(RIGHT(F61,4))&gt;=32768,HEX2DEC(RIGHT(F61,4))-65536,HEX2DEC(RIGHT(F61,4)))/Codes!$N$2</f>
        <v>0</v>
      </c>
      <c r="T61" s="18">
        <f t="shared" si="6"/>
        <v>361</v>
      </c>
      <c r="U61" s="1">
        <f t="shared" si="7"/>
        <v>70</v>
      </c>
      <c r="V61" s="1">
        <f t="shared" si="8"/>
        <v>0</v>
      </c>
      <c r="W61" s="1" t="str">
        <f t="shared" si="9"/>
        <v>101</v>
      </c>
      <c r="X61" s="1">
        <f t="shared" si="10"/>
        <v>3</v>
      </c>
      <c r="Y61" s="1">
        <f t="shared" si="11"/>
        <v>35</v>
      </c>
      <c r="Z61" s="1" t="str">
        <f>VLOOKUP(BIN2DEC(MID(HEX2BIN(MID(H61,3,2),8),2,5)),Codes!$E$1:$F$18,2)</f>
        <v>Normal</v>
      </c>
      <c r="AA61" s="6" t="str">
        <f t="shared" si="12"/>
        <v>0</v>
      </c>
      <c r="AB61" s="1">
        <f t="shared" si="13"/>
        <v>0</v>
      </c>
      <c r="AC61" s="1" t="str">
        <f>VLOOKUP(BIN2DEC(RIGHT(HEX2BIN(MID(H61,6,1),4),1)&amp;LEFT(HEX2BIN(MID(H61,7,1),4),1)),Codes!$K$1:$L$5,2)</f>
        <v>L</v>
      </c>
      <c r="AD61" s="1" t="str">
        <f>VLOOKUP(BIN2DEC(RIGHT(HEX2BIN(MID(H61,7,1),4),3)&amp;LEFT(HEX2BIN(MID(H61,8,1),4),2)),Codes!$H$2:$I$33,2)</f>
        <v>Punch</v>
      </c>
      <c r="AE61" s="1" t="str">
        <f t="shared" si="14"/>
        <v>1</v>
      </c>
      <c r="AF61" s="1" t="str">
        <f t="shared" si="15"/>
        <v>1</v>
      </c>
      <c r="AH61" s="6">
        <f t="shared" si="16"/>
        <v>65</v>
      </c>
    </row>
    <row r="62" spans="1:34">
      <c r="A62" s="1" t="s">
        <v>2261</v>
      </c>
      <c r="B62" s="1" t="s">
        <v>77</v>
      </c>
      <c r="C62" s="6" t="s">
        <v>1877</v>
      </c>
      <c r="D62" s="6" t="s">
        <v>2197</v>
      </c>
      <c r="E62" s="6" t="s">
        <v>824</v>
      </c>
      <c r="F62" s="6" t="s">
        <v>91</v>
      </c>
      <c r="G62" s="6" t="s">
        <v>743</v>
      </c>
      <c r="H62" s="6" t="s">
        <v>834</v>
      </c>
      <c r="J62" s="1" t="str">
        <f t="shared" si="0"/>
        <v>001011</v>
      </c>
      <c r="K62" s="1">
        <f t="shared" si="1"/>
        <v>2</v>
      </c>
      <c r="L62" s="6" t="str">
        <f t="shared" si="2"/>
        <v>00000</v>
      </c>
      <c r="M62" s="1">
        <f t="shared" si="3"/>
        <v>69</v>
      </c>
      <c r="N62" s="6" t="str">
        <f t="shared" si="4"/>
        <v>00</v>
      </c>
      <c r="O62" s="1">
        <f t="shared" si="5"/>
        <v>12</v>
      </c>
      <c r="P62" s="1">
        <f>IF(HEX2DEC(LEFT(E62,4))&gt;=32768,HEX2DEC(LEFT(E62,4))-65536,HEX2DEC(LEFT(E62,4)))/Codes!$N$2</f>
        <v>2</v>
      </c>
      <c r="Q62" s="1">
        <f>IF(HEX2DEC(RIGHT(E62,4))&gt;=32768,HEX2DEC(RIGHT(E62,4))-65536,HEX2DEC(RIGHT(E62,4)))/Codes!$N$2</f>
        <v>0</v>
      </c>
      <c r="R62" s="1">
        <f>IF(HEX2DEC(LEFT(F62,4))&gt;=32768,HEX2DEC(LEFT(F62,4))-65536,HEX2DEC(LEFT(F62,4)))/Codes!$N$2</f>
        <v>0</v>
      </c>
      <c r="S62" s="1">
        <f>IF(HEX2DEC(RIGHT(F62,4))&gt;=32768,HEX2DEC(RIGHT(F62,4))-65536,HEX2DEC(RIGHT(F62,4)))/Codes!$N$2</f>
        <v>0</v>
      </c>
      <c r="T62" s="18">
        <f t="shared" si="6"/>
        <v>361</v>
      </c>
      <c r="U62" s="1">
        <f t="shared" si="7"/>
        <v>70</v>
      </c>
      <c r="V62" s="1">
        <f t="shared" si="8"/>
        <v>0</v>
      </c>
      <c r="W62" s="1" t="str">
        <f t="shared" si="9"/>
        <v>101</v>
      </c>
      <c r="X62" s="1">
        <f t="shared" si="10"/>
        <v>3</v>
      </c>
      <c r="Y62" s="1">
        <f t="shared" si="11"/>
        <v>35</v>
      </c>
      <c r="Z62" s="1" t="str">
        <f>VLOOKUP(BIN2DEC(MID(HEX2BIN(MID(H62,3,2),8),2,5)),Codes!$E$1:$F$18,2)</f>
        <v>Normal</v>
      </c>
      <c r="AA62" s="6" t="str">
        <f t="shared" si="12"/>
        <v>0</v>
      </c>
      <c r="AB62" s="1">
        <f t="shared" si="13"/>
        <v>0</v>
      </c>
      <c r="AC62" s="1" t="str">
        <f>VLOOKUP(BIN2DEC(RIGHT(HEX2BIN(MID(H62,6,1),4),1)&amp;LEFT(HEX2BIN(MID(H62,7,1),4),1)),Codes!$K$1:$L$5,2)</f>
        <v>L</v>
      </c>
      <c r="AD62" s="1" t="str">
        <f>VLOOKUP(BIN2DEC(RIGHT(HEX2BIN(MID(H62,7,1),4),3)&amp;LEFT(HEX2BIN(MID(H62,8,1),4),2)),Codes!$H$2:$I$33,2)</f>
        <v>Punch</v>
      </c>
      <c r="AE62" s="1" t="str">
        <f t="shared" si="14"/>
        <v>1</v>
      </c>
      <c r="AF62" s="1" t="str">
        <f t="shared" si="15"/>
        <v>1</v>
      </c>
      <c r="AH62" s="6">
        <f t="shared" si="16"/>
        <v>65</v>
      </c>
    </row>
    <row r="63" spans="1:34">
      <c r="A63" s="1" t="s">
        <v>2262</v>
      </c>
      <c r="B63" s="1" t="s">
        <v>77</v>
      </c>
      <c r="C63" s="6" t="s">
        <v>693</v>
      </c>
      <c r="D63" s="6" t="s">
        <v>2230</v>
      </c>
      <c r="E63" s="6" t="s">
        <v>307</v>
      </c>
      <c r="F63" s="6" t="s">
        <v>232</v>
      </c>
      <c r="G63" s="6" t="s">
        <v>691</v>
      </c>
      <c r="H63" s="6" t="s">
        <v>692</v>
      </c>
      <c r="J63" s="1" t="str">
        <f t="shared" si="0"/>
        <v>001011</v>
      </c>
      <c r="K63" s="1">
        <f t="shared" si="1"/>
        <v>0</v>
      </c>
      <c r="L63" s="6" t="str">
        <f t="shared" si="2"/>
        <v>00000</v>
      </c>
      <c r="M63" s="1">
        <f t="shared" si="3"/>
        <v>69</v>
      </c>
      <c r="N63" s="6" t="str">
        <f t="shared" si="4"/>
        <v>00</v>
      </c>
      <c r="O63" s="1">
        <f t="shared" si="5"/>
        <v>4</v>
      </c>
      <c r="P63" s="1">
        <f>IF(HEX2DEC(LEFT(E63,4))&gt;=32768,HEX2DEC(LEFT(E63,4))-65536,HEX2DEC(LEFT(E63,4)))/Codes!$N$2</f>
        <v>3.2</v>
      </c>
      <c r="Q63" s="1">
        <f>IF(HEX2DEC(RIGHT(E63,4))&gt;=32768,HEX2DEC(RIGHT(E63,4))-65536,HEX2DEC(RIGHT(E63,4)))/Codes!$N$2</f>
        <v>0</v>
      </c>
      <c r="R63" s="1">
        <f>IF(HEX2DEC(LEFT(F63,4))&gt;=32768,HEX2DEC(LEFT(F63,4))-65536,HEX2DEC(LEFT(F63,4)))/Codes!$N$2</f>
        <v>4.8</v>
      </c>
      <c r="S63" s="1">
        <f>IF(HEX2DEC(RIGHT(F63,4))&gt;=32768,HEX2DEC(RIGHT(F63,4))-65536,HEX2DEC(RIGHT(F63,4)))/Codes!$N$2</f>
        <v>0</v>
      </c>
      <c r="T63" s="18">
        <f t="shared" si="6"/>
        <v>361</v>
      </c>
      <c r="U63" s="1">
        <f t="shared" si="7"/>
        <v>150</v>
      </c>
      <c r="V63" s="1">
        <f t="shared" si="8"/>
        <v>0</v>
      </c>
      <c r="W63" s="1" t="str">
        <f t="shared" si="9"/>
        <v>101</v>
      </c>
      <c r="X63" s="1">
        <f t="shared" si="10"/>
        <v>3</v>
      </c>
      <c r="Y63" s="1">
        <f t="shared" si="11"/>
        <v>5</v>
      </c>
      <c r="Z63" s="1" t="str">
        <f>VLOOKUP(BIN2DEC(MID(HEX2BIN(MID(H63,3,2),8),2,5)),Codes!$E$1:$F$18,2)</f>
        <v>Flower</v>
      </c>
      <c r="AA63" s="6" t="str">
        <f t="shared" si="12"/>
        <v>0</v>
      </c>
      <c r="AB63" s="1">
        <f t="shared" si="13"/>
        <v>2</v>
      </c>
      <c r="AC63" s="1" t="str">
        <f>VLOOKUP(BIN2DEC(RIGHT(HEX2BIN(MID(H63,6,1),4),1)&amp;LEFT(HEX2BIN(MID(H63,7,1),4),1)),Codes!$K$1:$L$5,2)</f>
        <v>M</v>
      </c>
      <c r="AD63" s="1" t="str">
        <f>VLOOKUP(BIN2DEC(RIGHT(HEX2BIN(MID(H63,7,1),4),3)&amp;LEFT(HEX2BIN(MID(H63,8,1),4),2)),Codes!$H$2:$I$33,2)</f>
        <v>Punch</v>
      </c>
      <c r="AE63" s="1" t="str">
        <f t="shared" si="14"/>
        <v>1</v>
      </c>
      <c r="AF63" s="1" t="str">
        <f t="shared" si="15"/>
        <v>1</v>
      </c>
      <c r="AH63" s="6">
        <f t="shared" si="16"/>
        <v>33</v>
      </c>
    </row>
    <row r="64" spans="1:34">
      <c r="A64" s="1" t="s">
        <v>2263</v>
      </c>
      <c r="B64" s="1" t="s">
        <v>77</v>
      </c>
      <c r="C64" s="6" t="s">
        <v>693</v>
      </c>
      <c r="D64" s="6" t="s">
        <v>2264</v>
      </c>
      <c r="E64" s="6" t="s">
        <v>824</v>
      </c>
      <c r="F64" s="6" t="s">
        <v>212</v>
      </c>
      <c r="G64" s="6" t="s">
        <v>691</v>
      </c>
      <c r="H64" s="6" t="s">
        <v>692</v>
      </c>
      <c r="J64" s="1" t="str">
        <f t="shared" si="0"/>
        <v>001011</v>
      </c>
      <c r="K64" s="1">
        <f t="shared" si="1"/>
        <v>1</v>
      </c>
      <c r="L64" s="6" t="str">
        <f t="shared" si="2"/>
        <v>00000</v>
      </c>
      <c r="M64" s="1">
        <f t="shared" si="3"/>
        <v>69</v>
      </c>
      <c r="N64" s="6" t="str">
        <f t="shared" si="4"/>
        <v>00</v>
      </c>
      <c r="O64" s="1">
        <f t="shared" si="5"/>
        <v>4</v>
      </c>
      <c r="P64" s="1">
        <f>IF(HEX2DEC(LEFT(E64,4))&gt;=32768,HEX2DEC(LEFT(E64,4))-65536,HEX2DEC(LEFT(E64,4)))/Codes!$N$2</f>
        <v>2</v>
      </c>
      <c r="Q64" s="1">
        <f>IF(HEX2DEC(RIGHT(E64,4))&gt;=32768,HEX2DEC(RIGHT(E64,4))-65536,HEX2DEC(RIGHT(E64,4)))/Codes!$N$2</f>
        <v>0</v>
      </c>
      <c r="R64" s="1">
        <f>IF(HEX2DEC(LEFT(F64,4))&gt;=32768,HEX2DEC(LEFT(F64,4))-65536,HEX2DEC(LEFT(F64,4)))/Codes!$N$2</f>
        <v>2.8</v>
      </c>
      <c r="S64" s="1">
        <f>IF(HEX2DEC(RIGHT(F64,4))&gt;=32768,HEX2DEC(RIGHT(F64,4))-65536,HEX2DEC(RIGHT(F64,4)))/Codes!$N$2</f>
        <v>0</v>
      </c>
      <c r="T64" s="18">
        <f t="shared" si="6"/>
        <v>361</v>
      </c>
      <c r="U64" s="1">
        <f t="shared" si="7"/>
        <v>150</v>
      </c>
      <c r="V64" s="1">
        <f t="shared" si="8"/>
        <v>0</v>
      </c>
      <c r="W64" s="1" t="str">
        <f t="shared" si="9"/>
        <v>101</v>
      </c>
      <c r="X64" s="1">
        <f t="shared" si="10"/>
        <v>3</v>
      </c>
      <c r="Y64" s="1">
        <f t="shared" si="11"/>
        <v>5</v>
      </c>
      <c r="Z64" s="1" t="str">
        <f>VLOOKUP(BIN2DEC(MID(HEX2BIN(MID(H64,3,2),8),2,5)),Codes!$E$1:$F$18,2)</f>
        <v>Flower</v>
      </c>
      <c r="AA64" s="6" t="str">
        <f t="shared" si="12"/>
        <v>0</v>
      </c>
      <c r="AB64" s="1">
        <f t="shared" si="13"/>
        <v>2</v>
      </c>
      <c r="AC64" s="1" t="str">
        <f>VLOOKUP(BIN2DEC(RIGHT(HEX2BIN(MID(H64,6,1),4),1)&amp;LEFT(HEX2BIN(MID(H64,7,1),4),1)),Codes!$K$1:$L$5,2)</f>
        <v>M</v>
      </c>
      <c r="AD64" s="1" t="str">
        <f>VLOOKUP(BIN2DEC(RIGHT(HEX2BIN(MID(H64,7,1),4),3)&amp;LEFT(HEX2BIN(MID(H64,8,1),4),2)),Codes!$H$2:$I$33,2)</f>
        <v>Punch</v>
      </c>
      <c r="AE64" s="1" t="str">
        <f t="shared" si="14"/>
        <v>1</v>
      </c>
      <c r="AF64" s="1" t="str">
        <f t="shared" si="15"/>
        <v>1</v>
      </c>
      <c r="AH64" s="6">
        <f t="shared" si="16"/>
        <v>33</v>
      </c>
    </row>
    <row r="65" spans="1:34">
      <c r="A65" s="1" t="s">
        <v>2265</v>
      </c>
      <c r="B65" s="1" t="s">
        <v>77</v>
      </c>
      <c r="C65" s="6" t="s">
        <v>693</v>
      </c>
      <c r="D65" s="6" t="s">
        <v>2266</v>
      </c>
      <c r="E65" s="6" t="s">
        <v>824</v>
      </c>
      <c r="F65" s="6" t="s">
        <v>91</v>
      </c>
      <c r="G65" s="6" t="s">
        <v>691</v>
      </c>
      <c r="H65" s="6" t="s">
        <v>692</v>
      </c>
      <c r="J65" s="1" t="str">
        <f t="shared" si="0"/>
        <v>001011</v>
      </c>
      <c r="K65" s="1">
        <f t="shared" si="1"/>
        <v>2</v>
      </c>
      <c r="L65" s="6" t="str">
        <f t="shared" si="2"/>
        <v>00000</v>
      </c>
      <c r="M65" s="1">
        <f t="shared" si="3"/>
        <v>69</v>
      </c>
      <c r="N65" s="6" t="str">
        <f t="shared" si="4"/>
        <v>00</v>
      </c>
      <c r="O65" s="1">
        <f t="shared" si="5"/>
        <v>4</v>
      </c>
      <c r="P65" s="1">
        <f>IF(HEX2DEC(LEFT(E65,4))&gt;=32768,HEX2DEC(LEFT(E65,4))-65536,HEX2DEC(LEFT(E65,4)))/Codes!$N$2</f>
        <v>2</v>
      </c>
      <c r="Q65" s="1">
        <f>IF(HEX2DEC(RIGHT(E65,4))&gt;=32768,HEX2DEC(RIGHT(E65,4))-65536,HEX2DEC(RIGHT(E65,4)))/Codes!$N$2</f>
        <v>0</v>
      </c>
      <c r="R65" s="1">
        <f>IF(HEX2DEC(LEFT(F65,4))&gt;=32768,HEX2DEC(LEFT(F65,4))-65536,HEX2DEC(LEFT(F65,4)))/Codes!$N$2</f>
        <v>0</v>
      </c>
      <c r="S65" s="1">
        <f>IF(HEX2DEC(RIGHT(F65,4))&gt;=32768,HEX2DEC(RIGHT(F65,4))-65536,HEX2DEC(RIGHT(F65,4)))/Codes!$N$2</f>
        <v>0</v>
      </c>
      <c r="T65" s="18">
        <f t="shared" si="6"/>
        <v>361</v>
      </c>
      <c r="U65" s="1">
        <f t="shared" si="7"/>
        <v>150</v>
      </c>
      <c r="V65" s="1">
        <f t="shared" si="8"/>
        <v>0</v>
      </c>
      <c r="W65" s="1" t="str">
        <f t="shared" si="9"/>
        <v>101</v>
      </c>
      <c r="X65" s="1">
        <f t="shared" si="10"/>
        <v>3</v>
      </c>
      <c r="Y65" s="1">
        <f t="shared" si="11"/>
        <v>5</v>
      </c>
      <c r="Z65" s="1" t="str">
        <f>VLOOKUP(BIN2DEC(MID(HEX2BIN(MID(H65,3,2),8),2,5)),Codes!$E$1:$F$18,2)</f>
        <v>Flower</v>
      </c>
      <c r="AA65" s="6" t="str">
        <f t="shared" si="12"/>
        <v>0</v>
      </c>
      <c r="AB65" s="1">
        <f t="shared" si="13"/>
        <v>2</v>
      </c>
      <c r="AC65" s="1" t="str">
        <f>VLOOKUP(BIN2DEC(RIGHT(HEX2BIN(MID(H65,6,1),4),1)&amp;LEFT(HEX2BIN(MID(H65,7,1),4),1)),Codes!$K$1:$L$5,2)</f>
        <v>M</v>
      </c>
      <c r="AD65" s="1" t="str">
        <f>VLOOKUP(BIN2DEC(RIGHT(HEX2BIN(MID(H65,7,1),4),3)&amp;LEFT(HEX2BIN(MID(H65,8,1),4),2)),Codes!$H$2:$I$33,2)</f>
        <v>Punch</v>
      </c>
      <c r="AE65" s="1" t="str">
        <f t="shared" si="14"/>
        <v>1</v>
      </c>
      <c r="AF65" s="1" t="str">
        <f t="shared" si="15"/>
        <v>1</v>
      </c>
      <c r="AH65" s="6">
        <f t="shared" si="16"/>
        <v>33</v>
      </c>
    </row>
    <row r="66" spans="1:34">
      <c r="A66" s="1" t="s">
        <v>2267</v>
      </c>
      <c r="B66" s="1" t="s">
        <v>77</v>
      </c>
      <c r="C66" s="6" t="s">
        <v>699</v>
      </c>
      <c r="D66" s="6" t="s">
        <v>2168</v>
      </c>
      <c r="E66" s="6" t="s">
        <v>307</v>
      </c>
      <c r="F66" s="6" t="s">
        <v>232</v>
      </c>
      <c r="G66" s="6" t="s">
        <v>691</v>
      </c>
      <c r="H66" s="6" t="s">
        <v>697</v>
      </c>
      <c r="J66" s="1" t="str">
        <f t="shared" ref="J66:J239" si="17">LEFT(HEX2BIN(LEFT(D66,2),8),6)</f>
        <v>001011</v>
      </c>
      <c r="K66" s="1">
        <f t="shared" ref="K66:K239" si="18">BIN2DEC(MID(HEX2BIN(MID(D66,2,2),8),3,3))</f>
        <v>0</v>
      </c>
      <c r="L66" s="6" t="str">
        <f t="shared" ref="L66:L239" si="19">MID(HEX2BIN(MID(D66,3,2),8),2,5)</f>
        <v>00000</v>
      </c>
      <c r="M66" s="1">
        <f t="shared" ref="M66:M239" si="20">ROUNDDOWN(HEX2DEC(MID(D66,4,3))/8,0)</f>
        <v>69</v>
      </c>
      <c r="N66" s="6" t="str">
        <f t="shared" ref="N66:N239" si="21">MID(HEX2BIN(MID(D66,6,1),4),2,2)</f>
        <v>00</v>
      </c>
      <c r="O66" s="1">
        <f t="shared" ref="O66:O239" si="22">HEX2DEC(MID(D66,7,2))</f>
        <v>7</v>
      </c>
      <c r="P66" s="1">
        <f>IF(HEX2DEC(LEFT(E66,4))&gt;=32768,HEX2DEC(LEFT(E66,4))-65536,HEX2DEC(LEFT(E66,4)))/Codes!$N$2</f>
        <v>3.2</v>
      </c>
      <c r="Q66" s="1">
        <f>IF(HEX2DEC(RIGHT(E66,4))&gt;=32768,HEX2DEC(RIGHT(E66,4))-65536,HEX2DEC(RIGHT(E66,4)))/Codes!$N$2</f>
        <v>0</v>
      </c>
      <c r="R66" s="1">
        <f>IF(HEX2DEC(LEFT(F66,4))&gt;=32768,HEX2DEC(LEFT(F66,4))-65536,HEX2DEC(LEFT(F66,4)))/Codes!$N$2</f>
        <v>4.8</v>
      </c>
      <c r="S66" s="1">
        <f>IF(HEX2DEC(RIGHT(F66,4))&gt;=32768,HEX2DEC(RIGHT(F66,4))-65536,HEX2DEC(RIGHT(F66,4)))/Codes!$N$2</f>
        <v>0</v>
      </c>
      <c r="T66" s="18">
        <f t="shared" ref="T66:T239" si="23">ROUNDDOWN(HEX2DEC(LEFT(G66,3))/8,0)</f>
        <v>361</v>
      </c>
      <c r="U66" s="1">
        <f t="shared" ref="U66:U239" si="24">ROUNDDOWN(HEX2DEC(MID(G66,3,3))/4,0)-(512*ROUNDDOWN(HEX2DEC(MID(G66,3,1))/8,0))</f>
        <v>150</v>
      </c>
      <c r="V66" s="1">
        <f t="shared" ref="V66:V239" si="25">RIGHT(HEX2BIN(MID(G66,5,1),4),2)*128+HEX2DEC(MID(G66,6,1))*8+LEFT(HEX2BIN(MID(G66,7,1),4),3)</f>
        <v>0</v>
      </c>
      <c r="W66" s="1" t="str">
        <f t="shared" ref="W66:W239" si="26">MID(HEX2BIN(MID(G66,7,2),8),4,3)</f>
        <v>101</v>
      </c>
      <c r="X66" s="1">
        <f t="shared" ref="X66:X239" si="27">BIN2DEC(RIGHT(HEX2BIN(RIGHT(G66,1),4),2))</f>
        <v>3</v>
      </c>
      <c r="Y66" s="1">
        <f t="shared" ref="Y66:Y239" si="28">ROUNDDOWN(HEX2DEC(LEFT(H66,3))/8,0)</f>
        <v>8</v>
      </c>
      <c r="Z66" s="1" t="str">
        <f>VLOOKUP(BIN2DEC(MID(HEX2BIN(MID(H66,3,2),8),2,5)),Codes!$E$1:$F$18,2)</f>
        <v>Flower</v>
      </c>
      <c r="AA66" s="6" t="str">
        <f t="shared" ref="AA66:AA239" si="29">MID(HEX2BIN(MID(H66,4,1),4),3,1)</f>
        <v>0</v>
      </c>
      <c r="AB66" s="1">
        <f t="shared" ref="AB66:AB239" si="30">(MOD(HEX2DEC(MID(H66,4,1)),2))*64+ROUNDDOWN(HEX2DEC(MID(H66,5,2))/4,0)</f>
        <v>4</v>
      </c>
      <c r="AC66" s="1" t="str">
        <f>VLOOKUP(BIN2DEC(RIGHT(HEX2BIN(MID(H66,6,1),4),1)&amp;LEFT(HEX2BIN(MID(H66,7,1),4),1)),Codes!$K$1:$L$5,2)</f>
        <v>L</v>
      </c>
      <c r="AD66" s="1" t="str">
        <f>VLOOKUP(BIN2DEC(RIGHT(HEX2BIN(MID(H66,7,1),4),3)&amp;LEFT(HEX2BIN(MID(H66,8,1),4),2)),Codes!$H$2:$I$33,2)</f>
        <v>Punch</v>
      </c>
      <c r="AE66" s="1" t="str">
        <f t="shared" ref="AE66:AE239" si="31">MID(HEX2BIN(RIGHT(H66,1),4),3,1)</f>
        <v>1</v>
      </c>
      <c r="AF66" s="1" t="str">
        <f t="shared" ref="AF66:AF239" si="32">RIGHT(HEX2BIN(RIGHT(H66,1),4),1)</f>
        <v>1</v>
      </c>
      <c r="AH66" s="6">
        <f t="shared" ref="AH66:AH239" si="33">ROUNDDOWN(HEX2DEC(MID(H66,6,3))/4,0)-(256*ROUNDDOWN(HEX2DEC(MID(H66,6,1))/4,0))</f>
        <v>65</v>
      </c>
    </row>
    <row r="67" spans="1:34">
      <c r="A67" s="1" t="s">
        <v>2268</v>
      </c>
      <c r="B67" s="1" t="s">
        <v>77</v>
      </c>
      <c r="C67" s="6" t="s">
        <v>699</v>
      </c>
      <c r="D67" s="6" t="s">
        <v>2170</v>
      </c>
      <c r="E67" s="6" t="s">
        <v>824</v>
      </c>
      <c r="F67" s="6" t="s">
        <v>212</v>
      </c>
      <c r="G67" s="6" t="s">
        <v>691</v>
      </c>
      <c r="H67" s="6" t="s">
        <v>697</v>
      </c>
      <c r="J67" s="1" t="str">
        <f t="shared" si="17"/>
        <v>001011</v>
      </c>
      <c r="K67" s="1">
        <f t="shared" si="18"/>
        <v>1</v>
      </c>
      <c r="L67" s="6" t="str">
        <f t="shared" si="19"/>
        <v>00000</v>
      </c>
      <c r="M67" s="1">
        <f t="shared" si="20"/>
        <v>69</v>
      </c>
      <c r="N67" s="6" t="str">
        <f t="shared" si="21"/>
        <v>00</v>
      </c>
      <c r="O67" s="1">
        <f t="shared" si="22"/>
        <v>7</v>
      </c>
      <c r="P67" s="1">
        <f>IF(HEX2DEC(LEFT(E67,4))&gt;=32768,HEX2DEC(LEFT(E67,4))-65536,HEX2DEC(LEFT(E67,4)))/Codes!$N$2</f>
        <v>2</v>
      </c>
      <c r="Q67" s="1">
        <f>IF(HEX2DEC(RIGHT(E67,4))&gt;=32768,HEX2DEC(RIGHT(E67,4))-65536,HEX2DEC(RIGHT(E67,4)))/Codes!$N$2</f>
        <v>0</v>
      </c>
      <c r="R67" s="1">
        <f>IF(HEX2DEC(LEFT(F67,4))&gt;=32768,HEX2DEC(LEFT(F67,4))-65536,HEX2DEC(LEFT(F67,4)))/Codes!$N$2</f>
        <v>2.8</v>
      </c>
      <c r="S67" s="1">
        <f>IF(HEX2DEC(RIGHT(F67,4))&gt;=32768,HEX2DEC(RIGHT(F67,4))-65536,HEX2DEC(RIGHT(F67,4)))/Codes!$N$2</f>
        <v>0</v>
      </c>
      <c r="T67" s="18">
        <f t="shared" si="23"/>
        <v>361</v>
      </c>
      <c r="U67" s="1">
        <f t="shared" si="24"/>
        <v>150</v>
      </c>
      <c r="V67" s="1">
        <f t="shared" si="25"/>
        <v>0</v>
      </c>
      <c r="W67" s="1" t="str">
        <f t="shared" si="26"/>
        <v>101</v>
      </c>
      <c r="X67" s="1">
        <f t="shared" si="27"/>
        <v>3</v>
      </c>
      <c r="Y67" s="1">
        <f t="shared" si="28"/>
        <v>8</v>
      </c>
      <c r="Z67" s="1" t="str">
        <f>VLOOKUP(BIN2DEC(MID(HEX2BIN(MID(H67,3,2),8),2,5)),Codes!$E$1:$F$18,2)</f>
        <v>Flower</v>
      </c>
      <c r="AA67" s="6" t="str">
        <f t="shared" si="29"/>
        <v>0</v>
      </c>
      <c r="AB67" s="1">
        <f t="shared" si="30"/>
        <v>4</v>
      </c>
      <c r="AC67" s="1" t="str">
        <f>VLOOKUP(BIN2DEC(RIGHT(HEX2BIN(MID(H67,6,1),4),1)&amp;LEFT(HEX2BIN(MID(H67,7,1),4),1)),Codes!$K$1:$L$5,2)</f>
        <v>L</v>
      </c>
      <c r="AD67" s="1" t="str">
        <f>VLOOKUP(BIN2DEC(RIGHT(HEX2BIN(MID(H67,7,1),4),3)&amp;LEFT(HEX2BIN(MID(H67,8,1),4),2)),Codes!$H$2:$I$33,2)</f>
        <v>Punch</v>
      </c>
      <c r="AE67" s="1" t="str">
        <f t="shared" si="31"/>
        <v>1</v>
      </c>
      <c r="AF67" s="1" t="str">
        <f t="shared" si="32"/>
        <v>1</v>
      </c>
      <c r="AH67" s="6">
        <f t="shared" si="33"/>
        <v>65</v>
      </c>
    </row>
    <row r="68" spans="1:34">
      <c r="A68" s="1" t="s">
        <v>2269</v>
      </c>
      <c r="B68" s="1" t="s">
        <v>77</v>
      </c>
      <c r="C68" s="6" t="s">
        <v>699</v>
      </c>
      <c r="D68" s="6" t="s">
        <v>2172</v>
      </c>
      <c r="E68" s="6" t="s">
        <v>824</v>
      </c>
      <c r="F68" s="6" t="s">
        <v>91</v>
      </c>
      <c r="G68" s="6" t="s">
        <v>691</v>
      </c>
      <c r="H68" s="6" t="s">
        <v>697</v>
      </c>
      <c r="J68" s="1" t="str">
        <f t="shared" si="17"/>
        <v>001011</v>
      </c>
      <c r="K68" s="1">
        <f t="shared" si="18"/>
        <v>2</v>
      </c>
      <c r="L68" s="6" t="str">
        <f t="shared" si="19"/>
        <v>00000</v>
      </c>
      <c r="M68" s="1">
        <f t="shared" si="20"/>
        <v>69</v>
      </c>
      <c r="N68" s="6" t="str">
        <f t="shared" si="21"/>
        <v>00</v>
      </c>
      <c r="O68" s="1">
        <f t="shared" si="22"/>
        <v>7</v>
      </c>
      <c r="P68" s="1">
        <f>IF(HEX2DEC(LEFT(E68,4))&gt;=32768,HEX2DEC(LEFT(E68,4))-65536,HEX2DEC(LEFT(E68,4)))/Codes!$N$2</f>
        <v>2</v>
      </c>
      <c r="Q68" s="1">
        <f>IF(HEX2DEC(RIGHT(E68,4))&gt;=32768,HEX2DEC(RIGHT(E68,4))-65536,HEX2DEC(RIGHT(E68,4)))/Codes!$N$2</f>
        <v>0</v>
      </c>
      <c r="R68" s="1">
        <f>IF(HEX2DEC(LEFT(F68,4))&gt;=32768,HEX2DEC(LEFT(F68,4))-65536,HEX2DEC(LEFT(F68,4)))/Codes!$N$2</f>
        <v>0</v>
      </c>
      <c r="S68" s="1">
        <f>IF(HEX2DEC(RIGHT(F68,4))&gt;=32768,HEX2DEC(RIGHT(F68,4))-65536,HEX2DEC(RIGHT(F68,4)))/Codes!$N$2</f>
        <v>0</v>
      </c>
      <c r="T68" s="18">
        <f t="shared" si="23"/>
        <v>361</v>
      </c>
      <c r="U68" s="1">
        <f t="shared" si="24"/>
        <v>150</v>
      </c>
      <c r="V68" s="1">
        <f t="shared" si="25"/>
        <v>0</v>
      </c>
      <c r="W68" s="1" t="str">
        <f t="shared" si="26"/>
        <v>101</v>
      </c>
      <c r="X68" s="1">
        <f t="shared" si="27"/>
        <v>3</v>
      </c>
      <c r="Y68" s="1">
        <f t="shared" si="28"/>
        <v>8</v>
      </c>
      <c r="Z68" s="1" t="str">
        <f>VLOOKUP(BIN2DEC(MID(HEX2BIN(MID(H68,3,2),8),2,5)),Codes!$E$1:$F$18,2)</f>
        <v>Flower</v>
      </c>
      <c r="AA68" s="6" t="str">
        <f t="shared" si="29"/>
        <v>0</v>
      </c>
      <c r="AB68" s="1">
        <f t="shared" si="30"/>
        <v>4</v>
      </c>
      <c r="AC68" s="1" t="str">
        <f>VLOOKUP(BIN2DEC(RIGHT(HEX2BIN(MID(H68,6,1),4),1)&amp;LEFT(HEX2BIN(MID(H68,7,1),4),1)),Codes!$K$1:$L$5,2)</f>
        <v>L</v>
      </c>
      <c r="AD68" s="1" t="str">
        <f>VLOOKUP(BIN2DEC(RIGHT(HEX2BIN(MID(H68,7,1),4),3)&amp;LEFT(HEX2BIN(MID(H68,8,1),4),2)),Codes!$H$2:$I$33,2)</f>
        <v>Punch</v>
      </c>
      <c r="AE68" s="1" t="str">
        <f t="shared" si="31"/>
        <v>1</v>
      </c>
      <c r="AF68" s="1" t="str">
        <f t="shared" si="32"/>
        <v>1</v>
      </c>
      <c r="AH68" s="6">
        <f t="shared" si="33"/>
        <v>65</v>
      </c>
    </row>
    <row r="69" spans="1:34">
      <c r="A69" s="1" t="s">
        <v>2270</v>
      </c>
      <c r="B69" s="1" t="s">
        <v>77</v>
      </c>
      <c r="C69" s="6" t="s">
        <v>846</v>
      </c>
      <c r="D69" s="6" t="s">
        <v>2174</v>
      </c>
      <c r="E69" s="6" t="s">
        <v>307</v>
      </c>
      <c r="F69" s="6" t="s">
        <v>232</v>
      </c>
      <c r="G69" s="6" t="s">
        <v>691</v>
      </c>
      <c r="H69" s="6" t="s">
        <v>844</v>
      </c>
      <c r="J69" s="1" t="str">
        <f t="shared" si="17"/>
        <v>001011</v>
      </c>
      <c r="K69" s="1">
        <f t="shared" si="18"/>
        <v>0</v>
      </c>
      <c r="L69" s="6" t="str">
        <f t="shared" si="19"/>
        <v>00000</v>
      </c>
      <c r="M69" s="1">
        <f t="shared" si="20"/>
        <v>69</v>
      </c>
      <c r="N69" s="6" t="str">
        <f t="shared" si="21"/>
        <v>00</v>
      </c>
      <c r="O69" s="1">
        <f t="shared" si="22"/>
        <v>11</v>
      </c>
      <c r="P69" s="1">
        <f>IF(HEX2DEC(LEFT(E69,4))&gt;=32768,HEX2DEC(LEFT(E69,4))-65536,HEX2DEC(LEFT(E69,4)))/Codes!$N$2</f>
        <v>3.2</v>
      </c>
      <c r="Q69" s="1">
        <f>IF(HEX2DEC(RIGHT(E69,4))&gt;=32768,HEX2DEC(RIGHT(E69,4))-65536,HEX2DEC(RIGHT(E69,4)))/Codes!$N$2</f>
        <v>0</v>
      </c>
      <c r="R69" s="1">
        <f>IF(HEX2DEC(LEFT(F69,4))&gt;=32768,HEX2DEC(LEFT(F69,4))-65536,HEX2DEC(LEFT(F69,4)))/Codes!$N$2</f>
        <v>4.8</v>
      </c>
      <c r="S69" s="1">
        <f>IF(HEX2DEC(RIGHT(F69,4))&gt;=32768,HEX2DEC(RIGHT(F69,4))-65536,HEX2DEC(RIGHT(F69,4)))/Codes!$N$2</f>
        <v>0</v>
      </c>
      <c r="T69" s="18">
        <f t="shared" si="23"/>
        <v>361</v>
      </c>
      <c r="U69" s="1">
        <f t="shared" si="24"/>
        <v>150</v>
      </c>
      <c r="V69" s="1">
        <f t="shared" si="25"/>
        <v>0</v>
      </c>
      <c r="W69" s="1" t="str">
        <f t="shared" si="26"/>
        <v>101</v>
      </c>
      <c r="X69" s="1">
        <f t="shared" si="27"/>
        <v>3</v>
      </c>
      <c r="Y69" s="1">
        <f t="shared" si="28"/>
        <v>12</v>
      </c>
      <c r="Z69" s="1" t="str">
        <f>VLOOKUP(BIN2DEC(MID(HEX2BIN(MID(H69,3,2),8),2,5)),Codes!$E$1:$F$18,2)</f>
        <v>Flower</v>
      </c>
      <c r="AA69" s="6" t="str">
        <f t="shared" si="29"/>
        <v>0</v>
      </c>
      <c r="AB69" s="1">
        <f t="shared" si="30"/>
        <v>6</v>
      </c>
      <c r="AC69" s="1" t="str">
        <f>VLOOKUP(BIN2DEC(RIGHT(HEX2BIN(MID(H69,6,1),4),1)&amp;LEFT(HEX2BIN(MID(H69,7,1),4),1)),Codes!$K$1:$L$5,2)</f>
        <v>L</v>
      </c>
      <c r="AD69" s="1" t="str">
        <f>VLOOKUP(BIN2DEC(RIGHT(HEX2BIN(MID(H69,7,1),4),3)&amp;LEFT(HEX2BIN(MID(H69,8,1),4),2)),Codes!$H$2:$I$33,2)</f>
        <v>Punch</v>
      </c>
      <c r="AE69" s="1" t="str">
        <f t="shared" si="31"/>
        <v>1</v>
      </c>
      <c r="AF69" s="1" t="str">
        <f t="shared" si="32"/>
        <v>1</v>
      </c>
      <c r="AH69" s="6">
        <f t="shared" si="33"/>
        <v>65</v>
      </c>
    </row>
    <row r="70" spans="1:34">
      <c r="A70" s="1" t="s">
        <v>2271</v>
      </c>
      <c r="B70" s="1" t="s">
        <v>77</v>
      </c>
      <c r="C70" s="6" t="s">
        <v>846</v>
      </c>
      <c r="D70" s="6" t="s">
        <v>2176</v>
      </c>
      <c r="E70" s="6" t="s">
        <v>824</v>
      </c>
      <c r="F70" s="6" t="s">
        <v>212</v>
      </c>
      <c r="G70" s="6" t="s">
        <v>691</v>
      </c>
      <c r="H70" s="6" t="s">
        <v>844</v>
      </c>
      <c r="J70" s="1" t="str">
        <f t="shared" si="17"/>
        <v>001011</v>
      </c>
      <c r="K70" s="1">
        <f t="shared" si="18"/>
        <v>1</v>
      </c>
      <c r="L70" s="6" t="str">
        <f t="shared" si="19"/>
        <v>00000</v>
      </c>
      <c r="M70" s="1">
        <f t="shared" si="20"/>
        <v>69</v>
      </c>
      <c r="N70" s="6" t="str">
        <f t="shared" si="21"/>
        <v>00</v>
      </c>
      <c r="O70" s="1">
        <f t="shared" si="22"/>
        <v>11</v>
      </c>
      <c r="P70" s="1">
        <f>IF(HEX2DEC(LEFT(E70,4))&gt;=32768,HEX2DEC(LEFT(E70,4))-65536,HEX2DEC(LEFT(E70,4)))/Codes!$N$2</f>
        <v>2</v>
      </c>
      <c r="Q70" s="1">
        <f>IF(HEX2DEC(RIGHT(E70,4))&gt;=32768,HEX2DEC(RIGHT(E70,4))-65536,HEX2DEC(RIGHT(E70,4)))/Codes!$N$2</f>
        <v>0</v>
      </c>
      <c r="R70" s="1">
        <f>IF(HEX2DEC(LEFT(F70,4))&gt;=32768,HEX2DEC(LEFT(F70,4))-65536,HEX2DEC(LEFT(F70,4)))/Codes!$N$2</f>
        <v>2.8</v>
      </c>
      <c r="S70" s="1">
        <f>IF(HEX2DEC(RIGHT(F70,4))&gt;=32768,HEX2DEC(RIGHT(F70,4))-65536,HEX2DEC(RIGHT(F70,4)))/Codes!$N$2</f>
        <v>0</v>
      </c>
      <c r="T70" s="18">
        <f t="shared" si="23"/>
        <v>361</v>
      </c>
      <c r="U70" s="1">
        <f t="shared" si="24"/>
        <v>150</v>
      </c>
      <c r="V70" s="1">
        <f t="shared" si="25"/>
        <v>0</v>
      </c>
      <c r="W70" s="1" t="str">
        <f t="shared" si="26"/>
        <v>101</v>
      </c>
      <c r="X70" s="1">
        <f t="shared" si="27"/>
        <v>3</v>
      </c>
      <c r="Y70" s="1">
        <f t="shared" si="28"/>
        <v>12</v>
      </c>
      <c r="Z70" s="1" t="str">
        <f>VLOOKUP(BIN2DEC(MID(HEX2BIN(MID(H70,3,2),8),2,5)),Codes!$E$1:$F$18,2)</f>
        <v>Flower</v>
      </c>
      <c r="AA70" s="6" t="str">
        <f t="shared" si="29"/>
        <v>0</v>
      </c>
      <c r="AB70" s="1">
        <f t="shared" si="30"/>
        <v>6</v>
      </c>
      <c r="AC70" s="1" t="str">
        <f>VLOOKUP(BIN2DEC(RIGHT(HEX2BIN(MID(H70,6,1),4),1)&amp;LEFT(HEX2BIN(MID(H70,7,1),4),1)),Codes!$K$1:$L$5,2)</f>
        <v>L</v>
      </c>
      <c r="AD70" s="1" t="str">
        <f>VLOOKUP(BIN2DEC(RIGHT(HEX2BIN(MID(H70,7,1),4),3)&amp;LEFT(HEX2BIN(MID(H70,8,1),4),2)),Codes!$H$2:$I$33,2)</f>
        <v>Punch</v>
      </c>
      <c r="AE70" s="1" t="str">
        <f t="shared" si="31"/>
        <v>1</v>
      </c>
      <c r="AF70" s="1" t="str">
        <f t="shared" si="32"/>
        <v>1</v>
      </c>
      <c r="AH70" s="6">
        <f t="shared" si="33"/>
        <v>65</v>
      </c>
    </row>
    <row r="71" spans="1:34">
      <c r="A71" s="1" t="s">
        <v>2272</v>
      </c>
      <c r="B71" s="1" t="s">
        <v>77</v>
      </c>
      <c r="C71" s="6" t="s">
        <v>846</v>
      </c>
      <c r="D71" s="6" t="s">
        <v>2178</v>
      </c>
      <c r="E71" s="6" t="s">
        <v>824</v>
      </c>
      <c r="F71" s="6" t="s">
        <v>91</v>
      </c>
      <c r="G71" s="6" t="s">
        <v>691</v>
      </c>
      <c r="H71" s="6" t="s">
        <v>844</v>
      </c>
      <c r="J71" s="1" t="str">
        <f t="shared" si="17"/>
        <v>001011</v>
      </c>
      <c r="K71" s="1">
        <f t="shared" si="18"/>
        <v>2</v>
      </c>
      <c r="L71" s="6" t="str">
        <f t="shared" si="19"/>
        <v>00000</v>
      </c>
      <c r="M71" s="1">
        <f t="shared" si="20"/>
        <v>69</v>
      </c>
      <c r="N71" s="6" t="str">
        <f t="shared" si="21"/>
        <v>00</v>
      </c>
      <c r="O71" s="1">
        <f t="shared" si="22"/>
        <v>11</v>
      </c>
      <c r="P71" s="1">
        <f>IF(HEX2DEC(LEFT(E71,4))&gt;=32768,HEX2DEC(LEFT(E71,4))-65536,HEX2DEC(LEFT(E71,4)))/Codes!$N$2</f>
        <v>2</v>
      </c>
      <c r="Q71" s="1">
        <f>IF(HEX2DEC(RIGHT(E71,4))&gt;=32768,HEX2DEC(RIGHT(E71,4))-65536,HEX2DEC(RIGHT(E71,4)))/Codes!$N$2</f>
        <v>0</v>
      </c>
      <c r="R71" s="1">
        <f>IF(HEX2DEC(LEFT(F71,4))&gt;=32768,HEX2DEC(LEFT(F71,4))-65536,HEX2DEC(LEFT(F71,4)))/Codes!$N$2</f>
        <v>0</v>
      </c>
      <c r="S71" s="1">
        <f>IF(HEX2DEC(RIGHT(F71,4))&gt;=32768,HEX2DEC(RIGHT(F71,4))-65536,HEX2DEC(RIGHT(F71,4)))/Codes!$N$2</f>
        <v>0</v>
      </c>
      <c r="T71" s="18">
        <f t="shared" si="23"/>
        <v>361</v>
      </c>
      <c r="U71" s="1">
        <f t="shared" si="24"/>
        <v>150</v>
      </c>
      <c r="V71" s="1">
        <f t="shared" si="25"/>
        <v>0</v>
      </c>
      <c r="W71" s="1" t="str">
        <f t="shared" si="26"/>
        <v>101</v>
      </c>
      <c r="X71" s="1">
        <f t="shared" si="27"/>
        <v>3</v>
      </c>
      <c r="Y71" s="1">
        <f t="shared" si="28"/>
        <v>12</v>
      </c>
      <c r="Z71" s="1" t="str">
        <f>VLOOKUP(BIN2DEC(MID(HEX2BIN(MID(H71,3,2),8),2,5)),Codes!$E$1:$F$18,2)</f>
        <v>Flower</v>
      </c>
      <c r="AA71" s="6" t="str">
        <f t="shared" si="29"/>
        <v>0</v>
      </c>
      <c r="AB71" s="1">
        <f t="shared" si="30"/>
        <v>6</v>
      </c>
      <c r="AC71" s="1" t="str">
        <f>VLOOKUP(BIN2DEC(RIGHT(HEX2BIN(MID(H71,6,1),4),1)&amp;LEFT(HEX2BIN(MID(H71,7,1),4),1)),Codes!$K$1:$L$5,2)</f>
        <v>L</v>
      </c>
      <c r="AD71" s="1" t="str">
        <f>VLOOKUP(BIN2DEC(RIGHT(HEX2BIN(MID(H71,7,1),4),3)&amp;LEFT(HEX2BIN(MID(H71,8,1),4),2)),Codes!$H$2:$I$33,2)</f>
        <v>Punch</v>
      </c>
      <c r="AE71" s="1" t="str">
        <f t="shared" si="31"/>
        <v>1</v>
      </c>
      <c r="AF71" s="1" t="str">
        <f t="shared" si="32"/>
        <v>1</v>
      </c>
      <c r="AH71" s="6">
        <f t="shared" si="33"/>
        <v>65</v>
      </c>
    </row>
    <row r="72" spans="1:34">
      <c r="A72" s="1" t="s">
        <v>2273</v>
      </c>
      <c r="B72" s="1" t="s">
        <v>77</v>
      </c>
      <c r="C72" s="6" t="s">
        <v>695</v>
      </c>
      <c r="D72" s="6" t="s">
        <v>2210</v>
      </c>
      <c r="E72" s="6" t="s">
        <v>307</v>
      </c>
      <c r="F72" s="6" t="s">
        <v>232</v>
      </c>
      <c r="G72" s="6" t="s">
        <v>743</v>
      </c>
      <c r="H72" s="6" t="s">
        <v>849</v>
      </c>
      <c r="J72" s="1" t="str">
        <f t="shared" si="17"/>
        <v>001011</v>
      </c>
      <c r="K72" s="1">
        <f t="shared" si="18"/>
        <v>0</v>
      </c>
      <c r="L72" s="6" t="str">
        <f t="shared" si="19"/>
        <v>00000</v>
      </c>
      <c r="M72" s="1">
        <f t="shared" si="20"/>
        <v>69</v>
      </c>
      <c r="N72" s="6" t="str">
        <f t="shared" si="21"/>
        <v>00</v>
      </c>
      <c r="O72" s="1">
        <f t="shared" si="22"/>
        <v>6</v>
      </c>
      <c r="P72" s="1">
        <f>IF(HEX2DEC(LEFT(E72,4))&gt;=32768,HEX2DEC(LEFT(E72,4))-65536,HEX2DEC(LEFT(E72,4)))/Codes!$N$2</f>
        <v>3.2</v>
      </c>
      <c r="Q72" s="1">
        <f>IF(HEX2DEC(RIGHT(E72,4))&gt;=32768,HEX2DEC(RIGHT(E72,4))-65536,HEX2DEC(RIGHT(E72,4)))/Codes!$N$2</f>
        <v>0</v>
      </c>
      <c r="R72" s="1">
        <f>IF(HEX2DEC(LEFT(F72,4))&gt;=32768,HEX2DEC(LEFT(F72,4))-65536,HEX2DEC(LEFT(F72,4)))/Codes!$N$2</f>
        <v>4.8</v>
      </c>
      <c r="S72" s="1">
        <f>IF(HEX2DEC(RIGHT(F72,4))&gt;=32768,HEX2DEC(RIGHT(F72,4))-65536,HEX2DEC(RIGHT(F72,4)))/Codes!$N$2</f>
        <v>0</v>
      </c>
      <c r="T72" s="18">
        <f t="shared" si="23"/>
        <v>361</v>
      </c>
      <c r="U72" s="1">
        <f t="shared" si="24"/>
        <v>70</v>
      </c>
      <c r="V72" s="1">
        <f t="shared" si="25"/>
        <v>0</v>
      </c>
      <c r="W72" s="1" t="str">
        <f t="shared" si="26"/>
        <v>101</v>
      </c>
      <c r="X72" s="1">
        <f t="shared" si="27"/>
        <v>3</v>
      </c>
      <c r="Y72" s="1">
        <f t="shared" si="28"/>
        <v>35</v>
      </c>
      <c r="Z72" s="1" t="str">
        <f>VLOOKUP(BIN2DEC(MID(HEX2BIN(MID(H72,3,2),8),2,5)),Codes!$E$1:$F$18,2)</f>
        <v>Flower</v>
      </c>
      <c r="AA72" s="6" t="str">
        <f t="shared" si="29"/>
        <v>0</v>
      </c>
      <c r="AB72" s="1">
        <f t="shared" si="30"/>
        <v>0</v>
      </c>
      <c r="AC72" s="1" t="str">
        <f>VLOOKUP(BIN2DEC(RIGHT(HEX2BIN(MID(H72,6,1),4),1)&amp;LEFT(HEX2BIN(MID(H72,7,1),4),1)),Codes!$K$1:$L$5,2)</f>
        <v>L</v>
      </c>
      <c r="AD72" s="1" t="str">
        <f>VLOOKUP(BIN2DEC(RIGHT(HEX2BIN(MID(H72,7,1),4),3)&amp;LEFT(HEX2BIN(MID(H72,8,1),4),2)),Codes!$H$2:$I$33,2)</f>
        <v>Punch</v>
      </c>
      <c r="AE72" s="1" t="str">
        <f t="shared" si="31"/>
        <v>1</v>
      </c>
      <c r="AF72" s="1" t="str">
        <f t="shared" si="32"/>
        <v>1</v>
      </c>
      <c r="AH72" s="6">
        <f t="shared" si="33"/>
        <v>65</v>
      </c>
    </row>
    <row r="73" spans="1:34">
      <c r="A73" s="1" t="s">
        <v>2274</v>
      </c>
      <c r="B73" s="1" t="s">
        <v>77</v>
      </c>
      <c r="C73" s="6" t="s">
        <v>695</v>
      </c>
      <c r="D73" s="6" t="s">
        <v>2212</v>
      </c>
      <c r="E73" s="6" t="s">
        <v>824</v>
      </c>
      <c r="F73" s="6" t="s">
        <v>212</v>
      </c>
      <c r="G73" s="6" t="s">
        <v>743</v>
      </c>
      <c r="H73" s="6" t="s">
        <v>849</v>
      </c>
      <c r="J73" s="1" t="str">
        <f t="shared" si="17"/>
        <v>001011</v>
      </c>
      <c r="K73" s="1">
        <f t="shared" si="18"/>
        <v>1</v>
      </c>
      <c r="L73" s="6" t="str">
        <f t="shared" si="19"/>
        <v>00000</v>
      </c>
      <c r="M73" s="1">
        <f t="shared" si="20"/>
        <v>69</v>
      </c>
      <c r="N73" s="6" t="str">
        <f t="shared" si="21"/>
        <v>00</v>
      </c>
      <c r="O73" s="1">
        <f t="shared" si="22"/>
        <v>6</v>
      </c>
      <c r="P73" s="1">
        <f>IF(HEX2DEC(LEFT(E73,4))&gt;=32768,HEX2DEC(LEFT(E73,4))-65536,HEX2DEC(LEFT(E73,4)))/Codes!$N$2</f>
        <v>2</v>
      </c>
      <c r="Q73" s="1">
        <f>IF(HEX2DEC(RIGHT(E73,4))&gt;=32768,HEX2DEC(RIGHT(E73,4))-65536,HEX2DEC(RIGHT(E73,4)))/Codes!$N$2</f>
        <v>0</v>
      </c>
      <c r="R73" s="1">
        <f>IF(HEX2DEC(LEFT(F73,4))&gt;=32768,HEX2DEC(LEFT(F73,4))-65536,HEX2DEC(LEFT(F73,4)))/Codes!$N$2</f>
        <v>2.8</v>
      </c>
      <c r="S73" s="1">
        <f>IF(HEX2DEC(RIGHT(F73,4))&gt;=32768,HEX2DEC(RIGHT(F73,4))-65536,HEX2DEC(RIGHT(F73,4)))/Codes!$N$2</f>
        <v>0</v>
      </c>
      <c r="T73" s="18">
        <f t="shared" si="23"/>
        <v>361</v>
      </c>
      <c r="U73" s="1">
        <f t="shared" si="24"/>
        <v>70</v>
      </c>
      <c r="V73" s="1">
        <f t="shared" si="25"/>
        <v>0</v>
      </c>
      <c r="W73" s="1" t="str">
        <f t="shared" si="26"/>
        <v>101</v>
      </c>
      <c r="X73" s="1">
        <f t="shared" si="27"/>
        <v>3</v>
      </c>
      <c r="Y73" s="1">
        <f t="shared" si="28"/>
        <v>35</v>
      </c>
      <c r="Z73" s="1" t="str">
        <f>VLOOKUP(BIN2DEC(MID(HEX2BIN(MID(H73,3,2),8),2,5)),Codes!$E$1:$F$18,2)</f>
        <v>Flower</v>
      </c>
      <c r="AA73" s="6" t="str">
        <f t="shared" si="29"/>
        <v>0</v>
      </c>
      <c r="AB73" s="1">
        <f t="shared" si="30"/>
        <v>0</v>
      </c>
      <c r="AC73" s="1" t="str">
        <f>VLOOKUP(BIN2DEC(RIGHT(HEX2BIN(MID(H73,6,1),4),1)&amp;LEFT(HEX2BIN(MID(H73,7,1),4),1)),Codes!$K$1:$L$5,2)</f>
        <v>L</v>
      </c>
      <c r="AD73" s="1" t="str">
        <f>VLOOKUP(BIN2DEC(RIGHT(HEX2BIN(MID(H73,7,1),4),3)&amp;LEFT(HEX2BIN(MID(H73,8,1),4),2)),Codes!$H$2:$I$33,2)</f>
        <v>Punch</v>
      </c>
      <c r="AE73" s="1" t="str">
        <f t="shared" si="31"/>
        <v>1</v>
      </c>
      <c r="AF73" s="1" t="str">
        <f t="shared" si="32"/>
        <v>1</v>
      </c>
      <c r="AH73" s="6">
        <f t="shared" si="33"/>
        <v>65</v>
      </c>
    </row>
    <row r="74" spans="1:34">
      <c r="A74" s="1" t="s">
        <v>2275</v>
      </c>
      <c r="B74" s="1" t="s">
        <v>77</v>
      </c>
      <c r="C74" s="6" t="s">
        <v>695</v>
      </c>
      <c r="D74" s="6" t="s">
        <v>2214</v>
      </c>
      <c r="E74" s="6" t="s">
        <v>824</v>
      </c>
      <c r="F74" s="6" t="s">
        <v>91</v>
      </c>
      <c r="G74" s="6" t="s">
        <v>743</v>
      </c>
      <c r="H74" s="6" t="s">
        <v>849</v>
      </c>
      <c r="J74" s="1" t="str">
        <f t="shared" si="17"/>
        <v>001011</v>
      </c>
      <c r="K74" s="1">
        <f t="shared" si="18"/>
        <v>2</v>
      </c>
      <c r="L74" s="6" t="str">
        <f t="shared" si="19"/>
        <v>00000</v>
      </c>
      <c r="M74" s="1">
        <f t="shared" si="20"/>
        <v>69</v>
      </c>
      <c r="N74" s="6" t="str">
        <f t="shared" si="21"/>
        <v>00</v>
      </c>
      <c r="O74" s="1">
        <f t="shared" si="22"/>
        <v>6</v>
      </c>
      <c r="P74" s="1">
        <f>IF(HEX2DEC(LEFT(E74,4))&gt;=32768,HEX2DEC(LEFT(E74,4))-65536,HEX2DEC(LEFT(E74,4)))/Codes!$N$2</f>
        <v>2</v>
      </c>
      <c r="Q74" s="1">
        <f>IF(HEX2DEC(RIGHT(E74,4))&gt;=32768,HEX2DEC(RIGHT(E74,4))-65536,HEX2DEC(RIGHT(E74,4)))/Codes!$N$2</f>
        <v>0</v>
      </c>
      <c r="R74" s="1">
        <f>IF(HEX2DEC(LEFT(F74,4))&gt;=32768,HEX2DEC(LEFT(F74,4))-65536,HEX2DEC(LEFT(F74,4)))/Codes!$N$2</f>
        <v>0</v>
      </c>
      <c r="S74" s="1">
        <f>IF(HEX2DEC(RIGHT(F74,4))&gt;=32768,HEX2DEC(RIGHT(F74,4))-65536,HEX2DEC(RIGHT(F74,4)))/Codes!$N$2</f>
        <v>0</v>
      </c>
      <c r="T74" s="18">
        <f t="shared" si="23"/>
        <v>361</v>
      </c>
      <c r="U74" s="1">
        <f t="shared" si="24"/>
        <v>70</v>
      </c>
      <c r="V74" s="1">
        <f t="shared" si="25"/>
        <v>0</v>
      </c>
      <c r="W74" s="1" t="str">
        <f t="shared" si="26"/>
        <v>101</v>
      </c>
      <c r="X74" s="1">
        <f t="shared" si="27"/>
        <v>3</v>
      </c>
      <c r="Y74" s="1">
        <f t="shared" si="28"/>
        <v>35</v>
      </c>
      <c r="Z74" s="1" t="str">
        <f>VLOOKUP(BIN2DEC(MID(HEX2BIN(MID(H74,3,2),8),2,5)),Codes!$E$1:$F$18,2)</f>
        <v>Flower</v>
      </c>
      <c r="AA74" s="6" t="str">
        <f t="shared" si="29"/>
        <v>0</v>
      </c>
      <c r="AB74" s="1">
        <f t="shared" si="30"/>
        <v>0</v>
      </c>
      <c r="AC74" s="1" t="str">
        <f>VLOOKUP(BIN2DEC(RIGHT(HEX2BIN(MID(H74,6,1),4),1)&amp;LEFT(HEX2BIN(MID(H74,7,1),4),1)),Codes!$K$1:$L$5,2)</f>
        <v>L</v>
      </c>
      <c r="AD74" s="1" t="str">
        <f>VLOOKUP(BIN2DEC(RIGHT(HEX2BIN(MID(H74,7,1),4),3)&amp;LEFT(HEX2BIN(MID(H74,8,1),4),2)),Codes!$H$2:$I$33,2)</f>
        <v>Punch</v>
      </c>
      <c r="AE74" s="1" t="str">
        <f t="shared" si="31"/>
        <v>1</v>
      </c>
      <c r="AF74" s="1" t="str">
        <f t="shared" si="32"/>
        <v>1</v>
      </c>
      <c r="AH74" s="6">
        <f t="shared" si="33"/>
        <v>65</v>
      </c>
    </row>
    <row r="75" spans="1:34">
      <c r="A75" s="1" t="s">
        <v>2569</v>
      </c>
      <c r="B75" s="1" t="s">
        <v>77</v>
      </c>
      <c r="C75" s="6" t="s">
        <v>1424</v>
      </c>
      <c r="D75" s="6" t="s">
        <v>2570</v>
      </c>
      <c r="E75" s="6" t="s">
        <v>2332</v>
      </c>
      <c r="F75" s="6" t="s">
        <v>91</v>
      </c>
      <c r="G75" s="6" t="s">
        <v>557</v>
      </c>
      <c r="H75" s="6" t="s">
        <v>558</v>
      </c>
      <c r="J75" s="1" t="str">
        <f t="shared" si="17"/>
        <v>001011</v>
      </c>
      <c r="K75" s="1">
        <f t="shared" si="18"/>
        <v>3</v>
      </c>
      <c r="L75" s="6" t="str">
        <f t="shared" si="19"/>
        <v>00000</v>
      </c>
      <c r="M75" s="1">
        <f t="shared" si="20"/>
        <v>61</v>
      </c>
      <c r="N75" s="6" t="str">
        <f t="shared" si="21"/>
        <v>00</v>
      </c>
      <c r="O75" s="1">
        <f t="shared" si="22"/>
        <v>7</v>
      </c>
      <c r="P75" s="1">
        <f>IF(HEX2DEC(LEFT(E75,4))&gt;=32768,HEX2DEC(LEFT(E75,4))-65536,HEX2DEC(LEFT(E75,4)))/Codes!$N$2</f>
        <v>12</v>
      </c>
      <c r="Q75" s="1">
        <f>IF(HEX2DEC(RIGHT(E75,4))&gt;=32768,HEX2DEC(RIGHT(E75,4))-65536,HEX2DEC(RIGHT(E75,4)))/Codes!$N$2</f>
        <v>0</v>
      </c>
      <c r="R75" s="1">
        <f>IF(HEX2DEC(LEFT(F75,4))&gt;=32768,HEX2DEC(LEFT(F75,4))-65536,HEX2DEC(LEFT(F75,4)))/Codes!$N$2</f>
        <v>0</v>
      </c>
      <c r="S75" s="1">
        <f>IF(HEX2DEC(RIGHT(F75,4))&gt;=32768,HEX2DEC(RIGHT(F75,4))-65536,HEX2DEC(RIGHT(F75,4)))/Codes!$N$2</f>
        <v>0</v>
      </c>
      <c r="T75" s="18">
        <f t="shared" si="23"/>
        <v>361</v>
      </c>
      <c r="U75" s="1">
        <f t="shared" si="24"/>
        <v>100</v>
      </c>
      <c r="V75" s="1">
        <f t="shared" si="25"/>
        <v>0</v>
      </c>
      <c r="W75" s="1" t="str">
        <f t="shared" si="26"/>
        <v>101</v>
      </c>
      <c r="X75" s="1">
        <f t="shared" si="27"/>
        <v>3</v>
      </c>
      <c r="Y75" s="1">
        <f t="shared" si="28"/>
        <v>10</v>
      </c>
      <c r="Z75" s="1" t="str">
        <f>VLOOKUP(BIN2DEC(MID(HEX2BIN(MID(H75,3,2),8),2,5)),Codes!$E$1:$F$18,2)</f>
        <v>Slash</v>
      </c>
      <c r="AA75" s="6" t="str">
        <f t="shared" si="29"/>
        <v>0</v>
      </c>
      <c r="AB75" s="1">
        <f t="shared" si="30"/>
        <v>2</v>
      </c>
      <c r="AC75" s="1" t="str">
        <f>VLOOKUP(BIN2DEC(RIGHT(HEX2BIN(MID(H75,6,1),4),1)&amp;LEFT(HEX2BIN(MID(H75,7,1),4),1)),Codes!$K$1:$L$5,2)</f>
        <v>M</v>
      </c>
      <c r="AD75" s="1" t="str">
        <f>VLOOKUP(BIN2DEC(RIGHT(HEX2BIN(MID(H75,7,1),4),3)&amp;LEFT(HEX2BIN(MID(H75,8,1),4),2)),Codes!$H$2:$I$33,2)</f>
        <v>Slash</v>
      </c>
      <c r="AE75" s="1" t="str">
        <f t="shared" si="31"/>
        <v>1</v>
      </c>
      <c r="AF75" s="1" t="str">
        <f t="shared" si="32"/>
        <v>1</v>
      </c>
      <c r="AH75" s="6">
        <f t="shared" si="33"/>
        <v>35</v>
      </c>
    </row>
    <row r="76" spans="1:34">
      <c r="A76" s="1" t="s">
        <v>2571</v>
      </c>
      <c r="B76" s="1" t="s">
        <v>77</v>
      </c>
      <c r="C76" s="6" t="s">
        <v>1425</v>
      </c>
      <c r="D76" s="6" t="s">
        <v>2572</v>
      </c>
      <c r="E76" s="6" t="s">
        <v>2332</v>
      </c>
      <c r="F76" s="6" t="s">
        <v>91</v>
      </c>
      <c r="G76" s="6" t="s">
        <v>557</v>
      </c>
      <c r="H76" s="6" t="s">
        <v>561</v>
      </c>
      <c r="J76" s="1" t="str">
        <f t="shared" si="17"/>
        <v>001011</v>
      </c>
      <c r="K76" s="1">
        <f t="shared" si="18"/>
        <v>3</v>
      </c>
      <c r="L76" s="6" t="str">
        <f t="shared" si="19"/>
        <v>00000</v>
      </c>
      <c r="M76" s="1">
        <f t="shared" si="20"/>
        <v>61</v>
      </c>
      <c r="N76" s="6" t="str">
        <f t="shared" si="21"/>
        <v>00</v>
      </c>
      <c r="O76" s="1">
        <f t="shared" si="22"/>
        <v>11</v>
      </c>
      <c r="P76" s="1">
        <f>IF(HEX2DEC(LEFT(E76,4))&gt;=32768,HEX2DEC(LEFT(E76,4))-65536,HEX2DEC(LEFT(E76,4)))/Codes!$N$2</f>
        <v>12</v>
      </c>
      <c r="Q76" s="1">
        <f>IF(HEX2DEC(RIGHT(E76,4))&gt;=32768,HEX2DEC(RIGHT(E76,4))-65536,HEX2DEC(RIGHT(E76,4)))/Codes!$N$2</f>
        <v>0</v>
      </c>
      <c r="R76" s="1">
        <f>IF(HEX2DEC(LEFT(F76,4))&gt;=32768,HEX2DEC(LEFT(F76,4))-65536,HEX2DEC(LEFT(F76,4)))/Codes!$N$2</f>
        <v>0</v>
      </c>
      <c r="S76" s="1">
        <f>IF(HEX2DEC(RIGHT(F76,4))&gt;=32768,HEX2DEC(RIGHT(F76,4))-65536,HEX2DEC(RIGHT(F76,4)))/Codes!$N$2</f>
        <v>0</v>
      </c>
      <c r="T76" s="18">
        <f t="shared" si="23"/>
        <v>361</v>
      </c>
      <c r="U76" s="1">
        <f t="shared" si="24"/>
        <v>100</v>
      </c>
      <c r="V76" s="1">
        <f t="shared" si="25"/>
        <v>0</v>
      </c>
      <c r="W76" s="1" t="str">
        <f t="shared" si="26"/>
        <v>101</v>
      </c>
      <c r="X76" s="1">
        <f t="shared" si="27"/>
        <v>3</v>
      </c>
      <c r="Y76" s="1">
        <f t="shared" si="28"/>
        <v>15</v>
      </c>
      <c r="Z76" s="1" t="str">
        <f>VLOOKUP(BIN2DEC(MID(HEX2BIN(MID(H76,3,2),8),2,5)),Codes!$E$1:$F$18,2)</f>
        <v>Slash</v>
      </c>
      <c r="AA76" s="6" t="str">
        <f t="shared" si="29"/>
        <v>0</v>
      </c>
      <c r="AB76" s="1">
        <f t="shared" si="30"/>
        <v>4</v>
      </c>
      <c r="AC76" s="1" t="str">
        <f>VLOOKUP(BIN2DEC(RIGHT(HEX2BIN(MID(H76,6,1),4),1)&amp;LEFT(HEX2BIN(MID(H76,7,1),4),1)),Codes!$K$1:$L$5,2)</f>
        <v>L</v>
      </c>
      <c r="AD76" s="1" t="str">
        <f>VLOOKUP(BIN2DEC(RIGHT(HEX2BIN(MID(H76,7,1),4),3)&amp;LEFT(HEX2BIN(MID(H76,8,1),4),2)),Codes!$H$2:$I$33,2)</f>
        <v>Slash</v>
      </c>
      <c r="AE76" s="1" t="str">
        <f t="shared" si="31"/>
        <v>1</v>
      </c>
      <c r="AF76" s="1" t="str">
        <f t="shared" si="32"/>
        <v>1</v>
      </c>
      <c r="AH76" s="6">
        <f t="shared" si="33"/>
        <v>67</v>
      </c>
    </row>
    <row r="77" spans="1:34">
      <c r="A77" s="1" t="s">
        <v>2573</v>
      </c>
      <c r="B77" s="1" t="s">
        <v>77</v>
      </c>
      <c r="C77" s="6" t="s">
        <v>1426</v>
      </c>
      <c r="D77" s="6" t="s">
        <v>2574</v>
      </c>
      <c r="E77" s="6" t="s">
        <v>2332</v>
      </c>
      <c r="F77" s="6" t="s">
        <v>91</v>
      </c>
      <c r="G77" s="6" t="s">
        <v>557</v>
      </c>
      <c r="H77" s="6" t="s">
        <v>736</v>
      </c>
      <c r="J77" s="1" t="str">
        <f t="shared" si="17"/>
        <v>001011</v>
      </c>
      <c r="K77" s="1">
        <f t="shared" si="18"/>
        <v>3</v>
      </c>
      <c r="L77" s="6" t="str">
        <f t="shared" si="19"/>
        <v>00000</v>
      </c>
      <c r="M77" s="1">
        <f t="shared" si="20"/>
        <v>34</v>
      </c>
      <c r="N77" s="6" t="str">
        <f t="shared" si="21"/>
        <v>00</v>
      </c>
      <c r="O77" s="1">
        <f t="shared" si="22"/>
        <v>15</v>
      </c>
      <c r="P77" s="1">
        <f>IF(HEX2DEC(LEFT(E77,4))&gt;=32768,HEX2DEC(LEFT(E77,4))-65536,HEX2DEC(LEFT(E77,4)))/Codes!$N$2</f>
        <v>12</v>
      </c>
      <c r="Q77" s="1">
        <f>IF(HEX2DEC(RIGHT(E77,4))&gt;=32768,HEX2DEC(RIGHT(E77,4))-65536,HEX2DEC(RIGHT(E77,4)))/Codes!$N$2</f>
        <v>0</v>
      </c>
      <c r="R77" s="1">
        <f>IF(HEX2DEC(LEFT(F77,4))&gt;=32768,HEX2DEC(LEFT(F77,4))-65536,HEX2DEC(LEFT(F77,4)))/Codes!$N$2</f>
        <v>0</v>
      </c>
      <c r="S77" s="1">
        <f>IF(HEX2DEC(RIGHT(F77,4))&gt;=32768,HEX2DEC(RIGHT(F77,4))-65536,HEX2DEC(RIGHT(F77,4)))/Codes!$N$2</f>
        <v>0</v>
      </c>
      <c r="T77" s="18">
        <f t="shared" si="23"/>
        <v>361</v>
      </c>
      <c r="U77" s="1">
        <f t="shared" si="24"/>
        <v>100</v>
      </c>
      <c r="V77" s="1">
        <f t="shared" si="25"/>
        <v>0</v>
      </c>
      <c r="W77" s="1" t="str">
        <f t="shared" si="26"/>
        <v>101</v>
      </c>
      <c r="X77" s="1">
        <f t="shared" si="27"/>
        <v>3</v>
      </c>
      <c r="Y77" s="1">
        <f t="shared" si="28"/>
        <v>28</v>
      </c>
      <c r="Z77" s="1" t="str">
        <f>VLOOKUP(BIN2DEC(MID(HEX2BIN(MID(H77,3,2),8),2,5)),Codes!$E$1:$F$18,2)</f>
        <v>Slash</v>
      </c>
      <c r="AA77" s="6" t="str">
        <f t="shared" si="29"/>
        <v>0</v>
      </c>
      <c r="AB77" s="1">
        <f t="shared" si="30"/>
        <v>6</v>
      </c>
      <c r="AC77" s="1" t="str">
        <f>VLOOKUP(BIN2DEC(RIGHT(HEX2BIN(MID(H77,6,1),4),1)&amp;LEFT(HEX2BIN(MID(H77,7,1),4),1)),Codes!$K$1:$L$5,2)</f>
        <v>L</v>
      </c>
      <c r="AD77" s="1" t="str">
        <f>VLOOKUP(BIN2DEC(RIGHT(HEX2BIN(MID(H77,7,1),4),3)&amp;LEFT(HEX2BIN(MID(H77,8,1),4),2)),Codes!$H$2:$I$33,2)</f>
        <v>Slash</v>
      </c>
      <c r="AE77" s="1" t="str">
        <f t="shared" si="31"/>
        <v>1</v>
      </c>
      <c r="AF77" s="1" t="str">
        <f t="shared" si="32"/>
        <v>1</v>
      </c>
      <c r="AH77" s="6">
        <f t="shared" si="33"/>
        <v>67</v>
      </c>
    </row>
    <row r="78" spans="1:34">
      <c r="A78" s="1" t="s">
        <v>2575</v>
      </c>
      <c r="B78" s="1" t="s">
        <v>77</v>
      </c>
      <c r="C78" s="6" t="s">
        <v>1427</v>
      </c>
      <c r="D78" s="6" t="s">
        <v>2576</v>
      </c>
      <c r="E78" s="6" t="s">
        <v>2327</v>
      </c>
      <c r="F78" s="6" t="s">
        <v>91</v>
      </c>
      <c r="G78" s="6" t="s">
        <v>557</v>
      </c>
      <c r="H78" s="6" t="s">
        <v>584</v>
      </c>
      <c r="J78" s="1" t="str">
        <f t="shared" si="17"/>
        <v>001011</v>
      </c>
      <c r="K78" s="1">
        <f t="shared" si="18"/>
        <v>3</v>
      </c>
      <c r="L78" s="6" t="str">
        <f t="shared" si="19"/>
        <v>00000</v>
      </c>
      <c r="M78" s="1">
        <f t="shared" si="20"/>
        <v>58</v>
      </c>
      <c r="N78" s="6" t="str">
        <f t="shared" si="21"/>
        <v>00</v>
      </c>
      <c r="O78" s="1">
        <f t="shared" si="22"/>
        <v>10</v>
      </c>
      <c r="P78" s="1">
        <f>IF(HEX2DEC(LEFT(E78,4))&gt;=32768,HEX2DEC(LEFT(E78,4))-65536,HEX2DEC(LEFT(E78,4)))/Codes!$N$2</f>
        <v>16</v>
      </c>
      <c r="Q78" s="1">
        <f>IF(HEX2DEC(RIGHT(E78,4))&gt;=32768,HEX2DEC(RIGHT(E78,4))-65536,HEX2DEC(RIGHT(E78,4)))/Codes!$N$2</f>
        <v>0</v>
      </c>
      <c r="R78" s="1">
        <f>IF(HEX2DEC(LEFT(F78,4))&gt;=32768,HEX2DEC(LEFT(F78,4))-65536,HEX2DEC(LEFT(F78,4)))/Codes!$N$2</f>
        <v>0</v>
      </c>
      <c r="S78" s="1">
        <f>IF(HEX2DEC(RIGHT(F78,4))&gt;=32768,HEX2DEC(RIGHT(F78,4))-65536,HEX2DEC(RIGHT(F78,4)))/Codes!$N$2</f>
        <v>0</v>
      </c>
      <c r="T78" s="18">
        <f t="shared" si="23"/>
        <v>361</v>
      </c>
      <c r="U78" s="1">
        <f t="shared" si="24"/>
        <v>100</v>
      </c>
      <c r="V78" s="1">
        <f t="shared" si="25"/>
        <v>0</v>
      </c>
      <c r="W78" s="1" t="str">
        <f t="shared" si="26"/>
        <v>101</v>
      </c>
      <c r="X78" s="1">
        <f t="shared" si="27"/>
        <v>3</v>
      </c>
      <c r="Y78" s="1">
        <f t="shared" si="28"/>
        <v>8</v>
      </c>
      <c r="Z78" s="1" t="str">
        <f>VLOOKUP(BIN2DEC(MID(HEX2BIN(MID(H78,3,2),8),2,5)),Codes!$E$1:$F$18,2)</f>
        <v>Slash</v>
      </c>
      <c r="AA78" s="6" t="str">
        <f t="shared" si="29"/>
        <v>0</v>
      </c>
      <c r="AB78" s="1">
        <f t="shared" si="30"/>
        <v>0</v>
      </c>
      <c r="AC78" s="1" t="str">
        <f>VLOOKUP(BIN2DEC(RIGHT(HEX2BIN(MID(H78,6,1),4),1)&amp;LEFT(HEX2BIN(MID(H78,7,1),4),1)),Codes!$K$1:$L$5,2)</f>
        <v>M</v>
      </c>
      <c r="AD78" s="1" t="str">
        <f>VLOOKUP(BIN2DEC(RIGHT(HEX2BIN(MID(H78,7,1),4),3)&amp;LEFT(HEX2BIN(MID(H78,8,1),4),2)),Codes!$H$2:$I$33,2)</f>
        <v>Slash</v>
      </c>
      <c r="AE78" s="1" t="str">
        <f t="shared" si="31"/>
        <v>1</v>
      </c>
      <c r="AF78" s="1" t="str">
        <f t="shared" si="32"/>
        <v>1</v>
      </c>
      <c r="AH78" s="6">
        <f t="shared" si="33"/>
        <v>35</v>
      </c>
    </row>
    <row r="79" spans="1:34">
      <c r="A79" s="1" t="s">
        <v>2577</v>
      </c>
      <c r="B79" s="1" t="s">
        <v>77</v>
      </c>
      <c r="C79" s="6" t="s">
        <v>1428</v>
      </c>
      <c r="D79" s="6" t="s">
        <v>2578</v>
      </c>
      <c r="E79" s="6" t="s">
        <v>2332</v>
      </c>
      <c r="F79" s="6" t="s">
        <v>91</v>
      </c>
      <c r="G79" s="6" t="s">
        <v>557</v>
      </c>
      <c r="H79" s="6" t="s">
        <v>750</v>
      </c>
      <c r="J79" s="1" t="str">
        <f t="shared" si="17"/>
        <v>001011</v>
      </c>
      <c r="K79" s="1">
        <f t="shared" si="18"/>
        <v>3</v>
      </c>
      <c r="L79" s="6" t="str">
        <f t="shared" si="19"/>
        <v>00000</v>
      </c>
      <c r="M79" s="1">
        <f t="shared" si="20"/>
        <v>61</v>
      </c>
      <c r="N79" s="6" t="str">
        <f t="shared" si="21"/>
        <v>00</v>
      </c>
      <c r="O79" s="1">
        <f t="shared" si="22"/>
        <v>6</v>
      </c>
      <c r="P79" s="1">
        <f>IF(HEX2DEC(LEFT(E79,4))&gt;=32768,HEX2DEC(LEFT(E79,4))-65536,HEX2DEC(LEFT(E79,4)))/Codes!$N$2</f>
        <v>12</v>
      </c>
      <c r="Q79" s="1">
        <f>IF(HEX2DEC(RIGHT(E79,4))&gt;=32768,HEX2DEC(RIGHT(E79,4))-65536,HEX2DEC(RIGHT(E79,4)))/Codes!$N$2</f>
        <v>0</v>
      </c>
      <c r="R79" s="1">
        <f>IF(HEX2DEC(LEFT(F79,4))&gt;=32768,HEX2DEC(LEFT(F79,4))-65536,HEX2DEC(LEFT(F79,4)))/Codes!$N$2</f>
        <v>0</v>
      </c>
      <c r="S79" s="1">
        <f>IF(HEX2DEC(RIGHT(F79,4))&gt;=32768,HEX2DEC(RIGHT(F79,4))-65536,HEX2DEC(RIGHT(F79,4)))/Codes!$N$2</f>
        <v>0</v>
      </c>
      <c r="T79" s="18">
        <f t="shared" si="23"/>
        <v>361</v>
      </c>
      <c r="U79" s="1">
        <f t="shared" si="24"/>
        <v>100</v>
      </c>
      <c r="V79" s="1">
        <f t="shared" si="25"/>
        <v>0</v>
      </c>
      <c r="W79" s="1" t="str">
        <f t="shared" si="26"/>
        <v>101</v>
      </c>
      <c r="X79" s="1">
        <f t="shared" si="27"/>
        <v>3</v>
      </c>
      <c r="Y79" s="1">
        <f t="shared" si="28"/>
        <v>5</v>
      </c>
      <c r="Z79" s="1" t="str">
        <f>VLOOKUP(BIN2DEC(MID(HEX2BIN(MID(H79,3,2),8),2,5)),Codes!$E$1:$F$18,2)</f>
        <v>Normal</v>
      </c>
      <c r="AA79" s="6" t="str">
        <f t="shared" si="29"/>
        <v>0</v>
      </c>
      <c r="AB79" s="1">
        <f t="shared" si="30"/>
        <v>2</v>
      </c>
      <c r="AC79" s="1" t="str">
        <f>VLOOKUP(BIN2DEC(RIGHT(HEX2BIN(MID(H79,6,1),4),1)&amp;LEFT(HEX2BIN(MID(H79,7,1),4),1)),Codes!$K$1:$L$5,2)</f>
        <v>S</v>
      </c>
      <c r="AD79" s="1" t="str">
        <f>VLOOKUP(BIN2DEC(RIGHT(HEX2BIN(MID(H79,7,1),4),3)&amp;LEFT(HEX2BIN(MID(H79,8,1),4),2)),Codes!$H$2:$I$33,2)</f>
        <v>Bat</v>
      </c>
      <c r="AE79" s="1" t="str">
        <f t="shared" si="31"/>
        <v>1</v>
      </c>
      <c r="AF79" s="1" t="str">
        <f t="shared" si="32"/>
        <v>1</v>
      </c>
      <c r="AH79" s="6">
        <f t="shared" si="33"/>
        <v>5</v>
      </c>
    </row>
    <row r="80" spans="1:34">
      <c r="A80" s="1" t="s">
        <v>2579</v>
      </c>
      <c r="B80" s="1" t="s">
        <v>77</v>
      </c>
      <c r="C80" s="6" t="s">
        <v>1429</v>
      </c>
      <c r="D80" s="6" t="s">
        <v>2580</v>
      </c>
      <c r="E80" s="6" t="s">
        <v>2332</v>
      </c>
      <c r="F80" s="6" t="s">
        <v>91</v>
      </c>
      <c r="G80" s="6" t="s">
        <v>557</v>
      </c>
      <c r="H80" s="6" t="s">
        <v>586</v>
      </c>
      <c r="J80" s="1" t="str">
        <f t="shared" si="17"/>
        <v>001011</v>
      </c>
      <c r="K80" s="1">
        <f t="shared" si="18"/>
        <v>3</v>
      </c>
      <c r="L80" s="6" t="str">
        <f t="shared" si="19"/>
        <v>00000</v>
      </c>
      <c r="M80" s="1">
        <f t="shared" si="20"/>
        <v>61</v>
      </c>
      <c r="N80" s="6" t="str">
        <f t="shared" si="21"/>
        <v>00</v>
      </c>
      <c r="O80" s="1">
        <f t="shared" si="22"/>
        <v>10</v>
      </c>
      <c r="P80" s="1">
        <f>IF(HEX2DEC(LEFT(E80,4))&gt;=32768,HEX2DEC(LEFT(E80,4))-65536,HEX2DEC(LEFT(E80,4)))/Codes!$N$2</f>
        <v>12</v>
      </c>
      <c r="Q80" s="1">
        <f>IF(HEX2DEC(RIGHT(E80,4))&gt;=32768,HEX2DEC(RIGHT(E80,4))-65536,HEX2DEC(RIGHT(E80,4)))/Codes!$N$2</f>
        <v>0</v>
      </c>
      <c r="R80" s="1">
        <f>IF(HEX2DEC(LEFT(F80,4))&gt;=32768,HEX2DEC(LEFT(F80,4))-65536,HEX2DEC(LEFT(F80,4)))/Codes!$N$2</f>
        <v>0</v>
      </c>
      <c r="S80" s="1">
        <f>IF(HEX2DEC(RIGHT(F80,4))&gt;=32768,HEX2DEC(RIGHT(F80,4))-65536,HEX2DEC(RIGHT(F80,4)))/Codes!$N$2</f>
        <v>0</v>
      </c>
      <c r="T80" s="18">
        <f t="shared" si="23"/>
        <v>361</v>
      </c>
      <c r="U80" s="1">
        <f t="shared" si="24"/>
        <v>100</v>
      </c>
      <c r="V80" s="1">
        <f t="shared" si="25"/>
        <v>0</v>
      </c>
      <c r="W80" s="1" t="str">
        <f t="shared" si="26"/>
        <v>101</v>
      </c>
      <c r="X80" s="1">
        <f t="shared" si="27"/>
        <v>3</v>
      </c>
      <c r="Y80" s="1">
        <f t="shared" si="28"/>
        <v>8</v>
      </c>
      <c r="Z80" s="1" t="str">
        <f>VLOOKUP(BIN2DEC(MID(HEX2BIN(MID(H80,3,2),8),2,5)),Codes!$E$1:$F$18,2)</f>
        <v>Normal</v>
      </c>
      <c r="AA80" s="6" t="str">
        <f t="shared" si="29"/>
        <v>0</v>
      </c>
      <c r="AB80" s="1">
        <f t="shared" si="30"/>
        <v>4</v>
      </c>
      <c r="AC80" s="1" t="str">
        <f>VLOOKUP(BIN2DEC(RIGHT(HEX2BIN(MID(H80,6,1),4),1)&amp;LEFT(HEX2BIN(MID(H80,7,1),4),1)),Codes!$K$1:$L$5,2)</f>
        <v>M</v>
      </c>
      <c r="AD80" s="1" t="str">
        <f>VLOOKUP(BIN2DEC(RIGHT(HEX2BIN(MID(H80,7,1),4),3)&amp;LEFT(HEX2BIN(MID(H80,8,1),4),2)),Codes!$H$2:$I$33,2)</f>
        <v>Bat</v>
      </c>
      <c r="AE80" s="1" t="str">
        <f t="shared" si="31"/>
        <v>1</v>
      </c>
      <c r="AF80" s="1" t="str">
        <f t="shared" si="32"/>
        <v>1</v>
      </c>
      <c r="AH80" s="6">
        <f t="shared" si="33"/>
        <v>37</v>
      </c>
    </row>
    <row r="81" spans="1:34">
      <c r="A81" s="1" t="s">
        <v>2581</v>
      </c>
      <c r="B81" s="1" t="s">
        <v>77</v>
      </c>
      <c r="C81" s="6" t="s">
        <v>1430</v>
      </c>
      <c r="D81" s="6" t="s">
        <v>2582</v>
      </c>
      <c r="E81" s="6" t="s">
        <v>2332</v>
      </c>
      <c r="F81" s="6" t="s">
        <v>91</v>
      </c>
      <c r="G81" s="6" t="s">
        <v>557</v>
      </c>
      <c r="H81" s="6" t="s">
        <v>1415</v>
      </c>
      <c r="J81" s="1" t="str">
        <f t="shared" si="17"/>
        <v>001011</v>
      </c>
      <c r="K81" s="1">
        <f t="shared" si="18"/>
        <v>3</v>
      </c>
      <c r="L81" s="6" t="str">
        <f t="shared" si="19"/>
        <v>00000</v>
      </c>
      <c r="M81" s="1">
        <f t="shared" si="20"/>
        <v>34</v>
      </c>
      <c r="N81" s="6" t="str">
        <f t="shared" si="21"/>
        <v>00</v>
      </c>
      <c r="O81" s="1">
        <f t="shared" si="22"/>
        <v>8</v>
      </c>
      <c r="P81" s="1">
        <f>IF(HEX2DEC(LEFT(E81,4))&gt;=32768,HEX2DEC(LEFT(E81,4))-65536,HEX2DEC(LEFT(E81,4)))/Codes!$N$2</f>
        <v>12</v>
      </c>
      <c r="Q81" s="1">
        <f>IF(HEX2DEC(RIGHT(E81,4))&gt;=32768,HEX2DEC(RIGHT(E81,4))-65536,HEX2DEC(RIGHT(E81,4)))/Codes!$N$2</f>
        <v>0</v>
      </c>
      <c r="R81" s="1">
        <f>IF(HEX2DEC(LEFT(F81,4))&gt;=32768,HEX2DEC(LEFT(F81,4))-65536,HEX2DEC(LEFT(F81,4)))/Codes!$N$2</f>
        <v>0</v>
      </c>
      <c r="S81" s="1">
        <f>IF(HEX2DEC(RIGHT(F81,4))&gt;=32768,HEX2DEC(RIGHT(F81,4))-65536,HEX2DEC(RIGHT(F81,4)))/Codes!$N$2</f>
        <v>0</v>
      </c>
      <c r="T81" s="18">
        <f t="shared" si="23"/>
        <v>361</v>
      </c>
      <c r="U81" s="1">
        <f t="shared" si="24"/>
        <v>100</v>
      </c>
      <c r="V81" s="1">
        <f t="shared" si="25"/>
        <v>0</v>
      </c>
      <c r="W81" s="1" t="str">
        <f t="shared" si="26"/>
        <v>101</v>
      </c>
      <c r="X81" s="1">
        <f t="shared" si="27"/>
        <v>3</v>
      </c>
      <c r="Y81" s="1">
        <f t="shared" si="28"/>
        <v>300</v>
      </c>
      <c r="Z81" s="1" t="str">
        <f>VLOOKUP(BIN2DEC(MID(HEX2BIN(MID(H81,3,2),8),2,5)),Codes!$E$1:$F$18,2)</f>
        <v>Normal</v>
      </c>
      <c r="AA81" s="6" t="str">
        <f t="shared" si="29"/>
        <v>0</v>
      </c>
      <c r="AB81" s="1">
        <f t="shared" si="30"/>
        <v>4</v>
      </c>
      <c r="AC81" s="1" t="str">
        <f>VLOOKUP(BIN2DEC(RIGHT(HEX2BIN(MID(H81,6,1),4),1)&amp;LEFT(HEX2BIN(MID(H81,7,1),4),1)),Codes!$K$1:$L$5,2)</f>
        <v>M</v>
      </c>
      <c r="AD81" s="1" t="str">
        <f>VLOOKUP(BIN2DEC(RIGHT(HEX2BIN(MID(H81,7,1),4),3)&amp;LEFT(HEX2BIN(MID(H81,8,1),4),2)),Codes!$H$2:$I$33,2)</f>
        <v>Bat</v>
      </c>
      <c r="AE81" s="1" t="str">
        <f t="shared" si="31"/>
        <v>1</v>
      </c>
      <c r="AF81" s="1" t="str">
        <f t="shared" si="32"/>
        <v>1</v>
      </c>
      <c r="AH81" s="6">
        <f t="shared" si="33"/>
        <v>37</v>
      </c>
    </row>
    <row r="82" spans="1:34">
      <c r="A82" s="1" t="s">
        <v>2583</v>
      </c>
      <c r="B82" s="1" t="s">
        <v>77</v>
      </c>
      <c r="C82" s="6" t="s">
        <v>1431</v>
      </c>
      <c r="D82" s="6" t="s">
        <v>2576</v>
      </c>
      <c r="E82" s="6" t="s">
        <v>2327</v>
      </c>
      <c r="F82" s="6" t="s">
        <v>91</v>
      </c>
      <c r="G82" s="6" t="s">
        <v>557</v>
      </c>
      <c r="H82" s="6" t="s">
        <v>586</v>
      </c>
      <c r="J82" s="1" t="str">
        <f t="shared" si="17"/>
        <v>001011</v>
      </c>
      <c r="K82" s="1">
        <f t="shared" si="18"/>
        <v>3</v>
      </c>
      <c r="L82" s="6" t="str">
        <f t="shared" si="19"/>
        <v>00000</v>
      </c>
      <c r="M82" s="1">
        <f t="shared" si="20"/>
        <v>58</v>
      </c>
      <c r="N82" s="6" t="str">
        <f t="shared" si="21"/>
        <v>00</v>
      </c>
      <c r="O82" s="1">
        <f t="shared" si="22"/>
        <v>10</v>
      </c>
      <c r="P82" s="1">
        <f>IF(HEX2DEC(LEFT(E82,4))&gt;=32768,HEX2DEC(LEFT(E82,4))-65536,HEX2DEC(LEFT(E82,4)))/Codes!$N$2</f>
        <v>16</v>
      </c>
      <c r="Q82" s="1">
        <f>IF(HEX2DEC(RIGHT(E82,4))&gt;=32768,HEX2DEC(RIGHT(E82,4))-65536,HEX2DEC(RIGHT(E82,4)))/Codes!$N$2</f>
        <v>0</v>
      </c>
      <c r="R82" s="1">
        <f>IF(HEX2DEC(LEFT(F82,4))&gt;=32768,HEX2DEC(LEFT(F82,4))-65536,HEX2DEC(LEFT(F82,4)))/Codes!$N$2</f>
        <v>0</v>
      </c>
      <c r="S82" s="1">
        <f>IF(HEX2DEC(RIGHT(F82,4))&gt;=32768,HEX2DEC(RIGHT(F82,4))-65536,HEX2DEC(RIGHT(F82,4)))/Codes!$N$2</f>
        <v>0</v>
      </c>
      <c r="T82" s="18">
        <f t="shared" si="23"/>
        <v>361</v>
      </c>
      <c r="U82" s="1">
        <f t="shared" si="24"/>
        <v>100</v>
      </c>
      <c r="V82" s="1">
        <f t="shared" si="25"/>
        <v>0</v>
      </c>
      <c r="W82" s="1" t="str">
        <f t="shared" si="26"/>
        <v>101</v>
      </c>
      <c r="X82" s="1">
        <f t="shared" si="27"/>
        <v>3</v>
      </c>
      <c r="Y82" s="1">
        <f t="shared" si="28"/>
        <v>8</v>
      </c>
      <c r="Z82" s="1" t="str">
        <f>VLOOKUP(BIN2DEC(MID(HEX2BIN(MID(H82,3,2),8),2,5)),Codes!$E$1:$F$18,2)</f>
        <v>Normal</v>
      </c>
      <c r="AA82" s="6" t="str">
        <f t="shared" si="29"/>
        <v>0</v>
      </c>
      <c r="AB82" s="1">
        <f t="shared" si="30"/>
        <v>4</v>
      </c>
      <c r="AC82" s="1" t="str">
        <f>VLOOKUP(BIN2DEC(RIGHT(HEX2BIN(MID(H82,6,1),4),1)&amp;LEFT(HEX2BIN(MID(H82,7,1),4),1)),Codes!$K$1:$L$5,2)</f>
        <v>M</v>
      </c>
      <c r="AD82" s="1" t="str">
        <f>VLOOKUP(BIN2DEC(RIGHT(HEX2BIN(MID(H82,7,1),4),3)&amp;LEFT(HEX2BIN(MID(H82,8,1),4),2)),Codes!$H$2:$I$33,2)</f>
        <v>Bat</v>
      </c>
      <c r="AE82" s="1" t="str">
        <f t="shared" si="31"/>
        <v>1</v>
      </c>
      <c r="AF82" s="1" t="str">
        <f t="shared" si="32"/>
        <v>1</v>
      </c>
      <c r="AH82" s="6">
        <f t="shared" si="33"/>
        <v>37</v>
      </c>
    </row>
    <row r="83" spans="1:34">
      <c r="A83" s="1" t="s">
        <v>2584</v>
      </c>
      <c r="B83" s="1" t="s">
        <v>77</v>
      </c>
      <c r="C83" s="6" t="s">
        <v>1870</v>
      </c>
      <c r="D83" s="6" t="s">
        <v>2578</v>
      </c>
      <c r="E83" s="6" t="s">
        <v>2332</v>
      </c>
      <c r="F83" s="6" t="s">
        <v>91</v>
      </c>
      <c r="G83" s="6" t="s">
        <v>629</v>
      </c>
      <c r="H83" s="6" t="s">
        <v>630</v>
      </c>
      <c r="J83" s="1" t="str">
        <f t="shared" si="17"/>
        <v>001011</v>
      </c>
      <c r="K83" s="1">
        <f t="shared" si="18"/>
        <v>3</v>
      </c>
      <c r="L83" s="6" t="str">
        <f t="shared" si="19"/>
        <v>00000</v>
      </c>
      <c r="M83" s="1">
        <f t="shared" si="20"/>
        <v>61</v>
      </c>
      <c r="N83" s="6" t="str">
        <f t="shared" si="21"/>
        <v>00</v>
      </c>
      <c r="O83" s="1">
        <f t="shared" si="22"/>
        <v>6</v>
      </c>
      <c r="P83" s="1">
        <f>IF(HEX2DEC(LEFT(E83,4))&gt;=32768,HEX2DEC(LEFT(E83,4))-65536,HEX2DEC(LEFT(E83,4)))/Codes!$N$2</f>
        <v>12</v>
      </c>
      <c r="Q83" s="1">
        <f>IF(HEX2DEC(RIGHT(E83,4))&gt;=32768,HEX2DEC(RIGHT(E83,4))-65536,HEX2DEC(RIGHT(E83,4)))/Codes!$N$2</f>
        <v>0</v>
      </c>
      <c r="R83" s="1">
        <f>IF(HEX2DEC(LEFT(F83,4))&gt;=32768,HEX2DEC(LEFT(F83,4))-65536,HEX2DEC(LEFT(F83,4)))/Codes!$N$2</f>
        <v>0</v>
      </c>
      <c r="S83" s="1">
        <f>IF(HEX2DEC(RIGHT(F83,4))&gt;=32768,HEX2DEC(RIGHT(F83,4))-65536,HEX2DEC(RIGHT(F83,4)))/Codes!$N$2</f>
        <v>0</v>
      </c>
      <c r="T83" s="18">
        <f t="shared" si="23"/>
        <v>60</v>
      </c>
      <c r="U83" s="1">
        <f t="shared" si="24"/>
        <v>100</v>
      </c>
      <c r="V83" s="1">
        <f t="shared" si="25"/>
        <v>0</v>
      </c>
      <c r="W83" s="1" t="str">
        <f t="shared" si="26"/>
        <v>101</v>
      </c>
      <c r="X83" s="1">
        <f t="shared" si="27"/>
        <v>3</v>
      </c>
      <c r="Y83" s="1">
        <f t="shared" si="28"/>
        <v>5</v>
      </c>
      <c r="Z83" s="1" t="str">
        <f>VLOOKUP(BIN2DEC(MID(HEX2BIN(MID(H83,3,2),8),2,5)),Codes!$E$1:$F$18,2)</f>
        <v>Slash</v>
      </c>
      <c r="AA83" s="6" t="str">
        <f t="shared" si="29"/>
        <v>0</v>
      </c>
      <c r="AB83" s="1">
        <f t="shared" si="30"/>
        <v>2</v>
      </c>
      <c r="AC83" s="1" t="str">
        <f>VLOOKUP(BIN2DEC(RIGHT(HEX2BIN(MID(H83,6,1),4),1)&amp;LEFT(HEX2BIN(MID(H83,7,1),4),1)),Codes!$K$1:$L$5,2)</f>
        <v>M</v>
      </c>
      <c r="AD83" s="1" t="str">
        <f>VLOOKUP(BIN2DEC(RIGHT(HEX2BIN(MID(H83,7,1),4),3)&amp;LEFT(HEX2BIN(MID(H83,8,1),4),2)),Codes!$H$2:$I$33,2)</f>
        <v>Kick</v>
      </c>
      <c r="AE83" s="1" t="str">
        <f t="shared" si="31"/>
        <v>1</v>
      </c>
      <c r="AF83" s="1" t="str">
        <f t="shared" si="32"/>
        <v>1</v>
      </c>
      <c r="AH83" s="6">
        <f t="shared" si="33"/>
        <v>34</v>
      </c>
    </row>
    <row r="84" spans="1:34">
      <c r="A84" s="1" t="s">
        <v>2585</v>
      </c>
      <c r="B84" s="1" t="s">
        <v>77</v>
      </c>
      <c r="C84" s="6" t="s">
        <v>1871</v>
      </c>
      <c r="D84" s="6" t="s">
        <v>2586</v>
      </c>
      <c r="E84" s="6" t="s">
        <v>2332</v>
      </c>
      <c r="F84" s="6" t="s">
        <v>91</v>
      </c>
      <c r="G84" s="6" t="s">
        <v>629</v>
      </c>
      <c r="H84" s="6" t="s">
        <v>633</v>
      </c>
      <c r="J84" s="1" t="str">
        <f t="shared" si="17"/>
        <v>001011</v>
      </c>
      <c r="K84" s="1">
        <f t="shared" si="18"/>
        <v>3</v>
      </c>
      <c r="L84" s="6" t="str">
        <f t="shared" si="19"/>
        <v>00000</v>
      </c>
      <c r="M84" s="1">
        <f t="shared" si="20"/>
        <v>61</v>
      </c>
      <c r="N84" s="6" t="str">
        <f t="shared" si="21"/>
        <v>00</v>
      </c>
      <c r="O84" s="1">
        <f t="shared" si="22"/>
        <v>13</v>
      </c>
      <c r="P84" s="1">
        <f>IF(HEX2DEC(LEFT(E84,4))&gt;=32768,HEX2DEC(LEFT(E84,4))-65536,HEX2DEC(LEFT(E84,4)))/Codes!$N$2</f>
        <v>12</v>
      </c>
      <c r="Q84" s="1">
        <f>IF(HEX2DEC(RIGHT(E84,4))&gt;=32768,HEX2DEC(RIGHT(E84,4))-65536,HEX2DEC(RIGHT(E84,4)))/Codes!$N$2</f>
        <v>0</v>
      </c>
      <c r="R84" s="1">
        <f>IF(HEX2DEC(LEFT(F84,4))&gt;=32768,HEX2DEC(LEFT(F84,4))-65536,HEX2DEC(LEFT(F84,4)))/Codes!$N$2</f>
        <v>0</v>
      </c>
      <c r="S84" s="1">
        <f>IF(HEX2DEC(RIGHT(F84,4))&gt;=32768,HEX2DEC(RIGHT(F84,4))-65536,HEX2DEC(RIGHT(F84,4)))/Codes!$N$2</f>
        <v>0</v>
      </c>
      <c r="T84" s="18">
        <f t="shared" si="23"/>
        <v>60</v>
      </c>
      <c r="U84" s="1">
        <f t="shared" si="24"/>
        <v>100</v>
      </c>
      <c r="V84" s="1">
        <f t="shared" si="25"/>
        <v>0</v>
      </c>
      <c r="W84" s="1" t="str">
        <f t="shared" si="26"/>
        <v>101</v>
      </c>
      <c r="X84" s="1">
        <f t="shared" si="27"/>
        <v>3</v>
      </c>
      <c r="Y84" s="1">
        <f t="shared" si="28"/>
        <v>10</v>
      </c>
      <c r="Z84" s="1" t="str">
        <f>VLOOKUP(BIN2DEC(MID(HEX2BIN(MID(H84,3,2),8),2,5)),Codes!$E$1:$F$18,2)</f>
        <v>Slash</v>
      </c>
      <c r="AA84" s="6" t="str">
        <f t="shared" si="29"/>
        <v>0</v>
      </c>
      <c r="AB84" s="1">
        <f t="shared" si="30"/>
        <v>4</v>
      </c>
      <c r="AC84" s="1" t="str">
        <f>VLOOKUP(BIN2DEC(RIGHT(HEX2BIN(MID(H84,6,1),4),1)&amp;LEFT(HEX2BIN(MID(H84,7,1),4),1)),Codes!$K$1:$L$5,2)</f>
        <v>L</v>
      </c>
      <c r="AD84" s="1" t="str">
        <f>VLOOKUP(BIN2DEC(RIGHT(HEX2BIN(MID(H84,7,1),4),3)&amp;LEFT(HEX2BIN(MID(H84,8,1),4),2)),Codes!$H$2:$I$33,2)</f>
        <v>Kick</v>
      </c>
      <c r="AE84" s="1" t="str">
        <f t="shared" si="31"/>
        <v>1</v>
      </c>
      <c r="AF84" s="1" t="str">
        <f t="shared" si="32"/>
        <v>1</v>
      </c>
      <c r="AH84" s="6">
        <f t="shared" si="33"/>
        <v>66</v>
      </c>
    </row>
    <row r="85" spans="1:34">
      <c r="A85" s="1" t="s">
        <v>2587</v>
      </c>
      <c r="B85" s="1" t="s">
        <v>77</v>
      </c>
      <c r="C85" s="6" t="s">
        <v>1872</v>
      </c>
      <c r="D85" s="6" t="s">
        <v>2588</v>
      </c>
      <c r="E85" s="6" t="s">
        <v>2332</v>
      </c>
      <c r="F85" s="6" t="s">
        <v>91</v>
      </c>
      <c r="G85" s="6" t="s">
        <v>629</v>
      </c>
      <c r="H85" s="6" t="s">
        <v>785</v>
      </c>
      <c r="J85" s="1" t="str">
        <f t="shared" si="17"/>
        <v>001011</v>
      </c>
      <c r="K85" s="1">
        <f t="shared" si="18"/>
        <v>3</v>
      </c>
      <c r="L85" s="6" t="str">
        <f t="shared" si="19"/>
        <v>00000</v>
      </c>
      <c r="M85" s="1">
        <f t="shared" si="20"/>
        <v>34</v>
      </c>
      <c r="N85" s="6" t="str">
        <f t="shared" si="21"/>
        <v>00</v>
      </c>
      <c r="O85" s="1">
        <f t="shared" si="22"/>
        <v>18</v>
      </c>
      <c r="P85" s="1">
        <f>IF(HEX2DEC(LEFT(E85,4))&gt;=32768,HEX2DEC(LEFT(E85,4))-65536,HEX2DEC(LEFT(E85,4)))/Codes!$N$2</f>
        <v>12</v>
      </c>
      <c r="Q85" s="1">
        <f>IF(HEX2DEC(RIGHT(E85,4))&gt;=32768,HEX2DEC(RIGHT(E85,4))-65536,HEX2DEC(RIGHT(E85,4)))/Codes!$N$2</f>
        <v>0</v>
      </c>
      <c r="R85" s="1">
        <f>IF(HEX2DEC(LEFT(F85,4))&gt;=32768,HEX2DEC(LEFT(F85,4))-65536,HEX2DEC(LEFT(F85,4)))/Codes!$N$2</f>
        <v>0</v>
      </c>
      <c r="S85" s="1">
        <f>IF(HEX2DEC(RIGHT(F85,4))&gt;=32768,HEX2DEC(RIGHT(F85,4))-65536,HEX2DEC(RIGHT(F85,4)))/Codes!$N$2</f>
        <v>0</v>
      </c>
      <c r="T85" s="18">
        <f t="shared" si="23"/>
        <v>60</v>
      </c>
      <c r="U85" s="1">
        <f t="shared" si="24"/>
        <v>100</v>
      </c>
      <c r="V85" s="1">
        <f t="shared" si="25"/>
        <v>0</v>
      </c>
      <c r="W85" s="1" t="str">
        <f t="shared" si="26"/>
        <v>101</v>
      </c>
      <c r="X85" s="1">
        <f t="shared" si="27"/>
        <v>3</v>
      </c>
      <c r="Y85" s="1">
        <f t="shared" si="28"/>
        <v>24</v>
      </c>
      <c r="Z85" s="1" t="str">
        <f>VLOOKUP(BIN2DEC(MID(HEX2BIN(MID(H85,3,2),8),2,5)),Codes!$E$1:$F$18,2)</f>
        <v>Slash</v>
      </c>
      <c r="AA85" s="6" t="str">
        <f t="shared" si="29"/>
        <v>0</v>
      </c>
      <c r="AB85" s="1">
        <f t="shared" si="30"/>
        <v>6</v>
      </c>
      <c r="AC85" s="1" t="str">
        <f>VLOOKUP(BIN2DEC(RIGHT(HEX2BIN(MID(H85,6,1),4),1)&amp;LEFT(HEX2BIN(MID(H85,7,1),4),1)),Codes!$K$1:$L$5,2)</f>
        <v>L</v>
      </c>
      <c r="AD85" s="1" t="str">
        <f>VLOOKUP(BIN2DEC(RIGHT(HEX2BIN(MID(H85,7,1),4),3)&amp;LEFT(HEX2BIN(MID(H85,8,1),4),2)),Codes!$H$2:$I$33,2)</f>
        <v>Kick</v>
      </c>
      <c r="AE85" s="1" t="str">
        <f t="shared" si="31"/>
        <v>1</v>
      </c>
      <c r="AF85" s="1" t="str">
        <f t="shared" si="32"/>
        <v>1</v>
      </c>
      <c r="AH85" s="6">
        <f t="shared" si="33"/>
        <v>66</v>
      </c>
    </row>
    <row r="86" spans="1:34">
      <c r="A86" s="1" t="s">
        <v>2589</v>
      </c>
      <c r="B86" s="1" t="s">
        <v>77</v>
      </c>
      <c r="C86" s="6" t="s">
        <v>1873</v>
      </c>
      <c r="D86" s="6" t="s">
        <v>2590</v>
      </c>
      <c r="E86" s="6" t="s">
        <v>2327</v>
      </c>
      <c r="F86" s="6" t="s">
        <v>91</v>
      </c>
      <c r="G86" s="6" t="s">
        <v>629</v>
      </c>
      <c r="H86" s="6" t="s">
        <v>647</v>
      </c>
      <c r="J86" s="1" t="str">
        <f t="shared" si="17"/>
        <v>001011</v>
      </c>
      <c r="K86" s="1">
        <f t="shared" si="18"/>
        <v>3</v>
      </c>
      <c r="L86" s="6" t="str">
        <f t="shared" si="19"/>
        <v>00000</v>
      </c>
      <c r="M86" s="1">
        <f t="shared" si="20"/>
        <v>58</v>
      </c>
      <c r="N86" s="6" t="str">
        <f t="shared" si="21"/>
        <v>00</v>
      </c>
      <c r="O86" s="1">
        <f t="shared" si="22"/>
        <v>11</v>
      </c>
      <c r="P86" s="1">
        <f>IF(HEX2DEC(LEFT(E86,4))&gt;=32768,HEX2DEC(LEFT(E86,4))-65536,HEX2DEC(LEFT(E86,4)))/Codes!$N$2</f>
        <v>16</v>
      </c>
      <c r="Q86" s="1">
        <f>IF(HEX2DEC(RIGHT(E86,4))&gt;=32768,HEX2DEC(RIGHT(E86,4))-65536,HEX2DEC(RIGHT(E86,4)))/Codes!$N$2</f>
        <v>0</v>
      </c>
      <c r="R86" s="1">
        <f>IF(HEX2DEC(LEFT(F86,4))&gt;=32768,HEX2DEC(LEFT(F86,4))-65536,HEX2DEC(LEFT(F86,4)))/Codes!$N$2</f>
        <v>0</v>
      </c>
      <c r="S86" s="1">
        <f>IF(HEX2DEC(RIGHT(F86,4))&gt;=32768,HEX2DEC(RIGHT(F86,4))-65536,HEX2DEC(RIGHT(F86,4)))/Codes!$N$2</f>
        <v>0</v>
      </c>
      <c r="T86" s="18">
        <f t="shared" si="23"/>
        <v>60</v>
      </c>
      <c r="U86" s="1">
        <f t="shared" si="24"/>
        <v>100</v>
      </c>
      <c r="V86" s="1">
        <f t="shared" si="25"/>
        <v>0</v>
      </c>
      <c r="W86" s="1" t="str">
        <f t="shared" si="26"/>
        <v>101</v>
      </c>
      <c r="X86" s="1">
        <f t="shared" si="27"/>
        <v>3</v>
      </c>
      <c r="Y86" s="1">
        <f t="shared" si="28"/>
        <v>8</v>
      </c>
      <c r="Z86" s="1" t="str">
        <f>VLOOKUP(BIN2DEC(MID(HEX2BIN(MID(H86,3,2),8),2,5)),Codes!$E$1:$F$18,2)</f>
        <v>Slash</v>
      </c>
      <c r="AA86" s="6" t="str">
        <f t="shared" si="29"/>
        <v>0</v>
      </c>
      <c r="AB86" s="1">
        <f t="shared" si="30"/>
        <v>0</v>
      </c>
      <c r="AC86" s="1" t="str">
        <f>VLOOKUP(BIN2DEC(RIGHT(HEX2BIN(MID(H86,6,1),4),1)&amp;LEFT(HEX2BIN(MID(H86,7,1),4),1)),Codes!$K$1:$L$5,2)</f>
        <v>L</v>
      </c>
      <c r="AD86" s="1" t="str">
        <f>VLOOKUP(BIN2DEC(RIGHT(HEX2BIN(MID(H86,7,1),4),3)&amp;LEFT(HEX2BIN(MID(H86,8,1),4),2)),Codes!$H$2:$I$33,2)</f>
        <v>Kick</v>
      </c>
      <c r="AE86" s="1" t="str">
        <f t="shared" si="31"/>
        <v>1</v>
      </c>
      <c r="AF86" s="1" t="str">
        <f t="shared" si="32"/>
        <v>1</v>
      </c>
      <c r="AH86" s="6">
        <f t="shared" si="33"/>
        <v>66</v>
      </c>
    </row>
    <row r="87" spans="1:34">
      <c r="A87" s="1" t="s">
        <v>2591</v>
      </c>
      <c r="B87" s="1" t="s">
        <v>77</v>
      </c>
      <c r="C87" s="6" t="s">
        <v>817</v>
      </c>
      <c r="D87" s="6" t="s">
        <v>2592</v>
      </c>
      <c r="E87" s="6" t="s">
        <v>2332</v>
      </c>
      <c r="F87" s="6" t="s">
        <v>91</v>
      </c>
      <c r="G87" s="6" t="s">
        <v>650</v>
      </c>
      <c r="H87" s="6" t="s">
        <v>651</v>
      </c>
      <c r="J87" s="1" t="str">
        <f t="shared" si="17"/>
        <v>001011</v>
      </c>
      <c r="K87" s="1">
        <f t="shared" si="18"/>
        <v>3</v>
      </c>
      <c r="L87" s="6" t="str">
        <f t="shared" si="19"/>
        <v>00000</v>
      </c>
      <c r="M87" s="1">
        <f t="shared" si="20"/>
        <v>61</v>
      </c>
      <c r="N87" s="6" t="str">
        <f t="shared" si="21"/>
        <v>00</v>
      </c>
      <c r="O87" s="1">
        <f t="shared" si="22"/>
        <v>2</v>
      </c>
      <c r="P87" s="1">
        <f>IF(HEX2DEC(LEFT(E87,4))&gt;=32768,HEX2DEC(LEFT(E87,4))-65536,HEX2DEC(LEFT(E87,4)))/Codes!$N$2</f>
        <v>12</v>
      </c>
      <c r="Q87" s="1">
        <f>IF(HEX2DEC(RIGHT(E87,4))&gt;=32768,HEX2DEC(RIGHT(E87,4))-65536,HEX2DEC(RIGHT(E87,4)))/Codes!$N$2</f>
        <v>0</v>
      </c>
      <c r="R87" s="1">
        <f>IF(HEX2DEC(LEFT(F87,4))&gt;=32768,HEX2DEC(LEFT(F87,4))-65536,HEX2DEC(LEFT(F87,4)))/Codes!$N$2</f>
        <v>0</v>
      </c>
      <c r="S87" s="1">
        <f>IF(HEX2DEC(RIGHT(F87,4))&gt;=32768,HEX2DEC(RIGHT(F87,4))-65536,HEX2DEC(RIGHT(F87,4)))/Codes!$N$2</f>
        <v>0</v>
      </c>
      <c r="T87" s="18">
        <f t="shared" si="23"/>
        <v>174</v>
      </c>
      <c r="U87" s="1">
        <f t="shared" si="24"/>
        <v>100</v>
      </c>
      <c r="V87" s="1">
        <f t="shared" si="25"/>
        <v>9</v>
      </c>
      <c r="W87" s="1" t="str">
        <f t="shared" si="26"/>
        <v>101</v>
      </c>
      <c r="X87" s="1">
        <f t="shared" si="27"/>
        <v>3</v>
      </c>
      <c r="Y87" s="1">
        <f t="shared" si="28"/>
        <v>0</v>
      </c>
      <c r="Z87" s="1" t="str">
        <f>VLOOKUP(BIN2DEC(MID(HEX2BIN(MID(H87,3,2),8),2,5)),Codes!$E$1:$F$18,2)</f>
        <v>Normal</v>
      </c>
      <c r="AA87" s="6" t="str">
        <f t="shared" si="29"/>
        <v>0</v>
      </c>
      <c r="AB87" s="1">
        <f t="shared" si="30"/>
        <v>10</v>
      </c>
      <c r="AC87" s="1" t="str">
        <f>VLOOKUP(BIN2DEC(RIGHT(HEX2BIN(MID(H87,6,1),4),1)&amp;LEFT(HEX2BIN(MID(H87,7,1),4),1)),Codes!$K$1:$L$5,2)</f>
        <v>L</v>
      </c>
      <c r="AD87" s="1" t="str">
        <f>VLOOKUP(BIN2DEC(RIGHT(HEX2BIN(MID(H87,7,1),4),3)&amp;LEFT(HEX2BIN(MID(H87,8,1),4),2)),Codes!$H$2:$I$33,2)</f>
        <v>Paper</v>
      </c>
      <c r="AE87" s="1" t="str">
        <f t="shared" si="31"/>
        <v>1</v>
      </c>
      <c r="AF87" s="1" t="str">
        <f t="shared" si="32"/>
        <v>1</v>
      </c>
      <c r="AH87" s="6">
        <f t="shared" si="33"/>
        <v>70</v>
      </c>
    </row>
    <row r="88" spans="1:34">
      <c r="A88" s="1" t="s">
        <v>2593</v>
      </c>
      <c r="B88" s="1" t="s">
        <v>77</v>
      </c>
      <c r="C88" s="6" t="s">
        <v>818</v>
      </c>
      <c r="D88" s="6" t="s">
        <v>2570</v>
      </c>
      <c r="E88" s="6" t="s">
        <v>2332</v>
      </c>
      <c r="F88" s="6" t="s">
        <v>91</v>
      </c>
      <c r="G88" s="6" t="s">
        <v>654</v>
      </c>
      <c r="H88" s="6" t="s">
        <v>655</v>
      </c>
      <c r="J88" s="1" t="str">
        <f t="shared" si="17"/>
        <v>001011</v>
      </c>
      <c r="K88" s="1">
        <f t="shared" si="18"/>
        <v>3</v>
      </c>
      <c r="L88" s="6" t="str">
        <f t="shared" si="19"/>
        <v>00000</v>
      </c>
      <c r="M88" s="1">
        <f t="shared" si="20"/>
        <v>61</v>
      </c>
      <c r="N88" s="6" t="str">
        <f t="shared" si="21"/>
        <v>00</v>
      </c>
      <c r="O88" s="1">
        <f t="shared" si="22"/>
        <v>7</v>
      </c>
      <c r="P88" s="1">
        <f>IF(HEX2DEC(LEFT(E88,4))&gt;=32768,HEX2DEC(LEFT(E88,4))-65536,HEX2DEC(LEFT(E88,4)))/Codes!$N$2</f>
        <v>12</v>
      </c>
      <c r="Q88" s="1">
        <f>IF(HEX2DEC(RIGHT(E88,4))&gt;=32768,HEX2DEC(RIGHT(E88,4))-65536,HEX2DEC(RIGHT(E88,4)))/Codes!$N$2</f>
        <v>0</v>
      </c>
      <c r="R88" s="1">
        <f>IF(HEX2DEC(LEFT(F88,4))&gt;=32768,HEX2DEC(LEFT(F88,4))-65536,HEX2DEC(LEFT(F88,4)))/Codes!$N$2</f>
        <v>0</v>
      </c>
      <c r="S88" s="1">
        <f>IF(HEX2DEC(RIGHT(F88,4))&gt;=32768,HEX2DEC(RIGHT(F88,4))-65536,HEX2DEC(RIGHT(F88,4)))/Codes!$N$2</f>
        <v>0</v>
      </c>
      <c r="T88" s="18">
        <f t="shared" si="23"/>
        <v>160</v>
      </c>
      <c r="U88" s="1">
        <f t="shared" si="24"/>
        <v>100</v>
      </c>
      <c r="V88" s="1">
        <f t="shared" si="25"/>
        <v>156</v>
      </c>
      <c r="W88" s="1" t="str">
        <f t="shared" si="26"/>
        <v>101</v>
      </c>
      <c r="X88" s="1">
        <f t="shared" si="27"/>
        <v>3</v>
      </c>
      <c r="Y88" s="1">
        <f t="shared" si="28"/>
        <v>0</v>
      </c>
      <c r="Z88" s="1" t="str">
        <f>VLOOKUP(BIN2DEC(MID(HEX2BIN(MID(H88,3,2),8),2,5)),Codes!$E$1:$F$18,2)</f>
        <v>Normal</v>
      </c>
      <c r="AA88" s="6" t="str">
        <f t="shared" si="29"/>
        <v>0</v>
      </c>
      <c r="AB88" s="1">
        <f t="shared" si="30"/>
        <v>20</v>
      </c>
      <c r="AC88" s="1" t="str">
        <f>VLOOKUP(BIN2DEC(RIGHT(HEX2BIN(MID(H88,6,1),4),1)&amp;LEFT(HEX2BIN(MID(H88,7,1),4),1)),Codes!$K$1:$L$5,2)</f>
        <v>L</v>
      </c>
      <c r="AD88" s="1" t="str">
        <f>VLOOKUP(BIN2DEC(RIGHT(HEX2BIN(MID(H88,7,1),4),3)&amp;LEFT(HEX2BIN(MID(H88,8,1),4),2)),Codes!$H$2:$I$33,2)</f>
        <v>Paper</v>
      </c>
      <c r="AE88" s="1" t="str">
        <f t="shared" si="31"/>
        <v>1</v>
      </c>
      <c r="AF88" s="1" t="str">
        <f t="shared" si="32"/>
        <v>1</v>
      </c>
      <c r="AH88" s="6">
        <f t="shared" si="33"/>
        <v>70</v>
      </c>
    </row>
    <row r="89" spans="1:34">
      <c r="A89" s="1" t="s">
        <v>2594</v>
      </c>
      <c r="B89" s="1" t="s">
        <v>77</v>
      </c>
      <c r="C89" s="6" t="s">
        <v>819</v>
      </c>
      <c r="D89" s="6" t="s">
        <v>2595</v>
      </c>
      <c r="E89" s="6" t="s">
        <v>2332</v>
      </c>
      <c r="F89" s="6" t="s">
        <v>91</v>
      </c>
      <c r="G89" s="6" t="s">
        <v>807</v>
      </c>
      <c r="H89" s="6" t="s">
        <v>808</v>
      </c>
      <c r="J89" s="1" t="str">
        <f t="shared" si="17"/>
        <v>001011</v>
      </c>
      <c r="K89" s="1">
        <f t="shared" si="18"/>
        <v>3</v>
      </c>
      <c r="L89" s="6" t="str">
        <f t="shared" si="19"/>
        <v>00000</v>
      </c>
      <c r="M89" s="1">
        <f t="shared" si="20"/>
        <v>34</v>
      </c>
      <c r="N89" s="6" t="str">
        <f t="shared" si="21"/>
        <v>00</v>
      </c>
      <c r="O89" s="1">
        <f t="shared" si="22"/>
        <v>12</v>
      </c>
      <c r="P89" s="1">
        <f>IF(HEX2DEC(LEFT(E89,4))&gt;=32768,HEX2DEC(LEFT(E89,4))-65536,HEX2DEC(LEFT(E89,4)))/Codes!$N$2</f>
        <v>12</v>
      </c>
      <c r="Q89" s="1">
        <f>IF(HEX2DEC(RIGHT(E89,4))&gt;=32768,HEX2DEC(RIGHT(E89,4))-65536,HEX2DEC(RIGHT(E89,4)))/Codes!$N$2</f>
        <v>0</v>
      </c>
      <c r="R89" s="1">
        <f>IF(HEX2DEC(LEFT(F89,4))&gt;=32768,HEX2DEC(LEFT(F89,4))-65536,HEX2DEC(LEFT(F89,4)))/Codes!$N$2</f>
        <v>0</v>
      </c>
      <c r="S89" s="1">
        <f>IF(HEX2DEC(RIGHT(F89,4))&gt;=32768,HEX2DEC(RIGHT(F89,4))-65536,HEX2DEC(RIGHT(F89,4)))/Codes!$N$2</f>
        <v>0</v>
      </c>
      <c r="T89" s="18">
        <f t="shared" si="23"/>
        <v>120</v>
      </c>
      <c r="U89" s="1">
        <f t="shared" si="24"/>
        <v>100</v>
      </c>
      <c r="V89" s="1">
        <f t="shared" si="25"/>
        <v>236</v>
      </c>
      <c r="W89" s="1" t="str">
        <f t="shared" si="26"/>
        <v>101</v>
      </c>
      <c r="X89" s="1">
        <f t="shared" si="27"/>
        <v>3</v>
      </c>
      <c r="Y89" s="1">
        <f t="shared" si="28"/>
        <v>0</v>
      </c>
      <c r="Z89" s="1" t="str">
        <f>VLOOKUP(BIN2DEC(MID(HEX2BIN(MID(H89,3,2),8),2,5)),Codes!$E$1:$F$18,2)</f>
        <v>Normal</v>
      </c>
      <c r="AA89" s="6" t="str">
        <f t="shared" si="29"/>
        <v>0</v>
      </c>
      <c r="AB89" s="1">
        <f t="shared" si="30"/>
        <v>100</v>
      </c>
      <c r="AC89" s="1" t="str">
        <f>VLOOKUP(BIN2DEC(RIGHT(HEX2BIN(MID(H89,6,1),4),1)&amp;LEFT(HEX2BIN(MID(H89,7,1),4),1)),Codes!$K$1:$L$5,2)</f>
        <v>L</v>
      </c>
      <c r="AD89" s="1" t="str">
        <f>VLOOKUP(BIN2DEC(RIGHT(HEX2BIN(MID(H89,7,1),4),3)&amp;LEFT(HEX2BIN(MID(H89,8,1),4),2)),Codes!$H$2:$I$33,2)</f>
        <v>Paper</v>
      </c>
      <c r="AE89" s="1" t="str">
        <f t="shared" si="31"/>
        <v>1</v>
      </c>
      <c r="AF89" s="1" t="str">
        <f t="shared" si="32"/>
        <v>1</v>
      </c>
      <c r="AH89" s="6">
        <f t="shared" si="33"/>
        <v>70</v>
      </c>
    </row>
    <row r="90" spans="1:34">
      <c r="A90" s="1" t="s">
        <v>2596</v>
      </c>
      <c r="B90" s="1" t="s">
        <v>77</v>
      </c>
      <c r="C90" s="6" t="s">
        <v>820</v>
      </c>
      <c r="D90" s="6" t="s">
        <v>2597</v>
      </c>
      <c r="E90" s="6" t="s">
        <v>2327</v>
      </c>
      <c r="F90" s="6" t="s">
        <v>91</v>
      </c>
      <c r="G90" s="6" t="s">
        <v>678</v>
      </c>
      <c r="H90" s="6" t="s">
        <v>679</v>
      </c>
      <c r="J90" s="1" t="str">
        <f t="shared" si="17"/>
        <v>001011</v>
      </c>
      <c r="K90" s="1">
        <f t="shared" si="18"/>
        <v>3</v>
      </c>
      <c r="L90" s="6" t="str">
        <f t="shared" si="19"/>
        <v>00000</v>
      </c>
      <c r="M90" s="1">
        <f t="shared" si="20"/>
        <v>58</v>
      </c>
      <c r="N90" s="6" t="str">
        <f t="shared" si="21"/>
        <v>00</v>
      </c>
      <c r="O90" s="1">
        <f t="shared" si="22"/>
        <v>6</v>
      </c>
      <c r="P90" s="1">
        <f>IF(HEX2DEC(LEFT(E90,4))&gt;=32768,HEX2DEC(LEFT(E90,4))-65536,HEX2DEC(LEFT(E90,4)))/Codes!$N$2</f>
        <v>16</v>
      </c>
      <c r="Q90" s="1">
        <f>IF(HEX2DEC(RIGHT(E90,4))&gt;=32768,HEX2DEC(RIGHT(E90,4))-65536,HEX2DEC(RIGHT(E90,4)))/Codes!$N$2</f>
        <v>0</v>
      </c>
      <c r="R90" s="1">
        <f>IF(HEX2DEC(LEFT(F90,4))&gt;=32768,HEX2DEC(LEFT(F90,4))-65536,HEX2DEC(LEFT(F90,4)))/Codes!$N$2</f>
        <v>0</v>
      </c>
      <c r="S90" s="1">
        <f>IF(HEX2DEC(RIGHT(F90,4))&gt;=32768,HEX2DEC(RIGHT(F90,4))-65536,HEX2DEC(RIGHT(F90,4)))/Codes!$N$2</f>
        <v>0</v>
      </c>
      <c r="T90" s="18">
        <f t="shared" si="23"/>
        <v>120</v>
      </c>
      <c r="U90" s="1">
        <f t="shared" si="24"/>
        <v>100</v>
      </c>
      <c r="V90" s="1">
        <f t="shared" si="25"/>
        <v>80</v>
      </c>
      <c r="W90" s="1" t="str">
        <f t="shared" si="26"/>
        <v>101</v>
      </c>
      <c r="X90" s="1">
        <f t="shared" si="27"/>
        <v>3</v>
      </c>
      <c r="Y90" s="1">
        <f t="shared" si="28"/>
        <v>0</v>
      </c>
      <c r="Z90" s="1" t="str">
        <f>VLOOKUP(BIN2DEC(MID(HEX2BIN(MID(H90,3,2),8),2,5)),Codes!$E$1:$F$18,2)</f>
        <v>Normal</v>
      </c>
      <c r="AA90" s="6" t="str">
        <f t="shared" si="29"/>
        <v>0</v>
      </c>
      <c r="AB90" s="1">
        <f t="shared" si="30"/>
        <v>40</v>
      </c>
      <c r="AC90" s="1" t="str">
        <f>VLOOKUP(BIN2DEC(RIGHT(HEX2BIN(MID(H90,6,1),4),1)&amp;LEFT(HEX2BIN(MID(H90,7,1),4),1)),Codes!$K$1:$L$5,2)</f>
        <v>L</v>
      </c>
      <c r="AD90" s="1" t="str">
        <f>VLOOKUP(BIN2DEC(RIGHT(HEX2BIN(MID(H90,7,1),4),3)&amp;LEFT(HEX2BIN(MID(H90,8,1),4),2)),Codes!$H$2:$I$33,2)</f>
        <v>Paper</v>
      </c>
      <c r="AE90" s="1" t="str">
        <f t="shared" si="31"/>
        <v>1</v>
      </c>
      <c r="AF90" s="1" t="str">
        <f t="shared" si="32"/>
        <v>1</v>
      </c>
      <c r="AH90" s="6">
        <f t="shared" si="33"/>
        <v>70</v>
      </c>
    </row>
    <row r="91" spans="1:34">
      <c r="A91" s="1" t="s">
        <v>2598</v>
      </c>
      <c r="B91" s="1" t="s">
        <v>77</v>
      </c>
      <c r="C91" s="6" t="s">
        <v>1874</v>
      </c>
      <c r="D91" s="6" t="s">
        <v>2580</v>
      </c>
      <c r="E91" s="6" t="s">
        <v>2332</v>
      </c>
      <c r="F91" s="6" t="s">
        <v>91</v>
      </c>
      <c r="G91" s="6" t="s">
        <v>557</v>
      </c>
      <c r="H91" s="6" t="s">
        <v>682</v>
      </c>
      <c r="J91" s="1" t="str">
        <f t="shared" si="17"/>
        <v>001011</v>
      </c>
      <c r="K91" s="1">
        <f t="shared" si="18"/>
        <v>3</v>
      </c>
      <c r="L91" s="6" t="str">
        <f t="shared" si="19"/>
        <v>00000</v>
      </c>
      <c r="M91" s="1">
        <f t="shared" si="20"/>
        <v>61</v>
      </c>
      <c r="N91" s="6" t="str">
        <f t="shared" si="21"/>
        <v>00</v>
      </c>
      <c r="O91" s="1">
        <f t="shared" si="22"/>
        <v>10</v>
      </c>
      <c r="P91" s="1">
        <f>IF(HEX2DEC(LEFT(E91,4))&gt;=32768,HEX2DEC(LEFT(E91,4))-65536,HEX2DEC(LEFT(E91,4)))/Codes!$N$2</f>
        <v>12</v>
      </c>
      <c r="Q91" s="1">
        <f>IF(HEX2DEC(RIGHT(E91,4))&gt;=32768,HEX2DEC(RIGHT(E91,4))-65536,HEX2DEC(RIGHT(E91,4)))/Codes!$N$2</f>
        <v>0</v>
      </c>
      <c r="R91" s="1">
        <f>IF(HEX2DEC(LEFT(F91,4))&gt;=32768,HEX2DEC(LEFT(F91,4))-65536,HEX2DEC(LEFT(F91,4)))/Codes!$N$2</f>
        <v>0</v>
      </c>
      <c r="S91" s="1">
        <f>IF(HEX2DEC(RIGHT(F91,4))&gt;=32768,HEX2DEC(RIGHT(F91,4))-65536,HEX2DEC(RIGHT(F91,4)))/Codes!$N$2</f>
        <v>0</v>
      </c>
      <c r="T91" s="18">
        <f t="shared" si="23"/>
        <v>361</v>
      </c>
      <c r="U91" s="1">
        <f t="shared" si="24"/>
        <v>100</v>
      </c>
      <c r="V91" s="1">
        <f t="shared" si="25"/>
        <v>0</v>
      </c>
      <c r="W91" s="1" t="str">
        <f t="shared" si="26"/>
        <v>101</v>
      </c>
      <c r="X91" s="1">
        <f t="shared" si="27"/>
        <v>3</v>
      </c>
      <c r="Y91" s="1">
        <f t="shared" si="28"/>
        <v>5</v>
      </c>
      <c r="Z91" s="1" t="str">
        <f>VLOOKUP(BIN2DEC(MID(HEX2BIN(MID(H91,3,2),8),2,5)),Codes!$E$1:$F$18,2)</f>
        <v>Normal</v>
      </c>
      <c r="AA91" s="6" t="str">
        <f t="shared" si="29"/>
        <v>0</v>
      </c>
      <c r="AB91" s="1">
        <f t="shared" si="30"/>
        <v>2</v>
      </c>
      <c r="AC91" s="1" t="str">
        <f>VLOOKUP(BIN2DEC(RIGHT(HEX2BIN(MID(H91,6,1),4),1)&amp;LEFT(HEX2BIN(MID(H91,7,1),4),1)),Codes!$K$1:$L$5,2)</f>
        <v>M</v>
      </c>
      <c r="AD91" s="1" t="str">
        <f>VLOOKUP(BIN2DEC(RIGHT(HEX2BIN(MID(H91,7,1),4),3)&amp;LEFT(HEX2BIN(MID(H91,8,1),4),2)),Codes!$H$2:$I$33,2)</f>
        <v>Punch</v>
      </c>
      <c r="AE91" s="1" t="str">
        <f t="shared" si="31"/>
        <v>1</v>
      </c>
      <c r="AF91" s="1" t="str">
        <f t="shared" si="32"/>
        <v>1</v>
      </c>
      <c r="AH91" s="6">
        <f t="shared" si="33"/>
        <v>33</v>
      </c>
    </row>
    <row r="92" spans="1:34">
      <c r="A92" s="1" t="s">
        <v>2599</v>
      </c>
      <c r="B92" s="1" t="s">
        <v>77</v>
      </c>
      <c r="C92" s="6" t="s">
        <v>1875</v>
      </c>
      <c r="D92" s="6" t="s">
        <v>2600</v>
      </c>
      <c r="E92" s="6" t="s">
        <v>2332</v>
      </c>
      <c r="F92" s="6" t="s">
        <v>91</v>
      </c>
      <c r="G92" s="6" t="s">
        <v>557</v>
      </c>
      <c r="H92" s="6" t="s">
        <v>685</v>
      </c>
      <c r="J92" s="1" t="str">
        <f t="shared" si="17"/>
        <v>001011</v>
      </c>
      <c r="K92" s="1">
        <f t="shared" si="18"/>
        <v>3</v>
      </c>
      <c r="L92" s="6" t="str">
        <f t="shared" si="19"/>
        <v>00000</v>
      </c>
      <c r="M92" s="1">
        <f t="shared" si="20"/>
        <v>61</v>
      </c>
      <c r="N92" s="6" t="str">
        <f t="shared" si="21"/>
        <v>00</v>
      </c>
      <c r="O92" s="1">
        <f t="shared" si="22"/>
        <v>15</v>
      </c>
      <c r="P92" s="1">
        <f>IF(HEX2DEC(LEFT(E92,4))&gt;=32768,HEX2DEC(LEFT(E92,4))-65536,HEX2DEC(LEFT(E92,4)))/Codes!$N$2</f>
        <v>12</v>
      </c>
      <c r="Q92" s="1">
        <f>IF(HEX2DEC(RIGHT(E92,4))&gt;=32768,HEX2DEC(RIGHT(E92,4))-65536,HEX2DEC(RIGHT(E92,4)))/Codes!$N$2</f>
        <v>0</v>
      </c>
      <c r="R92" s="1">
        <f>IF(HEX2DEC(LEFT(F92,4))&gt;=32768,HEX2DEC(LEFT(F92,4))-65536,HEX2DEC(LEFT(F92,4)))/Codes!$N$2</f>
        <v>0</v>
      </c>
      <c r="S92" s="1">
        <f>IF(HEX2DEC(RIGHT(F92,4))&gt;=32768,HEX2DEC(RIGHT(F92,4))-65536,HEX2DEC(RIGHT(F92,4)))/Codes!$N$2</f>
        <v>0</v>
      </c>
      <c r="T92" s="18">
        <f t="shared" si="23"/>
        <v>361</v>
      </c>
      <c r="U92" s="1">
        <f t="shared" si="24"/>
        <v>100</v>
      </c>
      <c r="V92" s="1">
        <f t="shared" si="25"/>
        <v>0</v>
      </c>
      <c r="W92" s="1" t="str">
        <f t="shared" si="26"/>
        <v>101</v>
      </c>
      <c r="X92" s="1">
        <f t="shared" si="27"/>
        <v>3</v>
      </c>
      <c r="Y92" s="1">
        <f t="shared" si="28"/>
        <v>8</v>
      </c>
      <c r="Z92" s="1" t="str">
        <f>VLOOKUP(BIN2DEC(MID(HEX2BIN(MID(H92,3,2),8),2,5)),Codes!$E$1:$F$18,2)</f>
        <v>Normal</v>
      </c>
      <c r="AA92" s="6" t="str">
        <f t="shared" si="29"/>
        <v>0</v>
      </c>
      <c r="AB92" s="1">
        <f t="shared" si="30"/>
        <v>4</v>
      </c>
      <c r="AC92" s="1" t="str">
        <f>VLOOKUP(BIN2DEC(RIGHT(HEX2BIN(MID(H92,6,1),4),1)&amp;LEFT(HEX2BIN(MID(H92,7,1),4),1)),Codes!$K$1:$L$5,2)</f>
        <v>L</v>
      </c>
      <c r="AD92" s="1" t="str">
        <f>VLOOKUP(BIN2DEC(RIGHT(HEX2BIN(MID(H92,7,1),4),3)&amp;LEFT(HEX2BIN(MID(H92,8,1),4),2)),Codes!$H$2:$I$33,2)</f>
        <v>Punch</v>
      </c>
      <c r="AE92" s="1" t="str">
        <f t="shared" si="31"/>
        <v>1</v>
      </c>
      <c r="AF92" s="1" t="str">
        <f t="shared" si="32"/>
        <v>1</v>
      </c>
      <c r="AH92" s="6">
        <f t="shared" si="33"/>
        <v>65</v>
      </c>
    </row>
    <row r="93" spans="1:34">
      <c r="A93" s="1" t="s">
        <v>2601</v>
      </c>
      <c r="B93" s="1" t="s">
        <v>77</v>
      </c>
      <c r="C93" s="6" t="s">
        <v>1876</v>
      </c>
      <c r="D93" s="6" t="s">
        <v>2602</v>
      </c>
      <c r="E93" s="6" t="s">
        <v>2332</v>
      </c>
      <c r="F93" s="6" t="s">
        <v>91</v>
      </c>
      <c r="G93" s="6" t="s">
        <v>557</v>
      </c>
      <c r="H93" s="6" t="s">
        <v>830</v>
      </c>
      <c r="J93" s="1" t="str">
        <f t="shared" si="17"/>
        <v>001011</v>
      </c>
      <c r="K93" s="1">
        <f t="shared" si="18"/>
        <v>3</v>
      </c>
      <c r="L93" s="6" t="str">
        <f t="shared" si="19"/>
        <v>00000</v>
      </c>
      <c r="M93" s="1">
        <f t="shared" si="20"/>
        <v>34</v>
      </c>
      <c r="N93" s="6" t="str">
        <f t="shared" si="21"/>
        <v>00</v>
      </c>
      <c r="O93" s="1">
        <f t="shared" si="22"/>
        <v>22</v>
      </c>
      <c r="P93" s="1">
        <f>IF(HEX2DEC(LEFT(E93,4))&gt;=32768,HEX2DEC(LEFT(E93,4))-65536,HEX2DEC(LEFT(E93,4)))/Codes!$N$2</f>
        <v>12</v>
      </c>
      <c r="Q93" s="1">
        <f>IF(HEX2DEC(RIGHT(E93,4))&gt;=32768,HEX2DEC(RIGHT(E93,4))-65536,HEX2DEC(RIGHT(E93,4)))/Codes!$N$2</f>
        <v>0</v>
      </c>
      <c r="R93" s="1">
        <f>IF(HEX2DEC(LEFT(F93,4))&gt;=32768,HEX2DEC(LEFT(F93,4))-65536,HEX2DEC(LEFT(F93,4)))/Codes!$N$2</f>
        <v>0</v>
      </c>
      <c r="S93" s="1">
        <f>IF(HEX2DEC(RIGHT(F93,4))&gt;=32768,HEX2DEC(RIGHT(F93,4))-65536,HEX2DEC(RIGHT(F93,4)))/Codes!$N$2</f>
        <v>0</v>
      </c>
      <c r="T93" s="18">
        <f t="shared" si="23"/>
        <v>361</v>
      </c>
      <c r="U93" s="1">
        <f t="shared" si="24"/>
        <v>100</v>
      </c>
      <c r="V93" s="1">
        <f t="shared" si="25"/>
        <v>0</v>
      </c>
      <c r="W93" s="1" t="str">
        <f t="shared" si="26"/>
        <v>101</v>
      </c>
      <c r="X93" s="1">
        <f t="shared" si="27"/>
        <v>3</v>
      </c>
      <c r="Y93" s="1">
        <f t="shared" si="28"/>
        <v>12</v>
      </c>
      <c r="Z93" s="1" t="str">
        <f>VLOOKUP(BIN2DEC(MID(HEX2BIN(MID(H93,3,2),8),2,5)),Codes!$E$1:$F$18,2)</f>
        <v>Normal</v>
      </c>
      <c r="AA93" s="6" t="str">
        <f t="shared" si="29"/>
        <v>0</v>
      </c>
      <c r="AB93" s="1">
        <f t="shared" si="30"/>
        <v>6</v>
      </c>
      <c r="AC93" s="1" t="str">
        <f>VLOOKUP(BIN2DEC(RIGHT(HEX2BIN(MID(H93,6,1),4),1)&amp;LEFT(HEX2BIN(MID(H93,7,1),4),1)),Codes!$K$1:$L$5,2)</f>
        <v>L</v>
      </c>
      <c r="AD93" s="1" t="str">
        <f>VLOOKUP(BIN2DEC(RIGHT(HEX2BIN(MID(H93,7,1),4),3)&amp;LEFT(HEX2BIN(MID(H93,8,1),4),2)),Codes!$H$2:$I$33,2)</f>
        <v>Punch</v>
      </c>
      <c r="AE93" s="1" t="str">
        <f t="shared" si="31"/>
        <v>1</v>
      </c>
      <c r="AF93" s="1" t="str">
        <f t="shared" si="32"/>
        <v>1</v>
      </c>
      <c r="AH93" s="6">
        <f t="shared" si="33"/>
        <v>65</v>
      </c>
    </row>
    <row r="94" spans="1:34">
      <c r="A94" s="1" t="s">
        <v>2603</v>
      </c>
      <c r="B94" s="1" t="s">
        <v>77</v>
      </c>
      <c r="C94" s="6" t="s">
        <v>1877</v>
      </c>
      <c r="D94" s="6" t="s">
        <v>2604</v>
      </c>
      <c r="E94" s="6" t="s">
        <v>2327</v>
      </c>
      <c r="F94" s="6" t="s">
        <v>91</v>
      </c>
      <c r="G94" s="6" t="s">
        <v>557</v>
      </c>
      <c r="H94" s="6" t="s">
        <v>688</v>
      </c>
      <c r="J94" s="1" t="str">
        <f t="shared" si="17"/>
        <v>001011</v>
      </c>
      <c r="K94" s="1">
        <f t="shared" si="18"/>
        <v>3</v>
      </c>
      <c r="L94" s="6" t="str">
        <f t="shared" si="19"/>
        <v>00000</v>
      </c>
      <c r="M94" s="1">
        <f t="shared" si="20"/>
        <v>58</v>
      </c>
      <c r="N94" s="6" t="str">
        <f t="shared" si="21"/>
        <v>00</v>
      </c>
      <c r="O94" s="1">
        <f t="shared" si="22"/>
        <v>12</v>
      </c>
      <c r="P94" s="1">
        <f>IF(HEX2DEC(LEFT(E94,4))&gt;=32768,HEX2DEC(LEFT(E94,4))-65536,HEX2DEC(LEFT(E94,4)))/Codes!$N$2</f>
        <v>16</v>
      </c>
      <c r="Q94" s="1">
        <f>IF(HEX2DEC(RIGHT(E94,4))&gt;=32768,HEX2DEC(RIGHT(E94,4))-65536,HEX2DEC(RIGHT(E94,4)))/Codes!$N$2</f>
        <v>0</v>
      </c>
      <c r="R94" s="1">
        <f>IF(HEX2DEC(LEFT(F94,4))&gt;=32768,HEX2DEC(LEFT(F94,4))-65536,HEX2DEC(LEFT(F94,4)))/Codes!$N$2</f>
        <v>0</v>
      </c>
      <c r="S94" s="1">
        <f>IF(HEX2DEC(RIGHT(F94,4))&gt;=32768,HEX2DEC(RIGHT(F94,4))-65536,HEX2DEC(RIGHT(F94,4)))/Codes!$N$2</f>
        <v>0</v>
      </c>
      <c r="T94" s="18">
        <f t="shared" si="23"/>
        <v>361</v>
      </c>
      <c r="U94" s="1">
        <f t="shared" si="24"/>
        <v>100</v>
      </c>
      <c r="V94" s="1">
        <f t="shared" si="25"/>
        <v>0</v>
      </c>
      <c r="W94" s="1" t="str">
        <f t="shared" si="26"/>
        <v>101</v>
      </c>
      <c r="X94" s="1">
        <f t="shared" si="27"/>
        <v>3</v>
      </c>
      <c r="Y94" s="1">
        <f t="shared" si="28"/>
        <v>8</v>
      </c>
      <c r="Z94" s="1" t="str">
        <f>VLOOKUP(BIN2DEC(MID(HEX2BIN(MID(H94,3,2),8),2,5)),Codes!$E$1:$F$18,2)</f>
        <v>Normal</v>
      </c>
      <c r="AA94" s="6" t="str">
        <f t="shared" si="29"/>
        <v>0</v>
      </c>
      <c r="AB94" s="1">
        <f t="shared" si="30"/>
        <v>0</v>
      </c>
      <c r="AC94" s="1" t="str">
        <f>VLOOKUP(BIN2DEC(RIGHT(HEX2BIN(MID(H94,6,1),4),1)&amp;LEFT(HEX2BIN(MID(H94,7,1),4),1)),Codes!$K$1:$L$5,2)</f>
        <v>L</v>
      </c>
      <c r="AD94" s="1" t="str">
        <f>VLOOKUP(BIN2DEC(RIGHT(HEX2BIN(MID(H94,7,1),4),3)&amp;LEFT(HEX2BIN(MID(H94,8,1),4),2)),Codes!$H$2:$I$33,2)</f>
        <v>Punch</v>
      </c>
      <c r="AE94" s="1" t="str">
        <f t="shared" si="31"/>
        <v>1</v>
      </c>
      <c r="AF94" s="1" t="str">
        <f t="shared" si="32"/>
        <v>1</v>
      </c>
      <c r="AH94" s="6">
        <f t="shared" si="33"/>
        <v>65</v>
      </c>
    </row>
    <row r="95" spans="1:34">
      <c r="A95" s="1" t="s">
        <v>2605</v>
      </c>
      <c r="B95" s="1" t="s">
        <v>77</v>
      </c>
      <c r="C95" s="6" t="s">
        <v>693</v>
      </c>
      <c r="D95" s="6" t="s">
        <v>2606</v>
      </c>
      <c r="E95" s="6" t="s">
        <v>2332</v>
      </c>
      <c r="F95" s="6" t="s">
        <v>91</v>
      </c>
      <c r="G95" s="6" t="s">
        <v>691</v>
      </c>
      <c r="H95" s="6" t="s">
        <v>692</v>
      </c>
      <c r="J95" s="1" t="str">
        <f t="shared" si="17"/>
        <v>001011</v>
      </c>
      <c r="K95" s="1">
        <f t="shared" si="18"/>
        <v>3</v>
      </c>
      <c r="L95" s="6" t="str">
        <f t="shared" si="19"/>
        <v>00000</v>
      </c>
      <c r="M95" s="1">
        <f t="shared" si="20"/>
        <v>61</v>
      </c>
      <c r="N95" s="6" t="str">
        <f t="shared" si="21"/>
        <v>00</v>
      </c>
      <c r="O95" s="1">
        <f t="shared" si="22"/>
        <v>4</v>
      </c>
      <c r="P95" s="1">
        <f>IF(HEX2DEC(LEFT(E95,4))&gt;=32768,HEX2DEC(LEFT(E95,4))-65536,HEX2DEC(LEFT(E95,4)))/Codes!$N$2</f>
        <v>12</v>
      </c>
      <c r="Q95" s="1">
        <f>IF(HEX2DEC(RIGHT(E95,4))&gt;=32768,HEX2DEC(RIGHT(E95,4))-65536,HEX2DEC(RIGHT(E95,4)))/Codes!$N$2</f>
        <v>0</v>
      </c>
      <c r="R95" s="1">
        <f>IF(HEX2DEC(LEFT(F95,4))&gt;=32768,HEX2DEC(LEFT(F95,4))-65536,HEX2DEC(LEFT(F95,4)))/Codes!$N$2</f>
        <v>0</v>
      </c>
      <c r="S95" s="1">
        <f>IF(HEX2DEC(RIGHT(F95,4))&gt;=32768,HEX2DEC(RIGHT(F95,4))-65536,HEX2DEC(RIGHT(F95,4)))/Codes!$N$2</f>
        <v>0</v>
      </c>
      <c r="T95" s="18">
        <f t="shared" si="23"/>
        <v>361</v>
      </c>
      <c r="U95" s="1">
        <f t="shared" si="24"/>
        <v>150</v>
      </c>
      <c r="V95" s="1">
        <f t="shared" si="25"/>
        <v>0</v>
      </c>
      <c r="W95" s="1" t="str">
        <f t="shared" si="26"/>
        <v>101</v>
      </c>
      <c r="X95" s="1">
        <f t="shared" si="27"/>
        <v>3</v>
      </c>
      <c r="Y95" s="1">
        <f t="shared" si="28"/>
        <v>5</v>
      </c>
      <c r="Z95" s="1" t="str">
        <f>VLOOKUP(BIN2DEC(MID(HEX2BIN(MID(H95,3,2),8),2,5)),Codes!$E$1:$F$18,2)</f>
        <v>Flower</v>
      </c>
      <c r="AA95" s="6" t="str">
        <f t="shared" si="29"/>
        <v>0</v>
      </c>
      <c r="AB95" s="1">
        <f t="shared" si="30"/>
        <v>2</v>
      </c>
      <c r="AC95" s="1" t="str">
        <f>VLOOKUP(BIN2DEC(RIGHT(HEX2BIN(MID(H95,6,1),4),1)&amp;LEFT(HEX2BIN(MID(H95,7,1),4),1)),Codes!$K$1:$L$5,2)</f>
        <v>M</v>
      </c>
      <c r="AD95" s="1" t="str">
        <f>VLOOKUP(BIN2DEC(RIGHT(HEX2BIN(MID(H95,7,1),4),3)&amp;LEFT(HEX2BIN(MID(H95,8,1),4),2)),Codes!$H$2:$I$33,2)</f>
        <v>Punch</v>
      </c>
      <c r="AE95" s="1" t="str">
        <f t="shared" si="31"/>
        <v>1</v>
      </c>
      <c r="AF95" s="1" t="str">
        <f t="shared" si="32"/>
        <v>1</v>
      </c>
      <c r="AH95" s="6">
        <f t="shared" si="33"/>
        <v>33</v>
      </c>
    </row>
    <row r="96" spans="1:34">
      <c r="A96" s="1" t="s">
        <v>2607</v>
      </c>
      <c r="B96" s="1" t="s">
        <v>77</v>
      </c>
      <c r="C96" s="6" t="s">
        <v>699</v>
      </c>
      <c r="D96" s="6" t="s">
        <v>2608</v>
      </c>
      <c r="E96" s="6" t="s">
        <v>2332</v>
      </c>
      <c r="F96" s="6" t="s">
        <v>91</v>
      </c>
      <c r="G96" s="6" t="s">
        <v>691</v>
      </c>
      <c r="H96" s="6" t="s">
        <v>697</v>
      </c>
      <c r="J96" s="1" t="str">
        <f t="shared" si="17"/>
        <v>001011</v>
      </c>
      <c r="K96" s="1">
        <f t="shared" si="18"/>
        <v>3</v>
      </c>
      <c r="L96" s="6" t="str">
        <f t="shared" si="19"/>
        <v>00000</v>
      </c>
      <c r="M96" s="1">
        <f t="shared" si="20"/>
        <v>61</v>
      </c>
      <c r="N96" s="6" t="str">
        <f t="shared" si="21"/>
        <v>00</v>
      </c>
      <c r="O96" s="1">
        <f t="shared" si="22"/>
        <v>9</v>
      </c>
      <c r="P96" s="1">
        <f>IF(HEX2DEC(LEFT(E96,4))&gt;=32768,HEX2DEC(LEFT(E96,4))-65536,HEX2DEC(LEFT(E96,4)))/Codes!$N$2</f>
        <v>12</v>
      </c>
      <c r="Q96" s="1">
        <f>IF(HEX2DEC(RIGHT(E96,4))&gt;=32768,HEX2DEC(RIGHT(E96,4))-65536,HEX2DEC(RIGHT(E96,4)))/Codes!$N$2</f>
        <v>0</v>
      </c>
      <c r="R96" s="1">
        <f>IF(HEX2DEC(LEFT(F96,4))&gt;=32768,HEX2DEC(LEFT(F96,4))-65536,HEX2DEC(LEFT(F96,4)))/Codes!$N$2</f>
        <v>0</v>
      </c>
      <c r="S96" s="1">
        <f>IF(HEX2DEC(RIGHT(F96,4))&gt;=32768,HEX2DEC(RIGHT(F96,4))-65536,HEX2DEC(RIGHT(F96,4)))/Codes!$N$2</f>
        <v>0</v>
      </c>
      <c r="T96" s="18">
        <f t="shared" si="23"/>
        <v>361</v>
      </c>
      <c r="U96" s="1">
        <f t="shared" si="24"/>
        <v>150</v>
      </c>
      <c r="V96" s="1">
        <f t="shared" si="25"/>
        <v>0</v>
      </c>
      <c r="W96" s="1" t="str">
        <f t="shared" si="26"/>
        <v>101</v>
      </c>
      <c r="X96" s="1">
        <f t="shared" si="27"/>
        <v>3</v>
      </c>
      <c r="Y96" s="1">
        <f t="shared" si="28"/>
        <v>8</v>
      </c>
      <c r="Z96" s="1" t="str">
        <f>VLOOKUP(BIN2DEC(MID(HEX2BIN(MID(H96,3,2),8),2,5)),Codes!$E$1:$F$18,2)</f>
        <v>Flower</v>
      </c>
      <c r="AA96" s="6" t="str">
        <f t="shared" si="29"/>
        <v>0</v>
      </c>
      <c r="AB96" s="1">
        <f t="shared" si="30"/>
        <v>4</v>
      </c>
      <c r="AC96" s="1" t="str">
        <f>VLOOKUP(BIN2DEC(RIGHT(HEX2BIN(MID(H96,6,1),4),1)&amp;LEFT(HEX2BIN(MID(H96,7,1),4),1)),Codes!$K$1:$L$5,2)</f>
        <v>L</v>
      </c>
      <c r="AD96" s="1" t="str">
        <f>VLOOKUP(BIN2DEC(RIGHT(HEX2BIN(MID(H96,7,1),4),3)&amp;LEFT(HEX2BIN(MID(H96,8,1),4),2)),Codes!$H$2:$I$33,2)</f>
        <v>Punch</v>
      </c>
      <c r="AE96" s="1" t="str">
        <f t="shared" si="31"/>
        <v>1</v>
      </c>
      <c r="AF96" s="1" t="str">
        <f t="shared" si="32"/>
        <v>1</v>
      </c>
      <c r="AH96" s="6">
        <f t="shared" si="33"/>
        <v>65</v>
      </c>
    </row>
    <row r="97" spans="1:34">
      <c r="A97" s="1" t="s">
        <v>2609</v>
      </c>
      <c r="B97" s="1" t="s">
        <v>77</v>
      </c>
      <c r="C97" s="6" t="s">
        <v>846</v>
      </c>
      <c r="D97" s="6" t="s">
        <v>2595</v>
      </c>
      <c r="E97" s="6" t="s">
        <v>2332</v>
      </c>
      <c r="F97" s="6" t="s">
        <v>91</v>
      </c>
      <c r="G97" s="6" t="s">
        <v>691</v>
      </c>
      <c r="H97" s="6" t="s">
        <v>844</v>
      </c>
      <c r="J97" s="1" t="str">
        <f t="shared" si="17"/>
        <v>001011</v>
      </c>
      <c r="K97" s="1">
        <f t="shared" si="18"/>
        <v>3</v>
      </c>
      <c r="L97" s="6" t="str">
        <f t="shared" si="19"/>
        <v>00000</v>
      </c>
      <c r="M97" s="1">
        <f t="shared" si="20"/>
        <v>34</v>
      </c>
      <c r="N97" s="6" t="str">
        <f t="shared" si="21"/>
        <v>00</v>
      </c>
      <c r="O97" s="1">
        <f t="shared" si="22"/>
        <v>12</v>
      </c>
      <c r="P97" s="1">
        <f>IF(HEX2DEC(LEFT(E97,4))&gt;=32768,HEX2DEC(LEFT(E97,4))-65536,HEX2DEC(LEFT(E97,4)))/Codes!$N$2</f>
        <v>12</v>
      </c>
      <c r="Q97" s="1">
        <f>IF(HEX2DEC(RIGHT(E97,4))&gt;=32768,HEX2DEC(RIGHT(E97,4))-65536,HEX2DEC(RIGHT(E97,4)))/Codes!$N$2</f>
        <v>0</v>
      </c>
      <c r="R97" s="1">
        <f>IF(HEX2DEC(LEFT(F97,4))&gt;=32768,HEX2DEC(LEFT(F97,4))-65536,HEX2DEC(LEFT(F97,4)))/Codes!$N$2</f>
        <v>0</v>
      </c>
      <c r="S97" s="1">
        <f>IF(HEX2DEC(RIGHT(F97,4))&gt;=32768,HEX2DEC(RIGHT(F97,4))-65536,HEX2DEC(RIGHT(F97,4)))/Codes!$N$2</f>
        <v>0</v>
      </c>
      <c r="T97" s="18">
        <f t="shared" si="23"/>
        <v>361</v>
      </c>
      <c r="U97" s="1">
        <f t="shared" si="24"/>
        <v>150</v>
      </c>
      <c r="V97" s="1">
        <f t="shared" si="25"/>
        <v>0</v>
      </c>
      <c r="W97" s="1" t="str">
        <f t="shared" si="26"/>
        <v>101</v>
      </c>
      <c r="X97" s="1">
        <f t="shared" si="27"/>
        <v>3</v>
      </c>
      <c r="Y97" s="1">
        <f t="shared" si="28"/>
        <v>12</v>
      </c>
      <c r="Z97" s="1" t="str">
        <f>VLOOKUP(BIN2DEC(MID(HEX2BIN(MID(H97,3,2),8),2,5)),Codes!$E$1:$F$18,2)</f>
        <v>Flower</v>
      </c>
      <c r="AA97" s="6" t="str">
        <f t="shared" si="29"/>
        <v>0</v>
      </c>
      <c r="AB97" s="1">
        <f t="shared" si="30"/>
        <v>6</v>
      </c>
      <c r="AC97" s="1" t="str">
        <f>VLOOKUP(BIN2DEC(RIGHT(HEX2BIN(MID(H97,6,1),4),1)&amp;LEFT(HEX2BIN(MID(H97,7,1),4),1)),Codes!$K$1:$L$5,2)</f>
        <v>L</v>
      </c>
      <c r="AD97" s="1" t="str">
        <f>VLOOKUP(BIN2DEC(RIGHT(HEX2BIN(MID(H97,7,1),4),3)&amp;LEFT(HEX2BIN(MID(H97,8,1),4),2)),Codes!$H$2:$I$33,2)</f>
        <v>Punch</v>
      </c>
      <c r="AE97" s="1" t="str">
        <f t="shared" si="31"/>
        <v>1</v>
      </c>
      <c r="AF97" s="1" t="str">
        <f t="shared" si="32"/>
        <v>1</v>
      </c>
      <c r="AH97" s="6">
        <f t="shared" si="33"/>
        <v>65</v>
      </c>
    </row>
    <row r="98" spans="1:34">
      <c r="A98" s="1" t="s">
        <v>2610</v>
      </c>
      <c r="B98" s="1" t="s">
        <v>77</v>
      </c>
      <c r="C98" s="6" t="s">
        <v>695</v>
      </c>
      <c r="D98" s="6" t="s">
        <v>2597</v>
      </c>
      <c r="E98" s="6" t="s">
        <v>2327</v>
      </c>
      <c r="F98" s="6" t="s">
        <v>91</v>
      </c>
      <c r="G98" s="6" t="s">
        <v>557</v>
      </c>
      <c r="H98" s="6" t="s">
        <v>700</v>
      </c>
      <c r="J98" s="1" t="str">
        <f t="shared" si="17"/>
        <v>001011</v>
      </c>
      <c r="K98" s="1">
        <f t="shared" si="18"/>
        <v>3</v>
      </c>
      <c r="L98" s="6" t="str">
        <f t="shared" si="19"/>
        <v>00000</v>
      </c>
      <c r="M98" s="1">
        <f t="shared" si="20"/>
        <v>58</v>
      </c>
      <c r="N98" s="6" t="str">
        <f t="shared" si="21"/>
        <v>00</v>
      </c>
      <c r="O98" s="1">
        <f t="shared" si="22"/>
        <v>6</v>
      </c>
      <c r="P98" s="1">
        <f>IF(HEX2DEC(LEFT(E98,4))&gt;=32768,HEX2DEC(LEFT(E98,4))-65536,HEX2DEC(LEFT(E98,4)))/Codes!$N$2</f>
        <v>16</v>
      </c>
      <c r="Q98" s="1">
        <f>IF(HEX2DEC(RIGHT(E98,4))&gt;=32768,HEX2DEC(RIGHT(E98,4))-65536,HEX2DEC(RIGHT(E98,4)))/Codes!$N$2</f>
        <v>0</v>
      </c>
      <c r="R98" s="1">
        <f>IF(HEX2DEC(LEFT(F98,4))&gt;=32768,HEX2DEC(LEFT(F98,4))-65536,HEX2DEC(LEFT(F98,4)))/Codes!$N$2</f>
        <v>0</v>
      </c>
      <c r="S98" s="1">
        <f>IF(HEX2DEC(RIGHT(F98,4))&gt;=32768,HEX2DEC(RIGHT(F98,4))-65536,HEX2DEC(RIGHT(F98,4)))/Codes!$N$2</f>
        <v>0</v>
      </c>
      <c r="T98" s="18">
        <f t="shared" si="23"/>
        <v>361</v>
      </c>
      <c r="U98" s="1">
        <f t="shared" si="24"/>
        <v>100</v>
      </c>
      <c r="V98" s="1">
        <f t="shared" si="25"/>
        <v>0</v>
      </c>
      <c r="W98" s="1" t="str">
        <f t="shared" si="26"/>
        <v>101</v>
      </c>
      <c r="X98" s="1">
        <f t="shared" si="27"/>
        <v>3</v>
      </c>
      <c r="Y98" s="1">
        <f t="shared" si="28"/>
        <v>8</v>
      </c>
      <c r="Z98" s="1" t="str">
        <f>VLOOKUP(BIN2DEC(MID(HEX2BIN(MID(H98,3,2),8),2,5)),Codes!$E$1:$F$18,2)</f>
        <v>Flower</v>
      </c>
      <c r="AA98" s="6" t="str">
        <f t="shared" si="29"/>
        <v>0</v>
      </c>
      <c r="AB98" s="1">
        <f t="shared" si="30"/>
        <v>0</v>
      </c>
      <c r="AC98" s="1" t="str">
        <f>VLOOKUP(BIN2DEC(RIGHT(HEX2BIN(MID(H98,6,1),4),1)&amp;LEFT(HEX2BIN(MID(H98,7,1),4),1)),Codes!$K$1:$L$5,2)</f>
        <v>L</v>
      </c>
      <c r="AD98" s="1" t="str">
        <f>VLOOKUP(BIN2DEC(RIGHT(HEX2BIN(MID(H98,7,1),4),3)&amp;LEFT(HEX2BIN(MID(H98,8,1),4),2)),Codes!$H$2:$I$33,2)</f>
        <v>Punch</v>
      </c>
      <c r="AE98" s="1" t="str">
        <f t="shared" si="31"/>
        <v>1</v>
      </c>
      <c r="AF98" s="1" t="str">
        <f t="shared" si="32"/>
        <v>1</v>
      </c>
      <c r="AH98" s="6">
        <f t="shared" si="33"/>
        <v>65</v>
      </c>
    </row>
    <row r="99" spans="1:34">
      <c r="A99" s="1" t="s">
        <v>2611</v>
      </c>
      <c r="B99" s="1" t="s">
        <v>77</v>
      </c>
      <c r="C99" s="6" t="s">
        <v>4626</v>
      </c>
      <c r="D99" s="6" t="s">
        <v>702</v>
      </c>
      <c r="E99" s="6" t="s">
        <v>460</v>
      </c>
      <c r="F99" s="6" t="s">
        <v>2612</v>
      </c>
      <c r="G99" s="6" t="s">
        <v>704</v>
      </c>
      <c r="H99" s="6" t="s">
        <v>705</v>
      </c>
      <c r="J99" s="1" t="str">
        <f t="shared" si="17"/>
        <v>001011</v>
      </c>
      <c r="K99" s="1">
        <f t="shared" si="18"/>
        <v>0</v>
      </c>
      <c r="L99" s="6" t="str">
        <f t="shared" si="19"/>
        <v>00000</v>
      </c>
      <c r="M99" s="1">
        <f t="shared" si="20"/>
        <v>0</v>
      </c>
      <c r="N99" s="6" t="str">
        <f t="shared" si="21"/>
        <v>00</v>
      </c>
      <c r="O99" s="1">
        <f t="shared" si="22"/>
        <v>1</v>
      </c>
      <c r="P99" s="1">
        <f>IF(HEX2DEC(LEFT(E99,4))&gt;=32768,HEX2DEC(LEFT(E99,4))-65536,HEX2DEC(LEFT(E99,4)))/Codes!$N$2</f>
        <v>7.2</v>
      </c>
      <c r="Q99" s="1">
        <f>IF(HEX2DEC(RIGHT(E99,4))&gt;=32768,HEX2DEC(RIGHT(E99,4))-65536,HEX2DEC(RIGHT(E99,4)))/Codes!$N$2</f>
        <v>0</v>
      </c>
      <c r="R99" s="1">
        <f>IF(HEX2DEC(LEFT(F99,4))&gt;=32768,HEX2DEC(LEFT(F99,4))-65536,HEX2DEC(LEFT(F99,4)))/Codes!$N$2</f>
        <v>1.6</v>
      </c>
      <c r="S99" s="1">
        <f>IF(HEX2DEC(RIGHT(F99,4))&gt;=32768,HEX2DEC(RIGHT(F99,4))-65536,HEX2DEC(RIGHT(F99,4)))/Codes!$N$2</f>
        <v>9.1999999999999993</v>
      </c>
      <c r="T99" s="18">
        <f t="shared" si="23"/>
        <v>100</v>
      </c>
      <c r="U99" s="1">
        <f t="shared" si="24"/>
        <v>100</v>
      </c>
      <c r="V99" s="1">
        <f t="shared" si="25"/>
        <v>0</v>
      </c>
      <c r="W99" s="1" t="str">
        <f t="shared" si="26"/>
        <v>100</v>
      </c>
      <c r="X99" s="1">
        <f t="shared" si="27"/>
        <v>3</v>
      </c>
      <c r="Y99" s="1">
        <f t="shared" si="28"/>
        <v>80</v>
      </c>
      <c r="Z99" s="1" t="str">
        <f>VLOOKUP(BIN2DEC(MID(HEX2BIN(MID(H99,3,2),8),2,5)),Codes!$E$1:$F$18,2)</f>
        <v>Normal</v>
      </c>
      <c r="AA99" s="6" t="str">
        <f t="shared" si="29"/>
        <v>0</v>
      </c>
      <c r="AB99" s="1">
        <f t="shared" si="30"/>
        <v>3</v>
      </c>
      <c r="AC99" s="1" t="str">
        <f>VLOOKUP(BIN2DEC(RIGHT(HEX2BIN(MID(H99,6,1),4),1)&amp;LEFT(HEX2BIN(MID(H99,7,1),4),1)),Codes!$K$1:$L$5,2)</f>
        <v>S</v>
      </c>
      <c r="AD99" s="1" t="str">
        <f>VLOOKUP(BIN2DEC(RIGHT(HEX2BIN(MID(H99,7,1),4),3)&amp;LEFT(HEX2BIN(MID(H99,8,1),4),2)),Codes!$H$2:$I$33,2)</f>
        <v>Kick</v>
      </c>
      <c r="AE99" s="1" t="str">
        <f t="shared" si="31"/>
        <v>1</v>
      </c>
      <c r="AF99" s="1" t="str">
        <f t="shared" si="32"/>
        <v>1</v>
      </c>
      <c r="AH99" s="6">
        <f t="shared" si="33"/>
        <v>2</v>
      </c>
    </row>
    <row r="100" spans="1:34">
      <c r="A100" s="1" t="s">
        <v>2613</v>
      </c>
      <c r="B100" s="1" t="s">
        <v>77</v>
      </c>
      <c r="C100" s="6" t="s">
        <v>4626</v>
      </c>
      <c r="D100" s="6" t="s">
        <v>707</v>
      </c>
      <c r="E100" s="6" t="s">
        <v>460</v>
      </c>
      <c r="F100" s="6" t="s">
        <v>2614</v>
      </c>
      <c r="G100" s="6" t="s">
        <v>704</v>
      </c>
      <c r="H100" s="6" t="s">
        <v>705</v>
      </c>
      <c r="J100" s="1" t="str">
        <f t="shared" si="17"/>
        <v>001011</v>
      </c>
      <c r="K100" s="1">
        <f t="shared" si="18"/>
        <v>1</v>
      </c>
      <c r="L100" s="6" t="str">
        <f t="shared" si="19"/>
        <v>00000</v>
      </c>
      <c r="M100" s="1">
        <f t="shared" si="20"/>
        <v>0</v>
      </c>
      <c r="N100" s="6" t="str">
        <f t="shared" si="21"/>
        <v>00</v>
      </c>
      <c r="O100" s="1">
        <f t="shared" si="22"/>
        <v>1</v>
      </c>
      <c r="P100" s="1">
        <f>IF(HEX2DEC(LEFT(E100,4))&gt;=32768,HEX2DEC(LEFT(E100,4))-65536,HEX2DEC(LEFT(E100,4)))/Codes!$N$2</f>
        <v>7.2</v>
      </c>
      <c r="Q100" s="1">
        <f>IF(HEX2DEC(RIGHT(E100,4))&gt;=32768,HEX2DEC(RIGHT(E100,4))-65536,HEX2DEC(RIGHT(E100,4)))/Codes!$N$2</f>
        <v>0</v>
      </c>
      <c r="R100" s="1">
        <f>IF(HEX2DEC(LEFT(F100,4))&gt;=32768,HEX2DEC(LEFT(F100,4))-65536,HEX2DEC(LEFT(F100,4)))/Codes!$N$2</f>
        <v>1.6</v>
      </c>
      <c r="S100" s="1">
        <f>IF(HEX2DEC(RIGHT(F100,4))&gt;=32768,HEX2DEC(RIGHT(F100,4))-65536,HEX2DEC(RIGHT(F100,4)))/Codes!$N$2</f>
        <v>-9.1999999999999993</v>
      </c>
      <c r="T100" s="18">
        <f t="shared" si="23"/>
        <v>100</v>
      </c>
      <c r="U100" s="1">
        <f t="shared" si="24"/>
        <v>100</v>
      </c>
      <c r="V100" s="1">
        <f t="shared" si="25"/>
        <v>0</v>
      </c>
      <c r="W100" s="1" t="str">
        <f t="shared" si="26"/>
        <v>100</v>
      </c>
      <c r="X100" s="1">
        <f t="shared" si="27"/>
        <v>3</v>
      </c>
      <c r="Y100" s="1">
        <f t="shared" si="28"/>
        <v>80</v>
      </c>
      <c r="Z100" s="1" t="str">
        <f>VLOOKUP(BIN2DEC(MID(HEX2BIN(MID(H100,3,2),8),2,5)),Codes!$E$1:$F$18,2)</f>
        <v>Normal</v>
      </c>
      <c r="AA100" s="6" t="str">
        <f t="shared" si="29"/>
        <v>0</v>
      </c>
      <c r="AB100" s="1">
        <f t="shared" si="30"/>
        <v>3</v>
      </c>
      <c r="AC100" s="1" t="str">
        <f>VLOOKUP(BIN2DEC(RIGHT(HEX2BIN(MID(H100,6,1),4),1)&amp;LEFT(HEX2BIN(MID(H100,7,1),4),1)),Codes!$K$1:$L$5,2)</f>
        <v>S</v>
      </c>
      <c r="AD100" s="1" t="str">
        <f>VLOOKUP(BIN2DEC(RIGHT(HEX2BIN(MID(H100,7,1),4),3)&amp;LEFT(HEX2BIN(MID(H100,8,1),4),2)),Codes!$H$2:$I$33,2)</f>
        <v>Kick</v>
      </c>
      <c r="AE100" s="1" t="str">
        <f t="shared" si="31"/>
        <v>1</v>
      </c>
      <c r="AF100" s="1" t="str">
        <f t="shared" si="32"/>
        <v>1</v>
      </c>
      <c r="AH100" s="6">
        <f t="shared" si="33"/>
        <v>2</v>
      </c>
    </row>
    <row r="101" spans="1:34">
      <c r="A101" s="1" t="s">
        <v>2615</v>
      </c>
      <c r="B101" s="1" t="s">
        <v>77</v>
      </c>
      <c r="C101" s="6" t="s">
        <v>4626</v>
      </c>
      <c r="D101" s="6" t="s">
        <v>710</v>
      </c>
      <c r="E101" s="6" t="s">
        <v>460</v>
      </c>
      <c r="F101" s="6" t="s">
        <v>2616</v>
      </c>
      <c r="G101" s="6" t="s">
        <v>712</v>
      </c>
      <c r="H101" s="6" t="s">
        <v>713</v>
      </c>
      <c r="J101" s="1" t="str">
        <f t="shared" si="17"/>
        <v>001011</v>
      </c>
      <c r="K101" s="1">
        <f t="shared" si="18"/>
        <v>2</v>
      </c>
      <c r="L101" s="6" t="str">
        <f t="shared" si="19"/>
        <v>00000</v>
      </c>
      <c r="M101" s="1">
        <f t="shared" si="20"/>
        <v>0</v>
      </c>
      <c r="N101" s="6" t="str">
        <f t="shared" si="21"/>
        <v>00</v>
      </c>
      <c r="O101" s="1">
        <f t="shared" si="22"/>
        <v>1</v>
      </c>
      <c r="P101" s="1">
        <f>IF(HEX2DEC(LEFT(E101,4))&gt;=32768,HEX2DEC(LEFT(E101,4))-65536,HEX2DEC(LEFT(E101,4)))/Codes!$N$2</f>
        <v>7.2</v>
      </c>
      <c r="Q101" s="1">
        <f>IF(HEX2DEC(RIGHT(E101,4))&gt;=32768,HEX2DEC(RIGHT(E101,4))-65536,HEX2DEC(RIGHT(E101,4)))/Codes!$N$2</f>
        <v>0</v>
      </c>
      <c r="R101" s="1">
        <f>IF(HEX2DEC(LEFT(F101,4))&gt;=32768,HEX2DEC(LEFT(F101,4))-65536,HEX2DEC(LEFT(F101,4)))/Codes!$N$2</f>
        <v>20</v>
      </c>
      <c r="S101" s="1">
        <f>IF(HEX2DEC(RIGHT(F101,4))&gt;=32768,HEX2DEC(RIGHT(F101,4))-65536,HEX2DEC(RIGHT(F101,4)))/Codes!$N$2</f>
        <v>9.1999999999999993</v>
      </c>
      <c r="T101" s="18">
        <f t="shared" si="23"/>
        <v>130</v>
      </c>
      <c r="U101" s="1">
        <f t="shared" si="24"/>
        <v>100</v>
      </c>
      <c r="V101" s="1">
        <f t="shared" si="25"/>
        <v>0</v>
      </c>
      <c r="W101" s="1" t="str">
        <f t="shared" si="26"/>
        <v>100</v>
      </c>
      <c r="X101" s="1">
        <f t="shared" si="27"/>
        <v>3</v>
      </c>
      <c r="Y101" s="1">
        <f t="shared" si="28"/>
        <v>40</v>
      </c>
      <c r="Z101" s="1" t="str">
        <f>VLOOKUP(BIN2DEC(MID(HEX2BIN(MID(H101,3,2),8),2,5)),Codes!$E$1:$F$18,2)</f>
        <v>Normal</v>
      </c>
      <c r="AA101" s="6" t="str">
        <f t="shared" si="29"/>
        <v>0</v>
      </c>
      <c r="AB101" s="1">
        <f t="shared" si="30"/>
        <v>3</v>
      </c>
      <c r="AC101" s="1" t="str">
        <f>VLOOKUP(BIN2DEC(RIGHT(HEX2BIN(MID(H101,6,1),4),1)&amp;LEFT(HEX2BIN(MID(H101,7,1),4),1)),Codes!$K$1:$L$5,2)</f>
        <v>S</v>
      </c>
      <c r="AD101" s="1" t="str">
        <f>VLOOKUP(BIN2DEC(RIGHT(HEX2BIN(MID(H101,7,1),4),3)&amp;LEFT(HEX2BIN(MID(H101,8,1),4),2)),Codes!$H$2:$I$33,2)</f>
        <v>Kick</v>
      </c>
      <c r="AE101" s="1" t="str">
        <f t="shared" si="31"/>
        <v>1</v>
      </c>
      <c r="AF101" s="1" t="str">
        <f t="shared" si="32"/>
        <v>1</v>
      </c>
      <c r="AH101" s="6">
        <f t="shared" si="33"/>
        <v>2</v>
      </c>
    </row>
    <row r="102" spans="1:34">
      <c r="A102" s="1" t="s">
        <v>2617</v>
      </c>
      <c r="B102" s="1" t="s">
        <v>77</v>
      </c>
      <c r="C102" s="6" t="s">
        <v>4626</v>
      </c>
      <c r="D102" s="6" t="s">
        <v>715</v>
      </c>
      <c r="E102" s="6" t="s">
        <v>460</v>
      </c>
      <c r="F102" s="6" t="s">
        <v>2618</v>
      </c>
      <c r="G102" s="6" t="s">
        <v>712</v>
      </c>
      <c r="H102" s="6" t="s">
        <v>713</v>
      </c>
      <c r="J102" s="1" t="str">
        <f t="shared" si="17"/>
        <v>001011</v>
      </c>
      <c r="K102" s="1">
        <f t="shared" si="18"/>
        <v>3</v>
      </c>
      <c r="L102" s="6" t="str">
        <f t="shared" si="19"/>
        <v>00000</v>
      </c>
      <c r="M102" s="1">
        <f t="shared" si="20"/>
        <v>0</v>
      </c>
      <c r="N102" s="6" t="str">
        <f t="shared" si="21"/>
        <v>00</v>
      </c>
      <c r="O102" s="1">
        <f t="shared" si="22"/>
        <v>1</v>
      </c>
      <c r="P102" s="1">
        <f>IF(HEX2DEC(LEFT(E102,4))&gt;=32768,HEX2DEC(LEFT(E102,4))-65536,HEX2DEC(LEFT(E102,4)))/Codes!$N$2</f>
        <v>7.2</v>
      </c>
      <c r="Q102" s="1">
        <f>IF(HEX2DEC(RIGHT(E102,4))&gt;=32768,HEX2DEC(RIGHT(E102,4))-65536,HEX2DEC(RIGHT(E102,4)))/Codes!$N$2</f>
        <v>0</v>
      </c>
      <c r="R102" s="1">
        <f>IF(HEX2DEC(LEFT(F102,4))&gt;=32768,HEX2DEC(LEFT(F102,4))-65536,HEX2DEC(LEFT(F102,4)))/Codes!$N$2</f>
        <v>20</v>
      </c>
      <c r="S102" s="1">
        <f>IF(HEX2DEC(RIGHT(F102,4))&gt;=32768,HEX2DEC(RIGHT(F102,4))-65536,HEX2DEC(RIGHT(F102,4)))/Codes!$N$2</f>
        <v>-9.1999999999999993</v>
      </c>
      <c r="T102" s="18">
        <f t="shared" si="23"/>
        <v>130</v>
      </c>
      <c r="U102" s="1">
        <f t="shared" si="24"/>
        <v>100</v>
      </c>
      <c r="V102" s="1">
        <f t="shared" si="25"/>
        <v>0</v>
      </c>
      <c r="W102" s="1" t="str">
        <f t="shared" si="26"/>
        <v>100</v>
      </c>
      <c r="X102" s="1">
        <f t="shared" si="27"/>
        <v>3</v>
      </c>
      <c r="Y102" s="1">
        <f t="shared" si="28"/>
        <v>40</v>
      </c>
      <c r="Z102" s="1" t="str">
        <f>VLOOKUP(BIN2DEC(MID(HEX2BIN(MID(H102,3,2),8),2,5)),Codes!$E$1:$F$18,2)</f>
        <v>Normal</v>
      </c>
      <c r="AA102" s="6" t="str">
        <f t="shared" si="29"/>
        <v>0</v>
      </c>
      <c r="AB102" s="1">
        <f t="shared" si="30"/>
        <v>3</v>
      </c>
      <c r="AC102" s="1" t="str">
        <f>VLOOKUP(BIN2DEC(RIGHT(HEX2BIN(MID(H102,6,1),4),1)&amp;LEFT(HEX2BIN(MID(H102,7,1),4),1)),Codes!$K$1:$L$5,2)</f>
        <v>S</v>
      </c>
      <c r="AD102" s="1" t="str">
        <f>VLOOKUP(BIN2DEC(RIGHT(HEX2BIN(MID(H102,7,1),4),3)&amp;LEFT(HEX2BIN(MID(H102,8,1),4),2)),Codes!$H$2:$I$33,2)</f>
        <v>Kick</v>
      </c>
      <c r="AE102" s="1" t="str">
        <f t="shared" si="31"/>
        <v>1</v>
      </c>
      <c r="AF102" s="1" t="str">
        <f t="shared" si="32"/>
        <v>1</v>
      </c>
      <c r="AH102" s="6">
        <f t="shared" si="33"/>
        <v>2</v>
      </c>
    </row>
    <row r="103" spans="1:34">
      <c r="A103" s="1" t="s">
        <v>2619</v>
      </c>
      <c r="B103" s="1" t="s">
        <v>77</v>
      </c>
      <c r="C103" s="6" t="s">
        <v>4627</v>
      </c>
      <c r="D103" s="6" t="s">
        <v>702</v>
      </c>
      <c r="E103" s="6" t="s">
        <v>460</v>
      </c>
      <c r="F103" s="6" t="s">
        <v>2612</v>
      </c>
      <c r="G103" s="6" t="s">
        <v>704</v>
      </c>
      <c r="H103" s="6" t="s">
        <v>705</v>
      </c>
      <c r="J103" s="1" t="str">
        <f t="shared" si="17"/>
        <v>001011</v>
      </c>
      <c r="K103" s="1">
        <f t="shared" si="18"/>
        <v>0</v>
      </c>
      <c r="L103" s="6" t="str">
        <f t="shared" si="19"/>
        <v>00000</v>
      </c>
      <c r="M103" s="1">
        <f t="shared" si="20"/>
        <v>0</v>
      </c>
      <c r="N103" s="6" t="str">
        <f t="shared" si="21"/>
        <v>00</v>
      </c>
      <c r="O103" s="1">
        <f t="shared" si="22"/>
        <v>1</v>
      </c>
      <c r="P103" s="1">
        <f>IF(HEX2DEC(LEFT(E103,4))&gt;=32768,HEX2DEC(LEFT(E103,4))-65536,HEX2DEC(LEFT(E103,4)))/Codes!$N$2</f>
        <v>7.2</v>
      </c>
      <c r="Q103" s="1">
        <f>IF(HEX2DEC(RIGHT(E103,4))&gt;=32768,HEX2DEC(RIGHT(E103,4))-65536,HEX2DEC(RIGHT(E103,4)))/Codes!$N$2</f>
        <v>0</v>
      </c>
      <c r="R103" s="1">
        <f>IF(HEX2DEC(LEFT(F103,4))&gt;=32768,HEX2DEC(LEFT(F103,4))-65536,HEX2DEC(LEFT(F103,4)))/Codes!$N$2</f>
        <v>1.6</v>
      </c>
      <c r="S103" s="1">
        <f>IF(HEX2DEC(RIGHT(F103,4))&gt;=32768,HEX2DEC(RIGHT(F103,4))-65536,HEX2DEC(RIGHT(F103,4)))/Codes!$N$2</f>
        <v>9.1999999999999993</v>
      </c>
      <c r="T103" s="18">
        <f t="shared" si="23"/>
        <v>100</v>
      </c>
      <c r="U103" s="1">
        <f t="shared" si="24"/>
        <v>100</v>
      </c>
      <c r="V103" s="1">
        <f t="shared" si="25"/>
        <v>0</v>
      </c>
      <c r="W103" s="1" t="str">
        <f t="shared" si="26"/>
        <v>100</v>
      </c>
      <c r="X103" s="1">
        <f t="shared" si="27"/>
        <v>3</v>
      </c>
      <c r="Y103" s="1">
        <f t="shared" si="28"/>
        <v>80</v>
      </c>
      <c r="Z103" s="1" t="str">
        <f>VLOOKUP(BIN2DEC(MID(HEX2BIN(MID(H103,3,2),8),2,5)),Codes!$E$1:$F$18,2)</f>
        <v>Normal</v>
      </c>
      <c r="AA103" s="6" t="str">
        <f t="shared" si="29"/>
        <v>0</v>
      </c>
      <c r="AB103" s="1">
        <f t="shared" si="30"/>
        <v>3</v>
      </c>
      <c r="AC103" s="1" t="str">
        <f>VLOOKUP(BIN2DEC(RIGHT(HEX2BIN(MID(H103,6,1),4),1)&amp;LEFT(HEX2BIN(MID(H103,7,1),4),1)),Codes!$K$1:$L$5,2)</f>
        <v>S</v>
      </c>
      <c r="AD103" s="1" t="str">
        <f>VLOOKUP(BIN2DEC(RIGHT(HEX2BIN(MID(H103,7,1),4),3)&amp;LEFT(HEX2BIN(MID(H103,8,1),4),2)),Codes!$H$2:$I$33,2)</f>
        <v>Kick</v>
      </c>
      <c r="AE103" s="1" t="str">
        <f t="shared" si="31"/>
        <v>1</v>
      </c>
      <c r="AF103" s="1" t="str">
        <f t="shared" si="32"/>
        <v>1</v>
      </c>
      <c r="AH103" s="6">
        <f t="shared" si="33"/>
        <v>2</v>
      </c>
    </row>
    <row r="104" spans="1:34">
      <c r="A104" s="1" t="s">
        <v>2620</v>
      </c>
      <c r="B104" s="1" t="s">
        <v>77</v>
      </c>
      <c r="C104" s="6" t="s">
        <v>4627</v>
      </c>
      <c r="D104" s="6" t="s">
        <v>707</v>
      </c>
      <c r="E104" s="6" t="s">
        <v>460</v>
      </c>
      <c r="F104" s="6" t="s">
        <v>2614</v>
      </c>
      <c r="G104" s="6" t="s">
        <v>704</v>
      </c>
      <c r="H104" s="6" t="s">
        <v>705</v>
      </c>
      <c r="J104" s="1" t="str">
        <f t="shared" si="17"/>
        <v>001011</v>
      </c>
      <c r="K104" s="1">
        <f t="shared" si="18"/>
        <v>1</v>
      </c>
      <c r="L104" s="6" t="str">
        <f t="shared" si="19"/>
        <v>00000</v>
      </c>
      <c r="M104" s="1">
        <f t="shared" si="20"/>
        <v>0</v>
      </c>
      <c r="N104" s="6" t="str">
        <f t="shared" si="21"/>
        <v>00</v>
      </c>
      <c r="O104" s="1">
        <f t="shared" si="22"/>
        <v>1</v>
      </c>
      <c r="P104" s="1">
        <f>IF(HEX2DEC(LEFT(E104,4))&gt;=32768,HEX2DEC(LEFT(E104,4))-65536,HEX2DEC(LEFT(E104,4)))/Codes!$N$2</f>
        <v>7.2</v>
      </c>
      <c r="Q104" s="1">
        <f>IF(HEX2DEC(RIGHT(E104,4))&gt;=32768,HEX2DEC(RIGHT(E104,4))-65536,HEX2DEC(RIGHT(E104,4)))/Codes!$N$2</f>
        <v>0</v>
      </c>
      <c r="R104" s="1">
        <f>IF(HEX2DEC(LEFT(F104,4))&gt;=32768,HEX2DEC(LEFT(F104,4))-65536,HEX2DEC(LEFT(F104,4)))/Codes!$N$2</f>
        <v>1.6</v>
      </c>
      <c r="S104" s="1">
        <f>IF(HEX2DEC(RIGHT(F104,4))&gt;=32768,HEX2DEC(RIGHT(F104,4))-65536,HEX2DEC(RIGHT(F104,4)))/Codes!$N$2</f>
        <v>-9.1999999999999993</v>
      </c>
      <c r="T104" s="18">
        <f t="shared" si="23"/>
        <v>100</v>
      </c>
      <c r="U104" s="1">
        <f t="shared" si="24"/>
        <v>100</v>
      </c>
      <c r="V104" s="1">
        <f t="shared" si="25"/>
        <v>0</v>
      </c>
      <c r="W104" s="1" t="str">
        <f t="shared" si="26"/>
        <v>100</v>
      </c>
      <c r="X104" s="1">
        <f t="shared" si="27"/>
        <v>3</v>
      </c>
      <c r="Y104" s="1">
        <f t="shared" si="28"/>
        <v>80</v>
      </c>
      <c r="Z104" s="1" t="str">
        <f>VLOOKUP(BIN2DEC(MID(HEX2BIN(MID(H104,3,2),8),2,5)),Codes!$E$1:$F$18,2)</f>
        <v>Normal</v>
      </c>
      <c r="AA104" s="6" t="str">
        <f t="shared" si="29"/>
        <v>0</v>
      </c>
      <c r="AB104" s="1">
        <f t="shared" si="30"/>
        <v>3</v>
      </c>
      <c r="AC104" s="1" t="str">
        <f>VLOOKUP(BIN2DEC(RIGHT(HEX2BIN(MID(H104,6,1),4),1)&amp;LEFT(HEX2BIN(MID(H104,7,1),4),1)),Codes!$K$1:$L$5,2)</f>
        <v>S</v>
      </c>
      <c r="AD104" s="1" t="str">
        <f>VLOOKUP(BIN2DEC(RIGHT(HEX2BIN(MID(H104,7,1),4),3)&amp;LEFT(HEX2BIN(MID(H104,8,1),4),2)),Codes!$H$2:$I$33,2)</f>
        <v>Kick</v>
      </c>
      <c r="AE104" s="1" t="str">
        <f t="shared" si="31"/>
        <v>1</v>
      </c>
      <c r="AF104" s="1" t="str">
        <f t="shared" si="32"/>
        <v>1</v>
      </c>
      <c r="AH104" s="6">
        <f t="shared" si="33"/>
        <v>2</v>
      </c>
    </row>
    <row r="105" spans="1:34">
      <c r="A105" s="1" t="s">
        <v>2621</v>
      </c>
      <c r="B105" s="1" t="s">
        <v>77</v>
      </c>
      <c r="C105" s="6" t="s">
        <v>4627</v>
      </c>
      <c r="D105" s="6" t="s">
        <v>710</v>
      </c>
      <c r="E105" s="6" t="s">
        <v>460</v>
      </c>
      <c r="F105" s="6" t="s">
        <v>2616</v>
      </c>
      <c r="G105" s="6" t="s">
        <v>712</v>
      </c>
      <c r="H105" s="6" t="s">
        <v>713</v>
      </c>
      <c r="J105" s="1" t="str">
        <f t="shared" si="17"/>
        <v>001011</v>
      </c>
      <c r="K105" s="1">
        <f t="shared" si="18"/>
        <v>2</v>
      </c>
      <c r="L105" s="6" t="str">
        <f t="shared" si="19"/>
        <v>00000</v>
      </c>
      <c r="M105" s="1">
        <f t="shared" si="20"/>
        <v>0</v>
      </c>
      <c r="N105" s="6" t="str">
        <f t="shared" si="21"/>
        <v>00</v>
      </c>
      <c r="O105" s="1">
        <f t="shared" si="22"/>
        <v>1</v>
      </c>
      <c r="P105" s="1">
        <f>IF(HEX2DEC(LEFT(E105,4))&gt;=32768,HEX2DEC(LEFT(E105,4))-65536,HEX2DEC(LEFT(E105,4)))/Codes!$N$2</f>
        <v>7.2</v>
      </c>
      <c r="Q105" s="1">
        <f>IF(HEX2DEC(RIGHT(E105,4))&gt;=32768,HEX2DEC(RIGHT(E105,4))-65536,HEX2DEC(RIGHT(E105,4)))/Codes!$N$2</f>
        <v>0</v>
      </c>
      <c r="R105" s="1">
        <f>IF(HEX2DEC(LEFT(F105,4))&gt;=32768,HEX2DEC(LEFT(F105,4))-65536,HEX2DEC(LEFT(F105,4)))/Codes!$N$2</f>
        <v>20</v>
      </c>
      <c r="S105" s="1">
        <f>IF(HEX2DEC(RIGHT(F105,4))&gt;=32768,HEX2DEC(RIGHT(F105,4))-65536,HEX2DEC(RIGHT(F105,4)))/Codes!$N$2</f>
        <v>9.1999999999999993</v>
      </c>
      <c r="T105" s="18">
        <f t="shared" si="23"/>
        <v>130</v>
      </c>
      <c r="U105" s="1">
        <f t="shared" si="24"/>
        <v>100</v>
      </c>
      <c r="V105" s="1">
        <f t="shared" si="25"/>
        <v>0</v>
      </c>
      <c r="W105" s="1" t="str">
        <f t="shared" si="26"/>
        <v>100</v>
      </c>
      <c r="X105" s="1">
        <f t="shared" si="27"/>
        <v>3</v>
      </c>
      <c r="Y105" s="1">
        <f t="shared" si="28"/>
        <v>40</v>
      </c>
      <c r="Z105" s="1" t="str">
        <f>VLOOKUP(BIN2DEC(MID(HEX2BIN(MID(H105,3,2),8),2,5)),Codes!$E$1:$F$18,2)</f>
        <v>Normal</v>
      </c>
      <c r="AA105" s="6" t="str">
        <f t="shared" si="29"/>
        <v>0</v>
      </c>
      <c r="AB105" s="1">
        <f t="shared" si="30"/>
        <v>3</v>
      </c>
      <c r="AC105" s="1" t="str">
        <f>VLOOKUP(BIN2DEC(RIGHT(HEX2BIN(MID(H105,6,1),4),1)&amp;LEFT(HEX2BIN(MID(H105,7,1),4),1)),Codes!$K$1:$L$5,2)</f>
        <v>S</v>
      </c>
      <c r="AD105" s="1" t="str">
        <f>VLOOKUP(BIN2DEC(RIGHT(HEX2BIN(MID(H105,7,1),4),3)&amp;LEFT(HEX2BIN(MID(H105,8,1),4),2)),Codes!$H$2:$I$33,2)</f>
        <v>Kick</v>
      </c>
      <c r="AE105" s="1" t="str">
        <f t="shared" si="31"/>
        <v>1</v>
      </c>
      <c r="AF105" s="1" t="str">
        <f t="shared" si="32"/>
        <v>1</v>
      </c>
      <c r="AH105" s="6">
        <f t="shared" si="33"/>
        <v>2</v>
      </c>
    </row>
    <row r="106" spans="1:34">
      <c r="A106" s="1" t="s">
        <v>2622</v>
      </c>
      <c r="B106" s="1" t="s">
        <v>77</v>
      </c>
      <c r="C106" s="6" t="s">
        <v>4627</v>
      </c>
      <c r="D106" s="6" t="s">
        <v>715</v>
      </c>
      <c r="E106" s="6" t="s">
        <v>460</v>
      </c>
      <c r="F106" s="6" t="s">
        <v>2618</v>
      </c>
      <c r="G106" s="6" t="s">
        <v>712</v>
      </c>
      <c r="H106" s="6" t="s">
        <v>713</v>
      </c>
      <c r="J106" s="1" t="str">
        <f t="shared" si="17"/>
        <v>001011</v>
      </c>
      <c r="K106" s="1">
        <f t="shared" si="18"/>
        <v>3</v>
      </c>
      <c r="L106" s="6" t="str">
        <f t="shared" si="19"/>
        <v>00000</v>
      </c>
      <c r="M106" s="1">
        <f t="shared" si="20"/>
        <v>0</v>
      </c>
      <c r="N106" s="6" t="str">
        <f t="shared" si="21"/>
        <v>00</v>
      </c>
      <c r="O106" s="1">
        <f t="shared" si="22"/>
        <v>1</v>
      </c>
      <c r="P106" s="1">
        <f>IF(HEX2DEC(LEFT(E106,4))&gt;=32768,HEX2DEC(LEFT(E106,4))-65536,HEX2DEC(LEFT(E106,4)))/Codes!$N$2</f>
        <v>7.2</v>
      </c>
      <c r="Q106" s="1">
        <f>IF(HEX2DEC(RIGHT(E106,4))&gt;=32768,HEX2DEC(RIGHT(E106,4))-65536,HEX2DEC(RIGHT(E106,4)))/Codes!$N$2</f>
        <v>0</v>
      </c>
      <c r="R106" s="1">
        <f>IF(HEX2DEC(LEFT(F106,4))&gt;=32768,HEX2DEC(LEFT(F106,4))-65536,HEX2DEC(LEFT(F106,4)))/Codes!$N$2</f>
        <v>20</v>
      </c>
      <c r="S106" s="1">
        <f>IF(HEX2DEC(RIGHT(F106,4))&gt;=32768,HEX2DEC(RIGHT(F106,4))-65536,HEX2DEC(RIGHT(F106,4)))/Codes!$N$2</f>
        <v>-9.1999999999999993</v>
      </c>
      <c r="T106" s="18">
        <f t="shared" si="23"/>
        <v>130</v>
      </c>
      <c r="U106" s="1">
        <f t="shared" si="24"/>
        <v>100</v>
      </c>
      <c r="V106" s="1">
        <f t="shared" si="25"/>
        <v>0</v>
      </c>
      <c r="W106" s="1" t="str">
        <f t="shared" si="26"/>
        <v>100</v>
      </c>
      <c r="X106" s="1">
        <f t="shared" si="27"/>
        <v>3</v>
      </c>
      <c r="Y106" s="1">
        <f t="shared" si="28"/>
        <v>40</v>
      </c>
      <c r="Z106" s="1" t="str">
        <f>VLOOKUP(BIN2DEC(MID(HEX2BIN(MID(H106,3,2),8),2,5)),Codes!$E$1:$F$18,2)</f>
        <v>Normal</v>
      </c>
      <c r="AA106" s="6" t="str">
        <f t="shared" si="29"/>
        <v>0</v>
      </c>
      <c r="AB106" s="1">
        <f t="shared" si="30"/>
        <v>3</v>
      </c>
      <c r="AC106" s="1" t="str">
        <f>VLOOKUP(BIN2DEC(RIGHT(HEX2BIN(MID(H106,6,1),4),1)&amp;LEFT(HEX2BIN(MID(H106,7,1),4),1)),Codes!$K$1:$L$5,2)</f>
        <v>S</v>
      </c>
      <c r="AD106" s="1" t="str">
        <f>VLOOKUP(BIN2DEC(RIGHT(HEX2BIN(MID(H106,7,1),4),3)&amp;LEFT(HEX2BIN(MID(H106,8,1),4),2)),Codes!$H$2:$I$33,2)</f>
        <v>Kick</v>
      </c>
      <c r="AE106" s="1" t="str">
        <f t="shared" si="31"/>
        <v>1</v>
      </c>
      <c r="AF106" s="1" t="str">
        <f t="shared" si="32"/>
        <v>1</v>
      </c>
      <c r="AH106" s="6">
        <f t="shared" si="33"/>
        <v>2</v>
      </c>
    </row>
    <row r="107" spans="1:34">
      <c r="A107" s="3" t="s">
        <v>10579</v>
      </c>
      <c r="B107" s="1" t="s">
        <v>58</v>
      </c>
      <c r="C107" s="6" t="s">
        <v>1424</v>
      </c>
      <c r="D107" s="9" t="s">
        <v>10580</v>
      </c>
      <c r="E107" s="14" t="s">
        <v>564</v>
      </c>
      <c r="F107" s="9" t="s">
        <v>565</v>
      </c>
      <c r="G107" s="9" t="s">
        <v>723</v>
      </c>
      <c r="H107" s="9" t="s">
        <v>558</v>
      </c>
      <c r="J107" s="1" t="str">
        <f t="shared" si="17"/>
        <v>001011</v>
      </c>
      <c r="K107" s="1">
        <f t="shared" si="18"/>
        <v>0</v>
      </c>
      <c r="L107" s="6" t="str">
        <f t="shared" si="19"/>
        <v>00000</v>
      </c>
      <c r="M107" s="1">
        <f t="shared" si="20"/>
        <v>113</v>
      </c>
      <c r="N107" s="6" t="str">
        <f t="shared" si="21"/>
        <v>00</v>
      </c>
      <c r="O107" s="1">
        <f t="shared" si="22"/>
        <v>7</v>
      </c>
      <c r="P107" s="1">
        <f>IF(HEX2DEC(LEFT(E107,4))&gt;=32768,HEX2DEC(LEFT(E107,4))-65536,HEX2DEC(LEFT(E107,4)))/Codes!$N$2</f>
        <v>5.1120000000000001</v>
      </c>
      <c r="Q107" s="1">
        <f>IF(HEX2DEC(RIGHT(E107,4))&gt;=32768,HEX2DEC(RIGHT(E107,4))-65536,HEX2DEC(RIGHT(E107,4)))/Codes!$N$2</f>
        <v>0</v>
      </c>
      <c r="R107" s="1">
        <f>IF(HEX2DEC(LEFT(F107,4))&gt;=32768,HEX2DEC(LEFT(F107,4))-65536,HEX2DEC(LEFT(F107,4)))/Codes!$N$2</f>
        <v>13.632</v>
      </c>
      <c r="S107" s="1">
        <f>IF(HEX2DEC(RIGHT(F107,4))&gt;=32768,HEX2DEC(RIGHT(F107,4))-65536,HEX2DEC(RIGHT(F107,4)))/Codes!$N$2</f>
        <v>0</v>
      </c>
      <c r="T107" s="18">
        <f t="shared" si="23"/>
        <v>361</v>
      </c>
      <c r="U107" s="1">
        <f t="shared" si="24"/>
        <v>100</v>
      </c>
      <c r="V107" s="1">
        <f t="shared" si="25"/>
        <v>0</v>
      </c>
      <c r="W107" s="1" t="str">
        <f t="shared" si="26"/>
        <v>101</v>
      </c>
      <c r="X107" s="1">
        <f t="shared" si="27"/>
        <v>0</v>
      </c>
      <c r="Y107" s="1">
        <f t="shared" si="28"/>
        <v>10</v>
      </c>
      <c r="Z107" s="1" t="str">
        <f>VLOOKUP(BIN2DEC(MID(HEX2BIN(MID(H107,3,2),8),2,5)),Codes!$E$1:$F$18,2)</f>
        <v>Slash</v>
      </c>
      <c r="AA107" s="6" t="str">
        <f t="shared" si="29"/>
        <v>0</v>
      </c>
      <c r="AB107" s="1">
        <f t="shared" si="30"/>
        <v>2</v>
      </c>
      <c r="AC107" s="1" t="str">
        <f>VLOOKUP(BIN2DEC(RIGHT(HEX2BIN(MID(H107,6,1),4),1)&amp;LEFT(HEX2BIN(MID(H107,7,1),4),1)),Codes!$K$1:$L$5,2)</f>
        <v>M</v>
      </c>
      <c r="AD107" s="1" t="str">
        <f>VLOOKUP(BIN2DEC(RIGHT(HEX2BIN(MID(H107,7,1),4),3)&amp;LEFT(HEX2BIN(MID(H107,8,1),4),2)),Codes!$H$2:$I$33,2)</f>
        <v>Slash</v>
      </c>
      <c r="AE107" s="1" t="str">
        <f t="shared" si="31"/>
        <v>1</v>
      </c>
      <c r="AF107" s="1" t="str">
        <f t="shared" si="32"/>
        <v>1</v>
      </c>
      <c r="AH107" s="6">
        <f t="shared" si="33"/>
        <v>35</v>
      </c>
    </row>
    <row r="108" spans="1:34">
      <c r="A108" s="3" t="s">
        <v>10581</v>
      </c>
      <c r="B108" s="1" t="s">
        <v>58</v>
      </c>
      <c r="C108" s="6" t="s">
        <v>1424</v>
      </c>
      <c r="D108" s="9" t="s">
        <v>10582</v>
      </c>
      <c r="E108" s="14" t="s">
        <v>564</v>
      </c>
      <c r="F108" s="9" t="s">
        <v>570</v>
      </c>
      <c r="G108" s="9" t="s">
        <v>557</v>
      </c>
      <c r="H108" s="9" t="s">
        <v>558</v>
      </c>
      <c r="J108" s="1" t="str">
        <f t="shared" ref="J108:J171" si="34">LEFT(HEX2BIN(LEFT(D108,2),8),6)</f>
        <v>001011</v>
      </c>
      <c r="K108" s="1">
        <f t="shared" ref="K108:K171" si="35">BIN2DEC(MID(HEX2BIN(MID(D108,2,2),8),3,3))</f>
        <v>1</v>
      </c>
      <c r="L108" s="6" t="str">
        <f t="shared" ref="L108:L171" si="36">MID(HEX2BIN(MID(D108,3,2),8),2,5)</f>
        <v>00000</v>
      </c>
      <c r="M108" s="1">
        <f t="shared" ref="M108:M171" si="37">ROUNDDOWN(HEX2DEC(MID(D108,4,3))/8,0)</f>
        <v>113</v>
      </c>
      <c r="N108" s="6" t="str">
        <f t="shared" ref="N108:N171" si="38">MID(HEX2BIN(MID(D108,6,1),4),2,2)</f>
        <v>00</v>
      </c>
      <c r="O108" s="1">
        <f t="shared" ref="O108:O171" si="39">HEX2DEC(MID(D108,7,2))</f>
        <v>7</v>
      </c>
      <c r="P108" s="1">
        <f>IF(HEX2DEC(LEFT(E108,4))&gt;=32768,HEX2DEC(LEFT(E108,4))-65536,HEX2DEC(LEFT(E108,4)))/Codes!$N$2</f>
        <v>5.1120000000000001</v>
      </c>
      <c r="Q108" s="1">
        <f>IF(HEX2DEC(RIGHT(E108,4))&gt;=32768,HEX2DEC(RIGHT(E108,4))-65536,HEX2DEC(RIGHT(E108,4)))/Codes!$N$2</f>
        <v>0</v>
      </c>
      <c r="R108" s="1">
        <f>IF(HEX2DEC(LEFT(F108,4))&gt;=32768,HEX2DEC(LEFT(F108,4))-65536,HEX2DEC(LEFT(F108,4)))/Codes!$N$2</f>
        <v>6.8159999999999998</v>
      </c>
      <c r="S108" s="1">
        <f>IF(HEX2DEC(RIGHT(F108,4))&gt;=32768,HEX2DEC(RIGHT(F108,4))-65536,HEX2DEC(RIGHT(F108,4)))/Codes!$N$2</f>
        <v>0</v>
      </c>
      <c r="T108" s="18">
        <f t="shared" ref="T108:T171" si="40">ROUNDDOWN(HEX2DEC(LEFT(G108,3))/8,0)</f>
        <v>361</v>
      </c>
      <c r="U108" s="1">
        <f t="shared" ref="U108:U171" si="41">ROUNDDOWN(HEX2DEC(MID(G108,3,3))/4,0)-(512*ROUNDDOWN(HEX2DEC(MID(G108,3,1))/8,0))</f>
        <v>100</v>
      </c>
      <c r="V108" s="1">
        <f t="shared" ref="V108:V171" si="42">RIGHT(HEX2BIN(MID(G108,5,1),4),2)*128+HEX2DEC(MID(G108,6,1))*8+LEFT(HEX2BIN(MID(G108,7,1),4),3)</f>
        <v>0</v>
      </c>
      <c r="W108" s="1" t="str">
        <f t="shared" ref="W108:W171" si="43">MID(HEX2BIN(MID(G108,7,2),8),4,3)</f>
        <v>101</v>
      </c>
      <c r="X108" s="1">
        <f t="shared" ref="X108:X171" si="44">BIN2DEC(RIGHT(HEX2BIN(RIGHT(G108,1),4),2))</f>
        <v>3</v>
      </c>
      <c r="Y108" s="1">
        <f t="shared" ref="Y108:Y171" si="45">ROUNDDOWN(HEX2DEC(LEFT(H108,3))/8,0)</f>
        <v>10</v>
      </c>
      <c r="Z108" s="1" t="str">
        <f>VLOOKUP(BIN2DEC(MID(HEX2BIN(MID(H108,3,2),8),2,5)),Codes!$E$1:$F$18,2)</f>
        <v>Slash</v>
      </c>
      <c r="AA108" s="6" t="str">
        <f t="shared" ref="AA108:AA171" si="46">MID(HEX2BIN(MID(H108,4,1),4),3,1)</f>
        <v>0</v>
      </c>
      <c r="AB108" s="1">
        <f t="shared" ref="AB108:AB171" si="47">(MOD(HEX2DEC(MID(H108,4,1)),2))*64+ROUNDDOWN(HEX2DEC(MID(H108,5,2))/4,0)</f>
        <v>2</v>
      </c>
      <c r="AC108" s="1" t="str">
        <f>VLOOKUP(BIN2DEC(RIGHT(HEX2BIN(MID(H108,6,1),4),1)&amp;LEFT(HEX2BIN(MID(H108,7,1),4),1)),Codes!$K$1:$L$5,2)</f>
        <v>M</v>
      </c>
      <c r="AD108" s="1" t="str">
        <f>VLOOKUP(BIN2DEC(RIGHT(HEX2BIN(MID(H108,7,1),4),3)&amp;LEFT(HEX2BIN(MID(H108,8,1),4),2)),Codes!$H$2:$I$33,2)</f>
        <v>Slash</v>
      </c>
      <c r="AE108" s="1" t="str">
        <f t="shared" ref="AE108:AE171" si="48">MID(HEX2BIN(RIGHT(H108,1),4),3,1)</f>
        <v>1</v>
      </c>
      <c r="AF108" s="1" t="str">
        <f t="shared" ref="AF108:AF171" si="49">RIGHT(HEX2BIN(RIGHT(H108,1),4),1)</f>
        <v>1</v>
      </c>
    </row>
    <row r="109" spans="1:34">
      <c r="A109" s="3" t="s">
        <v>10583</v>
      </c>
      <c r="B109" s="1" t="s">
        <v>58</v>
      </c>
      <c r="C109" s="6" t="s">
        <v>1424</v>
      </c>
      <c r="D109" s="9" t="s">
        <v>10584</v>
      </c>
      <c r="E109" s="14" t="s">
        <v>573</v>
      </c>
      <c r="F109" s="9" t="s">
        <v>91</v>
      </c>
      <c r="G109" s="9" t="s">
        <v>557</v>
      </c>
      <c r="H109" s="9" t="s">
        <v>558</v>
      </c>
      <c r="J109" s="1" t="str">
        <f t="shared" si="34"/>
        <v>001011</v>
      </c>
      <c r="K109" s="1">
        <f t="shared" si="35"/>
        <v>2</v>
      </c>
      <c r="L109" s="6" t="str">
        <f t="shared" si="36"/>
        <v>00000</v>
      </c>
      <c r="M109" s="1">
        <f t="shared" si="37"/>
        <v>113</v>
      </c>
      <c r="N109" s="6" t="str">
        <f t="shared" si="38"/>
        <v>00</v>
      </c>
      <c r="O109" s="1">
        <f t="shared" si="39"/>
        <v>7</v>
      </c>
      <c r="P109" s="1">
        <f>IF(HEX2DEC(LEFT(E109,4))&gt;=32768,HEX2DEC(LEFT(E109,4))-65536,HEX2DEC(LEFT(E109,4)))/Codes!$N$2</f>
        <v>3.4079999999999999</v>
      </c>
      <c r="Q109" s="1">
        <f>IF(HEX2DEC(RIGHT(E109,4))&gt;=32768,HEX2DEC(RIGHT(E109,4))-65536,HEX2DEC(RIGHT(E109,4)))/Codes!$N$2</f>
        <v>0</v>
      </c>
      <c r="R109" s="1">
        <f>IF(HEX2DEC(LEFT(F109,4))&gt;=32768,HEX2DEC(LEFT(F109,4))-65536,HEX2DEC(LEFT(F109,4)))/Codes!$N$2</f>
        <v>0</v>
      </c>
      <c r="S109" s="1">
        <f>IF(HEX2DEC(RIGHT(F109,4))&gt;=32768,HEX2DEC(RIGHT(F109,4))-65536,HEX2DEC(RIGHT(F109,4)))/Codes!$N$2</f>
        <v>0</v>
      </c>
      <c r="T109" s="18">
        <f t="shared" si="40"/>
        <v>361</v>
      </c>
      <c r="U109" s="1">
        <f t="shared" si="41"/>
        <v>100</v>
      </c>
      <c r="V109" s="1">
        <f t="shared" si="42"/>
        <v>0</v>
      </c>
      <c r="W109" s="1" t="str">
        <f t="shared" si="43"/>
        <v>101</v>
      </c>
      <c r="X109" s="1">
        <f t="shared" si="44"/>
        <v>3</v>
      </c>
      <c r="Y109" s="1">
        <f t="shared" si="45"/>
        <v>10</v>
      </c>
      <c r="Z109" s="1" t="str">
        <f>VLOOKUP(BIN2DEC(MID(HEX2BIN(MID(H109,3,2),8),2,5)),Codes!$E$1:$F$18,2)</f>
        <v>Slash</v>
      </c>
      <c r="AA109" s="6" t="str">
        <f t="shared" si="46"/>
        <v>0</v>
      </c>
      <c r="AB109" s="1">
        <f t="shared" si="47"/>
        <v>2</v>
      </c>
      <c r="AC109" s="1" t="str">
        <f>VLOOKUP(BIN2DEC(RIGHT(HEX2BIN(MID(H109,6,1),4),1)&amp;LEFT(HEX2BIN(MID(H109,7,1),4),1)),Codes!$K$1:$L$5,2)</f>
        <v>M</v>
      </c>
      <c r="AD109" s="1" t="str">
        <f>VLOOKUP(BIN2DEC(RIGHT(HEX2BIN(MID(H109,7,1),4),3)&amp;LEFT(HEX2BIN(MID(H109,8,1),4),2)),Codes!$H$2:$I$33,2)</f>
        <v>Slash</v>
      </c>
      <c r="AE109" s="1" t="str">
        <f t="shared" si="48"/>
        <v>1</v>
      </c>
      <c r="AF109" s="1" t="str">
        <f t="shared" si="49"/>
        <v>1</v>
      </c>
    </row>
    <row r="110" spans="1:34">
      <c r="A110" s="3" t="s">
        <v>10585</v>
      </c>
      <c r="B110" s="1" t="s">
        <v>58</v>
      </c>
      <c r="C110" s="6" t="s">
        <v>1425</v>
      </c>
      <c r="D110" s="9" t="s">
        <v>10586</v>
      </c>
      <c r="E110" s="6" t="s">
        <v>564</v>
      </c>
      <c r="F110" s="6" t="s">
        <v>565</v>
      </c>
      <c r="G110" s="6" t="s">
        <v>723</v>
      </c>
      <c r="H110" s="6" t="s">
        <v>561</v>
      </c>
      <c r="J110" s="1" t="str">
        <f t="shared" si="34"/>
        <v>001011</v>
      </c>
      <c r="K110" s="1">
        <f t="shared" si="35"/>
        <v>0</v>
      </c>
      <c r="L110" s="6" t="str">
        <f t="shared" si="36"/>
        <v>00000</v>
      </c>
      <c r="M110" s="1">
        <f t="shared" si="37"/>
        <v>113</v>
      </c>
      <c r="N110" s="6" t="str">
        <f t="shared" si="38"/>
        <v>00</v>
      </c>
      <c r="O110" s="1">
        <f t="shared" si="39"/>
        <v>11</v>
      </c>
      <c r="P110" s="1">
        <f>IF(HEX2DEC(LEFT(E110,4))&gt;=32768,HEX2DEC(LEFT(E110,4))-65536,HEX2DEC(LEFT(E110,4)))/Codes!$N$2</f>
        <v>5.1120000000000001</v>
      </c>
      <c r="Q110" s="1">
        <f>IF(HEX2DEC(RIGHT(E110,4))&gt;=32768,HEX2DEC(RIGHT(E110,4))-65536,HEX2DEC(RIGHT(E110,4)))/Codes!$N$2</f>
        <v>0</v>
      </c>
      <c r="R110" s="1">
        <f>IF(HEX2DEC(LEFT(F110,4))&gt;=32768,HEX2DEC(LEFT(F110,4))-65536,HEX2DEC(LEFT(F110,4)))/Codes!$N$2</f>
        <v>13.632</v>
      </c>
      <c r="S110" s="1">
        <f>IF(HEX2DEC(RIGHT(F110,4))&gt;=32768,HEX2DEC(RIGHT(F110,4))-65536,HEX2DEC(RIGHT(F110,4)))/Codes!$N$2</f>
        <v>0</v>
      </c>
      <c r="T110" s="18">
        <f t="shared" si="40"/>
        <v>361</v>
      </c>
      <c r="U110" s="1">
        <f t="shared" si="41"/>
        <v>100</v>
      </c>
      <c r="V110" s="1">
        <f t="shared" si="42"/>
        <v>0</v>
      </c>
      <c r="W110" s="1" t="str">
        <f t="shared" si="43"/>
        <v>101</v>
      </c>
      <c r="X110" s="1">
        <f t="shared" si="44"/>
        <v>0</v>
      </c>
      <c r="Y110" s="1">
        <f t="shared" si="45"/>
        <v>15</v>
      </c>
      <c r="Z110" s="1" t="str">
        <f>VLOOKUP(BIN2DEC(MID(HEX2BIN(MID(H110,3,2),8),2,5)),Codes!$E$1:$F$18,2)</f>
        <v>Slash</v>
      </c>
      <c r="AA110" s="6" t="str">
        <f t="shared" si="46"/>
        <v>0</v>
      </c>
      <c r="AB110" s="1">
        <f t="shared" si="47"/>
        <v>4</v>
      </c>
      <c r="AC110" s="1" t="str">
        <f>VLOOKUP(BIN2DEC(RIGHT(HEX2BIN(MID(H110,6,1),4),1)&amp;LEFT(HEX2BIN(MID(H110,7,1),4),1)),Codes!$K$1:$L$5,2)</f>
        <v>L</v>
      </c>
      <c r="AD110" s="1" t="str">
        <f>VLOOKUP(BIN2DEC(RIGHT(HEX2BIN(MID(H110,7,1),4),3)&amp;LEFT(HEX2BIN(MID(H110,8,1),4),2)),Codes!$H$2:$I$33,2)</f>
        <v>Slash</v>
      </c>
      <c r="AE110" s="1" t="str">
        <f t="shared" si="48"/>
        <v>1</v>
      </c>
      <c r="AF110" s="1" t="str">
        <f t="shared" si="49"/>
        <v>1</v>
      </c>
    </row>
    <row r="111" spans="1:34">
      <c r="A111" s="3" t="s">
        <v>10587</v>
      </c>
      <c r="B111" s="1" t="s">
        <v>58</v>
      </c>
      <c r="C111" s="6" t="s">
        <v>1425</v>
      </c>
      <c r="D111" s="9" t="s">
        <v>10588</v>
      </c>
      <c r="E111" s="6" t="s">
        <v>564</v>
      </c>
      <c r="F111" s="6" t="s">
        <v>570</v>
      </c>
      <c r="G111" s="6" t="s">
        <v>557</v>
      </c>
      <c r="H111" s="6" t="s">
        <v>561</v>
      </c>
      <c r="J111" s="1" t="str">
        <f t="shared" si="34"/>
        <v>001011</v>
      </c>
      <c r="K111" s="1">
        <f t="shared" si="35"/>
        <v>1</v>
      </c>
      <c r="L111" s="6" t="str">
        <f t="shared" si="36"/>
        <v>00000</v>
      </c>
      <c r="M111" s="1">
        <f t="shared" si="37"/>
        <v>113</v>
      </c>
      <c r="N111" s="6" t="str">
        <f t="shared" si="38"/>
        <v>00</v>
      </c>
      <c r="O111" s="1">
        <f t="shared" si="39"/>
        <v>11</v>
      </c>
      <c r="P111" s="1">
        <f>IF(HEX2DEC(LEFT(E111,4))&gt;=32768,HEX2DEC(LEFT(E111,4))-65536,HEX2DEC(LEFT(E111,4)))/Codes!$N$2</f>
        <v>5.1120000000000001</v>
      </c>
      <c r="Q111" s="1">
        <f>IF(HEX2DEC(RIGHT(E111,4))&gt;=32768,HEX2DEC(RIGHT(E111,4))-65536,HEX2DEC(RIGHT(E111,4)))/Codes!$N$2</f>
        <v>0</v>
      </c>
      <c r="R111" s="1">
        <f>IF(HEX2DEC(LEFT(F111,4))&gt;=32768,HEX2DEC(LEFT(F111,4))-65536,HEX2DEC(LEFT(F111,4)))/Codes!$N$2</f>
        <v>6.8159999999999998</v>
      </c>
      <c r="S111" s="1">
        <f>IF(HEX2DEC(RIGHT(F111,4))&gt;=32768,HEX2DEC(RIGHT(F111,4))-65536,HEX2DEC(RIGHT(F111,4)))/Codes!$N$2</f>
        <v>0</v>
      </c>
      <c r="T111" s="18">
        <f t="shared" si="40"/>
        <v>361</v>
      </c>
      <c r="U111" s="1">
        <f t="shared" si="41"/>
        <v>100</v>
      </c>
      <c r="V111" s="1">
        <f t="shared" si="42"/>
        <v>0</v>
      </c>
      <c r="W111" s="1" t="str">
        <f t="shared" si="43"/>
        <v>101</v>
      </c>
      <c r="X111" s="1">
        <f t="shared" si="44"/>
        <v>3</v>
      </c>
      <c r="Y111" s="1">
        <f t="shared" si="45"/>
        <v>15</v>
      </c>
      <c r="Z111" s="1" t="str">
        <f>VLOOKUP(BIN2DEC(MID(HEX2BIN(MID(H111,3,2),8),2,5)),Codes!$E$1:$F$18,2)</f>
        <v>Slash</v>
      </c>
      <c r="AA111" s="6" t="str">
        <f t="shared" si="46"/>
        <v>0</v>
      </c>
      <c r="AB111" s="1">
        <f t="shared" si="47"/>
        <v>4</v>
      </c>
      <c r="AC111" s="1" t="str">
        <f>VLOOKUP(BIN2DEC(RIGHT(HEX2BIN(MID(H111,6,1),4),1)&amp;LEFT(HEX2BIN(MID(H111,7,1),4),1)),Codes!$K$1:$L$5,2)</f>
        <v>L</v>
      </c>
      <c r="AD111" s="1" t="str">
        <f>VLOOKUP(BIN2DEC(RIGHT(HEX2BIN(MID(H111,7,1),4),3)&amp;LEFT(HEX2BIN(MID(H111,8,1),4),2)),Codes!$H$2:$I$33,2)</f>
        <v>Slash</v>
      </c>
      <c r="AE111" s="1" t="str">
        <f t="shared" si="48"/>
        <v>1</v>
      </c>
      <c r="AF111" s="1" t="str">
        <f t="shared" si="49"/>
        <v>1</v>
      </c>
    </row>
    <row r="112" spans="1:34">
      <c r="A112" s="3" t="s">
        <v>10589</v>
      </c>
      <c r="B112" s="1" t="s">
        <v>58</v>
      </c>
      <c r="C112" s="6" t="s">
        <v>1425</v>
      </c>
      <c r="D112" s="9" t="s">
        <v>10590</v>
      </c>
      <c r="E112" s="6" t="s">
        <v>573</v>
      </c>
      <c r="F112" s="6" t="s">
        <v>91</v>
      </c>
      <c r="G112" s="6" t="s">
        <v>557</v>
      </c>
      <c r="H112" s="6" t="s">
        <v>561</v>
      </c>
      <c r="J112" s="1" t="str">
        <f t="shared" si="34"/>
        <v>001011</v>
      </c>
      <c r="K112" s="1">
        <f t="shared" si="35"/>
        <v>2</v>
      </c>
      <c r="L112" s="6" t="str">
        <f t="shared" si="36"/>
        <v>00000</v>
      </c>
      <c r="M112" s="1">
        <f t="shared" si="37"/>
        <v>113</v>
      </c>
      <c r="N112" s="6" t="str">
        <f t="shared" si="38"/>
        <v>00</v>
      </c>
      <c r="O112" s="1">
        <f t="shared" si="39"/>
        <v>11</v>
      </c>
      <c r="P112" s="1">
        <f>IF(HEX2DEC(LEFT(E112,4))&gt;=32768,HEX2DEC(LEFT(E112,4))-65536,HEX2DEC(LEFT(E112,4)))/Codes!$N$2</f>
        <v>3.4079999999999999</v>
      </c>
      <c r="Q112" s="1">
        <f>IF(HEX2DEC(RIGHT(E112,4))&gt;=32768,HEX2DEC(RIGHT(E112,4))-65536,HEX2DEC(RIGHT(E112,4)))/Codes!$N$2</f>
        <v>0</v>
      </c>
      <c r="R112" s="1">
        <f>IF(HEX2DEC(LEFT(F112,4))&gt;=32768,HEX2DEC(LEFT(F112,4))-65536,HEX2DEC(LEFT(F112,4)))/Codes!$N$2</f>
        <v>0</v>
      </c>
      <c r="S112" s="1">
        <f>IF(HEX2DEC(RIGHT(F112,4))&gt;=32768,HEX2DEC(RIGHT(F112,4))-65536,HEX2DEC(RIGHT(F112,4)))/Codes!$N$2</f>
        <v>0</v>
      </c>
      <c r="T112" s="18">
        <f t="shared" si="40"/>
        <v>361</v>
      </c>
      <c r="U112" s="1">
        <f t="shared" si="41"/>
        <v>100</v>
      </c>
      <c r="V112" s="1">
        <f t="shared" si="42"/>
        <v>0</v>
      </c>
      <c r="W112" s="1" t="str">
        <f t="shared" si="43"/>
        <v>101</v>
      </c>
      <c r="X112" s="1">
        <f t="shared" si="44"/>
        <v>3</v>
      </c>
      <c r="Y112" s="1">
        <f t="shared" si="45"/>
        <v>15</v>
      </c>
      <c r="Z112" s="1" t="str">
        <f>VLOOKUP(BIN2DEC(MID(HEX2BIN(MID(H112,3,2),8),2,5)),Codes!$E$1:$F$18,2)</f>
        <v>Slash</v>
      </c>
      <c r="AA112" s="6" t="str">
        <f t="shared" si="46"/>
        <v>0</v>
      </c>
      <c r="AB112" s="1">
        <f t="shared" si="47"/>
        <v>4</v>
      </c>
      <c r="AC112" s="1" t="str">
        <f>VLOOKUP(BIN2DEC(RIGHT(HEX2BIN(MID(H112,6,1),4),1)&amp;LEFT(HEX2BIN(MID(H112,7,1),4),1)),Codes!$K$1:$L$5,2)</f>
        <v>L</v>
      </c>
      <c r="AD112" s="1" t="str">
        <f>VLOOKUP(BIN2DEC(RIGHT(HEX2BIN(MID(H112,7,1),4),3)&amp;LEFT(HEX2BIN(MID(H112,8,1),4),2)),Codes!$H$2:$I$33,2)</f>
        <v>Slash</v>
      </c>
      <c r="AE112" s="1" t="str">
        <f t="shared" si="48"/>
        <v>1</v>
      </c>
      <c r="AF112" s="1" t="str">
        <f t="shared" si="49"/>
        <v>1</v>
      </c>
    </row>
    <row r="113" spans="1:32">
      <c r="A113" s="3" t="s">
        <v>10591</v>
      </c>
      <c r="B113" s="1" t="s">
        <v>58</v>
      </c>
      <c r="C113" s="6" t="s">
        <v>1426</v>
      </c>
      <c r="D113" s="9" t="s">
        <v>10592</v>
      </c>
      <c r="E113" s="6" t="s">
        <v>564</v>
      </c>
      <c r="F113" s="6" t="s">
        <v>565</v>
      </c>
      <c r="G113" s="6" t="s">
        <v>723</v>
      </c>
      <c r="H113" s="6" t="s">
        <v>736</v>
      </c>
      <c r="J113" s="1" t="str">
        <f t="shared" si="34"/>
        <v>001011</v>
      </c>
      <c r="K113" s="1">
        <f t="shared" si="35"/>
        <v>0</v>
      </c>
      <c r="L113" s="6" t="str">
        <f t="shared" si="36"/>
        <v>00000</v>
      </c>
      <c r="M113" s="1">
        <f t="shared" si="37"/>
        <v>113</v>
      </c>
      <c r="N113" s="6" t="str">
        <f t="shared" si="38"/>
        <v>00</v>
      </c>
      <c r="O113" s="1">
        <f t="shared" si="39"/>
        <v>15</v>
      </c>
      <c r="P113" s="1">
        <f>IF(HEX2DEC(LEFT(E113,4))&gt;=32768,HEX2DEC(LEFT(E113,4))-65536,HEX2DEC(LEFT(E113,4)))/Codes!$N$2</f>
        <v>5.1120000000000001</v>
      </c>
      <c r="Q113" s="1">
        <f>IF(HEX2DEC(RIGHT(E113,4))&gt;=32768,HEX2DEC(RIGHT(E113,4))-65536,HEX2DEC(RIGHT(E113,4)))/Codes!$N$2</f>
        <v>0</v>
      </c>
      <c r="R113" s="1">
        <f>IF(HEX2DEC(LEFT(F113,4))&gt;=32768,HEX2DEC(LEFT(F113,4))-65536,HEX2DEC(LEFT(F113,4)))/Codes!$N$2</f>
        <v>13.632</v>
      </c>
      <c r="S113" s="1">
        <f>IF(HEX2DEC(RIGHT(F113,4))&gt;=32768,HEX2DEC(RIGHT(F113,4))-65536,HEX2DEC(RIGHT(F113,4)))/Codes!$N$2</f>
        <v>0</v>
      </c>
      <c r="T113" s="18">
        <f t="shared" si="40"/>
        <v>361</v>
      </c>
      <c r="U113" s="1">
        <f t="shared" si="41"/>
        <v>100</v>
      </c>
      <c r="V113" s="1">
        <f t="shared" si="42"/>
        <v>0</v>
      </c>
      <c r="W113" s="1" t="str">
        <f t="shared" si="43"/>
        <v>101</v>
      </c>
      <c r="X113" s="1">
        <f t="shared" si="44"/>
        <v>0</v>
      </c>
      <c r="Y113" s="1">
        <f t="shared" si="45"/>
        <v>28</v>
      </c>
      <c r="Z113" s="1" t="str">
        <f>VLOOKUP(BIN2DEC(MID(HEX2BIN(MID(H113,3,2),8),2,5)),Codes!$E$1:$F$18,2)</f>
        <v>Slash</v>
      </c>
      <c r="AA113" s="6" t="str">
        <f t="shared" si="46"/>
        <v>0</v>
      </c>
      <c r="AB113" s="1">
        <f t="shared" si="47"/>
        <v>6</v>
      </c>
      <c r="AC113" s="1" t="str">
        <f>VLOOKUP(BIN2DEC(RIGHT(HEX2BIN(MID(H113,6,1),4),1)&amp;LEFT(HEX2BIN(MID(H113,7,1),4),1)),Codes!$K$1:$L$5,2)</f>
        <v>L</v>
      </c>
      <c r="AD113" s="1" t="str">
        <f>VLOOKUP(BIN2DEC(RIGHT(HEX2BIN(MID(H113,7,1),4),3)&amp;LEFT(HEX2BIN(MID(H113,8,1),4),2)),Codes!$H$2:$I$33,2)</f>
        <v>Slash</v>
      </c>
      <c r="AE113" s="1" t="str">
        <f t="shared" si="48"/>
        <v>1</v>
      </c>
      <c r="AF113" s="1" t="str">
        <f t="shared" si="49"/>
        <v>1</v>
      </c>
    </row>
    <row r="114" spans="1:32">
      <c r="A114" s="3" t="s">
        <v>10593</v>
      </c>
      <c r="B114" s="1" t="s">
        <v>58</v>
      </c>
      <c r="C114" s="6" t="s">
        <v>1426</v>
      </c>
      <c r="D114" s="9" t="s">
        <v>10594</v>
      </c>
      <c r="E114" s="6" t="s">
        <v>564</v>
      </c>
      <c r="F114" s="6" t="s">
        <v>570</v>
      </c>
      <c r="G114" s="6" t="s">
        <v>557</v>
      </c>
      <c r="H114" s="6" t="s">
        <v>736</v>
      </c>
      <c r="J114" s="1" t="str">
        <f t="shared" si="34"/>
        <v>001011</v>
      </c>
      <c r="K114" s="1">
        <f t="shared" si="35"/>
        <v>1</v>
      </c>
      <c r="L114" s="6" t="str">
        <f t="shared" si="36"/>
        <v>00000</v>
      </c>
      <c r="M114" s="1">
        <f t="shared" si="37"/>
        <v>113</v>
      </c>
      <c r="N114" s="6" t="str">
        <f t="shared" si="38"/>
        <v>00</v>
      </c>
      <c r="O114" s="1">
        <f t="shared" si="39"/>
        <v>15</v>
      </c>
      <c r="P114" s="1">
        <f>IF(HEX2DEC(LEFT(E114,4))&gt;=32768,HEX2DEC(LEFT(E114,4))-65536,HEX2DEC(LEFT(E114,4)))/Codes!$N$2</f>
        <v>5.1120000000000001</v>
      </c>
      <c r="Q114" s="1">
        <f>IF(HEX2DEC(RIGHT(E114,4))&gt;=32768,HEX2DEC(RIGHT(E114,4))-65536,HEX2DEC(RIGHT(E114,4)))/Codes!$N$2</f>
        <v>0</v>
      </c>
      <c r="R114" s="1">
        <f>IF(HEX2DEC(LEFT(F114,4))&gt;=32768,HEX2DEC(LEFT(F114,4))-65536,HEX2DEC(LEFT(F114,4)))/Codes!$N$2</f>
        <v>6.8159999999999998</v>
      </c>
      <c r="S114" s="1">
        <f>IF(HEX2DEC(RIGHT(F114,4))&gt;=32768,HEX2DEC(RIGHT(F114,4))-65536,HEX2DEC(RIGHT(F114,4)))/Codes!$N$2</f>
        <v>0</v>
      </c>
      <c r="T114" s="18">
        <f t="shared" si="40"/>
        <v>361</v>
      </c>
      <c r="U114" s="1">
        <f t="shared" si="41"/>
        <v>100</v>
      </c>
      <c r="V114" s="1">
        <f t="shared" si="42"/>
        <v>0</v>
      </c>
      <c r="W114" s="1" t="str">
        <f t="shared" si="43"/>
        <v>101</v>
      </c>
      <c r="X114" s="1">
        <f t="shared" si="44"/>
        <v>3</v>
      </c>
      <c r="Y114" s="1">
        <f t="shared" si="45"/>
        <v>28</v>
      </c>
      <c r="Z114" s="1" t="str">
        <f>VLOOKUP(BIN2DEC(MID(HEX2BIN(MID(H114,3,2),8),2,5)),Codes!$E$1:$F$18,2)</f>
        <v>Slash</v>
      </c>
      <c r="AA114" s="6" t="str">
        <f t="shared" si="46"/>
        <v>0</v>
      </c>
      <c r="AB114" s="1">
        <f t="shared" si="47"/>
        <v>6</v>
      </c>
      <c r="AC114" s="1" t="str">
        <f>VLOOKUP(BIN2DEC(RIGHT(HEX2BIN(MID(H114,6,1),4),1)&amp;LEFT(HEX2BIN(MID(H114,7,1),4),1)),Codes!$K$1:$L$5,2)</f>
        <v>L</v>
      </c>
      <c r="AD114" s="1" t="str">
        <f>VLOOKUP(BIN2DEC(RIGHT(HEX2BIN(MID(H114,7,1),4),3)&amp;LEFT(HEX2BIN(MID(H114,8,1),4),2)),Codes!$H$2:$I$33,2)</f>
        <v>Slash</v>
      </c>
      <c r="AE114" s="1" t="str">
        <f t="shared" si="48"/>
        <v>1</v>
      </c>
      <c r="AF114" s="1" t="str">
        <f t="shared" si="49"/>
        <v>1</v>
      </c>
    </row>
    <row r="115" spans="1:32">
      <c r="A115" s="3" t="s">
        <v>10595</v>
      </c>
      <c r="B115" s="1" t="s">
        <v>58</v>
      </c>
      <c r="C115" s="6" t="s">
        <v>1426</v>
      </c>
      <c r="D115" s="9" t="s">
        <v>10596</v>
      </c>
      <c r="E115" s="6" t="s">
        <v>573</v>
      </c>
      <c r="F115" s="6" t="s">
        <v>91</v>
      </c>
      <c r="G115" s="6" t="s">
        <v>557</v>
      </c>
      <c r="H115" s="6" t="s">
        <v>736</v>
      </c>
      <c r="J115" s="1" t="str">
        <f t="shared" si="34"/>
        <v>001011</v>
      </c>
      <c r="K115" s="1">
        <f t="shared" si="35"/>
        <v>2</v>
      </c>
      <c r="L115" s="6" t="str">
        <f t="shared" si="36"/>
        <v>00000</v>
      </c>
      <c r="M115" s="1">
        <f t="shared" si="37"/>
        <v>113</v>
      </c>
      <c r="N115" s="6" t="str">
        <f t="shared" si="38"/>
        <v>00</v>
      </c>
      <c r="O115" s="1">
        <f t="shared" si="39"/>
        <v>15</v>
      </c>
      <c r="P115" s="1">
        <f>IF(HEX2DEC(LEFT(E115,4))&gt;=32768,HEX2DEC(LEFT(E115,4))-65536,HEX2DEC(LEFT(E115,4)))/Codes!$N$2</f>
        <v>3.4079999999999999</v>
      </c>
      <c r="Q115" s="1">
        <f>IF(HEX2DEC(RIGHT(E115,4))&gt;=32768,HEX2DEC(RIGHT(E115,4))-65536,HEX2DEC(RIGHT(E115,4)))/Codes!$N$2</f>
        <v>0</v>
      </c>
      <c r="R115" s="1">
        <f>IF(HEX2DEC(LEFT(F115,4))&gt;=32768,HEX2DEC(LEFT(F115,4))-65536,HEX2DEC(LEFT(F115,4)))/Codes!$N$2</f>
        <v>0</v>
      </c>
      <c r="S115" s="1">
        <f>IF(HEX2DEC(RIGHT(F115,4))&gt;=32768,HEX2DEC(RIGHT(F115,4))-65536,HEX2DEC(RIGHT(F115,4)))/Codes!$N$2</f>
        <v>0</v>
      </c>
      <c r="T115" s="18">
        <f t="shared" si="40"/>
        <v>361</v>
      </c>
      <c r="U115" s="1">
        <f t="shared" si="41"/>
        <v>100</v>
      </c>
      <c r="V115" s="1">
        <f t="shared" si="42"/>
        <v>0</v>
      </c>
      <c r="W115" s="1" t="str">
        <f t="shared" si="43"/>
        <v>101</v>
      </c>
      <c r="X115" s="1">
        <f t="shared" si="44"/>
        <v>3</v>
      </c>
      <c r="Y115" s="1">
        <f t="shared" si="45"/>
        <v>28</v>
      </c>
      <c r="Z115" s="1" t="str">
        <f>VLOOKUP(BIN2DEC(MID(HEX2BIN(MID(H115,3,2),8),2,5)),Codes!$E$1:$F$18,2)</f>
        <v>Slash</v>
      </c>
      <c r="AA115" s="6" t="str">
        <f t="shared" si="46"/>
        <v>0</v>
      </c>
      <c r="AB115" s="1">
        <f t="shared" si="47"/>
        <v>6</v>
      </c>
      <c r="AC115" s="1" t="str">
        <f>VLOOKUP(BIN2DEC(RIGHT(HEX2BIN(MID(H115,6,1),4),1)&amp;LEFT(HEX2BIN(MID(H115,7,1),4),1)),Codes!$K$1:$L$5,2)</f>
        <v>L</v>
      </c>
      <c r="AD115" s="1" t="str">
        <f>VLOOKUP(BIN2DEC(RIGHT(HEX2BIN(MID(H115,7,1),4),3)&amp;LEFT(HEX2BIN(MID(H115,8,1),4),2)),Codes!$H$2:$I$33,2)</f>
        <v>Slash</v>
      </c>
      <c r="AE115" s="1" t="str">
        <f t="shared" si="48"/>
        <v>1</v>
      </c>
      <c r="AF115" s="1" t="str">
        <f t="shared" si="49"/>
        <v>1</v>
      </c>
    </row>
    <row r="116" spans="1:32">
      <c r="A116" s="3" t="s">
        <v>10597</v>
      </c>
      <c r="B116" s="1" t="s">
        <v>58</v>
      </c>
      <c r="C116" s="6" t="s">
        <v>1427</v>
      </c>
      <c r="D116" s="9" t="s">
        <v>10598</v>
      </c>
      <c r="E116" s="6" t="s">
        <v>573</v>
      </c>
      <c r="F116" s="6" t="s">
        <v>91</v>
      </c>
      <c r="G116" s="6" t="s">
        <v>743</v>
      </c>
      <c r="H116" s="6" t="s">
        <v>744</v>
      </c>
      <c r="J116" s="1" t="str">
        <f t="shared" si="34"/>
        <v>001011</v>
      </c>
      <c r="K116" s="1">
        <f t="shared" si="35"/>
        <v>0</v>
      </c>
      <c r="L116" s="6" t="str">
        <f t="shared" si="36"/>
        <v>00000</v>
      </c>
      <c r="M116" s="1">
        <f t="shared" si="37"/>
        <v>113</v>
      </c>
      <c r="N116" s="6" t="str">
        <f t="shared" si="38"/>
        <v>00</v>
      </c>
      <c r="O116" s="1">
        <f t="shared" si="39"/>
        <v>13</v>
      </c>
      <c r="P116" s="1">
        <f>IF(HEX2DEC(LEFT(E116,4))&gt;=32768,HEX2DEC(LEFT(E116,4))-65536,HEX2DEC(LEFT(E116,4)))/Codes!$N$2</f>
        <v>3.4079999999999999</v>
      </c>
      <c r="Q116" s="1">
        <f>IF(HEX2DEC(RIGHT(E116,4))&gt;=32768,HEX2DEC(RIGHT(E116,4))-65536,HEX2DEC(RIGHT(E116,4)))/Codes!$N$2</f>
        <v>0</v>
      </c>
      <c r="R116" s="1">
        <f>IF(HEX2DEC(LEFT(F116,4))&gt;=32768,HEX2DEC(LEFT(F116,4))-65536,HEX2DEC(LEFT(F116,4)))/Codes!$N$2</f>
        <v>0</v>
      </c>
      <c r="S116" s="1">
        <f>IF(HEX2DEC(RIGHT(F116,4))&gt;=32768,HEX2DEC(RIGHT(F116,4))-65536,HEX2DEC(RIGHT(F116,4)))/Codes!$N$2</f>
        <v>0</v>
      </c>
      <c r="T116" s="18">
        <f t="shared" si="40"/>
        <v>361</v>
      </c>
      <c r="U116" s="1">
        <f t="shared" si="41"/>
        <v>70</v>
      </c>
      <c r="V116" s="1">
        <f t="shared" si="42"/>
        <v>0</v>
      </c>
      <c r="W116" s="1" t="str">
        <f t="shared" si="43"/>
        <v>101</v>
      </c>
      <c r="X116" s="1">
        <f t="shared" si="44"/>
        <v>3</v>
      </c>
      <c r="Y116" s="1">
        <f t="shared" si="45"/>
        <v>35</v>
      </c>
      <c r="Z116" s="1" t="str">
        <f>VLOOKUP(BIN2DEC(MID(HEX2BIN(MID(H116,3,2),8),2,5)),Codes!$E$1:$F$18,2)</f>
        <v>Slash</v>
      </c>
      <c r="AA116" s="6" t="str">
        <f t="shared" si="46"/>
        <v>0</v>
      </c>
      <c r="AB116" s="1">
        <f t="shared" si="47"/>
        <v>0</v>
      </c>
      <c r="AC116" s="1" t="str">
        <f>VLOOKUP(BIN2DEC(RIGHT(HEX2BIN(MID(H116,6,1),4),1)&amp;LEFT(HEX2BIN(MID(H116,7,1),4),1)),Codes!$K$1:$L$5,2)</f>
        <v>M</v>
      </c>
      <c r="AD116" s="1" t="str">
        <f>VLOOKUP(BIN2DEC(RIGHT(HEX2BIN(MID(H116,7,1),4),3)&amp;LEFT(HEX2BIN(MID(H116,8,1),4),2)),Codes!$H$2:$I$33,2)</f>
        <v>Slash</v>
      </c>
      <c r="AE116" s="1" t="str">
        <f t="shared" si="48"/>
        <v>1</v>
      </c>
      <c r="AF116" s="1" t="str">
        <f t="shared" si="49"/>
        <v>1</v>
      </c>
    </row>
    <row r="117" spans="1:32">
      <c r="A117" s="3" t="s">
        <v>10599</v>
      </c>
      <c r="B117" s="1" t="s">
        <v>58</v>
      </c>
      <c r="C117" s="6" t="s">
        <v>1427</v>
      </c>
      <c r="D117" s="9" t="s">
        <v>10600</v>
      </c>
      <c r="E117" s="6" t="s">
        <v>746</v>
      </c>
      <c r="F117" s="6" t="s">
        <v>448</v>
      </c>
      <c r="G117" s="6" t="s">
        <v>743</v>
      </c>
      <c r="H117" s="6" t="s">
        <v>744</v>
      </c>
      <c r="J117" s="1" t="str">
        <f t="shared" si="34"/>
        <v>001011</v>
      </c>
      <c r="K117" s="1">
        <f t="shared" si="35"/>
        <v>1</v>
      </c>
      <c r="L117" s="6" t="str">
        <f t="shared" si="36"/>
        <v>00000</v>
      </c>
      <c r="M117" s="1">
        <f t="shared" si="37"/>
        <v>113</v>
      </c>
      <c r="N117" s="6" t="str">
        <f t="shared" si="38"/>
        <v>00</v>
      </c>
      <c r="O117" s="1">
        <f t="shared" si="39"/>
        <v>12</v>
      </c>
      <c r="P117" s="1">
        <f>IF(HEX2DEC(LEFT(E117,4))&gt;=32768,HEX2DEC(LEFT(E117,4))-65536,HEX2DEC(LEFT(E117,4)))/Codes!$N$2</f>
        <v>4.4279999999999999</v>
      </c>
      <c r="Q117" s="1">
        <f>IF(HEX2DEC(RIGHT(E117,4))&gt;=32768,HEX2DEC(RIGHT(E117,4))-65536,HEX2DEC(RIGHT(E117,4)))/Codes!$N$2</f>
        <v>0</v>
      </c>
      <c r="R117" s="1">
        <f>IF(HEX2DEC(LEFT(F117,4))&gt;=32768,HEX2DEC(LEFT(F117,4))-65536,HEX2DEC(LEFT(F117,4)))/Codes!$N$2</f>
        <v>6.4</v>
      </c>
      <c r="S117" s="1">
        <f>IF(HEX2DEC(RIGHT(F117,4))&gt;=32768,HEX2DEC(RIGHT(F117,4))-65536,HEX2DEC(RIGHT(F117,4)))/Codes!$N$2</f>
        <v>0</v>
      </c>
      <c r="T117" s="18">
        <f t="shared" si="40"/>
        <v>361</v>
      </c>
      <c r="U117" s="1">
        <f t="shared" si="41"/>
        <v>70</v>
      </c>
      <c r="V117" s="1">
        <f t="shared" si="42"/>
        <v>0</v>
      </c>
      <c r="W117" s="1" t="str">
        <f t="shared" si="43"/>
        <v>101</v>
      </c>
      <c r="X117" s="1">
        <f t="shared" si="44"/>
        <v>3</v>
      </c>
      <c r="Y117" s="1">
        <f t="shared" si="45"/>
        <v>35</v>
      </c>
      <c r="Z117" s="1" t="str">
        <f>VLOOKUP(BIN2DEC(MID(HEX2BIN(MID(H117,3,2),8),2,5)),Codes!$E$1:$F$18,2)</f>
        <v>Slash</v>
      </c>
      <c r="AA117" s="6" t="str">
        <f t="shared" si="46"/>
        <v>0</v>
      </c>
      <c r="AB117" s="1">
        <f t="shared" si="47"/>
        <v>0</v>
      </c>
      <c r="AC117" s="1" t="str">
        <f>VLOOKUP(BIN2DEC(RIGHT(HEX2BIN(MID(H117,6,1),4),1)&amp;LEFT(HEX2BIN(MID(H117,7,1),4),1)),Codes!$K$1:$L$5,2)</f>
        <v>M</v>
      </c>
      <c r="AD117" s="1" t="str">
        <f>VLOOKUP(BIN2DEC(RIGHT(HEX2BIN(MID(H117,7,1),4),3)&amp;LEFT(HEX2BIN(MID(H117,8,1),4),2)),Codes!$H$2:$I$33,2)</f>
        <v>Slash</v>
      </c>
      <c r="AE117" s="1" t="str">
        <f t="shared" si="48"/>
        <v>1</v>
      </c>
      <c r="AF117" s="1" t="str">
        <f t="shared" si="49"/>
        <v>1</v>
      </c>
    </row>
    <row r="118" spans="1:32">
      <c r="A118" s="3" t="s">
        <v>10601</v>
      </c>
      <c r="B118" s="1" t="s">
        <v>58</v>
      </c>
      <c r="C118" s="6" t="s">
        <v>1427</v>
      </c>
      <c r="D118" s="9" t="s">
        <v>10590</v>
      </c>
      <c r="E118" s="6" t="s">
        <v>746</v>
      </c>
      <c r="F118" s="6" t="s">
        <v>748</v>
      </c>
      <c r="G118" s="6" t="s">
        <v>743</v>
      </c>
      <c r="H118" s="6" t="s">
        <v>744</v>
      </c>
      <c r="J118" s="1" t="str">
        <f t="shared" si="34"/>
        <v>001011</v>
      </c>
      <c r="K118" s="1">
        <f t="shared" si="35"/>
        <v>2</v>
      </c>
      <c r="L118" s="6" t="str">
        <f t="shared" si="36"/>
        <v>00000</v>
      </c>
      <c r="M118" s="1">
        <f t="shared" si="37"/>
        <v>113</v>
      </c>
      <c r="N118" s="6" t="str">
        <f t="shared" si="38"/>
        <v>00</v>
      </c>
      <c r="O118" s="1">
        <f t="shared" si="39"/>
        <v>11</v>
      </c>
      <c r="P118" s="1">
        <f>IF(HEX2DEC(LEFT(E118,4))&gt;=32768,HEX2DEC(LEFT(E118,4))-65536,HEX2DEC(LEFT(E118,4)))/Codes!$N$2</f>
        <v>4.4279999999999999</v>
      </c>
      <c r="Q118" s="1">
        <f>IF(HEX2DEC(RIGHT(E118,4))&gt;=32768,HEX2DEC(RIGHT(E118,4))-65536,HEX2DEC(RIGHT(E118,4)))/Codes!$N$2</f>
        <v>0</v>
      </c>
      <c r="R118" s="1">
        <f>IF(HEX2DEC(LEFT(F118,4))&gt;=32768,HEX2DEC(LEFT(F118,4))-65536,HEX2DEC(LEFT(F118,4)))/Codes!$N$2</f>
        <v>12.8</v>
      </c>
      <c r="S118" s="1">
        <f>IF(HEX2DEC(RIGHT(F118,4))&gt;=32768,HEX2DEC(RIGHT(F118,4))-65536,HEX2DEC(RIGHT(F118,4)))/Codes!$N$2</f>
        <v>0</v>
      </c>
      <c r="T118" s="18">
        <f t="shared" si="40"/>
        <v>361</v>
      </c>
      <c r="U118" s="1">
        <f t="shared" si="41"/>
        <v>70</v>
      </c>
      <c r="V118" s="1">
        <f t="shared" si="42"/>
        <v>0</v>
      </c>
      <c r="W118" s="1" t="str">
        <f t="shared" si="43"/>
        <v>101</v>
      </c>
      <c r="X118" s="1">
        <f t="shared" si="44"/>
        <v>3</v>
      </c>
      <c r="Y118" s="1">
        <f t="shared" si="45"/>
        <v>35</v>
      </c>
      <c r="Z118" s="1" t="str">
        <f>VLOOKUP(BIN2DEC(MID(HEX2BIN(MID(H118,3,2),8),2,5)),Codes!$E$1:$F$18,2)</f>
        <v>Slash</v>
      </c>
      <c r="AA118" s="6" t="str">
        <f t="shared" si="46"/>
        <v>0</v>
      </c>
      <c r="AB118" s="1">
        <f t="shared" si="47"/>
        <v>0</v>
      </c>
      <c r="AC118" s="1" t="str">
        <f>VLOOKUP(BIN2DEC(RIGHT(HEX2BIN(MID(H118,6,1),4),1)&amp;LEFT(HEX2BIN(MID(H118,7,1),4),1)),Codes!$K$1:$L$5,2)</f>
        <v>M</v>
      </c>
      <c r="AD118" s="1" t="str">
        <f>VLOOKUP(BIN2DEC(RIGHT(HEX2BIN(MID(H118,7,1),4),3)&amp;LEFT(HEX2BIN(MID(H118,8,1),4),2)),Codes!$H$2:$I$33,2)</f>
        <v>Slash</v>
      </c>
      <c r="AE118" s="1" t="str">
        <f t="shared" si="48"/>
        <v>1</v>
      </c>
      <c r="AF118" s="1" t="str">
        <f t="shared" si="49"/>
        <v>1</v>
      </c>
    </row>
    <row r="119" spans="1:32">
      <c r="A119" s="3" t="s">
        <v>10602</v>
      </c>
      <c r="B119" s="1" t="s">
        <v>58</v>
      </c>
      <c r="C119" s="6" t="s">
        <v>1428</v>
      </c>
      <c r="D119" s="9" t="s">
        <v>10580</v>
      </c>
      <c r="E119" s="6" t="s">
        <v>589</v>
      </c>
      <c r="F119" s="6" t="s">
        <v>570</v>
      </c>
      <c r="G119" s="6" t="s">
        <v>557</v>
      </c>
      <c r="H119" s="6" t="s">
        <v>750</v>
      </c>
      <c r="J119" s="1" t="str">
        <f t="shared" si="34"/>
        <v>001011</v>
      </c>
      <c r="K119" s="1">
        <f t="shared" si="35"/>
        <v>0</v>
      </c>
      <c r="L119" s="6" t="str">
        <f t="shared" si="36"/>
        <v>00000</v>
      </c>
      <c r="M119" s="1">
        <f t="shared" si="37"/>
        <v>113</v>
      </c>
      <c r="N119" s="6" t="str">
        <f t="shared" si="38"/>
        <v>00</v>
      </c>
      <c r="O119" s="1">
        <f t="shared" si="39"/>
        <v>7</v>
      </c>
      <c r="P119" s="1">
        <f>IF(HEX2DEC(LEFT(E119,4))&gt;=32768,HEX2DEC(LEFT(E119,4))-65536,HEX2DEC(LEFT(E119,4)))/Codes!$N$2</f>
        <v>4.5999999999999996</v>
      </c>
      <c r="Q119" s="1">
        <f>IF(HEX2DEC(RIGHT(E119,4))&gt;=32768,HEX2DEC(RIGHT(E119,4))-65536,HEX2DEC(RIGHT(E119,4)))/Codes!$N$2</f>
        <v>0</v>
      </c>
      <c r="R119" s="1">
        <f>IF(HEX2DEC(LEFT(F119,4))&gt;=32768,HEX2DEC(LEFT(F119,4))-65536,HEX2DEC(LEFT(F119,4)))/Codes!$N$2</f>
        <v>6.8159999999999998</v>
      </c>
      <c r="S119" s="1">
        <f>IF(HEX2DEC(RIGHT(F119,4))&gt;=32768,HEX2DEC(RIGHT(F119,4))-65536,HEX2DEC(RIGHT(F119,4)))/Codes!$N$2</f>
        <v>0</v>
      </c>
      <c r="T119" s="18">
        <f t="shared" si="40"/>
        <v>361</v>
      </c>
      <c r="U119" s="1">
        <f t="shared" si="41"/>
        <v>100</v>
      </c>
      <c r="V119" s="1">
        <f t="shared" si="42"/>
        <v>0</v>
      </c>
      <c r="W119" s="1" t="str">
        <f t="shared" si="43"/>
        <v>101</v>
      </c>
      <c r="X119" s="1">
        <f t="shared" si="44"/>
        <v>3</v>
      </c>
      <c r="Y119" s="1">
        <f t="shared" si="45"/>
        <v>5</v>
      </c>
      <c r="Z119" s="1" t="str">
        <f>VLOOKUP(BIN2DEC(MID(HEX2BIN(MID(H119,3,2),8),2,5)),Codes!$E$1:$F$18,2)</f>
        <v>Normal</v>
      </c>
      <c r="AA119" s="6" t="str">
        <f t="shared" si="46"/>
        <v>0</v>
      </c>
      <c r="AB119" s="1">
        <f t="shared" si="47"/>
        <v>2</v>
      </c>
      <c r="AC119" s="1" t="str">
        <f>VLOOKUP(BIN2DEC(RIGHT(HEX2BIN(MID(H119,6,1),4),1)&amp;LEFT(HEX2BIN(MID(H119,7,1),4),1)),Codes!$K$1:$L$5,2)</f>
        <v>S</v>
      </c>
      <c r="AD119" s="1" t="str">
        <f>VLOOKUP(BIN2DEC(RIGHT(HEX2BIN(MID(H119,7,1),4),3)&amp;LEFT(HEX2BIN(MID(H119,8,1),4),2)),Codes!$H$2:$I$33,2)</f>
        <v>Bat</v>
      </c>
      <c r="AE119" s="1" t="str">
        <f t="shared" si="48"/>
        <v>1</v>
      </c>
      <c r="AF119" s="1" t="str">
        <f t="shared" si="49"/>
        <v>1</v>
      </c>
    </row>
    <row r="120" spans="1:32">
      <c r="A120" s="3" t="s">
        <v>10603</v>
      </c>
      <c r="B120" s="1" t="s">
        <v>58</v>
      </c>
      <c r="C120" s="6" t="s">
        <v>1428</v>
      </c>
      <c r="D120" s="9" t="s">
        <v>10582</v>
      </c>
      <c r="E120" s="6" t="s">
        <v>589</v>
      </c>
      <c r="F120" s="6" t="s">
        <v>573</v>
      </c>
      <c r="G120" s="6" t="s">
        <v>557</v>
      </c>
      <c r="H120" s="6" t="s">
        <v>750</v>
      </c>
      <c r="J120" s="1" t="str">
        <f t="shared" si="34"/>
        <v>001011</v>
      </c>
      <c r="K120" s="1">
        <f t="shared" si="35"/>
        <v>1</v>
      </c>
      <c r="L120" s="6" t="str">
        <f t="shared" si="36"/>
        <v>00000</v>
      </c>
      <c r="M120" s="1">
        <f t="shared" si="37"/>
        <v>113</v>
      </c>
      <c r="N120" s="6" t="str">
        <f t="shared" si="38"/>
        <v>00</v>
      </c>
      <c r="O120" s="1">
        <f t="shared" si="39"/>
        <v>7</v>
      </c>
      <c r="P120" s="1">
        <f>IF(HEX2DEC(LEFT(E120,4))&gt;=32768,HEX2DEC(LEFT(E120,4))-65536,HEX2DEC(LEFT(E120,4)))/Codes!$N$2</f>
        <v>4.5999999999999996</v>
      </c>
      <c r="Q120" s="1">
        <f>IF(HEX2DEC(RIGHT(E120,4))&gt;=32768,HEX2DEC(RIGHT(E120,4))-65536,HEX2DEC(RIGHT(E120,4)))/Codes!$N$2</f>
        <v>0</v>
      </c>
      <c r="R120" s="1">
        <f>IF(HEX2DEC(LEFT(F120,4))&gt;=32768,HEX2DEC(LEFT(F120,4))-65536,HEX2DEC(LEFT(F120,4)))/Codes!$N$2</f>
        <v>3.4079999999999999</v>
      </c>
      <c r="S120" s="1">
        <f>IF(HEX2DEC(RIGHT(F120,4))&gt;=32768,HEX2DEC(RIGHT(F120,4))-65536,HEX2DEC(RIGHT(F120,4)))/Codes!$N$2</f>
        <v>0</v>
      </c>
      <c r="T120" s="18">
        <f t="shared" si="40"/>
        <v>361</v>
      </c>
      <c r="U120" s="1">
        <f t="shared" si="41"/>
        <v>100</v>
      </c>
      <c r="V120" s="1">
        <f t="shared" si="42"/>
        <v>0</v>
      </c>
      <c r="W120" s="1" t="str">
        <f t="shared" si="43"/>
        <v>101</v>
      </c>
      <c r="X120" s="1">
        <f t="shared" si="44"/>
        <v>3</v>
      </c>
      <c r="Y120" s="1">
        <f t="shared" si="45"/>
        <v>5</v>
      </c>
      <c r="Z120" s="1" t="str">
        <f>VLOOKUP(BIN2DEC(MID(HEX2BIN(MID(H120,3,2),8),2,5)),Codes!$E$1:$F$18,2)</f>
        <v>Normal</v>
      </c>
      <c r="AA120" s="6" t="str">
        <f t="shared" si="46"/>
        <v>0</v>
      </c>
      <c r="AB120" s="1">
        <f t="shared" si="47"/>
        <v>2</v>
      </c>
      <c r="AC120" s="1" t="str">
        <f>VLOOKUP(BIN2DEC(RIGHT(HEX2BIN(MID(H120,6,1),4),1)&amp;LEFT(HEX2BIN(MID(H120,7,1),4),1)),Codes!$K$1:$L$5,2)</f>
        <v>S</v>
      </c>
      <c r="AD120" s="1" t="str">
        <f>VLOOKUP(BIN2DEC(RIGHT(HEX2BIN(MID(H120,7,1),4),3)&amp;LEFT(HEX2BIN(MID(H120,8,1),4),2)),Codes!$H$2:$I$33,2)</f>
        <v>Bat</v>
      </c>
      <c r="AE120" s="1" t="str">
        <f t="shared" si="48"/>
        <v>1</v>
      </c>
      <c r="AF120" s="1" t="str">
        <f t="shared" si="49"/>
        <v>1</v>
      </c>
    </row>
    <row r="121" spans="1:32">
      <c r="A121" s="3" t="s">
        <v>10604</v>
      </c>
      <c r="B121" s="1" t="s">
        <v>58</v>
      </c>
      <c r="C121" s="6" t="s">
        <v>1428</v>
      </c>
      <c r="D121" s="9" t="s">
        <v>10584</v>
      </c>
      <c r="E121" s="6" t="s">
        <v>573</v>
      </c>
      <c r="F121" s="6" t="s">
        <v>91</v>
      </c>
      <c r="G121" s="6" t="s">
        <v>557</v>
      </c>
      <c r="H121" s="6" t="s">
        <v>750</v>
      </c>
      <c r="J121" s="1" t="str">
        <f t="shared" si="34"/>
        <v>001011</v>
      </c>
      <c r="K121" s="1">
        <f t="shared" si="35"/>
        <v>2</v>
      </c>
      <c r="L121" s="6" t="str">
        <f t="shared" si="36"/>
        <v>00000</v>
      </c>
      <c r="M121" s="1">
        <f t="shared" si="37"/>
        <v>113</v>
      </c>
      <c r="N121" s="6" t="str">
        <f t="shared" si="38"/>
        <v>00</v>
      </c>
      <c r="O121" s="1">
        <f t="shared" si="39"/>
        <v>7</v>
      </c>
      <c r="P121" s="1">
        <f>IF(HEX2DEC(LEFT(E121,4))&gt;=32768,HEX2DEC(LEFT(E121,4))-65536,HEX2DEC(LEFT(E121,4)))/Codes!$N$2</f>
        <v>3.4079999999999999</v>
      </c>
      <c r="Q121" s="1">
        <f>IF(HEX2DEC(RIGHT(E121,4))&gt;=32768,HEX2DEC(RIGHT(E121,4))-65536,HEX2DEC(RIGHT(E121,4)))/Codes!$N$2</f>
        <v>0</v>
      </c>
      <c r="R121" s="1">
        <f>IF(HEX2DEC(LEFT(F121,4))&gt;=32768,HEX2DEC(LEFT(F121,4))-65536,HEX2DEC(LEFT(F121,4)))/Codes!$N$2</f>
        <v>0</v>
      </c>
      <c r="S121" s="1">
        <f>IF(HEX2DEC(RIGHT(F121,4))&gt;=32768,HEX2DEC(RIGHT(F121,4))-65536,HEX2DEC(RIGHT(F121,4)))/Codes!$N$2</f>
        <v>0</v>
      </c>
      <c r="T121" s="18">
        <f t="shared" si="40"/>
        <v>361</v>
      </c>
      <c r="U121" s="1">
        <f t="shared" si="41"/>
        <v>100</v>
      </c>
      <c r="V121" s="1">
        <f t="shared" si="42"/>
        <v>0</v>
      </c>
      <c r="W121" s="1" t="str">
        <f t="shared" si="43"/>
        <v>101</v>
      </c>
      <c r="X121" s="1">
        <f t="shared" si="44"/>
        <v>3</v>
      </c>
      <c r="Y121" s="1">
        <f t="shared" si="45"/>
        <v>5</v>
      </c>
      <c r="Z121" s="1" t="str">
        <f>VLOOKUP(BIN2DEC(MID(HEX2BIN(MID(H121,3,2),8),2,5)),Codes!$E$1:$F$18,2)</f>
        <v>Normal</v>
      </c>
      <c r="AA121" s="6" t="str">
        <f t="shared" si="46"/>
        <v>0</v>
      </c>
      <c r="AB121" s="1">
        <f t="shared" si="47"/>
        <v>2</v>
      </c>
      <c r="AC121" s="1" t="str">
        <f>VLOOKUP(BIN2DEC(RIGHT(HEX2BIN(MID(H121,6,1),4),1)&amp;LEFT(HEX2BIN(MID(H121,7,1),4),1)),Codes!$K$1:$L$5,2)</f>
        <v>S</v>
      </c>
      <c r="AD121" s="1" t="str">
        <f>VLOOKUP(BIN2DEC(RIGHT(HEX2BIN(MID(H121,7,1),4),3)&amp;LEFT(HEX2BIN(MID(H121,8,1),4),2)),Codes!$H$2:$I$33,2)</f>
        <v>Bat</v>
      </c>
      <c r="AE121" s="1" t="str">
        <f t="shared" si="48"/>
        <v>1</v>
      </c>
      <c r="AF121" s="1" t="str">
        <f t="shared" si="49"/>
        <v>1</v>
      </c>
    </row>
    <row r="122" spans="1:32">
      <c r="A122" s="3" t="s">
        <v>10605</v>
      </c>
      <c r="B122" s="1" t="s">
        <v>58</v>
      </c>
      <c r="C122" s="6" t="s">
        <v>1429</v>
      </c>
      <c r="D122" s="9" t="s">
        <v>10606</v>
      </c>
      <c r="E122" s="6" t="s">
        <v>589</v>
      </c>
      <c r="F122" s="6" t="s">
        <v>570</v>
      </c>
      <c r="G122" s="6" t="s">
        <v>557</v>
      </c>
      <c r="H122" s="6" t="s">
        <v>586</v>
      </c>
      <c r="J122" s="1" t="str">
        <f t="shared" si="34"/>
        <v>001011</v>
      </c>
      <c r="K122" s="1">
        <f t="shared" si="35"/>
        <v>0</v>
      </c>
      <c r="L122" s="6" t="str">
        <f t="shared" si="36"/>
        <v>00000</v>
      </c>
      <c r="M122" s="1">
        <f t="shared" si="37"/>
        <v>113</v>
      </c>
      <c r="N122" s="6" t="str">
        <f t="shared" si="38"/>
        <v>00</v>
      </c>
      <c r="O122" s="1">
        <f t="shared" si="39"/>
        <v>12</v>
      </c>
      <c r="P122" s="1">
        <f>IF(HEX2DEC(LEFT(E122,4))&gt;=32768,HEX2DEC(LEFT(E122,4))-65536,HEX2DEC(LEFT(E122,4)))/Codes!$N$2</f>
        <v>4.5999999999999996</v>
      </c>
      <c r="Q122" s="1">
        <f>IF(HEX2DEC(RIGHT(E122,4))&gt;=32768,HEX2DEC(RIGHT(E122,4))-65536,HEX2DEC(RIGHT(E122,4)))/Codes!$N$2</f>
        <v>0</v>
      </c>
      <c r="R122" s="1">
        <f>IF(HEX2DEC(LEFT(F122,4))&gt;=32768,HEX2DEC(LEFT(F122,4))-65536,HEX2DEC(LEFT(F122,4)))/Codes!$N$2</f>
        <v>6.8159999999999998</v>
      </c>
      <c r="S122" s="1">
        <f>IF(HEX2DEC(RIGHT(F122,4))&gt;=32768,HEX2DEC(RIGHT(F122,4))-65536,HEX2DEC(RIGHT(F122,4)))/Codes!$N$2</f>
        <v>0</v>
      </c>
      <c r="T122" s="18">
        <f t="shared" si="40"/>
        <v>361</v>
      </c>
      <c r="U122" s="1">
        <f t="shared" si="41"/>
        <v>100</v>
      </c>
      <c r="V122" s="1">
        <f t="shared" si="42"/>
        <v>0</v>
      </c>
      <c r="W122" s="1" t="str">
        <f t="shared" si="43"/>
        <v>101</v>
      </c>
      <c r="X122" s="1">
        <f t="shared" si="44"/>
        <v>3</v>
      </c>
      <c r="Y122" s="1">
        <f t="shared" si="45"/>
        <v>8</v>
      </c>
      <c r="Z122" s="1" t="str">
        <f>VLOOKUP(BIN2DEC(MID(HEX2BIN(MID(H122,3,2),8),2,5)),Codes!$E$1:$F$18,2)</f>
        <v>Normal</v>
      </c>
      <c r="AA122" s="6" t="str">
        <f t="shared" si="46"/>
        <v>0</v>
      </c>
      <c r="AB122" s="1">
        <f t="shared" si="47"/>
        <v>4</v>
      </c>
      <c r="AC122" s="1" t="str">
        <f>VLOOKUP(BIN2DEC(RIGHT(HEX2BIN(MID(H122,6,1),4),1)&amp;LEFT(HEX2BIN(MID(H122,7,1),4),1)),Codes!$K$1:$L$5,2)</f>
        <v>M</v>
      </c>
      <c r="AD122" s="1" t="str">
        <f>VLOOKUP(BIN2DEC(RIGHT(HEX2BIN(MID(H122,7,1),4),3)&amp;LEFT(HEX2BIN(MID(H122,8,1),4),2)),Codes!$H$2:$I$33,2)</f>
        <v>Bat</v>
      </c>
      <c r="AE122" s="1" t="str">
        <f t="shared" si="48"/>
        <v>1</v>
      </c>
      <c r="AF122" s="1" t="str">
        <f t="shared" si="49"/>
        <v>1</v>
      </c>
    </row>
    <row r="123" spans="1:32">
      <c r="A123" s="3" t="s">
        <v>10607</v>
      </c>
      <c r="B123" s="1" t="s">
        <v>58</v>
      </c>
      <c r="C123" s="6" t="s">
        <v>1429</v>
      </c>
      <c r="D123" s="9" t="s">
        <v>10600</v>
      </c>
      <c r="E123" s="6" t="s">
        <v>589</v>
      </c>
      <c r="F123" s="6" t="s">
        <v>573</v>
      </c>
      <c r="G123" s="6" t="s">
        <v>557</v>
      </c>
      <c r="H123" s="6" t="s">
        <v>586</v>
      </c>
      <c r="J123" s="1" t="str">
        <f t="shared" si="34"/>
        <v>001011</v>
      </c>
      <c r="K123" s="1">
        <f t="shared" si="35"/>
        <v>1</v>
      </c>
      <c r="L123" s="6" t="str">
        <f t="shared" si="36"/>
        <v>00000</v>
      </c>
      <c r="M123" s="1">
        <f t="shared" si="37"/>
        <v>113</v>
      </c>
      <c r="N123" s="6" t="str">
        <f t="shared" si="38"/>
        <v>00</v>
      </c>
      <c r="O123" s="1">
        <f t="shared" si="39"/>
        <v>12</v>
      </c>
      <c r="P123" s="1">
        <f>IF(HEX2DEC(LEFT(E123,4))&gt;=32768,HEX2DEC(LEFT(E123,4))-65536,HEX2DEC(LEFT(E123,4)))/Codes!$N$2</f>
        <v>4.5999999999999996</v>
      </c>
      <c r="Q123" s="1">
        <f>IF(HEX2DEC(RIGHT(E123,4))&gt;=32768,HEX2DEC(RIGHT(E123,4))-65536,HEX2DEC(RIGHT(E123,4)))/Codes!$N$2</f>
        <v>0</v>
      </c>
      <c r="R123" s="1">
        <f>IF(HEX2DEC(LEFT(F123,4))&gt;=32768,HEX2DEC(LEFT(F123,4))-65536,HEX2DEC(LEFT(F123,4)))/Codes!$N$2</f>
        <v>3.4079999999999999</v>
      </c>
      <c r="S123" s="1">
        <f>IF(HEX2DEC(RIGHT(F123,4))&gt;=32768,HEX2DEC(RIGHT(F123,4))-65536,HEX2DEC(RIGHT(F123,4)))/Codes!$N$2</f>
        <v>0</v>
      </c>
      <c r="T123" s="18">
        <f t="shared" si="40"/>
        <v>361</v>
      </c>
      <c r="U123" s="1">
        <f t="shared" si="41"/>
        <v>100</v>
      </c>
      <c r="V123" s="1">
        <f t="shared" si="42"/>
        <v>0</v>
      </c>
      <c r="W123" s="1" t="str">
        <f t="shared" si="43"/>
        <v>101</v>
      </c>
      <c r="X123" s="1">
        <f t="shared" si="44"/>
        <v>3</v>
      </c>
      <c r="Y123" s="1">
        <f t="shared" si="45"/>
        <v>8</v>
      </c>
      <c r="Z123" s="1" t="str">
        <f>VLOOKUP(BIN2DEC(MID(HEX2BIN(MID(H123,3,2),8),2,5)),Codes!$E$1:$F$18,2)</f>
        <v>Normal</v>
      </c>
      <c r="AA123" s="6" t="str">
        <f t="shared" si="46"/>
        <v>0</v>
      </c>
      <c r="AB123" s="1">
        <f t="shared" si="47"/>
        <v>4</v>
      </c>
      <c r="AC123" s="1" t="str">
        <f>VLOOKUP(BIN2DEC(RIGHT(HEX2BIN(MID(H123,6,1),4),1)&amp;LEFT(HEX2BIN(MID(H123,7,1),4),1)),Codes!$K$1:$L$5,2)</f>
        <v>M</v>
      </c>
      <c r="AD123" s="1" t="str">
        <f>VLOOKUP(BIN2DEC(RIGHT(HEX2BIN(MID(H123,7,1),4),3)&amp;LEFT(HEX2BIN(MID(H123,8,1),4),2)),Codes!$H$2:$I$33,2)</f>
        <v>Bat</v>
      </c>
      <c r="AE123" s="1" t="str">
        <f t="shared" si="48"/>
        <v>1</v>
      </c>
      <c r="AF123" s="1" t="str">
        <f t="shared" si="49"/>
        <v>1</v>
      </c>
    </row>
    <row r="124" spans="1:32">
      <c r="A124" s="3" t="s">
        <v>10608</v>
      </c>
      <c r="B124" s="1" t="s">
        <v>58</v>
      </c>
      <c r="C124" s="6" t="s">
        <v>1429</v>
      </c>
      <c r="D124" s="9" t="s">
        <v>10609</v>
      </c>
      <c r="E124" s="6" t="s">
        <v>573</v>
      </c>
      <c r="F124" s="6" t="s">
        <v>91</v>
      </c>
      <c r="G124" s="6" t="s">
        <v>557</v>
      </c>
      <c r="H124" s="6" t="s">
        <v>586</v>
      </c>
      <c r="J124" s="1" t="str">
        <f t="shared" si="34"/>
        <v>001011</v>
      </c>
      <c r="K124" s="1">
        <f t="shared" si="35"/>
        <v>2</v>
      </c>
      <c r="L124" s="6" t="str">
        <f t="shared" si="36"/>
        <v>00000</v>
      </c>
      <c r="M124" s="1">
        <f t="shared" si="37"/>
        <v>113</v>
      </c>
      <c r="N124" s="6" t="str">
        <f t="shared" si="38"/>
        <v>00</v>
      </c>
      <c r="O124" s="1">
        <f t="shared" si="39"/>
        <v>12</v>
      </c>
      <c r="P124" s="1">
        <f>IF(HEX2DEC(LEFT(E124,4))&gt;=32768,HEX2DEC(LEFT(E124,4))-65536,HEX2DEC(LEFT(E124,4)))/Codes!$N$2</f>
        <v>3.4079999999999999</v>
      </c>
      <c r="Q124" s="1">
        <f>IF(HEX2DEC(RIGHT(E124,4))&gt;=32768,HEX2DEC(RIGHT(E124,4))-65536,HEX2DEC(RIGHT(E124,4)))/Codes!$N$2</f>
        <v>0</v>
      </c>
      <c r="R124" s="1">
        <f>IF(HEX2DEC(LEFT(F124,4))&gt;=32768,HEX2DEC(LEFT(F124,4))-65536,HEX2DEC(LEFT(F124,4)))/Codes!$N$2</f>
        <v>0</v>
      </c>
      <c r="S124" s="1">
        <f>IF(HEX2DEC(RIGHT(F124,4))&gt;=32768,HEX2DEC(RIGHT(F124,4))-65536,HEX2DEC(RIGHT(F124,4)))/Codes!$N$2</f>
        <v>0</v>
      </c>
      <c r="T124" s="18">
        <f t="shared" si="40"/>
        <v>361</v>
      </c>
      <c r="U124" s="1">
        <f t="shared" si="41"/>
        <v>100</v>
      </c>
      <c r="V124" s="1">
        <f t="shared" si="42"/>
        <v>0</v>
      </c>
      <c r="W124" s="1" t="str">
        <f t="shared" si="43"/>
        <v>101</v>
      </c>
      <c r="X124" s="1">
        <f t="shared" si="44"/>
        <v>3</v>
      </c>
      <c r="Y124" s="1">
        <f t="shared" si="45"/>
        <v>8</v>
      </c>
      <c r="Z124" s="1" t="str">
        <f>VLOOKUP(BIN2DEC(MID(HEX2BIN(MID(H124,3,2),8),2,5)),Codes!$E$1:$F$18,2)</f>
        <v>Normal</v>
      </c>
      <c r="AA124" s="6" t="str">
        <f t="shared" si="46"/>
        <v>0</v>
      </c>
      <c r="AB124" s="1">
        <f t="shared" si="47"/>
        <v>4</v>
      </c>
      <c r="AC124" s="1" t="str">
        <f>VLOOKUP(BIN2DEC(RIGHT(HEX2BIN(MID(H124,6,1),4),1)&amp;LEFT(HEX2BIN(MID(H124,7,1),4),1)),Codes!$K$1:$L$5,2)</f>
        <v>M</v>
      </c>
      <c r="AD124" s="1" t="str">
        <f>VLOOKUP(BIN2DEC(RIGHT(HEX2BIN(MID(H124,7,1),4),3)&amp;LEFT(HEX2BIN(MID(H124,8,1),4),2)),Codes!$H$2:$I$33,2)</f>
        <v>Bat</v>
      </c>
      <c r="AE124" s="1" t="str">
        <f t="shared" si="48"/>
        <v>1</v>
      </c>
      <c r="AF124" s="1" t="str">
        <f t="shared" si="49"/>
        <v>1</v>
      </c>
    </row>
    <row r="125" spans="1:32">
      <c r="A125" s="3" t="s">
        <v>10610</v>
      </c>
      <c r="B125" s="1" t="s">
        <v>58</v>
      </c>
      <c r="C125" s="6" t="s">
        <v>1430</v>
      </c>
      <c r="D125" s="9" t="s">
        <v>10611</v>
      </c>
      <c r="E125" s="6" t="s">
        <v>307</v>
      </c>
      <c r="F125" s="6" t="s">
        <v>91</v>
      </c>
      <c r="G125" s="6" t="s">
        <v>759</v>
      </c>
      <c r="H125" s="6" t="s">
        <v>760</v>
      </c>
      <c r="J125" s="1" t="str">
        <f t="shared" si="34"/>
        <v>001011</v>
      </c>
      <c r="K125" s="1">
        <f t="shared" si="35"/>
        <v>0</v>
      </c>
      <c r="L125" s="6" t="str">
        <f t="shared" si="36"/>
        <v>00000</v>
      </c>
      <c r="M125" s="1">
        <f t="shared" si="37"/>
        <v>113</v>
      </c>
      <c r="N125" s="6" t="str">
        <f t="shared" si="38"/>
        <v>00</v>
      </c>
      <c r="O125" s="1">
        <f t="shared" si="39"/>
        <v>20</v>
      </c>
      <c r="P125" s="1">
        <f>IF(HEX2DEC(LEFT(E125,4))&gt;=32768,HEX2DEC(LEFT(E125,4))-65536,HEX2DEC(LEFT(E125,4)))/Codes!$N$2</f>
        <v>3.2</v>
      </c>
      <c r="Q125" s="1">
        <f>IF(HEX2DEC(RIGHT(E125,4))&gt;=32768,HEX2DEC(RIGHT(E125,4))-65536,HEX2DEC(RIGHT(E125,4)))/Codes!$N$2</f>
        <v>0</v>
      </c>
      <c r="R125" s="1">
        <f>IF(HEX2DEC(LEFT(F125,4))&gt;=32768,HEX2DEC(LEFT(F125,4))-65536,HEX2DEC(LEFT(F125,4)))/Codes!$N$2</f>
        <v>0</v>
      </c>
      <c r="S125" s="1">
        <f>IF(HEX2DEC(RIGHT(F125,4))&gt;=32768,HEX2DEC(RIGHT(F125,4))-65536,HEX2DEC(RIGHT(F125,4)))/Codes!$N$2</f>
        <v>0</v>
      </c>
      <c r="T125" s="18">
        <f t="shared" si="40"/>
        <v>34</v>
      </c>
      <c r="U125" s="1">
        <f t="shared" si="41"/>
        <v>105</v>
      </c>
      <c r="V125" s="1">
        <f t="shared" si="42"/>
        <v>0</v>
      </c>
      <c r="W125" s="1" t="str">
        <f t="shared" si="43"/>
        <v>101</v>
      </c>
      <c r="X125" s="1">
        <f t="shared" si="44"/>
        <v>3</v>
      </c>
      <c r="Y125" s="1">
        <f t="shared" si="45"/>
        <v>195</v>
      </c>
      <c r="Z125" s="1" t="str">
        <f>VLOOKUP(BIN2DEC(MID(HEX2BIN(MID(H125,3,2),8),2,5)),Codes!$E$1:$F$18,2)</f>
        <v>Normal</v>
      </c>
      <c r="AA125" s="6" t="str">
        <f t="shared" si="46"/>
        <v>1</v>
      </c>
      <c r="AB125" s="1">
        <f t="shared" si="47"/>
        <v>119</v>
      </c>
      <c r="AC125" s="1" t="str">
        <f>VLOOKUP(BIN2DEC(RIGHT(HEX2BIN(MID(H125,6,1),4),1)&amp;LEFT(HEX2BIN(MID(H125,7,1),4),1)),Codes!$K$1:$L$5,2)</f>
        <v>L</v>
      </c>
      <c r="AD125" s="1" t="str">
        <f>VLOOKUP(BIN2DEC(RIGHT(HEX2BIN(MID(H125,7,1),4),3)&amp;LEFT(HEX2BIN(MID(H125,8,1),4),2)),Codes!$H$2:$I$33,2)</f>
        <v>Bat</v>
      </c>
      <c r="AE125" s="1" t="str">
        <f t="shared" si="48"/>
        <v>1</v>
      </c>
      <c r="AF125" s="1" t="str">
        <f t="shared" si="49"/>
        <v>1</v>
      </c>
    </row>
    <row r="126" spans="1:32">
      <c r="A126" s="3" t="s">
        <v>10612</v>
      </c>
      <c r="B126" s="1" t="s">
        <v>58</v>
      </c>
      <c r="C126" s="6" t="s">
        <v>1430</v>
      </c>
      <c r="D126" s="9" t="s">
        <v>10613</v>
      </c>
      <c r="E126" s="6" t="s">
        <v>256</v>
      </c>
      <c r="F126" s="6" t="s">
        <v>265</v>
      </c>
      <c r="G126" s="6" t="s">
        <v>759</v>
      </c>
      <c r="H126" s="6" t="s">
        <v>763</v>
      </c>
      <c r="J126" s="1" t="str">
        <f t="shared" si="34"/>
        <v>001011</v>
      </c>
      <c r="K126" s="1">
        <f t="shared" si="35"/>
        <v>1</v>
      </c>
      <c r="L126" s="6" t="str">
        <f t="shared" si="36"/>
        <v>00000</v>
      </c>
      <c r="M126" s="1">
        <f t="shared" si="37"/>
        <v>113</v>
      </c>
      <c r="N126" s="6" t="str">
        <f t="shared" si="38"/>
        <v>00</v>
      </c>
      <c r="O126" s="1">
        <f t="shared" si="39"/>
        <v>20</v>
      </c>
      <c r="P126" s="1">
        <f>IF(HEX2DEC(LEFT(E126,4))&gt;=32768,HEX2DEC(LEFT(E126,4))-65536,HEX2DEC(LEFT(E126,4)))/Codes!$N$2</f>
        <v>3.6</v>
      </c>
      <c r="Q126" s="1">
        <f>IF(HEX2DEC(RIGHT(E126,4))&gt;=32768,HEX2DEC(RIGHT(E126,4))-65536,HEX2DEC(RIGHT(E126,4)))/Codes!$N$2</f>
        <v>0</v>
      </c>
      <c r="R126" s="1">
        <f>IF(HEX2DEC(LEFT(F126,4))&gt;=32768,HEX2DEC(LEFT(F126,4))-65536,HEX2DEC(LEFT(F126,4)))/Codes!$N$2</f>
        <v>2.4</v>
      </c>
      <c r="S126" s="1">
        <f>IF(HEX2DEC(RIGHT(F126,4))&gt;=32768,HEX2DEC(RIGHT(F126,4))-65536,HEX2DEC(RIGHT(F126,4)))/Codes!$N$2</f>
        <v>0</v>
      </c>
      <c r="T126" s="18">
        <f t="shared" si="40"/>
        <v>34</v>
      </c>
      <c r="U126" s="1">
        <f t="shared" si="41"/>
        <v>105</v>
      </c>
      <c r="V126" s="1">
        <f t="shared" si="42"/>
        <v>0</v>
      </c>
      <c r="W126" s="1" t="str">
        <f t="shared" si="43"/>
        <v>101</v>
      </c>
      <c r="X126" s="1">
        <f t="shared" si="44"/>
        <v>3</v>
      </c>
      <c r="Y126" s="1">
        <f t="shared" si="45"/>
        <v>200</v>
      </c>
      <c r="Z126" s="1" t="str">
        <f>VLOOKUP(BIN2DEC(MID(HEX2BIN(MID(H126,3,2),8),2,5)),Codes!$E$1:$F$18,2)</f>
        <v>Normal</v>
      </c>
      <c r="AA126" s="6" t="str">
        <f t="shared" si="46"/>
        <v>1</v>
      </c>
      <c r="AB126" s="1">
        <f t="shared" si="47"/>
        <v>119</v>
      </c>
      <c r="AC126" s="1" t="str">
        <f>VLOOKUP(BIN2DEC(RIGHT(HEX2BIN(MID(H126,6,1),4),1)&amp;LEFT(HEX2BIN(MID(H126,7,1),4),1)),Codes!$K$1:$L$5,2)</f>
        <v>L</v>
      </c>
      <c r="AD126" s="1" t="str">
        <f>VLOOKUP(BIN2DEC(RIGHT(HEX2BIN(MID(H126,7,1),4),3)&amp;LEFT(HEX2BIN(MID(H126,8,1),4),2)),Codes!$H$2:$I$33,2)</f>
        <v>Bat</v>
      </c>
      <c r="AE126" s="1" t="str">
        <f t="shared" si="48"/>
        <v>1</v>
      </c>
      <c r="AF126" s="1" t="str">
        <f t="shared" si="49"/>
        <v>1</v>
      </c>
    </row>
    <row r="127" spans="1:32">
      <c r="A127" s="3" t="s">
        <v>10614</v>
      </c>
      <c r="B127" s="1" t="s">
        <v>58</v>
      </c>
      <c r="C127" s="6" t="s">
        <v>1430</v>
      </c>
      <c r="D127" s="9" t="s">
        <v>10615</v>
      </c>
      <c r="E127" s="6" t="s">
        <v>207</v>
      </c>
      <c r="F127" s="6" t="s">
        <v>232</v>
      </c>
      <c r="G127" s="6" t="s">
        <v>759</v>
      </c>
      <c r="H127" s="6" t="s">
        <v>766</v>
      </c>
      <c r="J127" s="1" t="str">
        <f t="shared" si="34"/>
        <v>001011</v>
      </c>
      <c r="K127" s="1">
        <f t="shared" si="35"/>
        <v>2</v>
      </c>
      <c r="L127" s="6" t="str">
        <f t="shared" si="36"/>
        <v>00000</v>
      </c>
      <c r="M127" s="1">
        <f t="shared" si="37"/>
        <v>113</v>
      </c>
      <c r="N127" s="6" t="str">
        <f t="shared" si="38"/>
        <v>00</v>
      </c>
      <c r="O127" s="1">
        <f t="shared" si="39"/>
        <v>20</v>
      </c>
      <c r="P127" s="1">
        <f>IF(HEX2DEC(LEFT(E127,4))&gt;=32768,HEX2DEC(LEFT(E127,4))-65536,HEX2DEC(LEFT(E127,4)))/Codes!$N$2</f>
        <v>4</v>
      </c>
      <c r="Q127" s="1">
        <f>IF(HEX2DEC(RIGHT(E127,4))&gt;=32768,HEX2DEC(RIGHT(E127,4))-65536,HEX2DEC(RIGHT(E127,4)))/Codes!$N$2</f>
        <v>0</v>
      </c>
      <c r="R127" s="1">
        <f>IF(HEX2DEC(LEFT(F127,4))&gt;=32768,HEX2DEC(LEFT(F127,4))-65536,HEX2DEC(LEFT(F127,4)))/Codes!$N$2</f>
        <v>4.8</v>
      </c>
      <c r="S127" s="1">
        <f>IF(HEX2DEC(RIGHT(F127,4))&gt;=32768,HEX2DEC(RIGHT(F127,4))-65536,HEX2DEC(RIGHT(F127,4)))/Codes!$N$2</f>
        <v>0</v>
      </c>
      <c r="T127" s="18">
        <f t="shared" si="40"/>
        <v>34</v>
      </c>
      <c r="U127" s="1">
        <f t="shared" si="41"/>
        <v>105</v>
      </c>
      <c r="V127" s="1">
        <f t="shared" si="42"/>
        <v>0</v>
      </c>
      <c r="W127" s="1" t="str">
        <f t="shared" si="43"/>
        <v>101</v>
      </c>
      <c r="X127" s="1">
        <f t="shared" si="44"/>
        <v>3</v>
      </c>
      <c r="Y127" s="1">
        <f t="shared" si="45"/>
        <v>205</v>
      </c>
      <c r="Z127" s="1" t="str">
        <f>VLOOKUP(BIN2DEC(MID(HEX2BIN(MID(H127,3,2),8),2,5)),Codes!$E$1:$F$18,2)</f>
        <v>Normal</v>
      </c>
      <c r="AA127" s="6" t="str">
        <f t="shared" si="46"/>
        <v>1</v>
      </c>
      <c r="AB127" s="1">
        <f t="shared" si="47"/>
        <v>119</v>
      </c>
      <c r="AC127" s="1" t="str">
        <f>VLOOKUP(BIN2DEC(RIGHT(HEX2BIN(MID(H127,6,1),4),1)&amp;LEFT(HEX2BIN(MID(H127,7,1),4),1)),Codes!$K$1:$L$5,2)</f>
        <v>L</v>
      </c>
      <c r="AD127" s="1" t="str">
        <f>VLOOKUP(BIN2DEC(RIGHT(HEX2BIN(MID(H127,7,1),4),3)&amp;LEFT(HEX2BIN(MID(H127,8,1),4),2)),Codes!$H$2:$I$33,2)</f>
        <v>Bat</v>
      </c>
      <c r="AE127" s="1" t="str">
        <f t="shared" si="48"/>
        <v>1</v>
      </c>
      <c r="AF127" s="1" t="str">
        <f t="shared" si="49"/>
        <v>1</v>
      </c>
    </row>
    <row r="128" spans="1:32">
      <c r="A128" s="3" t="s">
        <v>10616</v>
      </c>
      <c r="B128" s="1" t="s">
        <v>58</v>
      </c>
      <c r="C128" s="6" t="s">
        <v>1431</v>
      </c>
      <c r="D128" s="9" t="s">
        <v>10617</v>
      </c>
      <c r="E128" s="6" t="s">
        <v>573</v>
      </c>
      <c r="F128" s="6" t="s">
        <v>91</v>
      </c>
      <c r="G128" s="6" t="s">
        <v>743</v>
      </c>
      <c r="H128" s="6" t="s">
        <v>768</v>
      </c>
      <c r="J128" s="1" t="str">
        <f t="shared" si="34"/>
        <v>001011</v>
      </c>
      <c r="K128" s="1">
        <f t="shared" si="35"/>
        <v>0</v>
      </c>
      <c r="L128" s="6" t="str">
        <f t="shared" si="36"/>
        <v>00000</v>
      </c>
      <c r="M128" s="1">
        <f t="shared" si="37"/>
        <v>113</v>
      </c>
      <c r="N128" s="6" t="str">
        <f t="shared" si="38"/>
        <v>00</v>
      </c>
      <c r="O128" s="1">
        <f t="shared" si="39"/>
        <v>16</v>
      </c>
      <c r="P128" s="1">
        <f>IF(HEX2DEC(LEFT(E128,4))&gt;=32768,HEX2DEC(LEFT(E128,4))-65536,HEX2DEC(LEFT(E128,4)))/Codes!$N$2</f>
        <v>3.4079999999999999</v>
      </c>
      <c r="Q128" s="1">
        <f>IF(HEX2DEC(RIGHT(E128,4))&gt;=32768,HEX2DEC(RIGHT(E128,4))-65536,HEX2DEC(RIGHT(E128,4)))/Codes!$N$2</f>
        <v>0</v>
      </c>
      <c r="R128" s="1">
        <f>IF(HEX2DEC(LEFT(F128,4))&gt;=32768,HEX2DEC(LEFT(F128,4))-65536,HEX2DEC(LEFT(F128,4)))/Codes!$N$2</f>
        <v>0</v>
      </c>
      <c r="S128" s="1">
        <f>IF(HEX2DEC(RIGHT(F128,4))&gt;=32768,HEX2DEC(RIGHT(F128,4))-65536,HEX2DEC(RIGHT(F128,4)))/Codes!$N$2</f>
        <v>0</v>
      </c>
      <c r="T128" s="18">
        <f t="shared" si="40"/>
        <v>361</v>
      </c>
      <c r="U128" s="1">
        <f t="shared" si="41"/>
        <v>70</v>
      </c>
      <c r="V128" s="1">
        <f t="shared" si="42"/>
        <v>0</v>
      </c>
      <c r="W128" s="1" t="str">
        <f t="shared" si="43"/>
        <v>101</v>
      </c>
      <c r="X128" s="1">
        <f t="shared" si="44"/>
        <v>3</v>
      </c>
      <c r="Y128" s="1">
        <f t="shared" si="45"/>
        <v>35</v>
      </c>
      <c r="Z128" s="1" t="str">
        <f>VLOOKUP(BIN2DEC(MID(HEX2BIN(MID(H128,3,2),8),2,5)),Codes!$E$1:$F$18,2)</f>
        <v>Normal</v>
      </c>
      <c r="AA128" s="6" t="str">
        <f t="shared" si="46"/>
        <v>0</v>
      </c>
      <c r="AB128" s="1">
        <f t="shared" si="47"/>
        <v>0</v>
      </c>
      <c r="AC128" s="1" t="str">
        <f>VLOOKUP(BIN2DEC(RIGHT(HEX2BIN(MID(H128,6,1),4),1)&amp;LEFT(HEX2BIN(MID(H128,7,1),4),1)),Codes!$K$1:$L$5,2)</f>
        <v>S</v>
      </c>
      <c r="AD128" s="1" t="str">
        <f>VLOOKUP(BIN2DEC(RIGHT(HEX2BIN(MID(H128,7,1),4),3)&amp;LEFT(HEX2BIN(MID(H128,8,1),4),2)),Codes!$H$2:$I$33,2)</f>
        <v>Bat</v>
      </c>
      <c r="AE128" s="1" t="str">
        <f t="shared" si="48"/>
        <v>1</v>
      </c>
      <c r="AF128" s="1" t="str">
        <f t="shared" si="49"/>
        <v>1</v>
      </c>
    </row>
    <row r="129" spans="1:32">
      <c r="A129" s="3" t="s">
        <v>10618</v>
      </c>
      <c r="B129" s="1" t="s">
        <v>58</v>
      </c>
      <c r="C129" s="6" t="s">
        <v>1431</v>
      </c>
      <c r="D129" s="9" t="s">
        <v>10619</v>
      </c>
      <c r="E129" s="6" t="s">
        <v>589</v>
      </c>
      <c r="F129" s="6" t="s">
        <v>595</v>
      </c>
      <c r="G129" s="6" t="s">
        <v>743</v>
      </c>
      <c r="H129" s="6" t="s">
        <v>768</v>
      </c>
      <c r="J129" s="1" t="str">
        <f t="shared" si="34"/>
        <v>001011</v>
      </c>
      <c r="K129" s="1">
        <f t="shared" si="35"/>
        <v>1</v>
      </c>
      <c r="L129" s="6" t="str">
        <f t="shared" si="36"/>
        <v>00000</v>
      </c>
      <c r="M129" s="1">
        <f t="shared" si="37"/>
        <v>113</v>
      </c>
      <c r="N129" s="6" t="str">
        <f t="shared" si="38"/>
        <v>00</v>
      </c>
      <c r="O129" s="1">
        <f t="shared" si="39"/>
        <v>14</v>
      </c>
      <c r="P129" s="1">
        <f>IF(HEX2DEC(LEFT(E129,4))&gt;=32768,HEX2DEC(LEFT(E129,4))-65536,HEX2DEC(LEFT(E129,4)))/Codes!$N$2</f>
        <v>4.5999999999999996</v>
      </c>
      <c r="Q129" s="1">
        <f>IF(HEX2DEC(RIGHT(E129,4))&gt;=32768,HEX2DEC(RIGHT(E129,4))-65536,HEX2DEC(RIGHT(E129,4)))/Codes!$N$2</f>
        <v>0</v>
      </c>
      <c r="R129" s="1">
        <f>IF(HEX2DEC(LEFT(F129,4))&gt;=32768,HEX2DEC(LEFT(F129,4))-65536,HEX2DEC(LEFT(F129,4)))/Codes!$N$2</f>
        <v>3.0640000000000001</v>
      </c>
      <c r="S129" s="1">
        <f>IF(HEX2DEC(RIGHT(F129,4))&gt;=32768,HEX2DEC(RIGHT(F129,4))-65536,HEX2DEC(RIGHT(F129,4)))/Codes!$N$2</f>
        <v>0</v>
      </c>
      <c r="T129" s="18">
        <f t="shared" si="40"/>
        <v>361</v>
      </c>
      <c r="U129" s="1">
        <f t="shared" si="41"/>
        <v>70</v>
      </c>
      <c r="V129" s="1">
        <f t="shared" si="42"/>
        <v>0</v>
      </c>
      <c r="W129" s="1" t="str">
        <f t="shared" si="43"/>
        <v>101</v>
      </c>
      <c r="X129" s="1">
        <f t="shared" si="44"/>
        <v>3</v>
      </c>
      <c r="Y129" s="1">
        <f t="shared" si="45"/>
        <v>35</v>
      </c>
      <c r="Z129" s="1" t="str">
        <f>VLOOKUP(BIN2DEC(MID(HEX2BIN(MID(H129,3,2),8),2,5)),Codes!$E$1:$F$18,2)</f>
        <v>Normal</v>
      </c>
      <c r="AA129" s="6" t="str">
        <f t="shared" si="46"/>
        <v>0</v>
      </c>
      <c r="AB129" s="1">
        <f t="shared" si="47"/>
        <v>0</v>
      </c>
      <c r="AC129" s="1" t="str">
        <f>VLOOKUP(BIN2DEC(RIGHT(HEX2BIN(MID(H129,6,1),4),1)&amp;LEFT(HEX2BIN(MID(H129,7,1),4),1)),Codes!$K$1:$L$5,2)</f>
        <v>S</v>
      </c>
      <c r="AD129" s="1" t="str">
        <f>VLOOKUP(BIN2DEC(RIGHT(HEX2BIN(MID(H129,7,1),4),3)&amp;LEFT(HEX2BIN(MID(H129,8,1),4),2)),Codes!$H$2:$I$33,2)</f>
        <v>Bat</v>
      </c>
      <c r="AE129" s="1" t="str">
        <f t="shared" si="48"/>
        <v>1</v>
      </c>
      <c r="AF129" s="1" t="str">
        <f t="shared" si="49"/>
        <v>1</v>
      </c>
    </row>
    <row r="130" spans="1:32">
      <c r="A130" s="3" t="s">
        <v>10620</v>
      </c>
      <c r="B130" s="1" t="s">
        <v>58</v>
      </c>
      <c r="C130" s="6" t="s">
        <v>1431</v>
      </c>
      <c r="D130" s="9" t="s">
        <v>10609</v>
      </c>
      <c r="E130" s="6" t="s">
        <v>589</v>
      </c>
      <c r="F130" s="6" t="s">
        <v>590</v>
      </c>
      <c r="G130" s="6" t="s">
        <v>743</v>
      </c>
      <c r="H130" s="6" t="s">
        <v>768</v>
      </c>
      <c r="J130" s="1" t="str">
        <f t="shared" si="34"/>
        <v>001011</v>
      </c>
      <c r="K130" s="1">
        <f t="shared" si="35"/>
        <v>2</v>
      </c>
      <c r="L130" s="6" t="str">
        <f t="shared" si="36"/>
        <v>00000</v>
      </c>
      <c r="M130" s="1">
        <f t="shared" si="37"/>
        <v>113</v>
      </c>
      <c r="N130" s="6" t="str">
        <f t="shared" si="38"/>
        <v>00</v>
      </c>
      <c r="O130" s="1">
        <f t="shared" si="39"/>
        <v>12</v>
      </c>
      <c r="P130" s="1">
        <f>IF(HEX2DEC(LEFT(E130,4))&gt;=32768,HEX2DEC(LEFT(E130,4))-65536,HEX2DEC(LEFT(E130,4)))/Codes!$N$2</f>
        <v>4.5999999999999996</v>
      </c>
      <c r="Q130" s="1">
        <f>IF(HEX2DEC(RIGHT(E130,4))&gt;=32768,HEX2DEC(RIGHT(E130,4))-65536,HEX2DEC(RIGHT(E130,4)))/Codes!$N$2</f>
        <v>0</v>
      </c>
      <c r="R130" s="1">
        <f>IF(HEX2DEC(LEFT(F130,4))&gt;=32768,HEX2DEC(LEFT(F130,4))-65536,HEX2DEC(LEFT(F130,4)))/Codes!$N$2</f>
        <v>6.1319999999999997</v>
      </c>
      <c r="S130" s="1">
        <f>IF(HEX2DEC(RIGHT(F130,4))&gt;=32768,HEX2DEC(RIGHT(F130,4))-65536,HEX2DEC(RIGHT(F130,4)))/Codes!$N$2</f>
        <v>0</v>
      </c>
      <c r="T130" s="18">
        <f t="shared" si="40"/>
        <v>361</v>
      </c>
      <c r="U130" s="1">
        <f t="shared" si="41"/>
        <v>70</v>
      </c>
      <c r="V130" s="1">
        <f t="shared" si="42"/>
        <v>0</v>
      </c>
      <c r="W130" s="1" t="str">
        <f t="shared" si="43"/>
        <v>101</v>
      </c>
      <c r="X130" s="1">
        <f t="shared" si="44"/>
        <v>3</v>
      </c>
      <c r="Y130" s="1">
        <f t="shared" si="45"/>
        <v>35</v>
      </c>
      <c r="Z130" s="1" t="str">
        <f>VLOOKUP(BIN2DEC(MID(HEX2BIN(MID(H130,3,2),8),2,5)),Codes!$E$1:$F$18,2)</f>
        <v>Normal</v>
      </c>
      <c r="AA130" s="6" t="str">
        <f t="shared" si="46"/>
        <v>0</v>
      </c>
      <c r="AB130" s="1">
        <f t="shared" si="47"/>
        <v>0</v>
      </c>
      <c r="AC130" s="1" t="str">
        <f>VLOOKUP(BIN2DEC(RIGHT(HEX2BIN(MID(H130,6,1),4),1)&amp;LEFT(HEX2BIN(MID(H130,7,1),4),1)),Codes!$K$1:$L$5,2)</f>
        <v>S</v>
      </c>
      <c r="AD130" s="1" t="str">
        <f>VLOOKUP(BIN2DEC(RIGHT(HEX2BIN(MID(H130,7,1),4),3)&amp;LEFT(HEX2BIN(MID(H130,8,1),4),2)),Codes!$H$2:$I$33,2)</f>
        <v>Bat</v>
      </c>
      <c r="AE130" s="1" t="str">
        <f t="shared" si="48"/>
        <v>1</v>
      </c>
      <c r="AF130" s="1" t="str">
        <f t="shared" si="49"/>
        <v>1</v>
      </c>
    </row>
    <row r="131" spans="1:32">
      <c r="A131" s="3" t="s">
        <v>10621</v>
      </c>
      <c r="B131" s="1" t="s">
        <v>58</v>
      </c>
      <c r="C131" s="6" t="s">
        <v>1870</v>
      </c>
      <c r="D131" s="9" t="s">
        <v>10622</v>
      </c>
      <c r="E131" s="6" t="s">
        <v>299</v>
      </c>
      <c r="F131" s="6" t="s">
        <v>773</v>
      </c>
      <c r="G131" s="6" t="s">
        <v>774</v>
      </c>
      <c r="H131" s="6" t="s">
        <v>630</v>
      </c>
      <c r="J131" s="1" t="str">
        <f t="shared" si="34"/>
        <v>001011</v>
      </c>
      <c r="K131" s="1">
        <f t="shared" si="35"/>
        <v>0</v>
      </c>
      <c r="L131" s="6" t="str">
        <f t="shared" si="36"/>
        <v>00000</v>
      </c>
      <c r="M131" s="1">
        <f t="shared" si="37"/>
        <v>113</v>
      </c>
      <c r="N131" s="6" t="str">
        <f t="shared" si="38"/>
        <v>00</v>
      </c>
      <c r="O131" s="1">
        <f t="shared" si="39"/>
        <v>6</v>
      </c>
      <c r="P131" s="1">
        <f>IF(HEX2DEC(LEFT(E131,4))&gt;=32768,HEX2DEC(LEFT(E131,4))-65536,HEX2DEC(LEFT(E131,4)))/Codes!$N$2</f>
        <v>6</v>
      </c>
      <c r="Q131" s="1">
        <f>IF(HEX2DEC(RIGHT(E131,4))&gt;=32768,HEX2DEC(RIGHT(E131,4))-65536,HEX2DEC(RIGHT(E131,4)))/Codes!$N$2</f>
        <v>0</v>
      </c>
      <c r="R131" s="1">
        <f>IF(HEX2DEC(LEFT(F131,4))&gt;=32768,HEX2DEC(LEFT(F131,4))-65536,HEX2DEC(LEFT(F131,4)))/Codes!$N$2</f>
        <v>8.8000000000000007</v>
      </c>
      <c r="S131" s="1">
        <f>IF(HEX2DEC(RIGHT(F131,4))&gt;=32768,HEX2DEC(RIGHT(F131,4))-65536,HEX2DEC(RIGHT(F131,4)))/Codes!$N$2</f>
        <v>0</v>
      </c>
      <c r="T131" s="18">
        <f t="shared" si="40"/>
        <v>60</v>
      </c>
      <c r="U131" s="1">
        <f t="shared" si="41"/>
        <v>100</v>
      </c>
      <c r="V131" s="1">
        <f t="shared" si="42"/>
        <v>0</v>
      </c>
      <c r="W131" s="1" t="str">
        <f t="shared" si="43"/>
        <v>101</v>
      </c>
      <c r="X131" s="1">
        <f t="shared" si="44"/>
        <v>1</v>
      </c>
      <c r="Y131" s="1">
        <f t="shared" si="45"/>
        <v>5</v>
      </c>
      <c r="Z131" s="1" t="str">
        <f>VLOOKUP(BIN2DEC(MID(HEX2BIN(MID(H131,3,2),8),2,5)),Codes!$E$1:$F$18,2)</f>
        <v>Slash</v>
      </c>
      <c r="AA131" s="6" t="str">
        <f t="shared" si="46"/>
        <v>0</v>
      </c>
      <c r="AB131" s="1">
        <f t="shared" si="47"/>
        <v>2</v>
      </c>
      <c r="AC131" s="1" t="str">
        <f>VLOOKUP(BIN2DEC(RIGHT(HEX2BIN(MID(H131,6,1),4),1)&amp;LEFT(HEX2BIN(MID(H131,7,1),4),1)),Codes!$K$1:$L$5,2)</f>
        <v>M</v>
      </c>
      <c r="AD131" s="1" t="str">
        <f>VLOOKUP(BIN2DEC(RIGHT(HEX2BIN(MID(H131,7,1),4),3)&amp;LEFT(HEX2BIN(MID(H131,8,1),4),2)),Codes!$H$2:$I$33,2)</f>
        <v>Kick</v>
      </c>
      <c r="AE131" s="1" t="str">
        <f t="shared" si="48"/>
        <v>1</v>
      </c>
      <c r="AF131" s="1" t="str">
        <f t="shared" si="49"/>
        <v>1</v>
      </c>
    </row>
    <row r="132" spans="1:32">
      <c r="A132" s="3" t="s">
        <v>10623</v>
      </c>
      <c r="B132" s="1" t="s">
        <v>58</v>
      </c>
      <c r="C132" s="6" t="s">
        <v>1870</v>
      </c>
      <c r="D132" s="9" t="s">
        <v>10624</v>
      </c>
      <c r="E132" s="6" t="s">
        <v>232</v>
      </c>
      <c r="F132" s="6" t="s">
        <v>395</v>
      </c>
      <c r="G132" s="6" t="s">
        <v>629</v>
      </c>
      <c r="H132" s="6" t="s">
        <v>630</v>
      </c>
      <c r="J132" s="1" t="str">
        <f t="shared" si="34"/>
        <v>001011</v>
      </c>
      <c r="K132" s="1">
        <f t="shared" si="35"/>
        <v>1</v>
      </c>
      <c r="L132" s="6" t="str">
        <f t="shared" si="36"/>
        <v>00000</v>
      </c>
      <c r="M132" s="1">
        <f t="shared" si="37"/>
        <v>113</v>
      </c>
      <c r="N132" s="6" t="str">
        <f t="shared" si="38"/>
        <v>00</v>
      </c>
      <c r="O132" s="1">
        <f t="shared" si="39"/>
        <v>6</v>
      </c>
      <c r="P132" s="1">
        <f>IF(HEX2DEC(LEFT(E132,4))&gt;=32768,HEX2DEC(LEFT(E132,4))-65536,HEX2DEC(LEFT(E132,4)))/Codes!$N$2</f>
        <v>4.8</v>
      </c>
      <c r="Q132" s="1">
        <f>IF(HEX2DEC(RIGHT(E132,4))&gt;=32768,HEX2DEC(RIGHT(E132,4))-65536,HEX2DEC(RIGHT(E132,4)))/Codes!$N$2</f>
        <v>0</v>
      </c>
      <c r="R132" s="1">
        <f>IF(HEX2DEC(LEFT(F132,4))&gt;=32768,HEX2DEC(LEFT(F132,4))-65536,HEX2DEC(LEFT(F132,4)))/Codes!$N$2</f>
        <v>5.6</v>
      </c>
      <c r="S132" s="1">
        <f>IF(HEX2DEC(RIGHT(F132,4))&gt;=32768,HEX2DEC(RIGHT(F132,4))-65536,HEX2DEC(RIGHT(F132,4)))/Codes!$N$2</f>
        <v>0</v>
      </c>
      <c r="T132" s="18">
        <f t="shared" si="40"/>
        <v>60</v>
      </c>
      <c r="U132" s="1">
        <f t="shared" si="41"/>
        <v>100</v>
      </c>
      <c r="V132" s="1">
        <f t="shared" si="42"/>
        <v>0</v>
      </c>
      <c r="W132" s="1" t="str">
        <f t="shared" si="43"/>
        <v>101</v>
      </c>
      <c r="X132" s="1">
        <f t="shared" si="44"/>
        <v>3</v>
      </c>
      <c r="Y132" s="1">
        <f t="shared" si="45"/>
        <v>5</v>
      </c>
      <c r="Z132" s="1" t="str">
        <f>VLOOKUP(BIN2DEC(MID(HEX2BIN(MID(H132,3,2),8),2,5)),Codes!$E$1:$F$18,2)</f>
        <v>Slash</v>
      </c>
      <c r="AA132" s="6" t="str">
        <f t="shared" si="46"/>
        <v>0</v>
      </c>
      <c r="AB132" s="1">
        <f t="shared" si="47"/>
        <v>2</v>
      </c>
      <c r="AC132" s="1" t="str">
        <f>VLOOKUP(BIN2DEC(RIGHT(HEX2BIN(MID(H132,6,1),4),1)&amp;LEFT(HEX2BIN(MID(H132,7,1),4),1)),Codes!$K$1:$L$5,2)</f>
        <v>M</v>
      </c>
      <c r="AD132" s="1" t="str">
        <f>VLOOKUP(BIN2DEC(RIGHT(HEX2BIN(MID(H132,7,1),4),3)&amp;LEFT(HEX2BIN(MID(H132,8,1),4),2)),Codes!$H$2:$I$33,2)</f>
        <v>Kick</v>
      </c>
      <c r="AE132" s="1" t="str">
        <f t="shared" si="48"/>
        <v>1</v>
      </c>
      <c r="AF132" s="1" t="str">
        <f t="shared" si="49"/>
        <v>1</v>
      </c>
    </row>
    <row r="133" spans="1:32">
      <c r="A133" s="3" t="s">
        <v>10625</v>
      </c>
      <c r="B133" s="1" t="s">
        <v>58</v>
      </c>
      <c r="C133" s="6" t="s">
        <v>1870</v>
      </c>
      <c r="D133" s="9" t="s">
        <v>10626</v>
      </c>
      <c r="E133" s="6" t="s">
        <v>265</v>
      </c>
      <c r="F133" s="6" t="s">
        <v>91</v>
      </c>
      <c r="G133" s="6" t="s">
        <v>629</v>
      </c>
      <c r="H133" s="6" t="s">
        <v>630</v>
      </c>
      <c r="J133" s="1" t="str">
        <f t="shared" si="34"/>
        <v>001011</v>
      </c>
      <c r="K133" s="1">
        <f t="shared" si="35"/>
        <v>2</v>
      </c>
      <c r="L133" s="6" t="str">
        <f t="shared" si="36"/>
        <v>00000</v>
      </c>
      <c r="M133" s="1">
        <f t="shared" si="37"/>
        <v>113</v>
      </c>
      <c r="N133" s="6" t="str">
        <f t="shared" si="38"/>
        <v>00</v>
      </c>
      <c r="O133" s="1">
        <f t="shared" si="39"/>
        <v>6</v>
      </c>
      <c r="P133" s="1">
        <f>IF(HEX2DEC(LEFT(E133,4))&gt;=32768,HEX2DEC(LEFT(E133,4))-65536,HEX2DEC(LEFT(E133,4)))/Codes!$N$2</f>
        <v>2.4</v>
      </c>
      <c r="Q133" s="1">
        <f>IF(HEX2DEC(RIGHT(E133,4))&gt;=32768,HEX2DEC(RIGHT(E133,4))-65536,HEX2DEC(RIGHT(E133,4)))/Codes!$N$2</f>
        <v>0</v>
      </c>
      <c r="R133" s="1">
        <f>IF(HEX2DEC(LEFT(F133,4))&gt;=32768,HEX2DEC(LEFT(F133,4))-65536,HEX2DEC(LEFT(F133,4)))/Codes!$N$2</f>
        <v>0</v>
      </c>
      <c r="S133" s="1">
        <f>IF(HEX2DEC(RIGHT(F133,4))&gt;=32768,HEX2DEC(RIGHT(F133,4))-65536,HEX2DEC(RIGHT(F133,4)))/Codes!$N$2</f>
        <v>0</v>
      </c>
      <c r="T133" s="18">
        <f t="shared" si="40"/>
        <v>60</v>
      </c>
      <c r="U133" s="1">
        <f t="shared" si="41"/>
        <v>100</v>
      </c>
      <c r="V133" s="1">
        <f t="shared" si="42"/>
        <v>0</v>
      </c>
      <c r="W133" s="1" t="str">
        <f t="shared" si="43"/>
        <v>101</v>
      </c>
      <c r="X133" s="1">
        <f t="shared" si="44"/>
        <v>3</v>
      </c>
      <c r="Y133" s="1">
        <f t="shared" si="45"/>
        <v>5</v>
      </c>
      <c r="Z133" s="1" t="str">
        <f>VLOOKUP(BIN2DEC(MID(HEX2BIN(MID(H133,3,2),8),2,5)),Codes!$E$1:$F$18,2)</f>
        <v>Slash</v>
      </c>
      <c r="AA133" s="6" t="str">
        <f t="shared" si="46"/>
        <v>0</v>
      </c>
      <c r="AB133" s="1">
        <f t="shared" si="47"/>
        <v>2</v>
      </c>
      <c r="AC133" s="1" t="str">
        <f>VLOOKUP(BIN2DEC(RIGHT(HEX2BIN(MID(H133,6,1),4),1)&amp;LEFT(HEX2BIN(MID(H133,7,1),4),1)),Codes!$K$1:$L$5,2)</f>
        <v>M</v>
      </c>
      <c r="AD133" s="1" t="str">
        <f>VLOOKUP(BIN2DEC(RIGHT(HEX2BIN(MID(H133,7,1),4),3)&amp;LEFT(HEX2BIN(MID(H133,8,1),4),2)),Codes!$H$2:$I$33,2)</f>
        <v>Kick</v>
      </c>
      <c r="AE133" s="1" t="str">
        <f t="shared" si="48"/>
        <v>1</v>
      </c>
      <c r="AF133" s="1" t="str">
        <f t="shared" si="49"/>
        <v>1</v>
      </c>
    </row>
    <row r="134" spans="1:32">
      <c r="A134" s="3" t="s">
        <v>10627</v>
      </c>
      <c r="B134" s="1" t="s">
        <v>58</v>
      </c>
      <c r="C134" s="6" t="s">
        <v>1871</v>
      </c>
      <c r="D134" s="9" t="s">
        <v>10598</v>
      </c>
      <c r="E134" s="6" t="s">
        <v>299</v>
      </c>
      <c r="F134" s="6" t="s">
        <v>773</v>
      </c>
      <c r="G134" s="6" t="s">
        <v>774</v>
      </c>
      <c r="H134" s="6" t="s">
        <v>633</v>
      </c>
      <c r="J134" s="1" t="str">
        <f t="shared" si="34"/>
        <v>001011</v>
      </c>
      <c r="K134" s="1">
        <f t="shared" si="35"/>
        <v>0</v>
      </c>
      <c r="L134" s="6" t="str">
        <f t="shared" si="36"/>
        <v>00000</v>
      </c>
      <c r="M134" s="1">
        <f t="shared" si="37"/>
        <v>113</v>
      </c>
      <c r="N134" s="6" t="str">
        <f t="shared" si="38"/>
        <v>00</v>
      </c>
      <c r="O134" s="1">
        <f t="shared" si="39"/>
        <v>13</v>
      </c>
      <c r="P134" s="1">
        <f>IF(HEX2DEC(LEFT(E134,4))&gt;=32768,HEX2DEC(LEFT(E134,4))-65536,HEX2DEC(LEFT(E134,4)))/Codes!$N$2</f>
        <v>6</v>
      </c>
      <c r="Q134" s="1">
        <f>IF(HEX2DEC(RIGHT(E134,4))&gt;=32768,HEX2DEC(RIGHT(E134,4))-65536,HEX2DEC(RIGHT(E134,4)))/Codes!$N$2</f>
        <v>0</v>
      </c>
      <c r="R134" s="1">
        <f>IF(HEX2DEC(LEFT(F134,4))&gt;=32768,HEX2DEC(LEFT(F134,4))-65536,HEX2DEC(LEFT(F134,4)))/Codes!$N$2</f>
        <v>8.8000000000000007</v>
      </c>
      <c r="S134" s="1">
        <f>IF(HEX2DEC(RIGHT(F134,4))&gt;=32768,HEX2DEC(RIGHT(F134,4))-65536,HEX2DEC(RIGHT(F134,4)))/Codes!$N$2</f>
        <v>0</v>
      </c>
      <c r="T134" s="18">
        <f t="shared" si="40"/>
        <v>60</v>
      </c>
      <c r="U134" s="1">
        <f t="shared" si="41"/>
        <v>100</v>
      </c>
      <c r="V134" s="1">
        <f t="shared" si="42"/>
        <v>0</v>
      </c>
      <c r="W134" s="1" t="str">
        <f t="shared" si="43"/>
        <v>101</v>
      </c>
      <c r="X134" s="1">
        <f t="shared" si="44"/>
        <v>1</v>
      </c>
      <c r="Y134" s="1">
        <f t="shared" si="45"/>
        <v>10</v>
      </c>
      <c r="Z134" s="1" t="str">
        <f>VLOOKUP(BIN2DEC(MID(HEX2BIN(MID(H134,3,2),8),2,5)),Codes!$E$1:$F$18,2)</f>
        <v>Slash</v>
      </c>
      <c r="AA134" s="6" t="str">
        <f t="shared" si="46"/>
        <v>0</v>
      </c>
      <c r="AB134" s="1">
        <f t="shared" si="47"/>
        <v>4</v>
      </c>
      <c r="AC134" s="1" t="str">
        <f>VLOOKUP(BIN2DEC(RIGHT(HEX2BIN(MID(H134,6,1),4),1)&amp;LEFT(HEX2BIN(MID(H134,7,1),4),1)),Codes!$K$1:$L$5,2)</f>
        <v>L</v>
      </c>
      <c r="AD134" s="1" t="str">
        <f>VLOOKUP(BIN2DEC(RIGHT(HEX2BIN(MID(H134,7,1),4),3)&amp;LEFT(HEX2BIN(MID(H134,8,1),4),2)),Codes!$H$2:$I$33,2)</f>
        <v>Kick</v>
      </c>
      <c r="AE134" s="1" t="str">
        <f t="shared" si="48"/>
        <v>1</v>
      </c>
      <c r="AF134" s="1" t="str">
        <f t="shared" si="49"/>
        <v>1</v>
      </c>
    </row>
    <row r="135" spans="1:32">
      <c r="A135" s="3" t="s">
        <v>10628</v>
      </c>
      <c r="B135" s="1" t="s">
        <v>58</v>
      </c>
      <c r="C135" s="6" t="s">
        <v>1871</v>
      </c>
      <c r="D135" s="9" t="s">
        <v>10629</v>
      </c>
      <c r="E135" s="6" t="s">
        <v>232</v>
      </c>
      <c r="F135" s="6" t="s">
        <v>395</v>
      </c>
      <c r="G135" s="6" t="s">
        <v>629</v>
      </c>
      <c r="H135" s="6" t="s">
        <v>633</v>
      </c>
      <c r="J135" s="1" t="str">
        <f t="shared" si="34"/>
        <v>001011</v>
      </c>
      <c r="K135" s="1">
        <f t="shared" si="35"/>
        <v>1</v>
      </c>
      <c r="L135" s="6" t="str">
        <f t="shared" si="36"/>
        <v>00000</v>
      </c>
      <c r="M135" s="1">
        <f t="shared" si="37"/>
        <v>113</v>
      </c>
      <c r="N135" s="6" t="str">
        <f t="shared" si="38"/>
        <v>00</v>
      </c>
      <c r="O135" s="1">
        <f t="shared" si="39"/>
        <v>13</v>
      </c>
      <c r="P135" s="1">
        <f>IF(HEX2DEC(LEFT(E135,4))&gt;=32768,HEX2DEC(LEFT(E135,4))-65536,HEX2DEC(LEFT(E135,4)))/Codes!$N$2</f>
        <v>4.8</v>
      </c>
      <c r="Q135" s="1">
        <f>IF(HEX2DEC(RIGHT(E135,4))&gt;=32768,HEX2DEC(RIGHT(E135,4))-65536,HEX2DEC(RIGHT(E135,4)))/Codes!$N$2</f>
        <v>0</v>
      </c>
      <c r="R135" s="1">
        <f>IF(HEX2DEC(LEFT(F135,4))&gt;=32768,HEX2DEC(LEFT(F135,4))-65536,HEX2DEC(LEFT(F135,4)))/Codes!$N$2</f>
        <v>5.6</v>
      </c>
      <c r="S135" s="1">
        <f>IF(HEX2DEC(RIGHT(F135,4))&gt;=32768,HEX2DEC(RIGHT(F135,4))-65536,HEX2DEC(RIGHT(F135,4)))/Codes!$N$2</f>
        <v>0</v>
      </c>
      <c r="T135" s="18">
        <f t="shared" si="40"/>
        <v>60</v>
      </c>
      <c r="U135" s="1">
        <f t="shared" si="41"/>
        <v>100</v>
      </c>
      <c r="V135" s="1">
        <f t="shared" si="42"/>
        <v>0</v>
      </c>
      <c r="W135" s="1" t="str">
        <f t="shared" si="43"/>
        <v>101</v>
      </c>
      <c r="X135" s="1">
        <f t="shared" si="44"/>
        <v>3</v>
      </c>
      <c r="Y135" s="1">
        <f t="shared" si="45"/>
        <v>10</v>
      </c>
      <c r="Z135" s="1" t="str">
        <f>VLOOKUP(BIN2DEC(MID(HEX2BIN(MID(H135,3,2),8),2,5)),Codes!$E$1:$F$18,2)</f>
        <v>Slash</v>
      </c>
      <c r="AA135" s="6" t="str">
        <f t="shared" si="46"/>
        <v>0</v>
      </c>
      <c r="AB135" s="1">
        <f t="shared" si="47"/>
        <v>4</v>
      </c>
      <c r="AC135" s="1" t="str">
        <f>VLOOKUP(BIN2DEC(RIGHT(HEX2BIN(MID(H135,6,1),4),1)&amp;LEFT(HEX2BIN(MID(H135,7,1),4),1)),Codes!$K$1:$L$5,2)</f>
        <v>L</v>
      </c>
      <c r="AD135" s="1" t="str">
        <f>VLOOKUP(BIN2DEC(RIGHT(HEX2BIN(MID(H135,7,1),4),3)&amp;LEFT(HEX2BIN(MID(H135,8,1),4),2)),Codes!$H$2:$I$33,2)</f>
        <v>Kick</v>
      </c>
      <c r="AE135" s="1" t="str">
        <f t="shared" si="48"/>
        <v>1</v>
      </c>
      <c r="AF135" s="1" t="str">
        <f t="shared" si="49"/>
        <v>1</v>
      </c>
    </row>
    <row r="136" spans="1:32">
      <c r="A136" s="3" t="s">
        <v>10630</v>
      </c>
      <c r="B136" s="1" t="s">
        <v>58</v>
      </c>
      <c r="C136" s="6" t="s">
        <v>1871</v>
      </c>
      <c r="D136" s="9" t="s">
        <v>10631</v>
      </c>
      <c r="E136" s="6" t="s">
        <v>265</v>
      </c>
      <c r="F136" s="6" t="s">
        <v>91</v>
      </c>
      <c r="G136" s="6" t="s">
        <v>629</v>
      </c>
      <c r="H136" s="6" t="s">
        <v>633</v>
      </c>
      <c r="J136" s="1" t="str">
        <f t="shared" si="34"/>
        <v>001011</v>
      </c>
      <c r="K136" s="1">
        <f t="shared" si="35"/>
        <v>2</v>
      </c>
      <c r="L136" s="6" t="str">
        <f t="shared" si="36"/>
        <v>00000</v>
      </c>
      <c r="M136" s="1">
        <f t="shared" si="37"/>
        <v>113</v>
      </c>
      <c r="N136" s="6" t="str">
        <f t="shared" si="38"/>
        <v>00</v>
      </c>
      <c r="O136" s="1">
        <f t="shared" si="39"/>
        <v>13</v>
      </c>
      <c r="P136" s="1">
        <f>IF(HEX2DEC(LEFT(E136,4))&gt;=32768,HEX2DEC(LEFT(E136,4))-65536,HEX2DEC(LEFT(E136,4)))/Codes!$N$2</f>
        <v>2.4</v>
      </c>
      <c r="Q136" s="1">
        <f>IF(HEX2DEC(RIGHT(E136,4))&gt;=32768,HEX2DEC(RIGHT(E136,4))-65536,HEX2DEC(RIGHT(E136,4)))/Codes!$N$2</f>
        <v>0</v>
      </c>
      <c r="R136" s="1">
        <f>IF(HEX2DEC(LEFT(F136,4))&gt;=32768,HEX2DEC(LEFT(F136,4))-65536,HEX2DEC(LEFT(F136,4)))/Codes!$N$2</f>
        <v>0</v>
      </c>
      <c r="S136" s="1">
        <f>IF(HEX2DEC(RIGHT(F136,4))&gt;=32768,HEX2DEC(RIGHT(F136,4))-65536,HEX2DEC(RIGHT(F136,4)))/Codes!$N$2</f>
        <v>0</v>
      </c>
      <c r="T136" s="18">
        <f t="shared" si="40"/>
        <v>60</v>
      </c>
      <c r="U136" s="1">
        <f t="shared" si="41"/>
        <v>100</v>
      </c>
      <c r="V136" s="1">
        <f t="shared" si="42"/>
        <v>0</v>
      </c>
      <c r="W136" s="1" t="str">
        <f t="shared" si="43"/>
        <v>101</v>
      </c>
      <c r="X136" s="1">
        <f t="shared" si="44"/>
        <v>3</v>
      </c>
      <c r="Y136" s="1">
        <f t="shared" si="45"/>
        <v>10</v>
      </c>
      <c r="Z136" s="1" t="str">
        <f>VLOOKUP(BIN2DEC(MID(HEX2BIN(MID(H136,3,2),8),2,5)),Codes!$E$1:$F$18,2)</f>
        <v>Slash</v>
      </c>
      <c r="AA136" s="6" t="str">
        <f t="shared" si="46"/>
        <v>0</v>
      </c>
      <c r="AB136" s="1">
        <f t="shared" si="47"/>
        <v>4</v>
      </c>
      <c r="AC136" s="1" t="str">
        <f>VLOOKUP(BIN2DEC(RIGHT(HEX2BIN(MID(H136,6,1),4),1)&amp;LEFT(HEX2BIN(MID(H136,7,1),4),1)),Codes!$K$1:$L$5,2)</f>
        <v>L</v>
      </c>
      <c r="AD136" s="1" t="str">
        <f>VLOOKUP(BIN2DEC(RIGHT(HEX2BIN(MID(H136,7,1),4),3)&amp;LEFT(HEX2BIN(MID(H136,8,1),4),2)),Codes!$H$2:$I$33,2)</f>
        <v>Kick</v>
      </c>
      <c r="AE136" s="1" t="str">
        <f t="shared" si="48"/>
        <v>1</v>
      </c>
      <c r="AF136" s="1" t="str">
        <f t="shared" si="49"/>
        <v>1</v>
      </c>
    </row>
    <row r="137" spans="1:32">
      <c r="A137" s="3" t="s">
        <v>10632</v>
      </c>
      <c r="B137" s="1" t="s">
        <v>58</v>
      </c>
      <c r="C137" s="6" t="s">
        <v>1872</v>
      </c>
      <c r="D137" s="9" t="s">
        <v>10633</v>
      </c>
      <c r="E137" s="6" t="s">
        <v>299</v>
      </c>
      <c r="F137" s="6" t="s">
        <v>773</v>
      </c>
      <c r="G137" s="6" t="s">
        <v>774</v>
      </c>
      <c r="H137" s="6" t="s">
        <v>785</v>
      </c>
      <c r="J137" s="1" t="str">
        <f t="shared" si="34"/>
        <v>001011</v>
      </c>
      <c r="K137" s="1">
        <f t="shared" si="35"/>
        <v>0</v>
      </c>
      <c r="L137" s="6" t="str">
        <f t="shared" si="36"/>
        <v>00000</v>
      </c>
      <c r="M137" s="1">
        <f t="shared" si="37"/>
        <v>113</v>
      </c>
      <c r="N137" s="6" t="str">
        <f t="shared" si="38"/>
        <v>00</v>
      </c>
      <c r="O137" s="1">
        <f t="shared" si="39"/>
        <v>18</v>
      </c>
      <c r="P137" s="1">
        <f>IF(HEX2DEC(LEFT(E137,4))&gt;=32768,HEX2DEC(LEFT(E137,4))-65536,HEX2DEC(LEFT(E137,4)))/Codes!$N$2</f>
        <v>6</v>
      </c>
      <c r="Q137" s="1">
        <f>IF(HEX2DEC(RIGHT(E137,4))&gt;=32768,HEX2DEC(RIGHT(E137,4))-65536,HEX2DEC(RIGHT(E137,4)))/Codes!$N$2</f>
        <v>0</v>
      </c>
      <c r="R137" s="1">
        <f>IF(HEX2DEC(LEFT(F137,4))&gt;=32768,HEX2DEC(LEFT(F137,4))-65536,HEX2DEC(LEFT(F137,4)))/Codes!$N$2</f>
        <v>8.8000000000000007</v>
      </c>
      <c r="S137" s="1">
        <f>IF(HEX2DEC(RIGHT(F137,4))&gt;=32768,HEX2DEC(RIGHT(F137,4))-65536,HEX2DEC(RIGHT(F137,4)))/Codes!$N$2</f>
        <v>0</v>
      </c>
      <c r="T137" s="18">
        <f t="shared" si="40"/>
        <v>60</v>
      </c>
      <c r="U137" s="1">
        <f t="shared" si="41"/>
        <v>100</v>
      </c>
      <c r="V137" s="1">
        <f t="shared" si="42"/>
        <v>0</v>
      </c>
      <c r="W137" s="1" t="str">
        <f t="shared" si="43"/>
        <v>101</v>
      </c>
      <c r="X137" s="1">
        <f t="shared" si="44"/>
        <v>1</v>
      </c>
      <c r="Y137" s="1">
        <f t="shared" si="45"/>
        <v>24</v>
      </c>
      <c r="Z137" s="1" t="str">
        <f>VLOOKUP(BIN2DEC(MID(HEX2BIN(MID(H137,3,2),8),2,5)),Codes!$E$1:$F$18,2)</f>
        <v>Slash</v>
      </c>
      <c r="AA137" s="6" t="str">
        <f t="shared" si="46"/>
        <v>0</v>
      </c>
      <c r="AB137" s="1">
        <f t="shared" si="47"/>
        <v>6</v>
      </c>
      <c r="AC137" s="1" t="str">
        <f>VLOOKUP(BIN2DEC(RIGHT(HEX2BIN(MID(H137,6,1),4),1)&amp;LEFT(HEX2BIN(MID(H137,7,1),4),1)),Codes!$K$1:$L$5,2)</f>
        <v>L</v>
      </c>
      <c r="AD137" s="1" t="str">
        <f>VLOOKUP(BIN2DEC(RIGHT(HEX2BIN(MID(H137,7,1),4),3)&amp;LEFT(HEX2BIN(MID(H137,8,1),4),2)),Codes!$H$2:$I$33,2)</f>
        <v>Kick</v>
      </c>
      <c r="AE137" s="1" t="str">
        <f t="shared" si="48"/>
        <v>1</v>
      </c>
      <c r="AF137" s="1" t="str">
        <f t="shared" si="49"/>
        <v>1</v>
      </c>
    </row>
    <row r="138" spans="1:32">
      <c r="A138" s="3" t="s">
        <v>10634</v>
      </c>
      <c r="B138" s="1" t="s">
        <v>58</v>
      </c>
      <c r="C138" s="6" t="s">
        <v>1872</v>
      </c>
      <c r="D138" s="9" t="s">
        <v>10635</v>
      </c>
      <c r="E138" s="6" t="s">
        <v>232</v>
      </c>
      <c r="F138" s="6" t="s">
        <v>395</v>
      </c>
      <c r="G138" s="6" t="s">
        <v>629</v>
      </c>
      <c r="H138" s="6" t="s">
        <v>785</v>
      </c>
      <c r="J138" s="1" t="str">
        <f t="shared" si="34"/>
        <v>001011</v>
      </c>
      <c r="K138" s="1">
        <f t="shared" si="35"/>
        <v>1</v>
      </c>
      <c r="L138" s="6" t="str">
        <f t="shared" si="36"/>
        <v>00000</v>
      </c>
      <c r="M138" s="1">
        <f t="shared" si="37"/>
        <v>113</v>
      </c>
      <c r="N138" s="6" t="str">
        <f t="shared" si="38"/>
        <v>00</v>
      </c>
      <c r="O138" s="1">
        <f t="shared" si="39"/>
        <v>18</v>
      </c>
      <c r="P138" s="1">
        <f>IF(HEX2DEC(LEFT(E138,4))&gt;=32768,HEX2DEC(LEFT(E138,4))-65536,HEX2DEC(LEFT(E138,4)))/Codes!$N$2</f>
        <v>4.8</v>
      </c>
      <c r="Q138" s="1">
        <f>IF(HEX2DEC(RIGHT(E138,4))&gt;=32768,HEX2DEC(RIGHT(E138,4))-65536,HEX2DEC(RIGHT(E138,4)))/Codes!$N$2</f>
        <v>0</v>
      </c>
      <c r="R138" s="1">
        <f>IF(HEX2DEC(LEFT(F138,4))&gt;=32768,HEX2DEC(LEFT(F138,4))-65536,HEX2DEC(LEFT(F138,4)))/Codes!$N$2</f>
        <v>5.6</v>
      </c>
      <c r="S138" s="1">
        <f>IF(HEX2DEC(RIGHT(F138,4))&gt;=32768,HEX2DEC(RIGHT(F138,4))-65536,HEX2DEC(RIGHT(F138,4)))/Codes!$N$2</f>
        <v>0</v>
      </c>
      <c r="T138" s="18">
        <f t="shared" si="40"/>
        <v>60</v>
      </c>
      <c r="U138" s="1">
        <f t="shared" si="41"/>
        <v>100</v>
      </c>
      <c r="V138" s="1">
        <f t="shared" si="42"/>
        <v>0</v>
      </c>
      <c r="W138" s="1" t="str">
        <f t="shared" si="43"/>
        <v>101</v>
      </c>
      <c r="X138" s="1">
        <f t="shared" si="44"/>
        <v>3</v>
      </c>
      <c r="Y138" s="1">
        <f t="shared" si="45"/>
        <v>24</v>
      </c>
      <c r="Z138" s="1" t="str">
        <f>VLOOKUP(BIN2DEC(MID(HEX2BIN(MID(H138,3,2),8),2,5)),Codes!$E$1:$F$18,2)</f>
        <v>Slash</v>
      </c>
      <c r="AA138" s="6" t="str">
        <f t="shared" si="46"/>
        <v>0</v>
      </c>
      <c r="AB138" s="1">
        <f t="shared" si="47"/>
        <v>6</v>
      </c>
      <c r="AC138" s="1" t="str">
        <f>VLOOKUP(BIN2DEC(RIGHT(HEX2BIN(MID(H138,6,1),4),1)&amp;LEFT(HEX2BIN(MID(H138,7,1),4),1)),Codes!$K$1:$L$5,2)</f>
        <v>L</v>
      </c>
      <c r="AD138" s="1" t="str">
        <f>VLOOKUP(BIN2DEC(RIGHT(HEX2BIN(MID(H138,7,1),4),3)&amp;LEFT(HEX2BIN(MID(H138,8,1),4),2)),Codes!$H$2:$I$33,2)</f>
        <v>Kick</v>
      </c>
      <c r="AE138" s="1" t="str">
        <f t="shared" si="48"/>
        <v>1</v>
      </c>
      <c r="AF138" s="1" t="str">
        <f t="shared" si="49"/>
        <v>1</v>
      </c>
    </row>
    <row r="139" spans="1:32">
      <c r="A139" s="3" t="s">
        <v>10636</v>
      </c>
      <c r="B139" s="1" t="s">
        <v>58</v>
      </c>
      <c r="C139" s="6" t="s">
        <v>1872</v>
      </c>
      <c r="D139" s="9" t="s">
        <v>10637</v>
      </c>
      <c r="E139" s="6" t="s">
        <v>265</v>
      </c>
      <c r="F139" s="6" t="s">
        <v>91</v>
      </c>
      <c r="G139" s="6" t="s">
        <v>629</v>
      </c>
      <c r="H139" s="6" t="s">
        <v>785</v>
      </c>
      <c r="J139" s="1" t="str">
        <f t="shared" si="34"/>
        <v>001011</v>
      </c>
      <c r="K139" s="1">
        <f t="shared" si="35"/>
        <v>2</v>
      </c>
      <c r="L139" s="6" t="str">
        <f t="shared" si="36"/>
        <v>00000</v>
      </c>
      <c r="M139" s="1">
        <f t="shared" si="37"/>
        <v>113</v>
      </c>
      <c r="N139" s="6" t="str">
        <f t="shared" si="38"/>
        <v>00</v>
      </c>
      <c r="O139" s="1">
        <f t="shared" si="39"/>
        <v>18</v>
      </c>
      <c r="P139" s="1">
        <f>IF(HEX2DEC(LEFT(E139,4))&gt;=32768,HEX2DEC(LEFT(E139,4))-65536,HEX2DEC(LEFT(E139,4)))/Codes!$N$2</f>
        <v>2.4</v>
      </c>
      <c r="Q139" s="1">
        <f>IF(HEX2DEC(RIGHT(E139,4))&gt;=32768,HEX2DEC(RIGHT(E139,4))-65536,HEX2DEC(RIGHT(E139,4)))/Codes!$N$2</f>
        <v>0</v>
      </c>
      <c r="R139" s="1">
        <f>IF(HEX2DEC(LEFT(F139,4))&gt;=32768,HEX2DEC(LEFT(F139,4))-65536,HEX2DEC(LEFT(F139,4)))/Codes!$N$2</f>
        <v>0</v>
      </c>
      <c r="S139" s="1">
        <f>IF(HEX2DEC(RIGHT(F139,4))&gt;=32768,HEX2DEC(RIGHT(F139,4))-65536,HEX2DEC(RIGHT(F139,4)))/Codes!$N$2</f>
        <v>0</v>
      </c>
      <c r="T139" s="18">
        <f t="shared" si="40"/>
        <v>60</v>
      </c>
      <c r="U139" s="1">
        <f t="shared" si="41"/>
        <v>100</v>
      </c>
      <c r="V139" s="1">
        <f t="shared" si="42"/>
        <v>0</v>
      </c>
      <c r="W139" s="1" t="str">
        <f t="shared" si="43"/>
        <v>101</v>
      </c>
      <c r="X139" s="1">
        <f t="shared" si="44"/>
        <v>3</v>
      </c>
      <c r="Y139" s="1">
        <f t="shared" si="45"/>
        <v>24</v>
      </c>
      <c r="Z139" s="1" t="str">
        <f>VLOOKUP(BIN2DEC(MID(HEX2BIN(MID(H139,3,2),8),2,5)),Codes!$E$1:$F$18,2)</f>
        <v>Slash</v>
      </c>
      <c r="AA139" s="6" t="str">
        <f t="shared" si="46"/>
        <v>0</v>
      </c>
      <c r="AB139" s="1">
        <f t="shared" si="47"/>
        <v>6</v>
      </c>
      <c r="AC139" s="1" t="str">
        <f>VLOOKUP(BIN2DEC(RIGHT(HEX2BIN(MID(H139,6,1),4),1)&amp;LEFT(HEX2BIN(MID(H139,7,1),4),1)),Codes!$K$1:$L$5,2)</f>
        <v>L</v>
      </c>
      <c r="AD139" s="1" t="str">
        <f>VLOOKUP(BIN2DEC(RIGHT(HEX2BIN(MID(H139,7,1),4),3)&amp;LEFT(HEX2BIN(MID(H139,8,1),4),2)),Codes!$H$2:$I$33,2)</f>
        <v>Kick</v>
      </c>
      <c r="AE139" s="1" t="str">
        <f t="shared" si="48"/>
        <v>1</v>
      </c>
      <c r="AF139" s="1" t="str">
        <f t="shared" si="49"/>
        <v>1</v>
      </c>
    </row>
    <row r="140" spans="1:32">
      <c r="A140" s="3" t="s">
        <v>10638</v>
      </c>
      <c r="B140" s="1" t="s">
        <v>58</v>
      </c>
      <c r="C140" s="6" t="s">
        <v>1873</v>
      </c>
      <c r="D140" s="9" t="s">
        <v>10586</v>
      </c>
      <c r="E140" s="6" t="s">
        <v>299</v>
      </c>
      <c r="F140" s="6" t="s">
        <v>773</v>
      </c>
      <c r="G140" s="6" t="s">
        <v>791</v>
      </c>
      <c r="H140" s="6" t="s">
        <v>792</v>
      </c>
      <c r="J140" s="1" t="str">
        <f t="shared" si="34"/>
        <v>001011</v>
      </c>
      <c r="K140" s="1">
        <f t="shared" si="35"/>
        <v>0</v>
      </c>
      <c r="L140" s="6" t="str">
        <f t="shared" si="36"/>
        <v>00000</v>
      </c>
      <c r="M140" s="1">
        <f t="shared" si="37"/>
        <v>113</v>
      </c>
      <c r="N140" s="6" t="str">
        <f t="shared" si="38"/>
        <v>00</v>
      </c>
      <c r="O140" s="1">
        <f t="shared" si="39"/>
        <v>11</v>
      </c>
      <c r="P140" s="1">
        <f>IF(HEX2DEC(LEFT(E140,4))&gt;=32768,HEX2DEC(LEFT(E140,4))-65536,HEX2DEC(LEFT(E140,4)))/Codes!$N$2</f>
        <v>6</v>
      </c>
      <c r="Q140" s="1">
        <f>IF(HEX2DEC(RIGHT(E140,4))&gt;=32768,HEX2DEC(RIGHT(E140,4))-65536,HEX2DEC(RIGHT(E140,4)))/Codes!$N$2</f>
        <v>0</v>
      </c>
      <c r="R140" s="1">
        <f>IF(HEX2DEC(LEFT(F140,4))&gt;=32768,HEX2DEC(LEFT(F140,4))-65536,HEX2DEC(LEFT(F140,4)))/Codes!$N$2</f>
        <v>8.8000000000000007</v>
      </c>
      <c r="S140" s="1">
        <f>IF(HEX2DEC(RIGHT(F140,4))&gt;=32768,HEX2DEC(RIGHT(F140,4))-65536,HEX2DEC(RIGHT(F140,4)))/Codes!$N$2</f>
        <v>0</v>
      </c>
      <c r="T140" s="18">
        <f t="shared" si="40"/>
        <v>60</v>
      </c>
      <c r="U140" s="1">
        <f t="shared" si="41"/>
        <v>70</v>
      </c>
      <c r="V140" s="1">
        <f t="shared" si="42"/>
        <v>0</v>
      </c>
      <c r="W140" s="1" t="str">
        <f t="shared" si="43"/>
        <v>101</v>
      </c>
      <c r="X140" s="1">
        <f t="shared" si="44"/>
        <v>3</v>
      </c>
      <c r="Y140" s="1">
        <f t="shared" si="45"/>
        <v>35</v>
      </c>
      <c r="Z140" s="1" t="str">
        <f>VLOOKUP(BIN2DEC(MID(HEX2BIN(MID(H140,3,2),8),2,5)),Codes!$E$1:$F$18,2)</f>
        <v>Slash</v>
      </c>
      <c r="AA140" s="6" t="str">
        <f t="shared" si="46"/>
        <v>0</v>
      </c>
      <c r="AB140" s="1">
        <f t="shared" si="47"/>
        <v>0</v>
      </c>
      <c r="AC140" s="1" t="str">
        <f>VLOOKUP(BIN2DEC(RIGHT(HEX2BIN(MID(H140,6,1),4),1)&amp;LEFT(HEX2BIN(MID(H140,7,1),4),1)),Codes!$K$1:$L$5,2)</f>
        <v>L</v>
      </c>
      <c r="AD140" s="1" t="str">
        <f>VLOOKUP(BIN2DEC(RIGHT(HEX2BIN(MID(H140,7,1),4),3)&amp;LEFT(HEX2BIN(MID(H140,8,1),4),2)),Codes!$H$2:$I$33,2)</f>
        <v>Kick</v>
      </c>
      <c r="AE140" s="1" t="str">
        <f t="shared" si="48"/>
        <v>1</v>
      </c>
      <c r="AF140" s="1" t="str">
        <f t="shared" si="49"/>
        <v>1</v>
      </c>
    </row>
    <row r="141" spans="1:32">
      <c r="A141" s="3" t="s">
        <v>10639</v>
      </c>
      <c r="B141" s="1" t="s">
        <v>58</v>
      </c>
      <c r="C141" s="6" t="s">
        <v>1873</v>
      </c>
      <c r="D141" s="9" t="s">
        <v>10588</v>
      </c>
      <c r="E141" s="6" t="s">
        <v>232</v>
      </c>
      <c r="F141" s="6" t="s">
        <v>395</v>
      </c>
      <c r="G141" s="6" t="s">
        <v>791</v>
      </c>
      <c r="H141" s="6" t="s">
        <v>792</v>
      </c>
      <c r="J141" s="1" t="str">
        <f t="shared" si="34"/>
        <v>001011</v>
      </c>
      <c r="K141" s="1">
        <f t="shared" si="35"/>
        <v>1</v>
      </c>
      <c r="L141" s="6" t="str">
        <f t="shared" si="36"/>
        <v>00000</v>
      </c>
      <c r="M141" s="1">
        <f t="shared" si="37"/>
        <v>113</v>
      </c>
      <c r="N141" s="6" t="str">
        <f t="shared" si="38"/>
        <v>00</v>
      </c>
      <c r="O141" s="1">
        <f t="shared" si="39"/>
        <v>11</v>
      </c>
      <c r="P141" s="1">
        <f>IF(HEX2DEC(LEFT(E141,4))&gt;=32768,HEX2DEC(LEFT(E141,4))-65536,HEX2DEC(LEFT(E141,4)))/Codes!$N$2</f>
        <v>4.8</v>
      </c>
      <c r="Q141" s="1">
        <f>IF(HEX2DEC(RIGHT(E141,4))&gt;=32768,HEX2DEC(RIGHT(E141,4))-65536,HEX2DEC(RIGHT(E141,4)))/Codes!$N$2</f>
        <v>0</v>
      </c>
      <c r="R141" s="1">
        <f>IF(HEX2DEC(LEFT(F141,4))&gt;=32768,HEX2DEC(LEFT(F141,4))-65536,HEX2DEC(LEFT(F141,4)))/Codes!$N$2</f>
        <v>5.6</v>
      </c>
      <c r="S141" s="1">
        <f>IF(HEX2DEC(RIGHT(F141,4))&gt;=32768,HEX2DEC(RIGHT(F141,4))-65536,HEX2DEC(RIGHT(F141,4)))/Codes!$N$2</f>
        <v>0</v>
      </c>
      <c r="T141" s="18">
        <f t="shared" si="40"/>
        <v>60</v>
      </c>
      <c r="U141" s="1">
        <f t="shared" si="41"/>
        <v>70</v>
      </c>
      <c r="V141" s="1">
        <f t="shared" si="42"/>
        <v>0</v>
      </c>
      <c r="W141" s="1" t="str">
        <f t="shared" si="43"/>
        <v>101</v>
      </c>
      <c r="X141" s="1">
        <f t="shared" si="44"/>
        <v>3</v>
      </c>
      <c r="Y141" s="1">
        <f t="shared" si="45"/>
        <v>35</v>
      </c>
      <c r="Z141" s="1" t="str">
        <f>VLOOKUP(BIN2DEC(MID(HEX2BIN(MID(H141,3,2),8),2,5)),Codes!$E$1:$F$18,2)</f>
        <v>Slash</v>
      </c>
      <c r="AA141" s="6" t="str">
        <f t="shared" si="46"/>
        <v>0</v>
      </c>
      <c r="AB141" s="1">
        <f t="shared" si="47"/>
        <v>0</v>
      </c>
      <c r="AC141" s="1" t="str">
        <f>VLOOKUP(BIN2DEC(RIGHT(HEX2BIN(MID(H141,6,1),4),1)&amp;LEFT(HEX2BIN(MID(H141,7,1),4),1)),Codes!$K$1:$L$5,2)</f>
        <v>L</v>
      </c>
      <c r="AD141" s="1" t="str">
        <f>VLOOKUP(BIN2DEC(RIGHT(HEX2BIN(MID(H141,7,1),4),3)&amp;LEFT(HEX2BIN(MID(H141,8,1),4),2)),Codes!$H$2:$I$33,2)</f>
        <v>Kick</v>
      </c>
      <c r="AE141" s="1" t="str">
        <f t="shared" si="48"/>
        <v>1</v>
      </c>
      <c r="AF141" s="1" t="str">
        <f t="shared" si="49"/>
        <v>1</v>
      </c>
    </row>
    <row r="142" spans="1:32">
      <c r="A142" s="3" t="s">
        <v>10640</v>
      </c>
      <c r="B142" s="1" t="s">
        <v>58</v>
      </c>
      <c r="C142" s="6" t="s">
        <v>1873</v>
      </c>
      <c r="D142" s="9" t="s">
        <v>10590</v>
      </c>
      <c r="E142" s="6" t="s">
        <v>265</v>
      </c>
      <c r="F142" s="6" t="s">
        <v>91</v>
      </c>
      <c r="G142" s="6" t="s">
        <v>791</v>
      </c>
      <c r="H142" s="6" t="s">
        <v>792</v>
      </c>
      <c r="J142" s="1" t="str">
        <f t="shared" si="34"/>
        <v>001011</v>
      </c>
      <c r="K142" s="1">
        <f t="shared" si="35"/>
        <v>2</v>
      </c>
      <c r="L142" s="6" t="str">
        <f t="shared" si="36"/>
        <v>00000</v>
      </c>
      <c r="M142" s="1">
        <f t="shared" si="37"/>
        <v>113</v>
      </c>
      <c r="N142" s="6" t="str">
        <f t="shared" si="38"/>
        <v>00</v>
      </c>
      <c r="O142" s="1">
        <f t="shared" si="39"/>
        <v>11</v>
      </c>
      <c r="P142" s="1">
        <f>IF(HEX2DEC(LEFT(E142,4))&gt;=32768,HEX2DEC(LEFT(E142,4))-65536,HEX2DEC(LEFT(E142,4)))/Codes!$N$2</f>
        <v>2.4</v>
      </c>
      <c r="Q142" s="1">
        <f>IF(HEX2DEC(RIGHT(E142,4))&gt;=32768,HEX2DEC(RIGHT(E142,4))-65536,HEX2DEC(RIGHT(E142,4)))/Codes!$N$2</f>
        <v>0</v>
      </c>
      <c r="R142" s="1">
        <f>IF(HEX2DEC(LEFT(F142,4))&gt;=32768,HEX2DEC(LEFT(F142,4))-65536,HEX2DEC(LEFT(F142,4)))/Codes!$N$2</f>
        <v>0</v>
      </c>
      <c r="S142" s="1">
        <f>IF(HEX2DEC(RIGHT(F142,4))&gt;=32768,HEX2DEC(RIGHT(F142,4))-65536,HEX2DEC(RIGHT(F142,4)))/Codes!$N$2</f>
        <v>0</v>
      </c>
      <c r="T142" s="18">
        <f t="shared" si="40"/>
        <v>60</v>
      </c>
      <c r="U142" s="1">
        <f t="shared" si="41"/>
        <v>70</v>
      </c>
      <c r="V142" s="1">
        <f t="shared" si="42"/>
        <v>0</v>
      </c>
      <c r="W142" s="1" t="str">
        <f t="shared" si="43"/>
        <v>101</v>
      </c>
      <c r="X142" s="1">
        <f t="shared" si="44"/>
        <v>3</v>
      </c>
      <c r="Y142" s="1">
        <f t="shared" si="45"/>
        <v>35</v>
      </c>
      <c r="Z142" s="1" t="str">
        <f>VLOOKUP(BIN2DEC(MID(HEX2BIN(MID(H142,3,2),8),2,5)),Codes!$E$1:$F$18,2)</f>
        <v>Slash</v>
      </c>
      <c r="AA142" s="6" t="str">
        <f t="shared" si="46"/>
        <v>0</v>
      </c>
      <c r="AB142" s="1">
        <f t="shared" si="47"/>
        <v>0</v>
      </c>
      <c r="AC142" s="1" t="str">
        <f>VLOOKUP(BIN2DEC(RIGHT(HEX2BIN(MID(H142,6,1),4),1)&amp;LEFT(HEX2BIN(MID(H142,7,1),4),1)),Codes!$K$1:$L$5,2)</f>
        <v>L</v>
      </c>
      <c r="AD142" s="1" t="str">
        <f>VLOOKUP(BIN2DEC(RIGHT(HEX2BIN(MID(H142,7,1),4),3)&amp;LEFT(HEX2BIN(MID(H142,8,1),4),2)),Codes!$H$2:$I$33,2)</f>
        <v>Kick</v>
      </c>
      <c r="AE142" s="1" t="str">
        <f t="shared" si="48"/>
        <v>1</v>
      </c>
      <c r="AF142" s="1" t="str">
        <f t="shared" si="49"/>
        <v>1</v>
      </c>
    </row>
    <row r="143" spans="1:32">
      <c r="A143" s="3" t="s">
        <v>10641</v>
      </c>
      <c r="B143" s="1" t="s">
        <v>58</v>
      </c>
      <c r="C143" s="6" t="s">
        <v>1878</v>
      </c>
      <c r="D143" s="9" t="s">
        <v>10642</v>
      </c>
      <c r="E143" s="6" t="s">
        <v>195</v>
      </c>
      <c r="F143" s="6" t="s">
        <v>637</v>
      </c>
      <c r="G143" s="6" t="s">
        <v>796</v>
      </c>
      <c r="H143" s="6" t="s">
        <v>797</v>
      </c>
      <c r="J143" s="1" t="str">
        <f t="shared" si="34"/>
        <v>001011</v>
      </c>
      <c r="K143" s="1">
        <f t="shared" si="35"/>
        <v>0</v>
      </c>
      <c r="L143" s="6" t="str">
        <f t="shared" si="36"/>
        <v>00000</v>
      </c>
      <c r="M143" s="1">
        <f t="shared" si="37"/>
        <v>113</v>
      </c>
      <c r="N143" s="6" t="str">
        <f t="shared" si="38"/>
        <v>00</v>
      </c>
      <c r="O143" s="1">
        <f t="shared" si="39"/>
        <v>4</v>
      </c>
      <c r="P143" s="1">
        <f>IF(HEX2DEC(LEFT(E143,4))&gt;=32768,HEX2DEC(LEFT(E143,4))-65536,HEX2DEC(LEFT(E143,4)))/Codes!$N$2</f>
        <v>4.4000000000000004</v>
      </c>
      <c r="Q143" s="1">
        <f>IF(HEX2DEC(RIGHT(E143,4))&gt;=32768,HEX2DEC(RIGHT(E143,4))-65536,HEX2DEC(RIGHT(E143,4)))/Codes!$N$2</f>
        <v>0</v>
      </c>
      <c r="R143" s="1">
        <f>IF(HEX2DEC(LEFT(F143,4))&gt;=32768,HEX2DEC(LEFT(F143,4))-65536,HEX2DEC(LEFT(F143,4)))/Codes!$N$2</f>
        <v>7.6</v>
      </c>
      <c r="S143" s="1">
        <f>IF(HEX2DEC(RIGHT(F143,4))&gt;=32768,HEX2DEC(RIGHT(F143,4))-65536,HEX2DEC(RIGHT(F143,4)))/Codes!$N$2</f>
        <v>0</v>
      </c>
      <c r="T143" s="18">
        <f t="shared" si="40"/>
        <v>80</v>
      </c>
      <c r="U143" s="1">
        <f t="shared" si="41"/>
        <v>40</v>
      </c>
      <c r="V143" s="1">
        <f t="shared" si="42"/>
        <v>0</v>
      </c>
      <c r="W143" s="1" t="str">
        <f t="shared" si="43"/>
        <v>101</v>
      </c>
      <c r="X143" s="1">
        <f t="shared" si="44"/>
        <v>3</v>
      </c>
      <c r="Y143" s="1">
        <f t="shared" si="45"/>
        <v>70</v>
      </c>
      <c r="Z143" s="1" t="str">
        <f>VLOOKUP(BIN2DEC(MID(HEX2BIN(MID(H143,3,2),8),2,5)),Codes!$E$1:$F$18,2)</f>
        <v>Slash</v>
      </c>
      <c r="AA143" s="6" t="str">
        <f t="shared" si="46"/>
        <v>0</v>
      </c>
      <c r="AB143" s="1">
        <f t="shared" si="47"/>
        <v>0</v>
      </c>
      <c r="AC143" s="1" t="str">
        <f>VLOOKUP(BIN2DEC(RIGHT(HEX2BIN(MID(H143,6,1),4),1)&amp;LEFT(HEX2BIN(MID(H143,7,1),4),1)),Codes!$K$1:$L$5,2)</f>
        <v>M</v>
      </c>
      <c r="AD143" s="1" t="str">
        <f>VLOOKUP(BIN2DEC(RIGHT(HEX2BIN(MID(H143,7,1),4),3)&amp;LEFT(HEX2BIN(MID(H143,8,1),4),2)),Codes!$H$2:$I$33,2)</f>
        <v>Slash</v>
      </c>
      <c r="AE143" s="1" t="str">
        <f t="shared" si="48"/>
        <v>1</v>
      </c>
      <c r="AF143" s="1" t="str">
        <f t="shared" si="49"/>
        <v>1</v>
      </c>
    </row>
    <row r="144" spans="1:32">
      <c r="A144" s="3" t="s">
        <v>10643</v>
      </c>
      <c r="B144" s="1" t="s">
        <v>58</v>
      </c>
      <c r="C144" s="6" t="s">
        <v>817</v>
      </c>
      <c r="D144" s="9" t="s">
        <v>10644</v>
      </c>
      <c r="E144" s="6" t="s">
        <v>395</v>
      </c>
      <c r="F144" s="6" t="s">
        <v>773</v>
      </c>
      <c r="G144" s="6" t="s">
        <v>799</v>
      </c>
      <c r="H144" s="6" t="s">
        <v>651</v>
      </c>
      <c r="J144" s="1" t="str">
        <f t="shared" si="34"/>
        <v>001011</v>
      </c>
      <c r="K144" s="1">
        <f t="shared" si="35"/>
        <v>0</v>
      </c>
      <c r="L144" s="6" t="str">
        <f t="shared" si="36"/>
        <v>00000</v>
      </c>
      <c r="M144" s="1">
        <f t="shared" si="37"/>
        <v>113</v>
      </c>
      <c r="N144" s="6" t="str">
        <f t="shared" si="38"/>
        <v>00</v>
      </c>
      <c r="O144" s="1">
        <f t="shared" si="39"/>
        <v>2</v>
      </c>
      <c r="P144" s="1">
        <f>IF(HEX2DEC(LEFT(E144,4))&gt;=32768,HEX2DEC(LEFT(E144,4))-65536,HEX2DEC(LEFT(E144,4)))/Codes!$N$2</f>
        <v>5.6</v>
      </c>
      <c r="Q144" s="1">
        <f>IF(HEX2DEC(RIGHT(E144,4))&gt;=32768,HEX2DEC(RIGHT(E144,4))-65536,HEX2DEC(RIGHT(E144,4)))/Codes!$N$2</f>
        <v>0</v>
      </c>
      <c r="R144" s="1">
        <f>IF(HEX2DEC(LEFT(F144,4))&gt;=32768,HEX2DEC(LEFT(F144,4))-65536,HEX2DEC(LEFT(F144,4)))/Codes!$N$2</f>
        <v>8.8000000000000007</v>
      </c>
      <c r="S144" s="1">
        <f>IF(HEX2DEC(RIGHT(F144,4))&gt;=32768,HEX2DEC(RIGHT(F144,4))-65536,HEX2DEC(RIGHT(F144,4)))/Codes!$N$2</f>
        <v>0</v>
      </c>
      <c r="T144" s="18">
        <f t="shared" si="40"/>
        <v>174</v>
      </c>
      <c r="U144" s="1">
        <f t="shared" si="41"/>
        <v>100</v>
      </c>
      <c r="V144" s="1">
        <f t="shared" si="42"/>
        <v>110</v>
      </c>
      <c r="W144" s="1" t="str">
        <f t="shared" si="43"/>
        <v>101</v>
      </c>
      <c r="X144" s="1">
        <f t="shared" si="44"/>
        <v>3</v>
      </c>
      <c r="Y144" s="1">
        <f t="shared" si="45"/>
        <v>0</v>
      </c>
      <c r="Z144" s="1" t="str">
        <f>VLOOKUP(BIN2DEC(MID(HEX2BIN(MID(H144,3,2),8),2,5)),Codes!$E$1:$F$18,2)</f>
        <v>Normal</v>
      </c>
      <c r="AA144" s="6" t="str">
        <f t="shared" si="46"/>
        <v>0</v>
      </c>
      <c r="AB144" s="1">
        <f t="shared" si="47"/>
        <v>10</v>
      </c>
      <c r="AC144" s="1" t="str">
        <f>VLOOKUP(BIN2DEC(RIGHT(HEX2BIN(MID(H144,6,1),4),1)&amp;LEFT(HEX2BIN(MID(H144,7,1),4),1)),Codes!$K$1:$L$5,2)</f>
        <v>L</v>
      </c>
      <c r="AD144" s="1" t="str">
        <f>VLOOKUP(BIN2DEC(RIGHT(HEX2BIN(MID(H144,7,1),4),3)&amp;LEFT(HEX2BIN(MID(H144,8,1),4),2)),Codes!$H$2:$I$33,2)</f>
        <v>Paper</v>
      </c>
      <c r="AE144" s="1" t="str">
        <f t="shared" si="48"/>
        <v>1</v>
      </c>
      <c r="AF144" s="1" t="str">
        <f t="shared" si="49"/>
        <v>1</v>
      </c>
    </row>
    <row r="145" spans="1:32">
      <c r="A145" s="3" t="s">
        <v>10645</v>
      </c>
      <c r="B145" s="1" t="s">
        <v>58</v>
      </c>
      <c r="C145" s="6" t="s">
        <v>817</v>
      </c>
      <c r="D145" s="9" t="s">
        <v>10646</v>
      </c>
      <c r="E145" s="6" t="s">
        <v>232</v>
      </c>
      <c r="F145" s="6" t="s">
        <v>801</v>
      </c>
      <c r="G145" s="6" t="s">
        <v>799</v>
      </c>
      <c r="H145" s="6" t="s">
        <v>651</v>
      </c>
      <c r="J145" s="1" t="str">
        <f t="shared" si="34"/>
        <v>001011</v>
      </c>
      <c r="K145" s="1">
        <f t="shared" si="35"/>
        <v>1</v>
      </c>
      <c r="L145" s="6" t="str">
        <f t="shared" si="36"/>
        <v>00000</v>
      </c>
      <c r="M145" s="1">
        <f t="shared" si="37"/>
        <v>113</v>
      </c>
      <c r="N145" s="6" t="str">
        <f t="shared" si="38"/>
        <v>00</v>
      </c>
      <c r="O145" s="1">
        <f t="shared" si="39"/>
        <v>2</v>
      </c>
      <c r="P145" s="1">
        <f>IF(HEX2DEC(LEFT(E145,4))&gt;=32768,HEX2DEC(LEFT(E145,4))-65536,HEX2DEC(LEFT(E145,4)))/Codes!$N$2</f>
        <v>4.8</v>
      </c>
      <c r="Q145" s="1">
        <f>IF(HEX2DEC(RIGHT(E145,4))&gt;=32768,HEX2DEC(RIGHT(E145,4))-65536,HEX2DEC(RIGHT(E145,4)))/Codes!$N$2</f>
        <v>0</v>
      </c>
      <c r="R145" s="1">
        <f>IF(HEX2DEC(LEFT(F145,4))&gt;=32768,HEX2DEC(LEFT(F145,4))-65536,HEX2DEC(LEFT(F145,4)))/Codes!$N$2</f>
        <v>3.8</v>
      </c>
      <c r="S145" s="1">
        <f>IF(HEX2DEC(RIGHT(F145,4))&gt;=32768,HEX2DEC(RIGHT(F145,4))-65536,HEX2DEC(RIGHT(F145,4)))/Codes!$N$2</f>
        <v>0</v>
      </c>
      <c r="T145" s="18">
        <f t="shared" si="40"/>
        <v>174</v>
      </c>
      <c r="U145" s="1">
        <f t="shared" si="41"/>
        <v>100</v>
      </c>
      <c r="V145" s="1">
        <f t="shared" si="42"/>
        <v>110</v>
      </c>
      <c r="W145" s="1" t="str">
        <f t="shared" si="43"/>
        <v>101</v>
      </c>
      <c r="X145" s="1">
        <f t="shared" si="44"/>
        <v>3</v>
      </c>
      <c r="Y145" s="1">
        <f t="shared" si="45"/>
        <v>0</v>
      </c>
      <c r="Z145" s="1" t="str">
        <f>VLOOKUP(BIN2DEC(MID(HEX2BIN(MID(H145,3,2),8),2,5)),Codes!$E$1:$F$18,2)</f>
        <v>Normal</v>
      </c>
      <c r="AA145" s="6" t="str">
        <f t="shared" si="46"/>
        <v>0</v>
      </c>
      <c r="AB145" s="1">
        <f t="shared" si="47"/>
        <v>10</v>
      </c>
      <c r="AC145" s="1" t="str">
        <f>VLOOKUP(BIN2DEC(RIGHT(HEX2BIN(MID(H145,6,1),4),1)&amp;LEFT(HEX2BIN(MID(H145,7,1),4),1)),Codes!$K$1:$L$5,2)</f>
        <v>L</v>
      </c>
      <c r="AD145" s="1" t="str">
        <f>VLOOKUP(BIN2DEC(RIGHT(HEX2BIN(MID(H145,7,1),4),3)&amp;LEFT(HEX2BIN(MID(H145,8,1),4),2)),Codes!$H$2:$I$33,2)</f>
        <v>Paper</v>
      </c>
      <c r="AE145" s="1" t="str">
        <f t="shared" si="48"/>
        <v>1</v>
      </c>
      <c r="AF145" s="1" t="str">
        <f t="shared" si="49"/>
        <v>1</v>
      </c>
    </row>
    <row r="146" spans="1:32">
      <c r="A146" s="3" t="s">
        <v>10647</v>
      </c>
      <c r="B146" s="1" t="s">
        <v>58</v>
      </c>
      <c r="C146" s="6" t="s">
        <v>817</v>
      </c>
      <c r="D146" s="9" t="s">
        <v>10648</v>
      </c>
      <c r="E146" s="6" t="s">
        <v>256</v>
      </c>
      <c r="F146" s="6" t="s">
        <v>91</v>
      </c>
      <c r="G146" s="6" t="s">
        <v>650</v>
      </c>
      <c r="H146" s="6" t="s">
        <v>651</v>
      </c>
      <c r="J146" s="1" t="str">
        <f t="shared" si="34"/>
        <v>001011</v>
      </c>
      <c r="K146" s="1">
        <f t="shared" si="35"/>
        <v>2</v>
      </c>
      <c r="L146" s="6" t="str">
        <f t="shared" si="36"/>
        <v>00000</v>
      </c>
      <c r="M146" s="1">
        <f t="shared" si="37"/>
        <v>113</v>
      </c>
      <c r="N146" s="6" t="str">
        <f t="shared" si="38"/>
        <v>00</v>
      </c>
      <c r="O146" s="1">
        <f t="shared" si="39"/>
        <v>2</v>
      </c>
      <c r="P146" s="1">
        <f>IF(HEX2DEC(LEFT(E146,4))&gt;=32768,HEX2DEC(LEFT(E146,4))-65536,HEX2DEC(LEFT(E146,4)))/Codes!$N$2</f>
        <v>3.6</v>
      </c>
      <c r="Q146" s="1">
        <f>IF(HEX2DEC(RIGHT(E146,4))&gt;=32768,HEX2DEC(RIGHT(E146,4))-65536,HEX2DEC(RIGHT(E146,4)))/Codes!$N$2</f>
        <v>0</v>
      </c>
      <c r="R146" s="1">
        <f>IF(HEX2DEC(LEFT(F146,4))&gt;=32768,HEX2DEC(LEFT(F146,4))-65536,HEX2DEC(LEFT(F146,4)))/Codes!$N$2</f>
        <v>0</v>
      </c>
      <c r="S146" s="1">
        <f>IF(HEX2DEC(RIGHT(F146,4))&gt;=32768,HEX2DEC(RIGHT(F146,4))-65536,HEX2DEC(RIGHT(F146,4)))/Codes!$N$2</f>
        <v>0</v>
      </c>
      <c r="T146" s="18">
        <f t="shared" si="40"/>
        <v>174</v>
      </c>
      <c r="U146" s="1">
        <f t="shared" si="41"/>
        <v>100</v>
      </c>
      <c r="V146" s="1">
        <f t="shared" si="42"/>
        <v>9</v>
      </c>
      <c r="W146" s="1" t="str">
        <f t="shared" si="43"/>
        <v>101</v>
      </c>
      <c r="X146" s="1">
        <f t="shared" si="44"/>
        <v>3</v>
      </c>
      <c r="Y146" s="1">
        <f t="shared" si="45"/>
        <v>0</v>
      </c>
      <c r="Z146" s="1" t="str">
        <f>VLOOKUP(BIN2DEC(MID(HEX2BIN(MID(H146,3,2),8),2,5)),Codes!$E$1:$F$18,2)</f>
        <v>Normal</v>
      </c>
      <c r="AA146" s="6" t="str">
        <f t="shared" si="46"/>
        <v>0</v>
      </c>
      <c r="AB146" s="1">
        <f t="shared" si="47"/>
        <v>10</v>
      </c>
      <c r="AC146" s="1" t="str">
        <f>VLOOKUP(BIN2DEC(RIGHT(HEX2BIN(MID(H146,6,1),4),1)&amp;LEFT(HEX2BIN(MID(H146,7,1),4),1)),Codes!$K$1:$L$5,2)</f>
        <v>L</v>
      </c>
      <c r="AD146" s="1" t="str">
        <f>VLOOKUP(BIN2DEC(RIGHT(HEX2BIN(MID(H146,7,1),4),3)&amp;LEFT(HEX2BIN(MID(H146,8,1),4),2)),Codes!$H$2:$I$33,2)</f>
        <v>Paper</v>
      </c>
      <c r="AE146" s="1" t="str">
        <f t="shared" si="48"/>
        <v>1</v>
      </c>
      <c r="AF146" s="1" t="str">
        <f t="shared" si="49"/>
        <v>1</v>
      </c>
    </row>
    <row r="147" spans="1:32">
      <c r="A147" s="3" t="s">
        <v>10649</v>
      </c>
      <c r="B147" s="1" t="s">
        <v>58</v>
      </c>
      <c r="C147" s="6" t="s">
        <v>818</v>
      </c>
      <c r="D147" s="9" t="s">
        <v>10648</v>
      </c>
      <c r="E147" s="6" t="s">
        <v>395</v>
      </c>
      <c r="F147" s="6" t="s">
        <v>773</v>
      </c>
      <c r="G147" s="6" t="s">
        <v>654</v>
      </c>
      <c r="H147" s="6" t="s">
        <v>655</v>
      </c>
      <c r="J147" s="1" t="str">
        <f t="shared" si="34"/>
        <v>001011</v>
      </c>
      <c r="K147" s="1">
        <f t="shared" si="35"/>
        <v>2</v>
      </c>
      <c r="L147" s="6" t="str">
        <f t="shared" si="36"/>
        <v>00000</v>
      </c>
      <c r="M147" s="1">
        <f t="shared" si="37"/>
        <v>113</v>
      </c>
      <c r="N147" s="6" t="str">
        <f t="shared" si="38"/>
        <v>00</v>
      </c>
      <c r="O147" s="1">
        <f t="shared" si="39"/>
        <v>2</v>
      </c>
      <c r="P147" s="1">
        <f>IF(HEX2DEC(LEFT(E147,4))&gt;=32768,HEX2DEC(LEFT(E147,4))-65536,HEX2DEC(LEFT(E147,4)))/Codes!$N$2</f>
        <v>5.6</v>
      </c>
      <c r="Q147" s="1">
        <f>IF(HEX2DEC(RIGHT(E147,4))&gt;=32768,HEX2DEC(RIGHT(E147,4))-65536,HEX2DEC(RIGHT(E147,4)))/Codes!$N$2</f>
        <v>0</v>
      </c>
      <c r="R147" s="1">
        <f>IF(HEX2DEC(LEFT(F147,4))&gt;=32768,HEX2DEC(LEFT(F147,4))-65536,HEX2DEC(LEFT(F147,4)))/Codes!$N$2</f>
        <v>8.8000000000000007</v>
      </c>
      <c r="S147" s="1">
        <f>IF(HEX2DEC(RIGHT(F147,4))&gt;=32768,HEX2DEC(RIGHT(F147,4))-65536,HEX2DEC(RIGHT(F147,4)))/Codes!$N$2</f>
        <v>0</v>
      </c>
      <c r="T147" s="18">
        <f t="shared" si="40"/>
        <v>160</v>
      </c>
      <c r="U147" s="1">
        <f t="shared" si="41"/>
        <v>100</v>
      </c>
      <c r="V147" s="1">
        <f t="shared" si="42"/>
        <v>156</v>
      </c>
      <c r="W147" s="1" t="str">
        <f t="shared" si="43"/>
        <v>101</v>
      </c>
      <c r="X147" s="1">
        <f t="shared" si="44"/>
        <v>3</v>
      </c>
      <c r="Y147" s="1">
        <f t="shared" si="45"/>
        <v>0</v>
      </c>
      <c r="Z147" s="1" t="str">
        <f>VLOOKUP(BIN2DEC(MID(HEX2BIN(MID(H147,3,2),8),2,5)),Codes!$E$1:$F$18,2)</f>
        <v>Normal</v>
      </c>
      <c r="AA147" s="6" t="str">
        <f t="shared" si="46"/>
        <v>0</v>
      </c>
      <c r="AB147" s="1">
        <f t="shared" si="47"/>
        <v>20</v>
      </c>
      <c r="AC147" s="1" t="str">
        <f>VLOOKUP(BIN2DEC(RIGHT(HEX2BIN(MID(H147,6,1),4),1)&amp;LEFT(HEX2BIN(MID(H147,7,1),4),1)),Codes!$K$1:$L$5,2)</f>
        <v>L</v>
      </c>
      <c r="AD147" s="1" t="str">
        <f>VLOOKUP(BIN2DEC(RIGHT(HEX2BIN(MID(H147,7,1),4),3)&amp;LEFT(HEX2BIN(MID(H147,8,1),4),2)),Codes!$H$2:$I$33,2)</f>
        <v>Paper</v>
      </c>
      <c r="AE147" s="1" t="str">
        <f t="shared" si="48"/>
        <v>1</v>
      </c>
      <c r="AF147" s="1" t="str">
        <f t="shared" si="49"/>
        <v>1</v>
      </c>
    </row>
    <row r="148" spans="1:32">
      <c r="A148" s="3" t="s">
        <v>10650</v>
      </c>
      <c r="B148" s="1" t="s">
        <v>58</v>
      </c>
      <c r="C148" s="6" t="s">
        <v>818</v>
      </c>
      <c r="D148" s="9" t="s">
        <v>10624</v>
      </c>
      <c r="E148" s="6" t="s">
        <v>232</v>
      </c>
      <c r="F148" s="6" t="s">
        <v>801</v>
      </c>
      <c r="G148" s="6" t="s">
        <v>654</v>
      </c>
      <c r="H148" s="6" t="s">
        <v>655</v>
      </c>
      <c r="J148" s="1" t="str">
        <f t="shared" si="34"/>
        <v>001011</v>
      </c>
      <c r="K148" s="1">
        <f t="shared" si="35"/>
        <v>1</v>
      </c>
      <c r="L148" s="6" t="str">
        <f t="shared" si="36"/>
        <v>00000</v>
      </c>
      <c r="M148" s="1">
        <f t="shared" si="37"/>
        <v>113</v>
      </c>
      <c r="N148" s="6" t="str">
        <f t="shared" si="38"/>
        <v>00</v>
      </c>
      <c r="O148" s="1">
        <f t="shared" si="39"/>
        <v>6</v>
      </c>
      <c r="P148" s="1">
        <f>IF(HEX2DEC(LEFT(E148,4))&gt;=32768,HEX2DEC(LEFT(E148,4))-65536,HEX2DEC(LEFT(E148,4)))/Codes!$N$2</f>
        <v>4.8</v>
      </c>
      <c r="Q148" s="1">
        <f>IF(HEX2DEC(RIGHT(E148,4))&gt;=32768,HEX2DEC(RIGHT(E148,4))-65536,HEX2DEC(RIGHT(E148,4)))/Codes!$N$2</f>
        <v>0</v>
      </c>
      <c r="R148" s="1">
        <f>IF(HEX2DEC(LEFT(F148,4))&gt;=32768,HEX2DEC(LEFT(F148,4))-65536,HEX2DEC(LEFT(F148,4)))/Codes!$N$2</f>
        <v>3.8</v>
      </c>
      <c r="S148" s="1">
        <f>IF(HEX2DEC(RIGHT(F148,4))&gt;=32768,HEX2DEC(RIGHT(F148,4))-65536,HEX2DEC(RIGHT(F148,4)))/Codes!$N$2</f>
        <v>0</v>
      </c>
      <c r="T148" s="18">
        <f t="shared" si="40"/>
        <v>160</v>
      </c>
      <c r="U148" s="1">
        <f t="shared" si="41"/>
        <v>100</v>
      </c>
      <c r="V148" s="1">
        <f t="shared" si="42"/>
        <v>156</v>
      </c>
      <c r="W148" s="1" t="str">
        <f t="shared" si="43"/>
        <v>101</v>
      </c>
      <c r="X148" s="1">
        <f t="shared" si="44"/>
        <v>3</v>
      </c>
      <c r="Y148" s="1">
        <f t="shared" si="45"/>
        <v>0</v>
      </c>
      <c r="Z148" s="1" t="str">
        <f>VLOOKUP(BIN2DEC(MID(HEX2BIN(MID(H148,3,2),8),2,5)),Codes!$E$1:$F$18,2)</f>
        <v>Normal</v>
      </c>
      <c r="AA148" s="6" t="str">
        <f t="shared" si="46"/>
        <v>0</v>
      </c>
      <c r="AB148" s="1">
        <f t="shared" si="47"/>
        <v>20</v>
      </c>
      <c r="AC148" s="1" t="str">
        <f>VLOOKUP(BIN2DEC(RIGHT(HEX2BIN(MID(H148,6,1),4),1)&amp;LEFT(HEX2BIN(MID(H148,7,1),4),1)),Codes!$K$1:$L$5,2)</f>
        <v>L</v>
      </c>
      <c r="AD148" s="1" t="str">
        <f>VLOOKUP(BIN2DEC(RIGHT(HEX2BIN(MID(H148,7,1),4),3)&amp;LEFT(HEX2BIN(MID(H148,8,1),4),2)),Codes!$H$2:$I$33,2)</f>
        <v>Paper</v>
      </c>
      <c r="AE148" s="1" t="str">
        <f t="shared" si="48"/>
        <v>1</v>
      </c>
      <c r="AF148" s="1" t="str">
        <f t="shared" si="49"/>
        <v>1</v>
      </c>
    </row>
    <row r="149" spans="1:32">
      <c r="A149" s="3" t="s">
        <v>10651</v>
      </c>
      <c r="B149" s="1" t="s">
        <v>58</v>
      </c>
      <c r="C149" s="6" t="s">
        <v>818</v>
      </c>
      <c r="D149" s="9" t="s">
        <v>10626</v>
      </c>
      <c r="E149" s="6" t="s">
        <v>256</v>
      </c>
      <c r="F149" s="6" t="s">
        <v>91</v>
      </c>
      <c r="G149" s="6" t="s">
        <v>654</v>
      </c>
      <c r="H149" s="6" t="s">
        <v>655</v>
      </c>
      <c r="J149" s="1" t="str">
        <f t="shared" si="34"/>
        <v>001011</v>
      </c>
      <c r="K149" s="1">
        <f t="shared" si="35"/>
        <v>2</v>
      </c>
      <c r="L149" s="6" t="str">
        <f t="shared" si="36"/>
        <v>00000</v>
      </c>
      <c r="M149" s="1">
        <f t="shared" si="37"/>
        <v>113</v>
      </c>
      <c r="N149" s="6" t="str">
        <f t="shared" si="38"/>
        <v>00</v>
      </c>
      <c r="O149" s="1">
        <f t="shared" si="39"/>
        <v>6</v>
      </c>
      <c r="P149" s="1">
        <f>IF(HEX2DEC(LEFT(E149,4))&gt;=32768,HEX2DEC(LEFT(E149,4))-65536,HEX2DEC(LEFT(E149,4)))/Codes!$N$2</f>
        <v>3.6</v>
      </c>
      <c r="Q149" s="1">
        <f>IF(HEX2DEC(RIGHT(E149,4))&gt;=32768,HEX2DEC(RIGHT(E149,4))-65536,HEX2DEC(RIGHT(E149,4)))/Codes!$N$2</f>
        <v>0</v>
      </c>
      <c r="R149" s="1">
        <f>IF(HEX2DEC(LEFT(F149,4))&gt;=32768,HEX2DEC(LEFT(F149,4))-65536,HEX2DEC(LEFT(F149,4)))/Codes!$N$2</f>
        <v>0</v>
      </c>
      <c r="S149" s="1">
        <f>IF(HEX2DEC(RIGHT(F149,4))&gt;=32768,HEX2DEC(RIGHT(F149,4))-65536,HEX2DEC(RIGHT(F149,4)))/Codes!$N$2</f>
        <v>0</v>
      </c>
      <c r="T149" s="18">
        <f t="shared" si="40"/>
        <v>160</v>
      </c>
      <c r="U149" s="1">
        <f t="shared" si="41"/>
        <v>100</v>
      </c>
      <c r="V149" s="1">
        <f t="shared" si="42"/>
        <v>156</v>
      </c>
      <c r="W149" s="1" t="str">
        <f t="shared" si="43"/>
        <v>101</v>
      </c>
      <c r="X149" s="1">
        <f t="shared" si="44"/>
        <v>3</v>
      </c>
      <c r="Y149" s="1">
        <f t="shared" si="45"/>
        <v>0</v>
      </c>
      <c r="Z149" s="1" t="str">
        <f>VLOOKUP(BIN2DEC(MID(HEX2BIN(MID(H149,3,2),8),2,5)),Codes!$E$1:$F$18,2)</f>
        <v>Normal</v>
      </c>
      <c r="AA149" s="6" t="str">
        <f t="shared" si="46"/>
        <v>0</v>
      </c>
      <c r="AB149" s="1">
        <f t="shared" si="47"/>
        <v>20</v>
      </c>
      <c r="AC149" s="1" t="str">
        <f>VLOOKUP(BIN2DEC(RIGHT(HEX2BIN(MID(H149,6,1),4),1)&amp;LEFT(HEX2BIN(MID(H149,7,1),4),1)),Codes!$K$1:$L$5,2)</f>
        <v>L</v>
      </c>
      <c r="AD149" s="1" t="str">
        <f>VLOOKUP(BIN2DEC(RIGHT(HEX2BIN(MID(H149,7,1),4),3)&amp;LEFT(HEX2BIN(MID(H149,8,1),4),2)),Codes!$H$2:$I$33,2)</f>
        <v>Paper</v>
      </c>
      <c r="AE149" s="1" t="str">
        <f t="shared" si="48"/>
        <v>1</v>
      </c>
      <c r="AF149" s="1" t="str">
        <f t="shared" si="49"/>
        <v>1</v>
      </c>
    </row>
    <row r="150" spans="1:32">
      <c r="A150" s="3" t="s">
        <v>10652</v>
      </c>
      <c r="B150" s="1" t="s">
        <v>58</v>
      </c>
      <c r="C150" s="6" t="s">
        <v>819</v>
      </c>
      <c r="D150" s="9" t="s">
        <v>10653</v>
      </c>
      <c r="E150" s="6" t="s">
        <v>395</v>
      </c>
      <c r="F150" s="6" t="s">
        <v>773</v>
      </c>
      <c r="G150" s="6" t="s">
        <v>807</v>
      </c>
      <c r="H150" s="6" t="s">
        <v>808</v>
      </c>
      <c r="J150" s="1" t="str">
        <f t="shared" si="34"/>
        <v>001011</v>
      </c>
      <c r="K150" s="1">
        <f t="shared" si="35"/>
        <v>0</v>
      </c>
      <c r="L150" s="6" t="str">
        <f t="shared" si="36"/>
        <v>00000</v>
      </c>
      <c r="M150" s="1">
        <f t="shared" si="37"/>
        <v>113</v>
      </c>
      <c r="N150" s="6" t="str">
        <f t="shared" si="38"/>
        <v>00</v>
      </c>
      <c r="O150" s="1">
        <f t="shared" si="39"/>
        <v>10</v>
      </c>
      <c r="P150" s="1">
        <f>IF(HEX2DEC(LEFT(E150,4))&gt;=32768,HEX2DEC(LEFT(E150,4))-65536,HEX2DEC(LEFT(E150,4)))/Codes!$N$2</f>
        <v>5.6</v>
      </c>
      <c r="Q150" s="1">
        <f>IF(HEX2DEC(RIGHT(E150,4))&gt;=32768,HEX2DEC(RIGHT(E150,4))-65536,HEX2DEC(RIGHT(E150,4)))/Codes!$N$2</f>
        <v>0</v>
      </c>
      <c r="R150" s="1">
        <f>IF(HEX2DEC(LEFT(F150,4))&gt;=32768,HEX2DEC(LEFT(F150,4))-65536,HEX2DEC(LEFT(F150,4)))/Codes!$N$2</f>
        <v>8.8000000000000007</v>
      </c>
      <c r="S150" s="1">
        <f>IF(HEX2DEC(RIGHT(F150,4))&gt;=32768,HEX2DEC(RIGHT(F150,4))-65536,HEX2DEC(RIGHT(F150,4)))/Codes!$N$2</f>
        <v>0</v>
      </c>
      <c r="T150" s="18">
        <f t="shared" si="40"/>
        <v>120</v>
      </c>
      <c r="U150" s="1">
        <f t="shared" si="41"/>
        <v>100</v>
      </c>
      <c r="V150" s="1">
        <f t="shared" si="42"/>
        <v>236</v>
      </c>
      <c r="W150" s="1" t="str">
        <f t="shared" si="43"/>
        <v>101</v>
      </c>
      <c r="X150" s="1">
        <f t="shared" si="44"/>
        <v>3</v>
      </c>
      <c r="Y150" s="1">
        <f t="shared" si="45"/>
        <v>0</v>
      </c>
      <c r="Z150" s="1" t="str">
        <f>VLOOKUP(BIN2DEC(MID(HEX2BIN(MID(H150,3,2),8),2,5)),Codes!$E$1:$F$18,2)</f>
        <v>Normal</v>
      </c>
      <c r="AA150" s="6" t="str">
        <f t="shared" si="46"/>
        <v>0</v>
      </c>
      <c r="AB150" s="1">
        <f t="shared" si="47"/>
        <v>100</v>
      </c>
      <c r="AC150" s="1" t="str">
        <f>VLOOKUP(BIN2DEC(RIGHT(HEX2BIN(MID(H150,6,1),4),1)&amp;LEFT(HEX2BIN(MID(H150,7,1),4),1)),Codes!$K$1:$L$5,2)</f>
        <v>L</v>
      </c>
      <c r="AD150" s="1" t="str">
        <f>VLOOKUP(BIN2DEC(RIGHT(HEX2BIN(MID(H150,7,1),4),3)&amp;LEFT(HEX2BIN(MID(H150,8,1),4),2)),Codes!$H$2:$I$33,2)</f>
        <v>Paper</v>
      </c>
      <c r="AE150" s="1" t="str">
        <f t="shared" si="48"/>
        <v>1</v>
      </c>
      <c r="AF150" s="1" t="str">
        <f t="shared" si="49"/>
        <v>1</v>
      </c>
    </row>
    <row r="151" spans="1:32">
      <c r="A151" s="3" t="s">
        <v>10654</v>
      </c>
      <c r="B151" s="1" t="s">
        <v>58</v>
      </c>
      <c r="C151" s="6" t="s">
        <v>819</v>
      </c>
      <c r="D151" s="9" t="s">
        <v>10655</v>
      </c>
      <c r="E151" s="6" t="s">
        <v>232</v>
      </c>
      <c r="F151" s="6" t="s">
        <v>801</v>
      </c>
      <c r="G151" s="6" t="s">
        <v>807</v>
      </c>
      <c r="H151" s="6" t="s">
        <v>808</v>
      </c>
      <c r="J151" s="1" t="str">
        <f t="shared" si="34"/>
        <v>001011</v>
      </c>
      <c r="K151" s="1">
        <f t="shared" si="35"/>
        <v>1</v>
      </c>
      <c r="L151" s="6" t="str">
        <f t="shared" si="36"/>
        <v>00000</v>
      </c>
      <c r="M151" s="1">
        <f t="shared" si="37"/>
        <v>113</v>
      </c>
      <c r="N151" s="6" t="str">
        <f t="shared" si="38"/>
        <v>00</v>
      </c>
      <c r="O151" s="1">
        <f t="shared" si="39"/>
        <v>10</v>
      </c>
      <c r="P151" s="1">
        <f>IF(HEX2DEC(LEFT(E151,4))&gt;=32768,HEX2DEC(LEFT(E151,4))-65536,HEX2DEC(LEFT(E151,4)))/Codes!$N$2</f>
        <v>4.8</v>
      </c>
      <c r="Q151" s="1">
        <f>IF(HEX2DEC(RIGHT(E151,4))&gt;=32768,HEX2DEC(RIGHT(E151,4))-65536,HEX2DEC(RIGHT(E151,4)))/Codes!$N$2</f>
        <v>0</v>
      </c>
      <c r="R151" s="1">
        <f>IF(HEX2DEC(LEFT(F151,4))&gt;=32768,HEX2DEC(LEFT(F151,4))-65536,HEX2DEC(LEFT(F151,4)))/Codes!$N$2</f>
        <v>3.8</v>
      </c>
      <c r="S151" s="1">
        <f>IF(HEX2DEC(RIGHT(F151,4))&gt;=32768,HEX2DEC(RIGHT(F151,4))-65536,HEX2DEC(RIGHT(F151,4)))/Codes!$N$2</f>
        <v>0</v>
      </c>
      <c r="T151" s="18">
        <f t="shared" si="40"/>
        <v>120</v>
      </c>
      <c r="U151" s="1">
        <f t="shared" si="41"/>
        <v>100</v>
      </c>
      <c r="V151" s="1">
        <f t="shared" si="42"/>
        <v>236</v>
      </c>
      <c r="W151" s="1" t="str">
        <f t="shared" si="43"/>
        <v>101</v>
      </c>
      <c r="X151" s="1">
        <f t="shared" si="44"/>
        <v>3</v>
      </c>
      <c r="Y151" s="1">
        <f t="shared" si="45"/>
        <v>0</v>
      </c>
      <c r="Z151" s="1" t="str">
        <f>VLOOKUP(BIN2DEC(MID(HEX2BIN(MID(H151,3,2),8),2,5)),Codes!$E$1:$F$18,2)</f>
        <v>Normal</v>
      </c>
      <c r="AA151" s="6" t="str">
        <f t="shared" si="46"/>
        <v>0</v>
      </c>
      <c r="AB151" s="1">
        <f t="shared" si="47"/>
        <v>100</v>
      </c>
      <c r="AC151" s="1" t="str">
        <f>VLOOKUP(BIN2DEC(RIGHT(HEX2BIN(MID(H151,6,1),4),1)&amp;LEFT(HEX2BIN(MID(H151,7,1),4),1)),Codes!$K$1:$L$5,2)</f>
        <v>L</v>
      </c>
      <c r="AD151" s="1" t="str">
        <f>VLOOKUP(BIN2DEC(RIGHT(HEX2BIN(MID(H151,7,1),4),3)&amp;LEFT(HEX2BIN(MID(H151,8,1),4),2)),Codes!$H$2:$I$33,2)</f>
        <v>Paper</v>
      </c>
      <c r="AE151" s="1" t="str">
        <f t="shared" si="48"/>
        <v>1</v>
      </c>
      <c r="AF151" s="1" t="str">
        <f t="shared" si="49"/>
        <v>1</v>
      </c>
    </row>
    <row r="152" spans="1:32">
      <c r="A152" s="3" t="s">
        <v>10656</v>
      </c>
      <c r="B152" s="1" t="s">
        <v>58</v>
      </c>
      <c r="C152" s="6" t="s">
        <v>819</v>
      </c>
      <c r="D152" s="9" t="s">
        <v>10657</v>
      </c>
      <c r="E152" s="6" t="s">
        <v>256</v>
      </c>
      <c r="F152" s="6" t="s">
        <v>91</v>
      </c>
      <c r="G152" s="6" t="s">
        <v>807</v>
      </c>
      <c r="H152" s="6" t="s">
        <v>808</v>
      </c>
      <c r="J152" s="1" t="str">
        <f t="shared" si="34"/>
        <v>001011</v>
      </c>
      <c r="K152" s="1">
        <f t="shared" si="35"/>
        <v>2</v>
      </c>
      <c r="L152" s="6" t="str">
        <f t="shared" si="36"/>
        <v>00000</v>
      </c>
      <c r="M152" s="1">
        <f t="shared" si="37"/>
        <v>113</v>
      </c>
      <c r="N152" s="6" t="str">
        <f t="shared" si="38"/>
        <v>00</v>
      </c>
      <c r="O152" s="1">
        <f t="shared" si="39"/>
        <v>10</v>
      </c>
      <c r="P152" s="1">
        <f>IF(HEX2DEC(LEFT(E152,4))&gt;=32768,HEX2DEC(LEFT(E152,4))-65536,HEX2DEC(LEFT(E152,4)))/Codes!$N$2</f>
        <v>3.6</v>
      </c>
      <c r="Q152" s="1">
        <f>IF(HEX2DEC(RIGHT(E152,4))&gt;=32768,HEX2DEC(RIGHT(E152,4))-65536,HEX2DEC(RIGHT(E152,4)))/Codes!$N$2</f>
        <v>0</v>
      </c>
      <c r="R152" s="1">
        <f>IF(HEX2DEC(LEFT(F152,4))&gt;=32768,HEX2DEC(LEFT(F152,4))-65536,HEX2DEC(LEFT(F152,4)))/Codes!$N$2</f>
        <v>0</v>
      </c>
      <c r="S152" s="1">
        <f>IF(HEX2DEC(RIGHT(F152,4))&gt;=32768,HEX2DEC(RIGHT(F152,4))-65536,HEX2DEC(RIGHT(F152,4)))/Codes!$N$2</f>
        <v>0</v>
      </c>
      <c r="T152" s="18">
        <f t="shared" si="40"/>
        <v>120</v>
      </c>
      <c r="U152" s="1">
        <f t="shared" si="41"/>
        <v>100</v>
      </c>
      <c r="V152" s="1">
        <f t="shared" si="42"/>
        <v>236</v>
      </c>
      <c r="W152" s="1" t="str">
        <f t="shared" si="43"/>
        <v>101</v>
      </c>
      <c r="X152" s="1">
        <f t="shared" si="44"/>
        <v>3</v>
      </c>
      <c r="Y152" s="1">
        <f t="shared" si="45"/>
        <v>0</v>
      </c>
      <c r="Z152" s="1" t="str">
        <f>VLOOKUP(BIN2DEC(MID(HEX2BIN(MID(H152,3,2),8),2,5)),Codes!$E$1:$F$18,2)</f>
        <v>Normal</v>
      </c>
      <c r="AA152" s="6" t="str">
        <f t="shared" si="46"/>
        <v>0</v>
      </c>
      <c r="AB152" s="1">
        <f t="shared" si="47"/>
        <v>100</v>
      </c>
      <c r="AC152" s="1" t="str">
        <f>VLOOKUP(BIN2DEC(RIGHT(HEX2BIN(MID(H152,6,1),4),1)&amp;LEFT(HEX2BIN(MID(H152,7,1),4),1)),Codes!$K$1:$L$5,2)</f>
        <v>L</v>
      </c>
      <c r="AD152" s="1" t="str">
        <f>VLOOKUP(BIN2DEC(RIGHT(HEX2BIN(MID(H152,7,1),4),3)&amp;LEFT(HEX2BIN(MID(H152,8,1),4),2)),Codes!$H$2:$I$33,2)</f>
        <v>Paper</v>
      </c>
      <c r="AE152" s="1" t="str">
        <f t="shared" si="48"/>
        <v>1</v>
      </c>
      <c r="AF152" s="1" t="str">
        <f t="shared" si="49"/>
        <v>1</v>
      </c>
    </row>
    <row r="153" spans="1:32">
      <c r="A153" s="3" t="s">
        <v>10658</v>
      </c>
      <c r="B153" s="1" t="s">
        <v>58</v>
      </c>
      <c r="C153" s="6" t="s">
        <v>820</v>
      </c>
      <c r="D153" s="9" t="s">
        <v>10659</v>
      </c>
      <c r="E153" s="6" t="s">
        <v>299</v>
      </c>
      <c r="F153" s="6" t="s">
        <v>812</v>
      </c>
      <c r="G153" s="6" t="s">
        <v>813</v>
      </c>
      <c r="H153" s="6" t="s">
        <v>814</v>
      </c>
      <c r="J153" s="1" t="str">
        <f t="shared" si="34"/>
        <v>001011</v>
      </c>
      <c r="K153" s="1">
        <f t="shared" si="35"/>
        <v>2</v>
      </c>
      <c r="L153" s="6" t="str">
        <f t="shared" si="36"/>
        <v>00000</v>
      </c>
      <c r="M153" s="1">
        <f t="shared" si="37"/>
        <v>113</v>
      </c>
      <c r="N153" s="6" t="str">
        <f t="shared" si="38"/>
        <v>00</v>
      </c>
      <c r="O153" s="1">
        <f t="shared" si="39"/>
        <v>8</v>
      </c>
      <c r="P153" s="1">
        <f>IF(HEX2DEC(LEFT(E153,4))&gt;=32768,HEX2DEC(LEFT(E153,4))-65536,HEX2DEC(LEFT(E153,4)))/Codes!$N$2</f>
        <v>6</v>
      </c>
      <c r="Q153" s="1">
        <f>IF(HEX2DEC(RIGHT(E153,4))&gt;=32768,HEX2DEC(RIGHT(E153,4))-65536,HEX2DEC(RIGHT(E153,4)))/Codes!$N$2</f>
        <v>0</v>
      </c>
      <c r="R153" s="1">
        <f>IF(HEX2DEC(LEFT(F153,4))&gt;=32768,HEX2DEC(LEFT(F153,4))-65536,HEX2DEC(LEFT(F153,4)))/Codes!$N$2</f>
        <v>8.4</v>
      </c>
      <c r="S153" s="1">
        <f>IF(HEX2DEC(RIGHT(F153,4))&gt;=32768,HEX2DEC(RIGHT(F153,4))-65536,HEX2DEC(RIGHT(F153,4)))/Codes!$N$2</f>
        <v>0</v>
      </c>
      <c r="T153" s="18">
        <f t="shared" si="40"/>
        <v>120</v>
      </c>
      <c r="U153" s="1">
        <f t="shared" si="41"/>
        <v>70</v>
      </c>
      <c r="V153" s="1">
        <f t="shared" si="42"/>
        <v>80</v>
      </c>
      <c r="W153" s="1" t="str">
        <f t="shared" si="43"/>
        <v>101</v>
      </c>
      <c r="X153" s="1">
        <f t="shared" si="44"/>
        <v>3</v>
      </c>
      <c r="Y153" s="1">
        <f t="shared" si="45"/>
        <v>35</v>
      </c>
      <c r="Z153" s="1" t="str">
        <f>VLOOKUP(BIN2DEC(MID(HEX2BIN(MID(H153,3,2),8),2,5)),Codes!$E$1:$F$18,2)</f>
        <v>Normal</v>
      </c>
      <c r="AA153" s="6" t="str">
        <f t="shared" si="46"/>
        <v>0</v>
      </c>
      <c r="AB153" s="1">
        <f t="shared" si="47"/>
        <v>40</v>
      </c>
      <c r="AC153" s="1" t="str">
        <f>VLOOKUP(BIN2DEC(RIGHT(HEX2BIN(MID(H153,6,1),4),1)&amp;LEFT(HEX2BIN(MID(H153,7,1),4),1)),Codes!$K$1:$L$5,2)</f>
        <v>L</v>
      </c>
      <c r="AD153" s="1" t="str">
        <f>VLOOKUP(BIN2DEC(RIGHT(HEX2BIN(MID(H153,7,1),4),3)&amp;LEFT(HEX2BIN(MID(H153,8,1),4),2)),Codes!$H$2:$I$33,2)</f>
        <v>Paper</v>
      </c>
      <c r="AE153" s="1" t="str">
        <f t="shared" si="48"/>
        <v>1</v>
      </c>
      <c r="AF153" s="1" t="str">
        <f t="shared" si="49"/>
        <v>1</v>
      </c>
    </row>
    <row r="154" spans="1:32">
      <c r="A154" s="3" t="s">
        <v>10660</v>
      </c>
      <c r="B154" s="1" t="s">
        <v>58</v>
      </c>
      <c r="C154" s="6" t="s">
        <v>820</v>
      </c>
      <c r="D154" s="9" t="s">
        <v>10582</v>
      </c>
      <c r="E154" s="6" t="s">
        <v>232</v>
      </c>
      <c r="F154" s="6" t="s">
        <v>801</v>
      </c>
      <c r="G154" s="6" t="s">
        <v>813</v>
      </c>
      <c r="H154" s="6" t="s">
        <v>814</v>
      </c>
      <c r="J154" s="1" t="str">
        <f t="shared" si="34"/>
        <v>001011</v>
      </c>
      <c r="K154" s="1">
        <f t="shared" si="35"/>
        <v>1</v>
      </c>
      <c r="L154" s="6" t="str">
        <f t="shared" si="36"/>
        <v>00000</v>
      </c>
      <c r="M154" s="1">
        <f t="shared" si="37"/>
        <v>113</v>
      </c>
      <c r="N154" s="6" t="str">
        <f t="shared" si="38"/>
        <v>00</v>
      </c>
      <c r="O154" s="1">
        <f t="shared" si="39"/>
        <v>7</v>
      </c>
      <c r="P154" s="1">
        <f>IF(HEX2DEC(LEFT(E154,4))&gt;=32768,HEX2DEC(LEFT(E154,4))-65536,HEX2DEC(LEFT(E154,4)))/Codes!$N$2</f>
        <v>4.8</v>
      </c>
      <c r="Q154" s="1">
        <f>IF(HEX2DEC(RIGHT(E154,4))&gt;=32768,HEX2DEC(RIGHT(E154,4))-65536,HEX2DEC(RIGHT(E154,4)))/Codes!$N$2</f>
        <v>0</v>
      </c>
      <c r="R154" s="1">
        <f>IF(HEX2DEC(LEFT(F154,4))&gt;=32768,HEX2DEC(LEFT(F154,4))-65536,HEX2DEC(LEFT(F154,4)))/Codes!$N$2</f>
        <v>3.8</v>
      </c>
      <c r="S154" s="1">
        <f>IF(HEX2DEC(RIGHT(F154,4))&gt;=32768,HEX2DEC(RIGHT(F154,4))-65536,HEX2DEC(RIGHT(F154,4)))/Codes!$N$2</f>
        <v>0</v>
      </c>
      <c r="T154" s="18">
        <f t="shared" si="40"/>
        <v>120</v>
      </c>
      <c r="U154" s="1">
        <f t="shared" si="41"/>
        <v>70</v>
      </c>
      <c r="V154" s="1">
        <f t="shared" si="42"/>
        <v>80</v>
      </c>
      <c r="W154" s="1" t="str">
        <f t="shared" si="43"/>
        <v>101</v>
      </c>
      <c r="X154" s="1">
        <f t="shared" si="44"/>
        <v>3</v>
      </c>
      <c r="Y154" s="1">
        <f t="shared" si="45"/>
        <v>35</v>
      </c>
      <c r="Z154" s="1" t="str">
        <f>VLOOKUP(BIN2DEC(MID(HEX2BIN(MID(H154,3,2),8),2,5)),Codes!$E$1:$F$18,2)</f>
        <v>Normal</v>
      </c>
      <c r="AA154" s="6" t="str">
        <f t="shared" si="46"/>
        <v>0</v>
      </c>
      <c r="AB154" s="1">
        <f t="shared" si="47"/>
        <v>40</v>
      </c>
      <c r="AC154" s="1" t="str">
        <f>VLOOKUP(BIN2DEC(RIGHT(HEX2BIN(MID(H154,6,1),4),1)&amp;LEFT(HEX2BIN(MID(H154,7,1),4),1)),Codes!$K$1:$L$5,2)</f>
        <v>L</v>
      </c>
      <c r="AD154" s="1" t="str">
        <f>VLOOKUP(BIN2DEC(RIGHT(HEX2BIN(MID(H154,7,1),4),3)&amp;LEFT(HEX2BIN(MID(H154,8,1),4),2)),Codes!$H$2:$I$33,2)</f>
        <v>Paper</v>
      </c>
      <c r="AE154" s="1" t="str">
        <f t="shared" si="48"/>
        <v>1</v>
      </c>
      <c r="AF154" s="1" t="str">
        <f t="shared" si="49"/>
        <v>1</v>
      </c>
    </row>
    <row r="155" spans="1:32">
      <c r="A155" s="3" t="s">
        <v>10661</v>
      </c>
      <c r="B155" s="1" t="s">
        <v>58</v>
      </c>
      <c r="C155" s="6" t="s">
        <v>820</v>
      </c>
      <c r="D155" s="9" t="s">
        <v>10622</v>
      </c>
      <c r="E155" s="6" t="s">
        <v>256</v>
      </c>
      <c r="F155" s="6" t="s">
        <v>91</v>
      </c>
      <c r="G155" s="6" t="s">
        <v>813</v>
      </c>
      <c r="H155" s="6" t="s">
        <v>814</v>
      </c>
      <c r="J155" s="1" t="str">
        <f t="shared" si="34"/>
        <v>001011</v>
      </c>
      <c r="K155" s="1">
        <f t="shared" si="35"/>
        <v>0</v>
      </c>
      <c r="L155" s="6" t="str">
        <f t="shared" si="36"/>
        <v>00000</v>
      </c>
      <c r="M155" s="1">
        <f t="shared" si="37"/>
        <v>113</v>
      </c>
      <c r="N155" s="6" t="str">
        <f t="shared" si="38"/>
        <v>00</v>
      </c>
      <c r="O155" s="1">
        <f t="shared" si="39"/>
        <v>6</v>
      </c>
      <c r="P155" s="1">
        <f>IF(HEX2DEC(LEFT(E155,4))&gt;=32768,HEX2DEC(LEFT(E155,4))-65536,HEX2DEC(LEFT(E155,4)))/Codes!$N$2</f>
        <v>3.6</v>
      </c>
      <c r="Q155" s="1">
        <f>IF(HEX2DEC(RIGHT(E155,4))&gt;=32768,HEX2DEC(RIGHT(E155,4))-65536,HEX2DEC(RIGHT(E155,4)))/Codes!$N$2</f>
        <v>0</v>
      </c>
      <c r="R155" s="1">
        <f>IF(HEX2DEC(LEFT(F155,4))&gt;=32768,HEX2DEC(LEFT(F155,4))-65536,HEX2DEC(LEFT(F155,4)))/Codes!$N$2</f>
        <v>0</v>
      </c>
      <c r="S155" s="1">
        <f>IF(HEX2DEC(RIGHT(F155,4))&gt;=32768,HEX2DEC(RIGHT(F155,4))-65536,HEX2DEC(RIGHT(F155,4)))/Codes!$N$2</f>
        <v>0</v>
      </c>
      <c r="T155" s="18">
        <f t="shared" si="40"/>
        <v>120</v>
      </c>
      <c r="U155" s="1">
        <f t="shared" si="41"/>
        <v>70</v>
      </c>
      <c r="V155" s="1">
        <f t="shared" si="42"/>
        <v>80</v>
      </c>
      <c r="W155" s="1" t="str">
        <f t="shared" si="43"/>
        <v>101</v>
      </c>
      <c r="X155" s="1">
        <f t="shared" si="44"/>
        <v>3</v>
      </c>
      <c r="Y155" s="1">
        <f t="shared" si="45"/>
        <v>35</v>
      </c>
      <c r="Z155" s="1" t="str">
        <f>VLOOKUP(BIN2DEC(MID(HEX2BIN(MID(H155,3,2),8),2,5)),Codes!$E$1:$F$18,2)</f>
        <v>Normal</v>
      </c>
      <c r="AA155" s="6" t="str">
        <f t="shared" si="46"/>
        <v>0</v>
      </c>
      <c r="AB155" s="1">
        <f t="shared" si="47"/>
        <v>40</v>
      </c>
      <c r="AC155" s="1" t="str">
        <f>VLOOKUP(BIN2DEC(RIGHT(HEX2BIN(MID(H155,6,1),4),1)&amp;LEFT(HEX2BIN(MID(H155,7,1),4),1)),Codes!$K$1:$L$5,2)</f>
        <v>L</v>
      </c>
      <c r="AD155" s="1" t="str">
        <f>VLOOKUP(BIN2DEC(RIGHT(HEX2BIN(MID(H155,7,1),4),3)&amp;LEFT(HEX2BIN(MID(H155,8,1),4),2)),Codes!$H$2:$I$33,2)</f>
        <v>Paper</v>
      </c>
      <c r="AE155" s="1" t="str">
        <f t="shared" si="48"/>
        <v>1</v>
      </c>
      <c r="AF155" s="1" t="str">
        <f t="shared" si="49"/>
        <v>1</v>
      </c>
    </row>
    <row r="156" spans="1:32">
      <c r="A156" s="3" t="s">
        <v>10662</v>
      </c>
      <c r="B156" s="1" t="s">
        <v>58</v>
      </c>
      <c r="C156" s="6" t="s">
        <v>1874</v>
      </c>
      <c r="D156" s="9" t="s">
        <v>10653</v>
      </c>
      <c r="E156" s="6" t="s">
        <v>232</v>
      </c>
      <c r="F156" s="6" t="s">
        <v>822</v>
      </c>
      <c r="G156" s="6" t="s">
        <v>557</v>
      </c>
      <c r="H156" s="6" t="s">
        <v>682</v>
      </c>
      <c r="J156" s="1" t="str">
        <f t="shared" si="34"/>
        <v>001011</v>
      </c>
      <c r="K156" s="1">
        <f t="shared" si="35"/>
        <v>0</v>
      </c>
      <c r="L156" s="6" t="str">
        <f t="shared" si="36"/>
        <v>00000</v>
      </c>
      <c r="M156" s="1">
        <f t="shared" si="37"/>
        <v>113</v>
      </c>
      <c r="N156" s="6" t="str">
        <f t="shared" si="38"/>
        <v>00</v>
      </c>
      <c r="O156" s="1">
        <f t="shared" si="39"/>
        <v>10</v>
      </c>
      <c r="P156" s="1">
        <f>IF(HEX2DEC(LEFT(E156,4))&gt;=32768,HEX2DEC(LEFT(E156,4))-65536,HEX2DEC(LEFT(E156,4)))/Codes!$N$2</f>
        <v>4.8</v>
      </c>
      <c r="Q156" s="1">
        <f>IF(HEX2DEC(RIGHT(E156,4))&gt;=32768,HEX2DEC(RIGHT(E156,4))-65536,HEX2DEC(RIGHT(E156,4)))/Codes!$N$2</f>
        <v>0</v>
      </c>
      <c r="R156" s="1">
        <f>IF(HEX2DEC(LEFT(F156,4))&gt;=32768,HEX2DEC(LEFT(F156,4))-65536,HEX2DEC(LEFT(F156,4)))/Codes!$N$2</f>
        <v>7.4</v>
      </c>
      <c r="S156" s="1">
        <f>IF(HEX2DEC(RIGHT(F156,4))&gt;=32768,HEX2DEC(RIGHT(F156,4))-65536,HEX2DEC(RIGHT(F156,4)))/Codes!$N$2</f>
        <v>0</v>
      </c>
      <c r="T156" s="18">
        <f t="shared" si="40"/>
        <v>361</v>
      </c>
      <c r="U156" s="1">
        <f t="shared" si="41"/>
        <v>100</v>
      </c>
      <c r="V156" s="1">
        <f t="shared" si="42"/>
        <v>0</v>
      </c>
      <c r="W156" s="1" t="str">
        <f t="shared" si="43"/>
        <v>101</v>
      </c>
      <c r="X156" s="1">
        <f t="shared" si="44"/>
        <v>3</v>
      </c>
      <c r="Y156" s="1">
        <f t="shared" si="45"/>
        <v>5</v>
      </c>
      <c r="Z156" s="1" t="str">
        <f>VLOOKUP(BIN2DEC(MID(HEX2BIN(MID(H156,3,2),8),2,5)),Codes!$E$1:$F$18,2)</f>
        <v>Normal</v>
      </c>
      <c r="AA156" s="6" t="str">
        <f t="shared" si="46"/>
        <v>0</v>
      </c>
      <c r="AB156" s="1">
        <f t="shared" si="47"/>
        <v>2</v>
      </c>
      <c r="AC156" s="1" t="str">
        <f>VLOOKUP(BIN2DEC(RIGHT(HEX2BIN(MID(H156,6,1),4),1)&amp;LEFT(HEX2BIN(MID(H156,7,1),4),1)),Codes!$K$1:$L$5,2)</f>
        <v>M</v>
      </c>
      <c r="AD156" s="1" t="str">
        <f>VLOOKUP(BIN2DEC(RIGHT(HEX2BIN(MID(H156,7,1),4),3)&amp;LEFT(HEX2BIN(MID(H156,8,1),4),2)),Codes!$H$2:$I$33,2)</f>
        <v>Punch</v>
      </c>
      <c r="AE156" s="1" t="str">
        <f t="shared" si="48"/>
        <v>1</v>
      </c>
      <c r="AF156" s="1" t="str">
        <f t="shared" si="49"/>
        <v>1</v>
      </c>
    </row>
    <row r="157" spans="1:32">
      <c r="A157" s="3" t="s">
        <v>10663</v>
      </c>
      <c r="B157" s="1" t="s">
        <v>58</v>
      </c>
      <c r="C157" s="6" t="s">
        <v>1874</v>
      </c>
      <c r="D157" s="9" t="s">
        <v>10655</v>
      </c>
      <c r="E157" s="6" t="s">
        <v>824</v>
      </c>
      <c r="F157" s="6" t="s">
        <v>307</v>
      </c>
      <c r="G157" s="6" t="s">
        <v>557</v>
      </c>
      <c r="H157" s="6" t="s">
        <v>682</v>
      </c>
      <c r="J157" s="1" t="str">
        <f t="shared" si="34"/>
        <v>001011</v>
      </c>
      <c r="K157" s="1">
        <f t="shared" si="35"/>
        <v>1</v>
      </c>
      <c r="L157" s="6" t="str">
        <f t="shared" si="36"/>
        <v>00000</v>
      </c>
      <c r="M157" s="1">
        <f t="shared" si="37"/>
        <v>113</v>
      </c>
      <c r="N157" s="6" t="str">
        <f t="shared" si="38"/>
        <v>00</v>
      </c>
      <c r="O157" s="1">
        <f t="shared" si="39"/>
        <v>10</v>
      </c>
      <c r="P157" s="1">
        <f>IF(HEX2DEC(LEFT(E157,4))&gt;=32768,HEX2DEC(LEFT(E157,4))-65536,HEX2DEC(LEFT(E157,4)))/Codes!$N$2</f>
        <v>2</v>
      </c>
      <c r="Q157" s="1">
        <f>IF(HEX2DEC(RIGHT(E157,4))&gt;=32768,HEX2DEC(RIGHT(E157,4))-65536,HEX2DEC(RIGHT(E157,4)))/Codes!$N$2</f>
        <v>0</v>
      </c>
      <c r="R157" s="1">
        <f>IF(HEX2DEC(LEFT(F157,4))&gt;=32768,HEX2DEC(LEFT(F157,4))-65536,HEX2DEC(LEFT(F157,4)))/Codes!$N$2</f>
        <v>3.2</v>
      </c>
      <c r="S157" s="1">
        <f>IF(HEX2DEC(RIGHT(F157,4))&gt;=32768,HEX2DEC(RIGHT(F157,4))-65536,HEX2DEC(RIGHT(F157,4)))/Codes!$N$2</f>
        <v>0</v>
      </c>
      <c r="T157" s="18">
        <f t="shared" si="40"/>
        <v>361</v>
      </c>
      <c r="U157" s="1">
        <f t="shared" si="41"/>
        <v>100</v>
      </c>
      <c r="V157" s="1">
        <f t="shared" si="42"/>
        <v>0</v>
      </c>
      <c r="W157" s="1" t="str">
        <f t="shared" si="43"/>
        <v>101</v>
      </c>
      <c r="X157" s="1">
        <f t="shared" si="44"/>
        <v>3</v>
      </c>
      <c r="Y157" s="1">
        <f t="shared" si="45"/>
        <v>5</v>
      </c>
      <c r="Z157" s="1" t="str">
        <f>VLOOKUP(BIN2DEC(MID(HEX2BIN(MID(H157,3,2),8),2,5)),Codes!$E$1:$F$18,2)</f>
        <v>Normal</v>
      </c>
      <c r="AA157" s="6" t="str">
        <f t="shared" si="46"/>
        <v>0</v>
      </c>
      <c r="AB157" s="1">
        <f t="shared" si="47"/>
        <v>2</v>
      </c>
      <c r="AC157" s="1" t="str">
        <f>VLOOKUP(BIN2DEC(RIGHT(HEX2BIN(MID(H157,6,1),4),1)&amp;LEFT(HEX2BIN(MID(H157,7,1),4),1)),Codes!$K$1:$L$5,2)</f>
        <v>M</v>
      </c>
      <c r="AD157" s="1" t="str">
        <f>VLOOKUP(BIN2DEC(RIGHT(HEX2BIN(MID(H157,7,1),4),3)&amp;LEFT(HEX2BIN(MID(H157,8,1),4),2)),Codes!$H$2:$I$33,2)</f>
        <v>Punch</v>
      </c>
      <c r="AE157" s="1" t="str">
        <f t="shared" si="48"/>
        <v>1</v>
      </c>
      <c r="AF157" s="1" t="str">
        <f t="shared" si="49"/>
        <v>1</v>
      </c>
    </row>
    <row r="158" spans="1:32">
      <c r="A158" s="3" t="s">
        <v>10664</v>
      </c>
      <c r="B158" s="1" t="s">
        <v>58</v>
      </c>
      <c r="C158" s="6" t="s">
        <v>1874</v>
      </c>
      <c r="D158" s="9" t="s">
        <v>10657</v>
      </c>
      <c r="E158" s="6" t="s">
        <v>824</v>
      </c>
      <c r="F158" s="6" t="s">
        <v>91</v>
      </c>
      <c r="G158" s="6" t="s">
        <v>557</v>
      </c>
      <c r="H158" s="6" t="s">
        <v>682</v>
      </c>
      <c r="J158" s="1" t="str">
        <f t="shared" si="34"/>
        <v>001011</v>
      </c>
      <c r="K158" s="1">
        <f t="shared" si="35"/>
        <v>2</v>
      </c>
      <c r="L158" s="6" t="str">
        <f t="shared" si="36"/>
        <v>00000</v>
      </c>
      <c r="M158" s="1">
        <f t="shared" si="37"/>
        <v>113</v>
      </c>
      <c r="N158" s="6" t="str">
        <f t="shared" si="38"/>
        <v>00</v>
      </c>
      <c r="O158" s="1">
        <f t="shared" si="39"/>
        <v>10</v>
      </c>
      <c r="P158" s="1">
        <f>IF(HEX2DEC(LEFT(E158,4))&gt;=32768,HEX2DEC(LEFT(E158,4))-65536,HEX2DEC(LEFT(E158,4)))/Codes!$N$2</f>
        <v>2</v>
      </c>
      <c r="Q158" s="1">
        <f>IF(HEX2DEC(RIGHT(E158,4))&gt;=32768,HEX2DEC(RIGHT(E158,4))-65536,HEX2DEC(RIGHT(E158,4)))/Codes!$N$2</f>
        <v>0</v>
      </c>
      <c r="R158" s="1">
        <f>IF(HEX2DEC(LEFT(F158,4))&gt;=32768,HEX2DEC(LEFT(F158,4))-65536,HEX2DEC(LEFT(F158,4)))/Codes!$N$2</f>
        <v>0</v>
      </c>
      <c r="S158" s="1">
        <f>IF(HEX2DEC(RIGHT(F158,4))&gt;=32768,HEX2DEC(RIGHT(F158,4))-65536,HEX2DEC(RIGHT(F158,4)))/Codes!$N$2</f>
        <v>0</v>
      </c>
      <c r="T158" s="18">
        <f t="shared" si="40"/>
        <v>361</v>
      </c>
      <c r="U158" s="1">
        <f t="shared" si="41"/>
        <v>100</v>
      </c>
      <c r="V158" s="1">
        <f t="shared" si="42"/>
        <v>0</v>
      </c>
      <c r="W158" s="1" t="str">
        <f t="shared" si="43"/>
        <v>101</v>
      </c>
      <c r="X158" s="1">
        <f t="shared" si="44"/>
        <v>3</v>
      </c>
      <c r="Y158" s="1">
        <f t="shared" si="45"/>
        <v>5</v>
      </c>
      <c r="Z158" s="1" t="str">
        <f>VLOOKUP(BIN2DEC(MID(HEX2BIN(MID(H158,3,2),8),2,5)),Codes!$E$1:$F$18,2)</f>
        <v>Normal</v>
      </c>
      <c r="AA158" s="6" t="str">
        <f t="shared" si="46"/>
        <v>0</v>
      </c>
      <c r="AB158" s="1">
        <f t="shared" si="47"/>
        <v>2</v>
      </c>
      <c r="AC158" s="1" t="str">
        <f>VLOOKUP(BIN2DEC(RIGHT(HEX2BIN(MID(H158,6,1),4),1)&amp;LEFT(HEX2BIN(MID(H158,7,1),4),1)),Codes!$K$1:$L$5,2)</f>
        <v>M</v>
      </c>
      <c r="AD158" s="1" t="str">
        <f>VLOOKUP(BIN2DEC(RIGHT(HEX2BIN(MID(H158,7,1),4),3)&amp;LEFT(HEX2BIN(MID(H158,8,1),4),2)),Codes!$H$2:$I$33,2)</f>
        <v>Punch</v>
      </c>
      <c r="AE158" s="1" t="str">
        <f t="shared" si="48"/>
        <v>1</v>
      </c>
      <c r="AF158" s="1" t="str">
        <f t="shared" si="49"/>
        <v>1</v>
      </c>
    </row>
    <row r="159" spans="1:32">
      <c r="A159" s="3" t="s">
        <v>10665</v>
      </c>
      <c r="B159" s="1" t="s">
        <v>58</v>
      </c>
      <c r="C159" s="6" t="s">
        <v>1875</v>
      </c>
      <c r="D159" s="9" t="s">
        <v>10598</v>
      </c>
      <c r="E159" s="6" t="s">
        <v>232</v>
      </c>
      <c r="F159" s="6" t="s">
        <v>822</v>
      </c>
      <c r="G159" s="6" t="s">
        <v>557</v>
      </c>
      <c r="H159" s="6" t="s">
        <v>685</v>
      </c>
      <c r="J159" s="1" t="str">
        <f t="shared" si="34"/>
        <v>001011</v>
      </c>
      <c r="K159" s="1">
        <f t="shared" si="35"/>
        <v>0</v>
      </c>
      <c r="L159" s="6" t="str">
        <f t="shared" si="36"/>
        <v>00000</v>
      </c>
      <c r="M159" s="1">
        <f t="shared" si="37"/>
        <v>113</v>
      </c>
      <c r="N159" s="6" t="str">
        <f t="shared" si="38"/>
        <v>00</v>
      </c>
      <c r="O159" s="1">
        <f t="shared" si="39"/>
        <v>13</v>
      </c>
      <c r="P159" s="1">
        <f>IF(HEX2DEC(LEFT(E159,4))&gt;=32768,HEX2DEC(LEFT(E159,4))-65536,HEX2DEC(LEFT(E159,4)))/Codes!$N$2</f>
        <v>4.8</v>
      </c>
      <c r="Q159" s="1">
        <f>IF(HEX2DEC(RIGHT(E159,4))&gt;=32768,HEX2DEC(RIGHT(E159,4))-65536,HEX2DEC(RIGHT(E159,4)))/Codes!$N$2</f>
        <v>0</v>
      </c>
      <c r="R159" s="1">
        <f>IF(HEX2DEC(LEFT(F159,4))&gt;=32768,HEX2DEC(LEFT(F159,4))-65536,HEX2DEC(LEFT(F159,4)))/Codes!$N$2</f>
        <v>7.4</v>
      </c>
      <c r="S159" s="1">
        <f>IF(HEX2DEC(RIGHT(F159,4))&gt;=32768,HEX2DEC(RIGHT(F159,4))-65536,HEX2DEC(RIGHT(F159,4)))/Codes!$N$2</f>
        <v>0</v>
      </c>
      <c r="T159" s="18">
        <f t="shared" si="40"/>
        <v>361</v>
      </c>
      <c r="U159" s="1">
        <f t="shared" si="41"/>
        <v>100</v>
      </c>
      <c r="V159" s="1">
        <f t="shared" si="42"/>
        <v>0</v>
      </c>
      <c r="W159" s="1" t="str">
        <f t="shared" si="43"/>
        <v>101</v>
      </c>
      <c r="X159" s="1">
        <f t="shared" si="44"/>
        <v>3</v>
      </c>
      <c r="Y159" s="1">
        <f t="shared" si="45"/>
        <v>8</v>
      </c>
      <c r="Z159" s="1" t="str">
        <f>VLOOKUP(BIN2DEC(MID(HEX2BIN(MID(H159,3,2),8),2,5)),Codes!$E$1:$F$18,2)</f>
        <v>Normal</v>
      </c>
      <c r="AA159" s="6" t="str">
        <f t="shared" si="46"/>
        <v>0</v>
      </c>
      <c r="AB159" s="1">
        <f t="shared" si="47"/>
        <v>4</v>
      </c>
      <c r="AC159" s="1" t="str">
        <f>VLOOKUP(BIN2DEC(RIGHT(HEX2BIN(MID(H159,6,1),4),1)&amp;LEFT(HEX2BIN(MID(H159,7,1),4),1)),Codes!$K$1:$L$5,2)</f>
        <v>L</v>
      </c>
      <c r="AD159" s="1" t="str">
        <f>VLOOKUP(BIN2DEC(RIGHT(HEX2BIN(MID(H159,7,1),4),3)&amp;LEFT(HEX2BIN(MID(H159,8,1),4),2)),Codes!$H$2:$I$33,2)</f>
        <v>Punch</v>
      </c>
      <c r="AE159" s="1" t="str">
        <f t="shared" si="48"/>
        <v>1</v>
      </c>
      <c r="AF159" s="1" t="str">
        <f t="shared" si="49"/>
        <v>1</v>
      </c>
    </row>
    <row r="160" spans="1:32">
      <c r="A160" s="3" t="s">
        <v>10666</v>
      </c>
      <c r="B160" s="1" t="s">
        <v>58</v>
      </c>
      <c r="C160" s="6" t="s">
        <v>1875</v>
      </c>
      <c r="D160" s="9" t="s">
        <v>10629</v>
      </c>
      <c r="E160" s="6" t="s">
        <v>824</v>
      </c>
      <c r="F160" s="6" t="s">
        <v>307</v>
      </c>
      <c r="G160" s="6" t="s">
        <v>557</v>
      </c>
      <c r="H160" s="6" t="s">
        <v>685</v>
      </c>
      <c r="J160" s="1" t="str">
        <f t="shared" si="34"/>
        <v>001011</v>
      </c>
      <c r="K160" s="1">
        <f t="shared" si="35"/>
        <v>1</v>
      </c>
      <c r="L160" s="6" t="str">
        <f t="shared" si="36"/>
        <v>00000</v>
      </c>
      <c r="M160" s="1">
        <f t="shared" si="37"/>
        <v>113</v>
      </c>
      <c r="N160" s="6" t="str">
        <f t="shared" si="38"/>
        <v>00</v>
      </c>
      <c r="O160" s="1">
        <f t="shared" si="39"/>
        <v>13</v>
      </c>
      <c r="P160" s="1">
        <f>IF(HEX2DEC(LEFT(E160,4))&gt;=32768,HEX2DEC(LEFT(E160,4))-65536,HEX2DEC(LEFT(E160,4)))/Codes!$N$2</f>
        <v>2</v>
      </c>
      <c r="Q160" s="1">
        <f>IF(HEX2DEC(RIGHT(E160,4))&gt;=32768,HEX2DEC(RIGHT(E160,4))-65536,HEX2DEC(RIGHT(E160,4)))/Codes!$N$2</f>
        <v>0</v>
      </c>
      <c r="R160" s="1">
        <f>IF(HEX2DEC(LEFT(F160,4))&gt;=32768,HEX2DEC(LEFT(F160,4))-65536,HEX2DEC(LEFT(F160,4)))/Codes!$N$2</f>
        <v>3.2</v>
      </c>
      <c r="S160" s="1">
        <f>IF(HEX2DEC(RIGHT(F160,4))&gt;=32768,HEX2DEC(RIGHT(F160,4))-65536,HEX2DEC(RIGHT(F160,4)))/Codes!$N$2</f>
        <v>0</v>
      </c>
      <c r="T160" s="18">
        <f t="shared" si="40"/>
        <v>361</v>
      </c>
      <c r="U160" s="1">
        <f t="shared" si="41"/>
        <v>100</v>
      </c>
      <c r="V160" s="1">
        <f t="shared" si="42"/>
        <v>0</v>
      </c>
      <c r="W160" s="1" t="str">
        <f t="shared" si="43"/>
        <v>101</v>
      </c>
      <c r="X160" s="1">
        <f t="shared" si="44"/>
        <v>3</v>
      </c>
      <c r="Y160" s="1">
        <f t="shared" si="45"/>
        <v>8</v>
      </c>
      <c r="Z160" s="1" t="str">
        <f>VLOOKUP(BIN2DEC(MID(HEX2BIN(MID(H160,3,2),8),2,5)),Codes!$E$1:$F$18,2)</f>
        <v>Normal</v>
      </c>
      <c r="AA160" s="6" t="str">
        <f t="shared" si="46"/>
        <v>0</v>
      </c>
      <c r="AB160" s="1">
        <f t="shared" si="47"/>
        <v>4</v>
      </c>
      <c r="AC160" s="1" t="str">
        <f>VLOOKUP(BIN2DEC(RIGHT(HEX2BIN(MID(H160,6,1),4),1)&amp;LEFT(HEX2BIN(MID(H160,7,1),4),1)),Codes!$K$1:$L$5,2)</f>
        <v>L</v>
      </c>
      <c r="AD160" s="1" t="str">
        <f>VLOOKUP(BIN2DEC(RIGHT(HEX2BIN(MID(H160,7,1),4),3)&amp;LEFT(HEX2BIN(MID(H160,8,1),4),2)),Codes!$H$2:$I$33,2)</f>
        <v>Punch</v>
      </c>
      <c r="AE160" s="1" t="str">
        <f t="shared" si="48"/>
        <v>1</v>
      </c>
      <c r="AF160" s="1" t="str">
        <f t="shared" si="49"/>
        <v>1</v>
      </c>
    </row>
    <row r="161" spans="1:32">
      <c r="A161" s="3" t="s">
        <v>10667</v>
      </c>
      <c r="B161" s="1" t="s">
        <v>58</v>
      </c>
      <c r="C161" s="6" t="s">
        <v>1875</v>
      </c>
      <c r="D161" s="9" t="s">
        <v>10631</v>
      </c>
      <c r="E161" s="6" t="s">
        <v>824</v>
      </c>
      <c r="F161" s="6" t="s">
        <v>91</v>
      </c>
      <c r="G161" s="6" t="s">
        <v>557</v>
      </c>
      <c r="H161" s="6" t="s">
        <v>685</v>
      </c>
      <c r="J161" s="1" t="str">
        <f t="shared" si="34"/>
        <v>001011</v>
      </c>
      <c r="K161" s="1">
        <f t="shared" si="35"/>
        <v>2</v>
      </c>
      <c r="L161" s="6" t="str">
        <f t="shared" si="36"/>
        <v>00000</v>
      </c>
      <c r="M161" s="1">
        <f t="shared" si="37"/>
        <v>113</v>
      </c>
      <c r="N161" s="6" t="str">
        <f t="shared" si="38"/>
        <v>00</v>
      </c>
      <c r="O161" s="1">
        <f t="shared" si="39"/>
        <v>13</v>
      </c>
      <c r="P161" s="1">
        <f>IF(HEX2DEC(LEFT(E161,4))&gt;=32768,HEX2DEC(LEFT(E161,4))-65536,HEX2DEC(LEFT(E161,4)))/Codes!$N$2</f>
        <v>2</v>
      </c>
      <c r="Q161" s="1">
        <f>IF(HEX2DEC(RIGHT(E161,4))&gt;=32768,HEX2DEC(RIGHT(E161,4))-65536,HEX2DEC(RIGHT(E161,4)))/Codes!$N$2</f>
        <v>0</v>
      </c>
      <c r="R161" s="1">
        <f>IF(HEX2DEC(LEFT(F161,4))&gt;=32768,HEX2DEC(LEFT(F161,4))-65536,HEX2DEC(LEFT(F161,4)))/Codes!$N$2</f>
        <v>0</v>
      </c>
      <c r="S161" s="1">
        <f>IF(HEX2DEC(RIGHT(F161,4))&gt;=32768,HEX2DEC(RIGHT(F161,4))-65536,HEX2DEC(RIGHT(F161,4)))/Codes!$N$2</f>
        <v>0</v>
      </c>
      <c r="T161" s="18">
        <f t="shared" si="40"/>
        <v>361</v>
      </c>
      <c r="U161" s="1">
        <f t="shared" si="41"/>
        <v>100</v>
      </c>
      <c r="V161" s="1">
        <f t="shared" si="42"/>
        <v>0</v>
      </c>
      <c r="W161" s="1" t="str">
        <f t="shared" si="43"/>
        <v>101</v>
      </c>
      <c r="X161" s="1">
        <f t="shared" si="44"/>
        <v>3</v>
      </c>
      <c r="Y161" s="1">
        <f t="shared" si="45"/>
        <v>8</v>
      </c>
      <c r="Z161" s="1" t="str">
        <f>VLOOKUP(BIN2DEC(MID(HEX2BIN(MID(H161,3,2),8),2,5)),Codes!$E$1:$F$18,2)</f>
        <v>Normal</v>
      </c>
      <c r="AA161" s="6" t="str">
        <f t="shared" si="46"/>
        <v>0</v>
      </c>
      <c r="AB161" s="1">
        <f t="shared" si="47"/>
        <v>4</v>
      </c>
      <c r="AC161" s="1" t="str">
        <f>VLOOKUP(BIN2DEC(RIGHT(HEX2BIN(MID(H161,6,1),4),1)&amp;LEFT(HEX2BIN(MID(H161,7,1),4),1)),Codes!$K$1:$L$5,2)</f>
        <v>L</v>
      </c>
      <c r="AD161" s="1" t="str">
        <f>VLOOKUP(BIN2DEC(RIGHT(HEX2BIN(MID(H161,7,1),4),3)&amp;LEFT(HEX2BIN(MID(H161,8,1),4),2)),Codes!$H$2:$I$33,2)</f>
        <v>Punch</v>
      </c>
      <c r="AE161" s="1" t="str">
        <f t="shared" si="48"/>
        <v>1</v>
      </c>
      <c r="AF161" s="1" t="str">
        <f t="shared" si="49"/>
        <v>1</v>
      </c>
    </row>
    <row r="162" spans="1:32">
      <c r="A162" s="3" t="s">
        <v>10668</v>
      </c>
      <c r="B162" s="1" t="s">
        <v>58</v>
      </c>
      <c r="C162" s="6" t="s">
        <v>1876</v>
      </c>
      <c r="D162" s="9" t="s">
        <v>10633</v>
      </c>
      <c r="E162" s="6" t="s">
        <v>232</v>
      </c>
      <c r="F162" s="6" t="s">
        <v>822</v>
      </c>
      <c r="G162" s="6" t="s">
        <v>557</v>
      </c>
      <c r="H162" s="6" t="s">
        <v>830</v>
      </c>
      <c r="J162" s="1" t="str">
        <f t="shared" si="34"/>
        <v>001011</v>
      </c>
      <c r="K162" s="1">
        <f t="shared" si="35"/>
        <v>0</v>
      </c>
      <c r="L162" s="6" t="str">
        <f t="shared" si="36"/>
        <v>00000</v>
      </c>
      <c r="M162" s="1">
        <f t="shared" si="37"/>
        <v>113</v>
      </c>
      <c r="N162" s="6" t="str">
        <f t="shared" si="38"/>
        <v>00</v>
      </c>
      <c r="O162" s="1">
        <f t="shared" si="39"/>
        <v>18</v>
      </c>
      <c r="P162" s="1">
        <f>IF(HEX2DEC(LEFT(E162,4))&gt;=32768,HEX2DEC(LEFT(E162,4))-65536,HEX2DEC(LEFT(E162,4)))/Codes!$N$2</f>
        <v>4.8</v>
      </c>
      <c r="Q162" s="1">
        <f>IF(HEX2DEC(RIGHT(E162,4))&gt;=32768,HEX2DEC(RIGHT(E162,4))-65536,HEX2DEC(RIGHT(E162,4)))/Codes!$N$2</f>
        <v>0</v>
      </c>
      <c r="R162" s="1">
        <f>IF(HEX2DEC(LEFT(F162,4))&gt;=32768,HEX2DEC(LEFT(F162,4))-65536,HEX2DEC(LEFT(F162,4)))/Codes!$N$2</f>
        <v>7.4</v>
      </c>
      <c r="S162" s="1">
        <f>IF(HEX2DEC(RIGHT(F162,4))&gt;=32768,HEX2DEC(RIGHT(F162,4))-65536,HEX2DEC(RIGHT(F162,4)))/Codes!$N$2</f>
        <v>0</v>
      </c>
      <c r="T162" s="18">
        <f t="shared" si="40"/>
        <v>361</v>
      </c>
      <c r="U162" s="1">
        <f t="shared" si="41"/>
        <v>100</v>
      </c>
      <c r="V162" s="1">
        <f t="shared" si="42"/>
        <v>0</v>
      </c>
      <c r="W162" s="1" t="str">
        <f t="shared" si="43"/>
        <v>101</v>
      </c>
      <c r="X162" s="1">
        <f t="shared" si="44"/>
        <v>3</v>
      </c>
      <c r="Y162" s="1">
        <f t="shared" si="45"/>
        <v>12</v>
      </c>
      <c r="Z162" s="1" t="str">
        <f>VLOOKUP(BIN2DEC(MID(HEX2BIN(MID(H162,3,2),8),2,5)),Codes!$E$1:$F$18,2)</f>
        <v>Normal</v>
      </c>
      <c r="AA162" s="6" t="str">
        <f t="shared" si="46"/>
        <v>0</v>
      </c>
      <c r="AB162" s="1">
        <f t="shared" si="47"/>
        <v>6</v>
      </c>
      <c r="AC162" s="1" t="str">
        <f>VLOOKUP(BIN2DEC(RIGHT(HEX2BIN(MID(H162,6,1),4),1)&amp;LEFT(HEX2BIN(MID(H162,7,1),4),1)),Codes!$K$1:$L$5,2)</f>
        <v>L</v>
      </c>
      <c r="AD162" s="1" t="str">
        <f>VLOOKUP(BIN2DEC(RIGHT(HEX2BIN(MID(H162,7,1),4),3)&amp;LEFT(HEX2BIN(MID(H162,8,1),4),2)),Codes!$H$2:$I$33,2)</f>
        <v>Punch</v>
      </c>
      <c r="AE162" s="1" t="str">
        <f t="shared" si="48"/>
        <v>1</v>
      </c>
      <c r="AF162" s="1" t="str">
        <f t="shared" si="49"/>
        <v>1</v>
      </c>
    </row>
    <row r="163" spans="1:32">
      <c r="A163" s="3" t="s">
        <v>10669</v>
      </c>
      <c r="B163" s="1" t="s">
        <v>58</v>
      </c>
      <c r="C163" s="6" t="s">
        <v>1876</v>
      </c>
      <c r="D163" s="9" t="s">
        <v>10635</v>
      </c>
      <c r="E163" s="6" t="s">
        <v>824</v>
      </c>
      <c r="F163" s="6" t="s">
        <v>307</v>
      </c>
      <c r="G163" s="6" t="s">
        <v>557</v>
      </c>
      <c r="H163" s="6" t="s">
        <v>830</v>
      </c>
      <c r="J163" s="1" t="str">
        <f t="shared" si="34"/>
        <v>001011</v>
      </c>
      <c r="K163" s="1">
        <f t="shared" si="35"/>
        <v>1</v>
      </c>
      <c r="L163" s="6" t="str">
        <f t="shared" si="36"/>
        <v>00000</v>
      </c>
      <c r="M163" s="1">
        <f t="shared" si="37"/>
        <v>113</v>
      </c>
      <c r="N163" s="6" t="str">
        <f t="shared" si="38"/>
        <v>00</v>
      </c>
      <c r="O163" s="1">
        <f t="shared" si="39"/>
        <v>18</v>
      </c>
      <c r="P163" s="1">
        <f>IF(HEX2DEC(LEFT(E163,4))&gt;=32768,HEX2DEC(LEFT(E163,4))-65536,HEX2DEC(LEFT(E163,4)))/Codes!$N$2</f>
        <v>2</v>
      </c>
      <c r="Q163" s="1">
        <f>IF(HEX2DEC(RIGHT(E163,4))&gt;=32768,HEX2DEC(RIGHT(E163,4))-65536,HEX2DEC(RIGHT(E163,4)))/Codes!$N$2</f>
        <v>0</v>
      </c>
      <c r="R163" s="1">
        <f>IF(HEX2DEC(LEFT(F163,4))&gt;=32768,HEX2DEC(LEFT(F163,4))-65536,HEX2DEC(LEFT(F163,4)))/Codes!$N$2</f>
        <v>3.2</v>
      </c>
      <c r="S163" s="1">
        <f>IF(HEX2DEC(RIGHT(F163,4))&gt;=32768,HEX2DEC(RIGHT(F163,4))-65536,HEX2DEC(RIGHT(F163,4)))/Codes!$N$2</f>
        <v>0</v>
      </c>
      <c r="T163" s="18">
        <f t="shared" si="40"/>
        <v>361</v>
      </c>
      <c r="U163" s="1">
        <f t="shared" si="41"/>
        <v>100</v>
      </c>
      <c r="V163" s="1">
        <f t="shared" si="42"/>
        <v>0</v>
      </c>
      <c r="W163" s="1" t="str">
        <f t="shared" si="43"/>
        <v>101</v>
      </c>
      <c r="X163" s="1">
        <f t="shared" si="44"/>
        <v>3</v>
      </c>
      <c r="Y163" s="1">
        <f t="shared" si="45"/>
        <v>12</v>
      </c>
      <c r="Z163" s="1" t="str">
        <f>VLOOKUP(BIN2DEC(MID(HEX2BIN(MID(H163,3,2),8),2,5)),Codes!$E$1:$F$18,2)</f>
        <v>Normal</v>
      </c>
      <c r="AA163" s="6" t="str">
        <f t="shared" si="46"/>
        <v>0</v>
      </c>
      <c r="AB163" s="1">
        <f t="shared" si="47"/>
        <v>6</v>
      </c>
      <c r="AC163" s="1" t="str">
        <f>VLOOKUP(BIN2DEC(RIGHT(HEX2BIN(MID(H163,6,1),4),1)&amp;LEFT(HEX2BIN(MID(H163,7,1),4),1)),Codes!$K$1:$L$5,2)</f>
        <v>L</v>
      </c>
      <c r="AD163" s="1" t="str">
        <f>VLOOKUP(BIN2DEC(RIGHT(HEX2BIN(MID(H163,7,1),4),3)&amp;LEFT(HEX2BIN(MID(H163,8,1),4),2)),Codes!$H$2:$I$33,2)</f>
        <v>Punch</v>
      </c>
      <c r="AE163" s="1" t="str">
        <f t="shared" si="48"/>
        <v>1</v>
      </c>
      <c r="AF163" s="1" t="str">
        <f t="shared" si="49"/>
        <v>1</v>
      </c>
    </row>
    <row r="164" spans="1:32">
      <c r="A164" s="3" t="s">
        <v>10670</v>
      </c>
      <c r="B164" s="1" t="s">
        <v>58</v>
      </c>
      <c r="C164" s="6" t="s">
        <v>1876</v>
      </c>
      <c r="D164" s="9" t="s">
        <v>10637</v>
      </c>
      <c r="E164" s="6" t="s">
        <v>824</v>
      </c>
      <c r="F164" s="6" t="s">
        <v>91</v>
      </c>
      <c r="G164" s="6" t="s">
        <v>557</v>
      </c>
      <c r="H164" s="6" t="s">
        <v>830</v>
      </c>
      <c r="J164" s="1" t="str">
        <f t="shared" si="34"/>
        <v>001011</v>
      </c>
      <c r="K164" s="1">
        <f t="shared" si="35"/>
        <v>2</v>
      </c>
      <c r="L164" s="6" t="str">
        <f t="shared" si="36"/>
        <v>00000</v>
      </c>
      <c r="M164" s="1">
        <f t="shared" si="37"/>
        <v>113</v>
      </c>
      <c r="N164" s="6" t="str">
        <f t="shared" si="38"/>
        <v>00</v>
      </c>
      <c r="O164" s="1">
        <f t="shared" si="39"/>
        <v>18</v>
      </c>
      <c r="P164" s="1">
        <f>IF(HEX2DEC(LEFT(E164,4))&gt;=32768,HEX2DEC(LEFT(E164,4))-65536,HEX2DEC(LEFT(E164,4)))/Codes!$N$2</f>
        <v>2</v>
      </c>
      <c r="Q164" s="1">
        <f>IF(HEX2DEC(RIGHT(E164,4))&gt;=32768,HEX2DEC(RIGHT(E164,4))-65536,HEX2DEC(RIGHT(E164,4)))/Codes!$N$2</f>
        <v>0</v>
      </c>
      <c r="R164" s="1">
        <f>IF(HEX2DEC(LEFT(F164,4))&gt;=32768,HEX2DEC(LEFT(F164,4))-65536,HEX2DEC(LEFT(F164,4)))/Codes!$N$2</f>
        <v>0</v>
      </c>
      <c r="S164" s="1">
        <f>IF(HEX2DEC(RIGHT(F164,4))&gt;=32768,HEX2DEC(RIGHT(F164,4))-65536,HEX2DEC(RIGHT(F164,4)))/Codes!$N$2</f>
        <v>0</v>
      </c>
      <c r="T164" s="18">
        <f t="shared" si="40"/>
        <v>361</v>
      </c>
      <c r="U164" s="1">
        <f t="shared" si="41"/>
        <v>100</v>
      </c>
      <c r="V164" s="1">
        <f t="shared" si="42"/>
        <v>0</v>
      </c>
      <c r="W164" s="1" t="str">
        <f t="shared" si="43"/>
        <v>101</v>
      </c>
      <c r="X164" s="1">
        <f t="shared" si="44"/>
        <v>3</v>
      </c>
      <c r="Y164" s="1">
        <f t="shared" si="45"/>
        <v>12</v>
      </c>
      <c r="Z164" s="1" t="str">
        <f>VLOOKUP(BIN2DEC(MID(HEX2BIN(MID(H164,3,2),8),2,5)),Codes!$E$1:$F$18,2)</f>
        <v>Normal</v>
      </c>
      <c r="AA164" s="6" t="str">
        <f t="shared" si="46"/>
        <v>0</v>
      </c>
      <c r="AB164" s="1">
        <f t="shared" si="47"/>
        <v>6</v>
      </c>
      <c r="AC164" s="1" t="str">
        <f>VLOOKUP(BIN2DEC(RIGHT(HEX2BIN(MID(H164,6,1),4),1)&amp;LEFT(HEX2BIN(MID(H164,7,1),4),1)),Codes!$K$1:$L$5,2)</f>
        <v>L</v>
      </c>
      <c r="AD164" s="1" t="str">
        <f>VLOOKUP(BIN2DEC(RIGHT(HEX2BIN(MID(H164,7,1),4),3)&amp;LEFT(HEX2BIN(MID(H164,8,1),4),2)),Codes!$H$2:$I$33,2)</f>
        <v>Punch</v>
      </c>
      <c r="AE164" s="1" t="str">
        <f t="shared" si="48"/>
        <v>1</v>
      </c>
      <c r="AF164" s="1" t="str">
        <f t="shared" si="49"/>
        <v>1</v>
      </c>
    </row>
    <row r="165" spans="1:32">
      <c r="A165" s="3" t="s">
        <v>10671</v>
      </c>
      <c r="B165" s="1" t="s">
        <v>58</v>
      </c>
      <c r="C165" s="6" t="s">
        <v>1877</v>
      </c>
      <c r="D165" s="9" t="s">
        <v>10617</v>
      </c>
      <c r="E165" s="6" t="s">
        <v>232</v>
      </c>
      <c r="F165" s="6" t="s">
        <v>822</v>
      </c>
      <c r="G165" s="6" t="s">
        <v>743</v>
      </c>
      <c r="H165" s="6" t="s">
        <v>834</v>
      </c>
      <c r="J165" s="1" t="str">
        <f t="shared" si="34"/>
        <v>001011</v>
      </c>
      <c r="K165" s="1">
        <f t="shared" si="35"/>
        <v>0</v>
      </c>
      <c r="L165" s="6" t="str">
        <f t="shared" si="36"/>
        <v>00000</v>
      </c>
      <c r="M165" s="1">
        <f t="shared" si="37"/>
        <v>113</v>
      </c>
      <c r="N165" s="6" t="str">
        <f t="shared" si="38"/>
        <v>00</v>
      </c>
      <c r="O165" s="1">
        <f t="shared" si="39"/>
        <v>16</v>
      </c>
      <c r="P165" s="1">
        <f>IF(HEX2DEC(LEFT(E165,4))&gt;=32768,HEX2DEC(LEFT(E165,4))-65536,HEX2DEC(LEFT(E165,4)))/Codes!$N$2</f>
        <v>4.8</v>
      </c>
      <c r="Q165" s="1">
        <f>IF(HEX2DEC(RIGHT(E165,4))&gt;=32768,HEX2DEC(RIGHT(E165,4))-65536,HEX2DEC(RIGHT(E165,4)))/Codes!$N$2</f>
        <v>0</v>
      </c>
      <c r="R165" s="1">
        <f>IF(HEX2DEC(LEFT(F165,4))&gt;=32768,HEX2DEC(LEFT(F165,4))-65536,HEX2DEC(LEFT(F165,4)))/Codes!$N$2</f>
        <v>7.4</v>
      </c>
      <c r="S165" s="1">
        <f>IF(HEX2DEC(RIGHT(F165,4))&gt;=32768,HEX2DEC(RIGHT(F165,4))-65536,HEX2DEC(RIGHT(F165,4)))/Codes!$N$2</f>
        <v>0</v>
      </c>
      <c r="T165" s="18">
        <f t="shared" si="40"/>
        <v>361</v>
      </c>
      <c r="U165" s="1">
        <f t="shared" si="41"/>
        <v>70</v>
      </c>
      <c r="V165" s="1">
        <f t="shared" si="42"/>
        <v>0</v>
      </c>
      <c r="W165" s="1" t="str">
        <f t="shared" si="43"/>
        <v>101</v>
      </c>
      <c r="X165" s="1">
        <f t="shared" si="44"/>
        <v>3</v>
      </c>
      <c r="Y165" s="1">
        <f t="shared" si="45"/>
        <v>35</v>
      </c>
      <c r="Z165" s="1" t="str">
        <f>VLOOKUP(BIN2DEC(MID(HEX2BIN(MID(H165,3,2),8),2,5)),Codes!$E$1:$F$18,2)</f>
        <v>Normal</v>
      </c>
      <c r="AA165" s="6" t="str">
        <f t="shared" si="46"/>
        <v>0</v>
      </c>
      <c r="AB165" s="1">
        <f t="shared" si="47"/>
        <v>0</v>
      </c>
      <c r="AC165" s="1" t="str">
        <f>VLOOKUP(BIN2DEC(RIGHT(HEX2BIN(MID(H165,6,1),4),1)&amp;LEFT(HEX2BIN(MID(H165,7,1),4),1)),Codes!$K$1:$L$5,2)</f>
        <v>L</v>
      </c>
      <c r="AD165" s="1" t="str">
        <f>VLOOKUP(BIN2DEC(RIGHT(HEX2BIN(MID(H165,7,1),4),3)&amp;LEFT(HEX2BIN(MID(H165,8,1),4),2)),Codes!$H$2:$I$33,2)</f>
        <v>Punch</v>
      </c>
      <c r="AE165" s="1" t="str">
        <f t="shared" si="48"/>
        <v>1</v>
      </c>
      <c r="AF165" s="1" t="str">
        <f t="shared" si="49"/>
        <v>1</v>
      </c>
    </row>
    <row r="166" spans="1:32">
      <c r="A166" s="3" t="s">
        <v>10672</v>
      </c>
      <c r="B166" s="1" t="s">
        <v>58</v>
      </c>
      <c r="C166" s="6" t="s">
        <v>1877</v>
      </c>
      <c r="D166" s="9" t="s">
        <v>10619</v>
      </c>
      <c r="E166" s="6" t="s">
        <v>824</v>
      </c>
      <c r="F166" s="6" t="s">
        <v>307</v>
      </c>
      <c r="G166" s="6" t="s">
        <v>743</v>
      </c>
      <c r="H166" s="6" t="s">
        <v>834</v>
      </c>
      <c r="J166" s="1" t="str">
        <f t="shared" si="34"/>
        <v>001011</v>
      </c>
      <c r="K166" s="1">
        <f t="shared" si="35"/>
        <v>1</v>
      </c>
      <c r="L166" s="6" t="str">
        <f t="shared" si="36"/>
        <v>00000</v>
      </c>
      <c r="M166" s="1">
        <f t="shared" si="37"/>
        <v>113</v>
      </c>
      <c r="N166" s="6" t="str">
        <f t="shared" si="38"/>
        <v>00</v>
      </c>
      <c r="O166" s="1">
        <f t="shared" si="39"/>
        <v>14</v>
      </c>
      <c r="P166" s="1">
        <f>IF(HEX2DEC(LEFT(E166,4))&gt;=32768,HEX2DEC(LEFT(E166,4))-65536,HEX2DEC(LEFT(E166,4)))/Codes!$N$2</f>
        <v>2</v>
      </c>
      <c r="Q166" s="1">
        <f>IF(HEX2DEC(RIGHT(E166,4))&gt;=32768,HEX2DEC(RIGHT(E166,4))-65536,HEX2DEC(RIGHT(E166,4)))/Codes!$N$2</f>
        <v>0</v>
      </c>
      <c r="R166" s="1">
        <f>IF(HEX2DEC(LEFT(F166,4))&gt;=32768,HEX2DEC(LEFT(F166,4))-65536,HEX2DEC(LEFT(F166,4)))/Codes!$N$2</f>
        <v>3.2</v>
      </c>
      <c r="S166" s="1">
        <f>IF(HEX2DEC(RIGHT(F166,4))&gt;=32768,HEX2DEC(RIGHT(F166,4))-65536,HEX2DEC(RIGHT(F166,4)))/Codes!$N$2</f>
        <v>0</v>
      </c>
      <c r="T166" s="18">
        <f t="shared" si="40"/>
        <v>361</v>
      </c>
      <c r="U166" s="1">
        <f t="shared" si="41"/>
        <v>70</v>
      </c>
      <c r="V166" s="1">
        <f t="shared" si="42"/>
        <v>0</v>
      </c>
      <c r="W166" s="1" t="str">
        <f t="shared" si="43"/>
        <v>101</v>
      </c>
      <c r="X166" s="1">
        <f t="shared" si="44"/>
        <v>3</v>
      </c>
      <c r="Y166" s="1">
        <f t="shared" si="45"/>
        <v>35</v>
      </c>
      <c r="Z166" s="1" t="str">
        <f>VLOOKUP(BIN2DEC(MID(HEX2BIN(MID(H166,3,2),8),2,5)),Codes!$E$1:$F$18,2)</f>
        <v>Normal</v>
      </c>
      <c r="AA166" s="6" t="str">
        <f t="shared" si="46"/>
        <v>0</v>
      </c>
      <c r="AB166" s="1">
        <f t="shared" si="47"/>
        <v>0</v>
      </c>
      <c r="AC166" s="1" t="str">
        <f>VLOOKUP(BIN2DEC(RIGHT(HEX2BIN(MID(H166,6,1),4),1)&amp;LEFT(HEX2BIN(MID(H166,7,1),4),1)),Codes!$K$1:$L$5,2)</f>
        <v>L</v>
      </c>
      <c r="AD166" s="1" t="str">
        <f>VLOOKUP(BIN2DEC(RIGHT(HEX2BIN(MID(H166,7,1),4),3)&amp;LEFT(HEX2BIN(MID(H166,8,1),4),2)),Codes!$H$2:$I$33,2)</f>
        <v>Punch</v>
      </c>
      <c r="AE166" s="1" t="str">
        <f t="shared" si="48"/>
        <v>1</v>
      </c>
      <c r="AF166" s="1" t="str">
        <f t="shared" si="49"/>
        <v>1</v>
      </c>
    </row>
    <row r="167" spans="1:32">
      <c r="A167" s="3" t="s">
        <v>10673</v>
      </c>
      <c r="B167" s="1" t="s">
        <v>58</v>
      </c>
      <c r="C167" s="6" t="s">
        <v>1877</v>
      </c>
      <c r="D167" s="9" t="s">
        <v>10609</v>
      </c>
      <c r="E167" s="6" t="s">
        <v>824</v>
      </c>
      <c r="F167" s="6" t="s">
        <v>91</v>
      </c>
      <c r="G167" s="6" t="s">
        <v>743</v>
      </c>
      <c r="H167" s="6" t="s">
        <v>834</v>
      </c>
      <c r="J167" s="1" t="str">
        <f t="shared" si="34"/>
        <v>001011</v>
      </c>
      <c r="K167" s="1">
        <f t="shared" si="35"/>
        <v>2</v>
      </c>
      <c r="L167" s="6" t="str">
        <f t="shared" si="36"/>
        <v>00000</v>
      </c>
      <c r="M167" s="1">
        <f t="shared" si="37"/>
        <v>113</v>
      </c>
      <c r="N167" s="6" t="str">
        <f t="shared" si="38"/>
        <v>00</v>
      </c>
      <c r="O167" s="1">
        <f t="shared" si="39"/>
        <v>12</v>
      </c>
      <c r="P167" s="1">
        <f>IF(HEX2DEC(LEFT(E167,4))&gt;=32768,HEX2DEC(LEFT(E167,4))-65536,HEX2DEC(LEFT(E167,4)))/Codes!$N$2</f>
        <v>2</v>
      </c>
      <c r="Q167" s="1">
        <f>IF(HEX2DEC(RIGHT(E167,4))&gt;=32768,HEX2DEC(RIGHT(E167,4))-65536,HEX2DEC(RIGHT(E167,4)))/Codes!$N$2</f>
        <v>0</v>
      </c>
      <c r="R167" s="1">
        <f>IF(HEX2DEC(LEFT(F167,4))&gt;=32768,HEX2DEC(LEFT(F167,4))-65536,HEX2DEC(LEFT(F167,4)))/Codes!$N$2</f>
        <v>0</v>
      </c>
      <c r="S167" s="1">
        <f>IF(HEX2DEC(RIGHT(F167,4))&gt;=32768,HEX2DEC(RIGHT(F167,4))-65536,HEX2DEC(RIGHT(F167,4)))/Codes!$N$2</f>
        <v>0</v>
      </c>
      <c r="T167" s="18">
        <f t="shared" si="40"/>
        <v>361</v>
      </c>
      <c r="U167" s="1">
        <f t="shared" si="41"/>
        <v>70</v>
      </c>
      <c r="V167" s="1">
        <f t="shared" si="42"/>
        <v>0</v>
      </c>
      <c r="W167" s="1" t="str">
        <f t="shared" si="43"/>
        <v>101</v>
      </c>
      <c r="X167" s="1">
        <f t="shared" si="44"/>
        <v>3</v>
      </c>
      <c r="Y167" s="1">
        <f t="shared" si="45"/>
        <v>35</v>
      </c>
      <c r="Z167" s="1" t="str">
        <f>VLOOKUP(BIN2DEC(MID(HEX2BIN(MID(H167,3,2),8),2,5)),Codes!$E$1:$F$18,2)</f>
        <v>Normal</v>
      </c>
      <c r="AA167" s="6" t="str">
        <f t="shared" si="46"/>
        <v>0</v>
      </c>
      <c r="AB167" s="1">
        <f t="shared" si="47"/>
        <v>0</v>
      </c>
      <c r="AC167" s="1" t="str">
        <f>VLOOKUP(BIN2DEC(RIGHT(HEX2BIN(MID(H167,6,1),4),1)&amp;LEFT(HEX2BIN(MID(H167,7,1),4),1)),Codes!$K$1:$L$5,2)</f>
        <v>L</v>
      </c>
      <c r="AD167" s="1" t="str">
        <f>VLOOKUP(BIN2DEC(RIGHT(HEX2BIN(MID(H167,7,1),4),3)&amp;LEFT(HEX2BIN(MID(H167,8,1),4),2)),Codes!$H$2:$I$33,2)</f>
        <v>Punch</v>
      </c>
      <c r="AE167" s="1" t="str">
        <f t="shared" si="48"/>
        <v>1</v>
      </c>
      <c r="AF167" s="1" t="str">
        <f t="shared" si="49"/>
        <v>1</v>
      </c>
    </row>
    <row r="168" spans="1:32">
      <c r="A168" s="3" t="s">
        <v>10674</v>
      </c>
      <c r="B168" s="1" t="s">
        <v>58</v>
      </c>
      <c r="C168" s="6" t="s">
        <v>693</v>
      </c>
      <c r="D168" s="9" t="s">
        <v>10642</v>
      </c>
      <c r="E168" s="6" t="s">
        <v>307</v>
      </c>
      <c r="F168" s="6" t="s">
        <v>232</v>
      </c>
      <c r="G168" s="6" t="s">
        <v>691</v>
      </c>
      <c r="H168" s="6" t="s">
        <v>692</v>
      </c>
      <c r="J168" s="1" t="str">
        <f t="shared" si="34"/>
        <v>001011</v>
      </c>
      <c r="K168" s="1">
        <f t="shared" si="35"/>
        <v>0</v>
      </c>
      <c r="L168" s="6" t="str">
        <f t="shared" si="36"/>
        <v>00000</v>
      </c>
      <c r="M168" s="1">
        <f t="shared" si="37"/>
        <v>113</v>
      </c>
      <c r="N168" s="6" t="str">
        <f t="shared" si="38"/>
        <v>00</v>
      </c>
      <c r="O168" s="1">
        <f t="shared" si="39"/>
        <v>4</v>
      </c>
      <c r="P168" s="1">
        <f>IF(HEX2DEC(LEFT(E168,4))&gt;=32768,HEX2DEC(LEFT(E168,4))-65536,HEX2DEC(LEFT(E168,4)))/Codes!$N$2</f>
        <v>3.2</v>
      </c>
      <c r="Q168" s="1">
        <f>IF(HEX2DEC(RIGHT(E168,4))&gt;=32768,HEX2DEC(RIGHT(E168,4))-65536,HEX2DEC(RIGHT(E168,4)))/Codes!$N$2</f>
        <v>0</v>
      </c>
      <c r="R168" s="1">
        <f>IF(HEX2DEC(LEFT(F168,4))&gt;=32768,HEX2DEC(LEFT(F168,4))-65536,HEX2DEC(LEFT(F168,4)))/Codes!$N$2</f>
        <v>4.8</v>
      </c>
      <c r="S168" s="1">
        <f>IF(HEX2DEC(RIGHT(F168,4))&gt;=32768,HEX2DEC(RIGHT(F168,4))-65536,HEX2DEC(RIGHT(F168,4)))/Codes!$N$2</f>
        <v>0</v>
      </c>
      <c r="T168" s="18">
        <f t="shared" si="40"/>
        <v>361</v>
      </c>
      <c r="U168" s="1">
        <f t="shared" si="41"/>
        <v>150</v>
      </c>
      <c r="V168" s="1">
        <f t="shared" si="42"/>
        <v>0</v>
      </c>
      <c r="W168" s="1" t="str">
        <f t="shared" si="43"/>
        <v>101</v>
      </c>
      <c r="X168" s="1">
        <f t="shared" si="44"/>
        <v>3</v>
      </c>
      <c r="Y168" s="1">
        <f t="shared" si="45"/>
        <v>5</v>
      </c>
      <c r="Z168" s="1" t="str">
        <f>VLOOKUP(BIN2DEC(MID(HEX2BIN(MID(H168,3,2),8),2,5)),Codes!$E$1:$F$18,2)</f>
        <v>Flower</v>
      </c>
      <c r="AA168" s="6" t="str">
        <f t="shared" si="46"/>
        <v>0</v>
      </c>
      <c r="AB168" s="1">
        <f t="shared" si="47"/>
        <v>2</v>
      </c>
      <c r="AC168" s="1" t="str">
        <f>VLOOKUP(BIN2DEC(RIGHT(HEX2BIN(MID(H168,6,1),4),1)&amp;LEFT(HEX2BIN(MID(H168,7,1),4),1)),Codes!$K$1:$L$5,2)</f>
        <v>M</v>
      </c>
      <c r="AD168" s="1" t="str">
        <f>VLOOKUP(BIN2DEC(RIGHT(HEX2BIN(MID(H168,7,1),4),3)&amp;LEFT(HEX2BIN(MID(H168,8,1),4),2)),Codes!$H$2:$I$33,2)</f>
        <v>Punch</v>
      </c>
      <c r="AE168" s="1" t="str">
        <f t="shared" si="48"/>
        <v>1</v>
      </c>
      <c r="AF168" s="1" t="str">
        <f t="shared" si="49"/>
        <v>1</v>
      </c>
    </row>
    <row r="169" spans="1:32">
      <c r="A169" s="3" t="s">
        <v>10675</v>
      </c>
      <c r="B169" s="1" t="s">
        <v>58</v>
      </c>
      <c r="C169" s="6" t="s">
        <v>693</v>
      </c>
      <c r="D169" s="9" t="s">
        <v>10676</v>
      </c>
      <c r="E169" s="6" t="s">
        <v>824</v>
      </c>
      <c r="F169" s="6" t="s">
        <v>212</v>
      </c>
      <c r="G169" s="6" t="s">
        <v>691</v>
      </c>
      <c r="H169" s="6" t="s">
        <v>692</v>
      </c>
      <c r="J169" s="1" t="str">
        <f t="shared" si="34"/>
        <v>001011</v>
      </c>
      <c r="K169" s="1">
        <f t="shared" si="35"/>
        <v>1</v>
      </c>
      <c r="L169" s="6" t="str">
        <f t="shared" si="36"/>
        <v>00000</v>
      </c>
      <c r="M169" s="1">
        <f t="shared" si="37"/>
        <v>113</v>
      </c>
      <c r="N169" s="6" t="str">
        <f t="shared" si="38"/>
        <v>00</v>
      </c>
      <c r="O169" s="1">
        <f t="shared" si="39"/>
        <v>4</v>
      </c>
      <c r="P169" s="1">
        <f>IF(HEX2DEC(LEFT(E169,4))&gt;=32768,HEX2DEC(LEFT(E169,4))-65536,HEX2DEC(LEFT(E169,4)))/Codes!$N$2</f>
        <v>2</v>
      </c>
      <c r="Q169" s="1">
        <f>IF(HEX2DEC(RIGHT(E169,4))&gt;=32768,HEX2DEC(RIGHT(E169,4))-65536,HEX2DEC(RIGHT(E169,4)))/Codes!$N$2</f>
        <v>0</v>
      </c>
      <c r="R169" s="1">
        <f>IF(HEX2DEC(LEFT(F169,4))&gt;=32768,HEX2DEC(LEFT(F169,4))-65536,HEX2DEC(LEFT(F169,4)))/Codes!$N$2</f>
        <v>2.8</v>
      </c>
      <c r="S169" s="1">
        <f>IF(HEX2DEC(RIGHT(F169,4))&gt;=32768,HEX2DEC(RIGHT(F169,4))-65536,HEX2DEC(RIGHT(F169,4)))/Codes!$N$2</f>
        <v>0</v>
      </c>
      <c r="T169" s="18">
        <f t="shared" si="40"/>
        <v>361</v>
      </c>
      <c r="U169" s="1">
        <f t="shared" si="41"/>
        <v>150</v>
      </c>
      <c r="V169" s="1">
        <f t="shared" si="42"/>
        <v>0</v>
      </c>
      <c r="W169" s="1" t="str">
        <f t="shared" si="43"/>
        <v>101</v>
      </c>
      <c r="X169" s="1">
        <f t="shared" si="44"/>
        <v>3</v>
      </c>
      <c r="Y169" s="1">
        <f t="shared" si="45"/>
        <v>5</v>
      </c>
      <c r="Z169" s="1" t="str">
        <f>VLOOKUP(BIN2DEC(MID(HEX2BIN(MID(H169,3,2),8),2,5)),Codes!$E$1:$F$18,2)</f>
        <v>Flower</v>
      </c>
      <c r="AA169" s="6" t="str">
        <f t="shared" si="46"/>
        <v>0</v>
      </c>
      <c r="AB169" s="1">
        <f t="shared" si="47"/>
        <v>2</v>
      </c>
      <c r="AC169" s="1" t="str">
        <f>VLOOKUP(BIN2DEC(RIGHT(HEX2BIN(MID(H169,6,1),4),1)&amp;LEFT(HEX2BIN(MID(H169,7,1),4),1)),Codes!$K$1:$L$5,2)</f>
        <v>M</v>
      </c>
      <c r="AD169" s="1" t="str">
        <f>VLOOKUP(BIN2DEC(RIGHT(HEX2BIN(MID(H169,7,1),4),3)&amp;LEFT(HEX2BIN(MID(H169,8,1),4),2)),Codes!$H$2:$I$33,2)</f>
        <v>Punch</v>
      </c>
      <c r="AE169" s="1" t="str">
        <f t="shared" si="48"/>
        <v>1</v>
      </c>
      <c r="AF169" s="1" t="str">
        <f t="shared" si="49"/>
        <v>1</v>
      </c>
    </row>
    <row r="170" spans="1:32">
      <c r="A170" s="3" t="s">
        <v>10677</v>
      </c>
      <c r="B170" s="1" t="s">
        <v>58</v>
      </c>
      <c r="C170" s="6" t="s">
        <v>693</v>
      </c>
      <c r="D170" s="9" t="s">
        <v>10678</v>
      </c>
      <c r="E170" s="6" t="s">
        <v>824</v>
      </c>
      <c r="F170" s="6" t="s">
        <v>91</v>
      </c>
      <c r="G170" s="6" t="s">
        <v>691</v>
      </c>
      <c r="H170" s="6" t="s">
        <v>692</v>
      </c>
      <c r="J170" s="1" t="str">
        <f t="shared" si="34"/>
        <v>001011</v>
      </c>
      <c r="K170" s="1">
        <f t="shared" si="35"/>
        <v>2</v>
      </c>
      <c r="L170" s="6" t="str">
        <f t="shared" si="36"/>
        <v>00000</v>
      </c>
      <c r="M170" s="1">
        <f t="shared" si="37"/>
        <v>113</v>
      </c>
      <c r="N170" s="6" t="str">
        <f t="shared" si="38"/>
        <v>00</v>
      </c>
      <c r="O170" s="1">
        <f t="shared" si="39"/>
        <v>4</v>
      </c>
      <c r="P170" s="1">
        <f>IF(HEX2DEC(LEFT(E170,4))&gt;=32768,HEX2DEC(LEFT(E170,4))-65536,HEX2DEC(LEFT(E170,4)))/Codes!$N$2</f>
        <v>2</v>
      </c>
      <c r="Q170" s="1">
        <f>IF(HEX2DEC(RIGHT(E170,4))&gt;=32768,HEX2DEC(RIGHT(E170,4))-65536,HEX2DEC(RIGHT(E170,4)))/Codes!$N$2</f>
        <v>0</v>
      </c>
      <c r="R170" s="1">
        <f>IF(HEX2DEC(LEFT(F170,4))&gt;=32768,HEX2DEC(LEFT(F170,4))-65536,HEX2DEC(LEFT(F170,4)))/Codes!$N$2</f>
        <v>0</v>
      </c>
      <c r="S170" s="1">
        <f>IF(HEX2DEC(RIGHT(F170,4))&gt;=32768,HEX2DEC(RIGHT(F170,4))-65536,HEX2DEC(RIGHT(F170,4)))/Codes!$N$2</f>
        <v>0</v>
      </c>
      <c r="T170" s="18">
        <f t="shared" si="40"/>
        <v>361</v>
      </c>
      <c r="U170" s="1">
        <f t="shared" si="41"/>
        <v>150</v>
      </c>
      <c r="V170" s="1">
        <f t="shared" si="42"/>
        <v>0</v>
      </c>
      <c r="W170" s="1" t="str">
        <f t="shared" si="43"/>
        <v>101</v>
      </c>
      <c r="X170" s="1">
        <f t="shared" si="44"/>
        <v>3</v>
      </c>
      <c r="Y170" s="1">
        <f t="shared" si="45"/>
        <v>5</v>
      </c>
      <c r="Z170" s="1" t="str">
        <f>VLOOKUP(BIN2DEC(MID(HEX2BIN(MID(H170,3,2),8),2,5)),Codes!$E$1:$F$18,2)</f>
        <v>Flower</v>
      </c>
      <c r="AA170" s="6" t="str">
        <f t="shared" si="46"/>
        <v>0</v>
      </c>
      <c r="AB170" s="1">
        <f t="shared" si="47"/>
        <v>2</v>
      </c>
      <c r="AC170" s="1" t="str">
        <f>VLOOKUP(BIN2DEC(RIGHT(HEX2BIN(MID(H170,6,1),4),1)&amp;LEFT(HEX2BIN(MID(H170,7,1),4),1)),Codes!$K$1:$L$5,2)</f>
        <v>M</v>
      </c>
      <c r="AD170" s="1" t="str">
        <f>VLOOKUP(BIN2DEC(RIGHT(HEX2BIN(MID(H170,7,1),4),3)&amp;LEFT(HEX2BIN(MID(H170,8,1),4),2)),Codes!$H$2:$I$33,2)</f>
        <v>Punch</v>
      </c>
      <c r="AE170" s="1" t="str">
        <f t="shared" si="48"/>
        <v>1</v>
      </c>
      <c r="AF170" s="1" t="str">
        <f t="shared" si="49"/>
        <v>1</v>
      </c>
    </row>
    <row r="171" spans="1:32">
      <c r="A171" s="3" t="s">
        <v>10679</v>
      </c>
      <c r="B171" s="1" t="s">
        <v>58</v>
      </c>
      <c r="C171" s="6" t="s">
        <v>699</v>
      </c>
      <c r="D171" s="9" t="s">
        <v>10580</v>
      </c>
      <c r="E171" s="6" t="s">
        <v>307</v>
      </c>
      <c r="F171" s="6" t="s">
        <v>232</v>
      </c>
      <c r="G171" s="6" t="s">
        <v>691</v>
      </c>
      <c r="H171" s="6" t="s">
        <v>697</v>
      </c>
      <c r="J171" s="1" t="str">
        <f t="shared" si="34"/>
        <v>001011</v>
      </c>
      <c r="K171" s="1">
        <f t="shared" si="35"/>
        <v>0</v>
      </c>
      <c r="L171" s="6" t="str">
        <f t="shared" si="36"/>
        <v>00000</v>
      </c>
      <c r="M171" s="1">
        <f t="shared" si="37"/>
        <v>113</v>
      </c>
      <c r="N171" s="6" t="str">
        <f t="shared" si="38"/>
        <v>00</v>
      </c>
      <c r="O171" s="1">
        <f t="shared" si="39"/>
        <v>7</v>
      </c>
      <c r="P171" s="1">
        <f>IF(HEX2DEC(LEFT(E171,4))&gt;=32768,HEX2DEC(LEFT(E171,4))-65536,HEX2DEC(LEFT(E171,4)))/Codes!$N$2</f>
        <v>3.2</v>
      </c>
      <c r="Q171" s="1">
        <f>IF(HEX2DEC(RIGHT(E171,4))&gt;=32768,HEX2DEC(RIGHT(E171,4))-65536,HEX2DEC(RIGHT(E171,4)))/Codes!$N$2</f>
        <v>0</v>
      </c>
      <c r="R171" s="1">
        <f>IF(HEX2DEC(LEFT(F171,4))&gt;=32768,HEX2DEC(LEFT(F171,4))-65536,HEX2DEC(LEFT(F171,4)))/Codes!$N$2</f>
        <v>4.8</v>
      </c>
      <c r="S171" s="1">
        <f>IF(HEX2DEC(RIGHT(F171,4))&gt;=32768,HEX2DEC(RIGHT(F171,4))-65536,HEX2DEC(RIGHT(F171,4)))/Codes!$N$2</f>
        <v>0</v>
      </c>
      <c r="T171" s="18">
        <f t="shared" si="40"/>
        <v>361</v>
      </c>
      <c r="U171" s="1">
        <f t="shared" si="41"/>
        <v>150</v>
      </c>
      <c r="V171" s="1">
        <f t="shared" si="42"/>
        <v>0</v>
      </c>
      <c r="W171" s="1" t="str">
        <f t="shared" si="43"/>
        <v>101</v>
      </c>
      <c r="X171" s="1">
        <f t="shared" si="44"/>
        <v>3</v>
      </c>
      <c r="Y171" s="1">
        <f t="shared" si="45"/>
        <v>8</v>
      </c>
      <c r="Z171" s="1" t="str">
        <f>VLOOKUP(BIN2DEC(MID(HEX2BIN(MID(H171,3,2),8),2,5)),Codes!$E$1:$F$18,2)</f>
        <v>Flower</v>
      </c>
      <c r="AA171" s="6" t="str">
        <f t="shared" si="46"/>
        <v>0</v>
      </c>
      <c r="AB171" s="1">
        <f t="shared" si="47"/>
        <v>4</v>
      </c>
      <c r="AC171" s="1" t="str">
        <f>VLOOKUP(BIN2DEC(RIGHT(HEX2BIN(MID(H171,6,1),4),1)&amp;LEFT(HEX2BIN(MID(H171,7,1),4),1)),Codes!$K$1:$L$5,2)</f>
        <v>L</v>
      </c>
      <c r="AD171" s="1" t="str">
        <f>VLOOKUP(BIN2DEC(RIGHT(HEX2BIN(MID(H171,7,1),4),3)&amp;LEFT(HEX2BIN(MID(H171,8,1),4),2)),Codes!$H$2:$I$33,2)</f>
        <v>Punch</v>
      </c>
      <c r="AE171" s="1" t="str">
        <f t="shared" si="48"/>
        <v>1</v>
      </c>
      <c r="AF171" s="1" t="str">
        <f t="shared" si="49"/>
        <v>1</v>
      </c>
    </row>
    <row r="172" spans="1:32">
      <c r="A172" s="3" t="s">
        <v>10680</v>
      </c>
      <c r="B172" s="1" t="s">
        <v>58</v>
      </c>
      <c r="C172" s="6" t="s">
        <v>699</v>
      </c>
      <c r="D172" s="9" t="s">
        <v>10582</v>
      </c>
      <c r="E172" s="6" t="s">
        <v>824</v>
      </c>
      <c r="F172" s="6" t="s">
        <v>212</v>
      </c>
      <c r="G172" s="6" t="s">
        <v>691</v>
      </c>
      <c r="H172" s="6" t="s">
        <v>697</v>
      </c>
      <c r="J172" s="1" t="str">
        <f t="shared" ref="J172:J217" si="50">LEFT(HEX2BIN(LEFT(D172,2),8),6)</f>
        <v>001011</v>
      </c>
      <c r="K172" s="1">
        <f t="shared" ref="K172:K217" si="51">BIN2DEC(MID(HEX2BIN(MID(D172,2,2),8),3,3))</f>
        <v>1</v>
      </c>
      <c r="L172" s="6" t="str">
        <f t="shared" ref="L172:L217" si="52">MID(HEX2BIN(MID(D172,3,2),8),2,5)</f>
        <v>00000</v>
      </c>
      <c r="M172" s="1">
        <f t="shared" ref="M172:M217" si="53">ROUNDDOWN(HEX2DEC(MID(D172,4,3))/8,0)</f>
        <v>113</v>
      </c>
      <c r="N172" s="6" t="str">
        <f t="shared" ref="N172:N217" si="54">MID(HEX2BIN(MID(D172,6,1),4),2,2)</f>
        <v>00</v>
      </c>
      <c r="O172" s="1">
        <f t="shared" ref="O172:O217" si="55">HEX2DEC(MID(D172,7,2))</f>
        <v>7</v>
      </c>
      <c r="P172" s="1">
        <f>IF(HEX2DEC(LEFT(E172,4))&gt;=32768,HEX2DEC(LEFT(E172,4))-65536,HEX2DEC(LEFT(E172,4)))/Codes!$N$2</f>
        <v>2</v>
      </c>
      <c r="Q172" s="1">
        <f>IF(HEX2DEC(RIGHT(E172,4))&gt;=32768,HEX2DEC(RIGHT(E172,4))-65536,HEX2DEC(RIGHT(E172,4)))/Codes!$N$2</f>
        <v>0</v>
      </c>
      <c r="R172" s="1">
        <f>IF(HEX2DEC(LEFT(F172,4))&gt;=32768,HEX2DEC(LEFT(F172,4))-65536,HEX2DEC(LEFT(F172,4)))/Codes!$N$2</f>
        <v>2.8</v>
      </c>
      <c r="S172" s="1">
        <f>IF(HEX2DEC(RIGHT(F172,4))&gt;=32768,HEX2DEC(RIGHT(F172,4))-65536,HEX2DEC(RIGHT(F172,4)))/Codes!$N$2</f>
        <v>0</v>
      </c>
      <c r="T172" s="18">
        <f t="shared" ref="T172:T217" si="56">ROUNDDOWN(HEX2DEC(LEFT(G172,3))/8,0)</f>
        <v>361</v>
      </c>
      <c r="U172" s="1">
        <f t="shared" ref="U172:U217" si="57">ROUNDDOWN(HEX2DEC(MID(G172,3,3))/4,0)-(512*ROUNDDOWN(HEX2DEC(MID(G172,3,1))/8,0))</f>
        <v>150</v>
      </c>
      <c r="V172" s="1">
        <f t="shared" ref="V172:V217" si="58">RIGHT(HEX2BIN(MID(G172,5,1),4),2)*128+HEX2DEC(MID(G172,6,1))*8+LEFT(HEX2BIN(MID(G172,7,1),4),3)</f>
        <v>0</v>
      </c>
      <c r="W172" s="1" t="str">
        <f t="shared" ref="W172:W217" si="59">MID(HEX2BIN(MID(G172,7,2),8),4,3)</f>
        <v>101</v>
      </c>
      <c r="X172" s="1">
        <f t="shared" ref="X172:X217" si="60">BIN2DEC(RIGHT(HEX2BIN(RIGHT(G172,1),4),2))</f>
        <v>3</v>
      </c>
      <c r="Y172" s="1">
        <f t="shared" ref="Y172:Y217" si="61">ROUNDDOWN(HEX2DEC(LEFT(H172,3))/8,0)</f>
        <v>8</v>
      </c>
      <c r="Z172" s="1" t="str">
        <f>VLOOKUP(BIN2DEC(MID(HEX2BIN(MID(H172,3,2),8),2,5)),Codes!$E$1:$F$18,2)</f>
        <v>Flower</v>
      </c>
      <c r="AA172" s="6" t="str">
        <f t="shared" ref="AA172:AA217" si="62">MID(HEX2BIN(MID(H172,4,1),4),3,1)</f>
        <v>0</v>
      </c>
      <c r="AB172" s="1">
        <f t="shared" ref="AB172:AB217" si="63">(MOD(HEX2DEC(MID(H172,4,1)),2))*64+ROUNDDOWN(HEX2DEC(MID(H172,5,2))/4,0)</f>
        <v>4</v>
      </c>
      <c r="AC172" s="1" t="str">
        <f>VLOOKUP(BIN2DEC(RIGHT(HEX2BIN(MID(H172,6,1),4),1)&amp;LEFT(HEX2BIN(MID(H172,7,1),4),1)),Codes!$K$1:$L$5,2)</f>
        <v>L</v>
      </c>
      <c r="AD172" s="1" t="str">
        <f>VLOOKUP(BIN2DEC(RIGHT(HEX2BIN(MID(H172,7,1),4),3)&amp;LEFT(HEX2BIN(MID(H172,8,1),4),2)),Codes!$H$2:$I$33,2)</f>
        <v>Punch</v>
      </c>
      <c r="AE172" s="1" t="str">
        <f t="shared" ref="AE172:AE217" si="64">MID(HEX2BIN(RIGHT(H172,1),4),3,1)</f>
        <v>1</v>
      </c>
      <c r="AF172" s="1" t="str">
        <f t="shared" ref="AF172:AF217" si="65">RIGHT(HEX2BIN(RIGHT(H172,1),4),1)</f>
        <v>1</v>
      </c>
    </row>
    <row r="173" spans="1:32">
      <c r="A173" s="3" t="s">
        <v>10681</v>
      </c>
      <c r="B173" s="1" t="s">
        <v>58</v>
      </c>
      <c r="C173" s="6" t="s">
        <v>699</v>
      </c>
      <c r="D173" s="9" t="s">
        <v>10584</v>
      </c>
      <c r="E173" s="6" t="s">
        <v>824</v>
      </c>
      <c r="F173" s="6" t="s">
        <v>91</v>
      </c>
      <c r="G173" s="6" t="s">
        <v>691</v>
      </c>
      <c r="H173" s="6" t="s">
        <v>697</v>
      </c>
      <c r="J173" s="1" t="str">
        <f t="shared" si="50"/>
        <v>001011</v>
      </c>
      <c r="K173" s="1">
        <f t="shared" si="51"/>
        <v>2</v>
      </c>
      <c r="L173" s="6" t="str">
        <f t="shared" si="52"/>
        <v>00000</v>
      </c>
      <c r="M173" s="1">
        <f t="shared" si="53"/>
        <v>113</v>
      </c>
      <c r="N173" s="6" t="str">
        <f t="shared" si="54"/>
        <v>00</v>
      </c>
      <c r="O173" s="1">
        <f t="shared" si="55"/>
        <v>7</v>
      </c>
      <c r="P173" s="1">
        <f>IF(HEX2DEC(LEFT(E173,4))&gt;=32768,HEX2DEC(LEFT(E173,4))-65536,HEX2DEC(LEFT(E173,4)))/Codes!$N$2</f>
        <v>2</v>
      </c>
      <c r="Q173" s="1">
        <f>IF(HEX2DEC(RIGHT(E173,4))&gt;=32768,HEX2DEC(RIGHT(E173,4))-65536,HEX2DEC(RIGHT(E173,4)))/Codes!$N$2</f>
        <v>0</v>
      </c>
      <c r="R173" s="1">
        <f>IF(HEX2DEC(LEFT(F173,4))&gt;=32768,HEX2DEC(LEFT(F173,4))-65536,HEX2DEC(LEFT(F173,4)))/Codes!$N$2</f>
        <v>0</v>
      </c>
      <c r="S173" s="1">
        <f>IF(HEX2DEC(RIGHT(F173,4))&gt;=32768,HEX2DEC(RIGHT(F173,4))-65536,HEX2DEC(RIGHT(F173,4)))/Codes!$N$2</f>
        <v>0</v>
      </c>
      <c r="T173" s="18">
        <f t="shared" si="56"/>
        <v>361</v>
      </c>
      <c r="U173" s="1">
        <f t="shared" si="57"/>
        <v>150</v>
      </c>
      <c r="V173" s="1">
        <f t="shared" si="58"/>
        <v>0</v>
      </c>
      <c r="W173" s="1" t="str">
        <f t="shared" si="59"/>
        <v>101</v>
      </c>
      <c r="X173" s="1">
        <f t="shared" si="60"/>
        <v>3</v>
      </c>
      <c r="Y173" s="1">
        <f t="shared" si="61"/>
        <v>8</v>
      </c>
      <c r="Z173" s="1" t="str">
        <f>VLOOKUP(BIN2DEC(MID(HEX2BIN(MID(H173,3,2),8),2,5)),Codes!$E$1:$F$18,2)</f>
        <v>Flower</v>
      </c>
      <c r="AA173" s="6" t="str">
        <f t="shared" si="62"/>
        <v>0</v>
      </c>
      <c r="AB173" s="1">
        <f t="shared" si="63"/>
        <v>4</v>
      </c>
      <c r="AC173" s="1" t="str">
        <f>VLOOKUP(BIN2DEC(RIGHT(HEX2BIN(MID(H173,6,1),4),1)&amp;LEFT(HEX2BIN(MID(H173,7,1),4),1)),Codes!$K$1:$L$5,2)</f>
        <v>L</v>
      </c>
      <c r="AD173" s="1" t="str">
        <f>VLOOKUP(BIN2DEC(RIGHT(HEX2BIN(MID(H173,7,1),4),3)&amp;LEFT(HEX2BIN(MID(H173,8,1),4),2)),Codes!$H$2:$I$33,2)</f>
        <v>Punch</v>
      </c>
      <c r="AE173" s="1" t="str">
        <f t="shared" si="64"/>
        <v>1</v>
      </c>
      <c r="AF173" s="1" t="str">
        <f t="shared" si="65"/>
        <v>1</v>
      </c>
    </row>
    <row r="174" spans="1:32">
      <c r="A174" s="3" t="s">
        <v>10682</v>
      </c>
      <c r="B174" s="1" t="s">
        <v>58</v>
      </c>
      <c r="C174" s="6" t="s">
        <v>846</v>
      </c>
      <c r="D174" s="9" t="s">
        <v>10586</v>
      </c>
      <c r="E174" s="6" t="s">
        <v>307</v>
      </c>
      <c r="F174" s="6" t="s">
        <v>232</v>
      </c>
      <c r="G174" s="6" t="s">
        <v>691</v>
      </c>
      <c r="H174" s="6" t="s">
        <v>844</v>
      </c>
      <c r="J174" s="1" t="str">
        <f t="shared" si="50"/>
        <v>001011</v>
      </c>
      <c r="K174" s="1">
        <f t="shared" si="51"/>
        <v>0</v>
      </c>
      <c r="L174" s="6" t="str">
        <f t="shared" si="52"/>
        <v>00000</v>
      </c>
      <c r="M174" s="1">
        <f t="shared" si="53"/>
        <v>113</v>
      </c>
      <c r="N174" s="6" t="str">
        <f t="shared" si="54"/>
        <v>00</v>
      </c>
      <c r="O174" s="1">
        <f t="shared" si="55"/>
        <v>11</v>
      </c>
      <c r="P174" s="1">
        <f>IF(HEX2DEC(LEFT(E174,4))&gt;=32768,HEX2DEC(LEFT(E174,4))-65536,HEX2DEC(LEFT(E174,4)))/Codes!$N$2</f>
        <v>3.2</v>
      </c>
      <c r="Q174" s="1">
        <f>IF(HEX2DEC(RIGHT(E174,4))&gt;=32768,HEX2DEC(RIGHT(E174,4))-65536,HEX2DEC(RIGHT(E174,4)))/Codes!$N$2</f>
        <v>0</v>
      </c>
      <c r="R174" s="1">
        <f>IF(HEX2DEC(LEFT(F174,4))&gt;=32768,HEX2DEC(LEFT(F174,4))-65536,HEX2DEC(LEFT(F174,4)))/Codes!$N$2</f>
        <v>4.8</v>
      </c>
      <c r="S174" s="1">
        <f>IF(HEX2DEC(RIGHT(F174,4))&gt;=32768,HEX2DEC(RIGHT(F174,4))-65536,HEX2DEC(RIGHT(F174,4)))/Codes!$N$2</f>
        <v>0</v>
      </c>
      <c r="T174" s="18">
        <f t="shared" si="56"/>
        <v>361</v>
      </c>
      <c r="U174" s="1">
        <f t="shared" si="57"/>
        <v>150</v>
      </c>
      <c r="V174" s="1">
        <f t="shared" si="58"/>
        <v>0</v>
      </c>
      <c r="W174" s="1" t="str">
        <f t="shared" si="59"/>
        <v>101</v>
      </c>
      <c r="X174" s="1">
        <f t="shared" si="60"/>
        <v>3</v>
      </c>
      <c r="Y174" s="1">
        <f t="shared" si="61"/>
        <v>12</v>
      </c>
      <c r="Z174" s="1" t="str">
        <f>VLOOKUP(BIN2DEC(MID(HEX2BIN(MID(H174,3,2),8),2,5)),Codes!$E$1:$F$18,2)</f>
        <v>Flower</v>
      </c>
      <c r="AA174" s="6" t="str">
        <f t="shared" si="62"/>
        <v>0</v>
      </c>
      <c r="AB174" s="1">
        <f t="shared" si="63"/>
        <v>6</v>
      </c>
      <c r="AC174" s="1" t="str">
        <f>VLOOKUP(BIN2DEC(RIGHT(HEX2BIN(MID(H174,6,1),4),1)&amp;LEFT(HEX2BIN(MID(H174,7,1),4),1)),Codes!$K$1:$L$5,2)</f>
        <v>L</v>
      </c>
      <c r="AD174" s="1" t="str">
        <f>VLOOKUP(BIN2DEC(RIGHT(HEX2BIN(MID(H174,7,1),4),3)&amp;LEFT(HEX2BIN(MID(H174,8,1),4),2)),Codes!$H$2:$I$33,2)</f>
        <v>Punch</v>
      </c>
      <c r="AE174" s="1" t="str">
        <f t="shared" si="64"/>
        <v>1</v>
      </c>
      <c r="AF174" s="1" t="str">
        <f t="shared" si="65"/>
        <v>1</v>
      </c>
    </row>
    <row r="175" spans="1:32">
      <c r="A175" s="3" t="s">
        <v>10683</v>
      </c>
      <c r="B175" s="1" t="s">
        <v>58</v>
      </c>
      <c r="C175" s="6" t="s">
        <v>846</v>
      </c>
      <c r="D175" s="9" t="s">
        <v>10588</v>
      </c>
      <c r="E175" s="6" t="s">
        <v>824</v>
      </c>
      <c r="F175" s="6" t="s">
        <v>212</v>
      </c>
      <c r="G175" s="6" t="s">
        <v>691</v>
      </c>
      <c r="H175" s="6" t="s">
        <v>844</v>
      </c>
      <c r="J175" s="1" t="str">
        <f t="shared" si="50"/>
        <v>001011</v>
      </c>
      <c r="K175" s="1">
        <f t="shared" si="51"/>
        <v>1</v>
      </c>
      <c r="L175" s="6" t="str">
        <f t="shared" si="52"/>
        <v>00000</v>
      </c>
      <c r="M175" s="1">
        <f t="shared" si="53"/>
        <v>113</v>
      </c>
      <c r="N175" s="6" t="str">
        <f t="shared" si="54"/>
        <v>00</v>
      </c>
      <c r="O175" s="1">
        <f t="shared" si="55"/>
        <v>11</v>
      </c>
      <c r="P175" s="1">
        <f>IF(HEX2DEC(LEFT(E175,4))&gt;=32768,HEX2DEC(LEFT(E175,4))-65536,HEX2DEC(LEFT(E175,4)))/Codes!$N$2</f>
        <v>2</v>
      </c>
      <c r="Q175" s="1">
        <f>IF(HEX2DEC(RIGHT(E175,4))&gt;=32768,HEX2DEC(RIGHT(E175,4))-65536,HEX2DEC(RIGHT(E175,4)))/Codes!$N$2</f>
        <v>0</v>
      </c>
      <c r="R175" s="1">
        <f>IF(HEX2DEC(LEFT(F175,4))&gt;=32768,HEX2DEC(LEFT(F175,4))-65536,HEX2DEC(LEFT(F175,4)))/Codes!$N$2</f>
        <v>2.8</v>
      </c>
      <c r="S175" s="1">
        <f>IF(HEX2DEC(RIGHT(F175,4))&gt;=32768,HEX2DEC(RIGHT(F175,4))-65536,HEX2DEC(RIGHT(F175,4)))/Codes!$N$2</f>
        <v>0</v>
      </c>
      <c r="T175" s="18">
        <f t="shared" si="56"/>
        <v>361</v>
      </c>
      <c r="U175" s="1">
        <f t="shared" si="57"/>
        <v>150</v>
      </c>
      <c r="V175" s="1">
        <f t="shared" si="58"/>
        <v>0</v>
      </c>
      <c r="W175" s="1" t="str">
        <f t="shared" si="59"/>
        <v>101</v>
      </c>
      <c r="X175" s="1">
        <f t="shared" si="60"/>
        <v>3</v>
      </c>
      <c r="Y175" s="1">
        <f t="shared" si="61"/>
        <v>12</v>
      </c>
      <c r="Z175" s="1" t="str">
        <f>VLOOKUP(BIN2DEC(MID(HEX2BIN(MID(H175,3,2),8),2,5)),Codes!$E$1:$F$18,2)</f>
        <v>Flower</v>
      </c>
      <c r="AA175" s="6" t="str">
        <f t="shared" si="62"/>
        <v>0</v>
      </c>
      <c r="AB175" s="1">
        <f t="shared" si="63"/>
        <v>6</v>
      </c>
      <c r="AC175" s="1" t="str">
        <f>VLOOKUP(BIN2DEC(RIGHT(HEX2BIN(MID(H175,6,1),4),1)&amp;LEFT(HEX2BIN(MID(H175,7,1),4),1)),Codes!$K$1:$L$5,2)</f>
        <v>L</v>
      </c>
      <c r="AD175" s="1" t="str">
        <f>VLOOKUP(BIN2DEC(RIGHT(HEX2BIN(MID(H175,7,1),4),3)&amp;LEFT(HEX2BIN(MID(H175,8,1),4),2)),Codes!$H$2:$I$33,2)</f>
        <v>Punch</v>
      </c>
      <c r="AE175" s="1" t="str">
        <f t="shared" si="64"/>
        <v>1</v>
      </c>
      <c r="AF175" s="1" t="str">
        <f t="shared" si="65"/>
        <v>1</v>
      </c>
    </row>
    <row r="176" spans="1:32">
      <c r="A176" s="3" t="s">
        <v>10684</v>
      </c>
      <c r="B176" s="1" t="s">
        <v>58</v>
      </c>
      <c r="C176" s="6" t="s">
        <v>846</v>
      </c>
      <c r="D176" s="9" t="s">
        <v>10590</v>
      </c>
      <c r="E176" s="6" t="s">
        <v>824</v>
      </c>
      <c r="F176" s="6" t="s">
        <v>91</v>
      </c>
      <c r="G176" s="6" t="s">
        <v>691</v>
      </c>
      <c r="H176" s="6" t="s">
        <v>844</v>
      </c>
      <c r="J176" s="1" t="str">
        <f t="shared" si="50"/>
        <v>001011</v>
      </c>
      <c r="K176" s="1">
        <f t="shared" si="51"/>
        <v>2</v>
      </c>
      <c r="L176" s="6" t="str">
        <f t="shared" si="52"/>
        <v>00000</v>
      </c>
      <c r="M176" s="1">
        <f t="shared" si="53"/>
        <v>113</v>
      </c>
      <c r="N176" s="6" t="str">
        <f t="shared" si="54"/>
        <v>00</v>
      </c>
      <c r="O176" s="1">
        <f t="shared" si="55"/>
        <v>11</v>
      </c>
      <c r="P176" s="1">
        <f>IF(HEX2DEC(LEFT(E176,4))&gt;=32768,HEX2DEC(LEFT(E176,4))-65536,HEX2DEC(LEFT(E176,4)))/Codes!$N$2</f>
        <v>2</v>
      </c>
      <c r="Q176" s="1">
        <f>IF(HEX2DEC(RIGHT(E176,4))&gt;=32768,HEX2DEC(RIGHT(E176,4))-65536,HEX2DEC(RIGHT(E176,4)))/Codes!$N$2</f>
        <v>0</v>
      </c>
      <c r="R176" s="1">
        <f>IF(HEX2DEC(LEFT(F176,4))&gt;=32768,HEX2DEC(LEFT(F176,4))-65536,HEX2DEC(LEFT(F176,4)))/Codes!$N$2</f>
        <v>0</v>
      </c>
      <c r="S176" s="1">
        <f>IF(HEX2DEC(RIGHT(F176,4))&gt;=32768,HEX2DEC(RIGHT(F176,4))-65536,HEX2DEC(RIGHT(F176,4)))/Codes!$N$2</f>
        <v>0</v>
      </c>
      <c r="T176" s="18">
        <f t="shared" si="56"/>
        <v>361</v>
      </c>
      <c r="U176" s="1">
        <f t="shared" si="57"/>
        <v>150</v>
      </c>
      <c r="V176" s="1">
        <f t="shared" si="58"/>
        <v>0</v>
      </c>
      <c r="W176" s="1" t="str">
        <f t="shared" si="59"/>
        <v>101</v>
      </c>
      <c r="X176" s="1">
        <f t="shared" si="60"/>
        <v>3</v>
      </c>
      <c r="Y176" s="1">
        <f t="shared" si="61"/>
        <v>12</v>
      </c>
      <c r="Z176" s="1" t="str">
        <f>VLOOKUP(BIN2DEC(MID(HEX2BIN(MID(H176,3,2),8),2,5)),Codes!$E$1:$F$18,2)</f>
        <v>Flower</v>
      </c>
      <c r="AA176" s="6" t="str">
        <f t="shared" si="62"/>
        <v>0</v>
      </c>
      <c r="AB176" s="1">
        <f t="shared" si="63"/>
        <v>6</v>
      </c>
      <c r="AC176" s="1" t="str">
        <f>VLOOKUP(BIN2DEC(RIGHT(HEX2BIN(MID(H176,6,1),4),1)&amp;LEFT(HEX2BIN(MID(H176,7,1),4),1)),Codes!$K$1:$L$5,2)</f>
        <v>L</v>
      </c>
      <c r="AD176" s="1" t="str">
        <f>VLOOKUP(BIN2DEC(RIGHT(HEX2BIN(MID(H176,7,1),4),3)&amp;LEFT(HEX2BIN(MID(H176,8,1),4),2)),Codes!$H$2:$I$33,2)</f>
        <v>Punch</v>
      </c>
      <c r="AE176" s="1" t="str">
        <f t="shared" si="64"/>
        <v>1</v>
      </c>
      <c r="AF176" s="1" t="str">
        <f t="shared" si="65"/>
        <v>1</v>
      </c>
    </row>
    <row r="177" spans="1:32">
      <c r="A177" s="3" t="s">
        <v>10685</v>
      </c>
      <c r="B177" s="1" t="s">
        <v>58</v>
      </c>
      <c r="C177" s="6" t="s">
        <v>695</v>
      </c>
      <c r="D177" s="9" t="s">
        <v>10622</v>
      </c>
      <c r="E177" s="6" t="s">
        <v>307</v>
      </c>
      <c r="F177" s="6" t="s">
        <v>232</v>
      </c>
      <c r="G177" s="6" t="s">
        <v>743</v>
      </c>
      <c r="H177" s="6" t="s">
        <v>849</v>
      </c>
      <c r="J177" s="1" t="str">
        <f t="shared" si="50"/>
        <v>001011</v>
      </c>
      <c r="K177" s="1">
        <f t="shared" si="51"/>
        <v>0</v>
      </c>
      <c r="L177" s="6" t="str">
        <f t="shared" si="52"/>
        <v>00000</v>
      </c>
      <c r="M177" s="1">
        <f t="shared" si="53"/>
        <v>113</v>
      </c>
      <c r="N177" s="6" t="str">
        <f t="shared" si="54"/>
        <v>00</v>
      </c>
      <c r="O177" s="1">
        <f t="shared" si="55"/>
        <v>6</v>
      </c>
      <c r="P177" s="1">
        <f>IF(HEX2DEC(LEFT(E177,4))&gt;=32768,HEX2DEC(LEFT(E177,4))-65536,HEX2DEC(LEFT(E177,4)))/Codes!$N$2</f>
        <v>3.2</v>
      </c>
      <c r="Q177" s="1">
        <f>IF(HEX2DEC(RIGHT(E177,4))&gt;=32768,HEX2DEC(RIGHT(E177,4))-65536,HEX2DEC(RIGHT(E177,4)))/Codes!$N$2</f>
        <v>0</v>
      </c>
      <c r="R177" s="1">
        <f>IF(HEX2DEC(LEFT(F177,4))&gt;=32768,HEX2DEC(LEFT(F177,4))-65536,HEX2DEC(LEFT(F177,4)))/Codes!$N$2</f>
        <v>4.8</v>
      </c>
      <c r="S177" s="1">
        <f>IF(HEX2DEC(RIGHT(F177,4))&gt;=32768,HEX2DEC(RIGHT(F177,4))-65536,HEX2DEC(RIGHT(F177,4)))/Codes!$N$2</f>
        <v>0</v>
      </c>
      <c r="T177" s="18">
        <f t="shared" si="56"/>
        <v>361</v>
      </c>
      <c r="U177" s="1">
        <f t="shared" si="57"/>
        <v>70</v>
      </c>
      <c r="V177" s="1">
        <f t="shared" si="58"/>
        <v>0</v>
      </c>
      <c r="W177" s="1" t="str">
        <f t="shared" si="59"/>
        <v>101</v>
      </c>
      <c r="X177" s="1">
        <f t="shared" si="60"/>
        <v>3</v>
      </c>
      <c r="Y177" s="1">
        <f t="shared" si="61"/>
        <v>35</v>
      </c>
      <c r="Z177" s="1" t="str">
        <f>VLOOKUP(BIN2DEC(MID(HEX2BIN(MID(H177,3,2),8),2,5)),Codes!$E$1:$F$18,2)</f>
        <v>Flower</v>
      </c>
      <c r="AA177" s="6" t="str">
        <f t="shared" si="62"/>
        <v>0</v>
      </c>
      <c r="AB177" s="1">
        <f t="shared" si="63"/>
        <v>0</v>
      </c>
      <c r="AC177" s="1" t="str">
        <f>VLOOKUP(BIN2DEC(RIGHT(HEX2BIN(MID(H177,6,1),4),1)&amp;LEFT(HEX2BIN(MID(H177,7,1),4),1)),Codes!$K$1:$L$5,2)</f>
        <v>L</v>
      </c>
      <c r="AD177" s="1" t="str">
        <f>VLOOKUP(BIN2DEC(RIGHT(HEX2BIN(MID(H177,7,1),4),3)&amp;LEFT(HEX2BIN(MID(H177,8,1),4),2)),Codes!$H$2:$I$33,2)</f>
        <v>Punch</v>
      </c>
      <c r="AE177" s="1" t="str">
        <f t="shared" si="64"/>
        <v>1</v>
      </c>
      <c r="AF177" s="1" t="str">
        <f t="shared" si="65"/>
        <v>1</v>
      </c>
    </row>
    <row r="178" spans="1:32">
      <c r="A178" s="3" t="s">
        <v>10686</v>
      </c>
      <c r="B178" s="1" t="s">
        <v>58</v>
      </c>
      <c r="C178" s="6" t="s">
        <v>695</v>
      </c>
      <c r="D178" s="9" t="s">
        <v>10624</v>
      </c>
      <c r="E178" s="6" t="s">
        <v>824</v>
      </c>
      <c r="F178" s="6" t="s">
        <v>212</v>
      </c>
      <c r="G178" s="6" t="s">
        <v>743</v>
      </c>
      <c r="H178" s="6" t="s">
        <v>849</v>
      </c>
      <c r="J178" s="1" t="str">
        <f t="shared" si="50"/>
        <v>001011</v>
      </c>
      <c r="K178" s="1">
        <f t="shared" si="51"/>
        <v>1</v>
      </c>
      <c r="L178" s="6" t="str">
        <f t="shared" si="52"/>
        <v>00000</v>
      </c>
      <c r="M178" s="1">
        <f t="shared" si="53"/>
        <v>113</v>
      </c>
      <c r="N178" s="6" t="str">
        <f t="shared" si="54"/>
        <v>00</v>
      </c>
      <c r="O178" s="1">
        <f t="shared" si="55"/>
        <v>6</v>
      </c>
      <c r="P178" s="1">
        <f>IF(HEX2DEC(LEFT(E178,4))&gt;=32768,HEX2DEC(LEFT(E178,4))-65536,HEX2DEC(LEFT(E178,4)))/Codes!$N$2</f>
        <v>2</v>
      </c>
      <c r="Q178" s="1">
        <f>IF(HEX2DEC(RIGHT(E178,4))&gt;=32768,HEX2DEC(RIGHT(E178,4))-65536,HEX2DEC(RIGHT(E178,4)))/Codes!$N$2</f>
        <v>0</v>
      </c>
      <c r="R178" s="1">
        <f>IF(HEX2DEC(LEFT(F178,4))&gt;=32768,HEX2DEC(LEFT(F178,4))-65536,HEX2DEC(LEFT(F178,4)))/Codes!$N$2</f>
        <v>2.8</v>
      </c>
      <c r="S178" s="1">
        <f>IF(HEX2DEC(RIGHT(F178,4))&gt;=32768,HEX2DEC(RIGHT(F178,4))-65536,HEX2DEC(RIGHT(F178,4)))/Codes!$N$2</f>
        <v>0</v>
      </c>
      <c r="T178" s="18">
        <f t="shared" si="56"/>
        <v>361</v>
      </c>
      <c r="U178" s="1">
        <f t="shared" si="57"/>
        <v>70</v>
      </c>
      <c r="V178" s="1">
        <f t="shared" si="58"/>
        <v>0</v>
      </c>
      <c r="W178" s="1" t="str">
        <f t="shared" si="59"/>
        <v>101</v>
      </c>
      <c r="X178" s="1">
        <f t="shared" si="60"/>
        <v>3</v>
      </c>
      <c r="Y178" s="1">
        <f t="shared" si="61"/>
        <v>35</v>
      </c>
      <c r="Z178" s="1" t="str">
        <f>VLOOKUP(BIN2DEC(MID(HEX2BIN(MID(H178,3,2),8),2,5)),Codes!$E$1:$F$18,2)</f>
        <v>Flower</v>
      </c>
      <c r="AA178" s="6" t="str">
        <f t="shared" si="62"/>
        <v>0</v>
      </c>
      <c r="AB178" s="1">
        <f t="shared" si="63"/>
        <v>0</v>
      </c>
      <c r="AC178" s="1" t="str">
        <f>VLOOKUP(BIN2DEC(RIGHT(HEX2BIN(MID(H178,6,1),4),1)&amp;LEFT(HEX2BIN(MID(H178,7,1),4),1)),Codes!$K$1:$L$5,2)</f>
        <v>L</v>
      </c>
      <c r="AD178" s="1" t="str">
        <f>VLOOKUP(BIN2DEC(RIGHT(HEX2BIN(MID(H178,7,1),4),3)&amp;LEFT(HEX2BIN(MID(H178,8,1),4),2)),Codes!$H$2:$I$33,2)</f>
        <v>Punch</v>
      </c>
      <c r="AE178" s="1" t="str">
        <f t="shared" si="64"/>
        <v>1</v>
      </c>
      <c r="AF178" s="1" t="str">
        <f t="shared" si="65"/>
        <v>1</v>
      </c>
    </row>
    <row r="179" spans="1:32">
      <c r="A179" s="3" t="s">
        <v>10687</v>
      </c>
      <c r="B179" s="1" t="s">
        <v>58</v>
      </c>
      <c r="C179" s="6" t="s">
        <v>695</v>
      </c>
      <c r="D179" s="9" t="s">
        <v>10626</v>
      </c>
      <c r="E179" s="6" t="s">
        <v>824</v>
      </c>
      <c r="F179" s="6" t="s">
        <v>91</v>
      </c>
      <c r="G179" s="6" t="s">
        <v>743</v>
      </c>
      <c r="H179" s="6" t="s">
        <v>849</v>
      </c>
      <c r="J179" s="1" t="str">
        <f t="shared" si="50"/>
        <v>001011</v>
      </c>
      <c r="K179" s="1">
        <f t="shared" si="51"/>
        <v>2</v>
      </c>
      <c r="L179" s="6" t="str">
        <f t="shared" si="52"/>
        <v>00000</v>
      </c>
      <c r="M179" s="1">
        <f t="shared" si="53"/>
        <v>113</v>
      </c>
      <c r="N179" s="6" t="str">
        <f t="shared" si="54"/>
        <v>00</v>
      </c>
      <c r="O179" s="1">
        <f t="shared" si="55"/>
        <v>6</v>
      </c>
      <c r="P179" s="1">
        <f>IF(HEX2DEC(LEFT(E179,4))&gt;=32768,HEX2DEC(LEFT(E179,4))-65536,HEX2DEC(LEFT(E179,4)))/Codes!$N$2</f>
        <v>2</v>
      </c>
      <c r="Q179" s="1">
        <f>IF(HEX2DEC(RIGHT(E179,4))&gt;=32768,HEX2DEC(RIGHT(E179,4))-65536,HEX2DEC(RIGHT(E179,4)))/Codes!$N$2</f>
        <v>0</v>
      </c>
      <c r="R179" s="1">
        <f>IF(HEX2DEC(LEFT(F179,4))&gt;=32768,HEX2DEC(LEFT(F179,4))-65536,HEX2DEC(LEFT(F179,4)))/Codes!$N$2</f>
        <v>0</v>
      </c>
      <c r="S179" s="1">
        <f>IF(HEX2DEC(RIGHT(F179,4))&gt;=32768,HEX2DEC(RIGHT(F179,4))-65536,HEX2DEC(RIGHT(F179,4)))/Codes!$N$2</f>
        <v>0</v>
      </c>
      <c r="T179" s="18">
        <f t="shared" si="56"/>
        <v>361</v>
      </c>
      <c r="U179" s="1">
        <f t="shared" si="57"/>
        <v>70</v>
      </c>
      <c r="V179" s="1">
        <f t="shared" si="58"/>
        <v>0</v>
      </c>
      <c r="W179" s="1" t="str">
        <f t="shared" si="59"/>
        <v>101</v>
      </c>
      <c r="X179" s="1">
        <f t="shared" si="60"/>
        <v>3</v>
      </c>
      <c r="Y179" s="1">
        <f t="shared" si="61"/>
        <v>35</v>
      </c>
      <c r="Z179" s="1" t="str">
        <f>VLOOKUP(BIN2DEC(MID(HEX2BIN(MID(H179,3,2),8),2,5)),Codes!$E$1:$F$18,2)</f>
        <v>Flower</v>
      </c>
      <c r="AA179" s="6" t="str">
        <f t="shared" si="62"/>
        <v>0</v>
      </c>
      <c r="AB179" s="1">
        <f t="shared" si="63"/>
        <v>0</v>
      </c>
      <c r="AC179" s="1" t="str">
        <f>VLOOKUP(BIN2DEC(RIGHT(HEX2BIN(MID(H179,6,1),4),1)&amp;LEFT(HEX2BIN(MID(H179,7,1),4),1)),Codes!$K$1:$L$5,2)</f>
        <v>L</v>
      </c>
      <c r="AD179" s="1" t="str">
        <f>VLOOKUP(BIN2DEC(RIGHT(HEX2BIN(MID(H179,7,1),4),3)&amp;LEFT(HEX2BIN(MID(H179,8,1),4),2)),Codes!$H$2:$I$33,2)</f>
        <v>Punch</v>
      </c>
      <c r="AE179" s="1" t="str">
        <f t="shared" si="64"/>
        <v>1</v>
      </c>
      <c r="AF179" s="1" t="str">
        <f t="shared" si="65"/>
        <v>1</v>
      </c>
    </row>
    <row r="180" spans="1:32">
      <c r="A180" s="3" t="s">
        <v>10690</v>
      </c>
      <c r="B180" s="1" t="s">
        <v>58</v>
      </c>
      <c r="C180" s="6" t="s">
        <v>1424</v>
      </c>
      <c r="D180" s="9" t="s">
        <v>10691</v>
      </c>
      <c r="E180" s="9" t="s">
        <v>307</v>
      </c>
      <c r="F180" s="6" t="s">
        <v>91</v>
      </c>
      <c r="G180" s="6" t="s">
        <v>557</v>
      </c>
      <c r="H180" s="6" t="s">
        <v>558</v>
      </c>
      <c r="J180" s="1" t="str">
        <f t="shared" si="50"/>
        <v>001011</v>
      </c>
      <c r="K180" s="1">
        <f t="shared" si="51"/>
        <v>3</v>
      </c>
      <c r="L180" s="6" t="str">
        <f t="shared" si="52"/>
        <v>00000</v>
      </c>
      <c r="M180" s="1">
        <f t="shared" si="53"/>
        <v>68</v>
      </c>
      <c r="N180" s="6" t="str">
        <f t="shared" si="54"/>
        <v>00</v>
      </c>
      <c r="O180" s="1">
        <f t="shared" si="55"/>
        <v>7</v>
      </c>
      <c r="P180" s="1">
        <f>IF(HEX2DEC(LEFT(E180,4))&gt;=32768,HEX2DEC(LEFT(E180,4))-65536,HEX2DEC(LEFT(E180,4)))/Codes!$N$2</f>
        <v>3.2</v>
      </c>
      <c r="Q180" s="1">
        <f>IF(HEX2DEC(RIGHT(E180,4))&gt;=32768,HEX2DEC(RIGHT(E180,4))-65536,HEX2DEC(RIGHT(E180,4)))/Codes!$N$2</f>
        <v>0</v>
      </c>
      <c r="R180" s="1">
        <f>IF(HEX2DEC(LEFT(F180,4))&gt;=32768,HEX2DEC(LEFT(F180,4))-65536,HEX2DEC(LEFT(F180,4)))/Codes!$N$2</f>
        <v>0</v>
      </c>
      <c r="S180" s="1">
        <f>IF(HEX2DEC(RIGHT(F180,4))&gt;=32768,HEX2DEC(RIGHT(F180,4))-65536,HEX2DEC(RIGHT(F180,4)))/Codes!$N$2</f>
        <v>0</v>
      </c>
      <c r="T180" s="18">
        <f t="shared" si="56"/>
        <v>361</v>
      </c>
      <c r="U180" s="1">
        <f t="shared" si="57"/>
        <v>100</v>
      </c>
      <c r="V180" s="1">
        <f t="shared" si="58"/>
        <v>0</v>
      </c>
      <c r="W180" s="1" t="str">
        <f t="shared" si="59"/>
        <v>101</v>
      </c>
      <c r="X180" s="1">
        <f t="shared" si="60"/>
        <v>3</v>
      </c>
      <c r="Y180" s="1">
        <f t="shared" si="61"/>
        <v>10</v>
      </c>
      <c r="Z180" s="1" t="str">
        <f>VLOOKUP(BIN2DEC(MID(HEX2BIN(MID(H180,3,2),8),2,5)),Codes!$E$1:$F$18,2)</f>
        <v>Slash</v>
      </c>
      <c r="AA180" s="6" t="str">
        <f t="shared" si="62"/>
        <v>0</v>
      </c>
      <c r="AB180" s="1">
        <f t="shared" si="63"/>
        <v>2</v>
      </c>
      <c r="AC180" s="1" t="str">
        <f>VLOOKUP(BIN2DEC(RIGHT(HEX2BIN(MID(H180,6,1),4),1)&amp;LEFT(HEX2BIN(MID(H180,7,1),4),1)),Codes!$K$1:$L$5,2)</f>
        <v>M</v>
      </c>
      <c r="AD180" s="1" t="str">
        <f>VLOOKUP(BIN2DEC(RIGHT(HEX2BIN(MID(H180,7,1),4),3)&amp;LEFT(HEX2BIN(MID(H180,8,1),4),2)),Codes!$H$2:$I$33,2)</f>
        <v>Slash</v>
      </c>
      <c r="AE180" s="1" t="str">
        <f t="shared" si="64"/>
        <v>1</v>
      </c>
      <c r="AF180" s="1" t="str">
        <f t="shared" si="65"/>
        <v>1</v>
      </c>
    </row>
    <row r="181" spans="1:32">
      <c r="A181" s="3" t="s">
        <v>10692</v>
      </c>
      <c r="B181" s="1" t="s">
        <v>58</v>
      </c>
      <c r="C181" s="6" t="s">
        <v>1425</v>
      </c>
      <c r="D181" s="9" t="s">
        <v>10693</v>
      </c>
      <c r="E181" s="9" t="s">
        <v>307</v>
      </c>
      <c r="F181" s="6" t="s">
        <v>91</v>
      </c>
      <c r="G181" s="6" t="s">
        <v>557</v>
      </c>
      <c r="H181" s="6" t="s">
        <v>561</v>
      </c>
      <c r="J181" s="1" t="str">
        <f t="shared" si="50"/>
        <v>001011</v>
      </c>
      <c r="K181" s="1">
        <f t="shared" si="51"/>
        <v>3</v>
      </c>
      <c r="L181" s="6" t="str">
        <f t="shared" si="52"/>
        <v>00000</v>
      </c>
      <c r="M181" s="1">
        <f t="shared" si="53"/>
        <v>68</v>
      </c>
      <c r="N181" s="6" t="str">
        <f t="shared" si="54"/>
        <v>00</v>
      </c>
      <c r="O181" s="1">
        <f t="shared" si="55"/>
        <v>11</v>
      </c>
      <c r="P181" s="1">
        <f>IF(HEX2DEC(LEFT(E181,4))&gt;=32768,HEX2DEC(LEFT(E181,4))-65536,HEX2DEC(LEFT(E181,4)))/Codes!$N$2</f>
        <v>3.2</v>
      </c>
      <c r="Q181" s="1">
        <f>IF(HEX2DEC(RIGHT(E181,4))&gt;=32768,HEX2DEC(RIGHT(E181,4))-65536,HEX2DEC(RIGHT(E181,4)))/Codes!$N$2</f>
        <v>0</v>
      </c>
      <c r="R181" s="1">
        <f>IF(HEX2DEC(LEFT(F181,4))&gt;=32768,HEX2DEC(LEFT(F181,4))-65536,HEX2DEC(LEFT(F181,4)))/Codes!$N$2</f>
        <v>0</v>
      </c>
      <c r="S181" s="1">
        <f>IF(HEX2DEC(RIGHT(F181,4))&gt;=32768,HEX2DEC(RIGHT(F181,4))-65536,HEX2DEC(RIGHT(F181,4)))/Codes!$N$2</f>
        <v>0</v>
      </c>
      <c r="T181" s="18">
        <f t="shared" si="56"/>
        <v>361</v>
      </c>
      <c r="U181" s="1">
        <f t="shared" si="57"/>
        <v>100</v>
      </c>
      <c r="V181" s="1">
        <f t="shared" si="58"/>
        <v>0</v>
      </c>
      <c r="W181" s="1" t="str">
        <f t="shared" si="59"/>
        <v>101</v>
      </c>
      <c r="X181" s="1">
        <f t="shared" si="60"/>
        <v>3</v>
      </c>
      <c r="Y181" s="1">
        <f t="shared" si="61"/>
        <v>15</v>
      </c>
      <c r="Z181" s="1" t="str">
        <f>VLOOKUP(BIN2DEC(MID(HEX2BIN(MID(H181,3,2),8),2,5)),Codes!$E$1:$F$18,2)</f>
        <v>Slash</v>
      </c>
      <c r="AA181" s="6" t="str">
        <f t="shared" si="62"/>
        <v>0</v>
      </c>
      <c r="AB181" s="1">
        <f t="shared" si="63"/>
        <v>4</v>
      </c>
      <c r="AC181" s="1" t="str">
        <f>VLOOKUP(BIN2DEC(RIGHT(HEX2BIN(MID(H181,6,1),4),1)&amp;LEFT(HEX2BIN(MID(H181,7,1),4),1)),Codes!$K$1:$L$5,2)</f>
        <v>L</v>
      </c>
      <c r="AD181" s="1" t="str">
        <f>VLOOKUP(BIN2DEC(RIGHT(HEX2BIN(MID(H181,7,1),4),3)&amp;LEFT(HEX2BIN(MID(H181,8,1),4),2)),Codes!$H$2:$I$33,2)</f>
        <v>Slash</v>
      </c>
      <c r="AE181" s="1" t="str">
        <f t="shared" si="64"/>
        <v>1</v>
      </c>
      <c r="AF181" s="1" t="str">
        <f t="shared" si="65"/>
        <v>1</v>
      </c>
    </row>
    <row r="182" spans="1:32">
      <c r="A182" s="3" t="s">
        <v>10694</v>
      </c>
      <c r="B182" s="1" t="s">
        <v>58</v>
      </c>
      <c r="C182" s="6" t="s">
        <v>1426</v>
      </c>
      <c r="D182" s="9" t="s">
        <v>10695</v>
      </c>
      <c r="E182" s="9" t="s">
        <v>307</v>
      </c>
      <c r="F182" s="6" t="s">
        <v>91</v>
      </c>
      <c r="G182" s="6" t="s">
        <v>557</v>
      </c>
      <c r="H182" s="6" t="s">
        <v>736</v>
      </c>
      <c r="J182" s="1" t="str">
        <f t="shared" si="50"/>
        <v>001011</v>
      </c>
      <c r="K182" s="1">
        <f t="shared" si="51"/>
        <v>3</v>
      </c>
      <c r="L182" s="6" t="str">
        <f t="shared" si="52"/>
        <v>00000</v>
      </c>
      <c r="M182" s="1">
        <f t="shared" si="53"/>
        <v>68</v>
      </c>
      <c r="N182" s="6" t="str">
        <f t="shared" si="54"/>
        <v>00</v>
      </c>
      <c r="O182" s="1">
        <f t="shared" si="55"/>
        <v>15</v>
      </c>
      <c r="P182" s="1">
        <f>IF(HEX2DEC(LEFT(E182,4))&gt;=32768,HEX2DEC(LEFT(E182,4))-65536,HEX2DEC(LEFT(E182,4)))/Codes!$N$2</f>
        <v>3.2</v>
      </c>
      <c r="Q182" s="1">
        <f>IF(HEX2DEC(RIGHT(E182,4))&gt;=32768,HEX2DEC(RIGHT(E182,4))-65536,HEX2DEC(RIGHT(E182,4)))/Codes!$N$2</f>
        <v>0</v>
      </c>
      <c r="R182" s="1">
        <f>IF(HEX2DEC(LEFT(F182,4))&gt;=32768,HEX2DEC(LEFT(F182,4))-65536,HEX2DEC(LEFT(F182,4)))/Codes!$N$2</f>
        <v>0</v>
      </c>
      <c r="S182" s="1">
        <f>IF(HEX2DEC(RIGHT(F182,4))&gt;=32768,HEX2DEC(RIGHT(F182,4))-65536,HEX2DEC(RIGHT(F182,4)))/Codes!$N$2</f>
        <v>0</v>
      </c>
      <c r="T182" s="18">
        <f t="shared" si="56"/>
        <v>361</v>
      </c>
      <c r="U182" s="1">
        <f t="shared" si="57"/>
        <v>100</v>
      </c>
      <c r="V182" s="1">
        <f t="shared" si="58"/>
        <v>0</v>
      </c>
      <c r="W182" s="1" t="str">
        <f t="shared" si="59"/>
        <v>101</v>
      </c>
      <c r="X182" s="1">
        <f t="shared" si="60"/>
        <v>3</v>
      </c>
      <c r="Y182" s="1">
        <f t="shared" si="61"/>
        <v>28</v>
      </c>
      <c r="Z182" s="1" t="str">
        <f>VLOOKUP(BIN2DEC(MID(HEX2BIN(MID(H182,3,2),8),2,5)),Codes!$E$1:$F$18,2)</f>
        <v>Slash</v>
      </c>
      <c r="AA182" s="6" t="str">
        <f t="shared" si="62"/>
        <v>0</v>
      </c>
      <c r="AB182" s="1">
        <f t="shared" si="63"/>
        <v>6</v>
      </c>
      <c r="AC182" s="1" t="str">
        <f>VLOOKUP(BIN2DEC(RIGHT(HEX2BIN(MID(H182,6,1),4),1)&amp;LEFT(HEX2BIN(MID(H182,7,1),4),1)),Codes!$K$1:$L$5,2)</f>
        <v>L</v>
      </c>
      <c r="AD182" s="1" t="str">
        <f>VLOOKUP(BIN2DEC(RIGHT(HEX2BIN(MID(H182,7,1),4),3)&amp;LEFT(HEX2BIN(MID(H182,8,1),4),2)),Codes!$H$2:$I$33,2)</f>
        <v>Slash</v>
      </c>
      <c r="AE182" s="1" t="str">
        <f t="shared" si="64"/>
        <v>1</v>
      </c>
      <c r="AF182" s="1" t="str">
        <f t="shared" si="65"/>
        <v>1</v>
      </c>
    </row>
    <row r="183" spans="1:32">
      <c r="A183" s="3" t="s">
        <v>10696</v>
      </c>
      <c r="B183" s="1" t="s">
        <v>58</v>
      </c>
      <c r="C183" s="6" t="s">
        <v>4177</v>
      </c>
      <c r="D183" s="9" t="s">
        <v>10697</v>
      </c>
      <c r="E183" s="9" t="s">
        <v>307</v>
      </c>
      <c r="F183" s="6" t="s">
        <v>91</v>
      </c>
      <c r="G183" s="6" t="s">
        <v>557</v>
      </c>
      <c r="H183" s="6" t="s">
        <v>584</v>
      </c>
      <c r="J183" s="1" t="str">
        <f t="shared" si="50"/>
        <v>001011</v>
      </c>
      <c r="K183" s="1">
        <f t="shared" si="51"/>
        <v>3</v>
      </c>
      <c r="L183" s="6" t="str">
        <f t="shared" si="52"/>
        <v>00000</v>
      </c>
      <c r="M183" s="1">
        <f t="shared" si="53"/>
        <v>68</v>
      </c>
      <c r="N183" s="6" t="str">
        <f t="shared" si="54"/>
        <v>00</v>
      </c>
      <c r="O183" s="1">
        <f t="shared" si="55"/>
        <v>10</v>
      </c>
      <c r="P183" s="1">
        <f>IF(HEX2DEC(LEFT(E183,4))&gt;=32768,HEX2DEC(LEFT(E183,4))-65536,HEX2DEC(LEFT(E183,4)))/Codes!$N$2</f>
        <v>3.2</v>
      </c>
      <c r="Q183" s="1">
        <f>IF(HEX2DEC(RIGHT(E183,4))&gt;=32768,HEX2DEC(RIGHT(E183,4))-65536,HEX2DEC(RIGHT(E183,4)))/Codes!$N$2</f>
        <v>0</v>
      </c>
      <c r="R183" s="1">
        <f>IF(HEX2DEC(LEFT(F183,4))&gt;=32768,HEX2DEC(LEFT(F183,4))-65536,HEX2DEC(LEFT(F183,4)))/Codes!$N$2</f>
        <v>0</v>
      </c>
      <c r="S183" s="1">
        <f>IF(HEX2DEC(RIGHT(F183,4))&gt;=32768,HEX2DEC(RIGHT(F183,4))-65536,HEX2DEC(RIGHT(F183,4)))/Codes!$N$2</f>
        <v>0</v>
      </c>
      <c r="T183" s="18">
        <f t="shared" si="56"/>
        <v>361</v>
      </c>
      <c r="U183" s="1">
        <f t="shared" si="57"/>
        <v>100</v>
      </c>
      <c r="V183" s="1">
        <f t="shared" si="58"/>
        <v>0</v>
      </c>
      <c r="W183" s="1" t="str">
        <f t="shared" si="59"/>
        <v>101</v>
      </c>
      <c r="X183" s="1">
        <f t="shared" si="60"/>
        <v>3</v>
      </c>
      <c r="Y183" s="1">
        <f t="shared" si="61"/>
        <v>8</v>
      </c>
      <c r="Z183" s="1" t="str">
        <f>VLOOKUP(BIN2DEC(MID(HEX2BIN(MID(H183,3,2),8),2,5)),Codes!$E$1:$F$18,2)</f>
        <v>Slash</v>
      </c>
      <c r="AA183" s="6" t="str">
        <f t="shared" si="62"/>
        <v>0</v>
      </c>
      <c r="AB183" s="1">
        <f t="shared" si="63"/>
        <v>0</v>
      </c>
      <c r="AC183" s="1" t="str">
        <f>VLOOKUP(BIN2DEC(RIGHT(HEX2BIN(MID(H183,6,1),4),1)&amp;LEFT(HEX2BIN(MID(H183,7,1),4),1)),Codes!$K$1:$L$5,2)</f>
        <v>M</v>
      </c>
      <c r="AD183" s="1" t="str">
        <f>VLOOKUP(BIN2DEC(RIGHT(HEX2BIN(MID(H183,7,1),4),3)&amp;LEFT(HEX2BIN(MID(H183,8,1),4),2)),Codes!$H$2:$I$33,2)</f>
        <v>Slash</v>
      </c>
      <c r="AE183" s="1" t="str">
        <f t="shared" si="64"/>
        <v>1</v>
      </c>
      <c r="AF183" s="1" t="str">
        <f t="shared" si="65"/>
        <v>1</v>
      </c>
    </row>
    <row r="184" spans="1:32">
      <c r="A184" s="3" t="s">
        <v>10698</v>
      </c>
      <c r="B184" s="1" t="s">
        <v>58</v>
      </c>
      <c r="C184" s="6" t="s">
        <v>4178</v>
      </c>
      <c r="D184" s="9" t="s">
        <v>10697</v>
      </c>
      <c r="E184" s="9" t="s">
        <v>307</v>
      </c>
      <c r="F184" s="6" t="s">
        <v>91</v>
      </c>
      <c r="G184" s="6" t="s">
        <v>557</v>
      </c>
      <c r="H184" s="6" t="s">
        <v>584</v>
      </c>
      <c r="J184" s="1" t="str">
        <f t="shared" ref="J184" si="66">LEFT(HEX2BIN(LEFT(D184,2),8),6)</f>
        <v>001011</v>
      </c>
      <c r="K184" s="1">
        <f t="shared" ref="K184" si="67">BIN2DEC(MID(HEX2BIN(MID(D184,2,2),8),3,3))</f>
        <v>3</v>
      </c>
      <c r="L184" s="6" t="str">
        <f t="shared" ref="L184" si="68">MID(HEX2BIN(MID(D184,3,2),8),2,5)</f>
        <v>00000</v>
      </c>
      <c r="M184" s="1">
        <f t="shared" ref="M184" si="69">ROUNDDOWN(HEX2DEC(MID(D184,4,3))/8,0)</f>
        <v>68</v>
      </c>
      <c r="N184" s="6" t="str">
        <f t="shared" ref="N184" si="70">MID(HEX2BIN(MID(D184,6,1),4),2,2)</f>
        <v>00</v>
      </c>
      <c r="O184" s="1">
        <f t="shared" ref="O184" si="71">HEX2DEC(MID(D184,7,2))</f>
        <v>10</v>
      </c>
      <c r="P184" s="1">
        <f>IF(HEX2DEC(LEFT(E184,4))&gt;=32768,HEX2DEC(LEFT(E184,4))-65536,HEX2DEC(LEFT(E184,4)))/Codes!$N$2</f>
        <v>3.2</v>
      </c>
      <c r="Q184" s="1">
        <f>IF(HEX2DEC(RIGHT(E184,4))&gt;=32768,HEX2DEC(RIGHT(E184,4))-65536,HEX2DEC(RIGHT(E184,4)))/Codes!$N$2</f>
        <v>0</v>
      </c>
      <c r="R184" s="1">
        <f>IF(HEX2DEC(LEFT(F184,4))&gt;=32768,HEX2DEC(LEFT(F184,4))-65536,HEX2DEC(LEFT(F184,4)))/Codes!$N$2</f>
        <v>0</v>
      </c>
      <c r="S184" s="1">
        <f>IF(HEX2DEC(RIGHT(F184,4))&gt;=32768,HEX2DEC(RIGHT(F184,4))-65536,HEX2DEC(RIGHT(F184,4)))/Codes!$N$2</f>
        <v>0</v>
      </c>
      <c r="T184" s="18">
        <f t="shared" ref="T184" si="72">ROUNDDOWN(HEX2DEC(LEFT(G184,3))/8,0)</f>
        <v>361</v>
      </c>
      <c r="U184" s="1">
        <f t="shared" ref="U184" si="73">ROUNDDOWN(HEX2DEC(MID(G184,3,3))/4,0)-(512*ROUNDDOWN(HEX2DEC(MID(G184,3,1))/8,0))</f>
        <v>100</v>
      </c>
      <c r="V184" s="1">
        <f t="shared" ref="V184" si="74">RIGHT(HEX2BIN(MID(G184,5,1),4),2)*128+HEX2DEC(MID(G184,6,1))*8+LEFT(HEX2BIN(MID(G184,7,1),4),3)</f>
        <v>0</v>
      </c>
      <c r="W184" s="1" t="str">
        <f t="shared" ref="W184" si="75">MID(HEX2BIN(MID(G184,7,2),8),4,3)</f>
        <v>101</v>
      </c>
      <c r="X184" s="1">
        <f t="shared" ref="X184" si="76">BIN2DEC(RIGHT(HEX2BIN(RIGHT(G184,1),4),2))</f>
        <v>3</v>
      </c>
      <c r="Y184" s="1">
        <f t="shared" ref="Y184" si="77">ROUNDDOWN(HEX2DEC(LEFT(H184,3))/8,0)</f>
        <v>8</v>
      </c>
      <c r="Z184" s="1" t="str">
        <f>VLOOKUP(BIN2DEC(MID(HEX2BIN(MID(H184,3,2),8),2,5)),Codes!$E$1:$F$18,2)</f>
        <v>Slash</v>
      </c>
      <c r="AA184" s="6" t="str">
        <f t="shared" ref="AA184" si="78">MID(HEX2BIN(MID(H184,4,1),4),3,1)</f>
        <v>0</v>
      </c>
      <c r="AB184" s="1">
        <f t="shared" ref="AB184" si="79">(MOD(HEX2DEC(MID(H184,4,1)),2))*64+ROUNDDOWN(HEX2DEC(MID(H184,5,2))/4,0)</f>
        <v>0</v>
      </c>
      <c r="AC184" s="1" t="str">
        <f>VLOOKUP(BIN2DEC(RIGHT(HEX2BIN(MID(H184,6,1),4),1)&amp;LEFT(HEX2BIN(MID(H184,7,1),4),1)),Codes!$K$1:$L$5,2)</f>
        <v>M</v>
      </c>
      <c r="AD184" s="1" t="str">
        <f>VLOOKUP(BIN2DEC(RIGHT(HEX2BIN(MID(H184,7,1),4),3)&amp;LEFT(HEX2BIN(MID(H184,8,1),4),2)),Codes!$H$2:$I$33,2)</f>
        <v>Slash</v>
      </c>
      <c r="AE184" s="1" t="str">
        <f t="shared" ref="AE184" si="80">MID(HEX2BIN(RIGHT(H184,1),4),3,1)</f>
        <v>1</v>
      </c>
      <c r="AF184" s="1" t="str">
        <f t="shared" ref="AF184" si="81">RIGHT(HEX2BIN(RIGHT(H184,1),4),1)</f>
        <v>1</v>
      </c>
    </row>
    <row r="185" spans="1:32">
      <c r="A185" s="3" t="s">
        <v>10699</v>
      </c>
      <c r="B185" s="1" t="s">
        <v>58</v>
      </c>
      <c r="C185" s="6" t="s">
        <v>1428</v>
      </c>
      <c r="D185" s="9" t="s">
        <v>10700</v>
      </c>
      <c r="E185" s="9" t="s">
        <v>307</v>
      </c>
      <c r="F185" s="6" t="s">
        <v>91</v>
      </c>
      <c r="G185" s="6" t="s">
        <v>557</v>
      </c>
      <c r="H185" s="6" t="s">
        <v>750</v>
      </c>
      <c r="J185" s="1" t="str">
        <f t="shared" si="50"/>
        <v>001011</v>
      </c>
      <c r="K185" s="1">
        <f t="shared" si="51"/>
        <v>3</v>
      </c>
      <c r="L185" s="6" t="str">
        <f t="shared" si="52"/>
        <v>00000</v>
      </c>
      <c r="M185" s="1">
        <f t="shared" si="53"/>
        <v>68</v>
      </c>
      <c r="N185" s="6" t="str">
        <f t="shared" si="54"/>
        <v>00</v>
      </c>
      <c r="O185" s="1">
        <f t="shared" si="55"/>
        <v>6</v>
      </c>
      <c r="P185" s="1">
        <f>IF(HEX2DEC(LEFT(E185,4))&gt;=32768,HEX2DEC(LEFT(E185,4))-65536,HEX2DEC(LEFT(E185,4)))/Codes!$N$2</f>
        <v>3.2</v>
      </c>
      <c r="Q185" s="1">
        <f>IF(HEX2DEC(RIGHT(E185,4))&gt;=32768,HEX2DEC(RIGHT(E185,4))-65536,HEX2DEC(RIGHT(E185,4)))/Codes!$N$2</f>
        <v>0</v>
      </c>
      <c r="R185" s="1">
        <f>IF(HEX2DEC(LEFT(F185,4))&gt;=32768,HEX2DEC(LEFT(F185,4))-65536,HEX2DEC(LEFT(F185,4)))/Codes!$N$2</f>
        <v>0</v>
      </c>
      <c r="S185" s="1">
        <f>IF(HEX2DEC(RIGHT(F185,4))&gt;=32768,HEX2DEC(RIGHT(F185,4))-65536,HEX2DEC(RIGHT(F185,4)))/Codes!$N$2</f>
        <v>0</v>
      </c>
      <c r="T185" s="18">
        <f t="shared" si="56"/>
        <v>361</v>
      </c>
      <c r="U185" s="1">
        <f t="shared" si="57"/>
        <v>100</v>
      </c>
      <c r="V185" s="1">
        <f t="shared" si="58"/>
        <v>0</v>
      </c>
      <c r="W185" s="1" t="str">
        <f t="shared" si="59"/>
        <v>101</v>
      </c>
      <c r="X185" s="1">
        <f t="shared" si="60"/>
        <v>3</v>
      </c>
      <c r="Y185" s="1">
        <f t="shared" si="61"/>
        <v>5</v>
      </c>
      <c r="Z185" s="1" t="str">
        <f>VLOOKUP(BIN2DEC(MID(HEX2BIN(MID(H185,3,2),8),2,5)),Codes!$E$1:$F$18,2)</f>
        <v>Normal</v>
      </c>
      <c r="AA185" s="6" t="str">
        <f t="shared" si="62"/>
        <v>0</v>
      </c>
      <c r="AB185" s="1">
        <f t="shared" si="63"/>
        <v>2</v>
      </c>
      <c r="AC185" s="1" t="str">
        <f>VLOOKUP(BIN2DEC(RIGHT(HEX2BIN(MID(H185,6,1),4),1)&amp;LEFT(HEX2BIN(MID(H185,7,1),4),1)),Codes!$K$1:$L$5,2)</f>
        <v>S</v>
      </c>
      <c r="AD185" s="1" t="str">
        <f>VLOOKUP(BIN2DEC(RIGHT(HEX2BIN(MID(H185,7,1),4),3)&amp;LEFT(HEX2BIN(MID(H185,8,1),4),2)),Codes!$H$2:$I$33,2)</f>
        <v>Bat</v>
      </c>
      <c r="AE185" s="1" t="str">
        <f t="shared" si="64"/>
        <v>1</v>
      </c>
      <c r="AF185" s="1" t="str">
        <f t="shared" si="65"/>
        <v>1</v>
      </c>
    </row>
    <row r="186" spans="1:32">
      <c r="A186" s="3" t="s">
        <v>10701</v>
      </c>
      <c r="B186" s="1" t="s">
        <v>58</v>
      </c>
      <c r="C186" s="6" t="s">
        <v>1429</v>
      </c>
      <c r="D186" s="9" t="s">
        <v>10697</v>
      </c>
      <c r="E186" s="9" t="s">
        <v>307</v>
      </c>
      <c r="F186" s="6" t="s">
        <v>91</v>
      </c>
      <c r="G186" s="6" t="s">
        <v>557</v>
      </c>
      <c r="H186" s="6" t="s">
        <v>586</v>
      </c>
      <c r="J186" s="1" t="str">
        <f t="shared" si="50"/>
        <v>001011</v>
      </c>
      <c r="K186" s="1">
        <f t="shared" si="51"/>
        <v>3</v>
      </c>
      <c r="L186" s="6" t="str">
        <f t="shared" si="52"/>
        <v>00000</v>
      </c>
      <c r="M186" s="1">
        <f t="shared" si="53"/>
        <v>68</v>
      </c>
      <c r="N186" s="6" t="str">
        <f t="shared" si="54"/>
        <v>00</v>
      </c>
      <c r="O186" s="1">
        <f t="shared" si="55"/>
        <v>10</v>
      </c>
      <c r="P186" s="1">
        <f>IF(HEX2DEC(LEFT(E186,4))&gt;=32768,HEX2DEC(LEFT(E186,4))-65536,HEX2DEC(LEFT(E186,4)))/Codes!$N$2</f>
        <v>3.2</v>
      </c>
      <c r="Q186" s="1">
        <f>IF(HEX2DEC(RIGHT(E186,4))&gt;=32768,HEX2DEC(RIGHT(E186,4))-65536,HEX2DEC(RIGHT(E186,4)))/Codes!$N$2</f>
        <v>0</v>
      </c>
      <c r="R186" s="1">
        <f>IF(HEX2DEC(LEFT(F186,4))&gt;=32768,HEX2DEC(LEFT(F186,4))-65536,HEX2DEC(LEFT(F186,4)))/Codes!$N$2</f>
        <v>0</v>
      </c>
      <c r="S186" s="1">
        <f>IF(HEX2DEC(RIGHT(F186,4))&gt;=32768,HEX2DEC(RIGHT(F186,4))-65536,HEX2DEC(RIGHT(F186,4)))/Codes!$N$2</f>
        <v>0</v>
      </c>
      <c r="T186" s="18">
        <f t="shared" si="56"/>
        <v>361</v>
      </c>
      <c r="U186" s="1">
        <f t="shared" si="57"/>
        <v>100</v>
      </c>
      <c r="V186" s="1">
        <f t="shared" si="58"/>
        <v>0</v>
      </c>
      <c r="W186" s="1" t="str">
        <f t="shared" si="59"/>
        <v>101</v>
      </c>
      <c r="X186" s="1">
        <f t="shared" si="60"/>
        <v>3</v>
      </c>
      <c r="Y186" s="1">
        <f t="shared" si="61"/>
        <v>8</v>
      </c>
      <c r="Z186" s="1" t="str">
        <f>VLOOKUP(BIN2DEC(MID(HEX2BIN(MID(H186,3,2),8),2,5)),Codes!$E$1:$F$18,2)</f>
        <v>Normal</v>
      </c>
      <c r="AA186" s="6" t="str">
        <f t="shared" si="62"/>
        <v>0</v>
      </c>
      <c r="AB186" s="1">
        <f t="shared" si="63"/>
        <v>4</v>
      </c>
      <c r="AC186" s="1" t="str">
        <f>VLOOKUP(BIN2DEC(RIGHT(HEX2BIN(MID(H186,6,1),4),1)&amp;LEFT(HEX2BIN(MID(H186,7,1),4),1)),Codes!$K$1:$L$5,2)</f>
        <v>M</v>
      </c>
      <c r="AD186" s="1" t="str">
        <f>VLOOKUP(BIN2DEC(RIGHT(HEX2BIN(MID(H186,7,1),4),3)&amp;LEFT(HEX2BIN(MID(H186,8,1),4),2)),Codes!$H$2:$I$33,2)</f>
        <v>Bat</v>
      </c>
      <c r="AE186" s="1" t="str">
        <f t="shared" si="64"/>
        <v>1</v>
      </c>
      <c r="AF186" s="1" t="str">
        <f t="shared" si="65"/>
        <v>1</v>
      </c>
    </row>
    <row r="187" spans="1:32">
      <c r="A187" s="3" t="s">
        <v>10702</v>
      </c>
      <c r="B187" s="1" t="s">
        <v>58</v>
      </c>
      <c r="C187" s="6" t="s">
        <v>1430</v>
      </c>
      <c r="D187" s="9" t="s">
        <v>10703</v>
      </c>
      <c r="E187" s="9" t="s">
        <v>307</v>
      </c>
      <c r="F187" s="6" t="s">
        <v>91</v>
      </c>
      <c r="G187" s="6" t="s">
        <v>557</v>
      </c>
      <c r="H187" s="6" t="s">
        <v>1415</v>
      </c>
      <c r="J187" s="1" t="str">
        <f t="shared" si="50"/>
        <v>001011</v>
      </c>
      <c r="K187" s="1">
        <f t="shared" si="51"/>
        <v>3</v>
      </c>
      <c r="L187" s="6" t="str">
        <f t="shared" si="52"/>
        <v>00000</v>
      </c>
      <c r="M187" s="1">
        <f t="shared" si="53"/>
        <v>68</v>
      </c>
      <c r="N187" s="6" t="str">
        <f t="shared" si="54"/>
        <v>00</v>
      </c>
      <c r="O187" s="1">
        <f t="shared" si="55"/>
        <v>8</v>
      </c>
      <c r="P187" s="1">
        <f>IF(HEX2DEC(LEFT(E187,4))&gt;=32768,HEX2DEC(LEFT(E187,4))-65536,HEX2DEC(LEFT(E187,4)))/Codes!$N$2</f>
        <v>3.2</v>
      </c>
      <c r="Q187" s="1">
        <f>IF(HEX2DEC(RIGHT(E187,4))&gt;=32768,HEX2DEC(RIGHT(E187,4))-65536,HEX2DEC(RIGHT(E187,4)))/Codes!$N$2</f>
        <v>0</v>
      </c>
      <c r="R187" s="1">
        <f>IF(HEX2DEC(LEFT(F187,4))&gt;=32768,HEX2DEC(LEFT(F187,4))-65536,HEX2DEC(LEFT(F187,4)))/Codes!$N$2</f>
        <v>0</v>
      </c>
      <c r="S187" s="1">
        <f>IF(HEX2DEC(RIGHT(F187,4))&gt;=32768,HEX2DEC(RIGHT(F187,4))-65536,HEX2DEC(RIGHT(F187,4)))/Codes!$N$2</f>
        <v>0</v>
      </c>
      <c r="T187" s="18">
        <f t="shared" si="56"/>
        <v>361</v>
      </c>
      <c r="U187" s="1">
        <f t="shared" si="57"/>
        <v>100</v>
      </c>
      <c r="V187" s="1">
        <f t="shared" si="58"/>
        <v>0</v>
      </c>
      <c r="W187" s="1" t="str">
        <f t="shared" si="59"/>
        <v>101</v>
      </c>
      <c r="X187" s="1">
        <f t="shared" si="60"/>
        <v>3</v>
      </c>
      <c r="Y187" s="1">
        <f t="shared" si="61"/>
        <v>300</v>
      </c>
      <c r="Z187" s="1" t="str">
        <f>VLOOKUP(BIN2DEC(MID(HEX2BIN(MID(H187,3,2),8),2,5)),Codes!$E$1:$F$18,2)</f>
        <v>Normal</v>
      </c>
      <c r="AA187" s="6" t="str">
        <f t="shared" si="62"/>
        <v>0</v>
      </c>
      <c r="AB187" s="1">
        <f t="shared" si="63"/>
        <v>4</v>
      </c>
      <c r="AC187" s="1" t="str">
        <f>VLOOKUP(BIN2DEC(RIGHT(HEX2BIN(MID(H187,6,1),4),1)&amp;LEFT(HEX2BIN(MID(H187,7,1),4),1)),Codes!$K$1:$L$5,2)</f>
        <v>M</v>
      </c>
      <c r="AD187" s="1" t="str">
        <f>VLOOKUP(BIN2DEC(RIGHT(HEX2BIN(MID(H187,7,1),4),3)&amp;LEFT(HEX2BIN(MID(H187,8,1),4),2)),Codes!$H$2:$I$33,2)</f>
        <v>Bat</v>
      </c>
      <c r="AE187" s="1" t="str">
        <f t="shared" si="64"/>
        <v>1</v>
      </c>
      <c r="AF187" s="1" t="str">
        <f t="shared" si="65"/>
        <v>1</v>
      </c>
    </row>
    <row r="188" spans="1:32">
      <c r="A188" s="3" t="s">
        <v>10704</v>
      </c>
      <c r="B188" s="1" t="s">
        <v>58</v>
      </c>
      <c r="C188" s="6" t="s">
        <v>4187</v>
      </c>
      <c r="D188" s="9" t="s">
        <v>10697</v>
      </c>
      <c r="E188" s="9" t="s">
        <v>307</v>
      </c>
      <c r="F188" s="6" t="s">
        <v>91</v>
      </c>
      <c r="G188" s="6" t="s">
        <v>557</v>
      </c>
      <c r="H188" s="6" t="s">
        <v>586</v>
      </c>
      <c r="J188" s="1" t="str">
        <f t="shared" si="50"/>
        <v>001011</v>
      </c>
      <c r="K188" s="1">
        <f t="shared" si="51"/>
        <v>3</v>
      </c>
      <c r="L188" s="6" t="str">
        <f t="shared" si="52"/>
        <v>00000</v>
      </c>
      <c r="M188" s="1">
        <f t="shared" si="53"/>
        <v>68</v>
      </c>
      <c r="N188" s="6" t="str">
        <f t="shared" si="54"/>
        <v>00</v>
      </c>
      <c r="O188" s="1">
        <f t="shared" si="55"/>
        <v>10</v>
      </c>
      <c r="P188" s="1">
        <f>IF(HEX2DEC(LEFT(E188,4))&gt;=32768,HEX2DEC(LEFT(E188,4))-65536,HEX2DEC(LEFT(E188,4)))/Codes!$N$2</f>
        <v>3.2</v>
      </c>
      <c r="Q188" s="1">
        <f>IF(HEX2DEC(RIGHT(E188,4))&gt;=32768,HEX2DEC(RIGHT(E188,4))-65536,HEX2DEC(RIGHT(E188,4)))/Codes!$N$2</f>
        <v>0</v>
      </c>
      <c r="R188" s="1">
        <f>IF(HEX2DEC(LEFT(F188,4))&gt;=32768,HEX2DEC(LEFT(F188,4))-65536,HEX2DEC(LEFT(F188,4)))/Codes!$N$2</f>
        <v>0</v>
      </c>
      <c r="S188" s="1">
        <f>IF(HEX2DEC(RIGHT(F188,4))&gt;=32768,HEX2DEC(RIGHT(F188,4))-65536,HEX2DEC(RIGHT(F188,4)))/Codes!$N$2</f>
        <v>0</v>
      </c>
      <c r="T188" s="18">
        <f t="shared" si="56"/>
        <v>361</v>
      </c>
      <c r="U188" s="1">
        <f t="shared" si="57"/>
        <v>100</v>
      </c>
      <c r="V188" s="1">
        <f t="shared" si="58"/>
        <v>0</v>
      </c>
      <c r="W188" s="1" t="str">
        <f t="shared" si="59"/>
        <v>101</v>
      </c>
      <c r="X188" s="1">
        <f t="shared" si="60"/>
        <v>3</v>
      </c>
      <c r="Y188" s="1">
        <f t="shared" si="61"/>
        <v>8</v>
      </c>
      <c r="Z188" s="1" t="str">
        <f>VLOOKUP(BIN2DEC(MID(HEX2BIN(MID(H188,3,2),8),2,5)),Codes!$E$1:$F$18,2)</f>
        <v>Normal</v>
      </c>
      <c r="AA188" s="6" t="str">
        <f t="shared" si="62"/>
        <v>0</v>
      </c>
      <c r="AB188" s="1">
        <f t="shared" si="63"/>
        <v>4</v>
      </c>
      <c r="AC188" s="1" t="str">
        <f>VLOOKUP(BIN2DEC(RIGHT(HEX2BIN(MID(H188,6,1),4),1)&amp;LEFT(HEX2BIN(MID(H188,7,1),4),1)),Codes!$K$1:$L$5,2)</f>
        <v>M</v>
      </c>
      <c r="AD188" s="1" t="str">
        <f>VLOOKUP(BIN2DEC(RIGHT(HEX2BIN(MID(H188,7,1),4),3)&amp;LEFT(HEX2BIN(MID(H188,8,1),4),2)),Codes!$H$2:$I$33,2)</f>
        <v>Bat</v>
      </c>
      <c r="AE188" s="1" t="str">
        <f t="shared" si="64"/>
        <v>1</v>
      </c>
      <c r="AF188" s="1" t="str">
        <f t="shared" si="65"/>
        <v>1</v>
      </c>
    </row>
    <row r="189" spans="1:32">
      <c r="A189" s="3" t="s">
        <v>10705</v>
      </c>
      <c r="B189" s="1" t="s">
        <v>58</v>
      </c>
      <c r="C189" s="6" t="s">
        <v>4186</v>
      </c>
      <c r="D189" s="9" t="s">
        <v>10697</v>
      </c>
      <c r="E189" s="9" t="s">
        <v>307</v>
      </c>
      <c r="F189" s="6" t="s">
        <v>91</v>
      </c>
      <c r="G189" s="6" t="s">
        <v>557</v>
      </c>
      <c r="H189" s="6" t="s">
        <v>586</v>
      </c>
      <c r="J189" s="1" t="str">
        <f t="shared" ref="J189" si="82">LEFT(HEX2BIN(LEFT(D189,2),8),6)</f>
        <v>001011</v>
      </c>
      <c r="K189" s="1">
        <f t="shared" ref="K189" si="83">BIN2DEC(MID(HEX2BIN(MID(D189,2,2),8),3,3))</f>
        <v>3</v>
      </c>
      <c r="L189" s="6" t="str">
        <f t="shared" ref="L189" si="84">MID(HEX2BIN(MID(D189,3,2),8),2,5)</f>
        <v>00000</v>
      </c>
      <c r="M189" s="1">
        <f t="shared" ref="M189" si="85">ROUNDDOWN(HEX2DEC(MID(D189,4,3))/8,0)</f>
        <v>68</v>
      </c>
      <c r="N189" s="6" t="str">
        <f t="shared" ref="N189" si="86">MID(HEX2BIN(MID(D189,6,1),4),2,2)</f>
        <v>00</v>
      </c>
      <c r="O189" s="1">
        <f t="shared" ref="O189" si="87">HEX2DEC(MID(D189,7,2))</f>
        <v>10</v>
      </c>
      <c r="P189" s="1">
        <f>IF(HEX2DEC(LEFT(E189,4))&gt;=32768,HEX2DEC(LEFT(E189,4))-65536,HEX2DEC(LEFT(E189,4)))/Codes!$N$2</f>
        <v>3.2</v>
      </c>
      <c r="Q189" s="1">
        <f>IF(HEX2DEC(RIGHT(E189,4))&gt;=32768,HEX2DEC(RIGHT(E189,4))-65536,HEX2DEC(RIGHT(E189,4)))/Codes!$N$2</f>
        <v>0</v>
      </c>
      <c r="R189" s="1">
        <f>IF(HEX2DEC(LEFT(F189,4))&gt;=32768,HEX2DEC(LEFT(F189,4))-65536,HEX2DEC(LEFT(F189,4)))/Codes!$N$2</f>
        <v>0</v>
      </c>
      <c r="S189" s="1">
        <f>IF(HEX2DEC(RIGHT(F189,4))&gt;=32768,HEX2DEC(RIGHT(F189,4))-65536,HEX2DEC(RIGHT(F189,4)))/Codes!$N$2</f>
        <v>0</v>
      </c>
      <c r="T189" s="18">
        <f t="shared" ref="T189" si="88">ROUNDDOWN(HEX2DEC(LEFT(G189,3))/8,0)</f>
        <v>361</v>
      </c>
      <c r="U189" s="1">
        <f t="shared" ref="U189" si="89">ROUNDDOWN(HEX2DEC(MID(G189,3,3))/4,0)-(512*ROUNDDOWN(HEX2DEC(MID(G189,3,1))/8,0))</f>
        <v>100</v>
      </c>
      <c r="V189" s="1">
        <f t="shared" ref="V189" si="90">RIGHT(HEX2BIN(MID(G189,5,1),4),2)*128+HEX2DEC(MID(G189,6,1))*8+LEFT(HEX2BIN(MID(G189,7,1),4),3)</f>
        <v>0</v>
      </c>
      <c r="W189" s="1" t="str">
        <f t="shared" ref="W189" si="91">MID(HEX2BIN(MID(G189,7,2),8),4,3)</f>
        <v>101</v>
      </c>
      <c r="X189" s="1">
        <f t="shared" ref="X189" si="92">BIN2DEC(RIGHT(HEX2BIN(RIGHT(G189,1),4),2))</f>
        <v>3</v>
      </c>
      <c r="Y189" s="1">
        <f t="shared" ref="Y189" si="93">ROUNDDOWN(HEX2DEC(LEFT(H189,3))/8,0)</f>
        <v>8</v>
      </c>
      <c r="Z189" s="1" t="str">
        <f>VLOOKUP(BIN2DEC(MID(HEX2BIN(MID(H189,3,2),8),2,5)),Codes!$E$1:$F$18,2)</f>
        <v>Normal</v>
      </c>
      <c r="AA189" s="6" t="str">
        <f t="shared" ref="AA189" si="94">MID(HEX2BIN(MID(H189,4,1),4),3,1)</f>
        <v>0</v>
      </c>
      <c r="AB189" s="1">
        <f t="shared" ref="AB189" si="95">(MOD(HEX2DEC(MID(H189,4,1)),2))*64+ROUNDDOWN(HEX2DEC(MID(H189,5,2))/4,0)</f>
        <v>4</v>
      </c>
      <c r="AC189" s="1" t="str">
        <f>VLOOKUP(BIN2DEC(RIGHT(HEX2BIN(MID(H189,6,1),4),1)&amp;LEFT(HEX2BIN(MID(H189,7,1),4),1)),Codes!$K$1:$L$5,2)</f>
        <v>M</v>
      </c>
      <c r="AD189" s="1" t="str">
        <f>VLOOKUP(BIN2DEC(RIGHT(HEX2BIN(MID(H189,7,1),4),3)&amp;LEFT(HEX2BIN(MID(H189,8,1),4),2)),Codes!$H$2:$I$33,2)</f>
        <v>Bat</v>
      </c>
      <c r="AE189" s="1" t="str">
        <f t="shared" ref="AE189" si="96">MID(HEX2BIN(RIGHT(H189,1),4),3,1)</f>
        <v>1</v>
      </c>
      <c r="AF189" s="1" t="str">
        <f t="shared" ref="AF189" si="97">RIGHT(HEX2BIN(RIGHT(H189,1),4),1)</f>
        <v>1</v>
      </c>
    </row>
    <row r="190" spans="1:32">
      <c r="A190" s="3" t="s">
        <v>10706</v>
      </c>
      <c r="B190" s="1" t="s">
        <v>58</v>
      </c>
      <c r="C190" s="6" t="s">
        <v>1870</v>
      </c>
      <c r="D190" s="9" t="s">
        <v>10700</v>
      </c>
      <c r="E190" s="9" t="s">
        <v>307</v>
      </c>
      <c r="F190" s="6" t="s">
        <v>91</v>
      </c>
      <c r="G190" s="6" t="s">
        <v>629</v>
      </c>
      <c r="H190" s="6" t="s">
        <v>630</v>
      </c>
      <c r="J190" s="1" t="str">
        <f t="shared" si="50"/>
        <v>001011</v>
      </c>
      <c r="K190" s="1">
        <f t="shared" si="51"/>
        <v>3</v>
      </c>
      <c r="L190" s="6" t="str">
        <f t="shared" si="52"/>
        <v>00000</v>
      </c>
      <c r="M190" s="1">
        <f t="shared" si="53"/>
        <v>68</v>
      </c>
      <c r="N190" s="6" t="str">
        <f t="shared" si="54"/>
        <v>00</v>
      </c>
      <c r="O190" s="1">
        <f t="shared" si="55"/>
        <v>6</v>
      </c>
      <c r="P190" s="1">
        <f>IF(HEX2DEC(LEFT(E190,4))&gt;=32768,HEX2DEC(LEFT(E190,4))-65536,HEX2DEC(LEFT(E190,4)))/Codes!$N$2</f>
        <v>3.2</v>
      </c>
      <c r="Q190" s="1">
        <f>IF(HEX2DEC(RIGHT(E190,4))&gt;=32768,HEX2DEC(RIGHT(E190,4))-65536,HEX2DEC(RIGHT(E190,4)))/Codes!$N$2</f>
        <v>0</v>
      </c>
      <c r="R190" s="1">
        <f>IF(HEX2DEC(LEFT(F190,4))&gt;=32768,HEX2DEC(LEFT(F190,4))-65536,HEX2DEC(LEFT(F190,4)))/Codes!$N$2</f>
        <v>0</v>
      </c>
      <c r="S190" s="1">
        <f>IF(HEX2DEC(RIGHT(F190,4))&gt;=32768,HEX2DEC(RIGHT(F190,4))-65536,HEX2DEC(RIGHT(F190,4)))/Codes!$N$2</f>
        <v>0</v>
      </c>
      <c r="T190" s="18">
        <f t="shared" si="56"/>
        <v>60</v>
      </c>
      <c r="U190" s="1">
        <f t="shared" si="57"/>
        <v>100</v>
      </c>
      <c r="V190" s="1">
        <f t="shared" si="58"/>
        <v>0</v>
      </c>
      <c r="W190" s="1" t="str">
        <f t="shared" si="59"/>
        <v>101</v>
      </c>
      <c r="X190" s="1">
        <f t="shared" si="60"/>
        <v>3</v>
      </c>
      <c r="Y190" s="1">
        <f t="shared" si="61"/>
        <v>5</v>
      </c>
      <c r="Z190" s="1" t="str">
        <f>VLOOKUP(BIN2DEC(MID(HEX2BIN(MID(H190,3,2),8),2,5)),Codes!$E$1:$F$18,2)</f>
        <v>Slash</v>
      </c>
      <c r="AA190" s="6" t="str">
        <f t="shared" si="62"/>
        <v>0</v>
      </c>
      <c r="AB190" s="1">
        <f t="shared" si="63"/>
        <v>2</v>
      </c>
      <c r="AC190" s="1" t="str">
        <f>VLOOKUP(BIN2DEC(RIGHT(HEX2BIN(MID(H190,6,1),4),1)&amp;LEFT(HEX2BIN(MID(H190,7,1),4),1)),Codes!$K$1:$L$5,2)</f>
        <v>M</v>
      </c>
      <c r="AD190" s="1" t="str">
        <f>VLOOKUP(BIN2DEC(RIGHT(HEX2BIN(MID(H190,7,1),4),3)&amp;LEFT(HEX2BIN(MID(H190,8,1),4),2)),Codes!$H$2:$I$33,2)</f>
        <v>Kick</v>
      </c>
      <c r="AE190" s="1" t="str">
        <f t="shared" si="64"/>
        <v>1</v>
      </c>
      <c r="AF190" s="1" t="str">
        <f t="shared" si="65"/>
        <v>1</v>
      </c>
    </row>
    <row r="191" spans="1:32">
      <c r="A191" s="3" t="s">
        <v>10707</v>
      </c>
      <c r="B191" s="1" t="s">
        <v>58</v>
      </c>
      <c r="C191" s="6" t="s">
        <v>1871</v>
      </c>
      <c r="D191" s="9" t="s">
        <v>10708</v>
      </c>
      <c r="E191" s="9" t="s">
        <v>307</v>
      </c>
      <c r="F191" s="6" t="s">
        <v>91</v>
      </c>
      <c r="G191" s="6" t="s">
        <v>629</v>
      </c>
      <c r="H191" s="6" t="s">
        <v>633</v>
      </c>
      <c r="J191" s="1" t="str">
        <f t="shared" si="50"/>
        <v>001011</v>
      </c>
      <c r="K191" s="1">
        <f t="shared" si="51"/>
        <v>3</v>
      </c>
      <c r="L191" s="6" t="str">
        <f t="shared" si="52"/>
        <v>00000</v>
      </c>
      <c r="M191" s="1">
        <f t="shared" si="53"/>
        <v>68</v>
      </c>
      <c r="N191" s="6" t="str">
        <f t="shared" si="54"/>
        <v>00</v>
      </c>
      <c r="O191" s="1">
        <f t="shared" si="55"/>
        <v>13</v>
      </c>
      <c r="P191" s="1">
        <f>IF(HEX2DEC(LEFT(E191,4))&gt;=32768,HEX2DEC(LEFT(E191,4))-65536,HEX2DEC(LEFT(E191,4)))/Codes!$N$2</f>
        <v>3.2</v>
      </c>
      <c r="Q191" s="1">
        <f>IF(HEX2DEC(RIGHT(E191,4))&gt;=32768,HEX2DEC(RIGHT(E191,4))-65536,HEX2DEC(RIGHT(E191,4)))/Codes!$N$2</f>
        <v>0</v>
      </c>
      <c r="R191" s="1">
        <f>IF(HEX2DEC(LEFT(F191,4))&gt;=32768,HEX2DEC(LEFT(F191,4))-65536,HEX2DEC(LEFT(F191,4)))/Codes!$N$2</f>
        <v>0</v>
      </c>
      <c r="S191" s="1">
        <f>IF(HEX2DEC(RIGHT(F191,4))&gt;=32768,HEX2DEC(RIGHT(F191,4))-65536,HEX2DEC(RIGHT(F191,4)))/Codes!$N$2</f>
        <v>0</v>
      </c>
      <c r="T191" s="18">
        <f t="shared" si="56"/>
        <v>60</v>
      </c>
      <c r="U191" s="1">
        <f t="shared" si="57"/>
        <v>100</v>
      </c>
      <c r="V191" s="1">
        <f t="shared" si="58"/>
        <v>0</v>
      </c>
      <c r="W191" s="1" t="str">
        <f t="shared" si="59"/>
        <v>101</v>
      </c>
      <c r="X191" s="1">
        <f t="shared" si="60"/>
        <v>3</v>
      </c>
      <c r="Y191" s="1">
        <f t="shared" si="61"/>
        <v>10</v>
      </c>
      <c r="Z191" s="1" t="str">
        <f>VLOOKUP(BIN2DEC(MID(HEX2BIN(MID(H191,3,2),8),2,5)),Codes!$E$1:$F$18,2)</f>
        <v>Slash</v>
      </c>
      <c r="AA191" s="6" t="str">
        <f t="shared" si="62"/>
        <v>0</v>
      </c>
      <c r="AB191" s="1">
        <f t="shared" si="63"/>
        <v>4</v>
      </c>
      <c r="AC191" s="1" t="str">
        <f>VLOOKUP(BIN2DEC(RIGHT(HEX2BIN(MID(H191,6,1),4),1)&amp;LEFT(HEX2BIN(MID(H191,7,1),4),1)),Codes!$K$1:$L$5,2)</f>
        <v>L</v>
      </c>
      <c r="AD191" s="1" t="str">
        <f>VLOOKUP(BIN2DEC(RIGHT(HEX2BIN(MID(H191,7,1),4),3)&amp;LEFT(HEX2BIN(MID(H191,8,1),4),2)),Codes!$H$2:$I$33,2)</f>
        <v>Kick</v>
      </c>
      <c r="AE191" s="1" t="str">
        <f t="shared" si="64"/>
        <v>1</v>
      </c>
      <c r="AF191" s="1" t="str">
        <f t="shared" si="65"/>
        <v>1</v>
      </c>
    </row>
    <row r="192" spans="1:32">
      <c r="A192" s="3" t="s">
        <v>10709</v>
      </c>
      <c r="B192" s="1" t="s">
        <v>58</v>
      </c>
      <c r="C192" s="6" t="s">
        <v>1872</v>
      </c>
      <c r="D192" s="9" t="s">
        <v>10710</v>
      </c>
      <c r="E192" s="9" t="s">
        <v>307</v>
      </c>
      <c r="F192" s="6" t="s">
        <v>91</v>
      </c>
      <c r="G192" s="6" t="s">
        <v>629</v>
      </c>
      <c r="H192" s="6" t="s">
        <v>785</v>
      </c>
      <c r="J192" s="1" t="str">
        <f t="shared" si="50"/>
        <v>001011</v>
      </c>
      <c r="K192" s="1">
        <f t="shared" si="51"/>
        <v>3</v>
      </c>
      <c r="L192" s="6" t="str">
        <f t="shared" si="52"/>
        <v>00000</v>
      </c>
      <c r="M192" s="1">
        <f t="shared" si="53"/>
        <v>68</v>
      </c>
      <c r="N192" s="6" t="str">
        <f t="shared" si="54"/>
        <v>00</v>
      </c>
      <c r="O192" s="1">
        <f t="shared" si="55"/>
        <v>18</v>
      </c>
      <c r="P192" s="1">
        <f>IF(HEX2DEC(LEFT(E192,4))&gt;=32768,HEX2DEC(LEFT(E192,4))-65536,HEX2DEC(LEFT(E192,4)))/Codes!$N$2</f>
        <v>3.2</v>
      </c>
      <c r="Q192" s="1">
        <f>IF(HEX2DEC(RIGHT(E192,4))&gt;=32768,HEX2DEC(RIGHT(E192,4))-65536,HEX2DEC(RIGHT(E192,4)))/Codes!$N$2</f>
        <v>0</v>
      </c>
      <c r="R192" s="1">
        <f>IF(HEX2DEC(LEFT(F192,4))&gt;=32768,HEX2DEC(LEFT(F192,4))-65536,HEX2DEC(LEFT(F192,4)))/Codes!$N$2</f>
        <v>0</v>
      </c>
      <c r="S192" s="1">
        <f>IF(HEX2DEC(RIGHT(F192,4))&gt;=32768,HEX2DEC(RIGHT(F192,4))-65536,HEX2DEC(RIGHT(F192,4)))/Codes!$N$2</f>
        <v>0</v>
      </c>
      <c r="T192" s="18">
        <f t="shared" si="56"/>
        <v>60</v>
      </c>
      <c r="U192" s="1">
        <f t="shared" si="57"/>
        <v>100</v>
      </c>
      <c r="V192" s="1">
        <f t="shared" si="58"/>
        <v>0</v>
      </c>
      <c r="W192" s="1" t="str">
        <f t="shared" si="59"/>
        <v>101</v>
      </c>
      <c r="X192" s="1">
        <f t="shared" si="60"/>
        <v>3</v>
      </c>
      <c r="Y192" s="1">
        <f t="shared" si="61"/>
        <v>24</v>
      </c>
      <c r="Z192" s="1" t="str">
        <f>VLOOKUP(BIN2DEC(MID(HEX2BIN(MID(H192,3,2),8),2,5)),Codes!$E$1:$F$18,2)</f>
        <v>Slash</v>
      </c>
      <c r="AA192" s="6" t="str">
        <f t="shared" si="62"/>
        <v>0</v>
      </c>
      <c r="AB192" s="1">
        <f t="shared" si="63"/>
        <v>6</v>
      </c>
      <c r="AC192" s="1" t="str">
        <f>VLOOKUP(BIN2DEC(RIGHT(HEX2BIN(MID(H192,6,1),4),1)&amp;LEFT(HEX2BIN(MID(H192,7,1),4),1)),Codes!$K$1:$L$5,2)</f>
        <v>L</v>
      </c>
      <c r="AD192" s="1" t="str">
        <f>VLOOKUP(BIN2DEC(RIGHT(HEX2BIN(MID(H192,7,1),4),3)&amp;LEFT(HEX2BIN(MID(H192,8,1),4),2)),Codes!$H$2:$I$33,2)</f>
        <v>Kick</v>
      </c>
      <c r="AE192" s="1" t="str">
        <f t="shared" si="64"/>
        <v>1</v>
      </c>
      <c r="AF192" s="1" t="str">
        <f t="shared" si="65"/>
        <v>1</v>
      </c>
    </row>
    <row r="193" spans="1:32">
      <c r="A193" s="3" t="s">
        <v>10711</v>
      </c>
      <c r="B193" s="1" t="s">
        <v>58</v>
      </c>
      <c r="C193" s="6" t="s">
        <v>4189</v>
      </c>
      <c r="D193" s="9" t="s">
        <v>10693</v>
      </c>
      <c r="E193" s="9" t="s">
        <v>307</v>
      </c>
      <c r="F193" s="6" t="s">
        <v>91</v>
      </c>
      <c r="G193" s="6" t="s">
        <v>629</v>
      </c>
      <c r="H193" s="6" t="s">
        <v>647</v>
      </c>
      <c r="J193" s="1" t="str">
        <f t="shared" si="50"/>
        <v>001011</v>
      </c>
      <c r="K193" s="1">
        <f t="shared" si="51"/>
        <v>3</v>
      </c>
      <c r="L193" s="6" t="str">
        <f t="shared" si="52"/>
        <v>00000</v>
      </c>
      <c r="M193" s="1">
        <f t="shared" si="53"/>
        <v>68</v>
      </c>
      <c r="N193" s="6" t="str">
        <f t="shared" si="54"/>
        <v>00</v>
      </c>
      <c r="O193" s="1">
        <f t="shared" si="55"/>
        <v>11</v>
      </c>
      <c r="P193" s="1">
        <f>IF(HEX2DEC(LEFT(E193,4))&gt;=32768,HEX2DEC(LEFT(E193,4))-65536,HEX2DEC(LEFT(E193,4)))/Codes!$N$2</f>
        <v>3.2</v>
      </c>
      <c r="Q193" s="1">
        <f>IF(HEX2DEC(RIGHT(E193,4))&gt;=32768,HEX2DEC(RIGHT(E193,4))-65536,HEX2DEC(RIGHT(E193,4)))/Codes!$N$2</f>
        <v>0</v>
      </c>
      <c r="R193" s="1">
        <f>IF(HEX2DEC(LEFT(F193,4))&gt;=32768,HEX2DEC(LEFT(F193,4))-65536,HEX2DEC(LEFT(F193,4)))/Codes!$N$2</f>
        <v>0</v>
      </c>
      <c r="S193" s="1">
        <f>IF(HEX2DEC(RIGHT(F193,4))&gt;=32768,HEX2DEC(RIGHT(F193,4))-65536,HEX2DEC(RIGHT(F193,4)))/Codes!$N$2</f>
        <v>0</v>
      </c>
      <c r="T193" s="18">
        <f t="shared" si="56"/>
        <v>60</v>
      </c>
      <c r="U193" s="1">
        <f t="shared" si="57"/>
        <v>100</v>
      </c>
      <c r="V193" s="1">
        <f t="shared" si="58"/>
        <v>0</v>
      </c>
      <c r="W193" s="1" t="str">
        <f t="shared" si="59"/>
        <v>101</v>
      </c>
      <c r="X193" s="1">
        <f t="shared" si="60"/>
        <v>3</v>
      </c>
      <c r="Y193" s="1">
        <f t="shared" si="61"/>
        <v>8</v>
      </c>
      <c r="Z193" s="1" t="str">
        <f>VLOOKUP(BIN2DEC(MID(HEX2BIN(MID(H193,3,2),8),2,5)),Codes!$E$1:$F$18,2)</f>
        <v>Slash</v>
      </c>
      <c r="AA193" s="6" t="str">
        <f t="shared" si="62"/>
        <v>0</v>
      </c>
      <c r="AB193" s="1">
        <f t="shared" si="63"/>
        <v>0</v>
      </c>
      <c r="AC193" s="1" t="str">
        <f>VLOOKUP(BIN2DEC(RIGHT(HEX2BIN(MID(H193,6,1),4),1)&amp;LEFT(HEX2BIN(MID(H193,7,1),4),1)),Codes!$K$1:$L$5,2)</f>
        <v>L</v>
      </c>
      <c r="AD193" s="1" t="str">
        <f>VLOOKUP(BIN2DEC(RIGHT(HEX2BIN(MID(H193,7,1),4),3)&amp;LEFT(HEX2BIN(MID(H193,8,1),4),2)),Codes!$H$2:$I$33,2)</f>
        <v>Kick</v>
      </c>
      <c r="AE193" s="1" t="str">
        <f t="shared" si="64"/>
        <v>1</v>
      </c>
      <c r="AF193" s="1" t="str">
        <f t="shared" si="65"/>
        <v>1</v>
      </c>
    </row>
    <row r="194" spans="1:32">
      <c r="A194" s="3" t="s">
        <v>10712</v>
      </c>
      <c r="B194" s="1" t="s">
        <v>58</v>
      </c>
      <c r="C194" s="6" t="s">
        <v>4193</v>
      </c>
      <c r="D194" s="9" t="s">
        <v>10693</v>
      </c>
      <c r="E194" s="9" t="s">
        <v>307</v>
      </c>
      <c r="F194" s="6" t="s">
        <v>91</v>
      </c>
      <c r="G194" s="6" t="s">
        <v>629</v>
      </c>
      <c r="H194" s="6" t="s">
        <v>647</v>
      </c>
      <c r="J194" s="1" t="str">
        <f t="shared" ref="J194" si="98">LEFT(HEX2BIN(LEFT(D194,2),8),6)</f>
        <v>001011</v>
      </c>
      <c r="K194" s="1">
        <f t="shared" ref="K194" si="99">BIN2DEC(MID(HEX2BIN(MID(D194,2,2),8),3,3))</f>
        <v>3</v>
      </c>
      <c r="L194" s="6" t="str">
        <f t="shared" ref="L194" si="100">MID(HEX2BIN(MID(D194,3,2),8),2,5)</f>
        <v>00000</v>
      </c>
      <c r="M194" s="1">
        <f t="shared" ref="M194" si="101">ROUNDDOWN(HEX2DEC(MID(D194,4,3))/8,0)</f>
        <v>68</v>
      </c>
      <c r="N194" s="6" t="str">
        <f t="shared" ref="N194" si="102">MID(HEX2BIN(MID(D194,6,1),4),2,2)</f>
        <v>00</v>
      </c>
      <c r="O194" s="1">
        <f t="shared" ref="O194" si="103">HEX2DEC(MID(D194,7,2))</f>
        <v>11</v>
      </c>
      <c r="P194" s="1">
        <f>IF(HEX2DEC(LEFT(E194,4))&gt;=32768,HEX2DEC(LEFT(E194,4))-65536,HEX2DEC(LEFT(E194,4)))/Codes!$N$2</f>
        <v>3.2</v>
      </c>
      <c r="Q194" s="1">
        <f>IF(HEX2DEC(RIGHT(E194,4))&gt;=32768,HEX2DEC(RIGHT(E194,4))-65536,HEX2DEC(RIGHT(E194,4)))/Codes!$N$2</f>
        <v>0</v>
      </c>
      <c r="R194" s="1">
        <f>IF(HEX2DEC(LEFT(F194,4))&gt;=32768,HEX2DEC(LEFT(F194,4))-65536,HEX2DEC(LEFT(F194,4)))/Codes!$N$2</f>
        <v>0</v>
      </c>
      <c r="S194" s="1">
        <f>IF(HEX2DEC(RIGHT(F194,4))&gt;=32768,HEX2DEC(RIGHT(F194,4))-65536,HEX2DEC(RIGHT(F194,4)))/Codes!$N$2</f>
        <v>0</v>
      </c>
      <c r="T194" s="18">
        <f t="shared" ref="T194" si="104">ROUNDDOWN(HEX2DEC(LEFT(G194,3))/8,0)</f>
        <v>60</v>
      </c>
      <c r="U194" s="1">
        <f t="shared" ref="U194" si="105">ROUNDDOWN(HEX2DEC(MID(G194,3,3))/4,0)-(512*ROUNDDOWN(HEX2DEC(MID(G194,3,1))/8,0))</f>
        <v>100</v>
      </c>
      <c r="V194" s="1">
        <f t="shared" ref="V194" si="106">RIGHT(HEX2BIN(MID(G194,5,1),4),2)*128+HEX2DEC(MID(G194,6,1))*8+LEFT(HEX2BIN(MID(G194,7,1),4),3)</f>
        <v>0</v>
      </c>
      <c r="W194" s="1" t="str">
        <f t="shared" ref="W194" si="107">MID(HEX2BIN(MID(G194,7,2),8),4,3)</f>
        <v>101</v>
      </c>
      <c r="X194" s="1">
        <f t="shared" ref="X194" si="108">BIN2DEC(RIGHT(HEX2BIN(RIGHT(G194,1),4),2))</f>
        <v>3</v>
      </c>
      <c r="Y194" s="1">
        <f t="shared" ref="Y194" si="109">ROUNDDOWN(HEX2DEC(LEFT(H194,3))/8,0)</f>
        <v>8</v>
      </c>
      <c r="Z194" s="1" t="str">
        <f>VLOOKUP(BIN2DEC(MID(HEX2BIN(MID(H194,3,2),8),2,5)),Codes!$E$1:$F$18,2)</f>
        <v>Slash</v>
      </c>
      <c r="AA194" s="6" t="str">
        <f t="shared" ref="AA194" si="110">MID(HEX2BIN(MID(H194,4,1),4),3,1)</f>
        <v>0</v>
      </c>
      <c r="AB194" s="1">
        <f t="shared" ref="AB194" si="111">(MOD(HEX2DEC(MID(H194,4,1)),2))*64+ROUNDDOWN(HEX2DEC(MID(H194,5,2))/4,0)</f>
        <v>0</v>
      </c>
      <c r="AC194" s="1" t="str">
        <f>VLOOKUP(BIN2DEC(RIGHT(HEX2BIN(MID(H194,6,1),4),1)&amp;LEFT(HEX2BIN(MID(H194,7,1),4),1)),Codes!$K$1:$L$5,2)</f>
        <v>L</v>
      </c>
      <c r="AD194" s="1" t="str">
        <f>VLOOKUP(BIN2DEC(RIGHT(HEX2BIN(MID(H194,7,1),4),3)&amp;LEFT(HEX2BIN(MID(H194,8,1),4),2)),Codes!$H$2:$I$33,2)</f>
        <v>Kick</v>
      </c>
      <c r="AE194" s="1" t="str">
        <f t="shared" ref="AE194" si="112">MID(HEX2BIN(RIGHT(H194,1),4),3,1)</f>
        <v>1</v>
      </c>
      <c r="AF194" s="1" t="str">
        <f t="shared" ref="AF194" si="113">RIGHT(HEX2BIN(RIGHT(H194,1),4),1)</f>
        <v>1</v>
      </c>
    </row>
    <row r="195" spans="1:32">
      <c r="A195" s="3" t="s">
        <v>10713</v>
      </c>
      <c r="B195" s="1" t="s">
        <v>58</v>
      </c>
      <c r="C195" s="6" t="s">
        <v>817</v>
      </c>
      <c r="D195" s="9" t="s">
        <v>10714</v>
      </c>
      <c r="E195" s="9" t="s">
        <v>307</v>
      </c>
      <c r="F195" s="6" t="s">
        <v>91</v>
      </c>
      <c r="G195" s="6" t="s">
        <v>650</v>
      </c>
      <c r="H195" s="6" t="s">
        <v>651</v>
      </c>
      <c r="J195" s="1" t="str">
        <f t="shared" si="50"/>
        <v>001011</v>
      </c>
      <c r="K195" s="1">
        <f t="shared" si="51"/>
        <v>3</v>
      </c>
      <c r="L195" s="6" t="str">
        <f t="shared" si="52"/>
        <v>00000</v>
      </c>
      <c r="M195" s="1">
        <f t="shared" si="53"/>
        <v>68</v>
      </c>
      <c r="N195" s="6" t="str">
        <f t="shared" si="54"/>
        <v>00</v>
      </c>
      <c r="O195" s="1">
        <f t="shared" si="55"/>
        <v>2</v>
      </c>
      <c r="P195" s="1">
        <f>IF(HEX2DEC(LEFT(E195,4))&gt;=32768,HEX2DEC(LEFT(E195,4))-65536,HEX2DEC(LEFT(E195,4)))/Codes!$N$2</f>
        <v>3.2</v>
      </c>
      <c r="Q195" s="1">
        <f>IF(HEX2DEC(RIGHT(E195,4))&gt;=32768,HEX2DEC(RIGHT(E195,4))-65536,HEX2DEC(RIGHT(E195,4)))/Codes!$N$2</f>
        <v>0</v>
      </c>
      <c r="R195" s="1">
        <f>IF(HEX2DEC(LEFT(F195,4))&gt;=32768,HEX2DEC(LEFT(F195,4))-65536,HEX2DEC(LEFT(F195,4)))/Codes!$N$2</f>
        <v>0</v>
      </c>
      <c r="S195" s="1">
        <f>IF(HEX2DEC(RIGHT(F195,4))&gt;=32768,HEX2DEC(RIGHT(F195,4))-65536,HEX2DEC(RIGHT(F195,4)))/Codes!$N$2</f>
        <v>0</v>
      </c>
      <c r="T195" s="18">
        <f t="shared" si="56"/>
        <v>174</v>
      </c>
      <c r="U195" s="1">
        <f t="shared" si="57"/>
        <v>100</v>
      </c>
      <c r="V195" s="1">
        <f t="shared" si="58"/>
        <v>9</v>
      </c>
      <c r="W195" s="1" t="str">
        <f t="shared" si="59"/>
        <v>101</v>
      </c>
      <c r="X195" s="1">
        <f t="shared" si="60"/>
        <v>3</v>
      </c>
      <c r="Y195" s="1">
        <f t="shared" si="61"/>
        <v>0</v>
      </c>
      <c r="Z195" s="1" t="str">
        <f>VLOOKUP(BIN2DEC(MID(HEX2BIN(MID(H195,3,2),8),2,5)),Codes!$E$1:$F$18,2)</f>
        <v>Normal</v>
      </c>
      <c r="AA195" s="6" t="str">
        <f t="shared" si="62"/>
        <v>0</v>
      </c>
      <c r="AB195" s="1">
        <f t="shared" si="63"/>
        <v>10</v>
      </c>
      <c r="AC195" s="1" t="str">
        <f>VLOOKUP(BIN2DEC(RIGHT(HEX2BIN(MID(H195,6,1),4),1)&amp;LEFT(HEX2BIN(MID(H195,7,1),4),1)),Codes!$K$1:$L$5,2)</f>
        <v>L</v>
      </c>
      <c r="AD195" s="1" t="str">
        <f>VLOOKUP(BIN2DEC(RIGHT(HEX2BIN(MID(H195,7,1),4),3)&amp;LEFT(HEX2BIN(MID(H195,8,1),4),2)),Codes!$H$2:$I$33,2)</f>
        <v>Paper</v>
      </c>
      <c r="AE195" s="1" t="str">
        <f t="shared" si="64"/>
        <v>1</v>
      </c>
      <c r="AF195" s="1" t="str">
        <f t="shared" si="65"/>
        <v>1</v>
      </c>
    </row>
    <row r="196" spans="1:32">
      <c r="A196" s="3" t="s">
        <v>10715</v>
      </c>
      <c r="B196" s="1" t="s">
        <v>58</v>
      </c>
      <c r="C196" s="6" t="s">
        <v>818</v>
      </c>
      <c r="D196" s="9" t="s">
        <v>10691</v>
      </c>
      <c r="E196" s="9" t="s">
        <v>307</v>
      </c>
      <c r="F196" s="6" t="s">
        <v>91</v>
      </c>
      <c r="G196" s="6" t="s">
        <v>654</v>
      </c>
      <c r="H196" s="6" t="s">
        <v>655</v>
      </c>
      <c r="J196" s="1" t="str">
        <f t="shared" si="50"/>
        <v>001011</v>
      </c>
      <c r="K196" s="1">
        <f t="shared" si="51"/>
        <v>3</v>
      </c>
      <c r="L196" s="6" t="str">
        <f t="shared" si="52"/>
        <v>00000</v>
      </c>
      <c r="M196" s="1">
        <f t="shared" si="53"/>
        <v>68</v>
      </c>
      <c r="N196" s="6" t="str">
        <f t="shared" si="54"/>
        <v>00</v>
      </c>
      <c r="O196" s="1">
        <f t="shared" si="55"/>
        <v>7</v>
      </c>
      <c r="P196" s="1">
        <f>IF(HEX2DEC(LEFT(E196,4))&gt;=32768,HEX2DEC(LEFT(E196,4))-65536,HEX2DEC(LEFT(E196,4)))/Codes!$N$2</f>
        <v>3.2</v>
      </c>
      <c r="Q196" s="1">
        <f>IF(HEX2DEC(RIGHT(E196,4))&gt;=32768,HEX2DEC(RIGHT(E196,4))-65536,HEX2DEC(RIGHT(E196,4)))/Codes!$N$2</f>
        <v>0</v>
      </c>
      <c r="R196" s="1">
        <f>IF(HEX2DEC(LEFT(F196,4))&gt;=32768,HEX2DEC(LEFT(F196,4))-65536,HEX2DEC(LEFT(F196,4)))/Codes!$N$2</f>
        <v>0</v>
      </c>
      <c r="S196" s="1">
        <f>IF(HEX2DEC(RIGHT(F196,4))&gt;=32768,HEX2DEC(RIGHT(F196,4))-65536,HEX2DEC(RIGHT(F196,4)))/Codes!$N$2</f>
        <v>0</v>
      </c>
      <c r="T196" s="18">
        <f t="shared" si="56"/>
        <v>160</v>
      </c>
      <c r="U196" s="1">
        <f t="shared" si="57"/>
        <v>100</v>
      </c>
      <c r="V196" s="1">
        <f t="shared" si="58"/>
        <v>156</v>
      </c>
      <c r="W196" s="1" t="str">
        <f t="shared" si="59"/>
        <v>101</v>
      </c>
      <c r="X196" s="1">
        <f t="shared" si="60"/>
        <v>3</v>
      </c>
      <c r="Y196" s="1">
        <f t="shared" si="61"/>
        <v>0</v>
      </c>
      <c r="Z196" s="1" t="str">
        <f>VLOOKUP(BIN2DEC(MID(HEX2BIN(MID(H196,3,2),8),2,5)),Codes!$E$1:$F$18,2)</f>
        <v>Normal</v>
      </c>
      <c r="AA196" s="6" t="str">
        <f t="shared" si="62"/>
        <v>0</v>
      </c>
      <c r="AB196" s="1">
        <f t="shared" si="63"/>
        <v>20</v>
      </c>
      <c r="AC196" s="1" t="str">
        <f>VLOOKUP(BIN2DEC(RIGHT(HEX2BIN(MID(H196,6,1),4),1)&amp;LEFT(HEX2BIN(MID(H196,7,1),4),1)),Codes!$K$1:$L$5,2)</f>
        <v>L</v>
      </c>
      <c r="AD196" s="1" t="str">
        <f>VLOOKUP(BIN2DEC(RIGHT(HEX2BIN(MID(H196,7,1),4),3)&amp;LEFT(HEX2BIN(MID(H196,8,1),4),2)),Codes!$H$2:$I$33,2)</f>
        <v>Paper</v>
      </c>
      <c r="AE196" s="1" t="str">
        <f t="shared" si="64"/>
        <v>1</v>
      </c>
      <c r="AF196" s="1" t="str">
        <f t="shared" si="65"/>
        <v>1</v>
      </c>
    </row>
    <row r="197" spans="1:32">
      <c r="A197" s="3" t="s">
        <v>10716</v>
      </c>
      <c r="B197" s="1" t="s">
        <v>58</v>
      </c>
      <c r="C197" s="6" t="s">
        <v>819</v>
      </c>
      <c r="D197" s="9" t="s">
        <v>10717</v>
      </c>
      <c r="E197" s="9" t="s">
        <v>307</v>
      </c>
      <c r="F197" s="6" t="s">
        <v>91</v>
      </c>
      <c r="G197" s="6" t="s">
        <v>807</v>
      </c>
      <c r="H197" s="6" t="s">
        <v>808</v>
      </c>
      <c r="J197" s="1" t="str">
        <f t="shared" si="50"/>
        <v>001011</v>
      </c>
      <c r="K197" s="1">
        <f t="shared" si="51"/>
        <v>3</v>
      </c>
      <c r="L197" s="6" t="str">
        <f t="shared" si="52"/>
        <v>00000</v>
      </c>
      <c r="M197" s="1">
        <f t="shared" si="53"/>
        <v>68</v>
      </c>
      <c r="N197" s="6" t="str">
        <f t="shared" si="54"/>
        <v>00</v>
      </c>
      <c r="O197" s="1">
        <f t="shared" si="55"/>
        <v>12</v>
      </c>
      <c r="P197" s="1">
        <f>IF(HEX2DEC(LEFT(E197,4))&gt;=32768,HEX2DEC(LEFT(E197,4))-65536,HEX2DEC(LEFT(E197,4)))/Codes!$N$2</f>
        <v>3.2</v>
      </c>
      <c r="Q197" s="1">
        <f>IF(HEX2DEC(RIGHT(E197,4))&gt;=32768,HEX2DEC(RIGHT(E197,4))-65536,HEX2DEC(RIGHT(E197,4)))/Codes!$N$2</f>
        <v>0</v>
      </c>
      <c r="R197" s="1">
        <f>IF(HEX2DEC(LEFT(F197,4))&gt;=32768,HEX2DEC(LEFT(F197,4))-65536,HEX2DEC(LEFT(F197,4)))/Codes!$N$2</f>
        <v>0</v>
      </c>
      <c r="S197" s="1">
        <f>IF(HEX2DEC(RIGHT(F197,4))&gt;=32768,HEX2DEC(RIGHT(F197,4))-65536,HEX2DEC(RIGHT(F197,4)))/Codes!$N$2</f>
        <v>0</v>
      </c>
      <c r="T197" s="18">
        <f t="shared" si="56"/>
        <v>120</v>
      </c>
      <c r="U197" s="1">
        <f t="shared" si="57"/>
        <v>100</v>
      </c>
      <c r="V197" s="1">
        <f t="shared" si="58"/>
        <v>236</v>
      </c>
      <c r="W197" s="1" t="str">
        <f t="shared" si="59"/>
        <v>101</v>
      </c>
      <c r="X197" s="1">
        <f t="shared" si="60"/>
        <v>3</v>
      </c>
      <c r="Y197" s="1">
        <f t="shared" si="61"/>
        <v>0</v>
      </c>
      <c r="Z197" s="1" t="str">
        <f>VLOOKUP(BIN2DEC(MID(HEX2BIN(MID(H197,3,2),8),2,5)),Codes!$E$1:$F$18,2)</f>
        <v>Normal</v>
      </c>
      <c r="AA197" s="6" t="str">
        <f t="shared" si="62"/>
        <v>0</v>
      </c>
      <c r="AB197" s="1">
        <f t="shared" si="63"/>
        <v>100</v>
      </c>
      <c r="AC197" s="1" t="str">
        <f>VLOOKUP(BIN2DEC(RIGHT(HEX2BIN(MID(H197,6,1),4),1)&amp;LEFT(HEX2BIN(MID(H197,7,1),4),1)),Codes!$K$1:$L$5,2)</f>
        <v>L</v>
      </c>
      <c r="AD197" s="1" t="str">
        <f>VLOOKUP(BIN2DEC(RIGHT(HEX2BIN(MID(H197,7,1),4),3)&amp;LEFT(HEX2BIN(MID(H197,8,1),4),2)),Codes!$H$2:$I$33,2)</f>
        <v>Paper</v>
      </c>
      <c r="AE197" s="1" t="str">
        <f t="shared" si="64"/>
        <v>1</v>
      </c>
      <c r="AF197" s="1" t="str">
        <f t="shared" si="65"/>
        <v>1</v>
      </c>
    </row>
    <row r="198" spans="1:32">
      <c r="A198" s="3" t="s">
        <v>10718</v>
      </c>
      <c r="B198" s="1" t="s">
        <v>58</v>
      </c>
      <c r="C198" s="6" t="s">
        <v>4190</v>
      </c>
      <c r="D198" s="9" t="s">
        <v>10700</v>
      </c>
      <c r="E198" s="9" t="s">
        <v>307</v>
      </c>
      <c r="F198" s="6" t="s">
        <v>91</v>
      </c>
      <c r="G198" s="6" t="s">
        <v>678</v>
      </c>
      <c r="H198" s="6" t="s">
        <v>679</v>
      </c>
      <c r="J198" s="1" t="str">
        <f t="shared" si="50"/>
        <v>001011</v>
      </c>
      <c r="K198" s="1">
        <f t="shared" si="51"/>
        <v>3</v>
      </c>
      <c r="L198" s="6" t="str">
        <f t="shared" si="52"/>
        <v>00000</v>
      </c>
      <c r="M198" s="1">
        <f t="shared" si="53"/>
        <v>68</v>
      </c>
      <c r="N198" s="6" t="str">
        <f t="shared" si="54"/>
        <v>00</v>
      </c>
      <c r="O198" s="1">
        <f t="shared" si="55"/>
        <v>6</v>
      </c>
      <c r="P198" s="1">
        <f>IF(HEX2DEC(LEFT(E198,4))&gt;=32768,HEX2DEC(LEFT(E198,4))-65536,HEX2DEC(LEFT(E198,4)))/Codes!$N$2</f>
        <v>3.2</v>
      </c>
      <c r="Q198" s="1">
        <f>IF(HEX2DEC(RIGHT(E198,4))&gt;=32768,HEX2DEC(RIGHT(E198,4))-65536,HEX2DEC(RIGHT(E198,4)))/Codes!$N$2</f>
        <v>0</v>
      </c>
      <c r="R198" s="1">
        <f>IF(HEX2DEC(LEFT(F198,4))&gt;=32768,HEX2DEC(LEFT(F198,4))-65536,HEX2DEC(LEFT(F198,4)))/Codes!$N$2</f>
        <v>0</v>
      </c>
      <c r="S198" s="1">
        <f>IF(HEX2DEC(RIGHT(F198,4))&gt;=32768,HEX2DEC(RIGHT(F198,4))-65536,HEX2DEC(RIGHT(F198,4)))/Codes!$N$2</f>
        <v>0</v>
      </c>
      <c r="T198" s="18">
        <f t="shared" si="56"/>
        <v>120</v>
      </c>
      <c r="U198" s="1">
        <f t="shared" si="57"/>
        <v>100</v>
      </c>
      <c r="V198" s="1">
        <f t="shared" si="58"/>
        <v>80</v>
      </c>
      <c r="W198" s="1" t="str">
        <f t="shared" si="59"/>
        <v>101</v>
      </c>
      <c r="X198" s="1">
        <f t="shared" si="60"/>
        <v>3</v>
      </c>
      <c r="Y198" s="1">
        <f t="shared" si="61"/>
        <v>0</v>
      </c>
      <c r="Z198" s="1" t="str">
        <f>VLOOKUP(BIN2DEC(MID(HEX2BIN(MID(H198,3,2),8),2,5)),Codes!$E$1:$F$18,2)</f>
        <v>Normal</v>
      </c>
      <c r="AA198" s="6" t="str">
        <f t="shared" si="62"/>
        <v>0</v>
      </c>
      <c r="AB198" s="1">
        <f t="shared" si="63"/>
        <v>40</v>
      </c>
      <c r="AC198" s="1" t="str">
        <f>VLOOKUP(BIN2DEC(RIGHT(HEX2BIN(MID(H198,6,1),4),1)&amp;LEFT(HEX2BIN(MID(H198,7,1),4),1)),Codes!$K$1:$L$5,2)</f>
        <v>L</v>
      </c>
      <c r="AD198" s="1" t="str">
        <f>VLOOKUP(BIN2DEC(RIGHT(HEX2BIN(MID(H198,7,1),4),3)&amp;LEFT(HEX2BIN(MID(H198,8,1),4),2)),Codes!$H$2:$I$33,2)</f>
        <v>Paper</v>
      </c>
      <c r="AE198" s="1" t="str">
        <f t="shared" si="64"/>
        <v>1</v>
      </c>
      <c r="AF198" s="1" t="str">
        <f t="shared" si="65"/>
        <v>1</v>
      </c>
    </row>
    <row r="199" spans="1:32">
      <c r="A199" s="3" t="s">
        <v>10719</v>
      </c>
      <c r="B199" s="1" t="s">
        <v>58</v>
      </c>
      <c r="C199" s="6" t="s">
        <v>4194</v>
      </c>
      <c r="D199" s="9" t="s">
        <v>10700</v>
      </c>
      <c r="E199" s="9" t="s">
        <v>307</v>
      </c>
      <c r="F199" s="6" t="s">
        <v>91</v>
      </c>
      <c r="G199" s="6" t="s">
        <v>678</v>
      </c>
      <c r="H199" s="6" t="s">
        <v>679</v>
      </c>
      <c r="J199" s="1" t="str">
        <f t="shared" ref="J199" si="114">LEFT(HEX2BIN(LEFT(D199,2),8),6)</f>
        <v>001011</v>
      </c>
      <c r="K199" s="1">
        <f t="shared" ref="K199" si="115">BIN2DEC(MID(HEX2BIN(MID(D199,2,2),8),3,3))</f>
        <v>3</v>
      </c>
      <c r="L199" s="6" t="str">
        <f t="shared" ref="L199" si="116">MID(HEX2BIN(MID(D199,3,2),8),2,5)</f>
        <v>00000</v>
      </c>
      <c r="M199" s="1">
        <f t="shared" ref="M199" si="117">ROUNDDOWN(HEX2DEC(MID(D199,4,3))/8,0)</f>
        <v>68</v>
      </c>
      <c r="N199" s="6" t="str">
        <f t="shared" ref="N199" si="118">MID(HEX2BIN(MID(D199,6,1),4),2,2)</f>
        <v>00</v>
      </c>
      <c r="O199" s="1">
        <f t="shared" ref="O199" si="119">HEX2DEC(MID(D199,7,2))</f>
        <v>6</v>
      </c>
      <c r="P199" s="1">
        <f>IF(HEX2DEC(LEFT(E199,4))&gt;=32768,HEX2DEC(LEFT(E199,4))-65536,HEX2DEC(LEFT(E199,4)))/Codes!$N$2</f>
        <v>3.2</v>
      </c>
      <c r="Q199" s="1">
        <f>IF(HEX2DEC(RIGHT(E199,4))&gt;=32768,HEX2DEC(RIGHT(E199,4))-65536,HEX2DEC(RIGHT(E199,4)))/Codes!$N$2</f>
        <v>0</v>
      </c>
      <c r="R199" s="1">
        <f>IF(HEX2DEC(LEFT(F199,4))&gt;=32768,HEX2DEC(LEFT(F199,4))-65536,HEX2DEC(LEFT(F199,4)))/Codes!$N$2</f>
        <v>0</v>
      </c>
      <c r="S199" s="1">
        <f>IF(HEX2DEC(RIGHT(F199,4))&gt;=32768,HEX2DEC(RIGHT(F199,4))-65536,HEX2DEC(RIGHT(F199,4)))/Codes!$N$2</f>
        <v>0</v>
      </c>
      <c r="T199" s="18">
        <f t="shared" ref="T199" si="120">ROUNDDOWN(HEX2DEC(LEFT(G199,3))/8,0)</f>
        <v>120</v>
      </c>
      <c r="U199" s="1">
        <f t="shared" ref="U199" si="121">ROUNDDOWN(HEX2DEC(MID(G199,3,3))/4,0)-(512*ROUNDDOWN(HEX2DEC(MID(G199,3,1))/8,0))</f>
        <v>100</v>
      </c>
      <c r="V199" s="1">
        <f t="shared" ref="V199" si="122">RIGHT(HEX2BIN(MID(G199,5,1),4),2)*128+HEX2DEC(MID(G199,6,1))*8+LEFT(HEX2BIN(MID(G199,7,1),4),3)</f>
        <v>80</v>
      </c>
      <c r="W199" s="1" t="str">
        <f t="shared" ref="W199" si="123">MID(HEX2BIN(MID(G199,7,2),8),4,3)</f>
        <v>101</v>
      </c>
      <c r="X199" s="1">
        <f t="shared" ref="X199" si="124">BIN2DEC(RIGHT(HEX2BIN(RIGHT(G199,1),4),2))</f>
        <v>3</v>
      </c>
      <c r="Y199" s="1">
        <f t="shared" ref="Y199" si="125">ROUNDDOWN(HEX2DEC(LEFT(H199,3))/8,0)</f>
        <v>0</v>
      </c>
      <c r="Z199" s="1" t="str">
        <f>VLOOKUP(BIN2DEC(MID(HEX2BIN(MID(H199,3,2),8),2,5)),Codes!$E$1:$F$18,2)</f>
        <v>Normal</v>
      </c>
      <c r="AA199" s="6" t="str">
        <f t="shared" ref="AA199" si="126">MID(HEX2BIN(MID(H199,4,1),4),3,1)</f>
        <v>0</v>
      </c>
      <c r="AB199" s="1">
        <f t="shared" ref="AB199" si="127">(MOD(HEX2DEC(MID(H199,4,1)),2))*64+ROUNDDOWN(HEX2DEC(MID(H199,5,2))/4,0)</f>
        <v>40</v>
      </c>
      <c r="AC199" s="1" t="str">
        <f>VLOOKUP(BIN2DEC(RIGHT(HEX2BIN(MID(H199,6,1),4),1)&amp;LEFT(HEX2BIN(MID(H199,7,1),4),1)),Codes!$K$1:$L$5,2)</f>
        <v>L</v>
      </c>
      <c r="AD199" s="1" t="str">
        <f>VLOOKUP(BIN2DEC(RIGHT(HEX2BIN(MID(H199,7,1),4),3)&amp;LEFT(HEX2BIN(MID(H199,8,1),4),2)),Codes!$H$2:$I$33,2)</f>
        <v>Paper</v>
      </c>
      <c r="AE199" s="1" t="str">
        <f t="shared" ref="AE199" si="128">MID(HEX2BIN(RIGHT(H199,1),4),3,1)</f>
        <v>1</v>
      </c>
      <c r="AF199" s="1" t="str">
        <f t="shared" ref="AF199" si="129">RIGHT(HEX2BIN(RIGHT(H199,1),4),1)</f>
        <v>1</v>
      </c>
    </row>
    <row r="200" spans="1:32">
      <c r="A200" s="3" t="s">
        <v>10720</v>
      </c>
      <c r="B200" s="1" t="s">
        <v>58</v>
      </c>
      <c r="C200" s="6" t="s">
        <v>1874</v>
      </c>
      <c r="D200" s="9" t="s">
        <v>10697</v>
      </c>
      <c r="E200" s="9" t="s">
        <v>307</v>
      </c>
      <c r="F200" s="6" t="s">
        <v>91</v>
      </c>
      <c r="G200" s="6" t="s">
        <v>557</v>
      </c>
      <c r="H200" s="6" t="s">
        <v>682</v>
      </c>
      <c r="J200" s="1" t="str">
        <f t="shared" si="50"/>
        <v>001011</v>
      </c>
      <c r="K200" s="1">
        <f t="shared" si="51"/>
        <v>3</v>
      </c>
      <c r="L200" s="6" t="str">
        <f t="shared" si="52"/>
        <v>00000</v>
      </c>
      <c r="M200" s="1">
        <f t="shared" si="53"/>
        <v>68</v>
      </c>
      <c r="N200" s="6" t="str">
        <f t="shared" si="54"/>
        <v>00</v>
      </c>
      <c r="O200" s="1">
        <f t="shared" si="55"/>
        <v>10</v>
      </c>
      <c r="P200" s="1">
        <f>IF(HEX2DEC(LEFT(E200,4))&gt;=32768,HEX2DEC(LEFT(E200,4))-65536,HEX2DEC(LEFT(E200,4)))/Codes!$N$2</f>
        <v>3.2</v>
      </c>
      <c r="Q200" s="1">
        <f>IF(HEX2DEC(RIGHT(E200,4))&gt;=32768,HEX2DEC(RIGHT(E200,4))-65536,HEX2DEC(RIGHT(E200,4)))/Codes!$N$2</f>
        <v>0</v>
      </c>
      <c r="R200" s="1">
        <f>IF(HEX2DEC(LEFT(F200,4))&gt;=32768,HEX2DEC(LEFT(F200,4))-65536,HEX2DEC(LEFT(F200,4)))/Codes!$N$2</f>
        <v>0</v>
      </c>
      <c r="S200" s="1">
        <f>IF(HEX2DEC(RIGHT(F200,4))&gt;=32768,HEX2DEC(RIGHT(F200,4))-65536,HEX2DEC(RIGHT(F200,4)))/Codes!$N$2</f>
        <v>0</v>
      </c>
      <c r="T200" s="18">
        <f t="shared" si="56"/>
        <v>361</v>
      </c>
      <c r="U200" s="1">
        <f t="shared" si="57"/>
        <v>100</v>
      </c>
      <c r="V200" s="1">
        <f t="shared" si="58"/>
        <v>0</v>
      </c>
      <c r="W200" s="1" t="str">
        <f t="shared" si="59"/>
        <v>101</v>
      </c>
      <c r="X200" s="1">
        <f t="shared" si="60"/>
        <v>3</v>
      </c>
      <c r="Y200" s="1">
        <f t="shared" si="61"/>
        <v>5</v>
      </c>
      <c r="Z200" s="1" t="str">
        <f>VLOOKUP(BIN2DEC(MID(HEX2BIN(MID(H200,3,2),8),2,5)),Codes!$E$1:$F$18,2)</f>
        <v>Normal</v>
      </c>
      <c r="AA200" s="6" t="str">
        <f t="shared" si="62"/>
        <v>0</v>
      </c>
      <c r="AB200" s="1">
        <f t="shared" si="63"/>
        <v>2</v>
      </c>
      <c r="AC200" s="1" t="str">
        <f>VLOOKUP(BIN2DEC(RIGHT(HEX2BIN(MID(H200,6,1),4),1)&amp;LEFT(HEX2BIN(MID(H200,7,1),4),1)),Codes!$K$1:$L$5,2)</f>
        <v>M</v>
      </c>
      <c r="AD200" s="1" t="str">
        <f>VLOOKUP(BIN2DEC(RIGHT(HEX2BIN(MID(H200,7,1),4),3)&amp;LEFT(HEX2BIN(MID(H200,8,1),4),2)),Codes!$H$2:$I$33,2)</f>
        <v>Punch</v>
      </c>
      <c r="AE200" s="1" t="str">
        <f t="shared" si="64"/>
        <v>1</v>
      </c>
      <c r="AF200" s="1" t="str">
        <f t="shared" si="65"/>
        <v>1</v>
      </c>
    </row>
    <row r="201" spans="1:32">
      <c r="A201" s="3" t="s">
        <v>10721</v>
      </c>
      <c r="B201" s="1" t="s">
        <v>58</v>
      </c>
      <c r="C201" s="6" t="s">
        <v>1875</v>
      </c>
      <c r="D201" s="9" t="s">
        <v>10695</v>
      </c>
      <c r="E201" s="9" t="s">
        <v>307</v>
      </c>
      <c r="F201" s="6" t="s">
        <v>91</v>
      </c>
      <c r="G201" s="6" t="s">
        <v>557</v>
      </c>
      <c r="H201" s="6" t="s">
        <v>685</v>
      </c>
      <c r="J201" s="1" t="str">
        <f t="shared" si="50"/>
        <v>001011</v>
      </c>
      <c r="K201" s="1">
        <f t="shared" si="51"/>
        <v>3</v>
      </c>
      <c r="L201" s="6" t="str">
        <f t="shared" si="52"/>
        <v>00000</v>
      </c>
      <c r="M201" s="1">
        <f t="shared" si="53"/>
        <v>68</v>
      </c>
      <c r="N201" s="6" t="str">
        <f t="shared" si="54"/>
        <v>00</v>
      </c>
      <c r="O201" s="1">
        <f t="shared" si="55"/>
        <v>15</v>
      </c>
      <c r="P201" s="1">
        <f>IF(HEX2DEC(LEFT(E201,4))&gt;=32768,HEX2DEC(LEFT(E201,4))-65536,HEX2DEC(LEFT(E201,4)))/Codes!$N$2</f>
        <v>3.2</v>
      </c>
      <c r="Q201" s="1">
        <f>IF(HEX2DEC(RIGHT(E201,4))&gt;=32768,HEX2DEC(RIGHT(E201,4))-65536,HEX2DEC(RIGHT(E201,4)))/Codes!$N$2</f>
        <v>0</v>
      </c>
      <c r="R201" s="1">
        <f>IF(HEX2DEC(LEFT(F201,4))&gt;=32768,HEX2DEC(LEFT(F201,4))-65536,HEX2DEC(LEFT(F201,4)))/Codes!$N$2</f>
        <v>0</v>
      </c>
      <c r="S201" s="1">
        <f>IF(HEX2DEC(RIGHT(F201,4))&gt;=32768,HEX2DEC(RIGHT(F201,4))-65536,HEX2DEC(RIGHT(F201,4)))/Codes!$N$2</f>
        <v>0</v>
      </c>
      <c r="T201" s="18">
        <f t="shared" si="56"/>
        <v>361</v>
      </c>
      <c r="U201" s="1">
        <f t="shared" si="57"/>
        <v>100</v>
      </c>
      <c r="V201" s="1">
        <f t="shared" si="58"/>
        <v>0</v>
      </c>
      <c r="W201" s="1" t="str">
        <f t="shared" si="59"/>
        <v>101</v>
      </c>
      <c r="X201" s="1">
        <f t="shared" si="60"/>
        <v>3</v>
      </c>
      <c r="Y201" s="1">
        <f t="shared" si="61"/>
        <v>8</v>
      </c>
      <c r="Z201" s="1" t="str">
        <f>VLOOKUP(BIN2DEC(MID(HEX2BIN(MID(H201,3,2),8),2,5)),Codes!$E$1:$F$18,2)</f>
        <v>Normal</v>
      </c>
      <c r="AA201" s="6" t="str">
        <f t="shared" si="62"/>
        <v>0</v>
      </c>
      <c r="AB201" s="1">
        <f t="shared" si="63"/>
        <v>4</v>
      </c>
      <c r="AC201" s="1" t="str">
        <f>VLOOKUP(BIN2DEC(RIGHT(HEX2BIN(MID(H201,6,1),4),1)&amp;LEFT(HEX2BIN(MID(H201,7,1),4),1)),Codes!$K$1:$L$5,2)</f>
        <v>L</v>
      </c>
      <c r="AD201" s="1" t="str">
        <f>VLOOKUP(BIN2DEC(RIGHT(HEX2BIN(MID(H201,7,1),4),3)&amp;LEFT(HEX2BIN(MID(H201,8,1),4),2)),Codes!$H$2:$I$33,2)</f>
        <v>Punch</v>
      </c>
      <c r="AE201" s="1" t="str">
        <f t="shared" si="64"/>
        <v>1</v>
      </c>
      <c r="AF201" s="1" t="str">
        <f t="shared" si="65"/>
        <v>1</v>
      </c>
    </row>
    <row r="202" spans="1:32">
      <c r="A202" s="3" t="s">
        <v>10722</v>
      </c>
      <c r="B202" s="1" t="s">
        <v>58</v>
      </c>
      <c r="C202" s="6" t="s">
        <v>1876</v>
      </c>
      <c r="D202" s="9" t="s">
        <v>10723</v>
      </c>
      <c r="E202" s="9" t="s">
        <v>307</v>
      </c>
      <c r="F202" s="6" t="s">
        <v>91</v>
      </c>
      <c r="G202" s="6" t="s">
        <v>557</v>
      </c>
      <c r="H202" s="6" t="s">
        <v>830</v>
      </c>
      <c r="J202" s="1" t="str">
        <f t="shared" si="50"/>
        <v>001011</v>
      </c>
      <c r="K202" s="1">
        <f t="shared" si="51"/>
        <v>3</v>
      </c>
      <c r="L202" s="6" t="str">
        <f t="shared" si="52"/>
        <v>00000</v>
      </c>
      <c r="M202" s="1">
        <f t="shared" si="53"/>
        <v>68</v>
      </c>
      <c r="N202" s="6" t="str">
        <f t="shared" si="54"/>
        <v>00</v>
      </c>
      <c r="O202" s="1">
        <f t="shared" si="55"/>
        <v>22</v>
      </c>
      <c r="P202" s="1">
        <f>IF(HEX2DEC(LEFT(E202,4))&gt;=32768,HEX2DEC(LEFT(E202,4))-65536,HEX2DEC(LEFT(E202,4)))/Codes!$N$2</f>
        <v>3.2</v>
      </c>
      <c r="Q202" s="1">
        <f>IF(HEX2DEC(RIGHT(E202,4))&gt;=32768,HEX2DEC(RIGHT(E202,4))-65536,HEX2DEC(RIGHT(E202,4)))/Codes!$N$2</f>
        <v>0</v>
      </c>
      <c r="R202" s="1">
        <f>IF(HEX2DEC(LEFT(F202,4))&gt;=32768,HEX2DEC(LEFT(F202,4))-65536,HEX2DEC(LEFT(F202,4)))/Codes!$N$2</f>
        <v>0</v>
      </c>
      <c r="S202" s="1">
        <f>IF(HEX2DEC(RIGHT(F202,4))&gt;=32768,HEX2DEC(RIGHT(F202,4))-65536,HEX2DEC(RIGHT(F202,4)))/Codes!$N$2</f>
        <v>0</v>
      </c>
      <c r="T202" s="18">
        <f t="shared" si="56"/>
        <v>361</v>
      </c>
      <c r="U202" s="1">
        <f t="shared" si="57"/>
        <v>100</v>
      </c>
      <c r="V202" s="1">
        <f t="shared" si="58"/>
        <v>0</v>
      </c>
      <c r="W202" s="1" t="str">
        <f t="shared" si="59"/>
        <v>101</v>
      </c>
      <c r="X202" s="1">
        <f t="shared" si="60"/>
        <v>3</v>
      </c>
      <c r="Y202" s="1">
        <f t="shared" si="61"/>
        <v>12</v>
      </c>
      <c r="Z202" s="1" t="str">
        <f>VLOOKUP(BIN2DEC(MID(HEX2BIN(MID(H202,3,2),8),2,5)),Codes!$E$1:$F$18,2)</f>
        <v>Normal</v>
      </c>
      <c r="AA202" s="6" t="str">
        <f t="shared" si="62"/>
        <v>0</v>
      </c>
      <c r="AB202" s="1">
        <f t="shared" si="63"/>
        <v>6</v>
      </c>
      <c r="AC202" s="1" t="str">
        <f>VLOOKUP(BIN2DEC(RIGHT(HEX2BIN(MID(H202,6,1),4),1)&amp;LEFT(HEX2BIN(MID(H202,7,1),4),1)),Codes!$K$1:$L$5,2)</f>
        <v>L</v>
      </c>
      <c r="AD202" s="1" t="str">
        <f>VLOOKUP(BIN2DEC(RIGHT(HEX2BIN(MID(H202,7,1),4),3)&amp;LEFT(HEX2BIN(MID(H202,8,1),4),2)),Codes!$H$2:$I$33,2)</f>
        <v>Punch</v>
      </c>
      <c r="AE202" s="1" t="str">
        <f t="shared" si="64"/>
        <v>1</v>
      </c>
      <c r="AF202" s="1" t="str">
        <f t="shared" si="65"/>
        <v>1</v>
      </c>
    </row>
    <row r="203" spans="1:32">
      <c r="A203" s="3" t="s">
        <v>10724</v>
      </c>
      <c r="B203" s="1" t="s">
        <v>58</v>
      </c>
      <c r="C203" s="6" t="s">
        <v>4191</v>
      </c>
      <c r="D203" s="9" t="s">
        <v>10717</v>
      </c>
      <c r="E203" s="9" t="s">
        <v>307</v>
      </c>
      <c r="F203" s="6" t="s">
        <v>91</v>
      </c>
      <c r="G203" s="6" t="s">
        <v>557</v>
      </c>
      <c r="H203" s="6" t="s">
        <v>688</v>
      </c>
      <c r="J203" s="1" t="str">
        <f t="shared" si="50"/>
        <v>001011</v>
      </c>
      <c r="K203" s="1">
        <f t="shared" si="51"/>
        <v>3</v>
      </c>
      <c r="L203" s="6" t="str">
        <f t="shared" si="52"/>
        <v>00000</v>
      </c>
      <c r="M203" s="1">
        <f t="shared" si="53"/>
        <v>68</v>
      </c>
      <c r="N203" s="6" t="str">
        <f t="shared" si="54"/>
        <v>00</v>
      </c>
      <c r="O203" s="1">
        <f t="shared" si="55"/>
        <v>12</v>
      </c>
      <c r="P203" s="1">
        <f>IF(HEX2DEC(LEFT(E203,4))&gt;=32768,HEX2DEC(LEFT(E203,4))-65536,HEX2DEC(LEFT(E203,4)))/Codes!$N$2</f>
        <v>3.2</v>
      </c>
      <c r="Q203" s="1">
        <f>IF(HEX2DEC(RIGHT(E203,4))&gt;=32768,HEX2DEC(RIGHT(E203,4))-65536,HEX2DEC(RIGHT(E203,4)))/Codes!$N$2</f>
        <v>0</v>
      </c>
      <c r="R203" s="1">
        <f>IF(HEX2DEC(LEFT(F203,4))&gt;=32768,HEX2DEC(LEFT(F203,4))-65536,HEX2DEC(LEFT(F203,4)))/Codes!$N$2</f>
        <v>0</v>
      </c>
      <c r="S203" s="1">
        <f>IF(HEX2DEC(RIGHT(F203,4))&gt;=32768,HEX2DEC(RIGHT(F203,4))-65536,HEX2DEC(RIGHT(F203,4)))/Codes!$N$2</f>
        <v>0</v>
      </c>
      <c r="T203" s="18">
        <f t="shared" si="56"/>
        <v>361</v>
      </c>
      <c r="U203" s="1">
        <f t="shared" si="57"/>
        <v>100</v>
      </c>
      <c r="V203" s="1">
        <f t="shared" si="58"/>
        <v>0</v>
      </c>
      <c r="W203" s="1" t="str">
        <f t="shared" si="59"/>
        <v>101</v>
      </c>
      <c r="X203" s="1">
        <f t="shared" si="60"/>
        <v>3</v>
      </c>
      <c r="Y203" s="1">
        <f t="shared" si="61"/>
        <v>8</v>
      </c>
      <c r="Z203" s="1" t="str">
        <f>VLOOKUP(BIN2DEC(MID(HEX2BIN(MID(H203,3,2),8),2,5)),Codes!$E$1:$F$18,2)</f>
        <v>Normal</v>
      </c>
      <c r="AA203" s="6" t="str">
        <f t="shared" si="62"/>
        <v>0</v>
      </c>
      <c r="AB203" s="1">
        <f t="shared" si="63"/>
        <v>0</v>
      </c>
      <c r="AC203" s="1" t="str">
        <f>VLOOKUP(BIN2DEC(RIGHT(HEX2BIN(MID(H203,6,1),4),1)&amp;LEFT(HEX2BIN(MID(H203,7,1),4),1)),Codes!$K$1:$L$5,2)</f>
        <v>L</v>
      </c>
      <c r="AD203" s="1" t="str">
        <f>VLOOKUP(BIN2DEC(RIGHT(HEX2BIN(MID(H203,7,1),4),3)&amp;LEFT(HEX2BIN(MID(H203,8,1),4),2)),Codes!$H$2:$I$33,2)</f>
        <v>Punch</v>
      </c>
      <c r="AE203" s="1" t="str">
        <f t="shared" si="64"/>
        <v>1</v>
      </c>
      <c r="AF203" s="1" t="str">
        <f t="shared" si="65"/>
        <v>1</v>
      </c>
    </row>
    <row r="204" spans="1:32">
      <c r="A204" s="3" t="s">
        <v>10725</v>
      </c>
      <c r="B204" s="1" t="s">
        <v>58</v>
      </c>
      <c r="C204" s="6" t="s">
        <v>4195</v>
      </c>
      <c r="D204" s="9" t="s">
        <v>10717</v>
      </c>
      <c r="E204" s="9" t="s">
        <v>307</v>
      </c>
      <c r="F204" s="6" t="s">
        <v>91</v>
      </c>
      <c r="G204" s="6" t="s">
        <v>557</v>
      </c>
      <c r="H204" s="6" t="s">
        <v>688</v>
      </c>
      <c r="J204" s="1" t="str">
        <f t="shared" ref="J204" si="130">LEFT(HEX2BIN(LEFT(D204,2),8),6)</f>
        <v>001011</v>
      </c>
      <c r="K204" s="1">
        <f t="shared" ref="K204" si="131">BIN2DEC(MID(HEX2BIN(MID(D204,2,2),8),3,3))</f>
        <v>3</v>
      </c>
      <c r="L204" s="6" t="str">
        <f t="shared" ref="L204" si="132">MID(HEX2BIN(MID(D204,3,2),8),2,5)</f>
        <v>00000</v>
      </c>
      <c r="M204" s="1">
        <f t="shared" ref="M204" si="133">ROUNDDOWN(HEX2DEC(MID(D204,4,3))/8,0)</f>
        <v>68</v>
      </c>
      <c r="N204" s="6" t="str">
        <f t="shared" ref="N204" si="134">MID(HEX2BIN(MID(D204,6,1),4),2,2)</f>
        <v>00</v>
      </c>
      <c r="O204" s="1">
        <f t="shared" ref="O204" si="135">HEX2DEC(MID(D204,7,2))</f>
        <v>12</v>
      </c>
      <c r="P204" s="1">
        <f>IF(HEX2DEC(LEFT(E204,4))&gt;=32768,HEX2DEC(LEFT(E204,4))-65536,HEX2DEC(LEFT(E204,4)))/Codes!$N$2</f>
        <v>3.2</v>
      </c>
      <c r="Q204" s="1">
        <f>IF(HEX2DEC(RIGHT(E204,4))&gt;=32768,HEX2DEC(RIGHT(E204,4))-65536,HEX2DEC(RIGHT(E204,4)))/Codes!$N$2</f>
        <v>0</v>
      </c>
      <c r="R204" s="1">
        <f>IF(HEX2DEC(LEFT(F204,4))&gt;=32768,HEX2DEC(LEFT(F204,4))-65536,HEX2DEC(LEFT(F204,4)))/Codes!$N$2</f>
        <v>0</v>
      </c>
      <c r="S204" s="1">
        <f>IF(HEX2DEC(RIGHT(F204,4))&gt;=32768,HEX2DEC(RIGHT(F204,4))-65536,HEX2DEC(RIGHT(F204,4)))/Codes!$N$2</f>
        <v>0</v>
      </c>
      <c r="T204" s="18">
        <f t="shared" ref="T204" si="136">ROUNDDOWN(HEX2DEC(LEFT(G204,3))/8,0)</f>
        <v>361</v>
      </c>
      <c r="U204" s="1">
        <f t="shared" ref="U204" si="137">ROUNDDOWN(HEX2DEC(MID(G204,3,3))/4,0)-(512*ROUNDDOWN(HEX2DEC(MID(G204,3,1))/8,0))</f>
        <v>100</v>
      </c>
      <c r="V204" s="1">
        <f t="shared" ref="V204" si="138">RIGHT(HEX2BIN(MID(G204,5,1),4),2)*128+HEX2DEC(MID(G204,6,1))*8+LEFT(HEX2BIN(MID(G204,7,1),4),3)</f>
        <v>0</v>
      </c>
      <c r="W204" s="1" t="str">
        <f t="shared" ref="W204" si="139">MID(HEX2BIN(MID(G204,7,2),8),4,3)</f>
        <v>101</v>
      </c>
      <c r="X204" s="1">
        <f t="shared" ref="X204" si="140">BIN2DEC(RIGHT(HEX2BIN(RIGHT(G204,1),4),2))</f>
        <v>3</v>
      </c>
      <c r="Y204" s="1">
        <f t="shared" ref="Y204" si="141">ROUNDDOWN(HEX2DEC(LEFT(H204,3))/8,0)</f>
        <v>8</v>
      </c>
      <c r="Z204" s="1" t="str">
        <f>VLOOKUP(BIN2DEC(MID(HEX2BIN(MID(H204,3,2),8),2,5)),Codes!$E$1:$F$18,2)</f>
        <v>Normal</v>
      </c>
      <c r="AA204" s="6" t="str">
        <f t="shared" ref="AA204" si="142">MID(HEX2BIN(MID(H204,4,1),4),3,1)</f>
        <v>0</v>
      </c>
      <c r="AB204" s="1">
        <f t="shared" ref="AB204" si="143">(MOD(HEX2DEC(MID(H204,4,1)),2))*64+ROUNDDOWN(HEX2DEC(MID(H204,5,2))/4,0)</f>
        <v>0</v>
      </c>
      <c r="AC204" s="1" t="str">
        <f>VLOOKUP(BIN2DEC(RIGHT(HEX2BIN(MID(H204,6,1),4),1)&amp;LEFT(HEX2BIN(MID(H204,7,1),4),1)),Codes!$K$1:$L$5,2)</f>
        <v>L</v>
      </c>
      <c r="AD204" s="1" t="str">
        <f>VLOOKUP(BIN2DEC(RIGHT(HEX2BIN(MID(H204,7,1),4),3)&amp;LEFT(HEX2BIN(MID(H204,8,1),4),2)),Codes!$H$2:$I$33,2)</f>
        <v>Punch</v>
      </c>
      <c r="AE204" s="1" t="str">
        <f t="shared" ref="AE204" si="144">MID(HEX2BIN(RIGHT(H204,1),4),3,1)</f>
        <v>1</v>
      </c>
      <c r="AF204" s="1" t="str">
        <f t="shared" ref="AF204" si="145">RIGHT(HEX2BIN(RIGHT(H204,1),4),1)</f>
        <v>1</v>
      </c>
    </row>
    <row r="205" spans="1:32">
      <c r="A205" s="3" t="s">
        <v>10726</v>
      </c>
      <c r="B205" s="1" t="s">
        <v>58</v>
      </c>
      <c r="C205" s="6" t="s">
        <v>693</v>
      </c>
      <c r="D205" s="9" t="s">
        <v>10727</v>
      </c>
      <c r="E205" s="9" t="s">
        <v>307</v>
      </c>
      <c r="F205" s="6" t="s">
        <v>91</v>
      </c>
      <c r="G205" s="6" t="s">
        <v>691</v>
      </c>
      <c r="H205" s="6" t="s">
        <v>692</v>
      </c>
      <c r="J205" s="1" t="str">
        <f t="shared" si="50"/>
        <v>001011</v>
      </c>
      <c r="K205" s="1">
        <f t="shared" si="51"/>
        <v>3</v>
      </c>
      <c r="L205" s="6" t="str">
        <f t="shared" si="52"/>
        <v>00000</v>
      </c>
      <c r="M205" s="1">
        <f t="shared" si="53"/>
        <v>68</v>
      </c>
      <c r="N205" s="6" t="str">
        <f t="shared" si="54"/>
        <v>00</v>
      </c>
      <c r="O205" s="1">
        <f t="shared" si="55"/>
        <v>4</v>
      </c>
      <c r="P205" s="1">
        <f>IF(HEX2DEC(LEFT(E205,4))&gt;=32768,HEX2DEC(LEFT(E205,4))-65536,HEX2DEC(LEFT(E205,4)))/Codes!$N$2</f>
        <v>3.2</v>
      </c>
      <c r="Q205" s="1">
        <f>IF(HEX2DEC(RIGHT(E205,4))&gt;=32768,HEX2DEC(RIGHT(E205,4))-65536,HEX2DEC(RIGHT(E205,4)))/Codes!$N$2</f>
        <v>0</v>
      </c>
      <c r="R205" s="1">
        <f>IF(HEX2DEC(LEFT(F205,4))&gt;=32768,HEX2DEC(LEFT(F205,4))-65536,HEX2DEC(LEFT(F205,4)))/Codes!$N$2</f>
        <v>0</v>
      </c>
      <c r="S205" s="1">
        <f>IF(HEX2DEC(RIGHT(F205,4))&gt;=32768,HEX2DEC(RIGHT(F205,4))-65536,HEX2DEC(RIGHT(F205,4)))/Codes!$N$2</f>
        <v>0</v>
      </c>
      <c r="T205" s="18">
        <f t="shared" si="56"/>
        <v>361</v>
      </c>
      <c r="U205" s="1">
        <f t="shared" si="57"/>
        <v>150</v>
      </c>
      <c r="V205" s="1">
        <f t="shared" si="58"/>
        <v>0</v>
      </c>
      <c r="W205" s="1" t="str">
        <f t="shared" si="59"/>
        <v>101</v>
      </c>
      <c r="X205" s="1">
        <f t="shared" si="60"/>
        <v>3</v>
      </c>
      <c r="Y205" s="1">
        <f t="shared" si="61"/>
        <v>5</v>
      </c>
      <c r="Z205" s="1" t="str">
        <f>VLOOKUP(BIN2DEC(MID(HEX2BIN(MID(H205,3,2),8),2,5)),Codes!$E$1:$F$18,2)</f>
        <v>Flower</v>
      </c>
      <c r="AA205" s="6" t="str">
        <f t="shared" si="62"/>
        <v>0</v>
      </c>
      <c r="AB205" s="1">
        <f t="shared" si="63"/>
        <v>2</v>
      </c>
      <c r="AC205" s="1" t="str">
        <f>VLOOKUP(BIN2DEC(RIGHT(HEX2BIN(MID(H205,6,1),4),1)&amp;LEFT(HEX2BIN(MID(H205,7,1),4),1)),Codes!$K$1:$L$5,2)</f>
        <v>M</v>
      </c>
      <c r="AD205" s="1" t="str">
        <f>VLOOKUP(BIN2DEC(RIGHT(HEX2BIN(MID(H205,7,1),4),3)&amp;LEFT(HEX2BIN(MID(H205,8,1),4),2)),Codes!$H$2:$I$33,2)</f>
        <v>Punch</v>
      </c>
      <c r="AE205" s="1" t="str">
        <f t="shared" si="64"/>
        <v>1</v>
      </c>
      <c r="AF205" s="1" t="str">
        <f t="shared" si="65"/>
        <v>1</v>
      </c>
    </row>
    <row r="206" spans="1:32">
      <c r="A206" s="3" t="s">
        <v>10728</v>
      </c>
      <c r="B206" s="1" t="s">
        <v>58</v>
      </c>
      <c r="C206" s="6" t="s">
        <v>699</v>
      </c>
      <c r="D206" s="9" t="s">
        <v>10729</v>
      </c>
      <c r="E206" s="9" t="s">
        <v>307</v>
      </c>
      <c r="F206" s="6" t="s">
        <v>91</v>
      </c>
      <c r="G206" s="6" t="s">
        <v>691</v>
      </c>
      <c r="H206" s="6" t="s">
        <v>697</v>
      </c>
      <c r="J206" s="1" t="str">
        <f t="shared" si="50"/>
        <v>001011</v>
      </c>
      <c r="K206" s="1">
        <f t="shared" si="51"/>
        <v>3</v>
      </c>
      <c r="L206" s="6" t="str">
        <f t="shared" si="52"/>
        <v>00000</v>
      </c>
      <c r="M206" s="1">
        <f t="shared" si="53"/>
        <v>68</v>
      </c>
      <c r="N206" s="6" t="str">
        <f t="shared" si="54"/>
        <v>00</v>
      </c>
      <c r="O206" s="1">
        <f t="shared" si="55"/>
        <v>9</v>
      </c>
      <c r="P206" s="1">
        <f>IF(HEX2DEC(LEFT(E206,4))&gt;=32768,HEX2DEC(LEFT(E206,4))-65536,HEX2DEC(LEFT(E206,4)))/Codes!$N$2</f>
        <v>3.2</v>
      </c>
      <c r="Q206" s="1">
        <f>IF(HEX2DEC(RIGHT(E206,4))&gt;=32768,HEX2DEC(RIGHT(E206,4))-65536,HEX2DEC(RIGHT(E206,4)))/Codes!$N$2</f>
        <v>0</v>
      </c>
      <c r="R206" s="1">
        <f>IF(HEX2DEC(LEFT(F206,4))&gt;=32768,HEX2DEC(LEFT(F206,4))-65536,HEX2DEC(LEFT(F206,4)))/Codes!$N$2</f>
        <v>0</v>
      </c>
      <c r="S206" s="1">
        <f>IF(HEX2DEC(RIGHT(F206,4))&gt;=32768,HEX2DEC(RIGHT(F206,4))-65536,HEX2DEC(RIGHT(F206,4)))/Codes!$N$2</f>
        <v>0</v>
      </c>
      <c r="T206" s="18">
        <f t="shared" si="56"/>
        <v>361</v>
      </c>
      <c r="U206" s="1">
        <f t="shared" si="57"/>
        <v>150</v>
      </c>
      <c r="V206" s="1">
        <f t="shared" si="58"/>
        <v>0</v>
      </c>
      <c r="W206" s="1" t="str">
        <f t="shared" si="59"/>
        <v>101</v>
      </c>
      <c r="X206" s="1">
        <f t="shared" si="60"/>
        <v>3</v>
      </c>
      <c r="Y206" s="1">
        <f t="shared" si="61"/>
        <v>8</v>
      </c>
      <c r="Z206" s="1" t="str">
        <f>VLOOKUP(BIN2DEC(MID(HEX2BIN(MID(H206,3,2),8),2,5)),Codes!$E$1:$F$18,2)</f>
        <v>Flower</v>
      </c>
      <c r="AA206" s="6" t="str">
        <f t="shared" si="62"/>
        <v>0</v>
      </c>
      <c r="AB206" s="1">
        <f t="shared" si="63"/>
        <v>4</v>
      </c>
      <c r="AC206" s="1" t="str">
        <f>VLOOKUP(BIN2DEC(RIGHT(HEX2BIN(MID(H206,6,1),4),1)&amp;LEFT(HEX2BIN(MID(H206,7,1),4),1)),Codes!$K$1:$L$5,2)</f>
        <v>L</v>
      </c>
      <c r="AD206" s="1" t="str">
        <f>VLOOKUP(BIN2DEC(RIGHT(HEX2BIN(MID(H206,7,1),4),3)&amp;LEFT(HEX2BIN(MID(H206,8,1),4),2)),Codes!$H$2:$I$33,2)</f>
        <v>Punch</v>
      </c>
      <c r="AE206" s="1" t="str">
        <f t="shared" si="64"/>
        <v>1</v>
      </c>
      <c r="AF206" s="1" t="str">
        <f t="shared" si="65"/>
        <v>1</v>
      </c>
    </row>
    <row r="207" spans="1:32">
      <c r="A207" s="3" t="s">
        <v>10730</v>
      </c>
      <c r="B207" s="1" t="s">
        <v>58</v>
      </c>
      <c r="C207" s="6" t="s">
        <v>846</v>
      </c>
      <c r="D207" s="9" t="s">
        <v>10717</v>
      </c>
      <c r="E207" s="9" t="s">
        <v>307</v>
      </c>
      <c r="F207" s="6" t="s">
        <v>91</v>
      </c>
      <c r="G207" s="6" t="s">
        <v>691</v>
      </c>
      <c r="H207" s="6" t="s">
        <v>844</v>
      </c>
      <c r="J207" s="1" t="str">
        <f t="shared" si="50"/>
        <v>001011</v>
      </c>
      <c r="K207" s="1">
        <f t="shared" si="51"/>
        <v>3</v>
      </c>
      <c r="L207" s="6" t="str">
        <f t="shared" si="52"/>
        <v>00000</v>
      </c>
      <c r="M207" s="1">
        <f t="shared" si="53"/>
        <v>68</v>
      </c>
      <c r="N207" s="6" t="str">
        <f t="shared" si="54"/>
        <v>00</v>
      </c>
      <c r="O207" s="1">
        <f t="shared" si="55"/>
        <v>12</v>
      </c>
      <c r="P207" s="1">
        <f>IF(HEX2DEC(LEFT(E207,4))&gt;=32768,HEX2DEC(LEFT(E207,4))-65536,HEX2DEC(LEFT(E207,4)))/Codes!$N$2</f>
        <v>3.2</v>
      </c>
      <c r="Q207" s="1">
        <f>IF(HEX2DEC(RIGHT(E207,4))&gt;=32768,HEX2DEC(RIGHT(E207,4))-65536,HEX2DEC(RIGHT(E207,4)))/Codes!$N$2</f>
        <v>0</v>
      </c>
      <c r="R207" s="1">
        <f>IF(HEX2DEC(LEFT(F207,4))&gt;=32768,HEX2DEC(LEFT(F207,4))-65536,HEX2DEC(LEFT(F207,4)))/Codes!$N$2</f>
        <v>0</v>
      </c>
      <c r="S207" s="1">
        <f>IF(HEX2DEC(RIGHT(F207,4))&gt;=32768,HEX2DEC(RIGHT(F207,4))-65536,HEX2DEC(RIGHT(F207,4)))/Codes!$N$2</f>
        <v>0</v>
      </c>
      <c r="T207" s="18">
        <f t="shared" si="56"/>
        <v>361</v>
      </c>
      <c r="U207" s="1">
        <f t="shared" si="57"/>
        <v>150</v>
      </c>
      <c r="V207" s="1">
        <f t="shared" si="58"/>
        <v>0</v>
      </c>
      <c r="W207" s="1" t="str">
        <f t="shared" si="59"/>
        <v>101</v>
      </c>
      <c r="X207" s="1">
        <f t="shared" si="60"/>
        <v>3</v>
      </c>
      <c r="Y207" s="1">
        <f t="shared" si="61"/>
        <v>12</v>
      </c>
      <c r="Z207" s="1" t="str">
        <f>VLOOKUP(BIN2DEC(MID(HEX2BIN(MID(H207,3,2),8),2,5)),Codes!$E$1:$F$18,2)</f>
        <v>Flower</v>
      </c>
      <c r="AA207" s="6" t="str">
        <f t="shared" si="62"/>
        <v>0</v>
      </c>
      <c r="AB207" s="1">
        <f t="shared" si="63"/>
        <v>6</v>
      </c>
      <c r="AC207" s="1" t="str">
        <f>VLOOKUP(BIN2DEC(RIGHT(HEX2BIN(MID(H207,6,1),4),1)&amp;LEFT(HEX2BIN(MID(H207,7,1),4),1)),Codes!$K$1:$L$5,2)</f>
        <v>L</v>
      </c>
      <c r="AD207" s="1" t="str">
        <f>VLOOKUP(BIN2DEC(RIGHT(HEX2BIN(MID(H207,7,1),4),3)&amp;LEFT(HEX2BIN(MID(H207,8,1),4),2)),Codes!$H$2:$I$33,2)</f>
        <v>Punch</v>
      </c>
      <c r="AE207" s="1" t="str">
        <f t="shared" si="64"/>
        <v>1</v>
      </c>
      <c r="AF207" s="1" t="str">
        <f t="shared" si="65"/>
        <v>1</v>
      </c>
    </row>
    <row r="208" spans="1:32">
      <c r="A208" s="3" t="s">
        <v>10731</v>
      </c>
      <c r="B208" s="1" t="s">
        <v>58</v>
      </c>
      <c r="C208" s="6" t="s">
        <v>4192</v>
      </c>
      <c r="D208" s="9" t="s">
        <v>10700</v>
      </c>
      <c r="E208" s="9" t="s">
        <v>307</v>
      </c>
      <c r="F208" s="6" t="s">
        <v>91</v>
      </c>
      <c r="G208" s="6" t="s">
        <v>557</v>
      </c>
      <c r="H208" s="6" t="s">
        <v>700</v>
      </c>
      <c r="J208" s="1" t="str">
        <f t="shared" si="50"/>
        <v>001011</v>
      </c>
      <c r="K208" s="1">
        <f t="shared" si="51"/>
        <v>3</v>
      </c>
      <c r="L208" s="6" t="str">
        <f t="shared" si="52"/>
        <v>00000</v>
      </c>
      <c r="M208" s="1">
        <f t="shared" si="53"/>
        <v>68</v>
      </c>
      <c r="N208" s="6" t="str">
        <f t="shared" si="54"/>
        <v>00</v>
      </c>
      <c r="O208" s="1">
        <f t="shared" si="55"/>
        <v>6</v>
      </c>
      <c r="P208" s="1">
        <f>IF(HEX2DEC(LEFT(E208,4))&gt;=32768,HEX2DEC(LEFT(E208,4))-65536,HEX2DEC(LEFT(E208,4)))/Codes!$N$2</f>
        <v>3.2</v>
      </c>
      <c r="Q208" s="1">
        <f>IF(HEX2DEC(RIGHT(E208,4))&gt;=32768,HEX2DEC(RIGHT(E208,4))-65536,HEX2DEC(RIGHT(E208,4)))/Codes!$N$2</f>
        <v>0</v>
      </c>
      <c r="R208" s="1">
        <f>IF(HEX2DEC(LEFT(F208,4))&gt;=32768,HEX2DEC(LEFT(F208,4))-65536,HEX2DEC(LEFT(F208,4)))/Codes!$N$2</f>
        <v>0</v>
      </c>
      <c r="S208" s="1">
        <f>IF(HEX2DEC(RIGHT(F208,4))&gt;=32768,HEX2DEC(RIGHT(F208,4))-65536,HEX2DEC(RIGHT(F208,4)))/Codes!$N$2</f>
        <v>0</v>
      </c>
      <c r="T208" s="18">
        <f t="shared" si="56"/>
        <v>361</v>
      </c>
      <c r="U208" s="1">
        <f t="shared" si="57"/>
        <v>100</v>
      </c>
      <c r="V208" s="1">
        <f t="shared" si="58"/>
        <v>0</v>
      </c>
      <c r="W208" s="1" t="str">
        <f t="shared" si="59"/>
        <v>101</v>
      </c>
      <c r="X208" s="1">
        <f t="shared" si="60"/>
        <v>3</v>
      </c>
      <c r="Y208" s="1">
        <f t="shared" si="61"/>
        <v>8</v>
      </c>
      <c r="Z208" s="1" t="str">
        <f>VLOOKUP(BIN2DEC(MID(HEX2BIN(MID(H208,3,2),8),2,5)),Codes!$E$1:$F$18,2)</f>
        <v>Flower</v>
      </c>
      <c r="AA208" s="6" t="str">
        <f t="shared" si="62"/>
        <v>0</v>
      </c>
      <c r="AB208" s="1">
        <f t="shared" si="63"/>
        <v>0</v>
      </c>
      <c r="AC208" s="1" t="str">
        <f>VLOOKUP(BIN2DEC(RIGHT(HEX2BIN(MID(H208,6,1),4),1)&amp;LEFT(HEX2BIN(MID(H208,7,1),4),1)),Codes!$K$1:$L$5,2)</f>
        <v>L</v>
      </c>
      <c r="AD208" s="1" t="str">
        <f>VLOOKUP(BIN2DEC(RIGHT(HEX2BIN(MID(H208,7,1),4),3)&amp;LEFT(HEX2BIN(MID(H208,8,1),4),2)),Codes!$H$2:$I$33,2)</f>
        <v>Punch</v>
      </c>
      <c r="AE208" s="1" t="str">
        <f t="shared" si="64"/>
        <v>1</v>
      </c>
      <c r="AF208" s="1" t="str">
        <f t="shared" si="65"/>
        <v>1</v>
      </c>
    </row>
    <row r="209" spans="1:34">
      <c r="A209" s="3" t="s">
        <v>10732</v>
      </c>
      <c r="B209" s="1" t="s">
        <v>58</v>
      </c>
      <c r="C209" s="6" t="s">
        <v>4196</v>
      </c>
      <c r="D209" s="9" t="s">
        <v>10700</v>
      </c>
      <c r="E209" s="9" t="s">
        <v>307</v>
      </c>
      <c r="F209" s="6" t="s">
        <v>91</v>
      </c>
      <c r="G209" s="6" t="s">
        <v>557</v>
      </c>
      <c r="H209" s="6" t="s">
        <v>700</v>
      </c>
      <c r="J209" s="1" t="str">
        <f t="shared" ref="J209" si="146">LEFT(HEX2BIN(LEFT(D209,2),8),6)</f>
        <v>001011</v>
      </c>
      <c r="K209" s="1">
        <f t="shared" ref="K209" si="147">BIN2DEC(MID(HEX2BIN(MID(D209,2,2),8),3,3))</f>
        <v>3</v>
      </c>
      <c r="L209" s="6" t="str">
        <f t="shared" ref="L209" si="148">MID(HEX2BIN(MID(D209,3,2),8),2,5)</f>
        <v>00000</v>
      </c>
      <c r="M209" s="1">
        <f t="shared" ref="M209" si="149">ROUNDDOWN(HEX2DEC(MID(D209,4,3))/8,0)</f>
        <v>68</v>
      </c>
      <c r="N209" s="6" t="str">
        <f t="shared" ref="N209" si="150">MID(HEX2BIN(MID(D209,6,1),4),2,2)</f>
        <v>00</v>
      </c>
      <c r="O209" s="1">
        <f t="shared" ref="O209" si="151">HEX2DEC(MID(D209,7,2))</f>
        <v>6</v>
      </c>
      <c r="P209" s="1">
        <f>IF(HEX2DEC(LEFT(E209,4))&gt;=32768,HEX2DEC(LEFT(E209,4))-65536,HEX2DEC(LEFT(E209,4)))/Codes!$N$2</f>
        <v>3.2</v>
      </c>
      <c r="Q209" s="1">
        <f>IF(HEX2DEC(RIGHT(E209,4))&gt;=32768,HEX2DEC(RIGHT(E209,4))-65536,HEX2DEC(RIGHT(E209,4)))/Codes!$N$2</f>
        <v>0</v>
      </c>
      <c r="R209" s="1">
        <f>IF(HEX2DEC(LEFT(F209,4))&gt;=32768,HEX2DEC(LEFT(F209,4))-65536,HEX2DEC(LEFT(F209,4)))/Codes!$N$2</f>
        <v>0</v>
      </c>
      <c r="S209" s="1">
        <f>IF(HEX2DEC(RIGHT(F209,4))&gt;=32768,HEX2DEC(RIGHT(F209,4))-65536,HEX2DEC(RIGHT(F209,4)))/Codes!$N$2</f>
        <v>0</v>
      </c>
      <c r="T209" s="18">
        <f t="shared" ref="T209" si="152">ROUNDDOWN(HEX2DEC(LEFT(G209,3))/8,0)</f>
        <v>361</v>
      </c>
      <c r="U209" s="1">
        <f t="shared" ref="U209" si="153">ROUNDDOWN(HEX2DEC(MID(G209,3,3))/4,0)-(512*ROUNDDOWN(HEX2DEC(MID(G209,3,1))/8,0))</f>
        <v>100</v>
      </c>
      <c r="V209" s="1">
        <f t="shared" ref="V209" si="154">RIGHT(HEX2BIN(MID(G209,5,1),4),2)*128+HEX2DEC(MID(G209,6,1))*8+LEFT(HEX2BIN(MID(G209,7,1),4),3)</f>
        <v>0</v>
      </c>
      <c r="W209" s="1" t="str">
        <f t="shared" ref="W209" si="155">MID(HEX2BIN(MID(G209,7,2),8),4,3)</f>
        <v>101</v>
      </c>
      <c r="X209" s="1">
        <f t="shared" ref="X209" si="156">BIN2DEC(RIGHT(HEX2BIN(RIGHT(G209,1),4),2))</f>
        <v>3</v>
      </c>
      <c r="Y209" s="1">
        <f t="shared" ref="Y209" si="157">ROUNDDOWN(HEX2DEC(LEFT(H209,3))/8,0)</f>
        <v>8</v>
      </c>
      <c r="Z209" s="1" t="str">
        <f>VLOOKUP(BIN2DEC(MID(HEX2BIN(MID(H209,3,2),8),2,5)),Codes!$E$1:$F$18,2)</f>
        <v>Flower</v>
      </c>
      <c r="AA209" s="6" t="str">
        <f t="shared" ref="AA209" si="158">MID(HEX2BIN(MID(H209,4,1),4),3,1)</f>
        <v>0</v>
      </c>
      <c r="AB209" s="1">
        <f t="shared" ref="AB209" si="159">(MOD(HEX2DEC(MID(H209,4,1)),2))*64+ROUNDDOWN(HEX2DEC(MID(H209,5,2))/4,0)</f>
        <v>0</v>
      </c>
      <c r="AC209" s="1" t="str">
        <f>VLOOKUP(BIN2DEC(RIGHT(HEX2BIN(MID(H209,6,1),4),1)&amp;LEFT(HEX2BIN(MID(H209,7,1),4),1)),Codes!$K$1:$L$5,2)</f>
        <v>L</v>
      </c>
      <c r="AD209" s="1" t="str">
        <f>VLOOKUP(BIN2DEC(RIGHT(HEX2BIN(MID(H209,7,1),4),3)&amp;LEFT(HEX2BIN(MID(H209,8,1),4),2)),Codes!$H$2:$I$33,2)</f>
        <v>Punch</v>
      </c>
      <c r="AE209" s="1" t="str">
        <f t="shared" ref="AE209" si="160">MID(HEX2BIN(RIGHT(H209,1),4),3,1)</f>
        <v>1</v>
      </c>
      <c r="AF209" s="1" t="str">
        <f t="shared" ref="AF209" si="161">RIGHT(HEX2BIN(RIGHT(H209,1),4),1)</f>
        <v>1</v>
      </c>
    </row>
    <row r="210" spans="1:34">
      <c r="A210" s="3" t="s">
        <v>10733</v>
      </c>
      <c r="B210" s="1" t="s">
        <v>58</v>
      </c>
      <c r="C210" s="6" t="s">
        <v>4626</v>
      </c>
      <c r="D210" s="6" t="s">
        <v>702</v>
      </c>
      <c r="E210" s="9" t="s">
        <v>265</v>
      </c>
      <c r="F210" s="9" t="s">
        <v>1858</v>
      </c>
      <c r="G210" s="6" t="s">
        <v>704</v>
      </c>
      <c r="H210" s="6" t="s">
        <v>705</v>
      </c>
      <c r="J210" s="1" t="str">
        <f t="shared" si="50"/>
        <v>001011</v>
      </c>
      <c r="K210" s="1">
        <f t="shared" si="51"/>
        <v>0</v>
      </c>
      <c r="L210" s="6" t="str">
        <f t="shared" si="52"/>
        <v>00000</v>
      </c>
      <c r="M210" s="1">
        <f t="shared" si="53"/>
        <v>0</v>
      </c>
      <c r="N210" s="6" t="str">
        <f t="shared" si="54"/>
        <v>00</v>
      </c>
      <c r="O210" s="1">
        <f t="shared" si="55"/>
        <v>1</v>
      </c>
      <c r="P210" s="1">
        <f>IF(HEX2DEC(LEFT(E210,4))&gt;=32768,HEX2DEC(LEFT(E210,4))-65536,HEX2DEC(LEFT(E210,4)))/Codes!$N$2</f>
        <v>2.4</v>
      </c>
      <c r="Q210" s="1">
        <f>IF(HEX2DEC(RIGHT(E210,4))&gt;=32768,HEX2DEC(RIGHT(E210,4))-65536,HEX2DEC(RIGHT(E210,4)))/Codes!$N$2</f>
        <v>0</v>
      </c>
      <c r="R210" s="1">
        <f>IF(HEX2DEC(LEFT(F210,4))&gt;=32768,HEX2DEC(LEFT(F210,4))-65536,HEX2DEC(LEFT(F210,4)))/Codes!$N$2</f>
        <v>-1.2</v>
      </c>
      <c r="S210" s="1">
        <f>IF(HEX2DEC(RIGHT(F210,4))&gt;=32768,HEX2DEC(RIGHT(F210,4))-65536,HEX2DEC(RIGHT(F210,4)))/Codes!$N$2</f>
        <v>5.2</v>
      </c>
      <c r="T210" s="18">
        <f t="shared" si="56"/>
        <v>100</v>
      </c>
      <c r="U210" s="1">
        <f t="shared" si="57"/>
        <v>100</v>
      </c>
      <c r="V210" s="1">
        <f t="shared" si="58"/>
        <v>0</v>
      </c>
      <c r="W210" s="1" t="str">
        <f t="shared" si="59"/>
        <v>100</v>
      </c>
      <c r="X210" s="1">
        <f t="shared" si="60"/>
        <v>3</v>
      </c>
      <c r="Y210" s="1">
        <f t="shared" si="61"/>
        <v>80</v>
      </c>
      <c r="Z210" s="1" t="str">
        <f>VLOOKUP(BIN2DEC(MID(HEX2BIN(MID(H210,3,2),8),2,5)),Codes!$E$1:$F$18,2)</f>
        <v>Normal</v>
      </c>
      <c r="AA210" s="6" t="str">
        <f t="shared" si="62"/>
        <v>0</v>
      </c>
      <c r="AB210" s="1">
        <f t="shared" si="63"/>
        <v>3</v>
      </c>
      <c r="AC210" s="1" t="str">
        <f>VLOOKUP(BIN2DEC(RIGHT(HEX2BIN(MID(H210,6,1),4),1)&amp;LEFT(HEX2BIN(MID(H210,7,1),4),1)),Codes!$K$1:$L$5,2)</f>
        <v>S</v>
      </c>
      <c r="AD210" s="1" t="str">
        <f>VLOOKUP(BIN2DEC(RIGHT(HEX2BIN(MID(H210,7,1),4),3)&amp;LEFT(HEX2BIN(MID(H210,8,1),4),2)),Codes!$H$2:$I$33,2)</f>
        <v>Kick</v>
      </c>
      <c r="AE210" s="1" t="str">
        <f t="shared" si="64"/>
        <v>1</v>
      </c>
      <c r="AF210" s="1" t="str">
        <f t="shared" si="65"/>
        <v>1</v>
      </c>
    </row>
    <row r="211" spans="1:34">
      <c r="A211" s="3" t="s">
        <v>10734</v>
      </c>
      <c r="B211" s="1" t="s">
        <v>58</v>
      </c>
      <c r="C211" s="6" t="s">
        <v>4626</v>
      </c>
      <c r="D211" s="6" t="s">
        <v>707</v>
      </c>
      <c r="E211" s="9" t="s">
        <v>265</v>
      </c>
      <c r="F211" s="9" t="s">
        <v>1860</v>
      </c>
      <c r="G211" s="6" t="s">
        <v>704</v>
      </c>
      <c r="H211" s="6" t="s">
        <v>705</v>
      </c>
      <c r="J211" s="1" t="str">
        <f t="shared" si="50"/>
        <v>001011</v>
      </c>
      <c r="K211" s="1">
        <f t="shared" si="51"/>
        <v>1</v>
      </c>
      <c r="L211" s="6" t="str">
        <f t="shared" si="52"/>
        <v>00000</v>
      </c>
      <c r="M211" s="1">
        <f t="shared" si="53"/>
        <v>0</v>
      </c>
      <c r="N211" s="6" t="str">
        <f t="shared" si="54"/>
        <v>00</v>
      </c>
      <c r="O211" s="1">
        <f t="shared" si="55"/>
        <v>1</v>
      </c>
      <c r="P211" s="1">
        <f>IF(HEX2DEC(LEFT(E211,4))&gt;=32768,HEX2DEC(LEFT(E211,4))-65536,HEX2DEC(LEFT(E211,4)))/Codes!$N$2</f>
        <v>2.4</v>
      </c>
      <c r="Q211" s="1">
        <f>IF(HEX2DEC(RIGHT(E211,4))&gt;=32768,HEX2DEC(RIGHT(E211,4))-65536,HEX2DEC(RIGHT(E211,4)))/Codes!$N$2</f>
        <v>0</v>
      </c>
      <c r="R211" s="1">
        <f>IF(HEX2DEC(LEFT(F211,4))&gt;=32768,HEX2DEC(LEFT(F211,4))-65536,HEX2DEC(LEFT(F211,4)))/Codes!$N$2</f>
        <v>-1.2</v>
      </c>
      <c r="S211" s="1">
        <f>IF(HEX2DEC(RIGHT(F211,4))&gt;=32768,HEX2DEC(RIGHT(F211,4))-65536,HEX2DEC(RIGHT(F211,4)))/Codes!$N$2</f>
        <v>-5.2</v>
      </c>
      <c r="T211" s="18">
        <f t="shared" si="56"/>
        <v>100</v>
      </c>
      <c r="U211" s="1">
        <f t="shared" si="57"/>
        <v>100</v>
      </c>
      <c r="V211" s="1">
        <f t="shared" si="58"/>
        <v>0</v>
      </c>
      <c r="W211" s="1" t="str">
        <f t="shared" si="59"/>
        <v>100</v>
      </c>
      <c r="X211" s="1">
        <f t="shared" si="60"/>
        <v>3</v>
      </c>
      <c r="Y211" s="1">
        <f t="shared" si="61"/>
        <v>80</v>
      </c>
      <c r="Z211" s="1" t="str">
        <f>VLOOKUP(BIN2DEC(MID(HEX2BIN(MID(H211,3,2),8),2,5)),Codes!$E$1:$F$18,2)</f>
        <v>Normal</v>
      </c>
      <c r="AA211" s="6" t="str">
        <f t="shared" si="62"/>
        <v>0</v>
      </c>
      <c r="AB211" s="1">
        <f t="shared" si="63"/>
        <v>3</v>
      </c>
      <c r="AC211" s="1" t="str">
        <f>VLOOKUP(BIN2DEC(RIGHT(HEX2BIN(MID(H211,6,1),4),1)&amp;LEFT(HEX2BIN(MID(H211,7,1),4),1)),Codes!$K$1:$L$5,2)</f>
        <v>S</v>
      </c>
      <c r="AD211" s="1" t="str">
        <f>VLOOKUP(BIN2DEC(RIGHT(HEX2BIN(MID(H211,7,1),4),3)&amp;LEFT(HEX2BIN(MID(H211,8,1),4),2)),Codes!$H$2:$I$33,2)</f>
        <v>Kick</v>
      </c>
      <c r="AE211" s="1" t="str">
        <f t="shared" si="64"/>
        <v>1</v>
      </c>
      <c r="AF211" s="1" t="str">
        <f t="shared" si="65"/>
        <v>1</v>
      </c>
    </row>
    <row r="212" spans="1:34">
      <c r="A212" s="3" t="s">
        <v>10735</v>
      </c>
      <c r="B212" s="1" t="s">
        <v>58</v>
      </c>
      <c r="C212" s="6" t="s">
        <v>4626</v>
      </c>
      <c r="D212" s="6" t="s">
        <v>710</v>
      </c>
      <c r="E212" s="9" t="s">
        <v>265</v>
      </c>
      <c r="F212" s="9" t="s">
        <v>1862</v>
      </c>
      <c r="G212" s="6" t="s">
        <v>712</v>
      </c>
      <c r="H212" s="6" t="s">
        <v>713</v>
      </c>
      <c r="J212" s="1" t="str">
        <f t="shared" si="50"/>
        <v>001011</v>
      </c>
      <c r="K212" s="1">
        <f t="shared" si="51"/>
        <v>2</v>
      </c>
      <c r="L212" s="6" t="str">
        <f t="shared" si="52"/>
        <v>00000</v>
      </c>
      <c r="M212" s="1">
        <f t="shared" si="53"/>
        <v>0</v>
      </c>
      <c r="N212" s="6" t="str">
        <f t="shared" si="54"/>
        <v>00</v>
      </c>
      <c r="O212" s="1">
        <f t="shared" si="55"/>
        <v>1</v>
      </c>
      <c r="P212" s="1">
        <f>IF(HEX2DEC(LEFT(E212,4))&gt;=32768,HEX2DEC(LEFT(E212,4))-65536,HEX2DEC(LEFT(E212,4)))/Codes!$N$2</f>
        <v>2.4</v>
      </c>
      <c r="Q212" s="1">
        <f>IF(HEX2DEC(RIGHT(E212,4))&gt;=32768,HEX2DEC(RIGHT(E212,4))-65536,HEX2DEC(RIGHT(E212,4)))/Codes!$N$2</f>
        <v>0</v>
      </c>
      <c r="R212" s="1">
        <f>IF(HEX2DEC(LEFT(F212,4))&gt;=32768,HEX2DEC(LEFT(F212,4))-65536,HEX2DEC(LEFT(F212,4)))/Codes!$N$2</f>
        <v>9.6</v>
      </c>
      <c r="S212" s="1">
        <f>IF(HEX2DEC(RIGHT(F212,4))&gt;=32768,HEX2DEC(RIGHT(F212,4))-65536,HEX2DEC(RIGHT(F212,4)))/Codes!$N$2</f>
        <v>5.2</v>
      </c>
      <c r="T212" s="18">
        <f t="shared" si="56"/>
        <v>130</v>
      </c>
      <c r="U212" s="1">
        <f t="shared" si="57"/>
        <v>100</v>
      </c>
      <c r="V212" s="1">
        <f t="shared" si="58"/>
        <v>0</v>
      </c>
      <c r="W212" s="1" t="str">
        <f t="shared" si="59"/>
        <v>100</v>
      </c>
      <c r="X212" s="1">
        <f t="shared" si="60"/>
        <v>3</v>
      </c>
      <c r="Y212" s="1">
        <f t="shared" si="61"/>
        <v>40</v>
      </c>
      <c r="Z212" s="1" t="str">
        <f>VLOOKUP(BIN2DEC(MID(HEX2BIN(MID(H212,3,2),8),2,5)),Codes!$E$1:$F$18,2)</f>
        <v>Normal</v>
      </c>
      <c r="AA212" s="6" t="str">
        <f t="shared" si="62"/>
        <v>0</v>
      </c>
      <c r="AB212" s="1">
        <f t="shared" si="63"/>
        <v>3</v>
      </c>
      <c r="AC212" s="1" t="str">
        <f>VLOOKUP(BIN2DEC(RIGHT(HEX2BIN(MID(H212,6,1),4),1)&amp;LEFT(HEX2BIN(MID(H212,7,1),4),1)),Codes!$K$1:$L$5,2)</f>
        <v>S</v>
      </c>
      <c r="AD212" s="1" t="str">
        <f>VLOOKUP(BIN2DEC(RIGHT(HEX2BIN(MID(H212,7,1),4),3)&amp;LEFT(HEX2BIN(MID(H212,8,1),4),2)),Codes!$H$2:$I$33,2)</f>
        <v>Kick</v>
      </c>
      <c r="AE212" s="1" t="str">
        <f t="shared" si="64"/>
        <v>1</v>
      </c>
      <c r="AF212" s="1" t="str">
        <f t="shared" si="65"/>
        <v>1</v>
      </c>
    </row>
    <row r="213" spans="1:34">
      <c r="A213" s="3" t="s">
        <v>10736</v>
      </c>
      <c r="B213" s="1" t="s">
        <v>58</v>
      </c>
      <c r="C213" s="6" t="s">
        <v>4626</v>
      </c>
      <c r="D213" s="6" t="s">
        <v>715</v>
      </c>
      <c r="E213" s="9" t="s">
        <v>265</v>
      </c>
      <c r="F213" s="9" t="s">
        <v>1864</v>
      </c>
      <c r="G213" s="6" t="s">
        <v>712</v>
      </c>
      <c r="H213" s="6" t="s">
        <v>713</v>
      </c>
      <c r="J213" s="1" t="str">
        <f t="shared" si="50"/>
        <v>001011</v>
      </c>
      <c r="K213" s="1">
        <f t="shared" si="51"/>
        <v>3</v>
      </c>
      <c r="L213" s="6" t="str">
        <f t="shared" si="52"/>
        <v>00000</v>
      </c>
      <c r="M213" s="1">
        <f t="shared" si="53"/>
        <v>0</v>
      </c>
      <c r="N213" s="6" t="str">
        <f t="shared" si="54"/>
        <v>00</v>
      </c>
      <c r="O213" s="1">
        <f t="shared" si="55"/>
        <v>1</v>
      </c>
      <c r="P213" s="1">
        <f>IF(HEX2DEC(LEFT(E213,4))&gt;=32768,HEX2DEC(LEFT(E213,4))-65536,HEX2DEC(LEFT(E213,4)))/Codes!$N$2</f>
        <v>2.4</v>
      </c>
      <c r="Q213" s="1">
        <f>IF(HEX2DEC(RIGHT(E213,4))&gt;=32768,HEX2DEC(RIGHT(E213,4))-65536,HEX2DEC(RIGHT(E213,4)))/Codes!$N$2</f>
        <v>0</v>
      </c>
      <c r="R213" s="1">
        <f>IF(HEX2DEC(LEFT(F213,4))&gt;=32768,HEX2DEC(LEFT(F213,4))-65536,HEX2DEC(LEFT(F213,4)))/Codes!$N$2</f>
        <v>9.6</v>
      </c>
      <c r="S213" s="1">
        <f>IF(HEX2DEC(RIGHT(F213,4))&gt;=32768,HEX2DEC(RIGHT(F213,4))-65536,HEX2DEC(RIGHT(F213,4)))/Codes!$N$2</f>
        <v>-5.2</v>
      </c>
      <c r="T213" s="18">
        <f t="shared" si="56"/>
        <v>130</v>
      </c>
      <c r="U213" s="1">
        <f t="shared" si="57"/>
        <v>100</v>
      </c>
      <c r="V213" s="1">
        <f t="shared" si="58"/>
        <v>0</v>
      </c>
      <c r="W213" s="1" t="str">
        <f t="shared" si="59"/>
        <v>100</v>
      </c>
      <c r="X213" s="1">
        <f t="shared" si="60"/>
        <v>3</v>
      </c>
      <c r="Y213" s="1">
        <f t="shared" si="61"/>
        <v>40</v>
      </c>
      <c r="Z213" s="1" t="str">
        <f>VLOOKUP(BIN2DEC(MID(HEX2BIN(MID(H213,3,2),8),2,5)),Codes!$E$1:$F$18,2)</f>
        <v>Normal</v>
      </c>
      <c r="AA213" s="6" t="str">
        <f t="shared" si="62"/>
        <v>0</v>
      </c>
      <c r="AB213" s="1">
        <f t="shared" si="63"/>
        <v>3</v>
      </c>
      <c r="AC213" s="1" t="str">
        <f>VLOOKUP(BIN2DEC(RIGHT(HEX2BIN(MID(H213,6,1),4),1)&amp;LEFT(HEX2BIN(MID(H213,7,1),4),1)),Codes!$K$1:$L$5,2)</f>
        <v>S</v>
      </c>
      <c r="AD213" s="1" t="str">
        <f>VLOOKUP(BIN2DEC(RIGHT(HEX2BIN(MID(H213,7,1),4),3)&amp;LEFT(HEX2BIN(MID(H213,8,1),4),2)),Codes!$H$2:$I$33,2)</f>
        <v>Kick</v>
      </c>
      <c r="AE213" s="1" t="str">
        <f t="shared" si="64"/>
        <v>1</v>
      </c>
      <c r="AF213" s="1" t="str">
        <f t="shared" si="65"/>
        <v>1</v>
      </c>
    </row>
    <row r="214" spans="1:34">
      <c r="A214" s="3" t="s">
        <v>10737</v>
      </c>
      <c r="B214" s="1" t="s">
        <v>58</v>
      </c>
      <c r="C214" s="6" t="s">
        <v>4627</v>
      </c>
      <c r="D214" s="6" t="s">
        <v>702</v>
      </c>
      <c r="E214" s="9" t="s">
        <v>265</v>
      </c>
      <c r="F214" s="9" t="s">
        <v>1858</v>
      </c>
      <c r="G214" s="6" t="s">
        <v>704</v>
      </c>
      <c r="H214" s="9" t="s">
        <v>1455</v>
      </c>
      <c r="J214" s="1" t="str">
        <f t="shared" si="50"/>
        <v>001011</v>
      </c>
      <c r="K214" s="1">
        <f t="shared" si="51"/>
        <v>0</v>
      </c>
      <c r="L214" s="6" t="str">
        <f t="shared" si="52"/>
        <v>00000</v>
      </c>
      <c r="M214" s="1">
        <f t="shared" si="53"/>
        <v>0</v>
      </c>
      <c r="N214" s="6" t="str">
        <f t="shared" si="54"/>
        <v>00</v>
      </c>
      <c r="O214" s="1">
        <f t="shared" si="55"/>
        <v>1</v>
      </c>
      <c r="P214" s="1">
        <f>IF(HEX2DEC(LEFT(E214,4))&gt;=32768,HEX2DEC(LEFT(E214,4))-65536,HEX2DEC(LEFT(E214,4)))/Codes!$N$2</f>
        <v>2.4</v>
      </c>
      <c r="Q214" s="1">
        <f>IF(HEX2DEC(RIGHT(E214,4))&gt;=32768,HEX2DEC(RIGHT(E214,4))-65536,HEX2DEC(RIGHT(E214,4)))/Codes!$N$2</f>
        <v>0</v>
      </c>
      <c r="R214" s="1">
        <f>IF(HEX2DEC(LEFT(F214,4))&gt;=32768,HEX2DEC(LEFT(F214,4))-65536,HEX2DEC(LEFT(F214,4)))/Codes!$N$2</f>
        <v>-1.2</v>
      </c>
      <c r="S214" s="1">
        <f>IF(HEX2DEC(RIGHT(F214,4))&gt;=32768,HEX2DEC(RIGHT(F214,4))-65536,HEX2DEC(RIGHT(F214,4)))/Codes!$N$2</f>
        <v>5.2</v>
      </c>
      <c r="T214" s="18">
        <f t="shared" si="56"/>
        <v>100</v>
      </c>
      <c r="U214" s="1">
        <f t="shared" si="57"/>
        <v>100</v>
      </c>
      <c r="V214" s="1">
        <f t="shared" si="58"/>
        <v>0</v>
      </c>
      <c r="W214" s="1" t="str">
        <f t="shared" si="59"/>
        <v>100</v>
      </c>
      <c r="X214" s="1">
        <f t="shared" si="60"/>
        <v>3</v>
      </c>
      <c r="Y214" s="1">
        <f t="shared" si="61"/>
        <v>77</v>
      </c>
      <c r="Z214" s="1" t="str">
        <f>VLOOKUP(BIN2DEC(MID(HEX2BIN(MID(H214,3,2),8),2,5)),Codes!$E$1:$F$18,2)</f>
        <v>Normal</v>
      </c>
      <c r="AA214" s="6" t="str">
        <f t="shared" si="62"/>
        <v>0</v>
      </c>
      <c r="AB214" s="1">
        <f t="shared" si="63"/>
        <v>3</v>
      </c>
      <c r="AC214" s="1" t="str">
        <f>VLOOKUP(BIN2DEC(RIGHT(HEX2BIN(MID(H214,6,1),4),1)&amp;LEFT(HEX2BIN(MID(H214,7,1),4),1)),Codes!$K$1:$L$5,2)</f>
        <v>S</v>
      </c>
      <c r="AD214" s="1" t="str">
        <f>VLOOKUP(BIN2DEC(RIGHT(HEX2BIN(MID(H214,7,1),4),3)&amp;LEFT(HEX2BIN(MID(H214,8,1),4),2)),Codes!$H$2:$I$33,2)</f>
        <v>Kick</v>
      </c>
      <c r="AE214" s="1" t="str">
        <f t="shared" si="64"/>
        <v>1</v>
      </c>
      <c r="AF214" s="1" t="str">
        <f t="shared" si="65"/>
        <v>1</v>
      </c>
    </row>
    <row r="215" spans="1:34">
      <c r="A215" s="3" t="s">
        <v>10738</v>
      </c>
      <c r="B215" s="1" t="s">
        <v>58</v>
      </c>
      <c r="C215" s="6" t="s">
        <v>4627</v>
      </c>
      <c r="D215" s="6" t="s">
        <v>707</v>
      </c>
      <c r="E215" s="9" t="s">
        <v>265</v>
      </c>
      <c r="F215" s="9" t="s">
        <v>1860</v>
      </c>
      <c r="G215" s="6" t="s">
        <v>704</v>
      </c>
      <c r="H215" s="9" t="s">
        <v>1455</v>
      </c>
      <c r="J215" s="1" t="str">
        <f t="shared" si="50"/>
        <v>001011</v>
      </c>
      <c r="K215" s="1">
        <f t="shared" si="51"/>
        <v>1</v>
      </c>
      <c r="L215" s="6" t="str">
        <f t="shared" si="52"/>
        <v>00000</v>
      </c>
      <c r="M215" s="1">
        <f t="shared" si="53"/>
        <v>0</v>
      </c>
      <c r="N215" s="6" t="str">
        <f t="shared" si="54"/>
        <v>00</v>
      </c>
      <c r="O215" s="1">
        <f t="shared" si="55"/>
        <v>1</v>
      </c>
      <c r="P215" s="1">
        <f>IF(HEX2DEC(LEFT(E215,4))&gt;=32768,HEX2DEC(LEFT(E215,4))-65536,HEX2DEC(LEFT(E215,4)))/Codes!$N$2</f>
        <v>2.4</v>
      </c>
      <c r="Q215" s="1">
        <f>IF(HEX2DEC(RIGHT(E215,4))&gt;=32768,HEX2DEC(RIGHT(E215,4))-65536,HEX2DEC(RIGHT(E215,4)))/Codes!$N$2</f>
        <v>0</v>
      </c>
      <c r="R215" s="1">
        <f>IF(HEX2DEC(LEFT(F215,4))&gt;=32768,HEX2DEC(LEFT(F215,4))-65536,HEX2DEC(LEFT(F215,4)))/Codes!$N$2</f>
        <v>-1.2</v>
      </c>
      <c r="S215" s="1">
        <f>IF(HEX2DEC(RIGHT(F215,4))&gt;=32768,HEX2DEC(RIGHT(F215,4))-65536,HEX2DEC(RIGHT(F215,4)))/Codes!$N$2</f>
        <v>-5.2</v>
      </c>
      <c r="T215" s="18">
        <f t="shared" si="56"/>
        <v>100</v>
      </c>
      <c r="U215" s="1">
        <f t="shared" si="57"/>
        <v>100</v>
      </c>
      <c r="V215" s="1">
        <f t="shared" si="58"/>
        <v>0</v>
      </c>
      <c r="W215" s="1" t="str">
        <f t="shared" si="59"/>
        <v>100</v>
      </c>
      <c r="X215" s="1">
        <f t="shared" si="60"/>
        <v>3</v>
      </c>
      <c r="Y215" s="1">
        <f t="shared" si="61"/>
        <v>77</v>
      </c>
      <c r="Z215" s="1" t="str">
        <f>VLOOKUP(BIN2DEC(MID(HEX2BIN(MID(H215,3,2),8),2,5)),Codes!$E$1:$F$18,2)</f>
        <v>Normal</v>
      </c>
      <c r="AA215" s="6" t="str">
        <f t="shared" si="62"/>
        <v>0</v>
      </c>
      <c r="AB215" s="1">
        <f t="shared" si="63"/>
        <v>3</v>
      </c>
      <c r="AC215" s="1" t="str">
        <f>VLOOKUP(BIN2DEC(RIGHT(HEX2BIN(MID(H215,6,1),4),1)&amp;LEFT(HEX2BIN(MID(H215,7,1),4),1)),Codes!$K$1:$L$5,2)</f>
        <v>S</v>
      </c>
      <c r="AD215" s="1" t="str">
        <f>VLOOKUP(BIN2DEC(RIGHT(HEX2BIN(MID(H215,7,1),4),3)&amp;LEFT(HEX2BIN(MID(H215,8,1),4),2)),Codes!$H$2:$I$33,2)</f>
        <v>Kick</v>
      </c>
      <c r="AE215" s="1" t="str">
        <f t="shared" si="64"/>
        <v>1</v>
      </c>
      <c r="AF215" s="1" t="str">
        <f t="shared" si="65"/>
        <v>1</v>
      </c>
    </row>
    <row r="216" spans="1:34">
      <c r="A216" s="3" t="s">
        <v>10739</v>
      </c>
      <c r="B216" s="1" t="s">
        <v>58</v>
      </c>
      <c r="C216" s="6" t="s">
        <v>4627</v>
      </c>
      <c r="D216" s="6" t="s">
        <v>710</v>
      </c>
      <c r="E216" s="9" t="s">
        <v>265</v>
      </c>
      <c r="F216" s="9" t="s">
        <v>1862</v>
      </c>
      <c r="G216" s="6" t="s">
        <v>712</v>
      </c>
      <c r="H216" s="9" t="s">
        <v>1458</v>
      </c>
      <c r="J216" s="1" t="str">
        <f t="shared" si="50"/>
        <v>001011</v>
      </c>
      <c r="K216" s="1">
        <f t="shared" si="51"/>
        <v>2</v>
      </c>
      <c r="L216" s="6" t="str">
        <f t="shared" si="52"/>
        <v>00000</v>
      </c>
      <c r="M216" s="1">
        <f t="shared" si="53"/>
        <v>0</v>
      </c>
      <c r="N216" s="6" t="str">
        <f t="shared" si="54"/>
        <v>00</v>
      </c>
      <c r="O216" s="1">
        <f t="shared" si="55"/>
        <v>1</v>
      </c>
      <c r="P216" s="1">
        <f>IF(HEX2DEC(LEFT(E216,4))&gt;=32768,HEX2DEC(LEFT(E216,4))-65536,HEX2DEC(LEFT(E216,4)))/Codes!$N$2</f>
        <v>2.4</v>
      </c>
      <c r="Q216" s="1">
        <f>IF(HEX2DEC(RIGHT(E216,4))&gt;=32768,HEX2DEC(RIGHT(E216,4))-65536,HEX2DEC(RIGHT(E216,4)))/Codes!$N$2</f>
        <v>0</v>
      </c>
      <c r="R216" s="1">
        <f>IF(HEX2DEC(LEFT(F216,4))&gt;=32768,HEX2DEC(LEFT(F216,4))-65536,HEX2DEC(LEFT(F216,4)))/Codes!$N$2</f>
        <v>9.6</v>
      </c>
      <c r="S216" s="1">
        <f>IF(HEX2DEC(RIGHT(F216,4))&gt;=32768,HEX2DEC(RIGHT(F216,4))-65536,HEX2DEC(RIGHT(F216,4)))/Codes!$N$2</f>
        <v>5.2</v>
      </c>
      <c r="T216" s="18">
        <f t="shared" si="56"/>
        <v>130</v>
      </c>
      <c r="U216" s="1">
        <f t="shared" si="57"/>
        <v>100</v>
      </c>
      <c r="V216" s="1">
        <f t="shared" si="58"/>
        <v>0</v>
      </c>
      <c r="W216" s="1" t="str">
        <f t="shared" si="59"/>
        <v>100</v>
      </c>
      <c r="X216" s="1">
        <f t="shared" si="60"/>
        <v>3</v>
      </c>
      <c r="Y216" s="1">
        <f t="shared" si="61"/>
        <v>36</v>
      </c>
      <c r="Z216" s="1" t="str">
        <f>VLOOKUP(BIN2DEC(MID(HEX2BIN(MID(H216,3,2),8),2,5)),Codes!$E$1:$F$18,2)</f>
        <v>Normal</v>
      </c>
      <c r="AA216" s="6" t="str">
        <f t="shared" si="62"/>
        <v>0</v>
      </c>
      <c r="AB216" s="1">
        <f t="shared" si="63"/>
        <v>3</v>
      </c>
      <c r="AC216" s="1" t="str">
        <f>VLOOKUP(BIN2DEC(RIGHT(HEX2BIN(MID(H216,6,1),4),1)&amp;LEFT(HEX2BIN(MID(H216,7,1),4),1)),Codes!$K$1:$L$5,2)</f>
        <v>S</v>
      </c>
      <c r="AD216" s="1" t="str">
        <f>VLOOKUP(BIN2DEC(RIGHT(HEX2BIN(MID(H216,7,1),4),3)&amp;LEFT(HEX2BIN(MID(H216,8,1),4),2)),Codes!$H$2:$I$33,2)</f>
        <v>Kick</v>
      </c>
      <c r="AE216" s="1" t="str">
        <f t="shared" si="64"/>
        <v>1</v>
      </c>
      <c r="AF216" s="1" t="str">
        <f t="shared" si="65"/>
        <v>1</v>
      </c>
    </row>
    <row r="217" spans="1:34">
      <c r="A217" s="3" t="s">
        <v>10740</v>
      </c>
      <c r="B217" s="1" t="s">
        <v>58</v>
      </c>
      <c r="C217" s="6" t="s">
        <v>4627</v>
      </c>
      <c r="D217" s="6" t="s">
        <v>715</v>
      </c>
      <c r="E217" s="9" t="s">
        <v>265</v>
      </c>
      <c r="F217" s="9" t="s">
        <v>1864</v>
      </c>
      <c r="G217" s="6" t="s">
        <v>712</v>
      </c>
      <c r="H217" s="9" t="s">
        <v>1458</v>
      </c>
      <c r="J217" s="1" t="str">
        <f t="shared" si="50"/>
        <v>001011</v>
      </c>
      <c r="K217" s="1">
        <f t="shared" si="51"/>
        <v>3</v>
      </c>
      <c r="L217" s="6" t="str">
        <f t="shared" si="52"/>
        <v>00000</v>
      </c>
      <c r="M217" s="1">
        <f t="shared" si="53"/>
        <v>0</v>
      </c>
      <c r="N217" s="6" t="str">
        <f t="shared" si="54"/>
        <v>00</v>
      </c>
      <c r="O217" s="1">
        <f t="shared" si="55"/>
        <v>1</v>
      </c>
      <c r="P217" s="1">
        <f>IF(HEX2DEC(LEFT(E217,4))&gt;=32768,HEX2DEC(LEFT(E217,4))-65536,HEX2DEC(LEFT(E217,4)))/Codes!$N$2</f>
        <v>2.4</v>
      </c>
      <c r="Q217" s="1">
        <f>IF(HEX2DEC(RIGHT(E217,4))&gt;=32768,HEX2DEC(RIGHT(E217,4))-65536,HEX2DEC(RIGHT(E217,4)))/Codes!$N$2</f>
        <v>0</v>
      </c>
      <c r="R217" s="1">
        <f>IF(HEX2DEC(LEFT(F217,4))&gt;=32768,HEX2DEC(LEFT(F217,4))-65536,HEX2DEC(LEFT(F217,4)))/Codes!$N$2</f>
        <v>9.6</v>
      </c>
      <c r="S217" s="1">
        <f>IF(HEX2DEC(RIGHT(F217,4))&gt;=32768,HEX2DEC(RIGHT(F217,4))-65536,HEX2DEC(RIGHT(F217,4)))/Codes!$N$2</f>
        <v>-5.2</v>
      </c>
      <c r="T217" s="18">
        <f t="shared" si="56"/>
        <v>130</v>
      </c>
      <c r="U217" s="1">
        <f t="shared" si="57"/>
        <v>100</v>
      </c>
      <c r="V217" s="1">
        <f t="shared" si="58"/>
        <v>0</v>
      </c>
      <c r="W217" s="1" t="str">
        <f t="shared" si="59"/>
        <v>100</v>
      </c>
      <c r="X217" s="1">
        <f t="shared" si="60"/>
        <v>3</v>
      </c>
      <c r="Y217" s="1">
        <f t="shared" si="61"/>
        <v>36</v>
      </c>
      <c r="Z217" s="1" t="str">
        <f>VLOOKUP(BIN2DEC(MID(HEX2BIN(MID(H217,3,2),8),2,5)),Codes!$E$1:$F$18,2)</f>
        <v>Normal</v>
      </c>
      <c r="AA217" s="6" t="str">
        <f t="shared" si="62"/>
        <v>0</v>
      </c>
      <c r="AB217" s="1">
        <f t="shared" si="63"/>
        <v>3</v>
      </c>
      <c r="AC217" s="1" t="str">
        <f>VLOOKUP(BIN2DEC(RIGHT(HEX2BIN(MID(H217,6,1),4),1)&amp;LEFT(HEX2BIN(MID(H217,7,1),4),1)),Codes!$K$1:$L$5,2)</f>
        <v>S</v>
      </c>
      <c r="AD217" s="1" t="str">
        <f>VLOOKUP(BIN2DEC(RIGHT(HEX2BIN(MID(H217,7,1),4),3)&amp;LEFT(HEX2BIN(MID(H217,8,1),4),2)),Codes!$H$2:$I$33,2)</f>
        <v>Kick</v>
      </c>
      <c r="AE217" s="1" t="str">
        <f t="shared" si="64"/>
        <v>1</v>
      </c>
      <c r="AF217" s="1" t="str">
        <f t="shared" si="65"/>
        <v>1</v>
      </c>
    </row>
    <row r="218" spans="1:34">
      <c r="B218" s="1" t="s">
        <v>87</v>
      </c>
      <c r="J218" s="1" t="str">
        <f t="shared" si="17"/>
        <v>000000</v>
      </c>
      <c r="K218" s="1">
        <f t="shared" si="18"/>
        <v>0</v>
      </c>
      <c r="L218" s="6" t="str">
        <f t="shared" si="19"/>
        <v>00000</v>
      </c>
      <c r="M218" s="1">
        <f t="shared" si="20"/>
        <v>0</v>
      </c>
      <c r="N218" s="6" t="str">
        <f t="shared" si="21"/>
        <v>00</v>
      </c>
      <c r="O218" s="1">
        <f t="shared" si="22"/>
        <v>0</v>
      </c>
      <c r="P218" s="1">
        <f>IF(HEX2DEC(LEFT(E218,4))&gt;=32768,HEX2DEC(LEFT(E218,4))-65536,HEX2DEC(LEFT(E218,4)))/Codes!$N$2</f>
        <v>0</v>
      </c>
      <c r="Q218" s="1">
        <f>IF(HEX2DEC(RIGHT(E218,4))&gt;=32768,HEX2DEC(RIGHT(E218,4))-65536,HEX2DEC(RIGHT(E218,4)))/Codes!$N$2</f>
        <v>0</v>
      </c>
      <c r="R218" s="1">
        <f>IF(HEX2DEC(LEFT(F218,4))&gt;=32768,HEX2DEC(LEFT(F218,4))-65536,HEX2DEC(LEFT(F218,4)))/Codes!$N$2</f>
        <v>0</v>
      </c>
      <c r="S218" s="1">
        <f>IF(HEX2DEC(RIGHT(F218,4))&gt;=32768,HEX2DEC(RIGHT(F218,4))-65536,HEX2DEC(RIGHT(F218,4)))/Codes!$N$2</f>
        <v>0</v>
      </c>
      <c r="T218" s="18">
        <f t="shared" si="23"/>
        <v>0</v>
      </c>
      <c r="U218" s="1">
        <f t="shared" si="24"/>
        <v>0</v>
      </c>
      <c r="V218" s="1">
        <f t="shared" si="25"/>
        <v>0</v>
      </c>
      <c r="W218" s="1" t="str">
        <f t="shared" si="26"/>
        <v>000</v>
      </c>
      <c r="X218" s="1">
        <f t="shared" si="27"/>
        <v>0</v>
      </c>
      <c r="Y218" s="1">
        <f t="shared" si="28"/>
        <v>0</v>
      </c>
      <c r="Z218" s="1" t="str">
        <f>VLOOKUP(BIN2DEC(MID(HEX2BIN(MID(H218,3,2),8),2,5)),Codes!$E$1:$F$18,2)</f>
        <v>Normal</v>
      </c>
      <c r="AA218" s="6" t="str">
        <f t="shared" si="29"/>
        <v>0</v>
      </c>
      <c r="AB218" s="1">
        <f t="shared" si="30"/>
        <v>0</v>
      </c>
      <c r="AC218" s="1" t="str">
        <f>VLOOKUP(BIN2DEC(RIGHT(HEX2BIN(MID(H218,6,1),4),1)&amp;LEFT(HEX2BIN(MID(H218,7,1),4),1)),Codes!$K$1:$L$5,2)</f>
        <v>S</v>
      </c>
      <c r="AD218" s="1" t="str">
        <f>VLOOKUP(BIN2DEC(RIGHT(HEX2BIN(MID(H218,7,1),4),3)&amp;LEFT(HEX2BIN(MID(H218,8,1),4),2)),Codes!$H$2:$I$33,2)</f>
        <v>[0]</v>
      </c>
      <c r="AE218" s="1" t="str">
        <f t="shared" si="31"/>
        <v>0</v>
      </c>
      <c r="AF218" s="1" t="str">
        <f t="shared" si="32"/>
        <v>0</v>
      </c>
      <c r="AH218" s="6">
        <f t="shared" si="33"/>
        <v>0</v>
      </c>
    </row>
    <row r="219" spans="1:34">
      <c r="B219" s="1" t="s">
        <v>84</v>
      </c>
      <c r="J219" s="1" t="str">
        <f t="shared" si="17"/>
        <v>000000</v>
      </c>
      <c r="K219" s="1">
        <f t="shared" si="18"/>
        <v>0</v>
      </c>
      <c r="L219" s="6" t="str">
        <f t="shared" si="19"/>
        <v>00000</v>
      </c>
      <c r="M219" s="1">
        <f t="shared" si="20"/>
        <v>0</v>
      </c>
      <c r="N219" s="6" t="str">
        <f t="shared" si="21"/>
        <v>00</v>
      </c>
      <c r="O219" s="1">
        <f t="shared" si="22"/>
        <v>0</v>
      </c>
      <c r="P219" s="1">
        <f>IF(HEX2DEC(LEFT(E219,4))&gt;=32768,HEX2DEC(LEFT(E219,4))-65536,HEX2DEC(LEFT(E219,4)))/Codes!$N$2</f>
        <v>0</v>
      </c>
      <c r="Q219" s="1">
        <f>IF(HEX2DEC(RIGHT(E219,4))&gt;=32768,HEX2DEC(RIGHT(E219,4))-65536,HEX2DEC(RIGHT(E219,4)))/Codes!$N$2</f>
        <v>0</v>
      </c>
      <c r="R219" s="1">
        <f>IF(HEX2DEC(LEFT(F219,4))&gt;=32768,HEX2DEC(LEFT(F219,4))-65536,HEX2DEC(LEFT(F219,4)))/Codes!$N$2</f>
        <v>0</v>
      </c>
      <c r="S219" s="1">
        <f>IF(HEX2DEC(RIGHT(F219,4))&gt;=32768,HEX2DEC(RIGHT(F219,4))-65536,HEX2DEC(RIGHT(F219,4)))/Codes!$N$2</f>
        <v>0</v>
      </c>
      <c r="T219" s="18">
        <f t="shared" si="23"/>
        <v>0</v>
      </c>
      <c r="U219" s="1">
        <f t="shared" si="24"/>
        <v>0</v>
      </c>
      <c r="V219" s="1">
        <f t="shared" si="25"/>
        <v>0</v>
      </c>
      <c r="W219" s="1" t="str">
        <f t="shared" si="26"/>
        <v>000</v>
      </c>
      <c r="X219" s="1">
        <f t="shared" si="27"/>
        <v>0</v>
      </c>
      <c r="Y219" s="1">
        <f t="shared" si="28"/>
        <v>0</v>
      </c>
      <c r="Z219" s="1" t="str">
        <f>VLOOKUP(BIN2DEC(MID(HEX2BIN(MID(H219,3,2),8),2,5)),Codes!$E$1:$F$18,2)</f>
        <v>Normal</v>
      </c>
      <c r="AA219" s="6" t="str">
        <f t="shared" si="29"/>
        <v>0</v>
      </c>
      <c r="AB219" s="1">
        <f t="shared" si="30"/>
        <v>0</v>
      </c>
      <c r="AC219" s="1" t="str">
        <f>VLOOKUP(BIN2DEC(RIGHT(HEX2BIN(MID(H219,6,1),4),1)&amp;LEFT(HEX2BIN(MID(H219,7,1),4),1)),Codes!$K$1:$L$5,2)</f>
        <v>S</v>
      </c>
      <c r="AD219" s="1" t="str">
        <f>VLOOKUP(BIN2DEC(RIGHT(HEX2BIN(MID(H219,7,1),4),3)&amp;LEFT(HEX2BIN(MID(H219,8,1),4),2)),Codes!$H$2:$I$33,2)</f>
        <v>[0]</v>
      </c>
      <c r="AE219" s="1" t="str">
        <f t="shared" si="31"/>
        <v>0</v>
      </c>
      <c r="AF219" s="1" t="str">
        <f t="shared" si="32"/>
        <v>0</v>
      </c>
      <c r="AH219" s="6">
        <f t="shared" si="33"/>
        <v>0</v>
      </c>
    </row>
    <row r="220" spans="1:34">
      <c r="B220" s="1" t="s">
        <v>82</v>
      </c>
      <c r="J220" s="1" t="str">
        <f t="shared" si="17"/>
        <v>000000</v>
      </c>
      <c r="K220" s="1">
        <f t="shared" si="18"/>
        <v>0</v>
      </c>
      <c r="L220" s="6" t="str">
        <f t="shared" si="19"/>
        <v>00000</v>
      </c>
      <c r="M220" s="1">
        <f t="shared" si="20"/>
        <v>0</v>
      </c>
      <c r="N220" s="6" t="str">
        <f t="shared" si="21"/>
        <v>00</v>
      </c>
      <c r="O220" s="1">
        <f t="shared" si="22"/>
        <v>0</v>
      </c>
      <c r="P220" s="1">
        <f>IF(HEX2DEC(LEFT(E220,4))&gt;=32768,HEX2DEC(LEFT(E220,4))-65536,HEX2DEC(LEFT(E220,4)))/Codes!$N$2</f>
        <v>0</v>
      </c>
      <c r="Q220" s="1">
        <f>IF(HEX2DEC(RIGHT(E220,4))&gt;=32768,HEX2DEC(RIGHT(E220,4))-65536,HEX2DEC(RIGHT(E220,4)))/Codes!$N$2</f>
        <v>0</v>
      </c>
      <c r="R220" s="1">
        <f>IF(HEX2DEC(LEFT(F220,4))&gt;=32768,HEX2DEC(LEFT(F220,4))-65536,HEX2DEC(LEFT(F220,4)))/Codes!$N$2</f>
        <v>0</v>
      </c>
      <c r="S220" s="1">
        <f>IF(HEX2DEC(RIGHT(F220,4))&gt;=32768,HEX2DEC(RIGHT(F220,4))-65536,HEX2DEC(RIGHT(F220,4)))/Codes!$N$2</f>
        <v>0</v>
      </c>
      <c r="T220" s="18">
        <f t="shared" si="23"/>
        <v>0</v>
      </c>
      <c r="U220" s="1">
        <f t="shared" si="24"/>
        <v>0</v>
      </c>
      <c r="V220" s="1">
        <f t="shared" si="25"/>
        <v>0</v>
      </c>
      <c r="W220" s="1" t="str">
        <f t="shared" si="26"/>
        <v>000</v>
      </c>
      <c r="X220" s="1">
        <f t="shared" si="27"/>
        <v>0</v>
      </c>
      <c r="Y220" s="1">
        <f t="shared" si="28"/>
        <v>0</v>
      </c>
      <c r="Z220" s="1" t="str">
        <f>VLOOKUP(BIN2DEC(MID(HEX2BIN(MID(H220,3,2),8),2,5)),Codes!$E$1:$F$18,2)</f>
        <v>Normal</v>
      </c>
      <c r="AA220" s="6" t="str">
        <f t="shared" si="29"/>
        <v>0</v>
      </c>
      <c r="AB220" s="1">
        <f t="shared" si="30"/>
        <v>0</v>
      </c>
      <c r="AC220" s="1" t="str">
        <f>VLOOKUP(BIN2DEC(RIGHT(HEX2BIN(MID(H220,6,1),4),1)&amp;LEFT(HEX2BIN(MID(H220,7,1),4),1)),Codes!$K$1:$L$5,2)</f>
        <v>S</v>
      </c>
      <c r="AD220" s="1" t="str">
        <f>VLOOKUP(BIN2DEC(RIGHT(HEX2BIN(MID(H220,7,1),4),3)&amp;LEFT(HEX2BIN(MID(H220,8,1),4),2)),Codes!$H$2:$I$33,2)</f>
        <v>[0]</v>
      </c>
      <c r="AE220" s="1" t="str">
        <f t="shared" si="31"/>
        <v>0</v>
      </c>
      <c r="AF220" s="1" t="str">
        <f t="shared" si="32"/>
        <v>0</v>
      </c>
      <c r="AH220" s="6">
        <f t="shared" si="33"/>
        <v>0</v>
      </c>
    </row>
    <row r="221" spans="1:34">
      <c r="A221" s="1" t="s">
        <v>721</v>
      </c>
      <c r="B221" s="1" t="s">
        <v>72</v>
      </c>
      <c r="C221" s="6" t="s">
        <v>1424</v>
      </c>
      <c r="D221" s="6" t="s">
        <v>722</v>
      </c>
      <c r="E221" s="6" t="s">
        <v>564</v>
      </c>
      <c r="F221" s="6" t="s">
        <v>565</v>
      </c>
      <c r="G221" s="6" t="s">
        <v>723</v>
      </c>
      <c r="H221" s="6" t="s">
        <v>558</v>
      </c>
      <c r="J221" s="1" t="str">
        <f t="shared" si="17"/>
        <v>001011</v>
      </c>
      <c r="K221" s="1">
        <f t="shared" si="18"/>
        <v>0</v>
      </c>
      <c r="L221" s="6" t="str">
        <f t="shared" si="19"/>
        <v>00000</v>
      </c>
      <c r="M221" s="1">
        <f t="shared" si="20"/>
        <v>57</v>
      </c>
      <c r="N221" s="6" t="str">
        <f t="shared" si="21"/>
        <v>00</v>
      </c>
      <c r="O221" s="1">
        <f t="shared" si="22"/>
        <v>7</v>
      </c>
      <c r="P221" s="1">
        <f>IF(HEX2DEC(LEFT(E221,4))&gt;=32768,HEX2DEC(LEFT(E221,4))-65536,HEX2DEC(LEFT(E221,4)))/Codes!$N$2</f>
        <v>5.1120000000000001</v>
      </c>
      <c r="Q221" s="1">
        <f>IF(HEX2DEC(RIGHT(E221,4))&gt;=32768,HEX2DEC(RIGHT(E221,4))-65536,HEX2DEC(RIGHT(E221,4)))/Codes!$N$2</f>
        <v>0</v>
      </c>
      <c r="R221" s="1">
        <f>IF(HEX2DEC(LEFT(F221,4))&gt;=32768,HEX2DEC(LEFT(F221,4))-65536,HEX2DEC(LEFT(F221,4)))/Codes!$N$2</f>
        <v>13.632</v>
      </c>
      <c r="S221" s="1">
        <f>IF(HEX2DEC(RIGHT(F221,4))&gt;=32768,HEX2DEC(RIGHT(F221,4))-65536,HEX2DEC(RIGHT(F221,4)))/Codes!$N$2</f>
        <v>0</v>
      </c>
      <c r="T221" s="18">
        <f t="shared" si="23"/>
        <v>361</v>
      </c>
      <c r="U221" s="1">
        <f t="shared" si="24"/>
        <v>100</v>
      </c>
      <c r="V221" s="1">
        <f t="shared" si="25"/>
        <v>0</v>
      </c>
      <c r="W221" s="1" t="str">
        <f t="shared" si="26"/>
        <v>101</v>
      </c>
      <c r="X221" s="1">
        <f t="shared" si="27"/>
        <v>0</v>
      </c>
      <c r="Y221" s="1">
        <f t="shared" si="28"/>
        <v>10</v>
      </c>
      <c r="Z221" s="1" t="str">
        <f>VLOOKUP(BIN2DEC(MID(HEX2BIN(MID(H221,3,2),8),2,5)),Codes!$E$1:$F$18,2)</f>
        <v>Slash</v>
      </c>
      <c r="AA221" s="6" t="str">
        <f t="shared" si="29"/>
        <v>0</v>
      </c>
      <c r="AB221" s="1">
        <f t="shared" si="30"/>
        <v>2</v>
      </c>
      <c r="AC221" s="1" t="str">
        <f>VLOOKUP(BIN2DEC(RIGHT(HEX2BIN(MID(H221,6,1),4),1)&amp;LEFT(HEX2BIN(MID(H221,7,1),4),1)),Codes!$K$1:$L$5,2)</f>
        <v>M</v>
      </c>
      <c r="AD221" s="1" t="str">
        <f>VLOOKUP(BIN2DEC(RIGHT(HEX2BIN(MID(H221,7,1),4),3)&amp;LEFT(HEX2BIN(MID(H221,8,1),4),2)),Codes!$H$2:$I$33,2)</f>
        <v>Slash</v>
      </c>
      <c r="AE221" s="1" t="str">
        <f t="shared" si="31"/>
        <v>1</v>
      </c>
      <c r="AF221" s="1" t="str">
        <f t="shared" si="32"/>
        <v>1</v>
      </c>
      <c r="AH221" s="6">
        <f t="shared" si="33"/>
        <v>35</v>
      </c>
    </row>
    <row r="222" spans="1:34">
      <c r="A222" s="1" t="s">
        <v>724</v>
      </c>
      <c r="B222" s="1" t="s">
        <v>72</v>
      </c>
      <c r="C222" s="6" t="s">
        <v>1424</v>
      </c>
      <c r="D222" s="6" t="s">
        <v>725</v>
      </c>
      <c r="E222" s="6" t="s">
        <v>564</v>
      </c>
      <c r="F222" s="6" t="s">
        <v>570</v>
      </c>
      <c r="G222" s="6" t="s">
        <v>557</v>
      </c>
      <c r="H222" s="6" t="s">
        <v>558</v>
      </c>
      <c r="J222" s="1" t="str">
        <f t="shared" si="17"/>
        <v>001011</v>
      </c>
      <c r="K222" s="1">
        <f t="shared" si="18"/>
        <v>1</v>
      </c>
      <c r="L222" s="6" t="str">
        <f t="shared" si="19"/>
        <v>00000</v>
      </c>
      <c r="M222" s="1">
        <f t="shared" si="20"/>
        <v>57</v>
      </c>
      <c r="N222" s="6" t="str">
        <f t="shared" si="21"/>
        <v>00</v>
      </c>
      <c r="O222" s="1">
        <f t="shared" si="22"/>
        <v>7</v>
      </c>
      <c r="P222" s="1">
        <f>IF(HEX2DEC(LEFT(E222,4))&gt;=32768,HEX2DEC(LEFT(E222,4))-65536,HEX2DEC(LEFT(E222,4)))/Codes!$N$2</f>
        <v>5.1120000000000001</v>
      </c>
      <c r="Q222" s="1">
        <f>IF(HEX2DEC(RIGHT(E222,4))&gt;=32768,HEX2DEC(RIGHT(E222,4))-65536,HEX2DEC(RIGHT(E222,4)))/Codes!$N$2</f>
        <v>0</v>
      </c>
      <c r="R222" s="1">
        <f>IF(HEX2DEC(LEFT(F222,4))&gt;=32768,HEX2DEC(LEFT(F222,4))-65536,HEX2DEC(LEFT(F222,4)))/Codes!$N$2</f>
        <v>6.8159999999999998</v>
      </c>
      <c r="S222" s="1">
        <f>IF(HEX2DEC(RIGHT(F222,4))&gt;=32768,HEX2DEC(RIGHT(F222,4))-65536,HEX2DEC(RIGHT(F222,4)))/Codes!$N$2</f>
        <v>0</v>
      </c>
      <c r="T222" s="18">
        <f t="shared" si="23"/>
        <v>361</v>
      </c>
      <c r="U222" s="1">
        <f t="shared" si="24"/>
        <v>100</v>
      </c>
      <c r="V222" s="1">
        <f t="shared" si="25"/>
        <v>0</v>
      </c>
      <c r="W222" s="1" t="str">
        <f t="shared" si="26"/>
        <v>101</v>
      </c>
      <c r="X222" s="1">
        <f t="shared" si="27"/>
        <v>3</v>
      </c>
      <c r="Y222" s="1">
        <f t="shared" si="28"/>
        <v>10</v>
      </c>
      <c r="Z222" s="1" t="str">
        <f>VLOOKUP(BIN2DEC(MID(HEX2BIN(MID(H222,3,2),8),2,5)),Codes!$E$1:$F$18,2)</f>
        <v>Slash</v>
      </c>
      <c r="AA222" s="6" t="str">
        <f t="shared" si="29"/>
        <v>0</v>
      </c>
      <c r="AB222" s="1">
        <f t="shared" si="30"/>
        <v>2</v>
      </c>
      <c r="AC222" s="1" t="str">
        <f>VLOOKUP(BIN2DEC(RIGHT(HEX2BIN(MID(H222,6,1),4),1)&amp;LEFT(HEX2BIN(MID(H222,7,1),4),1)),Codes!$K$1:$L$5,2)</f>
        <v>M</v>
      </c>
      <c r="AD222" s="1" t="str">
        <f>VLOOKUP(BIN2DEC(RIGHT(HEX2BIN(MID(H222,7,1),4),3)&amp;LEFT(HEX2BIN(MID(H222,8,1),4),2)),Codes!$H$2:$I$33,2)</f>
        <v>Slash</v>
      </c>
      <c r="AE222" s="1" t="str">
        <f t="shared" si="31"/>
        <v>1</v>
      </c>
      <c r="AF222" s="1" t="str">
        <f t="shared" si="32"/>
        <v>1</v>
      </c>
      <c r="AH222" s="6">
        <f t="shared" si="33"/>
        <v>35</v>
      </c>
    </row>
    <row r="223" spans="1:34">
      <c r="A223" s="1" t="s">
        <v>726</v>
      </c>
      <c r="B223" s="1" t="s">
        <v>72</v>
      </c>
      <c r="C223" s="6" t="s">
        <v>1424</v>
      </c>
      <c r="D223" s="6" t="s">
        <v>727</v>
      </c>
      <c r="E223" s="6" t="s">
        <v>573</v>
      </c>
      <c r="F223" s="6" t="s">
        <v>91</v>
      </c>
      <c r="G223" s="6" t="s">
        <v>557</v>
      </c>
      <c r="H223" s="6" t="s">
        <v>558</v>
      </c>
      <c r="J223" s="1" t="str">
        <f t="shared" si="17"/>
        <v>001011</v>
      </c>
      <c r="K223" s="1">
        <f t="shared" si="18"/>
        <v>2</v>
      </c>
      <c r="L223" s="6" t="str">
        <f t="shared" si="19"/>
        <v>00000</v>
      </c>
      <c r="M223" s="1">
        <f t="shared" si="20"/>
        <v>57</v>
      </c>
      <c r="N223" s="6" t="str">
        <f t="shared" si="21"/>
        <v>00</v>
      </c>
      <c r="O223" s="1">
        <f t="shared" si="22"/>
        <v>7</v>
      </c>
      <c r="P223" s="1">
        <f>IF(HEX2DEC(LEFT(E223,4))&gt;=32768,HEX2DEC(LEFT(E223,4))-65536,HEX2DEC(LEFT(E223,4)))/Codes!$N$2</f>
        <v>3.4079999999999999</v>
      </c>
      <c r="Q223" s="1">
        <f>IF(HEX2DEC(RIGHT(E223,4))&gt;=32768,HEX2DEC(RIGHT(E223,4))-65536,HEX2DEC(RIGHT(E223,4)))/Codes!$N$2</f>
        <v>0</v>
      </c>
      <c r="R223" s="1">
        <f>IF(HEX2DEC(LEFT(F223,4))&gt;=32768,HEX2DEC(LEFT(F223,4))-65536,HEX2DEC(LEFT(F223,4)))/Codes!$N$2</f>
        <v>0</v>
      </c>
      <c r="S223" s="1">
        <f>IF(HEX2DEC(RIGHT(F223,4))&gt;=32768,HEX2DEC(RIGHT(F223,4))-65536,HEX2DEC(RIGHT(F223,4)))/Codes!$N$2</f>
        <v>0</v>
      </c>
      <c r="T223" s="18">
        <f t="shared" si="23"/>
        <v>361</v>
      </c>
      <c r="U223" s="1">
        <f t="shared" si="24"/>
        <v>100</v>
      </c>
      <c r="V223" s="1">
        <f t="shared" si="25"/>
        <v>0</v>
      </c>
      <c r="W223" s="1" t="str">
        <f t="shared" si="26"/>
        <v>101</v>
      </c>
      <c r="X223" s="1">
        <f t="shared" si="27"/>
        <v>3</v>
      </c>
      <c r="Y223" s="1">
        <f t="shared" si="28"/>
        <v>10</v>
      </c>
      <c r="Z223" s="1" t="str">
        <f>VLOOKUP(BIN2DEC(MID(HEX2BIN(MID(H223,3,2),8),2,5)),Codes!$E$1:$F$18,2)</f>
        <v>Slash</v>
      </c>
      <c r="AA223" s="6" t="str">
        <f t="shared" si="29"/>
        <v>0</v>
      </c>
      <c r="AB223" s="1">
        <f t="shared" si="30"/>
        <v>2</v>
      </c>
      <c r="AC223" s="1" t="str">
        <f>VLOOKUP(BIN2DEC(RIGHT(HEX2BIN(MID(H223,6,1),4),1)&amp;LEFT(HEX2BIN(MID(H223,7,1),4),1)),Codes!$K$1:$L$5,2)</f>
        <v>M</v>
      </c>
      <c r="AD223" s="1" t="str">
        <f>VLOOKUP(BIN2DEC(RIGHT(HEX2BIN(MID(H223,7,1),4),3)&amp;LEFT(HEX2BIN(MID(H223,8,1),4),2)),Codes!$H$2:$I$33,2)</f>
        <v>Slash</v>
      </c>
      <c r="AE223" s="1" t="str">
        <f t="shared" si="31"/>
        <v>1</v>
      </c>
      <c r="AF223" s="1" t="str">
        <f t="shared" si="32"/>
        <v>1</v>
      </c>
      <c r="AH223" s="6">
        <f t="shared" si="33"/>
        <v>35</v>
      </c>
    </row>
    <row r="224" spans="1:34">
      <c r="A224" s="1" t="s">
        <v>728</v>
      </c>
      <c r="B224" s="1" t="s">
        <v>72</v>
      </c>
      <c r="C224" s="6" t="s">
        <v>1425</v>
      </c>
      <c r="D224" s="6" t="s">
        <v>729</v>
      </c>
      <c r="E224" s="6" t="s">
        <v>564</v>
      </c>
      <c r="F224" s="6" t="s">
        <v>565</v>
      </c>
      <c r="G224" s="6" t="s">
        <v>723</v>
      </c>
      <c r="H224" s="6" t="s">
        <v>561</v>
      </c>
      <c r="J224" s="1" t="str">
        <f t="shared" si="17"/>
        <v>001011</v>
      </c>
      <c r="K224" s="1">
        <f t="shared" si="18"/>
        <v>0</v>
      </c>
      <c r="L224" s="6" t="str">
        <f t="shared" si="19"/>
        <v>00000</v>
      </c>
      <c r="M224" s="1">
        <f t="shared" si="20"/>
        <v>57</v>
      </c>
      <c r="N224" s="6" t="str">
        <f t="shared" si="21"/>
        <v>00</v>
      </c>
      <c r="O224" s="1">
        <f t="shared" si="22"/>
        <v>11</v>
      </c>
      <c r="P224" s="1">
        <f>IF(HEX2DEC(LEFT(E224,4))&gt;=32768,HEX2DEC(LEFT(E224,4))-65536,HEX2DEC(LEFT(E224,4)))/Codes!$N$2</f>
        <v>5.1120000000000001</v>
      </c>
      <c r="Q224" s="1">
        <f>IF(HEX2DEC(RIGHT(E224,4))&gt;=32768,HEX2DEC(RIGHT(E224,4))-65536,HEX2DEC(RIGHT(E224,4)))/Codes!$N$2</f>
        <v>0</v>
      </c>
      <c r="R224" s="1">
        <f>IF(HEX2DEC(LEFT(F224,4))&gt;=32768,HEX2DEC(LEFT(F224,4))-65536,HEX2DEC(LEFT(F224,4)))/Codes!$N$2</f>
        <v>13.632</v>
      </c>
      <c r="S224" s="1">
        <f>IF(HEX2DEC(RIGHT(F224,4))&gt;=32768,HEX2DEC(RIGHT(F224,4))-65536,HEX2DEC(RIGHT(F224,4)))/Codes!$N$2</f>
        <v>0</v>
      </c>
      <c r="T224" s="18">
        <f t="shared" si="23"/>
        <v>361</v>
      </c>
      <c r="U224" s="1">
        <f t="shared" si="24"/>
        <v>100</v>
      </c>
      <c r="V224" s="1">
        <f t="shared" si="25"/>
        <v>0</v>
      </c>
      <c r="W224" s="1" t="str">
        <f t="shared" si="26"/>
        <v>101</v>
      </c>
      <c r="X224" s="1">
        <f t="shared" si="27"/>
        <v>0</v>
      </c>
      <c r="Y224" s="1">
        <f t="shared" si="28"/>
        <v>15</v>
      </c>
      <c r="Z224" s="1" t="str">
        <f>VLOOKUP(BIN2DEC(MID(HEX2BIN(MID(H224,3,2),8),2,5)),Codes!$E$1:$F$18,2)</f>
        <v>Slash</v>
      </c>
      <c r="AA224" s="6" t="str">
        <f t="shared" si="29"/>
        <v>0</v>
      </c>
      <c r="AB224" s="1">
        <f t="shared" si="30"/>
        <v>4</v>
      </c>
      <c r="AC224" s="1" t="str">
        <f>VLOOKUP(BIN2DEC(RIGHT(HEX2BIN(MID(H224,6,1),4),1)&amp;LEFT(HEX2BIN(MID(H224,7,1),4),1)),Codes!$K$1:$L$5,2)</f>
        <v>L</v>
      </c>
      <c r="AD224" s="1" t="str">
        <f>VLOOKUP(BIN2DEC(RIGHT(HEX2BIN(MID(H224,7,1),4),3)&amp;LEFT(HEX2BIN(MID(H224,8,1),4),2)),Codes!$H$2:$I$33,2)</f>
        <v>Slash</v>
      </c>
      <c r="AE224" s="1" t="str">
        <f t="shared" si="31"/>
        <v>1</v>
      </c>
      <c r="AF224" s="1" t="str">
        <f t="shared" si="32"/>
        <v>1</v>
      </c>
      <c r="AH224" s="6">
        <f t="shared" si="33"/>
        <v>67</v>
      </c>
    </row>
    <row r="225" spans="1:34">
      <c r="A225" s="1" t="s">
        <v>730</v>
      </c>
      <c r="B225" s="1" t="s">
        <v>72</v>
      </c>
      <c r="C225" s="6" t="s">
        <v>1425</v>
      </c>
      <c r="D225" s="6" t="s">
        <v>731</v>
      </c>
      <c r="E225" s="6" t="s">
        <v>564</v>
      </c>
      <c r="F225" s="6" t="s">
        <v>570</v>
      </c>
      <c r="G225" s="6" t="s">
        <v>557</v>
      </c>
      <c r="H225" s="6" t="s">
        <v>561</v>
      </c>
      <c r="J225" s="1" t="str">
        <f t="shared" si="17"/>
        <v>001011</v>
      </c>
      <c r="K225" s="1">
        <f t="shared" si="18"/>
        <v>1</v>
      </c>
      <c r="L225" s="6" t="str">
        <f t="shared" si="19"/>
        <v>00000</v>
      </c>
      <c r="M225" s="1">
        <f t="shared" si="20"/>
        <v>57</v>
      </c>
      <c r="N225" s="6" t="str">
        <f t="shared" si="21"/>
        <v>00</v>
      </c>
      <c r="O225" s="1">
        <f t="shared" si="22"/>
        <v>11</v>
      </c>
      <c r="P225" s="1">
        <f>IF(HEX2DEC(LEFT(E225,4))&gt;=32768,HEX2DEC(LEFT(E225,4))-65536,HEX2DEC(LEFT(E225,4)))/Codes!$N$2</f>
        <v>5.1120000000000001</v>
      </c>
      <c r="Q225" s="1">
        <f>IF(HEX2DEC(RIGHT(E225,4))&gt;=32768,HEX2DEC(RIGHT(E225,4))-65536,HEX2DEC(RIGHT(E225,4)))/Codes!$N$2</f>
        <v>0</v>
      </c>
      <c r="R225" s="1">
        <f>IF(HEX2DEC(LEFT(F225,4))&gt;=32768,HEX2DEC(LEFT(F225,4))-65536,HEX2DEC(LEFT(F225,4)))/Codes!$N$2</f>
        <v>6.8159999999999998</v>
      </c>
      <c r="S225" s="1">
        <f>IF(HEX2DEC(RIGHT(F225,4))&gt;=32768,HEX2DEC(RIGHT(F225,4))-65536,HEX2DEC(RIGHT(F225,4)))/Codes!$N$2</f>
        <v>0</v>
      </c>
      <c r="T225" s="18">
        <f t="shared" si="23"/>
        <v>361</v>
      </c>
      <c r="U225" s="1">
        <f t="shared" si="24"/>
        <v>100</v>
      </c>
      <c r="V225" s="1">
        <f t="shared" si="25"/>
        <v>0</v>
      </c>
      <c r="W225" s="1" t="str">
        <f t="shared" si="26"/>
        <v>101</v>
      </c>
      <c r="X225" s="1">
        <f t="shared" si="27"/>
        <v>3</v>
      </c>
      <c r="Y225" s="1">
        <f t="shared" si="28"/>
        <v>15</v>
      </c>
      <c r="Z225" s="1" t="str">
        <f>VLOOKUP(BIN2DEC(MID(HEX2BIN(MID(H225,3,2),8),2,5)),Codes!$E$1:$F$18,2)</f>
        <v>Slash</v>
      </c>
      <c r="AA225" s="6" t="str">
        <f t="shared" si="29"/>
        <v>0</v>
      </c>
      <c r="AB225" s="1">
        <f t="shared" si="30"/>
        <v>4</v>
      </c>
      <c r="AC225" s="1" t="str">
        <f>VLOOKUP(BIN2DEC(RIGHT(HEX2BIN(MID(H225,6,1),4),1)&amp;LEFT(HEX2BIN(MID(H225,7,1),4),1)),Codes!$K$1:$L$5,2)</f>
        <v>L</v>
      </c>
      <c r="AD225" s="1" t="str">
        <f>VLOOKUP(BIN2DEC(RIGHT(HEX2BIN(MID(H225,7,1),4),3)&amp;LEFT(HEX2BIN(MID(H225,8,1),4),2)),Codes!$H$2:$I$33,2)</f>
        <v>Slash</v>
      </c>
      <c r="AE225" s="1" t="str">
        <f t="shared" si="31"/>
        <v>1</v>
      </c>
      <c r="AF225" s="1" t="str">
        <f t="shared" si="32"/>
        <v>1</v>
      </c>
      <c r="AH225" s="6">
        <f t="shared" si="33"/>
        <v>67</v>
      </c>
    </row>
    <row r="226" spans="1:34">
      <c r="A226" s="1" t="s">
        <v>732</v>
      </c>
      <c r="B226" s="1" t="s">
        <v>72</v>
      </c>
      <c r="C226" s="6" t="s">
        <v>1425</v>
      </c>
      <c r="D226" s="6" t="s">
        <v>733</v>
      </c>
      <c r="E226" s="6" t="s">
        <v>573</v>
      </c>
      <c r="F226" s="6" t="s">
        <v>91</v>
      </c>
      <c r="G226" s="6" t="s">
        <v>557</v>
      </c>
      <c r="H226" s="6" t="s">
        <v>561</v>
      </c>
      <c r="J226" s="1" t="str">
        <f t="shared" si="17"/>
        <v>001011</v>
      </c>
      <c r="K226" s="1">
        <f t="shared" si="18"/>
        <v>2</v>
      </c>
      <c r="L226" s="6" t="str">
        <f t="shared" si="19"/>
        <v>00000</v>
      </c>
      <c r="M226" s="1">
        <f t="shared" si="20"/>
        <v>57</v>
      </c>
      <c r="N226" s="6" t="str">
        <f t="shared" si="21"/>
        <v>00</v>
      </c>
      <c r="O226" s="1">
        <f t="shared" si="22"/>
        <v>11</v>
      </c>
      <c r="P226" s="1">
        <f>IF(HEX2DEC(LEFT(E226,4))&gt;=32768,HEX2DEC(LEFT(E226,4))-65536,HEX2DEC(LEFT(E226,4)))/Codes!$N$2</f>
        <v>3.4079999999999999</v>
      </c>
      <c r="Q226" s="1">
        <f>IF(HEX2DEC(RIGHT(E226,4))&gt;=32768,HEX2DEC(RIGHT(E226,4))-65536,HEX2DEC(RIGHT(E226,4)))/Codes!$N$2</f>
        <v>0</v>
      </c>
      <c r="R226" s="1">
        <f>IF(HEX2DEC(LEFT(F226,4))&gt;=32768,HEX2DEC(LEFT(F226,4))-65536,HEX2DEC(LEFT(F226,4)))/Codes!$N$2</f>
        <v>0</v>
      </c>
      <c r="S226" s="1">
        <f>IF(HEX2DEC(RIGHT(F226,4))&gt;=32768,HEX2DEC(RIGHT(F226,4))-65536,HEX2DEC(RIGHT(F226,4)))/Codes!$N$2</f>
        <v>0</v>
      </c>
      <c r="T226" s="18">
        <f t="shared" si="23"/>
        <v>361</v>
      </c>
      <c r="U226" s="1">
        <f t="shared" si="24"/>
        <v>100</v>
      </c>
      <c r="V226" s="1">
        <f t="shared" si="25"/>
        <v>0</v>
      </c>
      <c r="W226" s="1" t="str">
        <f t="shared" si="26"/>
        <v>101</v>
      </c>
      <c r="X226" s="1">
        <f t="shared" si="27"/>
        <v>3</v>
      </c>
      <c r="Y226" s="1">
        <f t="shared" si="28"/>
        <v>15</v>
      </c>
      <c r="Z226" s="1" t="str">
        <f>VLOOKUP(BIN2DEC(MID(HEX2BIN(MID(H226,3,2),8),2,5)),Codes!$E$1:$F$18,2)</f>
        <v>Slash</v>
      </c>
      <c r="AA226" s="6" t="str">
        <f t="shared" si="29"/>
        <v>0</v>
      </c>
      <c r="AB226" s="1">
        <f t="shared" si="30"/>
        <v>4</v>
      </c>
      <c r="AC226" s="1" t="str">
        <f>VLOOKUP(BIN2DEC(RIGHT(HEX2BIN(MID(H226,6,1),4),1)&amp;LEFT(HEX2BIN(MID(H226,7,1),4),1)),Codes!$K$1:$L$5,2)</f>
        <v>L</v>
      </c>
      <c r="AD226" s="1" t="str">
        <f>VLOOKUP(BIN2DEC(RIGHT(HEX2BIN(MID(H226,7,1),4),3)&amp;LEFT(HEX2BIN(MID(H226,8,1),4),2)),Codes!$H$2:$I$33,2)</f>
        <v>Slash</v>
      </c>
      <c r="AE226" s="1" t="str">
        <f t="shared" si="31"/>
        <v>1</v>
      </c>
      <c r="AF226" s="1" t="str">
        <f t="shared" si="32"/>
        <v>1</v>
      </c>
      <c r="AH226" s="6">
        <f t="shared" si="33"/>
        <v>67</v>
      </c>
    </row>
    <row r="227" spans="1:34">
      <c r="A227" s="1" t="s">
        <v>734</v>
      </c>
      <c r="B227" s="1" t="s">
        <v>72</v>
      </c>
      <c r="C227" s="6" t="s">
        <v>1426</v>
      </c>
      <c r="D227" s="6" t="s">
        <v>735</v>
      </c>
      <c r="E227" s="6" t="s">
        <v>564</v>
      </c>
      <c r="F227" s="6" t="s">
        <v>565</v>
      </c>
      <c r="G227" s="6" t="s">
        <v>723</v>
      </c>
      <c r="H227" s="6" t="s">
        <v>736</v>
      </c>
      <c r="J227" s="1" t="str">
        <f t="shared" si="17"/>
        <v>001011</v>
      </c>
      <c r="K227" s="1">
        <f t="shared" si="18"/>
        <v>0</v>
      </c>
      <c r="L227" s="6" t="str">
        <f t="shared" si="19"/>
        <v>00000</v>
      </c>
      <c r="M227" s="1">
        <f t="shared" si="20"/>
        <v>57</v>
      </c>
      <c r="N227" s="6" t="str">
        <f t="shared" si="21"/>
        <v>00</v>
      </c>
      <c r="O227" s="1">
        <f t="shared" si="22"/>
        <v>15</v>
      </c>
      <c r="P227" s="1">
        <f>IF(HEX2DEC(LEFT(E227,4))&gt;=32768,HEX2DEC(LEFT(E227,4))-65536,HEX2DEC(LEFT(E227,4)))/Codes!$N$2</f>
        <v>5.1120000000000001</v>
      </c>
      <c r="Q227" s="1">
        <f>IF(HEX2DEC(RIGHT(E227,4))&gt;=32768,HEX2DEC(RIGHT(E227,4))-65536,HEX2DEC(RIGHT(E227,4)))/Codes!$N$2</f>
        <v>0</v>
      </c>
      <c r="R227" s="1">
        <f>IF(HEX2DEC(LEFT(F227,4))&gt;=32768,HEX2DEC(LEFT(F227,4))-65536,HEX2DEC(LEFT(F227,4)))/Codes!$N$2</f>
        <v>13.632</v>
      </c>
      <c r="S227" s="1">
        <f>IF(HEX2DEC(RIGHT(F227,4))&gt;=32768,HEX2DEC(RIGHT(F227,4))-65536,HEX2DEC(RIGHT(F227,4)))/Codes!$N$2</f>
        <v>0</v>
      </c>
      <c r="T227" s="18">
        <f t="shared" si="23"/>
        <v>361</v>
      </c>
      <c r="U227" s="1">
        <f t="shared" si="24"/>
        <v>100</v>
      </c>
      <c r="V227" s="1">
        <f t="shared" si="25"/>
        <v>0</v>
      </c>
      <c r="W227" s="1" t="str">
        <f t="shared" si="26"/>
        <v>101</v>
      </c>
      <c r="X227" s="1">
        <f t="shared" si="27"/>
        <v>0</v>
      </c>
      <c r="Y227" s="1">
        <f t="shared" si="28"/>
        <v>28</v>
      </c>
      <c r="Z227" s="1" t="str">
        <f>VLOOKUP(BIN2DEC(MID(HEX2BIN(MID(H227,3,2),8),2,5)),Codes!$E$1:$F$18,2)</f>
        <v>Slash</v>
      </c>
      <c r="AA227" s="6" t="str">
        <f t="shared" si="29"/>
        <v>0</v>
      </c>
      <c r="AB227" s="1">
        <f t="shared" si="30"/>
        <v>6</v>
      </c>
      <c r="AC227" s="1" t="str">
        <f>VLOOKUP(BIN2DEC(RIGHT(HEX2BIN(MID(H227,6,1),4),1)&amp;LEFT(HEX2BIN(MID(H227,7,1),4),1)),Codes!$K$1:$L$5,2)</f>
        <v>L</v>
      </c>
      <c r="AD227" s="1" t="str">
        <f>VLOOKUP(BIN2DEC(RIGHT(HEX2BIN(MID(H227,7,1),4),3)&amp;LEFT(HEX2BIN(MID(H227,8,1),4),2)),Codes!$H$2:$I$33,2)</f>
        <v>Slash</v>
      </c>
      <c r="AE227" s="1" t="str">
        <f t="shared" si="31"/>
        <v>1</v>
      </c>
      <c r="AF227" s="1" t="str">
        <f t="shared" si="32"/>
        <v>1</v>
      </c>
      <c r="AH227" s="6">
        <f t="shared" si="33"/>
        <v>67</v>
      </c>
    </row>
    <row r="228" spans="1:34">
      <c r="A228" s="1" t="s">
        <v>737</v>
      </c>
      <c r="B228" s="1" t="s">
        <v>72</v>
      </c>
      <c r="C228" s="6" t="s">
        <v>1426</v>
      </c>
      <c r="D228" s="6" t="s">
        <v>738</v>
      </c>
      <c r="E228" s="6" t="s">
        <v>564</v>
      </c>
      <c r="F228" s="6" t="s">
        <v>570</v>
      </c>
      <c r="G228" s="6" t="s">
        <v>557</v>
      </c>
      <c r="H228" s="6" t="s">
        <v>736</v>
      </c>
      <c r="J228" s="1" t="str">
        <f t="shared" si="17"/>
        <v>001011</v>
      </c>
      <c r="K228" s="1">
        <f t="shared" si="18"/>
        <v>1</v>
      </c>
      <c r="L228" s="6" t="str">
        <f t="shared" si="19"/>
        <v>00000</v>
      </c>
      <c r="M228" s="1">
        <f t="shared" si="20"/>
        <v>57</v>
      </c>
      <c r="N228" s="6" t="str">
        <f t="shared" si="21"/>
        <v>00</v>
      </c>
      <c r="O228" s="1">
        <f t="shared" si="22"/>
        <v>15</v>
      </c>
      <c r="P228" s="1">
        <f>IF(HEX2DEC(LEFT(E228,4))&gt;=32768,HEX2DEC(LEFT(E228,4))-65536,HEX2DEC(LEFT(E228,4)))/Codes!$N$2</f>
        <v>5.1120000000000001</v>
      </c>
      <c r="Q228" s="1">
        <f>IF(HEX2DEC(RIGHT(E228,4))&gt;=32768,HEX2DEC(RIGHT(E228,4))-65536,HEX2DEC(RIGHT(E228,4)))/Codes!$N$2</f>
        <v>0</v>
      </c>
      <c r="R228" s="1">
        <f>IF(HEX2DEC(LEFT(F228,4))&gt;=32768,HEX2DEC(LEFT(F228,4))-65536,HEX2DEC(LEFT(F228,4)))/Codes!$N$2</f>
        <v>6.8159999999999998</v>
      </c>
      <c r="S228" s="1">
        <f>IF(HEX2DEC(RIGHT(F228,4))&gt;=32768,HEX2DEC(RIGHT(F228,4))-65536,HEX2DEC(RIGHT(F228,4)))/Codes!$N$2</f>
        <v>0</v>
      </c>
      <c r="T228" s="18">
        <f t="shared" si="23"/>
        <v>361</v>
      </c>
      <c r="U228" s="1">
        <f t="shared" si="24"/>
        <v>100</v>
      </c>
      <c r="V228" s="1">
        <f t="shared" si="25"/>
        <v>0</v>
      </c>
      <c r="W228" s="1" t="str">
        <f t="shared" si="26"/>
        <v>101</v>
      </c>
      <c r="X228" s="1">
        <f t="shared" si="27"/>
        <v>3</v>
      </c>
      <c r="Y228" s="1">
        <f t="shared" si="28"/>
        <v>28</v>
      </c>
      <c r="Z228" s="1" t="str">
        <f>VLOOKUP(BIN2DEC(MID(HEX2BIN(MID(H228,3,2),8),2,5)),Codes!$E$1:$F$18,2)</f>
        <v>Slash</v>
      </c>
      <c r="AA228" s="6" t="str">
        <f t="shared" si="29"/>
        <v>0</v>
      </c>
      <c r="AB228" s="1">
        <f t="shared" si="30"/>
        <v>6</v>
      </c>
      <c r="AC228" s="1" t="str">
        <f>VLOOKUP(BIN2DEC(RIGHT(HEX2BIN(MID(H228,6,1),4),1)&amp;LEFT(HEX2BIN(MID(H228,7,1),4),1)),Codes!$K$1:$L$5,2)</f>
        <v>L</v>
      </c>
      <c r="AD228" s="1" t="str">
        <f>VLOOKUP(BIN2DEC(RIGHT(HEX2BIN(MID(H228,7,1),4),3)&amp;LEFT(HEX2BIN(MID(H228,8,1),4),2)),Codes!$H$2:$I$33,2)</f>
        <v>Slash</v>
      </c>
      <c r="AE228" s="1" t="str">
        <f t="shared" si="31"/>
        <v>1</v>
      </c>
      <c r="AF228" s="1" t="str">
        <f t="shared" si="32"/>
        <v>1</v>
      </c>
      <c r="AH228" s="6">
        <f t="shared" si="33"/>
        <v>67</v>
      </c>
    </row>
    <row r="229" spans="1:34">
      <c r="A229" s="1" t="s">
        <v>739</v>
      </c>
      <c r="B229" s="1" t="s">
        <v>72</v>
      </c>
      <c r="C229" s="6" t="s">
        <v>1426</v>
      </c>
      <c r="D229" s="6" t="s">
        <v>740</v>
      </c>
      <c r="E229" s="6" t="s">
        <v>573</v>
      </c>
      <c r="F229" s="6" t="s">
        <v>91</v>
      </c>
      <c r="G229" s="6" t="s">
        <v>557</v>
      </c>
      <c r="H229" s="6" t="s">
        <v>736</v>
      </c>
      <c r="J229" s="1" t="str">
        <f t="shared" si="17"/>
        <v>001011</v>
      </c>
      <c r="K229" s="1">
        <f t="shared" si="18"/>
        <v>2</v>
      </c>
      <c r="L229" s="6" t="str">
        <f t="shared" si="19"/>
        <v>00000</v>
      </c>
      <c r="M229" s="1">
        <f t="shared" si="20"/>
        <v>57</v>
      </c>
      <c r="N229" s="6" t="str">
        <f t="shared" si="21"/>
        <v>00</v>
      </c>
      <c r="O229" s="1">
        <f t="shared" si="22"/>
        <v>15</v>
      </c>
      <c r="P229" s="1">
        <f>IF(HEX2DEC(LEFT(E229,4))&gt;=32768,HEX2DEC(LEFT(E229,4))-65536,HEX2DEC(LEFT(E229,4)))/Codes!$N$2</f>
        <v>3.4079999999999999</v>
      </c>
      <c r="Q229" s="1">
        <f>IF(HEX2DEC(RIGHT(E229,4))&gt;=32768,HEX2DEC(RIGHT(E229,4))-65536,HEX2DEC(RIGHT(E229,4)))/Codes!$N$2</f>
        <v>0</v>
      </c>
      <c r="R229" s="1">
        <f>IF(HEX2DEC(LEFT(F229,4))&gt;=32768,HEX2DEC(LEFT(F229,4))-65536,HEX2DEC(LEFT(F229,4)))/Codes!$N$2</f>
        <v>0</v>
      </c>
      <c r="S229" s="1">
        <f>IF(HEX2DEC(RIGHT(F229,4))&gt;=32768,HEX2DEC(RIGHT(F229,4))-65536,HEX2DEC(RIGHT(F229,4)))/Codes!$N$2</f>
        <v>0</v>
      </c>
      <c r="T229" s="18">
        <f t="shared" si="23"/>
        <v>361</v>
      </c>
      <c r="U229" s="1">
        <f t="shared" si="24"/>
        <v>100</v>
      </c>
      <c r="V229" s="1">
        <f t="shared" si="25"/>
        <v>0</v>
      </c>
      <c r="W229" s="1" t="str">
        <f t="shared" si="26"/>
        <v>101</v>
      </c>
      <c r="X229" s="1">
        <f t="shared" si="27"/>
        <v>3</v>
      </c>
      <c r="Y229" s="1">
        <f t="shared" si="28"/>
        <v>28</v>
      </c>
      <c r="Z229" s="1" t="str">
        <f>VLOOKUP(BIN2DEC(MID(HEX2BIN(MID(H229,3,2),8),2,5)),Codes!$E$1:$F$18,2)</f>
        <v>Slash</v>
      </c>
      <c r="AA229" s="6" t="str">
        <f t="shared" si="29"/>
        <v>0</v>
      </c>
      <c r="AB229" s="1">
        <f t="shared" si="30"/>
        <v>6</v>
      </c>
      <c r="AC229" s="1" t="str">
        <f>VLOOKUP(BIN2DEC(RIGHT(HEX2BIN(MID(H229,6,1),4),1)&amp;LEFT(HEX2BIN(MID(H229,7,1),4),1)),Codes!$K$1:$L$5,2)</f>
        <v>L</v>
      </c>
      <c r="AD229" s="1" t="str">
        <f>VLOOKUP(BIN2DEC(RIGHT(HEX2BIN(MID(H229,7,1),4),3)&amp;LEFT(HEX2BIN(MID(H229,8,1),4),2)),Codes!$H$2:$I$33,2)</f>
        <v>Slash</v>
      </c>
      <c r="AE229" s="1" t="str">
        <f t="shared" si="31"/>
        <v>1</v>
      </c>
      <c r="AF229" s="1" t="str">
        <f t="shared" si="32"/>
        <v>1</v>
      </c>
      <c r="AH229" s="6">
        <f t="shared" si="33"/>
        <v>67</v>
      </c>
    </row>
    <row r="230" spans="1:34">
      <c r="A230" s="1" t="s">
        <v>741</v>
      </c>
      <c r="B230" s="1" t="s">
        <v>72</v>
      </c>
      <c r="C230" s="6" t="s">
        <v>1427</v>
      </c>
      <c r="D230" s="6" t="s">
        <v>742</v>
      </c>
      <c r="E230" s="6" t="s">
        <v>573</v>
      </c>
      <c r="F230" s="6" t="s">
        <v>91</v>
      </c>
      <c r="G230" s="6" t="s">
        <v>743</v>
      </c>
      <c r="H230" s="6" t="s">
        <v>744</v>
      </c>
      <c r="J230" s="1" t="str">
        <f t="shared" si="17"/>
        <v>001011</v>
      </c>
      <c r="K230" s="1">
        <f t="shared" si="18"/>
        <v>0</v>
      </c>
      <c r="L230" s="6" t="str">
        <f t="shared" si="19"/>
        <v>00000</v>
      </c>
      <c r="M230" s="1">
        <f t="shared" si="20"/>
        <v>57</v>
      </c>
      <c r="N230" s="6" t="str">
        <f t="shared" si="21"/>
        <v>00</v>
      </c>
      <c r="O230" s="1">
        <f t="shared" si="22"/>
        <v>13</v>
      </c>
      <c r="P230" s="1">
        <f>IF(HEX2DEC(LEFT(E230,4))&gt;=32768,HEX2DEC(LEFT(E230,4))-65536,HEX2DEC(LEFT(E230,4)))/Codes!$N$2</f>
        <v>3.4079999999999999</v>
      </c>
      <c r="Q230" s="1">
        <f>IF(HEX2DEC(RIGHT(E230,4))&gt;=32768,HEX2DEC(RIGHT(E230,4))-65536,HEX2DEC(RIGHT(E230,4)))/Codes!$N$2</f>
        <v>0</v>
      </c>
      <c r="R230" s="1">
        <f>IF(HEX2DEC(LEFT(F230,4))&gt;=32768,HEX2DEC(LEFT(F230,4))-65536,HEX2DEC(LEFT(F230,4)))/Codes!$N$2</f>
        <v>0</v>
      </c>
      <c r="S230" s="1">
        <f>IF(HEX2DEC(RIGHT(F230,4))&gt;=32768,HEX2DEC(RIGHT(F230,4))-65536,HEX2DEC(RIGHT(F230,4)))/Codes!$N$2</f>
        <v>0</v>
      </c>
      <c r="T230" s="18">
        <f t="shared" si="23"/>
        <v>361</v>
      </c>
      <c r="U230" s="1">
        <f t="shared" si="24"/>
        <v>70</v>
      </c>
      <c r="V230" s="1">
        <f t="shared" si="25"/>
        <v>0</v>
      </c>
      <c r="W230" s="1" t="str">
        <f t="shared" si="26"/>
        <v>101</v>
      </c>
      <c r="X230" s="1">
        <f t="shared" si="27"/>
        <v>3</v>
      </c>
      <c r="Y230" s="1">
        <f t="shared" si="28"/>
        <v>35</v>
      </c>
      <c r="Z230" s="1" t="str">
        <f>VLOOKUP(BIN2DEC(MID(HEX2BIN(MID(H230,3,2),8),2,5)),Codes!$E$1:$F$18,2)</f>
        <v>Slash</v>
      </c>
      <c r="AA230" s="6" t="str">
        <f t="shared" si="29"/>
        <v>0</v>
      </c>
      <c r="AB230" s="1">
        <f t="shared" si="30"/>
        <v>0</v>
      </c>
      <c r="AC230" s="1" t="str">
        <f>VLOOKUP(BIN2DEC(RIGHT(HEX2BIN(MID(H230,6,1),4),1)&amp;LEFT(HEX2BIN(MID(H230,7,1),4),1)),Codes!$K$1:$L$5,2)</f>
        <v>M</v>
      </c>
      <c r="AD230" s="1" t="str">
        <f>VLOOKUP(BIN2DEC(RIGHT(HEX2BIN(MID(H230,7,1),4),3)&amp;LEFT(HEX2BIN(MID(H230,8,1),4),2)),Codes!$H$2:$I$33,2)</f>
        <v>Slash</v>
      </c>
      <c r="AE230" s="1" t="str">
        <f t="shared" si="31"/>
        <v>1</v>
      </c>
      <c r="AF230" s="1" t="str">
        <f t="shared" si="32"/>
        <v>1</v>
      </c>
      <c r="AH230" s="6">
        <f t="shared" si="33"/>
        <v>35</v>
      </c>
    </row>
    <row r="231" spans="1:34">
      <c r="A231" s="1" t="s">
        <v>745</v>
      </c>
      <c r="B231" s="1" t="s">
        <v>72</v>
      </c>
      <c r="C231" s="6" t="s">
        <v>1427</v>
      </c>
      <c r="D231" s="6" t="s">
        <v>645</v>
      </c>
      <c r="E231" s="6" t="s">
        <v>746</v>
      </c>
      <c r="F231" s="6" t="s">
        <v>448</v>
      </c>
      <c r="G231" s="6" t="s">
        <v>743</v>
      </c>
      <c r="H231" s="6" t="s">
        <v>744</v>
      </c>
      <c r="J231" s="1" t="str">
        <f t="shared" si="17"/>
        <v>001011</v>
      </c>
      <c r="K231" s="1">
        <f t="shared" si="18"/>
        <v>1</v>
      </c>
      <c r="L231" s="6" t="str">
        <f t="shared" si="19"/>
        <v>00000</v>
      </c>
      <c r="M231" s="1">
        <f t="shared" si="20"/>
        <v>57</v>
      </c>
      <c r="N231" s="6" t="str">
        <f t="shared" si="21"/>
        <v>00</v>
      </c>
      <c r="O231" s="1">
        <f t="shared" si="22"/>
        <v>12</v>
      </c>
      <c r="P231" s="1">
        <f>IF(HEX2DEC(LEFT(E231,4))&gt;=32768,HEX2DEC(LEFT(E231,4))-65536,HEX2DEC(LEFT(E231,4)))/Codes!$N$2</f>
        <v>4.4279999999999999</v>
      </c>
      <c r="Q231" s="1">
        <f>IF(HEX2DEC(RIGHT(E231,4))&gt;=32768,HEX2DEC(RIGHT(E231,4))-65536,HEX2DEC(RIGHT(E231,4)))/Codes!$N$2</f>
        <v>0</v>
      </c>
      <c r="R231" s="1">
        <f>IF(HEX2DEC(LEFT(F231,4))&gt;=32768,HEX2DEC(LEFT(F231,4))-65536,HEX2DEC(LEFT(F231,4)))/Codes!$N$2</f>
        <v>6.4</v>
      </c>
      <c r="S231" s="1">
        <f>IF(HEX2DEC(RIGHT(F231,4))&gt;=32768,HEX2DEC(RIGHT(F231,4))-65536,HEX2DEC(RIGHT(F231,4)))/Codes!$N$2</f>
        <v>0</v>
      </c>
      <c r="T231" s="18">
        <f t="shared" si="23"/>
        <v>361</v>
      </c>
      <c r="U231" s="1">
        <f t="shared" si="24"/>
        <v>70</v>
      </c>
      <c r="V231" s="1">
        <f t="shared" si="25"/>
        <v>0</v>
      </c>
      <c r="W231" s="1" t="str">
        <f t="shared" si="26"/>
        <v>101</v>
      </c>
      <c r="X231" s="1">
        <f t="shared" si="27"/>
        <v>3</v>
      </c>
      <c r="Y231" s="1">
        <f t="shared" si="28"/>
        <v>35</v>
      </c>
      <c r="Z231" s="1" t="str">
        <f>VLOOKUP(BIN2DEC(MID(HEX2BIN(MID(H231,3,2),8),2,5)),Codes!$E$1:$F$18,2)</f>
        <v>Slash</v>
      </c>
      <c r="AA231" s="6" t="str">
        <f t="shared" si="29"/>
        <v>0</v>
      </c>
      <c r="AB231" s="1">
        <f t="shared" si="30"/>
        <v>0</v>
      </c>
      <c r="AC231" s="1" t="str">
        <f>VLOOKUP(BIN2DEC(RIGHT(HEX2BIN(MID(H231,6,1),4),1)&amp;LEFT(HEX2BIN(MID(H231,7,1),4),1)),Codes!$K$1:$L$5,2)</f>
        <v>M</v>
      </c>
      <c r="AD231" s="1" t="str">
        <f>VLOOKUP(BIN2DEC(RIGHT(HEX2BIN(MID(H231,7,1),4),3)&amp;LEFT(HEX2BIN(MID(H231,8,1),4),2)),Codes!$H$2:$I$33,2)</f>
        <v>Slash</v>
      </c>
      <c r="AE231" s="1" t="str">
        <f t="shared" si="31"/>
        <v>1</v>
      </c>
      <c r="AF231" s="1" t="str">
        <f t="shared" si="32"/>
        <v>1</v>
      </c>
      <c r="AH231" s="6">
        <f t="shared" si="33"/>
        <v>35</v>
      </c>
    </row>
    <row r="232" spans="1:34">
      <c r="A232" s="1" t="s">
        <v>747</v>
      </c>
      <c r="B232" s="1" t="s">
        <v>72</v>
      </c>
      <c r="C232" s="6" t="s">
        <v>1427</v>
      </c>
      <c r="D232" s="6" t="s">
        <v>733</v>
      </c>
      <c r="E232" s="6" t="s">
        <v>746</v>
      </c>
      <c r="F232" s="6" t="s">
        <v>748</v>
      </c>
      <c r="G232" s="6" t="s">
        <v>743</v>
      </c>
      <c r="H232" s="6" t="s">
        <v>744</v>
      </c>
      <c r="J232" s="1" t="str">
        <f t="shared" si="17"/>
        <v>001011</v>
      </c>
      <c r="K232" s="1">
        <f t="shared" si="18"/>
        <v>2</v>
      </c>
      <c r="L232" s="6" t="str">
        <f t="shared" si="19"/>
        <v>00000</v>
      </c>
      <c r="M232" s="1">
        <f t="shared" si="20"/>
        <v>57</v>
      </c>
      <c r="N232" s="6" t="str">
        <f t="shared" si="21"/>
        <v>00</v>
      </c>
      <c r="O232" s="1">
        <f t="shared" si="22"/>
        <v>11</v>
      </c>
      <c r="P232" s="1">
        <f>IF(HEX2DEC(LEFT(E232,4))&gt;=32768,HEX2DEC(LEFT(E232,4))-65536,HEX2DEC(LEFT(E232,4)))/Codes!$N$2</f>
        <v>4.4279999999999999</v>
      </c>
      <c r="Q232" s="1">
        <f>IF(HEX2DEC(RIGHT(E232,4))&gt;=32768,HEX2DEC(RIGHT(E232,4))-65536,HEX2DEC(RIGHT(E232,4)))/Codes!$N$2</f>
        <v>0</v>
      </c>
      <c r="R232" s="1">
        <f>IF(HEX2DEC(LEFT(F232,4))&gt;=32768,HEX2DEC(LEFT(F232,4))-65536,HEX2DEC(LEFT(F232,4)))/Codes!$N$2</f>
        <v>12.8</v>
      </c>
      <c r="S232" s="1">
        <f>IF(HEX2DEC(RIGHT(F232,4))&gt;=32768,HEX2DEC(RIGHT(F232,4))-65536,HEX2DEC(RIGHT(F232,4)))/Codes!$N$2</f>
        <v>0</v>
      </c>
      <c r="T232" s="18">
        <f t="shared" si="23"/>
        <v>361</v>
      </c>
      <c r="U232" s="1">
        <f t="shared" si="24"/>
        <v>70</v>
      </c>
      <c r="V232" s="1">
        <f t="shared" si="25"/>
        <v>0</v>
      </c>
      <c r="W232" s="1" t="str">
        <f t="shared" si="26"/>
        <v>101</v>
      </c>
      <c r="X232" s="1">
        <f t="shared" si="27"/>
        <v>3</v>
      </c>
      <c r="Y232" s="1">
        <f t="shared" si="28"/>
        <v>35</v>
      </c>
      <c r="Z232" s="1" t="str">
        <f>VLOOKUP(BIN2DEC(MID(HEX2BIN(MID(H232,3,2),8),2,5)),Codes!$E$1:$F$18,2)</f>
        <v>Slash</v>
      </c>
      <c r="AA232" s="6" t="str">
        <f t="shared" si="29"/>
        <v>0</v>
      </c>
      <c r="AB232" s="1">
        <f t="shared" si="30"/>
        <v>0</v>
      </c>
      <c r="AC232" s="1" t="str">
        <f>VLOOKUP(BIN2DEC(RIGHT(HEX2BIN(MID(H232,6,1),4),1)&amp;LEFT(HEX2BIN(MID(H232,7,1),4),1)),Codes!$K$1:$L$5,2)</f>
        <v>M</v>
      </c>
      <c r="AD232" s="1" t="str">
        <f>VLOOKUP(BIN2DEC(RIGHT(HEX2BIN(MID(H232,7,1),4),3)&amp;LEFT(HEX2BIN(MID(H232,8,1),4),2)),Codes!$H$2:$I$33,2)</f>
        <v>Slash</v>
      </c>
      <c r="AE232" s="1" t="str">
        <f t="shared" si="31"/>
        <v>1</v>
      </c>
      <c r="AF232" s="1" t="str">
        <f t="shared" si="32"/>
        <v>1</v>
      </c>
      <c r="AH232" s="6">
        <f t="shared" si="33"/>
        <v>35</v>
      </c>
    </row>
    <row r="233" spans="1:34">
      <c r="A233" s="1" t="s">
        <v>749</v>
      </c>
      <c r="B233" s="1" t="s">
        <v>72</v>
      </c>
      <c r="C233" s="6" t="s">
        <v>1428</v>
      </c>
      <c r="D233" s="6" t="s">
        <v>722</v>
      </c>
      <c r="E233" s="6" t="s">
        <v>589</v>
      </c>
      <c r="F233" s="6" t="s">
        <v>570</v>
      </c>
      <c r="G233" s="6" t="s">
        <v>557</v>
      </c>
      <c r="H233" s="6" t="s">
        <v>750</v>
      </c>
      <c r="J233" s="1" t="str">
        <f t="shared" si="17"/>
        <v>001011</v>
      </c>
      <c r="K233" s="1">
        <f t="shared" si="18"/>
        <v>0</v>
      </c>
      <c r="L233" s="6" t="str">
        <f t="shared" si="19"/>
        <v>00000</v>
      </c>
      <c r="M233" s="1">
        <f t="shared" si="20"/>
        <v>57</v>
      </c>
      <c r="N233" s="6" t="str">
        <f t="shared" si="21"/>
        <v>00</v>
      </c>
      <c r="O233" s="1">
        <f t="shared" si="22"/>
        <v>7</v>
      </c>
      <c r="P233" s="1">
        <f>IF(HEX2DEC(LEFT(E233,4))&gt;=32768,HEX2DEC(LEFT(E233,4))-65536,HEX2DEC(LEFT(E233,4)))/Codes!$N$2</f>
        <v>4.5999999999999996</v>
      </c>
      <c r="Q233" s="1">
        <f>IF(HEX2DEC(RIGHT(E233,4))&gt;=32768,HEX2DEC(RIGHT(E233,4))-65536,HEX2DEC(RIGHT(E233,4)))/Codes!$N$2</f>
        <v>0</v>
      </c>
      <c r="R233" s="1">
        <f>IF(HEX2DEC(LEFT(F233,4))&gt;=32768,HEX2DEC(LEFT(F233,4))-65536,HEX2DEC(LEFT(F233,4)))/Codes!$N$2</f>
        <v>6.8159999999999998</v>
      </c>
      <c r="S233" s="1">
        <f>IF(HEX2DEC(RIGHT(F233,4))&gt;=32768,HEX2DEC(RIGHT(F233,4))-65536,HEX2DEC(RIGHT(F233,4)))/Codes!$N$2</f>
        <v>0</v>
      </c>
      <c r="T233" s="18">
        <f t="shared" si="23"/>
        <v>361</v>
      </c>
      <c r="U233" s="1">
        <f t="shared" si="24"/>
        <v>100</v>
      </c>
      <c r="V233" s="1">
        <f t="shared" si="25"/>
        <v>0</v>
      </c>
      <c r="W233" s="1" t="str">
        <f t="shared" si="26"/>
        <v>101</v>
      </c>
      <c r="X233" s="1">
        <f t="shared" si="27"/>
        <v>3</v>
      </c>
      <c r="Y233" s="1">
        <f t="shared" si="28"/>
        <v>5</v>
      </c>
      <c r="Z233" s="1" t="str">
        <f>VLOOKUP(BIN2DEC(MID(HEX2BIN(MID(H233,3,2),8),2,5)),Codes!$E$1:$F$18,2)</f>
        <v>Normal</v>
      </c>
      <c r="AA233" s="6" t="str">
        <f t="shared" si="29"/>
        <v>0</v>
      </c>
      <c r="AB233" s="1">
        <f t="shared" si="30"/>
        <v>2</v>
      </c>
      <c r="AC233" s="1" t="str">
        <f>VLOOKUP(BIN2DEC(RIGHT(HEX2BIN(MID(H233,6,1),4),1)&amp;LEFT(HEX2BIN(MID(H233,7,1),4),1)),Codes!$K$1:$L$5,2)</f>
        <v>S</v>
      </c>
      <c r="AD233" s="1" t="str">
        <f>VLOOKUP(BIN2DEC(RIGHT(HEX2BIN(MID(H233,7,1),4),3)&amp;LEFT(HEX2BIN(MID(H233,8,1),4),2)),Codes!$H$2:$I$33,2)</f>
        <v>Bat</v>
      </c>
      <c r="AE233" s="1" t="str">
        <f t="shared" si="31"/>
        <v>1</v>
      </c>
      <c r="AF233" s="1" t="str">
        <f t="shared" si="32"/>
        <v>1</v>
      </c>
      <c r="AH233" s="6">
        <f t="shared" si="33"/>
        <v>5</v>
      </c>
    </row>
    <row r="234" spans="1:34">
      <c r="A234" s="1" t="s">
        <v>751</v>
      </c>
      <c r="B234" s="1" t="s">
        <v>72</v>
      </c>
      <c r="C234" s="6" t="s">
        <v>1428</v>
      </c>
      <c r="D234" s="6" t="s">
        <v>725</v>
      </c>
      <c r="E234" s="6" t="s">
        <v>589</v>
      </c>
      <c r="F234" s="6" t="s">
        <v>573</v>
      </c>
      <c r="G234" s="6" t="s">
        <v>557</v>
      </c>
      <c r="H234" s="6" t="s">
        <v>750</v>
      </c>
      <c r="J234" s="1" t="str">
        <f t="shared" si="17"/>
        <v>001011</v>
      </c>
      <c r="K234" s="1">
        <f t="shared" si="18"/>
        <v>1</v>
      </c>
      <c r="L234" s="6" t="str">
        <f t="shared" si="19"/>
        <v>00000</v>
      </c>
      <c r="M234" s="1">
        <f t="shared" si="20"/>
        <v>57</v>
      </c>
      <c r="N234" s="6" t="str">
        <f t="shared" si="21"/>
        <v>00</v>
      </c>
      <c r="O234" s="1">
        <f t="shared" si="22"/>
        <v>7</v>
      </c>
      <c r="P234" s="1">
        <f>IF(HEX2DEC(LEFT(E234,4))&gt;=32768,HEX2DEC(LEFT(E234,4))-65536,HEX2DEC(LEFT(E234,4)))/Codes!$N$2</f>
        <v>4.5999999999999996</v>
      </c>
      <c r="Q234" s="1">
        <f>IF(HEX2DEC(RIGHT(E234,4))&gt;=32768,HEX2DEC(RIGHT(E234,4))-65536,HEX2DEC(RIGHT(E234,4)))/Codes!$N$2</f>
        <v>0</v>
      </c>
      <c r="R234" s="1">
        <f>IF(HEX2DEC(LEFT(F234,4))&gt;=32768,HEX2DEC(LEFT(F234,4))-65536,HEX2DEC(LEFT(F234,4)))/Codes!$N$2</f>
        <v>3.4079999999999999</v>
      </c>
      <c r="S234" s="1">
        <f>IF(HEX2DEC(RIGHT(F234,4))&gt;=32768,HEX2DEC(RIGHT(F234,4))-65536,HEX2DEC(RIGHT(F234,4)))/Codes!$N$2</f>
        <v>0</v>
      </c>
      <c r="T234" s="18">
        <f t="shared" si="23"/>
        <v>361</v>
      </c>
      <c r="U234" s="1">
        <f t="shared" si="24"/>
        <v>100</v>
      </c>
      <c r="V234" s="1">
        <f t="shared" si="25"/>
        <v>0</v>
      </c>
      <c r="W234" s="1" t="str">
        <f t="shared" si="26"/>
        <v>101</v>
      </c>
      <c r="X234" s="1">
        <f t="shared" si="27"/>
        <v>3</v>
      </c>
      <c r="Y234" s="1">
        <f t="shared" si="28"/>
        <v>5</v>
      </c>
      <c r="Z234" s="1" t="str">
        <f>VLOOKUP(BIN2DEC(MID(HEX2BIN(MID(H234,3,2),8),2,5)),Codes!$E$1:$F$18,2)</f>
        <v>Normal</v>
      </c>
      <c r="AA234" s="6" t="str">
        <f t="shared" si="29"/>
        <v>0</v>
      </c>
      <c r="AB234" s="1">
        <f t="shared" si="30"/>
        <v>2</v>
      </c>
      <c r="AC234" s="1" t="str">
        <f>VLOOKUP(BIN2DEC(RIGHT(HEX2BIN(MID(H234,6,1),4),1)&amp;LEFT(HEX2BIN(MID(H234,7,1),4),1)),Codes!$K$1:$L$5,2)</f>
        <v>S</v>
      </c>
      <c r="AD234" s="1" t="str">
        <f>VLOOKUP(BIN2DEC(RIGHT(HEX2BIN(MID(H234,7,1),4),3)&amp;LEFT(HEX2BIN(MID(H234,8,1),4),2)),Codes!$H$2:$I$33,2)</f>
        <v>Bat</v>
      </c>
      <c r="AE234" s="1" t="str">
        <f t="shared" si="31"/>
        <v>1</v>
      </c>
      <c r="AF234" s="1" t="str">
        <f t="shared" si="32"/>
        <v>1</v>
      </c>
      <c r="AH234" s="6">
        <f t="shared" si="33"/>
        <v>5</v>
      </c>
    </row>
    <row r="235" spans="1:34">
      <c r="A235" s="1" t="s">
        <v>752</v>
      </c>
      <c r="B235" s="1" t="s">
        <v>72</v>
      </c>
      <c r="C235" s="6" t="s">
        <v>1428</v>
      </c>
      <c r="D235" s="6" t="s">
        <v>727</v>
      </c>
      <c r="E235" s="6" t="s">
        <v>573</v>
      </c>
      <c r="F235" s="6" t="s">
        <v>91</v>
      </c>
      <c r="G235" s="6" t="s">
        <v>557</v>
      </c>
      <c r="H235" s="6" t="s">
        <v>750</v>
      </c>
      <c r="J235" s="1" t="str">
        <f t="shared" si="17"/>
        <v>001011</v>
      </c>
      <c r="K235" s="1">
        <f t="shared" si="18"/>
        <v>2</v>
      </c>
      <c r="L235" s="6" t="str">
        <f t="shared" si="19"/>
        <v>00000</v>
      </c>
      <c r="M235" s="1">
        <f t="shared" si="20"/>
        <v>57</v>
      </c>
      <c r="N235" s="6" t="str">
        <f t="shared" si="21"/>
        <v>00</v>
      </c>
      <c r="O235" s="1">
        <f t="shared" si="22"/>
        <v>7</v>
      </c>
      <c r="P235" s="1">
        <f>IF(HEX2DEC(LEFT(E235,4))&gt;=32768,HEX2DEC(LEFT(E235,4))-65536,HEX2DEC(LEFT(E235,4)))/Codes!$N$2</f>
        <v>3.4079999999999999</v>
      </c>
      <c r="Q235" s="1">
        <f>IF(HEX2DEC(RIGHT(E235,4))&gt;=32768,HEX2DEC(RIGHT(E235,4))-65536,HEX2DEC(RIGHT(E235,4)))/Codes!$N$2</f>
        <v>0</v>
      </c>
      <c r="R235" s="1">
        <f>IF(HEX2DEC(LEFT(F235,4))&gt;=32768,HEX2DEC(LEFT(F235,4))-65536,HEX2DEC(LEFT(F235,4)))/Codes!$N$2</f>
        <v>0</v>
      </c>
      <c r="S235" s="1">
        <f>IF(HEX2DEC(RIGHT(F235,4))&gt;=32768,HEX2DEC(RIGHT(F235,4))-65536,HEX2DEC(RIGHT(F235,4)))/Codes!$N$2</f>
        <v>0</v>
      </c>
      <c r="T235" s="18">
        <f t="shared" si="23"/>
        <v>361</v>
      </c>
      <c r="U235" s="1">
        <f t="shared" si="24"/>
        <v>100</v>
      </c>
      <c r="V235" s="1">
        <f t="shared" si="25"/>
        <v>0</v>
      </c>
      <c r="W235" s="1" t="str">
        <f t="shared" si="26"/>
        <v>101</v>
      </c>
      <c r="X235" s="1">
        <f t="shared" si="27"/>
        <v>3</v>
      </c>
      <c r="Y235" s="1">
        <f t="shared" si="28"/>
        <v>5</v>
      </c>
      <c r="Z235" s="1" t="str">
        <f>VLOOKUP(BIN2DEC(MID(HEX2BIN(MID(H235,3,2),8),2,5)),Codes!$E$1:$F$18,2)</f>
        <v>Normal</v>
      </c>
      <c r="AA235" s="6" t="str">
        <f t="shared" si="29"/>
        <v>0</v>
      </c>
      <c r="AB235" s="1">
        <f t="shared" si="30"/>
        <v>2</v>
      </c>
      <c r="AC235" s="1" t="str">
        <f>VLOOKUP(BIN2DEC(RIGHT(HEX2BIN(MID(H235,6,1),4),1)&amp;LEFT(HEX2BIN(MID(H235,7,1),4),1)),Codes!$K$1:$L$5,2)</f>
        <v>S</v>
      </c>
      <c r="AD235" s="1" t="str">
        <f>VLOOKUP(BIN2DEC(RIGHT(HEX2BIN(MID(H235,7,1),4),3)&amp;LEFT(HEX2BIN(MID(H235,8,1),4),2)),Codes!$H$2:$I$33,2)</f>
        <v>Bat</v>
      </c>
      <c r="AE235" s="1" t="str">
        <f t="shared" si="31"/>
        <v>1</v>
      </c>
      <c r="AF235" s="1" t="str">
        <f t="shared" si="32"/>
        <v>1</v>
      </c>
      <c r="AH235" s="6">
        <f t="shared" si="33"/>
        <v>5</v>
      </c>
    </row>
    <row r="236" spans="1:34">
      <c r="A236" s="1" t="s">
        <v>753</v>
      </c>
      <c r="B236" s="1" t="s">
        <v>72</v>
      </c>
      <c r="C236" s="6" t="s">
        <v>1429</v>
      </c>
      <c r="D236" s="6" t="s">
        <v>641</v>
      </c>
      <c r="E236" s="6" t="s">
        <v>589</v>
      </c>
      <c r="F236" s="6" t="s">
        <v>570</v>
      </c>
      <c r="G236" s="6" t="s">
        <v>557</v>
      </c>
      <c r="H236" s="6" t="s">
        <v>586</v>
      </c>
      <c r="J236" s="1" t="str">
        <f t="shared" si="17"/>
        <v>001011</v>
      </c>
      <c r="K236" s="1">
        <f t="shared" si="18"/>
        <v>0</v>
      </c>
      <c r="L236" s="6" t="str">
        <f t="shared" si="19"/>
        <v>00000</v>
      </c>
      <c r="M236" s="1">
        <f t="shared" si="20"/>
        <v>57</v>
      </c>
      <c r="N236" s="6" t="str">
        <f t="shared" si="21"/>
        <v>00</v>
      </c>
      <c r="O236" s="1">
        <f t="shared" si="22"/>
        <v>12</v>
      </c>
      <c r="P236" s="1">
        <f>IF(HEX2DEC(LEFT(E236,4))&gt;=32768,HEX2DEC(LEFT(E236,4))-65536,HEX2DEC(LEFT(E236,4)))/Codes!$N$2</f>
        <v>4.5999999999999996</v>
      </c>
      <c r="Q236" s="1">
        <f>IF(HEX2DEC(RIGHT(E236,4))&gt;=32768,HEX2DEC(RIGHT(E236,4))-65536,HEX2DEC(RIGHT(E236,4)))/Codes!$N$2</f>
        <v>0</v>
      </c>
      <c r="R236" s="1">
        <f>IF(HEX2DEC(LEFT(F236,4))&gt;=32768,HEX2DEC(LEFT(F236,4))-65536,HEX2DEC(LEFT(F236,4)))/Codes!$N$2</f>
        <v>6.8159999999999998</v>
      </c>
      <c r="S236" s="1">
        <f>IF(HEX2DEC(RIGHT(F236,4))&gt;=32768,HEX2DEC(RIGHT(F236,4))-65536,HEX2DEC(RIGHT(F236,4)))/Codes!$N$2</f>
        <v>0</v>
      </c>
      <c r="T236" s="18">
        <f t="shared" si="23"/>
        <v>361</v>
      </c>
      <c r="U236" s="1">
        <f t="shared" si="24"/>
        <v>100</v>
      </c>
      <c r="V236" s="1">
        <f t="shared" si="25"/>
        <v>0</v>
      </c>
      <c r="W236" s="1" t="str">
        <f t="shared" si="26"/>
        <v>101</v>
      </c>
      <c r="X236" s="1">
        <f t="shared" si="27"/>
        <v>3</v>
      </c>
      <c r="Y236" s="1">
        <f t="shared" si="28"/>
        <v>8</v>
      </c>
      <c r="Z236" s="1" t="str">
        <f>VLOOKUP(BIN2DEC(MID(HEX2BIN(MID(H236,3,2),8),2,5)),Codes!$E$1:$F$18,2)</f>
        <v>Normal</v>
      </c>
      <c r="AA236" s="6" t="str">
        <f t="shared" si="29"/>
        <v>0</v>
      </c>
      <c r="AB236" s="1">
        <f t="shared" si="30"/>
        <v>4</v>
      </c>
      <c r="AC236" s="1" t="str">
        <f>VLOOKUP(BIN2DEC(RIGHT(HEX2BIN(MID(H236,6,1),4),1)&amp;LEFT(HEX2BIN(MID(H236,7,1),4),1)),Codes!$K$1:$L$5,2)</f>
        <v>M</v>
      </c>
      <c r="AD236" s="1" t="str">
        <f>VLOOKUP(BIN2DEC(RIGHT(HEX2BIN(MID(H236,7,1),4),3)&amp;LEFT(HEX2BIN(MID(H236,8,1),4),2)),Codes!$H$2:$I$33,2)</f>
        <v>Bat</v>
      </c>
      <c r="AE236" s="1" t="str">
        <f t="shared" si="31"/>
        <v>1</v>
      </c>
      <c r="AF236" s="1" t="str">
        <f t="shared" si="32"/>
        <v>1</v>
      </c>
      <c r="AH236" s="6">
        <f t="shared" si="33"/>
        <v>37</v>
      </c>
    </row>
    <row r="237" spans="1:34">
      <c r="A237" s="1" t="s">
        <v>754</v>
      </c>
      <c r="B237" s="1" t="s">
        <v>72</v>
      </c>
      <c r="C237" s="6" t="s">
        <v>1429</v>
      </c>
      <c r="D237" s="6" t="s">
        <v>645</v>
      </c>
      <c r="E237" s="6" t="s">
        <v>589</v>
      </c>
      <c r="F237" s="6" t="s">
        <v>573</v>
      </c>
      <c r="G237" s="6" t="s">
        <v>557</v>
      </c>
      <c r="H237" s="6" t="s">
        <v>586</v>
      </c>
      <c r="J237" s="1" t="str">
        <f t="shared" si="17"/>
        <v>001011</v>
      </c>
      <c r="K237" s="1">
        <f t="shared" si="18"/>
        <v>1</v>
      </c>
      <c r="L237" s="6" t="str">
        <f t="shared" si="19"/>
        <v>00000</v>
      </c>
      <c r="M237" s="1">
        <f t="shared" si="20"/>
        <v>57</v>
      </c>
      <c r="N237" s="6" t="str">
        <f t="shared" si="21"/>
        <v>00</v>
      </c>
      <c r="O237" s="1">
        <f t="shared" si="22"/>
        <v>12</v>
      </c>
      <c r="P237" s="1">
        <f>IF(HEX2DEC(LEFT(E237,4))&gt;=32768,HEX2DEC(LEFT(E237,4))-65536,HEX2DEC(LEFT(E237,4)))/Codes!$N$2</f>
        <v>4.5999999999999996</v>
      </c>
      <c r="Q237" s="1">
        <f>IF(HEX2DEC(RIGHT(E237,4))&gt;=32768,HEX2DEC(RIGHT(E237,4))-65536,HEX2DEC(RIGHT(E237,4)))/Codes!$N$2</f>
        <v>0</v>
      </c>
      <c r="R237" s="1">
        <f>IF(HEX2DEC(LEFT(F237,4))&gt;=32768,HEX2DEC(LEFT(F237,4))-65536,HEX2DEC(LEFT(F237,4)))/Codes!$N$2</f>
        <v>3.4079999999999999</v>
      </c>
      <c r="S237" s="1">
        <f>IF(HEX2DEC(RIGHT(F237,4))&gt;=32768,HEX2DEC(RIGHT(F237,4))-65536,HEX2DEC(RIGHT(F237,4)))/Codes!$N$2</f>
        <v>0</v>
      </c>
      <c r="T237" s="18">
        <f t="shared" si="23"/>
        <v>361</v>
      </c>
      <c r="U237" s="1">
        <f t="shared" si="24"/>
        <v>100</v>
      </c>
      <c r="V237" s="1">
        <f t="shared" si="25"/>
        <v>0</v>
      </c>
      <c r="W237" s="1" t="str">
        <f t="shared" si="26"/>
        <v>101</v>
      </c>
      <c r="X237" s="1">
        <f t="shared" si="27"/>
        <v>3</v>
      </c>
      <c r="Y237" s="1">
        <f t="shared" si="28"/>
        <v>8</v>
      </c>
      <c r="Z237" s="1" t="str">
        <f>VLOOKUP(BIN2DEC(MID(HEX2BIN(MID(H237,3,2),8),2,5)),Codes!$E$1:$F$18,2)</f>
        <v>Normal</v>
      </c>
      <c r="AA237" s="6" t="str">
        <f t="shared" si="29"/>
        <v>0</v>
      </c>
      <c r="AB237" s="1">
        <f t="shared" si="30"/>
        <v>4</v>
      </c>
      <c r="AC237" s="1" t="str">
        <f>VLOOKUP(BIN2DEC(RIGHT(HEX2BIN(MID(H237,6,1),4),1)&amp;LEFT(HEX2BIN(MID(H237,7,1),4),1)),Codes!$K$1:$L$5,2)</f>
        <v>M</v>
      </c>
      <c r="AD237" s="1" t="str">
        <f>VLOOKUP(BIN2DEC(RIGHT(HEX2BIN(MID(H237,7,1),4),3)&amp;LEFT(HEX2BIN(MID(H237,8,1),4),2)),Codes!$H$2:$I$33,2)</f>
        <v>Bat</v>
      </c>
      <c r="AE237" s="1" t="str">
        <f t="shared" si="31"/>
        <v>1</v>
      </c>
      <c r="AF237" s="1" t="str">
        <f t="shared" si="32"/>
        <v>1</v>
      </c>
      <c r="AH237" s="6">
        <f t="shared" si="33"/>
        <v>37</v>
      </c>
    </row>
    <row r="238" spans="1:34">
      <c r="A238" s="1" t="s">
        <v>755</v>
      </c>
      <c r="B238" s="1" t="s">
        <v>72</v>
      </c>
      <c r="C238" s="6" t="s">
        <v>1429</v>
      </c>
      <c r="D238" s="6" t="s">
        <v>756</v>
      </c>
      <c r="E238" s="6" t="s">
        <v>573</v>
      </c>
      <c r="F238" s="6" t="s">
        <v>91</v>
      </c>
      <c r="G238" s="6" t="s">
        <v>557</v>
      </c>
      <c r="H238" s="6" t="s">
        <v>586</v>
      </c>
      <c r="J238" s="1" t="str">
        <f t="shared" si="17"/>
        <v>001011</v>
      </c>
      <c r="K238" s="1">
        <f t="shared" si="18"/>
        <v>2</v>
      </c>
      <c r="L238" s="6" t="str">
        <f t="shared" si="19"/>
        <v>00000</v>
      </c>
      <c r="M238" s="1">
        <f t="shared" si="20"/>
        <v>57</v>
      </c>
      <c r="N238" s="6" t="str">
        <f t="shared" si="21"/>
        <v>00</v>
      </c>
      <c r="O238" s="1">
        <f t="shared" si="22"/>
        <v>12</v>
      </c>
      <c r="P238" s="1">
        <f>IF(HEX2DEC(LEFT(E238,4))&gt;=32768,HEX2DEC(LEFT(E238,4))-65536,HEX2DEC(LEFT(E238,4)))/Codes!$N$2</f>
        <v>3.4079999999999999</v>
      </c>
      <c r="Q238" s="1">
        <f>IF(HEX2DEC(RIGHT(E238,4))&gt;=32768,HEX2DEC(RIGHT(E238,4))-65536,HEX2DEC(RIGHT(E238,4)))/Codes!$N$2</f>
        <v>0</v>
      </c>
      <c r="R238" s="1">
        <f>IF(HEX2DEC(LEFT(F238,4))&gt;=32768,HEX2DEC(LEFT(F238,4))-65536,HEX2DEC(LEFT(F238,4)))/Codes!$N$2</f>
        <v>0</v>
      </c>
      <c r="S238" s="1">
        <f>IF(HEX2DEC(RIGHT(F238,4))&gt;=32768,HEX2DEC(RIGHT(F238,4))-65536,HEX2DEC(RIGHT(F238,4)))/Codes!$N$2</f>
        <v>0</v>
      </c>
      <c r="T238" s="18">
        <f t="shared" si="23"/>
        <v>361</v>
      </c>
      <c r="U238" s="1">
        <f t="shared" si="24"/>
        <v>100</v>
      </c>
      <c r="V238" s="1">
        <f t="shared" si="25"/>
        <v>0</v>
      </c>
      <c r="W238" s="1" t="str">
        <f t="shared" si="26"/>
        <v>101</v>
      </c>
      <c r="X238" s="1">
        <f t="shared" si="27"/>
        <v>3</v>
      </c>
      <c r="Y238" s="1">
        <f t="shared" si="28"/>
        <v>8</v>
      </c>
      <c r="Z238" s="1" t="str">
        <f>VLOOKUP(BIN2DEC(MID(HEX2BIN(MID(H238,3,2),8),2,5)),Codes!$E$1:$F$18,2)</f>
        <v>Normal</v>
      </c>
      <c r="AA238" s="6" t="str">
        <f t="shared" si="29"/>
        <v>0</v>
      </c>
      <c r="AB238" s="1">
        <f t="shared" si="30"/>
        <v>4</v>
      </c>
      <c r="AC238" s="1" t="str">
        <f>VLOOKUP(BIN2DEC(RIGHT(HEX2BIN(MID(H238,6,1),4),1)&amp;LEFT(HEX2BIN(MID(H238,7,1),4),1)),Codes!$K$1:$L$5,2)</f>
        <v>M</v>
      </c>
      <c r="AD238" s="1" t="str">
        <f>VLOOKUP(BIN2DEC(RIGHT(HEX2BIN(MID(H238,7,1),4),3)&amp;LEFT(HEX2BIN(MID(H238,8,1),4),2)),Codes!$H$2:$I$33,2)</f>
        <v>Bat</v>
      </c>
      <c r="AE238" s="1" t="str">
        <f t="shared" si="31"/>
        <v>1</v>
      </c>
      <c r="AF238" s="1" t="str">
        <f t="shared" si="32"/>
        <v>1</v>
      </c>
      <c r="AH238" s="6">
        <f t="shared" si="33"/>
        <v>37</v>
      </c>
    </row>
    <row r="239" spans="1:34">
      <c r="A239" s="1" t="s">
        <v>757</v>
      </c>
      <c r="B239" s="1" t="s">
        <v>72</v>
      </c>
      <c r="C239" s="6" t="s">
        <v>1430</v>
      </c>
      <c r="D239" s="6" t="s">
        <v>758</v>
      </c>
      <c r="E239" s="6" t="s">
        <v>307</v>
      </c>
      <c r="F239" s="6" t="s">
        <v>91</v>
      </c>
      <c r="G239" s="6" t="s">
        <v>759</v>
      </c>
      <c r="H239" s="6" t="s">
        <v>760</v>
      </c>
      <c r="J239" s="1" t="str">
        <f t="shared" si="17"/>
        <v>001011</v>
      </c>
      <c r="K239" s="1">
        <f t="shared" si="18"/>
        <v>0</v>
      </c>
      <c r="L239" s="6" t="str">
        <f t="shared" si="19"/>
        <v>00000</v>
      </c>
      <c r="M239" s="1">
        <f t="shared" si="20"/>
        <v>57</v>
      </c>
      <c r="N239" s="6" t="str">
        <f t="shared" si="21"/>
        <v>00</v>
      </c>
      <c r="O239" s="1">
        <f t="shared" si="22"/>
        <v>20</v>
      </c>
      <c r="P239" s="1">
        <f>IF(HEX2DEC(LEFT(E239,4))&gt;=32768,HEX2DEC(LEFT(E239,4))-65536,HEX2DEC(LEFT(E239,4)))/Codes!$N$2</f>
        <v>3.2</v>
      </c>
      <c r="Q239" s="1">
        <f>IF(HEX2DEC(RIGHT(E239,4))&gt;=32768,HEX2DEC(RIGHT(E239,4))-65536,HEX2DEC(RIGHT(E239,4)))/Codes!$N$2</f>
        <v>0</v>
      </c>
      <c r="R239" s="1">
        <f>IF(HEX2DEC(LEFT(F239,4))&gt;=32768,HEX2DEC(LEFT(F239,4))-65536,HEX2DEC(LEFT(F239,4)))/Codes!$N$2</f>
        <v>0</v>
      </c>
      <c r="S239" s="1">
        <f>IF(HEX2DEC(RIGHT(F239,4))&gt;=32768,HEX2DEC(RIGHT(F239,4))-65536,HEX2DEC(RIGHT(F239,4)))/Codes!$N$2</f>
        <v>0</v>
      </c>
      <c r="T239" s="18">
        <f t="shared" si="23"/>
        <v>34</v>
      </c>
      <c r="U239" s="1">
        <f t="shared" si="24"/>
        <v>105</v>
      </c>
      <c r="V239" s="1">
        <f t="shared" si="25"/>
        <v>0</v>
      </c>
      <c r="W239" s="1" t="str">
        <f t="shared" si="26"/>
        <v>101</v>
      </c>
      <c r="X239" s="1">
        <f t="shared" si="27"/>
        <v>3</v>
      </c>
      <c r="Y239" s="1">
        <f t="shared" si="28"/>
        <v>195</v>
      </c>
      <c r="Z239" s="1" t="str">
        <f>VLOOKUP(BIN2DEC(MID(HEX2BIN(MID(H239,3,2),8),2,5)),Codes!$E$1:$F$18,2)</f>
        <v>Normal</v>
      </c>
      <c r="AA239" s="6" t="str">
        <f t="shared" si="29"/>
        <v>1</v>
      </c>
      <c r="AB239" s="1">
        <f t="shared" si="30"/>
        <v>119</v>
      </c>
      <c r="AC239" s="1" t="str">
        <f>VLOOKUP(BIN2DEC(RIGHT(HEX2BIN(MID(H239,6,1),4),1)&amp;LEFT(HEX2BIN(MID(H239,7,1),4),1)),Codes!$K$1:$L$5,2)</f>
        <v>L</v>
      </c>
      <c r="AD239" s="1" t="str">
        <f>VLOOKUP(BIN2DEC(RIGHT(HEX2BIN(MID(H239,7,1),4),3)&amp;LEFT(HEX2BIN(MID(H239,8,1),4),2)),Codes!$H$2:$I$33,2)</f>
        <v>Bat</v>
      </c>
      <c r="AE239" s="1" t="str">
        <f t="shared" si="31"/>
        <v>1</v>
      </c>
      <c r="AF239" s="1" t="str">
        <f t="shared" si="32"/>
        <v>1</v>
      </c>
      <c r="AH239" s="6">
        <f t="shared" si="33"/>
        <v>69</v>
      </c>
    </row>
    <row r="240" spans="1:34">
      <c r="A240" s="1" t="s">
        <v>761</v>
      </c>
      <c r="B240" s="1" t="s">
        <v>72</v>
      </c>
      <c r="C240" s="6" t="s">
        <v>1430</v>
      </c>
      <c r="D240" s="6" t="s">
        <v>762</v>
      </c>
      <c r="E240" s="6" t="s">
        <v>256</v>
      </c>
      <c r="F240" s="6" t="s">
        <v>265</v>
      </c>
      <c r="G240" s="6" t="s">
        <v>759</v>
      </c>
      <c r="H240" s="6" t="s">
        <v>763</v>
      </c>
      <c r="J240" s="1" t="str">
        <f t="shared" ref="J240:J303" si="162">LEFT(HEX2BIN(LEFT(D240,2),8),6)</f>
        <v>001011</v>
      </c>
      <c r="K240" s="1">
        <f t="shared" ref="K240:K303" si="163">BIN2DEC(MID(HEX2BIN(MID(D240,2,2),8),3,3))</f>
        <v>1</v>
      </c>
      <c r="L240" s="6" t="str">
        <f t="shared" ref="L240:L303" si="164">MID(HEX2BIN(MID(D240,3,2),8),2,5)</f>
        <v>00000</v>
      </c>
      <c r="M240" s="1">
        <f t="shared" ref="M240:M303" si="165">ROUNDDOWN(HEX2DEC(MID(D240,4,3))/8,0)</f>
        <v>57</v>
      </c>
      <c r="N240" s="6" t="str">
        <f t="shared" ref="N240:N303" si="166">MID(HEX2BIN(MID(D240,6,1),4),2,2)</f>
        <v>00</v>
      </c>
      <c r="O240" s="1">
        <f t="shared" ref="O240:O303" si="167">HEX2DEC(MID(D240,7,2))</f>
        <v>20</v>
      </c>
      <c r="P240" s="1">
        <f>IF(HEX2DEC(LEFT(E240,4))&gt;=32768,HEX2DEC(LEFT(E240,4))-65536,HEX2DEC(LEFT(E240,4)))/Codes!$N$2</f>
        <v>3.6</v>
      </c>
      <c r="Q240" s="1">
        <f>IF(HEX2DEC(RIGHT(E240,4))&gt;=32768,HEX2DEC(RIGHT(E240,4))-65536,HEX2DEC(RIGHT(E240,4)))/Codes!$N$2</f>
        <v>0</v>
      </c>
      <c r="R240" s="1">
        <f>IF(HEX2DEC(LEFT(F240,4))&gt;=32768,HEX2DEC(LEFT(F240,4))-65536,HEX2DEC(LEFT(F240,4)))/Codes!$N$2</f>
        <v>2.4</v>
      </c>
      <c r="S240" s="1">
        <f>IF(HEX2DEC(RIGHT(F240,4))&gt;=32768,HEX2DEC(RIGHT(F240,4))-65536,HEX2DEC(RIGHT(F240,4)))/Codes!$N$2</f>
        <v>0</v>
      </c>
      <c r="T240" s="18">
        <f t="shared" ref="T240:T303" si="168">ROUNDDOWN(HEX2DEC(LEFT(G240,3))/8,0)</f>
        <v>34</v>
      </c>
      <c r="U240" s="1">
        <f t="shared" ref="U240:U303" si="169">ROUNDDOWN(HEX2DEC(MID(G240,3,3))/4,0)-(512*ROUNDDOWN(HEX2DEC(MID(G240,3,1))/8,0))</f>
        <v>105</v>
      </c>
      <c r="V240" s="1">
        <f t="shared" ref="V240:V303" si="170">RIGHT(HEX2BIN(MID(G240,5,1),4),2)*128+HEX2DEC(MID(G240,6,1))*8+LEFT(HEX2BIN(MID(G240,7,1),4),3)</f>
        <v>0</v>
      </c>
      <c r="W240" s="1" t="str">
        <f t="shared" ref="W240:W303" si="171">MID(HEX2BIN(MID(G240,7,2),8),4,3)</f>
        <v>101</v>
      </c>
      <c r="X240" s="1">
        <f t="shared" ref="X240:X303" si="172">BIN2DEC(RIGHT(HEX2BIN(RIGHT(G240,1),4),2))</f>
        <v>3</v>
      </c>
      <c r="Y240" s="1">
        <f t="shared" ref="Y240:Y303" si="173">ROUNDDOWN(HEX2DEC(LEFT(H240,3))/8,0)</f>
        <v>200</v>
      </c>
      <c r="Z240" s="1" t="str">
        <f>VLOOKUP(BIN2DEC(MID(HEX2BIN(MID(H240,3,2),8),2,5)),Codes!$E$1:$F$18,2)</f>
        <v>Normal</v>
      </c>
      <c r="AA240" s="6" t="str">
        <f t="shared" ref="AA240:AA303" si="174">MID(HEX2BIN(MID(H240,4,1),4),3,1)</f>
        <v>1</v>
      </c>
      <c r="AB240" s="1">
        <f t="shared" ref="AB240:AB303" si="175">(MOD(HEX2DEC(MID(H240,4,1)),2))*64+ROUNDDOWN(HEX2DEC(MID(H240,5,2))/4,0)</f>
        <v>119</v>
      </c>
      <c r="AC240" s="1" t="str">
        <f>VLOOKUP(BIN2DEC(RIGHT(HEX2BIN(MID(H240,6,1),4),1)&amp;LEFT(HEX2BIN(MID(H240,7,1),4),1)),Codes!$K$1:$L$5,2)</f>
        <v>L</v>
      </c>
      <c r="AD240" s="1" t="str">
        <f>VLOOKUP(BIN2DEC(RIGHT(HEX2BIN(MID(H240,7,1),4),3)&amp;LEFT(HEX2BIN(MID(H240,8,1),4),2)),Codes!$H$2:$I$33,2)</f>
        <v>Bat</v>
      </c>
      <c r="AE240" s="1" t="str">
        <f t="shared" ref="AE240:AE303" si="176">MID(HEX2BIN(RIGHT(H240,1),4),3,1)</f>
        <v>1</v>
      </c>
      <c r="AF240" s="1" t="str">
        <f t="shared" ref="AF240:AF303" si="177">RIGHT(HEX2BIN(RIGHT(H240,1),4),1)</f>
        <v>1</v>
      </c>
      <c r="AH240" s="6">
        <f t="shared" ref="AH240:AH303" si="178">ROUNDDOWN(HEX2DEC(MID(H240,6,3))/4,0)-(256*ROUNDDOWN(HEX2DEC(MID(H240,6,1))/4,0))</f>
        <v>69</v>
      </c>
    </row>
    <row r="241" spans="1:34">
      <c r="A241" s="1" t="s">
        <v>764</v>
      </c>
      <c r="B241" s="1" t="s">
        <v>72</v>
      </c>
      <c r="C241" s="6" t="s">
        <v>1430</v>
      </c>
      <c r="D241" s="6" t="s">
        <v>765</v>
      </c>
      <c r="E241" s="6" t="s">
        <v>207</v>
      </c>
      <c r="F241" s="6" t="s">
        <v>232</v>
      </c>
      <c r="G241" s="6" t="s">
        <v>759</v>
      </c>
      <c r="H241" s="6" t="s">
        <v>766</v>
      </c>
      <c r="J241" s="1" t="str">
        <f t="shared" si="162"/>
        <v>001011</v>
      </c>
      <c r="K241" s="1">
        <f t="shared" si="163"/>
        <v>2</v>
      </c>
      <c r="L241" s="6" t="str">
        <f t="shared" si="164"/>
        <v>00000</v>
      </c>
      <c r="M241" s="1">
        <f t="shared" si="165"/>
        <v>57</v>
      </c>
      <c r="N241" s="6" t="str">
        <f t="shared" si="166"/>
        <v>00</v>
      </c>
      <c r="O241" s="1">
        <f t="shared" si="167"/>
        <v>20</v>
      </c>
      <c r="P241" s="1">
        <f>IF(HEX2DEC(LEFT(E241,4))&gt;=32768,HEX2DEC(LEFT(E241,4))-65536,HEX2DEC(LEFT(E241,4)))/Codes!$N$2</f>
        <v>4</v>
      </c>
      <c r="Q241" s="1">
        <f>IF(HEX2DEC(RIGHT(E241,4))&gt;=32768,HEX2DEC(RIGHT(E241,4))-65536,HEX2DEC(RIGHT(E241,4)))/Codes!$N$2</f>
        <v>0</v>
      </c>
      <c r="R241" s="1">
        <f>IF(HEX2DEC(LEFT(F241,4))&gt;=32768,HEX2DEC(LEFT(F241,4))-65536,HEX2DEC(LEFT(F241,4)))/Codes!$N$2</f>
        <v>4.8</v>
      </c>
      <c r="S241" s="1">
        <f>IF(HEX2DEC(RIGHT(F241,4))&gt;=32768,HEX2DEC(RIGHT(F241,4))-65536,HEX2DEC(RIGHT(F241,4)))/Codes!$N$2</f>
        <v>0</v>
      </c>
      <c r="T241" s="18">
        <f t="shared" si="168"/>
        <v>34</v>
      </c>
      <c r="U241" s="1">
        <f t="shared" si="169"/>
        <v>105</v>
      </c>
      <c r="V241" s="1">
        <f t="shared" si="170"/>
        <v>0</v>
      </c>
      <c r="W241" s="1" t="str">
        <f t="shared" si="171"/>
        <v>101</v>
      </c>
      <c r="X241" s="1">
        <f t="shared" si="172"/>
        <v>3</v>
      </c>
      <c r="Y241" s="1">
        <f t="shared" si="173"/>
        <v>205</v>
      </c>
      <c r="Z241" s="1" t="str">
        <f>VLOOKUP(BIN2DEC(MID(HEX2BIN(MID(H241,3,2),8),2,5)),Codes!$E$1:$F$18,2)</f>
        <v>Normal</v>
      </c>
      <c r="AA241" s="6" t="str">
        <f t="shared" si="174"/>
        <v>1</v>
      </c>
      <c r="AB241" s="1">
        <f t="shared" si="175"/>
        <v>119</v>
      </c>
      <c r="AC241" s="1" t="str">
        <f>VLOOKUP(BIN2DEC(RIGHT(HEX2BIN(MID(H241,6,1),4),1)&amp;LEFT(HEX2BIN(MID(H241,7,1),4),1)),Codes!$K$1:$L$5,2)</f>
        <v>L</v>
      </c>
      <c r="AD241" s="1" t="str">
        <f>VLOOKUP(BIN2DEC(RIGHT(HEX2BIN(MID(H241,7,1),4),3)&amp;LEFT(HEX2BIN(MID(H241,8,1),4),2)),Codes!$H$2:$I$33,2)</f>
        <v>Bat</v>
      </c>
      <c r="AE241" s="1" t="str">
        <f t="shared" si="176"/>
        <v>1</v>
      </c>
      <c r="AF241" s="1" t="str">
        <f t="shared" si="177"/>
        <v>1</v>
      </c>
      <c r="AH241" s="6">
        <f t="shared" si="178"/>
        <v>69</v>
      </c>
    </row>
    <row r="242" spans="1:34">
      <c r="A242" s="1" t="s">
        <v>767</v>
      </c>
      <c r="B242" s="1" t="s">
        <v>72</v>
      </c>
      <c r="C242" s="6" t="s">
        <v>1431</v>
      </c>
      <c r="D242" s="6" t="s">
        <v>615</v>
      </c>
      <c r="E242" s="6" t="s">
        <v>573</v>
      </c>
      <c r="F242" s="6" t="s">
        <v>91</v>
      </c>
      <c r="G242" s="6" t="s">
        <v>743</v>
      </c>
      <c r="H242" s="6" t="s">
        <v>768</v>
      </c>
      <c r="J242" s="1" t="str">
        <f t="shared" si="162"/>
        <v>001011</v>
      </c>
      <c r="K242" s="1">
        <f t="shared" si="163"/>
        <v>0</v>
      </c>
      <c r="L242" s="6" t="str">
        <f t="shared" si="164"/>
        <v>00000</v>
      </c>
      <c r="M242" s="1">
        <f t="shared" si="165"/>
        <v>57</v>
      </c>
      <c r="N242" s="6" t="str">
        <f t="shared" si="166"/>
        <v>00</v>
      </c>
      <c r="O242" s="1">
        <f t="shared" si="167"/>
        <v>16</v>
      </c>
      <c r="P242" s="1">
        <f>IF(HEX2DEC(LEFT(E242,4))&gt;=32768,HEX2DEC(LEFT(E242,4))-65536,HEX2DEC(LEFT(E242,4)))/Codes!$N$2</f>
        <v>3.4079999999999999</v>
      </c>
      <c r="Q242" s="1">
        <f>IF(HEX2DEC(RIGHT(E242,4))&gt;=32768,HEX2DEC(RIGHT(E242,4))-65536,HEX2DEC(RIGHT(E242,4)))/Codes!$N$2</f>
        <v>0</v>
      </c>
      <c r="R242" s="1">
        <f>IF(HEX2DEC(LEFT(F242,4))&gt;=32768,HEX2DEC(LEFT(F242,4))-65536,HEX2DEC(LEFT(F242,4)))/Codes!$N$2</f>
        <v>0</v>
      </c>
      <c r="S242" s="1">
        <f>IF(HEX2DEC(RIGHT(F242,4))&gt;=32768,HEX2DEC(RIGHT(F242,4))-65536,HEX2DEC(RIGHT(F242,4)))/Codes!$N$2</f>
        <v>0</v>
      </c>
      <c r="T242" s="18">
        <f t="shared" si="168"/>
        <v>361</v>
      </c>
      <c r="U242" s="1">
        <f t="shared" si="169"/>
        <v>70</v>
      </c>
      <c r="V242" s="1">
        <f t="shared" si="170"/>
        <v>0</v>
      </c>
      <c r="W242" s="1" t="str">
        <f t="shared" si="171"/>
        <v>101</v>
      </c>
      <c r="X242" s="1">
        <f t="shared" si="172"/>
        <v>3</v>
      </c>
      <c r="Y242" s="1">
        <f t="shared" si="173"/>
        <v>35</v>
      </c>
      <c r="Z242" s="1" t="str">
        <f>VLOOKUP(BIN2DEC(MID(HEX2BIN(MID(H242,3,2),8),2,5)),Codes!$E$1:$F$18,2)</f>
        <v>Normal</v>
      </c>
      <c r="AA242" s="6" t="str">
        <f t="shared" si="174"/>
        <v>0</v>
      </c>
      <c r="AB242" s="1">
        <f t="shared" si="175"/>
        <v>0</v>
      </c>
      <c r="AC242" s="1" t="str">
        <f>VLOOKUP(BIN2DEC(RIGHT(HEX2BIN(MID(H242,6,1),4),1)&amp;LEFT(HEX2BIN(MID(H242,7,1),4),1)),Codes!$K$1:$L$5,2)</f>
        <v>S</v>
      </c>
      <c r="AD242" s="1" t="str">
        <f>VLOOKUP(BIN2DEC(RIGHT(HEX2BIN(MID(H242,7,1),4),3)&amp;LEFT(HEX2BIN(MID(H242,8,1),4),2)),Codes!$H$2:$I$33,2)</f>
        <v>Bat</v>
      </c>
      <c r="AE242" s="1" t="str">
        <f t="shared" si="176"/>
        <v>1</v>
      </c>
      <c r="AF242" s="1" t="str">
        <f t="shared" si="177"/>
        <v>1</v>
      </c>
      <c r="AH242" s="6">
        <f t="shared" si="178"/>
        <v>5</v>
      </c>
    </row>
    <row r="243" spans="1:34">
      <c r="A243" s="1" t="s">
        <v>769</v>
      </c>
      <c r="B243" s="1" t="s">
        <v>72</v>
      </c>
      <c r="C243" s="6" t="s">
        <v>1431</v>
      </c>
      <c r="D243" s="6" t="s">
        <v>770</v>
      </c>
      <c r="E243" s="6" t="s">
        <v>589</v>
      </c>
      <c r="F243" s="6" t="s">
        <v>595</v>
      </c>
      <c r="G243" s="6" t="s">
        <v>743</v>
      </c>
      <c r="H243" s="6" t="s">
        <v>768</v>
      </c>
      <c r="J243" s="1" t="str">
        <f t="shared" si="162"/>
        <v>001011</v>
      </c>
      <c r="K243" s="1">
        <f t="shared" si="163"/>
        <v>1</v>
      </c>
      <c r="L243" s="6" t="str">
        <f t="shared" si="164"/>
        <v>00000</v>
      </c>
      <c r="M243" s="1">
        <f t="shared" si="165"/>
        <v>57</v>
      </c>
      <c r="N243" s="6" t="str">
        <f t="shared" si="166"/>
        <v>00</v>
      </c>
      <c r="O243" s="1">
        <f t="shared" si="167"/>
        <v>14</v>
      </c>
      <c r="P243" s="1">
        <f>IF(HEX2DEC(LEFT(E243,4))&gt;=32768,HEX2DEC(LEFT(E243,4))-65536,HEX2DEC(LEFT(E243,4)))/Codes!$N$2</f>
        <v>4.5999999999999996</v>
      </c>
      <c r="Q243" s="1">
        <f>IF(HEX2DEC(RIGHT(E243,4))&gt;=32768,HEX2DEC(RIGHT(E243,4))-65536,HEX2DEC(RIGHT(E243,4)))/Codes!$N$2</f>
        <v>0</v>
      </c>
      <c r="R243" s="1">
        <f>IF(HEX2DEC(LEFT(F243,4))&gt;=32768,HEX2DEC(LEFT(F243,4))-65536,HEX2DEC(LEFT(F243,4)))/Codes!$N$2</f>
        <v>3.0640000000000001</v>
      </c>
      <c r="S243" s="1">
        <f>IF(HEX2DEC(RIGHT(F243,4))&gt;=32768,HEX2DEC(RIGHT(F243,4))-65536,HEX2DEC(RIGHT(F243,4)))/Codes!$N$2</f>
        <v>0</v>
      </c>
      <c r="T243" s="18">
        <f t="shared" si="168"/>
        <v>361</v>
      </c>
      <c r="U243" s="1">
        <f t="shared" si="169"/>
        <v>70</v>
      </c>
      <c r="V243" s="1">
        <f t="shared" si="170"/>
        <v>0</v>
      </c>
      <c r="W243" s="1" t="str">
        <f t="shared" si="171"/>
        <v>101</v>
      </c>
      <c r="X243" s="1">
        <f t="shared" si="172"/>
        <v>3</v>
      </c>
      <c r="Y243" s="1">
        <f t="shared" si="173"/>
        <v>35</v>
      </c>
      <c r="Z243" s="1" t="str">
        <f>VLOOKUP(BIN2DEC(MID(HEX2BIN(MID(H243,3,2),8),2,5)),Codes!$E$1:$F$18,2)</f>
        <v>Normal</v>
      </c>
      <c r="AA243" s="6" t="str">
        <f t="shared" si="174"/>
        <v>0</v>
      </c>
      <c r="AB243" s="1">
        <f t="shared" si="175"/>
        <v>0</v>
      </c>
      <c r="AC243" s="1" t="str">
        <f>VLOOKUP(BIN2DEC(RIGHT(HEX2BIN(MID(H243,6,1),4),1)&amp;LEFT(HEX2BIN(MID(H243,7,1),4),1)),Codes!$K$1:$L$5,2)</f>
        <v>S</v>
      </c>
      <c r="AD243" s="1" t="str">
        <f>VLOOKUP(BIN2DEC(RIGHT(HEX2BIN(MID(H243,7,1),4),3)&amp;LEFT(HEX2BIN(MID(H243,8,1),4),2)),Codes!$H$2:$I$33,2)</f>
        <v>Bat</v>
      </c>
      <c r="AE243" s="1" t="str">
        <f t="shared" si="176"/>
        <v>1</v>
      </c>
      <c r="AF243" s="1" t="str">
        <f t="shared" si="177"/>
        <v>1</v>
      </c>
      <c r="AH243" s="6">
        <f t="shared" si="178"/>
        <v>5</v>
      </c>
    </row>
    <row r="244" spans="1:34">
      <c r="A244" s="1" t="s">
        <v>771</v>
      </c>
      <c r="B244" s="1" t="s">
        <v>72</v>
      </c>
      <c r="C244" s="6" t="s">
        <v>1431</v>
      </c>
      <c r="D244" s="6" t="s">
        <v>756</v>
      </c>
      <c r="E244" s="6" t="s">
        <v>589</v>
      </c>
      <c r="F244" s="6" t="s">
        <v>590</v>
      </c>
      <c r="G244" s="6" t="s">
        <v>743</v>
      </c>
      <c r="H244" s="6" t="s">
        <v>768</v>
      </c>
      <c r="J244" s="1" t="str">
        <f t="shared" si="162"/>
        <v>001011</v>
      </c>
      <c r="K244" s="1">
        <f t="shared" si="163"/>
        <v>2</v>
      </c>
      <c r="L244" s="6" t="str">
        <f t="shared" si="164"/>
        <v>00000</v>
      </c>
      <c r="M244" s="1">
        <f t="shared" si="165"/>
        <v>57</v>
      </c>
      <c r="N244" s="6" t="str">
        <f t="shared" si="166"/>
        <v>00</v>
      </c>
      <c r="O244" s="1">
        <f t="shared" si="167"/>
        <v>12</v>
      </c>
      <c r="P244" s="1">
        <f>IF(HEX2DEC(LEFT(E244,4))&gt;=32768,HEX2DEC(LEFT(E244,4))-65536,HEX2DEC(LEFT(E244,4)))/Codes!$N$2</f>
        <v>4.5999999999999996</v>
      </c>
      <c r="Q244" s="1">
        <f>IF(HEX2DEC(RIGHT(E244,4))&gt;=32768,HEX2DEC(RIGHT(E244,4))-65536,HEX2DEC(RIGHT(E244,4)))/Codes!$N$2</f>
        <v>0</v>
      </c>
      <c r="R244" s="1">
        <f>IF(HEX2DEC(LEFT(F244,4))&gt;=32768,HEX2DEC(LEFT(F244,4))-65536,HEX2DEC(LEFT(F244,4)))/Codes!$N$2</f>
        <v>6.1319999999999997</v>
      </c>
      <c r="S244" s="1">
        <f>IF(HEX2DEC(RIGHT(F244,4))&gt;=32768,HEX2DEC(RIGHT(F244,4))-65536,HEX2DEC(RIGHT(F244,4)))/Codes!$N$2</f>
        <v>0</v>
      </c>
      <c r="T244" s="18">
        <f t="shared" si="168"/>
        <v>361</v>
      </c>
      <c r="U244" s="1">
        <f t="shared" si="169"/>
        <v>70</v>
      </c>
      <c r="V244" s="1">
        <f t="shared" si="170"/>
        <v>0</v>
      </c>
      <c r="W244" s="1" t="str">
        <f t="shared" si="171"/>
        <v>101</v>
      </c>
      <c r="X244" s="1">
        <f t="shared" si="172"/>
        <v>3</v>
      </c>
      <c r="Y244" s="1">
        <f t="shared" si="173"/>
        <v>35</v>
      </c>
      <c r="Z244" s="1" t="str">
        <f>VLOOKUP(BIN2DEC(MID(HEX2BIN(MID(H244,3,2),8),2,5)),Codes!$E$1:$F$18,2)</f>
        <v>Normal</v>
      </c>
      <c r="AA244" s="6" t="str">
        <f t="shared" si="174"/>
        <v>0</v>
      </c>
      <c r="AB244" s="1">
        <f t="shared" si="175"/>
        <v>0</v>
      </c>
      <c r="AC244" s="1" t="str">
        <f>VLOOKUP(BIN2DEC(RIGHT(HEX2BIN(MID(H244,6,1),4),1)&amp;LEFT(HEX2BIN(MID(H244,7,1),4),1)),Codes!$K$1:$L$5,2)</f>
        <v>S</v>
      </c>
      <c r="AD244" s="1" t="str">
        <f>VLOOKUP(BIN2DEC(RIGHT(HEX2BIN(MID(H244,7,1),4),3)&amp;LEFT(HEX2BIN(MID(H244,8,1),4),2)),Codes!$H$2:$I$33,2)</f>
        <v>Bat</v>
      </c>
      <c r="AE244" s="1" t="str">
        <f t="shared" si="176"/>
        <v>1</v>
      </c>
      <c r="AF244" s="1" t="str">
        <f t="shared" si="177"/>
        <v>1</v>
      </c>
      <c r="AH244" s="6">
        <f t="shared" si="178"/>
        <v>5</v>
      </c>
    </row>
    <row r="245" spans="1:34">
      <c r="A245" s="1" t="s">
        <v>772</v>
      </c>
      <c r="B245" s="1" t="s">
        <v>72</v>
      </c>
      <c r="C245" s="6" t="s">
        <v>1870</v>
      </c>
      <c r="D245" s="6" t="s">
        <v>636</v>
      </c>
      <c r="E245" s="6" t="s">
        <v>299</v>
      </c>
      <c r="F245" s="6" t="s">
        <v>773</v>
      </c>
      <c r="G245" s="6" t="s">
        <v>774</v>
      </c>
      <c r="H245" s="6" t="s">
        <v>630</v>
      </c>
      <c r="J245" s="1" t="str">
        <f t="shared" si="162"/>
        <v>001011</v>
      </c>
      <c r="K245" s="1">
        <f t="shared" si="163"/>
        <v>0</v>
      </c>
      <c r="L245" s="6" t="str">
        <f t="shared" si="164"/>
        <v>00000</v>
      </c>
      <c r="M245" s="1">
        <f t="shared" si="165"/>
        <v>57</v>
      </c>
      <c r="N245" s="6" t="str">
        <f t="shared" si="166"/>
        <v>00</v>
      </c>
      <c r="O245" s="1">
        <f t="shared" si="167"/>
        <v>6</v>
      </c>
      <c r="P245" s="1">
        <f>IF(HEX2DEC(LEFT(E245,4))&gt;=32768,HEX2DEC(LEFT(E245,4))-65536,HEX2DEC(LEFT(E245,4)))/Codes!$N$2</f>
        <v>6</v>
      </c>
      <c r="Q245" s="1">
        <f>IF(HEX2DEC(RIGHT(E245,4))&gt;=32768,HEX2DEC(RIGHT(E245,4))-65536,HEX2DEC(RIGHT(E245,4)))/Codes!$N$2</f>
        <v>0</v>
      </c>
      <c r="R245" s="1">
        <f>IF(HEX2DEC(LEFT(F245,4))&gt;=32768,HEX2DEC(LEFT(F245,4))-65536,HEX2DEC(LEFT(F245,4)))/Codes!$N$2</f>
        <v>8.8000000000000007</v>
      </c>
      <c r="S245" s="1">
        <f>IF(HEX2DEC(RIGHT(F245,4))&gt;=32768,HEX2DEC(RIGHT(F245,4))-65536,HEX2DEC(RIGHT(F245,4)))/Codes!$N$2</f>
        <v>0</v>
      </c>
      <c r="T245" s="18">
        <f t="shared" si="168"/>
        <v>60</v>
      </c>
      <c r="U245" s="1">
        <f t="shared" si="169"/>
        <v>100</v>
      </c>
      <c r="V245" s="1">
        <f t="shared" si="170"/>
        <v>0</v>
      </c>
      <c r="W245" s="1" t="str">
        <f t="shared" si="171"/>
        <v>101</v>
      </c>
      <c r="X245" s="1">
        <f t="shared" si="172"/>
        <v>1</v>
      </c>
      <c r="Y245" s="1">
        <f t="shared" si="173"/>
        <v>5</v>
      </c>
      <c r="Z245" s="1" t="str">
        <f>VLOOKUP(BIN2DEC(MID(HEX2BIN(MID(H245,3,2),8),2,5)),Codes!$E$1:$F$18,2)</f>
        <v>Slash</v>
      </c>
      <c r="AA245" s="6" t="str">
        <f t="shared" si="174"/>
        <v>0</v>
      </c>
      <c r="AB245" s="1">
        <f t="shared" si="175"/>
        <v>2</v>
      </c>
      <c r="AC245" s="1" t="str">
        <f>VLOOKUP(BIN2DEC(RIGHT(HEX2BIN(MID(H245,6,1),4),1)&amp;LEFT(HEX2BIN(MID(H245,7,1),4),1)),Codes!$K$1:$L$5,2)</f>
        <v>M</v>
      </c>
      <c r="AD245" s="1" t="str">
        <f>VLOOKUP(BIN2DEC(RIGHT(HEX2BIN(MID(H245,7,1),4),3)&amp;LEFT(HEX2BIN(MID(H245,8,1),4),2)),Codes!$H$2:$I$33,2)</f>
        <v>Kick</v>
      </c>
      <c r="AE245" s="1" t="str">
        <f t="shared" si="176"/>
        <v>1</v>
      </c>
      <c r="AF245" s="1" t="str">
        <f t="shared" si="177"/>
        <v>1</v>
      </c>
      <c r="AH245" s="6">
        <f t="shared" si="178"/>
        <v>34</v>
      </c>
    </row>
    <row r="246" spans="1:34">
      <c r="A246" s="1" t="s">
        <v>775</v>
      </c>
      <c r="B246" s="1" t="s">
        <v>72</v>
      </c>
      <c r="C246" s="6" t="s">
        <v>1870</v>
      </c>
      <c r="D246" s="6" t="s">
        <v>639</v>
      </c>
      <c r="E246" s="6" t="s">
        <v>232</v>
      </c>
      <c r="F246" s="6" t="s">
        <v>395</v>
      </c>
      <c r="G246" s="6" t="s">
        <v>629</v>
      </c>
      <c r="H246" s="6" t="s">
        <v>630</v>
      </c>
      <c r="J246" s="1" t="str">
        <f t="shared" si="162"/>
        <v>001011</v>
      </c>
      <c r="K246" s="1">
        <f t="shared" si="163"/>
        <v>1</v>
      </c>
      <c r="L246" s="6" t="str">
        <f t="shared" si="164"/>
        <v>00000</v>
      </c>
      <c r="M246" s="1">
        <f t="shared" si="165"/>
        <v>57</v>
      </c>
      <c r="N246" s="6" t="str">
        <f t="shared" si="166"/>
        <v>00</v>
      </c>
      <c r="O246" s="1">
        <f t="shared" si="167"/>
        <v>6</v>
      </c>
      <c r="P246" s="1">
        <f>IF(HEX2DEC(LEFT(E246,4))&gt;=32768,HEX2DEC(LEFT(E246,4))-65536,HEX2DEC(LEFT(E246,4)))/Codes!$N$2</f>
        <v>4.8</v>
      </c>
      <c r="Q246" s="1">
        <f>IF(HEX2DEC(RIGHT(E246,4))&gt;=32768,HEX2DEC(RIGHT(E246,4))-65536,HEX2DEC(RIGHT(E246,4)))/Codes!$N$2</f>
        <v>0</v>
      </c>
      <c r="R246" s="1">
        <f>IF(HEX2DEC(LEFT(F246,4))&gt;=32768,HEX2DEC(LEFT(F246,4))-65536,HEX2DEC(LEFT(F246,4)))/Codes!$N$2</f>
        <v>5.6</v>
      </c>
      <c r="S246" s="1">
        <f>IF(HEX2DEC(RIGHT(F246,4))&gt;=32768,HEX2DEC(RIGHT(F246,4))-65536,HEX2DEC(RIGHT(F246,4)))/Codes!$N$2</f>
        <v>0</v>
      </c>
      <c r="T246" s="18">
        <f t="shared" si="168"/>
        <v>60</v>
      </c>
      <c r="U246" s="1">
        <f t="shared" si="169"/>
        <v>100</v>
      </c>
      <c r="V246" s="1">
        <f t="shared" si="170"/>
        <v>0</v>
      </c>
      <c r="W246" s="1" t="str">
        <f t="shared" si="171"/>
        <v>101</v>
      </c>
      <c r="X246" s="1">
        <f t="shared" si="172"/>
        <v>3</v>
      </c>
      <c r="Y246" s="1">
        <f t="shared" si="173"/>
        <v>5</v>
      </c>
      <c r="Z246" s="1" t="str">
        <f>VLOOKUP(BIN2DEC(MID(HEX2BIN(MID(H246,3,2),8),2,5)),Codes!$E$1:$F$18,2)</f>
        <v>Slash</v>
      </c>
      <c r="AA246" s="6" t="str">
        <f t="shared" si="174"/>
        <v>0</v>
      </c>
      <c r="AB246" s="1">
        <f t="shared" si="175"/>
        <v>2</v>
      </c>
      <c r="AC246" s="1" t="str">
        <f>VLOOKUP(BIN2DEC(RIGHT(HEX2BIN(MID(H246,6,1),4),1)&amp;LEFT(HEX2BIN(MID(H246,7,1),4),1)),Codes!$K$1:$L$5,2)</f>
        <v>M</v>
      </c>
      <c r="AD246" s="1" t="str">
        <f>VLOOKUP(BIN2DEC(RIGHT(HEX2BIN(MID(H246,7,1),4),3)&amp;LEFT(HEX2BIN(MID(H246,8,1),4),2)),Codes!$H$2:$I$33,2)</f>
        <v>Kick</v>
      </c>
      <c r="AE246" s="1" t="str">
        <f t="shared" si="176"/>
        <v>1</v>
      </c>
      <c r="AF246" s="1" t="str">
        <f t="shared" si="177"/>
        <v>1</v>
      </c>
      <c r="AH246" s="6">
        <f t="shared" si="178"/>
        <v>34</v>
      </c>
    </row>
    <row r="247" spans="1:34">
      <c r="A247" s="1" t="s">
        <v>776</v>
      </c>
      <c r="B247" s="1" t="s">
        <v>72</v>
      </c>
      <c r="C247" s="6" t="s">
        <v>1870</v>
      </c>
      <c r="D247" s="6" t="s">
        <v>777</v>
      </c>
      <c r="E247" s="6" t="s">
        <v>265</v>
      </c>
      <c r="F247" s="6" t="s">
        <v>91</v>
      </c>
      <c r="G247" s="6" t="s">
        <v>629</v>
      </c>
      <c r="H247" s="6" t="s">
        <v>630</v>
      </c>
      <c r="J247" s="1" t="str">
        <f t="shared" si="162"/>
        <v>001011</v>
      </c>
      <c r="K247" s="1">
        <f t="shared" si="163"/>
        <v>2</v>
      </c>
      <c r="L247" s="6" t="str">
        <f t="shared" si="164"/>
        <v>00000</v>
      </c>
      <c r="M247" s="1">
        <f t="shared" si="165"/>
        <v>57</v>
      </c>
      <c r="N247" s="6" t="str">
        <f t="shared" si="166"/>
        <v>00</v>
      </c>
      <c r="O247" s="1">
        <f t="shared" si="167"/>
        <v>6</v>
      </c>
      <c r="P247" s="1">
        <f>IF(HEX2DEC(LEFT(E247,4))&gt;=32768,HEX2DEC(LEFT(E247,4))-65536,HEX2DEC(LEFT(E247,4)))/Codes!$N$2</f>
        <v>2.4</v>
      </c>
      <c r="Q247" s="1">
        <f>IF(HEX2DEC(RIGHT(E247,4))&gt;=32768,HEX2DEC(RIGHT(E247,4))-65536,HEX2DEC(RIGHT(E247,4)))/Codes!$N$2</f>
        <v>0</v>
      </c>
      <c r="R247" s="1">
        <f>IF(HEX2DEC(LEFT(F247,4))&gt;=32768,HEX2DEC(LEFT(F247,4))-65536,HEX2DEC(LEFT(F247,4)))/Codes!$N$2</f>
        <v>0</v>
      </c>
      <c r="S247" s="1">
        <f>IF(HEX2DEC(RIGHT(F247,4))&gt;=32768,HEX2DEC(RIGHT(F247,4))-65536,HEX2DEC(RIGHT(F247,4)))/Codes!$N$2</f>
        <v>0</v>
      </c>
      <c r="T247" s="18">
        <f t="shared" si="168"/>
        <v>60</v>
      </c>
      <c r="U247" s="1">
        <f t="shared" si="169"/>
        <v>100</v>
      </c>
      <c r="V247" s="1">
        <f t="shared" si="170"/>
        <v>0</v>
      </c>
      <c r="W247" s="1" t="str">
        <f t="shared" si="171"/>
        <v>101</v>
      </c>
      <c r="X247" s="1">
        <f t="shared" si="172"/>
        <v>3</v>
      </c>
      <c r="Y247" s="1">
        <f t="shared" si="173"/>
        <v>5</v>
      </c>
      <c r="Z247" s="1" t="str">
        <f>VLOOKUP(BIN2DEC(MID(HEX2BIN(MID(H247,3,2),8),2,5)),Codes!$E$1:$F$18,2)</f>
        <v>Slash</v>
      </c>
      <c r="AA247" s="6" t="str">
        <f t="shared" si="174"/>
        <v>0</v>
      </c>
      <c r="AB247" s="1">
        <f t="shared" si="175"/>
        <v>2</v>
      </c>
      <c r="AC247" s="1" t="str">
        <f>VLOOKUP(BIN2DEC(RIGHT(HEX2BIN(MID(H247,6,1),4),1)&amp;LEFT(HEX2BIN(MID(H247,7,1),4),1)),Codes!$K$1:$L$5,2)</f>
        <v>M</v>
      </c>
      <c r="AD247" s="1" t="str">
        <f>VLOOKUP(BIN2DEC(RIGHT(HEX2BIN(MID(H247,7,1),4),3)&amp;LEFT(HEX2BIN(MID(H247,8,1),4),2)),Codes!$H$2:$I$33,2)</f>
        <v>Kick</v>
      </c>
      <c r="AE247" s="1" t="str">
        <f t="shared" si="176"/>
        <v>1</v>
      </c>
      <c r="AF247" s="1" t="str">
        <f t="shared" si="177"/>
        <v>1</v>
      </c>
      <c r="AH247" s="6">
        <f t="shared" si="178"/>
        <v>34</v>
      </c>
    </row>
    <row r="248" spans="1:34">
      <c r="A248" s="1" t="s">
        <v>778</v>
      </c>
      <c r="B248" s="1" t="s">
        <v>72</v>
      </c>
      <c r="C248" s="6" t="s">
        <v>1871</v>
      </c>
      <c r="D248" s="6" t="s">
        <v>742</v>
      </c>
      <c r="E248" s="6" t="s">
        <v>299</v>
      </c>
      <c r="F248" s="6" t="s">
        <v>773</v>
      </c>
      <c r="G248" s="6" t="s">
        <v>774</v>
      </c>
      <c r="H248" s="6" t="s">
        <v>633</v>
      </c>
      <c r="J248" s="1" t="str">
        <f t="shared" si="162"/>
        <v>001011</v>
      </c>
      <c r="K248" s="1">
        <f t="shared" si="163"/>
        <v>0</v>
      </c>
      <c r="L248" s="6" t="str">
        <f t="shared" si="164"/>
        <v>00000</v>
      </c>
      <c r="M248" s="1">
        <f t="shared" si="165"/>
        <v>57</v>
      </c>
      <c r="N248" s="6" t="str">
        <f t="shared" si="166"/>
        <v>00</v>
      </c>
      <c r="O248" s="1">
        <f t="shared" si="167"/>
        <v>13</v>
      </c>
      <c r="P248" s="1">
        <f>IF(HEX2DEC(LEFT(E248,4))&gt;=32768,HEX2DEC(LEFT(E248,4))-65536,HEX2DEC(LEFT(E248,4)))/Codes!$N$2</f>
        <v>6</v>
      </c>
      <c r="Q248" s="1">
        <f>IF(HEX2DEC(RIGHT(E248,4))&gt;=32768,HEX2DEC(RIGHT(E248,4))-65536,HEX2DEC(RIGHT(E248,4)))/Codes!$N$2</f>
        <v>0</v>
      </c>
      <c r="R248" s="1">
        <f>IF(HEX2DEC(LEFT(F248,4))&gt;=32768,HEX2DEC(LEFT(F248,4))-65536,HEX2DEC(LEFT(F248,4)))/Codes!$N$2</f>
        <v>8.8000000000000007</v>
      </c>
      <c r="S248" s="1">
        <f>IF(HEX2DEC(RIGHT(F248,4))&gt;=32768,HEX2DEC(RIGHT(F248,4))-65536,HEX2DEC(RIGHT(F248,4)))/Codes!$N$2</f>
        <v>0</v>
      </c>
      <c r="T248" s="18">
        <f t="shared" si="168"/>
        <v>60</v>
      </c>
      <c r="U248" s="1">
        <f t="shared" si="169"/>
        <v>100</v>
      </c>
      <c r="V248" s="1">
        <f t="shared" si="170"/>
        <v>0</v>
      </c>
      <c r="W248" s="1" t="str">
        <f t="shared" si="171"/>
        <v>101</v>
      </c>
      <c r="X248" s="1">
        <f t="shared" si="172"/>
        <v>1</v>
      </c>
      <c r="Y248" s="1">
        <f t="shared" si="173"/>
        <v>10</v>
      </c>
      <c r="Z248" s="1" t="str">
        <f>VLOOKUP(BIN2DEC(MID(HEX2BIN(MID(H248,3,2),8),2,5)),Codes!$E$1:$F$18,2)</f>
        <v>Slash</v>
      </c>
      <c r="AA248" s="6" t="str">
        <f t="shared" si="174"/>
        <v>0</v>
      </c>
      <c r="AB248" s="1">
        <f t="shared" si="175"/>
        <v>4</v>
      </c>
      <c r="AC248" s="1" t="str">
        <f>VLOOKUP(BIN2DEC(RIGHT(HEX2BIN(MID(H248,6,1),4),1)&amp;LEFT(HEX2BIN(MID(H248,7,1),4),1)),Codes!$K$1:$L$5,2)</f>
        <v>L</v>
      </c>
      <c r="AD248" s="1" t="str">
        <f>VLOOKUP(BIN2DEC(RIGHT(HEX2BIN(MID(H248,7,1),4),3)&amp;LEFT(HEX2BIN(MID(H248,8,1),4),2)),Codes!$H$2:$I$33,2)</f>
        <v>Kick</v>
      </c>
      <c r="AE248" s="1" t="str">
        <f t="shared" si="176"/>
        <v>1</v>
      </c>
      <c r="AF248" s="1" t="str">
        <f t="shared" si="177"/>
        <v>1</v>
      </c>
      <c r="AH248" s="6">
        <f t="shared" si="178"/>
        <v>66</v>
      </c>
    </row>
    <row r="249" spans="1:34">
      <c r="A249" s="1" t="s">
        <v>779</v>
      </c>
      <c r="B249" s="1" t="s">
        <v>72</v>
      </c>
      <c r="C249" s="6" t="s">
        <v>1871</v>
      </c>
      <c r="D249" s="6" t="s">
        <v>780</v>
      </c>
      <c r="E249" s="6" t="s">
        <v>232</v>
      </c>
      <c r="F249" s="6" t="s">
        <v>395</v>
      </c>
      <c r="G249" s="6" t="s">
        <v>629</v>
      </c>
      <c r="H249" s="6" t="s">
        <v>633</v>
      </c>
      <c r="J249" s="1" t="str">
        <f t="shared" si="162"/>
        <v>001011</v>
      </c>
      <c r="K249" s="1">
        <f t="shared" si="163"/>
        <v>1</v>
      </c>
      <c r="L249" s="6" t="str">
        <f t="shared" si="164"/>
        <v>00000</v>
      </c>
      <c r="M249" s="1">
        <f t="shared" si="165"/>
        <v>57</v>
      </c>
      <c r="N249" s="6" t="str">
        <f t="shared" si="166"/>
        <v>00</v>
      </c>
      <c r="O249" s="1">
        <f t="shared" si="167"/>
        <v>13</v>
      </c>
      <c r="P249" s="1">
        <f>IF(HEX2DEC(LEFT(E249,4))&gt;=32768,HEX2DEC(LEFT(E249,4))-65536,HEX2DEC(LEFT(E249,4)))/Codes!$N$2</f>
        <v>4.8</v>
      </c>
      <c r="Q249" s="1">
        <f>IF(HEX2DEC(RIGHT(E249,4))&gt;=32768,HEX2DEC(RIGHT(E249,4))-65536,HEX2DEC(RIGHT(E249,4)))/Codes!$N$2</f>
        <v>0</v>
      </c>
      <c r="R249" s="1">
        <f>IF(HEX2DEC(LEFT(F249,4))&gt;=32768,HEX2DEC(LEFT(F249,4))-65536,HEX2DEC(LEFT(F249,4)))/Codes!$N$2</f>
        <v>5.6</v>
      </c>
      <c r="S249" s="1">
        <f>IF(HEX2DEC(RIGHT(F249,4))&gt;=32768,HEX2DEC(RIGHT(F249,4))-65536,HEX2DEC(RIGHT(F249,4)))/Codes!$N$2</f>
        <v>0</v>
      </c>
      <c r="T249" s="18">
        <f t="shared" si="168"/>
        <v>60</v>
      </c>
      <c r="U249" s="1">
        <f t="shared" si="169"/>
        <v>100</v>
      </c>
      <c r="V249" s="1">
        <f t="shared" si="170"/>
        <v>0</v>
      </c>
      <c r="W249" s="1" t="str">
        <f t="shared" si="171"/>
        <v>101</v>
      </c>
      <c r="X249" s="1">
        <f t="shared" si="172"/>
        <v>3</v>
      </c>
      <c r="Y249" s="1">
        <f t="shared" si="173"/>
        <v>10</v>
      </c>
      <c r="Z249" s="1" t="str">
        <f>VLOOKUP(BIN2DEC(MID(HEX2BIN(MID(H249,3,2),8),2,5)),Codes!$E$1:$F$18,2)</f>
        <v>Slash</v>
      </c>
      <c r="AA249" s="6" t="str">
        <f t="shared" si="174"/>
        <v>0</v>
      </c>
      <c r="AB249" s="1">
        <f t="shared" si="175"/>
        <v>4</v>
      </c>
      <c r="AC249" s="1" t="str">
        <f>VLOOKUP(BIN2DEC(RIGHT(HEX2BIN(MID(H249,6,1),4),1)&amp;LEFT(HEX2BIN(MID(H249,7,1),4),1)),Codes!$K$1:$L$5,2)</f>
        <v>L</v>
      </c>
      <c r="AD249" s="1" t="str">
        <f>VLOOKUP(BIN2DEC(RIGHT(HEX2BIN(MID(H249,7,1),4),3)&amp;LEFT(HEX2BIN(MID(H249,8,1),4),2)),Codes!$H$2:$I$33,2)</f>
        <v>Kick</v>
      </c>
      <c r="AE249" s="1" t="str">
        <f t="shared" si="176"/>
        <v>1</v>
      </c>
      <c r="AF249" s="1" t="str">
        <f t="shared" si="177"/>
        <v>1</v>
      </c>
      <c r="AH249" s="6">
        <f t="shared" si="178"/>
        <v>66</v>
      </c>
    </row>
    <row r="250" spans="1:34">
      <c r="A250" s="1" t="s">
        <v>781</v>
      </c>
      <c r="B250" s="1" t="s">
        <v>72</v>
      </c>
      <c r="C250" s="6" t="s">
        <v>1871</v>
      </c>
      <c r="D250" s="6" t="s">
        <v>782</v>
      </c>
      <c r="E250" s="6" t="s">
        <v>265</v>
      </c>
      <c r="F250" s="6" t="s">
        <v>91</v>
      </c>
      <c r="G250" s="6" t="s">
        <v>629</v>
      </c>
      <c r="H250" s="6" t="s">
        <v>633</v>
      </c>
      <c r="J250" s="1" t="str">
        <f t="shared" si="162"/>
        <v>001011</v>
      </c>
      <c r="K250" s="1">
        <f t="shared" si="163"/>
        <v>2</v>
      </c>
      <c r="L250" s="6" t="str">
        <f t="shared" si="164"/>
        <v>00000</v>
      </c>
      <c r="M250" s="1">
        <f t="shared" si="165"/>
        <v>57</v>
      </c>
      <c r="N250" s="6" t="str">
        <f t="shared" si="166"/>
        <v>00</v>
      </c>
      <c r="O250" s="1">
        <f t="shared" si="167"/>
        <v>13</v>
      </c>
      <c r="P250" s="1">
        <f>IF(HEX2DEC(LEFT(E250,4))&gt;=32768,HEX2DEC(LEFT(E250,4))-65536,HEX2DEC(LEFT(E250,4)))/Codes!$N$2</f>
        <v>2.4</v>
      </c>
      <c r="Q250" s="1">
        <f>IF(HEX2DEC(RIGHT(E250,4))&gt;=32768,HEX2DEC(RIGHT(E250,4))-65536,HEX2DEC(RIGHT(E250,4)))/Codes!$N$2</f>
        <v>0</v>
      </c>
      <c r="R250" s="1">
        <f>IF(HEX2DEC(LEFT(F250,4))&gt;=32768,HEX2DEC(LEFT(F250,4))-65536,HEX2DEC(LEFT(F250,4)))/Codes!$N$2</f>
        <v>0</v>
      </c>
      <c r="S250" s="1">
        <f>IF(HEX2DEC(RIGHT(F250,4))&gt;=32768,HEX2DEC(RIGHT(F250,4))-65536,HEX2DEC(RIGHT(F250,4)))/Codes!$N$2</f>
        <v>0</v>
      </c>
      <c r="T250" s="18">
        <f t="shared" si="168"/>
        <v>60</v>
      </c>
      <c r="U250" s="1">
        <f t="shared" si="169"/>
        <v>100</v>
      </c>
      <c r="V250" s="1">
        <f t="shared" si="170"/>
        <v>0</v>
      </c>
      <c r="W250" s="1" t="str">
        <f t="shared" si="171"/>
        <v>101</v>
      </c>
      <c r="X250" s="1">
        <f t="shared" si="172"/>
        <v>3</v>
      </c>
      <c r="Y250" s="1">
        <f t="shared" si="173"/>
        <v>10</v>
      </c>
      <c r="Z250" s="1" t="str">
        <f>VLOOKUP(BIN2DEC(MID(HEX2BIN(MID(H250,3,2),8),2,5)),Codes!$E$1:$F$18,2)</f>
        <v>Slash</v>
      </c>
      <c r="AA250" s="6" t="str">
        <f t="shared" si="174"/>
        <v>0</v>
      </c>
      <c r="AB250" s="1">
        <f t="shared" si="175"/>
        <v>4</v>
      </c>
      <c r="AC250" s="1" t="str">
        <f>VLOOKUP(BIN2DEC(RIGHT(HEX2BIN(MID(H250,6,1),4),1)&amp;LEFT(HEX2BIN(MID(H250,7,1),4),1)),Codes!$K$1:$L$5,2)</f>
        <v>L</v>
      </c>
      <c r="AD250" s="1" t="str">
        <f>VLOOKUP(BIN2DEC(RIGHT(HEX2BIN(MID(H250,7,1),4),3)&amp;LEFT(HEX2BIN(MID(H250,8,1),4),2)),Codes!$H$2:$I$33,2)</f>
        <v>Kick</v>
      </c>
      <c r="AE250" s="1" t="str">
        <f t="shared" si="176"/>
        <v>1</v>
      </c>
      <c r="AF250" s="1" t="str">
        <f t="shared" si="177"/>
        <v>1</v>
      </c>
      <c r="AH250" s="6">
        <f t="shared" si="178"/>
        <v>66</v>
      </c>
    </row>
    <row r="251" spans="1:34">
      <c r="A251" s="1" t="s">
        <v>783</v>
      </c>
      <c r="B251" s="1" t="s">
        <v>72</v>
      </c>
      <c r="C251" s="6" t="s">
        <v>1872</v>
      </c>
      <c r="D251" s="6" t="s">
        <v>784</v>
      </c>
      <c r="E251" s="6" t="s">
        <v>299</v>
      </c>
      <c r="F251" s="6" t="s">
        <v>773</v>
      </c>
      <c r="G251" s="6" t="s">
        <v>774</v>
      </c>
      <c r="H251" s="6" t="s">
        <v>785</v>
      </c>
      <c r="J251" s="1" t="str">
        <f t="shared" si="162"/>
        <v>001011</v>
      </c>
      <c r="K251" s="1">
        <f t="shared" si="163"/>
        <v>0</v>
      </c>
      <c r="L251" s="6" t="str">
        <f t="shared" si="164"/>
        <v>00000</v>
      </c>
      <c r="M251" s="1">
        <f t="shared" si="165"/>
        <v>57</v>
      </c>
      <c r="N251" s="6" t="str">
        <f t="shared" si="166"/>
        <v>00</v>
      </c>
      <c r="O251" s="1">
        <f t="shared" si="167"/>
        <v>18</v>
      </c>
      <c r="P251" s="1">
        <f>IF(HEX2DEC(LEFT(E251,4))&gt;=32768,HEX2DEC(LEFT(E251,4))-65536,HEX2DEC(LEFT(E251,4)))/Codes!$N$2</f>
        <v>6</v>
      </c>
      <c r="Q251" s="1">
        <f>IF(HEX2DEC(RIGHT(E251,4))&gt;=32768,HEX2DEC(RIGHT(E251,4))-65536,HEX2DEC(RIGHT(E251,4)))/Codes!$N$2</f>
        <v>0</v>
      </c>
      <c r="R251" s="1">
        <f>IF(HEX2DEC(LEFT(F251,4))&gt;=32768,HEX2DEC(LEFT(F251,4))-65536,HEX2DEC(LEFT(F251,4)))/Codes!$N$2</f>
        <v>8.8000000000000007</v>
      </c>
      <c r="S251" s="1">
        <f>IF(HEX2DEC(RIGHT(F251,4))&gt;=32768,HEX2DEC(RIGHT(F251,4))-65536,HEX2DEC(RIGHT(F251,4)))/Codes!$N$2</f>
        <v>0</v>
      </c>
      <c r="T251" s="18">
        <f t="shared" si="168"/>
        <v>60</v>
      </c>
      <c r="U251" s="1">
        <f t="shared" si="169"/>
        <v>100</v>
      </c>
      <c r="V251" s="1">
        <f t="shared" si="170"/>
        <v>0</v>
      </c>
      <c r="W251" s="1" t="str">
        <f t="shared" si="171"/>
        <v>101</v>
      </c>
      <c r="X251" s="1">
        <f t="shared" si="172"/>
        <v>1</v>
      </c>
      <c r="Y251" s="1">
        <f t="shared" si="173"/>
        <v>24</v>
      </c>
      <c r="Z251" s="1" t="str">
        <f>VLOOKUP(BIN2DEC(MID(HEX2BIN(MID(H251,3,2),8),2,5)),Codes!$E$1:$F$18,2)</f>
        <v>Slash</v>
      </c>
      <c r="AA251" s="6" t="str">
        <f t="shared" si="174"/>
        <v>0</v>
      </c>
      <c r="AB251" s="1">
        <f t="shared" si="175"/>
        <v>6</v>
      </c>
      <c r="AC251" s="1" t="str">
        <f>VLOOKUP(BIN2DEC(RIGHT(HEX2BIN(MID(H251,6,1),4),1)&amp;LEFT(HEX2BIN(MID(H251,7,1),4),1)),Codes!$K$1:$L$5,2)</f>
        <v>L</v>
      </c>
      <c r="AD251" s="1" t="str">
        <f>VLOOKUP(BIN2DEC(RIGHT(HEX2BIN(MID(H251,7,1),4),3)&amp;LEFT(HEX2BIN(MID(H251,8,1),4),2)),Codes!$H$2:$I$33,2)</f>
        <v>Kick</v>
      </c>
      <c r="AE251" s="1" t="str">
        <f t="shared" si="176"/>
        <v>1</v>
      </c>
      <c r="AF251" s="1" t="str">
        <f t="shared" si="177"/>
        <v>1</v>
      </c>
      <c r="AH251" s="6">
        <f t="shared" si="178"/>
        <v>66</v>
      </c>
    </row>
    <row r="252" spans="1:34">
      <c r="A252" s="1" t="s">
        <v>786</v>
      </c>
      <c r="B252" s="1" t="s">
        <v>72</v>
      </c>
      <c r="C252" s="6" t="s">
        <v>1872</v>
      </c>
      <c r="D252" s="6" t="s">
        <v>787</v>
      </c>
      <c r="E252" s="6" t="s">
        <v>232</v>
      </c>
      <c r="F252" s="6" t="s">
        <v>395</v>
      </c>
      <c r="G252" s="6" t="s">
        <v>629</v>
      </c>
      <c r="H252" s="6" t="s">
        <v>785</v>
      </c>
      <c r="J252" s="1" t="str">
        <f t="shared" si="162"/>
        <v>001011</v>
      </c>
      <c r="K252" s="1">
        <f t="shared" si="163"/>
        <v>1</v>
      </c>
      <c r="L252" s="6" t="str">
        <f t="shared" si="164"/>
        <v>00000</v>
      </c>
      <c r="M252" s="1">
        <f t="shared" si="165"/>
        <v>57</v>
      </c>
      <c r="N252" s="6" t="str">
        <f t="shared" si="166"/>
        <v>00</v>
      </c>
      <c r="O252" s="1">
        <f t="shared" si="167"/>
        <v>18</v>
      </c>
      <c r="P252" s="1">
        <f>IF(HEX2DEC(LEFT(E252,4))&gt;=32768,HEX2DEC(LEFT(E252,4))-65536,HEX2DEC(LEFT(E252,4)))/Codes!$N$2</f>
        <v>4.8</v>
      </c>
      <c r="Q252" s="1">
        <f>IF(HEX2DEC(RIGHT(E252,4))&gt;=32768,HEX2DEC(RIGHT(E252,4))-65536,HEX2DEC(RIGHT(E252,4)))/Codes!$N$2</f>
        <v>0</v>
      </c>
      <c r="R252" s="1">
        <f>IF(HEX2DEC(LEFT(F252,4))&gt;=32768,HEX2DEC(LEFT(F252,4))-65536,HEX2DEC(LEFT(F252,4)))/Codes!$N$2</f>
        <v>5.6</v>
      </c>
      <c r="S252" s="1">
        <f>IF(HEX2DEC(RIGHT(F252,4))&gt;=32768,HEX2DEC(RIGHT(F252,4))-65536,HEX2DEC(RIGHT(F252,4)))/Codes!$N$2</f>
        <v>0</v>
      </c>
      <c r="T252" s="18">
        <f t="shared" si="168"/>
        <v>60</v>
      </c>
      <c r="U252" s="1">
        <f t="shared" si="169"/>
        <v>100</v>
      </c>
      <c r="V252" s="1">
        <f t="shared" si="170"/>
        <v>0</v>
      </c>
      <c r="W252" s="1" t="str">
        <f t="shared" si="171"/>
        <v>101</v>
      </c>
      <c r="X252" s="1">
        <f t="shared" si="172"/>
        <v>3</v>
      </c>
      <c r="Y252" s="1">
        <f t="shared" si="173"/>
        <v>24</v>
      </c>
      <c r="Z252" s="1" t="str">
        <f>VLOOKUP(BIN2DEC(MID(HEX2BIN(MID(H252,3,2),8),2,5)),Codes!$E$1:$F$18,2)</f>
        <v>Slash</v>
      </c>
      <c r="AA252" s="6" t="str">
        <f t="shared" si="174"/>
        <v>0</v>
      </c>
      <c r="AB252" s="1">
        <f t="shared" si="175"/>
        <v>6</v>
      </c>
      <c r="AC252" s="1" t="str">
        <f>VLOOKUP(BIN2DEC(RIGHT(HEX2BIN(MID(H252,6,1),4),1)&amp;LEFT(HEX2BIN(MID(H252,7,1),4),1)),Codes!$K$1:$L$5,2)</f>
        <v>L</v>
      </c>
      <c r="AD252" s="1" t="str">
        <f>VLOOKUP(BIN2DEC(RIGHT(HEX2BIN(MID(H252,7,1),4),3)&amp;LEFT(HEX2BIN(MID(H252,8,1),4),2)),Codes!$H$2:$I$33,2)</f>
        <v>Kick</v>
      </c>
      <c r="AE252" s="1" t="str">
        <f t="shared" si="176"/>
        <v>1</v>
      </c>
      <c r="AF252" s="1" t="str">
        <f t="shared" si="177"/>
        <v>1</v>
      </c>
      <c r="AH252" s="6">
        <f t="shared" si="178"/>
        <v>66</v>
      </c>
    </row>
    <row r="253" spans="1:34">
      <c r="A253" s="1" t="s">
        <v>788</v>
      </c>
      <c r="B253" s="1" t="s">
        <v>72</v>
      </c>
      <c r="C253" s="6" t="s">
        <v>1872</v>
      </c>
      <c r="D253" s="6" t="s">
        <v>789</v>
      </c>
      <c r="E253" s="6" t="s">
        <v>265</v>
      </c>
      <c r="F253" s="6" t="s">
        <v>91</v>
      </c>
      <c r="G253" s="6" t="s">
        <v>629</v>
      </c>
      <c r="H253" s="6" t="s">
        <v>785</v>
      </c>
      <c r="J253" s="1" t="str">
        <f t="shared" si="162"/>
        <v>001011</v>
      </c>
      <c r="K253" s="1">
        <f t="shared" si="163"/>
        <v>2</v>
      </c>
      <c r="L253" s="6" t="str">
        <f t="shared" si="164"/>
        <v>00000</v>
      </c>
      <c r="M253" s="1">
        <f t="shared" si="165"/>
        <v>57</v>
      </c>
      <c r="N253" s="6" t="str">
        <f t="shared" si="166"/>
        <v>00</v>
      </c>
      <c r="O253" s="1">
        <f t="shared" si="167"/>
        <v>18</v>
      </c>
      <c r="P253" s="1">
        <f>IF(HEX2DEC(LEFT(E253,4))&gt;=32768,HEX2DEC(LEFT(E253,4))-65536,HEX2DEC(LEFT(E253,4)))/Codes!$N$2</f>
        <v>2.4</v>
      </c>
      <c r="Q253" s="1">
        <f>IF(HEX2DEC(RIGHT(E253,4))&gt;=32768,HEX2DEC(RIGHT(E253,4))-65536,HEX2DEC(RIGHT(E253,4)))/Codes!$N$2</f>
        <v>0</v>
      </c>
      <c r="R253" s="1">
        <f>IF(HEX2DEC(LEFT(F253,4))&gt;=32768,HEX2DEC(LEFT(F253,4))-65536,HEX2DEC(LEFT(F253,4)))/Codes!$N$2</f>
        <v>0</v>
      </c>
      <c r="S253" s="1">
        <f>IF(HEX2DEC(RIGHT(F253,4))&gt;=32768,HEX2DEC(RIGHT(F253,4))-65536,HEX2DEC(RIGHT(F253,4)))/Codes!$N$2</f>
        <v>0</v>
      </c>
      <c r="T253" s="18">
        <f t="shared" si="168"/>
        <v>60</v>
      </c>
      <c r="U253" s="1">
        <f t="shared" si="169"/>
        <v>100</v>
      </c>
      <c r="V253" s="1">
        <f t="shared" si="170"/>
        <v>0</v>
      </c>
      <c r="W253" s="1" t="str">
        <f t="shared" si="171"/>
        <v>101</v>
      </c>
      <c r="X253" s="1">
        <f t="shared" si="172"/>
        <v>3</v>
      </c>
      <c r="Y253" s="1">
        <f t="shared" si="173"/>
        <v>24</v>
      </c>
      <c r="Z253" s="1" t="str">
        <f>VLOOKUP(BIN2DEC(MID(HEX2BIN(MID(H253,3,2),8),2,5)),Codes!$E$1:$F$18,2)</f>
        <v>Slash</v>
      </c>
      <c r="AA253" s="6" t="str">
        <f t="shared" si="174"/>
        <v>0</v>
      </c>
      <c r="AB253" s="1">
        <f t="shared" si="175"/>
        <v>6</v>
      </c>
      <c r="AC253" s="1" t="str">
        <f>VLOOKUP(BIN2DEC(RIGHT(HEX2BIN(MID(H253,6,1),4),1)&amp;LEFT(HEX2BIN(MID(H253,7,1),4),1)),Codes!$K$1:$L$5,2)</f>
        <v>L</v>
      </c>
      <c r="AD253" s="1" t="str">
        <f>VLOOKUP(BIN2DEC(RIGHT(HEX2BIN(MID(H253,7,1),4),3)&amp;LEFT(HEX2BIN(MID(H253,8,1),4),2)),Codes!$H$2:$I$33,2)</f>
        <v>Kick</v>
      </c>
      <c r="AE253" s="1" t="str">
        <f t="shared" si="176"/>
        <v>1</v>
      </c>
      <c r="AF253" s="1" t="str">
        <f t="shared" si="177"/>
        <v>1</v>
      </c>
      <c r="AH253" s="6">
        <f t="shared" si="178"/>
        <v>66</v>
      </c>
    </row>
    <row r="254" spans="1:34">
      <c r="A254" s="1" t="s">
        <v>790</v>
      </c>
      <c r="B254" s="1" t="s">
        <v>72</v>
      </c>
      <c r="C254" s="6" t="s">
        <v>1873</v>
      </c>
      <c r="D254" s="6" t="s">
        <v>729</v>
      </c>
      <c r="E254" s="6" t="s">
        <v>299</v>
      </c>
      <c r="F254" s="6" t="s">
        <v>773</v>
      </c>
      <c r="G254" s="6" t="s">
        <v>791</v>
      </c>
      <c r="H254" s="6" t="s">
        <v>792</v>
      </c>
      <c r="J254" s="1" t="str">
        <f t="shared" si="162"/>
        <v>001011</v>
      </c>
      <c r="K254" s="1">
        <f t="shared" si="163"/>
        <v>0</v>
      </c>
      <c r="L254" s="6" t="str">
        <f t="shared" si="164"/>
        <v>00000</v>
      </c>
      <c r="M254" s="1">
        <f t="shared" si="165"/>
        <v>57</v>
      </c>
      <c r="N254" s="6" t="str">
        <f t="shared" si="166"/>
        <v>00</v>
      </c>
      <c r="O254" s="1">
        <f t="shared" si="167"/>
        <v>11</v>
      </c>
      <c r="P254" s="1">
        <f>IF(HEX2DEC(LEFT(E254,4))&gt;=32768,HEX2DEC(LEFT(E254,4))-65536,HEX2DEC(LEFT(E254,4)))/Codes!$N$2</f>
        <v>6</v>
      </c>
      <c r="Q254" s="1">
        <f>IF(HEX2DEC(RIGHT(E254,4))&gt;=32768,HEX2DEC(RIGHT(E254,4))-65536,HEX2DEC(RIGHT(E254,4)))/Codes!$N$2</f>
        <v>0</v>
      </c>
      <c r="R254" s="1">
        <f>IF(HEX2DEC(LEFT(F254,4))&gt;=32768,HEX2DEC(LEFT(F254,4))-65536,HEX2DEC(LEFT(F254,4)))/Codes!$N$2</f>
        <v>8.8000000000000007</v>
      </c>
      <c r="S254" s="1">
        <f>IF(HEX2DEC(RIGHT(F254,4))&gt;=32768,HEX2DEC(RIGHT(F254,4))-65536,HEX2DEC(RIGHT(F254,4)))/Codes!$N$2</f>
        <v>0</v>
      </c>
      <c r="T254" s="18">
        <f t="shared" si="168"/>
        <v>60</v>
      </c>
      <c r="U254" s="1">
        <f t="shared" si="169"/>
        <v>70</v>
      </c>
      <c r="V254" s="1">
        <f t="shared" si="170"/>
        <v>0</v>
      </c>
      <c r="W254" s="1" t="str">
        <f t="shared" si="171"/>
        <v>101</v>
      </c>
      <c r="X254" s="1">
        <f t="shared" si="172"/>
        <v>3</v>
      </c>
      <c r="Y254" s="1">
        <f t="shared" si="173"/>
        <v>35</v>
      </c>
      <c r="Z254" s="1" t="str">
        <f>VLOOKUP(BIN2DEC(MID(HEX2BIN(MID(H254,3,2),8),2,5)),Codes!$E$1:$F$18,2)</f>
        <v>Slash</v>
      </c>
      <c r="AA254" s="6" t="str">
        <f t="shared" si="174"/>
        <v>0</v>
      </c>
      <c r="AB254" s="1">
        <f t="shared" si="175"/>
        <v>0</v>
      </c>
      <c r="AC254" s="1" t="str">
        <f>VLOOKUP(BIN2DEC(RIGHT(HEX2BIN(MID(H254,6,1),4),1)&amp;LEFT(HEX2BIN(MID(H254,7,1),4),1)),Codes!$K$1:$L$5,2)</f>
        <v>L</v>
      </c>
      <c r="AD254" s="1" t="str">
        <f>VLOOKUP(BIN2DEC(RIGHT(HEX2BIN(MID(H254,7,1),4),3)&amp;LEFT(HEX2BIN(MID(H254,8,1),4),2)),Codes!$H$2:$I$33,2)</f>
        <v>Kick</v>
      </c>
      <c r="AE254" s="1" t="str">
        <f t="shared" si="176"/>
        <v>1</v>
      </c>
      <c r="AF254" s="1" t="str">
        <f t="shared" si="177"/>
        <v>1</v>
      </c>
      <c r="AH254" s="6">
        <f t="shared" si="178"/>
        <v>66</v>
      </c>
    </row>
    <row r="255" spans="1:34">
      <c r="A255" s="1" t="s">
        <v>793</v>
      </c>
      <c r="B255" s="1" t="s">
        <v>72</v>
      </c>
      <c r="C255" s="6" t="s">
        <v>1873</v>
      </c>
      <c r="D255" s="6" t="s">
        <v>731</v>
      </c>
      <c r="E255" s="6" t="s">
        <v>232</v>
      </c>
      <c r="F255" s="6" t="s">
        <v>395</v>
      </c>
      <c r="G255" s="6" t="s">
        <v>791</v>
      </c>
      <c r="H255" s="6" t="s">
        <v>792</v>
      </c>
      <c r="J255" s="1" t="str">
        <f t="shared" si="162"/>
        <v>001011</v>
      </c>
      <c r="K255" s="1">
        <f t="shared" si="163"/>
        <v>1</v>
      </c>
      <c r="L255" s="6" t="str">
        <f t="shared" si="164"/>
        <v>00000</v>
      </c>
      <c r="M255" s="1">
        <f t="shared" si="165"/>
        <v>57</v>
      </c>
      <c r="N255" s="6" t="str">
        <f t="shared" si="166"/>
        <v>00</v>
      </c>
      <c r="O255" s="1">
        <f t="shared" si="167"/>
        <v>11</v>
      </c>
      <c r="P255" s="1">
        <f>IF(HEX2DEC(LEFT(E255,4))&gt;=32768,HEX2DEC(LEFT(E255,4))-65536,HEX2DEC(LEFT(E255,4)))/Codes!$N$2</f>
        <v>4.8</v>
      </c>
      <c r="Q255" s="1">
        <f>IF(HEX2DEC(RIGHT(E255,4))&gt;=32768,HEX2DEC(RIGHT(E255,4))-65536,HEX2DEC(RIGHT(E255,4)))/Codes!$N$2</f>
        <v>0</v>
      </c>
      <c r="R255" s="1">
        <f>IF(HEX2DEC(LEFT(F255,4))&gt;=32768,HEX2DEC(LEFT(F255,4))-65536,HEX2DEC(LEFT(F255,4)))/Codes!$N$2</f>
        <v>5.6</v>
      </c>
      <c r="S255" s="1">
        <f>IF(HEX2DEC(RIGHT(F255,4))&gt;=32768,HEX2DEC(RIGHT(F255,4))-65536,HEX2DEC(RIGHT(F255,4)))/Codes!$N$2</f>
        <v>0</v>
      </c>
      <c r="T255" s="18">
        <f t="shared" si="168"/>
        <v>60</v>
      </c>
      <c r="U255" s="1">
        <f t="shared" si="169"/>
        <v>70</v>
      </c>
      <c r="V255" s="1">
        <f t="shared" si="170"/>
        <v>0</v>
      </c>
      <c r="W255" s="1" t="str">
        <f t="shared" si="171"/>
        <v>101</v>
      </c>
      <c r="X255" s="1">
        <f t="shared" si="172"/>
        <v>3</v>
      </c>
      <c r="Y255" s="1">
        <f t="shared" si="173"/>
        <v>35</v>
      </c>
      <c r="Z255" s="1" t="str">
        <f>VLOOKUP(BIN2DEC(MID(HEX2BIN(MID(H255,3,2),8),2,5)),Codes!$E$1:$F$18,2)</f>
        <v>Slash</v>
      </c>
      <c r="AA255" s="6" t="str">
        <f t="shared" si="174"/>
        <v>0</v>
      </c>
      <c r="AB255" s="1">
        <f t="shared" si="175"/>
        <v>0</v>
      </c>
      <c r="AC255" s="1" t="str">
        <f>VLOOKUP(BIN2DEC(RIGHT(HEX2BIN(MID(H255,6,1),4),1)&amp;LEFT(HEX2BIN(MID(H255,7,1),4),1)),Codes!$K$1:$L$5,2)</f>
        <v>L</v>
      </c>
      <c r="AD255" s="1" t="str">
        <f>VLOOKUP(BIN2DEC(RIGHT(HEX2BIN(MID(H255,7,1),4),3)&amp;LEFT(HEX2BIN(MID(H255,8,1),4),2)),Codes!$H$2:$I$33,2)</f>
        <v>Kick</v>
      </c>
      <c r="AE255" s="1" t="str">
        <f t="shared" si="176"/>
        <v>1</v>
      </c>
      <c r="AF255" s="1" t="str">
        <f t="shared" si="177"/>
        <v>1</v>
      </c>
      <c r="AH255" s="6">
        <f t="shared" si="178"/>
        <v>66</v>
      </c>
    </row>
    <row r="256" spans="1:34">
      <c r="A256" s="1" t="s">
        <v>794</v>
      </c>
      <c r="B256" s="1" t="s">
        <v>72</v>
      </c>
      <c r="C256" s="6" t="s">
        <v>1873</v>
      </c>
      <c r="D256" s="6" t="s">
        <v>733</v>
      </c>
      <c r="E256" s="6" t="s">
        <v>265</v>
      </c>
      <c r="F256" s="6" t="s">
        <v>91</v>
      </c>
      <c r="G256" s="6" t="s">
        <v>791</v>
      </c>
      <c r="H256" s="6" t="s">
        <v>792</v>
      </c>
      <c r="J256" s="1" t="str">
        <f t="shared" si="162"/>
        <v>001011</v>
      </c>
      <c r="K256" s="1">
        <f t="shared" si="163"/>
        <v>2</v>
      </c>
      <c r="L256" s="6" t="str">
        <f t="shared" si="164"/>
        <v>00000</v>
      </c>
      <c r="M256" s="1">
        <f t="shared" si="165"/>
        <v>57</v>
      </c>
      <c r="N256" s="6" t="str">
        <f t="shared" si="166"/>
        <v>00</v>
      </c>
      <c r="O256" s="1">
        <f t="shared" si="167"/>
        <v>11</v>
      </c>
      <c r="P256" s="1">
        <f>IF(HEX2DEC(LEFT(E256,4))&gt;=32768,HEX2DEC(LEFT(E256,4))-65536,HEX2DEC(LEFT(E256,4)))/Codes!$N$2</f>
        <v>2.4</v>
      </c>
      <c r="Q256" s="1">
        <f>IF(HEX2DEC(RIGHT(E256,4))&gt;=32768,HEX2DEC(RIGHT(E256,4))-65536,HEX2DEC(RIGHT(E256,4)))/Codes!$N$2</f>
        <v>0</v>
      </c>
      <c r="R256" s="1">
        <f>IF(HEX2DEC(LEFT(F256,4))&gt;=32768,HEX2DEC(LEFT(F256,4))-65536,HEX2DEC(LEFT(F256,4)))/Codes!$N$2</f>
        <v>0</v>
      </c>
      <c r="S256" s="1">
        <f>IF(HEX2DEC(RIGHT(F256,4))&gt;=32768,HEX2DEC(RIGHT(F256,4))-65536,HEX2DEC(RIGHT(F256,4)))/Codes!$N$2</f>
        <v>0</v>
      </c>
      <c r="T256" s="18">
        <f t="shared" si="168"/>
        <v>60</v>
      </c>
      <c r="U256" s="1">
        <f t="shared" si="169"/>
        <v>70</v>
      </c>
      <c r="V256" s="1">
        <f t="shared" si="170"/>
        <v>0</v>
      </c>
      <c r="W256" s="1" t="str">
        <f t="shared" si="171"/>
        <v>101</v>
      </c>
      <c r="X256" s="1">
        <f t="shared" si="172"/>
        <v>3</v>
      </c>
      <c r="Y256" s="1">
        <f t="shared" si="173"/>
        <v>35</v>
      </c>
      <c r="Z256" s="1" t="str">
        <f>VLOOKUP(BIN2DEC(MID(HEX2BIN(MID(H256,3,2),8),2,5)),Codes!$E$1:$F$18,2)</f>
        <v>Slash</v>
      </c>
      <c r="AA256" s="6" t="str">
        <f t="shared" si="174"/>
        <v>0</v>
      </c>
      <c r="AB256" s="1">
        <f t="shared" si="175"/>
        <v>0</v>
      </c>
      <c r="AC256" s="1" t="str">
        <f>VLOOKUP(BIN2DEC(RIGHT(HEX2BIN(MID(H256,6,1),4),1)&amp;LEFT(HEX2BIN(MID(H256,7,1),4),1)),Codes!$K$1:$L$5,2)</f>
        <v>L</v>
      </c>
      <c r="AD256" s="1" t="str">
        <f>VLOOKUP(BIN2DEC(RIGHT(HEX2BIN(MID(H256,7,1),4),3)&amp;LEFT(HEX2BIN(MID(H256,8,1),4),2)),Codes!$H$2:$I$33,2)</f>
        <v>Kick</v>
      </c>
      <c r="AE256" s="1" t="str">
        <f t="shared" si="176"/>
        <v>1</v>
      </c>
      <c r="AF256" s="1" t="str">
        <f t="shared" si="177"/>
        <v>1</v>
      </c>
      <c r="AH256" s="6">
        <f t="shared" si="178"/>
        <v>66</v>
      </c>
    </row>
    <row r="257" spans="1:34">
      <c r="A257" s="1" t="s">
        <v>795</v>
      </c>
      <c r="B257" s="1" t="s">
        <v>72</v>
      </c>
      <c r="C257" s="6" t="s">
        <v>1878</v>
      </c>
      <c r="D257" s="6" t="s">
        <v>657</v>
      </c>
      <c r="E257" s="6" t="s">
        <v>195</v>
      </c>
      <c r="F257" s="6" t="s">
        <v>637</v>
      </c>
      <c r="G257" s="6" t="s">
        <v>796</v>
      </c>
      <c r="H257" s="6" t="s">
        <v>797</v>
      </c>
      <c r="J257" s="1" t="str">
        <f t="shared" si="162"/>
        <v>001011</v>
      </c>
      <c r="K257" s="1">
        <f t="shared" si="163"/>
        <v>0</v>
      </c>
      <c r="L257" s="6" t="str">
        <f t="shared" si="164"/>
        <v>00000</v>
      </c>
      <c r="M257" s="1">
        <f t="shared" si="165"/>
        <v>57</v>
      </c>
      <c r="N257" s="6" t="str">
        <f t="shared" si="166"/>
        <v>00</v>
      </c>
      <c r="O257" s="1">
        <f t="shared" si="167"/>
        <v>4</v>
      </c>
      <c r="P257" s="1">
        <f>IF(HEX2DEC(LEFT(E257,4))&gt;=32768,HEX2DEC(LEFT(E257,4))-65536,HEX2DEC(LEFT(E257,4)))/Codes!$N$2</f>
        <v>4.4000000000000004</v>
      </c>
      <c r="Q257" s="1">
        <f>IF(HEX2DEC(RIGHT(E257,4))&gt;=32768,HEX2DEC(RIGHT(E257,4))-65536,HEX2DEC(RIGHT(E257,4)))/Codes!$N$2</f>
        <v>0</v>
      </c>
      <c r="R257" s="1">
        <f>IF(HEX2DEC(LEFT(F257,4))&gt;=32768,HEX2DEC(LEFT(F257,4))-65536,HEX2DEC(LEFT(F257,4)))/Codes!$N$2</f>
        <v>7.6</v>
      </c>
      <c r="S257" s="1">
        <f>IF(HEX2DEC(RIGHT(F257,4))&gt;=32768,HEX2DEC(RIGHT(F257,4))-65536,HEX2DEC(RIGHT(F257,4)))/Codes!$N$2</f>
        <v>0</v>
      </c>
      <c r="T257" s="18">
        <f t="shared" si="168"/>
        <v>80</v>
      </c>
      <c r="U257" s="1">
        <f t="shared" si="169"/>
        <v>40</v>
      </c>
      <c r="V257" s="1">
        <f t="shared" si="170"/>
        <v>0</v>
      </c>
      <c r="W257" s="1" t="str">
        <f t="shared" si="171"/>
        <v>101</v>
      </c>
      <c r="X257" s="1">
        <f t="shared" si="172"/>
        <v>3</v>
      </c>
      <c r="Y257" s="1">
        <f t="shared" si="173"/>
        <v>70</v>
      </c>
      <c r="Z257" s="1" t="str">
        <f>VLOOKUP(BIN2DEC(MID(HEX2BIN(MID(H257,3,2),8),2,5)),Codes!$E$1:$F$18,2)</f>
        <v>Slash</v>
      </c>
      <c r="AA257" s="6" t="str">
        <f t="shared" si="174"/>
        <v>0</v>
      </c>
      <c r="AB257" s="1">
        <f t="shared" si="175"/>
        <v>0</v>
      </c>
      <c r="AC257" s="1" t="str">
        <f>VLOOKUP(BIN2DEC(RIGHT(HEX2BIN(MID(H257,6,1),4),1)&amp;LEFT(HEX2BIN(MID(H257,7,1),4),1)),Codes!$K$1:$L$5,2)</f>
        <v>M</v>
      </c>
      <c r="AD257" s="1" t="str">
        <f>VLOOKUP(BIN2DEC(RIGHT(HEX2BIN(MID(H257,7,1),4),3)&amp;LEFT(HEX2BIN(MID(H257,8,1),4),2)),Codes!$H$2:$I$33,2)</f>
        <v>Slash</v>
      </c>
      <c r="AE257" s="1" t="str">
        <f t="shared" si="176"/>
        <v>1</v>
      </c>
      <c r="AF257" s="1" t="str">
        <f t="shared" si="177"/>
        <v>1</v>
      </c>
      <c r="AH257" s="6">
        <f t="shared" si="178"/>
        <v>35</v>
      </c>
    </row>
    <row r="258" spans="1:34">
      <c r="A258" s="1" t="s">
        <v>798</v>
      </c>
      <c r="B258" s="1" t="s">
        <v>72</v>
      </c>
      <c r="C258" s="6" t="s">
        <v>817</v>
      </c>
      <c r="D258" s="6" t="s">
        <v>667</v>
      </c>
      <c r="E258" s="6" t="s">
        <v>395</v>
      </c>
      <c r="F258" s="6" t="s">
        <v>773</v>
      </c>
      <c r="G258" s="6" t="s">
        <v>799</v>
      </c>
      <c r="H258" s="6" t="s">
        <v>651</v>
      </c>
      <c r="J258" s="1" t="str">
        <f t="shared" si="162"/>
        <v>001011</v>
      </c>
      <c r="K258" s="1">
        <f t="shared" si="163"/>
        <v>0</v>
      </c>
      <c r="L258" s="6" t="str">
        <f t="shared" si="164"/>
        <v>00000</v>
      </c>
      <c r="M258" s="1">
        <f t="shared" si="165"/>
        <v>57</v>
      </c>
      <c r="N258" s="6" t="str">
        <f t="shared" si="166"/>
        <v>00</v>
      </c>
      <c r="O258" s="1">
        <f t="shared" si="167"/>
        <v>2</v>
      </c>
      <c r="P258" s="1">
        <f>IF(HEX2DEC(LEFT(E258,4))&gt;=32768,HEX2DEC(LEFT(E258,4))-65536,HEX2DEC(LEFT(E258,4)))/Codes!$N$2</f>
        <v>5.6</v>
      </c>
      <c r="Q258" s="1">
        <f>IF(HEX2DEC(RIGHT(E258,4))&gt;=32768,HEX2DEC(RIGHT(E258,4))-65536,HEX2DEC(RIGHT(E258,4)))/Codes!$N$2</f>
        <v>0</v>
      </c>
      <c r="R258" s="1">
        <f>IF(HEX2DEC(LEFT(F258,4))&gt;=32768,HEX2DEC(LEFT(F258,4))-65536,HEX2DEC(LEFT(F258,4)))/Codes!$N$2</f>
        <v>8.8000000000000007</v>
      </c>
      <c r="S258" s="1">
        <f>IF(HEX2DEC(RIGHT(F258,4))&gt;=32768,HEX2DEC(RIGHT(F258,4))-65536,HEX2DEC(RIGHT(F258,4)))/Codes!$N$2</f>
        <v>0</v>
      </c>
      <c r="T258" s="18">
        <f t="shared" si="168"/>
        <v>174</v>
      </c>
      <c r="U258" s="1">
        <f t="shared" si="169"/>
        <v>100</v>
      </c>
      <c r="V258" s="1">
        <f t="shared" si="170"/>
        <v>110</v>
      </c>
      <c r="W258" s="1" t="str">
        <f t="shared" si="171"/>
        <v>101</v>
      </c>
      <c r="X258" s="1">
        <f t="shared" si="172"/>
        <v>3</v>
      </c>
      <c r="Y258" s="1">
        <f t="shared" si="173"/>
        <v>0</v>
      </c>
      <c r="Z258" s="1" t="str">
        <f>VLOOKUP(BIN2DEC(MID(HEX2BIN(MID(H258,3,2),8),2,5)),Codes!$E$1:$F$18,2)</f>
        <v>Normal</v>
      </c>
      <c r="AA258" s="6" t="str">
        <f t="shared" si="174"/>
        <v>0</v>
      </c>
      <c r="AB258" s="1">
        <f t="shared" si="175"/>
        <v>10</v>
      </c>
      <c r="AC258" s="1" t="str">
        <f>VLOOKUP(BIN2DEC(RIGHT(HEX2BIN(MID(H258,6,1),4),1)&amp;LEFT(HEX2BIN(MID(H258,7,1),4),1)),Codes!$K$1:$L$5,2)</f>
        <v>L</v>
      </c>
      <c r="AD258" s="1" t="str">
        <f>VLOOKUP(BIN2DEC(RIGHT(HEX2BIN(MID(H258,7,1),4),3)&amp;LEFT(HEX2BIN(MID(H258,8,1),4),2)),Codes!$H$2:$I$33,2)</f>
        <v>Paper</v>
      </c>
      <c r="AE258" s="1" t="str">
        <f t="shared" si="176"/>
        <v>1</v>
      </c>
      <c r="AF258" s="1" t="str">
        <f t="shared" si="177"/>
        <v>1</v>
      </c>
      <c r="AH258" s="6">
        <f t="shared" si="178"/>
        <v>70</v>
      </c>
    </row>
    <row r="259" spans="1:34">
      <c r="A259" s="1" t="s">
        <v>800</v>
      </c>
      <c r="B259" s="1" t="s">
        <v>72</v>
      </c>
      <c r="C259" s="6" t="s">
        <v>817</v>
      </c>
      <c r="D259" s="6" t="s">
        <v>671</v>
      </c>
      <c r="E259" s="6" t="s">
        <v>232</v>
      </c>
      <c r="F259" s="6" t="s">
        <v>801</v>
      </c>
      <c r="G259" s="6" t="s">
        <v>799</v>
      </c>
      <c r="H259" s="6" t="s">
        <v>651</v>
      </c>
      <c r="J259" s="1" t="str">
        <f t="shared" si="162"/>
        <v>001011</v>
      </c>
      <c r="K259" s="1">
        <f t="shared" si="163"/>
        <v>1</v>
      </c>
      <c r="L259" s="6" t="str">
        <f t="shared" si="164"/>
        <v>00000</v>
      </c>
      <c r="M259" s="1">
        <f t="shared" si="165"/>
        <v>57</v>
      </c>
      <c r="N259" s="6" t="str">
        <f t="shared" si="166"/>
        <v>00</v>
      </c>
      <c r="O259" s="1">
        <f t="shared" si="167"/>
        <v>2</v>
      </c>
      <c r="P259" s="1">
        <f>IF(HEX2DEC(LEFT(E259,4))&gt;=32768,HEX2DEC(LEFT(E259,4))-65536,HEX2DEC(LEFT(E259,4)))/Codes!$N$2</f>
        <v>4.8</v>
      </c>
      <c r="Q259" s="1">
        <f>IF(HEX2DEC(RIGHT(E259,4))&gt;=32768,HEX2DEC(RIGHT(E259,4))-65536,HEX2DEC(RIGHT(E259,4)))/Codes!$N$2</f>
        <v>0</v>
      </c>
      <c r="R259" s="1">
        <f>IF(HEX2DEC(LEFT(F259,4))&gt;=32768,HEX2DEC(LEFT(F259,4))-65536,HEX2DEC(LEFT(F259,4)))/Codes!$N$2</f>
        <v>3.8</v>
      </c>
      <c r="S259" s="1">
        <f>IF(HEX2DEC(RIGHT(F259,4))&gt;=32768,HEX2DEC(RIGHT(F259,4))-65536,HEX2DEC(RIGHT(F259,4)))/Codes!$N$2</f>
        <v>0</v>
      </c>
      <c r="T259" s="18">
        <f t="shared" si="168"/>
        <v>174</v>
      </c>
      <c r="U259" s="1">
        <f t="shared" si="169"/>
        <v>100</v>
      </c>
      <c r="V259" s="1">
        <f t="shared" si="170"/>
        <v>110</v>
      </c>
      <c r="W259" s="1" t="str">
        <f t="shared" si="171"/>
        <v>101</v>
      </c>
      <c r="X259" s="1">
        <f t="shared" si="172"/>
        <v>3</v>
      </c>
      <c r="Y259" s="1">
        <f t="shared" si="173"/>
        <v>0</v>
      </c>
      <c r="Z259" s="1" t="str">
        <f>VLOOKUP(BIN2DEC(MID(HEX2BIN(MID(H259,3,2),8),2,5)),Codes!$E$1:$F$18,2)</f>
        <v>Normal</v>
      </c>
      <c r="AA259" s="6" t="str">
        <f t="shared" si="174"/>
        <v>0</v>
      </c>
      <c r="AB259" s="1">
        <f t="shared" si="175"/>
        <v>10</v>
      </c>
      <c r="AC259" s="1" t="str">
        <f>VLOOKUP(BIN2DEC(RIGHT(HEX2BIN(MID(H259,6,1),4),1)&amp;LEFT(HEX2BIN(MID(H259,7,1),4),1)),Codes!$K$1:$L$5,2)</f>
        <v>L</v>
      </c>
      <c r="AD259" s="1" t="str">
        <f>VLOOKUP(BIN2DEC(RIGHT(HEX2BIN(MID(H259,7,1),4),3)&amp;LEFT(HEX2BIN(MID(H259,8,1),4),2)),Codes!$H$2:$I$33,2)</f>
        <v>Paper</v>
      </c>
      <c r="AE259" s="1" t="str">
        <f t="shared" si="176"/>
        <v>1</v>
      </c>
      <c r="AF259" s="1" t="str">
        <f t="shared" si="177"/>
        <v>1</v>
      </c>
      <c r="AH259" s="6">
        <f t="shared" si="178"/>
        <v>70</v>
      </c>
    </row>
    <row r="260" spans="1:34">
      <c r="A260" s="1" t="s">
        <v>802</v>
      </c>
      <c r="B260" s="1" t="s">
        <v>72</v>
      </c>
      <c r="C260" s="6" t="s">
        <v>817</v>
      </c>
      <c r="D260" s="6" t="s">
        <v>673</v>
      </c>
      <c r="E260" s="6" t="s">
        <v>256</v>
      </c>
      <c r="F260" s="6" t="s">
        <v>91</v>
      </c>
      <c r="G260" s="6" t="s">
        <v>650</v>
      </c>
      <c r="H260" s="6" t="s">
        <v>651</v>
      </c>
      <c r="J260" s="1" t="str">
        <f t="shared" si="162"/>
        <v>001011</v>
      </c>
      <c r="K260" s="1">
        <f t="shared" si="163"/>
        <v>2</v>
      </c>
      <c r="L260" s="6" t="str">
        <f t="shared" si="164"/>
        <v>00000</v>
      </c>
      <c r="M260" s="1">
        <f t="shared" si="165"/>
        <v>57</v>
      </c>
      <c r="N260" s="6" t="str">
        <f t="shared" si="166"/>
        <v>00</v>
      </c>
      <c r="O260" s="1">
        <f t="shared" si="167"/>
        <v>2</v>
      </c>
      <c r="P260" s="1">
        <f>IF(HEX2DEC(LEFT(E260,4))&gt;=32768,HEX2DEC(LEFT(E260,4))-65536,HEX2DEC(LEFT(E260,4)))/Codes!$N$2</f>
        <v>3.6</v>
      </c>
      <c r="Q260" s="1">
        <f>IF(HEX2DEC(RIGHT(E260,4))&gt;=32768,HEX2DEC(RIGHT(E260,4))-65536,HEX2DEC(RIGHT(E260,4)))/Codes!$N$2</f>
        <v>0</v>
      </c>
      <c r="R260" s="1">
        <f>IF(HEX2DEC(LEFT(F260,4))&gt;=32768,HEX2DEC(LEFT(F260,4))-65536,HEX2DEC(LEFT(F260,4)))/Codes!$N$2</f>
        <v>0</v>
      </c>
      <c r="S260" s="1">
        <f>IF(HEX2DEC(RIGHT(F260,4))&gt;=32768,HEX2DEC(RIGHT(F260,4))-65536,HEX2DEC(RIGHT(F260,4)))/Codes!$N$2</f>
        <v>0</v>
      </c>
      <c r="T260" s="18">
        <f t="shared" si="168"/>
        <v>174</v>
      </c>
      <c r="U260" s="1">
        <f t="shared" si="169"/>
        <v>100</v>
      </c>
      <c r="V260" s="1">
        <f t="shared" si="170"/>
        <v>9</v>
      </c>
      <c r="W260" s="1" t="str">
        <f t="shared" si="171"/>
        <v>101</v>
      </c>
      <c r="X260" s="1">
        <f t="shared" si="172"/>
        <v>3</v>
      </c>
      <c r="Y260" s="1">
        <f t="shared" si="173"/>
        <v>0</v>
      </c>
      <c r="Z260" s="1" t="str">
        <f>VLOOKUP(BIN2DEC(MID(HEX2BIN(MID(H260,3,2),8),2,5)),Codes!$E$1:$F$18,2)</f>
        <v>Normal</v>
      </c>
      <c r="AA260" s="6" t="str">
        <f t="shared" si="174"/>
        <v>0</v>
      </c>
      <c r="AB260" s="1">
        <f t="shared" si="175"/>
        <v>10</v>
      </c>
      <c r="AC260" s="1" t="str">
        <f>VLOOKUP(BIN2DEC(RIGHT(HEX2BIN(MID(H260,6,1),4),1)&amp;LEFT(HEX2BIN(MID(H260,7,1),4),1)),Codes!$K$1:$L$5,2)</f>
        <v>L</v>
      </c>
      <c r="AD260" s="1" t="str">
        <f>VLOOKUP(BIN2DEC(RIGHT(HEX2BIN(MID(H260,7,1),4),3)&amp;LEFT(HEX2BIN(MID(H260,8,1),4),2)),Codes!$H$2:$I$33,2)</f>
        <v>Paper</v>
      </c>
      <c r="AE260" s="1" t="str">
        <f t="shared" si="176"/>
        <v>1</v>
      </c>
      <c r="AF260" s="1" t="str">
        <f t="shared" si="177"/>
        <v>1</v>
      </c>
      <c r="AH260" s="6">
        <f t="shared" si="178"/>
        <v>70</v>
      </c>
    </row>
    <row r="261" spans="1:34">
      <c r="A261" s="1" t="s">
        <v>803</v>
      </c>
      <c r="B261" s="1" t="s">
        <v>72</v>
      </c>
      <c r="C261" s="6" t="s">
        <v>818</v>
      </c>
      <c r="D261" s="6" t="s">
        <v>636</v>
      </c>
      <c r="E261" s="6" t="s">
        <v>395</v>
      </c>
      <c r="F261" s="6" t="s">
        <v>773</v>
      </c>
      <c r="G261" s="6" t="s">
        <v>654</v>
      </c>
      <c r="H261" s="6" t="s">
        <v>655</v>
      </c>
      <c r="J261" s="1" t="str">
        <f t="shared" si="162"/>
        <v>001011</v>
      </c>
      <c r="K261" s="1">
        <f t="shared" si="163"/>
        <v>0</v>
      </c>
      <c r="L261" s="6" t="str">
        <f t="shared" si="164"/>
        <v>00000</v>
      </c>
      <c r="M261" s="1">
        <f t="shared" si="165"/>
        <v>57</v>
      </c>
      <c r="N261" s="6" t="str">
        <f t="shared" si="166"/>
        <v>00</v>
      </c>
      <c r="O261" s="1">
        <f t="shared" si="167"/>
        <v>6</v>
      </c>
      <c r="P261" s="1">
        <f>IF(HEX2DEC(LEFT(E261,4))&gt;=32768,HEX2DEC(LEFT(E261,4))-65536,HEX2DEC(LEFT(E261,4)))/Codes!$N$2</f>
        <v>5.6</v>
      </c>
      <c r="Q261" s="1">
        <f>IF(HEX2DEC(RIGHT(E261,4))&gt;=32768,HEX2DEC(RIGHT(E261,4))-65536,HEX2DEC(RIGHT(E261,4)))/Codes!$N$2</f>
        <v>0</v>
      </c>
      <c r="R261" s="1">
        <f>IF(HEX2DEC(LEFT(F261,4))&gt;=32768,HEX2DEC(LEFT(F261,4))-65536,HEX2DEC(LEFT(F261,4)))/Codes!$N$2</f>
        <v>8.8000000000000007</v>
      </c>
      <c r="S261" s="1">
        <f>IF(HEX2DEC(RIGHT(F261,4))&gt;=32768,HEX2DEC(RIGHT(F261,4))-65536,HEX2DEC(RIGHT(F261,4)))/Codes!$N$2</f>
        <v>0</v>
      </c>
      <c r="T261" s="18">
        <f t="shared" si="168"/>
        <v>160</v>
      </c>
      <c r="U261" s="1">
        <f t="shared" si="169"/>
        <v>100</v>
      </c>
      <c r="V261" s="1">
        <f t="shared" si="170"/>
        <v>156</v>
      </c>
      <c r="W261" s="1" t="str">
        <f t="shared" si="171"/>
        <v>101</v>
      </c>
      <c r="X261" s="1">
        <f t="shared" si="172"/>
        <v>3</v>
      </c>
      <c r="Y261" s="1">
        <f t="shared" si="173"/>
        <v>0</v>
      </c>
      <c r="Z261" s="1" t="str">
        <f>VLOOKUP(BIN2DEC(MID(HEX2BIN(MID(H261,3,2),8),2,5)),Codes!$E$1:$F$18,2)</f>
        <v>Normal</v>
      </c>
      <c r="AA261" s="6" t="str">
        <f t="shared" si="174"/>
        <v>0</v>
      </c>
      <c r="AB261" s="1">
        <f t="shared" si="175"/>
        <v>20</v>
      </c>
      <c r="AC261" s="1" t="str">
        <f>VLOOKUP(BIN2DEC(RIGHT(HEX2BIN(MID(H261,6,1),4),1)&amp;LEFT(HEX2BIN(MID(H261,7,1),4),1)),Codes!$K$1:$L$5,2)</f>
        <v>L</v>
      </c>
      <c r="AD261" s="1" t="str">
        <f>VLOOKUP(BIN2DEC(RIGHT(HEX2BIN(MID(H261,7,1),4),3)&amp;LEFT(HEX2BIN(MID(H261,8,1),4),2)),Codes!$H$2:$I$33,2)</f>
        <v>Paper</v>
      </c>
      <c r="AE261" s="1" t="str">
        <f t="shared" si="176"/>
        <v>1</v>
      </c>
      <c r="AF261" s="1" t="str">
        <f t="shared" si="177"/>
        <v>1</v>
      </c>
      <c r="AH261" s="6">
        <f t="shared" si="178"/>
        <v>70</v>
      </c>
    </row>
    <row r="262" spans="1:34">
      <c r="A262" s="1" t="s">
        <v>804</v>
      </c>
      <c r="B262" s="1" t="s">
        <v>72</v>
      </c>
      <c r="C262" s="6" t="s">
        <v>818</v>
      </c>
      <c r="D262" s="6" t="s">
        <v>639</v>
      </c>
      <c r="E262" s="6" t="s">
        <v>232</v>
      </c>
      <c r="F262" s="6" t="s">
        <v>801</v>
      </c>
      <c r="G262" s="6" t="s">
        <v>654</v>
      </c>
      <c r="H262" s="6" t="s">
        <v>655</v>
      </c>
      <c r="J262" s="1" t="str">
        <f t="shared" si="162"/>
        <v>001011</v>
      </c>
      <c r="K262" s="1">
        <f t="shared" si="163"/>
        <v>1</v>
      </c>
      <c r="L262" s="6" t="str">
        <f t="shared" si="164"/>
        <v>00000</v>
      </c>
      <c r="M262" s="1">
        <f t="shared" si="165"/>
        <v>57</v>
      </c>
      <c r="N262" s="6" t="str">
        <f t="shared" si="166"/>
        <v>00</v>
      </c>
      <c r="O262" s="1">
        <f t="shared" si="167"/>
        <v>6</v>
      </c>
      <c r="P262" s="1">
        <f>IF(HEX2DEC(LEFT(E262,4))&gt;=32768,HEX2DEC(LEFT(E262,4))-65536,HEX2DEC(LEFT(E262,4)))/Codes!$N$2</f>
        <v>4.8</v>
      </c>
      <c r="Q262" s="1">
        <f>IF(HEX2DEC(RIGHT(E262,4))&gt;=32768,HEX2DEC(RIGHT(E262,4))-65536,HEX2DEC(RIGHT(E262,4)))/Codes!$N$2</f>
        <v>0</v>
      </c>
      <c r="R262" s="1">
        <f>IF(HEX2DEC(LEFT(F262,4))&gt;=32768,HEX2DEC(LEFT(F262,4))-65536,HEX2DEC(LEFT(F262,4)))/Codes!$N$2</f>
        <v>3.8</v>
      </c>
      <c r="S262" s="1">
        <f>IF(HEX2DEC(RIGHT(F262,4))&gt;=32768,HEX2DEC(RIGHT(F262,4))-65536,HEX2DEC(RIGHT(F262,4)))/Codes!$N$2</f>
        <v>0</v>
      </c>
      <c r="T262" s="18">
        <f t="shared" si="168"/>
        <v>160</v>
      </c>
      <c r="U262" s="1">
        <f t="shared" si="169"/>
        <v>100</v>
      </c>
      <c r="V262" s="1">
        <f t="shared" si="170"/>
        <v>156</v>
      </c>
      <c r="W262" s="1" t="str">
        <f t="shared" si="171"/>
        <v>101</v>
      </c>
      <c r="X262" s="1">
        <f t="shared" si="172"/>
        <v>3</v>
      </c>
      <c r="Y262" s="1">
        <f t="shared" si="173"/>
        <v>0</v>
      </c>
      <c r="Z262" s="1" t="str">
        <f>VLOOKUP(BIN2DEC(MID(HEX2BIN(MID(H262,3,2),8),2,5)),Codes!$E$1:$F$18,2)</f>
        <v>Normal</v>
      </c>
      <c r="AA262" s="6" t="str">
        <f t="shared" si="174"/>
        <v>0</v>
      </c>
      <c r="AB262" s="1">
        <f t="shared" si="175"/>
        <v>20</v>
      </c>
      <c r="AC262" s="1" t="str">
        <f>VLOOKUP(BIN2DEC(RIGHT(HEX2BIN(MID(H262,6,1),4),1)&amp;LEFT(HEX2BIN(MID(H262,7,1),4),1)),Codes!$K$1:$L$5,2)</f>
        <v>L</v>
      </c>
      <c r="AD262" s="1" t="str">
        <f>VLOOKUP(BIN2DEC(RIGHT(HEX2BIN(MID(H262,7,1),4),3)&amp;LEFT(HEX2BIN(MID(H262,8,1),4),2)),Codes!$H$2:$I$33,2)</f>
        <v>Paper</v>
      </c>
      <c r="AE262" s="1" t="str">
        <f t="shared" si="176"/>
        <v>1</v>
      </c>
      <c r="AF262" s="1" t="str">
        <f t="shared" si="177"/>
        <v>1</v>
      </c>
      <c r="AH262" s="6">
        <f t="shared" si="178"/>
        <v>70</v>
      </c>
    </row>
    <row r="263" spans="1:34">
      <c r="A263" s="1" t="s">
        <v>805</v>
      </c>
      <c r="B263" s="1" t="s">
        <v>72</v>
      </c>
      <c r="C263" s="6" t="s">
        <v>818</v>
      </c>
      <c r="D263" s="6" t="s">
        <v>777</v>
      </c>
      <c r="E263" s="6" t="s">
        <v>256</v>
      </c>
      <c r="F263" s="6" t="s">
        <v>91</v>
      </c>
      <c r="G263" s="6" t="s">
        <v>654</v>
      </c>
      <c r="H263" s="6" t="s">
        <v>655</v>
      </c>
      <c r="J263" s="1" t="str">
        <f t="shared" si="162"/>
        <v>001011</v>
      </c>
      <c r="K263" s="1">
        <f t="shared" si="163"/>
        <v>2</v>
      </c>
      <c r="L263" s="6" t="str">
        <f t="shared" si="164"/>
        <v>00000</v>
      </c>
      <c r="M263" s="1">
        <f t="shared" si="165"/>
        <v>57</v>
      </c>
      <c r="N263" s="6" t="str">
        <f t="shared" si="166"/>
        <v>00</v>
      </c>
      <c r="O263" s="1">
        <f t="shared" si="167"/>
        <v>6</v>
      </c>
      <c r="P263" s="1">
        <f>IF(HEX2DEC(LEFT(E263,4))&gt;=32768,HEX2DEC(LEFT(E263,4))-65536,HEX2DEC(LEFT(E263,4)))/Codes!$N$2</f>
        <v>3.6</v>
      </c>
      <c r="Q263" s="1">
        <f>IF(HEX2DEC(RIGHT(E263,4))&gt;=32768,HEX2DEC(RIGHT(E263,4))-65536,HEX2DEC(RIGHT(E263,4)))/Codes!$N$2</f>
        <v>0</v>
      </c>
      <c r="R263" s="1">
        <f>IF(HEX2DEC(LEFT(F263,4))&gt;=32768,HEX2DEC(LEFT(F263,4))-65536,HEX2DEC(LEFT(F263,4)))/Codes!$N$2</f>
        <v>0</v>
      </c>
      <c r="S263" s="1">
        <f>IF(HEX2DEC(RIGHT(F263,4))&gt;=32768,HEX2DEC(RIGHT(F263,4))-65536,HEX2DEC(RIGHT(F263,4)))/Codes!$N$2</f>
        <v>0</v>
      </c>
      <c r="T263" s="18">
        <f t="shared" si="168"/>
        <v>160</v>
      </c>
      <c r="U263" s="1">
        <f t="shared" si="169"/>
        <v>100</v>
      </c>
      <c r="V263" s="1">
        <f t="shared" si="170"/>
        <v>156</v>
      </c>
      <c r="W263" s="1" t="str">
        <f t="shared" si="171"/>
        <v>101</v>
      </c>
      <c r="X263" s="1">
        <f t="shared" si="172"/>
        <v>3</v>
      </c>
      <c r="Y263" s="1">
        <f t="shared" si="173"/>
        <v>0</v>
      </c>
      <c r="Z263" s="1" t="str">
        <f>VLOOKUP(BIN2DEC(MID(HEX2BIN(MID(H263,3,2),8),2,5)),Codes!$E$1:$F$18,2)</f>
        <v>Normal</v>
      </c>
      <c r="AA263" s="6" t="str">
        <f t="shared" si="174"/>
        <v>0</v>
      </c>
      <c r="AB263" s="1">
        <f t="shared" si="175"/>
        <v>20</v>
      </c>
      <c r="AC263" s="1" t="str">
        <f>VLOOKUP(BIN2DEC(RIGHT(HEX2BIN(MID(H263,6,1),4),1)&amp;LEFT(HEX2BIN(MID(H263,7,1),4),1)),Codes!$K$1:$L$5,2)</f>
        <v>L</v>
      </c>
      <c r="AD263" s="1" t="str">
        <f>VLOOKUP(BIN2DEC(RIGHT(HEX2BIN(MID(H263,7,1),4),3)&amp;LEFT(HEX2BIN(MID(H263,8,1),4),2)),Codes!$H$2:$I$33,2)</f>
        <v>Paper</v>
      </c>
      <c r="AE263" s="1" t="str">
        <f t="shared" si="176"/>
        <v>1</v>
      </c>
      <c r="AF263" s="1" t="str">
        <f t="shared" si="177"/>
        <v>1</v>
      </c>
      <c r="AH263" s="6">
        <f t="shared" si="178"/>
        <v>70</v>
      </c>
    </row>
    <row r="264" spans="1:34">
      <c r="A264" s="1" t="s">
        <v>806</v>
      </c>
      <c r="B264" s="1" t="s">
        <v>72</v>
      </c>
      <c r="C264" s="6" t="s">
        <v>819</v>
      </c>
      <c r="D264" s="6" t="s">
        <v>575</v>
      </c>
      <c r="E264" s="6" t="s">
        <v>395</v>
      </c>
      <c r="F264" s="6" t="s">
        <v>773</v>
      </c>
      <c r="G264" s="6" t="s">
        <v>807</v>
      </c>
      <c r="H264" s="6" t="s">
        <v>808</v>
      </c>
      <c r="J264" s="1" t="str">
        <f t="shared" si="162"/>
        <v>001011</v>
      </c>
      <c r="K264" s="1">
        <f t="shared" si="163"/>
        <v>0</v>
      </c>
      <c r="L264" s="6" t="str">
        <f t="shared" si="164"/>
        <v>00000</v>
      </c>
      <c r="M264" s="1">
        <f t="shared" si="165"/>
        <v>57</v>
      </c>
      <c r="N264" s="6" t="str">
        <f t="shared" si="166"/>
        <v>00</v>
      </c>
      <c r="O264" s="1">
        <f t="shared" si="167"/>
        <v>10</v>
      </c>
      <c r="P264" s="1">
        <f>IF(HEX2DEC(LEFT(E264,4))&gt;=32768,HEX2DEC(LEFT(E264,4))-65536,HEX2DEC(LEFT(E264,4)))/Codes!$N$2</f>
        <v>5.6</v>
      </c>
      <c r="Q264" s="1">
        <f>IF(HEX2DEC(RIGHT(E264,4))&gt;=32768,HEX2DEC(RIGHT(E264,4))-65536,HEX2DEC(RIGHT(E264,4)))/Codes!$N$2</f>
        <v>0</v>
      </c>
      <c r="R264" s="1">
        <f>IF(HEX2DEC(LEFT(F264,4))&gt;=32768,HEX2DEC(LEFT(F264,4))-65536,HEX2DEC(LEFT(F264,4)))/Codes!$N$2</f>
        <v>8.8000000000000007</v>
      </c>
      <c r="S264" s="1">
        <f>IF(HEX2DEC(RIGHT(F264,4))&gt;=32768,HEX2DEC(RIGHT(F264,4))-65536,HEX2DEC(RIGHT(F264,4)))/Codes!$N$2</f>
        <v>0</v>
      </c>
      <c r="T264" s="18">
        <f t="shared" si="168"/>
        <v>120</v>
      </c>
      <c r="U264" s="1">
        <f t="shared" si="169"/>
        <v>100</v>
      </c>
      <c r="V264" s="1">
        <f t="shared" si="170"/>
        <v>236</v>
      </c>
      <c r="W264" s="1" t="str">
        <f t="shared" si="171"/>
        <v>101</v>
      </c>
      <c r="X264" s="1">
        <f t="shared" si="172"/>
        <v>3</v>
      </c>
      <c r="Y264" s="1">
        <f t="shared" si="173"/>
        <v>0</v>
      </c>
      <c r="Z264" s="1" t="str">
        <f>VLOOKUP(BIN2DEC(MID(HEX2BIN(MID(H264,3,2),8),2,5)),Codes!$E$1:$F$18,2)</f>
        <v>Normal</v>
      </c>
      <c r="AA264" s="6" t="str">
        <f t="shared" si="174"/>
        <v>0</v>
      </c>
      <c r="AB264" s="1">
        <f t="shared" si="175"/>
        <v>100</v>
      </c>
      <c r="AC264" s="1" t="str">
        <f>VLOOKUP(BIN2DEC(RIGHT(HEX2BIN(MID(H264,6,1),4),1)&amp;LEFT(HEX2BIN(MID(H264,7,1),4),1)),Codes!$K$1:$L$5,2)</f>
        <v>L</v>
      </c>
      <c r="AD264" s="1" t="str">
        <f>VLOOKUP(BIN2DEC(RIGHT(HEX2BIN(MID(H264,7,1),4),3)&amp;LEFT(HEX2BIN(MID(H264,8,1),4),2)),Codes!$H$2:$I$33,2)</f>
        <v>Paper</v>
      </c>
      <c r="AE264" s="1" t="str">
        <f t="shared" si="176"/>
        <v>1</v>
      </c>
      <c r="AF264" s="1" t="str">
        <f t="shared" si="177"/>
        <v>1</v>
      </c>
      <c r="AH264" s="6">
        <f t="shared" si="178"/>
        <v>70</v>
      </c>
    </row>
    <row r="265" spans="1:34">
      <c r="A265" s="1" t="s">
        <v>809</v>
      </c>
      <c r="B265" s="1" t="s">
        <v>72</v>
      </c>
      <c r="C265" s="6" t="s">
        <v>819</v>
      </c>
      <c r="D265" s="6" t="s">
        <v>579</v>
      </c>
      <c r="E265" s="6" t="s">
        <v>232</v>
      </c>
      <c r="F265" s="6" t="s">
        <v>801</v>
      </c>
      <c r="G265" s="6" t="s">
        <v>807</v>
      </c>
      <c r="H265" s="6" t="s">
        <v>808</v>
      </c>
      <c r="J265" s="1" t="str">
        <f t="shared" si="162"/>
        <v>001011</v>
      </c>
      <c r="K265" s="1">
        <f t="shared" si="163"/>
        <v>1</v>
      </c>
      <c r="L265" s="6" t="str">
        <f t="shared" si="164"/>
        <v>00000</v>
      </c>
      <c r="M265" s="1">
        <f t="shared" si="165"/>
        <v>57</v>
      </c>
      <c r="N265" s="6" t="str">
        <f t="shared" si="166"/>
        <v>00</v>
      </c>
      <c r="O265" s="1">
        <f t="shared" si="167"/>
        <v>10</v>
      </c>
      <c r="P265" s="1">
        <f>IF(HEX2DEC(LEFT(E265,4))&gt;=32768,HEX2DEC(LEFT(E265,4))-65536,HEX2DEC(LEFT(E265,4)))/Codes!$N$2</f>
        <v>4.8</v>
      </c>
      <c r="Q265" s="1">
        <f>IF(HEX2DEC(RIGHT(E265,4))&gt;=32768,HEX2DEC(RIGHT(E265,4))-65536,HEX2DEC(RIGHT(E265,4)))/Codes!$N$2</f>
        <v>0</v>
      </c>
      <c r="R265" s="1">
        <f>IF(HEX2DEC(LEFT(F265,4))&gt;=32768,HEX2DEC(LEFT(F265,4))-65536,HEX2DEC(LEFT(F265,4)))/Codes!$N$2</f>
        <v>3.8</v>
      </c>
      <c r="S265" s="1">
        <f>IF(HEX2DEC(RIGHT(F265,4))&gt;=32768,HEX2DEC(RIGHT(F265,4))-65536,HEX2DEC(RIGHT(F265,4)))/Codes!$N$2</f>
        <v>0</v>
      </c>
      <c r="T265" s="18">
        <f t="shared" si="168"/>
        <v>120</v>
      </c>
      <c r="U265" s="1">
        <f t="shared" si="169"/>
        <v>100</v>
      </c>
      <c r="V265" s="1">
        <f t="shared" si="170"/>
        <v>236</v>
      </c>
      <c r="W265" s="1" t="str">
        <f t="shared" si="171"/>
        <v>101</v>
      </c>
      <c r="X265" s="1">
        <f t="shared" si="172"/>
        <v>3</v>
      </c>
      <c r="Y265" s="1">
        <f t="shared" si="173"/>
        <v>0</v>
      </c>
      <c r="Z265" s="1" t="str">
        <f>VLOOKUP(BIN2DEC(MID(HEX2BIN(MID(H265,3,2),8),2,5)),Codes!$E$1:$F$18,2)</f>
        <v>Normal</v>
      </c>
      <c r="AA265" s="6" t="str">
        <f t="shared" si="174"/>
        <v>0</v>
      </c>
      <c r="AB265" s="1">
        <f t="shared" si="175"/>
        <v>100</v>
      </c>
      <c r="AC265" s="1" t="str">
        <f>VLOOKUP(BIN2DEC(RIGHT(HEX2BIN(MID(H265,6,1),4),1)&amp;LEFT(HEX2BIN(MID(H265,7,1),4),1)),Codes!$K$1:$L$5,2)</f>
        <v>L</v>
      </c>
      <c r="AD265" s="1" t="str">
        <f>VLOOKUP(BIN2DEC(RIGHT(HEX2BIN(MID(H265,7,1),4),3)&amp;LEFT(HEX2BIN(MID(H265,8,1),4),2)),Codes!$H$2:$I$33,2)</f>
        <v>Paper</v>
      </c>
      <c r="AE265" s="1" t="str">
        <f t="shared" si="176"/>
        <v>1</v>
      </c>
      <c r="AF265" s="1" t="str">
        <f t="shared" si="177"/>
        <v>1</v>
      </c>
      <c r="AH265" s="6">
        <f t="shared" si="178"/>
        <v>70</v>
      </c>
    </row>
    <row r="266" spans="1:34">
      <c r="A266" s="1" t="s">
        <v>810</v>
      </c>
      <c r="B266" s="1" t="s">
        <v>72</v>
      </c>
      <c r="C266" s="6" t="s">
        <v>819</v>
      </c>
      <c r="D266" s="6" t="s">
        <v>581</v>
      </c>
      <c r="E266" s="6" t="s">
        <v>256</v>
      </c>
      <c r="F266" s="6" t="s">
        <v>91</v>
      </c>
      <c r="G266" s="6" t="s">
        <v>807</v>
      </c>
      <c r="H266" s="6" t="s">
        <v>808</v>
      </c>
      <c r="J266" s="1" t="str">
        <f t="shared" si="162"/>
        <v>001011</v>
      </c>
      <c r="K266" s="1">
        <f t="shared" si="163"/>
        <v>2</v>
      </c>
      <c r="L266" s="6" t="str">
        <f t="shared" si="164"/>
        <v>00000</v>
      </c>
      <c r="M266" s="1">
        <f t="shared" si="165"/>
        <v>57</v>
      </c>
      <c r="N266" s="6" t="str">
        <f t="shared" si="166"/>
        <v>00</v>
      </c>
      <c r="O266" s="1">
        <f t="shared" si="167"/>
        <v>10</v>
      </c>
      <c r="P266" s="1">
        <f>IF(HEX2DEC(LEFT(E266,4))&gt;=32768,HEX2DEC(LEFT(E266,4))-65536,HEX2DEC(LEFT(E266,4)))/Codes!$N$2</f>
        <v>3.6</v>
      </c>
      <c r="Q266" s="1">
        <f>IF(HEX2DEC(RIGHT(E266,4))&gt;=32768,HEX2DEC(RIGHT(E266,4))-65536,HEX2DEC(RIGHT(E266,4)))/Codes!$N$2</f>
        <v>0</v>
      </c>
      <c r="R266" s="1">
        <f>IF(HEX2DEC(LEFT(F266,4))&gt;=32768,HEX2DEC(LEFT(F266,4))-65536,HEX2DEC(LEFT(F266,4)))/Codes!$N$2</f>
        <v>0</v>
      </c>
      <c r="S266" s="1">
        <f>IF(HEX2DEC(RIGHT(F266,4))&gt;=32768,HEX2DEC(RIGHT(F266,4))-65536,HEX2DEC(RIGHT(F266,4)))/Codes!$N$2</f>
        <v>0</v>
      </c>
      <c r="T266" s="18">
        <f t="shared" si="168"/>
        <v>120</v>
      </c>
      <c r="U266" s="1">
        <f t="shared" si="169"/>
        <v>100</v>
      </c>
      <c r="V266" s="1">
        <f t="shared" si="170"/>
        <v>236</v>
      </c>
      <c r="W266" s="1" t="str">
        <f t="shared" si="171"/>
        <v>101</v>
      </c>
      <c r="X266" s="1">
        <f t="shared" si="172"/>
        <v>3</v>
      </c>
      <c r="Y266" s="1">
        <f t="shared" si="173"/>
        <v>0</v>
      </c>
      <c r="Z266" s="1" t="str">
        <f>VLOOKUP(BIN2DEC(MID(HEX2BIN(MID(H266,3,2),8),2,5)),Codes!$E$1:$F$18,2)</f>
        <v>Normal</v>
      </c>
      <c r="AA266" s="6" t="str">
        <f t="shared" si="174"/>
        <v>0</v>
      </c>
      <c r="AB266" s="1">
        <f t="shared" si="175"/>
        <v>100</v>
      </c>
      <c r="AC266" s="1" t="str">
        <f>VLOOKUP(BIN2DEC(RIGHT(HEX2BIN(MID(H266,6,1),4),1)&amp;LEFT(HEX2BIN(MID(H266,7,1),4),1)),Codes!$K$1:$L$5,2)</f>
        <v>L</v>
      </c>
      <c r="AD266" s="1" t="str">
        <f>VLOOKUP(BIN2DEC(RIGHT(HEX2BIN(MID(H266,7,1),4),3)&amp;LEFT(HEX2BIN(MID(H266,8,1),4),2)),Codes!$H$2:$I$33,2)</f>
        <v>Paper</v>
      </c>
      <c r="AE266" s="1" t="str">
        <f t="shared" si="176"/>
        <v>1</v>
      </c>
      <c r="AF266" s="1" t="str">
        <f t="shared" si="177"/>
        <v>1</v>
      </c>
      <c r="AH266" s="6">
        <f t="shared" si="178"/>
        <v>70</v>
      </c>
    </row>
    <row r="267" spans="1:34">
      <c r="A267" s="1" t="s">
        <v>811</v>
      </c>
      <c r="B267" s="1" t="s">
        <v>72</v>
      </c>
      <c r="C267" s="6" t="s">
        <v>820</v>
      </c>
      <c r="D267" s="6" t="s">
        <v>608</v>
      </c>
      <c r="E267" s="6" t="s">
        <v>299</v>
      </c>
      <c r="F267" s="6" t="s">
        <v>812</v>
      </c>
      <c r="G267" s="6" t="s">
        <v>813</v>
      </c>
      <c r="H267" s="6" t="s">
        <v>814</v>
      </c>
      <c r="J267" s="1" t="str">
        <f t="shared" si="162"/>
        <v>001011</v>
      </c>
      <c r="K267" s="1">
        <f t="shared" si="163"/>
        <v>2</v>
      </c>
      <c r="L267" s="6" t="str">
        <f t="shared" si="164"/>
        <v>00000</v>
      </c>
      <c r="M267" s="1">
        <f t="shared" si="165"/>
        <v>57</v>
      </c>
      <c r="N267" s="6" t="str">
        <f t="shared" si="166"/>
        <v>00</v>
      </c>
      <c r="O267" s="1">
        <f t="shared" si="167"/>
        <v>8</v>
      </c>
      <c r="P267" s="1">
        <f>IF(HEX2DEC(LEFT(E267,4))&gt;=32768,HEX2DEC(LEFT(E267,4))-65536,HEX2DEC(LEFT(E267,4)))/Codes!$N$2</f>
        <v>6</v>
      </c>
      <c r="Q267" s="1">
        <f>IF(HEX2DEC(RIGHT(E267,4))&gt;=32768,HEX2DEC(RIGHT(E267,4))-65536,HEX2DEC(RIGHT(E267,4)))/Codes!$N$2</f>
        <v>0</v>
      </c>
      <c r="R267" s="1">
        <f>IF(HEX2DEC(LEFT(F267,4))&gt;=32768,HEX2DEC(LEFT(F267,4))-65536,HEX2DEC(LEFT(F267,4)))/Codes!$N$2</f>
        <v>8.4</v>
      </c>
      <c r="S267" s="1">
        <f>IF(HEX2DEC(RIGHT(F267,4))&gt;=32768,HEX2DEC(RIGHT(F267,4))-65536,HEX2DEC(RIGHT(F267,4)))/Codes!$N$2</f>
        <v>0</v>
      </c>
      <c r="T267" s="18">
        <f t="shared" si="168"/>
        <v>120</v>
      </c>
      <c r="U267" s="1">
        <f t="shared" si="169"/>
        <v>70</v>
      </c>
      <c r="V267" s="1">
        <f t="shared" si="170"/>
        <v>80</v>
      </c>
      <c r="W267" s="1" t="str">
        <f t="shared" si="171"/>
        <v>101</v>
      </c>
      <c r="X267" s="1">
        <f t="shared" si="172"/>
        <v>3</v>
      </c>
      <c r="Y267" s="1">
        <f t="shared" si="173"/>
        <v>35</v>
      </c>
      <c r="Z267" s="1" t="str">
        <f>VLOOKUP(BIN2DEC(MID(HEX2BIN(MID(H267,3,2),8),2,5)),Codes!$E$1:$F$18,2)</f>
        <v>Normal</v>
      </c>
      <c r="AA267" s="6" t="str">
        <f t="shared" si="174"/>
        <v>0</v>
      </c>
      <c r="AB267" s="1">
        <f t="shared" si="175"/>
        <v>40</v>
      </c>
      <c r="AC267" s="1" t="str">
        <f>VLOOKUP(BIN2DEC(RIGHT(HEX2BIN(MID(H267,6,1),4),1)&amp;LEFT(HEX2BIN(MID(H267,7,1),4),1)),Codes!$K$1:$L$5,2)</f>
        <v>L</v>
      </c>
      <c r="AD267" s="1" t="str">
        <f>VLOOKUP(BIN2DEC(RIGHT(HEX2BIN(MID(H267,7,1),4),3)&amp;LEFT(HEX2BIN(MID(H267,8,1),4),2)),Codes!$H$2:$I$33,2)</f>
        <v>Paper</v>
      </c>
      <c r="AE267" s="1" t="str">
        <f t="shared" si="176"/>
        <v>1</v>
      </c>
      <c r="AF267" s="1" t="str">
        <f t="shared" si="177"/>
        <v>1</v>
      </c>
      <c r="AH267" s="6">
        <f t="shared" si="178"/>
        <v>70</v>
      </c>
    </row>
    <row r="268" spans="1:34">
      <c r="A268" s="1" t="s">
        <v>815</v>
      </c>
      <c r="B268" s="1" t="s">
        <v>72</v>
      </c>
      <c r="C268" s="6" t="s">
        <v>820</v>
      </c>
      <c r="D268" s="6" t="s">
        <v>725</v>
      </c>
      <c r="E268" s="6" t="s">
        <v>232</v>
      </c>
      <c r="F268" s="6" t="s">
        <v>801</v>
      </c>
      <c r="G268" s="6" t="s">
        <v>813</v>
      </c>
      <c r="H268" s="6" t="s">
        <v>814</v>
      </c>
      <c r="J268" s="1" t="str">
        <f t="shared" si="162"/>
        <v>001011</v>
      </c>
      <c r="K268" s="1">
        <f t="shared" si="163"/>
        <v>1</v>
      </c>
      <c r="L268" s="6" t="str">
        <f t="shared" si="164"/>
        <v>00000</v>
      </c>
      <c r="M268" s="1">
        <f t="shared" si="165"/>
        <v>57</v>
      </c>
      <c r="N268" s="6" t="str">
        <f t="shared" si="166"/>
        <v>00</v>
      </c>
      <c r="O268" s="1">
        <f t="shared" si="167"/>
        <v>7</v>
      </c>
      <c r="P268" s="1">
        <f>IF(HEX2DEC(LEFT(E268,4))&gt;=32768,HEX2DEC(LEFT(E268,4))-65536,HEX2DEC(LEFT(E268,4)))/Codes!$N$2</f>
        <v>4.8</v>
      </c>
      <c r="Q268" s="1">
        <f>IF(HEX2DEC(RIGHT(E268,4))&gt;=32768,HEX2DEC(RIGHT(E268,4))-65536,HEX2DEC(RIGHT(E268,4)))/Codes!$N$2</f>
        <v>0</v>
      </c>
      <c r="R268" s="1">
        <f>IF(HEX2DEC(LEFT(F268,4))&gt;=32768,HEX2DEC(LEFT(F268,4))-65536,HEX2DEC(LEFT(F268,4)))/Codes!$N$2</f>
        <v>3.8</v>
      </c>
      <c r="S268" s="1">
        <f>IF(HEX2DEC(RIGHT(F268,4))&gt;=32768,HEX2DEC(RIGHT(F268,4))-65536,HEX2DEC(RIGHT(F268,4)))/Codes!$N$2</f>
        <v>0</v>
      </c>
      <c r="T268" s="18">
        <f t="shared" si="168"/>
        <v>120</v>
      </c>
      <c r="U268" s="1">
        <f t="shared" si="169"/>
        <v>70</v>
      </c>
      <c r="V268" s="1">
        <f t="shared" si="170"/>
        <v>80</v>
      </c>
      <c r="W268" s="1" t="str">
        <f t="shared" si="171"/>
        <v>101</v>
      </c>
      <c r="X268" s="1">
        <f t="shared" si="172"/>
        <v>3</v>
      </c>
      <c r="Y268" s="1">
        <f t="shared" si="173"/>
        <v>35</v>
      </c>
      <c r="Z268" s="1" t="str">
        <f>VLOOKUP(BIN2DEC(MID(HEX2BIN(MID(H268,3,2),8),2,5)),Codes!$E$1:$F$18,2)</f>
        <v>Normal</v>
      </c>
      <c r="AA268" s="6" t="str">
        <f t="shared" si="174"/>
        <v>0</v>
      </c>
      <c r="AB268" s="1">
        <f t="shared" si="175"/>
        <v>40</v>
      </c>
      <c r="AC268" s="1" t="str">
        <f>VLOOKUP(BIN2DEC(RIGHT(HEX2BIN(MID(H268,6,1),4),1)&amp;LEFT(HEX2BIN(MID(H268,7,1),4),1)),Codes!$K$1:$L$5,2)</f>
        <v>L</v>
      </c>
      <c r="AD268" s="1" t="str">
        <f>VLOOKUP(BIN2DEC(RIGHT(HEX2BIN(MID(H268,7,1),4),3)&amp;LEFT(HEX2BIN(MID(H268,8,1),4),2)),Codes!$H$2:$I$33,2)</f>
        <v>Paper</v>
      </c>
      <c r="AE268" s="1" t="str">
        <f t="shared" si="176"/>
        <v>1</v>
      </c>
      <c r="AF268" s="1" t="str">
        <f t="shared" si="177"/>
        <v>1</v>
      </c>
      <c r="AH268" s="6">
        <f t="shared" si="178"/>
        <v>70</v>
      </c>
    </row>
    <row r="269" spans="1:34">
      <c r="A269" s="1" t="s">
        <v>816</v>
      </c>
      <c r="B269" s="1" t="s">
        <v>72</v>
      </c>
      <c r="C269" s="6" t="s">
        <v>820</v>
      </c>
      <c r="D269" s="6" t="s">
        <v>636</v>
      </c>
      <c r="E269" s="6" t="s">
        <v>256</v>
      </c>
      <c r="F269" s="6" t="s">
        <v>91</v>
      </c>
      <c r="G269" s="6" t="s">
        <v>813</v>
      </c>
      <c r="H269" s="6" t="s">
        <v>814</v>
      </c>
      <c r="J269" s="1" t="str">
        <f t="shared" si="162"/>
        <v>001011</v>
      </c>
      <c r="K269" s="1">
        <f t="shared" si="163"/>
        <v>0</v>
      </c>
      <c r="L269" s="6" t="str">
        <f t="shared" si="164"/>
        <v>00000</v>
      </c>
      <c r="M269" s="1">
        <f t="shared" si="165"/>
        <v>57</v>
      </c>
      <c r="N269" s="6" t="str">
        <f t="shared" si="166"/>
        <v>00</v>
      </c>
      <c r="O269" s="1">
        <f t="shared" si="167"/>
        <v>6</v>
      </c>
      <c r="P269" s="1">
        <f>IF(HEX2DEC(LEFT(E269,4))&gt;=32768,HEX2DEC(LEFT(E269,4))-65536,HEX2DEC(LEFT(E269,4)))/Codes!$N$2</f>
        <v>3.6</v>
      </c>
      <c r="Q269" s="1">
        <f>IF(HEX2DEC(RIGHT(E269,4))&gt;=32768,HEX2DEC(RIGHT(E269,4))-65536,HEX2DEC(RIGHT(E269,4)))/Codes!$N$2</f>
        <v>0</v>
      </c>
      <c r="R269" s="1">
        <f>IF(HEX2DEC(LEFT(F269,4))&gt;=32768,HEX2DEC(LEFT(F269,4))-65536,HEX2DEC(LEFT(F269,4)))/Codes!$N$2</f>
        <v>0</v>
      </c>
      <c r="S269" s="1">
        <f>IF(HEX2DEC(RIGHT(F269,4))&gt;=32768,HEX2DEC(RIGHT(F269,4))-65536,HEX2DEC(RIGHT(F269,4)))/Codes!$N$2</f>
        <v>0</v>
      </c>
      <c r="T269" s="18">
        <f t="shared" si="168"/>
        <v>120</v>
      </c>
      <c r="U269" s="1">
        <f t="shared" si="169"/>
        <v>70</v>
      </c>
      <c r="V269" s="1">
        <f t="shared" si="170"/>
        <v>80</v>
      </c>
      <c r="W269" s="1" t="str">
        <f t="shared" si="171"/>
        <v>101</v>
      </c>
      <c r="X269" s="1">
        <f t="shared" si="172"/>
        <v>3</v>
      </c>
      <c r="Y269" s="1">
        <f t="shared" si="173"/>
        <v>35</v>
      </c>
      <c r="Z269" s="1" t="str">
        <f>VLOOKUP(BIN2DEC(MID(HEX2BIN(MID(H269,3,2),8),2,5)),Codes!$E$1:$F$18,2)</f>
        <v>Normal</v>
      </c>
      <c r="AA269" s="6" t="str">
        <f t="shared" si="174"/>
        <v>0</v>
      </c>
      <c r="AB269" s="1">
        <f t="shared" si="175"/>
        <v>40</v>
      </c>
      <c r="AC269" s="1" t="str">
        <f>VLOOKUP(BIN2DEC(RIGHT(HEX2BIN(MID(H269,6,1),4),1)&amp;LEFT(HEX2BIN(MID(H269,7,1),4),1)),Codes!$K$1:$L$5,2)</f>
        <v>L</v>
      </c>
      <c r="AD269" s="1" t="str">
        <f>VLOOKUP(BIN2DEC(RIGHT(HEX2BIN(MID(H269,7,1),4),3)&amp;LEFT(HEX2BIN(MID(H269,8,1),4),2)),Codes!$H$2:$I$33,2)</f>
        <v>Paper</v>
      </c>
      <c r="AE269" s="1" t="str">
        <f t="shared" si="176"/>
        <v>1</v>
      </c>
      <c r="AF269" s="1" t="str">
        <f t="shared" si="177"/>
        <v>1</v>
      </c>
      <c r="AH269" s="6">
        <f t="shared" si="178"/>
        <v>70</v>
      </c>
    </row>
    <row r="270" spans="1:34">
      <c r="A270" s="1" t="s">
        <v>821</v>
      </c>
      <c r="B270" s="1" t="s">
        <v>72</v>
      </c>
      <c r="C270" s="6" t="s">
        <v>1874</v>
      </c>
      <c r="D270" s="6" t="s">
        <v>575</v>
      </c>
      <c r="E270" s="6" t="s">
        <v>232</v>
      </c>
      <c r="F270" s="6" t="s">
        <v>822</v>
      </c>
      <c r="G270" s="6" t="s">
        <v>557</v>
      </c>
      <c r="H270" s="6" t="s">
        <v>682</v>
      </c>
      <c r="J270" s="1" t="str">
        <f t="shared" si="162"/>
        <v>001011</v>
      </c>
      <c r="K270" s="1">
        <f t="shared" si="163"/>
        <v>0</v>
      </c>
      <c r="L270" s="6" t="str">
        <f t="shared" si="164"/>
        <v>00000</v>
      </c>
      <c r="M270" s="1">
        <f t="shared" si="165"/>
        <v>57</v>
      </c>
      <c r="N270" s="6" t="str">
        <f t="shared" si="166"/>
        <v>00</v>
      </c>
      <c r="O270" s="1">
        <f t="shared" si="167"/>
        <v>10</v>
      </c>
      <c r="P270" s="1">
        <f>IF(HEX2DEC(LEFT(E270,4))&gt;=32768,HEX2DEC(LEFT(E270,4))-65536,HEX2DEC(LEFT(E270,4)))/Codes!$N$2</f>
        <v>4.8</v>
      </c>
      <c r="Q270" s="1">
        <f>IF(HEX2DEC(RIGHT(E270,4))&gt;=32768,HEX2DEC(RIGHT(E270,4))-65536,HEX2DEC(RIGHT(E270,4)))/Codes!$N$2</f>
        <v>0</v>
      </c>
      <c r="R270" s="1">
        <f>IF(HEX2DEC(LEFT(F270,4))&gt;=32768,HEX2DEC(LEFT(F270,4))-65536,HEX2DEC(LEFT(F270,4)))/Codes!$N$2</f>
        <v>7.4</v>
      </c>
      <c r="S270" s="1">
        <f>IF(HEX2DEC(RIGHT(F270,4))&gt;=32768,HEX2DEC(RIGHT(F270,4))-65536,HEX2DEC(RIGHT(F270,4)))/Codes!$N$2</f>
        <v>0</v>
      </c>
      <c r="T270" s="18">
        <f t="shared" si="168"/>
        <v>361</v>
      </c>
      <c r="U270" s="1">
        <f t="shared" si="169"/>
        <v>100</v>
      </c>
      <c r="V270" s="1">
        <f t="shared" si="170"/>
        <v>0</v>
      </c>
      <c r="W270" s="1" t="str">
        <f t="shared" si="171"/>
        <v>101</v>
      </c>
      <c r="X270" s="1">
        <f t="shared" si="172"/>
        <v>3</v>
      </c>
      <c r="Y270" s="1">
        <f t="shared" si="173"/>
        <v>5</v>
      </c>
      <c r="Z270" s="1" t="str">
        <f>VLOOKUP(BIN2DEC(MID(HEX2BIN(MID(H270,3,2),8),2,5)),Codes!$E$1:$F$18,2)</f>
        <v>Normal</v>
      </c>
      <c r="AA270" s="6" t="str">
        <f t="shared" si="174"/>
        <v>0</v>
      </c>
      <c r="AB270" s="1">
        <f t="shared" si="175"/>
        <v>2</v>
      </c>
      <c r="AC270" s="1" t="str">
        <f>VLOOKUP(BIN2DEC(RIGHT(HEX2BIN(MID(H270,6,1),4),1)&amp;LEFT(HEX2BIN(MID(H270,7,1),4),1)),Codes!$K$1:$L$5,2)</f>
        <v>M</v>
      </c>
      <c r="AD270" s="1" t="str">
        <f>VLOOKUP(BIN2DEC(RIGHT(HEX2BIN(MID(H270,7,1),4),3)&amp;LEFT(HEX2BIN(MID(H270,8,1),4),2)),Codes!$H$2:$I$33,2)</f>
        <v>Punch</v>
      </c>
      <c r="AE270" s="1" t="str">
        <f t="shared" si="176"/>
        <v>1</v>
      </c>
      <c r="AF270" s="1" t="str">
        <f t="shared" si="177"/>
        <v>1</v>
      </c>
      <c r="AH270" s="6">
        <f t="shared" si="178"/>
        <v>33</v>
      </c>
    </row>
    <row r="271" spans="1:34">
      <c r="A271" s="1" t="s">
        <v>823</v>
      </c>
      <c r="B271" s="1" t="s">
        <v>72</v>
      </c>
      <c r="C271" s="6" t="s">
        <v>1874</v>
      </c>
      <c r="D271" s="6" t="s">
        <v>579</v>
      </c>
      <c r="E271" s="6" t="s">
        <v>824</v>
      </c>
      <c r="F271" s="6" t="s">
        <v>307</v>
      </c>
      <c r="G271" s="6" t="s">
        <v>557</v>
      </c>
      <c r="H271" s="6" t="s">
        <v>682</v>
      </c>
      <c r="J271" s="1" t="str">
        <f t="shared" si="162"/>
        <v>001011</v>
      </c>
      <c r="K271" s="1">
        <f t="shared" si="163"/>
        <v>1</v>
      </c>
      <c r="L271" s="6" t="str">
        <f t="shared" si="164"/>
        <v>00000</v>
      </c>
      <c r="M271" s="1">
        <f t="shared" si="165"/>
        <v>57</v>
      </c>
      <c r="N271" s="6" t="str">
        <f t="shared" si="166"/>
        <v>00</v>
      </c>
      <c r="O271" s="1">
        <f t="shared" si="167"/>
        <v>10</v>
      </c>
      <c r="P271" s="1">
        <f>IF(HEX2DEC(LEFT(E271,4))&gt;=32768,HEX2DEC(LEFT(E271,4))-65536,HEX2DEC(LEFT(E271,4)))/Codes!$N$2</f>
        <v>2</v>
      </c>
      <c r="Q271" s="1">
        <f>IF(HEX2DEC(RIGHT(E271,4))&gt;=32768,HEX2DEC(RIGHT(E271,4))-65536,HEX2DEC(RIGHT(E271,4)))/Codes!$N$2</f>
        <v>0</v>
      </c>
      <c r="R271" s="1">
        <f>IF(HEX2DEC(LEFT(F271,4))&gt;=32768,HEX2DEC(LEFT(F271,4))-65536,HEX2DEC(LEFT(F271,4)))/Codes!$N$2</f>
        <v>3.2</v>
      </c>
      <c r="S271" s="1">
        <f>IF(HEX2DEC(RIGHT(F271,4))&gt;=32768,HEX2DEC(RIGHT(F271,4))-65536,HEX2DEC(RIGHT(F271,4)))/Codes!$N$2</f>
        <v>0</v>
      </c>
      <c r="T271" s="18">
        <f t="shared" si="168"/>
        <v>361</v>
      </c>
      <c r="U271" s="1">
        <f t="shared" si="169"/>
        <v>100</v>
      </c>
      <c r="V271" s="1">
        <f t="shared" si="170"/>
        <v>0</v>
      </c>
      <c r="W271" s="1" t="str">
        <f t="shared" si="171"/>
        <v>101</v>
      </c>
      <c r="X271" s="1">
        <f t="shared" si="172"/>
        <v>3</v>
      </c>
      <c r="Y271" s="1">
        <f t="shared" si="173"/>
        <v>5</v>
      </c>
      <c r="Z271" s="1" t="str">
        <f>VLOOKUP(BIN2DEC(MID(HEX2BIN(MID(H271,3,2),8),2,5)),Codes!$E$1:$F$18,2)</f>
        <v>Normal</v>
      </c>
      <c r="AA271" s="6" t="str">
        <f t="shared" si="174"/>
        <v>0</v>
      </c>
      <c r="AB271" s="1">
        <f t="shared" si="175"/>
        <v>2</v>
      </c>
      <c r="AC271" s="1" t="str">
        <f>VLOOKUP(BIN2DEC(RIGHT(HEX2BIN(MID(H271,6,1),4),1)&amp;LEFT(HEX2BIN(MID(H271,7,1),4),1)),Codes!$K$1:$L$5,2)</f>
        <v>M</v>
      </c>
      <c r="AD271" s="1" t="str">
        <f>VLOOKUP(BIN2DEC(RIGHT(HEX2BIN(MID(H271,7,1),4),3)&amp;LEFT(HEX2BIN(MID(H271,8,1),4),2)),Codes!$H$2:$I$33,2)</f>
        <v>Punch</v>
      </c>
      <c r="AE271" s="1" t="str">
        <f t="shared" si="176"/>
        <v>1</v>
      </c>
      <c r="AF271" s="1" t="str">
        <f t="shared" si="177"/>
        <v>1</v>
      </c>
      <c r="AH271" s="6">
        <f t="shared" si="178"/>
        <v>33</v>
      </c>
    </row>
    <row r="272" spans="1:34">
      <c r="A272" s="1" t="s">
        <v>825</v>
      </c>
      <c r="B272" s="1" t="s">
        <v>72</v>
      </c>
      <c r="C272" s="6" t="s">
        <v>1874</v>
      </c>
      <c r="D272" s="6" t="s">
        <v>581</v>
      </c>
      <c r="E272" s="6" t="s">
        <v>824</v>
      </c>
      <c r="F272" s="6" t="s">
        <v>91</v>
      </c>
      <c r="G272" s="6" t="s">
        <v>557</v>
      </c>
      <c r="H272" s="6" t="s">
        <v>682</v>
      </c>
      <c r="J272" s="1" t="str">
        <f t="shared" si="162"/>
        <v>001011</v>
      </c>
      <c r="K272" s="1">
        <f t="shared" si="163"/>
        <v>2</v>
      </c>
      <c r="L272" s="6" t="str">
        <f t="shared" si="164"/>
        <v>00000</v>
      </c>
      <c r="M272" s="1">
        <f t="shared" si="165"/>
        <v>57</v>
      </c>
      <c r="N272" s="6" t="str">
        <f t="shared" si="166"/>
        <v>00</v>
      </c>
      <c r="O272" s="1">
        <f t="shared" si="167"/>
        <v>10</v>
      </c>
      <c r="P272" s="1">
        <f>IF(HEX2DEC(LEFT(E272,4))&gt;=32768,HEX2DEC(LEFT(E272,4))-65536,HEX2DEC(LEFT(E272,4)))/Codes!$N$2</f>
        <v>2</v>
      </c>
      <c r="Q272" s="1">
        <f>IF(HEX2DEC(RIGHT(E272,4))&gt;=32768,HEX2DEC(RIGHT(E272,4))-65536,HEX2DEC(RIGHT(E272,4)))/Codes!$N$2</f>
        <v>0</v>
      </c>
      <c r="R272" s="1">
        <f>IF(HEX2DEC(LEFT(F272,4))&gt;=32768,HEX2DEC(LEFT(F272,4))-65536,HEX2DEC(LEFT(F272,4)))/Codes!$N$2</f>
        <v>0</v>
      </c>
      <c r="S272" s="1">
        <f>IF(HEX2DEC(RIGHT(F272,4))&gt;=32768,HEX2DEC(RIGHT(F272,4))-65536,HEX2DEC(RIGHT(F272,4)))/Codes!$N$2</f>
        <v>0</v>
      </c>
      <c r="T272" s="18">
        <f t="shared" si="168"/>
        <v>361</v>
      </c>
      <c r="U272" s="1">
        <f t="shared" si="169"/>
        <v>100</v>
      </c>
      <c r="V272" s="1">
        <f t="shared" si="170"/>
        <v>0</v>
      </c>
      <c r="W272" s="1" t="str">
        <f t="shared" si="171"/>
        <v>101</v>
      </c>
      <c r="X272" s="1">
        <f t="shared" si="172"/>
        <v>3</v>
      </c>
      <c r="Y272" s="1">
        <f t="shared" si="173"/>
        <v>5</v>
      </c>
      <c r="Z272" s="1" t="str">
        <f>VLOOKUP(BIN2DEC(MID(HEX2BIN(MID(H272,3,2),8),2,5)),Codes!$E$1:$F$18,2)</f>
        <v>Normal</v>
      </c>
      <c r="AA272" s="6" t="str">
        <f t="shared" si="174"/>
        <v>0</v>
      </c>
      <c r="AB272" s="1">
        <f t="shared" si="175"/>
        <v>2</v>
      </c>
      <c r="AC272" s="1" t="str">
        <f>VLOOKUP(BIN2DEC(RIGHT(HEX2BIN(MID(H272,6,1),4),1)&amp;LEFT(HEX2BIN(MID(H272,7,1),4),1)),Codes!$K$1:$L$5,2)</f>
        <v>M</v>
      </c>
      <c r="AD272" s="1" t="str">
        <f>VLOOKUP(BIN2DEC(RIGHT(HEX2BIN(MID(H272,7,1),4),3)&amp;LEFT(HEX2BIN(MID(H272,8,1),4),2)),Codes!$H$2:$I$33,2)</f>
        <v>Punch</v>
      </c>
      <c r="AE272" s="1" t="str">
        <f t="shared" si="176"/>
        <v>1</v>
      </c>
      <c r="AF272" s="1" t="str">
        <f t="shared" si="177"/>
        <v>1</v>
      </c>
      <c r="AH272" s="6">
        <f t="shared" si="178"/>
        <v>33</v>
      </c>
    </row>
    <row r="273" spans="1:34">
      <c r="A273" s="1" t="s">
        <v>826</v>
      </c>
      <c r="B273" s="1" t="s">
        <v>72</v>
      </c>
      <c r="C273" s="6" t="s">
        <v>1875</v>
      </c>
      <c r="D273" s="6" t="s">
        <v>742</v>
      </c>
      <c r="E273" s="6" t="s">
        <v>232</v>
      </c>
      <c r="F273" s="6" t="s">
        <v>822</v>
      </c>
      <c r="G273" s="6" t="s">
        <v>557</v>
      </c>
      <c r="H273" s="6" t="s">
        <v>685</v>
      </c>
      <c r="J273" s="1" t="str">
        <f t="shared" si="162"/>
        <v>001011</v>
      </c>
      <c r="K273" s="1">
        <f t="shared" si="163"/>
        <v>0</v>
      </c>
      <c r="L273" s="6" t="str">
        <f t="shared" si="164"/>
        <v>00000</v>
      </c>
      <c r="M273" s="1">
        <f t="shared" si="165"/>
        <v>57</v>
      </c>
      <c r="N273" s="6" t="str">
        <f t="shared" si="166"/>
        <v>00</v>
      </c>
      <c r="O273" s="1">
        <f t="shared" si="167"/>
        <v>13</v>
      </c>
      <c r="P273" s="1">
        <f>IF(HEX2DEC(LEFT(E273,4))&gt;=32768,HEX2DEC(LEFT(E273,4))-65536,HEX2DEC(LEFT(E273,4)))/Codes!$N$2</f>
        <v>4.8</v>
      </c>
      <c r="Q273" s="1">
        <f>IF(HEX2DEC(RIGHT(E273,4))&gt;=32768,HEX2DEC(RIGHT(E273,4))-65536,HEX2DEC(RIGHT(E273,4)))/Codes!$N$2</f>
        <v>0</v>
      </c>
      <c r="R273" s="1">
        <f>IF(HEX2DEC(LEFT(F273,4))&gt;=32768,HEX2DEC(LEFT(F273,4))-65536,HEX2DEC(LEFT(F273,4)))/Codes!$N$2</f>
        <v>7.4</v>
      </c>
      <c r="S273" s="1">
        <f>IF(HEX2DEC(RIGHT(F273,4))&gt;=32768,HEX2DEC(RIGHT(F273,4))-65536,HEX2DEC(RIGHT(F273,4)))/Codes!$N$2</f>
        <v>0</v>
      </c>
      <c r="T273" s="18">
        <f t="shared" si="168"/>
        <v>361</v>
      </c>
      <c r="U273" s="1">
        <f t="shared" si="169"/>
        <v>100</v>
      </c>
      <c r="V273" s="1">
        <f t="shared" si="170"/>
        <v>0</v>
      </c>
      <c r="W273" s="1" t="str">
        <f t="shared" si="171"/>
        <v>101</v>
      </c>
      <c r="X273" s="1">
        <f t="shared" si="172"/>
        <v>3</v>
      </c>
      <c r="Y273" s="1">
        <f t="shared" si="173"/>
        <v>8</v>
      </c>
      <c r="Z273" s="1" t="str">
        <f>VLOOKUP(BIN2DEC(MID(HEX2BIN(MID(H273,3,2),8),2,5)),Codes!$E$1:$F$18,2)</f>
        <v>Normal</v>
      </c>
      <c r="AA273" s="6" t="str">
        <f t="shared" si="174"/>
        <v>0</v>
      </c>
      <c r="AB273" s="1">
        <f t="shared" si="175"/>
        <v>4</v>
      </c>
      <c r="AC273" s="1" t="str">
        <f>VLOOKUP(BIN2DEC(RIGHT(HEX2BIN(MID(H273,6,1),4),1)&amp;LEFT(HEX2BIN(MID(H273,7,1),4),1)),Codes!$K$1:$L$5,2)</f>
        <v>L</v>
      </c>
      <c r="AD273" s="1" t="str">
        <f>VLOOKUP(BIN2DEC(RIGHT(HEX2BIN(MID(H273,7,1),4),3)&amp;LEFT(HEX2BIN(MID(H273,8,1),4),2)),Codes!$H$2:$I$33,2)</f>
        <v>Punch</v>
      </c>
      <c r="AE273" s="1" t="str">
        <f t="shared" si="176"/>
        <v>1</v>
      </c>
      <c r="AF273" s="1" t="str">
        <f t="shared" si="177"/>
        <v>1</v>
      </c>
      <c r="AH273" s="6">
        <f t="shared" si="178"/>
        <v>65</v>
      </c>
    </row>
    <row r="274" spans="1:34">
      <c r="A274" s="1" t="s">
        <v>827</v>
      </c>
      <c r="B274" s="1" t="s">
        <v>72</v>
      </c>
      <c r="C274" s="6" t="s">
        <v>1875</v>
      </c>
      <c r="D274" s="6" t="s">
        <v>780</v>
      </c>
      <c r="E274" s="6" t="s">
        <v>824</v>
      </c>
      <c r="F274" s="6" t="s">
        <v>307</v>
      </c>
      <c r="G274" s="6" t="s">
        <v>557</v>
      </c>
      <c r="H274" s="6" t="s">
        <v>685</v>
      </c>
      <c r="J274" s="1" t="str">
        <f t="shared" si="162"/>
        <v>001011</v>
      </c>
      <c r="K274" s="1">
        <f t="shared" si="163"/>
        <v>1</v>
      </c>
      <c r="L274" s="6" t="str">
        <f t="shared" si="164"/>
        <v>00000</v>
      </c>
      <c r="M274" s="1">
        <f t="shared" si="165"/>
        <v>57</v>
      </c>
      <c r="N274" s="6" t="str">
        <f t="shared" si="166"/>
        <v>00</v>
      </c>
      <c r="O274" s="1">
        <f t="shared" si="167"/>
        <v>13</v>
      </c>
      <c r="P274" s="1">
        <f>IF(HEX2DEC(LEFT(E274,4))&gt;=32768,HEX2DEC(LEFT(E274,4))-65536,HEX2DEC(LEFT(E274,4)))/Codes!$N$2</f>
        <v>2</v>
      </c>
      <c r="Q274" s="1">
        <f>IF(HEX2DEC(RIGHT(E274,4))&gt;=32768,HEX2DEC(RIGHT(E274,4))-65536,HEX2DEC(RIGHT(E274,4)))/Codes!$N$2</f>
        <v>0</v>
      </c>
      <c r="R274" s="1">
        <f>IF(HEX2DEC(LEFT(F274,4))&gt;=32768,HEX2DEC(LEFT(F274,4))-65536,HEX2DEC(LEFT(F274,4)))/Codes!$N$2</f>
        <v>3.2</v>
      </c>
      <c r="S274" s="1">
        <f>IF(HEX2DEC(RIGHT(F274,4))&gt;=32768,HEX2DEC(RIGHT(F274,4))-65536,HEX2DEC(RIGHT(F274,4)))/Codes!$N$2</f>
        <v>0</v>
      </c>
      <c r="T274" s="18">
        <f t="shared" si="168"/>
        <v>361</v>
      </c>
      <c r="U274" s="1">
        <f t="shared" si="169"/>
        <v>100</v>
      </c>
      <c r="V274" s="1">
        <f t="shared" si="170"/>
        <v>0</v>
      </c>
      <c r="W274" s="1" t="str">
        <f t="shared" si="171"/>
        <v>101</v>
      </c>
      <c r="X274" s="1">
        <f t="shared" si="172"/>
        <v>3</v>
      </c>
      <c r="Y274" s="1">
        <f t="shared" si="173"/>
        <v>8</v>
      </c>
      <c r="Z274" s="1" t="str">
        <f>VLOOKUP(BIN2DEC(MID(HEX2BIN(MID(H274,3,2),8),2,5)),Codes!$E$1:$F$18,2)</f>
        <v>Normal</v>
      </c>
      <c r="AA274" s="6" t="str">
        <f t="shared" si="174"/>
        <v>0</v>
      </c>
      <c r="AB274" s="1">
        <f t="shared" si="175"/>
        <v>4</v>
      </c>
      <c r="AC274" s="1" t="str">
        <f>VLOOKUP(BIN2DEC(RIGHT(HEX2BIN(MID(H274,6,1),4),1)&amp;LEFT(HEX2BIN(MID(H274,7,1),4),1)),Codes!$K$1:$L$5,2)</f>
        <v>L</v>
      </c>
      <c r="AD274" s="1" t="str">
        <f>VLOOKUP(BIN2DEC(RIGHT(HEX2BIN(MID(H274,7,1),4),3)&amp;LEFT(HEX2BIN(MID(H274,8,1),4),2)),Codes!$H$2:$I$33,2)</f>
        <v>Punch</v>
      </c>
      <c r="AE274" s="1" t="str">
        <f t="shared" si="176"/>
        <v>1</v>
      </c>
      <c r="AF274" s="1" t="str">
        <f t="shared" si="177"/>
        <v>1</v>
      </c>
      <c r="AH274" s="6">
        <f t="shared" si="178"/>
        <v>65</v>
      </c>
    </row>
    <row r="275" spans="1:34">
      <c r="A275" s="1" t="s">
        <v>828</v>
      </c>
      <c r="B275" s="1" t="s">
        <v>72</v>
      </c>
      <c r="C275" s="6" t="s">
        <v>1875</v>
      </c>
      <c r="D275" s="6" t="s">
        <v>782</v>
      </c>
      <c r="E275" s="6" t="s">
        <v>824</v>
      </c>
      <c r="F275" s="6" t="s">
        <v>91</v>
      </c>
      <c r="G275" s="6" t="s">
        <v>557</v>
      </c>
      <c r="H275" s="6" t="s">
        <v>685</v>
      </c>
      <c r="J275" s="1" t="str">
        <f t="shared" si="162"/>
        <v>001011</v>
      </c>
      <c r="K275" s="1">
        <f t="shared" si="163"/>
        <v>2</v>
      </c>
      <c r="L275" s="6" t="str">
        <f t="shared" si="164"/>
        <v>00000</v>
      </c>
      <c r="M275" s="1">
        <f t="shared" si="165"/>
        <v>57</v>
      </c>
      <c r="N275" s="6" t="str">
        <f t="shared" si="166"/>
        <v>00</v>
      </c>
      <c r="O275" s="1">
        <f t="shared" si="167"/>
        <v>13</v>
      </c>
      <c r="P275" s="1">
        <f>IF(HEX2DEC(LEFT(E275,4))&gt;=32768,HEX2DEC(LEFT(E275,4))-65536,HEX2DEC(LEFT(E275,4)))/Codes!$N$2</f>
        <v>2</v>
      </c>
      <c r="Q275" s="1">
        <f>IF(HEX2DEC(RIGHT(E275,4))&gt;=32768,HEX2DEC(RIGHT(E275,4))-65536,HEX2DEC(RIGHT(E275,4)))/Codes!$N$2</f>
        <v>0</v>
      </c>
      <c r="R275" s="1">
        <f>IF(HEX2DEC(LEFT(F275,4))&gt;=32768,HEX2DEC(LEFT(F275,4))-65536,HEX2DEC(LEFT(F275,4)))/Codes!$N$2</f>
        <v>0</v>
      </c>
      <c r="S275" s="1">
        <f>IF(HEX2DEC(RIGHT(F275,4))&gt;=32768,HEX2DEC(RIGHT(F275,4))-65536,HEX2DEC(RIGHT(F275,4)))/Codes!$N$2</f>
        <v>0</v>
      </c>
      <c r="T275" s="18">
        <f t="shared" si="168"/>
        <v>361</v>
      </c>
      <c r="U275" s="1">
        <f t="shared" si="169"/>
        <v>100</v>
      </c>
      <c r="V275" s="1">
        <f t="shared" si="170"/>
        <v>0</v>
      </c>
      <c r="W275" s="1" t="str">
        <f t="shared" si="171"/>
        <v>101</v>
      </c>
      <c r="X275" s="1">
        <f t="shared" si="172"/>
        <v>3</v>
      </c>
      <c r="Y275" s="1">
        <f t="shared" si="173"/>
        <v>8</v>
      </c>
      <c r="Z275" s="1" t="str">
        <f>VLOOKUP(BIN2DEC(MID(HEX2BIN(MID(H275,3,2),8),2,5)),Codes!$E$1:$F$18,2)</f>
        <v>Normal</v>
      </c>
      <c r="AA275" s="6" t="str">
        <f t="shared" si="174"/>
        <v>0</v>
      </c>
      <c r="AB275" s="1">
        <f t="shared" si="175"/>
        <v>4</v>
      </c>
      <c r="AC275" s="1" t="str">
        <f>VLOOKUP(BIN2DEC(RIGHT(HEX2BIN(MID(H275,6,1),4),1)&amp;LEFT(HEX2BIN(MID(H275,7,1),4),1)),Codes!$K$1:$L$5,2)</f>
        <v>L</v>
      </c>
      <c r="AD275" s="1" t="str">
        <f>VLOOKUP(BIN2DEC(RIGHT(HEX2BIN(MID(H275,7,1),4),3)&amp;LEFT(HEX2BIN(MID(H275,8,1),4),2)),Codes!$H$2:$I$33,2)</f>
        <v>Punch</v>
      </c>
      <c r="AE275" s="1" t="str">
        <f t="shared" si="176"/>
        <v>1</v>
      </c>
      <c r="AF275" s="1" t="str">
        <f t="shared" si="177"/>
        <v>1</v>
      </c>
      <c r="AH275" s="6">
        <f t="shared" si="178"/>
        <v>65</v>
      </c>
    </row>
    <row r="276" spans="1:34">
      <c r="A276" s="1" t="s">
        <v>829</v>
      </c>
      <c r="B276" s="1" t="s">
        <v>72</v>
      </c>
      <c r="C276" s="6" t="s">
        <v>1876</v>
      </c>
      <c r="D276" s="6" t="s">
        <v>784</v>
      </c>
      <c r="E276" s="6" t="s">
        <v>232</v>
      </c>
      <c r="F276" s="6" t="s">
        <v>822</v>
      </c>
      <c r="G276" s="6" t="s">
        <v>557</v>
      </c>
      <c r="H276" s="6" t="s">
        <v>830</v>
      </c>
      <c r="J276" s="1" t="str">
        <f t="shared" si="162"/>
        <v>001011</v>
      </c>
      <c r="K276" s="1">
        <f t="shared" si="163"/>
        <v>0</v>
      </c>
      <c r="L276" s="6" t="str">
        <f t="shared" si="164"/>
        <v>00000</v>
      </c>
      <c r="M276" s="1">
        <f t="shared" si="165"/>
        <v>57</v>
      </c>
      <c r="N276" s="6" t="str">
        <f t="shared" si="166"/>
        <v>00</v>
      </c>
      <c r="O276" s="1">
        <f t="shared" si="167"/>
        <v>18</v>
      </c>
      <c r="P276" s="1">
        <f>IF(HEX2DEC(LEFT(E276,4))&gt;=32768,HEX2DEC(LEFT(E276,4))-65536,HEX2DEC(LEFT(E276,4)))/Codes!$N$2</f>
        <v>4.8</v>
      </c>
      <c r="Q276" s="1">
        <f>IF(HEX2DEC(RIGHT(E276,4))&gt;=32768,HEX2DEC(RIGHT(E276,4))-65536,HEX2DEC(RIGHT(E276,4)))/Codes!$N$2</f>
        <v>0</v>
      </c>
      <c r="R276" s="1">
        <f>IF(HEX2DEC(LEFT(F276,4))&gt;=32768,HEX2DEC(LEFT(F276,4))-65536,HEX2DEC(LEFT(F276,4)))/Codes!$N$2</f>
        <v>7.4</v>
      </c>
      <c r="S276" s="1">
        <f>IF(HEX2DEC(RIGHT(F276,4))&gt;=32768,HEX2DEC(RIGHT(F276,4))-65536,HEX2DEC(RIGHT(F276,4)))/Codes!$N$2</f>
        <v>0</v>
      </c>
      <c r="T276" s="18">
        <f t="shared" si="168"/>
        <v>361</v>
      </c>
      <c r="U276" s="1">
        <f t="shared" si="169"/>
        <v>100</v>
      </c>
      <c r="V276" s="1">
        <f t="shared" si="170"/>
        <v>0</v>
      </c>
      <c r="W276" s="1" t="str">
        <f t="shared" si="171"/>
        <v>101</v>
      </c>
      <c r="X276" s="1">
        <f t="shared" si="172"/>
        <v>3</v>
      </c>
      <c r="Y276" s="1">
        <f t="shared" si="173"/>
        <v>12</v>
      </c>
      <c r="Z276" s="1" t="str">
        <f>VLOOKUP(BIN2DEC(MID(HEX2BIN(MID(H276,3,2),8),2,5)),Codes!$E$1:$F$18,2)</f>
        <v>Normal</v>
      </c>
      <c r="AA276" s="6" t="str">
        <f t="shared" si="174"/>
        <v>0</v>
      </c>
      <c r="AB276" s="1">
        <f t="shared" si="175"/>
        <v>6</v>
      </c>
      <c r="AC276" s="1" t="str">
        <f>VLOOKUP(BIN2DEC(RIGHT(HEX2BIN(MID(H276,6,1),4),1)&amp;LEFT(HEX2BIN(MID(H276,7,1),4),1)),Codes!$K$1:$L$5,2)</f>
        <v>L</v>
      </c>
      <c r="AD276" s="1" t="str">
        <f>VLOOKUP(BIN2DEC(RIGHT(HEX2BIN(MID(H276,7,1),4),3)&amp;LEFT(HEX2BIN(MID(H276,8,1),4),2)),Codes!$H$2:$I$33,2)</f>
        <v>Punch</v>
      </c>
      <c r="AE276" s="1" t="str">
        <f t="shared" si="176"/>
        <v>1</v>
      </c>
      <c r="AF276" s="1" t="str">
        <f t="shared" si="177"/>
        <v>1</v>
      </c>
      <c r="AH276" s="6">
        <f t="shared" si="178"/>
        <v>65</v>
      </c>
    </row>
    <row r="277" spans="1:34">
      <c r="A277" s="1" t="s">
        <v>831</v>
      </c>
      <c r="B277" s="1" t="s">
        <v>72</v>
      </c>
      <c r="C277" s="6" t="s">
        <v>1876</v>
      </c>
      <c r="D277" s="6" t="s">
        <v>787</v>
      </c>
      <c r="E277" s="6" t="s">
        <v>824</v>
      </c>
      <c r="F277" s="6" t="s">
        <v>307</v>
      </c>
      <c r="G277" s="6" t="s">
        <v>557</v>
      </c>
      <c r="H277" s="6" t="s">
        <v>830</v>
      </c>
      <c r="J277" s="1" t="str">
        <f t="shared" si="162"/>
        <v>001011</v>
      </c>
      <c r="K277" s="1">
        <f t="shared" si="163"/>
        <v>1</v>
      </c>
      <c r="L277" s="6" t="str">
        <f t="shared" si="164"/>
        <v>00000</v>
      </c>
      <c r="M277" s="1">
        <f t="shared" si="165"/>
        <v>57</v>
      </c>
      <c r="N277" s="6" t="str">
        <f t="shared" si="166"/>
        <v>00</v>
      </c>
      <c r="O277" s="1">
        <f t="shared" si="167"/>
        <v>18</v>
      </c>
      <c r="P277" s="1">
        <f>IF(HEX2DEC(LEFT(E277,4))&gt;=32768,HEX2DEC(LEFT(E277,4))-65536,HEX2DEC(LEFT(E277,4)))/Codes!$N$2</f>
        <v>2</v>
      </c>
      <c r="Q277" s="1">
        <f>IF(HEX2DEC(RIGHT(E277,4))&gt;=32768,HEX2DEC(RIGHT(E277,4))-65536,HEX2DEC(RIGHT(E277,4)))/Codes!$N$2</f>
        <v>0</v>
      </c>
      <c r="R277" s="1">
        <f>IF(HEX2DEC(LEFT(F277,4))&gt;=32768,HEX2DEC(LEFT(F277,4))-65536,HEX2DEC(LEFT(F277,4)))/Codes!$N$2</f>
        <v>3.2</v>
      </c>
      <c r="S277" s="1">
        <f>IF(HEX2DEC(RIGHT(F277,4))&gt;=32768,HEX2DEC(RIGHT(F277,4))-65536,HEX2DEC(RIGHT(F277,4)))/Codes!$N$2</f>
        <v>0</v>
      </c>
      <c r="T277" s="18">
        <f t="shared" si="168"/>
        <v>361</v>
      </c>
      <c r="U277" s="1">
        <f t="shared" si="169"/>
        <v>100</v>
      </c>
      <c r="V277" s="1">
        <f t="shared" si="170"/>
        <v>0</v>
      </c>
      <c r="W277" s="1" t="str">
        <f t="shared" si="171"/>
        <v>101</v>
      </c>
      <c r="X277" s="1">
        <f t="shared" si="172"/>
        <v>3</v>
      </c>
      <c r="Y277" s="1">
        <f t="shared" si="173"/>
        <v>12</v>
      </c>
      <c r="Z277" s="1" t="str">
        <f>VLOOKUP(BIN2DEC(MID(HEX2BIN(MID(H277,3,2),8),2,5)),Codes!$E$1:$F$18,2)</f>
        <v>Normal</v>
      </c>
      <c r="AA277" s="6" t="str">
        <f t="shared" si="174"/>
        <v>0</v>
      </c>
      <c r="AB277" s="1">
        <f t="shared" si="175"/>
        <v>6</v>
      </c>
      <c r="AC277" s="1" t="str">
        <f>VLOOKUP(BIN2DEC(RIGHT(HEX2BIN(MID(H277,6,1),4),1)&amp;LEFT(HEX2BIN(MID(H277,7,1),4),1)),Codes!$K$1:$L$5,2)</f>
        <v>L</v>
      </c>
      <c r="AD277" s="1" t="str">
        <f>VLOOKUP(BIN2DEC(RIGHT(HEX2BIN(MID(H277,7,1),4),3)&amp;LEFT(HEX2BIN(MID(H277,8,1),4),2)),Codes!$H$2:$I$33,2)</f>
        <v>Punch</v>
      </c>
      <c r="AE277" s="1" t="str">
        <f t="shared" si="176"/>
        <v>1</v>
      </c>
      <c r="AF277" s="1" t="str">
        <f t="shared" si="177"/>
        <v>1</v>
      </c>
      <c r="AH277" s="6">
        <f t="shared" si="178"/>
        <v>65</v>
      </c>
    </row>
    <row r="278" spans="1:34">
      <c r="A278" s="1" t="s">
        <v>832</v>
      </c>
      <c r="B278" s="1" t="s">
        <v>72</v>
      </c>
      <c r="C278" s="6" t="s">
        <v>1876</v>
      </c>
      <c r="D278" s="6" t="s">
        <v>789</v>
      </c>
      <c r="E278" s="6" t="s">
        <v>824</v>
      </c>
      <c r="F278" s="6" t="s">
        <v>91</v>
      </c>
      <c r="G278" s="6" t="s">
        <v>557</v>
      </c>
      <c r="H278" s="6" t="s">
        <v>830</v>
      </c>
      <c r="J278" s="1" t="str">
        <f t="shared" si="162"/>
        <v>001011</v>
      </c>
      <c r="K278" s="1">
        <f t="shared" si="163"/>
        <v>2</v>
      </c>
      <c r="L278" s="6" t="str">
        <f t="shared" si="164"/>
        <v>00000</v>
      </c>
      <c r="M278" s="1">
        <f t="shared" si="165"/>
        <v>57</v>
      </c>
      <c r="N278" s="6" t="str">
        <f t="shared" si="166"/>
        <v>00</v>
      </c>
      <c r="O278" s="1">
        <f t="shared" si="167"/>
        <v>18</v>
      </c>
      <c r="P278" s="1">
        <f>IF(HEX2DEC(LEFT(E278,4))&gt;=32768,HEX2DEC(LEFT(E278,4))-65536,HEX2DEC(LEFT(E278,4)))/Codes!$N$2</f>
        <v>2</v>
      </c>
      <c r="Q278" s="1">
        <f>IF(HEX2DEC(RIGHT(E278,4))&gt;=32768,HEX2DEC(RIGHT(E278,4))-65536,HEX2DEC(RIGHT(E278,4)))/Codes!$N$2</f>
        <v>0</v>
      </c>
      <c r="R278" s="1">
        <f>IF(HEX2DEC(LEFT(F278,4))&gt;=32768,HEX2DEC(LEFT(F278,4))-65536,HEX2DEC(LEFT(F278,4)))/Codes!$N$2</f>
        <v>0</v>
      </c>
      <c r="S278" s="1">
        <f>IF(HEX2DEC(RIGHT(F278,4))&gt;=32768,HEX2DEC(RIGHT(F278,4))-65536,HEX2DEC(RIGHT(F278,4)))/Codes!$N$2</f>
        <v>0</v>
      </c>
      <c r="T278" s="18">
        <f t="shared" si="168"/>
        <v>361</v>
      </c>
      <c r="U278" s="1">
        <f t="shared" si="169"/>
        <v>100</v>
      </c>
      <c r="V278" s="1">
        <f t="shared" si="170"/>
        <v>0</v>
      </c>
      <c r="W278" s="1" t="str">
        <f t="shared" si="171"/>
        <v>101</v>
      </c>
      <c r="X278" s="1">
        <f t="shared" si="172"/>
        <v>3</v>
      </c>
      <c r="Y278" s="1">
        <f t="shared" si="173"/>
        <v>12</v>
      </c>
      <c r="Z278" s="1" t="str">
        <f>VLOOKUP(BIN2DEC(MID(HEX2BIN(MID(H278,3,2),8),2,5)),Codes!$E$1:$F$18,2)</f>
        <v>Normal</v>
      </c>
      <c r="AA278" s="6" t="str">
        <f t="shared" si="174"/>
        <v>0</v>
      </c>
      <c r="AB278" s="1">
        <f t="shared" si="175"/>
        <v>6</v>
      </c>
      <c r="AC278" s="1" t="str">
        <f>VLOOKUP(BIN2DEC(RIGHT(HEX2BIN(MID(H278,6,1),4),1)&amp;LEFT(HEX2BIN(MID(H278,7,1),4),1)),Codes!$K$1:$L$5,2)</f>
        <v>L</v>
      </c>
      <c r="AD278" s="1" t="str">
        <f>VLOOKUP(BIN2DEC(RIGHT(HEX2BIN(MID(H278,7,1),4),3)&amp;LEFT(HEX2BIN(MID(H278,8,1),4),2)),Codes!$H$2:$I$33,2)</f>
        <v>Punch</v>
      </c>
      <c r="AE278" s="1" t="str">
        <f t="shared" si="176"/>
        <v>1</v>
      </c>
      <c r="AF278" s="1" t="str">
        <f t="shared" si="177"/>
        <v>1</v>
      </c>
      <c r="AH278" s="6">
        <f t="shared" si="178"/>
        <v>65</v>
      </c>
    </row>
    <row r="279" spans="1:34">
      <c r="A279" s="1" t="s">
        <v>833</v>
      </c>
      <c r="B279" s="1" t="s">
        <v>72</v>
      </c>
      <c r="C279" s="6" t="s">
        <v>1877</v>
      </c>
      <c r="D279" s="6" t="s">
        <v>615</v>
      </c>
      <c r="E279" s="6" t="s">
        <v>232</v>
      </c>
      <c r="F279" s="6" t="s">
        <v>822</v>
      </c>
      <c r="G279" s="6" t="s">
        <v>743</v>
      </c>
      <c r="H279" s="6" t="s">
        <v>834</v>
      </c>
      <c r="J279" s="1" t="str">
        <f t="shared" si="162"/>
        <v>001011</v>
      </c>
      <c r="K279" s="1">
        <f t="shared" si="163"/>
        <v>0</v>
      </c>
      <c r="L279" s="6" t="str">
        <f t="shared" si="164"/>
        <v>00000</v>
      </c>
      <c r="M279" s="1">
        <f t="shared" si="165"/>
        <v>57</v>
      </c>
      <c r="N279" s="6" t="str">
        <f t="shared" si="166"/>
        <v>00</v>
      </c>
      <c r="O279" s="1">
        <f t="shared" si="167"/>
        <v>16</v>
      </c>
      <c r="P279" s="1">
        <f>IF(HEX2DEC(LEFT(E279,4))&gt;=32768,HEX2DEC(LEFT(E279,4))-65536,HEX2DEC(LEFT(E279,4)))/Codes!$N$2</f>
        <v>4.8</v>
      </c>
      <c r="Q279" s="1">
        <f>IF(HEX2DEC(RIGHT(E279,4))&gt;=32768,HEX2DEC(RIGHT(E279,4))-65536,HEX2DEC(RIGHT(E279,4)))/Codes!$N$2</f>
        <v>0</v>
      </c>
      <c r="R279" s="1">
        <f>IF(HEX2DEC(LEFT(F279,4))&gt;=32768,HEX2DEC(LEFT(F279,4))-65536,HEX2DEC(LEFT(F279,4)))/Codes!$N$2</f>
        <v>7.4</v>
      </c>
      <c r="S279" s="1">
        <f>IF(HEX2DEC(RIGHT(F279,4))&gt;=32768,HEX2DEC(RIGHT(F279,4))-65536,HEX2DEC(RIGHT(F279,4)))/Codes!$N$2</f>
        <v>0</v>
      </c>
      <c r="T279" s="18">
        <f t="shared" si="168"/>
        <v>361</v>
      </c>
      <c r="U279" s="1">
        <f t="shared" si="169"/>
        <v>70</v>
      </c>
      <c r="V279" s="1">
        <f t="shared" si="170"/>
        <v>0</v>
      </c>
      <c r="W279" s="1" t="str">
        <f t="shared" si="171"/>
        <v>101</v>
      </c>
      <c r="X279" s="1">
        <f t="shared" si="172"/>
        <v>3</v>
      </c>
      <c r="Y279" s="1">
        <f t="shared" si="173"/>
        <v>35</v>
      </c>
      <c r="Z279" s="1" t="str">
        <f>VLOOKUP(BIN2DEC(MID(HEX2BIN(MID(H279,3,2),8),2,5)),Codes!$E$1:$F$18,2)</f>
        <v>Normal</v>
      </c>
      <c r="AA279" s="6" t="str">
        <f t="shared" si="174"/>
        <v>0</v>
      </c>
      <c r="AB279" s="1">
        <f t="shared" si="175"/>
        <v>0</v>
      </c>
      <c r="AC279" s="1" t="str">
        <f>VLOOKUP(BIN2DEC(RIGHT(HEX2BIN(MID(H279,6,1),4),1)&amp;LEFT(HEX2BIN(MID(H279,7,1),4),1)),Codes!$K$1:$L$5,2)</f>
        <v>L</v>
      </c>
      <c r="AD279" s="1" t="str">
        <f>VLOOKUP(BIN2DEC(RIGHT(HEX2BIN(MID(H279,7,1),4),3)&amp;LEFT(HEX2BIN(MID(H279,8,1),4),2)),Codes!$H$2:$I$33,2)</f>
        <v>Punch</v>
      </c>
      <c r="AE279" s="1" t="str">
        <f t="shared" si="176"/>
        <v>1</v>
      </c>
      <c r="AF279" s="1" t="str">
        <f t="shared" si="177"/>
        <v>1</v>
      </c>
      <c r="AH279" s="6">
        <f t="shared" si="178"/>
        <v>65</v>
      </c>
    </row>
    <row r="280" spans="1:34">
      <c r="A280" s="1" t="s">
        <v>835</v>
      </c>
      <c r="B280" s="1" t="s">
        <v>72</v>
      </c>
      <c r="C280" s="6" t="s">
        <v>1877</v>
      </c>
      <c r="D280" s="6" t="s">
        <v>770</v>
      </c>
      <c r="E280" s="6" t="s">
        <v>824</v>
      </c>
      <c r="F280" s="6" t="s">
        <v>307</v>
      </c>
      <c r="G280" s="6" t="s">
        <v>743</v>
      </c>
      <c r="H280" s="6" t="s">
        <v>834</v>
      </c>
      <c r="J280" s="1" t="str">
        <f t="shared" si="162"/>
        <v>001011</v>
      </c>
      <c r="K280" s="1">
        <f t="shared" si="163"/>
        <v>1</v>
      </c>
      <c r="L280" s="6" t="str">
        <f t="shared" si="164"/>
        <v>00000</v>
      </c>
      <c r="M280" s="1">
        <f t="shared" si="165"/>
        <v>57</v>
      </c>
      <c r="N280" s="6" t="str">
        <f t="shared" si="166"/>
        <v>00</v>
      </c>
      <c r="O280" s="1">
        <f t="shared" si="167"/>
        <v>14</v>
      </c>
      <c r="P280" s="1">
        <f>IF(HEX2DEC(LEFT(E280,4))&gt;=32768,HEX2DEC(LEFT(E280,4))-65536,HEX2DEC(LEFT(E280,4)))/Codes!$N$2</f>
        <v>2</v>
      </c>
      <c r="Q280" s="1">
        <f>IF(HEX2DEC(RIGHT(E280,4))&gt;=32768,HEX2DEC(RIGHT(E280,4))-65536,HEX2DEC(RIGHT(E280,4)))/Codes!$N$2</f>
        <v>0</v>
      </c>
      <c r="R280" s="1">
        <f>IF(HEX2DEC(LEFT(F280,4))&gt;=32768,HEX2DEC(LEFT(F280,4))-65536,HEX2DEC(LEFT(F280,4)))/Codes!$N$2</f>
        <v>3.2</v>
      </c>
      <c r="S280" s="1">
        <f>IF(HEX2DEC(RIGHT(F280,4))&gt;=32768,HEX2DEC(RIGHT(F280,4))-65536,HEX2DEC(RIGHT(F280,4)))/Codes!$N$2</f>
        <v>0</v>
      </c>
      <c r="T280" s="18">
        <f t="shared" si="168"/>
        <v>361</v>
      </c>
      <c r="U280" s="1">
        <f t="shared" si="169"/>
        <v>70</v>
      </c>
      <c r="V280" s="1">
        <f t="shared" si="170"/>
        <v>0</v>
      </c>
      <c r="W280" s="1" t="str">
        <f t="shared" si="171"/>
        <v>101</v>
      </c>
      <c r="X280" s="1">
        <f t="shared" si="172"/>
        <v>3</v>
      </c>
      <c r="Y280" s="1">
        <f t="shared" si="173"/>
        <v>35</v>
      </c>
      <c r="Z280" s="1" t="str">
        <f>VLOOKUP(BIN2DEC(MID(HEX2BIN(MID(H280,3,2),8),2,5)),Codes!$E$1:$F$18,2)</f>
        <v>Normal</v>
      </c>
      <c r="AA280" s="6" t="str">
        <f t="shared" si="174"/>
        <v>0</v>
      </c>
      <c r="AB280" s="1">
        <f t="shared" si="175"/>
        <v>0</v>
      </c>
      <c r="AC280" s="1" t="str">
        <f>VLOOKUP(BIN2DEC(RIGHT(HEX2BIN(MID(H280,6,1),4),1)&amp;LEFT(HEX2BIN(MID(H280,7,1),4),1)),Codes!$K$1:$L$5,2)</f>
        <v>L</v>
      </c>
      <c r="AD280" s="1" t="str">
        <f>VLOOKUP(BIN2DEC(RIGHT(HEX2BIN(MID(H280,7,1),4),3)&amp;LEFT(HEX2BIN(MID(H280,8,1),4),2)),Codes!$H$2:$I$33,2)</f>
        <v>Punch</v>
      </c>
      <c r="AE280" s="1" t="str">
        <f t="shared" si="176"/>
        <v>1</v>
      </c>
      <c r="AF280" s="1" t="str">
        <f t="shared" si="177"/>
        <v>1</v>
      </c>
      <c r="AH280" s="6">
        <f t="shared" si="178"/>
        <v>65</v>
      </c>
    </row>
    <row r="281" spans="1:34">
      <c r="A281" s="1" t="s">
        <v>836</v>
      </c>
      <c r="B281" s="1" t="s">
        <v>72</v>
      </c>
      <c r="C281" s="6" t="s">
        <v>1877</v>
      </c>
      <c r="D281" s="6" t="s">
        <v>756</v>
      </c>
      <c r="E281" s="6" t="s">
        <v>824</v>
      </c>
      <c r="F281" s="6" t="s">
        <v>91</v>
      </c>
      <c r="G281" s="6" t="s">
        <v>743</v>
      </c>
      <c r="H281" s="6" t="s">
        <v>834</v>
      </c>
      <c r="J281" s="1" t="str">
        <f t="shared" si="162"/>
        <v>001011</v>
      </c>
      <c r="K281" s="1">
        <f t="shared" si="163"/>
        <v>2</v>
      </c>
      <c r="L281" s="6" t="str">
        <f t="shared" si="164"/>
        <v>00000</v>
      </c>
      <c r="M281" s="1">
        <f t="shared" si="165"/>
        <v>57</v>
      </c>
      <c r="N281" s="6" t="str">
        <f t="shared" si="166"/>
        <v>00</v>
      </c>
      <c r="O281" s="1">
        <f t="shared" si="167"/>
        <v>12</v>
      </c>
      <c r="P281" s="1">
        <f>IF(HEX2DEC(LEFT(E281,4))&gt;=32768,HEX2DEC(LEFT(E281,4))-65536,HEX2DEC(LEFT(E281,4)))/Codes!$N$2</f>
        <v>2</v>
      </c>
      <c r="Q281" s="1">
        <f>IF(HEX2DEC(RIGHT(E281,4))&gt;=32768,HEX2DEC(RIGHT(E281,4))-65536,HEX2DEC(RIGHT(E281,4)))/Codes!$N$2</f>
        <v>0</v>
      </c>
      <c r="R281" s="1">
        <f>IF(HEX2DEC(LEFT(F281,4))&gt;=32768,HEX2DEC(LEFT(F281,4))-65536,HEX2DEC(LEFT(F281,4)))/Codes!$N$2</f>
        <v>0</v>
      </c>
      <c r="S281" s="1">
        <f>IF(HEX2DEC(RIGHT(F281,4))&gt;=32768,HEX2DEC(RIGHT(F281,4))-65536,HEX2DEC(RIGHT(F281,4)))/Codes!$N$2</f>
        <v>0</v>
      </c>
      <c r="T281" s="18">
        <f t="shared" si="168"/>
        <v>361</v>
      </c>
      <c r="U281" s="1">
        <f t="shared" si="169"/>
        <v>70</v>
      </c>
      <c r="V281" s="1">
        <f t="shared" si="170"/>
        <v>0</v>
      </c>
      <c r="W281" s="1" t="str">
        <f t="shared" si="171"/>
        <v>101</v>
      </c>
      <c r="X281" s="1">
        <f t="shared" si="172"/>
        <v>3</v>
      </c>
      <c r="Y281" s="1">
        <f t="shared" si="173"/>
        <v>35</v>
      </c>
      <c r="Z281" s="1" t="str">
        <f>VLOOKUP(BIN2DEC(MID(HEX2BIN(MID(H281,3,2),8),2,5)),Codes!$E$1:$F$18,2)</f>
        <v>Normal</v>
      </c>
      <c r="AA281" s="6" t="str">
        <f t="shared" si="174"/>
        <v>0</v>
      </c>
      <c r="AB281" s="1">
        <f t="shared" si="175"/>
        <v>0</v>
      </c>
      <c r="AC281" s="1" t="str">
        <f>VLOOKUP(BIN2DEC(RIGHT(HEX2BIN(MID(H281,6,1),4),1)&amp;LEFT(HEX2BIN(MID(H281,7,1),4),1)),Codes!$K$1:$L$5,2)</f>
        <v>L</v>
      </c>
      <c r="AD281" s="1" t="str">
        <f>VLOOKUP(BIN2DEC(RIGHT(HEX2BIN(MID(H281,7,1),4),3)&amp;LEFT(HEX2BIN(MID(H281,8,1),4),2)),Codes!$H$2:$I$33,2)</f>
        <v>Punch</v>
      </c>
      <c r="AE281" s="1" t="str">
        <f t="shared" si="176"/>
        <v>1</v>
      </c>
      <c r="AF281" s="1" t="str">
        <f t="shared" si="177"/>
        <v>1</v>
      </c>
      <c r="AH281" s="6">
        <f t="shared" si="178"/>
        <v>65</v>
      </c>
    </row>
    <row r="282" spans="1:34">
      <c r="A282" s="1" t="s">
        <v>837</v>
      </c>
      <c r="B282" s="1" t="s">
        <v>72</v>
      </c>
      <c r="C282" s="6" t="s">
        <v>693</v>
      </c>
      <c r="D282" s="6" t="s">
        <v>657</v>
      </c>
      <c r="E282" s="6" t="s">
        <v>307</v>
      </c>
      <c r="F282" s="6" t="s">
        <v>232</v>
      </c>
      <c r="G282" s="6" t="s">
        <v>691</v>
      </c>
      <c r="H282" s="6" t="s">
        <v>692</v>
      </c>
      <c r="J282" s="1" t="str">
        <f t="shared" si="162"/>
        <v>001011</v>
      </c>
      <c r="K282" s="1">
        <f t="shared" si="163"/>
        <v>0</v>
      </c>
      <c r="L282" s="6" t="str">
        <f t="shared" si="164"/>
        <v>00000</v>
      </c>
      <c r="M282" s="1">
        <f t="shared" si="165"/>
        <v>57</v>
      </c>
      <c r="N282" s="6" t="str">
        <f t="shared" si="166"/>
        <v>00</v>
      </c>
      <c r="O282" s="1">
        <f t="shared" si="167"/>
        <v>4</v>
      </c>
      <c r="P282" s="1">
        <f>IF(HEX2DEC(LEFT(E282,4))&gt;=32768,HEX2DEC(LEFT(E282,4))-65536,HEX2DEC(LEFT(E282,4)))/Codes!$N$2</f>
        <v>3.2</v>
      </c>
      <c r="Q282" s="1">
        <f>IF(HEX2DEC(RIGHT(E282,4))&gt;=32768,HEX2DEC(RIGHT(E282,4))-65536,HEX2DEC(RIGHT(E282,4)))/Codes!$N$2</f>
        <v>0</v>
      </c>
      <c r="R282" s="1">
        <f>IF(HEX2DEC(LEFT(F282,4))&gt;=32768,HEX2DEC(LEFT(F282,4))-65536,HEX2DEC(LEFT(F282,4)))/Codes!$N$2</f>
        <v>4.8</v>
      </c>
      <c r="S282" s="1">
        <f>IF(HEX2DEC(RIGHT(F282,4))&gt;=32768,HEX2DEC(RIGHT(F282,4))-65536,HEX2DEC(RIGHT(F282,4)))/Codes!$N$2</f>
        <v>0</v>
      </c>
      <c r="T282" s="18">
        <f t="shared" si="168"/>
        <v>361</v>
      </c>
      <c r="U282" s="1">
        <f t="shared" si="169"/>
        <v>150</v>
      </c>
      <c r="V282" s="1">
        <f t="shared" si="170"/>
        <v>0</v>
      </c>
      <c r="W282" s="1" t="str">
        <f t="shared" si="171"/>
        <v>101</v>
      </c>
      <c r="X282" s="1">
        <f t="shared" si="172"/>
        <v>3</v>
      </c>
      <c r="Y282" s="1">
        <f t="shared" si="173"/>
        <v>5</v>
      </c>
      <c r="Z282" s="1" t="str">
        <f>VLOOKUP(BIN2DEC(MID(HEX2BIN(MID(H282,3,2),8),2,5)),Codes!$E$1:$F$18,2)</f>
        <v>Flower</v>
      </c>
      <c r="AA282" s="6" t="str">
        <f t="shared" si="174"/>
        <v>0</v>
      </c>
      <c r="AB282" s="1">
        <f t="shared" si="175"/>
        <v>2</v>
      </c>
      <c r="AC282" s="1" t="str">
        <f>VLOOKUP(BIN2DEC(RIGHT(HEX2BIN(MID(H282,6,1),4),1)&amp;LEFT(HEX2BIN(MID(H282,7,1),4),1)),Codes!$K$1:$L$5,2)</f>
        <v>M</v>
      </c>
      <c r="AD282" s="1" t="str">
        <f>VLOOKUP(BIN2DEC(RIGHT(HEX2BIN(MID(H282,7,1),4),3)&amp;LEFT(HEX2BIN(MID(H282,8,1),4),2)),Codes!$H$2:$I$33,2)</f>
        <v>Punch</v>
      </c>
      <c r="AE282" s="1" t="str">
        <f t="shared" si="176"/>
        <v>1</v>
      </c>
      <c r="AF282" s="1" t="str">
        <f t="shared" si="177"/>
        <v>1</v>
      </c>
      <c r="AH282" s="6">
        <f t="shared" si="178"/>
        <v>33</v>
      </c>
    </row>
    <row r="283" spans="1:34">
      <c r="A283" s="1" t="s">
        <v>838</v>
      </c>
      <c r="B283" s="1" t="s">
        <v>72</v>
      </c>
      <c r="C283" s="6" t="s">
        <v>693</v>
      </c>
      <c r="D283" s="6" t="s">
        <v>660</v>
      </c>
      <c r="E283" s="6" t="s">
        <v>824</v>
      </c>
      <c r="F283" s="6" t="s">
        <v>212</v>
      </c>
      <c r="G283" s="6" t="s">
        <v>691</v>
      </c>
      <c r="H283" s="6" t="s">
        <v>692</v>
      </c>
      <c r="J283" s="1" t="str">
        <f t="shared" si="162"/>
        <v>001011</v>
      </c>
      <c r="K283" s="1">
        <f t="shared" si="163"/>
        <v>1</v>
      </c>
      <c r="L283" s="6" t="str">
        <f t="shared" si="164"/>
        <v>00000</v>
      </c>
      <c r="M283" s="1">
        <f t="shared" si="165"/>
        <v>57</v>
      </c>
      <c r="N283" s="6" t="str">
        <f t="shared" si="166"/>
        <v>00</v>
      </c>
      <c r="O283" s="1">
        <f t="shared" si="167"/>
        <v>4</v>
      </c>
      <c r="P283" s="1">
        <f>IF(HEX2DEC(LEFT(E283,4))&gt;=32768,HEX2DEC(LEFT(E283,4))-65536,HEX2DEC(LEFT(E283,4)))/Codes!$N$2</f>
        <v>2</v>
      </c>
      <c r="Q283" s="1">
        <f>IF(HEX2DEC(RIGHT(E283,4))&gt;=32768,HEX2DEC(RIGHT(E283,4))-65536,HEX2DEC(RIGHT(E283,4)))/Codes!$N$2</f>
        <v>0</v>
      </c>
      <c r="R283" s="1">
        <f>IF(HEX2DEC(LEFT(F283,4))&gt;=32768,HEX2DEC(LEFT(F283,4))-65536,HEX2DEC(LEFT(F283,4)))/Codes!$N$2</f>
        <v>2.8</v>
      </c>
      <c r="S283" s="1">
        <f>IF(HEX2DEC(RIGHT(F283,4))&gt;=32768,HEX2DEC(RIGHT(F283,4))-65536,HEX2DEC(RIGHT(F283,4)))/Codes!$N$2</f>
        <v>0</v>
      </c>
      <c r="T283" s="18">
        <f t="shared" si="168"/>
        <v>361</v>
      </c>
      <c r="U283" s="1">
        <f t="shared" si="169"/>
        <v>150</v>
      </c>
      <c r="V283" s="1">
        <f t="shared" si="170"/>
        <v>0</v>
      </c>
      <c r="W283" s="1" t="str">
        <f t="shared" si="171"/>
        <v>101</v>
      </c>
      <c r="X283" s="1">
        <f t="shared" si="172"/>
        <v>3</v>
      </c>
      <c r="Y283" s="1">
        <f t="shared" si="173"/>
        <v>5</v>
      </c>
      <c r="Z283" s="1" t="str">
        <f>VLOOKUP(BIN2DEC(MID(HEX2BIN(MID(H283,3,2),8),2,5)),Codes!$E$1:$F$18,2)</f>
        <v>Flower</v>
      </c>
      <c r="AA283" s="6" t="str">
        <f t="shared" si="174"/>
        <v>0</v>
      </c>
      <c r="AB283" s="1">
        <f t="shared" si="175"/>
        <v>2</v>
      </c>
      <c r="AC283" s="1" t="str">
        <f>VLOOKUP(BIN2DEC(RIGHT(HEX2BIN(MID(H283,6,1),4),1)&amp;LEFT(HEX2BIN(MID(H283,7,1),4),1)),Codes!$K$1:$L$5,2)</f>
        <v>M</v>
      </c>
      <c r="AD283" s="1" t="str">
        <f>VLOOKUP(BIN2DEC(RIGHT(HEX2BIN(MID(H283,7,1),4),3)&amp;LEFT(HEX2BIN(MID(H283,8,1),4),2)),Codes!$H$2:$I$33,2)</f>
        <v>Punch</v>
      </c>
      <c r="AE283" s="1" t="str">
        <f t="shared" si="176"/>
        <v>1</v>
      </c>
      <c r="AF283" s="1" t="str">
        <f t="shared" si="177"/>
        <v>1</v>
      </c>
      <c r="AH283" s="6">
        <f t="shared" si="178"/>
        <v>33</v>
      </c>
    </row>
    <row r="284" spans="1:34">
      <c r="A284" s="1" t="s">
        <v>839</v>
      </c>
      <c r="B284" s="1" t="s">
        <v>72</v>
      </c>
      <c r="C284" s="6" t="s">
        <v>693</v>
      </c>
      <c r="D284" s="6" t="s">
        <v>662</v>
      </c>
      <c r="E284" s="6" t="s">
        <v>824</v>
      </c>
      <c r="F284" s="6" t="s">
        <v>91</v>
      </c>
      <c r="G284" s="6" t="s">
        <v>691</v>
      </c>
      <c r="H284" s="6" t="s">
        <v>692</v>
      </c>
      <c r="J284" s="1" t="str">
        <f t="shared" si="162"/>
        <v>001011</v>
      </c>
      <c r="K284" s="1">
        <f t="shared" si="163"/>
        <v>2</v>
      </c>
      <c r="L284" s="6" t="str">
        <f t="shared" si="164"/>
        <v>00000</v>
      </c>
      <c r="M284" s="1">
        <f t="shared" si="165"/>
        <v>57</v>
      </c>
      <c r="N284" s="6" t="str">
        <f t="shared" si="166"/>
        <v>00</v>
      </c>
      <c r="O284" s="1">
        <f t="shared" si="167"/>
        <v>4</v>
      </c>
      <c r="P284" s="1">
        <f>IF(HEX2DEC(LEFT(E284,4))&gt;=32768,HEX2DEC(LEFT(E284,4))-65536,HEX2DEC(LEFT(E284,4)))/Codes!$N$2</f>
        <v>2</v>
      </c>
      <c r="Q284" s="1">
        <f>IF(HEX2DEC(RIGHT(E284,4))&gt;=32768,HEX2DEC(RIGHT(E284,4))-65536,HEX2DEC(RIGHT(E284,4)))/Codes!$N$2</f>
        <v>0</v>
      </c>
      <c r="R284" s="1">
        <f>IF(HEX2DEC(LEFT(F284,4))&gt;=32768,HEX2DEC(LEFT(F284,4))-65536,HEX2DEC(LEFT(F284,4)))/Codes!$N$2</f>
        <v>0</v>
      </c>
      <c r="S284" s="1">
        <f>IF(HEX2DEC(RIGHT(F284,4))&gt;=32768,HEX2DEC(RIGHT(F284,4))-65536,HEX2DEC(RIGHT(F284,4)))/Codes!$N$2</f>
        <v>0</v>
      </c>
      <c r="T284" s="18">
        <f t="shared" si="168"/>
        <v>361</v>
      </c>
      <c r="U284" s="1">
        <f t="shared" si="169"/>
        <v>150</v>
      </c>
      <c r="V284" s="1">
        <f t="shared" si="170"/>
        <v>0</v>
      </c>
      <c r="W284" s="1" t="str">
        <f t="shared" si="171"/>
        <v>101</v>
      </c>
      <c r="X284" s="1">
        <f t="shared" si="172"/>
        <v>3</v>
      </c>
      <c r="Y284" s="1">
        <f t="shared" si="173"/>
        <v>5</v>
      </c>
      <c r="Z284" s="1" t="str">
        <f>VLOOKUP(BIN2DEC(MID(HEX2BIN(MID(H284,3,2),8),2,5)),Codes!$E$1:$F$18,2)</f>
        <v>Flower</v>
      </c>
      <c r="AA284" s="6" t="str">
        <f t="shared" si="174"/>
        <v>0</v>
      </c>
      <c r="AB284" s="1">
        <f t="shared" si="175"/>
        <v>2</v>
      </c>
      <c r="AC284" s="1" t="str">
        <f>VLOOKUP(BIN2DEC(RIGHT(HEX2BIN(MID(H284,6,1),4),1)&amp;LEFT(HEX2BIN(MID(H284,7,1),4),1)),Codes!$K$1:$L$5,2)</f>
        <v>M</v>
      </c>
      <c r="AD284" s="1" t="str">
        <f>VLOOKUP(BIN2DEC(RIGHT(HEX2BIN(MID(H284,7,1),4),3)&amp;LEFT(HEX2BIN(MID(H284,8,1),4),2)),Codes!$H$2:$I$33,2)</f>
        <v>Punch</v>
      </c>
      <c r="AE284" s="1" t="str">
        <f t="shared" si="176"/>
        <v>1</v>
      </c>
      <c r="AF284" s="1" t="str">
        <f t="shared" si="177"/>
        <v>1</v>
      </c>
      <c r="AH284" s="6">
        <f t="shared" si="178"/>
        <v>33</v>
      </c>
    </row>
    <row r="285" spans="1:34">
      <c r="A285" s="1" t="s">
        <v>840</v>
      </c>
      <c r="B285" s="1" t="s">
        <v>72</v>
      </c>
      <c r="C285" s="6" t="s">
        <v>699</v>
      </c>
      <c r="D285" s="6" t="s">
        <v>722</v>
      </c>
      <c r="E285" s="6" t="s">
        <v>307</v>
      </c>
      <c r="F285" s="6" t="s">
        <v>232</v>
      </c>
      <c r="G285" s="6" t="s">
        <v>691</v>
      </c>
      <c r="H285" s="6" t="s">
        <v>697</v>
      </c>
      <c r="J285" s="1" t="str">
        <f t="shared" si="162"/>
        <v>001011</v>
      </c>
      <c r="K285" s="1">
        <f t="shared" si="163"/>
        <v>0</v>
      </c>
      <c r="L285" s="6" t="str">
        <f t="shared" si="164"/>
        <v>00000</v>
      </c>
      <c r="M285" s="1">
        <f t="shared" si="165"/>
        <v>57</v>
      </c>
      <c r="N285" s="6" t="str">
        <f t="shared" si="166"/>
        <v>00</v>
      </c>
      <c r="O285" s="1">
        <f t="shared" si="167"/>
        <v>7</v>
      </c>
      <c r="P285" s="1">
        <f>IF(HEX2DEC(LEFT(E285,4))&gt;=32768,HEX2DEC(LEFT(E285,4))-65536,HEX2DEC(LEFT(E285,4)))/Codes!$N$2</f>
        <v>3.2</v>
      </c>
      <c r="Q285" s="1">
        <f>IF(HEX2DEC(RIGHT(E285,4))&gt;=32768,HEX2DEC(RIGHT(E285,4))-65536,HEX2DEC(RIGHT(E285,4)))/Codes!$N$2</f>
        <v>0</v>
      </c>
      <c r="R285" s="1">
        <f>IF(HEX2DEC(LEFT(F285,4))&gt;=32768,HEX2DEC(LEFT(F285,4))-65536,HEX2DEC(LEFT(F285,4)))/Codes!$N$2</f>
        <v>4.8</v>
      </c>
      <c r="S285" s="1">
        <f>IF(HEX2DEC(RIGHT(F285,4))&gt;=32768,HEX2DEC(RIGHT(F285,4))-65536,HEX2DEC(RIGHT(F285,4)))/Codes!$N$2</f>
        <v>0</v>
      </c>
      <c r="T285" s="18">
        <f t="shared" si="168"/>
        <v>361</v>
      </c>
      <c r="U285" s="1">
        <f t="shared" si="169"/>
        <v>150</v>
      </c>
      <c r="V285" s="1">
        <f t="shared" si="170"/>
        <v>0</v>
      </c>
      <c r="W285" s="1" t="str">
        <f t="shared" si="171"/>
        <v>101</v>
      </c>
      <c r="X285" s="1">
        <f t="shared" si="172"/>
        <v>3</v>
      </c>
      <c r="Y285" s="1">
        <f t="shared" si="173"/>
        <v>8</v>
      </c>
      <c r="Z285" s="1" t="str">
        <f>VLOOKUP(BIN2DEC(MID(HEX2BIN(MID(H285,3,2),8),2,5)),Codes!$E$1:$F$18,2)</f>
        <v>Flower</v>
      </c>
      <c r="AA285" s="6" t="str">
        <f t="shared" si="174"/>
        <v>0</v>
      </c>
      <c r="AB285" s="1">
        <f t="shared" si="175"/>
        <v>4</v>
      </c>
      <c r="AC285" s="1" t="str">
        <f>VLOOKUP(BIN2DEC(RIGHT(HEX2BIN(MID(H285,6,1),4),1)&amp;LEFT(HEX2BIN(MID(H285,7,1),4),1)),Codes!$K$1:$L$5,2)</f>
        <v>L</v>
      </c>
      <c r="AD285" s="1" t="str">
        <f>VLOOKUP(BIN2DEC(RIGHT(HEX2BIN(MID(H285,7,1),4),3)&amp;LEFT(HEX2BIN(MID(H285,8,1),4),2)),Codes!$H$2:$I$33,2)</f>
        <v>Punch</v>
      </c>
      <c r="AE285" s="1" t="str">
        <f t="shared" si="176"/>
        <v>1</v>
      </c>
      <c r="AF285" s="1" t="str">
        <f t="shared" si="177"/>
        <v>1</v>
      </c>
      <c r="AH285" s="6">
        <f t="shared" si="178"/>
        <v>65</v>
      </c>
    </row>
    <row r="286" spans="1:34">
      <c r="A286" s="1" t="s">
        <v>841</v>
      </c>
      <c r="B286" s="1" t="s">
        <v>72</v>
      </c>
      <c r="C286" s="6" t="s">
        <v>699</v>
      </c>
      <c r="D286" s="6" t="s">
        <v>725</v>
      </c>
      <c r="E286" s="6" t="s">
        <v>824</v>
      </c>
      <c r="F286" s="6" t="s">
        <v>212</v>
      </c>
      <c r="G286" s="6" t="s">
        <v>691</v>
      </c>
      <c r="H286" s="6" t="s">
        <v>697</v>
      </c>
      <c r="J286" s="1" t="str">
        <f t="shared" si="162"/>
        <v>001011</v>
      </c>
      <c r="K286" s="1">
        <f t="shared" si="163"/>
        <v>1</v>
      </c>
      <c r="L286" s="6" t="str">
        <f t="shared" si="164"/>
        <v>00000</v>
      </c>
      <c r="M286" s="1">
        <f t="shared" si="165"/>
        <v>57</v>
      </c>
      <c r="N286" s="6" t="str">
        <f t="shared" si="166"/>
        <v>00</v>
      </c>
      <c r="O286" s="1">
        <f t="shared" si="167"/>
        <v>7</v>
      </c>
      <c r="P286" s="1">
        <f>IF(HEX2DEC(LEFT(E286,4))&gt;=32768,HEX2DEC(LEFT(E286,4))-65536,HEX2DEC(LEFT(E286,4)))/Codes!$N$2</f>
        <v>2</v>
      </c>
      <c r="Q286" s="1">
        <f>IF(HEX2DEC(RIGHT(E286,4))&gt;=32768,HEX2DEC(RIGHT(E286,4))-65536,HEX2DEC(RIGHT(E286,4)))/Codes!$N$2</f>
        <v>0</v>
      </c>
      <c r="R286" s="1">
        <f>IF(HEX2DEC(LEFT(F286,4))&gt;=32768,HEX2DEC(LEFT(F286,4))-65536,HEX2DEC(LEFT(F286,4)))/Codes!$N$2</f>
        <v>2.8</v>
      </c>
      <c r="S286" s="1">
        <f>IF(HEX2DEC(RIGHT(F286,4))&gt;=32768,HEX2DEC(RIGHT(F286,4))-65536,HEX2DEC(RIGHT(F286,4)))/Codes!$N$2</f>
        <v>0</v>
      </c>
      <c r="T286" s="18">
        <f t="shared" si="168"/>
        <v>361</v>
      </c>
      <c r="U286" s="1">
        <f t="shared" si="169"/>
        <v>150</v>
      </c>
      <c r="V286" s="1">
        <f t="shared" si="170"/>
        <v>0</v>
      </c>
      <c r="W286" s="1" t="str">
        <f t="shared" si="171"/>
        <v>101</v>
      </c>
      <c r="X286" s="1">
        <f t="shared" si="172"/>
        <v>3</v>
      </c>
      <c r="Y286" s="1">
        <f t="shared" si="173"/>
        <v>8</v>
      </c>
      <c r="Z286" s="1" t="str">
        <f>VLOOKUP(BIN2DEC(MID(HEX2BIN(MID(H286,3,2),8),2,5)),Codes!$E$1:$F$18,2)</f>
        <v>Flower</v>
      </c>
      <c r="AA286" s="6" t="str">
        <f t="shared" si="174"/>
        <v>0</v>
      </c>
      <c r="AB286" s="1">
        <f t="shared" si="175"/>
        <v>4</v>
      </c>
      <c r="AC286" s="1" t="str">
        <f>VLOOKUP(BIN2DEC(RIGHT(HEX2BIN(MID(H286,6,1),4),1)&amp;LEFT(HEX2BIN(MID(H286,7,1),4),1)),Codes!$K$1:$L$5,2)</f>
        <v>L</v>
      </c>
      <c r="AD286" s="1" t="str">
        <f>VLOOKUP(BIN2DEC(RIGHT(HEX2BIN(MID(H286,7,1),4),3)&amp;LEFT(HEX2BIN(MID(H286,8,1),4),2)),Codes!$H$2:$I$33,2)</f>
        <v>Punch</v>
      </c>
      <c r="AE286" s="1" t="str">
        <f t="shared" si="176"/>
        <v>1</v>
      </c>
      <c r="AF286" s="1" t="str">
        <f t="shared" si="177"/>
        <v>1</v>
      </c>
      <c r="AH286" s="6">
        <f t="shared" si="178"/>
        <v>65</v>
      </c>
    </row>
    <row r="287" spans="1:34">
      <c r="A287" s="1" t="s">
        <v>842</v>
      </c>
      <c r="B287" s="1" t="s">
        <v>72</v>
      </c>
      <c r="C287" s="6" t="s">
        <v>699</v>
      </c>
      <c r="D287" s="6" t="s">
        <v>727</v>
      </c>
      <c r="E287" s="6" t="s">
        <v>824</v>
      </c>
      <c r="F287" s="6" t="s">
        <v>91</v>
      </c>
      <c r="G287" s="6" t="s">
        <v>691</v>
      </c>
      <c r="H287" s="6" t="s">
        <v>697</v>
      </c>
      <c r="J287" s="1" t="str">
        <f t="shared" si="162"/>
        <v>001011</v>
      </c>
      <c r="K287" s="1">
        <f t="shared" si="163"/>
        <v>2</v>
      </c>
      <c r="L287" s="6" t="str">
        <f t="shared" si="164"/>
        <v>00000</v>
      </c>
      <c r="M287" s="1">
        <f t="shared" si="165"/>
        <v>57</v>
      </c>
      <c r="N287" s="6" t="str">
        <f t="shared" si="166"/>
        <v>00</v>
      </c>
      <c r="O287" s="1">
        <f t="shared" si="167"/>
        <v>7</v>
      </c>
      <c r="P287" s="1">
        <f>IF(HEX2DEC(LEFT(E287,4))&gt;=32768,HEX2DEC(LEFT(E287,4))-65536,HEX2DEC(LEFT(E287,4)))/Codes!$N$2</f>
        <v>2</v>
      </c>
      <c r="Q287" s="1">
        <f>IF(HEX2DEC(RIGHT(E287,4))&gt;=32768,HEX2DEC(RIGHT(E287,4))-65536,HEX2DEC(RIGHT(E287,4)))/Codes!$N$2</f>
        <v>0</v>
      </c>
      <c r="R287" s="1">
        <f>IF(HEX2DEC(LEFT(F287,4))&gt;=32768,HEX2DEC(LEFT(F287,4))-65536,HEX2DEC(LEFT(F287,4)))/Codes!$N$2</f>
        <v>0</v>
      </c>
      <c r="S287" s="1">
        <f>IF(HEX2DEC(RIGHT(F287,4))&gt;=32768,HEX2DEC(RIGHT(F287,4))-65536,HEX2DEC(RIGHT(F287,4)))/Codes!$N$2</f>
        <v>0</v>
      </c>
      <c r="T287" s="18">
        <f t="shared" si="168"/>
        <v>361</v>
      </c>
      <c r="U287" s="1">
        <f t="shared" si="169"/>
        <v>150</v>
      </c>
      <c r="V287" s="1">
        <f t="shared" si="170"/>
        <v>0</v>
      </c>
      <c r="W287" s="1" t="str">
        <f t="shared" si="171"/>
        <v>101</v>
      </c>
      <c r="X287" s="1">
        <f t="shared" si="172"/>
        <v>3</v>
      </c>
      <c r="Y287" s="1">
        <f t="shared" si="173"/>
        <v>8</v>
      </c>
      <c r="Z287" s="1" t="str">
        <f>VLOOKUP(BIN2DEC(MID(HEX2BIN(MID(H287,3,2),8),2,5)),Codes!$E$1:$F$18,2)</f>
        <v>Flower</v>
      </c>
      <c r="AA287" s="6" t="str">
        <f t="shared" si="174"/>
        <v>0</v>
      </c>
      <c r="AB287" s="1">
        <f t="shared" si="175"/>
        <v>4</v>
      </c>
      <c r="AC287" s="1" t="str">
        <f>VLOOKUP(BIN2DEC(RIGHT(HEX2BIN(MID(H287,6,1),4),1)&amp;LEFT(HEX2BIN(MID(H287,7,1),4),1)),Codes!$K$1:$L$5,2)</f>
        <v>L</v>
      </c>
      <c r="AD287" s="1" t="str">
        <f>VLOOKUP(BIN2DEC(RIGHT(HEX2BIN(MID(H287,7,1),4),3)&amp;LEFT(HEX2BIN(MID(H287,8,1),4),2)),Codes!$H$2:$I$33,2)</f>
        <v>Punch</v>
      </c>
      <c r="AE287" s="1" t="str">
        <f t="shared" si="176"/>
        <v>1</v>
      </c>
      <c r="AF287" s="1" t="str">
        <f t="shared" si="177"/>
        <v>1</v>
      </c>
      <c r="AH287" s="6">
        <f t="shared" si="178"/>
        <v>65</v>
      </c>
    </row>
    <row r="288" spans="1:34">
      <c r="A288" s="1" t="s">
        <v>843</v>
      </c>
      <c r="B288" s="1" t="s">
        <v>72</v>
      </c>
      <c r="C288" s="6" t="s">
        <v>846</v>
      </c>
      <c r="D288" s="6" t="s">
        <v>729</v>
      </c>
      <c r="E288" s="6" t="s">
        <v>307</v>
      </c>
      <c r="F288" s="6" t="s">
        <v>232</v>
      </c>
      <c r="G288" s="6" t="s">
        <v>691</v>
      </c>
      <c r="H288" s="6" t="s">
        <v>844</v>
      </c>
      <c r="J288" s="1" t="str">
        <f t="shared" si="162"/>
        <v>001011</v>
      </c>
      <c r="K288" s="1">
        <f t="shared" si="163"/>
        <v>0</v>
      </c>
      <c r="L288" s="6" t="str">
        <f t="shared" si="164"/>
        <v>00000</v>
      </c>
      <c r="M288" s="1">
        <f t="shared" si="165"/>
        <v>57</v>
      </c>
      <c r="N288" s="6" t="str">
        <f t="shared" si="166"/>
        <v>00</v>
      </c>
      <c r="O288" s="1">
        <f t="shared" si="167"/>
        <v>11</v>
      </c>
      <c r="P288" s="1">
        <f>IF(HEX2DEC(LEFT(E288,4))&gt;=32768,HEX2DEC(LEFT(E288,4))-65536,HEX2DEC(LEFT(E288,4)))/Codes!$N$2</f>
        <v>3.2</v>
      </c>
      <c r="Q288" s="1">
        <f>IF(HEX2DEC(RIGHT(E288,4))&gt;=32768,HEX2DEC(RIGHT(E288,4))-65536,HEX2DEC(RIGHT(E288,4)))/Codes!$N$2</f>
        <v>0</v>
      </c>
      <c r="R288" s="1">
        <f>IF(HEX2DEC(LEFT(F288,4))&gt;=32768,HEX2DEC(LEFT(F288,4))-65536,HEX2DEC(LEFT(F288,4)))/Codes!$N$2</f>
        <v>4.8</v>
      </c>
      <c r="S288" s="1">
        <f>IF(HEX2DEC(RIGHT(F288,4))&gt;=32768,HEX2DEC(RIGHT(F288,4))-65536,HEX2DEC(RIGHT(F288,4)))/Codes!$N$2</f>
        <v>0</v>
      </c>
      <c r="T288" s="18">
        <f t="shared" si="168"/>
        <v>361</v>
      </c>
      <c r="U288" s="1">
        <f t="shared" si="169"/>
        <v>150</v>
      </c>
      <c r="V288" s="1">
        <f t="shared" si="170"/>
        <v>0</v>
      </c>
      <c r="W288" s="1" t="str">
        <f t="shared" si="171"/>
        <v>101</v>
      </c>
      <c r="X288" s="1">
        <f t="shared" si="172"/>
        <v>3</v>
      </c>
      <c r="Y288" s="1">
        <f t="shared" si="173"/>
        <v>12</v>
      </c>
      <c r="Z288" s="1" t="str">
        <f>VLOOKUP(BIN2DEC(MID(HEX2BIN(MID(H288,3,2),8),2,5)),Codes!$E$1:$F$18,2)</f>
        <v>Flower</v>
      </c>
      <c r="AA288" s="6" t="str">
        <f t="shared" si="174"/>
        <v>0</v>
      </c>
      <c r="AB288" s="1">
        <f t="shared" si="175"/>
        <v>6</v>
      </c>
      <c r="AC288" s="1" t="str">
        <f>VLOOKUP(BIN2DEC(RIGHT(HEX2BIN(MID(H288,6,1),4),1)&amp;LEFT(HEX2BIN(MID(H288,7,1),4),1)),Codes!$K$1:$L$5,2)</f>
        <v>L</v>
      </c>
      <c r="AD288" s="1" t="str">
        <f>VLOOKUP(BIN2DEC(RIGHT(HEX2BIN(MID(H288,7,1),4),3)&amp;LEFT(HEX2BIN(MID(H288,8,1),4),2)),Codes!$H$2:$I$33,2)</f>
        <v>Punch</v>
      </c>
      <c r="AE288" s="1" t="str">
        <f t="shared" si="176"/>
        <v>1</v>
      </c>
      <c r="AF288" s="1" t="str">
        <f t="shared" si="177"/>
        <v>1</v>
      </c>
      <c r="AH288" s="6">
        <f t="shared" si="178"/>
        <v>65</v>
      </c>
    </row>
    <row r="289" spans="1:34">
      <c r="A289" s="1" t="s">
        <v>845</v>
      </c>
      <c r="B289" s="1" t="s">
        <v>72</v>
      </c>
      <c r="C289" s="6" t="s">
        <v>846</v>
      </c>
      <c r="D289" s="6" t="s">
        <v>731</v>
      </c>
      <c r="E289" s="6" t="s">
        <v>824</v>
      </c>
      <c r="F289" s="6" t="s">
        <v>212</v>
      </c>
      <c r="G289" s="6" t="s">
        <v>691</v>
      </c>
      <c r="H289" s="6" t="s">
        <v>844</v>
      </c>
      <c r="J289" s="1" t="str">
        <f t="shared" si="162"/>
        <v>001011</v>
      </c>
      <c r="K289" s="1">
        <f t="shared" si="163"/>
        <v>1</v>
      </c>
      <c r="L289" s="6" t="str">
        <f t="shared" si="164"/>
        <v>00000</v>
      </c>
      <c r="M289" s="1">
        <f t="shared" si="165"/>
        <v>57</v>
      </c>
      <c r="N289" s="6" t="str">
        <f t="shared" si="166"/>
        <v>00</v>
      </c>
      <c r="O289" s="1">
        <f t="shared" si="167"/>
        <v>11</v>
      </c>
      <c r="P289" s="1">
        <f>IF(HEX2DEC(LEFT(E289,4))&gt;=32768,HEX2DEC(LEFT(E289,4))-65536,HEX2DEC(LEFT(E289,4)))/Codes!$N$2</f>
        <v>2</v>
      </c>
      <c r="Q289" s="1">
        <f>IF(HEX2DEC(RIGHT(E289,4))&gt;=32768,HEX2DEC(RIGHT(E289,4))-65536,HEX2DEC(RIGHT(E289,4)))/Codes!$N$2</f>
        <v>0</v>
      </c>
      <c r="R289" s="1">
        <f>IF(HEX2DEC(LEFT(F289,4))&gt;=32768,HEX2DEC(LEFT(F289,4))-65536,HEX2DEC(LEFT(F289,4)))/Codes!$N$2</f>
        <v>2.8</v>
      </c>
      <c r="S289" s="1">
        <f>IF(HEX2DEC(RIGHT(F289,4))&gt;=32768,HEX2DEC(RIGHT(F289,4))-65536,HEX2DEC(RIGHT(F289,4)))/Codes!$N$2</f>
        <v>0</v>
      </c>
      <c r="T289" s="18">
        <f t="shared" si="168"/>
        <v>361</v>
      </c>
      <c r="U289" s="1">
        <f t="shared" si="169"/>
        <v>150</v>
      </c>
      <c r="V289" s="1">
        <f t="shared" si="170"/>
        <v>0</v>
      </c>
      <c r="W289" s="1" t="str">
        <f t="shared" si="171"/>
        <v>101</v>
      </c>
      <c r="X289" s="1">
        <f t="shared" si="172"/>
        <v>3</v>
      </c>
      <c r="Y289" s="1">
        <f t="shared" si="173"/>
        <v>12</v>
      </c>
      <c r="Z289" s="1" t="str">
        <f>VLOOKUP(BIN2DEC(MID(HEX2BIN(MID(H289,3,2),8),2,5)),Codes!$E$1:$F$18,2)</f>
        <v>Flower</v>
      </c>
      <c r="AA289" s="6" t="str">
        <f t="shared" si="174"/>
        <v>0</v>
      </c>
      <c r="AB289" s="1">
        <f t="shared" si="175"/>
        <v>6</v>
      </c>
      <c r="AC289" s="1" t="str">
        <f>VLOOKUP(BIN2DEC(RIGHT(HEX2BIN(MID(H289,6,1),4),1)&amp;LEFT(HEX2BIN(MID(H289,7,1),4),1)),Codes!$K$1:$L$5,2)</f>
        <v>L</v>
      </c>
      <c r="AD289" s="1" t="str">
        <f>VLOOKUP(BIN2DEC(RIGHT(HEX2BIN(MID(H289,7,1),4),3)&amp;LEFT(HEX2BIN(MID(H289,8,1),4),2)),Codes!$H$2:$I$33,2)</f>
        <v>Punch</v>
      </c>
      <c r="AE289" s="1" t="str">
        <f t="shared" si="176"/>
        <v>1</v>
      </c>
      <c r="AF289" s="1" t="str">
        <f t="shared" si="177"/>
        <v>1</v>
      </c>
      <c r="AH289" s="6">
        <f t="shared" si="178"/>
        <v>65</v>
      </c>
    </row>
    <row r="290" spans="1:34">
      <c r="A290" s="1" t="s">
        <v>847</v>
      </c>
      <c r="B290" s="1" t="s">
        <v>72</v>
      </c>
      <c r="C290" s="6" t="s">
        <v>846</v>
      </c>
      <c r="D290" s="6" t="s">
        <v>733</v>
      </c>
      <c r="E290" s="6" t="s">
        <v>824</v>
      </c>
      <c r="F290" s="6" t="s">
        <v>91</v>
      </c>
      <c r="G290" s="6" t="s">
        <v>691</v>
      </c>
      <c r="H290" s="6" t="s">
        <v>844</v>
      </c>
      <c r="J290" s="1" t="str">
        <f t="shared" si="162"/>
        <v>001011</v>
      </c>
      <c r="K290" s="1">
        <f t="shared" si="163"/>
        <v>2</v>
      </c>
      <c r="L290" s="6" t="str">
        <f t="shared" si="164"/>
        <v>00000</v>
      </c>
      <c r="M290" s="1">
        <f t="shared" si="165"/>
        <v>57</v>
      </c>
      <c r="N290" s="6" t="str">
        <f t="shared" si="166"/>
        <v>00</v>
      </c>
      <c r="O290" s="1">
        <f t="shared" si="167"/>
        <v>11</v>
      </c>
      <c r="P290" s="1">
        <f>IF(HEX2DEC(LEFT(E290,4))&gt;=32768,HEX2DEC(LEFT(E290,4))-65536,HEX2DEC(LEFT(E290,4)))/Codes!$N$2</f>
        <v>2</v>
      </c>
      <c r="Q290" s="1">
        <f>IF(HEX2DEC(RIGHT(E290,4))&gt;=32768,HEX2DEC(RIGHT(E290,4))-65536,HEX2DEC(RIGHT(E290,4)))/Codes!$N$2</f>
        <v>0</v>
      </c>
      <c r="R290" s="1">
        <f>IF(HEX2DEC(LEFT(F290,4))&gt;=32768,HEX2DEC(LEFT(F290,4))-65536,HEX2DEC(LEFT(F290,4)))/Codes!$N$2</f>
        <v>0</v>
      </c>
      <c r="S290" s="1">
        <f>IF(HEX2DEC(RIGHT(F290,4))&gt;=32768,HEX2DEC(RIGHT(F290,4))-65536,HEX2DEC(RIGHT(F290,4)))/Codes!$N$2</f>
        <v>0</v>
      </c>
      <c r="T290" s="18">
        <f t="shared" si="168"/>
        <v>361</v>
      </c>
      <c r="U290" s="1">
        <f t="shared" si="169"/>
        <v>150</v>
      </c>
      <c r="V290" s="1">
        <f t="shared" si="170"/>
        <v>0</v>
      </c>
      <c r="W290" s="1" t="str">
        <f t="shared" si="171"/>
        <v>101</v>
      </c>
      <c r="X290" s="1">
        <f t="shared" si="172"/>
        <v>3</v>
      </c>
      <c r="Y290" s="1">
        <f t="shared" si="173"/>
        <v>12</v>
      </c>
      <c r="Z290" s="1" t="str">
        <f>VLOOKUP(BIN2DEC(MID(HEX2BIN(MID(H290,3,2),8),2,5)),Codes!$E$1:$F$18,2)</f>
        <v>Flower</v>
      </c>
      <c r="AA290" s="6" t="str">
        <f t="shared" si="174"/>
        <v>0</v>
      </c>
      <c r="AB290" s="1">
        <f t="shared" si="175"/>
        <v>6</v>
      </c>
      <c r="AC290" s="1" t="str">
        <f>VLOOKUP(BIN2DEC(RIGHT(HEX2BIN(MID(H290,6,1),4),1)&amp;LEFT(HEX2BIN(MID(H290,7,1),4),1)),Codes!$K$1:$L$5,2)</f>
        <v>L</v>
      </c>
      <c r="AD290" s="1" t="str">
        <f>VLOOKUP(BIN2DEC(RIGHT(HEX2BIN(MID(H290,7,1),4),3)&amp;LEFT(HEX2BIN(MID(H290,8,1),4),2)),Codes!$H$2:$I$33,2)</f>
        <v>Punch</v>
      </c>
      <c r="AE290" s="1" t="str">
        <f t="shared" si="176"/>
        <v>1</v>
      </c>
      <c r="AF290" s="1" t="str">
        <f t="shared" si="177"/>
        <v>1</v>
      </c>
      <c r="AH290" s="6">
        <f t="shared" si="178"/>
        <v>65</v>
      </c>
    </row>
    <row r="291" spans="1:34">
      <c r="A291" s="1" t="s">
        <v>848</v>
      </c>
      <c r="B291" s="1" t="s">
        <v>72</v>
      </c>
      <c r="C291" s="6" t="s">
        <v>695</v>
      </c>
      <c r="D291" s="6" t="s">
        <v>636</v>
      </c>
      <c r="E291" s="6" t="s">
        <v>307</v>
      </c>
      <c r="F291" s="6" t="s">
        <v>232</v>
      </c>
      <c r="G291" s="6" t="s">
        <v>743</v>
      </c>
      <c r="H291" s="6" t="s">
        <v>849</v>
      </c>
      <c r="J291" s="1" t="str">
        <f t="shared" si="162"/>
        <v>001011</v>
      </c>
      <c r="K291" s="1">
        <f t="shared" si="163"/>
        <v>0</v>
      </c>
      <c r="L291" s="6" t="str">
        <f t="shared" si="164"/>
        <v>00000</v>
      </c>
      <c r="M291" s="1">
        <f t="shared" si="165"/>
        <v>57</v>
      </c>
      <c r="N291" s="6" t="str">
        <f t="shared" si="166"/>
        <v>00</v>
      </c>
      <c r="O291" s="1">
        <f t="shared" si="167"/>
        <v>6</v>
      </c>
      <c r="P291" s="1">
        <f>IF(HEX2DEC(LEFT(E291,4))&gt;=32768,HEX2DEC(LEFT(E291,4))-65536,HEX2DEC(LEFT(E291,4)))/Codes!$N$2</f>
        <v>3.2</v>
      </c>
      <c r="Q291" s="1">
        <f>IF(HEX2DEC(RIGHT(E291,4))&gt;=32768,HEX2DEC(RIGHT(E291,4))-65536,HEX2DEC(RIGHT(E291,4)))/Codes!$N$2</f>
        <v>0</v>
      </c>
      <c r="R291" s="1">
        <f>IF(HEX2DEC(LEFT(F291,4))&gt;=32768,HEX2DEC(LEFT(F291,4))-65536,HEX2DEC(LEFT(F291,4)))/Codes!$N$2</f>
        <v>4.8</v>
      </c>
      <c r="S291" s="1">
        <f>IF(HEX2DEC(RIGHT(F291,4))&gt;=32768,HEX2DEC(RIGHT(F291,4))-65536,HEX2DEC(RIGHT(F291,4)))/Codes!$N$2</f>
        <v>0</v>
      </c>
      <c r="T291" s="18">
        <f t="shared" si="168"/>
        <v>361</v>
      </c>
      <c r="U291" s="1">
        <f t="shared" si="169"/>
        <v>70</v>
      </c>
      <c r="V291" s="1">
        <f t="shared" si="170"/>
        <v>0</v>
      </c>
      <c r="W291" s="1" t="str">
        <f t="shared" si="171"/>
        <v>101</v>
      </c>
      <c r="X291" s="1">
        <f t="shared" si="172"/>
        <v>3</v>
      </c>
      <c r="Y291" s="1">
        <f t="shared" si="173"/>
        <v>35</v>
      </c>
      <c r="Z291" s="1" t="str">
        <f>VLOOKUP(BIN2DEC(MID(HEX2BIN(MID(H291,3,2),8),2,5)),Codes!$E$1:$F$18,2)</f>
        <v>Flower</v>
      </c>
      <c r="AA291" s="6" t="str">
        <f t="shared" si="174"/>
        <v>0</v>
      </c>
      <c r="AB291" s="1">
        <f t="shared" si="175"/>
        <v>0</v>
      </c>
      <c r="AC291" s="1" t="str">
        <f>VLOOKUP(BIN2DEC(RIGHT(HEX2BIN(MID(H291,6,1),4),1)&amp;LEFT(HEX2BIN(MID(H291,7,1),4),1)),Codes!$K$1:$L$5,2)</f>
        <v>L</v>
      </c>
      <c r="AD291" s="1" t="str">
        <f>VLOOKUP(BIN2DEC(RIGHT(HEX2BIN(MID(H291,7,1),4),3)&amp;LEFT(HEX2BIN(MID(H291,8,1),4),2)),Codes!$H$2:$I$33,2)</f>
        <v>Punch</v>
      </c>
      <c r="AE291" s="1" t="str">
        <f t="shared" si="176"/>
        <v>1</v>
      </c>
      <c r="AF291" s="1" t="str">
        <f t="shared" si="177"/>
        <v>1</v>
      </c>
      <c r="AH291" s="6">
        <f t="shared" si="178"/>
        <v>65</v>
      </c>
    </row>
    <row r="292" spans="1:34">
      <c r="A292" s="1" t="s">
        <v>850</v>
      </c>
      <c r="B292" s="1" t="s">
        <v>72</v>
      </c>
      <c r="C292" s="6" t="s">
        <v>695</v>
      </c>
      <c r="D292" s="6" t="s">
        <v>639</v>
      </c>
      <c r="E292" s="6" t="s">
        <v>824</v>
      </c>
      <c r="F292" s="6" t="s">
        <v>212</v>
      </c>
      <c r="G292" s="6" t="s">
        <v>743</v>
      </c>
      <c r="H292" s="6" t="s">
        <v>849</v>
      </c>
      <c r="J292" s="1" t="str">
        <f t="shared" si="162"/>
        <v>001011</v>
      </c>
      <c r="K292" s="1">
        <f t="shared" si="163"/>
        <v>1</v>
      </c>
      <c r="L292" s="6" t="str">
        <f t="shared" si="164"/>
        <v>00000</v>
      </c>
      <c r="M292" s="1">
        <f t="shared" si="165"/>
        <v>57</v>
      </c>
      <c r="N292" s="6" t="str">
        <f t="shared" si="166"/>
        <v>00</v>
      </c>
      <c r="O292" s="1">
        <f t="shared" si="167"/>
        <v>6</v>
      </c>
      <c r="P292" s="1">
        <f>IF(HEX2DEC(LEFT(E292,4))&gt;=32768,HEX2DEC(LEFT(E292,4))-65536,HEX2DEC(LEFT(E292,4)))/Codes!$N$2</f>
        <v>2</v>
      </c>
      <c r="Q292" s="1">
        <f>IF(HEX2DEC(RIGHT(E292,4))&gt;=32768,HEX2DEC(RIGHT(E292,4))-65536,HEX2DEC(RIGHT(E292,4)))/Codes!$N$2</f>
        <v>0</v>
      </c>
      <c r="R292" s="1">
        <f>IF(HEX2DEC(LEFT(F292,4))&gt;=32768,HEX2DEC(LEFT(F292,4))-65536,HEX2DEC(LEFT(F292,4)))/Codes!$N$2</f>
        <v>2.8</v>
      </c>
      <c r="S292" s="1">
        <f>IF(HEX2DEC(RIGHT(F292,4))&gt;=32768,HEX2DEC(RIGHT(F292,4))-65536,HEX2DEC(RIGHT(F292,4)))/Codes!$N$2</f>
        <v>0</v>
      </c>
      <c r="T292" s="18">
        <f t="shared" si="168"/>
        <v>361</v>
      </c>
      <c r="U292" s="1">
        <f t="shared" si="169"/>
        <v>70</v>
      </c>
      <c r="V292" s="1">
        <f t="shared" si="170"/>
        <v>0</v>
      </c>
      <c r="W292" s="1" t="str">
        <f t="shared" si="171"/>
        <v>101</v>
      </c>
      <c r="X292" s="1">
        <f t="shared" si="172"/>
        <v>3</v>
      </c>
      <c r="Y292" s="1">
        <f t="shared" si="173"/>
        <v>35</v>
      </c>
      <c r="Z292" s="1" t="str">
        <f>VLOOKUP(BIN2DEC(MID(HEX2BIN(MID(H292,3,2),8),2,5)),Codes!$E$1:$F$18,2)</f>
        <v>Flower</v>
      </c>
      <c r="AA292" s="6" t="str">
        <f t="shared" si="174"/>
        <v>0</v>
      </c>
      <c r="AB292" s="1">
        <f t="shared" si="175"/>
        <v>0</v>
      </c>
      <c r="AC292" s="1" t="str">
        <f>VLOOKUP(BIN2DEC(RIGHT(HEX2BIN(MID(H292,6,1),4),1)&amp;LEFT(HEX2BIN(MID(H292,7,1),4),1)),Codes!$K$1:$L$5,2)</f>
        <v>L</v>
      </c>
      <c r="AD292" s="1" t="str">
        <f>VLOOKUP(BIN2DEC(RIGHT(HEX2BIN(MID(H292,7,1),4),3)&amp;LEFT(HEX2BIN(MID(H292,8,1),4),2)),Codes!$H$2:$I$33,2)</f>
        <v>Punch</v>
      </c>
      <c r="AE292" s="1" t="str">
        <f t="shared" si="176"/>
        <v>1</v>
      </c>
      <c r="AF292" s="1" t="str">
        <f t="shared" si="177"/>
        <v>1</v>
      </c>
      <c r="AH292" s="6">
        <f t="shared" si="178"/>
        <v>65</v>
      </c>
    </row>
    <row r="293" spans="1:34">
      <c r="A293" s="1" t="s">
        <v>851</v>
      </c>
      <c r="B293" s="1" t="s">
        <v>72</v>
      </c>
      <c r="C293" s="6" t="s">
        <v>695</v>
      </c>
      <c r="D293" s="6" t="s">
        <v>777</v>
      </c>
      <c r="E293" s="6" t="s">
        <v>824</v>
      </c>
      <c r="F293" s="6" t="s">
        <v>91</v>
      </c>
      <c r="G293" s="6" t="s">
        <v>743</v>
      </c>
      <c r="H293" s="6" t="s">
        <v>849</v>
      </c>
      <c r="J293" s="1" t="str">
        <f t="shared" si="162"/>
        <v>001011</v>
      </c>
      <c r="K293" s="1">
        <f t="shared" si="163"/>
        <v>2</v>
      </c>
      <c r="L293" s="6" t="str">
        <f t="shared" si="164"/>
        <v>00000</v>
      </c>
      <c r="M293" s="1">
        <f t="shared" si="165"/>
        <v>57</v>
      </c>
      <c r="N293" s="6" t="str">
        <f t="shared" si="166"/>
        <v>00</v>
      </c>
      <c r="O293" s="1">
        <f t="shared" si="167"/>
        <v>6</v>
      </c>
      <c r="P293" s="1">
        <f>IF(HEX2DEC(LEFT(E293,4))&gt;=32768,HEX2DEC(LEFT(E293,4))-65536,HEX2DEC(LEFT(E293,4)))/Codes!$N$2</f>
        <v>2</v>
      </c>
      <c r="Q293" s="1">
        <f>IF(HEX2DEC(RIGHT(E293,4))&gt;=32768,HEX2DEC(RIGHT(E293,4))-65536,HEX2DEC(RIGHT(E293,4)))/Codes!$N$2</f>
        <v>0</v>
      </c>
      <c r="R293" s="1">
        <f>IF(HEX2DEC(LEFT(F293,4))&gt;=32768,HEX2DEC(LEFT(F293,4))-65536,HEX2DEC(LEFT(F293,4)))/Codes!$N$2</f>
        <v>0</v>
      </c>
      <c r="S293" s="1">
        <f>IF(HEX2DEC(RIGHT(F293,4))&gt;=32768,HEX2DEC(RIGHT(F293,4))-65536,HEX2DEC(RIGHT(F293,4)))/Codes!$N$2</f>
        <v>0</v>
      </c>
      <c r="T293" s="18">
        <f t="shared" si="168"/>
        <v>361</v>
      </c>
      <c r="U293" s="1">
        <f t="shared" si="169"/>
        <v>70</v>
      </c>
      <c r="V293" s="1">
        <f t="shared" si="170"/>
        <v>0</v>
      </c>
      <c r="W293" s="1" t="str">
        <f t="shared" si="171"/>
        <v>101</v>
      </c>
      <c r="X293" s="1">
        <f t="shared" si="172"/>
        <v>3</v>
      </c>
      <c r="Y293" s="1">
        <f t="shared" si="173"/>
        <v>35</v>
      </c>
      <c r="Z293" s="1" t="str">
        <f>VLOOKUP(BIN2DEC(MID(HEX2BIN(MID(H293,3,2),8),2,5)),Codes!$E$1:$F$18,2)</f>
        <v>Flower</v>
      </c>
      <c r="AA293" s="6" t="str">
        <f t="shared" si="174"/>
        <v>0</v>
      </c>
      <c r="AB293" s="1">
        <f t="shared" si="175"/>
        <v>0</v>
      </c>
      <c r="AC293" s="1" t="str">
        <f>VLOOKUP(BIN2DEC(RIGHT(HEX2BIN(MID(H293,6,1),4),1)&amp;LEFT(HEX2BIN(MID(H293,7,1),4),1)),Codes!$K$1:$L$5,2)</f>
        <v>L</v>
      </c>
      <c r="AD293" s="1" t="str">
        <f>VLOOKUP(BIN2DEC(RIGHT(HEX2BIN(MID(H293,7,1),4),3)&amp;LEFT(HEX2BIN(MID(H293,8,1),4),2)),Codes!$H$2:$I$33,2)</f>
        <v>Punch</v>
      </c>
      <c r="AE293" s="1" t="str">
        <f t="shared" si="176"/>
        <v>1</v>
      </c>
      <c r="AF293" s="1" t="str">
        <f t="shared" si="177"/>
        <v>1</v>
      </c>
      <c r="AH293" s="6">
        <f t="shared" si="178"/>
        <v>65</v>
      </c>
    </row>
    <row r="294" spans="1:34">
      <c r="A294" s="1" t="s">
        <v>555</v>
      </c>
      <c r="B294" s="1" t="s">
        <v>72</v>
      </c>
      <c r="C294" s="6" t="s">
        <v>1424</v>
      </c>
      <c r="D294" s="6" t="s">
        <v>556</v>
      </c>
      <c r="E294" s="6" t="s">
        <v>307</v>
      </c>
      <c r="F294" s="6" t="s">
        <v>91</v>
      </c>
      <c r="G294" s="6" t="s">
        <v>557</v>
      </c>
      <c r="H294" s="6" t="s">
        <v>558</v>
      </c>
      <c r="J294" s="1" t="str">
        <f t="shared" si="162"/>
        <v>001011</v>
      </c>
      <c r="K294" s="1">
        <f t="shared" si="163"/>
        <v>3</v>
      </c>
      <c r="L294" s="6" t="str">
        <f t="shared" si="164"/>
        <v>00000</v>
      </c>
      <c r="M294" s="1">
        <f t="shared" si="165"/>
        <v>4</v>
      </c>
      <c r="N294" s="6" t="str">
        <f t="shared" si="166"/>
        <v>00</v>
      </c>
      <c r="O294" s="1">
        <f t="shared" si="167"/>
        <v>7</v>
      </c>
      <c r="P294" s="1">
        <f>IF(HEX2DEC(LEFT(E294,4))&gt;=32768,HEX2DEC(LEFT(E294,4))-65536,HEX2DEC(LEFT(E294,4)))/Codes!$N$2</f>
        <v>3.2</v>
      </c>
      <c r="Q294" s="1">
        <f>IF(HEX2DEC(RIGHT(E294,4))&gt;=32768,HEX2DEC(RIGHT(E294,4))-65536,HEX2DEC(RIGHT(E294,4)))/Codes!$N$2</f>
        <v>0</v>
      </c>
      <c r="R294" s="1">
        <f>IF(HEX2DEC(LEFT(F294,4))&gt;=32768,HEX2DEC(LEFT(F294,4))-65536,HEX2DEC(LEFT(F294,4)))/Codes!$N$2</f>
        <v>0</v>
      </c>
      <c r="S294" s="1">
        <f>IF(HEX2DEC(RIGHT(F294,4))&gt;=32768,HEX2DEC(RIGHT(F294,4))-65536,HEX2DEC(RIGHT(F294,4)))/Codes!$N$2</f>
        <v>0</v>
      </c>
      <c r="T294" s="18">
        <f t="shared" si="168"/>
        <v>361</v>
      </c>
      <c r="U294" s="1">
        <f t="shared" si="169"/>
        <v>100</v>
      </c>
      <c r="V294" s="1">
        <f t="shared" si="170"/>
        <v>0</v>
      </c>
      <c r="W294" s="1" t="str">
        <f t="shared" si="171"/>
        <v>101</v>
      </c>
      <c r="X294" s="1">
        <f t="shared" si="172"/>
        <v>3</v>
      </c>
      <c r="Y294" s="1">
        <f t="shared" si="173"/>
        <v>10</v>
      </c>
      <c r="Z294" s="1" t="str">
        <f>VLOOKUP(BIN2DEC(MID(HEX2BIN(MID(H294,3,2),8),2,5)),Codes!$E$1:$F$18,2)</f>
        <v>Slash</v>
      </c>
      <c r="AA294" s="6" t="str">
        <f t="shared" si="174"/>
        <v>0</v>
      </c>
      <c r="AB294" s="1">
        <f t="shared" si="175"/>
        <v>2</v>
      </c>
      <c r="AC294" s="1" t="str">
        <f>VLOOKUP(BIN2DEC(RIGHT(HEX2BIN(MID(H294,6,1),4),1)&amp;LEFT(HEX2BIN(MID(H294,7,1),4),1)),Codes!$K$1:$L$5,2)</f>
        <v>M</v>
      </c>
      <c r="AD294" s="1" t="str">
        <f>VLOOKUP(BIN2DEC(RIGHT(HEX2BIN(MID(H294,7,1),4),3)&amp;LEFT(HEX2BIN(MID(H294,8,1),4),2)),Codes!$H$2:$I$33,2)</f>
        <v>Slash</v>
      </c>
      <c r="AE294" s="1" t="str">
        <f t="shared" si="176"/>
        <v>1</v>
      </c>
      <c r="AF294" s="1" t="str">
        <f t="shared" si="177"/>
        <v>1</v>
      </c>
      <c r="AH294" s="6">
        <f t="shared" si="178"/>
        <v>35</v>
      </c>
    </row>
    <row r="295" spans="1:34">
      <c r="A295" s="1" t="s">
        <v>559</v>
      </c>
      <c r="B295" s="1" t="s">
        <v>72</v>
      </c>
      <c r="C295" s="6" t="s">
        <v>1425</v>
      </c>
      <c r="D295" s="6" t="s">
        <v>560</v>
      </c>
      <c r="E295" s="6" t="s">
        <v>307</v>
      </c>
      <c r="F295" s="6" t="s">
        <v>91</v>
      </c>
      <c r="G295" s="6" t="s">
        <v>557</v>
      </c>
      <c r="H295" s="6" t="s">
        <v>561</v>
      </c>
      <c r="J295" s="1" t="str">
        <f t="shared" si="162"/>
        <v>001011</v>
      </c>
      <c r="K295" s="1">
        <f t="shared" si="163"/>
        <v>3</v>
      </c>
      <c r="L295" s="6" t="str">
        <f t="shared" si="164"/>
        <v>00000</v>
      </c>
      <c r="M295" s="1">
        <f t="shared" si="165"/>
        <v>21</v>
      </c>
      <c r="N295" s="6" t="str">
        <f t="shared" si="166"/>
        <v>00</v>
      </c>
      <c r="O295" s="1">
        <f t="shared" si="167"/>
        <v>11</v>
      </c>
      <c r="P295" s="1">
        <f>IF(HEX2DEC(LEFT(E295,4))&gt;=32768,HEX2DEC(LEFT(E295,4))-65536,HEX2DEC(LEFT(E295,4)))/Codes!$N$2</f>
        <v>3.2</v>
      </c>
      <c r="Q295" s="1">
        <f>IF(HEX2DEC(RIGHT(E295,4))&gt;=32768,HEX2DEC(RIGHT(E295,4))-65536,HEX2DEC(RIGHT(E295,4)))/Codes!$N$2</f>
        <v>0</v>
      </c>
      <c r="R295" s="1">
        <f>IF(HEX2DEC(LEFT(F295,4))&gt;=32768,HEX2DEC(LEFT(F295,4))-65536,HEX2DEC(LEFT(F295,4)))/Codes!$N$2</f>
        <v>0</v>
      </c>
      <c r="S295" s="1">
        <f>IF(HEX2DEC(RIGHT(F295,4))&gt;=32768,HEX2DEC(RIGHT(F295,4))-65536,HEX2DEC(RIGHT(F295,4)))/Codes!$N$2</f>
        <v>0</v>
      </c>
      <c r="T295" s="18">
        <f t="shared" si="168"/>
        <v>361</v>
      </c>
      <c r="U295" s="1">
        <f t="shared" si="169"/>
        <v>100</v>
      </c>
      <c r="V295" s="1">
        <f t="shared" si="170"/>
        <v>0</v>
      </c>
      <c r="W295" s="1" t="str">
        <f t="shared" si="171"/>
        <v>101</v>
      </c>
      <c r="X295" s="1">
        <f t="shared" si="172"/>
        <v>3</v>
      </c>
      <c r="Y295" s="1">
        <f t="shared" si="173"/>
        <v>15</v>
      </c>
      <c r="Z295" s="1" t="str">
        <f>VLOOKUP(BIN2DEC(MID(HEX2BIN(MID(H295,3,2),8),2,5)),Codes!$E$1:$F$18,2)</f>
        <v>Slash</v>
      </c>
      <c r="AA295" s="6" t="str">
        <f t="shared" si="174"/>
        <v>0</v>
      </c>
      <c r="AB295" s="1">
        <f t="shared" si="175"/>
        <v>4</v>
      </c>
      <c r="AC295" s="1" t="str">
        <f>VLOOKUP(BIN2DEC(RIGHT(HEX2BIN(MID(H295,6,1),4),1)&amp;LEFT(HEX2BIN(MID(H295,7,1),4),1)),Codes!$K$1:$L$5,2)</f>
        <v>L</v>
      </c>
      <c r="AD295" s="1" t="str">
        <f>VLOOKUP(BIN2DEC(RIGHT(HEX2BIN(MID(H295,7,1),4),3)&amp;LEFT(HEX2BIN(MID(H295,8,1),4),2)),Codes!$H$2:$I$33,2)</f>
        <v>Slash</v>
      </c>
      <c r="AE295" s="1" t="str">
        <f t="shared" si="176"/>
        <v>1</v>
      </c>
      <c r="AF295" s="1" t="str">
        <f t="shared" si="177"/>
        <v>1</v>
      </c>
      <c r="AH295" s="6">
        <f t="shared" si="178"/>
        <v>67</v>
      </c>
    </row>
    <row r="296" spans="1:34">
      <c r="A296" s="1" t="s">
        <v>562</v>
      </c>
      <c r="B296" s="1" t="s">
        <v>72</v>
      </c>
      <c r="C296" s="6" t="s">
        <v>1881</v>
      </c>
      <c r="D296" s="6" t="s">
        <v>563</v>
      </c>
      <c r="E296" s="6" t="s">
        <v>564</v>
      </c>
      <c r="F296" s="6" t="s">
        <v>565</v>
      </c>
      <c r="G296" s="6" t="s">
        <v>566</v>
      </c>
      <c r="H296" s="6" t="s">
        <v>567</v>
      </c>
      <c r="J296" s="1" t="str">
        <f t="shared" si="162"/>
        <v>001011</v>
      </c>
      <c r="K296" s="1">
        <f t="shared" si="163"/>
        <v>0</v>
      </c>
      <c r="L296" s="6" t="str">
        <f t="shared" si="164"/>
        <v>00000</v>
      </c>
      <c r="M296" s="1">
        <f t="shared" si="165"/>
        <v>57</v>
      </c>
      <c r="N296" s="6" t="str">
        <f t="shared" si="166"/>
        <v>00</v>
      </c>
      <c r="O296" s="1">
        <f t="shared" si="167"/>
        <v>5</v>
      </c>
      <c r="P296" s="1">
        <f>IF(HEX2DEC(LEFT(E296,4))&gt;=32768,HEX2DEC(LEFT(E296,4))-65536,HEX2DEC(LEFT(E296,4)))/Codes!$N$2</f>
        <v>5.1120000000000001</v>
      </c>
      <c r="Q296" s="1">
        <f>IF(HEX2DEC(RIGHT(E296,4))&gt;=32768,HEX2DEC(RIGHT(E296,4))-65536,HEX2DEC(RIGHT(E296,4)))/Codes!$N$2</f>
        <v>0</v>
      </c>
      <c r="R296" s="1">
        <f>IF(HEX2DEC(LEFT(F296,4))&gt;=32768,HEX2DEC(LEFT(F296,4))-65536,HEX2DEC(LEFT(F296,4)))/Codes!$N$2</f>
        <v>13.632</v>
      </c>
      <c r="S296" s="1">
        <f>IF(HEX2DEC(RIGHT(F296,4))&gt;=32768,HEX2DEC(RIGHT(F296,4))-65536,HEX2DEC(RIGHT(F296,4)))/Codes!$N$2</f>
        <v>0</v>
      </c>
      <c r="T296" s="18">
        <f t="shared" si="168"/>
        <v>95</v>
      </c>
      <c r="U296" s="1">
        <f t="shared" si="169"/>
        <v>100</v>
      </c>
      <c r="V296" s="1">
        <f t="shared" si="170"/>
        <v>98</v>
      </c>
      <c r="W296" s="1" t="str">
        <f t="shared" si="171"/>
        <v>101</v>
      </c>
      <c r="X296" s="1">
        <f t="shared" si="172"/>
        <v>3</v>
      </c>
      <c r="Y296" s="1">
        <f t="shared" si="173"/>
        <v>0</v>
      </c>
      <c r="Z296" s="1" t="str">
        <f>VLOOKUP(BIN2DEC(MID(HEX2BIN(MID(H296,3,2),8),2,5)),Codes!$E$1:$F$18,2)</f>
        <v>Electric</v>
      </c>
      <c r="AA296" s="6" t="str">
        <f t="shared" si="174"/>
        <v>0</v>
      </c>
      <c r="AB296" s="1">
        <f t="shared" si="175"/>
        <v>0</v>
      </c>
      <c r="AC296" s="1" t="str">
        <f>VLOOKUP(BIN2DEC(RIGHT(HEX2BIN(MID(H296,6,1),4),1)&amp;LEFT(HEX2BIN(MID(H296,7,1),4),1)),Codes!$K$1:$L$5,2)</f>
        <v>L</v>
      </c>
      <c r="AD296" s="1" t="str">
        <f>VLOOKUP(BIN2DEC(RIGHT(HEX2BIN(MID(H296,7,1),4),3)&amp;LEFT(HEX2BIN(MID(H296,8,1),4),2)),Codes!$H$2:$I$33,2)</f>
        <v>Paper</v>
      </c>
      <c r="AE296" s="1" t="str">
        <f t="shared" si="176"/>
        <v>1</v>
      </c>
      <c r="AF296" s="1" t="str">
        <f t="shared" si="177"/>
        <v>1</v>
      </c>
      <c r="AH296" s="6">
        <f t="shared" si="178"/>
        <v>70</v>
      </c>
    </row>
    <row r="297" spans="1:34">
      <c r="A297" s="1" t="s">
        <v>568</v>
      </c>
      <c r="B297" s="1" t="s">
        <v>72</v>
      </c>
      <c r="C297" s="6" t="s">
        <v>1881</v>
      </c>
      <c r="D297" s="6" t="s">
        <v>569</v>
      </c>
      <c r="E297" s="6" t="s">
        <v>564</v>
      </c>
      <c r="F297" s="6" t="s">
        <v>570</v>
      </c>
      <c r="G297" s="6" t="s">
        <v>566</v>
      </c>
      <c r="H297" s="6" t="s">
        <v>567</v>
      </c>
      <c r="J297" s="1" t="str">
        <f t="shared" si="162"/>
        <v>001011</v>
      </c>
      <c r="K297" s="1">
        <f t="shared" si="163"/>
        <v>1</v>
      </c>
      <c r="L297" s="6" t="str">
        <f t="shared" si="164"/>
        <v>00000</v>
      </c>
      <c r="M297" s="1">
        <f t="shared" si="165"/>
        <v>57</v>
      </c>
      <c r="N297" s="6" t="str">
        <f t="shared" si="166"/>
        <v>00</v>
      </c>
      <c r="O297" s="1">
        <f t="shared" si="167"/>
        <v>5</v>
      </c>
      <c r="P297" s="1">
        <f>IF(HEX2DEC(LEFT(E297,4))&gt;=32768,HEX2DEC(LEFT(E297,4))-65536,HEX2DEC(LEFT(E297,4)))/Codes!$N$2</f>
        <v>5.1120000000000001</v>
      </c>
      <c r="Q297" s="1">
        <f>IF(HEX2DEC(RIGHT(E297,4))&gt;=32768,HEX2DEC(RIGHT(E297,4))-65536,HEX2DEC(RIGHT(E297,4)))/Codes!$N$2</f>
        <v>0</v>
      </c>
      <c r="R297" s="1">
        <f>IF(HEX2DEC(LEFT(F297,4))&gt;=32768,HEX2DEC(LEFT(F297,4))-65536,HEX2DEC(LEFT(F297,4)))/Codes!$N$2</f>
        <v>6.8159999999999998</v>
      </c>
      <c r="S297" s="1">
        <f>IF(HEX2DEC(RIGHT(F297,4))&gt;=32768,HEX2DEC(RIGHT(F297,4))-65536,HEX2DEC(RIGHT(F297,4)))/Codes!$N$2</f>
        <v>0</v>
      </c>
      <c r="T297" s="18">
        <f t="shared" si="168"/>
        <v>95</v>
      </c>
      <c r="U297" s="1">
        <f t="shared" si="169"/>
        <v>100</v>
      </c>
      <c r="V297" s="1">
        <f t="shared" si="170"/>
        <v>98</v>
      </c>
      <c r="W297" s="1" t="str">
        <f t="shared" si="171"/>
        <v>101</v>
      </c>
      <c r="X297" s="1">
        <f t="shared" si="172"/>
        <v>3</v>
      </c>
      <c r="Y297" s="1">
        <f t="shared" si="173"/>
        <v>0</v>
      </c>
      <c r="Z297" s="1" t="str">
        <f>VLOOKUP(BIN2DEC(MID(HEX2BIN(MID(H297,3,2),8),2,5)),Codes!$E$1:$F$18,2)</f>
        <v>Electric</v>
      </c>
      <c r="AA297" s="6" t="str">
        <f t="shared" si="174"/>
        <v>0</v>
      </c>
      <c r="AB297" s="1">
        <f t="shared" si="175"/>
        <v>0</v>
      </c>
      <c r="AC297" s="1" t="str">
        <f>VLOOKUP(BIN2DEC(RIGHT(HEX2BIN(MID(H297,6,1),4),1)&amp;LEFT(HEX2BIN(MID(H297,7,1),4),1)),Codes!$K$1:$L$5,2)</f>
        <v>L</v>
      </c>
      <c r="AD297" s="1" t="str">
        <f>VLOOKUP(BIN2DEC(RIGHT(HEX2BIN(MID(H297,7,1),4),3)&amp;LEFT(HEX2BIN(MID(H297,8,1),4),2)),Codes!$H$2:$I$33,2)</f>
        <v>Paper</v>
      </c>
      <c r="AE297" s="1" t="str">
        <f t="shared" si="176"/>
        <v>1</v>
      </c>
      <c r="AF297" s="1" t="str">
        <f t="shared" si="177"/>
        <v>1</v>
      </c>
      <c r="AH297" s="6">
        <f t="shared" si="178"/>
        <v>70</v>
      </c>
    </row>
    <row r="298" spans="1:34">
      <c r="A298" s="1" t="s">
        <v>571</v>
      </c>
      <c r="B298" s="1" t="s">
        <v>72</v>
      </c>
      <c r="C298" s="6" t="s">
        <v>1881</v>
      </c>
      <c r="D298" s="6" t="s">
        <v>572</v>
      </c>
      <c r="E298" s="6" t="s">
        <v>573</v>
      </c>
      <c r="F298" s="6" t="s">
        <v>91</v>
      </c>
      <c r="G298" s="6" t="s">
        <v>566</v>
      </c>
      <c r="H298" s="6" t="s">
        <v>567</v>
      </c>
      <c r="J298" s="1" t="str">
        <f t="shared" si="162"/>
        <v>001011</v>
      </c>
      <c r="K298" s="1">
        <f t="shared" si="163"/>
        <v>2</v>
      </c>
      <c r="L298" s="6" t="str">
        <f t="shared" si="164"/>
        <v>00000</v>
      </c>
      <c r="M298" s="1">
        <f t="shared" si="165"/>
        <v>57</v>
      </c>
      <c r="N298" s="6" t="str">
        <f t="shared" si="166"/>
        <v>00</v>
      </c>
      <c r="O298" s="1">
        <f t="shared" si="167"/>
        <v>5</v>
      </c>
      <c r="P298" s="1">
        <f>IF(HEX2DEC(LEFT(E298,4))&gt;=32768,HEX2DEC(LEFT(E298,4))-65536,HEX2DEC(LEFT(E298,4)))/Codes!$N$2</f>
        <v>3.4079999999999999</v>
      </c>
      <c r="Q298" s="1">
        <f>IF(HEX2DEC(RIGHT(E298,4))&gt;=32768,HEX2DEC(RIGHT(E298,4))-65536,HEX2DEC(RIGHT(E298,4)))/Codes!$N$2</f>
        <v>0</v>
      </c>
      <c r="R298" s="1">
        <f>IF(HEX2DEC(LEFT(F298,4))&gt;=32768,HEX2DEC(LEFT(F298,4))-65536,HEX2DEC(LEFT(F298,4)))/Codes!$N$2</f>
        <v>0</v>
      </c>
      <c r="S298" s="1">
        <f>IF(HEX2DEC(RIGHT(F298,4))&gt;=32768,HEX2DEC(RIGHT(F298,4))-65536,HEX2DEC(RIGHT(F298,4)))/Codes!$N$2</f>
        <v>0</v>
      </c>
      <c r="T298" s="18">
        <f t="shared" si="168"/>
        <v>95</v>
      </c>
      <c r="U298" s="1">
        <f t="shared" si="169"/>
        <v>100</v>
      </c>
      <c r="V298" s="1">
        <f t="shared" si="170"/>
        <v>98</v>
      </c>
      <c r="W298" s="1" t="str">
        <f t="shared" si="171"/>
        <v>101</v>
      </c>
      <c r="X298" s="1">
        <f t="shared" si="172"/>
        <v>3</v>
      </c>
      <c r="Y298" s="1">
        <f t="shared" si="173"/>
        <v>0</v>
      </c>
      <c r="Z298" s="1" t="str">
        <f>VLOOKUP(BIN2DEC(MID(HEX2BIN(MID(H298,3,2),8),2,5)),Codes!$E$1:$F$18,2)</f>
        <v>Electric</v>
      </c>
      <c r="AA298" s="6" t="str">
        <f t="shared" si="174"/>
        <v>0</v>
      </c>
      <c r="AB298" s="1">
        <f t="shared" si="175"/>
        <v>0</v>
      </c>
      <c r="AC298" s="1" t="str">
        <f>VLOOKUP(BIN2DEC(RIGHT(HEX2BIN(MID(H298,6,1),4),1)&amp;LEFT(HEX2BIN(MID(H298,7,1),4),1)),Codes!$K$1:$L$5,2)</f>
        <v>L</v>
      </c>
      <c r="AD298" s="1" t="str">
        <f>VLOOKUP(BIN2DEC(RIGHT(HEX2BIN(MID(H298,7,1),4),3)&amp;LEFT(HEX2BIN(MID(H298,8,1),4),2)),Codes!$H$2:$I$33,2)</f>
        <v>Paper</v>
      </c>
      <c r="AE298" s="1" t="str">
        <f t="shared" si="176"/>
        <v>1</v>
      </c>
      <c r="AF298" s="1" t="str">
        <f t="shared" si="177"/>
        <v>1</v>
      </c>
      <c r="AH298" s="6">
        <f t="shared" si="178"/>
        <v>70</v>
      </c>
    </row>
    <row r="299" spans="1:34">
      <c r="A299" s="1" t="s">
        <v>574</v>
      </c>
      <c r="B299" s="1" t="s">
        <v>72</v>
      </c>
      <c r="C299" s="6" t="s">
        <v>1882</v>
      </c>
      <c r="D299" s="6" t="s">
        <v>575</v>
      </c>
      <c r="E299" s="6" t="s">
        <v>564</v>
      </c>
      <c r="F299" s="6" t="s">
        <v>565</v>
      </c>
      <c r="G299" s="6" t="s">
        <v>576</v>
      </c>
      <c r="H299" s="6" t="s">
        <v>577</v>
      </c>
      <c r="J299" s="1" t="str">
        <f t="shared" si="162"/>
        <v>001011</v>
      </c>
      <c r="K299" s="1">
        <f t="shared" si="163"/>
        <v>0</v>
      </c>
      <c r="L299" s="6" t="str">
        <f t="shared" si="164"/>
        <v>00000</v>
      </c>
      <c r="M299" s="1">
        <f t="shared" si="165"/>
        <v>57</v>
      </c>
      <c r="N299" s="6" t="str">
        <f t="shared" si="166"/>
        <v>00</v>
      </c>
      <c r="O299" s="1">
        <f t="shared" si="167"/>
        <v>10</v>
      </c>
      <c r="P299" s="1">
        <f>IF(HEX2DEC(LEFT(E299,4))&gt;=32768,HEX2DEC(LEFT(E299,4))-65536,HEX2DEC(LEFT(E299,4)))/Codes!$N$2</f>
        <v>5.1120000000000001</v>
      </c>
      <c r="Q299" s="1">
        <f>IF(HEX2DEC(RIGHT(E299,4))&gt;=32768,HEX2DEC(RIGHT(E299,4))-65536,HEX2DEC(RIGHT(E299,4)))/Codes!$N$2</f>
        <v>0</v>
      </c>
      <c r="R299" s="1">
        <f>IF(HEX2DEC(LEFT(F299,4))&gt;=32768,HEX2DEC(LEFT(F299,4))-65536,HEX2DEC(LEFT(F299,4)))/Codes!$N$2</f>
        <v>13.632</v>
      </c>
      <c r="S299" s="1">
        <f>IF(HEX2DEC(RIGHT(F299,4))&gt;=32768,HEX2DEC(RIGHT(F299,4))-65536,HEX2DEC(RIGHT(F299,4)))/Codes!$N$2</f>
        <v>0</v>
      </c>
      <c r="T299" s="18">
        <f t="shared" si="168"/>
        <v>110</v>
      </c>
      <c r="U299" s="1">
        <f t="shared" si="169"/>
        <v>115</v>
      </c>
      <c r="V299" s="1">
        <f t="shared" si="170"/>
        <v>0</v>
      </c>
      <c r="W299" s="1" t="str">
        <f t="shared" si="171"/>
        <v>101</v>
      </c>
      <c r="X299" s="1">
        <f t="shared" si="172"/>
        <v>3</v>
      </c>
      <c r="Y299" s="1">
        <f t="shared" si="173"/>
        <v>90</v>
      </c>
      <c r="Z299" s="1" t="str">
        <f>VLOOKUP(BIN2DEC(MID(HEX2BIN(MID(H299,3,2),8),2,5)),Codes!$E$1:$F$18,2)</f>
        <v>Slash</v>
      </c>
      <c r="AA299" s="6" t="str">
        <f t="shared" si="174"/>
        <v>0</v>
      </c>
      <c r="AB299" s="1">
        <f t="shared" si="175"/>
        <v>0</v>
      </c>
      <c r="AC299" s="1" t="str">
        <f>VLOOKUP(BIN2DEC(RIGHT(HEX2BIN(MID(H299,6,1),4),1)&amp;LEFT(HEX2BIN(MID(H299,7,1),4),1)),Codes!$K$1:$L$5,2)</f>
        <v>L</v>
      </c>
      <c r="AD299" s="1" t="str">
        <f>VLOOKUP(BIN2DEC(RIGHT(HEX2BIN(MID(H299,7,1),4),3)&amp;LEFT(HEX2BIN(MID(H299,8,1),4),2)),Codes!$H$2:$I$33,2)</f>
        <v>Burn</v>
      </c>
      <c r="AE299" s="1" t="str">
        <f t="shared" si="176"/>
        <v>1</v>
      </c>
      <c r="AF299" s="1" t="str">
        <f t="shared" si="177"/>
        <v>1</v>
      </c>
      <c r="AH299" s="6">
        <f t="shared" si="178"/>
        <v>72</v>
      </c>
    </row>
    <row r="300" spans="1:34">
      <c r="A300" s="1" t="s">
        <v>578</v>
      </c>
      <c r="B300" s="1" t="s">
        <v>72</v>
      </c>
      <c r="C300" s="6" t="s">
        <v>1882</v>
      </c>
      <c r="D300" s="6" t="s">
        <v>579</v>
      </c>
      <c r="E300" s="6" t="s">
        <v>564</v>
      </c>
      <c r="F300" s="6" t="s">
        <v>570</v>
      </c>
      <c r="G300" s="6" t="s">
        <v>576</v>
      </c>
      <c r="H300" s="6" t="s">
        <v>577</v>
      </c>
      <c r="J300" s="1" t="str">
        <f t="shared" si="162"/>
        <v>001011</v>
      </c>
      <c r="K300" s="1">
        <f t="shared" si="163"/>
        <v>1</v>
      </c>
      <c r="L300" s="6" t="str">
        <f t="shared" si="164"/>
        <v>00000</v>
      </c>
      <c r="M300" s="1">
        <f t="shared" si="165"/>
        <v>57</v>
      </c>
      <c r="N300" s="6" t="str">
        <f t="shared" si="166"/>
        <v>00</v>
      </c>
      <c r="O300" s="1">
        <f t="shared" si="167"/>
        <v>10</v>
      </c>
      <c r="P300" s="1">
        <f>IF(HEX2DEC(LEFT(E300,4))&gt;=32768,HEX2DEC(LEFT(E300,4))-65536,HEX2DEC(LEFT(E300,4)))/Codes!$N$2</f>
        <v>5.1120000000000001</v>
      </c>
      <c r="Q300" s="1">
        <f>IF(HEX2DEC(RIGHT(E300,4))&gt;=32768,HEX2DEC(RIGHT(E300,4))-65536,HEX2DEC(RIGHT(E300,4)))/Codes!$N$2</f>
        <v>0</v>
      </c>
      <c r="R300" s="1">
        <f>IF(HEX2DEC(LEFT(F300,4))&gt;=32768,HEX2DEC(LEFT(F300,4))-65536,HEX2DEC(LEFT(F300,4)))/Codes!$N$2</f>
        <v>6.8159999999999998</v>
      </c>
      <c r="S300" s="1">
        <f>IF(HEX2DEC(RIGHT(F300,4))&gt;=32768,HEX2DEC(RIGHT(F300,4))-65536,HEX2DEC(RIGHT(F300,4)))/Codes!$N$2</f>
        <v>0</v>
      </c>
      <c r="T300" s="18">
        <f t="shared" si="168"/>
        <v>110</v>
      </c>
      <c r="U300" s="1">
        <f t="shared" si="169"/>
        <v>115</v>
      </c>
      <c r="V300" s="1">
        <f t="shared" si="170"/>
        <v>0</v>
      </c>
      <c r="W300" s="1" t="str">
        <f t="shared" si="171"/>
        <v>101</v>
      </c>
      <c r="X300" s="1">
        <f t="shared" si="172"/>
        <v>3</v>
      </c>
      <c r="Y300" s="1">
        <f t="shared" si="173"/>
        <v>90</v>
      </c>
      <c r="Z300" s="1" t="str">
        <f>VLOOKUP(BIN2DEC(MID(HEX2BIN(MID(H300,3,2),8),2,5)),Codes!$E$1:$F$18,2)</f>
        <v>Slash</v>
      </c>
      <c r="AA300" s="6" t="str">
        <f t="shared" si="174"/>
        <v>0</v>
      </c>
      <c r="AB300" s="1">
        <f t="shared" si="175"/>
        <v>0</v>
      </c>
      <c r="AC300" s="1" t="str">
        <f>VLOOKUP(BIN2DEC(RIGHT(HEX2BIN(MID(H300,6,1),4),1)&amp;LEFT(HEX2BIN(MID(H300,7,1),4),1)),Codes!$K$1:$L$5,2)</f>
        <v>L</v>
      </c>
      <c r="AD300" s="1" t="str">
        <f>VLOOKUP(BIN2DEC(RIGHT(HEX2BIN(MID(H300,7,1),4),3)&amp;LEFT(HEX2BIN(MID(H300,8,1),4),2)),Codes!$H$2:$I$33,2)</f>
        <v>Burn</v>
      </c>
      <c r="AE300" s="1" t="str">
        <f t="shared" si="176"/>
        <v>1</v>
      </c>
      <c r="AF300" s="1" t="str">
        <f t="shared" si="177"/>
        <v>1</v>
      </c>
      <c r="AH300" s="6">
        <f t="shared" si="178"/>
        <v>72</v>
      </c>
    </row>
    <row r="301" spans="1:34">
      <c r="A301" s="1" t="s">
        <v>580</v>
      </c>
      <c r="B301" s="1" t="s">
        <v>72</v>
      </c>
      <c r="C301" s="6" t="s">
        <v>1882</v>
      </c>
      <c r="D301" s="6" t="s">
        <v>581</v>
      </c>
      <c r="E301" s="6" t="s">
        <v>573</v>
      </c>
      <c r="F301" s="6" t="s">
        <v>91</v>
      </c>
      <c r="G301" s="6" t="s">
        <v>576</v>
      </c>
      <c r="H301" s="6" t="s">
        <v>577</v>
      </c>
      <c r="J301" s="1" t="str">
        <f t="shared" si="162"/>
        <v>001011</v>
      </c>
      <c r="K301" s="1">
        <f t="shared" si="163"/>
        <v>2</v>
      </c>
      <c r="L301" s="6" t="str">
        <f t="shared" si="164"/>
        <v>00000</v>
      </c>
      <c r="M301" s="1">
        <f t="shared" si="165"/>
        <v>57</v>
      </c>
      <c r="N301" s="6" t="str">
        <f t="shared" si="166"/>
        <v>00</v>
      </c>
      <c r="O301" s="1">
        <f t="shared" si="167"/>
        <v>10</v>
      </c>
      <c r="P301" s="1">
        <f>IF(HEX2DEC(LEFT(E301,4))&gt;=32768,HEX2DEC(LEFT(E301,4))-65536,HEX2DEC(LEFT(E301,4)))/Codes!$N$2</f>
        <v>3.4079999999999999</v>
      </c>
      <c r="Q301" s="1">
        <f>IF(HEX2DEC(RIGHT(E301,4))&gt;=32768,HEX2DEC(RIGHT(E301,4))-65536,HEX2DEC(RIGHT(E301,4)))/Codes!$N$2</f>
        <v>0</v>
      </c>
      <c r="R301" s="1">
        <f>IF(HEX2DEC(LEFT(F301,4))&gt;=32768,HEX2DEC(LEFT(F301,4))-65536,HEX2DEC(LEFT(F301,4)))/Codes!$N$2</f>
        <v>0</v>
      </c>
      <c r="S301" s="1">
        <f>IF(HEX2DEC(RIGHT(F301,4))&gt;=32768,HEX2DEC(RIGHT(F301,4))-65536,HEX2DEC(RIGHT(F301,4)))/Codes!$N$2</f>
        <v>0</v>
      </c>
      <c r="T301" s="18">
        <f t="shared" si="168"/>
        <v>110</v>
      </c>
      <c r="U301" s="1">
        <f t="shared" si="169"/>
        <v>115</v>
      </c>
      <c r="V301" s="1">
        <f t="shared" si="170"/>
        <v>0</v>
      </c>
      <c r="W301" s="1" t="str">
        <f t="shared" si="171"/>
        <v>101</v>
      </c>
      <c r="X301" s="1">
        <f t="shared" si="172"/>
        <v>3</v>
      </c>
      <c r="Y301" s="1">
        <f t="shared" si="173"/>
        <v>90</v>
      </c>
      <c r="Z301" s="1" t="str">
        <f>VLOOKUP(BIN2DEC(MID(HEX2BIN(MID(H301,3,2),8),2,5)),Codes!$E$1:$F$18,2)</f>
        <v>Slash</v>
      </c>
      <c r="AA301" s="6" t="str">
        <f t="shared" si="174"/>
        <v>0</v>
      </c>
      <c r="AB301" s="1">
        <f t="shared" si="175"/>
        <v>0</v>
      </c>
      <c r="AC301" s="1" t="str">
        <f>VLOOKUP(BIN2DEC(RIGHT(HEX2BIN(MID(H301,6,1),4),1)&amp;LEFT(HEX2BIN(MID(H301,7,1),4),1)),Codes!$K$1:$L$5,2)</f>
        <v>L</v>
      </c>
      <c r="AD301" s="1" t="str">
        <f>VLOOKUP(BIN2DEC(RIGHT(HEX2BIN(MID(H301,7,1),4),3)&amp;LEFT(HEX2BIN(MID(H301,8,1),4),2)),Codes!$H$2:$I$33,2)</f>
        <v>Burn</v>
      </c>
      <c r="AE301" s="1" t="str">
        <f t="shared" si="176"/>
        <v>1</v>
      </c>
      <c r="AF301" s="1" t="str">
        <f t="shared" si="177"/>
        <v>1</v>
      </c>
      <c r="AH301" s="6">
        <f t="shared" si="178"/>
        <v>72</v>
      </c>
    </row>
    <row r="302" spans="1:34">
      <c r="A302" s="1" t="s">
        <v>582</v>
      </c>
      <c r="B302" s="1" t="s">
        <v>72</v>
      </c>
      <c r="C302" s="6" t="s">
        <v>1882</v>
      </c>
      <c r="D302" s="6" t="s">
        <v>583</v>
      </c>
      <c r="E302" s="6" t="s">
        <v>307</v>
      </c>
      <c r="F302" s="6" t="s">
        <v>91</v>
      </c>
      <c r="G302" s="6" t="s">
        <v>557</v>
      </c>
      <c r="H302" s="6" t="s">
        <v>584</v>
      </c>
      <c r="J302" s="1" t="str">
        <f t="shared" si="162"/>
        <v>001011</v>
      </c>
      <c r="K302" s="1">
        <f t="shared" si="163"/>
        <v>3</v>
      </c>
      <c r="L302" s="6" t="str">
        <f t="shared" si="164"/>
        <v>00000</v>
      </c>
      <c r="M302" s="1">
        <f t="shared" si="165"/>
        <v>21</v>
      </c>
      <c r="N302" s="6" t="str">
        <f t="shared" si="166"/>
        <v>00</v>
      </c>
      <c r="O302" s="1">
        <f t="shared" si="167"/>
        <v>10</v>
      </c>
      <c r="P302" s="1">
        <f>IF(HEX2DEC(LEFT(E302,4))&gt;=32768,HEX2DEC(LEFT(E302,4))-65536,HEX2DEC(LEFT(E302,4)))/Codes!$N$2</f>
        <v>3.2</v>
      </c>
      <c r="Q302" s="1">
        <f>IF(HEX2DEC(RIGHT(E302,4))&gt;=32768,HEX2DEC(RIGHT(E302,4))-65536,HEX2DEC(RIGHT(E302,4)))/Codes!$N$2</f>
        <v>0</v>
      </c>
      <c r="R302" s="1">
        <f>IF(HEX2DEC(LEFT(F302,4))&gt;=32768,HEX2DEC(LEFT(F302,4))-65536,HEX2DEC(LEFT(F302,4)))/Codes!$N$2</f>
        <v>0</v>
      </c>
      <c r="S302" s="1">
        <f>IF(HEX2DEC(RIGHT(F302,4))&gt;=32768,HEX2DEC(RIGHT(F302,4))-65536,HEX2DEC(RIGHT(F302,4)))/Codes!$N$2</f>
        <v>0</v>
      </c>
      <c r="T302" s="18">
        <f t="shared" si="168"/>
        <v>361</v>
      </c>
      <c r="U302" s="1">
        <f t="shared" si="169"/>
        <v>100</v>
      </c>
      <c r="V302" s="1">
        <f t="shared" si="170"/>
        <v>0</v>
      </c>
      <c r="W302" s="1" t="str">
        <f t="shared" si="171"/>
        <v>101</v>
      </c>
      <c r="X302" s="1">
        <f t="shared" si="172"/>
        <v>3</v>
      </c>
      <c r="Y302" s="1">
        <f t="shared" si="173"/>
        <v>8</v>
      </c>
      <c r="Z302" s="1" t="str">
        <f>VLOOKUP(BIN2DEC(MID(HEX2BIN(MID(H302,3,2),8),2,5)),Codes!$E$1:$F$18,2)</f>
        <v>Slash</v>
      </c>
      <c r="AA302" s="6" t="str">
        <f t="shared" si="174"/>
        <v>0</v>
      </c>
      <c r="AB302" s="1">
        <f t="shared" si="175"/>
        <v>0</v>
      </c>
      <c r="AC302" s="1" t="str">
        <f>VLOOKUP(BIN2DEC(RIGHT(HEX2BIN(MID(H302,6,1),4),1)&amp;LEFT(HEX2BIN(MID(H302,7,1),4),1)),Codes!$K$1:$L$5,2)</f>
        <v>M</v>
      </c>
      <c r="AD302" s="1" t="str">
        <f>VLOOKUP(BIN2DEC(RIGHT(HEX2BIN(MID(H302,7,1),4),3)&amp;LEFT(HEX2BIN(MID(H302,8,1),4),2)),Codes!$H$2:$I$33,2)</f>
        <v>Slash</v>
      </c>
      <c r="AE302" s="1" t="str">
        <f t="shared" si="176"/>
        <v>1</v>
      </c>
      <c r="AF302" s="1" t="str">
        <f t="shared" si="177"/>
        <v>1</v>
      </c>
      <c r="AH302" s="6">
        <f t="shared" si="178"/>
        <v>35</v>
      </c>
    </row>
    <row r="303" spans="1:34">
      <c r="A303" s="1" t="s">
        <v>585</v>
      </c>
      <c r="B303" s="1" t="s">
        <v>72</v>
      </c>
      <c r="C303" s="6" t="s">
        <v>1427</v>
      </c>
      <c r="D303" s="6" t="s">
        <v>583</v>
      </c>
      <c r="E303" s="6" t="s">
        <v>307</v>
      </c>
      <c r="F303" s="6" t="s">
        <v>91</v>
      </c>
      <c r="G303" s="6" t="s">
        <v>557</v>
      </c>
      <c r="H303" s="6" t="s">
        <v>586</v>
      </c>
      <c r="J303" s="1" t="str">
        <f t="shared" si="162"/>
        <v>001011</v>
      </c>
      <c r="K303" s="1">
        <f t="shared" si="163"/>
        <v>3</v>
      </c>
      <c r="L303" s="6" t="str">
        <f t="shared" si="164"/>
        <v>00000</v>
      </c>
      <c r="M303" s="1">
        <f t="shared" si="165"/>
        <v>21</v>
      </c>
      <c r="N303" s="6" t="str">
        <f t="shared" si="166"/>
        <v>00</v>
      </c>
      <c r="O303" s="1">
        <f t="shared" si="167"/>
        <v>10</v>
      </c>
      <c r="P303" s="1">
        <f>IF(HEX2DEC(LEFT(E303,4))&gt;=32768,HEX2DEC(LEFT(E303,4))-65536,HEX2DEC(LEFT(E303,4)))/Codes!$N$2</f>
        <v>3.2</v>
      </c>
      <c r="Q303" s="1">
        <f>IF(HEX2DEC(RIGHT(E303,4))&gt;=32768,HEX2DEC(RIGHT(E303,4))-65536,HEX2DEC(RIGHT(E303,4)))/Codes!$N$2</f>
        <v>0</v>
      </c>
      <c r="R303" s="1">
        <f>IF(HEX2DEC(LEFT(F303,4))&gt;=32768,HEX2DEC(LEFT(F303,4))-65536,HEX2DEC(LEFT(F303,4)))/Codes!$N$2</f>
        <v>0</v>
      </c>
      <c r="S303" s="1">
        <f>IF(HEX2DEC(RIGHT(F303,4))&gt;=32768,HEX2DEC(RIGHT(F303,4))-65536,HEX2DEC(RIGHT(F303,4)))/Codes!$N$2</f>
        <v>0</v>
      </c>
      <c r="T303" s="18">
        <f t="shared" si="168"/>
        <v>361</v>
      </c>
      <c r="U303" s="1">
        <f t="shared" si="169"/>
        <v>100</v>
      </c>
      <c r="V303" s="1">
        <f t="shared" si="170"/>
        <v>0</v>
      </c>
      <c r="W303" s="1" t="str">
        <f t="shared" si="171"/>
        <v>101</v>
      </c>
      <c r="X303" s="1">
        <f t="shared" si="172"/>
        <v>3</v>
      </c>
      <c r="Y303" s="1">
        <f t="shared" si="173"/>
        <v>8</v>
      </c>
      <c r="Z303" s="1" t="str">
        <f>VLOOKUP(BIN2DEC(MID(HEX2BIN(MID(H303,3,2),8),2,5)),Codes!$E$1:$F$18,2)</f>
        <v>Normal</v>
      </c>
      <c r="AA303" s="6" t="str">
        <f t="shared" si="174"/>
        <v>0</v>
      </c>
      <c r="AB303" s="1">
        <f t="shared" si="175"/>
        <v>4</v>
      </c>
      <c r="AC303" s="1" t="str">
        <f>VLOOKUP(BIN2DEC(RIGHT(HEX2BIN(MID(H303,6,1),4),1)&amp;LEFT(HEX2BIN(MID(H303,7,1),4),1)),Codes!$K$1:$L$5,2)</f>
        <v>M</v>
      </c>
      <c r="AD303" s="1" t="str">
        <f>VLOOKUP(BIN2DEC(RIGHT(HEX2BIN(MID(H303,7,1),4),3)&amp;LEFT(HEX2BIN(MID(H303,8,1),4),2)),Codes!$H$2:$I$33,2)</f>
        <v>Bat</v>
      </c>
      <c r="AE303" s="1" t="str">
        <f t="shared" si="176"/>
        <v>1</v>
      </c>
      <c r="AF303" s="1" t="str">
        <f t="shared" si="177"/>
        <v>1</v>
      </c>
      <c r="AH303" s="6">
        <f t="shared" si="178"/>
        <v>37</v>
      </c>
    </row>
    <row r="304" spans="1:34">
      <c r="A304" s="1" t="s">
        <v>587</v>
      </c>
      <c r="B304" s="1" t="s">
        <v>72</v>
      </c>
      <c r="C304" s="6" t="s">
        <v>613</v>
      </c>
      <c r="D304" s="6" t="s">
        <v>588</v>
      </c>
      <c r="E304" s="6" t="s">
        <v>589</v>
      </c>
      <c r="F304" s="6" t="s">
        <v>590</v>
      </c>
      <c r="G304" s="6" t="s">
        <v>591</v>
      </c>
      <c r="H304" s="6" t="s">
        <v>592</v>
      </c>
      <c r="J304" s="1" t="str">
        <f t="shared" ref="J304:J367" si="179">LEFT(HEX2BIN(LEFT(D304,2),8),6)</f>
        <v>001011</v>
      </c>
      <c r="K304" s="1">
        <f t="shared" ref="K304:K367" si="180">BIN2DEC(MID(HEX2BIN(MID(D304,2,2),8),3,3))</f>
        <v>0</v>
      </c>
      <c r="L304" s="6" t="str">
        <f t="shared" ref="L304:L367" si="181">MID(HEX2BIN(MID(D304,3,2),8),2,5)</f>
        <v>00000</v>
      </c>
      <c r="M304" s="1">
        <f t="shared" ref="M304:M367" si="182">ROUNDDOWN(HEX2DEC(MID(D304,4,3))/8,0)</f>
        <v>57</v>
      </c>
      <c r="N304" s="6" t="str">
        <f t="shared" ref="N304:N367" si="183">MID(HEX2BIN(MID(D304,6,1),4),2,2)</f>
        <v>00</v>
      </c>
      <c r="O304" s="1">
        <f t="shared" ref="O304:O367" si="184">HEX2DEC(MID(D304,7,2))</f>
        <v>30</v>
      </c>
      <c r="P304" s="1">
        <f>IF(HEX2DEC(LEFT(E304,4))&gt;=32768,HEX2DEC(LEFT(E304,4))-65536,HEX2DEC(LEFT(E304,4)))/Codes!$N$2</f>
        <v>4.5999999999999996</v>
      </c>
      <c r="Q304" s="1">
        <f>IF(HEX2DEC(RIGHT(E304,4))&gt;=32768,HEX2DEC(RIGHT(E304,4))-65536,HEX2DEC(RIGHT(E304,4)))/Codes!$N$2</f>
        <v>0</v>
      </c>
      <c r="R304" s="1">
        <f>IF(HEX2DEC(LEFT(F304,4))&gt;=32768,HEX2DEC(LEFT(F304,4))-65536,HEX2DEC(LEFT(F304,4)))/Codes!$N$2</f>
        <v>6.1319999999999997</v>
      </c>
      <c r="S304" s="1">
        <f>IF(HEX2DEC(RIGHT(F304,4))&gt;=32768,HEX2DEC(RIGHT(F304,4))-65536,HEX2DEC(RIGHT(F304,4)))/Codes!$N$2</f>
        <v>0</v>
      </c>
      <c r="T304" s="18">
        <f t="shared" ref="T304:T367" si="185">ROUNDDOWN(HEX2DEC(LEFT(G304,3))/8,0)</f>
        <v>361</v>
      </c>
      <c r="U304" s="1">
        <f t="shared" ref="U304:U367" si="186">ROUNDDOWN(HEX2DEC(MID(G304,3,3))/4,0)-(512*ROUNDDOWN(HEX2DEC(MID(G304,3,1))/8,0))</f>
        <v>100</v>
      </c>
      <c r="V304" s="1">
        <f t="shared" ref="V304:V367" si="187">RIGHT(HEX2BIN(MID(G304,5,1),4),2)*128+HEX2DEC(MID(G304,6,1))*8+LEFT(HEX2BIN(MID(G304,7,1),4),3)</f>
        <v>18</v>
      </c>
      <c r="W304" s="1" t="str">
        <f t="shared" ref="W304:W367" si="188">MID(HEX2BIN(MID(G304,7,2),8),4,3)</f>
        <v>101</v>
      </c>
      <c r="X304" s="1">
        <f t="shared" ref="X304:X367" si="189">BIN2DEC(RIGHT(HEX2BIN(RIGHT(G304,1),4),2))</f>
        <v>3</v>
      </c>
      <c r="Y304" s="1">
        <f t="shared" ref="Y304:Y367" si="190">ROUNDDOWN(HEX2DEC(LEFT(H304,3))/8,0)</f>
        <v>0</v>
      </c>
      <c r="Z304" s="1" t="str">
        <f>VLOOKUP(BIN2DEC(MID(HEX2BIN(MID(H304,3,2),8),2,5)),Codes!$E$1:$F$18,2)</f>
        <v>Normal</v>
      </c>
      <c r="AA304" s="6" t="str">
        <f t="shared" ref="AA304:AA367" si="191">MID(HEX2BIN(MID(H304,4,1),4),3,1)</f>
        <v>1</v>
      </c>
      <c r="AB304" s="1">
        <f t="shared" ref="AB304:AB367" si="192">(MOD(HEX2DEC(MID(H304,4,1)),2))*64+ROUNDDOWN(HEX2DEC(MID(H304,5,2))/4,0)</f>
        <v>119</v>
      </c>
      <c r="AC304" s="1" t="str">
        <f>VLOOKUP(BIN2DEC(RIGHT(HEX2BIN(MID(H304,6,1),4),1)&amp;LEFT(HEX2BIN(MID(H304,7,1),4),1)),Codes!$K$1:$L$5,2)</f>
        <v>L</v>
      </c>
      <c r="AD304" s="1" t="str">
        <f>VLOOKUP(BIN2DEC(RIGHT(HEX2BIN(MID(H304,7,1),4),3)&amp;LEFT(HEX2BIN(MID(H304,8,1),4),2)),Codes!$H$2:$I$33,2)</f>
        <v>Kick</v>
      </c>
      <c r="AE304" s="1" t="str">
        <f t="shared" ref="AE304:AE367" si="193">MID(HEX2BIN(RIGHT(H304,1),4),3,1)</f>
        <v>1</v>
      </c>
      <c r="AF304" s="1" t="str">
        <f t="shared" ref="AF304:AF367" si="194">RIGHT(HEX2BIN(RIGHT(H304,1),4),1)</f>
        <v>1</v>
      </c>
      <c r="AH304" s="6">
        <f t="shared" ref="AH304:AH367" si="195">ROUNDDOWN(HEX2DEC(MID(H304,6,3))/4,0)-(256*ROUNDDOWN(HEX2DEC(MID(H304,6,1))/4,0))</f>
        <v>66</v>
      </c>
    </row>
    <row r="305" spans="1:34">
      <c r="A305" s="1" t="s">
        <v>593</v>
      </c>
      <c r="B305" s="1" t="s">
        <v>72</v>
      </c>
      <c r="C305" s="6" t="s">
        <v>613</v>
      </c>
      <c r="D305" s="6" t="s">
        <v>594</v>
      </c>
      <c r="E305" s="6" t="s">
        <v>589</v>
      </c>
      <c r="F305" s="6" t="s">
        <v>595</v>
      </c>
      <c r="G305" s="6" t="s">
        <v>591</v>
      </c>
      <c r="H305" s="6" t="s">
        <v>592</v>
      </c>
      <c r="J305" s="1" t="str">
        <f t="shared" si="179"/>
        <v>001011</v>
      </c>
      <c r="K305" s="1">
        <f t="shared" si="180"/>
        <v>1</v>
      </c>
      <c r="L305" s="6" t="str">
        <f t="shared" si="181"/>
        <v>00000</v>
      </c>
      <c r="M305" s="1">
        <f t="shared" si="182"/>
        <v>57</v>
      </c>
      <c r="N305" s="6" t="str">
        <f t="shared" si="183"/>
        <v>00</v>
      </c>
      <c r="O305" s="1">
        <f t="shared" si="184"/>
        <v>30</v>
      </c>
      <c r="P305" s="1">
        <f>IF(HEX2DEC(LEFT(E305,4))&gt;=32768,HEX2DEC(LEFT(E305,4))-65536,HEX2DEC(LEFT(E305,4)))/Codes!$N$2</f>
        <v>4.5999999999999996</v>
      </c>
      <c r="Q305" s="1">
        <f>IF(HEX2DEC(RIGHT(E305,4))&gt;=32768,HEX2DEC(RIGHT(E305,4))-65536,HEX2DEC(RIGHT(E305,4)))/Codes!$N$2</f>
        <v>0</v>
      </c>
      <c r="R305" s="1">
        <f>IF(HEX2DEC(LEFT(F305,4))&gt;=32768,HEX2DEC(LEFT(F305,4))-65536,HEX2DEC(LEFT(F305,4)))/Codes!$N$2</f>
        <v>3.0640000000000001</v>
      </c>
      <c r="S305" s="1">
        <f>IF(HEX2DEC(RIGHT(F305,4))&gt;=32768,HEX2DEC(RIGHT(F305,4))-65536,HEX2DEC(RIGHT(F305,4)))/Codes!$N$2</f>
        <v>0</v>
      </c>
      <c r="T305" s="18">
        <f t="shared" si="185"/>
        <v>361</v>
      </c>
      <c r="U305" s="1">
        <f t="shared" si="186"/>
        <v>100</v>
      </c>
      <c r="V305" s="1">
        <f t="shared" si="187"/>
        <v>18</v>
      </c>
      <c r="W305" s="1" t="str">
        <f t="shared" si="188"/>
        <v>101</v>
      </c>
      <c r="X305" s="1">
        <f t="shared" si="189"/>
        <v>3</v>
      </c>
      <c r="Y305" s="1">
        <f t="shared" si="190"/>
        <v>0</v>
      </c>
      <c r="Z305" s="1" t="str">
        <f>VLOOKUP(BIN2DEC(MID(HEX2BIN(MID(H305,3,2),8),2,5)),Codes!$E$1:$F$18,2)</f>
        <v>Normal</v>
      </c>
      <c r="AA305" s="6" t="str">
        <f t="shared" si="191"/>
        <v>1</v>
      </c>
      <c r="AB305" s="1">
        <f t="shared" si="192"/>
        <v>119</v>
      </c>
      <c r="AC305" s="1" t="str">
        <f>VLOOKUP(BIN2DEC(RIGHT(HEX2BIN(MID(H305,6,1),4),1)&amp;LEFT(HEX2BIN(MID(H305,7,1),4),1)),Codes!$K$1:$L$5,2)</f>
        <v>L</v>
      </c>
      <c r="AD305" s="1" t="str">
        <f>VLOOKUP(BIN2DEC(RIGHT(HEX2BIN(MID(H305,7,1),4),3)&amp;LEFT(HEX2BIN(MID(H305,8,1),4),2)),Codes!$H$2:$I$33,2)</f>
        <v>Kick</v>
      </c>
      <c r="AE305" s="1" t="str">
        <f t="shared" si="193"/>
        <v>1</v>
      </c>
      <c r="AF305" s="1" t="str">
        <f t="shared" si="194"/>
        <v>1</v>
      </c>
      <c r="AH305" s="6">
        <f t="shared" si="195"/>
        <v>66</v>
      </c>
    </row>
    <row r="306" spans="1:34">
      <c r="A306" s="1" t="s">
        <v>596</v>
      </c>
      <c r="B306" s="1" t="s">
        <v>72</v>
      </c>
      <c r="C306" s="6" t="s">
        <v>613</v>
      </c>
      <c r="D306" s="6" t="s">
        <v>597</v>
      </c>
      <c r="E306" s="6" t="s">
        <v>573</v>
      </c>
      <c r="F306" s="6" t="s">
        <v>91</v>
      </c>
      <c r="G306" s="6" t="s">
        <v>591</v>
      </c>
      <c r="H306" s="6" t="s">
        <v>592</v>
      </c>
      <c r="J306" s="1" t="str">
        <f t="shared" si="179"/>
        <v>001011</v>
      </c>
      <c r="K306" s="1">
        <f t="shared" si="180"/>
        <v>2</v>
      </c>
      <c r="L306" s="6" t="str">
        <f t="shared" si="181"/>
        <v>00000</v>
      </c>
      <c r="M306" s="1">
        <f t="shared" si="182"/>
        <v>57</v>
      </c>
      <c r="N306" s="6" t="str">
        <f t="shared" si="183"/>
        <v>00</v>
      </c>
      <c r="O306" s="1">
        <f t="shared" si="184"/>
        <v>30</v>
      </c>
      <c r="P306" s="1">
        <f>IF(HEX2DEC(LEFT(E306,4))&gt;=32768,HEX2DEC(LEFT(E306,4))-65536,HEX2DEC(LEFT(E306,4)))/Codes!$N$2</f>
        <v>3.4079999999999999</v>
      </c>
      <c r="Q306" s="1">
        <f>IF(HEX2DEC(RIGHT(E306,4))&gt;=32768,HEX2DEC(RIGHT(E306,4))-65536,HEX2DEC(RIGHT(E306,4)))/Codes!$N$2</f>
        <v>0</v>
      </c>
      <c r="R306" s="1">
        <f>IF(HEX2DEC(LEFT(F306,4))&gt;=32768,HEX2DEC(LEFT(F306,4))-65536,HEX2DEC(LEFT(F306,4)))/Codes!$N$2</f>
        <v>0</v>
      </c>
      <c r="S306" s="1">
        <f>IF(HEX2DEC(RIGHT(F306,4))&gt;=32768,HEX2DEC(RIGHT(F306,4))-65536,HEX2DEC(RIGHT(F306,4)))/Codes!$N$2</f>
        <v>0</v>
      </c>
      <c r="T306" s="18">
        <f t="shared" si="185"/>
        <v>361</v>
      </c>
      <c r="U306" s="1">
        <f t="shared" si="186"/>
        <v>100</v>
      </c>
      <c r="V306" s="1">
        <f t="shared" si="187"/>
        <v>18</v>
      </c>
      <c r="W306" s="1" t="str">
        <f t="shared" si="188"/>
        <v>101</v>
      </c>
      <c r="X306" s="1">
        <f t="shared" si="189"/>
        <v>3</v>
      </c>
      <c r="Y306" s="1">
        <f t="shared" si="190"/>
        <v>0</v>
      </c>
      <c r="Z306" s="1" t="str">
        <f>VLOOKUP(BIN2DEC(MID(HEX2BIN(MID(H306,3,2),8),2,5)),Codes!$E$1:$F$18,2)</f>
        <v>Normal</v>
      </c>
      <c r="AA306" s="6" t="str">
        <f t="shared" si="191"/>
        <v>1</v>
      </c>
      <c r="AB306" s="1">
        <f t="shared" si="192"/>
        <v>119</v>
      </c>
      <c r="AC306" s="1" t="str">
        <f>VLOOKUP(BIN2DEC(RIGHT(HEX2BIN(MID(H306,6,1),4),1)&amp;LEFT(HEX2BIN(MID(H306,7,1),4),1)),Codes!$K$1:$L$5,2)</f>
        <v>L</v>
      </c>
      <c r="AD306" s="1" t="str">
        <f>VLOOKUP(BIN2DEC(RIGHT(HEX2BIN(MID(H306,7,1),4),3)&amp;LEFT(HEX2BIN(MID(H306,8,1),4),2)),Codes!$H$2:$I$33,2)</f>
        <v>Kick</v>
      </c>
      <c r="AE306" s="1" t="str">
        <f t="shared" si="193"/>
        <v>1</v>
      </c>
      <c r="AF306" s="1" t="str">
        <f t="shared" si="194"/>
        <v>1</v>
      </c>
      <c r="AH306" s="6">
        <f t="shared" si="195"/>
        <v>66</v>
      </c>
    </row>
    <row r="307" spans="1:34">
      <c r="A307" s="1" t="s">
        <v>598</v>
      </c>
      <c r="B307" s="1" t="s">
        <v>72</v>
      </c>
      <c r="C307" s="6" t="s">
        <v>613</v>
      </c>
      <c r="D307" s="6" t="s">
        <v>599</v>
      </c>
      <c r="E307" s="6" t="s">
        <v>207</v>
      </c>
      <c r="F307" s="6" t="s">
        <v>600</v>
      </c>
      <c r="G307" s="6" t="s">
        <v>591</v>
      </c>
      <c r="H307" s="6" t="s">
        <v>601</v>
      </c>
      <c r="J307" s="1" t="str">
        <f t="shared" si="179"/>
        <v>001011</v>
      </c>
      <c r="K307" s="1">
        <f t="shared" si="180"/>
        <v>3</v>
      </c>
      <c r="L307" s="6" t="str">
        <f t="shared" si="181"/>
        <v>00000</v>
      </c>
      <c r="M307" s="1">
        <f t="shared" si="182"/>
        <v>57</v>
      </c>
      <c r="N307" s="6" t="str">
        <f t="shared" si="183"/>
        <v>00</v>
      </c>
      <c r="O307" s="1">
        <f t="shared" si="184"/>
        <v>8</v>
      </c>
      <c r="P307" s="1">
        <f>IF(HEX2DEC(LEFT(E307,4))&gt;=32768,HEX2DEC(LEFT(E307,4))-65536,HEX2DEC(LEFT(E307,4)))/Codes!$N$2</f>
        <v>4</v>
      </c>
      <c r="Q307" s="1">
        <f>IF(HEX2DEC(RIGHT(E307,4))&gt;=32768,HEX2DEC(RIGHT(E307,4))-65536,HEX2DEC(RIGHT(E307,4)))/Codes!$N$2</f>
        <v>0</v>
      </c>
      <c r="R307" s="1">
        <f>IF(HEX2DEC(LEFT(F307,4))&gt;=32768,HEX2DEC(LEFT(F307,4))-65536,HEX2DEC(LEFT(F307,4)))/Codes!$N$2</f>
        <v>-4.8</v>
      </c>
      <c r="S307" s="1">
        <f>IF(HEX2DEC(RIGHT(F307,4))&gt;=32768,HEX2DEC(RIGHT(F307,4))-65536,HEX2DEC(RIGHT(F307,4)))/Codes!$N$2</f>
        <v>0</v>
      </c>
      <c r="T307" s="18">
        <f t="shared" si="185"/>
        <v>361</v>
      </c>
      <c r="U307" s="1">
        <f t="shared" si="186"/>
        <v>100</v>
      </c>
      <c r="V307" s="1">
        <f t="shared" si="187"/>
        <v>18</v>
      </c>
      <c r="W307" s="1" t="str">
        <f t="shared" si="188"/>
        <v>101</v>
      </c>
      <c r="X307" s="1">
        <f t="shared" si="189"/>
        <v>3</v>
      </c>
      <c r="Y307" s="1">
        <f t="shared" si="190"/>
        <v>0</v>
      </c>
      <c r="Z307" s="1" t="str">
        <f>VLOOKUP(BIN2DEC(MID(HEX2BIN(MID(H307,3,2),8),2,5)),Codes!$E$1:$F$18,2)</f>
        <v>Normal</v>
      </c>
      <c r="AA307" s="6" t="str">
        <f t="shared" si="191"/>
        <v>0</v>
      </c>
      <c r="AB307" s="1">
        <f t="shared" si="192"/>
        <v>4</v>
      </c>
      <c r="AC307" s="1" t="str">
        <f>VLOOKUP(BIN2DEC(RIGHT(HEX2BIN(MID(H307,6,1),4),1)&amp;LEFT(HEX2BIN(MID(H307,7,1),4),1)),Codes!$K$1:$L$5,2)</f>
        <v>M</v>
      </c>
      <c r="AD307" s="1" t="str">
        <f>VLOOKUP(BIN2DEC(RIGHT(HEX2BIN(MID(H307,7,1),4),3)&amp;LEFT(HEX2BIN(MID(H307,8,1),4),2)),Codes!$H$2:$I$33,2)</f>
        <v>Bat</v>
      </c>
      <c r="AE307" s="1" t="str">
        <f t="shared" si="193"/>
        <v>1</v>
      </c>
      <c r="AF307" s="1" t="str">
        <f t="shared" si="194"/>
        <v>1</v>
      </c>
      <c r="AH307" s="6">
        <f t="shared" si="195"/>
        <v>37</v>
      </c>
    </row>
    <row r="308" spans="1:34">
      <c r="A308" s="1" t="s">
        <v>602</v>
      </c>
      <c r="B308" s="1" t="s">
        <v>72</v>
      </c>
      <c r="D308" s="6" t="s">
        <v>603</v>
      </c>
      <c r="E308" s="6" t="s">
        <v>589</v>
      </c>
      <c r="F308" s="6" t="s">
        <v>590</v>
      </c>
      <c r="G308" s="6" t="s">
        <v>604</v>
      </c>
      <c r="H308" s="6" t="s">
        <v>567</v>
      </c>
      <c r="J308" s="1" t="str">
        <f t="shared" si="179"/>
        <v>001011</v>
      </c>
      <c r="K308" s="1">
        <f t="shared" si="180"/>
        <v>0</v>
      </c>
      <c r="L308" s="6" t="str">
        <f t="shared" si="181"/>
        <v>00000</v>
      </c>
      <c r="M308" s="1">
        <f t="shared" si="182"/>
        <v>57</v>
      </c>
      <c r="N308" s="6" t="str">
        <f t="shared" si="183"/>
        <v>00</v>
      </c>
      <c r="O308" s="1">
        <f t="shared" si="184"/>
        <v>8</v>
      </c>
      <c r="P308" s="1">
        <f>IF(HEX2DEC(LEFT(E308,4))&gt;=32768,HEX2DEC(LEFT(E308,4))-65536,HEX2DEC(LEFT(E308,4)))/Codes!$N$2</f>
        <v>4.5999999999999996</v>
      </c>
      <c r="Q308" s="1">
        <f>IF(HEX2DEC(RIGHT(E308,4))&gt;=32768,HEX2DEC(RIGHT(E308,4))-65536,HEX2DEC(RIGHT(E308,4)))/Codes!$N$2</f>
        <v>0</v>
      </c>
      <c r="R308" s="1">
        <f>IF(HEX2DEC(LEFT(F308,4))&gt;=32768,HEX2DEC(LEFT(F308,4))-65536,HEX2DEC(LEFT(F308,4)))/Codes!$N$2</f>
        <v>6.1319999999999997</v>
      </c>
      <c r="S308" s="1">
        <f>IF(HEX2DEC(RIGHT(F308,4))&gt;=32768,HEX2DEC(RIGHT(F308,4))-65536,HEX2DEC(RIGHT(F308,4)))/Codes!$N$2</f>
        <v>0</v>
      </c>
      <c r="T308" s="18">
        <f t="shared" si="185"/>
        <v>95</v>
      </c>
      <c r="U308" s="1">
        <f t="shared" si="186"/>
        <v>100</v>
      </c>
      <c r="V308" s="1">
        <f t="shared" si="187"/>
        <v>181</v>
      </c>
      <c r="W308" s="1" t="str">
        <f t="shared" si="188"/>
        <v>101</v>
      </c>
      <c r="X308" s="1">
        <f t="shared" si="189"/>
        <v>3</v>
      </c>
      <c r="Y308" s="1">
        <f t="shared" si="190"/>
        <v>0</v>
      </c>
      <c r="Z308" s="1" t="str">
        <f>VLOOKUP(BIN2DEC(MID(HEX2BIN(MID(H308,3,2),8),2,5)),Codes!$E$1:$F$18,2)</f>
        <v>Electric</v>
      </c>
      <c r="AA308" s="6" t="str">
        <f t="shared" si="191"/>
        <v>0</v>
      </c>
      <c r="AB308" s="1">
        <f t="shared" si="192"/>
        <v>0</v>
      </c>
      <c r="AC308" s="1" t="str">
        <f>VLOOKUP(BIN2DEC(RIGHT(HEX2BIN(MID(H308,6,1),4),1)&amp;LEFT(HEX2BIN(MID(H308,7,1),4),1)),Codes!$K$1:$L$5,2)</f>
        <v>L</v>
      </c>
      <c r="AD308" s="1" t="str">
        <f>VLOOKUP(BIN2DEC(RIGHT(HEX2BIN(MID(H308,7,1),4),3)&amp;LEFT(HEX2BIN(MID(H308,8,1),4),2)),Codes!$H$2:$I$33,2)</f>
        <v>Paper</v>
      </c>
      <c r="AE308" s="1" t="str">
        <f t="shared" si="193"/>
        <v>1</v>
      </c>
      <c r="AF308" s="1" t="str">
        <f t="shared" si="194"/>
        <v>1</v>
      </c>
      <c r="AH308" s="6">
        <f t="shared" si="195"/>
        <v>70</v>
      </c>
    </row>
    <row r="309" spans="1:34">
      <c r="A309" s="1" t="s">
        <v>605</v>
      </c>
      <c r="B309" s="1" t="s">
        <v>72</v>
      </c>
      <c r="D309" s="6" t="s">
        <v>606</v>
      </c>
      <c r="E309" s="6" t="s">
        <v>589</v>
      </c>
      <c r="F309" s="6" t="s">
        <v>595</v>
      </c>
      <c r="G309" s="6" t="s">
        <v>604</v>
      </c>
      <c r="H309" s="6" t="s">
        <v>567</v>
      </c>
      <c r="J309" s="1" t="str">
        <f t="shared" si="179"/>
        <v>001011</v>
      </c>
      <c r="K309" s="1">
        <f t="shared" si="180"/>
        <v>1</v>
      </c>
      <c r="L309" s="6" t="str">
        <f t="shared" si="181"/>
        <v>00000</v>
      </c>
      <c r="M309" s="1">
        <f t="shared" si="182"/>
        <v>57</v>
      </c>
      <c r="N309" s="6" t="str">
        <f t="shared" si="183"/>
        <v>00</v>
      </c>
      <c r="O309" s="1">
        <f t="shared" si="184"/>
        <v>8</v>
      </c>
      <c r="P309" s="1">
        <f>IF(HEX2DEC(LEFT(E309,4))&gt;=32768,HEX2DEC(LEFT(E309,4))-65536,HEX2DEC(LEFT(E309,4)))/Codes!$N$2</f>
        <v>4.5999999999999996</v>
      </c>
      <c r="Q309" s="1">
        <f>IF(HEX2DEC(RIGHT(E309,4))&gt;=32768,HEX2DEC(RIGHT(E309,4))-65536,HEX2DEC(RIGHT(E309,4)))/Codes!$N$2</f>
        <v>0</v>
      </c>
      <c r="R309" s="1">
        <f>IF(HEX2DEC(LEFT(F309,4))&gt;=32768,HEX2DEC(LEFT(F309,4))-65536,HEX2DEC(LEFT(F309,4)))/Codes!$N$2</f>
        <v>3.0640000000000001</v>
      </c>
      <c r="S309" s="1">
        <f>IF(HEX2DEC(RIGHT(F309,4))&gt;=32768,HEX2DEC(RIGHT(F309,4))-65536,HEX2DEC(RIGHT(F309,4)))/Codes!$N$2</f>
        <v>0</v>
      </c>
      <c r="T309" s="18">
        <f t="shared" si="185"/>
        <v>95</v>
      </c>
      <c r="U309" s="1">
        <f t="shared" si="186"/>
        <v>100</v>
      </c>
      <c r="V309" s="1">
        <f t="shared" si="187"/>
        <v>181</v>
      </c>
      <c r="W309" s="1" t="str">
        <f t="shared" si="188"/>
        <v>101</v>
      </c>
      <c r="X309" s="1">
        <f t="shared" si="189"/>
        <v>3</v>
      </c>
      <c r="Y309" s="1">
        <f t="shared" si="190"/>
        <v>0</v>
      </c>
      <c r="Z309" s="1" t="str">
        <f>VLOOKUP(BIN2DEC(MID(HEX2BIN(MID(H309,3,2),8),2,5)),Codes!$E$1:$F$18,2)</f>
        <v>Electric</v>
      </c>
      <c r="AA309" s="6" t="str">
        <f t="shared" si="191"/>
        <v>0</v>
      </c>
      <c r="AB309" s="1">
        <f t="shared" si="192"/>
        <v>0</v>
      </c>
      <c r="AC309" s="1" t="str">
        <f>VLOOKUP(BIN2DEC(RIGHT(HEX2BIN(MID(H309,6,1),4),1)&amp;LEFT(HEX2BIN(MID(H309,7,1),4),1)),Codes!$K$1:$L$5,2)</f>
        <v>L</v>
      </c>
      <c r="AD309" s="1" t="str">
        <f>VLOOKUP(BIN2DEC(RIGHT(HEX2BIN(MID(H309,7,1),4),3)&amp;LEFT(HEX2BIN(MID(H309,8,1),4),2)),Codes!$H$2:$I$33,2)</f>
        <v>Paper</v>
      </c>
      <c r="AE309" s="1" t="str">
        <f t="shared" si="193"/>
        <v>1</v>
      </c>
      <c r="AF309" s="1" t="str">
        <f t="shared" si="194"/>
        <v>1</v>
      </c>
      <c r="AH309" s="6">
        <f t="shared" si="195"/>
        <v>70</v>
      </c>
    </row>
    <row r="310" spans="1:34">
      <c r="A310" s="1" t="s">
        <v>607</v>
      </c>
      <c r="B310" s="1" t="s">
        <v>72</v>
      </c>
      <c r="D310" s="6" t="s">
        <v>608</v>
      </c>
      <c r="E310" s="6" t="s">
        <v>573</v>
      </c>
      <c r="F310" s="6" t="s">
        <v>91</v>
      </c>
      <c r="G310" s="6" t="s">
        <v>604</v>
      </c>
      <c r="H310" s="6" t="s">
        <v>567</v>
      </c>
      <c r="J310" s="1" t="str">
        <f t="shared" si="179"/>
        <v>001011</v>
      </c>
      <c r="K310" s="1">
        <f t="shared" si="180"/>
        <v>2</v>
      </c>
      <c r="L310" s="6" t="str">
        <f t="shared" si="181"/>
        <v>00000</v>
      </c>
      <c r="M310" s="1">
        <f t="shared" si="182"/>
        <v>57</v>
      </c>
      <c r="N310" s="6" t="str">
        <f t="shared" si="183"/>
        <v>00</v>
      </c>
      <c r="O310" s="1">
        <f t="shared" si="184"/>
        <v>8</v>
      </c>
      <c r="P310" s="1">
        <f>IF(HEX2DEC(LEFT(E310,4))&gt;=32768,HEX2DEC(LEFT(E310,4))-65536,HEX2DEC(LEFT(E310,4)))/Codes!$N$2</f>
        <v>3.4079999999999999</v>
      </c>
      <c r="Q310" s="1">
        <f>IF(HEX2DEC(RIGHT(E310,4))&gt;=32768,HEX2DEC(RIGHT(E310,4))-65536,HEX2DEC(RIGHT(E310,4)))/Codes!$N$2</f>
        <v>0</v>
      </c>
      <c r="R310" s="1">
        <f>IF(HEX2DEC(LEFT(F310,4))&gt;=32768,HEX2DEC(LEFT(F310,4))-65536,HEX2DEC(LEFT(F310,4)))/Codes!$N$2</f>
        <v>0</v>
      </c>
      <c r="S310" s="1">
        <f>IF(HEX2DEC(RIGHT(F310,4))&gt;=32768,HEX2DEC(RIGHT(F310,4))-65536,HEX2DEC(RIGHT(F310,4)))/Codes!$N$2</f>
        <v>0</v>
      </c>
      <c r="T310" s="18">
        <f t="shared" si="185"/>
        <v>95</v>
      </c>
      <c r="U310" s="1">
        <f t="shared" si="186"/>
        <v>100</v>
      </c>
      <c r="V310" s="1">
        <f t="shared" si="187"/>
        <v>181</v>
      </c>
      <c r="W310" s="1" t="str">
        <f t="shared" si="188"/>
        <v>101</v>
      </c>
      <c r="X310" s="1">
        <f t="shared" si="189"/>
        <v>3</v>
      </c>
      <c r="Y310" s="1">
        <f t="shared" si="190"/>
        <v>0</v>
      </c>
      <c r="Z310" s="1" t="str">
        <f>VLOOKUP(BIN2DEC(MID(HEX2BIN(MID(H310,3,2),8),2,5)),Codes!$E$1:$F$18,2)</f>
        <v>Electric</v>
      </c>
      <c r="AA310" s="6" t="str">
        <f t="shared" si="191"/>
        <v>0</v>
      </c>
      <c r="AB310" s="1">
        <f t="shared" si="192"/>
        <v>0</v>
      </c>
      <c r="AC310" s="1" t="str">
        <f>VLOOKUP(BIN2DEC(RIGHT(HEX2BIN(MID(H310,6,1),4),1)&amp;LEFT(HEX2BIN(MID(H310,7,1),4),1)),Codes!$K$1:$L$5,2)</f>
        <v>L</v>
      </c>
      <c r="AD310" s="1" t="str">
        <f>VLOOKUP(BIN2DEC(RIGHT(HEX2BIN(MID(H310,7,1),4),3)&amp;LEFT(HEX2BIN(MID(H310,8,1),4),2)),Codes!$H$2:$I$33,2)</f>
        <v>Paper</v>
      </c>
      <c r="AE310" s="1" t="str">
        <f t="shared" si="193"/>
        <v>1</v>
      </c>
      <c r="AF310" s="1" t="str">
        <f t="shared" si="194"/>
        <v>1</v>
      </c>
      <c r="AH310" s="6">
        <f t="shared" si="195"/>
        <v>70</v>
      </c>
    </row>
    <row r="311" spans="1:34">
      <c r="A311" s="1" t="s">
        <v>609</v>
      </c>
      <c r="B311" s="1" t="s">
        <v>72</v>
      </c>
      <c r="D311" s="6" t="s">
        <v>610</v>
      </c>
      <c r="E311" s="6" t="s">
        <v>307</v>
      </c>
      <c r="F311" s="6" t="s">
        <v>91</v>
      </c>
      <c r="G311" s="6" t="s">
        <v>611</v>
      </c>
      <c r="H311" s="6" t="s">
        <v>612</v>
      </c>
      <c r="J311" s="1" t="str">
        <f t="shared" si="179"/>
        <v>001011</v>
      </c>
      <c r="K311" s="1">
        <f t="shared" si="180"/>
        <v>3</v>
      </c>
      <c r="L311" s="6" t="str">
        <f t="shared" si="181"/>
        <v>00000</v>
      </c>
      <c r="M311" s="1">
        <f t="shared" si="182"/>
        <v>21</v>
      </c>
      <c r="N311" s="6" t="str">
        <f t="shared" si="183"/>
        <v>00</v>
      </c>
      <c r="O311" s="1">
        <f t="shared" si="184"/>
        <v>8</v>
      </c>
      <c r="P311" s="1">
        <f>IF(HEX2DEC(LEFT(E311,4))&gt;=32768,HEX2DEC(LEFT(E311,4))-65536,HEX2DEC(LEFT(E311,4)))/Codes!$N$2</f>
        <v>3.2</v>
      </c>
      <c r="Q311" s="1">
        <f>IF(HEX2DEC(RIGHT(E311,4))&gt;=32768,HEX2DEC(RIGHT(E311,4))-65536,HEX2DEC(RIGHT(E311,4)))/Codes!$N$2</f>
        <v>0</v>
      </c>
      <c r="R311" s="1">
        <f>IF(HEX2DEC(LEFT(F311,4))&gt;=32768,HEX2DEC(LEFT(F311,4))-65536,HEX2DEC(LEFT(F311,4)))/Codes!$N$2</f>
        <v>0</v>
      </c>
      <c r="S311" s="1">
        <f>IF(HEX2DEC(RIGHT(F311,4))&gt;=32768,HEX2DEC(RIGHT(F311,4))-65536,HEX2DEC(RIGHT(F311,4)))/Codes!$N$2</f>
        <v>0</v>
      </c>
      <c r="T311" s="18">
        <f t="shared" si="185"/>
        <v>361</v>
      </c>
      <c r="U311" s="1">
        <f t="shared" si="186"/>
        <v>100</v>
      </c>
      <c r="V311" s="1">
        <f t="shared" si="187"/>
        <v>181</v>
      </c>
      <c r="W311" s="1" t="str">
        <f t="shared" si="188"/>
        <v>101</v>
      </c>
      <c r="X311" s="1">
        <f t="shared" si="189"/>
        <v>3</v>
      </c>
      <c r="Y311" s="1">
        <f t="shared" si="190"/>
        <v>0</v>
      </c>
      <c r="Z311" s="1" t="str">
        <f>VLOOKUP(BIN2DEC(MID(HEX2BIN(MID(H311,3,2),8),2,5)),Codes!$E$1:$F$18,2)</f>
        <v>Electric</v>
      </c>
      <c r="AA311" s="6" t="str">
        <f t="shared" si="191"/>
        <v>0</v>
      </c>
      <c r="AB311" s="1">
        <f t="shared" si="192"/>
        <v>4</v>
      </c>
      <c r="AC311" s="1" t="str">
        <f>VLOOKUP(BIN2DEC(RIGHT(HEX2BIN(MID(H311,6,1),4),1)&amp;LEFT(HEX2BIN(MID(H311,7,1),4),1)),Codes!$K$1:$L$5,2)</f>
        <v>M</v>
      </c>
      <c r="AD311" s="1" t="str">
        <f>VLOOKUP(BIN2DEC(RIGHT(HEX2BIN(MID(H311,7,1),4),3)&amp;LEFT(HEX2BIN(MID(H311,8,1),4),2)),Codes!$H$2:$I$33,2)</f>
        <v>Bat</v>
      </c>
      <c r="AE311" s="1" t="str">
        <f t="shared" si="193"/>
        <v>1</v>
      </c>
      <c r="AF311" s="1" t="str">
        <f t="shared" si="194"/>
        <v>1</v>
      </c>
      <c r="AH311" s="6">
        <f t="shared" si="195"/>
        <v>37</v>
      </c>
    </row>
    <row r="312" spans="1:34">
      <c r="A312" s="1" t="s">
        <v>614</v>
      </c>
      <c r="B312" s="1" t="s">
        <v>72</v>
      </c>
      <c r="C312" s="6" t="s">
        <v>625</v>
      </c>
      <c r="D312" s="6" t="s">
        <v>615</v>
      </c>
      <c r="E312" s="6" t="s">
        <v>589</v>
      </c>
      <c r="F312" s="6" t="s">
        <v>590</v>
      </c>
      <c r="G312" s="6" t="s">
        <v>616</v>
      </c>
      <c r="H312" s="6" t="s">
        <v>617</v>
      </c>
      <c r="J312" s="1" t="str">
        <f t="shared" si="179"/>
        <v>001011</v>
      </c>
      <c r="K312" s="1">
        <f t="shared" si="180"/>
        <v>0</v>
      </c>
      <c r="L312" s="6" t="str">
        <f t="shared" si="181"/>
        <v>00000</v>
      </c>
      <c r="M312" s="1">
        <f t="shared" si="182"/>
        <v>57</v>
      </c>
      <c r="N312" s="6" t="str">
        <f t="shared" si="183"/>
        <v>00</v>
      </c>
      <c r="O312" s="1">
        <f t="shared" si="184"/>
        <v>16</v>
      </c>
      <c r="P312" s="1">
        <f>IF(HEX2DEC(LEFT(E312,4))&gt;=32768,HEX2DEC(LEFT(E312,4))-65536,HEX2DEC(LEFT(E312,4)))/Codes!$N$2</f>
        <v>4.5999999999999996</v>
      </c>
      <c r="Q312" s="1">
        <f>IF(HEX2DEC(RIGHT(E312,4))&gt;=32768,HEX2DEC(RIGHT(E312,4))-65536,HEX2DEC(RIGHT(E312,4)))/Codes!$N$2</f>
        <v>0</v>
      </c>
      <c r="R312" s="1">
        <f>IF(HEX2DEC(LEFT(F312,4))&gt;=32768,HEX2DEC(LEFT(F312,4))-65536,HEX2DEC(LEFT(F312,4)))/Codes!$N$2</f>
        <v>6.1319999999999997</v>
      </c>
      <c r="S312" s="1">
        <f>IF(HEX2DEC(RIGHT(F312,4))&gt;=32768,HEX2DEC(RIGHT(F312,4))-65536,HEX2DEC(RIGHT(F312,4)))/Codes!$N$2</f>
        <v>0</v>
      </c>
      <c r="T312" s="18">
        <f t="shared" si="185"/>
        <v>90</v>
      </c>
      <c r="U312" s="1">
        <f t="shared" si="186"/>
        <v>80</v>
      </c>
      <c r="V312" s="1">
        <f t="shared" si="187"/>
        <v>0</v>
      </c>
      <c r="W312" s="1" t="str">
        <f t="shared" si="188"/>
        <v>101</v>
      </c>
      <c r="X312" s="1">
        <f t="shared" si="189"/>
        <v>3</v>
      </c>
      <c r="Y312" s="1">
        <f t="shared" si="190"/>
        <v>300</v>
      </c>
      <c r="Z312" s="1" t="str">
        <f>VLOOKUP(BIN2DEC(MID(HEX2BIN(MID(H312,3,2),8),2,5)),Codes!$E$1:$F$18,2)</f>
        <v>Flame</v>
      </c>
      <c r="AA312" s="6" t="str">
        <f t="shared" si="191"/>
        <v>0</v>
      </c>
      <c r="AB312" s="1">
        <f t="shared" si="192"/>
        <v>8</v>
      </c>
      <c r="AC312" s="1" t="str">
        <f>VLOOKUP(BIN2DEC(RIGHT(HEX2BIN(MID(H312,6,1),4),1)&amp;LEFT(HEX2BIN(MID(H312,7,1),4),1)),Codes!$K$1:$L$5,2)</f>
        <v>L</v>
      </c>
      <c r="AD312" s="1" t="str">
        <f>VLOOKUP(BIN2DEC(RIGHT(HEX2BIN(MID(H312,7,1),4),3)&amp;LEFT(HEX2BIN(MID(H312,8,1),4),2)),Codes!$H$2:$I$33,2)</f>
        <v>Bat</v>
      </c>
      <c r="AE312" s="1" t="str">
        <f t="shared" si="193"/>
        <v>1</v>
      </c>
      <c r="AF312" s="1" t="str">
        <f t="shared" si="194"/>
        <v>1</v>
      </c>
      <c r="AH312" s="6">
        <f t="shared" si="195"/>
        <v>69</v>
      </c>
    </row>
    <row r="313" spans="1:34">
      <c r="A313" s="1" t="s">
        <v>619</v>
      </c>
      <c r="B313" s="1" t="s">
        <v>72</v>
      </c>
      <c r="C313" s="6" t="s">
        <v>625</v>
      </c>
      <c r="D313" s="6" t="s">
        <v>620</v>
      </c>
      <c r="E313" s="6" t="s">
        <v>589</v>
      </c>
      <c r="F313" s="6" t="s">
        <v>595</v>
      </c>
      <c r="G313" s="6" t="s">
        <v>616</v>
      </c>
      <c r="H313" s="6" t="s">
        <v>617</v>
      </c>
      <c r="J313" s="1" t="str">
        <f t="shared" si="179"/>
        <v>001011</v>
      </c>
      <c r="K313" s="1">
        <f t="shared" si="180"/>
        <v>1</v>
      </c>
      <c r="L313" s="6" t="str">
        <f t="shared" si="181"/>
        <v>00000</v>
      </c>
      <c r="M313" s="1">
        <f t="shared" si="182"/>
        <v>57</v>
      </c>
      <c r="N313" s="6" t="str">
        <f t="shared" si="183"/>
        <v>00</v>
      </c>
      <c r="O313" s="1">
        <f t="shared" si="184"/>
        <v>16</v>
      </c>
      <c r="P313" s="1">
        <f>IF(HEX2DEC(LEFT(E313,4))&gt;=32768,HEX2DEC(LEFT(E313,4))-65536,HEX2DEC(LEFT(E313,4)))/Codes!$N$2</f>
        <v>4.5999999999999996</v>
      </c>
      <c r="Q313" s="1">
        <f>IF(HEX2DEC(RIGHT(E313,4))&gt;=32768,HEX2DEC(RIGHT(E313,4))-65536,HEX2DEC(RIGHT(E313,4)))/Codes!$N$2</f>
        <v>0</v>
      </c>
      <c r="R313" s="1">
        <f>IF(HEX2DEC(LEFT(F313,4))&gt;=32768,HEX2DEC(LEFT(F313,4))-65536,HEX2DEC(LEFT(F313,4)))/Codes!$N$2</f>
        <v>3.0640000000000001</v>
      </c>
      <c r="S313" s="1">
        <f>IF(HEX2DEC(RIGHT(F313,4))&gt;=32768,HEX2DEC(RIGHT(F313,4))-65536,HEX2DEC(RIGHT(F313,4)))/Codes!$N$2</f>
        <v>0</v>
      </c>
      <c r="T313" s="18">
        <f t="shared" si="185"/>
        <v>90</v>
      </c>
      <c r="U313" s="1">
        <f t="shared" si="186"/>
        <v>80</v>
      </c>
      <c r="V313" s="1">
        <f t="shared" si="187"/>
        <v>0</v>
      </c>
      <c r="W313" s="1" t="str">
        <f t="shared" si="188"/>
        <v>101</v>
      </c>
      <c r="X313" s="1">
        <f t="shared" si="189"/>
        <v>3</v>
      </c>
      <c r="Y313" s="1">
        <f t="shared" si="190"/>
        <v>300</v>
      </c>
      <c r="Z313" s="1" t="str">
        <f>VLOOKUP(BIN2DEC(MID(HEX2BIN(MID(H313,3,2),8),2,5)),Codes!$E$1:$F$18,2)</f>
        <v>Flame</v>
      </c>
      <c r="AA313" s="6" t="str">
        <f t="shared" si="191"/>
        <v>0</v>
      </c>
      <c r="AB313" s="1">
        <f t="shared" si="192"/>
        <v>8</v>
      </c>
      <c r="AC313" s="1" t="str">
        <f>VLOOKUP(BIN2DEC(RIGHT(HEX2BIN(MID(H313,6,1),4),1)&amp;LEFT(HEX2BIN(MID(H313,7,1),4),1)),Codes!$K$1:$L$5,2)</f>
        <v>L</v>
      </c>
      <c r="AD313" s="1" t="str">
        <f>VLOOKUP(BIN2DEC(RIGHT(HEX2BIN(MID(H313,7,1),4),3)&amp;LEFT(HEX2BIN(MID(H313,8,1),4),2)),Codes!$H$2:$I$33,2)</f>
        <v>Bat</v>
      </c>
      <c r="AE313" s="1" t="str">
        <f t="shared" si="193"/>
        <v>1</v>
      </c>
      <c r="AF313" s="1" t="str">
        <f t="shared" si="194"/>
        <v>1</v>
      </c>
      <c r="AH313" s="6">
        <f t="shared" si="195"/>
        <v>69</v>
      </c>
    </row>
    <row r="314" spans="1:34">
      <c r="A314" s="1" t="s">
        <v>621</v>
      </c>
      <c r="B314" s="1" t="s">
        <v>72</v>
      </c>
      <c r="C314" s="6" t="s">
        <v>625</v>
      </c>
      <c r="D314" s="6" t="s">
        <v>622</v>
      </c>
      <c r="E314" s="6" t="s">
        <v>573</v>
      </c>
      <c r="F314" s="6" t="s">
        <v>91</v>
      </c>
      <c r="G314" s="6" t="s">
        <v>616</v>
      </c>
      <c r="H314" s="6" t="s">
        <v>617</v>
      </c>
      <c r="J314" s="1" t="str">
        <f t="shared" si="179"/>
        <v>001011</v>
      </c>
      <c r="K314" s="1">
        <f t="shared" si="180"/>
        <v>2</v>
      </c>
      <c r="L314" s="6" t="str">
        <f t="shared" si="181"/>
        <v>00000</v>
      </c>
      <c r="M314" s="1">
        <f t="shared" si="182"/>
        <v>57</v>
      </c>
      <c r="N314" s="6" t="str">
        <f t="shared" si="183"/>
        <v>00</v>
      </c>
      <c r="O314" s="1">
        <f t="shared" si="184"/>
        <v>16</v>
      </c>
      <c r="P314" s="1">
        <f>IF(HEX2DEC(LEFT(E314,4))&gt;=32768,HEX2DEC(LEFT(E314,4))-65536,HEX2DEC(LEFT(E314,4)))/Codes!$N$2</f>
        <v>3.4079999999999999</v>
      </c>
      <c r="Q314" s="1">
        <f>IF(HEX2DEC(RIGHT(E314,4))&gt;=32768,HEX2DEC(RIGHT(E314,4))-65536,HEX2DEC(RIGHT(E314,4)))/Codes!$N$2</f>
        <v>0</v>
      </c>
      <c r="R314" s="1">
        <f>IF(HEX2DEC(LEFT(F314,4))&gt;=32768,HEX2DEC(LEFT(F314,4))-65536,HEX2DEC(LEFT(F314,4)))/Codes!$N$2</f>
        <v>0</v>
      </c>
      <c r="S314" s="1">
        <f>IF(HEX2DEC(RIGHT(F314,4))&gt;=32768,HEX2DEC(RIGHT(F314,4))-65536,HEX2DEC(RIGHT(F314,4)))/Codes!$N$2</f>
        <v>0</v>
      </c>
      <c r="T314" s="18">
        <f t="shared" si="185"/>
        <v>90</v>
      </c>
      <c r="U314" s="1">
        <f t="shared" si="186"/>
        <v>80</v>
      </c>
      <c r="V314" s="1">
        <f t="shared" si="187"/>
        <v>0</v>
      </c>
      <c r="W314" s="1" t="str">
        <f t="shared" si="188"/>
        <v>101</v>
      </c>
      <c r="X314" s="1">
        <f t="shared" si="189"/>
        <v>3</v>
      </c>
      <c r="Y314" s="1">
        <f t="shared" si="190"/>
        <v>300</v>
      </c>
      <c r="Z314" s="1" t="str">
        <f>VLOOKUP(BIN2DEC(MID(HEX2BIN(MID(H314,3,2),8),2,5)),Codes!$E$1:$F$18,2)</f>
        <v>Flame</v>
      </c>
      <c r="AA314" s="6" t="str">
        <f t="shared" si="191"/>
        <v>0</v>
      </c>
      <c r="AB314" s="1">
        <f t="shared" si="192"/>
        <v>8</v>
      </c>
      <c r="AC314" s="1" t="str">
        <f>VLOOKUP(BIN2DEC(RIGHT(HEX2BIN(MID(H314,6,1),4),1)&amp;LEFT(HEX2BIN(MID(H314,7,1),4),1)),Codes!$K$1:$L$5,2)</f>
        <v>L</v>
      </c>
      <c r="AD314" s="1" t="str">
        <f>VLOOKUP(BIN2DEC(RIGHT(HEX2BIN(MID(H314,7,1),4),3)&amp;LEFT(HEX2BIN(MID(H314,8,1),4),2)),Codes!$H$2:$I$33,2)</f>
        <v>Bat</v>
      </c>
      <c r="AE314" s="1" t="str">
        <f t="shared" si="193"/>
        <v>1</v>
      </c>
      <c r="AF314" s="1" t="str">
        <f t="shared" si="194"/>
        <v>1</v>
      </c>
      <c r="AH314" s="6">
        <f t="shared" si="195"/>
        <v>69</v>
      </c>
    </row>
    <row r="315" spans="1:34">
      <c r="A315" s="1" t="s">
        <v>623</v>
      </c>
      <c r="B315" s="1" t="s">
        <v>72</v>
      </c>
      <c r="C315" s="6" t="s">
        <v>625</v>
      </c>
      <c r="D315" s="6" t="s">
        <v>610</v>
      </c>
      <c r="E315" s="6" t="s">
        <v>307</v>
      </c>
      <c r="F315" s="6" t="s">
        <v>91</v>
      </c>
      <c r="G315" s="6" t="s">
        <v>616</v>
      </c>
      <c r="H315" s="6" t="s">
        <v>624</v>
      </c>
      <c r="J315" s="1" t="str">
        <f t="shared" si="179"/>
        <v>001011</v>
      </c>
      <c r="K315" s="1">
        <f t="shared" si="180"/>
        <v>3</v>
      </c>
      <c r="L315" s="6" t="str">
        <f t="shared" si="181"/>
        <v>00000</v>
      </c>
      <c r="M315" s="1">
        <f t="shared" si="182"/>
        <v>21</v>
      </c>
      <c r="N315" s="6" t="str">
        <f t="shared" si="183"/>
        <v>00</v>
      </c>
      <c r="O315" s="1">
        <f t="shared" si="184"/>
        <v>8</v>
      </c>
      <c r="P315" s="1">
        <f>IF(HEX2DEC(LEFT(E315,4))&gt;=32768,HEX2DEC(LEFT(E315,4))-65536,HEX2DEC(LEFT(E315,4)))/Codes!$N$2</f>
        <v>3.2</v>
      </c>
      <c r="Q315" s="1">
        <f>IF(HEX2DEC(RIGHT(E315,4))&gt;=32768,HEX2DEC(RIGHT(E315,4))-65536,HEX2DEC(RIGHT(E315,4)))/Codes!$N$2</f>
        <v>0</v>
      </c>
      <c r="R315" s="1">
        <f>IF(HEX2DEC(LEFT(F315,4))&gt;=32768,HEX2DEC(LEFT(F315,4))-65536,HEX2DEC(LEFT(F315,4)))/Codes!$N$2</f>
        <v>0</v>
      </c>
      <c r="S315" s="1">
        <f>IF(HEX2DEC(RIGHT(F315,4))&gt;=32768,HEX2DEC(RIGHT(F315,4))-65536,HEX2DEC(RIGHT(F315,4)))/Codes!$N$2</f>
        <v>0</v>
      </c>
      <c r="T315" s="18">
        <f t="shared" si="185"/>
        <v>90</v>
      </c>
      <c r="U315" s="1">
        <f t="shared" si="186"/>
        <v>80</v>
      </c>
      <c r="V315" s="1">
        <f t="shared" si="187"/>
        <v>0</v>
      </c>
      <c r="W315" s="1" t="str">
        <f t="shared" si="188"/>
        <v>101</v>
      </c>
      <c r="X315" s="1">
        <f t="shared" si="189"/>
        <v>3</v>
      </c>
      <c r="Y315" s="1">
        <f t="shared" si="190"/>
        <v>300</v>
      </c>
      <c r="Z315" s="1" t="str">
        <f>VLOOKUP(BIN2DEC(MID(HEX2BIN(MID(H315,3,2),8),2,5)),Codes!$E$1:$F$18,2)</f>
        <v>Flame</v>
      </c>
      <c r="AA315" s="6" t="str">
        <f t="shared" si="191"/>
        <v>0</v>
      </c>
      <c r="AB315" s="1">
        <f t="shared" si="192"/>
        <v>8</v>
      </c>
      <c r="AC315" s="1" t="str">
        <f>VLOOKUP(BIN2DEC(RIGHT(HEX2BIN(MID(H315,6,1),4),1)&amp;LEFT(HEX2BIN(MID(H315,7,1),4),1)),Codes!$K$1:$L$5,2)</f>
        <v>M</v>
      </c>
      <c r="AD315" s="1" t="str">
        <f>VLOOKUP(BIN2DEC(RIGHT(HEX2BIN(MID(H315,7,1),4),3)&amp;LEFT(HEX2BIN(MID(H315,8,1),4),2)),Codes!$H$2:$I$33,2)</f>
        <v>Bat</v>
      </c>
      <c r="AE315" s="1" t="str">
        <f t="shared" si="193"/>
        <v>1</v>
      </c>
      <c r="AF315" s="1" t="str">
        <f t="shared" si="194"/>
        <v>1</v>
      </c>
      <c r="AH315" s="6">
        <f t="shared" si="195"/>
        <v>37</v>
      </c>
    </row>
    <row r="316" spans="1:34">
      <c r="A316" s="1" t="s">
        <v>626</v>
      </c>
      <c r="B316" s="1" t="s">
        <v>72</v>
      </c>
      <c r="D316" s="6" t="s">
        <v>583</v>
      </c>
      <c r="E316" s="6" t="s">
        <v>307</v>
      </c>
      <c r="F316" s="6" t="s">
        <v>91</v>
      </c>
      <c r="G316" s="6" t="s">
        <v>557</v>
      </c>
      <c r="H316" s="6" t="s">
        <v>586</v>
      </c>
      <c r="J316" s="1" t="str">
        <f t="shared" si="179"/>
        <v>001011</v>
      </c>
      <c r="K316" s="1">
        <f t="shared" si="180"/>
        <v>3</v>
      </c>
      <c r="L316" s="6" t="str">
        <f t="shared" si="181"/>
        <v>00000</v>
      </c>
      <c r="M316" s="1">
        <f t="shared" si="182"/>
        <v>21</v>
      </c>
      <c r="N316" s="6" t="str">
        <f t="shared" si="183"/>
        <v>00</v>
      </c>
      <c r="O316" s="1">
        <f t="shared" si="184"/>
        <v>10</v>
      </c>
      <c r="P316" s="1">
        <f>IF(HEX2DEC(LEFT(E316,4))&gt;=32768,HEX2DEC(LEFT(E316,4))-65536,HEX2DEC(LEFT(E316,4)))/Codes!$N$2</f>
        <v>3.2</v>
      </c>
      <c r="Q316" s="1">
        <f>IF(HEX2DEC(RIGHT(E316,4))&gt;=32768,HEX2DEC(RIGHT(E316,4))-65536,HEX2DEC(RIGHT(E316,4)))/Codes!$N$2</f>
        <v>0</v>
      </c>
      <c r="R316" s="1">
        <f>IF(HEX2DEC(LEFT(F316,4))&gt;=32768,HEX2DEC(LEFT(F316,4))-65536,HEX2DEC(LEFT(F316,4)))/Codes!$N$2</f>
        <v>0</v>
      </c>
      <c r="S316" s="1">
        <f>IF(HEX2DEC(RIGHT(F316,4))&gt;=32768,HEX2DEC(RIGHT(F316,4))-65536,HEX2DEC(RIGHT(F316,4)))/Codes!$N$2</f>
        <v>0</v>
      </c>
      <c r="T316" s="18">
        <f t="shared" si="185"/>
        <v>361</v>
      </c>
      <c r="U316" s="1">
        <f t="shared" si="186"/>
        <v>100</v>
      </c>
      <c r="V316" s="1">
        <f t="shared" si="187"/>
        <v>0</v>
      </c>
      <c r="W316" s="1" t="str">
        <f t="shared" si="188"/>
        <v>101</v>
      </c>
      <c r="X316" s="1">
        <f t="shared" si="189"/>
        <v>3</v>
      </c>
      <c r="Y316" s="1">
        <f t="shared" si="190"/>
        <v>8</v>
      </c>
      <c r="Z316" s="1" t="str">
        <f>VLOOKUP(BIN2DEC(MID(HEX2BIN(MID(H316,3,2),8),2,5)),Codes!$E$1:$F$18,2)</f>
        <v>Normal</v>
      </c>
      <c r="AA316" s="6" t="str">
        <f t="shared" si="191"/>
        <v>0</v>
      </c>
      <c r="AB316" s="1">
        <f t="shared" si="192"/>
        <v>4</v>
      </c>
      <c r="AC316" s="1" t="str">
        <f>VLOOKUP(BIN2DEC(RIGHT(HEX2BIN(MID(H316,6,1),4),1)&amp;LEFT(HEX2BIN(MID(H316,7,1),4),1)),Codes!$K$1:$L$5,2)</f>
        <v>M</v>
      </c>
      <c r="AD316" s="1" t="str">
        <f>VLOOKUP(BIN2DEC(RIGHT(HEX2BIN(MID(H316,7,1),4),3)&amp;LEFT(HEX2BIN(MID(H316,8,1),4),2)),Codes!$H$2:$I$33,2)</f>
        <v>Bat</v>
      </c>
      <c r="AE316" s="1" t="str">
        <f t="shared" si="193"/>
        <v>1</v>
      </c>
      <c r="AF316" s="1" t="str">
        <f t="shared" si="194"/>
        <v>1</v>
      </c>
      <c r="AH316" s="6">
        <f t="shared" si="195"/>
        <v>37</v>
      </c>
    </row>
    <row r="317" spans="1:34">
      <c r="A317" s="1" t="s">
        <v>627</v>
      </c>
      <c r="B317" s="1" t="s">
        <v>72</v>
      </c>
      <c r="C317" s="6" t="s">
        <v>1870</v>
      </c>
      <c r="D317" s="6" t="s">
        <v>628</v>
      </c>
      <c r="E317" s="6" t="s">
        <v>307</v>
      </c>
      <c r="F317" s="6" t="s">
        <v>91</v>
      </c>
      <c r="G317" s="6" t="s">
        <v>629</v>
      </c>
      <c r="H317" s="6" t="s">
        <v>630</v>
      </c>
      <c r="J317" s="1" t="str">
        <f t="shared" si="179"/>
        <v>001011</v>
      </c>
      <c r="K317" s="1">
        <f t="shared" si="180"/>
        <v>3</v>
      </c>
      <c r="L317" s="6" t="str">
        <f t="shared" si="181"/>
        <v>00000</v>
      </c>
      <c r="M317" s="1">
        <f t="shared" si="182"/>
        <v>4</v>
      </c>
      <c r="N317" s="6" t="str">
        <f t="shared" si="183"/>
        <v>00</v>
      </c>
      <c r="O317" s="1">
        <f t="shared" si="184"/>
        <v>6</v>
      </c>
      <c r="P317" s="1">
        <f>IF(HEX2DEC(LEFT(E317,4))&gt;=32768,HEX2DEC(LEFT(E317,4))-65536,HEX2DEC(LEFT(E317,4)))/Codes!$N$2</f>
        <v>3.2</v>
      </c>
      <c r="Q317" s="1">
        <f>IF(HEX2DEC(RIGHT(E317,4))&gt;=32768,HEX2DEC(RIGHT(E317,4))-65536,HEX2DEC(RIGHT(E317,4)))/Codes!$N$2</f>
        <v>0</v>
      </c>
      <c r="R317" s="1">
        <f>IF(HEX2DEC(LEFT(F317,4))&gt;=32768,HEX2DEC(LEFT(F317,4))-65536,HEX2DEC(LEFT(F317,4)))/Codes!$N$2</f>
        <v>0</v>
      </c>
      <c r="S317" s="1">
        <f>IF(HEX2DEC(RIGHT(F317,4))&gt;=32768,HEX2DEC(RIGHT(F317,4))-65536,HEX2DEC(RIGHT(F317,4)))/Codes!$N$2</f>
        <v>0</v>
      </c>
      <c r="T317" s="18">
        <f t="shared" si="185"/>
        <v>60</v>
      </c>
      <c r="U317" s="1">
        <f t="shared" si="186"/>
        <v>100</v>
      </c>
      <c r="V317" s="1">
        <f t="shared" si="187"/>
        <v>0</v>
      </c>
      <c r="W317" s="1" t="str">
        <f t="shared" si="188"/>
        <v>101</v>
      </c>
      <c r="X317" s="1">
        <f t="shared" si="189"/>
        <v>3</v>
      </c>
      <c r="Y317" s="1">
        <f t="shared" si="190"/>
        <v>5</v>
      </c>
      <c r="Z317" s="1" t="str">
        <f>VLOOKUP(BIN2DEC(MID(HEX2BIN(MID(H317,3,2),8),2,5)),Codes!$E$1:$F$18,2)</f>
        <v>Slash</v>
      </c>
      <c r="AA317" s="6" t="str">
        <f t="shared" si="191"/>
        <v>0</v>
      </c>
      <c r="AB317" s="1">
        <f t="shared" si="192"/>
        <v>2</v>
      </c>
      <c r="AC317" s="1" t="str">
        <f>VLOOKUP(BIN2DEC(RIGHT(HEX2BIN(MID(H317,6,1),4),1)&amp;LEFT(HEX2BIN(MID(H317,7,1),4),1)),Codes!$K$1:$L$5,2)</f>
        <v>M</v>
      </c>
      <c r="AD317" s="1" t="str">
        <f>VLOOKUP(BIN2DEC(RIGHT(HEX2BIN(MID(H317,7,1),4),3)&amp;LEFT(HEX2BIN(MID(H317,8,1),4),2)),Codes!$H$2:$I$33,2)</f>
        <v>Kick</v>
      </c>
      <c r="AE317" s="1" t="str">
        <f t="shared" si="193"/>
        <v>1</v>
      </c>
      <c r="AF317" s="1" t="str">
        <f t="shared" si="194"/>
        <v>1</v>
      </c>
      <c r="AH317" s="6">
        <f t="shared" si="195"/>
        <v>34</v>
      </c>
    </row>
    <row r="318" spans="1:34">
      <c r="A318" s="1" t="s">
        <v>631</v>
      </c>
      <c r="B318" s="1" t="s">
        <v>72</v>
      </c>
      <c r="C318" s="6" t="s">
        <v>1871</v>
      </c>
      <c r="D318" s="6" t="s">
        <v>632</v>
      </c>
      <c r="E318" s="6" t="s">
        <v>307</v>
      </c>
      <c r="F318" s="6" t="s">
        <v>91</v>
      </c>
      <c r="G318" s="6" t="s">
        <v>629</v>
      </c>
      <c r="H318" s="6" t="s">
        <v>633</v>
      </c>
      <c r="J318" s="1" t="str">
        <f t="shared" si="179"/>
        <v>001011</v>
      </c>
      <c r="K318" s="1">
        <f t="shared" si="180"/>
        <v>3</v>
      </c>
      <c r="L318" s="6" t="str">
        <f t="shared" si="181"/>
        <v>00000</v>
      </c>
      <c r="M318" s="1">
        <f t="shared" si="182"/>
        <v>21</v>
      </c>
      <c r="N318" s="6" t="str">
        <f t="shared" si="183"/>
        <v>00</v>
      </c>
      <c r="O318" s="1">
        <f t="shared" si="184"/>
        <v>13</v>
      </c>
      <c r="P318" s="1">
        <f>IF(HEX2DEC(LEFT(E318,4))&gt;=32768,HEX2DEC(LEFT(E318,4))-65536,HEX2DEC(LEFT(E318,4)))/Codes!$N$2</f>
        <v>3.2</v>
      </c>
      <c r="Q318" s="1">
        <f>IF(HEX2DEC(RIGHT(E318,4))&gt;=32768,HEX2DEC(RIGHT(E318,4))-65536,HEX2DEC(RIGHT(E318,4)))/Codes!$N$2</f>
        <v>0</v>
      </c>
      <c r="R318" s="1">
        <f>IF(HEX2DEC(LEFT(F318,4))&gt;=32768,HEX2DEC(LEFT(F318,4))-65536,HEX2DEC(LEFT(F318,4)))/Codes!$N$2</f>
        <v>0</v>
      </c>
      <c r="S318" s="1">
        <f>IF(HEX2DEC(RIGHT(F318,4))&gt;=32768,HEX2DEC(RIGHT(F318,4))-65536,HEX2DEC(RIGHT(F318,4)))/Codes!$N$2</f>
        <v>0</v>
      </c>
      <c r="T318" s="18">
        <f t="shared" si="185"/>
        <v>60</v>
      </c>
      <c r="U318" s="1">
        <f t="shared" si="186"/>
        <v>100</v>
      </c>
      <c r="V318" s="1">
        <f t="shared" si="187"/>
        <v>0</v>
      </c>
      <c r="W318" s="1" t="str">
        <f t="shared" si="188"/>
        <v>101</v>
      </c>
      <c r="X318" s="1">
        <f t="shared" si="189"/>
        <v>3</v>
      </c>
      <c r="Y318" s="1">
        <f t="shared" si="190"/>
        <v>10</v>
      </c>
      <c r="Z318" s="1" t="str">
        <f>VLOOKUP(BIN2DEC(MID(HEX2BIN(MID(H318,3,2),8),2,5)),Codes!$E$1:$F$18,2)</f>
        <v>Slash</v>
      </c>
      <c r="AA318" s="6" t="str">
        <f t="shared" si="191"/>
        <v>0</v>
      </c>
      <c r="AB318" s="1">
        <f t="shared" si="192"/>
        <v>4</v>
      </c>
      <c r="AC318" s="1" t="str">
        <f>VLOOKUP(BIN2DEC(RIGHT(HEX2BIN(MID(H318,6,1),4),1)&amp;LEFT(HEX2BIN(MID(H318,7,1),4),1)),Codes!$K$1:$L$5,2)</f>
        <v>L</v>
      </c>
      <c r="AD318" s="1" t="str">
        <f>VLOOKUP(BIN2DEC(RIGHT(HEX2BIN(MID(H318,7,1),4),3)&amp;LEFT(HEX2BIN(MID(H318,8,1),4),2)),Codes!$H$2:$I$33,2)</f>
        <v>Kick</v>
      </c>
      <c r="AE318" s="1" t="str">
        <f t="shared" si="193"/>
        <v>1</v>
      </c>
      <c r="AF318" s="1" t="str">
        <f t="shared" si="194"/>
        <v>1</v>
      </c>
      <c r="AH318" s="6">
        <f t="shared" si="195"/>
        <v>66</v>
      </c>
    </row>
    <row r="319" spans="1:34">
      <c r="A319" s="1" t="s">
        <v>634</v>
      </c>
      <c r="B319" s="1" t="s">
        <v>72</v>
      </c>
      <c r="C319" s="6" t="s">
        <v>1883</v>
      </c>
      <c r="D319" s="6" t="s">
        <v>632</v>
      </c>
      <c r="E319" s="6" t="s">
        <v>307</v>
      </c>
      <c r="F319" s="6" t="s">
        <v>91</v>
      </c>
      <c r="G319" s="6" t="s">
        <v>629</v>
      </c>
      <c r="H319" s="6" t="s">
        <v>633</v>
      </c>
      <c r="J319" s="1" t="str">
        <f t="shared" si="179"/>
        <v>001011</v>
      </c>
      <c r="K319" s="1">
        <f t="shared" si="180"/>
        <v>3</v>
      </c>
      <c r="L319" s="6" t="str">
        <f t="shared" si="181"/>
        <v>00000</v>
      </c>
      <c r="M319" s="1">
        <f t="shared" si="182"/>
        <v>21</v>
      </c>
      <c r="N319" s="6" t="str">
        <f t="shared" si="183"/>
        <v>00</v>
      </c>
      <c r="O319" s="1">
        <f t="shared" si="184"/>
        <v>13</v>
      </c>
      <c r="P319" s="1">
        <f>IF(HEX2DEC(LEFT(E319,4))&gt;=32768,HEX2DEC(LEFT(E319,4))-65536,HEX2DEC(LEFT(E319,4)))/Codes!$N$2</f>
        <v>3.2</v>
      </c>
      <c r="Q319" s="1">
        <f>IF(HEX2DEC(RIGHT(E319,4))&gt;=32768,HEX2DEC(RIGHT(E319,4))-65536,HEX2DEC(RIGHT(E319,4)))/Codes!$N$2</f>
        <v>0</v>
      </c>
      <c r="R319" s="1">
        <f>IF(HEX2DEC(LEFT(F319,4))&gt;=32768,HEX2DEC(LEFT(F319,4))-65536,HEX2DEC(LEFT(F319,4)))/Codes!$N$2</f>
        <v>0</v>
      </c>
      <c r="S319" s="1">
        <f>IF(HEX2DEC(RIGHT(F319,4))&gt;=32768,HEX2DEC(RIGHT(F319,4))-65536,HEX2DEC(RIGHT(F319,4)))/Codes!$N$2</f>
        <v>0</v>
      </c>
      <c r="T319" s="18">
        <f t="shared" si="185"/>
        <v>60</v>
      </c>
      <c r="U319" s="1">
        <f t="shared" si="186"/>
        <v>100</v>
      </c>
      <c r="V319" s="1">
        <f t="shared" si="187"/>
        <v>0</v>
      </c>
      <c r="W319" s="1" t="str">
        <f t="shared" si="188"/>
        <v>101</v>
      </c>
      <c r="X319" s="1">
        <f t="shared" si="189"/>
        <v>3</v>
      </c>
      <c r="Y319" s="1">
        <f t="shared" si="190"/>
        <v>10</v>
      </c>
      <c r="Z319" s="1" t="str">
        <f>VLOOKUP(BIN2DEC(MID(HEX2BIN(MID(H319,3,2),8),2,5)),Codes!$E$1:$F$18,2)</f>
        <v>Slash</v>
      </c>
      <c r="AA319" s="6" t="str">
        <f t="shared" si="191"/>
        <v>0</v>
      </c>
      <c r="AB319" s="1">
        <f t="shared" si="192"/>
        <v>4</v>
      </c>
      <c r="AC319" s="1" t="str">
        <f>VLOOKUP(BIN2DEC(RIGHT(HEX2BIN(MID(H319,6,1),4),1)&amp;LEFT(HEX2BIN(MID(H319,7,1),4),1)),Codes!$K$1:$L$5,2)</f>
        <v>L</v>
      </c>
      <c r="AD319" s="1" t="str">
        <f>VLOOKUP(BIN2DEC(RIGHT(HEX2BIN(MID(H319,7,1),4),3)&amp;LEFT(HEX2BIN(MID(H319,8,1),4),2)),Codes!$H$2:$I$33,2)</f>
        <v>Kick</v>
      </c>
      <c r="AE319" s="1" t="str">
        <f t="shared" si="193"/>
        <v>1</v>
      </c>
      <c r="AF319" s="1" t="str">
        <f t="shared" si="194"/>
        <v>1</v>
      </c>
      <c r="AH319" s="6">
        <f t="shared" si="195"/>
        <v>66</v>
      </c>
    </row>
    <row r="320" spans="1:34">
      <c r="A320" s="1" t="s">
        <v>635</v>
      </c>
      <c r="B320" s="1" t="s">
        <v>72</v>
      </c>
      <c r="C320" s="6" t="s">
        <v>1884</v>
      </c>
      <c r="D320" s="6" t="s">
        <v>636</v>
      </c>
      <c r="E320" s="6" t="s">
        <v>232</v>
      </c>
      <c r="F320" s="6" t="s">
        <v>637</v>
      </c>
      <c r="G320" s="6" t="s">
        <v>566</v>
      </c>
      <c r="H320" s="6" t="s">
        <v>567</v>
      </c>
      <c r="J320" s="1" t="str">
        <f t="shared" si="179"/>
        <v>001011</v>
      </c>
      <c r="K320" s="1">
        <f t="shared" si="180"/>
        <v>0</v>
      </c>
      <c r="L320" s="6" t="str">
        <f t="shared" si="181"/>
        <v>00000</v>
      </c>
      <c r="M320" s="1">
        <f t="shared" si="182"/>
        <v>57</v>
      </c>
      <c r="N320" s="6" t="str">
        <f t="shared" si="183"/>
        <v>00</v>
      </c>
      <c r="O320" s="1">
        <f t="shared" si="184"/>
        <v>6</v>
      </c>
      <c r="P320" s="1">
        <f>IF(HEX2DEC(LEFT(E320,4))&gt;=32768,HEX2DEC(LEFT(E320,4))-65536,HEX2DEC(LEFT(E320,4)))/Codes!$N$2</f>
        <v>4.8</v>
      </c>
      <c r="Q320" s="1">
        <f>IF(HEX2DEC(RIGHT(E320,4))&gt;=32768,HEX2DEC(RIGHT(E320,4))-65536,HEX2DEC(RIGHT(E320,4)))/Codes!$N$2</f>
        <v>0</v>
      </c>
      <c r="R320" s="1">
        <f>IF(HEX2DEC(LEFT(F320,4))&gt;=32768,HEX2DEC(LEFT(F320,4))-65536,HEX2DEC(LEFT(F320,4)))/Codes!$N$2</f>
        <v>7.6</v>
      </c>
      <c r="S320" s="1">
        <f>IF(HEX2DEC(RIGHT(F320,4))&gt;=32768,HEX2DEC(RIGHT(F320,4))-65536,HEX2DEC(RIGHT(F320,4)))/Codes!$N$2</f>
        <v>0</v>
      </c>
      <c r="T320" s="18">
        <f t="shared" si="185"/>
        <v>95</v>
      </c>
      <c r="U320" s="1">
        <f t="shared" si="186"/>
        <v>100</v>
      </c>
      <c r="V320" s="1">
        <f t="shared" si="187"/>
        <v>98</v>
      </c>
      <c r="W320" s="1" t="str">
        <f t="shared" si="188"/>
        <v>101</v>
      </c>
      <c r="X320" s="1">
        <f t="shared" si="189"/>
        <v>3</v>
      </c>
      <c r="Y320" s="1">
        <f t="shared" si="190"/>
        <v>0</v>
      </c>
      <c r="Z320" s="1" t="str">
        <f>VLOOKUP(BIN2DEC(MID(HEX2BIN(MID(H320,3,2),8),2,5)),Codes!$E$1:$F$18,2)</f>
        <v>Electric</v>
      </c>
      <c r="AA320" s="6" t="str">
        <f t="shared" si="191"/>
        <v>0</v>
      </c>
      <c r="AB320" s="1">
        <f t="shared" si="192"/>
        <v>0</v>
      </c>
      <c r="AC320" s="1" t="str">
        <f>VLOOKUP(BIN2DEC(RIGHT(HEX2BIN(MID(H320,6,1),4),1)&amp;LEFT(HEX2BIN(MID(H320,7,1),4),1)),Codes!$K$1:$L$5,2)</f>
        <v>L</v>
      </c>
      <c r="AD320" s="1" t="str">
        <f>VLOOKUP(BIN2DEC(RIGHT(HEX2BIN(MID(H320,7,1),4),3)&amp;LEFT(HEX2BIN(MID(H320,8,1),4),2)),Codes!$H$2:$I$33,2)</f>
        <v>Paper</v>
      </c>
      <c r="AE320" s="1" t="str">
        <f t="shared" si="193"/>
        <v>1</v>
      </c>
      <c r="AF320" s="1" t="str">
        <f t="shared" si="194"/>
        <v>1</v>
      </c>
      <c r="AH320" s="6">
        <f t="shared" si="195"/>
        <v>70</v>
      </c>
    </row>
    <row r="321" spans="1:34">
      <c r="A321" s="1" t="s">
        <v>638</v>
      </c>
      <c r="B321" s="1" t="s">
        <v>72</v>
      </c>
      <c r="C321" s="6" t="s">
        <v>1884</v>
      </c>
      <c r="D321" s="6" t="s">
        <v>639</v>
      </c>
      <c r="E321" s="6" t="s">
        <v>265</v>
      </c>
      <c r="F321" s="6" t="s">
        <v>91</v>
      </c>
      <c r="G321" s="6" t="s">
        <v>566</v>
      </c>
      <c r="H321" s="6" t="s">
        <v>567</v>
      </c>
      <c r="J321" s="1" t="str">
        <f t="shared" si="179"/>
        <v>001011</v>
      </c>
      <c r="K321" s="1">
        <f t="shared" si="180"/>
        <v>1</v>
      </c>
      <c r="L321" s="6" t="str">
        <f t="shared" si="181"/>
        <v>00000</v>
      </c>
      <c r="M321" s="1">
        <f t="shared" si="182"/>
        <v>57</v>
      </c>
      <c r="N321" s="6" t="str">
        <f t="shared" si="183"/>
        <v>00</v>
      </c>
      <c r="O321" s="1">
        <f t="shared" si="184"/>
        <v>6</v>
      </c>
      <c r="P321" s="1">
        <f>IF(HEX2DEC(LEFT(E321,4))&gt;=32768,HEX2DEC(LEFT(E321,4))-65536,HEX2DEC(LEFT(E321,4)))/Codes!$N$2</f>
        <v>2.4</v>
      </c>
      <c r="Q321" s="1">
        <f>IF(HEX2DEC(RIGHT(E321,4))&gt;=32768,HEX2DEC(RIGHT(E321,4))-65536,HEX2DEC(RIGHT(E321,4)))/Codes!$N$2</f>
        <v>0</v>
      </c>
      <c r="R321" s="1">
        <f>IF(HEX2DEC(LEFT(F321,4))&gt;=32768,HEX2DEC(LEFT(F321,4))-65536,HEX2DEC(LEFT(F321,4)))/Codes!$N$2</f>
        <v>0</v>
      </c>
      <c r="S321" s="1">
        <f>IF(HEX2DEC(RIGHT(F321,4))&gt;=32768,HEX2DEC(RIGHT(F321,4))-65536,HEX2DEC(RIGHT(F321,4)))/Codes!$N$2</f>
        <v>0</v>
      </c>
      <c r="T321" s="18">
        <f t="shared" si="185"/>
        <v>95</v>
      </c>
      <c r="U321" s="1">
        <f t="shared" si="186"/>
        <v>100</v>
      </c>
      <c r="V321" s="1">
        <f t="shared" si="187"/>
        <v>98</v>
      </c>
      <c r="W321" s="1" t="str">
        <f t="shared" si="188"/>
        <v>101</v>
      </c>
      <c r="X321" s="1">
        <f t="shared" si="189"/>
        <v>3</v>
      </c>
      <c r="Y321" s="1">
        <f t="shared" si="190"/>
        <v>0</v>
      </c>
      <c r="Z321" s="1" t="str">
        <f>VLOOKUP(BIN2DEC(MID(HEX2BIN(MID(H321,3,2),8),2,5)),Codes!$E$1:$F$18,2)</f>
        <v>Electric</v>
      </c>
      <c r="AA321" s="6" t="str">
        <f t="shared" si="191"/>
        <v>0</v>
      </c>
      <c r="AB321" s="1">
        <f t="shared" si="192"/>
        <v>0</v>
      </c>
      <c r="AC321" s="1" t="str">
        <f>VLOOKUP(BIN2DEC(RIGHT(HEX2BIN(MID(H321,6,1),4),1)&amp;LEFT(HEX2BIN(MID(H321,7,1),4),1)),Codes!$K$1:$L$5,2)</f>
        <v>L</v>
      </c>
      <c r="AD321" s="1" t="str">
        <f>VLOOKUP(BIN2DEC(RIGHT(HEX2BIN(MID(H321,7,1),4),3)&amp;LEFT(HEX2BIN(MID(H321,8,1),4),2)),Codes!$H$2:$I$33,2)</f>
        <v>Paper</v>
      </c>
      <c r="AE321" s="1" t="str">
        <f t="shared" si="193"/>
        <v>1</v>
      </c>
      <c r="AF321" s="1" t="str">
        <f t="shared" si="194"/>
        <v>1</v>
      </c>
      <c r="AH321" s="6">
        <f t="shared" si="195"/>
        <v>70</v>
      </c>
    </row>
    <row r="322" spans="1:34">
      <c r="A322" s="1" t="s">
        <v>640</v>
      </c>
      <c r="B322" s="1" t="s">
        <v>72</v>
      </c>
      <c r="C322" s="6" t="s">
        <v>1885</v>
      </c>
      <c r="D322" s="6" t="s">
        <v>641</v>
      </c>
      <c r="E322" s="6" t="s">
        <v>232</v>
      </c>
      <c r="F322" s="6" t="s">
        <v>637</v>
      </c>
      <c r="G322" s="6" t="s">
        <v>642</v>
      </c>
      <c r="H322" s="6" t="s">
        <v>643</v>
      </c>
      <c r="J322" s="1" t="str">
        <f t="shared" si="179"/>
        <v>001011</v>
      </c>
      <c r="K322" s="1">
        <f t="shared" si="180"/>
        <v>0</v>
      </c>
      <c r="L322" s="6" t="str">
        <f t="shared" si="181"/>
        <v>00000</v>
      </c>
      <c r="M322" s="1">
        <f t="shared" si="182"/>
        <v>57</v>
      </c>
      <c r="N322" s="6" t="str">
        <f t="shared" si="183"/>
        <v>00</v>
      </c>
      <c r="O322" s="1">
        <f t="shared" si="184"/>
        <v>12</v>
      </c>
      <c r="P322" s="1">
        <f>IF(HEX2DEC(LEFT(E322,4))&gt;=32768,HEX2DEC(LEFT(E322,4))-65536,HEX2DEC(LEFT(E322,4)))/Codes!$N$2</f>
        <v>4.8</v>
      </c>
      <c r="Q322" s="1">
        <f>IF(HEX2DEC(RIGHT(E322,4))&gt;=32768,HEX2DEC(RIGHT(E322,4))-65536,HEX2DEC(RIGHT(E322,4)))/Codes!$N$2</f>
        <v>0</v>
      </c>
      <c r="R322" s="1">
        <f>IF(HEX2DEC(LEFT(F322,4))&gt;=32768,HEX2DEC(LEFT(F322,4))-65536,HEX2DEC(LEFT(F322,4)))/Codes!$N$2</f>
        <v>7.6</v>
      </c>
      <c r="S322" s="1">
        <f>IF(HEX2DEC(RIGHT(F322,4))&gt;=32768,HEX2DEC(RIGHT(F322,4))-65536,HEX2DEC(RIGHT(F322,4)))/Codes!$N$2</f>
        <v>0</v>
      </c>
      <c r="T322" s="18">
        <f t="shared" si="185"/>
        <v>95</v>
      </c>
      <c r="U322" s="1">
        <f t="shared" si="186"/>
        <v>115</v>
      </c>
      <c r="V322" s="1">
        <f t="shared" si="187"/>
        <v>0</v>
      </c>
      <c r="W322" s="1" t="str">
        <f t="shared" si="188"/>
        <v>101</v>
      </c>
      <c r="X322" s="1">
        <f t="shared" si="189"/>
        <v>3</v>
      </c>
      <c r="Y322" s="1">
        <f t="shared" si="190"/>
        <v>80</v>
      </c>
      <c r="Z322" s="1" t="str">
        <f>VLOOKUP(BIN2DEC(MID(HEX2BIN(MID(H322,3,2),8),2,5)),Codes!$E$1:$F$18,2)</f>
        <v>Slash</v>
      </c>
      <c r="AA322" s="6" t="str">
        <f t="shared" si="191"/>
        <v>0</v>
      </c>
      <c r="AB322" s="1">
        <f t="shared" si="192"/>
        <v>0</v>
      </c>
      <c r="AC322" s="1" t="str">
        <f>VLOOKUP(BIN2DEC(RIGHT(HEX2BIN(MID(H322,6,1),4),1)&amp;LEFT(HEX2BIN(MID(H322,7,1),4),1)),Codes!$K$1:$L$5,2)</f>
        <v>L</v>
      </c>
      <c r="AD322" s="1" t="str">
        <f>VLOOKUP(BIN2DEC(RIGHT(HEX2BIN(MID(H322,7,1),4),3)&amp;LEFT(HEX2BIN(MID(H322,8,1),4),2)),Codes!$H$2:$I$33,2)</f>
        <v>Slash</v>
      </c>
      <c r="AE322" s="1" t="str">
        <f t="shared" si="193"/>
        <v>1</v>
      </c>
      <c r="AF322" s="1" t="str">
        <f t="shared" si="194"/>
        <v>1</v>
      </c>
      <c r="AH322" s="6">
        <f t="shared" si="195"/>
        <v>67</v>
      </c>
    </row>
    <row r="323" spans="1:34">
      <c r="A323" s="1" t="s">
        <v>644</v>
      </c>
      <c r="B323" s="1" t="s">
        <v>72</v>
      </c>
      <c r="C323" s="6" t="s">
        <v>1885</v>
      </c>
      <c r="D323" s="6" t="s">
        <v>645</v>
      </c>
      <c r="E323" s="6" t="s">
        <v>265</v>
      </c>
      <c r="F323" s="6" t="s">
        <v>91</v>
      </c>
      <c r="G323" s="6" t="s">
        <v>642</v>
      </c>
      <c r="H323" s="6" t="s">
        <v>643</v>
      </c>
      <c r="J323" s="1" t="str">
        <f t="shared" si="179"/>
        <v>001011</v>
      </c>
      <c r="K323" s="1">
        <f t="shared" si="180"/>
        <v>1</v>
      </c>
      <c r="L323" s="6" t="str">
        <f t="shared" si="181"/>
        <v>00000</v>
      </c>
      <c r="M323" s="1">
        <f t="shared" si="182"/>
        <v>57</v>
      </c>
      <c r="N323" s="6" t="str">
        <f t="shared" si="183"/>
        <v>00</v>
      </c>
      <c r="O323" s="1">
        <f t="shared" si="184"/>
        <v>12</v>
      </c>
      <c r="P323" s="1">
        <f>IF(HEX2DEC(LEFT(E323,4))&gt;=32768,HEX2DEC(LEFT(E323,4))-65536,HEX2DEC(LEFT(E323,4)))/Codes!$N$2</f>
        <v>2.4</v>
      </c>
      <c r="Q323" s="1">
        <f>IF(HEX2DEC(RIGHT(E323,4))&gt;=32768,HEX2DEC(RIGHT(E323,4))-65536,HEX2DEC(RIGHT(E323,4)))/Codes!$N$2</f>
        <v>0</v>
      </c>
      <c r="R323" s="1">
        <f>IF(HEX2DEC(LEFT(F323,4))&gt;=32768,HEX2DEC(LEFT(F323,4))-65536,HEX2DEC(LEFT(F323,4)))/Codes!$N$2</f>
        <v>0</v>
      </c>
      <c r="S323" s="1">
        <f>IF(HEX2DEC(RIGHT(F323,4))&gt;=32768,HEX2DEC(RIGHT(F323,4))-65536,HEX2DEC(RIGHT(F323,4)))/Codes!$N$2</f>
        <v>0</v>
      </c>
      <c r="T323" s="18">
        <f t="shared" si="185"/>
        <v>95</v>
      </c>
      <c r="U323" s="1">
        <f t="shared" si="186"/>
        <v>115</v>
      </c>
      <c r="V323" s="1">
        <f t="shared" si="187"/>
        <v>0</v>
      </c>
      <c r="W323" s="1" t="str">
        <f t="shared" si="188"/>
        <v>101</v>
      </c>
      <c r="X323" s="1">
        <f t="shared" si="189"/>
        <v>3</v>
      </c>
      <c r="Y323" s="1">
        <f t="shared" si="190"/>
        <v>80</v>
      </c>
      <c r="Z323" s="1" t="str">
        <f>VLOOKUP(BIN2DEC(MID(HEX2BIN(MID(H323,3,2),8),2,5)),Codes!$E$1:$F$18,2)</f>
        <v>Slash</v>
      </c>
      <c r="AA323" s="6" t="str">
        <f t="shared" si="191"/>
        <v>0</v>
      </c>
      <c r="AB323" s="1">
        <f t="shared" si="192"/>
        <v>0</v>
      </c>
      <c r="AC323" s="1" t="str">
        <f>VLOOKUP(BIN2DEC(RIGHT(HEX2BIN(MID(H323,6,1),4),1)&amp;LEFT(HEX2BIN(MID(H323,7,1),4),1)),Codes!$K$1:$L$5,2)</f>
        <v>L</v>
      </c>
      <c r="AD323" s="1" t="str">
        <f>VLOOKUP(BIN2DEC(RIGHT(HEX2BIN(MID(H323,7,1),4),3)&amp;LEFT(HEX2BIN(MID(H323,8,1),4),2)),Codes!$H$2:$I$33,2)</f>
        <v>Slash</v>
      </c>
      <c r="AE323" s="1" t="str">
        <f t="shared" si="193"/>
        <v>1</v>
      </c>
      <c r="AF323" s="1" t="str">
        <f t="shared" si="194"/>
        <v>1</v>
      </c>
      <c r="AH323" s="6">
        <f t="shared" si="195"/>
        <v>67</v>
      </c>
    </row>
    <row r="324" spans="1:34">
      <c r="A324" s="1" t="s">
        <v>646</v>
      </c>
      <c r="B324" s="1" t="s">
        <v>72</v>
      </c>
      <c r="C324" s="6" t="s">
        <v>1873</v>
      </c>
      <c r="D324" s="6" t="s">
        <v>560</v>
      </c>
      <c r="E324" s="6" t="s">
        <v>307</v>
      </c>
      <c r="F324" s="6" t="s">
        <v>91</v>
      </c>
      <c r="G324" s="6" t="s">
        <v>629</v>
      </c>
      <c r="H324" s="6" t="s">
        <v>647</v>
      </c>
      <c r="J324" s="1" t="str">
        <f t="shared" si="179"/>
        <v>001011</v>
      </c>
      <c r="K324" s="1">
        <f t="shared" si="180"/>
        <v>3</v>
      </c>
      <c r="L324" s="6" t="str">
        <f t="shared" si="181"/>
        <v>00000</v>
      </c>
      <c r="M324" s="1">
        <f t="shared" si="182"/>
        <v>21</v>
      </c>
      <c r="N324" s="6" t="str">
        <f t="shared" si="183"/>
        <v>00</v>
      </c>
      <c r="O324" s="1">
        <f t="shared" si="184"/>
        <v>11</v>
      </c>
      <c r="P324" s="1">
        <f>IF(HEX2DEC(LEFT(E324,4))&gt;=32768,HEX2DEC(LEFT(E324,4))-65536,HEX2DEC(LEFT(E324,4)))/Codes!$N$2</f>
        <v>3.2</v>
      </c>
      <c r="Q324" s="1">
        <f>IF(HEX2DEC(RIGHT(E324,4))&gt;=32768,HEX2DEC(RIGHT(E324,4))-65536,HEX2DEC(RIGHT(E324,4)))/Codes!$N$2</f>
        <v>0</v>
      </c>
      <c r="R324" s="1">
        <f>IF(HEX2DEC(LEFT(F324,4))&gt;=32768,HEX2DEC(LEFT(F324,4))-65536,HEX2DEC(LEFT(F324,4)))/Codes!$N$2</f>
        <v>0</v>
      </c>
      <c r="S324" s="1">
        <f>IF(HEX2DEC(RIGHT(F324,4))&gt;=32768,HEX2DEC(RIGHT(F324,4))-65536,HEX2DEC(RIGHT(F324,4)))/Codes!$N$2</f>
        <v>0</v>
      </c>
      <c r="T324" s="18">
        <f t="shared" si="185"/>
        <v>60</v>
      </c>
      <c r="U324" s="1">
        <f t="shared" si="186"/>
        <v>100</v>
      </c>
      <c r="V324" s="1">
        <f t="shared" si="187"/>
        <v>0</v>
      </c>
      <c r="W324" s="1" t="str">
        <f t="shared" si="188"/>
        <v>101</v>
      </c>
      <c r="X324" s="1">
        <f t="shared" si="189"/>
        <v>3</v>
      </c>
      <c r="Y324" s="1">
        <f t="shared" si="190"/>
        <v>8</v>
      </c>
      <c r="Z324" s="1" t="str">
        <f>VLOOKUP(BIN2DEC(MID(HEX2BIN(MID(H324,3,2),8),2,5)),Codes!$E$1:$F$18,2)</f>
        <v>Slash</v>
      </c>
      <c r="AA324" s="6" t="str">
        <f t="shared" si="191"/>
        <v>0</v>
      </c>
      <c r="AB324" s="1">
        <f t="shared" si="192"/>
        <v>0</v>
      </c>
      <c r="AC324" s="1" t="str">
        <f>VLOOKUP(BIN2DEC(RIGHT(HEX2BIN(MID(H324,6,1),4),1)&amp;LEFT(HEX2BIN(MID(H324,7,1),4),1)),Codes!$K$1:$L$5,2)</f>
        <v>L</v>
      </c>
      <c r="AD324" s="1" t="str">
        <f>VLOOKUP(BIN2DEC(RIGHT(HEX2BIN(MID(H324,7,1),4),3)&amp;LEFT(HEX2BIN(MID(H324,8,1),4),2)),Codes!$H$2:$I$33,2)</f>
        <v>Kick</v>
      </c>
      <c r="AE324" s="1" t="str">
        <f t="shared" si="193"/>
        <v>1</v>
      </c>
      <c r="AF324" s="1" t="str">
        <f t="shared" si="194"/>
        <v>1</v>
      </c>
      <c r="AH324" s="6">
        <f t="shared" si="195"/>
        <v>66</v>
      </c>
    </row>
    <row r="325" spans="1:34">
      <c r="A325" s="1" t="s">
        <v>648</v>
      </c>
      <c r="B325" s="1" t="s">
        <v>72</v>
      </c>
      <c r="C325" s="6" t="s">
        <v>817</v>
      </c>
      <c r="D325" s="6" t="s">
        <v>649</v>
      </c>
      <c r="E325" s="6" t="s">
        <v>307</v>
      </c>
      <c r="F325" s="6" t="s">
        <v>91</v>
      </c>
      <c r="G325" s="6" t="s">
        <v>650</v>
      </c>
      <c r="H325" s="6" t="s">
        <v>651</v>
      </c>
      <c r="J325" s="1" t="str">
        <f t="shared" si="179"/>
        <v>001011</v>
      </c>
      <c r="K325" s="1">
        <f t="shared" si="180"/>
        <v>3</v>
      </c>
      <c r="L325" s="6" t="str">
        <f t="shared" si="181"/>
        <v>00000</v>
      </c>
      <c r="M325" s="1">
        <f t="shared" si="182"/>
        <v>4</v>
      </c>
      <c r="N325" s="6" t="str">
        <f t="shared" si="183"/>
        <v>00</v>
      </c>
      <c r="O325" s="1">
        <f t="shared" si="184"/>
        <v>2</v>
      </c>
      <c r="P325" s="1">
        <f>IF(HEX2DEC(LEFT(E325,4))&gt;=32768,HEX2DEC(LEFT(E325,4))-65536,HEX2DEC(LEFT(E325,4)))/Codes!$N$2</f>
        <v>3.2</v>
      </c>
      <c r="Q325" s="1">
        <f>IF(HEX2DEC(RIGHT(E325,4))&gt;=32768,HEX2DEC(RIGHT(E325,4))-65536,HEX2DEC(RIGHT(E325,4)))/Codes!$N$2</f>
        <v>0</v>
      </c>
      <c r="R325" s="1">
        <f>IF(HEX2DEC(LEFT(F325,4))&gt;=32768,HEX2DEC(LEFT(F325,4))-65536,HEX2DEC(LEFT(F325,4)))/Codes!$N$2</f>
        <v>0</v>
      </c>
      <c r="S325" s="1">
        <f>IF(HEX2DEC(RIGHT(F325,4))&gt;=32768,HEX2DEC(RIGHT(F325,4))-65536,HEX2DEC(RIGHT(F325,4)))/Codes!$N$2</f>
        <v>0</v>
      </c>
      <c r="T325" s="18">
        <f t="shared" si="185"/>
        <v>174</v>
      </c>
      <c r="U325" s="1">
        <f t="shared" si="186"/>
        <v>100</v>
      </c>
      <c r="V325" s="1">
        <f t="shared" si="187"/>
        <v>9</v>
      </c>
      <c r="W325" s="1" t="str">
        <f t="shared" si="188"/>
        <v>101</v>
      </c>
      <c r="X325" s="1">
        <f t="shared" si="189"/>
        <v>3</v>
      </c>
      <c r="Y325" s="1">
        <f t="shared" si="190"/>
        <v>0</v>
      </c>
      <c r="Z325" s="1" t="str">
        <f>VLOOKUP(BIN2DEC(MID(HEX2BIN(MID(H325,3,2),8),2,5)),Codes!$E$1:$F$18,2)</f>
        <v>Normal</v>
      </c>
      <c r="AA325" s="6" t="str">
        <f t="shared" si="191"/>
        <v>0</v>
      </c>
      <c r="AB325" s="1">
        <f t="shared" si="192"/>
        <v>10</v>
      </c>
      <c r="AC325" s="1" t="str">
        <f>VLOOKUP(BIN2DEC(RIGHT(HEX2BIN(MID(H325,6,1),4),1)&amp;LEFT(HEX2BIN(MID(H325,7,1),4),1)),Codes!$K$1:$L$5,2)</f>
        <v>L</v>
      </c>
      <c r="AD325" s="1" t="str">
        <f>VLOOKUP(BIN2DEC(RIGHT(HEX2BIN(MID(H325,7,1),4),3)&amp;LEFT(HEX2BIN(MID(H325,8,1),4),2)),Codes!$H$2:$I$33,2)</f>
        <v>Paper</v>
      </c>
      <c r="AE325" s="1" t="str">
        <f t="shared" si="193"/>
        <v>1</v>
      </c>
      <c r="AF325" s="1" t="str">
        <f t="shared" si="194"/>
        <v>1</v>
      </c>
      <c r="AH325" s="6">
        <f t="shared" si="195"/>
        <v>70</v>
      </c>
    </row>
    <row r="326" spans="1:34">
      <c r="A326" s="1" t="s">
        <v>652</v>
      </c>
      <c r="B326" s="1" t="s">
        <v>72</v>
      </c>
      <c r="C326" s="6" t="s">
        <v>818</v>
      </c>
      <c r="D326" s="6" t="s">
        <v>653</v>
      </c>
      <c r="E326" s="6" t="s">
        <v>307</v>
      </c>
      <c r="F326" s="6" t="s">
        <v>91</v>
      </c>
      <c r="G326" s="6" t="s">
        <v>654</v>
      </c>
      <c r="H326" s="6" t="s">
        <v>655</v>
      </c>
      <c r="J326" s="1" t="str">
        <f t="shared" si="179"/>
        <v>001011</v>
      </c>
      <c r="K326" s="1">
        <f t="shared" si="180"/>
        <v>3</v>
      </c>
      <c r="L326" s="6" t="str">
        <f t="shared" si="181"/>
        <v>00000</v>
      </c>
      <c r="M326" s="1">
        <f t="shared" si="182"/>
        <v>21</v>
      </c>
      <c r="N326" s="6" t="str">
        <f t="shared" si="183"/>
        <v>00</v>
      </c>
      <c r="O326" s="1">
        <f t="shared" si="184"/>
        <v>7</v>
      </c>
      <c r="P326" s="1">
        <f>IF(HEX2DEC(LEFT(E326,4))&gt;=32768,HEX2DEC(LEFT(E326,4))-65536,HEX2DEC(LEFT(E326,4)))/Codes!$N$2</f>
        <v>3.2</v>
      </c>
      <c r="Q326" s="1">
        <f>IF(HEX2DEC(RIGHT(E326,4))&gt;=32768,HEX2DEC(RIGHT(E326,4))-65536,HEX2DEC(RIGHT(E326,4)))/Codes!$N$2</f>
        <v>0</v>
      </c>
      <c r="R326" s="1">
        <f>IF(HEX2DEC(LEFT(F326,4))&gt;=32768,HEX2DEC(LEFT(F326,4))-65536,HEX2DEC(LEFT(F326,4)))/Codes!$N$2</f>
        <v>0</v>
      </c>
      <c r="S326" s="1">
        <f>IF(HEX2DEC(RIGHT(F326,4))&gt;=32768,HEX2DEC(RIGHT(F326,4))-65536,HEX2DEC(RIGHT(F326,4)))/Codes!$N$2</f>
        <v>0</v>
      </c>
      <c r="T326" s="18">
        <f t="shared" si="185"/>
        <v>160</v>
      </c>
      <c r="U326" s="1">
        <f t="shared" si="186"/>
        <v>100</v>
      </c>
      <c r="V326" s="1">
        <f t="shared" si="187"/>
        <v>156</v>
      </c>
      <c r="W326" s="1" t="str">
        <f t="shared" si="188"/>
        <v>101</v>
      </c>
      <c r="X326" s="1">
        <f t="shared" si="189"/>
        <v>3</v>
      </c>
      <c r="Y326" s="1">
        <f t="shared" si="190"/>
        <v>0</v>
      </c>
      <c r="Z326" s="1" t="str">
        <f>VLOOKUP(BIN2DEC(MID(HEX2BIN(MID(H326,3,2),8),2,5)),Codes!$E$1:$F$18,2)</f>
        <v>Normal</v>
      </c>
      <c r="AA326" s="6" t="str">
        <f t="shared" si="191"/>
        <v>0</v>
      </c>
      <c r="AB326" s="1">
        <f t="shared" si="192"/>
        <v>20</v>
      </c>
      <c r="AC326" s="1" t="str">
        <f>VLOOKUP(BIN2DEC(RIGHT(HEX2BIN(MID(H326,6,1),4),1)&amp;LEFT(HEX2BIN(MID(H326,7,1),4),1)),Codes!$K$1:$L$5,2)</f>
        <v>L</v>
      </c>
      <c r="AD326" s="1" t="str">
        <f>VLOOKUP(BIN2DEC(RIGHT(HEX2BIN(MID(H326,7,1),4),3)&amp;LEFT(HEX2BIN(MID(H326,8,1),4),2)),Codes!$H$2:$I$33,2)</f>
        <v>Paper</v>
      </c>
      <c r="AE326" s="1" t="str">
        <f t="shared" si="193"/>
        <v>1</v>
      </c>
      <c r="AF326" s="1" t="str">
        <f t="shared" si="194"/>
        <v>1</v>
      </c>
      <c r="AH326" s="6">
        <f t="shared" si="195"/>
        <v>70</v>
      </c>
    </row>
    <row r="327" spans="1:34">
      <c r="A327" s="1" t="s">
        <v>656</v>
      </c>
      <c r="B327" s="1" t="s">
        <v>72</v>
      </c>
      <c r="C327" s="6" t="s">
        <v>1886</v>
      </c>
      <c r="D327" s="6" t="s">
        <v>657</v>
      </c>
      <c r="E327" s="6" t="s">
        <v>589</v>
      </c>
      <c r="F327" s="6" t="s">
        <v>570</v>
      </c>
      <c r="G327" s="6" t="s">
        <v>658</v>
      </c>
      <c r="H327" s="6" t="s">
        <v>567</v>
      </c>
      <c r="J327" s="1" t="str">
        <f t="shared" si="179"/>
        <v>001011</v>
      </c>
      <c r="K327" s="1">
        <f t="shared" si="180"/>
        <v>0</v>
      </c>
      <c r="L327" s="6" t="str">
        <f t="shared" si="181"/>
        <v>00000</v>
      </c>
      <c r="M327" s="1">
        <f t="shared" si="182"/>
        <v>57</v>
      </c>
      <c r="N327" s="6" t="str">
        <f t="shared" si="183"/>
        <v>00</v>
      </c>
      <c r="O327" s="1">
        <f t="shared" si="184"/>
        <v>4</v>
      </c>
      <c r="P327" s="1">
        <f>IF(HEX2DEC(LEFT(E327,4))&gt;=32768,HEX2DEC(LEFT(E327,4))-65536,HEX2DEC(LEFT(E327,4)))/Codes!$N$2</f>
        <v>4.5999999999999996</v>
      </c>
      <c r="Q327" s="1">
        <f>IF(HEX2DEC(RIGHT(E327,4))&gt;=32768,HEX2DEC(RIGHT(E327,4))-65536,HEX2DEC(RIGHT(E327,4)))/Codes!$N$2</f>
        <v>0</v>
      </c>
      <c r="R327" s="1">
        <f>IF(HEX2DEC(LEFT(F327,4))&gt;=32768,HEX2DEC(LEFT(F327,4))-65536,HEX2DEC(LEFT(F327,4)))/Codes!$N$2</f>
        <v>6.8159999999999998</v>
      </c>
      <c r="S327" s="1">
        <f>IF(HEX2DEC(RIGHT(F327,4))&gt;=32768,HEX2DEC(RIGHT(F327,4))-65536,HEX2DEC(RIGHT(F327,4)))/Codes!$N$2</f>
        <v>0</v>
      </c>
      <c r="T327" s="18">
        <f t="shared" si="185"/>
        <v>100</v>
      </c>
      <c r="U327" s="1">
        <f t="shared" si="186"/>
        <v>100</v>
      </c>
      <c r="V327" s="1">
        <f t="shared" si="187"/>
        <v>98</v>
      </c>
      <c r="W327" s="1" t="str">
        <f t="shared" si="188"/>
        <v>101</v>
      </c>
      <c r="X327" s="1">
        <f t="shared" si="189"/>
        <v>3</v>
      </c>
      <c r="Y327" s="1">
        <f t="shared" si="190"/>
        <v>0</v>
      </c>
      <c r="Z327" s="1" t="str">
        <f>VLOOKUP(BIN2DEC(MID(HEX2BIN(MID(H327,3,2),8),2,5)),Codes!$E$1:$F$18,2)</f>
        <v>Electric</v>
      </c>
      <c r="AA327" s="6" t="str">
        <f t="shared" si="191"/>
        <v>0</v>
      </c>
      <c r="AB327" s="1">
        <f t="shared" si="192"/>
        <v>0</v>
      </c>
      <c r="AC327" s="1" t="str">
        <f>VLOOKUP(BIN2DEC(RIGHT(HEX2BIN(MID(H327,6,1),4),1)&amp;LEFT(HEX2BIN(MID(H327,7,1),4),1)),Codes!$K$1:$L$5,2)</f>
        <v>L</v>
      </c>
      <c r="AD327" s="1" t="str">
        <f>VLOOKUP(BIN2DEC(RIGHT(HEX2BIN(MID(H327,7,1),4),3)&amp;LEFT(HEX2BIN(MID(H327,8,1),4),2)),Codes!$H$2:$I$33,2)</f>
        <v>Paper</v>
      </c>
      <c r="AE327" s="1" t="str">
        <f t="shared" si="193"/>
        <v>1</v>
      </c>
      <c r="AF327" s="1" t="str">
        <f t="shared" si="194"/>
        <v>1</v>
      </c>
      <c r="AH327" s="6">
        <f t="shared" si="195"/>
        <v>70</v>
      </c>
    </row>
    <row r="328" spans="1:34">
      <c r="A328" s="1" t="s">
        <v>659</v>
      </c>
      <c r="B328" s="1" t="s">
        <v>72</v>
      </c>
      <c r="C328" s="6" t="s">
        <v>1886</v>
      </c>
      <c r="D328" s="6" t="s">
        <v>660</v>
      </c>
      <c r="E328" s="6" t="s">
        <v>589</v>
      </c>
      <c r="F328" s="6" t="s">
        <v>573</v>
      </c>
      <c r="G328" s="6" t="s">
        <v>658</v>
      </c>
      <c r="H328" s="6" t="s">
        <v>567</v>
      </c>
      <c r="J328" s="1" t="str">
        <f t="shared" si="179"/>
        <v>001011</v>
      </c>
      <c r="K328" s="1">
        <f t="shared" si="180"/>
        <v>1</v>
      </c>
      <c r="L328" s="6" t="str">
        <f t="shared" si="181"/>
        <v>00000</v>
      </c>
      <c r="M328" s="1">
        <f t="shared" si="182"/>
        <v>57</v>
      </c>
      <c r="N328" s="6" t="str">
        <f t="shared" si="183"/>
        <v>00</v>
      </c>
      <c r="O328" s="1">
        <f t="shared" si="184"/>
        <v>4</v>
      </c>
      <c r="P328" s="1">
        <f>IF(HEX2DEC(LEFT(E328,4))&gt;=32768,HEX2DEC(LEFT(E328,4))-65536,HEX2DEC(LEFT(E328,4)))/Codes!$N$2</f>
        <v>4.5999999999999996</v>
      </c>
      <c r="Q328" s="1">
        <f>IF(HEX2DEC(RIGHT(E328,4))&gt;=32768,HEX2DEC(RIGHT(E328,4))-65536,HEX2DEC(RIGHT(E328,4)))/Codes!$N$2</f>
        <v>0</v>
      </c>
      <c r="R328" s="1">
        <f>IF(HEX2DEC(LEFT(F328,4))&gt;=32768,HEX2DEC(LEFT(F328,4))-65536,HEX2DEC(LEFT(F328,4)))/Codes!$N$2</f>
        <v>3.4079999999999999</v>
      </c>
      <c r="S328" s="1">
        <f>IF(HEX2DEC(RIGHT(F328,4))&gt;=32768,HEX2DEC(RIGHT(F328,4))-65536,HEX2DEC(RIGHT(F328,4)))/Codes!$N$2</f>
        <v>0</v>
      </c>
      <c r="T328" s="18">
        <f t="shared" si="185"/>
        <v>100</v>
      </c>
      <c r="U328" s="1">
        <f t="shared" si="186"/>
        <v>100</v>
      </c>
      <c r="V328" s="1">
        <f t="shared" si="187"/>
        <v>98</v>
      </c>
      <c r="W328" s="1" t="str">
        <f t="shared" si="188"/>
        <v>101</v>
      </c>
      <c r="X328" s="1">
        <f t="shared" si="189"/>
        <v>3</v>
      </c>
      <c r="Y328" s="1">
        <f t="shared" si="190"/>
        <v>0</v>
      </c>
      <c r="Z328" s="1" t="str">
        <f>VLOOKUP(BIN2DEC(MID(HEX2BIN(MID(H328,3,2),8),2,5)),Codes!$E$1:$F$18,2)</f>
        <v>Electric</v>
      </c>
      <c r="AA328" s="6" t="str">
        <f t="shared" si="191"/>
        <v>0</v>
      </c>
      <c r="AB328" s="1">
        <f t="shared" si="192"/>
        <v>0</v>
      </c>
      <c r="AC328" s="1" t="str">
        <f>VLOOKUP(BIN2DEC(RIGHT(HEX2BIN(MID(H328,6,1),4),1)&amp;LEFT(HEX2BIN(MID(H328,7,1),4),1)),Codes!$K$1:$L$5,2)</f>
        <v>L</v>
      </c>
      <c r="AD328" s="1" t="str">
        <f>VLOOKUP(BIN2DEC(RIGHT(HEX2BIN(MID(H328,7,1),4),3)&amp;LEFT(HEX2BIN(MID(H328,8,1),4),2)),Codes!$H$2:$I$33,2)</f>
        <v>Paper</v>
      </c>
      <c r="AE328" s="1" t="str">
        <f t="shared" si="193"/>
        <v>1</v>
      </c>
      <c r="AF328" s="1" t="str">
        <f t="shared" si="194"/>
        <v>1</v>
      </c>
      <c r="AH328" s="6">
        <f t="shared" si="195"/>
        <v>70</v>
      </c>
    </row>
    <row r="329" spans="1:34">
      <c r="A329" s="1" t="s">
        <v>661</v>
      </c>
      <c r="B329" s="1" t="s">
        <v>72</v>
      </c>
      <c r="C329" s="6" t="s">
        <v>1886</v>
      </c>
      <c r="D329" s="6" t="s">
        <v>662</v>
      </c>
      <c r="E329" s="6" t="s">
        <v>207</v>
      </c>
      <c r="F329" s="6" t="s">
        <v>91</v>
      </c>
      <c r="G329" s="6" t="s">
        <v>658</v>
      </c>
      <c r="H329" s="6" t="s">
        <v>567</v>
      </c>
      <c r="J329" s="1" t="str">
        <f t="shared" si="179"/>
        <v>001011</v>
      </c>
      <c r="K329" s="1">
        <f t="shared" si="180"/>
        <v>2</v>
      </c>
      <c r="L329" s="6" t="str">
        <f t="shared" si="181"/>
        <v>00000</v>
      </c>
      <c r="M329" s="1">
        <f t="shared" si="182"/>
        <v>57</v>
      </c>
      <c r="N329" s="6" t="str">
        <f t="shared" si="183"/>
        <v>00</v>
      </c>
      <c r="O329" s="1">
        <f t="shared" si="184"/>
        <v>4</v>
      </c>
      <c r="P329" s="1">
        <f>IF(HEX2DEC(LEFT(E329,4))&gt;=32768,HEX2DEC(LEFT(E329,4))-65536,HEX2DEC(LEFT(E329,4)))/Codes!$N$2</f>
        <v>4</v>
      </c>
      <c r="Q329" s="1">
        <f>IF(HEX2DEC(RIGHT(E329,4))&gt;=32768,HEX2DEC(RIGHT(E329,4))-65536,HEX2DEC(RIGHT(E329,4)))/Codes!$N$2</f>
        <v>0</v>
      </c>
      <c r="R329" s="1">
        <f>IF(HEX2DEC(LEFT(F329,4))&gt;=32768,HEX2DEC(LEFT(F329,4))-65536,HEX2DEC(LEFT(F329,4)))/Codes!$N$2</f>
        <v>0</v>
      </c>
      <c r="S329" s="1">
        <f>IF(HEX2DEC(RIGHT(F329,4))&gt;=32768,HEX2DEC(RIGHT(F329,4))-65536,HEX2DEC(RIGHT(F329,4)))/Codes!$N$2</f>
        <v>0</v>
      </c>
      <c r="T329" s="18">
        <f t="shared" si="185"/>
        <v>100</v>
      </c>
      <c r="U329" s="1">
        <f t="shared" si="186"/>
        <v>100</v>
      </c>
      <c r="V329" s="1">
        <f t="shared" si="187"/>
        <v>98</v>
      </c>
      <c r="W329" s="1" t="str">
        <f t="shared" si="188"/>
        <v>101</v>
      </c>
      <c r="X329" s="1">
        <f t="shared" si="189"/>
        <v>3</v>
      </c>
      <c r="Y329" s="1">
        <f t="shared" si="190"/>
        <v>0</v>
      </c>
      <c r="Z329" s="1" t="str">
        <f>VLOOKUP(BIN2DEC(MID(HEX2BIN(MID(H329,3,2),8),2,5)),Codes!$E$1:$F$18,2)</f>
        <v>Electric</v>
      </c>
      <c r="AA329" s="6" t="str">
        <f t="shared" si="191"/>
        <v>0</v>
      </c>
      <c r="AB329" s="1">
        <f t="shared" si="192"/>
        <v>0</v>
      </c>
      <c r="AC329" s="1" t="str">
        <f>VLOOKUP(BIN2DEC(RIGHT(HEX2BIN(MID(H329,6,1),4),1)&amp;LEFT(HEX2BIN(MID(H329,7,1),4),1)),Codes!$K$1:$L$5,2)</f>
        <v>L</v>
      </c>
      <c r="AD329" s="1" t="str">
        <f>VLOOKUP(BIN2DEC(RIGHT(HEX2BIN(MID(H329,7,1),4),3)&amp;LEFT(HEX2BIN(MID(H329,8,1),4),2)),Codes!$H$2:$I$33,2)</f>
        <v>Paper</v>
      </c>
      <c r="AE329" s="1" t="str">
        <f t="shared" si="193"/>
        <v>1</v>
      </c>
      <c r="AF329" s="1" t="str">
        <f t="shared" si="194"/>
        <v>1</v>
      </c>
      <c r="AH329" s="6">
        <f t="shared" si="195"/>
        <v>70</v>
      </c>
    </row>
    <row r="330" spans="1:34">
      <c r="A330" s="1" t="s">
        <v>663</v>
      </c>
      <c r="B330" s="1" t="s">
        <v>72</v>
      </c>
      <c r="C330" s="6" t="s">
        <v>1886</v>
      </c>
      <c r="D330" s="6" t="s">
        <v>664</v>
      </c>
      <c r="E330" s="6" t="s">
        <v>307</v>
      </c>
      <c r="F330" s="6" t="s">
        <v>665</v>
      </c>
      <c r="G330" s="6" t="s">
        <v>658</v>
      </c>
      <c r="H330" s="6" t="s">
        <v>567</v>
      </c>
      <c r="J330" s="1" t="str">
        <f t="shared" si="179"/>
        <v>001011</v>
      </c>
      <c r="K330" s="1">
        <f t="shared" si="180"/>
        <v>3</v>
      </c>
      <c r="L330" s="6" t="str">
        <f t="shared" si="181"/>
        <v>00000</v>
      </c>
      <c r="M330" s="1">
        <f t="shared" si="182"/>
        <v>57</v>
      </c>
      <c r="N330" s="6" t="str">
        <f t="shared" si="183"/>
        <v>00</v>
      </c>
      <c r="O330" s="1">
        <f t="shared" si="184"/>
        <v>4</v>
      </c>
      <c r="P330" s="1">
        <f>IF(HEX2DEC(LEFT(E330,4))&gt;=32768,HEX2DEC(LEFT(E330,4))-65536,HEX2DEC(LEFT(E330,4)))/Codes!$N$2</f>
        <v>3.2</v>
      </c>
      <c r="Q330" s="1">
        <f>IF(HEX2DEC(RIGHT(E330,4))&gt;=32768,HEX2DEC(RIGHT(E330,4))-65536,HEX2DEC(RIGHT(E330,4)))/Codes!$N$2</f>
        <v>0</v>
      </c>
      <c r="R330" s="1">
        <f>IF(HEX2DEC(LEFT(F330,4))&gt;=32768,HEX2DEC(LEFT(F330,4))-65536,HEX2DEC(LEFT(F330,4)))/Codes!$N$2</f>
        <v>-1.6</v>
      </c>
      <c r="S330" s="1">
        <f>IF(HEX2DEC(RIGHT(F330,4))&gt;=32768,HEX2DEC(RIGHT(F330,4))-65536,HEX2DEC(RIGHT(F330,4)))/Codes!$N$2</f>
        <v>0</v>
      </c>
      <c r="T330" s="18">
        <f t="shared" si="185"/>
        <v>100</v>
      </c>
      <c r="U330" s="1">
        <f t="shared" si="186"/>
        <v>100</v>
      </c>
      <c r="V330" s="1">
        <f t="shared" si="187"/>
        <v>98</v>
      </c>
      <c r="W330" s="1" t="str">
        <f t="shared" si="188"/>
        <v>101</v>
      </c>
      <c r="X330" s="1">
        <f t="shared" si="189"/>
        <v>3</v>
      </c>
      <c r="Y330" s="1">
        <f t="shared" si="190"/>
        <v>0</v>
      </c>
      <c r="Z330" s="1" t="str">
        <f>VLOOKUP(BIN2DEC(MID(HEX2BIN(MID(H330,3,2),8),2,5)),Codes!$E$1:$F$18,2)</f>
        <v>Electric</v>
      </c>
      <c r="AA330" s="6" t="str">
        <f t="shared" si="191"/>
        <v>0</v>
      </c>
      <c r="AB330" s="1">
        <f t="shared" si="192"/>
        <v>0</v>
      </c>
      <c r="AC330" s="1" t="str">
        <f>VLOOKUP(BIN2DEC(RIGHT(HEX2BIN(MID(H330,6,1),4),1)&amp;LEFT(HEX2BIN(MID(H330,7,1),4),1)),Codes!$K$1:$L$5,2)</f>
        <v>L</v>
      </c>
      <c r="AD330" s="1" t="str">
        <f>VLOOKUP(BIN2DEC(RIGHT(HEX2BIN(MID(H330,7,1),4),3)&amp;LEFT(HEX2BIN(MID(H330,8,1),4),2)),Codes!$H$2:$I$33,2)</f>
        <v>Paper</v>
      </c>
      <c r="AE330" s="1" t="str">
        <f t="shared" si="193"/>
        <v>1</v>
      </c>
      <c r="AF330" s="1" t="str">
        <f t="shared" si="194"/>
        <v>1</v>
      </c>
      <c r="AH330" s="6">
        <f t="shared" si="195"/>
        <v>70</v>
      </c>
    </row>
    <row r="331" spans="1:34">
      <c r="A331" s="1" t="s">
        <v>666</v>
      </c>
      <c r="B331" s="1" t="s">
        <v>72</v>
      </c>
      <c r="C331" s="6" t="s">
        <v>1887</v>
      </c>
      <c r="D331" s="6" t="s">
        <v>667</v>
      </c>
      <c r="E331" s="6" t="s">
        <v>589</v>
      </c>
      <c r="F331" s="6" t="s">
        <v>570</v>
      </c>
      <c r="G331" s="6" t="s">
        <v>668</v>
      </c>
      <c r="H331" s="6" t="s">
        <v>669</v>
      </c>
      <c r="J331" s="1" t="str">
        <f t="shared" si="179"/>
        <v>001011</v>
      </c>
      <c r="K331" s="1">
        <f t="shared" si="180"/>
        <v>0</v>
      </c>
      <c r="L331" s="6" t="str">
        <f t="shared" si="181"/>
        <v>00000</v>
      </c>
      <c r="M331" s="1">
        <f t="shared" si="182"/>
        <v>57</v>
      </c>
      <c r="N331" s="6" t="str">
        <f t="shared" si="183"/>
        <v>00</v>
      </c>
      <c r="O331" s="1">
        <f t="shared" si="184"/>
        <v>2</v>
      </c>
      <c r="P331" s="1">
        <f>IF(HEX2DEC(LEFT(E331,4))&gt;=32768,HEX2DEC(LEFT(E331,4))-65536,HEX2DEC(LEFT(E331,4)))/Codes!$N$2</f>
        <v>4.5999999999999996</v>
      </c>
      <c r="Q331" s="1">
        <f>IF(HEX2DEC(RIGHT(E331,4))&gt;=32768,HEX2DEC(RIGHT(E331,4))-65536,HEX2DEC(RIGHT(E331,4)))/Codes!$N$2</f>
        <v>0</v>
      </c>
      <c r="R331" s="1">
        <f>IF(HEX2DEC(LEFT(F331,4))&gt;=32768,HEX2DEC(LEFT(F331,4))-65536,HEX2DEC(LEFT(F331,4)))/Codes!$N$2</f>
        <v>6.8159999999999998</v>
      </c>
      <c r="S331" s="1">
        <f>IF(HEX2DEC(RIGHT(F331,4))&gt;=32768,HEX2DEC(RIGHT(F331,4))-65536,HEX2DEC(RIGHT(F331,4)))/Codes!$N$2</f>
        <v>0</v>
      </c>
      <c r="T331" s="18">
        <f t="shared" si="185"/>
        <v>90</v>
      </c>
      <c r="U331" s="1">
        <f t="shared" si="186"/>
        <v>100</v>
      </c>
      <c r="V331" s="1">
        <f t="shared" si="187"/>
        <v>0</v>
      </c>
      <c r="W331" s="1" t="str">
        <f t="shared" si="188"/>
        <v>101</v>
      </c>
      <c r="X331" s="1">
        <f t="shared" si="189"/>
        <v>2</v>
      </c>
      <c r="Y331" s="1">
        <f t="shared" si="190"/>
        <v>90</v>
      </c>
      <c r="Z331" s="1" t="str">
        <f>VLOOKUP(BIN2DEC(MID(HEX2BIN(MID(H331,3,2),8),2,5)),Codes!$E$1:$F$18,2)</f>
        <v>Slash</v>
      </c>
      <c r="AA331" s="6" t="str">
        <f t="shared" si="191"/>
        <v>0</v>
      </c>
      <c r="AB331" s="1">
        <f t="shared" si="192"/>
        <v>0</v>
      </c>
      <c r="AC331" s="1" t="str">
        <f>VLOOKUP(BIN2DEC(RIGHT(HEX2BIN(MID(H331,6,1),4),1)&amp;LEFT(HEX2BIN(MID(H331,7,1),4),1)),Codes!$K$1:$L$5,2)</f>
        <v>L</v>
      </c>
      <c r="AD331" s="1" t="str">
        <f>VLOOKUP(BIN2DEC(RIGHT(HEX2BIN(MID(H331,7,1),4),3)&amp;LEFT(HEX2BIN(MID(H331,8,1),4),2)),Codes!$H$2:$I$33,2)</f>
        <v>Paper</v>
      </c>
      <c r="AE331" s="1" t="str">
        <f t="shared" si="193"/>
        <v>1</v>
      </c>
      <c r="AF331" s="1" t="str">
        <f t="shared" si="194"/>
        <v>1</v>
      </c>
      <c r="AH331" s="6">
        <f t="shared" si="195"/>
        <v>70</v>
      </c>
    </row>
    <row r="332" spans="1:34">
      <c r="A332" s="1" t="s">
        <v>670</v>
      </c>
      <c r="B332" s="1" t="s">
        <v>72</v>
      </c>
      <c r="C332" s="6" t="s">
        <v>1887</v>
      </c>
      <c r="D332" s="6" t="s">
        <v>671</v>
      </c>
      <c r="E332" s="6" t="s">
        <v>589</v>
      </c>
      <c r="F332" s="6" t="s">
        <v>573</v>
      </c>
      <c r="G332" s="6" t="s">
        <v>668</v>
      </c>
      <c r="H332" s="6" t="s">
        <v>669</v>
      </c>
      <c r="J332" s="1" t="str">
        <f t="shared" si="179"/>
        <v>001011</v>
      </c>
      <c r="K332" s="1">
        <f t="shared" si="180"/>
        <v>1</v>
      </c>
      <c r="L332" s="6" t="str">
        <f t="shared" si="181"/>
        <v>00000</v>
      </c>
      <c r="M332" s="1">
        <f t="shared" si="182"/>
        <v>57</v>
      </c>
      <c r="N332" s="6" t="str">
        <f t="shared" si="183"/>
        <v>00</v>
      </c>
      <c r="O332" s="1">
        <f t="shared" si="184"/>
        <v>2</v>
      </c>
      <c r="P332" s="1">
        <f>IF(HEX2DEC(LEFT(E332,4))&gt;=32768,HEX2DEC(LEFT(E332,4))-65536,HEX2DEC(LEFT(E332,4)))/Codes!$N$2</f>
        <v>4.5999999999999996</v>
      </c>
      <c r="Q332" s="1">
        <f>IF(HEX2DEC(RIGHT(E332,4))&gt;=32768,HEX2DEC(RIGHT(E332,4))-65536,HEX2DEC(RIGHT(E332,4)))/Codes!$N$2</f>
        <v>0</v>
      </c>
      <c r="R332" s="1">
        <f>IF(HEX2DEC(LEFT(F332,4))&gt;=32768,HEX2DEC(LEFT(F332,4))-65536,HEX2DEC(LEFT(F332,4)))/Codes!$N$2</f>
        <v>3.4079999999999999</v>
      </c>
      <c r="S332" s="1">
        <f>IF(HEX2DEC(RIGHT(F332,4))&gt;=32768,HEX2DEC(RIGHT(F332,4))-65536,HEX2DEC(RIGHT(F332,4)))/Codes!$N$2</f>
        <v>0</v>
      </c>
      <c r="T332" s="18">
        <f t="shared" si="185"/>
        <v>90</v>
      </c>
      <c r="U332" s="1">
        <f t="shared" si="186"/>
        <v>100</v>
      </c>
      <c r="V332" s="1">
        <f t="shared" si="187"/>
        <v>0</v>
      </c>
      <c r="W332" s="1" t="str">
        <f t="shared" si="188"/>
        <v>101</v>
      </c>
      <c r="X332" s="1">
        <f t="shared" si="189"/>
        <v>2</v>
      </c>
      <c r="Y332" s="1">
        <f t="shared" si="190"/>
        <v>90</v>
      </c>
      <c r="Z332" s="1" t="str">
        <f>VLOOKUP(BIN2DEC(MID(HEX2BIN(MID(H332,3,2),8),2,5)),Codes!$E$1:$F$18,2)</f>
        <v>Slash</v>
      </c>
      <c r="AA332" s="6" t="str">
        <f t="shared" si="191"/>
        <v>0</v>
      </c>
      <c r="AB332" s="1">
        <f t="shared" si="192"/>
        <v>0</v>
      </c>
      <c r="AC332" s="1" t="str">
        <f>VLOOKUP(BIN2DEC(RIGHT(HEX2BIN(MID(H332,6,1),4),1)&amp;LEFT(HEX2BIN(MID(H332,7,1),4),1)),Codes!$K$1:$L$5,2)</f>
        <v>L</v>
      </c>
      <c r="AD332" s="1" t="str">
        <f>VLOOKUP(BIN2DEC(RIGHT(HEX2BIN(MID(H332,7,1),4),3)&amp;LEFT(HEX2BIN(MID(H332,8,1),4),2)),Codes!$H$2:$I$33,2)</f>
        <v>Paper</v>
      </c>
      <c r="AE332" s="1" t="str">
        <f t="shared" si="193"/>
        <v>1</v>
      </c>
      <c r="AF332" s="1" t="str">
        <f t="shared" si="194"/>
        <v>1</v>
      </c>
      <c r="AH332" s="6">
        <f t="shared" si="195"/>
        <v>70</v>
      </c>
    </row>
    <row r="333" spans="1:34">
      <c r="A333" s="1" t="s">
        <v>672</v>
      </c>
      <c r="B333" s="1" t="s">
        <v>72</v>
      </c>
      <c r="C333" s="6" t="s">
        <v>1887</v>
      </c>
      <c r="D333" s="6" t="s">
        <v>673</v>
      </c>
      <c r="E333" s="6" t="s">
        <v>207</v>
      </c>
      <c r="F333" s="6" t="s">
        <v>91</v>
      </c>
      <c r="G333" s="6" t="s">
        <v>668</v>
      </c>
      <c r="H333" s="6" t="s">
        <v>669</v>
      </c>
      <c r="J333" s="1" t="str">
        <f t="shared" si="179"/>
        <v>001011</v>
      </c>
      <c r="K333" s="1">
        <f t="shared" si="180"/>
        <v>2</v>
      </c>
      <c r="L333" s="6" t="str">
        <f t="shared" si="181"/>
        <v>00000</v>
      </c>
      <c r="M333" s="1">
        <f t="shared" si="182"/>
        <v>57</v>
      </c>
      <c r="N333" s="6" t="str">
        <f t="shared" si="183"/>
        <v>00</v>
      </c>
      <c r="O333" s="1">
        <f t="shared" si="184"/>
        <v>2</v>
      </c>
      <c r="P333" s="1">
        <f>IF(HEX2DEC(LEFT(E333,4))&gt;=32768,HEX2DEC(LEFT(E333,4))-65536,HEX2DEC(LEFT(E333,4)))/Codes!$N$2</f>
        <v>4</v>
      </c>
      <c r="Q333" s="1">
        <f>IF(HEX2DEC(RIGHT(E333,4))&gt;=32768,HEX2DEC(RIGHT(E333,4))-65536,HEX2DEC(RIGHT(E333,4)))/Codes!$N$2</f>
        <v>0</v>
      </c>
      <c r="R333" s="1">
        <f>IF(HEX2DEC(LEFT(F333,4))&gt;=32768,HEX2DEC(LEFT(F333,4))-65536,HEX2DEC(LEFT(F333,4)))/Codes!$N$2</f>
        <v>0</v>
      </c>
      <c r="S333" s="1">
        <f>IF(HEX2DEC(RIGHT(F333,4))&gt;=32768,HEX2DEC(RIGHT(F333,4))-65536,HEX2DEC(RIGHT(F333,4)))/Codes!$N$2</f>
        <v>0</v>
      </c>
      <c r="T333" s="18">
        <f t="shared" si="185"/>
        <v>90</v>
      </c>
      <c r="U333" s="1">
        <f t="shared" si="186"/>
        <v>100</v>
      </c>
      <c r="V333" s="1">
        <f t="shared" si="187"/>
        <v>0</v>
      </c>
      <c r="W333" s="1" t="str">
        <f t="shared" si="188"/>
        <v>101</v>
      </c>
      <c r="X333" s="1">
        <f t="shared" si="189"/>
        <v>2</v>
      </c>
      <c r="Y333" s="1">
        <f t="shared" si="190"/>
        <v>90</v>
      </c>
      <c r="Z333" s="1" t="str">
        <f>VLOOKUP(BIN2DEC(MID(HEX2BIN(MID(H333,3,2),8),2,5)),Codes!$E$1:$F$18,2)</f>
        <v>Slash</v>
      </c>
      <c r="AA333" s="6" t="str">
        <f t="shared" si="191"/>
        <v>0</v>
      </c>
      <c r="AB333" s="1">
        <f t="shared" si="192"/>
        <v>0</v>
      </c>
      <c r="AC333" s="1" t="str">
        <f>VLOOKUP(BIN2DEC(RIGHT(HEX2BIN(MID(H333,6,1),4),1)&amp;LEFT(HEX2BIN(MID(H333,7,1),4),1)),Codes!$K$1:$L$5,2)</f>
        <v>L</v>
      </c>
      <c r="AD333" s="1" t="str">
        <f>VLOOKUP(BIN2DEC(RIGHT(HEX2BIN(MID(H333,7,1),4),3)&amp;LEFT(HEX2BIN(MID(H333,8,1),4),2)),Codes!$H$2:$I$33,2)</f>
        <v>Paper</v>
      </c>
      <c r="AE333" s="1" t="str">
        <f t="shared" si="193"/>
        <v>1</v>
      </c>
      <c r="AF333" s="1" t="str">
        <f t="shared" si="194"/>
        <v>1</v>
      </c>
      <c r="AH333" s="6">
        <f t="shared" si="195"/>
        <v>70</v>
      </c>
    </row>
    <row r="334" spans="1:34">
      <c r="A334" s="1" t="s">
        <v>674</v>
      </c>
      <c r="B334" s="1" t="s">
        <v>72</v>
      </c>
      <c r="C334" s="6" t="s">
        <v>1887</v>
      </c>
      <c r="D334" s="6" t="s">
        <v>675</v>
      </c>
      <c r="E334" s="6" t="s">
        <v>307</v>
      </c>
      <c r="F334" s="6" t="s">
        <v>665</v>
      </c>
      <c r="G334" s="6" t="s">
        <v>668</v>
      </c>
      <c r="H334" s="6" t="s">
        <v>669</v>
      </c>
      <c r="J334" s="1" t="str">
        <f t="shared" si="179"/>
        <v>001011</v>
      </c>
      <c r="K334" s="1">
        <f t="shared" si="180"/>
        <v>3</v>
      </c>
      <c r="L334" s="6" t="str">
        <f t="shared" si="181"/>
        <v>00000</v>
      </c>
      <c r="M334" s="1">
        <f t="shared" si="182"/>
        <v>57</v>
      </c>
      <c r="N334" s="6" t="str">
        <f t="shared" si="183"/>
        <v>00</v>
      </c>
      <c r="O334" s="1">
        <f t="shared" si="184"/>
        <v>2</v>
      </c>
      <c r="P334" s="1">
        <f>IF(HEX2DEC(LEFT(E334,4))&gt;=32768,HEX2DEC(LEFT(E334,4))-65536,HEX2DEC(LEFT(E334,4)))/Codes!$N$2</f>
        <v>3.2</v>
      </c>
      <c r="Q334" s="1">
        <f>IF(HEX2DEC(RIGHT(E334,4))&gt;=32768,HEX2DEC(RIGHT(E334,4))-65536,HEX2DEC(RIGHT(E334,4)))/Codes!$N$2</f>
        <v>0</v>
      </c>
      <c r="R334" s="1">
        <f>IF(HEX2DEC(LEFT(F334,4))&gt;=32768,HEX2DEC(LEFT(F334,4))-65536,HEX2DEC(LEFT(F334,4)))/Codes!$N$2</f>
        <v>-1.6</v>
      </c>
      <c r="S334" s="1">
        <f>IF(HEX2DEC(RIGHT(F334,4))&gt;=32768,HEX2DEC(RIGHT(F334,4))-65536,HEX2DEC(RIGHT(F334,4)))/Codes!$N$2</f>
        <v>0</v>
      </c>
      <c r="T334" s="18">
        <f t="shared" si="185"/>
        <v>90</v>
      </c>
      <c r="U334" s="1">
        <f t="shared" si="186"/>
        <v>100</v>
      </c>
      <c r="V334" s="1">
        <f t="shared" si="187"/>
        <v>0</v>
      </c>
      <c r="W334" s="1" t="str">
        <f t="shared" si="188"/>
        <v>101</v>
      </c>
      <c r="X334" s="1">
        <f t="shared" si="189"/>
        <v>2</v>
      </c>
      <c r="Y334" s="1">
        <f t="shared" si="190"/>
        <v>90</v>
      </c>
      <c r="Z334" s="1" t="str">
        <f>VLOOKUP(BIN2DEC(MID(HEX2BIN(MID(H334,3,2),8),2,5)),Codes!$E$1:$F$18,2)</f>
        <v>Slash</v>
      </c>
      <c r="AA334" s="6" t="str">
        <f t="shared" si="191"/>
        <v>0</v>
      </c>
      <c r="AB334" s="1">
        <f t="shared" si="192"/>
        <v>0</v>
      </c>
      <c r="AC334" s="1" t="str">
        <f>VLOOKUP(BIN2DEC(RIGHT(HEX2BIN(MID(H334,6,1),4),1)&amp;LEFT(HEX2BIN(MID(H334,7,1),4),1)),Codes!$K$1:$L$5,2)</f>
        <v>L</v>
      </c>
      <c r="AD334" s="1" t="str">
        <f>VLOOKUP(BIN2DEC(RIGHT(HEX2BIN(MID(H334,7,1),4),3)&amp;LEFT(HEX2BIN(MID(H334,8,1),4),2)),Codes!$H$2:$I$33,2)</f>
        <v>Paper</v>
      </c>
      <c r="AE334" s="1" t="str">
        <f t="shared" si="193"/>
        <v>1</v>
      </c>
      <c r="AF334" s="1" t="str">
        <f t="shared" si="194"/>
        <v>1</v>
      </c>
      <c r="AH334" s="6">
        <f t="shared" si="195"/>
        <v>70</v>
      </c>
    </row>
    <row r="335" spans="1:34">
      <c r="A335" s="1" t="s">
        <v>676</v>
      </c>
      <c r="B335" s="1" t="s">
        <v>72</v>
      </c>
      <c r="C335" s="6" t="s">
        <v>820</v>
      </c>
      <c r="D335" s="6" t="s">
        <v>677</v>
      </c>
      <c r="E335" s="6" t="s">
        <v>307</v>
      </c>
      <c r="F335" s="6" t="s">
        <v>91</v>
      </c>
      <c r="G335" s="6" t="s">
        <v>678</v>
      </c>
      <c r="H335" s="6" t="s">
        <v>679</v>
      </c>
      <c r="J335" s="1" t="str">
        <f t="shared" si="179"/>
        <v>001011</v>
      </c>
      <c r="K335" s="1">
        <f t="shared" si="180"/>
        <v>3</v>
      </c>
      <c r="L335" s="6" t="str">
        <f t="shared" si="181"/>
        <v>00000</v>
      </c>
      <c r="M335" s="1">
        <f t="shared" si="182"/>
        <v>21</v>
      </c>
      <c r="N335" s="6" t="str">
        <f t="shared" si="183"/>
        <v>00</v>
      </c>
      <c r="O335" s="1">
        <f t="shared" si="184"/>
        <v>6</v>
      </c>
      <c r="P335" s="1">
        <f>IF(HEX2DEC(LEFT(E335,4))&gt;=32768,HEX2DEC(LEFT(E335,4))-65536,HEX2DEC(LEFT(E335,4)))/Codes!$N$2</f>
        <v>3.2</v>
      </c>
      <c r="Q335" s="1">
        <f>IF(HEX2DEC(RIGHT(E335,4))&gt;=32768,HEX2DEC(RIGHT(E335,4))-65536,HEX2DEC(RIGHT(E335,4)))/Codes!$N$2</f>
        <v>0</v>
      </c>
      <c r="R335" s="1">
        <f>IF(HEX2DEC(LEFT(F335,4))&gt;=32768,HEX2DEC(LEFT(F335,4))-65536,HEX2DEC(LEFT(F335,4)))/Codes!$N$2</f>
        <v>0</v>
      </c>
      <c r="S335" s="1">
        <f>IF(HEX2DEC(RIGHT(F335,4))&gt;=32768,HEX2DEC(RIGHT(F335,4))-65536,HEX2DEC(RIGHT(F335,4)))/Codes!$N$2</f>
        <v>0</v>
      </c>
      <c r="T335" s="18">
        <f t="shared" si="185"/>
        <v>120</v>
      </c>
      <c r="U335" s="1">
        <f t="shared" si="186"/>
        <v>100</v>
      </c>
      <c r="V335" s="1">
        <f t="shared" si="187"/>
        <v>80</v>
      </c>
      <c r="W335" s="1" t="str">
        <f t="shared" si="188"/>
        <v>101</v>
      </c>
      <c r="X335" s="1">
        <f t="shared" si="189"/>
        <v>3</v>
      </c>
      <c r="Y335" s="1">
        <f t="shared" si="190"/>
        <v>0</v>
      </c>
      <c r="Z335" s="1" t="str">
        <f>VLOOKUP(BIN2DEC(MID(HEX2BIN(MID(H335,3,2),8),2,5)),Codes!$E$1:$F$18,2)</f>
        <v>Normal</v>
      </c>
      <c r="AA335" s="6" t="str">
        <f t="shared" si="191"/>
        <v>0</v>
      </c>
      <c r="AB335" s="1">
        <f t="shared" si="192"/>
        <v>40</v>
      </c>
      <c r="AC335" s="1" t="str">
        <f>VLOOKUP(BIN2DEC(RIGHT(HEX2BIN(MID(H335,6,1),4),1)&amp;LEFT(HEX2BIN(MID(H335,7,1),4),1)),Codes!$K$1:$L$5,2)</f>
        <v>L</v>
      </c>
      <c r="AD335" s="1" t="str">
        <f>VLOOKUP(BIN2DEC(RIGHT(HEX2BIN(MID(H335,7,1),4),3)&amp;LEFT(HEX2BIN(MID(H335,8,1),4),2)),Codes!$H$2:$I$33,2)</f>
        <v>Paper</v>
      </c>
      <c r="AE335" s="1" t="str">
        <f t="shared" si="193"/>
        <v>1</v>
      </c>
      <c r="AF335" s="1" t="str">
        <f t="shared" si="194"/>
        <v>1</v>
      </c>
      <c r="AH335" s="6">
        <f t="shared" si="195"/>
        <v>70</v>
      </c>
    </row>
    <row r="336" spans="1:34">
      <c r="A336" s="1" t="s">
        <v>680</v>
      </c>
      <c r="B336" s="1" t="s">
        <v>72</v>
      </c>
      <c r="C336" s="6" t="s">
        <v>1874</v>
      </c>
      <c r="D336" s="6" t="s">
        <v>681</v>
      </c>
      <c r="E336" s="6" t="s">
        <v>307</v>
      </c>
      <c r="F336" s="6" t="s">
        <v>91</v>
      </c>
      <c r="G336" s="6" t="s">
        <v>557</v>
      </c>
      <c r="H336" s="6" t="s">
        <v>682</v>
      </c>
      <c r="J336" s="1" t="str">
        <f t="shared" si="179"/>
        <v>001011</v>
      </c>
      <c r="K336" s="1">
        <f t="shared" si="180"/>
        <v>3</v>
      </c>
      <c r="L336" s="6" t="str">
        <f t="shared" si="181"/>
        <v>00000</v>
      </c>
      <c r="M336" s="1">
        <f t="shared" si="182"/>
        <v>4</v>
      </c>
      <c r="N336" s="6" t="str">
        <f t="shared" si="183"/>
        <v>00</v>
      </c>
      <c r="O336" s="1">
        <f t="shared" si="184"/>
        <v>10</v>
      </c>
      <c r="P336" s="1">
        <f>IF(HEX2DEC(LEFT(E336,4))&gt;=32768,HEX2DEC(LEFT(E336,4))-65536,HEX2DEC(LEFT(E336,4)))/Codes!$N$2</f>
        <v>3.2</v>
      </c>
      <c r="Q336" s="1">
        <f>IF(HEX2DEC(RIGHT(E336,4))&gt;=32768,HEX2DEC(RIGHT(E336,4))-65536,HEX2DEC(RIGHT(E336,4)))/Codes!$N$2</f>
        <v>0</v>
      </c>
      <c r="R336" s="1">
        <f>IF(HEX2DEC(LEFT(F336,4))&gt;=32768,HEX2DEC(LEFT(F336,4))-65536,HEX2DEC(LEFT(F336,4)))/Codes!$N$2</f>
        <v>0</v>
      </c>
      <c r="S336" s="1">
        <f>IF(HEX2DEC(RIGHT(F336,4))&gt;=32768,HEX2DEC(RIGHT(F336,4))-65536,HEX2DEC(RIGHT(F336,4)))/Codes!$N$2</f>
        <v>0</v>
      </c>
      <c r="T336" s="18">
        <f t="shared" si="185"/>
        <v>361</v>
      </c>
      <c r="U336" s="1">
        <f t="shared" si="186"/>
        <v>100</v>
      </c>
      <c r="V336" s="1">
        <f t="shared" si="187"/>
        <v>0</v>
      </c>
      <c r="W336" s="1" t="str">
        <f t="shared" si="188"/>
        <v>101</v>
      </c>
      <c r="X336" s="1">
        <f t="shared" si="189"/>
        <v>3</v>
      </c>
      <c r="Y336" s="1">
        <f t="shared" si="190"/>
        <v>5</v>
      </c>
      <c r="Z336" s="1" t="str">
        <f>VLOOKUP(BIN2DEC(MID(HEX2BIN(MID(H336,3,2),8),2,5)),Codes!$E$1:$F$18,2)</f>
        <v>Normal</v>
      </c>
      <c r="AA336" s="6" t="str">
        <f t="shared" si="191"/>
        <v>0</v>
      </c>
      <c r="AB336" s="1">
        <f t="shared" si="192"/>
        <v>2</v>
      </c>
      <c r="AC336" s="1" t="str">
        <f>VLOOKUP(BIN2DEC(RIGHT(HEX2BIN(MID(H336,6,1),4),1)&amp;LEFT(HEX2BIN(MID(H336,7,1),4),1)),Codes!$K$1:$L$5,2)</f>
        <v>M</v>
      </c>
      <c r="AD336" s="1" t="str">
        <f>VLOOKUP(BIN2DEC(RIGHT(HEX2BIN(MID(H336,7,1),4),3)&amp;LEFT(HEX2BIN(MID(H336,8,1),4),2)),Codes!$H$2:$I$33,2)</f>
        <v>Punch</v>
      </c>
      <c r="AE336" s="1" t="str">
        <f t="shared" si="193"/>
        <v>1</v>
      </c>
      <c r="AF336" s="1" t="str">
        <f t="shared" si="194"/>
        <v>1</v>
      </c>
      <c r="AH336" s="6">
        <f t="shared" si="195"/>
        <v>33</v>
      </c>
    </row>
    <row r="337" spans="1:34">
      <c r="A337" s="1" t="s">
        <v>683</v>
      </c>
      <c r="B337" s="1" t="s">
        <v>72</v>
      </c>
      <c r="C337" s="6" t="s">
        <v>1875</v>
      </c>
      <c r="D337" s="6" t="s">
        <v>684</v>
      </c>
      <c r="E337" s="6" t="s">
        <v>307</v>
      </c>
      <c r="F337" s="6" t="s">
        <v>91</v>
      </c>
      <c r="G337" s="6" t="s">
        <v>557</v>
      </c>
      <c r="H337" s="6" t="s">
        <v>685</v>
      </c>
      <c r="J337" s="1" t="str">
        <f t="shared" si="179"/>
        <v>001011</v>
      </c>
      <c r="K337" s="1">
        <f t="shared" si="180"/>
        <v>3</v>
      </c>
      <c r="L337" s="6" t="str">
        <f t="shared" si="181"/>
        <v>00000</v>
      </c>
      <c r="M337" s="1">
        <f t="shared" si="182"/>
        <v>21</v>
      </c>
      <c r="N337" s="6" t="str">
        <f t="shared" si="183"/>
        <v>00</v>
      </c>
      <c r="O337" s="1">
        <f t="shared" si="184"/>
        <v>15</v>
      </c>
      <c r="P337" s="1">
        <f>IF(HEX2DEC(LEFT(E337,4))&gt;=32768,HEX2DEC(LEFT(E337,4))-65536,HEX2DEC(LEFT(E337,4)))/Codes!$N$2</f>
        <v>3.2</v>
      </c>
      <c r="Q337" s="1">
        <f>IF(HEX2DEC(RIGHT(E337,4))&gt;=32768,HEX2DEC(RIGHT(E337,4))-65536,HEX2DEC(RIGHT(E337,4)))/Codes!$N$2</f>
        <v>0</v>
      </c>
      <c r="R337" s="1">
        <f>IF(HEX2DEC(LEFT(F337,4))&gt;=32768,HEX2DEC(LEFT(F337,4))-65536,HEX2DEC(LEFT(F337,4)))/Codes!$N$2</f>
        <v>0</v>
      </c>
      <c r="S337" s="1">
        <f>IF(HEX2DEC(RIGHT(F337,4))&gt;=32768,HEX2DEC(RIGHT(F337,4))-65536,HEX2DEC(RIGHT(F337,4)))/Codes!$N$2</f>
        <v>0</v>
      </c>
      <c r="T337" s="18">
        <f t="shared" si="185"/>
        <v>361</v>
      </c>
      <c r="U337" s="1">
        <f t="shared" si="186"/>
        <v>100</v>
      </c>
      <c r="V337" s="1">
        <f t="shared" si="187"/>
        <v>0</v>
      </c>
      <c r="W337" s="1" t="str">
        <f t="shared" si="188"/>
        <v>101</v>
      </c>
      <c r="X337" s="1">
        <f t="shared" si="189"/>
        <v>3</v>
      </c>
      <c r="Y337" s="1">
        <f t="shared" si="190"/>
        <v>8</v>
      </c>
      <c r="Z337" s="1" t="str">
        <f>VLOOKUP(BIN2DEC(MID(HEX2BIN(MID(H337,3,2),8),2,5)),Codes!$E$1:$F$18,2)</f>
        <v>Normal</v>
      </c>
      <c r="AA337" s="6" t="str">
        <f t="shared" si="191"/>
        <v>0</v>
      </c>
      <c r="AB337" s="1">
        <f t="shared" si="192"/>
        <v>4</v>
      </c>
      <c r="AC337" s="1" t="str">
        <f>VLOOKUP(BIN2DEC(RIGHT(HEX2BIN(MID(H337,6,1),4),1)&amp;LEFT(HEX2BIN(MID(H337,7,1),4),1)),Codes!$K$1:$L$5,2)</f>
        <v>L</v>
      </c>
      <c r="AD337" s="1" t="str">
        <f>VLOOKUP(BIN2DEC(RIGHT(HEX2BIN(MID(H337,7,1),4),3)&amp;LEFT(HEX2BIN(MID(H337,8,1),4),2)),Codes!$H$2:$I$33,2)</f>
        <v>Punch</v>
      </c>
      <c r="AE337" s="1" t="str">
        <f t="shared" si="193"/>
        <v>1</v>
      </c>
      <c r="AF337" s="1" t="str">
        <f t="shared" si="194"/>
        <v>1</v>
      </c>
      <c r="AH337" s="6">
        <f t="shared" si="195"/>
        <v>65</v>
      </c>
    </row>
    <row r="338" spans="1:34">
      <c r="A338" s="1" t="s">
        <v>686</v>
      </c>
      <c r="B338" s="1" t="s">
        <v>72</v>
      </c>
      <c r="C338" s="6" t="s">
        <v>1877</v>
      </c>
      <c r="D338" s="6" t="s">
        <v>687</v>
      </c>
      <c r="E338" s="6" t="s">
        <v>307</v>
      </c>
      <c r="F338" s="6" t="s">
        <v>91</v>
      </c>
      <c r="G338" s="6" t="s">
        <v>557</v>
      </c>
      <c r="H338" s="6" t="s">
        <v>688</v>
      </c>
      <c r="J338" s="1" t="str">
        <f t="shared" si="179"/>
        <v>001011</v>
      </c>
      <c r="K338" s="1">
        <f t="shared" si="180"/>
        <v>3</v>
      </c>
      <c r="L338" s="6" t="str">
        <f t="shared" si="181"/>
        <v>00000</v>
      </c>
      <c r="M338" s="1">
        <f t="shared" si="182"/>
        <v>21</v>
      </c>
      <c r="N338" s="6" t="str">
        <f t="shared" si="183"/>
        <v>00</v>
      </c>
      <c r="O338" s="1">
        <f t="shared" si="184"/>
        <v>12</v>
      </c>
      <c r="P338" s="1">
        <f>IF(HEX2DEC(LEFT(E338,4))&gt;=32768,HEX2DEC(LEFT(E338,4))-65536,HEX2DEC(LEFT(E338,4)))/Codes!$N$2</f>
        <v>3.2</v>
      </c>
      <c r="Q338" s="1">
        <f>IF(HEX2DEC(RIGHT(E338,4))&gt;=32768,HEX2DEC(RIGHT(E338,4))-65536,HEX2DEC(RIGHT(E338,4)))/Codes!$N$2</f>
        <v>0</v>
      </c>
      <c r="R338" s="1">
        <f>IF(HEX2DEC(LEFT(F338,4))&gt;=32768,HEX2DEC(LEFT(F338,4))-65536,HEX2DEC(LEFT(F338,4)))/Codes!$N$2</f>
        <v>0</v>
      </c>
      <c r="S338" s="1">
        <f>IF(HEX2DEC(RIGHT(F338,4))&gt;=32768,HEX2DEC(RIGHT(F338,4))-65536,HEX2DEC(RIGHT(F338,4)))/Codes!$N$2</f>
        <v>0</v>
      </c>
      <c r="T338" s="18">
        <f t="shared" si="185"/>
        <v>361</v>
      </c>
      <c r="U338" s="1">
        <f t="shared" si="186"/>
        <v>100</v>
      </c>
      <c r="V338" s="1">
        <f t="shared" si="187"/>
        <v>0</v>
      </c>
      <c r="W338" s="1" t="str">
        <f t="shared" si="188"/>
        <v>101</v>
      </c>
      <c r="X338" s="1">
        <f t="shared" si="189"/>
        <v>3</v>
      </c>
      <c r="Y338" s="1">
        <f t="shared" si="190"/>
        <v>8</v>
      </c>
      <c r="Z338" s="1" t="str">
        <f>VLOOKUP(BIN2DEC(MID(HEX2BIN(MID(H338,3,2),8),2,5)),Codes!$E$1:$F$18,2)</f>
        <v>Normal</v>
      </c>
      <c r="AA338" s="6" t="str">
        <f t="shared" si="191"/>
        <v>0</v>
      </c>
      <c r="AB338" s="1">
        <f t="shared" si="192"/>
        <v>0</v>
      </c>
      <c r="AC338" s="1" t="str">
        <f>VLOOKUP(BIN2DEC(RIGHT(HEX2BIN(MID(H338,6,1),4),1)&amp;LEFT(HEX2BIN(MID(H338,7,1),4),1)),Codes!$K$1:$L$5,2)</f>
        <v>L</v>
      </c>
      <c r="AD338" s="1" t="str">
        <f>VLOOKUP(BIN2DEC(RIGHT(HEX2BIN(MID(H338,7,1),4),3)&amp;LEFT(HEX2BIN(MID(H338,8,1),4),2)),Codes!$H$2:$I$33,2)</f>
        <v>Punch</v>
      </c>
      <c r="AE338" s="1" t="str">
        <f t="shared" si="193"/>
        <v>1</v>
      </c>
      <c r="AF338" s="1" t="str">
        <f t="shared" si="194"/>
        <v>1</v>
      </c>
      <c r="AH338" s="6">
        <f t="shared" si="195"/>
        <v>65</v>
      </c>
    </row>
    <row r="339" spans="1:34">
      <c r="A339" s="1" t="s">
        <v>689</v>
      </c>
      <c r="B339" s="1" t="s">
        <v>72</v>
      </c>
      <c r="C339" s="6" t="s">
        <v>693</v>
      </c>
      <c r="D339" s="6" t="s">
        <v>690</v>
      </c>
      <c r="E339" s="6" t="s">
        <v>307</v>
      </c>
      <c r="F339" s="6" t="s">
        <v>91</v>
      </c>
      <c r="G339" s="6" t="s">
        <v>691</v>
      </c>
      <c r="H339" s="6" t="s">
        <v>692</v>
      </c>
      <c r="J339" s="1" t="str">
        <f t="shared" si="179"/>
        <v>001011</v>
      </c>
      <c r="K339" s="1">
        <f t="shared" si="180"/>
        <v>3</v>
      </c>
      <c r="L339" s="6" t="str">
        <f t="shared" si="181"/>
        <v>00000</v>
      </c>
      <c r="M339" s="1">
        <f t="shared" si="182"/>
        <v>4</v>
      </c>
      <c r="N339" s="6" t="str">
        <f t="shared" si="183"/>
        <v>00</v>
      </c>
      <c r="O339" s="1">
        <f t="shared" si="184"/>
        <v>4</v>
      </c>
      <c r="P339" s="1">
        <f>IF(HEX2DEC(LEFT(E339,4))&gt;=32768,HEX2DEC(LEFT(E339,4))-65536,HEX2DEC(LEFT(E339,4)))/Codes!$N$2</f>
        <v>3.2</v>
      </c>
      <c r="Q339" s="1">
        <f>IF(HEX2DEC(RIGHT(E339,4))&gt;=32768,HEX2DEC(RIGHT(E339,4))-65536,HEX2DEC(RIGHT(E339,4)))/Codes!$N$2</f>
        <v>0</v>
      </c>
      <c r="R339" s="1">
        <f>IF(HEX2DEC(LEFT(F339,4))&gt;=32768,HEX2DEC(LEFT(F339,4))-65536,HEX2DEC(LEFT(F339,4)))/Codes!$N$2</f>
        <v>0</v>
      </c>
      <c r="S339" s="1">
        <f>IF(HEX2DEC(RIGHT(F339,4))&gt;=32768,HEX2DEC(RIGHT(F339,4))-65536,HEX2DEC(RIGHT(F339,4)))/Codes!$N$2</f>
        <v>0</v>
      </c>
      <c r="T339" s="18">
        <f t="shared" si="185"/>
        <v>361</v>
      </c>
      <c r="U339" s="1">
        <f t="shared" si="186"/>
        <v>150</v>
      </c>
      <c r="V339" s="1">
        <f t="shared" si="187"/>
        <v>0</v>
      </c>
      <c r="W339" s="1" t="str">
        <f t="shared" si="188"/>
        <v>101</v>
      </c>
      <c r="X339" s="1">
        <f t="shared" si="189"/>
        <v>3</v>
      </c>
      <c r="Y339" s="1">
        <f t="shared" si="190"/>
        <v>5</v>
      </c>
      <c r="Z339" s="1" t="str">
        <f>VLOOKUP(BIN2DEC(MID(HEX2BIN(MID(H339,3,2),8),2,5)),Codes!$E$1:$F$18,2)</f>
        <v>Flower</v>
      </c>
      <c r="AA339" s="6" t="str">
        <f t="shared" si="191"/>
        <v>0</v>
      </c>
      <c r="AB339" s="1">
        <f t="shared" si="192"/>
        <v>2</v>
      </c>
      <c r="AC339" s="1" t="str">
        <f>VLOOKUP(BIN2DEC(RIGHT(HEX2BIN(MID(H339,6,1),4),1)&amp;LEFT(HEX2BIN(MID(H339,7,1),4),1)),Codes!$K$1:$L$5,2)</f>
        <v>M</v>
      </c>
      <c r="AD339" s="1" t="str">
        <f>VLOOKUP(BIN2DEC(RIGHT(HEX2BIN(MID(H339,7,1),4),3)&amp;LEFT(HEX2BIN(MID(H339,8,1),4),2)),Codes!$H$2:$I$33,2)</f>
        <v>Punch</v>
      </c>
      <c r="AE339" s="1" t="str">
        <f t="shared" si="193"/>
        <v>1</v>
      </c>
      <c r="AF339" s="1" t="str">
        <f t="shared" si="194"/>
        <v>1</v>
      </c>
      <c r="AH339" s="6">
        <f t="shared" si="195"/>
        <v>33</v>
      </c>
    </row>
    <row r="340" spans="1:34">
      <c r="A340" s="1" t="s">
        <v>694</v>
      </c>
      <c r="B340" s="1" t="s">
        <v>72</v>
      </c>
      <c r="C340" s="6" t="s">
        <v>699</v>
      </c>
      <c r="D340" s="6" t="s">
        <v>696</v>
      </c>
      <c r="E340" s="6" t="s">
        <v>307</v>
      </c>
      <c r="F340" s="6" t="s">
        <v>91</v>
      </c>
      <c r="G340" s="6" t="s">
        <v>691</v>
      </c>
      <c r="H340" s="6" t="s">
        <v>697</v>
      </c>
      <c r="J340" s="1" t="str">
        <f t="shared" si="179"/>
        <v>001011</v>
      </c>
      <c r="K340" s="1">
        <f t="shared" si="180"/>
        <v>3</v>
      </c>
      <c r="L340" s="6" t="str">
        <f t="shared" si="181"/>
        <v>00000</v>
      </c>
      <c r="M340" s="1">
        <f t="shared" si="182"/>
        <v>21</v>
      </c>
      <c r="N340" s="6" t="str">
        <f t="shared" si="183"/>
        <v>00</v>
      </c>
      <c r="O340" s="1">
        <f t="shared" si="184"/>
        <v>9</v>
      </c>
      <c r="P340" s="1">
        <f>IF(HEX2DEC(LEFT(E340,4))&gt;=32768,HEX2DEC(LEFT(E340,4))-65536,HEX2DEC(LEFT(E340,4)))/Codes!$N$2</f>
        <v>3.2</v>
      </c>
      <c r="Q340" s="1">
        <f>IF(HEX2DEC(RIGHT(E340,4))&gt;=32768,HEX2DEC(RIGHT(E340,4))-65536,HEX2DEC(RIGHT(E340,4)))/Codes!$N$2</f>
        <v>0</v>
      </c>
      <c r="R340" s="1">
        <f>IF(HEX2DEC(LEFT(F340,4))&gt;=32768,HEX2DEC(LEFT(F340,4))-65536,HEX2DEC(LEFT(F340,4)))/Codes!$N$2</f>
        <v>0</v>
      </c>
      <c r="S340" s="1">
        <f>IF(HEX2DEC(RIGHT(F340,4))&gt;=32768,HEX2DEC(RIGHT(F340,4))-65536,HEX2DEC(RIGHT(F340,4)))/Codes!$N$2</f>
        <v>0</v>
      </c>
      <c r="T340" s="18">
        <f t="shared" si="185"/>
        <v>361</v>
      </c>
      <c r="U340" s="1">
        <f t="shared" si="186"/>
        <v>150</v>
      </c>
      <c r="V340" s="1">
        <f t="shared" si="187"/>
        <v>0</v>
      </c>
      <c r="W340" s="1" t="str">
        <f t="shared" si="188"/>
        <v>101</v>
      </c>
      <c r="X340" s="1">
        <f t="shared" si="189"/>
        <v>3</v>
      </c>
      <c r="Y340" s="1">
        <f t="shared" si="190"/>
        <v>8</v>
      </c>
      <c r="Z340" s="1" t="str">
        <f>VLOOKUP(BIN2DEC(MID(HEX2BIN(MID(H340,3,2),8),2,5)),Codes!$E$1:$F$18,2)</f>
        <v>Flower</v>
      </c>
      <c r="AA340" s="6" t="str">
        <f t="shared" si="191"/>
        <v>0</v>
      </c>
      <c r="AB340" s="1">
        <f t="shared" si="192"/>
        <v>4</v>
      </c>
      <c r="AC340" s="1" t="str">
        <f>VLOOKUP(BIN2DEC(RIGHT(HEX2BIN(MID(H340,6,1),4),1)&amp;LEFT(HEX2BIN(MID(H340,7,1),4),1)),Codes!$K$1:$L$5,2)</f>
        <v>L</v>
      </c>
      <c r="AD340" s="1" t="str">
        <f>VLOOKUP(BIN2DEC(RIGHT(HEX2BIN(MID(H340,7,1),4),3)&amp;LEFT(HEX2BIN(MID(H340,8,1),4),2)),Codes!$H$2:$I$33,2)</f>
        <v>Punch</v>
      </c>
      <c r="AE340" s="1" t="str">
        <f t="shared" si="193"/>
        <v>1</v>
      </c>
      <c r="AF340" s="1" t="str">
        <f t="shared" si="194"/>
        <v>1</v>
      </c>
      <c r="AH340" s="6">
        <f t="shared" si="195"/>
        <v>65</v>
      </c>
    </row>
    <row r="341" spans="1:34">
      <c r="A341" s="1" t="s">
        <v>698</v>
      </c>
      <c r="B341" s="1" t="s">
        <v>72</v>
      </c>
      <c r="C341" s="6" t="s">
        <v>695</v>
      </c>
      <c r="D341" s="6" t="s">
        <v>677</v>
      </c>
      <c r="E341" s="6" t="s">
        <v>307</v>
      </c>
      <c r="F341" s="6" t="s">
        <v>91</v>
      </c>
      <c r="G341" s="6" t="s">
        <v>557</v>
      </c>
      <c r="H341" s="6" t="s">
        <v>700</v>
      </c>
      <c r="J341" s="1" t="str">
        <f t="shared" si="179"/>
        <v>001011</v>
      </c>
      <c r="K341" s="1">
        <f t="shared" si="180"/>
        <v>3</v>
      </c>
      <c r="L341" s="6" t="str">
        <f t="shared" si="181"/>
        <v>00000</v>
      </c>
      <c r="M341" s="1">
        <f t="shared" si="182"/>
        <v>21</v>
      </c>
      <c r="N341" s="6" t="str">
        <f t="shared" si="183"/>
        <v>00</v>
      </c>
      <c r="O341" s="1">
        <f t="shared" si="184"/>
        <v>6</v>
      </c>
      <c r="P341" s="1">
        <f>IF(HEX2DEC(LEFT(E341,4))&gt;=32768,HEX2DEC(LEFT(E341,4))-65536,HEX2DEC(LEFT(E341,4)))/Codes!$N$2</f>
        <v>3.2</v>
      </c>
      <c r="Q341" s="1">
        <f>IF(HEX2DEC(RIGHT(E341,4))&gt;=32768,HEX2DEC(RIGHT(E341,4))-65536,HEX2DEC(RIGHT(E341,4)))/Codes!$N$2</f>
        <v>0</v>
      </c>
      <c r="R341" s="1">
        <f>IF(HEX2DEC(LEFT(F341,4))&gt;=32768,HEX2DEC(LEFT(F341,4))-65536,HEX2DEC(LEFT(F341,4)))/Codes!$N$2</f>
        <v>0</v>
      </c>
      <c r="S341" s="1">
        <f>IF(HEX2DEC(RIGHT(F341,4))&gt;=32768,HEX2DEC(RIGHT(F341,4))-65536,HEX2DEC(RIGHT(F341,4)))/Codes!$N$2</f>
        <v>0</v>
      </c>
      <c r="T341" s="18">
        <f t="shared" si="185"/>
        <v>361</v>
      </c>
      <c r="U341" s="1">
        <f t="shared" si="186"/>
        <v>100</v>
      </c>
      <c r="V341" s="1">
        <f t="shared" si="187"/>
        <v>0</v>
      </c>
      <c r="W341" s="1" t="str">
        <f t="shared" si="188"/>
        <v>101</v>
      </c>
      <c r="X341" s="1">
        <f t="shared" si="189"/>
        <v>3</v>
      </c>
      <c r="Y341" s="1">
        <f t="shared" si="190"/>
        <v>8</v>
      </c>
      <c r="Z341" s="1" t="str">
        <f>VLOOKUP(BIN2DEC(MID(HEX2BIN(MID(H341,3,2),8),2,5)),Codes!$E$1:$F$18,2)</f>
        <v>Flower</v>
      </c>
      <c r="AA341" s="6" t="str">
        <f t="shared" si="191"/>
        <v>0</v>
      </c>
      <c r="AB341" s="1">
        <f t="shared" si="192"/>
        <v>0</v>
      </c>
      <c r="AC341" s="1" t="str">
        <f>VLOOKUP(BIN2DEC(RIGHT(HEX2BIN(MID(H341,6,1),4),1)&amp;LEFT(HEX2BIN(MID(H341,7,1),4),1)),Codes!$K$1:$L$5,2)</f>
        <v>L</v>
      </c>
      <c r="AD341" s="1" t="str">
        <f>VLOOKUP(BIN2DEC(RIGHT(HEX2BIN(MID(H341,7,1),4),3)&amp;LEFT(HEX2BIN(MID(H341,8,1),4),2)),Codes!$H$2:$I$33,2)</f>
        <v>Punch</v>
      </c>
      <c r="AE341" s="1" t="str">
        <f t="shared" si="193"/>
        <v>1</v>
      </c>
      <c r="AF341" s="1" t="str">
        <f t="shared" si="194"/>
        <v>1</v>
      </c>
      <c r="AH341" s="6">
        <f t="shared" si="195"/>
        <v>65</v>
      </c>
    </row>
    <row r="342" spans="1:34">
      <c r="A342" s="1" t="s">
        <v>701</v>
      </c>
      <c r="B342" s="1" t="s">
        <v>72</v>
      </c>
      <c r="C342" s="6" t="s">
        <v>4626</v>
      </c>
      <c r="D342" s="6" t="s">
        <v>702</v>
      </c>
      <c r="E342" s="6" t="s">
        <v>265</v>
      </c>
      <c r="F342" s="6" t="s">
        <v>703</v>
      </c>
      <c r="G342" s="6" t="s">
        <v>704</v>
      </c>
      <c r="H342" s="6" t="s">
        <v>705</v>
      </c>
      <c r="J342" s="1" t="str">
        <f t="shared" si="179"/>
        <v>001011</v>
      </c>
      <c r="K342" s="1">
        <f t="shared" si="180"/>
        <v>0</v>
      </c>
      <c r="L342" s="6" t="str">
        <f t="shared" si="181"/>
        <v>00000</v>
      </c>
      <c r="M342" s="1">
        <f t="shared" si="182"/>
        <v>0</v>
      </c>
      <c r="N342" s="6" t="str">
        <f t="shared" si="183"/>
        <v>00</v>
      </c>
      <c r="O342" s="1">
        <f t="shared" si="184"/>
        <v>1</v>
      </c>
      <c r="P342" s="1">
        <f>IF(HEX2DEC(LEFT(E342,4))&gt;=32768,HEX2DEC(LEFT(E342,4))-65536,HEX2DEC(LEFT(E342,4)))/Codes!$N$2</f>
        <v>2.4</v>
      </c>
      <c r="Q342" s="1">
        <f>IF(HEX2DEC(RIGHT(E342,4))&gt;=32768,HEX2DEC(RIGHT(E342,4))-65536,HEX2DEC(RIGHT(E342,4)))/Codes!$N$2</f>
        <v>0</v>
      </c>
      <c r="R342" s="1">
        <f>IF(HEX2DEC(LEFT(F342,4))&gt;=32768,HEX2DEC(LEFT(F342,4))-65536,HEX2DEC(LEFT(F342,4)))/Codes!$N$2</f>
        <v>2</v>
      </c>
      <c r="S342" s="1">
        <f>IF(HEX2DEC(RIGHT(F342,4))&gt;=32768,HEX2DEC(RIGHT(F342,4))-65536,HEX2DEC(RIGHT(F342,4)))/Codes!$N$2</f>
        <v>5.6</v>
      </c>
      <c r="T342" s="18">
        <f t="shared" si="185"/>
        <v>100</v>
      </c>
      <c r="U342" s="1">
        <f t="shared" si="186"/>
        <v>100</v>
      </c>
      <c r="V342" s="1">
        <f t="shared" si="187"/>
        <v>0</v>
      </c>
      <c r="W342" s="1" t="str">
        <f t="shared" si="188"/>
        <v>100</v>
      </c>
      <c r="X342" s="1">
        <f t="shared" si="189"/>
        <v>3</v>
      </c>
      <c r="Y342" s="1">
        <f t="shared" si="190"/>
        <v>80</v>
      </c>
      <c r="Z342" s="1" t="str">
        <f>VLOOKUP(BIN2DEC(MID(HEX2BIN(MID(H342,3,2),8),2,5)),Codes!$E$1:$F$18,2)</f>
        <v>Normal</v>
      </c>
      <c r="AA342" s="6" t="str">
        <f t="shared" si="191"/>
        <v>0</v>
      </c>
      <c r="AB342" s="1">
        <f t="shared" si="192"/>
        <v>3</v>
      </c>
      <c r="AC342" s="1" t="str">
        <f>VLOOKUP(BIN2DEC(RIGHT(HEX2BIN(MID(H342,6,1),4),1)&amp;LEFT(HEX2BIN(MID(H342,7,1),4),1)),Codes!$K$1:$L$5,2)</f>
        <v>S</v>
      </c>
      <c r="AD342" s="1" t="str">
        <f>VLOOKUP(BIN2DEC(RIGHT(HEX2BIN(MID(H342,7,1),4),3)&amp;LEFT(HEX2BIN(MID(H342,8,1),4),2)),Codes!$H$2:$I$33,2)</f>
        <v>Kick</v>
      </c>
      <c r="AE342" s="1" t="str">
        <f t="shared" si="193"/>
        <v>1</v>
      </c>
      <c r="AF342" s="1" t="str">
        <f t="shared" si="194"/>
        <v>1</v>
      </c>
      <c r="AH342" s="6">
        <f t="shared" si="195"/>
        <v>2</v>
      </c>
    </row>
    <row r="343" spans="1:34">
      <c r="A343" s="1" t="s">
        <v>706</v>
      </c>
      <c r="B343" s="1" t="s">
        <v>72</v>
      </c>
      <c r="C343" s="6" t="s">
        <v>4626</v>
      </c>
      <c r="D343" s="6" t="s">
        <v>707</v>
      </c>
      <c r="E343" s="6" t="s">
        <v>265</v>
      </c>
      <c r="F343" s="6" t="s">
        <v>708</v>
      </c>
      <c r="G343" s="6" t="s">
        <v>704</v>
      </c>
      <c r="H343" s="6" t="s">
        <v>705</v>
      </c>
      <c r="J343" s="1" t="str">
        <f t="shared" si="179"/>
        <v>001011</v>
      </c>
      <c r="K343" s="1">
        <f t="shared" si="180"/>
        <v>1</v>
      </c>
      <c r="L343" s="6" t="str">
        <f t="shared" si="181"/>
        <v>00000</v>
      </c>
      <c r="M343" s="1">
        <f t="shared" si="182"/>
        <v>0</v>
      </c>
      <c r="N343" s="6" t="str">
        <f t="shared" si="183"/>
        <v>00</v>
      </c>
      <c r="O343" s="1">
        <f t="shared" si="184"/>
        <v>1</v>
      </c>
      <c r="P343" s="1">
        <f>IF(HEX2DEC(LEFT(E343,4))&gt;=32768,HEX2DEC(LEFT(E343,4))-65536,HEX2DEC(LEFT(E343,4)))/Codes!$N$2</f>
        <v>2.4</v>
      </c>
      <c r="Q343" s="1">
        <f>IF(HEX2DEC(RIGHT(E343,4))&gt;=32768,HEX2DEC(RIGHT(E343,4))-65536,HEX2DEC(RIGHT(E343,4)))/Codes!$N$2</f>
        <v>0</v>
      </c>
      <c r="R343" s="1">
        <f>IF(HEX2DEC(LEFT(F343,4))&gt;=32768,HEX2DEC(LEFT(F343,4))-65536,HEX2DEC(LEFT(F343,4)))/Codes!$N$2</f>
        <v>2</v>
      </c>
      <c r="S343" s="1">
        <f>IF(HEX2DEC(RIGHT(F343,4))&gt;=32768,HEX2DEC(RIGHT(F343,4))-65536,HEX2DEC(RIGHT(F343,4)))/Codes!$N$2</f>
        <v>-5.6</v>
      </c>
      <c r="T343" s="18">
        <f t="shared" si="185"/>
        <v>100</v>
      </c>
      <c r="U343" s="1">
        <f t="shared" si="186"/>
        <v>100</v>
      </c>
      <c r="V343" s="1">
        <f t="shared" si="187"/>
        <v>0</v>
      </c>
      <c r="W343" s="1" t="str">
        <f t="shared" si="188"/>
        <v>100</v>
      </c>
      <c r="X343" s="1">
        <f t="shared" si="189"/>
        <v>3</v>
      </c>
      <c r="Y343" s="1">
        <f t="shared" si="190"/>
        <v>80</v>
      </c>
      <c r="Z343" s="1" t="str">
        <f>VLOOKUP(BIN2DEC(MID(HEX2BIN(MID(H343,3,2),8),2,5)),Codes!$E$1:$F$18,2)</f>
        <v>Normal</v>
      </c>
      <c r="AA343" s="6" t="str">
        <f t="shared" si="191"/>
        <v>0</v>
      </c>
      <c r="AB343" s="1">
        <f t="shared" si="192"/>
        <v>3</v>
      </c>
      <c r="AC343" s="1" t="str">
        <f>VLOOKUP(BIN2DEC(RIGHT(HEX2BIN(MID(H343,6,1),4),1)&amp;LEFT(HEX2BIN(MID(H343,7,1),4),1)),Codes!$K$1:$L$5,2)</f>
        <v>S</v>
      </c>
      <c r="AD343" s="1" t="str">
        <f>VLOOKUP(BIN2DEC(RIGHT(HEX2BIN(MID(H343,7,1),4),3)&amp;LEFT(HEX2BIN(MID(H343,8,1),4),2)),Codes!$H$2:$I$33,2)</f>
        <v>Kick</v>
      </c>
      <c r="AE343" s="1" t="str">
        <f t="shared" si="193"/>
        <v>1</v>
      </c>
      <c r="AF343" s="1" t="str">
        <f t="shared" si="194"/>
        <v>1</v>
      </c>
      <c r="AH343" s="6">
        <f t="shared" si="195"/>
        <v>2</v>
      </c>
    </row>
    <row r="344" spans="1:34">
      <c r="A344" s="1" t="s">
        <v>709</v>
      </c>
      <c r="B344" s="1" t="s">
        <v>72</v>
      </c>
      <c r="C344" s="6" t="s">
        <v>4626</v>
      </c>
      <c r="D344" s="6" t="s">
        <v>710</v>
      </c>
      <c r="E344" s="6" t="s">
        <v>265</v>
      </c>
      <c r="F344" s="6" t="s">
        <v>711</v>
      </c>
      <c r="G344" s="6" t="s">
        <v>712</v>
      </c>
      <c r="H344" s="6" t="s">
        <v>713</v>
      </c>
      <c r="J344" s="1" t="str">
        <f t="shared" si="179"/>
        <v>001011</v>
      </c>
      <c r="K344" s="1">
        <f t="shared" si="180"/>
        <v>2</v>
      </c>
      <c r="L344" s="6" t="str">
        <f t="shared" si="181"/>
        <v>00000</v>
      </c>
      <c r="M344" s="1">
        <f t="shared" si="182"/>
        <v>0</v>
      </c>
      <c r="N344" s="6" t="str">
        <f t="shared" si="183"/>
        <v>00</v>
      </c>
      <c r="O344" s="1">
        <f t="shared" si="184"/>
        <v>1</v>
      </c>
      <c r="P344" s="1">
        <f>IF(HEX2DEC(LEFT(E344,4))&gt;=32768,HEX2DEC(LEFT(E344,4))-65536,HEX2DEC(LEFT(E344,4)))/Codes!$N$2</f>
        <v>2.4</v>
      </c>
      <c r="Q344" s="1">
        <f>IF(HEX2DEC(RIGHT(E344,4))&gt;=32768,HEX2DEC(RIGHT(E344,4))-65536,HEX2DEC(RIGHT(E344,4)))/Codes!$N$2</f>
        <v>0</v>
      </c>
      <c r="R344" s="1">
        <f>IF(HEX2DEC(LEFT(F344,4))&gt;=32768,HEX2DEC(LEFT(F344,4))-65536,HEX2DEC(LEFT(F344,4)))/Codes!$N$2</f>
        <v>13.2</v>
      </c>
      <c r="S344" s="1">
        <f>IF(HEX2DEC(RIGHT(F344,4))&gt;=32768,HEX2DEC(RIGHT(F344,4))-65536,HEX2DEC(RIGHT(F344,4)))/Codes!$N$2</f>
        <v>5.6</v>
      </c>
      <c r="T344" s="18">
        <f t="shared" si="185"/>
        <v>130</v>
      </c>
      <c r="U344" s="1">
        <f t="shared" si="186"/>
        <v>100</v>
      </c>
      <c r="V344" s="1">
        <f t="shared" si="187"/>
        <v>0</v>
      </c>
      <c r="W344" s="1" t="str">
        <f t="shared" si="188"/>
        <v>100</v>
      </c>
      <c r="X344" s="1">
        <f t="shared" si="189"/>
        <v>3</v>
      </c>
      <c r="Y344" s="1">
        <f t="shared" si="190"/>
        <v>40</v>
      </c>
      <c r="Z344" s="1" t="str">
        <f>VLOOKUP(BIN2DEC(MID(HEX2BIN(MID(H344,3,2),8),2,5)),Codes!$E$1:$F$18,2)</f>
        <v>Normal</v>
      </c>
      <c r="AA344" s="6" t="str">
        <f t="shared" si="191"/>
        <v>0</v>
      </c>
      <c r="AB344" s="1">
        <f t="shared" si="192"/>
        <v>3</v>
      </c>
      <c r="AC344" s="1" t="str">
        <f>VLOOKUP(BIN2DEC(RIGHT(HEX2BIN(MID(H344,6,1),4),1)&amp;LEFT(HEX2BIN(MID(H344,7,1),4),1)),Codes!$K$1:$L$5,2)</f>
        <v>S</v>
      </c>
      <c r="AD344" s="1" t="str">
        <f>VLOOKUP(BIN2DEC(RIGHT(HEX2BIN(MID(H344,7,1),4),3)&amp;LEFT(HEX2BIN(MID(H344,8,1),4),2)),Codes!$H$2:$I$33,2)</f>
        <v>Kick</v>
      </c>
      <c r="AE344" s="1" t="str">
        <f t="shared" si="193"/>
        <v>1</v>
      </c>
      <c r="AF344" s="1" t="str">
        <f t="shared" si="194"/>
        <v>1</v>
      </c>
      <c r="AH344" s="6">
        <f t="shared" si="195"/>
        <v>2</v>
      </c>
    </row>
    <row r="345" spans="1:34">
      <c r="A345" s="1" t="s">
        <v>714</v>
      </c>
      <c r="B345" s="1" t="s">
        <v>72</v>
      </c>
      <c r="C345" s="6" t="s">
        <v>4626</v>
      </c>
      <c r="D345" s="6" t="s">
        <v>715</v>
      </c>
      <c r="E345" s="6" t="s">
        <v>265</v>
      </c>
      <c r="F345" s="6" t="s">
        <v>716</v>
      </c>
      <c r="G345" s="6" t="s">
        <v>712</v>
      </c>
      <c r="H345" s="6" t="s">
        <v>713</v>
      </c>
      <c r="J345" s="1" t="str">
        <f t="shared" si="179"/>
        <v>001011</v>
      </c>
      <c r="K345" s="1">
        <f t="shared" si="180"/>
        <v>3</v>
      </c>
      <c r="L345" s="6" t="str">
        <f t="shared" si="181"/>
        <v>00000</v>
      </c>
      <c r="M345" s="1">
        <f t="shared" si="182"/>
        <v>0</v>
      </c>
      <c r="N345" s="6" t="str">
        <f t="shared" si="183"/>
        <v>00</v>
      </c>
      <c r="O345" s="1">
        <f t="shared" si="184"/>
        <v>1</v>
      </c>
      <c r="P345" s="1">
        <f>IF(HEX2DEC(LEFT(E345,4))&gt;=32768,HEX2DEC(LEFT(E345,4))-65536,HEX2DEC(LEFT(E345,4)))/Codes!$N$2</f>
        <v>2.4</v>
      </c>
      <c r="Q345" s="1">
        <f>IF(HEX2DEC(RIGHT(E345,4))&gt;=32768,HEX2DEC(RIGHT(E345,4))-65536,HEX2DEC(RIGHT(E345,4)))/Codes!$N$2</f>
        <v>0</v>
      </c>
      <c r="R345" s="1">
        <f>IF(HEX2DEC(LEFT(F345,4))&gt;=32768,HEX2DEC(LEFT(F345,4))-65536,HEX2DEC(LEFT(F345,4)))/Codes!$N$2</f>
        <v>13.2</v>
      </c>
      <c r="S345" s="1">
        <f>IF(HEX2DEC(RIGHT(F345,4))&gt;=32768,HEX2DEC(RIGHT(F345,4))-65536,HEX2DEC(RIGHT(F345,4)))/Codes!$N$2</f>
        <v>-5.6</v>
      </c>
      <c r="T345" s="18">
        <f t="shared" si="185"/>
        <v>130</v>
      </c>
      <c r="U345" s="1">
        <f t="shared" si="186"/>
        <v>100</v>
      </c>
      <c r="V345" s="1">
        <f t="shared" si="187"/>
        <v>0</v>
      </c>
      <c r="W345" s="1" t="str">
        <f t="shared" si="188"/>
        <v>100</v>
      </c>
      <c r="X345" s="1">
        <f t="shared" si="189"/>
        <v>3</v>
      </c>
      <c r="Y345" s="1">
        <f t="shared" si="190"/>
        <v>40</v>
      </c>
      <c r="Z345" s="1" t="str">
        <f>VLOOKUP(BIN2DEC(MID(HEX2BIN(MID(H345,3,2),8),2,5)),Codes!$E$1:$F$18,2)</f>
        <v>Normal</v>
      </c>
      <c r="AA345" s="6" t="str">
        <f t="shared" si="191"/>
        <v>0</v>
      </c>
      <c r="AB345" s="1">
        <f t="shared" si="192"/>
        <v>3</v>
      </c>
      <c r="AC345" s="1" t="str">
        <f>VLOOKUP(BIN2DEC(RIGHT(HEX2BIN(MID(H345,6,1),4),1)&amp;LEFT(HEX2BIN(MID(H345,7,1),4),1)),Codes!$K$1:$L$5,2)</f>
        <v>S</v>
      </c>
      <c r="AD345" s="1" t="str">
        <f>VLOOKUP(BIN2DEC(RIGHT(HEX2BIN(MID(H345,7,1),4),3)&amp;LEFT(HEX2BIN(MID(H345,8,1),4),2)),Codes!$H$2:$I$33,2)</f>
        <v>Kick</v>
      </c>
      <c r="AE345" s="1" t="str">
        <f t="shared" si="193"/>
        <v>1</v>
      </c>
      <c r="AF345" s="1" t="str">
        <f t="shared" si="194"/>
        <v>1</v>
      </c>
      <c r="AH345" s="6">
        <f t="shared" si="195"/>
        <v>2</v>
      </c>
    </row>
    <row r="346" spans="1:34">
      <c r="A346" s="1" t="s">
        <v>717</v>
      </c>
      <c r="B346" s="1" t="s">
        <v>72</v>
      </c>
      <c r="C346" s="6" t="s">
        <v>4627</v>
      </c>
      <c r="D346" s="6" t="s">
        <v>702</v>
      </c>
      <c r="E346" s="6" t="s">
        <v>265</v>
      </c>
      <c r="F346" s="6" t="s">
        <v>703</v>
      </c>
      <c r="G346" s="6" t="s">
        <v>704</v>
      </c>
      <c r="H346" s="6" t="s">
        <v>705</v>
      </c>
      <c r="J346" s="1" t="str">
        <f t="shared" si="179"/>
        <v>001011</v>
      </c>
      <c r="K346" s="1">
        <f t="shared" si="180"/>
        <v>0</v>
      </c>
      <c r="L346" s="6" t="str">
        <f t="shared" si="181"/>
        <v>00000</v>
      </c>
      <c r="M346" s="1">
        <f t="shared" si="182"/>
        <v>0</v>
      </c>
      <c r="N346" s="6" t="str">
        <f t="shared" si="183"/>
        <v>00</v>
      </c>
      <c r="O346" s="1">
        <f t="shared" si="184"/>
        <v>1</v>
      </c>
      <c r="P346" s="1">
        <f>IF(HEX2DEC(LEFT(E346,4))&gt;=32768,HEX2DEC(LEFT(E346,4))-65536,HEX2DEC(LEFT(E346,4)))/Codes!$N$2</f>
        <v>2.4</v>
      </c>
      <c r="Q346" s="1">
        <f>IF(HEX2DEC(RIGHT(E346,4))&gt;=32768,HEX2DEC(RIGHT(E346,4))-65536,HEX2DEC(RIGHT(E346,4)))/Codes!$N$2</f>
        <v>0</v>
      </c>
      <c r="R346" s="1">
        <f>IF(HEX2DEC(LEFT(F346,4))&gt;=32768,HEX2DEC(LEFT(F346,4))-65536,HEX2DEC(LEFT(F346,4)))/Codes!$N$2</f>
        <v>2</v>
      </c>
      <c r="S346" s="1">
        <f>IF(HEX2DEC(RIGHT(F346,4))&gt;=32768,HEX2DEC(RIGHT(F346,4))-65536,HEX2DEC(RIGHT(F346,4)))/Codes!$N$2</f>
        <v>5.6</v>
      </c>
      <c r="T346" s="18">
        <f t="shared" si="185"/>
        <v>100</v>
      </c>
      <c r="U346" s="1">
        <f t="shared" si="186"/>
        <v>100</v>
      </c>
      <c r="V346" s="1">
        <f t="shared" si="187"/>
        <v>0</v>
      </c>
      <c r="W346" s="1" t="str">
        <f t="shared" si="188"/>
        <v>100</v>
      </c>
      <c r="X346" s="1">
        <f t="shared" si="189"/>
        <v>3</v>
      </c>
      <c r="Y346" s="1">
        <f t="shared" si="190"/>
        <v>80</v>
      </c>
      <c r="Z346" s="1" t="str">
        <f>VLOOKUP(BIN2DEC(MID(HEX2BIN(MID(H346,3,2),8),2,5)),Codes!$E$1:$F$18,2)</f>
        <v>Normal</v>
      </c>
      <c r="AA346" s="6" t="str">
        <f t="shared" si="191"/>
        <v>0</v>
      </c>
      <c r="AB346" s="1">
        <f t="shared" si="192"/>
        <v>3</v>
      </c>
      <c r="AC346" s="1" t="str">
        <f>VLOOKUP(BIN2DEC(RIGHT(HEX2BIN(MID(H346,6,1),4),1)&amp;LEFT(HEX2BIN(MID(H346,7,1),4),1)),Codes!$K$1:$L$5,2)</f>
        <v>S</v>
      </c>
      <c r="AD346" s="1" t="str">
        <f>VLOOKUP(BIN2DEC(RIGHT(HEX2BIN(MID(H346,7,1),4),3)&amp;LEFT(HEX2BIN(MID(H346,8,1),4),2)),Codes!$H$2:$I$33,2)</f>
        <v>Kick</v>
      </c>
      <c r="AE346" s="1" t="str">
        <f t="shared" si="193"/>
        <v>1</v>
      </c>
      <c r="AF346" s="1" t="str">
        <f t="shared" si="194"/>
        <v>1</v>
      </c>
      <c r="AH346" s="6">
        <f t="shared" si="195"/>
        <v>2</v>
      </c>
    </row>
    <row r="347" spans="1:34">
      <c r="A347" s="1" t="s">
        <v>718</v>
      </c>
      <c r="B347" s="1" t="s">
        <v>72</v>
      </c>
      <c r="C347" s="6" t="s">
        <v>4627</v>
      </c>
      <c r="D347" s="6" t="s">
        <v>707</v>
      </c>
      <c r="E347" s="6" t="s">
        <v>265</v>
      </c>
      <c r="F347" s="6" t="s">
        <v>708</v>
      </c>
      <c r="G347" s="6" t="s">
        <v>704</v>
      </c>
      <c r="H347" s="6" t="s">
        <v>705</v>
      </c>
      <c r="J347" s="1" t="str">
        <f t="shared" si="179"/>
        <v>001011</v>
      </c>
      <c r="K347" s="1">
        <f t="shared" si="180"/>
        <v>1</v>
      </c>
      <c r="L347" s="6" t="str">
        <f t="shared" si="181"/>
        <v>00000</v>
      </c>
      <c r="M347" s="1">
        <f t="shared" si="182"/>
        <v>0</v>
      </c>
      <c r="N347" s="6" t="str">
        <f t="shared" si="183"/>
        <v>00</v>
      </c>
      <c r="O347" s="1">
        <f t="shared" si="184"/>
        <v>1</v>
      </c>
      <c r="P347" s="1">
        <f>IF(HEX2DEC(LEFT(E347,4))&gt;=32768,HEX2DEC(LEFT(E347,4))-65536,HEX2DEC(LEFT(E347,4)))/Codes!$N$2</f>
        <v>2.4</v>
      </c>
      <c r="Q347" s="1">
        <f>IF(HEX2DEC(RIGHT(E347,4))&gt;=32768,HEX2DEC(RIGHT(E347,4))-65536,HEX2DEC(RIGHT(E347,4)))/Codes!$N$2</f>
        <v>0</v>
      </c>
      <c r="R347" s="1">
        <f>IF(HEX2DEC(LEFT(F347,4))&gt;=32768,HEX2DEC(LEFT(F347,4))-65536,HEX2DEC(LEFT(F347,4)))/Codes!$N$2</f>
        <v>2</v>
      </c>
      <c r="S347" s="1">
        <f>IF(HEX2DEC(RIGHT(F347,4))&gt;=32768,HEX2DEC(RIGHT(F347,4))-65536,HEX2DEC(RIGHT(F347,4)))/Codes!$N$2</f>
        <v>-5.6</v>
      </c>
      <c r="T347" s="18">
        <f t="shared" si="185"/>
        <v>100</v>
      </c>
      <c r="U347" s="1">
        <f t="shared" si="186"/>
        <v>100</v>
      </c>
      <c r="V347" s="1">
        <f t="shared" si="187"/>
        <v>0</v>
      </c>
      <c r="W347" s="1" t="str">
        <f t="shared" si="188"/>
        <v>100</v>
      </c>
      <c r="X347" s="1">
        <f t="shared" si="189"/>
        <v>3</v>
      </c>
      <c r="Y347" s="1">
        <f t="shared" si="190"/>
        <v>80</v>
      </c>
      <c r="Z347" s="1" t="str">
        <f>VLOOKUP(BIN2DEC(MID(HEX2BIN(MID(H347,3,2),8),2,5)),Codes!$E$1:$F$18,2)</f>
        <v>Normal</v>
      </c>
      <c r="AA347" s="6" t="str">
        <f t="shared" si="191"/>
        <v>0</v>
      </c>
      <c r="AB347" s="1">
        <f t="shared" si="192"/>
        <v>3</v>
      </c>
      <c r="AC347" s="1" t="str">
        <f>VLOOKUP(BIN2DEC(RIGHT(HEX2BIN(MID(H347,6,1),4),1)&amp;LEFT(HEX2BIN(MID(H347,7,1),4),1)),Codes!$K$1:$L$5,2)</f>
        <v>S</v>
      </c>
      <c r="AD347" s="1" t="str">
        <f>VLOOKUP(BIN2DEC(RIGHT(HEX2BIN(MID(H347,7,1),4),3)&amp;LEFT(HEX2BIN(MID(H347,8,1),4),2)),Codes!$H$2:$I$33,2)</f>
        <v>Kick</v>
      </c>
      <c r="AE347" s="1" t="str">
        <f t="shared" si="193"/>
        <v>1</v>
      </c>
      <c r="AF347" s="1" t="str">
        <f t="shared" si="194"/>
        <v>1</v>
      </c>
      <c r="AH347" s="6">
        <f t="shared" si="195"/>
        <v>2</v>
      </c>
    </row>
    <row r="348" spans="1:34">
      <c r="A348" s="1" t="s">
        <v>719</v>
      </c>
      <c r="B348" s="1" t="s">
        <v>72</v>
      </c>
      <c r="C348" s="6" t="s">
        <v>4627</v>
      </c>
      <c r="D348" s="6" t="s">
        <v>710</v>
      </c>
      <c r="E348" s="6" t="s">
        <v>265</v>
      </c>
      <c r="F348" s="6" t="s">
        <v>711</v>
      </c>
      <c r="G348" s="6" t="s">
        <v>712</v>
      </c>
      <c r="H348" s="6" t="s">
        <v>713</v>
      </c>
      <c r="J348" s="1" t="str">
        <f t="shared" si="179"/>
        <v>001011</v>
      </c>
      <c r="K348" s="1">
        <f t="shared" si="180"/>
        <v>2</v>
      </c>
      <c r="L348" s="6" t="str">
        <f t="shared" si="181"/>
        <v>00000</v>
      </c>
      <c r="M348" s="1">
        <f t="shared" si="182"/>
        <v>0</v>
      </c>
      <c r="N348" s="6" t="str">
        <f t="shared" si="183"/>
        <v>00</v>
      </c>
      <c r="O348" s="1">
        <f t="shared" si="184"/>
        <v>1</v>
      </c>
      <c r="P348" s="1">
        <f>IF(HEX2DEC(LEFT(E348,4))&gt;=32768,HEX2DEC(LEFT(E348,4))-65536,HEX2DEC(LEFT(E348,4)))/Codes!$N$2</f>
        <v>2.4</v>
      </c>
      <c r="Q348" s="1">
        <f>IF(HEX2DEC(RIGHT(E348,4))&gt;=32768,HEX2DEC(RIGHT(E348,4))-65536,HEX2DEC(RIGHT(E348,4)))/Codes!$N$2</f>
        <v>0</v>
      </c>
      <c r="R348" s="1">
        <f>IF(HEX2DEC(LEFT(F348,4))&gt;=32768,HEX2DEC(LEFT(F348,4))-65536,HEX2DEC(LEFT(F348,4)))/Codes!$N$2</f>
        <v>13.2</v>
      </c>
      <c r="S348" s="1">
        <f>IF(HEX2DEC(RIGHT(F348,4))&gt;=32768,HEX2DEC(RIGHT(F348,4))-65536,HEX2DEC(RIGHT(F348,4)))/Codes!$N$2</f>
        <v>5.6</v>
      </c>
      <c r="T348" s="18">
        <f t="shared" si="185"/>
        <v>130</v>
      </c>
      <c r="U348" s="1">
        <f t="shared" si="186"/>
        <v>100</v>
      </c>
      <c r="V348" s="1">
        <f t="shared" si="187"/>
        <v>0</v>
      </c>
      <c r="W348" s="1" t="str">
        <f t="shared" si="188"/>
        <v>100</v>
      </c>
      <c r="X348" s="1">
        <f t="shared" si="189"/>
        <v>3</v>
      </c>
      <c r="Y348" s="1">
        <f t="shared" si="190"/>
        <v>40</v>
      </c>
      <c r="Z348" s="1" t="str">
        <f>VLOOKUP(BIN2DEC(MID(HEX2BIN(MID(H348,3,2),8),2,5)),Codes!$E$1:$F$18,2)</f>
        <v>Normal</v>
      </c>
      <c r="AA348" s="6" t="str">
        <f t="shared" si="191"/>
        <v>0</v>
      </c>
      <c r="AB348" s="1">
        <f t="shared" si="192"/>
        <v>3</v>
      </c>
      <c r="AC348" s="1" t="str">
        <f>VLOOKUP(BIN2DEC(RIGHT(HEX2BIN(MID(H348,6,1),4),1)&amp;LEFT(HEX2BIN(MID(H348,7,1),4),1)),Codes!$K$1:$L$5,2)</f>
        <v>S</v>
      </c>
      <c r="AD348" s="1" t="str">
        <f>VLOOKUP(BIN2DEC(RIGHT(HEX2BIN(MID(H348,7,1),4),3)&amp;LEFT(HEX2BIN(MID(H348,8,1),4),2)),Codes!$H$2:$I$33,2)</f>
        <v>Kick</v>
      </c>
      <c r="AE348" s="1" t="str">
        <f t="shared" si="193"/>
        <v>1</v>
      </c>
      <c r="AF348" s="1" t="str">
        <f t="shared" si="194"/>
        <v>1</v>
      </c>
      <c r="AH348" s="6">
        <f t="shared" si="195"/>
        <v>2</v>
      </c>
    </row>
    <row r="349" spans="1:34">
      <c r="A349" s="1" t="s">
        <v>720</v>
      </c>
      <c r="B349" s="1" t="s">
        <v>72</v>
      </c>
      <c r="C349" s="6" t="s">
        <v>4627</v>
      </c>
      <c r="D349" s="6" t="s">
        <v>715</v>
      </c>
      <c r="E349" s="6" t="s">
        <v>265</v>
      </c>
      <c r="F349" s="6" t="s">
        <v>716</v>
      </c>
      <c r="G349" s="6" t="s">
        <v>712</v>
      </c>
      <c r="H349" s="6" t="s">
        <v>713</v>
      </c>
      <c r="J349" s="1" t="str">
        <f t="shared" si="179"/>
        <v>001011</v>
      </c>
      <c r="K349" s="1">
        <f t="shared" si="180"/>
        <v>3</v>
      </c>
      <c r="L349" s="6" t="str">
        <f t="shared" si="181"/>
        <v>00000</v>
      </c>
      <c r="M349" s="1">
        <f t="shared" si="182"/>
        <v>0</v>
      </c>
      <c r="N349" s="6" t="str">
        <f t="shared" si="183"/>
        <v>00</v>
      </c>
      <c r="O349" s="1">
        <f t="shared" si="184"/>
        <v>1</v>
      </c>
      <c r="P349" s="1">
        <f>IF(HEX2DEC(LEFT(E349,4))&gt;=32768,HEX2DEC(LEFT(E349,4))-65536,HEX2DEC(LEFT(E349,4)))/Codes!$N$2</f>
        <v>2.4</v>
      </c>
      <c r="Q349" s="1">
        <f>IF(HEX2DEC(RIGHT(E349,4))&gt;=32768,HEX2DEC(RIGHT(E349,4))-65536,HEX2DEC(RIGHT(E349,4)))/Codes!$N$2</f>
        <v>0</v>
      </c>
      <c r="R349" s="1">
        <f>IF(HEX2DEC(LEFT(F349,4))&gt;=32768,HEX2DEC(LEFT(F349,4))-65536,HEX2DEC(LEFT(F349,4)))/Codes!$N$2</f>
        <v>13.2</v>
      </c>
      <c r="S349" s="1">
        <f>IF(HEX2DEC(RIGHT(F349,4))&gt;=32768,HEX2DEC(RIGHT(F349,4))-65536,HEX2DEC(RIGHT(F349,4)))/Codes!$N$2</f>
        <v>-5.6</v>
      </c>
      <c r="T349" s="18">
        <f t="shared" si="185"/>
        <v>130</v>
      </c>
      <c r="U349" s="1">
        <f t="shared" si="186"/>
        <v>100</v>
      </c>
      <c r="V349" s="1">
        <f t="shared" si="187"/>
        <v>0</v>
      </c>
      <c r="W349" s="1" t="str">
        <f t="shared" si="188"/>
        <v>100</v>
      </c>
      <c r="X349" s="1">
        <f t="shared" si="189"/>
        <v>3</v>
      </c>
      <c r="Y349" s="1">
        <f t="shared" si="190"/>
        <v>40</v>
      </c>
      <c r="Z349" s="1" t="str">
        <f>VLOOKUP(BIN2DEC(MID(HEX2BIN(MID(H349,3,2),8),2,5)),Codes!$E$1:$F$18,2)</f>
        <v>Normal</v>
      </c>
      <c r="AA349" s="6" t="str">
        <f t="shared" si="191"/>
        <v>0</v>
      </c>
      <c r="AB349" s="1">
        <f t="shared" si="192"/>
        <v>3</v>
      </c>
      <c r="AC349" s="1" t="str">
        <f>VLOOKUP(BIN2DEC(RIGHT(HEX2BIN(MID(H349,6,1),4),1)&amp;LEFT(HEX2BIN(MID(H349,7,1),4),1)),Codes!$K$1:$L$5,2)</f>
        <v>S</v>
      </c>
      <c r="AD349" s="1" t="str">
        <f>VLOOKUP(BIN2DEC(RIGHT(HEX2BIN(MID(H349,7,1),4),3)&amp;LEFT(HEX2BIN(MID(H349,8,1),4),2)),Codes!$H$2:$I$33,2)</f>
        <v>Kick</v>
      </c>
      <c r="AE349" s="1" t="str">
        <f t="shared" si="193"/>
        <v>1</v>
      </c>
      <c r="AF349" s="1" t="str">
        <f t="shared" si="194"/>
        <v>1</v>
      </c>
      <c r="AH349" s="6">
        <f t="shared" si="195"/>
        <v>2</v>
      </c>
    </row>
    <row r="350" spans="1:34">
      <c r="A350" s="1" t="s">
        <v>2056</v>
      </c>
      <c r="B350" s="1" t="s">
        <v>88</v>
      </c>
      <c r="C350" s="6" t="s">
        <v>1424</v>
      </c>
      <c r="D350" s="6" t="s">
        <v>2057</v>
      </c>
      <c r="E350" s="6" t="s">
        <v>564</v>
      </c>
      <c r="F350" s="6" t="s">
        <v>565</v>
      </c>
      <c r="G350" s="6" t="s">
        <v>723</v>
      </c>
      <c r="H350" s="6" t="s">
        <v>558</v>
      </c>
      <c r="J350" s="1" t="str">
        <f t="shared" si="179"/>
        <v>001011</v>
      </c>
      <c r="K350" s="1">
        <f t="shared" si="180"/>
        <v>0</v>
      </c>
      <c r="L350" s="6" t="str">
        <f t="shared" si="181"/>
        <v>00000</v>
      </c>
      <c r="M350" s="1">
        <f t="shared" si="182"/>
        <v>68</v>
      </c>
      <c r="N350" s="6" t="str">
        <f t="shared" si="183"/>
        <v>00</v>
      </c>
      <c r="O350" s="1">
        <f t="shared" si="184"/>
        <v>7</v>
      </c>
      <c r="P350" s="1">
        <f>IF(HEX2DEC(LEFT(E350,4))&gt;=32768,HEX2DEC(LEFT(E350,4))-65536,HEX2DEC(LEFT(E350,4)))/Codes!$N$2</f>
        <v>5.1120000000000001</v>
      </c>
      <c r="Q350" s="1">
        <f>IF(HEX2DEC(RIGHT(E350,4))&gt;=32768,HEX2DEC(RIGHT(E350,4))-65536,HEX2DEC(RIGHT(E350,4)))/Codes!$N$2</f>
        <v>0</v>
      </c>
      <c r="R350" s="1">
        <f>IF(HEX2DEC(LEFT(F350,4))&gt;=32768,HEX2DEC(LEFT(F350,4))-65536,HEX2DEC(LEFT(F350,4)))/Codes!$N$2</f>
        <v>13.632</v>
      </c>
      <c r="S350" s="1">
        <f>IF(HEX2DEC(RIGHT(F350,4))&gt;=32768,HEX2DEC(RIGHT(F350,4))-65536,HEX2DEC(RIGHT(F350,4)))/Codes!$N$2</f>
        <v>0</v>
      </c>
      <c r="T350" s="18">
        <f t="shared" si="185"/>
        <v>361</v>
      </c>
      <c r="U350" s="1">
        <f t="shared" si="186"/>
        <v>100</v>
      </c>
      <c r="V350" s="1">
        <f t="shared" si="187"/>
        <v>0</v>
      </c>
      <c r="W350" s="1" t="str">
        <f t="shared" si="188"/>
        <v>101</v>
      </c>
      <c r="X350" s="1">
        <f t="shared" si="189"/>
        <v>0</v>
      </c>
      <c r="Y350" s="1">
        <f t="shared" si="190"/>
        <v>10</v>
      </c>
      <c r="Z350" s="1" t="str">
        <f>VLOOKUP(BIN2DEC(MID(HEX2BIN(MID(H350,3,2),8),2,5)),Codes!$E$1:$F$18,2)</f>
        <v>Slash</v>
      </c>
      <c r="AA350" s="6" t="str">
        <f t="shared" si="191"/>
        <v>0</v>
      </c>
      <c r="AB350" s="1">
        <f t="shared" si="192"/>
        <v>2</v>
      </c>
      <c r="AC350" s="1" t="str">
        <f>VLOOKUP(BIN2DEC(RIGHT(HEX2BIN(MID(H350,6,1),4),1)&amp;LEFT(HEX2BIN(MID(H350,7,1),4),1)),Codes!$K$1:$L$5,2)</f>
        <v>M</v>
      </c>
      <c r="AD350" s="1" t="str">
        <f>VLOOKUP(BIN2DEC(RIGHT(HEX2BIN(MID(H350,7,1),4),3)&amp;LEFT(HEX2BIN(MID(H350,8,1),4),2)),Codes!$H$2:$I$33,2)</f>
        <v>Slash</v>
      </c>
      <c r="AE350" s="1" t="str">
        <f t="shared" si="193"/>
        <v>1</v>
      </c>
      <c r="AF350" s="1" t="str">
        <f t="shared" si="194"/>
        <v>1</v>
      </c>
      <c r="AH350" s="6">
        <f t="shared" si="195"/>
        <v>35</v>
      </c>
    </row>
    <row r="351" spans="1:34">
      <c r="A351" s="1" t="s">
        <v>2058</v>
      </c>
      <c r="B351" s="1" t="s">
        <v>88</v>
      </c>
      <c r="C351" s="6" t="s">
        <v>1424</v>
      </c>
      <c r="D351" s="6" t="s">
        <v>2059</v>
      </c>
      <c r="E351" s="6" t="s">
        <v>564</v>
      </c>
      <c r="F351" s="6" t="s">
        <v>570</v>
      </c>
      <c r="G351" s="6" t="s">
        <v>557</v>
      </c>
      <c r="H351" s="6" t="s">
        <v>558</v>
      </c>
      <c r="J351" s="1" t="str">
        <f t="shared" si="179"/>
        <v>001011</v>
      </c>
      <c r="K351" s="1">
        <f t="shared" si="180"/>
        <v>1</v>
      </c>
      <c r="L351" s="6" t="str">
        <f t="shared" si="181"/>
        <v>00000</v>
      </c>
      <c r="M351" s="1">
        <f t="shared" si="182"/>
        <v>68</v>
      </c>
      <c r="N351" s="6" t="str">
        <f t="shared" si="183"/>
        <v>00</v>
      </c>
      <c r="O351" s="1">
        <f t="shared" si="184"/>
        <v>7</v>
      </c>
      <c r="P351" s="1">
        <f>IF(HEX2DEC(LEFT(E351,4))&gt;=32768,HEX2DEC(LEFT(E351,4))-65536,HEX2DEC(LEFT(E351,4)))/Codes!$N$2</f>
        <v>5.1120000000000001</v>
      </c>
      <c r="Q351" s="1">
        <f>IF(HEX2DEC(RIGHT(E351,4))&gt;=32768,HEX2DEC(RIGHT(E351,4))-65536,HEX2DEC(RIGHT(E351,4)))/Codes!$N$2</f>
        <v>0</v>
      </c>
      <c r="R351" s="1">
        <f>IF(HEX2DEC(LEFT(F351,4))&gt;=32768,HEX2DEC(LEFT(F351,4))-65536,HEX2DEC(LEFT(F351,4)))/Codes!$N$2</f>
        <v>6.8159999999999998</v>
      </c>
      <c r="S351" s="1">
        <f>IF(HEX2DEC(RIGHT(F351,4))&gt;=32768,HEX2DEC(RIGHT(F351,4))-65536,HEX2DEC(RIGHT(F351,4)))/Codes!$N$2</f>
        <v>0</v>
      </c>
      <c r="T351" s="18">
        <f t="shared" si="185"/>
        <v>361</v>
      </c>
      <c r="U351" s="1">
        <f t="shared" si="186"/>
        <v>100</v>
      </c>
      <c r="V351" s="1">
        <f t="shared" si="187"/>
        <v>0</v>
      </c>
      <c r="W351" s="1" t="str">
        <f t="shared" si="188"/>
        <v>101</v>
      </c>
      <c r="X351" s="1">
        <f t="shared" si="189"/>
        <v>3</v>
      </c>
      <c r="Y351" s="1">
        <f t="shared" si="190"/>
        <v>10</v>
      </c>
      <c r="Z351" s="1" t="str">
        <f>VLOOKUP(BIN2DEC(MID(HEX2BIN(MID(H351,3,2),8),2,5)),Codes!$E$1:$F$18,2)</f>
        <v>Slash</v>
      </c>
      <c r="AA351" s="6" t="str">
        <f t="shared" si="191"/>
        <v>0</v>
      </c>
      <c r="AB351" s="1">
        <f t="shared" si="192"/>
        <v>2</v>
      </c>
      <c r="AC351" s="1" t="str">
        <f>VLOOKUP(BIN2DEC(RIGHT(HEX2BIN(MID(H351,6,1),4),1)&amp;LEFT(HEX2BIN(MID(H351,7,1),4),1)),Codes!$K$1:$L$5,2)</f>
        <v>M</v>
      </c>
      <c r="AD351" s="1" t="str">
        <f>VLOOKUP(BIN2DEC(RIGHT(HEX2BIN(MID(H351,7,1),4),3)&amp;LEFT(HEX2BIN(MID(H351,8,1),4),2)),Codes!$H$2:$I$33,2)</f>
        <v>Slash</v>
      </c>
      <c r="AE351" s="1" t="str">
        <f t="shared" si="193"/>
        <v>1</v>
      </c>
      <c r="AF351" s="1" t="str">
        <f t="shared" si="194"/>
        <v>1</v>
      </c>
      <c r="AH351" s="6">
        <f t="shared" si="195"/>
        <v>35</v>
      </c>
    </row>
    <row r="352" spans="1:34">
      <c r="A352" s="1" t="s">
        <v>2060</v>
      </c>
      <c r="B352" s="1" t="s">
        <v>88</v>
      </c>
      <c r="C352" s="6" t="s">
        <v>1424</v>
      </c>
      <c r="D352" s="6" t="s">
        <v>2061</v>
      </c>
      <c r="E352" s="6" t="s">
        <v>573</v>
      </c>
      <c r="F352" s="6" t="s">
        <v>91</v>
      </c>
      <c r="G352" s="6" t="s">
        <v>557</v>
      </c>
      <c r="H352" s="6" t="s">
        <v>558</v>
      </c>
      <c r="J352" s="1" t="str">
        <f t="shared" si="179"/>
        <v>001011</v>
      </c>
      <c r="K352" s="1">
        <f t="shared" si="180"/>
        <v>2</v>
      </c>
      <c r="L352" s="6" t="str">
        <f t="shared" si="181"/>
        <v>00000</v>
      </c>
      <c r="M352" s="1">
        <f t="shared" si="182"/>
        <v>68</v>
      </c>
      <c r="N352" s="6" t="str">
        <f t="shared" si="183"/>
        <v>00</v>
      </c>
      <c r="O352" s="1">
        <f t="shared" si="184"/>
        <v>7</v>
      </c>
      <c r="P352" s="1">
        <f>IF(HEX2DEC(LEFT(E352,4))&gt;=32768,HEX2DEC(LEFT(E352,4))-65536,HEX2DEC(LEFT(E352,4)))/Codes!$N$2</f>
        <v>3.4079999999999999</v>
      </c>
      <c r="Q352" s="1">
        <f>IF(HEX2DEC(RIGHT(E352,4))&gt;=32768,HEX2DEC(RIGHT(E352,4))-65536,HEX2DEC(RIGHT(E352,4)))/Codes!$N$2</f>
        <v>0</v>
      </c>
      <c r="R352" s="1">
        <f>IF(HEX2DEC(LEFT(F352,4))&gt;=32768,HEX2DEC(LEFT(F352,4))-65536,HEX2DEC(LEFT(F352,4)))/Codes!$N$2</f>
        <v>0</v>
      </c>
      <c r="S352" s="1">
        <f>IF(HEX2DEC(RIGHT(F352,4))&gt;=32768,HEX2DEC(RIGHT(F352,4))-65536,HEX2DEC(RIGHT(F352,4)))/Codes!$N$2</f>
        <v>0</v>
      </c>
      <c r="T352" s="18">
        <f t="shared" si="185"/>
        <v>361</v>
      </c>
      <c r="U352" s="1">
        <f t="shared" si="186"/>
        <v>100</v>
      </c>
      <c r="V352" s="1">
        <f t="shared" si="187"/>
        <v>0</v>
      </c>
      <c r="W352" s="1" t="str">
        <f t="shared" si="188"/>
        <v>101</v>
      </c>
      <c r="X352" s="1">
        <f t="shared" si="189"/>
        <v>3</v>
      </c>
      <c r="Y352" s="1">
        <f t="shared" si="190"/>
        <v>10</v>
      </c>
      <c r="Z352" s="1" t="str">
        <f>VLOOKUP(BIN2DEC(MID(HEX2BIN(MID(H352,3,2),8),2,5)),Codes!$E$1:$F$18,2)</f>
        <v>Slash</v>
      </c>
      <c r="AA352" s="6" t="str">
        <f t="shared" si="191"/>
        <v>0</v>
      </c>
      <c r="AB352" s="1">
        <f t="shared" si="192"/>
        <v>2</v>
      </c>
      <c r="AC352" s="1" t="str">
        <f>VLOOKUP(BIN2DEC(RIGHT(HEX2BIN(MID(H352,6,1),4),1)&amp;LEFT(HEX2BIN(MID(H352,7,1),4),1)),Codes!$K$1:$L$5,2)</f>
        <v>M</v>
      </c>
      <c r="AD352" s="1" t="str">
        <f>VLOOKUP(BIN2DEC(RIGHT(HEX2BIN(MID(H352,7,1),4),3)&amp;LEFT(HEX2BIN(MID(H352,8,1),4),2)),Codes!$H$2:$I$33,2)</f>
        <v>Slash</v>
      </c>
      <c r="AE352" s="1" t="str">
        <f t="shared" si="193"/>
        <v>1</v>
      </c>
      <c r="AF352" s="1" t="str">
        <f t="shared" si="194"/>
        <v>1</v>
      </c>
      <c r="AH352" s="6">
        <f t="shared" si="195"/>
        <v>35</v>
      </c>
    </row>
    <row r="353" spans="1:34">
      <c r="A353" s="1" t="s">
        <v>2062</v>
      </c>
      <c r="B353" s="1" t="s">
        <v>88</v>
      </c>
      <c r="C353" s="6" t="s">
        <v>1425</v>
      </c>
      <c r="D353" s="6" t="s">
        <v>2063</v>
      </c>
      <c r="E353" s="6" t="s">
        <v>564</v>
      </c>
      <c r="F353" s="6" t="s">
        <v>565</v>
      </c>
      <c r="G353" s="6" t="s">
        <v>723</v>
      </c>
      <c r="H353" s="6" t="s">
        <v>561</v>
      </c>
      <c r="J353" s="1" t="str">
        <f t="shared" si="179"/>
        <v>001011</v>
      </c>
      <c r="K353" s="1">
        <f t="shared" si="180"/>
        <v>0</v>
      </c>
      <c r="L353" s="6" t="str">
        <f t="shared" si="181"/>
        <v>00000</v>
      </c>
      <c r="M353" s="1">
        <f t="shared" si="182"/>
        <v>68</v>
      </c>
      <c r="N353" s="6" t="str">
        <f t="shared" si="183"/>
        <v>00</v>
      </c>
      <c r="O353" s="1">
        <f t="shared" si="184"/>
        <v>11</v>
      </c>
      <c r="P353" s="1">
        <f>IF(HEX2DEC(LEFT(E353,4))&gt;=32768,HEX2DEC(LEFT(E353,4))-65536,HEX2DEC(LEFT(E353,4)))/Codes!$N$2</f>
        <v>5.1120000000000001</v>
      </c>
      <c r="Q353" s="1">
        <f>IF(HEX2DEC(RIGHT(E353,4))&gt;=32768,HEX2DEC(RIGHT(E353,4))-65536,HEX2DEC(RIGHT(E353,4)))/Codes!$N$2</f>
        <v>0</v>
      </c>
      <c r="R353" s="1">
        <f>IF(HEX2DEC(LEFT(F353,4))&gt;=32768,HEX2DEC(LEFT(F353,4))-65536,HEX2DEC(LEFT(F353,4)))/Codes!$N$2</f>
        <v>13.632</v>
      </c>
      <c r="S353" s="1">
        <f>IF(HEX2DEC(RIGHT(F353,4))&gt;=32768,HEX2DEC(RIGHT(F353,4))-65536,HEX2DEC(RIGHT(F353,4)))/Codes!$N$2</f>
        <v>0</v>
      </c>
      <c r="T353" s="18">
        <f t="shared" si="185"/>
        <v>361</v>
      </c>
      <c r="U353" s="1">
        <f t="shared" si="186"/>
        <v>100</v>
      </c>
      <c r="V353" s="1">
        <f t="shared" si="187"/>
        <v>0</v>
      </c>
      <c r="W353" s="1" t="str">
        <f t="shared" si="188"/>
        <v>101</v>
      </c>
      <c r="X353" s="1">
        <f t="shared" si="189"/>
        <v>0</v>
      </c>
      <c r="Y353" s="1">
        <f t="shared" si="190"/>
        <v>15</v>
      </c>
      <c r="Z353" s="1" t="str">
        <f>VLOOKUP(BIN2DEC(MID(HEX2BIN(MID(H353,3,2),8),2,5)),Codes!$E$1:$F$18,2)</f>
        <v>Slash</v>
      </c>
      <c r="AA353" s="6" t="str">
        <f t="shared" si="191"/>
        <v>0</v>
      </c>
      <c r="AB353" s="1">
        <f t="shared" si="192"/>
        <v>4</v>
      </c>
      <c r="AC353" s="1" t="str">
        <f>VLOOKUP(BIN2DEC(RIGHT(HEX2BIN(MID(H353,6,1),4),1)&amp;LEFT(HEX2BIN(MID(H353,7,1),4),1)),Codes!$K$1:$L$5,2)</f>
        <v>L</v>
      </c>
      <c r="AD353" s="1" t="str">
        <f>VLOOKUP(BIN2DEC(RIGHT(HEX2BIN(MID(H353,7,1),4),3)&amp;LEFT(HEX2BIN(MID(H353,8,1),4),2)),Codes!$H$2:$I$33,2)</f>
        <v>Slash</v>
      </c>
      <c r="AE353" s="1" t="str">
        <f t="shared" si="193"/>
        <v>1</v>
      </c>
      <c r="AF353" s="1" t="str">
        <f t="shared" si="194"/>
        <v>1</v>
      </c>
      <c r="AH353" s="6">
        <f t="shared" si="195"/>
        <v>67</v>
      </c>
    </row>
    <row r="354" spans="1:34">
      <c r="A354" s="1" t="s">
        <v>2064</v>
      </c>
      <c r="B354" s="1" t="s">
        <v>88</v>
      </c>
      <c r="C354" s="6" t="s">
        <v>1425</v>
      </c>
      <c r="D354" s="6" t="s">
        <v>2065</v>
      </c>
      <c r="E354" s="6" t="s">
        <v>564</v>
      </c>
      <c r="F354" s="6" t="s">
        <v>570</v>
      </c>
      <c r="G354" s="6" t="s">
        <v>557</v>
      </c>
      <c r="H354" s="6" t="s">
        <v>561</v>
      </c>
      <c r="J354" s="1" t="str">
        <f t="shared" si="179"/>
        <v>001011</v>
      </c>
      <c r="K354" s="1">
        <f t="shared" si="180"/>
        <v>1</v>
      </c>
      <c r="L354" s="6" t="str">
        <f t="shared" si="181"/>
        <v>00000</v>
      </c>
      <c r="M354" s="1">
        <f t="shared" si="182"/>
        <v>68</v>
      </c>
      <c r="N354" s="6" t="str">
        <f t="shared" si="183"/>
        <v>00</v>
      </c>
      <c r="O354" s="1">
        <f t="shared" si="184"/>
        <v>11</v>
      </c>
      <c r="P354" s="1">
        <f>IF(HEX2DEC(LEFT(E354,4))&gt;=32768,HEX2DEC(LEFT(E354,4))-65536,HEX2DEC(LEFT(E354,4)))/Codes!$N$2</f>
        <v>5.1120000000000001</v>
      </c>
      <c r="Q354" s="1">
        <f>IF(HEX2DEC(RIGHT(E354,4))&gt;=32768,HEX2DEC(RIGHT(E354,4))-65536,HEX2DEC(RIGHT(E354,4)))/Codes!$N$2</f>
        <v>0</v>
      </c>
      <c r="R354" s="1">
        <f>IF(HEX2DEC(LEFT(F354,4))&gt;=32768,HEX2DEC(LEFT(F354,4))-65536,HEX2DEC(LEFT(F354,4)))/Codes!$N$2</f>
        <v>6.8159999999999998</v>
      </c>
      <c r="S354" s="1">
        <f>IF(HEX2DEC(RIGHT(F354,4))&gt;=32768,HEX2DEC(RIGHT(F354,4))-65536,HEX2DEC(RIGHT(F354,4)))/Codes!$N$2</f>
        <v>0</v>
      </c>
      <c r="T354" s="18">
        <f t="shared" si="185"/>
        <v>361</v>
      </c>
      <c r="U354" s="1">
        <f t="shared" si="186"/>
        <v>100</v>
      </c>
      <c r="V354" s="1">
        <f t="shared" si="187"/>
        <v>0</v>
      </c>
      <c r="W354" s="1" t="str">
        <f t="shared" si="188"/>
        <v>101</v>
      </c>
      <c r="X354" s="1">
        <f t="shared" si="189"/>
        <v>3</v>
      </c>
      <c r="Y354" s="1">
        <f t="shared" si="190"/>
        <v>15</v>
      </c>
      <c r="Z354" s="1" t="str">
        <f>VLOOKUP(BIN2DEC(MID(HEX2BIN(MID(H354,3,2),8),2,5)),Codes!$E$1:$F$18,2)</f>
        <v>Slash</v>
      </c>
      <c r="AA354" s="6" t="str">
        <f t="shared" si="191"/>
        <v>0</v>
      </c>
      <c r="AB354" s="1">
        <f t="shared" si="192"/>
        <v>4</v>
      </c>
      <c r="AC354" s="1" t="str">
        <f>VLOOKUP(BIN2DEC(RIGHT(HEX2BIN(MID(H354,6,1),4),1)&amp;LEFT(HEX2BIN(MID(H354,7,1),4),1)),Codes!$K$1:$L$5,2)</f>
        <v>L</v>
      </c>
      <c r="AD354" s="1" t="str">
        <f>VLOOKUP(BIN2DEC(RIGHT(HEX2BIN(MID(H354,7,1),4),3)&amp;LEFT(HEX2BIN(MID(H354,8,1),4),2)),Codes!$H$2:$I$33,2)</f>
        <v>Slash</v>
      </c>
      <c r="AE354" s="1" t="str">
        <f t="shared" si="193"/>
        <v>1</v>
      </c>
      <c r="AF354" s="1" t="str">
        <f t="shared" si="194"/>
        <v>1</v>
      </c>
      <c r="AH354" s="6">
        <f t="shared" si="195"/>
        <v>67</v>
      </c>
    </row>
    <row r="355" spans="1:34">
      <c r="A355" s="1" t="s">
        <v>2066</v>
      </c>
      <c r="B355" s="1" t="s">
        <v>88</v>
      </c>
      <c r="C355" s="6" t="s">
        <v>1425</v>
      </c>
      <c r="D355" s="6" t="s">
        <v>2067</v>
      </c>
      <c r="E355" s="6" t="s">
        <v>573</v>
      </c>
      <c r="F355" s="6" t="s">
        <v>91</v>
      </c>
      <c r="G355" s="6" t="s">
        <v>557</v>
      </c>
      <c r="H355" s="6" t="s">
        <v>561</v>
      </c>
      <c r="J355" s="1" t="str">
        <f t="shared" si="179"/>
        <v>001011</v>
      </c>
      <c r="K355" s="1">
        <f t="shared" si="180"/>
        <v>2</v>
      </c>
      <c r="L355" s="6" t="str">
        <f t="shared" si="181"/>
        <v>00000</v>
      </c>
      <c r="M355" s="1">
        <f t="shared" si="182"/>
        <v>68</v>
      </c>
      <c r="N355" s="6" t="str">
        <f t="shared" si="183"/>
        <v>00</v>
      </c>
      <c r="O355" s="1">
        <f t="shared" si="184"/>
        <v>11</v>
      </c>
      <c r="P355" s="1">
        <f>IF(HEX2DEC(LEFT(E355,4))&gt;=32768,HEX2DEC(LEFT(E355,4))-65536,HEX2DEC(LEFT(E355,4)))/Codes!$N$2</f>
        <v>3.4079999999999999</v>
      </c>
      <c r="Q355" s="1">
        <f>IF(HEX2DEC(RIGHT(E355,4))&gt;=32768,HEX2DEC(RIGHT(E355,4))-65536,HEX2DEC(RIGHT(E355,4)))/Codes!$N$2</f>
        <v>0</v>
      </c>
      <c r="R355" s="1">
        <f>IF(HEX2DEC(LEFT(F355,4))&gt;=32768,HEX2DEC(LEFT(F355,4))-65536,HEX2DEC(LEFT(F355,4)))/Codes!$N$2</f>
        <v>0</v>
      </c>
      <c r="S355" s="1">
        <f>IF(HEX2DEC(RIGHT(F355,4))&gt;=32768,HEX2DEC(RIGHT(F355,4))-65536,HEX2DEC(RIGHT(F355,4)))/Codes!$N$2</f>
        <v>0</v>
      </c>
      <c r="T355" s="18">
        <f t="shared" si="185"/>
        <v>361</v>
      </c>
      <c r="U355" s="1">
        <f t="shared" si="186"/>
        <v>100</v>
      </c>
      <c r="V355" s="1">
        <f t="shared" si="187"/>
        <v>0</v>
      </c>
      <c r="W355" s="1" t="str">
        <f t="shared" si="188"/>
        <v>101</v>
      </c>
      <c r="X355" s="1">
        <f t="shared" si="189"/>
        <v>3</v>
      </c>
      <c r="Y355" s="1">
        <f t="shared" si="190"/>
        <v>15</v>
      </c>
      <c r="Z355" s="1" t="str">
        <f>VLOOKUP(BIN2DEC(MID(HEX2BIN(MID(H355,3,2),8),2,5)),Codes!$E$1:$F$18,2)</f>
        <v>Slash</v>
      </c>
      <c r="AA355" s="6" t="str">
        <f t="shared" si="191"/>
        <v>0</v>
      </c>
      <c r="AB355" s="1">
        <f t="shared" si="192"/>
        <v>4</v>
      </c>
      <c r="AC355" s="1" t="str">
        <f>VLOOKUP(BIN2DEC(RIGHT(HEX2BIN(MID(H355,6,1),4),1)&amp;LEFT(HEX2BIN(MID(H355,7,1),4),1)),Codes!$K$1:$L$5,2)</f>
        <v>L</v>
      </c>
      <c r="AD355" s="1" t="str">
        <f>VLOOKUP(BIN2DEC(RIGHT(HEX2BIN(MID(H355,7,1),4),3)&amp;LEFT(HEX2BIN(MID(H355,8,1),4),2)),Codes!$H$2:$I$33,2)</f>
        <v>Slash</v>
      </c>
      <c r="AE355" s="1" t="str">
        <f t="shared" si="193"/>
        <v>1</v>
      </c>
      <c r="AF355" s="1" t="str">
        <f t="shared" si="194"/>
        <v>1</v>
      </c>
      <c r="AH355" s="6">
        <f t="shared" si="195"/>
        <v>67</v>
      </c>
    </row>
    <row r="356" spans="1:34">
      <c r="A356" s="1" t="s">
        <v>2068</v>
      </c>
      <c r="B356" s="1" t="s">
        <v>88</v>
      </c>
      <c r="C356" s="6" t="s">
        <v>1426</v>
      </c>
      <c r="D356" s="6" t="s">
        <v>2069</v>
      </c>
      <c r="E356" s="6" t="s">
        <v>564</v>
      </c>
      <c r="F356" s="6" t="s">
        <v>565</v>
      </c>
      <c r="G356" s="6" t="s">
        <v>723</v>
      </c>
      <c r="H356" s="6" t="s">
        <v>736</v>
      </c>
      <c r="J356" s="1" t="str">
        <f t="shared" si="179"/>
        <v>001011</v>
      </c>
      <c r="K356" s="1">
        <f t="shared" si="180"/>
        <v>0</v>
      </c>
      <c r="L356" s="6" t="str">
        <f t="shared" si="181"/>
        <v>00000</v>
      </c>
      <c r="M356" s="1">
        <f t="shared" si="182"/>
        <v>68</v>
      </c>
      <c r="N356" s="6" t="str">
        <f t="shared" si="183"/>
        <v>00</v>
      </c>
      <c r="O356" s="1">
        <f t="shared" si="184"/>
        <v>15</v>
      </c>
      <c r="P356" s="1">
        <f>IF(HEX2DEC(LEFT(E356,4))&gt;=32768,HEX2DEC(LEFT(E356,4))-65536,HEX2DEC(LEFT(E356,4)))/Codes!$N$2</f>
        <v>5.1120000000000001</v>
      </c>
      <c r="Q356" s="1">
        <f>IF(HEX2DEC(RIGHT(E356,4))&gt;=32768,HEX2DEC(RIGHT(E356,4))-65536,HEX2DEC(RIGHT(E356,4)))/Codes!$N$2</f>
        <v>0</v>
      </c>
      <c r="R356" s="1">
        <f>IF(HEX2DEC(LEFT(F356,4))&gt;=32768,HEX2DEC(LEFT(F356,4))-65536,HEX2DEC(LEFT(F356,4)))/Codes!$N$2</f>
        <v>13.632</v>
      </c>
      <c r="S356" s="1">
        <f>IF(HEX2DEC(RIGHT(F356,4))&gt;=32768,HEX2DEC(RIGHT(F356,4))-65536,HEX2DEC(RIGHT(F356,4)))/Codes!$N$2</f>
        <v>0</v>
      </c>
      <c r="T356" s="18">
        <f t="shared" si="185"/>
        <v>361</v>
      </c>
      <c r="U356" s="1">
        <f t="shared" si="186"/>
        <v>100</v>
      </c>
      <c r="V356" s="1">
        <f t="shared" si="187"/>
        <v>0</v>
      </c>
      <c r="W356" s="1" t="str">
        <f t="shared" si="188"/>
        <v>101</v>
      </c>
      <c r="X356" s="1">
        <f t="shared" si="189"/>
        <v>0</v>
      </c>
      <c r="Y356" s="1">
        <f t="shared" si="190"/>
        <v>28</v>
      </c>
      <c r="Z356" s="1" t="str">
        <f>VLOOKUP(BIN2DEC(MID(HEX2BIN(MID(H356,3,2),8),2,5)),Codes!$E$1:$F$18,2)</f>
        <v>Slash</v>
      </c>
      <c r="AA356" s="6" t="str">
        <f t="shared" si="191"/>
        <v>0</v>
      </c>
      <c r="AB356" s="1">
        <f t="shared" si="192"/>
        <v>6</v>
      </c>
      <c r="AC356" s="1" t="str">
        <f>VLOOKUP(BIN2DEC(RIGHT(HEX2BIN(MID(H356,6,1),4),1)&amp;LEFT(HEX2BIN(MID(H356,7,1),4),1)),Codes!$K$1:$L$5,2)</f>
        <v>L</v>
      </c>
      <c r="AD356" s="1" t="str">
        <f>VLOOKUP(BIN2DEC(RIGHT(HEX2BIN(MID(H356,7,1),4),3)&amp;LEFT(HEX2BIN(MID(H356,8,1),4),2)),Codes!$H$2:$I$33,2)</f>
        <v>Slash</v>
      </c>
      <c r="AE356" s="1" t="str">
        <f t="shared" si="193"/>
        <v>1</v>
      </c>
      <c r="AF356" s="1" t="str">
        <f t="shared" si="194"/>
        <v>1</v>
      </c>
      <c r="AH356" s="6">
        <f t="shared" si="195"/>
        <v>67</v>
      </c>
    </row>
    <row r="357" spans="1:34">
      <c r="A357" s="1" t="s">
        <v>2070</v>
      </c>
      <c r="B357" s="1" t="s">
        <v>88</v>
      </c>
      <c r="C357" s="6" t="s">
        <v>1426</v>
      </c>
      <c r="D357" s="6" t="s">
        <v>2071</v>
      </c>
      <c r="E357" s="6" t="s">
        <v>564</v>
      </c>
      <c r="F357" s="6" t="s">
        <v>570</v>
      </c>
      <c r="G357" s="6" t="s">
        <v>557</v>
      </c>
      <c r="H357" s="6" t="s">
        <v>736</v>
      </c>
      <c r="J357" s="1" t="str">
        <f t="shared" si="179"/>
        <v>001011</v>
      </c>
      <c r="K357" s="1">
        <f t="shared" si="180"/>
        <v>1</v>
      </c>
      <c r="L357" s="6" t="str">
        <f t="shared" si="181"/>
        <v>00000</v>
      </c>
      <c r="M357" s="1">
        <f t="shared" si="182"/>
        <v>68</v>
      </c>
      <c r="N357" s="6" t="str">
        <f t="shared" si="183"/>
        <v>00</v>
      </c>
      <c r="O357" s="1">
        <f t="shared" si="184"/>
        <v>15</v>
      </c>
      <c r="P357" s="1">
        <f>IF(HEX2DEC(LEFT(E357,4))&gt;=32768,HEX2DEC(LEFT(E357,4))-65536,HEX2DEC(LEFT(E357,4)))/Codes!$N$2</f>
        <v>5.1120000000000001</v>
      </c>
      <c r="Q357" s="1">
        <f>IF(HEX2DEC(RIGHT(E357,4))&gt;=32768,HEX2DEC(RIGHT(E357,4))-65536,HEX2DEC(RIGHT(E357,4)))/Codes!$N$2</f>
        <v>0</v>
      </c>
      <c r="R357" s="1">
        <f>IF(HEX2DEC(LEFT(F357,4))&gt;=32768,HEX2DEC(LEFT(F357,4))-65536,HEX2DEC(LEFT(F357,4)))/Codes!$N$2</f>
        <v>6.8159999999999998</v>
      </c>
      <c r="S357" s="1">
        <f>IF(HEX2DEC(RIGHT(F357,4))&gt;=32768,HEX2DEC(RIGHT(F357,4))-65536,HEX2DEC(RIGHT(F357,4)))/Codes!$N$2</f>
        <v>0</v>
      </c>
      <c r="T357" s="18">
        <f t="shared" si="185"/>
        <v>361</v>
      </c>
      <c r="U357" s="1">
        <f t="shared" si="186"/>
        <v>100</v>
      </c>
      <c r="V357" s="1">
        <f t="shared" si="187"/>
        <v>0</v>
      </c>
      <c r="W357" s="1" t="str">
        <f t="shared" si="188"/>
        <v>101</v>
      </c>
      <c r="X357" s="1">
        <f t="shared" si="189"/>
        <v>3</v>
      </c>
      <c r="Y357" s="1">
        <f t="shared" si="190"/>
        <v>28</v>
      </c>
      <c r="Z357" s="1" t="str">
        <f>VLOOKUP(BIN2DEC(MID(HEX2BIN(MID(H357,3,2),8),2,5)),Codes!$E$1:$F$18,2)</f>
        <v>Slash</v>
      </c>
      <c r="AA357" s="6" t="str">
        <f t="shared" si="191"/>
        <v>0</v>
      </c>
      <c r="AB357" s="1">
        <f t="shared" si="192"/>
        <v>6</v>
      </c>
      <c r="AC357" s="1" t="str">
        <f>VLOOKUP(BIN2DEC(RIGHT(HEX2BIN(MID(H357,6,1),4),1)&amp;LEFT(HEX2BIN(MID(H357,7,1),4),1)),Codes!$K$1:$L$5,2)</f>
        <v>L</v>
      </c>
      <c r="AD357" s="1" t="str">
        <f>VLOOKUP(BIN2DEC(RIGHT(HEX2BIN(MID(H357,7,1),4),3)&amp;LEFT(HEX2BIN(MID(H357,8,1),4),2)),Codes!$H$2:$I$33,2)</f>
        <v>Slash</v>
      </c>
      <c r="AE357" s="1" t="str">
        <f t="shared" si="193"/>
        <v>1</v>
      </c>
      <c r="AF357" s="1" t="str">
        <f t="shared" si="194"/>
        <v>1</v>
      </c>
      <c r="AH357" s="6">
        <f t="shared" si="195"/>
        <v>67</v>
      </c>
    </row>
    <row r="358" spans="1:34">
      <c r="A358" s="1" t="s">
        <v>2072</v>
      </c>
      <c r="B358" s="1" t="s">
        <v>88</v>
      </c>
      <c r="C358" s="6" t="s">
        <v>1426</v>
      </c>
      <c r="D358" s="6" t="s">
        <v>2073</v>
      </c>
      <c r="E358" s="6" t="s">
        <v>573</v>
      </c>
      <c r="F358" s="6" t="s">
        <v>91</v>
      </c>
      <c r="G358" s="6" t="s">
        <v>557</v>
      </c>
      <c r="H358" s="6" t="s">
        <v>736</v>
      </c>
      <c r="J358" s="1" t="str">
        <f t="shared" si="179"/>
        <v>001011</v>
      </c>
      <c r="K358" s="1">
        <f t="shared" si="180"/>
        <v>2</v>
      </c>
      <c r="L358" s="6" t="str">
        <f t="shared" si="181"/>
        <v>00000</v>
      </c>
      <c r="M358" s="1">
        <f t="shared" si="182"/>
        <v>68</v>
      </c>
      <c r="N358" s="6" t="str">
        <f t="shared" si="183"/>
        <v>00</v>
      </c>
      <c r="O358" s="1">
        <f t="shared" si="184"/>
        <v>15</v>
      </c>
      <c r="P358" s="1">
        <f>IF(HEX2DEC(LEFT(E358,4))&gt;=32768,HEX2DEC(LEFT(E358,4))-65536,HEX2DEC(LEFT(E358,4)))/Codes!$N$2</f>
        <v>3.4079999999999999</v>
      </c>
      <c r="Q358" s="1">
        <f>IF(HEX2DEC(RIGHT(E358,4))&gt;=32768,HEX2DEC(RIGHT(E358,4))-65536,HEX2DEC(RIGHT(E358,4)))/Codes!$N$2</f>
        <v>0</v>
      </c>
      <c r="R358" s="1">
        <f>IF(HEX2DEC(LEFT(F358,4))&gt;=32768,HEX2DEC(LEFT(F358,4))-65536,HEX2DEC(LEFT(F358,4)))/Codes!$N$2</f>
        <v>0</v>
      </c>
      <c r="S358" s="1">
        <f>IF(HEX2DEC(RIGHT(F358,4))&gt;=32768,HEX2DEC(RIGHT(F358,4))-65536,HEX2DEC(RIGHT(F358,4)))/Codes!$N$2</f>
        <v>0</v>
      </c>
      <c r="T358" s="18">
        <f t="shared" si="185"/>
        <v>361</v>
      </c>
      <c r="U358" s="1">
        <f t="shared" si="186"/>
        <v>100</v>
      </c>
      <c r="V358" s="1">
        <f t="shared" si="187"/>
        <v>0</v>
      </c>
      <c r="W358" s="1" t="str">
        <f t="shared" si="188"/>
        <v>101</v>
      </c>
      <c r="X358" s="1">
        <f t="shared" si="189"/>
        <v>3</v>
      </c>
      <c r="Y358" s="1">
        <f t="shared" si="190"/>
        <v>28</v>
      </c>
      <c r="Z358" s="1" t="str">
        <f>VLOOKUP(BIN2DEC(MID(HEX2BIN(MID(H358,3,2),8),2,5)),Codes!$E$1:$F$18,2)</f>
        <v>Slash</v>
      </c>
      <c r="AA358" s="6" t="str">
        <f t="shared" si="191"/>
        <v>0</v>
      </c>
      <c r="AB358" s="1">
        <f t="shared" si="192"/>
        <v>6</v>
      </c>
      <c r="AC358" s="1" t="str">
        <f>VLOOKUP(BIN2DEC(RIGHT(HEX2BIN(MID(H358,6,1),4),1)&amp;LEFT(HEX2BIN(MID(H358,7,1),4),1)),Codes!$K$1:$L$5,2)</f>
        <v>L</v>
      </c>
      <c r="AD358" s="1" t="str">
        <f>VLOOKUP(BIN2DEC(RIGHT(HEX2BIN(MID(H358,7,1),4),3)&amp;LEFT(HEX2BIN(MID(H358,8,1),4),2)),Codes!$H$2:$I$33,2)</f>
        <v>Slash</v>
      </c>
      <c r="AE358" s="1" t="str">
        <f t="shared" si="193"/>
        <v>1</v>
      </c>
      <c r="AF358" s="1" t="str">
        <f t="shared" si="194"/>
        <v>1</v>
      </c>
      <c r="AH358" s="6">
        <f t="shared" si="195"/>
        <v>67</v>
      </c>
    </row>
    <row r="359" spans="1:34">
      <c r="A359" s="1" t="s">
        <v>2074</v>
      </c>
      <c r="B359" s="1" t="s">
        <v>88</v>
      </c>
      <c r="C359" s="6" t="s">
        <v>1427</v>
      </c>
      <c r="D359" s="6" t="s">
        <v>2075</v>
      </c>
      <c r="E359" s="6" t="s">
        <v>573</v>
      </c>
      <c r="F359" s="6" t="s">
        <v>91</v>
      </c>
      <c r="G359" s="6" t="s">
        <v>743</v>
      </c>
      <c r="H359" s="6" t="s">
        <v>744</v>
      </c>
      <c r="J359" s="1" t="str">
        <f t="shared" si="179"/>
        <v>001011</v>
      </c>
      <c r="K359" s="1">
        <f t="shared" si="180"/>
        <v>0</v>
      </c>
      <c r="L359" s="6" t="str">
        <f t="shared" si="181"/>
        <v>00000</v>
      </c>
      <c r="M359" s="1">
        <f t="shared" si="182"/>
        <v>68</v>
      </c>
      <c r="N359" s="6" t="str">
        <f t="shared" si="183"/>
        <v>00</v>
      </c>
      <c r="O359" s="1">
        <f t="shared" si="184"/>
        <v>13</v>
      </c>
      <c r="P359" s="1">
        <f>IF(HEX2DEC(LEFT(E359,4))&gt;=32768,HEX2DEC(LEFT(E359,4))-65536,HEX2DEC(LEFT(E359,4)))/Codes!$N$2</f>
        <v>3.4079999999999999</v>
      </c>
      <c r="Q359" s="1">
        <f>IF(HEX2DEC(RIGHT(E359,4))&gt;=32768,HEX2DEC(RIGHT(E359,4))-65536,HEX2DEC(RIGHT(E359,4)))/Codes!$N$2</f>
        <v>0</v>
      </c>
      <c r="R359" s="1">
        <f>IF(HEX2DEC(LEFT(F359,4))&gt;=32768,HEX2DEC(LEFT(F359,4))-65536,HEX2DEC(LEFT(F359,4)))/Codes!$N$2</f>
        <v>0</v>
      </c>
      <c r="S359" s="1">
        <f>IF(HEX2DEC(RIGHT(F359,4))&gt;=32768,HEX2DEC(RIGHT(F359,4))-65536,HEX2DEC(RIGHT(F359,4)))/Codes!$N$2</f>
        <v>0</v>
      </c>
      <c r="T359" s="18">
        <f t="shared" si="185"/>
        <v>361</v>
      </c>
      <c r="U359" s="1">
        <f t="shared" si="186"/>
        <v>70</v>
      </c>
      <c r="V359" s="1">
        <f t="shared" si="187"/>
        <v>0</v>
      </c>
      <c r="W359" s="1" t="str">
        <f t="shared" si="188"/>
        <v>101</v>
      </c>
      <c r="X359" s="1">
        <f t="shared" si="189"/>
        <v>3</v>
      </c>
      <c r="Y359" s="1">
        <f t="shared" si="190"/>
        <v>35</v>
      </c>
      <c r="Z359" s="1" t="str">
        <f>VLOOKUP(BIN2DEC(MID(HEX2BIN(MID(H359,3,2),8),2,5)),Codes!$E$1:$F$18,2)</f>
        <v>Slash</v>
      </c>
      <c r="AA359" s="6" t="str">
        <f t="shared" si="191"/>
        <v>0</v>
      </c>
      <c r="AB359" s="1">
        <f t="shared" si="192"/>
        <v>0</v>
      </c>
      <c r="AC359" s="1" t="str">
        <f>VLOOKUP(BIN2DEC(RIGHT(HEX2BIN(MID(H359,6,1),4),1)&amp;LEFT(HEX2BIN(MID(H359,7,1),4),1)),Codes!$K$1:$L$5,2)</f>
        <v>M</v>
      </c>
      <c r="AD359" s="1" t="str">
        <f>VLOOKUP(BIN2DEC(RIGHT(HEX2BIN(MID(H359,7,1),4),3)&amp;LEFT(HEX2BIN(MID(H359,8,1),4),2)),Codes!$H$2:$I$33,2)</f>
        <v>Slash</v>
      </c>
      <c r="AE359" s="1" t="str">
        <f t="shared" si="193"/>
        <v>1</v>
      </c>
      <c r="AF359" s="1" t="str">
        <f t="shared" si="194"/>
        <v>1</v>
      </c>
      <c r="AH359" s="6">
        <f t="shared" si="195"/>
        <v>35</v>
      </c>
    </row>
    <row r="360" spans="1:34">
      <c r="A360" s="1" t="s">
        <v>2076</v>
      </c>
      <c r="B360" s="1" t="s">
        <v>88</v>
      </c>
      <c r="C360" s="6" t="s">
        <v>1427</v>
      </c>
      <c r="D360" s="6" t="s">
        <v>2077</v>
      </c>
      <c r="E360" s="6" t="s">
        <v>746</v>
      </c>
      <c r="F360" s="6" t="s">
        <v>448</v>
      </c>
      <c r="G360" s="6" t="s">
        <v>743</v>
      </c>
      <c r="H360" s="6" t="s">
        <v>744</v>
      </c>
      <c r="J360" s="1" t="str">
        <f t="shared" si="179"/>
        <v>001011</v>
      </c>
      <c r="K360" s="1">
        <f t="shared" si="180"/>
        <v>1</v>
      </c>
      <c r="L360" s="6" t="str">
        <f t="shared" si="181"/>
        <v>00000</v>
      </c>
      <c r="M360" s="1">
        <f t="shared" si="182"/>
        <v>68</v>
      </c>
      <c r="N360" s="6" t="str">
        <f t="shared" si="183"/>
        <v>00</v>
      </c>
      <c r="O360" s="1">
        <f t="shared" si="184"/>
        <v>12</v>
      </c>
      <c r="P360" s="1">
        <f>IF(HEX2DEC(LEFT(E360,4))&gt;=32768,HEX2DEC(LEFT(E360,4))-65536,HEX2DEC(LEFT(E360,4)))/Codes!$N$2</f>
        <v>4.4279999999999999</v>
      </c>
      <c r="Q360" s="1">
        <f>IF(HEX2DEC(RIGHT(E360,4))&gt;=32768,HEX2DEC(RIGHT(E360,4))-65536,HEX2DEC(RIGHT(E360,4)))/Codes!$N$2</f>
        <v>0</v>
      </c>
      <c r="R360" s="1">
        <f>IF(HEX2DEC(LEFT(F360,4))&gt;=32768,HEX2DEC(LEFT(F360,4))-65536,HEX2DEC(LEFT(F360,4)))/Codes!$N$2</f>
        <v>6.4</v>
      </c>
      <c r="S360" s="1">
        <f>IF(HEX2DEC(RIGHT(F360,4))&gt;=32768,HEX2DEC(RIGHT(F360,4))-65536,HEX2DEC(RIGHT(F360,4)))/Codes!$N$2</f>
        <v>0</v>
      </c>
      <c r="T360" s="18">
        <f t="shared" si="185"/>
        <v>361</v>
      </c>
      <c r="U360" s="1">
        <f t="shared" si="186"/>
        <v>70</v>
      </c>
      <c r="V360" s="1">
        <f t="shared" si="187"/>
        <v>0</v>
      </c>
      <c r="W360" s="1" t="str">
        <f t="shared" si="188"/>
        <v>101</v>
      </c>
      <c r="X360" s="1">
        <f t="shared" si="189"/>
        <v>3</v>
      </c>
      <c r="Y360" s="1">
        <f t="shared" si="190"/>
        <v>35</v>
      </c>
      <c r="Z360" s="1" t="str">
        <f>VLOOKUP(BIN2DEC(MID(HEX2BIN(MID(H360,3,2),8),2,5)),Codes!$E$1:$F$18,2)</f>
        <v>Slash</v>
      </c>
      <c r="AA360" s="6" t="str">
        <f t="shared" si="191"/>
        <v>0</v>
      </c>
      <c r="AB360" s="1">
        <f t="shared" si="192"/>
        <v>0</v>
      </c>
      <c r="AC360" s="1" t="str">
        <f>VLOOKUP(BIN2DEC(RIGHT(HEX2BIN(MID(H360,6,1),4),1)&amp;LEFT(HEX2BIN(MID(H360,7,1),4),1)),Codes!$K$1:$L$5,2)</f>
        <v>M</v>
      </c>
      <c r="AD360" s="1" t="str">
        <f>VLOOKUP(BIN2DEC(RIGHT(HEX2BIN(MID(H360,7,1),4),3)&amp;LEFT(HEX2BIN(MID(H360,8,1),4),2)),Codes!$H$2:$I$33,2)</f>
        <v>Slash</v>
      </c>
      <c r="AE360" s="1" t="str">
        <f t="shared" si="193"/>
        <v>1</v>
      </c>
      <c r="AF360" s="1" t="str">
        <f t="shared" si="194"/>
        <v>1</v>
      </c>
      <c r="AH360" s="6">
        <f t="shared" si="195"/>
        <v>35</v>
      </c>
    </row>
    <row r="361" spans="1:34">
      <c r="A361" s="1" t="s">
        <v>2078</v>
      </c>
      <c r="B361" s="1" t="s">
        <v>88</v>
      </c>
      <c r="C361" s="6" t="s">
        <v>1427</v>
      </c>
      <c r="D361" s="6" t="s">
        <v>2067</v>
      </c>
      <c r="E361" s="6" t="s">
        <v>746</v>
      </c>
      <c r="F361" s="6" t="s">
        <v>748</v>
      </c>
      <c r="G361" s="6" t="s">
        <v>743</v>
      </c>
      <c r="H361" s="6" t="s">
        <v>744</v>
      </c>
      <c r="J361" s="1" t="str">
        <f t="shared" si="179"/>
        <v>001011</v>
      </c>
      <c r="K361" s="1">
        <f t="shared" si="180"/>
        <v>2</v>
      </c>
      <c r="L361" s="6" t="str">
        <f t="shared" si="181"/>
        <v>00000</v>
      </c>
      <c r="M361" s="1">
        <f t="shared" si="182"/>
        <v>68</v>
      </c>
      <c r="N361" s="6" t="str">
        <f t="shared" si="183"/>
        <v>00</v>
      </c>
      <c r="O361" s="1">
        <f t="shared" si="184"/>
        <v>11</v>
      </c>
      <c r="P361" s="1">
        <f>IF(HEX2DEC(LEFT(E361,4))&gt;=32768,HEX2DEC(LEFT(E361,4))-65536,HEX2DEC(LEFT(E361,4)))/Codes!$N$2</f>
        <v>4.4279999999999999</v>
      </c>
      <c r="Q361" s="1">
        <f>IF(HEX2DEC(RIGHT(E361,4))&gt;=32768,HEX2DEC(RIGHT(E361,4))-65536,HEX2DEC(RIGHT(E361,4)))/Codes!$N$2</f>
        <v>0</v>
      </c>
      <c r="R361" s="1">
        <f>IF(HEX2DEC(LEFT(F361,4))&gt;=32768,HEX2DEC(LEFT(F361,4))-65536,HEX2DEC(LEFT(F361,4)))/Codes!$N$2</f>
        <v>12.8</v>
      </c>
      <c r="S361" s="1">
        <f>IF(HEX2DEC(RIGHT(F361,4))&gt;=32768,HEX2DEC(RIGHT(F361,4))-65536,HEX2DEC(RIGHT(F361,4)))/Codes!$N$2</f>
        <v>0</v>
      </c>
      <c r="T361" s="18">
        <f t="shared" si="185"/>
        <v>361</v>
      </c>
      <c r="U361" s="1">
        <f t="shared" si="186"/>
        <v>70</v>
      </c>
      <c r="V361" s="1">
        <f t="shared" si="187"/>
        <v>0</v>
      </c>
      <c r="W361" s="1" t="str">
        <f t="shared" si="188"/>
        <v>101</v>
      </c>
      <c r="X361" s="1">
        <f t="shared" si="189"/>
        <v>3</v>
      </c>
      <c r="Y361" s="1">
        <f t="shared" si="190"/>
        <v>35</v>
      </c>
      <c r="Z361" s="1" t="str">
        <f>VLOOKUP(BIN2DEC(MID(HEX2BIN(MID(H361,3,2),8),2,5)),Codes!$E$1:$F$18,2)</f>
        <v>Slash</v>
      </c>
      <c r="AA361" s="6" t="str">
        <f t="shared" si="191"/>
        <v>0</v>
      </c>
      <c r="AB361" s="1">
        <f t="shared" si="192"/>
        <v>0</v>
      </c>
      <c r="AC361" s="1" t="str">
        <f>VLOOKUP(BIN2DEC(RIGHT(HEX2BIN(MID(H361,6,1),4),1)&amp;LEFT(HEX2BIN(MID(H361,7,1),4),1)),Codes!$K$1:$L$5,2)</f>
        <v>M</v>
      </c>
      <c r="AD361" s="1" t="str">
        <f>VLOOKUP(BIN2DEC(RIGHT(HEX2BIN(MID(H361,7,1),4),3)&amp;LEFT(HEX2BIN(MID(H361,8,1),4),2)),Codes!$H$2:$I$33,2)</f>
        <v>Slash</v>
      </c>
      <c r="AE361" s="1" t="str">
        <f t="shared" si="193"/>
        <v>1</v>
      </c>
      <c r="AF361" s="1" t="str">
        <f t="shared" si="194"/>
        <v>1</v>
      </c>
      <c r="AH361" s="6">
        <f t="shared" si="195"/>
        <v>35</v>
      </c>
    </row>
    <row r="362" spans="1:34">
      <c r="A362" s="1" t="s">
        <v>2079</v>
      </c>
      <c r="B362" s="1" t="s">
        <v>88</v>
      </c>
      <c r="C362" s="6" t="s">
        <v>1428</v>
      </c>
      <c r="D362" s="6" t="s">
        <v>2057</v>
      </c>
      <c r="E362" s="6" t="s">
        <v>589</v>
      </c>
      <c r="F362" s="6" t="s">
        <v>570</v>
      </c>
      <c r="G362" s="6" t="s">
        <v>557</v>
      </c>
      <c r="H362" s="6" t="s">
        <v>750</v>
      </c>
      <c r="J362" s="1" t="str">
        <f t="shared" si="179"/>
        <v>001011</v>
      </c>
      <c r="K362" s="1">
        <f t="shared" si="180"/>
        <v>0</v>
      </c>
      <c r="L362" s="6" t="str">
        <f t="shared" si="181"/>
        <v>00000</v>
      </c>
      <c r="M362" s="1">
        <f t="shared" si="182"/>
        <v>68</v>
      </c>
      <c r="N362" s="6" t="str">
        <f t="shared" si="183"/>
        <v>00</v>
      </c>
      <c r="O362" s="1">
        <f t="shared" si="184"/>
        <v>7</v>
      </c>
      <c r="P362" s="1">
        <f>IF(HEX2DEC(LEFT(E362,4))&gt;=32768,HEX2DEC(LEFT(E362,4))-65536,HEX2DEC(LEFT(E362,4)))/Codes!$N$2</f>
        <v>4.5999999999999996</v>
      </c>
      <c r="Q362" s="1">
        <f>IF(HEX2DEC(RIGHT(E362,4))&gt;=32768,HEX2DEC(RIGHT(E362,4))-65536,HEX2DEC(RIGHT(E362,4)))/Codes!$N$2</f>
        <v>0</v>
      </c>
      <c r="R362" s="1">
        <f>IF(HEX2DEC(LEFT(F362,4))&gt;=32768,HEX2DEC(LEFT(F362,4))-65536,HEX2DEC(LEFT(F362,4)))/Codes!$N$2</f>
        <v>6.8159999999999998</v>
      </c>
      <c r="S362" s="1">
        <f>IF(HEX2DEC(RIGHT(F362,4))&gt;=32768,HEX2DEC(RIGHT(F362,4))-65536,HEX2DEC(RIGHT(F362,4)))/Codes!$N$2</f>
        <v>0</v>
      </c>
      <c r="T362" s="18">
        <f t="shared" si="185"/>
        <v>361</v>
      </c>
      <c r="U362" s="1">
        <f t="shared" si="186"/>
        <v>100</v>
      </c>
      <c r="V362" s="1">
        <f t="shared" si="187"/>
        <v>0</v>
      </c>
      <c r="W362" s="1" t="str">
        <f t="shared" si="188"/>
        <v>101</v>
      </c>
      <c r="X362" s="1">
        <f t="shared" si="189"/>
        <v>3</v>
      </c>
      <c r="Y362" s="1">
        <f t="shared" si="190"/>
        <v>5</v>
      </c>
      <c r="Z362" s="1" t="str">
        <f>VLOOKUP(BIN2DEC(MID(HEX2BIN(MID(H362,3,2),8),2,5)),Codes!$E$1:$F$18,2)</f>
        <v>Normal</v>
      </c>
      <c r="AA362" s="6" t="str">
        <f t="shared" si="191"/>
        <v>0</v>
      </c>
      <c r="AB362" s="1">
        <f t="shared" si="192"/>
        <v>2</v>
      </c>
      <c r="AC362" s="1" t="str">
        <f>VLOOKUP(BIN2DEC(RIGHT(HEX2BIN(MID(H362,6,1),4),1)&amp;LEFT(HEX2BIN(MID(H362,7,1),4),1)),Codes!$K$1:$L$5,2)</f>
        <v>S</v>
      </c>
      <c r="AD362" s="1" t="str">
        <f>VLOOKUP(BIN2DEC(RIGHT(HEX2BIN(MID(H362,7,1),4),3)&amp;LEFT(HEX2BIN(MID(H362,8,1),4),2)),Codes!$H$2:$I$33,2)</f>
        <v>Bat</v>
      </c>
      <c r="AE362" s="1" t="str">
        <f t="shared" si="193"/>
        <v>1</v>
      </c>
      <c r="AF362" s="1" t="str">
        <f t="shared" si="194"/>
        <v>1</v>
      </c>
      <c r="AH362" s="6">
        <f t="shared" si="195"/>
        <v>5</v>
      </c>
    </row>
    <row r="363" spans="1:34">
      <c r="A363" s="1" t="s">
        <v>2080</v>
      </c>
      <c r="B363" s="1" t="s">
        <v>88</v>
      </c>
      <c r="C363" s="6" t="s">
        <v>1428</v>
      </c>
      <c r="D363" s="6" t="s">
        <v>2059</v>
      </c>
      <c r="E363" s="6" t="s">
        <v>589</v>
      </c>
      <c r="F363" s="6" t="s">
        <v>573</v>
      </c>
      <c r="G363" s="6" t="s">
        <v>557</v>
      </c>
      <c r="H363" s="6" t="s">
        <v>750</v>
      </c>
      <c r="J363" s="1" t="str">
        <f t="shared" si="179"/>
        <v>001011</v>
      </c>
      <c r="K363" s="1">
        <f t="shared" si="180"/>
        <v>1</v>
      </c>
      <c r="L363" s="6" t="str">
        <f t="shared" si="181"/>
        <v>00000</v>
      </c>
      <c r="M363" s="1">
        <f t="shared" si="182"/>
        <v>68</v>
      </c>
      <c r="N363" s="6" t="str">
        <f t="shared" si="183"/>
        <v>00</v>
      </c>
      <c r="O363" s="1">
        <f t="shared" si="184"/>
        <v>7</v>
      </c>
      <c r="P363" s="1">
        <f>IF(HEX2DEC(LEFT(E363,4))&gt;=32768,HEX2DEC(LEFT(E363,4))-65536,HEX2DEC(LEFT(E363,4)))/Codes!$N$2</f>
        <v>4.5999999999999996</v>
      </c>
      <c r="Q363" s="1">
        <f>IF(HEX2DEC(RIGHT(E363,4))&gt;=32768,HEX2DEC(RIGHT(E363,4))-65536,HEX2DEC(RIGHT(E363,4)))/Codes!$N$2</f>
        <v>0</v>
      </c>
      <c r="R363" s="1">
        <f>IF(HEX2DEC(LEFT(F363,4))&gt;=32768,HEX2DEC(LEFT(F363,4))-65536,HEX2DEC(LEFT(F363,4)))/Codes!$N$2</f>
        <v>3.4079999999999999</v>
      </c>
      <c r="S363" s="1">
        <f>IF(HEX2DEC(RIGHT(F363,4))&gt;=32768,HEX2DEC(RIGHT(F363,4))-65536,HEX2DEC(RIGHT(F363,4)))/Codes!$N$2</f>
        <v>0</v>
      </c>
      <c r="T363" s="18">
        <f t="shared" si="185"/>
        <v>361</v>
      </c>
      <c r="U363" s="1">
        <f t="shared" si="186"/>
        <v>100</v>
      </c>
      <c r="V363" s="1">
        <f t="shared" si="187"/>
        <v>0</v>
      </c>
      <c r="W363" s="1" t="str">
        <f t="shared" si="188"/>
        <v>101</v>
      </c>
      <c r="X363" s="1">
        <f t="shared" si="189"/>
        <v>3</v>
      </c>
      <c r="Y363" s="1">
        <f t="shared" si="190"/>
        <v>5</v>
      </c>
      <c r="Z363" s="1" t="str">
        <f>VLOOKUP(BIN2DEC(MID(HEX2BIN(MID(H363,3,2),8),2,5)),Codes!$E$1:$F$18,2)</f>
        <v>Normal</v>
      </c>
      <c r="AA363" s="6" t="str">
        <f t="shared" si="191"/>
        <v>0</v>
      </c>
      <c r="AB363" s="1">
        <f t="shared" si="192"/>
        <v>2</v>
      </c>
      <c r="AC363" s="1" t="str">
        <f>VLOOKUP(BIN2DEC(RIGHT(HEX2BIN(MID(H363,6,1),4),1)&amp;LEFT(HEX2BIN(MID(H363,7,1),4),1)),Codes!$K$1:$L$5,2)</f>
        <v>S</v>
      </c>
      <c r="AD363" s="1" t="str">
        <f>VLOOKUP(BIN2DEC(RIGHT(HEX2BIN(MID(H363,7,1),4),3)&amp;LEFT(HEX2BIN(MID(H363,8,1),4),2)),Codes!$H$2:$I$33,2)</f>
        <v>Bat</v>
      </c>
      <c r="AE363" s="1" t="str">
        <f t="shared" si="193"/>
        <v>1</v>
      </c>
      <c r="AF363" s="1" t="str">
        <f t="shared" si="194"/>
        <v>1</v>
      </c>
      <c r="AH363" s="6">
        <f t="shared" si="195"/>
        <v>5</v>
      </c>
    </row>
    <row r="364" spans="1:34">
      <c r="A364" s="1" t="s">
        <v>2081</v>
      </c>
      <c r="B364" s="1" t="s">
        <v>88</v>
      </c>
      <c r="C364" s="6" t="s">
        <v>1428</v>
      </c>
      <c r="D364" s="6" t="s">
        <v>2061</v>
      </c>
      <c r="E364" s="6" t="s">
        <v>573</v>
      </c>
      <c r="F364" s="6" t="s">
        <v>91</v>
      </c>
      <c r="G364" s="6" t="s">
        <v>557</v>
      </c>
      <c r="H364" s="6" t="s">
        <v>750</v>
      </c>
      <c r="J364" s="1" t="str">
        <f t="shared" si="179"/>
        <v>001011</v>
      </c>
      <c r="K364" s="1">
        <f t="shared" si="180"/>
        <v>2</v>
      </c>
      <c r="L364" s="6" t="str">
        <f t="shared" si="181"/>
        <v>00000</v>
      </c>
      <c r="M364" s="1">
        <f t="shared" si="182"/>
        <v>68</v>
      </c>
      <c r="N364" s="6" t="str">
        <f t="shared" si="183"/>
        <v>00</v>
      </c>
      <c r="O364" s="1">
        <f t="shared" si="184"/>
        <v>7</v>
      </c>
      <c r="P364" s="1">
        <f>IF(HEX2DEC(LEFT(E364,4))&gt;=32768,HEX2DEC(LEFT(E364,4))-65536,HEX2DEC(LEFT(E364,4)))/Codes!$N$2</f>
        <v>3.4079999999999999</v>
      </c>
      <c r="Q364" s="1">
        <f>IF(HEX2DEC(RIGHT(E364,4))&gt;=32768,HEX2DEC(RIGHT(E364,4))-65536,HEX2DEC(RIGHT(E364,4)))/Codes!$N$2</f>
        <v>0</v>
      </c>
      <c r="R364" s="1">
        <f>IF(HEX2DEC(LEFT(F364,4))&gt;=32768,HEX2DEC(LEFT(F364,4))-65536,HEX2DEC(LEFT(F364,4)))/Codes!$N$2</f>
        <v>0</v>
      </c>
      <c r="S364" s="1">
        <f>IF(HEX2DEC(RIGHT(F364,4))&gt;=32768,HEX2DEC(RIGHT(F364,4))-65536,HEX2DEC(RIGHT(F364,4)))/Codes!$N$2</f>
        <v>0</v>
      </c>
      <c r="T364" s="18">
        <f t="shared" si="185"/>
        <v>361</v>
      </c>
      <c r="U364" s="1">
        <f t="shared" si="186"/>
        <v>100</v>
      </c>
      <c r="V364" s="1">
        <f t="shared" si="187"/>
        <v>0</v>
      </c>
      <c r="W364" s="1" t="str">
        <f t="shared" si="188"/>
        <v>101</v>
      </c>
      <c r="X364" s="1">
        <f t="shared" si="189"/>
        <v>3</v>
      </c>
      <c r="Y364" s="1">
        <f t="shared" si="190"/>
        <v>5</v>
      </c>
      <c r="Z364" s="1" t="str">
        <f>VLOOKUP(BIN2DEC(MID(HEX2BIN(MID(H364,3,2),8),2,5)),Codes!$E$1:$F$18,2)</f>
        <v>Normal</v>
      </c>
      <c r="AA364" s="6" t="str">
        <f t="shared" si="191"/>
        <v>0</v>
      </c>
      <c r="AB364" s="1">
        <f t="shared" si="192"/>
        <v>2</v>
      </c>
      <c r="AC364" s="1" t="str">
        <f>VLOOKUP(BIN2DEC(RIGHT(HEX2BIN(MID(H364,6,1),4),1)&amp;LEFT(HEX2BIN(MID(H364,7,1),4),1)),Codes!$K$1:$L$5,2)</f>
        <v>S</v>
      </c>
      <c r="AD364" s="1" t="str">
        <f>VLOOKUP(BIN2DEC(RIGHT(HEX2BIN(MID(H364,7,1),4),3)&amp;LEFT(HEX2BIN(MID(H364,8,1),4),2)),Codes!$H$2:$I$33,2)</f>
        <v>Bat</v>
      </c>
      <c r="AE364" s="1" t="str">
        <f t="shared" si="193"/>
        <v>1</v>
      </c>
      <c r="AF364" s="1" t="str">
        <f t="shared" si="194"/>
        <v>1</v>
      </c>
      <c r="AH364" s="6">
        <f t="shared" si="195"/>
        <v>5</v>
      </c>
    </row>
    <row r="365" spans="1:34">
      <c r="A365" s="1" t="s">
        <v>2082</v>
      </c>
      <c r="B365" s="1" t="s">
        <v>88</v>
      </c>
      <c r="C365" s="6" t="s">
        <v>1429</v>
      </c>
      <c r="D365" s="6" t="s">
        <v>2083</v>
      </c>
      <c r="E365" s="6" t="s">
        <v>589</v>
      </c>
      <c r="F365" s="6" t="s">
        <v>570</v>
      </c>
      <c r="G365" s="6" t="s">
        <v>557</v>
      </c>
      <c r="H365" s="6" t="s">
        <v>586</v>
      </c>
      <c r="J365" s="1" t="str">
        <f t="shared" si="179"/>
        <v>001011</v>
      </c>
      <c r="K365" s="1">
        <f t="shared" si="180"/>
        <v>0</v>
      </c>
      <c r="L365" s="6" t="str">
        <f t="shared" si="181"/>
        <v>00000</v>
      </c>
      <c r="M365" s="1">
        <f t="shared" si="182"/>
        <v>68</v>
      </c>
      <c r="N365" s="6" t="str">
        <f t="shared" si="183"/>
        <v>00</v>
      </c>
      <c r="O365" s="1">
        <f t="shared" si="184"/>
        <v>12</v>
      </c>
      <c r="P365" s="1">
        <f>IF(HEX2DEC(LEFT(E365,4))&gt;=32768,HEX2DEC(LEFT(E365,4))-65536,HEX2DEC(LEFT(E365,4)))/Codes!$N$2</f>
        <v>4.5999999999999996</v>
      </c>
      <c r="Q365" s="1">
        <f>IF(HEX2DEC(RIGHT(E365,4))&gt;=32768,HEX2DEC(RIGHT(E365,4))-65536,HEX2DEC(RIGHT(E365,4)))/Codes!$N$2</f>
        <v>0</v>
      </c>
      <c r="R365" s="1">
        <f>IF(HEX2DEC(LEFT(F365,4))&gt;=32768,HEX2DEC(LEFT(F365,4))-65536,HEX2DEC(LEFT(F365,4)))/Codes!$N$2</f>
        <v>6.8159999999999998</v>
      </c>
      <c r="S365" s="1">
        <f>IF(HEX2DEC(RIGHT(F365,4))&gt;=32768,HEX2DEC(RIGHT(F365,4))-65536,HEX2DEC(RIGHT(F365,4)))/Codes!$N$2</f>
        <v>0</v>
      </c>
      <c r="T365" s="18">
        <f t="shared" si="185"/>
        <v>361</v>
      </c>
      <c r="U365" s="1">
        <f t="shared" si="186"/>
        <v>100</v>
      </c>
      <c r="V365" s="1">
        <f t="shared" si="187"/>
        <v>0</v>
      </c>
      <c r="W365" s="1" t="str">
        <f t="shared" si="188"/>
        <v>101</v>
      </c>
      <c r="X365" s="1">
        <f t="shared" si="189"/>
        <v>3</v>
      </c>
      <c r="Y365" s="1">
        <f t="shared" si="190"/>
        <v>8</v>
      </c>
      <c r="Z365" s="1" t="str">
        <f>VLOOKUP(BIN2DEC(MID(HEX2BIN(MID(H365,3,2),8),2,5)),Codes!$E$1:$F$18,2)</f>
        <v>Normal</v>
      </c>
      <c r="AA365" s="6" t="str">
        <f t="shared" si="191"/>
        <v>0</v>
      </c>
      <c r="AB365" s="1">
        <f t="shared" si="192"/>
        <v>4</v>
      </c>
      <c r="AC365" s="1" t="str">
        <f>VLOOKUP(BIN2DEC(RIGHT(HEX2BIN(MID(H365,6,1),4),1)&amp;LEFT(HEX2BIN(MID(H365,7,1),4),1)),Codes!$K$1:$L$5,2)</f>
        <v>M</v>
      </c>
      <c r="AD365" s="1" t="str">
        <f>VLOOKUP(BIN2DEC(RIGHT(HEX2BIN(MID(H365,7,1),4),3)&amp;LEFT(HEX2BIN(MID(H365,8,1),4),2)),Codes!$H$2:$I$33,2)</f>
        <v>Bat</v>
      </c>
      <c r="AE365" s="1" t="str">
        <f t="shared" si="193"/>
        <v>1</v>
      </c>
      <c r="AF365" s="1" t="str">
        <f t="shared" si="194"/>
        <v>1</v>
      </c>
      <c r="AH365" s="6">
        <f t="shared" si="195"/>
        <v>37</v>
      </c>
    </row>
    <row r="366" spans="1:34">
      <c r="A366" s="1" t="s">
        <v>2084</v>
      </c>
      <c r="B366" s="1" t="s">
        <v>88</v>
      </c>
      <c r="C366" s="6" t="s">
        <v>1429</v>
      </c>
      <c r="D366" s="6" t="s">
        <v>2077</v>
      </c>
      <c r="E366" s="6" t="s">
        <v>589</v>
      </c>
      <c r="F366" s="6" t="s">
        <v>573</v>
      </c>
      <c r="G366" s="6" t="s">
        <v>557</v>
      </c>
      <c r="H366" s="6" t="s">
        <v>586</v>
      </c>
      <c r="J366" s="1" t="str">
        <f t="shared" si="179"/>
        <v>001011</v>
      </c>
      <c r="K366" s="1">
        <f t="shared" si="180"/>
        <v>1</v>
      </c>
      <c r="L366" s="6" t="str">
        <f t="shared" si="181"/>
        <v>00000</v>
      </c>
      <c r="M366" s="1">
        <f t="shared" si="182"/>
        <v>68</v>
      </c>
      <c r="N366" s="6" t="str">
        <f t="shared" si="183"/>
        <v>00</v>
      </c>
      <c r="O366" s="1">
        <f t="shared" si="184"/>
        <v>12</v>
      </c>
      <c r="P366" s="1">
        <f>IF(HEX2DEC(LEFT(E366,4))&gt;=32768,HEX2DEC(LEFT(E366,4))-65536,HEX2DEC(LEFT(E366,4)))/Codes!$N$2</f>
        <v>4.5999999999999996</v>
      </c>
      <c r="Q366" s="1">
        <f>IF(HEX2DEC(RIGHT(E366,4))&gt;=32768,HEX2DEC(RIGHT(E366,4))-65536,HEX2DEC(RIGHT(E366,4)))/Codes!$N$2</f>
        <v>0</v>
      </c>
      <c r="R366" s="1">
        <f>IF(HEX2DEC(LEFT(F366,4))&gt;=32768,HEX2DEC(LEFT(F366,4))-65536,HEX2DEC(LEFT(F366,4)))/Codes!$N$2</f>
        <v>3.4079999999999999</v>
      </c>
      <c r="S366" s="1">
        <f>IF(HEX2DEC(RIGHT(F366,4))&gt;=32768,HEX2DEC(RIGHT(F366,4))-65536,HEX2DEC(RIGHT(F366,4)))/Codes!$N$2</f>
        <v>0</v>
      </c>
      <c r="T366" s="18">
        <f t="shared" si="185"/>
        <v>361</v>
      </c>
      <c r="U366" s="1">
        <f t="shared" si="186"/>
        <v>100</v>
      </c>
      <c r="V366" s="1">
        <f t="shared" si="187"/>
        <v>0</v>
      </c>
      <c r="W366" s="1" t="str">
        <f t="shared" si="188"/>
        <v>101</v>
      </c>
      <c r="X366" s="1">
        <f t="shared" si="189"/>
        <v>3</v>
      </c>
      <c r="Y366" s="1">
        <f t="shared" si="190"/>
        <v>8</v>
      </c>
      <c r="Z366" s="1" t="str">
        <f>VLOOKUP(BIN2DEC(MID(HEX2BIN(MID(H366,3,2),8),2,5)),Codes!$E$1:$F$18,2)</f>
        <v>Normal</v>
      </c>
      <c r="AA366" s="6" t="str">
        <f t="shared" si="191"/>
        <v>0</v>
      </c>
      <c r="AB366" s="1">
        <f t="shared" si="192"/>
        <v>4</v>
      </c>
      <c r="AC366" s="1" t="str">
        <f>VLOOKUP(BIN2DEC(RIGHT(HEX2BIN(MID(H366,6,1),4),1)&amp;LEFT(HEX2BIN(MID(H366,7,1),4),1)),Codes!$K$1:$L$5,2)</f>
        <v>M</v>
      </c>
      <c r="AD366" s="1" t="str">
        <f>VLOOKUP(BIN2DEC(RIGHT(HEX2BIN(MID(H366,7,1),4),3)&amp;LEFT(HEX2BIN(MID(H366,8,1),4),2)),Codes!$H$2:$I$33,2)</f>
        <v>Bat</v>
      </c>
      <c r="AE366" s="1" t="str">
        <f t="shared" si="193"/>
        <v>1</v>
      </c>
      <c r="AF366" s="1" t="str">
        <f t="shared" si="194"/>
        <v>1</v>
      </c>
      <c r="AH366" s="6">
        <f t="shared" si="195"/>
        <v>37</v>
      </c>
    </row>
    <row r="367" spans="1:34">
      <c r="A367" s="1" t="s">
        <v>2085</v>
      </c>
      <c r="B367" s="1" t="s">
        <v>88</v>
      </c>
      <c r="C367" s="6" t="s">
        <v>1429</v>
      </c>
      <c r="D367" s="6" t="s">
        <v>2086</v>
      </c>
      <c r="E367" s="6" t="s">
        <v>573</v>
      </c>
      <c r="F367" s="6" t="s">
        <v>91</v>
      </c>
      <c r="G367" s="6" t="s">
        <v>557</v>
      </c>
      <c r="H367" s="6" t="s">
        <v>586</v>
      </c>
      <c r="J367" s="1" t="str">
        <f t="shared" si="179"/>
        <v>001011</v>
      </c>
      <c r="K367" s="1">
        <f t="shared" si="180"/>
        <v>2</v>
      </c>
      <c r="L367" s="6" t="str">
        <f t="shared" si="181"/>
        <v>00000</v>
      </c>
      <c r="M367" s="1">
        <f t="shared" si="182"/>
        <v>68</v>
      </c>
      <c r="N367" s="6" t="str">
        <f t="shared" si="183"/>
        <v>00</v>
      </c>
      <c r="O367" s="1">
        <f t="shared" si="184"/>
        <v>12</v>
      </c>
      <c r="P367" s="1">
        <f>IF(HEX2DEC(LEFT(E367,4))&gt;=32768,HEX2DEC(LEFT(E367,4))-65536,HEX2DEC(LEFT(E367,4)))/Codes!$N$2</f>
        <v>3.4079999999999999</v>
      </c>
      <c r="Q367" s="1">
        <f>IF(HEX2DEC(RIGHT(E367,4))&gt;=32768,HEX2DEC(RIGHT(E367,4))-65536,HEX2DEC(RIGHT(E367,4)))/Codes!$N$2</f>
        <v>0</v>
      </c>
      <c r="R367" s="1">
        <f>IF(HEX2DEC(LEFT(F367,4))&gt;=32768,HEX2DEC(LEFT(F367,4))-65536,HEX2DEC(LEFT(F367,4)))/Codes!$N$2</f>
        <v>0</v>
      </c>
      <c r="S367" s="1">
        <f>IF(HEX2DEC(RIGHT(F367,4))&gt;=32768,HEX2DEC(RIGHT(F367,4))-65536,HEX2DEC(RIGHT(F367,4)))/Codes!$N$2</f>
        <v>0</v>
      </c>
      <c r="T367" s="18">
        <f t="shared" si="185"/>
        <v>361</v>
      </c>
      <c r="U367" s="1">
        <f t="shared" si="186"/>
        <v>100</v>
      </c>
      <c r="V367" s="1">
        <f t="shared" si="187"/>
        <v>0</v>
      </c>
      <c r="W367" s="1" t="str">
        <f t="shared" si="188"/>
        <v>101</v>
      </c>
      <c r="X367" s="1">
        <f t="shared" si="189"/>
        <v>3</v>
      </c>
      <c r="Y367" s="1">
        <f t="shared" si="190"/>
        <v>8</v>
      </c>
      <c r="Z367" s="1" t="str">
        <f>VLOOKUP(BIN2DEC(MID(HEX2BIN(MID(H367,3,2),8),2,5)),Codes!$E$1:$F$18,2)</f>
        <v>Normal</v>
      </c>
      <c r="AA367" s="6" t="str">
        <f t="shared" si="191"/>
        <v>0</v>
      </c>
      <c r="AB367" s="1">
        <f t="shared" si="192"/>
        <v>4</v>
      </c>
      <c r="AC367" s="1" t="str">
        <f>VLOOKUP(BIN2DEC(RIGHT(HEX2BIN(MID(H367,6,1),4),1)&amp;LEFT(HEX2BIN(MID(H367,7,1),4),1)),Codes!$K$1:$L$5,2)</f>
        <v>M</v>
      </c>
      <c r="AD367" s="1" t="str">
        <f>VLOOKUP(BIN2DEC(RIGHT(HEX2BIN(MID(H367,7,1),4),3)&amp;LEFT(HEX2BIN(MID(H367,8,1),4),2)),Codes!$H$2:$I$33,2)</f>
        <v>Bat</v>
      </c>
      <c r="AE367" s="1" t="str">
        <f t="shared" si="193"/>
        <v>1</v>
      </c>
      <c r="AF367" s="1" t="str">
        <f t="shared" si="194"/>
        <v>1</v>
      </c>
      <c r="AH367" s="6">
        <f t="shared" si="195"/>
        <v>37</v>
      </c>
    </row>
    <row r="368" spans="1:34">
      <c r="A368" s="1" t="s">
        <v>2087</v>
      </c>
      <c r="B368" s="1" t="s">
        <v>88</v>
      </c>
      <c r="C368" s="6" t="s">
        <v>1430</v>
      </c>
      <c r="D368" s="6" t="s">
        <v>2088</v>
      </c>
      <c r="E368" s="6" t="s">
        <v>307</v>
      </c>
      <c r="F368" s="6" t="s">
        <v>91</v>
      </c>
      <c r="G368" s="6" t="s">
        <v>759</v>
      </c>
      <c r="H368" s="6" t="s">
        <v>760</v>
      </c>
      <c r="J368" s="1" t="str">
        <f t="shared" ref="J368:J431" si="196">LEFT(HEX2BIN(LEFT(D368,2),8),6)</f>
        <v>001011</v>
      </c>
      <c r="K368" s="1">
        <f t="shared" ref="K368:K431" si="197">BIN2DEC(MID(HEX2BIN(MID(D368,2,2),8),3,3))</f>
        <v>0</v>
      </c>
      <c r="L368" s="6" t="str">
        <f t="shared" ref="L368:L431" si="198">MID(HEX2BIN(MID(D368,3,2),8),2,5)</f>
        <v>00000</v>
      </c>
      <c r="M368" s="1">
        <f t="shared" ref="M368:M431" si="199">ROUNDDOWN(HEX2DEC(MID(D368,4,3))/8,0)</f>
        <v>68</v>
      </c>
      <c r="N368" s="6" t="str">
        <f t="shared" ref="N368:N431" si="200">MID(HEX2BIN(MID(D368,6,1),4),2,2)</f>
        <v>00</v>
      </c>
      <c r="O368" s="1">
        <f t="shared" ref="O368:O431" si="201">HEX2DEC(MID(D368,7,2))</f>
        <v>20</v>
      </c>
      <c r="P368" s="1">
        <f>IF(HEX2DEC(LEFT(E368,4))&gt;=32768,HEX2DEC(LEFT(E368,4))-65536,HEX2DEC(LEFT(E368,4)))/Codes!$N$2</f>
        <v>3.2</v>
      </c>
      <c r="Q368" s="1">
        <f>IF(HEX2DEC(RIGHT(E368,4))&gt;=32768,HEX2DEC(RIGHT(E368,4))-65536,HEX2DEC(RIGHT(E368,4)))/Codes!$N$2</f>
        <v>0</v>
      </c>
      <c r="R368" s="1">
        <f>IF(HEX2DEC(LEFT(F368,4))&gt;=32768,HEX2DEC(LEFT(F368,4))-65536,HEX2DEC(LEFT(F368,4)))/Codes!$N$2</f>
        <v>0</v>
      </c>
      <c r="S368" s="1">
        <f>IF(HEX2DEC(RIGHT(F368,4))&gt;=32768,HEX2DEC(RIGHT(F368,4))-65536,HEX2DEC(RIGHT(F368,4)))/Codes!$N$2</f>
        <v>0</v>
      </c>
      <c r="T368" s="18">
        <f t="shared" ref="T368:T431" si="202">ROUNDDOWN(HEX2DEC(LEFT(G368,3))/8,0)</f>
        <v>34</v>
      </c>
      <c r="U368" s="1">
        <f t="shared" ref="U368:U431" si="203">ROUNDDOWN(HEX2DEC(MID(G368,3,3))/4,0)-(512*ROUNDDOWN(HEX2DEC(MID(G368,3,1))/8,0))</f>
        <v>105</v>
      </c>
      <c r="V368" s="1">
        <f t="shared" ref="V368:V431" si="204">RIGHT(HEX2BIN(MID(G368,5,1),4),2)*128+HEX2DEC(MID(G368,6,1))*8+LEFT(HEX2BIN(MID(G368,7,1),4),3)</f>
        <v>0</v>
      </c>
      <c r="W368" s="1" t="str">
        <f t="shared" ref="W368:W431" si="205">MID(HEX2BIN(MID(G368,7,2),8),4,3)</f>
        <v>101</v>
      </c>
      <c r="X368" s="1">
        <f t="shared" ref="X368:X431" si="206">BIN2DEC(RIGHT(HEX2BIN(RIGHT(G368,1),4),2))</f>
        <v>3</v>
      </c>
      <c r="Y368" s="1">
        <f t="shared" ref="Y368:Y431" si="207">ROUNDDOWN(HEX2DEC(LEFT(H368,3))/8,0)</f>
        <v>195</v>
      </c>
      <c r="Z368" s="1" t="str">
        <f>VLOOKUP(BIN2DEC(MID(HEX2BIN(MID(H368,3,2),8),2,5)),Codes!$E$1:$F$18,2)</f>
        <v>Normal</v>
      </c>
      <c r="AA368" s="6" t="str">
        <f t="shared" ref="AA368:AA431" si="208">MID(HEX2BIN(MID(H368,4,1),4),3,1)</f>
        <v>1</v>
      </c>
      <c r="AB368" s="1">
        <f t="shared" ref="AB368:AB431" si="209">(MOD(HEX2DEC(MID(H368,4,1)),2))*64+ROUNDDOWN(HEX2DEC(MID(H368,5,2))/4,0)</f>
        <v>119</v>
      </c>
      <c r="AC368" s="1" t="str">
        <f>VLOOKUP(BIN2DEC(RIGHT(HEX2BIN(MID(H368,6,1),4),1)&amp;LEFT(HEX2BIN(MID(H368,7,1),4),1)),Codes!$K$1:$L$5,2)</f>
        <v>L</v>
      </c>
      <c r="AD368" s="1" t="str">
        <f>VLOOKUP(BIN2DEC(RIGHT(HEX2BIN(MID(H368,7,1),4),3)&amp;LEFT(HEX2BIN(MID(H368,8,1),4),2)),Codes!$H$2:$I$33,2)</f>
        <v>Bat</v>
      </c>
      <c r="AE368" s="1" t="str">
        <f t="shared" ref="AE368:AE431" si="210">MID(HEX2BIN(RIGHT(H368,1),4),3,1)</f>
        <v>1</v>
      </c>
      <c r="AF368" s="1" t="str">
        <f t="shared" ref="AF368:AF431" si="211">RIGHT(HEX2BIN(RIGHT(H368,1),4),1)</f>
        <v>1</v>
      </c>
      <c r="AH368" s="6">
        <f t="shared" ref="AH368:AH431" si="212">ROUNDDOWN(HEX2DEC(MID(H368,6,3))/4,0)-(256*ROUNDDOWN(HEX2DEC(MID(H368,6,1))/4,0))</f>
        <v>69</v>
      </c>
    </row>
    <row r="369" spans="1:34">
      <c r="A369" s="1" t="s">
        <v>2089</v>
      </c>
      <c r="B369" s="1" t="s">
        <v>88</v>
      </c>
      <c r="C369" s="6" t="s">
        <v>1430</v>
      </c>
      <c r="D369" s="6" t="s">
        <v>2090</v>
      </c>
      <c r="E369" s="6" t="s">
        <v>256</v>
      </c>
      <c r="F369" s="6" t="s">
        <v>265</v>
      </c>
      <c r="G369" s="6" t="s">
        <v>759</v>
      </c>
      <c r="H369" s="6" t="s">
        <v>763</v>
      </c>
      <c r="J369" s="1" t="str">
        <f t="shared" si="196"/>
        <v>001011</v>
      </c>
      <c r="K369" s="1">
        <f t="shared" si="197"/>
        <v>1</v>
      </c>
      <c r="L369" s="6" t="str">
        <f t="shared" si="198"/>
        <v>00000</v>
      </c>
      <c r="M369" s="1">
        <f t="shared" si="199"/>
        <v>68</v>
      </c>
      <c r="N369" s="6" t="str">
        <f t="shared" si="200"/>
        <v>00</v>
      </c>
      <c r="O369" s="1">
        <f t="shared" si="201"/>
        <v>20</v>
      </c>
      <c r="P369" s="1">
        <f>IF(HEX2DEC(LEFT(E369,4))&gt;=32768,HEX2DEC(LEFT(E369,4))-65536,HEX2DEC(LEFT(E369,4)))/Codes!$N$2</f>
        <v>3.6</v>
      </c>
      <c r="Q369" s="1">
        <f>IF(HEX2DEC(RIGHT(E369,4))&gt;=32768,HEX2DEC(RIGHT(E369,4))-65536,HEX2DEC(RIGHT(E369,4)))/Codes!$N$2</f>
        <v>0</v>
      </c>
      <c r="R369" s="1">
        <f>IF(HEX2DEC(LEFT(F369,4))&gt;=32768,HEX2DEC(LEFT(F369,4))-65536,HEX2DEC(LEFT(F369,4)))/Codes!$N$2</f>
        <v>2.4</v>
      </c>
      <c r="S369" s="1">
        <f>IF(HEX2DEC(RIGHT(F369,4))&gt;=32768,HEX2DEC(RIGHT(F369,4))-65536,HEX2DEC(RIGHT(F369,4)))/Codes!$N$2</f>
        <v>0</v>
      </c>
      <c r="T369" s="18">
        <f t="shared" si="202"/>
        <v>34</v>
      </c>
      <c r="U369" s="1">
        <f t="shared" si="203"/>
        <v>105</v>
      </c>
      <c r="V369" s="1">
        <f t="shared" si="204"/>
        <v>0</v>
      </c>
      <c r="W369" s="1" t="str">
        <f t="shared" si="205"/>
        <v>101</v>
      </c>
      <c r="X369" s="1">
        <f t="shared" si="206"/>
        <v>3</v>
      </c>
      <c r="Y369" s="1">
        <f t="shared" si="207"/>
        <v>200</v>
      </c>
      <c r="Z369" s="1" t="str">
        <f>VLOOKUP(BIN2DEC(MID(HEX2BIN(MID(H369,3,2),8),2,5)),Codes!$E$1:$F$18,2)</f>
        <v>Normal</v>
      </c>
      <c r="AA369" s="6" t="str">
        <f t="shared" si="208"/>
        <v>1</v>
      </c>
      <c r="AB369" s="1">
        <f t="shared" si="209"/>
        <v>119</v>
      </c>
      <c r="AC369" s="1" t="str">
        <f>VLOOKUP(BIN2DEC(RIGHT(HEX2BIN(MID(H369,6,1),4),1)&amp;LEFT(HEX2BIN(MID(H369,7,1),4),1)),Codes!$K$1:$L$5,2)</f>
        <v>L</v>
      </c>
      <c r="AD369" s="1" t="str">
        <f>VLOOKUP(BIN2DEC(RIGHT(HEX2BIN(MID(H369,7,1),4),3)&amp;LEFT(HEX2BIN(MID(H369,8,1),4),2)),Codes!$H$2:$I$33,2)</f>
        <v>Bat</v>
      </c>
      <c r="AE369" s="1" t="str">
        <f t="shared" si="210"/>
        <v>1</v>
      </c>
      <c r="AF369" s="1" t="str">
        <f t="shared" si="211"/>
        <v>1</v>
      </c>
      <c r="AH369" s="6">
        <f t="shared" si="212"/>
        <v>69</v>
      </c>
    </row>
    <row r="370" spans="1:34">
      <c r="A370" s="1" t="s">
        <v>2091</v>
      </c>
      <c r="B370" s="1" t="s">
        <v>88</v>
      </c>
      <c r="C370" s="6" t="s">
        <v>1430</v>
      </c>
      <c r="D370" s="6" t="s">
        <v>2092</v>
      </c>
      <c r="E370" s="6" t="s">
        <v>207</v>
      </c>
      <c r="F370" s="6" t="s">
        <v>232</v>
      </c>
      <c r="G370" s="6" t="s">
        <v>759</v>
      </c>
      <c r="H370" s="6" t="s">
        <v>766</v>
      </c>
      <c r="J370" s="1" t="str">
        <f t="shared" si="196"/>
        <v>001011</v>
      </c>
      <c r="K370" s="1">
        <f t="shared" si="197"/>
        <v>2</v>
      </c>
      <c r="L370" s="6" t="str">
        <f t="shared" si="198"/>
        <v>00000</v>
      </c>
      <c r="M370" s="1">
        <f t="shared" si="199"/>
        <v>68</v>
      </c>
      <c r="N370" s="6" t="str">
        <f t="shared" si="200"/>
        <v>00</v>
      </c>
      <c r="O370" s="1">
        <f t="shared" si="201"/>
        <v>20</v>
      </c>
      <c r="P370" s="1">
        <f>IF(HEX2DEC(LEFT(E370,4))&gt;=32768,HEX2DEC(LEFT(E370,4))-65536,HEX2DEC(LEFT(E370,4)))/Codes!$N$2</f>
        <v>4</v>
      </c>
      <c r="Q370" s="1">
        <f>IF(HEX2DEC(RIGHT(E370,4))&gt;=32768,HEX2DEC(RIGHT(E370,4))-65536,HEX2DEC(RIGHT(E370,4)))/Codes!$N$2</f>
        <v>0</v>
      </c>
      <c r="R370" s="1">
        <f>IF(HEX2DEC(LEFT(F370,4))&gt;=32768,HEX2DEC(LEFT(F370,4))-65536,HEX2DEC(LEFT(F370,4)))/Codes!$N$2</f>
        <v>4.8</v>
      </c>
      <c r="S370" s="1">
        <f>IF(HEX2DEC(RIGHT(F370,4))&gt;=32768,HEX2DEC(RIGHT(F370,4))-65536,HEX2DEC(RIGHT(F370,4)))/Codes!$N$2</f>
        <v>0</v>
      </c>
      <c r="T370" s="18">
        <f t="shared" si="202"/>
        <v>34</v>
      </c>
      <c r="U370" s="1">
        <f t="shared" si="203"/>
        <v>105</v>
      </c>
      <c r="V370" s="1">
        <f t="shared" si="204"/>
        <v>0</v>
      </c>
      <c r="W370" s="1" t="str">
        <f t="shared" si="205"/>
        <v>101</v>
      </c>
      <c r="X370" s="1">
        <f t="shared" si="206"/>
        <v>3</v>
      </c>
      <c r="Y370" s="1">
        <f t="shared" si="207"/>
        <v>205</v>
      </c>
      <c r="Z370" s="1" t="str">
        <f>VLOOKUP(BIN2DEC(MID(HEX2BIN(MID(H370,3,2),8),2,5)),Codes!$E$1:$F$18,2)</f>
        <v>Normal</v>
      </c>
      <c r="AA370" s="6" t="str">
        <f t="shared" si="208"/>
        <v>1</v>
      </c>
      <c r="AB370" s="1">
        <f t="shared" si="209"/>
        <v>119</v>
      </c>
      <c r="AC370" s="1" t="str">
        <f>VLOOKUP(BIN2DEC(RIGHT(HEX2BIN(MID(H370,6,1),4),1)&amp;LEFT(HEX2BIN(MID(H370,7,1),4),1)),Codes!$K$1:$L$5,2)</f>
        <v>L</v>
      </c>
      <c r="AD370" s="1" t="str">
        <f>VLOOKUP(BIN2DEC(RIGHT(HEX2BIN(MID(H370,7,1),4),3)&amp;LEFT(HEX2BIN(MID(H370,8,1),4),2)),Codes!$H$2:$I$33,2)</f>
        <v>Bat</v>
      </c>
      <c r="AE370" s="1" t="str">
        <f t="shared" si="210"/>
        <v>1</v>
      </c>
      <c r="AF370" s="1" t="str">
        <f t="shared" si="211"/>
        <v>1</v>
      </c>
      <c r="AH370" s="6">
        <f t="shared" si="212"/>
        <v>69</v>
      </c>
    </row>
    <row r="371" spans="1:34">
      <c r="A371" s="1" t="s">
        <v>2093</v>
      </c>
      <c r="B371" s="1" t="s">
        <v>88</v>
      </c>
      <c r="C371" s="6" t="s">
        <v>1431</v>
      </c>
      <c r="D371" s="6" t="s">
        <v>2094</v>
      </c>
      <c r="E371" s="6" t="s">
        <v>573</v>
      </c>
      <c r="F371" s="6" t="s">
        <v>91</v>
      </c>
      <c r="G371" s="6" t="s">
        <v>743</v>
      </c>
      <c r="H371" s="6" t="s">
        <v>768</v>
      </c>
      <c r="J371" s="1" t="str">
        <f t="shared" si="196"/>
        <v>001011</v>
      </c>
      <c r="K371" s="1">
        <f t="shared" si="197"/>
        <v>0</v>
      </c>
      <c r="L371" s="6" t="str">
        <f t="shared" si="198"/>
        <v>00000</v>
      </c>
      <c r="M371" s="1">
        <f t="shared" si="199"/>
        <v>68</v>
      </c>
      <c r="N371" s="6" t="str">
        <f t="shared" si="200"/>
        <v>00</v>
      </c>
      <c r="O371" s="1">
        <f t="shared" si="201"/>
        <v>16</v>
      </c>
      <c r="P371" s="1">
        <f>IF(HEX2DEC(LEFT(E371,4))&gt;=32768,HEX2DEC(LEFT(E371,4))-65536,HEX2DEC(LEFT(E371,4)))/Codes!$N$2</f>
        <v>3.4079999999999999</v>
      </c>
      <c r="Q371" s="1">
        <f>IF(HEX2DEC(RIGHT(E371,4))&gt;=32768,HEX2DEC(RIGHT(E371,4))-65536,HEX2DEC(RIGHT(E371,4)))/Codes!$N$2</f>
        <v>0</v>
      </c>
      <c r="R371" s="1">
        <f>IF(HEX2DEC(LEFT(F371,4))&gt;=32768,HEX2DEC(LEFT(F371,4))-65536,HEX2DEC(LEFT(F371,4)))/Codes!$N$2</f>
        <v>0</v>
      </c>
      <c r="S371" s="1">
        <f>IF(HEX2DEC(RIGHT(F371,4))&gt;=32768,HEX2DEC(RIGHT(F371,4))-65536,HEX2DEC(RIGHT(F371,4)))/Codes!$N$2</f>
        <v>0</v>
      </c>
      <c r="T371" s="18">
        <f t="shared" si="202"/>
        <v>361</v>
      </c>
      <c r="U371" s="1">
        <f t="shared" si="203"/>
        <v>70</v>
      </c>
      <c r="V371" s="1">
        <f t="shared" si="204"/>
        <v>0</v>
      </c>
      <c r="W371" s="1" t="str">
        <f t="shared" si="205"/>
        <v>101</v>
      </c>
      <c r="X371" s="1">
        <f t="shared" si="206"/>
        <v>3</v>
      </c>
      <c r="Y371" s="1">
        <f t="shared" si="207"/>
        <v>35</v>
      </c>
      <c r="Z371" s="1" t="str">
        <f>VLOOKUP(BIN2DEC(MID(HEX2BIN(MID(H371,3,2),8),2,5)),Codes!$E$1:$F$18,2)</f>
        <v>Normal</v>
      </c>
      <c r="AA371" s="6" t="str">
        <f t="shared" si="208"/>
        <v>0</v>
      </c>
      <c r="AB371" s="1">
        <f t="shared" si="209"/>
        <v>0</v>
      </c>
      <c r="AC371" s="1" t="str">
        <f>VLOOKUP(BIN2DEC(RIGHT(HEX2BIN(MID(H371,6,1),4),1)&amp;LEFT(HEX2BIN(MID(H371,7,1),4),1)),Codes!$K$1:$L$5,2)</f>
        <v>S</v>
      </c>
      <c r="AD371" s="1" t="str">
        <f>VLOOKUP(BIN2DEC(RIGHT(HEX2BIN(MID(H371,7,1),4),3)&amp;LEFT(HEX2BIN(MID(H371,8,1),4),2)),Codes!$H$2:$I$33,2)</f>
        <v>Bat</v>
      </c>
      <c r="AE371" s="1" t="str">
        <f t="shared" si="210"/>
        <v>1</v>
      </c>
      <c r="AF371" s="1" t="str">
        <f t="shared" si="211"/>
        <v>1</v>
      </c>
      <c r="AH371" s="6">
        <f t="shared" si="212"/>
        <v>5</v>
      </c>
    </row>
    <row r="372" spans="1:34">
      <c r="A372" s="1" t="s">
        <v>2095</v>
      </c>
      <c r="B372" s="1" t="s">
        <v>88</v>
      </c>
      <c r="C372" s="6" t="s">
        <v>1431</v>
      </c>
      <c r="D372" s="6" t="s">
        <v>2096</v>
      </c>
      <c r="E372" s="6" t="s">
        <v>589</v>
      </c>
      <c r="F372" s="6" t="s">
        <v>595</v>
      </c>
      <c r="G372" s="6" t="s">
        <v>743</v>
      </c>
      <c r="H372" s="6" t="s">
        <v>768</v>
      </c>
      <c r="J372" s="1" t="str">
        <f t="shared" si="196"/>
        <v>001011</v>
      </c>
      <c r="K372" s="1">
        <f t="shared" si="197"/>
        <v>1</v>
      </c>
      <c r="L372" s="6" t="str">
        <f t="shared" si="198"/>
        <v>00000</v>
      </c>
      <c r="M372" s="1">
        <f t="shared" si="199"/>
        <v>68</v>
      </c>
      <c r="N372" s="6" t="str">
        <f t="shared" si="200"/>
        <v>00</v>
      </c>
      <c r="O372" s="1">
        <f t="shared" si="201"/>
        <v>14</v>
      </c>
      <c r="P372" s="1">
        <f>IF(HEX2DEC(LEFT(E372,4))&gt;=32768,HEX2DEC(LEFT(E372,4))-65536,HEX2DEC(LEFT(E372,4)))/Codes!$N$2</f>
        <v>4.5999999999999996</v>
      </c>
      <c r="Q372" s="1">
        <f>IF(HEX2DEC(RIGHT(E372,4))&gt;=32768,HEX2DEC(RIGHT(E372,4))-65536,HEX2DEC(RIGHT(E372,4)))/Codes!$N$2</f>
        <v>0</v>
      </c>
      <c r="R372" s="1">
        <f>IF(HEX2DEC(LEFT(F372,4))&gt;=32768,HEX2DEC(LEFT(F372,4))-65536,HEX2DEC(LEFT(F372,4)))/Codes!$N$2</f>
        <v>3.0640000000000001</v>
      </c>
      <c r="S372" s="1">
        <f>IF(HEX2DEC(RIGHT(F372,4))&gt;=32768,HEX2DEC(RIGHT(F372,4))-65536,HEX2DEC(RIGHT(F372,4)))/Codes!$N$2</f>
        <v>0</v>
      </c>
      <c r="T372" s="18">
        <f t="shared" si="202"/>
        <v>361</v>
      </c>
      <c r="U372" s="1">
        <f t="shared" si="203"/>
        <v>70</v>
      </c>
      <c r="V372" s="1">
        <f t="shared" si="204"/>
        <v>0</v>
      </c>
      <c r="W372" s="1" t="str">
        <f t="shared" si="205"/>
        <v>101</v>
      </c>
      <c r="X372" s="1">
        <f t="shared" si="206"/>
        <v>3</v>
      </c>
      <c r="Y372" s="1">
        <f t="shared" si="207"/>
        <v>35</v>
      </c>
      <c r="Z372" s="1" t="str">
        <f>VLOOKUP(BIN2DEC(MID(HEX2BIN(MID(H372,3,2),8),2,5)),Codes!$E$1:$F$18,2)</f>
        <v>Normal</v>
      </c>
      <c r="AA372" s="6" t="str">
        <f t="shared" si="208"/>
        <v>0</v>
      </c>
      <c r="AB372" s="1">
        <f t="shared" si="209"/>
        <v>0</v>
      </c>
      <c r="AC372" s="1" t="str">
        <f>VLOOKUP(BIN2DEC(RIGHT(HEX2BIN(MID(H372,6,1),4),1)&amp;LEFT(HEX2BIN(MID(H372,7,1),4),1)),Codes!$K$1:$L$5,2)</f>
        <v>S</v>
      </c>
      <c r="AD372" s="1" t="str">
        <f>VLOOKUP(BIN2DEC(RIGHT(HEX2BIN(MID(H372,7,1),4),3)&amp;LEFT(HEX2BIN(MID(H372,8,1),4),2)),Codes!$H$2:$I$33,2)</f>
        <v>Bat</v>
      </c>
      <c r="AE372" s="1" t="str">
        <f t="shared" si="210"/>
        <v>1</v>
      </c>
      <c r="AF372" s="1" t="str">
        <f t="shared" si="211"/>
        <v>1</v>
      </c>
      <c r="AH372" s="6">
        <f t="shared" si="212"/>
        <v>5</v>
      </c>
    </row>
    <row r="373" spans="1:34">
      <c r="A373" s="1" t="s">
        <v>2097</v>
      </c>
      <c r="B373" s="1" t="s">
        <v>88</v>
      </c>
      <c r="C373" s="6" t="s">
        <v>1431</v>
      </c>
      <c r="D373" s="6" t="s">
        <v>2086</v>
      </c>
      <c r="E373" s="6" t="s">
        <v>589</v>
      </c>
      <c r="F373" s="6" t="s">
        <v>590</v>
      </c>
      <c r="G373" s="6" t="s">
        <v>743</v>
      </c>
      <c r="H373" s="6" t="s">
        <v>768</v>
      </c>
      <c r="J373" s="1" t="str">
        <f t="shared" si="196"/>
        <v>001011</v>
      </c>
      <c r="K373" s="1">
        <f t="shared" si="197"/>
        <v>2</v>
      </c>
      <c r="L373" s="6" t="str">
        <f t="shared" si="198"/>
        <v>00000</v>
      </c>
      <c r="M373" s="1">
        <f t="shared" si="199"/>
        <v>68</v>
      </c>
      <c r="N373" s="6" t="str">
        <f t="shared" si="200"/>
        <v>00</v>
      </c>
      <c r="O373" s="1">
        <f t="shared" si="201"/>
        <v>12</v>
      </c>
      <c r="P373" s="1">
        <f>IF(HEX2DEC(LEFT(E373,4))&gt;=32768,HEX2DEC(LEFT(E373,4))-65536,HEX2DEC(LEFT(E373,4)))/Codes!$N$2</f>
        <v>4.5999999999999996</v>
      </c>
      <c r="Q373" s="1">
        <f>IF(HEX2DEC(RIGHT(E373,4))&gt;=32768,HEX2DEC(RIGHT(E373,4))-65536,HEX2DEC(RIGHT(E373,4)))/Codes!$N$2</f>
        <v>0</v>
      </c>
      <c r="R373" s="1">
        <f>IF(HEX2DEC(LEFT(F373,4))&gt;=32768,HEX2DEC(LEFT(F373,4))-65536,HEX2DEC(LEFT(F373,4)))/Codes!$N$2</f>
        <v>6.1319999999999997</v>
      </c>
      <c r="S373" s="1">
        <f>IF(HEX2DEC(RIGHT(F373,4))&gt;=32768,HEX2DEC(RIGHT(F373,4))-65536,HEX2DEC(RIGHT(F373,4)))/Codes!$N$2</f>
        <v>0</v>
      </c>
      <c r="T373" s="18">
        <f t="shared" si="202"/>
        <v>361</v>
      </c>
      <c r="U373" s="1">
        <f t="shared" si="203"/>
        <v>70</v>
      </c>
      <c r="V373" s="1">
        <f t="shared" si="204"/>
        <v>0</v>
      </c>
      <c r="W373" s="1" t="str">
        <f t="shared" si="205"/>
        <v>101</v>
      </c>
      <c r="X373" s="1">
        <f t="shared" si="206"/>
        <v>3</v>
      </c>
      <c r="Y373" s="1">
        <f t="shared" si="207"/>
        <v>35</v>
      </c>
      <c r="Z373" s="1" t="str">
        <f>VLOOKUP(BIN2DEC(MID(HEX2BIN(MID(H373,3,2),8),2,5)),Codes!$E$1:$F$18,2)</f>
        <v>Normal</v>
      </c>
      <c r="AA373" s="6" t="str">
        <f t="shared" si="208"/>
        <v>0</v>
      </c>
      <c r="AB373" s="1">
        <f t="shared" si="209"/>
        <v>0</v>
      </c>
      <c r="AC373" s="1" t="str">
        <f>VLOOKUP(BIN2DEC(RIGHT(HEX2BIN(MID(H373,6,1),4),1)&amp;LEFT(HEX2BIN(MID(H373,7,1),4),1)),Codes!$K$1:$L$5,2)</f>
        <v>S</v>
      </c>
      <c r="AD373" s="1" t="str">
        <f>VLOOKUP(BIN2DEC(RIGHT(HEX2BIN(MID(H373,7,1),4),3)&amp;LEFT(HEX2BIN(MID(H373,8,1),4),2)),Codes!$H$2:$I$33,2)</f>
        <v>Bat</v>
      </c>
      <c r="AE373" s="1" t="str">
        <f t="shared" si="210"/>
        <v>1</v>
      </c>
      <c r="AF373" s="1" t="str">
        <f t="shared" si="211"/>
        <v>1</v>
      </c>
      <c r="AH373" s="6">
        <f t="shared" si="212"/>
        <v>5</v>
      </c>
    </row>
    <row r="374" spans="1:34">
      <c r="A374" s="1" t="s">
        <v>2098</v>
      </c>
      <c r="B374" s="1" t="s">
        <v>88</v>
      </c>
      <c r="C374" s="6" t="s">
        <v>1870</v>
      </c>
      <c r="D374" s="6" t="s">
        <v>2099</v>
      </c>
      <c r="E374" s="6" t="s">
        <v>299</v>
      </c>
      <c r="F374" s="6" t="s">
        <v>773</v>
      </c>
      <c r="G374" s="6" t="s">
        <v>774</v>
      </c>
      <c r="H374" s="6" t="s">
        <v>630</v>
      </c>
      <c r="J374" s="1" t="str">
        <f t="shared" si="196"/>
        <v>001011</v>
      </c>
      <c r="K374" s="1">
        <f t="shared" si="197"/>
        <v>0</v>
      </c>
      <c r="L374" s="6" t="str">
        <f t="shared" si="198"/>
        <v>00000</v>
      </c>
      <c r="M374" s="1">
        <f t="shared" si="199"/>
        <v>68</v>
      </c>
      <c r="N374" s="6" t="str">
        <f t="shared" si="200"/>
        <v>00</v>
      </c>
      <c r="O374" s="1">
        <f t="shared" si="201"/>
        <v>6</v>
      </c>
      <c r="P374" s="1">
        <f>IF(HEX2DEC(LEFT(E374,4))&gt;=32768,HEX2DEC(LEFT(E374,4))-65536,HEX2DEC(LEFT(E374,4)))/Codes!$N$2</f>
        <v>6</v>
      </c>
      <c r="Q374" s="1">
        <f>IF(HEX2DEC(RIGHT(E374,4))&gt;=32768,HEX2DEC(RIGHT(E374,4))-65536,HEX2DEC(RIGHT(E374,4)))/Codes!$N$2</f>
        <v>0</v>
      </c>
      <c r="R374" s="1">
        <f>IF(HEX2DEC(LEFT(F374,4))&gt;=32768,HEX2DEC(LEFT(F374,4))-65536,HEX2DEC(LEFT(F374,4)))/Codes!$N$2</f>
        <v>8.8000000000000007</v>
      </c>
      <c r="S374" s="1">
        <f>IF(HEX2DEC(RIGHT(F374,4))&gt;=32768,HEX2DEC(RIGHT(F374,4))-65536,HEX2DEC(RIGHT(F374,4)))/Codes!$N$2</f>
        <v>0</v>
      </c>
      <c r="T374" s="18">
        <f t="shared" si="202"/>
        <v>60</v>
      </c>
      <c r="U374" s="1">
        <f t="shared" si="203"/>
        <v>100</v>
      </c>
      <c r="V374" s="1">
        <f t="shared" si="204"/>
        <v>0</v>
      </c>
      <c r="W374" s="1" t="str">
        <f t="shared" si="205"/>
        <v>101</v>
      </c>
      <c r="X374" s="1">
        <f t="shared" si="206"/>
        <v>1</v>
      </c>
      <c r="Y374" s="1">
        <f t="shared" si="207"/>
        <v>5</v>
      </c>
      <c r="Z374" s="1" t="str">
        <f>VLOOKUP(BIN2DEC(MID(HEX2BIN(MID(H374,3,2),8),2,5)),Codes!$E$1:$F$18,2)</f>
        <v>Slash</v>
      </c>
      <c r="AA374" s="6" t="str">
        <f t="shared" si="208"/>
        <v>0</v>
      </c>
      <c r="AB374" s="1">
        <f t="shared" si="209"/>
        <v>2</v>
      </c>
      <c r="AC374" s="1" t="str">
        <f>VLOOKUP(BIN2DEC(RIGHT(HEX2BIN(MID(H374,6,1),4),1)&amp;LEFT(HEX2BIN(MID(H374,7,1),4),1)),Codes!$K$1:$L$5,2)</f>
        <v>M</v>
      </c>
      <c r="AD374" s="1" t="str">
        <f>VLOOKUP(BIN2DEC(RIGHT(HEX2BIN(MID(H374,7,1),4),3)&amp;LEFT(HEX2BIN(MID(H374,8,1),4),2)),Codes!$H$2:$I$33,2)</f>
        <v>Kick</v>
      </c>
      <c r="AE374" s="1" t="str">
        <f t="shared" si="210"/>
        <v>1</v>
      </c>
      <c r="AF374" s="1" t="str">
        <f t="shared" si="211"/>
        <v>1</v>
      </c>
      <c r="AH374" s="6">
        <f t="shared" si="212"/>
        <v>34</v>
      </c>
    </row>
    <row r="375" spans="1:34">
      <c r="A375" s="1" t="s">
        <v>2100</v>
      </c>
      <c r="B375" s="1" t="s">
        <v>88</v>
      </c>
      <c r="C375" s="6" t="s">
        <v>1870</v>
      </c>
      <c r="D375" s="6" t="s">
        <v>2101</v>
      </c>
      <c r="E375" s="6" t="s">
        <v>232</v>
      </c>
      <c r="F375" s="6" t="s">
        <v>395</v>
      </c>
      <c r="G375" s="6" t="s">
        <v>629</v>
      </c>
      <c r="H375" s="6" t="s">
        <v>630</v>
      </c>
      <c r="J375" s="1" t="str">
        <f t="shared" si="196"/>
        <v>001011</v>
      </c>
      <c r="K375" s="1">
        <f t="shared" si="197"/>
        <v>1</v>
      </c>
      <c r="L375" s="6" t="str">
        <f t="shared" si="198"/>
        <v>00000</v>
      </c>
      <c r="M375" s="1">
        <f t="shared" si="199"/>
        <v>68</v>
      </c>
      <c r="N375" s="6" t="str">
        <f t="shared" si="200"/>
        <v>00</v>
      </c>
      <c r="O375" s="1">
        <f t="shared" si="201"/>
        <v>6</v>
      </c>
      <c r="P375" s="1">
        <f>IF(HEX2DEC(LEFT(E375,4))&gt;=32768,HEX2DEC(LEFT(E375,4))-65536,HEX2DEC(LEFT(E375,4)))/Codes!$N$2</f>
        <v>4.8</v>
      </c>
      <c r="Q375" s="1">
        <f>IF(HEX2DEC(RIGHT(E375,4))&gt;=32768,HEX2DEC(RIGHT(E375,4))-65536,HEX2DEC(RIGHT(E375,4)))/Codes!$N$2</f>
        <v>0</v>
      </c>
      <c r="R375" s="1">
        <f>IF(HEX2DEC(LEFT(F375,4))&gt;=32768,HEX2DEC(LEFT(F375,4))-65536,HEX2DEC(LEFT(F375,4)))/Codes!$N$2</f>
        <v>5.6</v>
      </c>
      <c r="S375" s="1">
        <f>IF(HEX2DEC(RIGHT(F375,4))&gt;=32768,HEX2DEC(RIGHT(F375,4))-65536,HEX2DEC(RIGHT(F375,4)))/Codes!$N$2</f>
        <v>0</v>
      </c>
      <c r="T375" s="18">
        <f t="shared" si="202"/>
        <v>60</v>
      </c>
      <c r="U375" s="1">
        <f t="shared" si="203"/>
        <v>100</v>
      </c>
      <c r="V375" s="1">
        <f t="shared" si="204"/>
        <v>0</v>
      </c>
      <c r="W375" s="1" t="str">
        <f t="shared" si="205"/>
        <v>101</v>
      </c>
      <c r="X375" s="1">
        <f t="shared" si="206"/>
        <v>3</v>
      </c>
      <c r="Y375" s="1">
        <f t="shared" si="207"/>
        <v>5</v>
      </c>
      <c r="Z375" s="1" t="str">
        <f>VLOOKUP(BIN2DEC(MID(HEX2BIN(MID(H375,3,2),8),2,5)),Codes!$E$1:$F$18,2)</f>
        <v>Slash</v>
      </c>
      <c r="AA375" s="6" t="str">
        <f t="shared" si="208"/>
        <v>0</v>
      </c>
      <c r="AB375" s="1">
        <f t="shared" si="209"/>
        <v>2</v>
      </c>
      <c r="AC375" s="1" t="str">
        <f>VLOOKUP(BIN2DEC(RIGHT(HEX2BIN(MID(H375,6,1),4),1)&amp;LEFT(HEX2BIN(MID(H375,7,1),4),1)),Codes!$K$1:$L$5,2)</f>
        <v>M</v>
      </c>
      <c r="AD375" s="1" t="str">
        <f>VLOOKUP(BIN2DEC(RIGHT(HEX2BIN(MID(H375,7,1),4),3)&amp;LEFT(HEX2BIN(MID(H375,8,1),4),2)),Codes!$H$2:$I$33,2)</f>
        <v>Kick</v>
      </c>
      <c r="AE375" s="1" t="str">
        <f t="shared" si="210"/>
        <v>1</v>
      </c>
      <c r="AF375" s="1" t="str">
        <f t="shared" si="211"/>
        <v>1</v>
      </c>
      <c r="AH375" s="6">
        <f t="shared" si="212"/>
        <v>34</v>
      </c>
    </row>
    <row r="376" spans="1:34">
      <c r="A376" s="1" t="s">
        <v>2102</v>
      </c>
      <c r="B376" s="1" t="s">
        <v>88</v>
      </c>
      <c r="C376" s="6" t="s">
        <v>1870</v>
      </c>
      <c r="D376" s="6" t="s">
        <v>2103</v>
      </c>
      <c r="E376" s="6" t="s">
        <v>265</v>
      </c>
      <c r="F376" s="6" t="s">
        <v>91</v>
      </c>
      <c r="G376" s="6" t="s">
        <v>629</v>
      </c>
      <c r="H376" s="6" t="s">
        <v>630</v>
      </c>
      <c r="J376" s="1" t="str">
        <f t="shared" si="196"/>
        <v>001011</v>
      </c>
      <c r="K376" s="1">
        <f t="shared" si="197"/>
        <v>2</v>
      </c>
      <c r="L376" s="6" t="str">
        <f t="shared" si="198"/>
        <v>00000</v>
      </c>
      <c r="M376" s="1">
        <f t="shared" si="199"/>
        <v>68</v>
      </c>
      <c r="N376" s="6" t="str">
        <f t="shared" si="200"/>
        <v>00</v>
      </c>
      <c r="O376" s="1">
        <f t="shared" si="201"/>
        <v>6</v>
      </c>
      <c r="P376" s="1">
        <f>IF(HEX2DEC(LEFT(E376,4))&gt;=32768,HEX2DEC(LEFT(E376,4))-65536,HEX2DEC(LEFT(E376,4)))/Codes!$N$2</f>
        <v>2.4</v>
      </c>
      <c r="Q376" s="1">
        <f>IF(HEX2DEC(RIGHT(E376,4))&gt;=32768,HEX2DEC(RIGHT(E376,4))-65536,HEX2DEC(RIGHT(E376,4)))/Codes!$N$2</f>
        <v>0</v>
      </c>
      <c r="R376" s="1">
        <f>IF(HEX2DEC(LEFT(F376,4))&gt;=32768,HEX2DEC(LEFT(F376,4))-65536,HEX2DEC(LEFT(F376,4)))/Codes!$N$2</f>
        <v>0</v>
      </c>
      <c r="S376" s="1">
        <f>IF(HEX2DEC(RIGHT(F376,4))&gt;=32768,HEX2DEC(RIGHT(F376,4))-65536,HEX2DEC(RIGHT(F376,4)))/Codes!$N$2</f>
        <v>0</v>
      </c>
      <c r="T376" s="18">
        <f t="shared" si="202"/>
        <v>60</v>
      </c>
      <c r="U376" s="1">
        <f t="shared" si="203"/>
        <v>100</v>
      </c>
      <c r="V376" s="1">
        <f t="shared" si="204"/>
        <v>0</v>
      </c>
      <c r="W376" s="1" t="str">
        <f t="shared" si="205"/>
        <v>101</v>
      </c>
      <c r="X376" s="1">
        <f t="shared" si="206"/>
        <v>3</v>
      </c>
      <c r="Y376" s="1">
        <f t="shared" si="207"/>
        <v>5</v>
      </c>
      <c r="Z376" s="1" t="str">
        <f>VLOOKUP(BIN2DEC(MID(HEX2BIN(MID(H376,3,2),8),2,5)),Codes!$E$1:$F$18,2)</f>
        <v>Slash</v>
      </c>
      <c r="AA376" s="6" t="str">
        <f t="shared" si="208"/>
        <v>0</v>
      </c>
      <c r="AB376" s="1">
        <f t="shared" si="209"/>
        <v>2</v>
      </c>
      <c r="AC376" s="1" t="str">
        <f>VLOOKUP(BIN2DEC(RIGHT(HEX2BIN(MID(H376,6,1),4),1)&amp;LEFT(HEX2BIN(MID(H376,7,1),4),1)),Codes!$K$1:$L$5,2)</f>
        <v>M</v>
      </c>
      <c r="AD376" s="1" t="str">
        <f>VLOOKUP(BIN2DEC(RIGHT(HEX2BIN(MID(H376,7,1),4),3)&amp;LEFT(HEX2BIN(MID(H376,8,1),4),2)),Codes!$H$2:$I$33,2)</f>
        <v>Kick</v>
      </c>
      <c r="AE376" s="1" t="str">
        <f t="shared" si="210"/>
        <v>1</v>
      </c>
      <c r="AF376" s="1" t="str">
        <f t="shared" si="211"/>
        <v>1</v>
      </c>
      <c r="AH376" s="6">
        <f t="shared" si="212"/>
        <v>34</v>
      </c>
    </row>
    <row r="377" spans="1:34">
      <c r="A377" s="1" t="s">
        <v>2104</v>
      </c>
      <c r="B377" s="1" t="s">
        <v>88</v>
      </c>
      <c r="C377" s="6" t="s">
        <v>1871</v>
      </c>
      <c r="D377" s="6" t="s">
        <v>2075</v>
      </c>
      <c r="E377" s="6" t="s">
        <v>299</v>
      </c>
      <c r="F377" s="6" t="s">
        <v>773</v>
      </c>
      <c r="G377" s="6" t="s">
        <v>774</v>
      </c>
      <c r="H377" s="6" t="s">
        <v>633</v>
      </c>
      <c r="J377" s="1" t="str">
        <f t="shared" si="196"/>
        <v>001011</v>
      </c>
      <c r="K377" s="1">
        <f t="shared" si="197"/>
        <v>0</v>
      </c>
      <c r="L377" s="6" t="str">
        <f t="shared" si="198"/>
        <v>00000</v>
      </c>
      <c r="M377" s="1">
        <f t="shared" si="199"/>
        <v>68</v>
      </c>
      <c r="N377" s="6" t="str">
        <f t="shared" si="200"/>
        <v>00</v>
      </c>
      <c r="O377" s="1">
        <f t="shared" si="201"/>
        <v>13</v>
      </c>
      <c r="P377" s="1">
        <f>IF(HEX2DEC(LEFT(E377,4))&gt;=32768,HEX2DEC(LEFT(E377,4))-65536,HEX2DEC(LEFT(E377,4)))/Codes!$N$2</f>
        <v>6</v>
      </c>
      <c r="Q377" s="1">
        <f>IF(HEX2DEC(RIGHT(E377,4))&gt;=32768,HEX2DEC(RIGHT(E377,4))-65536,HEX2DEC(RIGHT(E377,4)))/Codes!$N$2</f>
        <v>0</v>
      </c>
      <c r="R377" s="1">
        <f>IF(HEX2DEC(LEFT(F377,4))&gt;=32768,HEX2DEC(LEFT(F377,4))-65536,HEX2DEC(LEFT(F377,4)))/Codes!$N$2</f>
        <v>8.8000000000000007</v>
      </c>
      <c r="S377" s="1">
        <f>IF(HEX2DEC(RIGHT(F377,4))&gt;=32768,HEX2DEC(RIGHT(F377,4))-65536,HEX2DEC(RIGHT(F377,4)))/Codes!$N$2</f>
        <v>0</v>
      </c>
      <c r="T377" s="18">
        <f t="shared" si="202"/>
        <v>60</v>
      </c>
      <c r="U377" s="1">
        <f t="shared" si="203"/>
        <v>100</v>
      </c>
      <c r="V377" s="1">
        <f t="shared" si="204"/>
        <v>0</v>
      </c>
      <c r="W377" s="1" t="str">
        <f t="shared" si="205"/>
        <v>101</v>
      </c>
      <c r="X377" s="1">
        <f t="shared" si="206"/>
        <v>1</v>
      </c>
      <c r="Y377" s="1">
        <f t="shared" si="207"/>
        <v>10</v>
      </c>
      <c r="Z377" s="1" t="str">
        <f>VLOOKUP(BIN2DEC(MID(HEX2BIN(MID(H377,3,2),8),2,5)),Codes!$E$1:$F$18,2)</f>
        <v>Slash</v>
      </c>
      <c r="AA377" s="6" t="str">
        <f t="shared" si="208"/>
        <v>0</v>
      </c>
      <c r="AB377" s="1">
        <f t="shared" si="209"/>
        <v>4</v>
      </c>
      <c r="AC377" s="1" t="str">
        <f>VLOOKUP(BIN2DEC(RIGHT(HEX2BIN(MID(H377,6,1),4),1)&amp;LEFT(HEX2BIN(MID(H377,7,1),4),1)),Codes!$K$1:$L$5,2)</f>
        <v>L</v>
      </c>
      <c r="AD377" s="1" t="str">
        <f>VLOOKUP(BIN2DEC(RIGHT(HEX2BIN(MID(H377,7,1),4),3)&amp;LEFT(HEX2BIN(MID(H377,8,1),4),2)),Codes!$H$2:$I$33,2)</f>
        <v>Kick</v>
      </c>
      <c r="AE377" s="1" t="str">
        <f t="shared" si="210"/>
        <v>1</v>
      </c>
      <c r="AF377" s="1" t="str">
        <f t="shared" si="211"/>
        <v>1</v>
      </c>
      <c r="AH377" s="6">
        <f t="shared" si="212"/>
        <v>66</v>
      </c>
    </row>
    <row r="378" spans="1:34">
      <c r="A378" s="1" t="s">
        <v>2105</v>
      </c>
      <c r="B378" s="1" t="s">
        <v>88</v>
      </c>
      <c r="C378" s="6" t="s">
        <v>1871</v>
      </c>
      <c r="D378" s="6" t="s">
        <v>2106</v>
      </c>
      <c r="E378" s="6" t="s">
        <v>232</v>
      </c>
      <c r="F378" s="6" t="s">
        <v>395</v>
      </c>
      <c r="G378" s="6" t="s">
        <v>629</v>
      </c>
      <c r="H378" s="6" t="s">
        <v>633</v>
      </c>
      <c r="J378" s="1" t="str">
        <f t="shared" si="196"/>
        <v>001011</v>
      </c>
      <c r="K378" s="1">
        <f t="shared" si="197"/>
        <v>1</v>
      </c>
      <c r="L378" s="6" t="str">
        <f t="shared" si="198"/>
        <v>00000</v>
      </c>
      <c r="M378" s="1">
        <f t="shared" si="199"/>
        <v>68</v>
      </c>
      <c r="N378" s="6" t="str">
        <f t="shared" si="200"/>
        <v>00</v>
      </c>
      <c r="O378" s="1">
        <f t="shared" si="201"/>
        <v>13</v>
      </c>
      <c r="P378" s="1">
        <f>IF(HEX2DEC(LEFT(E378,4))&gt;=32768,HEX2DEC(LEFT(E378,4))-65536,HEX2DEC(LEFT(E378,4)))/Codes!$N$2</f>
        <v>4.8</v>
      </c>
      <c r="Q378" s="1">
        <f>IF(HEX2DEC(RIGHT(E378,4))&gt;=32768,HEX2DEC(RIGHT(E378,4))-65536,HEX2DEC(RIGHT(E378,4)))/Codes!$N$2</f>
        <v>0</v>
      </c>
      <c r="R378" s="1">
        <f>IF(HEX2DEC(LEFT(F378,4))&gt;=32768,HEX2DEC(LEFT(F378,4))-65536,HEX2DEC(LEFT(F378,4)))/Codes!$N$2</f>
        <v>5.6</v>
      </c>
      <c r="S378" s="1">
        <f>IF(HEX2DEC(RIGHT(F378,4))&gt;=32768,HEX2DEC(RIGHT(F378,4))-65536,HEX2DEC(RIGHT(F378,4)))/Codes!$N$2</f>
        <v>0</v>
      </c>
      <c r="T378" s="18">
        <f t="shared" si="202"/>
        <v>60</v>
      </c>
      <c r="U378" s="1">
        <f t="shared" si="203"/>
        <v>100</v>
      </c>
      <c r="V378" s="1">
        <f t="shared" si="204"/>
        <v>0</v>
      </c>
      <c r="W378" s="1" t="str">
        <f t="shared" si="205"/>
        <v>101</v>
      </c>
      <c r="X378" s="1">
        <f t="shared" si="206"/>
        <v>3</v>
      </c>
      <c r="Y378" s="1">
        <f t="shared" si="207"/>
        <v>10</v>
      </c>
      <c r="Z378" s="1" t="str">
        <f>VLOOKUP(BIN2DEC(MID(HEX2BIN(MID(H378,3,2),8),2,5)),Codes!$E$1:$F$18,2)</f>
        <v>Slash</v>
      </c>
      <c r="AA378" s="6" t="str">
        <f t="shared" si="208"/>
        <v>0</v>
      </c>
      <c r="AB378" s="1">
        <f t="shared" si="209"/>
        <v>4</v>
      </c>
      <c r="AC378" s="1" t="str">
        <f>VLOOKUP(BIN2DEC(RIGHT(HEX2BIN(MID(H378,6,1),4),1)&amp;LEFT(HEX2BIN(MID(H378,7,1),4),1)),Codes!$K$1:$L$5,2)</f>
        <v>L</v>
      </c>
      <c r="AD378" s="1" t="str">
        <f>VLOOKUP(BIN2DEC(RIGHT(HEX2BIN(MID(H378,7,1),4),3)&amp;LEFT(HEX2BIN(MID(H378,8,1),4),2)),Codes!$H$2:$I$33,2)</f>
        <v>Kick</v>
      </c>
      <c r="AE378" s="1" t="str">
        <f t="shared" si="210"/>
        <v>1</v>
      </c>
      <c r="AF378" s="1" t="str">
        <f t="shared" si="211"/>
        <v>1</v>
      </c>
      <c r="AH378" s="6">
        <f t="shared" si="212"/>
        <v>66</v>
      </c>
    </row>
    <row r="379" spans="1:34">
      <c r="A379" s="1" t="s">
        <v>2107</v>
      </c>
      <c r="B379" s="1" t="s">
        <v>88</v>
      </c>
      <c r="C379" s="6" t="s">
        <v>1871</v>
      </c>
      <c r="D379" s="6" t="s">
        <v>2108</v>
      </c>
      <c r="E379" s="6" t="s">
        <v>265</v>
      </c>
      <c r="F379" s="6" t="s">
        <v>91</v>
      </c>
      <c r="G379" s="6" t="s">
        <v>629</v>
      </c>
      <c r="H379" s="6" t="s">
        <v>633</v>
      </c>
      <c r="J379" s="1" t="str">
        <f t="shared" si="196"/>
        <v>001011</v>
      </c>
      <c r="K379" s="1">
        <f t="shared" si="197"/>
        <v>2</v>
      </c>
      <c r="L379" s="6" t="str">
        <f t="shared" si="198"/>
        <v>00000</v>
      </c>
      <c r="M379" s="1">
        <f t="shared" si="199"/>
        <v>68</v>
      </c>
      <c r="N379" s="6" t="str">
        <f t="shared" si="200"/>
        <v>00</v>
      </c>
      <c r="O379" s="1">
        <f t="shared" si="201"/>
        <v>13</v>
      </c>
      <c r="P379" s="1">
        <f>IF(HEX2DEC(LEFT(E379,4))&gt;=32768,HEX2DEC(LEFT(E379,4))-65536,HEX2DEC(LEFT(E379,4)))/Codes!$N$2</f>
        <v>2.4</v>
      </c>
      <c r="Q379" s="1">
        <f>IF(HEX2DEC(RIGHT(E379,4))&gt;=32768,HEX2DEC(RIGHT(E379,4))-65536,HEX2DEC(RIGHT(E379,4)))/Codes!$N$2</f>
        <v>0</v>
      </c>
      <c r="R379" s="1">
        <f>IF(HEX2DEC(LEFT(F379,4))&gt;=32768,HEX2DEC(LEFT(F379,4))-65536,HEX2DEC(LEFT(F379,4)))/Codes!$N$2</f>
        <v>0</v>
      </c>
      <c r="S379" s="1">
        <f>IF(HEX2DEC(RIGHT(F379,4))&gt;=32768,HEX2DEC(RIGHT(F379,4))-65536,HEX2DEC(RIGHT(F379,4)))/Codes!$N$2</f>
        <v>0</v>
      </c>
      <c r="T379" s="18">
        <f t="shared" si="202"/>
        <v>60</v>
      </c>
      <c r="U379" s="1">
        <f t="shared" si="203"/>
        <v>100</v>
      </c>
      <c r="V379" s="1">
        <f t="shared" si="204"/>
        <v>0</v>
      </c>
      <c r="W379" s="1" t="str">
        <f t="shared" si="205"/>
        <v>101</v>
      </c>
      <c r="X379" s="1">
        <f t="shared" si="206"/>
        <v>3</v>
      </c>
      <c r="Y379" s="1">
        <f t="shared" si="207"/>
        <v>10</v>
      </c>
      <c r="Z379" s="1" t="str">
        <f>VLOOKUP(BIN2DEC(MID(HEX2BIN(MID(H379,3,2),8),2,5)),Codes!$E$1:$F$18,2)</f>
        <v>Slash</v>
      </c>
      <c r="AA379" s="6" t="str">
        <f t="shared" si="208"/>
        <v>0</v>
      </c>
      <c r="AB379" s="1">
        <f t="shared" si="209"/>
        <v>4</v>
      </c>
      <c r="AC379" s="1" t="str">
        <f>VLOOKUP(BIN2DEC(RIGHT(HEX2BIN(MID(H379,6,1),4),1)&amp;LEFT(HEX2BIN(MID(H379,7,1),4),1)),Codes!$K$1:$L$5,2)</f>
        <v>L</v>
      </c>
      <c r="AD379" s="1" t="str">
        <f>VLOOKUP(BIN2DEC(RIGHT(HEX2BIN(MID(H379,7,1),4),3)&amp;LEFT(HEX2BIN(MID(H379,8,1),4),2)),Codes!$H$2:$I$33,2)</f>
        <v>Kick</v>
      </c>
      <c r="AE379" s="1" t="str">
        <f t="shared" si="210"/>
        <v>1</v>
      </c>
      <c r="AF379" s="1" t="str">
        <f t="shared" si="211"/>
        <v>1</v>
      </c>
      <c r="AH379" s="6">
        <f t="shared" si="212"/>
        <v>66</v>
      </c>
    </row>
    <row r="380" spans="1:34">
      <c r="A380" s="1" t="s">
        <v>2109</v>
      </c>
      <c r="B380" s="1" t="s">
        <v>88</v>
      </c>
      <c r="C380" s="6" t="s">
        <v>1872</v>
      </c>
      <c r="D380" s="6" t="s">
        <v>2110</v>
      </c>
      <c r="E380" s="6" t="s">
        <v>299</v>
      </c>
      <c r="F380" s="6" t="s">
        <v>773</v>
      </c>
      <c r="G380" s="6" t="s">
        <v>774</v>
      </c>
      <c r="H380" s="6" t="s">
        <v>785</v>
      </c>
      <c r="J380" s="1" t="str">
        <f t="shared" si="196"/>
        <v>001011</v>
      </c>
      <c r="K380" s="1">
        <f t="shared" si="197"/>
        <v>0</v>
      </c>
      <c r="L380" s="6" t="str">
        <f t="shared" si="198"/>
        <v>00000</v>
      </c>
      <c r="M380" s="1">
        <f t="shared" si="199"/>
        <v>68</v>
      </c>
      <c r="N380" s="6" t="str">
        <f t="shared" si="200"/>
        <v>00</v>
      </c>
      <c r="O380" s="1">
        <f t="shared" si="201"/>
        <v>18</v>
      </c>
      <c r="P380" s="1">
        <f>IF(HEX2DEC(LEFT(E380,4))&gt;=32768,HEX2DEC(LEFT(E380,4))-65536,HEX2DEC(LEFT(E380,4)))/Codes!$N$2</f>
        <v>6</v>
      </c>
      <c r="Q380" s="1">
        <f>IF(HEX2DEC(RIGHT(E380,4))&gt;=32768,HEX2DEC(RIGHT(E380,4))-65536,HEX2DEC(RIGHT(E380,4)))/Codes!$N$2</f>
        <v>0</v>
      </c>
      <c r="R380" s="1">
        <f>IF(HEX2DEC(LEFT(F380,4))&gt;=32768,HEX2DEC(LEFT(F380,4))-65536,HEX2DEC(LEFT(F380,4)))/Codes!$N$2</f>
        <v>8.8000000000000007</v>
      </c>
      <c r="S380" s="1">
        <f>IF(HEX2DEC(RIGHT(F380,4))&gt;=32768,HEX2DEC(RIGHT(F380,4))-65536,HEX2DEC(RIGHT(F380,4)))/Codes!$N$2</f>
        <v>0</v>
      </c>
      <c r="T380" s="18">
        <f t="shared" si="202"/>
        <v>60</v>
      </c>
      <c r="U380" s="1">
        <f t="shared" si="203"/>
        <v>100</v>
      </c>
      <c r="V380" s="1">
        <f t="shared" si="204"/>
        <v>0</v>
      </c>
      <c r="W380" s="1" t="str">
        <f t="shared" si="205"/>
        <v>101</v>
      </c>
      <c r="X380" s="1">
        <f t="shared" si="206"/>
        <v>1</v>
      </c>
      <c r="Y380" s="1">
        <f t="shared" si="207"/>
        <v>24</v>
      </c>
      <c r="Z380" s="1" t="str">
        <f>VLOOKUP(BIN2DEC(MID(HEX2BIN(MID(H380,3,2),8),2,5)),Codes!$E$1:$F$18,2)</f>
        <v>Slash</v>
      </c>
      <c r="AA380" s="6" t="str">
        <f t="shared" si="208"/>
        <v>0</v>
      </c>
      <c r="AB380" s="1">
        <f t="shared" si="209"/>
        <v>6</v>
      </c>
      <c r="AC380" s="1" t="str">
        <f>VLOOKUP(BIN2DEC(RIGHT(HEX2BIN(MID(H380,6,1),4),1)&amp;LEFT(HEX2BIN(MID(H380,7,1),4),1)),Codes!$K$1:$L$5,2)</f>
        <v>L</v>
      </c>
      <c r="AD380" s="1" t="str">
        <f>VLOOKUP(BIN2DEC(RIGHT(HEX2BIN(MID(H380,7,1),4),3)&amp;LEFT(HEX2BIN(MID(H380,8,1),4),2)),Codes!$H$2:$I$33,2)</f>
        <v>Kick</v>
      </c>
      <c r="AE380" s="1" t="str">
        <f t="shared" si="210"/>
        <v>1</v>
      </c>
      <c r="AF380" s="1" t="str">
        <f t="shared" si="211"/>
        <v>1</v>
      </c>
      <c r="AH380" s="6">
        <f t="shared" si="212"/>
        <v>66</v>
      </c>
    </row>
    <row r="381" spans="1:34">
      <c r="A381" s="1" t="s">
        <v>2111</v>
      </c>
      <c r="B381" s="1" t="s">
        <v>88</v>
      </c>
      <c r="C381" s="6" t="s">
        <v>1872</v>
      </c>
      <c r="D381" s="6" t="s">
        <v>2112</v>
      </c>
      <c r="E381" s="6" t="s">
        <v>232</v>
      </c>
      <c r="F381" s="6" t="s">
        <v>395</v>
      </c>
      <c r="G381" s="6" t="s">
        <v>629</v>
      </c>
      <c r="H381" s="6" t="s">
        <v>785</v>
      </c>
      <c r="J381" s="1" t="str">
        <f t="shared" si="196"/>
        <v>001011</v>
      </c>
      <c r="K381" s="1">
        <f t="shared" si="197"/>
        <v>1</v>
      </c>
      <c r="L381" s="6" t="str">
        <f t="shared" si="198"/>
        <v>00000</v>
      </c>
      <c r="M381" s="1">
        <f t="shared" si="199"/>
        <v>68</v>
      </c>
      <c r="N381" s="6" t="str">
        <f t="shared" si="200"/>
        <v>00</v>
      </c>
      <c r="O381" s="1">
        <f t="shared" si="201"/>
        <v>18</v>
      </c>
      <c r="P381" s="1">
        <f>IF(HEX2DEC(LEFT(E381,4))&gt;=32768,HEX2DEC(LEFT(E381,4))-65536,HEX2DEC(LEFT(E381,4)))/Codes!$N$2</f>
        <v>4.8</v>
      </c>
      <c r="Q381" s="1">
        <f>IF(HEX2DEC(RIGHT(E381,4))&gt;=32768,HEX2DEC(RIGHT(E381,4))-65536,HEX2DEC(RIGHT(E381,4)))/Codes!$N$2</f>
        <v>0</v>
      </c>
      <c r="R381" s="1">
        <f>IF(HEX2DEC(LEFT(F381,4))&gt;=32768,HEX2DEC(LEFT(F381,4))-65536,HEX2DEC(LEFT(F381,4)))/Codes!$N$2</f>
        <v>5.6</v>
      </c>
      <c r="S381" s="1">
        <f>IF(HEX2DEC(RIGHT(F381,4))&gt;=32768,HEX2DEC(RIGHT(F381,4))-65536,HEX2DEC(RIGHT(F381,4)))/Codes!$N$2</f>
        <v>0</v>
      </c>
      <c r="T381" s="18">
        <f t="shared" si="202"/>
        <v>60</v>
      </c>
      <c r="U381" s="1">
        <f t="shared" si="203"/>
        <v>100</v>
      </c>
      <c r="V381" s="1">
        <f t="shared" si="204"/>
        <v>0</v>
      </c>
      <c r="W381" s="1" t="str">
        <f t="shared" si="205"/>
        <v>101</v>
      </c>
      <c r="X381" s="1">
        <f t="shared" si="206"/>
        <v>3</v>
      </c>
      <c r="Y381" s="1">
        <f t="shared" si="207"/>
        <v>24</v>
      </c>
      <c r="Z381" s="1" t="str">
        <f>VLOOKUP(BIN2DEC(MID(HEX2BIN(MID(H381,3,2),8),2,5)),Codes!$E$1:$F$18,2)</f>
        <v>Slash</v>
      </c>
      <c r="AA381" s="6" t="str">
        <f t="shared" si="208"/>
        <v>0</v>
      </c>
      <c r="AB381" s="1">
        <f t="shared" si="209"/>
        <v>6</v>
      </c>
      <c r="AC381" s="1" t="str">
        <f>VLOOKUP(BIN2DEC(RIGHT(HEX2BIN(MID(H381,6,1),4),1)&amp;LEFT(HEX2BIN(MID(H381,7,1),4),1)),Codes!$K$1:$L$5,2)</f>
        <v>L</v>
      </c>
      <c r="AD381" s="1" t="str">
        <f>VLOOKUP(BIN2DEC(RIGHT(HEX2BIN(MID(H381,7,1),4),3)&amp;LEFT(HEX2BIN(MID(H381,8,1),4),2)),Codes!$H$2:$I$33,2)</f>
        <v>Kick</v>
      </c>
      <c r="AE381" s="1" t="str">
        <f t="shared" si="210"/>
        <v>1</v>
      </c>
      <c r="AF381" s="1" t="str">
        <f t="shared" si="211"/>
        <v>1</v>
      </c>
      <c r="AH381" s="6">
        <f t="shared" si="212"/>
        <v>66</v>
      </c>
    </row>
    <row r="382" spans="1:34">
      <c r="A382" s="1" t="s">
        <v>2113</v>
      </c>
      <c r="B382" s="1" t="s">
        <v>88</v>
      </c>
      <c r="C382" s="6" t="s">
        <v>1872</v>
      </c>
      <c r="D382" s="6" t="s">
        <v>2114</v>
      </c>
      <c r="E382" s="6" t="s">
        <v>265</v>
      </c>
      <c r="F382" s="6" t="s">
        <v>91</v>
      </c>
      <c r="G382" s="6" t="s">
        <v>629</v>
      </c>
      <c r="H382" s="6" t="s">
        <v>785</v>
      </c>
      <c r="J382" s="1" t="str">
        <f t="shared" si="196"/>
        <v>001011</v>
      </c>
      <c r="K382" s="1">
        <f t="shared" si="197"/>
        <v>2</v>
      </c>
      <c r="L382" s="6" t="str">
        <f t="shared" si="198"/>
        <v>00000</v>
      </c>
      <c r="M382" s="1">
        <f t="shared" si="199"/>
        <v>68</v>
      </c>
      <c r="N382" s="6" t="str">
        <f t="shared" si="200"/>
        <v>00</v>
      </c>
      <c r="O382" s="1">
        <f t="shared" si="201"/>
        <v>18</v>
      </c>
      <c r="P382" s="1">
        <f>IF(HEX2DEC(LEFT(E382,4))&gt;=32768,HEX2DEC(LEFT(E382,4))-65536,HEX2DEC(LEFT(E382,4)))/Codes!$N$2</f>
        <v>2.4</v>
      </c>
      <c r="Q382" s="1">
        <f>IF(HEX2DEC(RIGHT(E382,4))&gt;=32768,HEX2DEC(RIGHT(E382,4))-65536,HEX2DEC(RIGHT(E382,4)))/Codes!$N$2</f>
        <v>0</v>
      </c>
      <c r="R382" s="1">
        <f>IF(HEX2DEC(LEFT(F382,4))&gt;=32768,HEX2DEC(LEFT(F382,4))-65536,HEX2DEC(LEFT(F382,4)))/Codes!$N$2</f>
        <v>0</v>
      </c>
      <c r="S382" s="1">
        <f>IF(HEX2DEC(RIGHT(F382,4))&gt;=32768,HEX2DEC(RIGHT(F382,4))-65536,HEX2DEC(RIGHT(F382,4)))/Codes!$N$2</f>
        <v>0</v>
      </c>
      <c r="T382" s="18">
        <f t="shared" si="202"/>
        <v>60</v>
      </c>
      <c r="U382" s="1">
        <f t="shared" si="203"/>
        <v>100</v>
      </c>
      <c r="V382" s="1">
        <f t="shared" si="204"/>
        <v>0</v>
      </c>
      <c r="W382" s="1" t="str">
        <f t="shared" si="205"/>
        <v>101</v>
      </c>
      <c r="X382" s="1">
        <f t="shared" si="206"/>
        <v>3</v>
      </c>
      <c r="Y382" s="1">
        <f t="shared" si="207"/>
        <v>24</v>
      </c>
      <c r="Z382" s="1" t="str">
        <f>VLOOKUP(BIN2DEC(MID(HEX2BIN(MID(H382,3,2),8),2,5)),Codes!$E$1:$F$18,2)</f>
        <v>Slash</v>
      </c>
      <c r="AA382" s="6" t="str">
        <f t="shared" si="208"/>
        <v>0</v>
      </c>
      <c r="AB382" s="1">
        <f t="shared" si="209"/>
        <v>6</v>
      </c>
      <c r="AC382" s="1" t="str">
        <f>VLOOKUP(BIN2DEC(RIGHT(HEX2BIN(MID(H382,6,1),4),1)&amp;LEFT(HEX2BIN(MID(H382,7,1),4),1)),Codes!$K$1:$L$5,2)</f>
        <v>L</v>
      </c>
      <c r="AD382" s="1" t="str">
        <f>VLOOKUP(BIN2DEC(RIGHT(HEX2BIN(MID(H382,7,1),4),3)&amp;LEFT(HEX2BIN(MID(H382,8,1),4),2)),Codes!$H$2:$I$33,2)</f>
        <v>Kick</v>
      </c>
      <c r="AE382" s="1" t="str">
        <f t="shared" si="210"/>
        <v>1</v>
      </c>
      <c r="AF382" s="1" t="str">
        <f t="shared" si="211"/>
        <v>1</v>
      </c>
      <c r="AH382" s="6">
        <f t="shared" si="212"/>
        <v>66</v>
      </c>
    </row>
    <row r="383" spans="1:34">
      <c r="A383" s="1" t="s">
        <v>2115</v>
      </c>
      <c r="B383" s="1" t="s">
        <v>88</v>
      </c>
      <c r="C383" s="6" t="s">
        <v>1873</v>
      </c>
      <c r="D383" s="6" t="s">
        <v>2063</v>
      </c>
      <c r="E383" s="6" t="s">
        <v>299</v>
      </c>
      <c r="F383" s="6" t="s">
        <v>773</v>
      </c>
      <c r="G383" s="6" t="s">
        <v>791</v>
      </c>
      <c r="H383" s="6" t="s">
        <v>792</v>
      </c>
      <c r="J383" s="1" t="str">
        <f t="shared" si="196"/>
        <v>001011</v>
      </c>
      <c r="K383" s="1">
        <f t="shared" si="197"/>
        <v>0</v>
      </c>
      <c r="L383" s="6" t="str">
        <f t="shared" si="198"/>
        <v>00000</v>
      </c>
      <c r="M383" s="1">
        <f t="shared" si="199"/>
        <v>68</v>
      </c>
      <c r="N383" s="6" t="str">
        <f t="shared" si="200"/>
        <v>00</v>
      </c>
      <c r="O383" s="1">
        <f t="shared" si="201"/>
        <v>11</v>
      </c>
      <c r="P383" s="1">
        <f>IF(HEX2DEC(LEFT(E383,4))&gt;=32768,HEX2DEC(LEFT(E383,4))-65536,HEX2DEC(LEFT(E383,4)))/Codes!$N$2</f>
        <v>6</v>
      </c>
      <c r="Q383" s="1">
        <f>IF(HEX2DEC(RIGHT(E383,4))&gt;=32768,HEX2DEC(RIGHT(E383,4))-65536,HEX2DEC(RIGHT(E383,4)))/Codes!$N$2</f>
        <v>0</v>
      </c>
      <c r="R383" s="1">
        <f>IF(HEX2DEC(LEFT(F383,4))&gt;=32768,HEX2DEC(LEFT(F383,4))-65536,HEX2DEC(LEFT(F383,4)))/Codes!$N$2</f>
        <v>8.8000000000000007</v>
      </c>
      <c r="S383" s="1">
        <f>IF(HEX2DEC(RIGHT(F383,4))&gt;=32768,HEX2DEC(RIGHT(F383,4))-65536,HEX2DEC(RIGHT(F383,4)))/Codes!$N$2</f>
        <v>0</v>
      </c>
      <c r="T383" s="18">
        <f t="shared" si="202"/>
        <v>60</v>
      </c>
      <c r="U383" s="1">
        <f t="shared" si="203"/>
        <v>70</v>
      </c>
      <c r="V383" s="1">
        <f t="shared" si="204"/>
        <v>0</v>
      </c>
      <c r="W383" s="1" t="str">
        <f t="shared" si="205"/>
        <v>101</v>
      </c>
      <c r="X383" s="1">
        <f t="shared" si="206"/>
        <v>3</v>
      </c>
      <c r="Y383" s="1">
        <f t="shared" si="207"/>
        <v>35</v>
      </c>
      <c r="Z383" s="1" t="str">
        <f>VLOOKUP(BIN2DEC(MID(HEX2BIN(MID(H383,3,2),8),2,5)),Codes!$E$1:$F$18,2)</f>
        <v>Slash</v>
      </c>
      <c r="AA383" s="6" t="str">
        <f t="shared" si="208"/>
        <v>0</v>
      </c>
      <c r="AB383" s="1">
        <f t="shared" si="209"/>
        <v>0</v>
      </c>
      <c r="AC383" s="1" t="str">
        <f>VLOOKUP(BIN2DEC(RIGHT(HEX2BIN(MID(H383,6,1),4),1)&amp;LEFT(HEX2BIN(MID(H383,7,1),4),1)),Codes!$K$1:$L$5,2)</f>
        <v>L</v>
      </c>
      <c r="AD383" s="1" t="str">
        <f>VLOOKUP(BIN2DEC(RIGHT(HEX2BIN(MID(H383,7,1),4),3)&amp;LEFT(HEX2BIN(MID(H383,8,1),4),2)),Codes!$H$2:$I$33,2)</f>
        <v>Kick</v>
      </c>
      <c r="AE383" s="1" t="str">
        <f t="shared" si="210"/>
        <v>1</v>
      </c>
      <c r="AF383" s="1" t="str">
        <f t="shared" si="211"/>
        <v>1</v>
      </c>
      <c r="AH383" s="6">
        <f t="shared" si="212"/>
        <v>66</v>
      </c>
    </row>
    <row r="384" spans="1:34">
      <c r="A384" s="1" t="s">
        <v>2116</v>
      </c>
      <c r="B384" s="1" t="s">
        <v>88</v>
      </c>
      <c r="C384" s="6" t="s">
        <v>1873</v>
      </c>
      <c r="D384" s="6" t="s">
        <v>2065</v>
      </c>
      <c r="E384" s="6" t="s">
        <v>232</v>
      </c>
      <c r="F384" s="6" t="s">
        <v>395</v>
      </c>
      <c r="G384" s="6" t="s">
        <v>791</v>
      </c>
      <c r="H384" s="6" t="s">
        <v>792</v>
      </c>
      <c r="J384" s="1" t="str">
        <f t="shared" si="196"/>
        <v>001011</v>
      </c>
      <c r="K384" s="1">
        <f t="shared" si="197"/>
        <v>1</v>
      </c>
      <c r="L384" s="6" t="str">
        <f t="shared" si="198"/>
        <v>00000</v>
      </c>
      <c r="M384" s="1">
        <f t="shared" si="199"/>
        <v>68</v>
      </c>
      <c r="N384" s="6" t="str">
        <f t="shared" si="200"/>
        <v>00</v>
      </c>
      <c r="O384" s="1">
        <f t="shared" si="201"/>
        <v>11</v>
      </c>
      <c r="P384" s="1">
        <f>IF(HEX2DEC(LEFT(E384,4))&gt;=32768,HEX2DEC(LEFT(E384,4))-65536,HEX2DEC(LEFT(E384,4)))/Codes!$N$2</f>
        <v>4.8</v>
      </c>
      <c r="Q384" s="1">
        <f>IF(HEX2DEC(RIGHT(E384,4))&gt;=32768,HEX2DEC(RIGHT(E384,4))-65536,HEX2DEC(RIGHT(E384,4)))/Codes!$N$2</f>
        <v>0</v>
      </c>
      <c r="R384" s="1">
        <f>IF(HEX2DEC(LEFT(F384,4))&gt;=32768,HEX2DEC(LEFT(F384,4))-65536,HEX2DEC(LEFT(F384,4)))/Codes!$N$2</f>
        <v>5.6</v>
      </c>
      <c r="S384" s="1">
        <f>IF(HEX2DEC(RIGHT(F384,4))&gt;=32768,HEX2DEC(RIGHT(F384,4))-65536,HEX2DEC(RIGHT(F384,4)))/Codes!$N$2</f>
        <v>0</v>
      </c>
      <c r="T384" s="18">
        <f t="shared" si="202"/>
        <v>60</v>
      </c>
      <c r="U384" s="1">
        <f t="shared" si="203"/>
        <v>70</v>
      </c>
      <c r="V384" s="1">
        <f t="shared" si="204"/>
        <v>0</v>
      </c>
      <c r="W384" s="1" t="str">
        <f t="shared" si="205"/>
        <v>101</v>
      </c>
      <c r="X384" s="1">
        <f t="shared" si="206"/>
        <v>3</v>
      </c>
      <c r="Y384" s="1">
        <f t="shared" si="207"/>
        <v>35</v>
      </c>
      <c r="Z384" s="1" t="str">
        <f>VLOOKUP(BIN2DEC(MID(HEX2BIN(MID(H384,3,2),8),2,5)),Codes!$E$1:$F$18,2)</f>
        <v>Slash</v>
      </c>
      <c r="AA384" s="6" t="str">
        <f t="shared" si="208"/>
        <v>0</v>
      </c>
      <c r="AB384" s="1">
        <f t="shared" si="209"/>
        <v>0</v>
      </c>
      <c r="AC384" s="1" t="str">
        <f>VLOOKUP(BIN2DEC(RIGHT(HEX2BIN(MID(H384,6,1),4),1)&amp;LEFT(HEX2BIN(MID(H384,7,1),4),1)),Codes!$K$1:$L$5,2)</f>
        <v>L</v>
      </c>
      <c r="AD384" s="1" t="str">
        <f>VLOOKUP(BIN2DEC(RIGHT(HEX2BIN(MID(H384,7,1),4),3)&amp;LEFT(HEX2BIN(MID(H384,8,1),4),2)),Codes!$H$2:$I$33,2)</f>
        <v>Kick</v>
      </c>
      <c r="AE384" s="1" t="str">
        <f t="shared" si="210"/>
        <v>1</v>
      </c>
      <c r="AF384" s="1" t="str">
        <f t="shared" si="211"/>
        <v>1</v>
      </c>
      <c r="AH384" s="6">
        <f t="shared" si="212"/>
        <v>66</v>
      </c>
    </row>
    <row r="385" spans="1:34">
      <c r="A385" s="1" t="s">
        <v>2117</v>
      </c>
      <c r="B385" s="1" t="s">
        <v>88</v>
      </c>
      <c r="C385" s="6" t="s">
        <v>1873</v>
      </c>
      <c r="D385" s="6" t="s">
        <v>2067</v>
      </c>
      <c r="E385" s="6" t="s">
        <v>265</v>
      </c>
      <c r="F385" s="6" t="s">
        <v>91</v>
      </c>
      <c r="G385" s="6" t="s">
        <v>791</v>
      </c>
      <c r="H385" s="6" t="s">
        <v>792</v>
      </c>
      <c r="J385" s="1" t="str">
        <f t="shared" si="196"/>
        <v>001011</v>
      </c>
      <c r="K385" s="1">
        <f t="shared" si="197"/>
        <v>2</v>
      </c>
      <c r="L385" s="6" t="str">
        <f t="shared" si="198"/>
        <v>00000</v>
      </c>
      <c r="M385" s="1">
        <f t="shared" si="199"/>
        <v>68</v>
      </c>
      <c r="N385" s="6" t="str">
        <f t="shared" si="200"/>
        <v>00</v>
      </c>
      <c r="O385" s="1">
        <f t="shared" si="201"/>
        <v>11</v>
      </c>
      <c r="P385" s="1">
        <f>IF(HEX2DEC(LEFT(E385,4))&gt;=32768,HEX2DEC(LEFT(E385,4))-65536,HEX2DEC(LEFT(E385,4)))/Codes!$N$2</f>
        <v>2.4</v>
      </c>
      <c r="Q385" s="1">
        <f>IF(HEX2DEC(RIGHT(E385,4))&gt;=32768,HEX2DEC(RIGHT(E385,4))-65536,HEX2DEC(RIGHT(E385,4)))/Codes!$N$2</f>
        <v>0</v>
      </c>
      <c r="R385" s="1">
        <f>IF(HEX2DEC(LEFT(F385,4))&gt;=32768,HEX2DEC(LEFT(F385,4))-65536,HEX2DEC(LEFT(F385,4)))/Codes!$N$2</f>
        <v>0</v>
      </c>
      <c r="S385" s="1">
        <f>IF(HEX2DEC(RIGHT(F385,4))&gt;=32768,HEX2DEC(RIGHT(F385,4))-65536,HEX2DEC(RIGHT(F385,4)))/Codes!$N$2</f>
        <v>0</v>
      </c>
      <c r="T385" s="18">
        <f t="shared" si="202"/>
        <v>60</v>
      </c>
      <c r="U385" s="1">
        <f t="shared" si="203"/>
        <v>70</v>
      </c>
      <c r="V385" s="1">
        <f t="shared" si="204"/>
        <v>0</v>
      </c>
      <c r="W385" s="1" t="str">
        <f t="shared" si="205"/>
        <v>101</v>
      </c>
      <c r="X385" s="1">
        <f t="shared" si="206"/>
        <v>3</v>
      </c>
      <c r="Y385" s="1">
        <f t="shared" si="207"/>
        <v>35</v>
      </c>
      <c r="Z385" s="1" t="str">
        <f>VLOOKUP(BIN2DEC(MID(HEX2BIN(MID(H385,3,2),8),2,5)),Codes!$E$1:$F$18,2)</f>
        <v>Slash</v>
      </c>
      <c r="AA385" s="6" t="str">
        <f t="shared" si="208"/>
        <v>0</v>
      </c>
      <c r="AB385" s="1">
        <f t="shared" si="209"/>
        <v>0</v>
      </c>
      <c r="AC385" s="1" t="str">
        <f>VLOOKUP(BIN2DEC(RIGHT(HEX2BIN(MID(H385,6,1),4),1)&amp;LEFT(HEX2BIN(MID(H385,7,1),4),1)),Codes!$K$1:$L$5,2)</f>
        <v>L</v>
      </c>
      <c r="AD385" s="1" t="str">
        <f>VLOOKUP(BIN2DEC(RIGHT(HEX2BIN(MID(H385,7,1),4),3)&amp;LEFT(HEX2BIN(MID(H385,8,1),4),2)),Codes!$H$2:$I$33,2)</f>
        <v>Kick</v>
      </c>
      <c r="AE385" s="1" t="str">
        <f t="shared" si="210"/>
        <v>1</v>
      </c>
      <c r="AF385" s="1" t="str">
        <f t="shared" si="211"/>
        <v>1</v>
      </c>
      <c r="AH385" s="6">
        <f t="shared" si="212"/>
        <v>66</v>
      </c>
    </row>
    <row r="386" spans="1:34">
      <c r="A386" s="1" t="s">
        <v>2118</v>
      </c>
      <c r="B386" s="1" t="s">
        <v>88</v>
      </c>
      <c r="C386" s="6" t="s">
        <v>1878</v>
      </c>
      <c r="D386" s="6" t="s">
        <v>2119</v>
      </c>
      <c r="E386" s="6" t="s">
        <v>195</v>
      </c>
      <c r="F386" s="6" t="s">
        <v>637</v>
      </c>
      <c r="G386" s="6" t="s">
        <v>796</v>
      </c>
      <c r="H386" s="6" t="s">
        <v>797</v>
      </c>
      <c r="J386" s="1" t="str">
        <f t="shared" si="196"/>
        <v>001011</v>
      </c>
      <c r="K386" s="1">
        <f t="shared" si="197"/>
        <v>0</v>
      </c>
      <c r="L386" s="6" t="str">
        <f t="shared" si="198"/>
        <v>00000</v>
      </c>
      <c r="M386" s="1">
        <f t="shared" si="199"/>
        <v>68</v>
      </c>
      <c r="N386" s="6" t="str">
        <f t="shared" si="200"/>
        <v>00</v>
      </c>
      <c r="O386" s="1">
        <f t="shared" si="201"/>
        <v>4</v>
      </c>
      <c r="P386" s="1">
        <f>IF(HEX2DEC(LEFT(E386,4))&gt;=32768,HEX2DEC(LEFT(E386,4))-65536,HEX2DEC(LEFT(E386,4)))/Codes!$N$2</f>
        <v>4.4000000000000004</v>
      </c>
      <c r="Q386" s="1">
        <f>IF(HEX2DEC(RIGHT(E386,4))&gt;=32768,HEX2DEC(RIGHT(E386,4))-65536,HEX2DEC(RIGHT(E386,4)))/Codes!$N$2</f>
        <v>0</v>
      </c>
      <c r="R386" s="1">
        <f>IF(HEX2DEC(LEFT(F386,4))&gt;=32768,HEX2DEC(LEFT(F386,4))-65536,HEX2DEC(LEFT(F386,4)))/Codes!$N$2</f>
        <v>7.6</v>
      </c>
      <c r="S386" s="1">
        <f>IF(HEX2DEC(RIGHT(F386,4))&gt;=32768,HEX2DEC(RIGHT(F386,4))-65536,HEX2DEC(RIGHT(F386,4)))/Codes!$N$2</f>
        <v>0</v>
      </c>
      <c r="T386" s="18">
        <f t="shared" si="202"/>
        <v>80</v>
      </c>
      <c r="U386" s="1">
        <f t="shared" si="203"/>
        <v>40</v>
      </c>
      <c r="V386" s="1">
        <f t="shared" si="204"/>
        <v>0</v>
      </c>
      <c r="W386" s="1" t="str">
        <f t="shared" si="205"/>
        <v>101</v>
      </c>
      <c r="X386" s="1">
        <f t="shared" si="206"/>
        <v>3</v>
      </c>
      <c r="Y386" s="1">
        <f t="shared" si="207"/>
        <v>70</v>
      </c>
      <c r="Z386" s="1" t="str">
        <f>VLOOKUP(BIN2DEC(MID(HEX2BIN(MID(H386,3,2),8),2,5)),Codes!$E$1:$F$18,2)</f>
        <v>Slash</v>
      </c>
      <c r="AA386" s="6" t="str">
        <f t="shared" si="208"/>
        <v>0</v>
      </c>
      <c r="AB386" s="1">
        <f t="shared" si="209"/>
        <v>0</v>
      </c>
      <c r="AC386" s="1" t="str">
        <f>VLOOKUP(BIN2DEC(RIGHT(HEX2BIN(MID(H386,6,1),4),1)&amp;LEFT(HEX2BIN(MID(H386,7,1),4),1)),Codes!$K$1:$L$5,2)</f>
        <v>M</v>
      </c>
      <c r="AD386" s="1" t="str">
        <f>VLOOKUP(BIN2DEC(RIGHT(HEX2BIN(MID(H386,7,1),4),3)&amp;LEFT(HEX2BIN(MID(H386,8,1),4),2)),Codes!$H$2:$I$33,2)</f>
        <v>Slash</v>
      </c>
      <c r="AE386" s="1" t="str">
        <f t="shared" si="210"/>
        <v>1</v>
      </c>
      <c r="AF386" s="1" t="str">
        <f t="shared" si="211"/>
        <v>1</v>
      </c>
      <c r="AH386" s="6">
        <f t="shared" si="212"/>
        <v>35</v>
      </c>
    </row>
    <row r="387" spans="1:34">
      <c r="A387" s="1" t="s">
        <v>2120</v>
      </c>
      <c r="B387" s="1" t="s">
        <v>88</v>
      </c>
      <c r="C387" s="6" t="s">
        <v>817</v>
      </c>
      <c r="D387" s="6" t="s">
        <v>2121</v>
      </c>
      <c r="E387" s="6" t="s">
        <v>395</v>
      </c>
      <c r="F387" s="6" t="s">
        <v>773</v>
      </c>
      <c r="G387" s="6" t="s">
        <v>799</v>
      </c>
      <c r="H387" s="6" t="s">
        <v>651</v>
      </c>
      <c r="J387" s="1" t="str">
        <f t="shared" si="196"/>
        <v>001011</v>
      </c>
      <c r="K387" s="1">
        <f t="shared" si="197"/>
        <v>0</v>
      </c>
      <c r="L387" s="6" t="str">
        <f t="shared" si="198"/>
        <v>00000</v>
      </c>
      <c r="M387" s="1">
        <f t="shared" si="199"/>
        <v>68</v>
      </c>
      <c r="N387" s="6" t="str">
        <f t="shared" si="200"/>
        <v>00</v>
      </c>
      <c r="O387" s="1">
        <f t="shared" si="201"/>
        <v>2</v>
      </c>
      <c r="P387" s="1">
        <f>IF(HEX2DEC(LEFT(E387,4))&gt;=32768,HEX2DEC(LEFT(E387,4))-65536,HEX2DEC(LEFT(E387,4)))/Codes!$N$2</f>
        <v>5.6</v>
      </c>
      <c r="Q387" s="1">
        <f>IF(HEX2DEC(RIGHT(E387,4))&gt;=32768,HEX2DEC(RIGHT(E387,4))-65536,HEX2DEC(RIGHT(E387,4)))/Codes!$N$2</f>
        <v>0</v>
      </c>
      <c r="R387" s="1">
        <f>IF(HEX2DEC(LEFT(F387,4))&gt;=32768,HEX2DEC(LEFT(F387,4))-65536,HEX2DEC(LEFT(F387,4)))/Codes!$N$2</f>
        <v>8.8000000000000007</v>
      </c>
      <c r="S387" s="1">
        <f>IF(HEX2DEC(RIGHT(F387,4))&gt;=32768,HEX2DEC(RIGHT(F387,4))-65536,HEX2DEC(RIGHT(F387,4)))/Codes!$N$2</f>
        <v>0</v>
      </c>
      <c r="T387" s="18">
        <f t="shared" si="202"/>
        <v>174</v>
      </c>
      <c r="U387" s="1">
        <f t="shared" si="203"/>
        <v>100</v>
      </c>
      <c r="V387" s="1">
        <f t="shared" si="204"/>
        <v>110</v>
      </c>
      <c r="W387" s="1" t="str">
        <f t="shared" si="205"/>
        <v>101</v>
      </c>
      <c r="X387" s="1">
        <f t="shared" si="206"/>
        <v>3</v>
      </c>
      <c r="Y387" s="1">
        <f t="shared" si="207"/>
        <v>0</v>
      </c>
      <c r="Z387" s="1" t="str">
        <f>VLOOKUP(BIN2DEC(MID(HEX2BIN(MID(H387,3,2),8),2,5)),Codes!$E$1:$F$18,2)</f>
        <v>Normal</v>
      </c>
      <c r="AA387" s="6" t="str">
        <f t="shared" si="208"/>
        <v>0</v>
      </c>
      <c r="AB387" s="1">
        <f t="shared" si="209"/>
        <v>10</v>
      </c>
      <c r="AC387" s="1" t="str">
        <f>VLOOKUP(BIN2DEC(RIGHT(HEX2BIN(MID(H387,6,1),4),1)&amp;LEFT(HEX2BIN(MID(H387,7,1),4),1)),Codes!$K$1:$L$5,2)</f>
        <v>L</v>
      </c>
      <c r="AD387" s="1" t="str">
        <f>VLOOKUP(BIN2DEC(RIGHT(HEX2BIN(MID(H387,7,1),4),3)&amp;LEFT(HEX2BIN(MID(H387,8,1),4),2)),Codes!$H$2:$I$33,2)</f>
        <v>Paper</v>
      </c>
      <c r="AE387" s="1" t="str">
        <f t="shared" si="210"/>
        <v>1</v>
      </c>
      <c r="AF387" s="1" t="str">
        <f t="shared" si="211"/>
        <v>1</v>
      </c>
      <c r="AH387" s="6">
        <f t="shared" si="212"/>
        <v>70</v>
      </c>
    </row>
    <row r="388" spans="1:34">
      <c r="A388" s="1" t="s">
        <v>2122</v>
      </c>
      <c r="B388" s="1" t="s">
        <v>88</v>
      </c>
      <c r="C388" s="6" t="s">
        <v>817</v>
      </c>
      <c r="D388" s="6" t="s">
        <v>2123</v>
      </c>
      <c r="E388" s="6" t="s">
        <v>232</v>
      </c>
      <c r="F388" s="6" t="s">
        <v>801</v>
      </c>
      <c r="G388" s="6" t="s">
        <v>799</v>
      </c>
      <c r="H388" s="6" t="s">
        <v>651</v>
      </c>
      <c r="J388" s="1" t="str">
        <f t="shared" si="196"/>
        <v>001011</v>
      </c>
      <c r="K388" s="1">
        <f t="shared" si="197"/>
        <v>1</v>
      </c>
      <c r="L388" s="6" t="str">
        <f t="shared" si="198"/>
        <v>00000</v>
      </c>
      <c r="M388" s="1">
        <f t="shared" si="199"/>
        <v>68</v>
      </c>
      <c r="N388" s="6" t="str">
        <f t="shared" si="200"/>
        <v>00</v>
      </c>
      <c r="O388" s="1">
        <f t="shared" si="201"/>
        <v>2</v>
      </c>
      <c r="P388" s="1">
        <f>IF(HEX2DEC(LEFT(E388,4))&gt;=32768,HEX2DEC(LEFT(E388,4))-65536,HEX2DEC(LEFT(E388,4)))/Codes!$N$2</f>
        <v>4.8</v>
      </c>
      <c r="Q388" s="1">
        <f>IF(HEX2DEC(RIGHT(E388,4))&gt;=32768,HEX2DEC(RIGHT(E388,4))-65536,HEX2DEC(RIGHT(E388,4)))/Codes!$N$2</f>
        <v>0</v>
      </c>
      <c r="R388" s="1">
        <f>IF(HEX2DEC(LEFT(F388,4))&gt;=32768,HEX2DEC(LEFT(F388,4))-65536,HEX2DEC(LEFT(F388,4)))/Codes!$N$2</f>
        <v>3.8</v>
      </c>
      <c r="S388" s="1">
        <f>IF(HEX2DEC(RIGHT(F388,4))&gt;=32768,HEX2DEC(RIGHT(F388,4))-65536,HEX2DEC(RIGHT(F388,4)))/Codes!$N$2</f>
        <v>0</v>
      </c>
      <c r="T388" s="18">
        <f t="shared" si="202"/>
        <v>174</v>
      </c>
      <c r="U388" s="1">
        <f t="shared" si="203"/>
        <v>100</v>
      </c>
      <c r="V388" s="1">
        <f t="shared" si="204"/>
        <v>110</v>
      </c>
      <c r="W388" s="1" t="str">
        <f t="shared" si="205"/>
        <v>101</v>
      </c>
      <c r="X388" s="1">
        <f t="shared" si="206"/>
        <v>3</v>
      </c>
      <c r="Y388" s="1">
        <f t="shared" si="207"/>
        <v>0</v>
      </c>
      <c r="Z388" s="1" t="str">
        <f>VLOOKUP(BIN2DEC(MID(HEX2BIN(MID(H388,3,2),8),2,5)),Codes!$E$1:$F$18,2)</f>
        <v>Normal</v>
      </c>
      <c r="AA388" s="6" t="str">
        <f t="shared" si="208"/>
        <v>0</v>
      </c>
      <c r="AB388" s="1">
        <f t="shared" si="209"/>
        <v>10</v>
      </c>
      <c r="AC388" s="1" t="str">
        <f>VLOOKUP(BIN2DEC(RIGHT(HEX2BIN(MID(H388,6,1),4),1)&amp;LEFT(HEX2BIN(MID(H388,7,1),4),1)),Codes!$K$1:$L$5,2)</f>
        <v>L</v>
      </c>
      <c r="AD388" s="1" t="str">
        <f>VLOOKUP(BIN2DEC(RIGHT(HEX2BIN(MID(H388,7,1),4),3)&amp;LEFT(HEX2BIN(MID(H388,8,1),4),2)),Codes!$H$2:$I$33,2)</f>
        <v>Paper</v>
      </c>
      <c r="AE388" s="1" t="str">
        <f t="shared" si="210"/>
        <v>1</v>
      </c>
      <c r="AF388" s="1" t="str">
        <f t="shared" si="211"/>
        <v>1</v>
      </c>
      <c r="AH388" s="6">
        <f t="shared" si="212"/>
        <v>70</v>
      </c>
    </row>
    <row r="389" spans="1:34">
      <c r="A389" s="1" t="s">
        <v>2124</v>
      </c>
      <c r="B389" s="1" t="s">
        <v>88</v>
      </c>
      <c r="C389" s="6" t="s">
        <v>817</v>
      </c>
      <c r="D389" s="6" t="s">
        <v>2125</v>
      </c>
      <c r="E389" s="6" t="s">
        <v>256</v>
      </c>
      <c r="F389" s="6" t="s">
        <v>91</v>
      </c>
      <c r="G389" s="6" t="s">
        <v>650</v>
      </c>
      <c r="H389" s="6" t="s">
        <v>651</v>
      </c>
      <c r="J389" s="1" t="str">
        <f t="shared" si="196"/>
        <v>001011</v>
      </c>
      <c r="K389" s="1">
        <f t="shared" si="197"/>
        <v>2</v>
      </c>
      <c r="L389" s="6" t="str">
        <f t="shared" si="198"/>
        <v>00000</v>
      </c>
      <c r="M389" s="1">
        <f t="shared" si="199"/>
        <v>68</v>
      </c>
      <c r="N389" s="6" t="str">
        <f t="shared" si="200"/>
        <v>00</v>
      </c>
      <c r="O389" s="1">
        <f t="shared" si="201"/>
        <v>2</v>
      </c>
      <c r="P389" s="1">
        <f>IF(HEX2DEC(LEFT(E389,4))&gt;=32768,HEX2DEC(LEFT(E389,4))-65536,HEX2DEC(LEFT(E389,4)))/Codes!$N$2</f>
        <v>3.6</v>
      </c>
      <c r="Q389" s="1">
        <f>IF(HEX2DEC(RIGHT(E389,4))&gt;=32768,HEX2DEC(RIGHT(E389,4))-65536,HEX2DEC(RIGHT(E389,4)))/Codes!$N$2</f>
        <v>0</v>
      </c>
      <c r="R389" s="1">
        <f>IF(HEX2DEC(LEFT(F389,4))&gt;=32768,HEX2DEC(LEFT(F389,4))-65536,HEX2DEC(LEFT(F389,4)))/Codes!$N$2</f>
        <v>0</v>
      </c>
      <c r="S389" s="1">
        <f>IF(HEX2DEC(RIGHT(F389,4))&gt;=32768,HEX2DEC(RIGHT(F389,4))-65536,HEX2DEC(RIGHT(F389,4)))/Codes!$N$2</f>
        <v>0</v>
      </c>
      <c r="T389" s="18">
        <f t="shared" si="202"/>
        <v>174</v>
      </c>
      <c r="U389" s="1">
        <f t="shared" si="203"/>
        <v>100</v>
      </c>
      <c r="V389" s="1">
        <f t="shared" si="204"/>
        <v>9</v>
      </c>
      <c r="W389" s="1" t="str">
        <f t="shared" si="205"/>
        <v>101</v>
      </c>
      <c r="X389" s="1">
        <f t="shared" si="206"/>
        <v>3</v>
      </c>
      <c r="Y389" s="1">
        <f t="shared" si="207"/>
        <v>0</v>
      </c>
      <c r="Z389" s="1" t="str">
        <f>VLOOKUP(BIN2DEC(MID(HEX2BIN(MID(H389,3,2),8),2,5)),Codes!$E$1:$F$18,2)</f>
        <v>Normal</v>
      </c>
      <c r="AA389" s="6" t="str">
        <f t="shared" si="208"/>
        <v>0</v>
      </c>
      <c r="AB389" s="1">
        <f t="shared" si="209"/>
        <v>10</v>
      </c>
      <c r="AC389" s="1" t="str">
        <f>VLOOKUP(BIN2DEC(RIGHT(HEX2BIN(MID(H389,6,1),4),1)&amp;LEFT(HEX2BIN(MID(H389,7,1),4),1)),Codes!$K$1:$L$5,2)</f>
        <v>L</v>
      </c>
      <c r="AD389" s="1" t="str">
        <f>VLOOKUP(BIN2DEC(RIGHT(HEX2BIN(MID(H389,7,1),4),3)&amp;LEFT(HEX2BIN(MID(H389,8,1),4),2)),Codes!$H$2:$I$33,2)</f>
        <v>Paper</v>
      </c>
      <c r="AE389" s="1" t="str">
        <f t="shared" si="210"/>
        <v>1</v>
      </c>
      <c r="AF389" s="1" t="str">
        <f t="shared" si="211"/>
        <v>1</v>
      </c>
      <c r="AH389" s="6">
        <f t="shared" si="212"/>
        <v>70</v>
      </c>
    </row>
    <row r="390" spans="1:34">
      <c r="A390" s="1" t="s">
        <v>2126</v>
      </c>
      <c r="B390" s="1" t="s">
        <v>88</v>
      </c>
      <c r="C390" s="6" t="s">
        <v>818</v>
      </c>
      <c r="D390" s="6" t="s">
        <v>2099</v>
      </c>
      <c r="E390" s="6" t="s">
        <v>395</v>
      </c>
      <c r="F390" s="6" t="s">
        <v>773</v>
      </c>
      <c r="G390" s="6" t="s">
        <v>654</v>
      </c>
      <c r="H390" s="6" t="s">
        <v>655</v>
      </c>
      <c r="J390" s="1" t="str">
        <f t="shared" si="196"/>
        <v>001011</v>
      </c>
      <c r="K390" s="1">
        <f t="shared" si="197"/>
        <v>0</v>
      </c>
      <c r="L390" s="6" t="str">
        <f t="shared" si="198"/>
        <v>00000</v>
      </c>
      <c r="M390" s="1">
        <f t="shared" si="199"/>
        <v>68</v>
      </c>
      <c r="N390" s="6" t="str">
        <f t="shared" si="200"/>
        <v>00</v>
      </c>
      <c r="O390" s="1">
        <f t="shared" si="201"/>
        <v>6</v>
      </c>
      <c r="P390" s="1">
        <f>IF(HEX2DEC(LEFT(E390,4))&gt;=32768,HEX2DEC(LEFT(E390,4))-65536,HEX2DEC(LEFT(E390,4)))/Codes!$N$2</f>
        <v>5.6</v>
      </c>
      <c r="Q390" s="1">
        <f>IF(HEX2DEC(RIGHT(E390,4))&gt;=32768,HEX2DEC(RIGHT(E390,4))-65536,HEX2DEC(RIGHT(E390,4)))/Codes!$N$2</f>
        <v>0</v>
      </c>
      <c r="R390" s="1">
        <f>IF(HEX2DEC(LEFT(F390,4))&gt;=32768,HEX2DEC(LEFT(F390,4))-65536,HEX2DEC(LEFT(F390,4)))/Codes!$N$2</f>
        <v>8.8000000000000007</v>
      </c>
      <c r="S390" s="1">
        <f>IF(HEX2DEC(RIGHT(F390,4))&gt;=32768,HEX2DEC(RIGHT(F390,4))-65536,HEX2DEC(RIGHT(F390,4)))/Codes!$N$2</f>
        <v>0</v>
      </c>
      <c r="T390" s="18">
        <f t="shared" si="202"/>
        <v>160</v>
      </c>
      <c r="U390" s="1">
        <f t="shared" si="203"/>
        <v>100</v>
      </c>
      <c r="V390" s="1">
        <f t="shared" si="204"/>
        <v>156</v>
      </c>
      <c r="W390" s="1" t="str">
        <f t="shared" si="205"/>
        <v>101</v>
      </c>
      <c r="X390" s="1">
        <f t="shared" si="206"/>
        <v>3</v>
      </c>
      <c r="Y390" s="1">
        <f t="shared" si="207"/>
        <v>0</v>
      </c>
      <c r="Z390" s="1" t="str">
        <f>VLOOKUP(BIN2DEC(MID(HEX2BIN(MID(H390,3,2),8),2,5)),Codes!$E$1:$F$18,2)</f>
        <v>Normal</v>
      </c>
      <c r="AA390" s="6" t="str">
        <f t="shared" si="208"/>
        <v>0</v>
      </c>
      <c r="AB390" s="1">
        <f t="shared" si="209"/>
        <v>20</v>
      </c>
      <c r="AC390" s="1" t="str">
        <f>VLOOKUP(BIN2DEC(RIGHT(HEX2BIN(MID(H390,6,1),4),1)&amp;LEFT(HEX2BIN(MID(H390,7,1),4),1)),Codes!$K$1:$L$5,2)</f>
        <v>L</v>
      </c>
      <c r="AD390" s="1" t="str">
        <f>VLOOKUP(BIN2DEC(RIGHT(HEX2BIN(MID(H390,7,1),4),3)&amp;LEFT(HEX2BIN(MID(H390,8,1),4),2)),Codes!$H$2:$I$33,2)</f>
        <v>Paper</v>
      </c>
      <c r="AE390" s="1" t="str">
        <f t="shared" si="210"/>
        <v>1</v>
      </c>
      <c r="AF390" s="1" t="str">
        <f t="shared" si="211"/>
        <v>1</v>
      </c>
      <c r="AH390" s="6">
        <f t="shared" si="212"/>
        <v>70</v>
      </c>
    </row>
    <row r="391" spans="1:34">
      <c r="A391" s="1" t="s">
        <v>2127</v>
      </c>
      <c r="B391" s="1" t="s">
        <v>88</v>
      </c>
      <c r="C391" s="6" t="s">
        <v>818</v>
      </c>
      <c r="D391" s="6" t="s">
        <v>2101</v>
      </c>
      <c r="E391" s="6" t="s">
        <v>232</v>
      </c>
      <c r="F391" s="6" t="s">
        <v>801</v>
      </c>
      <c r="G391" s="6" t="s">
        <v>654</v>
      </c>
      <c r="H391" s="6" t="s">
        <v>655</v>
      </c>
      <c r="J391" s="1" t="str">
        <f t="shared" si="196"/>
        <v>001011</v>
      </c>
      <c r="K391" s="1">
        <f t="shared" si="197"/>
        <v>1</v>
      </c>
      <c r="L391" s="6" t="str">
        <f t="shared" si="198"/>
        <v>00000</v>
      </c>
      <c r="M391" s="1">
        <f t="shared" si="199"/>
        <v>68</v>
      </c>
      <c r="N391" s="6" t="str">
        <f t="shared" si="200"/>
        <v>00</v>
      </c>
      <c r="O391" s="1">
        <f t="shared" si="201"/>
        <v>6</v>
      </c>
      <c r="P391" s="1">
        <f>IF(HEX2DEC(LEFT(E391,4))&gt;=32768,HEX2DEC(LEFT(E391,4))-65536,HEX2DEC(LEFT(E391,4)))/Codes!$N$2</f>
        <v>4.8</v>
      </c>
      <c r="Q391" s="1">
        <f>IF(HEX2DEC(RIGHT(E391,4))&gt;=32768,HEX2DEC(RIGHT(E391,4))-65536,HEX2DEC(RIGHT(E391,4)))/Codes!$N$2</f>
        <v>0</v>
      </c>
      <c r="R391" s="1">
        <f>IF(HEX2DEC(LEFT(F391,4))&gt;=32768,HEX2DEC(LEFT(F391,4))-65536,HEX2DEC(LEFT(F391,4)))/Codes!$N$2</f>
        <v>3.8</v>
      </c>
      <c r="S391" s="1">
        <f>IF(HEX2DEC(RIGHT(F391,4))&gt;=32768,HEX2DEC(RIGHT(F391,4))-65536,HEX2DEC(RIGHT(F391,4)))/Codes!$N$2</f>
        <v>0</v>
      </c>
      <c r="T391" s="18">
        <f t="shared" si="202"/>
        <v>160</v>
      </c>
      <c r="U391" s="1">
        <f t="shared" si="203"/>
        <v>100</v>
      </c>
      <c r="V391" s="1">
        <f t="shared" si="204"/>
        <v>156</v>
      </c>
      <c r="W391" s="1" t="str">
        <f t="shared" si="205"/>
        <v>101</v>
      </c>
      <c r="X391" s="1">
        <f t="shared" si="206"/>
        <v>3</v>
      </c>
      <c r="Y391" s="1">
        <f t="shared" si="207"/>
        <v>0</v>
      </c>
      <c r="Z391" s="1" t="str">
        <f>VLOOKUP(BIN2DEC(MID(HEX2BIN(MID(H391,3,2),8),2,5)),Codes!$E$1:$F$18,2)</f>
        <v>Normal</v>
      </c>
      <c r="AA391" s="6" t="str">
        <f t="shared" si="208"/>
        <v>0</v>
      </c>
      <c r="AB391" s="1">
        <f t="shared" si="209"/>
        <v>20</v>
      </c>
      <c r="AC391" s="1" t="str">
        <f>VLOOKUP(BIN2DEC(RIGHT(HEX2BIN(MID(H391,6,1),4),1)&amp;LEFT(HEX2BIN(MID(H391,7,1),4),1)),Codes!$K$1:$L$5,2)</f>
        <v>L</v>
      </c>
      <c r="AD391" s="1" t="str">
        <f>VLOOKUP(BIN2DEC(RIGHT(HEX2BIN(MID(H391,7,1),4),3)&amp;LEFT(HEX2BIN(MID(H391,8,1),4),2)),Codes!$H$2:$I$33,2)</f>
        <v>Paper</v>
      </c>
      <c r="AE391" s="1" t="str">
        <f t="shared" si="210"/>
        <v>1</v>
      </c>
      <c r="AF391" s="1" t="str">
        <f t="shared" si="211"/>
        <v>1</v>
      </c>
      <c r="AH391" s="6">
        <f t="shared" si="212"/>
        <v>70</v>
      </c>
    </row>
    <row r="392" spans="1:34">
      <c r="A392" s="1" t="s">
        <v>2128</v>
      </c>
      <c r="B392" s="1" t="s">
        <v>88</v>
      </c>
      <c r="C392" s="6" t="s">
        <v>818</v>
      </c>
      <c r="D392" s="6" t="s">
        <v>2103</v>
      </c>
      <c r="E392" s="6" t="s">
        <v>256</v>
      </c>
      <c r="F392" s="6" t="s">
        <v>91</v>
      </c>
      <c r="G392" s="6" t="s">
        <v>654</v>
      </c>
      <c r="H392" s="6" t="s">
        <v>655</v>
      </c>
      <c r="J392" s="1" t="str">
        <f t="shared" si="196"/>
        <v>001011</v>
      </c>
      <c r="K392" s="1">
        <f t="shared" si="197"/>
        <v>2</v>
      </c>
      <c r="L392" s="6" t="str">
        <f t="shared" si="198"/>
        <v>00000</v>
      </c>
      <c r="M392" s="1">
        <f t="shared" si="199"/>
        <v>68</v>
      </c>
      <c r="N392" s="6" t="str">
        <f t="shared" si="200"/>
        <v>00</v>
      </c>
      <c r="O392" s="1">
        <f t="shared" si="201"/>
        <v>6</v>
      </c>
      <c r="P392" s="1">
        <f>IF(HEX2DEC(LEFT(E392,4))&gt;=32768,HEX2DEC(LEFT(E392,4))-65536,HEX2DEC(LEFT(E392,4)))/Codes!$N$2</f>
        <v>3.6</v>
      </c>
      <c r="Q392" s="1">
        <f>IF(HEX2DEC(RIGHT(E392,4))&gt;=32768,HEX2DEC(RIGHT(E392,4))-65536,HEX2DEC(RIGHT(E392,4)))/Codes!$N$2</f>
        <v>0</v>
      </c>
      <c r="R392" s="1">
        <f>IF(HEX2DEC(LEFT(F392,4))&gt;=32768,HEX2DEC(LEFT(F392,4))-65536,HEX2DEC(LEFT(F392,4)))/Codes!$N$2</f>
        <v>0</v>
      </c>
      <c r="S392" s="1">
        <f>IF(HEX2DEC(RIGHT(F392,4))&gt;=32768,HEX2DEC(RIGHT(F392,4))-65536,HEX2DEC(RIGHT(F392,4)))/Codes!$N$2</f>
        <v>0</v>
      </c>
      <c r="T392" s="18">
        <f t="shared" si="202"/>
        <v>160</v>
      </c>
      <c r="U392" s="1">
        <f t="shared" si="203"/>
        <v>100</v>
      </c>
      <c r="V392" s="1">
        <f t="shared" si="204"/>
        <v>156</v>
      </c>
      <c r="W392" s="1" t="str">
        <f t="shared" si="205"/>
        <v>101</v>
      </c>
      <c r="X392" s="1">
        <f t="shared" si="206"/>
        <v>3</v>
      </c>
      <c r="Y392" s="1">
        <f t="shared" si="207"/>
        <v>0</v>
      </c>
      <c r="Z392" s="1" t="str">
        <f>VLOOKUP(BIN2DEC(MID(HEX2BIN(MID(H392,3,2),8),2,5)),Codes!$E$1:$F$18,2)</f>
        <v>Normal</v>
      </c>
      <c r="AA392" s="6" t="str">
        <f t="shared" si="208"/>
        <v>0</v>
      </c>
      <c r="AB392" s="1">
        <f t="shared" si="209"/>
        <v>20</v>
      </c>
      <c r="AC392" s="1" t="str">
        <f>VLOOKUP(BIN2DEC(RIGHT(HEX2BIN(MID(H392,6,1),4),1)&amp;LEFT(HEX2BIN(MID(H392,7,1),4),1)),Codes!$K$1:$L$5,2)</f>
        <v>L</v>
      </c>
      <c r="AD392" s="1" t="str">
        <f>VLOOKUP(BIN2DEC(RIGHT(HEX2BIN(MID(H392,7,1),4),3)&amp;LEFT(HEX2BIN(MID(H392,8,1),4),2)),Codes!$H$2:$I$33,2)</f>
        <v>Paper</v>
      </c>
      <c r="AE392" s="1" t="str">
        <f t="shared" si="210"/>
        <v>1</v>
      </c>
      <c r="AF392" s="1" t="str">
        <f t="shared" si="211"/>
        <v>1</v>
      </c>
      <c r="AH392" s="6">
        <f t="shared" si="212"/>
        <v>70</v>
      </c>
    </row>
    <row r="393" spans="1:34">
      <c r="A393" s="1" t="s">
        <v>2129</v>
      </c>
      <c r="B393" s="1" t="s">
        <v>88</v>
      </c>
      <c r="C393" s="6" t="s">
        <v>819</v>
      </c>
      <c r="D393" s="6" t="s">
        <v>2130</v>
      </c>
      <c r="E393" s="6" t="s">
        <v>395</v>
      </c>
      <c r="F393" s="6" t="s">
        <v>773</v>
      </c>
      <c r="G393" s="6" t="s">
        <v>807</v>
      </c>
      <c r="H393" s="6" t="s">
        <v>808</v>
      </c>
      <c r="J393" s="1" t="str">
        <f t="shared" si="196"/>
        <v>001011</v>
      </c>
      <c r="K393" s="1">
        <f t="shared" si="197"/>
        <v>0</v>
      </c>
      <c r="L393" s="6" t="str">
        <f t="shared" si="198"/>
        <v>00000</v>
      </c>
      <c r="M393" s="1">
        <f t="shared" si="199"/>
        <v>68</v>
      </c>
      <c r="N393" s="6" t="str">
        <f t="shared" si="200"/>
        <v>00</v>
      </c>
      <c r="O393" s="1">
        <f t="shared" si="201"/>
        <v>10</v>
      </c>
      <c r="P393" s="1">
        <f>IF(HEX2DEC(LEFT(E393,4))&gt;=32768,HEX2DEC(LEFT(E393,4))-65536,HEX2DEC(LEFT(E393,4)))/Codes!$N$2</f>
        <v>5.6</v>
      </c>
      <c r="Q393" s="1">
        <f>IF(HEX2DEC(RIGHT(E393,4))&gt;=32768,HEX2DEC(RIGHT(E393,4))-65536,HEX2DEC(RIGHT(E393,4)))/Codes!$N$2</f>
        <v>0</v>
      </c>
      <c r="R393" s="1">
        <f>IF(HEX2DEC(LEFT(F393,4))&gt;=32768,HEX2DEC(LEFT(F393,4))-65536,HEX2DEC(LEFT(F393,4)))/Codes!$N$2</f>
        <v>8.8000000000000007</v>
      </c>
      <c r="S393" s="1">
        <f>IF(HEX2DEC(RIGHT(F393,4))&gt;=32768,HEX2DEC(RIGHT(F393,4))-65536,HEX2DEC(RIGHT(F393,4)))/Codes!$N$2</f>
        <v>0</v>
      </c>
      <c r="T393" s="18">
        <f t="shared" si="202"/>
        <v>120</v>
      </c>
      <c r="U393" s="1">
        <f t="shared" si="203"/>
        <v>100</v>
      </c>
      <c r="V393" s="1">
        <f t="shared" si="204"/>
        <v>236</v>
      </c>
      <c r="W393" s="1" t="str">
        <f t="shared" si="205"/>
        <v>101</v>
      </c>
      <c r="X393" s="1">
        <f t="shared" si="206"/>
        <v>3</v>
      </c>
      <c r="Y393" s="1">
        <f t="shared" si="207"/>
        <v>0</v>
      </c>
      <c r="Z393" s="1" t="str">
        <f>VLOOKUP(BIN2DEC(MID(HEX2BIN(MID(H393,3,2),8),2,5)),Codes!$E$1:$F$18,2)</f>
        <v>Normal</v>
      </c>
      <c r="AA393" s="6" t="str">
        <f t="shared" si="208"/>
        <v>0</v>
      </c>
      <c r="AB393" s="1">
        <f t="shared" si="209"/>
        <v>100</v>
      </c>
      <c r="AC393" s="1" t="str">
        <f>VLOOKUP(BIN2DEC(RIGHT(HEX2BIN(MID(H393,6,1),4),1)&amp;LEFT(HEX2BIN(MID(H393,7,1),4),1)),Codes!$K$1:$L$5,2)</f>
        <v>L</v>
      </c>
      <c r="AD393" s="1" t="str">
        <f>VLOOKUP(BIN2DEC(RIGHT(HEX2BIN(MID(H393,7,1),4),3)&amp;LEFT(HEX2BIN(MID(H393,8,1),4),2)),Codes!$H$2:$I$33,2)</f>
        <v>Paper</v>
      </c>
      <c r="AE393" s="1" t="str">
        <f t="shared" si="210"/>
        <v>1</v>
      </c>
      <c r="AF393" s="1" t="str">
        <f t="shared" si="211"/>
        <v>1</v>
      </c>
      <c r="AH393" s="6">
        <f t="shared" si="212"/>
        <v>70</v>
      </c>
    </row>
    <row r="394" spans="1:34">
      <c r="A394" s="1" t="s">
        <v>2131</v>
      </c>
      <c r="B394" s="1" t="s">
        <v>88</v>
      </c>
      <c r="C394" s="6" t="s">
        <v>819</v>
      </c>
      <c r="D394" s="6" t="s">
        <v>2132</v>
      </c>
      <c r="E394" s="6" t="s">
        <v>232</v>
      </c>
      <c r="F394" s="6" t="s">
        <v>801</v>
      </c>
      <c r="G394" s="6" t="s">
        <v>807</v>
      </c>
      <c r="H394" s="6" t="s">
        <v>808</v>
      </c>
      <c r="J394" s="1" t="str">
        <f t="shared" si="196"/>
        <v>001011</v>
      </c>
      <c r="K394" s="1">
        <f t="shared" si="197"/>
        <v>1</v>
      </c>
      <c r="L394" s="6" t="str">
        <f t="shared" si="198"/>
        <v>00000</v>
      </c>
      <c r="M394" s="1">
        <f t="shared" si="199"/>
        <v>68</v>
      </c>
      <c r="N394" s="6" t="str">
        <f t="shared" si="200"/>
        <v>00</v>
      </c>
      <c r="O394" s="1">
        <f t="shared" si="201"/>
        <v>10</v>
      </c>
      <c r="P394" s="1">
        <f>IF(HEX2DEC(LEFT(E394,4))&gt;=32768,HEX2DEC(LEFT(E394,4))-65536,HEX2DEC(LEFT(E394,4)))/Codes!$N$2</f>
        <v>4.8</v>
      </c>
      <c r="Q394" s="1">
        <f>IF(HEX2DEC(RIGHT(E394,4))&gt;=32768,HEX2DEC(RIGHT(E394,4))-65536,HEX2DEC(RIGHT(E394,4)))/Codes!$N$2</f>
        <v>0</v>
      </c>
      <c r="R394" s="1">
        <f>IF(HEX2DEC(LEFT(F394,4))&gt;=32768,HEX2DEC(LEFT(F394,4))-65536,HEX2DEC(LEFT(F394,4)))/Codes!$N$2</f>
        <v>3.8</v>
      </c>
      <c r="S394" s="1">
        <f>IF(HEX2DEC(RIGHT(F394,4))&gt;=32768,HEX2DEC(RIGHT(F394,4))-65536,HEX2DEC(RIGHT(F394,4)))/Codes!$N$2</f>
        <v>0</v>
      </c>
      <c r="T394" s="18">
        <f t="shared" si="202"/>
        <v>120</v>
      </c>
      <c r="U394" s="1">
        <f t="shared" si="203"/>
        <v>100</v>
      </c>
      <c r="V394" s="1">
        <f t="shared" si="204"/>
        <v>236</v>
      </c>
      <c r="W394" s="1" t="str">
        <f t="shared" si="205"/>
        <v>101</v>
      </c>
      <c r="X394" s="1">
        <f t="shared" si="206"/>
        <v>3</v>
      </c>
      <c r="Y394" s="1">
        <f t="shared" si="207"/>
        <v>0</v>
      </c>
      <c r="Z394" s="1" t="str">
        <f>VLOOKUP(BIN2DEC(MID(HEX2BIN(MID(H394,3,2),8),2,5)),Codes!$E$1:$F$18,2)</f>
        <v>Normal</v>
      </c>
      <c r="AA394" s="6" t="str">
        <f t="shared" si="208"/>
        <v>0</v>
      </c>
      <c r="AB394" s="1">
        <f t="shared" si="209"/>
        <v>100</v>
      </c>
      <c r="AC394" s="1" t="str">
        <f>VLOOKUP(BIN2DEC(RIGHT(HEX2BIN(MID(H394,6,1),4),1)&amp;LEFT(HEX2BIN(MID(H394,7,1),4),1)),Codes!$K$1:$L$5,2)</f>
        <v>L</v>
      </c>
      <c r="AD394" s="1" t="str">
        <f>VLOOKUP(BIN2DEC(RIGHT(HEX2BIN(MID(H394,7,1),4),3)&amp;LEFT(HEX2BIN(MID(H394,8,1),4),2)),Codes!$H$2:$I$33,2)</f>
        <v>Paper</v>
      </c>
      <c r="AE394" s="1" t="str">
        <f t="shared" si="210"/>
        <v>1</v>
      </c>
      <c r="AF394" s="1" t="str">
        <f t="shared" si="211"/>
        <v>1</v>
      </c>
      <c r="AH394" s="6">
        <f t="shared" si="212"/>
        <v>70</v>
      </c>
    </row>
    <row r="395" spans="1:34">
      <c r="A395" s="1" t="s">
        <v>2133</v>
      </c>
      <c r="B395" s="1" t="s">
        <v>88</v>
      </c>
      <c r="C395" s="6" t="s">
        <v>819</v>
      </c>
      <c r="D395" s="6" t="s">
        <v>2134</v>
      </c>
      <c r="E395" s="6" t="s">
        <v>256</v>
      </c>
      <c r="F395" s="6" t="s">
        <v>91</v>
      </c>
      <c r="G395" s="6" t="s">
        <v>807</v>
      </c>
      <c r="H395" s="6" t="s">
        <v>808</v>
      </c>
      <c r="J395" s="1" t="str">
        <f t="shared" si="196"/>
        <v>001011</v>
      </c>
      <c r="K395" s="1">
        <f t="shared" si="197"/>
        <v>2</v>
      </c>
      <c r="L395" s="6" t="str">
        <f t="shared" si="198"/>
        <v>00000</v>
      </c>
      <c r="M395" s="1">
        <f t="shared" si="199"/>
        <v>68</v>
      </c>
      <c r="N395" s="6" t="str">
        <f t="shared" si="200"/>
        <v>00</v>
      </c>
      <c r="O395" s="1">
        <f t="shared" si="201"/>
        <v>10</v>
      </c>
      <c r="P395" s="1">
        <f>IF(HEX2DEC(LEFT(E395,4))&gt;=32768,HEX2DEC(LEFT(E395,4))-65536,HEX2DEC(LEFT(E395,4)))/Codes!$N$2</f>
        <v>3.6</v>
      </c>
      <c r="Q395" s="1">
        <f>IF(HEX2DEC(RIGHT(E395,4))&gt;=32768,HEX2DEC(RIGHT(E395,4))-65536,HEX2DEC(RIGHT(E395,4)))/Codes!$N$2</f>
        <v>0</v>
      </c>
      <c r="R395" s="1">
        <f>IF(HEX2DEC(LEFT(F395,4))&gt;=32768,HEX2DEC(LEFT(F395,4))-65536,HEX2DEC(LEFT(F395,4)))/Codes!$N$2</f>
        <v>0</v>
      </c>
      <c r="S395" s="1">
        <f>IF(HEX2DEC(RIGHT(F395,4))&gt;=32768,HEX2DEC(RIGHT(F395,4))-65536,HEX2DEC(RIGHT(F395,4)))/Codes!$N$2</f>
        <v>0</v>
      </c>
      <c r="T395" s="18">
        <f t="shared" si="202"/>
        <v>120</v>
      </c>
      <c r="U395" s="1">
        <f t="shared" si="203"/>
        <v>100</v>
      </c>
      <c r="V395" s="1">
        <f t="shared" si="204"/>
        <v>236</v>
      </c>
      <c r="W395" s="1" t="str">
        <f t="shared" si="205"/>
        <v>101</v>
      </c>
      <c r="X395" s="1">
        <f t="shared" si="206"/>
        <v>3</v>
      </c>
      <c r="Y395" s="1">
        <f t="shared" si="207"/>
        <v>0</v>
      </c>
      <c r="Z395" s="1" t="str">
        <f>VLOOKUP(BIN2DEC(MID(HEX2BIN(MID(H395,3,2),8),2,5)),Codes!$E$1:$F$18,2)</f>
        <v>Normal</v>
      </c>
      <c r="AA395" s="6" t="str">
        <f t="shared" si="208"/>
        <v>0</v>
      </c>
      <c r="AB395" s="1">
        <f t="shared" si="209"/>
        <v>100</v>
      </c>
      <c r="AC395" s="1" t="str">
        <f>VLOOKUP(BIN2DEC(RIGHT(HEX2BIN(MID(H395,6,1),4),1)&amp;LEFT(HEX2BIN(MID(H395,7,1),4),1)),Codes!$K$1:$L$5,2)</f>
        <v>L</v>
      </c>
      <c r="AD395" s="1" t="str">
        <f>VLOOKUP(BIN2DEC(RIGHT(HEX2BIN(MID(H395,7,1),4),3)&amp;LEFT(HEX2BIN(MID(H395,8,1),4),2)),Codes!$H$2:$I$33,2)</f>
        <v>Paper</v>
      </c>
      <c r="AE395" s="1" t="str">
        <f t="shared" si="210"/>
        <v>1</v>
      </c>
      <c r="AF395" s="1" t="str">
        <f t="shared" si="211"/>
        <v>1</v>
      </c>
      <c r="AH395" s="6">
        <f t="shared" si="212"/>
        <v>70</v>
      </c>
    </row>
    <row r="396" spans="1:34">
      <c r="A396" s="1" t="s">
        <v>2135</v>
      </c>
      <c r="B396" s="1" t="s">
        <v>88</v>
      </c>
      <c r="C396" s="6" t="s">
        <v>820</v>
      </c>
      <c r="D396" s="6" t="s">
        <v>2136</v>
      </c>
      <c r="E396" s="6" t="s">
        <v>299</v>
      </c>
      <c r="F396" s="6" t="s">
        <v>812</v>
      </c>
      <c r="G396" s="6" t="s">
        <v>813</v>
      </c>
      <c r="H396" s="6" t="s">
        <v>814</v>
      </c>
      <c r="J396" s="1" t="str">
        <f t="shared" si="196"/>
        <v>001011</v>
      </c>
      <c r="K396" s="1">
        <f t="shared" si="197"/>
        <v>2</v>
      </c>
      <c r="L396" s="6" t="str">
        <f t="shared" si="198"/>
        <v>00000</v>
      </c>
      <c r="M396" s="1">
        <f t="shared" si="199"/>
        <v>68</v>
      </c>
      <c r="N396" s="6" t="str">
        <f t="shared" si="200"/>
        <v>00</v>
      </c>
      <c r="O396" s="1">
        <f t="shared" si="201"/>
        <v>8</v>
      </c>
      <c r="P396" s="1">
        <f>IF(HEX2DEC(LEFT(E396,4))&gt;=32768,HEX2DEC(LEFT(E396,4))-65536,HEX2DEC(LEFT(E396,4)))/Codes!$N$2</f>
        <v>6</v>
      </c>
      <c r="Q396" s="1">
        <f>IF(HEX2DEC(RIGHT(E396,4))&gt;=32768,HEX2DEC(RIGHT(E396,4))-65536,HEX2DEC(RIGHT(E396,4)))/Codes!$N$2</f>
        <v>0</v>
      </c>
      <c r="R396" s="1">
        <f>IF(HEX2DEC(LEFT(F396,4))&gt;=32768,HEX2DEC(LEFT(F396,4))-65536,HEX2DEC(LEFT(F396,4)))/Codes!$N$2</f>
        <v>8.4</v>
      </c>
      <c r="S396" s="1">
        <f>IF(HEX2DEC(RIGHT(F396,4))&gt;=32768,HEX2DEC(RIGHT(F396,4))-65536,HEX2DEC(RIGHT(F396,4)))/Codes!$N$2</f>
        <v>0</v>
      </c>
      <c r="T396" s="18">
        <f t="shared" si="202"/>
        <v>120</v>
      </c>
      <c r="U396" s="1">
        <f t="shared" si="203"/>
        <v>70</v>
      </c>
      <c r="V396" s="1">
        <f t="shared" si="204"/>
        <v>80</v>
      </c>
      <c r="W396" s="1" t="str">
        <f t="shared" si="205"/>
        <v>101</v>
      </c>
      <c r="X396" s="1">
        <f t="shared" si="206"/>
        <v>3</v>
      </c>
      <c r="Y396" s="1">
        <f t="shared" si="207"/>
        <v>35</v>
      </c>
      <c r="Z396" s="1" t="str">
        <f>VLOOKUP(BIN2DEC(MID(HEX2BIN(MID(H396,3,2),8),2,5)),Codes!$E$1:$F$18,2)</f>
        <v>Normal</v>
      </c>
      <c r="AA396" s="6" t="str">
        <f t="shared" si="208"/>
        <v>0</v>
      </c>
      <c r="AB396" s="1">
        <f t="shared" si="209"/>
        <v>40</v>
      </c>
      <c r="AC396" s="1" t="str">
        <f>VLOOKUP(BIN2DEC(RIGHT(HEX2BIN(MID(H396,6,1),4),1)&amp;LEFT(HEX2BIN(MID(H396,7,1),4),1)),Codes!$K$1:$L$5,2)</f>
        <v>L</v>
      </c>
      <c r="AD396" s="1" t="str">
        <f>VLOOKUP(BIN2DEC(RIGHT(HEX2BIN(MID(H396,7,1),4),3)&amp;LEFT(HEX2BIN(MID(H396,8,1),4),2)),Codes!$H$2:$I$33,2)</f>
        <v>Paper</v>
      </c>
      <c r="AE396" s="1" t="str">
        <f t="shared" si="210"/>
        <v>1</v>
      </c>
      <c r="AF396" s="1" t="str">
        <f t="shared" si="211"/>
        <v>1</v>
      </c>
      <c r="AH396" s="6">
        <f t="shared" si="212"/>
        <v>70</v>
      </c>
    </row>
    <row r="397" spans="1:34">
      <c r="A397" s="1" t="s">
        <v>2137</v>
      </c>
      <c r="B397" s="1" t="s">
        <v>88</v>
      </c>
      <c r="C397" s="6" t="s">
        <v>820</v>
      </c>
      <c r="D397" s="6" t="s">
        <v>2059</v>
      </c>
      <c r="E397" s="6" t="s">
        <v>232</v>
      </c>
      <c r="F397" s="6" t="s">
        <v>801</v>
      </c>
      <c r="G397" s="6" t="s">
        <v>813</v>
      </c>
      <c r="H397" s="6" t="s">
        <v>814</v>
      </c>
      <c r="J397" s="1" t="str">
        <f t="shared" si="196"/>
        <v>001011</v>
      </c>
      <c r="K397" s="1">
        <f t="shared" si="197"/>
        <v>1</v>
      </c>
      <c r="L397" s="6" t="str">
        <f t="shared" si="198"/>
        <v>00000</v>
      </c>
      <c r="M397" s="1">
        <f t="shared" si="199"/>
        <v>68</v>
      </c>
      <c r="N397" s="6" t="str">
        <f t="shared" si="200"/>
        <v>00</v>
      </c>
      <c r="O397" s="1">
        <f t="shared" si="201"/>
        <v>7</v>
      </c>
      <c r="P397" s="1">
        <f>IF(HEX2DEC(LEFT(E397,4))&gt;=32768,HEX2DEC(LEFT(E397,4))-65536,HEX2DEC(LEFT(E397,4)))/Codes!$N$2</f>
        <v>4.8</v>
      </c>
      <c r="Q397" s="1">
        <f>IF(HEX2DEC(RIGHT(E397,4))&gt;=32768,HEX2DEC(RIGHT(E397,4))-65536,HEX2DEC(RIGHT(E397,4)))/Codes!$N$2</f>
        <v>0</v>
      </c>
      <c r="R397" s="1">
        <f>IF(HEX2DEC(LEFT(F397,4))&gt;=32768,HEX2DEC(LEFT(F397,4))-65536,HEX2DEC(LEFT(F397,4)))/Codes!$N$2</f>
        <v>3.8</v>
      </c>
      <c r="S397" s="1">
        <f>IF(HEX2DEC(RIGHT(F397,4))&gt;=32768,HEX2DEC(RIGHT(F397,4))-65536,HEX2DEC(RIGHT(F397,4)))/Codes!$N$2</f>
        <v>0</v>
      </c>
      <c r="T397" s="18">
        <f t="shared" si="202"/>
        <v>120</v>
      </c>
      <c r="U397" s="1">
        <f t="shared" si="203"/>
        <v>70</v>
      </c>
      <c r="V397" s="1">
        <f t="shared" si="204"/>
        <v>80</v>
      </c>
      <c r="W397" s="1" t="str">
        <f t="shared" si="205"/>
        <v>101</v>
      </c>
      <c r="X397" s="1">
        <f t="shared" si="206"/>
        <v>3</v>
      </c>
      <c r="Y397" s="1">
        <f t="shared" si="207"/>
        <v>35</v>
      </c>
      <c r="Z397" s="1" t="str">
        <f>VLOOKUP(BIN2DEC(MID(HEX2BIN(MID(H397,3,2),8),2,5)),Codes!$E$1:$F$18,2)</f>
        <v>Normal</v>
      </c>
      <c r="AA397" s="6" t="str">
        <f t="shared" si="208"/>
        <v>0</v>
      </c>
      <c r="AB397" s="1">
        <f t="shared" si="209"/>
        <v>40</v>
      </c>
      <c r="AC397" s="1" t="str">
        <f>VLOOKUP(BIN2DEC(RIGHT(HEX2BIN(MID(H397,6,1),4),1)&amp;LEFT(HEX2BIN(MID(H397,7,1),4),1)),Codes!$K$1:$L$5,2)</f>
        <v>L</v>
      </c>
      <c r="AD397" s="1" t="str">
        <f>VLOOKUP(BIN2DEC(RIGHT(HEX2BIN(MID(H397,7,1),4),3)&amp;LEFT(HEX2BIN(MID(H397,8,1),4),2)),Codes!$H$2:$I$33,2)</f>
        <v>Paper</v>
      </c>
      <c r="AE397" s="1" t="str">
        <f t="shared" si="210"/>
        <v>1</v>
      </c>
      <c r="AF397" s="1" t="str">
        <f t="shared" si="211"/>
        <v>1</v>
      </c>
      <c r="AH397" s="6">
        <f t="shared" si="212"/>
        <v>70</v>
      </c>
    </row>
    <row r="398" spans="1:34">
      <c r="A398" s="1" t="s">
        <v>2138</v>
      </c>
      <c r="B398" s="1" t="s">
        <v>88</v>
      </c>
      <c r="C398" s="6" t="s">
        <v>820</v>
      </c>
      <c r="D398" s="6" t="s">
        <v>2099</v>
      </c>
      <c r="E398" s="6" t="s">
        <v>256</v>
      </c>
      <c r="F398" s="6" t="s">
        <v>91</v>
      </c>
      <c r="G398" s="6" t="s">
        <v>813</v>
      </c>
      <c r="H398" s="6" t="s">
        <v>814</v>
      </c>
      <c r="J398" s="1" t="str">
        <f t="shared" si="196"/>
        <v>001011</v>
      </c>
      <c r="K398" s="1">
        <f t="shared" si="197"/>
        <v>0</v>
      </c>
      <c r="L398" s="6" t="str">
        <f t="shared" si="198"/>
        <v>00000</v>
      </c>
      <c r="M398" s="1">
        <f t="shared" si="199"/>
        <v>68</v>
      </c>
      <c r="N398" s="6" t="str">
        <f t="shared" si="200"/>
        <v>00</v>
      </c>
      <c r="O398" s="1">
        <f t="shared" si="201"/>
        <v>6</v>
      </c>
      <c r="P398" s="1">
        <f>IF(HEX2DEC(LEFT(E398,4))&gt;=32768,HEX2DEC(LEFT(E398,4))-65536,HEX2DEC(LEFT(E398,4)))/Codes!$N$2</f>
        <v>3.6</v>
      </c>
      <c r="Q398" s="1">
        <f>IF(HEX2DEC(RIGHT(E398,4))&gt;=32768,HEX2DEC(RIGHT(E398,4))-65536,HEX2DEC(RIGHT(E398,4)))/Codes!$N$2</f>
        <v>0</v>
      </c>
      <c r="R398" s="1">
        <f>IF(HEX2DEC(LEFT(F398,4))&gt;=32768,HEX2DEC(LEFT(F398,4))-65536,HEX2DEC(LEFT(F398,4)))/Codes!$N$2</f>
        <v>0</v>
      </c>
      <c r="S398" s="1">
        <f>IF(HEX2DEC(RIGHT(F398,4))&gt;=32768,HEX2DEC(RIGHT(F398,4))-65536,HEX2DEC(RIGHT(F398,4)))/Codes!$N$2</f>
        <v>0</v>
      </c>
      <c r="T398" s="18">
        <f t="shared" si="202"/>
        <v>120</v>
      </c>
      <c r="U398" s="1">
        <f t="shared" si="203"/>
        <v>70</v>
      </c>
      <c r="V398" s="1">
        <f t="shared" si="204"/>
        <v>80</v>
      </c>
      <c r="W398" s="1" t="str">
        <f t="shared" si="205"/>
        <v>101</v>
      </c>
      <c r="X398" s="1">
        <f t="shared" si="206"/>
        <v>3</v>
      </c>
      <c r="Y398" s="1">
        <f t="shared" si="207"/>
        <v>35</v>
      </c>
      <c r="Z398" s="1" t="str">
        <f>VLOOKUP(BIN2DEC(MID(HEX2BIN(MID(H398,3,2),8),2,5)),Codes!$E$1:$F$18,2)</f>
        <v>Normal</v>
      </c>
      <c r="AA398" s="6" t="str">
        <f t="shared" si="208"/>
        <v>0</v>
      </c>
      <c r="AB398" s="1">
        <f t="shared" si="209"/>
        <v>40</v>
      </c>
      <c r="AC398" s="1" t="str">
        <f>VLOOKUP(BIN2DEC(RIGHT(HEX2BIN(MID(H398,6,1),4),1)&amp;LEFT(HEX2BIN(MID(H398,7,1),4),1)),Codes!$K$1:$L$5,2)</f>
        <v>L</v>
      </c>
      <c r="AD398" s="1" t="str">
        <f>VLOOKUP(BIN2DEC(RIGHT(HEX2BIN(MID(H398,7,1),4),3)&amp;LEFT(HEX2BIN(MID(H398,8,1),4),2)),Codes!$H$2:$I$33,2)</f>
        <v>Paper</v>
      </c>
      <c r="AE398" s="1" t="str">
        <f t="shared" si="210"/>
        <v>1</v>
      </c>
      <c r="AF398" s="1" t="str">
        <f t="shared" si="211"/>
        <v>1</v>
      </c>
      <c r="AH398" s="6">
        <f t="shared" si="212"/>
        <v>70</v>
      </c>
    </row>
    <row r="399" spans="1:34">
      <c r="A399" s="1" t="s">
        <v>2139</v>
      </c>
      <c r="B399" s="1" t="s">
        <v>88</v>
      </c>
      <c r="C399" s="6" t="s">
        <v>1874</v>
      </c>
      <c r="D399" s="6" t="s">
        <v>2130</v>
      </c>
      <c r="E399" s="6" t="s">
        <v>232</v>
      </c>
      <c r="F399" s="6" t="s">
        <v>822</v>
      </c>
      <c r="G399" s="6" t="s">
        <v>557</v>
      </c>
      <c r="H399" s="6" t="s">
        <v>682</v>
      </c>
      <c r="J399" s="1" t="str">
        <f t="shared" si="196"/>
        <v>001011</v>
      </c>
      <c r="K399" s="1">
        <f t="shared" si="197"/>
        <v>0</v>
      </c>
      <c r="L399" s="6" t="str">
        <f t="shared" si="198"/>
        <v>00000</v>
      </c>
      <c r="M399" s="1">
        <f t="shared" si="199"/>
        <v>68</v>
      </c>
      <c r="N399" s="6" t="str">
        <f t="shared" si="200"/>
        <v>00</v>
      </c>
      <c r="O399" s="1">
        <f t="shared" si="201"/>
        <v>10</v>
      </c>
      <c r="P399" s="1">
        <f>IF(HEX2DEC(LEFT(E399,4))&gt;=32768,HEX2DEC(LEFT(E399,4))-65536,HEX2DEC(LEFT(E399,4)))/Codes!$N$2</f>
        <v>4.8</v>
      </c>
      <c r="Q399" s="1">
        <f>IF(HEX2DEC(RIGHT(E399,4))&gt;=32768,HEX2DEC(RIGHT(E399,4))-65536,HEX2DEC(RIGHT(E399,4)))/Codes!$N$2</f>
        <v>0</v>
      </c>
      <c r="R399" s="1">
        <f>IF(HEX2DEC(LEFT(F399,4))&gt;=32768,HEX2DEC(LEFT(F399,4))-65536,HEX2DEC(LEFT(F399,4)))/Codes!$N$2</f>
        <v>7.4</v>
      </c>
      <c r="S399" s="1">
        <f>IF(HEX2DEC(RIGHT(F399,4))&gt;=32768,HEX2DEC(RIGHT(F399,4))-65536,HEX2DEC(RIGHT(F399,4)))/Codes!$N$2</f>
        <v>0</v>
      </c>
      <c r="T399" s="18">
        <f t="shared" si="202"/>
        <v>361</v>
      </c>
      <c r="U399" s="1">
        <f t="shared" si="203"/>
        <v>100</v>
      </c>
      <c r="V399" s="1">
        <f t="shared" si="204"/>
        <v>0</v>
      </c>
      <c r="W399" s="1" t="str">
        <f t="shared" si="205"/>
        <v>101</v>
      </c>
      <c r="X399" s="1">
        <f t="shared" si="206"/>
        <v>3</v>
      </c>
      <c r="Y399" s="1">
        <f t="shared" si="207"/>
        <v>5</v>
      </c>
      <c r="Z399" s="1" t="str">
        <f>VLOOKUP(BIN2DEC(MID(HEX2BIN(MID(H399,3,2),8),2,5)),Codes!$E$1:$F$18,2)</f>
        <v>Normal</v>
      </c>
      <c r="AA399" s="6" t="str">
        <f t="shared" si="208"/>
        <v>0</v>
      </c>
      <c r="AB399" s="1">
        <f t="shared" si="209"/>
        <v>2</v>
      </c>
      <c r="AC399" s="1" t="str">
        <f>VLOOKUP(BIN2DEC(RIGHT(HEX2BIN(MID(H399,6,1),4),1)&amp;LEFT(HEX2BIN(MID(H399,7,1),4),1)),Codes!$K$1:$L$5,2)</f>
        <v>M</v>
      </c>
      <c r="AD399" s="1" t="str">
        <f>VLOOKUP(BIN2DEC(RIGHT(HEX2BIN(MID(H399,7,1),4),3)&amp;LEFT(HEX2BIN(MID(H399,8,1),4),2)),Codes!$H$2:$I$33,2)</f>
        <v>Punch</v>
      </c>
      <c r="AE399" s="1" t="str">
        <f t="shared" si="210"/>
        <v>1</v>
      </c>
      <c r="AF399" s="1" t="str">
        <f t="shared" si="211"/>
        <v>1</v>
      </c>
      <c r="AH399" s="6">
        <f t="shared" si="212"/>
        <v>33</v>
      </c>
    </row>
    <row r="400" spans="1:34">
      <c r="A400" s="1" t="s">
        <v>2140</v>
      </c>
      <c r="B400" s="1" t="s">
        <v>88</v>
      </c>
      <c r="C400" s="6" t="s">
        <v>1874</v>
      </c>
      <c r="D400" s="6" t="s">
        <v>2132</v>
      </c>
      <c r="E400" s="6" t="s">
        <v>824</v>
      </c>
      <c r="F400" s="6" t="s">
        <v>307</v>
      </c>
      <c r="G400" s="6" t="s">
        <v>557</v>
      </c>
      <c r="H400" s="6" t="s">
        <v>682</v>
      </c>
      <c r="J400" s="1" t="str">
        <f t="shared" si="196"/>
        <v>001011</v>
      </c>
      <c r="K400" s="1">
        <f t="shared" si="197"/>
        <v>1</v>
      </c>
      <c r="L400" s="6" t="str">
        <f t="shared" si="198"/>
        <v>00000</v>
      </c>
      <c r="M400" s="1">
        <f t="shared" si="199"/>
        <v>68</v>
      </c>
      <c r="N400" s="6" t="str">
        <f t="shared" si="200"/>
        <v>00</v>
      </c>
      <c r="O400" s="1">
        <f t="shared" si="201"/>
        <v>10</v>
      </c>
      <c r="P400" s="1">
        <f>IF(HEX2DEC(LEFT(E400,4))&gt;=32768,HEX2DEC(LEFT(E400,4))-65536,HEX2DEC(LEFT(E400,4)))/Codes!$N$2</f>
        <v>2</v>
      </c>
      <c r="Q400" s="1">
        <f>IF(HEX2DEC(RIGHT(E400,4))&gt;=32768,HEX2DEC(RIGHT(E400,4))-65536,HEX2DEC(RIGHT(E400,4)))/Codes!$N$2</f>
        <v>0</v>
      </c>
      <c r="R400" s="1">
        <f>IF(HEX2DEC(LEFT(F400,4))&gt;=32768,HEX2DEC(LEFT(F400,4))-65536,HEX2DEC(LEFT(F400,4)))/Codes!$N$2</f>
        <v>3.2</v>
      </c>
      <c r="S400" s="1">
        <f>IF(HEX2DEC(RIGHT(F400,4))&gt;=32768,HEX2DEC(RIGHT(F400,4))-65536,HEX2DEC(RIGHT(F400,4)))/Codes!$N$2</f>
        <v>0</v>
      </c>
      <c r="T400" s="18">
        <f t="shared" si="202"/>
        <v>361</v>
      </c>
      <c r="U400" s="1">
        <f t="shared" si="203"/>
        <v>100</v>
      </c>
      <c r="V400" s="1">
        <f t="shared" si="204"/>
        <v>0</v>
      </c>
      <c r="W400" s="1" t="str">
        <f t="shared" si="205"/>
        <v>101</v>
      </c>
      <c r="X400" s="1">
        <f t="shared" si="206"/>
        <v>3</v>
      </c>
      <c r="Y400" s="1">
        <f t="shared" si="207"/>
        <v>5</v>
      </c>
      <c r="Z400" s="1" t="str">
        <f>VLOOKUP(BIN2DEC(MID(HEX2BIN(MID(H400,3,2),8),2,5)),Codes!$E$1:$F$18,2)</f>
        <v>Normal</v>
      </c>
      <c r="AA400" s="6" t="str">
        <f t="shared" si="208"/>
        <v>0</v>
      </c>
      <c r="AB400" s="1">
        <f t="shared" si="209"/>
        <v>2</v>
      </c>
      <c r="AC400" s="1" t="str">
        <f>VLOOKUP(BIN2DEC(RIGHT(HEX2BIN(MID(H400,6,1),4),1)&amp;LEFT(HEX2BIN(MID(H400,7,1),4),1)),Codes!$K$1:$L$5,2)</f>
        <v>M</v>
      </c>
      <c r="AD400" s="1" t="str">
        <f>VLOOKUP(BIN2DEC(RIGHT(HEX2BIN(MID(H400,7,1),4),3)&amp;LEFT(HEX2BIN(MID(H400,8,1),4),2)),Codes!$H$2:$I$33,2)</f>
        <v>Punch</v>
      </c>
      <c r="AE400" s="1" t="str">
        <f t="shared" si="210"/>
        <v>1</v>
      </c>
      <c r="AF400" s="1" t="str">
        <f t="shared" si="211"/>
        <v>1</v>
      </c>
      <c r="AH400" s="6">
        <f t="shared" si="212"/>
        <v>33</v>
      </c>
    </row>
    <row r="401" spans="1:34">
      <c r="A401" s="1" t="s">
        <v>2141</v>
      </c>
      <c r="B401" s="1" t="s">
        <v>88</v>
      </c>
      <c r="C401" s="6" t="s">
        <v>1874</v>
      </c>
      <c r="D401" s="6" t="s">
        <v>2134</v>
      </c>
      <c r="E401" s="6" t="s">
        <v>824</v>
      </c>
      <c r="F401" s="6" t="s">
        <v>91</v>
      </c>
      <c r="G401" s="6" t="s">
        <v>557</v>
      </c>
      <c r="H401" s="6" t="s">
        <v>682</v>
      </c>
      <c r="J401" s="1" t="str">
        <f t="shared" si="196"/>
        <v>001011</v>
      </c>
      <c r="K401" s="1">
        <f t="shared" si="197"/>
        <v>2</v>
      </c>
      <c r="L401" s="6" t="str">
        <f t="shared" si="198"/>
        <v>00000</v>
      </c>
      <c r="M401" s="1">
        <f t="shared" si="199"/>
        <v>68</v>
      </c>
      <c r="N401" s="6" t="str">
        <f t="shared" si="200"/>
        <v>00</v>
      </c>
      <c r="O401" s="1">
        <f t="shared" si="201"/>
        <v>10</v>
      </c>
      <c r="P401" s="1">
        <f>IF(HEX2DEC(LEFT(E401,4))&gt;=32768,HEX2DEC(LEFT(E401,4))-65536,HEX2DEC(LEFT(E401,4)))/Codes!$N$2</f>
        <v>2</v>
      </c>
      <c r="Q401" s="1">
        <f>IF(HEX2DEC(RIGHT(E401,4))&gt;=32768,HEX2DEC(RIGHT(E401,4))-65536,HEX2DEC(RIGHT(E401,4)))/Codes!$N$2</f>
        <v>0</v>
      </c>
      <c r="R401" s="1">
        <f>IF(HEX2DEC(LEFT(F401,4))&gt;=32768,HEX2DEC(LEFT(F401,4))-65536,HEX2DEC(LEFT(F401,4)))/Codes!$N$2</f>
        <v>0</v>
      </c>
      <c r="S401" s="1">
        <f>IF(HEX2DEC(RIGHT(F401,4))&gt;=32768,HEX2DEC(RIGHT(F401,4))-65536,HEX2DEC(RIGHT(F401,4)))/Codes!$N$2</f>
        <v>0</v>
      </c>
      <c r="T401" s="18">
        <f t="shared" si="202"/>
        <v>361</v>
      </c>
      <c r="U401" s="1">
        <f t="shared" si="203"/>
        <v>100</v>
      </c>
      <c r="V401" s="1">
        <f t="shared" si="204"/>
        <v>0</v>
      </c>
      <c r="W401" s="1" t="str">
        <f t="shared" si="205"/>
        <v>101</v>
      </c>
      <c r="X401" s="1">
        <f t="shared" si="206"/>
        <v>3</v>
      </c>
      <c r="Y401" s="1">
        <f t="shared" si="207"/>
        <v>5</v>
      </c>
      <c r="Z401" s="1" t="str">
        <f>VLOOKUP(BIN2DEC(MID(HEX2BIN(MID(H401,3,2),8),2,5)),Codes!$E$1:$F$18,2)</f>
        <v>Normal</v>
      </c>
      <c r="AA401" s="6" t="str">
        <f t="shared" si="208"/>
        <v>0</v>
      </c>
      <c r="AB401" s="1">
        <f t="shared" si="209"/>
        <v>2</v>
      </c>
      <c r="AC401" s="1" t="str">
        <f>VLOOKUP(BIN2DEC(RIGHT(HEX2BIN(MID(H401,6,1),4),1)&amp;LEFT(HEX2BIN(MID(H401,7,1),4),1)),Codes!$K$1:$L$5,2)</f>
        <v>M</v>
      </c>
      <c r="AD401" s="1" t="str">
        <f>VLOOKUP(BIN2DEC(RIGHT(HEX2BIN(MID(H401,7,1),4),3)&amp;LEFT(HEX2BIN(MID(H401,8,1),4),2)),Codes!$H$2:$I$33,2)</f>
        <v>Punch</v>
      </c>
      <c r="AE401" s="1" t="str">
        <f t="shared" si="210"/>
        <v>1</v>
      </c>
      <c r="AF401" s="1" t="str">
        <f t="shared" si="211"/>
        <v>1</v>
      </c>
      <c r="AH401" s="6">
        <f t="shared" si="212"/>
        <v>33</v>
      </c>
    </row>
    <row r="402" spans="1:34">
      <c r="A402" s="1" t="s">
        <v>2142</v>
      </c>
      <c r="B402" s="1" t="s">
        <v>88</v>
      </c>
      <c r="C402" s="6" t="s">
        <v>1875</v>
      </c>
      <c r="D402" s="6" t="s">
        <v>2075</v>
      </c>
      <c r="E402" s="6" t="s">
        <v>232</v>
      </c>
      <c r="F402" s="6" t="s">
        <v>822</v>
      </c>
      <c r="G402" s="6" t="s">
        <v>557</v>
      </c>
      <c r="H402" s="6" t="s">
        <v>685</v>
      </c>
      <c r="J402" s="1" t="str">
        <f t="shared" si="196"/>
        <v>001011</v>
      </c>
      <c r="K402" s="1">
        <f t="shared" si="197"/>
        <v>0</v>
      </c>
      <c r="L402" s="6" t="str">
        <f t="shared" si="198"/>
        <v>00000</v>
      </c>
      <c r="M402" s="1">
        <f t="shared" si="199"/>
        <v>68</v>
      </c>
      <c r="N402" s="6" t="str">
        <f t="shared" si="200"/>
        <v>00</v>
      </c>
      <c r="O402" s="1">
        <f t="shared" si="201"/>
        <v>13</v>
      </c>
      <c r="P402" s="1">
        <f>IF(HEX2DEC(LEFT(E402,4))&gt;=32768,HEX2DEC(LEFT(E402,4))-65536,HEX2DEC(LEFT(E402,4)))/Codes!$N$2</f>
        <v>4.8</v>
      </c>
      <c r="Q402" s="1">
        <f>IF(HEX2DEC(RIGHT(E402,4))&gt;=32768,HEX2DEC(RIGHT(E402,4))-65536,HEX2DEC(RIGHT(E402,4)))/Codes!$N$2</f>
        <v>0</v>
      </c>
      <c r="R402" s="1">
        <f>IF(HEX2DEC(LEFT(F402,4))&gt;=32768,HEX2DEC(LEFT(F402,4))-65536,HEX2DEC(LEFT(F402,4)))/Codes!$N$2</f>
        <v>7.4</v>
      </c>
      <c r="S402" s="1">
        <f>IF(HEX2DEC(RIGHT(F402,4))&gt;=32768,HEX2DEC(RIGHT(F402,4))-65536,HEX2DEC(RIGHT(F402,4)))/Codes!$N$2</f>
        <v>0</v>
      </c>
      <c r="T402" s="18">
        <f t="shared" si="202"/>
        <v>361</v>
      </c>
      <c r="U402" s="1">
        <f t="shared" si="203"/>
        <v>100</v>
      </c>
      <c r="V402" s="1">
        <f t="shared" si="204"/>
        <v>0</v>
      </c>
      <c r="W402" s="1" t="str">
        <f t="shared" si="205"/>
        <v>101</v>
      </c>
      <c r="X402" s="1">
        <f t="shared" si="206"/>
        <v>3</v>
      </c>
      <c r="Y402" s="1">
        <f t="shared" si="207"/>
        <v>8</v>
      </c>
      <c r="Z402" s="1" t="str">
        <f>VLOOKUP(BIN2DEC(MID(HEX2BIN(MID(H402,3,2),8),2,5)),Codes!$E$1:$F$18,2)</f>
        <v>Normal</v>
      </c>
      <c r="AA402" s="6" t="str">
        <f t="shared" si="208"/>
        <v>0</v>
      </c>
      <c r="AB402" s="1">
        <f t="shared" si="209"/>
        <v>4</v>
      </c>
      <c r="AC402" s="1" t="str">
        <f>VLOOKUP(BIN2DEC(RIGHT(HEX2BIN(MID(H402,6,1),4),1)&amp;LEFT(HEX2BIN(MID(H402,7,1),4),1)),Codes!$K$1:$L$5,2)</f>
        <v>L</v>
      </c>
      <c r="AD402" s="1" t="str">
        <f>VLOOKUP(BIN2DEC(RIGHT(HEX2BIN(MID(H402,7,1),4),3)&amp;LEFT(HEX2BIN(MID(H402,8,1),4),2)),Codes!$H$2:$I$33,2)</f>
        <v>Punch</v>
      </c>
      <c r="AE402" s="1" t="str">
        <f t="shared" si="210"/>
        <v>1</v>
      </c>
      <c r="AF402" s="1" t="str">
        <f t="shared" si="211"/>
        <v>1</v>
      </c>
      <c r="AH402" s="6">
        <f t="shared" si="212"/>
        <v>65</v>
      </c>
    </row>
    <row r="403" spans="1:34">
      <c r="A403" s="1" t="s">
        <v>2143</v>
      </c>
      <c r="B403" s="1" t="s">
        <v>88</v>
      </c>
      <c r="C403" s="6" t="s">
        <v>1875</v>
      </c>
      <c r="D403" s="6" t="s">
        <v>2106</v>
      </c>
      <c r="E403" s="6" t="s">
        <v>824</v>
      </c>
      <c r="F403" s="6" t="s">
        <v>307</v>
      </c>
      <c r="G403" s="6" t="s">
        <v>557</v>
      </c>
      <c r="H403" s="6" t="s">
        <v>685</v>
      </c>
      <c r="J403" s="1" t="str">
        <f t="shared" si="196"/>
        <v>001011</v>
      </c>
      <c r="K403" s="1">
        <f t="shared" si="197"/>
        <v>1</v>
      </c>
      <c r="L403" s="6" t="str">
        <f t="shared" si="198"/>
        <v>00000</v>
      </c>
      <c r="M403" s="1">
        <f t="shared" si="199"/>
        <v>68</v>
      </c>
      <c r="N403" s="6" t="str">
        <f t="shared" si="200"/>
        <v>00</v>
      </c>
      <c r="O403" s="1">
        <f t="shared" si="201"/>
        <v>13</v>
      </c>
      <c r="P403" s="1">
        <f>IF(HEX2DEC(LEFT(E403,4))&gt;=32768,HEX2DEC(LEFT(E403,4))-65536,HEX2DEC(LEFT(E403,4)))/Codes!$N$2</f>
        <v>2</v>
      </c>
      <c r="Q403" s="1">
        <f>IF(HEX2DEC(RIGHT(E403,4))&gt;=32768,HEX2DEC(RIGHT(E403,4))-65536,HEX2DEC(RIGHT(E403,4)))/Codes!$N$2</f>
        <v>0</v>
      </c>
      <c r="R403" s="1">
        <f>IF(HEX2DEC(LEFT(F403,4))&gt;=32768,HEX2DEC(LEFT(F403,4))-65536,HEX2DEC(LEFT(F403,4)))/Codes!$N$2</f>
        <v>3.2</v>
      </c>
      <c r="S403" s="1">
        <f>IF(HEX2DEC(RIGHT(F403,4))&gt;=32768,HEX2DEC(RIGHT(F403,4))-65536,HEX2DEC(RIGHT(F403,4)))/Codes!$N$2</f>
        <v>0</v>
      </c>
      <c r="T403" s="18">
        <f t="shared" si="202"/>
        <v>361</v>
      </c>
      <c r="U403" s="1">
        <f t="shared" si="203"/>
        <v>100</v>
      </c>
      <c r="V403" s="1">
        <f t="shared" si="204"/>
        <v>0</v>
      </c>
      <c r="W403" s="1" t="str">
        <f t="shared" si="205"/>
        <v>101</v>
      </c>
      <c r="X403" s="1">
        <f t="shared" si="206"/>
        <v>3</v>
      </c>
      <c r="Y403" s="1">
        <f t="shared" si="207"/>
        <v>8</v>
      </c>
      <c r="Z403" s="1" t="str">
        <f>VLOOKUP(BIN2DEC(MID(HEX2BIN(MID(H403,3,2),8),2,5)),Codes!$E$1:$F$18,2)</f>
        <v>Normal</v>
      </c>
      <c r="AA403" s="6" t="str">
        <f t="shared" si="208"/>
        <v>0</v>
      </c>
      <c r="AB403" s="1">
        <f t="shared" si="209"/>
        <v>4</v>
      </c>
      <c r="AC403" s="1" t="str">
        <f>VLOOKUP(BIN2DEC(RIGHT(HEX2BIN(MID(H403,6,1),4),1)&amp;LEFT(HEX2BIN(MID(H403,7,1),4),1)),Codes!$K$1:$L$5,2)</f>
        <v>L</v>
      </c>
      <c r="AD403" s="1" t="str">
        <f>VLOOKUP(BIN2DEC(RIGHT(HEX2BIN(MID(H403,7,1),4),3)&amp;LEFT(HEX2BIN(MID(H403,8,1),4),2)),Codes!$H$2:$I$33,2)</f>
        <v>Punch</v>
      </c>
      <c r="AE403" s="1" t="str">
        <f t="shared" si="210"/>
        <v>1</v>
      </c>
      <c r="AF403" s="1" t="str">
        <f t="shared" si="211"/>
        <v>1</v>
      </c>
      <c r="AH403" s="6">
        <f t="shared" si="212"/>
        <v>65</v>
      </c>
    </row>
    <row r="404" spans="1:34">
      <c r="A404" s="1" t="s">
        <v>2144</v>
      </c>
      <c r="B404" s="1" t="s">
        <v>88</v>
      </c>
      <c r="C404" s="6" t="s">
        <v>1875</v>
      </c>
      <c r="D404" s="6" t="s">
        <v>2108</v>
      </c>
      <c r="E404" s="6" t="s">
        <v>824</v>
      </c>
      <c r="F404" s="6" t="s">
        <v>91</v>
      </c>
      <c r="G404" s="6" t="s">
        <v>557</v>
      </c>
      <c r="H404" s="6" t="s">
        <v>685</v>
      </c>
      <c r="J404" s="1" t="str">
        <f t="shared" si="196"/>
        <v>001011</v>
      </c>
      <c r="K404" s="1">
        <f t="shared" si="197"/>
        <v>2</v>
      </c>
      <c r="L404" s="6" t="str">
        <f t="shared" si="198"/>
        <v>00000</v>
      </c>
      <c r="M404" s="1">
        <f t="shared" si="199"/>
        <v>68</v>
      </c>
      <c r="N404" s="6" t="str">
        <f t="shared" si="200"/>
        <v>00</v>
      </c>
      <c r="O404" s="1">
        <f t="shared" si="201"/>
        <v>13</v>
      </c>
      <c r="P404" s="1">
        <f>IF(HEX2DEC(LEFT(E404,4))&gt;=32768,HEX2DEC(LEFT(E404,4))-65536,HEX2DEC(LEFT(E404,4)))/Codes!$N$2</f>
        <v>2</v>
      </c>
      <c r="Q404" s="1">
        <f>IF(HEX2DEC(RIGHT(E404,4))&gt;=32768,HEX2DEC(RIGHT(E404,4))-65536,HEX2DEC(RIGHT(E404,4)))/Codes!$N$2</f>
        <v>0</v>
      </c>
      <c r="R404" s="1">
        <f>IF(HEX2DEC(LEFT(F404,4))&gt;=32768,HEX2DEC(LEFT(F404,4))-65536,HEX2DEC(LEFT(F404,4)))/Codes!$N$2</f>
        <v>0</v>
      </c>
      <c r="S404" s="1">
        <f>IF(HEX2DEC(RIGHT(F404,4))&gt;=32768,HEX2DEC(RIGHT(F404,4))-65536,HEX2DEC(RIGHT(F404,4)))/Codes!$N$2</f>
        <v>0</v>
      </c>
      <c r="T404" s="18">
        <f t="shared" si="202"/>
        <v>361</v>
      </c>
      <c r="U404" s="1">
        <f t="shared" si="203"/>
        <v>100</v>
      </c>
      <c r="V404" s="1">
        <f t="shared" si="204"/>
        <v>0</v>
      </c>
      <c r="W404" s="1" t="str">
        <f t="shared" si="205"/>
        <v>101</v>
      </c>
      <c r="X404" s="1">
        <f t="shared" si="206"/>
        <v>3</v>
      </c>
      <c r="Y404" s="1">
        <f t="shared" si="207"/>
        <v>8</v>
      </c>
      <c r="Z404" s="1" t="str">
        <f>VLOOKUP(BIN2DEC(MID(HEX2BIN(MID(H404,3,2),8),2,5)),Codes!$E$1:$F$18,2)</f>
        <v>Normal</v>
      </c>
      <c r="AA404" s="6" t="str">
        <f t="shared" si="208"/>
        <v>0</v>
      </c>
      <c r="AB404" s="1">
        <f t="shared" si="209"/>
        <v>4</v>
      </c>
      <c r="AC404" s="1" t="str">
        <f>VLOOKUP(BIN2DEC(RIGHT(HEX2BIN(MID(H404,6,1),4),1)&amp;LEFT(HEX2BIN(MID(H404,7,1),4),1)),Codes!$K$1:$L$5,2)</f>
        <v>L</v>
      </c>
      <c r="AD404" s="1" t="str">
        <f>VLOOKUP(BIN2DEC(RIGHT(HEX2BIN(MID(H404,7,1),4),3)&amp;LEFT(HEX2BIN(MID(H404,8,1),4),2)),Codes!$H$2:$I$33,2)</f>
        <v>Punch</v>
      </c>
      <c r="AE404" s="1" t="str">
        <f t="shared" si="210"/>
        <v>1</v>
      </c>
      <c r="AF404" s="1" t="str">
        <f t="shared" si="211"/>
        <v>1</v>
      </c>
      <c r="AH404" s="6">
        <f t="shared" si="212"/>
        <v>65</v>
      </c>
    </row>
    <row r="405" spans="1:34">
      <c r="A405" s="1" t="s">
        <v>2145</v>
      </c>
      <c r="B405" s="1" t="s">
        <v>88</v>
      </c>
      <c r="C405" s="6" t="s">
        <v>1876</v>
      </c>
      <c r="D405" s="6" t="s">
        <v>2110</v>
      </c>
      <c r="E405" s="6" t="s">
        <v>232</v>
      </c>
      <c r="F405" s="6" t="s">
        <v>822</v>
      </c>
      <c r="G405" s="6" t="s">
        <v>557</v>
      </c>
      <c r="H405" s="6" t="s">
        <v>830</v>
      </c>
      <c r="J405" s="1" t="str">
        <f t="shared" si="196"/>
        <v>001011</v>
      </c>
      <c r="K405" s="1">
        <f t="shared" si="197"/>
        <v>0</v>
      </c>
      <c r="L405" s="6" t="str">
        <f t="shared" si="198"/>
        <v>00000</v>
      </c>
      <c r="M405" s="1">
        <f t="shared" si="199"/>
        <v>68</v>
      </c>
      <c r="N405" s="6" t="str">
        <f t="shared" si="200"/>
        <v>00</v>
      </c>
      <c r="O405" s="1">
        <f t="shared" si="201"/>
        <v>18</v>
      </c>
      <c r="P405" s="1">
        <f>IF(HEX2DEC(LEFT(E405,4))&gt;=32768,HEX2DEC(LEFT(E405,4))-65536,HEX2DEC(LEFT(E405,4)))/Codes!$N$2</f>
        <v>4.8</v>
      </c>
      <c r="Q405" s="1">
        <f>IF(HEX2DEC(RIGHT(E405,4))&gt;=32768,HEX2DEC(RIGHT(E405,4))-65536,HEX2DEC(RIGHT(E405,4)))/Codes!$N$2</f>
        <v>0</v>
      </c>
      <c r="R405" s="1">
        <f>IF(HEX2DEC(LEFT(F405,4))&gt;=32768,HEX2DEC(LEFT(F405,4))-65536,HEX2DEC(LEFT(F405,4)))/Codes!$N$2</f>
        <v>7.4</v>
      </c>
      <c r="S405" s="1">
        <f>IF(HEX2DEC(RIGHT(F405,4))&gt;=32768,HEX2DEC(RIGHT(F405,4))-65536,HEX2DEC(RIGHT(F405,4)))/Codes!$N$2</f>
        <v>0</v>
      </c>
      <c r="T405" s="18">
        <f t="shared" si="202"/>
        <v>361</v>
      </c>
      <c r="U405" s="1">
        <f t="shared" si="203"/>
        <v>100</v>
      </c>
      <c r="V405" s="1">
        <f t="shared" si="204"/>
        <v>0</v>
      </c>
      <c r="W405" s="1" t="str">
        <f t="shared" si="205"/>
        <v>101</v>
      </c>
      <c r="X405" s="1">
        <f t="shared" si="206"/>
        <v>3</v>
      </c>
      <c r="Y405" s="1">
        <f t="shared" si="207"/>
        <v>12</v>
      </c>
      <c r="Z405" s="1" t="str">
        <f>VLOOKUP(BIN2DEC(MID(HEX2BIN(MID(H405,3,2),8),2,5)),Codes!$E$1:$F$18,2)</f>
        <v>Normal</v>
      </c>
      <c r="AA405" s="6" t="str">
        <f t="shared" si="208"/>
        <v>0</v>
      </c>
      <c r="AB405" s="1">
        <f t="shared" si="209"/>
        <v>6</v>
      </c>
      <c r="AC405" s="1" t="str">
        <f>VLOOKUP(BIN2DEC(RIGHT(HEX2BIN(MID(H405,6,1),4),1)&amp;LEFT(HEX2BIN(MID(H405,7,1),4),1)),Codes!$K$1:$L$5,2)</f>
        <v>L</v>
      </c>
      <c r="AD405" s="1" t="str">
        <f>VLOOKUP(BIN2DEC(RIGHT(HEX2BIN(MID(H405,7,1),4),3)&amp;LEFT(HEX2BIN(MID(H405,8,1),4),2)),Codes!$H$2:$I$33,2)</f>
        <v>Punch</v>
      </c>
      <c r="AE405" s="1" t="str">
        <f t="shared" si="210"/>
        <v>1</v>
      </c>
      <c r="AF405" s="1" t="str">
        <f t="shared" si="211"/>
        <v>1</v>
      </c>
      <c r="AH405" s="6">
        <f t="shared" si="212"/>
        <v>65</v>
      </c>
    </row>
    <row r="406" spans="1:34">
      <c r="A406" s="1" t="s">
        <v>2146</v>
      </c>
      <c r="B406" s="1" t="s">
        <v>88</v>
      </c>
      <c r="C406" s="6" t="s">
        <v>1876</v>
      </c>
      <c r="D406" s="6" t="s">
        <v>2112</v>
      </c>
      <c r="E406" s="6" t="s">
        <v>824</v>
      </c>
      <c r="F406" s="6" t="s">
        <v>307</v>
      </c>
      <c r="G406" s="6" t="s">
        <v>557</v>
      </c>
      <c r="H406" s="6" t="s">
        <v>830</v>
      </c>
      <c r="J406" s="1" t="str">
        <f t="shared" si="196"/>
        <v>001011</v>
      </c>
      <c r="K406" s="1">
        <f t="shared" si="197"/>
        <v>1</v>
      </c>
      <c r="L406" s="6" t="str">
        <f t="shared" si="198"/>
        <v>00000</v>
      </c>
      <c r="M406" s="1">
        <f t="shared" si="199"/>
        <v>68</v>
      </c>
      <c r="N406" s="6" t="str">
        <f t="shared" si="200"/>
        <v>00</v>
      </c>
      <c r="O406" s="1">
        <f t="shared" si="201"/>
        <v>18</v>
      </c>
      <c r="P406" s="1">
        <f>IF(HEX2DEC(LEFT(E406,4))&gt;=32768,HEX2DEC(LEFT(E406,4))-65536,HEX2DEC(LEFT(E406,4)))/Codes!$N$2</f>
        <v>2</v>
      </c>
      <c r="Q406" s="1">
        <f>IF(HEX2DEC(RIGHT(E406,4))&gt;=32768,HEX2DEC(RIGHT(E406,4))-65536,HEX2DEC(RIGHT(E406,4)))/Codes!$N$2</f>
        <v>0</v>
      </c>
      <c r="R406" s="1">
        <f>IF(HEX2DEC(LEFT(F406,4))&gt;=32768,HEX2DEC(LEFT(F406,4))-65536,HEX2DEC(LEFT(F406,4)))/Codes!$N$2</f>
        <v>3.2</v>
      </c>
      <c r="S406" s="1">
        <f>IF(HEX2DEC(RIGHT(F406,4))&gt;=32768,HEX2DEC(RIGHT(F406,4))-65536,HEX2DEC(RIGHT(F406,4)))/Codes!$N$2</f>
        <v>0</v>
      </c>
      <c r="T406" s="18">
        <f t="shared" si="202"/>
        <v>361</v>
      </c>
      <c r="U406" s="1">
        <f t="shared" si="203"/>
        <v>100</v>
      </c>
      <c r="V406" s="1">
        <f t="shared" si="204"/>
        <v>0</v>
      </c>
      <c r="W406" s="1" t="str">
        <f t="shared" si="205"/>
        <v>101</v>
      </c>
      <c r="X406" s="1">
        <f t="shared" si="206"/>
        <v>3</v>
      </c>
      <c r="Y406" s="1">
        <f t="shared" si="207"/>
        <v>12</v>
      </c>
      <c r="Z406" s="1" t="str">
        <f>VLOOKUP(BIN2DEC(MID(HEX2BIN(MID(H406,3,2),8),2,5)),Codes!$E$1:$F$18,2)</f>
        <v>Normal</v>
      </c>
      <c r="AA406" s="6" t="str">
        <f t="shared" si="208"/>
        <v>0</v>
      </c>
      <c r="AB406" s="1">
        <f t="shared" si="209"/>
        <v>6</v>
      </c>
      <c r="AC406" s="1" t="str">
        <f>VLOOKUP(BIN2DEC(RIGHT(HEX2BIN(MID(H406,6,1),4),1)&amp;LEFT(HEX2BIN(MID(H406,7,1),4),1)),Codes!$K$1:$L$5,2)</f>
        <v>L</v>
      </c>
      <c r="AD406" s="1" t="str">
        <f>VLOOKUP(BIN2DEC(RIGHT(HEX2BIN(MID(H406,7,1),4),3)&amp;LEFT(HEX2BIN(MID(H406,8,1),4),2)),Codes!$H$2:$I$33,2)</f>
        <v>Punch</v>
      </c>
      <c r="AE406" s="1" t="str">
        <f t="shared" si="210"/>
        <v>1</v>
      </c>
      <c r="AF406" s="1" t="str">
        <f t="shared" si="211"/>
        <v>1</v>
      </c>
      <c r="AH406" s="6">
        <f t="shared" si="212"/>
        <v>65</v>
      </c>
    </row>
    <row r="407" spans="1:34">
      <c r="A407" s="1" t="s">
        <v>2147</v>
      </c>
      <c r="B407" s="1" t="s">
        <v>88</v>
      </c>
      <c r="C407" s="6" t="s">
        <v>1876</v>
      </c>
      <c r="D407" s="6" t="s">
        <v>2114</v>
      </c>
      <c r="E407" s="6" t="s">
        <v>824</v>
      </c>
      <c r="F407" s="6" t="s">
        <v>91</v>
      </c>
      <c r="G407" s="6" t="s">
        <v>557</v>
      </c>
      <c r="H407" s="6" t="s">
        <v>830</v>
      </c>
      <c r="J407" s="1" t="str">
        <f t="shared" si="196"/>
        <v>001011</v>
      </c>
      <c r="K407" s="1">
        <f t="shared" si="197"/>
        <v>2</v>
      </c>
      <c r="L407" s="6" t="str">
        <f t="shared" si="198"/>
        <v>00000</v>
      </c>
      <c r="M407" s="1">
        <f t="shared" si="199"/>
        <v>68</v>
      </c>
      <c r="N407" s="6" t="str">
        <f t="shared" si="200"/>
        <v>00</v>
      </c>
      <c r="O407" s="1">
        <f t="shared" si="201"/>
        <v>18</v>
      </c>
      <c r="P407" s="1">
        <f>IF(HEX2DEC(LEFT(E407,4))&gt;=32768,HEX2DEC(LEFT(E407,4))-65536,HEX2DEC(LEFT(E407,4)))/Codes!$N$2</f>
        <v>2</v>
      </c>
      <c r="Q407" s="1">
        <f>IF(HEX2DEC(RIGHT(E407,4))&gt;=32768,HEX2DEC(RIGHT(E407,4))-65536,HEX2DEC(RIGHT(E407,4)))/Codes!$N$2</f>
        <v>0</v>
      </c>
      <c r="R407" s="1">
        <f>IF(HEX2DEC(LEFT(F407,4))&gt;=32768,HEX2DEC(LEFT(F407,4))-65536,HEX2DEC(LEFT(F407,4)))/Codes!$N$2</f>
        <v>0</v>
      </c>
      <c r="S407" s="1">
        <f>IF(HEX2DEC(RIGHT(F407,4))&gt;=32768,HEX2DEC(RIGHT(F407,4))-65536,HEX2DEC(RIGHT(F407,4)))/Codes!$N$2</f>
        <v>0</v>
      </c>
      <c r="T407" s="18">
        <f t="shared" si="202"/>
        <v>361</v>
      </c>
      <c r="U407" s="1">
        <f t="shared" si="203"/>
        <v>100</v>
      </c>
      <c r="V407" s="1">
        <f t="shared" si="204"/>
        <v>0</v>
      </c>
      <c r="W407" s="1" t="str">
        <f t="shared" si="205"/>
        <v>101</v>
      </c>
      <c r="X407" s="1">
        <f t="shared" si="206"/>
        <v>3</v>
      </c>
      <c r="Y407" s="1">
        <f t="shared" si="207"/>
        <v>12</v>
      </c>
      <c r="Z407" s="1" t="str">
        <f>VLOOKUP(BIN2DEC(MID(HEX2BIN(MID(H407,3,2),8),2,5)),Codes!$E$1:$F$18,2)</f>
        <v>Normal</v>
      </c>
      <c r="AA407" s="6" t="str">
        <f t="shared" si="208"/>
        <v>0</v>
      </c>
      <c r="AB407" s="1">
        <f t="shared" si="209"/>
        <v>6</v>
      </c>
      <c r="AC407" s="1" t="str">
        <f>VLOOKUP(BIN2DEC(RIGHT(HEX2BIN(MID(H407,6,1),4),1)&amp;LEFT(HEX2BIN(MID(H407,7,1),4),1)),Codes!$K$1:$L$5,2)</f>
        <v>L</v>
      </c>
      <c r="AD407" s="1" t="str">
        <f>VLOOKUP(BIN2DEC(RIGHT(HEX2BIN(MID(H407,7,1),4),3)&amp;LEFT(HEX2BIN(MID(H407,8,1),4),2)),Codes!$H$2:$I$33,2)</f>
        <v>Punch</v>
      </c>
      <c r="AE407" s="1" t="str">
        <f t="shared" si="210"/>
        <v>1</v>
      </c>
      <c r="AF407" s="1" t="str">
        <f t="shared" si="211"/>
        <v>1</v>
      </c>
      <c r="AH407" s="6">
        <f t="shared" si="212"/>
        <v>65</v>
      </c>
    </row>
    <row r="408" spans="1:34">
      <c r="A408" s="1" t="s">
        <v>2148</v>
      </c>
      <c r="B408" s="1" t="s">
        <v>88</v>
      </c>
      <c r="C408" s="6" t="s">
        <v>1877</v>
      </c>
      <c r="D408" s="6" t="s">
        <v>2094</v>
      </c>
      <c r="E408" s="6" t="s">
        <v>232</v>
      </c>
      <c r="F408" s="6" t="s">
        <v>822</v>
      </c>
      <c r="G408" s="6" t="s">
        <v>743</v>
      </c>
      <c r="H408" s="6" t="s">
        <v>834</v>
      </c>
      <c r="J408" s="1" t="str">
        <f t="shared" si="196"/>
        <v>001011</v>
      </c>
      <c r="K408" s="1">
        <f t="shared" si="197"/>
        <v>0</v>
      </c>
      <c r="L408" s="6" t="str">
        <f t="shared" si="198"/>
        <v>00000</v>
      </c>
      <c r="M408" s="1">
        <f t="shared" si="199"/>
        <v>68</v>
      </c>
      <c r="N408" s="6" t="str">
        <f t="shared" si="200"/>
        <v>00</v>
      </c>
      <c r="O408" s="1">
        <f t="shared" si="201"/>
        <v>16</v>
      </c>
      <c r="P408" s="1">
        <f>IF(HEX2DEC(LEFT(E408,4))&gt;=32768,HEX2DEC(LEFT(E408,4))-65536,HEX2DEC(LEFT(E408,4)))/Codes!$N$2</f>
        <v>4.8</v>
      </c>
      <c r="Q408" s="1">
        <f>IF(HEX2DEC(RIGHT(E408,4))&gt;=32768,HEX2DEC(RIGHT(E408,4))-65536,HEX2DEC(RIGHT(E408,4)))/Codes!$N$2</f>
        <v>0</v>
      </c>
      <c r="R408" s="1">
        <f>IF(HEX2DEC(LEFT(F408,4))&gt;=32768,HEX2DEC(LEFT(F408,4))-65536,HEX2DEC(LEFT(F408,4)))/Codes!$N$2</f>
        <v>7.4</v>
      </c>
      <c r="S408" s="1">
        <f>IF(HEX2DEC(RIGHT(F408,4))&gt;=32768,HEX2DEC(RIGHT(F408,4))-65536,HEX2DEC(RIGHT(F408,4)))/Codes!$N$2</f>
        <v>0</v>
      </c>
      <c r="T408" s="18">
        <f t="shared" si="202"/>
        <v>361</v>
      </c>
      <c r="U408" s="1">
        <f t="shared" si="203"/>
        <v>70</v>
      </c>
      <c r="V408" s="1">
        <f t="shared" si="204"/>
        <v>0</v>
      </c>
      <c r="W408" s="1" t="str">
        <f t="shared" si="205"/>
        <v>101</v>
      </c>
      <c r="X408" s="1">
        <f t="shared" si="206"/>
        <v>3</v>
      </c>
      <c r="Y408" s="1">
        <f t="shared" si="207"/>
        <v>35</v>
      </c>
      <c r="Z408" s="1" t="str">
        <f>VLOOKUP(BIN2DEC(MID(HEX2BIN(MID(H408,3,2),8),2,5)),Codes!$E$1:$F$18,2)</f>
        <v>Normal</v>
      </c>
      <c r="AA408" s="6" t="str">
        <f t="shared" si="208"/>
        <v>0</v>
      </c>
      <c r="AB408" s="1">
        <f t="shared" si="209"/>
        <v>0</v>
      </c>
      <c r="AC408" s="1" t="str">
        <f>VLOOKUP(BIN2DEC(RIGHT(HEX2BIN(MID(H408,6,1),4),1)&amp;LEFT(HEX2BIN(MID(H408,7,1),4),1)),Codes!$K$1:$L$5,2)</f>
        <v>L</v>
      </c>
      <c r="AD408" s="1" t="str">
        <f>VLOOKUP(BIN2DEC(RIGHT(HEX2BIN(MID(H408,7,1),4),3)&amp;LEFT(HEX2BIN(MID(H408,8,1),4),2)),Codes!$H$2:$I$33,2)</f>
        <v>Punch</v>
      </c>
      <c r="AE408" s="1" t="str">
        <f t="shared" si="210"/>
        <v>1</v>
      </c>
      <c r="AF408" s="1" t="str">
        <f t="shared" si="211"/>
        <v>1</v>
      </c>
      <c r="AH408" s="6">
        <f t="shared" si="212"/>
        <v>65</v>
      </c>
    </row>
    <row r="409" spans="1:34">
      <c r="A409" s="1" t="s">
        <v>2149</v>
      </c>
      <c r="B409" s="1" t="s">
        <v>88</v>
      </c>
      <c r="C409" s="6" t="s">
        <v>1877</v>
      </c>
      <c r="D409" s="6" t="s">
        <v>2096</v>
      </c>
      <c r="E409" s="6" t="s">
        <v>824</v>
      </c>
      <c r="F409" s="6" t="s">
        <v>307</v>
      </c>
      <c r="G409" s="6" t="s">
        <v>743</v>
      </c>
      <c r="H409" s="6" t="s">
        <v>834</v>
      </c>
      <c r="J409" s="1" t="str">
        <f t="shared" si="196"/>
        <v>001011</v>
      </c>
      <c r="K409" s="1">
        <f t="shared" si="197"/>
        <v>1</v>
      </c>
      <c r="L409" s="6" t="str">
        <f t="shared" si="198"/>
        <v>00000</v>
      </c>
      <c r="M409" s="1">
        <f t="shared" si="199"/>
        <v>68</v>
      </c>
      <c r="N409" s="6" t="str">
        <f t="shared" si="200"/>
        <v>00</v>
      </c>
      <c r="O409" s="1">
        <f t="shared" si="201"/>
        <v>14</v>
      </c>
      <c r="P409" s="1">
        <f>IF(HEX2DEC(LEFT(E409,4))&gt;=32768,HEX2DEC(LEFT(E409,4))-65536,HEX2DEC(LEFT(E409,4)))/Codes!$N$2</f>
        <v>2</v>
      </c>
      <c r="Q409" s="1">
        <f>IF(HEX2DEC(RIGHT(E409,4))&gt;=32768,HEX2DEC(RIGHT(E409,4))-65536,HEX2DEC(RIGHT(E409,4)))/Codes!$N$2</f>
        <v>0</v>
      </c>
      <c r="R409" s="1">
        <f>IF(HEX2DEC(LEFT(F409,4))&gt;=32768,HEX2DEC(LEFT(F409,4))-65536,HEX2DEC(LEFT(F409,4)))/Codes!$N$2</f>
        <v>3.2</v>
      </c>
      <c r="S409" s="1">
        <f>IF(HEX2DEC(RIGHT(F409,4))&gt;=32768,HEX2DEC(RIGHT(F409,4))-65536,HEX2DEC(RIGHT(F409,4)))/Codes!$N$2</f>
        <v>0</v>
      </c>
      <c r="T409" s="18">
        <f t="shared" si="202"/>
        <v>361</v>
      </c>
      <c r="U409" s="1">
        <f t="shared" si="203"/>
        <v>70</v>
      </c>
      <c r="V409" s="1">
        <f t="shared" si="204"/>
        <v>0</v>
      </c>
      <c r="W409" s="1" t="str">
        <f t="shared" si="205"/>
        <v>101</v>
      </c>
      <c r="X409" s="1">
        <f t="shared" si="206"/>
        <v>3</v>
      </c>
      <c r="Y409" s="1">
        <f t="shared" si="207"/>
        <v>35</v>
      </c>
      <c r="Z409" s="1" t="str">
        <f>VLOOKUP(BIN2DEC(MID(HEX2BIN(MID(H409,3,2),8),2,5)),Codes!$E$1:$F$18,2)</f>
        <v>Normal</v>
      </c>
      <c r="AA409" s="6" t="str">
        <f t="shared" si="208"/>
        <v>0</v>
      </c>
      <c r="AB409" s="1">
        <f t="shared" si="209"/>
        <v>0</v>
      </c>
      <c r="AC409" s="1" t="str">
        <f>VLOOKUP(BIN2DEC(RIGHT(HEX2BIN(MID(H409,6,1),4),1)&amp;LEFT(HEX2BIN(MID(H409,7,1),4),1)),Codes!$K$1:$L$5,2)</f>
        <v>L</v>
      </c>
      <c r="AD409" s="1" t="str">
        <f>VLOOKUP(BIN2DEC(RIGHT(HEX2BIN(MID(H409,7,1),4),3)&amp;LEFT(HEX2BIN(MID(H409,8,1),4),2)),Codes!$H$2:$I$33,2)</f>
        <v>Punch</v>
      </c>
      <c r="AE409" s="1" t="str">
        <f t="shared" si="210"/>
        <v>1</v>
      </c>
      <c r="AF409" s="1" t="str">
        <f t="shared" si="211"/>
        <v>1</v>
      </c>
      <c r="AH409" s="6">
        <f t="shared" si="212"/>
        <v>65</v>
      </c>
    </row>
    <row r="410" spans="1:34">
      <c r="A410" s="1" t="s">
        <v>2150</v>
      </c>
      <c r="B410" s="1" t="s">
        <v>88</v>
      </c>
      <c r="C410" s="6" t="s">
        <v>1877</v>
      </c>
      <c r="D410" s="6" t="s">
        <v>2086</v>
      </c>
      <c r="E410" s="6" t="s">
        <v>824</v>
      </c>
      <c r="F410" s="6" t="s">
        <v>91</v>
      </c>
      <c r="G410" s="6" t="s">
        <v>743</v>
      </c>
      <c r="H410" s="6" t="s">
        <v>834</v>
      </c>
      <c r="J410" s="1" t="str">
        <f t="shared" si="196"/>
        <v>001011</v>
      </c>
      <c r="K410" s="1">
        <f t="shared" si="197"/>
        <v>2</v>
      </c>
      <c r="L410" s="6" t="str">
        <f t="shared" si="198"/>
        <v>00000</v>
      </c>
      <c r="M410" s="1">
        <f t="shared" si="199"/>
        <v>68</v>
      </c>
      <c r="N410" s="6" t="str">
        <f t="shared" si="200"/>
        <v>00</v>
      </c>
      <c r="O410" s="1">
        <f t="shared" si="201"/>
        <v>12</v>
      </c>
      <c r="P410" s="1">
        <f>IF(HEX2DEC(LEFT(E410,4))&gt;=32768,HEX2DEC(LEFT(E410,4))-65536,HEX2DEC(LEFT(E410,4)))/Codes!$N$2</f>
        <v>2</v>
      </c>
      <c r="Q410" s="1">
        <f>IF(HEX2DEC(RIGHT(E410,4))&gt;=32768,HEX2DEC(RIGHT(E410,4))-65536,HEX2DEC(RIGHT(E410,4)))/Codes!$N$2</f>
        <v>0</v>
      </c>
      <c r="R410" s="1">
        <f>IF(HEX2DEC(LEFT(F410,4))&gt;=32768,HEX2DEC(LEFT(F410,4))-65536,HEX2DEC(LEFT(F410,4)))/Codes!$N$2</f>
        <v>0</v>
      </c>
      <c r="S410" s="1">
        <f>IF(HEX2DEC(RIGHT(F410,4))&gt;=32768,HEX2DEC(RIGHT(F410,4))-65536,HEX2DEC(RIGHT(F410,4)))/Codes!$N$2</f>
        <v>0</v>
      </c>
      <c r="T410" s="18">
        <f t="shared" si="202"/>
        <v>361</v>
      </c>
      <c r="U410" s="1">
        <f t="shared" si="203"/>
        <v>70</v>
      </c>
      <c r="V410" s="1">
        <f t="shared" si="204"/>
        <v>0</v>
      </c>
      <c r="W410" s="1" t="str">
        <f t="shared" si="205"/>
        <v>101</v>
      </c>
      <c r="X410" s="1">
        <f t="shared" si="206"/>
        <v>3</v>
      </c>
      <c r="Y410" s="1">
        <f t="shared" si="207"/>
        <v>35</v>
      </c>
      <c r="Z410" s="1" t="str">
        <f>VLOOKUP(BIN2DEC(MID(HEX2BIN(MID(H410,3,2),8),2,5)),Codes!$E$1:$F$18,2)</f>
        <v>Normal</v>
      </c>
      <c r="AA410" s="6" t="str">
        <f t="shared" si="208"/>
        <v>0</v>
      </c>
      <c r="AB410" s="1">
        <f t="shared" si="209"/>
        <v>0</v>
      </c>
      <c r="AC410" s="1" t="str">
        <f>VLOOKUP(BIN2DEC(RIGHT(HEX2BIN(MID(H410,6,1),4),1)&amp;LEFT(HEX2BIN(MID(H410,7,1),4),1)),Codes!$K$1:$L$5,2)</f>
        <v>L</v>
      </c>
      <c r="AD410" s="1" t="str">
        <f>VLOOKUP(BIN2DEC(RIGHT(HEX2BIN(MID(H410,7,1),4),3)&amp;LEFT(HEX2BIN(MID(H410,8,1),4),2)),Codes!$H$2:$I$33,2)</f>
        <v>Punch</v>
      </c>
      <c r="AE410" s="1" t="str">
        <f t="shared" si="210"/>
        <v>1</v>
      </c>
      <c r="AF410" s="1" t="str">
        <f t="shared" si="211"/>
        <v>1</v>
      </c>
      <c r="AH410" s="6">
        <f t="shared" si="212"/>
        <v>65</v>
      </c>
    </row>
    <row r="411" spans="1:34">
      <c r="A411" s="1" t="s">
        <v>2151</v>
      </c>
      <c r="B411" s="1" t="s">
        <v>88</v>
      </c>
      <c r="C411" s="6" t="s">
        <v>693</v>
      </c>
      <c r="D411" s="6" t="s">
        <v>2119</v>
      </c>
      <c r="E411" s="6" t="s">
        <v>307</v>
      </c>
      <c r="F411" s="6" t="s">
        <v>232</v>
      </c>
      <c r="G411" s="6" t="s">
        <v>691</v>
      </c>
      <c r="H411" s="6" t="s">
        <v>692</v>
      </c>
      <c r="J411" s="1" t="str">
        <f t="shared" si="196"/>
        <v>001011</v>
      </c>
      <c r="K411" s="1">
        <f t="shared" si="197"/>
        <v>0</v>
      </c>
      <c r="L411" s="6" t="str">
        <f t="shared" si="198"/>
        <v>00000</v>
      </c>
      <c r="M411" s="1">
        <f t="shared" si="199"/>
        <v>68</v>
      </c>
      <c r="N411" s="6" t="str">
        <f t="shared" si="200"/>
        <v>00</v>
      </c>
      <c r="O411" s="1">
        <f t="shared" si="201"/>
        <v>4</v>
      </c>
      <c r="P411" s="1">
        <f>IF(HEX2DEC(LEFT(E411,4))&gt;=32768,HEX2DEC(LEFT(E411,4))-65536,HEX2DEC(LEFT(E411,4)))/Codes!$N$2</f>
        <v>3.2</v>
      </c>
      <c r="Q411" s="1">
        <f>IF(HEX2DEC(RIGHT(E411,4))&gt;=32768,HEX2DEC(RIGHT(E411,4))-65536,HEX2DEC(RIGHT(E411,4)))/Codes!$N$2</f>
        <v>0</v>
      </c>
      <c r="R411" s="1">
        <f>IF(HEX2DEC(LEFT(F411,4))&gt;=32768,HEX2DEC(LEFT(F411,4))-65536,HEX2DEC(LEFT(F411,4)))/Codes!$N$2</f>
        <v>4.8</v>
      </c>
      <c r="S411" s="1">
        <f>IF(HEX2DEC(RIGHT(F411,4))&gt;=32768,HEX2DEC(RIGHT(F411,4))-65536,HEX2DEC(RIGHT(F411,4)))/Codes!$N$2</f>
        <v>0</v>
      </c>
      <c r="T411" s="18">
        <f t="shared" si="202"/>
        <v>361</v>
      </c>
      <c r="U411" s="1">
        <f t="shared" si="203"/>
        <v>150</v>
      </c>
      <c r="V411" s="1">
        <f t="shared" si="204"/>
        <v>0</v>
      </c>
      <c r="W411" s="1" t="str">
        <f t="shared" si="205"/>
        <v>101</v>
      </c>
      <c r="X411" s="1">
        <f t="shared" si="206"/>
        <v>3</v>
      </c>
      <c r="Y411" s="1">
        <f t="shared" si="207"/>
        <v>5</v>
      </c>
      <c r="Z411" s="1" t="str">
        <f>VLOOKUP(BIN2DEC(MID(HEX2BIN(MID(H411,3,2),8),2,5)),Codes!$E$1:$F$18,2)</f>
        <v>Flower</v>
      </c>
      <c r="AA411" s="6" t="str">
        <f t="shared" si="208"/>
        <v>0</v>
      </c>
      <c r="AB411" s="1">
        <f t="shared" si="209"/>
        <v>2</v>
      </c>
      <c r="AC411" s="1" t="str">
        <f>VLOOKUP(BIN2DEC(RIGHT(HEX2BIN(MID(H411,6,1),4),1)&amp;LEFT(HEX2BIN(MID(H411,7,1),4),1)),Codes!$K$1:$L$5,2)</f>
        <v>M</v>
      </c>
      <c r="AD411" s="1" t="str">
        <f>VLOOKUP(BIN2DEC(RIGHT(HEX2BIN(MID(H411,7,1),4),3)&amp;LEFT(HEX2BIN(MID(H411,8,1),4),2)),Codes!$H$2:$I$33,2)</f>
        <v>Punch</v>
      </c>
      <c r="AE411" s="1" t="str">
        <f t="shared" si="210"/>
        <v>1</v>
      </c>
      <c r="AF411" s="1" t="str">
        <f t="shared" si="211"/>
        <v>1</v>
      </c>
      <c r="AH411" s="6">
        <f t="shared" si="212"/>
        <v>33</v>
      </c>
    </row>
    <row r="412" spans="1:34">
      <c r="A412" s="1" t="s">
        <v>2152</v>
      </c>
      <c r="B412" s="1" t="s">
        <v>88</v>
      </c>
      <c r="C412" s="6" t="s">
        <v>693</v>
      </c>
      <c r="D412" s="6" t="s">
        <v>2153</v>
      </c>
      <c r="E412" s="6" t="s">
        <v>824</v>
      </c>
      <c r="F412" s="6" t="s">
        <v>212</v>
      </c>
      <c r="G412" s="6" t="s">
        <v>691</v>
      </c>
      <c r="H412" s="6" t="s">
        <v>692</v>
      </c>
      <c r="J412" s="1" t="str">
        <f t="shared" si="196"/>
        <v>001011</v>
      </c>
      <c r="K412" s="1">
        <f t="shared" si="197"/>
        <v>1</v>
      </c>
      <c r="L412" s="6" t="str">
        <f t="shared" si="198"/>
        <v>00000</v>
      </c>
      <c r="M412" s="1">
        <f t="shared" si="199"/>
        <v>68</v>
      </c>
      <c r="N412" s="6" t="str">
        <f t="shared" si="200"/>
        <v>00</v>
      </c>
      <c r="O412" s="1">
        <f t="shared" si="201"/>
        <v>4</v>
      </c>
      <c r="P412" s="1">
        <f>IF(HEX2DEC(LEFT(E412,4))&gt;=32768,HEX2DEC(LEFT(E412,4))-65536,HEX2DEC(LEFT(E412,4)))/Codes!$N$2</f>
        <v>2</v>
      </c>
      <c r="Q412" s="1">
        <f>IF(HEX2DEC(RIGHT(E412,4))&gt;=32768,HEX2DEC(RIGHT(E412,4))-65536,HEX2DEC(RIGHT(E412,4)))/Codes!$N$2</f>
        <v>0</v>
      </c>
      <c r="R412" s="1">
        <f>IF(HEX2DEC(LEFT(F412,4))&gt;=32768,HEX2DEC(LEFT(F412,4))-65536,HEX2DEC(LEFT(F412,4)))/Codes!$N$2</f>
        <v>2.8</v>
      </c>
      <c r="S412" s="1">
        <f>IF(HEX2DEC(RIGHT(F412,4))&gt;=32768,HEX2DEC(RIGHT(F412,4))-65536,HEX2DEC(RIGHT(F412,4)))/Codes!$N$2</f>
        <v>0</v>
      </c>
      <c r="T412" s="18">
        <f t="shared" si="202"/>
        <v>361</v>
      </c>
      <c r="U412" s="1">
        <f t="shared" si="203"/>
        <v>150</v>
      </c>
      <c r="V412" s="1">
        <f t="shared" si="204"/>
        <v>0</v>
      </c>
      <c r="W412" s="1" t="str">
        <f t="shared" si="205"/>
        <v>101</v>
      </c>
      <c r="X412" s="1">
        <f t="shared" si="206"/>
        <v>3</v>
      </c>
      <c r="Y412" s="1">
        <f t="shared" si="207"/>
        <v>5</v>
      </c>
      <c r="Z412" s="1" t="str">
        <f>VLOOKUP(BIN2DEC(MID(HEX2BIN(MID(H412,3,2),8),2,5)),Codes!$E$1:$F$18,2)</f>
        <v>Flower</v>
      </c>
      <c r="AA412" s="6" t="str">
        <f t="shared" si="208"/>
        <v>0</v>
      </c>
      <c r="AB412" s="1">
        <f t="shared" si="209"/>
        <v>2</v>
      </c>
      <c r="AC412" s="1" t="str">
        <f>VLOOKUP(BIN2DEC(RIGHT(HEX2BIN(MID(H412,6,1),4),1)&amp;LEFT(HEX2BIN(MID(H412,7,1),4),1)),Codes!$K$1:$L$5,2)</f>
        <v>M</v>
      </c>
      <c r="AD412" s="1" t="str">
        <f>VLOOKUP(BIN2DEC(RIGHT(HEX2BIN(MID(H412,7,1),4),3)&amp;LEFT(HEX2BIN(MID(H412,8,1),4),2)),Codes!$H$2:$I$33,2)</f>
        <v>Punch</v>
      </c>
      <c r="AE412" s="1" t="str">
        <f t="shared" si="210"/>
        <v>1</v>
      </c>
      <c r="AF412" s="1" t="str">
        <f t="shared" si="211"/>
        <v>1</v>
      </c>
      <c r="AH412" s="6">
        <f t="shared" si="212"/>
        <v>33</v>
      </c>
    </row>
    <row r="413" spans="1:34">
      <c r="A413" s="1" t="s">
        <v>2154</v>
      </c>
      <c r="B413" s="1" t="s">
        <v>88</v>
      </c>
      <c r="C413" s="6" t="s">
        <v>693</v>
      </c>
      <c r="D413" s="6" t="s">
        <v>2155</v>
      </c>
      <c r="E413" s="6" t="s">
        <v>824</v>
      </c>
      <c r="F413" s="6" t="s">
        <v>91</v>
      </c>
      <c r="G413" s="6" t="s">
        <v>691</v>
      </c>
      <c r="H413" s="6" t="s">
        <v>692</v>
      </c>
      <c r="J413" s="1" t="str">
        <f t="shared" si="196"/>
        <v>001011</v>
      </c>
      <c r="K413" s="1">
        <f t="shared" si="197"/>
        <v>2</v>
      </c>
      <c r="L413" s="6" t="str">
        <f t="shared" si="198"/>
        <v>00000</v>
      </c>
      <c r="M413" s="1">
        <f t="shared" si="199"/>
        <v>68</v>
      </c>
      <c r="N413" s="6" t="str">
        <f t="shared" si="200"/>
        <v>00</v>
      </c>
      <c r="O413" s="1">
        <f t="shared" si="201"/>
        <v>4</v>
      </c>
      <c r="P413" s="1">
        <f>IF(HEX2DEC(LEFT(E413,4))&gt;=32768,HEX2DEC(LEFT(E413,4))-65536,HEX2DEC(LEFT(E413,4)))/Codes!$N$2</f>
        <v>2</v>
      </c>
      <c r="Q413" s="1">
        <f>IF(HEX2DEC(RIGHT(E413,4))&gt;=32768,HEX2DEC(RIGHT(E413,4))-65536,HEX2DEC(RIGHT(E413,4)))/Codes!$N$2</f>
        <v>0</v>
      </c>
      <c r="R413" s="1">
        <f>IF(HEX2DEC(LEFT(F413,4))&gt;=32768,HEX2DEC(LEFT(F413,4))-65536,HEX2DEC(LEFT(F413,4)))/Codes!$N$2</f>
        <v>0</v>
      </c>
      <c r="S413" s="1">
        <f>IF(HEX2DEC(RIGHT(F413,4))&gt;=32768,HEX2DEC(RIGHT(F413,4))-65536,HEX2DEC(RIGHT(F413,4)))/Codes!$N$2</f>
        <v>0</v>
      </c>
      <c r="T413" s="18">
        <f t="shared" si="202"/>
        <v>361</v>
      </c>
      <c r="U413" s="1">
        <f t="shared" si="203"/>
        <v>150</v>
      </c>
      <c r="V413" s="1">
        <f t="shared" si="204"/>
        <v>0</v>
      </c>
      <c r="W413" s="1" t="str">
        <f t="shared" si="205"/>
        <v>101</v>
      </c>
      <c r="X413" s="1">
        <f t="shared" si="206"/>
        <v>3</v>
      </c>
      <c r="Y413" s="1">
        <f t="shared" si="207"/>
        <v>5</v>
      </c>
      <c r="Z413" s="1" t="str">
        <f>VLOOKUP(BIN2DEC(MID(HEX2BIN(MID(H413,3,2),8),2,5)),Codes!$E$1:$F$18,2)</f>
        <v>Flower</v>
      </c>
      <c r="AA413" s="6" t="str">
        <f t="shared" si="208"/>
        <v>0</v>
      </c>
      <c r="AB413" s="1">
        <f t="shared" si="209"/>
        <v>2</v>
      </c>
      <c r="AC413" s="1" t="str">
        <f>VLOOKUP(BIN2DEC(RIGHT(HEX2BIN(MID(H413,6,1),4),1)&amp;LEFT(HEX2BIN(MID(H413,7,1),4),1)),Codes!$K$1:$L$5,2)</f>
        <v>M</v>
      </c>
      <c r="AD413" s="1" t="str">
        <f>VLOOKUP(BIN2DEC(RIGHT(HEX2BIN(MID(H413,7,1),4),3)&amp;LEFT(HEX2BIN(MID(H413,8,1),4),2)),Codes!$H$2:$I$33,2)</f>
        <v>Punch</v>
      </c>
      <c r="AE413" s="1" t="str">
        <f t="shared" si="210"/>
        <v>1</v>
      </c>
      <c r="AF413" s="1" t="str">
        <f t="shared" si="211"/>
        <v>1</v>
      </c>
      <c r="AH413" s="6">
        <f t="shared" si="212"/>
        <v>33</v>
      </c>
    </row>
    <row r="414" spans="1:34">
      <c r="A414" s="1" t="s">
        <v>2156</v>
      </c>
      <c r="B414" s="1" t="s">
        <v>88</v>
      </c>
      <c r="C414" s="6" t="s">
        <v>699</v>
      </c>
      <c r="D414" s="6" t="s">
        <v>2057</v>
      </c>
      <c r="E414" s="6" t="s">
        <v>307</v>
      </c>
      <c r="F414" s="6" t="s">
        <v>232</v>
      </c>
      <c r="G414" s="6" t="s">
        <v>691</v>
      </c>
      <c r="H414" s="6" t="s">
        <v>697</v>
      </c>
      <c r="J414" s="1" t="str">
        <f t="shared" si="196"/>
        <v>001011</v>
      </c>
      <c r="K414" s="1">
        <f t="shared" si="197"/>
        <v>0</v>
      </c>
      <c r="L414" s="6" t="str">
        <f t="shared" si="198"/>
        <v>00000</v>
      </c>
      <c r="M414" s="1">
        <f t="shared" si="199"/>
        <v>68</v>
      </c>
      <c r="N414" s="6" t="str">
        <f t="shared" si="200"/>
        <v>00</v>
      </c>
      <c r="O414" s="1">
        <f t="shared" si="201"/>
        <v>7</v>
      </c>
      <c r="P414" s="1">
        <f>IF(HEX2DEC(LEFT(E414,4))&gt;=32768,HEX2DEC(LEFT(E414,4))-65536,HEX2DEC(LEFT(E414,4)))/Codes!$N$2</f>
        <v>3.2</v>
      </c>
      <c r="Q414" s="1">
        <f>IF(HEX2DEC(RIGHT(E414,4))&gt;=32768,HEX2DEC(RIGHT(E414,4))-65536,HEX2DEC(RIGHT(E414,4)))/Codes!$N$2</f>
        <v>0</v>
      </c>
      <c r="R414" s="1">
        <f>IF(HEX2DEC(LEFT(F414,4))&gt;=32768,HEX2DEC(LEFT(F414,4))-65536,HEX2DEC(LEFT(F414,4)))/Codes!$N$2</f>
        <v>4.8</v>
      </c>
      <c r="S414" s="1">
        <f>IF(HEX2DEC(RIGHT(F414,4))&gt;=32768,HEX2DEC(RIGHT(F414,4))-65536,HEX2DEC(RIGHT(F414,4)))/Codes!$N$2</f>
        <v>0</v>
      </c>
      <c r="T414" s="18">
        <f t="shared" si="202"/>
        <v>361</v>
      </c>
      <c r="U414" s="1">
        <f t="shared" si="203"/>
        <v>150</v>
      </c>
      <c r="V414" s="1">
        <f t="shared" si="204"/>
        <v>0</v>
      </c>
      <c r="W414" s="1" t="str">
        <f t="shared" si="205"/>
        <v>101</v>
      </c>
      <c r="X414" s="1">
        <f t="shared" si="206"/>
        <v>3</v>
      </c>
      <c r="Y414" s="1">
        <f t="shared" si="207"/>
        <v>8</v>
      </c>
      <c r="Z414" s="1" t="str">
        <f>VLOOKUP(BIN2DEC(MID(HEX2BIN(MID(H414,3,2),8),2,5)),Codes!$E$1:$F$18,2)</f>
        <v>Flower</v>
      </c>
      <c r="AA414" s="6" t="str">
        <f t="shared" si="208"/>
        <v>0</v>
      </c>
      <c r="AB414" s="1">
        <f t="shared" si="209"/>
        <v>4</v>
      </c>
      <c r="AC414" s="1" t="str">
        <f>VLOOKUP(BIN2DEC(RIGHT(HEX2BIN(MID(H414,6,1),4),1)&amp;LEFT(HEX2BIN(MID(H414,7,1),4),1)),Codes!$K$1:$L$5,2)</f>
        <v>L</v>
      </c>
      <c r="AD414" s="1" t="str">
        <f>VLOOKUP(BIN2DEC(RIGHT(HEX2BIN(MID(H414,7,1),4),3)&amp;LEFT(HEX2BIN(MID(H414,8,1),4),2)),Codes!$H$2:$I$33,2)</f>
        <v>Punch</v>
      </c>
      <c r="AE414" s="1" t="str">
        <f t="shared" si="210"/>
        <v>1</v>
      </c>
      <c r="AF414" s="1" t="str">
        <f t="shared" si="211"/>
        <v>1</v>
      </c>
      <c r="AH414" s="6">
        <f t="shared" si="212"/>
        <v>65</v>
      </c>
    </row>
    <row r="415" spans="1:34">
      <c r="A415" s="1" t="s">
        <v>2157</v>
      </c>
      <c r="B415" s="1" t="s">
        <v>88</v>
      </c>
      <c r="C415" s="6" t="s">
        <v>699</v>
      </c>
      <c r="D415" s="6" t="s">
        <v>2059</v>
      </c>
      <c r="E415" s="6" t="s">
        <v>824</v>
      </c>
      <c r="F415" s="6" t="s">
        <v>212</v>
      </c>
      <c r="G415" s="6" t="s">
        <v>691</v>
      </c>
      <c r="H415" s="6" t="s">
        <v>697</v>
      </c>
      <c r="J415" s="1" t="str">
        <f t="shared" si="196"/>
        <v>001011</v>
      </c>
      <c r="K415" s="1">
        <f t="shared" si="197"/>
        <v>1</v>
      </c>
      <c r="L415" s="6" t="str">
        <f t="shared" si="198"/>
        <v>00000</v>
      </c>
      <c r="M415" s="1">
        <f t="shared" si="199"/>
        <v>68</v>
      </c>
      <c r="N415" s="6" t="str">
        <f t="shared" si="200"/>
        <v>00</v>
      </c>
      <c r="O415" s="1">
        <f t="shared" si="201"/>
        <v>7</v>
      </c>
      <c r="P415" s="1">
        <f>IF(HEX2DEC(LEFT(E415,4))&gt;=32768,HEX2DEC(LEFT(E415,4))-65536,HEX2DEC(LEFT(E415,4)))/Codes!$N$2</f>
        <v>2</v>
      </c>
      <c r="Q415" s="1">
        <f>IF(HEX2DEC(RIGHT(E415,4))&gt;=32768,HEX2DEC(RIGHT(E415,4))-65536,HEX2DEC(RIGHT(E415,4)))/Codes!$N$2</f>
        <v>0</v>
      </c>
      <c r="R415" s="1">
        <f>IF(HEX2DEC(LEFT(F415,4))&gt;=32768,HEX2DEC(LEFT(F415,4))-65536,HEX2DEC(LEFT(F415,4)))/Codes!$N$2</f>
        <v>2.8</v>
      </c>
      <c r="S415" s="1">
        <f>IF(HEX2DEC(RIGHT(F415,4))&gt;=32768,HEX2DEC(RIGHT(F415,4))-65536,HEX2DEC(RIGHT(F415,4)))/Codes!$N$2</f>
        <v>0</v>
      </c>
      <c r="T415" s="18">
        <f t="shared" si="202"/>
        <v>361</v>
      </c>
      <c r="U415" s="1">
        <f t="shared" si="203"/>
        <v>150</v>
      </c>
      <c r="V415" s="1">
        <f t="shared" si="204"/>
        <v>0</v>
      </c>
      <c r="W415" s="1" t="str">
        <f t="shared" si="205"/>
        <v>101</v>
      </c>
      <c r="X415" s="1">
        <f t="shared" si="206"/>
        <v>3</v>
      </c>
      <c r="Y415" s="1">
        <f t="shared" si="207"/>
        <v>8</v>
      </c>
      <c r="Z415" s="1" t="str">
        <f>VLOOKUP(BIN2DEC(MID(HEX2BIN(MID(H415,3,2),8),2,5)),Codes!$E$1:$F$18,2)</f>
        <v>Flower</v>
      </c>
      <c r="AA415" s="6" t="str">
        <f t="shared" si="208"/>
        <v>0</v>
      </c>
      <c r="AB415" s="1">
        <f t="shared" si="209"/>
        <v>4</v>
      </c>
      <c r="AC415" s="1" t="str">
        <f>VLOOKUP(BIN2DEC(RIGHT(HEX2BIN(MID(H415,6,1),4),1)&amp;LEFT(HEX2BIN(MID(H415,7,1),4),1)),Codes!$K$1:$L$5,2)</f>
        <v>L</v>
      </c>
      <c r="AD415" s="1" t="str">
        <f>VLOOKUP(BIN2DEC(RIGHT(HEX2BIN(MID(H415,7,1),4),3)&amp;LEFT(HEX2BIN(MID(H415,8,1),4),2)),Codes!$H$2:$I$33,2)</f>
        <v>Punch</v>
      </c>
      <c r="AE415" s="1" t="str">
        <f t="shared" si="210"/>
        <v>1</v>
      </c>
      <c r="AF415" s="1" t="str">
        <f t="shared" si="211"/>
        <v>1</v>
      </c>
      <c r="AH415" s="6">
        <f t="shared" si="212"/>
        <v>65</v>
      </c>
    </row>
    <row r="416" spans="1:34">
      <c r="A416" s="1" t="s">
        <v>2158</v>
      </c>
      <c r="B416" s="1" t="s">
        <v>88</v>
      </c>
      <c r="C416" s="6" t="s">
        <v>699</v>
      </c>
      <c r="D416" s="6" t="s">
        <v>2061</v>
      </c>
      <c r="E416" s="6" t="s">
        <v>824</v>
      </c>
      <c r="F416" s="6" t="s">
        <v>91</v>
      </c>
      <c r="G416" s="6" t="s">
        <v>691</v>
      </c>
      <c r="H416" s="6" t="s">
        <v>697</v>
      </c>
      <c r="J416" s="1" t="str">
        <f t="shared" si="196"/>
        <v>001011</v>
      </c>
      <c r="K416" s="1">
        <f t="shared" si="197"/>
        <v>2</v>
      </c>
      <c r="L416" s="6" t="str">
        <f t="shared" si="198"/>
        <v>00000</v>
      </c>
      <c r="M416" s="1">
        <f t="shared" si="199"/>
        <v>68</v>
      </c>
      <c r="N416" s="6" t="str">
        <f t="shared" si="200"/>
        <v>00</v>
      </c>
      <c r="O416" s="1">
        <f t="shared" si="201"/>
        <v>7</v>
      </c>
      <c r="P416" s="1">
        <f>IF(HEX2DEC(LEFT(E416,4))&gt;=32768,HEX2DEC(LEFT(E416,4))-65536,HEX2DEC(LEFT(E416,4)))/Codes!$N$2</f>
        <v>2</v>
      </c>
      <c r="Q416" s="1">
        <f>IF(HEX2DEC(RIGHT(E416,4))&gt;=32768,HEX2DEC(RIGHT(E416,4))-65536,HEX2DEC(RIGHT(E416,4)))/Codes!$N$2</f>
        <v>0</v>
      </c>
      <c r="R416" s="1">
        <f>IF(HEX2DEC(LEFT(F416,4))&gt;=32768,HEX2DEC(LEFT(F416,4))-65536,HEX2DEC(LEFT(F416,4)))/Codes!$N$2</f>
        <v>0</v>
      </c>
      <c r="S416" s="1">
        <f>IF(HEX2DEC(RIGHT(F416,4))&gt;=32768,HEX2DEC(RIGHT(F416,4))-65536,HEX2DEC(RIGHT(F416,4)))/Codes!$N$2</f>
        <v>0</v>
      </c>
      <c r="T416" s="18">
        <f t="shared" si="202"/>
        <v>361</v>
      </c>
      <c r="U416" s="1">
        <f t="shared" si="203"/>
        <v>150</v>
      </c>
      <c r="V416" s="1">
        <f t="shared" si="204"/>
        <v>0</v>
      </c>
      <c r="W416" s="1" t="str">
        <f t="shared" si="205"/>
        <v>101</v>
      </c>
      <c r="X416" s="1">
        <f t="shared" si="206"/>
        <v>3</v>
      </c>
      <c r="Y416" s="1">
        <f t="shared" si="207"/>
        <v>8</v>
      </c>
      <c r="Z416" s="1" t="str">
        <f>VLOOKUP(BIN2DEC(MID(HEX2BIN(MID(H416,3,2),8),2,5)),Codes!$E$1:$F$18,2)</f>
        <v>Flower</v>
      </c>
      <c r="AA416" s="6" t="str">
        <f t="shared" si="208"/>
        <v>0</v>
      </c>
      <c r="AB416" s="1">
        <f t="shared" si="209"/>
        <v>4</v>
      </c>
      <c r="AC416" s="1" t="str">
        <f>VLOOKUP(BIN2DEC(RIGHT(HEX2BIN(MID(H416,6,1),4),1)&amp;LEFT(HEX2BIN(MID(H416,7,1),4),1)),Codes!$K$1:$L$5,2)</f>
        <v>L</v>
      </c>
      <c r="AD416" s="1" t="str">
        <f>VLOOKUP(BIN2DEC(RIGHT(HEX2BIN(MID(H416,7,1),4),3)&amp;LEFT(HEX2BIN(MID(H416,8,1),4),2)),Codes!$H$2:$I$33,2)</f>
        <v>Punch</v>
      </c>
      <c r="AE416" s="1" t="str">
        <f t="shared" si="210"/>
        <v>1</v>
      </c>
      <c r="AF416" s="1" t="str">
        <f t="shared" si="211"/>
        <v>1</v>
      </c>
      <c r="AH416" s="6">
        <f t="shared" si="212"/>
        <v>65</v>
      </c>
    </row>
    <row r="417" spans="1:34">
      <c r="A417" s="1" t="s">
        <v>2159</v>
      </c>
      <c r="B417" s="1" t="s">
        <v>88</v>
      </c>
      <c r="C417" s="6" t="s">
        <v>846</v>
      </c>
      <c r="D417" s="6" t="s">
        <v>2063</v>
      </c>
      <c r="E417" s="6" t="s">
        <v>307</v>
      </c>
      <c r="F417" s="6" t="s">
        <v>232</v>
      </c>
      <c r="G417" s="6" t="s">
        <v>691</v>
      </c>
      <c r="H417" s="6" t="s">
        <v>844</v>
      </c>
      <c r="J417" s="1" t="str">
        <f t="shared" si="196"/>
        <v>001011</v>
      </c>
      <c r="K417" s="1">
        <f t="shared" si="197"/>
        <v>0</v>
      </c>
      <c r="L417" s="6" t="str">
        <f t="shared" si="198"/>
        <v>00000</v>
      </c>
      <c r="M417" s="1">
        <f t="shared" si="199"/>
        <v>68</v>
      </c>
      <c r="N417" s="6" t="str">
        <f t="shared" si="200"/>
        <v>00</v>
      </c>
      <c r="O417" s="1">
        <f t="shared" si="201"/>
        <v>11</v>
      </c>
      <c r="P417" s="1">
        <f>IF(HEX2DEC(LEFT(E417,4))&gt;=32768,HEX2DEC(LEFT(E417,4))-65536,HEX2DEC(LEFT(E417,4)))/Codes!$N$2</f>
        <v>3.2</v>
      </c>
      <c r="Q417" s="1">
        <f>IF(HEX2DEC(RIGHT(E417,4))&gt;=32768,HEX2DEC(RIGHT(E417,4))-65536,HEX2DEC(RIGHT(E417,4)))/Codes!$N$2</f>
        <v>0</v>
      </c>
      <c r="R417" s="1">
        <f>IF(HEX2DEC(LEFT(F417,4))&gt;=32768,HEX2DEC(LEFT(F417,4))-65536,HEX2DEC(LEFT(F417,4)))/Codes!$N$2</f>
        <v>4.8</v>
      </c>
      <c r="S417" s="1">
        <f>IF(HEX2DEC(RIGHT(F417,4))&gt;=32768,HEX2DEC(RIGHT(F417,4))-65536,HEX2DEC(RIGHT(F417,4)))/Codes!$N$2</f>
        <v>0</v>
      </c>
      <c r="T417" s="18">
        <f t="shared" si="202"/>
        <v>361</v>
      </c>
      <c r="U417" s="1">
        <f t="shared" si="203"/>
        <v>150</v>
      </c>
      <c r="V417" s="1">
        <f t="shared" si="204"/>
        <v>0</v>
      </c>
      <c r="W417" s="1" t="str">
        <f t="shared" si="205"/>
        <v>101</v>
      </c>
      <c r="X417" s="1">
        <f t="shared" si="206"/>
        <v>3</v>
      </c>
      <c r="Y417" s="1">
        <f t="shared" si="207"/>
        <v>12</v>
      </c>
      <c r="Z417" s="1" t="str">
        <f>VLOOKUP(BIN2DEC(MID(HEX2BIN(MID(H417,3,2),8),2,5)),Codes!$E$1:$F$18,2)</f>
        <v>Flower</v>
      </c>
      <c r="AA417" s="6" t="str">
        <f t="shared" si="208"/>
        <v>0</v>
      </c>
      <c r="AB417" s="1">
        <f t="shared" si="209"/>
        <v>6</v>
      </c>
      <c r="AC417" s="1" t="str">
        <f>VLOOKUP(BIN2DEC(RIGHT(HEX2BIN(MID(H417,6,1),4),1)&amp;LEFT(HEX2BIN(MID(H417,7,1),4),1)),Codes!$K$1:$L$5,2)</f>
        <v>L</v>
      </c>
      <c r="AD417" s="1" t="str">
        <f>VLOOKUP(BIN2DEC(RIGHT(HEX2BIN(MID(H417,7,1),4),3)&amp;LEFT(HEX2BIN(MID(H417,8,1),4),2)),Codes!$H$2:$I$33,2)</f>
        <v>Punch</v>
      </c>
      <c r="AE417" s="1" t="str">
        <f t="shared" si="210"/>
        <v>1</v>
      </c>
      <c r="AF417" s="1" t="str">
        <f t="shared" si="211"/>
        <v>1</v>
      </c>
      <c r="AH417" s="6">
        <f t="shared" si="212"/>
        <v>65</v>
      </c>
    </row>
    <row r="418" spans="1:34">
      <c r="A418" s="1" t="s">
        <v>2160</v>
      </c>
      <c r="B418" s="1" t="s">
        <v>88</v>
      </c>
      <c r="C418" s="6" t="s">
        <v>846</v>
      </c>
      <c r="D418" s="6" t="s">
        <v>2065</v>
      </c>
      <c r="E418" s="6" t="s">
        <v>824</v>
      </c>
      <c r="F418" s="6" t="s">
        <v>212</v>
      </c>
      <c r="G418" s="6" t="s">
        <v>691</v>
      </c>
      <c r="H418" s="6" t="s">
        <v>844</v>
      </c>
      <c r="J418" s="1" t="str">
        <f t="shared" si="196"/>
        <v>001011</v>
      </c>
      <c r="K418" s="1">
        <f t="shared" si="197"/>
        <v>1</v>
      </c>
      <c r="L418" s="6" t="str">
        <f t="shared" si="198"/>
        <v>00000</v>
      </c>
      <c r="M418" s="1">
        <f t="shared" si="199"/>
        <v>68</v>
      </c>
      <c r="N418" s="6" t="str">
        <f t="shared" si="200"/>
        <v>00</v>
      </c>
      <c r="O418" s="1">
        <f t="shared" si="201"/>
        <v>11</v>
      </c>
      <c r="P418" s="1">
        <f>IF(HEX2DEC(LEFT(E418,4))&gt;=32768,HEX2DEC(LEFT(E418,4))-65536,HEX2DEC(LEFT(E418,4)))/Codes!$N$2</f>
        <v>2</v>
      </c>
      <c r="Q418" s="1">
        <f>IF(HEX2DEC(RIGHT(E418,4))&gt;=32768,HEX2DEC(RIGHT(E418,4))-65536,HEX2DEC(RIGHT(E418,4)))/Codes!$N$2</f>
        <v>0</v>
      </c>
      <c r="R418" s="1">
        <f>IF(HEX2DEC(LEFT(F418,4))&gt;=32768,HEX2DEC(LEFT(F418,4))-65536,HEX2DEC(LEFT(F418,4)))/Codes!$N$2</f>
        <v>2.8</v>
      </c>
      <c r="S418" s="1">
        <f>IF(HEX2DEC(RIGHT(F418,4))&gt;=32768,HEX2DEC(RIGHT(F418,4))-65536,HEX2DEC(RIGHT(F418,4)))/Codes!$N$2</f>
        <v>0</v>
      </c>
      <c r="T418" s="18">
        <f t="shared" si="202"/>
        <v>361</v>
      </c>
      <c r="U418" s="1">
        <f t="shared" si="203"/>
        <v>150</v>
      </c>
      <c r="V418" s="1">
        <f t="shared" si="204"/>
        <v>0</v>
      </c>
      <c r="W418" s="1" t="str">
        <f t="shared" si="205"/>
        <v>101</v>
      </c>
      <c r="X418" s="1">
        <f t="shared" si="206"/>
        <v>3</v>
      </c>
      <c r="Y418" s="1">
        <f t="shared" si="207"/>
        <v>12</v>
      </c>
      <c r="Z418" s="1" t="str">
        <f>VLOOKUP(BIN2DEC(MID(HEX2BIN(MID(H418,3,2),8),2,5)),Codes!$E$1:$F$18,2)</f>
        <v>Flower</v>
      </c>
      <c r="AA418" s="6" t="str">
        <f t="shared" si="208"/>
        <v>0</v>
      </c>
      <c r="AB418" s="1">
        <f t="shared" si="209"/>
        <v>6</v>
      </c>
      <c r="AC418" s="1" t="str">
        <f>VLOOKUP(BIN2DEC(RIGHT(HEX2BIN(MID(H418,6,1),4),1)&amp;LEFT(HEX2BIN(MID(H418,7,1),4),1)),Codes!$K$1:$L$5,2)</f>
        <v>L</v>
      </c>
      <c r="AD418" s="1" t="str">
        <f>VLOOKUP(BIN2DEC(RIGHT(HEX2BIN(MID(H418,7,1),4),3)&amp;LEFT(HEX2BIN(MID(H418,8,1),4),2)),Codes!$H$2:$I$33,2)</f>
        <v>Punch</v>
      </c>
      <c r="AE418" s="1" t="str">
        <f t="shared" si="210"/>
        <v>1</v>
      </c>
      <c r="AF418" s="1" t="str">
        <f t="shared" si="211"/>
        <v>1</v>
      </c>
      <c r="AH418" s="6">
        <f t="shared" si="212"/>
        <v>65</v>
      </c>
    </row>
    <row r="419" spans="1:34">
      <c r="A419" s="1" t="s">
        <v>2161</v>
      </c>
      <c r="B419" s="1" t="s">
        <v>88</v>
      </c>
      <c r="C419" s="6" t="s">
        <v>846</v>
      </c>
      <c r="D419" s="6" t="s">
        <v>2067</v>
      </c>
      <c r="E419" s="6" t="s">
        <v>824</v>
      </c>
      <c r="F419" s="6" t="s">
        <v>91</v>
      </c>
      <c r="G419" s="6" t="s">
        <v>691</v>
      </c>
      <c r="H419" s="6" t="s">
        <v>844</v>
      </c>
      <c r="J419" s="1" t="str">
        <f t="shared" si="196"/>
        <v>001011</v>
      </c>
      <c r="K419" s="1">
        <f t="shared" si="197"/>
        <v>2</v>
      </c>
      <c r="L419" s="6" t="str">
        <f t="shared" si="198"/>
        <v>00000</v>
      </c>
      <c r="M419" s="1">
        <f t="shared" si="199"/>
        <v>68</v>
      </c>
      <c r="N419" s="6" t="str">
        <f t="shared" si="200"/>
        <v>00</v>
      </c>
      <c r="O419" s="1">
        <f t="shared" si="201"/>
        <v>11</v>
      </c>
      <c r="P419" s="1">
        <f>IF(HEX2DEC(LEFT(E419,4))&gt;=32768,HEX2DEC(LEFT(E419,4))-65536,HEX2DEC(LEFT(E419,4)))/Codes!$N$2</f>
        <v>2</v>
      </c>
      <c r="Q419" s="1">
        <f>IF(HEX2DEC(RIGHT(E419,4))&gt;=32768,HEX2DEC(RIGHT(E419,4))-65536,HEX2DEC(RIGHT(E419,4)))/Codes!$N$2</f>
        <v>0</v>
      </c>
      <c r="R419" s="1">
        <f>IF(HEX2DEC(LEFT(F419,4))&gt;=32768,HEX2DEC(LEFT(F419,4))-65536,HEX2DEC(LEFT(F419,4)))/Codes!$N$2</f>
        <v>0</v>
      </c>
      <c r="S419" s="1">
        <f>IF(HEX2DEC(RIGHT(F419,4))&gt;=32768,HEX2DEC(RIGHT(F419,4))-65536,HEX2DEC(RIGHT(F419,4)))/Codes!$N$2</f>
        <v>0</v>
      </c>
      <c r="T419" s="18">
        <f t="shared" si="202"/>
        <v>361</v>
      </c>
      <c r="U419" s="1">
        <f t="shared" si="203"/>
        <v>150</v>
      </c>
      <c r="V419" s="1">
        <f t="shared" si="204"/>
        <v>0</v>
      </c>
      <c r="W419" s="1" t="str">
        <f t="shared" si="205"/>
        <v>101</v>
      </c>
      <c r="X419" s="1">
        <f t="shared" si="206"/>
        <v>3</v>
      </c>
      <c r="Y419" s="1">
        <f t="shared" si="207"/>
        <v>12</v>
      </c>
      <c r="Z419" s="1" t="str">
        <f>VLOOKUP(BIN2DEC(MID(HEX2BIN(MID(H419,3,2),8),2,5)),Codes!$E$1:$F$18,2)</f>
        <v>Flower</v>
      </c>
      <c r="AA419" s="6" t="str">
        <f t="shared" si="208"/>
        <v>0</v>
      </c>
      <c r="AB419" s="1">
        <f t="shared" si="209"/>
        <v>6</v>
      </c>
      <c r="AC419" s="1" t="str">
        <f>VLOOKUP(BIN2DEC(RIGHT(HEX2BIN(MID(H419,6,1),4),1)&amp;LEFT(HEX2BIN(MID(H419,7,1),4),1)),Codes!$K$1:$L$5,2)</f>
        <v>L</v>
      </c>
      <c r="AD419" s="1" t="str">
        <f>VLOOKUP(BIN2DEC(RIGHT(HEX2BIN(MID(H419,7,1),4),3)&amp;LEFT(HEX2BIN(MID(H419,8,1),4),2)),Codes!$H$2:$I$33,2)</f>
        <v>Punch</v>
      </c>
      <c r="AE419" s="1" t="str">
        <f t="shared" si="210"/>
        <v>1</v>
      </c>
      <c r="AF419" s="1" t="str">
        <f t="shared" si="211"/>
        <v>1</v>
      </c>
      <c r="AH419" s="6">
        <f t="shared" si="212"/>
        <v>65</v>
      </c>
    </row>
    <row r="420" spans="1:34">
      <c r="A420" s="1" t="s">
        <v>2162</v>
      </c>
      <c r="B420" s="1" t="s">
        <v>88</v>
      </c>
      <c r="C420" s="6" t="s">
        <v>695</v>
      </c>
      <c r="D420" s="6" t="s">
        <v>2099</v>
      </c>
      <c r="E420" s="6" t="s">
        <v>307</v>
      </c>
      <c r="F420" s="6" t="s">
        <v>232</v>
      </c>
      <c r="G420" s="6" t="s">
        <v>743</v>
      </c>
      <c r="H420" s="6" t="s">
        <v>849</v>
      </c>
      <c r="J420" s="1" t="str">
        <f t="shared" si="196"/>
        <v>001011</v>
      </c>
      <c r="K420" s="1">
        <f t="shared" si="197"/>
        <v>0</v>
      </c>
      <c r="L420" s="6" t="str">
        <f t="shared" si="198"/>
        <v>00000</v>
      </c>
      <c r="M420" s="1">
        <f t="shared" si="199"/>
        <v>68</v>
      </c>
      <c r="N420" s="6" t="str">
        <f t="shared" si="200"/>
        <v>00</v>
      </c>
      <c r="O420" s="1">
        <f t="shared" si="201"/>
        <v>6</v>
      </c>
      <c r="P420" s="1">
        <f>IF(HEX2DEC(LEFT(E420,4))&gt;=32768,HEX2DEC(LEFT(E420,4))-65536,HEX2DEC(LEFT(E420,4)))/Codes!$N$2</f>
        <v>3.2</v>
      </c>
      <c r="Q420" s="1">
        <f>IF(HEX2DEC(RIGHT(E420,4))&gt;=32768,HEX2DEC(RIGHT(E420,4))-65536,HEX2DEC(RIGHT(E420,4)))/Codes!$N$2</f>
        <v>0</v>
      </c>
      <c r="R420" s="1">
        <f>IF(HEX2DEC(LEFT(F420,4))&gt;=32768,HEX2DEC(LEFT(F420,4))-65536,HEX2DEC(LEFT(F420,4)))/Codes!$N$2</f>
        <v>4.8</v>
      </c>
      <c r="S420" s="1">
        <f>IF(HEX2DEC(RIGHT(F420,4))&gt;=32768,HEX2DEC(RIGHT(F420,4))-65536,HEX2DEC(RIGHT(F420,4)))/Codes!$N$2</f>
        <v>0</v>
      </c>
      <c r="T420" s="18">
        <f t="shared" si="202"/>
        <v>361</v>
      </c>
      <c r="U420" s="1">
        <f t="shared" si="203"/>
        <v>70</v>
      </c>
      <c r="V420" s="1">
        <f t="shared" si="204"/>
        <v>0</v>
      </c>
      <c r="W420" s="1" t="str">
        <f t="shared" si="205"/>
        <v>101</v>
      </c>
      <c r="X420" s="1">
        <f t="shared" si="206"/>
        <v>3</v>
      </c>
      <c r="Y420" s="1">
        <f t="shared" si="207"/>
        <v>35</v>
      </c>
      <c r="Z420" s="1" t="str">
        <f>VLOOKUP(BIN2DEC(MID(HEX2BIN(MID(H420,3,2),8),2,5)),Codes!$E$1:$F$18,2)</f>
        <v>Flower</v>
      </c>
      <c r="AA420" s="6" t="str">
        <f t="shared" si="208"/>
        <v>0</v>
      </c>
      <c r="AB420" s="1">
        <f t="shared" si="209"/>
        <v>0</v>
      </c>
      <c r="AC420" s="1" t="str">
        <f>VLOOKUP(BIN2DEC(RIGHT(HEX2BIN(MID(H420,6,1),4),1)&amp;LEFT(HEX2BIN(MID(H420,7,1),4),1)),Codes!$K$1:$L$5,2)</f>
        <v>L</v>
      </c>
      <c r="AD420" s="1" t="str">
        <f>VLOOKUP(BIN2DEC(RIGHT(HEX2BIN(MID(H420,7,1),4),3)&amp;LEFT(HEX2BIN(MID(H420,8,1),4),2)),Codes!$H$2:$I$33,2)</f>
        <v>Punch</v>
      </c>
      <c r="AE420" s="1" t="str">
        <f t="shared" si="210"/>
        <v>1</v>
      </c>
      <c r="AF420" s="1" t="str">
        <f t="shared" si="211"/>
        <v>1</v>
      </c>
      <c r="AH420" s="6">
        <f t="shared" si="212"/>
        <v>65</v>
      </c>
    </row>
    <row r="421" spans="1:34">
      <c r="A421" s="1" t="s">
        <v>2163</v>
      </c>
      <c r="B421" s="1" t="s">
        <v>88</v>
      </c>
      <c r="C421" s="6" t="s">
        <v>695</v>
      </c>
      <c r="D421" s="6" t="s">
        <v>2101</v>
      </c>
      <c r="E421" s="6" t="s">
        <v>824</v>
      </c>
      <c r="F421" s="6" t="s">
        <v>212</v>
      </c>
      <c r="G421" s="6" t="s">
        <v>743</v>
      </c>
      <c r="H421" s="6" t="s">
        <v>849</v>
      </c>
      <c r="J421" s="1" t="str">
        <f t="shared" si="196"/>
        <v>001011</v>
      </c>
      <c r="K421" s="1">
        <f t="shared" si="197"/>
        <v>1</v>
      </c>
      <c r="L421" s="6" t="str">
        <f t="shared" si="198"/>
        <v>00000</v>
      </c>
      <c r="M421" s="1">
        <f t="shared" si="199"/>
        <v>68</v>
      </c>
      <c r="N421" s="6" t="str">
        <f t="shared" si="200"/>
        <v>00</v>
      </c>
      <c r="O421" s="1">
        <f t="shared" si="201"/>
        <v>6</v>
      </c>
      <c r="P421" s="1">
        <f>IF(HEX2DEC(LEFT(E421,4))&gt;=32768,HEX2DEC(LEFT(E421,4))-65536,HEX2DEC(LEFT(E421,4)))/Codes!$N$2</f>
        <v>2</v>
      </c>
      <c r="Q421" s="1">
        <f>IF(HEX2DEC(RIGHT(E421,4))&gt;=32768,HEX2DEC(RIGHT(E421,4))-65536,HEX2DEC(RIGHT(E421,4)))/Codes!$N$2</f>
        <v>0</v>
      </c>
      <c r="R421" s="1">
        <f>IF(HEX2DEC(LEFT(F421,4))&gt;=32768,HEX2DEC(LEFT(F421,4))-65536,HEX2DEC(LEFT(F421,4)))/Codes!$N$2</f>
        <v>2.8</v>
      </c>
      <c r="S421" s="1">
        <f>IF(HEX2DEC(RIGHT(F421,4))&gt;=32768,HEX2DEC(RIGHT(F421,4))-65536,HEX2DEC(RIGHT(F421,4)))/Codes!$N$2</f>
        <v>0</v>
      </c>
      <c r="T421" s="18">
        <f t="shared" si="202"/>
        <v>361</v>
      </c>
      <c r="U421" s="1">
        <f t="shared" si="203"/>
        <v>70</v>
      </c>
      <c r="V421" s="1">
        <f t="shared" si="204"/>
        <v>0</v>
      </c>
      <c r="W421" s="1" t="str">
        <f t="shared" si="205"/>
        <v>101</v>
      </c>
      <c r="X421" s="1">
        <f t="shared" si="206"/>
        <v>3</v>
      </c>
      <c r="Y421" s="1">
        <f t="shared" si="207"/>
        <v>35</v>
      </c>
      <c r="Z421" s="1" t="str">
        <f>VLOOKUP(BIN2DEC(MID(HEX2BIN(MID(H421,3,2),8),2,5)),Codes!$E$1:$F$18,2)</f>
        <v>Flower</v>
      </c>
      <c r="AA421" s="6" t="str">
        <f t="shared" si="208"/>
        <v>0</v>
      </c>
      <c r="AB421" s="1">
        <f t="shared" si="209"/>
        <v>0</v>
      </c>
      <c r="AC421" s="1" t="str">
        <f>VLOOKUP(BIN2DEC(RIGHT(HEX2BIN(MID(H421,6,1),4),1)&amp;LEFT(HEX2BIN(MID(H421,7,1),4),1)),Codes!$K$1:$L$5,2)</f>
        <v>L</v>
      </c>
      <c r="AD421" s="1" t="str">
        <f>VLOOKUP(BIN2DEC(RIGHT(HEX2BIN(MID(H421,7,1),4),3)&amp;LEFT(HEX2BIN(MID(H421,8,1),4),2)),Codes!$H$2:$I$33,2)</f>
        <v>Punch</v>
      </c>
      <c r="AE421" s="1" t="str">
        <f t="shared" si="210"/>
        <v>1</v>
      </c>
      <c r="AF421" s="1" t="str">
        <f t="shared" si="211"/>
        <v>1</v>
      </c>
      <c r="AH421" s="6">
        <f t="shared" si="212"/>
        <v>65</v>
      </c>
    </row>
    <row r="422" spans="1:34">
      <c r="A422" s="1" t="s">
        <v>2164</v>
      </c>
      <c r="B422" s="1" t="s">
        <v>88</v>
      </c>
      <c r="C422" s="6" t="s">
        <v>695</v>
      </c>
      <c r="D422" s="6" t="s">
        <v>2103</v>
      </c>
      <c r="E422" s="6" t="s">
        <v>824</v>
      </c>
      <c r="F422" s="6" t="s">
        <v>91</v>
      </c>
      <c r="G422" s="6" t="s">
        <v>743</v>
      </c>
      <c r="H422" s="6" t="s">
        <v>849</v>
      </c>
      <c r="J422" s="1" t="str">
        <f t="shared" si="196"/>
        <v>001011</v>
      </c>
      <c r="K422" s="1">
        <f t="shared" si="197"/>
        <v>2</v>
      </c>
      <c r="L422" s="6" t="str">
        <f t="shared" si="198"/>
        <v>00000</v>
      </c>
      <c r="M422" s="1">
        <f t="shared" si="199"/>
        <v>68</v>
      </c>
      <c r="N422" s="6" t="str">
        <f t="shared" si="200"/>
        <v>00</v>
      </c>
      <c r="O422" s="1">
        <f t="shared" si="201"/>
        <v>6</v>
      </c>
      <c r="P422" s="1">
        <f>IF(HEX2DEC(LEFT(E422,4))&gt;=32768,HEX2DEC(LEFT(E422,4))-65536,HEX2DEC(LEFT(E422,4)))/Codes!$N$2</f>
        <v>2</v>
      </c>
      <c r="Q422" s="1">
        <f>IF(HEX2DEC(RIGHT(E422,4))&gt;=32768,HEX2DEC(RIGHT(E422,4))-65536,HEX2DEC(RIGHT(E422,4)))/Codes!$N$2</f>
        <v>0</v>
      </c>
      <c r="R422" s="1">
        <f>IF(HEX2DEC(LEFT(F422,4))&gt;=32768,HEX2DEC(LEFT(F422,4))-65536,HEX2DEC(LEFT(F422,4)))/Codes!$N$2</f>
        <v>0</v>
      </c>
      <c r="S422" s="1">
        <f>IF(HEX2DEC(RIGHT(F422,4))&gt;=32768,HEX2DEC(RIGHT(F422,4))-65536,HEX2DEC(RIGHT(F422,4)))/Codes!$N$2</f>
        <v>0</v>
      </c>
      <c r="T422" s="18">
        <f t="shared" si="202"/>
        <v>361</v>
      </c>
      <c r="U422" s="1">
        <f t="shared" si="203"/>
        <v>70</v>
      </c>
      <c r="V422" s="1">
        <f t="shared" si="204"/>
        <v>0</v>
      </c>
      <c r="W422" s="1" t="str">
        <f t="shared" si="205"/>
        <v>101</v>
      </c>
      <c r="X422" s="1">
        <f t="shared" si="206"/>
        <v>3</v>
      </c>
      <c r="Y422" s="1">
        <f t="shared" si="207"/>
        <v>35</v>
      </c>
      <c r="Z422" s="1" t="str">
        <f>VLOOKUP(BIN2DEC(MID(HEX2BIN(MID(H422,3,2),8),2,5)),Codes!$E$1:$F$18,2)</f>
        <v>Flower</v>
      </c>
      <c r="AA422" s="6" t="str">
        <f t="shared" si="208"/>
        <v>0</v>
      </c>
      <c r="AB422" s="1">
        <f t="shared" si="209"/>
        <v>0</v>
      </c>
      <c r="AC422" s="1" t="str">
        <f>VLOOKUP(BIN2DEC(RIGHT(HEX2BIN(MID(H422,6,1),4),1)&amp;LEFT(HEX2BIN(MID(H422,7,1),4),1)),Codes!$K$1:$L$5,2)</f>
        <v>L</v>
      </c>
      <c r="AD422" s="1" t="str">
        <f>VLOOKUP(BIN2DEC(RIGHT(HEX2BIN(MID(H422,7,1),4),3)&amp;LEFT(HEX2BIN(MID(H422,8,1),4),2)),Codes!$H$2:$I$33,2)</f>
        <v>Punch</v>
      </c>
      <c r="AE422" s="1" t="str">
        <f t="shared" si="210"/>
        <v>1</v>
      </c>
      <c r="AF422" s="1" t="str">
        <f t="shared" si="211"/>
        <v>1</v>
      </c>
      <c r="AH422" s="6">
        <f t="shared" si="212"/>
        <v>65</v>
      </c>
    </row>
    <row r="423" spans="1:34">
      <c r="A423" s="1" t="s">
        <v>1404</v>
      </c>
      <c r="B423" s="1" t="s">
        <v>88</v>
      </c>
      <c r="C423" s="6" t="s">
        <v>1424</v>
      </c>
      <c r="D423" s="6" t="s">
        <v>1405</v>
      </c>
      <c r="E423" s="6" t="s">
        <v>307</v>
      </c>
      <c r="F423" s="6" t="s">
        <v>91</v>
      </c>
      <c r="G423" s="6" t="s">
        <v>557</v>
      </c>
      <c r="H423" s="6" t="s">
        <v>558</v>
      </c>
      <c r="J423" s="1" t="str">
        <f t="shared" si="196"/>
        <v>001011</v>
      </c>
      <c r="K423" s="1">
        <f t="shared" si="197"/>
        <v>3</v>
      </c>
      <c r="L423" s="6" t="str">
        <f t="shared" si="198"/>
        <v>00000</v>
      </c>
      <c r="M423" s="1">
        <f t="shared" si="199"/>
        <v>19</v>
      </c>
      <c r="N423" s="6" t="str">
        <f t="shared" si="200"/>
        <v>00</v>
      </c>
      <c r="O423" s="1">
        <f t="shared" si="201"/>
        <v>7</v>
      </c>
      <c r="P423" s="1">
        <f>IF(HEX2DEC(LEFT(E423,4))&gt;=32768,HEX2DEC(LEFT(E423,4))-65536,HEX2DEC(LEFT(E423,4)))/Codes!$N$2</f>
        <v>3.2</v>
      </c>
      <c r="Q423" s="1">
        <f>IF(HEX2DEC(RIGHT(E423,4))&gt;=32768,HEX2DEC(RIGHT(E423,4))-65536,HEX2DEC(RIGHT(E423,4)))/Codes!$N$2</f>
        <v>0</v>
      </c>
      <c r="R423" s="1">
        <f>IF(HEX2DEC(LEFT(F423,4))&gt;=32768,HEX2DEC(LEFT(F423,4))-65536,HEX2DEC(LEFT(F423,4)))/Codes!$N$2</f>
        <v>0</v>
      </c>
      <c r="S423" s="1">
        <f>IF(HEX2DEC(RIGHT(F423,4))&gt;=32768,HEX2DEC(RIGHT(F423,4))-65536,HEX2DEC(RIGHT(F423,4)))/Codes!$N$2</f>
        <v>0</v>
      </c>
      <c r="T423" s="18">
        <f t="shared" si="202"/>
        <v>361</v>
      </c>
      <c r="U423" s="1">
        <f t="shared" si="203"/>
        <v>100</v>
      </c>
      <c r="V423" s="1">
        <f t="shared" si="204"/>
        <v>0</v>
      </c>
      <c r="W423" s="1" t="str">
        <f t="shared" si="205"/>
        <v>101</v>
      </c>
      <c r="X423" s="1">
        <f t="shared" si="206"/>
        <v>3</v>
      </c>
      <c r="Y423" s="1">
        <f t="shared" si="207"/>
        <v>10</v>
      </c>
      <c r="Z423" s="1" t="str">
        <f>VLOOKUP(BIN2DEC(MID(HEX2BIN(MID(H423,3,2),8),2,5)),Codes!$E$1:$F$18,2)</f>
        <v>Slash</v>
      </c>
      <c r="AA423" s="6" t="str">
        <f t="shared" si="208"/>
        <v>0</v>
      </c>
      <c r="AB423" s="1">
        <f t="shared" si="209"/>
        <v>2</v>
      </c>
      <c r="AC423" s="1" t="str">
        <f>VLOOKUP(BIN2DEC(RIGHT(HEX2BIN(MID(H423,6,1),4),1)&amp;LEFT(HEX2BIN(MID(H423,7,1),4),1)),Codes!$K$1:$L$5,2)</f>
        <v>M</v>
      </c>
      <c r="AD423" s="1" t="str">
        <f>VLOOKUP(BIN2DEC(RIGHT(HEX2BIN(MID(H423,7,1),4),3)&amp;LEFT(HEX2BIN(MID(H423,8,1),4),2)),Codes!$H$2:$I$33,2)</f>
        <v>Slash</v>
      </c>
      <c r="AE423" s="1" t="str">
        <f t="shared" si="210"/>
        <v>1</v>
      </c>
      <c r="AF423" s="1" t="str">
        <f t="shared" si="211"/>
        <v>1</v>
      </c>
      <c r="AH423" s="6">
        <f t="shared" si="212"/>
        <v>35</v>
      </c>
    </row>
    <row r="424" spans="1:34">
      <c r="A424" s="1" t="s">
        <v>1406</v>
      </c>
      <c r="B424" s="1" t="s">
        <v>88</v>
      </c>
      <c r="C424" s="6" t="s">
        <v>1425</v>
      </c>
      <c r="D424" s="6" t="s">
        <v>1407</v>
      </c>
      <c r="E424" s="6" t="s">
        <v>307</v>
      </c>
      <c r="F424" s="6" t="s">
        <v>91</v>
      </c>
      <c r="G424" s="6" t="s">
        <v>557</v>
      </c>
      <c r="H424" s="6" t="s">
        <v>561</v>
      </c>
      <c r="J424" s="1" t="str">
        <f t="shared" si="196"/>
        <v>001011</v>
      </c>
      <c r="K424" s="1">
        <f t="shared" si="197"/>
        <v>3</v>
      </c>
      <c r="L424" s="6" t="str">
        <f t="shared" si="198"/>
        <v>00000</v>
      </c>
      <c r="M424" s="1">
        <f t="shared" si="199"/>
        <v>19</v>
      </c>
      <c r="N424" s="6" t="str">
        <f t="shared" si="200"/>
        <v>00</v>
      </c>
      <c r="O424" s="1">
        <f t="shared" si="201"/>
        <v>11</v>
      </c>
      <c r="P424" s="1">
        <f>IF(HEX2DEC(LEFT(E424,4))&gt;=32768,HEX2DEC(LEFT(E424,4))-65536,HEX2DEC(LEFT(E424,4)))/Codes!$N$2</f>
        <v>3.2</v>
      </c>
      <c r="Q424" s="1">
        <f>IF(HEX2DEC(RIGHT(E424,4))&gt;=32768,HEX2DEC(RIGHT(E424,4))-65536,HEX2DEC(RIGHT(E424,4)))/Codes!$N$2</f>
        <v>0</v>
      </c>
      <c r="R424" s="1">
        <f>IF(HEX2DEC(LEFT(F424,4))&gt;=32768,HEX2DEC(LEFT(F424,4))-65536,HEX2DEC(LEFT(F424,4)))/Codes!$N$2</f>
        <v>0</v>
      </c>
      <c r="S424" s="1">
        <f>IF(HEX2DEC(RIGHT(F424,4))&gt;=32768,HEX2DEC(RIGHT(F424,4))-65536,HEX2DEC(RIGHT(F424,4)))/Codes!$N$2</f>
        <v>0</v>
      </c>
      <c r="T424" s="18">
        <f t="shared" si="202"/>
        <v>361</v>
      </c>
      <c r="U424" s="1">
        <f t="shared" si="203"/>
        <v>100</v>
      </c>
      <c r="V424" s="1">
        <f t="shared" si="204"/>
        <v>0</v>
      </c>
      <c r="W424" s="1" t="str">
        <f t="shared" si="205"/>
        <v>101</v>
      </c>
      <c r="X424" s="1">
        <f t="shared" si="206"/>
        <v>3</v>
      </c>
      <c r="Y424" s="1">
        <f t="shared" si="207"/>
        <v>15</v>
      </c>
      <c r="Z424" s="1" t="str">
        <f>VLOOKUP(BIN2DEC(MID(HEX2BIN(MID(H424,3,2),8),2,5)),Codes!$E$1:$F$18,2)</f>
        <v>Slash</v>
      </c>
      <c r="AA424" s="6" t="str">
        <f t="shared" si="208"/>
        <v>0</v>
      </c>
      <c r="AB424" s="1">
        <f t="shared" si="209"/>
        <v>4</v>
      </c>
      <c r="AC424" s="1" t="str">
        <f>VLOOKUP(BIN2DEC(RIGHT(HEX2BIN(MID(H424,6,1),4),1)&amp;LEFT(HEX2BIN(MID(H424,7,1),4),1)),Codes!$K$1:$L$5,2)</f>
        <v>L</v>
      </c>
      <c r="AD424" s="1" t="str">
        <f>VLOOKUP(BIN2DEC(RIGHT(HEX2BIN(MID(H424,7,1),4),3)&amp;LEFT(HEX2BIN(MID(H424,8,1),4),2)),Codes!$H$2:$I$33,2)</f>
        <v>Slash</v>
      </c>
      <c r="AE424" s="1" t="str">
        <f t="shared" si="210"/>
        <v>1</v>
      </c>
      <c r="AF424" s="1" t="str">
        <f t="shared" si="211"/>
        <v>1</v>
      </c>
      <c r="AH424" s="6">
        <f t="shared" si="212"/>
        <v>67</v>
      </c>
    </row>
    <row r="425" spans="1:34">
      <c r="A425" s="1" t="s">
        <v>1408</v>
      </c>
      <c r="B425" s="1" t="s">
        <v>88</v>
      </c>
      <c r="C425" s="6" t="s">
        <v>1426</v>
      </c>
      <c r="D425" s="6" t="s">
        <v>1409</v>
      </c>
      <c r="E425" s="6" t="s">
        <v>307</v>
      </c>
      <c r="F425" s="6" t="s">
        <v>91</v>
      </c>
      <c r="G425" s="6" t="s">
        <v>557</v>
      </c>
      <c r="H425" s="6" t="s">
        <v>736</v>
      </c>
      <c r="J425" s="1" t="str">
        <f t="shared" si="196"/>
        <v>001011</v>
      </c>
      <c r="K425" s="1">
        <f t="shared" si="197"/>
        <v>3</v>
      </c>
      <c r="L425" s="6" t="str">
        <f t="shared" si="198"/>
        <v>00000</v>
      </c>
      <c r="M425" s="1">
        <f t="shared" si="199"/>
        <v>19</v>
      </c>
      <c r="N425" s="6" t="str">
        <f t="shared" si="200"/>
        <v>00</v>
      </c>
      <c r="O425" s="1">
        <f t="shared" si="201"/>
        <v>15</v>
      </c>
      <c r="P425" s="1">
        <f>IF(HEX2DEC(LEFT(E425,4))&gt;=32768,HEX2DEC(LEFT(E425,4))-65536,HEX2DEC(LEFT(E425,4)))/Codes!$N$2</f>
        <v>3.2</v>
      </c>
      <c r="Q425" s="1">
        <f>IF(HEX2DEC(RIGHT(E425,4))&gt;=32768,HEX2DEC(RIGHT(E425,4))-65536,HEX2DEC(RIGHT(E425,4)))/Codes!$N$2</f>
        <v>0</v>
      </c>
      <c r="R425" s="1">
        <f>IF(HEX2DEC(LEFT(F425,4))&gt;=32768,HEX2DEC(LEFT(F425,4))-65536,HEX2DEC(LEFT(F425,4)))/Codes!$N$2</f>
        <v>0</v>
      </c>
      <c r="S425" s="1">
        <f>IF(HEX2DEC(RIGHT(F425,4))&gt;=32768,HEX2DEC(RIGHT(F425,4))-65536,HEX2DEC(RIGHT(F425,4)))/Codes!$N$2</f>
        <v>0</v>
      </c>
      <c r="T425" s="18">
        <f t="shared" si="202"/>
        <v>361</v>
      </c>
      <c r="U425" s="1">
        <f t="shared" si="203"/>
        <v>100</v>
      </c>
      <c r="V425" s="1">
        <f t="shared" si="204"/>
        <v>0</v>
      </c>
      <c r="W425" s="1" t="str">
        <f t="shared" si="205"/>
        <v>101</v>
      </c>
      <c r="X425" s="1">
        <f t="shared" si="206"/>
        <v>3</v>
      </c>
      <c r="Y425" s="1">
        <f t="shared" si="207"/>
        <v>28</v>
      </c>
      <c r="Z425" s="1" t="str">
        <f>VLOOKUP(BIN2DEC(MID(HEX2BIN(MID(H425,3,2),8),2,5)),Codes!$E$1:$F$18,2)</f>
        <v>Slash</v>
      </c>
      <c r="AA425" s="6" t="str">
        <f t="shared" si="208"/>
        <v>0</v>
      </c>
      <c r="AB425" s="1">
        <f t="shared" si="209"/>
        <v>6</v>
      </c>
      <c r="AC425" s="1" t="str">
        <f>VLOOKUP(BIN2DEC(RIGHT(HEX2BIN(MID(H425,6,1),4),1)&amp;LEFT(HEX2BIN(MID(H425,7,1),4),1)),Codes!$K$1:$L$5,2)</f>
        <v>L</v>
      </c>
      <c r="AD425" s="1" t="str">
        <f>VLOOKUP(BIN2DEC(RIGHT(HEX2BIN(MID(H425,7,1),4),3)&amp;LEFT(HEX2BIN(MID(H425,8,1),4),2)),Codes!$H$2:$I$33,2)</f>
        <v>Slash</v>
      </c>
      <c r="AE425" s="1" t="str">
        <f t="shared" si="210"/>
        <v>1</v>
      </c>
      <c r="AF425" s="1" t="str">
        <f t="shared" si="211"/>
        <v>1</v>
      </c>
      <c r="AH425" s="6">
        <f t="shared" si="212"/>
        <v>67</v>
      </c>
    </row>
    <row r="426" spans="1:34">
      <c r="A426" s="1" t="s">
        <v>1410</v>
      </c>
      <c r="B426" s="1" t="s">
        <v>88</v>
      </c>
      <c r="C426" s="6" t="s">
        <v>1427</v>
      </c>
      <c r="D426" s="6" t="s">
        <v>1124</v>
      </c>
      <c r="E426" s="6" t="s">
        <v>307</v>
      </c>
      <c r="F426" s="6" t="s">
        <v>91</v>
      </c>
      <c r="G426" s="6" t="s">
        <v>557</v>
      </c>
      <c r="H426" s="6" t="s">
        <v>584</v>
      </c>
      <c r="J426" s="1" t="str">
        <f t="shared" si="196"/>
        <v>001011</v>
      </c>
      <c r="K426" s="1">
        <f t="shared" si="197"/>
        <v>3</v>
      </c>
      <c r="L426" s="6" t="str">
        <f t="shared" si="198"/>
        <v>00000</v>
      </c>
      <c r="M426" s="1">
        <f t="shared" si="199"/>
        <v>19</v>
      </c>
      <c r="N426" s="6" t="str">
        <f t="shared" si="200"/>
        <v>00</v>
      </c>
      <c r="O426" s="1">
        <f t="shared" si="201"/>
        <v>10</v>
      </c>
      <c r="P426" s="1">
        <f>IF(HEX2DEC(LEFT(E426,4))&gt;=32768,HEX2DEC(LEFT(E426,4))-65536,HEX2DEC(LEFT(E426,4)))/Codes!$N$2</f>
        <v>3.2</v>
      </c>
      <c r="Q426" s="1">
        <f>IF(HEX2DEC(RIGHT(E426,4))&gt;=32768,HEX2DEC(RIGHT(E426,4))-65536,HEX2DEC(RIGHT(E426,4)))/Codes!$N$2</f>
        <v>0</v>
      </c>
      <c r="R426" s="1">
        <f>IF(HEX2DEC(LEFT(F426,4))&gt;=32768,HEX2DEC(LEFT(F426,4))-65536,HEX2DEC(LEFT(F426,4)))/Codes!$N$2</f>
        <v>0</v>
      </c>
      <c r="S426" s="1">
        <f>IF(HEX2DEC(RIGHT(F426,4))&gt;=32768,HEX2DEC(RIGHT(F426,4))-65536,HEX2DEC(RIGHT(F426,4)))/Codes!$N$2</f>
        <v>0</v>
      </c>
      <c r="T426" s="18">
        <f t="shared" si="202"/>
        <v>361</v>
      </c>
      <c r="U426" s="1">
        <f t="shared" si="203"/>
        <v>100</v>
      </c>
      <c r="V426" s="1">
        <f t="shared" si="204"/>
        <v>0</v>
      </c>
      <c r="W426" s="1" t="str">
        <f t="shared" si="205"/>
        <v>101</v>
      </c>
      <c r="X426" s="1">
        <f t="shared" si="206"/>
        <v>3</v>
      </c>
      <c r="Y426" s="1">
        <f t="shared" si="207"/>
        <v>8</v>
      </c>
      <c r="Z426" s="1" t="str">
        <f>VLOOKUP(BIN2DEC(MID(HEX2BIN(MID(H426,3,2),8),2,5)),Codes!$E$1:$F$18,2)</f>
        <v>Slash</v>
      </c>
      <c r="AA426" s="6" t="str">
        <f t="shared" si="208"/>
        <v>0</v>
      </c>
      <c r="AB426" s="1">
        <f t="shared" si="209"/>
        <v>0</v>
      </c>
      <c r="AC426" s="1" t="str">
        <f>VLOOKUP(BIN2DEC(RIGHT(HEX2BIN(MID(H426,6,1),4),1)&amp;LEFT(HEX2BIN(MID(H426,7,1),4),1)),Codes!$K$1:$L$5,2)</f>
        <v>M</v>
      </c>
      <c r="AD426" s="1" t="str">
        <f>VLOOKUP(BIN2DEC(RIGHT(HEX2BIN(MID(H426,7,1),4),3)&amp;LEFT(HEX2BIN(MID(H426,8,1),4),2)),Codes!$H$2:$I$33,2)</f>
        <v>Slash</v>
      </c>
      <c r="AE426" s="1" t="str">
        <f t="shared" si="210"/>
        <v>1</v>
      </c>
      <c r="AF426" s="1" t="str">
        <f t="shared" si="211"/>
        <v>1</v>
      </c>
      <c r="AH426" s="6">
        <f t="shared" si="212"/>
        <v>35</v>
      </c>
    </row>
    <row r="427" spans="1:34">
      <c r="A427" s="1" t="s">
        <v>1411</v>
      </c>
      <c r="B427" s="1" t="s">
        <v>88</v>
      </c>
      <c r="C427" s="6" t="s">
        <v>1428</v>
      </c>
      <c r="D427" s="6" t="s">
        <v>1412</v>
      </c>
      <c r="E427" s="6" t="s">
        <v>307</v>
      </c>
      <c r="F427" s="6" t="s">
        <v>91</v>
      </c>
      <c r="G427" s="6" t="s">
        <v>557</v>
      </c>
      <c r="H427" s="6" t="s">
        <v>750</v>
      </c>
      <c r="J427" s="1" t="str">
        <f t="shared" si="196"/>
        <v>001011</v>
      </c>
      <c r="K427" s="1">
        <f t="shared" si="197"/>
        <v>3</v>
      </c>
      <c r="L427" s="6" t="str">
        <f t="shared" si="198"/>
        <v>00000</v>
      </c>
      <c r="M427" s="1">
        <f t="shared" si="199"/>
        <v>19</v>
      </c>
      <c r="N427" s="6" t="str">
        <f t="shared" si="200"/>
        <v>00</v>
      </c>
      <c r="O427" s="1">
        <f t="shared" si="201"/>
        <v>6</v>
      </c>
      <c r="P427" s="1">
        <f>IF(HEX2DEC(LEFT(E427,4))&gt;=32768,HEX2DEC(LEFT(E427,4))-65536,HEX2DEC(LEFT(E427,4)))/Codes!$N$2</f>
        <v>3.2</v>
      </c>
      <c r="Q427" s="1">
        <f>IF(HEX2DEC(RIGHT(E427,4))&gt;=32768,HEX2DEC(RIGHT(E427,4))-65536,HEX2DEC(RIGHT(E427,4)))/Codes!$N$2</f>
        <v>0</v>
      </c>
      <c r="R427" s="1">
        <f>IF(HEX2DEC(LEFT(F427,4))&gt;=32768,HEX2DEC(LEFT(F427,4))-65536,HEX2DEC(LEFT(F427,4)))/Codes!$N$2</f>
        <v>0</v>
      </c>
      <c r="S427" s="1">
        <f>IF(HEX2DEC(RIGHT(F427,4))&gt;=32768,HEX2DEC(RIGHT(F427,4))-65536,HEX2DEC(RIGHT(F427,4)))/Codes!$N$2</f>
        <v>0</v>
      </c>
      <c r="T427" s="18">
        <f t="shared" si="202"/>
        <v>361</v>
      </c>
      <c r="U427" s="1">
        <f t="shared" si="203"/>
        <v>100</v>
      </c>
      <c r="V427" s="1">
        <f t="shared" si="204"/>
        <v>0</v>
      </c>
      <c r="W427" s="1" t="str">
        <f t="shared" si="205"/>
        <v>101</v>
      </c>
      <c r="X427" s="1">
        <f t="shared" si="206"/>
        <v>3</v>
      </c>
      <c r="Y427" s="1">
        <f t="shared" si="207"/>
        <v>5</v>
      </c>
      <c r="Z427" s="1" t="str">
        <f>VLOOKUP(BIN2DEC(MID(HEX2BIN(MID(H427,3,2),8),2,5)),Codes!$E$1:$F$18,2)</f>
        <v>Normal</v>
      </c>
      <c r="AA427" s="6" t="str">
        <f t="shared" si="208"/>
        <v>0</v>
      </c>
      <c r="AB427" s="1">
        <f t="shared" si="209"/>
        <v>2</v>
      </c>
      <c r="AC427" s="1" t="str">
        <f>VLOOKUP(BIN2DEC(RIGHT(HEX2BIN(MID(H427,6,1),4),1)&amp;LEFT(HEX2BIN(MID(H427,7,1),4),1)),Codes!$K$1:$L$5,2)</f>
        <v>S</v>
      </c>
      <c r="AD427" s="1" t="str">
        <f>VLOOKUP(BIN2DEC(RIGHT(HEX2BIN(MID(H427,7,1),4),3)&amp;LEFT(HEX2BIN(MID(H427,8,1),4),2)),Codes!$H$2:$I$33,2)</f>
        <v>Bat</v>
      </c>
      <c r="AE427" s="1" t="str">
        <f t="shared" si="210"/>
        <v>1</v>
      </c>
      <c r="AF427" s="1" t="str">
        <f t="shared" si="211"/>
        <v>1</v>
      </c>
      <c r="AH427" s="6">
        <f t="shared" si="212"/>
        <v>5</v>
      </c>
    </row>
    <row r="428" spans="1:34">
      <c r="A428" s="1" t="s">
        <v>1413</v>
      </c>
      <c r="B428" s="1" t="s">
        <v>88</v>
      </c>
      <c r="C428" s="6" t="s">
        <v>1429</v>
      </c>
      <c r="D428" s="6" t="s">
        <v>1124</v>
      </c>
      <c r="E428" s="6" t="s">
        <v>307</v>
      </c>
      <c r="F428" s="6" t="s">
        <v>91</v>
      </c>
      <c r="G428" s="6" t="s">
        <v>557</v>
      </c>
      <c r="H428" s="6" t="s">
        <v>586</v>
      </c>
      <c r="J428" s="1" t="str">
        <f t="shared" si="196"/>
        <v>001011</v>
      </c>
      <c r="K428" s="1">
        <f t="shared" si="197"/>
        <v>3</v>
      </c>
      <c r="L428" s="6" t="str">
        <f t="shared" si="198"/>
        <v>00000</v>
      </c>
      <c r="M428" s="1">
        <f t="shared" si="199"/>
        <v>19</v>
      </c>
      <c r="N428" s="6" t="str">
        <f t="shared" si="200"/>
        <v>00</v>
      </c>
      <c r="O428" s="1">
        <f t="shared" si="201"/>
        <v>10</v>
      </c>
      <c r="P428" s="1">
        <f>IF(HEX2DEC(LEFT(E428,4))&gt;=32768,HEX2DEC(LEFT(E428,4))-65536,HEX2DEC(LEFT(E428,4)))/Codes!$N$2</f>
        <v>3.2</v>
      </c>
      <c r="Q428" s="1">
        <f>IF(HEX2DEC(RIGHT(E428,4))&gt;=32768,HEX2DEC(RIGHT(E428,4))-65536,HEX2DEC(RIGHT(E428,4)))/Codes!$N$2</f>
        <v>0</v>
      </c>
      <c r="R428" s="1">
        <f>IF(HEX2DEC(LEFT(F428,4))&gt;=32768,HEX2DEC(LEFT(F428,4))-65536,HEX2DEC(LEFT(F428,4)))/Codes!$N$2</f>
        <v>0</v>
      </c>
      <c r="S428" s="1">
        <f>IF(HEX2DEC(RIGHT(F428,4))&gt;=32768,HEX2DEC(RIGHT(F428,4))-65536,HEX2DEC(RIGHT(F428,4)))/Codes!$N$2</f>
        <v>0</v>
      </c>
      <c r="T428" s="18">
        <f t="shared" si="202"/>
        <v>361</v>
      </c>
      <c r="U428" s="1">
        <f t="shared" si="203"/>
        <v>100</v>
      </c>
      <c r="V428" s="1">
        <f t="shared" si="204"/>
        <v>0</v>
      </c>
      <c r="W428" s="1" t="str">
        <f t="shared" si="205"/>
        <v>101</v>
      </c>
      <c r="X428" s="1">
        <f t="shared" si="206"/>
        <v>3</v>
      </c>
      <c r="Y428" s="1">
        <f t="shared" si="207"/>
        <v>8</v>
      </c>
      <c r="Z428" s="1" t="str">
        <f>VLOOKUP(BIN2DEC(MID(HEX2BIN(MID(H428,3,2),8),2,5)),Codes!$E$1:$F$18,2)</f>
        <v>Normal</v>
      </c>
      <c r="AA428" s="6" t="str">
        <f t="shared" si="208"/>
        <v>0</v>
      </c>
      <c r="AB428" s="1">
        <f t="shared" si="209"/>
        <v>4</v>
      </c>
      <c r="AC428" s="1" t="str">
        <f>VLOOKUP(BIN2DEC(RIGHT(HEX2BIN(MID(H428,6,1),4),1)&amp;LEFT(HEX2BIN(MID(H428,7,1),4),1)),Codes!$K$1:$L$5,2)</f>
        <v>M</v>
      </c>
      <c r="AD428" s="1" t="str">
        <f>VLOOKUP(BIN2DEC(RIGHT(HEX2BIN(MID(H428,7,1),4),3)&amp;LEFT(HEX2BIN(MID(H428,8,1),4),2)),Codes!$H$2:$I$33,2)</f>
        <v>Bat</v>
      </c>
      <c r="AE428" s="1" t="str">
        <f t="shared" si="210"/>
        <v>1</v>
      </c>
      <c r="AF428" s="1" t="str">
        <f t="shared" si="211"/>
        <v>1</v>
      </c>
      <c r="AH428" s="6">
        <f t="shared" si="212"/>
        <v>37</v>
      </c>
    </row>
    <row r="429" spans="1:34">
      <c r="A429" s="1" t="s">
        <v>1414</v>
      </c>
      <c r="B429" s="1" t="s">
        <v>88</v>
      </c>
      <c r="C429" s="6" t="s">
        <v>1430</v>
      </c>
      <c r="D429" s="6" t="s">
        <v>1216</v>
      </c>
      <c r="E429" s="6" t="s">
        <v>307</v>
      </c>
      <c r="F429" s="6" t="s">
        <v>91</v>
      </c>
      <c r="G429" s="6" t="s">
        <v>557</v>
      </c>
      <c r="H429" s="6" t="s">
        <v>1415</v>
      </c>
      <c r="J429" s="1" t="str">
        <f t="shared" si="196"/>
        <v>001011</v>
      </c>
      <c r="K429" s="1">
        <f t="shared" si="197"/>
        <v>3</v>
      </c>
      <c r="L429" s="6" t="str">
        <f t="shared" si="198"/>
        <v>00000</v>
      </c>
      <c r="M429" s="1">
        <f t="shared" si="199"/>
        <v>19</v>
      </c>
      <c r="N429" s="6" t="str">
        <f t="shared" si="200"/>
        <v>00</v>
      </c>
      <c r="O429" s="1">
        <f t="shared" si="201"/>
        <v>8</v>
      </c>
      <c r="P429" s="1">
        <f>IF(HEX2DEC(LEFT(E429,4))&gt;=32768,HEX2DEC(LEFT(E429,4))-65536,HEX2DEC(LEFT(E429,4)))/Codes!$N$2</f>
        <v>3.2</v>
      </c>
      <c r="Q429" s="1">
        <f>IF(HEX2DEC(RIGHT(E429,4))&gt;=32768,HEX2DEC(RIGHT(E429,4))-65536,HEX2DEC(RIGHT(E429,4)))/Codes!$N$2</f>
        <v>0</v>
      </c>
      <c r="R429" s="1">
        <f>IF(HEX2DEC(LEFT(F429,4))&gt;=32768,HEX2DEC(LEFT(F429,4))-65536,HEX2DEC(LEFT(F429,4)))/Codes!$N$2</f>
        <v>0</v>
      </c>
      <c r="S429" s="1">
        <f>IF(HEX2DEC(RIGHT(F429,4))&gt;=32768,HEX2DEC(RIGHT(F429,4))-65536,HEX2DEC(RIGHT(F429,4)))/Codes!$N$2</f>
        <v>0</v>
      </c>
      <c r="T429" s="18">
        <f t="shared" si="202"/>
        <v>361</v>
      </c>
      <c r="U429" s="1">
        <f t="shared" si="203"/>
        <v>100</v>
      </c>
      <c r="V429" s="1">
        <f t="shared" si="204"/>
        <v>0</v>
      </c>
      <c r="W429" s="1" t="str">
        <f t="shared" si="205"/>
        <v>101</v>
      </c>
      <c r="X429" s="1">
        <f t="shared" si="206"/>
        <v>3</v>
      </c>
      <c r="Y429" s="1">
        <f t="shared" si="207"/>
        <v>300</v>
      </c>
      <c r="Z429" s="1" t="str">
        <f>VLOOKUP(BIN2DEC(MID(HEX2BIN(MID(H429,3,2),8),2,5)),Codes!$E$1:$F$18,2)</f>
        <v>Normal</v>
      </c>
      <c r="AA429" s="6" t="str">
        <f t="shared" si="208"/>
        <v>0</v>
      </c>
      <c r="AB429" s="1">
        <f t="shared" si="209"/>
        <v>4</v>
      </c>
      <c r="AC429" s="1" t="str">
        <f>VLOOKUP(BIN2DEC(RIGHT(HEX2BIN(MID(H429,6,1),4),1)&amp;LEFT(HEX2BIN(MID(H429,7,1),4),1)),Codes!$K$1:$L$5,2)</f>
        <v>M</v>
      </c>
      <c r="AD429" s="1" t="str">
        <f>VLOOKUP(BIN2DEC(RIGHT(HEX2BIN(MID(H429,7,1),4),3)&amp;LEFT(HEX2BIN(MID(H429,8,1),4),2)),Codes!$H$2:$I$33,2)</f>
        <v>Bat</v>
      </c>
      <c r="AE429" s="1" t="str">
        <f t="shared" si="210"/>
        <v>1</v>
      </c>
      <c r="AF429" s="1" t="str">
        <f t="shared" si="211"/>
        <v>1</v>
      </c>
      <c r="AH429" s="6">
        <f t="shared" si="212"/>
        <v>37</v>
      </c>
    </row>
    <row r="430" spans="1:34">
      <c r="A430" s="1" t="s">
        <v>1416</v>
      </c>
      <c r="B430" s="1" t="s">
        <v>88</v>
      </c>
      <c r="C430" s="6" t="s">
        <v>1431</v>
      </c>
      <c r="D430" s="6" t="s">
        <v>1124</v>
      </c>
      <c r="E430" s="6" t="s">
        <v>307</v>
      </c>
      <c r="F430" s="6" t="s">
        <v>91</v>
      </c>
      <c r="G430" s="6" t="s">
        <v>557</v>
      </c>
      <c r="H430" s="6" t="s">
        <v>586</v>
      </c>
      <c r="J430" s="1" t="str">
        <f t="shared" si="196"/>
        <v>001011</v>
      </c>
      <c r="K430" s="1">
        <f t="shared" si="197"/>
        <v>3</v>
      </c>
      <c r="L430" s="6" t="str">
        <f t="shared" si="198"/>
        <v>00000</v>
      </c>
      <c r="M430" s="1">
        <f t="shared" si="199"/>
        <v>19</v>
      </c>
      <c r="N430" s="6" t="str">
        <f t="shared" si="200"/>
        <v>00</v>
      </c>
      <c r="O430" s="1">
        <f t="shared" si="201"/>
        <v>10</v>
      </c>
      <c r="P430" s="1">
        <f>IF(HEX2DEC(LEFT(E430,4))&gt;=32768,HEX2DEC(LEFT(E430,4))-65536,HEX2DEC(LEFT(E430,4)))/Codes!$N$2</f>
        <v>3.2</v>
      </c>
      <c r="Q430" s="1">
        <f>IF(HEX2DEC(RIGHT(E430,4))&gt;=32768,HEX2DEC(RIGHT(E430,4))-65536,HEX2DEC(RIGHT(E430,4)))/Codes!$N$2</f>
        <v>0</v>
      </c>
      <c r="R430" s="1">
        <f>IF(HEX2DEC(LEFT(F430,4))&gt;=32768,HEX2DEC(LEFT(F430,4))-65536,HEX2DEC(LEFT(F430,4)))/Codes!$N$2</f>
        <v>0</v>
      </c>
      <c r="S430" s="1">
        <f>IF(HEX2DEC(RIGHT(F430,4))&gt;=32768,HEX2DEC(RIGHT(F430,4))-65536,HEX2DEC(RIGHT(F430,4)))/Codes!$N$2</f>
        <v>0</v>
      </c>
      <c r="T430" s="18">
        <f t="shared" si="202"/>
        <v>361</v>
      </c>
      <c r="U430" s="1">
        <f t="shared" si="203"/>
        <v>100</v>
      </c>
      <c r="V430" s="1">
        <f t="shared" si="204"/>
        <v>0</v>
      </c>
      <c r="W430" s="1" t="str">
        <f t="shared" si="205"/>
        <v>101</v>
      </c>
      <c r="X430" s="1">
        <f t="shared" si="206"/>
        <v>3</v>
      </c>
      <c r="Y430" s="1">
        <f t="shared" si="207"/>
        <v>8</v>
      </c>
      <c r="Z430" s="1" t="str">
        <f>VLOOKUP(BIN2DEC(MID(HEX2BIN(MID(H430,3,2),8),2,5)),Codes!$E$1:$F$18,2)</f>
        <v>Normal</v>
      </c>
      <c r="AA430" s="6" t="str">
        <f t="shared" si="208"/>
        <v>0</v>
      </c>
      <c r="AB430" s="1">
        <f t="shared" si="209"/>
        <v>4</v>
      </c>
      <c r="AC430" s="1" t="str">
        <f>VLOOKUP(BIN2DEC(RIGHT(HEX2BIN(MID(H430,6,1),4),1)&amp;LEFT(HEX2BIN(MID(H430,7,1),4),1)),Codes!$K$1:$L$5,2)</f>
        <v>M</v>
      </c>
      <c r="AD430" s="1" t="str">
        <f>VLOOKUP(BIN2DEC(RIGHT(HEX2BIN(MID(H430,7,1),4),3)&amp;LEFT(HEX2BIN(MID(H430,8,1),4),2)),Codes!$H$2:$I$33,2)</f>
        <v>Bat</v>
      </c>
      <c r="AE430" s="1" t="str">
        <f t="shared" si="210"/>
        <v>1</v>
      </c>
      <c r="AF430" s="1" t="str">
        <f t="shared" si="211"/>
        <v>1</v>
      </c>
      <c r="AH430" s="6">
        <f t="shared" si="212"/>
        <v>37</v>
      </c>
    </row>
    <row r="431" spans="1:34">
      <c r="A431" s="1" t="s">
        <v>1417</v>
      </c>
      <c r="B431" s="1" t="s">
        <v>88</v>
      </c>
      <c r="C431" s="6" t="s">
        <v>1870</v>
      </c>
      <c r="D431" s="6" t="s">
        <v>1412</v>
      </c>
      <c r="E431" s="6" t="s">
        <v>307</v>
      </c>
      <c r="F431" s="6" t="s">
        <v>91</v>
      </c>
      <c r="G431" s="6" t="s">
        <v>629</v>
      </c>
      <c r="H431" s="6" t="s">
        <v>630</v>
      </c>
      <c r="J431" s="1" t="str">
        <f t="shared" si="196"/>
        <v>001011</v>
      </c>
      <c r="K431" s="1">
        <f t="shared" si="197"/>
        <v>3</v>
      </c>
      <c r="L431" s="6" t="str">
        <f t="shared" si="198"/>
        <v>00000</v>
      </c>
      <c r="M431" s="1">
        <f t="shared" si="199"/>
        <v>19</v>
      </c>
      <c r="N431" s="6" t="str">
        <f t="shared" si="200"/>
        <v>00</v>
      </c>
      <c r="O431" s="1">
        <f t="shared" si="201"/>
        <v>6</v>
      </c>
      <c r="P431" s="1">
        <f>IF(HEX2DEC(LEFT(E431,4))&gt;=32768,HEX2DEC(LEFT(E431,4))-65536,HEX2DEC(LEFT(E431,4)))/Codes!$N$2</f>
        <v>3.2</v>
      </c>
      <c r="Q431" s="1">
        <f>IF(HEX2DEC(RIGHT(E431,4))&gt;=32768,HEX2DEC(RIGHT(E431,4))-65536,HEX2DEC(RIGHT(E431,4)))/Codes!$N$2</f>
        <v>0</v>
      </c>
      <c r="R431" s="1">
        <f>IF(HEX2DEC(LEFT(F431,4))&gt;=32768,HEX2DEC(LEFT(F431,4))-65536,HEX2DEC(LEFT(F431,4)))/Codes!$N$2</f>
        <v>0</v>
      </c>
      <c r="S431" s="1">
        <f>IF(HEX2DEC(RIGHT(F431,4))&gt;=32768,HEX2DEC(RIGHT(F431,4))-65536,HEX2DEC(RIGHT(F431,4)))/Codes!$N$2</f>
        <v>0</v>
      </c>
      <c r="T431" s="18">
        <f t="shared" si="202"/>
        <v>60</v>
      </c>
      <c r="U431" s="1">
        <f t="shared" si="203"/>
        <v>100</v>
      </c>
      <c r="V431" s="1">
        <f t="shared" si="204"/>
        <v>0</v>
      </c>
      <c r="W431" s="1" t="str">
        <f t="shared" si="205"/>
        <v>101</v>
      </c>
      <c r="X431" s="1">
        <f t="shared" si="206"/>
        <v>3</v>
      </c>
      <c r="Y431" s="1">
        <f t="shared" si="207"/>
        <v>5</v>
      </c>
      <c r="Z431" s="1" t="str">
        <f>VLOOKUP(BIN2DEC(MID(HEX2BIN(MID(H431,3,2),8),2,5)),Codes!$E$1:$F$18,2)</f>
        <v>Slash</v>
      </c>
      <c r="AA431" s="6" t="str">
        <f t="shared" si="208"/>
        <v>0</v>
      </c>
      <c r="AB431" s="1">
        <f t="shared" si="209"/>
        <v>2</v>
      </c>
      <c r="AC431" s="1" t="str">
        <f>VLOOKUP(BIN2DEC(RIGHT(HEX2BIN(MID(H431,6,1),4),1)&amp;LEFT(HEX2BIN(MID(H431,7,1),4),1)),Codes!$K$1:$L$5,2)</f>
        <v>M</v>
      </c>
      <c r="AD431" s="1" t="str">
        <f>VLOOKUP(BIN2DEC(RIGHT(HEX2BIN(MID(H431,7,1),4),3)&amp;LEFT(HEX2BIN(MID(H431,8,1),4),2)),Codes!$H$2:$I$33,2)</f>
        <v>Kick</v>
      </c>
      <c r="AE431" s="1" t="str">
        <f t="shared" si="210"/>
        <v>1</v>
      </c>
      <c r="AF431" s="1" t="str">
        <f t="shared" si="211"/>
        <v>1</v>
      </c>
      <c r="AH431" s="6">
        <f t="shared" si="212"/>
        <v>34</v>
      </c>
    </row>
    <row r="432" spans="1:34">
      <c r="A432" s="1" t="s">
        <v>1418</v>
      </c>
      <c r="B432" s="1" t="s">
        <v>88</v>
      </c>
      <c r="C432" s="6" t="s">
        <v>1871</v>
      </c>
      <c r="D432" s="6" t="s">
        <v>1419</v>
      </c>
      <c r="E432" s="6" t="s">
        <v>307</v>
      </c>
      <c r="F432" s="6" t="s">
        <v>91</v>
      </c>
      <c r="G432" s="6" t="s">
        <v>629</v>
      </c>
      <c r="H432" s="6" t="s">
        <v>633</v>
      </c>
      <c r="J432" s="1" t="str">
        <f t="shared" ref="J432:J495" si="213">LEFT(HEX2BIN(LEFT(D432,2),8),6)</f>
        <v>001011</v>
      </c>
      <c r="K432" s="1">
        <f t="shared" ref="K432:K495" si="214">BIN2DEC(MID(HEX2BIN(MID(D432,2,2),8),3,3))</f>
        <v>3</v>
      </c>
      <c r="L432" s="6" t="str">
        <f t="shared" ref="L432:L495" si="215">MID(HEX2BIN(MID(D432,3,2),8),2,5)</f>
        <v>00000</v>
      </c>
      <c r="M432" s="1">
        <f t="shared" ref="M432:M495" si="216">ROUNDDOWN(HEX2DEC(MID(D432,4,3))/8,0)</f>
        <v>19</v>
      </c>
      <c r="N432" s="6" t="str">
        <f t="shared" ref="N432:N495" si="217">MID(HEX2BIN(MID(D432,6,1),4),2,2)</f>
        <v>00</v>
      </c>
      <c r="O432" s="1">
        <f t="shared" ref="O432:O495" si="218">HEX2DEC(MID(D432,7,2))</f>
        <v>13</v>
      </c>
      <c r="P432" s="1">
        <f>IF(HEX2DEC(LEFT(E432,4))&gt;=32768,HEX2DEC(LEFT(E432,4))-65536,HEX2DEC(LEFT(E432,4)))/Codes!$N$2</f>
        <v>3.2</v>
      </c>
      <c r="Q432" s="1">
        <f>IF(HEX2DEC(RIGHT(E432,4))&gt;=32768,HEX2DEC(RIGHT(E432,4))-65536,HEX2DEC(RIGHT(E432,4)))/Codes!$N$2</f>
        <v>0</v>
      </c>
      <c r="R432" s="1">
        <f>IF(HEX2DEC(LEFT(F432,4))&gt;=32768,HEX2DEC(LEFT(F432,4))-65536,HEX2DEC(LEFT(F432,4)))/Codes!$N$2</f>
        <v>0</v>
      </c>
      <c r="S432" s="1">
        <f>IF(HEX2DEC(RIGHT(F432,4))&gt;=32768,HEX2DEC(RIGHT(F432,4))-65536,HEX2DEC(RIGHT(F432,4)))/Codes!$N$2</f>
        <v>0</v>
      </c>
      <c r="T432" s="18">
        <f t="shared" ref="T432:T495" si="219">ROUNDDOWN(HEX2DEC(LEFT(G432,3))/8,0)</f>
        <v>60</v>
      </c>
      <c r="U432" s="1">
        <f t="shared" ref="U432:U495" si="220">ROUNDDOWN(HEX2DEC(MID(G432,3,3))/4,0)-(512*ROUNDDOWN(HEX2DEC(MID(G432,3,1))/8,0))</f>
        <v>100</v>
      </c>
      <c r="V432" s="1">
        <f t="shared" ref="V432:V495" si="221">RIGHT(HEX2BIN(MID(G432,5,1),4),2)*128+HEX2DEC(MID(G432,6,1))*8+LEFT(HEX2BIN(MID(G432,7,1),4),3)</f>
        <v>0</v>
      </c>
      <c r="W432" s="1" t="str">
        <f t="shared" ref="W432:W495" si="222">MID(HEX2BIN(MID(G432,7,2),8),4,3)</f>
        <v>101</v>
      </c>
      <c r="X432" s="1">
        <f t="shared" ref="X432:X495" si="223">BIN2DEC(RIGHT(HEX2BIN(RIGHT(G432,1),4),2))</f>
        <v>3</v>
      </c>
      <c r="Y432" s="1">
        <f t="shared" ref="Y432:Y495" si="224">ROUNDDOWN(HEX2DEC(LEFT(H432,3))/8,0)</f>
        <v>10</v>
      </c>
      <c r="Z432" s="1" t="str">
        <f>VLOOKUP(BIN2DEC(MID(HEX2BIN(MID(H432,3,2),8),2,5)),Codes!$E$1:$F$18,2)</f>
        <v>Slash</v>
      </c>
      <c r="AA432" s="6" t="str">
        <f t="shared" ref="AA432:AA495" si="225">MID(HEX2BIN(MID(H432,4,1),4),3,1)</f>
        <v>0</v>
      </c>
      <c r="AB432" s="1">
        <f t="shared" ref="AB432:AB495" si="226">(MOD(HEX2DEC(MID(H432,4,1)),2))*64+ROUNDDOWN(HEX2DEC(MID(H432,5,2))/4,0)</f>
        <v>4</v>
      </c>
      <c r="AC432" s="1" t="str">
        <f>VLOOKUP(BIN2DEC(RIGHT(HEX2BIN(MID(H432,6,1),4),1)&amp;LEFT(HEX2BIN(MID(H432,7,1),4),1)),Codes!$K$1:$L$5,2)</f>
        <v>L</v>
      </c>
      <c r="AD432" s="1" t="str">
        <f>VLOOKUP(BIN2DEC(RIGHT(HEX2BIN(MID(H432,7,1),4),3)&amp;LEFT(HEX2BIN(MID(H432,8,1),4),2)),Codes!$H$2:$I$33,2)</f>
        <v>Kick</v>
      </c>
      <c r="AE432" s="1" t="str">
        <f t="shared" ref="AE432:AE495" si="227">MID(HEX2BIN(RIGHT(H432,1),4),3,1)</f>
        <v>1</v>
      </c>
      <c r="AF432" s="1" t="str">
        <f t="shared" ref="AF432:AF495" si="228">RIGHT(HEX2BIN(RIGHT(H432,1),4),1)</f>
        <v>1</v>
      </c>
      <c r="AH432" s="6">
        <f t="shared" ref="AH432:AH495" si="229">ROUNDDOWN(HEX2DEC(MID(H432,6,3))/4,0)-(256*ROUNDDOWN(HEX2DEC(MID(H432,6,1))/4,0))</f>
        <v>66</v>
      </c>
    </row>
    <row r="433" spans="1:34">
      <c r="A433" s="1" t="s">
        <v>1420</v>
      </c>
      <c r="B433" s="1" t="s">
        <v>88</v>
      </c>
      <c r="C433" s="6" t="s">
        <v>1872</v>
      </c>
      <c r="D433" s="6" t="s">
        <v>1421</v>
      </c>
      <c r="E433" s="6" t="s">
        <v>307</v>
      </c>
      <c r="F433" s="6" t="s">
        <v>91</v>
      </c>
      <c r="G433" s="6" t="s">
        <v>629</v>
      </c>
      <c r="H433" s="6" t="s">
        <v>785</v>
      </c>
      <c r="J433" s="1" t="str">
        <f t="shared" si="213"/>
        <v>001011</v>
      </c>
      <c r="K433" s="1">
        <f t="shared" si="214"/>
        <v>3</v>
      </c>
      <c r="L433" s="6" t="str">
        <f t="shared" si="215"/>
        <v>00000</v>
      </c>
      <c r="M433" s="1">
        <f t="shared" si="216"/>
        <v>19</v>
      </c>
      <c r="N433" s="6" t="str">
        <f t="shared" si="217"/>
        <v>00</v>
      </c>
      <c r="O433" s="1">
        <f t="shared" si="218"/>
        <v>18</v>
      </c>
      <c r="P433" s="1">
        <f>IF(HEX2DEC(LEFT(E433,4))&gt;=32768,HEX2DEC(LEFT(E433,4))-65536,HEX2DEC(LEFT(E433,4)))/Codes!$N$2</f>
        <v>3.2</v>
      </c>
      <c r="Q433" s="1">
        <f>IF(HEX2DEC(RIGHT(E433,4))&gt;=32768,HEX2DEC(RIGHT(E433,4))-65536,HEX2DEC(RIGHT(E433,4)))/Codes!$N$2</f>
        <v>0</v>
      </c>
      <c r="R433" s="1">
        <f>IF(HEX2DEC(LEFT(F433,4))&gt;=32768,HEX2DEC(LEFT(F433,4))-65536,HEX2DEC(LEFT(F433,4)))/Codes!$N$2</f>
        <v>0</v>
      </c>
      <c r="S433" s="1">
        <f>IF(HEX2DEC(RIGHT(F433,4))&gt;=32768,HEX2DEC(RIGHT(F433,4))-65536,HEX2DEC(RIGHT(F433,4)))/Codes!$N$2</f>
        <v>0</v>
      </c>
      <c r="T433" s="18">
        <f t="shared" si="219"/>
        <v>60</v>
      </c>
      <c r="U433" s="1">
        <f t="shared" si="220"/>
        <v>100</v>
      </c>
      <c r="V433" s="1">
        <f t="shared" si="221"/>
        <v>0</v>
      </c>
      <c r="W433" s="1" t="str">
        <f t="shared" si="222"/>
        <v>101</v>
      </c>
      <c r="X433" s="1">
        <f t="shared" si="223"/>
        <v>3</v>
      </c>
      <c r="Y433" s="1">
        <f t="shared" si="224"/>
        <v>24</v>
      </c>
      <c r="Z433" s="1" t="str">
        <f>VLOOKUP(BIN2DEC(MID(HEX2BIN(MID(H433,3,2),8),2,5)),Codes!$E$1:$F$18,2)</f>
        <v>Slash</v>
      </c>
      <c r="AA433" s="6" t="str">
        <f t="shared" si="225"/>
        <v>0</v>
      </c>
      <c r="AB433" s="1">
        <f t="shared" si="226"/>
        <v>6</v>
      </c>
      <c r="AC433" s="1" t="str">
        <f>VLOOKUP(BIN2DEC(RIGHT(HEX2BIN(MID(H433,6,1),4),1)&amp;LEFT(HEX2BIN(MID(H433,7,1),4),1)),Codes!$K$1:$L$5,2)</f>
        <v>L</v>
      </c>
      <c r="AD433" s="1" t="str">
        <f>VLOOKUP(BIN2DEC(RIGHT(HEX2BIN(MID(H433,7,1),4),3)&amp;LEFT(HEX2BIN(MID(H433,8,1),4),2)),Codes!$H$2:$I$33,2)</f>
        <v>Kick</v>
      </c>
      <c r="AE433" s="1" t="str">
        <f t="shared" si="227"/>
        <v>1</v>
      </c>
      <c r="AF433" s="1" t="str">
        <f t="shared" si="228"/>
        <v>1</v>
      </c>
      <c r="AH433" s="6">
        <f t="shared" si="229"/>
        <v>66</v>
      </c>
    </row>
    <row r="434" spans="1:34">
      <c r="A434" s="1" t="s">
        <v>1422</v>
      </c>
      <c r="B434" s="1" t="s">
        <v>88</v>
      </c>
      <c r="C434" s="6" t="s">
        <v>1873</v>
      </c>
      <c r="D434" s="6" t="s">
        <v>1407</v>
      </c>
      <c r="E434" s="6" t="s">
        <v>307</v>
      </c>
      <c r="F434" s="6" t="s">
        <v>91</v>
      </c>
      <c r="G434" s="6" t="s">
        <v>629</v>
      </c>
      <c r="H434" s="6" t="s">
        <v>647</v>
      </c>
      <c r="J434" s="1" t="str">
        <f t="shared" si="213"/>
        <v>001011</v>
      </c>
      <c r="K434" s="1">
        <f t="shared" si="214"/>
        <v>3</v>
      </c>
      <c r="L434" s="6" t="str">
        <f t="shared" si="215"/>
        <v>00000</v>
      </c>
      <c r="M434" s="1">
        <f t="shared" si="216"/>
        <v>19</v>
      </c>
      <c r="N434" s="6" t="str">
        <f t="shared" si="217"/>
        <v>00</v>
      </c>
      <c r="O434" s="1">
        <f t="shared" si="218"/>
        <v>11</v>
      </c>
      <c r="P434" s="1">
        <f>IF(HEX2DEC(LEFT(E434,4))&gt;=32768,HEX2DEC(LEFT(E434,4))-65536,HEX2DEC(LEFT(E434,4)))/Codes!$N$2</f>
        <v>3.2</v>
      </c>
      <c r="Q434" s="1">
        <f>IF(HEX2DEC(RIGHT(E434,4))&gt;=32768,HEX2DEC(RIGHT(E434,4))-65536,HEX2DEC(RIGHT(E434,4)))/Codes!$N$2</f>
        <v>0</v>
      </c>
      <c r="R434" s="1">
        <f>IF(HEX2DEC(LEFT(F434,4))&gt;=32768,HEX2DEC(LEFT(F434,4))-65536,HEX2DEC(LEFT(F434,4)))/Codes!$N$2</f>
        <v>0</v>
      </c>
      <c r="S434" s="1">
        <f>IF(HEX2DEC(RIGHT(F434,4))&gt;=32768,HEX2DEC(RIGHT(F434,4))-65536,HEX2DEC(RIGHT(F434,4)))/Codes!$N$2</f>
        <v>0</v>
      </c>
      <c r="T434" s="18">
        <f t="shared" si="219"/>
        <v>60</v>
      </c>
      <c r="U434" s="1">
        <f t="shared" si="220"/>
        <v>100</v>
      </c>
      <c r="V434" s="1">
        <f t="shared" si="221"/>
        <v>0</v>
      </c>
      <c r="W434" s="1" t="str">
        <f t="shared" si="222"/>
        <v>101</v>
      </c>
      <c r="X434" s="1">
        <f t="shared" si="223"/>
        <v>3</v>
      </c>
      <c r="Y434" s="1">
        <f t="shared" si="224"/>
        <v>8</v>
      </c>
      <c r="Z434" s="1" t="str">
        <f>VLOOKUP(BIN2DEC(MID(HEX2BIN(MID(H434,3,2),8),2,5)),Codes!$E$1:$F$18,2)</f>
        <v>Slash</v>
      </c>
      <c r="AA434" s="6" t="str">
        <f t="shared" si="225"/>
        <v>0</v>
      </c>
      <c r="AB434" s="1">
        <f t="shared" si="226"/>
        <v>0</v>
      </c>
      <c r="AC434" s="1" t="str">
        <f>VLOOKUP(BIN2DEC(RIGHT(HEX2BIN(MID(H434,6,1),4),1)&amp;LEFT(HEX2BIN(MID(H434,7,1),4),1)),Codes!$K$1:$L$5,2)</f>
        <v>L</v>
      </c>
      <c r="AD434" s="1" t="str">
        <f>VLOOKUP(BIN2DEC(RIGHT(HEX2BIN(MID(H434,7,1),4),3)&amp;LEFT(HEX2BIN(MID(H434,8,1),4),2)),Codes!$H$2:$I$33,2)</f>
        <v>Kick</v>
      </c>
      <c r="AE434" s="1" t="str">
        <f t="shared" si="227"/>
        <v>1</v>
      </c>
      <c r="AF434" s="1" t="str">
        <f t="shared" si="228"/>
        <v>1</v>
      </c>
      <c r="AH434" s="6">
        <f t="shared" si="229"/>
        <v>66</v>
      </c>
    </row>
    <row r="435" spans="1:34">
      <c r="A435" s="1" t="s">
        <v>1423</v>
      </c>
      <c r="B435" s="1" t="s">
        <v>88</v>
      </c>
      <c r="C435" s="6" t="s">
        <v>817</v>
      </c>
      <c r="D435" s="6" t="s">
        <v>1205</v>
      </c>
      <c r="E435" s="6" t="s">
        <v>307</v>
      </c>
      <c r="F435" s="6" t="s">
        <v>91</v>
      </c>
      <c r="G435" s="6" t="s">
        <v>650</v>
      </c>
      <c r="H435" s="6" t="s">
        <v>651</v>
      </c>
      <c r="J435" s="1" t="str">
        <f t="shared" si="213"/>
        <v>001011</v>
      </c>
      <c r="K435" s="1">
        <f t="shared" si="214"/>
        <v>3</v>
      </c>
      <c r="L435" s="6" t="str">
        <f t="shared" si="215"/>
        <v>00000</v>
      </c>
      <c r="M435" s="1">
        <f t="shared" si="216"/>
        <v>19</v>
      </c>
      <c r="N435" s="6" t="str">
        <f t="shared" si="217"/>
        <v>00</v>
      </c>
      <c r="O435" s="1">
        <f t="shared" si="218"/>
        <v>2</v>
      </c>
      <c r="P435" s="1">
        <f>IF(HEX2DEC(LEFT(E435,4))&gt;=32768,HEX2DEC(LEFT(E435,4))-65536,HEX2DEC(LEFT(E435,4)))/Codes!$N$2</f>
        <v>3.2</v>
      </c>
      <c r="Q435" s="1">
        <f>IF(HEX2DEC(RIGHT(E435,4))&gt;=32768,HEX2DEC(RIGHT(E435,4))-65536,HEX2DEC(RIGHT(E435,4)))/Codes!$N$2</f>
        <v>0</v>
      </c>
      <c r="R435" s="1">
        <f>IF(HEX2DEC(LEFT(F435,4))&gt;=32768,HEX2DEC(LEFT(F435,4))-65536,HEX2DEC(LEFT(F435,4)))/Codes!$N$2</f>
        <v>0</v>
      </c>
      <c r="S435" s="1">
        <f>IF(HEX2DEC(RIGHT(F435,4))&gt;=32768,HEX2DEC(RIGHT(F435,4))-65536,HEX2DEC(RIGHT(F435,4)))/Codes!$N$2</f>
        <v>0</v>
      </c>
      <c r="T435" s="18">
        <f t="shared" si="219"/>
        <v>174</v>
      </c>
      <c r="U435" s="1">
        <f t="shared" si="220"/>
        <v>100</v>
      </c>
      <c r="V435" s="1">
        <f t="shared" si="221"/>
        <v>9</v>
      </c>
      <c r="W435" s="1" t="str">
        <f t="shared" si="222"/>
        <v>101</v>
      </c>
      <c r="X435" s="1">
        <f t="shared" si="223"/>
        <v>3</v>
      </c>
      <c r="Y435" s="1">
        <f t="shared" si="224"/>
        <v>0</v>
      </c>
      <c r="Z435" s="1" t="str">
        <f>VLOOKUP(BIN2DEC(MID(HEX2BIN(MID(H435,3,2),8),2,5)),Codes!$E$1:$F$18,2)</f>
        <v>Normal</v>
      </c>
      <c r="AA435" s="6" t="str">
        <f t="shared" si="225"/>
        <v>0</v>
      </c>
      <c r="AB435" s="1">
        <f t="shared" si="226"/>
        <v>10</v>
      </c>
      <c r="AC435" s="1" t="str">
        <f>VLOOKUP(BIN2DEC(RIGHT(HEX2BIN(MID(H435,6,1),4),1)&amp;LEFT(HEX2BIN(MID(H435,7,1),4),1)),Codes!$K$1:$L$5,2)</f>
        <v>L</v>
      </c>
      <c r="AD435" s="1" t="str">
        <f>VLOOKUP(BIN2DEC(RIGHT(HEX2BIN(MID(H435,7,1),4),3)&amp;LEFT(HEX2BIN(MID(H435,8,1),4),2)),Codes!$H$2:$I$33,2)</f>
        <v>Paper</v>
      </c>
      <c r="AE435" s="1" t="str">
        <f t="shared" si="227"/>
        <v>1</v>
      </c>
      <c r="AF435" s="1" t="str">
        <f t="shared" si="228"/>
        <v>1</v>
      </c>
      <c r="AH435" s="6">
        <f t="shared" si="229"/>
        <v>70</v>
      </c>
    </row>
    <row r="436" spans="1:34">
      <c r="A436" s="1" t="s">
        <v>1432</v>
      </c>
      <c r="B436" s="1" t="s">
        <v>88</v>
      </c>
      <c r="C436" s="6" t="s">
        <v>818</v>
      </c>
      <c r="D436" s="6" t="s">
        <v>1405</v>
      </c>
      <c r="E436" s="6" t="s">
        <v>307</v>
      </c>
      <c r="F436" s="6" t="s">
        <v>91</v>
      </c>
      <c r="G436" s="6" t="s">
        <v>654</v>
      </c>
      <c r="H436" s="6" t="s">
        <v>655</v>
      </c>
      <c r="J436" s="1" t="str">
        <f t="shared" si="213"/>
        <v>001011</v>
      </c>
      <c r="K436" s="1">
        <f t="shared" si="214"/>
        <v>3</v>
      </c>
      <c r="L436" s="6" t="str">
        <f t="shared" si="215"/>
        <v>00000</v>
      </c>
      <c r="M436" s="1">
        <f t="shared" si="216"/>
        <v>19</v>
      </c>
      <c r="N436" s="6" t="str">
        <f t="shared" si="217"/>
        <v>00</v>
      </c>
      <c r="O436" s="1">
        <f t="shared" si="218"/>
        <v>7</v>
      </c>
      <c r="P436" s="1">
        <f>IF(HEX2DEC(LEFT(E436,4))&gt;=32768,HEX2DEC(LEFT(E436,4))-65536,HEX2DEC(LEFT(E436,4)))/Codes!$N$2</f>
        <v>3.2</v>
      </c>
      <c r="Q436" s="1">
        <f>IF(HEX2DEC(RIGHT(E436,4))&gt;=32768,HEX2DEC(RIGHT(E436,4))-65536,HEX2DEC(RIGHT(E436,4)))/Codes!$N$2</f>
        <v>0</v>
      </c>
      <c r="R436" s="1">
        <f>IF(HEX2DEC(LEFT(F436,4))&gt;=32768,HEX2DEC(LEFT(F436,4))-65536,HEX2DEC(LEFT(F436,4)))/Codes!$N$2</f>
        <v>0</v>
      </c>
      <c r="S436" s="1">
        <f>IF(HEX2DEC(RIGHT(F436,4))&gt;=32768,HEX2DEC(RIGHT(F436,4))-65536,HEX2DEC(RIGHT(F436,4)))/Codes!$N$2</f>
        <v>0</v>
      </c>
      <c r="T436" s="18">
        <f t="shared" si="219"/>
        <v>160</v>
      </c>
      <c r="U436" s="1">
        <f t="shared" si="220"/>
        <v>100</v>
      </c>
      <c r="V436" s="1">
        <f t="shared" si="221"/>
        <v>156</v>
      </c>
      <c r="W436" s="1" t="str">
        <f t="shared" si="222"/>
        <v>101</v>
      </c>
      <c r="X436" s="1">
        <f t="shared" si="223"/>
        <v>3</v>
      </c>
      <c r="Y436" s="1">
        <f t="shared" si="224"/>
        <v>0</v>
      </c>
      <c r="Z436" s="1" t="str">
        <f>VLOOKUP(BIN2DEC(MID(HEX2BIN(MID(H436,3,2),8),2,5)),Codes!$E$1:$F$18,2)</f>
        <v>Normal</v>
      </c>
      <c r="AA436" s="6" t="str">
        <f t="shared" si="225"/>
        <v>0</v>
      </c>
      <c r="AB436" s="1">
        <f t="shared" si="226"/>
        <v>20</v>
      </c>
      <c r="AC436" s="1" t="str">
        <f>VLOOKUP(BIN2DEC(RIGHT(HEX2BIN(MID(H436,6,1),4),1)&amp;LEFT(HEX2BIN(MID(H436,7,1),4),1)),Codes!$K$1:$L$5,2)</f>
        <v>L</v>
      </c>
      <c r="AD436" s="1" t="str">
        <f>VLOOKUP(BIN2DEC(RIGHT(HEX2BIN(MID(H436,7,1),4),3)&amp;LEFT(HEX2BIN(MID(H436,8,1),4),2)),Codes!$H$2:$I$33,2)</f>
        <v>Paper</v>
      </c>
      <c r="AE436" s="1" t="str">
        <f t="shared" si="227"/>
        <v>1</v>
      </c>
      <c r="AF436" s="1" t="str">
        <f t="shared" si="228"/>
        <v>1</v>
      </c>
      <c r="AH436" s="6">
        <f t="shared" si="229"/>
        <v>70</v>
      </c>
    </row>
    <row r="437" spans="1:34">
      <c r="A437" s="1" t="s">
        <v>1433</v>
      </c>
      <c r="B437" s="1" t="s">
        <v>88</v>
      </c>
      <c r="C437" s="6" t="s">
        <v>819</v>
      </c>
      <c r="D437" s="6" t="s">
        <v>1434</v>
      </c>
      <c r="E437" s="6" t="s">
        <v>307</v>
      </c>
      <c r="F437" s="6" t="s">
        <v>91</v>
      </c>
      <c r="G437" s="6" t="s">
        <v>807</v>
      </c>
      <c r="H437" s="6" t="s">
        <v>808</v>
      </c>
      <c r="J437" s="1" t="str">
        <f t="shared" si="213"/>
        <v>001011</v>
      </c>
      <c r="K437" s="1">
        <f t="shared" si="214"/>
        <v>3</v>
      </c>
      <c r="L437" s="6" t="str">
        <f t="shared" si="215"/>
        <v>00000</v>
      </c>
      <c r="M437" s="1">
        <f t="shared" si="216"/>
        <v>19</v>
      </c>
      <c r="N437" s="6" t="str">
        <f t="shared" si="217"/>
        <v>00</v>
      </c>
      <c r="O437" s="1">
        <f t="shared" si="218"/>
        <v>12</v>
      </c>
      <c r="P437" s="1">
        <f>IF(HEX2DEC(LEFT(E437,4))&gt;=32768,HEX2DEC(LEFT(E437,4))-65536,HEX2DEC(LEFT(E437,4)))/Codes!$N$2</f>
        <v>3.2</v>
      </c>
      <c r="Q437" s="1">
        <f>IF(HEX2DEC(RIGHT(E437,4))&gt;=32768,HEX2DEC(RIGHT(E437,4))-65536,HEX2DEC(RIGHT(E437,4)))/Codes!$N$2</f>
        <v>0</v>
      </c>
      <c r="R437" s="1">
        <f>IF(HEX2DEC(LEFT(F437,4))&gt;=32768,HEX2DEC(LEFT(F437,4))-65536,HEX2DEC(LEFT(F437,4)))/Codes!$N$2</f>
        <v>0</v>
      </c>
      <c r="S437" s="1">
        <f>IF(HEX2DEC(RIGHT(F437,4))&gt;=32768,HEX2DEC(RIGHT(F437,4))-65536,HEX2DEC(RIGHT(F437,4)))/Codes!$N$2</f>
        <v>0</v>
      </c>
      <c r="T437" s="18">
        <f t="shared" si="219"/>
        <v>120</v>
      </c>
      <c r="U437" s="1">
        <f t="shared" si="220"/>
        <v>100</v>
      </c>
      <c r="V437" s="1">
        <f t="shared" si="221"/>
        <v>236</v>
      </c>
      <c r="W437" s="1" t="str">
        <f t="shared" si="222"/>
        <v>101</v>
      </c>
      <c r="X437" s="1">
        <f t="shared" si="223"/>
        <v>3</v>
      </c>
      <c r="Y437" s="1">
        <f t="shared" si="224"/>
        <v>0</v>
      </c>
      <c r="Z437" s="1" t="str">
        <f>VLOOKUP(BIN2DEC(MID(HEX2BIN(MID(H437,3,2),8),2,5)),Codes!$E$1:$F$18,2)</f>
        <v>Normal</v>
      </c>
      <c r="AA437" s="6" t="str">
        <f t="shared" si="225"/>
        <v>0</v>
      </c>
      <c r="AB437" s="1">
        <f t="shared" si="226"/>
        <v>100</v>
      </c>
      <c r="AC437" s="1" t="str">
        <f>VLOOKUP(BIN2DEC(RIGHT(HEX2BIN(MID(H437,6,1),4),1)&amp;LEFT(HEX2BIN(MID(H437,7,1),4),1)),Codes!$K$1:$L$5,2)</f>
        <v>L</v>
      </c>
      <c r="AD437" s="1" t="str">
        <f>VLOOKUP(BIN2DEC(RIGHT(HEX2BIN(MID(H437,7,1),4),3)&amp;LEFT(HEX2BIN(MID(H437,8,1),4),2)),Codes!$H$2:$I$33,2)</f>
        <v>Paper</v>
      </c>
      <c r="AE437" s="1" t="str">
        <f t="shared" si="227"/>
        <v>1</v>
      </c>
      <c r="AF437" s="1" t="str">
        <f t="shared" si="228"/>
        <v>1</v>
      </c>
      <c r="AH437" s="6">
        <f t="shared" si="229"/>
        <v>70</v>
      </c>
    </row>
    <row r="438" spans="1:34">
      <c r="A438" s="1" t="s">
        <v>1435</v>
      </c>
      <c r="B438" s="1" t="s">
        <v>88</v>
      </c>
      <c r="C438" s="6" t="s">
        <v>820</v>
      </c>
      <c r="D438" s="6" t="s">
        <v>1412</v>
      </c>
      <c r="E438" s="6" t="s">
        <v>307</v>
      </c>
      <c r="F438" s="6" t="s">
        <v>91</v>
      </c>
      <c r="G438" s="6" t="s">
        <v>678</v>
      </c>
      <c r="H438" s="6" t="s">
        <v>679</v>
      </c>
      <c r="J438" s="1" t="str">
        <f t="shared" si="213"/>
        <v>001011</v>
      </c>
      <c r="K438" s="1">
        <f t="shared" si="214"/>
        <v>3</v>
      </c>
      <c r="L438" s="6" t="str">
        <f t="shared" si="215"/>
        <v>00000</v>
      </c>
      <c r="M438" s="1">
        <f t="shared" si="216"/>
        <v>19</v>
      </c>
      <c r="N438" s="6" t="str">
        <f t="shared" si="217"/>
        <v>00</v>
      </c>
      <c r="O438" s="1">
        <f t="shared" si="218"/>
        <v>6</v>
      </c>
      <c r="P438" s="1">
        <f>IF(HEX2DEC(LEFT(E438,4))&gt;=32768,HEX2DEC(LEFT(E438,4))-65536,HEX2DEC(LEFT(E438,4)))/Codes!$N$2</f>
        <v>3.2</v>
      </c>
      <c r="Q438" s="1">
        <f>IF(HEX2DEC(RIGHT(E438,4))&gt;=32768,HEX2DEC(RIGHT(E438,4))-65536,HEX2DEC(RIGHT(E438,4)))/Codes!$N$2</f>
        <v>0</v>
      </c>
      <c r="R438" s="1">
        <f>IF(HEX2DEC(LEFT(F438,4))&gt;=32768,HEX2DEC(LEFT(F438,4))-65536,HEX2DEC(LEFT(F438,4)))/Codes!$N$2</f>
        <v>0</v>
      </c>
      <c r="S438" s="1">
        <f>IF(HEX2DEC(RIGHT(F438,4))&gt;=32768,HEX2DEC(RIGHT(F438,4))-65536,HEX2DEC(RIGHT(F438,4)))/Codes!$N$2</f>
        <v>0</v>
      </c>
      <c r="T438" s="18">
        <f t="shared" si="219"/>
        <v>120</v>
      </c>
      <c r="U438" s="1">
        <f t="shared" si="220"/>
        <v>100</v>
      </c>
      <c r="V438" s="1">
        <f t="shared" si="221"/>
        <v>80</v>
      </c>
      <c r="W438" s="1" t="str">
        <f t="shared" si="222"/>
        <v>101</v>
      </c>
      <c r="X438" s="1">
        <f t="shared" si="223"/>
        <v>3</v>
      </c>
      <c r="Y438" s="1">
        <f t="shared" si="224"/>
        <v>0</v>
      </c>
      <c r="Z438" s="1" t="str">
        <f>VLOOKUP(BIN2DEC(MID(HEX2BIN(MID(H438,3,2),8),2,5)),Codes!$E$1:$F$18,2)</f>
        <v>Normal</v>
      </c>
      <c r="AA438" s="6" t="str">
        <f t="shared" si="225"/>
        <v>0</v>
      </c>
      <c r="AB438" s="1">
        <f t="shared" si="226"/>
        <v>40</v>
      </c>
      <c r="AC438" s="1" t="str">
        <f>VLOOKUP(BIN2DEC(RIGHT(HEX2BIN(MID(H438,6,1),4),1)&amp;LEFT(HEX2BIN(MID(H438,7,1),4),1)),Codes!$K$1:$L$5,2)</f>
        <v>L</v>
      </c>
      <c r="AD438" s="1" t="str">
        <f>VLOOKUP(BIN2DEC(RIGHT(HEX2BIN(MID(H438,7,1),4),3)&amp;LEFT(HEX2BIN(MID(H438,8,1),4),2)),Codes!$H$2:$I$33,2)</f>
        <v>Paper</v>
      </c>
      <c r="AE438" s="1" t="str">
        <f t="shared" si="227"/>
        <v>1</v>
      </c>
      <c r="AF438" s="1" t="str">
        <f t="shared" si="228"/>
        <v>1</v>
      </c>
      <c r="AH438" s="6">
        <f t="shared" si="229"/>
        <v>70</v>
      </c>
    </row>
    <row r="439" spans="1:34">
      <c r="A439" s="1" t="s">
        <v>1436</v>
      </c>
      <c r="B439" s="1" t="s">
        <v>88</v>
      </c>
      <c r="C439" s="6" t="s">
        <v>1874</v>
      </c>
      <c r="D439" s="6" t="s">
        <v>1124</v>
      </c>
      <c r="E439" s="6" t="s">
        <v>307</v>
      </c>
      <c r="F439" s="6" t="s">
        <v>91</v>
      </c>
      <c r="G439" s="6" t="s">
        <v>557</v>
      </c>
      <c r="H439" s="6" t="s">
        <v>682</v>
      </c>
      <c r="J439" s="1" t="str">
        <f t="shared" si="213"/>
        <v>001011</v>
      </c>
      <c r="K439" s="1">
        <f t="shared" si="214"/>
        <v>3</v>
      </c>
      <c r="L439" s="6" t="str">
        <f t="shared" si="215"/>
        <v>00000</v>
      </c>
      <c r="M439" s="1">
        <f t="shared" si="216"/>
        <v>19</v>
      </c>
      <c r="N439" s="6" t="str">
        <f t="shared" si="217"/>
        <v>00</v>
      </c>
      <c r="O439" s="1">
        <f t="shared" si="218"/>
        <v>10</v>
      </c>
      <c r="P439" s="1">
        <f>IF(HEX2DEC(LEFT(E439,4))&gt;=32768,HEX2DEC(LEFT(E439,4))-65536,HEX2DEC(LEFT(E439,4)))/Codes!$N$2</f>
        <v>3.2</v>
      </c>
      <c r="Q439" s="1">
        <f>IF(HEX2DEC(RIGHT(E439,4))&gt;=32768,HEX2DEC(RIGHT(E439,4))-65536,HEX2DEC(RIGHT(E439,4)))/Codes!$N$2</f>
        <v>0</v>
      </c>
      <c r="R439" s="1">
        <f>IF(HEX2DEC(LEFT(F439,4))&gt;=32768,HEX2DEC(LEFT(F439,4))-65536,HEX2DEC(LEFT(F439,4)))/Codes!$N$2</f>
        <v>0</v>
      </c>
      <c r="S439" s="1">
        <f>IF(HEX2DEC(RIGHT(F439,4))&gt;=32768,HEX2DEC(RIGHT(F439,4))-65536,HEX2DEC(RIGHT(F439,4)))/Codes!$N$2</f>
        <v>0</v>
      </c>
      <c r="T439" s="18">
        <f t="shared" si="219"/>
        <v>361</v>
      </c>
      <c r="U439" s="1">
        <f t="shared" si="220"/>
        <v>100</v>
      </c>
      <c r="V439" s="1">
        <f t="shared" si="221"/>
        <v>0</v>
      </c>
      <c r="W439" s="1" t="str">
        <f t="shared" si="222"/>
        <v>101</v>
      </c>
      <c r="X439" s="1">
        <f t="shared" si="223"/>
        <v>3</v>
      </c>
      <c r="Y439" s="1">
        <f t="shared" si="224"/>
        <v>5</v>
      </c>
      <c r="Z439" s="1" t="str">
        <f>VLOOKUP(BIN2DEC(MID(HEX2BIN(MID(H439,3,2),8),2,5)),Codes!$E$1:$F$18,2)</f>
        <v>Normal</v>
      </c>
      <c r="AA439" s="6" t="str">
        <f t="shared" si="225"/>
        <v>0</v>
      </c>
      <c r="AB439" s="1">
        <f t="shared" si="226"/>
        <v>2</v>
      </c>
      <c r="AC439" s="1" t="str">
        <f>VLOOKUP(BIN2DEC(RIGHT(HEX2BIN(MID(H439,6,1),4),1)&amp;LEFT(HEX2BIN(MID(H439,7,1),4),1)),Codes!$K$1:$L$5,2)</f>
        <v>M</v>
      </c>
      <c r="AD439" s="1" t="str">
        <f>VLOOKUP(BIN2DEC(RIGHT(HEX2BIN(MID(H439,7,1),4),3)&amp;LEFT(HEX2BIN(MID(H439,8,1),4),2)),Codes!$H$2:$I$33,2)</f>
        <v>Punch</v>
      </c>
      <c r="AE439" s="1" t="str">
        <f t="shared" si="227"/>
        <v>1</v>
      </c>
      <c r="AF439" s="1" t="str">
        <f t="shared" si="228"/>
        <v>1</v>
      </c>
      <c r="AH439" s="6">
        <f t="shared" si="229"/>
        <v>33</v>
      </c>
    </row>
    <row r="440" spans="1:34">
      <c r="A440" s="1" t="s">
        <v>1437</v>
      </c>
      <c r="B440" s="1" t="s">
        <v>88</v>
      </c>
      <c r="C440" s="6" t="s">
        <v>1875</v>
      </c>
      <c r="D440" s="6" t="s">
        <v>1409</v>
      </c>
      <c r="E440" s="6" t="s">
        <v>307</v>
      </c>
      <c r="F440" s="6" t="s">
        <v>91</v>
      </c>
      <c r="G440" s="6" t="s">
        <v>557</v>
      </c>
      <c r="H440" s="6" t="s">
        <v>685</v>
      </c>
      <c r="J440" s="1" t="str">
        <f t="shared" si="213"/>
        <v>001011</v>
      </c>
      <c r="K440" s="1">
        <f t="shared" si="214"/>
        <v>3</v>
      </c>
      <c r="L440" s="6" t="str">
        <f t="shared" si="215"/>
        <v>00000</v>
      </c>
      <c r="M440" s="1">
        <f t="shared" si="216"/>
        <v>19</v>
      </c>
      <c r="N440" s="6" t="str">
        <f t="shared" si="217"/>
        <v>00</v>
      </c>
      <c r="O440" s="1">
        <f t="shared" si="218"/>
        <v>15</v>
      </c>
      <c r="P440" s="1">
        <f>IF(HEX2DEC(LEFT(E440,4))&gt;=32768,HEX2DEC(LEFT(E440,4))-65536,HEX2DEC(LEFT(E440,4)))/Codes!$N$2</f>
        <v>3.2</v>
      </c>
      <c r="Q440" s="1">
        <f>IF(HEX2DEC(RIGHT(E440,4))&gt;=32768,HEX2DEC(RIGHT(E440,4))-65536,HEX2DEC(RIGHT(E440,4)))/Codes!$N$2</f>
        <v>0</v>
      </c>
      <c r="R440" s="1">
        <f>IF(HEX2DEC(LEFT(F440,4))&gt;=32768,HEX2DEC(LEFT(F440,4))-65536,HEX2DEC(LEFT(F440,4)))/Codes!$N$2</f>
        <v>0</v>
      </c>
      <c r="S440" s="1">
        <f>IF(HEX2DEC(RIGHT(F440,4))&gt;=32768,HEX2DEC(RIGHT(F440,4))-65536,HEX2DEC(RIGHT(F440,4)))/Codes!$N$2</f>
        <v>0</v>
      </c>
      <c r="T440" s="18">
        <f t="shared" si="219"/>
        <v>361</v>
      </c>
      <c r="U440" s="1">
        <f t="shared" si="220"/>
        <v>100</v>
      </c>
      <c r="V440" s="1">
        <f t="shared" si="221"/>
        <v>0</v>
      </c>
      <c r="W440" s="1" t="str">
        <f t="shared" si="222"/>
        <v>101</v>
      </c>
      <c r="X440" s="1">
        <f t="shared" si="223"/>
        <v>3</v>
      </c>
      <c r="Y440" s="1">
        <f t="shared" si="224"/>
        <v>8</v>
      </c>
      <c r="Z440" s="1" t="str">
        <f>VLOOKUP(BIN2DEC(MID(HEX2BIN(MID(H440,3,2),8),2,5)),Codes!$E$1:$F$18,2)</f>
        <v>Normal</v>
      </c>
      <c r="AA440" s="6" t="str">
        <f t="shared" si="225"/>
        <v>0</v>
      </c>
      <c r="AB440" s="1">
        <f t="shared" si="226"/>
        <v>4</v>
      </c>
      <c r="AC440" s="1" t="str">
        <f>VLOOKUP(BIN2DEC(RIGHT(HEX2BIN(MID(H440,6,1),4),1)&amp;LEFT(HEX2BIN(MID(H440,7,1),4),1)),Codes!$K$1:$L$5,2)</f>
        <v>L</v>
      </c>
      <c r="AD440" s="1" t="str">
        <f>VLOOKUP(BIN2DEC(RIGHT(HEX2BIN(MID(H440,7,1),4),3)&amp;LEFT(HEX2BIN(MID(H440,8,1),4),2)),Codes!$H$2:$I$33,2)</f>
        <v>Punch</v>
      </c>
      <c r="AE440" s="1" t="str">
        <f t="shared" si="227"/>
        <v>1</v>
      </c>
      <c r="AF440" s="1" t="str">
        <f t="shared" si="228"/>
        <v>1</v>
      </c>
      <c r="AH440" s="6">
        <f t="shared" si="229"/>
        <v>65</v>
      </c>
    </row>
    <row r="441" spans="1:34">
      <c r="A441" s="1" t="s">
        <v>1438</v>
      </c>
      <c r="B441" s="1" t="s">
        <v>88</v>
      </c>
      <c r="C441" s="6" t="s">
        <v>1876</v>
      </c>
      <c r="D441" s="6" t="s">
        <v>1439</v>
      </c>
      <c r="E441" s="6" t="s">
        <v>307</v>
      </c>
      <c r="F441" s="6" t="s">
        <v>91</v>
      </c>
      <c r="G441" s="6" t="s">
        <v>557</v>
      </c>
      <c r="H441" s="6" t="s">
        <v>830</v>
      </c>
      <c r="J441" s="1" t="str">
        <f t="shared" si="213"/>
        <v>001011</v>
      </c>
      <c r="K441" s="1">
        <f t="shared" si="214"/>
        <v>3</v>
      </c>
      <c r="L441" s="6" t="str">
        <f t="shared" si="215"/>
        <v>00000</v>
      </c>
      <c r="M441" s="1">
        <f t="shared" si="216"/>
        <v>19</v>
      </c>
      <c r="N441" s="6" t="str">
        <f t="shared" si="217"/>
        <v>00</v>
      </c>
      <c r="O441" s="1">
        <f t="shared" si="218"/>
        <v>22</v>
      </c>
      <c r="P441" s="1">
        <f>IF(HEX2DEC(LEFT(E441,4))&gt;=32768,HEX2DEC(LEFT(E441,4))-65536,HEX2DEC(LEFT(E441,4)))/Codes!$N$2</f>
        <v>3.2</v>
      </c>
      <c r="Q441" s="1">
        <f>IF(HEX2DEC(RIGHT(E441,4))&gt;=32768,HEX2DEC(RIGHT(E441,4))-65536,HEX2DEC(RIGHT(E441,4)))/Codes!$N$2</f>
        <v>0</v>
      </c>
      <c r="R441" s="1">
        <f>IF(HEX2DEC(LEFT(F441,4))&gt;=32768,HEX2DEC(LEFT(F441,4))-65536,HEX2DEC(LEFT(F441,4)))/Codes!$N$2</f>
        <v>0</v>
      </c>
      <c r="S441" s="1">
        <f>IF(HEX2DEC(RIGHT(F441,4))&gt;=32768,HEX2DEC(RIGHT(F441,4))-65536,HEX2DEC(RIGHT(F441,4)))/Codes!$N$2</f>
        <v>0</v>
      </c>
      <c r="T441" s="18">
        <f t="shared" si="219"/>
        <v>361</v>
      </c>
      <c r="U441" s="1">
        <f t="shared" si="220"/>
        <v>100</v>
      </c>
      <c r="V441" s="1">
        <f t="shared" si="221"/>
        <v>0</v>
      </c>
      <c r="W441" s="1" t="str">
        <f t="shared" si="222"/>
        <v>101</v>
      </c>
      <c r="X441" s="1">
        <f t="shared" si="223"/>
        <v>3</v>
      </c>
      <c r="Y441" s="1">
        <f t="shared" si="224"/>
        <v>12</v>
      </c>
      <c r="Z441" s="1" t="str">
        <f>VLOOKUP(BIN2DEC(MID(HEX2BIN(MID(H441,3,2),8),2,5)),Codes!$E$1:$F$18,2)</f>
        <v>Normal</v>
      </c>
      <c r="AA441" s="6" t="str">
        <f t="shared" si="225"/>
        <v>0</v>
      </c>
      <c r="AB441" s="1">
        <f t="shared" si="226"/>
        <v>6</v>
      </c>
      <c r="AC441" s="1" t="str">
        <f>VLOOKUP(BIN2DEC(RIGHT(HEX2BIN(MID(H441,6,1),4),1)&amp;LEFT(HEX2BIN(MID(H441,7,1),4),1)),Codes!$K$1:$L$5,2)</f>
        <v>L</v>
      </c>
      <c r="AD441" s="1" t="str">
        <f>VLOOKUP(BIN2DEC(RIGHT(HEX2BIN(MID(H441,7,1),4),3)&amp;LEFT(HEX2BIN(MID(H441,8,1),4),2)),Codes!$H$2:$I$33,2)</f>
        <v>Punch</v>
      </c>
      <c r="AE441" s="1" t="str">
        <f t="shared" si="227"/>
        <v>1</v>
      </c>
      <c r="AF441" s="1" t="str">
        <f t="shared" si="228"/>
        <v>1</v>
      </c>
      <c r="AH441" s="6">
        <f t="shared" si="229"/>
        <v>65</v>
      </c>
    </row>
    <row r="442" spans="1:34">
      <c r="A442" s="1" t="s">
        <v>1440</v>
      </c>
      <c r="B442" s="1" t="s">
        <v>88</v>
      </c>
      <c r="C442" s="6" t="s">
        <v>1877</v>
      </c>
      <c r="D442" s="6" t="s">
        <v>1434</v>
      </c>
      <c r="E442" s="6" t="s">
        <v>307</v>
      </c>
      <c r="F442" s="6" t="s">
        <v>91</v>
      </c>
      <c r="G442" s="6" t="s">
        <v>557</v>
      </c>
      <c r="H442" s="6" t="s">
        <v>688</v>
      </c>
      <c r="J442" s="1" t="str">
        <f t="shared" si="213"/>
        <v>001011</v>
      </c>
      <c r="K442" s="1">
        <f t="shared" si="214"/>
        <v>3</v>
      </c>
      <c r="L442" s="6" t="str">
        <f t="shared" si="215"/>
        <v>00000</v>
      </c>
      <c r="M442" s="1">
        <f t="shared" si="216"/>
        <v>19</v>
      </c>
      <c r="N442" s="6" t="str">
        <f t="shared" si="217"/>
        <v>00</v>
      </c>
      <c r="O442" s="1">
        <f t="shared" si="218"/>
        <v>12</v>
      </c>
      <c r="P442" s="1">
        <f>IF(HEX2DEC(LEFT(E442,4))&gt;=32768,HEX2DEC(LEFT(E442,4))-65536,HEX2DEC(LEFT(E442,4)))/Codes!$N$2</f>
        <v>3.2</v>
      </c>
      <c r="Q442" s="1">
        <f>IF(HEX2DEC(RIGHT(E442,4))&gt;=32768,HEX2DEC(RIGHT(E442,4))-65536,HEX2DEC(RIGHT(E442,4)))/Codes!$N$2</f>
        <v>0</v>
      </c>
      <c r="R442" s="1">
        <f>IF(HEX2DEC(LEFT(F442,4))&gt;=32768,HEX2DEC(LEFT(F442,4))-65536,HEX2DEC(LEFT(F442,4)))/Codes!$N$2</f>
        <v>0</v>
      </c>
      <c r="S442" s="1">
        <f>IF(HEX2DEC(RIGHT(F442,4))&gt;=32768,HEX2DEC(RIGHT(F442,4))-65536,HEX2DEC(RIGHT(F442,4)))/Codes!$N$2</f>
        <v>0</v>
      </c>
      <c r="T442" s="18">
        <f t="shared" si="219"/>
        <v>361</v>
      </c>
      <c r="U442" s="1">
        <f t="shared" si="220"/>
        <v>100</v>
      </c>
      <c r="V442" s="1">
        <f t="shared" si="221"/>
        <v>0</v>
      </c>
      <c r="W442" s="1" t="str">
        <f t="shared" si="222"/>
        <v>101</v>
      </c>
      <c r="X442" s="1">
        <f t="shared" si="223"/>
        <v>3</v>
      </c>
      <c r="Y442" s="1">
        <f t="shared" si="224"/>
        <v>8</v>
      </c>
      <c r="Z442" s="1" t="str">
        <f>VLOOKUP(BIN2DEC(MID(HEX2BIN(MID(H442,3,2),8),2,5)),Codes!$E$1:$F$18,2)</f>
        <v>Normal</v>
      </c>
      <c r="AA442" s="6" t="str">
        <f t="shared" si="225"/>
        <v>0</v>
      </c>
      <c r="AB442" s="1">
        <f t="shared" si="226"/>
        <v>0</v>
      </c>
      <c r="AC442" s="1" t="str">
        <f>VLOOKUP(BIN2DEC(RIGHT(HEX2BIN(MID(H442,6,1),4),1)&amp;LEFT(HEX2BIN(MID(H442,7,1),4),1)),Codes!$K$1:$L$5,2)</f>
        <v>L</v>
      </c>
      <c r="AD442" s="1" t="str">
        <f>VLOOKUP(BIN2DEC(RIGHT(HEX2BIN(MID(H442,7,1),4),3)&amp;LEFT(HEX2BIN(MID(H442,8,1),4),2)),Codes!$H$2:$I$33,2)</f>
        <v>Punch</v>
      </c>
      <c r="AE442" s="1" t="str">
        <f t="shared" si="227"/>
        <v>1</v>
      </c>
      <c r="AF442" s="1" t="str">
        <f t="shared" si="228"/>
        <v>1</v>
      </c>
      <c r="AH442" s="6">
        <f t="shared" si="229"/>
        <v>65</v>
      </c>
    </row>
    <row r="443" spans="1:34">
      <c r="A443" s="1" t="s">
        <v>1441</v>
      </c>
      <c r="B443" s="1" t="s">
        <v>88</v>
      </c>
      <c r="C443" s="6" t="s">
        <v>693</v>
      </c>
      <c r="D443" s="6" t="s">
        <v>1442</v>
      </c>
      <c r="E443" s="6" t="s">
        <v>307</v>
      </c>
      <c r="F443" s="6" t="s">
        <v>91</v>
      </c>
      <c r="G443" s="6" t="s">
        <v>691</v>
      </c>
      <c r="H443" s="6" t="s">
        <v>692</v>
      </c>
      <c r="J443" s="1" t="str">
        <f t="shared" si="213"/>
        <v>001011</v>
      </c>
      <c r="K443" s="1">
        <f t="shared" si="214"/>
        <v>3</v>
      </c>
      <c r="L443" s="6" t="str">
        <f t="shared" si="215"/>
        <v>00000</v>
      </c>
      <c r="M443" s="1">
        <f t="shared" si="216"/>
        <v>19</v>
      </c>
      <c r="N443" s="6" t="str">
        <f t="shared" si="217"/>
        <v>00</v>
      </c>
      <c r="O443" s="1">
        <f t="shared" si="218"/>
        <v>4</v>
      </c>
      <c r="P443" s="1">
        <f>IF(HEX2DEC(LEFT(E443,4))&gt;=32768,HEX2DEC(LEFT(E443,4))-65536,HEX2DEC(LEFT(E443,4)))/Codes!$N$2</f>
        <v>3.2</v>
      </c>
      <c r="Q443" s="1">
        <f>IF(HEX2DEC(RIGHT(E443,4))&gt;=32768,HEX2DEC(RIGHT(E443,4))-65536,HEX2DEC(RIGHT(E443,4)))/Codes!$N$2</f>
        <v>0</v>
      </c>
      <c r="R443" s="1">
        <f>IF(HEX2DEC(LEFT(F443,4))&gt;=32768,HEX2DEC(LEFT(F443,4))-65536,HEX2DEC(LEFT(F443,4)))/Codes!$N$2</f>
        <v>0</v>
      </c>
      <c r="S443" s="1">
        <f>IF(HEX2DEC(RIGHT(F443,4))&gt;=32768,HEX2DEC(RIGHT(F443,4))-65536,HEX2DEC(RIGHT(F443,4)))/Codes!$N$2</f>
        <v>0</v>
      </c>
      <c r="T443" s="18">
        <f t="shared" si="219"/>
        <v>361</v>
      </c>
      <c r="U443" s="1">
        <f t="shared" si="220"/>
        <v>150</v>
      </c>
      <c r="V443" s="1">
        <f t="shared" si="221"/>
        <v>0</v>
      </c>
      <c r="W443" s="1" t="str">
        <f t="shared" si="222"/>
        <v>101</v>
      </c>
      <c r="X443" s="1">
        <f t="shared" si="223"/>
        <v>3</v>
      </c>
      <c r="Y443" s="1">
        <f t="shared" si="224"/>
        <v>5</v>
      </c>
      <c r="Z443" s="1" t="str">
        <f>VLOOKUP(BIN2DEC(MID(HEX2BIN(MID(H443,3,2),8),2,5)),Codes!$E$1:$F$18,2)</f>
        <v>Flower</v>
      </c>
      <c r="AA443" s="6" t="str">
        <f t="shared" si="225"/>
        <v>0</v>
      </c>
      <c r="AB443" s="1">
        <f t="shared" si="226"/>
        <v>2</v>
      </c>
      <c r="AC443" s="1" t="str">
        <f>VLOOKUP(BIN2DEC(RIGHT(HEX2BIN(MID(H443,6,1),4),1)&amp;LEFT(HEX2BIN(MID(H443,7,1),4),1)),Codes!$K$1:$L$5,2)</f>
        <v>M</v>
      </c>
      <c r="AD443" s="1" t="str">
        <f>VLOOKUP(BIN2DEC(RIGHT(HEX2BIN(MID(H443,7,1),4),3)&amp;LEFT(HEX2BIN(MID(H443,8,1),4),2)),Codes!$H$2:$I$33,2)</f>
        <v>Punch</v>
      </c>
      <c r="AE443" s="1" t="str">
        <f t="shared" si="227"/>
        <v>1</v>
      </c>
      <c r="AF443" s="1" t="str">
        <f t="shared" si="228"/>
        <v>1</v>
      </c>
      <c r="AH443" s="6">
        <f t="shared" si="229"/>
        <v>33</v>
      </c>
    </row>
    <row r="444" spans="1:34">
      <c r="A444" s="1" t="s">
        <v>1443</v>
      </c>
      <c r="B444" s="1" t="s">
        <v>88</v>
      </c>
      <c r="C444" s="6" t="s">
        <v>699</v>
      </c>
      <c r="D444" s="6" t="s">
        <v>1227</v>
      </c>
      <c r="E444" s="6" t="s">
        <v>307</v>
      </c>
      <c r="F444" s="6" t="s">
        <v>91</v>
      </c>
      <c r="G444" s="6" t="s">
        <v>691</v>
      </c>
      <c r="H444" s="6" t="s">
        <v>697</v>
      </c>
      <c r="J444" s="1" t="str">
        <f t="shared" si="213"/>
        <v>001011</v>
      </c>
      <c r="K444" s="1">
        <f t="shared" si="214"/>
        <v>3</v>
      </c>
      <c r="L444" s="6" t="str">
        <f t="shared" si="215"/>
        <v>00000</v>
      </c>
      <c r="M444" s="1">
        <f t="shared" si="216"/>
        <v>19</v>
      </c>
      <c r="N444" s="6" t="str">
        <f t="shared" si="217"/>
        <v>00</v>
      </c>
      <c r="O444" s="1">
        <f t="shared" si="218"/>
        <v>9</v>
      </c>
      <c r="P444" s="1">
        <f>IF(HEX2DEC(LEFT(E444,4))&gt;=32768,HEX2DEC(LEFT(E444,4))-65536,HEX2DEC(LEFT(E444,4)))/Codes!$N$2</f>
        <v>3.2</v>
      </c>
      <c r="Q444" s="1">
        <f>IF(HEX2DEC(RIGHT(E444,4))&gt;=32768,HEX2DEC(RIGHT(E444,4))-65536,HEX2DEC(RIGHT(E444,4)))/Codes!$N$2</f>
        <v>0</v>
      </c>
      <c r="R444" s="1">
        <f>IF(HEX2DEC(LEFT(F444,4))&gt;=32768,HEX2DEC(LEFT(F444,4))-65536,HEX2DEC(LEFT(F444,4)))/Codes!$N$2</f>
        <v>0</v>
      </c>
      <c r="S444" s="1">
        <f>IF(HEX2DEC(RIGHT(F444,4))&gt;=32768,HEX2DEC(RIGHT(F444,4))-65536,HEX2DEC(RIGHT(F444,4)))/Codes!$N$2</f>
        <v>0</v>
      </c>
      <c r="T444" s="18">
        <f t="shared" si="219"/>
        <v>361</v>
      </c>
      <c r="U444" s="1">
        <f t="shared" si="220"/>
        <v>150</v>
      </c>
      <c r="V444" s="1">
        <f t="shared" si="221"/>
        <v>0</v>
      </c>
      <c r="W444" s="1" t="str">
        <f t="shared" si="222"/>
        <v>101</v>
      </c>
      <c r="X444" s="1">
        <f t="shared" si="223"/>
        <v>3</v>
      </c>
      <c r="Y444" s="1">
        <f t="shared" si="224"/>
        <v>8</v>
      </c>
      <c r="Z444" s="1" t="str">
        <f>VLOOKUP(BIN2DEC(MID(HEX2BIN(MID(H444,3,2),8),2,5)),Codes!$E$1:$F$18,2)</f>
        <v>Flower</v>
      </c>
      <c r="AA444" s="6" t="str">
        <f t="shared" si="225"/>
        <v>0</v>
      </c>
      <c r="AB444" s="1">
        <f t="shared" si="226"/>
        <v>4</v>
      </c>
      <c r="AC444" s="1" t="str">
        <f>VLOOKUP(BIN2DEC(RIGHT(HEX2BIN(MID(H444,6,1),4),1)&amp;LEFT(HEX2BIN(MID(H444,7,1),4),1)),Codes!$K$1:$L$5,2)</f>
        <v>L</v>
      </c>
      <c r="AD444" s="1" t="str">
        <f>VLOOKUP(BIN2DEC(RIGHT(HEX2BIN(MID(H444,7,1),4),3)&amp;LEFT(HEX2BIN(MID(H444,8,1),4),2)),Codes!$H$2:$I$33,2)</f>
        <v>Punch</v>
      </c>
      <c r="AE444" s="1" t="str">
        <f t="shared" si="227"/>
        <v>1</v>
      </c>
      <c r="AF444" s="1" t="str">
        <f t="shared" si="228"/>
        <v>1</v>
      </c>
      <c r="AH444" s="6">
        <f t="shared" si="229"/>
        <v>65</v>
      </c>
    </row>
    <row r="445" spans="1:34">
      <c r="A445" s="1" t="s">
        <v>1444</v>
      </c>
      <c r="B445" s="1" t="s">
        <v>88</v>
      </c>
      <c r="C445" s="6" t="s">
        <v>846</v>
      </c>
      <c r="D445" s="6" t="s">
        <v>1434</v>
      </c>
      <c r="E445" s="6" t="s">
        <v>307</v>
      </c>
      <c r="F445" s="6" t="s">
        <v>91</v>
      </c>
      <c r="G445" s="6" t="s">
        <v>691</v>
      </c>
      <c r="H445" s="6" t="s">
        <v>844</v>
      </c>
      <c r="J445" s="1" t="str">
        <f t="shared" si="213"/>
        <v>001011</v>
      </c>
      <c r="K445" s="1">
        <f t="shared" si="214"/>
        <v>3</v>
      </c>
      <c r="L445" s="6" t="str">
        <f t="shared" si="215"/>
        <v>00000</v>
      </c>
      <c r="M445" s="1">
        <f t="shared" si="216"/>
        <v>19</v>
      </c>
      <c r="N445" s="6" t="str">
        <f t="shared" si="217"/>
        <v>00</v>
      </c>
      <c r="O445" s="1">
        <f t="shared" si="218"/>
        <v>12</v>
      </c>
      <c r="P445" s="1">
        <f>IF(HEX2DEC(LEFT(E445,4))&gt;=32768,HEX2DEC(LEFT(E445,4))-65536,HEX2DEC(LEFT(E445,4)))/Codes!$N$2</f>
        <v>3.2</v>
      </c>
      <c r="Q445" s="1">
        <f>IF(HEX2DEC(RIGHT(E445,4))&gt;=32768,HEX2DEC(RIGHT(E445,4))-65536,HEX2DEC(RIGHT(E445,4)))/Codes!$N$2</f>
        <v>0</v>
      </c>
      <c r="R445" s="1">
        <f>IF(HEX2DEC(LEFT(F445,4))&gt;=32768,HEX2DEC(LEFT(F445,4))-65536,HEX2DEC(LEFT(F445,4)))/Codes!$N$2</f>
        <v>0</v>
      </c>
      <c r="S445" s="1">
        <f>IF(HEX2DEC(RIGHT(F445,4))&gt;=32768,HEX2DEC(RIGHT(F445,4))-65536,HEX2DEC(RIGHT(F445,4)))/Codes!$N$2</f>
        <v>0</v>
      </c>
      <c r="T445" s="18">
        <f t="shared" si="219"/>
        <v>361</v>
      </c>
      <c r="U445" s="1">
        <f t="shared" si="220"/>
        <v>150</v>
      </c>
      <c r="V445" s="1">
        <f t="shared" si="221"/>
        <v>0</v>
      </c>
      <c r="W445" s="1" t="str">
        <f t="shared" si="222"/>
        <v>101</v>
      </c>
      <c r="X445" s="1">
        <f t="shared" si="223"/>
        <v>3</v>
      </c>
      <c r="Y445" s="1">
        <f t="shared" si="224"/>
        <v>12</v>
      </c>
      <c r="Z445" s="1" t="str">
        <f>VLOOKUP(BIN2DEC(MID(HEX2BIN(MID(H445,3,2),8),2,5)),Codes!$E$1:$F$18,2)</f>
        <v>Flower</v>
      </c>
      <c r="AA445" s="6" t="str">
        <f t="shared" si="225"/>
        <v>0</v>
      </c>
      <c r="AB445" s="1">
        <f t="shared" si="226"/>
        <v>6</v>
      </c>
      <c r="AC445" s="1" t="str">
        <f>VLOOKUP(BIN2DEC(RIGHT(HEX2BIN(MID(H445,6,1),4),1)&amp;LEFT(HEX2BIN(MID(H445,7,1),4),1)),Codes!$K$1:$L$5,2)</f>
        <v>L</v>
      </c>
      <c r="AD445" s="1" t="str">
        <f>VLOOKUP(BIN2DEC(RIGHT(HEX2BIN(MID(H445,7,1),4),3)&amp;LEFT(HEX2BIN(MID(H445,8,1),4),2)),Codes!$H$2:$I$33,2)</f>
        <v>Punch</v>
      </c>
      <c r="AE445" s="1" t="str">
        <f t="shared" si="227"/>
        <v>1</v>
      </c>
      <c r="AF445" s="1" t="str">
        <f t="shared" si="228"/>
        <v>1</v>
      </c>
      <c r="AH445" s="6">
        <f t="shared" si="229"/>
        <v>65</v>
      </c>
    </row>
    <row r="446" spans="1:34">
      <c r="A446" s="1" t="s">
        <v>1445</v>
      </c>
      <c r="B446" s="1" t="s">
        <v>88</v>
      </c>
      <c r="C446" s="6" t="s">
        <v>695</v>
      </c>
      <c r="D446" s="6" t="s">
        <v>1412</v>
      </c>
      <c r="E446" s="6" t="s">
        <v>307</v>
      </c>
      <c r="F446" s="6" t="s">
        <v>91</v>
      </c>
      <c r="G446" s="6" t="s">
        <v>557</v>
      </c>
      <c r="H446" s="6" t="s">
        <v>700</v>
      </c>
      <c r="J446" s="1" t="str">
        <f t="shared" si="213"/>
        <v>001011</v>
      </c>
      <c r="K446" s="1">
        <f t="shared" si="214"/>
        <v>3</v>
      </c>
      <c r="L446" s="6" t="str">
        <f t="shared" si="215"/>
        <v>00000</v>
      </c>
      <c r="M446" s="1">
        <f t="shared" si="216"/>
        <v>19</v>
      </c>
      <c r="N446" s="6" t="str">
        <f t="shared" si="217"/>
        <v>00</v>
      </c>
      <c r="O446" s="1">
        <f t="shared" si="218"/>
        <v>6</v>
      </c>
      <c r="P446" s="1">
        <f>IF(HEX2DEC(LEFT(E446,4))&gt;=32768,HEX2DEC(LEFT(E446,4))-65536,HEX2DEC(LEFT(E446,4)))/Codes!$N$2</f>
        <v>3.2</v>
      </c>
      <c r="Q446" s="1">
        <f>IF(HEX2DEC(RIGHT(E446,4))&gt;=32768,HEX2DEC(RIGHT(E446,4))-65536,HEX2DEC(RIGHT(E446,4)))/Codes!$N$2</f>
        <v>0</v>
      </c>
      <c r="R446" s="1">
        <f>IF(HEX2DEC(LEFT(F446,4))&gt;=32768,HEX2DEC(LEFT(F446,4))-65536,HEX2DEC(LEFT(F446,4)))/Codes!$N$2</f>
        <v>0</v>
      </c>
      <c r="S446" s="1">
        <f>IF(HEX2DEC(RIGHT(F446,4))&gt;=32768,HEX2DEC(RIGHT(F446,4))-65536,HEX2DEC(RIGHT(F446,4)))/Codes!$N$2</f>
        <v>0</v>
      </c>
      <c r="T446" s="18">
        <f t="shared" si="219"/>
        <v>361</v>
      </c>
      <c r="U446" s="1">
        <f t="shared" si="220"/>
        <v>100</v>
      </c>
      <c r="V446" s="1">
        <f t="shared" si="221"/>
        <v>0</v>
      </c>
      <c r="W446" s="1" t="str">
        <f t="shared" si="222"/>
        <v>101</v>
      </c>
      <c r="X446" s="1">
        <f t="shared" si="223"/>
        <v>3</v>
      </c>
      <c r="Y446" s="1">
        <f t="shared" si="224"/>
        <v>8</v>
      </c>
      <c r="Z446" s="1" t="str">
        <f>VLOOKUP(BIN2DEC(MID(HEX2BIN(MID(H446,3,2),8),2,5)),Codes!$E$1:$F$18,2)</f>
        <v>Flower</v>
      </c>
      <c r="AA446" s="6" t="str">
        <f t="shared" si="225"/>
        <v>0</v>
      </c>
      <c r="AB446" s="1">
        <f t="shared" si="226"/>
        <v>0</v>
      </c>
      <c r="AC446" s="1" t="str">
        <f>VLOOKUP(BIN2DEC(RIGHT(HEX2BIN(MID(H446,6,1),4),1)&amp;LEFT(HEX2BIN(MID(H446,7,1),4),1)),Codes!$K$1:$L$5,2)</f>
        <v>L</v>
      </c>
      <c r="AD446" s="1" t="str">
        <f>VLOOKUP(BIN2DEC(RIGHT(HEX2BIN(MID(H446,7,1),4),3)&amp;LEFT(HEX2BIN(MID(H446,8,1),4),2)),Codes!$H$2:$I$33,2)</f>
        <v>Punch</v>
      </c>
      <c r="AE446" s="1" t="str">
        <f t="shared" si="227"/>
        <v>1</v>
      </c>
      <c r="AF446" s="1" t="str">
        <f t="shared" si="228"/>
        <v>1</v>
      </c>
      <c r="AH446" s="6">
        <f t="shared" si="229"/>
        <v>65</v>
      </c>
    </row>
    <row r="447" spans="1:34">
      <c r="A447" s="1" t="s">
        <v>1446</v>
      </c>
      <c r="B447" s="1" t="s">
        <v>88</v>
      </c>
      <c r="C447" s="6" t="s">
        <v>4626</v>
      </c>
      <c r="D447" s="6" t="s">
        <v>702</v>
      </c>
      <c r="E447" s="6" t="s">
        <v>265</v>
      </c>
      <c r="F447" s="6" t="s">
        <v>1447</v>
      </c>
      <c r="G447" s="6" t="s">
        <v>704</v>
      </c>
      <c r="H447" s="6" t="s">
        <v>705</v>
      </c>
      <c r="J447" s="1" t="str">
        <f t="shared" si="213"/>
        <v>001011</v>
      </c>
      <c r="K447" s="1">
        <f t="shared" si="214"/>
        <v>0</v>
      </c>
      <c r="L447" s="6" t="str">
        <f t="shared" si="215"/>
        <v>00000</v>
      </c>
      <c r="M447" s="1">
        <f t="shared" si="216"/>
        <v>0</v>
      </c>
      <c r="N447" s="6" t="str">
        <f t="shared" si="217"/>
        <v>00</v>
      </c>
      <c r="O447" s="1">
        <f t="shared" si="218"/>
        <v>1</v>
      </c>
      <c r="P447" s="1">
        <f>IF(HEX2DEC(LEFT(E447,4))&gt;=32768,HEX2DEC(LEFT(E447,4))-65536,HEX2DEC(LEFT(E447,4)))/Codes!$N$2</f>
        <v>2.4</v>
      </c>
      <c r="Q447" s="1">
        <f>IF(HEX2DEC(RIGHT(E447,4))&gt;=32768,HEX2DEC(RIGHT(E447,4))-65536,HEX2DEC(RIGHT(E447,4)))/Codes!$N$2</f>
        <v>0</v>
      </c>
      <c r="R447" s="1">
        <f>IF(HEX2DEC(LEFT(F447,4))&gt;=32768,HEX2DEC(LEFT(F447,4))-65536,HEX2DEC(LEFT(F447,4)))/Codes!$N$2</f>
        <v>2.4</v>
      </c>
      <c r="S447" s="1">
        <f>IF(HEX2DEC(RIGHT(F447,4))&gt;=32768,HEX2DEC(RIGHT(F447,4))-65536,HEX2DEC(RIGHT(F447,4)))/Codes!$N$2</f>
        <v>5.2</v>
      </c>
      <c r="T447" s="18">
        <f t="shared" si="219"/>
        <v>100</v>
      </c>
      <c r="U447" s="1">
        <f t="shared" si="220"/>
        <v>100</v>
      </c>
      <c r="V447" s="1">
        <f t="shared" si="221"/>
        <v>0</v>
      </c>
      <c r="W447" s="1" t="str">
        <f t="shared" si="222"/>
        <v>100</v>
      </c>
      <c r="X447" s="1">
        <f t="shared" si="223"/>
        <v>3</v>
      </c>
      <c r="Y447" s="1">
        <f t="shared" si="224"/>
        <v>80</v>
      </c>
      <c r="Z447" s="1" t="str">
        <f>VLOOKUP(BIN2DEC(MID(HEX2BIN(MID(H447,3,2),8),2,5)),Codes!$E$1:$F$18,2)</f>
        <v>Normal</v>
      </c>
      <c r="AA447" s="6" t="str">
        <f t="shared" si="225"/>
        <v>0</v>
      </c>
      <c r="AB447" s="1">
        <f t="shared" si="226"/>
        <v>3</v>
      </c>
      <c r="AC447" s="1" t="str">
        <f>VLOOKUP(BIN2DEC(RIGHT(HEX2BIN(MID(H447,6,1),4),1)&amp;LEFT(HEX2BIN(MID(H447,7,1),4),1)),Codes!$K$1:$L$5,2)</f>
        <v>S</v>
      </c>
      <c r="AD447" s="1" t="str">
        <f>VLOOKUP(BIN2DEC(RIGHT(HEX2BIN(MID(H447,7,1),4),3)&amp;LEFT(HEX2BIN(MID(H447,8,1),4),2)),Codes!$H$2:$I$33,2)</f>
        <v>Kick</v>
      </c>
      <c r="AE447" s="1" t="str">
        <f t="shared" si="227"/>
        <v>1</v>
      </c>
      <c r="AF447" s="1" t="str">
        <f t="shared" si="228"/>
        <v>1</v>
      </c>
      <c r="AH447" s="6">
        <f t="shared" si="229"/>
        <v>2</v>
      </c>
    </row>
    <row r="448" spans="1:34">
      <c r="A448" s="1" t="s">
        <v>1448</v>
      </c>
      <c r="B448" s="1" t="s">
        <v>88</v>
      </c>
      <c r="C448" s="6" t="s">
        <v>4626</v>
      </c>
      <c r="D448" s="6" t="s">
        <v>707</v>
      </c>
      <c r="E448" s="6" t="s">
        <v>265</v>
      </c>
      <c r="F448" s="6" t="s">
        <v>1449</v>
      </c>
      <c r="G448" s="6" t="s">
        <v>704</v>
      </c>
      <c r="H448" s="6" t="s">
        <v>705</v>
      </c>
      <c r="J448" s="1" t="str">
        <f t="shared" si="213"/>
        <v>001011</v>
      </c>
      <c r="K448" s="1">
        <f t="shared" si="214"/>
        <v>1</v>
      </c>
      <c r="L448" s="6" t="str">
        <f t="shared" si="215"/>
        <v>00000</v>
      </c>
      <c r="M448" s="1">
        <f t="shared" si="216"/>
        <v>0</v>
      </c>
      <c r="N448" s="6" t="str">
        <f t="shared" si="217"/>
        <v>00</v>
      </c>
      <c r="O448" s="1">
        <f t="shared" si="218"/>
        <v>1</v>
      </c>
      <c r="P448" s="1">
        <f>IF(HEX2DEC(LEFT(E448,4))&gt;=32768,HEX2DEC(LEFT(E448,4))-65536,HEX2DEC(LEFT(E448,4)))/Codes!$N$2</f>
        <v>2.4</v>
      </c>
      <c r="Q448" s="1">
        <f>IF(HEX2DEC(RIGHT(E448,4))&gt;=32768,HEX2DEC(RIGHT(E448,4))-65536,HEX2DEC(RIGHT(E448,4)))/Codes!$N$2</f>
        <v>0</v>
      </c>
      <c r="R448" s="1">
        <f>IF(HEX2DEC(LEFT(F448,4))&gt;=32768,HEX2DEC(LEFT(F448,4))-65536,HEX2DEC(LEFT(F448,4)))/Codes!$N$2</f>
        <v>2.4</v>
      </c>
      <c r="S448" s="1">
        <f>IF(HEX2DEC(RIGHT(F448,4))&gt;=32768,HEX2DEC(RIGHT(F448,4))-65536,HEX2DEC(RIGHT(F448,4)))/Codes!$N$2</f>
        <v>-5.2</v>
      </c>
      <c r="T448" s="18">
        <f t="shared" si="219"/>
        <v>100</v>
      </c>
      <c r="U448" s="1">
        <f t="shared" si="220"/>
        <v>100</v>
      </c>
      <c r="V448" s="1">
        <f t="shared" si="221"/>
        <v>0</v>
      </c>
      <c r="W448" s="1" t="str">
        <f t="shared" si="222"/>
        <v>100</v>
      </c>
      <c r="X448" s="1">
        <f t="shared" si="223"/>
        <v>3</v>
      </c>
      <c r="Y448" s="1">
        <f t="shared" si="224"/>
        <v>80</v>
      </c>
      <c r="Z448" s="1" t="str">
        <f>VLOOKUP(BIN2DEC(MID(HEX2BIN(MID(H448,3,2),8),2,5)),Codes!$E$1:$F$18,2)</f>
        <v>Normal</v>
      </c>
      <c r="AA448" s="6" t="str">
        <f t="shared" si="225"/>
        <v>0</v>
      </c>
      <c r="AB448" s="1">
        <f t="shared" si="226"/>
        <v>3</v>
      </c>
      <c r="AC448" s="1" t="str">
        <f>VLOOKUP(BIN2DEC(RIGHT(HEX2BIN(MID(H448,6,1),4),1)&amp;LEFT(HEX2BIN(MID(H448,7,1),4),1)),Codes!$K$1:$L$5,2)</f>
        <v>S</v>
      </c>
      <c r="AD448" s="1" t="str">
        <f>VLOOKUP(BIN2DEC(RIGHT(HEX2BIN(MID(H448,7,1),4),3)&amp;LEFT(HEX2BIN(MID(H448,8,1),4),2)),Codes!$H$2:$I$33,2)</f>
        <v>Kick</v>
      </c>
      <c r="AE448" s="1" t="str">
        <f t="shared" si="227"/>
        <v>1</v>
      </c>
      <c r="AF448" s="1" t="str">
        <f t="shared" si="228"/>
        <v>1</v>
      </c>
      <c r="AH448" s="6">
        <f t="shared" si="229"/>
        <v>2</v>
      </c>
    </row>
    <row r="449" spans="1:34">
      <c r="A449" s="1" t="s">
        <v>1450</v>
      </c>
      <c r="B449" s="1" t="s">
        <v>88</v>
      </c>
      <c r="C449" s="6" t="s">
        <v>4626</v>
      </c>
      <c r="D449" s="6" t="s">
        <v>710</v>
      </c>
      <c r="E449" s="6" t="s">
        <v>265</v>
      </c>
      <c r="F449" s="6" t="s">
        <v>1451</v>
      </c>
      <c r="G449" s="6" t="s">
        <v>712</v>
      </c>
      <c r="H449" s="6" t="s">
        <v>713</v>
      </c>
      <c r="J449" s="1" t="str">
        <f t="shared" si="213"/>
        <v>001011</v>
      </c>
      <c r="K449" s="1">
        <f t="shared" si="214"/>
        <v>2</v>
      </c>
      <c r="L449" s="6" t="str">
        <f t="shared" si="215"/>
        <v>00000</v>
      </c>
      <c r="M449" s="1">
        <f t="shared" si="216"/>
        <v>0</v>
      </c>
      <c r="N449" s="6" t="str">
        <f t="shared" si="217"/>
        <v>00</v>
      </c>
      <c r="O449" s="1">
        <f t="shared" si="218"/>
        <v>1</v>
      </c>
      <c r="P449" s="1">
        <f>IF(HEX2DEC(LEFT(E449,4))&gt;=32768,HEX2DEC(LEFT(E449,4))-65536,HEX2DEC(LEFT(E449,4)))/Codes!$N$2</f>
        <v>2.4</v>
      </c>
      <c r="Q449" s="1">
        <f>IF(HEX2DEC(RIGHT(E449,4))&gt;=32768,HEX2DEC(RIGHT(E449,4))-65536,HEX2DEC(RIGHT(E449,4)))/Codes!$N$2</f>
        <v>0</v>
      </c>
      <c r="R449" s="1">
        <f>IF(HEX2DEC(LEFT(F449,4))&gt;=32768,HEX2DEC(LEFT(F449,4))-65536,HEX2DEC(LEFT(F449,4)))/Codes!$N$2</f>
        <v>13.2</v>
      </c>
      <c r="S449" s="1">
        <f>IF(HEX2DEC(RIGHT(F449,4))&gt;=32768,HEX2DEC(RIGHT(F449,4))-65536,HEX2DEC(RIGHT(F449,4)))/Codes!$N$2</f>
        <v>5.2</v>
      </c>
      <c r="T449" s="18">
        <f t="shared" si="219"/>
        <v>130</v>
      </c>
      <c r="U449" s="1">
        <f t="shared" si="220"/>
        <v>100</v>
      </c>
      <c r="V449" s="1">
        <f t="shared" si="221"/>
        <v>0</v>
      </c>
      <c r="W449" s="1" t="str">
        <f t="shared" si="222"/>
        <v>100</v>
      </c>
      <c r="X449" s="1">
        <f t="shared" si="223"/>
        <v>3</v>
      </c>
      <c r="Y449" s="1">
        <f t="shared" si="224"/>
        <v>40</v>
      </c>
      <c r="Z449" s="1" t="str">
        <f>VLOOKUP(BIN2DEC(MID(HEX2BIN(MID(H449,3,2),8),2,5)),Codes!$E$1:$F$18,2)</f>
        <v>Normal</v>
      </c>
      <c r="AA449" s="6" t="str">
        <f t="shared" si="225"/>
        <v>0</v>
      </c>
      <c r="AB449" s="1">
        <f t="shared" si="226"/>
        <v>3</v>
      </c>
      <c r="AC449" s="1" t="str">
        <f>VLOOKUP(BIN2DEC(RIGHT(HEX2BIN(MID(H449,6,1),4),1)&amp;LEFT(HEX2BIN(MID(H449,7,1),4),1)),Codes!$K$1:$L$5,2)</f>
        <v>S</v>
      </c>
      <c r="AD449" s="1" t="str">
        <f>VLOOKUP(BIN2DEC(RIGHT(HEX2BIN(MID(H449,7,1),4),3)&amp;LEFT(HEX2BIN(MID(H449,8,1),4),2)),Codes!$H$2:$I$33,2)</f>
        <v>Kick</v>
      </c>
      <c r="AE449" s="1" t="str">
        <f t="shared" si="227"/>
        <v>1</v>
      </c>
      <c r="AF449" s="1" t="str">
        <f t="shared" si="228"/>
        <v>1</v>
      </c>
      <c r="AH449" s="6">
        <f t="shared" si="229"/>
        <v>2</v>
      </c>
    </row>
    <row r="450" spans="1:34">
      <c r="A450" s="1" t="s">
        <v>1452</v>
      </c>
      <c r="B450" s="1" t="s">
        <v>88</v>
      </c>
      <c r="C450" s="6" t="s">
        <v>4626</v>
      </c>
      <c r="D450" s="6" t="s">
        <v>715</v>
      </c>
      <c r="E450" s="6" t="s">
        <v>265</v>
      </c>
      <c r="F450" s="6" t="s">
        <v>1453</v>
      </c>
      <c r="G450" s="6" t="s">
        <v>712</v>
      </c>
      <c r="H450" s="6" t="s">
        <v>713</v>
      </c>
      <c r="J450" s="1" t="str">
        <f t="shared" si="213"/>
        <v>001011</v>
      </c>
      <c r="K450" s="1">
        <f t="shared" si="214"/>
        <v>3</v>
      </c>
      <c r="L450" s="6" t="str">
        <f t="shared" si="215"/>
        <v>00000</v>
      </c>
      <c r="M450" s="1">
        <f t="shared" si="216"/>
        <v>0</v>
      </c>
      <c r="N450" s="6" t="str">
        <f t="shared" si="217"/>
        <v>00</v>
      </c>
      <c r="O450" s="1">
        <f t="shared" si="218"/>
        <v>1</v>
      </c>
      <c r="P450" s="1">
        <f>IF(HEX2DEC(LEFT(E450,4))&gt;=32768,HEX2DEC(LEFT(E450,4))-65536,HEX2DEC(LEFT(E450,4)))/Codes!$N$2</f>
        <v>2.4</v>
      </c>
      <c r="Q450" s="1">
        <f>IF(HEX2DEC(RIGHT(E450,4))&gt;=32768,HEX2DEC(RIGHT(E450,4))-65536,HEX2DEC(RIGHT(E450,4)))/Codes!$N$2</f>
        <v>0</v>
      </c>
      <c r="R450" s="1">
        <f>IF(HEX2DEC(LEFT(F450,4))&gt;=32768,HEX2DEC(LEFT(F450,4))-65536,HEX2DEC(LEFT(F450,4)))/Codes!$N$2</f>
        <v>13.2</v>
      </c>
      <c r="S450" s="1">
        <f>IF(HEX2DEC(RIGHT(F450,4))&gt;=32768,HEX2DEC(RIGHT(F450,4))-65536,HEX2DEC(RIGHT(F450,4)))/Codes!$N$2</f>
        <v>-5.2</v>
      </c>
      <c r="T450" s="18">
        <f t="shared" si="219"/>
        <v>130</v>
      </c>
      <c r="U450" s="1">
        <f t="shared" si="220"/>
        <v>100</v>
      </c>
      <c r="V450" s="1">
        <f t="shared" si="221"/>
        <v>0</v>
      </c>
      <c r="W450" s="1" t="str">
        <f t="shared" si="222"/>
        <v>100</v>
      </c>
      <c r="X450" s="1">
        <f t="shared" si="223"/>
        <v>3</v>
      </c>
      <c r="Y450" s="1">
        <f t="shared" si="224"/>
        <v>40</v>
      </c>
      <c r="Z450" s="1" t="str">
        <f>VLOOKUP(BIN2DEC(MID(HEX2BIN(MID(H450,3,2),8),2,5)),Codes!$E$1:$F$18,2)</f>
        <v>Normal</v>
      </c>
      <c r="AA450" s="6" t="str">
        <f t="shared" si="225"/>
        <v>0</v>
      </c>
      <c r="AB450" s="1">
        <f t="shared" si="226"/>
        <v>3</v>
      </c>
      <c r="AC450" s="1" t="str">
        <f>VLOOKUP(BIN2DEC(RIGHT(HEX2BIN(MID(H450,6,1),4),1)&amp;LEFT(HEX2BIN(MID(H450,7,1),4),1)),Codes!$K$1:$L$5,2)</f>
        <v>S</v>
      </c>
      <c r="AD450" s="1" t="str">
        <f>VLOOKUP(BIN2DEC(RIGHT(HEX2BIN(MID(H450,7,1),4),3)&amp;LEFT(HEX2BIN(MID(H450,8,1),4),2)),Codes!$H$2:$I$33,2)</f>
        <v>Kick</v>
      </c>
      <c r="AE450" s="1" t="str">
        <f t="shared" si="227"/>
        <v>1</v>
      </c>
      <c r="AF450" s="1" t="str">
        <f t="shared" si="228"/>
        <v>1</v>
      </c>
      <c r="AH450" s="6">
        <f t="shared" si="229"/>
        <v>2</v>
      </c>
    </row>
    <row r="451" spans="1:34">
      <c r="A451" s="1" t="s">
        <v>1454</v>
      </c>
      <c r="B451" s="1" t="s">
        <v>88</v>
      </c>
      <c r="C451" s="6" t="s">
        <v>4627</v>
      </c>
      <c r="D451" s="6" t="s">
        <v>702</v>
      </c>
      <c r="E451" s="6" t="s">
        <v>265</v>
      </c>
      <c r="F451" s="6" t="s">
        <v>1447</v>
      </c>
      <c r="G451" s="6" t="s">
        <v>704</v>
      </c>
      <c r="H451" s="6" t="s">
        <v>1455</v>
      </c>
      <c r="J451" s="1" t="str">
        <f t="shared" si="213"/>
        <v>001011</v>
      </c>
      <c r="K451" s="1">
        <f t="shared" si="214"/>
        <v>0</v>
      </c>
      <c r="L451" s="6" t="str">
        <f t="shared" si="215"/>
        <v>00000</v>
      </c>
      <c r="M451" s="1">
        <f t="shared" si="216"/>
        <v>0</v>
      </c>
      <c r="N451" s="6" t="str">
        <f t="shared" si="217"/>
        <v>00</v>
      </c>
      <c r="O451" s="1">
        <f t="shared" si="218"/>
        <v>1</v>
      </c>
      <c r="P451" s="1">
        <f>IF(HEX2DEC(LEFT(E451,4))&gt;=32768,HEX2DEC(LEFT(E451,4))-65536,HEX2DEC(LEFT(E451,4)))/Codes!$N$2</f>
        <v>2.4</v>
      </c>
      <c r="Q451" s="1">
        <f>IF(HEX2DEC(RIGHT(E451,4))&gt;=32768,HEX2DEC(RIGHT(E451,4))-65536,HEX2DEC(RIGHT(E451,4)))/Codes!$N$2</f>
        <v>0</v>
      </c>
      <c r="R451" s="1">
        <f>IF(HEX2DEC(LEFT(F451,4))&gt;=32768,HEX2DEC(LEFT(F451,4))-65536,HEX2DEC(LEFT(F451,4)))/Codes!$N$2</f>
        <v>2.4</v>
      </c>
      <c r="S451" s="1">
        <f>IF(HEX2DEC(RIGHT(F451,4))&gt;=32768,HEX2DEC(RIGHT(F451,4))-65536,HEX2DEC(RIGHT(F451,4)))/Codes!$N$2</f>
        <v>5.2</v>
      </c>
      <c r="T451" s="18">
        <f t="shared" si="219"/>
        <v>100</v>
      </c>
      <c r="U451" s="1">
        <f t="shared" si="220"/>
        <v>100</v>
      </c>
      <c r="V451" s="1">
        <f t="shared" si="221"/>
        <v>0</v>
      </c>
      <c r="W451" s="1" t="str">
        <f t="shared" si="222"/>
        <v>100</v>
      </c>
      <c r="X451" s="1">
        <f t="shared" si="223"/>
        <v>3</v>
      </c>
      <c r="Y451" s="1">
        <f t="shared" si="224"/>
        <v>77</v>
      </c>
      <c r="Z451" s="1" t="str">
        <f>VLOOKUP(BIN2DEC(MID(HEX2BIN(MID(H451,3,2),8),2,5)),Codes!$E$1:$F$18,2)</f>
        <v>Normal</v>
      </c>
      <c r="AA451" s="6" t="str">
        <f t="shared" si="225"/>
        <v>0</v>
      </c>
      <c r="AB451" s="1">
        <f t="shared" si="226"/>
        <v>3</v>
      </c>
      <c r="AC451" s="1" t="str">
        <f>VLOOKUP(BIN2DEC(RIGHT(HEX2BIN(MID(H451,6,1),4),1)&amp;LEFT(HEX2BIN(MID(H451,7,1),4),1)),Codes!$K$1:$L$5,2)</f>
        <v>S</v>
      </c>
      <c r="AD451" s="1" t="str">
        <f>VLOOKUP(BIN2DEC(RIGHT(HEX2BIN(MID(H451,7,1),4),3)&amp;LEFT(HEX2BIN(MID(H451,8,1),4),2)),Codes!$H$2:$I$33,2)</f>
        <v>Kick</v>
      </c>
      <c r="AE451" s="1" t="str">
        <f t="shared" si="227"/>
        <v>1</v>
      </c>
      <c r="AF451" s="1" t="str">
        <f t="shared" si="228"/>
        <v>1</v>
      </c>
      <c r="AH451" s="6">
        <f t="shared" si="229"/>
        <v>2</v>
      </c>
    </row>
    <row r="452" spans="1:34">
      <c r="A452" s="1" t="s">
        <v>1456</v>
      </c>
      <c r="B452" s="1" t="s">
        <v>88</v>
      </c>
      <c r="C452" s="6" t="s">
        <v>4627</v>
      </c>
      <c r="D452" s="6" t="s">
        <v>707</v>
      </c>
      <c r="E452" s="6" t="s">
        <v>265</v>
      </c>
      <c r="F452" s="6" t="s">
        <v>1449</v>
      </c>
      <c r="G452" s="6" t="s">
        <v>704</v>
      </c>
      <c r="H452" s="6" t="s">
        <v>1455</v>
      </c>
      <c r="J452" s="1" t="str">
        <f t="shared" si="213"/>
        <v>001011</v>
      </c>
      <c r="K452" s="1">
        <f t="shared" si="214"/>
        <v>1</v>
      </c>
      <c r="L452" s="6" t="str">
        <f t="shared" si="215"/>
        <v>00000</v>
      </c>
      <c r="M452" s="1">
        <f t="shared" si="216"/>
        <v>0</v>
      </c>
      <c r="N452" s="6" t="str">
        <f t="shared" si="217"/>
        <v>00</v>
      </c>
      <c r="O452" s="1">
        <f t="shared" si="218"/>
        <v>1</v>
      </c>
      <c r="P452" s="1">
        <f>IF(HEX2DEC(LEFT(E452,4))&gt;=32768,HEX2DEC(LEFT(E452,4))-65536,HEX2DEC(LEFT(E452,4)))/Codes!$N$2</f>
        <v>2.4</v>
      </c>
      <c r="Q452" s="1">
        <f>IF(HEX2DEC(RIGHT(E452,4))&gt;=32768,HEX2DEC(RIGHT(E452,4))-65536,HEX2DEC(RIGHT(E452,4)))/Codes!$N$2</f>
        <v>0</v>
      </c>
      <c r="R452" s="1">
        <f>IF(HEX2DEC(LEFT(F452,4))&gt;=32768,HEX2DEC(LEFT(F452,4))-65536,HEX2DEC(LEFT(F452,4)))/Codes!$N$2</f>
        <v>2.4</v>
      </c>
      <c r="S452" s="1">
        <f>IF(HEX2DEC(RIGHT(F452,4))&gt;=32768,HEX2DEC(RIGHT(F452,4))-65536,HEX2DEC(RIGHT(F452,4)))/Codes!$N$2</f>
        <v>-5.2</v>
      </c>
      <c r="T452" s="18">
        <f t="shared" si="219"/>
        <v>100</v>
      </c>
      <c r="U452" s="1">
        <f t="shared" si="220"/>
        <v>100</v>
      </c>
      <c r="V452" s="1">
        <f t="shared" si="221"/>
        <v>0</v>
      </c>
      <c r="W452" s="1" t="str">
        <f t="shared" si="222"/>
        <v>100</v>
      </c>
      <c r="X452" s="1">
        <f t="shared" si="223"/>
        <v>3</v>
      </c>
      <c r="Y452" s="1">
        <f t="shared" si="224"/>
        <v>77</v>
      </c>
      <c r="Z452" s="1" t="str">
        <f>VLOOKUP(BIN2DEC(MID(HEX2BIN(MID(H452,3,2),8),2,5)),Codes!$E$1:$F$18,2)</f>
        <v>Normal</v>
      </c>
      <c r="AA452" s="6" t="str">
        <f t="shared" si="225"/>
        <v>0</v>
      </c>
      <c r="AB452" s="1">
        <f t="shared" si="226"/>
        <v>3</v>
      </c>
      <c r="AC452" s="1" t="str">
        <f>VLOOKUP(BIN2DEC(RIGHT(HEX2BIN(MID(H452,6,1),4),1)&amp;LEFT(HEX2BIN(MID(H452,7,1),4),1)),Codes!$K$1:$L$5,2)</f>
        <v>S</v>
      </c>
      <c r="AD452" s="1" t="str">
        <f>VLOOKUP(BIN2DEC(RIGHT(HEX2BIN(MID(H452,7,1),4),3)&amp;LEFT(HEX2BIN(MID(H452,8,1),4),2)),Codes!$H$2:$I$33,2)</f>
        <v>Kick</v>
      </c>
      <c r="AE452" s="1" t="str">
        <f t="shared" si="227"/>
        <v>1</v>
      </c>
      <c r="AF452" s="1" t="str">
        <f t="shared" si="228"/>
        <v>1</v>
      </c>
      <c r="AH452" s="6">
        <f t="shared" si="229"/>
        <v>2</v>
      </c>
    </row>
    <row r="453" spans="1:34">
      <c r="A453" s="1" t="s">
        <v>1457</v>
      </c>
      <c r="B453" s="1" t="s">
        <v>88</v>
      </c>
      <c r="C453" s="6" t="s">
        <v>4627</v>
      </c>
      <c r="D453" s="6" t="s">
        <v>710</v>
      </c>
      <c r="E453" s="6" t="s">
        <v>265</v>
      </c>
      <c r="F453" s="6" t="s">
        <v>1451</v>
      </c>
      <c r="G453" s="6" t="s">
        <v>712</v>
      </c>
      <c r="H453" s="6" t="s">
        <v>1458</v>
      </c>
      <c r="J453" s="1" t="str">
        <f t="shared" si="213"/>
        <v>001011</v>
      </c>
      <c r="K453" s="1">
        <f t="shared" si="214"/>
        <v>2</v>
      </c>
      <c r="L453" s="6" t="str">
        <f t="shared" si="215"/>
        <v>00000</v>
      </c>
      <c r="M453" s="1">
        <f t="shared" si="216"/>
        <v>0</v>
      </c>
      <c r="N453" s="6" t="str">
        <f t="shared" si="217"/>
        <v>00</v>
      </c>
      <c r="O453" s="1">
        <f t="shared" si="218"/>
        <v>1</v>
      </c>
      <c r="P453" s="1">
        <f>IF(HEX2DEC(LEFT(E453,4))&gt;=32768,HEX2DEC(LEFT(E453,4))-65536,HEX2DEC(LEFT(E453,4)))/Codes!$N$2</f>
        <v>2.4</v>
      </c>
      <c r="Q453" s="1">
        <f>IF(HEX2DEC(RIGHT(E453,4))&gt;=32768,HEX2DEC(RIGHT(E453,4))-65536,HEX2DEC(RIGHT(E453,4)))/Codes!$N$2</f>
        <v>0</v>
      </c>
      <c r="R453" s="1">
        <f>IF(HEX2DEC(LEFT(F453,4))&gt;=32768,HEX2DEC(LEFT(F453,4))-65536,HEX2DEC(LEFT(F453,4)))/Codes!$N$2</f>
        <v>13.2</v>
      </c>
      <c r="S453" s="1">
        <f>IF(HEX2DEC(RIGHT(F453,4))&gt;=32768,HEX2DEC(RIGHT(F453,4))-65536,HEX2DEC(RIGHT(F453,4)))/Codes!$N$2</f>
        <v>5.2</v>
      </c>
      <c r="T453" s="18">
        <f t="shared" si="219"/>
        <v>130</v>
      </c>
      <c r="U453" s="1">
        <f t="shared" si="220"/>
        <v>100</v>
      </c>
      <c r="V453" s="1">
        <f t="shared" si="221"/>
        <v>0</v>
      </c>
      <c r="W453" s="1" t="str">
        <f t="shared" si="222"/>
        <v>100</v>
      </c>
      <c r="X453" s="1">
        <f t="shared" si="223"/>
        <v>3</v>
      </c>
      <c r="Y453" s="1">
        <f t="shared" si="224"/>
        <v>36</v>
      </c>
      <c r="Z453" s="1" t="str">
        <f>VLOOKUP(BIN2DEC(MID(HEX2BIN(MID(H453,3,2),8),2,5)),Codes!$E$1:$F$18,2)</f>
        <v>Normal</v>
      </c>
      <c r="AA453" s="6" t="str">
        <f t="shared" si="225"/>
        <v>0</v>
      </c>
      <c r="AB453" s="1">
        <f t="shared" si="226"/>
        <v>3</v>
      </c>
      <c r="AC453" s="1" t="str">
        <f>VLOOKUP(BIN2DEC(RIGHT(HEX2BIN(MID(H453,6,1),4),1)&amp;LEFT(HEX2BIN(MID(H453,7,1),4),1)),Codes!$K$1:$L$5,2)</f>
        <v>S</v>
      </c>
      <c r="AD453" s="1" t="str">
        <f>VLOOKUP(BIN2DEC(RIGHT(HEX2BIN(MID(H453,7,1),4),3)&amp;LEFT(HEX2BIN(MID(H453,8,1),4),2)),Codes!$H$2:$I$33,2)</f>
        <v>Kick</v>
      </c>
      <c r="AE453" s="1" t="str">
        <f t="shared" si="227"/>
        <v>1</v>
      </c>
      <c r="AF453" s="1" t="str">
        <f t="shared" si="228"/>
        <v>1</v>
      </c>
      <c r="AH453" s="6">
        <f t="shared" si="229"/>
        <v>2</v>
      </c>
    </row>
    <row r="454" spans="1:34">
      <c r="A454" s="1" t="s">
        <v>1459</v>
      </c>
      <c r="B454" s="1" t="s">
        <v>88</v>
      </c>
      <c r="C454" s="6" t="s">
        <v>4627</v>
      </c>
      <c r="D454" s="6" t="s">
        <v>715</v>
      </c>
      <c r="E454" s="6" t="s">
        <v>265</v>
      </c>
      <c r="F454" s="6" t="s">
        <v>1453</v>
      </c>
      <c r="G454" s="6" t="s">
        <v>712</v>
      </c>
      <c r="H454" s="6" t="s">
        <v>1458</v>
      </c>
      <c r="J454" s="1" t="str">
        <f t="shared" si="213"/>
        <v>001011</v>
      </c>
      <c r="K454" s="1">
        <f t="shared" si="214"/>
        <v>3</v>
      </c>
      <c r="L454" s="6" t="str">
        <f t="shared" si="215"/>
        <v>00000</v>
      </c>
      <c r="M454" s="1">
        <f t="shared" si="216"/>
        <v>0</v>
      </c>
      <c r="N454" s="6" t="str">
        <f t="shared" si="217"/>
        <v>00</v>
      </c>
      <c r="O454" s="1">
        <f t="shared" si="218"/>
        <v>1</v>
      </c>
      <c r="P454" s="1">
        <f>IF(HEX2DEC(LEFT(E454,4))&gt;=32768,HEX2DEC(LEFT(E454,4))-65536,HEX2DEC(LEFT(E454,4)))/Codes!$N$2</f>
        <v>2.4</v>
      </c>
      <c r="Q454" s="1">
        <f>IF(HEX2DEC(RIGHT(E454,4))&gt;=32768,HEX2DEC(RIGHT(E454,4))-65536,HEX2DEC(RIGHT(E454,4)))/Codes!$N$2</f>
        <v>0</v>
      </c>
      <c r="R454" s="1">
        <f>IF(HEX2DEC(LEFT(F454,4))&gt;=32768,HEX2DEC(LEFT(F454,4))-65536,HEX2DEC(LEFT(F454,4)))/Codes!$N$2</f>
        <v>13.2</v>
      </c>
      <c r="S454" s="1">
        <f>IF(HEX2DEC(RIGHT(F454,4))&gt;=32768,HEX2DEC(RIGHT(F454,4))-65536,HEX2DEC(RIGHT(F454,4)))/Codes!$N$2</f>
        <v>-5.2</v>
      </c>
      <c r="T454" s="18">
        <f t="shared" si="219"/>
        <v>130</v>
      </c>
      <c r="U454" s="1">
        <f t="shared" si="220"/>
        <v>100</v>
      </c>
      <c r="V454" s="1">
        <f t="shared" si="221"/>
        <v>0</v>
      </c>
      <c r="W454" s="1" t="str">
        <f t="shared" si="222"/>
        <v>100</v>
      </c>
      <c r="X454" s="1">
        <f t="shared" si="223"/>
        <v>3</v>
      </c>
      <c r="Y454" s="1">
        <f t="shared" si="224"/>
        <v>36</v>
      </c>
      <c r="Z454" s="1" t="str">
        <f>VLOOKUP(BIN2DEC(MID(HEX2BIN(MID(H454,3,2),8),2,5)),Codes!$E$1:$F$18,2)</f>
        <v>Normal</v>
      </c>
      <c r="AA454" s="6" t="str">
        <f t="shared" si="225"/>
        <v>0</v>
      </c>
      <c r="AB454" s="1">
        <f t="shared" si="226"/>
        <v>3</v>
      </c>
      <c r="AC454" s="1" t="str">
        <f>VLOOKUP(BIN2DEC(RIGHT(HEX2BIN(MID(H454,6,1),4),1)&amp;LEFT(HEX2BIN(MID(H454,7,1),4),1)),Codes!$K$1:$L$5,2)</f>
        <v>S</v>
      </c>
      <c r="AD454" s="1" t="str">
        <f>VLOOKUP(BIN2DEC(RIGHT(HEX2BIN(MID(H454,7,1),4),3)&amp;LEFT(HEX2BIN(MID(H454,8,1),4),2)),Codes!$H$2:$I$33,2)</f>
        <v>Kick</v>
      </c>
      <c r="AE454" s="1" t="str">
        <f t="shared" si="227"/>
        <v>1</v>
      </c>
      <c r="AF454" s="1" t="str">
        <f t="shared" si="228"/>
        <v>1</v>
      </c>
      <c r="AH454" s="6">
        <f t="shared" si="229"/>
        <v>2</v>
      </c>
    </row>
    <row r="455" spans="1:34">
      <c r="B455" s="1" t="s">
        <v>75</v>
      </c>
      <c r="J455" s="1" t="str">
        <f t="shared" si="213"/>
        <v>000000</v>
      </c>
      <c r="K455" s="1">
        <f t="shared" si="214"/>
        <v>0</v>
      </c>
      <c r="L455" s="6" t="str">
        <f t="shared" si="215"/>
        <v>00000</v>
      </c>
      <c r="M455" s="1">
        <f t="shared" si="216"/>
        <v>0</v>
      </c>
      <c r="N455" s="6" t="str">
        <f t="shared" si="217"/>
        <v>00</v>
      </c>
      <c r="O455" s="1">
        <f t="shared" si="218"/>
        <v>0</v>
      </c>
      <c r="P455" s="1">
        <f>IF(HEX2DEC(LEFT(E455,4))&gt;=32768,HEX2DEC(LEFT(E455,4))-65536,HEX2DEC(LEFT(E455,4)))/Codes!$N$2</f>
        <v>0</v>
      </c>
      <c r="Q455" s="1">
        <f>IF(HEX2DEC(RIGHT(E455,4))&gt;=32768,HEX2DEC(RIGHT(E455,4))-65536,HEX2DEC(RIGHT(E455,4)))/Codes!$N$2</f>
        <v>0</v>
      </c>
      <c r="R455" s="1">
        <f>IF(HEX2DEC(LEFT(F455,4))&gt;=32768,HEX2DEC(LEFT(F455,4))-65536,HEX2DEC(LEFT(F455,4)))/Codes!$N$2</f>
        <v>0</v>
      </c>
      <c r="S455" s="1">
        <f>IF(HEX2DEC(RIGHT(F455,4))&gt;=32768,HEX2DEC(RIGHT(F455,4))-65536,HEX2DEC(RIGHT(F455,4)))/Codes!$N$2</f>
        <v>0</v>
      </c>
      <c r="T455" s="18">
        <f t="shared" si="219"/>
        <v>0</v>
      </c>
      <c r="U455" s="1">
        <f t="shared" si="220"/>
        <v>0</v>
      </c>
      <c r="V455" s="1">
        <f t="shared" si="221"/>
        <v>0</v>
      </c>
      <c r="W455" s="1" t="str">
        <f t="shared" si="222"/>
        <v>000</v>
      </c>
      <c r="X455" s="1">
        <f t="shared" si="223"/>
        <v>0</v>
      </c>
      <c r="Y455" s="1">
        <f t="shared" si="224"/>
        <v>0</v>
      </c>
      <c r="Z455" s="1" t="str">
        <f>VLOOKUP(BIN2DEC(MID(HEX2BIN(MID(H455,3,2),8),2,5)),Codes!$E$1:$F$18,2)</f>
        <v>Normal</v>
      </c>
      <c r="AA455" s="6" t="str">
        <f t="shared" si="225"/>
        <v>0</v>
      </c>
      <c r="AB455" s="1">
        <f t="shared" si="226"/>
        <v>0</v>
      </c>
      <c r="AC455" s="1" t="str">
        <f>VLOOKUP(BIN2DEC(RIGHT(HEX2BIN(MID(H455,6,1),4),1)&amp;LEFT(HEX2BIN(MID(H455,7,1),4),1)),Codes!$K$1:$L$5,2)</f>
        <v>S</v>
      </c>
      <c r="AD455" s="1" t="str">
        <f>VLOOKUP(BIN2DEC(RIGHT(HEX2BIN(MID(H455,7,1),4),3)&amp;LEFT(HEX2BIN(MID(H455,8,1),4),2)),Codes!$H$2:$I$33,2)</f>
        <v>[0]</v>
      </c>
      <c r="AE455" s="1" t="str">
        <f t="shared" si="227"/>
        <v>0</v>
      </c>
      <c r="AF455" s="1" t="str">
        <f t="shared" si="228"/>
        <v>0</v>
      </c>
      <c r="AH455" s="6">
        <f t="shared" si="229"/>
        <v>0</v>
      </c>
    </row>
    <row r="456" spans="1:34">
      <c r="A456" s="1" t="s">
        <v>3238</v>
      </c>
      <c r="B456" s="1" t="s">
        <v>76</v>
      </c>
      <c r="C456" s="6" t="s">
        <v>1424</v>
      </c>
      <c r="D456" s="6" t="s">
        <v>1889</v>
      </c>
      <c r="E456" s="6" t="s">
        <v>564</v>
      </c>
      <c r="F456" s="6" t="s">
        <v>565</v>
      </c>
      <c r="G456" s="6" t="s">
        <v>723</v>
      </c>
      <c r="H456" s="6" t="s">
        <v>558</v>
      </c>
      <c r="J456" s="1" t="str">
        <f t="shared" si="213"/>
        <v>001011</v>
      </c>
      <c r="K456" s="1">
        <f t="shared" si="214"/>
        <v>0</v>
      </c>
      <c r="L456" s="6" t="str">
        <f t="shared" si="215"/>
        <v>00000</v>
      </c>
      <c r="M456" s="1">
        <f t="shared" si="216"/>
        <v>42</v>
      </c>
      <c r="N456" s="6" t="str">
        <f t="shared" si="217"/>
        <v>00</v>
      </c>
      <c r="O456" s="1">
        <f t="shared" si="218"/>
        <v>7</v>
      </c>
      <c r="P456" s="1">
        <f>IF(HEX2DEC(LEFT(E456,4))&gt;=32768,HEX2DEC(LEFT(E456,4))-65536,HEX2DEC(LEFT(E456,4)))/Codes!$N$2</f>
        <v>5.1120000000000001</v>
      </c>
      <c r="Q456" s="1">
        <f>IF(HEX2DEC(RIGHT(E456,4))&gt;=32768,HEX2DEC(RIGHT(E456,4))-65536,HEX2DEC(RIGHT(E456,4)))/Codes!$N$2</f>
        <v>0</v>
      </c>
      <c r="R456" s="1">
        <f>IF(HEX2DEC(LEFT(F456,4))&gt;=32768,HEX2DEC(LEFT(F456,4))-65536,HEX2DEC(LEFT(F456,4)))/Codes!$N$2</f>
        <v>13.632</v>
      </c>
      <c r="S456" s="1">
        <f>IF(HEX2DEC(RIGHT(F456,4))&gt;=32768,HEX2DEC(RIGHT(F456,4))-65536,HEX2DEC(RIGHT(F456,4)))/Codes!$N$2</f>
        <v>0</v>
      </c>
      <c r="T456" s="18">
        <f t="shared" si="219"/>
        <v>361</v>
      </c>
      <c r="U456" s="1">
        <f t="shared" si="220"/>
        <v>100</v>
      </c>
      <c r="V456" s="1">
        <f t="shared" si="221"/>
        <v>0</v>
      </c>
      <c r="W456" s="1" t="str">
        <f t="shared" si="222"/>
        <v>101</v>
      </c>
      <c r="X456" s="1">
        <f t="shared" si="223"/>
        <v>0</v>
      </c>
      <c r="Y456" s="1">
        <f t="shared" si="224"/>
        <v>10</v>
      </c>
      <c r="Z456" s="1" t="str">
        <f>VLOOKUP(BIN2DEC(MID(HEX2BIN(MID(H456,3,2),8),2,5)),Codes!$E$1:$F$18,2)</f>
        <v>Slash</v>
      </c>
      <c r="AA456" s="6" t="str">
        <f t="shared" si="225"/>
        <v>0</v>
      </c>
      <c r="AB456" s="1">
        <f t="shared" si="226"/>
        <v>2</v>
      </c>
      <c r="AC456" s="1" t="str">
        <f>VLOOKUP(BIN2DEC(RIGHT(HEX2BIN(MID(H456,6,1),4),1)&amp;LEFT(HEX2BIN(MID(H456,7,1),4),1)),Codes!$K$1:$L$5,2)</f>
        <v>M</v>
      </c>
      <c r="AD456" s="1" t="str">
        <f>VLOOKUP(BIN2DEC(RIGHT(HEX2BIN(MID(H456,7,1),4),3)&amp;LEFT(HEX2BIN(MID(H456,8,1),4),2)),Codes!$H$2:$I$33,2)</f>
        <v>Slash</v>
      </c>
      <c r="AE456" s="1" t="str">
        <f t="shared" si="227"/>
        <v>1</v>
      </c>
      <c r="AF456" s="1" t="str">
        <f t="shared" si="228"/>
        <v>1</v>
      </c>
      <c r="AH456" s="6">
        <f t="shared" si="229"/>
        <v>35</v>
      </c>
    </row>
    <row r="457" spans="1:34">
      <c r="A457" s="1" t="s">
        <v>3239</v>
      </c>
      <c r="B457" s="1" t="s">
        <v>76</v>
      </c>
      <c r="C457" s="6" t="s">
        <v>1424</v>
      </c>
      <c r="D457" s="6" t="s">
        <v>1511</v>
      </c>
      <c r="E457" s="6" t="s">
        <v>564</v>
      </c>
      <c r="F457" s="6" t="s">
        <v>570</v>
      </c>
      <c r="G457" s="6" t="s">
        <v>557</v>
      </c>
      <c r="H457" s="6" t="s">
        <v>558</v>
      </c>
      <c r="J457" s="1" t="str">
        <f t="shared" si="213"/>
        <v>001011</v>
      </c>
      <c r="K457" s="1">
        <f t="shared" si="214"/>
        <v>1</v>
      </c>
      <c r="L457" s="6" t="str">
        <f t="shared" si="215"/>
        <v>00000</v>
      </c>
      <c r="M457" s="1">
        <f t="shared" si="216"/>
        <v>42</v>
      </c>
      <c r="N457" s="6" t="str">
        <f t="shared" si="217"/>
        <v>00</v>
      </c>
      <c r="O457" s="1">
        <f t="shared" si="218"/>
        <v>7</v>
      </c>
      <c r="P457" s="1">
        <f>IF(HEX2DEC(LEFT(E457,4))&gt;=32768,HEX2DEC(LEFT(E457,4))-65536,HEX2DEC(LEFT(E457,4)))/Codes!$N$2</f>
        <v>5.1120000000000001</v>
      </c>
      <c r="Q457" s="1">
        <f>IF(HEX2DEC(RIGHT(E457,4))&gt;=32768,HEX2DEC(RIGHT(E457,4))-65536,HEX2DEC(RIGHT(E457,4)))/Codes!$N$2</f>
        <v>0</v>
      </c>
      <c r="R457" s="1">
        <f>IF(HEX2DEC(LEFT(F457,4))&gt;=32768,HEX2DEC(LEFT(F457,4))-65536,HEX2DEC(LEFT(F457,4)))/Codes!$N$2</f>
        <v>6.8159999999999998</v>
      </c>
      <c r="S457" s="1">
        <f>IF(HEX2DEC(RIGHT(F457,4))&gt;=32768,HEX2DEC(RIGHT(F457,4))-65536,HEX2DEC(RIGHT(F457,4)))/Codes!$N$2</f>
        <v>0</v>
      </c>
      <c r="T457" s="18">
        <f t="shared" si="219"/>
        <v>361</v>
      </c>
      <c r="U457" s="1">
        <f t="shared" si="220"/>
        <v>100</v>
      </c>
      <c r="V457" s="1">
        <f t="shared" si="221"/>
        <v>0</v>
      </c>
      <c r="W457" s="1" t="str">
        <f t="shared" si="222"/>
        <v>101</v>
      </c>
      <c r="X457" s="1">
        <f t="shared" si="223"/>
        <v>3</v>
      </c>
      <c r="Y457" s="1">
        <f t="shared" si="224"/>
        <v>10</v>
      </c>
      <c r="Z457" s="1" t="str">
        <f>VLOOKUP(BIN2DEC(MID(HEX2BIN(MID(H457,3,2),8),2,5)),Codes!$E$1:$F$18,2)</f>
        <v>Slash</v>
      </c>
      <c r="AA457" s="6" t="str">
        <f t="shared" si="225"/>
        <v>0</v>
      </c>
      <c r="AB457" s="1">
        <f t="shared" si="226"/>
        <v>2</v>
      </c>
      <c r="AC457" s="1" t="str">
        <f>VLOOKUP(BIN2DEC(RIGHT(HEX2BIN(MID(H457,6,1),4),1)&amp;LEFT(HEX2BIN(MID(H457,7,1),4),1)),Codes!$K$1:$L$5,2)</f>
        <v>M</v>
      </c>
      <c r="AD457" s="1" t="str">
        <f>VLOOKUP(BIN2DEC(RIGHT(HEX2BIN(MID(H457,7,1),4),3)&amp;LEFT(HEX2BIN(MID(H457,8,1),4),2)),Codes!$H$2:$I$33,2)</f>
        <v>Slash</v>
      </c>
      <c r="AE457" s="1" t="str">
        <f t="shared" si="227"/>
        <v>1</v>
      </c>
      <c r="AF457" s="1" t="str">
        <f t="shared" si="228"/>
        <v>1</v>
      </c>
      <c r="AH457" s="6">
        <f t="shared" si="229"/>
        <v>35</v>
      </c>
    </row>
    <row r="458" spans="1:34">
      <c r="A458" s="1" t="s">
        <v>3240</v>
      </c>
      <c r="B458" s="1" t="s">
        <v>76</v>
      </c>
      <c r="C458" s="6" t="s">
        <v>1424</v>
      </c>
      <c r="D458" s="6" t="s">
        <v>1892</v>
      </c>
      <c r="E458" s="6" t="s">
        <v>573</v>
      </c>
      <c r="F458" s="6" t="s">
        <v>91</v>
      </c>
      <c r="G458" s="6" t="s">
        <v>557</v>
      </c>
      <c r="H458" s="6" t="s">
        <v>558</v>
      </c>
      <c r="J458" s="1" t="str">
        <f t="shared" si="213"/>
        <v>001011</v>
      </c>
      <c r="K458" s="1">
        <f t="shared" si="214"/>
        <v>2</v>
      </c>
      <c r="L458" s="6" t="str">
        <f t="shared" si="215"/>
        <v>00000</v>
      </c>
      <c r="M458" s="1">
        <f t="shared" si="216"/>
        <v>42</v>
      </c>
      <c r="N458" s="6" t="str">
        <f t="shared" si="217"/>
        <v>00</v>
      </c>
      <c r="O458" s="1">
        <f t="shared" si="218"/>
        <v>7</v>
      </c>
      <c r="P458" s="1">
        <f>IF(HEX2DEC(LEFT(E458,4))&gt;=32768,HEX2DEC(LEFT(E458,4))-65536,HEX2DEC(LEFT(E458,4)))/Codes!$N$2</f>
        <v>3.4079999999999999</v>
      </c>
      <c r="Q458" s="1">
        <f>IF(HEX2DEC(RIGHT(E458,4))&gt;=32768,HEX2DEC(RIGHT(E458,4))-65536,HEX2DEC(RIGHT(E458,4)))/Codes!$N$2</f>
        <v>0</v>
      </c>
      <c r="R458" s="1">
        <f>IF(HEX2DEC(LEFT(F458,4))&gt;=32768,HEX2DEC(LEFT(F458,4))-65536,HEX2DEC(LEFT(F458,4)))/Codes!$N$2</f>
        <v>0</v>
      </c>
      <c r="S458" s="1">
        <f>IF(HEX2DEC(RIGHT(F458,4))&gt;=32768,HEX2DEC(RIGHT(F458,4))-65536,HEX2DEC(RIGHT(F458,4)))/Codes!$N$2</f>
        <v>0</v>
      </c>
      <c r="T458" s="18">
        <f t="shared" si="219"/>
        <v>361</v>
      </c>
      <c r="U458" s="1">
        <f t="shared" si="220"/>
        <v>100</v>
      </c>
      <c r="V458" s="1">
        <f t="shared" si="221"/>
        <v>0</v>
      </c>
      <c r="W458" s="1" t="str">
        <f t="shared" si="222"/>
        <v>101</v>
      </c>
      <c r="X458" s="1">
        <f t="shared" si="223"/>
        <v>3</v>
      </c>
      <c r="Y458" s="1">
        <f t="shared" si="224"/>
        <v>10</v>
      </c>
      <c r="Z458" s="1" t="str">
        <f>VLOOKUP(BIN2DEC(MID(HEX2BIN(MID(H458,3,2),8),2,5)),Codes!$E$1:$F$18,2)</f>
        <v>Slash</v>
      </c>
      <c r="AA458" s="6" t="str">
        <f t="shared" si="225"/>
        <v>0</v>
      </c>
      <c r="AB458" s="1">
        <f t="shared" si="226"/>
        <v>2</v>
      </c>
      <c r="AC458" s="1" t="str">
        <f>VLOOKUP(BIN2DEC(RIGHT(HEX2BIN(MID(H458,6,1),4),1)&amp;LEFT(HEX2BIN(MID(H458,7,1),4),1)),Codes!$K$1:$L$5,2)</f>
        <v>M</v>
      </c>
      <c r="AD458" s="1" t="str">
        <f>VLOOKUP(BIN2DEC(RIGHT(HEX2BIN(MID(H458,7,1),4),3)&amp;LEFT(HEX2BIN(MID(H458,8,1),4),2)),Codes!$H$2:$I$33,2)</f>
        <v>Slash</v>
      </c>
      <c r="AE458" s="1" t="str">
        <f t="shared" si="227"/>
        <v>1</v>
      </c>
      <c r="AF458" s="1" t="str">
        <f t="shared" si="228"/>
        <v>1</v>
      </c>
      <c r="AH458" s="6">
        <f t="shared" si="229"/>
        <v>35</v>
      </c>
    </row>
    <row r="459" spans="1:34">
      <c r="A459" s="1" t="s">
        <v>3241</v>
      </c>
      <c r="B459" s="1" t="s">
        <v>76</v>
      </c>
      <c r="C459" s="6" t="s">
        <v>1425</v>
      </c>
      <c r="D459" s="6" t="s">
        <v>1894</v>
      </c>
      <c r="E459" s="6" t="s">
        <v>564</v>
      </c>
      <c r="F459" s="6" t="s">
        <v>565</v>
      </c>
      <c r="G459" s="6" t="s">
        <v>723</v>
      </c>
      <c r="H459" s="6" t="s">
        <v>561</v>
      </c>
      <c r="J459" s="1" t="str">
        <f t="shared" si="213"/>
        <v>001011</v>
      </c>
      <c r="K459" s="1">
        <f t="shared" si="214"/>
        <v>0</v>
      </c>
      <c r="L459" s="6" t="str">
        <f t="shared" si="215"/>
        <v>00000</v>
      </c>
      <c r="M459" s="1">
        <f t="shared" si="216"/>
        <v>42</v>
      </c>
      <c r="N459" s="6" t="str">
        <f t="shared" si="217"/>
        <v>00</v>
      </c>
      <c r="O459" s="1">
        <f t="shared" si="218"/>
        <v>11</v>
      </c>
      <c r="P459" s="1">
        <f>IF(HEX2DEC(LEFT(E459,4))&gt;=32768,HEX2DEC(LEFT(E459,4))-65536,HEX2DEC(LEFT(E459,4)))/Codes!$N$2</f>
        <v>5.1120000000000001</v>
      </c>
      <c r="Q459" s="1">
        <f>IF(HEX2DEC(RIGHT(E459,4))&gt;=32768,HEX2DEC(RIGHT(E459,4))-65536,HEX2DEC(RIGHT(E459,4)))/Codes!$N$2</f>
        <v>0</v>
      </c>
      <c r="R459" s="1">
        <f>IF(HEX2DEC(LEFT(F459,4))&gt;=32768,HEX2DEC(LEFT(F459,4))-65536,HEX2DEC(LEFT(F459,4)))/Codes!$N$2</f>
        <v>13.632</v>
      </c>
      <c r="S459" s="1">
        <f>IF(HEX2DEC(RIGHT(F459,4))&gt;=32768,HEX2DEC(RIGHT(F459,4))-65536,HEX2DEC(RIGHT(F459,4)))/Codes!$N$2</f>
        <v>0</v>
      </c>
      <c r="T459" s="18">
        <f t="shared" si="219"/>
        <v>361</v>
      </c>
      <c r="U459" s="1">
        <f t="shared" si="220"/>
        <v>100</v>
      </c>
      <c r="V459" s="1">
        <f t="shared" si="221"/>
        <v>0</v>
      </c>
      <c r="W459" s="1" t="str">
        <f t="shared" si="222"/>
        <v>101</v>
      </c>
      <c r="X459" s="1">
        <f t="shared" si="223"/>
        <v>0</v>
      </c>
      <c r="Y459" s="1">
        <f t="shared" si="224"/>
        <v>15</v>
      </c>
      <c r="Z459" s="1" t="str">
        <f>VLOOKUP(BIN2DEC(MID(HEX2BIN(MID(H459,3,2),8),2,5)),Codes!$E$1:$F$18,2)</f>
        <v>Slash</v>
      </c>
      <c r="AA459" s="6" t="str">
        <f t="shared" si="225"/>
        <v>0</v>
      </c>
      <c r="AB459" s="1">
        <f t="shared" si="226"/>
        <v>4</v>
      </c>
      <c r="AC459" s="1" t="str">
        <f>VLOOKUP(BIN2DEC(RIGHT(HEX2BIN(MID(H459,6,1),4),1)&amp;LEFT(HEX2BIN(MID(H459,7,1),4),1)),Codes!$K$1:$L$5,2)</f>
        <v>L</v>
      </c>
      <c r="AD459" s="1" t="str">
        <f>VLOOKUP(BIN2DEC(RIGHT(HEX2BIN(MID(H459,7,1),4),3)&amp;LEFT(HEX2BIN(MID(H459,8,1),4),2)),Codes!$H$2:$I$33,2)</f>
        <v>Slash</v>
      </c>
      <c r="AE459" s="1" t="str">
        <f t="shared" si="227"/>
        <v>1</v>
      </c>
      <c r="AF459" s="1" t="str">
        <f t="shared" si="228"/>
        <v>1</v>
      </c>
      <c r="AH459" s="6">
        <f t="shared" si="229"/>
        <v>67</v>
      </c>
    </row>
    <row r="460" spans="1:34">
      <c r="A460" s="1" t="s">
        <v>3242</v>
      </c>
      <c r="B460" s="1" t="s">
        <v>76</v>
      </c>
      <c r="C460" s="6" t="s">
        <v>1425</v>
      </c>
      <c r="D460" s="6" t="s">
        <v>1896</v>
      </c>
      <c r="E460" s="6" t="s">
        <v>564</v>
      </c>
      <c r="F460" s="6" t="s">
        <v>570</v>
      </c>
      <c r="G460" s="6" t="s">
        <v>557</v>
      </c>
      <c r="H460" s="6" t="s">
        <v>561</v>
      </c>
      <c r="J460" s="1" t="str">
        <f t="shared" si="213"/>
        <v>001011</v>
      </c>
      <c r="K460" s="1">
        <f t="shared" si="214"/>
        <v>1</v>
      </c>
      <c r="L460" s="6" t="str">
        <f t="shared" si="215"/>
        <v>00000</v>
      </c>
      <c r="M460" s="1">
        <f t="shared" si="216"/>
        <v>42</v>
      </c>
      <c r="N460" s="6" t="str">
        <f t="shared" si="217"/>
        <v>00</v>
      </c>
      <c r="O460" s="1">
        <f t="shared" si="218"/>
        <v>11</v>
      </c>
      <c r="P460" s="1">
        <f>IF(HEX2DEC(LEFT(E460,4))&gt;=32768,HEX2DEC(LEFT(E460,4))-65536,HEX2DEC(LEFT(E460,4)))/Codes!$N$2</f>
        <v>5.1120000000000001</v>
      </c>
      <c r="Q460" s="1">
        <f>IF(HEX2DEC(RIGHT(E460,4))&gt;=32768,HEX2DEC(RIGHT(E460,4))-65536,HEX2DEC(RIGHT(E460,4)))/Codes!$N$2</f>
        <v>0</v>
      </c>
      <c r="R460" s="1">
        <f>IF(HEX2DEC(LEFT(F460,4))&gt;=32768,HEX2DEC(LEFT(F460,4))-65536,HEX2DEC(LEFT(F460,4)))/Codes!$N$2</f>
        <v>6.8159999999999998</v>
      </c>
      <c r="S460" s="1">
        <f>IF(HEX2DEC(RIGHT(F460,4))&gt;=32768,HEX2DEC(RIGHT(F460,4))-65536,HEX2DEC(RIGHT(F460,4)))/Codes!$N$2</f>
        <v>0</v>
      </c>
      <c r="T460" s="18">
        <f t="shared" si="219"/>
        <v>361</v>
      </c>
      <c r="U460" s="1">
        <f t="shared" si="220"/>
        <v>100</v>
      </c>
      <c r="V460" s="1">
        <f t="shared" si="221"/>
        <v>0</v>
      </c>
      <c r="W460" s="1" t="str">
        <f t="shared" si="222"/>
        <v>101</v>
      </c>
      <c r="X460" s="1">
        <f t="shared" si="223"/>
        <v>3</v>
      </c>
      <c r="Y460" s="1">
        <f t="shared" si="224"/>
        <v>15</v>
      </c>
      <c r="Z460" s="1" t="str">
        <f>VLOOKUP(BIN2DEC(MID(HEX2BIN(MID(H460,3,2),8),2,5)),Codes!$E$1:$F$18,2)</f>
        <v>Slash</v>
      </c>
      <c r="AA460" s="6" t="str">
        <f t="shared" si="225"/>
        <v>0</v>
      </c>
      <c r="AB460" s="1">
        <f t="shared" si="226"/>
        <v>4</v>
      </c>
      <c r="AC460" s="1" t="str">
        <f>VLOOKUP(BIN2DEC(RIGHT(HEX2BIN(MID(H460,6,1),4),1)&amp;LEFT(HEX2BIN(MID(H460,7,1),4),1)),Codes!$K$1:$L$5,2)</f>
        <v>L</v>
      </c>
      <c r="AD460" s="1" t="str">
        <f>VLOOKUP(BIN2DEC(RIGHT(HEX2BIN(MID(H460,7,1),4),3)&amp;LEFT(HEX2BIN(MID(H460,8,1),4),2)),Codes!$H$2:$I$33,2)</f>
        <v>Slash</v>
      </c>
      <c r="AE460" s="1" t="str">
        <f t="shared" si="227"/>
        <v>1</v>
      </c>
      <c r="AF460" s="1" t="str">
        <f t="shared" si="228"/>
        <v>1</v>
      </c>
      <c r="AH460" s="6">
        <f t="shared" si="229"/>
        <v>67</v>
      </c>
    </row>
    <row r="461" spans="1:34">
      <c r="A461" s="1" t="s">
        <v>3243</v>
      </c>
      <c r="B461" s="1" t="s">
        <v>76</v>
      </c>
      <c r="C461" s="6" t="s">
        <v>1425</v>
      </c>
      <c r="D461" s="6" t="s">
        <v>1898</v>
      </c>
      <c r="E461" s="6" t="s">
        <v>573</v>
      </c>
      <c r="F461" s="6" t="s">
        <v>91</v>
      </c>
      <c r="G461" s="6" t="s">
        <v>557</v>
      </c>
      <c r="H461" s="6" t="s">
        <v>561</v>
      </c>
      <c r="J461" s="1" t="str">
        <f t="shared" si="213"/>
        <v>001011</v>
      </c>
      <c r="K461" s="1">
        <f t="shared" si="214"/>
        <v>2</v>
      </c>
      <c r="L461" s="6" t="str">
        <f t="shared" si="215"/>
        <v>00000</v>
      </c>
      <c r="M461" s="1">
        <f t="shared" si="216"/>
        <v>42</v>
      </c>
      <c r="N461" s="6" t="str">
        <f t="shared" si="217"/>
        <v>00</v>
      </c>
      <c r="O461" s="1">
        <f t="shared" si="218"/>
        <v>11</v>
      </c>
      <c r="P461" s="1">
        <f>IF(HEX2DEC(LEFT(E461,4))&gt;=32768,HEX2DEC(LEFT(E461,4))-65536,HEX2DEC(LEFT(E461,4)))/Codes!$N$2</f>
        <v>3.4079999999999999</v>
      </c>
      <c r="Q461" s="1">
        <f>IF(HEX2DEC(RIGHT(E461,4))&gt;=32768,HEX2DEC(RIGHT(E461,4))-65536,HEX2DEC(RIGHT(E461,4)))/Codes!$N$2</f>
        <v>0</v>
      </c>
      <c r="R461" s="1">
        <f>IF(HEX2DEC(LEFT(F461,4))&gt;=32768,HEX2DEC(LEFT(F461,4))-65536,HEX2DEC(LEFT(F461,4)))/Codes!$N$2</f>
        <v>0</v>
      </c>
      <c r="S461" s="1">
        <f>IF(HEX2DEC(RIGHT(F461,4))&gt;=32768,HEX2DEC(RIGHT(F461,4))-65536,HEX2DEC(RIGHT(F461,4)))/Codes!$N$2</f>
        <v>0</v>
      </c>
      <c r="T461" s="18">
        <f t="shared" si="219"/>
        <v>361</v>
      </c>
      <c r="U461" s="1">
        <f t="shared" si="220"/>
        <v>100</v>
      </c>
      <c r="V461" s="1">
        <f t="shared" si="221"/>
        <v>0</v>
      </c>
      <c r="W461" s="1" t="str">
        <f t="shared" si="222"/>
        <v>101</v>
      </c>
      <c r="X461" s="1">
        <f t="shared" si="223"/>
        <v>3</v>
      </c>
      <c r="Y461" s="1">
        <f t="shared" si="224"/>
        <v>15</v>
      </c>
      <c r="Z461" s="1" t="str">
        <f>VLOOKUP(BIN2DEC(MID(HEX2BIN(MID(H461,3,2),8),2,5)),Codes!$E$1:$F$18,2)</f>
        <v>Slash</v>
      </c>
      <c r="AA461" s="6" t="str">
        <f t="shared" si="225"/>
        <v>0</v>
      </c>
      <c r="AB461" s="1">
        <f t="shared" si="226"/>
        <v>4</v>
      </c>
      <c r="AC461" s="1" t="str">
        <f>VLOOKUP(BIN2DEC(RIGHT(HEX2BIN(MID(H461,6,1),4),1)&amp;LEFT(HEX2BIN(MID(H461,7,1),4),1)),Codes!$K$1:$L$5,2)</f>
        <v>L</v>
      </c>
      <c r="AD461" s="1" t="str">
        <f>VLOOKUP(BIN2DEC(RIGHT(HEX2BIN(MID(H461,7,1),4),3)&amp;LEFT(HEX2BIN(MID(H461,8,1),4),2)),Codes!$H$2:$I$33,2)</f>
        <v>Slash</v>
      </c>
      <c r="AE461" s="1" t="str">
        <f t="shared" si="227"/>
        <v>1</v>
      </c>
      <c r="AF461" s="1" t="str">
        <f t="shared" si="228"/>
        <v>1</v>
      </c>
      <c r="AH461" s="6">
        <f t="shared" si="229"/>
        <v>67</v>
      </c>
    </row>
    <row r="462" spans="1:34">
      <c r="A462" s="1" t="s">
        <v>3244</v>
      </c>
      <c r="B462" s="1" t="s">
        <v>76</v>
      </c>
      <c r="C462" s="6" t="s">
        <v>1426</v>
      </c>
      <c r="D462" s="6" t="s">
        <v>1900</v>
      </c>
      <c r="E462" s="6" t="s">
        <v>564</v>
      </c>
      <c r="F462" s="6" t="s">
        <v>565</v>
      </c>
      <c r="G462" s="6" t="s">
        <v>723</v>
      </c>
      <c r="H462" s="6" t="s">
        <v>736</v>
      </c>
      <c r="J462" s="1" t="str">
        <f t="shared" si="213"/>
        <v>001011</v>
      </c>
      <c r="K462" s="1">
        <f t="shared" si="214"/>
        <v>0</v>
      </c>
      <c r="L462" s="6" t="str">
        <f t="shared" si="215"/>
        <v>00000</v>
      </c>
      <c r="M462" s="1">
        <f t="shared" si="216"/>
        <v>42</v>
      </c>
      <c r="N462" s="6" t="str">
        <f t="shared" si="217"/>
        <v>00</v>
      </c>
      <c r="O462" s="1">
        <f t="shared" si="218"/>
        <v>15</v>
      </c>
      <c r="P462" s="1">
        <f>IF(HEX2DEC(LEFT(E462,4))&gt;=32768,HEX2DEC(LEFT(E462,4))-65536,HEX2DEC(LEFT(E462,4)))/Codes!$N$2</f>
        <v>5.1120000000000001</v>
      </c>
      <c r="Q462" s="1">
        <f>IF(HEX2DEC(RIGHT(E462,4))&gt;=32768,HEX2DEC(RIGHT(E462,4))-65536,HEX2DEC(RIGHT(E462,4)))/Codes!$N$2</f>
        <v>0</v>
      </c>
      <c r="R462" s="1">
        <f>IF(HEX2DEC(LEFT(F462,4))&gt;=32768,HEX2DEC(LEFT(F462,4))-65536,HEX2DEC(LEFT(F462,4)))/Codes!$N$2</f>
        <v>13.632</v>
      </c>
      <c r="S462" s="1">
        <f>IF(HEX2DEC(RIGHT(F462,4))&gt;=32768,HEX2DEC(RIGHT(F462,4))-65536,HEX2DEC(RIGHT(F462,4)))/Codes!$N$2</f>
        <v>0</v>
      </c>
      <c r="T462" s="18">
        <f t="shared" si="219"/>
        <v>361</v>
      </c>
      <c r="U462" s="1">
        <f t="shared" si="220"/>
        <v>100</v>
      </c>
      <c r="V462" s="1">
        <f t="shared" si="221"/>
        <v>0</v>
      </c>
      <c r="W462" s="1" t="str">
        <f t="shared" si="222"/>
        <v>101</v>
      </c>
      <c r="X462" s="1">
        <f t="shared" si="223"/>
        <v>0</v>
      </c>
      <c r="Y462" s="1">
        <f t="shared" si="224"/>
        <v>28</v>
      </c>
      <c r="Z462" s="1" t="str">
        <f>VLOOKUP(BIN2DEC(MID(HEX2BIN(MID(H462,3,2),8),2,5)),Codes!$E$1:$F$18,2)</f>
        <v>Slash</v>
      </c>
      <c r="AA462" s="6" t="str">
        <f t="shared" si="225"/>
        <v>0</v>
      </c>
      <c r="AB462" s="1">
        <f t="shared" si="226"/>
        <v>6</v>
      </c>
      <c r="AC462" s="1" t="str">
        <f>VLOOKUP(BIN2DEC(RIGHT(HEX2BIN(MID(H462,6,1),4),1)&amp;LEFT(HEX2BIN(MID(H462,7,1),4),1)),Codes!$K$1:$L$5,2)</f>
        <v>L</v>
      </c>
      <c r="AD462" s="1" t="str">
        <f>VLOOKUP(BIN2DEC(RIGHT(HEX2BIN(MID(H462,7,1),4),3)&amp;LEFT(HEX2BIN(MID(H462,8,1),4),2)),Codes!$H$2:$I$33,2)</f>
        <v>Slash</v>
      </c>
      <c r="AE462" s="1" t="str">
        <f t="shared" si="227"/>
        <v>1</v>
      </c>
      <c r="AF462" s="1" t="str">
        <f t="shared" si="228"/>
        <v>1</v>
      </c>
      <c r="AH462" s="6">
        <f t="shared" si="229"/>
        <v>67</v>
      </c>
    </row>
    <row r="463" spans="1:34">
      <c r="A463" s="1" t="s">
        <v>3245</v>
      </c>
      <c r="B463" s="1" t="s">
        <v>76</v>
      </c>
      <c r="C463" s="6" t="s">
        <v>1426</v>
      </c>
      <c r="D463" s="6" t="s">
        <v>1902</v>
      </c>
      <c r="E463" s="6" t="s">
        <v>564</v>
      </c>
      <c r="F463" s="6" t="s">
        <v>570</v>
      </c>
      <c r="G463" s="6" t="s">
        <v>557</v>
      </c>
      <c r="H463" s="6" t="s">
        <v>736</v>
      </c>
      <c r="J463" s="1" t="str">
        <f t="shared" si="213"/>
        <v>001011</v>
      </c>
      <c r="K463" s="1">
        <f t="shared" si="214"/>
        <v>1</v>
      </c>
      <c r="L463" s="6" t="str">
        <f t="shared" si="215"/>
        <v>00000</v>
      </c>
      <c r="M463" s="1">
        <f t="shared" si="216"/>
        <v>42</v>
      </c>
      <c r="N463" s="6" t="str">
        <f t="shared" si="217"/>
        <v>00</v>
      </c>
      <c r="O463" s="1">
        <f t="shared" si="218"/>
        <v>15</v>
      </c>
      <c r="P463" s="1">
        <f>IF(HEX2DEC(LEFT(E463,4))&gt;=32768,HEX2DEC(LEFT(E463,4))-65536,HEX2DEC(LEFT(E463,4)))/Codes!$N$2</f>
        <v>5.1120000000000001</v>
      </c>
      <c r="Q463" s="1">
        <f>IF(HEX2DEC(RIGHT(E463,4))&gt;=32768,HEX2DEC(RIGHT(E463,4))-65536,HEX2DEC(RIGHT(E463,4)))/Codes!$N$2</f>
        <v>0</v>
      </c>
      <c r="R463" s="1">
        <f>IF(HEX2DEC(LEFT(F463,4))&gt;=32768,HEX2DEC(LEFT(F463,4))-65536,HEX2DEC(LEFT(F463,4)))/Codes!$N$2</f>
        <v>6.8159999999999998</v>
      </c>
      <c r="S463" s="1">
        <f>IF(HEX2DEC(RIGHT(F463,4))&gt;=32768,HEX2DEC(RIGHT(F463,4))-65536,HEX2DEC(RIGHT(F463,4)))/Codes!$N$2</f>
        <v>0</v>
      </c>
      <c r="T463" s="18">
        <f t="shared" si="219"/>
        <v>361</v>
      </c>
      <c r="U463" s="1">
        <f t="shared" si="220"/>
        <v>100</v>
      </c>
      <c r="V463" s="1">
        <f t="shared" si="221"/>
        <v>0</v>
      </c>
      <c r="W463" s="1" t="str">
        <f t="shared" si="222"/>
        <v>101</v>
      </c>
      <c r="X463" s="1">
        <f t="shared" si="223"/>
        <v>3</v>
      </c>
      <c r="Y463" s="1">
        <f t="shared" si="224"/>
        <v>28</v>
      </c>
      <c r="Z463" s="1" t="str">
        <f>VLOOKUP(BIN2DEC(MID(HEX2BIN(MID(H463,3,2),8),2,5)),Codes!$E$1:$F$18,2)</f>
        <v>Slash</v>
      </c>
      <c r="AA463" s="6" t="str">
        <f t="shared" si="225"/>
        <v>0</v>
      </c>
      <c r="AB463" s="1">
        <f t="shared" si="226"/>
        <v>6</v>
      </c>
      <c r="AC463" s="1" t="str">
        <f>VLOOKUP(BIN2DEC(RIGHT(HEX2BIN(MID(H463,6,1),4),1)&amp;LEFT(HEX2BIN(MID(H463,7,1),4),1)),Codes!$K$1:$L$5,2)</f>
        <v>L</v>
      </c>
      <c r="AD463" s="1" t="str">
        <f>VLOOKUP(BIN2DEC(RIGHT(HEX2BIN(MID(H463,7,1),4),3)&amp;LEFT(HEX2BIN(MID(H463,8,1),4),2)),Codes!$H$2:$I$33,2)</f>
        <v>Slash</v>
      </c>
      <c r="AE463" s="1" t="str">
        <f t="shared" si="227"/>
        <v>1</v>
      </c>
      <c r="AF463" s="1" t="str">
        <f t="shared" si="228"/>
        <v>1</v>
      </c>
      <c r="AH463" s="6">
        <f t="shared" si="229"/>
        <v>67</v>
      </c>
    </row>
    <row r="464" spans="1:34">
      <c r="A464" s="1" t="s">
        <v>3246</v>
      </c>
      <c r="B464" s="1" t="s">
        <v>76</v>
      </c>
      <c r="C464" s="6" t="s">
        <v>1426</v>
      </c>
      <c r="D464" s="6" t="s">
        <v>1904</v>
      </c>
      <c r="E464" s="6" t="s">
        <v>573</v>
      </c>
      <c r="F464" s="6" t="s">
        <v>91</v>
      </c>
      <c r="G464" s="6" t="s">
        <v>557</v>
      </c>
      <c r="H464" s="6" t="s">
        <v>736</v>
      </c>
      <c r="J464" s="1" t="str">
        <f t="shared" si="213"/>
        <v>001011</v>
      </c>
      <c r="K464" s="1">
        <f t="shared" si="214"/>
        <v>2</v>
      </c>
      <c r="L464" s="6" t="str">
        <f t="shared" si="215"/>
        <v>00000</v>
      </c>
      <c r="M464" s="1">
        <f t="shared" si="216"/>
        <v>42</v>
      </c>
      <c r="N464" s="6" t="str">
        <f t="shared" si="217"/>
        <v>00</v>
      </c>
      <c r="O464" s="1">
        <f t="shared" si="218"/>
        <v>15</v>
      </c>
      <c r="P464" s="1">
        <f>IF(HEX2DEC(LEFT(E464,4))&gt;=32768,HEX2DEC(LEFT(E464,4))-65536,HEX2DEC(LEFT(E464,4)))/Codes!$N$2</f>
        <v>3.4079999999999999</v>
      </c>
      <c r="Q464" s="1">
        <f>IF(HEX2DEC(RIGHT(E464,4))&gt;=32768,HEX2DEC(RIGHT(E464,4))-65536,HEX2DEC(RIGHT(E464,4)))/Codes!$N$2</f>
        <v>0</v>
      </c>
      <c r="R464" s="1">
        <f>IF(HEX2DEC(LEFT(F464,4))&gt;=32768,HEX2DEC(LEFT(F464,4))-65536,HEX2DEC(LEFT(F464,4)))/Codes!$N$2</f>
        <v>0</v>
      </c>
      <c r="S464" s="1">
        <f>IF(HEX2DEC(RIGHT(F464,4))&gt;=32768,HEX2DEC(RIGHT(F464,4))-65536,HEX2DEC(RIGHT(F464,4)))/Codes!$N$2</f>
        <v>0</v>
      </c>
      <c r="T464" s="18">
        <f t="shared" si="219"/>
        <v>361</v>
      </c>
      <c r="U464" s="1">
        <f t="shared" si="220"/>
        <v>100</v>
      </c>
      <c r="V464" s="1">
        <f t="shared" si="221"/>
        <v>0</v>
      </c>
      <c r="W464" s="1" t="str">
        <f t="shared" si="222"/>
        <v>101</v>
      </c>
      <c r="X464" s="1">
        <f t="shared" si="223"/>
        <v>3</v>
      </c>
      <c r="Y464" s="1">
        <f t="shared" si="224"/>
        <v>28</v>
      </c>
      <c r="Z464" s="1" t="str">
        <f>VLOOKUP(BIN2DEC(MID(HEX2BIN(MID(H464,3,2),8),2,5)),Codes!$E$1:$F$18,2)</f>
        <v>Slash</v>
      </c>
      <c r="AA464" s="6" t="str">
        <f t="shared" si="225"/>
        <v>0</v>
      </c>
      <c r="AB464" s="1">
        <f t="shared" si="226"/>
        <v>6</v>
      </c>
      <c r="AC464" s="1" t="str">
        <f>VLOOKUP(BIN2DEC(RIGHT(HEX2BIN(MID(H464,6,1),4),1)&amp;LEFT(HEX2BIN(MID(H464,7,1),4),1)),Codes!$K$1:$L$5,2)</f>
        <v>L</v>
      </c>
      <c r="AD464" s="1" t="str">
        <f>VLOOKUP(BIN2DEC(RIGHT(HEX2BIN(MID(H464,7,1),4),3)&amp;LEFT(HEX2BIN(MID(H464,8,1),4),2)),Codes!$H$2:$I$33,2)</f>
        <v>Slash</v>
      </c>
      <c r="AE464" s="1" t="str">
        <f t="shared" si="227"/>
        <v>1</v>
      </c>
      <c r="AF464" s="1" t="str">
        <f t="shared" si="228"/>
        <v>1</v>
      </c>
      <c r="AH464" s="6">
        <f t="shared" si="229"/>
        <v>67</v>
      </c>
    </row>
    <row r="465" spans="1:34">
      <c r="A465" s="1" t="s">
        <v>3247</v>
      </c>
      <c r="B465" s="1" t="s">
        <v>76</v>
      </c>
      <c r="C465" s="6" t="s">
        <v>1427</v>
      </c>
      <c r="D465" s="6" t="s">
        <v>1906</v>
      </c>
      <c r="E465" s="6" t="s">
        <v>573</v>
      </c>
      <c r="F465" s="6" t="s">
        <v>91</v>
      </c>
      <c r="G465" s="6" t="s">
        <v>743</v>
      </c>
      <c r="H465" s="6" t="s">
        <v>744</v>
      </c>
      <c r="J465" s="1" t="str">
        <f t="shared" si="213"/>
        <v>001011</v>
      </c>
      <c r="K465" s="1">
        <f t="shared" si="214"/>
        <v>0</v>
      </c>
      <c r="L465" s="6" t="str">
        <f t="shared" si="215"/>
        <v>00000</v>
      </c>
      <c r="M465" s="1">
        <f t="shared" si="216"/>
        <v>42</v>
      </c>
      <c r="N465" s="6" t="str">
        <f t="shared" si="217"/>
        <v>00</v>
      </c>
      <c r="O465" s="1">
        <f t="shared" si="218"/>
        <v>13</v>
      </c>
      <c r="P465" s="1">
        <f>IF(HEX2DEC(LEFT(E465,4))&gt;=32768,HEX2DEC(LEFT(E465,4))-65536,HEX2DEC(LEFT(E465,4)))/Codes!$N$2</f>
        <v>3.4079999999999999</v>
      </c>
      <c r="Q465" s="1">
        <f>IF(HEX2DEC(RIGHT(E465,4))&gt;=32768,HEX2DEC(RIGHT(E465,4))-65536,HEX2DEC(RIGHT(E465,4)))/Codes!$N$2</f>
        <v>0</v>
      </c>
      <c r="R465" s="1">
        <f>IF(HEX2DEC(LEFT(F465,4))&gt;=32768,HEX2DEC(LEFT(F465,4))-65536,HEX2DEC(LEFT(F465,4)))/Codes!$N$2</f>
        <v>0</v>
      </c>
      <c r="S465" s="1">
        <f>IF(HEX2DEC(RIGHT(F465,4))&gt;=32768,HEX2DEC(RIGHT(F465,4))-65536,HEX2DEC(RIGHT(F465,4)))/Codes!$N$2</f>
        <v>0</v>
      </c>
      <c r="T465" s="18">
        <f t="shared" si="219"/>
        <v>361</v>
      </c>
      <c r="U465" s="1">
        <f t="shared" si="220"/>
        <v>70</v>
      </c>
      <c r="V465" s="1">
        <f t="shared" si="221"/>
        <v>0</v>
      </c>
      <c r="W465" s="1" t="str">
        <f t="shared" si="222"/>
        <v>101</v>
      </c>
      <c r="X465" s="1">
        <f t="shared" si="223"/>
        <v>3</v>
      </c>
      <c r="Y465" s="1">
        <f t="shared" si="224"/>
        <v>35</v>
      </c>
      <c r="Z465" s="1" t="str">
        <f>VLOOKUP(BIN2DEC(MID(HEX2BIN(MID(H465,3,2),8),2,5)),Codes!$E$1:$F$18,2)</f>
        <v>Slash</v>
      </c>
      <c r="AA465" s="6" t="str">
        <f t="shared" si="225"/>
        <v>0</v>
      </c>
      <c r="AB465" s="1">
        <f t="shared" si="226"/>
        <v>0</v>
      </c>
      <c r="AC465" s="1" t="str">
        <f>VLOOKUP(BIN2DEC(RIGHT(HEX2BIN(MID(H465,6,1),4),1)&amp;LEFT(HEX2BIN(MID(H465,7,1),4),1)),Codes!$K$1:$L$5,2)</f>
        <v>M</v>
      </c>
      <c r="AD465" s="1" t="str">
        <f>VLOOKUP(BIN2DEC(RIGHT(HEX2BIN(MID(H465,7,1),4),3)&amp;LEFT(HEX2BIN(MID(H465,8,1),4),2)),Codes!$H$2:$I$33,2)</f>
        <v>Slash</v>
      </c>
      <c r="AE465" s="1" t="str">
        <f t="shared" si="227"/>
        <v>1</v>
      </c>
      <c r="AF465" s="1" t="str">
        <f t="shared" si="228"/>
        <v>1</v>
      </c>
      <c r="AH465" s="6">
        <f t="shared" si="229"/>
        <v>35</v>
      </c>
    </row>
    <row r="466" spans="1:34">
      <c r="A466" s="1" t="s">
        <v>3248</v>
      </c>
      <c r="B466" s="1" t="s">
        <v>76</v>
      </c>
      <c r="C466" s="6" t="s">
        <v>1427</v>
      </c>
      <c r="D466" s="6" t="s">
        <v>1908</v>
      </c>
      <c r="E466" s="6" t="s">
        <v>746</v>
      </c>
      <c r="F466" s="6" t="s">
        <v>448</v>
      </c>
      <c r="G466" s="6" t="s">
        <v>743</v>
      </c>
      <c r="H466" s="6" t="s">
        <v>744</v>
      </c>
      <c r="J466" s="1" t="str">
        <f t="shared" si="213"/>
        <v>001011</v>
      </c>
      <c r="K466" s="1">
        <f t="shared" si="214"/>
        <v>1</v>
      </c>
      <c r="L466" s="6" t="str">
        <f t="shared" si="215"/>
        <v>00000</v>
      </c>
      <c r="M466" s="1">
        <f t="shared" si="216"/>
        <v>42</v>
      </c>
      <c r="N466" s="6" t="str">
        <f t="shared" si="217"/>
        <v>00</v>
      </c>
      <c r="O466" s="1">
        <f t="shared" si="218"/>
        <v>12</v>
      </c>
      <c r="P466" s="1">
        <f>IF(HEX2DEC(LEFT(E466,4))&gt;=32768,HEX2DEC(LEFT(E466,4))-65536,HEX2DEC(LEFT(E466,4)))/Codes!$N$2</f>
        <v>4.4279999999999999</v>
      </c>
      <c r="Q466" s="1">
        <f>IF(HEX2DEC(RIGHT(E466,4))&gt;=32768,HEX2DEC(RIGHT(E466,4))-65536,HEX2DEC(RIGHT(E466,4)))/Codes!$N$2</f>
        <v>0</v>
      </c>
      <c r="R466" s="1">
        <f>IF(HEX2DEC(LEFT(F466,4))&gt;=32768,HEX2DEC(LEFT(F466,4))-65536,HEX2DEC(LEFT(F466,4)))/Codes!$N$2</f>
        <v>6.4</v>
      </c>
      <c r="S466" s="1">
        <f>IF(HEX2DEC(RIGHT(F466,4))&gt;=32768,HEX2DEC(RIGHT(F466,4))-65536,HEX2DEC(RIGHT(F466,4)))/Codes!$N$2</f>
        <v>0</v>
      </c>
      <c r="T466" s="18">
        <f t="shared" si="219"/>
        <v>361</v>
      </c>
      <c r="U466" s="1">
        <f t="shared" si="220"/>
        <v>70</v>
      </c>
      <c r="V466" s="1">
        <f t="shared" si="221"/>
        <v>0</v>
      </c>
      <c r="W466" s="1" t="str">
        <f t="shared" si="222"/>
        <v>101</v>
      </c>
      <c r="X466" s="1">
        <f t="shared" si="223"/>
        <v>3</v>
      </c>
      <c r="Y466" s="1">
        <f t="shared" si="224"/>
        <v>35</v>
      </c>
      <c r="Z466" s="1" t="str">
        <f>VLOOKUP(BIN2DEC(MID(HEX2BIN(MID(H466,3,2),8),2,5)),Codes!$E$1:$F$18,2)</f>
        <v>Slash</v>
      </c>
      <c r="AA466" s="6" t="str">
        <f t="shared" si="225"/>
        <v>0</v>
      </c>
      <c r="AB466" s="1">
        <f t="shared" si="226"/>
        <v>0</v>
      </c>
      <c r="AC466" s="1" t="str">
        <f>VLOOKUP(BIN2DEC(RIGHT(HEX2BIN(MID(H466,6,1),4),1)&amp;LEFT(HEX2BIN(MID(H466,7,1),4),1)),Codes!$K$1:$L$5,2)</f>
        <v>M</v>
      </c>
      <c r="AD466" s="1" t="str">
        <f>VLOOKUP(BIN2DEC(RIGHT(HEX2BIN(MID(H466,7,1),4),3)&amp;LEFT(HEX2BIN(MID(H466,8,1),4),2)),Codes!$H$2:$I$33,2)</f>
        <v>Slash</v>
      </c>
      <c r="AE466" s="1" t="str">
        <f t="shared" si="227"/>
        <v>1</v>
      </c>
      <c r="AF466" s="1" t="str">
        <f t="shared" si="228"/>
        <v>1</v>
      </c>
      <c r="AH466" s="6">
        <f t="shared" si="229"/>
        <v>35</v>
      </c>
    </row>
    <row r="467" spans="1:34">
      <c r="A467" s="1" t="s">
        <v>3249</v>
      </c>
      <c r="B467" s="1" t="s">
        <v>76</v>
      </c>
      <c r="C467" s="6" t="s">
        <v>1427</v>
      </c>
      <c r="D467" s="6" t="s">
        <v>1898</v>
      </c>
      <c r="E467" s="6" t="s">
        <v>746</v>
      </c>
      <c r="F467" s="6" t="s">
        <v>748</v>
      </c>
      <c r="G467" s="6" t="s">
        <v>743</v>
      </c>
      <c r="H467" s="6" t="s">
        <v>744</v>
      </c>
      <c r="J467" s="1" t="str">
        <f t="shared" si="213"/>
        <v>001011</v>
      </c>
      <c r="K467" s="1">
        <f t="shared" si="214"/>
        <v>2</v>
      </c>
      <c r="L467" s="6" t="str">
        <f t="shared" si="215"/>
        <v>00000</v>
      </c>
      <c r="M467" s="1">
        <f t="shared" si="216"/>
        <v>42</v>
      </c>
      <c r="N467" s="6" t="str">
        <f t="shared" si="217"/>
        <v>00</v>
      </c>
      <c r="O467" s="1">
        <f t="shared" si="218"/>
        <v>11</v>
      </c>
      <c r="P467" s="1">
        <f>IF(HEX2DEC(LEFT(E467,4))&gt;=32768,HEX2DEC(LEFT(E467,4))-65536,HEX2DEC(LEFT(E467,4)))/Codes!$N$2</f>
        <v>4.4279999999999999</v>
      </c>
      <c r="Q467" s="1">
        <f>IF(HEX2DEC(RIGHT(E467,4))&gt;=32768,HEX2DEC(RIGHT(E467,4))-65536,HEX2DEC(RIGHT(E467,4)))/Codes!$N$2</f>
        <v>0</v>
      </c>
      <c r="R467" s="1">
        <f>IF(HEX2DEC(LEFT(F467,4))&gt;=32768,HEX2DEC(LEFT(F467,4))-65536,HEX2DEC(LEFT(F467,4)))/Codes!$N$2</f>
        <v>12.8</v>
      </c>
      <c r="S467" s="1">
        <f>IF(HEX2DEC(RIGHT(F467,4))&gt;=32768,HEX2DEC(RIGHT(F467,4))-65536,HEX2DEC(RIGHT(F467,4)))/Codes!$N$2</f>
        <v>0</v>
      </c>
      <c r="T467" s="18">
        <f t="shared" si="219"/>
        <v>361</v>
      </c>
      <c r="U467" s="1">
        <f t="shared" si="220"/>
        <v>70</v>
      </c>
      <c r="V467" s="1">
        <f t="shared" si="221"/>
        <v>0</v>
      </c>
      <c r="W467" s="1" t="str">
        <f t="shared" si="222"/>
        <v>101</v>
      </c>
      <c r="X467" s="1">
        <f t="shared" si="223"/>
        <v>3</v>
      </c>
      <c r="Y467" s="1">
        <f t="shared" si="224"/>
        <v>35</v>
      </c>
      <c r="Z467" s="1" t="str">
        <f>VLOOKUP(BIN2DEC(MID(HEX2BIN(MID(H467,3,2),8),2,5)),Codes!$E$1:$F$18,2)</f>
        <v>Slash</v>
      </c>
      <c r="AA467" s="6" t="str">
        <f t="shared" si="225"/>
        <v>0</v>
      </c>
      <c r="AB467" s="1">
        <f t="shared" si="226"/>
        <v>0</v>
      </c>
      <c r="AC467" s="1" t="str">
        <f>VLOOKUP(BIN2DEC(RIGHT(HEX2BIN(MID(H467,6,1),4),1)&amp;LEFT(HEX2BIN(MID(H467,7,1),4),1)),Codes!$K$1:$L$5,2)</f>
        <v>M</v>
      </c>
      <c r="AD467" s="1" t="str">
        <f>VLOOKUP(BIN2DEC(RIGHT(HEX2BIN(MID(H467,7,1),4),3)&amp;LEFT(HEX2BIN(MID(H467,8,1),4),2)),Codes!$H$2:$I$33,2)</f>
        <v>Slash</v>
      </c>
      <c r="AE467" s="1" t="str">
        <f t="shared" si="227"/>
        <v>1</v>
      </c>
      <c r="AF467" s="1" t="str">
        <f t="shared" si="228"/>
        <v>1</v>
      </c>
      <c r="AH467" s="6">
        <f t="shared" si="229"/>
        <v>35</v>
      </c>
    </row>
    <row r="468" spans="1:34">
      <c r="A468" s="1" t="s">
        <v>3250</v>
      </c>
      <c r="B468" s="1" t="s">
        <v>76</v>
      </c>
      <c r="C468" s="6" t="s">
        <v>1428</v>
      </c>
      <c r="D468" s="6" t="s">
        <v>1889</v>
      </c>
      <c r="E468" s="6" t="s">
        <v>589</v>
      </c>
      <c r="F468" s="6" t="s">
        <v>570</v>
      </c>
      <c r="G468" s="6" t="s">
        <v>557</v>
      </c>
      <c r="H468" s="6" t="s">
        <v>750</v>
      </c>
      <c r="J468" s="1" t="str">
        <f t="shared" si="213"/>
        <v>001011</v>
      </c>
      <c r="K468" s="1">
        <f t="shared" si="214"/>
        <v>0</v>
      </c>
      <c r="L468" s="6" t="str">
        <f t="shared" si="215"/>
        <v>00000</v>
      </c>
      <c r="M468" s="1">
        <f t="shared" si="216"/>
        <v>42</v>
      </c>
      <c r="N468" s="6" t="str">
        <f t="shared" si="217"/>
        <v>00</v>
      </c>
      <c r="O468" s="1">
        <f t="shared" si="218"/>
        <v>7</v>
      </c>
      <c r="P468" s="1">
        <f>IF(HEX2DEC(LEFT(E468,4))&gt;=32768,HEX2DEC(LEFT(E468,4))-65536,HEX2DEC(LEFT(E468,4)))/Codes!$N$2</f>
        <v>4.5999999999999996</v>
      </c>
      <c r="Q468" s="1">
        <f>IF(HEX2DEC(RIGHT(E468,4))&gt;=32768,HEX2DEC(RIGHT(E468,4))-65536,HEX2DEC(RIGHT(E468,4)))/Codes!$N$2</f>
        <v>0</v>
      </c>
      <c r="R468" s="1">
        <f>IF(HEX2DEC(LEFT(F468,4))&gt;=32768,HEX2DEC(LEFT(F468,4))-65536,HEX2DEC(LEFT(F468,4)))/Codes!$N$2</f>
        <v>6.8159999999999998</v>
      </c>
      <c r="S468" s="1">
        <f>IF(HEX2DEC(RIGHT(F468,4))&gt;=32768,HEX2DEC(RIGHT(F468,4))-65536,HEX2DEC(RIGHT(F468,4)))/Codes!$N$2</f>
        <v>0</v>
      </c>
      <c r="T468" s="18">
        <f t="shared" si="219"/>
        <v>361</v>
      </c>
      <c r="U468" s="1">
        <f t="shared" si="220"/>
        <v>100</v>
      </c>
      <c r="V468" s="1">
        <f t="shared" si="221"/>
        <v>0</v>
      </c>
      <c r="W468" s="1" t="str">
        <f t="shared" si="222"/>
        <v>101</v>
      </c>
      <c r="X468" s="1">
        <f t="shared" si="223"/>
        <v>3</v>
      </c>
      <c r="Y468" s="1">
        <f t="shared" si="224"/>
        <v>5</v>
      </c>
      <c r="Z468" s="1" t="str">
        <f>VLOOKUP(BIN2DEC(MID(HEX2BIN(MID(H468,3,2),8),2,5)),Codes!$E$1:$F$18,2)</f>
        <v>Normal</v>
      </c>
      <c r="AA468" s="6" t="str">
        <f t="shared" si="225"/>
        <v>0</v>
      </c>
      <c r="AB468" s="1">
        <f t="shared" si="226"/>
        <v>2</v>
      </c>
      <c r="AC468" s="1" t="str">
        <f>VLOOKUP(BIN2DEC(RIGHT(HEX2BIN(MID(H468,6,1),4),1)&amp;LEFT(HEX2BIN(MID(H468,7,1),4),1)),Codes!$K$1:$L$5,2)</f>
        <v>S</v>
      </c>
      <c r="AD468" s="1" t="str">
        <f>VLOOKUP(BIN2DEC(RIGHT(HEX2BIN(MID(H468,7,1),4),3)&amp;LEFT(HEX2BIN(MID(H468,8,1),4),2)),Codes!$H$2:$I$33,2)</f>
        <v>Bat</v>
      </c>
      <c r="AE468" s="1" t="str">
        <f t="shared" si="227"/>
        <v>1</v>
      </c>
      <c r="AF468" s="1" t="str">
        <f t="shared" si="228"/>
        <v>1</v>
      </c>
      <c r="AH468" s="6">
        <f t="shared" si="229"/>
        <v>5</v>
      </c>
    </row>
    <row r="469" spans="1:34">
      <c r="A469" s="1" t="s">
        <v>3251</v>
      </c>
      <c r="B469" s="1" t="s">
        <v>76</v>
      </c>
      <c r="C469" s="6" t="s">
        <v>1428</v>
      </c>
      <c r="D469" s="6" t="s">
        <v>1511</v>
      </c>
      <c r="E469" s="6" t="s">
        <v>589</v>
      </c>
      <c r="F469" s="6" t="s">
        <v>573</v>
      </c>
      <c r="G469" s="6" t="s">
        <v>557</v>
      </c>
      <c r="H469" s="6" t="s">
        <v>750</v>
      </c>
      <c r="J469" s="1" t="str">
        <f t="shared" si="213"/>
        <v>001011</v>
      </c>
      <c r="K469" s="1">
        <f t="shared" si="214"/>
        <v>1</v>
      </c>
      <c r="L469" s="6" t="str">
        <f t="shared" si="215"/>
        <v>00000</v>
      </c>
      <c r="M469" s="1">
        <f t="shared" si="216"/>
        <v>42</v>
      </c>
      <c r="N469" s="6" t="str">
        <f t="shared" si="217"/>
        <v>00</v>
      </c>
      <c r="O469" s="1">
        <f t="shared" si="218"/>
        <v>7</v>
      </c>
      <c r="P469" s="1">
        <f>IF(HEX2DEC(LEFT(E469,4))&gt;=32768,HEX2DEC(LEFT(E469,4))-65536,HEX2DEC(LEFT(E469,4)))/Codes!$N$2</f>
        <v>4.5999999999999996</v>
      </c>
      <c r="Q469" s="1">
        <f>IF(HEX2DEC(RIGHT(E469,4))&gt;=32768,HEX2DEC(RIGHT(E469,4))-65536,HEX2DEC(RIGHT(E469,4)))/Codes!$N$2</f>
        <v>0</v>
      </c>
      <c r="R469" s="1">
        <f>IF(HEX2DEC(LEFT(F469,4))&gt;=32768,HEX2DEC(LEFT(F469,4))-65536,HEX2DEC(LEFT(F469,4)))/Codes!$N$2</f>
        <v>3.4079999999999999</v>
      </c>
      <c r="S469" s="1">
        <f>IF(HEX2DEC(RIGHT(F469,4))&gt;=32768,HEX2DEC(RIGHT(F469,4))-65536,HEX2DEC(RIGHT(F469,4)))/Codes!$N$2</f>
        <v>0</v>
      </c>
      <c r="T469" s="18">
        <f t="shared" si="219"/>
        <v>361</v>
      </c>
      <c r="U469" s="1">
        <f t="shared" si="220"/>
        <v>100</v>
      </c>
      <c r="V469" s="1">
        <f t="shared" si="221"/>
        <v>0</v>
      </c>
      <c r="W469" s="1" t="str">
        <f t="shared" si="222"/>
        <v>101</v>
      </c>
      <c r="X469" s="1">
        <f t="shared" si="223"/>
        <v>3</v>
      </c>
      <c r="Y469" s="1">
        <f t="shared" si="224"/>
        <v>5</v>
      </c>
      <c r="Z469" s="1" t="str">
        <f>VLOOKUP(BIN2DEC(MID(HEX2BIN(MID(H469,3,2),8),2,5)),Codes!$E$1:$F$18,2)</f>
        <v>Normal</v>
      </c>
      <c r="AA469" s="6" t="str">
        <f t="shared" si="225"/>
        <v>0</v>
      </c>
      <c r="AB469" s="1">
        <f t="shared" si="226"/>
        <v>2</v>
      </c>
      <c r="AC469" s="1" t="str">
        <f>VLOOKUP(BIN2DEC(RIGHT(HEX2BIN(MID(H469,6,1),4),1)&amp;LEFT(HEX2BIN(MID(H469,7,1),4),1)),Codes!$K$1:$L$5,2)</f>
        <v>S</v>
      </c>
      <c r="AD469" s="1" t="str">
        <f>VLOOKUP(BIN2DEC(RIGHT(HEX2BIN(MID(H469,7,1),4),3)&amp;LEFT(HEX2BIN(MID(H469,8,1),4),2)),Codes!$H$2:$I$33,2)</f>
        <v>Bat</v>
      </c>
      <c r="AE469" s="1" t="str">
        <f t="shared" si="227"/>
        <v>1</v>
      </c>
      <c r="AF469" s="1" t="str">
        <f t="shared" si="228"/>
        <v>1</v>
      </c>
      <c r="AH469" s="6">
        <f t="shared" si="229"/>
        <v>5</v>
      </c>
    </row>
    <row r="470" spans="1:34">
      <c r="A470" s="1" t="s">
        <v>3252</v>
      </c>
      <c r="B470" s="1" t="s">
        <v>76</v>
      </c>
      <c r="C470" s="6" t="s">
        <v>1428</v>
      </c>
      <c r="D470" s="6" t="s">
        <v>1892</v>
      </c>
      <c r="E470" s="6" t="s">
        <v>573</v>
      </c>
      <c r="F470" s="6" t="s">
        <v>91</v>
      </c>
      <c r="G470" s="6" t="s">
        <v>557</v>
      </c>
      <c r="H470" s="6" t="s">
        <v>750</v>
      </c>
      <c r="J470" s="1" t="str">
        <f t="shared" si="213"/>
        <v>001011</v>
      </c>
      <c r="K470" s="1">
        <f t="shared" si="214"/>
        <v>2</v>
      </c>
      <c r="L470" s="6" t="str">
        <f t="shared" si="215"/>
        <v>00000</v>
      </c>
      <c r="M470" s="1">
        <f t="shared" si="216"/>
        <v>42</v>
      </c>
      <c r="N470" s="6" t="str">
        <f t="shared" si="217"/>
        <v>00</v>
      </c>
      <c r="O470" s="1">
        <f t="shared" si="218"/>
        <v>7</v>
      </c>
      <c r="P470" s="1">
        <f>IF(HEX2DEC(LEFT(E470,4))&gt;=32768,HEX2DEC(LEFT(E470,4))-65536,HEX2DEC(LEFT(E470,4)))/Codes!$N$2</f>
        <v>3.4079999999999999</v>
      </c>
      <c r="Q470" s="1">
        <f>IF(HEX2DEC(RIGHT(E470,4))&gt;=32768,HEX2DEC(RIGHT(E470,4))-65536,HEX2DEC(RIGHT(E470,4)))/Codes!$N$2</f>
        <v>0</v>
      </c>
      <c r="R470" s="1">
        <f>IF(HEX2DEC(LEFT(F470,4))&gt;=32768,HEX2DEC(LEFT(F470,4))-65536,HEX2DEC(LEFT(F470,4)))/Codes!$N$2</f>
        <v>0</v>
      </c>
      <c r="S470" s="1">
        <f>IF(HEX2DEC(RIGHT(F470,4))&gt;=32768,HEX2DEC(RIGHT(F470,4))-65536,HEX2DEC(RIGHT(F470,4)))/Codes!$N$2</f>
        <v>0</v>
      </c>
      <c r="T470" s="18">
        <f t="shared" si="219"/>
        <v>361</v>
      </c>
      <c r="U470" s="1">
        <f t="shared" si="220"/>
        <v>100</v>
      </c>
      <c r="V470" s="1">
        <f t="shared" si="221"/>
        <v>0</v>
      </c>
      <c r="W470" s="1" t="str">
        <f t="shared" si="222"/>
        <v>101</v>
      </c>
      <c r="X470" s="1">
        <f t="shared" si="223"/>
        <v>3</v>
      </c>
      <c r="Y470" s="1">
        <f t="shared" si="224"/>
        <v>5</v>
      </c>
      <c r="Z470" s="1" t="str">
        <f>VLOOKUP(BIN2DEC(MID(HEX2BIN(MID(H470,3,2),8),2,5)),Codes!$E$1:$F$18,2)</f>
        <v>Normal</v>
      </c>
      <c r="AA470" s="6" t="str">
        <f t="shared" si="225"/>
        <v>0</v>
      </c>
      <c r="AB470" s="1">
        <f t="shared" si="226"/>
        <v>2</v>
      </c>
      <c r="AC470" s="1" t="str">
        <f>VLOOKUP(BIN2DEC(RIGHT(HEX2BIN(MID(H470,6,1),4),1)&amp;LEFT(HEX2BIN(MID(H470,7,1),4),1)),Codes!$K$1:$L$5,2)</f>
        <v>S</v>
      </c>
      <c r="AD470" s="1" t="str">
        <f>VLOOKUP(BIN2DEC(RIGHT(HEX2BIN(MID(H470,7,1),4),3)&amp;LEFT(HEX2BIN(MID(H470,8,1),4),2)),Codes!$H$2:$I$33,2)</f>
        <v>Bat</v>
      </c>
      <c r="AE470" s="1" t="str">
        <f t="shared" si="227"/>
        <v>1</v>
      </c>
      <c r="AF470" s="1" t="str">
        <f t="shared" si="228"/>
        <v>1</v>
      </c>
      <c r="AH470" s="6">
        <f t="shared" si="229"/>
        <v>5</v>
      </c>
    </row>
    <row r="471" spans="1:34">
      <c r="A471" s="1" t="s">
        <v>3253</v>
      </c>
      <c r="B471" s="1" t="s">
        <v>76</v>
      </c>
      <c r="C471" s="6" t="s">
        <v>1429</v>
      </c>
      <c r="D471" s="6" t="s">
        <v>1914</v>
      </c>
      <c r="E471" s="6" t="s">
        <v>589</v>
      </c>
      <c r="F471" s="6" t="s">
        <v>570</v>
      </c>
      <c r="G471" s="6" t="s">
        <v>557</v>
      </c>
      <c r="H471" s="6" t="s">
        <v>586</v>
      </c>
      <c r="J471" s="1" t="str">
        <f t="shared" si="213"/>
        <v>001011</v>
      </c>
      <c r="K471" s="1">
        <f t="shared" si="214"/>
        <v>0</v>
      </c>
      <c r="L471" s="6" t="str">
        <f t="shared" si="215"/>
        <v>00000</v>
      </c>
      <c r="M471" s="1">
        <f t="shared" si="216"/>
        <v>42</v>
      </c>
      <c r="N471" s="6" t="str">
        <f t="shared" si="217"/>
        <v>00</v>
      </c>
      <c r="O471" s="1">
        <f t="shared" si="218"/>
        <v>12</v>
      </c>
      <c r="P471" s="1">
        <f>IF(HEX2DEC(LEFT(E471,4))&gt;=32768,HEX2DEC(LEFT(E471,4))-65536,HEX2DEC(LEFT(E471,4)))/Codes!$N$2</f>
        <v>4.5999999999999996</v>
      </c>
      <c r="Q471" s="1">
        <f>IF(HEX2DEC(RIGHT(E471,4))&gt;=32768,HEX2DEC(RIGHT(E471,4))-65536,HEX2DEC(RIGHT(E471,4)))/Codes!$N$2</f>
        <v>0</v>
      </c>
      <c r="R471" s="1">
        <f>IF(HEX2DEC(LEFT(F471,4))&gt;=32768,HEX2DEC(LEFT(F471,4))-65536,HEX2DEC(LEFT(F471,4)))/Codes!$N$2</f>
        <v>6.8159999999999998</v>
      </c>
      <c r="S471" s="1">
        <f>IF(HEX2DEC(RIGHT(F471,4))&gt;=32768,HEX2DEC(RIGHT(F471,4))-65536,HEX2DEC(RIGHT(F471,4)))/Codes!$N$2</f>
        <v>0</v>
      </c>
      <c r="T471" s="18">
        <f t="shared" si="219"/>
        <v>361</v>
      </c>
      <c r="U471" s="1">
        <f t="shared" si="220"/>
        <v>100</v>
      </c>
      <c r="V471" s="1">
        <f t="shared" si="221"/>
        <v>0</v>
      </c>
      <c r="W471" s="1" t="str">
        <f t="shared" si="222"/>
        <v>101</v>
      </c>
      <c r="X471" s="1">
        <f t="shared" si="223"/>
        <v>3</v>
      </c>
      <c r="Y471" s="1">
        <f t="shared" si="224"/>
        <v>8</v>
      </c>
      <c r="Z471" s="1" t="str">
        <f>VLOOKUP(BIN2DEC(MID(HEX2BIN(MID(H471,3,2),8),2,5)),Codes!$E$1:$F$18,2)</f>
        <v>Normal</v>
      </c>
      <c r="AA471" s="6" t="str">
        <f t="shared" si="225"/>
        <v>0</v>
      </c>
      <c r="AB471" s="1">
        <f t="shared" si="226"/>
        <v>4</v>
      </c>
      <c r="AC471" s="1" t="str">
        <f>VLOOKUP(BIN2DEC(RIGHT(HEX2BIN(MID(H471,6,1),4),1)&amp;LEFT(HEX2BIN(MID(H471,7,1),4),1)),Codes!$K$1:$L$5,2)</f>
        <v>M</v>
      </c>
      <c r="AD471" s="1" t="str">
        <f>VLOOKUP(BIN2DEC(RIGHT(HEX2BIN(MID(H471,7,1),4),3)&amp;LEFT(HEX2BIN(MID(H471,8,1),4),2)),Codes!$H$2:$I$33,2)</f>
        <v>Bat</v>
      </c>
      <c r="AE471" s="1" t="str">
        <f t="shared" si="227"/>
        <v>1</v>
      </c>
      <c r="AF471" s="1" t="str">
        <f t="shared" si="228"/>
        <v>1</v>
      </c>
      <c r="AH471" s="6">
        <f t="shared" si="229"/>
        <v>37</v>
      </c>
    </row>
    <row r="472" spans="1:34">
      <c r="A472" s="1" t="s">
        <v>3254</v>
      </c>
      <c r="B472" s="1" t="s">
        <v>76</v>
      </c>
      <c r="C472" s="6" t="s">
        <v>1429</v>
      </c>
      <c r="D472" s="6" t="s">
        <v>1908</v>
      </c>
      <c r="E472" s="6" t="s">
        <v>589</v>
      </c>
      <c r="F472" s="6" t="s">
        <v>573</v>
      </c>
      <c r="G472" s="6" t="s">
        <v>557</v>
      </c>
      <c r="H472" s="6" t="s">
        <v>586</v>
      </c>
      <c r="J472" s="1" t="str">
        <f t="shared" si="213"/>
        <v>001011</v>
      </c>
      <c r="K472" s="1">
        <f t="shared" si="214"/>
        <v>1</v>
      </c>
      <c r="L472" s="6" t="str">
        <f t="shared" si="215"/>
        <v>00000</v>
      </c>
      <c r="M472" s="1">
        <f t="shared" si="216"/>
        <v>42</v>
      </c>
      <c r="N472" s="6" t="str">
        <f t="shared" si="217"/>
        <v>00</v>
      </c>
      <c r="O472" s="1">
        <f t="shared" si="218"/>
        <v>12</v>
      </c>
      <c r="P472" s="1">
        <f>IF(HEX2DEC(LEFT(E472,4))&gt;=32768,HEX2DEC(LEFT(E472,4))-65536,HEX2DEC(LEFT(E472,4)))/Codes!$N$2</f>
        <v>4.5999999999999996</v>
      </c>
      <c r="Q472" s="1">
        <f>IF(HEX2DEC(RIGHT(E472,4))&gt;=32768,HEX2DEC(RIGHT(E472,4))-65536,HEX2DEC(RIGHT(E472,4)))/Codes!$N$2</f>
        <v>0</v>
      </c>
      <c r="R472" s="1">
        <f>IF(HEX2DEC(LEFT(F472,4))&gt;=32768,HEX2DEC(LEFT(F472,4))-65536,HEX2DEC(LEFT(F472,4)))/Codes!$N$2</f>
        <v>3.4079999999999999</v>
      </c>
      <c r="S472" s="1">
        <f>IF(HEX2DEC(RIGHT(F472,4))&gt;=32768,HEX2DEC(RIGHT(F472,4))-65536,HEX2DEC(RIGHT(F472,4)))/Codes!$N$2</f>
        <v>0</v>
      </c>
      <c r="T472" s="18">
        <f t="shared" si="219"/>
        <v>361</v>
      </c>
      <c r="U472" s="1">
        <f t="shared" si="220"/>
        <v>100</v>
      </c>
      <c r="V472" s="1">
        <f t="shared" si="221"/>
        <v>0</v>
      </c>
      <c r="W472" s="1" t="str">
        <f t="shared" si="222"/>
        <v>101</v>
      </c>
      <c r="X472" s="1">
        <f t="shared" si="223"/>
        <v>3</v>
      </c>
      <c r="Y472" s="1">
        <f t="shared" si="224"/>
        <v>8</v>
      </c>
      <c r="Z472" s="1" t="str">
        <f>VLOOKUP(BIN2DEC(MID(HEX2BIN(MID(H472,3,2),8),2,5)),Codes!$E$1:$F$18,2)</f>
        <v>Normal</v>
      </c>
      <c r="AA472" s="6" t="str">
        <f t="shared" si="225"/>
        <v>0</v>
      </c>
      <c r="AB472" s="1">
        <f t="shared" si="226"/>
        <v>4</v>
      </c>
      <c r="AC472" s="1" t="str">
        <f>VLOOKUP(BIN2DEC(RIGHT(HEX2BIN(MID(H472,6,1),4),1)&amp;LEFT(HEX2BIN(MID(H472,7,1),4),1)),Codes!$K$1:$L$5,2)</f>
        <v>M</v>
      </c>
      <c r="AD472" s="1" t="str">
        <f>VLOOKUP(BIN2DEC(RIGHT(HEX2BIN(MID(H472,7,1),4),3)&amp;LEFT(HEX2BIN(MID(H472,8,1),4),2)),Codes!$H$2:$I$33,2)</f>
        <v>Bat</v>
      </c>
      <c r="AE472" s="1" t="str">
        <f t="shared" si="227"/>
        <v>1</v>
      </c>
      <c r="AF472" s="1" t="str">
        <f t="shared" si="228"/>
        <v>1</v>
      </c>
      <c r="AH472" s="6">
        <f t="shared" si="229"/>
        <v>37</v>
      </c>
    </row>
    <row r="473" spans="1:34">
      <c r="A473" s="1" t="s">
        <v>3255</v>
      </c>
      <c r="B473" s="1" t="s">
        <v>76</v>
      </c>
      <c r="C473" s="6" t="s">
        <v>1429</v>
      </c>
      <c r="D473" s="6" t="s">
        <v>1917</v>
      </c>
      <c r="E473" s="6" t="s">
        <v>573</v>
      </c>
      <c r="F473" s="6" t="s">
        <v>91</v>
      </c>
      <c r="G473" s="6" t="s">
        <v>557</v>
      </c>
      <c r="H473" s="6" t="s">
        <v>586</v>
      </c>
      <c r="J473" s="1" t="str">
        <f t="shared" si="213"/>
        <v>001011</v>
      </c>
      <c r="K473" s="1">
        <f t="shared" si="214"/>
        <v>2</v>
      </c>
      <c r="L473" s="6" t="str">
        <f t="shared" si="215"/>
        <v>00000</v>
      </c>
      <c r="M473" s="1">
        <f t="shared" si="216"/>
        <v>42</v>
      </c>
      <c r="N473" s="6" t="str">
        <f t="shared" si="217"/>
        <v>00</v>
      </c>
      <c r="O473" s="1">
        <f t="shared" si="218"/>
        <v>12</v>
      </c>
      <c r="P473" s="1">
        <f>IF(HEX2DEC(LEFT(E473,4))&gt;=32768,HEX2DEC(LEFT(E473,4))-65536,HEX2DEC(LEFT(E473,4)))/Codes!$N$2</f>
        <v>3.4079999999999999</v>
      </c>
      <c r="Q473" s="1">
        <f>IF(HEX2DEC(RIGHT(E473,4))&gt;=32768,HEX2DEC(RIGHT(E473,4))-65536,HEX2DEC(RIGHT(E473,4)))/Codes!$N$2</f>
        <v>0</v>
      </c>
      <c r="R473" s="1">
        <f>IF(HEX2DEC(LEFT(F473,4))&gt;=32768,HEX2DEC(LEFT(F473,4))-65536,HEX2DEC(LEFT(F473,4)))/Codes!$N$2</f>
        <v>0</v>
      </c>
      <c r="S473" s="1">
        <f>IF(HEX2DEC(RIGHT(F473,4))&gt;=32768,HEX2DEC(RIGHT(F473,4))-65536,HEX2DEC(RIGHT(F473,4)))/Codes!$N$2</f>
        <v>0</v>
      </c>
      <c r="T473" s="18">
        <f t="shared" si="219"/>
        <v>361</v>
      </c>
      <c r="U473" s="1">
        <f t="shared" si="220"/>
        <v>100</v>
      </c>
      <c r="V473" s="1">
        <f t="shared" si="221"/>
        <v>0</v>
      </c>
      <c r="W473" s="1" t="str">
        <f t="shared" si="222"/>
        <v>101</v>
      </c>
      <c r="X473" s="1">
        <f t="shared" si="223"/>
        <v>3</v>
      </c>
      <c r="Y473" s="1">
        <f t="shared" si="224"/>
        <v>8</v>
      </c>
      <c r="Z473" s="1" t="str">
        <f>VLOOKUP(BIN2DEC(MID(HEX2BIN(MID(H473,3,2),8),2,5)),Codes!$E$1:$F$18,2)</f>
        <v>Normal</v>
      </c>
      <c r="AA473" s="6" t="str">
        <f t="shared" si="225"/>
        <v>0</v>
      </c>
      <c r="AB473" s="1">
        <f t="shared" si="226"/>
        <v>4</v>
      </c>
      <c r="AC473" s="1" t="str">
        <f>VLOOKUP(BIN2DEC(RIGHT(HEX2BIN(MID(H473,6,1),4),1)&amp;LEFT(HEX2BIN(MID(H473,7,1),4),1)),Codes!$K$1:$L$5,2)</f>
        <v>M</v>
      </c>
      <c r="AD473" s="1" t="str">
        <f>VLOOKUP(BIN2DEC(RIGHT(HEX2BIN(MID(H473,7,1),4),3)&amp;LEFT(HEX2BIN(MID(H473,8,1),4),2)),Codes!$H$2:$I$33,2)</f>
        <v>Bat</v>
      </c>
      <c r="AE473" s="1" t="str">
        <f t="shared" si="227"/>
        <v>1</v>
      </c>
      <c r="AF473" s="1" t="str">
        <f t="shared" si="228"/>
        <v>1</v>
      </c>
      <c r="AH473" s="6">
        <f t="shared" si="229"/>
        <v>37</v>
      </c>
    </row>
    <row r="474" spans="1:34">
      <c r="A474" s="1" t="s">
        <v>3256</v>
      </c>
      <c r="B474" s="1" t="s">
        <v>76</v>
      </c>
      <c r="C474" s="6" t="s">
        <v>1430</v>
      </c>
      <c r="D474" s="6" t="s">
        <v>1919</v>
      </c>
      <c r="E474" s="6" t="s">
        <v>307</v>
      </c>
      <c r="F474" s="6" t="s">
        <v>91</v>
      </c>
      <c r="G474" s="6" t="s">
        <v>759</v>
      </c>
      <c r="H474" s="6" t="s">
        <v>760</v>
      </c>
      <c r="J474" s="1" t="str">
        <f t="shared" si="213"/>
        <v>001011</v>
      </c>
      <c r="K474" s="1">
        <f t="shared" si="214"/>
        <v>0</v>
      </c>
      <c r="L474" s="6" t="str">
        <f t="shared" si="215"/>
        <v>00000</v>
      </c>
      <c r="M474" s="1">
        <f t="shared" si="216"/>
        <v>42</v>
      </c>
      <c r="N474" s="6" t="str">
        <f t="shared" si="217"/>
        <v>00</v>
      </c>
      <c r="O474" s="1">
        <f t="shared" si="218"/>
        <v>20</v>
      </c>
      <c r="P474" s="1">
        <f>IF(HEX2DEC(LEFT(E474,4))&gt;=32768,HEX2DEC(LEFT(E474,4))-65536,HEX2DEC(LEFT(E474,4)))/Codes!$N$2</f>
        <v>3.2</v>
      </c>
      <c r="Q474" s="1">
        <f>IF(HEX2DEC(RIGHT(E474,4))&gt;=32768,HEX2DEC(RIGHT(E474,4))-65536,HEX2DEC(RIGHT(E474,4)))/Codes!$N$2</f>
        <v>0</v>
      </c>
      <c r="R474" s="1">
        <f>IF(HEX2DEC(LEFT(F474,4))&gt;=32768,HEX2DEC(LEFT(F474,4))-65536,HEX2DEC(LEFT(F474,4)))/Codes!$N$2</f>
        <v>0</v>
      </c>
      <c r="S474" s="1">
        <f>IF(HEX2DEC(RIGHT(F474,4))&gt;=32768,HEX2DEC(RIGHT(F474,4))-65536,HEX2DEC(RIGHT(F474,4)))/Codes!$N$2</f>
        <v>0</v>
      </c>
      <c r="T474" s="18">
        <f t="shared" si="219"/>
        <v>34</v>
      </c>
      <c r="U474" s="1">
        <f t="shared" si="220"/>
        <v>105</v>
      </c>
      <c r="V474" s="1">
        <f t="shared" si="221"/>
        <v>0</v>
      </c>
      <c r="W474" s="1" t="str">
        <f t="shared" si="222"/>
        <v>101</v>
      </c>
      <c r="X474" s="1">
        <f t="shared" si="223"/>
        <v>3</v>
      </c>
      <c r="Y474" s="1">
        <f t="shared" si="224"/>
        <v>195</v>
      </c>
      <c r="Z474" s="1" t="str">
        <f>VLOOKUP(BIN2DEC(MID(HEX2BIN(MID(H474,3,2),8),2,5)),Codes!$E$1:$F$18,2)</f>
        <v>Normal</v>
      </c>
      <c r="AA474" s="6" t="str">
        <f t="shared" si="225"/>
        <v>1</v>
      </c>
      <c r="AB474" s="1">
        <f t="shared" si="226"/>
        <v>119</v>
      </c>
      <c r="AC474" s="1" t="str">
        <f>VLOOKUP(BIN2DEC(RIGHT(HEX2BIN(MID(H474,6,1),4),1)&amp;LEFT(HEX2BIN(MID(H474,7,1),4),1)),Codes!$K$1:$L$5,2)</f>
        <v>L</v>
      </c>
      <c r="AD474" s="1" t="str">
        <f>VLOOKUP(BIN2DEC(RIGHT(HEX2BIN(MID(H474,7,1),4),3)&amp;LEFT(HEX2BIN(MID(H474,8,1),4),2)),Codes!$H$2:$I$33,2)</f>
        <v>Bat</v>
      </c>
      <c r="AE474" s="1" t="str">
        <f t="shared" si="227"/>
        <v>1</v>
      </c>
      <c r="AF474" s="1" t="str">
        <f t="shared" si="228"/>
        <v>1</v>
      </c>
      <c r="AH474" s="6">
        <f t="shared" si="229"/>
        <v>69</v>
      </c>
    </row>
    <row r="475" spans="1:34">
      <c r="A475" s="1" t="s">
        <v>3257</v>
      </c>
      <c r="B475" s="1" t="s">
        <v>76</v>
      </c>
      <c r="C475" s="6" t="s">
        <v>1430</v>
      </c>
      <c r="D475" s="6" t="s">
        <v>1921</v>
      </c>
      <c r="E475" s="6" t="s">
        <v>256</v>
      </c>
      <c r="F475" s="6" t="s">
        <v>265</v>
      </c>
      <c r="G475" s="6" t="s">
        <v>759</v>
      </c>
      <c r="H475" s="6" t="s">
        <v>763</v>
      </c>
      <c r="J475" s="1" t="str">
        <f t="shared" si="213"/>
        <v>001011</v>
      </c>
      <c r="K475" s="1">
        <f t="shared" si="214"/>
        <v>1</v>
      </c>
      <c r="L475" s="6" t="str">
        <f t="shared" si="215"/>
        <v>00000</v>
      </c>
      <c r="M475" s="1">
        <f t="shared" si="216"/>
        <v>42</v>
      </c>
      <c r="N475" s="6" t="str">
        <f t="shared" si="217"/>
        <v>00</v>
      </c>
      <c r="O475" s="1">
        <f t="shared" si="218"/>
        <v>20</v>
      </c>
      <c r="P475" s="1">
        <f>IF(HEX2DEC(LEFT(E475,4))&gt;=32768,HEX2DEC(LEFT(E475,4))-65536,HEX2DEC(LEFT(E475,4)))/Codes!$N$2</f>
        <v>3.6</v>
      </c>
      <c r="Q475" s="1">
        <f>IF(HEX2DEC(RIGHT(E475,4))&gt;=32768,HEX2DEC(RIGHT(E475,4))-65536,HEX2DEC(RIGHT(E475,4)))/Codes!$N$2</f>
        <v>0</v>
      </c>
      <c r="R475" s="1">
        <f>IF(HEX2DEC(LEFT(F475,4))&gt;=32768,HEX2DEC(LEFT(F475,4))-65536,HEX2DEC(LEFT(F475,4)))/Codes!$N$2</f>
        <v>2.4</v>
      </c>
      <c r="S475" s="1">
        <f>IF(HEX2DEC(RIGHT(F475,4))&gt;=32768,HEX2DEC(RIGHT(F475,4))-65536,HEX2DEC(RIGHT(F475,4)))/Codes!$N$2</f>
        <v>0</v>
      </c>
      <c r="T475" s="18">
        <f t="shared" si="219"/>
        <v>34</v>
      </c>
      <c r="U475" s="1">
        <f t="shared" si="220"/>
        <v>105</v>
      </c>
      <c r="V475" s="1">
        <f t="shared" si="221"/>
        <v>0</v>
      </c>
      <c r="W475" s="1" t="str">
        <f t="shared" si="222"/>
        <v>101</v>
      </c>
      <c r="X475" s="1">
        <f t="shared" si="223"/>
        <v>3</v>
      </c>
      <c r="Y475" s="1">
        <f t="shared" si="224"/>
        <v>200</v>
      </c>
      <c r="Z475" s="1" t="str">
        <f>VLOOKUP(BIN2DEC(MID(HEX2BIN(MID(H475,3,2),8),2,5)),Codes!$E$1:$F$18,2)</f>
        <v>Normal</v>
      </c>
      <c r="AA475" s="6" t="str">
        <f t="shared" si="225"/>
        <v>1</v>
      </c>
      <c r="AB475" s="1">
        <f t="shared" si="226"/>
        <v>119</v>
      </c>
      <c r="AC475" s="1" t="str">
        <f>VLOOKUP(BIN2DEC(RIGHT(HEX2BIN(MID(H475,6,1),4),1)&amp;LEFT(HEX2BIN(MID(H475,7,1),4),1)),Codes!$K$1:$L$5,2)</f>
        <v>L</v>
      </c>
      <c r="AD475" s="1" t="str">
        <f>VLOOKUP(BIN2DEC(RIGHT(HEX2BIN(MID(H475,7,1),4),3)&amp;LEFT(HEX2BIN(MID(H475,8,1),4),2)),Codes!$H$2:$I$33,2)</f>
        <v>Bat</v>
      </c>
      <c r="AE475" s="1" t="str">
        <f t="shared" si="227"/>
        <v>1</v>
      </c>
      <c r="AF475" s="1" t="str">
        <f t="shared" si="228"/>
        <v>1</v>
      </c>
      <c r="AH475" s="6">
        <f t="shared" si="229"/>
        <v>69</v>
      </c>
    </row>
    <row r="476" spans="1:34">
      <c r="A476" s="1" t="s">
        <v>3258</v>
      </c>
      <c r="B476" s="1" t="s">
        <v>76</v>
      </c>
      <c r="C476" s="6" t="s">
        <v>1430</v>
      </c>
      <c r="D476" s="6" t="s">
        <v>1923</v>
      </c>
      <c r="E476" s="6" t="s">
        <v>207</v>
      </c>
      <c r="F476" s="6" t="s">
        <v>232</v>
      </c>
      <c r="G476" s="6" t="s">
        <v>759</v>
      </c>
      <c r="H476" s="6" t="s">
        <v>766</v>
      </c>
      <c r="J476" s="1" t="str">
        <f t="shared" si="213"/>
        <v>001011</v>
      </c>
      <c r="K476" s="1">
        <f t="shared" si="214"/>
        <v>2</v>
      </c>
      <c r="L476" s="6" t="str">
        <f t="shared" si="215"/>
        <v>00000</v>
      </c>
      <c r="M476" s="1">
        <f t="shared" si="216"/>
        <v>42</v>
      </c>
      <c r="N476" s="6" t="str">
        <f t="shared" si="217"/>
        <v>00</v>
      </c>
      <c r="O476" s="1">
        <f t="shared" si="218"/>
        <v>20</v>
      </c>
      <c r="P476" s="1">
        <f>IF(HEX2DEC(LEFT(E476,4))&gt;=32768,HEX2DEC(LEFT(E476,4))-65536,HEX2DEC(LEFT(E476,4)))/Codes!$N$2</f>
        <v>4</v>
      </c>
      <c r="Q476" s="1">
        <f>IF(HEX2DEC(RIGHT(E476,4))&gt;=32768,HEX2DEC(RIGHT(E476,4))-65536,HEX2DEC(RIGHT(E476,4)))/Codes!$N$2</f>
        <v>0</v>
      </c>
      <c r="R476" s="1">
        <f>IF(HEX2DEC(LEFT(F476,4))&gt;=32768,HEX2DEC(LEFT(F476,4))-65536,HEX2DEC(LEFT(F476,4)))/Codes!$N$2</f>
        <v>4.8</v>
      </c>
      <c r="S476" s="1">
        <f>IF(HEX2DEC(RIGHT(F476,4))&gt;=32768,HEX2DEC(RIGHT(F476,4))-65536,HEX2DEC(RIGHT(F476,4)))/Codes!$N$2</f>
        <v>0</v>
      </c>
      <c r="T476" s="18">
        <f t="shared" si="219"/>
        <v>34</v>
      </c>
      <c r="U476" s="1">
        <f t="shared" si="220"/>
        <v>105</v>
      </c>
      <c r="V476" s="1">
        <f t="shared" si="221"/>
        <v>0</v>
      </c>
      <c r="W476" s="1" t="str">
        <f t="shared" si="222"/>
        <v>101</v>
      </c>
      <c r="X476" s="1">
        <f t="shared" si="223"/>
        <v>3</v>
      </c>
      <c r="Y476" s="1">
        <f t="shared" si="224"/>
        <v>205</v>
      </c>
      <c r="Z476" s="1" t="str">
        <f>VLOOKUP(BIN2DEC(MID(HEX2BIN(MID(H476,3,2),8),2,5)),Codes!$E$1:$F$18,2)</f>
        <v>Normal</v>
      </c>
      <c r="AA476" s="6" t="str">
        <f t="shared" si="225"/>
        <v>1</v>
      </c>
      <c r="AB476" s="1">
        <f t="shared" si="226"/>
        <v>119</v>
      </c>
      <c r="AC476" s="1" t="str">
        <f>VLOOKUP(BIN2DEC(RIGHT(HEX2BIN(MID(H476,6,1),4),1)&amp;LEFT(HEX2BIN(MID(H476,7,1),4),1)),Codes!$K$1:$L$5,2)</f>
        <v>L</v>
      </c>
      <c r="AD476" s="1" t="str">
        <f>VLOOKUP(BIN2DEC(RIGHT(HEX2BIN(MID(H476,7,1),4),3)&amp;LEFT(HEX2BIN(MID(H476,8,1),4),2)),Codes!$H$2:$I$33,2)</f>
        <v>Bat</v>
      </c>
      <c r="AE476" s="1" t="str">
        <f t="shared" si="227"/>
        <v>1</v>
      </c>
      <c r="AF476" s="1" t="str">
        <f t="shared" si="228"/>
        <v>1</v>
      </c>
      <c r="AH476" s="6">
        <f t="shared" si="229"/>
        <v>69</v>
      </c>
    </row>
    <row r="477" spans="1:34">
      <c r="A477" s="1" t="s">
        <v>3259</v>
      </c>
      <c r="B477" s="1" t="s">
        <v>76</v>
      </c>
      <c r="C477" s="6" t="s">
        <v>1431</v>
      </c>
      <c r="D477" s="6" t="s">
        <v>1925</v>
      </c>
      <c r="E477" s="6" t="s">
        <v>573</v>
      </c>
      <c r="F477" s="6" t="s">
        <v>91</v>
      </c>
      <c r="G477" s="6" t="s">
        <v>743</v>
      </c>
      <c r="H477" s="6" t="s">
        <v>768</v>
      </c>
      <c r="J477" s="1" t="str">
        <f t="shared" si="213"/>
        <v>001011</v>
      </c>
      <c r="K477" s="1">
        <f t="shared" si="214"/>
        <v>0</v>
      </c>
      <c r="L477" s="6" t="str">
        <f t="shared" si="215"/>
        <v>00000</v>
      </c>
      <c r="M477" s="1">
        <f t="shared" si="216"/>
        <v>42</v>
      </c>
      <c r="N477" s="6" t="str">
        <f t="shared" si="217"/>
        <v>00</v>
      </c>
      <c r="O477" s="1">
        <f t="shared" si="218"/>
        <v>16</v>
      </c>
      <c r="P477" s="1">
        <f>IF(HEX2DEC(LEFT(E477,4))&gt;=32768,HEX2DEC(LEFT(E477,4))-65536,HEX2DEC(LEFT(E477,4)))/Codes!$N$2</f>
        <v>3.4079999999999999</v>
      </c>
      <c r="Q477" s="1">
        <f>IF(HEX2DEC(RIGHT(E477,4))&gt;=32768,HEX2DEC(RIGHT(E477,4))-65536,HEX2DEC(RIGHT(E477,4)))/Codes!$N$2</f>
        <v>0</v>
      </c>
      <c r="R477" s="1">
        <f>IF(HEX2DEC(LEFT(F477,4))&gt;=32768,HEX2DEC(LEFT(F477,4))-65536,HEX2DEC(LEFT(F477,4)))/Codes!$N$2</f>
        <v>0</v>
      </c>
      <c r="S477" s="1">
        <f>IF(HEX2DEC(RIGHT(F477,4))&gt;=32768,HEX2DEC(RIGHT(F477,4))-65536,HEX2DEC(RIGHT(F477,4)))/Codes!$N$2</f>
        <v>0</v>
      </c>
      <c r="T477" s="18">
        <f t="shared" si="219"/>
        <v>361</v>
      </c>
      <c r="U477" s="1">
        <f t="shared" si="220"/>
        <v>70</v>
      </c>
      <c r="V477" s="1">
        <f t="shared" si="221"/>
        <v>0</v>
      </c>
      <c r="W477" s="1" t="str">
        <f t="shared" si="222"/>
        <v>101</v>
      </c>
      <c r="X477" s="1">
        <f t="shared" si="223"/>
        <v>3</v>
      </c>
      <c r="Y477" s="1">
        <f t="shared" si="224"/>
        <v>35</v>
      </c>
      <c r="Z477" s="1" t="str">
        <f>VLOOKUP(BIN2DEC(MID(HEX2BIN(MID(H477,3,2),8),2,5)),Codes!$E$1:$F$18,2)</f>
        <v>Normal</v>
      </c>
      <c r="AA477" s="6" t="str">
        <f t="shared" si="225"/>
        <v>0</v>
      </c>
      <c r="AB477" s="1">
        <f t="shared" si="226"/>
        <v>0</v>
      </c>
      <c r="AC477" s="1" t="str">
        <f>VLOOKUP(BIN2DEC(RIGHT(HEX2BIN(MID(H477,6,1),4),1)&amp;LEFT(HEX2BIN(MID(H477,7,1),4),1)),Codes!$K$1:$L$5,2)</f>
        <v>S</v>
      </c>
      <c r="AD477" s="1" t="str">
        <f>VLOOKUP(BIN2DEC(RIGHT(HEX2BIN(MID(H477,7,1),4),3)&amp;LEFT(HEX2BIN(MID(H477,8,1),4),2)),Codes!$H$2:$I$33,2)</f>
        <v>Bat</v>
      </c>
      <c r="AE477" s="1" t="str">
        <f t="shared" si="227"/>
        <v>1</v>
      </c>
      <c r="AF477" s="1" t="str">
        <f t="shared" si="228"/>
        <v>1</v>
      </c>
      <c r="AH477" s="6">
        <f t="shared" si="229"/>
        <v>5</v>
      </c>
    </row>
    <row r="478" spans="1:34">
      <c r="A478" s="1" t="s">
        <v>3260</v>
      </c>
      <c r="B478" s="1" t="s">
        <v>76</v>
      </c>
      <c r="C478" s="6" t="s">
        <v>1431</v>
      </c>
      <c r="D478" s="6" t="s">
        <v>1927</v>
      </c>
      <c r="E478" s="6" t="s">
        <v>589</v>
      </c>
      <c r="F478" s="6" t="s">
        <v>595</v>
      </c>
      <c r="G478" s="6" t="s">
        <v>743</v>
      </c>
      <c r="H478" s="6" t="s">
        <v>768</v>
      </c>
      <c r="J478" s="1" t="str">
        <f t="shared" si="213"/>
        <v>001011</v>
      </c>
      <c r="K478" s="1">
        <f t="shared" si="214"/>
        <v>1</v>
      </c>
      <c r="L478" s="6" t="str">
        <f t="shared" si="215"/>
        <v>00000</v>
      </c>
      <c r="M478" s="1">
        <f t="shared" si="216"/>
        <v>42</v>
      </c>
      <c r="N478" s="6" t="str">
        <f t="shared" si="217"/>
        <v>00</v>
      </c>
      <c r="O478" s="1">
        <f t="shared" si="218"/>
        <v>14</v>
      </c>
      <c r="P478" s="1">
        <f>IF(HEX2DEC(LEFT(E478,4))&gt;=32768,HEX2DEC(LEFT(E478,4))-65536,HEX2DEC(LEFT(E478,4)))/Codes!$N$2</f>
        <v>4.5999999999999996</v>
      </c>
      <c r="Q478" s="1">
        <f>IF(HEX2DEC(RIGHT(E478,4))&gt;=32768,HEX2DEC(RIGHT(E478,4))-65536,HEX2DEC(RIGHT(E478,4)))/Codes!$N$2</f>
        <v>0</v>
      </c>
      <c r="R478" s="1">
        <f>IF(HEX2DEC(LEFT(F478,4))&gt;=32768,HEX2DEC(LEFT(F478,4))-65536,HEX2DEC(LEFT(F478,4)))/Codes!$N$2</f>
        <v>3.0640000000000001</v>
      </c>
      <c r="S478" s="1">
        <f>IF(HEX2DEC(RIGHT(F478,4))&gt;=32768,HEX2DEC(RIGHT(F478,4))-65536,HEX2DEC(RIGHT(F478,4)))/Codes!$N$2</f>
        <v>0</v>
      </c>
      <c r="T478" s="18">
        <f t="shared" si="219"/>
        <v>361</v>
      </c>
      <c r="U478" s="1">
        <f t="shared" si="220"/>
        <v>70</v>
      </c>
      <c r="V478" s="1">
        <f t="shared" si="221"/>
        <v>0</v>
      </c>
      <c r="W478" s="1" t="str">
        <f t="shared" si="222"/>
        <v>101</v>
      </c>
      <c r="X478" s="1">
        <f t="shared" si="223"/>
        <v>3</v>
      </c>
      <c r="Y478" s="1">
        <f t="shared" si="224"/>
        <v>35</v>
      </c>
      <c r="Z478" s="1" t="str">
        <f>VLOOKUP(BIN2DEC(MID(HEX2BIN(MID(H478,3,2),8),2,5)),Codes!$E$1:$F$18,2)</f>
        <v>Normal</v>
      </c>
      <c r="AA478" s="6" t="str">
        <f t="shared" si="225"/>
        <v>0</v>
      </c>
      <c r="AB478" s="1">
        <f t="shared" si="226"/>
        <v>0</v>
      </c>
      <c r="AC478" s="1" t="str">
        <f>VLOOKUP(BIN2DEC(RIGHT(HEX2BIN(MID(H478,6,1),4),1)&amp;LEFT(HEX2BIN(MID(H478,7,1),4),1)),Codes!$K$1:$L$5,2)</f>
        <v>S</v>
      </c>
      <c r="AD478" s="1" t="str">
        <f>VLOOKUP(BIN2DEC(RIGHT(HEX2BIN(MID(H478,7,1),4),3)&amp;LEFT(HEX2BIN(MID(H478,8,1),4),2)),Codes!$H$2:$I$33,2)</f>
        <v>Bat</v>
      </c>
      <c r="AE478" s="1" t="str">
        <f t="shared" si="227"/>
        <v>1</v>
      </c>
      <c r="AF478" s="1" t="str">
        <f t="shared" si="228"/>
        <v>1</v>
      </c>
      <c r="AH478" s="6">
        <f t="shared" si="229"/>
        <v>5</v>
      </c>
    </row>
    <row r="479" spans="1:34">
      <c r="A479" s="1" t="s">
        <v>3261</v>
      </c>
      <c r="B479" s="1" t="s">
        <v>76</v>
      </c>
      <c r="C479" s="6" t="s">
        <v>1431</v>
      </c>
      <c r="D479" s="6" t="s">
        <v>1917</v>
      </c>
      <c r="E479" s="6" t="s">
        <v>589</v>
      </c>
      <c r="F479" s="6" t="s">
        <v>590</v>
      </c>
      <c r="G479" s="6" t="s">
        <v>743</v>
      </c>
      <c r="H479" s="6" t="s">
        <v>768</v>
      </c>
      <c r="J479" s="1" t="str">
        <f t="shared" si="213"/>
        <v>001011</v>
      </c>
      <c r="K479" s="1">
        <f t="shared" si="214"/>
        <v>2</v>
      </c>
      <c r="L479" s="6" t="str">
        <f t="shared" si="215"/>
        <v>00000</v>
      </c>
      <c r="M479" s="1">
        <f t="shared" si="216"/>
        <v>42</v>
      </c>
      <c r="N479" s="6" t="str">
        <f t="shared" si="217"/>
        <v>00</v>
      </c>
      <c r="O479" s="1">
        <f t="shared" si="218"/>
        <v>12</v>
      </c>
      <c r="P479" s="1">
        <f>IF(HEX2DEC(LEFT(E479,4))&gt;=32768,HEX2DEC(LEFT(E479,4))-65536,HEX2DEC(LEFT(E479,4)))/Codes!$N$2</f>
        <v>4.5999999999999996</v>
      </c>
      <c r="Q479" s="1">
        <f>IF(HEX2DEC(RIGHT(E479,4))&gt;=32768,HEX2DEC(RIGHT(E479,4))-65536,HEX2DEC(RIGHT(E479,4)))/Codes!$N$2</f>
        <v>0</v>
      </c>
      <c r="R479" s="1">
        <f>IF(HEX2DEC(LEFT(F479,4))&gt;=32768,HEX2DEC(LEFT(F479,4))-65536,HEX2DEC(LEFT(F479,4)))/Codes!$N$2</f>
        <v>6.1319999999999997</v>
      </c>
      <c r="S479" s="1">
        <f>IF(HEX2DEC(RIGHT(F479,4))&gt;=32768,HEX2DEC(RIGHT(F479,4))-65536,HEX2DEC(RIGHT(F479,4)))/Codes!$N$2</f>
        <v>0</v>
      </c>
      <c r="T479" s="18">
        <f t="shared" si="219"/>
        <v>361</v>
      </c>
      <c r="U479" s="1">
        <f t="shared" si="220"/>
        <v>70</v>
      </c>
      <c r="V479" s="1">
        <f t="shared" si="221"/>
        <v>0</v>
      </c>
      <c r="W479" s="1" t="str">
        <f t="shared" si="222"/>
        <v>101</v>
      </c>
      <c r="X479" s="1">
        <f t="shared" si="223"/>
        <v>3</v>
      </c>
      <c r="Y479" s="1">
        <f t="shared" si="224"/>
        <v>35</v>
      </c>
      <c r="Z479" s="1" t="str">
        <f>VLOOKUP(BIN2DEC(MID(HEX2BIN(MID(H479,3,2),8),2,5)),Codes!$E$1:$F$18,2)</f>
        <v>Normal</v>
      </c>
      <c r="AA479" s="6" t="str">
        <f t="shared" si="225"/>
        <v>0</v>
      </c>
      <c r="AB479" s="1">
        <f t="shared" si="226"/>
        <v>0</v>
      </c>
      <c r="AC479" s="1" t="str">
        <f>VLOOKUP(BIN2DEC(RIGHT(HEX2BIN(MID(H479,6,1),4),1)&amp;LEFT(HEX2BIN(MID(H479,7,1),4),1)),Codes!$K$1:$L$5,2)</f>
        <v>S</v>
      </c>
      <c r="AD479" s="1" t="str">
        <f>VLOOKUP(BIN2DEC(RIGHT(HEX2BIN(MID(H479,7,1),4),3)&amp;LEFT(HEX2BIN(MID(H479,8,1),4),2)),Codes!$H$2:$I$33,2)</f>
        <v>Bat</v>
      </c>
      <c r="AE479" s="1" t="str">
        <f t="shared" si="227"/>
        <v>1</v>
      </c>
      <c r="AF479" s="1" t="str">
        <f t="shared" si="228"/>
        <v>1</v>
      </c>
      <c r="AH479" s="6">
        <f t="shared" si="229"/>
        <v>5</v>
      </c>
    </row>
    <row r="480" spans="1:34">
      <c r="A480" s="1" t="s">
        <v>3262</v>
      </c>
      <c r="B480" s="1" t="s">
        <v>76</v>
      </c>
      <c r="C480" s="6" t="s">
        <v>1870</v>
      </c>
      <c r="D480" s="6" t="s">
        <v>1930</v>
      </c>
      <c r="E480" s="6" t="s">
        <v>299</v>
      </c>
      <c r="F480" s="6" t="s">
        <v>773</v>
      </c>
      <c r="G480" s="6" t="s">
        <v>774</v>
      </c>
      <c r="H480" s="6" t="s">
        <v>630</v>
      </c>
      <c r="J480" s="1" t="str">
        <f t="shared" si="213"/>
        <v>001011</v>
      </c>
      <c r="K480" s="1">
        <f t="shared" si="214"/>
        <v>0</v>
      </c>
      <c r="L480" s="6" t="str">
        <f t="shared" si="215"/>
        <v>00000</v>
      </c>
      <c r="M480" s="1">
        <f t="shared" si="216"/>
        <v>42</v>
      </c>
      <c r="N480" s="6" t="str">
        <f t="shared" si="217"/>
        <v>00</v>
      </c>
      <c r="O480" s="1">
        <f t="shared" si="218"/>
        <v>6</v>
      </c>
      <c r="P480" s="1">
        <f>IF(HEX2DEC(LEFT(E480,4))&gt;=32768,HEX2DEC(LEFT(E480,4))-65536,HEX2DEC(LEFT(E480,4)))/Codes!$N$2</f>
        <v>6</v>
      </c>
      <c r="Q480" s="1">
        <f>IF(HEX2DEC(RIGHT(E480,4))&gt;=32768,HEX2DEC(RIGHT(E480,4))-65536,HEX2DEC(RIGHT(E480,4)))/Codes!$N$2</f>
        <v>0</v>
      </c>
      <c r="R480" s="1">
        <f>IF(HEX2DEC(LEFT(F480,4))&gt;=32768,HEX2DEC(LEFT(F480,4))-65536,HEX2DEC(LEFT(F480,4)))/Codes!$N$2</f>
        <v>8.8000000000000007</v>
      </c>
      <c r="S480" s="1">
        <f>IF(HEX2DEC(RIGHT(F480,4))&gt;=32768,HEX2DEC(RIGHT(F480,4))-65536,HEX2DEC(RIGHT(F480,4)))/Codes!$N$2</f>
        <v>0</v>
      </c>
      <c r="T480" s="18">
        <f t="shared" si="219"/>
        <v>60</v>
      </c>
      <c r="U480" s="1">
        <f t="shared" si="220"/>
        <v>100</v>
      </c>
      <c r="V480" s="1">
        <f t="shared" si="221"/>
        <v>0</v>
      </c>
      <c r="W480" s="1" t="str">
        <f t="shared" si="222"/>
        <v>101</v>
      </c>
      <c r="X480" s="1">
        <f t="shared" si="223"/>
        <v>1</v>
      </c>
      <c r="Y480" s="1">
        <f t="shared" si="224"/>
        <v>5</v>
      </c>
      <c r="Z480" s="1" t="str">
        <f>VLOOKUP(BIN2DEC(MID(HEX2BIN(MID(H480,3,2),8),2,5)),Codes!$E$1:$F$18,2)</f>
        <v>Slash</v>
      </c>
      <c r="AA480" s="6" t="str">
        <f t="shared" si="225"/>
        <v>0</v>
      </c>
      <c r="AB480" s="1">
        <f t="shared" si="226"/>
        <v>2</v>
      </c>
      <c r="AC480" s="1" t="str">
        <f>VLOOKUP(BIN2DEC(RIGHT(HEX2BIN(MID(H480,6,1),4),1)&amp;LEFT(HEX2BIN(MID(H480,7,1),4),1)),Codes!$K$1:$L$5,2)</f>
        <v>M</v>
      </c>
      <c r="AD480" s="1" t="str">
        <f>VLOOKUP(BIN2DEC(RIGHT(HEX2BIN(MID(H480,7,1),4),3)&amp;LEFT(HEX2BIN(MID(H480,8,1),4),2)),Codes!$H$2:$I$33,2)</f>
        <v>Kick</v>
      </c>
      <c r="AE480" s="1" t="str">
        <f t="shared" si="227"/>
        <v>1</v>
      </c>
      <c r="AF480" s="1" t="str">
        <f t="shared" si="228"/>
        <v>1</v>
      </c>
      <c r="AH480" s="6">
        <f t="shared" si="229"/>
        <v>34</v>
      </c>
    </row>
    <row r="481" spans="1:34">
      <c r="A481" s="1" t="s">
        <v>3263</v>
      </c>
      <c r="B481" s="1" t="s">
        <v>76</v>
      </c>
      <c r="C481" s="6" t="s">
        <v>1870</v>
      </c>
      <c r="D481" s="6" t="s">
        <v>1932</v>
      </c>
      <c r="E481" s="6" t="s">
        <v>232</v>
      </c>
      <c r="F481" s="6" t="s">
        <v>395</v>
      </c>
      <c r="G481" s="6" t="s">
        <v>629</v>
      </c>
      <c r="H481" s="6" t="s">
        <v>630</v>
      </c>
      <c r="J481" s="1" t="str">
        <f t="shared" si="213"/>
        <v>001011</v>
      </c>
      <c r="K481" s="1">
        <f t="shared" si="214"/>
        <v>1</v>
      </c>
      <c r="L481" s="6" t="str">
        <f t="shared" si="215"/>
        <v>00000</v>
      </c>
      <c r="M481" s="1">
        <f t="shared" si="216"/>
        <v>42</v>
      </c>
      <c r="N481" s="6" t="str">
        <f t="shared" si="217"/>
        <v>00</v>
      </c>
      <c r="O481" s="1">
        <f t="shared" si="218"/>
        <v>6</v>
      </c>
      <c r="P481" s="1">
        <f>IF(HEX2DEC(LEFT(E481,4))&gt;=32768,HEX2DEC(LEFT(E481,4))-65536,HEX2DEC(LEFT(E481,4)))/Codes!$N$2</f>
        <v>4.8</v>
      </c>
      <c r="Q481" s="1">
        <f>IF(HEX2DEC(RIGHT(E481,4))&gt;=32768,HEX2DEC(RIGHT(E481,4))-65536,HEX2DEC(RIGHT(E481,4)))/Codes!$N$2</f>
        <v>0</v>
      </c>
      <c r="R481" s="1">
        <f>IF(HEX2DEC(LEFT(F481,4))&gt;=32768,HEX2DEC(LEFT(F481,4))-65536,HEX2DEC(LEFT(F481,4)))/Codes!$N$2</f>
        <v>5.6</v>
      </c>
      <c r="S481" s="1">
        <f>IF(HEX2DEC(RIGHT(F481,4))&gt;=32768,HEX2DEC(RIGHT(F481,4))-65536,HEX2DEC(RIGHT(F481,4)))/Codes!$N$2</f>
        <v>0</v>
      </c>
      <c r="T481" s="18">
        <f t="shared" si="219"/>
        <v>60</v>
      </c>
      <c r="U481" s="1">
        <f t="shared" si="220"/>
        <v>100</v>
      </c>
      <c r="V481" s="1">
        <f t="shared" si="221"/>
        <v>0</v>
      </c>
      <c r="W481" s="1" t="str">
        <f t="shared" si="222"/>
        <v>101</v>
      </c>
      <c r="X481" s="1">
        <f t="shared" si="223"/>
        <v>3</v>
      </c>
      <c r="Y481" s="1">
        <f t="shared" si="224"/>
        <v>5</v>
      </c>
      <c r="Z481" s="1" t="str">
        <f>VLOOKUP(BIN2DEC(MID(HEX2BIN(MID(H481,3,2),8),2,5)),Codes!$E$1:$F$18,2)</f>
        <v>Slash</v>
      </c>
      <c r="AA481" s="6" t="str">
        <f t="shared" si="225"/>
        <v>0</v>
      </c>
      <c r="AB481" s="1">
        <f t="shared" si="226"/>
        <v>2</v>
      </c>
      <c r="AC481" s="1" t="str">
        <f>VLOOKUP(BIN2DEC(RIGHT(HEX2BIN(MID(H481,6,1),4),1)&amp;LEFT(HEX2BIN(MID(H481,7,1),4),1)),Codes!$K$1:$L$5,2)</f>
        <v>M</v>
      </c>
      <c r="AD481" s="1" t="str">
        <f>VLOOKUP(BIN2DEC(RIGHT(HEX2BIN(MID(H481,7,1),4),3)&amp;LEFT(HEX2BIN(MID(H481,8,1),4),2)),Codes!$H$2:$I$33,2)</f>
        <v>Kick</v>
      </c>
      <c r="AE481" s="1" t="str">
        <f t="shared" si="227"/>
        <v>1</v>
      </c>
      <c r="AF481" s="1" t="str">
        <f t="shared" si="228"/>
        <v>1</v>
      </c>
      <c r="AH481" s="6">
        <f t="shared" si="229"/>
        <v>34</v>
      </c>
    </row>
    <row r="482" spans="1:34">
      <c r="A482" s="1" t="s">
        <v>3264</v>
      </c>
      <c r="B482" s="1" t="s">
        <v>76</v>
      </c>
      <c r="C482" s="6" t="s">
        <v>1870</v>
      </c>
      <c r="D482" s="6" t="s">
        <v>1934</v>
      </c>
      <c r="E482" s="6" t="s">
        <v>265</v>
      </c>
      <c r="F482" s="6" t="s">
        <v>91</v>
      </c>
      <c r="G482" s="6" t="s">
        <v>629</v>
      </c>
      <c r="H482" s="6" t="s">
        <v>630</v>
      </c>
      <c r="J482" s="1" t="str">
        <f t="shared" si="213"/>
        <v>001011</v>
      </c>
      <c r="K482" s="1">
        <f t="shared" si="214"/>
        <v>2</v>
      </c>
      <c r="L482" s="6" t="str">
        <f t="shared" si="215"/>
        <v>00000</v>
      </c>
      <c r="M482" s="1">
        <f t="shared" si="216"/>
        <v>42</v>
      </c>
      <c r="N482" s="6" t="str">
        <f t="shared" si="217"/>
        <v>00</v>
      </c>
      <c r="O482" s="1">
        <f t="shared" si="218"/>
        <v>6</v>
      </c>
      <c r="P482" s="1">
        <f>IF(HEX2DEC(LEFT(E482,4))&gt;=32768,HEX2DEC(LEFT(E482,4))-65536,HEX2DEC(LEFT(E482,4)))/Codes!$N$2</f>
        <v>2.4</v>
      </c>
      <c r="Q482" s="1">
        <f>IF(HEX2DEC(RIGHT(E482,4))&gt;=32768,HEX2DEC(RIGHT(E482,4))-65536,HEX2DEC(RIGHT(E482,4)))/Codes!$N$2</f>
        <v>0</v>
      </c>
      <c r="R482" s="1">
        <f>IF(HEX2DEC(LEFT(F482,4))&gt;=32768,HEX2DEC(LEFT(F482,4))-65536,HEX2DEC(LEFT(F482,4)))/Codes!$N$2</f>
        <v>0</v>
      </c>
      <c r="S482" s="1">
        <f>IF(HEX2DEC(RIGHT(F482,4))&gt;=32768,HEX2DEC(RIGHT(F482,4))-65536,HEX2DEC(RIGHT(F482,4)))/Codes!$N$2</f>
        <v>0</v>
      </c>
      <c r="T482" s="18">
        <f t="shared" si="219"/>
        <v>60</v>
      </c>
      <c r="U482" s="1">
        <f t="shared" si="220"/>
        <v>100</v>
      </c>
      <c r="V482" s="1">
        <f t="shared" si="221"/>
        <v>0</v>
      </c>
      <c r="W482" s="1" t="str">
        <f t="shared" si="222"/>
        <v>101</v>
      </c>
      <c r="X482" s="1">
        <f t="shared" si="223"/>
        <v>3</v>
      </c>
      <c r="Y482" s="1">
        <f t="shared" si="224"/>
        <v>5</v>
      </c>
      <c r="Z482" s="1" t="str">
        <f>VLOOKUP(BIN2DEC(MID(HEX2BIN(MID(H482,3,2),8),2,5)),Codes!$E$1:$F$18,2)</f>
        <v>Slash</v>
      </c>
      <c r="AA482" s="6" t="str">
        <f t="shared" si="225"/>
        <v>0</v>
      </c>
      <c r="AB482" s="1">
        <f t="shared" si="226"/>
        <v>2</v>
      </c>
      <c r="AC482" s="1" t="str">
        <f>VLOOKUP(BIN2DEC(RIGHT(HEX2BIN(MID(H482,6,1),4),1)&amp;LEFT(HEX2BIN(MID(H482,7,1),4),1)),Codes!$K$1:$L$5,2)</f>
        <v>M</v>
      </c>
      <c r="AD482" s="1" t="str">
        <f>VLOOKUP(BIN2DEC(RIGHT(HEX2BIN(MID(H482,7,1),4),3)&amp;LEFT(HEX2BIN(MID(H482,8,1),4),2)),Codes!$H$2:$I$33,2)</f>
        <v>Kick</v>
      </c>
      <c r="AE482" s="1" t="str">
        <f t="shared" si="227"/>
        <v>1</v>
      </c>
      <c r="AF482" s="1" t="str">
        <f t="shared" si="228"/>
        <v>1</v>
      </c>
      <c r="AH482" s="6">
        <f t="shared" si="229"/>
        <v>34</v>
      </c>
    </row>
    <row r="483" spans="1:34">
      <c r="A483" s="1" t="s">
        <v>3265</v>
      </c>
      <c r="B483" s="1" t="s">
        <v>76</v>
      </c>
      <c r="C483" s="6" t="s">
        <v>1871</v>
      </c>
      <c r="D483" s="6" t="s">
        <v>1906</v>
      </c>
      <c r="E483" s="6" t="s">
        <v>299</v>
      </c>
      <c r="F483" s="6" t="s">
        <v>773</v>
      </c>
      <c r="G483" s="6" t="s">
        <v>774</v>
      </c>
      <c r="H483" s="6" t="s">
        <v>633</v>
      </c>
      <c r="J483" s="1" t="str">
        <f t="shared" si="213"/>
        <v>001011</v>
      </c>
      <c r="K483" s="1">
        <f t="shared" si="214"/>
        <v>0</v>
      </c>
      <c r="L483" s="6" t="str">
        <f t="shared" si="215"/>
        <v>00000</v>
      </c>
      <c r="M483" s="1">
        <f t="shared" si="216"/>
        <v>42</v>
      </c>
      <c r="N483" s="6" t="str">
        <f t="shared" si="217"/>
        <v>00</v>
      </c>
      <c r="O483" s="1">
        <f t="shared" si="218"/>
        <v>13</v>
      </c>
      <c r="P483" s="1">
        <f>IF(HEX2DEC(LEFT(E483,4))&gt;=32768,HEX2DEC(LEFT(E483,4))-65536,HEX2DEC(LEFT(E483,4)))/Codes!$N$2</f>
        <v>6</v>
      </c>
      <c r="Q483" s="1">
        <f>IF(HEX2DEC(RIGHT(E483,4))&gt;=32768,HEX2DEC(RIGHT(E483,4))-65536,HEX2DEC(RIGHT(E483,4)))/Codes!$N$2</f>
        <v>0</v>
      </c>
      <c r="R483" s="1">
        <f>IF(HEX2DEC(LEFT(F483,4))&gt;=32768,HEX2DEC(LEFT(F483,4))-65536,HEX2DEC(LEFT(F483,4)))/Codes!$N$2</f>
        <v>8.8000000000000007</v>
      </c>
      <c r="S483" s="1">
        <f>IF(HEX2DEC(RIGHT(F483,4))&gt;=32768,HEX2DEC(RIGHT(F483,4))-65536,HEX2DEC(RIGHT(F483,4)))/Codes!$N$2</f>
        <v>0</v>
      </c>
      <c r="T483" s="18">
        <f t="shared" si="219"/>
        <v>60</v>
      </c>
      <c r="U483" s="1">
        <f t="shared" si="220"/>
        <v>100</v>
      </c>
      <c r="V483" s="1">
        <f t="shared" si="221"/>
        <v>0</v>
      </c>
      <c r="W483" s="1" t="str">
        <f t="shared" si="222"/>
        <v>101</v>
      </c>
      <c r="X483" s="1">
        <f t="shared" si="223"/>
        <v>1</v>
      </c>
      <c r="Y483" s="1">
        <f t="shared" si="224"/>
        <v>10</v>
      </c>
      <c r="Z483" s="1" t="str">
        <f>VLOOKUP(BIN2DEC(MID(HEX2BIN(MID(H483,3,2),8),2,5)),Codes!$E$1:$F$18,2)</f>
        <v>Slash</v>
      </c>
      <c r="AA483" s="6" t="str">
        <f t="shared" si="225"/>
        <v>0</v>
      </c>
      <c r="AB483" s="1">
        <f t="shared" si="226"/>
        <v>4</v>
      </c>
      <c r="AC483" s="1" t="str">
        <f>VLOOKUP(BIN2DEC(RIGHT(HEX2BIN(MID(H483,6,1),4),1)&amp;LEFT(HEX2BIN(MID(H483,7,1),4),1)),Codes!$K$1:$L$5,2)</f>
        <v>L</v>
      </c>
      <c r="AD483" s="1" t="str">
        <f>VLOOKUP(BIN2DEC(RIGHT(HEX2BIN(MID(H483,7,1),4),3)&amp;LEFT(HEX2BIN(MID(H483,8,1),4),2)),Codes!$H$2:$I$33,2)</f>
        <v>Kick</v>
      </c>
      <c r="AE483" s="1" t="str">
        <f t="shared" si="227"/>
        <v>1</v>
      </c>
      <c r="AF483" s="1" t="str">
        <f t="shared" si="228"/>
        <v>1</v>
      </c>
      <c r="AH483" s="6">
        <f t="shared" si="229"/>
        <v>66</v>
      </c>
    </row>
    <row r="484" spans="1:34">
      <c r="A484" s="1" t="s">
        <v>3266</v>
      </c>
      <c r="B484" s="1" t="s">
        <v>76</v>
      </c>
      <c r="C484" s="6" t="s">
        <v>1871</v>
      </c>
      <c r="D484" s="6" t="s">
        <v>1937</v>
      </c>
      <c r="E484" s="6" t="s">
        <v>232</v>
      </c>
      <c r="F484" s="6" t="s">
        <v>395</v>
      </c>
      <c r="G484" s="6" t="s">
        <v>629</v>
      </c>
      <c r="H484" s="6" t="s">
        <v>633</v>
      </c>
      <c r="J484" s="1" t="str">
        <f t="shared" si="213"/>
        <v>001011</v>
      </c>
      <c r="K484" s="1">
        <f t="shared" si="214"/>
        <v>1</v>
      </c>
      <c r="L484" s="6" t="str">
        <f t="shared" si="215"/>
        <v>00000</v>
      </c>
      <c r="M484" s="1">
        <f t="shared" si="216"/>
        <v>42</v>
      </c>
      <c r="N484" s="6" t="str">
        <f t="shared" si="217"/>
        <v>00</v>
      </c>
      <c r="O484" s="1">
        <f t="shared" si="218"/>
        <v>13</v>
      </c>
      <c r="P484" s="1">
        <f>IF(HEX2DEC(LEFT(E484,4))&gt;=32768,HEX2DEC(LEFT(E484,4))-65536,HEX2DEC(LEFT(E484,4)))/Codes!$N$2</f>
        <v>4.8</v>
      </c>
      <c r="Q484" s="1">
        <f>IF(HEX2DEC(RIGHT(E484,4))&gt;=32768,HEX2DEC(RIGHT(E484,4))-65536,HEX2DEC(RIGHT(E484,4)))/Codes!$N$2</f>
        <v>0</v>
      </c>
      <c r="R484" s="1">
        <f>IF(HEX2DEC(LEFT(F484,4))&gt;=32768,HEX2DEC(LEFT(F484,4))-65536,HEX2DEC(LEFT(F484,4)))/Codes!$N$2</f>
        <v>5.6</v>
      </c>
      <c r="S484" s="1">
        <f>IF(HEX2DEC(RIGHT(F484,4))&gt;=32768,HEX2DEC(RIGHT(F484,4))-65536,HEX2DEC(RIGHT(F484,4)))/Codes!$N$2</f>
        <v>0</v>
      </c>
      <c r="T484" s="18">
        <f t="shared" si="219"/>
        <v>60</v>
      </c>
      <c r="U484" s="1">
        <f t="shared" si="220"/>
        <v>100</v>
      </c>
      <c r="V484" s="1">
        <f t="shared" si="221"/>
        <v>0</v>
      </c>
      <c r="W484" s="1" t="str">
        <f t="shared" si="222"/>
        <v>101</v>
      </c>
      <c r="X484" s="1">
        <f t="shared" si="223"/>
        <v>3</v>
      </c>
      <c r="Y484" s="1">
        <f t="shared" si="224"/>
        <v>10</v>
      </c>
      <c r="Z484" s="1" t="str">
        <f>VLOOKUP(BIN2DEC(MID(HEX2BIN(MID(H484,3,2),8),2,5)),Codes!$E$1:$F$18,2)</f>
        <v>Slash</v>
      </c>
      <c r="AA484" s="6" t="str">
        <f t="shared" si="225"/>
        <v>0</v>
      </c>
      <c r="AB484" s="1">
        <f t="shared" si="226"/>
        <v>4</v>
      </c>
      <c r="AC484" s="1" t="str">
        <f>VLOOKUP(BIN2DEC(RIGHT(HEX2BIN(MID(H484,6,1),4),1)&amp;LEFT(HEX2BIN(MID(H484,7,1),4),1)),Codes!$K$1:$L$5,2)</f>
        <v>L</v>
      </c>
      <c r="AD484" s="1" t="str">
        <f>VLOOKUP(BIN2DEC(RIGHT(HEX2BIN(MID(H484,7,1),4),3)&amp;LEFT(HEX2BIN(MID(H484,8,1),4),2)),Codes!$H$2:$I$33,2)</f>
        <v>Kick</v>
      </c>
      <c r="AE484" s="1" t="str">
        <f t="shared" si="227"/>
        <v>1</v>
      </c>
      <c r="AF484" s="1" t="str">
        <f t="shared" si="228"/>
        <v>1</v>
      </c>
      <c r="AH484" s="6">
        <f t="shared" si="229"/>
        <v>66</v>
      </c>
    </row>
    <row r="485" spans="1:34">
      <c r="A485" s="1" t="s">
        <v>3267</v>
      </c>
      <c r="B485" s="1" t="s">
        <v>76</v>
      </c>
      <c r="C485" s="6" t="s">
        <v>1871</v>
      </c>
      <c r="D485" s="6" t="s">
        <v>1939</v>
      </c>
      <c r="E485" s="6" t="s">
        <v>265</v>
      </c>
      <c r="F485" s="6" t="s">
        <v>91</v>
      </c>
      <c r="G485" s="6" t="s">
        <v>629</v>
      </c>
      <c r="H485" s="6" t="s">
        <v>633</v>
      </c>
      <c r="J485" s="1" t="str">
        <f t="shared" si="213"/>
        <v>001011</v>
      </c>
      <c r="K485" s="1">
        <f t="shared" si="214"/>
        <v>2</v>
      </c>
      <c r="L485" s="6" t="str">
        <f t="shared" si="215"/>
        <v>00000</v>
      </c>
      <c r="M485" s="1">
        <f t="shared" si="216"/>
        <v>42</v>
      </c>
      <c r="N485" s="6" t="str">
        <f t="shared" si="217"/>
        <v>00</v>
      </c>
      <c r="O485" s="1">
        <f t="shared" si="218"/>
        <v>13</v>
      </c>
      <c r="P485" s="1">
        <f>IF(HEX2DEC(LEFT(E485,4))&gt;=32768,HEX2DEC(LEFT(E485,4))-65536,HEX2DEC(LEFT(E485,4)))/Codes!$N$2</f>
        <v>2.4</v>
      </c>
      <c r="Q485" s="1">
        <f>IF(HEX2DEC(RIGHT(E485,4))&gt;=32768,HEX2DEC(RIGHT(E485,4))-65536,HEX2DEC(RIGHT(E485,4)))/Codes!$N$2</f>
        <v>0</v>
      </c>
      <c r="R485" s="1">
        <f>IF(HEX2DEC(LEFT(F485,4))&gt;=32768,HEX2DEC(LEFT(F485,4))-65536,HEX2DEC(LEFT(F485,4)))/Codes!$N$2</f>
        <v>0</v>
      </c>
      <c r="S485" s="1">
        <f>IF(HEX2DEC(RIGHT(F485,4))&gt;=32768,HEX2DEC(RIGHT(F485,4))-65536,HEX2DEC(RIGHT(F485,4)))/Codes!$N$2</f>
        <v>0</v>
      </c>
      <c r="T485" s="18">
        <f t="shared" si="219"/>
        <v>60</v>
      </c>
      <c r="U485" s="1">
        <f t="shared" si="220"/>
        <v>100</v>
      </c>
      <c r="V485" s="1">
        <f t="shared" si="221"/>
        <v>0</v>
      </c>
      <c r="W485" s="1" t="str">
        <f t="shared" si="222"/>
        <v>101</v>
      </c>
      <c r="X485" s="1">
        <f t="shared" si="223"/>
        <v>3</v>
      </c>
      <c r="Y485" s="1">
        <f t="shared" si="224"/>
        <v>10</v>
      </c>
      <c r="Z485" s="1" t="str">
        <f>VLOOKUP(BIN2DEC(MID(HEX2BIN(MID(H485,3,2),8),2,5)),Codes!$E$1:$F$18,2)</f>
        <v>Slash</v>
      </c>
      <c r="AA485" s="6" t="str">
        <f t="shared" si="225"/>
        <v>0</v>
      </c>
      <c r="AB485" s="1">
        <f t="shared" si="226"/>
        <v>4</v>
      </c>
      <c r="AC485" s="1" t="str">
        <f>VLOOKUP(BIN2DEC(RIGHT(HEX2BIN(MID(H485,6,1),4),1)&amp;LEFT(HEX2BIN(MID(H485,7,1),4),1)),Codes!$K$1:$L$5,2)</f>
        <v>L</v>
      </c>
      <c r="AD485" s="1" t="str">
        <f>VLOOKUP(BIN2DEC(RIGHT(HEX2BIN(MID(H485,7,1),4),3)&amp;LEFT(HEX2BIN(MID(H485,8,1),4),2)),Codes!$H$2:$I$33,2)</f>
        <v>Kick</v>
      </c>
      <c r="AE485" s="1" t="str">
        <f t="shared" si="227"/>
        <v>1</v>
      </c>
      <c r="AF485" s="1" t="str">
        <f t="shared" si="228"/>
        <v>1</v>
      </c>
      <c r="AH485" s="6">
        <f t="shared" si="229"/>
        <v>66</v>
      </c>
    </row>
    <row r="486" spans="1:34">
      <c r="A486" s="1" t="s">
        <v>3268</v>
      </c>
      <c r="B486" s="1" t="s">
        <v>76</v>
      </c>
      <c r="C486" s="6" t="s">
        <v>1872</v>
      </c>
      <c r="D486" s="6" t="s">
        <v>1941</v>
      </c>
      <c r="E486" s="6" t="s">
        <v>299</v>
      </c>
      <c r="F486" s="6" t="s">
        <v>773</v>
      </c>
      <c r="G486" s="6" t="s">
        <v>774</v>
      </c>
      <c r="H486" s="6" t="s">
        <v>785</v>
      </c>
      <c r="J486" s="1" t="str">
        <f t="shared" si="213"/>
        <v>001011</v>
      </c>
      <c r="K486" s="1">
        <f t="shared" si="214"/>
        <v>0</v>
      </c>
      <c r="L486" s="6" t="str">
        <f t="shared" si="215"/>
        <v>00000</v>
      </c>
      <c r="M486" s="1">
        <f t="shared" si="216"/>
        <v>42</v>
      </c>
      <c r="N486" s="6" t="str">
        <f t="shared" si="217"/>
        <v>00</v>
      </c>
      <c r="O486" s="1">
        <f t="shared" si="218"/>
        <v>18</v>
      </c>
      <c r="P486" s="1">
        <f>IF(HEX2DEC(LEFT(E486,4))&gt;=32768,HEX2DEC(LEFT(E486,4))-65536,HEX2DEC(LEFT(E486,4)))/Codes!$N$2</f>
        <v>6</v>
      </c>
      <c r="Q486" s="1">
        <f>IF(HEX2DEC(RIGHT(E486,4))&gt;=32768,HEX2DEC(RIGHT(E486,4))-65536,HEX2DEC(RIGHT(E486,4)))/Codes!$N$2</f>
        <v>0</v>
      </c>
      <c r="R486" s="1">
        <f>IF(HEX2DEC(LEFT(F486,4))&gt;=32768,HEX2DEC(LEFT(F486,4))-65536,HEX2DEC(LEFT(F486,4)))/Codes!$N$2</f>
        <v>8.8000000000000007</v>
      </c>
      <c r="S486" s="1">
        <f>IF(HEX2DEC(RIGHT(F486,4))&gt;=32768,HEX2DEC(RIGHT(F486,4))-65536,HEX2DEC(RIGHT(F486,4)))/Codes!$N$2</f>
        <v>0</v>
      </c>
      <c r="T486" s="18">
        <f t="shared" si="219"/>
        <v>60</v>
      </c>
      <c r="U486" s="1">
        <f t="shared" si="220"/>
        <v>100</v>
      </c>
      <c r="V486" s="1">
        <f t="shared" si="221"/>
        <v>0</v>
      </c>
      <c r="W486" s="1" t="str">
        <f t="shared" si="222"/>
        <v>101</v>
      </c>
      <c r="X486" s="1">
        <f t="shared" si="223"/>
        <v>1</v>
      </c>
      <c r="Y486" s="1">
        <f t="shared" si="224"/>
        <v>24</v>
      </c>
      <c r="Z486" s="1" t="str">
        <f>VLOOKUP(BIN2DEC(MID(HEX2BIN(MID(H486,3,2),8),2,5)),Codes!$E$1:$F$18,2)</f>
        <v>Slash</v>
      </c>
      <c r="AA486" s="6" t="str">
        <f t="shared" si="225"/>
        <v>0</v>
      </c>
      <c r="AB486" s="1">
        <f t="shared" si="226"/>
        <v>6</v>
      </c>
      <c r="AC486" s="1" t="str">
        <f>VLOOKUP(BIN2DEC(RIGHT(HEX2BIN(MID(H486,6,1),4),1)&amp;LEFT(HEX2BIN(MID(H486,7,1),4),1)),Codes!$K$1:$L$5,2)</f>
        <v>L</v>
      </c>
      <c r="AD486" s="1" t="str">
        <f>VLOOKUP(BIN2DEC(RIGHT(HEX2BIN(MID(H486,7,1),4),3)&amp;LEFT(HEX2BIN(MID(H486,8,1),4),2)),Codes!$H$2:$I$33,2)</f>
        <v>Kick</v>
      </c>
      <c r="AE486" s="1" t="str">
        <f t="shared" si="227"/>
        <v>1</v>
      </c>
      <c r="AF486" s="1" t="str">
        <f t="shared" si="228"/>
        <v>1</v>
      </c>
      <c r="AH486" s="6">
        <f t="shared" si="229"/>
        <v>66</v>
      </c>
    </row>
    <row r="487" spans="1:34">
      <c r="A487" s="1" t="s">
        <v>3269</v>
      </c>
      <c r="B487" s="1" t="s">
        <v>76</v>
      </c>
      <c r="C487" s="6" t="s">
        <v>1872</v>
      </c>
      <c r="D487" s="6" t="s">
        <v>1943</v>
      </c>
      <c r="E487" s="6" t="s">
        <v>232</v>
      </c>
      <c r="F487" s="6" t="s">
        <v>395</v>
      </c>
      <c r="G487" s="6" t="s">
        <v>629</v>
      </c>
      <c r="H487" s="6" t="s">
        <v>785</v>
      </c>
      <c r="J487" s="1" t="str">
        <f t="shared" si="213"/>
        <v>001011</v>
      </c>
      <c r="K487" s="1">
        <f t="shared" si="214"/>
        <v>1</v>
      </c>
      <c r="L487" s="6" t="str">
        <f t="shared" si="215"/>
        <v>00000</v>
      </c>
      <c r="M487" s="1">
        <f t="shared" si="216"/>
        <v>42</v>
      </c>
      <c r="N487" s="6" t="str">
        <f t="shared" si="217"/>
        <v>00</v>
      </c>
      <c r="O487" s="1">
        <f t="shared" si="218"/>
        <v>18</v>
      </c>
      <c r="P487" s="1">
        <f>IF(HEX2DEC(LEFT(E487,4))&gt;=32768,HEX2DEC(LEFT(E487,4))-65536,HEX2DEC(LEFT(E487,4)))/Codes!$N$2</f>
        <v>4.8</v>
      </c>
      <c r="Q487" s="1">
        <f>IF(HEX2DEC(RIGHT(E487,4))&gt;=32768,HEX2DEC(RIGHT(E487,4))-65536,HEX2DEC(RIGHT(E487,4)))/Codes!$N$2</f>
        <v>0</v>
      </c>
      <c r="R487" s="1">
        <f>IF(HEX2DEC(LEFT(F487,4))&gt;=32768,HEX2DEC(LEFT(F487,4))-65536,HEX2DEC(LEFT(F487,4)))/Codes!$N$2</f>
        <v>5.6</v>
      </c>
      <c r="S487" s="1">
        <f>IF(HEX2DEC(RIGHT(F487,4))&gt;=32768,HEX2DEC(RIGHT(F487,4))-65536,HEX2DEC(RIGHT(F487,4)))/Codes!$N$2</f>
        <v>0</v>
      </c>
      <c r="T487" s="18">
        <f t="shared" si="219"/>
        <v>60</v>
      </c>
      <c r="U487" s="1">
        <f t="shared" si="220"/>
        <v>100</v>
      </c>
      <c r="V487" s="1">
        <f t="shared" si="221"/>
        <v>0</v>
      </c>
      <c r="W487" s="1" t="str">
        <f t="shared" si="222"/>
        <v>101</v>
      </c>
      <c r="X487" s="1">
        <f t="shared" si="223"/>
        <v>3</v>
      </c>
      <c r="Y487" s="1">
        <f t="shared" si="224"/>
        <v>24</v>
      </c>
      <c r="Z487" s="1" t="str">
        <f>VLOOKUP(BIN2DEC(MID(HEX2BIN(MID(H487,3,2),8),2,5)),Codes!$E$1:$F$18,2)</f>
        <v>Slash</v>
      </c>
      <c r="AA487" s="6" t="str">
        <f t="shared" si="225"/>
        <v>0</v>
      </c>
      <c r="AB487" s="1">
        <f t="shared" si="226"/>
        <v>6</v>
      </c>
      <c r="AC487" s="1" t="str">
        <f>VLOOKUP(BIN2DEC(RIGHT(HEX2BIN(MID(H487,6,1),4),1)&amp;LEFT(HEX2BIN(MID(H487,7,1),4),1)),Codes!$K$1:$L$5,2)</f>
        <v>L</v>
      </c>
      <c r="AD487" s="1" t="str">
        <f>VLOOKUP(BIN2DEC(RIGHT(HEX2BIN(MID(H487,7,1),4),3)&amp;LEFT(HEX2BIN(MID(H487,8,1),4),2)),Codes!$H$2:$I$33,2)</f>
        <v>Kick</v>
      </c>
      <c r="AE487" s="1" t="str">
        <f t="shared" si="227"/>
        <v>1</v>
      </c>
      <c r="AF487" s="1" t="str">
        <f t="shared" si="228"/>
        <v>1</v>
      </c>
      <c r="AH487" s="6">
        <f t="shared" si="229"/>
        <v>66</v>
      </c>
    </row>
    <row r="488" spans="1:34">
      <c r="A488" s="1" t="s">
        <v>3270</v>
      </c>
      <c r="B488" s="1" t="s">
        <v>76</v>
      </c>
      <c r="C488" s="6" t="s">
        <v>1872</v>
      </c>
      <c r="D488" s="6" t="s">
        <v>1945</v>
      </c>
      <c r="E488" s="6" t="s">
        <v>265</v>
      </c>
      <c r="F488" s="6" t="s">
        <v>91</v>
      </c>
      <c r="G488" s="6" t="s">
        <v>629</v>
      </c>
      <c r="H488" s="6" t="s">
        <v>785</v>
      </c>
      <c r="J488" s="1" t="str">
        <f t="shared" si="213"/>
        <v>001011</v>
      </c>
      <c r="K488" s="1">
        <f t="shared" si="214"/>
        <v>2</v>
      </c>
      <c r="L488" s="6" t="str">
        <f t="shared" si="215"/>
        <v>00000</v>
      </c>
      <c r="M488" s="1">
        <f t="shared" si="216"/>
        <v>42</v>
      </c>
      <c r="N488" s="6" t="str">
        <f t="shared" si="217"/>
        <v>00</v>
      </c>
      <c r="O488" s="1">
        <f t="shared" si="218"/>
        <v>18</v>
      </c>
      <c r="P488" s="1">
        <f>IF(HEX2DEC(LEFT(E488,4))&gt;=32768,HEX2DEC(LEFT(E488,4))-65536,HEX2DEC(LEFT(E488,4)))/Codes!$N$2</f>
        <v>2.4</v>
      </c>
      <c r="Q488" s="1">
        <f>IF(HEX2DEC(RIGHT(E488,4))&gt;=32768,HEX2DEC(RIGHT(E488,4))-65536,HEX2DEC(RIGHT(E488,4)))/Codes!$N$2</f>
        <v>0</v>
      </c>
      <c r="R488" s="1">
        <f>IF(HEX2DEC(LEFT(F488,4))&gt;=32768,HEX2DEC(LEFT(F488,4))-65536,HEX2DEC(LEFT(F488,4)))/Codes!$N$2</f>
        <v>0</v>
      </c>
      <c r="S488" s="1">
        <f>IF(HEX2DEC(RIGHT(F488,4))&gt;=32768,HEX2DEC(RIGHT(F488,4))-65536,HEX2DEC(RIGHT(F488,4)))/Codes!$N$2</f>
        <v>0</v>
      </c>
      <c r="T488" s="18">
        <f t="shared" si="219"/>
        <v>60</v>
      </c>
      <c r="U488" s="1">
        <f t="shared" si="220"/>
        <v>100</v>
      </c>
      <c r="V488" s="1">
        <f t="shared" si="221"/>
        <v>0</v>
      </c>
      <c r="W488" s="1" t="str">
        <f t="shared" si="222"/>
        <v>101</v>
      </c>
      <c r="X488" s="1">
        <f t="shared" si="223"/>
        <v>3</v>
      </c>
      <c r="Y488" s="1">
        <f t="shared" si="224"/>
        <v>24</v>
      </c>
      <c r="Z488" s="1" t="str">
        <f>VLOOKUP(BIN2DEC(MID(HEX2BIN(MID(H488,3,2),8),2,5)),Codes!$E$1:$F$18,2)</f>
        <v>Slash</v>
      </c>
      <c r="AA488" s="6" t="str">
        <f t="shared" si="225"/>
        <v>0</v>
      </c>
      <c r="AB488" s="1">
        <f t="shared" si="226"/>
        <v>6</v>
      </c>
      <c r="AC488" s="1" t="str">
        <f>VLOOKUP(BIN2DEC(RIGHT(HEX2BIN(MID(H488,6,1),4),1)&amp;LEFT(HEX2BIN(MID(H488,7,1),4),1)),Codes!$K$1:$L$5,2)</f>
        <v>L</v>
      </c>
      <c r="AD488" s="1" t="str">
        <f>VLOOKUP(BIN2DEC(RIGHT(HEX2BIN(MID(H488,7,1),4),3)&amp;LEFT(HEX2BIN(MID(H488,8,1),4),2)),Codes!$H$2:$I$33,2)</f>
        <v>Kick</v>
      </c>
      <c r="AE488" s="1" t="str">
        <f t="shared" si="227"/>
        <v>1</v>
      </c>
      <c r="AF488" s="1" t="str">
        <f t="shared" si="228"/>
        <v>1</v>
      </c>
      <c r="AH488" s="6">
        <f t="shared" si="229"/>
        <v>66</v>
      </c>
    </row>
    <row r="489" spans="1:34">
      <c r="A489" s="1" t="s">
        <v>3271</v>
      </c>
      <c r="B489" s="1" t="s">
        <v>76</v>
      </c>
      <c r="C489" s="6" t="s">
        <v>1873</v>
      </c>
      <c r="D489" s="6" t="s">
        <v>1894</v>
      </c>
      <c r="E489" s="6" t="s">
        <v>299</v>
      </c>
      <c r="F489" s="6" t="s">
        <v>773</v>
      </c>
      <c r="G489" s="6" t="s">
        <v>791</v>
      </c>
      <c r="H489" s="6" t="s">
        <v>792</v>
      </c>
      <c r="J489" s="1" t="str">
        <f t="shared" si="213"/>
        <v>001011</v>
      </c>
      <c r="K489" s="1">
        <f t="shared" si="214"/>
        <v>0</v>
      </c>
      <c r="L489" s="6" t="str">
        <f t="shared" si="215"/>
        <v>00000</v>
      </c>
      <c r="M489" s="1">
        <f t="shared" si="216"/>
        <v>42</v>
      </c>
      <c r="N489" s="6" t="str">
        <f t="shared" si="217"/>
        <v>00</v>
      </c>
      <c r="O489" s="1">
        <f t="shared" si="218"/>
        <v>11</v>
      </c>
      <c r="P489" s="1">
        <f>IF(HEX2DEC(LEFT(E489,4))&gt;=32768,HEX2DEC(LEFT(E489,4))-65536,HEX2DEC(LEFT(E489,4)))/Codes!$N$2</f>
        <v>6</v>
      </c>
      <c r="Q489" s="1">
        <f>IF(HEX2DEC(RIGHT(E489,4))&gt;=32768,HEX2DEC(RIGHT(E489,4))-65536,HEX2DEC(RIGHT(E489,4)))/Codes!$N$2</f>
        <v>0</v>
      </c>
      <c r="R489" s="1">
        <f>IF(HEX2DEC(LEFT(F489,4))&gt;=32768,HEX2DEC(LEFT(F489,4))-65536,HEX2DEC(LEFT(F489,4)))/Codes!$N$2</f>
        <v>8.8000000000000007</v>
      </c>
      <c r="S489" s="1">
        <f>IF(HEX2DEC(RIGHT(F489,4))&gt;=32768,HEX2DEC(RIGHT(F489,4))-65536,HEX2DEC(RIGHT(F489,4)))/Codes!$N$2</f>
        <v>0</v>
      </c>
      <c r="T489" s="18">
        <f t="shared" si="219"/>
        <v>60</v>
      </c>
      <c r="U489" s="1">
        <f t="shared" si="220"/>
        <v>70</v>
      </c>
      <c r="V489" s="1">
        <f t="shared" si="221"/>
        <v>0</v>
      </c>
      <c r="W489" s="1" t="str">
        <f t="shared" si="222"/>
        <v>101</v>
      </c>
      <c r="X489" s="1">
        <f t="shared" si="223"/>
        <v>3</v>
      </c>
      <c r="Y489" s="1">
        <f t="shared" si="224"/>
        <v>35</v>
      </c>
      <c r="Z489" s="1" t="str">
        <f>VLOOKUP(BIN2DEC(MID(HEX2BIN(MID(H489,3,2),8),2,5)),Codes!$E$1:$F$18,2)</f>
        <v>Slash</v>
      </c>
      <c r="AA489" s="6" t="str">
        <f t="shared" si="225"/>
        <v>0</v>
      </c>
      <c r="AB489" s="1">
        <f t="shared" si="226"/>
        <v>0</v>
      </c>
      <c r="AC489" s="1" t="str">
        <f>VLOOKUP(BIN2DEC(RIGHT(HEX2BIN(MID(H489,6,1),4),1)&amp;LEFT(HEX2BIN(MID(H489,7,1),4),1)),Codes!$K$1:$L$5,2)</f>
        <v>L</v>
      </c>
      <c r="AD489" s="1" t="str">
        <f>VLOOKUP(BIN2DEC(RIGHT(HEX2BIN(MID(H489,7,1),4),3)&amp;LEFT(HEX2BIN(MID(H489,8,1),4),2)),Codes!$H$2:$I$33,2)</f>
        <v>Kick</v>
      </c>
      <c r="AE489" s="1" t="str">
        <f t="shared" si="227"/>
        <v>1</v>
      </c>
      <c r="AF489" s="1" t="str">
        <f t="shared" si="228"/>
        <v>1</v>
      </c>
      <c r="AH489" s="6">
        <f t="shared" si="229"/>
        <v>66</v>
      </c>
    </row>
    <row r="490" spans="1:34">
      <c r="A490" s="1" t="s">
        <v>3272</v>
      </c>
      <c r="B490" s="1" t="s">
        <v>76</v>
      </c>
      <c r="C490" s="6" t="s">
        <v>1873</v>
      </c>
      <c r="D490" s="6" t="s">
        <v>1896</v>
      </c>
      <c r="E490" s="6" t="s">
        <v>232</v>
      </c>
      <c r="F490" s="6" t="s">
        <v>395</v>
      </c>
      <c r="G490" s="6" t="s">
        <v>791</v>
      </c>
      <c r="H490" s="6" t="s">
        <v>792</v>
      </c>
      <c r="J490" s="1" t="str">
        <f t="shared" si="213"/>
        <v>001011</v>
      </c>
      <c r="K490" s="1">
        <f t="shared" si="214"/>
        <v>1</v>
      </c>
      <c r="L490" s="6" t="str">
        <f t="shared" si="215"/>
        <v>00000</v>
      </c>
      <c r="M490" s="1">
        <f t="shared" si="216"/>
        <v>42</v>
      </c>
      <c r="N490" s="6" t="str">
        <f t="shared" si="217"/>
        <v>00</v>
      </c>
      <c r="O490" s="1">
        <f t="shared" si="218"/>
        <v>11</v>
      </c>
      <c r="P490" s="1">
        <f>IF(HEX2DEC(LEFT(E490,4))&gt;=32768,HEX2DEC(LEFT(E490,4))-65536,HEX2DEC(LEFT(E490,4)))/Codes!$N$2</f>
        <v>4.8</v>
      </c>
      <c r="Q490" s="1">
        <f>IF(HEX2DEC(RIGHT(E490,4))&gt;=32768,HEX2DEC(RIGHT(E490,4))-65536,HEX2DEC(RIGHT(E490,4)))/Codes!$N$2</f>
        <v>0</v>
      </c>
      <c r="R490" s="1">
        <f>IF(HEX2DEC(LEFT(F490,4))&gt;=32768,HEX2DEC(LEFT(F490,4))-65536,HEX2DEC(LEFT(F490,4)))/Codes!$N$2</f>
        <v>5.6</v>
      </c>
      <c r="S490" s="1">
        <f>IF(HEX2DEC(RIGHT(F490,4))&gt;=32768,HEX2DEC(RIGHT(F490,4))-65536,HEX2DEC(RIGHT(F490,4)))/Codes!$N$2</f>
        <v>0</v>
      </c>
      <c r="T490" s="18">
        <f t="shared" si="219"/>
        <v>60</v>
      </c>
      <c r="U490" s="1">
        <f t="shared" si="220"/>
        <v>70</v>
      </c>
      <c r="V490" s="1">
        <f t="shared" si="221"/>
        <v>0</v>
      </c>
      <c r="W490" s="1" t="str">
        <f t="shared" si="222"/>
        <v>101</v>
      </c>
      <c r="X490" s="1">
        <f t="shared" si="223"/>
        <v>3</v>
      </c>
      <c r="Y490" s="1">
        <f t="shared" si="224"/>
        <v>35</v>
      </c>
      <c r="Z490" s="1" t="str">
        <f>VLOOKUP(BIN2DEC(MID(HEX2BIN(MID(H490,3,2),8),2,5)),Codes!$E$1:$F$18,2)</f>
        <v>Slash</v>
      </c>
      <c r="AA490" s="6" t="str">
        <f t="shared" si="225"/>
        <v>0</v>
      </c>
      <c r="AB490" s="1">
        <f t="shared" si="226"/>
        <v>0</v>
      </c>
      <c r="AC490" s="1" t="str">
        <f>VLOOKUP(BIN2DEC(RIGHT(HEX2BIN(MID(H490,6,1),4),1)&amp;LEFT(HEX2BIN(MID(H490,7,1),4),1)),Codes!$K$1:$L$5,2)</f>
        <v>L</v>
      </c>
      <c r="AD490" s="1" t="str">
        <f>VLOOKUP(BIN2DEC(RIGHT(HEX2BIN(MID(H490,7,1),4),3)&amp;LEFT(HEX2BIN(MID(H490,8,1),4),2)),Codes!$H$2:$I$33,2)</f>
        <v>Kick</v>
      </c>
      <c r="AE490" s="1" t="str">
        <f t="shared" si="227"/>
        <v>1</v>
      </c>
      <c r="AF490" s="1" t="str">
        <f t="shared" si="228"/>
        <v>1</v>
      </c>
      <c r="AH490" s="6">
        <f t="shared" si="229"/>
        <v>66</v>
      </c>
    </row>
    <row r="491" spans="1:34">
      <c r="A491" s="1" t="s">
        <v>3273</v>
      </c>
      <c r="B491" s="1" t="s">
        <v>76</v>
      </c>
      <c r="C491" s="6" t="s">
        <v>1873</v>
      </c>
      <c r="D491" s="6" t="s">
        <v>1898</v>
      </c>
      <c r="E491" s="6" t="s">
        <v>265</v>
      </c>
      <c r="F491" s="6" t="s">
        <v>91</v>
      </c>
      <c r="G491" s="6" t="s">
        <v>791</v>
      </c>
      <c r="H491" s="6" t="s">
        <v>792</v>
      </c>
      <c r="J491" s="1" t="str">
        <f t="shared" si="213"/>
        <v>001011</v>
      </c>
      <c r="K491" s="1">
        <f t="shared" si="214"/>
        <v>2</v>
      </c>
      <c r="L491" s="6" t="str">
        <f t="shared" si="215"/>
        <v>00000</v>
      </c>
      <c r="M491" s="1">
        <f t="shared" si="216"/>
        <v>42</v>
      </c>
      <c r="N491" s="6" t="str">
        <f t="shared" si="217"/>
        <v>00</v>
      </c>
      <c r="O491" s="1">
        <f t="shared" si="218"/>
        <v>11</v>
      </c>
      <c r="P491" s="1">
        <f>IF(HEX2DEC(LEFT(E491,4))&gt;=32768,HEX2DEC(LEFT(E491,4))-65536,HEX2DEC(LEFT(E491,4)))/Codes!$N$2</f>
        <v>2.4</v>
      </c>
      <c r="Q491" s="1">
        <f>IF(HEX2DEC(RIGHT(E491,4))&gt;=32768,HEX2DEC(RIGHT(E491,4))-65536,HEX2DEC(RIGHT(E491,4)))/Codes!$N$2</f>
        <v>0</v>
      </c>
      <c r="R491" s="1">
        <f>IF(HEX2DEC(LEFT(F491,4))&gt;=32768,HEX2DEC(LEFT(F491,4))-65536,HEX2DEC(LEFT(F491,4)))/Codes!$N$2</f>
        <v>0</v>
      </c>
      <c r="S491" s="1">
        <f>IF(HEX2DEC(RIGHT(F491,4))&gt;=32768,HEX2DEC(RIGHT(F491,4))-65536,HEX2DEC(RIGHT(F491,4)))/Codes!$N$2</f>
        <v>0</v>
      </c>
      <c r="T491" s="18">
        <f t="shared" si="219"/>
        <v>60</v>
      </c>
      <c r="U491" s="1">
        <f t="shared" si="220"/>
        <v>70</v>
      </c>
      <c r="V491" s="1">
        <f t="shared" si="221"/>
        <v>0</v>
      </c>
      <c r="W491" s="1" t="str">
        <f t="shared" si="222"/>
        <v>101</v>
      </c>
      <c r="X491" s="1">
        <f t="shared" si="223"/>
        <v>3</v>
      </c>
      <c r="Y491" s="1">
        <f t="shared" si="224"/>
        <v>35</v>
      </c>
      <c r="Z491" s="1" t="str">
        <f>VLOOKUP(BIN2DEC(MID(HEX2BIN(MID(H491,3,2),8),2,5)),Codes!$E$1:$F$18,2)</f>
        <v>Slash</v>
      </c>
      <c r="AA491" s="6" t="str">
        <f t="shared" si="225"/>
        <v>0</v>
      </c>
      <c r="AB491" s="1">
        <f t="shared" si="226"/>
        <v>0</v>
      </c>
      <c r="AC491" s="1" t="str">
        <f>VLOOKUP(BIN2DEC(RIGHT(HEX2BIN(MID(H491,6,1),4),1)&amp;LEFT(HEX2BIN(MID(H491,7,1),4),1)),Codes!$K$1:$L$5,2)</f>
        <v>L</v>
      </c>
      <c r="AD491" s="1" t="str">
        <f>VLOOKUP(BIN2DEC(RIGHT(HEX2BIN(MID(H491,7,1),4),3)&amp;LEFT(HEX2BIN(MID(H491,8,1),4),2)),Codes!$H$2:$I$33,2)</f>
        <v>Kick</v>
      </c>
      <c r="AE491" s="1" t="str">
        <f t="shared" si="227"/>
        <v>1</v>
      </c>
      <c r="AF491" s="1" t="str">
        <f t="shared" si="228"/>
        <v>1</v>
      </c>
      <c r="AH491" s="6">
        <f t="shared" si="229"/>
        <v>66</v>
      </c>
    </row>
    <row r="492" spans="1:34">
      <c r="A492" s="1" t="s">
        <v>3274</v>
      </c>
      <c r="B492" s="1" t="s">
        <v>76</v>
      </c>
      <c r="C492" s="6" t="s">
        <v>1878</v>
      </c>
      <c r="D492" s="6" t="s">
        <v>1950</v>
      </c>
      <c r="E492" s="6" t="s">
        <v>195</v>
      </c>
      <c r="F492" s="6" t="s">
        <v>637</v>
      </c>
      <c r="G492" s="6" t="s">
        <v>796</v>
      </c>
      <c r="H492" s="6" t="s">
        <v>797</v>
      </c>
      <c r="J492" s="1" t="str">
        <f t="shared" si="213"/>
        <v>001011</v>
      </c>
      <c r="K492" s="1">
        <f t="shared" si="214"/>
        <v>0</v>
      </c>
      <c r="L492" s="6" t="str">
        <f t="shared" si="215"/>
        <v>00000</v>
      </c>
      <c r="M492" s="1">
        <f t="shared" si="216"/>
        <v>42</v>
      </c>
      <c r="N492" s="6" t="str">
        <f t="shared" si="217"/>
        <v>00</v>
      </c>
      <c r="O492" s="1">
        <f t="shared" si="218"/>
        <v>4</v>
      </c>
      <c r="P492" s="1">
        <f>IF(HEX2DEC(LEFT(E492,4))&gt;=32768,HEX2DEC(LEFT(E492,4))-65536,HEX2DEC(LEFT(E492,4)))/Codes!$N$2</f>
        <v>4.4000000000000004</v>
      </c>
      <c r="Q492" s="1">
        <f>IF(HEX2DEC(RIGHT(E492,4))&gt;=32768,HEX2DEC(RIGHT(E492,4))-65536,HEX2DEC(RIGHT(E492,4)))/Codes!$N$2</f>
        <v>0</v>
      </c>
      <c r="R492" s="1">
        <f>IF(HEX2DEC(LEFT(F492,4))&gt;=32768,HEX2DEC(LEFT(F492,4))-65536,HEX2DEC(LEFT(F492,4)))/Codes!$N$2</f>
        <v>7.6</v>
      </c>
      <c r="S492" s="1">
        <f>IF(HEX2DEC(RIGHT(F492,4))&gt;=32768,HEX2DEC(RIGHT(F492,4))-65536,HEX2DEC(RIGHT(F492,4)))/Codes!$N$2</f>
        <v>0</v>
      </c>
      <c r="T492" s="18">
        <f t="shared" si="219"/>
        <v>80</v>
      </c>
      <c r="U492" s="1">
        <f t="shared" si="220"/>
        <v>40</v>
      </c>
      <c r="V492" s="1">
        <f t="shared" si="221"/>
        <v>0</v>
      </c>
      <c r="W492" s="1" t="str">
        <f t="shared" si="222"/>
        <v>101</v>
      </c>
      <c r="X492" s="1">
        <f t="shared" si="223"/>
        <v>3</v>
      </c>
      <c r="Y492" s="1">
        <f t="shared" si="224"/>
        <v>70</v>
      </c>
      <c r="Z492" s="1" t="str">
        <f>VLOOKUP(BIN2DEC(MID(HEX2BIN(MID(H492,3,2),8),2,5)),Codes!$E$1:$F$18,2)</f>
        <v>Slash</v>
      </c>
      <c r="AA492" s="6" t="str">
        <f t="shared" si="225"/>
        <v>0</v>
      </c>
      <c r="AB492" s="1">
        <f t="shared" si="226"/>
        <v>0</v>
      </c>
      <c r="AC492" s="1" t="str">
        <f>VLOOKUP(BIN2DEC(RIGHT(HEX2BIN(MID(H492,6,1),4),1)&amp;LEFT(HEX2BIN(MID(H492,7,1),4),1)),Codes!$K$1:$L$5,2)</f>
        <v>M</v>
      </c>
      <c r="AD492" s="1" t="str">
        <f>VLOOKUP(BIN2DEC(RIGHT(HEX2BIN(MID(H492,7,1),4),3)&amp;LEFT(HEX2BIN(MID(H492,8,1),4),2)),Codes!$H$2:$I$33,2)</f>
        <v>Slash</v>
      </c>
      <c r="AE492" s="1" t="str">
        <f t="shared" si="227"/>
        <v>1</v>
      </c>
      <c r="AF492" s="1" t="str">
        <f t="shared" si="228"/>
        <v>1</v>
      </c>
      <c r="AH492" s="6">
        <f t="shared" si="229"/>
        <v>35</v>
      </c>
    </row>
    <row r="493" spans="1:34">
      <c r="A493" s="1" t="s">
        <v>3275</v>
      </c>
      <c r="B493" s="1" t="s">
        <v>76</v>
      </c>
      <c r="C493" s="6" t="s">
        <v>817</v>
      </c>
      <c r="D493" s="6" t="s">
        <v>1952</v>
      </c>
      <c r="E493" s="6" t="s">
        <v>395</v>
      </c>
      <c r="F493" s="6" t="s">
        <v>773</v>
      </c>
      <c r="G493" s="6" t="s">
        <v>799</v>
      </c>
      <c r="H493" s="6" t="s">
        <v>651</v>
      </c>
      <c r="J493" s="1" t="str">
        <f t="shared" si="213"/>
        <v>001011</v>
      </c>
      <c r="K493" s="1">
        <f t="shared" si="214"/>
        <v>0</v>
      </c>
      <c r="L493" s="6" t="str">
        <f t="shared" si="215"/>
        <v>00000</v>
      </c>
      <c r="M493" s="1">
        <f t="shared" si="216"/>
        <v>42</v>
      </c>
      <c r="N493" s="6" t="str">
        <f t="shared" si="217"/>
        <v>00</v>
      </c>
      <c r="O493" s="1">
        <f t="shared" si="218"/>
        <v>2</v>
      </c>
      <c r="P493" s="1">
        <f>IF(HEX2DEC(LEFT(E493,4))&gt;=32768,HEX2DEC(LEFT(E493,4))-65536,HEX2DEC(LEFT(E493,4)))/Codes!$N$2</f>
        <v>5.6</v>
      </c>
      <c r="Q493" s="1">
        <f>IF(HEX2DEC(RIGHT(E493,4))&gt;=32768,HEX2DEC(RIGHT(E493,4))-65536,HEX2DEC(RIGHT(E493,4)))/Codes!$N$2</f>
        <v>0</v>
      </c>
      <c r="R493" s="1">
        <f>IF(HEX2DEC(LEFT(F493,4))&gt;=32768,HEX2DEC(LEFT(F493,4))-65536,HEX2DEC(LEFT(F493,4)))/Codes!$N$2</f>
        <v>8.8000000000000007</v>
      </c>
      <c r="S493" s="1">
        <f>IF(HEX2DEC(RIGHT(F493,4))&gt;=32768,HEX2DEC(RIGHT(F493,4))-65536,HEX2DEC(RIGHT(F493,4)))/Codes!$N$2</f>
        <v>0</v>
      </c>
      <c r="T493" s="18">
        <f t="shared" si="219"/>
        <v>174</v>
      </c>
      <c r="U493" s="1">
        <f t="shared" si="220"/>
        <v>100</v>
      </c>
      <c r="V493" s="1">
        <f t="shared" si="221"/>
        <v>110</v>
      </c>
      <c r="W493" s="1" t="str">
        <f t="shared" si="222"/>
        <v>101</v>
      </c>
      <c r="X493" s="1">
        <f t="shared" si="223"/>
        <v>3</v>
      </c>
      <c r="Y493" s="1">
        <f t="shared" si="224"/>
        <v>0</v>
      </c>
      <c r="Z493" s="1" t="str">
        <f>VLOOKUP(BIN2DEC(MID(HEX2BIN(MID(H493,3,2),8),2,5)),Codes!$E$1:$F$18,2)</f>
        <v>Normal</v>
      </c>
      <c r="AA493" s="6" t="str">
        <f t="shared" si="225"/>
        <v>0</v>
      </c>
      <c r="AB493" s="1">
        <f t="shared" si="226"/>
        <v>10</v>
      </c>
      <c r="AC493" s="1" t="str">
        <f>VLOOKUP(BIN2DEC(RIGHT(HEX2BIN(MID(H493,6,1),4),1)&amp;LEFT(HEX2BIN(MID(H493,7,1),4),1)),Codes!$K$1:$L$5,2)</f>
        <v>L</v>
      </c>
      <c r="AD493" s="1" t="str">
        <f>VLOOKUP(BIN2DEC(RIGHT(HEX2BIN(MID(H493,7,1),4),3)&amp;LEFT(HEX2BIN(MID(H493,8,1),4),2)),Codes!$H$2:$I$33,2)</f>
        <v>Paper</v>
      </c>
      <c r="AE493" s="1" t="str">
        <f t="shared" si="227"/>
        <v>1</v>
      </c>
      <c r="AF493" s="1" t="str">
        <f t="shared" si="228"/>
        <v>1</v>
      </c>
      <c r="AH493" s="6">
        <f t="shared" si="229"/>
        <v>70</v>
      </c>
    </row>
    <row r="494" spans="1:34">
      <c r="A494" s="1" t="s">
        <v>3276</v>
      </c>
      <c r="B494" s="1" t="s">
        <v>76</v>
      </c>
      <c r="C494" s="6" t="s">
        <v>817</v>
      </c>
      <c r="D494" s="6" t="s">
        <v>1954</v>
      </c>
      <c r="E494" s="6" t="s">
        <v>232</v>
      </c>
      <c r="F494" s="6" t="s">
        <v>801</v>
      </c>
      <c r="G494" s="6" t="s">
        <v>799</v>
      </c>
      <c r="H494" s="6" t="s">
        <v>651</v>
      </c>
      <c r="J494" s="1" t="str">
        <f t="shared" si="213"/>
        <v>001011</v>
      </c>
      <c r="K494" s="1">
        <f t="shared" si="214"/>
        <v>1</v>
      </c>
      <c r="L494" s="6" t="str">
        <f t="shared" si="215"/>
        <v>00000</v>
      </c>
      <c r="M494" s="1">
        <f t="shared" si="216"/>
        <v>42</v>
      </c>
      <c r="N494" s="6" t="str">
        <f t="shared" si="217"/>
        <v>00</v>
      </c>
      <c r="O494" s="1">
        <f t="shared" si="218"/>
        <v>2</v>
      </c>
      <c r="P494" s="1">
        <f>IF(HEX2DEC(LEFT(E494,4))&gt;=32768,HEX2DEC(LEFT(E494,4))-65536,HEX2DEC(LEFT(E494,4)))/Codes!$N$2</f>
        <v>4.8</v>
      </c>
      <c r="Q494" s="1">
        <f>IF(HEX2DEC(RIGHT(E494,4))&gt;=32768,HEX2DEC(RIGHT(E494,4))-65536,HEX2DEC(RIGHT(E494,4)))/Codes!$N$2</f>
        <v>0</v>
      </c>
      <c r="R494" s="1">
        <f>IF(HEX2DEC(LEFT(F494,4))&gt;=32768,HEX2DEC(LEFT(F494,4))-65536,HEX2DEC(LEFT(F494,4)))/Codes!$N$2</f>
        <v>3.8</v>
      </c>
      <c r="S494" s="1">
        <f>IF(HEX2DEC(RIGHT(F494,4))&gt;=32768,HEX2DEC(RIGHT(F494,4))-65536,HEX2DEC(RIGHT(F494,4)))/Codes!$N$2</f>
        <v>0</v>
      </c>
      <c r="T494" s="18">
        <f t="shared" si="219"/>
        <v>174</v>
      </c>
      <c r="U494" s="1">
        <f t="shared" si="220"/>
        <v>100</v>
      </c>
      <c r="V494" s="1">
        <f t="shared" si="221"/>
        <v>110</v>
      </c>
      <c r="W494" s="1" t="str">
        <f t="shared" si="222"/>
        <v>101</v>
      </c>
      <c r="X494" s="1">
        <f t="shared" si="223"/>
        <v>3</v>
      </c>
      <c r="Y494" s="1">
        <f t="shared" si="224"/>
        <v>0</v>
      </c>
      <c r="Z494" s="1" t="str">
        <f>VLOOKUP(BIN2DEC(MID(HEX2BIN(MID(H494,3,2),8),2,5)),Codes!$E$1:$F$18,2)</f>
        <v>Normal</v>
      </c>
      <c r="AA494" s="6" t="str">
        <f t="shared" si="225"/>
        <v>0</v>
      </c>
      <c r="AB494" s="1">
        <f t="shared" si="226"/>
        <v>10</v>
      </c>
      <c r="AC494" s="1" t="str">
        <f>VLOOKUP(BIN2DEC(RIGHT(HEX2BIN(MID(H494,6,1),4),1)&amp;LEFT(HEX2BIN(MID(H494,7,1),4),1)),Codes!$K$1:$L$5,2)</f>
        <v>L</v>
      </c>
      <c r="AD494" s="1" t="str">
        <f>VLOOKUP(BIN2DEC(RIGHT(HEX2BIN(MID(H494,7,1),4),3)&amp;LEFT(HEX2BIN(MID(H494,8,1),4),2)),Codes!$H$2:$I$33,2)</f>
        <v>Paper</v>
      </c>
      <c r="AE494" s="1" t="str">
        <f t="shared" si="227"/>
        <v>1</v>
      </c>
      <c r="AF494" s="1" t="str">
        <f t="shared" si="228"/>
        <v>1</v>
      </c>
      <c r="AH494" s="6">
        <f t="shared" si="229"/>
        <v>70</v>
      </c>
    </row>
    <row r="495" spans="1:34">
      <c r="A495" s="1" t="s">
        <v>3277</v>
      </c>
      <c r="B495" s="1" t="s">
        <v>76</v>
      </c>
      <c r="C495" s="6" t="s">
        <v>817</v>
      </c>
      <c r="D495" s="6" t="s">
        <v>1956</v>
      </c>
      <c r="E495" s="6" t="s">
        <v>256</v>
      </c>
      <c r="F495" s="6" t="s">
        <v>91</v>
      </c>
      <c r="G495" s="6" t="s">
        <v>650</v>
      </c>
      <c r="H495" s="6" t="s">
        <v>651</v>
      </c>
      <c r="J495" s="1" t="str">
        <f t="shared" si="213"/>
        <v>001011</v>
      </c>
      <c r="K495" s="1">
        <f t="shared" si="214"/>
        <v>2</v>
      </c>
      <c r="L495" s="6" t="str">
        <f t="shared" si="215"/>
        <v>00000</v>
      </c>
      <c r="M495" s="1">
        <f t="shared" si="216"/>
        <v>42</v>
      </c>
      <c r="N495" s="6" t="str">
        <f t="shared" si="217"/>
        <v>00</v>
      </c>
      <c r="O495" s="1">
        <f t="shared" si="218"/>
        <v>2</v>
      </c>
      <c r="P495" s="1">
        <f>IF(HEX2DEC(LEFT(E495,4))&gt;=32768,HEX2DEC(LEFT(E495,4))-65536,HEX2DEC(LEFT(E495,4)))/Codes!$N$2</f>
        <v>3.6</v>
      </c>
      <c r="Q495" s="1">
        <f>IF(HEX2DEC(RIGHT(E495,4))&gt;=32768,HEX2DEC(RIGHT(E495,4))-65536,HEX2DEC(RIGHT(E495,4)))/Codes!$N$2</f>
        <v>0</v>
      </c>
      <c r="R495" s="1">
        <f>IF(HEX2DEC(LEFT(F495,4))&gt;=32768,HEX2DEC(LEFT(F495,4))-65536,HEX2DEC(LEFT(F495,4)))/Codes!$N$2</f>
        <v>0</v>
      </c>
      <c r="S495" s="1">
        <f>IF(HEX2DEC(RIGHT(F495,4))&gt;=32768,HEX2DEC(RIGHT(F495,4))-65536,HEX2DEC(RIGHT(F495,4)))/Codes!$N$2</f>
        <v>0</v>
      </c>
      <c r="T495" s="18">
        <f t="shared" si="219"/>
        <v>174</v>
      </c>
      <c r="U495" s="1">
        <f t="shared" si="220"/>
        <v>100</v>
      </c>
      <c r="V495" s="1">
        <f t="shared" si="221"/>
        <v>9</v>
      </c>
      <c r="W495" s="1" t="str">
        <f t="shared" si="222"/>
        <v>101</v>
      </c>
      <c r="X495" s="1">
        <f t="shared" si="223"/>
        <v>3</v>
      </c>
      <c r="Y495" s="1">
        <f t="shared" si="224"/>
        <v>0</v>
      </c>
      <c r="Z495" s="1" t="str">
        <f>VLOOKUP(BIN2DEC(MID(HEX2BIN(MID(H495,3,2),8),2,5)),Codes!$E$1:$F$18,2)</f>
        <v>Normal</v>
      </c>
      <c r="AA495" s="6" t="str">
        <f t="shared" si="225"/>
        <v>0</v>
      </c>
      <c r="AB495" s="1">
        <f t="shared" si="226"/>
        <v>10</v>
      </c>
      <c r="AC495" s="1" t="str">
        <f>VLOOKUP(BIN2DEC(RIGHT(HEX2BIN(MID(H495,6,1),4),1)&amp;LEFT(HEX2BIN(MID(H495,7,1),4),1)),Codes!$K$1:$L$5,2)</f>
        <v>L</v>
      </c>
      <c r="AD495" s="1" t="str">
        <f>VLOOKUP(BIN2DEC(RIGHT(HEX2BIN(MID(H495,7,1),4),3)&amp;LEFT(HEX2BIN(MID(H495,8,1),4),2)),Codes!$H$2:$I$33,2)</f>
        <v>Paper</v>
      </c>
      <c r="AE495" s="1" t="str">
        <f t="shared" si="227"/>
        <v>1</v>
      </c>
      <c r="AF495" s="1" t="str">
        <f t="shared" si="228"/>
        <v>1</v>
      </c>
      <c r="AH495" s="6">
        <f t="shared" si="229"/>
        <v>70</v>
      </c>
    </row>
    <row r="496" spans="1:34">
      <c r="A496" s="1" t="s">
        <v>3278</v>
      </c>
      <c r="B496" s="1" t="s">
        <v>76</v>
      </c>
      <c r="C496" s="6" t="s">
        <v>818</v>
      </c>
      <c r="D496" s="6" t="s">
        <v>1930</v>
      </c>
      <c r="E496" s="6" t="s">
        <v>395</v>
      </c>
      <c r="F496" s="6" t="s">
        <v>773</v>
      </c>
      <c r="G496" s="6" t="s">
        <v>654</v>
      </c>
      <c r="H496" s="6" t="s">
        <v>655</v>
      </c>
      <c r="J496" s="1" t="str">
        <f t="shared" ref="J496:J559" si="230">LEFT(HEX2BIN(LEFT(D496,2),8),6)</f>
        <v>001011</v>
      </c>
      <c r="K496" s="1">
        <f t="shared" ref="K496:K559" si="231">BIN2DEC(MID(HEX2BIN(MID(D496,2,2),8),3,3))</f>
        <v>0</v>
      </c>
      <c r="L496" s="6" t="str">
        <f t="shared" ref="L496:L559" si="232">MID(HEX2BIN(MID(D496,3,2),8),2,5)</f>
        <v>00000</v>
      </c>
      <c r="M496" s="1">
        <f t="shared" ref="M496:M559" si="233">ROUNDDOWN(HEX2DEC(MID(D496,4,3))/8,0)</f>
        <v>42</v>
      </c>
      <c r="N496" s="6" t="str">
        <f t="shared" ref="N496:N559" si="234">MID(HEX2BIN(MID(D496,6,1),4),2,2)</f>
        <v>00</v>
      </c>
      <c r="O496" s="1">
        <f t="shared" ref="O496:O559" si="235">HEX2DEC(MID(D496,7,2))</f>
        <v>6</v>
      </c>
      <c r="P496" s="1">
        <f>IF(HEX2DEC(LEFT(E496,4))&gt;=32768,HEX2DEC(LEFT(E496,4))-65536,HEX2DEC(LEFT(E496,4)))/Codes!$N$2</f>
        <v>5.6</v>
      </c>
      <c r="Q496" s="1">
        <f>IF(HEX2DEC(RIGHT(E496,4))&gt;=32768,HEX2DEC(RIGHT(E496,4))-65536,HEX2DEC(RIGHT(E496,4)))/Codes!$N$2</f>
        <v>0</v>
      </c>
      <c r="R496" s="1">
        <f>IF(HEX2DEC(LEFT(F496,4))&gt;=32768,HEX2DEC(LEFT(F496,4))-65536,HEX2DEC(LEFT(F496,4)))/Codes!$N$2</f>
        <v>8.8000000000000007</v>
      </c>
      <c r="S496" s="1">
        <f>IF(HEX2DEC(RIGHT(F496,4))&gt;=32768,HEX2DEC(RIGHT(F496,4))-65536,HEX2DEC(RIGHT(F496,4)))/Codes!$N$2</f>
        <v>0</v>
      </c>
      <c r="T496" s="18">
        <f t="shared" ref="T496:T559" si="236">ROUNDDOWN(HEX2DEC(LEFT(G496,3))/8,0)</f>
        <v>160</v>
      </c>
      <c r="U496" s="1">
        <f t="shared" ref="U496:U559" si="237">ROUNDDOWN(HEX2DEC(MID(G496,3,3))/4,0)-(512*ROUNDDOWN(HEX2DEC(MID(G496,3,1))/8,0))</f>
        <v>100</v>
      </c>
      <c r="V496" s="1">
        <f t="shared" ref="V496:V559" si="238">RIGHT(HEX2BIN(MID(G496,5,1),4),2)*128+HEX2DEC(MID(G496,6,1))*8+LEFT(HEX2BIN(MID(G496,7,1),4),3)</f>
        <v>156</v>
      </c>
      <c r="W496" s="1" t="str">
        <f t="shared" ref="W496:W559" si="239">MID(HEX2BIN(MID(G496,7,2),8),4,3)</f>
        <v>101</v>
      </c>
      <c r="X496" s="1">
        <f t="shared" ref="X496:X559" si="240">BIN2DEC(RIGHT(HEX2BIN(RIGHT(G496,1),4),2))</f>
        <v>3</v>
      </c>
      <c r="Y496" s="1">
        <f t="shared" ref="Y496:Y559" si="241">ROUNDDOWN(HEX2DEC(LEFT(H496,3))/8,0)</f>
        <v>0</v>
      </c>
      <c r="Z496" s="1" t="str">
        <f>VLOOKUP(BIN2DEC(MID(HEX2BIN(MID(H496,3,2),8),2,5)),Codes!$E$1:$F$18,2)</f>
        <v>Normal</v>
      </c>
      <c r="AA496" s="6" t="str">
        <f t="shared" ref="AA496:AA559" si="242">MID(HEX2BIN(MID(H496,4,1),4),3,1)</f>
        <v>0</v>
      </c>
      <c r="AB496" s="1">
        <f t="shared" ref="AB496:AB559" si="243">(MOD(HEX2DEC(MID(H496,4,1)),2))*64+ROUNDDOWN(HEX2DEC(MID(H496,5,2))/4,0)</f>
        <v>20</v>
      </c>
      <c r="AC496" s="1" t="str">
        <f>VLOOKUP(BIN2DEC(RIGHT(HEX2BIN(MID(H496,6,1),4),1)&amp;LEFT(HEX2BIN(MID(H496,7,1),4),1)),Codes!$K$1:$L$5,2)</f>
        <v>L</v>
      </c>
      <c r="AD496" s="1" t="str">
        <f>VLOOKUP(BIN2DEC(RIGHT(HEX2BIN(MID(H496,7,1),4),3)&amp;LEFT(HEX2BIN(MID(H496,8,1),4),2)),Codes!$H$2:$I$33,2)</f>
        <v>Paper</v>
      </c>
      <c r="AE496" s="1" t="str">
        <f t="shared" ref="AE496:AE559" si="244">MID(HEX2BIN(RIGHT(H496,1),4),3,1)</f>
        <v>1</v>
      </c>
      <c r="AF496" s="1" t="str">
        <f t="shared" ref="AF496:AF559" si="245">RIGHT(HEX2BIN(RIGHT(H496,1),4),1)</f>
        <v>1</v>
      </c>
      <c r="AH496" s="6">
        <f t="shared" ref="AH496:AH559" si="246">ROUNDDOWN(HEX2DEC(MID(H496,6,3))/4,0)-(256*ROUNDDOWN(HEX2DEC(MID(H496,6,1))/4,0))</f>
        <v>70</v>
      </c>
    </row>
    <row r="497" spans="1:34">
      <c r="A497" s="1" t="s">
        <v>3279</v>
      </c>
      <c r="B497" s="1" t="s">
        <v>76</v>
      </c>
      <c r="C497" s="6" t="s">
        <v>818</v>
      </c>
      <c r="D497" s="6" t="s">
        <v>1932</v>
      </c>
      <c r="E497" s="6" t="s">
        <v>232</v>
      </c>
      <c r="F497" s="6" t="s">
        <v>801</v>
      </c>
      <c r="G497" s="6" t="s">
        <v>654</v>
      </c>
      <c r="H497" s="6" t="s">
        <v>655</v>
      </c>
      <c r="J497" s="1" t="str">
        <f t="shared" si="230"/>
        <v>001011</v>
      </c>
      <c r="K497" s="1">
        <f t="shared" si="231"/>
        <v>1</v>
      </c>
      <c r="L497" s="6" t="str">
        <f t="shared" si="232"/>
        <v>00000</v>
      </c>
      <c r="M497" s="1">
        <f t="shared" si="233"/>
        <v>42</v>
      </c>
      <c r="N497" s="6" t="str">
        <f t="shared" si="234"/>
        <v>00</v>
      </c>
      <c r="O497" s="1">
        <f t="shared" si="235"/>
        <v>6</v>
      </c>
      <c r="P497" s="1">
        <f>IF(HEX2DEC(LEFT(E497,4))&gt;=32768,HEX2DEC(LEFT(E497,4))-65536,HEX2DEC(LEFT(E497,4)))/Codes!$N$2</f>
        <v>4.8</v>
      </c>
      <c r="Q497" s="1">
        <f>IF(HEX2DEC(RIGHT(E497,4))&gt;=32768,HEX2DEC(RIGHT(E497,4))-65536,HEX2DEC(RIGHT(E497,4)))/Codes!$N$2</f>
        <v>0</v>
      </c>
      <c r="R497" s="1">
        <f>IF(HEX2DEC(LEFT(F497,4))&gt;=32768,HEX2DEC(LEFT(F497,4))-65536,HEX2DEC(LEFT(F497,4)))/Codes!$N$2</f>
        <v>3.8</v>
      </c>
      <c r="S497" s="1">
        <f>IF(HEX2DEC(RIGHT(F497,4))&gt;=32768,HEX2DEC(RIGHT(F497,4))-65536,HEX2DEC(RIGHT(F497,4)))/Codes!$N$2</f>
        <v>0</v>
      </c>
      <c r="T497" s="18">
        <f t="shared" si="236"/>
        <v>160</v>
      </c>
      <c r="U497" s="1">
        <f t="shared" si="237"/>
        <v>100</v>
      </c>
      <c r="V497" s="1">
        <f t="shared" si="238"/>
        <v>156</v>
      </c>
      <c r="W497" s="1" t="str">
        <f t="shared" si="239"/>
        <v>101</v>
      </c>
      <c r="X497" s="1">
        <f t="shared" si="240"/>
        <v>3</v>
      </c>
      <c r="Y497" s="1">
        <f t="shared" si="241"/>
        <v>0</v>
      </c>
      <c r="Z497" s="1" t="str">
        <f>VLOOKUP(BIN2DEC(MID(HEX2BIN(MID(H497,3,2),8),2,5)),Codes!$E$1:$F$18,2)</f>
        <v>Normal</v>
      </c>
      <c r="AA497" s="6" t="str">
        <f t="shared" si="242"/>
        <v>0</v>
      </c>
      <c r="AB497" s="1">
        <f t="shared" si="243"/>
        <v>20</v>
      </c>
      <c r="AC497" s="1" t="str">
        <f>VLOOKUP(BIN2DEC(RIGHT(HEX2BIN(MID(H497,6,1),4),1)&amp;LEFT(HEX2BIN(MID(H497,7,1),4),1)),Codes!$K$1:$L$5,2)</f>
        <v>L</v>
      </c>
      <c r="AD497" s="1" t="str">
        <f>VLOOKUP(BIN2DEC(RIGHT(HEX2BIN(MID(H497,7,1),4),3)&amp;LEFT(HEX2BIN(MID(H497,8,1),4),2)),Codes!$H$2:$I$33,2)</f>
        <v>Paper</v>
      </c>
      <c r="AE497" s="1" t="str">
        <f t="shared" si="244"/>
        <v>1</v>
      </c>
      <c r="AF497" s="1" t="str">
        <f t="shared" si="245"/>
        <v>1</v>
      </c>
      <c r="AH497" s="6">
        <f t="shared" si="246"/>
        <v>70</v>
      </c>
    </row>
    <row r="498" spans="1:34">
      <c r="A498" s="1" t="s">
        <v>3280</v>
      </c>
      <c r="B498" s="1" t="s">
        <v>76</v>
      </c>
      <c r="C498" s="6" t="s">
        <v>818</v>
      </c>
      <c r="D498" s="6" t="s">
        <v>1934</v>
      </c>
      <c r="E498" s="6" t="s">
        <v>256</v>
      </c>
      <c r="F498" s="6" t="s">
        <v>91</v>
      </c>
      <c r="G498" s="6" t="s">
        <v>654</v>
      </c>
      <c r="H498" s="6" t="s">
        <v>655</v>
      </c>
      <c r="J498" s="1" t="str">
        <f t="shared" si="230"/>
        <v>001011</v>
      </c>
      <c r="K498" s="1">
        <f t="shared" si="231"/>
        <v>2</v>
      </c>
      <c r="L498" s="6" t="str">
        <f t="shared" si="232"/>
        <v>00000</v>
      </c>
      <c r="M498" s="1">
        <f t="shared" si="233"/>
        <v>42</v>
      </c>
      <c r="N498" s="6" t="str">
        <f t="shared" si="234"/>
        <v>00</v>
      </c>
      <c r="O498" s="1">
        <f t="shared" si="235"/>
        <v>6</v>
      </c>
      <c r="P498" s="1">
        <f>IF(HEX2DEC(LEFT(E498,4))&gt;=32768,HEX2DEC(LEFT(E498,4))-65536,HEX2DEC(LEFT(E498,4)))/Codes!$N$2</f>
        <v>3.6</v>
      </c>
      <c r="Q498" s="1">
        <f>IF(HEX2DEC(RIGHT(E498,4))&gt;=32768,HEX2DEC(RIGHT(E498,4))-65536,HEX2DEC(RIGHT(E498,4)))/Codes!$N$2</f>
        <v>0</v>
      </c>
      <c r="R498" s="1">
        <f>IF(HEX2DEC(LEFT(F498,4))&gt;=32768,HEX2DEC(LEFT(F498,4))-65536,HEX2DEC(LEFT(F498,4)))/Codes!$N$2</f>
        <v>0</v>
      </c>
      <c r="S498" s="1">
        <f>IF(HEX2DEC(RIGHT(F498,4))&gt;=32768,HEX2DEC(RIGHT(F498,4))-65536,HEX2DEC(RIGHT(F498,4)))/Codes!$N$2</f>
        <v>0</v>
      </c>
      <c r="T498" s="18">
        <f t="shared" si="236"/>
        <v>160</v>
      </c>
      <c r="U498" s="1">
        <f t="shared" si="237"/>
        <v>100</v>
      </c>
      <c r="V498" s="1">
        <f t="shared" si="238"/>
        <v>156</v>
      </c>
      <c r="W498" s="1" t="str">
        <f t="shared" si="239"/>
        <v>101</v>
      </c>
      <c r="X498" s="1">
        <f t="shared" si="240"/>
        <v>3</v>
      </c>
      <c r="Y498" s="1">
        <f t="shared" si="241"/>
        <v>0</v>
      </c>
      <c r="Z498" s="1" t="str">
        <f>VLOOKUP(BIN2DEC(MID(HEX2BIN(MID(H498,3,2),8),2,5)),Codes!$E$1:$F$18,2)</f>
        <v>Normal</v>
      </c>
      <c r="AA498" s="6" t="str">
        <f t="shared" si="242"/>
        <v>0</v>
      </c>
      <c r="AB498" s="1">
        <f t="shared" si="243"/>
        <v>20</v>
      </c>
      <c r="AC498" s="1" t="str">
        <f>VLOOKUP(BIN2DEC(RIGHT(HEX2BIN(MID(H498,6,1),4),1)&amp;LEFT(HEX2BIN(MID(H498,7,1),4),1)),Codes!$K$1:$L$5,2)</f>
        <v>L</v>
      </c>
      <c r="AD498" s="1" t="str">
        <f>VLOOKUP(BIN2DEC(RIGHT(HEX2BIN(MID(H498,7,1),4),3)&amp;LEFT(HEX2BIN(MID(H498,8,1),4),2)),Codes!$H$2:$I$33,2)</f>
        <v>Paper</v>
      </c>
      <c r="AE498" s="1" t="str">
        <f t="shared" si="244"/>
        <v>1</v>
      </c>
      <c r="AF498" s="1" t="str">
        <f t="shared" si="245"/>
        <v>1</v>
      </c>
      <c r="AH498" s="6">
        <f t="shared" si="246"/>
        <v>70</v>
      </c>
    </row>
    <row r="499" spans="1:34">
      <c r="A499" s="1" t="s">
        <v>3281</v>
      </c>
      <c r="B499" s="1" t="s">
        <v>76</v>
      </c>
      <c r="C499" s="6" t="s">
        <v>819</v>
      </c>
      <c r="D499" s="6" t="s">
        <v>1503</v>
      </c>
      <c r="E499" s="6" t="s">
        <v>395</v>
      </c>
      <c r="F499" s="6" t="s">
        <v>773</v>
      </c>
      <c r="G499" s="6" t="s">
        <v>807</v>
      </c>
      <c r="H499" s="6" t="s">
        <v>808</v>
      </c>
      <c r="J499" s="1" t="str">
        <f t="shared" si="230"/>
        <v>001011</v>
      </c>
      <c r="K499" s="1">
        <f t="shared" si="231"/>
        <v>0</v>
      </c>
      <c r="L499" s="6" t="str">
        <f t="shared" si="232"/>
        <v>00000</v>
      </c>
      <c r="M499" s="1">
        <f t="shared" si="233"/>
        <v>42</v>
      </c>
      <c r="N499" s="6" t="str">
        <f t="shared" si="234"/>
        <v>00</v>
      </c>
      <c r="O499" s="1">
        <f t="shared" si="235"/>
        <v>10</v>
      </c>
      <c r="P499" s="1">
        <f>IF(HEX2DEC(LEFT(E499,4))&gt;=32768,HEX2DEC(LEFT(E499,4))-65536,HEX2DEC(LEFT(E499,4)))/Codes!$N$2</f>
        <v>5.6</v>
      </c>
      <c r="Q499" s="1">
        <f>IF(HEX2DEC(RIGHT(E499,4))&gt;=32768,HEX2DEC(RIGHT(E499,4))-65536,HEX2DEC(RIGHT(E499,4)))/Codes!$N$2</f>
        <v>0</v>
      </c>
      <c r="R499" s="1">
        <f>IF(HEX2DEC(LEFT(F499,4))&gt;=32768,HEX2DEC(LEFT(F499,4))-65536,HEX2DEC(LEFT(F499,4)))/Codes!$N$2</f>
        <v>8.8000000000000007</v>
      </c>
      <c r="S499" s="1">
        <f>IF(HEX2DEC(RIGHT(F499,4))&gt;=32768,HEX2DEC(RIGHT(F499,4))-65536,HEX2DEC(RIGHT(F499,4)))/Codes!$N$2</f>
        <v>0</v>
      </c>
      <c r="T499" s="18">
        <f t="shared" si="236"/>
        <v>120</v>
      </c>
      <c r="U499" s="1">
        <f t="shared" si="237"/>
        <v>100</v>
      </c>
      <c r="V499" s="1">
        <f t="shared" si="238"/>
        <v>236</v>
      </c>
      <c r="W499" s="1" t="str">
        <f t="shared" si="239"/>
        <v>101</v>
      </c>
      <c r="X499" s="1">
        <f t="shared" si="240"/>
        <v>3</v>
      </c>
      <c r="Y499" s="1">
        <f t="shared" si="241"/>
        <v>0</v>
      </c>
      <c r="Z499" s="1" t="str">
        <f>VLOOKUP(BIN2DEC(MID(HEX2BIN(MID(H499,3,2),8),2,5)),Codes!$E$1:$F$18,2)</f>
        <v>Normal</v>
      </c>
      <c r="AA499" s="6" t="str">
        <f t="shared" si="242"/>
        <v>0</v>
      </c>
      <c r="AB499" s="1">
        <f t="shared" si="243"/>
        <v>100</v>
      </c>
      <c r="AC499" s="1" t="str">
        <f>VLOOKUP(BIN2DEC(RIGHT(HEX2BIN(MID(H499,6,1),4),1)&amp;LEFT(HEX2BIN(MID(H499,7,1),4),1)),Codes!$K$1:$L$5,2)</f>
        <v>L</v>
      </c>
      <c r="AD499" s="1" t="str">
        <f>VLOOKUP(BIN2DEC(RIGHT(HEX2BIN(MID(H499,7,1),4),3)&amp;LEFT(HEX2BIN(MID(H499,8,1),4),2)),Codes!$H$2:$I$33,2)</f>
        <v>Paper</v>
      </c>
      <c r="AE499" s="1" t="str">
        <f t="shared" si="244"/>
        <v>1</v>
      </c>
      <c r="AF499" s="1" t="str">
        <f t="shared" si="245"/>
        <v>1</v>
      </c>
      <c r="AH499" s="6">
        <f t="shared" si="246"/>
        <v>70</v>
      </c>
    </row>
    <row r="500" spans="1:34">
      <c r="A500" s="1" t="s">
        <v>3282</v>
      </c>
      <c r="B500" s="1" t="s">
        <v>76</v>
      </c>
      <c r="C500" s="6" t="s">
        <v>819</v>
      </c>
      <c r="D500" s="6" t="s">
        <v>1962</v>
      </c>
      <c r="E500" s="6" t="s">
        <v>232</v>
      </c>
      <c r="F500" s="6" t="s">
        <v>801</v>
      </c>
      <c r="G500" s="6" t="s">
        <v>807</v>
      </c>
      <c r="H500" s="6" t="s">
        <v>808</v>
      </c>
      <c r="J500" s="1" t="str">
        <f t="shared" si="230"/>
        <v>001011</v>
      </c>
      <c r="K500" s="1">
        <f t="shared" si="231"/>
        <v>1</v>
      </c>
      <c r="L500" s="6" t="str">
        <f t="shared" si="232"/>
        <v>00000</v>
      </c>
      <c r="M500" s="1">
        <f t="shared" si="233"/>
        <v>42</v>
      </c>
      <c r="N500" s="6" t="str">
        <f t="shared" si="234"/>
        <v>00</v>
      </c>
      <c r="O500" s="1">
        <f t="shared" si="235"/>
        <v>10</v>
      </c>
      <c r="P500" s="1">
        <f>IF(HEX2DEC(LEFT(E500,4))&gt;=32768,HEX2DEC(LEFT(E500,4))-65536,HEX2DEC(LEFT(E500,4)))/Codes!$N$2</f>
        <v>4.8</v>
      </c>
      <c r="Q500" s="1">
        <f>IF(HEX2DEC(RIGHT(E500,4))&gt;=32768,HEX2DEC(RIGHT(E500,4))-65536,HEX2DEC(RIGHT(E500,4)))/Codes!$N$2</f>
        <v>0</v>
      </c>
      <c r="R500" s="1">
        <f>IF(HEX2DEC(LEFT(F500,4))&gt;=32768,HEX2DEC(LEFT(F500,4))-65536,HEX2DEC(LEFT(F500,4)))/Codes!$N$2</f>
        <v>3.8</v>
      </c>
      <c r="S500" s="1">
        <f>IF(HEX2DEC(RIGHT(F500,4))&gt;=32768,HEX2DEC(RIGHT(F500,4))-65536,HEX2DEC(RIGHT(F500,4)))/Codes!$N$2</f>
        <v>0</v>
      </c>
      <c r="T500" s="18">
        <f t="shared" si="236"/>
        <v>120</v>
      </c>
      <c r="U500" s="1">
        <f t="shared" si="237"/>
        <v>100</v>
      </c>
      <c r="V500" s="1">
        <f t="shared" si="238"/>
        <v>236</v>
      </c>
      <c r="W500" s="1" t="str">
        <f t="shared" si="239"/>
        <v>101</v>
      </c>
      <c r="X500" s="1">
        <f t="shared" si="240"/>
        <v>3</v>
      </c>
      <c r="Y500" s="1">
        <f t="shared" si="241"/>
        <v>0</v>
      </c>
      <c r="Z500" s="1" t="str">
        <f>VLOOKUP(BIN2DEC(MID(HEX2BIN(MID(H500,3,2),8),2,5)),Codes!$E$1:$F$18,2)</f>
        <v>Normal</v>
      </c>
      <c r="AA500" s="6" t="str">
        <f t="shared" si="242"/>
        <v>0</v>
      </c>
      <c r="AB500" s="1">
        <f t="shared" si="243"/>
        <v>100</v>
      </c>
      <c r="AC500" s="1" t="str">
        <f>VLOOKUP(BIN2DEC(RIGHT(HEX2BIN(MID(H500,6,1),4),1)&amp;LEFT(HEX2BIN(MID(H500,7,1),4),1)),Codes!$K$1:$L$5,2)</f>
        <v>L</v>
      </c>
      <c r="AD500" s="1" t="str">
        <f>VLOOKUP(BIN2DEC(RIGHT(HEX2BIN(MID(H500,7,1),4),3)&amp;LEFT(HEX2BIN(MID(H500,8,1),4),2)),Codes!$H$2:$I$33,2)</f>
        <v>Paper</v>
      </c>
      <c r="AE500" s="1" t="str">
        <f t="shared" si="244"/>
        <v>1</v>
      </c>
      <c r="AF500" s="1" t="str">
        <f t="shared" si="245"/>
        <v>1</v>
      </c>
      <c r="AH500" s="6">
        <f t="shared" si="246"/>
        <v>70</v>
      </c>
    </row>
    <row r="501" spans="1:34">
      <c r="A501" s="1" t="s">
        <v>3283</v>
      </c>
      <c r="B501" s="1" t="s">
        <v>76</v>
      </c>
      <c r="C501" s="6" t="s">
        <v>819</v>
      </c>
      <c r="D501" s="6" t="s">
        <v>1964</v>
      </c>
      <c r="E501" s="6" t="s">
        <v>256</v>
      </c>
      <c r="F501" s="6" t="s">
        <v>91</v>
      </c>
      <c r="G501" s="6" t="s">
        <v>807</v>
      </c>
      <c r="H501" s="6" t="s">
        <v>808</v>
      </c>
      <c r="J501" s="1" t="str">
        <f t="shared" si="230"/>
        <v>001011</v>
      </c>
      <c r="K501" s="1">
        <f t="shared" si="231"/>
        <v>2</v>
      </c>
      <c r="L501" s="6" t="str">
        <f t="shared" si="232"/>
        <v>00000</v>
      </c>
      <c r="M501" s="1">
        <f t="shared" si="233"/>
        <v>42</v>
      </c>
      <c r="N501" s="6" t="str">
        <f t="shared" si="234"/>
        <v>00</v>
      </c>
      <c r="O501" s="1">
        <f t="shared" si="235"/>
        <v>10</v>
      </c>
      <c r="P501" s="1">
        <f>IF(HEX2DEC(LEFT(E501,4))&gt;=32768,HEX2DEC(LEFT(E501,4))-65536,HEX2DEC(LEFT(E501,4)))/Codes!$N$2</f>
        <v>3.6</v>
      </c>
      <c r="Q501" s="1">
        <f>IF(HEX2DEC(RIGHT(E501,4))&gt;=32768,HEX2DEC(RIGHT(E501,4))-65536,HEX2DEC(RIGHT(E501,4)))/Codes!$N$2</f>
        <v>0</v>
      </c>
      <c r="R501" s="1">
        <f>IF(HEX2DEC(LEFT(F501,4))&gt;=32768,HEX2DEC(LEFT(F501,4))-65536,HEX2DEC(LEFT(F501,4)))/Codes!$N$2</f>
        <v>0</v>
      </c>
      <c r="S501" s="1">
        <f>IF(HEX2DEC(RIGHT(F501,4))&gt;=32768,HEX2DEC(RIGHT(F501,4))-65536,HEX2DEC(RIGHT(F501,4)))/Codes!$N$2</f>
        <v>0</v>
      </c>
      <c r="T501" s="18">
        <f t="shared" si="236"/>
        <v>120</v>
      </c>
      <c r="U501" s="1">
        <f t="shared" si="237"/>
        <v>100</v>
      </c>
      <c r="V501" s="1">
        <f t="shared" si="238"/>
        <v>236</v>
      </c>
      <c r="W501" s="1" t="str">
        <f t="shared" si="239"/>
        <v>101</v>
      </c>
      <c r="X501" s="1">
        <f t="shared" si="240"/>
        <v>3</v>
      </c>
      <c r="Y501" s="1">
        <f t="shared" si="241"/>
        <v>0</v>
      </c>
      <c r="Z501" s="1" t="str">
        <f>VLOOKUP(BIN2DEC(MID(HEX2BIN(MID(H501,3,2),8),2,5)),Codes!$E$1:$F$18,2)</f>
        <v>Normal</v>
      </c>
      <c r="AA501" s="6" t="str">
        <f t="shared" si="242"/>
        <v>0</v>
      </c>
      <c r="AB501" s="1">
        <f t="shared" si="243"/>
        <v>100</v>
      </c>
      <c r="AC501" s="1" t="str">
        <f>VLOOKUP(BIN2DEC(RIGHT(HEX2BIN(MID(H501,6,1),4),1)&amp;LEFT(HEX2BIN(MID(H501,7,1),4),1)),Codes!$K$1:$L$5,2)</f>
        <v>L</v>
      </c>
      <c r="AD501" s="1" t="str">
        <f>VLOOKUP(BIN2DEC(RIGHT(HEX2BIN(MID(H501,7,1),4),3)&amp;LEFT(HEX2BIN(MID(H501,8,1),4),2)),Codes!$H$2:$I$33,2)</f>
        <v>Paper</v>
      </c>
      <c r="AE501" s="1" t="str">
        <f t="shared" si="244"/>
        <v>1</v>
      </c>
      <c r="AF501" s="1" t="str">
        <f t="shared" si="245"/>
        <v>1</v>
      </c>
      <c r="AH501" s="6">
        <f t="shared" si="246"/>
        <v>70</v>
      </c>
    </row>
    <row r="502" spans="1:34">
      <c r="A502" s="1" t="s">
        <v>3284</v>
      </c>
      <c r="B502" s="1" t="s">
        <v>76</v>
      </c>
      <c r="C502" s="6" t="s">
        <v>820</v>
      </c>
      <c r="D502" s="6" t="s">
        <v>1966</v>
      </c>
      <c r="E502" s="6" t="s">
        <v>299</v>
      </c>
      <c r="F502" s="6" t="s">
        <v>812</v>
      </c>
      <c r="G502" s="6" t="s">
        <v>813</v>
      </c>
      <c r="H502" s="6" t="s">
        <v>814</v>
      </c>
      <c r="J502" s="1" t="str">
        <f t="shared" si="230"/>
        <v>001011</v>
      </c>
      <c r="K502" s="1">
        <f t="shared" si="231"/>
        <v>2</v>
      </c>
      <c r="L502" s="6" t="str">
        <f t="shared" si="232"/>
        <v>00000</v>
      </c>
      <c r="M502" s="1">
        <f t="shared" si="233"/>
        <v>42</v>
      </c>
      <c r="N502" s="6" t="str">
        <f t="shared" si="234"/>
        <v>00</v>
      </c>
      <c r="O502" s="1">
        <f t="shared" si="235"/>
        <v>8</v>
      </c>
      <c r="P502" s="1">
        <f>IF(HEX2DEC(LEFT(E502,4))&gt;=32768,HEX2DEC(LEFT(E502,4))-65536,HEX2DEC(LEFT(E502,4)))/Codes!$N$2</f>
        <v>6</v>
      </c>
      <c r="Q502" s="1">
        <f>IF(HEX2DEC(RIGHT(E502,4))&gt;=32768,HEX2DEC(RIGHT(E502,4))-65536,HEX2DEC(RIGHT(E502,4)))/Codes!$N$2</f>
        <v>0</v>
      </c>
      <c r="R502" s="1">
        <f>IF(HEX2DEC(LEFT(F502,4))&gt;=32768,HEX2DEC(LEFT(F502,4))-65536,HEX2DEC(LEFT(F502,4)))/Codes!$N$2</f>
        <v>8.4</v>
      </c>
      <c r="S502" s="1">
        <f>IF(HEX2DEC(RIGHT(F502,4))&gt;=32768,HEX2DEC(RIGHT(F502,4))-65536,HEX2DEC(RIGHT(F502,4)))/Codes!$N$2</f>
        <v>0</v>
      </c>
      <c r="T502" s="18">
        <f t="shared" si="236"/>
        <v>120</v>
      </c>
      <c r="U502" s="1">
        <f t="shared" si="237"/>
        <v>70</v>
      </c>
      <c r="V502" s="1">
        <f t="shared" si="238"/>
        <v>80</v>
      </c>
      <c r="W502" s="1" t="str">
        <f t="shared" si="239"/>
        <v>101</v>
      </c>
      <c r="X502" s="1">
        <f t="shared" si="240"/>
        <v>3</v>
      </c>
      <c r="Y502" s="1">
        <f t="shared" si="241"/>
        <v>35</v>
      </c>
      <c r="Z502" s="1" t="str">
        <f>VLOOKUP(BIN2DEC(MID(HEX2BIN(MID(H502,3,2),8),2,5)),Codes!$E$1:$F$18,2)</f>
        <v>Normal</v>
      </c>
      <c r="AA502" s="6" t="str">
        <f t="shared" si="242"/>
        <v>0</v>
      </c>
      <c r="AB502" s="1">
        <f t="shared" si="243"/>
        <v>40</v>
      </c>
      <c r="AC502" s="1" t="str">
        <f>VLOOKUP(BIN2DEC(RIGHT(HEX2BIN(MID(H502,6,1),4),1)&amp;LEFT(HEX2BIN(MID(H502,7,1),4),1)),Codes!$K$1:$L$5,2)</f>
        <v>L</v>
      </c>
      <c r="AD502" s="1" t="str">
        <f>VLOOKUP(BIN2DEC(RIGHT(HEX2BIN(MID(H502,7,1),4),3)&amp;LEFT(HEX2BIN(MID(H502,8,1),4),2)),Codes!$H$2:$I$33,2)</f>
        <v>Paper</v>
      </c>
      <c r="AE502" s="1" t="str">
        <f t="shared" si="244"/>
        <v>1</v>
      </c>
      <c r="AF502" s="1" t="str">
        <f t="shared" si="245"/>
        <v>1</v>
      </c>
      <c r="AH502" s="6">
        <f t="shared" si="246"/>
        <v>70</v>
      </c>
    </row>
    <row r="503" spans="1:34">
      <c r="A503" s="1" t="s">
        <v>3285</v>
      </c>
      <c r="B503" s="1" t="s">
        <v>76</v>
      </c>
      <c r="C503" s="6" t="s">
        <v>820</v>
      </c>
      <c r="D503" s="6" t="s">
        <v>1511</v>
      </c>
      <c r="E503" s="6" t="s">
        <v>232</v>
      </c>
      <c r="F503" s="6" t="s">
        <v>801</v>
      </c>
      <c r="G503" s="6" t="s">
        <v>813</v>
      </c>
      <c r="H503" s="6" t="s">
        <v>814</v>
      </c>
      <c r="J503" s="1" t="str">
        <f t="shared" si="230"/>
        <v>001011</v>
      </c>
      <c r="K503" s="1">
        <f t="shared" si="231"/>
        <v>1</v>
      </c>
      <c r="L503" s="6" t="str">
        <f t="shared" si="232"/>
        <v>00000</v>
      </c>
      <c r="M503" s="1">
        <f t="shared" si="233"/>
        <v>42</v>
      </c>
      <c r="N503" s="6" t="str">
        <f t="shared" si="234"/>
        <v>00</v>
      </c>
      <c r="O503" s="1">
        <f t="shared" si="235"/>
        <v>7</v>
      </c>
      <c r="P503" s="1">
        <f>IF(HEX2DEC(LEFT(E503,4))&gt;=32768,HEX2DEC(LEFT(E503,4))-65536,HEX2DEC(LEFT(E503,4)))/Codes!$N$2</f>
        <v>4.8</v>
      </c>
      <c r="Q503" s="1">
        <f>IF(HEX2DEC(RIGHT(E503,4))&gt;=32768,HEX2DEC(RIGHT(E503,4))-65536,HEX2DEC(RIGHT(E503,4)))/Codes!$N$2</f>
        <v>0</v>
      </c>
      <c r="R503" s="1">
        <f>IF(HEX2DEC(LEFT(F503,4))&gt;=32768,HEX2DEC(LEFT(F503,4))-65536,HEX2DEC(LEFT(F503,4)))/Codes!$N$2</f>
        <v>3.8</v>
      </c>
      <c r="S503" s="1">
        <f>IF(HEX2DEC(RIGHT(F503,4))&gt;=32768,HEX2DEC(RIGHT(F503,4))-65536,HEX2DEC(RIGHT(F503,4)))/Codes!$N$2</f>
        <v>0</v>
      </c>
      <c r="T503" s="18">
        <f t="shared" si="236"/>
        <v>120</v>
      </c>
      <c r="U503" s="1">
        <f t="shared" si="237"/>
        <v>70</v>
      </c>
      <c r="V503" s="1">
        <f t="shared" si="238"/>
        <v>80</v>
      </c>
      <c r="W503" s="1" t="str">
        <f t="shared" si="239"/>
        <v>101</v>
      </c>
      <c r="X503" s="1">
        <f t="shared" si="240"/>
        <v>3</v>
      </c>
      <c r="Y503" s="1">
        <f t="shared" si="241"/>
        <v>35</v>
      </c>
      <c r="Z503" s="1" t="str">
        <f>VLOOKUP(BIN2DEC(MID(HEX2BIN(MID(H503,3,2),8),2,5)),Codes!$E$1:$F$18,2)</f>
        <v>Normal</v>
      </c>
      <c r="AA503" s="6" t="str">
        <f t="shared" si="242"/>
        <v>0</v>
      </c>
      <c r="AB503" s="1">
        <f t="shared" si="243"/>
        <v>40</v>
      </c>
      <c r="AC503" s="1" t="str">
        <f>VLOOKUP(BIN2DEC(RIGHT(HEX2BIN(MID(H503,6,1),4),1)&amp;LEFT(HEX2BIN(MID(H503,7,1),4),1)),Codes!$K$1:$L$5,2)</f>
        <v>L</v>
      </c>
      <c r="AD503" s="1" t="str">
        <f>VLOOKUP(BIN2DEC(RIGHT(HEX2BIN(MID(H503,7,1),4),3)&amp;LEFT(HEX2BIN(MID(H503,8,1),4),2)),Codes!$H$2:$I$33,2)</f>
        <v>Paper</v>
      </c>
      <c r="AE503" s="1" t="str">
        <f t="shared" si="244"/>
        <v>1</v>
      </c>
      <c r="AF503" s="1" t="str">
        <f t="shared" si="245"/>
        <v>1</v>
      </c>
      <c r="AH503" s="6">
        <f t="shared" si="246"/>
        <v>70</v>
      </c>
    </row>
    <row r="504" spans="1:34">
      <c r="A504" s="1" t="s">
        <v>3286</v>
      </c>
      <c r="B504" s="1" t="s">
        <v>76</v>
      </c>
      <c r="C504" s="6" t="s">
        <v>820</v>
      </c>
      <c r="D504" s="6" t="s">
        <v>1930</v>
      </c>
      <c r="E504" s="6" t="s">
        <v>256</v>
      </c>
      <c r="F504" s="6" t="s">
        <v>91</v>
      </c>
      <c r="G504" s="6" t="s">
        <v>813</v>
      </c>
      <c r="H504" s="6" t="s">
        <v>814</v>
      </c>
      <c r="J504" s="1" t="str">
        <f t="shared" si="230"/>
        <v>001011</v>
      </c>
      <c r="K504" s="1">
        <f t="shared" si="231"/>
        <v>0</v>
      </c>
      <c r="L504" s="6" t="str">
        <f t="shared" si="232"/>
        <v>00000</v>
      </c>
      <c r="M504" s="1">
        <f t="shared" si="233"/>
        <v>42</v>
      </c>
      <c r="N504" s="6" t="str">
        <f t="shared" si="234"/>
        <v>00</v>
      </c>
      <c r="O504" s="1">
        <f t="shared" si="235"/>
        <v>6</v>
      </c>
      <c r="P504" s="1">
        <f>IF(HEX2DEC(LEFT(E504,4))&gt;=32768,HEX2DEC(LEFT(E504,4))-65536,HEX2DEC(LEFT(E504,4)))/Codes!$N$2</f>
        <v>3.6</v>
      </c>
      <c r="Q504" s="1">
        <f>IF(HEX2DEC(RIGHT(E504,4))&gt;=32768,HEX2DEC(RIGHT(E504,4))-65536,HEX2DEC(RIGHT(E504,4)))/Codes!$N$2</f>
        <v>0</v>
      </c>
      <c r="R504" s="1">
        <f>IF(HEX2DEC(LEFT(F504,4))&gt;=32768,HEX2DEC(LEFT(F504,4))-65536,HEX2DEC(LEFT(F504,4)))/Codes!$N$2</f>
        <v>0</v>
      </c>
      <c r="S504" s="1">
        <f>IF(HEX2DEC(RIGHT(F504,4))&gt;=32768,HEX2DEC(RIGHT(F504,4))-65536,HEX2DEC(RIGHT(F504,4)))/Codes!$N$2</f>
        <v>0</v>
      </c>
      <c r="T504" s="18">
        <f t="shared" si="236"/>
        <v>120</v>
      </c>
      <c r="U504" s="1">
        <f t="shared" si="237"/>
        <v>70</v>
      </c>
      <c r="V504" s="1">
        <f t="shared" si="238"/>
        <v>80</v>
      </c>
      <c r="W504" s="1" t="str">
        <f t="shared" si="239"/>
        <v>101</v>
      </c>
      <c r="X504" s="1">
        <f t="shared" si="240"/>
        <v>3</v>
      </c>
      <c r="Y504" s="1">
        <f t="shared" si="241"/>
        <v>35</v>
      </c>
      <c r="Z504" s="1" t="str">
        <f>VLOOKUP(BIN2DEC(MID(HEX2BIN(MID(H504,3,2),8),2,5)),Codes!$E$1:$F$18,2)</f>
        <v>Normal</v>
      </c>
      <c r="AA504" s="6" t="str">
        <f t="shared" si="242"/>
        <v>0</v>
      </c>
      <c r="AB504" s="1">
        <f t="shared" si="243"/>
        <v>40</v>
      </c>
      <c r="AC504" s="1" t="str">
        <f>VLOOKUP(BIN2DEC(RIGHT(HEX2BIN(MID(H504,6,1),4),1)&amp;LEFT(HEX2BIN(MID(H504,7,1),4),1)),Codes!$K$1:$L$5,2)</f>
        <v>L</v>
      </c>
      <c r="AD504" s="1" t="str">
        <f>VLOOKUP(BIN2DEC(RIGHT(HEX2BIN(MID(H504,7,1),4),3)&amp;LEFT(HEX2BIN(MID(H504,8,1),4),2)),Codes!$H$2:$I$33,2)</f>
        <v>Paper</v>
      </c>
      <c r="AE504" s="1" t="str">
        <f t="shared" si="244"/>
        <v>1</v>
      </c>
      <c r="AF504" s="1" t="str">
        <f t="shared" si="245"/>
        <v>1</v>
      </c>
      <c r="AH504" s="6">
        <f t="shared" si="246"/>
        <v>70</v>
      </c>
    </row>
    <row r="505" spans="1:34">
      <c r="A505" s="1" t="s">
        <v>3287</v>
      </c>
      <c r="B505" s="1" t="s">
        <v>76</v>
      </c>
      <c r="C505" s="6" t="s">
        <v>1874</v>
      </c>
      <c r="D505" s="6" t="s">
        <v>1503</v>
      </c>
      <c r="E505" s="6" t="s">
        <v>232</v>
      </c>
      <c r="F505" s="6" t="s">
        <v>822</v>
      </c>
      <c r="G505" s="6" t="s">
        <v>557</v>
      </c>
      <c r="H505" s="6" t="s">
        <v>682</v>
      </c>
      <c r="J505" s="1" t="str">
        <f t="shared" si="230"/>
        <v>001011</v>
      </c>
      <c r="K505" s="1">
        <f t="shared" si="231"/>
        <v>0</v>
      </c>
      <c r="L505" s="6" t="str">
        <f t="shared" si="232"/>
        <v>00000</v>
      </c>
      <c r="M505" s="1">
        <f t="shared" si="233"/>
        <v>42</v>
      </c>
      <c r="N505" s="6" t="str">
        <f t="shared" si="234"/>
        <v>00</v>
      </c>
      <c r="O505" s="1">
        <f t="shared" si="235"/>
        <v>10</v>
      </c>
      <c r="P505" s="1">
        <f>IF(HEX2DEC(LEFT(E505,4))&gt;=32768,HEX2DEC(LEFT(E505,4))-65536,HEX2DEC(LEFT(E505,4)))/Codes!$N$2</f>
        <v>4.8</v>
      </c>
      <c r="Q505" s="1">
        <f>IF(HEX2DEC(RIGHT(E505,4))&gt;=32768,HEX2DEC(RIGHT(E505,4))-65536,HEX2DEC(RIGHT(E505,4)))/Codes!$N$2</f>
        <v>0</v>
      </c>
      <c r="R505" s="1">
        <f>IF(HEX2DEC(LEFT(F505,4))&gt;=32768,HEX2DEC(LEFT(F505,4))-65536,HEX2DEC(LEFT(F505,4)))/Codes!$N$2</f>
        <v>7.4</v>
      </c>
      <c r="S505" s="1">
        <f>IF(HEX2DEC(RIGHT(F505,4))&gt;=32768,HEX2DEC(RIGHT(F505,4))-65536,HEX2DEC(RIGHT(F505,4)))/Codes!$N$2</f>
        <v>0</v>
      </c>
      <c r="T505" s="18">
        <f t="shared" si="236"/>
        <v>361</v>
      </c>
      <c r="U505" s="1">
        <f t="shared" si="237"/>
        <v>100</v>
      </c>
      <c r="V505" s="1">
        <f t="shared" si="238"/>
        <v>0</v>
      </c>
      <c r="W505" s="1" t="str">
        <f t="shared" si="239"/>
        <v>101</v>
      </c>
      <c r="X505" s="1">
        <f t="shared" si="240"/>
        <v>3</v>
      </c>
      <c r="Y505" s="1">
        <f t="shared" si="241"/>
        <v>5</v>
      </c>
      <c r="Z505" s="1" t="str">
        <f>VLOOKUP(BIN2DEC(MID(HEX2BIN(MID(H505,3,2),8),2,5)),Codes!$E$1:$F$18,2)</f>
        <v>Normal</v>
      </c>
      <c r="AA505" s="6" t="str">
        <f t="shared" si="242"/>
        <v>0</v>
      </c>
      <c r="AB505" s="1">
        <f t="shared" si="243"/>
        <v>2</v>
      </c>
      <c r="AC505" s="1" t="str">
        <f>VLOOKUP(BIN2DEC(RIGHT(HEX2BIN(MID(H505,6,1),4),1)&amp;LEFT(HEX2BIN(MID(H505,7,1),4),1)),Codes!$K$1:$L$5,2)</f>
        <v>M</v>
      </c>
      <c r="AD505" s="1" t="str">
        <f>VLOOKUP(BIN2DEC(RIGHT(HEX2BIN(MID(H505,7,1),4),3)&amp;LEFT(HEX2BIN(MID(H505,8,1),4),2)),Codes!$H$2:$I$33,2)</f>
        <v>Punch</v>
      </c>
      <c r="AE505" s="1" t="str">
        <f t="shared" si="244"/>
        <v>1</v>
      </c>
      <c r="AF505" s="1" t="str">
        <f t="shared" si="245"/>
        <v>1</v>
      </c>
      <c r="AH505" s="6">
        <f t="shared" si="246"/>
        <v>33</v>
      </c>
    </row>
    <row r="506" spans="1:34">
      <c r="A506" s="1" t="s">
        <v>3288</v>
      </c>
      <c r="B506" s="1" t="s">
        <v>76</v>
      </c>
      <c r="C506" s="6" t="s">
        <v>1874</v>
      </c>
      <c r="D506" s="6" t="s">
        <v>1962</v>
      </c>
      <c r="E506" s="6" t="s">
        <v>824</v>
      </c>
      <c r="F506" s="6" t="s">
        <v>307</v>
      </c>
      <c r="G506" s="6" t="s">
        <v>557</v>
      </c>
      <c r="H506" s="6" t="s">
        <v>682</v>
      </c>
      <c r="J506" s="1" t="str">
        <f t="shared" si="230"/>
        <v>001011</v>
      </c>
      <c r="K506" s="1">
        <f t="shared" si="231"/>
        <v>1</v>
      </c>
      <c r="L506" s="6" t="str">
        <f t="shared" si="232"/>
        <v>00000</v>
      </c>
      <c r="M506" s="1">
        <f t="shared" si="233"/>
        <v>42</v>
      </c>
      <c r="N506" s="6" t="str">
        <f t="shared" si="234"/>
        <v>00</v>
      </c>
      <c r="O506" s="1">
        <f t="shared" si="235"/>
        <v>10</v>
      </c>
      <c r="P506" s="1">
        <f>IF(HEX2DEC(LEFT(E506,4))&gt;=32768,HEX2DEC(LEFT(E506,4))-65536,HEX2DEC(LEFT(E506,4)))/Codes!$N$2</f>
        <v>2</v>
      </c>
      <c r="Q506" s="1">
        <f>IF(HEX2DEC(RIGHT(E506,4))&gt;=32768,HEX2DEC(RIGHT(E506,4))-65536,HEX2DEC(RIGHT(E506,4)))/Codes!$N$2</f>
        <v>0</v>
      </c>
      <c r="R506" s="1">
        <f>IF(HEX2DEC(LEFT(F506,4))&gt;=32768,HEX2DEC(LEFT(F506,4))-65536,HEX2DEC(LEFT(F506,4)))/Codes!$N$2</f>
        <v>3.2</v>
      </c>
      <c r="S506" s="1">
        <f>IF(HEX2DEC(RIGHT(F506,4))&gt;=32768,HEX2DEC(RIGHT(F506,4))-65536,HEX2DEC(RIGHT(F506,4)))/Codes!$N$2</f>
        <v>0</v>
      </c>
      <c r="T506" s="18">
        <f t="shared" si="236"/>
        <v>361</v>
      </c>
      <c r="U506" s="1">
        <f t="shared" si="237"/>
        <v>100</v>
      </c>
      <c r="V506" s="1">
        <f t="shared" si="238"/>
        <v>0</v>
      </c>
      <c r="W506" s="1" t="str">
        <f t="shared" si="239"/>
        <v>101</v>
      </c>
      <c r="X506" s="1">
        <f t="shared" si="240"/>
        <v>3</v>
      </c>
      <c r="Y506" s="1">
        <f t="shared" si="241"/>
        <v>5</v>
      </c>
      <c r="Z506" s="1" t="str">
        <f>VLOOKUP(BIN2DEC(MID(HEX2BIN(MID(H506,3,2),8),2,5)),Codes!$E$1:$F$18,2)</f>
        <v>Normal</v>
      </c>
      <c r="AA506" s="6" t="str">
        <f t="shared" si="242"/>
        <v>0</v>
      </c>
      <c r="AB506" s="1">
        <f t="shared" si="243"/>
        <v>2</v>
      </c>
      <c r="AC506" s="1" t="str">
        <f>VLOOKUP(BIN2DEC(RIGHT(HEX2BIN(MID(H506,6,1),4),1)&amp;LEFT(HEX2BIN(MID(H506,7,1),4),1)),Codes!$K$1:$L$5,2)</f>
        <v>M</v>
      </c>
      <c r="AD506" s="1" t="str">
        <f>VLOOKUP(BIN2DEC(RIGHT(HEX2BIN(MID(H506,7,1),4),3)&amp;LEFT(HEX2BIN(MID(H506,8,1),4),2)),Codes!$H$2:$I$33,2)</f>
        <v>Punch</v>
      </c>
      <c r="AE506" s="1" t="str">
        <f t="shared" si="244"/>
        <v>1</v>
      </c>
      <c r="AF506" s="1" t="str">
        <f t="shared" si="245"/>
        <v>1</v>
      </c>
      <c r="AH506" s="6">
        <f t="shared" si="246"/>
        <v>33</v>
      </c>
    </row>
    <row r="507" spans="1:34">
      <c r="A507" s="1" t="s">
        <v>3289</v>
      </c>
      <c r="B507" s="1" t="s">
        <v>76</v>
      </c>
      <c r="C507" s="6" t="s">
        <v>1874</v>
      </c>
      <c r="D507" s="6" t="s">
        <v>1964</v>
      </c>
      <c r="E507" s="6" t="s">
        <v>824</v>
      </c>
      <c r="F507" s="6" t="s">
        <v>91</v>
      </c>
      <c r="G507" s="6" t="s">
        <v>557</v>
      </c>
      <c r="H507" s="6" t="s">
        <v>682</v>
      </c>
      <c r="J507" s="1" t="str">
        <f t="shared" si="230"/>
        <v>001011</v>
      </c>
      <c r="K507" s="1">
        <f t="shared" si="231"/>
        <v>2</v>
      </c>
      <c r="L507" s="6" t="str">
        <f t="shared" si="232"/>
        <v>00000</v>
      </c>
      <c r="M507" s="1">
        <f t="shared" si="233"/>
        <v>42</v>
      </c>
      <c r="N507" s="6" t="str">
        <f t="shared" si="234"/>
        <v>00</v>
      </c>
      <c r="O507" s="1">
        <f t="shared" si="235"/>
        <v>10</v>
      </c>
      <c r="P507" s="1">
        <f>IF(HEX2DEC(LEFT(E507,4))&gt;=32768,HEX2DEC(LEFT(E507,4))-65536,HEX2DEC(LEFT(E507,4)))/Codes!$N$2</f>
        <v>2</v>
      </c>
      <c r="Q507" s="1">
        <f>IF(HEX2DEC(RIGHT(E507,4))&gt;=32768,HEX2DEC(RIGHT(E507,4))-65536,HEX2DEC(RIGHT(E507,4)))/Codes!$N$2</f>
        <v>0</v>
      </c>
      <c r="R507" s="1">
        <f>IF(HEX2DEC(LEFT(F507,4))&gt;=32768,HEX2DEC(LEFT(F507,4))-65536,HEX2DEC(LEFT(F507,4)))/Codes!$N$2</f>
        <v>0</v>
      </c>
      <c r="S507" s="1">
        <f>IF(HEX2DEC(RIGHT(F507,4))&gt;=32768,HEX2DEC(RIGHT(F507,4))-65536,HEX2DEC(RIGHT(F507,4)))/Codes!$N$2</f>
        <v>0</v>
      </c>
      <c r="T507" s="18">
        <f t="shared" si="236"/>
        <v>361</v>
      </c>
      <c r="U507" s="1">
        <f t="shared" si="237"/>
        <v>100</v>
      </c>
      <c r="V507" s="1">
        <f t="shared" si="238"/>
        <v>0</v>
      </c>
      <c r="W507" s="1" t="str">
        <f t="shared" si="239"/>
        <v>101</v>
      </c>
      <c r="X507" s="1">
        <f t="shared" si="240"/>
        <v>3</v>
      </c>
      <c r="Y507" s="1">
        <f t="shared" si="241"/>
        <v>5</v>
      </c>
      <c r="Z507" s="1" t="str">
        <f>VLOOKUP(BIN2DEC(MID(HEX2BIN(MID(H507,3,2),8),2,5)),Codes!$E$1:$F$18,2)</f>
        <v>Normal</v>
      </c>
      <c r="AA507" s="6" t="str">
        <f t="shared" si="242"/>
        <v>0</v>
      </c>
      <c r="AB507" s="1">
        <f t="shared" si="243"/>
        <v>2</v>
      </c>
      <c r="AC507" s="1" t="str">
        <f>VLOOKUP(BIN2DEC(RIGHT(HEX2BIN(MID(H507,6,1),4),1)&amp;LEFT(HEX2BIN(MID(H507,7,1),4),1)),Codes!$K$1:$L$5,2)</f>
        <v>M</v>
      </c>
      <c r="AD507" s="1" t="str">
        <f>VLOOKUP(BIN2DEC(RIGHT(HEX2BIN(MID(H507,7,1),4),3)&amp;LEFT(HEX2BIN(MID(H507,8,1),4),2)),Codes!$H$2:$I$33,2)</f>
        <v>Punch</v>
      </c>
      <c r="AE507" s="1" t="str">
        <f t="shared" si="244"/>
        <v>1</v>
      </c>
      <c r="AF507" s="1" t="str">
        <f t="shared" si="245"/>
        <v>1</v>
      </c>
      <c r="AH507" s="6">
        <f t="shared" si="246"/>
        <v>33</v>
      </c>
    </row>
    <row r="508" spans="1:34">
      <c r="A508" s="1" t="s">
        <v>3290</v>
      </c>
      <c r="B508" s="1" t="s">
        <v>76</v>
      </c>
      <c r="C508" s="6" t="s">
        <v>1875</v>
      </c>
      <c r="D508" s="6" t="s">
        <v>1906</v>
      </c>
      <c r="E508" s="6" t="s">
        <v>232</v>
      </c>
      <c r="F508" s="6" t="s">
        <v>822</v>
      </c>
      <c r="G508" s="6" t="s">
        <v>557</v>
      </c>
      <c r="H508" s="6" t="s">
        <v>685</v>
      </c>
      <c r="J508" s="1" t="str">
        <f t="shared" si="230"/>
        <v>001011</v>
      </c>
      <c r="K508" s="1">
        <f t="shared" si="231"/>
        <v>0</v>
      </c>
      <c r="L508" s="6" t="str">
        <f t="shared" si="232"/>
        <v>00000</v>
      </c>
      <c r="M508" s="1">
        <f t="shared" si="233"/>
        <v>42</v>
      </c>
      <c r="N508" s="6" t="str">
        <f t="shared" si="234"/>
        <v>00</v>
      </c>
      <c r="O508" s="1">
        <f t="shared" si="235"/>
        <v>13</v>
      </c>
      <c r="P508" s="1">
        <f>IF(HEX2DEC(LEFT(E508,4))&gt;=32768,HEX2DEC(LEFT(E508,4))-65536,HEX2DEC(LEFT(E508,4)))/Codes!$N$2</f>
        <v>4.8</v>
      </c>
      <c r="Q508" s="1">
        <f>IF(HEX2DEC(RIGHT(E508,4))&gt;=32768,HEX2DEC(RIGHT(E508,4))-65536,HEX2DEC(RIGHT(E508,4)))/Codes!$N$2</f>
        <v>0</v>
      </c>
      <c r="R508" s="1">
        <f>IF(HEX2DEC(LEFT(F508,4))&gt;=32768,HEX2DEC(LEFT(F508,4))-65536,HEX2DEC(LEFT(F508,4)))/Codes!$N$2</f>
        <v>7.4</v>
      </c>
      <c r="S508" s="1">
        <f>IF(HEX2DEC(RIGHT(F508,4))&gt;=32768,HEX2DEC(RIGHT(F508,4))-65536,HEX2DEC(RIGHT(F508,4)))/Codes!$N$2</f>
        <v>0</v>
      </c>
      <c r="T508" s="18">
        <f t="shared" si="236"/>
        <v>361</v>
      </c>
      <c r="U508" s="1">
        <f t="shared" si="237"/>
        <v>100</v>
      </c>
      <c r="V508" s="1">
        <f t="shared" si="238"/>
        <v>0</v>
      </c>
      <c r="W508" s="1" t="str">
        <f t="shared" si="239"/>
        <v>101</v>
      </c>
      <c r="X508" s="1">
        <f t="shared" si="240"/>
        <v>3</v>
      </c>
      <c r="Y508" s="1">
        <f t="shared" si="241"/>
        <v>8</v>
      </c>
      <c r="Z508" s="1" t="str">
        <f>VLOOKUP(BIN2DEC(MID(HEX2BIN(MID(H508,3,2),8),2,5)),Codes!$E$1:$F$18,2)</f>
        <v>Normal</v>
      </c>
      <c r="AA508" s="6" t="str">
        <f t="shared" si="242"/>
        <v>0</v>
      </c>
      <c r="AB508" s="1">
        <f t="shared" si="243"/>
        <v>4</v>
      </c>
      <c r="AC508" s="1" t="str">
        <f>VLOOKUP(BIN2DEC(RIGHT(HEX2BIN(MID(H508,6,1),4),1)&amp;LEFT(HEX2BIN(MID(H508,7,1),4),1)),Codes!$K$1:$L$5,2)</f>
        <v>L</v>
      </c>
      <c r="AD508" s="1" t="str">
        <f>VLOOKUP(BIN2DEC(RIGHT(HEX2BIN(MID(H508,7,1),4),3)&amp;LEFT(HEX2BIN(MID(H508,8,1),4),2)),Codes!$H$2:$I$33,2)</f>
        <v>Punch</v>
      </c>
      <c r="AE508" s="1" t="str">
        <f t="shared" si="244"/>
        <v>1</v>
      </c>
      <c r="AF508" s="1" t="str">
        <f t="shared" si="245"/>
        <v>1</v>
      </c>
      <c r="AH508" s="6">
        <f t="shared" si="246"/>
        <v>65</v>
      </c>
    </row>
    <row r="509" spans="1:34">
      <c r="A509" s="1" t="s">
        <v>3291</v>
      </c>
      <c r="B509" s="1" t="s">
        <v>76</v>
      </c>
      <c r="C509" s="6" t="s">
        <v>1875</v>
      </c>
      <c r="D509" s="6" t="s">
        <v>1937</v>
      </c>
      <c r="E509" s="6" t="s">
        <v>824</v>
      </c>
      <c r="F509" s="6" t="s">
        <v>307</v>
      </c>
      <c r="G509" s="6" t="s">
        <v>557</v>
      </c>
      <c r="H509" s="6" t="s">
        <v>685</v>
      </c>
      <c r="J509" s="1" t="str">
        <f t="shared" si="230"/>
        <v>001011</v>
      </c>
      <c r="K509" s="1">
        <f t="shared" si="231"/>
        <v>1</v>
      </c>
      <c r="L509" s="6" t="str">
        <f t="shared" si="232"/>
        <v>00000</v>
      </c>
      <c r="M509" s="1">
        <f t="shared" si="233"/>
        <v>42</v>
      </c>
      <c r="N509" s="6" t="str">
        <f t="shared" si="234"/>
        <v>00</v>
      </c>
      <c r="O509" s="1">
        <f t="shared" si="235"/>
        <v>13</v>
      </c>
      <c r="P509" s="1">
        <f>IF(HEX2DEC(LEFT(E509,4))&gt;=32768,HEX2DEC(LEFT(E509,4))-65536,HEX2DEC(LEFT(E509,4)))/Codes!$N$2</f>
        <v>2</v>
      </c>
      <c r="Q509" s="1">
        <f>IF(HEX2DEC(RIGHT(E509,4))&gt;=32768,HEX2DEC(RIGHT(E509,4))-65536,HEX2DEC(RIGHT(E509,4)))/Codes!$N$2</f>
        <v>0</v>
      </c>
      <c r="R509" s="1">
        <f>IF(HEX2DEC(LEFT(F509,4))&gt;=32768,HEX2DEC(LEFT(F509,4))-65536,HEX2DEC(LEFT(F509,4)))/Codes!$N$2</f>
        <v>3.2</v>
      </c>
      <c r="S509" s="1">
        <f>IF(HEX2DEC(RIGHT(F509,4))&gt;=32768,HEX2DEC(RIGHT(F509,4))-65536,HEX2DEC(RIGHT(F509,4)))/Codes!$N$2</f>
        <v>0</v>
      </c>
      <c r="T509" s="18">
        <f t="shared" si="236"/>
        <v>361</v>
      </c>
      <c r="U509" s="1">
        <f t="shared" si="237"/>
        <v>100</v>
      </c>
      <c r="V509" s="1">
        <f t="shared" si="238"/>
        <v>0</v>
      </c>
      <c r="W509" s="1" t="str">
        <f t="shared" si="239"/>
        <v>101</v>
      </c>
      <c r="X509" s="1">
        <f t="shared" si="240"/>
        <v>3</v>
      </c>
      <c r="Y509" s="1">
        <f t="shared" si="241"/>
        <v>8</v>
      </c>
      <c r="Z509" s="1" t="str">
        <f>VLOOKUP(BIN2DEC(MID(HEX2BIN(MID(H509,3,2),8),2,5)),Codes!$E$1:$F$18,2)</f>
        <v>Normal</v>
      </c>
      <c r="AA509" s="6" t="str">
        <f t="shared" si="242"/>
        <v>0</v>
      </c>
      <c r="AB509" s="1">
        <f t="shared" si="243"/>
        <v>4</v>
      </c>
      <c r="AC509" s="1" t="str">
        <f>VLOOKUP(BIN2DEC(RIGHT(HEX2BIN(MID(H509,6,1),4),1)&amp;LEFT(HEX2BIN(MID(H509,7,1),4),1)),Codes!$K$1:$L$5,2)</f>
        <v>L</v>
      </c>
      <c r="AD509" s="1" t="str">
        <f>VLOOKUP(BIN2DEC(RIGHT(HEX2BIN(MID(H509,7,1),4),3)&amp;LEFT(HEX2BIN(MID(H509,8,1),4),2)),Codes!$H$2:$I$33,2)</f>
        <v>Punch</v>
      </c>
      <c r="AE509" s="1" t="str">
        <f t="shared" si="244"/>
        <v>1</v>
      </c>
      <c r="AF509" s="1" t="str">
        <f t="shared" si="245"/>
        <v>1</v>
      </c>
      <c r="AH509" s="6">
        <f t="shared" si="246"/>
        <v>65</v>
      </c>
    </row>
    <row r="510" spans="1:34">
      <c r="A510" s="1" t="s">
        <v>3292</v>
      </c>
      <c r="B510" s="1" t="s">
        <v>76</v>
      </c>
      <c r="C510" s="6" t="s">
        <v>1875</v>
      </c>
      <c r="D510" s="6" t="s">
        <v>1939</v>
      </c>
      <c r="E510" s="6" t="s">
        <v>824</v>
      </c>
      <c r="F510" s="6" t="s">
        <v>91</v>
      </c>
      <c r="G510" s="6" t="s">
        <v>557</v>
      </c>
      <c r="H510" s="6" t="s">
        <v>685</v>
      </c>
      <c r="J510" s="1" t="str">
        <f t="shared" si="230"/>
        <v>001011</v>
      </c>
      <c r="K510" s="1">
        <f t="shared" si="231"/>
        <v>2</v>
      </c>
      <c r="L510" s="6" t="str">
        <f t="shared" si="232"/>
        <v>00000</v>
      </c>
      <c r="M510" s="1">
        <f t="shared" si="233"/>
        <v>42</v>
      </c>
      <c r="N510" s="6" t="str">
        <f t="shared" si="234"/>
        <v>00</v>
      </c>
      <c r="O510" s="1">
        <f t="shared" si="235"/>
        <v>13</v>
      </c>
      <c r="P510" s="1">
        <f>IF(HEX2DEC(LEFT(E510,4))&gt;=32768,HEX2DEC(LEFT(E510,4))-65536,HEX2DEC(LEFT(E510,4)))/Codes!$N$2</f>
        <v>2</v>
      </c>
      <c r="Q510" s="1">
        <f>IF(HEX2DEC(RIGHT(E510,4))&gt;=32768,HEX2DEC(RIGHT(E510,4))-65536,HEX2DEC(RIGHT(E510,4)))/Codes!$N$2</f>
        <v>0</v>
      </c>
      <c r="R510" s="1">
        <f>IF(HEX2DEC(LEFT(F510,4))&gt;=32768,HEX2DEC(LEFT(F510,4))-65536,HEX2DEC(LEFT(F510,4)))/Codes!$N$2</f>
        <v>0</v>
      </c>
      <c r="S510" s="1">
        <f>IF(HEX2DEC(RIGHT(F510,4))&gt;=32768,HEX2DEC(RIGHT(F510,4))-65536,HEX2DEC(RIGHT(F510,4)))/Codes!$N$2</f>
        <v>0</v>
      </c>
      <c r="T510" s="18">
        <f t="shared" si="236"/>
        <v>361</v>
      </c>
      <c r="U510" s="1">
        <f t="shared" si="237"/>
        <v>100</v>
      </c>
      <c r="V510" s="1">
        <f t="shared" si="238"/>
        <v>0</v>
      </c>
      <c r="W510" s="1" t="str">
        <f t="shared" si="239"/>
        <v>101</v>
      </c>
      <c r="X510" s="1">
        <f t="shared" si="240"/>
        <v>3</v>
      </c>
      <c r="Y510" s="1">
        <f t="shared" si="241"/>
        <v>8</v>
      </c>
      <c r="Z510" s="1" t="str">
        <f>VLOOKUP(BIN2DEC(MID(HEX2BIN(MID(H510,3,2),8),2,5)),Codes!$E$1:$F$18,2)</f>
        <v>Normal</v>
      </c>
      <c r="AA510" s="6" t="str">
        <f t="shared" si="242"/>
        <v>0</v>
      </c>
      <c r="AB510" s="1">
        <f t="shared" si="243"/>
        <v>4</v>
      </c>
      <c r="AC510" s="1" t="str">
        <f>VLOOKUP(BIN2DEC(RIGHT(HEX2BIN(MID(H510,6,1),4),1)&amp;LEFT(HEX2BIN(MID(H510,7,1),4),1)),Codes!$K$1:$L$5,2)</f>
        <v>L</v>
      </c>
      <c r="AD510" s="1" t="str">
        <f>VLOOKUP(BIN2DEC(RIGHT(HEX2BIN(MID(H510,7,1),4),3)&amp;LEFT(HEX2BIN(MID(H510,8,1),4),2)),Codes!$H$2:$I$33,2)</f>
        <v>Punch</v>
      </c>
      <c r="AE510" s="1" t="str">
        <f t="shared" si="244"/>
        <v>1</v>
      </c>
      <c r="AF510" s="1" t="str">
        <f t="shared" si="245"/>
        <v>1</v>
      </c>
      <c r="AH510" s="6">
        <f t="shared" si="246"/>
        <v>65</v>
      </c>
    </row>
    <row r="511" spans="1:34">
      <c r="A511" s="1" t="s">
        <v>3293</v>
      </c>
      <c r="B511" s="1" t="s">
        <v>76</v>
      </c>
      <c r="C511" s="6" t="s">
        <v>1876</v>
      </c>
      <c r="D511" s="6" t="s">
        <v>1941</v>
      </c>
      <c r="E511" s="6" t="s">
        <v>232</v>
      </c>
      <c r="F511" s="6" t="s">
        <v>822</v>
      </c>
      <c r="G511" s="6" t="s">
        <v>557</v>
      </c>
      <c r="H511" s="6" t="s">
        <v>830</v>
      </c>
      <c r="J511" s="1" t="str">
        <f t="shared" si="230"/>
        <v>001011</v>
      </c>
      <c r="K511" s="1">
        <f t="shared" si="231"/>
        <v>0</v>
      </c>
      <c r="L511" s="6" t="str">
        <f t="shared" si="232"/>
        <v>00000</v>
      </c>
      <c r="M511" s="1">
        <f t="shared" si="233"/>
        <v>42</v>
      </c>
      <c r="N511" s="6" t="str">
        <f t="shared" si="234"/>
        <v>00</v>
      </c>
      <c r="O511" s="1">
        <f t="shared" si="235"/>
        <v>18</v>
      </c>
      <c r="P511" s="1">
        <f>IF(HEX2DEC(LEFT(E511,4))&gt;=32768,HEX2DEC(LEFT(E511,4))-65536,HEX2DEC(LEFT(E511,4)))/Codes!$N$2</f>
        <v>4.8</v>
      </c>
      <c r="Q511" s="1">
        <f>IF(HEX2DEC(RIGHT(E511,4))&gt;=32768,HEX2DEC(RIGHT(E511,4))-65536,HEX2DEC(RIGHT(E511,4)))/Codes!$N$2</f>
        <v>0</v>
      </c>
      <c r="R511" s="1">
        <f>IF(HEX2DEC(LEFT(F511,4))&gt;=32768,HEX2DEC(LEFT(F511,4))-65536,HEX2DEC(LEFT(F511,4)))/Codes!$N$2</f>
        <v>7.4</v>
      </c>
      <c r="S511" s="1">
        <f>IF(HEX2DEC(RIGHT(F511,4))&gt;=32768,HEX2DEC(RIGHT(F511,4))-65536,HEX2DEC(RIGHT(F511,4)))/Codes!$N$2</f>
        <v>0</v>
      </c>
      <c r="T511" s="18">
        <f t="shared" si="236"/>
        <v>361</v>
      </c>
      <c r="U511" s="1">
        <f t="shared" si="237"/>
        <v>100</v>
      </c>
      <c r="V511" s="1">
        <f t="shared" si="238"/>
        <v>0</v>
      </c>
      <c r="W511" s="1" t="str">
        <f t="shared" si="239"/>
        <v>101</v>
      </c>
      <c r="X511" s="1">
        <f t="shared" si="240"/>
        <v>3</v>
      </c>
      <c r="Y511" s="1">
        <f t="shared" si="241"/>
        <v>12</v>
      </c>
      <c r="Z511" s="1" t="str">
        <f>VLOOKUP(BIN2DEC(MID(HEX2BIN(MID(H511,3,2),8),2,5)),Codes!$E$1:$F$18,2)</f>
        <v>Normal</v>
      </c>
      <c r="AA511" s="6" t="str">
        <f t="shared" si="242"/>
        <v>0</v>
      </c>
      <c r="AB511" s="1">
        <f t="shared" si="243"/>
        <v>6</v>
      </c>
      <c r="AC511" s="1" t="str">
        <f>VLOOKUP(BIN2DEC(RIGHT(HEX2BIN(MID(H511,6,1),4),1)&amp;LEFT(HEX2BIN(MID(H511,7,1),4),1)),Codes!$K$1:$L$5,2)</f>
        <v>L</v>
      </c>
      <c r="AD511" s="1" t="str">
        <f>VLOOKUP(BIN2DEC(RIGHT(HEX2BIN(MID(H511,7,1),4),3)&amp;LEFT(HEX2BIN(MID(H511,8,1),4),2)),Codes!$H$2:$I$33,2)</f>
        <v>Punch</v>
      </c>
      <c r="AE511" s="1" t="str">
        <f t="shared" si="244"/>
        <v>1</v>
      </c>
      <c r="AF511" s="1" t="str">
        <f t="shared" si="245"/>
        <v>1</v>
      </c>
      <c r="AH511" s="6">
        <f t="shared" si="246"/>
        <v>65</v>
      </c>
    </row>
    <row r="512" spans="1:34">
      <c r="A512" s="1" t="s">
        <v>3294</v>
      </c>
      <c r="B512" s="1" t="s">
        <v>76</v>
      </c>
      <c r="C512" s="6" t="s">
        <v>1876</v>
      </c>
      <c r="D512" s="6" t="s">
        <v>1943</v>
      </c>
      <c r="E512" s="6" t="s">
        <v>824</v>
      </c>
      <c r="F512" s="6" t="s">
        <v>307</v>
      </c>
      <c r="G512" s="6" t="s">
        <v>557</v>
      </c>
      <c r="H512" s="6" t="s">
        <v>830</v>
      </c>
      <c r="J512" s="1" t="str">
        <f t="shared" si="230"/>
        <v>001011</v>
      </c>
      <c r="K512" s="1">
        <f t="shared" si="231"/>
        <v>1</v>
      </c>
      <c r="L512" s="6" t="str">
        <f t="shared" si="232"/>
        <v>00000</v>
      </c>
      <c r="M512" s="1">
        <f t="shared" si="233"/>
        <v>42</v>
      </c>
      <c r="N512" s="6" t="str">
        <f t="shared" si="234"/>
        <v>00</v>
      </c>
      <c r="O512" s="1">
        <f t="shared" si="235"/>
        <v>18</v>
      </c>
      <c r="P512" s="1">
        <f>IF(HEX2DEC(LEFT(E512,4))&gt;=32768,HEX2DEC(LEFT(E512,4))-65536,HEX2DEC(LEFT(E512,4)))/Codes!$N$2</f>
        <v>2</v>
      </c>
      <c r="Q512" s="1">
        <f>IF(HEX2DEC(RIGHT(E512,4))&gt;=32768,HEX2DEC(RIGHT(E512,4))-65536,HEX2DEC(RIGHT(E512,4)))/Codes!$N$2</f>
        <v>0</v>
      </c>
      <c r="R512" s="1">
        <f>IF(HEX2DEC(LEFT(F512,4))&gt;=32768,HEX2DEC(LEFT(F512,4))-65536,HEX2DEC(LEFT(F512,4)))/Codes!$N$2</f>
        <v>3.2</v>
      </c>
      <c r="S512" s="1">
        <f>IF(HEX2DEC(RIGHT(F512,4))&gt;=32768,HEX2DEC(RIGHT(F512,4))-65536,HEX2DEC(RIGHT(F512,4)))/Codes!$N$2</f>
        <v>0</v>
      </c>
      <c r="T512" s="18">
        <f t="shared" si="236"/>
        <v>361</v>
      </c>
      <c r="U512" s="1">
        <f t="shared" si="237"/>
        <v>100</v>
      </c>
      <c r="V512" s="1">
        <f t="shared" si="238"/>
        <v>0</v>
      </c>
      <c r="W512" s="1" t="str">
        <f t="shared" si="239"/>
        <v>101</v>
      </c>
      <c r="X512" s="1">
        <f t="shared" si="240"/>
        <v>3</v>
      </c>
      <c r="Y512" s="1">
        <f t="shared" si="241"/>
        <v>12</v>
      </c>
      <c r="Z512" s="1" t="str">
        <f>VLOOKUP(BIN2DEC(MID(HEX2BIN(MID(H512,3,2),8),2,5)),Codes!$E$1:$F$18,2)</f>
        <v>Normal</v>
      </c>
      <c r="AA512" s="6" t="str">
        <f t="shared" si="242"/>
        <v>0</v>
      </c>
      <c r="AB512" s="1">
        <f t="shared" si="243"/>
        <v>6</v>
      </c>
      <c r="AC512" s="1" t="str">
        <f>VLOOKUP(BIN2DEC(RIGHT(HEX2BIN(MID(H512,6,1),4),1)&amp;LEFT(HEX2BIN(MID(H512,7,1),4),1)),Codes!$K$1:$L$5,2)</f>
        <v>L</v>
      </c>
      <c r="AD512" s="1" t="str">
        <f>VLOOKUP(BIN2DEC(RIGHT(HEX2BIN(MID(H512,7,1),4),3)&amp;LEFT(HEX2BIN(MID(H512,8,1),4),2)),Codes!$H$2:$I$33,2)</f>
        <v>Punch</v>
      </c>
      <c r="AE512" s="1" t="str">
        <f t="shared" si="244"/>
        <v>1</v>
      </c>
      <c r="AF512" s="1" t="str">
        <f t="shared" si="245"/>
        <v>1</v>
      </c>
      <c r="AH512" s="6">
        <f t="shared" si="246"/>
        <v>65</v>
      </c>
    </row>
    <row r="513" spans="1:34">
      <c r="A513" s="1" t="s">
        <v>3295</v>
      </c>
      <c r="B513" s="1" t="s">
        <v>76</v>
      </c>
      <c r="C513" s="6" t="s">
        <v>1876</v>
      </c>
      <c r="D513" s="6" t="s">
        <v>1945</v>
      </c>
      <c r="E513" s="6" t="s">
        <v>824</v>
      </c>
      <c r="F513" s="6" t="s">
        <v>91</v>
      </c>
      <c r="G513" s="6" t="s">
        <v>557</v>
      </c>
      <c r="H513" s="6" t="s">
        <v>830</v>
      </c>
      <c r="J513" s="1" t="str">
        <f t="shared" si="230"/>
        <v>001011</v>
      </c>
      <c r="K513" s="1">
        <f t="shared" si="231"/>
        <v>2</v>
      </c>
      <c r="L513" s="6" t="str">
        <f t="shared" si="232"/>
        <v>00000</v>
      </c>
      <c r="M513" s="1">
        <f t="shared" si="233"/>
        <v>42</v>
      </c>
      <c r="N513" s="6" t="str">
        <f t="shared" si="234"/>
        <v>00</v>
      </c>
      <c r="O513" s="1">
        <f t="shared" si="235"/>
        <v>18</v>
      </c>
      <c r="P513" s="1">
        <f>IF(HEX2DEC(LEFT(E513,4))&gt;=32768,HEX2DEC(LEFT(E513,4))-65536,HEX2DEC(LEFT(E513,4)))/Codes!$N$2</f>
        <v>2</v>
      </c>
      <c r="Q513" s="1">
        <f>IF(HEX2DEC(RIGHT(E513,4))&gt;=32768,HEX2DEC(RIGHT(E513,4))-65536,HEX2DEC(RIGHT(E513,4)))/Codes!$N$2</f>
        <v>0</v>
      </c>
      <c r="R513" s="1">
        <f>IF(HEX2DEC(LEFT(F513,4))&gt;=32768,HEX2DEC(LEFT(F513,4))-65536,HEX2DEC(LEFT(F513,4)))/Codes!$N$2</f>
        <v>0</v>
      </c>
      <c r="S513" s="1">
        <f>IF(HEX2DEC(RIGHT(F513,4))&gt;=32768,HEX2DEC(RIGHT(F513,4))-65536,HEX2DEC(RIGHT(F513,4)))/Codes!$N$2</f>
        <v>0</v>
      </c>
      <c r="T513" s="18">
        <f t="shared" si="236"/>
        <v>361</v>
      </c>
      <c r="U513" s="1">
        <f t="shared" si="237"/>
        <v>100</v>
      </c>
      <c r="V513" s="1">
        <f t="shared" si="238"/>
        <v>0</v>
      </c>
      <c r="W513" s="1" t="str">
        <f t="shared" si="239"/>
        <v>101</v>
      </c>
      <c r="X513" s="1">
        <f t="shared" si="240"/>
        <v>3</v>
      </c>
      <c r="Y513" s="1">
        <f t="shared" si="241"/>
        <v>12</v>
      </c>
      <c r="Z513" s="1" t="str">
        <f>VLOOKUP(BIN2DEC(MID(HEX2BIN(MID(H513,3,2),8),2,5)),Codes!$E$1:$F$18,2)</f>
        <v>Normal</v>
      </c>
      <c r="AA513" s="6" t="str">
        <f t="shared" si="242"/>
        <v>0</v>
      </c>
      <c r="AB513" s="1">
        <f t="shared" si="243"/>
        <v>6</v>
      </c>
      <c r="AC513" s="1" t="str">
        <f>VLOOKUP(BIN2DEC(RIGHT(HEX2BIN(MID(H513,6,1),4),1)&amp;LEFT(HEX2BIN(MID(H513,7,1),4),1)),Codes!$K$1:$L$5,2)</f>
        <v>L</v>
      </c>
      <c r="AD513" s="1" t="str">
        <f>VLOOKUP(BIN2DEC(RIGHT(HEX2BIN(MID(H513,7,1),4),3)&amp;LEFT(HEX2BIN(MID(H513,8,1),4),2)),Codes!$H$2:$I$33,2)</f>
        <v>Punch</v>
      </c>
      <c r="AE513" s="1" t="str">
        <f t="shared" si="244"/>
        <v>1</v>
      </c>
      <c r="AF513" s="1" t="str">
        <f t="shared" si="245"/>
        <v>1</v>
      </c>
      <c r="AH513" s="6">
        <f t="shared" si="246"/>
        <v>65</v>
      </c>
    </row>
    <row r="514" spans="1:34">
      <c r="A514" s="1" t="s">
        <v>3296</v>
      </c>
      <c r="B514" s="1" t="s">
        <v>76</v>
      </c>
      <c r="C514" s="6" t="s">
        <v>1877</v>
      </c>
      <c r="D514" s="6" t="s">
        <v>1925</v>
      </c>
      <c r="E514" s="6" t="s">
        <v>232</v>
      </c>
      <c r="F514" s="6" t="s">
        <v>822</v>
      </c>
      <c r="G514" s="6" t="s">
        <v>743</v>
      </c>
      <c r="H514" s="6" t="s">
        <v>834</v>
      </c>
      <c r="J514" s="1" t="str">
        <f t="shared" si="230"/>
        <v>001011</v>
      </c>
      <c r="K514" s="1">
        <f t="shared" si="231"/>
        <v>0</v>
      </c>
      <c r="L514" s="6" t="str">
        <f t="shared" si="232"/>
        <v>00000</v>
      </c>
      <c r="M514" s="1">
        <f t="shared" si="233"/>
        <v>42</v>
      </c>
      <c r="N514" s="6" t="str">
        <f t="shared" si="234"/>
        <v>00</v>
      </c>
      <c r="O514" s="1">
        <f t="shared" si="235"/>
        <v>16</v>
      </c>
      <c r="P514" s="1">
        <f>IF(HEX2DEC(LEFT(E514,4))&gt;=32768,HEX2DEC(LEFT(E514,4))-65536,HEX2DEC(LEFT(E514,4)))/Codes!$N$2</f>
        <v>4.8</v>
      </c>
      <c r="Q514" s="1">
        <f>IF(HEX2DEC(RIGHT(E514,4))&gt;=32768,HEX2DEC(RIGHT(E514,4))-65536,HEX2DEC(RIGHT(E514,4)))/Codes!$N$2</f>
        <v>0</v>
      </c>
      <c r="R514" s="1">
        <f>IF(HEX2DEC(LEFT(F514,4))&gt;=32768,HEX2DEC(LEFT(F514,4))-65536,HEX2DEC(LEFT(F514,4)))/Codes!$N$2</f>
        <v>7.4</v>
      </c>
      <c r="S514" s="1">
        <f>IF(HEX2DEC(RIGHT(F514,4))&gt;=32768,HEX2DEC(RIGHT(F514,4))-65536,HEX2DEC(RIGHT(F514,4)))/Codes!$N$2</f>
        <v>0</v>
      </c>
      <c r="T514" s="18">
        <f t="shared" si="236"/>
        <v>361</v>
      </c>
      <c r="U514" s="1">
        <f t="shared" si="237"/>
        <v>70</v>
      </c>
      <c r="V514" s="1">
        <f t="shared" si="238"/>
        <v>0</v>
      </c>
      <c r="W514" s="1" t="str">
        <f t="shared" si="239"/>
        <v>101</v>
      </c>
      <c r="X514" s="1">
        <f t="shared" si="240"/>
        <v>3</v>
      </c>
      <c r="Y514" s="1">
        <f t="shared" si="241"/>
        <v>35</v>
      </c>
      <c r="Z514" s="1" t="str">
        <f>VLOOKUP(BIN2DEC(MID(HEX2BIN(MID(H514,3,2),8),2,5)),Codes!$E$1:$F$18,2)</f>
        <v>Normal</v>
      </c>
      <c r="AA514" s="6" t="str">
        <f t="shared" si="242"/>
        <v>0</v>
      </c>
      <c r="AB514" s="1">
        <f t="shared" si="243"/>
        <v>0</v>
      </c>
      <c r="AC514" s="1" t="str">
        <f>VLOOKUP(BIN2DEC(RIGHT(HEX2BIN(MID(H514,6,1),4),1)&amp;LEFT(HEX2BIN(MID(H514,7,1),4),1)),Codes!$K$1:$L$5,2)</f>
        <v>L</v>
      </c>
      <c r="AD514" s="1" t="str">
        <f>VLOOKUP(BIN2DEC(RIGHT(HEX2BIN(MID(H514,7,1),4),3)&amp;LEFT(HEX2BIN(MID(H514,8,1),4),2)),Codes!$H$2:$I$33,2)</f>
        <v>Punch</v>
      </c>
      <c r="AE514" s="1" t="str">
        <f t="shared" si="244"/>
        <v>1</v>
      </c>
      <c r="AF514" s="1" t="str">
        <f t="shared" si="245"/>
        <v>1</v>
      </c>
      <c r="AH514" s="6">
        <f t="shared" si="246"/>
        <v>65</v>
      </c>
    </row>
    <row r="515" spans="1:34">
      <c r="A515" s="1" t="s">
        <v>3297</v>
      </c>
      <c r="B515" s="1" t="s">
        <v>76</v>
      </c>
      <c r="C515" s="6" t="s">
        <v>1877</v>
      </c>
      <c r="D515" s="6" t="s">
        <v>1927</v>
      </c>
      <c r="E515" s="6" t="s">
        <v>824</v>
      </c>
      <c r="F515" s="6" t="s">
        <v>307</v>
      </c>
      <c r="G515" s="6" t="s">
        <v>743</v>
      </c>
      <c r="H515" s="6" t="s">
        <v>834</v>
      </c>
      <c r="J515" s="1" t="str">
        <f t="shared" si="230"/>
        <v>001011</v>
      </c>
      <c r="K515" s="1">
        <f t="shared" si="231"/>
        <v>1</v>
      </c>
      <c r="L515" s="6" t="str">
        <f t="shared" si="232"/>
        <v>00000</v>
      </c>
      <c r="M515" s="1">
        <f t="shared" si="233"/>
        <v>42</v>
      </c>
      <c r="N515" s="6" t="str">
        <f t="shared" si="234"/>
        <v>00</v>
      </c>
      <c r="O515" s="1">
        <f t="shared" si="235"/>
        <v>14</v>
      </c>
      <c r="P515" s="1">
        <f>IF(HEX2DEC(LEFT(E515,4))&gt;=32768,HEX2DEC(LEFT(E515,4))-65536,HEX2DEC(LEFT(E515,4)))/Codes!$N$2</f>
        <v>2</v>
      </c>
      <c r="Q515" s="1">
        <f>IF(HEX2DEC(RIGHT(E515,4))&gt;=32768,HEX2DEC(RIGHT(E515,4))-65536,HEX2DEC(RIGHT(E515,4)))/Codes!$N$2</f>
        <v>0</v>
      </c>
      <c r="R515" s="1">
        <f>IF(HEX2DEC(LEFT(F515,4))&gt;=32768,HEX2DEC(LEFT(F515,4))-65536,HEX2DEC(LEFT(F515,4)))/Codes!$N$2</f>
        <v>3.2</v>
      </c>
      <c r="S515" s="1">
        <f>IF(HEX2DEC(RIGHT(F515,4))&gt;=32768,HEX2DEC(RIGHT(F515,4))-65536,HEX2DEC(RIGHT(F515,4)))/Codes!$N$2</f>
        <v>0</v>
      </c>
      <c r="T515" s="18">
        <f t="shared" si="236"/>
        <v>361</v>
      </c>
      <c r="U515" s="1">
        <f t="shared" si="237"/>
        <v>70</v>
      </c>
      <c r="V515" s="1">
        <f t="shared" si="238"/>
        <v>0</v>
      </c>
      <c r="W515" s="1" t="str">
        <f t="shared" si="239"/>
        <v>101</v>
      </c>
      <c r="X515" s="1">
        <f t="shared" si="240"/>
        <v>3</v>
      </c>
      <c r="Y515" s="1">
        <f t="shared" si="241"/>
        <v>35</v>
      </c>
      <c r="Z515" s="1" t="str">
        <f>VLOOKUP(BIN2DEC(MID(HEX2BIN(MID(H515,3,2),8),2,5)),Codes!$E$1:$F$18,2)</f>
        <v>Normal</v>
      </c>
      <c r="AA515" s="6" t="str">
        <f t="shared" si="242"/>
        <v>0</v>
      </c>
      <c r="AB515" s="1">
        <f t="shared" si="243"/>
        <v>0</v>
      </c>
      <c r="AC515" s="1" t="str">
        <f>VLOOKUP(BIN2DEC(RIGHT(HEX2BIN(MID(H515,6,1),4),1)&amp;LEFT(HEX2BIN(MID(H515,7,1),4),1)),Codes!$K$1:$L$5,2)</f>
        <v>L</v>
      </c>
      <c r="AD515" s="1" t="str">
        <f>VLOOKUP(BIN2DEC(RIGHT(HEX2BIN(MID(H515,7,1),4),3)&amp;LEFT(HEX2BIN(MID(H515,8,1),4),2)),Codes!$H$2:$I$33,2)</f>
        <v>Punch</v>
      </c>
      <c r="AE515" s="1" t="str">
        <f t="shared" si="244"/>
        <v>1</v>
      </c>
      <c r="AF515" s="1" t="str">
        <f t="shared" si="245"/>
        <v>1</v>
      </c>
      <c r="AH515" s="6">
        <f t="shared" si="246"/>
        <v>65</v>
      </c>
    </row>
    <row r="516" spans="1:34">
      <c r="A516" s="1" t="s">
        <v>3298</v>
      </c>
      <c r="B516" s="1" t="s">
        <v>76</v>
      </c>
      <c r="C516" s="6" t="s">
        <v>1877</v>
      </c>
      <c r="D516" s="6" t="s">
        <v>1917</v>
      </c>
      <c r="E516" s="6" t="s">
        <v>824</v>
      </c>
      <c r="F516" s="6" t="s">
        <v>91</v>
      </c>
      <c r="G516" s="6" t="s">
        <v>743</v>
      </c>
      <c r="H516" s="6" t="s">
        <v>834</v>
      </c>
      <c r="J516" s="1" t="str">
        <f t="shared" si="230"/>
        <v>001011</v>
      </c>
      <c r="K516" s="1">
        <f t="shared" si="231"/>
        <v>2</v>
      </c>
      <c r="L516" s="6" t="str">
        <f t="shared" si="232"/>
        <v>00000</v>
      </c>
      <c r="M516" s="1">
        <f t="shared" si="233"/>
        <v>42</v>
      </c>
      <c r="N516" s="6" t="str">
        <f t="shared" si="234"/>
        <v>00</v>
      </c>
      <c r="O516" s="1">
        <f t="shared" si="235"/>
        <v>12</v>
      </c>
      <c r="P516" s="1">
        <f>IF(HEX2DEC(LEFT(E516,4))&gt;=32768,HEX2DEC(LEFT(E516,4))-65536,HEX2DEC(LEFT(E516,4)))/Codes!$N$2</f>
        <v>2</v>
      </c>
      <c r="Q516" s="1">
        <f>IF(HEX2DEC(RIGHT(E516,4))&gt;=32768,HEX2DEC(RIGHT(E516,4))-65536,HEX2DEC(RIGHT(E516,4)))/Codes!$N$2</f>
        <v>0</v>
      </c>
      <c r="R516" s="1">
        <f>IF(HEX2DEC(LEFT(F516,4))&gt;=32768,HEX2DEC(LEFT(F516,4))-65536,HEX2DEC(LEFT(F516,4)))/Codes!$N$2</f>
        <v>0</v>
      </c>
      <c r="S516" s="1">
        <f>IF(HEX2DEC(RIGHT(F516,4))&gt;=32768,HEX2DEC(RIGHT(F516,4))-65536,HEX2DEC(RIGHT(F516,4)))/Codes!$N$2</f>
        <v>0</v>
      </c>
      <c r="T516" s="18">
        <f t="shared" si="236"/>
        <v>361</v>
      </c>
      <c r="U516" s="1">
        <f t="shared" si="237"/>
        <v>70</v>
      </c>
      <c r="V516" s="1">
        <f t="shared" si="238"/>
        <v>0</v>
      </c>
      <c r="W516" s="1" t="str">
        <f t="shared" si="239"/>
        <v>101</v>
      </c>
      <c r="X516" s="1">
        <f t="shared" si="240"/>
        <v>3</v>
      </c>
      <c r="Y516" s="1">
        <f t="shared" si="241"/>
        <v>35</v>
      </c>
      <c r="Z516" s="1" t="str">
        <f>VLOOKUP(BIN2DEC(MID(HEX2BIN(MID(H516,3,2),8),2,5)),Codes!$E$1:$F$18,2)</f>
        <v>Normal</v>
      </c>
      <c r="AA516" s="6" t="str">
        <f t="shared" si="242"/>
        <v>0</v>
      </c>
      <c r="AB516" s="1">
        <f t="shared" si="243"/>
        <v>0</v>
      </c>
      <c r="AC516" s="1" t="str">
        <f>VLOOKUP(BIN2DEC(RIGHT(HEX2BIN(MID(H516,6,1),4),1)&amp;LEFT(HEX2BIN(MID(H516,7,1),4),1)),Codes!$K$1:$L$5,2)</f>
        <v>L</v>
      </c>
      <c r="AD516" s="1" t="str">
        <f>VLOOKUP(BIN2DEC(RIGHT(HEX2BIN(MID(H516,7,1),4),3)&amp;LEFT(HEX2BIN(MID(H516,8,1),4),2)),Codes!$H$2:$I$33,2)</f>
        <v>Punch</v>
      </c>
      <c r="AE516" s="1" t="str">
        <f t="shared" si="244"/>
        <v>1</v>
      </c>
      <c r="AF516" s="1" t="str">
        <f t="shared" si="245"/>
        <v>1</v>
      </c>
      <c r="AH516" s="6">
        <f t="shared" si="246"/>
        <v>65</v>
      </c>
    </row>
    <row r="517" spans="1:34">
      <c r="A517" s="1" t="s">
        <v>3299</v>
      </c>
      <c r="B517" s="1" t="s">
        <v>76</v>
      </c>
      <c r="C517" s="6" t="s">
        <v>693</v>
      </c>
      <c r="D517" s="6" t="s">
        <v>1950</v>
      </c>
      <c r="E517" s="6" t="s">
        <v>307</v>
      </c>
      <c r="F517" s="6" t="s">
        <v>232</v>
      </c>
      <c r="G517" s="6" t="s">
        <v>691</v>
      </c>
      <c r="H517" s="6" t="s">
        <v>692</v>
      </c>
      <c r="J517" s="1" t="str">
        <f t="shared" si="230"/>
        <v>001011</v>
      </c>
      <c r="K517" s="1">
        <f t="shared" si="231"/>
        <v>0</v>
      </c>
      <c r="L517" s="6" t="str">
        <f t="shared" si="232"/>
        <v>00000</v>
      </c>
      <c r="M517" s="1">
        <f t="shared" si="233"/>
        <v>42</v>
      </c>
      <c r="N517" s="6" t="str">
        <f t="shared" si="234"/>
        <v>00</v>
      </c>
      <c r="O517" s="1">
        <f t="shared" si="235"/>
        <v>4</v>
      </c>
      <c r="P517" s="1">
        <f>IF(HEX2DEC(LEFT(E517,4))&gt;=32768,HEX2DEC(LEFT(E517,4))-65536,HEX2DEC(LEFT(E517,4)))/Codes!$N$2</f>
        <v>3.2</v>
      </c>
      <c r="Q517" s="1">
        <f>IF(HEX2DEC(RIGHT(E517,4))&gt;=32768,HEX2DEC(RIGHT(E517,4))-65536,HEX2DEC(RIGHT(E517,4)))/Codes!$N$2</f>
        <v>0</v>
      </c>
      <c r="R517" s="1">
        <f>IF(HEX2DEC(LEFT(F517,4))&gt;=32768,HEX2DEC(LEFT(F517,4))-65536,HEX2DEC(LEFT(F517,4)))/Codes!$N$2</f>
        <v>4.8</v>
      </c>
      <c r="S517" s="1">
        <f>IF(HEX2DEC(RIGHT(F517,4))&gt;=32768,HEX2DEC(RIGHT(F517,4))-65536,HEX2DEC(RIGHT(F517,4)))/Codes!$N$2</f>
        <v>0</v>
      </c>
      <c r="T517" s="18">
        <f t="shared" si="236"/>
        <v>361</v>
      </c>
      <c r="U517" s="1">
        <f t="shared" si="237"/>
        <v>150</v>
      </c>
      <c r="V517" s="1">
        <f t="shared" si="238"/>
        <v>0</v>
      </c>
      <c r="W517" s="1" t="str">
        <f t="shared" si="239"/>
        <v>101</v>
      </c>
      <c r="X517" s="1">
        <f t="shared" si="240"/>
        <v>3</v>
      </c>
      <c r="Y517" s="1">
        <f t="shared" si="241"/>
        <v>5</v>
      </c>
      <c r="Z517" s="1" t="str">
        <f>VLOOKUP(BIN2DEC(MID(HEX2BIN(MID(H517,3,2),8),2,5)),Codes!$E$1:$F$18,2)</f>
        <v>Flower</v>
      </c>
      <c r="AA517" s="6" t="str">
        <f t="shared" si="242"/>
        <v>0</v>
      </c>
      <c r="AB517" s="1">
        <f t="shared" si="243"/>
        <v>2</v>
      </c>
      <c r="AC517" s="1" t="str">
        <f>VLOOKUP(BIN2DEC(RIGHT(HEX2BIN(MID(H517,6,1),4),1)&amp;LEFT(HEX2BIN(MID(H517,7,1),4),1)),Codes!$K$1:$L$5,2)</f>
        <v>M</v>
      </c>
      <c r="AD517" s="1" t="str">
        <f>VLOOKUP(BIN2DEC(RIGHT(HEX2BIN(MID(H517,7,1),4),3)&amp;LEFT(HEX2BIN(MID(H517,8,1),4),2)),Codes!$H$2:$I$33,2)</f>
        <v>Punch</v>
      </c>
      <c r="AE517" s="1" t="str">
        <f t="shared" si="244"/>
        <v>1</v>
      </c>
      <c r="AF517" s="1" t="str">
        <f t="shared" si="245"/>
        <v>1</v>
      </c>
      <c r="AH517" s="6">
        <f t="shared" si="246"/>
        <v>33</v>
      </c>
    </row>
    <row r="518" spans="1:34">
      <c r="A518" s="1" t="s">
        <v>3300</v>
      </c>
      <c r="B518" s="1" t="s">
        <v>76</v>
      </c>
      <c r="C518" s="6" t="s">
        <v>693</v>
      </c>
      <c r="D518" s="6" t="s">
        <v>1983</v>
      </c>
      <c r="E518" s="6" t="s">
        <v>824</v>
      </c>
      <c r="F518" s="6" t="s">
        <v>212</v>
      </c>
      <c r="G518" s="6" t="s">
        <v>691</v>
      </c>
      <c r="H518" s="6" t="s">
        <v>692</v>
      </c>
      <c r="J518" s="1" t="str">
        <f t="shared" si="230"/>
        <v>001011</v>
      </c>
      <c r="K518" s="1">
        <f t="shared" si="231"/>
        <v>1</v>
      </c>
      <c r="L518" s="6" t="str">
        <f t="shared" si="232"/>
        <v>00000</v>
      </c>
      <c r="M518" s="1">
        <f t="shared" si="233"/>
        <v>42</v>
      </c>
      <c r="N518" s="6" t="str">
        <f t="shared" si="234"/>
        <v>00</v>
      </c>
      <c r="O518" s="1">
        <f t="shared" si="235"/>
        <v>4</v>
      </c>
      <c r="P518" s="1">
        <f>IF(HEX2DEC(LEFT(E518,4))&gt;=32768,HEX2DEC(LEFT(E518,4))-65536,HEX2DEC(LEFT(E518,4)))/Codes!$N$2</f>
        <v>2</v>
      </c>
      <c r="Q518" s="1">
        <f>IF(HEX2DEC(RIGHT(E518,4))&gt;=32768,HEX2DEC(RIGHT(E518,4))-65536,HEX2DEC(RIGHT(E518,4)))/Codes!$N$2</f>
        <v>0</v>
      </c>
      <c r="R518" s="1">
        <f>IF(HEX2DEC(LEFT(F518,4))&gt;=32768,HEX2DEC(LEFT(F518,4))-65536,HEX2DEC(LEFT(F518,4)))/Codes!$N$2</f>
        <v>2.8</v>
      </c>
      <c r="S518" s="1">
        <f>IF(HEX2DEC(RIGHT(F518,4))&gt;=32768,HEX2DEC(RIGHT(F518,4))-65536,HEX2DEC(RIGHT(F518,4)))/Codes!$N$2</f>
        <v>0</v>
      </c>
      <c r="T518" s="18">
        <f t="shared" si="236"/>
        <v>361</v>
      </c>
      <c r="U518" s="1">
        <f t="shared" si="237"/>
        <v>150</v>
      </c>
      <c r="V518" s="1">
        <f t="shared" si="238"/>
        <v>0</v>
      </c>
      <c r="W518" s="1" t="str">
        <f t="shared" si="239"/>
        <v>101</v>
      </c>
      <c r="X518" s="1">
        <f t="shared" si="240"/>
        <v>3</v>
      </c>
      <c r="Y518" s="1">
        <f t="shared" si="241"/>
        <v>5</v>
      </c>
      <c r="Z518" s="1" t="str">
        <f>VLOOKUP(BIN2DEC(MID(HEX2BIN(MID(H518,3,2),8),2,5)),Codes!$E$1:$F$18,2)</f>
        <v>Flower</v>
      </c>
      <c r="AA518" s="6" t="str">
        <f t="shared" si="242"/>
        <v>0</v>
      </c>
      <c r="AB518" s="1">
        <f t="shared" si="243"/>
        <v>2</v>
      </c>
      <c r="AC518" s="1" t="str">
        <f>VLOOKUP(BIN2DEC(RIGHT(HEX2BIN(MID(H518,6,1),4),1)&amp;LEFT(HEX2BIN(MID(H518,7,1),4),1)),Codes!$K$1:$L$5,2)</f>
        <v>M</v>
      </c>
      <c r="AD518" s="1" t="str">
        <f>VLOOKUP(BIN2DEC(RIGHT(HEX2BIN(MID(H518,7,1),4),3)&amp;LEFT(HEX2BIN(MID(H518,8,1),4),2)),Codes!$H$2:$I$33,2)</f>
        <v>Punch</v>
      </c>
      <c r="AE518" s="1" t="str">
        <f t="shared" si="244"/>
        <v>1</v>
      </c>
      <c r="AF518" s="1" t="str">
        <f t="shared" si="245"/>
        <v>1</v>
      </c>
      <c r="AH518" s="6">
        <f t="shared" si="246"/>
        <v>33</v>
      </c>
    </row>
    <row r="519" spans="1:34">
      <c r="A519" s="1" t="s">
        <v>3301</v>
      </c>
      <c r="B519" s="1" t="s">
        <v>76</v>
      </c>
      <c r="C519" s="6" t="s">
        <v>693</v>
      </c>
      <c r="D519" s="6" t="s">
        <v>1985</v>
      </c>
      <c r="E519" s="6" t="s">
        <v>824</v>
      </c>
      <c r="F519" s="6" t="s">
        <v>91</v>
      </c>
      <c r="G519" s="6" t="s">
        <v>691</v>
      </c>
      <c r="H519" s="6" t="s">
        <v>692</v>
      </c>
      <c r="J519" s="1" t="str">
        <f t="shared" si="230"/>
        <v>001011</v>
      </c>
      <c r="K519" s="1">
        <f t="shared" si="231"/>
        <v>2</v>
      </c>
      <c r="L519" s="6" t="str">
        <f t="shared" si="232"/>
        <v>00000</v>
      </c>
      <c r="M519" s="1">
        <f t="shared" si="233"/>
        <v>42</v>
      </c>
      <c r="N519" s="6" t="str">
        <f t="shared" si="234"/>
        <v>00</v>
      </c>
      <c r="O519" s="1">
        <f t="shared" si="235"/>
        <v>4</v>
      </c>
      <c r="P519" s="1">
        <f>IF(HEX2DEC(LEFT(E519,4))&gt;=32768,HEX2DEC(LEFT(E519,4))-65536,HEX2DEC(LEFT(E519,4)))/Codes!$N$2</f>
        <v>2</v>
      </c>
      <c r="Q519" s="1">
        <f>IF(HEX2DEC(RIGHT(E519,4))&gt;=32768,HEX2DEC(RIGHT(E519,4))-65536,HEX2DEC(RIGHT(E519,4)))/Codes!$N$2</f>
        <v>0</v>
      </c>
      <c r="R519" s="1">
        <f>IF(HEX2DEC(LEFT(F519,4))&gt;=32768,HEX2DEC(LEFT(F519,4))-65536,HEX2DEC(LEFT(F519,4)))/Codes!$N$2</f>
        <v>0</v>
      </c>
      <c r="S519" s="1">
        <f>IF(HEX2DEC(RIGHT(F519,4))&gt;=32768,HEX2DEC(RIGHT(F519,4))-65536,HEX2DEC(RIGHT(F519,4)))/Codes!$N$2</f>
        <v>0</v>
      </c>
      <c r="T519" s="18">
        <f t="shared" si="236"/>
        <v>361</v>
      </c>
      <c r="U519" s="1">
        <f t="shared" si="237"/>
        <v>150</v>
      </c>
      <c r="V519" s="1">
        <f t="shared" si="238"/>
        <v>0</v>
      </c>
      <c r="W519" s="1" t="str">
        <f t="shared" si="239"/>
        <v>101</v>
      </c>
      <c r="X519" s="1">
        <f t="shared" si="240"/>
        <v>3</v>
      </c>
      <c r="Y519" s="1">
        <f t="shared" si="241"/>
        <v>5</v>
      </c>
      <c r="Z519" s="1" t="str">
        <f>VLOOKUP(BIN2DEC(MID(HEX2BIN(MID(H519,3,2),8),2,5)),Codes!$E$1:$F$18,2)</f>
        <v>Flower</v>
      </c>
      <c r="AA519" s="6" t="str">
        <f t="shared" si="242"/>
        <v>0</v>
      </c>
      <c r="AB519" s="1">
        <f t="shared" si="243"/>
        <v>2</v>
      </c>
      <c r="AC519" s="1" t="str">
        <f>VLOOKUP(BIN2DEC(RIGHT(HEX2BIN(MID(H519,6,1),4),1)&amp;LEFT(HEX2BIN(MID(H519,7,1),4),1)),Codes!$K$1:$L$5,2)</f>
        <v>M</v>
      </c>
      <c r="AD519" s="1" t="str">
        <f>VLOOKUP(BIN2DEC(RIGHT(HEX2BIN(MID(H519,7,1),4),3)&amp;LEFT(HEX2BIN(MID(H519,8,1),4),2)),Codes!$H$2:$I$33,2)</f>
        <v>Punch</v>
      </c>
      <c r="AE519" s="1" t="str">
        <f t="shared" si="244"/>
        <v>1</v>
      </c>
      <c r="AF519" s="1" t="str">
        <f t="shared" si="245"/>
        <v>1</v>
      </c>
      <c r="AH519" s="6">
        <f t="shared" si="246"/>
        <v>33</v>
      </c>
    </row>
    <row r="520" spans="1:34">
      <c r="A520" s="1" t="s">
        <v>3302</v>
      </c>
      <c r="B520" s="1" t="s">
        <v>76</v>
      </c>
      <c r="C520" s="6" t="s">
        <v>699</v>
      </c>
      <c r="D520" s="6" t="s">
        <v>1889</v>
      </c>
      <c r="E520" s="6" t="s">
        <v>307</v>
      </c>
      <c r="F520" s="6" t="s">
        <v>232</v>
      </c>
      <c r="G520" s="6" t="s">
        <v>691</v>
      </c>
      <c r="H520" s="6" t="s">
        <v>697</v>
      </c>
      <c r="J520" s="1" t="str">
        <f t="shared" si="230"/>
        <v>001011</v>
      </c>
      <c r="K520" s="1">
        <f t="shared" si="231"/>
        <v>0</v>
      </c>
      <c r="L520" s="6" t="str">
        <f t="shared" si="232"/>
        <v>00000</v>
      </c>
      <c r="M520" s="1">
        <f t="shared" si="233"/>
        <v>42</v>
      </c>
      <c r="N520" s="6" t="str">
        <f t="shared" si="234"/>
        <v>00</v>
      </c>
      <c r="O520" s="1">
        <f t="shared" si="235"/>
        <v>7</v>
      </c>
      <c r="P520" s="1">
        <f>IF(HEX2DEC(LEFT(E520,4))&gt;=32768,HEX2DEC(LEFT(E520,4))-65536,HEX2DEC(LEFT(E520,4)))/Codes!$N$2</f>
        <v>3.2</v>
      </c>
      <c r="Q520" s="1">
        <f>IF(HEX2DEC(RIGHT(E520,4))&gt;=32768,HEX2DEC(RIGHT(E520,4))-65536,HEX2DEC(RIGHT(E520,4)))/Codes!$N$2</f>
        <v>0</v>
      </c>
      <c r="R520" s="1">
        <f>IF(HEX2DEC(LEFT(F520,4))&gt;=32768,HEX2DEC(LEFT(F520,4))-65536,HEX2DEC(LEFT(F520,4)))/Codes!$N$2</f>
        <v>4.8</v>
      </c>
      <c r="S520" s="1">
        <f>IF(HEX2DEC(RIGHT(F520,4))&gt;=32768,HEX2DEC(RIGHT(F520,4))-65536,HEX2DEC(RIGHT(F520,4)))/Codes!$N$2</f>
        <v>0</v>
      </c>
      <c r="T520" s="18">
        <f t="shared" si="236"/>
        <v>361</v>
      </c>
      <c r="U520" s="1">
        <f t="shared" si="237"/>
        <v>150</v>
      </c>
      <c r="V520" s="1">
        <f t="shared" si="238"/>
        <v>0</v>
      </c>
      <c r="W520" s="1" t="str">
        <f t="shared" si="239"/>
        <v>101</v>
      </c>
      <c r="X520" s="1">
        <f t="shared" si="240"/>
        <v>3</v>
      </c>
      <c r="Y520" s="1">
        <f t="shared" si="241"/>
        <v>8</v>
      </c>
      <c r="Z520" s="1" t="str">
        <f>VLOOKUP(BIN2DEC(MID(HEX2BIN(MID(H520,3,2),8),2,5)),Codes!$E$1:$F$18,2)</f>
        <v>Flower</v>
      </c>
      <c r="AA520" s="6" t="str">
        <f t="shared" si="242"/>
        <v>0</v>
      </c>
      <c r="AB520" s="1">
        <f t="shared" si="243"/>
        <v>4</v>
      </c>
      <c r="AC520" s="1" t="str">
        <f>VLOOKUP(BIN2DEC(RIGHT(HEX2BIN(MID(H520,6,1),4),1)&amp;LEFT(HEX2BIN(MID(H520,7,1),4),1)),Codes!$K$1:$L$5,2)</f>
        <v>L</v>
      </c>
      <c r="AD520" s="1" t="str">
        <f>VLOOKUP(BIN2DEC(RIGHT(HEX2BIN(MID(H520,7,1),4),3)&amp;LEFT(HEX2BIN(MID(H520,8,1),4),2)),Codes!$H$2:$I$33,2)</f>
        <v>Punch</v>
      </c>
      <c r="AE520" s="1" t="str">
        <f t="shared" si="244"/>
        <v>1</v>
      </c>
      <c r="AF520" s="1" t="str">
        <f t="shared" si="245"/>
        <v>1</v>
      </c>
      <c r="AH520" s="6">
        <f t="shared" si="246"/>
        <v>65</v>
      </c>
    </row>
    <row r="521" spans="1:34">
      <c r="A521" s="1" t="s">
        <v>3303</v>
      </c>
      <c r="B521" s="1" t="s">
        <v>76</v>
      </c>
      <c r="C521" s="6" t="s">
        <v>699</v>
      </c>
      <c r="D521" s="6" t="s">
        <v>1511</v>
      </c>
      <c r="E521" s="6" t="s">
        <v>824</v>
      </c>
      <c r="F521" s="6" t="s">
        <v>212</v>
      </c>
      <c r="G521" s="6" t="s">
        <v>691</v>
      </c>
      <c r="H521" s="6" t="s">
        <v>697</v>
      </c>
      <c r="J521" s="1" t="str">
        <f t="shared" si="230"/>
        <v>001011</v>
      </c>
      <c r="K521" s="1">
        <f t="shared" si="231"/>
        <v>1</v>
      </c>
      <c r="L521" s="6" t="str">
        <f t="shared" si="232"/>
        <v>00000</v>
      </c>
      <c r="M521" s="1">
        <f t="shared" si="233"/>
        <v>42</v>
      </c>
      <c r="N521" s="6" t="str">
        <f t="shared" si="234"/>
        <v>00</v>
      </c>
      <c r="O521" s="1">
        <f t="shared" si="235"/>
        <v>7</v>
      </c>
      <c r="P521" s="1">
        <f>IF(HEX2DEC(LEFT(E521,4))&gt;=32768,HEX2DEC(LEFT(E521,4))-65536,HEX2DEC(LEFT(E521,4)))/Codes!$N$2</f>
        <v>2</v>
      </c>
      <c r="Q521" s="1">
        <f>IF(HEX2DEC(RIGHT(E521,4))&gt;=32768,HEX2DEC(RIGHT(E521,4))-65536,HEX2DEC(RIGHT(E521,4)))/Codes!$N$2</f>
        <v>0</v>
      </c>
      <c r="R521" s="1">
        <f>IF(HEX2DEC(LEFT(F521,4))&gt;=32768,HEX2DEC(LEFT(F521,4))-65536,HEX2DEC(LEFT(F521,4)))/Codes!$N$2</f>
        <v>2.8</v>
      </c>
      <c r="S521" s="1">
        <f>IF(HEX2DEC(RIGHT(F521,4))&gt;=32768,HEX2DEC(RIGHT(F521,4))-65536,HEX2DEC(RIGHT(F521,4)))/Codes!$N$2</f>
        <v>0</v>
      </c>
      <c r="T521" s="18">
        <f t="shared" si="236"/>
        <v>361</v>
      </c>
      <c r="U521" s="1">
        <f t="shared" si="237"/>
        <v>150</v>
      </c>
      <c r="V521" s="1">
        <f t="shared" si="238"/>
        <v>0</v>
      </c>
      <c r="W521" s="1" t="str">
        <f t="shared" si="239"/>
        <v>101</v>
      </c>
      <c r="X521" s="1">
        <f t="shared" si="240"/>
        <v>3</v>
      </c>
      <c r="Y521" s="1">
        <f t="shared" si="241"/>
        <v>8</v>
      </c>
      <c r="Z521" s="1" t="str">
        <f>VLOOKUP(BIN2DEC(MID(HEX2BIN(MID(H521,3,2),8),2,5)),Codes!$E$1:$F$18,2)</f>
        <v>Flower</v>
      </c>
      <c r="AA521" s="6" t="str">
        <f t="shared" si="242"/>
        <v>0</v>
      </c>
      <c r="AB521" s="1">
        <f t="shared" si="243"/>
        <v>4</v>
      </c>
      <c r="AC521" s="1" t="str">
        <f>VLOOKUP(BIN2DEC(RIGHT(HEX2BIN(MID(H521,6,1),4),1)&amp;LEFT(HEX2BIN(MID(H521,7,1),4),1)),Codes!$K$1:$L$5,2)</f>
        <v>L</v>
      </c>
      <c r="AD521" s="1" t="str">
        <f>VLOOKUP(BIN2DEC(RIGHT(HEX2BIN(MID(H521,7,1),4),3)&amp;LEFT(HEX2BIN(MID(H521,8,1),4),2)),Codes!$H$2:$I$33,2)</f>
        <v>Punch</v>
      </c>
      <c r="AE521" s="1" t="str">
        <f t="shared" si="244"/>
        <v>1</v>
      </c>
      <c r="AF521" s="1" t="str">
        <f t="shared" si="245"/>
        <v>1</v>
      </c>
      <c r="AH521" s="6">
        <f t="shared" si="246"/>
        <v>65</v>
      </c>
    </row>
    <row r="522" spans="1:34">
      <c r="A522" s="1" t="s">
        <v>3304</v>
      </c>
      <c r="B522" s="1" t="s">
        <v>76</v>
      </c>
      <c r="C522" s="6" t="s">
        <v>699</v>
      </c>
      <c r="D522" s="6" t="s">
        <v>1892</v>
      </c>
      <c r="E522" s="6" t="s">
        <v>824</v>
      </c>
      <c r="F522" s="6" t="s">
        <v>91</v>
      </c>
      <c r="G522" s="6" t="s">
        <v>691</v>
      </c>
      <c r="H522" s="6" t="s">
        <v>697</v>
      </c>
      <c r="J522" s="1" t="str">
        <f t="shared" si="230"/>
        <v>001011</v>
      </c>
      <c r="K522" s="1">
        <f t="shared" si="231"/>
        <v>2</v>
      </c>
      <c r="L522" s="6" t="str">
        <f t="shared" si="232"/>
        <v>00000</v>
      </c>
      <c r="M522" s="1">
        <f t="shared" si="233"/>
        <v>42</v>
      </c>
      <c r="N522" s="6" t="str">
        <f t="shared" si="234"/>
        <v>00</v>
      </c>
      <c r="O522" s="1">
        <f t="shared" si="235"/>
        <v>7</v>
      </c>
      <c r="P522" s="1">
        <f>IF(HEX2DEC(LEFT(E522,4))&gt;=32768,HEX2DEC(LEFT(E522,4))-65536,HEX2DEC(LEFT(E522,4)))/Codes!$N$2</f>
        <v>2</v>
      </c>
      <c r="Q522" s="1">
        <f>IF(HEX2DEC(RIGHT(E522,4))&gt;=32768,HEX2DEC(RIGHT(E522,4))-65536,HEX2DEC(RIGHT(E522,4)))/Codes!$N$2</f>
        <v>0</v>
      </c>
      <c r="R522" s="1">
        <f>IF(HEX2DEC(LEFT(F522,4))&gt;=32768,HEX2DEC(LEFT(F522,4))-65536,HEX2DEC(LEFT(F522,4)))/Codes!$N$2</f>
        <v>0</v>
      </c>
      <c r="S522" s="1">
        <f>IF(HEX2DEC(RIGHT(F522,4))&gt;=32768,HEX2DEC(RIGHT(F522,4))-65536,HEX2DEC(RIGHT(F522,4)))/Codes!$N$2</f>
        <v>0</v>
      </c>
      <c r="T522" s="18">
        <f t="shared" si="236"/>
        <v>361</v>
      </c>
      <c r="U522" s="1">
        <f t="shared" si="237"/>
        <v>150</v>
      </c>
      <c r="V522" s="1">
        <f t="shared" si="238"/>
        <v>0</v>
      </c>
      <c r="W522" s="1" t="str">
        <f t="shared" si="239"/>
        <v>101</v>
      </c>
      <c r="X522" s="1">
        <f t="shared" si="240"/>
        <v>3</v>
      </c>
      <c r="Y522" s="1">
        <f t="shared" si="241"/>
        <v>8</v>
      </c>
      <c r="Z522" s="1" t="str">
        <f>VLOOKUP(BIN2DEC(MID(HEX2BIN(MID(H522,3,2),8),2,5)),Codes!$E$1:$F$18,2)</f>
        <v>Flower</v>
      </c>
      <c r="AA522" s="6" t="str">
        <f t="shared" si="242"/>
        <v>0</v>
      </c>
      <c r="AB522" s="1">
        <f t="shared" si="243"/>
        <v>4</v>
      </c>
      <c r="AC522" s="1" t="str">
        <f>VLOOKUP(BIN2DEC(RIGHT(HEX2BIN(MID(H522,6,1),4),1)&amp;LEFT(HEX2BIN(MID(H522,7,1),4),1)),Codes!$K$1:$L$5,2)</f>
        <v>L</v>
      </c>
      <c r="AD522" s="1" t="str">
        <f>VLOOKUP(BIN2DEC(RIGHT(HEX2BIN(MID(H522,7,1),4),3)&amp;LEFT(HEX2BIN(MID(H522,8,1),4),2)),Codes!$H$2:$I$33,2)</f>
        <v>Punch</v>
      </c>
      <c r="AE522" s="1" t="str">
        <f t="shared" si="244"/>
        <v>1</v>
      </c>
      <c r="AF522" s="1" t="str">
        <f t="shared" si="245"/>
        <v>1</v>
      </c>
      <c r="AH522" s="6">
        <f t="shared" si="246"/>
        <v>65</v>
      </c>
    </row>
    <row r="523" spans="1:34">
      <c r="A523" s="1" t="s">
        <v>3305</v>
      </c>
      <c r="B523" s="1" t="s">
        <v>76</v>
      </c>
      <c r="C523" s="6" t="s">
        <v>846</v>
      </c>
      <c r="D523" s="6" t="s">
        <v>1894</v>
      </c>
      <c r="E523" s="6" t="s">
        <v>307</v>
      </c>
      <c r="F523" s="6" t="s">
        <v>232</v>
      </c>
      <c r="G523" s="6" t="s">
        <v>691</v>
      </c>
      <c r="H523" s="6" t="s">
        <v>844</v>
      </c>
      <c r="J523" s="1" t="str">
        <f t="shared" si="230"/>
        <v>001011</v>
      </c>
      <c r="K523" s="1">
        <f t="shared" si="231"/>
        <v>0</v>
      </c>
      <c r="L523" s="6" t="str">
        <f t="shared" si="232"/>
        <v>00000</v>
      </c>
      <c r="M523" s="1">
        <f t="shared" si="233"/>
        <v>42</v>
      </c>
      <c r="N523" s="6" t="str">
        <f t="shared" si="234"/>
        <v>00</v>
      </c>
      <c r="O523" s="1">
        <f t="shared" si="235"/>
        <v>11</v>
      </c>
      <c r="P523" s="1">
        <f>IF(HEX2DEC(LEFT(E523,4))&gt;=32768,HEX2DEC(LEFT(E523,4))-65536,HEX2DEC(LEFT(E523,4)))/Codes!$N$2</f>
        <v>3.2</v>
      </c>
      <c r="Q523" s="1">
        <f>IF(HEX2DEC(RIGHT(E523,4))&gt;=32768,HEX2DEC(RIGHT(E523,4))-65536,HEX2DEC(RIGHT(E523,4)))/Codes!$N$2</f>
        <v>0</v>
      </c>
      <c r="R523" s="1">
        <f>IF(HEX2DEC(LEFT(F523,4))&gt;=32768,HEX2DEC(LEFT(F523,4))-65536,HEX2DEC(LEFT(F523,4)))/Codes!$N$2</f>
        <v>4.8</v>
      </c>
      <c r="S523" s="1">
        <f>IF(HEX2DEC(RIGHT(F523,4))&gt;=32768,HEX2DEC(RIGHT(F523,4))-65536,HEX2DEC(RIGHT(F523,4)))/Codes!$N$2</f>
        <v>0</v>
      </c>
      <c r="T523" s="18">
        <f t="shared" si="236"/>
        <v>361</v>
      </c>
      <c r="U523" s="1">
        <f t="shared" si="237"/>
        <v>150</v>
      </c>
      <c r="V523" s="1">
        <f t="shared" si="238"/>
        <v>0</v>
      </c>
      <c r="W523" s="1" t="str">
        <f t="shared" si="239"/>
        <v>101</v>
      </c>
      <c r="X523" s="1">
        <f t="shared" si="240"/>
        <v>3</v>
      </c>
      <c r="Y523" s="1">
        <f t="shared" si="241"/>
        <v>12</v>
      </c>
      <c r="Z523" s="1" t="str">
        <f>VLOOKUP(BIN2DEC(MID(HEX2BIN(MID(H523,3,2),8),2,5)),Codes!$E$1:$F$18,2)</f>
        <v>Flower</v>
      </c>
      <c r="AA523" s="6" t="str">
        <f t="shared" si="242"/>
        <v>0</v>
      </c>
      <c r="AB523" s="1">
        <f t="shared" si="243"/>
        <v>6</v>
      </c>
      <c r="AC523" s="1" t="str">
        <f>VLOOKUP(BIN2DEC(RIGHT(HEX2BIN(MID(H523,6,1),4),1)&amp;LEFT(HEX2BIN(MID(H523,7,1),4),1)),Codes!$K$1:$L$5,2)</f>
        <v>L</v>
      </c>
      <c r="AD523" s="1" t="str">
        <f>VLOOKUP(BIN2DEC(RIGHT(HEX2BIN(MID(H523,7,1),4),3)&amp;LEFT(HEX2BIN(MID(H523,8,1),4),2)),Codes!$H$2:$I$33,2)</f>
        <v>Punch</v>
      </c>
      <c r="AE523" s="1" t="str">
        <f t="shared" si="244"/>
        <v>1</v>
      </c>
      <c r="AF523" s="1" t="str">
        <f t="shared" si="245"/>
        <v>1</v>
      </c>
      <c r="AH523" s="6">
        <f t="shared" si="246"/>
        <v>65</v>
      </c>
    </row>
    <row r="524" spans="1:34">
      <c r="A524" s="1" t="s">
        <v>3306</v>
      </c>
      <c r="B524" s="1" t="s">
        <v>76</v>
      </c>
      <c r="C524" s="6" t="s">
        <v>846</v>
      </c>
      <c r="D524" s="6" t="s">
        <v>1896</v>
      </c>
      <c r="E524" s="6" t="s">
        <v>824</v>
      </c>
      <c r="F524" s="6" t="s">
        <v>212</v>
      </c>
      <c r="G524" s="6" t="s">
        <v>691</v>
      </c>
      <c r="H524" s="6" t="s">
        <v>844</v>
      </c>
      <c r="J524" s="1" t="str">
        <f t="shared" si="230"/>
        <v>001011</v>
      </c>
      <c r="K524" s="1">
        <f t="shared" si="231"/>
        <v>1</v>
      </c>
      <c r="L524" s="6" t="str">
        <f t="shared" si="232"/>
        <v>00000</v>
      </c>
      <c r="M524" s="1">
        <f t="shared" si="233"/>
        <v>42</v>
      </c>
      <c r="N524" s="6" t="str">
        <f t="shared" si="234"/>
        <v>00</v>
      </c>
      <c r="O524" s="1">
        <f t="shared" si="235"/>
        <v>11</v>
      </c>
      <c r="P524" s="1">
        <f>IF(HEX2DEC(LEFT(E524,4))&gt;=32768,HEX2DEC(LEFT(E524,4))-65536,HEX2DEC(LEFT(E524,4)))/Codes!$N$2</f>
        <v>2</v>
      </c>
      <c r="Q524" s="1">
        <f>IF(HEX2DEC(RIGHT(E524,4))&gt;=32768,HEX2DEC(RIGHT(E524,4))-65536,HEX2DEC(RIGHT(E524,4)))/Codes!$N$2</f>
        <v>0</v>
      </c>
      <c r="R524" s="1">
        <f>IF(HEX2DEC(LEFT(F524,4))&gt;=32768,HEX2DEC(LEFT(F524,4))-65536,HEX2DEC(LEFT(F524,4)))/Codes!$N$2</f>
        <v>2.8</v>
      </c>
      <c r="S524" s="1">
        <f>IF(HEX2DEC(RIGHT(F524,4))&gt;=32768,HEX2DEC(RIGHT(F524,4))-65536,HEX2DEC(RIGHT(F524,4)))/Codes!$N$2</f>
        <v>0</v>
      </c>
      <c r="T524" s="18">
        <f t="shared" si="236"/>
        <v>361</v>
      </c>
      <c r="U524" s="1">
        <f t="shared" si="237"/>
        <v>150</v>
      </c>
      <c r="V524" s="1">
        <f t="shared" si="238"/>
        <v>0</v>
      </c>
      <c r="W524" s="1" t="str">
        <f t="shared" si="239"/>
        <v>101</v>
      </c>
      <c r="X524" s="1">
        <f t="shared" si="240"/>
        <v>3</v>
      </c>
      <c r="Y524" s="1">
        <f t="shared" si="241"/>
        <v>12</v>
      </c>
      <c r="Z524" s="1" t="str">
        <f>VLOOKUP(BIN2DEC(MID(HEX2BIN(MID(H524,3,2),8),2,5)),Codes!$E$1:$F$18,2)</f>
        <v>Flower</v>
      </c>
      <c r="AA524" s="6" t="str">
        <f t="shared" si="242"/>
        <v>0</v>
      </c>
      <c r="AB524" s="1">
        <f t="shared" si="243"/>
        <v>6</v>
      </c>
      <c r="AC524" s="1" t="str">
        <f>VLOOKUP(BIN2DEC(RIGHT(HEX2BIN(MID(H524,6,1),4),1)&amp;LEFT(HEX2BIN(MID(H524,7,1),4),1)),Codes!$K$1:$L$5,2)</f>
        <v>L</v>
      </c>
      <c r="AD524" s="1" t="str">
        <f>VLOOKUP(BIN2DEC(RIGHT(HEX2BIN(MID(H524,7,1),4),3)&amp;LEFT(HEX2BIN(MID(H524,8,1),4),2)),Codes!$H$2:$I$33,2)</f>
        <v>Punch</v>
      </c>
      <c r="AE524" s="1" t="str">
        <f t="shared" si="244"/>
        <v>1</v>
      </c>
      <c r="AF524" s="1" t="str">
        <f t="shared" si="245"/>
        <v>1</v>
      </c>
      <c r="AH524" s="6">
        <f t="shared" si="246"/>
        <v>65</v>
      </c>
    </row>
    <row r="525" spans="1:34">
      <c r="A525" s="1" t="s">
        <v>3307</v>
      </c>
      <c r="B525" s="1" t="s">
        <v>76</v>
      </c>
      <c r="C525" s="6" t="s">
        <v>846</v>
      </c>
      <c r="D525" s="6" t="s">
        <v>1898</v>
      </c>
      <c r="E525" s="6" t="s">
        <v>824</v>
      </c>
      <c r="F525" s="6" t="s">
        <v>91</v>
      </c>
      <c r="G525" s="6" t="s">
        <v>691</v>
      </c>
      <c r="H525" s="6" t="s">
        <v>844</v>
      </c>
      <c r="J525" s="1" t="str">
        <f t="shared" si="230"/>
        <v>001011</v>
      </c>
      <c r="K525" s="1">
        <f t="shared" si="231"/>
        <v>2</v>
      </c>
      <c r="L525" s="6" t="str">
        <f t="shared" si="232"/>
        <v>00000</v>
      </c>
      <c r="M525" s="1">
        <f t="shared" si="233"/>
        <v>42</v>
      </c>
      <c r="N525" s="6" t="str">
        <f t="shared" si="234"/>
        <v>00</v>
      </c>
      <c r="O525" s="1">
        <f t="shared" si="235"/>
        <v>11</v>
      </c>
      <c r="P525" s="1">
        <f>IF(HEX2DEC(LEFT(E525,4))&gt;=32768,HEX2DEC(LEFT(E525,4))-65536,HEX2DEC(LEFT(E525,4)))/Codes!$N$2</f>
        <v>2</v>
      </c>
      <c r="Q525" s="1">
        <f>IF(HEX2DEC(RIGHT(E525,4))&gt;=32768,HEX2DEC(RIGHT(E525,4))-65536,HEX2DEC(RIGHT(E525,4)))/Codes!$N$2</f>
        <v>0</v>
      </c>
      <c r="R525" s="1">
        <f>IF(HEX2DEC(LEFT(F525,4))&gt;=32768,HEX2DEC(LEFT(F525,4))-65536,HEX2DEC(LEFT(F525,4)))/Codes!$N$2</f>
        <v>0</v>
      </c>
      <c r="S525" s="1">
        <f>IF(HEX2DEC(RIGHT(F525,4))&gt;=32768,HEX2DEC(RIGHT(F525,4))-65536,HEX2DEC(RIGHT(F525,4)))/Codes!$N$2</f>
        <v>0</v>
      </c>
      <c r="T525" s="18">
        <f t="shared" si="236"/>
        <v>361</v>
      </c>
      <c r="U525" s="1">
        <f t="shared" si="237"/>
        <v>150</v>
      </c>
      <c r="V525" s="1">
        <f t="shared" si="238"/>
        <v>0</v>
      </c>
      <c r="W525" s="1" t="str">
        <f t="shared" si="239"/>
        <v>101</v>
      </c>
      <c r="X525" s="1">
        <f t="shared" si="240"/>
        <v>3</v>
      </c>
      <c r="Y525" s="1">
        <f t="shared" si="241"/>
        <v>12</v>
      </c>
      <c r="Z525" s="1" t="str">
        <f>VLOOKUP(BIN2DEC(MID(HEX2BIN(MID(H525,3,2),8),2,5)),Codes!$E$1:$F$18,2)</f>
        <v>Flower</v>
      </c>
      <c r="AA525" s="6" t="str">
        <f t="shared" si="242"/>
        <v>0</v>
      </c>
      <c r="AB525" s="1">
        <f t="shared" si="243"/>
        <v>6</v>
      </c>
      <c r="AC525" s="1" t="str">
        <f>VLOOKUP(BIN2DEC(RIGHT(HEX2BIN(MID(H525,6,1),4),1)&amp;LEFT(HEX2BIN(MID(H525,7,1),4),1)),Codes!$K$1:$L$5,2)</f>
        <v>L</v>
      </c>
      <c r="AD525" s="1" t="str">
        <f>VLOOKUP(BIN2DEC(RIGHT(HEX2BIN(MID(H525,7,1),4),3)&amp;LEFT(HEX2BIN(MID(H525,8,1),4),2)),Codes!$H$2:$I$33,2)</f>
        <v>Punch</v>
      </c>
      <c r="AE525" s="1" t="str">
        <f t="shared" si="244"/>
        <v>1</v>
      </c>
      <c r="AF525" s="1" t="str">
        <f t="shared" si="245"/>
        <v>1</v>
      </c>
      <c r="AH525" s="6">
        <f t="shared" si="246"/>
        <v>65</v>
      </c>
    </row>
    <row r="526" spans="1:34">
      <c r="A526" s="1" t="s">
        <v>3308</v>
      </c>
      <c r="B526" s="1" t="s">
        <v>76</v>
      </c>
      <c r="C526" s="6" t="s">
        <v>695</v>
      </c>
      <c r="D526" s="6" t="s">
        <v>1930</v>
      </c>
      <c r="E526" s="6" t="s">
        <v>307</v>
      </c>
      <c r="F526" s="6" t="s">
        <v>232</v>
      </c>
      <c r="G526" s="6" t="s">
        <v>743</v>
      </c>
      <c r="H526" s="6" t="s">
        <v>849</v>
      </c>
      <c r="J526" s="1" t="str">
        <f t="shared" si="230"/>
        <v>001011</v>
      </c>
      <c r="K526" s="1">
        <f t="shared" si="231"/>
        <v>0</v>
      </c>
      <c r="L526" s="6" t="str">
        <f t="shared" si="232"/>
        <v>00000</v>
      </c>
      <c r="M526" s="1">
        <f t="shared" si="233"/>
        <v>42</v>
      </c>
      <c r="N526" s="6" t="str">
        <f t="shared" si="234"/>
        <v>00</v>
      </c>
      <c r="O526" s="1">
        <f t="shared" si="235"/>
        <v>6</v>
      </c>
      <c r="P526" s="1">
        <f>IF(HEX2DEC(LEFT(E526,4))&gt;=32768,HEX2DEC(LEFT(E526,4))-65536,HEX2DEC(LEFT(E526,4)))/Codes!$N$2</f>
        <v>3.2</v>
      </c>
      <c r="Q526" s="1">
        <f>IF(HEX2DEC(RIGHT(E526,4))&gt;=32768,HEX2DEC(RIGHT(E526,4))-65536,HEX2DEC(RIGHT(E526,4)))/Codes!$N$2</f>
        <v>0</v>
      </c>
      <c r="R526" s="1">
        <f>IF(HEX2DEC(LEFT(F526,4))&gt;=32768,HEX2DEC(LEFT(F526,4))-65536,HEX2DEC(LEFT(F526,4)))/Codes!$N$2</f>
        <v>4.8</v>
      </c>
      <c r="S526" s="1">
        <f>IF(HEX2DEC(RIGHT(F526,4))&gt;=32768,HEX2DEC(RIGHT(F526,4))-65536,HEX2DEC(RIGHT(F526,4)))/Codes!$N$2</f>
        <v>0</v>
      </c>
      <c r="T526" s="18">
        <f t="shared" si="236"/>
        <v>361</v>
      </c>
      <c r="U526" s="1">
        <f t="shared" si="237"/>
        <v>70</v>
      </c>
      <c r="V526" s="1">
        <f t="shared" si="238"/>
        <v>0</v>
      </c>
      <c r="W526" s="1" t="str">
        <f t="shared" si="239"/>
        <v>101</v>
      </c>
      <c r="X526" s="1">
        <f t="shared" si="240"/>
        <v>3</v>
      </c>
      <c r="Y526" s="1">
        <f t="shared" si="241"/>
        <v>35</v>
      </c>
      <c r="Z526" s="1" t="str">
        <f>VLOOKUP(BIN2DEC(MID(HEX2BIN(MID(H526,3,2),8),2,5)),Codes!$E$1:$F$18,2)</f>
        <v>Flower</v>
      </c>
      <c r="AA526" s="6" t="str">
        <f t="shared" si="242"/>
        <v>0</v>
      </c>
      <c r="AB526" s="1">
        <f t="shared" si="243"/>
        <v>0</v>
      </c>
      <c r="AC526" s="1" t="str">
        <f>VLOOKUP(BIN2DEC(RIGHT(HEX2BIN(MID(H526,6,1),4),1)&amp;LEFT(HEX2BIN(MID(H526,7,1),4),1)),Codes!$K$1:$L$5,2)</f>
        <v>L</v>
      </c>
      <c r="AD526" s="1" t="str">
        <f>VLOOKUP(BIN2DEC(RIGHT(HEX2BIN(MID(H526,7,1),4),3)&amp;LEFT(HEX2BIN(MID(H526,8,1),4),2)),Codes!$H$2:$I$33,2)</f>
        <v>Punch</v>
      </c>
      <c r="AE526" s="1" t="str">
        <f t="shared" si="244"/>
        <v>1</v>
      </c>
      <c r="AF526" s="1" t="str">
        <f t="shared" si="245"/>
        <v>1</v>
      </c>
      <c r="AH526" s="6">
        <f t="shared" si="246"/>
        <v>65</v>
      </c>
    </row>
    <row r="527" spans="1:34">
      <c r="A527" s="1" t="s">
        <v>3309</v>
      </c>
      <c r="B527" s="1" t="s">
        <v>76</v>
      </c>
      <c r="C527" s="6" t="s">
        <v>695</v>
      </c>
      <c r="D527" s="6" t="s">
        <v>1932</v>
      </c>
      <c r="E527" s="6" t="s">
        <v>824</v>
      </c>
      <c r="F527" s="6" t="s">
        <v>212</v>
      </c>
      <c r="G527" s="6" t="s">
        <v>743</v>
      </c>
      <c r="H527" s="6" t="s">
        <v>849</v>
      </c>
      <c r="J527" s="1" t="str">
        <f t="shared" si="230"/>
        <v>001011</v>
      </c>
      <c r="K527" s="1">
        <f t="shared" si="231"/>
        <v>1</v>
      </c>
      <c r="L527" s="6" t="str">
        <f t="shared" si="232"/>
        <v>00000</v>
      </c>
      <c r="M527" s="1">
        <f t="shared" si="233"/>
        <v>42</v>
      </c>
      <c r="N527" s="6" t="str">
        <f t="shared" si="234"/>
        <v>00</v>
      </c>
      <c r="O527" s="1">
        <f t="shared" si="235"/>
        <v>6</v>
      </c>
      <c r="P527" s="1">
        <f>IF(HEX2DEC(LEFT(E527,4))&gt;=32768,HEX2DEC(LEFT(E527,4))-65536,HEX2DEC(LEFT(E527,4)))/Codes!$N$2</f>
        <v>2</v>
      </c>
      <c r="Q527" s="1">
        <f>IF(HEX2DEC(RIGHT(E527,4))&gt;=32768,HEX2DEC(RIGHT(E527,4))-65536,HEX2DEC(RIGHT(E527,4)))/Codes!$N$2</f>
        <v>0</v>
      </c>
      <c r="R527" s="1">
        <f>IF(HEX2DEC(LEFT(F527,4))&gt;=32768,HEX2DEC(LEFT(F527,4))-65536,HEX2DEC(LEFT(F527,4)))/Codes!$N$2</f>
        <v>2.8</v>
      </c>
      <c r="S527" s="1">
        <f>IF(HEX2DEC(RIGHT(F527,4))&gt;=32768,HEX2DEC(RIGHT(F527,4))-65536,HEX2DEC(RIGHT(F527,4)))/Codes!$N$2</f>
        <v>0</v>
      </c>
      <c r="T527" s="18">
        <f t="shared" si="236"/>
        <v>361</v>
      </c>
      <c r="U527" s="1">
        <f t="shared" si="237"/>
        <v>70</v>
      </c>
      <c r="V527" s="1">
        <f t="shared" si="238"/>
        <v>0</v>
      </c>
      <c r="W527" s="1" t="str">
        <f t="shared" si="239"/>
        <v>101</v>
      </c>
      <c r="X527" s="1">
        <f t="shared" si="240"/>
        <v>3</v>
      </c>
      <c r="Y527" s="1">
        <f t="shared" si="241"/>
        <v>35</v>
      </c>
      <c r="Z527" s="1" t="str">
        <f>VLOOKUP(BIN2DEC(MID(HEX2BIN(MID(H527,3,2),8),2,5)),Codes!$E$1:$F$18,2)</f>
        <v>Flower</v>
      </c>
      <c r="AA527" s="6" t="str">
        <f t="shared" si="242"/>
        <v>0</v>
      </c>
      <c r="AB527" s="1">
        <f t="shared" si="243"/>
        <v>0</v>
      </c>
      <c r="AC527" s="1" t="str">
        <f>VLOOKUP(BIN2DEC(RIGHT(HEX2BIN(MID(H527,6,1),4),1)&amp;LEFT(HEX2BIN(MID(H527,7,1),4),1)),Codes!$K$1:$L$5,2)</f>
        <v>L</v>
      </c>
      <c r="AD527" s="1" t="str">
        <f>VLOOKUP(BIN2DEC(RIGHT(HEX2BIN(MID(H527,7,1),4),3)&amp;LEFT(HEX2BIN(MID(H527,8,1),4),2)),Codes!$H$2:$I$33,2)</f>
        <v>Punch</v>
      </c>
      <c r="AE527" s="1" t="str">
        <f t="shared" si="244"/>
        <v>1</v>
      </c>
      <c r="AF527" s="1" t="str">
        <f t="shared" si="245"/>
        <v>1</v>
      </c>
      <c r="AH527" s="6">
        <f t="shared" si="246"/>
        <v>65</v>
      </c>
    </row>
    <row r="528" spans="1:34">
      <c r="A528" s="1" t="s">
        <v>3310</v>
      </c>
      <c r="B528" s="1" t="s">
        <v>76</v>
      </c>
      <c r="C528" s="6" t="s">
        <v>695</v>
      </c>
      <c r="D528" s="6" t="s">
        <v>1934</v>
      </c>
      <c r="E528" s="6" t="s">
        <v>824</v>
      </c>
      <c r="F528" s="6" t="s">
        <v>91</v>
      </c>
      <c r="G528" s="6" t="s">
        <v>743</v>
      </c>
      <c r="H528" s="6" t="s">
        <v>849</v>
      </c>
      <c r="J528" s="1" t="str">
        <f t="shared" si="230"/>
        <v>001011</v>
      </c>
      <c r="K528" s="1">
        <f t="shared" si="231"/>
        <v>2</v>
      </c>
      <c r="L528" s="6" t="str">
        <f t="shared" si="232"/>
        <v>00000</v>
      </c>
      <c r="M528" s="1">
        <f t="shared" si="233"/>
        <v>42</v>
      </c>
      <c r="N528" s="6" t="str">
        <f t="shared" si="234"/>
        <v>00</v>
      </c>
      <c r="O528" s="1">
        <f t="shared" si="235"/>
        <v>6</v>
      </c>
      <c r="P528" s="1">
        <f>IF(HEX2DEC(LEFT(E528,4))&gt;=32768,HEX2DEC(LEFT(E528,4))-65536,HEX2DEC(LEFT(E528,4)))/Codes!$N$2</f>
        <v>2</v>
      </c>
      <c r="Q528" s="1">
        <f>IF(HEX2DEC(RIGHT(E528,4))&gt;=32768,HEX2DEC(RIGHT(E528,4))-65536,HEX2DEC(RIGHT(E528,4)))/Codes!$N$2</f>
        <v>0</v>
      </c>
      <c r="R528" s="1">
        <f>IF(HEX2DEC(LEFT(F528,4))&gt;=32768,HEX2DEC(LEFT(F528,4))-65536,HEX2DEC(LEFT(F528,4)))/Codes!$N$2</f>
        <v>0</v>
      </c>
      <c r="S528" s="1">
        <f>IF(HEX2DEC(RIGHT(F528,4))&gt;=32768,HEX2DEC(RIGHT(F528,4))-65536,HEX2DEC(RIGHT(F528,4)))/Codes!$N$2</f>
        <v>0</v>
      </c>
      <c r="T528" s="18">
        <f t="shared" si="236"/>
        <v>361</v>
      </c>
      <c r="U528" s="1">
        <f t="shared" si="237"/>
        <v>70</v>
      </c>
      <c r="V528" s="1">
        <f t="shared" si="238"/>
        <v>0</v>
      </c>
      <c r="W528" s="1" t="str">
        <f t="shared" si="239"/>
        <v>101</v>
      </c>
      <c r="X528" s="1">
        <f t="shared" si="240"/>
        <v>3</v>
      </c>
      <c r="Y528" s="1">
        <f t="shared" si="241"/>
        <v>35</v>
      </c>
      <c r="Z528" s="1" t="str">
        <f>VLOOKUP(BIN2DEC(MID(HEX2BIN(MID(H528,3,2),8),2,5)),Codes!$E$1:$F$18,2)</f>
        <v>Flower</v>
      </c>
      <c r="AA528" s="6" t="str">
        <f t="shared" si="242"/>
        <v>0</v>
      </c>
      <c r="AB528" s="1">
        <f t="shared" si="243"/>
        <v>0</v>
      </c>
      <c r="AC528" s="1" t="str">
        <f>VLOOKUP(BIN2DEC(RIGHT(HEX2BIN(MID(H528,6,1),4),1)&amp;LEFT(HEX2BIN(MID(H528,7,1),4),1)),Codes!$K$1:$L$5,2)</f>
        <v>L</v>
      </c>
      <c r="AD528" s="1" t="str">
        <f>VLOOKUP(BIN2DEC(RIGHT(HEX2BIN(MID(H528,7,1),4),3)&amp;LEFT(HEX2BIN(MID(H528,8,1),4),2)),Codes!$H$2:$I$33,2)</f>
        <v>Punch</v>
      </c>
      <c r="AE528" s="1" t="str">
        <f t="shared" si="244"/>
        <v>1</v>
      </c>
      <c r="AF528" s="1" t="str">
        <f t="shared" si="245"/>
        <v>1</v>
      </c>
      <c r="AH528" s="6">
        <f t="shared" si="246"/>
        <v>65</v>
      </c>
    </row>
    <row r="529" spans="1:34">
      <c r="A529" s="1" t="s">
        <v>3543</v>
      </c>
      <c r="B529" s="1" t="s">
        <v>76</v>
      </c>
      <c r="C529" s="6" t="s">
        <v>1424</v>
      </c>
      <c r="D529" s="6" t="s">
        <v>1819</v>
      </c>
      <c r="E529" s="6" t="s">
        <v>307</v>
      </c>
      <c r="F529" s="6" t="s">
        <v>91</v>
      </c>
      <c r="G529" s="6" t="s">
        <v>557</v>
      </c>
      <c r="H529" s="6" t="s">
        <v>558</v>
      </c>
      <c r="J529" s="1" t="str">
        <f t="shared" si="230"/>
        <v>001011</v>
      </c>
      <c r="K529" s="1">
        <f t="shared" si="231"/>
        <v>3</v>
      </c>
      <c r="L529" s="6" t="str">
        <f t="shared" si="232"/>
        <v>00000</v>
      </c>
      <c r="M529" s="1">
        <f t="shared" si="233"/>
        <v>6</v>
      </c>
      <c r="N529" s="6" t="str">
        <f t="shared" si="234"/>
        <v>00</v>
      </c>
      <c r="O529" s="1">
        <f t="shared" si="235"/>
        <v>7</v>
      </c>
      <c r="P529" s="1">
        <f>IF(HEX2DEC(LEFT(E529,4))&gt;=32768,HEX2DEC(LEFT(E529,4))-65536,HEX2DEC(LEFT(E529,4)))/Codes!$N$2</f>
        <v>3.2</v>
      </c>
      <c r="Q529" s="1">
        <f>IF(HEX2DEC(RIGHT(E529,4))&gt;=32768,HEX2DEC(RIGHT(E529,4))-65536,HEX2DEC(RIGHT(E529,4)))/Codes!$N$2</f>
        <v>0</v>
      </c>
      <c r="R529" s="1">
        <f>IF(HEX2DEC(LEFT(F529,4))&gt;=32768,HEX2DEC(LEFT(F529,4))-65536,HEX2DEC(LEFT(F529,4)))/Codes!$N$2</f>
        <v>0</v>
      </c>
      <c r="S529" s="1">
        <f>IF(HEX2DEC(RIGHT(F529,4))&gt;=32768,HEX2DEC(RIGHT(F529,4))-65536,HEX2DEC(RIGHT(F529,4)))/Codes!$N$2</f>
        <v>0</v>
      </c>
      <c r="T529" s="18">
        <f t="shared" si="236"/>
        <v>361</v>
      </c>
      <c r="U529" s="1">
        <f t="shared" si="237"/>
        <v>100</v>
      </c>
      <c r="V529" s="1">
        <f t="shared" si="238"/>
        <v>0</v>
      </c>
      <c r="W529" s="1" t="str">
        <f t="shared" si="239"/>
        <v>101</v>
      </c>
      <c r="X529" s="1">
        <f t="shared" si="240"/>
        <v>3</v>
      </c>
      <c r="Y529" s="1">
        <f t="shared" si="241"/>
        <v>10</v>
      </c>
      <c r="Z529" s="1" t="str">
        <f>VLOOKUP(BIN2DEC(MID(HEX2BIN(MID(H529,3,2),8),2,5)),Codes!$E$1:$F$18,2)</f>
        <v>Slash</v>
      </c>
      <c r="AA529" s="6" t="str">
        <f t="shared" si="242"/>
        <v>0</v>
      </c>
      <c r="AB529" s="1">
        <f t="shared" si="243"/>
        <v>2</v>
      </c>
      <c r="AC529" s="1" t="str">
        <f>VLOOKUP(BIN2DEC(RIGHT(HEX2BIN(MID(H529,6,1),4),1)&amp;LEFT(HEX2BIN(MID(H529,7,1),4),1)),Codes!$K$1:$L$5,2)</f>
        <v>M</v>
      </c>
      <c r="AD529" s="1" t="str">
        <f>VLOOKUP(BIN2DEC(RIGHT(HEX2BIN(MID(H529,7,1),4),3)&amp;LEFT(HEX2BIN(MID(H529,8,1),4),2)),Codes!$H$2:$I$33,2)</f>
        <v>Slash</v>
      </c>
      <c r="AE529" s="1" t="str">
        <f t="shared" si="244"/>
        <v>1</v>
      </c>
      <c r="AF529" s="1" t="str">
        <f t="shared" si="245"/>
        <v>1</v>
      </c>
      <c r="AH529" s="6">
        <f t="shared" si="246"/>
        <v>35</v>
      </c>
    </row>
    <row r="530" spans="1:34">
      <c r="A530" s="1" t="s">
        <v>3544</v>
      </c>
      <c r="B530" s="1" t="s">
        <v>76</v>
      </c>
      <c r="C530" s="6" t="s">
        <v>1425</v>
      </c>
      <c r="D530" s="6" t="s">
        <v>1821</v>
      </c>
      <c r="E530" s="6" t="s">
        <v>307</v>
      </c>
      <c r="F530" s="6" t="s">
        <v>91</v>
      </c>
      <c r="G530" s="6" t="s">
        <v>557</v>
      </c>
      <c r="H530" s="6" t="s">
        <v>561</v>
      </c>
      <c r="J530" s="1" t="str">
        <f t="shared" si="230"/>
        <v>001011</v>
      </c>
      <c r="K530" s="1">
        <f t="shared" si="231"/>
        <v>3</v>
      </c>
      <c r="L530" s="6" t="str">
        <f t="shared" si="232"/>
        <v>00000</v>
      </c>
      <c r="M530" s="1">
        <f t="shared" si="233"/>
        <v>6</v>
      </c>
      <c r="N530" s="6" t="str">
        <f t="shared" si="234"/>
        <v>00</v>
      </c>
      <c r="O530" s="1">
        <f t="shared" si="235"/>
        <v>11</v>
      </c>
      <c r="P530" s="1">
        <f>IF(HEX2DEC(LEFT(E530,4))&gt;=32768,HEX2DEC(LEFT(E530,4))-65536,HEX2DEC(LEFT(E530,4)))/Codes!$N$2</f>
        <v>3.2</v>
      </c>
      <c r="Q530" s="1">
        <f>IF(HEX2DEC(RIGHT(E530,4))&gt;=32768,HEX2DEC(RIGHT(E530,4))-65536,HEX2DEC(RIGHT(E530,4)))/Codes!$N$2</f>
        <v>0</v>
      </c>
      <c r="R530" s="1">
        <f>IF(HEX2DEC(LEFT(F530,4))&gt;=32768,HEX2DEC(LEFT(F530,4))-65536,HEX2DEC(LEFT(F530,4)))/Codes!$N$2</f>
        <v>0</v>
      </c>
      <c r="S530" s="1">
        <f>IF(HEX2DEC(RIGHT(F530,4))&gt;=32768,HEX2DEC(RIGHT(F530,4))-65536,HEX2DEC(RIGHT(F530,4)))/Codes!$N$2</f>
        <v>0</v>
      </c>
      <c r="T530" s="18">
        <f t="shared" si="236"/>
        <v>361</v>
      </c>
      <c r="U530" s="1">
        <f t="shared" si="237"/>
        <v>100</v>
      </c>
      <c r="V530" s="1">
        <f t="shared" si="238"/>
        <v>0</v>
      </c>
      <c r="W530" s="1" t="str">
        <f t="shared" si="239"/>
        <v>101</v>
      </c>
      <c r="X530" s="1">
        <f t="shared" si="240"/>
        <v>3</v>
      </c>
      <c r="Y530" s="1">
        <f t="shared" si="241"/>
        <v>15</v>
      </c>
      <c r="Z530" s="1" t="str">
        <f>VLOOKUP(BIN2DEC(MID(HEX2BIN(MID(H530,3,2),8),2,5)),Codes!$E$1:$F$18,2)</f>
        <v>Slash</v>
      </c>
      <c r="AA530" s="6" t="str">
        <f t="shared" si="242"/>
        <v>0</v>
      </c>
      <c r="AB530" s="1">
        <f t="shared" si="243"/>
        <v>4</v>
      </c>
      <c r="AC530" s="1" t="str">
        <f>VLOOKUP(BIN2DEC(RIGHT(HEX2BIN(MID(H530,6,1),4),1)&amp;LEFT(HEX2BIN(MID(H530,7,1),4),1)),Codes!$K$1:$L$5,2)</f>
        <v>L</v>
      </c>
      <c r="AD530" s="1" t="str">
        <f>VLOOKUP(BIN2DEC(RIGHT(HEX2BIN(MID(H530,7,1),4),3)&amp;LEFT(HEX2BIN(MID(H530,8,1),4),2)),Codes!$H$2:$I$33,2)</f>
        <v>Slash</v>
      </c>
      <c r="AE530" s="1" t="str">
        <f t="shared" si="244"/>
        <v>1</v>
      </c>
      <c r="AF530" s="1" t="str">
        <f t="shared" si="245"/>
        <v>1</v>
      </c>
      <c r="AH530" s="6">
        <f t="shared" si="246"/>
        <v>67</v>
      </c>
    </row>
    <row r="531" spans="1:34">
      <c r="A531" s="1" t="s">
        <v>3545</v>
      </c>
      <c r="B531" s="1" t="s">
        <v>76</v>
      </c>
      <c r="C531" s="6" t="s">
        <v>1426</v>
      </c>
      <c r="D531" s="6" t="s">
        <v>1823</v>
      </c>
      <c r="E531" s="6" t="s">
        <v>307</v>
      </c>
      <c r="F531" s="6" t="s">
        <v>91</v>
      </c>
      <c r="G531" s="6" t="s">
        <v>557</v>
      </c>
      <c r="H531" s="6" t="s">
        <v>736</v>
      </c>
      <c r="J531" s="1" t="str">
        <f t="shared" si="230"/>
        <v>001011</v>
      </c>
      <c r="K531" s="1">
        <f t="shared" si="231"/>
        <v>3</v>
      </c>
      <c r="L531" s="6" t="str">
        <f t="shared" si="232"/>
        <v>00000</v>
      </c>
      <c r="M531" s="1">
        <f t="shared" si="233"/>
        <v>6</v>
      </c>
      <c r="N531" s="6" t="str">
        <f t="shared" si="234"/>
        <v>00</v>
      </c>
      <c r="O531" s="1">
        <f t="shared" si="235"/>
        <v>15</v>
      </c>
      <c r="P531" s="1">
        <f>IF(HEX2DEC(LEFT(E531,4))&gt;=32768,HEX2DEC(LEFT(E531,4))-65536,HEX2DEC(LEFT(E531,4)))/Codes!$N$2</f>
        <v>3.2</v>
      </c>
      <c r="Q531" s="1">
        <f>IF(HEX2DEC(RIGHT(E531,4))&gt;=32768,HEX2DEC(RIGHT(E531,4))-65536,HEX2DEC(RIGHT(E531,4)))/Codes!$N$2</f>
        <v>0</v>
      </c>
      <c r="R531" s="1">
        <f>IF(HEX2DEC(LEFT(F531,4))&gt;=32768,HEX2DEC(LEFT(F531,4))-65536,HEX2DEC(LEFT(F531,4)))/Codes!$N$2</f>
        <v>0</v>
      </c>
      <c r="S531" s="1">
        <f>IF(HEX2DEC(RIGHT(F531,4))&gt;=32768,HEX2DEC(RIGHT(F531,4))-65536,HEX2DEC(RIGHT(F531,4)))/Codes!$N$2</f>
        <v>0</v>
      </c>
      <c r="T531" s="18">
        <f t="shared" si="236"/>
        <v>361</v>
      </c>
      <c r="U531" s="1">
        <f t="shared" si="237"/>
        <v>100</v>
      </c>
      <c r="V531" s="1">
        <f t="shared" si="238"/>
        <v>0</v>
      </c>
      <c r="W531" s="1" t="str">
        <f t="shared" si="239"/>
        <v>101</v>
      </c>
      <c r="X531" s="1">
        <f t="shared" si="240"/>
        <v>3</v>
      </c>
      <c r="Y531" s="1">
        <f t="shared" si="241"/>
        <v>28</v>
      </c>
      <c r="Z531" s="1" t="str">
        <f>VLOOKUP(BIN2DEC(MID(HEX2BIN(MID(H531,3,2),8),2,5)),Codes!$E$1:$F$18,2)</f>
        <v>Slash</v>
      </c>
      <c r="AA531" s="6" t="str">
        <f t="shared" si="242"/>
        <v>0</v>
      </c>
      <c r="AB531" s="1">
        <f t="shared" si="243"/>
        <v>6</v>
      </c>
      <c r="AC531" s="1" t="str">
        <f>VLOOKUP(BIN2DEC(RIGHT(HEX2BIN(MID(H531,6,1),4),1)&amp;LEFT(HEX2BIN(MID(H531,7,1),4),1)),Codes!$K$1:$L$5,2)</f>
        <v>L</v>
      </c>
      <c r="AD531" s="1" t="str">
        <f>VLOOKUP(BIN2DEC(RIGHT(HEX2BIN(MID(H531,7,1),4),3)&amp;LEFT(HEX2BIN(MID(H531,8,1),4),2)),Codes!$H$2:$I$33,2)</f>
        <v>Slash</v>
      </c>
      <c r="AE531" s="1" t="str">
        <f t="shared" si="244"/>
        <v>1</v>
      </c>
      <c r="AF531" s="1" t="str">
        <f t="shared" si="245"/>
        <v>1</v>
      </c>
      <c r="AH531" s="6">
        <f t="shared" si="246"/>
        <v>67</v>
      </c>
    </row>
    <row r="532" spans="1:34">
      <c r="A532" s="1" t="s">
        <v>3546</v>
      </c>
      <c r="B532" s="1" t="s">
        <v>76</v>
      </c>
      <c r="C532" s="6" t="s">
        <v>1427</v>
      </c>
      <c r="D532" s="6" t="s">
        <v>1825</v>
      </c>
      <c r="E532" s="6" t="s">
        <v>307</v>
      </c>
      <c r="F532" s="6" t="s">
        <v>91</v>
      </c>
      <c r="G532" s="6" t="s">
        <v>557</v>
      </c>
      <c r="H532" s="6" t="s">
        <v>584</v>
      </c>
      <c r="J532" s="1" t="str">
        <f t="shared" si="230"/>
        <v>001011</v>
      </c>
      <c r="K532" s="1">
        <f t="shared" si="231"/>
        <v>3</v>
      </c>
      <c r="L532" s="6" t="str">
        <f t="shared" si="232"/>
        <v>00000</v>
      </c>
      <c r="M532" s="1">
        <f t="shared" si="233"/>
        <v>6</v>
      </c>
      <c r="N532" s="6" t="str">
        <f t="shared" si="234"/>
        <v>00</v>
      </c>
      <c r="O532" s="1">
        <f t="shared" si="235"/>
        <v>10</v>
      </c>
      <c r="P532" s="1">
        <f>IF(HEX2DEC(LEFT(E532,4))&gt;=32768,HEX2DEC(LEFT(E532,4))-65536,HEX2DEC(LEFT(E532,4)))/Codes!$N$2</f>
        <v>3.2</v>
      </c>
      <c r="Q532" s="1">
        <f>IF(HEX2DEC(RIGHT(E532,4))&gt;=32768,HEX2DEC(RIGHT(E532,4))-65536,HEX2DEC(RIGHT(E532,4)))/Codes!$N$2</f>
        <v>0</v>
      </c>
      <c r="R532" s="1">
        <f>IF(HEX2DEC(LEFT(F532,4))&gt;=32768,HEX2DEC(LEFT(F532,4))-65536,HEX2DEC(LEFT(F532,4)))/Codes!$N$2</f>
        <v>0</v>
      </c>
      <c r="S532" s="1">
        <f>IF(HEX2DEC(RIGHT(F532,4))&gt;=32768,HEX2DEC(RIGHT(F532,4))-65536,HEX2DEC(RIGHT(F532,4)))/Codes!$N$2</f>
        <v>0</v>
      </c>
      <c r="T532" s="18">
        <f t="shared" si="236"/>
        <v>361</v>
      </c>
      <c r="U532" s="1">
        <f t="shared" si="237"/>
        <v>100</v>
      </c>
      <c r="V532" s="1">
        <f t="shared" si="238"/>
        <v>0</v>
      </c>
      <c r="W532" s="1" t="str">
        <f t="shared" si="239"/>
        <v>101</v>
      </c>
      <c r="X532" s="1">
        <f t="shared" si="240"/>
        <v>3</v>
      </c>
      <c r="Y532" s="1">
        <f t="shared" si="241"/>
        <v>8</v>
      </c>
      <c r="Z532" s="1" t="str">
        <f>VLOOKUP(BIN2DEC(MID(HEX2BIN(MID(H532,3,2),8),2,5)),Codes!$E$1:$F$18,2)</f>
        <v>Slash</v>
      </c>
      <c r="AA532" s="6" t="str">
        <f t="shared" si="242"/>
        <v>0</v>
      </c>
      <c r="AB532" s="1">
        <f t="shared" si="243"/>
        <v>0</v>
      </c>
      <c r="AC532" s="1" t="str">
        <f>VLOOKUP(BIN2DEC(RIGHT(HEX2BIN(MID(H532,6,1),4),1)&amp;LEFT(HEX2BIN(MID(H532,7,1),4),1)),Codes!$K$1:$L$5,2)</f>
        <v>M</v>
      </c>
      <c r="AD532" s="1" t="str">
        <f>VLOOKUP(BIN2DEC(RIGHT(HEX2BIN(MID(H532,7,1),4),3)&amp;LEFT(HEX2BIN(MID(H532,8,1),4),2)),Codes!$H$2:$I$33,2)</f>
        <v>Slash</v>
      </c>
      <c r="AE532" s="1" t="str">
        <f t="shared" si="244"/>
        <v>1</v>
      </c>
      <c r="AF532" s="1" t="str">
        <f t="shared" si="245"/>
        <v>1</v>
      </c>
      <c r="AH532" s="6">
        <f t="shared" si="246"/>
        <v>35</v>
      </c>
    </row>
    <row r="533" spans="1:34">
      <c r="A533" s="1" t="s">
        <v>3547</v>
      </c>
      <c r="B533" s="1" t="s">
        <v>76</v>
      </c>
      <c r="C533" s="6" t="s">
        <v>1428</v>
      </c>
      <c r="D533" s="6" t="s">
        <v>1827</v>
      </c>
      <c r="E533" s="6" t="s">
        <v>307</v>
      </c>
      <c r="F533" s="6" t="s">
        <v>91</v>
      </c>
      <c r="G533" s="6" t="s">
        <v>557</v>
      </c>
      <c r="H533" s="6" t="s">
        <v>750</v>
      </c>
      <c r="J533" s="1" t="str">
        <f t="shared" si="230"/>
        <v>001011</v>
      </c>
      <c r="K533" s="1">
        <f t="shared" si="231"/>
        <v>3</v>
      </c>
      <c r="L533" s="6" t="str">
        <f t="shared" si="232"/>
        <v>00000</v>
      </c>
      <c r="M533" s="1">
        <f t="shared" si="233"/>
        <v>6</v>
      </c>
      <c r="N533" s="6" t="str">
        <f t="shared" si="234"/>
        <v>00</v>
      </c>
      <c r="O533" s="1">
        <f t="shared" si="235"/>
        <v>6</v>
      </c>
      <c r="P533" s="1">
        <f>IF(HEX2DEC(LEFT(E533,4))&gt;=32768,HEX2DEC(LEFT(E533,4))-65536,HEX2DEC(LEFT(E533,4)))/Codes!$N$2</f>
        <v>3.2</v>
      </c>
      <c r="Q533" s="1">
        <f>IF(HEX2DEC(RIGHT(E533,4))&gt;=32768,HEX2DEC(RIGHT(E533,4))-65536,HEX2DEC(RIGHT(E533,4)))/Codes!$N$2</f>
        <v>0</v>
      </c>
      <c r="R533" s="1">
        <f>IF(HEX2DEC(LEFT(F533,4))&gt;=32768,HEX2DEC(LEFT(F533,4))-65536,HEX2DEC(LEFT(F533,4)))/Codes!$N$2</f>
        <v>0</v>
      </c>
      <c r="S533" s="1">
        <f>IF(HEX2DEC(RIGHT(F533,4))&gt;=32768,HEX2DEC(RIGHT(F533,4))-65536,HEX2DEC(RIGHT(F533,4)))/Codes!$N$2</f>
        <v>0</v>
      </c>
      <c r="T533" s="18">
        <f t="shared" si="236"/>
        <v>361</v>
      </c>
      <c r="U533" s="1">
        <f t="shared" si="237"/>
        <v>100</v>
      </c>
      <c r="V533" s="1">
        <f t="shared" si="238"/>
        <v>0</v>
      </c>
      <c r="W533" s="1" t="str">
        <f t="shared" si="239"/>
        <v>101</v>
      </c>
      <c r="X533" s="1">
        <f t="shared" si="240"/>
        <v>3</v>
      </c>
      <c r="Y533" s="1">
        <f t="shared" si="241"/>
        <v>5</v>
      </c>
      <c r="Z533" s="1" t="str">
        <f>VLOOKUP(BIN2DEC(MID(HEX2BIN(MID(H533,3,2),8),2,5)),Codes!$E$1:$F$18,2)</f>
        <v>Normal</v>
      </c>
      <c r="AA533" s="6" t="str">
        <f t="shared" si="242"/>
        <v>0</v>
      </c>
      <c r="AB533" s="1">
        <f t="shared" si="243"/>
        <v>2</v>
      </c>
      <c r="AC533" s="1" t="str">
        <f>VLOOKUP(BIN2DEC(RIGHT(HEX2BIN(MID(H533,6,1),4),1)&amp;LEFT(HEX2BIN(MID(H533,7,1),4),1)),Codes!$K$1:$L$5,2)</f>
        <v>S</v>
      </c>
      <c r="AD533" s="1" t="str">
        <f>VLOOKUP(BIN2DEC(RIGHT(HEX2BIN(MID(H533,7,1),4),3)&amp;LEFT(HEX2BIN(MID(H533,8,1),4),2)),Codes!$H$2:$I$33,2)</f>
        <v>Bat</v>
      </c>
      <c r="AE533" s="1" t="str">
        <f t="shared" si="244"/>
        <v>1</v>
      </c>
      <c r="AF533" s="1" t="str">
        <f t="shared" si="245"/>
        <v>1</v>
      </c>
      <c r="AH533" s="6">
        <f t="shared" si="246"/>
        <v>5</v>
      </c>
    </row>
    <row r="534" spans="1:34">
      <c r="A534" s="1" t="s">
        <v>3548</v>
      </c>
      <c r="B534" s="1" t="s">
        <v>76</v>
      </c>
      <c r="C534" s="6" t="s">
        <v>1429</v>
      </c>
      <c r="D534" s="6" t="s">
        <v>1825</v>
      </c>
      <c r="E534" s="6" t="s">
        <v>307</v>
      </c>
      <c r="F534" s="6" t="s">
        <v>91</v>
      </c>
      <c r="G534" s="6" t="s">
        <v>557</v>
      </c>
      <c r="H534" s="6" t="s">
        <v>586</v>
      </c>
      <c r="J534" s="1" t="str">
        <f t="shared" si="230"/>
        <v>001011</v>
      </c>
      <c r="K534" s="1">
        <f t="shared" si="231"/>
        <v>3</v>
      </c>
      <c r="L534" s="6" t="str">
        <f t="shared" si="232"/>
        <v>00000</v>
      </c>
      <c r="M534" s="1">
        <f t="shared" si="233"/>
        <v>6</v>
      </c>
      <c r="N534" s="6" t="str">
        <f t="shared" si="234"/>
        <v>00</v>
      </c>
      <c r="O534" s="1">
        <f t="shared" si="235"/>
        <v>10</v>
      </c>
      <c r="P534" s="1">
        <f>IF(HEX2DEC(LEFT(E534,4))&gt;=32768,HEX2DEC(LEFT(E534,4))-65536,HEX2DEC(LEFT(E534,4)))/Codes!$N$2</f>
        <v>3.2</v>
      </c>
      <c r="Q534" s="1">
        <f>IF(HEX2DEC(RIGHT(E534,4))&gt;=32768,HEX2DEC(RIGHT(E534,4))-65536,HEX2DEC(RIGHT(E534,4)))/Codes!$N$2</f>
        <v>0</v>
      </c>
      <c r="R534" s="1">
        <f>IF(HEX2DEC(LEFT(F534,4))&gt;=32768,HEX2DEC(LEFT(F534,4))-65536,HEX2DEC(LEFT(F534,4)))/Codes!$N$2</f>
        <v>0</v>
      </c>
      <c r="S534" s="1">
        <f>IF(HEX2DEC(RIGHT(F534,4))&gt;=32768,HEX2DEC(RIGHT(F534,4))-65536,HEX2DEC(RIGHT(F534,4)))/Codes!$N$2</f>
        <v>0</v>
      </c>
      <c r="T534" s="18">
        <f t="shared" si="236"/>
        <v>361</v>
      </c>
      <c r="U534" s="1">
        <f t="shared" si="237"/>
        <v>100</v>
      </c>
      <c r="V534" s="1">
        <f t="shared" si="238"/>
        <v>0</v>
      </c>
      <c r="W534" s="1" t="str">
        <f t="shared" si="239"/>
        <v>101</v>
      </c>
      <c r="X534" s="1">
        <f t="shared" si="240"/>
        <v>3</v>
      </c>
      <c r="Y534" s="1">
        <f t="shared" si="241"/>
        <v>8</v>
      </c>
      <c r="Z534" s="1" t="str">
        <f>VLOOKUP(BIN2DEC(MID(HEX2BIN(MID(H534,3,2),8),2,5)),Codes!$E$1:$F$18,2)</f>
        <v>Normal</v>
      </c>
      <c r="AA534" s="6" t="str">
        <f t="shared" si="242"/>
        <v>0</v>
      </c>
      <c r="AB534" s="1">
        <f t="shared" si="243"/>
        <v>4</v>
      </c>
      <c r="AC534" s="1" t="str">
        <f>VLOOKUP(BIN2DEC(RIGHT(HEX2BIN(MID(H534,6,1),4),1)&amp;LEFT(HEX2BIN(MID(H534,7,1),4),1)),Codes!$K$1:$L$5,2)</f>
        <v>M</v>
      </c>
      <c r="AD534" s="1" t="str">
        <f>VLOOKUP(BIN2DEC(RIGHT(HEX2BIN(MID(H534,7,1),4),3)&amp;LEFT(HEX2BIN(MID(H534,8,1),4),2)),Codes!$H$2:$I$33,2)</f>
        <v>Bat</v>
      </c>
      <c r="AE534" s="1" t="str">
        <f t="shared" si="244"/>
        <v>1</v>
      </c>
      <c r="AF534" s="1" t="str">
        <f t="shared" si="245"/>
        <v>1</v>
      </c>
      <c r="AH534" s="6">
        <f t="shared" si="246"/>
        <v>37</v>
      </c>
    </row>
    <row r="535" spans="1:34">
      <c r="A535" s="1" t="s">
        <v>3549</v>
      </c>
      <c r="B535" s="1" t="s">
        <v>76</v>
      </c>
      <c r="C535" s="6" t="s">
        <v>1430</v>
      </c>
      <c r="D535" s="6" t="s">
        <v>1830</v>
      </c>
      <c r="E535" s="6" t="s">
        <v>307</v>
      </c>
      <c r="F535" s="6" t="s">
        <v>91</v>
      </c>
      <c r="G535" s="6" t="s">
        <v>1831</v>
      </c>
      <c r="H535" s="6" t="s">
        <v>1832</v>
      </c>
      <c r="J535" s="1" t="str">
        <f t="shared" si="230"/>
        <v>001011</v>
      </c>
      <c r="K535" s="1">
        <f t="shared" si="231"/>
        <v>3</v>
      </c>
      <c r="L535" s="6" t="str">
        <f t="shared" si="232"/>
        <v>00000</v>
      </c>
      <c r="M535" s="1">
        <f t="shared" si="233"/>
        <v>6</v>
      </c>
      <c r="N535" s="6" t="str">
        <f t="shared" si="234"/>
        <v>00</v>
      </c>
      <c r="O535" s="1">
        <f t="shared" si="235"/>
        <v>8</v>
      </c>
      <c r="P535" s="1">
        <f>IF(HEX2DEC(LEFT(E535,4))&gt;=32768,HEX2DEC(LEFT(E535,4))-65536,HEX2DEC(LEFT(E535,4)))/Codes!$N$2</f>
        <v>3.2</v>
      </c>
      <c r="Q535" s="1">
        <f>IF(HEX2DEC(RIGHT(E535,4))&gt;=32768,HEX2DEC(RIGHT(E535,4))-65536,HEX2DEC(RIGHT(E535,4)))/Codes!$N$2</f>
        <v>0</v>
      </c>
      <c r="R535" s="1">
        <f>IF(HEX2DEC(LEFT(F535,4))&gt;=32768,HEX2DEC(LEFT(F535,4))-65536,HEX2DEC(LEFT(F535,4)))/Codes!$N$2</f>
        <v>0</v>
      </c>
      <c r="S535" s="1">
        <f>IF(HEX2DEC(RIGHT(F535,4))&gt;=32768,HEX2DEC(RIGHT(F535,4))-65536,HEX2DEC(RIGHT(F535,4)))/Codes!$N$2</f>
        <v>0</v>
      </c>
      <c r="T535" s="18">
        <f t="shared" si="236"/>
        <v>361</v>
      </c>
      <c r="U535" s="1">
        <f t="shared" si="237"/>
        <v>105</v>
      </c>
      <c r="V535" s="1">
        <f t="shared" si="238"/>
        <v>0</v>
      </c>
      <c r="W535" s="1" t="str">
        <f t="shared" si="239"/>
        <v>101</v>
      </c>
      <c r="X535" s="1">
        <f t="shared" si="240"/>
        <v>3</v>
      </c>
      <c r="Y535" s="1">
        <f t="shared" si="241"/>
        <v>200</v>
      </c>
      <c r="Z535" s="1" t="str">
        <f>VLOOKUP(BIN2DEC(MID(HEX2BIN(MID(H535,3,2),8),2,5)),Codes!$E$1:$F$18,2)</f>
        <v>Normal</v>
      </c>
      <c r="AA535" s="6" t="str">
        <f t="shared" si="242"/>
        <v>0</v>
      </c>
      <c r="AB535" s="1">
        <f t="shared" si="243"/>
        <v>4</v>
      </c>
      <c r="AC535" s="1" t="str">
        <f>VLOOKUP(BIN2DEC(RIGHT(HEX2BIN(MID(H535,6,1),4),1)&amp;LEFT(HEX2BIN(MID(H535,7,1),4),1)),Codes!$K$1:$L$5,2)</f>
        <v>M</v>
      </c>
      <c r="AD535" s="1" t="str">
        <f>VLOOKUP(BIN2DEC(RIGHT(HEX2BIN(MID(H535,7,1),4),3)&amp;LEFT(HEX2BIN(MID(H535,8,1),4),2)),Codes!$H$2:$I$33,2)</f>
        <v>Bat</v>
      </c>
      <c r="AE535" s="1" t="str">
        <f t="shared" si="244"/>
        <v>1</v>
      </c>
      <c r="AF535" s="1" t="str">
        <f t="shared" si="245"/>
        <v>1</v>
      </c>
      <c r="AH535" s="6">
        <f t="shared" si="246"/>
        <v>37</v>
      </c>
    </row>
    <row r="536" spans="1:34">
      <c r="A536" s="1" t="s">
        <v>3550</v>
      </c>
      <c r="B536" s="1" t="s">
        <v>76</v>
      </c>
      <c r="C536" s="6" t="s">
        <v>1431</v>
      </c>
      <c r="D536" s="6" t="s">
        <v>1825</v>
      </c>
      <c r="E536" s="6" t="s">
        <v>307</v>
      </c>
      <c r="F536" s="6" t="s">
        <v>91</v>
      </c>
      <c r="G536" s="6" t="s">
        <v>557</v>
      </c>
      <c r="H536" s="6" t="s">
        <v>586</v>
      </c>
      <c r="J536" s="1" t="str">
        <f t="shared" si="230"/>
        <v>001011</v>
      </c>
      <c r="K536" s="1">
        <f t="shared" si="231"/>
        <v>3</v>
      </c>
      <c r="L536" s="6" t="str">
        <f t="shared" si="232"/>
        <v>00000</v>
      </c>
      <c r="M536" s="1">
        <f t="shared" si="233"/>
        <v>6</v>
      </c>
      <c r="N536" s="6" t="str">
        <f t="shared" si="234"/>
        <v>00</v>
      </c>
      <c r="O536" s="1">
        <f t="shared" si="235"/>
        <v>10</v>
      </c>
      <c r="P536" s="1">
        <f>IF(HEX2DEC(LEFT(E536,4))&gt;=32768,HEX2DEC(LEFT(E536,4))-65536,HEX2DEC(LEFT(E536,4)))/Codes!$N$2</f>
        <v>3.2</v>
      </c>
      <c r="Q536" s="1">
        <f>IF(HEX2DEC(RIGHT(E536,4))&gt;=32768,HEX2DEC(RIGHT(E536,4))-65536,HEX2DEC(RIGHT(E536,4)))/Codes!$N$2</f>
        <v>0</v>
      </c>
      <c r="R536" s="1">
        <f>IF(HEX2DEC(LEFT(F536,4))&gt;=32768,HEX2DEC(LEFT(F536,4))-65536,HEX2DEC(LEFT(F536,4)))/Codes!$N$2</f>
        <v>0</v>
      </c>
      <c r="S536" s="1">
        <f>IF(HEX2DEC(RIGHT(F536,4))&gt;=32768,HEX2DEC(RIGHT(F536,4))-65536,HEX2DEC(RIGHT(F536,4)))/Codes!$N$2</f>
        <v>0</v>
      </c>
      <c r="T536" s="18">
        <f t="shared" si="236"/>
        <v>361</v>
      </c>
      <c r="U536" s="1">
        <f t="shared" si="237"/>
        <v>100</v>
      </c>
      <c r="V536" s="1">
        <f t="shared" si="238"/>
        <v>0</v>
      </c>
      <c r="W536" s="1" t="str">
        <f t="shared" si="239"/>
        <v>101</v>
      </c>
      <c r="X536" s="1">
        <f t="shared" si="240"/>
        <v>3</v>
      </c>
      <c r="Y536" s="1">
        <f t="shared" si="241"/>
        <v>8</v>
      </c>
      <c r="Z536" s="1" t="str">
        <f>VLOOKUP(BIN2DEC(MID(HEX2BIN(MID(H536,3,2),8),2,5)),Codes!$E$1:$F$18,2)</f>
        <v>Normal</v>
      </c>
      <c r="AA536" s="6" t="str">
        <f t="shared" si="242"/>
        <v>0</v>
      </c>
      <c r="AB536" s="1">
        <f t="shared" si="243"/>
        <v>4</v>
      </c>
      <c r="AC536" s="1" t="str">
        <f>VLOOKUP(BIN2DEC(RIGHT(HEX2BIN(MID(H536,6,1),4),1)&amp;LEFT(HEX2BIN(MID(H536,7,1),4),1)),Codes!$K$1:$L$5,2)</f>
        <v>M</v>
      </c>
      <c r="AD536" s="1" t="str">
        <f>VLOOKUP(BIN2DEC(RIGHT(HEX2BIN(MID(H536,7,1),4),3)&amp;LEFT(HEX2BIN(MID(H536,8,1),4),2)),Codes!$H$2:$I$33,2)</f>
        <v>Bat</v>
      </c>
      <c r="AE536" s="1" t="str">
        <f t="shared" si="244"/>
        <v>1</v>
      </c>
      <c r="AF536" s="1" t="str">
        <f t="shared" si="245"/>
        <v>1</v>
      </c>
      <c r="AH536" s="6">
        <f t="shared" si="246"/>
        <v>37</v>
      </c>
    </row>
    <row r="537" spans="1:34">
      <c r="A537" s="1" t="s">
        <v>3551</v>
      </c>
      <c r="B537" s="1" t="s">
        <v>76</v>
      </c>
      <c r="C537" s="6" t="s">
        <v>1870</v>
      </c>
      <c r="D537" s="6" t="s">
        <v>1827</v>
      </c>
      <c r="E537" s="6" t="s">
        <v>307</v>
      </c>
      <c r="F537" s="6" t="s">
        <v>91</v>
      </c>
      <c r="G537" s="6" t="s">
        <v>629</v>
      </c>
      <c r="H537" s="6" t="s">
        <v>630</v>
      </c>
      <c r="J537" s="1" t="str">
        <f t="shared" si="230"/>
        <v>001011</v>
      </c>
      <c r="K537" s="1">
        <f t="shared" si="231"/>
        <v>3</v>
      </c>
      <c r="L537" s="6" t="str">
        <f t="shared" si="232"/>
        <v>00000</v>
      </c>
      <c r="M537" s="1">
        <f t="shared" si="233"/>
        <v>6</v>
      </c>
      <c r="N537" s="6" t="str">
        <f t="shared" si="234"/>
        <v>00</v>
      </c>
      <c r="O537" s="1">
        <f t="shared" si="235"/>
        <v>6</v>
      </c>
      <c r="P537" s="1">
        <f>IF(HEX2DEC(LEFT(E537,4))&gt;=32768,HEX2DEC(LEFT(E537,4))-65536,HEX2DEC(LEFT(E537,4)))/Codes!$N$2</f>
        <v>3.2</v>
      </c>
      <c r="Q537" s="1">
        <f>IF(HEX2DEC(RIGHT(E537,4))&gt;=32768,HEX2DEC(RIGHT(E537,4))-65536,HEX2DEC(RIGHT(E537,4)))/Codes!$N$2</f>
        <v>0</v>
      </c>
      <c r="R537" s="1">
        <f>IF(HEX2DEC(LEFT(F537,4))&gt;=32768,HEX2DEC(LEFT(F537,4))-65536,HEX2DEC(LEFT(F537,4)))/Codes!$N$2</f>
        <v>0</v>
      </c>
      <c r="S537" s="1">
        <f>IF(HEX2DEC(RIGHT(F537,4))&gt;=32768,HEX2DEC(RIGHT(F537,4))-65536,HEX2DEC(RIGHT(F537,4)))/Codes!$N$2</f>
        <v>0</v>
      </c>
      <c r="T537" s="18">
        <f t="shared" si="236"/>
        <v>60</v>
      </c>
      <c r="U537" s="1">
        <f t="shared" si="237"/>
        <v>100</v>
      </c>
      <c r="V537" s="1">
        <f t="shared" si="238"/>
        <v>0</v>
      </c>
      <c r="W537" s="1" t="str">
        <f t="shared" si="239"/>
        <v>101</v>
      </c>
      <c r="X537" s="1">
        <f t="shared" si="240"/>
        <v>3</v>
      </c>
      <c r="Y537" s="1">
        <f t="shared" si="241"/>
        <v>5</v>
      </c>
      <c r="Z537" s="1" t="str">
        <f>VLOOKUP(BIN2DEC(MID(HEX2BIN(MID(H537,3,2),8),2,5)),Codes!$E$1:$F$18,2)</f>
        <v>Slash</v>
      </c>
      <c r="AA537" s="6" t="str">
        <f t="shared" si="242"/>
        <v>0</v>
      </c>
      <c r="AB537" s="1">
        <f t="shared" si="243"/>
        <v>2</v>
      </c>
      <c r="AC537" s="1" t="str">
        <f>VLOOKUP(BIN2DEC(RIGHT(HEX2BIN(MID(H537,6,1),4),1)&amp;LEFT(HEX2BIN(MID(H537,7,1),4),1)),Codes!$K$1:$L$5,2)</f>
        <v>M</v>
      </c>
      <c r="AD537" s="1" t="str">
        <f>VLOOKUP(BIN2DEC(RIGHT(HEX2BIN(MID(H537,7,1),4),3)&amp;LEFT(HEX2BIN(MID(H537,8,1),4),2)),Codes!$H$2:$I$33,2)</f>
        <v>Kick</v>
      </c>
      <c r="AE537" s="1" t="str">
        <f t="shared" si="244"/>
        <v>1</v>
      </c>
      <c r="AF537" s="1" t="str">
        <f t="shared" si="245"/>
        <v>1</v>
      </c>
      <c r="AH537" s="6">
        <f t="shared" si="246"/>
        <v>34</v>
      </c>
    </row>
    <row r="538" spans="1:34">
      <c r="A538" s="1" t="s">
        <v>3552</v>
      </c>
      <c r="B538" s="1" t="s">
        <v>76</v>
      </c>
      <c r="C538" s="6" t="s">
        <v>1871</v>
      </c>
      <c r="D538" s="6" t="s">
        <v>1836</v>
      </c>
      <c r="E538" s="6" t="s">
        <v>307</v>
      </c>
      <c r="F538" s="6" t="s">
        <v>91</v>
      </c>
      <c r="G538" s="6" t="s">
        <v>629</v>
      </c>
      <c r="H538" s="6" t="s">
        <v>633</v>
      </c>
      <c r="J538" s="1" t="str">
        <f t="shared" si="230"/>
        <v>001011</v>
      </c>
      <c r="K538" s="1">
        <f t="shared" si="231"/>
        <v>3</v>
      </c>
      <c r="L538" s="6" t="str">
        <f t="shared" si="232"/>
        <v>00000</v>
      </c>
      <c r="M538" s="1">
        <f t="shared" si="233"/>
        <v>6</v>
      </c>
      <c r="N538" s="6" t="str">
        <f t="shared" si="234"/>
        <v>00</v>
      </c>
      <c r="O538" s="1">
        <f t="shared" si="235"/>
        <v>13</v>
      </c>
      <c r="P538" s="1">
        <f>IF(HEX2DEC(LEFT(E538,4))&gt;=32768,HEX2DEC(LEFT(E538,4))-65536,HEX2DEC(LEFT(E538,4)))/Codes!$N$2</f>
        <v>3.2</v>
      </c>
      <c r="Q538" s="1">
        <f>IF(HEX2DEC(RIGHT(E538,4))&gt;=32768,HEX2DEC(RIGHT(E538,4))-65536,HEX2DEC(RIGHT(E538,4)))/Codes!$N$2</f>
        <v>0</v>
      </c>
      <c r="R538" s="1">
        <f>IF(HEX2DEC(LEFT(F538,4))&gt;=32768,HEX2DEC(LEFT(F538,4))-65536,HEX2DEC(LEFT(F538,4)))/Codes!$N$2</f>
        <v>0</v>
      </c>
      <c r="S538" s="1">
        <f>IF(HEX2DEC(RIGHT(F538,4))&gt;=32768,HEX2DEC(RIGHT(F538,4))-65536,HEX2DEC(RIGHT(F538,4)))/Codes!$N$2</f>
        <v>0</v>
      </c>
      <c r="T538" s="18">
        <f t="shared" si="236"/>
        <v>60</v>
      </c>
      <c r="U538" s="1">
        <f t="shared" si="237"/>
        <v>100</v>
      </c>
      <c r="V538" s="1">
        <f t="shared" si="238"/>
        <v>0</v>
      </c>
      <c r="W538" s="1" t="str">
        <f t="shared" si="239"/>
        <v>101</v>
      </c>
      <c r="X538" s="1">
        <f t="shared" si="240"/>
        <v>3</v>
      </c>
      <c r="Y538" s="1">
        <f t="shared" si="241"/>
        <v>10</v>
      </c>
      <c r="Z538" s="1" t="str">
        <f>VLOOKUP(BIN2DEC(MID(HEX2BIN(MID(H538,3,2),8),2,5)),Codes!$E$1:$F$18,2)</f>
        <v>Slash</v>
      </c>
      <c r="AA538" s="6" t="str">
        <f t="shared" si="242"/>
        <v>0</v>
      </c>
      <c r="AB538" s="1">
        <f t="shared" si="243"/>
        <v>4</v>
      </c>
      <c r="AC538" s="1" t="str">
        <f>VLOOKUP(BIN2DEC(RIGHT(HEX2BIN(MID(H538,6,1),4),1)&amp;LEFT(HEX2BIN(MID(H538,7,1),4),1)),Codes!$K$1:$L$5,2)</f>
        <v>L</v>
      </c>
      <c r="AD538" s="1" t="str">
        <f>VLOOKUP(BIN2DEC(RIGHT(HEX2BIN(MID(H538,7,1),4),3)&amp;LEFT(HEX2BIN(MID(H538,8,1),4),2)),Codes!$H$2:$I$33,2)</f>
        <v>Kick</v>
      </c>
      <c r="AE538" s="1" t="str">
        <f t="shared" si="244"/>
        <v>1</v>
      </c>
      <c r="AF538" s="1" t="str">
        <f t="shared" si="245"/>
        <v>1</v>
      </c>
      <c r="AH538" s="6">
        <f t="shared" si="246"/>
        <v>66</v>
      </c>
    </row>
    <row r="539" spans="1:34">
      <c r="A539" s="1" t="s">
        <v>3553</v>
      </c>
      <c r="B539" s="1" t="s">
        <v>76</v>
      </c>
      <c r="C539" s="6" t="s">
        <v>1872</v>
      </c>
      <c r="D539" s="6" t="s">
        <v>1838</v>
      </c>
      <c r="E539" s="6" t="s">
        <v>307</v>
      </c>
      <c r="F539" s="6" t="s">
        <v>91</v>
      </c>
      <c r="G539" s="6" t="s">
        <v>629</v>
      </c>
      <c r="H539" s="6" t="s">
        <v>785</v>
      </c>
      <c r="J539" s="1" t="str">
        <f t="shared" si="230"/>
        <v>001011</v>
      </c>
      <c r="K539" s="1">
        <f t="shared" si="231"/>
        <v>3</v>
      </c>
      <c r="L539" s="6" t="str">
        <f t="shared" si="232"/>
        <v>00000</v>
      </c>
      <c r="M539" s="1">
        <f t="shared" si="233"/>
        <v>6</v>
      </c>
      <c r="N539" s="6" t="str">
        <f t="shared" si="234"/>
        <v>00</v>
      </c>
      <c r="O539" s="1">
        <f t="shared" si="235"/>
        <v>18</v>
      </c>
      <c r="P539" s="1">
        <f>IF(HEX2DEC(LEFT(E539,4))&gt;=32768,HEX2DEC(LEFT(E539,4))-65536,HEX2DEC(LEFT(E539,4)))/Codes!$N$2</f>
        <v>3.2</v>
      </c>
      <c r="Q539" s="1">
        <f>IF(HEX2DEC(RIGHT(E539,4))&gt;=32768,HEX2DEC(RIGHT(E539,4))-65536,HEX2DEC(RIGHT(E539,4)))/Codes!$N$2</f>
        <v>0</v>
      </c>
      <c r="R539" s="1">
        <f>IF(HEX2DEC(LEFT(F539,4))&gt;=32768,HEX2DEC(LEFT(F539,4))-65536,HEX2DEC(LEFT(F539,4)))/Codes!$N$2</f>
        <v>0</v>
      </c>
      <c r="S539" s="1">
        <f>IF(HEX2DEC(RIGHT(F539,4))&gt;=32768,HEX2DEC(RIGHT(F539,4))-65536,HEX2DEC(RIGHT(F539,4)))/Codes!$N$2</f>
        <v>0</v>
      </c>
      <c r="T539" s="18">
        <f t="shared" si="236"/>
        <v>60</v>
      </c>
      <c r="U539" s="1">
        <f t="shared" si="237"/>
        <v>100</v>
      </c>
      <c r="V539" s="1">
        <f t="shared" si="238"/>
        <v>0</v>
      </c>
      <c r="W539" s="1" t="str">
        <f t="shared" si="239"/>
        <v>101</v>
      </c>
      <c r="X539" s="1">
        <f t="shared" si="240"/>
        <v>3</v>
      </c>
      <c r="Y539" s="1">
        <f t="shared" si="241"/>
        <v>24</v>
      </c>
      <c r="Z539" s="1" t="str">
        <f>VLOOKUP(BIN2DEC(MID(HEX2BIN(MID(H539,3,2),8),2,5)),Codes!$E$1:$F$18,2)</f>
        <v>Slash</v>
      </c>
      <c r="AA539" s="6" t="str">
        <f t="shared" si="242"/>
        <v>0</v>
      </c>
      <c r="AB539" s="1">
        <f t="shared" si="243"/>
        <v>6</v>
      </c>
      <c r="AC539" s="1" t="str">
        <f>VLOOKUP(BIN2DEC(RIGHT(HEX2BIN(MID(H539,6,1),4),1)&amp;LEFT(HEX2BIN(MID(H539,7,1),4),1)),Codes!$K$1:$L$5,2)</f>
        <v>L</v>
      </c>
      <c r="AD539" s="1" t="str">
        <f>VLOOKUP(BIN2DEC(RIGHT(HEX2BIN(MID(H539,7,1),4),3)&amp;LEFT(HEX2BIN(MID(H539,8,1),4),2)),Codes!$H$2:$I$33,2)</f>
        <v>Kick</v>
      </c>
      <c r="AE539" s="1" t="str">
        <f t="shared" si="244"/>
        <v>1</v>
      </c>
      <c r="AF539" s="1" t="str">
        <f t="shared" si="245"/>
        <v>1</v>
      </c>
      <c r="AH539" s="6">
        <f t="shared" si="246"/>
        <v>66</v>
      </c>
    </row>
    <row r="540" spans="1:34">
      <c r="A540" s="1" t="s">
        <v>3554</v>
      </c>
      <c r="B540" s="1" t="s">
        <v>76</v>
      </c>
      <c r="C540" s="6" t="s">
        <v>1873</v>
      </c>
      <c r="D540" s="6" t="s">
        <v>1821</v>
      </c>
      <c r="E540" s="6" t="s">
        <v>307</v>
      </c>
      <c r="F540" s="6" t="s">
        <v>91</v>
      </c>
      <c r="G540" s="6" t="s">
        <v>629</v>
      </c>
      <c r="H540" s="6" t="s">
        <v>647</v>
      </c>
      <c r="J540" s="1" t="str">
        <f t="shared" si="230"/>
        <v>001011</v>
      </c>
      <c r="K540" s="1">
        <f t="shared" si="231"/>
        <v>3</v>
      </c>
      <c r="L540" s="6" t="str">
        <f t="shared" si="232"/>
        <v>00000</v>
      </c>
      <c r="M540" s="1">
        <f t="shared" si="233"/>
        <v>6</v>
      </c>
      <c r="N540" s="6" t="str">
        <f t="shared" si="234"/>
        <v>00</v>
      </c>
      <c r="O540" s="1">
        <f t="shared" si="235"/>
        <v>11</v>
      </c>
      <c r="P540" s="1">
        <f>IF(HEX2DEC(LEFT(E540,4))&gt;=32768,HEX2DEC(LEFT(E540,4))-65536,HEX2DEC(LEFT(E540,4)))/Codes!$N$2</f>
        <v>3.2</v>
      </c>
      <c r="Q540" s="1">
        <f>IF(HEX2DEC(RIGHT(E540,4))&gt;=32768,HEX2DEC(RIGHT(E540,4))-65536,HEX2DEC(RIGHT(E540,4)))/Codes!$N$2</f>
        <v>0</v>
      </c>
      <c r="R540" s="1">
        <f>IF(HEX2DEC(LEFT(F540,4))&gt;=32768,HEX2DEC(LEFT(F540,4))-65536,HEX2DEC(LEFT(F540,4)))/Codes!$N$2</f>
        <v>0</v>
      </c>
      <c r="S540" s="1">
        <f>IF(HEX2DEC(RIGHT(F540,4))&gt;=32768,HEX2DEC(RIGHT(F540,4))-65536,HEX2DEC(RIGHT(F540,4)))/Codes!$N$2</f>
        <v>0</v>
      </c>
      <c r="T540" s="18">
        <f t="shared" si="236"/>
        <v>60</v>
      </c>
      <c r="U540" s="1">
        <f t="shared" si="237"/>
        <v>100</v>
      </c>
      <c r="V540" s="1">
        <f t="shared" si="238"/>
        <v>0</v>
      </c>
      <c r="W540" s="1" t="str">
        <f t="shared" si="239"/>
        <v>101</v>
      </c>
      <c r="X540" s="1">
        <f t="shared" si="240"/>
        <v>3</v>
      </c>
      <c r="Y540" s="1">
        <f t="shared" si="241"/>
        <v>8</v>
      </c>
      <c r="Z540" s="1" t="str">
        <f>VLOOKUP(BIN2DEC(MID(HEX2BIN(MID(H540,3,2),8),2,5)),Codes!$E$1:$F$18,2)</f>
        <v>Slash</v>
      </c>
      <c r="AA540" s="6" t="str">
        <f t="shared" si="242"/>
        <v>0</v>
      </c>
      <c r="AB540" s="1">
        <f t="shared" si="243"/>
        <v>0</v>
      </c>
      <c r="AC540" s="1" t="str">
        <f>VLOOKUP(BIN2DEC(RIGHT(HEX2BIN(MID(H540,6,1),4),1)&amp;LEFT(HEX2BIN(MID(H540,7,1),4),1)),Codes!$K$1:$L$5,2)</f>
        <v>L</v>
      </c>
      <c r="AD540" s="1" t="str">
        <f>VLOOKUP(BIN2DEC(RIGHT(HEX2BIN(MID(H540,7,1),4),3)&amp;LEFT(HEX2BIN(MID(H540,8,1),4),2)),Codes!$H$2:$I$33,2)</f>
        <v>Kick</v>
      </c>
      <c r="AE540" s="1" t="str">
        <f t="shared" si="244"/>
        <v>1</v>
      </c>
      <c r="AF540" s="1" t="str">
        <f t="shared" si="245"/>
        <v>1</v>
      </c>
      <c r="AH540" s="6">
        <f t="shared" si="246"/>
        <v>66</v>
      </c>
    </row>
    <row r="541" spans="1:34">
      <c r="A541" s="1" t="s">
        <v>3555</v>
      </c>
      <c r="B541" s="1" t="s">
        <v>76</v>
      </c>
      <c r="C541" s="6" t="s">
        <v>817</v>
      </c>
      <c r="D541" s="6" t="s">
        <v>1841</v>
      </c>
      <c r="E541" s="6" t="s">
        <v>307</v>
      </c>
      <c r="F541" s="6" t="s">
        <v>91</v>
      </c>
      <c r="G541" s="6" t="s">
        <v>650</v>
      </c>
      <c r="H541" s="6" t="s">
        <v>651</v>
      </c>
      <c r="J541" s="1" t="str">
        <f t="shared" si="230"/>
        <v>001011</v>
      </c>
      <c r="K541" s="1">
        <f t="shared" si="231"/>
        <v>3</v>
      </c>
      <c r="L541" s="6" t="str">
        <f t="shared" si="232"/>
        <v>00000</v>
      </c>
      <c r="M541" s="1">
        <f t="shared" si="233"/>
        <v>6</v>
      </c>
      <c r="N541" s="6" t="str">
        <f t="shared" si="234"/>
        <v>00</v>
      </c>
      <c r="O541" s="1">
        <f t="shared" si="235"/>
        <v>2</v>
      </c>
      <c r="P541" s="1">
        <f>IF(HEX2DEC(LEFT(E541,4))&gt;=32768,HEX2DEC(LEFT(E541,4))-65536,HEX2DEC(LEFT(E541,4)))/Codes!$N$2</f>
        <v>3.2</v>
      </c>
      <c r="Q541" s="1">
        <f>IF(HEX2DEC(RIGHT(E541,4))&gt;=32768,HEX2DEC(RIGHT(E541,4))-65536,HEX2DEC(RIGHT(E541,4)))/Codes!$N$2</f>
        <v>0</v>
      </c>
      <c r="R541" s="1">
        <f>IF(HEX2DEC(LEFT(F541,4))&gt;=32768,HEX2DEC(LEFT(F541,4))-65536,HEX2DEC(LEFT(F541,4)))/Codes!$N$2</f>
        <v>0</v>
      </c>
      <c r="S541" s="1">
        <f>IF(HEX2DEC(RIGHT(F541,4))&gt;=32768,HEX2DEC(RIGHT(F541,4))-65536,HEX2DEC(RIGHT(F541,4)))/Codes!$N$2</f>
        <v>0</v>
      </c>
      <c r="T541" s="18">
        <f t="shared" si="236"/>
        <v>174</v>
      </c>
      <c r="U541" s="1">
        <f t="shared" si="237"/>
        <v>100</v>
      </c>
      <c r="V541" s="1">
        <f t="shared" si="238"/>
        <v>9</v>
      </c>
      <c r="W541" s="1" t="str">
        <f t="shared" si="239"/>
        <v>101</v>
      </c>
      <c r="X541" s="1">
        <f t="shared" si="240"/>
        <v>3</v>
      </c>
      <c r="Y541" s="1">
        <f t="shared" si="241"/>
        <v>0</v>
      </c>
      <c r="Z541" s="1" t="str">
        <f>VLOOKUP(BIN2DEC(MID(HEX2BIN(MID(H541,3,2),8),2,5)),Codes!$E$1:$F$18,2)</f>
        <v>Normal</v>
      </c>
      <c r="AA541" s="6" t="str">
        <f t="shared" si="242"/>
        <v>0</v>
      </c>
      <c r="AB541" s="1">
        <f t="shared" si="243"/>
        <v>10</v>
      </c>
      <c r="AC541" s="1" t="str">
        <f>VLOOKUP(BIN2DEC(RIGHT(HEX2BIN(MID(H541,6,1),4),1)&amp;LEFT(HEX2BIN(MID(H541,7,1),4),1)),Codes!$K$1:$L$5,2)</f>
        <v>L</v>
      </c>
      <c r="AD541" s="1" t="str">
        <f>VLOOKUP(BIN2DEC(RIGHT(HEX2BIN(MID(H541,7,1),4),3)&amp;LEFT(HEX2BIN(MID(H541,8,1),4),2)),Codes!$H$2:$I$33,2)</f>
        <v>Paper</v>
      </c>
      <c r="AE541" s="1" t="str">
        <f t="shared" si="244"/>
        <v>1</v>
      </c>
      <c r="AF541" s="1" t="str">
        <f t="shared" si="245"/>
        <v>1</v>
      </c>
      <c r="AH541" s="6">
        <f t="shared" si="246"/>
        <v>70</v>
      </c>
    </row>
    <row r="542" spans="1:34">
      <c r="A542" s="1" t="s">
        <v>3556</v>
      </c>
      <c r="B542" s="1" t="s">
        <v>76</v>
      </c>
      <c r="C542" s="6" t="s">
        <v>818</v>
      </c>
      <c r="D542" s="6" t="s">
        <v>1819</v>
      </c>
      <c r="E542" s="6" t="s">
        <v>307</v>
      </c>
      <c r="F542" s="6" t="s">
        <v>91</v>
      </c>
      <c r="G542" s="6" t="s">
        <v>654</v>
      </c>
      <c r="H542" s="6" t="s">
        <v>655</v>
      </c>
      <c r="J542" s="1" t="str">
        <f t="shared" si="230"/>
        <v>001011</v>
      </c>
      <c r="K542" s="1">
        <f t="shared" si="231"/>
        <v>3</v>
      </c>
      <c r="L542" s="6" t="str">
        <f t="shared" si="232"/>
        <v>00000</v>
      </c>
      <c r="M542" s="1">
        <f t="shared" si="233"/>
        <v>6</v>
      </c>
      <c r="N542" s="6" t="str">
        <f t="shared" si="234"/>
        <v>00</v>
      </c>
      <c r="O542" s="1">
        <f t="shared" si="235"/>
        <v>7</v>
      </c>
      <c r="P542" s="1">
        <f>IF(HEX2DEC(LEFT(E542,4))&gt;=32768,HEX2DEC(LEFT(E542,4))-65536,HEX2DEC(LEFT(E542,4)))/Codes!$N$2</f>
        <v>3.2</v>
      </c>
      <c r="Q542" s="1">
        <f>IF(HEX2DEC(RIGHT(E542,4))&gt;=32768,HEX2DEC(RIGHT(E542,4))-65536,HEX2DEC(RIGHT(E542,4)))/Codes!$N$2</f>
        <v>0</v>
      </c>
      <c r="R542" s="1">
        <f>IF(HEX2DEC(LEFT(F542,4))&gt;=32768,HEX2DEC(LEFT(F542,4))-65536,HEX2DEC(LEFT(F542,4)))/Codes!$N$2</f>
        <v>0</v>
      </c>
      <c r="S542" s="1">
        <f>IF(HEX2DEC(RIGHT(F542,4))&gt;=32768,HEX2DEC(RIGHT(F542,4))-65536,HEX2DEC(RIGHT(F542,4)))/Codes!$N$2</f>
        <v>0</v>
      </c>
      <c r="T542" s="18">
        <f t="shared" si="236"/>
        <v>160</v>
      </c>
      <c r="U542" s="1">
        <f t="shared" si="237"/>
        <v>100</v>
      </c>
      <c r="V542" s="1">
        <f t="shared" si="238"/>
        <v>156</v>
      </c>
      <c r="W542" s="1" t="str">
        <f t="shared" si="239"/>
        <v>101</v>
      </c>
      <c r="X542" s="1">
        <f t="shared" si="240"/>
        <v>3</v>
      </c>
      <c r="Y542" s="1">
        <f t="shared" si="241"/>
        <v>0</v>
      </c>
      <c r="Z542" s="1" t="str">
        <f>VLOOKUP(BIN2DEC(MID(HEX2BIN(MID(H542,3,2),8),2,5)),Codes!$E$1:$F$18,2)</f>
        <v>Normal</v>
      </c>
      <c r="AA542" s="6" t="str">
        <f t="shared" si="242"/>
        <v>0</v>
      </c>
      <c r="AB542" s="1">
        <f t="shared" si="243"/>
        <v>20</v>
      </c>
      <c r="AC542" s="1" t="str">
        <f>VLOOKUP(BIN2DEC(RIGHT(HEX2BIN(MID(H542,6,1),4),1)&amp;LEFT(HEX2BIN(MID(H542,7,1),4),1)),Codes!$K$1:$L$5,2)</f>
        <v>L</v>
      </c>
      <c r="AD542" s="1" t="str">
        <f>VLOOKUP(BIN2DEC(RIGHT(HEX2BIN(MID(H542,7,1),4),3)&amp;LEFT(HEX2BIN(MID(H542,8,1),4),2)),Codes!$H$2:$I$33,2)</f>
        <v>Paper</v>
      </c>
      <c r="AE542" s="1" t="str">
        <f t="shared" si="244"/>
        <v>1</v>
      </c>
      <c r="AF542" s="1" t="str">
        <f t="shared" si="245"/>
        <v>1</v>
      </c>
      <c r="AH542" s="6">
        <f t="shared" si="246"/>
        <v>70</v>
      </c>
    </row>
    <row r="543" spans="1:34">
      <c r="A543" s="1" t="s">
        <v>3557</v>
      </c>
      <c r="B543" s="1" t="s">
        <v>76</v>
      </c>
      <c r="C543" s="6" t="s">
        <v>819</v>
      </c>
      <c r="D543" s="6" t="s">
        <v>1844</v>
      </c>
      <c r="E543" s="6" t="s">
        <v>307</v>
      </c>
      <c r="F543" s="6" t="s">
        <v>91</v>
      </c>
      <c r="G543" s="6" t="s">
        <v>807</v>
      </c>
      <c r="H543" s="6" t="s">
        <v>808</v>
      </c>
      <c r="J543" s="1" t="str">
        <f t="shared" si="230"/>
        <v>001011</v>
      </c>
      <c r="K543" s="1">
        <f t="shared" si="231"/>
        <v>3</v>
      </c>
      <c r="L543" s="6" t="str">
        <f t="shared" si="232"/>
        <v>00000</v>
      </c>
      <c r="M543" s="1">
        <f t="shared" si="233"/>
        <v>6</v>
      </c>
      <c r="N543" s="6" t="str">
        <f t="shared" si="234"/>
        <v>00</v>
      </c>
      <c r="O543" s="1">
        <f t="shared" si="235"/>
        <v>12</v>
      </c>
      <c r="P543" s="1">
        <f>IF(HEX2DEC(LEFT(E543,4))&gt;=32768,HEX2DEC(LEFT(E543,4))-65536,HEX2DEC(LEFT(E543,4)))/Codes!$N$2</f>
        <v>3.2</v>
      </c>
      <c r="Q543" s="1">
        <f>IF(HEX2DEC(RIGHT(E543,4))&gt;=32768,HEX2DEC(RIGHT(E543,4))-65536,HEX2DEC(RIGHT(E543,4)))/Codes!$N$2</f>
        <v>0</v>
      </c>
      <c r="R543" s="1">
        <f>IF(HEX2DEC(LEFT(F543,4))&gt;=32768,HEX2DEC(LEFT(F543,4))-65536,HEX2DEC(LEFT(F543,4)))/Codes!$N$2</f>
        <v>0</v>
      </c>
      <c r="S543" s="1">
        <f>IF(HEX2DEC(RIGHT(F543,4))&gt;=32768,HEX2DEC(RIGHT(F543,4))-65536,HEX2DEC(RIGHT(F543,4)))/Codes!$N$2</f>
        <v>0</v>
      </c>
      <c r="T543" s="18">
        <f t="shared" si="236"/>
        <v>120</v>
      </c>
      <c r="U543" s="1">
        <f t="shared" si="237"/>
        <v>100</v>
      </c>
      <c r="V543" s="1">
        <f t="shared" si="238"/>
        <v>236</v>
      </c>
      <c r="W543" s="1" t="str">
        <f t="shared" si="239"/>
        <v>101</v>
      </c>
      <c r="X543" s="1">
        <f t="shared" si="240"/>
        <v>3</v>
      </c>
      <c r="Y543" s="1">
        <f t="shared" si="241"/>
        <v>0</v>
      </c>
      <c r="Z543" s="1" t="str">
        <f>VLOOKUP(BIN2DEC(MID(HEX2BIN(MID(H543,3,2),8),2,5)),Codes!$E$1:$F$18,2)</f>
        <v>Normal</v>
      </c>
      <c r="AA543" s="6" t="str">
        <f t="shared" si="242"/>
        <v>0</v>
      </c>
      <c r="AB543" s="1">
        <f t="shared" si="243"/>
        <v>100</v>
      </c>
      <c r="AC543" s="1" t="str">
        <f>VLOOKUP(BIN2DEC(RIGHT(HEX2BIN(MID(H543,6,1),4),1)&amp;LEFT(HEX2BIN(MID(H543,7,1),4),1)),Codes!$K$1:$L$5,2)</f>
        <v>L</v>
      </c>
      <c r="AD543" s="1" t="str">
        <f>VLOOKUP(BIN2DEC(RIGHT(HEX2BIN(MID(H543,7,1),4),3)&amp;LEFT(HEX2BIN(MID(H543,8,1),4),2)),Codes!$H$2:$I$33,2)</f>
        <v>Paper</v>
      </c>
      <c r="AE543" s="1" t="str">
        <f t="shared" si="244"/>
        <v>1</v>
      </c>
      <c r="AF543" s="1" t="str">
        <f t="shared" si="245"/>
        <v>1</v>
      </c>
      <c r="AH543" s="6">
        <f t="shared" si="246"/>
        <v>70</v>
      </c>
    </row>
    <row r="544" spans="1:34">
      <c r="A544" s="1" t="s">
        <v>3558</v>
      </c>
      <c r="B544" s="1" t="s">
        <v>76</v>
      </c>
      <c r="C544" s="6" t="s">
        <v>820</v>
      </c>
      <c r="D544" s="6" t="s">
        <v>1827</v>
      </c>
      <c r="E544" s="6" t="s">
        <v>307</v>
      </c>
      <c r="F544" s="6" t="s">
        <v>91</v>
      </c>
      <c r="G544" s="6" t="s">
        <v>678</v>
      </c>
      <c r="H544" s="6" t="s">
        <v>679</v>
      </c>
      <c r="J544" s="1" t="str">
        <f t="shared" si="230"/>
        <v>001011</v>
      </c>
      <c r="K544" s="1">
        <f t="shared" si="231"/>
        <v>3</v>
      </c>
      <c r="L544" s="6" t="str">
        <f t="shared" si="232"/>
        <v>00000</v>
      </c>
      <c r="M544" s="1">
        <f t="shared" si="233"/>
        <v>6</v>
      </c>
      <c r="N544" s="6" t="str">
        <f t="shared" si="234"/>
        <v>00</v>
      </c>
      <c r="O544" s="1">
        <f t="shared" si="235"/>
        <v>6</v>
      </c>
      <c r="P544" s="1">
        <f>IF(HEX2DEC(LEFT(E544,4))&gt;=32768,HEX2DEC(LEFT(E544,4))-65536,HEX2DEC(LEFT(E544,4)))/Codes!$N$2</f>
        <v>3.2</v>
      </c>
      <c r="Q544" s="1">
        <f>IF(HEX2DEC(RIGHT(E544,4))&gt;=32768,HEX2DEC(RIGHT(E544,4))-65536,HEX2DEC(RIGHT(E544,4)))/Codes!$N$2</f>
        <v>0</v>
      </c>
      <c r="R544" s="1">
        <f>IF(HEX2DEC(LEFT(F544,4))&gt;=32768,HEX2DEC(LEFT(F544,4))-65536,HEX2DEC(LEFT(F544,4)))/Codes!$N$2</f>
        <v>0</v>
      </c>
      <c r="S544" s="1">
        <f>IF(HEX2DEC(RIGHT(F544,4))&gt;=32768,HEX2DEC(RIGHT(F544,4))-65536,HEX2DEC(RIGHT(F544,4)))/Codes!$N$2</f>
        <v>0</v>
      </c>
      <c r="T544" s="18">
        <f t="shared" si="236"/>
        <v>120</v>
      </c>
      <c r="U544" s="1">
        <f t="shared" si="237"/>
        <v>100</v>
      </c>
      <c r="V544" s="1">
        <f t="shared" si="238"/>
        <v>80</v>
      </c>
      <c r="W544" s="1" t="str">
        <f t="shared" si="239"/>
        <v>101</v>
      </c>
      <c r="X544" s="1">
        <f t="shared" si="240"/>
        <v>3</v>
      </c>
      <c r="Y544" s="1">
        <f t="shared" si="241"/>
        <v>0</v>
      </c>
      <c r="Z544" s="1" t="str">
        <f>VLOOKUP(BIN2DEC(MID(HEX2BIN(MID(H544,3,2),8),2,5)),Codes!$E$1:$F$18,2)</f>
        <v>Normal</v>
      </c>
      <c r="AA544" s="6" t="str">
        <f t="shared" si="242"/>
        <v>0</v>
      </c>
      <c r="AB544" s="1">
        <f t="shared" si="243"/>
        <v>40</v>
      </c>
      <c r="AC544" s="1" t="str">
        <f>VLOOKUP(BIN2DEC(RIGHT(HEX2BIN(MID(H544,6,1),4),1)&amp;LEFT(HEX2BIN(MID(H544,7,1),4),1)),Codes!$K$1:$L$5,2)</f>
        <v>L</v>
      </c>
      <c r="AD544" s="1" t="str">
        <f>VLOOKUP(BIN2DEC(RIGHT(HEX2BIN(MID(H544,7,1),4),3)&amp;LEFT(HEX2BIN(MID(H544,8,1),4),2)),Codes!$H$2:$I$33,2)</f>
        <v>Paper</v>
      </c>
      <c r="AE544" s="1" t="str">
        <f t="shared" si="244"/>
        <v>1</v>
      </c>
      <c r="AF544" s="1" t="str">
        <f t="shared" si="245"/>
        <v>1</v>
      </c>
      <c r="AH544" s="6">
        <f t="shared" si="246"/>
        <v>70</v>
      </c>
    </row>
    <row r="545" spans="1:34">
      <c r="A545" s="1" t="s">
        <v>3559</v>
      </c>
      <c r="B545" s="1" t="s">
        <v>76</v>
      </c>
      <c r="C545" s="6" t="s">
        <v>1874</v>
      </c>
      <c r="D545" s="6" t="s">
        <v>1825</v>
      </c>
      <c r="E545" s="6" t="s">
        <v>307</v>
      </c>
      <c r="F545" s="6" t="s">
        <v>91</v>
      </c>
      <c r="G545" s="6" t="s">
        <v>557</v>
      </c>
      <c r="H545" s="6" t="s">
        <v>682</v>
      </c>
      <c r="J545" s="1" t="str">
        <f t="shared" si="230"/>
        <v>001011</v>
      </c>
      <c r="K545" s="1">
        <f t="shared" si="231"/>
        <v>3</v>
      </c>
      <c r="L545" s="6" t="str">
        <f t="shared" si="232"/>
        <v>00000</v>
      </c>
      <c r="M545" s="1">
        <f t="shared" si="233"/>
        <v>6</v>
      </c>
      <c r="N545" s="6" t="str">
        <f t="shared" si="234"/>
        <v>00</v>
      </c>
      <c r="O545" s="1">
        <f t="shared" si="235"/>
        <v>10</v>
      </c>
      <c r="P545" s="1">
        <f>IF(HEX2DEC(LEFT(E545,4))&gt;=32768,HEX2DEC(LEFT(E545,4))-65536,HEX2DEC(LEFT(E545,4)))/Codes!$N$2</f>
        <v>3.2</v>
      </c>
      <c r="Q545" s="1">
        <f>IF(HEX2DEC(RIGHT(E545,4))&gt;=32768,HEX2DEC(RIGHT(E545,4))-65536,HEX2DEC(RIGHT(E545,4)))/Codes!$N$2</f>
        <v>0</v>
      </c>
      <c r="R545" s="1">
        <f>IF(HEX2DEC(LEFT(F545,4))&gt;=32768,HEX2DEC(LEFT(F545,4))-65536,HEX2DEC(LEFT(F545,4)))/Codes!$N$2</f>
        <v>0</v>
      </c>
      <c r="S545" s="1">
        <f>IF(HEX2DEC(RIGHT(F545,4))&gt;=32768,HEX2DEC(RIGHT(F545,4))-65536,HEX2DEC(RIGHT(F545,4)))/Codes!$N$2</f>
        <v>0</v>
      </c>
      <c r="T545" s="18">
        <f t="shared" si="236"/>
        <v>361</v>
      </c>
      <c r="U545" s="1">
        <f t="shared" si="237"/>
        <v>100</v>
      </c>
      <c r="V545" s="1">
        <f t="shared" si="238"/>
        <v>0</v>
      </c>
      <c r="W545" s="1" t="str">
        <f t="shared" si="239"/>
        <v>101</v>
      </c>
      <c r="X545" s="1">
        <f t="shared" si="240"/>
        <v>3</v>
      </c>
      <c r="Y545" s="1">
        <f t="shared" si="241"/>
        <v>5</v>
      </c>
      <c r="Z545" s="1" t="str">
        <f>VLOOKUP(BIN2DEC(MID(HEX2BIN(MID(H545,3,2),8),2,5)),Codes!$E$1:$F$18,2)</f>
        <v>Normal</v>
      </c>
      <c r="AA545" s="6" t="str">
        <f t="shared" si="242"/>
        <v>0</v>
      </c>
      <c r="AB545" s="1">
        <f t="shared" si="243"/>
        <v>2</v>
      </c>
      <c r="AC545" s="1" t="str">
        <f>VLOOKUP(BIN2DEC(RIGHT(HEX2BIN(MID(H545,6,1),4),1)&amp;LEFT(HEX2BIN(MID(H545,7,1),4),1)),Codes!$K$1:$L$5,2)</f>
        <v>M</v>
      </c>
      <c r="AD545" s="1" t="str">
        <f>VLOOKUP(BIN2DEC(RIGHT(HEX2BIN(MID(H545,7,1),4),3)&amp;LEFT(HEX2BIN(MID(H545,8,1),4),2)),Codes!$H$2:$I$33,2)</f>
        <v>Punch</v>
      </c>
      <c r="AE545" s="1" t="str">
        <f t="shared" si="244"/>
        <v>1</v>
      </c>
      <c r="AF545" s="1" t="str">
        <f t="shared" si="245"/>
        <v>1</v>
      </c>
      <c r="AH545" s="6">
        <f t="shared" si="246"/>
        <v>33</v>
      </c>
    </row>
    <row r="546" spans="1:34">
      <c r="A546" s="1" t="s">
        <v>3560</v>
      </c>
      <c r="B546" s="1" t="s">
        <v>76</v>
      </c>
      <c r="C546" s="6" t="s">
        <v>1875</v>
      </c>
      <c r="D546" s="6" t="s">
        <v>1823</v>
      </c>
      <c r="E546" s="6" t="s">
        <v>307</v>
      </c>
      <c r="F546" s="6" t="s">
        <v>91</v>
      </c>
      <c r="G546" s="6" t="s">
        <v>557</v>
      </c>
      <c r="H546" s="6" t="s">
        <v>685</v>
      </c>
      <c r="J546" s="1" t="str">
        <f t="shared" si="230"/>
        <v>001011</v>
      </c>
      <c r="K546" s="1">
        <f t="shared" si="231"/>
        <v>3</v>
      </c>
      <c r="L546" s="6" t="str">
        <f t="shared" si="232"/>
        <v>00000</v>
      </c>
      <c r="M546" s="1">
        <f t="shared" si="233"/>
        <v>6</v>
      </c>
      <c r="N546" s="6" t="str">
        <f t="shared" si="234"/>
        <v>00</v>
      </c>
      <c r="O546" s="1">
        <f t="shared" si="235"/>
        <v>15</v>
      </c>
      <c r="P546" s="1">
        <f>IF(HEX2DEC(LEFT(E546,4))&gt;=32768,HEX2DEC(LEFT(E546,4))-65536,HEX2DEC(LEFT(E546,4)))/Codes!$N$2</f>
        <v>3.2</v>
      </c>
      <c r="Q546" s="1">
        <f>IF(HEX2DEC(RIGHT(E546,4))&gt;=32768,HEX2DEC(RIGHT(E546,4))-65536,HEX2DEC(RIGHT(E546,4)))/Codes!$N$2</f>
        <v>0</v>
      </c>
      <c r="R546" s="1">
        <f>IF(HEX2DEC(LEFT(F546,4))&gt;=32768,HEX2DEC(LEFT(F546,4))-65536,HEX2DEC(LEFT(F546,4)))/Codes!$N$2</f>
        <v>0</v>
      </c>
      <c r="S546" s="1">
        <f>IF(HEX2DEC(RIGHT(F546,4))&gt;=32768,HEX2DEC(RIGHT(F546,4))-65536,HEX2DEC(RIGHT(F546,4)))/Codes!$N$2</f>
        <v>0</v>
      </c>
      <c r="T546" s="18">
        <f t="shared" si="236"/>
        <v>361</v>
      </c>
      <c r="U546" s="1">
        <f t="shared" si="237"/>
        <v>100</v>
      </c>
      <c r="V546" s="1">
        <f t="shared" si="238"/>
        <v>0</v>
      </c>
      <c r="W546" s="1" t="str">
        <f t="shared" si="239"/>
        <v>101</v>
      </c>
      <c r="X546" s="1">
        <f t="shared" si="240"/>
        <v>3</v>
      </c>
      <c r="Y546" s="1">
        <f t="shared" si="241"/>
        <v>8</v>
      </c>
      <c r="Z546" s="1" t="str">
        <f>VLOOKUP(BIN2DEC(MID(HEX2BIN(MID(H546,3,2),8),2,5)),Codes!$E$1:$F$18,2)</f>
        <v>Normal</v>
      </c>
      <c r="AA546" s="6" t="str">
        <f t="shared" si="242"/>
        <v>0</v>
      </c>
      <c r="AB546" s="1">
        <f t="shared" si="243"/>
        <v>4</v>
      </c>
      <c r="AC546" s="1" t="str">
        <f>VLOOKUP(BIN2DEC(RIGHT(HEX2BIN(MID(H546,6,1),4),1)&amp;LEFT(HEX2BIN(MID(H546,7,1),4),1)),Codes!$K$1:$L$5,2)</f>
        <v>L</v>
      </c>
      <c r="AD546" s="1" t="str">
        <f>VLOOKUP(BIN2DEC(RIGHT(HEX2BIN(MID(H546,7,1),4),3)&amp;LEFT(HEX2BIN(MID(H546,8,1),4),2)),Codes!$H$2:$I$33,2)</f>
        <v>Punch</v>
      </c>
      <c r="AE546" s="1" t="str">
        <f t="shared" si="244"/>
        <v>1</v>
      </c>
      <c r="AF546" s="1" t="str">
        <f t="shared" si="245"/>
        <v>1</v>
      </c>
      <c r="AH546" s="6">
        <f t="shared" si="246"/>
        <v>65</v>
      </c>
    </row>
    <row r="547" spans="1:34">
      <c r="A547" s="1" t="s">
        <v>3561</v>
      </c>
      <c r="B547" s="1" t="s">
        <v>76</v>
      </c>
      <c r="C547" s="6" t="s">
        <v>1876</v>
      </c>
      <c r="D547" s="6" t="s">
        <v>1849</v>
      </c>
      <c r="E547" s="6" t="s">
        <v>307</v>
      </c>
      <c r="F547" s="6" t="s">
        <v>91</v>
      </c>
      <c r="G547" s="6" t="s">
        <v>557</v>
      </c>
      <c r="H547" s="6" t="s">
        <v>830</v>
      </c>
      <c r="J547" s="1" t="str">
        <f t="shared" si="230"/>
        <v>001011</v>
      </c>
      <c r="K547" s="1">
        <f t="shared" si="231"/>
        <v>3</v>
      </c>
      <c r="L547" s="6" t="str">
        <f t="shared" si="232"/>
        <v>00000</v>
      </c>
      <c r="M547" s="1">
        <f t="shared" si="233"/>
        <v>6</v>
      </c>
      <c r="N547" s="6" t="str">
        <f t="shared" si="234"/>
        <v>00</v>
      </c>
      <c r="O547" s="1">
        <f t="shared" si="235"/>
        <v>22</v>
      </c>
      <c r="P547" s="1">
        <f>IF(HEX2DEC(LEFT(E547,4))&gt;=32768,HEX2DEC(LEFT(E547,4))-65536,HEX2DEC(LEFT(E547,4)))/Codes!$N$2</f>
        <v>3.2</v>
      </c>
      <c r="Q547" s="1">
        <f>IF(HEX2DEC(RIGHT(E547,4))&gt;=32768,HEX2DEC(RIGHT(E547,4))-65536,HEX2DEC(RIGHT(E547,4)))/Codes!$N$2</f>
        <v>0</v>
      </c>
      <c r="R547" s="1">
        <f>IF(HEX2DEC(LEFT(F547,4))&gt;=32768,HEX2DEC(LEFT(F547,4))-65536,HEX2DEC(LEFT(F547,4)))/Codes!$N$2</f>
        <v>0</v>
      </c>
      <c r="S547" s="1">
        <f>IF(HEX2DEC(RIGHT(F547,4))&gt;=32768,HEX2DEC(RIGHT(F547,4))-65536,HEX2DEC(RIGHT(F547,4)))/Codes!$N$2</f>
        <v>0</v>
      </c>
      <c r="T547" s="18">
        <f t="shared" si="236"/>
        <v>361</v>
      </c>
      <c r="U547" s="1">
        <f t="shared" si="237"/>
        <v>100</v>
      </c>
      <c r="V547" s="1">
        <f t="shared" si="238"/>
        <v>0</v>
      </c>
      <c r="W547" s="1" t="str">
        <f t="shared" si="239"/>
        <v>101</v>
      </c>
      <c r="X547" s="1">
        <f t="shared" si="240"/>
        <v>3</v>
      </c>
      <c r="Y547" s="1">
        <f t="shared" si="241"/>
        <v>12</v>
      </c>
      <c r="Z547" s="1" t="str">
        <f>VLOOKUP(BIN2DEC(MID(HEX2BIN(MID(H547,3,2),8),2,5)),Codes!$E$1:$F$18,2)</f>
        <v>Normal</v>
      </c>
      <c r="AA547" s="6" t="str">
        <f t="shared" si="242"/>
        <v>0</v>
      </c>
      <c r="AB547" s="1">
        <f t="shared" si="243"/>
        <v>6</v>
      </c>
      <c r="AC547" s="1" t="str">
        <f>VLOOKUP(BIN2DEC(RIGHT(HEX2BIN(MID(H547,6,1),4),1)&amp;LEFT(HEX2BIN(MID(H547,7,1),4),1)),Codes!$K$1:$L$5,2)</f>
        <v>L</v>
      </c>
      <c r="AD547" s="1" t="str">
        <f>VLOOKUP(BIN2DEC(RIGHT(HEX2BIN(MID(H547,7,1),4),3)&amp;LEFT(HEX2BIN(MID(H547,8,1),4),2)),Codes!$H$2:$I$33,2)</f>
        <v>Punch</v>
      </c>
      <c r="AE547" s="1" t="str">
        <f t="shared" si="244"/>
        <v>1</v>
      </c>
      <c r="AF547" s="1" t="str">
        <f t="shared" si="245"/>
        <v>1</v>
      </c>
      <c r="AH547" s="6">
        <f t="shared" si="246"/>
        <v>65</v>
      </c>
    </row>
    <row r="548" spans="1:34">
      <c r="A548" s="1" t="s">
        <v>3562</v>
      </c>
      <c r="B548" s="1" t="s">
        <v>76</v>
      </c>
      <c r="C548" s="6" t="s">
        <v>1877</v>
      </c>
      <c r="D548" s="6" t="s">
        <v>1844</v>
      </c>
      <c r="E548" s="6" t="s">
        <v>307</v>
      </c>
      <c r="F548" s="6" t="s">
        <v>91</v>
      </c>
      <c r="G548" s="6" t="s">
        <v>557</v>
      </c>
      <c r="H548" s="6" t="s">
        <v>688</v>
      </c>
      <c r="J548" s="1" t="str">
        <f t="shared" si="230"/>
        <v>001011</v>
      </c>
      <c r="K548" s="1">
        <f t="shared" si="231"/>
        <v>3</v>
      </c>
      <c r="L548" s="6" t="str">
        <f t="shared" si="232"/>
        <v>00000</v>
      </c>
      <c r="M548" s="1">
        <f t="shared" si="233"/>
        <v>6</v>
      </c>
      <c r="N548" s="6" t="str">
        <f t="shared" si="234"/>
        <v>00</v>
      </c>
      <c r="O548" s="1">
        <f t="shared" si="235"/>
        <v>12</v>
      </c>
      <c r="P548" s="1">
        <f>IF(HEX2DEC(LEFT(E548,4))&gt;=32768,HEX2DEC(LEFT(E548,4))-65536,HEX2DEC(LEFT(E548,4)))/Codes!$N$2</f>
        <v>3.2</v>
      </c>
      <c r="Q548" s="1">
        <f>IF(HEX2DEC(RIGHT(E548,4))&gt;=32768,HEX2DEC(RIGHT(E548,4))-65536,HEX2DEC(RIGHT(E548,4)))/Codes!$N$2</f>
        <v>0</v>
      </c>
      <c r="R548" s="1">
        <f>IF(HEX2DEC(LEFT(F548,4))&gt;=32768,HEX2DEC(LEFT(F548,4))-65536,HEX2DEC(LEFT(F548,4)))/Codes!$N$2</f>
        <v>0</v>
      </c>
      <c r="S548" s="1">
        <f>IF(HEX2DEC(RIGHT(F548,4))&gt;=32768,HEX2DEC(RIGHT(F548,4))-65536,HEX2DEC(RIGHT(F548,4)))/Codes!$N$2</f>
        <v>0</v>
      </c>
      <c r="T548" s="18">
        <f t="shared" si="236"/>
        <v>361</v>
      </c>
      <c r="U548" s="1">
        <f t="shared" si="237"/>
        <v>100</v>
      </c>
      <c r="V548" s="1">
        <f t="shared" si="238"/>
        <v>0</v>
      </c>
      <c r="W548" s="1" t="str">
        <f t="shared" si="239"/>
        <v>101</v>
      </c>
      <c r="X548" s="1">
        <f t="shared" si="240"/>
        <v>3</v>
      </c>
      <c r="Y548" s="1">
        <f t="shared" si="241"/>
        <v>8</v>
      </c>
      <c r="Z548" s="1" t="str">
        <f>VLOOKUP(BIN2DEC(MID(HEX2BIN(MID(H548,3,2),8),2,5)),Codes!$E$1:$F$18,2)</f>
        <v>Normal</v>
      </c>
      <c r="AA548" s="6" t="str">
        <f t="shared" si="242"/>
        <v>0</v>
      </c>
      <c r="AB548" s="1">
        <f t="shared" si="243"/>
        <v>0</v>
      </c>
      <c r="AC548" s="1" t="str">
        <f>VLOOKUP(BIN2DEC(RIGHT(HEX2BIN(MID(H548,6,1),4),1)&amp;LEFT(HEX2BIN(MID(H548,7,1),4),1)),Codes!$K$1:$L$5,2)</f>
        <v>L</v>
      </c>
      <c r="AD548" s="1" t="str">
        <f>VLOOKUP(BIN2DEC(RIGHT(HEX2BIN(MID(H548,7,1),4),3)&amp;LEFT(HEX2BIN(MID(H548,8,1),4),2)),Codes!$H$2:$I$33,2)</f>
        <v>Punch</v>
      </c>
      <c r="AE548" s="1" t="str">
        <f t="shared" si="244"/>
        <v>1</v>
      </c>
      <c r="AF548" s="1" t="str">
        <f t="shared" si="245"/>
        <v>1</v>
      </c>
      <c r="AH548" s="6">
        <f t="shared" si="246"/>
        <v>65</v>
      </c>
    </row>
    <row r="549" spans="1:34">
      <c r="A549" s="1" t="s">
        <v>3563</v>
      </c>
      <c r="B549" s="1" t="s">
        <v>76</v>
      </c>
      <c r="C549" s="6" t="s">
        <v>693</v>
      </c>
      <c r="D549" s="6" t="s">
        <v>1852</v>
      </c>
      <c r="E549" s="6" t="s">
        <v>307</v>
      </c>
      <c r="F549" s="6" t="s">
        <v>91</v>
      </c>
      <c r="G549" s="6" t="s">
        <v>691</v>
      </c>
      <c r="H549" s="6" t="s">
        <v>692</v>
      </c>
      <c r="J549" s="1" t="str">
        <f t="shared" si="230"/>
        <v>001011</v>
      </c>
      <c r="K549" s="1">
        <f t="shared" si="231"/>
        <v>3</v>
      </c>
      <c r="L549" s="6" t="str">
        <f t="shared" si="232"/>
        <v>00000</v>
      </c>
      <c r="M549" s="1">
        <f t="shared" si="233"/>
        <v>6</v>
      </c>
      <c r="N549" s="6" t="str">
        <f t="shared" si="234"/>
        <v>00</v>
      </c>
      <c r="O549" s="1">
        <f t="shared" si="235"/>
        <v>4</v>
      </c>
      <c r="P549" s="1">
        <f>IF(HEX2DEC(LEFT(E549,4))&gt;=32768,HEX2DEC(LEFT(E549,4))-65536,HEX2DEC(LEFT(E549,4)))/Codes!$N$2</f>
        <v>3.2</v>
      </c>
      <c r="Q549" s="1">
        <f>IF(HEX2DEC(RIGHT(E549,4))&gt;=32768,HEX2DEC(RIGHT(E549,4))-65536,HEX2DEC(RIGHT(E549,4)))/Codes!$N$2</f>
        <v>0</v>
      </c>
      <c r="R549" s="1">
        <f>IF(HEX2DEC(LEFT(F549,4))&gt;=32768,HEX2DEC(LEFT(F549,4))-65536,HEX2DEC(LEFT(F549,4)))/Codes!$N$2</f>
        <v>0</v>
      </c>
      <c r="S549" s="1">
        <f>IF(HEX2DEC(RIGHT(F549,4))&gt;=32768,HEX2DEC(RIGHT(F549,4))-65536,HEX2DEC(RIGHT(F549,4)))/Codes!$N$2</f>
        <v>0</v>
      </c>
      <c r="T549" s="18">
        <f t="shared" si="236"/>
        <v>361</v>
      </c>
      <c r="U549" s="1">
        <f t="shared" si="237"/>
        <v>150</v>
      </c>
      <c r="V549" s="1">
        <f t="shared" si="238"/>
        <v>0</v>
      </c>
      <c r="W549" s="1" t="str">
        <f t="shared" si="239"/>
        <v>101</v>
      </c>
      <c r="X549" s="1">
        <f t="shared" si="240"/>
        <v>3</v>
      </c>
      <c r="Y549" s="1">
        <f t="shared" si="241"/>
        <v>5</v>
      </c>
      <c r="Z549" s="1" t="str">
        <f>VLOOKUP(BIN2DEC(MID(HEX2BIN(MID(H549,3,2),8),2,5)),Codes!$E$1:$F$18,2)</f>
        <v>Flower</v>
      </c>
      <c r="AA549" s="6" t="str">
        <f t="shared" si="242"/>
        <v>0</v>
      </c>
      <c r="AB549" s="1">
        <f t="shared" si="243"/>
        <v>2</v>
      </c>
      <c r="AC549" s="1" t="str">
        <f>VLOOKUP(BIN2DEC(RIGHT(HEX2BIN(MID(H549,6,1),4),1)&amp;LEFT(HEX2BIN(MID(H549,7,1),4),1)),Codes!$K$1:$L$5,2)</f>
        <v>M</v>
      </c>
      <c r="AD549" s="1" t="str">
        <f>VLOOKUP(BIN2DEC(RIGHT(HEX2BIN(MID(H549,7,1),4),3)&amp;LEFT(HEX2BIN(MID(H549,8,1),4),2)),Codes!$H$2:$I$33,2)</f>
        <v>Punch</v>
      </c>
      <c r="AE549" s="1" t="str">
        <f t="shared" si="244"/>
        <v>1</v>
      </c>
      <c r="AF549" s="1" t="str">
        <f t="shared" si="245"/>
        <v>1</v>
      </c>
      <c r="AH549" s="6">
        <f t="shared" si="246"/>
        <v>33</v>
      </c>
    </row>
    <row r="550" spans="1:34">
      <c r="A550" s="1" t="s">
        <v>3564</v>
      </c>
      <c r="B550" s="1" t="s">
        <v>76</v>
      </c>
      <c r="C550" s="6" t="s">
        <v>699</v>
      </c>
      <c r="D550" s="6" t="s">
        <v>1854</v>
      </c>
      <c r="E550" s="6" t="s">
        <v>307</v>
      </c>
      <c r="F550" s="6" t="s">
        <v>91</v>
      </c>
      <c r="G550" s="6" t="s">
        <v>691</v>
      </c>
      <c r="H550" s="6" t="s">
        <v>697</v>
      </c>
      <c r="J550" s="1" t="str">
        <f t="shared" si="230"/>
        <v>001011</v>
      </c>
      <c r="K550" s="1">
        <f t="shared" si="231"/>
        <v>3</v>
      </c>
      <c r="L550" s="6" t="str">
        <f t="shared" si="232"/>
        <v>00000</v>
      </c>
      <c r="M550" s="1">
        <f t="shared" si="233"/>
        <v>6</v>
      </c>
      <c r="N550" s="6" t="str">
        <f t="shared" si="234"/>
        <v>00</v>
      </c>
      <c r="O550" s="1">
        <f t="shared" si="235"/>
        <v>9</v>
      </c>
      <c r="P550" s="1">
        <f>IF(HEX2DEC(LEFT(E550,4))&gt;=32768,HEX2DEC(LEFT(E550,4))-65536,HEX2DEC(LEFT(E550,4)))/Codes!$N$2</f>
        <v>3.2</v>
      </c>
      <c r="Q550" s="1">
        <f>IF(HEX2DEC(RIGHT(E550,4))&gt;=32768,HEX2DEC(RIGHT(E550,4))-65536,HEX2DEC(RIGHT(E550,4)))/Codes!$N$2</f>
        <v>0</v>
      </c>
      <c r="R550" s="1">
        <f>IF(HEX2DEC(LEFT(F550,4))&gt;=32768,HEX2DEC(LEFT(F550,4))-65536,HEX2DEC(LEFT(F550,4)))/Codes!$N$2</f>
        <v>0</v>
      </c>
      <c r="S550" s="1">
        <f>IF(HEX2DEC(RIGHT(F550,4))&gt;=32768,HEX2DEC(RIGHT(F550,4))-65536,HEX2DEC(RIGHT(F550,4)))/Codes!$N$2</f>
        <v>0</v>
      </c>
      <c r="T550" s="18">
        <f t="shared" si="236"/>
        <v>361</v>
      </c>
      <c r="U550" s="1">
        <f t="shared" si="237"/>
        <v>150</v>
      </c>
      <c r="V550" s="1">
        <f t="shared" si="238"/>
        <v>0</v>
      </c>
      <c r="W550" s="1" t="str">
        <f t="shared" si="239"/>
        <v>101</v>
      </c>
      <c r="X550" s="1">
        <f t="shared" si="240"/>
        <v>3</v>
      </c>
      <c r="Y550" s="1">
        <f t="shared" si="241"/>
        <v>8</v>
      </c>
      <c r="Z550" s="1" t="str">
        <f>VLOOKUP(BIN2DEC(MID(HEX2BIN(MID(H550,3,2),8),2,5)),Codes!$E$1:$F$18,2)</f>
        <v>Flower</v>
      </c>
      <c r="AA550" s="6" t="str">
        <f t="shared" si="242"/>
        <v>0</v>
      </c>
      <c r="AB550" s="1">
        <f t="shared" si="243"/>
        <v>4</v>
      </c>
      <c r="AC550" s="1" t="str">
        <f>VLOOKUP(BIN2DEC(RIGHT(HEX2BIN(MID(H550,6,1),4),1)&amp;LEFT(HEX2BIN(MID(H550,7,1),4),1)),Codes!$K$1:$L$5,2)</f>
        <v>L</v>
      </c>
      <c r="AD550" s="1" t="str">
        <f>VLOOKUP(BIN2DEC(RIGHT(HEX2BIN(MID(H550,7,1),4),3)&amp;LEFT(HEX2BIN(MID(H550,8,1),4),2)),Codes!$H$2:$I$33,2)</f>
        <v>Punch</v>
      </c>
      <c r="AE550" s="1" t="str">
        <f t="shared" si="244"/>
        <v>1</v>
      </c>
      <c r="AF550" s="1" t="str">
        <f t="shared" si="245"/>
        <v>1</v>
      </c>
      <c r="AH550" s="6">
        <f t="shared" si="246"/>
        <v>65</v>
      </c>
    </row>
    <row r="551" spans="1:34">
      <c r="A551" s="1" t="s">
        <v>3565</v>
      </c>
      <c r="B551" s="1" t="s">
        <v>76</v>
      </c>
      <c r="C551" s="6" t="s">
        <v>846</v>
      </c>
      <c r="D551" s="6" t="s">
        <v>1844</v>
      </c>
      <c r="E551" s="6" t="s">
        <v>307</v>
      </c>
      <c r="F551" s="6" t="s">
        <v>91</v>
      </c>
      <c r="G551" s="6" t="s">
        <v>691</v>
      </c>
      <c r="H551" s="6" t="s">
        <v>844</v>
      </c>
      <c r="J551" s="1" t="str">
        <f t="shared" si="230"/>
        <v>001011</v>
      </c>
      <c r="K551" s="1">
        <f t="shared" si="231"/>
        <v>3</v>
      </c>
      <c r="L551" s="6" t="str">
        <f t="shared" si="232"/>
        <v>00000</v>
      </c>
      <c r="M551" s="1">
        <f t="shared" si="233"/>
        <v>6</v>
      </c>
      <c r="N551" s="6" t="str">
        <f t="shared" si="234"/>
        <v>00</v>
      </c>
      <c r="O551" s="1">
        <f t="shared" si="235"/>
        <v>12</v>
      </c>
      <c r="P551" s="1">
        <f>IF(HEX2DEC(LEFT(E551,4))&gt;=32768,HEX2DEC(LEFT(E551,4))-65536,HEX2DEC(LEFT(E551,4)))/Codes!$N$2</f>
        <v>3.2</v>
      </c>
      <c r="Q551" s="1">
        <f>IF(HEX2DEC(RIGHT(E551,4))&gt;=32768,HEX2DEC(RIGHT(E551,4))-65536,HEX2DEC(RIGHT(E551,4)))/Codes!$N$2</f>
        <v>0</v>
      </c>
      <c r="R551" s="1">
        <f>IF(HEX2DEC(LEFT(F551,4))&gt;=32768,HEX2DEC(LEFT(F551,4))-65536,HEX2DEC(LEFT(F551,4)))/Codes!$N$2</f>
        <v>0</v>
      </c>
      <c r="S551" s="1">
        <f>IF(HEX2DEC(RIGHT(F551,4))&gt;=32768,HEX2DEC(RIGHT(F551,4))-65536,HEX2DEC(RIGHT(F551,4)))/Codes!$N$2</f>
        <v>0</v>
      </c>
      <c r="T551" s="18">
        <f t="shared" si="236"/>
        <v>361</v>
      </c>
      <c r="U551" s="1">
        <f t="shared" si="237"/>
        <v>150</v>
      </c>
      <c r="V551" s="1">
        <f t="shared" si="238"/>
        <v>0</v>
      </c>
      <c r="W551" s="1" t="str">
        <f t="shared" si="239"/>
        <v>101</v>
      </c>
      <c r="X551" s="1">
        <f t="shared" si="240"/>
        <v>3</v>
      </c>
      <c r="Y551" s="1">
        <f t="shared" si="241"/>
        <v>12</v>
      </c>
      <c r="Z551" s="1" t="str">
        <f>VLOOKUP(BIN2DEC(MID(HEX2BIN(MID(H551,3,2),8),2,5)),Codes!$E$1:$F$18,2)</f>
        <v>Flower</v>
      </c>
      <c r="AA551" s="6" t="str">
        <f t="shared" si="242"/>
        <v>0</v>
      </c>
      <c r="AB551" s="1">
        <f t="shared" si="243"/>
        <v>6</v>
      </c>
      <c r="AC551" s="1" t="str">
        <f>VLOOKUP(BIN2DEC(RIGHT(HEX2BIN(MID(H551,6,1),4),1)&amp;LEFT(HEX2BIN(MID(H551,7,1),4),1)),Codes!$K$1:$L$5,2)</f>
        <v>L</v>
      </c>
      <c r="AD551" s="1" t="str">
        <f>VLOOKUP(BIN2DEC(RIGHT(HEX2BIN(MID(H551,7,1),4),3)&amp;LEFT(HEX2BIN(MID(H551,8,1),4),2)),Codes!$H$2:$I$33,2)</f>
        <v>Punch</v>
      </c>
      <c r="AE551" s="1" t="str">
        <f t="shared" si="244"/>
        <v>1</v>
      </c>
      <c r="AF551" s="1" t="str">
        <f t="shared" si="245"/>
        <v>1</v>
      </c>
      <c r="AH551" s="6">
        <f t="shared" si="246"/>
        <v>65</v>
      </c>
    </row>
    <row r="552" spans="1:34">
      <c r="A552" s="1" t="s">
        <v>3566</v>
      </c>
      <c r="B552" s="1" t="s">
        <v>76</v>
      </c>
      <c r="C552" s="6" t="s">
        <v>695</v>
      </c>
      <c r="D552" s="6" t="s">
        <v>1827</v>
      </c>
      <c r="E552" s="6" t="s">
        <v>307</v>
      </c>
      <c r="F552" s="6" t="s">
        <v>91</v>
      </c>
      <c r="G552" s="6" t="s">
        <v>557</v>
      </c>
      <c r="H552" s="6" t="s">
        <v>700</v>
      </c>
      <c r="J552" s="1" t="str">
        <f t="shared" si="230"/>
        <v>001011</v>
      </c>
      <c r="K552" s="1">
        <f t="shared" si="231"/>
        <v>3</v>
      </c>
      <c r="L552" s="6" t="str">
        <f t="shared" si="232"/>
        <v>00000</v>
      </c>
      <c r="M552" s="1">
        <f t="shared" si="233"/>
        <v>6</v>
      </c>
      <c r="N552" s="6" t="str">
        <f t="shared" si="234"/>
        <v>00</v>
      </c>
      <c r="O552" s="1">
        <f t="shared" si="235"/>
        <v>6</v>
      </c>
      <c r="P552" s="1">
        <f>IF(HEX2DEC(LEFT(E552,4))&gt;=32768,HEX2DEC(LEFT(E552,4))-65536,HEX2DEC(LEFT(E552,4)))/Codes!$N$2</f>
        <v>3.2</v>
      </c>
      <c r="Q552" s="1">
        <f>IF(HEX2DEC(RIGHT(E552,4))&gt;=32768,HEX2DEC(RIGHT(E552,4))-65536,HEX2DEC(RIGHT(E552,4)))/Codes!$N$2</f>
        <v>0</v>
      </c>
      <c r="R552" s="1">
        <f>IF(HEX2DEC(LEFT(F552,4))&gt;=32768,HEX2DEC(LEFT(F552,4))-65536,HEX2DEC(LEFT(F552,4)))/Codes!$N$2</f>
        <v>0</v>
      </c>
      <c r="S552" s="1">
        <f>IF(HEX2DEC(RIGHT(F552,4))&gt;=32768,HEX2DEC(RIGHT(F552,4))-65536,HEX2DEC(RIGHT(F552,4)))/Codes!$N$2</f>
        <v>0</v>
      </c>
      <c r="T552" s="18">
        <f t="shared" si="236"/>
        <v>361</v>
      </c>
      <c r="U552" s="1">
        <f t="shared" si="237"/>
        <v>100</v>
      </c>
      <c r="V552" s="1">
        <f t="shared" si="238"/>
        <v>0</v>
      </c>
      <c r="W552" s="1" t="str">
        <f t="shared" si="239"/>
        <v>101</v>
      </c>
      <c r="X552" s="1">
        <f t="shared" si="240"/>
        <v>3</v>
      </c>
      <c r="Y552" s="1">
        <f t="shared" si="241"/>
        <v>8</v>
      </c>
      <c r="Z552" s="1" t="str">
        <f>VLOOKUP(BIN2DEC(MID(HEX2BIN(MID(H552,3,2),8),2,5)),Codes!$E$1:$F$18,2)</f>
        <v>Flower</v>
      </c>
      <c r="AA552" s="6" t="str">
        <f t="shared" si="242"/>
        <v>0</v>
      </c>
      <c r="AB552" s="1">
        <f t="shared" si="243"/>
        <v>0</v>
      </c>
      <c r="AC552" s="1" t="str">
        <f>VLOOKUP(BIN2DEC(RIGHT(HEX2BIN(MID(H552,6,1),4),1)&amp;LEFT(HEX2BIN(MID(H552,7,1),4),1)),Codes!$K$1:$L$5,2)</f>
        <v>L</v>
      </c>
      <c r="AD552" s="1" t="str">
        <f>VLOOKUP(BIN2DEC(RIGHT(HEX2BIN(MID(H552,7,1),4),3)&amp;LEFT(HEX2BIN(MID(H552,8,1),4),2)),Codes!$H$2:$I$33,2)</f>
        <v>Punch</v>
      </c>
      <c r="AE552" s="1" t="str">
        <f t="shared" si="244"/>
        <v>1</v>
      </c>
      <c r="AF552" s="1" t="str">
        <f t="shared" si="245"/>
        <v>1</v>
      </c>
      <c r="AH552" s="6">
        <f t="shared" si="246"/>
        <v>65</v>
      </c>
    </row>
    <row r="553" spans="1:34">
      <c r="A553" s="1" t="s">
        <v>3567</v>
      </c>
      <c r="B553" s="1" t="s">
        <v>76</v>
      </c>
      <c r="C553" s="6" t="s">
        <v>4626</v>
      </c>
      <c r="D553" s="6" t="s">
        <v>702</v>
      </c>
      <c r="E553" s="6" t="s">
        <v>265</v>
      </c>
      <c r="F553" s="6" t="s">
        <v>1858</v>
      </c>
      <c r="G553" s="6" t="s">
        <v>704</v>
      </c>
      <c r="H553" s="6" t="s">
        <v>705</v>
      </c>
      <c r="J553" s="1" t="str">
        <f t="shared" si="230"/>
        <v>001011</v>
      </c>
      <c r="K553" s="1">
        <f t="shared" si="231"/>
        <v>0</v>
      </c>
      <c r="L553" s="6" t="str">
        <f t="shared" si="232"/>
        <v>00000</v>
      </c>
      <c r="M553" s="1">
        <f t="shared" si="233"/>
        <v>0</v>
      </c>
      <c r="N553" s="6" t="str">
        <f t="shared" si="234"/>
        <v>00</v>
      </c>
      <c r="O553" s="1">
        <f t="shared" si="235"/>
        <v>1</v>
      </c>
      <c r="P553" s="1">
        <f>IF(HEX2DEC(LEFT(E553,4))&gt;=32768,HEX2DEC(LEFT(E553,4))-65536,HEX2DEC(LEFT(E553,4)))/Codes!$N$2</f>
        <v>2.4</v>
      </c>
      <c r="Q553" s="1">
        <f>IF(HEX2DEC(RIGHT(E553,4))&gt;=32768,HEX2DEC(RIGHT(E553,4))-65536,HEX2DEC(RIGHT(E553,4)))/Codes!$N$2</f>
        <v>0</v>
      </c>
      <c r="R553" s="1">
        <f>IF(HEX2DEC(LEFT(F553,4))&gt;=32768,HEX2DEC(LEFT(F553,4))-65536,HEX2DEC(LEFT(F553,4)))/Codes!$N$2</f>
        <v>-1.2</v>
      </c>
      <c r="S553" s="1">
        <f>IF(HEX2DEC(RIGHT(F553,4))&gt;=32768,HEX2DEC(RIGHT(F553,4))-65536,HEX2DEC(RIGHT(F553,4)))/Codes!$N$2</f>
        <v>5.2</v>
      </c>
      <c r="T553" s="18">
        <f t="shared" si="236"/>
        <v>100</v>
      </c>
      <c r="U553" s="1">
        <f t="shared" si="237"/>
        <v>100</v>
      </c>
      <c r="V553" s="1">
        <f t="shared" si="238"/>
        <v>0</v>
      </c>
      <c r="W553" s="1" t="str">
        <f t="shared" si="239"/>
        <v>100</v>
      </c>
      <c r="X553" s="1">
        <f t="shared" si="240"/>
        <v>3</v>
      </c>
      <c r="Y553" s="1">
        <f t="shared" si="241"/>
        <v>80</v>
      </c>
      <c r="Z553" s="1" t="str">
        <f>VLOOKUP(BIN2DEC(MID(HEX2BIN(MID(H553,3,2),8),2,5)),Codes!$E$1:$F$18,2)</f>
        <v>Normal</v>
      </c>
      <c r="AA553" s="6" t="str">
        <f t="shared" si="242"/>
        <v>0</v>
      </c>
      <c r="AB553" s="1">
        <f t="shared" si="243"/>
        <v>3</v>
      </c>
      <c r="AC553" s="1" t="str">
        <f>VLOOKUP(BIN2DEC(RIGHT(HEX2BIN(MID(H553,6,1),4),1)&amp;LEFT(HEX2BIN(MID(H553,7,1),4),1)),Codes!$K$1:$L$5,2)</f>
        <v>S</v>
      </c>
      <c r="AD553" s="1" t="str">
        <f>VLOOKUP(BIN2DEC(RIGHT(HEX2BIN(MID(H553,7,1),4),3)&amp;LEFT(HEX2BIN(MID(H553,8,1),4),2)),Codes!$H$2:$I$33,2)</f>
        <v>Kick</v>
      </c>
      <c r="AE553" s="1" t="str">
        <f t="shared" si="244"/>
        <v>1</v>
      </c>
      <c r="AF553" s="1" t="str">
        <f t="shared" si="245"/>
        <v>1</v>
      </c>
      <c r="AH553" s="6">
        <f t="shared" si="246"/>
        <v>2</v>
      </c>
    </row>
    <row r="554" spans="1:34">
      <c r="A554" s="1" t="s">
        <v>3568</v>
      </c>
      <c r="B554" s="1" t="s">
        <v>76</v>
      </c>
      <c r="C554" s="6" t="s">
        <v>4626</v>
      </c>
      <c r="D554" s="6" t="s">
        <v>707</v>
      </c>
      <c r="E554" s="6" t="s">
        <v>265</v>
      </c>
      <c r="F554" s="6" t="s">
        <v>1860</v>
      </c>
      <c r="G554" s="6" t="s">
        <v>704</v>
      </c>
      <c r="H554" s="6" t="s">
        <v>705</v>
      </c>
      <c r="J554" s="1" t="str">
        <f t="shared" si="230"/>
        <v>001011</v>
      </c>
      <c r="K554" s="1">
        <f t="shared" si="231"/>
        <v>1</v>
      </c>
      <c r="L554" s="6" t="str">
        <f t="shared" si="232"/>
        <v>00000</v>
      </c>
      <c r="M554" s="1">
        <f t="shared" si="233"/>
        <v>0</v>
      </c>
      <c r="N554" s="6" t="str">
        <f t="shared" si="234"/>
        <v>00</v>
      </c>
      <c r="O554" s="1">
        <f t="shared" si="235"/>
        <v>1</v>
      </c>
      <c r="P554" s="1">
        <f>IF(HEX2DEC(LEFT(E554,4))&gt;=32768,HEX2DEC(LEFT(E554,4))-65536,HEX2DEC(LEFT(E554,4)))/Codes!$N$2</f>
        <v>2.4</v>
      </c>
      <c r="Q554" s="1">
        <f>IF(HEX2DEC(RIGHT(E554,4))&gt;=32768,HEX2DEC(RIGHT(E554,4))-65536,HEX2DEC(RIGHT(E554,4)))/Codes!$N$2</f>
        <v>0</v>
      </c>
      <c r="R554" s="1">
        <f>IF(HEX2DEC(LEFT(F554,4))&gt;=32768,HEX2DEC(LEFT(F554,4))-65536,HEX2DEC(LEFT(F554,4)))/Codes!$N$2</f>
        <v>-1.2</v>
      </c>
      <c r="S554" s="1">
        <f>IF(HEX2DEC(RIGHT(F554,4))&gt;=32768,HEX2DEC(RIGHT(F554,4))-65536,HEX2DEC(RIGHT(F554,4)))/Codes!$N$2</f>
        <v>-5.2</v>
      </c>
      <c r="T554" s="18">
        <f t="shared" si="236"/>
        <v>100</v>
      </c>
      <c r="U554" s="1">
        <f t="shared" si="237"/>
        <v>100</v>
      </c>
      <c r="V554" s="1">
        <f t="shared" si="238"/>
        <v>0</v>
      </c>
      <c r="W554" s="1" t="str">
        <f t="shared" si="239"/>
        <v>100</v>
      </c>
      <c r="X554" s="1">
        <f t="shared" si="240"/>
        <v>3</v>
      </c>
      <c r="Y554" s="1">
        <f t="shared" si="241"/>
        <v>80</v>
      </c>
      <c r="Z554" s="1" t="str">
        <f>VLOOKUP(BIN2DEC(MID(HEX2BIN(MID(H554,3,2),8),2,5)),Codes!$E$1:$F$18,2)</f>
        <v>Normal</v>
      </c>
      <c r="AA554" s="6" t="str">
        <f t="shared" si="242"/>
        <v>0</v>
      </c>
      <c r="AB554" s="1">
        <f t="shared" si="243"/>
        <v>3</v>
      </c>
      <c r="AC554" s="1" t="str">
        <f>VLOOKUP(BIN2DEC(RIGHT(HEX2BIN(MID(H554,6,1),4),1)&amp;LEFT(HEX2BIN(MID(H554,7,1),4),1)),Codes!$K$1:$L$5,2)</f>
        <v>S</v>
      </c>
      <c r="AD554" s="1" t="str">
        <f>VLOOKUP(BIN2DEC(RIGHT(HEX2BIN(MID(H554,7,1),4),3)&amp;LEFT(HEX2BIN(MID(H554,8,1),4),2)),Codes!$H$2:$I$33,2)</f>
        <v>Kick</v>
      </c>
      <c r="AE554" s="1" t="str">
        <f t="shared" si="244"/>
        <v>1</v>
      </c>
      <c r="AF554" s="1" t="str">
        <f t="shared" si="245"/>
        <v>1</v>
      </c>
      <c r="AH554" s="6">
        <f t="shared" si="246"/>
        <v>2</v>
      </c>
    </row>
    <row r="555" spans="1:34">
      <c r="A555" s="1" t="s">
        <v>3569</v>
      </c>
      <c r="B555" s="1" t="s">
        <v>76</v>
      </c>
      <c r="C555" s="6" t="s">
        <v>4626</v>
      </c>
      <c r="D555" s="6" t="s">
        <v>710</v>
      </c>
      <c r="E555" s="6" t="s">
        <v>265</v>
      </c>
      <c r="F555" s="6" t="s">
        <v>1862</v>
      </c>
      <c r="G555" s="6" t="s">
        <v>712</v>
      </c>
      <c r="H555" s="6" t="s">
        <v>713</v>
      </c>
      <c r="J555" s="1" t="str">
        <f t="shared" si="230"/>
        <v>001011</v>
      </c>
      <c r="K555" s="1">
        <f t="shared" si="231"/>
        <v>2</v>
      </c>
      <c r="L555" s="6" t="str">
        <f t="shared" si="232"/>
        <v>00000</v>
      </c>
      <c r="M555" s="1">
        <f t="shared" si="233"/>
        <v>0</v>
      </c>
      <c r="N555" s="6" t="str">
        <f t="shared" si="234"/>
        <v>00</v>
      </c>
      <c r="O555" s="1">
        <f t="shared" si="235"/>
        <v>1</v>
      </c>
      <c r="P555" s="1">
        <f>IF(HEX2DEC(LEFT(E555,4))&gt;=32768,HEX2DEC(LEFT(E555,4))-65536,HEX2DEC(LEFT(E555,4)))/Codes!$N$2</f>
        <v>2.4</v>
      </c>
      <c r="Q555" s="1">
        <f>IF(HEX2DEC(RIGHT(E555,4))&gt;=32768,HEX2DEC(RIGHT(E555,4))-65536,HEX2DEC(RIGHT(E555,4)))/Codes!$N$2</f>
        <v>0</v>
      </c>
      <c r="R555" s="1">
        <f>IF(HEX2DEC(LEFT(F555,4))&gt;=32768,HEX2DEC(LEFT(F555,4))-65536,HEX2DEC(LEFT(F555,4)))/Codes!$N$2</f>
        <v>9.6</v>
      </c>
      <c r="S555" s="1">
        <f>IF(HEX2DEC(RIGHT(F555,4))&gt;=32768,HEX2DEC(RIGHT(F555,4))-65536,HEX2DEC(RIGHT(F555,4)))/Codes!$N$2</f>
        <v>5.2</v>
      </c>
      <c r="T555" s="18">
        <f t="shared" si="236"/>
        <v>130</v>
      </c>
      <c r="U555" s="1">
        <f t="shared" si="237"/>
        <v>100</v>
      </c>
      <c r="V555" s="1">
        <f t="shared" si="238"/>
        <v>0</v>
      </c>
      <c r="W555" s="1" t="str">
        <f t="shared" si="239"/>
        <v>100</v>
      </c>
      <c r="X555" s="1">
        <f t="shared" si="240"/>
        <v>3</v>
      </c>
      <c r="Y555" s="1">
        <f t="shared" si="241"/>
        <v>40</v>
      </c>
      <c r="Z555" s="1" t="str">
        <f>VLOOKUP(BIN2DEC(MID(HEX2BIN(MID(H555,3,2),8),2,5)),Codes!$E$1:$F$18,2)</f>
        <v>Normal</v>
      </c>
      <c r="AA555" s="6" t="str">
        <f t="shared" si="242"/>
        <v>0</v>
      </c>
      <c r="AB555" s="1">
        <f t="shared" si="243"/>
        <v>3</v>
      </c>
      <c r="AC555" s="1" t="str">
        <f>VLOOKUP(BIN2DEC(RIGHT(HEX2BIN(MID(H555,6,1),4),1)&amp;LEFT(HEX2BIN(MID(H555,7,1),4),1)),Codes!$K$1:$L$5,2)</f>
        <v>S</v>
      </c>
      <c r="AD555" s="1" t="str">
        <f>VLOOKUP(BIN2DEC(RIGHT(HEX2BIN(MID(H555,7,1),4),3)&amp;LEFT(HEX2BIN(MID(H555,8,1),4),2)),Codes!$H$2:$I$33,2)</f>
        <v>Kick</v>
      </c>
      <c r="AE555" s="1" t="str">
        <f t="shared" si="244"/>
        <v>1</v>
      </c>
      <c r="AF555" s="1" t="str">
        <f t="shared" si="245"/>
        <v>1</v>
      </c>
      <c r="AH555" s="6">
        <f t="shared" si="246"/>
        <v>2</v>
      </c>
    </row>
    <row r="556" spans="1:34">
      <c r="A556" s="1" t="s">
        <v>3570</v>
      </c>
      <c r="B556" s="1" t="s">
        <v>76</v>
      </c>
      <c r="C556" s="6" t="s">
        <v>4626</v>
      </c>
      <c r="D556" s="6" t="s">
        <v>715</v>
      </c>
      <c r="E556" s="6" t="s">
        <v>265</v>
      </c>
      <c r="F556" s="6" t="s">
        <v>1864</v>
      </c>
      <c r="G556" s="6" t="s">
        <v>712</v>
      </c>
      <c r="H556" s="6" t="s">
        <v>713</v>
      </c>
      <c r="J556" s="1" t="str">
        <f t="shared" si="230"/>
        <v>001011</v>
      </c>
      <c r="K556" s="1">
        <f t="shared" si="231"/>
        <v>3</v>
      </c>
      <c r="L556" s="6" t="str">
        <f t="shared" si="232"/>
        <v>00000</v>
      </c>
      <c r="M556" s="1">
        <f t="shared" si="233"/>
        <v>0</v>
      </c>
      <c r="N556" s="6" t="str">
        <f t="shared" si="234"/>
        <v>00</v>
      </c>
      <c r="O556" s="1">
        <f t="shared" si="235"/>
        <v>1</v>
      </c>
      <c r="P556" s="1">
        <f>IF(HEX2DEC(LEFT(E556,4))&gt;=32768,HEX2DEC(LEFT(E556,4))-65536,HEX2DEC(LEFT(E556,4)))/Codes!$N$2</f>
        <v>2.4</v>
      </c>
      <c r="Q556" s="1">
        <f>IF(HEX2DEC(RIGHT(E556,4))&gt;=32768,HEX2DEC(RIGHT(E556,4))-65536,HEX2DEC(RIGHT(E556,4)))/Codes!$N$2</f>
        <v>0</v>
      </c>
      <c r="R556" s="1">
        <f>IF(HEX2DEC(LEFT(F556,4))&gt;=32768,HEX2DEC(LEFT(F556,4))-65536,HEX2DEC(LEFT(F556,4)))/Codes!$N$2</f>
        <v>9.6</v>
      </c>
      <c r="S556" s="1">
        <f>IF(HEX2DEC(RIGHT(F556,4))&gt;=32768,HEX2DEC(RIGHT(F556,4))-65536,HEX2DEC(RIGHT(F556,4)))/Codes!$N$2</f>
        <v>-5.2</v>
      </c>
      <c r="T556" s="18">
        <f t="shared" si="236"/>
        <v>130</v>
      </c>
      <c r="U556" s="1">
        <f t="shared" si="237"/>
        <v>100</v>
      </c>
      <c r="V556" s="1">
        <f t="shared" si="238"/>
        <v>0</v>
      </c>
      <c r="W556" s="1" t="str">
        <f t="shared" si="239"/>
        <v>100</v>
      </c>
      <c r="X556" s="1">
        <f t="shared" si="240"/>
        <v>3</v>
      </c>
      <c r="Y556" s="1">
        <f t="shared" si="241"/>
        <v>40</v>
      </c>
      <c r="Z556" s="1" t="str">
        <f>VLOOKUP(BIN2DEC(MID(HEX2BIN(MID(H556,3,2),8),2,5)),Codes!$E$1:$F$18,2)</f>
        <v>Normal</v>
      </c>
      <c r="AA556" s="6" t="str">
        <f t="shared" si="242"/>
        <v>0</v>
      </c>
      <c r="AB556" s="1">
        <f t="shared" si="243"/>
        <v>3</v>
      </c>
      <c r="AC556" s="1" t="str">
        <f>VLOOKUP(BIN2DEC(RIGHT(HEX2BIN(MID(H556,6,1),4),1)&amp;LEFT(HEX2BIN(MID(H556,7,1),4),1)),Codes!$K$1:$L$5,2)</f>
        <v>S</v>
      </c>
      <c r="AD556" s="1" t="str">
        <f>VLOOKUP(BIN2DEC(RIGHT(HEX2BIN(MID(H556,7,1),4),3)&amp;LEFT(HEX2BIN(MID(H556,8,1),4),2)),Codes!$H$2:$I$33,2)</f>
        <v>Kick</v>
      </c>
      <c r="AE556" s="1" t="str">
        <f t="shared" si="244"/>
        <v>1</v>
      </c>
      <c r="AF556" s="1" t="str">
        <f t="shared" si="245"/>
        <v>1</v>
      </c>
      <c r="AH556" s="6">
        <f t="shared" si="246"/>
        <v>2</v>
      </c>
    </row>
    <row r="557" spans="1:34">
      <c r="A557" s="1" t="s">
        <v>3571</v>
      </c>
      <c r="B557" s="1" t="s">
        <v>76</v>
      </c>
      <c r="C557" s="6" t="s">
        <v>4627</v>
      </c>
      <c r="D557" s="6" t="s">
        <v>702</v>
      </c>
      <c r="E557" s="6" t="s">
        <v>265</v>
      </c>
      <c r="F557" s="6" t="s">
        <v>1858</v>
      </c>
      <c r="G557" s="6" t="s">
        <v>704</v>
      </c>
      <c r="H557" s="6" t="s">
        <v>1455</v>
      </c>
      <c r="J557" s="1" t="str">
        <f t="shared" si="230"/>
        <v>001011</v>
      </c>
      <c r="K557" s="1">
        <f t="shared" si="231"/>
        <v>0</v>
      </c>
      <c r="L557" s="6" t="str">
        <f t="shared" si="232"/>
        <v>00000</v>
      </c>
      <c r="M557" s="1">
        <f t="shared" si="233"/>
        <v>0</v>
      </c>
      <c r="N557" s="6" t="str">
        <f t="shared" si="234"/>
        <v>00</v>
      </c>
      <c r="O557" s="1">
        <f t="shared" si="235"/>
        <v>1</v>
      </c>
      <c r="P557" s="1">
        <f>IF(HEX2DEC(LEFT(E557,4))&gt;=32768,HEX2DEC(LEFT(E557,4))-65536,HEX2DEC(LEFT(E557,4)))/Codes!$N$2</f>
        <v>2.4</v>
      </c>
      <c r="Q557" s="1">
        <f>IF(HEX2DEC(RIGHT(E557,4))&gt;=32768,HEX2DEC(RIGHT(E557,4))-65536,HEX2DEC(RIGHT(E557,4)))/Codes!$N$2</f>
        <v>0</v>
      </c>
      <c r="R557" s="1">
        <f>IF(HEX2DEC(LEFT(F557,4))&gt;=32768,HEX2DEC(LEFT(F557,4))-65536,HEX2DEC(LEFT(F557,4)))/Codes!$N$2</f>
        <v>-1.2</v>
      </c>
      <c r="S557" s="1">
        <f>IF(HEX2DEC(RIGHT(F557,4))&gt;=32768,HEX2DEC(RIGHT(F557,4))-65536,HEX2DEC(RIGHT(F557,4)))/Codes!$N$2</f>
        <v>5.2</v>
      </c>
      <c r="T557" s="18">
        <f t="shared" si="236"/>
        <v>100</v>
      </c>
      <c r="U557" s="1">
        <f t="shared" si="237"/>
        <v>100</v>
      </c>
      <c r="V557" s="1">
        <f t="shared" si="238"/>
        <v>0</v>
      </c>
      <c r="W557" s="1" t="str">
        <f t="shared" si="239"/>
        <v>100</v>
      </c>
      <c r="X557" s="1">
        <f t="shared" si="240"/>
        <v>3</v>
      </c>
      <c r="Y557" s="1">
        <f t="shared" si="241"/>
        <v>77</v>
      </c>
      <c r="Z557" s="1" t="str">
        <f>VLOOKUP(BIN2DEC(MID(HEX2BIN(MID(H557,3,2),8),2,5)),Codes!$E$1:$F$18,2)</f>
        <v>Normal</v>
      </c>
      <c r="AA557" s="6" t="str">
        <f t="shared" si="242"/>
        <v>0</v>
      </c>
      <c r="AB557" s="1">
        <f t="shared" si="243"/>
        <v>3</v>
      </c>
      <c r="AC557" s="1" t="str">
        <f>VLOOKUP(BIN2DEC(RIGHT(HEX2BIN(MID(H557,6,1),4),1)&amp;LEFT(HEX2BIN(MID(H557,7,1),4),1)),Codes!$K$1:$L$5,2)</f>
        <v>S</v>
      </c>
      <c r="AD557" s="1" t="str">
        <f>VLOOKUP(BIN2DEC(RIGHT(HEX2BIN(MID(H557,7,1),4),3)&amp;LEFT(HEX2BIN(MID(H557,8,1),4),2)),Codes!$H$2:$I$33,2)</f>
        <v>Kick</v>
      </c>
      <c r="AE557" s="1" t="str">
        <f t="shared" si="244"/>
        <v>1</v>
      </c>
      <c r="AF557" s="1" t="str">
        <f t="shared" si="245"/>
        <v>1</v>
      </c>
      <c r="AH557" s="6">
        <f t="shared" si="246"/>
        <v>2</v>
      </c>
    </row>
    <row r="558" spans="1:34">
      <c r="A558" s="1" t="s">
        <v>3572</v>
      </c>
      <c r="B558" s="1" t="s">
        <v>76</v>
      </c>
      <c r="C558" s="6" t="s">
        <v>4627</v>
      </c>
      <c r="D558" s="6" t="s">
        <v>707</v>
      </c>
      <c r="E558" s="6" t="s">
        <v>265</v>
      </c>
      <c r="F558" s="6" t="s">
        <v>1860</v>
      </c>
      <c r="G558" s="6" t="s">
        <v>704</v>
      </c>
      <c r="H558" s="6" t="s">
        <v>1455</v>
      </c>
      <c r="J558" s="1" t="str">
        <f t="shared" si="230"/>
        <v>001011</v>
      </c>
      <c r="K558" s="1">
        <f t="shared" si="231"/>
        <v>1</v>
      </c>
      <c r="L558" s="6" t="str">
        <f t="shared" si="232"/>
        <v>00000</v>
      </c>
      <c r="M558" s="1">
        <f t="shared" si="233"/>
        <v>0</v>
      </c>
      <c r="N558" s="6" t="str">
        <f t="shared" si="234"/>
        <v>00</v>
      </c>
      <c r="O558" s="1">
        <f t="shared" si="235"/>
        <v>1</v>
      </c>
      <c r="P558" s="1">
        <f>IF(HEX2DEC(LEFT(E558,4))&gt;=32768,HEX2DEC(LEFT(E558,4))-65536,HEX2DEC(LEFT(E558,4)))/Codes!$N$2</f>
        <v>2.4</v>
      </c>
      <c r="Q558" s="1">
        <f>IF(HEX2DEC(RIGHT(E558,4))&gt;=32768,HEX2DEC(RIGHT(E558,4))-65536,HEX2DEC(RIGHT(E558,4)))/Codes!$N$2</f>
        <v>0</v>
      </c>
      <c r="R558" s="1">
        <f>IF(HEX2DEC(LEFT(F558,4))&gt;=32768,HEX2DEC(LEFT(F558,4))-65536,HEX2DEC(LEFT(F558,4)))/Codes!$N$2</f>
        <v>-1.2</v>
      </c>
      <c r="S558" s="1">
        <f>IF(HEX2DEC(RIGHT(F558,4))&gt;=32768,HEX2DEC(RIGHT(F558,4))-65536,HEX2DEC(RIGHT(F558,4)))/Codes!$N$2</f>
        <v>-5.2</v>
      </c>
      <c r="T558" s="18">
        <f t="shared" si="236"/>
        <v>100</v>
      </c>
      <c r="U558" s="1">
        <f t="shared" si="237"/>
        <v>100</v>
      </c>
      <c r="V558" s="1">
        <f t="shared" si="238"/>
        <v>0</v>
      </c>
      <c r="W558" s="1" t="str">
        <f t="shared" si="239"/>
        <v>100</v>
      </c>
      <c r="X558" s="1">
        <f t="shared" si="240"/>
        <v>3</v>
      </c>
      <c r="Y558" s="1">
        <f t="shared" si="241"/>
        <v>77</v>
      </c>
      <c r="Z558" s="1" t="str">
        <f>VLOOKUP(BIN2DEC(MID(HEX2BIN(MID(H558,3,2),8),2,5)),Codes!$E$1:$F$18,2)</f>
        <v>Normal</v>
      </c>
      <c r="AA558" s="6" t="str">
        <f t="shared" si="242"/>
        <v>0</v>
      </c>
      <c r="AB558" s="1">
        <f t="shared" si="243"/>
        <v>3</v>
      </c>
      <c r="AC558" s="1" t="str">
        <f>VLOOKUP(BIN2DEC(RIGHT(HEX2BIN(MID(H558,6,1),4),1)&amp;LEFT(HEX2BIN(MID(H558,7,1),4),1)),Codes!$K$1:$L$5,2)</f>
        <v>S</v>
      </c>
      <c r="AD558" s="1" t="str">
        <f>VLOOKUP(BIN2DEC(RIGHT(HEX2BIN(MID(H558,7,1),4),3)&amp;LEFT(HEX2BIN(MID(H558,8,1),4),2)),Codes!$H$2:$I$33,2)</f>
        <v>Kick</v>
      </c>
      <c r="AE558" s="1" t="str">
        <f t="shared" si="244"/>
        <v>1</v>
      </c>
      <c r="AF558" s="1" t="str">
        <f t="shared" si="245"/>
        <v>1</v>
      </c>
      <c r="AH558" s="6">
        <f t="shared" si="246"/>
        <v>2</v>
      </c>
    </row>
    <row r="559" spans="1:34">
      <c r="A559" s="1" t="s">
        <v>3573</v>
      </c>
      <c r="B559" s="1" t="s">
        <v>76</v>
      </c>
      <c r="C559" s="6" t="s">
        <v>4627</v>
      </c>
      <c r="D559" s="6" t="s">
        <v>710</v>
      </c>
      <c r="E559" s="6" t="s">
        <v>265</v>
      </c>
      <c r="F559" s="6" t="s">
        <v>1862</v>
      </c>
      <c r="G559" s="6" t="s">
        <v>712</v>
      </c>
      <c r="H559" s="6" t="s">
        <v>1458</v>
      </c>
      <c r="J559" s="1" t="str">
        <f t="shared" si="230"/>
        <v>001011</v>
      </c>
      <c r="K559" s="1">
        <f t="shared" si="231"/>
        <v>2</v>
      </c>
      <c r="L559" s="6" t="str">
        <f t="shared" si="232"/>
        <v>00000</v>
      </c>
      <c r="M559" s="1">
        <f t="shared" si="233"/>
        <v>0</v>
      </c>
      <c r="N559" s="6" t="str">
        <f t="shared" si="234"/>
        <v>00</v>
      </c>
      <c r="O559" s="1">
        <f t="shared" si="235"/>
        <v>1</v>
      </c>
      <c r="P559" s="1">
        <f>IF(HEX2DEC(LEFT(E559,4))&gt;=32768,HEX2DEC(LEFT(E559,4))-65536,HEX2DEC(LEFT(E559,4)))/Codes!$N$2</f>
        <v>2.4</v>
      </c>
      <c r="Q559" s="1">
        <f>IF(HEX2DEC(RIGHT(E559,4))&gt;=32768,HEX2DEC(RIGHT(E559,4))-65536,HEX2DEC(RIGHT(E559,4)))/Codes!$N$2</f>
        <v>0</v>
      </c>
      <c r="R559" s="1">
        <f>IF(HEX2DEC(LEFT(F559,4))&gt;=32768,HEX2DEC(LEFT(F559,4))-65536,HEX2DEC(LEFT(F559,4)))/Codes!$N$2</f>
        <v>9.6</v>
      </c>
      <c r="S559" s="1">
        <f>IF(HEX2DEC(RIGHT(F559,4))&gt;=32768,HEX2DEC(RIGHT(F559,4))-65536,HEX2DEC(RIGHT(F559,4)))/Codes!$N$2</f>
        <v>5.2</v>
      </c>
      <c r="T559" s="18">
        <f t="shared" si="236"/>
        <v>130</v>
      </c>
      <c r="U559" s="1">
        <f t="shared" si="237"/>
        <v>100</v>
      </c>
      <c r="V559" s="1">
        <f t="shared" si="238"/>
        <v>0</v>
      </c>
      <c r="W559" s="1" t="str">
        <f t="shared" si="239"/>
        <v>100</v>
      </c>
      <c r="X559" s="1">
        <f t="shared" si="240"/>
        <v>3</v>
      </c>
      <c r="Y559" s="1">
        <f t="shared" si="241"/>
        <v>36</v>
      </c>
      <c r="Z559" s="1" t="str">
        <f>VLOOKUP(BIN2DEC(MID(HEX2BIN(MID(H559,3,2),8),2,5)),Codes!$E$1:$F$18,2)</f>
        <v>Normal</v>
      </c>
      <c r="AA559" s="6" t="str">
        <f t="shared" si="242"/>
        <v>0</v>
      </c>
      <c r="AB559" s="1">
        <f t="shared" si="243"/>
        <v>3</v>
      </c>
      <c r="AC559" s="1" t="str">
        <f>VLOOKUP(BIN2DEC(RIGHT(HEX2BIN(MID(H559,6,1),4),1)&amp;LEFT(HEX2BIN(MID(H559,7,1),4),1)),Codes!$K$1:$L$5,2)</f>
        <v>S</v>
      </c>
      <c r="AD559" s="1" t="str">
        <f>VLOOKUP(BIN2DEC(RIGHT(HEX2BIN(MID(H559,7,1),4),3)&amp;LEFT(HEX2BIN(MID(H559,8,1),4),2)),Codes!$H$2:$I$33,2)</f>
        <v>Kick</v>
      </c>
      <c r="AE559" s="1" t="str">
        <f t="shared" si="244"/>
        <v>1</v>
      </c>
      <c r="AF559" s="1" t="str">
        <f t="shared" si="245"/>
        <v>1</v>
      </c>
      <c r="AH559" s="6">
        <f t="shared" si="246"/>
        <v>2</v>
      </c>
    </row>
    <row r="560" spans="1:34">
      <c r="A560" s="1" t="s">
        <v>3574</v>
      </c>
      <c r="B560" s="1" t="s">
        <v>76</v>
      </c>
      <c r="C560" s="6" t="s">
        <v>4627</v>
      </c>
      <c r="D560" s="6" t="s">
        <v>715</v>
      </c>
      <c r="E560" s="6" t="s">
        <v>265</v>
      </c>
      <c r="F560" s="6" t="s">
        <v>1864</v>
      </c>
      <c r="G560" s="6" t="s">
        <v>712</v>
      </c>
      <c r="H560" s="6" t="s">
        <v>1458</v>
      </c>
      <c r="J560" s="1" t="str">
        <f t="shared" ref="J560:J623" si="247">LEFT(HEX2BIN(LEFT(D560,2),8),6)</f>
        <v>001011</v>
      </c>
      <c r="K560" s="1">
        <f t="shared" ref="K560:K623" si="248">BIN2DEC(MID(HEX2BIN(MID(D560,2,2),8),3,3))</f>
        <v>3</v>
      </c>
      <c r="L560" s="6" t="str">
        <f t="shared" ref="L560:L623" si="249">MID(HEX2BIN(MID(D560,3,2),8),2,5)</f>
        <v>00000</v>
      </c>
      <c r="M560" s="1">
        <f t="shared" ref="M560:M623" si="250">ROUNDDOWN(HEX2DEC(MID(D560,4,3))/8,0)</f>
        <v>0</v>
      </c>
      <c r="N560" s="6" t="str">
        <f t="shared" ref="N560:N623" si="251">MID(HEX2BIN(MID(D560,6,1),4),2,2)</f>
        <v>00</v>
      </c>
      <c r="O560" s="1">
        <f t="shared" ref="O560:O623" si="252">HEX2DEC(MID(D560,7,2))</f>
        <v>1</v>
      </c>
      <c r="P560" s="1">
        <f>IF(HEX2DEC(LEFT(E560,4))&gt;=32768,HEX2DEC(LEFT(E560,4))-65536,HEX2DEC(LEFT(E560,4)))/Codes!$N$2</f>
        <v>2.4</v>
      </c>
      <c r="Q560" s="1">
        <f>IF(HEX2DEC(RIGHT(E560,4))&gt;=32768,HEX2DEC(RIGHT(E560,4))-65536,HEX2DEC(RIGHT(E560,4)))/Codes!$N$2</f>
        <v>0</v>
      </c>
      <c r="R560" s="1">
        <f>IF(HEX2DEC(LEFT(F560,4))&gt;=32768,HEX2DEC(LEFT(F560,4))-65536,HEX2DEC(LEFT(F560,4)))/Codes!$N$2</f>
        <v>9.6</v>
      </c>
      <c r="S560" s="1">
        <f>IF(HEX2DEC(RIGHT(F560,4))&gt;=32768,HEX2DEC(RIGHT(F560,4))-65536,HEX2DEC(RIGHT(F560,4)))/Codes!$N$2</f>
        <v>-5.2</v>
      </c>
      <c r="T560" s="18">
        <f t="shared" ref="T560:T623" si="253">ROUNDDOWN(HEX2DEC(LEFT(G560,3))/8,0)</f>
        <v>130</v>
      </c>
      <c r="U560" s="1">
        <f t="shared" ref="U560:U623" si="254">ROUNDDOWN(HEX2DEC(MID(G560,3,3))/4,0)-(512*ROUNDDOWN(HEX2DEC(MID(G560,3,1))/8,0))</f>
        <v>100</v>
      </c>
      <c r="V560" s="1">
        <f t="shared" ref="V560:V623" si="255">RIGHT(HEX2BIN(MID(G560,5,1),4),2)*128+HEX2DEC(MID(G560,6,1))*8+LEFT(HEX2BIN(MID(G560,7,1),4),3)</f>
        <v>0</v>
      </c>
      <c r="W560" s="1" t="str">
        <f t="shared" ref="W560:W623" si="256">MID(HEX2BIN(MID(G560,7,2),8),4,3)</f>
        <v>100</v>
      </c>
      <c r="X560" s="1">
        <f t="shared" ref="X560:X623" si="257">BIN2DEC(RIGHT(HEX2BIN(RIGHT(G560,1),4),2))</f>
        <v>3</v>
      </c>
      <c r="Y560" s="1">
        <f t="shared" ref="Y560:Y623" si="258">ROUNDDOWN(HEX2DEC(LEFT(H560,3))/8,0)</f>
        <v>36</v>
      </c>
      <c r="Z560" s="1" t="str">
        <f>VLOOKUP(BIN2DEC(MID(HEX2BIN(MID(H560,3,2),8),2,5)),Codes!$E$1:$F$18,2)</f>
        <v>Normal</v>
      </c>
      <c r="AA560" s="6" t="str">
        <f t="shared" ref="AA560:AA623" si="259">MID(HEX2BIN(MID(H560,4,1),4),3,1)</f>
        <v>0</v>
      </c>
      <c r="AB560" s="1">
        <f t="shared" ref="AB560:AB623" si="260">(MOD(HEX2DEC(MID(H560,4,1)),2))*64+ROUNDDOWN(HEX2DEC(MID(H560,5,2))/4,0)</f>
        <v>3</v>
      </c>
      <c r="AC560" s="1" t="str">
        <f>VLOOKUP(BIN2DEC(RIGHT(HEX2BIN(MID(H560,6,1),4),1)&amp;LEFT(HEX2BIN(MID(H560,7,1),4),1)),Codes!$K$1:$L$5,2)</f>
        <v>S</v>
      </c>
      <c r="AD560" s="1" t="str">
        <f>VLOOKUP(BIN2DEC(RIGHT(HEX2BIN(MID(H560,7,1),4),3)&amp;LEFT(HEX2BIN(MID(H560,8,1),4),2)),Codes!$H$2:$I$33,2)</f>
        <v>Kick</v>
      </c>
      <c r="AE560" s="1" t="str">
        <f t="shared" ref="AE560:AE623" si="261">MID(HEX2BIN(RIGHT(H560,1),4),3,1)</f>
        <v>1</v>
      </c>
      <c r="AF560" s="1" t="str">
        <f t="shared" ref="AF560:AF623" si="262">RIGHT(HEX2BIN(RIGHT(H560,1),4),1)</f>
        <v>1</v>
      </c>
      <c r="AH560" s="6">
        <f t="shared" ref="AH560:AH623" si="263">ROUNDDOWN(HEX2DEC(MID(H560,6,3))/4,0)-(256*ROUNDDOWN(HEX2DEC(MID(H560,6,1))/4,0))</f>
        <v>2</v>
      </c>
    </row>
    <row r="561" spans="1:34">
      <c r="B561" s="1" t="s">
        <v>34</v>
      </c>
      <c r="J561" s="1" t="str">
        <f t="shared" si="247"/>
        <v>000000</v>
      </c>
      <c r="K561" s="1">
        <f t="shared" si="248"/>
        <v>0</v>
      </c>
      <c r="L561" s="6" t="str">
        <f t="shared" si="249"/>
        <v>00000</v>
      </c>
      <c r="M561" s="1">
        <f t="shared" si="250"/>
        <v>0</v>
      </c>
      <c r="N561" s="6" t="str">
        <f t="shared" si="251"/>
        <v>00</v>
      </c>
      <c r="O561" s="1">
        <f t="shared" si="252"/>
        <v>0</v>
      </c>
      <c r="P561" s="1">
        <f>IF(HEX2DEC(LEFT(E561,4))&gt;=32768,HEX2DEC(LEFT(E561,4))-65536,HEX2DEC(LEFT(E561,4)))/Codes!$N$2</f>
        <v>0</v>
      </c>
      <c r="Q561" s="1">
        <f>IF(HEX2DEC(RIGHT(E561,4))&gt;=32768,HEX2DEC(RIGHT(E561,4))-65536,HEX2DEC(RIGHT(E561,4)))/Codes!$N$2</f>
        <v>0</v>
      </c>
      <c r="R561" s="1">
        <f>IF(HEX2DEC(LEFT(F561,4))&gt;=32768,HEX2DEC(LEFT(F561,4))-65536,HEX2DEC(LEFT(F561,4)))/Codes!$N$2</f>
        <v>0</v>
      </c>
      <c r="S561" s="1">
        <f>IF(HEX2DEC(RIGHT(F561,4))&gt;=32768,HEX2DEC(RIGHT(F561,4))-65536,HEX2DEC(RIGHT(F561,4)))/Codes!$N$2</f>
        <v>0</v>
      </c>
      <c r="T561" s="18">
        <f t="shared" si="253"/>
        <v>0</v>
      </c>
      <c r="U561" s="1">
        <f t="shared" si="254"/>
        <v>0</v>
      </c>
      <c r="V561" s="1">
        <f t="shared" si="255"/>
        <v>0</v>
      </c>
      <c r="W561" s="1" t="str">
        <f t="shared" si="256"/>
        <v>000</v>
      </c>
      <c r="X561" s="1">
        <f t="shared" si="257"/>
        <v>0</v>
      </c>
      <c r="Y561" s="1">
        <f t="shared" si="258"/>
        <v>0</v>
      </c>
      <c r="Z561" s="1" t="str">
        <f>VLOOKUP(BIN2DEC(MID(HEX2BIN(MID(H561,3,2),8),2,5)),Codes!$E$1:$F$18,2)</f>
        <v>Normal</v>
      </c>
      <c r="AA561" s="6" t="str">
        <f t="shared" si="259"/>
        <v>0</v>
      </c>
      <c r="AB561" s="1">
        <f t="shared" si="260"/>
        <v>0</v>
      </c>
      <c r="AC561" s="1" t="str">
        <f>VLOOKUP(BIN2DEC(RIGHT(HEX2BIN(MID(H561,6,1),4),1)&amp;LEFT(HEX2BIN(MID(H561,7,1),4),1)),Codes!$K$1:$L$5,2)</f>
        <v>S</v>
      </c>
      <c r="AD561" s="1" t="str">
        <f>VLOOKUP(BIN2DEC(RIGHT(HEX2BIN(MID(H561,7,1),4),3)&amp;LEFT(HEX2BIN(MID(H561,8,1),4),2)),Codes!$H$2:$I$33,2)</f>
        <v>[0]</v>
      </c>
      <c r="AE561" s="1" t="str">
        <f t="shared" si="261"/>
        <v>0</v>
      </c>
      <c r="AF561" s="1" t="str">
        <f t="shared" si="262"/>
        <v>0</v>
      </c>
      <c r="AH561" s="6">
        <f t="shared" si="263"/>
        <v>0</v>
      </c>
    </row>
    <row r="562" spans="1:34">
      <c r="B562" s="1" t="s">
        <v>36</v>
      </c>
      <c r="J562" s="1" t="str">
        <f t="shared" si="247"/>
        <v>000000</v>
      </c>
      <c r="K562" s="1">
        <f t="shared" si="248"/>
        <v>0</v>
      </c>
      <c r="L562" s="6" t="str">
        <f t="shared" si="249"/>
        <v>00000</v>
      </c>
      <c r="M562" s="1">
        <f t="shared" si="250"/>
        <v>0</v>
      </c>
      <c r="N562" s="6" t="str">
        <f t="shared" si="251"/>
        <v>00</v>
      </c>
      <c r="O562" s="1">
        <f t="shared" si="252"/>
        <v>0</v>
      </c>
      <c r="P562" s="1">
        <f>IF(HEX2DEC(LEFT(E562,4))&gt;=32768,HEX2DEC(LEFT(E562,4))-65536,HEX2DEC(LEFT(E562,4)))/Codes!$N$2</f>
        <v>0</v>
      </c>
      <c r="Q562" s="1">
        <f>IF(HEX2DEC(RIGHT(E562,4))&gt;=32768,HEX2DEC(RIGHT(E562,4))-65536,HEX2DEC(RIGHT(E562,4)))/Codes!$N$2</f>
        <v>0</v>
      </c>
      <c r="R562" s="1">
        <f>IF(HEX2DEC(LEFT(F562,4))&gt;=32768,HEX2DEC(LEFT(F562,4))-65536,HEX2DEC(LEFT(F562,4)))/Codes!$N$2</f>
        <v>0</v>
      </c>
      <c r="S562" s="1">
        <f>IF(HEX2DEC(RIGHT(F562,4))&gt;=32768,HEX2DEC(RIGHT(F562,4))-65536,HEX2DEC(RIGHT(F562,4)))/Codes!$N$2</f>
        <v>0</v>
      </c>
      <c r="T562" s="18">
        <f t="shared" si="253"/>
        <v>0</v>
      </c>
      <c r="U562" s="1">
        <f t="shared" si="254"/>
        <v>0</v>
      </c>
      <c r="V562" s="1">
        <f t="shared" si="255"/>
        <v>0</v>
      </c>
      <c r="W562" s="1" t="str">
        <f t="shared" si="256"/>
        <v>000</v>
      </c>
      <c r="X562" s="1">
        <f t="shared" si="257"/>
        <v>0</v>
      </c>
      <c r="Y562" s="1">
        <f t="shared" si="258"/>
        <v>0</v>
      </c>
      <c r="Z562" s="1" t="str">
        <f>VLOOKUP(BIN2DEC(MID(HEX2BIN(MID(H562,3,2),8),2,5)),Codes!$E$1:$F$18,2)</f>
        <v>Normal</v>
      </c>
      <c r="AA562" s="6" t="str">
        <f t="shared" si="259"/>
        <v>0</v>
      </c>
      <c r="AB562" s="1">
        <f t="shared" si="260"/>
        <v>0</v>
      </c>
      <c r="AC562" s="1" t="str">
        <f>VLOOKUP(BIN2DEC(RIGHT(HEX2BIN(MID(H562,6,1),4),1)&amp;LEFT(HEX2BIN(MID(H562,7,1),4),1)),Codes!$K$1:$L$5,2)</f>
        <v>S</v>
      </c>
      <c r="AD562" s="1" t="str">
        <f>VLOOKUP(BIN2DEC(RIGHT(HEX2BIN(MID(H562,7,1),4),3)&amp;LEFT(HEX2BIN(MID(H562,8,1),4),2)),Codes!$H$2:$I$33,2)</f>
        <v>[0]</v>
      </c>
      <c r="AE562" s="1" t="str">
        <f t="shared" si="261"/>
        <v>0</v>
      </c>
      <c r="AF562" s="1" t="str">
        <f t="shared" si="262"/>
        <v>0</v>
      </c>
      <c r="AH562" s="6">
        <f t="shared" si="263"/>
        <v>0</v>
      </c>
    </row>
    <row r="563" spans="1:34">
      <c r="B563" s="1" t="s">
        <v>43</v>
      </c>
      <c r="J563" s="1" t="str">
        <f t="shared" si="247"/>
        <v>000000</v>
      </c>
      <c r="K563" s="1">
        <f t="shared" si="248"/>
        <v>0</v>
      </c>
      <c r="L563" s="6" t="str">
        <f t="shared" si="249"/>
        <v>00000</v>
      </c>
      <c r="M563" s="1">
        <f t="shared" si="250"/>
        <v>0</v>
      </c>
      <c r="N563" s="6" t="str">
        <f t="shared" si="251"/>
        <v>00</v>
      </c>
      <c r="O563" s="1">
        <f t="shared" si="252"/>
        <v>0</v>
      </c>
      <c r="P563" s="1">
        <f>IF(HEX2DEC(LEFT(E563,4))&gt;=32768,HEX2DEC(LEFT(E563,4))-65536,HEX2DEC(LEFT(E563,4)))/Codes!$N$2</f>
        <v>0</v>
      </c>
      <c r="Q563" s="1">
        <f>IF(HEX2DEC(RIGHT(E563,4))&gt;=32768,HEX2DEC(RIGHT(E563,4))-65536,HEX2DEC(RIGHT(E563,4)))/Codes!$N$2</f>
        <v>0</v>
      </c>
      <c r="R563" s="1">
        <f>IF(HEX2DEC(LEFT(F563,4))&gt;=32768,HEX2DEC(LEFT(F563,4))-65536,HEX2DEC(LEFT(F563,4)))/Codes!$N$2</f>
        <v>0</v>
      </c>
      <c r="S563" s="1">
        <f>IF(HEX2DEC(RIGHT(F563,4))&gt;=32768,HEX2DEC(RIGHT(F563,4))-65536,HEX2DEC(RIGHT(F563,4)))/Codes!$N$2</f>
        <v>0</v>
      </c>
      <c r="T563" s="18">
        <f t="shared" si="253"/>
        <v>0</v>
      </c>
      <c r="U563" s="1">
        <f t="shared" si="254"/>
        <v>0</v>
      </c>
      <c r="V563" s="1">
        <f t="shared" si="255"/>
        <v>0</v>
      </c>
      <c r="W563" s="1" t="str">
        <f t="shared" si="256"/>
        <v>000</v>
      </c>
      <c r="X563" s="1">
        <f t="shared" si="257"/>
        <v>0</v>
      </c>
      <c r="Y563" s="1">
        <f t="shared" si="258"/>
        <v>0</v>
      </c>
      <c r="Z563" s="1" t="str">
        <f>VLOOKUP(BIN2DEC(MID(HEX2BIN(MID(H563,3,2),8),2,5)),Codes!$E$1:$F$18,2)</f>
        <v>Normal</v>
      </c>
      <c r="AA563" s="6" t="str">
        <f t="shared" si="259"/>
        <v>0</v>
      </c>
      <c r="AB563" s="1">
        <f t="shared" si="260"/>
        <v>0</v>
      </c>
      <c r="AC563" s="1" t="str">
        <f>VLOOKUP(BIN2DEC(RIGHT(HEX2BIN(MID(H563,6,1),4),1)&amp;LEFT(HEX2BIN(MID(H563,7,1),4),1)),Codes!$K$1:$L$5,2)</f>
        <v>S</v>
      </c>
      <c r="AD563" s="1" t="str">
        <f>VLOOKUP(BIN2DEC(RIGHT(HEX2BIN(MID(H563,7,1),4),3)&amp;LEFT(HEX2BIN(MID(H563,8,1),4),2)),Codes!$H$2:$I$33,2)</f>
        <v>[0]</v>
      </c>
      <c r="AE563" s="1" t="str">
        <f t="shared" si="261"/>
        <v>0</v>
      </c>
      <c r="AF563" s="1" t="str">
        <f t="shared" si="262"/>
        <v>0</v>
      </c>
      <c r="AH563" s="6">
        <f t="shared" si="263"/>
        <v>0</v>
      </c>
    </row>
    <row r="564" spans="1:34">
      <c r="A564" s="1" t="s">
        <v>4644</v>
      </c>
      <c r="B564" s="1" t="s">
        <v>74</v>
      </c>
      <c r="C564" s="6" t="s">
        <v>1424</v>
      </c>
      <c r="D564" s="6" t="s">
        <v>2168</v>
      </c>
      <c r="E564" s="6" t="s">
        <v>564</v>
      </c>
      <c r="F564" s="6" t="s">
        <v>565</v>
      </c>
      <c r="G564" s="6" t="s">
        <v>723</v>
      </c>
      <c r="H564" s="6" t="s">
        <v>558</v>
      </c>
      <c r="J564" s="1" t="str">
        <f t="shared" si="247"/>
        <v>001011</v>
      </c>
      <c r="K564" s="1">
        <f t="shared" si="248"/>
        <v>0</v>
      </c>
      <c r="L564" s="6" t="str">
        <f t="shared" si="249"/>
        <v>00000</v>
      </c>
      <c r="M564" s="1">
        <f t="shared" si="250"/>
        <v>69</v>
      </c>
      <c r="N564" s="6" t="str">
        <f t="shared" si="251"/>
        <v>00</v>
      </c>
      <c r="O564" s="1">
        <f t="shared" si="252"/>
        <v>7</v>
      </c>
      <c r="P564" s="1">
        <f>IF(HEX2DEC(LEFT(E564,4))&gt;=32768,HEX2DEC(LEFT(E564,4))-65536,HEX2DEC(LEFT(E564,4)))/Codes!$N$2</f>
        <v>5.1120000000000001</v>
      </c>
      <c r="Q564" s="1">
        <f>IF(HEX2DEC(RIGHT(E564,4))&gt;=32768,HEX2DEC(RIGHT(E564,4))-65536,HEX2DEC(RIGHT(E564,4)))/Codes!$N$2</f>
        <v>0</v>
      </c>
      <c r="R564" s="1">
        <f>IF(HEX2DEC(LEFT(F564,4))&gt;=32768,HEX2DEC(LEFT(F564,4))-65536,HEX2DEC(LEFT(F564,4)))/Codes!$N$2</f>
        <v>13.632</v>
      </c>
      <c r="S564" s="1">
        <f>IF(HEX2DEC(RIGHT(F564,4))&gt;=32768,HEX2DEC(RIGHT(F564,4))-65536,HEX2DEC(RIGHT(F564,4)))/Codes!$N$2</f>
        <v>0</v>
      </c>
      <c r="T564" s="18">
        <f t="shared" si="253"/>
        <v>361</v>
      </c>
      <c r="U564" s="1">
        <f t="shared" si="254"/>
        <v>100</v>
      </c>
      <c r="V564" s="1">
        <f t="shared" si="255"/>
        <v>0</v>
      </c>
      <c r="W564" s="1" t="str">
        <f t="shared" si="256"/>
        <v>101</v>
      </c>
      <c r="X564" s="1">
        <f t="shared" si="257"/>
        <v>0</v>
      </c>
      <c r="Y564" s="1">
        <f t="shared" si="258"/>
        <v>10</v>
      </c>
      <c r="Z564" s="1" t="str">
        <f>VLOOKUP(BIN2DEC(MID(HEX2BIN(MID(H564,3,2),8),2,5)),Codes!$E$1:$F$18,2)</f>
        <v>Slash</v>
      </c>
      <c r="AA564" s="6" t="str">
        <f t="shared" si="259"/>
        <v>0</v>
      </c>
      <c r="AB564" s="1">
        <f t="shared" si="260"/>
        <v>2</v>
      </c>
      <c r="AC564" s="1" t="str">
        <f>VLOOKUP(BIN2DEC(RIGHT(HEX2BIN(MID(H564,6,1),4),1)&amp;LEFT(HEX2BIN(MID(H564,7,1),4),1)),Codes!$K$1:$L$5,2)</f>
        <v>M</v>
      </c>
      <c r="AD564" s="1" t="str">
        <f>VLOOKUP(BIN2DEC(RIGHT(HEX2BIN(MID(H564,7,1),4),3)&amp;LEFT(HEX2BIN(MID(H564,8,1),4),2)),Codes!$H$2:$I$33,2)</f>
        <v>Slash</v>
      </c>
      <c r="AE564" s="1" t="str">
        <f t="shared" si="261"/>
        <v>1</v>
      </c>
      <c r="AF564" s="1" t="str">
        <f t="shared" si="262"/>
        <v>1</v>
      </c>
      <c r="AH564" s="6">
        <f t="shared" si="263"/>
        <v>35</v>
      </c>
    </row>
    <row r="565" spans="1:34">
      <c r="A565" s="1" t="s">
        <v>4645</v>
      </c>
      <c r="B565" s="1" t="s">
        <v>74</v>
      </c>
      <c r="C565" s="6" t="s">
        <v>1424</v>
      </c>
      <c r="D565" s="6" t="s">
        <v>2170</v>
      </c>
      <c r="E565" s="6" t="s">
        <v>564</v>
      </c>
      <c r="F565" s="6" t="s">
        <v>570</v>
      </c>
      <c r="G565" s="6" t="s">
        <v>557</v>
      </c>
      <c r="H565" s="6" t="s">
        <v>558</v>
      </c>
      <c r="J565" s="1" t="str">
        <f t="shared" si="247"/>
        <v>001011</v>
      </c>
      <c r="K565" s="1">
        <f t="shared" si="248"/>
        <v>1</v>
      </c>
      <c r="L565" s="6" t="str">
        <f t="shared" si="249"/>
        <v>00000</v>
      </c>
      <c r="M565" s="1">
        <f t="shared" si="250"/>
        <v>69</v>
      </c>
      <c r="N565" s="6" t="str">
        <f t="shared" si="251"/>
        <v>00</v>
      </c>
      <c r="O565" s="1">
        <f t="shared" si="252"/>
        <v>7</v>
      </c>
      <c r="P565" s="1">
        <f>IF(HEX2DEC(LEFT(E565,4))&gt;=32768,HEX2DEC(LEFT(E565,4))-65536,HEX2DEC(LEFT(E565,4)))/Codes!$N$2</f>
        <v>5.1120000000000001</v>
      </c>
      <c r="Q565" s="1">
        <f>IF(HEX2DEC(RIGHT(E565,4))&gt;=32768,HEX2DEC(RIGHT(E565,4))-65536,HEX2DEC(RIGHT(E565,4)))/Codes!$N$2</f>
        <v>0</v>
      </c>
      <c r="R565" s="1">
        <f>IF(HEX2DEC(LEFT(F565,4))&gt;=32768,HEX2DEC(LEFT(F565,4))-65536,HEX2DEC(LEFT(F565,4)))/Codes!$N$2</f>
        <v>6.8159999999999998</v>
      </c>
      <c r="S565" s="1">
        <f>IF(HEX2DEC(RIGHT(F565,4))&gt;=32768,HEX2DEC(RIGHT(F565,4))-65536,HEX2DEC(RIGHT(F565,4)))/Codes!$N$2</f>
        <v>0</v>
      </c>
      <c r="T565" s="18">
        <f t="shared" si="253"/>
        <v>361</v>
      </c>
      <c r="U565" s="1">
        <f t="shared" si="254"/>
        <v>100</v>
      </c>
      <c r="V565" s="1">
        <f t="shared" si="255"/>
        <v>0</v>
      </c>
      <c r="W565" s="1" t="str">
        <f t="shared" si="256"/>
        <v>101</v>
      </c>
      <c r="X565" s="1">
        <f t="shared" si="257"/>
        <v>3</v>
      </c>
      <c r="Y565" s="1">
        <f t="shared" si="258"/>
        <v>10</v>
      </c>
      <c r="Z565" s="1" t="str">
        <f>VLOOKUP(BIN2DEC(MID(HEX2BIN(MID(H565,3,2),8),2,5)),Codes!$E$1:$F$18,2)</f>
        <v>Slash</v>
      </c>
      <c r="AA565" s="6" t="str">
        <f t="shared" si="259"/>
        <v>0</v>
      </c>
      <c r="AB565" s="1">
        <f t="shared" si="260"/>
        <v>2</v>
      </c>
      <c r="AC565" s="1" t="str">
        <f>VLOOKUP(BIN2DEC(RIGHT(HEX2BIN(MID(H565,6,1),4),1)&amp;LEFT(HEX2BIN(MID(H565,7,1),4),1)),Codes!$K$1:$L$5,2)</f>
        <v>M</v>
      </c>
      <c r="AD565" s="1" t="str">
        <f>VLOOKUP(BIN2DEC(RIGHT(HEX2BIN(MID(H565,7,1),4),3)&amp;LEFT(HEX2BIN(MID(H565,8,1),4),2)),Codes!$H$2:$I$33,2)</f>
        <v>Slash</v>
      </c>
      <c r="AE565" s="1" t="str">
        <f t="shared" si="261"/>
        <v>1</v>
      </c>
      <c r="AF565" s="1" t="str">
        <f t="shared" si="262"/>
        <v>1</v>
      </c>
      <c r="AH565" s="6">
        <f t="shared" si="263"/>
        <v>35</v>
      </c>
    </row>
    <row r="566" spans="1:34">
      <c r="A566" s="1" t="s">
        <v>4646</v>
      </c>
      <c r="B566" s="1" t="s">
        <v>74</v>
      </c>
      <c r="C566" s="6" t="s">
        <v>1424</v>
      </c>
      <c r="D566" s="6" t="s">
        <v>2172</v>
      </c>
      <c r="E566" s="6" t="s">
        <v>573</v>
      </c>
      <c r="F566" s="6" t="s">
        <v>91</v>
      </c>
      <c r="G566" s="6" t="s">
        <v>557</v>
      </c>
      <c r="H566" s="6" t="s">
        <v>558</v>
      </c>
      <c r="J566" s="1" t="str">
        <f t="shared" si="247"/>
        <v>001011</v>
      </c>
      <c r="K566" s="1">
        <f t="shared" si="248"/>
        <v>2</v>
      </c>
      <c r="L566" s="6" t="str">
        <f t="shared" si="249"/>
        <v>00000</v>
      </c>
      <c r="M566" s="1">
        <f t="shared" si="250"/>
        <v>69</v>
      </c>
      <c r="N566" s="6" t="str">
        <f t="shared" si="251"/>
        <v>00</v>
      </c>
      <c r="O566" s="1">
        <f t="shared" si="252"/>
        <v>7</v>
      </c>
      <c r="P566" s="1">
        <f>IF(HEX2DEC(LEFT(E566,4))&gt;=32768,HEX2DEC(LEFT(E566,4))-65536,HEX2DEC(LEFT(E566,4)))/Codes!$N$2</f>
        <v>3.4079999999999999</v>
      </c>
      <c r="Q566" s="1">
        <f>IF(HEX2DEC(RIGHT(E566,4))&gt;=32768,HEX2DEC(RIGHT(E566,4))-65536,HEX2DEC(RIGHT(E566,4)))/Codes!$N$2</f>
        <v>0</v>
      </c>
      <c r="R566" s="1">
        <f>IF(HEX2DEC(LEFT(F566,4))&gt;=32768,HEX2DEC(LEFT(F566,4))-65536,HEX2DEC(LEFT(F566,4)))/Codes!$N$2</f>
        <v>0</v>
      </c>
      <c r="S566" s="1">
        <f>IF(HEX2DEC(RIGHT(F566,4))&gt;=32768,HEX2DEC(RIGHT(F566,4))-65536,HEX2DEC(RIGHT(F566,4)))/Codes!$N$2</f>
        <v>0</v>
      </c>
      <c r="T566" s="18">
        <f t="shared" si="253"/>
        <v>361</v>
      </c>
      <c r="U566" s="1">
        <f t="shared" si="254"/>
        <v>100</v>
      </c>
      <c r="V566" s="1">
        <f t="shared" si="255"/>
        <v>0</v>
      </c>
      <c r="W566" s="1" t="str">
        <f t="shared" si="256"/>
        <v>101</v>
      </c>
      <c r="X566" s="1">
        <f t="shared" si="257"/>
        <v>3</v>
      </c>
      <c r="Y566" s="1">
        <f t="shared" si="258"/>
        <v>10</v>
      </c>
      <c r="Z566" s="1" t="str">
        <f>VLOOKUP(BIN2DEC(MID(HEX2BIN(MID(H566,3,2),8),2,5)),Codes!$E$1:$F$18,2)</f>
        <v>Slash</v>
      </c>
      <c r="AA566" s="6" t="str">
        <f t="shared" si="259"/>
        <v>0</v>
      </c>
      <c r="AB566" s="1">
        <f t="shared" si="260"/>
        <v>2</v>
      </c>
      <c r="AC566" s="1" t="str">
        <f>VLOOKUP(BIN2DEC(RIGHT(HEX2BIN(MID(H566,6,1),4),1)&amp;LEFT(HEX2BIN(MID(H566,7,1),4),1)),Codes!$K$1:$L$5,2)</f>
        <v>M</v>
      </c>
      <c r="AD566" s="1" t="str">
        <f>VLOOKUP(BIN2DEC(RIGHT(HEX2BIN(MID(H566,7,1),4),3)&amp;LEFT(HEX2BIN(MID(H566,8,1),4),2)),Codes!$H$2:$I$33,2)</f>
        <v>Slash</v>
      </c>
      <c r="AE566" s="1" t="str">
        <f t="shared" si="261"/>
        <v>1</v>
      </c>
      <c r="AF566" s="1" t="str">
        <f t="shared" si="262"/>
        <v>1</v>
      </c>
      <c r="AH566" s="6">
        <f t="shared" si="263"/>
        <v>35</v>
      </c>
    </row>
    <row r="567" spans="1:34">
      <c r="A567" s="1" t="s">
        <v>4647</v>
      </c>
      <c r="B567" s="1" t="s">
        <v>74</v>
      </c>
      <c r="C567" s="6" t="s">
        <v>1425</v>
      </c>
      <c r="D567" s="6" t="s">
        <v>2174</v>
      </c>
      <c r="E567" s="6" t="s">
        <v>564</v>
      </c>
      <c r="F567" s="6" t="s">
        <v>565</v>
      </c>
      <c r="G567" s="6" t="s">
        <v>723</v>
      </c>
      <c r="H567" s="6" t="s">
        <v>561</v>
      </c>
      <c r="J567" s="1" t="str">
        <f t="shared" si="247"/>
        <v>001011</v>
      </c>
      <c r="K567" s="1">
        <f t="shared" si="248"/>
        <v>0</v>
      </c>
      <c r="L567" s="6" t="str">
        <f t="shared" si="249"/>
        <v>00000</v>
      </c>
      <c r="M567" s="1">
        <f t="shared" si="250"/>
        <v>69</v>
      </c>
      <c r="N567" s="6" t="str">
        <f t="shared" si="251"/>
        <v>00</v>
      </c>
      <c r="O567" s="1">
        <f t="shared" si="252"/>
        <v>11</v>
      </c>
      <c r="P567" s="1">
        <f>IF(HEX2DEC(LEFT(E567,4))&gt;=32768,HEX2DEC(LEFT(E567,4))-65536,HEX2DEC(LEFT(E567,4)))/Codes!$N$2</f>
        <v>5.1120000000000001</v>
      </c>
      <c r="Q567" s="1">
        <f>IF(HEX2DEC(RIGHT(E567,4))&gt;=32768,HEX2DEC(RIGHT(E567,4))-65536,HEX2DEC(RIGHT(E567,4)))/Codes!$N$2</f>
        <v>0</v>
      </c>
      <c r="R567" s="1">
        <f>IF(HEX2DEC(LEFT(F567,4))&gt;=32768,HEX2DEC(LEFT(F567,4))-65536,HEX2DEC(LEFT(F567,4)))/Codes!$N$2</f>
        <v>13.632</v>
      </c>
      <c r="S567" s="1">
        <f>IF(HEX2DEC(RIGHT(F567,4))&gt;=32768,HEX2DEC(RIGHT(F567,4))-65536,HEX2DEC(RIGHT(F567,4)))/Codes!$N$2</f>
        <v>0</v>
      </c>
      <c r="T567" s="18">
        <f t="shared" si="253"/>
        <v>361</v>
      </c>
      <c r="U567" s="1">
        <f t="shared" si="254"/>
        <v>100</v>
      </c>
      <c r="V567" s="1">
        <f t="shared" si="255"/>
        <v>0</v>
      </c>
      <c r="W567" s="1" t="str">
        <f t="shared" si="256"/>
        <v>101</v>
      </c>
      <c r="X567" s="1">
        <f t="shared" si="257"/>
        <v>0</v>
      </c>
      <c r="Y567" s="1">
        <f t="shared" si="258"/>
        <v>15</v>
      </c>
      <c r="Z567" s="1" t="str">
        <f>VLOOKUP(BIN2DEC(MID(HEX2BIN(MID(H567,3,2),8),2,5)),Codes!$E$1:$F$18,2)</f>
        <v>Slash</v>
      </c>
      <c r="AA567" s="6" t="str">
        <f t="shared" si="259"/>
        <v>0</v>
      </c>
      <c r="AB567" s="1">
        <f t="shared" si="260"/>
        <v>4</v>
      </c>
      <c r="AC567" s="1" t="str">
        <f>VLOOKUP(BIN2DEC(RIGHT(HEX2BIN(MID(H567,6,1),4),1)&amp;LEFT(HEX2BIN(MID(H567,7,1),4),1)),Codes!$K$1:$L$5,2)</f>
        <v>L</v>
      </c>
      <c r="AD567" s="1" t="str">
        <f>VLOOKUP(BIN2DEC(RIGHT(HEX2BIN(MID(H567,7,1),4),3)&amp;LEFT(HEX2BIN(MID(H567,8,1),4),2)),Codes!$H$2:$I$33,2)</f>
        <v>Slash</v>
      </c>
      <c r="AE567" s="1" t="str">
        <f t="shared" si="261"/>
        <v>1</v>
      </c>
      <c r="AF567" s="1" t="str">
        <f t="shared" si="262"/>
        <v>1</v>
      </c>
      <c r="AH567" s="6">
        <f t="shared" si="263"/>
        <v>67</v>
      </c>
    </row>
    <row r="568" spans="1:34">
      <c r="A568" s="1" t="s">
        <v>4648</v>
      </c>
      <c r="B568" s="1" t="s">
        <v>74</v>
      </c>
      <c r="C568" s="6" t="s">
        <v>1425</v>
      </c>
      <c r="D568" s="6" t="s">
        <v>2176</v>
      </c>
      <c r="E568" s="6" t="s">
        <v>564</v>
      </c>
      <c r="F568" s="6" t="s">
        <v>570</v>
      </c>
      <c r="G568" s="6" t="s">
        <v>557</v>
      </c>
      <c r="H568" s="6" t="s">
        <v>561</v>
      </c>
      <c r="J568" s="1" t="str">
        <f t="shared" si="247"/>
        <v>001011</v>
      </c>
      <c r="K568" s="1">
        <f t="shared" si="248"/>
        <v>1</v>
      </c>
      <c r="L568" s="6" t="str">
        <f t="shared" si="249"/>
        <v>00000</v>
      </c>
      <c r="M568" s="1">
        <f t="shared" si="250"/>
        <v>69</v>
      </c>
      <c r="N568" s="6" t="str">
        <f t="shared" si="251"/>
        <v>00</v>
      </c>
      <c r="O568" s="1">
        <f t="shared" si="252"/>
        <v>11</v>
      </c>
      <c r="P568" s="1">
        <f>IF(HEX2DEC(LEFT(E568,4))&gt;=32768,HEX2DEC(LEFT(E568,4))-65536,HEX2DEC(LEFT(E568,4)))/Codes!$N$2</f>
        <v>5.1120000000000001</v>
      </c>
      <c r="Q568" s="1">
        <f>IF(HEX2DEC(RIGHT(E568,4))&gt;=32768,HEX2DEC(RIGHT(E568,4))-65536,HEX2DEC(RIGHT(E568,4)))/Codes!$N$2</f>
        <v>0</v>
      </c>
      <c r="R568" s="1">
        <f>IF(HEX2DEC(LEFT(F568,4))&gt;=32768,HEX2DEC(LEFT(F568,4))-65536,HEX2DEC(LEFT(F568,4)))/Codes!$N$2</f>
        <v>6.8159999999999998</v>
      </c>
      <c r="S568" s="1">
        <f>IF(HEX2DEC(RIGHT(F568,4))&gt;=32768,HEX2DEC(RIGHT(F568,4))-65536,HEX2DEC(RIGHT(F568,4)))/Codes!$N$2</f>
        <v>0</v>
      </c>
      <c r="T568" s="18">
        <f t="shared" si="253"/>
        <v>361</v>
      </c>
      <c r="U568" s="1">
        <f t="shared" si="254"/>
        <v>100</v>
      </c>
      <c r="V568" s="1">
        <f t="shared" si="255"/>
        <v>0</v>
      </c>
      <c r="W568" s="1" t="str">
        <f t="shared" si="256"/>
        <v>101</v>
      </c>
      <c r="X568" s="1">
        <f t="shared" si="257"/>
        <v>3</v>
      </c>
      <c r="Y568" s="1">
        <f t="shared" si="258"/>
        <v>15</v>
      </c>
      <c r="Z568" s="1" t="str">
        <f>VLOOKUP(BIN2DEC(MID(HEX2BIN(MID(H568,3,2),8),2,5)),Codes!$E$1:$F$18,2)</f>
        <v>Slash</v>
      </c>
      <c r="AA568" s="6" t="str">
        <f t="shared" si="259"/>
        <v>0</v>
      </c>
      <c r="AB568" s="1">
        <f t="shared" si="260"/>
        <v>4</v>
      </c>
      <c r="AC568" s="1" t="str">
        <f>VLOOKUP(BIN2DEC(RIGHT(HEX2BIN(MID(H568,6,1),4),1)&amp;LEFT(HEX2BIN(MID(H568,7,1),4),1)),Codes!$K$1:$L$5,2)</f>
        <v>L</v>
      </c>
      <c r="AD568" s="1" t="str">
        <f>VLOOKUP(BIN2DEC(RIGHT(HEX2BIN(MID(H568,7,1),4),3)&amp;LEFT(HEX2BIN(MID(H568,8,1),4),2)),Codes!$H$2:$I$33,2)</f>
        <v>Slash</v>
      </c>
      <c r="AE568" s="1" t="str">
        <f t="shared" si="261"/>
        <v>1</v>
      </c>
      <c r="AF568" s="1" t="str">
        <f t="shared" si="262"/>
        <v>1</v>
      </c>
      <c r="AH568" s="6">
        <f t="shared" si="263"/>
        <v>67</v>
      </c>
    </row>
    <row r="569" spans="1:34">
      <c r="A569" s="1" t="s">
        <v>4649</v>
      </c>
      <c r="B569" s="1" t="s">
        <v>74</v>
      </c>
      <c r="C569" s="6" t="s">
        <v>1425</v>
      </c>
      <c r="D569" s="6" t="s">
        <v>2178</v>
      </c>
      <c r="E569" s="6" t="s">
        <v>573</v>
      </c>
      <c r="F569" s="6" t="s">
        <v>91</v>
      </c>
      <c r="G569" s="6" t="s">
        <v>557</v>
      </c>
      <c r="H569" s="6" t="s">
        <v>561</v>
      </c>
      <c r="J569" s="1" t="str">
        <f t="shared" si="247"/>
        <v>001011</v>
      </c>
      <c r="K569" s="1">
        <f t="shared" si="248"/>
        <v>2</v>
      </c>
      <c r="L569" s="6" t="str">
        <f t="shared" si="249"/>
        <v>00000</v>
      </c>
      <c r="M569" s="1">
        <f t="shared" si="250"/>
        <v>69</v>
      </c>
      <c r="N569" s="6" t="str">
        <f t="shared" si="251"/>
        <v>00</v>
      </c>
      <c r="O569" s="1">
        <f t="shared" si="252"/>
        <v>11</v>
      </c>
      <c r="P569" s="1">
        <f>IF(HEX2DEC(LEFT(E569,4))&gt;=32768,HEX2DEC(LEFT(E569,4))-65536,HEX2DEC(LEFT(E569,4)))/Codes!$N$2</f>
        <v>3.4079999999999999</v>
      </c>
      <c r="Q569" s="1">
        <f>IF(HEX2DEC(RIGHT(E569,4))&gt;=32768,HEX2DEC(RIGHT(E569,4))-65536,HEX2DEC(RIGHT(E569,4)))/Codes!$N$2</f>
        <v>0</v>
      </c>
      <c r="R569" s="1">
        <f>IF(HEX2DEC(LEFT(F569,4))&gt;=32768,HEX2DEC(LEFT(F569,4))-65536,HEX2DEC(LEFT(F569,4)))/Codes!$N$2</f>
        <v>0</v>
      </c>
      <c r="S569" s="1">
        <f>IF(HEX2DEC(RIGHT(F569,4))&gt;=32768,HEX2DEC(RIGHT(F569,4))-65536,HEX2DEC(RIGHT(F569,4)))/Codes!$N$2</f>
        <v>0</v>
      </c>
      <c r="T569" s="18">
        <f t="shared" si="253"/>
        <v>361</v>
      </c>
      <c r="U569" s="1">
        <f t="shared" si="254"/>
        <v>100</v>
      </c>
      <c r="V569" s="1">
        <f t="shared" si="255"/>
        <v>0</v>
      </c>
      <c r="W569" s="1" t="str">
        <f t="shared" si="256"/>
        <v>101</v>
      </c>
      <c r="X569" s="1">
        <f t="shared" si="257"/>
        <v>3</v>
      </c>
      <c r="Y569" s="1">
        <f t="shared" si="258"/>
        <v>15</v>
      </c>
      <c r="Z569" s="1" t="str">
        <f>VLOOKUP(BIN2DEC(MID(HEX2BIN(MID(H569,3,2),8),2,5)),Codes!$E$1:$F$18,2)</f>
        <v>Slash</v>
      </c>
      <c r="AA569" s="6" t="str">
        <f t="shared" si="259"/>
        <v>0</v>
      </c>
      <c r="AB569" s="1">
        <f t="shared" si="260"/>
        <v>4</v>
      </c>
      <c r="AC569" s="1" t="str">
        <f>VLOOKUP(BIN2DEC(RIGHT(HEX2BIN(MID(H569,6,1),4),1)&amp;LEFT(HEX2BIN(MID(H569,7,1),4),1)),Codes!$K$1:$L$5,2)</f>
        <v>L</v>
      </c>
      <c r="AD569" s="1" t="str">
        <f>VLOOKUP(BIN2DEC(RIGHT(HEX2BIN(MID(H569,7,1),4),3)&amp;LEFT(HEX2BIN(MID(H569,8,1),4),2)),Codes!$H$2:$I$33,2)</f>
        <v>Slash</v>
      </c>
      <c r="AE569" s="1" t="str">
        <f t="shared" si="261"/>
        <v>1</v>
      </c>
      <c r="AF569" s="1" t="str">
        <f t="shared" si="262"/>
        <v>1</v>
      </c>
      <c r="AH569" s="6">
        <f t="shared" si="263"/>
        <v>67</v>
      </c>
    </row>
    <row r="570" spans="1:34">
      <c r="A570" s="1" t="s">
        <v>4650</v>
      </c>
      <c r="B570" s="1" t="s">
        <v>74</v>
      </c>
      <c r="C570" s="6" t="s">
        <v>1426</v>
      </c>
      <c r="D570" s="6" t="s">
        <v>2180</v>
      </c>
      <c r="E570" s="6" t="s">
        <v>564</v>
      </c>
      <c r="F570" s="6" t="s">
        <v>565</v>
      </c>
      <c r="G570" s="6" t="s">
        <v>723</v>
      </c>
      <c r="H570" s="6" t="s">
        <v>736</v>
      </c>
      <c r="J570" s="1" t="str">
        <f t="shared" si="247"/>
        <v>001011</v>
      </c>
      <c r="K570" s="1">
        <f t="shared" si="248"/>
        <v>0</v>
      </c>
      <c r="L570" s="6" t="str">
        <f t="shared" si="249"/>
        <v>00000</v>
      </c>
      <c r="M570" s="1">
        <f t="shared" si="250"/>
        <v>69</v>
      </c>
      <c r="N570" s="6" t="str">
        <f t="shared" si="251"/>
        <v>00</v>
      </c>
      <c r="O570" s="1">
        <f t="shared" si="252"/>
        <v>15</v>
      </c>
      <c r="P570" s="1">
        <f>IF(HEX2DEC(LEFT(E570,4))&gt;=32768,HEX2DEC(LEFT(E570,4))-65536,HEX2DEC(LEFT(E570,4)))/Codes!$N$2</f>
        <v>5.1120000000000001</v>
      </c>
      <c r="Q570" s="1">
        <f>IF(HEX2DEC(RIGHT(E570,4))&gt;=32768,HEX2DEC(RIGHT(E570,4))-65536,HEX2DEC(RIGHT(E570,4)))/Codes!$N$2</f>
        <v>0</v>
      </c>
      <c r="R570" s="1">
        <f>IF(HEX2DEC(LEFT(F570,4))&gt;=32768,HEX2DEC(LEFT(F570,4))-65536,HEX2DEC(LEFT(F570,4)))/Codes!$N$2</f>
        <v>13.632</v>
      </c>
      <c r="S570" s="1">
        <f>IF(HEX2DEC(RIGHT(F570,4))&gt;=32768,HEX2DEC(RIGHT(F570,4))-65536,HEX2DEC(RIGHT(F570,4)))/Codes!$N$2</f>
        <v>0</v>
      </c>
      <c r="T570" s="18">
        <f t="shared" si="253"/>
        <v>361</v>
      </c>
      <c r="U570" s="1">
        <f t="shared" si="254"/>
        <v>100</v>
      </c>
      <c r="V570" s="1">
        <f t="shared" si="255"/>
        <v>0</v>
      </c>
      <c r="W570" s="1" t="str">
        <f t="shared" si="256"/>
        <v>101</v>
      </c>
      <c r="X570" s="1">
        <f t="shared" si="257"/>
        <v>0</v>
      </c>
      <c r="Y570" s="1">
        <f t="shared" si="258"/>
        <v>28</v>
      </c>
      <c r="Z570" s="1" t="str">
        <f>VLOOKUP(BIN2DEC(MID(HEX2BIN(MID(H570,3,2),8),2,5)),Codes!$E$1:$F$18,2)</f>
        <v>Slash</v>
      </c>
      <c r="AA570" s="6" t="str">
        <f t="shared" si="259"/>
        <v>0</v>
      </c>
      <c r="AB570" s="1">
        <f t="shared" si="260"/>
        <v>6</v>
      </c>
      <c r="AC570" s="1" t="str">
        <f>VLOOKUP(BIN2DEC(RIGHT(HEX2BIN(MID(H570,6,1),4),1)&amp;LEFT(HEX2BIN(MID(H570,7,1),4),1)),Codes!$K$1:$L$5,2)</f>
        <v>L</v>
      </c>
      <c r="AD570" s="1" t="str">
        <f>VLOOKUP(BIN2DEC(RIGHT(HEX2BIN(MID(H570,7,1),4),3)&amp;LEFT(HEX2BIN(MID(H570,8,1),4),2)),Codes!$H$2:$I$33,2)</f>
        <v>Slash</v>
      </c>
      <c r="AE570" s="1" t="str">
        <f t="shared" si="261"/>
        <v>1</v>
      </c>
      <c r="AF570" s="1" t="str">
        <f t="shared" si="262"/>
        <v>1</v>
      </c>
      <c r="AH570" s="6">
        <f t="shared" si="263"/>
        <v>67</v>
      </c>
    </row>
    <row r="571" spans="1:34">
      <c r="A571" s="1" t="s">
        <v>4651</v>
      </c>
      <c r="B571" s="1" t="s">
        <v>74</v>
      </c>
      <c r="C571" s="6" t="s">
        <v>1426</v>
      </c>
      <c r="D571" s="6" t="s">
        <v>2182</v>
      </c>
      <c r="E571" s="6" t="s">
        <v>564</v>
      </c>
      <c r="F571" s="6" t="s">
        <v>570</v>
      </c>
      <c r="G571" s="6" t="s">
        <v>557</v>
      </c>
      <c r="H571" s="6" t="s">
        <v>736</v>
      </c>
      <c r="J571" s="1" t="str">
        <f t="shared" si="247"/>
        <v>001011</v>
      </c>
      <c r="K571" s="1">
        <f t="shared" si="248"/>
        <v>1</v>
      </c>
      <c r="L571" s="6" t="str">
        <f t="shared" si="249"/>
        <v>00000</v>
      </c>
      <c r="M571" s="1">
        <f t="shared" si="250"/>
        <v>69</v>
      </c>
      <c r="N571" s="6" t="str">
        <f t="shared" si="251"/>
        <v>00</v>
      </c>
      <c r="O571" s="1">
        <f t="shared" si="252"/>
        <v>15</v>
      </c>
      <c r="P571" s="1">
        <f>IF(HEX2DEC(LEFT(E571,4))&gt;=32768,HEX2DEC(LEFT(E571,4))-65536,HEX2DEC(LEFT(E571,4)))/Codes!$N$2</f>
        <v>5.1120000000000001</v>
      </c>
      <c r="Q571" s="1">
        <f>IF(HEX2DEC(RIGHT(E571,4))&gt;=32768,HEX2DEC(RIGHT(E571,4))-65536,HEX2DEC(RIGHT(E571,4)))/Codes!$N$2</f>
        <v>0</v>
      </c>
      <c r="R571" s="1">
        <f>IF(HEX2DEC(LEFT(F571,4))&gt;=32768,HEX2DEC(LEFT(F571,4))-65536,HEX2DEC(LEFT(F571,4)))/Codes!$N$2</f>
        <v>6.8159999999999998</v>
      </c>
      <c r="S571" s="1">
        <f>IF(HEX2DEC(RIGHT(F571,4))&gt;=32768,HEX2DEC(RIGHT(F571,4))-65536,HEX2DEC(RIGHT(F571,4)))/Codes!$N$2</f>
        <v>0</v>
      </c>
      <c r="T571" s="18">
        <f t="shared" si="253"/>
        <v>361</v>
      </c>
      <c r="U571" s="1">
        <f t="shared" si="254"/>
        <v>100</v>
      </c>
      <c r="V571" s="1">
        <f t="shared" si="255"/>
        <v>0</v>
      </c>
      <c r="W571" s="1" t="str">
        <f t="shared" si="256"/>
        <v>101</v>
      </c>
      <c r="X571" s="1">
        <f t="shared" si="257"/>
        <v>3</v>
      </c>
      <c r="Y571" s="1">
        <f t="shared" si="258"/>
        <v>28</v>
      </c>
      <c r="Z571" s="1" t="str">
        <f>VLOOKUP(BIN2DEC(MID(HEX2BIN(MID(H571,3,2),8),2,5)),Codes!$E$1:$F$18,2)</f>
        <v>Slash</v>
      </c>
      <c r="AA571" s="6" t="str">
        <f t="shared" si="259"/>
        <v>0</v>
      </c>
      <c r="AB571" s="1">
        <f t="shared" si="260"/>
        <v>6</v>
      </c>
      <c r="AC571" s="1" t="str">
        <f>VLOOKUP(BIN2DEC(RIGHT(HEX2BIN(MID(H571,6,1),4),1)&amp;LEFT(HEX2BIN(MID(H571,7,1),4),1)),Codes!$K$1:$L$5,2)</f>
        <v>L</v>
      </c>
      <c r="AD571" s="1" t="str">
        <f>VLOOKUP(BIN2DEC(RIGHT(HEX2BIN(MID(H571,7,1),4),3)&amp;LEFT(HEX2BIN(MID(H571,8,1),4),2)),Codes!$H$2:$I$33,2)</f>
        <v>Slash</v>
      </c>
      <c r="AE571" s="1" t="str">
        <f t="shared" si="261"/>
        <v>1</v>
      </c>
      <c r="AF571" s="1" t="str">
        <f t="shared" si="262"/>
        <v>1</v>
      </c>
      <c r="AH571" s="6">
        <f t="shared" si="263"/>
        <v>67</v>
      </c>
    </row>
    <row r="572" spans="1:34">
      <c r="A572" s="1" t="s">
        <v>4652</v>
      </c>
      <c r="B572" s="1" t="s">
        <v>74</v>
      </c>
      <c r="C572" s="6" t="s">
        <v>1426</v>
      </c>
      <c r="D572" s="6" t="s">
        <v>2184</v>
      </c>
      <c r="E572" s="6" t="s">
        <v>573</v>
      </c>
      <c r="F572" s="6" t="s">
        <v>91</v>
      </c>
      <c r="G572" s="6" t="s">
        <v>557</v>
      </c>
      <c r="H572" s="6" t="s">
        <v>736</v>
      </c>
      <c r="J572" s="1" t="str">
        <f t="shared" si="247"/>
        <v>001011</v>
      </c>
      <c r="K572" s="1">
        <f t="shared" si="248"/>
        <v>2</v>
      </c>
      <c r="L572" s="6" t="str">
        <f t="shared" si="249"/>
        <v>00000</v>
      </c>
      <c r="M572" s="1">
        <f t="shared" si="250"/>
        <v>69</v>
      </c>
      <c r="N572" s="6" t="str">
        <f t="shared" si="251"/>
        <v>00</v>
      </c>
      <c r="O572" s="1">
        <f t="shared" si="252"/>
        <v>15</v>
      </c>
      <c r="P572" s="1">
        <f>IF(HEX2DEC(LEFT(E572,4))&gt;=32768,HEX2DEC(LEFT(E572,4))-65536,HEX2DEC(LEFT(E572,4)))/Codes!$N$2</f>
        <v>3.4079999999999999</v>
      </c>
      <c r="Q572" s="1">
        <f>IF(HEX2DEC(RIGHT(E572,4))&gt;=32768,HEX2DEC(RIGHT(E572,4))-65536,HEX2DEC(RIGHT(E572,4)))/Codes!$N$2</f>
        <v>0</v>
      </c>
      <c r="R572" s="1">
        <f>IF(HEX2DEC(LEFT(F572,4))&gt;=32768,HEX2DEC(LEFT(F572,4))-65536,HEX2DEC(LEFT(F572,4)))/Codes!$N$2</f>
        <v>0</v>
      </c>
      <c r="S572" s="1">
        <f>IF(HEX2DEC(RIGHT(F572,4))&gt;=32768,HEX2DEC(RIGHT(F572,4))-65536,HEX2DEC(RIGHT(F572,4)))/Codes!$N$2</f>
        <v>0</v>
      </c>
      <c r="T572" s="18">
        <f t="shared" si="253"/>
        <v>361</v>
      </c>
      <c r="U572" s="1">
        <f t="shared" si="254"/>
        <v>100</v>
      </c>
      <c r="V572" s="1">
        <f t="shared" si="255"/>
        <v>0</v>
      </c>
      <c r="W572" s="1" t="str">
        <f t="shared" si="256"/>
        <v>101</v>
      </c>
      <c r="X572" s="1">
        <f t="shared" si="257"/>
        <v>3</v>
      </c>
      <c r="Y572" s="1">
        <f t="shared" si="258"/>
        <v>28</v>
      </c>
      <c r="Z572" s="1" t="str">
        <f>VLOOKUP(BIN2DEC(MID(HEX2BIN(MID(H572,3,2),8),2,5)),Codes!$E$1:$F$18,2)</f>
        <v>Slash</v>
      </c>
      <c r="AA572" s="6" t="str">
        <f t="shared" si="259"/>
        <v>0</v>
      </c>
      <c r="AB572" s="1">
        <f t="shared" si="260"/>
        <v>6</v>
      </c>
      <c r="AC572" s="1" t="str">
        <f>VLOOKUP(BIN2DEC(RIGHT(HEX2BIN(MID(H572,6,1),4),1)&amp;LEFT(HEX2BIN(MID(H572,7,1),4),1)),Codes!$K$1:$L$5,2)</f>
        <v>L</v>
      </c>
      <c r="AD572" s="1" t="str">
        <f>VLOOKUP(BIN2DEC(RIGHT(HEX2BIN(MID(H572,7,1),4),3)&amp;LEFT(HEX2BIN(MID(H572,8,1),4),2)),Codes!$H$2:$I$33,2)</f>
        <v>Slash</v>
      </c>
      <c r="AE572" s="1" t="str">
        <f t="shared" si="261"/>
        <v>1</v>
      </c>
      <c r="AF572" s="1" t="str">
        <f t="shared" si="262"/>
        <v>1</v>
      </c>
      <c r="AH572" s="6">
        <f t="shared" si="263"/>
        <v>67</v>
      </c>
    </row>
    <row r="573" spans="1:34">
      <c r="A573" s="1" t="s">
        <v>4653</v>
      </c>
      <c r="B573" s="1" t="s">
        <v>74</v>
      </c>
      <c r="C573" s="6" t="s">
        <v>1427</v>
      </c>
      <c r="D573" s="6" t="s">
        <v>2186</v>
      </c>
      <c r="E573" s="6" t="s">
        <v>573</v>
      </c>
      <c r="F573" s="6" t="s">
        <v>91</v>
      </c>
      <c r="G573" s="6" t="s">
        <v>743</v>
      </c>
      <c r="H573" s="6" t="s">
        <v>744</v>
      </c>
      <c r="J573" s="1" t="str">
        <f t="shared" si="247"/>
        <v>001011</v>
      </c>
      <c r="K573" s="1">
        <f t="shared" si="248"/>
        <v>0</v>
      </c>
      <c r="L573" s="6" t="str">
        <f t="shared" si="249"/>
        <v>00000</v>
      </c>
      <c r="M573" s="1">
        <f t="shared" si="250"/>
        <v>69</v>
      </c>
      <c r="N573" s="6" t="str">
        <f t="shared" si="251"/>
        <v>00</v>
      </c>
      <c r="O573" s="1">
        <f t="shared" si="252"/>
        <v>13</v>
      </c>
      <c r="P573" s="1">
        <f>IF(HEX2DEC(LEFT(E573,4))&gt;=32768,HEX2DEC(LEFT(E573,4))-65536,HEX2DEC(LEFT(E573,4)))/Codes!$N$2</f>
        <v>3.4079999999999999</v>
      </c>
      <c r="Q573" s="1">
        <f>IF(HEX2DEC(RIGHT(E573,4))&gt;=32768,HEX2DEC(RIGHT(E573,4))-65536,HEX2DEC(RIGHT(E573,4)))/Codes!$N$2</f>
        <v>0</v>
      </c>
      <c r="R573" s="1">
        <f>IF(HEX2DEC(LEFT(F573,4))&gt;=32768,HEX2DEC(LEFT(F573,4))-65536,HEX2DEC(LEFT(F573,4)))/Codes!$N$2</f>
        <v>0</v>
      </c>
      <c r="S573" s="1">
        <f>IF(HEX2DEC(RIGHT(F573,4))&gt;=32768,HEX2DEC(RIGHT(F573,4))-65536,HEX2DEC(RIGHT(F573,4)))/Codes!$N$2</f>
        <v>0</v>
      </c>
      <c r="T573" s="18">
        <f t="shared" si="253"/>
        <v>361</v>
      </c>
      <c r="U573" s="1">
        <f t="shared" si="254"/>
        <v>70</v>
      </c>
      <c r="V573" s="1">
        <f t="shared" si="255"/>
        <v>0</v>
      </c>
      <c r="W573" s="1" t="str">
        <f t="shared" si="256"/>
        <v>101</v>
      </c>
      <c r="X573" s="1">
        <f t="shared" si="257"/>
        <v>3</v>
      </c>
      <c r="Y573" s="1">
        <f t="shared" si="258"/>
        <v>35</v>
      </c>
      <c r="Z573" s="1" t="str">
        <f>VLOOKUP(BIN2DEC(MID(HEX2BIN(MID(H573,3,2),8),2,5)),Codes!$E$1:$F$18,2)</f>
        <v>Slash</v>
      </c>
      <c r="AA573" s="6" t="str">
        <f t="shared" si="259"/>
        <v>0</v>
      </c>
      <c r="AB573" s="1">
        <f t="shared" si="260"/>
        <v>0</v>
      </c>
      <c r="AC573" s="1" t="str">
        <f>VLOOKUP(BIN2DEC(RIGHT(HEX2BIN(MID(H573,6,1),4),1)&amp;LEFT(HEX2BIN(MID(H573,7,1),4),1)),Codes!$K$1:$L$5,2)</f>
        <v>M</v>
      </c>
      <c r="AD573" s="1" t="str">
        <f>VLOOKUP(BIN2DEC(RIGHT(HEX2BIN(MID(H573,7,1),4),3)&amp;LEFT(HEX2BIN(MID(H573,8,1),4),2)),Codes!$H$2:$I$33,2)</f>
        <v>Slash</v>
      </c>
      <c r="AE573" s="1" t="str">
        <f t="shared" si="261"/>
        <v>1</v>
      </c>
      <c r="AF573" s="1" t="str">
        <f t="shared" si="262"/>
        <v>1</v>
      </c>
      <c r="AH573" s="6">
        <f t="shared" si="263"/>
        <v>35</v>
      </c>
    </row>
    <row r="574" spans="1:34">
      <c r="A574" s="1" t="s">
        <v>4654</v>
      </c>
      <c r="B574" s="1" t="s">
        <v>74</v>
      </c>
      <c r="C574" s="6" t="s">
        <v>1427</v>
      </c>
      <c r="D574" s="6" t="s">
        <v>2188</v>
      </c>
      <c r="E574" s="6" t="s">
        <v>746</v>
      </c>
      <c r="F574" s="6" t="s">
        <v>448</v>
      </c>
      <c r="G574" s="6" t="s">
        <v>743</v>
      </c>
      <c r="H574" s="6" t="s">
        <v>744</v>
      </c>
      <c r="J574" s="1" t="str">
        <f t="shared" si="247"/>
        <v>001011</v>
      </c>
      <c r="K574" s="1">
        <f t="shared" si="248"/>
        <v>1</v>
      </c>
      <c r="L574" s="6" t="str">
        <f t="shared" si="249"/>
        <v>00000</v>
      </c>
      <c r="M574" s="1">
        <f t="shared" si="250"/>
        <v>69</v>
      </c>
      <c r="N574" s="6" t="str">
        <f t="shared" si="251"/>
        <v>00</v>
      </c>
      <c r="O574" s="1">
        <f t="shared" si="252"/>
        <v>12</v>
      </c>
      <c r="P574" s="1">
        <f>IF(HEX2DEC(LEFT(E574,4))&gt;=32768,HEX2DEC(LEFT(E574,4))-65536,HEX2DEC(LEFT(E574,4)))/Codes!$N$2</f>
        <v>4.4279999999999999</v>
      </c>
      <c r="Q574" s="1">
        <f>IF(HEX2DEC(RIGHT(E574,4))&gt;=32768,HEX2DEC(RIGHT(E574,4))-65536,HEX2DEC(RIGHT(E574,4)))/Codes!$N$2</f>
        <v>0</v>
      </c>
      <c r="R574" s="1">
        <f>IF(HEX2DEC(LEFT(F574,4))&gt;=32768,HEX2DEC(LEFT(F574,4))-65536,HEX2DEC(LEFT(F574,4)))/Codes!$N$2</f>
        <v>6.4</v>
      </c>
      <c r="S574" s="1">
        <f>IF(HEX2DEC(RIGHT(F574,4))&gt;=32768,HEX2DEC(RIGHT(F574,4))-65536,HEX2DEC(RIGHT(F574,4)))/Codes!$N$2</f>
        <v>0</v>
      </c>
      <c r="T574" s="18">
        <f t="shared" si="253"/>
        <v>361</v>
      </c>
      <c r="U574" s="1">
        <f t="shared" si="254"/>
        <v>70</v>
      </c>
      <c r="V574" s="1">
        <f t="shared" si="255"/>
        <v>0</v>
      </c>
      <c r="W574" s="1" t="str">
        <f t="shared" si="256"/>
        <v>101</v>
      </c>
      <c r="X574" s="1">
        <f t="shared" si="257"/>
        <v>3</v>
      </c>
      <c r="Y574" s="1">
        <f t="shared" si="258"/>
        <v>35</v>
      </c>
      <c r="Z574" s="1" t="str">
        <f>VLOOKUP(BIN2DEC(MID(HEX2BIN(MID(H574,3,2),8),2,5)),Codes!$E$1:$F$18,2)</f>
        <v>Slash</v>
      </c>
      <c r="AA574" s="6" t="str">
        <f t="shared" si="259"/>
        <v>0</v>
      </c>
      <c r="AB574" s="1">
        <f t="shared" si="260"/>
        <v>0</v>
      </c>
      <c r="AC574" s="1" t="str">
        <f>VLOOKUP(BIN2DEC(RIGHT(HEX2BIN(MID(H574,6,1),4),1)&amp;LEFT(HEX2BIN(MID(H574,7,1),4),1)),Codes!$K$1:$L$5,2)</f>
        <v>M</v>
      </c>
      <c r="AD574" s="1" t="str">
        <f>VLOOKUP(BIN2DEC(RIGHT(HEX2BIN(MID(H574,7,1),4),3)&amp;LEFT(HEX2BIN(MID(H574,8,1),4),2)),Codes!$H$2:$I$33,2)</f>
        <v>Slash</v>
      </c>
      <c r="AE574" s="1" t="str">
        <f t="shared" si="261"/>
        <v>1</v>
      </c>
      <c r="AF574" s="1" t="str">
        <f t="shared" si="262"/>
        <v>1</v>
      </c>
      <c r="AH574" s="6">
        <f t="shared" si="263"/>
        <v>35</v>
      </c>
    </row>
    <row r="575" spans="1:34">
      <c r="A575" s="1" t="s">
        <v>4655</v>
      </c>
      <c r="B575" s="1" t="s">
        <v>74</v>
      </c>
      <c r="C575" s="6" t="s">
        <v>1427</v>
      </c>
      <c r="D575" s="6" t="s">
        <v>2178</v>
      </c>
      <c r="E575" s="6" t="s">
        <v>746</v>
      </c>
      <c r="F575" s="6" t="s">
        <v>748</v>
      </c>
      <c r="G575" s="6" t="s">
        <v>743</v>
      </c>
      <c r="H575" s="6" t="s">
        <v>744</v>
      </c>
      <c r="J575" s="1" t="str">
        <f t="shared" si="247"/>
        <v>001011</v>
      </c>
      <c r="K575" s="1">
        <f t="shared" si="248"/>
        <v>2</v>
      </c>
      <c r="L575" s="6" t="str">
        <f t="shared" si="249"/>
        <v>00000</v>
      </c>
      <c r="M575" s="1">
        <f t="shared" si="250"/>
        <v>69</v>
      </c>
      <c r="N575" s="6" t="str">
        <f t="shared" si="251"/>
        <v>00</v>
      </c>
      <c r="O575" s="1">
        <f t="shared" si="252"/>
        <v>11</v>
      </c>
      <c r="P575" s="1">
        <f>IF(HEX2DEC(LEFT(E575,4))&gt;=32768,HEX2DEC(LEFT(E575,4))-65536,HEX2DEC(LEFT(E575,4)))/Codes!$N$2</f>
        <v>4.4279999999999999</v>
      </c>
      <c r="Q575" s="1">
        <f>IF(HEX2DEC(RIGHT(E575,4))&gt;=32768,HEX2DEC(RIGHT(E575,4))-65536,HEX2DEC(RIGHT(E575,4)))/Codes!$N$2</f>
        <v>0</v>
      </c>
      <c r="R575" s="1">
        <f>IF(HEX2DEC(LEFT(F575,4))&gt;=32768,HEX2DEC(LEFT(F575,4))-65536,HEX2DEC(LEFT(F575,4)))/Codes!$N$2</f>
        <v>12.8</v>
      </c>
      <c r="S575" s="1">
        <f>IF(HEX2DEC(RIGHT(F575,4))&gt;=32768,HEX2DEC(RIGHT(F575,4))-65536,HEX2DEC(RIGHT(F575,4)))/Codes!$N$2</f>
        <v>0</v>
      </c>
      <c r="T575" s="18">
        <f t="shared" si="253"/>
        <v>361</v>
      </c>
      <c r="U575" s="1">
        <f t="shared" si="254"/>
        <v>70</v>
      </c>
      <c r="V575" s="1">
        <f t="shared" si="255"/>
        <v>0</v>
      </c>
      <c r="W575" s="1" t="str">
        <f t="shared" si="256"/>
        <v>101</v>
      </c>
      <c r="X575" s="1">
        <f t="shared" si="257"/>
        <v>3</v>
      </c>
      <c r="Y575" s="1">
        <f t="shared" si="258"/>
        <v>35</v>
      </c>
      <c r="Z575" s="1" t="str">
        <f>VLOOKUP(BIN2DEC(MID(HEX2BIN(MID(H575,3,2),8),2,5)),Codes!$E$1:$F$18,2)</f>
        <v>Slash</v>
      </c>
      <c r="AA575" s="6" t="str">
        <f t="shared" si="259"/>
        <v>0</v>
      </c>
      <c r="AB575" s="1">
        <f t="shared" si="260"/>
        <v>0</v>
      </c>
      <c r="AC575" s="1" t="str">
        <f>VLOOKUP(BIN2DEC(RIGHT(HEX2BIN(MID(H575,6,1),4),1)&amp;LEFT(HEX2BIN(MID(H575,7,1),4),1)),Codes!$K$1:$L$5,2)</f>
        <v>M</v>
      </c>
      <c r="AD575" s="1" t="str">
        <f>VLOOKUP(BIN2DEC(RIGHT(HEX2BIN(MID(H575,7,1),4),3)&amp;LEFT(HEX2BIN(MID(H575,8,1),4),2)),Codes!$H$2:$I$33,2)</f>
        <v>Slash</v>
      </c>
      <c r="AE575" s="1" t="str">
        <f t="shared" si="261"/>
        <v>1</v>
      </c>
      <c r="AF575" s="1" t="str">
        <f t="shared" si="262"/>
        <v>1</v>
      </c>
      <c r="AH575" s="6">
        <f t="shared" si="263"/>
        <v>35</v>
      </c>
    </row>
    <row r="576" spans="1:34">
      <c r="A576" s="1" t="s">
        <v>4656</v>
      </c>
      <c r="B576" s="1" t="s">
        <v>74</v>
      </c>
      <c r="C576" s="6" t="s">
        <v>1428</v>
      </c>
      <c r="D576" s="6" t="s">
        <v>2168</v>
      </c>
      <c r="E576" s="6" t="s">
        <v>589</v>
      </c>
      <c r="F576" s="6" t="s">
        <v>570</v>
      </c>
      <c r="G576" s="6" t="s">
        <v>557</v>
      </c>
      <c r="H576" s="6" t="s">
        <v>750</v>
      </c>
      <c r="J576" s="1" t="str">
        <f t="shared" si="247"/>
        <v>001011</v>
      </c>
      <c r="K576" s="1">
        <f t="shared" si="248"/>
        <v>0</v>
      </c>
      <c r="L576" s="6" t="str">
        <f t="shared" si="249"/>
        <v>00000</v>
      </c>
      <c r="M576" s="1">
        <f t="shared" si="250"/>
        <v>69</v>
      </c>
      <c r="N576" s="6" t="str">
        <f t="shared" si="251"/>
        <v>00</v>
      </c>
      <c r="O576" s="1">
        <f t="shared" si="252"/>
        <v>7</v>
      </c>
      <c r="P576" s="1">
        <f>IF(HEX2DEC(LEFT(E576,4))&gt;=32768,HEX2DEC(LEFT(E576,4))-65536,HEX2DEC(LEFT(E576,4)))/Codes!$N$2</f>
        <v>4.5999999999999996</v>
      </c>
      <c r="Q576" s="1">
        <f>IF(HEX2DEC(RIGHT(E576,4))&gt;=32768,HEX2DEC(RIGHT(E576,4))-65536,HEX2DEC(RIGHT(E576,4)))/Codes!$N$2</f>
        <v>0</v>
      </c>
      <c r="R576" s="1">
        <f>IF(HEX2DEC(LEFT(F576,4))&gt;=32768,HEX2DEC(LEFT(F576,4))-65536,HEX2DEC(LEFT(F576,4)))/Codes!$N$2</f>
        <v>6.8159999999999998</v>
      </c>
      <c r="S576" s="1">
        <f>IF(HEX2DEC(RIGHT(F576,4))&gt;=32768,HEX2DEC(RIGHT(F576,4))-65536,HEX2DEC(RIGHT(F576,4)))/Codes!$N$2</f>
        <v>0</v>
      </c>
      <c r="T576" s="18">
        <f t="shared" si="253"/>
        <v>361</v>
      </c>
      <c r="U576" s="1">
        <f t="shared" si="254"/>
        <v>100</v>
      </c>
      <c r="V576" s="1">
        <f t="shared" si="255"/>
        <v>0</v>
      </c>
      <c r="W576" s="1" t="str">
        <f t="shared" si="256"/>
        <v>101</v>
      </c>
      <c r="X576" s="1">
        <f t="shared" si="257"/>
        <v>3</v>
      </c>
      <c r="Y576" s="1">
        <f t="shared" si="258"/>
        <v>5</v>
      </c>
      <c r="Z576" s="1" t="str">
        <f>VLOOKUP(BIN2DEC(MID(HEX2BIN(MID(H576,3,2),8),2,5)),Codes!$E$1:$F$18,2)</f>
        <v>Normal</v>
      </c>
      <c r="AA576" s="6" t="str">
        <f t="shared" si="259"/>
        <v>0</v>
      </c>
      <c r="AB576" s="1">
        <f t="shared" si="260"/>
        <v>2</v>
      </c>
      <c r="AC576" s="1" t="str">
        <f>VLOOKUP(BIN2DEC(RIGHT(HEX2BIN(MID(H576,6,1),4),1)&amp;LEFT(HEX2BIN(MID(H576,7,1),4),1)),Codes!$K$1:$L$5,2)</f>
        <v>S</v>
      </c>
      <c r="AD576" s="1" t="str">
        <f>VLOOKUP(BIN2DEC(RIGHT(HEX2BIN(MID(H576,7,1),4),3)&amp;LEFT(HEX2BIN(MID(H576,8,1),4),2)),Codes!$H$2:$I$33,2)</f>
        <v>Bat</v>
      </c>
      <c r="AE576" s="1" t="str">
        <f t="shared" si="261"/>
        <v>1</v>
      </c>
      <c r="AF576" s="1" t="str">
        <f t="shared" si="262"/>
        <v>1</v>
      </c>
      <c r="AH576" s="6">
        <f t="shared" si="263"/>
        <v>5</v>
      </c>
    </row>
    <row r="577" spans="1:34">
      <c r="A577" s="1" t="s">
        <v>4657</v>
      </c>
      <c r="B577" s="1" t="s">
        <v>74</v>
      </c>
      <c r="C577" s="6" t="s">
        <v>1428</v>
      </c>
      <c r="D577" s="6" t="s">
        <v>2170</v>
      </c>
      <c r="E577" s="6" t="s">
        <v>589</v>
      </c>
      <c r="F577" s="6" t="s">
        <v>573</v>
      </c>
      <c r="G577" s="6" t="s">
        <v>557</v>
      </c>
      <c r="H577" s="6" t="s">
        <v>750</v>
      </c>
      <c r="J577" s="1" t="str">
        <f t="shared" si="247"/>
        <v>001011</v>
      </c>
      <c r="K577" s="1">
        <f t="shared" si="248"/>
        <v>1</v>
      </c>
      <c r="L577" s="6" t="str">
        <f t="shared" si="249"/>
        <v>00000</v>
      </c>
      <c r="M577" s="1">
        <f t="shared" si="250"/>
        <v>69</v>
      </c>
      <c r="N577" s="6" t="str">
        <f t="shared" si="251"/>
        <v>00</v>
      </c>
      <c r="O577" s="1">
        <f t="shared" si="252"/>
        <v>7</v>
      </c>
      <c r="P577" s="1">
        <f>IF(HEX2DEC(LEFT(E577,4))&gt;=32768,HEX2DEC(LEFT(E577,4))-65536,HEX2DEC(LEFT(E577,4)))/Codes!$N$2</f>
        <v>4.5999999999999996</v>
      </c>
      <c r="Q577" s="1">
        <f>IF(HEX2DEC(RIGHT(E577,4))&gt;=32768,HEX2DEC(RIGHT(E577,4))-65536,HEX2DEC(RIGHT(E577,4)))/Codes!$N$2</f>
        <v>0</v>
      </c>
      <c r="R577" s="1">
        <f>IF(HEX2DEC(LEFT(F577,4))&gt;=32768,HEX2DEC(LEFT(F577,4))-65536,HEX2DEC(LEFT(F577,4)))/Codes!$N$2</f>
        <v>3.4079999999999999</v>
      </c>
      <c r="S577" s="1">
        <f>IF(HEX2DEC(RIGHT(F577,4))&gt;=32768,HEX2DEC(RIGHT(F577,4))-65536,HEX2DEC(RIGHT(F577,4)))/Codes!$N$2</f>
        <v>0</v>
      </c>
      <c r="T577" s="18">
        <f t="shared" si="253"/>
        <v>361</v>
      </c>
      <c r="U577" s="1">
        <f t="shared" si="254"/>
        <v>100</v>
      </c>
      <c r="V577" s="1">
        <f t="shared" si="255"/>
        <v>0</v>
      </c>
      <c r="W577" s="1" t="str">
        <f t="shared" si="256"/>
        <v>101</v>
      </c>
      <c r="X577" s="1">
        <f t="shared" si="257"/>
        <v>3</v>
      </c>
      <c r="Y577" s="1">
        <f t="shared" si="258"/>
        <v>5</v>
      </c>
      <c r="Z577" s="1" t="str">
        <f>VLOOKUP(BIN2DEC(MID(HEX2BIN(MID(H577,3,2),8),2,5)),Codes!$E$1:$F$18,2)</f>
        <v>Normal</v>
      </c>
      <c r="AA577" s="6" t="str">
        <f t="shared" si="259"/>
        <v>0</v>
      </c>
      <c r="AB577" s="1">
        <f t="shared" si="260"/>
        <v>2</v>
      </c>
      <c r="AC577" s="1" t="str">
        <f>VLOOKUP(BIN2DEC(RIGHT(HEX2BIN(MID(H577,6,1),4),1)&amp;LEFT(HEX2BIN(MID(H577,7,1),4),1)),Codes!$K$1:$L$5,2)</f>
        <v>S</v>
      </c>
      <c r="AD577" s="1" t="str">
        <f>VLOOKUP(BIN2DEC(RIGHT(HEX2BIN(MID(H577,7,1),4),3)&amp;LEFT(HEX2BIN(MID(H577,8,1),4),2)),Codes!$H$2:$I$33,2)</f>
        <v>Bat</v>
      </c>
      <c r="AE577" s="1" t="str">
        <f t="shared" si="261"/>
        <v>1</v>
      </c>
      <c r="AF577" s="1" t="str">
        <f t="shared" si="262"/>
        <v>1</v>
      </c>
      <c r="AH577" s="6">
        <f t="shared" si="263"/>
        <v>5</v>
      </c>
    </row>
    <row r="578" spans="1:34">
      <c r="A578" s="1" t="s">
        <v>4658</v>
      </c>
      <c r="B578" s="1" t="s">
        <v>74</v>
      </c>
      <c r="C578" s="6" t="s">
        <v>1428</v>
      </c>
      <c r="D578" s="6" t="s">
        <v>2172</v>
      </c>
      <c r="E578" s="6" t="s">
        <v>573</v>
      </c>
      <c r="F578" s="6" t="s">
        <v>91</v>
      </c>
      <c r="G578" s="6" t="s">
        <v>557</v>
      </c>
      <c r="H578" s="6" t="s">
        <v>750</v>
      </c>
      <c r="J578" s="1" t="str">
        <f t="shared" si="247"/>
        <v>001011</v>
      </c>
      <c r="K578" s="1">
        <f t="shared" si="248"/>
        <v>2</v>
      </c>
      <c r="L578" s="6" t="str">
        <f t="shared" si="249"/>
        <v>00000</v>
      </c>
      <c r="M578" s="1">
        <f t="shared" si="250"/>
        <v>69</v>
      </c>
      <c r="N578" s="6" t="str">
        <f t="shared" si="251"/>
        <v>00</v>
      </c>
      <c r="O578" s="1">
        <f t="shared" si="252"/>
        <v>7</v>
      </c>
      <c r="P578" s="1">
        <f>IF(HEX2DEC(LEFT(E578,4))&gt;=32768,HEX2DEC(LEFT(E578,4))-65536,HEX2DEC(LEFT(E578,4)))/Codes!$N$2</f>
        <v>3.4079999999999999</v>
      </c>
      <c r="Q578" s="1">
        <f>IF(HEX2DEC(RIGHT(E578,4))&gt;=32768,HEX2DEC(RIGHT(E578,4))-65536,HEX2DEC(RIGHT(E578,4)))/Codes!$N$2</f>
        <v>0</v>
      </c>
      <c r="R578" s="1">
        <f>IF(HEX2DEC(LEFT(F578,4))&gt;=32768,HEX2DEC(LEFT(F578,4))-65536,HEX2DEC(LEFT(F578,4)))/Codes!$N$2</f>
        <v>0</v>
      </c>
      <c r="S578" s="1">
        <f>IF(HEX2DEC(RIGHT(F578,4))&gt;=32768,HEX2DEC(RIGHT(F578,4))-65536,HEX2DEC(RIGHT(F578,4)))/Codes!$N$2</f>
        <v>0</v>
      </c>
      <c r="T578" s="18">
        <f t="shared" si="253"/>
        <v>361</v>
      </c>
      <c r="U578" s="1">
        <f t="shared" si="254"/>
        <v>100</v>
      </c>
      <c r="V578" s="1">
        <f t="shared" si="255"/>
        <v>0</v>
      </c>
      <c r="W578" s="1" t="str">
        <f t="shared" si="256"/>
        <v>101</v>
      </c>
      <c r="X578" s="1">
        <f t="shared" si="257"/>
        <v>3</v>
      </c>
      <c r="Y578" s="1">
        <f t="shared" si="258"/>
        <v>5</v>
      </c>
      <c r="Z578" s="1" t="str">
        <f>VLOOKUP(BIN2DEC(MID(HEX2BIN(MID(H578,3,2),8),2,5)),Codes!$E$1:$F$18,2)</f>
        <v>Normal</v>
      </c>
      <c r="AA578" s="6" t="str">
        <f t="shared" si="259"/>
        <v>0</v>
      </c>
      <c r="AB578" s="1">
        <f t="shared" si="260"/>
        <v>2</v>
      </c>
      <c r="AC578" s="1" t="str">
        <f>VLOOKUP(BIN2DEC(RIGHT(HEX2BIN(MID(H578,6,1),4),1)&amp;LEFT(HEX2BIN(MID(H578,7,1),4),1)),Codes!$K$1:$L$5,2)</f>
        <v>S</v>
      </c>
      <c r="AD578" s="1" t="str">
        <f>VLOOKUP(BIN2DEC(RIGHT(HEX2BIN(MID(H578,7,1),4),3)&amp;LEFT(HEX2BIN(MID(H578,8,1),4),2)),Codes!$H$2:$I$33,2)</f>
        <v>Bat</v>
      </c>
      <c r="AE578" s="1" t="str">
        <f t="shared" si="261"/>
        <v>1</v>
      </c>
      <c r="AF578" s="1" t="str">
        <f t="shared" si="262"/>
        <v>1</v>
      </c>
      <c r="AH578" s="6">
        <f t="shared" si="263"/>
        <v>5</v>
      </c>
    </row>
    <row r="579" spans="1:34">
      <c r="A579" s="1" t="s">
        <v>4659</v>
      </c>
      <c r="B579" s="1" t="s">
        <v>74</v>
      </c>
      <c r="C579" s="6" t="s">
        <v>1429</v>
      </c>
      <c r="D579" s="6" t="s">
        <v>2194</v>
      </c>
      <c r="E579" s="6" t="s">
        <v>589</v>
      </c>
      <c r="F579" s="6" t="s">
        <v>570</v>
      </c>
      <c r="G579" s="6" t="s">
        <v>557</v>
      </c>
      <c r="H579" s="6" t="s">
        <v>586</v>
      </c>
      <c r="J579" s="1" t="str">
        <f t="shared" si="247"/>
        <v>001011</v>
      </c>
      <c r="K579" s="1">
        <f t="shared" si="248"/>
        <v>0</v>
      </c>
      <c r="L579" s="6" t="str">
        <f t="shared" si="249"/>
        <v>00000</v>
      </c>
      <c r="M579" s="1">
        <f t="shared" si="250"/>
        <v>69</v>
      </c>
      <c r="N579" s="6" t="str">
        <f t="shared" si="251"/>
        <v>00</v>
      </c>
      <c r="O579" s="1">
        <f t="shared" si="252"/>
        <v>12</v>
      </c>
      <c r="P579" s="1">
        <f>IF(HEX2DEC(LEFT(E579,4))&gt;=32768,HEX2DEC(LEFT(E579,4))-65536,HEX2DEC(LEFT(E579,4)))/Codes!$N$2</f>
        <v>4.5999999999999996</v>
      </c>
      <c r="Q579" s="1">
        <f>IF(HEX2DEC(RIGHT(E579,4))&gt;=32768,HEX2DEC(RIGHT(E579,4))-65536,HEX2DEC(RIGHT(E579,4)))/Codes!$N$2</f>
        <v>0</v>
      </c>
      <c r="R579" s="1">
        <f>IF(HEX2DEC(LEFT(F579,4))&gt;=32768,HEX2DEC(LEFT(F579,4))-65536,HEX2DEC(LEFT(F579,4)))/Codes!$N$2</f>
        <v>6.8159999999999998</v>
      </c>
      <c r="S579" s="1">
        <f>IF(HEX2DEC(RIGHT(F579,4))&gt;=32768,HEX2DEC(RIGHT(F579,4))-65536,HEX2DEC(RIGHT(F579,4)))/Codes!$N$2</f>
        <v>0</v>
      </c>
      <c r="T579" s="18">
        <f t="shared" si="253"/>
        <v>361</v>
      </c>
      <c r="U579" s="1">
        <f t="shared" si="254"/>
        <v>100</v>
      </c>
      <c r="V579" s="1">
        <f t="shared" si="255"/>
        <v>0</v>
      </c>
      <c r="W579" s="1" t="str">
        <f t="shared" si="256"/>
        <v>101</v>
      </c>
      <c r="X579" s="1">
        <f t="shared" si="257"/>
        <v>3</v>
      </c>
      <c r="Y579" s="1">
        <f t="shared" si="258"/>
        <v>8</v>
      </c>
      <c r="Z579" s="1" t="str">
        <f>VLOOKUP(BIN2DEC(MID(HEX2BIN(MID(H579,3,2),8),2,5)),Codes!$E$1:$F$18,2)</f>
        <v>Normal</v>
      </c>
      <c r="AA579" s="6" t="str">
        <f t="shared" si="259"/>
        <v>0</v>
      </c>
      <c r="AB579" s="1">
        <f t="shared" si="260"/>
        <v>4</v>
      </c>
      <c r="AC579" s="1" t="str">
        <f>VLOOKUP(BIN2DEC(RIGHT(HEX2BIN(MID(H579,6,1),4),1)&amp;LEFT(HEX2BIN(MID(H579,7,1),4),1)),Codes!$K$1:$L$5,2)</f>
        <v>M</v>
      </c>
      <c r="AD579" s="1" t="str">
        <f>VLOOKUP(BIN2DEC(RIGHT(HEX2BIN(MID(H579,7,1),4),3)&amp;LEFT(HEX2BIN(MID(H579,8,1),4),2)),Codes!$H$2:$I$33,2)</f>
        <v>Bat</v>
      </c>
      <c r="AE579" s="1" t="str">
        <f t="shared" si="261"/>
        <v>1</v>
      </c>
      <c r="AF579" s="1" t="str">
        <f t="shared" si="262"/>
        <v>1</v>
      </c>
      <c r="AH579" s="6">
        <f t="shared" si="263"/>
        <v>37</v>
      </c>
    </row>
    <row r="580" spans="1:34">
      <c r="A580" s="1" t="s">
        <v>4660</v>
      </c>
      <c r="B580" s="1" t="s">
        <v>74</v>
      </c>
      <c r="C580" s="6" t="s">
        <v>1429</v>
      </c>
      <c r="D580" s="6" t="s">
        <v>2188</v>
      </c>
      <c r="E580" s="6" t="s">
        <v>589</v>
      </c>
      <c r="F580" s="6" t="s">
        <v>573</v>
      </c>
      <c r="G580" s="6" t="s">
        <v>557</v>
      </c>
      <c r="H580" s="6" t="s">
        <v>586</v>
      </c>
      <c r="J580" s="1" t="str">
        <f t="shared" si="247"/>
        <v>001011</v>
      </c>
      <c r="K580" s="1">
        <f t="shared" si="248"/>
        <v>1</v>
      </c>
      <c r="L580" s="6" t="str">
        <f t="shared" si="249"/>
        <v>00000</v>
      </c>
      <c r="M580" s="1">
        <f t="shared" si="250"/>
        <v>69</v>
      </c>
      <c r="N580" s="6" t="str">
        <f t="shared" si="251"/>
        <v>00</v>
      </c>
      <c r="O580" s="1">
        <f t="shared" si="252"/>
        <v>12</v>
      </c>
      <c r="P580" s="1">
        <f>IF(HEX2DEC(LEFT(E580,4))&gt;=32768,HEX2DEC(LEFT(E580,4))-65536,HEX2DEC(LEFT(E580,4)))/Codes!$N$2</f>
        <v>4.5999999999999996</v>
      </c>
      <c r="Q580" s="1">
        <f>IF(HEX2DEC(RIGHT(E580,4))&gt;=32768,HEX2DEC(RIGHT(E580,4))-65536,HEX2DEC(RIGHT(E580,4)))/Codes!$N$2</f>
        <v>0</v>
      </c>
      <c r="R580" s="1">
        <f>IF(HEX2DEC(LEFT(F580,4))&gt;=32768,HEX2DEC(LEFT(F580,4))-65536,HEX2DEC(LEFT(F580,4)))/Codes!$N$2</f>
        <v>3.4079999999999999</v>
      </c>
      <c r="S580" s="1">
        <f>IF(HEX2DEC(RIGHT(F580,4))&gt;=32768,HEX2DEC(RIGHT(F580,4))-65536,HEX2DEC(RIGHT(F580,4)))/Codes!$N$2</f>
        <v>0</v>
      </c>
      <c r="T580" s="18">
        <f t="shared" si="253"/>
        <v>361</v>
      </c>
      <c r="U580" s="1">
        <f t="shared" si="254"/>
        <v>100</v>
      </c>
      <c r="V580" s="1">
        <f t="shared" si="255"/>
        <v>0</v>
      </c>
      <c r="W580" s="1" t="str">
        <f t="shared" si="256"/>
        <v>101</v>
      </c>
      <c r="X580" s="1">
        <f t="shared" si="257"/>
        <v>3</v>
      </c>
      <c r="Y580" s="1">
        <f t="shared" si="258"/>
        <v>8</v>
      </c>
      <c r="Z580" s="1" t="str">
        <f>VLOOKUP(BIN2DEC(MID(HEX2BIN(MID(H580,3,2),8),2,5)),Codes!$E$1:$F$18,2)</f>
        <v>Normal</v>
      </c>
      <c r="AA580" s="6" t="str">
        <f t="shared" si="259"/>
        <v>0</v>
      </c>
      <c r="AB580" s="1">
        <f t="shared" si="260"/>
        <v>4</v>
      </c>
      <c r="AC580" s="1" t="str">
        <f>VLOOKUP(BIN2DEC(RIGHT(HEX2BIN(MID(H580,6,1),4),1)&amp;LEFT(HEX2BIN(MID(H580,7,1),4),1)),Codes!$K$1:$L$5,2)</f>
        <v>M</v>
      </c>
      <c r="AD580" s="1" t="str">
        <f>VLOOKUP(BIN2DEC(RIGHT(HEX2BIN(MID(H580,7,1),4),3)&amp;LEFT(HEX2BIN(MID(H580,8,1),4),2)),Codes!$H$2:$I$33,2)</f>
        <v>Bat</v>
      </c>
      <c r="AE580" s="1" t="str">
        <f t="shared" si="261"/>
        <v>1</v>
      </c>
      <c r="AF580" s="1" t="str">
        <f t="shared" si="262"/>
        <v>1</v>
      </c>
      <c r="AH580" s="6">
        <f t="shared" si="263"/>
        <v>37</v>
      </c>
    </row>
    <row r="581" spans="1:34">
      <c r="A581" s="1" t="s">
        <v>4661</v>
      </c>
      <c r="B581" s="1" t="s">
        <v>74</v>
      </c>
      <c r="C581" s="6" t="s">
        <v>1429</v>
      </c>
      <c r="D581" s="6" t="s">
        <v>2197</v>
      </c>
      <c r="E581" s="6" t="s">
        <v>573</v>
      </c>
      <c r="F581" s="6" t="s">
        <v>91</v>
      </c>
      <c r="G581" s="6" t="s">
        <v>557</v>
      </c>
      <c r="H581" s="6" t="s">
        <v>586</v>
      </c>
      <c r="J581" s="1" t="str">
        <f t="shared" si="247"/>
        <v>001011</v>
      </c>
      <c r="K581" s="1">
        <f t="shared" si="248"/>
        <v>2</v>
      </c>
      <c r="L581" s="6" t="str">
        <f t="shared" si="249"/>
        <v>00000</v>
      </c>
      <c r="M581" s="1">
        <f t="shared" si="250"/>
        <v>69</v>
      </c>
      <c r="N581" s="6" t="str">
        <f t="shared" si="251"/>
        <v>00</v>
      </c>
      <c r="O581" s="1">
        <f t="shared" si="252"/>
        <v>12</v>
      </c>
      <c r="P581" s="1">
        <f>IF(HEX2DEC(LEFT(E581,4))&gt;=32768,HEX2DEC(LEFT(E581,4))-65536,HEX2DEC(LEFT(E581,4)))/Codes!$N$2</f>
        <v>3.4079999999999999</v>
      </c>
      <c r="Q581" s="1">
        <f>IF(HEX2DEC(RIGHT(E581,4))&gt;=32768,HEX2DEC(RIGHT(E581,4))-65536,HEX2DEC(RIGHT(E581,4)))/Codes!$N$2</f>
        <v>0</v>
      </c>
      <c r="R581" s="1">
        <f>IF(HEX2DEC(LEFT(F581,4))&gt;=32768,HEX2DEC(LEFT(F581,4))-65536,HEX2DEC(LEFT(F581,4)))/Codes!$N$2</f>
        <v>0</v>
      </c>
      <c r="S581" s="1">
        <f>IF(HEX2DEC(RIGHT(F581,4))&gt;=32768,HEX2DEC(RIGHT(F581,4))-65536,HEX2DEC(RIGHT(F581,4)))/Codes!$N$2</f>
        <v>0</v>
      </c>
      <c r="T581" s="18">
        <f t="shared" si="253"/>
        <v>361</v>
      </c>
      <c r="U581" s="1">
        <f t="shared" si="254"/>
        <v>100</v>
      </c>
      <c r="V581" s="1">
        <f t="shared" si="255"/>
        <v>0</v>
      </c>
      <c r="W581" s="1" t="str">
        <f t="shared" si="256"/>
        <v>101</v>
      </c>
      <c r="X581" s="1">
        <f t="shared" si="257"/>
        <v>3</v>
      </c>
      <c r="Y581" s="1">
        <f t="shared" si="258"/>
        <v>8</v>
      </c>
      <c r="Z581" s="1" t="str">
        <f>VLOOKUP(BIN2DEC(MID(HEX2BIN(MID(H581,3,2),8),2,5)),Codes!$E$1:$F$18,2)</f>
        <v>Normal</v>
      </c>
      <c r="AA581" s="6" t="str">
        <f t="shared" si="259"/>
        <v>0</v>
      </c>
      <c r="AB581" s="1">
        <f t="shared" si="260"/>
        <v>4</v>
      </c>
      <c r="AC581" s="1" t="str">
        <f>VLOOKUP(BIN2DEC(RIGHT(HEX2BIN(MID(H581,6,1),4),1)&amp;LEFT(HEX2BIN(MID(H581,7,1),4),1)),Codes!$K$1:$L$5,2)</f>
        <v>M</v>
      </c>
      <c r="AD581" s="1" t="str">
        <f>VLOOKUP(BIN2DEC(RIGHT(HEX2BIN(MID(H581,7,1),4),3)&amp;LEFT(HEX2BIN(MID(H581,8,1),4),2)),Codes!$H$2:$I$33,2)</f>
        <v>Bat</v>
      </c>
      <c r="AE581" s="1" t="str">
        <f t="shared" si="261"/>
        <v>1</v>
      </c>
      <c r="AF581" s="1" t="str">
        <f t="shared" si="262"/>
        <v>1</v>
      </c>
      <c r="AH581" s="6">
        <f t="shared" si="263"/>
        <v>37</v>
      </c>
    </row>
    <row r="582" spans="1:34">
      <c r="A582" s="1" t="s">
        <v>4662</v>
      </c>
      <c r="B582" s="1" t="s">
        <v>74</v>
      </c>
      <c r="C582" s="6" t="s">
        <v>1430</v>
      </c>
      <c r="D582" s="6" t="s">
        <v>2199</v>
      </c>
      <c r="E582" s="6" t="s">
        <v>307</v>
      </c>
      <c r="F582" s="6" t="s">
        <v>91</v>
      </c>
      <c r="G582" s="6" t="s">
        <v>759</v>
      </c>
      <c r="H582" s="6" t="s">
        <v>760</v>
      </c>
      <c r="J582" s="1" t="str">
        <f t="shared" si="247"/>
        <v>001011</v>
      </c>
      <c r="K582" s="1">
        <f t="shared" si="248"/>
        <v>0</v>
      </c>
      <c r="L582" s="6" t="str">
        <f t="shared" si="249"/>
        <v>00000</v>
      </c>
      <c r="M582" s="1">
        <f t="shared" si="250"/>
        <v>69</v>
      </c>
      <c r="N582" s="6" t="str">
        <f t="shared" si="251"/>
        <v>00</v>
      </c>
      <c r="O582" s="1">
        <f t="shared" si="252"/>
        <v>20</v>
      </c>
      <c r="P582" s="1">
        <f>IF(HEX2DEC(LEFT(E582,4))&gt;=32768,HEX2DEC(LEFT(E582,4))-65536,HEX2DEC(LEFT(E582,4)))/Codes!$N$2</f>
        <v>3.2</v>
      </c>
      <c r="Q582" s="1">
        <f>IF(HEX2DEC(RIGHT(E582,4))&gt;=32768,HEX2DEC(RIGHT(E582,4))-65536,HEX2DEC(RIGHT(E582,4)))/Codes!$N$2</f>
        <v>0</v>
      </c>
      <c r="R582" s="1">
        <f>IF(HEX2DEC(LEFT(F582,4))&gt;=32768,HEX2DEC(LEFT(F582,4))-65536,HEX2DEC(LEFT(F582,4)))/Codes!$N$2</f>
        <v>0</v>
      </c>
      <c r="S582" s="1">
        <f>IF(HEX2DEC(RIGHT(F582,4))&gt;=32768,HEX2DEC(RIGHT(F582,4))-65536,HEX2DEC(RIGHT(F582,4)))/Codes!$N$2</f>
        <v>0</v>
      </c>
      <c r="T582" s="18">
        <f t="shared" si="253"/>
        <v>34</v>
      </c>
      <c r="U582" s="1">
        <f t="shared" si="254"/>
        <v>105</v>
      </c>
      <c r="V582" s="1">
        <f t="shared" si="255"/>
        <v>0</v>
      </c>
      <c r="W582" s="1" t="str">
        <f t="shared" si="256"/>
        <v>101</v>
      </c>
      <c r="X582" s="1">
        <f t="shared" si="257"/>
        <v>3</v>
      </c>
      <c r="Y582" s="1">
        <f t="shared" si="258"/>
        <v>195</v>
      </c>
      <c r="Z582" s="1" t="str">
        <f>VLOOKUP(BIN2DEC(MID(HEX2BIN(MID(H582,3,2),8),2,5)),Codes!$E$1:$F$18,2)</f>
        <v>Normal</v>
      </c>
      <c r="AA582" s="6" t="str">
        <f t="shared" si="259"/>
        <v>1</v>
      </c>
      <c r="AB582" s="1">
        <f t="shared" si="260"/>
        <v>119</v>
      </c>
      <c r="AC582" s="1" t="str">
        <f>VLOOKUP(BIN2DEC(RIGHT(HEX2BIN(MID(H582,6,1),4),1)&amp;LEFT(HEX2BIN(MID(H582,7,1),4),1)),Codes!$K$1:$L$5,2)</f>
        <v>L</v>
      </c>
      <c r="AD582" s="1" t="str">
        <f>VLOOKUP(BIN2DEC(RIGHT(HEX2BIN(MID(H582,7,1),4),3)&amp;LEFT(HEX2BIN(MID(H582,8,1),4),2)),Codes!$H$2:$I$33,2)</f>
        <v>Bat</v>
      </c>
      <c r="AE582" s="1" t="str">
        <f t="shared" si="261"/>
        <v>1</v>
      </c>
      <c r="AF582" s="1" t="str">
        <f t="shared" si="262"/>
        <v>1</v>
      </c>
      <c r="AH582" s="6">
        <f t="shared" si="263"/>
        <v>69</v>
      </c>
    </row>
    <row r="583" spans="1:34">
      <c r="A583" s="1" t="s">
        <v>4663</v>
      </c>
      <c r="B583" s="1" t="s">
        <v>74</v>
      </c>
      <c r="C583" s="6" t="s">
        <v>1430</v>
      </c>
      <c r="D583" s="6" t="s">
        <v>2201</v>
      </c>
      <c r="E583" s="6" t="s">
        <v>256</v>
      </c>
      <c r="F583" s="6" t="s">
        <v>265</v>
      </c>
      <c r="G583" s="6" t="s">
        <v>759</v>
      </c>
      <c r="H583" s="6" t="s">
        <v>763</v>
      </c>
      <c r="J583" s="1" t="str">
        <f t="shared" si="247"/>
        <v>001011</v>
      </c>
      <c r="K583" s="1">
        <f t="shared" si="248"/>
        <v>1</v>
      </c>
      <c r="L583" s="6" t="str">
        <f t="shared" si="249"/>
        <v>00000</v>
      </c>
      <c r="M583" s="1">
        <f t="shared" si="250"/>
        <v>69</v>
      </c>
      <c r="N583" s="6" t="str">
        <f t="shared" si="251"/>
        <v>00</v>
      </c>
      <c r="O583" s="1">
        <f t="shared" si="252"/>
        <v>20</v>
      </c>
      <c r="P583" s="1">
        <f>IF(HEX2DEC(LEFT(E583,4))&gt;=32768,HEX2DEC(LEFT(E583,4))-65536,HEX2DEC(LEFT(E583,4)))/Codes!$N$2</f>
        <v>3.6</v>
      </c>
      <c r="Q583" s="1">
        <f>IF(HEX2DEC(RIGHT(E583,4))&gt;=32768,HEX2DEC(RIGHT(E583,4))-65536,HEX2DEC(RIGHT(E583,4)))/Codes!$N$2</f>
        <v>0</v>
      </c>
      <c r="R583" s="1">
        <f>IF(HEX2DEC(LEFT(F583,4))&gt;=32768,HEX2DEC(LEFT(F583,4))-65536,HEX2DEC(LEFT(F583,4)))/Codes!$N$2</f>
        <v>2.4</v>
      </c>
      <c r="S583" s="1">
        <f>IF(HEX2DEC(RIGHT(F583,4))&gt;=32768,HEX2DEC(RIGHT(F583,4))-65536,HEX2DEC(RIGHT(F583,4)))/Codes!$N$2</f>
        <v>0</v>
      </c>
      <c r="T583" s="18">
        <f t="shared" si="253"/>
        <v>34</v>
      </c>
      <c r="U583" s="1">
        <f t="shared" si="254"/>
        <v>105</v>
      </c>
      <c r="V583" s="1">
        <f t="shared" si="255"/>
        <v>0</v>
      </c>
      <c r="W583" s="1" t="str">
        <f t="shared" si="256"/>
        <v>101</v>
      </c>
      <c r="X583" s="1">
        <f t="shared" si="257"/>
        <v>3</v>
      </c>
      <c r="Y583" s="1">
        <f t="shared" si="258"/>
        <v>200</v>
      </c>
      <c r="Z583" s="1" t="str">
        <f>VLOOKUP(BIN2DEC(MID(HEX2BIN(MID(H583,3,2),8),2,5)),Codes!$E$1:$F$18,2)</f>
        <v>Normal</v>
      </c>
      <c r="AA583" s="6" t="str">
        <f t="shared" si="259"/>
        <v>1</v>
      </c>
      <c r="AB583" s="1">
        <f t="shared" si="260"/>
        <v>119</v>
      </c>
      <c r="AC583" s="1" t="str">
        <f>VLOOKUP(BIN2DEC(RIGHT(HEX2BIN(MID(H583,6,1),4),1)&amp;LEFT(HEX2BIN(MID(H583,7,1),4),1)),Codes!$K$1:$L$5,2)</f>
        <v>L</v>
      </c>
      <c r="AD583" s="1" t="str">
        <f>VLOOKUP(BIN2DEC(RIGHT(HEX2BIN(MID(H583,7,1),4),3)&amp;LEFT(HEX2BIN(MID(H583,8,1),4),2)),Codes!$H$2:$I$33,2)</f>
        <v>Bat</v>
      </c>
      <c r="AE583" s="1" t="str">
        <f t="shared" si="261"/>
        <v>1</v>
      </c>
      <c r="AF583" s="1" t="str">
        <f t="shared" si="262"/>
        <v>1</v>
      </c>
      <c r="AH583" s="6">
        <f t="shared" si="263"/>
        <v>69</v>
      </c>
    </row>
    <row r="584" spans="1:34">
      <c r="A584" s="1" t="s">
        <v>4664</v>
      </c>
      <c r="B584" s="1" t="s">
        <v>74</v>
      </c>
      <c r="C584" s="6" t="s">
        <v>1430</v>
      </c>
      <c r="D584" s="6" t="s">
        <v>2203</v>
      </c>
      <c r="E584" s="6" t="s">
        <v>207</v>
      </c>
      <c r="F584" s="6" t="s">
        <v>232</v>
      </c>
      <c r="G584" s="6" t="s">
        <v>759</v>
      </c>
      <c r="H584" s="6" t="s">
        <v>766</v>
      </c>
      <c r="J584" s="1" t="str">
        <f t="shared" si="247"/>
        <v>001011</v>
      </c>
      <c r="K584" s="1">
        <f t="shared" si="248"/>
        <v>2</v>
      </c>
      <c r="L584" s="6" t="str">
        <f t="shared" si="249"/>
        <v>00000</v>
      </c>
      <c r="M584" s="1">
        <f t="shared" si="250"/>
        <v>69</v>
      </c>
      <c r="N584" s="6" t="str">
        <f t="shared" si="251"/>
        <v>00</v>
      </c>
      <c r="O584" s="1">
        <f t="shared" si="252"/>
        <v>20</v>
      </c>
      <c r="P584" s="1">
        <f>IF(HEX2DEC(LEFT(E584,4))&gt;=32768,HEX2DEC(LEFT(E584,4))-65536,HEX2DEC(LEFT(E584,4)))/Codes!$N$2</f>
        <v>4</v>
      </c>
      <c r="Q584" s="1">
        <f>IF(HEX2DEC(RIGHT(E584,4))&gt;=32768,HEX2DEC(RIGHT(E584,4))-65536,HEX2DEC(RIGHT(E584,4)))/Codes!$N$2</f>
        <v>0</v>
      </c>
      <c r="R584" s="1">
        <f>IF(HEX2DEC(LEFT(F584,4))&gt;=32768,HEX2DEC(LEFT(F584,4))-65536,HEX2DEC(LEFT(F584,4)))/Codes!$N$2</f>
        <v>4.8</v>
      </c>
      <c r="S584" s="1">
        <f>IF(HEX2DEC(RIGHT(F584,4))&gt;=32768,HEX2DEC(RIGHT(F584,4))-65536,HEX2DEC(RIGHT(F584,4)))/Codes!$N$2</f>
        <v>0</v>
      </c>
      <c r="T584" s="18">
        <f t="shared" si="253"/>
        <v>34</v>
      </c>
      <c r="U584" s="1">
        <f t="shared" si="254"/>
        <v>105</v>
      </c>
      <c r="V584" s="1">
        <f t="shared" si="255"/>
        <v>0</v>
      </c>
      <c r="W584" s="1" t="str">
        <f t="shared" si="256"/>
        <v>101</v>
      </c>
      <c r="X584" s="1">
        <f t="shared" si="257"/>
        <v>3</v>
      </c>
      <c r="Y584" s="1">
        <f t="shared" si="258"/>
        <v>205</v>
      </c>
      <c r="Z584" s="1" t="str">
        <f>VLOOKUP(BIN2DEC(MID(HEX2BIN(MID(H584,3,2),8),2,5)),Codes!$E$1:$F$18,2)</f>
        <v>Normal</v>
      </c>
      <c r="AA584" s="6" t="str">
        <f t="shared" si="259"/>
        <v>1</v>
      </c>
      <c r="AB584" s="1">
        <f t="shared" si="260"/>
        <v>119</v>
      </c>
      <c r="AC584" s="1" t="str">
        <f>VLOOKUP(BIN2DEC(RIGHT(HEX2BIN(MID(H584,6,1),4),1)&amp;LEFT(HEX2BIN(MID(H584,7,1),4),1)),Codes!$K$1:$L$5,2)</f>
        <v>L</v>
      </c>
      <c r="AD584" s="1" t="str">
        <f>VLOOKUP(BIN2DEC(RIGHT(HEX2BIN(MID(H584,7,1),4),3)&amp;LEFT(HEX2BIN(MID(H584,8,1),4),2)),Codes!$H$2:$I$33,2)</f>
        <v>Bat</v>
      </c>
      <c r="AE584" s="1" t="str">
        <f t="shared" si="261"/>
        <v>1</v>
      </c>
      <c r="AF584" s="1" t="str">
        <f t="shared" si="262"/>
        <v>1</v>
      </c>
      <c r="AH584" s="6">
        <f t="shared" si="263"/>
        <v>69</v>
      </c>
    </row>
    <row r="585" spans="1:34">
      <c r="A585" s="1" t="s">
        <v>4665</v>
      </c>
      <c r="B585" s="1" t="s">
        <v>74</v>
      </c>
      <c r="C585" s="6" t="s">
        <v>1431</v>
      </c>
      <c r="D585" s="6" t="s">
        <v>2205</v>
      </c>
      <c r="E585" s="6" t="s">
        <v>573</v>
      </c>
      <c r="F585" s="6" t="s">
        <v>91</v>
      </c>
      <c r="G585" s="6" t="s">
        <v>743</v>
      </c>
      <c r="H585" s="6" t="s">
        <v>768</v>
      </c>
      <c r="J585" s="1" t="str">
        <f t="shared" si="247"/>
        <v>001011</v>
      </c>
      <c r="K585" s="1">
        <f t="shared" si="248"/>
        <v>0</v>
      </c>
      <c r="L585" s="6" t="str">
        <f t="shared" si="249"/>
        <v>00000</v>
      </c>
      <c r="M585" s="1">
        <f t="shared" si="250"/>
        <v>69</v>
      </c>
      <c r="N585" s="6" t="str">
        <f t="shared" si="251"/>
        <v>00</v>
      </c>
      <c r="O585" s="1">
        <f t="shared" si="252"/>
        <v>16</v>
      </c>
      <c r="P585" s="1">
        <f>IF(HEX2DEC(LEFT(E585,4))&gt;=32768,HEX2DEC(LEFT(E585,4))-65536,HEX2DEC(LEFT(E585,4)))/Codes!$N$2</f>
        <v>3.4079999999999999</v>
      </c>
      <c r="Q585" s="1">
        <f>IF(HEX2DEC(RIGHT(E585,4))&gt;=32768,HEX2DEC(RIGHT(E585,4))-65536,HEX2DEC(RIGHT(E585,4)))/Codes!$N$2</f>
        <v>0</v>
      </c>
      <c r="R585" s="1">
        <f>IF(HEX2DEC(LEFT(F585,4))&gt;=32768,HEX2DEC(LEFT(F585,4))-65536,HEX2DEC(LEFT(F585,4)))/Codes!$N$2</f>
        <v>0</v>
      </c>
      <c r="S585" s="1">
        <f>IF(HEX2DEC(RIGHT(F585,4))&gt;=32768,HEX2DEC(RIGHT(F585,4))-65536,HEX2DEC(RIGHT(F585,4)))/Codes!$N$2</f>
        <v>0</v>
      </c>
      <c r="T585" s="18">
        <f t="shared" si="253"/>
        <v>361</v>
      </c>
      <c r="U585" s="1">
        <f t="shared" si="254"/>
        <v>70</v>
      </c>
      <c r="V585" s="1">
        <f t="shared" si="255"/>
        <v>0</v>
      </c>
      <c r="W585" s="1" t="str">
        <f t="shared" si="256"/>
        <v>101</v>
      </c>
      <c r="X585" s="1">
        <f t="shared" si="257"/>
        <v>3</v>
      </c>
      <c r="Y585" s="1">
        <f t="shared" si="258"/>
        <v>35</v>
      </c>
      <c r="Z585" s="1" t="str">
        <f>VLOOKUP(BIN2DEC(MID(HEX2BIN(MID(H585,3,2),8),2,5)),Codes!$E$1:$F$18,2)</f>
        <v>Normal</v>
      </c>
      <c r="AA585" s="6" t="str">
        <f t="shared" si="259"/>
        <v>0</v>
      </c>
      <c r="AB585" s="1">
        <f t="shared" si="260"/>
        <v>0</v>
      </c>
      <c r="AC585" s="1" t="str">
        <f>VLOOKUP(BIN2DEC(RIGHT(HEX2BIN(MID(H585,6,1),4),1)&amp;LEFT(HEX2BIN(MID(H585,7,1),4),1)),Codes!$K$1:$L$5,2)</f>
        <v>S</v>
      </c>
      <c r="AD585" s="1" t="str">
        <f>VLOOKUP(BIN2DEC(RIGHT(HEX2BIN(MID(H585,7,1),4),3)&amp;LEFT(HEX2BIN(MID(H585,8,1),4),2)),Codes!$H$2:$I$33,2)</f>
        <v>Bat</v>
      </c>
      <c r="AE585" s="1" t="str">
        <f t="shared" si="261"/>
        <v>1</v>
      </c>
      <c r="AF585" s="1" t="str">
        <f t="shared" si="262"/>
        <v>1</v>
      </c>
      <c r="AH585" s="6">
        <f t="shared" si="263"/>
        <v>5</v>
      </c>
    </row>
    <row r="586" spans="1:34">
      <c r="A586" s="1" t="s">
        <v>4666</v>
      </c>
      <c r="B586" s="1" t="s">
        <v>74</v>
      </c>
      <c r="C586" s="6" t="s">
        <v>1431</v>
      </c>
      <c r="D586" s="6" t="s">
        <v>2207</v>
      </c>
      <c r="E586" s="6" t="s">
        <v>589</v>
      </c>
      <c r="F586" s="6" t="s">
        <v>595</v>
      </c>
      <c r="G586" s="6" t="s">
        <v>743</v>
      </c>
      <c r="H586" s="6" t="s">
        <v>768</v>
      </c>
      <c r="J586" s="1" t="str">
        <f t="shared" si="247"/>
        <v>001011</v>
      </c>
      <c r="K586" s="1">
        <f t="shared" si="248"/>
        <v>1</v>
      </c>
      <c r="L586" s="6" t="str">
        <f t="shared" si="249"/>
        <v>00000</v>
      </c>
      <c r="M586" s="1">
        <f t="shared" si="250"/>
        <v>69</v>
      </c>
      <c r="N586" s="6" t="str">
        <f t="shared" si="251"/>
        <v>00</v>
      </c>
      <c r="O586" s="1">
        <f t="shared" si="252"/>
        <v>14</v>
      </c>
      <c r="P586" s="1">
        <f>IF(HEX2DEC(LEFT(E586,4))&gt;=32768,HEX2DEC(LEFT(E586,4))-65536,HEX2DEC(LEFT(E586,4)))/Codes!$N$2</f>
        <v>4.5999999999999996</v>
      </c>
      <c r="Q586" s="1">
        <f>IF(HEX2DEC(RIGHT(E586,4))&gt;=32768,HEX2DEC(RIGHT(E586,4))-65536,HEX2DEC(RIGHT(E586,4)))/Codes!$N$2</f>
        <v>0</v>
      </c>
      <c r="R586" s="1">
        <f>IF(HEX2DEC(LEFT(F586,4))&gt;=32768,HEX2DEC(LEFT(F586,4))-65536,HEX2DEC(LEFT(F586,4)))/Codes!$N$2</f>
        <v>3.0640000000000001</v>
      </c>
      <c r="S586" s="1">
        <f>IF(HEX2DEC(RIGHT(F586,4))&gt;=32768,HEX2DEC(RIGHT(F586,4))-65536,HEX2DEC(RIGHT(F586,4)))/Codes!$N$2</f>
        <v>0</v>
      </c>
      <c r="T586" s="18">
        <f t="shared" si="253"/>
        <v>361</v>
      </c>
      <c r="U586" s="1">
        <f t="shared" si="254"/>
        <v>70</v>
      </c>
      <c r="V586" s="1">
        <f t="shared" si="255"/>
        <v>0</v>
      </c>
      <c r="W586" s="1" t="str">
        <f t="shared" si="256"/>
        <v>101</v>
      </c>
      <c r="X586" s="1">
        <f t="shared" si="257"/>
        <v>3</v>
      </c>
      <c r="Y586" s="1">
        <f t="shared" si="258"/>
        <v>35</v>
      </c>
      <c r="Z586" s="1" t="str">
        <f>VLOOKUP(BIN2DEC(MID(HEX2BIN(MID(H586,3,2),8),2,5)),Codes!$E$1:$F$18,2)</f>
        <v>Normal</v>
      </c>
      <c r="AA586" s="6" t="str">
        <f t="shared" si="259"/>
        <v>0</v>
      </c>
      <c r="AB586" s="1">
        <f t="shared" si="260"/>
        <v>0</v>
      </c>
      <c r="AC586" s="1" t="str">
        <f>VLOOKUP(BIN2DEC(RIGHT(HEX2BIN(MID(H586,6,1),4),1)&amp;LEFT(HEX2BIN(MID(H586,7,1),4),1)),Codes!$K$1:$L$5,2)</f>
        <v>S</v>
      </c>
      <c r="AD586" s="1" t="str">
        <f>VLOOKUP(BIN2DEC(RIGHT(HEX2BIN(MID(H586,7,1),4),3)&amp;LEFT(HEX2BIN(MID(H586,8,1),4),2)),Codes!$H$2:$I$33,2)</f>
        <v>Bat</v>
      </c>
      <c r="AE586" s="1" t="str">
        <f t="shared" si="261"/>
        <v>1</v>
      </c>
      <c r="AF586" s="1" t="str">
        <f t="shared" si="262"/>
        <v>1</v>
      </c>
      <c r="AH586" s="6">
        <f t="shared" si="263"/>
        <v>5</v>
      </c>
    </row>
    <row r="587" spans="1:34">
      <c r="A587" s="1" t="s">
        <v>4667</v>
      </c>
      <c r="B587" s="1" t="s">
        <v>74</v>
      </c>
      <c r="C587" s="6" t="s">
        <v>1431</v>
      </c>
      <c r="D587" s="6" t="s">
        <v>2197</v>
      </c>
      <c r="E587" s="6" t="s">
        <v>589</v>
      </c>
      <c r="F587" s="6" t="s">
        <v>590</v>
      </c>
      <c r="G587" s="6" t="s">
        <v>743</v>
      </c>
      <c r="H587" s="6" t="s">
        <v>768</v>
      </c>
      <c r="J587" s="1" t="str">
        <f t="shared" si="247"/>
        <v>001011</v>
      </c>
      <c r="K587" s="1">
        <f t="shared" si="248"/>
        <v>2</v>
      </c>
      <c r="L587" s="6" t="str">
        <f t="shared" si="249"/>
        <v>00000</v>
      </c>
      <c r="M587" s="1">
        <f t="shared" si="250"/>
        <v>69</v>
      </c>
      <c r="N587" s="6" t="str">
        <f t="shared" si="251"/>
        <v>00</v>
      </c>
      <c r="O587" s="1">
        <f t="shared" si="252"/>
        <v>12</v>
      </c>
      <c r="P587" s="1">
        <f>IF(HEX2DEC(LEFT(E587,4))&gt;=32768,HEX2DEC(LEFT(E587,4))-65536,HEX2DEC(LEFT(E587,4)))/Codes!$N$2</f>
        <v>4.5999999999999996</v>
      </c>
      <c r="Q587" s="1">
        <f>IF(HEX2DEC(RIGHT(E587,4))&gt;=32768,HEX2DEC(RIGHT(E587,4))-65536,HEX2DEC(RIGHT(E587,4)))/Codes!$N$2</f>
        <v>0</v>
      </c>
      <c r="R587" s="1">
        <f>IF(HEX2DEC(LEFT(F587,4))&gt;=32768,HEX2DEC(LEFT(F587,4))-65536,HEX2DEC(LEFT(F587,4)))/Codes!$N$2</f>
        <v>6.1319999999999997</v>
      </c>
      <c r="S587" s="1">
        <f>IF(HEX2DEC(RIGHT(F587,4))&gt;=32768,HEX2DEC(RIGHT(F587,4))-65536,HEX2DEC(RIGHT(F587,4)))/Codes!$N$2</f>
        <v>0</v>
      </c>
      <c r="T587" s="18">
        <f t="shared" si="253"/>
        <v>361</v>
      </c>
      <c r="U587" s="1">
        <f t="shared" si="254"/>
        <v>70</v>
      </c>
      <c r="V587" s="1">
        <f t="shared" si="255"/>
        <v>0</v>
      </c>
      <c r="W587" s="1" t="str">
        <f t="shared" si="256"/>
        <v>101</v>
      </c>
      <c r="X587" s="1">
        <f t="shared" si="257"/>
        <v>3</v>
      </c>
      <c r="Y587" s="1">
        <f t="shared" si="258"/>
        <v>35</v>
      </c>
      <c r="Z587" s="1" t="str">
        <f>VLOOKUP(BIN2DEC(MID(HEX2BIN(MID(H587,3,2),8),2,5)),Codes!$E$1:$F$18,2)</f>
        <v>Normal</v>
      </c>
      <c r="AA587" s="6" t="str">
        <f t="shared" si="259"/>
        <v>0</v>
      </c>
      <c r="AB587" s="1">
        <f t="shared" si="260"/>
        <v>0</v>
      </c>
      <c r="AC587" s="1" t="str">
        <f>VLOOKUP(BIN2DEC(RIGHT(HEX2BIN(MID(H587,6,1),4),1)&amp;LEFT(HEX2BIN(MID(H587,7,1),4),1)),Codes!$K$1:$L$5,2)</f>
        <v>S</v>
      </c>
      <c r="AD587" s="1" t="str">
        <f>VLOOKUP(BIN2DEC(RIGHT(HEX2BIN(MID(H587,7,1),4),3)&amp;LEFT(HEX2BIN(MID(H587,8,1),4),2)),Codes!$H$2:$I$33,2)</f>
        <v>Bat</v>
      </c>
      <c r="AE587" s="1" t="str">
        <f t="shared" si="261"/>
        <v>1</v>
      </c>
      <c r="AF587" s="1" t="str">
        <f t="shared" si="262"/>
        <v>1</v>
      </c>
      <c r="AH587" s="6">
        <f t="shared" si="263"/>
        <v>5</v>
      </c>
    </row>
    <row r="588" spans="1:34">
      <c r="A588" s="1" t="s">
        <v>4668</v>
      </c>
      <c r="B588" s="1" t="s">
        <v>74</v>
      </c>
      <c r="C588" s="6" t="s">
        <v>1870</v>
      </c>
      <c r="D588" s="6" t="s">
        <v>2210</v>
      </c>
      <c r="E588" s="6" t="s">
        <v>299</v>
      </c>
      <c r="F588" s="6" t="s">
        <v>773</v>
      </c>
      <c r="G588" s="6" t="s">
        <v>774</v>
      </c>
      <c r="H588" s="6" t="s">
        <v>630</v>
      </c>
      <c r="J588" s="1" t="str">
        <f t="shared" si="247"/>
        <v>001011</v>
      </c>
      <c r="K588" s="1">
        <f t="shared" si="248"/>
        <v>0</v>
      </c>
      <c r="L588" s="6" t="str">
        <f t="shared" si="249"/>
        <v>00000</v>
      </c>
      <c r="M588" s="1">
        <f t="shared" si="250"/>
        <v>69</v>
      </c>
      <c r="N588" s="6" t="str">
        <f t="shared" si="251"/>
        <v>00</v>
      </c>
      <c r="O588" s="1">
        <f t="shared" si="252"/>
        <v>6</v>
      </c>
      <c r="P588" s="1">
        <f>IF(HEX2DEC(LEFT(E588,4))&gt;=32768,HEX2DEC(LEFT(E588,4))-65536,HEX2DEC(LEFT(E588,4)))/Codes!$N$2</f>
        <v>6</v>
      </c>
      <c r="Q588" s="1">
        <f>IF(HEX2DEC(RIGHT(E588,4))&gt;=32768,HEX2DEC(RIGHT(E588,4))-65536,HEX2DEC(RIGHT(E588,4)))/Codes!$N$2</f>
        <v>0</v>
      </c>
      <c r="R588" s="1">
        <f>IF(HEX2DEC(LEFT(F588,4))&gt;=32768,HEX2DEC(LEFT(F588,4))-65536,HEX2DEC(LEFT(F588,4)))/Codes!$N$2</f>
        <v>8.8000000000000007</v>
      </c>
      <c r="S588" s="1">
        <f>IF(HEX2DEC(RIGHT(F588,4))&gt;=32768,HEX2DEC(RIGHT(F588,4))-65536,HEX2DEC(RIGHT(F588,4)))/Codes!$N$2</f>
        <v>0</v>
      </c>
      <c r="T588" s="18">
        <f t="shared" si="253"/>
        <v>60</v>
      </c>
      <c r="U588" s="1">
        <f t="shared" si="254"/>
        <v>100</v>
      </c>
      <c r="V588" s="1">
        <f t="shared" si="255"/>
        <v>0</v>
      </c>
      <c r="W588" s="1" t="str">
        <f t="shared" si="256"/>
        <v>101</v>
      </c>
      <c r="X588" s="1">
        <f t="shared" si="257"/>
        <v>1</v>
      </c>
      <c r="Y588" s="1">
        <f t="shared" si="258"/>
        <v>5</v>
      </c>
      <c r="Z588" s="1" t="str">
        <f>VLOOKUP(BIN2DEC(MID(HEX2BIN(MID(H588,3,2),8),2,5)),Codes!$E$1:$F$18,2)</f>
        <v>Slash</v>
      </c>
      <c r="AA588" s="6" t="str">
        <f t="shared" si="259"/>
        <v>0</v>
      </c>
      <c r="AB588" s="1">
        <f t="shared" si="260"/>
        <v>2</v>
      </c>
      <c r="AC588" s="1" t="str">
        <f>VLOOKUP(BIN2DEC(RIGHT(HEX2BIN(MID(H588,6,1),4),1)&amp;LEFT(HEX2BIN(MID(H588,7,1),4),1)),Codes!$K$1:$L$5,2)</f>
        <v>M</v>
      </c>
      <c r="AD588" s="1" t="str">
        <f>VLOOKUP(BIN2DEC(RIGHT(HEX2BIN(MID(H588,7,1),4),3)&amp;LEFT(HEX2BIN(MID(H588,8,1),4),2)),Codes!$H$2:$I$33,2)</f>
        <v>Kick</v>
      </c>
      <c r="AE588" s="1" t="str">
        <f t="shared" si="261"/>
        <v>1</v>
      </c>
      <c r="AF588" s="1" t="str">
        <f t="shared" si="262"/>
        <v>1</v>
      </c>
      <c r="AH588" s="6">
        <f t="shared" si="263"/>
        <v>34</v>
      </c>
    </row>
    <row r="589" spans="1:34">
      <c r="A589" s="1" t="s">
        <v>4669</v>
      </c>
      <c r="B589" s="1" t="s">
        <v>74</v>
      </c>
      <c r="C589" s="6" t="s">
        <v>1870</v>
      </c>
      <c r="D589" s="6" t="s">
        <v>2212</v>
      </c>
      <c r="E589" s="6" t="s">
        <v>232</v>
      </c>
      <c r="F589" s="6" t="s">
        <v>395</v>
      </c>
      <c r="G589" s="6" t="s">
        <v>629</v>
      </c>
      <c r="H589" s="6" t="s">
        <v>630</v>
      </c>
      <c r="J589" s="1" t="str">
        <f t="shared" si="247"/>
        <v>001011</v>
      </c>
      <c r="K589" s="1">
        <f t="shared" si="248"/>
        <v>1</v>
      </c>
      <c r="L589" s="6" t="str">
        <f t="shared" si="249"/>
        <v>00000</v>
      </c>
      <c r="M589" s="1">
        <f t="shared" si="250"/>
        <v>69</v>
      </c>
      <c r="N589" s="6" t="str">
        <f t="shared" si="251"/>
        <v>00</v>
      </c>
      <c r="O589" s="1">
        <f t="shared" si="252"/>
        <v>6</v>
      </c>
      <c r="P589" s="1">
        <f>IF(HEX2DEC(LEFT(E589,4))&gt;=32768,HEX2DEC(LEFT(E589,4))-65536,HEX2DEC(LEFT(E589,4)))/Codes!$N$2</f>
        <v>4.8</v>
      </c>
      <c r="Q589" s="1">
        <f>IF(HEX2DEC(RIGHT(E589,4))&gt;=32768,HEX2DEC(RIGHT(E589,4))-65536,HEX2DEC(RIGHT(E589,4)))/Codes!$N$2</f>
        <v>0</v>
      </c>
      <c r="R589" s="1">
        <f>IF(HEX2DEC(LEFT(F589,4))&gt;=32768,HEX2DEC(LEFT(F589,4))-65536,HEX2DEC(LEFT(F589,4)))/Codes!$N$2</f>
        <v>5.6</v>
      </c>
      <c r="S589" s="1">
        <f>IF(HEX2DEC(RIGHT(F589,4))&gt;=32768,HEX2DEC(RIGHT(F589,4))-65536,HEX2DEC(RIGHT(F589,4)))/Codes!$N$2</f>
        <v>0</v>
      </c>
      <c r="T589" s="18">
        <f t="shared" si="253"/>
        <v>60</v>
      </c>
      <c r="U589" s="1">
        <f t="shared" si="254"/>
        <v>100</v>
      </c>
      <c r="V589" s="1">
        <f t="shared" si="255"/>
        <v>0</v>
      </c>
      <c r="W589" s="1" t="str">
        <f t="shared" si="256"/>
        <v>101</v>
      </c>
      <c r="X589" s="1">
        <f t="shared" si="257"/>
        <v>3</v>
      </c>
      <c r="Y589" s="1">
        <f t="shared" si="258"/>
        <v>5</v>
      </c>
      <c r="Z589" s="1" t="str">
        <f>VLOOKUP(BIN2DEC(MID(HEX2BIN(MID(H589,3,2),8),2,5)),Codes!$E$1:$F$18,2)</f>
        <v>Slash</v>
      </c>
      <c r="AA589" s="6" t="str">
        <f t="shared" si="259"/>
        <v>0</v>
      </c>
      <c r="AB589" s="1">
        <f t="shared" si="260"/>
        <v>2</v>
      </c>
      <c r="AC589" s="1" t="str">
        <f>VLOOKUP(BIN2DEC(RIGHT(HEX2BIN(MID(H589,6,1),4),1)&amp;LEFT(HEX2BIN(MID(H589,7,1),4),1)),Codes!$K$1:$L$5,2)</f>
        <v>M</v>
      </c>
      <c r="AD589" s="1" t="str">
        <f>VLOOKUP(BIN2DEC(RIGHT(HEX2BIN(MID(H589,7,1),4),3)&amp;LEFT(HEX2BIN(MID(H589,8,1),4),2)),Codes!$H$2:$I$33,2)</f>
        <v>Kick</v>
      </c>
      <c r="AE589" s="1" t="str">
        <f t="shared" si="261"/>
        <v>1</v>
      </c>
      <c r="AF589" s="1" t="str">
        <f t="shared" si="262"/>
        <v>1</v>
      </c>
      <c r="AH589" s="6">
        <f t="shared" si="263"/>
        <v>34</v>
      </c>
    </row>
    <row r="590" spans="1:34">
      <c r="A590" s="1" t="s">
        <v>4670</v>
      </c>
      <c r="B590" s="1" t="s">
        <v>74</v>
      </c>
      <c r="C590" s="6" t="s">
        <v>1870</v>
      </c>
      <c r="D590" s="6" t="s">
        <v>2214</v>
      </c>
      <c r="E590" s="6" t="s">
        <v>265</v>
      </c>
      <c r="F590" s="6" t="s">
        <v>91</v>
      </c>
      <c r="G590" s="6" t="s">
        <v>629</v>
      </c>
      <c r="H590" s="6" t="s">
        <v>630</v>
      </c>
      <c r="J590" s="1" t="str">
        <f t="shared" si="247"/>
        <v>001011</v>
      </c>
      <c r="K590" s="1">
        <f t="shared" si="248"/>
        <v>2</v>
      </c>
      <c r="L590" s="6" t="str">
        <f t="shared" si="249"/>
        <v>00000</v>
      </c>
      <c r="M590" s="1">
        <f t="shared" si="250"/>
        <v>69</v>
      </c>
      <c r="N590" s="6" t="str">
        <f t="shared" si="251"/>
        <v>00</v>
      </c>
      <c r="O590" s="1">
        <f t="shared" si="252"/>
        <v>6</v>
      </c>
      <c r="P590" s="1">
        <f>IF(HEX2DEC(LEFT(E590,4))&gt;=32768,HEX2DEC(LEFT(E590,4))-65536,HEX2DEC(LEFT(E590,4)))/Codes!$N$2</f>
        <v>2.4</v>
      </c>
      <c r="Q590" s="1">
        <f>IF(HEX2DEC(RIGHT(E590,4))&gt;=32768,HEX2DEC(RIGHT(E590,4))-65536,HEX2DEC(RIGHT(E590,4)))/Codes!$N$2</f>
        <v>0</v>
      </c>
      <c r="R590" s="1">
        <f>IF(HEX2DEC(LEFT(F590,4))&gt;=32768,HEX2DEC(LEFT(F590,4))-65536,HEX2DEC(LEFT(F590,4)))/Codes!$N$2</f>
        <v>0</v>
      </c>
      <c r="S590" s="1">
        <f>IF(HEX2DEC(RIGHT(F590,4))&gt;=32768,HEX2DEC(RIGHT(F590,4))-65536,HEX2DEC(RIGHT(F590,4)))/Codes!$N$2</f>
        <v>0</v>
      </c>
      <c r="T590" s="18">
        <f t="shared" si="253"/>
        <v>60</v>
      </c>
      <c r="U590" s="1">
        <f t="shared" si="254"/>
        <v>100</v>
      </c>
      <c r="V590" s="1">
        <f t="shared" si="255"/>
        <v>0</v>
      </c>
      <c r="W590" s="1" t="str">
        <f t="shared" si="256"/>
        <v>101</v>
      </c>
      <c r="X590" s="1">
        <f t="shared" si="257"/>
        <v>3</v>
      </c>
      <c r="Y590" s="1">
        <f t="shared" si="258"/>
        <v>5</v>
      </c>
      <c r="Z590" s="1" t="str">
        <f>VLOOKUP(BIN2DEC(MID(HEX2BIN(MID(H590,3,2),8),2,5)),Codes!$E$1:$F$18,2)</f>
        <v>Slash</v>
      </c>
      <c r="AA590" s="6" t="str">
        <f t="shared" si="259"/>
        <v>0</v>
      </c>
      <c r="AB590" s="1">
        <f t="shared" si="260"/>
        <v>2</v>
      </c>
      <c r="AC590" s="1" t="str">
        <f>VLOOKUP(BIN2DEC(RIGHT(HEX2BIN(MID(H590,6,1),4),1)&amp;LEFT(HEX2BIN(MID(H590,7,1),4),1)),Codes!$K$1:$L$5,2)</f>
        <v>M</v>
      </c>
      <c r="AD590" s="1" t="str">
        <f>VLOOKUP(BIN2DEC(RIGHT(HEX2BIN(MID(H590,7,1),4),3)&amp;LEFT(HEX2BIN(MID(H590,8,1),4),2)),Codes!$H$2:$I$33,2)</f>
        <v>Kick</v>
      </c>
      <c r="AE590" s="1" t="str">
        <f t="shared" si="261"/>
        <v>1</v>
      </c>
      <c r="AF590" s="1" t="str">
        <f t="shared" si="262"/>
        <v>1</v>
      </c>
      <c r="AH590" s="6">
        <f t="shared" si="263"/>
        <v>34</v>
      </c>
    </row>
    <row r="591" spans="1:34">
      <c r="A591" s="1" t="s">
        <v>4671</v>
      </c>
      <c r="B591" s="1" t="s">
        <v>74</v>
      </c>
      <c r="C591" s="6" t="s">
        <v>1871</v>
      </c>
      <c r="D591" s="6" t="s">
        <v>2186</v>
      </c>
      <c r="E591" s="6" t="s">
        <v>299</v>
      </c>
      <c r="F591" s="6" t="s">
        <v>773</v>
      </c>
      <c r="G591" s="6" t="s">
        <v>774</v>
      </c>
      <c r="H591" s="6" t="s">
        <v>633</v>
      </c>
      <c r="J591" s="1" t="str">
        <f t="shared" si="247"/>
        <v>001011</v>
      </c>
      <c r="K591" s="1">
        <f t="shared" si="248"/>
        <v>0</v>
      </c>
      <c r="L591" s="6" t="str">
        <f t="shared" si="249"/>
        <v>00000</v>
      </c>
      <c r="M591" s="1">
        <f t="shared" si="250"/>
        <v>69</v>
      </c>
      <c r="N591" s="6" t="str">
        <f t="shared" si="251"/>
        <v>00</v>
      </c>
      <c r="O591" s="1">
        <f t="shared" si="252"/>
        <v>13</v>
      </c>
      <c r="P591" s="1">
        <f>IF(HEX2DEC(LEFT(E591,4))&gt;=32768,HEX2DEC(LEFT(E591,4))-65536,HEX2DEC(LEFT(E591,4)))/Codes!$N$2</f>
        <v>6</v>
      </c>
      <c r="Q591" s="1">
        <f>IF(HEX2DEC(RIGHT(E591,4))&gt;=32768,HEX2DEC(RIGHT(E591,4))-65536,HEX2DEC(RIGHT(E591,4)))/Codes!$N$2</f>
        <v>0</v>
      </c>
      <c r="R591" s="1">
        <f>IF(HEX2DEC(LEFT(F591,4))&gt;=32768,HEX2DEC(LEFT(F591,4))-65536,HEX2DEC(LEFT(F591,4)))/Codes!$N$2</f>
        <v>8.8000000000000007</v>
      </c>
      <c r="S591" s="1">
        <f>IF(HEX2DEC(RIGHT(F591,4))&gt;=32768,HEX2DEC(RIGHT(F591,4))-65536,HEX2DEC(RIGHT(F591,4)))/Codes!$N$2</f>
        <v>0</v>
      </c>
      <c r="T591" s="18">
        <f t="shared" si="253"/>
        <v>60</v>
      </c>
      <c r="U591" s="1">
        <f t="shared" si="254"/>
        <v>100</v>
      </c>
      <c r="V591" s="1">
        <f t="shared" si="255"/>
        <v>0</v>
      </c>
      <c r="W591" s="1" t="str">
        <f t="shared" si="256"/>
        <v>101</v>
      </c>
      <c r="X591" s="1">
        <f t="shared" si="257"/>
        <v>1</v>
      </c>
      <c r="Y591" s="1">
        <f t="shared" si="258"/>
        <v>10</v>
      </c>
      <c r="Z591" s="1" t="str">
        <f>VLOOKUP(BIN2DEC(MID(HEX2BIN(MID(H591,3,2),8),2,5)),Codes!$E$1:$F$18,2)</f>
        <v>Slash</v>
      </c>
      <c r="AA591" s="6" t="str">
        <f t="shared" si="259"/>
        <v>0</v>
      </c>
      <c r="AB591" s="1">
        <f t="shared" si="260"/>
        <v>4</v>
      </c>
      <c r="AC591" s="1" t="str">
        <f>VLOOKUP(BIN2DEC(RIGHT(HEX2BIN(MID(H591,6,1),4),1)&amp;LEFT(HEX2BIN(MID(H591,7,1),4),1)),Codes!$K$1:$L$5,2)</f>
        <v>L</v>
      </c>
      <c r="AD591" s="1" t="str">
        <f>VLOOKUP(BIN2DEC(RIGHT(HEX2BIN(MID(H591,7,1),4),3)&amp;LEFT(HEX2BIN(MID(H591,8,1),4),2)),Codes!$H$2:$I$33,2)</f>
        <v>Kick</v>
      </c>
      <c r="AE591" s="1" t="str">
        <f t="shared" si="261"/>
        <v>1</v>
      </c>
      <c r="AF591" s="1" t="str">
        <f t="shared" si="262"/>
        <v>1</v>
      </c>
      <c r="AH591" s="6">
        <f t="shared" si="263"/>
        <v>66</v>
      </c>
    </row>
    <row r="592" spans="1:34">
      <c r="A592" s="1" t="s">
        <v>4672</v>
      </c>
      <c r="B592" s="1" t="s">
        <v>74</v>
      </c>
      <c r="C592" s="6" t="s">
        <v>1871</v>
      </c>
      <c r="D592" s="6" t="s">
        <v>2217</v>
      </c>
      <c r="E592" s="6" t="s">
        <v>232</v>
      </c>
      <c r="F592" s="6" t="s">
        <v>395</v>
      </c>
      <c r="G592" s="6" t="s">
        <v>629</v>
      </c>
      <c r="H592" s="6" t="s">
        <v>633</v>
      </c>
      <c r="J592" s="1" t="str">
        <f t="shared" si="247"/>
        <v>001011</v>
      </c>
      <c r="K592" s="1">
        <f t="shared" si="248"/>
        <v>1</v>
      </c>
      <c r="L592" s="6" t="str">
        <f t="shared" si="249"/>
        <v>00000</v>
      </c>
      <c r="M592" s="1">
        <f t="shared" si="250"/>
        <v>69</v>
      </c>
      <c r="N592" s="6" t="str">
        <f t="shared" si="251"/>
        <v>00</v>
      </c>
      <c r="O592" s="1">
        <f t="shared" si="252"/>
        <v>13</v>
      </c>
      <c r="P592" s="1">
        <f>IF(HEX2DEC(LEFT(E592,4))&gt;=32768,HEX2DEC(LEFT(E592,4))-65536,HEX2DEC(LEFT(E592,4)))/Codes!$N$2</f>
        <v>4.8</v>
      </c>
      <c r="Q592" s="1">
        <f>IF(HEX2DEC(RIGHT(E592,4))&gt;=32768,HEX2DEC(RIGHT(E592,4))-65536,HEX2DEC(RIGHT(E592,4)))/Codes!$N$2</f>
        <v>0</v>
      </c>
      <c r="R592" s="1">
        <f>IF(HEX2DEC(LEFT(F592,4))&gt;=32768,HEX2DEC(LEFT(F592,4))-65536,HEX2DEC(LEFT(F592,4)))/Codes!$N$2</f>
        <v>5.6</v>
      </c>
      <c r="S592" s="1">
        <f>IF(HEX2DEC(RIGHT(F592,4))&gt;=32768,HEX2DEC(RIGHT(F592,4))-65536,HEX2DEC(RIGHT(F592,4)))/Codes!$N$2</f>
        <v>0</v>
      </c>
      <c r="T592" s="18">
        <f t="shared" si="253"/>
        <v>60</v>
      </c>
      <c r="U592" s="1">
        <f t="shared" si="254"/>
        <v>100</v>
      </c>
      <c r="V592" s="1">
        <f t="shared" si="255"/>
        <v>0</v>
      </c>
      <c r="W592" s="1" t="str">
        <f t="shared" si="256"/>
        <v>101</v>
      </c>
      <c r="X592" s="1">
        <f t="shared" si="257"/>
        <v>3</v>
      </c>
      <c r="Y592" s="1">
        <f t="shared" si="258"/>
        <v>10</v>
      </c>
      <c r="Z592" s="1" t="str">
        <f>VLOOKUP(BIN2DEC(MID(HEX2BIN(MID(H592,3,2),8),2,5)),Codes!$E$1:$F$18,2)</f>
        <v>Slash</v>
      </c>
      <c r="AA592" s="6" t="str">
        <f t="shared" si="259"/>
        <v>0</v>
      </c>
      <c r="AB592" s="1">
        <f t="shared" si="260"/>
        <v>4</v>
      </c>
      <c r="AC592" s="1" t="str">
        <f>VLOOKUP(BIN2DEC(RIGHT(HEX2BIN(MID(H592,6,1),4),1)&amp;LEFT(HEX2BIN(MID(H592,7,1),4),1)),Codes!$K$1:$L$5,2)</f>
        <v>L</v>
      </c>
      <c r="AD592" s="1" t="str">
        <f>VLOOKUP(BIN2DEC(RIGHT(HEX2BIN(MID(H592,7,1),4),3)&amp;LEFT(HEX2BIN(MID(H592,8,1),4),2)),Codes!$H$2:$I$33,2)</f>
        <v>Kick</v>
      </c>
      <c r="AE592" s="1" t="str">
        <f t="shared" si="261"/>
        <v>1</v>
      </c>
      <c r="AF592" s="1" t="str">
        <f t="shared" si="262"/>
        <v>1</v>
      </c>
      <c r="AH592" s="6">
        <f t="shared" si="263"/>
        <v>66</v>
      </c>
    </row>
    <row r="593" spans="1:34">
      <c r="A593" s="1" t="s">
        <v>4673</v>
      </c>
      <c r="B593" s="1" t="s">
        <v>74</v>
      </c>
      <c r="C593" s="6" t="s">
        <v>1871</v>
      </c>
      <c r="D593" s="6" t="s">
        <v>2219</v>
      </c>
      <c r="E593" s="6" t="s">
        <v>265</v>
      </c>
      <c r="F593" s="6" t="s">
        <v>91</v>
      </c>
      <c r="G593" s="6" t="s">
        <v>629</v>
      </c>
      <c r="H593" s="6" t="s">
        <v>633</v>
      </c>
      <c r="J593" s="1" t="str">
        <f t="shared" si="247"/>
        <v>001011</v>
      </c>
      <c r="K593" s="1">
        <f t="shared" si="248"/>
        <v>2</v>
      </c>
      <c r="L593" s="6" t="str">
        <f t="shared" si="249"/>
        <v>00000</v>
      </c>
      <c r="M593" s="1">
        <f t="shared" si="250"/>
        <v>69</v>
      </c>
      <c r="N593" s="6" t="str">
        <f t="shared" si="251"/>
        <v>00</v>
      </c>
      <c r="O593" s="1">
        <f t="shared" si="252"/>
        <v>13</v>
      </c>
      <c r="P593" s="1">
        <f>IF(HEX2DEC(LEFT(E593,4))&gt;=32768,HEX2DEC(LEFT(E593,4))-65536,HEX2DEC(LEFT(E593,4)))/Codes!$N$2</f>
        <v>2.4</v>
      </c>
      <c r="Q593" s="1">
        <f>IF(HEX2DEC(RIGHT(E593,4))&gt;=32768,HEX2DEC(RIGHT(E593,4))-65536,HEX2DEC(RIGHT(E593,4)))/Codes!$N$2</f>
        <v>0</v>
      </c>
      <c r="R593" s="1">
        <f>IF(HEX2DEC(LEFT(F593,4))&gt;=32768,HEX2DEC(LEFT(F593,4))-65536,HEX2DEC(LEFT(F593,4)))/Codes!$N$2</f>
        <v>0</v>
      </c>
      <c r="S593" s="1">
        <f>IF(HEX2DEC(RIGHT(F593,4))&gt;=32768,HEX2DEC(RIGHT(F593,4))-65536,HEX2DEC(RIGHT(F593,4)))/Codes!$N$2</f>
        <v>0</v>
      </c>
      <c r="T593" s="18">
        <f t="shared" si="253"/>
        <v>60</v>
      </c>
      <c r="U593" s="1">
        <f t="shared" si="254"/>
        <v>100</v>
      </c>
      <c r="V593" s="1">
        <f t="shared" si="255"/>
        <v>0</v>
      </c>
      <c r="W593" s="1" t="str">
        <f t="shared" si="256"/>
        <v>101</v>
      </c>
      <c r="X593" s="1">
        <f t="shared" si="257"/>
        <v>3</v>
      </c>
      <c r="Y593" s="1">
        <f t="shared" si="258"/>
        <v>10</v>
      </c>
      <c r="Z593" s="1" t="str">
        <f>VLOOKUP(BIN2DEC(MID(HEX2BIN(MID(H593,3,2),8),2,5)),Codes!$E$1:$F$18,2)</f>
        <v>Slash</v>
      </c>
      <c r="AA593" s="6" t="str">
        <f t="shared" si="259"/>
        <v>0</v>
      </c>
      <c r="AB593" s="1">
        <f t="shared" si="260"/>
        <v>4</v>
      </c>
      <c r="AC593" s="1" t="str">
        <f>VLOOKUP(BIN2DEC(RIGHT(HEX2BIN(MID(H593,6,1),4),1)&amp;LEFT(HEX2BIN(MID(H593,7,1),4),1)),Codes!$K$1:$L$5,2)</f>
        <v>L</v>
      </c>
      <c r="AD593" s="1" t="str">
        <f>VLOOKUP(BIN2DEC(RIGHT(HEX2BIN(MID(H593,7,1),4),3)&amp;LEFT(HEX2BIN(MID(H593,8,1),4),2)),Codes!$H$2:$I$33,2)</f>
        <v>Kick</v>
      </c>
      <c r="AE593" s="1" t="str">
        <f t="shared" si="261"/>
        <v>1</v>
      </c>
      <c r="AF593" s="1" t="str">
        <f t="shared" si="262"/>
        <v>1</v>
      </c>
      <c r="AH593" s="6">
        <f t="shared" si="263"/>
        <v>66</v>
      </c>
    </row>
    <row r="594" spans="1:34">
      <c r="A594" s="1" t="s">
        <v>4674</v>
      </c>
      <c r="B594" s="1" t="s">
        <v>74</v>
      </c>
      <c r="C594" s="6" t="s">
        <v>1872</v>
      </c>
      <c r="D594" s="6" t="s">
        <v>2221</v>
      </c>
      <c r="E594" s="6" t="s">
        <v>299</v>
      </c>
      <c r="F594" s="6" t="s">
        <v>773</v>
      </c>
      <c r="G594" s="6" t="s">
        <v>774</v>
      </c>
      <c r="H594" s="6" t="s">
        <v>785</v>
      </c>
      <c r="J594" s="1" t="str">
        <f t="shared" si="247"/>
        <v>001011</v>
      </c>
      <c r="K594" s="1">
        <f t="shared" si="248"/>
        <v>0</v>
      </c>
      <c r="L594" s="6" t="str">
        <f t="shared" si="249"/>
        <v>00000</v>
      </c>
      <c r="M594" s="1">
        <f t="shared" si="250"/>
        <v>69</v>
      </c>
      <c r="N594" s="6" t="str">
        <f t="shared" si="251"/>
        <v>00</v>
      </c>
      <c r="O594" s="1">
        <f t="shared" si="252"/>
        <v>18</v>
      </c>
      <c r="P594" s="1">
        <f>IF(HEX2DEC(LEFT(E594,4))&gt;=32768,HEX2DEC(LEFT(E594,4))-65536,HEX2DEC(LEFT(E594,4)))/Codes!$N$2</f>
        <v>6</v>
      </c>
      <c r="Q594" s="1">
        <f>IF(HEX2DEC(RIGHT(E594,4))&gt;=32768,HEX2DEC(RIGHT(E594,4))-65536,HEX2DEC(RIGHT(E594,4)))/Codes!$N$2</f>
        <v>0</v>
      </c>
      <c r="R594" s="1">
        <f>IF(HEX2DEC(LEFT(F594,4))&gt;=32768,HEX2DEC(LEFT(F594,4))-65536,HEX2DEC(LEFT(F594,4)))/Codes!$N$2</f>
        <v>8.8000000000000007</v>
      </c>
      <c r="S594" s="1">
        <f>IF(HEX2DEC(RIGHT(F594,4))&gt;=32768,HEX2DEC(RIGHT(F594,4))-65536,HEX2DEC(RIGHT(F594,4)))/Codes!$N$2</f>
        <v>0</v>
      </c>
      <c r="T594" s="18">
        <f t="shared" si="253"/>
        <v>60</v>
      </c>
      <c r="U594" s="1">
        <f t="shared" si="254"/>
        <v>100</v>
      </c>
      <c r="V594" s="1">
        <f t="shared" si="255"/>
        <v>0</v>
      </c>
      <c r="W594" s="1" t="str">
        <f t="shared" si="256"/>
        <v>101</v>
      </c>
      <c r="X594" s="1">
        <f t="shared" si="257"/>
        <v>1</v>
      </c>
      <c r="Y594" s="1">
        <f t="shared" si="258"/>
        <v>24</v>
      </c>
      <c r="Z594" s="1" t="str">
        <f>VLOOKUP(BIN2DEC(MID(HEX2BIN(MID(H594,3,2),8),2,5)),Codes!$E$1:$F$18,2)</f>
        <v>Slash</v>
      </c>
      <c r="AA594" s="6" t="str">
        <f t="shared" si="259"/>
        <v>0</v>
      </c>
      <c r="AB594" s="1">
        <f t="shared" si="260"/>
        <v>6</v>
      </c>
      <c r="AC594" s="1" t="str">
        <f>VLOOKUP(BIN2DEC(RIGHT(HEX2BIN(MID(H594,6,1),4),1)&amp;LEFT(HEX2BIN(MID(H594,7,1),4),1)),Codes!$K$1:$L$5,2)</f>
        <v>L</v>
      </c>
      <c r="AD594" s="1" t="str">
        <f>VLOOKUP(BIN2DEC(RIGHT(HEX2BIN(MID(H594,7,1),4),3)&amp;LEFT(HEX2BIN(MID(H594,8,1),4),2)),Codes!$H$2:$I$33,2)</f>
        <v>Kick</v>
      </c>
      <c r="AE594" s="1" t="str">
        <f t="shared" si="261"/>
        <v>1</v>
      </c>
      <c r="AF594" s="1" t="str">
        <f t="shared" si="262"/>
        <v>1</v>
      </c>
      <c r="AH594" s="6">
        <f t="shared" si="263"/>
        <v>66</v>
      </c>
    </row>
    <row r="595" spans="1:34">
      <c r="A595" s="1" t="s">
        <v>4675</v>
      </c>
      <c r="B595" s="1" t="s">
        <v>74</v>
      </c>
      <c r="C595" s="6" t="s">
        <v>1872</v>
      </c>
      <c r="D595" s="6" t="s">
        <v>2223</v>
      </c>
      <c r="E595" s="6" t="s">
        <v>232</v>
      </c>
      <c r="F595" s="6" t="s">
        <v>395</v>
      </c>
      <c r="G595" s="6" t="s">
        <v>629</v>
      </c>
      <c r="H595" s="6" t="s">
        <v>785</v>
      </c>
      <c r="J595" s="1" t="str">
        <f t="shared" si="247"/>
        <v>001011</v>
      </c>
      <c r="K595" s="1">
        <f t="shared" si="248"/>
        <v>1</v>
      </c>
      <c r="L595" s="6" t="str">
        <f t="shared" si="249"/>
        <v>00000</v>
      </c>
      <c r="M595" s="1">
        <f t="shared" si="250"/>
        <v>69</v>
      </c>
      <c r="N595" s="6" t="str">
        <f t="shared" si="251"/>
        <v>00</v>
      </c>
      <c r="O595" s="1">
        <f t="shared" si="252"/>
        <v>18</v>
      </c>
      <c r="P595" s="1">
        <f>IF(HEX2DEC(LEFT(E595,4))&gt;=32768,HEX2DEC(LEFT(E595,4))-65536,HEX2DEC(LEFT(E595,4)))/Codes!$N$2</f>
        <v>4.8</v>
      </c>
      <c r="Q595" s="1">
        <f>IF(HEX2DEC(RIGHT(E595,4))&gt;=32768,HEX2DEC(RIGHT(E595,4))-65536,HEX2DEC(RIGHT(E595,4)))/Codes!$N$2</f>
        <v>0</v>
      </c>
      <c r="R595" s="1">
        <f>IF(HEX2DEC(LEFT(F595,4))&gt;=32768,HEX2DEC(LEFT(F595,4))-65536,HEX2DEC(LEFT(F595,4)))/Codes!$N$2</f>
        <v>5.6</v>
      </c>
      <c r="S595" s="1">
        <f>IF(HEX2DEC(RIGHT(F595,4))&gt;=32768,HEX2DEC(RIGHT(F595,4))-65536,HEX2DEC(RIGHT(F595,4)))/Codes!$N$2</f>
        <v>0</v>
      </c>
      <c r="T595" s="18">
        <f t="shared" si="253"/>
        <v>60</v>
      </c>
      <c r="U595" s="1">
        <f t="shared" si="254"/>
        <v>100</v>
      </c>
      <c r="V595" s="1">
        <f t="shared" si="255"/>
        <v>0</v>
      </c>
      <c r="W595" s="1" t="str">
        <f t="shared" si="256"/>
        <v>101</v>
      </c>
      <c r="X595" s="1">
        <f t="shared" si="257"/>
        <v>3</v>
      </c>
      <c r="Y595" s="1">
        <f t="shared" si="258"/>
        <v>24</v>
      </c>
      <c r="Z595" s="1" t="str">
        <f>VLOOKUP(BIN2DEC(MID(HEX2BIN(MID(H595,3,2),8),2,5)),Codes!$E$1:$F$18,2)</f>
        <v>Slash</v>
      </c>
      <c r="AA595" s="6" t="str">
        <f t="shared" si="259"/>
        <v>0</v>
      </c>
      <c r="AB595" s="1">
        <f t="shared" si="260"/>
        <v>6</v>
      </c>
      <c r="AC595" s="1" t="str">
        <f>VLOOKUP(BIN2DEC(RIGHT(HEX2BIN(MID(H595,6,1),4),1)&amp;LEFT(HEX2BIN(MID(H595,7,1),4),1)),Codes!$K$1:$L$5,2)</f>
        <v>L</v>
      </c>
      <c r="AD595" s="1" t="str">
        <f>VLOOKUP(BIN2DEC(RIGHT(HEX2BIN(MID(H595,7,1),4),3)&amp;LEFT(HEX2BIN(MID(H595,8,1),4),2)),Codes!$H$2:$I$33,2)</f>
        <v>Kick</v>
      </c>
      <c r="AE595" s="1" t="str">
        <f t="shared" si="261"/>
        <v>1</v>
      </c>
      <c r="AF595" s="1" t="str">
        <f t="shared" si="262"/>
        <v>1</v>
      </c>
      <c r="AH595" s="6">
        <f t="shared" si="263"/>
        <v>66</v>
      </c>
    </row>
    <row r="596" spans="1:34">
      <c r="A596" s="1" t="s">
        <v>4676</v>
      </c>
      <c r="B596" s="1" t="s">
        <v>74</v>
      </c>
      <c r="C596" s="6" t="s">
        <v>1872</v>
      </c>
      <c r="D596" s="6" t="s">
        <v>2225</v>
      </c>
      <c r="E596" s="6" t="s">
        <v>265</v>
      </c>
      <c r="F596" s="6" t="s">
        <v>91</v>
      </c>
      <c r="G596" s="6" t="s">
        <v>629</v>
      </c>
      <c r="H596" s="6" t="s">
        <v>785</v>
      </c>
      <c r="J596" s="1" t="str">
        <f t="shared" si="247"/>
        <v>001011</v>
      </c>
      <c r="K596" s="1">
        <f t="shared" si="248"/>
        <v>2</v>
      </c>
      <c r="L596" s="6" t="str">
        <f t="shared" si="249"/>
        <v>00000</v>
      </c>
      <c r="M596" s="1">
        <f t="shared" si="250"/>
        <v>69</v>
      </c>
      <c r="N596" s="6" t="str">
        <f t="shared" si="251"/>
        <v>00</v>
      </c>
      <c r="O596" s="1">
        <f t="shared" si="252"/>
        <v>18</v>
      </c>
      <c r="P596" s="1">
        <f>IF(HEX2DEC(LEFT(E596,4))&gt;=32768,HEX2DEC(LEFT(E596,4))-65536,HEX2DEC(LEFT(E596,4)))/Codes!$N$2</f>
        <v>2.4</v>
      </c>
      <c r="Q596" s="1">
        <f>IF(HEX2DEC(RIGHT(E596,4))&gt;=32768,HEX2DEC(RIGHT(E596,4))-65536,HEX2DEC(RIGHT(E596,4)))/Codes!$N$2</f>
        <v>0</v>
      </c>
      <c r="R596" s="1">
        <f>IF(HEX2DEC(LEFT(F596,4))&gt;=32768,HEX2DEC(LEFT(F596,4))-65536,HEX2DEC(LEFT(F596,4)))/Codes!$N$2</f>
        <v>0</v>
      </c>
      <c r="S596" s="1">
        <f>IF(HEX2DEC(RIGHT(F596,4))&gt;=32768,HEX2DEC(RIGHT(F596,4))-65536,HEX2DEC(RIGHT(F596,4)))/Codes!$N$2</f>
        <v>0</v>
      </c>
      <c r="T596" s="18">
        <f t="shared" si="253"/>
        <v>60</v>
      </c>
      <c r="U596" s="1">
        <f t="shared" si="254"/>
        <v>100</v>
      </c>
      <c r="V596" s="1">
        <f t="shared" si="255"/>
        <v>0</v>
      </c>
      <c r="W596" s="1" t="str">
        <f t="shared" si="256"/>
        <v>101</v>
      </c>
      <c r="X596" s="1">
        <f t="shared" si="257"/>
        <v>3</v>
      </c>
      <c r="Y596" s="1">
        <f t="shared" si="258"/>
        <v>24</v>
      </c>
      <c r="Z596" s="1" t="str">
        <f>VLOOKUP(BIN2DEC(MID(HEX2BIN(MID(H596,3,2),8),2,5)),Codes!$E$1:$F$18,2)</f>
        <v>Slash</v>
      </c>
      <c r="AA596" s="6" t="str">
        <f t="shared" si="259"/>
        <v>0</v>
      </c>
      <c r="AB596" s="1">
        <f t="shared" si="260"/>
        <v>6</v>
      </c>
      <c r="AC596" s="1" t="str">
        <f>VLOOKUP(BIN2DEC(RIGHT(HEX2BIN(MID(H596,6,1),4),1)&amp;LEFT(HEX2BIN(MID(H596,7,1),4),1)),Codes!$K$1:$L$5,2)</f>
        <v>L</v>
      </c>
      <c r="AD596" s="1" t="str">
        <f>VLOOKUP(BIN2DEC(RIGHT(HEX2BIN(MID(H596,7,1),4),3)&amp;LEFT(HEX2BIN(MID(H596,8,1),4),2)),Codes!$H$2:$I$33,2)</f>
        <v>Kick</v>
      </c>
      <c r="AE596" s="1" t="str">
        <f t="shared" si="261"/>
        <v>1</v>
      </c>
      <c r="AF596" s="1" t="str">
        <f t="shared" si="262"/>
        <v>1</v>
      </c>
      <c r="AH596" s="6">
        <f t="shared" si="263"/>
        <v>66</v>
      </c>
    </row>
    <row r="597" spans="1:34">
      <c r="A597" s="1" t="s">
        <v>4677</v>
      </c>
      <c r="B597" s="1" t="s">
        <v>74</v>
      </c>
      <c r="C597" s="6" t="s">
        <v>1873</v>
      </c>
      <c r="D597" s="6" t="s">
        <v>2174</v>
      </c>
      <c r="E597" s="6" t="s">
        <v>299</v>
      </c>
      <c r="F597" s="6" t="s">
        <v>773</v>
      </c>
      <c r="G597" s="6" t="s">
        <v>791</v>
      </c>
      <c r="H597" s="6" t="s">
        <v>792</v>
      </c>
      <c r="J597" s="1" t="str">
        <f t="shared" si="247"/>
        <v>001011</v>
      </c>
      <c r="K597" s="1">
        <f t="shared" si="248"/>
        <v>0</v>
      </c>
      <c r="L597" s="6" t="str">
        <f t="shared" si="249"/>
        <v>00000</v>
      </c>
      <c r="M597" s="1">
        <f t="shared" si="250"/>
        <v>69</v>
      </c>
      <c r="N597" s="6" t="str">
        <f t="shared" si="251"/>
        <v>00</v>
      </c>
      <c r="O597" s="1">
        <f t="shared" si="252"/>
        <v>11</v>
      </c>
      <c r="P597" s="1">
        <f>IF(HEX2DEC(LEFT(E597,4))&gt;=32768,HEX2DEC(LEFT(E597,4))-65536,HEX2DEC(LEFT(E597,4)))/Codes!$N$2</f>
        <v>6</v>
      </c>
      <c r="Q597" s="1">
        <f>IF(HEX2DEC(RIGHT(E597,4))&gt;=32768,HEX2DEC(RIGHT(E597,4))-65536,HEX2DEC(RIGHT(E597,4)))/Codes!$N$2</f>
        <v>0</v>
      </c>
      <c r="R597" s="1">
        <f>IF(HEX2DEC(LEFT(F597,4))&gt;=32768,HEX2DEC(LEFT(F597,4))-65536,HEX2DEC(LEFT(F597,4)))/Codes!$N$2</f>
        <v>8.8000000000000007</v>
      </c>
      <c r="S597" s="1">
        <f>IF(HEX2DEC(RIGHT(F597,4))&gt;=32768,HEX2DEC(RIGHT(F597,4))-65536,HEX2DEC(RIGHT(F597,4)))/Codes!$N$2</f>
        <v>0</v>
      </c>
      <c r="T597" s="18">
        <f t="shared" si="253"/>
        <v>60</v>
      </c>
      <c r="U597" s="1">
        <f t="shared" si="254"/>
        <v>70</v>
      </c>
      <c r="V597" s="1">
        <f t="shared" si="255"/>
        <v>0</v>
      </c>
      <c r="W597" s="1" t="str">
        <f t="shared" si="256"/>
        <v>101</v>
      </c>
      <c r="X597" s="1">
        <f t="shared" si="257"/>
        <v>3</v>
      </c>
      <c r="Y597" s="1">
        <f t="shared" si="258"/>
        <v>35</v>
      </c>
      <c r="Z597" s="1" t="str">
        <f>VLOOKUP(BIN2DEC(MID(HEX2BIN(MID(H597,3,2),8),2,5)),Codes!$E$1:$F$18,2)</f>
        <v>Slash</v>
      </c>
      <c r="AA597" s="6" t="str">
        <f t="shared" si="259"/>
        <v>0</v>
      </c>
      <c r="AB597" s="1">
        <f t="shared" si="260"/>
        <v>0</v>
      </c>
      <c r="AC597" s="1" t="str">
        <f>VLOOKUP(BIN2DEC(RIGHT(HEX2BIN(MID(H597,6,1),4),1)&amp;LEFT(HEX2BIN(MID(H597,7,1),4),1)),Codes!$K$1:$L$5,2)</f>
        <v>L</v>
      </c>
      <c r="AD597" s="1" t="str">
        <f>VLOOKUP(BIN2DEC(RIGHT(HEX2BIN(MID(H597,7,1),4),3)&amp;LEFT(HEX2BIN(MID(H597,8,1),4),2)),Codes!$H$2:$I$33,2)</f>
        <v>Kick</v>
      </c>
      <c r="AE597" s="1" t="str">
        <f t="shared" si="261"/>
        <v>1</v>
      </c>
      <c r="AF597" s="1" t="str">
        <f t="shared" si="262"/>
        <v>1</v>
      </c>
      <c r="AH597" s="6">
        <f t="shared" si="263"/>
        <v>66</v>
      </c>
    </row>
    <row r="598" spans="1:34">
      <c r="A598" s="1" t="s">
        <v>4678</v>
      </c>
      <c r="B598" s="1" t="s">
        <v>74</v>
      </c>
      <c r="C598" s="6" t="s">
        <v>1873</v>
      </c>
      <c r="D598" s="6" t="s">
        <v>2176</v>
      </c>
      <c r="E598" s="6" t="s">
        <v>232</v>
      </c>
      <c r="F598" s="6" t="s">
        <v>395</v>
      </c>
      <c r="G598" s="6" t="s">
        <v>791</v>
      </c>
      <c r="H598" s="6" t="s">
        <v>792</v>
      </c>
      <c r="J598" s="1" t="str">
        <f t="shared" si="247"/>
        <v>001011</v>
      </c>
      <c r="K598" s="1">
        <f t="shared" si="248"/>
        <v>1</v>
      </c>
      <c r="L598" s="6" t="str">
        <f t="shared" si="249"/>
        <v>00000</v>
      </c>
      <c r="M598" s="1">
        <f t="shared" si="250"/>
        <v>69</v>
      </c>
      <c r="N598" s="6" t="str">
        <f t="shared" si="251"/>
        <v>00</v>
      </c>
      <c r="O598" s="1">
        <f t="shared" si="252"/>
        <v>11</v>
      </c>
      <c r="P598" s="1">
        <f>IF(HEX2DEC(LEFT(E598,4))&gt;=32768,HEX2DEC(LEFT(E598,4))-65536,HEX2DEC(LEFT(E598,4)))/Codes!$N$2</f>
        <v>4.8</v>
      </c>
      <c r="Q598" s="1">
        <f>IF(HEX2DEC(RIGHT(E598,4))&gt;=32768,HEX2DEC(RIGHT(E598,4))-65536,HEX2DEC(RIGHT(E598,4)))/Codes!$N$2</f>
        <v>0</v>
      </c>
      <c r="R598" s="1">
        <f>IF(HEX2DEC(LEFT(F598,4))&gt;=32768,HEX2DEC(LEFT(F598,4))-65536,HEX2DEC(LEFT(F598,4)))/Codes!$N$2</f>
        <v>5.6</v>
      </c>
      <c r="S598" s="1">
        <f>IF(HEX2DEC(RIGHT(F598,4))&gt;=32768,HEX2DEC(RIGHT(F598,4))-65536,HEX2DEC(RIGHT(F598,4)))/Codes!$N$2</f>
        <v>0</v>
      </c>
      <c r="T598" s="18">
        <f t="shared" si="253"/>
        <v>60</v>
      </c>
      <c r="U598" s="1">
        <f t="shared" si="254"/>
        <v>70</v>
      </c>
      <c r="V598" s="1">
        <f t="shared" si="255"/>
        <v>0</v>
      </c>
      <c r="W598" s="1" t="str">
        <f t="shared" si="256"/>
        <v>101</v>
      </c>
      <c r="X598" s="1">
        <f t="shared" si="257"/>
        <v>3</v>
      </c>
      <c r="Y598" s="1">
        <f t="shared" si="258"/>
        <v>35</v>
      </c>
      <c r="Z598" s="1" t="str">
        <f>VLOOKUP(BIN2DEC(MID(HEX2BIN(MID(H598,3,2),8),2,5)),Codes!$E$1:$F$18,2)</f>
        <v>Slash</v>
      </c>
      <c r="AA598" s="6" t="str">
        <f t="shared" si="259"/>
        <v>0</v>
      </c>
      <c r="AB598" s="1">
        <f t="shared" si="260"/>
        <v>0</v>
      </c>
      <c r="AC598" s="1" t="str">
        <f>VLOOKUP(BIN2DEC(RIGHT(HEX2BIN(MID(H598,6,1),4),1)&amp;LEFT(HEX2BIN(MID(H598,7,1),4),1)),Codes!$K$1:$L$5,2)</f>
        <v>L</v>
      </c>
      <c r="AD598" s="1" t="str">
        <f>VLOOKUP(BIN2DEC(RIGHT(HEX2BIN(MID(H598,7,1),4),3)&amp;LEFT(HEX2BIN(MID(H598,8,1),4),2)),Codes!$H$2:$I$33,2)</f>
        <v>Kick</v>
      </c>
      <c r="AE598" s="1" t="str">
        <f t="shared" si="261"/>
        <v>1</v>
      </c>
      <c r="AF598" s="1" t="str">
        <f t="shared" si="262"/>
        <v>1</v>
      </c>
      <c r="AH598" s="6">
        <f t="shared" si="263"/>
        <v>66</v>
      </c>
    </row>
    <row r="599" spans="1:34">
      <c r="A599" s="1" t="s">
        <v>4679</v>
      </c>
      <c r="B599" s="1" t="s">
        <v>74</v>
      </c>
      <c r="C599" s="6" t="s">
        <v>1873</v>
      </c>
      <c r="D599" s="6" t="s">
        <v>2178</v>
      </c>
      <c r="E599" s="6" t="s">
        <v>265</v>
      </c>
      <c r="F599" s="6" t="s">
        <v>91</v>
      </c>
      <c r="G599" s="6" t="s">
        <v>791</v>
      </c>
      <c r="H599" s="6" t="s">
        <v>792</v>
      </c>
      <c r="J599" s="1" t="str">
        <f t="shared" si="247"/>
        <v>001011</v>
      </c>
      <c r="K599" s="1">
        <f t="shared" si="248"/>
        <v>2</v>
      </c>
      <c r="L599" s="6" t="str">
        <f t="shared" si="249"/>
        <v>00000</v>
      </c>
      <c r="M599" s="1">
        <f t="shared" si="250"/>
        <v>69</v>
      </c>
      <c r="N599" s="6" t="str">
        <f t="shared" si="251"/>
        <v>00</v>
      </c>
      <c r="O599" s="1">
        <f t="shared" si="252"/>
        <v>11</v>
      </c>
      <c r="P599" s="1">
        <f>IF(HEX2DEC(LEFT(E599,4))&gt;=32768,HEX2DEC(LEFT(E599,4))-65536,HEX2DEC(LEFT(E599,4)))/Codes!$N$2</f>
        <v>2.4</v>
      </c>
      <c r="Q599" s="1">
        <f>IF(HEX2DEC(RIGHT(E599,4))&gt;=32768,HEX2DEC(RIGHT(E599,4))-65536,HEX2DEC(RIGHT(E599,4)))/Codes!$N$2</f>
        <v>0</v>
      </c>
      <c r="R599" s="1">
        <f>IF(HEX2DEC(LEFT(F599,4))&gt;=32768,HEX2DEC(LEFT(F599,4))-65536,HEX2DEC(LEFT(F599,4)))/Codes!$N$2</f>
        <v>0</v>
      </c>
      <c r="S599" s="1">
        <f>IF(HEX2DEC(RIGHT(F599,4))&gt;=32768,HEX2DEC(RIGHT(F599,4))-65536,HEX2DEC(RIGHT(F599,4)))/Codes!$N$2</f>
        <v>0</v>
      </c>
      <c r="T599" s="18">
        <f t="shared" si="253"/>
        <v>60</v>
      </c>
      <c r="U599" s="1">
        <f t="shared" si="254"/>
        <v>70</v>
      </c>
      <c r="V599" s="1">
        <f t="shared" si="255"/>
        <v>0</v>
      </c>
      <c r="W599" s="1" t="str">
        <f t="shared" si="256"/>
        <v>101</v>
      </c>
      <c r="X599" s="1">
        <f t="shared" si="257"/>
        <v>3</v>
      </c>
      <c r="Y599" s="1">
        <f t="shared" si="258"/>
        <v>35</v>
      </c>
      <c r="Z599" s="1" t="str">
        <f>VLOOKUP(BIN2DEC(MID(HEX2BIN(MID(H599,3,2),8),2,5)),Codes!$E$1:$F$18,2)</f>
        <v>Slash</v>
      </c>
      <c r="AA599" s="6" t="str">
        <f t="shared" si="259"/>
        <v>0</v>
      </c>
      <c r="AB599" s="1">
        <f t="shared" si="260"/>
        <v>0</v>
      </c>
      <c r="AC599" s="1" t="str">
        <f>VLOOKUP(BIN2DEC(RIGHT(HEX2BIN(MID(H599,6,1),4),1)&amp;LEFT(HEX2BIN(MID(H599,7,1),4),1)),Codes!$K$1:$L$5,2)</f>
        <v>L</v>
      </c>
      <c r="AD599" s="1" t="str">
        <f>VLOOKUP(BIN2DEC(RIGHT(HEX2BIN(MID(H599,7,1),4),3)&amp;LEFT(HEX2BIN(MID(H599,8,1),4),2)),Codes!$H$2:$I$33,2)</f>
        <v>Kick</v>
      </c>
      <c r="AE599" s="1" t="str">
        <f t="shared" si="261"/>
        <v>1</v>
      </c>
      <c r="AF599" s="1" t="str">
        <f t="shared" si="262"/>
        <v>1</v>
      </c>
      <c r="AH599" s="6">
        <f t="shared" si="263"/>
        <v>66</v>
      </c>
    </row>
    <row r="600" spans="1:34">
      <c r="A600" s="1" t="s">
        <v>4680</v>
      </c>
      <c r="B600" s="1" t="s">
        <v>74</v>
      </c>
      <c r="C600" s="6" t="s">
        <v>1878</v>
      </c>
      <c r="D600" s="6" t="s">
        <v>2230</v>
      </c>
      <c r="E600" s="6" t="s">
        <v>195</v>
      </c>
      <c r="F600" s="6" t="s">
        <v>637</v>
      </c>
      <c r="G600" s="6" t="s">
        <v>796</v>
      </c>
      <c r="H600" s="6" t="s">
        <v>797</v>
      </c>
      <c r="J600" s="1" t="str">
        <f t="shared" si="247"/>
        <v>001011</v>
      </c>
      <c r="K600" s="1">
        <f t="shared" si="248"/>
        <v>0</v>
      </c>
      <c r="L600" s="6" t="str">
        <f t="shared" si="249"/>
        <v>00000</v>
      </c>
      <c r="M600" s="1">
        <f t="shared" si="250"/>
        <v>69</v>
      </c>
      <c r="N600" s="6" t="str">
        <f t="shared" si="251"/>
        <v>00</v>
      </c>
      <c r="O600" s="1">
        <f t="shared" si="252"/>
        <v>4</v>
      </c>
      <c r="P600" s="1">
        <f>IF(HEX2DEC(LEFT(E600,4))&gt;=32768,HEX2DEC(LEFT(E600,4))-65536,HEX2DEC(LEFT(E600,4)))/Codes!$N$2</f>
        <v>4.4000000000000004</v>
      </c>
      <c r="Q600" s="1">
        <f>IF(HEX2DEC(RIGHT(E600,4))&gt;=32768,HEX2DEC(RIGHT(E600,4))-65536,HEX2DEC(RIGHT(E600,4)))/Codes!$N$2</f>
        <v>0</v>
      </c>
      <c r="R600" s="1">
        <f>IF(HEX2DEC(LEFT(F600,4))&gt;=32768,HEX2DEC(LEFT(F600,4))-65536,HEX2DEC(LEFT(F600,4)))/Codes!$N$2</f>
        <v>7.6</v>
      </c>
      <c r="S600" s="1">
        <f>IF(HEX2DEC(RIGHT(F600,4))&gt;=32768,HEX2DEC(RIGHT(F600,4))-65536,HEX2DEC(RIGHT(F600,4)))/Codes!$N$2</f>
        <v>0</v>
      </c>
      <c r="T600" s="18">
        <f t="shared" si="253"/>
        <v>80</v>
      </c>
      <c r="U600" s="1">
        <f t="shared" si="254"/>
        <v>40</v>
      </c>
      <c r="V600" s="1">
        <f t="shared" si="255"/>
        <v>0</v>
      </c>
      <c r="W600" s="1" t="str">
        <f t="shared" si="256"/>
        <v>101</v>
      </c>
      <c r="X600" s="1">
        <f t="shared" si="257"/>
        <v>3</v>
      </c>
      <c r="Y600" s="1">
        <f t="shared" si="258"/>
        <v>70</v>
      </c>
      <c r="Z600" s="1" t="str">
        <f>VLOOKUP(BIN2DEC(MID(HEX2BIN(MID(H600,3,2),8),2,5)),Codes!$E$1:$F$18,2)</f>
        <v>Slash</v>
      </c>
      <c r="AA600" s="6" t="str">
        <f t="shared" si="259"/>
        <v>0</v>
      </c>
      <c r="AB600" s="1">
        <f t="shared" si="260"/>
        <v>0</v>
      </c>
      <c r="AC600" s="1" t="str">
        <f>VLOOKUP(BIN2DEC(RIGHT(HEX2BIN(MID(H600,6,1),4),1)&amp;LEFT(HEX2BIN(MID(H600,7,1),4),1)),Codes!$K$1:$L$5,2)</f>
        <v>M</v>
      </c>
      <c r="AD600" s="1" t="str">
        <f>VLOOKUP(BIN2DEC(RIGHT(HEX2BIN(MID(H600,7,1),4),3)&amp;LEFT(HEX2BIN(MID(H600,8,1),4),2)),Codes!$H$2:$I$33,2)</f>
        <v>Slash</v>
      </c>
      <c r="AE600" s="1" t="str">
        <f t="shared" si="261"/>
        <v>1</v>
      </c>
      <c r="AF600" s="1" t="str">
        <f t="shared" si="262"/>
        <v>1</v>
      </c>
      <c r="AH600" s="6">
        <f t="shared" si="263"/>
        <v>35</v>
      </c>
    </row>
    <row r="601" spans="1:34">
      <c r="A601" s="1" t="s">
        <v>4681</v>
      </c>
      <c r="B601" s="1" t="s">
        <v>74</v>
      </c>
      <c r="C601" s="6" t="s">
        <v>817</v>
      </c>
      <c r="D601" s="6" t="s">
        <v>2232</v>
      </c>
      <c r="E601" s="6" t="s">
        <v>395</v>
      </c>
      <c r="F601" s="6" t="s">
        <v>773</v>
      </c>
      <c r="G601" s="6" t="s">
        <v>799</v>
      </c>
      <c r="H601" s="6" t="s">
        <v>651</v>
      </c>
      <c r="J601" s="1" t="str">
        <f t="shared" si="247"/>
        <v>001011</v>
      </c>
      <c r="K601" s="1">
        <f t="shared" si="248"/>
        <v>0</v>
      </c>
      <c r="L601" s="6" t="str">
        <f t="shared" si="249"/>
        <v>00000</v>
      </c>
      <c r="M601" s="1">
        <f t="shared" si="250"/>
        <v>69</v>
      </c>
      <c r="N601" s="6" t="str">
        <f t="shared" si="251"/>
        <v>00</v>
      </c>
      <c r="O601" s="1">
        <f t="shared" si="252"/>
        <v>2</v>
      </c>
      <c r="P601" s="1">
        <f>IF(HEX2DEC(LEFT(E601,4))&gt;=32768,HEX2DEC(LEFT(E601,4))-65536,HEX2DEC(LEFT(E601,4)))/Codes!$N$2</f>
        <v>5.6</v>
      </c>
      <c r="Q601" s="1">
        <f>IF(HEX2DEC(RIGHT(E601,4))&gt;=32768,HEX2DEC(RIGHT(E601,4))-65536,HEX2DEC(RIGHT(E601,4)))/Codes!$N$2</f>
        <v>0</v>
      </c>
      <c r="R601" s="1">
        <f>IF(HEX2DEC(LEFT(F601,4))&gt;=32768,HEX2DEC(LEFT(F601,4))-65536,HEX2DEC(LEFT(F601,4)))/Codes!$N$2</f>
        <v>8.8000000000000007</v>
      </c>
      <c r="S601" s="1">
        <f>IF(HEX2DEC(RIGHT(F601,4))&gt;=32768,HEX2DEC(RIGHT(F601,4))-65536,HEX2DEC(RIGHT(F601,4)))/Codes!$N$2</f>
        <v>0</v>
      </c>
      <c r="T601" s="18">
        <f t="shared" si="253"/>
        <v>174</v>
      </c>
      <c r="U601" s="1">
        <f t="shared" si="254"/>
        <v>100</v>
      </c>
      <c r="V601" s="1">
        <f t="shared" si="255"/>
        <v>110</v>
      </c>
      <c r="W601" s="1" t="str">
        <f t="shared" si="256"/>
        <v>101</v>
      </c>
      <c r="X601" s="1">
        <f t="shared" si="257"/>
        <v>3</v>
      </c>
      <c r="Y601" s="1">
        <f t="shared" si="258"/>
        <v>0</v>
      </c>
      <c r="Z601" s="1" t="str">
        <f>VLOOKUP(BIN2DEC(MID(HEX2BIN(MID(H601,3,2),8),2,5)),Codes!$E$1:$F$18,2)</f>
        <v>Normal</v>
      </c>
      <c r="AA601" s="6" t="str">
        <f t="shared" si="259"/>
        <v>0</v>
      </c>
      <c r="AB601" s="1">
        <f t="shared" si="260"/>
        <v>10</v>
      </c>
      <c r="AC601" s="1" t="str">
        <f>VLOOKUP(BIN2DEC(RIGHT(HEX2BIN(MID(H601,6,1),4),1)&amp;LEFT(HEX2BIN(MID(H601,7,1),4),1)),Codes!$K$1:$L$5,2)</f>
        <v>L</v>
      </c>
      <c r="AD601" s="1" t="str">
        <f>VLOOKUP(BIN2DEC(RIGHT(HEX2BIN(MID(H601,7,1),4),3)&amp;LEFT(HEX2BIN(MID(H601,8,1),4),2)),Codes!$H$2:$I$33,2)</f>
        <v>Paper</v>
      </c>
      <c r="AE601" s="1" t="str">
        <f t="shared" si="261"/>
        <v>1</v>
      </c>
      <c r="AF601" s="1" t="str">
        <f t="shared" si="262"/>
        <v>1</v>
      </c>
      <c r="AH601" s="6">
        <f t="shared" si="263"/>
        <v>70</v>
      </c>
    </row>
    <row r="602" spans="1:34">
      <c r="A602" s="1" t="s">
        <v>4682</v>
      </c>
      <c r="B602" s="1" t="s">
        <v>74</v>
      </c>
      <c r="C602" s="6" t="s">
        <v>817</v>
      </c>
      <c r="D602" s="6" t="s">
        <v>2234</v>
      </c>
      <c r="E602" s="6" t="s">
        <v>232</v>
      </c>
      <c r="F602" s="6" t="s">
        <v>801</v>
      </c>
      <c r="G602" s="6" t="s">
        <v>799</v>
      </c>
      <c r="H602" s="6" t="s">
        <v>651</v>
      </c>
      <c r="J602" s="1" t="str">
        <f t="shared" si="247"/>
        <v>001011</v>
      </c>
      <c r="K602" s="1">
        <f t="shared" si="248"/>
        <v>1</v>
      </c>
      <c r="L602" s="6" t="str">
        <f t="shared" si="249"/>
        <v>00000</v>
      </c>
      <c r="M602" s="1">
        <f t="shared" si="250"/>
        <v>69</v>
      </c>
      <c r="N602" s="6" t="str">
        <f t="shared" si="251"/>
        <v>00</v>
      </c>
      <c r="O602" s="1">
        <f t="shared" si="252"/>
        <v>2</v>
      </c>
      <c r="P602" s="1">
        <f>IF(HEX2DEC(LEFT(E602,4))&gt;=32768,HEX2DEC(LEFT(E602,4))-65536,HEX2DEC(LEFT(E602,4)))/Codes!$N$2</f>
        <v>4.8</v>
      </c>
      <c r="Q602" s="1">
        <f>IF(HEX2DEC(RIGHT(E602,4))&gt;=32768,HEX2DEC(RIGHT(E602,4))-65536,HEX2DEC(RIGHT(E602,4)))/Codes!$N$2</f>
        <v>0</v>
      </c>
      <c r="R602" s="1">
        <f>IF(HEX2DEC(LEFT(F602,4))&gt;=32768,HEX2DEC(LEFT(F602,4))-65536,HEX2DEC(LEFT(F602,4)))/Codes!$N$2</f>
        <v>3.8</v>
      </c>
      <c r="S602" s="1">
        <f>IF(HEX2DEC(RIGHT(F602,4))&gt;=32768,HEX2DEC(RIGHT(F602,4))-65536,HEX2DEC(RIGHT(F602,4)))/Codes!$N$2</f>
        <v>0</v>
      </c>
      <c r="T602" s="18">
        <f t="shared" si="253"/>
        <v>174</v>
      </c>
      <c r="U602" s="1">
        <f t="shared" si="254"/>
        <v>100</v>
      </c>
      <c r="V602" s="1">
        <f t="shared" si="255"/>
        <v>110</v>
      </c>
      <c r="W602" s="1" t="str">
        <f t="shared" si="256"/>
        <v>101</v>
      </c>
      <c r="X602" s="1">
        <f t="shared" si="257"/>
        <v>3</v>
      </c>
      <c r="Y602" s="1">
        <f t="shared" si="258"/>
        <v>0</v>
      </c>
      <c r="Z602" s="1" t="str">
        <f>VLOOKUP(BIN2DEC(MID(HEX2BIN(MID(H602,3,2),8),2,5)),Codes!$E$1:$F$18,2)</f>
        <v>Normal</v>
      </c>
      <c r="AA602" s="6" t="str">
        <f t="shared" si="259"/>
        <v>0</v>
      </c>
      <c r="AB602" s="1">
        <f t="shared" si="260"/>
        <v>10</v>
      </c>
      <c r="AC602" s="1" t="str">
        <f>VLOOKUP(BIN2DEC(RIGHT(HEX2BIN(MID(H602,6,1),4),1)&amp;LEFT(HEX2BIN(MID(H602,7,1),4),1)),Codes!$K$1:$L$5,2)</f>
        <v>L</v>
      </c>
      <c r="AD602" s="1" t="str">
        <f>VLOOKUP(BIN2DEC(RIGHT(HEX2BIN(MID(H602,7,1),4),3)&amp;LEFT(HEX2BIN(MID(H602,8,1),4),2)),Codes!$H$2:$I$33,2)</f>
        <v>Paper</v>
      </c>
      <c r="AE602" s="1" t="str">
        <f t="shared" si="261"/>
        <v>1</v>
      </c>
      <c r="AF602" s="1" t="str">
        <f t="shared" si="262"/>
        <v>1</v>
      </c>
      <c r="AH602" s="6">
        <f t="shared" si="263"/>
        <v>70</v>
      </c>
    </row>
    <row r="603" spans="1:34">
      <c r="A603" s="1" t="s">
        <v>4683</v>
      </c>
      <c r="B603" s="1" t="s">
        <v>74</v>
      </c>
      <c r="C603" s="6" t="s">
        <v>817</v>
      </c>
      <c r="D603" s="6" t="s">
        <v>2236</v>
      </c>
      <c r="E603" s="6" t="s">
        <v>256</v>
      </c>
      <c r="F603" s="6" t="s">
        <v>91</v>
      </c>
      <c r="G603" s="6" t="s">
        <v>650</v>
      </c>
      <c r="H603" s="6" t="s">
        <v>651</v>
      </c>
      <c r="J603" s="1" t="str">
        <f t="shared" si="247"/>
        <v>001011</v>
      </c>
      <c r="K603" s="1">
        <f t="shared" si="248"/>
        <v>2</v>
      </c>
      <c r="L603" s="6" t="str">
        <f t="shared" si="249"/>
        <v>00000</v>
      </c>
      <c r="M603" s="1">
        <f t="shared" si="250"/>
        <v>69</v>
      </c>
      <c r="N603" s="6" t="str">
        <f t="shared" si="251"/>
        <v>00</v>
      </c>
      <c r="O603" s="1">
        <f t="shared" si="252"/>
        <v>2</v>
      </c>
      <c r="P603" s="1">
        <f>IF(HEX2DEC(LEFT(E603,4))&gt;=32768,HEX2DEC(LEFT(E603,4))-65536,HEX2DEC(LEFT(E603,4)))/Codes!$N$2</f>
        <v>3.6</v>
      </c>
      <c r="Q603" s="1">
        <f>IF(HEX2DEC(RIGHT(E603,4))&gt;=32768,HEX2DEC(RIGHT(E603,4))-65536,HEX2DEC(RIGHT(E603,4)))/Codes!$N$2</f>
        <v>0</v>
      </c>
      <c r="R603" s="1">
        <f>IF(HEX2DEC(LEFT(F603,4))&gt;=32768,HEX2DEC(LEFT(F603,4))-65536,HEX2DEC(LEFT(F603,4)))/Codes!$N$2</f>
        <v>0</v>
      </c>
      <c r="S603" s="1">
        <f>IF(HEX2DEC(RIGHT(F603,4))&gt;=32768,HEX2DEC(RIGHT(F603,4))-65536,HEX2DEC(RIGHT(F603,4)))/Codes!$N$2</f>
        <v>0</v>
      </c>
      <c r="T603" s="18">
        <f t="shared" si="253"/>
        <v>174</v>
      </c>
      <c r="U603" s="1">
        <f t="shared" si="254"/>
        <v>100</v>
      </c>
      <c r="V603" s="1">
        <f t="shared" si="255"/>
        <v>9</v>
      </c>
      <c r="W603" s="1" t="str">
        <f t="shared" si="256"/>
        <v>101</v>
      </c>
      <c r="X603" s="1">
        <f t="shared" si="257"/>
        <v>3</v>
      </c>
      <c r="Y603" s="1">
        <f t="shared" si="258"/>
        <v>0</v>
      </c>
      <c r="Z603" s="1" t="str">
        <f>VLOOKUP(BIN2DEC(MID(HEX2BIN(MID(H603,3,2),8),2,5)),Codes!$E$1:$F$18,2)</f>
        <v>Normal</v>
      </c>
      <c r="AA603" s="6" t="str">
        <f t="shared" si="259"/>
        <v>0</v>
      </c>
      <c r="AB603" s="1">
        <f t="shared" si="260"/>
        <v>10</v>
      </c>
      <c r="AC603" s="1" t="str">
        <f>VLOOKUP(BIN2DEC(RIGHT(HEX2BIN(MID(H603,6,1),4),1)&amp;LEFT(HEX2BIN(MID(H603,7,1),4),1)),Codes!$K$1:$L$5,2)</f>
        <v>L</v>
      </c>
      <c r="AD603" s="1" t="str">
        <f>VLOOKUP(BIN2DEC(RIGHT(HEX2BIN(MID(H603,7,1),4),3)&amp;LEFT(HEX2BIN(MID(H603,8,1),4),2)),Codes!$H$2:$I$33,2)</f>
        <v>Paper</v>
      </c>
      <c r="AE603" s="1" t="str">
        <f t="shared" si="261"/>
        <v>1</v>
      </c>
      <c r="AF603" s="1" t="str">
        <f t="shared" si="262"/>
        <v>1</v>
      </c>
      <c r="AH603" s="6">
        <f t="shared" si="263"/>
        <v>70</v>
      </c>
    </row>
    <row r="604" spans="1:34">
      <c r="A604" s="1" t="s">
        <v>4684</v>
      </c>
      <c r="B604" s="1" t="s">
        <v>74</v>
      </c>
      <c r="C604" s="6" t="s">
        <v>818</v>
      </c>
      <c r="D604" s="6" t="s">
        <v>2210</v>
      </c>
      <c r="E604" s="6" t="s">
        <v>395</v>
      </c>
      <c r="F604" s="6" t="s">
        <v>773</v>
      </c>
      <c r="G604" s="6" t="s">
        <v>654</v>
      </c>
      <c r="H604" s="6" t="s">
        <v>655</v>
      </c>
      <c r="J604" s="1" t="str">
        <f t="shared" si="247"/>
        <v>001011</v>
      </c>
      <c r="K604" s="1">
        <f t="shared" si="248"/>
        <v>0</v>
      </c>
      <c r="L604" s="6" t="str">
        <f t="shared" si="249"/>
        <v>00000</v>
      </c>
      <c r="M604" s="1">
        <f t="shared" si="250"/>
        <v>69</v>
      </c>
      <c r="N604" s="6" t="str">
        <f t="shared" si="251"/>
        <v>00</v>
      </c>
      <c r="O604" s="1">
        <f t="shared" si="252"/>
        <v>6</v>
      </c>
      <c r="P604" s="1">
        <f>IF(HEX2DEC(LEFT(E604,4))&gt;=32768,HEX2DEC(LEFT(E604,4))-65536,HEX2DEC(LEFT(E604,4)))/Codes!$N$2</f>
        <v>5.6</v>
      </c>
      <c r="Q604" s="1">
        <f>IF(HEX2DEC(RIGHT(E604,4))&gt;=32768,HEX2DEC(RIGHT(E604,4))-65536,HEX2DEC(RIGHT(E604,4)))/Codes!$N$2</f>
        <v>0</v>
      </c>
      <c r="R604" s="1">
        <f>IF(HEX2DEC(LEFT(F604,4))&gt;=32768,HEX2DEC(LEFT(F604,4))-65536,HEX2DEC(LEFT(F604,4)))/Codes!$N$2</f>
        <v>8.8000000000000007</v>
      </c>
      <c r="S604" s="1">
        <f>IF(HEX2DEC(RIGHT(F604,4))&gt;=32768,HEX2DEC(RIGHT(F604,4))-65536,HEX2DEC(RIGHT(F604,4)))/Codes!$N$2</f>
        <v>0</v>
      </c>
      <c r="T604" s="18">
        <f t="shared" si="253"/>
        <v>160</v>
      </c>
      <c r="U604" s="1">
        <f t="shared" si="254"/>
        <v>100</v>
      </c>
      <c r="V604" s="1">
        <f t="shared" si="255"/>
        <v>156</v>
      </c>
      <c r="W604" s="1" t="str">
        <f t="shared" si="256"/>
        <v>101</v>
      </c>
      <c r="X604" s="1">
        <f t="shared" si="257"/>
        <v>3</v>
      </c>
      <c r="Y604" s="1">
        <f t="shared" si="258"/>
        <v>0</v>
      </c>
      <c r="Z604" s="1" t="str">
        <f>VLOOKUP(BIN2DEC(MID(HEX2BIN(MID(H604,3,2),8),2,5)),Codes!$E$1:$F$18,2)</f>
        <v>Normal</v>
      </c>
      <c r="AA604" s="6" t="str">
        <f t="shared" si="259"/>
        <v>0</v>
      </c>
      <c r="AB604" s="1">
        <f t="shared" si="260"/>
        <v>20</v>
      </c>
      <c r="AC604" s="1" t="str">
        <f>VLOOKUP(BIN2DEC(RIGHT(HEX2BIN(MID(H604,6,1),4),1)&amp;LEFT(HEX2BIN(MID(H604,7,1),4),1)),Codes!$K$1:$L$5,2)</f>
        <v>L</v>
      </c>
      <c r="AD604" s="1" t="str">
        <f>VLOOKUP(BIN2DEC(RIGHT(HEX2BIN(MID(H604,7,1),4),3)&amp;LEFT(HEX2BIN(MID(H604,8,1),4),2)),Codes!$H$2:$I$33,2)</f>
        <v>Paper</v>
      </c>
      <c r="AE604" s="1" t="str">
        <f t="shared" si="261"/>
        <v>1</v>
      </c>
      <c r="AF604" s="1" t="str">
        <f t="shared" si="262"/>
        <v>1</v>
      </c>
      <c r="AH604" s="6">
        <f t="shared" si="263"/>
        <v>70</v>
      </c>
    </row>
    <row r="605" spans="1:34">
      <c r="A605" s="1" t="s">
        <v>4685</v>
      </c>
      <c r="B605" s="1" t="s">
        <v>74</v>
      </c>
      <c r="C605" s="6" t="s">
        <v>818</v>
      </c>
      <c r="D605" s="6" t="s">
        <v>2212</v>
      </c>
      <c r="E605" s="6" t="s">
        <v>232</v>
      </c>
      <c r="F605" s="6" t="s">
        <v>801</v>
      </c>
      <c r="G605" s="6" t="s">
        <v>654</v>
      </c>
      <c r="H605" s="6" t="s">
        <v>655</v>
      </c>
      <c r="J605" s="1" t="str">
        <f t="shared" si="247"/>
        <v>001011</v>
      </c>
      <c r="K605" s="1">
        <f t="shared" si="248"/>
        <v>1</v>
      </c>
      <c r="L605" s="6" t="str">
        <f t="shared" si="249"/>
        <v>00000</v>
      </c>
      <c r="M605" s="1">
        <f t="shared" si="250"/>
        <v>69</v>
      </c>
      <c r="N605" s="6" t="str">
        <f t="shared" si="251"/>
        <v>00</v>
      </c>
      <c r="O605" s="1">
        <f t="shared" si="252"/>
        <v>6</v>
      </c>
      <c r="P605" s="1">
        <f>IF(HEX2DEC(LEFT(E605,4))&gt;=32768,HEX2DEC(LEFT(E605,4))-65536,HEX2DEC(LEFT(E605,4)))/Codes!$N$2</f>
        <v>4.8</v>
      </c>
      <c r="Q605" s="1">
        <f>IF(HEX2DEC(RIGHT(E605,4))&gt;=32768,HEX2DEC(RIGHT(E605,4))-65536,HEX2DEC(RIGHT(E605,4)))/Codes!$N$2</f>
        <v>0</v>
      </c>
      <c r="R605" s="1">
        <f>IF(HEX2DEC(LEFT(F605,4))&gt;=32768,HEX2DEC(LEFT(F605,4))-65536,HEX2DEC(LEFT(F605,4)))/Codes!$N$2</f>
        <v>3.8</v>
      </c>
      <c r="S605" s="1">
        <f>IF(HEX2DEC(RIGHT(F605,4))&gt;=32768,HEX2DEC(RIGHT(F605,4))-65536,HEX2DEC(RIGHT(F605,4)))/Codes!$N$2</f>
        <v>0</v>
      </c>
      <c r="T605" s="18">
        <f t="shared" si="253"/>
        <v>160</v>
      </c>
      <c r="U605" s="1">
        <f t="shared" si="254"/>
        <v>100</v>
      </c>
      <c r="V605" s="1">
        <f t="shared" si="255"/>
        <v>156</v>
      </c>
      <c r="W605" s="1" t="str">
        <f t="shared" si="256"/>
        <v>101</v>
      </c>
      <c r="X605" s="1">
        <f t="shared" si="257"/>
        <v>3</v>
      </c>
      <c r="Y605" s="1">
        <f t="shared" si="258"/>
        <v>0</v>
      </c>
      <c r="Z605" s="1" t="str">
        <f>VLOOKUP(BIN2DEC(MID(HEX2BIN(MID(H605,3,2),8),2,5)),Codes!$E$1:$F$18,2)</f>
        <v>Normal</v>
      </c>
      <c r="AA605" s="6" t="str">
        <f t="shared" si="259"/>
        <v>0</v>
      </c>
      <c r="AB605" s="1">
        <f t="shared" si="260"/>
        <v>20</v>
      </c>
      <c r="AC605" s="1" t="str">
        <f>VLOOKUP(BIN2DEC(RIGHT(HEX2BIN(MID(H605,6,1),4),1)&amp;LEFT(HEX2BIN(MID(H605,7,1),4),1)),Codes!$K$1:$L$5,2)</f>
        <v>L</v>
      </c>
      <c r="AD605" s="1" t="str">
        <f>VLOOKUP(BIN2DEC(RIGHT(HEX2BIN(MID(H605,7,1),4),3)&amp;LEFT(HEX2BIN(MID(H605,8,1),4),2)),Codes!$H$2:$I$33,2)</f>
        <v>Paper</v>
      </c>
      <c r="AE605" s="1" t="str">
        <f t="shared" si="261"/>
        <v>1</v>
      </c>
      <c r="AF605" s="1" t="str">
        <f t="shared" si="262"/>
        <v>1</v>
      </c>
      <c r="AH605" s="6">
        <f t="shared" si="263"/>
        <v>70</v>
      </c>
    </row>
    <row r="606" spans="1:34">
      <c r="A606" s="1" t="s">
        <v>4686</v>
      </c>
      <c r="B606" s="1" t="s">
        <v>74</v>
      </c>
      <c r="C606" s="6" t="s">
        <v>818</v>
      </c>
      <c r="D606" s="6" t="s">
        <v>2214</v>
      </c>
      <c r="E606" s="6" t="s">
        <v>256</v>
      </c>
      <c r="F606" s="6" t="s">
        <v>91</v>
      </c>
      <c r="G606" s="6" t="s">
        <v>654</v>
      </c>
      <c r="H606" s="6" t="s">
        <v>655</v>
      </c>
      <c r="J606" s="1" t="str">
        <f t="shared" si="247"/>
        <v>001011</v>
      </c>
      <c r="K606" s="1">
        <f t="shared" si="248"/>
        <v>2</v>
      </c>
      <c r="L606" s="6" t="str">
        <f t="shared" si="249"/>
        <v>00000</v>
      </c>
      <c r="M606" s="1">
        <f t="shared" si="250"/>
        <v>69</v>
      </c>
      <c r="N606" s="6" t="str">
        <f t="shared" si="251"/>
        <v>00</v>
      </c>
      <c r="O606" s="1">
        <f t="shared" si="252"/>
        <v>6</v>
      </c>
      <c r="P606" s="1">
        <f>IF(HEX2DEC(LEFT(E606,4))&gt;=32768,HEX2DEC(LEFT(E606,4))-65536,HEX2DEC(LEFT(E606,4)))/Codes!$N$2</f>
        <v>3.6</v>
      </c>
      <c r="Q606" s="1">
        <f>IF(HEX2DEC(RIGHT(E606,4))&gt;=32768,HEX2DEC(RIGHT(E606,4))-65536,HEX2DEC(RIGHT(E606,4)))/Codes!$N$2</f>
        <v>0</v>
      </c>
      <c r="R606" s="1">
        <f>IF(HEX2DEC(LEFT(F606,4))&gt;=32768,HEX2DEC(LEFT(F606,4))-65536,HEX2DEC(LEFT(F606,4)))/Codes!$N$2</f>
        <v>0</v>
      </c>
      <c r="S606" s="1">
        <f>IF(HEX2DEC(RIGHT(F606,4))&gt;=32768,HEX2DEC(RIGHT(F606,4))-65536,HEX2DEC(RIGHT(F606,4)))/Codes!$N$2</f>
        <v>0</v>
      </c>
      <c r="T606" s="18">
        <f t="shared" si="253"/>
        <v>160</v>
      </c>
      <c r="U606" s="1">
        <f t="shared" si="254"/>
        <v>100</v>
      </c>
      <c r="V606" s="1">
        <f t="shared" si="255"/>
        <v>156</v>
      </c>
      <c r="W606" s="1" t="str">
        <f t="shared" si="256"/>
        <v>101</v>
      </c>
      <c r="X606" s="1">
        <f t="shared" si="257"/>
        <v>3</v>
      </c>
      <c r="Y606" s="1">
        <f t="shared" si="258"/>
        <v>0</v>
      </c>
      <c r="Z606" s="1" t="str">
        <f>VLOOKUP(BIN2DEC(MID(HEX2BIN(MID(H606,3,2),8),2,5)),Codes!$E$1:$F$18,2)</f>
        <v>Normal</v>
      </c>
      <c r="AA606" s="6" t="str">
        <f t="shared" si="259"/>
        <v>0</v>
      </c>
      <c r="AB606" s="1">
        <f t="shared" si="260"/>
        <v>20</v>
      </c>
      <c r="AC606" s="1" t="str">
        <f>VLOOKUP(BIN2DEC(RIGHT(HEX2BIN(MID(H606,6,1),4),1)&amp;LEFT(HEX2BIN(MID(H606,7,1),4),1)),Codes!$K$1:$L$5,2)</f>
        <v>L</v>
      </c>
      <c r="AD606" s="1" t="str">
        <f>VLOOKUP(BIN2DEC(RIGHT(HEX2BIN(MID(H606,7,1),4),3)&amp;LEFT(HEX2BIN(MID(H606,8,1),4),2)),Codes!$H$2:$I$33,2)</f>
        <v>Paper</v>
      </c>
      <c r="AE606" s="1" t="str">
        <f t="shared" si="261"/>
        <v>1</v>
      </c>
      <c r="AF606" s="1" t="str">
        <f t="shared" si="262"/>
        <v>1</v>
      </c>
      <c r="AH606" s="6">
        <f t="shared" si="263"/>
        <v>70</v>
      </c>
    </row>
    <row r="607" spans="1:34">
      <c r="A607" s="1" t="s">
        <v>4687</v>
      </c>
      <c r="B607" s="1" t="s">
        <v>74</v>
      </c>
      <c r="C607" s="6" t="s">
        <v>819</v>
      </c>
      <c r="D607" s="6" t="s">
        <v>2241</v>
      </c>
      <c r="E607" s="6" t="s">
        <v>395</v>
      </c>
      <c r="F607" s="6" t="s">
        <v>773</v>
      </c>
      <c r="G607" s="6" t="s">
        <v>807</v>
      </c>
      <c r="H607" s="6" t="s">
        <v>808</v>
      </c>
      <c r="J607" s="1" t="str">
        <f t="shared" si="247"/>
        <v>001011</v>
      </c>
      <c r="K607" s="1">
        <f t="shared" si="248"/>
        <v>0</v>
      </c>
      <c r="L607" s="6" t="str">
        <f t="shared" si="249"/>
        <v>00000</v>
      </c>
      <c r="M607" s="1">
        <f t="shared" si="250"/>
        <v>69</v>
      </c>
      <c r="N607" s="6" t="str">
        <f t="shared" si="251"/>
        <v>00</v>
      </c>
      <c r="O607" s="1">
        <f t="shared" si="252"/>
        <v>10</v>
      </c>
      <c r="P607" s="1">
        <f>IF(HEX2DEC(LEFT(E607,4))&gt;=32768,HEX2DEC(LEFT(E607,4))-65536,HEX2DEC(LEFT(E607,4)))/Codes!$N$2</f>
        <v>5.6</v>
      </c>
      <c r="Q607" s="1">
        <f>IF(HEX2DEC(RIGHT(E607,4))&gt;=32768,HEX2DEC(RIGHT(E607,4))-65536,HEX2DEC(RIGHT(E607,4)))/Codes!$N$2</f>
        <v>0</v>
      </c>
      <c r="R607" s="1">
        <f>IF(HEX2DEC(LEFT(F607,4))&gt;=32768,HEX2DEC(LEFT(F607,4))-65536,HEX2DEC(LEFT(F607,4)))/Codes!$N$2</f>
        <v>8.8000000000000007</v>
      </c>
      <c r="S607" s="1">
        <f>IF(HEX2DEC(RIGHT(F607,4))&gt;=32768,HEX2DEC(RIGHT(F607,4))-65536,HEX2DEC(RIGHT(F607,4)))/Codes!$N$2</f>
        <v>0</v>
      </c>
      <c r="T607" s="18">
        <f t="shared" si="253"/>
        <v>120</v>
      </c>
      <c r="U607" s="1">
        <f t="shared" si="254"/>
        <v>100</v>
      </c>
      <c r="V607" s="1">
        <f t="shared" si="255"/>
        <v>236</v>
      </c>
      <c r="W607" s="1" t="str">
        <f t="shared" si="256"/>
        <v>101</v>
      </c>
      <c r="X607" s="1">
        <f t="shared" si="257"/>
        <v>3</v>
      </c>
      <c r="Y607" s="1">
        <f t="shared" si="258"/>
        <v>0</v>
      </c>
      <c r="Z607" s="1" t="str">
        <f>VLOOKUP(BIN2DEC(MID(HEX2BIN(MID(H607,3,2),8),2,5)),Codes!$E$1:$F$18,2)</f>
        <v>Normal</v>
      </c>
      <c r="AA607" s="6" t="str">
        <f t="shared" si="259"/>
        <v>0</v>
      </c>
      <c r="AB607" s="1">
        <f t="shared" si="260"/>
        <v>100</v>
      </c>
      <c r="AC607" s="1" t="str">
        <f>VLOOKUP(BIN2DEC(RIGHT(HEX2BIN(MID(H607,6,1),4),1)&amp;LEFT(HEX2BIN(MID(H607,7,1),4),1)),Codes!$K$1:$L$5,2)</f>
        <v>L</v>
      </c>
      <c r="AD607" s="1" t="str">
        <f>VLOOKUP(BIN2DEC(RIGHT(HEX2BIN(MID(H607,7,1),4),3)&amp;LEFT(HEX2BIN(MID(H607,8,1),4),2)),Codes!$H$2:$I$33,2)</f>
        <v>Paper</v>
      </c>
      <c r="AE607" s="1" t="str">
        <f t="shared" si="261"/>
        <v>1</v>
      </c>
      <c r="AF607" s="1" t="str">
        <f t="shared" si="262"/>
        <v>1</v>
      </c>
      <c r="AH607" s="6">
        <f t="shared" si="263"/>
        <v>70</v>
      </c>
    </row>
    <row r="608" spans="1:34">
      <c r="A608" s="1" t="s">
        <v>4688</v>
      </c>
      <c r="B608" s="1" t="s">
        <v>74</v>
      </c>
      <c r="C608" s="6" t="s">
        <v>819</v>
      </c>
      <c r="D608" s="6" t="s">
        <v>2243</v>
      </c>
      <c r="E608" s="6" t="s">
        <v>232</v>
      </c>
      <c r="F608" s="6" t="s">
        <v>801</v>
      </c>
      <c r="G608" s="6" t="s">
        <v>807</v>
      </c>
      <c r="H608" s="6" t="s">
        <v>808</v>
      </c>
      <c r="J608" s="1" t="str">
        <f t="shared" si="247"/>
        <v>001011</v>
      </c>
      <c r="K608" s="1">
        <f t="shared" si="248"/>
        <v>1</v>
      </c>
      <c r="L608" s="6" t="str">
        <f t="shared" si="249"/>
        <v>00000</v>
      </c>
      <c r="M608" s="1">
        <f t="shared" si="250"/>
        <v>69</v>
      </c>
      <c r="N608" s="6" t="str">
        <f t="shared" si="251"/>
        <v>00</v>
      </c>
      <c r="O608" s="1">
        <f t="shared" si="252"/>
        <v>10</v>
      </c>
      <c r="P608" s="1">
        <f>IF(HEX2DEC(LEFT(E608,4))&gt;=32768,HEX2DEC(LEFT(E608,4))-65536,HEX2DEC(LEFT(E608,4)))/Codes!$N$2</f>
        <v>4.8</v>
      </c>
      <c r="Q608" s="1">
        <f>IF(HEX2DEC(RIGHT(E608,4))&gt;=32768,HEX2DEC(RIGHT(E608,4))-65536,HEX2DEC(RIGHT(E608,4)))/Codes!$N$2</f>
        <v>0</v>
      </c>
      <c r="R608" s="1">
        <f>IF(HEX2DEC(LEFT(F608,4))&gt;=32768,HEX2DEC(LEFT(F608,4))-65536,HEX2DEC(LEFT(F608,4)))/Codes!$N$2</f>
        <v>3.8</v>
      </c>
      <c r="S608" s="1">
        <f>IF(HEX2DEC(RIGHT(F608,4))&gt;=32768,HEX2DEC(RIGHT(F608,4))-65536,HEX2DEC(RIGHT(F608,4)))/Codes!$N$2</f>
        <v>0</v>
      </c>
      <c r="T608" s="18">
        <f t="shared" si="253"/>
        <v>120</v>
      </c>
      <c r="U608" s="1">
        <f t="shared" si="254"/>
        <v>100</v>
      </c>
      <c r="V608" s="1">
        <f t="shared" si="255"/>
        <v>236</v>
      </c>
      <c r="W608" s="1" t="str">
        <f t="shared" si="256"/>
        <v>101</v>
      </c>
      <c r="X608" s="1">
        <f t="shared" si="257"/>
        <v>3</v>
      </c>
      <c r="Y608" s="1">
        <f t="shared" si="258"/>
        <v>0</v>
      </c>
      <c r="Z608" s="1" t="str">
        <f>VLOOKUP(BIN2DEC(MID(HEX2BIN(MID(H608,3,2),8),2,5)),Codes!$E$1:$F$18,2)</f>
        <v>Normal</v>
      </c>
      <c r="AA608" s="6" t="str">
        <f t="shared" si="259"/>
        <v>0</v>
      </c>
      <c r="AB608" s="1">
        <f t="shared" si="260"/>
        <v>100</v>
      </c>
      <c r="AC608" s="1" t="str">
        <f>VLOOKUP(BIN2DEC(RIGHT(HEX2BIN(MID(H608,6,1),4),1)&amp;LEFT(HEX2BIN(MID(H608,7,1),4),1)),Codes!$K$1:$L$5,2)</f>
        <v>L</v>
      </c>
      <c r="AD608" s="1" t="str">
        <f>VLOOKUP(BIN2DEC(RIGHT(HEX2BIN(MID(H608,7,1),4),3)&amp;LEFT(HEX2BIN(MID(H608,8,1),4),2)),Codes!$H$2:$I$33,2)</f>
        <v>Paper</v>
      </c>
      <c r="AE608" s="1" t="str">
        <f t="shared" si="261"/>
        <v>1</v>
      </c>
      <c r="AF608" s="1" t="str">
        <f t="shared" si="262"/>
        <v>1</v>
      </c>
      <c r="AH608" s="6">
        <f t="shared" si="263"/>
        <v>70</v>
      </c>
    </row>
    <row r="609" spans="1:34">
      <c r="A609" s="1" t="s">
        <v>4689</v>
      </c>
      <c r="B609" s="1" t="s">
        <v>74</v>
      </c>
      <c r="C609" s="6" t="s">
        <v>819</v>
      </c>
      <c r="D609" s="6" t="s">
        <v>2245</v>
      </c>
      <c r="E609" s="6" t="s">
        <v>256</v>
      </c>
      <c r="F609" s="6" t="s">
        <v>91</v>
      </c>
      <c r="G609" s="6" t="s">
        <v>807</v>
      </c>
      <c r="H609" s="6" t="s">
        <v>808</v>
      </c>
      <c r="J609" s="1" t="str">
        <f t="shared" si="247"/>
        <v>001011</v>
      </c>
      <c r="K609" s="1">
        <f t="shared" si="248"/>
        <v>2</v>
      </c>
      <c r="L609" s="6" t="str">
        <f t="shared" si="249"/>
        <v>00000</v>
      </c>
      <c r="M609" s="1">
        <f t="shared" si="250"/>
        <v>69</v>
      </c>
      <c r="N609" s="6" t="str">
        <f t="shared" si="251"/>
        <v>00</v>
      </c>
      <c r="O609" s="1">
        <f t="shared" si="252"/>
        <v>10</v>
      </c>
      <c r="P609" s="1">
        <f>IF(HEX2DEC(LEFT(E609,4))&gt;=32768,HEX2DEC(LEFT(E609,4))-65536,HEX2DEC(LEFT(E609,4)))/Codes!$N$2</f>
        <v>3.6</v>
      </c>
      <c r="Q609" s="1">
        <f>IF(HEX2DEC(RIGHT(E609,4))&gt;=32768,HEX2DEC(RIGHT(E609,4))-65536,HEX2DEC(RIGHT(E609,4)))/Codes!$N$2</f>
        <v>0</v>
      </c>
      <c r="R609" s="1">
        <f>IF(HEX2DEC(LEFT(F609,4))&gt;=32768,HEX2DEC(LEFT(F609,4))-65536,HEX2DEC(LEFT(F609,4)))/Codes!$N$2</f>
        <v>0</v>
      </c>
      <c r="S609" s="1">
        <f>IF(HEX2DEC(RIGHT(F609,4))&gt;=32768,HEX2DEC(RIGHT(F609,4))-65536,HEX2DEC(RIGHT(F609,4)))/Codes!$N$2</f>
        <v>0</v>
      </c>
      <c r="T609" s="18">
        <f t="shared" si="253"/>
        <v>120</v>
      </c>
      <c r="U609" s="1">
        <f t="shared" si="254"/>
        <v>100</v>
      </c>
      <c r="V609" s="1">
        <f t="shared" si="255"/>
        <v>236</v>
      </c>
      <c r="W609" s="1" t="str">
        <f t="shared" si="256"/>
        <v>101</v>
      </c>
      <c r="X609" s="1">
        <f t="shared" si="257"/>
        <v>3</v>
      </c>
      <c r="Y609" s="1">
        <f t="shared" si="258"/>
        <v>0</v>
      </c>
      <c r="Z609" s="1" t="str">
        <f>VLOOKUP(BIN2DEC(MID(HEX2BIN(MID(H609,3,2),8),2,5)),Codes!$E$1:$F$18,2)</f>
        <v>Normal</v>
      </c>
      <c r="AA609" s="6" t="str">
        <f t="shared" si="259"/>
        <v>0</v>
      </c>
      <c r="AB609" s="1">
        <f t="shared" si="260"/>
        <v>100</v>
      </c>
      <c r="AC609" s="1" t="str">
        <f>VLOOKUP(BIN2DEC(RIGHT(HEX2BIN(MID(H609,6,1),4),1)&amp;LEFT(HEX2BIN(MID(H609,7,1),4),1)),Codes!$K$1:$L$5,2)</f>
        <v>L</v>
      </c>
      <c r="AD609" s="1" t="str">
        <f>VLOOKUP(BIN2DEC(RIGHT(HEX2BIN(MID(H609,7,1),4),3)&amp;LEFT(HEX2BIN(MID(H609,8,1),4),2)),Codes!$H$2:$I$33,2)</f>
        <v>Paper</v>
      </c>
      <c r="AE609" s="1" t="str">
        <f t="shared" si="261"/>
        <v>1</v>
      </c>
      <c r="AF609" s="1" t="str">
        <f t="shared" si="262"/>
        <v>1</v>
      </c>
      <c r="AH609" s="6">
        <f t="shared" si="263"/>
        <v>70</v>
      </c>
    </row>
    <row r="610" spans="1:34">
      <c r="A610" s="1" t="s">
        <v>4690</v>
      </c>
      <c r="B610" s="1" t="s">
        <v>74</v>
      </c>
      <c r="C610" s="6" t="s">
        <v>820</v>
      </c>
      <c r="D610" s="6" t="s">
        <v>2247</v>
      </c>
      <c r="E610" s="6" t="s">
        <v>299</v>
      </c>
      <c r="F610" s="6" t="s">
        <v>812</v>
      </c>
      <c r="G610" s="6" t="s">
        <v>813</v>
      </c>
      <c r="H610" s="6" t="s">
        <v>814</v>
      </c>
      <c r="J610" s="1" t="str">
        <f t="shared" si="247"/>
        <v>001011</v>
      </c>
      <c r="K610" s="1">
        <f t="shared" si="248"/>
        <v>2</v>
      </c>
      <c r="L610" s="6" t="str">
        <f t="shared" si="249"/>
        <v>00000</v>
      </c>
      <c r="M610" s="1">
        <f t="shared" si="250"/>
        <v>69</v>
      </c>
      <c r="N610" s="6" t="str">
        <f t="shared" si="251"/>
        <v>00</v>
      </c>
      <c r="O610" s="1">
        <f t="shared" si="252"/>
        <v>8</v>
      </c>
      <c r="P610" s="1">
        <f>IF(HEX2DEC(LEFT(E610,4))&gt;=32768,HEX2DEC(LEFT(E610,4))-65536,HEX2DEC(LEFT(E610,4)))/Codes!$N$2</f>
        <v>6</v>
      </c>
      <c r="Q610" s="1">
        <f>IF(HEX2DEC(RIGHT(E610,4))&gt;=32768,HEX2DEC(RIGHT(E610,4))-65536,HEX2DEC(RIGHT(E610,4)))/Codes!$N$2</f>
        <v>0</v>
      </c>
      <c r="R610" s="1">
        <f>IF(HEX2DEC(LEFT(F610,4))&gt;=32768,HEX2DEC(LEFT(F610,4))-65536,HEX2DEC(LEFT(F610,4)))/Codes!$N$2</f>
        <v>8.4</v>
      </c>
      <c r="S610" s="1">
        <f>IF(HEX2DEC(RIGHT(F610,4))&gt;=32768,HEX2DEC(RIGHT(F610,4))-65536,HEX2DEC(RIGHT(F610,4)))/Codes!$N$2</f>
        <v>0</v>
      </c>
      <c r="T610" s="18">
        <f t="shared" si="253"/>
        <v>120</v>
      </c>
      <c r="U610" s="1">
        <f t="shared" si="254"/>
        <v>70</v>
      </c>
      <c r="V610" s="1">
        <f t="shared" si="255"/>
        <v>80</v>
      </c>
      <c r="W610" s="1" t="str">
        <f t="shared" si="256"/>
        <v>101</v>
      </c>
      <c r="X610" s="1">
        <f t="shared" si="257"/>
        <v>3</v>
      </c>
      <c r="Y610" s="1">
        <f t="shared" si="258"/>
        <v>35</v>
      </c>
      <c r="Z610" s="1" t="str">
        <f>VLOOKUP(BIN2DEC(MID(HEX2BIN(MID(H610,3,2),8),2,5)),Codes!$E$1:$F$18,2)</f>
        <v>Normal</v>
      </c>
      <c r="AA610" s="6" t="str">
        <f t="shared" si="259"/>
        <v>0</v>
      </c>
      <c r="AB610" s="1">
        <f t="shared" si="260"/>
        <v>40</v>
      </c>
      <c r="AC610" s="1" t="str">
        <f>VLOOKUP(BIN2DEC(RIGHT(HEX2BIN(MID(H610,6,1),4),1)&amp;LEFT(HEX2BIN(MID(H610,7,1),4),1)),Codes!$K$1:$L$5,2)</f>
        <v>L</v>
      </c>
      <c r="AD610" s="1" t="str">
        <f>VLOOKUP(BIN2DEC(RIGHT(HEX2BIN(MID(H610,7,1),4),3)&amp;LEFT(HEX2BIN(MID(H610,8,1),4),2)),Codes!$H$2:$I$33,2)</f>
        <v>Paper</v>
      </c>
      <c r="AE610" s="1" t="str">
        <f t="shared" si="261"/>
        <v>1</v>
      </c>
      <c r="AF610" s="1" t="str">
        <f t="shared" si="262"/>
        <v>1</v>
      </c>
      <c r="AH610" s="6">
        <f t="shared" si="263"/>
        <v>70</v>
      </c>
    </row>
    <row r="611" spans="1:34">
      <c r="A611" s="1" t="s">
        <v>4691</v>
      </c>
      <c r="B611" s="1" t="s">
        <v>74</v>
      </c>
      <c r="C611" s="6" t="s">
        <v>820</v>
      </c>
      <c r="D611" s="6" t="s">
        <v>2170</v>
      </c>
      <c r="E611" s="6" t="s">
        <v>232</v>
      </c>
      <c r="F611" s="6" t="s">
        <v>801</v>
      </c>
      <c r="G611" s="6" t="s">
        <v>813</v>
      </c>
      <c r="H611" s="6" t="s">
        <v>814</v>
      </c>
      <c r="J611" s="1" t="str">
        <f t="shared" si="247"/>
        <v>001011</v>
      </c>
      <c r="K611" s="1">
        <f t="shared" si="248"/>
        <v>1</v>
      </c>
      <c r="L611" s="6" t="str">
        <f t="shared" si="249"/>
        <v>00000</v>
      </c>
      <c r="M611" s="1">
        <f t="shared" si="250"/>
        <v>69</v>
      </c>
      <c r="N611" s="6" t="str">
        <f t="shared" si="251"/>
        <v>00</v>
      </c>
      <c r="O611" s="1">
        <f t="shared" si="252"/>
        <v>7</v>
      </c>
      <c r="P611" s="1">
        <f>IF(HEX2DEC(LEFT(E611,4))&gt;=32768,HEX2DEC(LEFT(E611,4))-65536,HEX2DEC(LEFT(E611,4)))/Codes!$N$2</f>
        <v>4.8</v>
      </c>
      <c r="Q611" s="1">
        <f>IF(HEX2DEC(RIGHT(E611,4))&gt;=32768,HEX2DEC(RIGHT(E611,4))-65536,HEX2DEC(RIGHT(E611,4)))/Codes!$N$2</f>
        <v>0</v>
      </c>
      <c r="R611" s="1">
        <f>IF(HEX2DEC(LEFT(F611,4))&gt;=32768,HEX2DEC(LEFT(F611,4))-65536,HEX2DEC(LEFT(F611,4)))/Codes!$N$2</f>
        <v>3.8</v>
      </c>
      <c r="S611" s="1">
        <f>IF(HEX2DEC(RIGHT(F611,4))&gt;=32768,HEX2DEC(RIGHT(F611,4))-65536,HEX2DEC(RIGHT(F611,4)))/Codes!$N$2</f>
        <v>0</v>
      </c>
      <c r="T611" s="18">
        <f t="shared" si="253"/>
        <v>120</v>
      </c>
      <c r="U611" s="1">
        <f t="shared" si="254"/>
        <v>70</v>
      </c>
      <c r="V611" s="1">
        <f t="shared" si="255"/>
        <v>80</v>
      </c>
      <c r="W611" s="1" t="str">
        <f t="shared" si="256"/>
        <v>101</v>
      </c>
      <c r="X611" s="1">
        <f t="shared" si="257"/>
        <v>3</v>
      </c>
      <c r="Y611" s="1">
        <f t="shared" si="258"/>
        <v>35</v>
      </c>
      <c r="Z611" s="1" t="str">
        <f>VLOOKUP(BIN2DEC(MID(HEX2BIN(MID(H611,3,2),8),2,5)),Codes!$E$1:$F$18,2)</f>
        <v>Normal</v>
      </c>
      <c r="AA611" s="6" t="str">
        <f t="shared" si="259"/>
        <v>0</v>
      </c>
      <c r="AB611" s="1">
        <f t="shared" si="260"/>
        <v>40</v>
      </c>
      <c r="AC611" s="1" t="str">
        <f>VLOOKUP(BIN2DEC(RIGHT(HEX2BIN(MID(H611,6,1),4),1)&amp;LEFT(HEX2BIN(MID(H611,7,1),4),1)),Codes!$K$1:$L$5,2)</f>
        <v>L</v>
      </c>
      <c r="AD611" s="1" t="str">
        <f>VLOOKUP(BIN2DEC(RIGHT(HEX2BIN(MID(H611,7,1),4),3)&amp;LEFT(HEX2BIN(MID(H611,8,1),4),2)),Codes!$H$2:$I$33,2)</f>
        <v>Paper</v>
      </c>
      <c r="AE611" s="1" t="str">
        <f t="shared" si="261"/>
        <v>1</v>
      </c>
      <c r="AF611" s="1" t="str">
        <f t="shared" si="262"/>
        <v>1</v>
      </c>
      <c r="AH611" s="6">
        <f t="shared" si="263"/>
        <v>70</v>
      </c>
    </row>
    <row r="612" spans="1:34">
      <c r="A612" s="1" t="s">
        <v>4692</v>
      </c>
      <c r="B612" s="1" t="s">
        <v>74</v>
      </c>
      <c r="C612" s="6" t="s">
        <v>820</v>
      </c>
      <c r="D612" s="6" t="s">
        <v>2210</v>
      </c>
      <c r="E612" s="6" t="s">
        <v>256</v>
      </c>
      <c r="F612" s="6" t="s">
        <v>91</v>
      </c>
      <c r="G612" s="6" t="s">
        <v>813</v>
      </c>
      <c r="H612" s="6" t="s">
        <v>814</v>
      </c>
      <c r="J612" s="1" t="str">
        <f t="shared" si="247"/>
        <v>001011</v>
      </c>
      <c r="K612" s="1">
        <f t="shared" si="248"/>
        <v>0</v>
      </c>
      <c r="L612" s="6" t="str">
        <f t="shared" si="249"/>
        <v>00000</v>
      </c>
      <c r="M612" s="1">
        <f t="shared" si="250"/>
        <v>69</v>
      </c>
      <c r="N612" s="6" t="str">
        <f t="shared" si="251"/>
        <v>00</v>
      </c>
      <c r="O612" s="1">
        <f t="shared" si="252"/>
        <v>6</v>
      </c>
      <c r="P612" s="1">
        <f>IF(HEX2DEC(LEFT(E612,4))&gt;=32768,HEX2DEC(LEFT(E612,4))-65536,HEX2DEC(LEFT(E612,4)))/Codes!$N$2</f>
        <v>3.6</v>
      </c>
      <c r="Q612" s="1">
        <f>IF(HEX2DEC(RIGHT(E612,4))&gt;=32768,HEX2DEC(RIGHT(E612,4))-65536,HEX2DEC(RIGHT(E612,4)))/Codes!$N$2</f>
        <v>0</v>
      </c>
      <c r="R612" s="1">
        <f>IF(HEX2DEC(LEFT(F612,4))&gt;=32768,HEX2DEC(LEFT(F612,4))-65536,HEX2DEC(LEFT(F612,4)))/Codes!$N$2</f>
        <v>0</v>
      </c>
      <c r="S612" s="1">
        <f>IF(HEX2DEC(RIGHT(F612,4))&gt;=32768,HEX2DEC(RIGHT(F612,4))-65536,HEX2DEC(RIGHT(F612,4)))/Codes!$N$2</f>
        <v>0</v>
      </c>
      <c r="T612" s="18">
        <f t="shared" si="253"/>
        <v>120</v>
      </c>
      <c r="U612" s="1">
        <f t="shared" si="254"/>
        <v>70</v>
      </c>
      <c r="V612" s="1">
        <f t="shared" si="255"/>
        <v>80</v>
      </c>
      <c r="W612" s="1" t="str">
        <f t="shared" si="256"/>
        <v>101</v>
      </c>
      <c r="X612" s="1">
        <f t="shared" si="257"/>
        <v>3</v>
      </c>
      <c r="Y612" s="1">
        <f t="shared" si="258"/>
        <v>35</v>
      </c>
      <c r="Z612" s="1" t="str">
        <f>VLOOKUP(BIN2DEC(MID(HEX2BIN(MID(H612,3,2),8),2,5)),Codes!$E$1:$F$18,2)</f>
        <v>Normal</v>
      </c>
      <c r="AA612" s="6" t="str">
        <f t="shared" si="259"/>
        <v>0</v>
      </c>
      <c r="AB612" s="1">
        <f t="shared" si="260"/>
        <v>40</v>
      </c>
      <c r="AC612" s="1" t="str">
        <f>VLOOKUP(BIN2DEC(RIGHT(HEX2BIN(MID(H612,6,1),4),1)&amp;LEFT(HEX2BIN(MID(H612,7,1),4),1)),Codes!$K$1:$L$5,2)</f>
        <v>L</v>
      </c>
      <c r="AD612" s="1" t="str">
        <f>VLOOKUP(BIN2DEC(RIGHT(HEX2BIN(MID(H612,7,1),4),3)&amp;LEFT(HEX2BIN(MID(H612,8,1),4),2)),Codes!$H$2:$I$33,2)</f>
        <v>Paper</v>
      </c>
      <c r="AE612" s="1" t="str">
        <f t="shared" si="261"/>
        <v>1</v>
      </c>
      <c r="AF612" s="1" t="str">
        <f t="shared" si="262"/>
        <v>1</v>
      </c>
      <c r="AH612" s="6">
        <f t="shared" si="263"/>
        <v>70</v>
      </c>
    </row>
    <row r="613" spans="1:34">
      <c r="A613" s="1" t="s">
        <v>4693</v>
      </c>
      <c r="B613" s="1" t="s">
        <v>74</v>
      </c>
      <c r="C613" s="6" t="s">
        <v>1874</v>
      </c>
      <c r="D613" s="6" t="s">
        <v>2241</v>
      </c>
      <c r="E613" s="6" t="s">
        <v>232</v>
      </c>
      <c r="F613" s="6" t="s">
        <v>822</v>
      </c>
      <c r="G613" s="6" t="s">
        <v>557</v>
      </c>
      <c r="H613" s="6" t="s">
        <v>682</v>
      </c>
      <c r="J613" s="1" t="str">
        <f t="shared" si="247"/>
        <v>001011</v>
      </c>
      <c r="K613" s="1">
        <f t="shared" si="248"/>
        <v>0</v>
      </c>
      <c r="L613" s="6" t="str">
        <f t="shared" si="249"/>
        <v>00000</v>
      </c>
      <c r="M613" s="1">
        <f t="shared" si="250"/>
        <v>69</v>
      </c>
      <c r="N613" s="6" t="str">
        <f t="shared" si="251"/>
        <v>00</v>
      </c>
      <c r="O613" s="1">
        <f t="shared" si="252"/>
        <v>10</v>
      </c>
      <c r="P613" s="1">
        <f>IF(HEX2DEC(LEFT(E613,4))&gt;=32768,HEX2DEC(LEFT(E613,4))-65536,HEX2DEC(LEFT(E613,4)))/Codes!$N$2</f>
        <v>4.8</v>
      </c>
      <c r="Q613" s="1">
        <f>IF(HEX2DEC(RIGHT(E613,4))&gt;=32768,HEX2DEC(RIGHT(E613,4))-65536,HEX2DEC(RIGHT(E613,4)))/Codes!$N$2</f>
        <v>0</v>
      </c>
      <c r="R613" s="1">
        <f>IF(HEX2DEC(LEFT(F613,4))&gt;=32768,HEX2DEC(LEFT(F613,4))-65536,HEX2DEC(LEFT(F613,4)))/Codes!$N$2</f>
        <v>7.4</v>
      </c>
      <c r="S613" s="1">
        <f>IF(HEX2DEC(RIGHT(F613,4))&gt;=32768,HEX2DEC(RIGHT(F613,4))-65536,HEX2DEC(RIGHT(F613,4)))/Codes!$N$2</f>
        <v>0</v>
      </c>
      <c r="T613" s="18">
        <f t="shared" si="253"/>
        <v>361</v>
      </c>
      <c r="U613" s="1">
        <f t="shared" si="254"/>
        <v>100</v>
      </c>
      <c r="V613" s="1">
        <f t="shared" si="255"/>
        <v>0</v>
      </c>
      <c r="W613" s="1" t="str">
        <f t="shared" si="256"/>
        <v>101</v>
      </c>
      <c r="X613" s="1">
        <f t="shared" si="257"/>
        <v>3</v>
      </c>
      <c r="Y613" s="1">
        <f t="shared" si="258"/>
        <v>5</v>
      </c>
      <c r="Z613" s="1" t="str">
        <f>VLOOKUP(BIN2DEC(MID(HEX2BIN(MID(H613,3,2),8),2,5)),Codes!$E$1:$F$18,2)</f>
        <v>Normal</v>
      </c>
      <c r="AA613" s="6" t="str">
        <f t="shared" si="259"/>
        <v>0</v>
      </c>
      <c r="AB613" s="1">
        <f t="shared" si="260"/>
        <v>2</v>
      </c>
      <c r="AC613" s="1" t="str">
        <f>VLOOKUP(BIN2DEC(RIGHT(HEX2BIN(MID(H613,6,1),4),1)&amp;LEFT(HEX2BIN(MID(H613,7,1),4),1)),Codes!$K$1:$L$5,2)</f>
        <v>M</v>
      </c>
      <c r="AD613" s="1" t="str">
        <f>VLOOKUP(BIN2DEC(RIGHT(HEX2BIN(MID(H613,7,1),4),3)&amp;LEFT(HEX2BIN(MID(H613,8,1),4),2)),Codes!$H$2:$I$33,2)</f>
        <v>Punch</v>
      </c>
      <c r="AE613" s="1" t="str">
        <f t="shared" si="261"/>
        <v>1</v>
      </c>
      <c r="AF613" s="1" t="str">
        <f t="shared" si="262"/>
        <v>1</v>
      </c>
      <c r="AH613" s="6">
        <f t="shared" si="263"/>
        <v>33</v>
      </c>
    </row>
    <row r="614" spans="1:34">
      <c r="A614" s="1" t="s">
        <v>4694</v>
      </c>
      <c r="B614" s="1" t="s">
        <v>74</v>
      </c>
      <c r="C614" s="6" t="s">
        <v>1874</v>
      </c>
      <c r="D614" s="6" t="s">
        <v>2243</v>
      </c>
      <c r="E614" s="6" t="s">
        <v>824</v>
      </c>
      <c r="F614" s="6" t="s">
        <v>307</v>
      </c>
      <c r="G614" s="6" t="s">
        <v>557</v>
      </c>
      <c r="H614" s="6" t="s">
        <v>682</v>
      </c>
      <c r="J614" s="1" t="str">
        <f t="shared" si="247"/>
        <v>001011</v>
      </c>
      <c r="K614" s="1">
        <f t="shared" si="248"/>
        <v>1</v>
      </c>
      <c r="L614" s="6" t="str">
        <f t="shared" si="249"/>
        <v>00000</v>
      </c>
      <c r="M614" s="1">
        <f t="shared" si="250"/>
        <v>69</v>
      </c>
      <c r="N614" s="6" t="str">
        <f t="shared" si="251"/>
        <v>00</v>
      </c>
      <c r="O614" s="1">
        <f t="shared" si="252"/>
        <v>10</v>
      </c>
      <c r="P614" s="1">
        <f>IF(HEX2DEC(LEFT(E614,4))&gt;=32768,HEX2DEC(LEFT(E614,4))-65536,HEX2DEC(LEFT(E614,4)))/Codes!$N$2</f>
        <v>2</v>
      </c>
      <c r="Q614" s="1">
        <f>IF(HEX2DEC(RIGHT(E614,4))&gt;=32768,HEX2DEC(RIGHT(E614,4))-65536,HEX2DEC(RIGHT(E614,4)))/Codes!$N$2</f>
        <v>0</v>
      </c>
      <c r="R614" s="1">
        <f>IF(HEX2DEC(LEFT(F614,4))&gt;=32768,HEX2DEC(LEFT(F614,4))-65536,HEX2DEC(LEFT(F614,4)))/Codes!$N$2</f>
        <v>3.2</v>
      </c>
      <c r="S614" s="1">
        <f>IF(HEX2DEC(RIGHT(F614,4))&gt;=32768,HEX2DEC(RIGHT(F614,4))-65536,HEX2DEC(RIGHT(F614,4)))/Codes!$N$2</f>
        <v>0</v>
      </c>
      <c r="T614" s="18">
        <f t="shared" si="253"/>
        <v>361</v>
      </c>
      <c r="U614" s="1">
        <f t="shared" si="254"/>
        <v>100</v>
      </c>
      <c r="V614" s="1">
        <f t="shared" si="255"/>
        <v>0</v>
      </c>
      <c r="W614" s="1" t="str">
        <f t="shared" si="256"/>
        <v>101</v>
      </c>
      <c r="X614" s="1">
        <f t="shared" si="257"/>
        <v>3</v>
      </c>
      <c r="Y614" s="1">
        <f t="shared" si="258"/>
        <v>5</v>
      </c>
      <c r="Z614" s="1" t="str">
        <f>VLOOKUP(BIN2DEC(MID(HEX2BIN(MID(H614,3,2),8),2,5)),Codes!$E$1:$F$18,2)</f>
        <v>Normal</v>
      </c>
      <c r="AA614" s="6" t="str">
        <f t="shared" si="259"/>
        <v>0</v>
      </c>
      <c r="AB614" s="1">
        <f t="shared" si="260"/>
        <v>2</v>
      </c>
      <c r="AC614" s="1" t="str">
        <f>VLOOKUP(BIN2DEC(RIGHT(HEX2BIN(MID(H614,6,1),4),1)&amp;LEFT(HEX2BIN(MID(H614,7,1),4),1)),Codes!$K$1:$L$5,2)</f>
        <v>M</v>
      </c>
      <c r="AD614" s="1" t="str">
        <f>VLOOKUP(BIN2DEC(RIGHT(HEX2BIN(MID(H614,7,1),4),3)&amp;LEFT(HEX2BIN(MID(H614,8,1),4),2)),Codes!$H$2:$I$33,2)</f>
        <v>Punch</v>
      </c>
      <c r="AE614" s="1" t="str">
        <f t="shared" si="261"/>
        <v>1</v>
      </c>
      <c r="AF614" s="1" t="str">
        <f t="shared" si="262"/>
        <v>1</v>
      </c>
      <c r="AH614" s="6">
        <f t="shared" si="263"/>
        <v>33</v>
      </c>
    </row>
    <row r="615" spans="1:34">
      <c r="A615" s="1" t="s">
        <v>4695</v>
      </c>
      <c r="B615" s="1" t="s">
        <v>74</v>
      </c>
      <c r="C615" s="6" t="s">
        <v>1874</v>
      </c>
      <c r="D615" s="6" t="s">
        <v>2245</v>
      </c>
      <c r="E615" s="6" t="s">
        <v>824</v>
      </c>
      <c r="F615" s="6" t="s">
        <v>91</v>
      </c>
      <c r="G615" s="6" t="s">
        <v>557</v>
      </c>
      <c r="H615" s="6" t="s">
        <v>682</v>
      </c>
      <c r="J615" s="1" t="str">
        <f t="shared" si="247"/>
        <v>001011</v>
      </c>
      <c r="K615" s="1">
        <f t="shared" si="248"/>
        <v>2</v>
      </c>
      <c r="L615" s="6" t="str">
        <f t="shared" si="249"/>
        <v>00000</v>
      </c>
      <c r="M615" s="1">
        <f t="shared" si="250"/>
        <v>69</v>
      </c>
      <c r="N615" s="6" t="str">
        <f t="shared" si="251"/>
        <v>00</v>
      </c>
      <c r="O615" s="1">
        <f t="shared" si="252"/>
        <v>10</v>
      </c>
      <c r="P615" s="1">
        <f>IF(HEX2DEC(LEFT(E615,4))&gt;=32768,HEX2DEC(LEFT(E615,4))-65536,HEX2DEC(LEFT(E615,4)))/Codes!$N$2</f>
        <v>2</v>
      </c>
      <c r="Q615" s="1">
        <f>IF(HEX2DEC(RIGHT(E615,4))&gt;=32768,HEX2DEC(RIGHT(E615,4))-65536,HEX2DEC(RIGHT(E615,4)))/Codes!$N$2</f>
        <v>0</v>
      </c>
      <c r="R615" s="1">
        <f>IF(HEX2DEC(LEFT(F615,4))&gt;=32768,HEX2DEC(LEFT(F615,4))-65536,HEX2DEC(LEFT(F615,4)))/Codes!$N$2</f>
        <v>0</v>
      </c>
      <c r="S615" s="1">
        <f>IF(HEX2DEC(RIGHT(F615,4))&gt;=32768,HEX2DEC(RIGHT(F615,4))-65536,HEX2DEC(RIGHT(F615,4)))/Codes!$N$2</f>
        <v>0</v>
      </c>
      <c r="T615" s="18">
        <f t="shared" si="253"/>
        <v>361</v>
      </c>
      <c r="U615" s="1">
        <f t="shared" si="254"/>
        <v>100</v>
      </c>
      <c r="V615" s="1">
        <f t="shared" si="255"/>
        <v>0</v>
      </c>
      <c r="W615" s="1" t="str">
        <f t="shared" si="256"/>
        <v>101</v>
      </c>
      <c r="X615" s="1">
        <f t="shared" si="257"/>
        <v>3</v>
      </c>
      <c r="Y615" s="1">
        <f t="shared" si="258"/>
        <v>5</v>
      </c>
      <c r="Z615" s="1" t="str">
        <f>VLOOKUP(BIN2DEC(MID(HEX2BIN(MID(H615,3,2),8),2,5)),Codes!$E$1:$F$18,2)</f>
        <v>Normal</v>
      </c>
      <c r="AA615" s="6" t="str">
        <f t="shared" si="259"/>
        <v>0</v>
      </c>
      <c r="AB615" s="1">
        <f t="shared" si="260"/>
        <v>2</v>
      </c>
      <c r="AC615" s="1" t="str">
        <f>VLOOKUP(BIN2DEC(RIGHT(HEX2BIN(MID(H615,6,1),4),1)&amp;LEFT(HEX2BIN(MID(H615,7,1),4),1)),Codes!$K$1:$L$5,2)</f>
        <v>M</v>
      </c>
      <c r="AD615" s="1" t="str">
        <f>VLOOKUP(BIN2DEC(RIGHT(HEX2BIN(MID(H615,7,1),4),3)&amp;LEFT(HEX2BIN(MID(H615,8,1),4),2)),Codes!$H$2:$I$33,2)</f>
        <v>Punch</v>
      </c>
      <c r="AE615" s="1" t="str">
        <f t="shared" si="261"/>
        <v>1</v>
      </c>
      <c r="AF615" s="1" t="str">
        <f t="shared" si="262"/>
        <v>1</v>
      </c>
      <c r="AH615" s="6">
        <f t="shared" si="263"/>
        <v>33</v>
      </c>
    </row>
    <row r="616" spans="1:34">
      <c r="A616" s="1" t="s">
        <v>4696</v>
      </c>
      <c r="B616" s="1" t="s">
        <v>74</v>
      </c>
      <c r="C616" s="6" t="s">
        <v>1875</v>
      </c>
      <c r="D616" s="6" t="s">
        <v>2186</v>
      </c>
      <c r="E616" s="6" t="s">
        <v>232</v>
      </c>
      <c r="F616" s="6" t="s">
        <v>822</v>
      </c>
      <c r="G616" s="6" t="s">
        <v>557</v>
      </c>
      <c r="H616" s="6" t="s">
        <v>685</v>
      </c>
      <c r="J616" s="1" t="str">
        <f t="shared" si="247"/>
        <v>001011</v>
      </c>
      <c r="K616" s="1">
        <f t="shared" si="248"/>
        <v>0</v>
      </c>
      <c r="L616" s="6" t="str">
        <f t="shared" si="249"/>
        <v>00000</v>
      </c>
      <c r="M616" s="1">
        <f t="shared" si="250"/>
        <v>69</v>
      </c>
      <c r="N616" s="6" t="str">
        <f t="shared" si="251"/>
        <v>00</v>
      </c>
      <c r="O616" s="1">
        <f t="shared" si="252"/>
        <v>13</v>
      </c>
      <c r="P616" s="1">
        <f>IF(HEX2DEC(LEFT(E616,4))&gt;=32768,HEX2DEC(LEFT(E616,4))-65536,HEX2DEC(LEFT(E616,4)))/Codes!$N$2</f>
        <v>4.8</v>
      </c>
      <c r="Q616" s="1">
        <f>IF(HEX2DEC(RIGHT(E616,4))&gt;=32768,HEX2DEC(RIGHT(E616,4))-65536,HEX2DEC(RIGHT(E616,4)))/Codes!$N$2</f>
        <v>0</v>
      </c>
      <c r="R616" s="1">
        <f>IF(HEX2DEC(LEFT(F616,4))&gt;=32768,HEX2DEC(LEFT(F616,4))-65536,HEX2DEC(LEFT(F616,4)))/Codes!$N$2</f>
        <v>7.4</v>
      </c>
      <c r="S616" s="1">
        <f>IF(HEX2DEC(RIGHT(F616,4))&gt;=32768,HEX2DEC(RIGHT(F616,4))-65536,HEX2DEC(RIGHT(F616,4)))/Codes!$N$2</f>
        <v>0</v>
      </c>
      <c r="T616" s="18">
        <f t="shared" si="253"/>
        <v>361</v>
      </c>
      <c r="U616" s="1">
        <f t="shared" si="254"/>
        <v>100</v>
      </c>
      <c r="V616" s="1">
        <f t="shared" si="255"/>
        <v>0</v>
      </c>
      <c r="W616" s="1" t="str">
        <f t="shared" si="256"/>
        <v>101</v>
      </c>
      <c r="X616" s="1">
        <f t="shared" si="257"/>
        <v>3</v>
      </c>
      <c r="Y616" s="1">
        <f t="shared" si="258"/>
        <v>8</v>
      </c>
      <c r="Z616" s="1" t="str">
        <f>VLOOKUP(BIN2DEC(MID(HEX2BIN(MID(H616,3,2),8),2,5)),Codes!$E$1:$F$18,2)</f>
        <v>Normal</v>
      </c>
      <c r="AA616" s="6" t="str">
        <f t="shared" si="259"/>
        <v>0</v>
      </c>
      <c r="AB616" s="1">
        <f t="shared" si="260"/>
        <v>4</v>
      </c>
      <c r="AC616" s="1" t="str">
        <f>VLOOKUP(BIN2DEC(RIGHT(HEX2BIN(MID(H616,6,1),4),1)&amp;LEFT(HEX2BIN(MID(H616,7,1),4),1)),Codes!$K$1:$L$5,2)</f>
        <v>L</v>
      </c>
      <c r="AD616" s="1" t="str">
        <f>VLOOKUP(BIN2DEC(RIGHT(HEX2BIN(MID(H616,7,1),4),3)&amp;LEFT(HEX2BIN(MID(H616,8,1),4),2)),Codes!$H$2:$I$33,2)</f>
        <v>Punch</v>
      </c>
      <c r="AE616" s="1" t="str">
        <f t="shared" si="261"/>
        <v>1</v>
      </c>
      <c r="AF616" s="1" t="str">
        <f t="shared" si="262"/>
        <v>1</v>
      </c>
      <c r="AH616" s="6">
        <f t="shared" si="263"/>
        <v>65</v>
      </c>
    </row>
    <row r="617" spans="1:34">
      <c r="A617" s="1" t="s">
        <v>4697</v>
      </c>
      <c r="B617" s="1" t="s">
        <v>74</v>
      </c>
      <c r="C617" s="6" t="s">
        <v>1875</v>
      </c>
      <c r="D617" s="6" t="s">
        <v>2217</v>
      </c>
      <c r="E617" s="6" t="s">
        <v>824</v>
      </c>
      <c r="F617" s="6" t="s">
        <v>307</v>
      </c>
      <c r="G617" s="6" t="s">
        <v>557</v>
      </c>
      <c r="H617" s="6" t="s">
        <v>685</v>
      </c>
      <c r="J617" s="1" t="str">
        <f t="shared" si="247"/>
        <v>001011</v>
      </c>
      <c r="K617" s="1">
        <f t="shared" si="248"/>
        <v>1</v>
      </c>
      <c r="L617" s="6" t="str">
        <f t="shared" si="249"/>
        <v>00000</v>
      </c>
      <c r="M617" s="1">
        <f t="shared" si="250"/>
        <v>69</v>
      </c>
      <c r="N617" s="6" t="str">
        <f t="shared" si="251"/>
        <v>00</v>
      </c>
      <c r="O617" s="1">
        <f t="shared" si="252"/>
        <v>13</v>
      </c>
      <c r="P617" s="1">
        <f>IF(HEX2DEC(LEFT(E617,4))&gt;=32768,HEX2DEC(LEFT(E617,4))-65536,HEX2DEC(LEFT(E617,4)))/Codes!$N$2</f>
        <v>2</v>
      </c>
      <c r="Q617" s="1">
        <f>IF(HEX2DEC(RIGHT(E617,4))&gt;=32768,HEX2DEC(RIGHT(E617,4))-65536,HEX2DEC(RIGHT(E617,4)))/Codes!$N$2</f>
        <v>0</v>
      </c>
      <c r="R617" s="1">
        <f>IF(HEX2DEC(LEFT(F617,4))&gt;=32768,HEX2DEC(LEFT(F617,4))-65536,HEX2DEC(LEFT(F617,4)))/Codes!$N$2</f>
        <v>3.2</v>
      </c>
      <c r="S617" s="1">
        <f>IF(HEX2DEC(RIGHT(F617,4))&gt;=32768,HEX2DEC(RIGHT(F617,4))-65536,HEX2DEC(RIGHT(F617,4)))/Codes!$N$2</f>
        <v>0</v>
      </c>
      <c r="T617" s="18">
        <f t="shared" si="253"/>
        <v>361</v>
      </c>
      <c r="U617" s="1">
        <f t="shared" si="254"/>
        <v>100</v>
      </c>
      <c r="V617" s="1">
        <f t="shared" si="255"/>
        <v>0</v>
      </c>
      <c r="W617" s="1" t="str">
        <f t="shared" si="256"/>
        <v>101</v>
      </c>
      <c r="X617" s="1">
        <f t="shared" si="257"/>
        <v>3</v>
      </c>
      <c r="Y617" s="1">
        <f t="shared" si="258"/>
        <v>8</v>
      </c>
      <c r="Z617" s="1" t="str">
        <f>VLOOKUP(BIN2DEC(MID(HEX2BIN(MID(H617,3,2),8),2,5)),Codes!$E$1:$F$18,2)</f>
        <v>Normal</v>
      </c>
      <c r="AA617" s="6" t="str">
        <f t="shared" si="259"/>
        <v>0</v>
      </c>
      <c r="AB617" s="1">
        <f t="shared" si="260"/>
        <v>4</v>
      </c>
      <c r="AC617" s="1" t="str">
        <f>VLOOKUP(BIN2DEC(RIGHT(HEX2BIN(MID(H617,6,1),4),1)&amp;LEFT(HEX2BIN(MID(H617,7,1),4),1)),Codes!$K$1:$L$5,2)</f>
        <v>L</v>
      </c>
      <c r="AD617" s="1" t="str">
        <f>VLOOKUP(BIN2DEC(RIGHT(HEX2BIN(MID(H617,7,1),4),3)&amp;LEFT(HEX2BIN(MID(H617,8,1),4),2)),Codes!$H$2:$I$33,2)</f>
        <v>Punch</v>
      </c>
      <c r="AE617" s="1" t="str">
        <f t="shared" si="261"/>
        <v>1</v>
      </c>
      <c r="AF617" s="1" t="str">
        <f t="shared" si="262"/>
        <v>1</v>
      </c>
      <c r="AH617" s="6">
        <f t="shared" si="263"/>
        <v>65</v>
      </c>
    </row>
    <row r="618" spans="1:34">
      <c r="A618" s="1" t="s">
        <v>4698</v>
      </c>
      <c r="B618" s="1" t="s">
        <v>74</v>
      </c>
      <c r="C618" s="6" t="s">
        <v>1875</v>
      </c>
      <c r="D618" s="6" t="s">
        <v>2219</v>
      </c>
      <c r="E618" s="6" t="s">
        <v>824</v>
      </c>
      <c r="F618" s="6" t="s">
        <v>91</v>
      </c>
      <c r="G618" s="6" t="s">
        <v>557</v>
      </c>
      <c r="H618" s="6" t="s">
        <v>685</v>
      </c>
      <c r="J618" s="1" t="str">
        <f t="shared" si="247"/>
        <v>001011</v>
      </c>
      <c r="K618" s="1">
        <f t="shared" si="248"/>
        <v>2</v>
      </c>
      <c r="L618" s="6" t="str">
        <f t="shared" si="249"/>
        <v>00000</v>
      </c>
      <c r="M618" s="1">
        <f t="shared" si="250"/>
        <v>69</v>
      </c>
      <c r="N618" s="6" t="str">
        <f t="shared" si="251"/>
        <v>00</v>
      </c>
      <c r="O618" s="1">
        <f t="shared" si="252"/>
        <v>13</v>
      </c>
      <c r="P618" s="1">
        <f>IF(HEX2DEC(LEFT(E618,4))&gt;=32768,HEX2DEC(LEFT(E618,4))-65536,HEX2DEC(LEFT(E618,4)))/Codes!$N$2</f>
        <v>2</v>
      </c>
      <c r="Q618" s="1">
        <f>IF(HEX2DEC(RIGHT(E618,4))&gt;=32768,HEX2DEC(RIGHT(E618,4))-65536,HEX2DEC(RIGHT(E618,4)))/Codes!$N$2</f>
        <v>0</v>
      </c>
      <c r="R618" s="1">
        <f>IF(HEX2DEC(LEFT(F618,4))&gt;=32768,HEX2DEC(LEFT(F618,4))-65536,HEX2DEC(LEFT(F618,4)))/Codes!$N$2</f>
        <v>0</v>
      </c>
      <c r="S618" s="1">
        <f>IF(HEX2DEC(RIGHT(F618,4))&gt;=32768,HEX2DEC(RIGHT(F618,4))-65536,HEX2DEC(RIGHT(F618,4)))/Codes!$N$2</f>
        <v>0</v>
      </c>
      <c r="T618" s="18">
        <f t="shared" si="253"/>
        <v>361</v>
      </c>
      <c r="U618" s="1">
        <f t="shared" si="254"/>
        <v>100</v>
      </c>
      <c r="V618" s="1">
        <f t="shared" si="255"/>
        <v>0</v>
      </c>
      <c r="W618" s="1" t="str">
        <f t="shared" si="256"/>
        <v>101</v>
      </c>
      <c r="X618" s="1">
        <f t="shared" si="257"/>
        <v>3</v>
      </c>
      <c r="Y618" s="1">
        <f t="shared" si="258"/>
        <v>8</v>
      </c>
      <c r="Z618" s="1" t="str">
        <f>VLOOKUP(BIN2DEC(MID(HEX2BIN(MID(H618,3,2),8),2,5)),Codes!$E$1:$F$18,2)</f>
        <v>Normal</v>
      </c>
      <c r="AA618" s="6" t="str">
        <f t="shared" si="259"/>
        <v>0</v>
      </c>
      <c r="AB618" s="1">
        <f t="shared" si="260"/>
        <v>4</v>
      </c>
      <c r="AC618" s="1" t="str">
        <f>VLOOKUP(BIN2DEC(RIGHT(HEX2BIN(MID(H618,6,1),4),1)&amp;LEFT(HEX2BIN(MID(H618,7,1),4),1)),Codes!$K$1:$L$5,2)</f>
        <v>L</v>
      </c>
      <c r="AD618" s="1" t="str">
        <f>VLOOKUP(BIN2DEC(RIGHT(HEX2BIN(MID(H618,7,1),4),3)&amp;LEFT(HEX2BIN(MID(H618,8,1),4),2)),Codes!$H$2:$I$33,2)</f>
        <v>Punch</v>
      </c>
      <c r="AE618" s="1" t="str">
        <f t="shared" si="261"/>
        <v>1</v>
      </c>
      <c r="AF618" s="1" t="str">
        <f t="shared" si="262"/>
        <v>1</v>
      </c>
      <c r="AH618" s="6">
        <f t="shared" si="263"/>
        <v>65</v>
      </c>
    </row>
    <row r="619" spans="1:34">
      <c r="A619" s="1" t="s">
        <v>4699</v>
      </c>
      <c r="B619" s="1" t="s">
        <v>74</v>
      </c>
      <c r="C619" s="6" t="s">
        <v>1876</v>
      </c>
      <c r="D619" s="6" t="s">
        <v>2221</v>
      </c>
      <c r="E619" s="6" t="s">
        <v>232</v>
      </c>
      <c r="F619" s="6" t="s">
        <v>822</v>
      </c>
      <c r="G619" s="6" t="s">
        <v>557</v>
      </c>
      <c r="H619" s="6" t="s">
        <v>830</v>
      </c>
      <c r="J619" s="1" t="str">
        <f t="shared" si="247"/>
        <v>001011</v>
      </c>
      <c r="K619" s="1">
        <f t="shared" si="248"/>
        <v>0</v>
      </c>
      <c r="L619" s="6" t="str">
        <f t="shared" si="249"/>
        <v>00000</v>
      </c>
      <c r="M619" s="1">
        <f t="shared" si="250"/>
        <v>69</v>
      </c>
      <c r="N619" s="6" t="str">
        <f t="shared" si="251"/>
        <v>00</v>
      </c>
      <c r="O619" s="1">
        <f t="shared" si="252"/>
        <v>18</v>
      </c>
      <c r="P619" s="1">
        <f>IF(HEX2DEC(LEFT(E619,4))&gt;=32768,HEX2DEC(LEFT(E619,4))-65536,HEX2DEC(LEFT(E619,4)))/Codes!$N$2</f>
        <v>4.8</v>
      </c>
      <c r="Q619" s="1">
        <f>IF(HEX2DEC(RIGHT(E619,4))&gt;=32768,HEX2DEC(RIGHT(E619,4))-65536,HEX2DEC(RIGHT(E619,4)))/Codes!$N$2</f>
        <v>0</v>
      </c>
      <c r="R619" s="1">
        <f>IF(HEX2DEC(LEFT(F619,4))&gt;=32768,HEX2DEC(LEFT(F619,4))-65536,HEX2DEC(LEFT(F619,4)))/Codes!$N$2</f>
        <v>7.4</v>
      </c>
      <c r="S619" s="1">
        <f>IF(HEX2DEC(RIGHT(F619,4))&gt;=32768,HEX2DEC(RIGHT(F619,4))-65536,HEX2DEC(RIGHT(F619,4)))/Codes!$N$2</f>
        <v>0</v>
      </c>
      <c r="T619" s="18">
        <f t="shared" si="253"/>
        <v>361</v>
      </c>
      <c r="U619" s="1">
        <f t="shared" si="254"/>
        <v>100</v>
      </c>
      <c r="V619" s="1">
        <f t="shared" si="255"/>
        <v>0</v>
      </c>
      <c r="W619" s="1" t="str">
        <f t="shared" si="256"/>
        <v>101</v>
      </c>
      <c r="X619" s="1">
        <f t="shared" si="257"/>
        <v>3</v>
      </c>
      <c r="Y619" s="1">
        <f t="shared" si="258"/>
        <v>12</v>
      </c>
      <c r="Z619" s="1" t="str">
        <f>VLOOKUP(BIN2DEC(MID(HEX2BIN(MID(H619,3,2),8),2,5)),Codes!$E$1:$F$18,2)</f>
        <v>Normal</v>
      </c>
      <c r="AA619" s="6" t="str">
        <f t="shared" si="259"/>
        <v>0</v>
      </c>
      <c r="AB619" s="1">
        <f t="shared" si="260"/>
        <v>6</v>
      </c>
      <c r="AC619" s="1" t="str">
        <f>VLOOKUP(BIN2DEC(RIGHT(HEX2BIN(MID(H619,6,1),4),1)&amp;LEFT(HEX2BIN(MID(H619,7,1),4),1)),Codes!$K$1:$L$5,2)</f>
        <v>L</v>
      </c>
      <c r="AD619" s="1" t="str">
        <f>VLOOKUP(BIN2DEC(RIGHT(HEX2BIN(MID(H619,7,1),4),3)&amp;LEFT(HEX2BIN(MID(H619,8,1),4),2)),Codes!$H$2:$I$33,2)</f>
        <v>Punch</v>
      </c>
      <c r="AE619" s="1" t="str">
        <f t="shared" si="261"/>
        <v>1</v>
      </c>
      <c r="AF619" s="1" t="str">
        <f t="shared" si="262"/>
        <v>1</v>
      </c>
      <c r="AH619" s="6">
        <f t="shared" si="263"/>
        <v>65</v>
      </c>
    </row>
    <row r="620" spans="1:34">
      <c r="A620" s="1" t="s">
        <v>4700</v>
      </c>
      <c r="B620" s="1" t="s">
        <v>74</v>
      </c>
      <c r="C620" s="6" t="s">
        <v>1876</v>
      </c>
      <c r="D620" s="6" t="s">
        <v>2223</v>
      </c>
      <c r="E620" s="6" t="s">
        <v>824</v>
      </c>
      <c r="F620" s="6" t="s">
        <v>307</v>
      </c>
      <c r="G620" s="6" t="s">
        <v>557</v>
      </c>
      <c r="H620" s="6" t="s">
        <v>830</v>
      </c>
      <c r="J620" s="1" t="str">
        <f t="shared" si="247"/>
        <v>001011</v>
      </c>
      <c r="K620" s="1">
        <f t="shared" si="248"/>
        <v>1</v>
      </c>
      <c r="L620" s="6" t="str">
        <f t="shared" si="249"/>
        <v>00000</v>
      </c>
      <c r="M620" s="1">
        <f t="shared" si="250"/>
        <v>69</v>
      </c>
      <c r="N620" s="6" t="str">
        <f t="shared" si="251"/>
        <v>00</v>
      </c>
      <c r="O620" s="1">
        <f t="shared" si="252"/>
        <v>18</v>
      </c>
      <c r="P620" s="1">
        <f>IF(HEX2DEC(LEFT(E620,4))&gt;=32768,HEX2DEC(LEFT(E620,4))-65536,HEX2DEC(LEFT(E620,4)))/Codes!$N$2</f>
        <v>2</v>
      </c>
      <c r="Q620" s="1">
        <f>IF(HEX2DEC(RIGHT(E620,4))&gt;=32768,HEX2DEC(RIGHT(E620,4))-65536,HEX2DEC(RIGHT(E620,4)))/Codes!$N$2</f>
        <v>0</v>
      </c>
      <c r="R620" s="1">
        <f>IF(HEX2DEC(LEFT(F620,4))&gt;=32768,HEX2DEC(LEFT(F620,4))-65536,HEX2DEC(LEFT(F620,4)))/Codes!$N$2</f>
        <v>3.2</v>
      </c>
      <c r="S620" s="1">
        <f>IF(HEX2DEC(RIGHT(F620,4))&gt;=32768,HEX2DEC(RIGHT(F620,4))-65536,HEX2DEC(RIGHT(F620,4)))/Codes!$N$2</f>
        <v>0</v>
      </c>
      <c r="T620" s="18">
        <f t="shared" si="253"/>
        <v>361</v>
      </c>
      <c r="U620" s="1">
        <f t="shared" si="254"/>
        <v>100</v>
      </c>
      <c r="V620" s="1">
        <f t="shared" si="255"/>
        <v>0</v>
      </c>
      <c r="W620" s="1" t="str">
        <f t="shared" si="256"/>
        <v>101</v>
      </c>
      <c r="X620" s="1">
        <f t="shared" si="257"/>
        <v>3</v>
      </c>
      <c r="Y620" s="1">
        <f t="shared" si="258"/>
        <v>12</v>
      </c>
      <c r="Z620" s="1" t="str">
        <f>VLOOKUP(BIN2DEC(MID(HEX2BIN(MID(H620,3,2),8),2,5)),Codes!$E$1:$F$18,2)</f>
        <v>Normal</v>
      </c>
      <c r="AA620" s="6" t="str">
        <f t="shared" si="259"/>
        <v>0</v>
      </c>
      <c r="AB620" s="1">
        <f t="shared" si="260"/>
        <v>6</v>
      </c>
      <c r="AC620" s="1" t="str">
        <f>VLOOKUP(BIN2DEC(RIGHT(HEX2BIN(MID(H620,6,1),4),1)&amp;LEFT(HEX2BIN(MID(H620,7,1),4),1)),Codes!$K$1:$L$5,2)</f>
        <v>L</v>
      </c>
      <c r="AD620" s="1" t="str">
        <f>VLOOKUP(BIN2DEC(RIGHT(HEX2BIN(MID(H620,7,1),4),3)&amp;LEFT(HEX2BIN(MID(H620,8,1),4),2)),Codes!$H$2:$I$33,2)</f>
        <v>Punch</v>
      </c>
      <c r="AE620" s="1" t="str">
        <f t="shared" si="261"/>
        <v>1</v>
      </c>
      <c r="AF620" s="1" t="str">
        <f t="shared" si="262"/>
        <v>1</v>
      </c>
      <c r="AH620" s="6">
        <f t="shared" si="263"/>
        <v>65</v>
      </c>
    </row>
    <row r="621" spans="1:34">
      <c r="A621" s="1" t="s">
        <v>4701</v>
      </c>
      <c r="B621" s="1" t="s">
        <v>74</v>
      </c>
      <c r="C621" s="6" t="s">
        <v>1876</v>
      </c>
      <c r="D621" s="6" t="s">
        <v>2225</v>
      </c>
      <c r="E621" s="6" t="s">
        <v>824</v>
      </c>
      <c r="F621" s="6" t="s">
        <v>91</v>
      </c>
      <c r="G621" s="6" t="s">
        <v>557</v>
      </c>
      <c r="H621" s="6" t="s">
        <v>830</v>
      </c>
      <c r="J621" s="1" t="str">
        <f t="shared" si="247"/>
        <v>001011</v>
      </c>
      <c r="K621" s="1">
        <f t="shared" si="248"/>
        <v>2</v>
      </c>
      <c r="L621" s="6" t="str">
        <f t="shared" si="249"/>
        <v>00000</v>
      </c>
      <c r="M621" s="1">
        <f t="shared" si="250"/>
        <v>69</v>
      </c>
      <c r="N621" s="6" t="str">
        <f t="shared" si="251"/>
        <v>00</v>
      </c>
      <c r="O621" s="1">
        <f t="shared" si="252"/>
        <v>18</v>
      </c>
      <c r="P621" s="1">
        <f>IF(HEX2DEC(LEFT(E621,4))&gt;=32768,HEX2DEC(LEFT(E621,4))-65536,HEX2DEC(LEFT(E621,4)))/Codes!$N$2</f>
        <v>2</v>
      </c>
      <c r="Q621" s="1">
        <f>IF(HEX2DEC(RIGHT(E621,4))&gt;=32768,HEX2DEC(RIGHT(E621,4))-65536,HEX2DEC(RIGHT(E621,4)))/Codes!$N$2</f>
        <v>0</v>
      </c>
      <c r="R621" s="1">
        <f>IF(HEX2DEC(LEFT(F621,4))&gt;=32768,HEX2DEC(LEFT(F621,4))-65536,HEX2DEC(LEFT(F621,4)))/Codes!$N$2</f>
        <v>0</v>
      </c>
      <c r="S621" s="1">
        <f>IF(HEX2DEC(RIGHT(F621,4))&gt;=32768,HEX2DEC(RIGHT(F621,4))-65536,HEX2DEC(RIGHT(F621,4)))/Codes!$N$2</f>
        <v>0</v>
      </c>
      <c r="T621" s="18">
        <f t="shared" si="253"/>
        <v>361</v>
      </c>
      <c r="U621" s="1">
        <f t="shared" si="254"/>
        <v>100</v>
      </c>
      <c r="V621" s="1">
        <f t="shared" si="255"/>
        <v>0</v>
      </c>
      <c r="W621" s="1" t="str">
        <f t="shared" si="256"/>
        <v>101</v>
      </c>
      <c r="X621" s="1">
        <f t="shared" si="257"/>
        <v>3</v>
      </c>
      <c r="Y621" s="1">
        <f t="shared" si="258"/>
        <v>12</v>
      </c>
      <c r="Z621" s="1" t="str">
        <f>VLOOKUP(BIN2DEC(MID(HEX2BIN(MID(H621,3,2),8),2,5)),Codes!$E$1:$F$18,2)</f>
        <v>Normal</v>
      </c>
      <c r="AA621" s="6" t="str">
        <f t="shared" si="259"/>
        <v>0</v>
      </c>
      <c r="AB621" s="1">
        <f t="shared" si="260"/>
        <v>6</v>
      </c>
      <c r="AC621" s="1" t="str">
        <f>VLOOKUP(BIN2DEC(RIGHT(HEX2BIN(MID(H621,6,1),4),1)&amp;LEFT(HEX2BIN(MID(H621,7,1),4),1)),Codes!$K$1:$L$5,2)</f>
        <v>L</v>
      </c>
      <c r="AD621" s="1" t="str">
        <f>VLOOKUP(BIN2DEC(RIGHT(HEX2BIN(MID(H621,7,1),4),3)&amp;LEFT(HEX2BIN(MID(H621,8,1),4),2)),Codes!$H$2:$I$33,2)</f>
        <v>Punch</v>
      </c>
      <c r="AE621" s="1" t="str">
        <f t="shared" si="261"/>
        <v>1</v>
      </c>
      <c r="AF621" s="1" t="str">
        <f t="shared" si="262"/>
        <v>1</v>
      </c>
      <c r="AH621" s="6">
        <f t="shared" si="263"/>
        <v>65</v>
      </c>
    </row>
    <row r="622" spans="1:34">
      <c r="A622" s="1" t="s">
        <v>4702</v>
      </c>
      <c r="B622" s="1" t="s">
        <v>74</v>
      </c>
      <c r="C622" s="6" t="s">
        <v>1877</v>
      </c>
      <c r="D622" s="6" t="s">
        <v>2205</v>
      </c>
      <c r="E622" s="6" t="s">
        <v>232</v>
      </c>
      <c r="F622" s="6" t="s">
        <v>822</v>
      </c>
      <c r="G622" s="6" t="s">
        <v>743</v>
      </c>
      <c r="H622" s="6" t="s">
        <v>834</v>
      </c>
      <c r="J622" s="1" t="str">
        <f t="shared" si="247"/>
        <v>001011</v>
      </c>
      <c r="K622" s="1">
        <f t="shared" si="248"/>
        <v>0</v>
      </c>
      <c r="L622" s="6" t="str">
        <f t="shared" si="249"/>
        <v>00000</v>
      </c>
      <c r="M622" s="1">
        <f t="shared" si="250"/>
        <v>69</v>
      </c>
      <c r="N622" s="6" t="str">
        <f t="shared" si="251"/>
        <v>00</v>
      </c>
      <c r="O622" s="1">
        <f t="shared" si="252"/>
        <v>16</v>
      </c>
      <c r="P622" s="1">
        <f>IF(HEX2DEC(LEFT(E622,4))&gt;=32768,HEX2DEC(LEFT(E622,4))-65536,HEX2DEC(LEFT(E622,4)))/Codes!$N$2</f>
        <v>4.8</v>
      </c>
      <c r="Q622" s="1">
        <f>IF(HEX2DEC(RIGHT(E622,4))&gt;=32768,HEX2DEC(RIGHT(E622,4))-65536,HEX2DEC(RIGHT(E622,4)))/Codes!$N$2</f>
        <v>0</v>
      </c>
      <c r="R622" s="1">
        <f>IF(HEX2DEC(LEFT(F622,4))&gt;=32768,HEX2DEC(LEFT(F622,4))-65536,HEX2DEC(LEFT(F622,4)))/Codes!$N$2</f>
        <v>7.4</v>
      </c>
      <c r="S622" s="1">
        <f>IF(HEX2DEC(RIGHT(F622,4))&gt;=32768,HEX2DEC(RIGHT(F622,4))-65536,HEX2DEC(RIGHT(F622,4)))/Codes!$N$2</f>
        <v>0</v>
      </c>
      <c r="T622" s="18">
        <f t="shared" si="253"/>
        <v>361</v>
      </c>
      <c r="U622" s="1">
        <f t="shared" si="254"/>
        <v>70</v>
      </c>
      <c r="V622" s="1">
        <f t="shared" si="255"/>
        <v>0</v>
      </c>
      <c r="W622" s="1" t="str">
        <f t="shared" si="256"/>
        <v>101</v>
      </c>
      <c r="X622" s="1">
        <f t="shared" si="257"/>
        <v>3</v>
      </c>
      <c r="Y622" s="1">
        <f t="shared" si="258"/>
        <v>35</v>
      </c>
      <c r="Z622" s="1" t="str">
        <f>VLOOKUP(BIN2DEC(MID(HEX2BIN(MID(H622,3,2),8),2,5)),Codes!$E$1:$F$18,2)</f>
        <v>Normal</v>
      </c>
      <c r="AA622" s="6" t="str">
        <f t="shared" si="259"/>
        <v>0</v>
      </c>
      <c r="AB622" s="1">
        <f t="shared" si="260"/>
        <v>0</v>
      </c>
      <c r="AC622" s="1" t="str">
        <f>VLOOKUP(BIN2DEC(RIGHT(HEX2BIN(MID(H622,6,1),4),1)&amp;LEFT(HEX2BIN(MID(H622,7,1),4),1)),Codes!$K$1:$L$5,2)</f>
        <v>L</v>
      </c>
      <c r="AD622" s="1" t="str">
        <f>VLOOKUP(BIN2DEC(RIGHT(HEX2BIN(MID(H622,7,1),4),3)&amp;LEFT(HEX2BIN(MID(H622,8,1),4),2)),Codes!$H$2:$I$33,2)</f>
        <v>Punch</v>
      </c>
      <c r="AE622" s="1" t="str">
        <f t="shared" si="261"/>
        <v>1</v>
      </c>
      <c r="AF622" s="1" t="str">
        <f t="shared" si="262"/>
        <v>1</v>
      </c>
      <c r="AH622" s="6">
        <f t="shared" si="263"/>
        <v>65</v>
      </c>
    </row>
    <row r="623" spans="1:34">
      <c r="A623" s="1" t="s">
        <v>4703</v>
      </c>
      <c r="B623" s="1" t="s">
        <v>74</v>
      </c>
      <c r="C623" s="6" t="s">
        <v>1877</v>
      </c>
      <c r="D623" s="6" t="s">
        <v>2207</v>
      </c>
      <c r="E623" s="6" t="s">
        <v>824</v>
      </c>
      <c r="F623" s="6" t="s">
        <v>307</v>
      </c>
      <c r="G623" s="6" t="s">
        <v>743</v>
      </c>
      <c r="H623" s="6" t="s">
        <v>834</v>
      </c>
      <c r="J623" s="1" t="str">
        <f t="shared" si="247"/>
        <v>001011</v>
      </c>
      <c r="K623" s="1">
        <f t="shared" si="248"/>
        <v>1</v>
      </c>
      <c r="L623" s="6" t="str">
        <f t="shared" si="249"/>
        <v>00000</v>
      </c>
      <c r="M623" s="1">
        <f t="shared" si="250"/>
        <v>69</v>
      </c>
      <c r="N623" s="6" t="str">
        <f t="shared" si="251"/>
        <v>00</v>
      </c>
      <c r="O623" s="1">
        <f t="shared" si="252"/>
        <v>14</v>
      </c>
      <c r="P623" s="1">
        <f>IF(HEX2DEC(LEFT(E623,4))&gt;=32768,HEX2DEC(LEFT(E623,4))-65536,HEX2DEC(LEFT(E623,4)))/Codes!$N$2</f>
        <v>2</v>
      </c>
      <c r="Q623" s="1">
        <f>IF(HEX2DEC(RIGHT(E623,4))&gt;=32768,HEX2DEC(RIGHT(E623,4))-65536,HEX2DEC(RIGHT(E623,4)))/Codes!$N$2</f>
        <v>0</v>
      </c>
      <c r="R623" s="1">
        <f>IF(HEX2DEC(LEFT(F623,4))&gt;=32768,HEX2DEC(LEFT(F623,4))-65536,HEX2DEC(LEFT(F623,4)))/Codes!$N$2</f>
        <v>3.2</v>
      </c>
      <c r="S623" s="1">
        <f>IF(HEX2DEC(RIGHT(F623,4))&gt;=32768,HEX2DEC(RIGHT(F623,4))-65536,HEX2DEC(RIGHT(F623,4)))/Codes!$N$2</f>
        <v>0</v>
      </c>
      <c r="T623" s="18">
        <f t="shared" si="253"/>
        <v>361</v>
      </c>
      <c r="U623" s="1">
        <f t="shared" si="254"/>
        <v>70</v>
      </c>
      <c r="V623" s="1">
        <f t="shared" si="255"/>
        <v>0</v>
      </c>
      <c r="W623" s="1" t="str">
        <f t="shared" si="256"/>
        <v>101</v>
      </c>
      <c r="X623" s="1">
        <f t="shared" si="257"/>
        <v>3</v>
      </c>
      <c r="Y623" s="1">
        <f t="shared" si="258"/>
        <v>35</v>
      </c>
      <c r="Z623" s="1" t="str">
        <f>VLOOKUP(BIN2DEC(MID(HEX2BIN(MID(H623,3,2),8),2,5)),Codes!$E$1:$F$18,2)</f>
        <v>Normal</v>
      </c>
      <c r="AA623" s="6" t="str">
        <f t="shared" si="259"/>
        <v>0</v>
      </c>
      <c r="AB623" s="1">
        <f t="shared" si="260"/>
        <v>0</v>
      </c>
      <c r="AC623" s="1" t="str">
        <f>VLOOKUP(BIN2DEC(RIGHT(HEX2BIN(MID(H623,6,1),4),1)&amp;LEFT(HEX2BIN(MID(H623,7,1),4),1)),Codes!$K$1:$L$5,2)</f>
        <v>L</v>
      </c>
      <c r="AD623" s="1" t="str">
        <f>VLOOKUP(BIN2DEC(RIGHT(HEX2BIN(MID(H623,7,1),4),3)&amp;LEFT(HEX2BIN(MID(H623,8,1),4),2)),Codes!$H$2:$I$33,2)</f>
        <v>Punch</v>
      </c>
      <c r="AE623" s="1" t="str">
        <f t="shared" si="261"/>
        <v>1</v>
      </c>
      <c r="AF623" s="1" t="str">
        <f t="shared" si="262"/>
        <v>1</v>
      </c>
      <c r="AH623" s="6">
        <f t="shared" si="263"/>
        <v>65</v>
      </c>
    </row>
    <row r="624" spans="1:34">
      <c r="A624" s="1" t="s">
        <v>4704</v>
      </c>
      <c r="B624" s="1" t="s">
        <v>74</v>
      </c>
      <c r="C624" s="6" t="s">
        <v>1877</v>
      </c>
      <c r="D624" s="6" t="s">
        <v>2197</v>
      </c>
      <c r="E624" s="6" t="s">
        <v>824</v>
      </c>
      <c r="F624" s="6" t="s">
        <v>91</v>
      </c>
      <c r="G624" s="6" t="s">
        <v>743</v>
      </c>
      <c r="H624" s="6" t="s">
        <v>834</v>
      </c>
      <c r="J624" s="1" t="str">
        <f t="shared" ref="J624:J687" si="264">LEFT(HEX2BIN(LEFT(D624,2),8),6)</f>
        <v>001011</v>
      </c>
      <c r="K624" s="1">
        <f t="shared" ref="K624:K687" si="265">BIN2DEC(MID(HEX2BIN(MID(D624,2,2),8),3,3))</f>
        <v>2</v>
      </c>
      <c r="L624" s="6" t="str">
        <f t="shared" ref="L624:L687" si="266">MID(HEX2BIN(MID(D624,3,2),8),2,5)</f>
        <v>00000</v>
      </c>
      <c r="M624" s="1">
        <f t="shared" ref="M624:M687" si="267">ROUNDDOWN(HEX2DEC(MID(D624,4,3))/8,0)</f>
        <v>69</v>
      </c>
      <c r="N624" s="6" t="str">
        <f t="shared" ref="N624:N687" si="268">MID(HEX2BIN(MID(D624,6,1),4),2,2)</f>
        <v>00</v>
      </c>
      <c r="O624" s="1">
        <f t="shared" ref="O624:O687" si="269">HEX2DEC(MID(D624,7,2))</f>
        <v>12</v>
      </c>
      <c r="P624" s="1">
        <f>IF(HEX2DEC(LEFT(E624,4))&gt;=32768,HEX2DEC(LEFT(E624,4))-65536,HEX2DEC(LEFT(E624,4)))/Codes!$N$2</f>
        <v>2</v>
      </c>
      <c r="Q624" s="1">
        <f>IF(HEX2DEC(RIGHT(E624,4))&gt;=32768,HEX2DEC(RIGHT(E624,4))-65536,HEX2DEC(RIGHT(E624,4)))/Codes!$N$2</f>
        <v>0</v>
      </c>
      <c r="R624" s="1">
        <f>IF(HEX2DEC(LEFT(F624,4))&gt;=32768,HEX2DEC(LEFT(F624,4))-65536,HEX2DEC(LEFT(F624,4)))/Codes!$N$2</f>
        <v>0</v>
      </c>
      <c r="S624" s="1">
        <f>IF(HEX2DEC(RIGHT(F624,4))&gt;=32768,HEX2DEC(RIGHT(F624,4))-65536,HEX2DEC(RIGHT(F624,4)))/Codes!$N$2</f>
        <v>0</v>
      </c>
      <c r="T624" s="18">
        <f t="shared" ref="T624:T687" si="270">ROUNDDOWN(HEX2DEC(LEFT(G624,3))/8,0)</f>
        <v>361</v>
      </c>
      <c r="U624" s="1">
        <f t="shared" ref="U624:U687" si="271">ROUNDDOWN(HEX2DEC(MID(G624,3,3))/4,0)-(512*ROUNDDOWN(HEX2DEC(MID(G624,3,1))/8,0))</f>
        <v>70</v>
      </c>
      <c r="V624" s="1">
        <f t="shared" ref="V624:V687" si="272">RIGHT(HEX2BIN(MID(G624,5,1),4),2)*128+HEX2DEC(MID(G624,6,1))*8+LEFT(HEX2BIN(MID(G624,7,1),4),3)</f>
        <v>0</v>
      </c>
      <c r="W624" s="1" t="str">
        <f t="shared" ref="W624:W687" si="273">MID(HEX2BIN(MID(G624,7,2),8),4,3)</f>
        <v>101</v>
      </c>
      <c r="X624" s="1">
        <f t="shared" ref="X624:X687" si="274">BIN2DEC(RIGHT(HEX2BIN(RIGHT(G624,1),4),2))</f>
        <v>3</v>
      </c>
      <c r="Y624" s="1">
        <f t="shared" ref="Y624:Y687" si="275">ROUNDDOWN(HEX2DEC(LEFT(H624,3))/8,0)</f>
        <v>35</v>
      </c>
      <c r="Z624" s="1" t="str">
        <f>VLOOKUP(BIN2DEC(MID(HEX2BIN(MID(H624,3,2),8),2,5)),Codes!$E$1:$F$18,2)</f>
        <v>Normal</v>
      </c>
      <c r="AA624" s="6" t="str">
        <f t="shared" ref="AA624:AA687" si="276">MID(HEX2BIN(MID(H624,4,1),4),3,1)</f>
        <v>0</v>
      </c>
      <c r="AB624" s="1">
        <f t="shared" ref="AB624:AB687" si="277">(MOD(HEX2DEC(MID(H624,4,1)),2))*64+ROUNDDOWN(HEX2DEC(MID(H624,5,2))/4,0)</f>
        <v>0</v>
      </c>
      <c r="AC624" s="1" t="str">
        <f>VLOOKUP(BIN2DEC(RIGHT(HEX2BIN(MID(H624,6,1),4),1)&amp;LEFT(HEX2BIN(MID(H624,7,1),4),1)),Codes!$K$1:$L$5,2)</f>
        <v>L</v>
      </c>
      <c r="AD624" s="1" t="str">
        <f>VLOOKUP(BIN2DEC(RIGHT(HEX2BIN(MID(H624,7,1),4),3)&amp;LEFT(HEX2BIN(MID(H624,8,1),4),2)),Codes!$H$2:$I$33,2)</f>
        <v>Punch</v>
      </c>
      <c r="AE624" s="1" t="str">
        <f t="shared" ref="AE624:AE687" si="278">MID(HEX2BIN(RIGHT(H624,1),4),3,1)</f>
        <v>1</v>
      </c>
      <c r="AF624" s="1" t="str">
        <f t="shared" ref="AF624:AF687" si="279">RIGHT(HEX2BIN(RIGHT(H624,1),4),1)</f>
        <v>1</v>
      </c>
      <c r="AH624" s="6">
        <f t="shared" ref="AH624:AH687" si="280">ROUNDDOWN(HEX2DEC(MID(H624,6,3))/4,0)-(256*ROUNDDOWN(HEX2DEC(MID(H624,6,1))/4,0))</f>
        <v>65</v>
      </c>
    </row>
    <row r="625" spans="1:34">
      <c r="A625" s="1" t="s">
        <v>4705</v>
      </c>
      <c r="B625" s="1" t="s">
        <v>74</v>
      </c>
      <c r="C625" s="6" t="s">
        <v>693</v>
      </c>
      <c r="D625" s="6" t="s">
        <v>2230</v>
      </c>
      <c r="E625" s="6" t="s">
        <v>307</v>
      </c>
      <c r="F625" s="6" t="s">
        <v>232</v>
      </c>
      <c r="G625" s="6" t="s">
        <v>691</v>
      </c>
      <c r="H625" s="6" t="s">
        <v>692</v>
      </c>
      <c r="J625" s="1" t="str">
        <f t="shared" si="264"/>
        <v>001011</v>
      </c>
      <c r="K625" s="1">
        <f t="shared" si="265"/>
        <v>0</v>
      </c>
      <c r="L625" s="6" t="str">
        <f t="shared" si="266"/>
        <v>00000</v>
      </c>
      <c r="M625" s="1">
        <f t="shared" si="267"/>
        <v>69</v>
      </c>
      <c r="N625" s="6" t="str">
        <f t="shared" si="268"/>
        <v>00</v>
      </c>
      <c r="O625" s="1">
        <f t="shared" si="269"/>
        <v>4</v>
      </c>
      <c r="P625" s="1">
        <f>IF(HEX2DEC(LEFT(E625,4))&gt;=32768,HEX2DEC(LEFT(E625,4))-65536,HEX2DEC(LEFT(E625,4)))/Codes!$N$2</f>
        <v>3.2</v>
      </c>
      <c r="Q625" s="1">
        <f>IF(HEX2DEC(RIGHT(E625,4))&gt;=32768,HEX2DEC(RIGHT(E625,4))-65536,HEX2DEC(RIGHT(E625,4)))/Codes!$N$2</f>
        <v>0</v>
      </c>
      <c r="R625" s="1">
        <f>IF(HEX2DEC(LEFT(F625,4))&gt;=32768,HEX2DEC(LEFT(F625,4))-65536,HEX2DEC(LEFT(F625,4)))/Codes!$N$2</f>
        <v>4.8</v>
      </c>
      <c r="S625" s="1">
        <f>IF(HEX2DEC(RIGHT(F625,4))&gt;=32768,HEX2DEC(RIGHT(F625,4))-65536,HEX2DEC(RIGHT(F625,4)))/Codes!$N$2</f>
        <v>0</v>
      </c>
      <c r="T625" s="18">
        <f t="shared" si="270"/>
        <v>361</v>
      </c>
      <c r="U625" s="1">
        <f t="shared" si="271"/>
        <v>150</v>
      </c>
      <c r="V625" s="1">
        <f t="shared" si="272"/>
        <v>0</v>
      </c>
      <c r="W625" s="1" t="str">
        <f t="shared" si="273"/>
        <v>101</v>
      </c>
      <c r="X625" s="1">
        <f t="shared" si="274"/>
        <v>3</v>
      </c>
      <c r="Y625" s="1">
        <f t="shared" si="275"/>
        <v>5</v>
      </c>
      <c r="Z625" s="1" t="str">
        <f>VLOOKUP(BIN2DEC(MID(HEX2BIN(MID(H625,3,2),8),2,5)),Codes!$E$1:$F$18,2)</f>
        <v>Flower</v>
      </c>
      <c r="AA625" s="6" t="str">
        <f t="shared" si="276"/>
        <v>0</v>
      </c>
      <c r="AB625" s="1">
        <f t="shared" si="277"/>
        <v>2</v>
      </c>
      <c r="AC625" s="1" t="str">
        <f>VLOOKUP(BIN2DEC(RIGHT(HEX2BIN(MID(H625,6,1),4),1)&amp;LEFT(HEX2BIN(MID(H625,7,1),4),1)),Codes!$K$1:$L$5,2)</f>
        <v>M</v>
      </c>
      <c r="AD625" s="1" t="str">
        <f>VLOOKUP(BIN2DEC(RIGHT(HEX2BIN(MID(H625,7,1),4),3)&amp;LEFT(HEX2BIN(MID(H625,8,1),4),2)),Codes!$H$2:$I$33,2)</f>
        <v>Punch</v>
      </c>
      <c r="AE625" s="1" t="str">
        <f t="shared" si="278"/>
        <v>1</v>
      </c>
      <c r="AF625" s="1" t="str">
        <f t="shared" si="279"/>
        <v>1</v>
      </c>
      <c r="AH625" s="6">
        <f t="shared" si="280"/>
        <v>33</v>
      </c>
    </row>
    <row r="626" spans="1:34">
      <c r="A626" s="1" t="s">
        <v>4706</v>
      </c>
      <c r="B626" s="1" t="s">
        <v>74</v>
      </c>
      <c r="C626" s="6" t="s">
        <v>693</v>
      </c>
      <c r="D626" s="6" t="s">
        <v>2264</v>
      </c>
      <c r="E626" s="6" t="s">
        <v>824</v>
      </c>
      <c r="F626" s="6" t="s">
        <v>212</v>
      </c>
      <c r="G626" s="6" t="s">
        <v>691</v>
      </c>
      <c r="H626" s="6" t="s">
        <v>692</v>
      </c>
      <c r="J626" s="1" t="str">
        <f t="shared" si="264"/>
        <v>001011</v>
      </c>
      <c r="K626" s="1">
        <f t="shared" si="265"/>
        <v>1</v>
      </c>
      <c r="L626" s="6" t="str">
        <f t="shared" si="266"/>
        <v>00000</v>
      </c>
      <c r="M626" s="1">
        <f t="shared" si="267"/>
        <v>69</v>
      </c>
      <c r="N626" s="6" t="str">
        <f t="shared" si="268"/>
        <v>00</v>
      </c>
      <c r="O626" s="1">
        <f t="shared" si="269"/>
        <v>4</v>
      </c>
      <c r="P626" s="1">
        <f>IF(HEX2DEC(LEFT(E626,4))&gt;=32768,HEX2DEC(LEFT(E626,4))-65536,HEX2DEC(LEFT(E626,4)))/Codes!$N$2</f>
        <v>2</v>
      </c>
      <c r="Q626" s="1">
        <f>IF(HEX2DEC(RIGHT(E626,4))&gt;=32768,HEX2DEC(RIGHT(E626,4))-65536,HEX2DEC(RIGHT(E626,4)))/Codes!$N$2</f>
        <v>0</v>
      </c>
      <c r="R626" s="1">
        <f>IF(HEX2DEC(LEFT(F626,4))&gt;=32768,HEX2DEC(LEFT(F626,4))-65536,HEX2DEC(LEFT(F626,4)))/Codes!$N$2</f>
        <v>2.8</v>
      </c>
      <c r="S626" s="1">
        <f>IF(HEX2DEC(RIGHT(F626,4))&gt;=32768,HEX2DEC(RIGHT(F626,4))-65536,HEX2DEC(RIGHT(F626,4)))/Codes!$N$2</f>
        <v>0</v>
      </c>
      <c r="T626" s="18">
        <f t="shared" si="270"/>
        <v>361</v>
      </c>
      <c r="U626" s="1">
        <f t="shared" si="271"/>
        <v>150</v>
      </c>
      <c r="V626" s="1">
        <f t="shared" si="272"/>
        <v>0</v>
      </c>
      <c r="W626" s="1" t="str">
        <f t="shared" si="273"/>
        <v>101</v>
      </c>
      <c r="X626" s="1">
        <f t="shared" si="274"/>
        <v>3</v>
      </c>
      <c r="Y626" s="1">
        <f t="shared" si="275"/>
        <v>5</v>
      </c>
      <c r="Z626" s="1" t="str">
        <f>VLOOKUP(BIN2DEC(MID(HEX2BIN(MID(H626,3,2),8),2,5)),Codes!$E$1:$F$18,2)</f>
        <v>Flower</v>
      </c>
      <c r="AA626" s="6" t="str">
        <f t="shared" si="276"/>
        <v>0</v>
      </c>
      <c r="AB626" s="1">
        <f t="shared" si="277"/>
        <v>2</v>
      </c>
      <c r="AC626" s="1" t="str">
        <f>VLOOKUP(BIN2DEC(RIGHT(HEX2BIN(MID(H626,6,1),4),1)&amp;LEFT(HEX2BIN(MID(H626,7,1),4),1)),Codes!$K$1:$L$5,2)</f>
        <v>M</v>
      </c>
      <c r="AD626" s="1" t="str">
        <f>VLOOKUP(BIN2DEC(RIGHT(HEX2BIN(MID(H626,7,1),4),3)&amp;LEFT(HEX2BIN(MID(H626,8,1),4),2)),Codes!$H$2:$I$33,2)</f>
        <v>Punch</v>
      </c>
      <c r="AE626" s="1" t="str">
        <f t="shared" si="278"/>
        <v>1</v>
      </c>
      <c r="AF626" s="1" t="str">
        <f t="shared" si="279"/>
        <v>1</v>
      </c>
      <c r="AH626" s="6">
        <f t="shared" si="280"/>
        <v>33</v>
      </c>
    </row>
    <row r="627" spans="1:34">
      <c r="A627" s="1" t="s">
        <v>4707</v>
      </c>
      <c r="B627" s="1" t="s">
        <v>74</v>
      </c>
      <c r="C627" s="6" t="s">
        <v>693</v>
      </c>
      <c r="D627" s="6" t="s">
        <v>2266</v>
      </c>
      <c r="E627" s="6" t="s">
        <v>824</v>
      </c>
      <c r="F627" s="6" t="s">
        <v>91</v>
      </c>
      <c r="G627" s="6" t="s">
        <v>691</v>
      </c>
      <c r="H627" s="6" t="s">
        <v>692</v>
      </c>
      <c r="J627" s="1" t="str">
        <f t="shared" si="264"/>
        <v>001011</v>
      </c>
      <c r="K627" s="1">
        <f t="shared" si="265"/>
        <v>2</v>
      </c>
      <c r="L627" s="6" t="str">
        <f t="shared" si="266"/>
        <v>00000</v>
      </c>
      <c r="M627" s="1">
        <f t="shared" si="267"/>
        <v>69</v>
      </c>
      <c r="N627" s="6" t="str">
        <f t="shared" si="268"/>
        <v>00</v>
      </c>
      <c r="O627" s="1">
        <f t="shared" si="269"/>
        <v>4</v>
      </c>
      <c r="P627" s="1">
        <f>IF(HEX2DEC(LEFT(E627,4))&gt;=32768,HEX2DEC(LEFT(E627,4))-65536,HEX2DEC(LEFT(E627,4)))/Codes!$N$2</f>
        <v>2</v>
      </c>
      <c r="Q627" s="1">
        <f>IF(HEX2DEC(RIGHT(E627,4))&gt;=32768,HEX2DEC(RIGHT(E627,4))-65536,HEX2DEC(RIGHT(E627,4)))/Codes!$N$2</f>
        <v>0</v>
      </c>
      <c r="R627" s="1">
        <f>IF(HEX2DEC(LEFT(F627,4))&gt;=32768,HEX2DEC(LEFT(F627,4))-65536,HEX2DEC(LEFT(F627,4)))/Codes!$N$2</f>
        <v>0</v>
      </c>
      <c r="S627" s="1">
        <f>IF(HEX2DEC(RIGHT(F627,4))&gt;=32768,HEX2DEC(RIGHT(F627,4))-65536,HEX2DEC(RIGHT(F627,4)))/Codes!$N$2</f>
        <v>0</v>
      </c>
      <c r="T627" s="18">
        <f t="shared" si="270"/>
        <v>361</v>
      </c>
      <c r="U627" s="1">
        <f t="shared" si="271"/>
        <v>150</v>
      </c>
      <c r="V627" s="1">
        <f t="shared" si="272"/>
        <v>0</v>
      </c>
      <c r="W627" s="1" t="str">
        <f t="shared" si="273"/>
        <v>101</v>
      </c>
      <c r="X627" s="1">
        <f t="shared" si="274"/>
        <v>3</v>
      </c>
      <c r="Y627" s="1">
        <f t="shared" si="275"/>
        <v>5</v>
      </c>
      <c r="Z627" s="1" t="str">
        <f>VLOOKUP(BIN2DEC(MID(HEX2BIN(MID(H627,3,2),8),2,5)),Codes!$E$1:$F$18,2)</f>
        <v>Flower</v>
      </c>
      <c r="AA627" s="6" t="str">
        <f t="shared" si="276"/>
        <v>0</v>
      </c>
      <c r="AB627" s="1">
        <f t="shared" si="277"/>
        <v>2</v>
      </c>
      <c r="AC627" s="1" t="str">
        <f>VLOOKUP(BIN2DEC(RIGHT(HEX2BIN(MID(H627,6,1),4),1)&amp;LEFT(HEX2BIN(MID(H627,7,1),4),1)),Codes!$K$1:$L$5,2)</f>
        <v>M</v>
      </c>
      <c r="AD627" s="1" t="str">
        <f>VLOOKUP(BIN2DEC(RIGHT(HEX2BIN(MID(H627,7,1),4),3)&amp;LEFT(HEX2BIN(MID(H627,8,1),4),2)),Codes!$H$2:$I$33,2)</f>
        <v>Punch</v>
      </c>
      <c r="AE627" s="1" t="str">
        <f t="shared" si="278"/>
        <v>1</v>
      </c>
      <c r="AF627" s="1" t="str">
        <f t="shared" si="279"/>
        <v>1</v>
      </c>
      <c r="AH627" s="6">
        <f t="shared" si="280"/>
        <v>33</v>
      </c>
    </row>
    <row r="628" spans="1:34">
      <c r="A628" s="1" t="s">
        <v>4708</v>
      </c>
      <c r="B628" s="1" t="s">
        <v>74</v>
      </c>
      <c r="C628" s="6" t="s">
        <v>699</v>
      </c>
      <c r="D628" s="6" t="s">
        <v>2168</v>
      </c>
      <c r="E628" s="6" t="s">
        <v>307</v>
      </c>
      <c r="F628" s="6" t="s">
        <v>232</v>
      </c>
      <c r="G628" s="6" t="s">
        <v>691</v>
      </c>
      <c r="H628" s="6" t="s">
        <v>697</v>
      </c>
      <c r="J628" s="1" t="str">
        <f t="shared" si="264"/>
        <v>001011</v>
      </c>
      <c r="K628" s="1">
        <f t="shared" si="265"/>
        <v>0</v>
      </c>
      <c r="L628" s="6" t="str">
        <f t="shared" si="266"/>
        <v>00000</v>
      </c>
      <c r="M628" s="1">
        <f t="shared" si="267"/>
        <v>69</v>
      </c>
      <c r="N628" s="6" t="str">
        <f t="shared" si="268"/>
        <v>00</v>
      </c>
      <c r="O628" s="1">
        <f t="shared" si="269"/>
        <v>7</v>
      </c>
      <c r="P628" s="1">
        <f>IF(HEX2DEC(LEFT(E628,4))&gt;=32768,HEX2DEC(LEFT(E628,4))-65536,HEX2DEC(LEFT(E628,4)))/Codes!$N$2</f>
        <v>3.2</v>
      </c>
      <c r="Q628" s="1">
        <f>IF(HEX2DEC(RIGHT(E628,4))&gt;=32768,HEX2DEC(RIGHT(E628,4))-65536,HEX2DEC(RIGHT(E628,4)))/Codes!$N$2</f>
        <v>0</v>
      </c>
      <c r="R628" s="1">
        <f>IF(HEX2DEC(LEFT(F628,4))&gt;=32768,HEX2DEC(LEFT(F628,4))-65536,HEX2DEC(LEFT(F628,4)))/Codes!$N$2</f>
        <v>4.8</v>
      </c>
      <c r="S628" s="1">
        <f>IF(HEX2DEC(RIGHT(F628,4))&gt;=32768,HEX2DEC(RIGHT(F628,4))-65536,HEX2DEC(RIGHT(F628,4)))/Codes!$N$2</f>
        <v>0</v>
      </c>
      <c r="T628" s="18">
        <f t="shared" si="270"/>
        <v>361</v>
      </c>
      <c r="U628" s="1">
        <f t="shared" si="271"/>
        <v>150</v>
      </c>
      <c r="V628" s="1">
        <f t="shared" si="272"/>
        <v>0</v>
      </c>
      <c r="W628" s="1" t="str">
        <f t="shared" si="273"/>
        <v>101</v>
      </c>
      <c r="X628" s="1">
        <f t="shared" si="274"/>
        <v>3</v>
      </c>
      <c r="Y628" s="1">
        <f t="shared" si="275"/>
        <v>8</v>
      </c>
      <c r="Z628" s="1" t="str">
        <f>VLOOKUP(BIN2DEC(MID(HEX2BIN(MID(H628,3,2),8),2,5)),Codes!$E$1:$F$18,2)</f>
        <v>Flower</v>
      </c>
      <c r="AA628" s="6" t="str">
        <f t="shared" si="276"/>
        <v>0</v>
      </c>
      <c r="AB628" s="1">
        <f t="shared" si="277"/>
        <v>4</v>
      </c>
      <c r="AC628" s="1" t="str">
        <f>VLOOKUP(BIN2DEC(RIGHT(HEX2BIN(MID(H628,6,1),4),1)&amp;LEFT(HEX2BIN(MID(H628,7,1),4),1)),Codes!$K$1:$L$5,2)</f>
        <v>L</v>
      </c>
      <c r="AD628" s="1" t="str">
        <f>VLOOKUP(BIN2DEC(RIGHT(HEX2BIN(MID(H628,7,1),4),3)&amp;LEFT(HEX2BIN(MID(H628,8,1),4),2)),Codes!$H$2:$I$33,2)</f>
        <v>Punch</v>
      </c>
      <c r="AE628" s="1" t="str">
        <f t="shared" si="278"/>
        <v>1</v>
      </c>
      <c r="AF628" s="1" t="str">
        <f t="shared" si="279"/>
        <v>1</v>
      </c>
      <c r="AH628" s="6">
        <f t="shared" si="280"/>
        <v>65</v>
      </c>
    </row>
    <row r="629" spans="1:34">
      <c r="A629" s="1" t="s">
        <v>4709</v>
      </c>
      <c r="B629" s="1" t="s">
        <v>74</v>
      </c>
      <c r="C629" s="6" t="s">
        <v>699</v>
      </c>
      <c r="D629" s="6" t="s">
        <v>2170</v>
      </c>
      <c r="E629" s="6" t="s">
        <v>824</v>
      </c>
      <c r="F629" s="6" t="s">
        <v>212</v>
      </c>
      <c r="G629" s="6" t="s">
        <v>691</v>
      </c>
      <c r="H629" s="6" t="s">
        <v>697</v>
      </c>
      <c r="J629" s="1" t="str">
        <f t="shared" si="264"/>
        <v>001011</v>
      </c>
      <c r="K629" s="1">
        <f t="shared" si="265"/>
        <v>1</v>
      </c>
      <c r="L629" s="6" t="str">
        <f t="shared" si="266"/>
        <v>00000</v>
      </c>
      <c r="M629" s="1">
        <f t="shared" si="267"/>
        <v>69</v>
      </c>
      <c r="N629" s="6" t="str">
        <f t="shared" si="268"/>
        <v>00</v>
      </c>
      <c r="O629" s="1">
        <f t="shared" si="269"/>
        <v>7</v>
      </c>
      <c r="P629" s="1">
        <f>IF(HEX2DEC(LEFT(E629,4))&gt;=32768,HEX2DEC(LEFT(E629,4))-65536,HEX2DEC(LEFT(E629,4)))/Codes!$N$2</f>
        <v>2</v>
      </c>
      <c r="Q629" s="1">
        <f>IF(HEX2DEC(RIGHT(E629,4))&gt;=32768,HEX2DEC(RIGHT(E629,4))-65536,HEX2DEC(RIGHT(E629,4)))/Codes!$N$2</f>
        <v>0</v>
      </c>
      <c r="R629" s="1">
        <f>IF(HEX2DEC(LEFT(F629,4))&gt;=32768,HEX2DEC(LEFT(F629,4))-65536,HEX2DEC(LEFT(F629,4)))/Codes!$N$2</f>
        <v>2.8</v>
      </c>
      <c r="S629" s="1">
        <f>IF(HEX2DEC(RIGHT(F629,4))&gt;=32768,HEX2DEC(RIGHT(F629,4))-65536,HEX2DEC(RIGHT(F629,4)))/Codes!$N$2</f>
        <v>0</v>
      </c>
      <c r="T629" s="18">
        <f t="shared" si="270"/>
        <v>361</v>
      </c>
      <c r="U629" s="1">
        <f t="shared" si="271"/>
        <v>150</v>
      </c>
      <c r="V629" s="1">
        <f t="shared" si="272"/>
        <v>0</v>
      </c>
      <c r="W629" s="1" t="str">
        <f t="shared" si="273"/>
        <v>101</v>
      </c>
      <c r="X629" s="1">
        <f t="shared" si="274"/>
        <v>3</v>
      </c>
      <c r="Y629" s="1">
        <f t="shared" si="275"/>
        <v>8</v>
      </c>
      <c r="Z629" s="1" t="str">
        <f>VLOOKUP(BIN2DEC(MID(HEX2BIN(MID(H629,3,2),8),2,5)),Codes!$E$1:$F$18,2)</f>
        <v>Flower</v>
      </c>
      <c r="AA629" s="6" t="str">
        <f t="shared" si="276"/>
        <v>0</v>
      </c>
      <c r="AB629" s="1">
        <f t="shared" si="277"/>
        <v>4</v>
      </c>
      <c r="AC629" s="1" t="str">
        <f>VLOOKUP(BIN2DEC(RIGHT(HEX2BIN(MID(H629,6,1),4),1)&amp;LEFT(HEX2BIN(MID(H629,7,1),4),1)),Codes!$K$1:$L$5,2)</f>
        <v>L</v>
      </c>
      <c r="AD629" s="1" t="str">
        <f>VLOOKUP(BIN2DEC(RIGHT(HEX2BIN(MID(H629,7,1),4),3)&amp;LEFT(HEX2BIN(MID(H629,8,1),4),2)),Codes!$H$2:$I$33,2)</f>
        <v>Punch</v>
      </c>
      <c r="AE629" s="1" t="str">
        <f t="shared" si="278"/>
        <v>1</v>
      </c>
      <c r="AF629" s="1" t="str">
        <f t="shared" si="279"/>
        <v>1</v>
      </c>
      <c r="AH629" s="6">
        <f t="shared" si="280"/>
        <v>65</v>
      </c>
    </row>
    <row r="630" spans="1:34">
      <c r="A630" s="1" t="s">
        <v>4710</v>
      </c>
      <c r="B630" s="1" t="s">
        <v>74</v>
      </c>
      <c r="C630" s="6" t="s">
        <v>699</v>
      </c>
      <c r="D630" s="6" t="s">
        <v>2172</v>
      </c>
      <c r="E630" s="6" t="s">
        <v>824</v>
      </c>
      <c r="F630" s="6" t="s">
        <v>91</v>
      </c>
      <c r="G630" s="6" t="s">
        <v>691</v>
      </c>
      <c r="H630" s="6" t="s">
        <v>697</v>
      </c>
      <c r="J630" s="1" t="str">
        <f t="shared" si="264"/>
        <v>001011</v>
      </c>
      <c r="K630" s="1">
        <f t="shared" si="265"/>
        <v>2</v>
      </c>
      <c r="L630" s="6" t="str">
        <f t="shared" si="266"/>
        <v>00000</v>
      </c>
      <c r="M630" s="1">
        <f t="shared" si="267"/>
        <v>69</v>
      </c>
      <c r="N630" s="6" t="str">
        <f t="shared" si="268"/>
        <v>00</v>
      </c>
      <c r="O630" s="1">
        <f t="shared" si="269"/>
        <v>7</v>
      </c>
      <c r="P630" s="1">
        <f>IF(HEX2DEC(LEFT(E630,4))&gt;=32768,HEX2DEC(LEFT(E630,4))-65536,HEX2DEC(LEFT(E630,4)))/Codes!$N$2</f>
        <v>2</v>
      </c>
      <c r="Q630" s="1">
        <f>IF(HEX2DEC(RIGHT(E630,4))&gt;=32768,HEX2DEC(RIGHT(E630,4))-65536,HEX2DEC(RIGHT(E630,4)))/Codes!$N$2</f>
        <v>0</v>
      </c>
      <c r="R630" s="1">
        <f>IF(HEX2DEC(LEFT(F630,4))&gt;=32768,HEX2DEC(LEFT(F630,4))-65536,HEX2DEC(LEFT(F630,4)))/Codes!$N$2</f>
        <v>0</v>
      </c>
      <c r="S630" s="1">
        <f>IF(HEX2DEC(RIGHT(F630,4))&gt;=32768,HEX2DEC(RIGHT(F630,4))-65536,HEX2DEC(RIGHT(F630,4)))/Codes!$N$2</f>
        <v>0</v>
      </c>
      <c r="T630" s="18">
        <f t="shared" si="270"/>
        <v>361</v>
      </c>
      <c r="U630" s="1">
        <f t="shared" si="271"/>
        <v>150</v>
      </c>
      <c r="V630" s="1">
        <f t="shared" si="272"/>
        <v>0</v>
      </c>
      <c r="W630" s="1" t="str">
        <f t="shared" si="273"/>
        <v>101</v>
      </c>
      <c r="X630" s="1">
        <f t="shared" si="274"/>
        <v>3</v>
      </c>
      <c r="Y630" s="1">
        <f t="shared" si="275"/>
        <v>8</v>
      </c>
      <c r="Z630" s="1" t="str">
        <f>VLOOKUP(BIN2DEC(MID(HEX2BIN(MID(H630,3,2),8),2,5)),Codes!$E$1:$F$18,2)</f>
        <v>Flower</v>
      </c>
      <c r="AA630" s="6" t="str">
        <f t="shared" si="276"/>
        <v>0</v>
      </c>
      <c r="AB630" s="1">
        <f t="shared" si="277"/>
        <v>4</v>
      </c>
      <c r="AC630" s="1" t="str">
        <f>VLOOKUP(BIN2DEC(RIGHT(HEX2BIN(MID(H630,6,1),4),1)&amp;LEFT(HEX2BIN(MID(H630,7,1),4),1)),Codes!$K$1:$L$5,2)</f>
        <v>L</v>
      </c>
      <c r="AD630" s="1" t="str">
        <f>VLOOKUP(BIN2DEC(RIGHT(HEX2BIN(MID(H630,7,1),4),3)&amp;LEFT(HEX2BIN(MID(H630,8,1),4),2)),Codes!$H$2:$I$33,2)</f>
        <v>Punch</v>
      </c>
      <c r="AE630" s="1" t="str">
        <f t="shared" si="278"/>
        <v>1</v>
      </c>
      <c r="AF630" s="1" t="str">
        <f t="shared" si="279"/>
        <v>1</v>
      </c>
      <c r="AH630" s="6">
        <f t="shared" si="280"/>
        <v>65</v>
      </c>
    </row>
    <row r="631" spans="1:34">
      <c r="A631" s="1" t="s">
        <v>4711</v>
      </c>
      <c r="B631" s="1" t="s">
        <v>74</v>
      </c>
      <c r="C631" s="6" t="s">
        <v>846</v>
      </c>
      <c r="D631" s="6" t="s">
        <v>2174</v>
      </c>
      <c r="E631" s="6" t="s">
        <v>307</v>
      </c>
      <c r="F631" s="6" t="s">
        <v>232</v>
      </c>
      <c r="G631" s="6" t="s">
        <v>691</v>
      </c>
      <c r="H631" s="6" t="s">
        <v>844</v>
      </c>
      <c r="J631" s="1" t="str">
        <f t="shared" si="264"/>
        <v>001011</v>
      </c>
      <c r="K631" s="1">
        <f t="shared" si="265"/>
        <v>0</v>
      </c>
      <c r="L631" s="6" t="str">
        <f t="shared" si="266"/>
        <v>00000</v>
      </c>
      <c r="M631" s="1">
        <f t="shared" si="267"/>
        <v>69</v>
      </c>
      <c r="N631" s="6" t="str">
        <f t="shared" si="268"/>
        <v>00</v>
      </c>
      <c r="O631" s="1">
        <f t="shared" si="269"/>
        <v>11</v>
      </c>
      <c r="P631" s="1">
        <f>IF(HEX2DEC(LEFT(E631,4))&gt;=32768,HEX2DEC(LEFT(E631,4))-65536,HEX2DEC(LEFT(E631,4)))/Codes!$N$2</f>
        <v>3.2</v>
      </c>
      <c r="Q631" s="1">
        <f>IF(HEX2DEC(RIGHT(E631,4))&gt;=32768,HEX2DEC(RIGHT(E631,4))-65536,HEX2DEC(RIGHT(E631,4)))/Codes!$N$2</f>
        <v>0</v>
      </c>
      <c r="R631" s="1">
        <f>IF(HEX2DEC(LEFT(F631,4))&gt;=32768,HEX2DEC(LEFT(F631,4))-65536,HEX2DEC(LEFT(F631,4)))/Codes!$N$2</f>
        <v>4.8</v>
      </c>
      <c r="S631" s="1">
        <f>IF(HEX2DEC(RIGHT(F631,4))&gt;=32768,HEX2DEC(RIGHT(F631,4))-65536,HEX2DEC(RIGHT(F631,4)))/Codes!$N$2</f>
        <v>0</v>
      </c>
      <c r="T631" s="18">
        <f t="shared" si="270"/>
        <v>361</v>
      </c>
      <c r="U631" s="1">
        <f t="shared" si="271"/>
        <v>150</v>
      </c>
      <c r="V631" s="1">
        <f t="shared" si="272"/>
        <v>0</v>
      </c>
      <c r="W631" s="1" t="str">
        <f t="shared" si="273"/>
        <v>101</v>
      </c>
      <c r="X631" s="1">
        <f t="shared" si="274"/>
        <v>3</v>
      </c>
      <c r="Y631" s="1">
        <f t="shared" si="275"/>
        <v>12</v>
      </c>
      <c r="Z631" s="1" t="str">
        <f>VLOOKUP(BIN2DEC(MID(HEX2BIN(MID(H631,3,2),8),2,5)),Codes!$E$1:$F$18,2)</f>
        <v>Flower</v>
      </c>
      <c r="AA631" s="6" t="str">
        <f t="shared" si="276"/>
        <v>0</v>
      </c>
      <c r="AB631" s="1">
        <f t="shared" si="277"/>
        <v>6</v>
      </c>
      <c r="AC631" s="1" t="str">
        <f>VLOOKUP(BIN2DEC(RIGHT(HEX2BIN(MID(H631,6,1),4),1)&amp;LEFT(HEX2BIN(MID(H631,7,1),4),1)),Codes!$K$1:$L$5,2)</f>
        <v>L</v>
      </c>
      <c r="AD631" s="1" t="str">
        <f>VLOOKUP(BIN2DEC(RIGHT(HEX2BIN(MID(H631,7,1),4),3)&amp;LEFT(HEX2BIN(MID(H631,8,1),4),2)),Codes!$H$2:$I$33,2)</f>
        <v>Punch</v>
      </c>
      <c r="AE631" s="1" t="str">
        <f t="shared" si="278"/>
        <v>1</v>
      </c>
      <c r="AF631" s="1" t="str">
        <f t="shared" si="279"/>
        <v>1</v>
      </c>
      <c r="AH631" s="6">
        <f t="shared" si="280"/>
        <v>65</v>
      </c>
    </row>
    <row r="632" spans="1:34">
      <c r="A632" s="1" t="s">
        <v>4712</v>
      </c>
      <c r="B632" s="1" t="s">
        <v>74</v>
      </c>
      <c r="C632" s="6" t="s">
        <v>846</v>
      </c>
      <c r="D632" s="6" t="s">
        <v>2176</v>
      </c>
      <c r="E632" s="6" t="s">
        <v>824</v>
      </c>
      <c r="F632" s="6" t="s">
        <v>212</v>
      </c>
      <c r="G632" s="6" t="s">
        <v>691</v>
      </c>
      <c r="H632" s="6" t="s">
        <v>844</v>
      </c>
      <c r="J632" s="1" t="str">
        <f t="shared" si="264"/>
        <v>001011</v>
      </c>
      <c r="K632" s="1">
        <f t="shared" si="265"/>
        <v>1</v>
      </c>
      <c r="L632" s="6" t="str">
        <f t="shared" si="266"/>
        <v>00000</v>
      </c>
      <c r="M632" s="1">
        <f t="shared" si="267"/>
        <v>69</v>
      </c>
      <c r="N632" s="6" t="str">
        <f t="shared" si="268"/>
        <v>00</v>
      </c>
      <c r="O632" s="1">
        <f t="shared" si="269"/>
        <v>11</v>
      </c>
      <c r="P632" s="1">
        <f>IF(HEX2DEC(LEFT(E632,4))&gt;=32768,HEX2DEC(LEFT(E632,4))-65536,HEX2DEC(LEFT(E632,4)))/Codes!$N$2</f>
        <v>2</v>
      </c>
      <c r="Q632" s="1">
        <f>IF(HEX2DEC(RIGHT(E632,4))&gt;=32768,HEX2DEC(RIGHT(E632,4))-65536,HEX2DEC(RIGHT(E632,4)))/Codes!$N$2</f>
        <v>0</v>
      </c>
      <c r="R632" s="1">
        <f>IF(HEX2DEC(LEFT(F632,4))&gt;=32768,HEX2DEC(LEFT(F632,4))-65536,HEX2DEC(LEFT(F632,4)))/Codes!$N$2</f>
        <v>2.8</v>
      </c>
      <c r="S632" s="1">
        <f>IF(HEX2DEC(RIGHT(F632,4))&gt;=32768,HEX2DEC(RIGHT(F632,4))-65536,HEX2DEC(RIGHT(F632,4)))/Codes!$N$2</f>
        <v>0</v>
      </c>
      <c r="T632" s="18">
        <f t="shared" si="270"/>
        <v>361</v>
      </c>
      <c r="U632" s="1">
        <f t="shared" si="271"/>
        <v>150</v>
      </c>
      <c r="V632" s="1">
        <f t="shared" si="272"/>
        <v>0</v>
      </c>
      <c r="W632" s="1" t="str">
        <f t="shared" si="273"/>
        <v>101</v>
      </c>
      <c r="X632" s="1">
        <f t="shared" si="274"/>
        <v>3</v>
      </c>
      <c r="Y632" s="1">
        <f t="shared" si="275"/>
        <v>12</v>
      </c>
      <c r="Z632" s="1" t="str">
        <f>VLOOKUP(BIN2DEC(MID(HEX2BIN(MID(H632,3,2),8),2,5)),Codes!$E$1:$F$18,2)</f>
        <v>Flower</v>
      </c>
      <c r="AA632" s="6" t="str">
        <f t="shared" si="276"/>
        <v>0</v>
      </c>
      <c r="AB632" s="1">
        <f t="shared" si="277"/>
        <v>6</v>
      </c>
      <c r="AC632" s="1" t="str">
        <f>VLOOKUP(BIN2DEC(RIGHT(HEX2BIN(MID(H632,6,1),4),1)&amp;LEFT(HEX2BIN(MID(H632,7,1),4),1)),Codes!$K$1:$L$5,2)</f>
        <v>L</v>
      </c>
      <c r="AD632" s="1" t="str">
        <f>VLOOKUP(BIN2DEC(RIGHT(HEX2BIN(MID(H632,7,1),4),3)&amp;LEFT(HEX2BIN(MID(H632,8,1),4),2)),Codes!$H$2:$I$33,2)</f>
        <v>Punch</v>
      </c>
      <c r="AE632" s="1" t="str">
        <f t="shared" si="278"/>
        <v>1</v>
      </c>
      <c r="AF632" s="1" t="str">
        <f t="shared" si="279"/>
        <v>1</v>
      </c>
      <c r="AH632" s="6">
        <f t="shared" si="280"/>
        <v>65</v>
      </c>
    </row>
    <row r="633" spans="1:34">
      <c r="A633" s="1" t="s">
        <v>4713</v>
      </c>
      <c r="B633" s="1" t="s">
        <v>74</v>
      </c>
      <c r="C633" s="6" t="s">
        <v>846</v>
      </c>
      <c r="D633" s="6" t="s">
        <v>2178</v>
      </c>
      <c r="E633" s="6" t="s">
        <v>824</v>
      </c>
      <c r="F633" s="6" t="s">
        <v>91</v>
      </c>
      <c r="G633" s="6" t="s">
        <v>691</v>
      </c>
      <c r="H633" s="6" t="s">
        <v>844</v>
      </c>
      <c r="J633" s="1" t="str">
        <f t="shared" si="264"/>
        <v>001011</v>
      </c>
      <c r="K633" s="1">
        <f t="shared" si="265"/>
        <v>2</v>
      </c>
      <c r="L633" s="6" t="str">
        <f t="shared" si="266"/>
        <v>00000</v>
      </c>
      <c r="M633" s="1">
        <f t="shared" si="267"/>
        <v>69</v>
      </c>
      <c r="N633" s="6" t="str">
        <f t="shared" si="268"/>
        <v>00</v>
      </c>
      <c r="O633" s="1">
        <f t="shared" si="269"/>
        <v>11</v>
      </c>
      <c r="P633" s="1">
        <f>IF(HEX2DEC(LEFT(E633,4))&gt;=32768,HEX2DEC(LEFT(E633,4))-65536,HEX2DEC(LEFT(E633,4)))/Codes!$N$2</f>
        <v>2</v>
      </c>
      <c r="Q633" s="1">
        <f>IF(HEX2DEC(RIGHT(E633,4))&gt;=32768,HEX2DEC(RIGHT(E633,4))-65536,HEX2DEC(RIGHT(E633,4)))/Codes!$N$2</f>
        <v>0</v>
      </c>
      <c r="R633" s="1">
        <f>IF(HEX2DEC(LEFT(F633,4))&gt;=32768,HEX2DEC(LEFT(F633,4))-65536,HEX2DEC(LEFT(F633,4)))/Codes!$N$2</f>
        <v>0</v>
      </c>
      <c r="S633" s="1">
        <f>IF(HEX2DEC(RIGHT(F633,4))&gt;=32768,HEX2DEC(RIGHT(F633,4))-65536,HEX2DEC(RIGHT(F633,4)))/Codes!$N$2</f>
        <v>0</v>
      </c>
      <c r="T633" s="18">
        <f t="shared" si="270"/>
        <v>361</v>
      </c>
      <c r="U633" s="1">
        <f t="shared" si="271"/>
        <v>150</v>
      </c>
      <c r="V633" s="1">
        <f t="shared" si="272"/>
        <v>0</v>
      </c>
      <c r="W633" s="1" t="str">
        <f t="shared" si="273"/>
        <v>101</v>
      </c>
      <c r="X633" s="1">
        <f t="shared" si="274"/>
        <v>3</v>
      </c>
      <c r="Y633" s="1">
        <f t="shared" si="275"/>
        <v>12</v>
      </c>
      <c r="Z633" s="1" t="str">
        <f>VLOOKUP(BIN2DEC(MID(HEX2BIN(MID(H633,3,2),8),2,5)),Codes!$E$1:$F$18,2)</f>
        <v>Flower</v>
      </c>
      <c r="AA633" s="6" t="str">
        <f t="shared" si="276"/>
        <v>0</v>
      </c>
      <c r="AB633" s="1">
        <f t="shared" si="277"/>
        <v>6</v>
      </c>
      <c r="AC633" s="1" t="str">
        <f>VLOOKUP(BIN2DEC(RIGHT(HEX2BIN(MID(H633,6,1),4),1)&amp;LEFT(HEX2BIN(MID(H633,7,1),4),1)),Codes!$K$1:$L$5,2)</f>
        <v>L</v>
      </c>
      <c r="AD633" s="1" t="str">
        <f>VLOOKUP(BIN2DEC(RIGHT(HEX2BIN(MID(H633,7,1),4),3)&amp;LEFT(HEX2BIN(MID(H633,8,1),4),2)),Codes!$H$2:$I$33,2)</f>
        <v>Punch</v>
      </c>
      <c r="AE633" s="1" t="str">
        <f t="shared" si="278"/>
        <v>1</v>
      </c>
      <c r="AF633" s="1" t="str">
        <f t="shared" si="279"/>
        <v>1</v>
      </c>
      <c r="AH633" s="6">
        <f t="shared" si="280"/>
        <v>65</v>
      </c>
    </row>
    <row r="634" spans="1:34">
      <c r="A634" s="1" t="s">
        <v>4714</v>
      </c>
      <c r="B634" s="1" t="s">
        <v>74</v>
      </c>
      <c r="C634" s="6" t="s">
        <v>695</v>
      </c>
      <c r="D634" s="6" t="s">
        <v>2210</v>
      </c>
      <c r="E634" s="6" t="s">
        <v>307</v>
      </c>
      <c r="F634" s="6" t="s">
        <v>232</v>
      </c>
      <c r="G634" s="6" t="s">
        <v>743</v>
      </c>
      <c r="H634" s="6" t="s">
        <v>849</v>
      </c>
      <c r="J634" s="1" t="str">
        <f t="shared" si="264"/>
        <v>001011</v>
      </c>
      <c r="K634" s="1">
        <f t="shared" si="265"/>
        <v>0</v>
      </c>
      <c r="L634" s="6" t="str">
        <f t="shared" si="266"/>
        <v>00000</v>
      </c>
      <c r="M634" s="1">
        <f t="shared" si="267"/>
        <v>69</v>
      </c>
      <c r="N634" s="6" t="str">
        <f t="shared" si="268"/>
        <v>00</v>
      </c>
      <c r="O634" s="1">
        <f t="shared" si="269"/>
        <v>6</v>
      </c>
      <c r="P634" s="1">
        <f>IF(HEX2DEC(LEFT(E634,4))&gt;=32768,HEX2DEC(LEFT(E634,4))-65536,HEX2DEC(LEFT(E634,4)))/Codes!$N$2</f>
        <v>3.2</v>
      </c>
      <c r="Q634" s="1">
        <f>IF(HEX2DEC(RIGHT(E634,4))&gt;=32768,HEX2DEC(RIGHT(E634,4))-65536,HEX2DEC(RIGHT(E634,4)))/Codes!$N$2</f>
        <v>0</v>
      </c>
      <c r="R634" s="1">
        <f>IF(HEX2DEC(LEFT(F634,4))&gt;=32768,HEX2DEC(LEFT(F634,4))-65536,HEX2DEC(LEFT(F634,4)))/Codes!$N$2</f>
        <v>4.8</v>
      </c>
      <c r="S634" s="1">
        <f>IF(HEX2DEC(RIGHT(F634,4))&gt;=32768,HEX2DEC(RIGHT(F634,4))-65536,HEX2DEC(RIGHT(F634,4)))/Codes!$N$2</f>
        <v>0</v>
      </c>
      <c r="T634" s="18">
        <f t="shared" si="270"/>
        <v>361</v>
      </c>
      <c r="U634" s="1">
        <f t="shared" si="271"/>
        <v>70</v>
      </c>
      <c r="V634" s="1">
        <f t="shared" si="272"/>
        <v>0</v>
      </c>
      <c r="W634" s="1" t="str">
        <f t="shared" si="273"/>
        <v>101</v>
      </c>
      <c r="X634" s="1">
        <f t="shared" si="274"/>
        <v>3</v>
      </c>
      <c r="Y634" s="1">
        <f t="shared" si="275"/>
        <v>35</v>
      </c>
      <c r="Z634" s="1" t="str">
        <f>VLOOKUP(BIN2DEC(MID(HEX2BIN(MID(H634,3,2),8),2,5)),Codes!$E$1:$F$18,2)</f>
        <v>Flower</v>
      </c>
      <c r="AA634" s="6" t="str">
        <f t="shared" si="276"/>
        <v>0</v>
      </c>
      <c r="AB634" s="1">
        <f t="shared" si="277"/>
        <v>0</v>
      </c>
      <c r="AC634" s="1" t="str">
        <f>VLOOKUP(BIN2DEC(RIGHT(HEX2BIN(MID(H634,6,1),4),1)&amp;LEFT(HEX2BIN(MID(H634,7,1),4),1)),Codes!$K$1:$L$5,2)</f>
        <v>L</v>
      </c>
      <c r="AD634" s="1" t="str">
        <f>VLOOKUP(BIN2DEC(RIGHT(HEX2BIN(MID(H634,7,1),4),3)&amp;LEFT(HEX2BIN(MID(H634,8,1),4),2)),Codes!$H$2:$I$33,2)</f>
        <v>Punch</v>
      </c>
      <c r="AE634" s="1" t="str">
        <f t="shared" si="278"/>
        <v>1</v>
      </c>
      <c r="AF634" s="1" t="str">
        <f t="shared" si="279"/>
        <v>1</v>
      </c>
      <c r="AH634" s="6">
        <f t="shared" si="280"/>
        <v>65</v>
      </c>
    </row>
    <row r="635" spans="1:34">
      <c r="A635" s="1" t="s">
        <v>4715</v>
      </c>
      <c r="B635" s="1" t="s">
        <v>74</v>
      </c>
      <c r="C635" s="6" t="s">
        <v>695</v>
      </c>
      <c r="D635" s="6" t="s">
        <v>2212</v>
      </c>
      <c r="E635" s="6" t="s">
        <v>824</v>
      </c>
      <c r="F635" s="6" t="s">
        <v>212</v>
      </c>
      <c r="G635" s="6" t="s">
        <v>743</v>
      </c>
      <c r="H635" s="6" t="s">
        <v>849</v>
      </c>
      <c r="J635" s="1" t="str">
        <f t="shared" si="264"/>
        <v>001011</v>
      </c>
      <c r="K635" s="1">
        <f t="shared" si="265"/>
        <v>1</v>
      </c>
      <c r="L635" s="6" t="str">
        <f t="shared" si="266"/>
        <v>00000</v>
      </c>
      <c r="M635" s="1">
        <f t="shared" si="267"/>
        <v>69</v>
      </c>
      <c r="N635" s="6" t="str">
        <f t="shared" si="268"/>
        <v>00</v>
      </c>
      <c r="O635" s="1">
        <f t="shared" si="269"/>
        <v>6</v>
      </c>
      <c r="P635" s="1">
        <f>IF(HEX2DEC(LEFT(E635,4))&gt;=32768,HEX2DEC(LEFT(E635,4))-65536,HEX2DEC(LEFT(E635,4)))/Codes!$N$2</f>
        <v>2</v>
      </c>
      <c r="Q635" s="1">
        <f>IF(HEX2DEC(RIGHT(E635,4))&gt;=32768,HEX2DEC(RIGHT(E635,4))-65536,HEX2DEC(RIGHT(E635,4)))/Codes!$N$2</f>
        <v>0</v>
      </c>
      <c r="R635" s="1">
        <f>IF(HEX2DEC(LEFT(F635,4))&gt;=32768,HEX2DEC(LEFT(F635,4))-65536,HEX2DEC(LEFT(F635,4)))/Codes!$N$2</f>
        <v>2.8</v>
      </c>
      <c r="S635" s="1">
        <f>IF(HEX2DEC(RIGHT(F635,4))&gt;=32768,HEX2DEC(RIGHT(F635,4))-65536,HEX2DEC(RIGHT(F635,4)))/Codes!$N$2</f>
        <v>0</v>
      </c>
      <c r="T635" s="18">
        <f t="shared" si="270"/>
        <v>361</v>
      </c>
      <c r="U635" s="1">
        <f t="shared" si="271"/>
        <v>70</v>
      </c>
      <c r="V635" s="1">
        <f t="shared" si="272"/>
        <v>0</v>
      </c>
      <c r="W635" s="1" t="str">
        <f t="shared" si="273"/>
        <v>101</v>
      </c>
      <c r="X635" s="1">
        <f t="shared" si="274"/>
        <v>3</v>
      </c>
      <c r="Y635" s="1">
        <f t="shared" si="275"/>
        <v>35</v>
      </c>
      <c r="Z635" s="1" t="str">
        <f>VLOOKUP(BIN2DEC(MID(HEX2BIN(MID(H635,3,2),8),2,5)),Codes!$E$1:$F$18,2)</f>
        <v>Flower</v>
      </c>
      <c r="AA635" s="6" t="str">
        <f t="shared" si="276"/>
        <v>0</v>
      </c>
      <c r="AB635" s="1">
        <f t="shared" si="277"/>
        <v>0</v>
      </c>
      <c r="AC635" s="1" t="str">
        <f>VLOOKUP(BIN2DEC(RIGHT(HEX2BIN(MID(H635,6,1),4),1)&amp;LEFT(HEX2BIN(MID(H635,7,1),4),1)),Codes!$K$1:$L$5,2)</f>
        <v>L</v>
      </c>
      <c r="AD635" s="1" t="str">
        <f>VLOOKUP(BIN2DEC(RIGHT(HEX2BIN(MID(H635,7,1),4),3)&amp;LEFT(HEX2BIN(MID(H635,8,1),4),2)),Codes!$H$2:$I$33,2)</f>
        <v>Punch</v>
      </c>
      <c r="AE635" s="1" t="str">
        <f t="shared" si="278"/>
        <v>1</v>
      </c>
      <c r="AF635" s="1" t="str">
        <f t="shared" si="279"/>
        <v>1</v>
      </c>
      <c r="AH635" s="6">
        <f t="shared" si="280"/>
        <v>65</v>
      </c>
    </row>
    <row r="636" spans="1:34">
      <c r="A636" s="1" t="s">
        <v>4716</v>
      </c>
      <c r="B636" s="1" t="s">
        <v>74</v>
      </c>
      <c r="C636" s="6" t="s">
        <v>695</v>
      </c>
      <c r="D636" s="6" t="s">
        <v>2214</v>
      </c>
      <c r="E636" s="6" t="s">
        <v>824</v>
      </c>
      <c r="F636" s="6" t="s">
        <v>91</v>
      </c>
      <c r="G636" s="6" t="s">
        <v>743</v>
      </c>
      <c r="H636" s="6" t="s">
        <v>849</v>
      </c>
      <c r="J636" s="1" t="str">
        <f t="shared" si="264"/>
        <v>001011</v>
      </c>
      <c r="K636" s="1">
        <f t="shared" si="265"/>
        <v>2</v>
      </c>
      <c r="L636" s="6" t="str">
        <f t="shared" si="266"/>
        <v>00000</v>
      </c>
      <c r="M636" s="1">
        <f t="shared" si="267"/>
        <v>69</v>
      </c>
      <c r="N636" s="6" t="str">
        <f t="shared" si="268"/>
        <v>00</v>
      </c>
      <c r="O636" s="1">
        <f t="shared" si="269"/>
        <v>6</v>
      </c>
      <c r="P636" s="1">
        <f>IF(HEX2DEC(LEFT(E636,4))&gt;=32768,HEX2DEC(LEFT(E636,4))-65536,HEX2DEC(LEFT(E636,4)))/Codes!$N$2</f>
        <v>2</v>
      </c>
      <c r="Q636" s="1">
        <f>IF(HEX2DEC(RIGHT(E636,4))&gt;=32768,HEX2DEC(RIGHT(E636,4))-65536,HEX2DEC(RIGHT(E636,4)))/Codes!$N$2</f>
        <v>0</v>
      </c>
      <c r="R636" s="1">
        <f>IF(HEX2DEC(LEFT(F636,4))&gt;=32768,HEX2DEC(LEFT(F636,4))-65536,HEX2DEC(LEFT(F636,4)))/Codes!$N$2</f>
        <v>0</v>
      </c>
      <c r="S636" s="1">
        <f>IF(HEX2DEC(RIGHT(F636,4))&gt;=32768,HEX2DEC(RIGHT(F636,4))-65536,HEX2DEC(RIGHT(F636,4)))/Codes!$N$2</f>
        <v>0</v>
      </c>
      <c r="T636" s="18">
        <f t="shared" si="270"/>
        <v>361</v>
      </c>
      <c r="U636" s="1">
        <f t="shared" si="271"/>
        <v>70</v>
      </c>
      <c r="V636" s="1">
        <f t="shared" si="272"/>
        <v>0</v>
      </c>
      <c r="W636" s="1" t="str">
        <f t="shared" si="273"/>
        <v>101</v>
      </c>
      <c r="X636" s="1">
        <f t="shared" si="274"/>
        <v>3</v>
      </c>
      <c r="Y636" s="1">
        <f t="shared" si="275"/>
        <v>35</v>
      </c>
      <c r="Z636" s="1" t="str">
        <f>VLOOKUP(BIN2DEC(MID(HEX2BIN(MID(H636,3,2),8),2,5)),Codes!$E$1:$F$18,2)</f>
        <v>Flower</v>
      </c>
      <c r="AA636" s="6" t="str">
        <f t="shared" si="276"/>
        <v>0</v>
      </c>
      <c r="AB636" s="1">
        <f t="shared" si="277"/>
        <v>0</v>
      </c>
      <c r="AC636" s="1" t="str">
        <f>VLOOKUP(BIN2DEC(RIGHT(HEX2BIN(MID(H636,6,1),4),1)&amp;LEFT(HEX2BIN(MID(H636,7,1),4),1)),Codes!$K$1:$L$5,2)</f>
        <v>L</v>
      </c>
      <c r="AD636" s="1" t="str">
        <f>VLOOKUP(BIN2DEC(RIGHT(HEX2BIN(MID(H636,7,1),4),3)&amp;LEFT(HEX2BIN(MID(H636,8,1),4),2)),Codes!$H$2:$I$33,2)</f>
        <v>Punch</v>
      </c>
      <c r="AE636" s="1" t="str">
        <f t="shared" si="278"/>
        <v>1</v>
      </c>
      <c r="AF636" s="1" t="str">
        <f t="shared" si="279"/>
        <v>1</v>
      </c>
      <c r="AH636" s="6">
        <f t="shared" si="280"/>
        <v>65</v>
      </c>
    </row>
    <row r="637" spans="1:34">
      <c r="A637" s="1" t="s">
        <v>4912</v>
      </c>
      <c r="B637" s="1" t="s">
        <v>74</v>
      </c>
      <c r="C637" s="6" t="s">
        <v>1424</v>
      </c>
      <c r="D637" s="6" t="s">
        <v>4913</v>
      </c>
      <c r="E637" s="6" t="s">
        <v>448</v>
      </c>
      <c r="F637" s="6" t="s">
        <v>91</v>
      </c>
      <c r="G637" s="6" t="s">
        <v>557</v>
      </c>
      <c r="H637" s="6" t="s">
        <v>558</v>
      </c>
      <c r="J637" s="1" t="str">
        <f t="shared" si="264"/>
        <v>001011</v>
      </c>
      <c r="K637" s="1">
        <f t="shared" si="265"/>
        <v>3</v>
      </c>
      <c r="L637" s="6" t="str">
        <f t="shared" si="266"/>
        <v>00000</v>
      </c>
      <c r="M637" s="1">
        <f t="shared" si="267"/>
        <v>60</v>
      </c>
      <c r="N637" s="6" t="str">
        <f t="shared" si="268"/>
        <v>00</v>
      </c>
      <c r="O637" s="1">
        <f t="shared" si="269"/>
        <v>7</v>
      </c>
      <c r="P637" s="1">
        <f>IF(HEX2DEC(LEFT(E637,4))&gt;=32768,HEX2DEC(LEFT(E637,4))-65536,HEX2DEC(LEFT(E637,4)))/Codes!$N$2</f>
        <v>6.4</v>
      </c>
      <c r="Q637" s="1">
        <f>IF(HEX2DEC(RIGHT(E637,4))&gt;=32768,HEX2DEC(RIGHT(E637,4))-65536,HEX2DEC(RIGHT(E637,4)))/Codes!$N$2</f>
        <v>0</v>
      </c>
      <c r="R637" s="1">
        <f>IF(HEX2DEC(LEFT(F637,4))&gt;=32768,HEX2DEC(LEFT(F637,4))-65536,HEX2DEC(LEFT(F637,4)))/Codes!$N$2</f>
        <v>0</v>
      </c>
      <c r="S637" s="1">
        <f>IF(HEX2DEC(RIGHT(F637,4))&gt;=32768,HEX2DEC(RIGHT(F637,4))-65536,HEX2DEC(RIGHT(F637,4)))/Codes!$N$2</f>
        <v>0</v>
      </c>
      <c r="T637" s="18">
        <f t="shared" si="270"/>
        <v>361</v>
      </c>
      <c r="U637" s="1">
        <f t="shared" si="271"/>
        <v>100</v>
      </c>
      <c r="V637" s="1">
        <f t="shared" si="272"/>
        <v>0</v>
      </c>
      <c r="W637" s="1" t="str">
        <f t="shared" si="273"/>
        <v>101</v>
      </c>
      <c r="X637" s="1">
        <f t="shared" si="274"/>
        <v>3</v>
      </c>
      <c r="Y637" s="1">
        <f t="shared" si="275"/>
        <v>10</v>
      </c>
      <c r="Z637" s="1" t="str">
        <f>VLOOKUP(BIN2DEC(MID(HEX2BIN(MID(H637,3,2),8),2,5)),Codes!$E$1:$F$18,2)</f>
        <v>Slash</v>
      </c>
      <c r="AA637" s="6" t="str">
        <f t="shared" si="276"/>
        <v>0</v>
      </c>
      <c r="AB637" s="1">
        <f t="shared" si="277"/>
        <v>2</v>
      </c>
      <c r="AC637" s="1" t="str">
        <f>VLOOKUP(BIN2DEC(RIGHT(HEX2BIN(MID(H637,6,1),4),1)&amp;LEFT(HEX2BIN(MID(H637,7,1),4),1)),Codes!$K$1:$L$5,2)</f>
        <v>M</v>
      </c>
      <c r="AD637" s="1" t="str">
        <f>VLOOKUP(BIN2DEC(RIGHT(HEX2BIN(MID(H637,7,1),4),3)&amp;LEFT(HEX2BIN(MID(H637,8,1),4),2)),Codes!$H$2:$I$33,2)</f>
        <v>Slash</v>
      </c>
      <c r="AE637" s="1" t="str">
        <f t="shared" si="278"/>
        <v>1</v>
      </c>
      <c r="AF637" s="1" t="str">
        <f t="shared" si="279"/>
        <v>1</v>
      </c>
      <c r="AH637" s="6">
        <f t="shared" si="280"/>
        <v>35</v>
      </c>
    </row>
    <row r="638" spans="1:34">
      <c r="A638" s="1" t="s">
        <v>4914</v>
      </c>
      <c r="B638" s="1" t="s">
        <v>74</v>
      </c>
      <c r="C638" s="6" t="s">
        <v>1425</v>
      </c>
      <c r="D638" s="6" t="s">
        <v>4915</v>
      </c>
      <c r="E638" s="6" t="s">
        <v>448</v>
      </c>
      <c r="F638" s="6" t="s">
        <v>91</v>
      </c>
      <c r="G638" s="6" t="s">
        <v>557</v>
      </c>
      <c r="H638" s="6" t="s">
        <v>561</v>
      </c>
      <c r="J638" s="1" t="str">
        <f t="shared" si="264"/>
        <v>001011</v>
      </c>
      <c r="K638" s="1">
        <f t="shared" si="265"/>
        <v>3</v>
      </c>
      <c r="L638" s="6" t="str">
        <f t="shared" si="266"/>
        <v>00000</v>
      </c>
      <c r="M638" s="1">
        <f t="shared" si="267"/>
        <v>60</v>
      </c>
      <c r="N638" s="6" t="str">
        <f t="shared" si="268"/>
        <v>00</v>
      </c>
      <c r="O638" s="1">
        <f t="shared" si="269"/>
        <v>11</v>
      </c>
      <c r="P638" s="1">
        <f>IF(HEX2DEC(LEFT(E638,4))&gt;=32768,HEX2DEC(LEFT(E638,4))-65536,HEX2DEC(LEFT(E638,4)))/Codes!$N$2</f>
        <v>6.4</v>
      </c>
      <c r="Q638" s="1">
        <f>IF(HEX2DEC(RIGHT(E638,4))&gt;=32768,HEX2DEC(RIGHT(E638,4))-65536,HEX2DEC(RIGHT(E638,4)))/Codes!$N$2</f>
        <v>0</v>
      </c>
      <c r="R638" s="1">
        <f>IF(HEX2DEC(LEFT(F638,4))&gt;=32768,HEX2DEC(LEFT(F638,4))-65536,HEX2DEC(LEFT(F638,4)))/Codes!$N$2</f>
        <v>0</v>
      </c>
      <c r="S638" s="1">
        <f>IF(HEX2DEC(RIGHT(F638,4))&gt;=32768,HEX2DEC(RIGHT(F638,4))-65536,HEX2DEC(RIGHT(F638,4)))/Codes!$N$2</f>
        <v>0</v>
      </c>
      <c r="T638" s="18">
        <f t="shared" si="270"/>
        <v>361</v>
      </c>
      <c r="U638" s="1">
        <f t="shared" si="271"/>
        <v>100</v>
      </c>
      <c r="V638" s="1">
        <f t="shared" si="272"/>
        <v>0</v>
      </c>
      <c r="W638" s="1" t="str">
        <f t="shared" si="273"/>
        <v>101</v>
      </c>
      <c r="X638" s="1">
        <f t="shared" si="274"/>
        <v>3</v>
      </c>
      <c r="Y638" s="1">
        <f t="shared" si="275"/>
        <v>15</v>
      </c>
      <c r="Z638" s="1" t="str">
        <f>VLOOKUP(BIN2DEC(MID(HEX2BIN(MID(H638,3,2),8),2,5)),Codes!$E$1:$F$18,2)</f>
        <v>Slash</v>
      </c>
      <c r="AA638" s="6" t="str">
        <f t="shared" si="276"/>
        <v>0</v>
      </c>
      <c r="AB638" s="1">
        <f t="shared" si="277"/>
        <v>4</v>
      </c>
      <c r="AC638" s="1" t="str">
        <f>VLOOKUP(BIN2DEC(RIGHT(HEX2BIN(MID(H638,6,1),4),1)&amp;LEFT(HEX2BIN(MID(H638,7,1),4),1)),Codes!$K$1:$L$5,2)</f>
        <v>L</v>
      </c>
      <c r="AD638" s="1" t="str">
        <f>VLOOKUP(BIN2DEC(RIGHT(HEX2BIN(MID(H638,7,1),4),3)&amp;LEFT(HEX2BIN(MID(H638,8,1),4),2)),Codes!$H$2:$I$33,2)</f>
        <v>Slash</v>
      </c>
      <c r="AE638" s="1" t="str">
        <f t="shared" si="278"/>
        <v>1</v>
      </c>
      <c r="AF638" s="1" t="str">
        <f t="shared" si="279"/>
        <v>1</v>
      </c>
      <c r="AH638" s="6">
        <f t="shared" si="280"/>
        <v>67</v>
      </c>
    </row>
    <row r="639" spans="1:34">
      <c r="A639" s="1" t="s">
        <v>4916</v>
      </c>
      <c r="B639" s="1" t="s">
        <v>74</v>
      </c>
      <c r="C639" s="6" t="s">
        <v>1426</v>
      </c>
      <c r="D639" s="6" t="s">
        <v>4917</v>
      </c>
      <c r="E639" s="6" t="s">
        <v>448</v>
      </c>
      <c r="F639" s="6" t="s">
        <v>91</v>
      </c>
      <c r="G639" s="6" t="s">
        <v>557</v>
      </c>
      <c r="H639" s="6" t="s">
        <v>736</v>
      </c>
      <c r="J639" s="1" t="str">
        <f t="shared" si="264"/>
        <v>001011</v>
      </c>
      <c r="K639" s="1">
        <f t="shared" si="265"/>
        <v>3</v>
      </c>
      <c r="L639" s="6" t="str">
        <f t="shared" si="266"/>
        <v>00000</v>
      </c>
      <c r="M639" s="1">
        <f t="shared" si="267"/>
        <v>60</v>
      </c>
      <c r="N639" s="6" t="str">
        <f t="shared" si="268"/>
        <v>00</v>
      </c>
      <c r="O639" s="1">
        <f t="shared" si="269"/>
        <v>15</v>
      </c>
      <c r="P639" s="1">
        <f>IF(HEX2DEC(LEFT(E639,4))&gt;=32768,HEX2DEC(LEFT(E639,4))-65536,HEX2DEC(LEFT(E639,4)))/Codes!$N$2</f>
        <v>6.4</v>
      </c>
      <c r="Q639" s="1">
        <f>IF(HEX2DEC(RIGHT(E639,4))&gt;=32768,HEX2DEC(RIGHT(E639,4))-65536,HEX2DEC(RIGHT(E639,4)))/Codes!$N$2</f>
        <v>0</v>
      </c>
      <c r="R639" s="1">
        <f>IF(HEX2DEC(LEFT(F639,4))&gt;=32768,HEX2DEC(LEFT(F639,4))-65536,HEX2DEC(LEFT(F639,4)))/Codes!$N$2</f>
        <v>0</v>
      </c>
      <c r="S639" s="1">
        <f>IF(HEX2DEC(RIGHT(F639,4))&gt;=32768,HEX2DEC(RIGHT(F639,4))-65536,HEX2DEC(RIGHT(F639,4)))/Codes!$N$2</f>
        <v>0</v>
      </c>
      <c r="T639" s="18">
        <f t="shared" si="270"/>
        <v>361</v>
      </c>
      <c r="U639" s="1">
        <f t="shared" si="271"/>
        <v>100</v>
      </c>
      <c r="V639" s="1">
        <f t="shared" si="272"/>
        <v>0</v>
      </c>
      <c r="W639" s="1" t="str">
        <f t="shared" si="273"/>
        <v>101</v>
      </c>
      <c r="X639" s="1">
        <f t="shared" si="274"/>
        <v>3</v>
      </c>
      <c r="Y639" s="1">
        <f t="shared" si="275"/>
        <v>28</v>
      </c>
      <c r="Z639" s="1" t="str">
        <f>VLOOKUP(BIN2DEC(MID(HEX2BIN(MID(H639,3,2),8),2,5)),Codes!$E$1:$F$18,2)</f>
        <v>Slash</v>
      </c>
      <c r="AA639" s="6" t="str">
        <f t="shared" si="276"/>
        <v>0</v>
      </c>
      <c r="AB639" s="1">
        <f t="shared" si="277"/>
        <v>6</v>
      </c>
      <c r="AC639" s="1" t="str">
        <f>VLOOKUP(BIN2DEC(RIGHT(HEX2BIN(MID(H639,6,1),4),1)&amp;LEFT(HEX2BIN(MID(H639,7,1),4),1)),Codes!$K$1:$L$5,2)</f>
        <v>L</v>
      </c>
      <c r="AD639" s="1" t="str">
        <f>VLOOKUP(BIN2DEC(RIGHT(HEX2BIN(MID(H639,7,1),4),3)&amp;LEFT(HEX2BIN(MID(H639,8,1),4),2)),Codes!$H$2:$I$33,2)</f>
        <v>Slash</v>
      </c>
      <c r="AE639" s="1" t="str">
        <f t="shared" si="278"/>
        <v>1</v>
      </c>
      <c r="AF639" s="1" t="str">
        <f t="shared" si="279"/>
        <v>1</v>
      </c>
      <c r="AH639" s="6">
        <f t="shared" si="280"/>
        <v>67</v>
      </c>
    </row>
    <row r="640" spans="1:34">
      <c r="A640" s="1" t="s">
        <v>4918</v>
      </c>
      <c r="B640" s="1" t="s">
        <v>74</v>
      </c>
      <c r="C640" s="6" t="s">
        <v>1427</v>
      </c>
      <c r="D640" s="6" t="s">
        <v>4919</v>
      </c>
      <c r="E640" s="6" t="s">
        <v>448</v>
      </c>
      <c r="F640" s="6" t="s">
        <v>91</v>
      </c>
      <c r="G640" s="6" t="s">
        <v>557</v>
      </c>
      <c r="H640" s="6" t="s">
        <v>584</v>
      </c>
      <c r="J640" s="1" t="str">
        <f t="shared" si="264"/>
        <v>001011</v>
      </c>
      <c r="K640" s="1">
        <f t="shared" si="265"/>
        <v>3</v>
      </c>
      <c r="L640" s="6" t="str">
        <f t="shared" si="266"/>
        <v>00000</v>
      </c>
      <c r="M640" s="1">
        <f t="shared" si="267"/>
        <v>60</v>
      </c>
      <c r="N640" s="6" t="str">
        <f t="shared" si="268"/>
        <v>00</v>
      </c>
      <c r="O640" s="1">
        <f t="shared" si="269"/>
        <v>10</v>
      </c>
      <c r="P640" s="1">
        <f>IF(HEX2DEC(LEFT(E640,4))&gt;=32768,HEX2DEC(LEFT(E640,4))-65536,HEX2DEC(LEFT(E640,4)))/Codes!$N$2</f>
        <v>6.4</v>
      </c>
      <c r="Q640" s="1">
        <f>IF(HEX2DEC(RIGHT(E640,4))&gt;=32768,HEX2DEC(RIGHT(E640,4))-65536,HEX2DEC(RIGHT(E640,4)))/Codes!$N$2</f>
        <v>0</v>
      </c>
      <c r="R640" s="1">
        <f>IF(HEX2DEC(LEFT(F640,4))&gt;=32768,HEX2DEC(LEFT(F640,4))-65536,HEX2DEC(LEFT(F640,4)))/Codes!$N$2</f>
        <v>0</v>
      </c>
      <c r="S640" s="1">
        <f>IF(HEX2DEC(RIGHT(F640,4))&gt;=32768,HEX2DEC(RIGHT(F640,4))-65536,HEX2DEC(RIGHT(F640,4)))/Codes!$N$2</f>
        <v>0</v>
      </c>
      <c r="T640" s="18">
        <f t="shared" si="270"/>
        <v>361</v>
      </c>
      <c r="U640" s="1">
        <f t="shared" si="271"/>
        <v>100</v>
      </c>
      <c r="V640" s="1">
        <f t="shared" si="272"/>
        <v>0</v>
      </c>
      <c r="W640" s="1" t="str">
        <f t="shared" si="273"/>
        <v>101</v>
      </c>
      <c r="X640" s="1">
        <f t="shared" si="274"/>
        <v>3</v>
      </c>
      <c r="Y640" s="1">
        <f t="shared" si="275"/>
        <v>8</v>
      </c>
      <c r="Z640" s="1" t="str">
        <f>VLOOKUP(BIN2DEC(MID(HEX2BIN(MID(H640,3,2),8),2,5)),Codes!$E$1:$F$18,2)</f>
        <v>Slash</v>
      </c>
      <c r="AA640" s="6" t="str">
        <f t="shared" si="276"/>
        <v>0</v>
      </c>
      <c r="AB640" s="1">
        <f t="shared" si="277"/>
        <v>0</v>
      </c>
      <c r="AC640" s="1" t="str">
        <f>VLOOKUP(BIN2DEC(RIGHT(HEX2BIN(MID(H640,6,1),4),1)&amp;LEFT(HEX2BIN(MID(H640,7,1),4),1)),Codes!$K$1:$L$5,2)</f>
        <v>M</v>
      </c>
      <c r="AD640" s="1" t="str">
        <f>VLOOKUP(BIN2DEC(RIGHT(HEX2BIN(MID(H640,7,1),4),3)&amp;LEFT(HEX2BIN(MID(H640,8,1),4),2)),Codes!$H$2:$I$33,2)</f>
        <v>Slash</v>
      </c>
      <c r="AE640" s="1" t="str">
        <f t="shared" si="278"/>
        <v>1</v>
      </c>
      <c r="AF640" s="1" t="str">
        <f t="shared" si="279"/>
        <v>1</v>
      </c>
      <c r="AH640" s="6">
        <f t="shared" si="280"/>
        <v>35</v>
      </c>
    </row>
    <row r="641" spans="1:34">
      <c r="A641" s="1" t="s">
        <v>4920</v>
      </c>
      <c r="B641" s="1" t="s">
        <v>74</v>
      </c>
      <c r="C641" s="6" t="s">
        <v>1428</v>
      </c>
      <c r="D641" s="6" t="s">
        <v>4921</v>
      </c>
      <c r="E641" s="6" t="s">
        <v>448</v>
      </c>
      <c r="F641" s="6" t="s">
        <v>91</v>
      </c>
      <c r="G641" s="6" t="s">
        <v>557</v>
      </c>
      <c r="H641" s="6" t="s">
        <v>750</v>
      </c>
      <c r="J641" s="1" t="str">
        <f t="shared" si="264"/>
        <v>001011</v>
      </c>
      <c r="K641" s="1">
        <f t="shared" si="265"/>
        <v>3</v>
      </c>
      <c r="L641" s="6" t="str">
        <f t="shared" si="266"/>
        <v>00000</v>
      </c>
      <c r="M641" s="1">
        <f t="shared" si="267"/>
        <v>60</v>
      </c>
      <c r="N641" s="6" t="str">
        <f t="shared" si="268"/>
        <v>00</v>
      </c>
      <c r="O641" s="1">
        <f t="shared" si="269"/>
        <v>6</v>
      </c>
      <c r="P641" s="1">
        <f>IF(HEX2DEC(LEFT(E641,4))&gt;=32768,HEX2DEC(LEFT(E641,4))-65536,HEX2DEC(LEFT(E641,4)))/Codes!$N$2</f>
        <v>6.4</v>
      </c>
      <c r="Q641" s="1">
        <f>IF(HEX2DEC(RIGHT(E641,4))&gt;=32768,HEX2DEC(RIGHT(E641,4))-65536,HEX2DEC(RIGHT(E641,4)))/Codes!$N$2</f>
        <v>0</v>
      </c>
      <c r="R641" s="1">
        <f>IF(HEX2DEC(LEFT(F641,4))&gt;=32768,HEX2DEC(LEFT(F641,4))-65536,HEX2DEC(LEFT(F641,4)))/Codes!$N$2</f>
        <v>0</v>
      </c>
      <c r="S641" s="1">
        <f>IF(HEX2DEC(RIGHT(F641,4))&gt;=32768,HEX2DEC(RIGHT(F641,4))-65536,HEX2DEC(RIGHT(F641,4)))/Codes!$N$2</f>
        <v>0</v>
      </c>
      <c r="T641" s="18">
        <f t="shared" si="270"/>
        <v>361</v>
      </c>
      <c r="U641" s="1">
        <f t="shared" si="271"/>
        <v>100</v>
      </c>
      <c r="V641" s="1">
        <f t="shared" si="272"/>
        <v>0</v>
      </c>
      <c r="W641" s="1" t="str">
        <f t="shared" si="273"/>
        <v>101</v>
      </c>
      <c r="X641" s="1">
        <f t="shared" si="274"/>
        <v>3</v>
      </c>
      <c r="Y641" s="1">
        <f t="shared" si="275"/>
        <v>5</v>
      </c>
      <c r="Z641" s="1" t="str">
        <f>VLOOKUP(BIN2DEC(MID(HEX2BIN(MID(H641,3,2),8),2,5)),Codes!$E$1:$F$18,2)</f>
        <v>Normal</v>
      </c>
      <c r="AA641" s="6" t="str">
        <f t="shared" si="276"/>
        <v>0</v>
      </c>
      <c r="AB641" s="1">
        <f t="shared" si="277"/>
        <v>2</v>
      </c>
      <c r="AC641" s="1" t="str">
        <f>VLOOKUP(BIN2DEC(RIGHT(HEX2BIN(MID(H641,6,1),4),1)&amp;LEFT(HEX2BIN(MID(H641,7,1),4),1)),Codes!$K$1:$L$5,2)</f>
        <v>S</v>
      </c>
      <c r="AD641" s="1" t="str">
        <f>VLOOKUP(BIN2DEC(RIGHT(HEX2BIN(MID(H641,7,1),4),3)&amp;LEFT(HEX2BIN(MID(H641,8,1),4),2)),Codes!$H$2:$I$33,2)</f>
        <v>Bat</v>
      </c>
      <c r="AE641" s="1" t="str">
        <f t="shared" si="278"/>
        <v>1</v>
      </c>
      <c r="AF641" s="1" t="str">
        <f t="shared" si="279"/>
        <v>1</v>
      </c>
      <c r="AH641" s="6">
        <f t="shared" si="280"/>
        <v>5</v>
      </c>
    </row>
    <row r="642" spans="1:34">
      <c r="A642" s="1" t="s">
        <v>4922</v>
      </c>
      <c r="B642" s="1" t="s">
        <v>74</v>
      </c>
      <c r="C642" s="6" t="s">
        <v>1429</v>
      </c>
      <c r="D642" s="6" t="s">
        <v>4919</v>
      </c>
      <c r="E642" s="6" t="s">
        <v>448</v>
      </c>
      <c r="F642" s="6" t="s">
        <v>91</v>
      </c>
      <c r="G642" s="6" t="s">
        <v>557</v>
      </c>
      <c r="H642" s="6" t="s">
        <v>586</v>
      </c>
      <c r="J642" s="1" t="str">
        <f t="shared" si="264"/>
        <v>001011</v>
      </c>
      <c r="K642" s="1">
        <f t="shared" si="265"/>
        <v>3</v>
      </c>
      <c r="L642" s="6" t="str">
        <f t="shared" si="266"/>
        <v>00000</v>
      </c>
      <c r="M642" s="1">
        <f t="shared" si="267"/>
        <v>60</v>
      </c>
      <c r="N642" s="6" t="str">
        <f t="shared" si="268"/>
        <v>00</v>
      </c>
      <c r="O642" s="1">
        <f t="shared" si="269"/>
        <v>10</v>
      </c>
      <c r="P642" s="1">
        <f>IF(HEX2DEC(LEFT(E642,4))&gt;=32768,HEX2DEC(LEFT(E642,4))-65536,HEX2DEC(LEFT(E642,4)))/Codes!$N$2</f>
        <v>6.4</v>
      </c>
      <c r="Q642" s="1">
        <f>IF(HEX2DEC(RIGHT(E642,4))&gt;=32768,HEX2DEC(RIGHT(E642,4))-65536,HEX2DEC(RIGHT(E642,4)))/Codes!$N$2</f>
        <v>0</v>
      </c>
      <c r="R642" s="1">
        <f>IF(HEX2DEC(LEFT(F642,4))&gt;=32768,HEX2DEC(LEFT(F642,4))-65536,HEX2DEC(LEFT(F642,4)))/Codes!$N$2</f>
        <v>0</v>
      </c>
      <c r="S642" s="1">
        <f>IF(HEX2DEC(RIGHT(F642,4))&gt;=32768,HEX2DEC(RIGHT(F642,4))-65536,HEX2DEC(RIGHT(F642,4)))/Codes!$N$2</f>
        <v>0</v>
      </c>
      <c r="T642" s="18">
        <f t="shared" si="270"/>
        <v>361</v>
      </c>
      <c r="U642" s="1">
        <f t="shared" si="271"/>
        <v>100</v>
      </c>
      <c r="V642" s="1">
        <f t="shared" si="272"/>
        <v>0</v>
      </c>
      <c r="W642" s="1" t="str">
        <f t="shared" si="273"/>
        <v>101</v>
      </c>
      <c r="X642" s="1">
        <f t="shared" si="274"/>
        <v>3</v>
      </c>
      <c r="Y642" s="1">
        <f t="shared" si="275"/>
        <v>8</v>
      </c>
      <c r="Z642" s="1" t="str">
        <f>VLOOKUP(BIN2DEC(MID(HEX2BIN(MID(H642,3,2),8),2,5)),Codes!$E$1:$F$18,2)</f>
        <v>Normal</v>
      </c>
      <c r="AA642" s="6" t="str">
        <f t="shared" si="276"/>
        <v>0</v>
      </c>
      <c r="AB642" s="1">
        <f t="shared" si="277"/>
        <v>4</v>
      </c>
      <c r="AC642" s="1" t="str">
        <f>VLOOKUP(BIN2DEC(RIGHT(HEX2BIN(MID(H642,6,1),4),1)&amp;LEFT(HEX2BIN(MID(H642,7,1),4),1)),Codes!$K$1:$L$5,2)</f>
        <v>M</v>
      </c>
      <c r="AD642" s="1" t="str">
        <f>VLOOKUP(BIN2DEC(RIGHT(HEX2BIN(MID(H642,7,1),4),3)&amp;LEFT(HEX2BIN(MID(H642,8,1),4),2)),Codes!$H$2:$I$33,2)</f>
        <v>Bat</v>
      </c>
      <c r="AE642" s="1" t="str">
        <f t="shared" si="278"/>
        <v>1</v>
      </c>
      <c r="AF642" s="1" t="str">
        <f t="shared" si="279"/>
        <v>1</v>
      </c>
      <c r="AH642" s="6">
        <f t="shared" si="280"/>
        <v>37</v>
      </c>
    </row>
    <row r="643" spans="1:34">
      <c r="A643" s="1" t="s">
        <v>4923</v>
      </c>
      <c r="B643" s="1" t="s">
        <v>74</v>
      </c>
      <c r="C643" s="6" t="s">
        <v>1430</v>
      </c>
      <c r="D643" s="6" t="s">
        <v>4924</v>
      </c>
      <c r="E643" s="6" t="s">
        <v>448</v>
      </c>
      <c r="F643" s="6" t="s">
        <v>91</v>
      </c>
      <c r="G643" s="6" t="s">
        <v>557</v>
      </c>
      <c r="H643" s="6" t="s">
        <v>1415</v>
      </c>
      <c r="J643" s="1" t="str">
        <f t="shared" si="264"/>
        <v>001011</v>
      </c>
      <c r="K643" s="1">
        <f t="shared" si="265"/>
        <v>3</v>
      </c>
      <c r="L643" s="6" t="str">
        <f t="shared" si="266"/>
        <v>00000</v>
      </c>
      <c r="M643" s="1">
        <f t="shared" si="267"/>
        <v>60</v>
      </c>
      <c r="N643" s="6" t="str">
        <f t="shared" si="268"/>
        <v>00</v>
      </c>
      <c r="O643" s="1">
        <f t="shared" si="269"/>
        <v>8</v>
      </c>
      <c r="P643" s="1">
        <f>IF(HEX2DEC(LEFT(E643,4))&gt;=32768,HEX2DEC(LEFT(E643,4))-65536,HEX2DEC(LEFT(E643,4)))/Codes!$N$2</f>
        <v>6.4</v>
      </c>
      <c r="Q643" s="1">
        <f>IF(HEX2DEC(RIGHT(E643,4))&gt;=32768,HEX2DEC(RIGHT(E643,4))-65536,HEX2DEC(RIGHT(E643,4)))/Codes!$N$2</f>
        <v>0</v>
      </c>
      <c r="R643" s="1">
        <f>IF(HEX2DEC(LEFT(F643,4))&gt;=32768,HEX2DEC(LEFT(F643,4))-65536,HEX2DEC(LEFT(F643,4)))/Codes!$N$2</f>
        <v>0</v>
      </c>
      <c r="S643" s="1">
        <f>IF(HEX2DEC(RIGHT(F643,4))&gt;=32768,HEX2DEC(RIGHT(F643,4))-65536,HEX2DEC(RIGHT(F643,4)))/Codes!$N$2</f>
        <v>0</v>
      </c>
      <c r="T643" s="18">
        <f t="shared" si="270"/>
        <v>361</v>
      </c>
      <c r="U643" s="1">
        <f t="shared" si="271"/>
        <v>100</v>
      </c>
      <c r="V643" s="1">
        <f t="shared" si="272"/>
        <v>0</v>
      </c>
      <c r="W643" s="1" t="str">
        <f t="shared" si="273"/>
        <v>101</v>
      </c>
      <c r="X643" s="1">
        <f t="shared" si="274"/>
        <v>3</v>
      </c>
      <c r="Y643" s="1">
        <f t="shared" si="275"/>
        <v>300</v>
      </c>
      <c r="Z643" s="1" t="str">
        <f>VLOOKUP(BIN2DEC(MID(HEX2BIN(MID(H643,3,2),8),2,5)),Codes!$E$1:$F$18,2)</f>
        <v>Normal</v>
      </c>
      <c r="AA643" s="6" t="str">
        <f t="shared" si="276"/>
        <v>0</v>
      </c>
      <c r="AB643" s="1">
        <f t="shared" si="277"/>
        <v>4</v>
      </c>
      <c r="AC643" s="1" t="str">
        <f>VLOOKUP(BIN2DEC(RIGHT(HEX2BIN(MID(H643,6,1),4),1)&amp;LEFT(HEX2BIN(MID(H643,7,1),4),1)),Codes!$K$1:$L$5,2)</f>
        <v>M</v>
      </c>
      <c r="AD643" s="1" t="str">
        <f>VLOOKUP(BIN2DEC(RIGHT(HEX2BIN(MID(H643,7,1),4),3)&amp;LEFT(HEX2BIN(MID(H643,8,1),4),2)),Codes!$H$2:$I$33,2)</f>
        <v>Bat</v>
      </c>
      <c r="AE643" s="1" t="str">
        <f t="shared" si="278"/>
        <v>1</v>
      </c>
      <c r="AF643" s="1" t="str">
        <f t="shared" si="279"/>
        <v>1</v>
      </c>
      <c r="AH643" s="6">
        <f t="shared" si="280"/>
        <v>37</v>
      </c>
    </row>
    <row r="644" spans="1:34">
      <c r="A644" s="1" t="s">
        <v>4925</v>
      </c>
      <c r="B644" s="1" t="s">
        <v>74</v>
      </c>
      <c r="C644" s="6" t="s">
        <v>1431</v>
      </c>
      <c r="D644" s="6" t="s">
        <v>4919</v>
      </c>
      <c r="E644" s="6" t="s">
        <v>448</v>
      </c>
      <c r="F644" s="6" t="s">
        <v>91</v>
      </c>
      <c r="G644" s="6" t="s">
        <v>557</v>
      </c>
      <c r="H644" s="6" t="s">
        <v>586</v>
      </c>
      <c r="J644" s="1" t="str">
        <f t="shared" si="264"/>
        <v>001011</v>
      </c>
      <c r="K644" s="1">
        <f t="shared" si="265"/>
        <v>3</v>
      </c>
      <c r="L644" s="6" t="str">
        <f t="shared" si="266"/>
        <v>00000</v>
      </c>
      <c r="M644" s="1">
        <f t="shared" si="267"/>
        <v>60</v>
      </c>
      <c r="N644" s="6" t="str">
        <f t="shared" si="268"/>
        <v>00</v>
      </c>
      <c r="O644" s="1">
        <f t="shared" si="269"/>
        <v>10</v>
      </c>
      <c r="P644" s="1">
        <f>IF(HEX2DEC(LEFT(E644,4))&gt;=32768,HEX2DEC(LEFT(E644,4))-65536,HEX2DEC(LEFT(E644,4)))/Codes!$N$2</f>
        <v>6.4</v>
      </c>
      <c r="Q644" s="1">
        <f>IF(HEX2DEC(RIGHT(E644,4))&gt;=32768,HEX2DEC(RIGHT(E644,4))-65536,HEX2DEC(RIGHT(E644,4)))/Codes!$N$2</f>
        <v>0</v>
      </c>
      <c r="R644" s="1">
        <f>IF(HEX2DEC(LEFT(F644,4))&gt;=32768,HEX2DEC(LEFT(F644,4))-65536,HEX2DEC(LEFT(F644,4)))/Codes!$N$2</f>
        <v>0</v>
      </c>
      <c r="S644" s="1">
        <f>IF(HEX2DEC(RIGHT(F644,4))&gt;=32768,HEX2DEC(RIGHT(F644,4))-65536,HEX2DEC(RIGHT(F644,4)))/Codes!$N$2</f>
        <v>0</v>
      </c>
      <c r="T644" s="18">
        <f t="shared" si="270"/>
        <v>361</v>
      </c>
      <c r="U644" s="1">
        <f t="shared" si="271"/>
        <v>100</v>
      </c>
      <c r="V644" s="1">
        <f t="shared" si="272"/>
        <v>0</v>
      </c>
      <c r="W644" s="1" t="str">
        <f t="shared" si="273"/>
        <v>101</v>
      </c>
      <c r="X644" s="1">
        <f t="shared" si="274"/>
        <v>3</v>
      </c>
      <c r="Y644" s="1">
        <f t="shared" si="275"/>
        <v>8</v>
      </c>
      <c r="Z644" s="1" t="str">
        <f>VLOOKUP(BIN2DEC(MID(HEX2BIN(MID(H644,3,2),8),2,5)),Codes!$E$1:$F$18,2)</f>
        <v>Normal</v>
      </c>
      <c r="AA644" s="6" t="str">
        <f t="shared" si="276"/>
        <v>0</v>
      </c>
      <c r="AB644" s="1">
        <f t="shared" si="277"/>
        <v>4</v>
      </c>
      <c r="AC644" s="1" t="str">
        <f>VLOOKUP(BIN2DEC(RIGHT(HEX2BIN(MID(H644,6,1),4),1)&amp;LEFT(HEX2BIN(MID(H644,7,1),4),1)),Codes!$K$1:$L$5,2)</f>
        <v>M</v>
      </c>
      <c r="AD644" s="1" t="str">
        <f>VLOOKUP(BIN2DEC(RIGHT(HEX2BIN(MID(H644,7,1),4),3)&amp;LEFT(HEX2BIN(MID(H644,8,1),4),2)),Codes!$H$2:$I$33,2)</f>
        <v>Bat</v>
      </c>
      <c r="AE644" s="1" t="str">
        <f t="shared" si="278"/>
        <v>1</v>
      </c>
      <c r="AF644" s="1" t="str">
        <f t="shared" si="279"/>
        <v>1</v>
      </c>
      <c r="AH644" s="6">
        <f t="shared" si="280"/>
        <v>37</v>
      </c>
    </row>
    <row r="645" spans="1:34">
      <c r="A645" s="1" t="s">
        <v>4926</v>
      </c>
      <c r="B645" s="1" t="s">
        <v>74</v>
      </c>
      <c r="C645" s="6" t="s">
        <v>1870</v>
      </c>
      <c r="D645" s="6" t="s">
        <v>4921</v>
      </c>
      <c r="E645" s="6" t="s">
        <v>448</v>
      </c>
      <c r="F645" s="6" t="s">
        <v>91</v>
      </c>
      <c r="G645" s="6" t="s">
        <v>629</v>
      </c>
      <c r="H645" s="6" t="s">
        <v>630</v>
      </c>
      <c r="J645" s="1" t="str">
        <f t="shared" si="264"/>
        <v>001011</v>
      </c>
      <c r="K645" s="1">
        <f t="shared" si="265"/>
        <v>3</v>
      </c>
      <c r="L645" s="6" t="str">
        <f t="shared" si="266"/>
        <v>00000</v>
      </c>
      <c r="M645" s="1">
        <f t="shared" si="267"/>
        <v>60</v>
      </c>
      <c r="N645" s="6" t="str">
        <f t="shared" si="268"/>
        <v>00</v>
      </c>
      <c r="O645" s="1">
        <f t="shared" si="269"/>
        <v>6</v>
      </c>
      <c r="P645" s="1">
        <f>IF(HEX2DEC(LEFT(E645,4))&gt;=32768,HEX2DEC(LEFT(E645,4))-65536,HEX2DEC(LEFT(E645,4)))/Codes!$N$2</f>
        <v>6.4</v>
      </c>
      <c r="Q645" s="1">
        <f>IF(HEX2DEC(RIGHT(E645,4))&gt;=32768,HEX2DEC(RIGHT(E645,4))-65536,HEX2DEC(RIGHT(E645,4)))/Codes!$N$2</f>
        <v>0</v>
      </c>
      <c r="R645" s="1">
        <f>IF(HEX2DEC(LEFT(F645,4))&gt;=32768,HEX2DEC(LEFT(F645,4))-65536,HEX2DEC(LEFT(F645,4)))/Codes!$N$2</f>
        <v>0</v>
      </c>
      <c r="S645" s="1">
        <f>IF(HEX2DEC(RIGHT(F645,4))&gt;=32768,HEX2DEC(RIGHT(F645,4))-65536,HEX2DEC(RIGHT(F645,4)))/Codes!$N$2</f>
        <v>0</v>
      </c>
      <c r="T645" s="18">
        <f t="shared" si="270"/>
        <v>60</v>
      </c>
      <c r="U645" s="1">
        <f t="shared" si="271"/>
        <v>100</v>
      </c>
      <c r="V645" s="1">
        <f t="shared" si="272"/>
        <v>0</v>
      </c>
      <c r="W645" s="1" t="str">
        <f t="shared" si="273"/>
        <v>101</v>
      </c>
      <c r="X645" s="1">
        <f t="shared" si="274"/>
        <v>3</v>
      </c>
      <c r="Y645" s="1">
        <f t="shared" si="275"/>
        <v>5</v>
      </c>
      <c r="Z645" s="1" t="str">
        <f>VLOOKUP(BIN2DEC(MID(HEX2BIN(MID(H645,3,2),8),2,5)),Codes!$E$1:$F$18,2)</f>
        <v>Slash</v>
      </c>
      <c r="AA645" s="6" t="str">
        <f t="shared" si="276"/>
        <v>0</v>
      </c>
      <c r="AB645" s="1">
        <f t="shared" si="277"/>
        <v>2</v>
      </c>
      <c r="AC645" s="1" t="str">
        <f>VLOOKUP(BIN2DEC(RIGHT(HEX2BIN(MID(H645,6,1),4),1)&amp;LEFT(HEX2BIN(MID(H645,7,1),4),1)),Codes!$K$1:$L$5,2)</f>
        <v>M</v>
      </c>
      <c r="AD645" s="1" t="str">
        <f>VLOOKUP(BIN2DEC(RIGHT(HEX2BIN(MID(H645,7,1),4),3)&amp;LEFT(HEX2BIN(MID(H645,8,1),4),2)),Codes!$H$2:$I$33,2)</f>
        <v>Kick</v>
      </c>
      <c r="AE645" s="1" t="str">
        <f t="shared" si="278"/>
        <v>1</v>
      </c>
      <c r="AF645" s="1" t="str">
        <f t="shared" si="279"/>
        <v>1</v>
      </c>
      <c r="AH645" s="6">
        <f t="shared" si="280"/>
        <v>34</v>
      </c>
    </row>
    <row r="646" spans="1:34">
      <c r="A646" s="1" t="s">
        <v>4927</v>
      </c>
      <c r="B646" s="1" t="s">
        <v>74</v>
      </c>
      <c r="C646" s="6" t="s">
        <v>1871</v>
      </c>
      <c r="D646" s="6" t="s">
        <v>4928</v>
      </c>
      <c r="E646" s="6" t="s">
        <v>448</v>
      </c>
      <c r="F646" s="6" t="s">
        <v>91</v>
      </c>
      <c r="G646" s="6" t="s">
        <v>629</v>
      </c>
      <c r="H646" s="6" t="s">
        <v>633</v>
      </c>
      <c r="J646" s="1" t="str">
        <f t="shared" si="264"/>
        <v>001011</v>
      </c>
      <c r="K646" s="1">
        <f t="shared" si="265"/>
        <v>3</v>
      </c>
      <c r="L646" s="6" t="str">
        <f t="shared" si="266"/>
        <v>00000</v>
      </c>
      <c r="M646" s="1">
        <f t="shared" si="267"/>
        <v>60</v>
      </c>
      <c r="N646" s="6" t="str">
        <f t="shared" si="268"/>
        <v>00</v>
      </c>
      <c r="O646" s="1">
        <f t="shared" si="269"/>
        <v>13</v>
      </c>
      <c r="P646" s="1">
        <f>IF(HEX2DEC(LEFT(E646,4))&gt;=32768,HEX2DEC(LEFT(E646,4))-65536,HEX2DEC(LEFT(E646,4)))/Codes!$N$2</f>
        <v>6.4</v>
      </c>
      <c r="Q646" s="1">
        <f>IF(HEX2DEC(RIGHT(E646,4))&gt;=32768,HEX2DEC(RIGHT(E646,4))-65536,HEX2DEC(RIGHT(E646,4)))/Codes!$N$2</f>
        <v>0</v>
      </c>
      <c r="R646" s="1">
        <f>IF(HEX2DEC(LEFT(F646,4))&gt;=32768,HEX2DEC(LEFT(F646,4))-65536,HEX2DEC(LEFT(F646,4)))/Codes!$N$2</f>
        <v>0</v>
      </c>
      <c r="S646" s="1">
        <f>IF(HEX2DEC(RIGHT(F646,4))&gt;=32768,HEX2DEC(RIGHT(F646,4))-65536,HEX2DEC(RIGHT(F646,4)))/Codes!$N$2</f>
        <v>0</v>
      </c>
      <c r="T646" s="18">
        <f t="shared" si="270"/>
        <v>60</v>
      </c>
      <c r="U646" s="1">
        <f t="shared" si="271"/>
        <v>100</v>
      </c>
      <c r="V646" s="1">
        <f t="shared" si="272"/>
        <v>0</v>
      </c>
      <c r="W646" s="1" t="str">
        <f t="shared" si="273"/>
        <v>101</v>
      </c>
      <c r="X646" s="1">
        <f t="shared" si="274"/>
        <v>3</v>
      </c>
      <c r="Y646" s="1">
        <f t="shared" si="275"/>
        <v>10</v>
      </c>
      <c r="Z646" s="1" t="str">
        <f>VLOOKUP(BIN2DEC(MID(HEX2BIN(MID(H646,3,2),8),2,5)),Codes!$E$1:$F$18,2)</f>
        <v>Slash</v>
      </c>
      <c r="AA646" s="6" t="str">
        <f t="shared" si="276"/>
        <v>0</v>
      </c>
      <c r="AB646" s="1">
        <f t="shared" si="277"/>
        <v>4</v>
      </c>
      <c r="AC646" s="1" t="str">
        <f>VLOOKUP(BIN2DEC(RIGHT(HEX2BIN(MID(H646,6,1),4),1)&amp;LEFT(HEX2BIN(MID(H646,7,1),4),1)),Codes!$K$1:$L$5,2)</f>
        <v>L</v>
      </c>
      <c r="AD646" s="1" t="str">
        <f>VLOOKUP(BIN2DEC(RIGHT(HEX2BIN(MID(H646,7,1),4),3)&amp;LEFT(HEX2BIN(MID(H646,8,1),4),2)),Codes!$H$2:$I$33,2)</f>
        <v>Kick</v>
      </c>
      <c r="AE646" s="1" t="str">
        <f t="shared" si="278"/>
        <v>1</v>
      </c>
      <c r="AF646" s="1" t="str">
        <f t="shared" si="279"/>
        <v>1</v>
      </c>
      <c r="AH646" s="6">
        <f t="shared" si="280"/>
        <v>66</v>
      </c>
    </row>
    <row r="647" spans="1:34">
      <c r="A647" s="1" t="s">
        <v>4929</v>
      </c>
      <c r="B647" s="1" t="s">
        <v>74</v>
      </c>
      <c r="C647" s="6" t="s">
        <v>1872</v>
      </c>
      <c r="D647" s="6" t="s">
        <v>4930</v>
      </c>
      <c r="E647" s="6" t="s">
        <v>448</v>
      </c>
      <c r="F647" s="6" t="s">
        <v>91</v>
      </c>
      <c r="G647" s="6" t="s">
        <v>629</v>
      </c>
      <c r="H647" s="6" t="s">
        <v>785</v>
      </c>
      <c r="J647" s="1" t="str">
        <f t="shared" si="264"/>
        <v>001011</v>
      </c>
      <c r="K647" s="1">
        <f t="shared" si="265"/>
        <v>3</v>
      </c>
      <c r="L647" s="6" t="str">
        <f t="shared" si="266"/>
        <v>00000</v>
      </c>
      <c r="M647" s="1">
        <f t="shared" si="267"/>
        <v>60</v>
      </c>
      <c r="N647" s="6" t="str">
        <f t="shared" si="268"/>
        <v>00</v>
      </c>
      <c r="O647" s="1">
        <f t="shared" si="269"/>
        <v>18</v>
      </c>
      <c r="P647" s="1">
        <f>IF(HEX2DEC(LEFT(E647,4))&gt;=32768,HEX2DEC(LEFT(E647,4))-65536,HEX2DEC(LEFT(E647,4)))/Codes!$N$2</f>
        <v>6.4</v>
      </c>
      <c r="Q647" s="1">
        <f>IF(HEX2DEC(RIGHT(E647,4))&gt;=32768,HEX2DEC(RIGHT(E647,4))-65536,HEX2DEC(RIGHT(E647,4)))/Codes!$N$2</f>
        <v>0</v>
      </c>
      <c r="R647" s="1">
        <f>IF(HEX2DEC(LEFT(F647,4))&gt;=32768,HEX2DEC(LEFT(F647,4))-65536,HEX2DEC(LEFT(F647,4)))/Codes!$N$2</f>
        <v>0</v>
      </c>
      <c r="S647" s="1">
        <f>IF(HEX2DEC(RIGHT(F647,4))&gt;=32768,HEX2DEC(RIGHT(F647,4))-65536,HEX2DEC(RIGHT(F647,4)))/Codes!$N$2</f>
        <v>0</v>
      </c>
      <c r="T647" s="18">
        <f t="shared" si="270"/>
        <v>60</v>
      </c>
      <c r="U647" s="1">
        <f t="shared" si="271"/>
        <v>100</v>
      </c>
      <c r="V647" s="1">
        <f t="shared" si="272"/>
        <v>0</v>
      </c>
      <c r="W647" s="1" t="str">
        <f t="shared" si="273"/>
        <v>101</v>
      </c>
      <c r="X647" s="1">
        <f t="shared" si="274"/>
        <v>3</v>
      </c>
      <c r="Y647" s="1">
        <f t="shared" si="275"/>
        <v>24</v>
      </c>
      <c r="Z647" s="1" t="str">
        <f>VLOOKUP(BIN2DEC(MID(HEX2BIN(MID(H647,3,2),8),2,5)),Codes!$E$1:$F$18,2)</f>
        <v>Slash</v>
      </c>
      <c r="AA647" s="6" t="str">
        <f t="shared" si="276"/>
        <v>0</v>
      </c>
      <c r="AB647" s="1">
        <f t="shared" si="277"/>
        <v>6</v>
      </c>
      <c r="AC647" s="1" t="str">
        <f>VLOOKUP(BIN2DEC(RIGHT(HEX2BIN(MID(H647,6,1),4),1)&amp;LEFT(HEX2BIN(MID(H647,7,1),4),1)),Codes!$K$1:$L$5,2)</f>
        <v>L</v>
      </c>
      <c r="AD647" s="1" t="str">
        <f>VLOOKUP(BIN2DEC(RIGHT(HEX2BIN(MID(H647,7,1),4),3)&amp;LEFT(HEX2BIN(MID(H647,8,1),4),2)),Codes!$H$2:$I$33,2)</f>
        <v>Kick</v>
      </c>
      <c r="AE647" s="1" t="str">
        <f t="shared" si="278"/>
        <v>1</v>
      </c>
      <c r="AF647" s="1" t="str">
        <f t="shared" si="279"/>
        <v>1</v>
      </c>
      <c r="AH647" s="6">
        <f t="shared" si="280"/>
        <v>66</v>
      </c>
    </row>
    <row r="648" spans="1:34">
      <c r="A648" s="1" t="s">
        <v>4931</v>
      </c>
      <c r="B648" s="1" t="s">
        <v>74</v>
      </c>
      <c r="C648" s="6" t="s">
        <v>1873</v>
      </c>
      <c r="D648" s="6" t="s">
        <v>4915</v>
      </c>
      <c r="E648" s="6" t="s">
        <v>448</v>
      </c>
      <c r="F648" s="6" t="s">
        <v>91</v>
      </c>
      <c r="G648" s="6" t="s">
        <v>629</v>
      </c>
      <c r="H648" s="6" t="s">
        <v>647</v>
      </c>
      <c r="J648" s="1" t="str">
        <f t="shared" si="264"/>
        <v>001011</v>
      </c>
      <c r="K648" s="1">
        <f t="shared" si="265"/>
        <v>3</v>
      </c>
      <c r="L648" s="6" t="str">
        <f t="shared" si="266"/>
        <v>00000</v>
      </c>
      <c r="M648" s="1">
        <f t="shared" si="267"/>
        <v>60</v>
      </c>
      <c r="N648" s="6" t="str">
        <f t="shared" si="268"/>
        <v>00</v>
      </c>
      <c r="O648" s="1">
        <f t="shared" si="269"/>
        <v>11</v>
      </c>
      <c r="P648" s="1">
        <f>IF(HEX2DEC(LEFT(E648,4))&gt;=32768,HEX2DEC(LEFT(E648,4))-65536,HEX2DEC(LEFT(E648,4)))/Codes!$N$2</f>
        <v>6.4</v>
      </c>
      <c r="Q648" s="1">
        <f>IF(HEX2DEC(RIGHT(E648,4))&gt;=32768,HEX2DEC(RIGHT(E648,4))-65536,HEX2DEC(RIGHT(E648,4)))/Codes!$N$2</f>
        <v>0</v>
      </c>
      <c r="R648" s="1">
        <f>IF(HEX2DEC(LEFT(F648,4))&gt;=32768,HEX2DEC(LEFT(F648,4))-65536,HEX2DEC(LEFT(F648,4)))/Codes!$N$2</f>
        <v>0</v>
      </c>
      <c r="S648" s="1">
        <f>IF(HEX2DEC(RIGHT(F648,4))&gt;=32768,HEX2DEC(RIGHT(F648,4))-65536,HEX2DEC(RIGHT(F648,4)))/Codes!$N$2</f>
        <v>0</v>
      </c>
      <c r="T648" s="18">
        <f t="shared" si="270"/>
        <v>60</v>
      </c>
      <c r="U648" s="1">
        <f t="shared" si="271"/>
        <v>100</v>
      </c>
      <c r="V648" s="1">
        <f t="shared" si="272"/>
        <v>0</v>
      </c>
      <c r="W648" s="1" t="str">
        <f t="shared" si="273"/>
        <v>101</v>
      </c>
      <c r="X648" s="1">
        <f t="shared" si="274"/>
        <v>3</v>
      </c>
      <c r="Y648" s="1">
        <f t="shared" si="275"/>
        <v>8</v>
      </c>
      <c r="Z648" s="1" t="str">
        <f>VLOOKUP(BIN2DEC(MID(HEX2BIN(MID(H648,3,2),8),2,5)),Codes!$E$1:$F$18,2)</f>
        <v>Slash</v>
      </c>
      <c r="AA648" s="6" t="str">
        <f t="shared" si="276"/>
        <v>0</v>
      </c>
      <c r="AB648" s="1">
        <f t="shared" si="277"/>
        <v>0</v>
      </c>
      <c r="AC648" s="1" t="str">
        <f>VLOOKUP(BIN2DEC(RIGHT(HEX2BIN(MID(H648,6,1),4),1)&amp;LEFT(HEX2BIN(MID(H648,7,1),4),1)),Codes!$K$1:$L$5,2)</f>
        <v>L</v>
      </c>
      <c r="AD648" s="1" t="str">
        <f>VLOOKUP(BIN2DEC(RIGHT(HEX2BIN(MID(H648,7,1),4),3)&amp;LEFT(HEX2BIN(MID(H648,8,1),4),2)),Codes!$H$2:$I$33,2)</f>
        <v>Kick</v>
      </c>
      <c r="AE648" s="1" t="str">
        <f t="shared" si="278"/>
        <v>1</v>
      </c>
      <c r="AF648" s="1" t="str">
        <f t="shared" si="279"/>
        <v>1</v>
      </c>
      <c r="AH648" s="6">
        <f t="shared" si="280"/>
        <v>66</v>
      </c>
    </row>
    <row r="649" spans="1:34">
      <c r="A649" s="1" t="s">
        <v>4932</v>
      </c>
      <c r="B649" s="1" t="s">
        <v>74</v>
      </c>
      <c r="C649" s="6" t="s">
        <v>817</v>
      </c>
      <c r="D649" s="6" t="s">
        <v>4933</v>
      </c>
      <c r="E649" s="6" t="s">
        <v>448</v>
      </c>
      <c r="F649" s="6" t="s">
        <v>91</v>
      </c>
      <c r="G649" s="6" t="s">
        <v>650</v>
      </c>
      <c r="H649" s="6" t="s">
        <v>651</v>
      </c>
      <c r="J649" s="1" t="str">
        <f t="shared" si="264"/>
        <v>001011</v>
      </c>
      <c r="K649" s="1">
        <f t="shared" si="265"/>
        <v>3</v>
      </c>
      <c r="L649" s="6" t="str">
        <f t="shared" si="266"/>
        <v>00000</v>
      </c>
      <c r="M649" s="1">
        <f t="shared" si="267"/>
        <v>60</v>
      </c>
      <c r="N649" s="6" t="str">
        <f t="shared" si="268"/>
        <v>00</v>
      </c>
      <c r="O649" s="1">
        <f t="shared" si="269"/>
        <v>2</v>
      </c>
      <c r="P649" s="1">
        <f>IF(HEX2DEC(LEFT(E649,4))&gt;=32768,HEX2DEC(LEFT(E649,4))-65536,HEX2DEC(LEFT(E649,4)))/Codes!$N$2</f>
        <v>6.4</v>
      </c>
      <c r="Q649" s="1">
        <f>IF(HEX2DEC(RIGHT(E649,4))&gt;=32768,HEX2DEC(RIGHT(E649,4))-65536,HEX2DEC(RIGHT(E649,4)))/Codes!$N$2</f>
        <v>0</v>
      </c>
      <c r="R649" s="1">
        <f>IF(HEX2DEC(LEFT(F649,4))&gt;=32768,HEX2DEC(LEFT(F649,4))-65536,HEX2DEC(LEFT(F649,4)))/Codes!$N$2</f>
        <v>0</v>
      </c>
      <c r="S649" s="1">
        <f>IF(HEX2DEC(RIGHT(F649,4))&gt;=32768,HEX2DEC(RIGHT(F649,4))-65536,HEX2DEC(RIGHT(F649,4)))/Codes!$N$2</f>
        <v>0</v>
      </c>
      <c r="T649" s="18">
        <f t="shared" si="270"/>
        <v>174</v>
      </c>
      <c r="U649" s="1">
        <f t="shared" si="271"/>
        <v>100</v>
      </c>
      <c r="V649" s="1">
        <f t="shared" si="272"/>
        <v>9</v>
      </c>
      <c r="W649" s="1" t="str">
        <f t="shared" si="273"/>
        <v>101</v>
      </c>
      <c r="X649" s="1">
        <f t="shared" si="274"/>
        <v>3</v>
      </c>
      <c r="Y649" s="1">
        <f t="shared" si="275"/>
        <v>0</v>
      </c>
      <c r="Z649" s="1" t="str">
        <f>VLOOKUP(BIN2DEC(MID(HEX2BIN(MID(H649,3,2),8),2,5)),Codes!$E$1:$F$18,2)</f>
        <v>Normal</v>
      </c>
      <c r="AA649" s="6" t="str">
        <f t="shared" si="276"/>
        <v>0</v>
      </c>
      <c r="AB649" s="1">
        <f t="shared" si="277"/>
        <v>10</v>
      </c>
      <c r="AC649" s="1" t="str">
        <f>VLOOKUP(BIN2DEC(RIGHT(HEX2BIN(MID(H649,6,1),4),1)&amp;LEFT(HEX2BIN(MID(H649,7,1),4),1)),Codes!$K$1:$L$5,2)</f>
        <v>L</v>
      </c>
      <c r="AD649" s="1" t="str">
        <f>VLOOKUP(BIN2DEC(RIGHT(HEX2BIN(MID(H649,7,1),4),3)&amp;LEFT(HEX2BIN(MID(H649,8,1),4),2)),Codes!$H$2:$I$33,2)</f>
        <v>Paper</v>
      </c>
      <c r="AE649" s="1" t="str">
        <f t="shared" si="278"/>
        <v>1</v>
      </c>
      <c r="AF649" s="1" t="str">
        <f t="shared" si="279"/>
        <v>1</v>
      </c>
      <c r="AH649" s="6">
        <f t="shared" si="280"/>
        <v>70</v>
      </c>
    </row>
    <row r="650" spans="1:34">
      <c r="A650" s="1" t="s">
        <v>4934</v>
      </c>
      <c r="B650" s="1" t="s">
        <v>74</v>
      </c>
      <c r="C650" s="6" t="s">
        <v>818</v>
      </c>
      <c r="D650" s="6" t="s">
        <v>4913</v>
      </c>
      <c r="E650" s="6" t="s">
        <v>448</v>
      </c>
      <c r="F650" s="6" t="s">
        <v>91</v>
      </c>
      <c r="G650" s="6" t="s">
        <v>654</v>
      </c>
      <c r="H650" s="6" t="s">
        <v>655</v>
      </c>
      <c r="J650" s="1" t="str">
        <f t="shared" si="264"/>
        <v>001011</v>
      </c>
      <c r="K650" s="1">
        <f t="shared" si="265"/>
        <v>3</v>
      </c>
      <c r="L650" s="6" t="str">
        <f t="shared" si="266"/>
        <v>00000</v>
      </c>
      <c r="M650" s="1">
        <f t="shared" si="267"/>
        <v>60</v>
      </c>
      <c r="N650" s="6" t="str">
        <f t="shared" si="268"/>
        <v>00</v>
      </c>
      <c r="O650" s="1">
        <f t="shared" si="269"/>
        <v>7</v>
      </c>
      <c r="P650" s="1">
        <f>IF(HEX2DEC(LEFT(E650,4))&gt;=32768,HEX2DEC(LEFT(E650,4))-65536,HEX2DEC(LEFT(E650,4)))/Codes!$N$2</f>
        <v>6.4</v>
      </c>
      <c r="Q650" s="1">
        <f>IF(HEX2DEC(RIGHT(E650,4))&gt;=32768,HEX2DEC(RIGHT(E650,4))-65536,HEX2DEC(RIGHT(E650,4)))/Codes!$N$2</f>
        <v>0</v>
      </c>
      <c r="R650" s="1">
        <f>IF(HEX2DEC(LEFT(F650,4))&gt;=32768,HEX2DEC(LEFT(F650,4))-65536,HEX2DEC(LEFT(F650,4)))/Codes!$N$2</f>
        <v>0</v>
      </c>
      <c r="S650" s="1">
        <f>IF(HEX2DEC(RIGHT(F650,4))&gt;=32768,HEX2DEC(RIGHT(F650,4))-65536,HEX2DEC(RIGHT(F650,4)))/Codes!$N$2</f>
        <v>0</v>
      </c>
      <c r="T650" s="18">
        <f t="shared" si="270"/>
        <v>160</v>
      </c>
      <c r="U650" s="1">
        <f t="shared" si="271"/>
        <v>100</v>
      </c>
      <c r="V650" s="1">
        <f t="shared" si="272"/>
        <v>156</v>
      </c>
      <c r="W650" s="1" t="str">
        <f t="shared" si="273"/>
        <v>101</v>
      </c>
      <c r="X650" s="1">
        <f t="shared" si="274"/>
        <v>3</v>
      </c>
      <c r="Y650" s="1">
        <f t="shared" si="275"/>
        <v>0</v>
      </c>
      <c r="Z650" s="1" t="str">
        <f>VLOOKUP(BIN2DEC(MID(HEX2BIN(MID(H650,3,2),8),2,5)),Codes!$E$1:$F$18,2)</f>
        <v>Normal</v>
      </c>
      <c r="AA650" s="6" t="str">
        <f t="shared" si="276"/>
        <v>0</v>
      </c>
      <c r="AB650" s="1">
        <f t="shared" si="277"/>
        <v>20</v>
      </c>
      <c r="AC650" s="1" t="str">
        <f>VLOOKUP(BIN2DEC(RIGHT(HEX2BIN(MID(H650,6,1),4),1)&amp;LEFT(HEX2BIN(MID(H650,7,1),4),1)),Codes!$K$1:$L$5,2)</f>
        <v>L</v>
      </c>
      <c r="AD650" s="1" t="str">
        <f>VLOOKUP(BIN2DEC(RIGHT(HEX2BIN(MID(H650,7,1),4),3)&amp;LEFT(HEX2BIN(MID(H650,8,1),4),2)),Codes!$H$2:$I$33,2)</f>
        <v>Paper</v>
      </c>
      <c r="AE650" s="1" t="str">
        <f t="shared" si="278"/>
        <v>1</v>
      </c>
      <c r="AF650" s="1" t="str">
        <f t="shared" si="279"/>
        <v>1</v>
      </c>
      <c r="AH650" s="6">
        <f t="shared" si="280"/>
        <v>70</v>
      </c>
    </row>
    <row r="651" spans="1:34">
      <c r="A651" s="1" t="s">
        <v>4935</v>
      </c>
      <c r="B651" s="1" t="s">
        <v>74</v>
      </c>
      <c r="C651" s="6" t="s">
        <v>819</v>
      </c>
      <c r="D651" s="6" t="s">
        <v>4936</v>
      </c>
      <c r="E651" s="6" t="s">
        <v>448</v>
      </c>
      <c r="F651" s="6" t="s">
        <v>91</v>
      </c>
      <c r="G651" s="6" t="s">
        <v>807</v>
      </c>
      <c r="H651" s="6" t="s">
        <v>808</v>
      </c>
      <c r="J651" s="1" t="str">
        <f t="shared" si="264"/>
        <v>001011</v>
      </c>
      <c r="K651" s="1">
        <f t="shared" si="265"/>
        <v>3</v>
      </c>
      <c r="L651" s="6" t="str">
        <f t="shared" si="266"/>
        <v>00000</v>
      </c>
      <c r="M651" s="1">
        <f t="shared" si="267"/>
        <v>60</v>
      </c>
      <c r="N651" s="6" t="str">
        <f t="shared" si="268"/>
        <v>00</v>
      </c>
      <c r="O651" s="1">
        <f t="shared" si="269"/>
        <v>12</v>
      </c>
      <c r="P651" s="1">
        <f>IF(HEX2DEC(LEFT(E651,4))&gt;=32768,HEX2DEC(LEFT(E651,4))-65536,HEX2DEC(LEFT(E651,4)))/Codes!$N$2</f>
        <v>6.4</v>
      </c>
      <c r="Q651" s="1">
        <f>IF(HEX2DEC(RIGHT(E651,4))&gt;=32768,HEX2DEC(RIGHT(E651,4))-65536,HEX2DEC(RIGHT(E651,4)))/Codes!$N$2</f>
        <v>0</v>
      </c>
      <c r="R651" s="1">
        <f>IF(HEX2DEC(LEFT(F651,4))&gt;=32768,HEX2DEC(LEFT(F651,4))-65536,HEX2DEC(LEFT(F651,4)))/Codes!$N$2</f>
        <v>0</v>
      </c>
      <c r="S651" s="1">
        <f>IF(HEX2DEC(RIGHT(F651,4))&gt;=32768,HEX2DEC(RIGHT(F651,4))-65536,HEX2DEC(RIGHT(F651,4)))/Codes!$N$2</f>
        <v>0</v>
      </c>
      <c r="T651" s="18">
        <f t="shared" si="270"/>
        <v>120</v>
      </c>
      <c r="U651" s="1">
        <f t="shared" si="271"/>
        <v>100</v>
      </c>
      <c r="V651" s="1">
        <f t="shared" si="272"/>
        <v>236</v>
      </c>
      <c r="W651" s="1" t="str">
        <f t="shared" si="273"/>
        <v>101</v>
      </c>
      <c r="X651" s="1">
        <f t="shared" si="274"/>
        <v>3</v>
      </c>
      <c r="Y651" s="1">
        <f t="shared" si="275"/>
        <v>0</v>
      </c>
      <c r="Z651" s="1" t="str">
        <f>VLOOKUP(BIN2DEC(MID(HEX2BIN(MID(H651,3,2),8),2,5)),Codes!$E$1:$F$18,2)</f>
        <v>Normal</v>
      </c>
      <c r="AA651" s="6" t="str">
        <f t="shared" si="276"/>
        <v>0</v>
      </c>
      <c r="AB651" s="1">
        <f t="shared" si="277"/>
        <v>100</v>
      </c>
      <c r="AC651" s="1" t="str">
        <f>VLOOKUP(BIN2DEC(RIGHT(HEX2BIN(MID(H651,6,1),4),1)&amp;LEFT(HEX2BIN(MID(H651,7,1),4),1)),Codes!$K$1:$L$5,2)</f>
        <v>L</v>
      </c>
      <c r="AD651" s="1" t="str">
        <f>VLOOKUP(BIN2DEC(RIGHT(HEX2BIN(MID(H651,7,1),4),3)&amp;LEFT(HEX2BIN(MID(H651,8,1),4),2)),Codes!$H$2:$I$33,2)</f>
        <v>Paper</v>
      </c>
      <c r="AE651" s="1" t="str">
        <f t="shared" si="278"/>
        <v>1</v>
      </c>
      <c r="AF651" s="1" t="str">
        <f t="shared" si="279"/>
        <v>1</v>
      </c>
      <c r="AH651" s="6">
        <f t="shared" si="280"/>
        <v>70</v>
      </c>
    </row>
    <row r="652" spans="1:34">
      <c r="A652" s="1" t="s">
        <v>4937</v>
      </c>
      <c r="B652" s="1" t="s">
        <v>74</v>
      </c>
      <c r="C652" s="6" t="s">
        <v>820</v>
      </c>
      <c r="D652" s="6" t="s">
        <v>4921</v>
      </c>
      <c r="E652" s="6" t="s">
        <v>448</v>
      </c>
      <c r="F652" s="6" t="s">
        <v>91</v>
      </c>
      <c r="G652" s="6" t="s">
        <v>678</v>
      </c>
      <c r="H652" s="6" t="s">
        <v>679</v>
      </c>
      <c r="J652" s="1" t="str">
        <f t="shared" si="264"/>
        <v>001011</v>
      </c>
      <c r="K652" s="1">
        <f t="shared" si="265"/>
        <v>3</v>
      </c>
      <c r="L652" s="6" t="str">
        <f t="shared" si="266"/>
        <v>00000</v>
      </c>
      <c r="M652" s="1">
        <f t="shared" si="267"/>
        <v>60</v>
      </c>
      <c r="N652" s="6" t="str">
        <f t="shared" si="268"/>
        <v>00</v>
      </c>
      <c r="O652" s="1">
        <f t="shared" si="269"/>
        <v>6</v>
      </c>
      <c r="P652" s="1">
        <f>IF(HEX2DEC(LEFT(E652,4))&gt;=32768,HEX2DEC(LEFT(E652,4))-65536,HEX2DEC(LEFT(E652,4)))/Codes!$N$2</f>
        <v>6.4</v>
      </c>
      <c r="Q652" s="1">
        <f>IF(HEX2DEC(RIGHT(E652,4))&gt;=32768,HEX2DEC(RIGHT(E652,4))-65536,HEX2DEC(RIGHT(E652,4)))/Codes!$N$2</f>
        <v>0</v>
      </c>
      <c r="R652" s="1">
        <f>IF(HEX2DEC(LEFT(F652,4))&gt;=32768,HEX2DEC(LEFT(F652,4))-65536,HEX2DEC(LEFT(F652,4)))/Codes!$N$2</f>
        <v>0</v>
      </c>
      <c r="S652" s="1">
        <f>IF(HEX2DEC(RIGHT(F652,4))&gt;=32768,HEX2DEC(RIGHT(F652,4))-65536,HEX2DEC(RIGHT(F652,4)))/Codes!$N$2</f>
        <v>0</v>
      </c>
      <c r="T652" s="18">
        <f t="shared" si="270"/>
        <v>120</v>
      </c>
      <c r="U652" s="1">
        <f t="shared" si="271"/>
        <v>100</v>
      </c>
      <c r="V652" s="1">
        <f t="shared" si="272"/>
        <v>80</v>
      </c>
      <c r="W652" s="1" t="str">
        <f t="shared" si="273"/>
        <v>101</v>
      </c>
      <c r="X652" s="1">
        <f t="shared" si="274"/>
        <v>3</v>
      </c>
      <c r="Y652" s="1">
        <f t="shared" si="275"/>
        <v>0</v>
      </c>
      <c r="Z652" s="1" t="str">
        <f>VLOOKUP(BIN2DEC(MID(HEX2BIN(MID(H652,3,2),8),2,5)),Codes!$E$1:$F$18,2)</f>
        <v>Normal</v>
      </c>
      <c r="AA652" s="6" t="str">
        <f t="shared" si="276"/>
        <v>0</v>
      </c>
      <c r="AB652" s="1">
        <f t="shared" si="277"/>
        <v>40</v>
      </c>
      <c r="AC652" s="1" t="str">
        <f>VLOOKUP(BIN2DEC(RIGHT(HEX2BIN(MID(H652,6,1),4),1)&amp;LEFT(HEX2BIN(MID(H652,7,1),4),1)),Codes!$K$1:$L$5,2)</f>
        <v>L</v>
      </c>
      <c r="AD652" s="1" t="str">
        <f>VLOOKUP(BIN2DEC(RIGHT(HEX2BIN(MID(H652,7,1),4),3)&amp;LEFT(HEX2BIN(MID(H652,8,1),4),2)),Codes!$H$2:$I$33,2)</f>
        <v>Paper</v>
      </c>
      <c r="AE652" s="1" t="str">
        <f t="shared" si="278"/>
        <v>1</v>
      </c>
      <c r="AF652" s="1" t="str">
        <f t="shared" si="279"/>
        <v>1</v>
      </c>
      <c r="AH652" s="6">
        <f t="shared" si="280"/>
        <v>70</v>
      </c>
    </row>
    <row r="653" spans="1:34">
      <c r="A653" s="1" t="s">
        <v>4938</v>
      </c>
      <c r="B653" s="1" t="s">
        <v>74</v>
      </c>
      <c r="C653" s="6" t="s">
        <v>1874</v>
      </c>
      <c r="D653" s="6" t="s">
        <v>4919</v>
      </c>
      <c r="E653" s="6" t="s">
        <v>448</v>
      </c>
      <c r="F653" s="6" t="s">
        <v>91</v>
      </c>
      <c r="G653" s="6" t="s">
        <v>557</v>
      </c>
      <c r="H653" s="6" t="s">
        <v>682</v>
      </c>
      <c r="J653" s="1" t="str">
        <f t="shared" si="264"/>
        <v>001011</v>
      </c>
      <c r="K653" s="1">
        <f t="shared" si="265"/>
        <v>3</v>
      </c>
      <c r="L653" s="6" t="str">
        <f t="shared" si="266"/>
        <v>00000</v>
      </c>
      <c r="M653" s="1">
        <f t="shared" si="267"/>
        <v>60</v>
      </c>
      <c r="N653" s="6" t="str">
        <f t="shared" si="268"/>
        <v>00</v>
      </c>
      <c r="O653" s="1">
        <f t="shared" si="269"/>
        <v>10</v>
      </c>
      <c r="P653" s="1">
        <f>IF(HEX2DEC(LEFT(E653,4))&gt;=32768,HEX2DEC(LEFT(E653,4))-65536,HEX2DEC(LEFT(E653,4)))/Codes!$N$2</f>
        <v>6.4</v>
      </c>
      <c r="Q653" s="1">
        <f>IF(HEX2DEC(RIGHT(E653,4))&gt;=32768,HEX2DEC(RIGHT(E653,4))-65536,HEX2DEC(RIGHT(E653,4)))/Codes!$N$2</f>
        <v>0</v>
      </c>
      <c r="R653" s="1">
        <f>IF(HEX2DEC(LEFT(F653,4))&gt;=32768,HEX2DEC(LEFT(F653,4))-65536,HEX2DEC(LEFT(F653,4)))/Codes!$N$2</f>
        <v>0</v>
      </c>
      <c r="S653" s="1">
        <f>IF(HEX2DEC(RIGHT(F653,4))&gt;=32768,HEX2DEC(RIGHT(F653,4))-65536,HEX2DEC(RIGHT(F653,4)))/Codes!$N$2</f>
        <v>0</v>
      </c>
      <c r="T653" s="18">
        <f t="shared" si="270"/>
        <v>361</v>
      </c>
      <c r="U653" s="1">
        <f t="shared" si="271"/>
        <v>100</v>
      </c>
      <c r="V653" s="1">
        <f t="shared" si="272"/>
        <v>0</v>
      </c>
      <c r="W653" s="1" t="str">
        <f t="shared" si="273"/>
        <v>101</v>
      </c>
      <c r="X653" s="1">
        <f t="shared" si="274"/>
        <v>3</v>
      </c>
      <c r="Y653" s="1">
        <f t="shared" si="275"/>
        <v>5</v>
      </c>
      <c r="Z653" s="1" t="str">
        <f>VLOOKUP(BIN2DEC(MID(HEX2BIN(MID(H653,3,2),8),2,5)),Codes!$E$1:$F$18,2)</f>
        <v>Normal</v>
      </c>
      <c r="AA653" s="6" t="str">
        <f t="shared" si="276"/>
        <v>0</v>
      </c>
      <c r="AB653" s="1">
        <f t="shared" si="277"/>
        <v>2</v>
      </c>
      <c r="AC653" s="1" t="str">
        <f>VLOOKUP(BIN2DEC(RIGHT(HEX2BIN(MID(H653,6,1),4),1)&amp;LEFT(HEX2BIN(MID(H653,7,1),4),1)),Codes!$K$1:$L$5,2)</f>
        <v>M</v>
      </c>
      <c r="AD653" s="1" t="str">
        <f>VLOOKUP(BIN2DEC(RIGHT(HEX2BIN(MID(H653,7,1),4),3)&amp;LEFT(HEX2BIN(MID(H653,8,1),4),2)),Codes!$H$2:$I$33,2)</f>
        <v>Punch</v>
      </c>
      <c r="AE653" s="1" t="str">
        <f t="shared" si="278"/>
        <v>1</v>
      </c>
      <c r="AF653" s="1" t="str">
        <f t="shared" si="279"/>
        <v>1</v>
      </c>
      <c r="AH653" s="6">
        <f t="shared" si="280"/>
        <v>33</v>
      </c>
    </row>
    <row r="654" spans="1:34">
      <c r="A654" s="1" t="s">
        <v>4939</v>
      </c>
      <c r="B654" s="1" t="s">
        <v>74</v>
      </c>
      <c r="C654" s="6" t="s">
        <v>1875</v>
      </c>
      <c r="D654" s="6" t="s">
        <v>4917</v>
      </c>
      <c r="E654" s="6" t="s">
        <v>448</v>
      </c>
      <c r="F654" s="6" t="s">
        <v>91</v>
      </c>
      <c r="G654" s="6" t="s">
        <v>557</v>
      </c>
      <c r="H654" s="6" t="s">
        <v>685</v>
      </c>
      <c r="J654" s="1" t="str">
        <f t="shared" si="264"/>
        <v>001011</v>
      </c>
      <c r="K654" s="1">
        <f t="shared" si="265"/>
        <v>3</v>
      </c>
      <c r="L654" s="6" t="str">
        <f t="shared" si="266"/>
        <v>00000</v>
      </c>
      <c r="M654" s="1">
        <f t="shared" si="267"/>
        <v>60</v>
      </c>
      <c r="N654" s="6" t="str">
        <f t="shared" si="268"/>
        <v>00</v>
      </c>
      <c r="O654" s="1">
        <f t="shared" si="269"/>
        <v>15</v>
      </c>
      <c r="P654" s="1">
        <f>IF(HEX2DEC(LEFT(E654,4))&gt;=32768,HEX2DEC(LEFT(E654,4))-65536,HEX2DEC(LEFT(E654,4)))/Codes!$N$2</f>
        <v>6.4</v>
      </c>
      <c r="Q654" s="1">
        <f>IF(HEX2DEC(RIGHT(E654,4))&gt;=32768,HEX2DEC(RIGHT(E654,4))-65536,HEX2DEC(RIGHT(E654,4)))/Codes!$N$2</f>
        <v>0</v>
      </c>
      <c r="R654" s="1">
        <f>IF(HEX2DEC(LEFT(F654,4))&gt;=32768,HEX2DEC(LEFT(F654,4))-65536,HEX2DEC(LEFT(F654,4)))/Codes!$N$2</f>
        <v>0</v>
      </c>
      <c r="S654" s="1">
        <f>IF(HEX2DEC(RIGHT(F654,4))&gt;=32768,HEX2DEC(RIGHT(F654,4))-65536,HEX2DEC(RIGHT(F654,4)))/Codes!$N$2</f>
        <v>0</v>
      </c>
      <c r="T654" s="18">
        <f t="shared" si="270"/>
        <v>361</v>
      </c>
      <c r="U654" s="1">
        <f t="shared" si="271"/>
        <v>100</v>
      </c>
      <c r="V654" s="1">
        <f t="shared" si="272"/>
        <v>0</v>
      </c>
      <c r="W654" s="1" t="str">
        <f t="shared" si="273"/>
        <v>101</v>
      </c>
      <c r="X654" s="1">
        <f t="shared" si="274"/>
        <v>3</v>
      </c>
      <c r="Y654" s="1">
        <f t="shared" si="275"/>
        <v>8</v>
      </c>
      <c r="Z654" s="1" t="str">
        <f>VLOOKUP(BIN2DEC(MID(HEX2BIN(MID(H654,3,2),8),2,5)),Codes!$E$1:$F$18,2)</f>
        <v>Normal</v>
      </c>
      <c r="AA654" s="6" t="str">
        <f t="shared" si="276"/>
        <v>0</v>
      </c>
      <c r="AB654" s="1">
        <f t="shared" si="277"/>
        <v>4</v>
      </c>
      <c r="AC654" s="1" t="str">
        <f>VLOOKUP(BIN2DEC(RIGHT(HEX2BIN(MID(H654,6,1),4),1)&amp;LEFT(HEX2BIN(MID(H654,7,1),4),1)),Codes!$K$1:$L$5,2)</f>
        <v>L</v>
      </c>
      <c r="AD654" s="1" t="str">
        <f>VLOOKUP(BIN2DEC(RIGHT(HEX2BIN(MID(H654,7,1),4),3)&amp;LEFT(HEX2BIN(MID(H654,8,1),4),2)),Codes!$H$2:$I$33,2)</f>
        <v>Punch</v>
      </c>
      <c r="AE654" s="1" t="str">
        <f t="shared" si="278"/>
        <v>1</v>
      </c>
      <c r="AF654" s="1" t="str">
        <f t="shared" si="279"/>
        <v>1</v>
      </c>
      <c r="AH654" s="6">
        <f t="shared" si="280"/>
        <v>65</v>
      </c>
    </row>
    <row r="655" spans="1:34">
      <c r="A655" s="1" t="s">
        <v>4940</v>
      </c>
      <c r="B655" s="1" t="s">
        <v>74</v>
      </c>
      <c r="C655" s="6" t="s">
        <v>1876</v>
      </c>
      <c r="D655" s="6" t="s">
        <v>4941</v>
      </c>
      <c r="E655" s="6" t="s">
        <v>448</v>
      </c>
      <c r="F655" s="6" t="s">
        <v>91</v>
      </c>
      <c r="G655" s="6" t="s">
        <v>557</v>
      </c>
      <c r="H655" s="6" t="s">
        <v>830</v>
      </c>
      <c r="J655" s="1" t="str">
        <f t="shared" si="264"/>
        <v>001011</v>
      </c>
      <c r="K655" s="1">
        <f t="shared" si="265"/>
        <v>3</v>
      </c>
      <c r="L655" s="6" t="str">
        <f t="shared" si="266"/>
        <v>00000</v>
      </c>
      <c r="M655" s="1">
        <f t="shared" si="267"/>
        <v>60</v>
      </c>
      <c r="N655" s="6" t="str">
        <f t="shared" si="268"/>
        <v>00</v>
      </c>
      <c r="O655" s="1">
        <f t="shared" si="269"/>
        <v>22</v>
      </c>
      <c r="P655" s="1">
        <f>IF(HEX2DEC(LEFT(E655,4))&gt;=32768,HEX2DEC(LEFT(E655,4))-65536,HEX2DEC(LEFT(E655,4)))/Codes!$N$2</f>
        <v>6.4</v>
      </c>
      <c r="Q655" s="1">
        <f>IF(HEX2DEC(RIGHT(E655,4))&gt;=32768,HEX2DEC(RIGHT(E655,4))-65536,HEX2DEC(RIGHT(E655,4)))/Codes!$N$2</f>
        <v>0</v>
      </c>
      <c r="R655" s="1">
        <f>IF(HEX2DEC(LEFT(F655,4))&gt;=32768,HEX2DEC(LEFT(F655,4))-65536,HEX2DEC(LEFT(F655,4)))/Codes!$N$2</f>
        <v>0</v>
      </c>
      <c r="S655" s="1">
        <f>IF(HEX2DEC(RIGHT(F655,4))&gt;=32768,HEX2DEC(RIGHT(F655,4))-65536,HEX2DEC(RIGHT(F655,4)))/Codes!$N$2</f>
        <v>0</v>
      </c>
      <c r="T655" s="18">
        <f t="shared" si="270"/>
        <v>361</v>
      </c>
      <c r="U655" s="1">
        <f t="shared" si="271"/>
        <v>100</v>
      </c>
      <c r="V655" s="1">
        <f t="shared" si="272"/>
        <v>0</v>
      </c>
      <c r="W655" s="1" t="str">
        <f t="shared" si="273"/>
        <v>101</v>
      </c>
      <c r="X655" s="1">
        <f t="shared" si="274"/>
        <v>3</v>
      </c>
      <c r="Y655" s="1">
        <f t="shared" si="275"/>
        <v>12</v>
      </c>
      <c r="Z655" s="1" t="str">
        <f>VLOOKUP(BIN2DEC(MID(HEX2BIN(MID(H655,3,2),8),2,5)),Codes!$E$1:$F$18,2)</f>
        <v>Normal</v>
      </c>
      <c r="AA655" s="6" t="str">
        <f t="shared" si="276"/>
        <v>0</v>
      </c>
      <c r="AB655" s="1">
        <f t="shared" si="277"/>
        <v>6</v>
      </c>
      <c r="AC655" s="1" t="str">
        <f>VLOOKUP(BIN2DEC(RIGHT(HEX2BIN(MID(H655,6,1),4),1)&amp;LEFT(HEX2BIN(MID(H655,7,1),4),1)),Codes!$K$1:$L$5,2)</f>
        <v>L</v>
      </c>
      <c r="AD655" s="1" t="str">
        <f>VLOOKUP(BIN2DEC(RIGHT(HEX2BIN(MID(H655,7,1),4),3)&amp;LEFT(HEX2BIN(MID(H655,8,1),4),2)),Codes!$H$2:$I$33,2)</f>
        <v>Punch</v>
      </c>
      <c r="AE655" s="1" t="str">
        <f t="shared" si="278"/>
        <v>1</v>
      </c>
      <c r="AF655" s="1" t="str">
        <f t="shared" si="279"/>
        <v>1</v>
      </c>
      <c r="AH655" s="6">
        <f t="shared" si="280"/>
        <v>65</v>
      </c>
    </row>
    <row r="656" spans="1:34">
      <c r="A656" s="1" t="s">
        <v>4942</v>
      </c>
      <c r="B656" s="1" t="s">
        <v>74</v>
      </c>
      <c r="C656" s="6" t="s">
        <v>1877</v>
      </c>
      <c r="D656" s="6" t="s">
        <v>4936</v>
      </c>
      <c r="E656" s="6" t="s">
        <v>448</v>
      </c>
      <c r="F656" s="6" t="s">
        <v>91</v>
      </c>
      <c r="G656" s="6" t="s">
        <v>557</v>
      </c>
      <c r="H656" s="6" t="s">
        <v>688</v>
      </c>
      <c r="J656" s="1" t="str">
        <f t="shared" si="264"/>
        <v>001011</v>
      </c>
      <c r="K656" s="1">
        <f t="shared" si="265"/>
        <v>3</v>
      </c>
      <c r="L656" s="6" t="str">
        <f t="shared" si="266"/>
        <v>00000</v>
      </c>
      <c r="M656" s="1">
        <f t="shared" si="267"/>
        <v>60</v>
      </c>
      <c r="N656" s="6" t="str">
        <f t="shared" si="268"/>
        <v>00</v>
      </c>
      <c r="O656" s="1">
        <f t="shared" si="269"/>
        <v>12</v>
      </c>
      <c r="P656" s="1">
        <f>IF(HEX2DEC(LEFT(E656,4))&gt;=32768,HEX2DEC(LEFT(E656,4))-65536,HEX2DEC(LEFT(E656,4)))/Codes!$N$2</f>
        <v>6.4</v>
      </c>
      <c r="Q656" s="1">
        <f>IF(HEX2DEC(RIGHT(E656,4))&gt;=32768,HEX2DEC(RIGHT(E656,4))-65536,HEX2DEC(RIGHT(E656,4)))/Codes!$N$2</f>
        <v>0</v>
      </c>
      <c r="R656" s="1">
        <f>IF(HEX2DEC(LEFT(F656,4))&gt;=32768,HEX2DEC(LEFT(F656,4))-65536,HEX2DEC(LEFT(F656,4)))/Codes!$N$2</f>
        <v>0</v>
      </c>
      <c r="S656" s="1">
        <f>IF(HEX2DEC(RIGHT(F656,4))&gt;=32768,HEX2DEC(RIGHT(F656,4))-65536,HEX2DEC(RIGHT(F656,4)))/Codes!$N$2</f>
        <v>0</v>
      </c>
      <c r="T656" s="18">
        <f t="shared" si="270"/>
        <v>361</v>
      </c>
      <c r="U656" s="1">
        <f t="shared" si="271"/>
        <v>100</v>
      </c>
      <c r="V656" s="1">
        <f t="shared" si="272"/>
        <v>0</v>
      </c>
      <c r="W656" s="1" t="str">
        <f t="shared" si="273"/>
        <v>101</v>
      </c>
      <c r="X656" s="1">
        <f t="shared" si="274"/>
        <v>3</v>
      </c>
      <c r="Y656" s="1">
        <f t="shared" si="275"/>
        <v>8</v>
      </c>
      <c r="Z656" s="1" t="str">
        <f>VLOOKUP(BIN2DEC(MID(HEX2BIN(MID(H656,3,2),8),2,5)),Codes!$E$1:$F$18,2)</f>
        <v>Normal</v>
      </c>
      <c r="AA656" s="6" t="str">
        <f t="shared" si="276"/>
        <v>0</v>
      </c>
      <c r="AB656" s="1">
        <f t="shared" si="277"/>
        <v>0</v>
      </c>
      <c r="AC656" s="1" t="str">
        <f>VLOOKUP(BIN2DEC(RIGHT(HEX2BIN(MID(H656,6,1),4),1)&amp;LEFT(HEX2BIN(MID(H656,7,1),4),1)),Codes!$K$1:$L$5,2)</f>
        <v>L</v>
      </c>
      <c r="AD656" s="1" t="str">
        <f>VLOOKUP(BIN2DEC(RIGHT(HEX2BIN(MID(H656,7,1),4),3)&amp;LEFT(HEX2BIN(MID(H656,8,1),4),2)),Codes!$H$2:$I$33,2)</f>
        <v>Punch</v>
      </c>
      <c r="AE656" s="1" t="str">
        <f t="shared" si="278"/>
        <v>1</v>
      </c>
      <c r="AF656" s="1" t="str">
        <f t="shared" si="279"/>
        <v>1</v>
      </c>
      <c r="AH656" s="6">
        <f t="shared" si="280"/>
        <v>65</v>
      </c>
    </row>
    <row r="657" spans="1:34">
      <c r="A657" s="1" t="s">
        <v>4943</v>
      </c>
      <c r="B657" s="1" t="s">
        <v>74</v>
      </c>
      <c r="C657" s="6" t="s">
        <v>693</v>
      </c>
      <c r="D657" s="6" t="s">
        <v>4944</v>
      </c>
      <c r="E657" s="6" t="s">
        <v>448</v>
      </c>
      <c r="F657" s="6" t="s">
        <v>91</v>
      </c>
      <c r="G657" s="6" t="s">
        <v>691</v>
      </c>
      <c r="H657" s="6" t="s">
        <v>692</v>
      </c>
      <c r="J657" s="1" t="str">
        <f t="shared" si="264"/>
        <v>001011</v>
      </c>
      <c r="K657" s="1">
        <f t="shared" si="265"/>
        <v>3</v>
      </c>
      <c r="L657" s="6" t="str">
        <f t="shared" si="266"/>
        <v>00000</v>
      </c>
      <c r="M657" s="1">
        <f t="shared" si="267"/>
        <v>60</v>
      </c>
      <c r="N657" s="6" t="str">
        <f t="shared" si="268"/>
        <v>00</v>
      </c>
      <c r="O657" s="1">
        <f t="shared" si="269"/>
        <v>4</v>
      </c>
      <c r="P657" s="1">
        <f>IF(HEX2DEC(LEFT(E657,4))&gt;=32768,HEX2DEC(LEFT(E657,4))-65536,HEX2DEC(LEFT(E657,4)))/Codes!$N$2</f>
        <v>6.4</v>
      </c>
      <c r="Q657" s="1">
        <f>IF(HEX2DEC(RIGHT(E657,4))&gt;=32768,HEX2DEC(RIGHT(E657,4))-65536,HEX2DEC(RIGHT(E657,4)))/Codes!$N$2</f>
        <v>0</v>
      </c>
      <c r="R657" s="1">
        <f>IF(HEX2DEC(LEFT(F657,4))&gt;=32768,HEX2DEC(LEFT(F657,4))-65536,HEX2DEC(LEFT(F657,4)))/Codes!$N$2</f>
        <v>0</v>
      </c>
      <c r="S657" s="1">
        <f>IF(HEX2DEC(RIGHT(F657,4))&gt;=32768,HEX2DEC(RIGHT(F657,4))-65536,HEX2DEC(RIGHT(F657,4)))/Codes!$N$2</f>
        <v>0</v>
      </c>
      <c r="T657" s="18">
        <f t="shared" si="270"/>
        <v>361</v>
      </c>
      <c r="U657" s="1">
        <f t="shared" si="271"/>
        <v>150</v>
      </c>
      <c r="V657" s="1">
        <f t="shared" si="272"/>
        <v>0</v>
      </c>
      <c r="W657" s="1" t="str">
        <f t="shared" si="273"/>
        <v>101</v>
      </c>
      <c r="X657" s="1">
        <f t="shared" si="274"/>
        <v>3</v>
      </c>
      <c r="Y657" s="1">
        <f t="shared" si="275"/>
        <v>5</v>
      </c>
      <c r="Z657" s="1" t="str">
        <f>VLOOKUP(BIN2DEC(MID(HEX2BIN(MID(H657,3,2),8),2,5)),Codes!$E$1:$F$18,2)</f>
        <v>Flower</v>
      </c>
      <c r="AA657" s="6" t="str">
        <f t="shared" si="276"/>
        <v>0</v>
      </c>
      <c r="AB657" s="1">
        <f t="shared" si="277"/>
        <v>2</v>
      </c>
      <c r="AC657" s="1" t="str">
        <f>VLOOKUP(BIN2DEC(RIGHT(HEX2BIN(MID(H657,6,1),4),1)&amp;LEFT(HEX2BIN(MID(H657,7,1),4),1)),Codes!$K$1:$L$5,2)</f>
        <v>M</v>
      </c>
      <c r="AD657" s="1" t="str">
        <f>VLOOKUP(BIN2DEC(RIGHT(HEX2BIN(MID(H657,7,1),4),3)&amp;LEFT(HEX2BIN(MID(H657,8,1),4),2)),Codes!$H$2:$I$33,2)</f>
        <v>Punch</v>
      </c>
      <c r="AE657" s="1" t="str">
        <f t="shared" si="278"/>
        <v>1</v>
      </c>
      <c r="AF657" s="1" t="str">
        <f t="shared" si="279"/>
        <v>1</v>
      </c>
      <c r="AH657" s="6">
        <f t="shared" si="280"/>
        <v>33</v>
      </c>
    </row>
    <row r="658" spans="1:34">
      <c r="A658" s="1" t="s">
        <v>4945</v>
      </c>
      <c r="B658" s="1" t="s">
        <v>74</v>
      </c>
      <c r="C658" s="6" t="s">
        <v>699</v>
      </c>
      <c r="D658" s="6" t="s">
        <v>4946</v>
      </c>
      <c r="E658" s="6" t="s">
        <v>448</v>
      </c>
      <c r="F658" s="6" t="s">
        <v>91</v>
      </c>
      <c r="G658" s="6" t="s">
        <v>691</v>
      </c>
      <c r="H658" s="6" t="s">
        <v>697</v>
      </c>
      <c r="J658" s="1" t="str">
        <f t="shared" si="264"/>
        <v>001011</v>
      </c>
      <c r="K658" s="1">
        <f t="shared" si="265"/>
        <v>3</v>
      </c>
      <c r="L658" s="6" t="str">
        <f t="shared" si="266"/>
        <v>00000</v>
      </c>
      <c r="M658" s="1">
        <f t="shared" si="267"/>
        <v>60</v>
      </c>
      <c r="N658" s="6" t="str">
        <f t="shared" si="268"/>
        <v>00</v>
      </c>
      <c r="O658" s="1">
        <f t="shared" si="269"/>
        <v>9</v>
      </c>
      <c r="P658" s="1">
        <f>IF(HEX2DEC(LEFT(E658,4))&gt;=32768,HEX2DEC(LEFT(E658,4))-65536,HEX2DEC(LEFT(E658,4)))/Codes!$N$2</f>
        <v>6.4</v>
      </c>
      <c r="Q658" s="1">
        <f>IF(HEX2DEC(RIGHT(E658,4))&gt;=32768,HEX2DEC(RIGHT(E658,4))-65536,HEX2DEC(RIGHT(E658,4)))/Codes!$N$2</f>
        <v>0</v>
      </c>
      <c r="R658" s="1">
        <f>IF(HEX2DEC(LEFT(F658,4))&gt;=32768,HEX2DEC(LEFT(F658,4))-65536,HEX2DEC(LEFT(F658,4)))/Codes!$N$2</f>
        <v>0</v>
      </c>
      <c r="S658" s="1">
        <f>IF(HEX2DEC(RIGHT(F658,4))&gt;=32768,HEX2DEC(RIGHT(F658,4))-65536,HEX2DEC(RIGHT(F658,4)))/Codes!$N$2</f>
        <v>0</v>
      </c>
      <c r="T658" s="18">
        <f t="shared" si="270"/>
        <v>361</v>
      </c>
      <c r="U658" s="1">
        <f t="shared" si="271"/>
        <v>150</v>
      </c>
      <c r="V658" s="1">
        <f t="shared" si="272"/>
        <v>0</v>
      </c>
      <c r="W658" s="1" t="str">
        <f t="shared" si="273"/>
        <v>101</v>
      </c>
      <c r="X658" s="1">
        <f t="shared" si="274"/>
        <v>3</v>
      </c>
      <c r="Y658" s="1">
        <f t="shared" si="275"/>
        <v>8</v>
      </c>
      <c r="Z658" s="1" t="str">
        <f>VLOOKUP(BIN2DEC(MID(HEX2BIN(MID(H658,3,2),8),2,5)),Codes!$E$1:$F$18,2)</f>
        <v>Flower</v>
      </c>
      <c r="AA658" s="6" t="str">
        <f t="shared" si="276"/>
        <v>0</v>
      </c>
      <c r="AB658" s="1">
        <f t="shared" si="277"/>
        <v>4</v>
      </c>
      <c r="AC658" s="1" t="str">
        <f>VLOOKUP(BIN2DEC(RIGHT(HEX2BIN(MID(H658,6,1),4),1)&amp;LEFT(HEX2BIN(MID(H658,7,1),4),1)),Codes!$K$1:$L$5,2)</f>
        <v>L</v>
      </c>
      <c r="AD658" s="1" t="str">
        <f>VLOOKUP(BIN2DEC(RIGHT(HEX2BIN(MID(H658,7,1),4),3)&amp;LEFT(HEX2BIN(MID(H658,8,1),4),2)),Codes!$H$2:$I$33,2)</f>
        <v>Punch</v>
      </c>
      <c r="AE658" s="1" t="str">
        <f t="shared" si="278"/>
        <v>1</v>
      </c>
      <c r="AF658" s="1" t="str">
        <f t="shared" si="279"/>
        <v>1</v>
      </c>
      <c r="AH658" s="6">
        <f t="shared" si="280"/>
        <v>65</v>
      </c>
    </row>
    <row r="659" spans="1:34">
      <c r="A659" s="1" t="s">
        <v>4947</v>
      </c>
      <c r="B659" s="1" t="s">
        <v>74</v>
      </c>
      <c r="C659" s="6" t="s">
        <v>846</v>
      </c>
      <c r="D659" s="6" t="s">
        <v>4936</v>
      </c>
      <c r="E659" s="6" t="s">
        <v>448</v>
      </c>
      <c r="F659" s="6" t="s">
        <v>91</v>
      </c>
      <c r="G659" s="6" t="s">
        <v>691</v>
      </c>
      <c r="H659" s="6" t="s">
        <v>844</v>
      </c>
      <c r="J659" s="1" t="str">
        <f t="shared" si="264"/>
        <v>001011</v>
      </c>
      <c r="K659" s="1">
        <f t="shared" si="265"/>
        <v>3</v>
      </c>
      <c r="L659" s="6" t="str">
        <f t="shared" si="266"/>
        <v>00000</v>
      </c>
      <c r="M659" s="1">
        <f t="shared" si="267"/>
        <v>60</v>
      </c>
      <c r="N659" s="6" t="str">
        <f t="shared" si="268"/>
        <v>00</v>
      </c>
      <c r="O659" s="1">
        <f t="shared" si="269"/>
        <v>12</v>
      </c>
      <c r="P659" s="1">
        <f>IF(HEX2DEC(LEFT(E659,4))&gt;=32768,HEX2DEC(LEFT(E659,4))-65536,HEX2DEC(LEFT(E659,4)))/Codes!$N$2</f>
        <v>6.4</v>
      </c>
      <c r="Q659" s="1">
        <f>IF(HEX2DEC(RIGHT(E659,4))&gt;=32768,HEX2DEC(RIGHT(E659,4))-65536,HEX2DEC(RIGHT(E659,4)))/Codes!$N$2</f>
        <v>0</v>
      </c>
      <c r="R659" s="1">
        <f>IF(HEX2DEC(LEFT(F659,4))&gt;=32768,HEX2DEC(LEFT(F659,4))-65536,HEX2DEC(LEFT(F659,4)))/Codes!$N$2</f>
        <v>0</v>
      </c>
      <c r="S659" s="1">
        <f>IF(HEX2DEC(RIGHT(F659,4))&gt;=32768,HEX2DEC(RIGHT(F659,4))-65536,HEX2DEC(RIGHT(F659,4)))/Codes!$N$2</f>
        <v>0</v>
      </c>
      <c r="T659" s="18">
        <f t="shared" si="270"/>
        <v>361</v>
      </c>
      <c r="U659" s="1">
        <f t="shared" si="271"/>
        <v>150</v>
      </c>
      <c r="V659" s="1">
        <f t="shared" si="272"/>
        <v>0</v>
      </c>
      <c r="W659" s="1" t="str">
        <f t="shared" si="273"/>
        <v>101</v>
      </c>
      <c r="X659" s="1">
        <f t="shared" si="274"/>
        <v>3</v>
      </c>
      <c r="Y659" s="1">
        <f t="shared" si="275"/>
        <v>12</v>
      </c>
      <c r="Z659" s="1" t="str">
        <f>VLOOKUP(BIN2DEC(MID(HEX2BIN(MID(H659,3,2),8),2,5)),Codes!$E$1:$F$18,2)</f>
        <v>Flower</v>
      </c>
      <c r="AA659" s="6" t="str">
        <f t="shared" si="276"/>
        <v>0</v>
      </c>
      <c r="AB659" s="1">
        <f t="shared" si="277"/>
        <v>6</v>
      </c>
      <c r="AC659" s="1" t="str">
        <f>VLOOKUP(BIN2DEC(RIGHT(HEX2BIN(MID(H659,6,1),4),1)&amp;LEFT(HEX2BIN(MID(H659,7,1),4),1)),Codes!$K$1:$L$5,2)</f>
        <v>L</v>
      </c>
      <c r="AD659" s="1" t="str">
        <f>VLOOKUP(BIN2DEC(RIGHT(HEX2BIN(MID(H659,7,1),4),3)&amp;LEFT(HEX2BIN(MID(H659,8,1),4),2)),Codes!$H$2:$I$33,2)</f>
        <v>Punch</v>
      </c>
      <c r="AE659" s="1" t="str">
        <f t="shared" si="278"/>
        <v>1</v>
      </c>
      <c r="AF659" s="1" t="str">
        <f t="shared" si="279"/>
        <v>1</v>
      </c>
      <c r="AH659" s="6">
        <f t="shared" si="280"/>
        <v>65</v>
      </c>
    </row>
    <row r="660" spans="1:34">
      <c r="A660" s="1" t="s">
        <v>4948</v>
      </c>
      <c r="B660" s="1" t="s">
        <v>74</v>
      </c>
      <c r="C660" s="6" t="s">
        <v>695</v>
      </c>
      <c r="D660" s="6" t="s">
        <v>4921</v>
      </c>
      <c r="E660" s="6" t="s">
        <v>448</v>
      </c>
      <c r="F660" s="6" t="s">
        <v>91</v>
      </c>
      <c r="G660" s="6" t="s">
        <v>557</v>
      </c>
      <c r="H660" s="6" t="s">
        <v>700</v>
      </c>
      <c r="J660" s="1" t="str">
        <f t="shared" si="264"/>
        <v>001011</v>
      </c>
      <c r="K660" s="1">
        <f t="shared" si="265"/>
        <v>3</v>
      </c>
      <c r="L660" s="6" t="str">
        <f t="shared" si="266"/>
        <v>00000</v>
      </c>
      <c r="M660" s="1">
        <f t="shared" si="267"/>
        <v>60</v>
      </c>
      <c r="N660" s="6" t="str">
        <f t="shared" si="268"/>
        <v>00</v>
      </c>
      <c r="O660" s="1">
        <f t="shared" si="269"/>
        <v>6</v>
      </c>
      <c r="P660" s="1">
        <f>IF(HEX2DEC(LEFT(E660,4))&gt;=32768,HEX2DEC(LEFT(E660,4))-65536,HEX2DEC(LEFT(E660,4)))/Codes!$N$2</f>
        <v>6.4</v>
      </c>
      <c r="Q660" s="1">
        <f>IF(HEX2DEC(RIGHT(E660,4))&gt;=32768,HEX2DEC(RIGHT(E660,4))-65536,HEX2DEC(RIGHT(E660,4)))/Codes!$N$2</f>
        <v>0</v>
      </c>
      <c r="R660" s="1">
        <f>IF(HEX2DEC(LEFT(F660,4))&gt;=32768,HEX2DEC(LEFT(F660,4))-65536,HEX2DEC(LEFT(F660,4)))/Codes!$N$2</f>
        <v>0</v>
      </c>
      <c r="S660" s="1">
        <f>IF(HEX2DEC(RIGHT(F660,4))&gt;=32768,HEX2DEC(RIGHT(F660,4))-65536,HEX2DEC(RIGHT(F660,4)))/Codes!$N$2</f>
        <v>0</v>
      </c>
      <c r="T660" s="18">
        <f t="shared" si="270"/>
        <v>361</v>
      </c>
      <c r="U660" s="1">
        <f t="shared" si="271"/>
        <v>100</v>
      </c>
      <c r="V660" s="1">
        <f t="shared" si="272"/>
        <v>0</v>
      </c>
      <c r="W660" s="1" t="str">
        <f t="shared" si="273"/>
        <v>101</v>
      </c>
      <c r="X660" s="1">
        <f t="shared" si="274"/>
        <v>3</v>
      </c>
      <c r="Y660" s="1">
        <f t="shared" si="275"/>
        <v>8</v>
      </c>
      <c r="Z660" s="1" t="str">
        <f>VLOOKUP(BIN2DEC(MID(HEX2BIN(MID(H660,3,2),8),2,5)),Codes!$E$1:$F$18,2)</f>
        <v>Flower</v>
      </c>
      <c r="AA660" s="6" t="str">
        <f t="shared" si="276"/>
        <v>0</v>
      </c>
      <c r="AB660" s="1">
        <f t="shared" si="277"/>
        <v>0</v>
      </c>
      <c r="AC660" s="1" t="str">
        <f>VLOOKUP(BIN2DEC(RIGHT(HEX2BIN(MID(H660,6,1),4),1)&amp;LEFT(HEX2BIN(MID(H660,7,1),4),1)),Codes!$K$1:$L$5,2)</f>
        <v>L</v>
      </c>
      <c r="AD660" s="1" t="str">
        <f>VLOOKUP(BIN2DEC(RIGHT(HEX2BIN(MID(H660,7,1),4),3)&amp;LEFT(HEX2BIN(MID(H660,8,1),4),2)),Codes!$H$2:$I$33,2)</f>
        <v>Punch</v>
      </c>
      <c r="AE660" s="1" t="str">
        <f t="shared" si="278"/>
        <v>1</v>
      </c>
      <c r="AF660" s="1" t="str">
        <f t="shared" si="279"/>
        <v>1</v>
      </c>
      <c r="AH660" s="6">
        <f t="shared" si="280"/>
        <v>65</v>
      </c>
    </row>
    <row r="661" spans="1:34">
      <c r="A661" s="1" t="s">
        <v>4949</v>
      </c>
      <c r="B661" s="1" t="s">
        <v>74</v>
      </c>
      <c r="C661" s="6" t="s">
        <v>4626</v>
      </c>
      <c r="D661" s="6" t="s">
        <v>702</v>
      </c>
      <c r="E661" s="6" t="s">
        <v>256</v>
      </c>
      <c r="F661" s="6" t="s">
        <v>4950</v>
      </c>
      <c r="G661" s="6" t="s">
        <v>704</v>
      </c>
      <c r="H661" s="6" t="s">
        <v>705</v>
      </c>
      <c r="J661" s="1" t="str">
        <f t="shared" si="264"/>
        <v>001011</v>
      </c>
      <c r="K661" s="1">
        <f t="shared" si="265"/>
        <v>0</v>
      </c>
      <c r="L661" s="6" t="str">
        <f t="shared" si="266"/>
        <v>00000</v>
      </c>
      <c r="M661" s="1">
        <f t="shared" si="267"/>
        <v>0</v>
      </c>
      <c r="N661" s="6" t="str">
        <f t="shared" si="268"/>
        <v>00</v>
      </c>
      <c r="O661" s="1">
        <f t="shared" si="269"/>
        <v>1</v>
      </c>
      <c r="P661" s="1">
        <f>IF(HEX2DEC(LEFT(E661,4))&gt;=32768,HEX2DEC(LEFT(E661,4))-65536,HEX2DEC(LEFT(E661,4)))/Codes!$N$2</f>
        <v>3.6</v>
      </c>
      <c r="Q661" s="1">
        <f>IF(HEX2DEC(RIGHT(E661,4))&gt;=32768,HEX2DEC(RIGHT(E661,4))-65536,HEX2DEC(RIGHT(E661,4)))/Codes!$N$2</f>
        <v>0</v>
      </c>
      <c r="R661" s="1">
        <f>IF(HEX2DEC(LEFT(F661,4))&gt;=32768,HEX2DEC(LEFT(F661,4))-65536,HEX2DEC(LEFT(F661,4)))/Codes!$N$2</f>
        <v>0</v>
      </c>
      <c r="S661" s="1">
        <f>IF(HEX2DEC(RIGHT(F661,4))&gt;=32768,HEX2DEC(RIGHT(F661,4))-65536,HEX2DEC(RIGHT(F661,4)))/Codes!$N$2</f>
        <v>10.4</v>
      </c>
      <c r="T661" s="18">
        <f t="shared" si="270"/>
        <v>100</v>
      </c>
      <c r="U661" s="1">
        <f t="shared" si="271"/>
        <v>100</v>
      </c>
      <c r="V661" s="1">
        <f t="shared" si="272"/>
        <v>0</v>
      </c>
      <c r="W661" s="1" t="str">
        <f t="shared" si="273"/>
        <v>100</v>
      </c>
      <c r="X661" s="1">
        <f t="shared" si="274"/>
        <v>3</v>
      </c>
      <c r="Y661" s="1">
        <f t="shared" si="275"/>
        <v>80</v>
      </c>
      <c r="Z661" s="1" t="str">
        <f>VLOOKUP(BIN2DEC(MID(HEX2BIN(MID(H661,3,2),8),2,5)),Codes!$E$1:$F$18,2)</f>
        <v>Normal</v>
      </c>
      <c r="AA661" s="6" t="str">
        <f t="shared" si="276"/>
        <v>0</v>
      </c>
      <c r="AB661" s="1">
        <f t="shared" si="277"/>
        <v>3</v>
      </c>
      <c r="AC661" s="1" t="str">
        <f>VLOOKUP(BIN2DEC(RIGHT(HEX2BIN(MID(H661,6,1),4),1)&amp;LEFT(HEX2BIN(MID(H661,7,1),4),1)),Codes!$K$1:$L$5,2)</f>
        <v>S</v>
      </c>
      <c r="AD661" s="1" t="str">
        <f>VLOOKUP(BIN2DEC(RIGHT(HEX2BIN(MID(H661,7,1),4),3)&amp;LEFT(HEX2BIN(MID(H661,8,1),4),2)),Codes!$H$2:$I$33,2)</f>
        <v>Kick</v>
      </c>
      <c r="AE661" s="1" t="str">
        <f t="shared" si="278"/>
        <v>1</v>
      </c>
      <c r="AF661" s="1" t="str">
        <f t="shared" si="279"/>
        <v>1</v>
      </c>
      <c r="AH661" s="6">
        <f t="shared" si="280"/>
        <v>2</v>
      </c>
    </row>
    <row r="662" spans="1:34">
      <c r="A662" s="1" t="s">
        <v>4951</v>
      </c>
      <c r="B662" s="1" t="s">
        <v>74</v>
      </c>
      <c r="C662" s="6" t="s">
        <v>4626</v>
      </c>
      <c r="D662" s="6" t="s">
        <v>707</v>
      </c>
      <c r="E662" s="6" t="s">
        <v>256</v>
      </c>
      <c r="F662" s="6" t="s">
        <v>4952</v>
      </c>
      <c r="G662" s="6" t="s">
        <v>704</v>
      </c>
      <c r="H662" s="6" t="s">
        <v>705</v>
      </c>
      <c r="J662" s="1" t="str">
        <f t="shared" si="264"/>
        <v>001011</v>
      </c>
      <c r="K662" s="1">
        <f t="shared" si="265"/>
        <v>1</v>
      </c>
      <c r="L662" s="6" t="str">
        <f t="shared" si="266"/>
        <v>00000</v>
      </c>
      <c r="M662" s="1">
        <f t="shared" si="267"/>
        <v>0</v>
      </c>
      <c r="N662" s="6" t="str">
        <f t="shared" si="268"/>
        <v>00</v>
      </c>
      <c r="O662" s="1">
        <f t="shared" si="269"/>
        <v>1</v>
      </c>
      <c r="P662" s="1">
        <f>IF(HEX2DEC(LEFT(E662,4))&gt;=32768,HEX2DEC(LEFT(E662,4))-65536,HEX2DEC(LEFT(E662,4)))/Codes!$N$2</f>
        <v>3.6</v>
      </c>
      <c r="Q662" s="1">
        <f>IF(HEX2DEC(RIGHT(E662,4))&gt;=32768,HEX2DEC(RIGHT(E662,4))-65536,HEX2DEC(RIGHT(E662,4)))/Codes!$N$2</f>
        <v>0</v>
      </c>
      <c r="R662" s="1">
        <f>IF(HEX2DEC(LEFT(F662,4))&gt;=32768,HEX2DEC(LEFT(F662,4))-65536,HEX2DEC(LEFT(F662,4)))/Codes!$N$2</f>
        <v>0</v>
      </c>
      <c r="S662" s="1">
        <f>IF(HEX2DEC(RIGHT(F662,4))&gt;=32768,HEX2DEC(RIGHT(F662,4))-65536,HEX2DEC(RIGHT(F662,4)))/Codes!$N$2</f>
        <v>-10.4</v>
      </c>
      <c r="T662" s="18">
        <f t="shared" si="270"/>
        <v>100</v>
      </c>
      <c r="U662" s="1">
        <f t="shared" si="271"/>
        <v>100</v>
      </c>
      <c r="V662" s="1">
        <f t="shared" si="272"/>
        <v>0</v>
      </c>
      <c r="W662" s="1" t="str">
        <f t="shared" si="273"/>
        <v>100</v>
      </c>
      <c r="X662" s="1">
        <f t="shared" si="274"/>
        <v>3</v>
      </c>
      <c r="Y662" s="1">
        <f t="shared" si="275"/>
        <v>80</v>
      </c>
      <c r="Z662" s="1" t="str">
        <f>VLOOKUP(BIN2DEC(MID(HEX2BIN(MID(H662,3,2),8),2,5)),Codes!$E$1:$F$18,2)</f>
        <v>Normal</v>
      </c>
      <c r="AA662" s="6" t="str">
        <f t="shared" si="276"/>
        <v>0</v>
      </c>
      <c r="AB662" s="1">
        <f t="shared" si="277"/>
        <v>3</v>
      </c>
      <c r="AC662" s="1" t="str">
        <f>VLOOKUP(BIN2DEC(RIGHT(HEX2BIN(MID(H662,6,1),4),1)&amp;LEFT(HEX2BIN(MID(H662,7,1),4),1)),Codes!$K$1:$L$5,2)</f>
        <v>S</v>
      </c>
      <c r="AD662" s="1" t="str">
        <f>VLOOKUP(BIN2DEC(RIGHT(HEX2BIN(MID(H662,7,1),4),3)&amp;LEFT(HEX2BIN(MID(H662,8,1),4),2)),Codes!$H$2:$I$33,2)</f>
        <v>Kick</v>
      </c>
      <c r="AE662" s="1" t="str">
        <f t="shared" si="278"/>
        <v>1</v>
      </c>
      <c r="AF662" s="1" t="str">
        <f t="shared" si="279"/>
        <v>1</v>
      </c>
      <c r="AH662" s="6">
        <f t="shared" si="280"/>
        <v>2</v>
      </c>
    </row>
    <row r="663" spans="1:34">
      <c r="A663" s="1" t="s">
        <v>4953</v>
      </c>
      <c r="B663" s="1" t="s">
        <v>74</v>
      </c>
      <c r="C663" s="6" t="s">
        <v>4626</v>
      </c>
      <c r="D663" s="6" t="s">
        <v>710</v>
      </c>
      <c r="E663" s="6" t="s">
        <v>256</v>
      </c>
      <c r="F663" s="6" t="s">
        <v>4954</v>
      </c>
      <c r="G663" s="6" t="s">
        <v>712</v>
      </c>
      <c r="H663" s="6" t="s">
        <v>713</v>
      </c>
      <c r="J663" s="1" t="str">
        <f t="shared" si="264"/>
        <v>001011</v>
      </c>
      <c r="K663" s="1">
        <f t="shared" si="265"/>
        <v>2</v>
      </c>
      <c r="L663" s="6" t="str">
        <f t="shared" si="266"/>
        <v>00000</v>
      </c>
      <c r="M663" s="1">
        <f t="shared" si="267"/>
        <v>0</v>
      </c>
      <c r="N663" s="6" t="str">
        <f t="shared" si="268"/>
        <v>00</v>
      </c>
      <c r="O663" s="1">
        <f t="shared" si="269"/>
        <v>1</v>
      </c>
      <c r="P663" s="1">
        <f>IF(HEX2DEC(LEFT(E663,4))&gt;=32768,HEX2DEC(LEFT(E663,4))-65536,HEX2DEC(LEFT(E663,4)))/Codes!$N$2</f>
        <v>3.6</v>
      </c>
      <c r="Q663" s="1">
        <f>IF(HEX2DEC(RIGHT(E663,4))&gt;=32768,HEX2DEC(RIGHT(E663,4))-65536,HEX2DEC(RIGHT(E663,4)))/Codes!$N$2</f>
        <v>0</v>
      </c>
      <c r="R663" s="1">
        <f>IF(HEX2DEC(LEFT(F663,4))&gt;=32768,HEX2DEC(LEFT(F663,4))-65536,HEX2DEC(LEFT(F663,4)))/Codes!$N$2</f>
        <v>20.8</v>
      </c>
      <c r="S663" s="1">
        <f>IF(HEX2DEC(RIGHT(F663,4))&gt;=32768,HEX2DEC(RIGHT(F663,4))-65536,HEX2DEC(RIGHT(F663,4)))/Codes!$N$2</f>
        <v>10.4</v>
      </c>
      <c r="T663" s="18">
        <f t="shared" si="270"/>
        <v>130</v>
      </c>
      <c r="U663" s="1">
        <f t="shared" si="271"/>
        <v>100</v>
      </c>
      <c r="V663" s="1">
        <f t="shared" si="272"/>
        <v>0</v>
      </c>
      <c r="W663" s="1" t="str">
        <f t="shared" si="273"/>
        <v>100</v>
      </c>
      <c r="X663" s="1">
        <f t="shared" si="274"/>
        <v>3</v>
      </c>
      <c r="Y663" s="1">
        <f t="shared" si="275"/>
        <v>40</v>
      </c>
      <c r="Z663" s="1" t="str">
        <f>VLOOKUP(BIN2DEC(MID(HEX2BIN(MID(H663,3,2),8),2,5)),Codes!$E$1:$F$18,2)</f>
        <v>Normal</v>
      </c>
      <c r="AA663" s="6" t="str">
        <f t="shared" si="276"/>
        <v>0</v>
      </c>
      <c r="AB663" s="1">
        <f t="shared" si="277"/>
        <v>3</v>
      </c>
      <c r="AC663" s="1" t="str">
        <f>VLOOKUP(BIN2DEC(RIGHT(HEX2BIN(MID(H663,6,1),4),1)&amp;LEFT(HEX2BIN(MID(H663,7,1),4),1)),Codes!$K$1:$L$5,2)</f>
        <v>S</v>
      </c>
      <c r="AD663" s="1" t="str">
        <f>VLOOKUP(BIN2DEC(RIGHT(HEX2BIN(MID(H663,7,1),4),3)&amp;LEFT(HEX2BIN(MID(H663,8,1),4),2)),Codes!$H$2:$I$33,2)</f>
        <v>Kick</v>
      </c>
      <c r="AE663" s="1" t="str">
        <f t="shared" si="278"/>
        <v>1</v>
      </c>
      <c r="AF663" s="1" t="str">
        <f t="shared" si="279"/>
        <v>1</v>
      </c>
      <c r="AH663" s="6">
        <f t="shared" si="280"/>
        <v>2</v>
      </c>
    </row>
    <row r="664" spans="1:34">
      <c r="A664" s="1" t="s">
        <v>4955</v>
      </c>
      <c r="B664" s="1" t="s">
        <v>74</v>
      </c>
      <c r="C664" s="6" t="s">
        <v>4626</v>
      </c>
      <c r="D664" s="6" t="s">
        <v>715</v>
      </c>
      <c r="E664" s="6" t="s">
        <v>256</v>
      </c>
      <c r="F664" s="6" t="s">
        <v>4956</v>
      </c>
      <c r="G664" s="6" t="s">
        <v>712</v>
      </c>
      <c r="H664" s="6" t="s">
        <v>713</v>
      </c>
      <c r="J664" s="1" t="str">
        <f t="shared" si="264"/>
        <v>001011</v>
      </c>
      <c r="K664" s="1">
        <f t="shared" si="265"/>
        <v>3</v>
      </c>
      <c r="L664" s="6" t="str">
        <f t="shared" si="266"/>
        <v>00000</v>
      </c>
      <c r="M664" s="1">
        <f t="shared" si="267"/>
        <v>0</v>
      </c>
      <c r="N664" s="6" t="str">
        <f t="shared" si="268"/>
        <v>00</v>
      </c>
      <c r="O664" s="1">
        <f t="shared" si="269"/>
        <v>1</v>
      </c>
      <c r="P664" s="1">
        <f>IF(HEX2DEC(LEFT(E664,4))&gt;=32768,HEX2DEC(LEFT(E664,4))-65536,HEX2DEC(LEFT(E664,4)))/Codes!$N$2</f>
        <v>3.6</v>
      </c>
      <c r="Q664" s="1">
        <f>IF(HEX2DEC(RIGHT(E664,4))&gt;=32768,HEX2DEC(RIGHT(E664,4))-65536,HEX2DEC(RIGHT(E664,4)))/Codes!$N$2</f>
        <v>0</v>
      </c>
      <c r="R664" s="1">
        <f>IF(HEX2DEC(LEFT(F664,4))&gt;=32768,HEX2DEC(LEFT(F664,4))-65536,HEX2DEC(LEFT(F664,4)))/Codes!$N$2</f>
        <v>20.8</v>
      </c>
      <c r="S664" s="1">
        <f>IF(HEX2DEC(RIGHT(F664,4))&gt;=32768,HEX2DEC(RIGHT(F664,4))-65536,HEX2DEC(RIGHT(F664,4)))/Codes!$N$2</f>
        <v>-10.4</v>
      </c>
      <c r="T664" s="18">
        <f t="shared" si="270"/>
        <v>130</v>
      </c>
      <c r="U664" s="1">
        <f t="shared" si="271"/>
        <v>100</v>
      </c>
      <c r="V664" s="1">
        <f t="shared" si="272"/>
        <v>0</v>
      </c>
      <c r="W664" s="1" t="str">
        <f t="shared" si="273"/>
        <v>100</v>
      </c>
      <c r="X664" s="1">
        <f t="shared" si="274"/>
        <v>3</v>
      </c>
      <c r="Y664" s="1">
        <f t="shared" si="275"/>
        <v>40</v>
      </c>
      <c r="Z664" s="1" t="str">
        <f>VLOOKUP(BIN2DEC(MID(HEX2BIN(MID(H664,3,2),8),2,5)),Codes!$E$1:$F$18,2)</f>
        <v>Normal</v>
      </c>
      <c r="AA664" s="6" t="str">
        <f t="shared" si="276"/>
        <v>0</v>
      </c>
      <c r="AB664" s="1">
        <f t="shared" si="277"/>
        <v>3</v>
      </c>
      <c r="AC664" s="1" t="str">
        <f>VLOOKUP(BIN2DEC(RIGHT(HEX2BIN(MID(H664,6,1),4),1)&amp;LEFT(HEX2BIN(MID(H664,7,1),4),1)),Codes!$K$1:$L$5,2)</f>
        <v>S</v>
      </c>
      <c r="AD664" s="1" t="str">
        <f>VLOOKUP(BIN2DEC(RIGHT(HEX2BIN(MID(H664,7,1),4),3)&amp;LEFT(HEX2BIN(MID(H664,8,1),4),2)),Codes!$H$2:$I$33,2)</f>
        <v>Kick</v>
      </c>
      <c r="AE664" s="1" t="str">
        <f t="shared" si="278"/>
        <v>1</v>
      </c>
      <c r="AF664" s="1" t="str">
        <f t="shared" si="279"/>
        <v>1</v>
      </c>
      <c r="AH664" s="6">
        <f t="shared" si="280"/>
        <v>2</v>
      </c>
    </row>
    <row r="665" spans="1:34">
      <c r="A665" s="1" t="s">
        <v>4957</v>
      </c>
      <c r="B665" s="1" t="s">
        <v>74</v>
      </c>
      <c r="C665" s="6" t="s">
        <v>4627</v>
      </c>
      <c r="D665" s="6" t="s">
        <v>702</v>
      </c>
      <c r="E665" s="6" t="s">
        <v>256</v>
      </c>
      <c r="F665" s="6" t="s">
        <v>4950</v>
      </c>
      <c r="G665" s="6" t="s">
        <v>704</v>
      </c>
      <c r="H665" s="6" t="s">
        <v>705</v>
      </c>
      <c r="J665" s="1" t="str">
        <f t="shared" si="264"/>
        <v>001011</v>
      </c>
      <c r="K665" s="1">
        <f t="shared" si="265"/>
        <v>0</v>
      </c>
      <c r="L665" s="6" t="str">
        <f t="shared" si="266"/>
        <v>00000</v>
      </c>
      <c r="M665" s="1">
        <f t="shared" si="267"/>
        <v>0</v>
      </c>
      <c r="N665" s="6" t="str">
        <f t="shared" si="268"/>
        <v>00</v>
      </c>
      <c r="O665" s="1">
        <f t="shared" si="269"/>
        <v>1</v>
      </c>
      <c r="P665" s="1">
        <f>IF(HEX2DEC(LEFT(E665,4))&gt;=32768,HEX2DEC(LEFT(E665,4))-65536,HEX2DEC(LEFT(E665,4)))/Codes!$N$2</f>
        <v>3.6</v>
      </c>
      <c r="Q665" s="1">
        <f>IF(HEX2DEC(RIGHT(E665,4))&gt;=32768,HEX2DEC(RIGHT(E665,4))-65536,HEX2DEC(RIGHT(E665,4)))/Codes!$N$2</f>
        <v>0</v>
      </c>
      <c r="R665" s="1">
        <f>IF(HEX2DEC(LEFT(F665,4))&gt;=32768,HEX2DEC(LEFT(F665,4))-65536,HEX2DEC(LEFT(F665,4)))/Codes!$N$2</f>
        <v>0</v>
      </c>
      <c r="S665" s="1">
        <f>IF(HEX2DEC(RIGHT(F665,4))&gt;=32768,HEX2DEC(RIGHT(F665,4))-65536,HEX2DEC(RIGHT(F665,4)))/Codes!$N$2</f>
        <v>10.4</v>
      </c>
      <c r="T665" s="18">
        <f t="shared" si="270"/>
        <v>100</v>
      </c>
      <c r="U665" s="1">
        <f t="shared" si="271"/>
        <v>100</v>
      </c>
      <c r="V665" s="1">
        <f t="shared" si="272"/>
        <v>0</v>
      </c>
      <c r="W665" s="1" t="str">
        <f t="shared" si="273"/>
        <v>100</v>
      </c>
      <c r="X665" s="1">
        <f t="shared" si="274"/>
        <v>3</v>
      </c>
      <c r="Y665" s="1">
        <f t="shared" si="275"/>
        <v>80</v>
      </c>
      <c r="Z665" s="1" t="str">
        <f>VLOOKUP(BIN2DEC(MID(HEX2BIN(MID(H665,3,2),8),2,5)),Codes!$E$1:$F$18,2)</f>
        <v>Normal</v>
      </c>
      <c r="AA665" s="6" t="str">
        <f t="shared" si="276"/>
        <v>0</v>
      </c>
      <c r="AB665" s="1">
        <f t="shared" si="277"/>
        <v>3</v>
      </c>
      <c r="AC665" s="1" t="str">
        <f>VLOOKUP(BIN2DEC(RIGHT(HEX2BIN(MID(H665,6,1),4),1)&amp;LEFT(HEX2BIN(MID(H665,7,1),4),1)),Codes!$K$1:$L$5,2)</f>
        <v>S</v>
      </c>
      <c r="AD665" s="1" t="str">
        <f>VLOOKUP(BIN2DEC(RIGHT(HEX2BIN(MID(H665,7,1),4),3)&amp;LEFT(HEX2BIN(MID(H665,8,1),4),2)),Codes!$H$2:$I$33,2)</f>
        <v>Kick</v>
      </c>
      <c r="AE665" s="1" t="str">
        <f t="shared" si="278"/>
        <v>1</v>
      </c>
      <c r="AF665" s="1" t="str">
        <f t="shared" si="279"/>
        <v>1</v>
      </c>
      <c r="AH665" s="6">
        <f t="shared" si="280"/>
        <v>2</v>
      </c>
    </row>
    <row r="666" spans="1:34">
      <c r="A666" s="1" t="s">
        <v>4958</v>
      </c>
      <c r="B666" s="1" t="s">
        <v>74</v>
      </c>
      <c r="C666" s="6" t="s">
        <v>4627</v>
      </c>
      <c r="D666" s="6" t="s">
        <v>707</v>
      </c>
      <c r="E666" s="6" t="s">
        <v>256</v>
      </c>
      <c r="F666" s="6" t="s">
        <v>4952</v>
      </c>
      <c r="G666" s="6" t="s">
        <v>704</v>
      </c>
      <c r="H666" s="6" t="s">
        <v>705</v>
      </c>
      <c r="J666" s="1" t="str">
        <f t="shared" si="264"/>
        <v>001011</v>
      </c>
      <c r="K666" s="1">
        <f t="shared" si="265"/>
        <v>1</v>
      </c>
      <c r="L666" s="6" t="str">
        <f t="shared" si="266"/>
        <v>00000</v>
      </c>
      <c r="M666" s="1">
        <f t="shared" si="267"/>
        <v>0</v>
      </c>
      <c r="N666" s="6" t="str">
        <f t="shared" si="268"/>
        <v>00</v>
      </c>
      <c r="O666" s="1">
        <f t="shared" si="269"/>
        <v>1</v>
      </c>
      <c r="P666" s="1">
        <f>IF(HEX2DEC(LEFT(E666,4))&gt;=32768,HEX2DEC(LEFT(E666,4))-65536,HEX2DEC(LEFT(E666,4)))/Codes!$N$2</f>
        <v>3.6</v>
      </c>
      <c r="Q666" s="1">
        <f>IF(HEX2DEC(RIGHT(E666,4))&gt;=32768,HEX2DEC(RIGHT(E666,4))-65536,HEX2DEC(RIGHT(E666,4)))/Codes!$N$2</f>
        <v>0</v>
      </c>
      <c r="R666" s="1">
        <f>IF(HEX2DEC(LEFT(F666,4))&gt;=32768,HEX2DEC(LEFT(F666,4))-65536,HEX2DEC(LEFT(F666,4)))/Codes!$N$2</f>
        <v>0</v>
      </c>
      <c r="S666" s="1">
        <f>IF(HEX2DEC(RIGHT(F666,4))&gt;=32768,HEX2DEC(RIGHT(F666,4))-65536,HEX2DEC(RIGHT(F666,4)))/Codes!$N$2</f>
        <v>-10.4</v>
      </c>
      <c r="T666" s="18">
        <f t="shared" si="270"/>
        <v>100</v>
      </c>
      <c r="U666" s="1">
        <f t="shared" si="271"/>
        <v>100</v>
      </c>
      <c r="V666" s="1">
        <f t="shared" si="272"/>
        <v>0</v>
      </c>
      <c r="W666" s="1" t="str">
        <f t="shared" si="273"/>
        <v>100</v>
      </c>
      <c r="X666" s="1">
        <f t="shared" si="274"/>
        <v>3</v>
      </c>
      <c r="Y666" s="1">
        <f t="shared" si="275"/>
        <v>80</v>
      </c>
      <c r="Z666" s="1" t="str">
        <f>VLOOKUP(BIN2DEC(MID(HEX2BIN(MID(H666,3,2),8),2,5)),Codes!$E$1:$F$18,2)</f>
        <v>Normal</v>
      </c>
      <c r="AA666" s="6" t="str">
        <f t="shared" si="276"/>
        <v>0</v>
      </c>
      <c r="AB666" s="1">
        <f t="shared" si="277"/>
        <v>3</v>
      </c>
      <c r="AC666" s="1" t="str">
        <f>VLOOKUP(BIN2DEC(RIGHT(HEX2BIN(MID(H666,6,1),4),1)&amp;LEFT(HEX2BIN(MID(H666,7,1),4),1)),Codes!$K$1:$L$5,2)</f>
        <v>S</v>
      </c>
      <c r="AD666" s="1" t="str">
        <f>VLOOKUP(BIN2DEC(RIGHT(HEX2BIN(MID(H666,7,1),4),3)&amp;LEFT(HEX2BIN(MID(H666,8,1),4),2)),Codes!$H$2:$I$33,2)</f>
        <v>Kick</v>
      </c>
      <c r="AE666" s="1" t="str">
        <f t="shared" si="278"/>
        <v>1</v>
      </c>
      <c r="AF666" s="1" t="str">
        <f t="shared" si="279"/>
        <v>1</v>
      </c>
      <c r="AH666" s="6">
        <f t="shared" si="280"/>
        <v>2</v>
      </c>
    </row>
    <row r="667" spans="1:34">
      <c r="A667" s="1" t="s">
        <v>4959</v>
      </c>
      <c r="B667" s="1" t="s">
        <v>74</v>
      </c>
      <c r="C667" s="6" t="s">
        <v>4627</v>
      </c>
      <c r="D667" s="6" t="s">
        <v>710</v>
      </c>
      <c r="E667" s="6" t="s">
        <v>256</v>
      </c>
      <c r="F667" s="6" t="s">
        <v>4954</v>
      </c>
      <c r="G667" s="6" t="s">
        <v>712</v>
      </c>
      <c r="H667" s="6" t="s">
        <v>713</v>
      </c>
      <c r="J667" s="1" t="str">
        <f t="shared" si="264"/>
        <v>001011</v>
      </c>
      <c r="K667" s="1">
        <f t="shared" si="265"/>
        <v>2</v>
      </c>
      <c r="L667" s="6" t="str">
        <f t="shared" si="266"/>
        <v>00000</v>
      </c>
      <c r="M667" s="1">
        <f t="shared" si="267"/>
        <v>0</v>
      </c>
      <c r="N667" s="6" t="str">
        <f t="shared" si="268"/>
        <v>00</v>
      </c>
      <c r="O667" s="1">
        <f t="shared" si="269"/>
        <v>1</v>
      </c>
      <c r="P667" s="1">
        <f>IF(HEX2DEC(LEFT(E667,4))&gt;=32768,HEX2DEC(LEFT(E667,4))-65536,HEX2DEC(LEFT(E667,4)))/Codes!$N$2</f>
        <v>3.6</v>
      </c>
      <c r="Q667" s="1">
        <f>IF(HEX2DEC(RIGHT(E667,4))&gt;=32768,HEX2DEC(RIGHT(E667,4))-65536,HEX2DEC(RIGHT(E667,4)))/Codes!$N$2</f>
        <v>0</v>
      </c>
      <c r="R667" s="1">
        <f>IF(HEX2DEC(LEFT(F667,4))&gt;=32768,HEX2DEC(LEFT(F667,4))-65536,HEX2DEC(LEFT(F667,4)))/Codes!$N$2</f>
        <v>20.8</v>
      </c>
      <c r="S667" s="1">
        <f>IF(HEX2DEC(RIGHT(F667,4))&gt;=32768,HEX2DEC(RIGHT(F667,4))-65536,HEX2DEC(RIGHT(F667,4)))/Codes!$N$2</f>
        <v>10.4</v>
      </c>
      <c r="T667" s="18">
        <f t="shared" si="270"/>
        <v>130</v>
      </c>
      <c r="U667" s="1">
        <f t="shared" si="271"/>
        <v>100</v>
      </c>
      <c r="V667" s="1">
        <f t="shared" si="272"/>
        <v>0</v>
      </c>
      <c r="W667" s="1" t="str">
        <f t="shared" si="273"/>
        <v>100</v>
      </c>
      <c r="X667" s="1">
        <f t="shared" si="274"/>
        <v>3</v>
      </c>
      <c r="Y667" s="1">
        <f t="shared" si="275"/>
        <v>40</v>
      </c>
      <c r="Z667" s="1" t="str">
        <f>VLOOKUP(BIN2DEC(MID(HEX2BIN(MID(H667,3,2),8),2,5)),Codes!$E$1:$F$18,2)</f>
        <v>Normal</v>
      </c>
      <c r="AA667" s="6" t="str">
        <f t="shared" si="276"/>
        <v>0</v>
      </c>
      <c r="AB667" s="1">
        <f t="shared" si="277"/>
        <v>3</v>
      </c>
      <c r="AC667" s="1" t="str">
        <f>VLOOKUP(BIN2DEC(RIGHT(HEX2BIN(MID(H667,6,1),4),1)&amp;LEFT(HEX2BIN(MID(H667,7,1),4),1)),Codes!$K$1:$L$5,2)</f>
        <v>S</v>
      </c>
      <c r="AD667" s="1" t="str">
        <f>VLOOKUP(BIN2DEC(RIGHT(HEX2BIN(MID(H667,7,1),4),3)&amp;LEFT(HEX2BIN(MID(H667,8,1),4),2)),Codes!$H$2:$I$33,2)</f>
        <v>Kick</v>
      </c>
      <c r="AE667" s="1" t="str">
        <f t="shared" si="278"/>
        <v>1</v>
      </c>
      <c r="AF667" s="1" t="str">
        <f t="shared" si="279"/>
        <v>1</v>
      </c>
      <c r="AH667" s="6">
        <f t="shared" si="280"/>
        <v>2</v>
      </c>
    </row>
    <row r="668" spans="1:34">
      <c r="A668" s="1" t="s">
        <v>4960</v>
      </c>
      <c r="B668" s="1" t="s">
        <v>74</v>
      </c>
      <c r="C668" s="6" t="s">
        <v>4627</v>
      </c>
      <c r="D668" s="6" t="s">
        <v>715</v>
      </c>
      <c r="E668" s="6" t="s">
        <v>256</v>
      </c>
      <c r="F668" s="6" t="s">
        <v>4956</v>
      </c>
      <c r="G668" s="6" t="s">
        <v>712</v>
      </c>
      <c r="H668" s="6" t="s">
        <v>713</v>
      </c>
      <c r="J668" s="1" t="str">
        <f t="shared" si="264"/>
        <v>001011</v>
      </c>
      <c r="K668" s="1">
        <f t="shared" si="265"/>
        <v>3</v>
      </c>
      <c r="L668" s="6" t="str">
        <f t="shared" si="266"/>
        <v>00000</v>
      </c>
      <c r="M668" s="1">
        <f t="shared" si="267"/>
        <v>0</v>
      </c>
      <c r="N668" s="6" t="str">
        <f t="shared" si="268"/>
        <v>00</v>
      </c>
      <c r="O668" s="1">
        <f t="shared" si="269"/>
        <v>1</v>
      </c>
      <c r="P668" s="1">
        <f>IF(HEX2DEC(LEFT(E668,4))&gt;=32768,HEX2DEC(LEFT(E668,4))-65536,HEX2DEC(LEFT(E668,4)))/Codes!$N$2</f>
        <v>3.6</v>
      </c>
      <c r="Q668" s="1">
        <f>IF(HEX2DEC(RIGHT(E668,4))&gt;=32768,HEX2DEC(RIGHT(E668,4))-65536,HEX2DEC(RIGHT(E668,4)))/Codes!$N$2</f>
        <v>0</v>
      </c>
      <c r="R668" s="1">
        <f>IF(HEX2DEC(LEFT(F668,4))&gt;=32768,HEX2DEC(LEFT(F668,4))-65536,HEX2DEC(LEFT(F668,4)))/Codes!$N$2</f>
        <v>20.8</v>
      </c>
      <c r="S668" s="1">
        <f>IF(HEX2DEC(RIGHT(F668,4))&gt;=32768,HEX2DEC(RIGHT(F668,4))-65536,HEX2DEC(RIGHT(F668,4)))/Codes!$N$2</f>
        <v>-10.4</v>
      </c>
      <c r="T668" s="18">
        <f t="shared" si="270"/>
        <v>130</v>
      </c>
      <c r="U668" s="1">
        <f t="shared" si="271"/>
        <v>100</v>
      </c>
      <c r="V668" s="1">
        <f t="shared" si="272"/>
        <v>0</v>
      </c>
      <c r="W668" s="1" t="str">
        <f t="shared" si="273"/>
        <v>100</v>
      </c>
      <c r="X668" s="1">
        <f t="shared" si="274"/>
        <v>3</v>
      </c>
      <c r="Y668" s="1">
        <f t="shared" si="275"/>
        <v>40</v>
      </c>
      <c r="Z668" s="1" t="str">
        <f>VLOOKUP(BIN2DEC(MID(HEX2BIN(MID(H668,3,2),8),2,5)),Codes!$E$1:$F$18,2)</f>
        <v>Normal</v>
      </c>
      <c r="AA668" s="6" t="str">
        <f t="shared" si="276"/>
        <v>0</v>
      </c>
      <c r="AB668" s="1">
        <f t="shared" si="277"/>
        <v>3</v>
      </c>
      <c r="AC668" s="1" t="str">
        <f>VLOOKUP(BIN2DEC(RIGHT(HEX2BIN(MID(H668,6,1),4),1)&amp;LEFT(HEX2BIN(MID(H668,7,1),4),1)),Codes!$K$1:$L$5,2)</f>
        <v>S</v>
      </c>
      <c r="AD668" s="1" t="str">
        <f>VLOOKUP(BIN2DEC(RIGHT(HEX2BIN(MID(H668,7,1),4),3)&amp;LEFT(HEX2BIN(MID(H668,8,1),4),2)),Codes!$H$2:$I$33,2)</f>
        <v>Kick</v>
      </c>
      <c r="AE668" s="1" t="str">
        <f t="shared" si="278"/>
        <v>1</v>
      </c>
      <c r="AF668" s="1" t="str">
        <f t="shared" si="279"/>
        <v>1</v>
      </c>
      <c r="AH668" s="6">
        <f t="shared" si="280"/>
        <v>2</v>
      </c>
    </row>
    <row r="669" spans="1:34">
      <c r="B669" s="1" t="s">
        <v>46</v>
      </c>
      <c r="J669" s="1" t="str">
        <f t="shared" si="264"/>
        <v>000000</v>
      </c>
      <c r="K669" s="1">
        <f t="shared" si="265"/>
        <v>0</v>
      </c>
      <c r="L669" s="6" t="str">
        <f t="shared" si="266"/>
        <v>00000</v>
      </c>
      <c r="M669" s="1">
        <f t="shared" si="267"/>
        <v>0</v>
      </c>
      <c r="N669" s="6" t="str">
        <f t="shared" si="268"/>
        <v>00</v>
      </c>
      <c r="O669" s="1">
        <f t="shared" si="269"/>
        <v>0</v>
      </c>
      <c r="P669" s="1">
        <f>IF(HEX2DEC(LEFT(E669,4))&gt;=32768,HEX2DEC(LEFT(E669,4))-65536,HEX2DEC(LEFT(E669,4)))/Codes!$N$2</f>
        <v>0</v>
      </c>
      <c r="Q669" s="1">
        <f>IF(HEX2DEC(RIGHT(E669,4))&gt;=32768,HEX2DEC(RIGHT(E669,4))-65536,HEX2DEC(RIGHT(E669,4)))/Codes!$N$2</f>
        <v>0</v>
      </c>
      <c r="R669" s="1">
        <f>IF(HEX2DEC(LEFT(F669,4))&gt;=32768,HEX2DEC(LEFT(F669,4))-65536,HEX2DEC(LEFT(F669,4)))/Codes!$N$2</f>
        <v>0</v>
      </c>
      <c r="S669" s="1">
        <f>IF(HEX2DEC(RIGHT(F669,4))&gt;=32768,HEX2DEC(RIGHT(F669,4))-65536,HEX2DEC(RIGHT(F669,4)))/Codes!$N$2</f>
        <v>0</v>
      </c>
      <c r="T669" s="18">
        <f t="shared" si="270"/>
        <v>0</v>
      </c>
      <c r="U669" s="1">
        <f t="shared" si="271"/>
        <v>0</v>
      </c>
      <c r="V669" s="1">
        <f t="shared" si="272"/>
        <v>0</v>
      </c>
      <c r="W669" s="1" t="str">
        <f t="shared" si="273"/>
        <v>000</v>
      </c>
      <c r="X669" s="1">
        <f t="shared" si="274"/>
        <v>0</v>
      </c>
      <c r="Y669" s="1">
        <f t="shared" si="275"/>
        <v>0</v>
      </c>
      <c r="Z669" s="1" t="str">
        <f>VLOOKUP(BIN2DEC(MID(HEX2BIN(MID(H669,3,2),8),2,5)),Codes!$E$1:$F$18,2)</f>
        <v>Normal</v>
      </c>
      <c r="AA669" s="6" t="str">
        <f t="shared" si="276"/>
        <v>0</v>
      </c>
      <c r="AB669" s="1">
        <f t="shared" si="277"/>
        <v>0</v>
      </c>
      <c r="AC669" s="1" t="str">
        <f>VLOOKUP(BIN2DEC(RIGHT(HEX2BIN(MID(H669,6,1),4),1)&amp;LEFT(HEX2BIN(MID(H669,7,1),4),1)),Codes!$K$1:$L$5,2)</f>
        <v>S</v>
      </c>
      <c r="AD669" s="1" t="str">
        <f>VLOOKUP(BIN2DEC(RIGHT(HEX2BIN(MID(H669,7,1),4),3)&amp;LEFT(HEX2BIN(MID(H669,8,1),4),2)),Codes!$H$2:$I$33,2)</f>
        <v>[0]</v>
      </c>
      <c r="AE669" s="1" t="str">
        <f t="shared" si="278"/>
        <v>0</v>
      </c>
      <c r="AF669" s="1" t="str">
        <f t="shared" si="279"/>
        <v>0</v>
      </c>
      <c r="AH669" s="6">
        <f t="shared" si="280"/>
        <v>0</v>
      </c>
    </row>
    <row r="670" spans="1:34">
      <c r="A670" s="1" t="s">
        <v>2918</v>
      </c>
      <c r="B670" s="1" t="s">
        <v>45</v>
      </c>
      <c r="C670" s="6" t="s">
        <v>1424</v>
      </c>
      <c r="D670" s="6" t="s">
        <v>1889</v>
      </c>
      <c r="E670" s="6" t="s">
        <v>564</v>
      </c>
      <c r="F670" s="6" t="s">
        <v>565</v>
      </c>
      <c r="G670" s="6" t="s">
        <v>723</v>
      </c>
      <c r="H670" s="6" t="s">
        <v>558</v>
      </c>
      <c r="J670" s="1" t="str">
        <f t="shared" si="264"/>
        <v>001011</v>
      </c>
      <c r="K670" s="1">
        <f t="shared" si="265"/>
        <v>0</v>
      </c>
      <c r="L670" s="6" t="str">
        <f t="shared" si="266"/>
        <v>00000</v>
      </c>
      <c r="M670" s="1">
        <f t="shared" si="267"/>
        <v>42</v>
      </c>
      <c r="N670" s="6" t="str">
        <f t="shared" si="268"/>
        <v>00</v>
      </c>
      <c r="O670" s="1">
        <f t="shared" si="269"/>
        <v>7</v>
      </c>
      <c r="P670" s="1">
        <f>IF(HEX2DEC(LEFT(E670,4))&gt;=32768,HEX2DEC(LEFT(E670,4))-65536,HEX2DEC(LEFT(E670,4)))/Codes!$N$2</f>
        <v>5.1120000000000001</v>
      </c>
      <c r="Q670" s="1">
        <f>IF(HEX2DEC(RIGHT(E670,4))&gt;=32768,HEX2DEC(RIGHT(E670,4))-65536,HEX2DEC(RIGHT(E670,4)))/Codes!$N$2</f>
        <v>0</v>
      </c>
      <c r="R670" s="1">
        <f>IF(HEX2DEC(LEFT(F670,4))&gt;=32768,HEX2DEC(LEFT(F670,4))-65536,HEX2DEC(LEFT(F670,4)))/Codes!$N$2</f>
        <v>13.632</v>
      </c>
      <c r="S670" s="1">
        <f>IF(HEX2DEC(RIGHT(F670,4))&gt;=32768,HEX2DEC(RIGHT(F670,4))-65536,HEX2DEC(RIGHT(F670,4)))/Codes!$N$2</f>
        <v>0</v>
      </c>
      <c r="T670" s="18">
        <f t="shared" si="270"/>
        <v>361</v>
      </c>
      <c r="U670" s="1">
        <f t="shared" si="271"/>
        <v>100</v>
      </c>
      <c r="V670" s="1">
        <f t="shared" si="272"/>
        <v>0</v>
      </c>
      <c r="W670" s="1" t="str">
        <f t="shared" si="273"/>
        <v>101</v>
      </c>
      <c r="X670" s="1">
        <f t="shared" si="274"/>
        <v>0</v>
      </c>
      <c r="Y670" s="1">
        <f t="shared" si="275"/>
        <v>10</v>
      </c>
      <c r="Z670" s="1" t="str">
        <f>VLOOKUP(BIN2DEC(MID(HEX2BIN(MID(H670,3,2),8),2,5)),Codes!$E$1:$F$18,2)</f>
        <v>Slash</v>
      </c>
      <c r="AA670" s="6" t="str">
        <f t="shared" si="276"/>
        <v>0</v>
      </c>
      <c r="AB670" s="1">
        <f t="shared" si="277"/>
        <v>2</v>
      </c>
      <c r="AC670" s="1" t="str">
        <f>VLOOKUP(BIN2DEC(RIGHT(HEX2BIN(MID(H670,6,1),4),1)&amp;LEFT(HEX2BIN(MID(H670,7,1),4),1)),Codes!$K$1:$L$5,2)</f>
        <v>M</v>
      </c>
      <c r="AD670" s="1" t="str">
        <f>VLOOKUP(BIN2DEC(RIGHT(HEX2BIN(MID(H670,7,1),4),3)&amp;LEFT(HEX2BIN(MID(H670,8,1),4),2)),Codes!$H$2:$I$33,2)</f>
        <v>Slash</v>
      </c>
      <c r="AE670" s="1" t="str">
        <f t="shared" si="278"/>
        <v>1</v>
      </c>
      <c r="AF670" s="1" t="str">
        <f t="shared" si="279"/>
        <v>1</v>
      </c>
      <c r="AH670" s="6">
        <f t="shared" si="280"/>
        <v>35</v>
      </c>
    </row>
    <row r="671" spans="1:34">
      <c r="A671" s="1" t="s">
        <v>2919</v>
      </c>
      <c r="B671" s="1" t="s">
        <v>45</v>
      </c>
      <c r="C671" s="6" t="s">
        <v>1424</v>
      </c>
      <c r="D671" s="6" t="s">
        <v>1511</v>
      </c>
      <c r="E671" s="6" t="s">
        <v>564</v>
      </c>
      <c r="F671" s="6" t="s">
        <v>570</v>
      </c>
      <c r="G671" s="6" t="s">
        <v>557</v>
      </c>
      <c r="H671" s="6" t="s">
        <v>558</v>
      </c>
      <c r="J671" s="1" t="str">
        <f t="shared" si="264"/>
        <v>001011</v>
      </c>
      <c r="K671" s="1">
        <f t="shared" si="265"/>
        <v>1</v>
      </c>
      <c r="L671" s="6" t="str">
        <f t="shared" si="266"/>
        <v>00000</v>
      </c>
      <c r="M671" s="1">
        <f t="shared" si="267"/>
        <v>42</v>
      </c>
      <c r="N671" s="6" t="str">
        <f t="shared" si="268"/>
        <v>00</v>
      </c>
      <c r="O671" s="1">
        <f t="shared" si="269"/>
        <v>7</v>
      </c>
      <c r="P671" s="1">
        <f>IF(HEX2DEC(LEFT(E671,4))&gt;=32768,HEX2DEC(LEFT(E671,4))-65536,HEX2DEC(LEFT(E671,4)))/Codes!$N$2</f>
        <v>5.1120000000000001</v>
      </c>
      <c r="Q671" s="1">
        <f>IF(HEX2DEC(RIGHT(E671,4))&gt;=32768,HEX2DEC(RIGHT(E671,4))-65536,HEX2DEC(RIGHT(E671,4)))/Codes!$N$2</f>
        <v>0</v>
      </c>
      <c r="R671" s="1">
        <f>IF(HEX2DEC(LEFT(F671,4))&gt;=32768,HEX2DEC(LEFT(F671,4))-65536,HEX2DEC(LEFT(F671,4)))/Codes!$N$2</f>
        <v>6.8159999999999998</v>
      </c>
      <c r="S671" s="1">
        <f>IF(HEX2DEC(RIGHT(F671,4))&gt;=32768,HEX2DEC(RIGHT(F671,4))-65536,HEX2DEC(RIGHT(F671,4)))/Codes!$N$2</f>
        <v>0</v>
      </c>
      <c r="T671" s="18">
        <f t="shared" si="270"/>
        <v>361</v>
      </c>
      <c r="U671" s="1">
        <f t="shared" si="271"/>
        <v>100</v>
      </c>
      <c r="V671" s="1">
        <f t="shared" si="272"/>
        <v>0</v>
      </c>
      <c r="W671" s="1" t="str">
        <f t="shared" si="273"/>
        <v>101</v>
      </c>
      <c r="X671" s="1">
        <f t="shared" si="274"/>
        <v>3</v>
      </c>
      <c r="Y671" s="1">
        <f t="shared" si="275"/>
        <v>10</v>
      </c>
      <c r="Z671" s="1" t="str">
        <f>VLOOKUP(BIN2DEC(MID(HEX2BIN(MID(H671,3,2),8),2,5)),Codes!$E$1:$F$18,2)</f>
        <v>Slash</v>
      </c>
      <c r="AA671" s="6" t="str">
        <f t="shared" si="276"/>
        <v>0</v>
      </c>
      <c r="AB671" s="1">
        <f t="shared" si="277"/>
        <v>2</v>
      </c>
      <c r="AC671" s="1" t="str">
        <f>VLOOKUP(BIN2DEC(RIGHT(HEX2BIN(MID(H671,6,1),4),1)&amp;LEFT(HEX2BIN(MID(H671,7,1),4),1)),Codes!$K$1:$L$5,2)</f>
        <v>M</v>
      </c>
      <c r="AD671" s="1" t="str">
        <f>VLOOKUP(BIN2DEC(RIGHT(HEX2BIN(MID(H671,7,1),4),3)&amp;LEFT(HEX2BIN(MID(H671,8,1),4),2)),Codes!$H$2:$I$33,2)</f>
        <v>Slash</v>
      </c>
      <c r="AE671" s="1" t="str">
        <f t="shared" si="278"/>
        <v>1</v>
      </c>
      <c r="AF671" s="1" t="str">
        <f t="shared" si="279"/>
        <v>1</v>
      </c>
      <c r="AH671" s="6">
        <f t="shared" si="280"/>
        <v>35</v>
      </c>
    </row>
    <row r="672" spans="1:34">
      <c r="A672" s="1" t="s">
        <v>2920</v>
      </c>
      <c r="B672" s="1" t="s">
        <v>45</v>
      </c>
      <c r="C672" s="6" t="s">
        <v>1424</v>
      </c>
      <c r="D672" s="6" t="s">
        <v>1892</v>
      </c>
      <c r="E672" s="6" t="s">
        <v>573</v>
      </c>
      <c r="F672" s="6" t="s">
        <v>91</v>
      </c>
      <c r="G672" s="6" t="s">
        <v>557</v>
      </c>
      <c r="H672" s="6" t="s">
        <v>558</v>
      </c>
      <c r="J672" s="1" t="str">
        <f t="shared" si="264"/>
        <v>001011</v>
      </c>
      <c r="K672" s="1">
        <f t="shared" si="265"/>
        <v>2</v>
      </c>
      <c r="L672" s="6" t="str">
        <f t="shared" si="266"/>
        <v>00000</v>
      </c>
      <c r="M672" s="1">
        <f t="shared" si="267"/>
        <v>42</v>
      </c>
      <c r="N672" s="6" t="str">
        <f t="shared" si="268"/>
        <v>00</v>
      </c>
      <c r="O672" s="1">
        <f t="shared" si="269"/>
        <v>7</v>
      </c>
      <c r="P672" s="1">
        <f>IF(HEX2DEC(LEFT(E672,4))&gt;=32768,HEX2DEC(LEFT(E672,4))-65536,HEX2DEC(LEFT(E672,4)))/Codes!$N$2</f>
        <v>3.4079999999999999</v>
      </c>
      <c r="Q672" s="1">
        <f>IF(HEX2DEC(RIGHT(E672,4))&gt;=32768,HEX2DEC(RIGHT(E672,4))-65536,HEX2DEC(RIGHT(E672,4)))/Codes!$N$2</f>
        <v>0</v>
      </c>
      <c r="R672" s="1">
        <f>IF(HEX2DEC(LEFT(F672,4))&gt;=32768,HEX2DEC(LEFT(F672,4))-65536,HEX2DEC(LEFT(F672,4)))/Codes!$N$2</f>
        <v>0</v>
      </c>
      <c r="S672" s="1">
        <f>IF(HEX2DEC(RIGHT(F672,4))&gt;=32768,HEX2DEC(RIGHT(F672,4))-65536,HEX2DEC(RIGHT(F672,4)))/Codes!$N$2</f>
        <v>0</v>
      </c>
      <c r="T672" s="18">
        <f t="shared" si="270"/>
        <v>361</v>
      </c>
      <c r="U672" s="1">
        <f t="shared" si="271"/>
        <v>100</v>
      </c>
      <c r="V672" s="1">
        <f t="shared" si="272"/>
        <v>0</v>
      </c>
      <c r="W672" s="1" t="str">
        <f t="shared" si="273"/>
        <v>101</v>
      </c>
      <c r="X672" s="1">
        <f t="shared" si="274"/>
        <v>3</v>
      </c>
      <c r="Y672" s="1">
        <f t="shared" si="275"/>
        <v>10</v>
      </c>
      <c r="Z672" s="1" t="str">
        <f>VLOOKUP(BIN2DEC(MID(HEX2BIN(MID(H672,3,2),8),2,5)),Codes!$E$1:$F$18,2)</f>
        <v>Slash</v>
      </c>
      <c r="AA672" s="6" t="str">
        <f t="shared" si="276"/>
        <v>0</v>
      </c>
      <c r="AB672" s="1">
        <f t="shared" si="277"/>
        <v>2</v>
      </c>
      <c r="AC672" s="1" t="str">
        <f>VLOOKUP(BIN2DEC(RIGHT(HEX2BIN(MID(H672,6,1),4),1)&amp;LEFT(HEX2BIN(MID(H672,7,1),4),1)),Codes!$K$1:$L$5,2)</f>
        <v>M</v>
      </c>
      <c r="AD672" s="1" t="str">
        <f>VLOOKUP(BIN2DEC(RIGHT(HEX2BIN(MID(H672,7,1),4),3)&amp;LEFT(HEX2BIN(MID(H672,8,1),4),2)),Codes!$H$2:$I$33,2)</f>
        <v>Slash</v>
      </c>
      <c r="AE672" s="1" t="str">
        <f t="shared" si="278"/>
        <v>1</v>
      </c>
      <c r="AF672" s="1" t="str">
        <f t="shared" si="279"/>
        <v>1</v>
      </c>
      <c r="AH672" s="6">
        <f t="shared" si="280"/>
        <v>35</v>
      </c>
    </row>
    <row r="673" spans="1:34">
      <c r="A673" s="1" t="s">
        <v>2921</v>
      </c>
      <c r="B673" s="1" t="s">
        <v>45</v>
      </c>
      <c r="C673" s="6" t="s">
        <v>1425</v>
      </c>
      <c r="D673" s="6" t="s">
        <v>1894</v>
      </c>
      <c r="E673" s="6" t="s">
        <v>564</v>
      </c>
      <c r="F673" s="6" t="s">
        <v>565</v>
      </c>
      <c r="G673" s="6" t="s">
        <v>723</v>
      </c>
      <c r="H673" s="6" t="s">
        <v>561</v>
      </c>
      <c r="J673" s="1" t="str">
        <f t="shared" si="264"/>
        <v>001011</v>
      </c>
      <c r="K673" s="1">
        <f t="shared" si="265"/>
        <v>0</v>
      </c>
      <c r="L673" s="6" t="str">
        <f t="shared" si="266"/>
        <v>00000</v>
      </c>
      <c r="M673" s="1">
        <f t="shared" si="267"/>
        <v>42</v>
      </c>
      <c r="N673" s="6" t="str">
        <f t="shared" si="268"/>
        <v>00</v>
      </c>
      <c r="O673" s="1">
        <f t="shared" si="269"/>
        <v>11</v>
      </c>
      <c r="P673" s="1">
        <f>IF(HEX2DEC(LEFT(E673,4))&gt;=32768,HEX2DEC(LEFT(E673,4))-65536,HEX2DEC(LEFT(E673,4)))/Codes!$N$2</f>
        <v>5.1120000000000001</v>
      </c>
      <c r="Q673" s="1">
        <f>IF(HEX2DEC(RIGHT(E673,4))&gt;=32768,HEX2DEC(RIGHT(E673,4))-65536,HEX2DEC(RIGHT(E673,4)))/Codes!$N$2</f>
        <v>0</v>
      </c>
      <c r="R673" s="1">
        <f>IF(HEX2DEC(LEFT(F673,4))&gt;=32768,HEX2DEC(LEFT(F673,4))-65536,HEX2DEC(LEFT(F673,4)))/Codes!$N$2</f>
        <v>13.632</v>
      </c>
      <c r="S673" s="1">
        <f>IF(HEX2DEC(RIGHT(F673,4))&gt;=32768,HEX2DEC(RIGHT(F673,4))-65536,HEX2DEC(RIGHT(F673,4)))/Codes!$N$2</f>
        <v>0</v>
      </c>
      <c r="T673" s="18">
        <f t="shared" si="270"/>
        <v>361</v>
      </c>
      <c r="U673" s="1">
        <f t="shared" si="271"/>
        <v>100</v>
      </c>
      <c r="V673" s="1">
        <f t="shared" si="272"/>
        <v>0</v>
      </c>
      <c r="W673" s="1" t="str">
        <f t="shared" si="273"/>
        <v>101</v>
      </c>
      <c r="X673" s="1">
        <f t="shared" si="274"/>
        <v>0</v>
      </c>
      <c r="Y673" s="1">
        <f t="shared" si="275"/>
        <v>15</v>
      </c>
      <c r="Z673" s="1" t="str">
        <f>VLOOKUP(BIN2DEC(MID(HEX2BIN(MID(H673,3,2),8),2,5)),Codes!$E$1:$F$18,2)</f>
        <v>Slash</v>
      </c>
      <c r="AA673" s="6" t="str">
        <f t="shared" si="276"/>
        <v>0</v>
      </c>
      <c r="AB673" s="1">
        <f t="shared" si="277"/>
        <v>4</v>
      </c>
      <c r="AC673" s="1" t="str">
        <f>VLOOKUP(BIN2DEC(RIGHT(HEX2BIN(MID(H673,6,1),4),1)&amp;LEFT(HEX2BIN(MID(H673,7,1),4),1)),Codes!$K$1:$L$5,2)</f>
        <v>L</v>
      </c>
      <c r="AD673" s="1" t="str">
        <f>VLOOKUP(BIN2DEC(RIGHT(HEX2BIN(MID(H673,7,1),4),3)&amp;LEFT(HEX2BIN(MID(H673,8,1),4),2)),Codes!$H$2:$I$33,2)</f>
        <v>Slash</v>
      </c>
      <c r="AE673" s="1" t="str">
        <f t="shared" si="278"/>
        <v>1</v>
      </c>
      <c r="AF673" s="1" t="str">
        <f t="shared" si="279"/>
        <v>1</v>
      </c>
      <c r="AH673" s="6">
        <f t="shared" si="280"/>
        <v>67</v>
      </c>
    </row>
    <row r="674" spans="1:34">
      <c r="A674" s="1" t="s">
        <v>2922</v>
      </c>
      <c r="B674" s="1" t="s">
        <v>45</v>
      </c>
      <c r="C674" s="6" t="s">
        <v>1425</v>
      </c>
      <c r="D674" s="6" t="s">
        <v>1896</v>
      </c>
      <c r="E674" s="6" t="s">
        <v>564</v>
      </c>
      <c r="F674" s="6" t="s">
        <v>570</v>
      </c>
      <c r="G674" s="6" t="s">
        <v>557</v>
      </c>
      <c r="H674" s="6" t="s">
        <v>561</v>
      </c>
      <c r="J674" s="1" t="str">
        <f t="shared" si="264"/>
        <v>001011</v>
      </c>
      <c r="K674" s="1">
        <f t="shared" si="265"/>
        <v>1</v>
      </c>
      <c r="L674" s="6" t="str">
        <f t="shared" si="266"/>
        <v>00000</v>
      </c>
      <c r="M674" s="1">
        <f t="shared" si="267"/>
        <v>42</v>
      </c>
      <c r="N674" s="6" t="str">
        <f t="shared" si="268"/>
        <v>00</v>
      </c>
      <c r="O674" s="1">
        <f t="shared" si="269"/>
        <v>11</v>
      </c>
      <c r="P674" s="1">
        <f>IF(HEX2DEC(LEFT(E674,4))&gt;=32768,HEX2DEC(LEFT(E674,4))-65536,HEX2DEC(LEFT(E674,4)))/Codes!$N$2</f>
        <v>5.1120000000000001</v>
      </c>
      <c r="Q674" s="1">
        <f>IF(HEX2DEC(RIGHT(E674,4))&gt;=32768,HEX2DEC(RIGHT(E674,4))-65536,HEX2DEC(RIGHT(E674,4)))/Codes!$N$2</f>
        <v>0</v>
      </c>
      <c r="R674" s="1">
        <f>IF(HEX2DEC(LEFT(F674,4))&gt;=32768,HEX2DEC(LEFT(F674,4))-65536,HEX2DEC(LEFT(F674,4)))/Codes!$N$2</f>
        <v>6.8159999999999998</v>
      </c>
      <c r="S674" s="1">
        <f>IF(HEX2DEC(RIGHT(F674,4))&gt;=32768,HEX2DEC(RIGHT(F674,4))-65536,HEX2DEC(RIGHT(F674,4)))/Codes!$N$2</f>
        <v>0</v>
      </c>
      <c r="T674" s="18">
        <f t="shared" si="270"/>
        <v>361</v>
      </c>
      <c r="U674" s="1">
        <f t="shared" si="271"/>
        <v>100</v>
      </c>
      <c r="V674" s="1">
        <f t="shared" si="272"/>
        <v>0</v>
      </c>
      <c r="W674" s="1" t="str">
        <f t="shared" si="273"/>
        <v>101</v>
      </c>
      <c r="X674" s="1">
        <f t="shared" si="274"/>
        <v>3</v>
      </c>
      <c r="Y674" s="1">
        <f t="shared" si="275"/>
        <v>15</v>
      </c>
      <c r="Z674" s="1" t="str">
        <f>VLOOKUP(BIN2DEC(MID(HEX2BIN(MID(H674,3,2),8),2,5)),Codes!$E$1:$F$18,2)</f>
        <v>Slash</v>
      </c>
      <c r="AA674" s="6" t="str">
        <f t="shared" si="276"/>
        <v>0</v>
      </c>
      <c r="AB674" s="1">
        <f t="shared" si="277"/>
        <v>4</v>
      </c>
      <c r="AC674" s="1" t="str">
        <f>VLOOKUP(BIN2DEC(RIGHT(HEX2BIN(MID(H674,6,1),4),1)&amp;LEFT(HEX2BIN(MID(H674,7,1),4),1)),Codes!$K$1:$L$5,2)</f>
        <v>L</v>
      </c>
      <c r="AD674" s="1" t="str">
        <f>VLOOKUP(BIN2DEC(RIGHT(HEX2BIN(MID(H674,7,1),4),3)&amp;LEFT(HEX2BIN(MID(H674,8,1),4),2)),Codes!$H$2:$I$33,2)</f>
        <v>Slash</v>
      </c>
      <c r="AE674" s="1" t="str">
        <f t="shared" si="278"/>
        <v>1</v>
      </c>
      <c r="AF674" s="1" t="str">
        <f t="shared" si="279"/>
        <v>1</v>
      </c>
      <c r="AH674" s="6">
        <f t="shared" si="280"/>
        <v>67</v>
      </c>
    </row>
    <row r="675" spans="1:34">
      <c r="A675" s="1" t="s">
        <v>2923</v>
      </c>
      <c r="B675" s="1" t="s">
        <v>45</v>
      </c>
      <c r="C675" s="6" t="s">
        <v>1425</v>
      </c>
      <c r="D675" s="6" t="s">
        <v>1898</v>
      </c>
      <c r="E675" s="6" t="s">
        <v>573</v>
      </c>
      <c r="F675" s="6" t="s">
        <v>91</v>
      </c>
      <c r="G675" s="6" t="s">
        <v>557</v>
      </c>
      <c r="H675" s="6" t="s">
        <v>561</v>
      </c>
      <c r="J675" s="1" t="str">
        <f t="shared" si="264"/>
        <v>001011</v>
      </c>
      <c r="K675" s="1">
        <f t="shared" si="265"/>
        <v>2</v>
      </c>
      <c r="L675" s="6" t="str">
        <f t="shared" si="266"/>
        <v>00000</v>
      </c>
      <c r="M675" s="1">
        <f t="shared" si="267"/>
        <v>42</v>
      </c>
      <c r="N675" s="6" t="str">
        <f t="shared" si="268"/>
        <v>00</v>
      </c>
      <c r="O675" s="1">
        <f t="shared" si="269"/>
        <v>11</v>
      </c>
      <c r="P675" s="1">
        <f>IF(HEX2DEC(LEFT(E675,4))&gt;=32768,HEX2DEC(LEFT(E675,4))-65536,HEX2DEC(LEFT(E675,4)))/Codes!$N$2</f>
        <v>3.4079999999999999</v>
      </c>
      <c r="Q675" s="1">
        <f>IF(HEX2DEC(RIGHT(E675,4))&gt;=32768,HEX2DEC(RIGHT(E675,4))-65536,HEX2DEC(RIGHT(E675,4)))/Codes!$N$2</f>
        <v>0</v>
      </c>
      <c r="R675" s="1">
        <f>IF(HEX2DEC(LEFT(F675,4))&gt;=32768,HEX2DEC(LEFT(F675,4))-65536,HEX2DEC(LEFT(F675,4)))/Codes!$N$2</f>
        <v>0</v>
      </c>
      <c r="S675" s="1">
        <f>IF(HEX2DEC(RIGHT(F675,4))&gt;=32768,HEX2DEC(RIGHT(F675,4))-65536,HEX2DEC(RIGHT(F675,4)))/Codes!$N$2</f>
        <v>0</v>
      </c>
      <c r="T675" s="18">
        <f t="shared" si="270"/>
        <v>361</v>
      </c>
      <c r="U675" s="1">
        <f t="shared" si="271"/>
        <v>100</v>
      </c>
      <c r="V675" s="1">
        <f t="shared" si="272"/>
        <v>0</v>
      </c>
      <c r="W675" s="1" t="str">
        <f t="shared" si="273"/>
        <v>101</v>
      </c>
      <c r="X675" s="1">
        <f t="shared" si="274"/>
        <v>3</v>
      </c>
      <c r="Y675" s="1">
        <f t="shared" si="275"/>
        <v>15</v>
      </c>
      <c r="Z675" s="1" t="str">
        <f>VLOOKUP(BIN2DEC(MID(HEX2BIN(MID(H675,3,2),8),2,5)),Codes!$E$1:$F$18,2)</f>
        <v>Slash</v>
      </c>
      <c r="AA675" s="6" t="str">
        <f t="shared" si="276"/>
        <v>0</v>
      </c>
      <c r="AB675" s="1">
        <f t="shared" si="277"/>
        <v>4</v>
      </c>
      <c r="AC675" s="1" t="str">
        <f>VLOOKUP(BIN2DEC(RIGHT(HEX2BIN(MID(H675,6,1),4),1)&amp;LEFT(HEX2BIN(MID(H675,7,1),4),1)),Codes!$K$1:$L$5,2)</f>
        <v>L</v>
      </c>
      <c r="AD675" s="1" t="str">
        <f>VLOOKUP(BIN2DEC(RIGHT(HEX2BIN(MID(H675,7,1),4),3)&amp;LEFT(HEX2BIN(MID(H675,8,1),4),2)),Codes!$H$2:$I$33,2)</f>
        <v>Slash</v>
      </c>
      <c r="AE675" s="1" t="str">
        <f t="shared" si="278"/>
        <v>1</v>
      </c>
      <c r="AF675" s="1" t="str">
        <f t="shared" si="279"/>
        <v>1</v>
      </c>
      <c r="AH675" s="6">
        <f t="shared" si="280"/>
        <v>67</v>
      </c>
    </row>
    <row r="676" spans="1:34">
      <c r="A676" s="1" t="s">
        <v>2924</v>
      </c>
      <c r="B676" s="1" t="s">
        <v>45</v>
      </c>
      <c r="C676" s="6" t="s">
        <v>1426</v>
      </c>
      <c r="D676" s="6" t="s">
        <v>1900</v>
      </c>
      <c r="E676" s="6" t="s">
        <v>564</v>
      </c>
      <c r="F676" s="6" t="s">
        <v>565</v>
      </c>
      <c r="G676" s="6" t="s">
        <v>723</v>
      </c>
      <c r="H676" s="6" t="s">
        <v>736</v>
      </c>
      <c r="J676" s="1" t="str">
        <f t="shared" si="264"/>
        <v>001011</v>
      </c>
      <c r="K676" s="1">
        <f t="shared" si="265"/>
        <v>0</v>
      </c>
      <c r="L676" s="6" t="str">
        <f t="shared" si="266"/>
        <v>00000</v>
      </c>
      <c r="M676" s="1">
        <f t="shared" si="267"/>
        <v>42</v>
      </c>
      <c r="N676" s="6" t="str">
        <f t="shared" si="268"/>
        <v>00</v>
      </c>
      <c r="O676" s="1">
        <f t="shared" si="269"/>
        <v>15</v>
      </c>
      <c r="P676" s="1">
        <f>IF(HEX2DEC(LEFT(E676,4))&gt;=32768,HEX2DEC(LEFT(E676,4))-65536,HEX2DEC(LEFT(E676,4)))/Codes!$N$2</f>
        <v>5.1120000000000001</v>
      </c>
      <c r="Q676" s="1">
        <f>IF(HEX2DEC(RIGHT(E676,4))&gt;=32768,HEX2DEC(RIGHT(E676,4))-65536,HEX2DEC(RIGHT(E676,4)))/Codes!$N$2</f>
        <v>0</v>
      </c>
      <c r="R676" s="1">
        <f>IF(HEX2DEC(LEFT(F676,4))&gt;=32768,HEX2DEC(LEFT(F676,4))-65536,HEX2DEC(LEFT(F676,4)))/Codes!$N$2</f>
        <v>13.632</v>
      </c>
      <c r="S676" s="1">
        <f>IF(HEX2DEC(RIGHT(F676,4))&gt;=32768,HEX2DEC(RIGHT(F676,4))-65536,HEX2DEC(RIGHT(F676,4)))/Codes!$N$2</f>
        <v>0</v>
      </c>
      <c r="T676" s="18">
        <f t="shared" si="270"/>
        <v>361</v>
      </c>
      <c r="U676" s="1">
        <f t="shared" si="271"/>
        <v>100</v>
      </c>
      <c r="V676" s="1">
        <f t="shared" si="272"/>
        <v>0</v>
      </c>
      <c r="W676" s="1" t="str">
        <f t="shared" si="273"/>
        <v>101</v>
      </c>
      <c r="X676" s="1">
        <f t="shared" si="274"/>
        <v>0</v>
      </c>
      <c r="Y676" s="1">
        <f t="shared" si="275"/>
        <v>28</v>
      </c>
      <c r="Z676" s="1" t="str">
        <f>VLOOKUP(BIN2DEC(MID(HEX2BIN(MID(H676,3,2),8),2,5)),Codes!$E$1:$F$18,2)</f>
        <v>Slash</v>
      </c>
      <c r="AA676" s="6" t="str">
        <f t="shared" si="276"/>
        <v>0</v>
      </c>
      <c r="AB676" s="1">
        <f t="shared" si="277"/>
        <v>6</v>
      </c>
      <c r="AC676" s="1" t="str">
        <f>VLOOKUP(BIN2DEC(RIGHT(HEX2BIN(MID(H676,6,1),4),1)&amp;LEFT(HEX2BIN(MID(H676,7,1),4),1)),Codes!$K$1:$L$5,2)</f>
        <v>L</v>
      </c>
      <c r="AD676" s="1" t="str">
        <f>VLOOKUP(BIN2DEC(RIGHT(HEX2BIN(MID(H676,7,1),4),3)&amp;LEFT(HEX2BIN(MID(H676,8,1),4),2)),Codes!$H$2:$I$33,2)</f>
        <v>Slash</v>
      </c>
      <c r="AE676" s="1" t="str">
        <f t="shared" si="278"/>
        <v>1</v>
      </c>
      <c r="AF676" s="1" t="str">
        <f t="shared" si="279"/>
        <v>1</v>
      </c>
      <c r="AH676" s="6">
        <f t="shared" si="280"/>
        <v>67</v>
      </c>
    </row>
    <row r="677" spans="1:34">
      <c r="A677" s="1" t="s">
        <v>2925</v>
      </c>
      <c r="B677" s="1" t="s">
        <v>45</v>
      </c>
      <c r="C677" s="6" t="s">
        <v>1426</v>
      </c>
      <c r="D677" s="6" t="s">
        <v>1902</v>
      </c>
      <c r="E677" s="6" t="s">
        <v>564</v>
      </c>
      <c r="F677" s="6" t="s">
        <v>570</v>
      </c>
      <c r="G677" s="6" t="s">
        <v>557</v>
      </c>
      <c r="H677" s="6" t="s">
        <v>736</v>
      </c>
      <c r="J677" s="1" t="str">
        <f t="shared" si="264"/>
        <v>001011</v>
      </c>
      <c r="K677" s="1">
        <f t="shared" si="265"/>
        <v>1</v>
      </c>
      <c r="L677" s="6" t="str">
        <f t="shared" si="266"/>
        <v>00000</v>
      </c>
      <c r="M677" s="1">
        <f t="shared" si="267"/>
        <v>42</v>
      </c>
      <c r="N677" s="6" t="str">
        <f t="shared" si="268"/>
        <v>00</v>
      </c>
      <c r="O677" s="1">
        <f t="shared" si="269"/>
        <v>15</v>
      </c>
      <c r="P677" s="1">
        <f>IF(HEX2DEC(LEFT(E677,4))&gt;=32768,HEX2DEC(LEFT(E677,4))-65536,HEX2DEC(LEFT(E677,4)))/Codes!$N$2</f>
        <v>5.1120000000000001</v>
      </c>
      <c r="Q677" s="1">
        <f>IF(HEX2DEC(RIGHT(E677,4))&gt;=32768,HEX2DEC(RIGHT(E677,4))-65536,HEX2DEC(RIGHT(E677,4)))/Codes!$N$2</f>
        <v>0</v>
      </c>
      <c r="R677" s="1">
        <f>IF(HEX2DEC(LEFT(F677,4))&gt;=32768,HEX2DEC(LEFT(F677,4))-65536,HEX2DEC(LEFT(F677,4)))/Codes!$N$2</f>
        <v>6.8159999999999998</v>
      </c>
      <c r="S677" s="1">
        <f>IF(HEX2DEC(RIGHT(F677,4))&gt;=32768,HEX2DEC(RIGHT(F677,4))-65536,HEX2DEC(RIGHT(F677,4)))/Codes!$N$2</f>
        <v>0</v>
      </c>
      <c r="T677" s="18">
        <f t="shared" si="270"/>
        <v>361</v>
      </c>
      <c r="U677" s="1">
        <f t="shared" si="271"/>
        <v>100</v>
      </c>
      <c r="V677" s="1">
        <f t="shared" si="272"/>
        <v>0</v>
      </c>
      <c r="W677" s="1" t="str">
        <f t="shared" si="273"/>
        <v>101</v>
      </c>
      <c r="X677" s="1">
        <f t="shared" si="274"/>
        <v>3</v>
      </c>
      <c r="Y677" s="1">
        <f t="shared" si="275"/>
        <v>28</v>
      </c>
      <c r="Z677" s="1" t="str">
        <f>VLOOKUP(BIN2DEC(MID(HEX2BIN(MID(H677,3,2),8),2,5)),Codes!$E$1:$F$18,2)</f>
        <v>Slash</v>
      </c>
      <c r="AA677" s="6" t="str">
        <f t="shared" si="276"/>
        <v>0</v>
      </c>
      <c r="AB677" s="1">
        <f t="shared" si="277"/>
        <v>6</v>
      </c>
      <c r="AC677" s="1" t="str">
        <f>VLOOKUP(BIN2DEC(RIGHT(HEX2BIN(MID(H677,6,1),4),1)&amp;LEFT(HEX2BIN(MID(H677,7,1),4),1)),Codes!$K$1:$L$5,2)</f>
        <v>L</v>
      </c>
      <c r="AD677" s="1" t="str">
        <f>VLOOKUP(BIN2DEC(RIGHT(HEX2BIN(MID(H677,7,1),4),3)&amp;LEFT(HEX2BIN(MID(H677,8,1),4),2)),Codes!$H$2:$I$33,2)</f>
        <v>Slash</v>
      </c>
      <c r="AE677" s="1" t="str">
        <f t="shared" si="278"/>
        <v>1</v>
      </c>
      <c r="AF677" s="1" t="str">
        <f t="shared" si="279"/>
        <v>1</v>
      </c>
      <c r="AH677" s="6">
        <f t="shared" si="280"/>
        <v>67</v>
      </c>
    </row>
    <row r="678" spans="1:34">
      <c r="A678" s="1" t="s">
        <v>2926</v>
      </c>
      <c r="B678" s="1" t="s">
        <v>45</v>
      </c>
      <c r="C678" s="6" t="s">
        <v>1426</v>
      </c>
      <c r="D678" s="6" t="s">
        <v>1904</v>
      </c>
      <c r="E678" s="6" t="s">
        <v>573</v>
      </c>
      <c r="F678" s="6" t="s">
        <v>91</v>
      </c>
      <c r="G678" s="6" t="s">
        <v>557</v>
      </c>
      <c r="H678" s="6" t="s">
        <v>736</v>
      </c>
      <c r="J678" s="1" t="str">
        <f t="shared" si="264"/>
        <v>001011</v>
      </c>
      <c r="K678" s="1">
        <f t="shared" si="265"/>
        <v>2</v>
      </c>
      <c r="L678" s="6" t="str">
        <f t="shared" si="266"/>
        <v>00000</v>
      </c>
      <c r="M678" s="1">
        <f t="shared" si="267"/>
        <v>42</v>
      </c>
      <c r="N678" s="6" t="str">
        <f t="shared" si="268"/>
        <v>00</v>
      </c>
      <c r="O678" s="1">
        <f t="shared" si="269"/>
        <v>15</v>
      </c>
      <c r="P678" s="1">
        <f>IF(HEX2DEC(LEFT(E678,4))&gt;=32768,HEX2DEC(LEFT(E678,4))-65536,HEX2DEC(LEFT(E678,4)))/Codes!$N$2</f>
        <v>3.4079999999999999</v>
      </c>
      <c r="Q678" s="1">
        <f>IF(HEX2DEC(RIGHT(E678,4))&gt;=32768,HEX2DEC(RIGHT(E678,4))-65536,HEX2DEC(RIGHT(E678,4)))/Codes!$N$2</f>
        <v>0</v>
      </c>
      <c r="R678" s="1">
        <f>IF(HEX2DEC(LEFT(F678,4))&gt;=32768,HEX2DEC(LEFT(F678,4))-65536,HEX2DEC(LEFT(F678,4)))/Codes!$N$2</f>
        <v>0</v>
      </c>
      <c r="S678" s="1">
        <f>IF(HEX2DEC(RIGHT(F678,4))&gt;=32768,HEX2DEC(RIGHT(F678,4))-65536,HEX2DEC(RIGHT(F678,4)))/Codes!$N$2</f>
        <v>0</v>
      </c>
      <c r="T678" s="18">
        <f t="shared" si="270"/>
        <v>361</v>
      </c>
      <c r="U678" s="1">
        <f t="shared" si="271"/>
        <v>100</v>
      </c>
      <c r="V678" s="1">
        <f t="shared" si="272"/>
        <v>0</v>
      </c>
      <c r="W678" s="1" t="str">
        <f t="shared" si="273"/>
        <v>101</v>
      </c>
      <c r="X678" s="1">
        <f t="shared" si="274"/>
        <v>3</v>
      </c>
      <c r="Y678" s="1">
        <f t="shared" si="275"/>
        <v>28</v>
      </c>
      <c r="Z678" s="1" t="str">
        <f>VLOOKUP(BIN2DEC(MID(HEX2BIN(MID(H678,3,2),8),2,5)),Codes!$E$1:$F$18,2)</f>
        <v>Slash</v>
      </c>
      <c r="AA678" s="6" t="str">
        <f t="shared" si="276"/>
        <v>0</v>
      </c>
      <c r="AB678" s="1">
        <f t="shared" si="277"/>
        <v>6</v>
      </c>
      <c r="AC678" s="1" t="str">
        <f>VLOOKUP(BIN2DEC(RIGHT(HEX2BIN(MID(H678,6,1),4),1)&amp;LEFT(HEX2BIN(MID(H678,7,1),4),1)),Codes!$K$1:$L$5,2)</f>
        <v>L</v>
      </c>
      <c r="AD678" s="1" t="str">
        <f>VLOOKUP(BIN2DEC(RIGHT(HEX2BIN(MID(H678,7,1),4),3)&amp;LEFT(HEX2BIN(MID(H678,8,1),4),2)),Codes!$H$2:$I$33,2)</f>
        <v>Slash</v>
      </c>
      <c r="AE678" s="1" t="str">
        <f t="shared" si="278"/>
        <v>1</v>
      </c>
      <c r="AF678" s="1" t="str">
        <f t="shared" si="279"/>
        <v>1</v>
      </c>
      <c r="AH678" s="6">
        <f t="shared" si="280"/>
        <v>67</v>
      </c>
    </row>
    <row r="679" spans="1:34">
      <c r="A679" s="1" t="s">
        <v>2927</v>
      </c>
      <c r="B679" s="1" t="s">
        <v>45</v>
      </c>
      <c r="C679" s="6" t="s">
        <v>1427</v>
      </c>
      <c r="D679" s="6" t="s">
        <v>1906</v>
      </c>
      <c r="E679" s="6" t="s">
        <v>573</v>
      </c>
      <c r="F679" s="6" t="s">
        <v>91</v>
      </c>
      <c r="G679" s="6" t="s">
        <v>743</v>
      </c>
      <c r="H679" s="6" t="s">
        <v>744</v>
      </c>
      <c r="J679" s="1" t="str">
        <f t="shared" si="264"/>
        <v>001011</v>
      </c>
      <c r="K679" s="1">
        <f t="shared" si="265"/>
        <v>0</v>
      </c>
      <c r="L679" s="6" t="str">
        <f t="shared" si="266"/>
        <v>00000</v>
      </c>
      <c r="M679" s="1">
        <f t="shared" si="267"/>
        <v>42</v>
      </c>
      <c r="N679" s="6" t="str">
        <f t="shared" si="268"/>
        <v>00</v>
      </c>
      <c r="O679" s="1">
        <f t="shared" si="269"/>
        <v>13</v>
      </c>
      <c r="P679" s="1">
        <f>IF(HEX2DEC(LEFT(E679,4))&gt;=32768,HEX2DEC(LEFT(E679,4))-65536,HEX2DEC(LEFT(E679,4)))/Codes!$N$2</f>
        <v>3.4079999999999999</v>
      </c>
      <c r="Q679" s="1">
        <f>IF(HEX2DEC(RIGHT(E679,4))&gt;=32768,HEX2DEC(RIGHT(E679,4))-65536,HEX2DEC(RIGHT(E679,4)))/Codes!$N$2</f>
        <v>0</v>
      </c>
      <c r="R679" s="1">
        <f>IF(HEX2DEC(LEFT(F679,4))&gt;=32768,HEX2DEC(LEFT(F679,4))-65536,HEX2DEC(LEFT(F679,4)))/Codes!$N$2</f>
        <v>0</v>
      </c>
      <c r="S679" s="1">
        <f>IF(HEX2DEC(RIGHT(F679,4))&gt;=32768,HEX2DEC(RIGHT(F679,4))-65536,HEX2DEC(RIGHT(F679,4)))/Codes!$N$2</f>
        <v>0</v>
      </c>
      <c r="T679" s="18">
        <f t="shared" si="270"/>
        <v>361</v>
      </c>
      <c r="U679" s="1">
        <f t="shared" si="271"/>
        <v>70</v>
      </c>
      <c r="V679" s="1">
        <f t="shared" si="272"/>
        <v>0</v>
      </c>
      <c r="W679" s="1" t="str">
        <f t="shared" si="273"/>
        <v>101</v>
      </c>
      <c r="X679" s="1">
        <f t="shared" si="274"/>
        <v>3</v>
      </c>
      <c r="Y679" s="1">
        <f t="shared" si="275"/>
        <v>35</v>
      </c>
      <c r="Z679" s="1" t="str">
        <f>VLOOKUP(BIN2DEC(MID(HEX2BIN(MID(H679,3,2),8),2,5)),Codes!$E$1:$F$18,2)</f>
        <v>Slash</v>
      </c>
      <c r="AA679" s="6" t="str">
        <f t="shared" si="276"/>
        <v>0</v>
      </c>
      <c r="AB679" s="1">
        <f t="shared" si="277"/>
        <v>0</v>
      </c>
      <c r="AC679" s="1" t="str">
        <f>VLOOKUP(BIN2DEC(RIGHT(HEX2BIN(MID(H679,6,1),4),1)&amp;LEFT(HEX2BIN(MID(H679,7,1),4),1)),Codes!$K$1:$L$5,2)</f>
        <v>M</v>
      </c>
      <c r="AD679" s="1" t="str">
        <f>VLOOKUP(BIN2DEC(RIGHT(HEX2BIN(MID(H679,7,1),4),3)&amp;LEFT(HEX2BIN(MID(H679,8,1),4),2)),Codes!$H$2:$I$33,2)</f>
        <v>Slash</v>
      </c>
      <c r="AE679" s="1" t="str">
        <f t="shared" si="278"/>
        <v>1</v>
      </c>
      <c r="AF679" s="1" t="str">
        <f t="shared" si="279"/>
        <v>1</v>
      </c>
      <c r="AH679" s="6">
        <f t="shared" si="280"/>
        <v>35</v>
      </c>
    </row>
    <row r="680" spans="1:34">
      <c r="A680" s="1" t="s">
        <v>2928</v>
      </c>
      <c r="B680" s="1" t="s">
        <v>45</v>
      </c>
      <c r="C680" s="6" t="s">
        <v>1427</v>
      </c>
      <c r="D680" s="6" t="s">
        <v>1908</v>
      </c>
      <c r="E680" s="6" t="s">
        <v>746</v>
      </c>
      <c r="F680" s="6" t="s">
        <v>448</v>
      </c>
      <c r="G680" s="6" t="s">
        <v>743</v>
      </c>
      <c r="H680" s="6" t="s">
        <v>744</v>
      </c>
      <c r="J680" s="1" t="str">
        <f t="shared" si="264"/>
        <v>001011</v>
      </c>
      <c r="K680" s="1">
        <f t="shared" si="265"/>
        <v>1</v>
      </c>
      <c r="L680" s="6" t="str">
        <f t="shared" si="266"/>
        <v>00000</v>
      </c>
      <c r="M680" s="1">
        <f t="shared" si="267"/>
        <v>42</v>
      </c>
      <c r="N680" s="6" t="str">
        <f t="shared" si="268"/>
        <v>00</v>
      </c>
      <c r="O680" s="1">
        <f t="shared" si="269"/>
        <v>12</v>
      </c>
      <c r="P680" s="1">
        <f>IF(HEX2DEC(LEFT(E680,4))&gt;=32768,HEX2DEC(LEFT(E680,4))-65536,HEX2DEC(LEFT(E680,4)))/Codes!$N$2</f>
        <v>4.4279999999999999</v>
      </c>
      <c r="Q680" s="1">
        <f>IF(HEX2DEC(RIGHT(E680,4))&gt;=32768,HEX2DEC(RIGHT(E680,4))-65536,HEX2DEC(RIGHT(E680,4)))/Codes!$N$2</f>
        <v>0</v>
      </c>
      <c r="R680" s="1">
        <f>IF(HEX2DEC(LEFT(F680,4))&gt;=32768,HEX2DEC(LEFT(F680,4))-65536,HEX2DEC(LEFT(F680,4)))/Codes!$N$2</f>
        <v>6.4</v>
      </c>
      <c r="S680" s="1">
        <f>IF(HEX2DEC(RIGHT(F680,4))&gt;=32768,HEX2DEC(RIGHT(F680,4))-65536,HEX2DEC(RIGHT(F680,4)))/Codes!$N$2</f>
        <v>0</v>
      </c>
      <c r="T680" s="18">
        <f t="shared" si="270"/>
        <v>361</v>
      </c>
      <c r="U680" s="1">
        <f t="shared" si="271"/>
        <v>70</v>
      </c>
      <c r="V680" s="1">
        <f t="shared" si="272"/>
        <v>0</v>
      </c>
      <c r="W680" s="1" t="str">
        <f t="shared" si="273"/>
        <v>101</v>
      </c>
      <c r="X680" s="1">
        <f t="shared" si="274"/>
        <v>3</v>
      </c>
      <c r="Y680" s="1">
        <f t="shared" si="275"/>
        <v>35</v>
      </c>
      <c r="Z680" s="1" t="str">
        <f>VLOOKUP(BIN2DEC(MID(HEX2BIN(MID(H680,3,2),8),2,5)),Codes!$E$1:$F$18,2)</f>
        <v>Slash</v>
      </c>
      <c r="AA680" s="6" t="str">
        <f t="shared" si="276"/>
        <v>0</v>
      </c>
      <c r="AB680" s="1">
        <f t="shared" si="277"/>
        <v>0</v>
      </c>
      <c r="AC680" s="1" t="str">
        <f>VLOOKUP(BIN2DEC(RIGHT(HEX2BIN(MID(H680,6,1),4),1)&amp;LEFT(HEX2BIN(MID(H680,7,1),4),1)),Codes!$K$1:$L$5,2)</f>
        <v>M</v>
      </c>
      <c r="AD680" s="1" t="str">
        <f>VLOOKUP(BIN2DEC(RIGHT(HEX2BIN(MID(H680,7,1),4),3)&amp;LEFT(HEX2BIN(MID(H680,8,1),4),2)),Codes!$H$2:$I$33,2)</f>
        <v>Slash</v>
      </c>
      <c r="AE680" s="1" t="str">
        <f t="shared" si="278"/>
        <v>1</v>
      </c>
      <c r="AF680" s="1" t="str">
        <f t="shared" si="279"/>
        <v>1</v>
      </c>
      <c r="AH680" s="6">
        <f t="shared" si="280"/>
        <v>35</v>
      </c>
    </row>
    <row r="681" spans="1:34">
      <c r="A681" s="1" t="s">
        <v>2929</v>
      </c>
      <c r="B681" s="1" t="s">
        <v>45</v>
      </c>
      <c r="C681" s="6" t="s">
        <v>1427</v>
      </c>
      <c r="D681" s="6" t="s">
        <v>1898</v>
      </c>
      <c r="E681" s="6" t="s">
        <v>746</v>
      </c>
      <c r="F681" s="6" t="s">
        <v>748</v>
      </c>
      <c r="G681" s="6" t="s">
        <v>743</v>
      </c>
      <c r="H681" s="6" t="s">
        <v>744</v>
      </c>
      <c r="J681" s="1" t="str">
        <f t="shared" si="264"/>
        <v>001011</v>
      </c>
      <c r="K681" s="1">
        <f t="shared" si="265"/>
        <v>2</v>
      </c>
      <c r="L681" s="6" t="str">
        <f t="shared" si="266"/>
        <v>00000</v>
      </c>
      <c r="M681" s="1">
        <f t="shared" si="267"/>
        <v>42</v>
      </c>
      <c r="N681" s="6" t="str">
        <f t="shared" si="268"/>
        <v>00</v>
      </c>
      <c r="O681" s="1">
        <f t="shared" si="269"/>
        <v>11</v>
      </c>
      <c r="P681" s="1">
        <f>IF(HEX2DEC(LEFT(E681,4))&gt;=32768,HEX2DEC(LEFT(E681,4))-65536,HEX2DEC(LEFT(E681,4)))/Codes!$N$2</f>
        <v>4.4279999999999999</v>
      </c>
      <c r="Q681" s="1">
        <f>IF(HEX2DEC(RIGHT(E681,4))&gt;=32768,HEX2DEC(RIGHT(E681,4))-65536,HEX2DEC(RIGHT(E681,4)))/Codes!$N$2</f>
        <v>0</v>
      </c>
      <c r="R681" s="1">
        <f>IF(HEX2DEC(LEFT(F681,4))&gt;=32768,HEX2DEC(LEFT(F681,4))-65536,HEX2DEC(LEFT(F681,4)))/Codes!$N$2</f>
        <v>12.8</v>
      </c>
      <c r="S681" s="1">
        <f>IF(HEX2DEC(RIGHT(F681,4))&gt;=32768,HEX2DEC(RIGHT(F681,4))-65536,HEX2DEC(RIGHT(F681,4)))/Codes!$N$2</f>
        <v>0</v>
      </c>
      <c r="T681" s="18">
        <f t="shared" si="270"/>
        <v>361</v>
      </c>
      <c r="U681" s="1">
        <f t="shared" si="271"/>
        <v>70</v>
      </c>
      <c r="V681" s="1">
        <f t="shared" si="272"/>
        <v>0</v>
      </c>
      <c r="W681" s="1" t="str">
        <f t="shared" si="273"/>
        <v>101</v>
      </c>
      <c r="X681" s="1">
        <f t="shared" si="274"/>
        <v>3</v>
      </c>
      <c r="Y681" s="1">
        <f t="shared" si="275"/>
        <v>35</v>
      </c>
      <c r="Z681" s="1" t="str">
        <f>VLOOKUP(BIN2DEC(MID(HEX2BIN(MID(H681,3,2),8),2,5)),Codes!$E$1:$F$18,2)</f>
        <v>Slash</v>
      </c>
      <c r="AA681" s="6" t="str">
        <f t="shared" si="276"/>
        <v>0</v>
      </c>
      <c r="AB681" s="1">
        <f t="shared" si="277"/>
        <v>0</v>
      </c>
      <c r="AC681" s="1" t="str">
        <f>VLOOKUP(BIN2DEC(RIGHT(HEX2BIN(MID(H681,6,1),4),1)&amp;LEFT(HEX2BIN(MID(H681,7,1),4),1)),Codes!$K$1:$L$5,2)</f>
        <v>M</v>
      </c>
      <c r="AD681" s="1" t="str">
        <f>VLOOKUP(BIN2DEC(RIGHT(HEX2BIN(MID(H681,7,1),4),3)&amp;LEFT(HEX2BIN(MID(H681,8,1),4),2)),Codes!$H$2:$I$33,2)</f>
        <v>Slash</v>
      </c>
      <c r="AE681" s="1" t="str">
        <f t="shared" si="278"/>
        <v>1</v>
      </c>
      <c r="AF681" s="1" t="str">
        <f t="shared" si="279"/>
        <v>1</v>
      </c>
      <c r="AH681" s="6">
        <f t="shared" si="280"/>
        <v>35</v>
      </c>
    </row>
    <row r="682" spans="1:34">
      <c r="A682" s="1" t="s">
        <v>2930</v>
      </c>
      <c r="B682" s="1" t="s">
        <v>45</v>
      </c>
      <c r="C682" s="6" t="s">
        <v>1428</v>
      </c>
      <c r="D682" s="6" t="s">
        <v>1889</v>
      </c>
      <c r="E682" s="6" t="s">
        <v>589</v>
      </c>
      <c r="F682" s="6" t="s">
        <v>570</v>
      </c>
      <c r="G682" s="6" t="s">
        <v>557</v>
      </c>
      <c r="H682" s="6" t="s">
        <v>750</v>
      </c>
      <c r="J682" s="1" t="str">
        <f t="shared" si="264"/>
        <v>001011</v>
      </c>
      <c r="K682" s="1">
        <f t="shared" si="265"/>
        <v>0</v>
      </c>
      <c r="L682" s="6" t="str">
        <f t="shared" si="266"/>
        <v>00000</v>
      </c>
      <c r="M682" s="1">
        <f t="shared" si="267"/>
        <v>42</v>
      </c>
      <c r="N682" s="6" t="str">
        <f t="shared" si="268"/>
        <v>00</v>
      </c>
      <c r="O682" s="1">
        <f t="shared" si="269"/>
        <v>7</v>
      </c>
      <c r="P682" s="1">
        <f>IF(HEX2DEC(LEFT(E682,4))&gt;=32768,HEX2DEC(LEFT(E682,4))-65536,HEX2DEC(LEFT(E682,4)))/Codes!$N$2</f>
        <v>4.5999999999999996</v>
      </c>
      <c r="Q682" s="1">
        <f>IF(HEX2DEC(RIGHT(E682,4))&gt;=32768,HEX2DEC(RIGHT(E682,4))-65536,HEX2DEC(RIGHT(E682,4)))/Codes!$N$2</f>
        <v>0</v>
      </c>
      <c r="R682" s="1">
        <f>IF(HEX2DEC(LEFT(F682,4))&gt;=32768,HEX2DEC(LEFT(F682,4))-65536,HEX2DEC(LEFT(F682,4)))/Codes!$N$2</f>
        <v>6.8159999999999998</v>
      </c>
      <c r="S682" s="1">
        <f>IF(HEX2DEC(RIGHT(F682,4))&gt;=32768,HEX2DEC(RIGHT(F682,4))-65536,HEX2DEC(RIGHT(F682,4)))/Codes!$N$2</f>
        <v>0</v>
      </c>
      <c r="T682" s="18">
        <f t="shared" si="270"/>
        <v>361</v>
      </c>
      <c r="U682" s="1">
        <f t="shared" si="271"/>
        <v>100</v>
      </c>
      <c r="V682" s="1">
        <f t="shared" si="272"/>
        <v>0</v>
      </c>
      <c r="W682" s="1" t="str">
        <f t="shared" si="273"/>
        <v>101</v>
      </c>
      <c r="X682" s="1">
        <f t="shared" si="274"/>
        <v>3</v>
      </c>
      <c r="Y682" s="1">
        <f t="shared" si="275"/>
        <v>5</v>
      </c>
      <c r="Z682" s="1" t="str">
        <f>VLOOKUP(BIN2DEC(MID(HEX2BIN(MID(H682,3,2),8),2,5)),Codes!$E$1:$F$18,2)</f>
        <v>Normal</v>
      </c>
      <c r="AA682" s="6" t="str">
        <f t="shared" si="276"/>
        <v>0</v>
      </c>
      <c r="AB682" s="1">
        <f t="shared" si="277"/>
        <v>2</v>
      </c>
      <c r="AC682" s="1" t="str">
        <f>VLOOKUP(BIN2DEC(RIGHT(HEX2BIN(MID(H682,6,1),4),1)&amp;LEFT(HEX2BIN(MID(H682,7,1),4),1)),Codes!$K$1:$L$5,2)</f>
        <v>S</v>
      </c>
      <c r="AD682" s="1" t="str">
        <f>VLOOKUP(BIN2DEC(RIGHT(HEX2BIN(MID(H682,7,1),4),3)&amp;LEFT(HEX2BIN(MID(H682,8,1),4),2)),Codes!$H$2:$I$33,2)</f>
        <v>Bat</v>
      </c>
      <c r="AE682" s="1" t="str">
        <f t="shared" si="278"/>
        <v>1</v>
      </c>
      <c r="AF682" s="1" t="str">
        <f t="shared" si="279"/>
        <v>1</v>
      </c>
      <c r="AH682" s="6">
        <f t="shared" si="280"/>
        <v>5</v>
      </c>
    </row>
    <row r="683" spans="1:34">
      <c r="A683" s="1" t="s">
        <v>2931</v>
      </c>
      <c r="B683" s="1" t="s">
        <v>45</v>
      </c>
      <c r="C683" s="6" t="s">
        <v>1428</v>
      </c>
      <c r="D683" s="6" t="s">
        <v>1511</v>
      </c>
      <c r="E683" s="6" t="s">
        <v>589</v>
      </c>
      <c r="F683" s="6" t="s">
        <v>573</v>
      </c>
      <c r="G683" s="6" t="s">
        <v>557</v>
      </c>
      <c r="H683" s="6" t="s">
        <v>750</v>
      </c>
      <c r="J683" s="1" t="str">
        <f t="shared" si="264"/>
        <v>001011</v>
      </c>
      <c r="K683" s="1">
        <f t="shared" si="265"/>
        <v>1</v>
      </c>
      <c r="L683" s="6" t="str">
        <f t="shared" si="266"/>
        <v>00000</v>
      </c>
      <c r="M683" s="1">
        <f t="shared" si="267"/>
        <v>42</v>
      </c>
      <c r="N683" s="6" t="str">
        <f t="shared" si="268"/>
        <v>00</v>
      </c>
      <c r="O683" s="1">
        <f t="shared" si="269"/>
        <v>7</v>
      </c>
      <c r="P683" s="1">
        <f>IF(HEX2DEC(LEFT(E683,4))&gt;=32768,HEX2DEC(LEFT(E683,4))-65536,HEX2DEC(LEFT(E683,4)))/Codes!$N$2</f>
        <v>4.5999999999999996</v>
      </c>
      <c r="Q683" s="1">
        <f>IF(HEX2DEC(RIGHT(E683,4))&gt;=32768,HEX2DEC(RIGHT(E683,4))-65536,HEX2DEC(RIGHT(E683,4)))/Codes!$N$2</f>
        <v>0</v>
      </c>
      <c r="R683" s="1">
        <f>IF(HEX2DEC(LEFT(F683,4))&gt;=32768,HEX2DEC(LEFT(F683,4))-65536,HEX2DEC(LEFT(F683,4)))/Codes!$N$2</f>
        <v>3.4079999999999999</v>
      </c>
      <c r="S683" s="1">
        <f>IF(HEX2DEC(RIGHT(F683,4))&gt;=32768,HEX2DEC(RIGHT(F683,4))-65536,HEX2DEC(RIGHT(F683,4)))/Codes!$N$2</f>
        <v>0</v>
      </c>
      <c r="T683" s="18">
        <f t="shared" si="270"/>
        <v>361</v>
      </c>
      <c r="U683" s="1">
        <f t="shared" si="271"/>
        <v>100</v>
      </c>
      <c r="V683" s="1">
        <f t="shared" si="272"/>
        <v>0</v>
      </c>
      <c r="W683" s="1" t="str">
        <f t="shared" si="273"/>
        <v>101</v>
      </c>
      <c r="X683" s="1">
        <f t="shared" si="274"/>
        <v>3</v>
      </c>
      <c r="Y683" s="1">
        <f t="shared" si="275"/>
        <v>5</v>
      </c>
      <c r="Z683" s="1" t="str">
        <f>VLOOKUP(BIN2DEC(MID(HEX2BIN(MID(H683,3,2),8),2,5)),Codes!$E$1:$F$18,2)</f>
        <v>Normal</v>
      </c>
      <c r="AA683" s="6" t="str">
        <f t="shared" si="276"/>
        <v>0</v>
      </c>
      <c r="AB683" s="1">
        <f t="shared" si="277"/>
        <v>2</v>
      </c>
      <c r="AC683" s="1" t="str">
        <f>VLOOKUP(BIN2DEC(RIGHT(HEX2BIN(MID(H683,6,1),4),1)&amp;LEFT(HEX2BIN(MID(H683,7,1),4),1)),Codes!$K$1:$L$5,2)</f>
        <v>S</v>
      </c>
      <c r="AD683" s="1" t="str">
        <f>VLOOKUP(BIN2DEC(RIGHT(HEX2BIN(MID(H683,7,1),4),3)&amp;LEFT(HEX2BIN(MID(H683,8,1),4),2)),Codes!$H$2:$I$33,2)</f>
        <v>Bat</v>
      </c>
      <c r="AE683" s="1" t="str">
        <f t="shared" si="278"/>
        <v>1</v>
      </c>
      <c r="AF683" s="1" t="str">
        <f t="shared" si="279"/>
        <v>1</v>
      </c>
      <c r="AH683" s="6">
        <f t="shared" si="280"/>
        <v>5</v>
      </c>
    </row>
    <row r="684" spans="1:34">
      <c r="A684" s="1" t="s">
        <v>2932</v>
      </c>
      <c r="B684" s="1" t="s">
        <v>45</v>
      </c>
      <c r="C684" s="6" t="s">
        <v>1428</v>
      </c>
      <c r="D684" s="6" t="s">
        <v>1892</v>
      </c>
      <c r="E684" s="6" t="s">
        <v>573</v>
      </c>
      <c r="F684" s="6" t="s">
        <v>91</v>
      </c>
      <c r="G684" s="6" t="s">
        <v>557</v>
      </c>
      <c r="H684" s="6" t="s">
        <v>750</v>
      </c>
      <c r="J684" s="1" t="str">
        <f t="shared" si="264"/>
        <v>001011</v>
      </c>
      <c r="K684" s="1">
        <f t="shared" si="265"/>
        <v>2</v>
      </c>
      <c r="L684" s="6" t="str">
        <f t="shared" si="266"/>
        <v>00000</v>
      </c>
      <c r="M684" s="1">
        <f t="shared" si="267"/>
        <v>42</v>
      </c>
      <c r="N684" s="6" t="str">
        <f t="shared" si="268"/>
        <v>00</v>
      </c>
      <c r="O684" s="1">
        <f t="shared" si="269"/>
        <v>7</v>
      </c>
      <c r="P684" s="1">
        <f>IF(HEX2DEC(LEFT(E684,4))&gt;=32768,HEX2DEC(LEFT(E684,4))-65536,HEX2DEC(LEFT(E684,4)))/Codes!$N$2</f>
        <v>3.4079999999999999</v>
      </c>
      <c r="Q684" s="1">
        <f>IF(HEX2DEC(RIGHT(E684,4))&gt;=32768,HEX2DEC(RIGHT(E684,4))-65536,HEX2DEC(RIGHT(E684,4)))/Codes!$N$2</f>
        <v>0</v>
      </c>
      <c r="R684" s="1">
        <f>IF(HEX2DEC(LEFT(F684,4))&gt;=32768,HEX2DEC(LEFT(F684,4))-65536,HEX2DEC(LEFT(F684,4)))/Codes!$N$2</f>
        <v>0</v>
      </c>
      <c r="S684" s="1">
        <f>IF(HEX2DEC(RIGHT(F684,4))&gt;=32768,HEX2DEC(RIGHT(F684,4))-65536,HEX2DEC(RIGHT(F684,4)))/Codes!$N$2</f>
        <v>0</v>
      </c>
      <c r="T684" s="18">
        <f t="shared" si="270"/>
        <v>361</v>
      </c>
      <c r="U684" s="1">
        <f t="shared" si="271"/>
        <v>100</v>
      </c>
      <c r="V684" s="1">
        <f t="shared" si="272"/>
        <v>0</v>
      </c>
      <c r="W684" s="1" t="str">
        <f t="shared" si="273"/>
        <v>101</v>
      </c>
      <c r="X684" s="1">
        <f t="shared" si="274"/>
        <v>3</v>
      </c>
      <c r="Y684" s="1">
        <f t="shared" si="275"/>
        <v>5</v>
      </c>
      <c r="Z684" s="1" t="str">
        <f>VLOOKUP(BIN2DEC(MID(HEX2BIN(MID(H684,3,2),8),2,5)),Codes!$E$1:$F$18,2)</f>
        <v>Normal</v>
      </c>
      <c r="AA684" s="6" t="str">
        <f t="shared" si="276"/>
        <v>0</v>
      </c>
      <c r="AB684" s="1">
        <f t="shared" si="277"/>
        <v>2</v>
      </c>
      <c r="AC684" s="1" t="str">
        <f>VLOOKUP(BIN2DEC(RIGHT(HEX2BIN(MID(H684,6,1),4),1)&amp;LEFT(HEX2BIN(MID(H684,7,1),4),1)),Codes!$K$1:$L$5,2)</f>
        <v>S</v>
      </c>
      <c r="AD684" s="1" t="str">
        <f>VLOOKUP(BIN2DEC(RIGHT(HEX2BIN(MID(H684,7,1),4),3)&amp;LEFT(HEX2BIN(MID(H684,8,1),4),2)),Codes!$H$2:$I$33,2)</f>
        <v>Bat</v>
      </c>
      <c r="AE684" s="1" t="str">
        <f t="shared" si="278"/>
        <v>1</v>
      </c>
      <c r="AF684" s="1" t="str">
        <f t="shared" si="279"/>
        <v>1</v>
      </c>
      <c r="AH684" s="6">
        <f t="shared" si="280"/>
        <v>5</v>
      </c>
    </row>
    <row r="685" spans="1:34">
      <c r="A685" s="1" t="s">
        <v>2933</v>
      </c>
      <c r="B685" s="1" t="s">
        <v>45</v>
      </c>
      <c r="C685" s="6" t="s">
        <v>1429</v>
      </c>
      <c r="D685" s="6" t="s">
        <v>1914</v>
      </c>
      <c r="E685" s="6" t="s">
        <v>589</v>
      </c>
      <c r="F685" s="6" t="s">
        <v>570</v>
      </c>
      <c r="G685" s="6" t="s">
        <v>557</v>
      </c>
      <c r="H685" s="6" t="s">
        <v>586</v>
      </c>
      <c r="J685" s="1" t="str">
        <f t="shared" si="264"/>
        <v>001011</v>
      </c>
      <c r="K685" s="1">
        <f t="shared" si="265"/>
        <v>0</v>
      </c>
      <c r="L685" s="6" t="str">
        <f t="shared" si="266"/>
        <v>00000</v>
      </c>
      <c r="M685" s="1">
        <f t="shared" si="267"/>
        <v>42</v>
      </c>
      <c r="N685" s="6" t="str">
        <f t="shared" si="268"/>
        <v>00</v>
      </c>
      <c r="O685" s="1">
        <f t="shared" si="269"/>
        <v>12</v>
      </c>
      <c r="P685" s="1">
        <f>IF(HEX2DEC(LEFT(E685,4))&gt;=32768,HEX2DEC(LEFT(E685,4))-65536,HEX2DEC(LEFT(E685,4)))/Codes!$N$2</f>
        <v>4.5999999999999996</v>
      </c>
      <c r="Q685" s="1">
        <f>IF(HEX2DEC(RIGHT(E685,4))&gt;=32768,HEX2DEC(RIGHT(E685,4))-65536,HEX2DEC(RIGHT(E685,4)))/Codes!$N$2</f>
        <v>0</v>
      </c>
      <c r="R685" s="1">
        <f>IF(HEX2DEC(LEFT(F685,4))&gt;=32768,HEX2DEC(LEFT(F685,4))-65536,HEX2DEC(LEFT(F685,4)))/Codes!$N$2</f>
        <v>6.8159999999999998</v>
      </c>
      <c r="S685" s="1">
        <f>IF(HEX2DEC(RIGHT(F685,4))&gt;=32768,HEX2DEC(RIGHT(F685,4))-65536,HEX2DEC(RIGHT(F685,4)))/Codes!$N$2</f>
        <v>0</v>
      </c>
      <c r="T685" s="18">
        <f t="shared" si="270"/>
        <v>361</v>
      </c>
      <c r="U685" s="1">
        <f t="shared" si="271"/>
        <v>100</v>
      </c>
      <c r="V685" s="1">
        <f t="shared" si="272"/>
        <v>0</v>
      </c>
      <c r="W685" s="1" t="str">
        <f t="shared" si="273"/>
        <v>101</v>
      </c>
      <c r="X685" s="1">
        <f t="shared" si="274"/>
        <v>3</v>
      </c>
      <c r="Y685" s="1">
        <f t="shared" si="275"/>
        <v>8</v>
      </c>
      <c r="Z685" s="1" t="str">
        <f>VLOOKUP(BIN2DEC(MID(HEX2BIN(MID(H685,3,2),8),2,5)),Codes!$E$1:$F$18,2)</f>
        <v>Normal</v>
      </c>
      <c r="AA685" s="6" t="str">
        <f t="shared" si="276"/>
        <v>0</v>
      </c>
      <c r="AB685" s="1">
        <f t="shared" si="277"/>
        <v>4</v>
      </c>
      <c r="AC685" s="1" t="str">
        <f>VLOOKUP(BIN2DEC(RIGHT(HEX2BIN(MID(H685,6,1),4),1)&amp;LEFT(HEX2BIN(MID(H685,7,1),4),1)),Codes!$K$1:$L$5,2)</f>
        <v>M</v>
      </c>
      <c r="AD685" s="1" t="str">
        <f>VLOOKUP(BIN2DEC(RIGHT(HEX2BIN(MID(H685,7,1),4),3)&amp;LEFT(HEX2BIN(MID(H685,8,1),4),2)),Codes!$H$2:$I$33,2)</f>
        <v>Bat</v>
      </c>
      <c r="AE685" s="1" t="str">
        <f t="shared" si="278"/>
        <v>1</v>
      </c>
      <c r="AF685" s="1" t="str">
        <f t="shared" si="279"/>
        <v>1</v>
      </c>
      <c r="AH685" s="6">
        <f t="shared" si="280"/>
        <v>37</v>
      </c>
    </row>
    <row r="686" spans="1:34">
      <c r="A686" s="1" t="s">
        <v>2934</v>
      </c>
      <c r="B686" s="1" t="s">
        <v>45</v>
      </c>
      <c r="C686" s="6" t="s">
        <v>1429</v>
      </c>
      <c r="D686" s="6" t="s">
        <v>1908</v>
      </c>
      <c r="E686" s="6" t="s">
        <v>589</v>
      </c>
      <c r="F686" s="6" t="s">
        <v>573</v>
      </c>
      <c r="G686" s="6" t="s">
        <v>557</v>
      </c>
      <c r="H686" s="6" t="s">
        <v>586</v>
      </c>
      <c r="J686" s="1" t="str">
        <f t="shared" si="264"/>
        <v>001011</v>
      </c>
      <c r="K686" s="1">
        <f t="shared" si="265"/>
        <v>1</v>
      </c>
      <c r="L686" s="6" t="str">
        <f t="shared" si="266"/>
        <v>00000</v>
      </c>
      <c r="M686" s="1">
        <f t="shared" si="267"/>
        <v>42</v>
      </c>
      <c r="N686" s="6" t="str">
        <f t="shared" si="268"/>
        <v>00</v>
      </c>
      <c r="O686" s="1">
        <f t="shared" si="269"/>
        <v>12</v>
      </c>
      <c r="P686" s="1">
        <f>IF(HEX2DEC(LEFT(E686,4))&gt;=32768,HEX2DEC(LEFT(E686,4))-65536,HEX2DEC(LEFT(E686,4)))/Codes!$N$2</f>
        <v>4.5999999999999996</v>
      </c>
      <c r="Q686" s="1">
        <f>IF(HEX2DEC(RIGHT(E686,4))&gt;=32768,HEX2DEC(RIGHT(E686,4))-65536,HEX2DEC(RIGHT(E686,4)))/Codes!$N$2</f>
        <v>0</v>
      </c>
      <c r="R686" s="1">
        <f>IF(HEX2DEC(LEFT(F686,4))&gt;=32768,HEX2DEC(LEFT(F686,4))-65536,HEX2DEC(LEFT(F686,4)))/Codes!$N$2</f>
        <v>3.4079999999999999</v>
      </c>
      <c r="S686" s="1">
        <f>IF(HEX2DEC(RIGHT(F686,4))&gt;=32768,HEX2DEC(RIGHT(F686,4))-65536,HEX2DEC(RIGHT(F686,4)))/Codes!$N$2</f>
        <v>0</v>
      </c>
      <c r="T686" s="18">
        <f t="shared" si="270"/>
        <v>361</v>
      </c>
      <c r="U686" s="1">
        <f t="shared" si="271"/>
        <v>100</v>
      </c>
      <c r="V686" s="1">
        <f t="shared" si="272"/>
        <v>0</v>
      </c>
      <c r="W686" s="1" t="str">
        <f t="shared" si="273"/>
        <v>101</v>
      </c>
      <c r="X686" s="1">
        <f t="shared" si="274"/>
        <v>3</v>
      </c>
      <c r="Y686" s="1">
        <f t="shared" si="275"/>
        <v>8</v>
      </c>
      <c r="Z686" s="1" t="str">
        <f>VLOOKUP(BIN2DEC(MID(HEX2BIN(MID(H686,3,2),8),2,5)),Codes!$E$1:$F$18,2)</f>
        <v>Normal</v>
      </c>
      <c r="AA686" s="6" t="str">
        <f t="shared" si="276"/>
        <v>0</v>
      </c>
      <c r="AB686" s="1">
        <f t="shared" si="277"/>
        <v>4</v>
      </c>
      <c r="AC686" s="1" t="str">
        <f>VLOOKUP(BIN2DEC(RIGHT(HEX2BIN(MID(H686,6,1),4),1)&amp;LEFT(HEX2BIN(MID(H686,7,1),4),1)),Codes!$K$1:$L$5,2)</f>
        <v>M</v>
      </c>
      <c r="AD686" s="1" t="str">
        <f>VLOOKUP(BIN2DEC(RIGHT(HEX2BIN(MID(H686,7,1),4),3)&amp;LEFT(HEX2BIN(MID(H686,8,1),4),2)),Codes!$H$2:$I$33,2)</f>
        <v>Bat</v>
      </c>
      <c r="AE686" s="1" t="str">
        <f t="shared" si="278"/>
        <v>1</v>
      </c>
      <c r="AF686" s="1" t="str">
        <f t="shared" si="279"/>
        <v>1</v>
      </c>
      <c r="AH686" s="6">
        <f t="shared" si="280"/>
        <v>37</v>
      </c>
    </row>
    <row r="687" spans="1:34">
      <c r="A687" s="1" t="s">
        <v>2935</v>
      </c>
      <c r="B687" s="1" t="s">
        <v>45</v>
      </c>
      <c r="C687" s="6" t="s">
        <v>1429</v>
      </c>
      <c r="D687" s="6" t="s">
        <v>1917</v>
      </c>
      <c r="E687" s="6" t="s">
        <v>573</v>
      </c>
      <c r="F687" s="6" t="s">
        <v>91</v>
      </c>
      <c r="G687" s="6" t="s">
        <v>557</v>
      </c>
      <c r="H687" s="6" t="s">
        <v>586</v>
      </c>
      <c r="J687" s="1" t="str">
        <f t="shared" si="264"/>
        <v>001011</v>
      </c>
      <c r="K687" s="1">
        <f t="shared" si="265"/>
        <v>2</v>
      </c>
      <c r="L687" s="6" t="str">
        <f t="shared" si="266"/>
        <v>00000</v>
      </c>
      <c r="M687" s="1">
        <f t="shared" si="267"/>
        <v>42</v>
      </c>
      <c r="N687" s="6" t="str">
        <f t="shared" si="268"/>
        <v>00</v>
      </c>
      <c r="O687" s="1">
        <f t="shared" si="269"/>
        <v>12</v>
      </c>
      <c r="P687" s="1">
        <f>IF(HEX2DEC(LEFT(E687,4))&gt;=32768,HEX2DEC(LEFT(E687,4))-65536,HEX2DEC(LEFT(E687,4)))/Codes!$N$2</f>
        <v>3.4079999999999999</v>
      </c>
      <c r="Q687" s="1">
        <f>IF(HEX2DEC(RIGHT(E687,4))&gt;=32768,HEX2DEC(RIGHT(E687,4))-65536,HEX2DEC(RIGHT(E687,4)))/Codes!$N$2</f>
        <v>0</v>
      </c>
      <c r="R687" s="1">
        <f>IF(HEX2DEC(LEFT(F687,4))&gt;=32768,HEX2DEC(LEFT(F687,4))-65536,HEX2DEC(LEFT(F687,4)))/Codes!$N$2</f>
        <v>0</v>
      </c>
      <c r="S687" s="1">
        <f>IF(HEX2DEC(RIGHT(F687,4))&gt;=32768,HEX2DEC(RIGHT(F687,4))-65536,HEX2DEC(RIGHT(F687,4)))/Codes!$N$2</f>
        <v>0</v>
      </c>
      <c r="T687" s="18">
        <f t="shared" si="270"/>
        <v>361</v>
      </c>
      <c r="U687" s="1">
        <f t="shared" si="271"/>
        <v>100</v>
      </c>
      <c r="V687" s="1">
        <f t="shared" si="272"/>
        <v>0</v>
      </c>
      <c r="W687" s="1" t="str">
        <f t="shared" si="273"/>
        <v>101</v>
      </c>
      <c r="X687" s="1">
        <f t="shared" si="274"/>
        <v>3</v>
      </c>
      <c r="Y687" s="1">
        <f t="shared" si="275"/>
        <v>8</v>
      </c>
      <c r="Z687" s="1" t="str">
        <f>VLOOKUP(BIN2DEC(MID(HEX2BIN(MID(H687,3,2),8),2,5)),Codes!$E$1:$F$18,2)</f>
        <v>Normal</v>
      </c>
      <c r="AA687" s="6" t="str">
        <f t="shared" si="276"/>
        <v>0</v>
      </c>
      <c r="AB687" s="1">
        <f t="shared" si="277"/>
        <v>4</v>
      </c>
      <c r="AC687" s="1" t="str">
        <f>VLOOKUP(BIN2DEC(RIGHT(HEX2BIN(MID(H687,6,1),4),1)&amp;LEFT(HEX2BIN(MID(H687,7,1),4),1)),Codes!$K$1:$L$5,2)</f>
        <v>M</v>
      </c>
      <c r="AD687" s="1" t="str">
        <f>VLOOKUP(BIN2DEC(RIGHT(HEX2BIN(MID(H687,7,1),4),3)&amp;LEFT(HEX2BIN(MID(H687,8,1),4),2)),Codes!$H$2:$I$33,2)</f>
        <v>Bat</v>
      </c>
      <c r="AE687" s="1" t="str">
        <f t="shared" si="278"/>
        <v>1</v>
      </c>
      <c r="AF687" s="1" t="str">
        <f t="shared" si="279"/>
        <v>1</v>
      </c>
      <c r="AH687" s="6">
        <f t="shared" si="280"/>
        <v>37</v>
      </c>
    </row>
    <row r="688" spans="1:34">
      <c r="A688" s="1" t="s">
        <v>2936</v>
      </c>
      <c r="B688" s="1" t="s">
        <v>45</v>
      </c>
      <c r="C688" s="6" t="s">
        <v>1430</v>
      </c>
      <c r="D688" s="6" t="s">
        <v>1919</v>
      </c>
      <c r="E688" s="6" t="s">
        <v>307</v>
      </c>
      <c r="F688" s="6" t="s">
        <v>91</v>
      </c>
      <c r="G688" s="6" t="s">
        <v>759</v>
      </c>
      <c r="H688" s="6" t="s">
        <v>760</v>
      </c>
      <c r="J688" s="1" t="str">
        <f t="shared" ref="J688:J751" si="281">LEFT(HEX2BIN(LEFT(D688,2),8),6)</f>
        <v>001011</v>
      </c>
      <c r="K688" s="1">
        <f t="shared" ref="K688:K751" si="282">BIN2DEC(MID(HEX2BIN(MID(D688,2,2),8),3,3))</f>
        <v>0</v>
      </c>
      <c r="L688" s="6" t="str">
        <f t="shared" ref="L688:L751" si="283">MID(HEX2BIN(MID(D688,3,2),8),2,5)</f>
        <v>00000</v>
      </c>
      <c r="M688" s="1">
        <f t="shared" ref="M688:M751" si="284">ROUNDDOWN(HEX2DEC(MID(D688,4,3))/8,0)</f>
        <v>42</v>
      </c>
      <c r="N688" s="6" t="str">
        <f t="shared" ref="N688:N751" si="285">MID(HEX2BIN(MID(D688,6,1),4),2,2)</f>
        <v>00</v>
      </c>
      <c r="O688" s="1">
        <f t="shared" ref="O688:O751" si="286">HEX2DEC(MID(D688,7,2))</f>
        <v>20</v>
      </c>
      <c r="P688" s="1">
        <f>IF(HEX2DEC(LEFT(E688,4))&gt;=32768,HEX2DEC(LEFT(E688,4))-65536,HEX2DEC(LEFT(E688,4)))/Codes!$N$2</f>
        <v>3.2</v>
      </c>
      <c r="Q688" s="1">
        <f>IF(HEX2DEC(RIGHT(E688,4))&gt;=32768,HEX2DEC(RIGHT(E688,4))-65536,HEX2DEC(RIGHT(E688,4)))/Codes!$N$2</f>
        <v>0</v>
      </c>
      <c r="R688" s="1">
        <f>IF(HEX2DEC(LEFT(F688,4))&gt;=32768,HEX2DEC(LEFT(F688,4))-65536,HEX2DEC(LEFT(F688,4)))/Codes!$N$2</f>
        <v>0</v>
      </c>
      <c r="S688" s="1">
        <f>IF(HEX2DEC(RIGHT(F688,4))&gt;=32768,HEX2DEC(RIGHT(F688,4))-65536,HEX2DEC(RIGHT(F688,4)))/Codes!$N$2</f>
        <v>0</v>
      </c>
      <c r="T688" s="18">
        <f t="shared" ref="T688:T751" si="287">ROUNDDOWN(HEX2DEC(LEFT(G688,3))/8,0)</f>
        <v>34</v>
      </c>
      <c r="U688" s="1">
        <f t="shared" ref="U688:U751" si="288">ROUNDDOWN(HEX2DEC(MID(G688,3,3))/4,0)-(512*ROUNDDOWN(HEX2DEC(MID(G688,3,1))/8,0))</f>
        <v>105</v>
      </c>
      <c r="V688" s="1">
        <f t="shared" ref="V688:V751" si="289">RIGHT(HEX2BIN(MID(G688,5,1),4),2)*128+HEX2DEC(MID(G688,6,1))*8+LEFT(HEX2BIN(MID(G688,7,1),4),3)</f>
        <v>0</v>
      </c>
      <c r="W688" s="1" t="str">
        <f t="shared" ref="W688:W751" si="290">MID(HEX2BIN(MID(G688,7,2),8),4,3)</f>
        <v>101</v>
      </c>
      <c r="X688" s="1">
        <f t="shared" ref="X688:X751" si="291">BIN2DEC(RIGHT(HEX2BIN(RIGHT(G688,1),4),2))</f>
        <v>3</v>
      </c>
      <c r="Y688" s="1">
        <f t="shared" ref="Y688:Y751" si="292">ROUNDDOWN(HEX2DEC(LEFT(H688,3))/8,0)</f>
        <v>195</v>
      </c>
      <c r="Z688" s="1" t="str">
        <f>VLOOKUP(BIN2DEC(MID(HEX2BIN(MID(H688,3,2),8),2,5)),Codes!$E$1:$F$18,2)</f>
        <v>Normal</v>
      </c>
      <c r="AA688" s="6" t="str">
        <f t="shared" ref="AA688:AA751" si="293">MID(HEX2BIN(MID(H688,4,1),4),3,1)</f>
        <v>1</v>
      </c>
      <c r="AB688" s="1">
        <f t="shared" ref="AB688:AB751" si="294">(MOD(HEX2DEC(MID(H688,4,1)),2))*64+ROUNDDOWN(HEX2DEC(MID(H688,5,2))/4,0)</f>
        <v>119</v>
      </c>
      <c r="AC688" s="1" t="str">
        <f>VLOOKUP(BIN2DEC(RIGHT(HEX2BIN(MID(H688,6,1),4),1)&amp;LEFT(HEX2BIN(MID(H688,7,1),4),1)),Codes!$K$1:$L$5,2)</f>
        <v>L</v>
      </c>
      <c r="AD688" s="1" t="str">
        <f>VLOOKUP(BIN2DEC(RIGHT(HEX2BIN(MID(H688,7,1),4),3)&amp;LEFT(HEX2BIN(MID(H688,8,1),4),2)),Codes!$H$2:$I$33,2)</f>
        <v>Bat</v>
      </c>
      <c r="AE688" s="1" t="str">
        <f t="shared" ref="AE688:AE751" si="295">MID(HEX2BIN(RIGHT(H688,1),4),3,1)</f>
        <v>1</v>
      </c>
      <c r="AF688" s="1" t="str">
        <f t="shared" ref="AF688:AF751" si="296">RIGHT(HEX2BIN(RIGHT(H688,1),4),1)</f>
        <v>1</v>
      </c>
      <c r="AH688" s="6">
        <f t="shared" ref="AH688:AH751" si="297">ROUNDDOWN(HEX2DEC(MID(H688,6,3))/4,0)-(256*ROUNDDOWN(HEX2DEC(MID(H688,6,1))/4,0))</f>
        <v>69</v>
      </c>
    </row>
    <row r="689" spans="1:34">
      <c r="A689" s="1" t="s">
        <v>2937</v>
      </c>
      <c r="B689" s="1" t="s">
        <v>45</v>
      </c>
      <c r="C689" s="6" t="s">
        <v>1430</v>
      </c>
      <c r="D689" s="6" t="s">
        <v>1921</v>
      </c>
      <c r="E689" s="6" t="s">
        <v>256</v>
      </c>
      <c r="F689" s="6" t="s">
        <v>265</v>
      </c>
      <c r="G689" s="6" t="s">
        <v>759</v>
      </c>
      <c r="H689" s="6" t="s">
        <v>763</v>
      </c>
      <c r="J689" s="1" t="str">
        <f t="shared" si="281"/>
        <v>001011</v>
      </c>
      <c r="K689" s="1">
        <f t="shared" si="282"/>
        <v>1</v>
      </c>
      <c r="L689" s="6" t="str">
        <f t="shared" si="283"/>
        <v>00000</v>
      </c>
      <c r="M689" s="1">
        <f t="shared" si="284"/>
        <v>42</v>
      </c>
      <c r="N689" s="6" t="str">
        <f t="shared" si="285"/>
        <v>00</v>
      </c>
      <c r="O689" s="1">
        <f t="shared" si="286"/>
        <v>20</v>
      </c>
      <c r="P689" s="1">
        <f>IF(HEX2DEC(LEFT(E689,4))&gt;=32768,HEX2DEC(LEFT(E689,4))-65536,HEX2DEC(LEFT(E689,4)))/Codes!$N$2</f>
        <v>3.6</v>
      </c>
      <c r="Q689" s="1">
        <f>IF(HEX2DEC(RIGHT(E689,4))&gt;=32768,HEX2DEC(RIGHT(E689,4))-65536,HEX2DEC(RIGHT(E689,4)))/Codes!$N$2</f>
        <v>0</v>
      </c>
      <c r="R689" s="1">
        <f>IF(HEX2DEC(LEFT(F689,4))&gt;=32768,HEX2DEC(LEFT(F689,4))-65536,HEX2DEC(LEFT(F689,4)))/Codes!$N$2</f>
        <v>2.4</v>
      </c>
      <c r="S689" s="1">
        <f>IF(HEX2DEC(RIGHT(F689,4))&gt;=32768,HEX2DEC(RIGHT(F689,4))-65536,HEX2DEC(RIGHT(F689,4)))/Codes!$N$2</f>
        <v>0</v>
      </c>
      <c r="T689" s="18">
        <f t="shared" si="287"/>
        <v>34</v>
      </c>
      <c r="U689" s="1">
        <f t="shared" si="288"/>
        <v>105</v>
      </c>
      <c r="V689" s="1">
        <f t="shared" si="289"/>
        <v>0</v>
      </c>
      <c r="W689" s="1" t="str">
        <f t="shared" si="290"/>
        <v>101</v>
      </c>
      <c r="X689" s="1">
        <f t="shared" si="291"/>
        <v>3</v>
      </c>
      <c r="Y689" s="1">
        <f t="shared" si="292"/>
        <v>200</v>
      </c>
      <c r="Z689" s="1" t="str">
        <f>VLOOKUP(BIN2DEC(MID(HEX2BIN(MID(H689,3,2),8),2,5)),Codes!$E$1:$F$18,2)</f>
        <v>Normal</v>
      </c>
      <c r="AA689" s="6" t="str">
        <f t="shared" si="293"/>
        <v>1</v>
      </c>
      <c r="AB689" s="1">
        <f t="shared" si="294"/>
        <v>119</v>
      </c>
      <c r="AC689" s="1" t="str">
        <f>VLOOKUP(BIN2DEC(RIGHT(HEX2BIN(MID(H689,6,1),4),1)&amp;LEFT(HEX2BIN(MID(H689,7,1),4),1)),Codes!$K$1:$L$5,2)</f>
        <v>L</v>
      </c>
      <c r="AD689" s="1" t="str">
        <f>VLOOKUP(BIN2DEC(RIGHT(HEX2BIN(MID(H689,7,1),4),3)&amp;LEFT(HEX2BIN(MID(H689,8,1),4),2)),Codes!$H$2:$I$33,2)</f>
        <v>Bat</v>
      </c>
      <c r="AE689" s="1" t="str">
        <f t="shared" si="295"/>
        <v>1</v>
      </c>
      <c r="AF689" s="1" t="str">
        <f t="shared" si="296"/>
        <v>1</v>
      </c>
      <c r="AH689" s="6">
        <f t="shared" si="297"/>
        <v>69</v>
      </c>
    </row>
    <row r="690" spans="1:34">
      <c r="A690" s="1" t="s">
        <v>2938</v>
      </c>
      <c r="B690" s="1" t="s">
        <v>45</v>
      </c>
      <c r="C690" s="6" t="s">
        <v>1430</v>
      </c>
      <c r="D690" s="6" t="s">
        <v>1923</v>
      </c>
      <c r="E690" s="6" t="s">
        <v>207</v>
      </c>
      <c r="F690" s="6" t="s">
        <v>232</v>
      </c>
      <c r="G690" s="6" t="s">
        <v>759</v>
      </c>
      <c r="H690" s="6" t="s">
        <v>766</v>
      </c>
      <c r="J690" s="1" t="str">
        <f t="shared" si="281"/>
        <v>001011</v>
      </c>
      <c r="K690" s="1">
        <f t="shared" si="282"/>
        <v>2</v>
      </c>
      <c r="L690" s="6" t="str">
        <f t="shared" si="283"/>
        <v>00000</v>
      </c>
      <c r="M690" s="1">
        <f t="shared" si="284"/>
        <v>42</v>
      </c>
      <c r="N690" s="6" t="str">
        <f t="shared" si="285"/>
        <v>00</v>
      </c>
      <c r="O690" s="1">
        <f t="shared" si="286"/>
        <v>20</v>
      </c>
      <c r="P690" s="1">
        <f>IF(HEX2DEC(LEFT(E690,4))&gt;=32768,HEX2DEC(LEFT(E690,4))-65536,HEX2DEC(LEFT(E690,4)))/Codes!$N$2</f>
        <v>4</v>
      </c>
      <c r="Q690" s="1">
        <f>IF(HEX2DEC(RIGHT(E690,4))&gt;=32768,HEX2DEC(RIGHT(E690,4))-65536,HEX2DEC(RIGHT(E690,4)))/Codes!$N$2</f>
        <v>0</v>
      </c>
      <c r="R690" s="1">
        <f>IF(HEX2DEC(LEFT(F690,4))&gt;=32768,HEX2DEC(LEFT(F690,4))-65536,HEX2DEC(LEFT(F690,4)))/Codes!$N$2</f>
        <v>4.8</v>
      </c>
      <c r="S690" s="1">
        <f>IF(HEX2DEC(RIGHT(F690,4))&gt;=32768,HEX2DEC(RIGHT(F690,4))-65536,HEX2DEC(RIGHT(F690,4)))/Codes!$N$2</f>
        <v>0</v>
      </c>
      <c r="T690" s="18">
        <f t="shared" si="287"/>
        <v>34</v>
      </c>
      <c r="U690" s="1">
        <f t="shared" si="288"/>
        <v>105</v>
      </c>
      <c r="V690" s="1">
        <f t="shared" si="289"/>
        <v>0</v>
      </c>
      <c r="W690" s="1" t="str">
        <f t="shared" si="290"/>
        <v>101</v>
      </c>
      <c r="X690" s="1">
        <f t="shared" si="291"/>
        <v>3</v>
      </c>
      <c r="Y690" s="1">
        <f t="shared" si="292"/>
        <v>205</v>
      </c>
      <c r="Z690" s="1" t="str">
        <f>VLOOKUP(BIN2DEC(MID(HEX2BIN(MID(H690,3,2),8),2,5)),Codes!$E$1:$F$18,2)</f>
        <v>Normal</v>
      </c>
      <c r="AA690" s="6" t="str">
        <f t="shared" si="293"/>
        <v>1</v>
      </c>
      <c r="AB690" s="1">
        <f t="shared" si="294"/>
        <v>119</v>
      </c>
      <c r="AC690" s="1" t="str">
        <f>VLOOKUP(BIN2DEC(RIGHT(HEX2BIN(MID(H690,6,1),4),1)&amp;LEFT(HEX2BIN(MID(H690,7,1),4),1)),Codes!$K$1:$L$5,2)</f>
        <v>L</v>
      </c>
      <c r="AD690" s="1" t="str">
        <f>VLOOKUP(BIN2DEC(RIGHT(HEX2BIN(MID(H690,7,1),4),3)&amp;LEFT(HEX2BIN(MID(H690,8,1),4),2)),Codes!$H$2:$I$33,2)</f>
        <v>Bat</v>
      </c>
      <c r="AE690" s="1" t="str">
        <f t="shared" si="295"/>
        <v>1</v>
      </c>
      <c r="AF690" s="1" t="str">
        <f t="shared" si="296"/>
        <v>1</v>
      </c>
      <c r="AH690" s="6">
        <f t="shared" si="297"/>
        <v>69</v>
      </c>
    </row>
    <row r="691" spans="1:34">
      <c r="A691" s="1" t="s">
        <v>2939</v>
      </c>
      <c r="B691" s="1" t="s">
        <v>45</v>
      </c>
      <c r="C691" s="6" t="s">
        <v>1431</v>
      </c>
      <c r="D691" s="6" t="s">
        <v>1925</v>
      </c>
      <c r="E691" s="6" t="s">
        <v>573</v>
      </c>
      <c r="F691" s="6" t="s">
        <v>91</v>
      </c>
      <c r="G691" s="6" t="s">
        <v>743</v>
      </c>
      <c r="H691" s="6" t="s">
        <v>768</v>
      </c>
      <c r="J691" s="1" t="str">
        <f t="shared" si="281"/>
        <v>001011</v>
      </c>
      <c r="K691" s="1">
        <f t="shared" si="282"/>
        <v>0</v>
      </c>
      <c r="L691" s="6" t="str">
        <f t="shared" si="283"/>
        <v>00000</v>
      </c>
      <c r="M691" s="1">
        <f t="shared" si="284"/>
        <v>42</v>
      </c>
      <c r="N691" s="6" t="str">
        <f t="shared" si="285"/>
        <v>00</v>
      </c>
      <c r="O691" s="1">
        <f t="shared" si="286"/>
        <v>16</v>
      </c>
      <c r="P691" s="1">
        <f>IF(HEX2DEC(LEFT(E691,4))&gt;=32768,HEX2DEC(LEFT(E691,4))-65536,HEX2DEC(LEFT(E691,4)))/Codes!$N$2</f>
        <v>3.4079999999999999</v>
      </c>
      <c r="Q691" s="1">
        <f>IF(HEX2DEC(RIGHT(E691,4))&gt;=32768,HEX2DEC(RIGHT(E691,4))-65536,HEX2DEC(RIGHT(E691,4)))/Codes!$N$2</f>
        <v>0</v>
      </c>
      <c r="R691" s="1">
        <f>IF(HEX2DEC(LEFT(F691,4))&gt;=32768,HEX2DEC(LEFT(F691,4))-65536,HEX2DEC(LEFT(F691,4)))/Codes!$N$2</f>
        <v>0</v>
      </c>
      <c r="S691" s="1">
        <f>IF(HEX2DEC(RIGHT(F691,4))&gt;=32768,HEX2DEC(RIGHT(F691,4))-65536,HEX2DEC(RIGHT(F691,4)))/Codes!$N$2</f>
        <v>0</v>
      </c>
      <c r="T691" s="18">
        <f t="shared" si="287"/>
        <v>361</v>
      </c>
      <c r="U691" s="1">
        <f t="shared" si="288"/>
        <v>70</v>
      </c>
      <c r="V691" s="1">
        <f t="shared" si="289"/>
        <v>0</v>
      </c>
      <c r="W691" s="1" t="str">
        <f t="shared" si="290"/>
        <v>101</v>
      </c>
      <c r="X691" s="1">
        <f t="shared" si="291"/>
        <v>3</v>
      </c>
      <c r="Y691" s="1">
        <f t="shared" si="292"/>
        <v>35</v>
      </c>
      <c r="Z691" s="1" t="str">
        <f>VLOOKUP(BIN2DEC(MID(HEX2BIN(MID(H691,3,2),8),2,5)),Codes!$E$1:$F$18,2)</f>
        <v>Normal</v>
      </c>
      <c r="AA691" s="6" t="str">
        <f t="shared" si="293"/>
        <v>0</v>
      </c>
      <c r="AB691" s="1">
        <f t="shared" si="294"/>
        <v>0</v>
      </c>
      <c r="AC691" s="1" t="str">
        <f>VLOOKUP(BIN2DEC(RIGHT(HEX2BIN(MID(H691,6,1),4),1)&amp;LEFT(HEX2BIN(MID(H691,7,1),4),1)),Codes!$K$1:$L$5,2)</f>
        <v>S</v>
      </c>
      <c r="AD691" s="1" t="str">
        <f>VLOOKUP(BIN2DEC(RIGHT(HEX2BIN(MID(H691,7,1),4),3)&amp;LEFT(HEX2BIN(MID(H691,8,1),4),2)),Codes!$H$2:$I$33,2)</f>
        <v>Bat</v>
      </c>
      <c r="AE691" s="1" t="str">
        <f t="shared" si="295"/>
        <v>1</v>
      </c>
      <c r="AF691" s="1" t="str">
        <f t="shared" si="296"/>
        <v>1</v>
      </c>
      <c r="AH691" s="6">
        <f t="shared" si="297"/>
        <v>5</v>
      </c>
    </row>
    <row r="692" spans="1:34">
      <c r="A692" s="1" t="s">
        <v>2940</v>
      </c>
      <c r="B692" s="1" t="s">
        <v>45</v>
      </c>
      <c r="C692" s="6" t="s">
        <v>1431</v>
      </c>
      <c r="D692" s="6" t="s">
        <v>1927</v>
      </c>
      <c r="E692" s="6" t="s">
        <v>589</v>
      </c>
      <c r="F692" s="6" t="s">
        <v>595</v>
      </c>
      <c r="G692" s="6" t="s">
        <v>743</v>
      </c>
      <c r="H692" s="6" t="s">
        <v>768</v>
      </c>
      <c r="J692" s="1" t="str">
        <f t="shared" si="281"/>
        <v>001011</v>
      </c>
      <c r="K692" s="1">
        <f t="shared" si="282"/>
        <v>1</v>
      </c>
      <c r="L692" s="6" t="str">
        <f t="shared" si="283"/>
        <v>00000</v>
      </c>
      <c r="M692" s="1">
        <f t="shared" si="284"/>
        <v>42</v>
      </c>
      <c r="N692" s="6" t="str">
        <f t="shared" si="285"/>
        <v>00</v>
      </c>
      <c r="O692" s="1">
        <f t="shared" si="286"/>
        <v>14</v>
      </c>
      <c r="P692" s="1">
        <f>IF(HEX2DEC(LEFT(E692,4))&gt;=32768,HEX2DEC(LEFT(E692,4))-65536,HEX2DEC(LEFT(E692,4)))/Codes!$N$2</f>
        <v>4.5999999999999996</v>
      </c>
      <c r="Q692" s="1">
        <f>IF(HEX2DEC(RIGHT(E692,4))&gt;=32768,HEX2DEC(RIGHT(E692,4))-65536,HEX2DEC(RIGHT(E692,4)))/Codes!$N$2</f>
        <v>0</v>
      </c>
      <c r="R692" s="1">
        <f>IF(HEX2DEC(LEFT(F692,4))&gt;=32768,HEX2DEC(LEFT(F692,4))-65536,HEX2DEC(LEFT(F692,4)))/Codes!$N$2</f>
        <v>3.0640000000000001</v>
      </c>
      <c r="S692" s="1">
        <f>IF(HEX2DEC(RIGHT(F692,4))&gt;=32768,HEX2DEC(RIGHT(F692,4))-65536,HEX2DEC(RIGHT(F692,4)))/Codes!$N$2</f>
        <v>0</v>
      </c>
      <c r="T692" s="18">
        <f t="shared" si="287"/>
        <v>361</v>
      </c>
      <c r="U692" s="1">
        <f t="shared" si="288"/>
        <v>70</v>
      </c>
      <c r="V692" s="1">
        <f t="shared" si="289"/>
        <v>0</v>
      </c>
      <c r="W692" s="1" t="str">
        <f t="shared" si="290"/>
        <v>101</v>
      </c>
      <c r="X692" s="1">
        <f t="shared" si="291"/>
        <v>3</v>
      </c>
      <c r="Y692" s="1">
        <f t="shared" si="292"/>
        <v>35</v>
      </c>
      <c r="Z692" s="1" t="str">
        <f>VLOOKUP(BIN2DEC(MID(HEX2BIN(MID(H692,3,2),8),2,5)),Codes!$E$1:$F$18,2)</f>
        <v>Normal</v>
      </c>
      <c r="AA692" s="6" t="str">
        <f t="shared" si="293"/>
        <v>0</v>
      </c>
      <c r="AB692" s="1">
        <f t="shared" si="294"/>
        <v>0</v>
      </c>
      <c r="AC692" s="1" t="str">
        <f>VLOOKUP(BIN2DEC(RIGHT(HEX2BIN(MID(H692,6,1),4),1)&amp;LEFT(HEX2BIN(MID(H692,7,1),4),1)),Codes!$K$1:$L$5,2)</f>
        <v>S</v>
      </c>
      <c r="AD692" s="1" t="str">
        <f>VLOOKUP(BIN2DEC(RIGHT(HEX2BIN(MID(H692,7,1),4),3)&amp;LEFT(HEX2BIN(MID(H692,8,1),4),2)),Codes!$H$2:$I$33,2)</f>
        <v>Bat</v>
      </c>
      <c r="AE692" s="1" t="str">
        <f t="shared" si="295"/>
        <v>1</v>
      </c>
      <c r="AF692" s="1" t="str">
        <f t="shared" si="296"/>
        <v>1</v>
      </c>
      <c r="AH692" s="6">
        <f t="shared" si="297"/>
        <v>5</v>
      </c>
    </row>
    <row r="693" spans="1:34">
      <c r="A693" s="1" t="s">
        <v>2941</v>
      </c>
      <c r="B693" s="1" t="s">
        <v>45</v>
      </c>
      <c r="C693" s="6" t="s">
        <v>1431</v>
      </c>
      <c r="D693" s="6" t="s">
        <v>1917</v>
      </c>
      <c r="E693" s="6" t="s">
        <v>589</v>
      </c>
      <c r="F693" s="6" t="s">
        <v>590</v>
      </c>
      <c r="G693" s="6" t="s">
        <v>743</v>
      </c>
      <c r="H693" s="6" t="s">
        <v>768</v>
      </c>
      <c r="J693" s="1" t="str">
        <f t="shared" si="281"/>
        <v>001011</v>
      </c>
      <c r="K693" s="1">
        <f t="shared" si="282"/>
        <v>2</v>
      </c>
      <c r="L693" s="6" t="str">
        <f t="shared" si="283"/>
        <v>00000</v>
      </c>
      <c r="M693" s="1">
        <f t="shared" si="284"/>
        <v>42</v>
      </c>
      <c r="N693" s="6" t="str">
        <f t="shared" si="285"/>
        <v>00</v>
      </c>
      <c r="O693" s="1">
        <f t="shared" si="286"/>
        <v>12</v>
      </c>
      <c r="P693" s="1">
        <f>IF(HEX2DEC(LEFT(E693,4))&gt;=32768,HEX2DEC(LEFT(E693,4))-65536,HEX2DEC(LEFT(E693,4)))/Codes!$N$2</f>
        <v>4.5999999999999996</v>
      </c>
      <c r="Q693" s="1">
        <f>IF(HEX2DEC(RIGHT(E693,4))&gt;=32768,HEX2DEC(RIGHT(E693,4))-65536,HEX2DEC(RIGHT(E693,4)))/Codes!$N$2</f>
        <v>0</v>
      </c>
      <c r="R693" s="1">
        <f>IF(HEX2DEC(LEFT(F693,4))&gt;=32768,HEX2DEC(LEFT(F693,4))-65536,HEX2DEC(LEFT(F693,4)))/Codes!$N$2</f>
        <v>6.1319999999999997</v>
      </c>
      <c r="S693" s="1">
        <f>IF(HEX2DEC(RIGHT(F693,4))&gt;=32768,HEX2DEC(RIGHT(F693,4))-65536,HEX2DEC(RIGHT(F693,4)))/Codes!$N$2</f>
        <v>0</v>
      </c>
      <c r="T693" s="18">
        <f t="shared" si="287"/>
        <v>361</v>
      </c>
      <c r="U693" s="1">
        <f t="shared" si="288"/>
        <v>70</v>
      </c>
      <c r="V693" s="1">
        <f t="shared" si="289"/>
        <v>0</v>
      </c>
      <c r="W693" s="1" t="str">
        <f t="shared" si="290"/>
        <v>101</v>
      </c>
      <c r="X693" s="1">
        <f t="shared" si="291"/>
        <v>3</v>
      </c>
      <c r="Y693" s="1">
        <f t="shared" si="292"/>
        <v>35</v>
      </c>
      <c r="Z693" s="1" t="str">
        <f>VLOOKUP(BIN2DEC(MID(HEX2BIN(MID(H693,3,2),8),2,5)),Codes!$E$1:$F$18,2)</f>
        <v>Normal</v>
      </c>
      <c r="AA693" s="6" t="str">
        <f t="shared" si="293"/>
        <v>0</v>
      </c>
      <c r="AB693" s="1">
        <f t="shared" si="294"/>
        <v>0</v>
      </c>
      <c r="AC693" s="1" t="str">
        <f>VLOOKUP(BIN2DEC(RIGHT(HEX2BIN(MID(H693,6,1),4),1)&amp;LEFT(HEX2BIN(MID(H693,7,1),4),1)),Codes!$K$1:$L$5,2)</f>
        <v>S</v>
      </c>
      <c r="AD693" s="1" t="str">
        <f>VLOOKUP(BIN2DEC(RIGHT(HEX2BIN(MID(H693,7,1),4),3)&amp;LEFT(HEX2BIN(MID(H693,8,1),4),2)),Codes!$H$2:$I$33,2)</f>
        <v>Bat</v>
      </c>
      <c r="AE693" s="1" t="str">
        <f t="shared" si="295"/>
        <v>1</v>
      </c>
      <c r="AF693" s="1" t="str">
        <f t="shared" si="296"/>
        <v>1</v>
      </c>
      <c r="AH693" s="6">
        <f t="shared" si="297"/>
        <v>5</v>
      </c>
    </row>
    <row r="694" spans="1:34">
      <c r="A694" s="1" t="s">
        <v>2942</v>
      </c>
      <c r="B694" s="1" t="s">
        <v>45</v>
      </c>
      <c r="C694" s="6" t="s">
        <v>1870</v>
      </c>
      <c r="D694" s="6" t="s">
        <v>1930</v>
      </c>
      <c r="E694" s="6" t="s">
        <v>299</v>
      </c>
      <c r="F694" s="6" t="s">
        <v>773</v>
      </c>
      <c r="G694" s="6" t="s">
        <v>774</v>
      </c>
      <c r="H694" s="6" t="s">
        <v>630</v>
      </c>
      <c r="J694" s="1" t="str">
        <f t="shared" si="281"/>
        <v>001011</v>
      </c>
      <c r="K694" s="1">
        <f t="shared" si="282"/>
        <v>0</v>
      </c>
      <c r="L694" s="6" t="str">
        <f t="shared" si="283"/>
        <v>00000</v>
      </c>
      <c r="M694" s="1">
        <f t="shared" si="284"/>
        <v>42</v>
      </c>
      <c r="N694" s="6" t="str">
        <f t="shared" si="285"/>
        <v>00</v>
      </c>
      <c r="O694" s="1">
        <f t="shared" si="286"/>
        <v>6</v>
      </c>
      <c r="P694" s="1">
        <f>IF(HEX2DEC(LEFT(E694,4))&gt;=32768,HEX2DEC(LEFT(E694,4))-65536,HEX2DEC(LEFT(E694,4)))/Codes!$N$2</f>
        <v>6</v>
      </c>
      <c r="Q694" s="1">
        <f>IF(HEX2DEC(RIGHT(E694,4))&gt;=32768,HEX2DEC(RIGHT(E694,4))-65536,HEX2DEC(RIGHT(E694,4)))/Codes!$N$2</f>
        <v>0</v>
      </c>
      <c r="R694" s="1">
        <f>IF(HEX2DEC(LEFT(F694,4))&gt;=32768,HEX2DEC(LEFT(F694,4))-65536,HEX2DEC(LEFT(F694,4)))/Codes!$N$2</f>
        <v>8.8000000000000007</v>
      </c>
      <c r="S694" s="1">
        <f>IF(HEX2DEC(RIGHT(F694,4))&gt;=32768,HEX2DEC(RIGHT(F694,4))-65536,HEX2DEC(RIGHT(F694,4)))/Codes!$N$2</f>
        <v>0</v>
      </c>
      <c r="T694" s="18">
        <f t="shared" si="287"/>
        <v>60</v>
      </c>
      <c r="U694" s="1">
        <f t="shared" si="288"/>
        <v>100</v>
      </c>
      <c r="V694" s="1">
        <f t="shared" si="289"/>
        <v>0</v>
      </c>
      <c r="W694" s="1" t="str">
        <f t="shared" si="290"/>
        <v>101</v>
      </c>
      <c r="X694" s="1">
        <f t="shared" si="291"/>
        <v>1</v>
      </c>
      <c r="Y694" s="1">
        <f t="shared" si="292"/>
        <v>5</v>
      </c>
      <c r="Z694" s="1" t="str">
        <f>VLOOKUP(BIN2DEC(MID(HEX2BIN(MID(H694,3,2),8),2,5)),Codes!$E$1:$F$18,2)</f>
        <v>Slash</v>
      </c>
      <c r="AA694" s="6" t="str">
        <f t="shared" si="293"/>
        <v>0</v>
      </c>
      <c r="AB694" s="1">
        <f t="shared" si="294"/>
        <v>2</v>
      </c>
      <c r="AC694" s="1" t="str">
        <f>VLOOKUP(BIN2DEC(RIGHT(HEX2BIN(MID(H694,6,1),4),1)&amp;LEFT(HEX2BIN(MID(H694,7,1),4),1)),Codes!$K$1:$L$5,2)</f>
        <v>M</v>
      </c>
      <c r="AD694" s="1" t="str">
        <f>VLOOKUP(BIN2DEC(RIGHT(HEX2BIN(MID(H694,7,1),4),3)&amp;LEFT(HEX2BIN(MID(H694,8,1),4),2)),Codes!$H$2:$I$33,2)</f>
        <v>Kick</v>
      </c>
      <c r="AE694" s="1" t="str">
        <f t="shared" si="295"/>
        <v>1</v>
      </c>
      <c r="AF694" s="1" t="str">
        <f t="shared" si="296"/>
        <v>1</v>
      </c>
      <c r="AH694" s="6">
        <f t="shared" si="297"/>
        <v>34</v>
      </c>
    </row>
    <row r="695" spans="1:34">
      <c r="A695" s="1" t="s">
        <v>2943</v>
      </c>
      <c r="B695" s="1" t="s">
        <v>45</v>
      </c>
      <c r="C695" s="6" t="s">
        <v>1870</v>
      </c>
      <c r="D695" s="6" t="s">
        <v>1932</v>
      </c>
      <c r="E695" s="6" t="s">
        <v>232</v>
      </c>
      <c r="F695" s="6" t="s">
        <v>395</v>
      </c>
      <c r="G695" s="6" t="s">
        <v>629</v>
      </c>
      <c r="H695" s="6" t="s">
        <v>630</v>
      </c>
      <c r="J695" s="1" t="str">
        <f t="shared" si="281"/>
        <v>001011</v>
      </c>
      <c r="K695" s="1">
        <f t="shared" si="282"/>
        <v>1</v>
      </c>
      <c r="L695" s="6" t="str">
        <f t="shared" si="283"/>
        <v>00000</v>
      </c>
      <c r="M695" s="1">
        <f t="shared" si="284"/>
        <v>42</v>
      </c>
      <c r="N695" s="6" t="str">
        <f t="shared" si="285"/>
        <v>00</v>
      </c>
      <c r="O695" s="1">
        <f t="shared" si="286"/>
        <v>6</v>
      </c>
      <c r="P695" s="1">
        <f>IF(HEX2DEC(LEFT(E695,4))&gt;=32768,HEX2DEC(LEFT(E695,4))-65536,HEX2DEC(LEFT(E695,4)))/Codes!$N$2</f>
        <v>4.8</v>
      </c>
      <c r="Q695" s="1">
        <f>IF(HEX2DEC(RIGHT(E695,4))&gt;=32768,HEX2DEC(RIGHT(E695,4))-65536,HEX2DEC(RIGHT(E695,4)))/Codes!$N$2</f>
        <v>0</v>
      </c>
      <c r="R695" s="1">
        <f>IF(HEX2DEC(LEFT(F695,4))&gt;=32768,HEX2DEC(LEFT(F695,4))-65536,HEX2DEC(LEFT(F695,4)))/Codes!$N$2</f>
        <v>5.6</v>
      </c>
      <c r="S695" s="1">
        <f>IF(HEX2DEC(RIGHT(F695,4))&gt;=32768,HEX2DEC(RIGHT(F695,4))-65536,HEX2DEC(RIGHT(F695,4)))/Codes!$N$2</f>
        <v>0</v>
      </c>
      <c r="T695" s="18">
        <f t="shared" si="287"/>
        <v>60</v>
      </c>
      <c r="U695" s="1">
        <f t="shared" si="288"/>
        <v>100</v>
      </c>
      <c r="V695" s="1">
        <f t="shared" si="289"/>
        <v>0</v>
      </c>
      <c r="W695" s="1" t="str">
        <f t="shared" si="290"/>
        <v>101</v>
      </c>
      <c r="X695" s="1">
        <f t="shared" si="291"/>
        <v>3</v>
      </c>
      <c r="Y695" s="1">
        <f t="shared" si="292"/>
        <v>5</v>
      </c>
      <c r="Z695" s="1" t="str">
        <f>VLOOKUP(BIN2DEC(MID(HEX2BIN(MID(H695,3,2),8),2,5)),Codes!$E$1:$F$18,2)</f>
        <v>Slash</v>
      </c>
      <c r="AA695" s="6" t="str">
        <f t="shared" si="293"/>
        <v>0</v>
      </c>
      <c r="AB695" s="1">
        <f t="shared" si="294"/>
        <v>2</v>
      </c>
      <c r="AC695" s="1" t="str">
        <f>VLOOKUP(BIN2DEC(RIGHT(HEX2BIN(MID(H695,6,1),4),1)&amp;LEFT(HEX2BIN(MID(H695,7,1),4),1)),Codes!$K$1:$L$5,2)</f>
        <v>M</v>
      </c>
      <c r="AD695" s="1" t="str">
        <f>VLOOKUP(BIN2DEC(RIGHT(HEX2BIN(MID(H695,7,1),4),3)&amp;LEFT(HEX2BIN(MID(H695,8,1),4),2)),Codes!$H$2:$I$33,2)</f>
        <v>Kick</v>
      </c>
      <c r="AE695" s="1" t="str">
        <f t="shared" si="295"/>
        <v>1</v>
      </c>
      <c r="AF695" s="1" t="str">
        <f t="shared" si="296"/>
        <v>1</v>
      </c>
      <c r="AH695" s="6">
        <f t="shared" si="297"/>
        <v>34</v>
      </c>
    </row>
    <row r="696" spans="1:34">
      <c r="A696" s="1" t="s">
        <v>2944</v>
      </c>
      <c r="B696" s="1" t="s">
        <v>45</v>
      </c>
      <c r="C696" s="6" t="s">
        <v>1870</v>
      </c>
      <c r="D696" s="6" t="s">
        <v>1934</v>
      </c>
      <c r="E696" s="6" t="s">
        <v>265</v>
      </c>
      <c r="F696" s="6" t="s">
        <v>91</v>
      </c>
      <c r="G696" s="6" t="s">
        <v>629</v>
      </c>
      <c r="H696" s="6" t="s">
        <v>630</v>
      </c>
      <c r="J696" s="1" t="str">
        <f t="shared" si="281"/>
        <v>001011</v>
      </c>
      <c r="K696" s="1">
        <f t="shared" si="282"/>
        <v>2</v>
      </c>
      <c r="L696" s="6" t="str">
        <f t="shared" si="283"/>
        <v>00000</v>
      </c>
      <c r="M696" s="1">
        <f t="shared" si="284"/>
        <v>42</v>
      </c>
      <c r="N696" s="6" t="str">
        <f t="shared" si="285"/>
        <v>00</v>
      </c>
      <c r="O696" s="1">
        <f t="shared" si="286"/>
        <v>6</v>
      </c>
      <c r="P696" s="1">
        <f>IF(HEX2DEC(LEFT(E696,4))&gt;=32768,HEX2DEC(LEFT(E696,4))-65536,HEX2DEC(LEFT(E696,4)))/Codes!$N$2</f>
        <v>2.4</v>
      </c>
      <c r="Q696" s="1">
        <f>IF(HEX2DEC(RIGHT(E696,4))&gt;=32768,HEX2DEC(RIGHT(E696,4))-65536,HEX2DEC(RIGHT(E696,4)))/Codes!$N$2</f>
        <v>0</v>
      </c>
      <c r="R696" s="1">
        <f>IF(HEX2DEC(LEFT(F696,4))&gt;=32768,HEX2DEC(LEFT(F696,4))-65536,HEX2DEC(LEFT(F696,4)))/Codes!$N$2</f>
        <v>0</v>
      </c>
      <c r="S696" s="1">
        <f>IF(HEX2DEC(RIGHT(F696,4))&gt;=32768,HEX2DEC(RIGHT(F696,4))-65536,HEX2DEC(RIGHT(F696,4)))/Codes!$N$2</f>
        <v>0</v>
      </c>
      <c r="T696" s="18">
        <f t="shared" si="287"/>
        <v>60</v>
      </c>
      <c r="U696" s="1">
        <f t="shared" si="288"/>
        <v>100</v>
      </c>
      <c r="V696" s="1">
        <f t="shared" si="289"/>
        <v>0</v>
      </c>
      <c r="W696" s="1" t="str">
        <f t="shared" si="290"/>
        <v>101</v>
      </c>
      <c r="X696" s="1">
        <f t="shared" si="291"/>
        <v>3</v>
      </c>
      <c r="Y696" s="1">
        <f t="shared" si="292"/>
        <v>5</v>
      </c>
      <c r="Z696" s="1" t="str">
        <f>VLOOKUP(BIN2DEC(MID(HEX2BIN(MID(H696,3,2),8),2,5)),Codes!$E$1:$F$18,2)</f>
        <v>Slash</v>
      </c>
      <c r="AA696" s="6" t="str">
        <f t="shared" si="293"/>
        <v>0</v>
      </c>
      <c r="AB696" s="1">
        <f t="shared" si="294"/>
        <v>2</v>
      </c>
      <c r="AC696" s="1" t="str">
        <f>VLOOKUP(BIN2DEC(RIGHT(HEX2BIN(MID(H696,6,1),4),1)&amp;LEFT(HEX2BIN(MID(H696,7,1),4),1)),Codes!$K$1:$L$5,2)</f>
        <v>M</v>
      </c>
      <c r="AD696" s="1" t="str">
        <f>VLOOKUP(BIN2DEC(RIGHT(HEX2BIN(MID(H696,7,1),4),3)&amp;LEFT(HEX2BIN(MID(H696,8,1),4),2)),Codes!$H$2:$I$33,2)</f>
        <v>Kick</v>
      </c>
      <c r="AE696" s="1" t="str">
        <f t="shared" si="295"/>
        <v>1</v>
      </c>
      <c r="AF696" s="1" t="str">
        <f t="shared" si="296"/>
        <v>1</v>
      </c>
      <c r="AH696" s="6">
        <f t="shared" si="297"/>
        <v>34</v>
      </c>
    </row>
    <row r="697" spans="1:34">
      <c r="A697" s="1" t="s">
        <v>2945</v>
      </c>
      <c r="B697" s="1" t="s">
        <v>45</v>
      </c>
      <c r="C697" s="6" t="s">
        <v>1871</v>
      </c>
      <c r="D697" s="6" t="s">
        <v>1906</v>
      </c>
      <c r="E697" s="6" t="s">
        <v>299</v>
      </c>
      <c r="F697" s="6" t="s">
        <v>773</v>
      </c>
      <c r="G697" s="6" t="s">
        <v>774</v>
      </c>
      <c r="H697" s="6" t="s">
        <v>633</v>
      </c>
      <c r="J697" s="1" t="str">
        <f t="shared" si="281"/>
        <v>001011</v>
      </c>
      <c r="K697" s="1">
        <f t="shared" si="282"/>
        <v>0</v>
      </c>
      <c r="L697" s="6" t="str">
        <f t="shared" si="283"/>
        <v>00000</v>
      </c>
      <c r="M697" s="1">
        <f t="shared" si="284"/>
        <v>42</v>
      </c>
      <c r="N697" s="6" t="str">
        <f t="shared" si="285"/>
        <v>00</v>
      </c>
      <c r="O697" s="1">
        <f t="shared" si="286"/>
        <v>13</v>
      </c>
      <c r="P697" s="1">
        <f>IF(HEX2DEC(LEFT(E697,4))&gt;=32768,HEX2DEC(LEFT(E697,4))-65536,HEX2DEC(LEFT(E697,4)))/Codes!$N$2</f>
        <v>6</v>
      </c>
      <c r="Q697" s="1">
        <f>IF(HEX2DEC(RIGHT(E697,4))&gt;=32768,HEX2DEC(RIGHT(E697,4))-65536,HEX2DEC(RIGHT(E697,4)))/Codes!$N$2</f>
        <v>0</v>
      </c>
      <c r="R697" s="1">
        <f>IF(HEX2DEC(LEFT(F697,4))&gt;=32768,HEX2DEC(LEFT(F697,4))-65536,HEX2DEC(LEFT(F697,4)))/Codes!$N$2</f>
        <v>8.8000000000000007</v>
      </c>
      <c r="S697" s="1">
        <f>IF(HEX2DEC(RIGHT(F697,4))&gt;=32768,HEX2DEC(RIGHT(F697,4))-65536,HEX2DEC(RIGHT(F697,4)))/Codes!$N$2</f>
        <v>0</v>
      </c>
      <c r="T697" s="18">
        <f t="shared" si="287"/>
        <v>60</v>
      </c>
      <c r="U697" s="1">
        <f t="shared" si="288"/>
        <v>100</v>
      </c>
      <c r="V697" s="1">
        <f t="shared" si="289"/>
        <v>0</v>
      </c>
      <c r="W697" s="1" t="str">
        <f t="shared" si="290"/>
        <v>101</v>
      </c>
      <c r="X697" s="1">
        <f t="shared" si="291"/>
        <v>1</v>
      </c>
      <c r="Y697" s="1">
        <f t="shared" si="292"/>
        <v>10</v>
      </c>
      <c r="Z697" s="1" t="str">
        <f>VLOOKUP(BIN2DEC(MID(HEX2BIN(MID(H697,3,2),8),2,5)),Codes!$E$1:$F$18,2)</f>
        <v>Slash</v>
      </c>
      <c r="AA697" s="6" t="str">
        <f t="shared" si="293"/>
        <v>0</v>
      </c>
      <c r="AB697" s="1">
        <f t="shared" si="294"/>
        <v>4</v>
      </c>
      <c r="AC697" s="1" t="str">
        <f>VLOOKUP(BIN2DEC(RIGHT(HEX2BIN(MID(H697,6,1),4),1)&amp;LEFT(HEX2BIN(MID(H697,7,1),4),1)),Codes!$K$1:$L$5,2)</f>
        <v>L</v>
      </c>
      <c r="AD697" s="1" t="str">
        <f>VLOOKUP(BIN2DEC(RIGHT(HEX2BIN(MID(H697,7,1),4),3)&amp;LEFT(HEX2BIN(MID(H697,8,1),4),2)),Codes!$H$2:$I$33,2)</f>
        <v>Kick</v>
      </c>
      <c r="AE697" s="1" t="str">
        <f t="shared" si="295"/>
        <v>1</v>
      </c>
      <c r="AF697" s="1" t="str">
        <f t="shared" si="296"/>
        <v>1</v>
      </c>
      <c r="AH697" s="6">
        <f t="shared" si="297"/>
        <v>66</v>
      </c>
    </row>
    <row r="698" spans="1:34">
      <c r="A698" s="1" t="s">
        <v>2946</v>
      </c>
      <c r="B698" s="1" t="s">
        <v>45</v>
      </c>
      <c r="C698" s="6" t="s">
        <v>1871</v>
      </c>
      <c r="D698" s="6" t="s">
        <v>1937</v>
      </c>
      <c r="E698" s="6" t="s">
        <v>232</v>
      </c>
      <c r="F698" s="6" t="s">
        <v>395</v>
      </c>
      <c r="G698" s="6" t="s">
        <v>629</v>
      </c>
      <c r="H698" s="6" t="s">
        <v>633</v>
      </c>
      <c r="J698" s="1" t="str">
        <f t="shared" si="281"/>
        <v>001011</v>
      </c>
      <c r="K698" s="1">
        <f t="shared" si="282"/>
        <v>1</v>
      </c>
      <c r="L698" s="6" t="str">
        <f t="shared" si="283"/>
        <v>00000</v>
      </c>
      <c r="M698" s="1">
        <f t="shared" si="284"/>
        <v>42</v>
      </c>
      <c r="N698" s="6" t="str">
        <f t="shared" si="285"/>
        <v>00</v>
      </c>
      <c r="O698" s="1">
        <f t="shared" si="286"/>
        <v>13</v>
      </c>
      <c r="P698" s="1">
        <f>IF(HEX2DEC(LEFT(E698,4))&gt;=32768,HEX2DEC(LEFT(E698,4))-65536,HEX2DEC(LEFT(E698,4)))/Codes!$N$2</f>
        <v>4.8</v>
      </c>
      <c r="Q698" s="1">
        <f>IF(HEX2DEC(RIGHT(E698,4))&gt;=32768,HEX2DEC(RIGHT(E698,4))-65536,HEX2DEC(RIGHT(E698,4)))/Codes!$N$2</f>
        <v>0</v>
      </c>
      <c r="R698" s="1">
        <f>IF(HEX2DEC(LEFT(F698,4))&gt;=32768,HEX2DEC(LEFT(F698,4))-65536,HEX2DEC(LEFT(F698,4)))/Codes!$N$2</f>
        <v>5.6</v>
      </c>
      <c r="S698" s="1">
        <f>IF(HEX2DEC(RIGHT(F698,4))&gt;=32768,HEX2DEC(RIGHT(F698,4))-65536,HEX2DEC(RIGHT(F698,4)))/Codes!$N$2</f>
        <v>0</v>
      </c>
      <c r="T698" s="18">
        <f t="shared" si="287"/>
        <v>60</v>
      </c>
      <c r="U698" s="1">
        <f t="shared" si="288"/>
        <v>100</v>
      </c>
      <c r="V698" s="1">
        <f t="shared" si="289"/>
        <v>0</v>
      </c>
      <c r="W698" s="1" t="str">
        <f t="shared" si="290"/>
        <v>101</v>
      </c>
      <c r="X698" s="1">
        <f t="shared" si="291"/>
        <v>3</v>
      </c>
      <c r="Y698" s="1">
        <f t="shared" si="292"/>
        <v>10</v>
      </c>
      <c r="Z698" s="1" t="str">
        <f>VLOOKUP(BIN2DEC(MID(HEX2BIN(MID(H698,3,2),8),2,5)),Codes!$E$1:$F$18,2)</f>
        <v>Slash</v>
      </c>
      <c r="AA698" s="6" t="str">
        <f t="shared" si="293"/>
        <v>0</v>
      </c>
      <c r="AB698" s="1">
        <f t="shared" si="294"/>
        <v>4</v>
      </c>
      <c r="AC698" s="1" t="str">
        <f>VLOOKUP(BIN2DEC(RIGHT(HEX2BIN(MID(H698,6,1),4),1)&amp;LEFT(HEX2BIN(MID(H698,7,1),4),1)),Codes!$K$1:$L$5,2)</f>
        <v>L</v>
      </c>
      <c r="AD698" s="1" t="str">
        <f>VLOOKUP(BIN2DEC(RIGHT(HEX2BIN(MID(H698,7,1),4),3)&amp;LEFT(HEX2BIN(MID(H698,8,1),4),2)),Codes!$H$2:$I$33,2)</f>
        <v>Kick</v>
      </c>
      <c r="AE698" s="1" t="str">
        <f t="shared" si="295"/>
        <v>1</v>
      </c>
      <c r="AF698" s="1" t="str">
        <f t="shared" si="296"/>
        <v>1</v>
      </c>
      <c r="AH698" s="6">
        <f t="shared" si="297"/>
        <v>66</v>
      </c>
    </row>
    <row r="699" spans="1:34">
      <c r="A699" s="1" t="s">
        <v>2947</v>
      </c>
      <c r="B699" s="1" t="s">
        <v>45</v>
      </c>
      <c r="C699" s="6" t="s">
        <v>1871</v>
      </c>
      <c r="D699" s="6" t="s">
        <v>1939</v>
      </c>
      <c r="E699" s="6" t="s">
        <v>265</v>
      </c>
      <c r="F699" s="6" t="s">
        <v>91</v>
      </c>
      <c r="G699" s="6" t="s">
        <v>629</v>
      </c>
      <c r="H699" s="6" t="s">
        <v>633</v>
      </c>
      <c r="J699" s="1" t="str">
        <f t="shared" si="281"/>
        <v>001011</v>
      </c>
      <c r="K699" s="1">
        <f t="shared" si="282"/>
        <v>2</v>
      </c>
      <c r="L699" s="6" t="str">
        <f t="shared" si="283"/>
        <v>00000</v>
      </c>
      <c r="M699" s="1">
        <f t="shared" si="284"/>
        <v>42</v>
      </c>
      <c r="N699" s="6" t="str">
        <f t="shared" si="285"/>
        <v>00</v>
      </c>
      <c r="O699" s="1">
        <f t="shared" si="286"/>
        <v>13</v>
      </c>
      <c r="P699" s="1">
        <f>IF(HEX2DEC(LEFT(E699,4))&gt;=32768,HEX2DEC(LEFT(E699,4))-65536,HEX2DEC(LEFT(E699,4)))/Codes!$N$2</f>
        <v>2.4</v>
      </c>
      <c r="Q699" s="1">
        <f>IF(HEX2DEC(RIGHT(E699,4))&gt;=32768,HEX2DEC(RIGHT(E699,4))-65536,HEX2DEC(RIGHT(E699,4)))/Codes!$N$2</f>
        <v>0</v>
      </c>
      <c r="R699" s="1">
        <f>IF(HEX2DEC(LEFT(F699,4))&gt;=32768,HEX2DEC(LEFT(F699,4))-65536,HEX2DEC(LEFT(F699,4)))/Codes!$N$2</f>
        <v>0</v>
      </c>
      <c r="S699" s="1">
        <f>IF(HEX2DEC(RIGHT(F699,4))&gt;=32768,HEX2DEC(RIGHT(F699,4))-65536,HEX2DEC(RIGHT(F699,4)))/Codes!$N$2</f>
        <v>0</v>
      </c>
      <c r="T699" s="18">
        <f t="shared" si="287"/>
        <v>60</v>
      </c>
      <c r="U699" s="1">
        <f t="shared" si="288"/>
        <v>100</v>
      </c>
      <c r="V699" s="1">
        <f t="shared" si="289"/>
        <v>0</v>
      </c>
      <c r="W699" s="1" t="str">
        <f t="shared" si="290"/>
        <v>101</v>
      </c>
      <c r="X699" s="1">
        <f t="shared" si="291"/>
        <v>3</v>
      </c>
      <c r="Y699" s="1">
        <f t="shared" si="292"/>
        <v>10</v>
      </c>
      <c r="Z699" s="1" t="str">
        <f>VLOOKUP(BIN2DEC(MID(HEX2BIN(MID(H699,3,2),8),2,5)),Codes!$E$1:$F$18,2)</f>
        <v>Slash</v>
      </c>
      <c r="AA699" s="6" t="str">
        <f t="shared" si="293"/>
        <v>0</v>
      </c>
      <c r="AB699" s="1">
        <f t="shared" si="294"/>
        <v>4</v>
      </c>
      <c r="AC699" s="1" t="str">
        <f>VLOOKUP(BIN2DEC(RIGHT(HEX2BIN(MID(H699,6,1),4),1)&amp;LEFT(HEX2BIN(MID(H699,7,1),4),1)),Codes!$K$1:$L$5,2)</f>
        <v>L</v>
      </c>
      <c r="AD699" s="1" t="str">
        <f>VLOOKUP(BIN2DEC(RIGHT(HEX2BIN(MID(H699,7,1),4),3)&amp;LEFT(HEX2BIN(MID(H699,8,1),4),2)),Codes!$H$2:$I$33,2)</f>
        <v>Kick</v>
      </c>
      <c r="AE699" s="1" t="str">
        <f t="shared" si="295"/>
        <v>1</v>
      </c>
      <c r="AF699" s="1" t="str">
        <f t="shared" si="296"/>
        <v>1</v>
      </c>
      <c r="AH699" s="6">
        <f t="shared" si="297"/>
        <v>66</v>
      </c>
    </row>
    <row r="700" spans="1:34">
      <c r="A700" s="1" t="s">
        <v>2948</v>
      </c>
      <c r="B700" s="1" t="s">
        <v>45</v>
      </c>
      <c r="C700" s="6" t="s">
        <v>1872</v>
      </c>
      <c r="D700" s="6" t="s">
        <v>1941</v>
      </c>
      <c r="E700" s="6" t="s">
        <v>299</v>
      </c>
      <c r="F700" s="6" t="s">
        <v>773</v>
      </c>
      <c r="G700" s="6" t="s">
        <v>774</v>
      </c>
      <c r="H700" s="6" t="s">
        <v>785</v>
      </c>
      <c r="J700" s="1" t="str">
        <f t="shared" si="281"/>
        <v>001011</v>
      </c>
      <c r="K700" s="1">
        <f t="shared" si="282"/>
        <v>0</v>
      </c>
      <c r="L700" s="6" t="str">
        <f t="shared" si="283"/>
        <v>00000</v>
      </c>
      <c r="M700" s="1">
        <f t="shared" si="284"/>
        <v>42</v>
      </c>
      <c r="N700" s="6" t="str">
        <f t="shared" si="285"/>
        <v>00</v>
      </c>
      <c r="O700" s="1">
        <f t="shared" si="286"/>
        <v>18</v>
      </c>
      <c r="P700" s="1">
        <f>IF(HEX2DEC(LEFT(E700,4))&gt;=32768,HEX2DEC(LEFT(E700,4))-65536,HEX2DEC(LEFT(E700,4)))/Codes!$N$2</f>
        <v>6</v>
      </c>
      <c r="Q700" s="1">
        <f>IF(HEX2DEC(RIGHT(E700,4))&gt;=32768,HEX2DEC(RIGHT(E700,4))-65536,HEX2DEC(RIGHT(E700,4)))/Codes!$N$2</f>
        <v>0</v>
      </c>
      <c r="R700" s="1">
        <f>IF(HEX2DEC(LEFT(F700,4))&gt;=32768,HEX2DEC(LEFT(F700,4))-65536,HEX2DEC(LEFT(F700,4)))/Codes!$N$2</f>
        <v>8.8000000000000007</v>
      </c>
      <c r="S700" s="1">
        <f>IF(HEX2DEC(RIGHT(F700,4))&gt;=32768,HEX2DEC(RIGHT(F700,4))-65536,HEX2DEC(RIGHT(F700,4)))/Codes!$N$2</f>
        <v>0</v>
      </c>
      <c r="T700" s="18">
        <f t="shared" si="287"/>
        <v>60</v>
      </c>
      <c r="U700" s="1">
        <f t="shared" si="288"/>
        <v>100</v>
      </c>
      <c r="V700" s="1">
        <f t="shared" si="289"/>
        <v>0</v>
      </c>
      <c r="W700" s="1" t="str">
        <f t="shared" si="290"/>
        <v>101</v>
      </c>
      <c r="X700" s="1">
        <f t="shared" si="291"/>
        <v>1</v>
      </c>
      <c r="Y700" s="1">
        <f t="shared" si="292"/>
        <v>24</v>
      </c>
      <c r="Z700" s="1" t="str">
        <f>VLOOKUP(BIN2DEC(MID(HEX2BIN(MID(H700,3,2),8),2,5)),Codes!$E$1:$F$18,2)</f>
        <v>Slash</v>
      </c>
      <c r="AA700" s="6" t="str">
        <f t="shared" si="293"/>
        <v>0</v>
      </c>
      <c r="AB700" s="1">
        <f t="shared" si="294"/>
        <v>6</v>
      </c>
      <c r="AC700" s="1" t="str">
        <f>VLOOKUP(BIN2DEC(RIGHT(HEX2BIN(MID(H700,6,1),4),1)&amp;LEFT(HEX2BIN(MID(H700,7,1),4),1)),Codes!$K$1:$L$5,2)</f>
        <v>L</v>
      </c>
      <c r="AD700" s="1" t="str">
        <f>VLOOKUP(BIN2DEC(RIGHT(HEX2BIN(MID(H700,7,1),4),3)&amp;LEFT(HEX2BIN(MID(H700,8,1),4),2)),Codes!$H$2:$I$33,2)</f>
        <v>Kick</v>
      </c>
      <c r="AE700" s="1" t="str">
        <f t="shared" si="295"/>
        <v>1</v>
      </c>
      <c r="AF700" s="1" t="str">
        <f t="shared" si="296"/>
        <v>1</v>
      </c>
      <c r="AH700" s="6">
        <f t="shared" si="297"/>
        <v>66</v>
      </c>
    </row>
    <row r="701" spans="1:34">
      <c r="A701" s="1" t="s">
        <v>2949</v>
      </c>
      <c r="B701" s="1" t="s">
        <v>45</v>
      </c>
      <c r="C701" s="6" t="s">
        <v>1872</v>
      </c>
      <c r="D701" s="6" t="s">
        <v>1943</v>
      </c>
      <c r="E701" s="6" t="s">
        <v>232</v>
      </c>
      <c r="F701" s="6" t="s">
        <v>395</v>
      </c>
      <c r="G701" s="6" t="s">
        <v>629</v>
      </c>
      <c r="H701" s="6" t="s">
        <v>785</v>
      </c>
      <c r="J701" s="1" t="str">
        <f t="shared" si="281"/>
        <v>001011</v>
      </c>
      <c r="K701" s="1">
        <f t="shared" si="282"/>
        <v>1</v>
      </c>
      <c r="L701" s="6" t="str">
        <f t="shared" si="283"/>
        <v>00000</v>
      </c>
      <c r="M701" s="1">
        <f t="shared" si="284"/>
        <v>42</v>
      </c>
      <c r="N701" s="6" t="str">
        <f t="shared" si="285"/>
        <v>00</v>
      </c>
      <c r="O701" s="1">
        <f t="shared" si="286"/>
        <v>18</v>
      </c>
      <c r="P701" s="1">
        <f>IF(HEX2DEC(LEFT(E701,4))&gt;=32768,HEX2DEC(LEFT(E701,4))-65536,HEX2DEC(LEFT(E701,4)))/Codes!$N$2</f>
        <v>4.8</v>
      </c>
      <c r="Q701" s="1">
        <f>IF(HEX2DEC(RIGHT(E701,4))&gt;=32768,HEX2DEC(RIGHT(E701,4))-65536,HEX2DEC(RIGHT(E701,4)))/Codes!$N$2</f>
        <v>0</v>
      </c>
      <c r="R701" s="1">
        <f>IF(HEX2DEC(LEFT(F701,4))&gt;=32768,HEX2DEC(LEFT(F701,4))-65536,HEX2DEC(LEFT(F701,4)))/Codes!$N$2</f>
        <v>5.6</v>
      </c>
      <c r="S701" s="1">
        <f>IF(HEX2DEC(RIGHT(F701,4))&gt;=32768,HEX2DEC(RIGHT(F701,4))-65536,HEX2DEC(RIGHT(F701,4)))/Codes!$N$2</f>
        <v>0</v>
      </c>
      <c r="T701" s="18">
        <f t="shared" si="287"/>
        <v>60</v>
      </c>
      <c r="U701" s="1">
        <f t="shared" si="288"/>
        <v>100</v>
      </c>
      <c r="V701" s="1">
        <f t="shared" si="289"/>
        <v>0</v>
      </c>
      <c r="W701" s="1" t="str">
        <f t="shared" si="290"/>
        <v>101</v>
      </c>
      <c r="X701" s="1">
        <f t="shared" si="291"/>
        <v>3</v>
      </c>
      <c r="Y701" s="1">
        <f t="shared" si="292"/>
        <v>24</v>
      </c>
      <c r="Z701" s="1" t="str">
        <f>VLOOKUP(BIN2DEC(MID(HEX2BIN(MID(H701,3,2),8),2,5)),Codes!$E$1:$F$18,2)</f>
        <v>Slash</v>
      </c>
      <c r="AA701" s="6" t="str">
        <f t="shared" si="293"/>
        <v>0</v>
      </c>
      <c r="AB701" s="1">
        <f t="shared" si="294"/>
        <v>6</v>
      </c>
      <c r="AC701" s="1" t="str">
        <f>VLOOKUP(BIN2DEC(RIGHT(HEX2BIN(MID(H701,6,1),4),1)&amp;LEFT(HEX2BIN(MID(H701,7,1),4),1)),Codes!$K$1:$L$5,2)</f>
        <v>L</v>
      </c>
      <c r="AD701" s="1" t="str">
        <f>VLOOKUP(BIN2DEC(RIGHT(HEX2BIN(MID(H701,7,1),4),3)&amp;LEFT(HEX2BIN(MID(H701,8,1),4),2)),Codes!$H$2:$I$33,2)</f>
        <v>Kick</v>
      </c>
      <c r="AE701" s="1" t="str">
        <f t="shared" si="295"/>
        <v>1</v>
      </c>
      <c r="AF701" s="1" t="str">
        <f t="shared" si="296"/>
        <v>1</v>
      </c>
      <c r="AH701" s="6">
        <f t="shared" si="297"/>
        <v>66</v>
      </c>
    </row>
    <row r="702" spans="1:34">
      <c r="A702" s="1" t="s">
        <v>2950</v>
      </c>
      <c r="B702" s="1" t="s">
        <v>45</v>
      </c>
      <c r="C702" s="6" t="s">
        <v>1872</v>
      </c>
      <c r="D702" s="6" t="s">
        <v>1945</v>
      </c>
      <c r="E702" s="6" t="s">
        <v>265</v>
      </c>
      <c r="F702" s="6" t="s">
        <v>91</v>
      </c>
      <c r="G702" s="6" t="s">
        <v>629</v>
      </c>
      <c r="H702" s="6" t="s">
        <v>785</v>
      </c>
      <c r="J702" s="1" t="str">
        <f t="shared" si="281"/>
        <v>001011</v>
      </c>
      <c r="K702" s="1">
        <f t="shared" si="282"/>
        <v>2</v>
      </c>
      <c r="L702" s="6" t="str">
        <f t="shared" si="283"/>
        <v>00000</v>
      </c>
      <c r="M702" s="1">
        <f t="shared" si="284"/>
        <v>42</v>
      </c>
      <c r="N702" s="6" t="str">
        <f t="shared" si="285"/>
        <v>00</v>
      </c>
      <c r="O702" s="1">
        <f t="shared" si="286"/>
        <v>18</v>
      </c>
      <c r="P702" s="1">
        <f>IF(HEX2DEC(LEFT(E702,4))&gt;=32768,HEX2DEC(LEFT(E702,4))-65536,HEX2DEC(LEFT(E702,4)))/Codes!$N$2</f>
        <v>2.4</v>
      </c>
      <c r="Q702" s="1">
        <f>IF(HEX2DEC(RIGHT(E702,4))&gt;=32768,HEX2DEC(RIGHT(E702,4))-65536,HEX2DEC(RIGHT(E702,4)))/Codes!$N$2</f>
        <v>0</v>
      </c>
      <c r="R702" s="1">
        <f>IF(HEX2DEC(LEFT(F702,4))&gt;=32768,HEX2DEC(LEFT(F702,4))-65536,HEX2DEC(LEFT(F702,4)))/Codes!$N$2</f>
        <v>0</v>
      </c>
      <c r="S702" s="1">
        <f>IF(HEX2DEC(RIGHT(F702,4))&gt;=32768,HEX2DEC(RIGHT(F702,4))-65536,HEX2DEC(RIGHT(F702,4)))/Codes!$N$2</f>
        <v>0</v>
      </c>
      <c r="T702" s="18">
        <f t="shared" si="287"/>
        <v>60</v>
      </c>
      <c r="U702" s="1">
        <f t="shared" si="288"/>
        <v>100</v>
      </c>
      <c r="V702" s="1">
        <f t="shared" si="289"/>
        <v>0</v>
      </c>
      <c r="W702" s="1" t="str">
        <f t="shared" si="290"/>
        <v>101</v>
      </c>
      <c r="X702" s="1">
        <f t="shared" si="291"/>
        <v>3</v>
      </c>
      <c r="Y702" s="1">
        <f t="shared" si="292"/>
        <v>24</v>
      </c>
      <c r="Z702" s="1" t="str">
        <f>VLOOKUP(BIN2DEC(MID(HEX2BIN(MID(H702,3,2),8),2,5)),Codes!$E$1:$F$18,2)</f>
        <v>Slash</v>
      </c>
      <c r="AA702" s="6" t="str">
        <f t="shared" si="293"/>
        <v>0</v>
      </c>
      <c r="AB702" s="1">
        <f t="shared" si="294"/>
        <v>6</v>
      </c>
      <c r="AC702" s="1" t="str">
        <f>VLOOKUP(BIN2DEC(RIGHT(HEX2BIN(MID(H702,6,1),4),1)&amp;LEFT(HEX2BIN(MID(H702,7,1),4),1)),Codes!$K$1:$L$5,2)</f>
        <v>L</v>
      </c>
      <c r="AD702" s="1" t="str">
        <f>VLOOKUP(BIN2DEC(RIGHT(HEX2BIN(MID(H702,7,1),4),3)&amp;LEFT(HEX2BIN(MID(H702,8,1),4),2)),Codes!$H$2:$I$33,2)</f>
        <v>Kick</v>
      </c>
      <c r="AE702" s="1" t="str">
        <f t="shared" si="295"/>
        <v>1</v>
      </c>
      <c r="AF702" s="1" t="str">
        <f t="shared" si="296"/>
        <v>1</v>
      </c>
      <c r="AH702" s="6">
        <f t="shared" si="297"/>
        <v>66</v>
      </c>
    </row>
    <row r="703" spans="1:34">
      <c r="A703" s="1" t="s">
        <v>2951</v>
      </c>
      <c r="B703" s="1" t="s">
        <v>45</v>
      </c>
      <c r="C703" s="6" t="s">
        <v>1873</v>
      </c>
      <c r="D703" s="6" t="s">
        <v>1894</v>
      </c>
      <c r="E703" s="6" t="s">
        <v>299</v>
      </c>
      <c r="F703" s="6" t="s">
        <v>773</v>
      </c>
      <c r="G703" s="6" t="s">
        <v>791</v>
      </c>
      <c r="H703" s="6" t="s">
        <v>792</v>
      </c>
      <c r="J703" s="1" t="str">
        <f t="shared" si="281"/>
        <v>001011</v>
      </c>
      <c r="K703" s="1">
        <f t="shared" si="282"/>
        <v>0</v>
      </c>
      <c r="L703" s="6" t="str">
        <f t="shared" si="283"/>
        <v>00000</v>
      </c>
      <c r="M703" s="1">
        <f t="shared" si="284"/>
        <v>42</v>
      </c>
      <c r="N703" s="6" t="str">
        <f t="shared" si="285"/>
        <v>00</v>
      </c>
      <c r="O703" s="1">
        <f t="shared" si="286"/>
        <v>11</v>
      </c>
      <c r="P703" s="1">
        <f>IF(HEX2DEC(LEFT(E703,4))&gt;=32768,HEX2DEC(LEFT(E703,4))-65536,HEX2DEC(LEFT(E703,4)))/Codes!$N$2</f>
        <v>6</v>
      </c>
      <c r="Q703" s="1">
        <f>IF(HEX2DEC(RIGHT(E703,4))&gt;=32768,HEX2DEC(RIGHT(E703,4))-65536,HEX2DEC(RIGHT(E703,4)))/Codes!$N$2</f>
        <v>0</v>
      </c>
      <c r="R703" s="1">
        <f>IF(HEX2DEC(LEFT(F703,4))&gt;=32768,HEX2DEC(LEFT(F703,4))-65536,HEX2DEC(LEFT(F703,4)))/Codes!$N$2</f>
        <v>8.8000000000000007</v>
      </c>
      <c r="S703" s="1">
        <f>IF(HEX2DEC(RIGHT(F703,4))&gt;=32768,HEX2DEC(RIGHT(F703,4))-65536,HEX2DEC(RIGHT(F703,4)))/Codes!$N$2</f>
        <v>0</v>
      </c>
      <c r="T703" s="18">
        <f t="shared" si="287"/>
        <v>60</v>
      </c>
      <c r="U703" s="1">
        <f t="shared" si="288"/>
        <v>70</v>
      </c>
      <c r="V703" s="1">
        <f t="shared" si="289"/>
        <v>0</v>
      </c>
      <c r="W703" s="1" t="str">
        <f t="shared" si="290"/>
        <v>101</v>
      </c>
      <c r="X703" s="1">
        <f t="shared" si="291"/>
        <v>3</v>
      </c>
      <c r="Y703" s="1">
        <f t="shared" si="292"/>
        <v>35</v>
      </c>
      <c r="Z703" s="1" t="str">
        <f>VLOOKUP(BIN2DEC(MID(HEX2BIN(MID(H703,3,2),8),2,5)),Codes!$E$1:$F$18,2)</f>
        <v>Slash</v>
      </c>
      <c r="AA703" s="6" t="str">
        <f t="shared" si="293"/>
        <v>0</v>
      </c>
      <c r="AB703" s="1">
        <f t="shared" si="294"/>
        <v>0</v>
      </c>
      <c r="AC703" s="1" t="str">
        <f>VLOOKUP(BIN2DEC(RIGHT(HEX2BIN(MID(H703,6,1),4),1)&amp;LEFT(HEX2BIN(MID(H703,7,1),4),1)),Codes!$K$1:$L$5,2)</f>
        <v>L</v>
      </c>
      <c r="AD703" s="1" t="str">
        <f>VLOOKUP(BIN2DEC(RIGHT(HEX2BIN(MID(H703,7,1),4),3)&amp;LEFT(HEX2BIN(MID(H703,8,1),4),2)),Codes!$H$2:$I$33,2)</f>
        <v>Kick</v>
      </c>
      <c r="AE703" s="1" t="str">
        <f t="shared" si="295"/>
        <v>1</v>
      </c>
      <c r="AF703" s="1" t="str">
        <f t="shared" si="296"/>
        <v>1</v>
      </c>
      <c r="AH703" s="6">
        <f t="shared" si="297"/>
        <v>66</v>
      </c>
    </row>
    <row r="704" spans="1:34">
      <c r="A704" s="1" t="s">
        <v>2952</v>
      </c>
      <c r="B704" s="1" t="s">
        <v>45</v>
      </c>
      <c r="C704" s="6" t="s">
        <v>1873</v>
      </c>
      <c r="D704" s="6" t="s">
        <v>1896</v>
      </c>
      <c r="E704" s="6" t="s">
        <v>232</v>
      </c>
      <c r="F704" s="6" t="s">
        <v>395</v>
      </c>
      <c r="G704" s="6" t="s">
        <v>791</v>
      </c>
      <c r="H704" s="6" t="s">
        <v>792</v>
      </c>
      <c r="J704" s="1" t="str">
        <f t="shared" si="281"/>
        <v>001011</v>
      </c>
      <c r="K704" s="1">
        <f t="shared" si="282"/>
        <v>1</v>
      </c>
      <c r="L704" s="6" t="str">
        <f t="shared" si="283"/>
        <v>00000</v>
      </c>
      <c r="M704" s="1">
        <f t="shared" si="284"/>
        <v>42</v>
      </c>
      <c r="N704" s="6" t="str">
        <f t="shared" si="285"/>
        <v>00</v>
      </c>
      <c r="O704" s="1">
        <f t="shared" si="286"/>
        <v>11</v>
      </c>
      <c r="P704" s="1">
        <f>IF(HEX2DEC(LEFT(E704,4))&gt;=32768,HEX2DEC(LEFT(E704,4))-65536,HEX2DEC(LEFT(E704,4)))/Codes!$N$2</f>
        <v>4.8</v>
      </c>
      <c r="Q704" s="1">
        <f>IF(HEX2DEC(RIGHT(E704,4))&gt;=32768,HEX2DEC(RIGHT(E704,4))-65536,HEX2DEC(RIGHT(E704,4)))/Codes!$N$2</f>
        <v>0</v>
      </c>
      <c r="R704" s="1">
        <f>IF(HEX2DEC(LEFT(F704,4))&gt;=32768,HEX2DEC(LEFT(F704,4))-65536,HEX2DEC(LEFT(F704,4)))/Codes!$N$2</f>
        <v>5.6</v>
      </c>
      <c r="S704" s="1">
        <f>IF(HEX2DEC(RIGHT(F704,4))&gt;=32768,HEX2DEC(RIGHT(F704,4))-65536,HEX2DEC(RIGHT(F704,4)))/Codes!$N$2</f>
        <v>0</v>
      </c>
      <c r="T704" s="18">
        <f t="shared" si="287"/>
        <v>60</v>
      </c>
      <c r="U704" s="1">
        <f t="shared" si="288"/>
        <v>70</v>
      </c>
      <c r="V704" s="1">
        <f t="shared" si="289"/>
        <v>0</v>
      </c>
      <c r="W704" s="1" t="str">
        <f t="shared" si="290"/>
        <v>101</v>
      </c>
      <c r="X704" s="1">
        <f t="shared" si="291"/>
        <v>3</v>
      </c>
      <c r="Y704" s="1">
        <f t="shared" si="292"/>
        <v>35</v>
      </c>
      <c r="Z704" s="1" t="str">
        <f>VLOOKUP(BIN2DEC(MID(HEX2BIN(MID(H704,3,2),8),2,5)),Codes!$E$1:$F$18,2)</f>
        <v>Slash</v>
      </c>
      <c r="AA704" s="6" t="str">
        <f t="shared" si="293"/>
        <v>0</v>
      </c>
      <c r="AB704" s="1">
        <f t="shared" si="294"/>
        <v>0</v>
      </c>
      <c r="AC704" s="1" t="str">
        <f>VLOOKUP(BIN2DEC(RIGHT(HEX2BIN(MID(H704,6,1),4),1)&amp;LEFT(HEX2BIN(MID(H704,7,1),4),1)),Codes!$K$1:$L$5,2)</f>
        <v>L</v>
      </c>
      <c r="AD704" s="1" t="str">
        <f>VLOOKUP(BIN2DEC(RIGHT(HEX2BIN(MID(H704,7,1),4),3)&amp;LEFT(HEX2BIN(MID(H704,8,1),4),2)),Codes!$H$2:$I$33,2)</f>
        <v>Kick</v>
      </c>
      <c r="AE704" s="1" t="str">
        <f t="shared" si="295"/>
        <v>1</v>
      </c>
      <c r="AF704" s="1" t="str">
        <f t="shared" si="296"/>
        <v>1</v>
      </c>
      <c r="AH704" s="6">
        <f t="shared" si="297"/>
        <v>66</v>
      </c>
    </row>
    <row r="705" spans="1:34">
      <c r="A705" s="1" t="s">
        <v>2953</v>
      </c>
      <c r="B705" s="1" t="s">
        <v>45</v>
      </c>
      <c r="C705" s="6" t="s">
        <v>1873</v>
      </c>
      <c r="D705" s="6" t="s">
        <v>1898</v>
      </c>
      <c r="E705" s="6" t="s">
        <v>265</v>
      </c>
      <c r="F705" s="6" t="s">
        <v>91</v>
      </c>
      <c r="G705" s="6" t="s">
        <v>791</v>
      </c>
      <c r="H705" s="6" t="s">
        <v>792</v>
      </c>
      <c r="J705" s="1" t="str">
        <f t="shared" si="281"/>
        <v>001011</v>
      </c>
      <c r="K705" s="1">
        <f t="shared" si="282"/>
        <v>2</v>
      </c>
      <c r="L705" s="6" t="str">
        <f t="shared" si="283"/>
        <v>00000</v>
      </c>
      <c r="M705" s="1">
        <f t="shared" si="284"/>
        <v>42</v>
      </c>
      <c r="N705" s="6" t="str">
        <f t="shared" si="285"/>
        <v>00</v>
      </c>
      <c r="O705" s="1">
        <f t="shared" si="286"/>
        <v>11</v>
      </c>
      <c r="P705" s="1">
        <f>IF(HEX2DEC(LEFT(E705,4))&gt;=32768,HEX2DEC(LEFT(E705,4))-65536,HEX2DEC(LEFT(E705,4)))/Codes!$N$2</f>
        <v>2.4</v>
      </c>
      <c r="Q705" s="1">
        <f>IF(HEX2DEC(RIGHT(E705,4))&gt;=32768,HEX2DEC(RIGHT(E705,4))-65536,HEX2DEC(RIGHT(E705,4)))/Codes!$N$2</f>
        <v>0</v>
      </c>
      <c r="R705" s="1">
        <f>IF(HEX2DEC(LEFT(F705,4))&gt;=32768,HEX2DEC(LEFT(F705,4))-65536,HEX2DEC(LEFT(F705,4)))/Codes!$N$2</f>
        <v>0</v>
      </c>
      <c r="S705" s="1">
        <f>IF(HEX2DEC(RIGHT(F705,4))&gt;=32768,HEX2DEC(RIGHT(F705,4))-65536,HEX2DEC(RIGHT(F705,4)))/Codes!$N$2</f>
        <v>0</v>
      </c>
      <c r="T705" s="18">
        <f t="shared" si="287"/>
        <v>60</v>
      </c>
      <c r="U705" s="1">
        <f t="shared" si="288"/>
        <v>70</v>
      </c>
      <c r="V705" s="1">
        <f t="shared" si="289"/>
        <v>0</v>
      </c>
      <c r="W705" s="1" t="str">
        <f t="shared" si="290"/>
        <v>101</v>
      </c>
      <c r="X705" s="1">
        <f t="shared" si="291"/>
        <v>3</v>
      </c>
      <c r="Y705" s="1">
        <f t="shared" si="292"/>
        <v>35</v>
      </c>
      <c r="Z705" s="1" t="str">
        <f>VLOOKUP(BIN2DEC(MID(HEX2BIN(MID(H705,3,2),8),2,5)),Codes!$E$1:$F$18,2)</f>
        <v>Slash</v>
      </c>
      <c r="AA705" s="6" t="str">
        <f t="shared" si="293"/>
        <v>0</v>
      </c>
      <c r="AB705" s="1">
        <f t="shared" si="294"/>
        <v>0</v>
      </c>
      <c r="AC705" s="1" t="str">
        <f>VLOOKUP(BIN2DEC(RIGHT(HEX2BIN(MID(H705,6,1),4),1)&amp;LEFT(HEX2BIN(MID(H705,7,1),4),1)),Codes!$K$1:$L$5,2)</f>
        <v>L</v>
      </c>
      <c r="AD705" s="1" t="str">
        <f>VLOOKUP(BIN2DEC(RIGHT(HEX2BIN(MID(H705,7,1),4),3)&amp;LEFT(HEX2BIN(MID(H705,8,1),4),2)),Codes!$H$2:$I$33,2)</f>
        <v>Kick</v>
      </c>
      <c r="AE705" s="1" t="str">
        <f t="shared" si="295"/>
        <v>1</v>
      </c>
      <c r="AF705" s="1" t="str">
        <f t="shared" si="296"/>
        <v>1</v>
      </c>
      <c r="AH705" s="6">
        <f t="shared" si="297"/>
        <v>66</v>
      </c>
    </row>
    <row r="706" spans="1:34">
      <c r="A706" s="1" t="s">
        <v>2954</v>
      </c>
      <c r="B706" s="1" t="s">
        <v>45</v>
      </c>
      <c r="C706" s="6" t="s">
        <v>1878</v>
      </c>
      <c r="D706" s="6" t="s">
        <v>1950</v>
      </c>
      <c r="E706" s="6" t="s">
        <v>195</v>
      </c>
      <c r="F706" s="6" t="s">
        <v>637</v>
      </c>
      <c r="G706" s="6" t="s">
        <v>796</v>
      </c>
      <c r="H706" s="6" t="s">
        <v>797</v>
      </c>
      <c r="J706" s="1" t="str">
        <f t="shared" si="281"/>
        <v>001011</v>
      </c>
      <c r="K706" s="1">
        <f t="shared" si="282"/>
        <v>0</v>
      </c>
      <c r="L706" s="6" t="str">
        <f t="shared" si="283"/>
        <v>00000</v>
      </c>
      <c r="M706" s="1">
        <f t="shared" si="284"/>
        <v>42</v>
      </c>
      <c r="N706" s="6" t="str">
        <f t="shared" si="285"/>
        <v>00</v>
      </c>
      <c r="O706" s="1">
        <f t="shared" si="286"/>
        <v>4</v>
      </c>
      <c r="P706" s="1">
        <f>IF(HEX2DEC(LEFT(E706,4))&gt;=32768,HEX2DEC(LEFT(E706,4))-65536,HEX2DEC(LEFT(E706,4)))/Codes!$N$2</f>
        <v>4.4000000000000004</v>
      </c>
      <c r="Q706" s="1">
        <f>IF(HEX2DEC(RIGHT(E706,4))&gt;=32768,HEX2DEC(RIGHT(E706,4))-65536,HEX2DEC(RIGHT(E706,4)))/Codes!$N$2</f>
        <v>0</v>
      </c>
      <c r="R706" s="1">
        <f>IF(HEX2DEC(LEFT(F706,4))&gt;=32768,HEX2DEC(LEFT(F706,4))-65536,HEX2DEC(LEFT(F706,4)))/Codes!$N$2</f>
        <v>7.6</v>
      </c>
      <c r="S706" s="1">
        <f>IF(HEX2DEC(RIGHT(F706,4))&gt;=32768,HEX2DEC(RIGHT(F706,4))-65536,HEX2DEC(RIGHT(F706,4)))/Codes!$N$2</f>
        <v>0</v>
      </c>
      <c r="T706" s="18">
        <f t="shared" si="287"/>
        <v>80</v>
      </c>
      <c r="U706" s="1">
        <f t="shared" si="288"/>
        <v>40</v>
      </c>
      <c r="V706" s="1">
        <f t="shared" si="289"/>
        <v>0</v>
      </c>
      <c r="W706" s="1" t="str">
        <f t="shared" si="290"/>
        <v>101</v>
      </c>
      <c r="X706" s="1">
        <f t="shared" si="291"/>
        <v>3</v>
      </c>
      <c r="Y706" s="1">
        <f t="shared" si="292"/>
        <v>70</v>
      </c>
      <c r="Z706" s="1" t="str">
        <f>VLOOKUP(BIN2DEC(MID(HEX2BIN(MID(H706,3,2),8),2,5)),Codes!$E$1:$F$18,2)</f>
        <v>Slash</v>
      </c>
      <c r="AA706" s="6" t="str">
        <f t="shared" si="293"/>
        <v>0</v>
      </c>
      <c r="AB706" s="1">
        <f t="shared" si="294"/>
        <v>0</v>
      </c>
      <c r="AC706" s="1" t="str">
        <f>VLOOKUP(BIN2DEC(RIGHT(HEX2BIN(MID(H706,6,1),4),1)&amp;LEFT(HEX2BIN(MID(H706,7,1),4),1)),Codes!$K$1:$L$5,2)</f>
        <v>M</v>
      </c>
      <c r="AD706" s="1" t="str">
        <f>VLOOKUP(BIN2DEC(RIGHT(HEX2BIN(MID(H706,7,1),4),3)&amp;LEFT(HEX2BIN(MID(H706,8,1),4),2)),Codes!$H$2:$I$33,2)</f>
        <v>Slash</v>
      </c>
      <c r="AE706" s="1" t="str">
        <f t="shared" si="295"/>
        <v>1</v>
      </c>
      <c r="AF706" s="1" t="str">
        <f t="shared" si="296"/>
        <v>1</v>
      </c>
      <c r="AH706" s="6">
        <f t="shared" si="297"/>
        <v>35</v>
      </c>
    </row>
    <row r="707" spans="1:34">
      <c r="A707" s="1" t="s">
        <v>2955</v>
      </c>
      <c r="B707" s="1" t="s">
        <v>45</v>
      </c>
      <c r="C707" s="6" t="s">
        <v>817</v>
      </c>
      <c r="D707" s="6" t="s">
        <v>1952</v>
      </c>
      <c r="E707" s="6" t="s">
        <v>395</v>
      </c>
      <c r="F707" s="6" t="s">
        <v>773</v>
      </c>
      <c r="G707" s="6" t="s">
        <v>799</v>
      </c>
      <c r="H707" s="6" t="s">
        <v>651</v>
      </c>
      <c r="J707" s="1" t="str">
        <f t="shared" si="281"/>
        <v>001011</v>
      </c>
      <c r="K707" s="1">
        <f t="shared" si="282"/>
        <v>0</v>
      </c>
      <c r="L707" s="6" t="str">
        <f t="shared" si="283"/>
        <v>00000</v>
      </c>
      <c r="M707" s="1">
        <f t="shared" si="284"/>
        <v>42</v>
      </c>
      <c r="N707" s="6" t="str">
        <f t="shared" si="285"/>
        <v>00</v>
      </c>
      <c r="O707" s="1">
        <f t="shared" si="286"/>
        <v>2</v>
      </c>
      <c r="P707" s="1">
        <f>IF(HEX2DEC(LEFT(E707,4))&gt;=32768,HEX2DEC(LEFT(E707,4))-65536,HEX2DEC(LEFT(E707,4)))/Codes!$N$2</f>
        <v>5.6</v>
      </c>
      <c r="Q707" s="1">
        <f>IF(HEX2DEC(RIGHT(E707,4))&gt;=32768,HEX2DEC(RIGHT(E707,4))-65536,HEX2DEC(RIGHT(E707,4)))/Codes!$N$2</f>
        <v>0</v>
      </c>
      <c r="R707" s="1">
        <f>IF(HEX2DEC(LEFT(F707,4))&gt;=32768,HEX2DEC(LEFT(F707,4))-65536,HEX2DEC(LEFT(F707,4)))/Codes!$N$2</f>
        <v>8.8000000000000007</v>
      </c>
      <c r="S707" s="1">
        <f>IF(HEX2DEC(RIGHT(F707,4))&gt;=32768,HEX2DEC(RIGHT(F707,4))-65536,HEX2DEC(RIGHT(F707,4)))/Codes!$N$2</f>
        <v>0</v>
      </c>
      <c r="T707" s="18">
        <f t="shared" si="287"/>
        <v>174</v>
      </c>
      <c r="U707" s="1">
        <f t="shared" si="288"/>
        <v>100</v>
      </c>
      <c r="V707" s="1">
        <f t="shared" si="289"/>
        <v>110</v>
      </c>
      <c r="W707" s="1" t="str">
        <f t="shared" si="290"/>
        <v>101</v>
      </c>
      <c r="X707" s="1">
        <f t="shared" si="291"/>
        <v>3</v>
      </c>
      <c r="Y707" s="1">
        <f t="shared" si="292"/>
        <v>0</v>
      </c>
      <c r="Z707" s="1" t="str">
        <f>VLOOKUP(BIN2DEC(MID(HEX2BIN(MID(H707,3,2),8),2,5)),Codes!$E$1:$F$18,2)</f>
        <v>Normal</v>
      </c>
      <c r="AA707" s="6" t="str">
        <f t="shared" si="293"/>
        <v>0</v>
      </c>
      <c r="AB707" s="1">
        <f t="shared" si="294"/>
        <v>10</v>
      </c>
      <c r="AC707" s="1" t="str">
        <f>VLOOKUP(BIN2DEC(RIGHT(HEX2BIN(MID(H707,6,1),4),1)&amp;LEFT(HEX2BIN(MID(H707,7,1),4),1)),Codes!$K$1:$L$5,2)</f>
        <v>L</v>
      </c>
      <c r="AD707" s="1" t="str">
        <f>VLOOKUP(BIN2DEC(RIGHT(HEX2BIN(MID(H707,7,1),4),3)&amp;LEFT(HEX2BIN(MID(H707,8,1),4),2)),Codes!$H$2:$I$33,2)</f>
        <v>Paper</v>
      </c>
      <c r="AE707" s="1" t="str">
        <f t="shared" si="295"/>
        <v>1</v>
      </c>
      <c r="AF707" s="1" t="str">
        <f t="shared" si="296"/>
        <v>1</v>
      </c>
      <c r="AH707" s="6">
        <f t="shared" si="297"/>
        <v>70</v>
      </c>
    </row>
    <row r="708" spans="1:34">
      <c r="A708" s="1" t="s">
        <v>2956</v>
      </c>
      <c r="B708" s="1" t="s">
        <v>45</v>
      </c>
      <c r="C708" s="6" t="s">
        <v>817</v>
      </c>
      <c r="D708" s="6" t="s">
        <v>1954</v>
      </c>
      <c r="E708" s="6" t="s">
        <v>232</v>
      </c>
      <c r="F708" s="6" t="s">
        <v>801</v>
      </c>
      <c r="G708" s="6" t="s">
        <v>799</v>
      </c>
      <c r="H708" s="6" t="s">
        <v>651</v>
      </c>
      <c r="J708" s="1" t="str">
        <f t="shared" si="281"/>
        <v>001011</v>
      </c>
      <c r="K708" s="1">
        <f t="shared" si="282"/>
        <v>1</v>
      </c>
      <c r="L708" s="6" t="str">
        <f t="shared" si="283"/>
        <v>00000</v>
      </c>
      <c r="M708" s="1">
        <f t="shared" si="284"/>
        <v>42</v>
      </c>
      <c r="N708" s="6" t="str">
        <f t="shared" si="285"/>
        <v>00</v>
      </c>
      <c r="O708" s="1">
        <f t="shared" si="286"/>
        <v>2</v>
      </c>
      <c r="P708" s="1">
        <f>IF(HEX2DEC(LEFT(E708,4))&gt;=32768,HEX2DEC(LEFT(E708,4))-65536,HEX2DEC(LEFT(E708,4)))/Codes!$N$2</f>
        <v>4.8</v>
      </c>
      <c r="Q708" s="1">
        <f>IF(HEX2DEC(RIGHT(E708,4))&gt;=32768,HEX2DEC(RIGHT(E708,4))-65536,HEX2DEC(RIGHT(E708,4)))/Codes!$N$2</f>
        <v>0</v>
      </c>
      <c r="R708" s="1">
        <f>IF(HEX2DEC(LEFT(F708,4))&gt;=32768,HEX2DEC(LEFT(F708,4))-65536,HEX2DEC(LEFT(F708,4)))/Codes!$N$2</f>
        <v>3.8</v>
      </c>
      <c r="S708" s="1">
        <f>IF(HEX2DEC(RIGHT(F708,4))&gt;=32768,HEX2DEC(RIGHT(F708,4))-65536,HEX2DEC(RIGHT(F708,4)))/Codes!$N$2</f>
        <v>0</v>
      </c>
      <c r="T708" s="18">
        <f t="shared" si="287"/>
        <v>174</v>
      </c>
      <c r="U708" s="1">
        <f t="shared" si="288"/>
        <v>100</v>
      </c>
      <c r="V708" s="1">
        <f t="shared" si="289"/>
        <v>110</v>
      </c>
      <c r="W708" s="1" t="str">
        <f t="shared" si="290"/>
        <v>101</v>
      </c>
      <c r="X708" s="1">
        <f t="shared" si="291"/>
        <v>3</v>
      </c>
      <c r="Y708" s="1">
        <f t="shared" si="292"/>
        <v>0</v>
      </c>
      <c r="Z708" s="1" t="str">
        <f>VLOOKUP(BIN2DEC(MID(HEX2BIN(MID(H708,3,2),8),2,5)),Codes!$E$1:$F$18,2)</f>
        <v>Normal</v>
      </c>
      <c r="AA708" s="6" t="str">
        <f t="shared" si="293"/>
        <v>0</v>
      </c>
      <c r="AB708" s="1">
        <f t="shared" si="294"/>
        <v>10</v>
      </c>
      <c r="AC708" s="1" t="str">
        <f>VLOOKUP(BIN2DEC(RIGHT(HEX2BIN(MID(H708,6,1),4),1)&amp;LEFT(HEX2BIN(MID(H708,7,1),4),1)),Codes!$K$1:$L$5,2)</f>
        <v>L</v>
      </c>
      <c r="AD708" s="1" t="str">
        <f>VLOOKUP(BIN2DEC(RIGHT(HEX2BIN(MID(H708,7,1),4),3)&amp;LEFT(HEX2BIN(MID(H708,8,1),4),2)),Codes!$H$2:$I$33,2)</f>
        <v>Paper</v>
      </c>
      <c r="AE708" s="1" t="str">
        <f t="shared" si="295"/>
        <v>1</v>
      </c>
      <c r="AF708" s="1" t="str">
        <f t="shared" si="296"/>
        <v>1</v>
      </c>
      <c r="AH708" s="6">
        <f t="shared" si="297"/>
        <v>70</v>
      </c>
    </row>
    <row r="709" spans="1:34">
      <c r="A709" s="1" t="s">
        <v>2957</v>
      </c>
      <c r="B709" s="1" t="s">
        <v>45</v>
      </c>
      <c r="C709" s="6" t="s">
        <v>817</v>
      </c>
      <c r="D709" s="6" t="s">
        <v>1956</v>
      </c>
      <c r="E709" s="6" t="s">
        <v>256</v>
      </c>
      <c r="F709" s="6" t="s">
        <v>91</v>
      </c>
      <c r="G709" s="6" t="s">
        <v>650</v>
      </c>
      <c r="H709" s="6" t="s">
        <v>651</v>
      </c>
      <c r="J709" s="1" t="str">
        <f t="shared" si="281"/>
        <v>001011</v>
      </c>
      <c r="K709" s="1">
        <f t="shared" si="282"/>
        <v>2</v>
      </c>
      <c r="L709" s="6" t="str">
        <f t="shared" si="283"/>
        <v>00000</v>
      </c>
      <c r="M709" s="1">
        <f t="shared" si="284"/>
        <v>42</v>
      </c>
      <c r="N709" s="6" t="str">
        <f t="shared" si="285"/>
        <v>00</v>
      </c>
      <c r="O709" s="1">
        <f t="shared" si="286"/>
        <v>2</v>
      </c>
      <c r="P709" s="1">
        <f>IF(HEX2DEC(LEFT(E709,4))&gt;=32768,HEX2DEC(LEFT(E709,4))-65536,HEX2DEC(LEFT(E709,4)))/Codes!$N$2</f>
        <v>3.6</v>
      </c>
      <c r="Q709" s="1">
        <f>IF(HEX2DEC(RIGHT(E709,4))&gt;=32768,HEX2DEC(RIGHT(E709,4))-65536,HEX2DEC(RIGHT(E709,4)))/Codes!$N$2</f>
        <v>0</v>
      </c>
      <c r="R709" s="1">
        <f>IF(HEX2DEC(LEFT(F709,4))&gt;=32768,HEX2DEC(LEFT(F709,4))-65536,HEX2DEC(LEFT(F709,4)))/Codes!$N$2</f>
        <v>0</v>
      </c>
      <c r="S709" s="1">
        <f>IF(HEX2DEC(RIGHT(F709,4))&gt;=32768,HEX2DEC(RIGHT(F709,4))-65536,HEX2DEC(RIGHT(F709,4)))/Codes!$N$2</f>
        <v>0</v>
      </c>
      <c r="T709" s="18">
        <f t="shared" si="287"/>
        <v>174</v>
      </c>
      <c r="U709" s="1">
        <f t="shared" si="288"/>
        <v>100</v>
      </c>
      <c r="V709" s="1">
        <f t="shared" si="289"/>
        <v>9</v>
      </c>
      <c r="W709" s="1" t="str">
        <f t="shared" si="290"/>
        <v>101</v>
      </c>
      <c r="X709" s="1">
        <f t="shared" si="291"/>
        <v>3</v>
      </c>
      <c r="Y709" s="1">
        <f t="shared" si="292"/>
        <v>0</v>
      </c>
      <c r="Z709" s="1" t="str">
        <f>VLOOKUP(BIN2DEC(MID(HEX2BIN(MID(H709,3,2),8),2,5)),Codes!$E$1:$F$18,2)</f>
        <v>Normal</v>
      </c>
      <c r="AA709" s="6" t="str">
        <f t="shared" si="293"/>
        <v>0</v>
      </c>
      <c r="AB709" s="1">
        <f t="shared" si="294"/>
        <v>10</v>
      </c>
      <c r="AC709" s="1" t="str">
        <f>VLOOKUP(BIN2DEC(RIGHT(HEX2BIN(MID(H709,6,1),4),1)&amp;LEFT(HEX2BIN(MID(H709,7,1),4),1)),Codes!$K$1:$L$5,2)</f>
        <v>L</v>
      </c>
      <c r="AD709" s="1" t="str">
        <f>VLOOKUP(BIN2DEC(RIGHT(HEX2BIN(MID(H709,7,1),4),3)&amp;LEFT(HEX2BIN(MID(H709,8,1),4),2)),Codes!$H$2:$I$33,2)</f>
        <v>Paper</v>
      </c>
      <c r="AE709" s="1" t="str">
        <f t="shared" si="295"/>
        <v>1</v>
      </c>
      <c r="AF709" s="1" t="str">
        <f t="shared" si="296"/>
        <v>1</v>
      </c>
      <c r="AH709" s="6">
        <f t="shared" si="297"/>
        <v>70</v>
      </c>
    </row>
    <row r="710" spans="1:34">
      <c r="A710" s="1" t="s">
        <v>2958</v>
      </c>
      <c r="B710" s="1" t="s">
        <v>45</v>
      </c>
      <c r="C710" s="6" t="s">
        <v>818</v>
      </c>
      <c r="D710" s="6" t="s">
        <v>1930</v>
      </c>
      <c r="E710" s="6" t="s">
        <v>395</v>
      </c>
      <c r="F710" s="6" t="s">
        <v>773</v>
      </c>
      <c r="G710" s="6" t="s">
        <v>654</v>
      </c>
      <c r="H710" s="6" t="s">
        <v>655</v>
      </c>
      <c r="J710" s="1" t="str">
        <f t="shared" si="281"/>
        <v>001011</v>
      </c>
      <c r="K710" s="1">
        <f t="shared" si="282"/>
        <v>0</v>
      </c>
      <c r="L710" s="6" t="str">
        <f t="shared" si="283"/>
        <v>00000</v>
      </c>
      <c r="M710" s="1">
        <f t="shared" si="284"/>
        <v>42</v>
      </c>
      <c r="N710" s="6" t="str">
        <f t="shared" si="285"/>
        <v>00</v>
      </c>
      <c r="O710" s="1">
        <f t="shared" si="286"/>
        <v>6</v>
      </c>
      <c r="P710" s="1">
        <f>IF(HEX2DEC(LEFT(E710,4))&gt;=32768,HEX2DEC(LEFT(E710,4))-65536,HEX2DEC(LEFT(E710,4)))/Codes!$N$2</f>
        <v>5.6</v>
      </c>
      <c r="Q710" s="1">
        <f>IF(HEX2DEC(RIGHT(E710,4))&gt;=32768,HEX2DEC(RIGHT(E710,4))-65536,HEX2DEC(RIGHT(E710,4)))/Codes!$N$2</f>
        <v>0</v>
      </c>
      <c r="R710" s="1">
        <f>IF(HEX2DEC(LEFT(F710,4))&gt;=32768,HEX2DEC(LEFT(F710,4))-65536,HEX2DEC(LEFT(F710,4)))/Codes!$N$2</f>
        <v>8.8000000000000007</v>
      </c>
      <c r="S710" s="1">
        <f>IF(HEX2DEC(RIGHT(F710,4))&gt;=32768,HEX2DEC(RIGHT(F710,4))-65536,HEX2DEC(RIGHT(F710,4)))/Codes!$N$2</f>
        <v>0</v>
      </c>
      <c r="T710" s="18">
        <f t="shared" si="287"/>
        <v>160</v>
      </c>
      <c r="U710" s="1">
        <f t="shared" si="288"/>
        <v>100</v>
      </c>
      <c r="V710" s="1">
        <f t="shared" si="289"/>
        <v>156</v>
      </c>
      <c r="W710" s="1" t="str">
        <f t="shared" si="290"/>
        <v>101</v>
      </c>
      <c r="X710" s="1">
        <f t="shared" si="291"/>
        <v>3</v>
      </c>
      <c r="Y710" s="1">
        <f t="shared" si="292"/>
        <v>0</v>
      </c>
      <c r="Z710" s="1" t="str">
        <f>VLOOKUP(BIN2DEC(MID(HEX2BIN(MID(H710,3,2),8),2,5)),Codes!$E$1:$F$18,2)</f>
        <v>Normal</v>
      </c>
      <c r="AA710" s="6" t="str">
        <f t="shared" si="293"/>
        <v>0</v>
      </c>
      <c r="AB710" s="1">
        <f t="shared" si="294"/>
        <v>20</v>
      </c>
      <c r="AC710" s="1" t="str">
        <f>VLOOKUP(BIN2DEC(RIGHT(HEX2BIN(MID(H710,6,1),4),1)&amp;LEFT(HEX2BIN(MID(H710,7,1),4),1)),Codes!$K$1:$L$5,2)</f>
        <v>L</v>
      </c>
      <c r="AD710" s="1" t="str">
        <f>VLOOKUP(BIN2DEC(RIGHT(HEX2BIN(MID(H710,7,1),4),3)&amp;LEFT(HEX2BIN(MID(H710,8,1),4),2)),Codes!$H$2:$I$33,2)</f>
        <v>Paper</v>
      </c>
      <c r="AE710" s="1" t="str">
        <f t="shared" si="295"/>
        <v>1</v>
      </c>
      <c r="AF710" s="1" t="str">
        <f t="shared" si="296"/>
        <v>1</v>
      </c>
      <c r="AH710" s="6">
        <f t="shared" si="297"/>
        <v>70</v>
      </c>
    </row>
    <row r="711" spans="1:34">
      <c r="A711" s="1" t="s">
        <v>2959</v>
      </c>
      <c r="B711" s="1" t="s">
        <v>45</v>
      </c>
      <c r="C711" s="6" t="s">
        <v>818</v>
      </c>
      <c r="D711" s="6" t="s">
        <v>1932</v>
      </c>
      <c r="E711" s="6" t="s">
        <v>232</v>
      </c>
      <c r="F711" s="6" t="s">
        <v>801</v>
      </c>
      <c r="G711" s="6" t="s">
        <v>654</v>
      </c>
      <c r="H711" s="6" t="s">
        <v>655</v>
      </c>
      <c r="J711" s="1" t="str">
        <f t="shared" si="281"/>
        <v>001011</v>
      </c>
      <c r="K711" s="1">
        <f t="shared" si="282"/>
        <v>1</v>
      </c>
      <c r="L711" s="6" t="str">
        <f t="shared" si="283"/>
        <v>00000</v>
      </c>
      <c r="M711" s="1">
        <f t="shared" si="284"/>
        <v>42</v>
      </c>
      <c r="N711" s="6" t="str">
        <f t="shared" si="285"/>
        <v>00</v>
      </c>
      <c r="O711" s="1">
        <f t="shared" si="286"/>
        <v>6</v>
      </c>
      <c r="P711" s="1">
        <f>IF(HEX2DEC(LEFT(E711,4))&gt;=32768,HEX2DEC(LEFT(E711,4))-65536,HEX2DEC(LEFT(E711,4)))/Codes!$N$2</f>
        <v>4.8</v>
      </c>
      <c r="Q711" s="1">
        <f>IF(HEX2DEC(RIGHT(E711,4))&gt;=32768,HEX2DEC(RIGHT(E711,4))-65536,HEX2DEC(RIGHT(E711,4)))/Codes!$N$2</f>
        <v>0</v>
      </c>
      <c r="R711" s="1">
        <f>IF(HEX2DEC(LEFT(F711,4))&gt;=32768,HEX2DEC(LEFT(F711,4))-65536,HEX2DEC(LEFT(F711,4)))/Codes!$N$2</f>
        <v>3.8</v>
      </c>
      <c r="S711" s="1">
        <f>IF(HEX2DEC(RIGHT(F711,4))&gt;=32768,HEX2DEC(RIGHT(F711,4))-65536,HEX2DEC(RIGHT(F711,4)))/Codes!$N$2</f>
        <v>0</v>
      </c>
      <c r="T711" s="18">
        <f t="shared" si="287"/>
        <v>160</v>
      </c>
      <c r="U711" s="1">
        <f t="shared" si="288"/>
        <v>100</v>
      </c>
      <c r="V711" s="1">
        <f t="shared" si="289"/>
        <v>156</v>
      </c>
      <c r="W711" s="1" t="str">
        <f t="shared" si="290"/>
        <v>101</v>
      </c>
      <c r="X711" s="1">
        <f t="shared" si="291"/>
        <v>3</v>
      </c>
      <c r="Y711" s="1">
        <f t="shared" si="292"/>
        <v>0</v>
      </c>
      <c r="Z711" s="1" t="str">
        <f>VLOOKUP(BIN2DEC(MID(HEX2BIN(MID(H711,3,2),8),2,5)),Codes!$E$1:$F$18,2)</f>
        <v>Normal</v>
      </c>
      <c r="AA711" s="6" t="str">
        <f t="shared" si="293"/>
        <v>0</v>
      </c>
      <c r="AB711" s="1">
        <f t="shared" si="294"/>
        <v>20</v>
      </c>
      <c r="AC711" s="1" t="str">
        <f>VLOOKUP(BIN2DEC(RIGHT(HEX2BIN(MID(H711,6,1),4),1)&amp;LEFT(HEX2BIN(MID(H711,7,1),4),1)),Codes!$K$1:$L$5,2)</f>
        <v>L</v>
      </c>
      <c r="AD711" s="1" t="str">
        <f>VLOOKUP(BIN2DEC(RIGHT(HEX2BIN(MID(H711,7,1),4),3)&amp;LEFT(HEX2BIN(MID(H711,8,1),4),2)),Codes!$H$2:$I$33,2)</f>
        <v>Paper</v>
      </c>
      <c r="AE711" s="1" t="str">
        <f t="shared" si="295"/>
        <v>1</v>
      </c>
      <c r="AF711" s="1" t="str">
        <f t="shared" si="296"/>
        <v>1</v>
      </c>
      <c r="AH711" s="6">
        <f t="shared" si="297"/>
        <v>70</v>
      </c>
    </row>
    <row r="712" spans="1:34">
      <c r="A712" s="1" t="s">
        <v>2960</v>
      </c>
      <c r="B712" s="1" t="s">
        <v>45</v>
      </c>
      <c r="C712" s="6" t="s">
        <v>818</v>
      </c>
      <c r="D712" s="6" t="s">
        <v>1934</v>
      </c>
      <c r="E712" s="6" t="s">
        <v>256</v>
      </c>
      <c r="F712" s="6" t="s">
        <v>91</v>
      </c>
      <c r="G712" s="6" t="s">
        <v>654</v>
      </c>
      <c r="H712" s="6" t="s">
        <v>655</v>
      </c>
      <c r="J712" s="1" t="str">
        <f t="shared" si="281"/>
        <v>001011</v>
      </c>
      <c r="K712" s="1">
        <f t="shared" si="282"/>
        <v>2</v>
      </c>
      <c r="L712" s="6" t="str">
        <f t="shared" si="283"/>
        <v>00000</v>
      </c>
      <c r="M712" s="1">
        <f t="shared" si="284"/>
        <v>42</v>
      </c>
      <c r="N712" s="6" t="str">
        <f t="shared" si="285"/>
        <v>00</v>
      </c>
      <c r="O712" s="1">
        <f t="shared" si="286"/>
        <v>6</v>
      </c>
      <c r="P712" s="1">
        <f>IF(HEX2DEC(LEFT(E712,4))&gt;=32768,HEX2DEC(LEFT(E712,4))-65536,HEX2DEC(LEFT(E712,4)))/Codes!$N$2</f>
        <v>3.6</v>
      </c>
      <c r="Q712" s="1">
        <f>IF(HEX2DEC(RIGHT(E712,4))&gt;=32768,HEX2DEC(RIGHT(E712,4))-65536,HEX2DEC(RIGHT(E712,4)))/Codes!$N$2</f>
        <v>0</v>
      </c>
      <c r="R712" s="1">
        <f>IF(HEX2DEC(LEFT(F712,4))&gt;=32768,HEX2DEC(LEFT(F712,4))-65536,HEX2DEC(LEFT(F712,4)))/Codes!$N$2</f>
        <v>0</v>
      </c>
      <c r="S712" s="1">
        <f>IF(HEX2DEC(RIGHT(F712,4))&gt;=32768,HEX2DEC(RIGHT(F712,4))-65536,HEX2DEC(RIGHT(F712,4)))/Codes!$N$2</f>
        <v>0</v>
      </c>
      <c r="T712" s="18">
        <f t="shared" si="287"/>
        <v>160</v>
      </c>
      <c r="U712" s="1">
        <f t="shared" si="288"/>
        <v>100</v>
      </c>
      <c r="V712" s="1">
        <f t="shared" si="289"/>
        <v>156</v>
      </c>
      <c r="W712" s="1" t="str">
        <f t="shared" si="290"/>
        <v>101</v>
      </c>
      <c r="X712" s="1">
        <f t="shared" si="291"/>
        <v>3</v>
      </c>
      <c r="Y712" s="1">
        <f t="shared" si="292"/>
        <v>0</v>
      </c>
      <c r="Z712" s="1" t="str">
        <f>VLOOKUP(BIN2DEC(MID(HEX2BIN(MID(H712,3,2),8),2,5)),Codes!$E$1:$F$18,2)</f>
        <v>Normal</v>
      </c>
      <c r="AA712" s="6" t="str">
        <f t="shared" si="293"/>
        <v>0</v>
      </c>
      <c r="AB712" s="1">
        <f t="shared" si="294"/>
        <v>20</v>
      </c>
      <c r="AC712" s="1" t="str">
        <f>VLOOKUP(BIN2DEC(RIGHT(HEX2BIN(MID(H712,6,1),4),1)&amp;LEFT(HEX2BIN(MID(H712,7,1),4),1)),Codes!$K$1:$L$5,2)</f>
        <v>L</v>
      </c>
      <c r="AD712" s="1" t="str">
        <f>VLOOKUP(BIN2DEC(RIGHT(HEX2BIN(MID(H712,7,1),4),3)&amp;LEFT(HEX2BIN(MID(H712,8,1),4),2)),Codes!$H$2:$I$33,2)</f>
        <v>Paper</v>
      </c>
      <c r="AE712" s="1" t="str">
        <f t="shared" si="295"/>
        <v>1</v>
      </c>
      <c r="AF712" s="1" t="str">
        <f t="shared" si="296"/>
        <v>1</v>
      </c>
      <c r="AH712" s="6">
        <f t="shared" si="297"/>
        <v>70</v>
      </c>
    </row>
    <row r="713" spans="1:34">
      <c r="A713" s="1" t="s">
        <v>2961</v>
      </c>
      <c r="B713" s="1" t="s">
        <v>45</v>
      </c>
      <c r="C713" s="6" t="s">
        <v>819</v>
      </c>
      <c r="D713" s="6" t="s">
        <v>1503</v>
      </c>
      <c r="E713" s="6" t="s">
        <v>395</v>
      </c>
      <c r="F713" s="6" t="s">
        <v>773</v>
      </c>
      <c r="G713" s="6" t="s">
        <v>807</v>
      </c>
      <c r="H713" s="6" t="s">
        <v>808</v>
      </c>
      <c r="J713" s="1" t="str">
        <f t="shared" si="281"/>
        <v>001011</v>
      </c>
      <c r="K713" s="1">
        <f t="shared" si="282"/>
        <v>0</v>
      </c>
      <c r="L713" s="6" t="str">
        <f t="shared" si="283"/>
        <v>00000</v>
      </c>
      <c r="M713" s="1">
        <f t="shared" si="284"/>
        <v>42</v>
      </c>
      <c r="N713" s="6" t="str">
        <f t="shared" si="285"/>
        <v>00</v>
      </c>
      <c r="O713" s="1">
        <f t="shared" si="286"/>
        <v>10</v>
      </c>
      <c r="P713" s="1">
        <f>IF(HEX2DEC(LEFT(E713,4))&gt;=32768,HEX2DEC(LEFT(E713,4))-65536,HEX2DEC(LEFT(E713,4)))/Codes!$N$2</f>
        <v>5.6</v>
      </c>
      <c r="Q713" s="1">
        <f>IF(HEX2DEC(RIGHT(E713,4))&gt;=32768,HEX2DEC(RIGHT(E713,4))-65536,HEX2DEC(RIGHT(E713,4)))/Codes!$N$2</f>
        <v>0</v>
      </c>
      <c r="R713" s="1">
        <f>IF(HEX2DEC(LEFT(F713,4))&gt;=32768,HEX2DEC(LEFT(F713,4))-65536,HEX2DEC(LEFT(F713,4)))/Codes!$N$2</f>
        <v>8.8000000000000007</v>
      </c>
      <c r="S713" s="1">
        <f>IF(HEX2DEC(RIGHT(F713,4))&gt;=32768,HEX2DEC(RIGHT(F713,4))-65536,HEX2DEC(RIGHT(F713,4)))/Codes!$N$2</f>
        <v>0</v>
      </c>
      <c r="T713" s="18">
        <f t="shared" si="287"/>
        <v>120</v>
      </c>
      <c r="U713" s="1">
        <f t="shared" si="288"/>
        <v>100</v>
      </c>
      <c r="V713" s="1">
        <f t="shared" si="289"/>
        <v>236</v>
      </c>
      <c r="W713" s="1" t="str">
        <f t="shared" si="290"/>
        <v>101</v>
      </c>
      <c r="X713" s="1">
        <f t="shared" si="291"/>
        <v>3</v>
      </c>
      <c r="Y713" s="1">
        <f t="shared" si="292"/>
        <v>0</v>
      </c>
      <c r="Z713" s="1" t="str">
        <f>VLOOKUP(BIN2DEC(MID(HEX2BIN(MID(H713,3,2),8),2,5)),Codes!$E$1:$F$18,2)</f>
        <v>Normal</v>
      </c>
      <c r="AA713" s="6" t="str">
        <f t="shared" si="293"/>
        <v>0</v>
      </c>
      <c r="AB713" s="1">
        <f t="shared" si="294"/>
        <v>100</v>
      </c>
      <c r="AC713" s="1" t="str">
        <f>VLOOKUP(BIN2DEC(RIGHT(HEX2BIN(MID(H713,6,1),4),1)&amp;LEFT(HEX2BIN(MID(H713,7,1),4),1)),Codes!$K$1:$L$5,2)</f>
        <v>L</v>
      </c>
      <c r="AD713" s="1" t="str">
        <f>VLOOKUP(BIN2DEC(RIGHT(HEX2BIN(MID(H713,7,1),4),3)&amp;LEFT(HEX2BIN(MID(H713,8,1),4),2)),Codes!$H$2:$I$33,2)</f>
        <v>Paper</v>
      </c>
      <c r="AE713" s="1" t="str">
        <f t="shared" si="295"/>
        <v>1</v>
      </c>
      <c r="AF713" s="1" t="str">
        <f t="shared" si="296"/>
        <v>1</v>
      </c>
      <c r="AH713" s="6">
        <f t="shared" si="297"/>
        <v>70</v>
      </c>
    </row>
    <row r="714" spans="1:34">
      <c r="A714" s="1" t="s">
        <v>2962</v>
      </c>
      <c r="B714" s="1" t="s">
        <v>45</v>
      </c>
      <c r="C714" s="6" t="s">
        <v>819</v>
      </c>
      <c r="D714" s="6" t="s">
        <v>1962</v>
      </c>
      <c r="E714" s="6" t="s">
        <v>232</v>
      </c>
      <c r="F714" s="6" t="s">
        <v>801</v>
      </c>
      <c r="G714" s="6" t="s">
        <v>807</v>
      </c>
      <c r="H714" s="6" t="s">
        <v>808</v>
      </c>
      <c r="J714" s="1" t="str">
        <f t="shared" si="281"/>
        <v>001011</v>
      </c>
      <c r="K714" s="1">
        <f t="shared" si="282"/>
        <v>1</v>
      </c>
      <c r="L714" s="6" t="str">
        <f t="shared" si="283"/>
        <v>00000</v>
      </c>
      <c r="M714" s="1">
        <f t="shared" si="284"/>
        <v>42</v>
      </c>
      <c r="N714" s="6" t="str">
        <f t="shared" si="285"/>
        <v>00</v>
      </c>
      <c r="O714" s="1">
        <f t="shared" si="286"/>
        <v>10</v>
      </c>
      <c r="P714" s="1">
        <f>IF(HEX2DEC(LEFT(E714,4))&gt;=32768,HEX2DEC(LEFT(E714,4))-65536,HEX2DEC(LEFT(E714,4)))/Codes!$N$2</f>
        <v>4.8</v>
      </c>
      <c r="Q714" s="1">
        <f>IF(HEX2DEC(RIGHT(E714,4))&gt;=32768,HEX2DEC(RIGHT(E714,4))-65536,HEX2DEC(RIGHT(E714,4)))/Codes!$N$2</f>
        <v>0</v>
      </c>
      <c r="R714" s="1">
        <f>IF(HEX2DEC(LEFT(F714,4))&gt;=32768,HEX2DEC(LEFT(F714,4))-65536,HEX2DEC(LEFT(F714,4)))/Codes!$N$2</f>
        <v>3.8</v>
      </c>
      <c r="S714" s="1">
        <f>IF(HEX2DEC(RIGHT(F714,4))&gt;=32768,HEX2DEC(RIGHT(F714,4))-65536,HEX2DEC(RIGHT(F714,4)))/Codes!$N$2</f>
        <v>0</v>
      </c>
      <c r="T714" s="18">
        <f t="shared" si="287"/>
        <v>120</v>
      </c>
      <c r="U714" s="1">
        <f t="shared" si="288"/>
        <v>100</v>
      </c>
      <c r="V714" s="1">
        <f t="shared" si="289"/>
        <v>236</v>
      </c>
      <c r="W714" s="1" t="str">
        <f t="shared" si="290"/>
        <v>101</v>
      </c>
      <c r="X714" s="1">
        <f t="shared" si="291"/>
        <v>3</v>
      </c>
      <c r="Y714" s="1">
        <f t="shared" si="292"/>
        <v>0</v>
      </c>
      <c r="Z714" s="1" t="str">
        <f>VLOOKUP(BIN2DEC(MID(HEX2BIN(MID(H714,3,2),8),2,5)),Codes!$E$1:$F$18,2)</f>
        <v>Normal</v>
      </c>
      <c r="AA714" s="6" t="str">
        <f t="shared" si="293"/>
        <v>0</v>
      </c>
      <c r="AB714" s="1">
        <f t="shared" si="294"/>
        <v>100</v>
      </c>
      <c r="AC714" s="1" t="str">
        <f>VLOOKUP(BIN2DEC(RIGHT(HEX2BIN(MID(H714,6,1),4),1)&amp;LEFT(HEX2BIN(MID(H714,7,1),4),1)),Codes!$K$1:$L$5,2)</f>
        <v>L</v>
      </c>
      <c r="AD714" s="1" t="str">
        <f>VLOOKUP(BIN2DEC(RIGHT(HEX2BIN(MID(H714,7,1),4),3)&amp;LEFT(HEX2BIN(MID(H714,8,1),4),2)),Codes!$H$2:$I$33,2)</f>
        <v>Paper</v>
      </c>
      <c r="AE714" s="1" t="str">
        <f t="shared" si="295"/>
        <v>1</v>
      </c>
      <c r="AF714" s="1" t="str">
        <f t="shared" si="296"/>
        <v>1</v>
      </c>
      <c r="AH714" s="6">
        <f t="shared" si="297"/>
        <v>70</v>
      </c>
    </row>
    <row r="715" spans="1:34">
      <c r="A715" s="1" t="s">
        <v>2963</v>
      </c>
      <c r="B715" s="1" t="s">
        <v>45</v>
      </c>
      <c r="C715" s="6" t="s">
        <v>819</v>
      </c>
      <c r="D715" s="6" t="s">
        <v>1964</v>
      </c>
      <c r="E715" s="6" t="s">
        <v>256</v>
      </c>
      <c r="F715" s="6" t="s">
        <v>91</v>
      </c>
      <c r="G715" s="6" t="s">
        <v>807</v>
      </c>
      <c r="H715" s="6" t="s">
        <v>808</v>
      </c>
      <c r="J715" s="1" t="str">
        <f t="shared" si="281"/>
        <v>001011</v>
      </c>
      <c r="K715" s="1">
        <f t="shared" si="282"/>
        <v>2</v>
      </c>
      <c r="L715" s="6" t="str">
        <f t="shared" si="283"/>
        <v>00000</v>
      </c>
      <c r="M715" s="1">
        <f t="shared" si="284"/>
        <v>42</v>
      </c>
      <c r="N715" s="6" t="str">
        <f t="shared" si="285"/>
        <v>00</v>
      </c>
      <c r="O715" s="1">
        <f t="shared" si="286"/>
        <v>10</v>
      </c>
      <c r="P715" s="1">
        <f>IF(HEX2DEC(LEFT(E715,4))&gt;=32768,HEX2DEC(LEFT(E715,4))-65536,HEX2DEC(LEFT(E715,4)))/Codes!$N$2</f>
        <v>3.6</v>
      </c>
      <c r="Q715" s="1">
        <f>IF(HEX2DEC(RIGHT(E715,4))&gt;=32768,HEX2DEC(RIGHT(E715,4))-65536,HEX2DEC(RIGHT(E715,4)))/Codes!$N$2</f>
        <v>0</v>
      </c>
      <c r="R715" s="1">
        <f>IF(HEX2DEC(LEFT(F715,4))&gt;=32768,HEX2DEC(LEFT(F715,4))-65536,HEX2DEC(LEFT(F715,4)))/Codes!$N$2</f>
        <v>0</v>
      </c>
      <c r="S715" s="1">
        <f>IF(HEX2DEC(RIGHT(F715,4))&gt;=32768,HEX2DEC(RIGHT(F715,4))-65536,HEX2DEC(RIGHT(F715,4)))/Codes!$N$2</f>
        <v>0</v>
      </c>
      <c r="T715" s="18">
        <f t="shared" si="287"/>
        <v>120</v>
      </c>
      <c r="U715" s="1">
        <f t="shared" si="288"/>
        <v>100</v>
      </c>
      <c r="V715" s="1">
        <f t="shared" si="289"/>
        <v>236</v>
      </c>
      <c r="W715" s="1" t="str">
        <f t="shared" si="290"/>
        <v>101</v>
      </c>
      <c r="X715" s="1">
        <f t="shared" si="291"/>
        <v>3</v>
      </c>
      <c r="Y715" s="1">
        <f t="shared" si="292"/>
        <v>0</v>
      </c>
      <c r="Z715" s="1" t="str">
        <f>VLOOKUP(BIN2DEC(MID(HEX2BIN(MID(H715,3,2),8),2,5)),Codes!$E$1:$F$18,2)</f>
        <v>Normal</v>
      </c>
      <c r="AA715" s="6" t="str">
        <f t="shared" si="293"/>
        <v>0</v>
      </c>
      <c r="AB715" s="1">
        <f t="shared" si="294"/>
        <v>100</v>
      </c>
      <c r="AC715" s="1" t="str">
        <f>VLOOKUP(BIN2DEC(RIGHT(HEX2BIN(MID(H715,6,1),4),1)&amp;LEFT(HEX2BIN(MID(H715,7,1),4),1)),Codes!$K$1:$L$5,2)</f>
        <v>L</v>
      </c>
      <c r="AD715" s="1" t="str">
        <f>VLOOKUP(BIN2DEC(RIGHT(HEX2BIN(MID(H715,7,1),4),3)&amp;LEFT(HEX2BIN(MID(H715,8,1),4),2)),Codes!$H$2:$I$33,2)</f>
        <v>Paper</v>
      </c>
      <c r="AE715" s="1" t="str">
        <f t="shared" si="295"/>
        <v>1</v>
      </c>
      <c r="AF715" s="1" t="str">
        <f t="shared" si="296"/>
        <v>1</v>
      </c>
      <c r="AH715" s="6">
        <f t="shared" si="297"/>
        <v>70</v>
      </c>
    </row>
    <row r="716" spans="1:34">
      <c r="A716" s="1" t="s">
        <v>2964</v>
      </c>
      <c r="B716" s="1" t="s">
        <v>45</v>
      </c>
      <c r="C716" s="6" t="s">
        <v>820</v>
      </c>
      <c r="D716" s="6" t="s">
        <v>1966</v>
      </c>
      <c r="E716" s="6" t="s">
        <v>299</v>
      </c>
      <c r="F716" s="6" t="s">
        <v>812</v>
      </c>
      <c r="G716" s="6" t="s">
        <v>813</v>
      </c>
      <c r="H716" s="6" t="s">
        <v>814</v>
      </c>
      <c r="J716" s="1" t="str">
        <f t="shared" si="281"/>
        <v>001011</v>
      </c>
      <c r="K716" s="1">
        <f t="shared" si="282"/>
        <v>2</v>
      </c>
      <c r="L716" s="6" t="str">
        <f t="shared" si="283"/>
        <v>00000</v>
      </c>
      <c r="M716" s="1">
        <f t="shared" si="284"/>
        <v>42</v>
      </c>
      <c r="N716" s="6" t="str">
        <f t="shared" si="285"/>
        <v>00</v>
      </c>
      <c r="O716" s="1">
        <f t="shared" si="286"/>
        <v>8</v>
      </c>
      <c r="P716" s="1">
        <f>IF(HEX2DEC(LEFT(E716,4))&gt;=32768,HEX2DEC(LEFT(E716,4))-65536,HEX2DEC(LEFT(E716,4)))/Codes!$N$2</f>
        <v>6</v>
      </c>
      <c r="Q716" s="1">
        <f>IF(HEX2DEC(RIGHT(E716,4))&gt;=32768,HEX2DEC(RIGHT(E716,4))-65536,HEX2DEC(RIGHT(E716,4)))/Codes!$N$2</f>
        <v>0</v>
      </c>
      <c r="R716" s="1">
        <f>IF(HEX2DEC(LEFT(F716,4))&gt;=32768,HEX2DEC(LEFT(F716,4))-65536,HEX2DEC(LEFT(F716,4)))/Codes!$N$2</f>
        <v>8.4</v>
      </c>
      <c r="S716" s="1">
        <f>IF(HEX2DEC(RIGHT(F716,4))&gt;=32768,HEX2DEC(RIGHT(F716,4))-65536,HEX2DEC(RIGHT(F716,4)))/Codes!$N$2</f>
        <v>0</v>
      </c>
      <c r="T716" s="18">
        <f t="shared" si="287"/>
        <v>120</v>
      </c>
      <c r="U716" s="1">
        <f t="shared" si="288"/>
        <v>70</v>
      </c>
      <c r="V716" s="1">
        <f t="shared" si="289"/>
        <v>80</v>
      </c>
      <c r="W716" s="1" t="str">
        <f t="shared" si="290"/>
        <v>101</v>
      </c>
      <c r="X716" s="1">
        <f t="shared" si="291"/>
        <v>3</v>
      </c>
      <c r="Y716" s="1">
        <f t="shared" si="292"/>
        <v>35</v>
      </c>
      <c r="Z716" s="1" t="str">
        <f>VLOOKUP(BIN2DEC(MID(HEX2BIN(MID(H716,3,2),8),2,5)),Codes!$E$1:$F$18,2)</f>
        <v>Normal</v>
      </c>
      <c r="AA716" s="6" t="str">
        <f t="shared" si="293"/>
        <v>0</v>
      </c>
      <c r="AB716" s="1">
        <f t="shared" si="294"/>
        <v>40</v>
      </c>
      <c r="AC716" s="1" t="str">
        <f>VLOOKUP(BIN2DEC(RIGHT(HEX2BIN(MID(H716,6,1),4),1)&amp;LEFT(HEX2BIN(MID(H716,7,1),4),1)),Codes!$K$1:$L$5,2)</f>
        <v>L</v>
      </c>
      <c r="AD716" s="1" t="str">
        <f>VLOOKUP(BIN2DEC(RIGHT(HEX2BIN(MID(H716,7,1),4),3)&amp;LEFT(HEX2BIN(MID(H716,8,1),4),2)),Codes!$H$2:$I$33,2)</f>
        <v>Paper</v>
      </c>
      <c r="AE716" s="1" t="str">
        <f t="shared" si="295"/>
        <v>1</v>
      </c>
      <c r="AF716" s="1" t="str">
        <f t="shared" si="296"/>
        <v>1</v>
      </c>
      <c r="AH716" s="6">
        <f t="shared" si="297"/>
        <v>70</v>
      </c>
    </row>
    <row r="717" spans="1:34">
      <c r="A717" s="1" t="s">
        <v>2965</v>
      </c>
      <c r="B717" s="1" t="s">
        <v>45</v>
      </c>
      <c r="C717" s="6" t="s">
        <v>820</v>
      </c>
      <c r="D717" s="6" t="s">
        <v>1511</v>
      </c>
      <c r="E717" s="6" t="s">
        <v>232</v>
      </c>
      <c r="F717" s="6" t="s">
        <v>801</v>
      </c>
      <c r="G717" s="6" t="s">
        <v>813</v>
      </c>
      <c r="H717" s="6" t="s">
        <v>814</v>
      </c>
      <c r="J717" s="1" t="str">
        <f t="shared" si="281"/>
        <v>001011</v>
      </c>
      <c r="K717" s="1">
        <f t="shared" si="282"/>
        <v>1</v>
      </c>
      <c r="L717" s="6" t="str">
        <f t="shared" si="283"/>
        <v>00000</v>
      </c>
      <c r="M717" s="1">
        <f t="shared" si="284"/>
        <v>42</v>
      </c>
      <c r="N717" s="6" t="str">
        <f t="shared" si="285"/>
        <v>00</v>
      </c>
      <c r="O717" s="1">
        <f t="shared" si="286"/>
        <v>7</v>
      </c>
      <c r="P717" s="1">
        <f>IF(HEX2DEC(LEFT(E717,4))&gt;=32768,HEX2DEC(LEFT(E717,4))-65536,HEX2DEC(LEFT(E717,4)))/Codes!$N$2</f>
        <v>4.8</v>
      </c>
      <c r="Q717" s="1">
        <f>IF(HEX2DEC(RIGHT(E717,4))&gt;=32768,HEX2DEC(RIGHT(E717,4))-65536,HEX2DEC(RIGHT(E717,4)))/Codes!$N$2</f>
        <v>0</v>
      </c>
      <c r="R717" s="1">
        <f>IF(HEX2DEC(LEFT(F717,4))&gt;=32768,HEX2DEC(LEFT(F717,4))-65536,HEX2DEC(LEFT(F717,4)))/Codes!$N$2</f>
        <v>3.8</v>
      </c>
      <c r="S717" s="1">
        <f>IF(HEX2DEC(RIGHT(F717,4))&gt;=32768,HEX2DEC(RIGHT(F717,4))-65536,HEX2DEC(RIGHT(F717,4)))/Codes!$N$2</f>
        <v>0</v>
      </c>
      <c r="T717" s="18">
        <f t="shared" si="287"/>
        <v>120</v>
      </c>
      <c r="U717" s="1">
        <f t="shared" si="288"/>
        <v>70</v>
      </c>
      <c r="V717" s="1">
        <f t="shared" si="289"/>
        <v>80</v>
      </c>
      <c r="W717" s="1" t="str">
        <f t="shared" si="290"/>
        <v>101</v>
      </c>
      <c r="X717" s="1">
        <f t="shared" si="291"/>
        <v>3</v>
      </c>
      <c r="Y717" s="1">
        <f t="shared" si="292"/>
        <v>35</v>
      </c>
      <c r="Z717" s="1" t="str">
        <f>VLOOKUP(BIN2DEC(MID(HEX2BIN(MID(H717,3,2),8),2,5)),Codes!$E$1:$F$18,2)</f>
        <v>Normal</v>
      </c>
      <c r="AA717" s="6" t="str">
        <f t="shared" si="293"/>
        <v>0</v>
      </c>
      <c r="AB717" s="1">
        <f t="shared" si="294"/>
        <v>40</v>
      </c>
      <c r="AC717" s="1" t="str">
        <f>VLOOKUP(BIN2DEC(RIGHT(HEX2BIN(MID(H717,6,1),4),1)&amp;LEFT(HEX2BIN(MID(H717,7,1),4),1)),Codes!$K$1:$L$5,2)</f>
        <v>L</v>
      </c>
      <c r="AD717" s="1" t="str">
        <f>VLOOKUP(BIN2DEC(RIGHT(HEX2BIN(MID(H717,7,1),4),3)&amp;LEFT(HEX2BIN(MID(H717,8,1),4),2)),Codes!$H$2:$I$33,2)</f>
        <v>Paper</v>
      </c>
      <c r="AE717" s="1" t="str">
        <f t="shared" si="295"/>
        <v>1</v>
      </c>
      <c r="AF717" s="1" t="str">
        <f t="shared" si="296"/>
        <v>1</v>
      </c>
      <c r="AH717" s="6">
        <f t="shared" si="297"/>
        <v>70</v>
      </c>
    </row>
    <row r="718" spans="1:34">
      <c r="A718" s="1" t="s">
        <v>2966</v>
      </c>
      <c r="B718" s="1" t="s">
        <v>45</v>
      </c>
      <c r="C718" s="6" t="s">
        <v>820</v>
      </c>
      <c r="D718" s="6" t="s">
        <v>1930</v>
      </c>
      <c r="E718" s="6" t="s">
        <v>256</v>
      </c>
      <c r="F718" s="6" t="s">
        <v>91</v>
      </c>
      <c r="G718" s="6" t="s">
        <v>813</v>
      </c>
      <c r="H718" s="6" t="s">
        <v>814</v>
      </c>
      <c r="J718" s="1" t="str">
        <f t="shared" si="281"/>
        <v>001011</v>
      </c>
      <c r="K718" s="1">
        <f t="shared" si="282"/>
        <v>0</v>
      </c>
      <c r="L718" s="6" t="str">
        <f t="shared" si="283"/>
        <v>00000</v>
      </c>
      <c r="M718" s="1">
        <f t="shared" si="284"/>
        <v>42</v>
      </c>
      <c r="N718" s="6" t="str">
        <f t="shared" si="285"/>
        <v>00</v>
      </c>
      <c r="O718" s="1">
        <f t="shared" si="286"/>
        <v>6</v>
      </c>
      <c r="P718" s="1">
        <f>IF(HEX2DEC(LEFT(E718,4))&gt;=32768,HEX2DEC(LEFT(E718,4))-65536,HEX2DEC(LEFT(E718,4)))/Codes!$N$2</f>
        <v>3.6</v>
      </c>
      <c r="Q718" s="1">
        <f>IF(HEX2DEC(RIGHT(E718,4))&gt;=32768,HEX2DEC(RIGHT(E718,4))-65536,HEX2DEC(RIGHT(E718,4)))/Codes!$N$2</f>
        <v>0</v>
      </c>
      <c r="R718" s="1">
        <f>IF(HEX2DEC(LEFT(F718,4))&gt;=32768,HEX2DEC(LEFT(F718,4))-65536,HEX2DEC(LEFT(F718,4)))/Codes!$N$2</f>
        <v>0</v>
      </c>
      <c r="S718" s="1">
        <f>IF(HEX2DEC(RIGHT(F718,4))&gt;=32768,HEX2DEC(RIGHT(F718,4))-65536,HEX2DEC(RIGHT(F718,4)))/Codes!$N$2</f>
        <v>0</v>
      </c>
      <c r="T718" s="18">
        <f t="shared" si="287"/>
        <v>120</v>
      </c>
      <c r="U718" s="1">
        <f t="shared" si="288"/>
        <v>70</v>
      </c>
      <c r="V718" s="1">
        <f t="shared" si="289"/>
        <v>80</v>
      </c>
      <c r="W718" s="1" t="str">
        <f t="shared" si="290"/>
        <v>101</v>
      </c>
      <c r="X718" s="1">
        <f t="shared" si="291"/>
        <v>3</v>
      </c>
      <c r="Y718" s="1">
        <f t="shared" si="292"/>
        <v>35</v>
      </c>
      <c r="Z718" s="1" t="str">
        <f>VLOOKUP(BIN2DEC(MID(HEX2BIN(MID(H718,3,2),8),2,5)),Codes!$E$1:$F$18,2)</f>
        <v>Normal</v>
      </c>
      <c r="AA718" s="6" t="str">
        <f t="shared" si="293"/>
        <v>0</v>
      </c>
      <c r="AB718" s="1">
        <f t="shared" si="294"/>
        <v>40</v>
      </c>
      <c r="AC718" s="1" t="str">
        <f>VLOOKUP(BIN2DEC(RIGHT(HEX2BIN(MID(H718,6,1),4),1)&amp;LEFT(HEX2BIN(MID(H718,7,1),4),1)),Codes!$K$1:$L$5,2)</f>
        <v>L</v>
      </c>
      <c r="AD718" s="1" t="str">
        <f>VLOOKUP(BIN2DEC(RIGHT(HEX2BIN(MID(H718,7,1),4),3)&amp;LEFT(HEX2BIN(MID(H718,8,1),4),2)),Codes!$H$2:$I$33,2)</f>
        <v>Paper</v>
      </c>
      <c r="AE718" s="1" t="str">
        <f t="shared" si="295"/>
        <v>1</v>
      </c>
      <c r="AF718" s="1" t="str">
        <f t="shared" si="296"/>
        <v>1</v>
      </c>
      <c r="AH718" s="6">
        <f t="shared" si="297"/>
        <v>70</v>
      </c>
    </row>
    <row r="719" spans="1:34">
      <c r="A719" s="1" t="s">
        <v>2967</v>
      </c>
      <c r="B719" s="1" t="s">
        <v>45</v>
      </c>
      <c r="C719" s="6" t="s">
        <v>1874</v>
      </c>
      <c r="D719" s="6" t="s">
        <v>1503</v>
      </c>
      <c r="E719" s="6" t="s">
        <v>232</v>
      </c>
      <c r="F719" s="6" t="s">
        <v>822</v>
      </c>
      <c r="G719" s="6" t="s">
        <v>557</v>
      </c>
      <c r="H719" s="6" t="s">
        <v>682</v>
      </c>
      <c r="J719" s="1" t="str">
        <f t="shared" si="281"/>
        <v>001011</v>
      </c>
      <c r="K719" s="1">
        <f t="shared" si="282"/>
        <v>0</v>
      </c>
      <c r="L719" s="6" t="str">
        <f t="shared" si="283"/>
        <v>00000</v>
      </c>
      <c r="M719" s="1">
        <f t="shared" si="284"/>
        <v>42</v>
      </c>
      <c r="N719" s="6" t="str">
        <f t="shared" si="285"/>
        <v>00</v>
      </c>
      <c r="O719" s="1">
        <f t="shared" si="286"/>
        <v>10</v>
      </c>
      <c r="P719" s="1">
        <f>IF(HEX2DEC(LEFT(E719,4))&gt;=32768,HEX2DEC(LEFT(E719,4))-65536,HEX2DEC(LEFT(E719,4)))/Codes!$N$2</f>
        <v>4.8</v>
      </c>
      <c r="Q719" s="1">
        <f>IF(HEX2DEC(RIGHT(E719,4))&gt;=32768,HEX2DEC(RIGHT(E719,4))-65536,HEX2DEC(RIGHT(E719,4)))/Codes!$N$2</f>
        <v>0</v>
      </c>
      <c r="R719" s="1">
        <f>IF(HEX2DEC(LEFT(F719,4))&gt;=32768,HEX2DEC(LEFT(F719,4))-65536,HEX2DEC(LEFT(F719,4)))/Codes!$N$2</f>
        <v>7.4</v>
      </c>
      <c r="S719" s="1">
        <f>IF(HEX2DEC(RIGHT(F719,4))&gt;=32768,HEX2DEC(RIGHT(F719,4))-65536,HEX2DEC(RIGHT(F719,4)))/Codes!$N$2</f>
        <v>0</v>
      </c>
      <c r="T719" s="18">
        <f t="shared" si="287"/>
        <v>361</v>
      </c>
      <c r="U719" s="1">
        <f t="shared" si="288"/>
        <v>100</v>
      </c>
      <c r="V719" s="1">
        <f t="shared" si="289"/>
        <v>0</v>
      </c>
      <c r="W719" s="1" t="str">
        <f t="shared" si="290"/>
        <v>101</v>
      </c>
      <c r="X719" s="1">
        <f t="shared" si="291"/>
        <v>3</v>
      </c>
      <c r="Y719" s="1">
        <f t="shared" si="292"/>
        <v>5</v>
      </c>
      <c r="Z719" s="1" t="str">
        <f>VLOOKUP(BIN2DEC(MID(HEX2BIN(MID(H719,3,2),8),2,5)),Codes!$E$1:$F$18,2)</f>
        <v>Normal</v>
      </c>
      <c r="AA719" s="6" t="str">
        <f t="shared" si="293"/>
        <v>0</v>
      </c>
      <c r="AB719" s="1">
        <f t="shared" si="294"/>
        <v>2</v>
      </c>
      <c r="AC719" s="1" t="str">
        <f>VLOOKUP(BIN2DEC(RIGHT(HEX2BIN(MID(H719,6,1),4),1)&amp;LEFT(HEX2BIN(MID(H719,7,1),4),1)),Codes!$K$1:$L$5,2)</f>
        <v>M</v>
      </c>
      <c r="AD719" s="1" t="str">
        <f>VLOOKUP(BIN2DEC(RIGHT(HEX2BIN(MID(H719,7,1),4),3)&amp;LEFT(HEX2BIN(MID(H719,8,1),4),2)),Codes!$H$2:$I$33,2)</f>
        <v>Punch</v>
      </c>
      <c r="AE719" s="1" t="str">
        <f t="shared" si="295"/>
        <v>1</v>
      </c>
      <c r="AF719" s="1" t="str">
        <f t="shared" si="296"/>
        <v>1</v>
      </c>
      <c r="AH719" s="6">
        <f t="shared" si="297"/>
        <v>33</v>
      </c>
    </row>
    <row r="720" spans="1:34">
      <c r="A720" s="1" t="s">
        <v>2968</v>
      </c>
      <c r="B720" s="1" t="s">
        <v>45</v>
      </c>
      <c r="C720" s="6" t="s">
        <v>1874</v>
      </c>
      <c r="D720" s="6" t="s">
        <v>1962</v>
      </c>
      <c r="E720" s="6" t="s">
        <v>824</v>
      </c>
      <c r="F720" s="6" t="s">
        <v>307</v>
      </c>
      <c r="G720" s="6" t="s">
        <v>557</v>
      </c>
      <c r="H720" s="6" t="s">
        <v>682</v>
      </c>
      <c r="J720" s="1" t="str">
        <f t="shared" si="281"/>
        <v>001011</v>
      </c>
      <c r="K720" s="1">
        <f t="shared" si="282"/>
        <v>1</v>
      </c>
      <c r="L720" s="6" t="str">
        <f t="shared" si="283"/>
        <v>00000</v>
      </c>
      <c r="M720" s="1">
        <f t="shared" si="284"/>
        <v>42</v>
      </c>
      <c r="N720" s="6" t="str">
        <f t="shared" si="285"/>
        <v>00</v>
      </c>
      <c r="O720" s="1">
        <f t="shared" si="286"/>
        <v>10</v>
      </c>
      <c r="P720" s="1">
        <f>IF(HEX2DEC(LEFT(E720,4))&gt;=32768,HEX2DEC(LEFT(E720,4))-65536,HEX2DEC(LEFT(E720,4)))/Codes!$N$2</f>
        <v>2</v>
      </c>
      <c r="Q720" s="1">
        <f>IF(HEX2DEC(RIGHT(E720,4))&gt;=32768,HEX2DEC(RIGHT(E720,4))-65536,HEX2DEC(RIGHT(E720,4)))/Codes!$N$2</f>
        <v>0</v>
      </c>
      <c r="R720" s="1">
        <f>IF(HEX2DEC(LEFT(F720,4))&gt;=32768,HEX2DEC(LEFT(F720,4))-65536,HEX2DEC(LEFT(F720,4)))/Codes!$N$2</f>
        <v>3.2</v>
      </c>
      <c r="S720" s="1">
        <f>IF(HEX2DEC(RIGHT(F720,4))&gt;=32768,HEX2DEC(RIGHT(F720,4))-65536,HEX2DEC(RIGHT(F720,4)))/Codes!$N$2</f>
        <v>0</v>
      </c>
      <c r="T720" s="18">
        <f t="shared" si="287"/>
        <v>361</v>
      </c>
      <c r="U720" s="1">
        <f t="shared" si="288"/>
        <v>100</v>
      </c>
      <c r="V720" s="1">
        <f t="shared" si="289"/>
        <v>0</v>
      </c>
      <c r="W720" s="1" t="str">
        <f t="shared" si="290"/>
        <v>101</v>
      </c>
      <c r="X720" s="1">
        <f t="shared" si="291"/>
        <v>3</v>
      </c>
      <c r="Y720" s="1">
        <f t="shared" si="292"/>
        <v>5</v>
      </c>
      <c r="Z720" s="1" t="str">
        <f>VLOOKUP(BIN2DEC(MID(HEX2BIN(MID(H720,3,2),8),2,5)),Codes!$E$1:$F$18,2)</f>
        <v>Normal</v>
      </c>
      <c r="AA720" s="6" t="str">
        <f t="shared" si="293"/>
        <v>0</v>
      </c>
      <c r="AB720" s="1">
        <f t="shared" si="294"/>
        <v>2</v>
      </c>
      <c r="AC720" s="1" t="str">
        <f>VLOOKUP(BIN2DEC(RIGHT(HEX2BIN(MID(H720,6,1),4),1)&amp;LEFT(HEX2BIN(MID(H720,7,1),4),1)),Codes!$K$1:$L$5,2)</f>
        <v>M</v>
      </c>
      <c r="AD720" s="1" t="str">
        <f>VLOOKUP(BIN2DEC(RIGHT(HEX2BIN(MID(H720,7,1),4),3)&amp;LEFT(HEX2BIN(MID(H720,8,1),4),2)),Codes!$H$2:$I$33,2)</f>
        <v>Punch</v>
      </c>
      <c r="AE720" s="1" t="str">
        <f t="shared" si="295"/>
        <v>1</v>
      </c>
      <c r="AF720" s="1" t="str">
        <f t="shared" si="296"/>
        <v>1</v>
      </c>
      <c r="AH720" s="6">
        <f t="shared" si="297"/>
        <v>33</v>
      </c>
    </row>
    <row r="721" spans="1:34">
      <c r="A721" s="1" t="s">
        <v>2969</v>
      </c>
      <c r="B721" s="1" t="s">
        <v>45</v>
      </c>
      <c r="C721" s="6" t="s">
        <v>1874</v>
      </c>
      <c r="D721" s="6" t="s">
        <v>1964</v>
      </c>
      <c r="E721" s="6" t="s">
        <v>824</v>
      </c>
      <c r="F721" s="6" t="s">
        <v>91</v>
      </c>
      <c r="G721" s="6" t="s">
        <v>557</v>
      </c>
      <c r="H721" s="6" t="s">
        <v>682</v>
      </c>
      <c r="J721" s="1" t="str">
        <f t="shared" si="281"/>
        <v>001011</v>
      </c>
      <c r="K721" s="1">
        <f t="shared" si="282"/>
        <v>2</v>
      </c>
      <c r="L721" s="6" t="str">
        <f t="shared" si="283"/>
        <v>00000</v>
      </c>
      <c r="M721" s="1">
        <f t="shared" si="284"/>
        <v>42</v>
      </c>
      <c r="N721" s="6" t="str">
        <f t="shared" si="285"/>
        <v>00</v>
      </c>
      <c r="O721" s="1">
        <f t="shared" si="286"/>
        <v>10</v>
      </c>
      <c r="P721" s="1">
        <f>IF(HEX2DEC(LEFT(E721,4))&gt;=32768,HEX2DEC(LEFT(E721,4))-65536,HEX2DEC(LEFT(E721,4)))/Codes!$N$2</f>
        <v>2</v>
      </c>
      <c r="Q721" s="1">
        <f>IF(HEX2DEC(RIGHT(E721,4))&gt;=32768,HEX2DEC(RIGHT(E721,4))-65536,HEX2DEC(RIGHT(E721,4)))/Codes!$N$2</f>
        <v>0</v>
      </c>
      <c r="R721" s="1">
        <f>IF(HEX2DEC(LEFT(F721,4))&gt;=32768,HEX2DEC(LEFT(F721,4))-65536,HEX2DEC(LEFT(F721,4)))/Codes!$N$2</f>
        <v>0</v>
      </c>
      <c r="S721" s="1">
        <f>IF(HEX2DEC(RIGHT(F721,4))&gt;=32768,HEX2DEC(RIGHT(F721,4))-65536,HEX2DEC(RIGHT(F721,4)))/Codes!$N$2</f>
        <v>0</v>
      </c>
      <c r="T721" s="18">
        <f t="shared" si="287"/>
        <v>361</v>
      </c>
      <c r="U721" s="1">
        <f t="shared" si="288"/>
        <v>100</v>
      </c>
      <c r="V721" s="1">
        <f t="shared" si="289"/>
        <v>0</v>
      </c>
      <c r="W721" s="1" t="str">
        <f t="shared" si="290"/>
        <v>101</v>
      </c>
      <c r="X721" s="1">
        <f t="shared" si="291"/>
        <v>3</v>
      </c>
      <c r="Y721" s="1">
        <f t="shared" si="292"/>
        <v>5</v>
      </c>
      <c r="Z721" s="1" t="str">
        <f>VLOOKUP(BIN2DEC(MID(HEX2BIN(MID(H721,3,2),8),2,5)),Codes!$E$1:$F$18,2)</f>
        <v>Normal</v>
      </c>
      <c r="AA721" s="6" t="str">
        <f t="shared" si="293"/>
        <v>0</v>
      </c>
      <c r="AB721" s="1">
        <f t="shared" si="294"/>
        <v>2</v>
      </c>
      <c r="AC721" s="1" t="str">
        <f>VLOOKUP(BIN2DEC(RIGHT(HEX2BIN(MID(H721,6,1),4),1)&amp;LEFT(HEX2BIN(MID(H721,7,1),4),1)),Codes!$K$1:$L$5,2)</f>
        <v>M</v>
      </c>
      <c r="AD721" s="1" t="str">
        <f>VLOOKUP(BIN2DEC(RIGHT(HEX2BIN(MID(H721,7,1),4),3)&amp;LEFT(HEX2BIN(MID(H721,8,1),4),2)),Codes!$H$2:$I$33,2)</f>
        <v>Punch</v>
      </c>
      <c r="AE721" s="1" t="str">
        <f t="shared" si="295"/>
        <v>1</v>
      </c>
      <c r="AF721" s="1" t="str">
        <f t="shared" si="296"/>
        <v>1</v>
      </c>
      <c r="AH721" s="6">
        <f t="shared" si="297"/>
        <v>33</v>
      </c>
    </row>
    <row r="722" spans="1:34">
      <c r="A722" s="1" t="s">
        <v>2970</v>
      </c>
      <c r="B722" s="1" t="s">
        <v>45</v>
      </c>
      <c r="C722" s="6" t="s">
        <v>1875</v>
      </c>
      <c r="D722" s="6" t="s">
        <v>1906</v>
      </c>
      <c r="E722" s="6" t="s">
        <v>232</v>
      </c>
      <c r="F722" s="6" t="s">
        <v>822</v>
      </c>
      <c r="G722" s="6" t="s">
        <v>557</v>
      </c>
      <c r="H722" s="6" t="s">
        <v>685</v>
      </c>
      <c r="J722" s="1" t="str">
        <f t="shared" si="281"/>
        <v>001011</v>
      </c>
      <c r="K722" s="1">
        <f t="shared" si="282"/>
        <v>0</v>
      </c>
      <c r="L722" s="6" t="str">
        <f t="shared" si="283"/>
        <v>00000</v>
      </c>
      <c r="M722" s="1">
        <f t="shared" si="284"/>
        <v>42</v>
      </c>
      <c r="N722" s="6" t="str">
        <f t="shared" si="285"/>
        <v>00</v>
      </c>
      <c r="O722" s="1">
        <f t="shared" si="286"/>
        <v>13</v>
      </c>
      <c r="P722" s="1">
        <f>IF(HEX2DEC(LEFT(E722,4))&gt;=32768,HEX2DEC(LEFT(E722,4))-65536,HEX2DEC(LEFT(E722,4)))/Codes!$N$2</f>
        <v>4.8</v>
      </c>
      <c r="Q722" s="1">
        <f>IF(HEX2DEC(RIGHT(E722,4))&gt;=32768,HEX2DEC(RIGHT(E722,4))-65536,HEX2DEC(RIGHT(E722,4)))/Codes!$N$2</f>
        <v>0</v>
      </c>
      <c r="R722" s="1">
        <f>IF(HEX2DEC(LEFT(F722,4))&gt;=32768,HEX2DEC(LEFT(F722,4))-65536,HEX2DEC(LEFT(F722,4)))/Codes!$N$2</f>
        <v>7.4</v>
      </c>
      <c r="S722" s="1">
        <f>IF(HEX2DEC(RIGHT(F722,4))&gt;=32768,HEX2DEC(RIGHT(F722,4))-65536,HEX2DEC(RIGHT(F722,4)))/Codes!$N$2</f>
        <v>0</v>
      </c>
      <c r="T722" s="18">
        <f t="shared" si="287"/>
        <v>361</v>
      </c>
      <c r="U722" s="1">
        <f t="shared" si="288"/>
        <v>100</v>
      </c>
      <c r="V722" s="1">
        <f t="shared" si="289"/>
        <v>0</v>
      </c>
      <c r="W722" s="1" t="str">
        <f t="shared" si="290"/>
        <v>101</v>
      </c>
      <c r="X722" s="1">
        <f t="shared" si="291"/>
        <v>3</v>
      </c>
      <c r="Y722" s="1">
        <f t="shared" si="292"/>
        <v>8</v>
      </c>
      <c r="Z722" s="1" t="str">
        <f>VLOOKUP(BIN2DEC(MID(HEX2BIN(MID(H722,3,2),8),2,5)),Codes!$E$1:$F$18,2)</f>
        <v>Normal</v>
      </c>
      <c r="AA722" s="6" t="str">
        <f t="shared" si="293"/>
        <v>0</v>
      </c>
      <c r="AB722" s="1">
        <f t="shared" si="294"/>
        <v>4</v>
      </c>
      <c r="AC722" s="1" t="str">
        <f>VLOOKUP(BIN2DEC(RIGHT(HEX2BIN(MID(H722,6,1),4),1)&amp;LEFT(HEX2BIN(MID(H722,7,1),4),1)),Codes!$K$1:$L$5,2)</f>
        <v>L</v>
      </c>
      <c r="AD722" s="1" t="str">
        <f>VLOOKUP(BIN2DEC(RIGHT(HEX2BIN(MID(H722,7,1),4),3)&amp;LEFT(HEX2BIN(MID(H722,8,1),4),2)),Codes!$H$2:$I$33,2)</f>
        <v>Punch</v>
      </c>
      <c r="AE722" s="1" t="str">
        <f t="shared" si="295"/>
        <v>1</v>
      </c>
      <c r="AF722" s="1" t="str">
        <f t="shared" si="296"/>
        <v>1</v>
      </c>
      <c r="AH722" s="6">
        <f t="shared" si="297"/>
        <v>65</v>
      </c>
    </row>
    <row r="723" spans="1:34">
      <c r="A723" s="1" t="s">
        <v>2971</v>
      </c>
      <c r="B723" s="1" t="s">
        <v>45</v>
      </c>
      <c r="C723" s="6" t="s">
        <v>1875</v>
      </c>
      <c r="D723" s="6" t="s">
        <v>1937</v>
      </c>
      <c r="E723" s="6" t="s">
        <v>824</v>
      </c>
      <c r="F723" s="6" t="s">
        <v>307</v>
      </c>
      <c r="G723" s="6" t="s">
        <v>557</v>
      </c>
      <c r="H723" s="6" t="s">
        <v>685</v>
      </c>
      <c r="J723" s="1" t="str">
        <f t="shared" si="281"/>
        <v>001011</v>
      </c>
      <c r="K723" s="1">
        <f t="shared" si="282"/>
        <v>1</v>
      </c>
      <c r="L723" s="6" t="str">
        <f t="shared" si="283"/>
        <v>00000</v>
      </c>
      <c r="M723" s="1">
        <f t="shared" si="284"/>
        <v>42</v>
      </c>
      <c r="N723" s="6" t="str">
        <f t="shared" si="285"/>
        <v>00</v>
      </c>
      <c r="O723" s="1">
        <f t="shared" si="286"/>
        <v>13</v>
      </c>
      <c r="P723" s="1">
        <f>IF(HEX2DEC(LEFT(E723,4))&gt;=32768,HEX2DEC(LEFT(E723,4))-65536,HEX2DEC(LEFT(E723,4)))/Codes!$N$2</f>
        <v>2</v>
      </c>
      <c r="Q723" s="1">
        <f>IF(HEX2DEC(RIGHT(E723,4))&gt;=32768,HEX2DEC(RIGHT(E723,4))-65536,HEX2DEC(RIGHT(E723,4)))/Codes!$N$2</f>
        <v>0</v>
      </c>
      <c r="R723" s="1">
        <f>IF(HEX2DEC(LEFT(F723,4))&gt;=32768,HEX2DEC(LEFT(F723,4))-65536,HEX2DEC(LEFT(F723,4)))/Codes!$N$2</f>
        <v>3.2</v>
      </c>
      <c r="S723" s="1">
        <f>IF(HEX2DEC(RIGHT(F723,4))&gt;=32768,HEX2DEC(RIGHT(F723,4))-65536,HEX2DEC(RIGHT(F723,4)))/Codes!$N$2</f>
        <v>0</v>
      </c>
      <c r="T723" s="18">
        <f t="shared" si="287"/>
        <v>361</v>
      </c>
      <c r="U723" s="1">
        <f t="shared" si="288"/>
        <v>100</v>
      </c>
      <c r="V723" s="1">
        <f t="shared" si="289"/>
        <v>0</v>
      </c>
      <c r="W723" s="1" t="str">
        <f t="shared" si="290"/>
        <v>101</v>
      </c>
      <c r="X723" s="1">
        <f t="shared" si="291"/>
        <v>3</v>
      </c>
      <c r="Y723" s="1">
        <f t="shared" si="292"/>
        <v>8</v>
      </c>
      <c r="Z723" s="1" t="str">
        <f>VLOOKUP(BIN2DEC(MID(HEX2BIN(MID(H723,3,2),8),2,5)),Codes!$E$1:$F$18,2)</f>
        <v>Normal</v>
      </c>
      <c r="AA723" s="6" t="str">
        <f t="shared" si="293"/>
        <v>0</v>
      </c>
      <c r="AB723" s="1">
        <f t="shared" si="294"/>
        <v>4</v>
      </c>
      <c r="AC723" s="1" t="str">
        <f>VLOOKUP(BIN2DEC(RIGHT(HEX2BIN(MID(H723,6,1),4),1)&amp;LEFT(HEX2BIN(MID(H723,7,1),4),1)),Codes!$K$1:$L$5,2)</f>
        <v>L</v>
      </c>
      <c r="AD723" s="1" t="str">
        <f>VLOOKUP(BIN2DEC(RIGHT(HEX2BIN(MID(H723,7,1),4),3)&amp;LEFT(HEX2BIN(MID(H723,8,1),4),2)),Codes!$H$2:$I$33,2)</f>
        <v>Punch</v>
      </c>
      <c r="AE723" s="1" t="str">
        <f t="shared" si="295"/>
        <v>1</v>
      </c>
      <c r="AF723" s="1" t="str">
        <f t="shared" si="296"/>
        <v>1</v>
      </c>
      <c r="AH723" s="6">
        <f t="shared" si="297"/>
        <v>65</v>
      </c>
    </row>
    <row r="724" spans="1:34">
      <c r="A724" s="1" t="s">
        <v>2972</v>
      </c>
      <c r="B724" s="1" t="s">
        <v>45</v>
      </c>
      <c r="C724" s="6" t="s">
        <v>1875</v>
      </c>
      <c r="D724" s="6" t="s">
        <v>1939</v>
      </c>
      <c r="E724" s="6" t="s">
        <v>824</v>
      </c>
      <c r="F724" s="6" t="s">
        <v>91</v>
      </c>
      <c r="G724" s="6" t="s">
        <v>557</v>
      </c>
      <c r="H724" s="6" t="s">
        <v>685</v>
      </c>
      <c r="J724" s="1" t="str">
        <f t="shared" si="281"/>
        <v>001011</v>
      </c>
      <c r="K724" s="1">
        <f t="shared" si="282"/>
        <v>2</v>
      </c>
      <c r="L724" s="6" t="str">
        <f t="shared" si="283"/>
        <v>00000</v>
      </c>
      <c r="M724" s="1">
        <f t="shared" si="284"/>
        <v>42</v>
      </c>
      <c r="N724" s="6" t="str">
        <f t="shared" si="285"/>
        <v>00</v>
      </c>
      <c r="O724" s="1">
        <f t="shared" si="286"/>
        <v>13</v>
      </c>
      <c r="P724" s="1">
        <f>IF(HEX2DEC(LEFT(E724,4))&gt;=32768,HEX2DEC(LEFT(E724,4))-65536,HEX2DEC(LEFT(E724,4)))/Codes!$N$2</f>
        <v>2</v>
      </c>
      <c r="Q724" s="1">
        <f>IF(HEX2DEC(RIGHT(E724,4))&gt;=32768,HEX2DEC(RIGHT(E724,4))-65536,HEX2DEC(RIGHT(E724,4)))/Codes!$N$2</f>
        <v>0</v>
      </c>
      <c r="R724" s="1">
        <f>IF(HEX2DEC(LEFT(F724,4))&gt;=32768,HEX2DEC(LEFT(F724,4))-65536,HEX2DEC(LEFT(F724,4)))/Codes!$N$2</f>
        <v>0</v>
      </c>
      <c r="S724" s="1">
        <f>IF(HEX2DEC(RIGHT(F724,4))&gt;=32768,HEX2DEC(RIGHT(F724,4))-65536,HEX2DEC(RIGHT(F724,4)))/Codes!$N$2</f>
        <v>0</v>
      </c>
      <c r="T724" s="18">
        <f t="shared" si="287"/>
        <v>361</v>
      </c>
      <c r="U724" s="1">
        <f t="shared" si="288"/>
        <v>100</v>
      </c>
      <c r="V724" s="1">
        <f t="shared" si="289"/>
        <v>0</v>
      </c>
      <c r="W724" s="1" t="str">
        <f t="shared" si="290"/>
        <v>101</v>
      </c>
      <c r="X724" s="1">
        <f t="shared" si="291"/>
        <v>3</v>
      </c>
      <c r="Y724" s="1">
        <f t="shared" si="292"/>
        <v>8</v>
      </c>
      <c r="Z724" s="1" t="str">
        <f>VLOOKUP(BIN2DEC(MID(HEX2BIN(MID(H724,3,2),8),2,5)),Codes!$E$1:$F$18,2)</f>
        <v>Normal</v>
      </c>
      <c r="AA724" s="6" t="str">
        <f t="shared" si="293"/>
        <v>0</v>
      </c>
      <c r="AB724" s="1">
        <f t="shared" si="294"/>
        <v>4</v>
      </c>
      <c r="AC724" s="1" t="str">
        <f>VLOOKUP(BIN2DEC(RIGHT(HEX2BIN(MID(H724,6,1),4),1)&amp;LEFT(HEX2BIN(MID(H724,7,1),4),1)),Codes!$K$1:$L$5,2)</f>
        <v>L</v>
      </c>
      <c r="AD724" s="1" t="str">
        <f>VLOOKUP(BIN2DEC(RIGHT(HEX2BIN(MID(H724,7,1),4),3)&amp;LEFT(HEX2BIN(MID(H724,8,1),4),2)),Codes!$H$2:$I$33,2)</f>
        <v>Punch</v>
      </c>
      <c r="AE724" s="1" t="str">
        <f t="shared" si="295"/>
        <v>1</v>
      </c>
      <c r="AF724" s="1" t="str">
        <f t="shared" si="296"/>
        <v>1</v>
      </c>
      <c r="AH724" s="6">
        <f t="shared" si="297"/>
        <v>65</v>
      </c>
    </row>
    <row r="725" spans="1:34">
      <c r="A725" s="1" t="s">
        <v>2973</v>
      </c>
      <c r="B725" s="1" t="s">
        <v>45</v>
      </c>
      <c r="C725" s="6" t="s">
        <v>1876</v>
      </c>
      <c r="D725" s="6" t="s">
        <v>1941</v>
      </c>
      <c r="E725" s="6" t="s">
        <v>232</v>
      </c>
      <c r="F725" s="6" t="s">
        <v>822</v>
      </c>
      <c r="G725" s="6" t="s">
        <v>557</v>
      </c>
      <c r="H725" s="6" t="s">
        <v>830</v>
      </c>
      <c r="J725" s="1" t="str">
        <f t="shared" si="281"/>
        <v>001011</v>
      </c>
      <c r="K725" s="1">
        <f t="shared" si="282"/>
        <v>0</v>
      </c>
      <c r="L725" s="6" t="str">
        <f t="shared" si="283"/>
        <v>00000</v>
      </c>
      <c r="M725" s="1">
        <f t="shared" si="284"/>
        <v>42</v>
      </c>
      <c r="N725" s="6" t="str">
        <f t="shared" si="285"/>
        <v>00</v>
      </c>
      <c r="O725" s="1">
        <f t="shared" si="286"/>
        <v>18</v>
      </c>
      <c r="P725" s="1">
        <f>IF(HEX2DEC(LEFT(E725,4))&gt;=32768,HEX2DEC(LEFT(E725,4))-65536,HEX2DEC(LEFT(E725,4)))/Codes!$N$2</f>
        <v>4.8</v>
      </c>
      <c r="Q725" s="1">
        <f>IF(HEX2DEC(RIGHT(E725,4))&gt;=32768,HEX2DEC(RIGHT(E725,4))-65536,HEX2DEC(RIGHT(E725,4)))/Codes!$N$2</f>
        <v>0</v>
      </c>
      <c r="R725" s="1">
        <f>IF(HEX2DEC(LEFT(F725,4))&gt;=32768,HEX2DEC(LEFT(F725,4))-65536,HEX2DEC(LEFT(F725,4)))/Codes!$N$2</f>
        <v>7.4</v>
      </c>
      <c r="S725" s="1">
        <f>IF(HEX2DEC(RIGHT(F725,4))&gt;=32768,HEX2DEC(RIGHT(F725,4))-65536,HEX2DEC(RIGHT(F725,4)))/Codes!$N$2</f>
        <v>0</v>
      </c>
      <c r="T725" s="18">
        <f t="shared" si="287"/>
        <v>361</v>
      </c>
      <c r="U725" s="1">
        <f t="shared" si="288"/>
        <v>100</v>
      </c>
      <c r="V725" s="1">
        <f t="shared" si="289"/>
        <v>0</v>
      </c>
      <c r="W725" s="1" t="str">
        <f t="shared" si="290"/>
        <v>101</v>
      </c>
      <c r="X725" s="1">
        <f t="shared" si="291"/>
        <v>3</v>
      </c>
      <c r="Y725" s="1">
        <f t="shared" si="292"/>
        <v>12</v>
      </c>
      <c r="Z725" s="1" t="str">
        <f>VLOOKUP(BIN2DEC(MID(HEX2BIN(MID(H725,3,2),8),2,5)),Codes!$E$1:$F$18,2)</f>
        <v>Normal</v>
      </c>
      <c r="AA725" s="6" t="str">
        <f t="shared" si="293"/>
        <v>0</v>
      </c>
      <c r="AB725" s="1">
        <f t="shared" si="294"/>
        <v>6</v>
      </c>
      <c r="AC725" s="1" t="str">
        <f>VLOOKUP(BIN2DEC(RIGHT(HEX2BIN(MID(H725,6,1),4),1)&amp;LEFT(HEX2BIN(MID(H725,7,1),4),1)),Codes!$K$1:$L$5,2)</f>
        <v>L</v>
      </c>
      <c r="AD725" s="1" t="str">
        <f>VLOOKUP(BIN2DEC(RIGHT(HEX2BIN(MID(H725,7,1),4),3)&amp;LEFT(HEX2BIN(MID(H725,8,1),4),2)),Codes!$H$2:$I$33,2)</f>
        <v>Punch</v>
      </c>
      <c r="AE725" s="1" t="str">
        <f t="shared" si="295"/>
        <v>1</v>
      </c>
      <c r="AF725" s="1" t="str">
        <f t="shared" si="296"/>
        <v>1</v>
      </c>
      <c r="AH725" s="6">
        <f t="shared" si="297"/>
        <v>65</v>
      </c>
    </row>
    <row r="726" spans="1:34">
      <c r="A726" s="1" t="s">
        <v>2974</v>
      </c>
      <c r="B726" s="1" t="s">
        <v>45</v>
      </c>
      <c r="C726" s="6" t="s">
        <v>1876</v>
      </c>
      <c r="D726" s="6" t="s">
        <v>1943</v>
      </c>
      <c r="E726" s="6" t="s">
        <v>824</v>
      </c>
      <c r="F726" s="6" t="s">
        <v>307</v>
      </c>
      <c r="G726" s="6" t="s">
        <v>557</v>
      </c>
      <c r="H726" s="6" t="s">
        <v>830</v>
      </c>
      <c r="J726" s="1" t="str">
        <f t="shared" si="281"/>
        <v>001011</v>
      </c>
      <c r="K726" s="1">
        <f t="shared" si="282"/>
        <v>1</v>
      </c>
      <c r="L726" s="6" t="str">
        <f t="shared" si="283"/>
        <v>00000</v>
      </c>
      <c r="M726" s="1">
        <f t="shared" si="284"/>
        <v>42</v>
      </c>
      <c r="N726" s="6" t="str">
        <f t="shared" si="285"/>
        <v>00</v>
      </c>
      <c r="O726" s="1">
        <f t="shared" si="286"/>
        <v>18</v>
      </c>
      <c r="P726" s="1">
        <f>IF(HEX2DEC(LEFT(E726,4))&gt;=32768,HEX2DEC(LEFT(E726,4))-65536,HEX2DEC(LEFT(E726,4)))/Codes!$N$2</f>
        <v>2</v>
      </c>
      <c r="Q726" s="1">
        <f>IF(HEX2DEC(RIGHT(E726,4))&gt;=32768,HEX2DEC(RIGHT(E726,4))-65536,HEX2DEC(RIGHT(E726,4)))/Codes!$N$2</f>
        <v>0</v>
      </c>
      <c r="R726" s="1">
        <f>IF(HEX2DEC(LEFT(F726,4))&gt;=32768,HEX2DEC(LEFT(F726,4))-65536,HEX2DEC(LEFT(F726,4)))/Codes!$N$2</f>
        <v>3.2</v>
      </c>
      <c r="S726" s="1">
        <f>IF(HEX2DEC(RIGHT(F726,4))&gt;=32768,HEX2DEC(RIGHT(F726,4))-65536,HEX2DEC(RIGHT(F726,4)))/Codes!$N$2</f>
        <v>0</v>
      </c>
      <c r="T726" s="18">
        <f t="shared" si="287"/>
        <v>361</v>
      </c>
      <c r="U726" s="1">
        <f t="shared" si="288"/>
        <v>100</v>
      </c>
      <c r="V726" s="1">
        <f t="shared" si="289"/>
        <v>0</v>
      </c>
      <c r="W726" s="1" t="str">
        <f t="shared" si="290"/>
        <v>101</v>
      </c>
      <c r="X726" s="1">
        <f t="shared" si="291"/>
        <v>3</v>
      </c>
      <c r="Y726" s="1">
        <f t="shared" si="292"/>
        <v>12</v>
      </c>
      <c r="Z726" s="1" t="str">
        <f>VLOOKUP(BIN2DEC(MID(HEX2BIN(MID(H726,3,2),8),2,5)),Codes!$E$1:$F$18,2)</f>
        <v>Normal</v>
      </c>
      <c r="AA726" s="6" t="str">
        <f t="shared" si="293"/>
        <v>0</v>
      </c>
      <c r="AB726" s="1">
        <f t="shared" si="294"/>
        <v>6</v>
      </c>
      <c r="AC726" s="1" t="str">
        <f>VLOOKUP(BIN2DEC(RIGHT(HEX2BIN(MID(H726,6,1),4),1)&amp;LEFT(HEX2BIN(MID(H726,7,1),4),1)),Codes!$K$1:$L$5,2)</f>
        <v>L</v>
      </c>
      <c r="AD726" s="1" t="str">
        <f>VLOOKUP(BIN2DEC(RIGHT(HEX2BIN(MID(H726,7,1),4),3)&amp;LEFT(HEX2BIN(MID(H726,8,1),4),2)),Codes!$H$2:$I$33,2)</f>
        <v>Punch</v>
      </c>
      <c r="AE726" s="1" t="str">
        <f t="shared" si="295"/>
        <v>1</v>
      </c>
      <c r="AF726" s="1" t="str">
        <f t="shared" si="296"/>
        <v>1</v>
      </c>
      <c r="AH726" s="6">
        <f t="shared" si="297"/>
        <v>65</v>
      </c>
    </row>
    <row r="727" spans="1:34">
      <c r="A727" s="1" t="s">
        <v>2975</v>
      </c>
      <c r="B727" s="1" t="s">
        <v>45</v>
      </c>
      <c r="C727" s="6" t="s">
        <v>1876</v>
      </c>
      <c r="D727" s="6" t="s">
        <v>1945</v>
      </c>
      <c r="E727" s="6" t="s">
        <v>824</v>
      </c>
      <c r="F727" s="6" t="s">
        <v>91</v>
      </c>
      <c r="G727" s="6" t="s">
        <v>557</v>
      </c>
      <c r="H727" s="6" t="s">
        <v>830</v>
      </c>
      <c r="J727" s="1" t="str">
        <f t="shared" si="281"/>
        <v>001011</v>
      </c>
      <c r="K727" s="1">
        <f t="shared" si="282"/>
        <v>2</v>
      </c>
      <c r="L727" s="6" t="str">
        <f t="shared" si="283"/>
        <v>00000</v>
      </c>
      <c r="M727" s="1">
        <f t="shared" si="284"/>
        <v>42</v>
      </c>
      <c r="N727" s="6" t="str">
        <f t="shared" si="285"/>
        <v>00</v>
      </c>
      <c r="O727" s="1">
        <f t="shared" si="286"/>
        <v>18</v>
      </c>
      <c r="P727" s="1">
        <f>IF(HEX2DEC(LEFT(E727,4))&gt;=32768,HEX2DEC(LEFT(E727,4))-65536,HEX2DEC(LEFT(E727,4)))/Codes!$N$2</f>
        <v>2</v>
      </c>
      <c r="Q727" s="1">
        <f>IF(HEX2DEC(RIGHT(E727,4))&gt;=32768,HEX2DEC(RIGHT(E727,4))-65536,HEX2DEC(RIGHT(E727,4)))/Codes!$N$2</f>
        <v>0</v>
      </c>
      <c r="R727" s="1">
        <f>IF(HEX2DEC(LEFT(F727,4))&gt;=32768,HEX2DEC(LEFT(F727,4))-65536,HEX2DEC(LEFT(F727,4)))/Codes!$N$2</f>
        <v>0</v>
      </c>
      <c r="S727" s="1">
        <f>IF(HEX2DEC(RIGHT(F727,4))&gt;=32768,HEX2DEC(RIGHT(F727,4))-65536,HEX2DEC(RIGHT(F727,4)))/Codes!$N$2</f>
        <v>0</v>
      </c>
      <c r="T727" s="18">
        <f t="shared" si="287"/>
        <v>361</v>
      </c>
      <c r="U727" s="1">
        <f t="shared" si="288"/>
        <v>100</v>
      </c>
      <c r="V727" s="1">
        <f t="shared" si="289"/>
        <v>0</v>
      </c>
      <c r="W727" s="1" t="str">
        <f t="shared" si="290"/>
        <v>101</v>
      </c>
      <c r="X727" s="1">
        <f t="shared" si="291"/>
        <v>3</v>
      </c>
      <c r="Y727" s="1">
        <f t="shared" si="292"/>
        <v>12</v>
      </c>
      <c r="Z727" s="1" t="str">
        <f>VLOOKUP(BIN2DEC(MID(HEX2BIN(MID(H727,3,2),8),2,5)),Codes!$E$1:$F$18,2)</f>
        <v>Normal</v>
      </c>
      <c r="AA727" s="6" t="str">
        <f t="shared" si="293"/>
        <v>0</v>
      </c>
      <c r="AB727" s="1">
        <f t="shared" si="294"/>
        <v>6</v>
      </c>
      <c r="AC727" s="1" t="str">
        <f>VLOOKUP(BIN2DEC(RIGHT(HEX2BIN(MID(H727,6,1),4),1)&amp;LEFT(HEX2BIN(MID(H727,7,1),4),1)),Codes!$K$1:$L$5,2)</f>
        <v>L</v>
      </c>
      <c r="AD727" s="1" t="str">
        <f>VLOOKUP(BIN2DEC(RIGHT(HEX2BIN(MID(H727,7,1),4),3)&amp;LEFT(HEX2BIN(MID(H727,8,1),4),2)),Codes!$H$2:$I$33,2)</f>
        <v>Punch</v>
      </c>
      <c r="AE727" s="1" t="str">
        <f t="shared" si="295"/>
        <v>1</v>
      </c>
      <c r="AF727" s="1" t="str">
        <f t="shared" si="296"/>
        <v>1</v>
      </c>
      <c r="AH727" s="6">
        <f t="shared" si="297"/>
        <v>65</v>
      </c>
    </row>
    <row r="728" spans="1:34">
      <c r="A728" s="1" t="s">
        <v>2976</v>
      </c>
      <c r="B728" s="1" t="s">
        <v>45</v>
      </c>
      <c r="C728" s="6" t="s">
        <v>1877</v>
      </c>
      <c r="D728" s="6" t="s">
        <v>1925</v>
      </c>
      <c r="E728" s="6" t="s">
        <v>232</v>
      </c>
      <c r="F728" s="6" t="s">
        <v>822</v>
      </c>
      <c r="G728" s="6" t="s">
        <v>743</v>
      </c>
      <c r="H728" s="6" t="s">
        <v>834</v>
      </c>
      <c r="J728" s="1" t="str">
        <f t="shared" si="281"/>
        <v>001011</v>
      </c>
      <c r="K728" s="1">
        <f t="shared" si="282"/>
        <v>0</v>
      </c>
      <c r="L728" s="6" t="str">
        <f t="shared" si="283"/>
        <v>00000</v>
      </c>
      <c r="M728" s="1">
        <f t="shared" si="284"/>
        <v>42</v>
      </c>
      <c r="N728" s="6" t="str">
        <f t="shared" si="285"/>
        <v>00</v>
      </c>
      <c r="O728" s="1">
        <f t="shared" si="286"/>
        <v>16</v>
      </c>
      <c r="P728" s="1">
        <f>IF(HEX2DEC(LEFT(E728,4))&gt;=32768,HEX2DEC(LEFT(E728,4))-65536,HEX2DEC(LEFT(E728,4)))/Codes!$N$2</f>
        <v>4.8</v>
      </c>
      <c r="Q728" s="1">
        <f>IF(HEX2DEC(RIGHT(E728,4))&gt;=32768,HEX2DEC(RIGHT(E728,4))-65536,HEX2DEC(RIGHT(E728,4)))/Codes!$N$2</f>
        <v>0</v>
      </c>
      <c r="R728" s="1">
        <f>IF(HEX2DEC(LEFT(F728,4))&gt;=32768,HEX2DEC(LEFT(F728,4))-65536,HEX2DEC(LEFT(F728,4)))/Codes!$N$2</f>
        <v>7.4</v>
      </c>
      <c r="S728" s="1">
        <f>IF(HEX2DEC(RIGHT(F728,4))&gt;=32768,HEX2DEC(RIGHT(F728,4))-65536,HEX2DEC(RIGHT(F728,4)))/Codes!$N$2</f>
        <v>0</v>
      </c>
      <c r="T728" s="18">
        <f t="shared" si="287"/>
        <v>361</v>
      </c>
      <c r="U728" s="1">
        <f t="shared" si="288"/>
        <v>70</v>
      </c>
      <c r="V728" s="1">
        <f t="shared" si="289"/>
        <v>0</v>
      </c>
      <c r="W728" s="1" t="str">
        <f t="shared" si="290"/>
        <v>101</v>
      </c>
      <c r="X728" s="1">
        <f t="shared" si="291"/>
        <v>3</v>
      </c>
      <c r="Y728" s="1">
        <f t="shared" si="292"/>
        <v>35</v>
      </c>
      <c r="Z728" s="1" t="str">
        <f>VLOOKUP(BIN2DEC(MID(HEX2BIN(MID(H728,3,2),8),2,5)),Codes!$E$1:$F$18,2)</f>
        <v>Normal</v>
      </c>
      <c r="AA728" s="6" t="str">
        <f t="shared" si="293"/>
        <v>0</v>
      </c>
      <c r="AB728" s="1">
        <f t="shared" si="294"/>
        <v>0</v>
      </c>
      <c r="AC728" s="1" t="str">
        <f>VLOOKUP(BIN2DEC(RIGHT(HEX2BIN(MID(H728,6,1),4),1)&amp;LEFT(HEX2BIN(MID(H728,7,1),4),1)),Codes!$K$1:$L$5,2)</f>
        <v>L</v>
      </c>
      <c r="AD728" s="1" t="str">
        <f>VLOOKUP(BIN2DEC(RIGHT(HEX2BIN(MID(H728,7,1),4),3)&amp;LEFT(HEX2BIN(MID(H728,8,1),4),2)),Codes!$H$2:$I$33,2)</f>
        <v>Punch</v>
      </c>
      <c r="AE728" s="1" t="str">
        <f t="shared" si="295"/>
        <v>1</v>
      </c>
      <c r="AF728" s="1" t="str">
        <f t="shared" si="296"/>
        <v>1</v>
      </c>
      <c r="AH728" s="6">
        <f t="shared" si="297"/>
        <v>65</v>
      </c>
    </row>
    <row r="729" spans="1:34">
      <c r="A729" s="1" t="s">
        <v>2977</v>
      </c>
      <c r="B729" s="1" t="s">
        <v>45</v>
      </c>
      <c r="C729" s="6" t="s">
        <v>1877</v>
      </c>
      <c r="D729" s="6" t="s">
        <v>1927</v>
      </c>
      <c r="E729" s="6" t="s">
        <v>824</v>
      </c>
      <c r="F729" s="6" t="s">
        <v>307</v>
      </c>
      <c r="G729" s="6" t="s">
        <v>743</v>
      </c>
      <c r="H729" s="6" t="s">
        <v>834</v>
      </c>
      <c r="J729" s="1" t="str">
        <f t="shared" si="281"/>
        <v>001011</v>
      </c>
      <c r="K729" s="1">
        <f t="shared" si="282"/>
        <v>1</v>
      </c>
      <c r="L729" s="6" t="str">
        <f t="shared" si="283"/>
        <v>00000</v>
      </c>
      <c r="M729" s="1">
        <f t="shared" si="284"/>
        <v>42</v>
      </c>
      <c r="N729" s="6" t="str">
        <f t="shared" si="285"/>
        <v>00</v>
      </c>
      <c r="O729" s="1">
        <f t="shared" si="286"/>
        <v>14</v>
      </c>
      <c r="P729" s="1">
        <f>IF(HEX2DEC(LEFT(E729,4))&gt;=32768,HEX2DEC(LEFT(E729,4))-65536,HEX2DEC(LEFT(E729,4)))/Codes!$N$2</f>
        <v>2</v>
      </c>
      <c r="Q729" s="1">
        <f>IF(HEX2DEC(RIGHT(E729,4))&gt;=32768,HEX2DEC(RIGHT(E729,4))-65536,HEX2DEC(RIGHT(E729,4)))/Codes!$N$2</f>
        <v>0</v>
      </c>
      <c r="R729" s="1">
        <f>IF(HEX2DEC(LEFT(F729,4))&gt;=32768,HEX2DEC(LEFT(F729,4))-65536,HEX2DEC(LEFT(F729,4)))/Codes!$N$2</f>
        <v>3.2</v>
      </c>
      <c r="S729" s="1">
        <f>IF(HEX2DEC(RIGHT(F729,4))&gt;=32768,HEX2DEC(RIGHT(F729,4))-65536,HEX2DEC(RIGHT(F729,4)))/Codes!$N$2</f>
        <v>0</v>
      </c>
      <c r="T729" s="18">
        <f t="shared" si="287"/>
        <v>361</v>
      </c>
      <c r="U729" s="1">
        <f t="shared" si="288"/>
        <v>70</v>
      </c>
      <c r="V729" s="1">
        <f t="shared" si="289"/>
        <v>0</v>
      </c>
      <c r="W729" s="1" t="str">
        <f t="shared" si="290"/>
        <v>101</v>
      </c>
      <c r="X729" s="1">
        <f t="shared" si="291"/>
        <v>3</v>
      </c>
      <c r="Y729" s="1">
        <f t="shared" si="292"/>
        <v>35</v>
      </c>
      <c r="Z729" s="1" t="str">
        <f>VLOOKUP(BIN2DEC(MID(HEX2BIN(MID(H729,3,2),8),2,5)),Codes!$E$1:$F$18,2)</f>
        <v>Normal</v>
      </c>
      <c r="AA729" s="6" t="str">
        <f t="shared" si="293"/>
        <v>0</v>
      </c>
      <c r="AB729" s="1">
        <f t="shared" si="294"/>
        <v>0</v>
      </c>
      <c r="AC729" s="1" t="str">
        <f>VLOOKUP(BIN2DEC(RIGHT(HEX2BIN(MID(H729,6,1),4),1)&amp;LEFT(HEX2BIN(MID(H729,7,1),4),1)),Codes!$K$1:$L$5,2)</f>
        <v>L</v>
      </c>
      <c r="AD729" s="1" t="str">
        <f>VLOOKUP(BIN2DEC(RIGHT(HEX2BIN(MID(H729,7,1),4),3)&amp;LEFT(HEX2BIN(MID(H729,8,1),4),2)),Codes!$H$2:$I$33,2)</f>
        <v>Punch</v>
      </c>
      <c r="AE729" s="1" t="str">
        <f t="shared" si="295"/>
        <v>1</v>
      </c>
      <c r="AF729" s="1" t="str">
        <f t="shared" si="296"/>
        <v>1</v>
      </c>
      <c r="AH729" s="6">
        <f t="shared" si="297"/>
        <v>65</v>
      </c>
    </row>
    <row r="730" spans="1:34">
      <c r="A730" s="1" t="s">
        <v>2978</v>
      </c>
      <c r="B730" s="1" t="s">
        <v>45</v>
      </c>
      <c r="C730" s="6" t="s">
        <v>1877</v>
      </c>
      <c r="D730" s="6" t="s">
        <v>1917</v>
      </c>
      <c r="E730" s="6" t="s">
        <v>824</v>
      </c>
      <c r="F730" s="6" t="s">
        <v>91</v>
      </c>
      <c r="G730" s="6" t="s">
        <v>743</v>
      </c>
      <c r="H730" s="6" t="s">
        <v>834</v>
      </c>
      <c r="J730" s="1" t="str">
        <f t="shared" si="281"/>
        <v>001011</v>
      </c>
      <c r="K730" s="1">
        <f t="shared" si="282"/>
        <v>2</v>
      </c>
      <c r="L730" s="6" t="str">
        <f t="shared" si="283"/>
        <v>00000</v>
      </c>
      <c r="M730" s="1">
        <f t="shared" si="284"/>
        <v>42</v>
      </c>
      <c r="N730" s="6" t="str">
        <f t="shared" si="285"/>
        <v>00</v>
      </c>
      <c r="O730" s="1">
        <f t="shared" si="286"/>
        <v>12</v>
      </c>
      <c r="P730" s="1">
        <f>IF(HEX2DEC(LEFT(E730,4))&gt;=32768,HEX2DEC(LEFT(E730,4))-65536,HEX2DEC(LEFT(E730,4)))/Codes!$N$2</f>
        <v>2</v>
      </c>
      <c r="Q730" s="1">
        <f>IF(HEX2DEC(RIGHT(E730,4))&gt;=32768,HEX2DEC(RIGHT(E730,4))-65536,HEX2DEC(RIGHT(E730,4)))/Codes!$N$2</f>
        <v>0</v>
      </c>
      <c r="R730" s="1">
        <f>IF(HEX2DEC(LEFT(F730,4))&gt;=32768,HEX2DEC(LEFT(F730,4))-65536,HEX2DEC(LEFT(F730,4)))/Codes!$N$2</f>
        <v>0</v>
      </c>
      <c r="S730" s="1">
        <f>IF(HEX2DEC(RIGHT(F730,4))&gt;=32768,HEX2DEC(RIGHT(F730,4))-65536,HEX2DEC(RIGHT(F730,4)))/Codes!$N$2</f>
        <v>0</v>
      </c>
      <c r="T730" s="18">
        <f t="shared" si="287"/>
        <v>361</v>
      </c>
      <c r="U730" s="1">
        <f t="shared" si="288"/>
        <v>70</v>
      </c>
      <c r="V730" s="1">
        <f t="shared" si="289"/>
        <v>0</v>
      </c>
      <c r="W730" s="1" t="str">
        <f t="shared" si="290"/>
        <v>101</v>
      </c>
      <c r="X730" s="1">
        <f t="shared" si="291"/>
        <v>3</v>
      </c>
      <c r="Y730" s="1">
        <f t="shared" si="292"/>
        <v>35</v>
      </c>
      <c r="Z730" s="1" t="str">
        <f>VLOOKUP(BIN2DEC(MID(HEX2BIN(MID(H730,3,2),8),2,5)),Codes!$E$1:$F$18,2)</f>
        <v>Normal</v>
      </c>
      <c r="AA730" s="6" t="str">
        <f t="shared" si="293"/>
        <v>0</v>
      </c>
      <c r="AB730" s="1">
        <f t="shared" si="294"/>
        <v>0</v>
      </c>
      <c r="AC730" s="1" t="str">
        <f>VLOOKUP(BIN2DEC(RIGHT(HEX2BIN(MID(H730,6,1),4),1)&amp;LEFT(HEX2BIN(MID(H730,7,1),4),1)),Codes!$K$1:$L$5,2)</f>
        <v>L</v>
      </c>
      <c r="AD730" s="1" t="str">
        <f>VLOOKUP(BIN2DEC(RIGHT(HEX2BIN(MID(H730,7,1),4),3)&amp;LEFT(HEX2BIN(MID(H730,8,1),4),2)),Codes!$H$2:$I$33,2)</f>
        <v>Punch</v>
      </c>
      <c r="AE730" s="1" t="str">
        <f t="shared" si="295"/>
        <v>1</v>
      </c>
      <c r="AF730" s="1" t="str">
        <f t="shared" si="296"/>
        <v>1</v>
      </c>
      <c r="AH730" s="6">
        <f t="shared" si="297"/>
        <v>65</v>
      </c>
    </row>
    <row r="731" spans="1:34">
      <c r="A731" s="1" t="s">
        <v>2979</v>
      </c>
      <c r="B731" s="1" t="s">
        <v>45</v>
      </c>
      <c r="C731" s="6" t="s">
        <v>693</v>
      </c>
      <c r="D731" s="6" t="s">
        <v>1950</v>
      </c>
      <c r="E731" s="6" t="s">
        <v>307</v>
      </c>
      <c r="F731" s="6" t="s">
        <v>232</v>
      </c>
      <c r="G731" s="6" t="s">
        <v>691</v>
      </c>
      <c r="H731" s="6" t="s">
        <v>692</v>
      </c>
      <c r="J731" s="1" t="str">
        <f t="shared" si="281"/>
        <v>001011</v>
      </c>
      <c r="K731" s="1">
        <f t="shared" si="282"/>
        <v>0</v>
      </c>
      <c r="L731" s="6" t="str">
        <f t="shared" si="283"/>
        <v>00000</v>
      </c>
      <c r="M731" s="1">
        <f t="shared" si="284"/>
        <v>42</v>
      </c>
      <c r="N731" s="6" t="str">
        <f t="shared" si="285"/>
        <v>00</v>
      </c>
      <c r="O731" s="1">
        <f t="shared" si="286"/>
        <v>4</v>
      </c>
      <c r="P731" s="1">
        <f>IF(HEX2DEC(LEFT(E731,4))&gt;=32768,HEX2DEC(LEFT(E731,4))-65536,HEX2DEC(LEFT(E731,4)))/Codes!$N$2</f>
        <v>3.2</v>
      </c>
      <c r="Q731" s="1">
        <f>IF(HEX2DEC(RIGHT(E731,4))&gt;=32768,HEX2DEC(RIGHT(E731,4))-65536,HEX2DEC(RIGHT(E731,4)))/Codes!$N$2</f>
        <v>0</v>
      </c>
      <c r="R731" s="1">
        <f>IF(HEX2DEC(LEFT(F731,4))&gt;=32768,HEX2DEC(LEFT(F731,4))-65536,HEX2DEC(LEFT(F731,4)))/Codes!$N$2</f>
        <v>4.8</v>
      </c>
      <c r="S731" s="1">
        <f>IF(HEX2DEC(RIGHT(F731,4))&gt;=32768,HEX2DEC(RIGHT(F731,4))-65536,HEX2DEC(RIGHT(F731,4)))/Codes!$N$2</f>
        <v>0</v>
      </c>
      <c r="T731" s="18">
        <f t="shared" si="287"/>
        <v>361</v>
      </c>
      <c r="U731" s="1">
        <f t="shared" si="288"/>
        <v>150</v>
      </c>
      <c r="V731" s="1">
        <f t="shared" si="289"/>
        <v>0</v>
      </c>
      <c r="W731" s="1" t="str">
        <f t="shared" si="290"/>
        <v>101</v>
      </c>
      <c r="X731" s="1">
        <f t="shared" si="291"/>
        <v>3</v>
      </c>
      <c r="Y731" s="1">
        <f t="shared" si="292"/>
        <v>5</v>
      </c>
      <c r="Z731" s="1" t="str">
        <f>VLOOKUP(BIN2DEC(MID(HEX2BIN(MID(H731,3,2),8),2,5)),Codes!$E$1:$F$18,2)</f>
        <v>Flower</v>
      </c>
      <c r="AA731" s="6" t="str">
        <f t="shared" si="293"/>
        <v>0</v>
      </c>
      <c r="AB731" s="1">
        <f t="shared" si="294"/>
        <v>2</v>
      </c>
      <c r="AC731" s="1" t="str">
        <f>VLOOKUP(BIN2DEC(RIGHT(HEX2BIN(MID(H731,6,1),4),1)&amp;LEFT(HEX2BIN(MID(H731,7,1),4),1)),Codes!$K$1:$L$5,2)</f>
        <v>M</v>
      </c>
      <c r="AD731" s="1" t="str">
        <f>VLOOKUP(BIN2DEC(RIGHT(HEX2BIN(MID(H731,7,1),4),3)&amp;LEFT(HEX2BIN(MID(H731,8,1),4),2)),Codes!$H$2:$I$33,2)</f>
        <v>Punch</v>
      </c>
      <c r="AE731" s="1" t="str">
        <f t="shared" si="295"/>
        <v>1</v>
      </c>
      <c r="AF731" s="1" t="str">
        <f t="shared" si="296"/>
        <v>1</v>
      </c>
      <c r="AH731" s="6">
        <f t="shared" si="297"/>
        <v>33</v>
      </c>
    </row>
    <row r="732" spans="1:34">
      <c r="A732" s="1" t="s">
        <v>2980</v>
      </c>
      <c r="B732" s="1" t="s">
        <v>45</v>
      </c>
      <c r="C732" s="6" t="s">
        <v>693</v>
      </c>
      <c r="D732" s="6" t="s">
        <v>1983</v>
      </c>
      <c r="E732" s="6" t="s">
        <v>824</v>
      </c>
      <c r="F732" s="6" t="s">
        <v>212</v>
      </c>
      <c r="G732" s="6" t="s">
        <v>691</v>
      </c>
      <c r="H732" s="6" t="s">
        <v>692</v>
      </c>
      <c r="J732" s="1" t="str">
        <f t="shared" si="281"/>
        <v>001011</v>
      </c>
      <c r="K732" s="1">
        <f t="shared" si="282"/>
        <v>1</v>
      </c>
      <c r="L732" s="6" t="str">
        <f t="shared" si="283"/>
        <v>00000</v>
      </c>
      <c r="M732" s="1">
        <f t="shared" si="284"/>
        <v>42</v>
      </c>
      <c r="N732" s="6" t="str">
        <f t="shared" si="285"/>
        <v>00</v>
      </c>
      <c r="O732" s="1">
        <f t="shared" si="286"/>
        <v>4</v>
      </c>
      <c r="P732" s="1">
        <f>IF(HEX2DEC(LEFT(E732,4))&gt;=32768,HEX2DEC(LEFT(E732,4))-65536,HEX2DEC(LEFT(E732,4)))/Codes!$N$2</f>
        <v>2</v>
      </c>
      <c r="Q732" s="1">
        <f>IF(HEX2DEC(RIGHT(E732,4))&gt;=32768,HEX2DEC(RIGHT(E732,4))-65536,HEX2DEC(RIGHT(E732,4)))/Codes!$N$2</f>
        <v>0</v>
      </c>
      <c r="R732" s="1">
        <f>IF(HEX2DEC(LEFT(F732,4))&gt;=32768,HEX2DEC(LEFT(F732,4))-65536,HEX2DEC(LEFT(F732,4)))/Codes!$N$2</f>
        <v>2.8</v>
      </c>
      <c r="S732" s="1">
        <f>IF(HEX2DEC(RIGHT(F732,4))&gt;=32768,HEX2DEC(RIGHT(F732,4))-65536,HEX2DEC(RIGHT(F732,4)))/Codes!$N$2</f>
        <v>0</v>
      </c>
      <c r="T732" s="18">
        <f t="shared" si="287"/>
        <v>361</v>
      </c>
      <c r="U732" s="1">
        <f t="shared" si="288"/>
        <v>150</v>
      </c>
      <c r="V732" s="1">
        <f t="shared" si="289"/>
        <v>0</v>
      </c>
      <c r="W732" s="1" t="str">
        <f t="shared" si="290"/>
        <v>101</v>
      </c>
      <c r="X732" s="1">
        <f t="shared" si="291"/>
        <v>3</v>
      </c>
      <c r="Y732" s="1">
        <f t="shared" si="292"/>
        <v>5</v>
      </c>
      <c r="Z732" s="1" t="str">
        <f>VLOOKUP(BIN2DEC(MID(HEX2BIN(MID(H732,3,2),8),2,5)),Codes!$E$1:$F$18,2)</f>
        <v>Flower</v>
      </c>
      <c r="AA732" s="6" t="str">
        <f t="shared" si="293"/>
        <v>0</v>
      </c>
      <c r="AB732" s="1">
        <f t="shared" si="294"/>
        <v>2</v>
      </c>
      <c r="AC732" s="1" t="str">
        <f>VLOOKUP(BIN2DEC(RIGHT(HEX2BIN(MID(H732,6,1),4),1)&amp;LEFT(HEX2BIN(MID(H732,7,1),4),1)),Codes!$K$1:$L$5,2)</f>
        <v>M</v>
      </c>
      <c r="AD732" s="1" t="str">
        <f>VLOOKUP(BIN2DEC(RIGHT(HEX2BIN(MID(H732,7,1),4),3)&amp;LEFT(HEX2BIN(MID(H732,8,1),4),2)),Codes!$H$2:$I$33,2)</f>
        <v>Punch</v>
      </c>
      <c r="AE732" s="1" t="str">
        <f t="shared" si="295"/>
        <v>1</v>
      </c>
      <c r="AF732" s="1" t="str">
        <f t="shared" si="296"/>
        <v>1</v>
      </c>
      <c r="AH732" s="6">
        <f t="shared" si="297"/>
        <v>33</v>
      </c>
    </row>
    <row r="733" spans="1:34">
      <c r="A733" s="1" t="s">
        <v>2981</v>
      </c>
      <c r="B733" s="1" t="s">
        <v>45</v>
      </c>
      <c r="C733" s="6" t="s">
        <v>693</v>
      </c>
      <c r="D733" s="6" t="s">
        <v>1985</v>
      </c>
      <c r="E733" s="6" t="s">
        <v>824</v>
      </c>
      <c r="F733" s="6" t="s">
        <v>91</v>
      </c>
      <c r="G733" s="6" t="s">
        <v>691</v>
      </c>
      <c r="H733" s="6" t="s">
        <v>692</v>
      </c>
      <c r="J733" s="1" t="str">
        <f t="shared" si="281"/>
        <v>001011</v>
      </c>
      <c r="K733" s="1">
        <f t="shared" si="282"/>
        <v>2</v>
      </c>
      <c r="L733" s="6" t="str">
        <f t="shared" si="283"/>
        <v>00000</v>
      </c>
      <c r="M733" s="1">
        <f t="shared" si="284"/>
        <v>42</v>
      </c>
      <c r="N733" s="6" t="str">
        <f t="shared" si="285"/>
        <v>00</v>
      </c>
      <c r="O733" s="1">
        <f t="shared" si="286"/>
        <v>4</v>
      </c>
      <c r="P733" s="1">
        <f>IF(HEX2DEC(LEFT(E733,4))&gt;=32768,HEX2DEC(LEFT(E733,4))-65536,HEX2DEC(LEFT(E733,4)))/Codes!$N$2</f>
        <v>2</v>
      </c>
      <c r="Q733" s="1">
        <f>IF(HEX2DEC(RIGHT(E733,4))&gt;=32768,HEX2DEC(RIGHT(E733,4))-65536,HEX2DEC(RIGHT(E733,4)))/Codes!$N$2</f>
        <v>0</v>
      </c>
      <c r="R733" s="1">
        <f>IF(HEX2DEC(LEFT(F733,4))&gt;=32768,HEX2DEC(LEFT(F733,4))-65536,HEX2DEC(LEFT(F733,4)))/Codes!$N$2</f>
        <v>0</v>
      </c>
      <c r="S733" s="1">
        <f>IF(HEX2DEC(RIGHT(F733,4))&gt;=32768,HEX2DEC(RIGHT(F733,4))-65536,HEX2DEC(RIGHT(F733,4)))/Codes!$N$2</f>
        <v>0</v>
      </c>
      <c r="T733" s="18">
        <f t="shared" si="287"/>
        <v>361</v>
      </c>
      <c r="U733" s="1">
        <f t="shared" si="288"/>
        <v>150</v>
      </c>
      <c r="V733" s="1">
        <f t="shared" si="289"/>
        <v>0</v>
      </c>
      <c r="W733" s="1" t="str">
        <f t="shared" si="290"/>
        <v>101</v>
      </c>
      <c r="X733" s="1">
        <f t="shared" si="291"/>
        <v>3</v>
      </c>
      <c r="Y733" s="1">
        <f t="shared" si="292"/>
        <v>5</v>
      </c>
      <c r="Z733" s="1" t="str">
        <f>VLOOKUP(BIN2DEC(MID(HEX2BIN(MID(H733,3,2),8),2,5)),Codes!$E$1:$F$18,2)</f>
        <v>Flower</v>
      </c>
      <c r="AA733" s="6" t="str">
        <f t="shared" si="293"/>
        <v>0</v>
      </c>
      <c r="AB733" s="1">
        <f t="shared" si="294"/>
        <v>2</v>
      </c>
      <c r="AC733" s="1" t="str">
        <f>VLOOKUP(BIN2DEC(RIGHT(HEX2BIN(MID(H733,6,1),4),1)&amp;LEFT(HEX2BIN(MID(H733,7,1),4),1)),Codes!$K$1:$L$5,2)</f>
        <v>M</v>
      </c>
      <c r="AD733" s="1" t="str">
        <f>VLOOKUP(BIN2DEC(RIGHT(HEX2BIN(MID(H733,7,1),4),3)&amp;LEFT(HEX2BIN(MID(H733,8,1),4),2)),Codes!$H$2:$I$33,2)</f>
        <v>Punch</v>
      </c>
      <c r="AE733" s="1" t="str">
        <f t="shared" si="295"/>
        <v>1</v>
      </c>
      <c r="AF733" s="1" t="str">
        <f t="shared" si="296"/>
        <v>1</v>
      </c>
      <c r="AH733" s="6">
        <f t="shared" si="297"/>
        <v>33</v>
      </c>
    </row>
    <row r="734" spans="1:34">
      <c r="A734" s="1" t="s">
        <v>2982</v>
      </c>
      <c r="B734" s="1" t="s">
        <v>45</v>
      </c>
      <c r="C734" s="6" t="s">
        <v>699</v>
      </c>
      <c r="D734" s="6" t="s">
        <v>1889</v>
      </c>
      <c r="E734" s="6" t="s">
        <v>307</v>
      </c>
      <c r="F734" s="6" t="s">
        <v>232</v>
      </c>
      <c r="G734" s="6" t="s">
        <v>691</v>
      </c>
      <c r="H734" s="6" t="s">
        <v>697</v>
      </c>
      <c r="J734" s="1" t="str">
        <f t="shared" si="281"/>
        <v>001011</v>
      </c>
      <c r="K734" s="1">
        <f t="shared" si="282"/>
        <v>0</v>
      </c>
      <c r="L734" s="6" t="str">
        <f t="shared" si="283"/>
        <v>00000</v>
      </c>
      <c r="M734" s="1">
        <f t="shared" si="284"/>
        <v>42</v>
      </c>
      <c r="N734" s="6" t="str">
        <f t="shared" si="285"/>
        <v>00</v>
      </c>
      <c r="O734" s="1">
        <f t="shared" si="286"/>
        <v>7</v>
      </c>
      <c r="P734" s="1">
        <f>IF(HEX2DEC(LEFT(E734,4))&gt;=32768,HEX2DEC(LEFT(E734,4))-65536,HEX2DEC(LEFT(E734,4)))/Codes!$N$2</f>
        <v>3.2</v>
      </c>
      <c r="Q734" s="1">
        <f>IF(HEX2DEC(RIGHT(E734,4))&gt;=32768,HEX2DEC(RIGHT(E734,4))-65536,HEX2DEC(RIGHT(E734,4)))/Codes!$N$2</f>
        <v>0</v>
      </c>
      <c r="R734" s="1">
        <f>IF(HEX2DEC(LEFT(F734,4))&gt;=32768,HEX2DEC(LEFT(F734,4))-65536,HEX2DEC(LEFT(F734,4)))/Codes!$N$2</f>
        <v>4.8</v>
      </c>
      <c r="S734" s="1">
        <f>IF(HEX2DEC(RIGHT(F734,4))&gt;=32768,HEX2DEC(RIGHT(F734,4))-65536,HEX2DEC(RIGHT(F734,4)))/Codes!$N$2</f>
        <v>0</v>
      </c>
      <c r="T734" s="18">
        <f t="shared" si="287"/>
        <v>361</v>
      </c>
      <c r="U734" s="1">
        <f t="shared" si="288"/>
        <v>150</v>
      </c>
      <c r="V734" s="1">
        <f t="shared" si="289"/>
        <v>0</v>
      </c>
      <c r="W734" s="1" t="str">
        <f t="shared" si="290"/>
        <v>101</v>
      </c>
      <c r="X734" s="1">
        <f t="shared" si="291"/>
        <v>3</v>
      </c>
      <c r="Y734" s="1">
        <f t="shared" si="292"/>
        <v>8</v>
      </c>
      <c r="Z734" s="1" t="str">
        <f>VLOOKUP(BIN2DEC(MID(HEX2BIN(MID(H734,3,2),8),2,5)),Codes!$E$1:$F$18,2)</f>
        <v>Flower</v>
      </c>
      <c r="AA734" s="6" t="str">
        <f t="shared" si="293"/>
        <v>0</v>
      </c>
      <c r="AB734" s="1">
        <f t="shared" si="294"/>
        <v>4</v>
      </c>
      <c r="AC734" s="1" t="str">
        <f>VLOOKUP(BIN2DEC(RIGHT(HEX2BIN(MID(H734,6,1),4),1)&amp;LEFT(HEX2BIN(MID(H734,7,1),4),1)),Codes!$K$1:$L$5,2)</f>
        <v>L</v>
      </c>
      <c r="AD734" s="1" t="str">
        <f>VLOOKUP(BIN2DEC(RIGHT(HEX2BIN(MID(H734,7,1),4),3)&amp;LEFT(HEX2BIN(MID(H734,8,1),4),2)),Codes!$H$2:$I$33,2)</f>
        <v>Punch</v>
      </c>
      <c r="AE734" s="1" t="str">
        <f t="shared" si="295"/>
        <v>1</v>
      </c>
      <c r="AF734" s="1" t="str">
        <f t="shared" si="296"/>
        <v>1</v>
      </c>
      <c r="AH734" s="6">
        <f t="shared" si="297"/>
        <v>65</v>
      </c>
    </row>
    <row r="735" spans="1:34">
      <c r="A735" s="1" t="s">
        <v>2983</v>
      </c>
      <c r="B735" s="1" t="s">
        <v>45</v>
      </c>
      <c r="C735" s="6" t="s">
        <v>699</v>
      </c>
      <c r="D735" s="6" t="s">
        <v>1511</v>
      </c>
      <c r="E735" s="6" t="s">
        <v>824</v>
      </c>
      <c r="F735" s="6" t="s">
        <v>212</v>
      </c>
      <c r="G735" s="6" t="s">
        <v>691</v>
      </c>
      <c r="H735" s="6" t="s">
        <v>697</v>
      </c>
      <c r="J735" s="1" t="str">
        <f t="shared" si="281"/>
        <v>001011</v>
      </c>
      <c r="K735" s="1">
        <f t="shared" si="282"/>
        <v>1</v>
      </c>
      <c r="L735" s="6" t="str">
        <f t="shared" si="283"/>
        <v>00000</v>
      </c>
      <c r="M735" s="1">
        <f t="shared" si="284"/>
        <v>42</v>
      </c>
      <c r="N735" s="6" t="str">
        <f t="shared" si="285"/>
        <v>00</v>
      </c>
      <c r="O735" s="1">
        <f t="shared" si="286"/>
        <v>7</v>
      </c>
      <c r="P735" s="1">
        <f>IF(HEX2DEC(LEFT(E735,4))&gt;=32768,HEX2DEC(LEFT(E735,4))-65536,HEX2DEC(LEFT(E735,4)))/Codes!$N$2</f>
        <v>2</v>
      </c>
      <c r="Q735" s="1">
        <f>IF(HEX2DEC(RIGHT(E735,4))&gt;=32768,HEX2DEC(RIGHT(E735,4))-65536,HEX2DEC(RIGHT(E735,4)))/Codes!$N$2</f>
        <v>0</v>
      </c>
      <c r="R735" s="1">
        <f>IF(HEX2DEC(LEFT(F735,4))&gt;=32768,HEX2DEC(LEFT(F735,4))-65536,HEX2DEC(LEFT(F735,4)))/Codes!$N$2</f>
        <v>2.8</v>
      </c>
      <c r="S735" s="1">
        <f>IF(HEX2DEC(RIGHT(F735,4))&gt;=32768,HEX2DEC(RIGHT(F735,4))-65536,HEX2DEC(RIGHT(F735,4)))/Codes!$N$2</f>
        <v>0</v>
      </c>
      <c r="T735" s="18">
        <f t="shared" si="287"/>
        <v>361</v>
      </c>
      <c r="U735" s="1">
        <f t="shared" si="288"/>
        <v>150</v>
      </c>
      <c r="V735" s="1">
        <f t="shared" si="289"/>
        <v>0</v>
      </c>
      <c r="W735" s="1" t="str">
        <f t="shared" si="290"/>
        <v>101</v>
      </c>
      <c r="X735" s="1">
        <f t="shared" si="291"/>
        <v>3</v>
      </c>
      <c r="Y735" s="1">
        <f t="shared" si="292"/>
        <v>8</v>
      </c>
      <c r="Z735" s="1" t="str">
        <f>VLOOKUP(BIN2DEC(MID(HEX2BIN(MID(H735,3,2),8),2,5)),Codes!$E$1:$F$18,2)</f>
        <v>Flower</v>
      </c>
      <c r="AA735" s="6" t="str">
        <f t="shared" si="293"/>
        <v>0</v>
      </c>
      <c r="AB735" s="1">
        <f t="shared" si="294"/>
        <v>4</v>
      </c>
      <c r="AC735" s="1" t="str">
        <f>VLOOKUP(BIN2DEC(RIGHT(HEX2BIN(MID(H735,6,1),4),1)&amp;LEFT(HEX2BIN(MID(H735,7,1),4),1)),Codes!$K$1:$L$5,2)</f>
        <v>L</v>
      </c>
      <c r="AD735" s="1" t="str">
        <f>VLOOKUP(BIN2DEC(RIGHT(HEX2BIN(MID(H735,7,1),4),3)&amp;LEFT(HEX2BIN(MID(H735,8,1),4),2)),Codes!$H$2:$I$33,2)</f>
        <v>Punch</v>
      </c>
      <c r="AE735" s="1" t="str">
        <f t="shared" si="295"/>
        <v>1</v>
      </c>
      <c r="AF735" s="1" t="str">
        <f t="shared" si="296"/>
        <v>1</v>
      </c>
      <c r="AH735" s="6">
        <f t="shared" si="297"/>
        <v>65</v>
      </c>
    </row>
    <row r="736" spans="1:34">
      <c r="A736" s="1" t="s">
        <v>2984</v>
      </c>
      <c r="B736" s="1" t="s">
        <v>45</v>
      </c>
      <c r="C736" s="6" t="s">
        <v>699</v>
      </c>
      <c r="D736" s="6" t="s">
        <v>1892</v>
      </c>
      <c r="E736" s="6" t="s">
        <v>824</v>
      </c>
      <c r="F736" s="6" t="s">
        <v>91</v>
      </c>
      <c r="G736" s="6" t="s">
        <v>691</v>
      </c>
      <c r="H736" s="6" t="s">
        <v>697</v>
      </c>
      <c r="J736" s="1" t="str">
        <f t="shared" si="281"/>
        <v>001011</v>
      </c>
      <c r="K736" s="1">
        <f t="shared" si="282"/>
        <v>2</v>
      </c>
      <c r="L736" s="6" t="str">
        <f t="shared" si="283"/>
        <v>00000</v>
      </c>
      <c r="M736" s="1">
        <f t="shared" si="284"/>
        <v>42</v>
      </c>
      <c r="N736" s="6" t="str">
        <f t="shared" si="285"/>
        <v>00</v>
      </c>
      <c r="O736" s="1">
        <f t="shared" si="286"/>
        <v>7</v>
      </c>
      <c r="P736" s="1">
        <f>IF(HEX2DEC(LEFT(E736,4))&gt;=32768,HEX2DEC(LEFT(E736,4))-65536,HEX2DEC(LEFT(E736,4)))/Codes!$N$2</f>
        <v>2</v>
      </c>
      <c r="Q736" s="1">
        <f>IF(HEX2DEC(RIGHT(E736,4))&gt;=32768,HEX2DEC(RIGHT(E736,4))-65536,HEX2DEC(RIGHT(E736,4)))/Codes!$N$2</f>
        <v>0</v>
      </c>
      <c r="R736" s="1">
        <f>IF(HEX2DEC(LEFT(F736,4))&gt;=32768,HEX2DEC(LEFT(F736,4))-65536,HEX2DEC(LEFT(F736,4)))/Codes!$N$2</f>
        <v>0</v>
      </c>
      <c r="S736" s="1">
        <f>IF(HEX2DEC(RIGHT(F736,4))&gt;=32768,HEX2DEC(RIGHT(F736,4))-65536,HEX2DEC(RIGHT(F736,4)))/Codes!$N$2</f>
        <v>0</v>
      </c>
      <c r="T736" s="18">
        <f t="shared" si="287"/>
        <v>361</v>
      </c>
      <c r="U736" s="1">
        <f t="shared" si="288"/>
        <v>150</v>
      </c>
      <c r="V736" s="1">
        <f t="shared" si="289"/>
        <v>0</v>
      </c>
      <c r="W736" s="1" t="str">
        <f t="shared" si="290"/>
        <v>101</v>
      </c>
      <c r="X736" s="1">
        <f t="shared" si="291"/>
        <v>3</v>
      </c>
      <c r="Y736" s="1">
        <f t="shared" si="292"/>
        <v>8</v>
      </c>
      <c r="Z736" s="1" t="str">
        <f>VLOOKUP(BIN2DEC(MID(HEX2BIN(MID(H736,3,2),8),2,5)),Codes!$E$1:$F$18,2)</f>
        <v>Flower</v>
      </c>
      <c r="AA736" s="6" t="str">
        <f t="shared" si="293"/>
        <v>0</v>
      </c>
      <c r="AB736" s="1">
        <f t="shared" si="294"/>
        <v>4</v>
      </c>
      <c r="AC736" s="1" t="str">
        <f>VLOOKUP(BIN2DEC(RIGHT(HEX2BIN(MID(H736,6,1),4),1)&amp;LEFT(HEX2BIN(MID(H736,7,1),4),1)),Codes!$K$1:$L$5,2)</f>
        <v>L</v>
      </c>
      <c r="AD736" s="1" t="str">
        <f>VLOOKUP(BIN2DEC(RIGHT(HEX2BIN(MID(H736,7,1),4),3)&amp;LEFT(HEX2BIN(MID(H736,8,1),4),2)),Codes!$H$2:$I$33,2)</f>
        <v>Punch</v>
      </c>
      <c r="AE736" s="1" t="str">
        <f t="shared" si="295"/>
        <v>1</v>
      </c>
      <c r="AF736" s="1" t="str">
        <f t="shared" si="296"/>
        <v>1</v>
      </c>
      <c r="AH736" s="6">
        <f t="shared" si="297"/>
        <v>65</v>
      </c>
    </row>
    <row r="737" spans="1:34">
      <c r="A737" s="1" t="s">
        <v>2985</v>
      </c>
      <c r="B737" s="1" t="s">
        <v>45</v>
      </c>
      <c r="C737" s="6" t="s">
        <v>846</v>
      </c>
      <c r="D737" s="6" t="s">
        <v>1894</v>
      </c>
      <c r="E737" s="6" t="s">
        <v>307</v>
      </c>
      <c r="F737" s="6" t="s">
        <v>232</v>
      </c>
      <c r="G737" s="6" t="s">
        <v>691</v>
      </c>
      <c r="H737" s="6" t="s">
        <v>844</v>
      </c>
      <c r="J737" s="1" t="str">
        <f t="shared" si="281"/>
        <v>001011</v>
      </c>
      <c r="K737" s="1">
        <f t="shared" si="282"/>
        <v>0</v>
      </c>
      <c r="L737" s="6" t="str">
        <f t="shared" si="283"/>
        <v>00000</v>
      </c>
      <c r="M737" s="1">
        <f t="shared" si="284"/>
        <v>42</v>
      </c>
      <c r="N737" s="6" t="str">
        <f t="shared" si="285"/>
        <v>00</v>
      </c>
      <c r="O737" s="1">
        <f t="shared" si="286"/>
        <v>11</v>
      </c>
      <c r="P737" s="1">
        <f>IF(HEX2DEC(LEFT(E737,4))&gt;=32768,HEX2DEC(LEFT(E737,4))-65536,HEX2DEC(LEFT(E737,4)))/Codes!$N$2</f>
        <v>3.2</v>
      </c>
      <c r="Q737" s="1">
        <f>IF(HEX2DEC(RIGHT(E737,4))&gt;=32768,HEX2DEC(RIGHT(E737,4))-65536,HEX2DEC(RIGHT(E737,4)))/Codes!$N$2</f>
        <v>0</v>
      </c>
      <c r="R737" s="1">
        <f>IF(HEX2DEC(LEFT(F737,4))&gt;=32768,HEX2DEC(LEFT(F737,4))-65536,HEX2DEC(LEFT(F737,4)))/Codes!$N$2</f>
        <v>4.8</v>
      </c>
      <c r="S737" s="1">
        <f>IF(HEX2DEC(RIGHT(F737,4))&gt;=32768,HEX2DEC(RIGHT(F737,4))-65536,HEX2DEC(RIGHT(F737,4)))/Codes!$N$2</f>
        <v>0</v>
      </c>
      <c r="T737" s="18">
        <f t="shared" si="287"/>
        <v>361</v>
      </c>
      <c r="U737" s="1">
        <f t="shared" si="288"/>
        <v>150</v>
      </c>
      <c r="V737" s="1">
        <f t="shared" si="289"/>
        <v>0</v>
      </c>
      <c r="W737" s="1" t="str">
        <f t="shared" si="290"/>
        <v>101</v>
      </c>
      <c r="X737" s="1">
        <f t="shared" si="291"/>
        <v>3</v>
      </c>
      <c r="Y737" s="1">
        <f t="shared" si="292"/>
        <v>12</v>
      </c>
      <c r="Z737" s="1" t="str">
        <f>VLOOKUP(BIN2DEC(MID(HEX2BIN(MID(H737,3,2),8),2,5)),Codes!$E$1:$F$18,2)</f>
        <v>Flower</v>
      </c>
      <c r="AA737" s="6" t="str">
        <f t="shared" si="293"/>
        <v>0</v>
      </c>
      <c r="AB737" s="1">
        <f t="shared" si="294"/>
        <v>6</v>
      </c>
      <c r="AC737" s="1" t="str">
        <f>VLOOKUP(BIN2DEC(RIGHT(HEX2BIN(MID(H737,6,1),4),1)&amp;LEFT(HEX2BIN(MID(H737,7,1),4),1)),Codes!$K$1:$L$5,2)</f>
        <v>L</v>
      </c>
      <c r="AD737" s="1" t="str">
        <f>VLOOKUP(BIN2DEC(RIGHT(HEX2BIN(MID(H737,7,1),4),3)&amp;LEFT(HEX2BIN(MID(H737,8,1),4),2)),Codes!$H$2:$I$33,2)</f>
        <v>Punch</v>
      </c>
      <c r="AE737" s="1" t="str">
        <f t="shared" si="295"/>
        <v>1</v>
      </c>
      <c r="AF737" s="1" t="str">
        <f t="shared" si="296"/>
        <v>1</v>
      </c>
      <c r="AH737" s="6">
        <f t="shared" si="297"/>
        <v>65</v>
      </c>
    </row>
    <row r="738" spans="1:34">
      <c r="A738" s="1" t="s">
        <v>2986</v>
      </c>
      <c r="B738" s="1" t="s">
        <v>45</v>
      </c>
      <c r="C738" s="6" t="s">
        <v>846</v>
      </c>
      <c r="D738" s="6" t="s">
        <v>1896</v>
      </c>
      <c r="E738" s="6" t="s">
        <v>824</v>
      </c>
      <c r="F738" s="6" t="s">
        <v>212</v>
      </c>
      <c r="G738" s="6" t="s">
        <v>691</v>
      </c>
      <c r="H738" s="6" t="s">
        <v>844</v>
      </c>
      <c r="J738" s="1" t="str">
        <f t="shared" si="281"/>
        <v>001011</v>
      </c>
      <c r="K738" s="1">
        <f t="shared" si="282"/>
        <v>1</v>
      </c>
      <c r="L738" s="6" t="str">
        <f t="shared" si="283"/>
        <v>00000</v>
      </c>
      <c r="M738" s="1">
        <f t="shared" si="284"/>
        <v>42</v>
      </c>
      <c r="N738" s="6" t="str">
        <f t="shared" si="285"/>
        <v>00</v>
      </c>
      <c r="O738" s="1">
        <f t="shared" si="286"/>
        <v>11</v>
      </c>
      <c r="P738" s="1">
        <f>IF(HEX2DEC(LEFT(E738,4))&gt;=32768,HEX2DEC(LEFT(E738,4))-65536,HEX2DEC(LEFT(E738,4)))/Codes!$N$2</f>
        <v>2</v>
      </c>
      <c r="Q738" s="1">
        <f>IF(HEX2DEC(RIGHT(E738,4))&gt;=32768,HEX2DEC(RIGHT(E738,4))-65536,HEX2DEC(RIGHT(E738,4)))/Codes!$N$2</f>
        <v>0</v>
      </c>
      <c r="R738" s="1">
        <f>IF(HEX2DEC(LEFT(F738,4))&gt;=32768,HEX2DEC(LEFT(F738,4))-65536,HEX2DEC(LEFT(F738,4)))/Codes!$N$2</f>
        <v>2.8</v>
      </c>
      <c r="S738" s="1">
        <f>IF(HEX2DEC(RIGHT(F738,4))&gt;=32768,HEX2DEC(RIGHT(F738,4))-65536,HEX2DEC(RIGHT(F738,4)))/Codes!$N$2</f>
        <v>0</v>
      </c>
      <c r="T738" s="18">
        <f t="shared" si="287"/>
        <v>361</v>
      </c>
      <c r="U738" s="1">
        <f t="shared" si="288"/>
        <v>150</v>
      </c>
      <c r="V738" s="1">
        <f t="shared" si="289"/>
        <v>0</v>
      </c>
      <c r="W738" s="1" t="str">
        <f t="shared" si="290"/>
        <v>101</v>
      </c>
      <c r="X738" s="1">
        <f t="shared" si="291"/>
        <v>3</v>
      </c>
      <c r="Y738" s="1">
        <f t="shared" si="292"/>
        <v>12</v>
      </c>
      <c r="Z738" s="1" t="str">
        <f>VLOOKUP(BIN2DEC(MID(HEX2BIN(MID(H738,3,2),8),2,5)),Codes!$E$1:$F$18,2)</f>
        <v>Flower</v>
      </c>
      <c r="AA738" s="6" t="str">
        <f t="shared" si="293"/>
        <v>0</v>
      </c>
      <c r="AB738" s="1">
        <f t="shared" si="294"/>
        <v>6</v>
      </c>
      <c r="AC738" s="1" t="str">
        <f>VLOOKUP(BIN2DEC(RIGHT(HEX2BIN(MID(H738,6,1),4),1)&amp;LEFT(HEX2BIN(MID(H738,7,1),4),1)),Codes!$K$1:$L$5,2)</f>
        <v>L</v>
      </c>
      <c r="AD738" s="1" t="str">
        <f>VLOOKUP(BIN2DEC(RIGHT(HEX2BIN(MID(H738,7,1),4),3)&amp;LEFT(HEX2BIN(MID(H738,8,1),4),2)),Codes!$H$2:$I$33,2)</f>
        <v>Punch</v>
      </c>
      <c r="AE738" s="1" t="str">
        <f t="shared" si="295"/>
        <v>1</v>
      </c>
      <c r="AF738" s="1" t="str">
        <f t="shared" si="296"/>
        <v>1</v>
      </c>
      <c r="AH738" s="6">
        <f t="shared" si="297"/>
        <v>65</v>
      </c>
    </row>
    <row r="739" spans="1:34">
      <c r="A739" s="1" t="s">
        <v>2987</v>
      </c>
      <c r="B739" s="1" t="s">
        <v>45</v>
      </c>
      <c r="C739" s="6" t="s">
        <v>846</v>
      </c>
      <c r="D739" s="6" t="s">
        <v>1898</v>
      </c>
      <c r="E739" s="6" t="s">
        <v>824</v>
      </c>
      <c r="F739" s="6" t="s">
        <v>91</v>
      </c>
      <c r="G739" s="6" t="s">
        <v>691</v>
      </c>
      <c r="H739" s="6" t="s">
        <v>844</v>
      </c>
      <c r="J739" s="1" t="str">
        <f t="shared" si="281"/>
        <v>001011</v>
      </c>
      <c r="K739" s="1">
        <f t="shared" si="282"/>
        <v>2</v>
      </c>
      <c r="L739" s="6" t="str">
        <f t="shared" si="283"/>
        <v>00000</v>
      </c>
      <c r="M739" s="1">
        <f t="shared" si="284"/>
        <v>42</v>
      </c>
      <c r="N739" s="6" t="str">
        <f t="shared" si="285"/>
        <v>00</v>
      </c>
      <c r="O739" s="1">
        <f t="shared" si="286"/>
        <v>11</v>
      </c>
      <c r="P739" s="1">
        <f>IF(HEX2DEC(LEFT(E739,4))&gt;=32768,HEX2DEC(LEFT(E739,4))-65536,HEX2DEC(LEFT(E739,4)))/Codes!$N$2</f>
        <v>2</v>
      </c>
      <c r="Q739" s="1">
        <f>IF(HEX2DEC(RIGHT(E739,4))&gt;=32768,HEX2DEC(RIGHT(E739,4))-65536,HEX2DEC(RIGHT(E739,4)))/Codes!$N$2</f>
        <v>0</v>
      </c>
      <c r="R739" s="1">
        <f>IF(HEX2DEC(LEFT(F739,4))&gt;=32768,HEX2DEC(LEFT(F739,4))-65536,HEX2DEC(LEFT(F739,4)))/Codes!$N$2</f>
        <v>0</v>
      </c>
      <c r="S739" s="1">
        <f>IF(HEX2DEC(RIGHT(F739,4))&gt;=32768,HEX2DEC(RIGHT(F739,4))-65536,HEX2DEC(RIGHT(F739,4)))/Codes!$N$2</f>
        <v>0</v>
      </c>
      <c r="T739" s="18">
        <f t="shared" si="287"/>
        <v>361</v>
      </c>
      <c r="U739" s="1">
        <f t="shared" si="288"/>
        <v>150</v>
      </c>
      <c r="V739" s="1">
        <f t="shared" si="289"/>
        <v>0</v>
      </c>
      <c r="W739" s="1" t="str">
        <f t="shared" si="290"/>
        <v>101</v>
      </c>
      <c r="X739" s="1">
        <f t="shared" si="291"/>
        <v>3</v>
      </c>
      <c r="Y739" s="1">
        <f t="shared" si="292"/>
        <v>12</v>
      </c>
      <c r="Z739" s="1" t="str">
        <f>VLOOKUP(BIN2DEC(MID(HEX2BIN(MID(H739,3,2),8),2,5)),Codes!$E$1:$F$18,2)</f>
        <v>Flower</v>
      </c>
      <c r="AA739" s="6" t="str">
        <f t="shared" si="293"/>
        <v>0</v>
      </c>
      <c r="AB739" s="1">
        <f t="shared" si="294"/>
        <v>6</v>
      </c>
      <c r="AC739" s="1" t="str">
        <f>VLOOKUP(BIN2DEC(RIGHT(HEX2BIN(MID(H739,6,1),4),1)&amp;LEFT(HEX2BIN(MID(H739,7,1),4),1)),Codes!$K$1:$L$5,2)</f>
        <v>L</v>
      </c>
      <c r="AD739" s="1" t="str">
        <f>VLOOKUP(BIN2DEC(RIGHT(HEX2BIN(MID(H739,7,1),4),3)&amp;LEFT(HEX2BIN(MID(H739,8,1),4),2)),Codes!$H$2:$I$33,2)</f>
        <v>Punch</v>
      </c>
      <c r="AE739" s="1" t="str">
        <f t="shared" si="295"/>
        <v>1</v>
      </c>
      <c r="AF739" s="1" t="str">
        <f t="shared" si="296"/>
        <v>1</v>
      </c>
      <c r="AH739" s="6">
        <f t="shared" si="297"/>
        <v>65</v>
      </c>
    </row>
    <row r="740" spans="1:34">
      <c r="A740" s="1" t="s">
        <v>2988</v>
      </c>
      <c r="B740" s="1" t="s">
        <v>45</v>
      </c>
      <c r="C740" s="6" t="s">
        <v>695</v>
      </c>
      <c r="D740" s="6" t="s">
        <v>1930</v>
      </c>
      <c r="E740" s="6" t="s">
        <v>307</v>
      </c>
      <c r="F740" s="6" t="s">
        <v>232</v>
      </c>
      <c r="G740" s="6" t="s">
        <v>743</v>
      </c>
      <c r="H740" s="6" t="s">
        <v>849</v>
      </c>
      <c r="J740" s="1" t="str">
        <f t="shared" si="281"/>
        <v>001011</v>
      </c>
      <c r="K740" s="1">
        <f t="shared" si="282"/>
        <v>0</v>
      </c>
      <c r="L740" s="6" t="str">
        <f t="shared" si="283"/>
        <v>00000</v>
      </c>
      <c r="M740" s="1">
        <f t="shared" si="284"/>
        <v>42</v>
      </c>
      <c r="N740" s="6" t="str">
        <f t="shared" si="285"/>
        <v>00</v>
      </c>
      <c r="O740" s="1">
        <f t="shared" si="286"/>
        <v>6</v>
      </c>
      <c r="P740" s="1">
        <f>IF(HEX2DEC(LEFT(E740,4))&gt;=32768,HEX2DEC(LEFT(E740,4))-65536,HEX2DEC(LEFT(E740,4)))/Codes!$N$2</f>
        <v>3.2</v>
      </c>
      <c r="Q740" s="1">
        <f>IF(HEX2DEC(RIGHT(E740,4))&gt;=32768,HEX2DEC(RIGHT(E740,4))-65536,HEX2DEC(RIGHT(E740,4)))/Codes!$N$2</f>
        <v>0</v>
      </c>
      <c r="R740" s="1">
        <f>IF(HEX2DEC(LEFT(F740,4))&gt;=32768,HEX2DEC(LEFT(F740,4))-65536,HEX2DEC(LEFT(F740,4)))/Codes!$N$2</f>
        <v>4.8</v>
      </c>
      <c r="S740" s="1">
        <f>IF(HEX2DEC(RIGHT(F740,4))&gt;=32768,HEX2DEC(RIGHT(F740,4))-65536,HEX2DEC(RIGHT(F740,4)))/Codes!$N$2</f>
        <v>0</v>
      </c>
      <c r="T740" s="18">
        <f t="shared" si="287"/>
        <v>361</v>
      </c>
      <c r="U740" s="1">
        <f t="shared" si="288"/>
        <v>70</v>
      </c>
      <c r="V740" s="1">
        <f t="shared" si="289"/>
        <v>0</v>
      </c>
      <c r="W740" s="1" t="str">
        <f t="shared" si="290"/>
        <v>101</v>
      </c>
      <c r="X740" s="1">
        <f t="shared" si="291"/>
        <v>3</v>
      </c>
      <c r="Y740" s="1">
        <f t="shared" si="292"/>
        <v>35</v>
      </c>
      <c r="Z740" s="1" t="str">
        <f>VLOOKUP(BIN2DEC(MID(HEX2BIN(MID(H740,3,2),8),2,5)),Codes!$E$1:$F$18,2)</f>
        <v>Flower</v>
      </c>
      <c r="AA740" s="6" t="str">
        <f t="shared" si="293"/>
        <v>0</v>
      </c>
      <c r="AB740" s="1">
        <f t="shared" si="294"/>
        <v>0</v>
      </c>
      <c r="AC740" s="1" t="str">
        <f>VLOOKUP(BIN2DEC(RIGHT(HEX2BIN(MID(H740,6,1),4),1)&amp;LEFT(HEX2BIN(MID(H740,7,1),4),1)),Codes!$K$1:$L$5,2)</f>
        <v>L</v>
      </c>
      <c r="AD740" s="1" t="str">
        <f>VLOOKUP(BIN2DEC(RIGHT(HEX2BIN(MID(H740,7,1),4),3)&amp;LEFT(HEX2BIN(MID(H740,8,1),4),2)),Codes!$H$2:$I$33,2)</f>
        <v>Punch</v>
      </c>
      <c r="AE740" s="1" t="str">
        <f t="shared" si="295"/>
        <v>1</v>
      </c>
      <c r="AF740" s="1" t="str">
        <f t="shared" si="296"/>
        <v>1</v>
      </c>
      <c r="AH740" s="6">
        <f t="shared" si="297"/>
        <v>65</v>
      </c>
    </row>
    <row r="741" spans="1:34">
      <c r="A741" s="1" t="s">
        <v>2989</v>
      </c>
      <c r="B741" s="1" t="s">
        <v>45</v>
      </c>
      <c r="C741" s="6" t="s">
        <v>695</v>
      </c>
      <c r="D741" s="6" t="s">
        <v>1932</v>
      </c>
      <c r="E741" s="6" t="s">
        <v>824</v>
      </c>
      <c r="F741" s="6" t="s">
        <v>212</v>
      </c>
      <c r="G741" s="6" t="s">
        <v>743</v>
      </c>
      <c r="H741" s="6" t="s">
        <v>849</v>
      </c>
      <c r="J741" s="1" t="str">
        <f t="shared" si="281"/>
        <v>001011</v>
      </c>
      <c r="K741" s="1">
        <f t="shared" si="282"/>
        <v>1</v>
      </c>
      <c r="L741" s="6" t="str">
        <f t="shared" si="283"/>
        <v>00000</v>
      </c>
      <c r="M741" s="1">
        <f t="shared" si="284"/>
        <v>42</v>
      </c>
      <c r="N741" s="6" t="str">
        <f t="shared" si="285"/>
        <v>00</v>
      </c>
      <c r="O741" s="1">
        <f t="shared" si="286"/>
        <v>6</v>
      </c>
      <c r="P741" s="1">
        <f>IF(HEX2DEC(LEFT(E741,4))&gt;=32768,HEX2DEC(LEFT(E741,4))-65536,HEX2DEC(LEFT(E741,4)))/Codes!$N$2</f>
        <v>2</v>
      </c>
      <c r="Q741" s="1">
        <f>IF(HEX2DEC(RIGHT(E741,4))&gt;=32768,HEX2DEC(RIGHT(E741,4))-65536,HEX2DEC(RIGHT(E741,4)))/Codes!$N$2</f>
        <v>0</v>
      </c>
      <c r="R741" s="1">
        <f>IF(HEX2DEC(LEFT(F741,4))&gt;=32768,HEX2DEC(LEFT(F741,4))-65536,HEX2DEC(LEFT(F741,4)))/Codes!$N$2</f>
        <v>2.8</v>
      </c>
      <c r="S741" s="1">
        <f>IF(HEX2DEC(RIGHT(F741,4))&gt;=32768,HEX2DEC(RIGHT(F741,4))-65536,HEX2DEC(RIGHT(F741,4)))/Codes!$N$2</f>
        <v>0</v>
      </c>
      <c r="T741" s="18">
        <f t="shared" si="287"/>
        <v>361</v>
      </c>
      <c r="U741" s="1">
        <f t="shared" si="288"/>
        <v>70</v>
      </c>
      <c r="V741" s="1">
        <f t="shared" si="289"/>
        <v>0</v>
      </c>
      <c r="W741" s="1" t="str">
        <f t="shared" si="290"/>
        <v>101</v>
      </c>
      <c r="X741" s="1">
        <f t="shared" si="291"/>
        <v>3</v>
      </c>
      <c r="Y741" s="1">
        <f t="shared" si="292"/>
        <v>35</v>
      </c>
      <c r="Z741" s="1" t="str">
        <f>VLOOKUP(BIN2DEC(MID(HEX2BIN(MID(H741,3,2),8),2,5)),Codes!$E$1:$F$18,2)</f>
        <v>Flower</v>
      </c>
      <c r="AA741" s="6" t="str">
        <f t="shared" si="293"/>
        <v>0</v>
      </c>
      <c r="AB741" s="1">
        <f t="shared" si="294"/>
        <v>0</v>
      </c>
      <c r="AC741" s="1" t="str">
        <f>VLOOKUP(BIN2DEC(RIGHT(HEX2BIN(MID(H741,6,1),4),1)&amp;LEFT(HEX2BIN(MID(H741,7,1),4),1)),Codes!$K$1:$L$5,2)</f>
        <v>L</v>
      </c>
      <c r="AD741" s="1" t="str">
        <f>VLOOKUP(BIN2DEC(RIGHT(HEX2BIN(MID(H741,7,1),4),3)&amp;LEFT(HEX2BIN(MID(H741,8,1),4),2)),Codes!$H$2:$I$33,2)</f>
        <v>Punch</v>
      </c>
      <c r="AE741" s="1" t="str">
        <f t="shared" si="295"/>
        <v>1</v>
      </c>
      <c r="AF741" s="1" t="str">
        <f t="shared" si="296"/>
        <v>1</v>
      </c>
      <c r="AH741" s="6">
        <f t="shared" si="297"/>
        <v>65</v>
      </c>
    </row>
    <row r="742" spans="1:34">
      <c r="A742" s="1" t="s">
        <v>2990</v>
      </c>
      <c r="B742" s="1" t="s">
        <v>45</v>
      </c>
      <c r="C742" s="6" t="s">
        <v>695</v>
      </c>
      <c r="D742" s="6" t="s">
        <v>1934</v>
      </c>
      <c r="E742" s="6" t="s">
        <v>824</v>
      </c>
      <c r="F742" s="6" t="s">
        <v>91</v>
      </c>
      <c r="G742" s="6" t="s">
        <v>743</v>
      </c>
      <c r="H742" s="6" t="s">
        <v>849</v>
      </c>
      <c r="J742" s="1" t="str">
        <f t="shared" si="281"/>
        <v>001011</v>
      </c>
      <c r="K742" s="1">
        <f t="shared" si="282"/>
        <v>2</v>
      </c>
      <c r="L742" s="6" t="str">
        <f t="shared" si="283"/>
        <v>00000</v>
      </c>
      <c r="M742" s="1">
        <f t="shared" si="284"/>
        <v>42</v>
      </c>
      <c r="N742" s="6" t="str">
        <f t="shared" si="285"/>
        <v>00</v>
      </c>
      <c r="O742" s="1">
        <f t="shared" si="286"/>
        <v>6</v>
      </c>
      <c r="P742" s="1">
        <f>IF(HEX2DEC(LEFT(E742,4))&gt;=32768,HEX2DEC(LEFT(E742,4))-65536,HEX2DEC(LEFT(E742,4)))/Codes!$N$2</f>
        <v>2</v>
      </c>
      <c r="Q742" s="1">
        <f>IF(HEX2DEC(RIGHT(E742,4))&gt;=32768,HEX2DEC(RIGHT(E742,4))-65536,HEX2DEC(RIGHT(E742,4)))/Codes!$N$2</f>
        <v>0</v>
      </c>
      <c r="R742" s="1">
        <f>IF(HEX2DEC(LEFT(F742,4))&gt;=32768,HEX2DEC(LEFT(F742,4))-65536,HEX2DEC(LEFT(F742,4)))/Codes!$N$2</f>
        <v>0</v>
      </c>
      <c r="S742" s="1">
        <f>IF(HEX2DEC(RIGHT(F742,4))&gt;=32768,HEX2DEC(RIGHT(F742,4))-65536,HEX2DEC(RIGHT(F742,4)))/Codes!$N$2</f>
        <v>0</v>
      </c>
      <c r="T742" s="18">
        <f t="shared" si="287"/>
        <v>361</v>
      </c>
      <c r="U742" s="1">
        <f t="shared" si="288"/>
        <v>70</v>
      </c>
      <c r="V742" s="1">
        <f t="shared" si="289"/>
        <v>0</v>
      </c>
      <c r="W742" s="1" t="str">
        <f t="shared" si="290"/>
        <v>101</v>
      </c>
      <c r="X742" s="1">
        <f t="shared" si="291"/>
        <v>3</v>
      </c>
      <c r="Y742" s="1">
        <f t="shared" si="292"/>
        <v>35</v>
      </c>
      <c r="Z742" s="1" t="str">
        <f>VLOOKUP(BIN2DEC(MID(HEX2BIN(MID(H742,3,2),8),2,5)),Codes!$E$1:$F$18,2)</f>
        <v>Flower</v>
      </c>
      <c r="AA742" s="6" t="str">
        <f t="shared" si="293"/>
        <v>0</v>
      </c>
      <c r="AB742" s="1">
        <f t="shared" si="294"/>
        <v>0</v>
      </c>
      <c r="AC742" s="1" t="str">
        <f>VLOOKUP(BIN2DEC(RIGHT(HEX2BIN(MID(H742,6,1),4),1)&amp;LEFT(HEX2BIN(MID(H742,7,1),4),1)),Codes!$K$1:$L$5,2)</f>
        <v>L</v>
      </c>
      <c r="AD742" s="1" t="str">
        <f>VLOOKUP(BIN2DEC(RIGHT(HEX2BIN(MID(H742,7,1),4),3)&amp;LEFT(HEX2BIN(MID(H742,8,1),4),2)),Codes!$H$2:$I$33,2)</f>
        <v>Punch</v>
      </c>
      <c r="AE742" s="1" t="str">
        <f t="shared" si="295"/>
        <v>1</v>
      </c>
      <c r="AF742" s="1" t="str">
        <f t="shared" si="296"/>
        <v>1</v>
      </c>
      <c r="AH742" s="6">
        <f t="shared" si="297"/>
        <v>65</v>
      </c>
    </row>
    <row r="743" spans="1:34">
      <c r="A743" s="1" t="s">
        <v>3195</v>
      </c>
      <c r="B743" s="1" t="s">
        <v>45</v>
      </c>
      <c r="C743" s="6" t="s">
        <v>1424</v>
      </c>
      <c r="D743" s="6" t="s">
        <v>1819</v>
      </c>
      <c r="E743" s="6" t="s">
        <v>307</v>
      </c>
      <c r="F743" s="6" t="s">
        <v>91</v>
      </c>
      <c r="G743" s="6" t="s">
        <v>557</v>
      </c>
      <c r="H743" s="6" t="s">
        <v>558</v>
      </c>
      <c r="J743" s="1" t="str">
        <f t="shared" si="281"/>
        <v>001011</v>
      </c>
      <c r="K743" s="1">
        <f t="shared" si="282"/>
        <v>3</v>
      </c>
      <c r="L743" s="6" t="str">
        <f t="shared" si="283"/>
        <v>00000</v>
      </c>
      <c r="M743" s="1">
        <f t="shared" si="284"/>
        <v>6</v>
      </c>
      <c r="N743" s="6" t="str">
        <f t="shared" si="285"/>
        <v>00</v>
      </c>
      <c r="O743" s="1">
        <f t="shared" si="286"/>
        <v>7</v>
      </c>
      <c r="P743" s="1">
        <f>IF(HEX2DEC(LEFT(E743,4))&gt;=32768,HEX2DEC(LEFT(E743,4))-65536,HEX2DEC(LEFT(E743,4)))/Codes!$N$2</f>
        <v>3.2</v>
      </c>
      <c r="Q743" s="1">
        <f>IF(HEX2DEC(RIGHT(E743,4))&gt;=32768,HEX2DEC(RIGHT(E743,4))-65536,HEX2DEC(RIGHT(E743,4)))/Codes!$N$2</f>
        <v>0</v>
      </c>
      <c r="R743" s="1">
        <f>IF(HEX2DEC(LEFT(F743,4))&gt;=32768,HEX2DEC(LEFT(F743,4))-65536,HEX2DEC(LEFT(F743,4)))/Codes!$N$2</f>
        <v>0</v>
      </c>
      <c r="S743" s="1">
        <f>IF(HEX2DEC(RIGHT(F743,4))&gt;=32768,HEX2DEC(RIGHT(F743,4))-65536,HEX2DEC(RIGHT(F743,4)))/Codes!$N$2</f>
        <v>0</v>
      </c>
      <c r="T743" s="18">
        <f t="shared" si="287"/>
        <v>361</v>
      </c>
      <c r="U743" s="1">
        <f t="shared" si="288"/>
        <v>100</v>
      </c>
      <c r="V743" s="1">
        <f t="shared" si="289"/>
        <v>0</v>
      </c>
      <c r="W743" s="1" t="str">
        <f t="shared" si="290"/>
        <v>101</v>
      </c>
      <c r="X743" s="1">
        <f t="shared" si="291"/>
        <v>3</v>
      </c>
      <c r="Y743" s="1">
        <f t="shared" si="292"/>
        <v>10</v>
      </c>
      <c r="Z743" s="1" t="str">
        <f>VLOOKUP(BIN2DEC(MID(HEX2BIN(MID(H743,3,2),8),2,5)),Codes!$E$1:$F$18,2)</f>
        <v>Slash</v>
      </c>
      <c r="AA743" s="6" t="str">
        <f t="shared" si="293"/>
        <v>0</v>
      </c>
      <c r="AB743" s="1">
        <f t="shared" si="294"/>
        <v>2</v>
      </c>
      <c r="AC743" s="1" t="str">
        <f>VLOOKUP(BIN2DEC(RIGHT(HEX2BIN(MID(H743,6,1),4),1)&amp;LEFT(HEX2BIN(MID(H743,7,1),4),1)),Codes!$K$1:$L$5,2)</f>
        <v>M</v>
      </c>
      <c r="AD743" s="1" t="str">
        <f>VLOOKUP(BIN2DEC(RIGHT(HEX2BIN(MID(H743,7,1),4),3)&amp;LEFT(HEX2BIN(MID(H743,8,1),4),2)),Codes!$H$2:$I$33,2)</f>
        <v>Slash</v>
      </c>
      <c r="AE743" s="1" t="str">
        <f t="shared" si="295"/>
        <v>1</v>
      </c>
      <c r="AF743" s="1" t="str">
        <f t="shared" si="296"/>
        <v>1</v>
      </c>
      <c r="AH743" s="6">
        <f t="shared" si="297"/>
        <v>35</v>
      </c>
    </row>
    <row r="744" spans="1:34">
      <c r="A744" s="1" t="s">
        <v>3196</v>
      </c>
      <c r="B744" s="1" t="s">
        <v>45</v>
      </c>
      <c r="C744" s="6" t="s">
        <v>1425</v>
      </c>
      <c r="D744" s="6" t="s">
        <v>1821</v>
      </c>
      <c r="E744" s="6" t="s">
        <v>307</v>
      </c>
      <c r="F744" s="6" t="s">
        <v>91</v>
      </c>
      <c r="G744" s="6" t="s">
        <v>557</v>
      </c>
      <c r="H744" s="6" t="s">
        <v>561</v>
      </c>
      <c r="J744" s="1" t="str">
        <f t="shared" si="281"/>
        <v>001011</v>
      </c>
      <c r="K744" s="1">
        <f t="shared" si="282"/>
        <v>3</v>
      </c>
      <c r="L744" s="6" t="str">
        <f t="shared" si="283"/>
        <v>00000</v>
      </c>
      <c r="M744" s="1">
        <f t="shared" si="284"/>
        <v>6</v>
      </c>
      <c r="N744" s="6" t="str">
        <f t="shared" si="285"/>
        <v>00</v>
      </c>
      <c r="O744" s="1">
        <f t="shared" si="286"/>
        <v>11</v>
      </c>
      <c r="P744" s="1">
        <f>IF(HEX2DEC(LEFT(E744,4))&gt;=32768,HEX2DEC(LEFT(E744,4))-65536,HEX2DEC(LEFT(E744,4)))/Codes!$N$2</f>
        <v>3.2</v>
      </c>
      <c r="Q744" s="1">
        <f>IF(HEX2DEC(RIGHT(E744,4))&gt;=32768,HEX2DEC(RIGHT(E744,4))-65536,HEX2DEC(RIGHT(E744,4)))/Codes!$N$2</f>
        <v>0</v>
      </c>
      <c r="R744" s="1">
        <f>IF(HEX2DEC(LEFT(F744,4))&gt;=32768,HEX2DEC(LEFT(F744,4))-65536,HEX2DEC(LEFT(F744,4)))/Codes!$N$2</f>
        <v>0</v>
      </c>
      <c r="S744" s="1">
        <f>IF(HEX2DEC(RIGHT(F744,4))&gt;=32768,HEX2DEC(RIGHT(F744,4))-65536,HEX2DEC(RIGHT(F744,4)))/Codes!$N$2</f>
        <v>0</v>
      </c>
      <c r="T744" s="18">
        <f t="shared" si="287"/>
        <v>361</v>
      </c>
      <c r="U744" s="1">
        <f t="shared" si="288"/>
        <v>100</v>
      </c>
      <c r="V744" s="1">
        <f t="shared" si="289"/>
        <v>0</v>
      </c>
      <c r="W744" s="1" t="str">
        <f t="shared" si="290"/>
        <v>101</v>
      </c>
      <c r="X744" s="1">
        <f t="shared" si="291"/>
        <v>3</v>
      </c>
      <c r="Y744" s="1">
        <f t="shared" si="292"/>
        <v>15</v>
      </c>
      <c r="Z744" s="1" t="str">
        <f>VLOOKUP(BIN2DEC(MID(HEX2BIN(MID(H744,3,2),8),2,5)),Codes!$E$1:$F$18,2)</f>
        <v>Slash</v>
      </c>
      <c r="AA744" s="6" t="str">
        <f t="shared" si="293"/>
        <v>0</v>
      </c>
      <c r="AB744" s="1">
        <f t="shared" si="294"/>
        <v>4</v>
      </c>
      <c r="AC744" s="1" t="str">
        <f>VLOOKUP(BIN2DEC(RIGHT(HEX2BIN(MID(H744,6,1),4),1)&amp;LEFT(HEX2BIN(MID(H744,7,1),4),1)),Codes!$K$1:$L$5,2)</f>
        <v>L</v>
      </c>
      <c r="AD744" s="1" t="str">
        <f>VLOOKUP(BIN2DEC(RIGHT(HEX2BIN(MID(H744,7,1),4),3)&amp;LEFT(HEX2BIN(MID(H744,8,1),4),2)),Codes!$H$2:$I$33,2)</f>
        <v>Slash</v>
      </c>
      <c r="AE744" s="1" t="str">
        <f t="shared" si="295"/>
        <v>1</v>
      </c>
      <c r="AF744" s="1" t="str">
        <f t="shared" si="296"/>
        <v>1</v>
      </c>
      <c r="AH744" s="6">
        <f t="shared" si="297"/>
        <v>67</v>
      </c>
    </row>
    <row r="745" spans="1:34">
      <c r="A745" s="1" t="s">
        <v>3197</v>
      </c>
      <c r="B745" s="1" t="s">
        <v>45</v>
      </c>
      <c r="C745" s="6" t="s">
        <v>1426</v>
      </c>
      <c r="D745" s="6" t="s">
        <v>1823</v>
      </c>
      <c r="E745" s="6" t="s">
        <v>307</v>
      </c>
      <c r="F745" s="6" t="s">
        <v>91</v>
      </c>
      <c r="G745" s="6" t="s">
        <v>557</v>
      </c>
      <c r="H745" s="6" t="s">
        <v>736</v>
      </c>
      <c r="J745" s="1" t="str">
        <f t="shared" si="281"/>
        <v>001011</v>
      </c>
      <c r="K745" s="1">
        <f t="shared" si="282"/>
        <v>3</v>
      </c>
      <c r="L745" s="6" t="str">
        <f t="shared" si="283"/>
        <v>00000</v>
      </c>
      <c r="M745" s="1">
        <f t="shared" si="284"/>
        <v>6</v>
      </c>
      <c r="N745" s="6" t="str">
        <f t="shared" si="285"/>
        <v>00</v>
      </c>
      <c r="O745" s="1">
        <f t="shared" si="286"/>
        <v>15</v>
      </c>
      <c r="P745" s="1">
        <f>IF(HEX2DEC(LEFT(E745,4))&gt;=32768,HEX2DEC(LEFT(E745,4))-65536,HEX2DEC(LEFT(E745,4)))/Codes!$N$2</f>
        <v>3.2</v>
      </c>
      <c r="Q745" s="1">
        <f>IF(HEX2DEC(RIGHT(E745,4))&gt;=32768,HEX2DEC(RIGHT(E745,4))-65536,HEX2DEC(RIGHT(E745,4)))/Codes!$N$2</f>
        <v>0</v>
      </c>
      <c r="R745" s="1">
        <f>IF(HEX2DEC(LEFT(F745,4))&gt;=32768,HEX2DEC(LEFT(F745,4))-65536,HEX2DEC(LEFT(F745,4)))/Codes!$N$2</f>
        <v>0</v>
      </c>
      <c r="S745" s="1">
        <f>IF(HEX2DEC(RIGHT(F745,4))&gt;=32768,HEX2DEC(RIGHT(F745,4))-65536,HEX2DEC(RIGHT(F745,4)))/Codes!$N$2</f>
        <v>0</v>
      </c>
      <c r="T745" s="18">
        <f t="shared" si="287"/>
        <v>361</v>
      </c>
      <c r="U745" s="1">
        <f t="shared" si="288"/>
        <v>100</v>
      </c>
      <c r="V745" s="1">
        <f t="shared" si="289"/>
        <v>0</v>
      </c>
      <c r="W745" s="1" t="str">
        <f t="shared" si="290"/>
        <v>101</v>
      </c>
      <c r="X745" s="1">
        <f t="shared" si="291"/>
        <v>3</v>
      </c>
      <c r="Y745" s="1">
        <f t="shared" si="292"/>
        <v>28</v>
      </c>
      <c r="Z745" s="1" t="str">
        <f>VLOOKUP(BIN2DEC(MID(HEX2BIN(MID(H745,3,2),8),2,5)),Codes!$E$1:$F$18,2)</f>
        <v>Slash</v>
      </c>
      <c r="AA745" s="6" t="str">
        <f t="shared" si="293"/>
        <v>0</v>
      </c>
      <c r="AB745" s="1">
        <f t="shared" si="294"/>
        <v>6</v>
      </c>
      <c r="AC745" s="1" t="str">
        <f>VLOOKUP(BIN2DEC(RIGHT(HEX2BIN(MID(H745,6,1),4),1)&amp;LEFT(HEX2BIN(MID(H745,7,1),4),1)),Codes!$K$1:$L$5,2)</f>
        <v>L</v>
      </c>
      <c r="AD745" s="1" t="str">
        <f>VLOOKUP(BIN2DEC(RIGHT(HEX2BIN(MID(H745,7,1),4),3)&amp;LEFT(HEX2BIN(MID(H745,8,1),4),2)),Codes!$H$2:$I$33,2)</f>
        <v>Slash</v>
      </c>
      <c r="AE745" s="1" t="str">
        <f t="shared" si="295"/>
        <v>1</v>
      </c>
      <c r="AF745" s="1" t="str">
        <f t="shared" si="296"/>
        <v>1</v>
      </c>
      <c r="AH745" s="6">
        <f t="shared" si="297"/>
        <v>67</v>
      </c>
    </row>
    <row r="746" spans="1:34">
      <c r="A746" s="1" t="s">
        <v>3198</v>
      </c>
      <c r="B746" s="1" t="s">
        <v>45</v>
      </c>
      <c r="C746" s="6" t="s">
        <v>1427</v>
      </c>
      <c r="D746" s="6" t="s">
        <v>1825</v>
      </c>
      <c r="E746" s="6" t="s">
        <v>307</v>
      </c>
      <c r="F746" s="6" t="s">
        <v>91</v>
      </c>
      <c r="G746" s="6" t="s">
        <v>557</v>
      </c>
      <c r="H746" s="6" t="s">
        <v>584</v>
      </c>
      <c r="J746" s="1" t="str">
        <f t="shared" si="281"/>
        <v>001011</v>
      </c>
      <c r="K746" s="1">
        <f t="shared" si="282"/>
        <v>3</v>
      </c>
      <c r="L746" s="6" t="str">
        <f t="shared" si="283"/>
        <v>00000</v>
      </c>
      <c r="M746" s="1">
        <f t="shared" si="284"/>
        <v>6</v>
      </c>
      <c r="N746" s="6" t="str">
        <f t="shared" si="285"/>
        <v>00</v>
      </c>
      <c r="O746" s="1">
        <f t="shared" si="286"/>
        <v>10</v>
      </c>
      <c r="P746" s="1">
        <f>IF(HEX2DEC(LEFT(E746,4))&gt;=32768,HEX2DEC(LEFT(E746,4))-65536,HEX2DEC(LEFT(E746,4)))/Codes!$N$2</f>
        <v>3.2</v>
      </c>
      <c r="Q746" s="1">
        <f>IF(HEX2DEC(RIGHT(E746,4))&gt;=32768,HEX2DEC(RIGHT(E746,4))-65536,HEX2DEC(RIGHT(E746,4)))/Codes!$N$2</f>
        <v>0</v>
      </c>
      <c r="R746" s="1">
        <f>IF(HEX2DEC(LEFT(F746,4))&gt;=32768,HEX2DEC(LEFT(F746,4))-65536,HEX2DEC(LEFT(F746,4)))/Codes!$N$2</f>
        <v>0</v>
      </c>
      <c r="S746" s="1">
        <f>IF(HEX2DEC(RIGHT(F746,4))&gt;=32768,HEX2DEC(RIGHT(F746,4))-65536,HEX2DEC(RIGHT(F746,4)))/Codes!$N$2</f>
        <v>0</v>
      </c>
      <c r="T746" s="18">
        <f t="shared" si="287"/>
        <v>361</v>
      </c>
      <c r="U746" s="1">
        <f t="shared" si="288"/>
        <v>100</v>
      </c>
      <c r="V746" s="1">
        <f t="shared" si="289"/>
        <v>0</v>
      </c>
      <c r="W746" s="1" t="str">
        <f t="shared" si="290"/>
        <v>101</v>
      </c>
      <c r="X746" s="1">
        <f t="shared" si="291"/>
        <v>3</v>
      </c>
      <c r="Y746" s="1">
        <f t="shared" si="292"/>
        <v>8</v>
      </c>
      <c r="Z746" s="1" t="str">
        <f>VLOOKUP(BIN2DEC(MID(HEX2BIN(MID(H746,3,2),8),2,5)),Codes!$E$1:$F$18,2)</f>
        <v>Slash</v>
      </c>
      <c r="AA746" s="6" t="str">
        <f t="shared" si="293"/>
        <v>0</v>
      </c>
      <c r="AB746" s="1">
        <f t="shared" si="294"/>
        <v>0</v>
      </c>
      <c r="AC746" s="1" t="str">
        <f>VLOOKUP(BIN2DEC(RIGHT(HEX2BIN(MID(H746,6,1),4),1)&amp;LEFT(HEX2BIN(MID(H746,7,1),4),1)),Codes!$K$1:$L$5,2)</f>
        <v>M</v>
      </c>
      <c r="AD746" s="1" t="str">
        <f>VLOOKUP(BIN2DEC(RIGHT(HEX2BIN(MID(H746,7,1),4),3)&amp;LEFT(HEX2BIN(MID(H746,8,1),4),2)),Codes!$H$2:$I$33,2)</f>
        <v>Slash</v>
      </c>
      <c r="AE746" s="1" t="str">
        <f t="shared" si="295"/>
        <v>1</v>
      </c>
      <c r="AF746" s="1" t="str">
        <f t="shared" si="296"/>
        <v>1</v>
      </c>
      <c r="AH746" s="6">
        <f t="shared" si="297"/>
        <v>35</v>
      </c>
    </row>
    <row r="747" spans="1:34">
      <c r="A747" s="1" t="s">
        <v>3199</v>
      </c>
      <c r="B747" s="1" t="s">
        <v>45</v>
      </c>
      <c r="C747" s="6" t="s">
        <v>1428</v>
      </c>
      <c r="D747" s="6" t="s">
        <v>1827</v>
      </c>
      <c r="E747" s="6" t="s">
        <v>307</v>
      </c>
      <c r="F747" s="6" t="s">
        <v>91</v>
      </c>
      <c r="G747" s="6" t="s">
        <v>557</v>
      </c>
      <c r="H747" s="6" t="s">
        <v>750</v>
      </c>
      <c r="J747" s="1" t="str">
        <f t="shared" si="281"/>
        <v>001011</v>
      </c>
      <c r="K747" s="1">
        <f t="shared" si="282"/>
        <v>3</v>
      </c>
      <c r="L747" s="6" t="str">
        <f t="shared" si="283"/>
        <v>00000</v>
      </c>
      <c r="M747" s="1">
        <f t="shared" si="284"/>
        <v>6</v>
      </c>
      <c r="N747" s="6" t="str">
        <f t="shared" si="285"/>
        <v>00</v>
      </c>
      <c r="O747" s="1">
        <f t="shared" si="286"/>
        <v>6</v>
      </c>
      <c r="P747" s="1">
        <f>IF(HEX2DEC(LEFT(E747,4))&gt;=32768,HEX2DEC(LEFT(E747,4))-65536,HEX2DEC(LEFT(E747,4)))/Codes!$N$2</f>
        <v>3.2</v>
      </c>
      <c r="Q747" s="1">
        <f>IF(HEX2DEC(RIGHT(E747,4))&gt;=32768,HEX2DEC(RIGHT(E747,4))-65536,HEX2DEC(RIGHT(E747,4)))/Codes!$N$2</f>
        <v>0</v>
      </c>
      <c r="R747" s="1">
        <f>IF(HEX2DEC(LEFT(F747,4))&gt;=32768,HEX2DEC(LEFT(F747,4))-65536,HEX2DEC(LEFT(F747,4)))/Codes!$N$2</f>
        <v>0</v>
      </c>
      <c r="S747" s="1">
        <f>IF(HEX2DEC(RIGHT(F747,4))&gt;=32768,HEX2DEC(RIGHT(F747,4))-65536,HEX2DEC(RIGHT(F747,4)))/Codes!$N$2</f>
        <v>0</v>
      </c>
      <c r="T747" s="18">
        <f t="shared" si="287"/>
        <v>361</v>
      </c>
      <c r="U747" s="1">
        <f t="shared" si="288"/>
        <v>100</v>
      </c>
      <c r="V747" s="1">
        <f t="shared" si="289"/>
        <v>0</v>
      </c>
      <c r="W747" s="1" t="str">
        <f t="shared" si="290"/>
        <v>101</v>
      </c>
      <c r="X747" s="1">
        <f t="shared" si="291"/>
        <v>3</v>
      </c>
      <c r="Y747" s="1">
        <f t="shared" si="292"/>
        <v>5</v>
      </c>
      <c r="Z747" s="1" t="str">
        <f>VLOOKUP(BIN2DEC(MID(HEX2BIN(MID(H747,3,2),8),2,5)),Codes!$E$1:$F$18,2)</f>
        <v>Normal</v>
      </c>
      <c r="AA747" s="6" t="str">
        <f t="shared" si="293"/>
        <v>0</v>
      </c>
      <c r="AB747" s="1">
        <f t="shared" si="294"/>
        <v>2</v>
      </c>
      <c r="AC747" s="1" t="str">
        <f>VLOOKUP(BIN2DEC(RIGHT(HEX2BIN(MID(H747,6,1),4),1)&amp;LEFT(HEX2BIN(MID(H747,7,1),4),1)),Codes!$K$1:$L$5,2)</f>
        <v>S</v>
      </c>
      <c r="AD747" s="1" t="str">
        <f>VLOOKUP(BIN2DEC(RIGHT(HEX2BIN(MID(H747,7,1),4),3)&amp;LEFT(HEX2BIN(MID(H747,8,1),4),2)),Codes!$H$2:$I$33,2)</f>
        <v>Bat</v>
      </c>
      <c r="AE747" s="1" t="str">
        <f t="shared" si="295"/>
        <v>1</v>
      </c>
      <c r="AF747" s="1" t="str">
        <f t="shared" si="296"/>
        <v>1</v>
      </c>
      <c r="AH747" s="6">
        <f t="shared" si="297"/>
        <v>5</v>
      </c>
    </row>
    <row r="748" spans="1:34">
      <c r="A748" s="1" t="s">
        <v>3200</v>
      </c>
      <c r="B748" s="1" t="s">
        <v>45</v>
      </c>
      <c r="C748" s="6" t="s">
        <v>1429</v>
      </c>
      <c r="D748" s="6" t="s">
        <v>1825</v>
      </c>
      <c r="E748" s="6" t="s">
        <v>307</v>
      </c>
      <c r="F748" s="6" t="s">
        <v>91</v>
      </c>
      <c r="G748" s="6" t="s">
        <v>557</v>
      </c>
      <c r="H748" s="6" t="s">
        <v>586</v>
      </c>
      <c r="J748" s="1" t="str">
        <f t="shared" si="281"/>
        <v>001011</v>
      </c>
      <c r="K748" s="1">
        <f t="shared" si="282"/>
        <v>3</v>
      </c>
      <c r="L748" s="6" t="str">
        <f t="shared" si="283"/>
        <v>00000</v>
      </c>
      <c r="M748" s="1">
        <f t="shared" si="284"/>
        <v>6</v>
      </c>
      <c r="N748" s="6" t="str">
        <f t="shared" si="285"/>
        <v>00</v>
      </c>
      <c r="O748" s="1">
        <f t="shared" si="286"/>
        <v>10</v>
      </c>
      <c r="P748" s="1">
        <f>IF(HEX2DEC(LEFT(E748,4))&gt;=32768,HEX2DEC(LEFT(E748,4))-65536,HEX2DEC(LEFT(E748,4)))/Codes!$N$2</f>
        <v>3.2</v>
      </c>
      <c r="Q748" s="1">
        <f>IF(HEX2DEC(RIGHT(E748,4))&gt;=32768,HEX2DEC(RIGHT(E748,4))-65536,HEX2DEC(RIGHT(E748,4)))/Codes!$N$2</f>
        <v>0</v>
      </c>
      <c r="R748" s="1">
        <f>IF(HEX2DEC(LEFT(F748,4))&gt;=32768,HEX2DEC(LEFT(F748,4))-65536,HEX2DEC(LEFT(F748,4)))/Codes!$N$2</f>
        <v>0</v>
      </c>
      <c r="S748" s="1">
        <f>IF(HEX2DEC(RIGHT(F748,4))&gt;=32768,HEX2DEC(RIGHT(F748,4))-65536,HEX2DEC(RIGHT(F748,4)))/Codes!$N$2</f>
        <v>0</v>
      </c>
      <c r="T748" s="18">
        <f t="shared" si="287"/>
        <v>361</v>
      </c>
      <c r="U748" s="1">
        <f t="shared" si="288"/>
        <v>100</v>
      </c>
      <c r="V748" s="1">
        <f t="shared" si="289"/>
        <v>0</v>
      </c>
      <c r="W748" s="1" t="str">
        <f t="shared" si="290"/>
        <v>101</v>
      </c>
      <c r="X748" s="1">
        <f t="shared" si="291"/>
        <v>3</v>
      </c>
      <c r="Y748" s="1">
        <f t="shared" si="292"/>
        <v>8</v>
      </c>
      <c r="Z748" s="1" t="str">
        <f>VLOOKUP(BIN2DEC(MID(HEX2BIN(MID(H748,3,2),8),2,5)),Codes!$E$1:$F$18,2)</f>
        <v>Normal</v>
      </c>
      <c r="AA748" s="6" t="str">
        <f t="shared" si="293"/>
        <v>0</v>
      </c>
      <c r="AB748" s="1">
        <f t="shared" si="294"/>
        <v>4</v>
      </c>
      <c r="AC748" s="1" t="str">
        <f>VLOOKUP(BIN2DEC(RIGHT(HEX2BIN(MID(H748,6,1),4),1)&amp;LEFT(HEX2BIN(MID(H748,7,1),4),1)),Codes!$K$1:$L$5,2)</f>
        <v>M</v>
      </c>
      <c r="AD748" s="1" t="str">
        <f>VLOOKUP(BIN2DEC(RIGHT(HEX2BIN(MID(H748,7,1),4),3)&amp;LEFT(HEX2BIN(MID(H748,8,1),4),2)),Codes!$H$2:$I$33,2)</f>
        <v>Bat</v>
      </c>
      <c r="AE748" s="1" t="str">
        <f t="shared" si="295"/>
        <v>1</v>
      </c>
      <c r="AF748" s="1" t="str">
        <f t="shared" si="296"/>
        <v>1</v>
      </c>
      <c r="AH748" s="6">
        <f t="shared" si="297"/>
        <v>37</v>
      </c>
    </row>
    <row r="749" spans="1:34">
      <c r="A749" s="1" t="s">
        <v>3201</v>
      </c>
      <c r="B749" s="1" t="s">
        <v>45</v>
      </c>
      <c r="C749" s="6" t="s">
        <v>1430</v>
      </c>
      <c r="D749" s="6" t="s">
        <v>1830</v>
      </c>
      <c r="E749" s="6" t="s">
        <v>307</v>
      </c>
      <c r="F749" s="6" t="s">
        <v>91</v>
      </c>
      <c r="G749" s="6" t="s">
        <v>1831</v>
      </c>
      <c r="H749" s="6" t="s">
        <v>1832</v>
      </c>
      <c r="J749" s="1" t="str">
        <f t="shared" si="281"/>
        <v>001011</v>
      </c>
      <c r="K749" s="1">
        <f t="shared" si="282"/>
        <v>3</v>
      </c>
      <c r="L749" s="6" t="str">
        <f t="shared" si="283"/>
        <v>00000</v>
      </c>
      <c r="M749" s="1">
        <f t="shared" si="284"/>
        <v>6</v>
      </c>
      <c r="N749" s="6" t="str">
        <f t="shared" si="285"/>
        <v>00</v>
      </c>
      <c r="O749" s="1">
        <f t="shared" si="286"/>
        <v>8</v>
      </c>
      <c r="P749" s="1">
        <f>IF(HEX2DEC(LEFT(E749,4))&gt;=32768,HEX2DEC(LEFT(E749,4))-65536,HEX2DEC(LEFT(E749,4)))/Codes!$N$2</f>
        <v>3.2</v>
      </c>
      <c r="Q749" s="1">
        <f>IF(HEX2DEC(RIGHT(E749,4))&gt;=32768,HEX2DEC(RIGHT(E749,4))-65536,HEX2DEC(RIGHT(E749,4)))/Codes!$N$2</f>
        <v>0</v>
      </c>
      <c r="R749" s="1">
        <f>IF(HEX2DEC(LEFT(F749,4))&gt;=32768,HEX2DEC(LEFT(F749,4))-65536,HEX2DEC(LEFT(F749,4)))/Codes!$N$2</f>
        <v>0</v>
      </c>
      <c r="S749" s="1">
        <f>IF(HEX2DEC(RIGHT(F749,4))&gt;=32768,HEX2DEC(RIGHT(F749,4))-65536,HEX2DEC(RIGHT(F749,4)))/Codes!$N$2</f>
        <v>0</v>
      </c>
      <c r="T749" s="18">
        <f t="shared" si="287"/>
        <v>361</v>
      </c>
      <c r="U749" s="1">
        <f t="shared" si="288"/>
        <v>105</v>
      </c>
      <c r="V749" s="1">
        <f t="shared" si="289"/>
        <v>0</v>
      </c>
      <c r="W749" s="1" t="str">
        <f t="shared" si="290"/>
        <v>101</v>
      </c>
      <c r="X749" s="1">
        <f t="shared" si="291"/>
        <v>3</v>
      </c>
      <c r="Y749" s="1">
        <f t="shared" si="292"/>
        <v>200</v>
      </c>
      <c r="Z749" s="1" t="str">
        <f>VLOOKUP(BIN2DEC(MID(HEX2BIN(MID(H749,3,2),8),2,5)),Codes!$E$1:$F$18,2)</f>
        <v>Normal</v>
      </c>
      <c r="AA749" s="6" t="str">
        <f t="shared" si="293"/>
        <v>0</v>
      </c>
      <c r="AB749" s="1">
        <f t="shared" si="294"/>
        <v>4</v>
      </c>
      <c r="AC749" s="1" t="str">
        <f>VLOOKUP(BIN2DEC(RIGHT(HEX2BIN(MID(H749,6,1),4),1)&amp;LEFT(HEX2BIN(MID(H749,7,1),4),1)),Codes!$K$1:$L$5,2)</f>
        <v>M</v>
      </c>
      <c r="AD749" s="1" t="str">
        <f>VLOOKUP(BIN2DEC(RIGHT(HEX2BIN(MID(H749,7,1),4),3)&amp;LEFT(HEX2BIN(MID(H749,8,1),4),2)),Codes!$H$2:$I$33,2)</f>
        <v>Bat</v>
      </c>
      <c r="AE749" s="1" t="str">
        <f t="shared" si="295"/>
        <v>1</v>
      </c>
      <c r="AF749" s="1" t="str">
        <f t="shared" si="296"/>
        <v>1</v>
      </c>
      <c r="AH749" s="6">
        <f t="shared" si="297"/>
        <v>37</v>
      </c>
    </row>
    <row r="750" spans="1:34">
      <c r="A750" s="1" t="s">
        <v>3202</v>
      </c>
      <c r="B750" s="1" t="s">
        <v>45</v>
      </c>
      <c r="C750" s="6" t="s">
        <v>1431</v>
      </c>
      <c r="D750" s="6" t="s">
        <v>1825</v>
      </c>
      <c r="E750" s="6" t="s">
        <v>307</v>
      </c>
      <c r="F750" s="6" t="s">
        <v>91</v>
      </c>
      <c r="G750" s="6" t="s">
        <v>557</v>
      </c>
      <c r="H750" s="6" t="s">
        <v>586</v>
      </c>
      <c r="J750" s="1" t="str">
        <f t="shared" si="281"/>
        <v>001011</v>
      </c>
      <c r="K750" s="1">
        <f t="shared" si="282"/>
        <v>3</v>
      </c>
      <c r="L750" s="6" t="str">
        <f t="shared" si="283"/>
        <v>00000</v>
      </c>
      <c r="M750" s="1">
        <f t="shared" si="284"/>
        <v>6</v>
      </c>
      <c r="N750" s="6" t="str">
        <f t="shared" si="285"/>
        <v>00</v>
      </c>
      <c r="O750" s="1">
        <f t="shared" si="286"/>
        <v>10</v>
      </c>
      <c r="P750" s="1">
        <f>IF(HEX2DEC(LEFT(E750,4))&gt;=32768,HEX2DEC(LEFT(E750,4))-65536,HEX2DEC(LEFT(E750,4)))/Codes!$N$2</f>
        <v>3.2</v>
      </c>
      <c r="Q750" s="1">
        <f>IF(HEX2DEC(RIGHT(E750,4))&gt;=32768,HEX2DEC(RIGHT(E750,4))-65536,HEX2DEC(RIGHT(E750,4)))/Codes!$N$2</f>
        <v>0</v>
      </c>
      <c r="R750" s="1">
        <f>IF(HEX2DEC(LEFT(F750,4))&gt;=32768,HEX2DEC(LEFT(F750,4))-65536,HEX2DEC(LEFT(F750,4)))/Codes!$N$2</f>
        <v>0</v>
      </c>
      <c r="S750" s="1">
        <f>IF(HEX2DEC(RIGHT(F750,4))&gt;=32768,HEX2DEC(RIGHT(F750,4))-65536,HEX2DEC(RIGHT(F750,4)))/Codes!$N$2</f>
        <v>0</v>
      </c>
      <c r="T750" s="18">
        <f t="shared" si="287"/>
        <v>361</v>
      </c>
      <c r="U750" s="1">
        <f t="shared" si="288"/>
        <v>100</v>
      </c>
      <c r="V750" s="1">
        <f t="shared" si="289"/>
        <v>0</v>
      </c>
      <c r="W750" s="1" t="str">
        <f t="shared" si="290"/>
        <v>101</v>
      </c>
      <c r="X750" s="1">
        <f t="shared" si="291"/>
        <v>3</v>
      </c>
      <c r="Y750" s="1">
        <f t="shared" si="292"/>
        <v>8</v>
      </c>
      <c r="Z750" s="1" t="str">
        <f>VLOOKUP(BIN2DEC(MID(HEX2BIN(MID(H750,3,2),8),2,5)),Codes!$E$1:$F$18,2)</f>
        <v>Normal</v>
      </c>
      <c r="AA750" s="6" t="str">
        <f t="shared" si="293"/>
        <v>0</v>
      </c>
      <c r="AB750" s="1">
        <f t="shared" si="294"/>
        <v>4</v>
      </c>
      <c r="AC750" s="1" t="str">
        <f>VLOOKUP(BIN2DEC(RIGHT(HEX2BIN(MID(H750,6,1),4),1)&amp;LEFT(HEX2BIN(MID(H750,7,1),4),1)),Codes!$K$1:$L$5,2)</f>
        <v>M</v>
      </c>
      <c r="AD750" s="1" t="str">
        <f>VLOOKUP(BIN2DEC(RIGHT(HEX2BIN(MID(H750,7,1),4),3)&amp;LEFT(HEX2BIN(MID(H750,8,1),4),2)),Codes!$H$2:$I$33,2)</f>
        <v>Bat</v>
      </c>
      <c r="AE750" s="1" t="str">
        <f t="shared" si="295"/>
        <v>1</v>
      </c>
      <c r="AF750" s="1" t="str">
        <f t="shared" si="296"/>
        <v>1</v>
      </c>
      <c r="AH750" s="6">
        <f t="shared" si="297"/>
        <v>37</v>
      </c>
    </row>
    <row r="751" spans="1:34">
      <c r="A751" s="1" t="s">
        <v>3203</v>
      </c>
      <c r="B751" s="1" t="s">
        <v>45</v>
      </c>
      <c r="C751" s="6" t="s">
        <v>1870</v>
      </c>
      <c r="D751" s="6" t="s">
        <v>1827</v>
      </c>
      <c r="E751" s="6" t="s">
        <v>307</v>
      </c>
      <c r="F751" s="6" t="s">
        <v>91</v>
      </c>
      <c r="G751" s="6" t="s">
        <v>629</v>
      </c>
      <c r="H751" s="6" t="s">
        <v>630</v>
      </c>
      <c r="J751" s="1" t="str">
        <f t="shared" si="281"/>
        <v>001011</v>
      </c>
      <c r="K751" s="1">
        <f t="shared" si="282"/>
        <v>3</v>
      </c>
      <c r="L751" s="6" t="str">
        <f t="shared" si="283"/>
        <v>00000</v>
      </c>
      <c r="M751" s="1">
        <f t="shared" si="284"/>
        <v>6</v>
      </c>
      <c r="N751" s="6" t="str">
        <f t="shared" si="285"/>
        <v>00</v>
      </c>
      <c r="O751" s="1">
        <f t="shared" si="286"/>
        <v>6</v>
      </c>
      <c r="P751" s="1">
        <f>IF(HEX2DEC(LEFT(E751,4))&gt;=32768,HEX2DEC(LEFT(E751,4))-65536,HEX2DEC(LEFT(E751,4)))/Codes!$N$2</f>
        <v>3.2</v>
      </c>
      <c r="Q751" s="1">
        <f>IF(HEX2DEC(RIGHT(E751,4))&gt;=32768,HEX2DEC(RIGHT(E751,4))-65536,HEX2DEC(RIGHT(E751,4)))/Codes!$N$2</f>
        <v>0</v>
      </c>
      <c r="R751" s="1">
        <f>IF(HEX2DEC(LEFT(F751,4))&gt;=32768,HEX2DEC(LEFT(F751,4))-65536,HEX2DEC(LEFT(F751,4)))/Codes!$N$2</f>
        <v>0</v>
      </c>
      <c r="S751" s="1">
        <f>IF(HEX2DEC(RIGHT(F751,4))&gt;=32768,HEX2DEC(RIGHT(F751,4))-65536,HEX2DEC(RIGHT(F751,4)))/Codes!$N$2</f>
        <v>0</v>
      </c>
      <c r="T751" s="18">
        <f t="shared" si="287"/>
        <v>60</v>
      </c>
      <c r="U751" s="1">
        <f t="shared" si="288"/>
        <v>100</v>
      </c>
      <c r="V751" s="1">
        <f t="shared" si="289"/>
        <v>0</v>
      </c>
      <c r="W751" s="1" t="str">
        <f t="shared" si="290"/>
        <v>101</v>
      </c>
      <c r="X751" s="1">
        <f t="shared" si="291"/>
        <v>3</v>
      </c>
      <c r="Y751" s="1">
        <f t="shared" si="292"/>
        <v>5</v>
      </c>
      <c r="Z751" s="1" t="str">
        <f>VLOOKUP(BIN2DEC(MID(HEX2BIN(MID(H751,3,2),8),2,5)),Codes!$E$1:$F$18,2)</f>
        <v>Slash</v>
      </c>
      <c r="AA751" s="6" t="str">
        <f t="shared" si="293"/>
        <v>0</v>
      </c>
      <c r="AB751" s="1">
        <f t="shared" si="294"/>
        <v>2</v>
      </c>
      <c r="AC751" s="1" t="str">
        <f>VLOOKUP(BIN2DEC(RIGHT(HEX2BIN(MID(H751,6,1),4),1)&amp;LEFT(HEX2BIN(MID(H751,7,1),4),1)),Codes!$K$1:$L$5,2)</f>
        <v>M</v>
      </c>
      <c r="AD751" s="1" t="str">
        <f>VLOOKUP(BIN2DEC(RIGHT(HEX2BIN(MID(H751,7,1),4),3)&amp;LEFT(HEX2BIN(MID(H751,8,1),4),2)),Codes!$H$2:$I$33,2)</f>
        <v>Kick</v>
      </c>
      <c r="AE751" s="1" t="str">
        <f t="shared" si="295"/>
        <v>1</v>
      </c>
      <c r="AF751" s="1" t="str">
        <f t="shared" si="296"/>
        <v>1</v>
      </c>
      <c r="AH751" s="6">
        <f t="shared" si="297"/>
        <v>34</v>
      </c>
    </row>
    <row r="752" spans="1:34">
      <c r="A752" s="1" t="s">
        <v>3204</v>
      </c>
      <c r="B752" s="1" t="s">
        <v>45</v>
      </c>
      <c r="C752" s="6" t="s">
        <v>1871</v>
      </c>
      <c r="D752" s="6" t="s">
        <v>1836</v>
      </c>
      <c r="E752" s="6" t="s">
        <v>307</v>
      </c>
      <c r="F752" s="6" t="s">
        <v>91</v>
      </c>
      <c r="G752" s="6" t="s">
        <v>629</v>
      </c>
      <c r="H752" s="6" t="s">
        <v>633</v>
      </c>
      <c r="J752" s="1" t="str">
        <f t="shared" ref="J752:J815" si="298">LEFT(HEX2BIN(LEFT(D752,2),8),6)</f>
        <v>001011</v>
      </c>
      <c r="K752" s="1">
        <f t="shared" ref="K752:K815" si="299">BIN2DEC(MID(HEX2BIN(MID(D752,2,2),8),3,3))</f>
        <v>3</v>
      </c>
      <c r="L752" s="6" t="str">
        <f t="shared" ref="L752:L815" si="300">MID(HEX2BIN(MID(D752,3,2),8),2,5)</f>
        <v>00000</v>
      </c>
      <c r="M752" s="1">
        <f t="shared" ref="M752:M815" si="301">ROUNDDOWN(HEX2DEC(MID(D752,4,3))/8,0)</f>
        <v>6</v>
      </c>
      <c r="N752" s="6" t="str">
        <f t="shared" ref="N752:N815" si="302">MID(HEX2BIN(MID(D752,6,1),4),2,2)</f>
        <v>00</v>
      </c>
      <c r="O752" s="1">
        <f t="shared" ref="O752:O815" si="303">HEX2DEC(MID(D752,7,2))</f>
        <v>13</v>
      </c>
      <c r="P752" s="1">
        <f>IF(HEX2DEC(LEFT(E752,4))&gt;=32768,HEX2DEC(LEFT(E752,4))-65536,HEX2DEC(LEFT(E752,4)))/Codes!$N$2</f>
        <v>3.2</v>
      </c>
      <c r="Q752" s="1">
        <f>IF(HEX2DEC(RIGHT(E752,4))&gt;=32768,HEX2DEC(RIGHT(E752,4))-65536,HEX2DEC(RIGHT(E752,4)))/Codes!$N$2</f>
        <v>0</v>
      </c>
      <c r="R752" s="1">
        <f>IF(HEX2DEC(LEFT(F752,4))&gt;=32768,HEX2DEC(LEFT(F752,4))-65536,HEX2DEC(LEFT(F752,4)))/Codes!$N$2</f>
        <v>0</v>
      </c>
      <c r="S752" s="1">
        <f>IF(HEX2DEC(RIGHT(F752,4))&gt;=32768,HEX2DEC(RIGHT(F752,4))-65536,HEX2DEC(RIGHT(F752,4)))/Codes!$N$2</f>
        <v>0</v>
      </c>
      <c r="T752" s="18">
        <f t="shared" ref="T752:T815" si="304">ROUNDDOWN(HEX2DEC(LEFT(G752,3))/8,0)</f>
        <v>60</v>
      </c>
      <c r="U752" s="1">
        <f t="shared" ref="U752:U815" si="305">ROUNDDOWN(HEX2DEC(MID(G752,3,3))/4,0)-(512*ROUNDDOWN(HEX2DEC(MID(G752,3,1))/8,0))</f>
        <v>100</v>
      </c>
      <c r="V752" s="1">
        <f t="shared" ref="V752:V815" si="306">RIGHT(HEX2BIN(MID(G752,5,1),4),2)*128+HEX2DEC(MID(G752,6,1))*8+LEFT(HEX2BIN(MID(G752,7,1),4),3)</f>
        <v>0</v>
      </c>
      <c r="W752" s="1" t="str">
        <f t="shared" ref="W752:W815" si="307">MID(HEX2BIN(MID(G752,7,2),8),4,3)</f>
        <v>101</v>
      </c>
      <c r="X752" s="1">
        <f t="shared" ref="X752:X815" si="308">BIN2DEC(RIGHT(HEX2BIN(RIGHT(G752,1),4),2))</f>
        <v>3</v>
      </c>
      <c r="Y752" s="1">
        <f t="shared" ref="Y752:Y815" si="309">ROUNDDOWN(HEX2DEC(LEFT(H752,3))/8,0)</f>
        <v>10</v>
      </c>
      <c r="Z752" s="1" t="str">
        <f>VLOOKUP(BIN2DEC(MID(HEX2BIN(MID(H752,3,2),8),2,5)),Codes!$E$1:$F$18,2)</f>
        <v>Slash</v>
      </c>
      <c r="AA752" s="6" t="str">
        <f t="shared" ref="AA752:AA815" si="310">MID(HEX2BIN(MID(H752,4,1),4),3,1)</f>
        <v>0</v>
      </c>
      <c r="AB752" s="1">
        <f t="shared" ref="AB752:AB815" si="311">(MOD(HEX2DEC(MID(H752,4,1)),2))*64+ROUNDDOWN(HEX2DEC(MID(H752,5,2))/4,0)</f>
        <v>4</v>
      </c>
      <c r="AC752" s="1" t="str">
        <f>VLOOKUP(BIN2DEC(RIGHT(HEX2BIN(MID(H752,6,1),4),1)&amp;LEFT(HEX2BIN(MID(H752,7,1),4),1)),Codes!$K$1:$L$5,2)</f>
        <v>L</v>
      </c>
      <c r="AD752" s="1" t="str">
        <f>VLOOKUP(BIN2DEC(RIGHT(HEX2BIN(MID(H752,7,1),4),3)&amp;LEFT(HEX2BIN(MID(H752,8,1),4),2)),Codes!$H$2:$I$33,2)</f>
        <v>Kick</v>
      </c>
      <c r="AE752" s="1" t="str">
        <f t="shared" ref="AE752:AE815" si="312">MID(HEX2BIN(RIGHT(H752,1),4),3,1)</f>
        <v>1</v>
      </c>
      <c r="AF752" s="1" t="str">
        <f t="shared" ref="AF752:AF815" si="313">RIGHT(HEX2BIN(RIGHT(H752,1),4),1)</f>
        <v>1</v>
      </c>
      <c r="AH752" s="6">
        <f t="shared" ref="AH752:AH815" si="314">ROUNDDOWN(HEX2DEC(MID(H752,6,3))/4,0)-(256*ROUNDDOWN(HEX2DEC(MID(H752,6,1))/4,0))</f>
        <v>66</v>
      </c>
    </row>
    <row r="753" spans="1:34">
      <c r="A753" s="1" t="s">
        <v>3205</v>
      </c>
      <c r="B753" s="1" t="s">
        <v>45</v>
      </c>
      <c r="C753" s="6" t="s">
        <v>1872</v>
      </c>
      <c r="D753" s="6" t="s">
        <v>1838</v>
      </c>
      <c r="E753" s="6" t="s">
        <v>307</v>
      </c>
      <c r="F753" s="6" t="s">
        <v>91</v>
      </c>
      <c r="G753" s="6" t="s">
        <v>629</v>
      </c>
      <c r="H753" s="6" t="s">
        <v>785</v>
      </c>
      <c r="J753" s="1" t="str">
        <f t="shared" si="298"/>
        <v>001011</v>
      </c>
      <c r="K753" s="1">
        <f t="shared" si="299"/>
        <v>3</v>
      </c>
      <c r="L753" s="6" t="str">
        <f t="shared" si="300"/>
        <v>00000</v>
      </c>
      <c r="M753" s="1">
        <f t="shared" si="301"/>
        <v>6</v>
      </c>
      <c r="N753" s="6" t="str">
        <f t="shared" si="302"/>
        <v>00</v>
      </c>
      <c r="O753" s="1">
        <f t="shared" si="303"/>
        <v>18</v>
      </c>
      <c r="P753" s="1">
        <f>IF(HEX2DEC(LEFT(E753,4))&gt;=32768,HEX2DEC(LEFT(E753,4))-65536,HEX2DEC(LEFT(E753,4)))/Codes!$N$2</f>
        <v>3.2</v>
      </c>
      <c r="Q753" s="1">
        <f>IF(HEX2DEC(RIGHT(E753,4))&gt;=32768,HEX2DEC(RIGHT(E753,4))-65536,HEX2DEC(RIGHT(E753,4)))/Codes!$N$2</f>
        <v>0</v>
      </c>
      <c r="R753" s="1">
        <f>IF(HEX2DEC(LEFT(F753,4))&gt;=32768,HEX2DEC(LEFT(F753,4))-65536,HEX2DEC(LEFT(F753,4)))/Codes!$N$2</f>
        <v>0</v>
      </c>
      <c r="S753" s="1">
        <f>IF(HEX2DEC(RIGHT(F753,4))&gt;=32768,HEX2DEC(RIGHT(F753,4))-65536,HEX2DEC(RIGHT(F753,4)))/Codes!$N$2</f>
        <v>0</v>
      </c>
      <c r="T753" s="18">
        <f t="shared" si="304"/>
        <v>60</v>
      </c>
      <c r="U753" s="1">
        <f t="shared" si="305"/>
        <v>100</v>
      </c>
      <c r="V753" s="1">
        <f t="shared" si="306"/>
        <v>0</v>
      </c>
      <c r="W753" s="1" t="str">
        <f t="shared" si="307"/>
        <v>101</v>
      </c>
      <c r="X753" s="1">
        <f t="shared" si="308"/>
        <v>3</v>
      </c>
      <c r="Y753" s="1">
        <f t="shared" si="309"/>
        <v>24</v>
      </c>
      <c r="Z753" s="1" t="str">
        <f>VLOOKUP(BIN2DEC(MID(HEX2BIN(MID(H753,3,2),8),2,5)),Codes!$E$1:$F$18,2)</f>
        <v>Slash</v>
      </c>
      <c r="AA753" s="6" t="str">
        <f t="shared" si="310"/>
        <v>0</v>
      </c>
      <c r="AB753" s="1">
        <f t="shared" si="311"/>
        <v>6</v>
      </c>
      <c r="AC753" s="1" t="str">
        <f>VLOOKUP(BIN2DEC(RIGHT(HEX2BIN(MID(H753,6,1),4),1)&amp;LEFT(HEX2BIN(MID(H753,7,1),4),1)),Codes!$K$1:$L$5,2)</f>
        <v>L</v>
      </c>
      <c r="AD753" s="1" t="str">
        <f>VLOOKUP(BIN2DEC(RIGHT(HEX2BIN(MID(H753,7,1),4),3)&amp;LEFT(HEX2BIN(MID(H753,8,1),4),2)),Codes!$H$2:$I$33,2)</f>
        <v>Kick</v>
      </c>
      <c r="AE753" s="1" t="str">
        <f t="shared" si="312"/>
        <v>1</v>
      </c>
      <c r="AF753" s="1" t="str">
        <f t="shared" si="313"/>
        <v>1</v>
      </c>
      <c r="AH753" s="6">
        <f t="shared" si="314"/>
        <v>66</v>
      </c>
    </row>
    <row r="754" spans="1:34">
      <c r="A754" s="1" t="s">
        <v>3206</v>
      </c>
      <c r="B754" s="1" t="s">
        <v>45</v>
      </c>
      <c r="C754" s="6" t="s">
        <v>1873</v>
      </c>
      <c r="D754" s="6" t="s">
        <v>1821</v>
      </c>
      <c r="E754" s="6" t="s">
        <v>307</v>
      </c>
      <c r="F754" s="6" t="s">
        <v>91</v>
      </c>
      <c r="G754" s="6" t="s">
        <v>629</v>
      </c>
      <c r="H754" s="6" t="s">
        <v>647</v>
      </c>
      <c r="J754" s="1" t="str">
        <f t="shared" si="298"/>
        <v>001011</v>
      </c>
      <c r="K754" s="1">
        <f t="shared" si="299"/>
        <v>3</v>
      </c>
      <c r="L754" s="6" t="str">
        <f t="shared" si="300"/>
        <v>00000</v>
      </c>
      <c r="M754" s="1">
        <f t="shared" si="301"/>
        <v>6</v>
      </c>
      <c r="N754" s="6" t="str">
        <f t="shared" si="302"/>
        <v>00</v>
      </c>
      <c r="O754" s="1">
        <f t="shared" si="303"/>
        <v>11</v>
      </c>
      <c r="P754" s="1">
        <f>IF(HEX2DEC(LEFT(E754,4))&gt;=32768,HEX2DEC(LEFT(E754,4))-65536,HEX2DEC(LEFT(E754,4)))/Codes!$N$2</f>
        <v>3.2</v>
      </c>
      <c r="Q754" s="1">
        <f>IF(HEX2DEC(RIGHT(E754,4))&gt;=32768,HEX2DEC(RIGHT(E754,4))-65536,HEX2DEC(RIGHT(E754,4)))/Codes!$N$2</f>
        <v>0</v>
      </c>
      <c r="R754" s="1">
        <f>IF(HEX2DEC(LEFT(F754,4))&gt;=32768,HEX2DEC(LEFT(F754,4))-65536,HEX2DEC(LEFT(F754,4)))/Codes!$N$2</f>
        <v>0</v>
      </c>
      <c r="S754" s="1">
        <f>IF(HEX2DEC(RIGHT(F754,4))&gt;=32768,HEX2DEC(RIGHT(F754,4))-65536,HEX2DEC(RIGHT(F754,4)))/Codes!$N$2</f>
        <v>0</v>
      </c>
      <c r="T754" s="18">
        <f t="shared" si="304"/>
        <v>60</v>
      </c>
      <c r="U754" s="1">
        <f t="shared" si="305"/>
        <v>100</v>
      </c>
      <c r="V754" s="1">
        <f t="shared" si="306"/>
        <v>0</v>
      </c>
      <c r="W754" s="1" t="str">
        <f t="shared" si="307"/>
        <v>101</v>
      </c>
      <c r="X754" s="1">
        <f t="shared" si="308"/>
        <v>3</v>
      </c>
      <c r="Y754" s="1">
        <f t="shared" si="309"/>
        <v>8</v>
      </c>
      <c r="Z754" s="1" t="str">
        <f>VLOOKUP(BIN2DEC(MID(HEX2BIN(MID(H754,3,2),8),2,5)),Codes!$E$1:$F$18,2)</f>
        <v>Slash</v>
      </c>
      <c r="AA754" s="6" t="str">
        <f t="shared" si="310"/>
        <v>0</v>
      </c>
      <c r="AB754" s="1">
        <f t="shared" si="311"/>
        <v>0</v>
      </c>
      <c r="AC754" s="1" t="str">
        <f>VLOOKUP(BIN2DEC(RIGHT(HEX2BIN(MID(H754,6,1),4),1)&amp;LEFT(HEX2BIN(MID(H754,7,1),4),1)),Codes!$K$1:$L$5,2)</f>
        <v>L</v>
      </c>
      <c r="AD754" s="1" t="str">
        <f>VLOOKUP(BIN2DEC(RIGHT(HEX2BIN(MID(H754,7,1),4),3)&amp;LEFT(HEX2BIN(MID(H754,8,1),4),2)),Codes!$H$2:$I$33,2)</f>
        <v>Kick</v>
      </c>
      <c r="AE754" s="1" t="str">
        <f t="shared" si="312"/>
        <v>1</v>
      </c>
      <c r="AF754" s="1" t="str">
        <f t="shared" si="313"/>
        <v>1</v>
      </c>
      <c r="AH754" s="6">
        <f t="shared" si="314"/>
        <v>66</v>
      </c>
    </row>
    <row r="755" spans="1:34">
      <c r="A755" s="1" t="s">
        <v>3207</v>
      </c>
      <c r="B755" s="1" t="s">
        <v>45</v>
      </c>
      <c r="C755" s="6" t="s">
        <v>817</v>
      </c>
      <c r="D755" s="6" t="s">
        <v>1841</v>
      </c>
      <c r="E755" s="6" t="s">
        <v>307</v>
      </c>
      <c r="F755" s="6" t="s">
        <v>91</v>
      </c>
      <c r="G755" s="6" t="s">
        <v>650</v>
      </c>
      <c r="H755" s="6" t="s">
        <v>651</v>
      </c>
      <c r="J755" s="1" t="str">
        <f t="shared" si="298"/>
        <v>001011</v>
      </c>
      <c r="K755" s="1">
        <f t="shared" si="299"/>
        <v>3</v>
      </c>
      <c r="L755" s="6" t="str">
        <f t="shared" si="300"/>
        <v>00000</v>
      </c>
      <c r="M755" s="1">
        <f t="shared" si="301"/>
        <v>6</v>
      </c>
      <c r="N755" s="6" t="str">
        <f t="shared" si="302"/>
        <v>00</v>
      </c>
      <c r="O755" s="1">
        <f t="shared" si="303"/>
        <v>2</v>
      </c>
      <c r="P755" s="1">
        <f>IF(HEX2DEC(LEFT(E755,4))&gt;=32768,HEX2DEC(LEFT(E755,4))-65536,HEX2DEC(LEFT(E755,4)))/Codes!$N$2</f>
        <v>3.2</v>
      </c>
      <c r="Q755" s="1">
        <f>IF(HEX2DEC(RIGHT(E755,4))&gt;=32768,HEX2DEC(RIGHT(E755,4))-65536,HEX2DEC(RIGHT(E755,4)))/Codes!$N$2</f>
        <v>0</v>
      </c>
      <c r="R755" s="1">
        <f>IF(HEX2DEC(LEFT(F755,4))&gt;=32768,HEX2DEC(LEFT(F755,4))-65536,HEX2DEC(LEFT(F755,4)))/Codes!$N$2</f>
        <v>0</v>
      </c>
      <c r="S755" s="1">
        <f>IF(HEX2DEC(RIGHT(F755,4))&gt;=32768,HEX2DEC(RIGHT(F755,4))-65536,HEX2DEC(RIGHT(F755,4)))/Codes!$N$2</f>
        <v>0</v>
      </c>
      <c r="T755" s="18">
        <f t="shared" si="304"/>
        <v>174</v>
      </c>
      <c r="U755" s="1">
        <f t="shared" si="305"/>
        <v>100</v>
      </c>
      <c r="V755" s="1">
        <f t="shared" si="306"/>
        <v>9</v>
      </c>
      <c r="W755" s="1" t="str">
        <f t="shared" si="307"/>
        <v>101</v>
      </c>
      <c r="X755" s="1">
        <f t="shared" si="308"/>
        <v>3</v>
      </c>
      <c r="Y755" s="1">
        <f t="shared" si="309"/>
        <v>0</v>
      </c>
      <c r="Z755" s="1" t="str">
        <f>VLOOKUP(BIN2DEC(MID(HEX2BIN(MID(H755,3,2),8),2,5)),Codes!$E$1:$F$18,2)</f>
        <v>Normal</v>
      </c>
      <c r="AA755" s="6" t="str">
        <f t="shared" si="310"/>
        <v>0</v>
      </c>
      <c r="AB755" s="1">
        <f t="shared" si="311"/>
        <v>10</v>
      </c>
      <c r="AC755" s="1" t="str">
        <f>VLOOKUP(BIN2DEC(RIGHT(HEX2BIN(MID(H755,6,1),4),1)&amp;LEFT(HEX2BIN(MID(H755,7,1),4),1)),Codes!$K$1:$L$5,2)</f>
        <v>L</v>
      </c>
      <c r="AD755" s="1" t="str">
        <f>VLOOKUP(BIN2DEC(RIGHT(HEX2BIN(MID(H755,7,1),4),3)&amp;LEFT(HEX2BIN(MID(H755,8,1),4),2)),Codes!$H$2:$I$33,2)</f>
        <v>Paper</v>
      </c>
      <c r="AE755" s="1" t="str">
        <f t="shared" si="312"/>
        <v>1</v>
      </c>
      <c r="AF755" s="1" t="str">
        <f t="shared" si="313"/>
        <v>1</v>
      </c>
      <c r="AH755" s="6">
        <f t="shared" si="314"/>
        <v>70</v>
      </c>
    </row>
    <row r="756" spans="1:34">
      <c r="A756" s="1" t="s">
        <v>3208</v>
      </c>
      <c r="B756" s="1" t="s">
        <v>45</v>
      </c>
      <c r="C756" s="6" t="s">
        <v>818</v>
      </c>
      <c r="D756" s="6" t="s">
        <v>1819</v>
      </c>
      <c r="E756" s="6" t="s">
        <v>307</v>
      </c>
      <c r="F756" s="6" t="s">
        <v>91</v>
      </c>
      <c r="G756" s="6" t="s">
        <v>654</v>
      </c>
      <c r="H756" s="6" t="s">
        <v>655</v>
      </c>
      <c r="J756" s="1" t="str">
        <f t="shared" si="298"/>
        <v>001011</v>
      </c>
      <c r="K756" s="1">
        <f t="shared" si="299"/>
        <v>3</v>
      </c>
      <c r="L756" s="6" t="str">
        <f t="shared" si="300"/>
        <v>00000</v>
      </c>
      <c r="M756" s="1">
        <f t="shared" si="301"/>
        <v>6</v>
      </c>
      <c r="N756" s="6" t="str">
        <f t="shared" si="302"/>
        <v>00</v>
      </c>
      <c r="O756" s="1">
        <f t="shared" si="303"/>
        <v>7</v>
      </c>
      <c r="P756" s="1">
        <f>IF(HEX2DEC(LEFT(E756,4))&gt;=32768,HEX2DEC(LEFT(E756,4))-65536,HEX2DEC(LEFT(E756,4)))/Codes!$N$2</f>
        <v>3.2</v>
      </c>
      <c r="Q756" s="1">
        <f>IF(HEX2DEC(RIGHT(E756,4))&gt;=32768,HEX2DEC(RIGHT(E756,4))-65536,HEX2DEC(RIGHT(E756,4)))/Codes!$N$2</f>
        <v>0</v>
      </c>
      <c r="R756" s="1">
        <f>IF(HEX2DEC(LEFT(F756,4))&gt;=32768,HEX2DEC(LEFT(F756,4))-65536,HEX2DEC(LEFT(F756,4)))/Codes!$N$2</f>
        <v>0</v>
      </c>
      <c r="S756" s="1">
        <f>IF(HEX2DEC(RIGHT(F756,4))&gt;=32768,HEX2DEC(RIGHT(F756,4))-65536,HEX2DEC(RIGHT(F756,4)))/Codes!$N$2</f>
        <v>0</v>
      </c>
      <c r="T756" s="18">
        <f t="shared" si="304"/>
        <v>160</v>
      </c>
      <c r="U756" s="1">
        <f t="shared" si="305"/>
        <v>100</v>
      </c>
      <c r="V756" s="1">
        <f t="shared" si="306"/>
        <v>156</v>
      </c>
      <c r="W756" s="1" t="str">
        <f t="shared" si="307"/>
        <v>101</v>
      </c>
      <c r="X756" s="1">
        <f t="shared" si="308"/>
        <v>3</v>
      </c>
      <c r="Y756" s="1">
        <f t="shared" si="309"/>
        <v>0</v>
      </c>
      <c r="Z756" s="1" t="str">
        <f>VLOOKUP(BIN2DEC(MID(HEX2BIN(MID(H756,3,2),8),2,5)),Codes!$E$1:$F$18,2)</f>
        <v>Normal</v>
      </c>
      <c r="AA756" s="6" t="str">
        <f t="shared" si="310"/>
        <v>0</v>
      </c>
      <c r="AB756" s="1">
        <f t="shared" si="311"/>
        <v>20</v>
      </c>
      <c r="AC756" s="1" t="str">
        <f>VLOOKUP(BIN2DEC(RIGHT(HEX2BIN(MID(H756,6,1),4),1)&amp;LEFT(HEX2BIN(MID(H756,7,1),4),1)),Codes!$K$1:$L$5,2)</f>
        <v>L</v>
      </c>
      <c r="AD756" s="1" t="str">
        <f>VLOOKUP(BIN2DEC(RIGHT(HEX2BIN(MID(H756,7,1),4),3)&amp;LEFT(HEX2BIN(MID(H756,8,1),4),2)),Codes!$H$2:$I$33,2)</f>
        <v>Paper</v>
      </c>
      <c r="AE756" s="1" t="str">
        <f t="shared" si="312"/>
        <v>1</v>
      </c>
      <c r="AF756" s="1" t="str">
        <f t="shared" si="313"/>
        <v>1</v>
      </c>
      <c r="AH756" s="6">
        <f t="shared" si="314"/>
        <v>70</v>
      </c>
    </row>
    <row r="757" spans="1:34">
      <c r="A757" s="1" t="s">
        <v>3209</v>
      </c>
      <c r="B757" s="1" t="s">
        <v>45</v>
      </c>
      <c r="C757" s="6" t="s">
        <v>819</v>
      </c>
      <c r="D757" s="6" t="s">
        <v>1844</v>
      </c>
      <c r="E757" s="6" t="s">
        <v>307</v>
      </c>
      <c r="F757" s="6" t="s">
        <v>91</v>
      </c>
      <c r="G757" s="6" t="s">
        <v>807</v>
      </c>
      <c r="H757" s="6" t="s">
        <v>808</v>
      </c>
      <c r="J757" s="1" t="str">
        <f t="shared" si="298"/>
        <v>001011</v>
      </c>
      <c r="K757" s="1">
        <f t="shared" si="299"/>
        <v>3</v>
      </c>
      <c r="L757" s="6" t="str">
        <f t="shared" si="300"/>
        <v>00000</v>
      </c>
      <c r="M757" s="1">
        <f t="shared" si="301"/>
        <v>6</v>
      </c>
      <c r="N757" s="6" t="str">
        <f t="shared" si="302"/>
        <v>00</v>
      </c>
      <c r="O757" s="1">
        <f t="shared" si="303"/>
        <v>12</v>
      </c>
      <c r="P757" s="1">
        <f>IF(HEX2DEC(LEFT(E757,4))&gt;=32768,HEX2DEC(LEFT(E757,4))-65536,HEX2DEC(LEFT(E757,4)))/Codes!$N$2</f>
        <v>3.2</v>
      </c>
      <c r="Q757" s="1">
        <f>IF(HEX2DEC(RIGHT(E757,4))&gt;=32768,HEX2DEC(RIGHT(E757,4))-65536,HEX2DEC(RIGHT(E757,4)))/Codes!$N$2</f>
        <v>0</v>
      </c>
      <c r="R757" s="1">
        <f>IF(HEX2DEC(LEFT(F757,4))&gt;=32768,HEX2DEC(LEFT(F757,4))-65536,HEX2DEC(LEFT(F757,4)))/Codes!$N$2</f>
        <v>0</v>
      </c>
      <c r="S757" s="1">
        <f>IF(HEX2DEC(RIGHT(F757,4))&gt;=32768,HEX2DEC(RIGHT(F757,4))-65536,HEX2DEC(RIGHT(F757,4)))/Codes!$N$2</f>
        <v>0</v>
      </c>
      <c r="T757" s="18">
        <f t="shared" si="304"/>
        <v>120</v>
      </c>
      <c r="U757" s="1">
        <f t="shared" si="305"/>
        <v>100</v>
      </c>
      <c r="V757" s="1">
        <f t="shared" si="306"/>
        <v>236</v>
      </c>
      <c r="W757" s="1" t="str">
        <f t="shared" si="307"/>
        <v>101</v>
      </c>
      <c r="X757" s="1">
        <f t="shared" si="308"/>
        <v>3</v>
      </c>
      <c r="Y757" s="1">
        <f t="shared" si="309"/>
        <v>0</v>
      </c>
      <c r="Z757" s="1" t="str">
        <f>VLOOKUP(BIN2DEC(MID(HEX2BIN(MID(H757,3,2),8),2,5)),Codes!$E$1:$F$18,2)</f>
        <v>Normal</v>
      </c>
      <c r="AA757" s="6" t="str">
        <f t="shared" si="310"/>
        <v>0</v>
      </c>
      <c r="AB757" s="1">
        <f t="shared" si="311"/>
        <v>100</v>
      </c>
      <c r="AC757" s="1" t="str">
        <f>VLOOKUP(BIN2DEC(RIGHT(HEX2BIN(MID(H757,6,1),4),1)&amp;LEFT(HEX2BIN(MID(H757,7,1),4),1)),Codes!$K$1:$L$5,2)</f>
        <v>L</v>
      </c>
      <c r="AD757" s="1" t="str">
        <f>VLOOKUP(BIN2DEC(RIGHT(HEX2BIN(MID(H757,7,1),4),3)&amp;LEFT(HEX2BIN(MID(H757,8,1),4),2)),Codes!$H$2:$I$33,2)</f>
        <v>Paper</v>
      </c>
      <c r="AE757" s="1" t="str">
        <f t="shared" si="312"/>
        <v>1</v>
      </c>
      <c r="AF757" s="1" t="str">
        <f t="shared" si="313"/>
        <v>1</v>
      </c>
      <c r="AH757" s="6">
        <f t="shared" si="314"/>
        <v>70</v>
      </c>
    </row>
    <row r="758" spans="1:34">
      <c r="A758" s="1" t="s">
        <v>3210</v>
      </c>
      <c r="B758" s="1" t="s">
        <v>45</v>
      </c>
      <c r="C758" s="6" t="s">
        <v>820</v>
      </c>
      <c r="D758" s="6" t="s">
        <v>1827</v>
      </c>
      <c r="E758" s="6" t="s">
        <v>307</v>
      </c>
      <c r="F758" s="6" t="s">
        <v>91</v>
      </c>
      <c r="G758" s="6" t="s">
        <v>678</v>
      </c>
      <c r="H758" s="6" t="s">
        <v>679</v>
      </c>
      <c r="J758" s="1" t="str">
        <f t="shared" si="298"/>
        <v>001011</v>
      </c>
      <c r="K758" s="1">
        <f t="shared" si="299"/>
        <v>3</v>
      </c>
      <c r="L758" s="6" t="str">
        <f t="shared" si="300"/>
        <v>00000</v>
      </c>
      <c r="M758" s="1">
        <f t="shared" si="301"/>
        <v>6</v>
      </c>
      <c r="N758" s="6" t="str">
        <f t="shared" si="302"/>
        <v>00</v>
      </c>
      <c r="O758" s="1">
        <f t="shared" si="303"/>
        <v>6</v>
      </c>
      <c r="P758" s="1">
        <f>IF(HEX2DEC(LEFT(E758,4))&gt;=32768,HEX2DEC(LEFT(E758,4))-65536,HEX2DEC(LEFT(E758,4)))/Codes!$N$2</f>
        <v>3.2</v>
      </c>
      <c r="Q758" s="1">
        <f>IF(HEX2DEC(RIGHT(E758,4))&gt;=32768,HEX2DEC(RIGHT(E758,4))-65536,HEX2DEC(RIGHT(E758,4)))/Codes!$N$2</f>
        <v>0</v>
      </c>
      <c r="R758" s="1">
        <f>IF(HEX2DEC(LEFT(F758,4))&gt;=32768,HEX2DEC(LEFT(F758,4))-65536,HEX2DEC(LEFT(F758,4)))/Codes!$N$2</f>
        <v>0</v>
      </c>
      <c r="S758" s="1">
        <f>IF(HEX2DEC(RIGHT(F758,4))&gt;=32768,HEX2DEC(RIGHT(F758,4))-65536,HEX2DEC(RIGHT(F758,4)))/Codes!$N$2</f>
        <v>0</v>
      </c>
      <c r="T758" s="18">
        <f t="shared" si="304"/>
        <v>120</v>
      </c>
      <c r="U758" s="1">
        <f t="shared" si="305"/>
        <v>100</v>
      </c>
      <c r="V758" s="1">
        <f t="shared" si="306"/>
        <v>80</v>
      </c>
      <c r="W758" s="1" t="str">
        <f t="shared" si="307"/>
        <v>101</v>
      </c>
      <c r="X758" s="1">
        <f t="shared" si="308"/>
        <v>3</v>
      </c>
      <c r="Y758" s="1">
        <f t="shared" si="309"/>
        <v>0</v>
      </c>
      <c r="Z758" s="1" t="str">
        <f>VLOOKUP(BIN2DEC(MID(HEX2BIN(MID(H758,3,2),8),2,5)),Codes!$E$1:$F$18,2)</f>
        <v>Normal</v>
      </c>
      <c r="AA758" s="6" t="str">
        <f t="shared" si="310"/>
        <v>0</v>
      </c>
      <c r="AB758" s="1">
        <f t="shared" si="311"/>
        <v>40</v>
      </c>
      <c r="AC758" s="1" t="str">
        <f>VLOOKUP(BIN2DEC(RIGHT(HEX2BIN(MID(H758,6,1),4),1)&amp;LEFT(HEX2BIN(MID(H758,7,1),4),1)),Codes!$K$1:$L$5,2)</f>
        <v>L</v>
      </c>
      <c r="AD758" s="1" t="str">
        <f>VLOOKUP(BIN2DEC(RIGHT(HEX2BIN(MID(H758,7,1),4),3)&amp;LEFT(HEX2BIN(MID(H758,8,1),4),2)),Codes!$H$2:$I$33,2)</f>
        <v>Paper</v>
      </c>
      <c r="AE758" s="1" t="str">
        <f t="shared" si="312"/>
        <v>1</v>
      </c>
      <c r="AF758" s="1" t="str">
        <f t="shared" si="313"/>
        <v>1</v>
      </c>
      <c r="AH758" s="6">
        <f t="shared" si="314"/>
        <v>70</v>
      </c>
    </row>
    <row r="759" spans="1:34">
      <c r="A759" s="1" t="s">
        <v>3211</v>
      </c>
      <c r="B759" s="1" t="s">
        <v>45</v>
      </c>
      <c r="C759" s="6" t="s">
        <v>1874</v>
      </c>
      <c r="D759" s="6" t="s">
        <v>1825</v>
      </c>
      <c r="E759" s="6" t="s">
        <v>307</v>
      </c>
      <c r="F759" s="6" t="s">
        <v>91</v>
      </c>
      <c r="G759" s="6" t="s">
        <v>557</v>
      </c>
      <c r="H759" s="6" t="s">
        <v>682</v>
      </c>
      <c r="J759" s="1" t="str">
        <f t="shared" si="298"/>
        <v>001011</v>
      </c>
      <c r="K759" s="1">
        <f t="shared" si="299"/>
        <v>3</v>
      </c>
      <c r="L759" s="6" t="str">
        <f t="shared" si="300"/>
        <v>00000</v>
      </c>
      <c r="M759" s="1">
        <f t="shared" si="301"/>
        <v>6</v>
      </c>
      <c r="N759" s="6" t="str">
        <f t="shared" si="302"/>
        <v>00</v>
      </c>
      <c r="O759" s="1">
        <f t="shared" si="303"/>
        <v>10</v>
      </c>
      <c r="P759" s="1">
        <f>IF(HEX2DEC(LEFT(E759,4))&gt;=32768,HEX2DEC(LEFT(E759,4))-65536,HEX2DEC(LEFT(E759,4)))/Codes!$N$2</f>
        <v>3.2</v>
      </c>
      <c r="Q759" s="1">
        <f>IF(HEX2DEC(RIGHT(E759,4))&gt;=32768,HEX2DEC(RIGHT(E759,4))-65536,HEX2DEC(RIGHT(E759,4)))/Codes!$N$2</f>
        <v>0</v>
      </c>
      <c r="R759" s="1">
        <f>IF(HEX2DEC(LEFT(F759,4))&gt;=32768,HEX2DEC(LEFT(F759,4))-65536,HEX2DEC(LEFT(F759,4)))/Codes!$N$2</f>
        <v>0</v>
      </c>
      <c r="S759" s="1">
        <f>IF(HEX2DEC(RIGHT(F759,4))&gt;=32768,HEX2DEC(RIGHT(F759,4))-65536,HEX2DEC(RIGHT(F759,4)))/Codes!$N$2</f>
        <v>0</v>
      </c>
      <c r="T759" s="18">
        <f t="shared" si="304"/>
        <v>361</v>
      </c>
      <c r="U759" s="1">
        <f t="shared" si="305"/>
        <v>100</v>
      </c>
      <c r="V759" s="1">
        <f t="shared" si="306"/>
        <v>0</v>
      </c>
      <c r="W759" s="1" t="str">
        <f t="shared" si="307"/>
        <v>101</v>
      </c>
      <c r="X759" s="1">
        <f t="shared" si="308"/>
        <v>3</v>
      </c>
      <c r="Y759" s="1">
        <f t="shared" si="309"/>
        <v>5</v>
      </c>
      <c r="Z759" s="1" t="str">
        <f>VLOOKUP(BIN2DEC(MID(HEX2BIN(MID(H759,3,2),8),2,5)),Codes!$E$1:$F$18,2)</f>
        <v>Normal</v>
      </c>
      <c r="AA759" s="6" t="str">
        <f t="shared" si="310"/>
        <v>0</v>
      </c>
      <c r="AB759" s="1">
        <f t="shared" si="311"/>
        <v>2</v>
      </c>
      <c r="AC759" s="1" t="str">
        <f>VLOOKUP(BIN2DEC(RIGHT(HEX2BIN(MID(H759,6,1),4),1)&amp;LEFT(HEX2BIN(MID(H759,7,1),4),1)),Codes!$K$1:$L$5,2)</f>
        <v>M</v>
      </c>
      <c r="AD759" s="1" t="str">
        <f>VLOOKUP(BIN2DEC(RIGHT(HEX2BIN(MID(H759,7,1),4),3)&amp;LEFT(HEX2BIN(MID(H759,8,1),4),2)),Codes!$H$2:$I$33,2)</f>
        <v>Punch</v>
      </c>
      <c r="AE759" s="1" t="str">
        <f t="shared" si="312"/>
        <v>1</v>
      </c>
      <c r="AF759" s="1" t="str">
        <f t="shared" si="313"/>
        <v>1</v>
      </c>
      <c r="AH759" s="6">
        <f t="shared" si="314"/>
        <v>33</v>
      </c>
    </row>
    <row r="760" spans="1:34">
      <c r="A760" s="1" t="s">
        <v>3212</v>
      </c>
      <c r="B760" s="1" t="s">
        <v>45</v>
      </c>
      <c r="C760" s="6" t="s">
        <v>1875</v>
      </c>
      <c r="D760" s="6" t="s">
        <v>1823</v>
      </c>
      <c r="E760" s="6" t="s">
        <v>307</v>
      </c>
      <c r="F760" s="6" t="s">
        <v>91</v>
      </c>
      <c r="G760" s="6" t="s">
        <v>557</v>
      </c>
      <c r="H760" s="6" t="s">
        <v>685</v>
      </c>
      <c r="J760" s="1" t="str">
        <f t="shared" si="298"/>
        <v>001011</v>
      </c>
      <c r="K760" s="1">
        <f t="shared" si="299"/>
        <v>3</v>
      </c>
      <c r="L760" s="6" t="str">
        <f t="shared" si="300"/>
        <v>00000</v>
      </c>
      <c r="M760" s="1">
        <f t="shared" si="301"/>
        <v>6</v>
      </c>
      <c r="N760" s="6" t="str">
        <f t="shared" si="302"/>
        <v>00</v>
      </c>
      <c r="O760" s="1">
        <f t="shared" si="303"/>
        <v>15</v>
      </c>
      <c r="P760" s="1">
        <f>IF(HEX2DEC(LEFT(E760,4))&gt;=32768,HEX2DEC(LEFT(E760,4))-65536,HEX2DEC(LEFT(E760,4)))/Codes!$N$2</f>
        <v>3.2</v>
      </c>
      <c r="Q760" s="1">
        <f>IF(HEX2DEC(RIGHT(E760,4))&gt;=32768,HEX2DEC(RIGHT(E760,4))-65536,HEX2DEC(RIGHT(E760,4)))/Codes!$N$2</f>
        <v>0</v>
      </c>
      <c r="R760" s="1">
        <f>IF(HEX2DEC(LEFT(F760,4))&gt;=32768,HEX2DEC(LEFT(F760,4))-65536,HEX2DEC(LEFT(F760,4)))/Codes!$N$2</f>
        <v>0</v>
      </c>
      <c r="S760" s="1">
        <f>IF(HEX2DEC(RIGHT(F760,4))&gt;=32768,HEX2DEC(RIGHT(F760,4))-65536,HEX2DEC(RIGHT(F760,4)))/Codes!$N$2</f>
        <v>0</v>
      </c>
      <c r="T760" s="18">
        <f t="shared" si="304"/>
        <v>361</v>
      </c>
      <c r="U760" s="1">
        <f t="shared" si="305"/>
        <v>100</v>
      </c>
      <c r="V760" s="1">
        <f t="shared" si="306"/>
        <v>0</v>
      </c>
      <c r="W760" s="1" t="str">
        <f t="shared" si="307"/>
        <v>101</v>
      </c>
      <c r="X760" s="1">
        <f t="shared" si="308"/>
        <v>3</v>
      </c>
      <c r="Y760" s="1">
        <f t="shared" si="309"/>
        <v>8</v>
      </c>
      <c r="Z760" s="1" t="str">
        <f>VLOOKUP(BIN2DEC(MID(HEX2BIN(MID(H760,3,2),8),2,5)),Codes!$E$1:$F$18,2)</f>
        <v>Normal</v>
      </c>
      <c r="AA760" s="6" t="str">
        <f t="shared" si="310"/>
        <v>0</v>
      </c>
      <c r="AB760" s="1">
        <f t="shared" si="311"/>
        <v>4</v>
      </c>
      <c r="AC760" s="1" t="str">
        <f>VLOOKUP(BIN2DEC(RIGHT(HEX2BIN(MID(H760,6,1),4),1)&amp;LEFT(HEX2BIN(MID(H760,7,1),4),1)),Codes!$K$1:$L$5,2)</f>
        <v>L</v>
      </c>
      <c r="AD760" s="1" t="str">
        <f>VLOOKUP(BIN2DEC(RIGHT(HEX2BIN(MID(H760,7,1),4),3)&amp;LEFT(HEX2BIN(MID(H760,8,1),4),2)),Codes!$H$2:$I$33,2)</f>
        <v>Punch</v>
      </c>
      <c r="AE760" s="1" t="str">
        <f t="shared" si="312"/>
        <v>1</v>
      </c>
      <c r="AF760" s="1" t="str">
        <f t="shared" si="313"/>
        <v>1</v>
      </c>
      <c r="AH760" s="6">
        <f t="shared" si="314"/>
        <v>65</v>
      </c>
    </row>
    <row r="761" spans="1:34">
      <c r="A761" s="1" t="s">
        <v>3213</v>
      </c>
      <c r="B761" s="1" t="s">
        <v>45</v>
      </c>
      <c r="C761" s="6" t="s">
        <v>1876</v>
      </c>
      <c r="D761" s="6" t="s">
        <v>1849</v>
      </c>
      <c r="E761" s="6" t="s">
        <v>307</v>
      </c>
      <c r="F761" s="6" t="s">
        <v>91</v>
      </c>
      <c r="G761" s="6" t="s">
        <v>557</v>
      </c>
      <c r="H761" s="6" t="s">
        <v>830</v>
      </c>
      <c r="J761" s="1" t="str">
        <f t="shared" si="298"/>
        <v>001011</v>
      </c>
      <c r="K761" s="1">
        <f t="shared" si="299"/>
        <v>3</v>
      </c>
      <c r="L761" s="6" t="str">
        <f t="shared" si="300"/>
        <v>00000</v>
      </c>
      <c r="M761" s="1">
        <f t="shared" si="301"/>
        <v>6</v>
      </c>
      <c r="N761" s="6" t="str">
        <f t="shared" si="302"/>
        <v>00</v>
      </c>
      <c r="O761" s="1">
        <f t="shared" si="303"/>
        <v>22</v>
      </c>
      <c r="P761" s="1">
        <f>IF(HEX2DEC(LEFT(E761,4))&gt;=32768,HEX2DEC(LEFT(E761,4))-65536,HEX2DEC(LEFT(E761,4)))/Codes!$N$2</f>
        <v>3.2</v>
      </c>
      <c r="Q761" s="1">
        <f>IF(HEX2DEC(RIGHT(E761,4))&gt;=32768,HEX2DEC(RIGHT(E761,4))-65536,HEX2DEC(RIGHT(E761,4)))/Codes!$N$2</f>
        <v>0</v>
      </c>
      <c r="R761" s="1">
        <f>IF(HEX2DEC(LEFT(F761,4))&gt;=32768,HEX2DEC(LEFT(F761,4))-65536,HEX2DEC(LEFT(F761,4)))/Codes!$N$2</f>
        <v>0</v>
      </c>
      <c r="S761" s="1">
        <f>IF(HEX2DEC(RIGHT(F761,4))&gt;=32768,HEX2DEC(RIGHT(F761,4))-65536,HEX2DEC(RIGHT(F761,4)))/Codes!$N$2</f>
        <v>0</v>
      </c>
      <c r="T761" s="18">
        <f t="shared" si="304"/>
        <v>361</v>
      </c>
      <c r="U761" s="1">
        <f t="shared" si="305"/>
        <v>100</v>
      </c>
      <c r="V761" s="1">
        <f t="shared" si="306"/>
        <v>0</v>
      </c>
      <c r="W761" s="1" t="str">
        <f t="shared" si="307"/>
        <v>101</v>
      </c>
      <c r="X761" s="1">
        <f t="shared" si="308"/>
        <v>3</v>
      </c>
      <c r="Y761" s="1">
        <f t="shared" si="309"/>
        <v>12</v>
      </c>
      <c r="Z761" s="1" t="str">
        <f>VLOOKUP(BIN2DEC(MID(HEX2BIN(MID(H761,3,2),8),2,5)),Codes!$E$1:$F$18,2)</f>
        <v>Normal</v>
      </c>
      <c r="AA761" s="6" t="str">
        <f t="shared" si="310"/>
        <v>0</v>
      </c>
      <c r="AB761" s="1">
        <f t="shared" si="311"/>
        <v>6</v>
      </c>
      <c r="AC761" s="1" t="str">
        <f>VLOOKUP(BIN2DEC(RIGHT(HEX2BIN(MID(H761,6,1),4),1)&amp;LEFT(HEX2BIN(MID(H761,7,1),4),1)),Codes!$K$1:$L$5,2)</f>
        <v>L</v>
      </c>
      <c r="AD761" s="1" t="str">
        <f>VLOOKUP(BIN2DEC(RIGHT(HEX2BIN(MID(H761,7,1),4),3)&amp;LEFT(HEX2BIN(MID(H761,8,1),4),2)),Codes!$H$2:$I$33,2)</f>
        <v>Punch</v>
      </c>
      <c r="AE761" s="1" t="str">
        <f t="shared" si="312"/>
        <v>1</v>
      </c>
      <c r="AF761" s="1" t="str">
        <f t="shared" si="313"/>
        <v>1</v>
      </c>
      <c r="AH761" s="6">
        <f t="shared" si="314"/>
        <v>65</v>
      </c>
    </row>
    <row r="762" spans="1:34">
      <c r="A762" s="1" t="s">
        <v>3214</v>
      </c>
      <c r="B762" s="1" t="s">
        <v>45</v>
      </c>
      <c r="C762" s="6" t="s">
        <v>1877</v>
      </c>
      <c r="D762" s="6" t="s">
        <v>1844</v>
      </c>
      <c r="E762" s="6" t="s">
        <v>307</v>
      </c>
      <c r="F762" s="6" t="s">
        <v>91</v>
      </c>
      <c r="G762" s="6" t="s">
        <v>557</v>
      </c>
      <c r="H762" s="6" t="s">
        <v>688</v>
      </c>
      <c r="J762" s="1" t="str">
        <f t="shared" si="298"/>
        <v>001011</v>
      </c>
      <c r="K762" s="1">
        <f t="shared" si="299"/>
        <v>3</v>
      </c>
      <c r="L762" s="6" t="str">
        <f t="shared" si="300"/>
        <v>00000</v>
      </c>
      <c r="M762" s="1">
        <f t="shared" si="301"/>
        <v>6</v>
      </c>
      <c r="N762" s="6" t="str">
        <f t="shared" si="302"/>
        <v>00</v>
      </c>
      <c r="O762" s="1">
        <f t="shared" si="303"/>
        <v>12</v>
      </c>
      <c r="P762" s="1">
        <f>IF(HEX2DEC(LEFT(E762,4))&gt;=32768,HEX2DEC(LEFT(E762,4))-65536,HEX2DEC(LEFT(E762,4)))/Codes!$N$2</f>
        <v>3.2</v>
      </c>
      <c r="Q762" s="1">
        <f>IF(HEX2DEC(RIGHT(E762,4))&gt;=32768,HEX2DEC(RIGHT(E762,4))-65536,HEX2DEC(RIGHT(E762,4)))/Codes!$N$2</f>
        <v>0</v>
      </c>
      <c r="R762" s="1">
        <f>IF(HEX2DEC(LEFT(F762,4))&gt;=32768,HEX2DEC(LEFT(F762,4))-65536,HEX2DEC(LEFT(F762,4)))/Codes!$N$2</f>
        <v>0</v>
      </c>
      <c r="S762" s="1">
        <f>IF(HEX2DEC(RIGHT(F762,4))&gt;=32768,HEX2DEC(RIGHT(F762,4))-65536,HEX2DEC(RIGHT(F762,4)))/Codes!$N$2</f>
        <v>0</v>
      </c>
      <c r="T762" s="18">
        <f t="shared" si="304"/>
        <v>361</v>
      </c>
      <c r="U762" s="1">
        <f t="shared" si="305"/>
        <v>100</v>
      </c>
      <c r="V762" s="1">
        <f t="shared" si="306"/>
        <v>0</v>
      </c>
      <c r="W762" s="1" t="str">
        <f t="shared" si="307"/>
        <v>101</v>
      </c>
      <c r="X762" s="1">
        <f t="shared" si="308"/>
        <v>3</v>
      </c>
      <c r="Y762" s="1">
        <f t="shared" si="309"/>
        <v>8</v>
      </c>
      <c r="Z762" s="1" t="str">
        <f>VLOOKUP(BIN2DEC(MID(HEX2BIN(MID(H762,3,2),8),2,5)),Codes!$E$1:$F$18,2)</f>
        <v>Normal</v>
      </c>
      <c r="AA762" s="6" t="str">
        <f t="shared" si="310"/>
        <v>0</v>
      </c>
      <c r="AB762" s="1">
        <f t="shared" si="311"/>
        <v>0</v>
      </c>
      <c r="AC762" s="1" t="str">
        <f>VLOOKUP(BIN2DEC(RIGHT(HEX2BIN(MID(H762,6,1),4),1)&amp;LEFT(HEX2BIN(MID(H762,7,1),4),1)),Codes!$K$1:$L$5,2)</f>
        <v>L</v>
      </c>
      <c r="AD762" s="1" t="str">
        <f>VLOOKUP(BIN2DEC(RIGHT(HEX2BIN(MID(H762,7,1),4),3)&amp;LEFT(HEX2BIN(MID(H762,8,1),4),2)),Codes!$H$2:$I$33,2)</f>
        <v>Punch</v>
      </c>
      <c r="AE762" s="1" t="str">
        <f t="shared" si="312"/>
        <v>1</v>
      </c>
      <c r="AF762" s="1" t="str">
        <f t="shared" si="313"/>
        <v>1</v>
      </c>
      <c r="AH762" s="6">
        <f t="shared" si="314"/>
        <v>65</v>
      </c>
    </row>
    <row r="763" spans="1:34">
      <c r="A763" s="1" t="s">
        <v>3215</v>
      </c>
      <c r="B763" s="1" t="s">
        <v>45</v>
      </c>
      <c r="C763" s="6" t="s">
        <v>693</v>
      </c>
      <c r="D763" s="6" t="s">
        <v>1852</v>
      </c>
      <c r="E763" s="6" t="s">
        <v>307</v>
      </c>
      <c r="F763" s="6" t="s">
        <v>91</v>
      </c>
      <c r="G763" s="6" t="s">
        <v>691</v>
      </c>
      <c r="H763" s="6" t="s">
        <v>692</v>
      </c>
      <c r="J763" s="1" t="str">
        <f t="shared" si="298"/>
        <v>001011</v>
      </c>
      <c r="K763" s="1">
        <f t="shared" si="299"/>
        <v>3</v>
      </c>
      <c r="L763" s="6" t="str">
        <f t="shared" si="300"/>
        <v>00000</v>
      </c>
      <c r="M763" s="1">
        <f t="shared" si="301"/>
        <v>6</v>
      </c>
      <c r="N763" s="6" t="str">
        <f t="shared" si="302"/>
        <v>00</v>
      </c>
      <c r="O763" s="1">
        <f t="shared" si="303"/>
        <v>4</v>
      </c>
      <c r="P763" s="1">
        <f>IF(HEX2DEC(LEFT(E763,4))&gt;=32768,HEX2DEC(LEFT(E763,4))-65536,HEX2DEC(LEFT(E763,4)))/Codes!$N$2</f>
        <v>3.2</v>
      </c>
      <c r="Q763" s="1">
        <f>IF(HEX2DEC(RIGHT(E763,4))&gt;=32768,HEX2DEC(RIGHT(E763,4))-65536,HEX2DEC(RIGHT(E763,4)))/Codes!$N$2</f>
        <v>0</v>
      </c>
      <c r="R763" s="1">
        <f>IF(HEX2DEC(LEFT(F763,4))&gt;=32768,HEX2DEC(LEFT(F763,4))-65536,HEX2DEC(LEFT(F763,4)))/Codes!$N$2</f>
        <v>0</v>
      </c>
      <c r="S763" s="1">
        <f>IF(HEX2DEC(RIGHT(F763,4))&gt;=32768,HEX2DEC(RIGHT(F763,4))-65536,HEX2DEC(RIGHT(F763,4)))/Codes!$N$2</f>
        <v>0</v>
      </c>
      <c r="T763" s="18">
        <f t="shared" si="304"/>
        <v>361</v>
      </c>
      <c r="U763" s="1">
        <f t="shared" si="305"/>
        <v>150</v>
      </c>
      <c r="V763" s="1">
        <f t="shared" si="306"/>
        <v>0</v>
      </c>
      <c r="W763" s="1" t="str">
        <f t="shared" si="307"/>
        <v>101</v>
      </c>
      <c r="X763" s="1">
        <f t="shared" si="308"/>
        <v>3</v>
      </c>
      <c r="Y763" s="1">
        <f t="shared" si="309"/>
        <v>5</v>
      </c>
      <c r="Z763" s="1" t="str">
        <f>VLOOKUP(BIN2DEC(MID(HEX2BIN(MID(H763,3,2),8),2,5)),Codes!$E$1:$F$18,2)</f>
        <v>Flower</v>
      </c>
      <c r="AA763" s="6" t="str">
        <f t="shared" si="310"/>
        <v>0</v>
      </c>
      <c r="AB763" s="1">
        <f t="shared" si="311"/>
        <v>2</v>
      </c>
      <c r="AC763" s="1" t="str">
        <f>VLOOKUP(BIN2DEC(RIGHT(HEX2BIN(MID(H763,6,1),4),1)&amp;LEFT(HEX2BIN(MID(H763,7,1),4),1)),Codes!$K$1:$L$5,2)</f>
        <v>M</v>
      </c>
      <c r="AD763" s="1" t="str">
        <f>VLOOKUP(BIN2DEC(RIGHT(HEX2BIN(MID(H763,7,1),4),3)&amp;LEFT(HEX2BIN(MID(H763,8,1),4),2)),Codes!$H$2:$I$33,2)</f>
        <v>Punch</v>
      </c>
      <c r="AE763" s="1" t="str">
        <f t="shared" si="312"/>
        <v>1</v>
      </c>
      <c r="AF763" s="1" t="str">
        <f t="shared" si="313"/>
        <v>1</v>
      </c>
      <c r="AH763" s="6">
        <f t="shared" si="314"/>
        <v>33</v>
      </c>
    </row>
    <row r="764" spans="1:34">
      <c r="A764" s="1" t="s">
        <v>3216</v>
      </c>
      <c r="B764" s="1" t="s">
        <v>45</v>
      </c>
      <c r="C764" s="6" t="s">
        <v>699</v>
      </c>
      <c r="D764" s="6" t="s">
        <v>1854</v>
      </c>
      <c r="E764" s="6" t="s">
        <v>307</v>
      </c>
      <c r="F764" s="6" t="s">
        <v>91</v>
      </c>
      <c r="G764" s="6" t="s">
        <v>691</v>
      </c>
      <c r="H764" s="6" t="s">
        <v>697</v>
      </c>
      <c r="J764" s="1" t="str">
        <f t="shared" si="298"/>
        <v>001011</v>
      </c>
      <c r="K764" s="1">
        <f t="shared" si="299"/>
        <v>3</v>
      </c>
      <c r="L764" s="6" t="str">
        <f t="shared" si="300"/>
        <v>00000</v>
      </c>
      <c r="M764" s="1">
        <f t="shared" si="301"/>
        <v>6</v>
      </c>
      <c r="N764" s="6" t="str">
        <f t="shared" si="302"/>
        <v>00</v>
      </c>
      <c r="O764" s="1">
        <f t="shared" si="303"/>
        <v>9</v>
      </c>
      <c r="P764" s="1">
        <f>IF(HEX2DEC(LEFT(E764,4))&gt;=32768,HEX2DEC(LEFT(E764,4))-65536,HEX2DEC(LEFT(E764,4)))/Codes!$N$2</f>
        <v>3.2</v>
      </c>
      <c r="Q764" s="1">
        <f>IF(HEX2DEC(RIGHT(E764,4))&gt;=32768,HEX2DEC(RIGHT(E764,4))-65536,HEX2DEC(RIGHT(E764,4)))/Codes!$N$2</f>
        <v>0</v>
      </c>
      <c r="R764" s="1">
        <f>IF(HEX2DEC(LEFT(F764,4))&gt;=32768,HEX2DEC(LEFT(F764,4))-65536,HEX2DEC(LEFT(F764,4)))/Codes!$N$2</f>
        <v>0</v>
      </c>
      <c r="S764" s="1">
        <f>IF(HEX2DEC(RIGHT(F764,4))&gt;=32768,HEX2DEC(RIGHT(F764,4))-65536,HEX2DEC(RIGHT(F764,4)))/Codes!$N$2</f>
        <v>0</v>
      </c>
      <c r="T764" s="18">
        <f t="shared" si="304"/>
        <v>361</v>
      </c>
      <c r="U764" s="1">
        <f t="shared" si="305"/>
        <v>150</v>
      </c>
      <c r="V764" s="1">
        <f t="shared" si="306"/>
        <v>0</v>
      </c>
      <c r="W764" s="1" t="str">
        <f t="shared" si="307"/>
        <v>101</v>
      </c>
      <c r="X764" s="1">
        <f t="shared" si="308"/>
        <v>3</v>
      </c>
      <c r="Y764" s="1">
        <f t="shared" si="309"/>
        <v>8</v>
      </c>
      <c r="Z764" s="1" t="str">
        <f>VLOOKUP(BIN2DEC(MID(HEX2BIN(MID(H764,3,2),8),2,5)),Codes!$E$1:$F$18,2)</f>
        <v>Flower</v>
      </c>
      <c r="AA764" s="6" t="str">
        <f t="shared" si="310"/>
        <v>0</v>
      </c>
      <c r="AB764" s="1">
        <f t="shared" si="311"/>
        <v>4</v>
      </c>
      <c r="AC764" s="1" t="str">
        <f>VLOOKUP(BIN2DEC(RIGHT(HEX2BIN(MID(H764,6,1),4),1)&amp;LEFT(HEX2BIN(MID(H764,7,1),4),1)),Codes!$K$1:$L$5,2)</f>
        <v>L</v>
      </c>
      <c r="AD764" s="1" t="str">
        <f>VLOOKUP(BIN2DEC(RIGHT(HEX2BIN(MID(H764,7,1),4),3)&amp;LEFT(HEX2BIN(MID(H764,8,1),4),2)),Codes!$H$2:$I$33,2)</f>
        <v>Punch</v>
      </c>
      <c r="AE764" s="1" t="str">
        <f t="shared" si="312"/>
        <v>1</v>
      </c>
      <c r="AF764" s="1" t="str">
        <f t="shared" si="313"/>
        <v>1</v>
      </c>
      <c r="AH764" s="6">
        <f t="shared" si="314"/>
        <v>65</v>
      </c>
    </row>
    <row r="765" spans="1:34">
      <c r="A765" s="1" t="s">
        <v>3217</v>
      </c>
      <c r="B765" s="1" t="s">
        <v>45</v>
      </c>
      <c r="C765" s="6" t="s">
        <v>846</v>
      </c>
      <c r="D765" s="6" t="s">
        <v>1844</v>
      </c>
      <c r="E765" s="6" t="s">
        <v>307</v>
      </c>
      <c r="F765" s="6" t="s">
        <v>91</v>
      </c>
      <c r="G765" s="6" t="s">
        <v>691</v>
      </c>
      <c r="H765" s="6" t="s">
        <v>844</v>
      </c>
      <c r="J765" s="1" t="str">
        <f t="shared" si="298"/>
        <v>001011</v>
      </c>
      <c r="K765" s="1">
        <f t="shared" si="299"/>
        <v>3</v>
      </c>
      <c r="L765" s="6" t="str">
        <f t="shared" si="300"/>
        <v>00000</v>
      </c>
      <c r="M765" s="1">
        <f t="shared" si="301"/>
        <v>6</v>
      </c>
      <c r="N765" s="6" t="str">
        <f t="shared" si="302"/>
        <v>00</v>
      </c>
      <c r="O765" s="1">
        <f t="shared" si="303"/>
        <v>12</v>
      </c>
      <c r="P765" s="1">
        <f>IF(HEX2DEC(LEFT(E765,4))&gt;=32768,HEX2DEC(LEFT(E765,4))-65536,HEX2DEC(LEFT(E765,4)))/Codes!$N$2</f>
        <v>3.2</v>
      </c>
      <c r="Q765" s="1">
        <f>IF(HEX2DEC(RIGHT(E765,4))&gt;=32768,HEX2DEC(RIGHT(E765,4))-65536,HEX2DEC(RIGHT(E765,4)))/Codes!$N$2</f>
        <v>0</v>
      </c>
      <c r="R765" s="1">
        <f>IF(HEX2DEC(LEFT(F765,4))&gt;=32768,HEX2DEC(LEFT(F765,4))-65536,HEX2DEC(LEFT(F765,4)))/Codes!$N$2</f>
        <v>0</v>
      </c>
      <c r="S765" s="1">
        <f>IF(HEX2DEC(RIGHT(F765,4))&gt;=32768,HEX2DEC(RIGHT(F765,4))-65536,HEX2DEC(RIGHT(F765,4)))/Codes!$N$2</f>
        <v>0</v>
      </c>
      <c r="T765" s="18">
        <f t="shared" si="304"/>
        <v>361</v>
      </c>
      <c r="U765" s="1">
        <f t="shared" si="305"/>
        <v>150</v>
      </c>
      <c r="V765" s="1">
        <f t="shared" si="306"/>
        <v>0</v>
      </c>
      <c r="W765" s="1" t="str">
        <f t="shared" si="307"/>
        <v>101</v>
      </c>
      <c r="X765" s="1">
        <f t="shared" si="308"/>
        <v>3</v>
      </c>
      <c r="Y765" s="1">
        <f t="shared" si="309"/>
        <v>12</v>
      </c>
      <c r="Z765" s="1" t="str">
        <f>VLOOKUP(BIN2DEC(MID(HEX2BIN(MID(H765,3,2),8),2,5)),Codes!$E$1:$F$18,2)</f>
        <v>Flower</v>
      </c>
      <c r="AA765" s="6" t="str">
        <f t="shared" si="310"/>
        <v>0</v>
      </c>
      <c r="AB765" s="1">
        <f t="shared" si="311"/>
        <v>6</v>
      </c>
      <c r="AC765" s="1" t="str">
        <f>VLOOKUP(BIN2DEC(RIGHT(HEX2BIN(MID(H765,6,1),4),1)&amp;LEFT(HEX2BIN(MID(H765,7,1),4),1)),Codes!$K$1:$L$5,2)</f>
        <v>L</v>
      </c>
      <c r="AD765" s="1" t="str">
        <f>VLOOKUP(BIN2DEC(RIGHT(HEX2BIN(MID(H765,7,1),4),3)&amp;LEFT(HEX2BIN(MID(H765,8,1),4),2)),Codes!$H$2:$I$33,2)</f>
        <v>Punch</v>
      </c>
      <c r="AE765" s="1" t="str">
        <f t="shared" si="312"/>
        <v>1</v>
      </c>
      <c r="AF765" s="1" t="str">
        <f t="shared" si="313"/>
        <v>1</v>
      </c>
      <c r="AH765" s="6">
        <f t="shared" si="314"/>
        <v>65</v>
      </c>
    </row>
    <row r="766" spans="1:34">
      <c r="A766" s="1" t="s">
        <v>3218</v>
      </c>
      <c r="B766" s="1" t="s">
        <v>45</v>
      </c>
      <c r="C766" s="6" t="s">
        <v>695</v>
      </c>
      <c r="D766" s="6" t="s">
        <v>1827</v>
      </c>
      <c r="E766" s="6" t="s">
        <v>307</v>
      </c>
      <c r="F766" s="6" t="s">
        <v>91</v>
      </c>
      <c r="G766" s="6" t="s">
        <v>557</v>
      </c>
      <c r="H766" s="6" t="s">
        <v>700</v>
      </c>
      <c r="J766" s="1" t="str">
        <f t="shared" si="298"/>
        <v>001011</v>
      </c>
      <c r="K766" s="1">
        <f t="shared" si="299"/>
        <v>3</v>
      </c>
      <c r="L766" s="6" t="str">
        <f t="shared" si="300"/>
        <v>00000</v>
      </c>
      <c r="M766" s="1">
        <f t="shared" si="301"/>
        <v>6</v>
      </c>
      <c r="N766" s="6" t="str">
        <f t="shared" si="302"/>
        <v>00</v>
      </c>
      <c r="O766" s="1">
        <f t="shared" si="303"/>
        <v>6</v>
      </c>
      <c r="P766" s="1">
        <f>IF(HEX2DEC(LEFT(E766,4))&gt;=32768,HEX2DEC(LEFT(E766,4))-65536,HEX2DEC(LEFT(E766,4)))/Codes!$N$2</f>
        <v>3.2</v>
      </c>
      <c r="Q766" s="1">
        <f>IF(HEX2DEC(RIGHT(E766,4))&gt;=32768,HEX2DEC(RIGHT(E766,4))-65536,HEX2DEC(RIGHT(E766,4)))/Codes!$N$2</f>
        <v>0</v>
      </c>
      <c r="R766" s="1">
        <f>IF(HEX2DEC(LEFT(F766,4))&gt;=32768,HEX2DEC(LEFT(F766,4))-65536,HEX2DEC(LEFT(F766,4)))/Codes!$N$2</f>
        <v>0</v>
      </c>
      <c r="S766" s="1">
        <f>IF(HEX2DEC(RIGHT(F766,4))&gt;=32768,HEX2DEC(RIGHT(F766,4))-65536,HEX2DEC(RIGHT(F766,4)))/Codes!$N$2</f>
        <v>0</v>
      </c>
      <c r="T766" s="18">
        <f t="shared" si="304"/>
        <v>361</v>
      </c>
      <c r="U766" s="1">
        <f t="shared" si="305"/>
        <v>100</v>
      </c>
      <c r="V766" s="1">
        <f t="shared" si="306"/>
        <v>0</v>
      </c>
      <c r="W766" s="1" t="str">
        <f t="shared" si="307"/>
        <v>101</v>
      </c>
      <c r="X766" s="1">
        <f t="shared" si="308"/>
        <v>3</v>
      </c>
      <c r="Y766" s="1">
        <f t="shared" si="309"/>
        <v>8</v>
      </c>
      <c r="Z766" s="1" t="str">
        <f>VLOOKUP(BIN2DEC(MID(HEX2BIN(MID(H766,3,2),8),2,5)),Codes!$E$1:$F$18,2)</f>
        <v>Flower</v>
      </c>
      <c r="AA766" s="6" t="str">
        <f t="shared" si="310"/>
        <v>0</v>
      </c>
      <c r="AB766" s="1">
        <f t="shared" si="311"/>
        <v>0</v>
      </c>
      <c r="AC766" s="1" t="str">
        <f>VLOOKUP(BIN2DEC(RIGHT(HEX2BIN(MID(H766,6,1),4),1)&amp;LEFT(HEX2BIN(MID(H766,7,1),4),1)),Codes!$K$1:$L$5,2)</f>
        <v>L</v>
      </c>
      <c r="AD766" s="1" t="str">
        <f>VLOOKUP(BIN2DEC(RIGHT(HEX2BIN(MID(H766,7,1),4),3)&amp;LEFT(HEX2BIN(MID(H766,8,1),4),2)),Codes!$H$2:$I$33,2)</f>
        <v>Punch</v>
      </c>
      <c r="AE766" s="1" t="str">
        <f t="shared" si="312"/>
        <v>1</v>
      </c>
      <c r="AF766" s="1" t="str">
        <f t="shared" si="313"/>
        <v>1</v>
      </c>
      <c r="AH766" s="6">
        <f t="shared" si="314"/>
        <v>65</v>
      </c>
    </row>
    <row r="767" spans="1:34">
      <c r="A767" s="1" t="s">
        <v>3219</v>
      </c>
      <c r="B767" s="1" t="s">
        <v>45</v>
      </c>
      <c r="C767" s="6" t="s">
        <v>4626</v>
      </c>
      <c r="D767" s="6" t="s">
        <v>702</v>
      </c>
      <c r="E767" s="6" t="s">
        <v>265</v>
      </c>
      <c r="F767" s="6" t="s">
        <v>1858</v>
      </c>
      <c r="G767" s="6" t="s">
        <v>704</v>
      </c>
      <c r="H767" s="6" t="s">
        <v>705</v>
      </c>
      <c r="J767" s="1" t="str">
        <f t="shared" si="298"/>
        <v>001011</v>
      </c>
      <c r="K767" s="1">
        <f t="shared" si="299"/>
        <v>0</v>
      </c>
      <c r="L767" s="6" t="str">
        <f t="shared" si="300"/>
        <v>00000</v>
      </c>
      <c r="M767" s="1">
        <f t="shared" si="301"/>
        <v>0</v>
      </c>
      <c r="N767" s="6" t="str">
        <f t="shared" si="302"/>
        <v>00</v>
      </c>
      <c r="O767" s="1">
        <f t="shared" si="303"/>
        <v>1</v>
      </c>
      <c r="P767" s="1">
        <f>IF(HEX2DEC(LEFT(E767,4))&gt;=32768,HEX2DEC(LEFT(E767,4))-65536,HEX2DEC(LEFT(E767,4)))/Codes!$N$2</f>
        <v>2.4</v>
      </c>
      <c r="Q767" s="1">
        <f>IF(HEX2DEC(RIGHT(E767,4))&gt;=32768,HEX2DEC(RIGHT(E767,4))-65536,HEX2DEC(RIGHT(E767,4)))/Codes!$N$2</f>
        <v>0</v>
      </c>
      <c r="R767" s="1">
        <f>IF(HEX2DEC(LEFT(F767,4))&gt;=32768,HEX2DEC(LEFT(F767,4))-65536,HEX2DEC(LEFT(F767,4)))/Codes!$N$2</f>
        <v>-1.2</v>
      </c>
      <c r="S767" s="1">
        <f>IF(HEX2DEC(RIGHT(F767,4))&gt;=32768,HEX2DEC(RIGHT(F767,4))-65536,HEX2DEC(RIGHT(F767,4)))/Codes!$N$2</f>
        <v>5.2</v>
      </c>
      <c r="T767" s="18">
        <f t="shared" si="304"/>
        <v>100</v>
      </c>
      <c r="U767" s="1">
        <f t="shared" si="305"/>
        <v>100</v>
      </c>
      <c r="V767" s="1">
        <f t="shared" si="306"/>
        <v>0</v>
      </c>
      <c r="W767" s="1" t="str">
        <f t="shared" si="307"/>
        <v>100</v>
      </c>
      <c r="X767" s="1">
        <f t="shared" si="308"/>
        <v>3</v>
      </c>
      <c r="Y767" s="1">
        <f t="shared" si="309"/>
        <v>80</v>
      </c>
      <c r="Z767" s="1" t="str">
        <f>VLOOKUP(BIN2DEC(MID(HEX2BIN(MID(H767,3,2),8),2,5)),Codes!$E$1:$F$18,2)</f>
        <v>Normal</v>
      </c>
      <c r="AA767" s="6" t="str">
        <f t="shared" si="310"/>
        <v>0</v>
      </c>
      <c r="AB767" s="1">
        <f t="shared" si="311"/>
        <v>3</v>
      </c>
      <c r="AC767" s="1" t="str">
        <f>VLOOKUP(BIN2DEC(RIGHT(HEX2BIN(MID(H767,6,1),4),1)&amp;LEFT(HEX2BIN(MID(H767,7,1),4),1)),Codes!$K$1:$L$5,2)</f>
        <v>S</v>
      </c>
      <c r="AD767" s="1" t="str">
        <f>VLOOKUP(BIN2DEC(RIGHT(HEX2BIN(MID(H767,7,1),4),3)&amp;LEFT(HEX2BIN(MID(H767,8,1),4),2)),Codes!$H$2:$I$33,2)</f>
        <v>Kick</v>
      </c>
      <c r="AE767" s="1" t="str">
        <f t="shared" si="312"/>
        <v>1</v>
      </c>
      <c r="AF767" s="1" t="str">
        <f t="shared" si="313"/>
        <v>1</v>
      </c>
      <c r="AH767" s="6">
        <f t="shared" si="314"/>
        <v>2</v>
      </c>
    </row>
    <row r="768" spans="1:34">
      <c r="A768" s="1" t="s">
        <v>3220</v>
      </c>
      <c r="B768" s="1" t="s">
        <v>45</v>
      </c>
      <c r="C768" s="6" t="s">
        <v>4626</v>
      </c>
      <c r="D768" s="6" t="s">
        <v>707</v>
      </c>
      <c r="E768" s="6" t="s">
        <v>265</v>
      </c>
      <c r="F768" s="6" t="s">
        <v>1860</v>
      </c>
      <c r="G768" s="6" t="s">
        <v>704</v>
      </c>
      <c r="H768" s="6" t="s">
        <v>705</v>
      </c>
      <c r="J768" s="1" t="str">
        <f t="shared" si="298"/>
        <v>001011</v>
      </c>
      <c r="K768" s="1">
        <f t="shared" si="299"/>
        <v>1</v>
      </c>
      <c r="L768" s="6" t="str">
        <f t="shared" si="300"/>
        <v>00000</v>
      </c>
      <c r="M768" s="1">
        <f t="shared" si="301"/>
        <v>0</v>
      </c>
      <c r="N768" s="6" t="str">
        <f t="shared" si="302"/>
        <v>00</v>
      </c>
      <c r="O768" s="1">
        <f t="shared" si="303"/>
        <v>1</v>
      </c>
      <c r="P768" s="1">
        <f>IF(HEX2DEC(LEFT(E768,4))&gt;=32768,HEX2DEC(LEFT(E768,4))-65536,HEX2DEC(LEFT(E768,4)))/Codes!$N$2</f>
        <v>2.4</v>
      </c>
      <c r="Q768" s="1">
        <f>IF(HEX2DEC(RIGHT(E768,4))&gt;=32768,HEX2DEC(RIGHT(E768,4))-65536,HEX2DEC(RIGHT(E768,4)))/Codes!$N$2</f>
        <v>0</v>
      </c>
      <c r="R768" s="1">
        <f>IF(HEX2DEC(LEFT(F768,4))&gt;=32768,HEX2DEC(LEFT(F768,4))-65536,HEX2DEC(LEFT(F768,4)))/Codes!$N$2</f>
        <v>-1.2</v>
      </c>
      <c r="S768" s="1">
        <f>IF(HEX2DEC(RIGHT(F768,4))&gt;=32768,HEX2DEC(RIGHT(F768,4))-65536,HEX2DEC(RIGHT(F768,4)))/Codes!$N$2</f>
        <v>-5.2</v>
      </c>
      <c r="T768" s="18">
        <f t="shared" si="304"/>
        <v>100</v>
      </c>
      <c r="U768" s="1">
        <f t="shared" si="305"/>
        <v>100</v>
      </c>
      <c r="V768" s="1">
        <f t="shared" si="306"/>
        <v>0</v>
      </c>
      <c r="W768" s="1" t="str">
        <f t="shared" si="307"/>
        <v>100</v>
      </c>
      <c r="X768" s="1">
        <f t="shared" si="308"/>
        <v>3</v>
      </c>
      <c r="Y768" s="1">
        <f t="shared" si="309"/>
        <v>80</v>
      </c>
      <c r="Z768" s="1" t="str">
        <f>VLOOKUP(BIN2DEC(MID(HEX2BIN(MID(H768,3,2),8),2,5)),Codes!$E$1:$F$18,2)</f>
        <v>Normal</v>
      </c>
      <c r="AA768" s="6" t="str">
        <f t="shared" si="310"/>
        <v>0</v>
      </c>
      <c r="AB768" s="1">
        <f t="shared" si="311"/>
        <v>3</v>
      </c>
      <c r="AC768" s="1" t="str">
        <f>VLOOKUP(BIN2DEC(RIGHT(HEX2BIN(MID(H768,6,1),4),1)&amp;LEFT(HEX2BIN(MID(H768,7,1),4),1)),Codes!$K$1:$L$5,2)</f>
        <v>S</v>
      </c>
      <c r="AD768" s="1" t="str">
        <f>VLOOKUP(BIN2DEC(RIGHT(HEX2BIN(MID(H768,7,1),4),3)&amp;LEFT(HEX2BIN(MID(H768,8,1),4),2)),Codes!$H$2:$I$33,2)</f>
        <v>Kick</v>
      </c>
      <c r="AE768" s="1" t="str">
        <f t="shared" si="312"/>
        <v>1</v>
      </c>
      <c r="AF768" s="1" t="str">
        <f t="shared" si="313"/>
        <v>1</v>
      </c>
      <c r="AH768" s="6">
        <f t="shared" si="314"/>
        <v>2</v>
      </c>
    </row>
    <row r="769" spans="1:34">
      <c r="A769" s="1" t="s">
        <v>3221</v>
      </c>
      <c r="B769" s="1" t="s">
        <v>45</v>
      </c>
      <c r="C769" s="6" t="s">
        <v>4626</v>
      </c>
      <c r="D769" s="6" t="s">
        <v>710</v>
      </c>
      <c r="E769" s="6" t="s">
        <v>265</v>
      </c>
      <c r="F769" s="6" t="s">
        <v>1862</v>
      </c>
      <c r="G769" s="6" t="s">
        <v>712</v>
      </c>
      <c r="H769" s="6" t="s">
        <v>713</v>
      </c>
      <c r="J769" s="1" t="str">
        <f t="shared" si="298"/>
        <v>001011</v>
      </c>
      <c r="K769" s="1">
        <f t="shared" si="299"/>
        <v>2</v>
      </c>
      <c r="L769" s="6" t="str">
        <f t="shared" si="300"/>
        <v>00000</v>
      </c>
      <c r="M769" s="1">
        <f t="shared" si="301"/>
        <v>0</v>
      </c>
      <c r="N769" s="6" t="str">
        <f t="shared" si="302"/>
        <v>00</v>
      </c>
      <c r="O769" s="1">
        <f t="shared" si="303"/>
        <v>1</v>
      </c>
      <c r="P769" s="1">
        <f>IF(HEX2DEC(LEFT(E769,4))&gt;=32768,HEX2DEC(LEFT(E769,4))-65536,HEX2DEC(LEFT(E769,4)))/Codes!$N$2</f>
        <v>2.4</v>
      </c>
      <c r="Q769" s="1">
        <f>IF(HEX2DEC(RIGHT(E769,4))&gt;=32768,HEX2DEC(RIGHT(E769,4))-65536,HEX2DEC(RIGHT(E769,4)))/Codes!$N$2</f>
        <v>0</v>
      </c>
      <c r="R769" s="1">
        <f>IF(HEX2DEC(LEFT(F769,4))&gt;=32768,HEX2DEC(LEFT(F769,4))-65536,HEX2DEC(LEFT(F769,4)))/Codes!$N$2</f>
        <v>9.6</v>
      </c>
      <c r="S769" s="1">
        <f>IF(HEX2DEC(RIGHT(F769,4))&gt;=32768,HEX2DEC(RIGHT(F769,4))-65536,HEX2DEC(RIGHT(F769,4)))/Codes!$N$2</f>
        <v>5.2</v>
      </c>
      <c r="T769" s="18">
        <f t="shared" si="304"/>
        <v>130</v>
      </c>
      <c r="U769" s="1">
        <f t="shared" si="305"/>
        <v>100</v>
      </c>
      <c r="V769" s="1">
        <f t="shared" si="306"/>
        <v>0</v>
      </c>
      <c r="W769" s="1" t="str">
        <f t="shared" si="307"/>
        <v>100</v>
      </c>
      <c r="X769" s="1">
        <f t="shared" si="308"/>
        <v>3</v>
      </c>
      <c r="Y769" s="1">
        <f t="shared" si="309"/>
        <v>40</v>
      </c>
      <c r="Z769" s="1" t="str">
        <f>VLOOKUP(BIN2DEC(MID(HEX2BIN(MID(H769,3,2),8),2,5)),Codes!$E$1:$F$18,2)</f>
        <v>Normal</v>
      </c>
      <c r="AA769" s="6" t="str">
        <f t="shared" si="310"/>
        <v>0</v>
      </c>
      <c r="AB769" s="1">
        <f t="shared" si="311"/>
        <v>3</v>
      </c>
      <c r="AC769" s="1" t="str">
        <f>VLOOKUP(BIN2DEC(RIGHT(HEX2BIN(MID(H769,6,1),4),1)&amp;LEFT(HEX2BIN(MID(H769,7,1),4),1)),Codes!$K$1:$L$5,2)</f>
        <v>S</v>
      </c>
      <c r="AD769" s="1" t="str">
        <f>VLOOKUP(BIN2DEC(RIGHT(HEX2BIN(MID(H769,7,1),4),3)&amp;LEFT(HEX2BIN(MID(H769,8,1),4),2)),Codes!$H$2:$I$33,2)</f>
        <v>Kick</v>
      </c>
      <c r="AE769" s="1" t="str">
        <f t="shared" si="312"/>
        <v>1</v>
      </c>
      <c r="AF769" s="1" t="str">
        <f t="shared" si="313"/>
        <v>1</v>
      </c>
      <c r="AH769" s="6">
        <f t="shared" si="314"/>
        <v>2</v>
      </c>
    </row>
    <row r="770" spans="1:34">
      <c r="A770" s="1" t="s">
        <v>3222</v>
      </c>
      <c r="B770" s="1" t="s">
        <v>45</v>
      </c>
      <c r="C770" s="6" t="s">
        <v>4626</v>
      </c>
      <c r="D770" s="6" t="s">
        <v>715</v>
      </c>
      <c r="E770" s="6" t="s">
        <v>265</v>
      </c>
      <c r="F770" s="6" t="s">
        <v>1864</v>
      </c>
      <c r="G770" s="6" t="s">
        <v>712</v>
      </c>
      <c r="H770" s="6" t="s">
        <v>713</v>
      </c>
      <c r="J770" s="1" t="str">
        <f t="shared" si="298"/>
        <v>001011</v>
      </c>
      <c r="K770" s="1">
        <f t="shared" si="299"/>
        <v>3</v>
      </c>
      <c r="L770" s="6" t="str">
        <f t="shared" si="300"/>
        <v>00000</v>
      </c>
      <c r="M770" s="1">
        <f t="shared" si="301"/>
        <v>0</v>
      </c>
      <c r="N770" s="6" t="str">
        <f t="shared" si="302"/>
        <v>00</v>
      </c>
      <c r="O770" s="1">
        <f t="shared" si="303"/>
        <v>1</v>
      </c>
      <c r="P770" s="1">
        <f>IF(HEX2DEC(LEFT(E770,4))&gt;=32768,HEX2DEC(LEFT(E770,4))-65536,HEX2DEC(LEFT(E770,4)))/Codes!$N$2</f>
        <v>2.4</v>
      </c>
      <c r="Q770" s="1">
        <f>IF(HEX2DEC(RIGHT(E770,4))&gt;=32768,HEX2DEC(RIGHT(E770,4))-65536,HEX2DEC(RIGHT(E770,4)))/Codes!$N$2</f>
        <v>0</v>
      </c>
      <c r="R770" s="1">
        <f>IF(HEX2DEC(LEFT(F770,4))&gt;=32768,HEX2DEC(LEFT(F770,4))-65536,HEX2DEC(LEFT(F770,4)))/Codes!$N$2</f>
        <v>9.6</v>
      </c>
      <c r="S770" s="1">
        <f>IF(HEX2DEC(RIGHT(F770,4))&gt;=32768,HEX2DEC(RIGHT(F770,4))-65536,HEX2DEC(RIGHT(F770,4)))/Codes!$N$2</f>
        <v>-5.2</v>
      </c>
      <c r="T770" s="18">
        <f t="shared" si="304"/>
        <v>130</v>
      </c>
      <c r="U770" s="1">
        <f t="shared" si="305"/>
        <v>100</v>
      </c>
      <c r="V770" s="1">
        <f t="shared" si="306"/>
        <v>0</v>
      </c>
      <c r="W770" s="1" t="str">
        <f t="shared" si="307"/>
        <v>100</v>
      </c>
      <c r="X770" s="1">
        <f t="shared" si="308"/>
        <v>3</v>
      </c>
      <c r="Y770" s="1">
        <f t="shared" si="309"/>
        <v>40</v>
      </c>
      <c r="Z770" s="1" t="str">
        <f>VLOOKUP(BIN2DEC(MID(HEX2BIN(MID(H770,3,2),8),2,5)),Codes!$E$1:$F$18,2)</f>
        <v>Normal</v>
      </c>
      <c r="AA770" s="6" t="str">
        <f t="shared" si="310"/>
        <v>0</v>
      </c>
      <c r="AB770" s="1">
        <f t="shared" si="311"/>
        <v>3</v>
      </c>
      <c r="AC770" s="1" t="str">
        <f>VLOOKUP(BIN2DEC(RIGHT(HEX2BIN(MID(H770,6,1),4),1)&amp;LEFT(HEX2BIN(MID(H770,7,1),4),1)),Codes!$K$1:$L$5,2)</f>
        <v>S</v>
      </c>
      <c r="AD770" s="1" t="str">
        <f>VLOOKUP(BIN2DEC(RIGHT(HEX2BIN(MID(H770,7,1),4),3)&amp;LEFT(HEX2BIN(MID(H770,8,1),4),2)),Codes!$H$2:$I$33,2)</f>
        <v>Kick</v>
      </c>
      <c r="AE770" s="1" t="str">
        <f t="shared" si="312"/>
        <v>1</v>
      </c>
      <c r="AF770" s="1" t="str">
        <f t="shared" si="313"/>
        <v>1</v>
      </c>
      <c r="AH770" s="6">
        <f t="shared" si="314"/>
        <v>2</v>
      </c>
    </row>
    <row r="771" spans="1:34">
      <c r="A771" s="1" t="s">
        <v>3223</v>
      </c>
      <c r="B771" s="1" t="s">
        <v>45</v>
      </c>
      <c r="C771" s="6" t="s">
        <v>4627</v>
      </c>
      <c r="D771" s="6" t="s">
        <v>702</v>
      </c>
      <c r="E771" s="6" t="s">
        <v>265</v>
      </c>
      <c r="F771" s="6" t="s">
        <v>1858</v>
      </c>
      <c r="G771" s="6" t="s">
        <v>704</v>
      </c>
      <c r="H771" s="6" t="s">
        <v>1455</v>
      </c>
      <c r="J771" s="1" t="str">
        <f t="shared" si="298"/>
        <v>001011</v>
      </c>
      <c r="K771" s="1">
        <f t="shared" si="299"/>
        <v>0</v>
      </c>
      <c r="L771" s="6" t="str">
        <f t="shared" si="300"/>
        <v>00000</v>
      </c>
      <c r="M771" s="1">
        <f t="shared" si="301"/>
        <v>0</v>
      </c>
      <c r="N771" s="6" t="str">
        <f t="shared" si="302"/>
        <v>00</v>
      </c>
      <c r="O771" s="1">
        <f t="shared" si="303"/>
        <v>1</v>
      </c>
      <c r="P771" s="1">
        <f>IF(HEX2DEC(LEFT(E771,4))&gt;=32768,HEX2DEC(LEFT(E771,4))-65536,HEX2DEC(LEFT(E771,4)))/Codes!$N$2</f>
        <v>2.4</v>
      </c>
      <c r="Q771" s="1">
        <f>IF(HEX2DEC(RIGHT(E771,4))&gt;=32768,HEX2DEC(RIGHT(E771,4))-65536,HEX2DEC(RIGHT(E771,4)))/Codes!$N$2</f>
        <v>0</v>
      </c>
      <c r="R771" s="1">
        <f>IF(HEX2DEC(LEFT(F771,4))&gt;=32768,HEX2DEC(LEFT(F771,4))-65536,HEX2DEC(LEFT(F771,4)))/Codes!$N$2</f>
        <v>-1.2</v>
      </c>
      <c r="S771" s="1">
        <f>IF(HEX2DEC(RIGHT(F771,4))&gt;=32768,HEX2DEC(RIGHT(F771,4))-65536,HEX2DEC(RIGHT(F771,4)))/Codes!$N$2</f>
        <v>5.2</v>
      </c>
      <c r="T771" s="18">
        <f t="shared" si="304"/>
        <v>100</v>
      </c>
      <c r="U771" s="1">
        <f t="shared" si="305"/>
        <v>100</v>
      </c>
      <c r="V771" s="1">
        <f t="shared" si="306"/>
        <v>0</v>
      </c>
      <c r="W771" s="1" t="str">
        <f t="shared" si="307"/>
        <v>100</v>
      </c>
      <c r="X771" s="1">
        <f t="shared" si="308"/>
        <v>3</v>
      </c>
      <c r="Y771" s="1">
        <f t="shared" si="309"/>
        <v>77</v>
      </c>
      <c r="Z771" s="1" t="str">
        <f>VLOOKUP(BIN2DEC(MID(HEX2BIN(MID(H771,3,2),8),2,5)),Codes!$E$1:$F$18,2)</f>
        <v>Normal</v>
      </c>
      <c r="AA771" s="6" t="str">
        <f t="shared" si="310"/>
        <v>0</v>
      </c>
      <c r="AB771" s="1">
        <f t="shared" si="311"/>
        <v>3</v>
      </c>
      <c r="AC771" s="1" t="str">
        <f>VLOOKUP(BIN2DEC(RIGHT(HEX2BIN(MID(H771,6,1),4),1)&amp;LEFT(HEX2BIN(MID(H771,7,1),4),1)),Codes!$K$1:$L$5,2)</f>
        <v>S</v>
      </c>
      <c r="AD771" s="1" t="str">
        <f>VLOOKUP(BIN2DEC(RIGHT(HEX2BIN(MID(H771,7,1),4),3)&amp;LEFT(HEX2BIN(MID(H771,8,1),4),2)),Codes!$H$2:$I$33,2)</f>
        <v>Kick</v>
      </c>
      <c r="AE771" s="1" t="str">
        <f t="shared" si="312"/>
        <v>1</v>
      </c>
      <c r="AF771" s="1" t="str">
        <f t="shared" si="313"/>
        <v>1</v>
      </c>
      <c r="AH771" s="6">
        <f t="shared" si="314"/>
        <v>2</v>
      </c>
    </row>
    <row r="772" spans="1:34">
      <c r="A772" s="1" t="s">
        <v>3224</v>
      </c>
      <c r="B772" s="1" t="s">
        <v>45</v>
      </c>
      <c r="C772" s="6" t="s">
        <v>4627</v>
      </c>
      <c r="D772" s="6" t="s">
        <v>707</v>
      </c>
      <c r="E772" s="6" t="s">
        <v>265</v>
      </c>
      <c r="F772" s="6" t="s">
        <v>1860</v>
      </c>
      <c r="G772" s="6" t="s">
        <v>704</v>
      </c>
      <c r="H772" s="6" t="s">
        <v>1455</v>
      </c>
      <c r="J772" s="1" t="str">
        <f t="shared" si="298"/>
        <v>001011</v>
      </c>
      <c r="K772" s="1">
        <f t="shared" si="299"/>
        <v>1</v>
      </c>
      <c r="L772" s="6" t="str">
        <f t="shared" si="300"/>
        <v>00000</v>
      </c>
      <c r="M772" s="1">
        <f t="shared" si="301"/>
        <v>0</v>
      </c>
      <c r="N772" s="6" t="str">
        <f t="shared" si="302"/>
        <v>00</v>
      </c>
      <c r="O772" s="1">
        <f t="shared" si="303"/>
        <v>1</v>
      </c>
      <c r="P772" s="1">
        <f>IF(HEX2DEC(LEFT(E772,4))&gt;=32768,HEX2DEC(LEFT(E772,4))-65536,HEX2DEC(LEFT(E772,4)))/Codes!$N$2</f>
        <v>2.4</v>
      </c>
      <c r="Q772" s="1">
        <f>IF(HEX2DEC(RIGHT(E772,4))&gt;=32768,HEX2DEC(RIGHT(E772,4))-65536,HEX2DEC(RIGHT(E772,4)))/Codes!$N$2</f>
        <v>0</v>
      </c>
      <c r="R772" s="1">
        <f>IF(HEX2DEC(LEFT(F772,4))&gt;=32768,HEX2DEC(LEFT(F772,4))-65536,HEX2DEC(LEFT(F772,4)))/Codes!$N$2</f>
        <v>-1.2</v>
      </c>
      <c r="S772" s="1">
        <f>IF(HEX2DEC(RIGHT(F772,4))&gt;=32768,HEX2DEC(RIGHT(F772,4))-65536,HEX2DEC(RIGHT(F772,4)))/Codes!$N$2</f>
        <v>-5.2</v>
      </c>
      <c r="T772" s="18">
        <f t="shared" si="304"/>
        <v>100</v>
      </c>
      <c r="U772" s="1">
        <f t="shared" si="305"/>
        <v>100</v>
      </c>
      <c r="V772" s="1">
        <f t="shared" si="306"/>
        <v>0</v>
      </c>
      <c r="W772" s="1" t="str">
        <f t="shared" si="307"/>
        <v>100</v>
      </c>
      <c r="X772" s="1">
        <f t="shared" si="308"/>
        <v>3</v>
      </c>
      <c r="Y772" s="1">
        <f t="shared" si="309"/>
        <v>77</v>
      </c>
      <c r="Z772" s="1" t="str">
        <f>VLOOKUP(BIN2DEC(MID(HEX2BIN(MID(H772,3,2),8),2,5)),Codes!$E$1:$F$18,2)</f>
        <v>Normal</v>
      </c>
      <c r="AA772" s="6" t="str">
        <f t="shared" si="310"/>
        <v>0</v>
      </c>
      <c r="AB772" s="1">
        <f t="shared" si="311"/>
        <v>3</v>
      </c>
      <c r="AC772" s="1" t="str">
        <f>VLOOKUP(BIN2DEC(RIGHT(HEX2BIN(MID(H772,6,1),4),1)&amp;LEFT(HEX2BIN(MID(H772,7,1),4),1)),Codes!$K$1:$L$5,2)</f>
        <v>S</v>
      </c>
      <c r="AD772" s="1" t="str">
        <f>VLOOKUP(BIN2DEC(RIGHT(HEX2BIN(MID(H772,7,1),4),3)&amp;LEFT(HEX2BIN(MID(H772,8,1),4),2)),Codes!$H$2:$I$33,2)</f>
        <v>Kick</v>
      </c>
      <c r="AE772" s="1" t="str">
        <f t="shared" si="312"/>
        <v>1</v>
      </c>
      <c r="AF772" s="1" t="str">
        <f t="shared" si="313"/>
        <v>1</v>
      </c>
      <c r="AH772" s="6">
        <f t="shared" si="314"/>
        <v>2</v>
      </c>
    </row>
    <row r="773" spans="1:34">
      <c r="A773" s="1" t="s">
        <v>3225</v>
      </c>
      <c r="B773" s="1" t="s">
        <v>45</v>
      </c>
      <c r="C773" s="6" t="s">
        <v>4627</v>
      </c>
      <c r="D773" s="6" t="s">
        <v>710</v>
      </c>
      <c r="E773" s="6" t="s">
        <v>265</v>
      </c>
      <c r="F773" s="6" t="s">
        <v>1862</v>
      </c>
      <c r="G773" s="6" t="s">
        <v>712</v>
      </c>
      <c r="H773" s="6" t="s">
        <v>1458</v>
      </c>
      <c r="J773" s="1" t="str">
        <f t="shared" si="298"/>
        <v>001011</v>
      </c>
      <c r="K773" s="1">
        <f t="shared" si="299"/>
        <v>2</v>
      </c>
      <c r="L773" s="6" t="str">
        <f t="shared" si="300"/>
        <v>00000</v>
      </c>
      <c r="M773" s="1">
        <f t="shared" si="301"/>
        <v>0</v>
      </c>
      <c r="N773" s="6" t="str">
        <f t="shared" si="302"/>
        <v>00</v>
      </c>
      <c r="O773" s="1">
        <f t="shared" si="303"/>
        <v>1</v>
      </c>
      <c r="P773" s="1">
        <f>IF(HEX2DEC(LEFT(E773,4))&gt;=32768,HEX2DEC(LEFT(E773,4))-65536,HEX2DEC(LEFT(E773,4)))/Codes!$N$2</f>
        <v>2.4</v>
      </c>
      <c r="Q773" s="1">
        <f>IF(HEX2DEC(RIGHT(E773,4))&gt;=32768,HEX2DEC(RIGHT(E773,4))-65536,HEX2DEC(RIGHT(E773,4)))/Codes!$N$2</f>
        <v>0</v>
      </c>
      <c r="R773" s="1">
        <f>IF(HEX2DEC(LEFT(F773,4))&gt;=32768,HEX2DEC(LEFT(F773,4))-65536,HEX2DEC(LEFT(F773,4)))/Codes!$N$2</f>
        <v>9.6</v>
      </c>
      <c r="S773" s="1">
        <f>IF(HEX2DEC(RIGHT(F773,4))&gt;=32768,HEX2DEC(RIGHT(F773,4))-65536,HEX2DEC(RIGHT(F773,4)))/Codes!$N$2</f>
        <v>5.2</v>
      </c>
      <c r="T773" s="18">
        <f t="shared" si="304"/>
        <v>130</v>
      </c>
      <c r="U773" s="1">
        <f t="shared" si="305"/>
        <v>100</v>
      </c>
      <c r="V773" s="1">
        <f t="shared" si="306"/>
        <v>0</v>
      </c>
      <c r="W773" s="1" t="str">
        <f t="shared" si="307"/>
        <v>100</v>
      </c>
      <c r="X773" s="1">
        <f t="shared" si="308"/>
        <v>3</v>
      </c>
      <c r="Y773" s="1">
        <f t="shared" si="309"/>
        <v>36</v>
      </c>
      <c r="Z773" s="1" t="str">
        <f>VLOOKUP(BIN2DEC(MID(HEX2BIN(MID(H773,3,2),8),2,5)),Codes!$E$1:$F$18,2)</f>
        <v>Normal</v>
      </c>
      <c r="AA773" s="6" t="str">
        <f t="shared" si="310"/>
        <v>0</v>
      </c>
      <c r="AB773" s="1">
        <f t="shared" si="311"/>
        <v>3</v>
      </c>
      <c r="AC773" s="1" t="str">
        <f>VLOOKUP(BIN2DEC(RIGHT(HEX2BIN(MID(H773,6,1),4),1)&amp;LEFT(HEX2BIN(MID(H773,7,1),4),1)),Codes!$K$1:$L$5,2)</f>
        <v>S</v>
      </c>
      <c r="AD773" s="1" t="str">
        <f>VLOOKUP(BIN2DEC(RIGHT(HEX2BIN(MID(H773,7,1),4),3)&amp;LEFT(HEX2BIN(MID(H773,8,1),4),2)),Codes!$H$2:$I$33,2)</f>
        <v>Kick</v>
      </c>
      <c r="AE773" s="1" t="str">
        <f t="shared" si="312"/>
        <v>1</v>
      </c>
      <c r="AF773" s="1" t="str">
        <f t="shared" si="313"/>
        <v>1</v>
      </c>
      <c r="AH773" s="6">
        <f t="shared" si="314"/>
        <v>2</v>
      </c>
    </row>
    <row r="774" spans="1:34">
      <c r="A774" s="1" t="s">
        <v>3226</v>
      </c>
      <c r="B774" s="1" t="s">
        <v>45</v>
      </c>
      <c r="C774" s="6" t="s">
        <v>4627</v>
      </c>
      <c r="D774" s="6" t="s">
        <v>715</v>
      </c>
      <c r="E774" s="6" t="s">
        <v>265</v>
      </c>
      <c r="F774" s="6" t="s">
        <v>1864</v>
      </c>
      <c r="G774" s="6" t="s">
        <v>712</v>
      </c>
      <c r="H774" s="6" t="s">
        <v>1458</v>
      </c>
      <c r="J774" s="1" t="str">
        <f t="shared" si="298"/>
        <v>001011</v>
      </c>
      <c r="K774" s="1">
        <f t="shared" si="299"/>
        <v>3</v>
      </c>
      <c r="L774" s="6" t="str">
        <f t="shared" si="300"/>
        <v>00000</v>
      </c>
      <c r="M774" s="1">
        <f t="shared" si="301"/>
        <v>0</v>
      </c>
      <c r="N774" s="6" t="str">
        <f t="shared" si="302"/>
        <v>00</v>
      </c>
      <c r="O774" s="1">
        <f t="shared" si="303"/>
        <v>1</v>
      </c>
      <c r="P774" s="1">
        <f>IF(HEX2DEC(LEFT(E774,4))&gt;=32768,HEX2DEC(LEFT(E774,4))-65536,HEX2DEC(LEFT(E774,4)))/Codes!$N$2</f>
        <v>2.4</v>
      </c>
      <c r="Q774" s="1">
        <f>IF(HEX2DEC(RIGHT(E774,4))&gt;=32768,HEX2DEC(RIGHT(E774,4))-65536,HEX2DEC(RIGHT(E774,4)))/Codes!$N$2</f>
        <v>0</v>
      </c>
      <c r="R774" s="1">
        <f>IF(HEX2DEC(LEFT(F774,4))&gt;=32768,HEX2DEC(LEFT(F774,4))-65536,HEX2DEC(LEFT(F774,4)))/Codes!$N$2</f>
        <v>9.6</v>
      </c>
      <c r="S774" s="1">
        <f>IF(HEX2DEC(RIGHT(F774,4))&gt;=32768,HEX2DEC(RIGHT(F774,4))-65536,HEX2DEC(RIGHT(F774,4)))/Codes!$N$2</f>
        <v>-5.2</v>
      </c>
      <c r="T774" s="18">
        <f t="shared" si="304"/>
        <v>130</v>
      </c>
      <c r="U774" s="1">
        <f t="shared" si="305"/>
        <v>100</v>
      </c>
      <c r="V774" s="1">
        <f t="shared" si="306"/>
        <v>0</v>
      </c>
      <c r="W774" s="1" t="str">
        <f t="shared" si="307"/>
        <v>100</v>
      </c>
      <c r="X774" s="1">
        <f t="shared" si="308"/>
        <v>3</v>
      </c>
      <c r="Y774" s="1">
        <f t="shared" si="309"/>
        <v>36</v>
      </c>
      <c r="Z774" s="1" t="str">
        <f>VLOOKUP(BIN2DEC(MID(HEX2BIN(MID(H774,3,2),8),2,5)),Codes!$E$1:$F$18,2)</f>
        <v>Normal</v>
      </c>
      <c r="AA774" s="6" t="str">
        <f t="shared" si="310"/>
        <v>0</v>
      </c>
      <c r="AB774" s="1">
        <f t="shared" si="311"/>
        <v>3</v>
      </c>
      <c r="AC774" s="1" t="str">
        <f>VLOOKUP(BIN2DEC(RIGHT(HEX2BIN(MID(H774,6,1),4),1)&amp;LEFT(HEX2BIN(MID(H774,7,1),4),1)),Codes!$K$1:$L$5,2)</f>
        <v>S</v>
      </c>
      <c r="AD774" s="1" t="str">
        <f>VLOOKUP(BIN2DEC(RIGHT(HEX2BIN(MID(H774,7,1),4),3)&amp;LEFT(HEX2BIN(MID(H774,8,1),4),2)),Codes!$H$2:$I$33,2)</f>
        <v>Kick</v>
      </c>
      <c r="AE774" s="1" t="str">
        <f t="shared" si="312"/>
        <v>1</v>
      </c>
      <c r="AF774" s="1" t="str">
        <f t="shared" si="313"/>
        <v>1</v>
      </c>
      <c r="AH774" s="6">
        <f t="shared" si="314"/>
        <v>2</v>
      </c>
    </row>
    <row r="775" spans="1:34">
      <c r="A775" s="1" t="s">
        <v>1888</v>
      </c>
      <c r="B775" s="1" t="s">
        <v>79</v>
      </c>
      <c r="C775" s="6" t="s">
        <v>1424</v>
      </c>
      <c r="D775" s="6" t="s">
        <v>1889</v>
      </c>
      <c r="E775" s="6" t="s">
        <v>564</v>
      </c>
      <c r="F775" s="6" t="s">
        <v>565</v>
      </c>
      <c r="G775" s="6" t="s">
        <v>723</v>
      </c>
      <c r="H775" s="6" t="s">
        <v>558</v>
      </c>
      <c r="J775" s="1" t="str">
        <f t="shared" si="298"/>
        <v>001011</v>
      </c>
      <c r="K775" s="1">
        <f t="shared" si="299"/>
        <v>0</v>
      </c>
      <c r="L775" s="6" t="str">
        <f t="shared" si="300"/>
        <v>00000</v>
      </c>
      <c r="M775" s="1">
        <f t="shared" si="301"/>
        <v>42</v>
      </c>
      <c r="N775" s="6" t="str">
        <f t="shared" si="302"/>
        <v>00</v>
      </c>
      <c r="O775" s="1">
        <f t="shared" si="303"/>
        <v>7</v>
      </c>
      <c r="P775" s="1">
        <f>IF(HEX2DEC(LEFT(E775,4))&gt;=32768,HEX2DEC(LEFT(E775,4))-65536,HEX2DEC(LEFT(E775,4)))/Codes!$N$2</f>
        <v>5.1120000000000001</v>
      </c>
      <c r="Q775" s="1">
        <f>IF(HEX2DEC(RIGHT(E775,4))&gt;=32768,HEX2DEC(RIGHT(E775,4))-65536,HEX2DEC(RIGHT(E775,4)))/Codes!$N$2</f>
        <v>0</v>
      </c>
      <c r="R775" s="1">
        <f>IF(HEX2DEC(LEFT(F775,4))&gt;=32768,HEX2DEC(LEFT(F775,4))-65536,HEX2DEC(LEFT(F775,4)))/Codes!$N$2</f>
        <v>13.632</v>
      </c>
      <c r="S775" s="1">
        <f>IF(HEX2DEC(RIGHT(F775,4))&gt;=32768,HEX2DEC(RIGHT(F775,4))-65536,HEX2DEC(RIGHT(F775,4)))/Codes!$N$2</f>
        <v>0</v>
      </c>
      <c r="T775" s="18">
        <f t="shared" si="304"/>
        <v>361</v>
      </c>
      <c r="U775" s="1">
        <f t="shared" si="305"/>
        <v>100</v>
      </c>
      <c r="V775" s="1">
        <f t="shared" si="306"/>
        <v>0</v>
      </c>
      <c r="W775" s="1" t="str">
        <f t="shared" si="307"/>
        <v>101</v>
      </c>
      <c r="X775" s="1">
        <f t="shared" si="308"/>
        <v>0</v>
      </c>
      <c r="Y775" s="1">
        <f t="shared" si="309"/>
        <v>10</v>
      </c>
      <c r="Z775" s="1" t="str">
        <f>VLOOKUP(BIN2DEC(MID(HEX2BIN(MID(H775,3,2),8),2,5)),Codes!$E$1:$F$18,2)</f>
        <v>Slash</v>
      </c>
      <c r="AA775" s="6" t="str">
        <f t="shared" si="310"/>
        <v>0</v>
      </c>
      <c r="AB775" s="1">
        <f t="shared" si="311"/>
        <v>2</v>
      </c>
      <c r="AC775" s="1" t="str">
        <f>VLOOKUP(BIN2DEC(RIGHT(HEX2BIN(MID(H775,6,1),4),1)&amp;LEFT(HEX2BIN(MID(H775,7,1),4),1)),Codes!$K$1:$L$5,2)</f>
        <v>M</v>
      </c>
      <c r="AD775" s="1" t="str">
        <f>VLOOKUP(BIN2DEC(RIGHT(HEX2BIN(MID(H775,7,1),4),3)&amp;LEFT(HEX2BIN(MID(H775,8,1),4),2)),Codes!$H$2:$I$33,2)</f>
        <v>Slash</v>
      </c>
      <c r="AE775" s="1" t="str">
        <f t="shared" si="312"/>
        <v>1</v>
      </c>
      <c r="AF775" s="1" t="str">
        <f t="shared" si="313"/>
        <v>1</v>
      </c>
      <c r="AH775" s="6">
        <f t="shared" si="314"/>
        <v>35</v>
      </c>
    </row>
    <row r="776" spans="1:34">
      <c r="A776" s="1" t="s">
        <v>1890</v>
      </c>
      <c r="B776" s="1" t="s">
        <v>79</v>
      </c>
      <c r="C776" s="6" t="s">
        <v>1424</v>
      </c>
      <c r="D776" s="6" t="s">
        <v>1511</v>
      </c>
      <c r="E776" s="6" t="s">
        <v>564</v>
      </c>
      <c r="F776" s="6" t="s">
        <v>570</v>
      </c>
      <c r="G776" s="6" t="s">
        <v>557</v>
      </c>
      <c r="H776" s="6" t="s">
        <v>558</v>
      </c>
      <c r="J776" s="1" t="str">
        <f t="shared" si="298"/>
        <v>001011</v>
      </c>
      <c r="K776" s="1">
        <f t="shared" si="299"/>
        <v>1</v>
      </c>
      <c r="L776" s="6" t="str">
        <f t="shared" si="300"/>
        <v>00000</v>
      </c>
      <c r="M776" s="1">
        <f t="shared" si="301"/>
        <v>42</v>
      </c>
      <c r="N776" s="6" t="str">
        <f t="shared" si="302"/>
        <v>00</v>
      </c>
      <c r="O776" s="1">
        <f t="shared" si="303"/>
        <v>7</v>
      </c>
      <c r="P776" s="1">
        <f>IF(HEX2DEC(LEFT(E776,4))&gt;=32768,HEX2DEC(LEFT(E776,4))-65536,HEX2DEC(LEFT(E776,4)))/Codes!$N$2</f>
        <v>5.1120000000000001</v>
      </c>
      <c r="Q776" s="1">
        <f>IF(HEX2DEC(RIGHT(E776,4))&gt;=32768,HEX2DEC(RIGHT(E776,4))-65536,HEX2DEC(RIGHT(E776,4)))/Codes!$N$2</f>
        <v>0</v>
      </c>
      <c r="R776" s="1">
        <f>IF(HEX2DEC(LEFT(F776,4))&gt;=32768,HEX2DEC(LEFT(F776,4))-65536,HEX2DEC(LEFT(F776,4)))/Codes!$N$2</f>
        <v>6.8159999999999998</v>
      </c>
      <c r="S776" s="1">
        <f>IF(HEX2DEC(RIGHT(F776,4))&gt;=32768,HEX2DEC(RIGHT(F776,4))-65536,HEX2DEC(RIGHT(F776,4)))/Codes!$N$2</f>
        <v>0</v>
      </c>
      <c r="T776" s="18">
        <f t="shared" si="304"/>
        <v>361</v>
      </c>
      <c r="U776" s="1">
        <f t="shared" si="305"/>
        <v>100</v>
      </c>
      <c r="V776" s="1">
        <f t="shared" si="306"/>
        <v>0</v>
      </c>
      <c r="W776" s="1" t="str">
        <f t="shared" si="307"/>
        <v>101</v>
      </c>
      <c r="X776" s="1">
        <f t="shared" si="308"/>
        <v>3</v>
      </c>
      <c r="Y776" s="1">
        <f t="shared" si="309"/>
        <v>10</v>
      </c>
      <c r="Z776" s="1" t="str">
        <f>VLOOKUP(BIN2DEC(MID(HEX2BIN(MID(H776,3,2),8),2,5)),Codes!$E$1:$F$18,2)</f>
        <v>Slash</v>
      </c>
      <c r="AA776" s="6" t="str">
        <f t="shared" si="310"/>
        <v>0</v>
      </c>
      <c r="AB776" s="1">
        <f t="shared" si="311"/>
        <v>2</v>
      </c>
      <c r="AC776" s="1" t="str">
        <f>VLOOKUP(BIN2DEC(RIGHT(HEX2BIN(MID(H776,6,1),4),1)&amp;LEFT(HEX2BIN(MID(H776,7,1),4),1)),Codes!$K$1:$L$5,2)</f>
        <v>M</v>
      </c>
      <c r="AD776" s="1" t="str">
        <f>VLOOKUP(BIN2DEC(RIGHT(HEX2BIN(MID(H776,7,1),4),3)&amp;LEFT(HEX2BIN(MID(H776,8,1),4),2)),Codes!$H$2:$I$33,2)</f>
        <v>Slash</v>
      </c>
      <c r="AE776" s="1" t="str">
        <f t="shared" si="312"/>
        <v>1</v>
      </c>
      <c r="AF776" s="1" t="str">
        <f t="shared" si="313"/>
        <v>1</v>
      </c>
      <c r="AH776" s="6">
        <f t="shared" si="314"/>
        <v>35</v>
      </c>
    </row>
    <row r="777" spans="1:34">
      <c r="A777" s="1" t="s">
        <v>1891</v>
      </c>
      <c r="B777" s="1" t="s">
        <v>79</v>
      </c>
      <c r="C777" s="6" t="s">
        <v>1424</v>
      </c>
      <c r="D777" s="6" t="s">
        <v>1892</v>
      </c>
      <c r="E777" s="6" t="s">
        <v>573</v>
      </c>
      <c r="F777" s="6" t="s">
        <v>91</v>
      </c>
      <c r="G777" s="6" t="s">
        <v>557</v>
      </c>
      <c r="H777" s="6" t="s">
        <v>558</v>
      </c>
      <c r="J777" s="1" t="str">
        <f t="shared" si="298"/>
        <v>001011</v>
      </c>
      <c r="K777" s="1">
        <f t="shared" si="299"/>
        <v>2</v>
      </c>
      <c r="L777" s="6" t="str">
        <f t="shared" si="300"/>
        <v>00000</v>
      </c>
      <c r="M777" s="1">
        <f t="shared" si="301"/>
        <v>42</v>
      </c>
      <c r="N777" s="6" t="str">
        <f t="shared" si="302"/>
        <v>00</v>
      </c>
      <c r="O777" s="1">
        <f t="shared" si="303"/>
        <v>7</v>
      </c>
      <c r="P777" s="1">
        <f>IF(HEX2DEC(LEFT(E777,4))&gt;=32768,HEX2DEC(LEFT(E777,4))-65536,HEX2DEC(LEFT(E777,4)))/Codes!$N$2</f>
        <v>3.4079999999999999</v>
      </c>
      <c r="Q777" s="1">
        <f>IF(HEX2DEC(RIGHT(E777,4))&gt;=32768,HEX2DEC(RIGHT(E777,4))-65536,HEX2DEC(RIGHT(E777,4)))/Codes!$N$2</f>
        <v>0</v>
      </c>
      <c r="R777" s="1">
        <f>IF(HEX2DEC(LEFT(F777,4))&gt;=32768,HEX2DEC(LEFT(F777,4))-65536,HEX2DEC(LEFT(F777,4)))/Codes!$N$2</f>
        <v>0</v>
      </c>
      <c r="S777" s="1">
        <f>IF(HEX2DEC(RIGHT(F777,4))&gt;=32768,HEX2DEC(RIGHT(F777,4))-65536,HEX2DEC(RIGHT(F777,4)))/Codes!$N$2</f>
        <v>0</v>
      </c>
      <c r="T777" s="18">
        <f t="shared" si="304"/>
        <v>361</v>
      </c>
      <c r="U777" s="1">
        <f t="shared" si="305"/>
        <v>100</v>
      </c>
      <c r="V777" s="1">
        <f t="shared" si="306"/>
        <v>0</v>
      </c>
      <c r="W777" s="1" t="str">
        <f t="shared" si="307"/>
        <v>101</v>
      </c>
      <c r="X777" s="1">
        <f t="shared" si="308"/>
        <v>3</v>
      </c>
      <c r="Y777" s="1">
        <f t="shared" si="309"/>
        <v>10</v>
      </c>
      <c r="Z777" s="1" t="str">
        <f>VLOOKUP(BIN2DEC(MID(HEX2BIN(MID(H777,3,2),8),2,5)),Codes!$E$1:$F$18,2)</f>
        <v>Slash</v>
      </c>
      <c r="AA777" s="6" t="str">
        <f t="shared" si="310"/>
        <v>0</v>
      </c>
      <c r="AB777" s="1">
        <f t="shared" si="311"/>
        <v>2</v>
      </c>
      <c r="AC777" s="1" t="str">
        <f>VLOOKUP(BIN2DEC(RIGHT(HEX2BIN(MID(H777,6,1),4),1)&amp;LEFT(HEX2BIN(MID(H777,7,1),4),1)),Codes!$K$1:$L$5,2)</f>
        <v>M</v>
      </c>
      <c r="AD777" s="1" t="str">
        <f>VLOOKUP(BIN2DEC(RIGHT(HEX2BIN(MID(H777,7,1),4),3)&amp;LEFT(HEX2BIN(MID(H777,8,1),4),2)),Codes!$H$2:$I$33,2)</f>
        <v>Slash</v>
      </c>
      <c r="AE777" s="1" t="str">
        <f t="shared" si="312"/>
        <v>1</v>
      </c>
      <c r="AF777" s="1" t="str">
        <f t="shared" si="313"/>
        <v>1</v>
      </c>
      <c r="AH777" s="6">
        <f t="shared" si="314"/>
        <v>35</v>
      </c>
    </row>
    <row r="778" spans="1:34">
      <c r="A778" s="1" t="s">
        <v>1893</v>
      </c>
      <c r="B778" s="1" t="s">
        <v>79</v>
      </c>
      <c r="C778" s="6" t="s">
        <v>1425</v>
      </c>
      <c r="D778" s="6" t="s">
        <v>1894</v>
      </c>
      <c r="E778" s="6" t="s">
        <v>564</v>
      </c>
      <c r="F778" s="6" t="s">
        <v>565</v>
      </c>
      <c r="G778" s="6" t="s">
        <v>723</v>
      </c>
      <c r="H778" s="6" t="s">
        <v>561</v>
      </c>
      <c r="J778" s="1" t="str">
        <f t="shared" si="298"/>
        <v>001011</v>
      </c>
      <c r="K778" s="1">
        <f t="shared" si="299"/>
        <v>0</v>
      </c>
      <c r="L778" s="6" t="str">
        <f t="shared" si="300"/>
        <v>00000</v>
      </c>
      <c r="M778" s="1">
        <f t="shared" si="301"/>
        <v>42</v>
      </c>
      <c r="N778" s="6" t="str">
        <f t="shared" si="302"/>
        <v>00</v>
      </c>
      <c r="O778" s="1">
        <f t="shared" si="303"/>
        <v>11</v>
      </c>
      <c r="P778" s="1">
        <f>IF(HEX2DEC(LEFT(E778,4))&gt;=32768,HEX2DEC(LEFT(E778,4))-65536,HEX2DEC(LEFT(E778,4)))/Codes!$N$2</f>
        <v>5.1120000000000001</v>
      </c>
      <c r="Q778" s="1">
        <f>IF(HEX2DEC(RIGHT(E778,4))&gt;=32768,HEX2DEC(RIGHT(E778,4))-65536,HEX2DEC(RIGHT(E778,4)))/Codes!$N$2</f>
        <v>0</v>
      </c>
      <c r="R778" s="1">
        <f>IF(HEX2DEC(LEFT(F778,4))&gt;=32768,HEX2DEC(LEFT(F778,4))-65536,HEX2DEC(LEFT(F778,4)))/Codes!$N$2</f>
        <v>13.632</v>
      </c>
      <c r="S778" s="1">
        <f>IF(HEX2DEC(RIGHT(F778,4))&gt;=32768,HEX2DEC(RIGHT(F778,4))-65536,HEX2DEC(RIGHT(F778,4)))/Codes!$N$2</f>
        <v>0</v>
      </c>
      <c r="T778" s="18">
        <f t="shared" si="304"/>
        <v>361</v>
      </c>
      <c r="U778" s="1">
        <f t="shared" si="305"/>
        <v>100</v>
      </c>
      <c r="V778" s="1">
        <f t="shared" si="306"/>
        <v>0</v>
      </c>
      <c r="W778" s="1" t="str">
        <f t="shared" si="307"/>
        <v>101</v>
      </c>
      <c r="X778" s="1">
        <f t="shared" si="308"/>
        <v>0</v>
      </c>
      <c r="Y778" s="1">
        <f t="shared" si="309"/>
        <v>15</v>
      </c>
      <c r="Z778" s="1" t="str">
        <f>VLOOKUP(BIN2DEC(MID(HEX2BIN(MID(H778,3,2),8),2,5)),Codes!$E$1:$F$18,2)</f>
        <v>Slash</v>
      </c>
      <c r="AA778" s="6" t="str">
        <f t="shared" si="310"/>
        <v>0</v>
      </c>
      <c r="AB778" s="1">
        <f t="shared" si="311"/>
        <v>4</v>
      </c>
      <c r="AC778" s="1" t="str">
        <f>VLOOKUP(BIN2DEC(RIGHT(HEX2BIN(MID(H778,6,1),4),1)&amp;LEFT(HEX2BIN(MID(H778,7,1),4),1)),Codes!$K$1:$L$5,2)</f>
        <v>L</v>
      </c>
      <c r="AD778" s="1" t="str">
        <f>VLOOKUP(BIN2DEC(RIGHT(HEX2BIN(MID(H778,7,1),4),3)&amp;LEFT(HEX2BIN(MID(H778,8,1),4),2)),Codes!$H$2:$I$33,2)</f>
        <v>Slash</v>
      </c>
      <c r="AE778" s="1" t="str">
        <f t="shared" si="312"/>
        <v>1</v>
      </c>
      <c r="AF778" s="1" t="str">
        <f t="shared" si="313"/>
        <v>1</v>
      </c>
      <c r="AH778" s="6">
        <f t="shared" si="314"/>
        <v>67</v>
      </c>
    </row>
    <row r="779" spans="1:34">
      <c r="A779" s="1" t="s">
        <v>1895</v>
      </c>
      <c r="B779" s="1" t="s">
        <v>79</v>
      </c>
      <c r="C779" s="6" t="s">
        <v>1425</v>
      </c>
      <c r="D779" s="6" t="s">
        <v>1896</v>
      </c>
      <c r="E779" s="6" t="s">
        <v>564</v>
      </c>
      <c r="F779" s="6" t="s">
        <v>570</v>
      </c>
      <c r="G779" s="6" t="s">
        <v>557</v>
      </c>
      <c r="H779" s="6" t="s">
        <v>561</v>
      </c>
      <c r="J779" s="1" t="str">
        <f t="shared" si="298"/>
        <v>001011</v>
      </c>
      <c r="K779" s="1">
        <f t="shared" si="299"/>
        <v>1</v>
      </c>
      <c r="L779" s="6" t="str">
        <f t="shared" si="300"/>
        <v>00000</v>
      </c>
      <c r="M779" s="1">
        <f t="shared" si="301"/>
        <v>42</v>
      </c>
      <c r="N779" s="6" t="str">
        <f t="shared" si="302"/>
        <v>00</v>
      </c>
      <c r="O779" s="1">
        <f t="shared" si="303"/>
        <v>11</v>
      </c>
      <c r="P779" s="1">
        <f>IF(HEX2DEC(LEFT(E779,4))&gt;=32768,HEX2DEC(LEFT(E779,4))-65536,HEX2DEC(LEFT(E779,4)))/Codes!$N$2</f>
        <v>5.1120000000000001</v>
      </c>
      <c r="Q779" s="1">
        <f>IF(HEX2DEC(RIGHT(E779,4))&gt;=32768,HEX2DEC(RIGHT(E779,4))-65536,HEX2DEC(RIGHT(E779,4)))/Codes!$N$2</f>
        <v>0</v>
      </c>
      <c r="R779" s="1">
        <f>IF(HEX2DEC(LEFT(F779,4))&gt;=32768,HEX2DEC(LEFT(F779,4))-65536,HEX2DEC(LEFT(F779,4)))/Codes!$N$2</f>
        <v>6.8159999999999998</v>
      </c>
      <c r="S779" s="1">
        <f>IF(HEX2DEC(RIGHT(F779,4))&gt;=32768,HEX2DEC(RIGHT(F779,4))-65536,HEX2DEC(RIGHT(F779,4)))/Codes!$N$2</f>
        <v>0</v>
      </c>
      <c r="T779" s="18">
        <f t="shared" si="304"/>
        <v>361</v>
      </c>
      <c r="U779" s="1">
        <f t="shared" si="305"/>
        <v>100</v>
      </c>
      <c r="V779" s="1">
        <f t="shared" si="306"/>
        <v>0</v>
      </c>
      <c r="W779" s="1" t="str">
        <f t="shared" si="307"/>
        <v>101</v>
      </c>
      <c r="X779" s="1">
        <f t="shared" si="308"/>
        <v>3</v>
      </c>
      <c r="Y779" s="1">
        <f t="shared" si="309"/>
        <v>15</v>
      </c>
      <c r="Z779" s="1" t="str">
        <f>VLOOKUP(BIN2DEC(MID(HEX2BIN(MID(H779,3,2),8),2,5)),Codes!$E$1:$F$18,2)</f>
        <v>Slash</v>
      </c>
      <c r="AA779" s="6" t="str">
        <f t="shared" si="310"/>
        <v>0</v>
      </c>
      <c r="AB779" s="1">
        <f t="shared" si="311"/>
        <v>4</v>
      </c>
      <c r="AC779" s="1" t="str">
        <f>VLOOKUP(BIN2DEC(RIGHT(HEX2BIN(MID(H779,6,1),4),1)&amp;LEFT(HEX2BIN(MID(H779,7,1),4),1)),Codes!$K$1:$L$5,2)</f>
        <v>L</v>
      </c>
      <c r="AD779" s="1" t="str">
        <f>VLOOKUP(BIN2DEC(RIGHT(HEX2BIN(MID(H779,7,1),4),3)&amp;LEFT(HEX2BIN(MID(H779,8,1),4),2)),Codes!$H$2:$I$33,2)</f>
        <v>Slash</v>
      </c>
      <c r="AE779" s="1" t="str">
        <f t="shared" si="312"/>
        <v>1</v>
      </c>
      <c r="AF779" s="1" t="str">
        <f t="shared" si="313"/>
        <v>1</v>
      </c>
      <c r="AH779" s="6">
        <f t="shared" si="314"/>
        <v>67</v>
      </c>
    </row>
    <row r="780" spans="1:34">
      <c r="A780" s="1" t="s">
        <v>1897</v>
      </c>
      <c r="B780" s="1" t="s">
        <v>79</v>
      </c>
      <c r="C780" s="6" t="s">
        <v>1425</v>
      </c>
      <c r="D780" s="6" t="s">
        <v>1898</v>
      </c>
      <c r="E780" s="6" t="s">
        <v>573</v>
      </c>
      <c r="F780" s="6" t="s">
        <v>91</v>
      </c>
      <c r="G780" s="6" t="s">
        <v>557</v>
      </c>
      <c r="H780" s="6" t="s">
        <v>561</v>
      </c>
      <c r="J780" s="1" t="str">
        <f t="shared" si="298"/>
        <v>001011</v>
      </c>
      <c r="K780" s="1">
        <f t="shared" si="299"/>
        <v>2</v>
      </c>
      <c r="L780" s="6" t="str">
        <f t="shared" si="300"/>
        <v>00000</v>
      </c>
      <c r="M780" s="1">
        <f t="shared" si="301"/>
        <v>42</v>
      </c>
      <c r="N780" s="6" t="str">
        <f t="shared" si="302"/>
        <v>00</v>
      </c>
      <c r="O780" s="1">
        <f t="shared" si="303"/>
        <v>11</v>
      </c>
      <c r="P780" s="1">
        <f>IF(HEX2DEC(LEFT(E780,4))&gt;=32768,HEX2DEC(LEFT(E780,4))-65536,HEX2DEC(LEFT(E780,4)))/Codes!$N$2</f>
        <v>3.4079999999999999</v>
      </c>
      <c r="Q780" s="1">
        <f>IF(HEX2DEC(RIGHT(E780,4))&gt;=32768,HEX2DEC(RIGHT(E780,4))-65536,HEX2DEC(RIGHT(E780,4)))/Codes!$N$2</f>
        <v>0</v>
      </c>
      <c r="R780" s="1">
        <f>IF(HEX2DEC(LEFT(F780,4))&gt;=32768,HEX2DEC(LEFT(F780,4))-65536,HEX2DEC(LEFT(F780,4)))/Codes!$N$2</f>
        <v>0</v>
      </c>
      <c r="S780" s="1">
        <f>IF(HEX2DEC(RIGHT(F780,4))&gt;=32768,HEX2DEC(RIGHT(F780,4))-65536,HEX2DEC(RIGHT(F780,4)))/Codes!$N$2</f>
        <v>0</v>
      </c>
      <c r="T780" s="18">
        <f t="shared" si="304"/>
        <v>361</v>
      </c>
      <c r="U780" s="1">
        <f t="shared" si="305"/>
        <v>100</v>
      </c>
      <c r="V780" s="1">
        <f t="shared" si="306"/>
        <v>0</v>
      </c>
      <c r="W780" s="1" t="str">
        <f t="shared" si="307"/>
        <v>101</v>
      </c>
      <c r="X780" s="1">
        <f t="shared" si="308"/>
        <v>3</v>
      </c>
      <c r="Y780" s="1">
        <f t="shared" si="309"/>
        <v>15</v>
      </c>
      <c r="Z780" s="1" t="str">
        <f>VLOOKUP(BIN2DEC(MID(HEX2BIN(MID(H780,3,2),8),2,5)),Codes!$E$1:$F$18,2)</f>
        <v>Slash</v>
      </c>
      <c r="AA780" s="6" t="str">
        <f t="shared" si="310"/>
        <v>0</v>
      </c>
      <c r="AB780" s="1">
        <f t="shared" si="311"/>
        <v>4</v>
      </c>
      <c r="AC780" s="1" t="str">
        <f>VLOOKUP(BIN2DEC(RIGHT(HEX2BIN(MID(H780,6,1),4),1)&amp;LEFT(HEX2BIN(MID(H780,7,1),4),1)),Codes!$K$1:$L$5,2)</f>
        <v>L</v>
      </c>
      <c r="AD780" s="1" t="str">
        <f>VLOOKUP(BIN2DEC(RIGHT(HEX2BIN(MID(H780,7,1),4),3)&amp;LEFT(HEX2BIN(MID(H780,8,1),4),2)),Codes!$H$2:$I$33,2)</f>
        <v>Slash</v>
      </c>
      <c r="AE780" s="1" t="str">
        <f t="shared" si="312"/>
        <v>1</v>
      </c>
      <c r="AF780" s="1" t="str">
        <f t="shared" si="313"/>
        <v>1</v>
      </c>
      <c r="AH780" s="6">
        <f t="shared" si="314"/>
        <v>67</v>
      </c>
    </row>
    <row r="781" spans="1:34">
      <c r="A781" s="1" t="s">
        <v>1899</v>
      </c>
      <c r="B781" s="1" t="s">
        <v>79</v>
      </c>
      <c r="C781" s="6" t="s">
        <v>1426</v>
      </c>
      <c r="D781" s="6" t="s">
        <v>1900</v>
      </c>
      <c r="E781" s="6" t="s">
        <v>564</v>
      </c>
      <c r="F781" s="6" t="s">
        <v>565</v>
      </c>
      <c r="G781" s="6" t="s">
        <v>723</v>
      </c>
      <c r="H781" s="6" t="s">
        <v>736</v>
      </c>
      <c r="J781" s="1" t="str">
        <f t="shared" si="298"/>
        <v>001011</v>
      </c>
      <c r="K781" s="1">
        <f t="shared" si="299"/>
        <v>0</v>
      </c>
      <c r="L781" s="6" t="str">
        <f t="shared" si="300"/>
        <v>00000</v>
      </c>
      <c r="M781" s="1">
        <f t="shared" si="301"/>
        <v>42</v>
      </c>
      <c r="N781" s="6" t="str">
        <f t="shared" si="302"/>
        <v>00</v>
      </c>
      <c r="O781" s="1">
        <f t="shared" si="303"/>
        <v>15</v>
      </c>
      <c r="P781" s="1">
        <f>IF(HEX2DEC(LEFT(E781,4))&gt;=32768,HEX2DEC(LEFT(E781,4))-65536,HEX2DEC(LEFT(E781,4)))/Codes!$N$2</f>
        <v>5.1120000000000001</v>
      </c>
      <c r="Q781" s="1">
        <f>IF(HEX2DEC(RIGHT(E781,4))&gt;=32768,HEX2DEC(RIGHT(E781,4))-65536,HEX2DEC(RIGHT(E781,4)))/Codes!$N$2</f>
        <v>0</v>
      </c>
      <c r="R781" s="1">
        <f>IF(HEX2DEC(LEFT(F781,4))&gt;=32768,HEX2DEC(LEFT(F781,4))-65536,HEX2DEC(LEFT(F781,4)))/Codes!$N$2</f>
        <v>13.632</v>
      </c>
      <c r="S781" s="1">
        <f>IF(HEX2DEC(RIGHT(F781,4))&gt;=32768,HEX2DEC(RIGHT(F781,4))-65536,HEX2DEC(RIGHT(F781,4)))/Codes!$N$2</f>
        <v>0</v>
      </c>
      <c r="T781" s="18">
        <f t="shared" si="304"/>
        <v>361</v>
      </c>
      <c r="U781" s="1">
        <f t="shared" si="305"/>
        <v>100</v>
      </c>
      <c r="V781" s="1">
        <f t="shared" si="306"/>
        <v>0</v>
      </c>
      <c r="W781" s="1" t="str">
        <f t="shared" si="307"/>
        <v>101</v>
      </c>
      <c r="X781" s="1">
        <f t="shared" si="308"/>
        <v>0</v>
      </c>
      <c r="Y781" s="1">
        <f t="shared" si="309"/>
        <v>28</v>
      </c>
      <c r="Z781" s="1" t="str">
        <f>VLOOKUP(BIN2DEC(MID(HEX2BIN(MID(H781,3,2),8),2,5)),Codes!$E$1:$F$18,2)</f>
        <v>Slash</v>
      </c>
      <c r="AA781" s="6" t="str">
        <f t="shared" si="310"/>
        <v>0</v>
      </c>
      <c r="AB781" s="1">
        <f t="shared" si="311"/>
        <v>6</v>
      </c>
      <c r="AC781" s="1" t="str">
        <f>VLOOKUP(BIN2DEC(RIGHT(HEX2BIN(MID(H781,6,1),4),1)&amp;LEFT(HEX2BIN(MID(H781,7,1),4),1)),Codes!$K$1:$L$5,2)</f>
        <v>L</v>
      </c>
      <c r="AD781" s="1" t="str">
        <f>VLOOKUP(BIN2DEC(RIGHT(HEX2BIN(MID(H781,7,1),4),3)&amp;LEFT(HEX2BIN(MID(H781,8,1),4),2)),Codes!$H$2:$I$33,2)</f>
        <v>Slash</v>
      </c>
      <c r="AE781" s="1" t="str">
        <f t="shared" si="312"/>
        <v>1</v>
      </c>
      <c r="AF781" s="1" t="str">
        <f t="shared" si="313"/>
        <v>1</v>
      </c>
      <c r="AH781" s="6">
        <f t="shared" si="314"/>
        <v>67</v>
      </c>
    </row>
    <row r="782" spans="1:34">
      <c r="A782" s="1" t="s">
        <v>1901</v>
      </c>
      <c r="B782" s="1" t="s">
        <v>79</v>
      </c>
      <c r="C782" s="6" t="s">
        <v>1426</v>
      </c>
      <c r="D782" s="6" t="s">
        <v>1902</v>
      </c>
      <c r="E782" s="6" t="s">
        <v>564</v>
      </c>
      <c r="F782" s="6" t="s">
        <v>570</v>
      </c>
      <c r="G782" s="6" t="s">
        <v>557</v>
      </c>
      <c r="H782" s="6" t="s">
        <v>736</v>
      </c>
      <c r="J782" s="1" t="str">
        <f t="shared" si="298"/>
        <v>001011</v>
      </c>
      <c r="K782" s="1">
        <f t="shared" si="299"/>
        <v>1</v>
      </c>
      <c r="L782" s="6" t="str">
        <f t="shared" si="300"/>
        <v>00000</v>
      </c>
      <c r="M782" s="1">
        <f t="shared" si="301"/>
        <v>42</v>
      </c>
      <c r="N782" s="6" t="str">
        <f t="shared" si="302"/>
        <v>00</v>
      </c>
      <c r="O782" s="1">
        <f t="shared" si="303"/>
        <v>15</v>
      </c>
      <c r="P782" s="1">
        <f>IF(HEX2DEC(LEFT(E782,4))&gt;=32768,HEX2DEC(LEFT(E782,4))-65536,HEX2DEC(LEFT(E782,4)))/Codes!$N$2</f>
        <v>5.1120000000000001</v>
      </c>
      <c r="Q782" s="1">
        <f>IF(HEX2DEC(RIGHT(E782,4))&gt;=32768,HEX2DEC(RIGHT(E782,4))-65536,HEX2DEC(RIGHT(E782,4)))/Codes!$N$2</f>
        <v>0</v>
      </c>
      <c r="R782" s="1">
        <f>IF(HEX2DEC(LEFT(F782,4))&gt;=32768,HEX2DEC(LEFT(F782,4))-65536,HEX2DEC(LEFT(F782,4)))/Codes!$N$2</f>
        <v>6.8159999999999998</v>
      </c>
      <c r="S782" s="1">
        <f>IF(HEX2DEC(RIGHT(F782,4))&gt;=32768,HEX2DEC(RIGHT(F782,4))-65536,HEX2DEC(RIGHT(F782,4)))/Codes!$N$2</f>
        <v>0</v>
      </c>
      <c r="T782" s="18">
        <f t="shared" si="304"/>
        <v>361</v>
      </c>
      <c r="U782" s="1">
        <f t="shared" si="305"/>
        <v>100</v>
      </c>
      <c r="V782" s="1">
        <f t="shared" si="306"/>
        <v>0</v>
      </c>
      <c r="W782" s="1" t="str">
        <f t="shared" si="307"/>
        <v>101</v>
      </c>
      <c r="X782" s="1">
        <f t="shared" si="308"/>
        <v>3</v>
      </c>
      <c r="Y782" s="1">
        <f t="shared" si="309"/>
        <v>28</v>
      </c>
      <c r="Z782" s="1" t="str">
        <f>VLOOKUP(BIN2DEC(MID(HEX2BIN(MID(H782,3,2),8),2,5)),Codes!$E$1:$F$18,2)</f>
        <v>Slash</v>
      </c>
      <c r="AA782" s="6" t="str">
        <f t="shared" si="310"/>
        <v>0</v>
      </c>
      <c r="AB782" s="1">
        <f t="shared" si="311"/>
        <v>6</v>
      </c>
      <c r="AC782" s="1" t="str">
        <f>VLOOKUP(BIN2DEC(RIGHT(HEX2BIN(MID(H782,6,1),4),1)&amp;LEFT(HEX2BIN(MID(H782,7,1),4),1)),Codes!$K$1:$L$5,2)</f>
        <v>L</v>
      </c>
      <c r="AD782" s="1" t="str">
        <f>VLOOKUP(BIN2DEC(RIGHT(HEX2BIN(MID(H782,7,1),4),3)&amp;LEFT(HEX2BIN(MID(H782,8,1),4),2)),Codes!$H$2:$I$33,2)</f>
        <v>Slash</v>
      </c>
      <c r="AE782" s="1" t="str">
        <f t="shared" si="312"/>
        <v>1</v>
      </c>
      <c r="AF782" s="1" t="str">
        <f t="shared" si="313"/>
        <v>1</v>
      </c>
      <c r="AH782" s="6">
        <f t="shared" si="314"/>
        <v>67</v>
      </c>
    </row>
    <row r="783" spans="1:34">
      <c r="A783" s="1" t="s">
        <v>1903</v>
      </c>
      <c r="B783" s="1" t="s">
        <v>79</v>
      </c>
      <c r="C783" s="6" t="s">
        <v>1426</v>
      </c>
      <c r="D783" s="6" t="s">
        <v>1904</v>
      </c>
      <c r="E783" s="6" t="s">
        <v>573</v>
      </c>
      <c r="F783" s="6" t="s">
        <v>91</v>
      </c>
      <c r="G783" s="6" t="s">
        <v>557</v>
      </c>
      <c r="H783" s="6" t="s">
        <v>736</v>
      </c>
      <c r="J783" s="1" t="str">
        <f t="shared" si="298"/>
        <v>001011</v>
      </c>
      <c r="K783" s="1">
        <f t="shared" si="299"/>
        <v>2</v>
      </c>
      <c r="L783" s="6" t="str">
        <f t="shared" si="300"/>
        <v>00000</v>
      </c>
      <c r="M783" s="1">
        <f t="shared" si="301"/>
        <v>42</v>
      </c>
      <c r="N783" s="6" t="str">
        <f t="shared" si="302"/>
        <v>00</v>
      </c>
      <c r="O783" s="1">
        <f t="shared" si="303"/>
        <v>15</v>
      </c>
      <c r="P783" s="1">
        <f>IF(HEX2DEC(LEFT(E783,4))&gt;=32768,HEX2DEC(LEFT(E783,4))-65536,HEX2DEC(LEFT(E783,4)))/Codes!$N$2</f>
        <v>3.4079999999999999</v>
      </c>
      <c r="Q783" s="1">
        <f>IF(HEX2DEC(RIGHT(E783,4))&gt;=32768,HEX2DEC(RIGHT(E783,4))-65536,HEX2DEC(RIGHT(E783,4)))/Codes!$N$2</f>
        <v>0</v>
      </c>
      <c r="R783" s="1">
        <f>IF(HEX2DEC(LEFT(F783,4))&gt;=32768,HEX2DEC(LEFT(F783,4))-65536,HEX2DEC(LEFT(F783,4)))/Codes!$N$2</f>
        <v>0</v>
      </c>
      <c r="S783" s="1">
        <f>IF(HEX2DEC(RIGHT(F783,4))&gt;=32768,HEX2DEC(RIGHT(F783,4))-65536,HEX2DEC(RIGHT(F783,4)))/Codes!$N$2</f>
        <v>0</v>
      </c>
      <c r="T783" s="18">
        <f t="shared" si="304"/>
        <v>361</v>
      </c>
      <c r="U783" s="1">
        <f t="shared" si="305"/>
        <v>100</v>
      </c>
      <c r="V783" s="1">
        <f t="shared" si="306"/>
        <v>0</v>
      </c>
      <c r="W783" s="1" t="str">
        <f t="shared" si="307"/>
        <v>101</v>
      </c>
      <c r="X783" s="1">
        <f t="shared" si="308"/>
        <v>3</v>
      </c>
      <c r="Y783" s="1">
        <f t="shared" si="309"/>
        <v>28</v>
      </c>
      <c r="Z783" s="1" t="str">
        <f>VLOOKUP(BIN2DEC(MID(HEX2BIN(MID(H783,3,2),8),2,5)),Codes!$E$1:$F$18,2)</f>
        <v>Slash</v>
      </c>
      <c r="AA783" s="6" t="str">
        <f t="shared" si="310"/>
        <v>0</v>
      </c>
      <c r="AB783" s="1">
        <f t="shared" si="311"/>
        <v>6</v>
      </c>
      <c r="AC783" s="1" t="str">
        <f>VLOOKUP(BIN2DEC(RIGHT(HEX2BIN(MID(H783,6,1),4),1)&amp;LEFT(HEX2BIN(MID(H783,7,1),4),1)),Codes!$K$1:$L$5,2)</f>
        <v>L</v>
      </c>
      <c r="AD783" s="1" t="str">
        <f>VLOOKUP(BIN2DEC(RIGHT(HEX2BIN(MID(H783,7,1),4),3)&amp;LEFT(HEX2BIN(MID(H783,8,1),4),2)),Codes!$H$2:$I$33,2)</f>
        <v>Slash</v>
      </c>
      <c r="AE783" s="1" t="str">
        <f t="shared" si="312"/>
        <v>1</v>
      </c>
      <c r="AF783" s="1" t="str">
        <f t="shared" si="313"/>
        <v>1</v>
      </c>
      <c r="AH783" s="6">
        <f t="shared" si="314"/>
        <v>67</v>
      </c>
    </row>
    <row r="784" spans="1:34">
      <c r="A784" s="1" t="s">
        <v>1905</v>
      </c>
      <c r="B784" s="1" t="s">
        <v>79</v>
      </c>
      <c r="C784" s="6" t="s">
        <v>1427</v>
      </c>
      <c r="D784" s="6" t="s">
        <v>1906</v>
      </c>
      <c r="E784" s="6" t="s">
        <v>573</v>
      </c>
      <c r="F784" s="6" t="s">
        <v>91</v>
      </c>
      <c r="G784" s="6" t="s">
        <v>743</v>
      </c>
      <c r="H784" s="6" t="s">
        <v>744</v>
      </c>
      <c r="J784" s="1" t="str">
        <f t="shared" si="298"/>
        <v>001011</v>
      </c>
      <c r="K784" s="1">
        <f t="shared" si="299"/>
        <v>0</v>
      </c>
      <c r="L784" s="6" t="str">
        <f t="shared" si="300"/>
        <v>00000</v>
      </c>
      <c r="M784" s="1">
        <f t="shared" si="301"/>
        <v>42</v>
      </c>
      <c r="N784" s="6" t="str">
        <f t="shared" si="302"/>
        <v>00</v>
      </c>
      <c r="O784" s="1">
        <f t="shared" si="303"/>
        <v>13</v>
      </c>
      <c r="P784" s="1">
        <f>IF(HEX2DEC(LEFT(E784,4))&gt;=32768,HEX2DEC(LEFT(E784,4))-65536,HEX2DEC(LEFT(E784,4)))/Codes!$N$2</f>
        <v>3.4079999999999999</v>
      </c>
      <c r="Q784" s="1">
        <f>IF(HEX2DEC(RIGHT(E784,4))&gt;=32768,HEX2DEC(RIGHT(E784,4))-65536,HEX2DEC(RIGHT(E784,4)))/Codes!$N$2</f>
        <v>0</v>
      </c>
      <c r="R784" s="1">
        <f>IF(HEX2DEC(LEFT(F784,4))&gt;=32768,HEX2DEC(LEFT(F784,4))-65536,HEX2DEC(LEFT(F784,4)))/Codes!$N$2</f>
        <v>0</v>
      </c>
      <c r="S784" s="1">
        <f>IF(HEX2DEC(RIGHT(F784,4))&gt;=32768,HEX2DEC(RIGHT(F784,4))-65536,HEX2DEC(RIGHT(F784,4)))/Codes!$N$2</f>
        <v>0</v>
      </c>
      <c r="T784" s="18">
        <f t="shared" si="304"/>
        <v>361</v>
      </c>
      <c r="U784" s="1">
        <f t="shared" si="305"/>
        <v>70</v>
      </c>
      <c r="V784" s="1">
        <f t="shared" si="306"/>
        <v>0</v>
      </c>
      <c r="W784" s="1" t="str">
        <f t="shared" si="307"/>
        <v>101</v>
      </c>
      <c r="X784" s="1">
        <f t="shared" si="308"/>
        <v>3</v>
      </c>
      <c r="Y784" s="1">
        <f t="shared" si="309"/>
        <v>35</v>
      </c>
      <c r="Z784" s="1" t="str">
        <f>VLOOKUP(BIN2DEC(MID(HEX2BIN(MID(H784,3,2),8),2,5)),Codes!$E$1:$F$18,2)</f>
        <v>Slash</v>
      </c>
      <c r="AA784" s="6" t="str">
        <f t="shared" si="310"/>
        <v>0</v>
      </c>
      <c r="AB784" s="1">
        <f t="shared" si="311"/>
        <v>0</v>
      </c>
      <c r="AC784" s="1" t="str">
        <f>VLOOKUP(BIN2DEC(RIGHT(HEX2BIN(MID(H784,6,1),4),1)&amp;LEFT(HEX2BIN(MID(H784,7,1),4),1)),Codes!$K$1:$L$5,2)</f>
        <v>M</v>
      </c>
      <c r="AD784" s="1" t="str">
        <f>VLOOKUP(BIN2DEC(RIGHT(HEX2BIN(MID(H784,7,1),4),3)&amp;LEFT(HEX2BIN(MID(H784,8,1),4),2)),Codes!$H$2:$I$33,2)</f>
        <v>Slash</v>
      </c>
      <c r="AE784" s="1" t="str">
        <f t="shared" si="312"/>
        <v>1</v>
      </c>
      <c r="AF784" s="1" t="str">
        <f t="shared" si="313"/>
        <v>1</v>
      </c>
      <c r="AH784" s="6">
        <f t="shared" si="314"/>
        <v>35</v>
      </c>
    </row>
    <row r="785" spans="1:34">
      <c r="A785" s="1" t="s">
        <v>1907</v>
      </c>
      <c r="B785" s="1" t="s">
        <v>79</v>
      </c>
      <c r="C785" s="6" t="s">
        <v>1427</v>
      </c>
      <c r="D785" s="6" t="s">
        <v>1908</v>
      </c>
      <c r="E785" s="6" t="s">
        <v>746</v>
      </c>
      <c r="F785" s="6" t="s">
        <v>448</v>
      </c>
      <c r="G785" s="6" t="s">
        <v>743</v>
      </c>
      <c r="H785" s="6" t="s">
        <v>744</v>
      </c>
      <c r="J785" s="1" t="str">
        <f t="shared" si="298"/>
        <v>001011</v>
      </c>
      <c r="K785" s="1">
        <f t="shared" si="299"/>
        <v>1</v>
      </c>
      <c r="L785" s="6" t="str">
        <f t="shared" si="300"/>
        <v>00000</v>
      </c>
      <c r="M785" s="1">
        <f t="shared" si="301"/>
        <v>42</v>
      </c>
      <c r="N785" s="6" t="str">
        <f t="shared" si="302"/>
        <v>00</v>
      </c>
      <c r="O785" s="1">
        <f t="shared" si="303"/>
        <v>12</v>
      </c>
      <c r="P785" s="1">
        <f>IF(HEX2DEC(LEFT(E785,4))&gt;=32768,HEX2DEC(LEFT(E785,4))-65536,HEX2DEC(LEFT(E785,4)))/Codes!$N$2</f>
        <v>4.4279999999999999</v>
      </c>
      <c r="Q785" s="1">
        <f>IF(HEX2DEC(RIGHT(E785,4))&gt;=32768,HEX2DEC(RIGHT(E785,4))-65536,HEX2DEC(RIGHT(E785,4)))/Codes!$N$2</f>
        <v>0</v>
      </c>
      <c r="R785" s="1">
        <f>IF(HEX2DEC(LEFT(F785,4))&gt;=32768,HEX2DEC(LEFT(F785,4))-65536,HEX2DEC(LEFT(F785,4)))/Codes!$N$2</f>
        <v>6.4</v>
      </c>
      <c r="S785" s="1">
        <f>IF(HEX2DEC(RIGHT(F785,4))&gt;=32768,HEX2DEC(RIGHT(F785,4))-65536,HEX2DEC(RIGHT(F785,4)))/Codes!$N$2</f>
        <v>0</v>
      </c>
      <c r="T785" s="18">
        <f t="shared" si="304"/>
        <v>361</v>
      </c>
      <c r="U785" s="1">
        <f t="shared" si="305"/>
        <v>70</v>
      </c>
      <c r="V785" s="1">
        <f t="shared" si="306"/>
        <v>0</v>
      </c>
      <c r="W785" s="1" t="str">
        <f t="shared" si="307"/>
        <v>101</v>
      </c>
      <c r="X785" s="1">
        <f t="shared" si="308"/>
        <v>3</v>
      </c>
      <c r="Y785" s="1">
        <f t="shared" si="309"/>
        <v>35</v>
      </c>
      <c r="Z785" s="1" t="str">
        <f>VLOOKUP(BIN2DEC(MID(HEX2BIN(MID(H785,3,2),8),2,5)),Codes!$E$1:$F$18,2)</f>
        <v>Slash</v>
      </c>
      <c r="AA785" s="6" t="str">
        <f t="shared" si="310"/>
        <v>0</v>
      </c>
      <c r="AB785" s="1">
        <f t="shared" si="311"/>
        <v>0</v>
      </c>
      <c r="AC785" s="1" t="str">
        <f>VLOOKUP(BIN2DEC(RIGHT(HEX2BIN(MID(H785,6,1),4),1)&amp;LEFT(HEX2BIN(MID(H785,7,1),4),1)),Codes!$K$1:$L$5,2)</f>
        <v>M</v>
      </c>
      <c r="AD785" s="1" t="str">
        <f>VLOOKUP(BIN2DEC(RIGHT(HEX2BIN(MID(H785,7,1),4),3)&amp;LEFT(HEX2BIN(MID(H785,8,1),4),2)),Codes!$H$2:$I$33,2)</f>
        <v>Slash</v>
      </c>
      <c r="AE785" s="1" t="str">
        <f t="shared" si="312"/>
        <v>1</v>
      </c>
      <c r="AF785" s="1" t="str">
        <f t="shared" si="313"/>
        <v>1</v>
      </c>
      <c r="AH785" s="6">
        <f t="shared" si="314"/>
        <v>35</v>
      </c>
    </row>
    <row r="786" spans="1:34">
      <c r="A786" s="1" t="s">
        <v>1909</v>
      </c>
      <c r="B786" s="1" t="s">
        <v>79</v>
      </c>
      <c r="C786" s="6" t="s">
        <v>1427</v>
      </c>
      <c r="D786" s="6" t="s">
        <v>1898</v>
      </c>
      <c r="E786" s="6" t="s">
        <v>746</v>
      </c>
      <c r="F786" s="6" t="s">
        <v>748</v>
      </c>
      <c r="G786" s="6" t="s">
        <v>743</v>
      </c>
      <c r="H786" s="6" t="s">
        <v>744</v>
      </c>
      <c r="J786" s="1" t="str">
        <f t="shared" si="298"/>
        <v>001011</v>
      </c>
      <c r="K786" s="1">
        <f t="shared" si="299"/>
        <v>2</v>
      </c>
      <c r="L786" s="6" t="str">
        <f t="shared" si="300"/>
        <v>00000</v>
      </c>
      <c r="M786" s="1">
        <f t="shared" si="301"/>
        <v>42</v>
      </c>
      <c r="N786" s="6" t="str">
        <f t="shared" si="302"/>
        <v>00</v>
      </c>
      <c r="O786" s="1">
        <f t="shared" si="303"/>
        <v>11</v>
      </c>
      <c r="P786" s="1">
        <f>IF(HEX2DEC(LEFT(E786,4))&gt;=32768,HEX2DEC(LEFT(E786,4))-65536,HEX2DEC(LEFT(E786,4)))/Codes!$N$2</f>
        <v>4.4279999999999999</v>
      </c>
      <c r="Q786" s="1">
        <f>IF(HEX2DEC(RIGHT(E786,4))&gt;=32768,HEX2DEC(RIGHT(E786,4))-65536,HEX2DEC(RIGHT(E786,4)))/Codes!$N$2</f>
        <v>0</v>
      </c>
      <c r="R786" s="1">
        <f>IF(HEX2DEC(LEFT(F786,4))&gt;=32768,HEX2DEC(LEFT(F786,4))-65536,HEX2DEC(LEFT(F786,4)))/Codes!$N$2</f>
        <v>12.8</v>
      </c>
      <c r="S786" s="1">
        <f>IF(HEX2DEC(RIGHT(F786,4))&gt;=32768,HEX2DEC(RIGHT(F786,4))-65536,HEX2DEC(RIGHT(F786,4)))/Codes!$N$2</f>
        <v>0</v>
      </c>
      <c r="T786" s="18">
        <f t="shared" si="304"/>
        <v>361</v>
      </c>
      <c r="U786" s="1">
        <f t="shared" si="305"/>
        <v>70</v>
      </c>
      <c r="V786" s="1">
        <f t="shared" si="306"/>
        <v>0</v>
      </c>
      <c r="W786" s="1" t="str">
        <f t="shared" si="307"/>
        <v>101</v>
      </c>
      <c r="X786" s="1">
        <f t="shared" si="308"/>
        <v>3</v>
      </c>
      <c r="Y786" s="1">
        <f t="shared" si="309"/>
        <v>35</v>
      </c>
      <c r="Z786" s="1" t="str">
        <f>VLOOKUP(BIN2DEC(MID(HEX2BIN(MID(H786,3,2),8),2,5)),Codes!$E$1:$F$18,2)</f>
        <v>Slash</v>
      </c>
      <c r="AA786" s="6" t="str">
        <f t="shared" si="310"/>
        <v>0</v>
      </c>
      <c r="AB786" s="1">
        <f t="shared" si="311"/>
        <v>0</v>
      </c>
      <c r="AC786" s="1" t="str">
        <f>VLOOKUP(BIN2DEC(RIGHT(HEX2BIN(MID(H786,6,1),4),1)&amp;LEFT(HEX2BIN(MID(H786,7,1),4),1)),Codes!$K$1:$L$5,2)</f>
        <v>M</v>
      </c>
      <c r="AD786" s="1" t="str">
        <f>VLOOKUP(BIN2DEC(RIGHT(HEX2BIN(MID(H786,7,1),4),3)&amp;LEFT(HEX2BIN(MID(H786,8,1),4),2)),Codes!$H$2:$I$33,2)</f>
        <v>Slash</v>
      </c>
      <c r="AE786" s="1" t="str">
        <f t="shared" si="312"/>
        <v>1</v>
      </c>
      <c r="AF786" s="1" t="str">
        <f t="shared" si="313"/>
        <v>1</v>
      </c>
      <c r="AH786" s="6">
        <f t="shared" si="314"/>
        <v>35</v>
      </c>
    </row>
    <row r="787" spans="1:34">
      <c r="A787" s="1" t="s">
        <v>1910</v>
      </c>
      <c r="B787" s="1" t="s">
        <v>79</v>
      </c>
      <c r="C787" s="6" t="s">
        <v>1428</v>
      </c>
      <c r="D787" s="6" t="s">
        <v>1889</v>
      </c>
      <c r="E787" s="6" t="s">
        <v>589</v>
      </c>
      <c r="F787" s="6" t="s">
        <v>570</v>
      </c>
      <c r="G787" s="6" t="s">
        <v>557</v>
      </c>
      <c r="H787" s="6" t="s">
        <v>750</v>
      </c>
      <c r="J787" s="1" t="str">
        <f t="shared" si="298"/>
        <v>001011</v>
      </c>
      <c r="K787" s="1">
        <f t="shared" si="299"/>
        <v>0</v>
      </c>
      <c r="L787" s="6" t="str">
        <f t="shared" si="300"/>
        <v>00000</v>
      </c>
      <c r="M787" s="1">
        <f t="shared" si="301"/>
        <v>42</v>
      </c>
      <c r="N787" s="6" t="str">
        <f t="shared" si="302"/>
        <v>00</v>
      </c>
      <c r="O787" s="1">
        <f t="shared" si="303"/>
        <v>7</v>
      </c>
      <c r="P787" s="1">
        <f>IF(HEX2DEC(LEFT(E787,4))&gt;=32768,HEX2DEC(LEFT(E787,4))-65536,HEX2DEC(LEFT(E787,4)))/Codes!$N$2</f>
        <v>4.5999999999999996</v>
      </c>
      <c r="Q787" s="1">
        <f>IF(HEX2DEC(RIGHT(E787,4))&gt;=32768,HEX2DEC(RIGHT(E787,4))-65536,HEX2DEC(RIGHT(E787,4)))/Codes!$N$2</f>
        <v>0</v>
      </c>
      <c r="R787" s="1">
        <f>IF(HEX2DEC(LEFT(F787,4))&gt;=32768,HEX2DEC(LEFT(F787,4))-65536,HEX2DEC(LEFT(F787,4)))/Codes!$N$2</f>
        <v>6.8159999999999998</v>
      </c>
      <c r="S787" s="1">
        <f>IF(HEX2DEC(RIGHT(F787,4))&gt;=32768,HEX2DEC(RIGHT(F787,4))-65536,HEX2DEC(RIGHT(F787,4)))/Codes!$N$2</f>
        <v>0</v>
      </c>
      <c r="T787" s="18">
        <f t="shared" si="304"/>
        <v>361</v>
      </c>
      <c r="U787" s="1">
        <f t="shared" si="305"/>
        <v>100</v>
      </c>
      <c r="V787" s="1">
        <f t="shared" si="306"/>
        <v>0</v>
      </c>
      <c r="W787" s="1" t="str">
        <f t="shared" si="307"/>
        <v>101</v>
      </c>
      <c r="X787" s="1">
        <f t="shared" si="308"/>
        <v>3</v>
      </c>
      <c r="Y787" s="1">
        <f t="shared" si="309"/>
        <v>5</v>
      </c>
      <c r="Z787" s="1" t="str">
        <f>VLOOKUP(BIN2DEC(MID(HEX2BIN(MID(H787,3,2),8),2,5)),Codes!$E$1:$F$18,2)</f>
        <v>Normal</v>
      </c>
      <c r="AA787" s="6" t="str">
        <f t="shared" si="310"/>
        <v>0</v>
      </c>
      <c r="AB787" s="1">
        <f t="shared" si="311"/>
        <v>2</v>
      </c>
      <c r="AC787" s="1" t="str">
        <f>VLOOKUP(BIN2DEC(RIGHT(HEX2BIN(MID(H787,6,1),4),1)&amp;LEFT(HEX2BIN(MID(H787,7,1),4),1)),Codes!$K$1:$L$5,2)</f>
        <v>S</v>
      </c>
      <c r="AD787" s="1" t="str">
        <f>VLOOKUP(BIN2DEC(RIGHT(HEX2BIN(MID(H787,7,1),4),3)&amp;LEFT(HEX2BIN(MID(H787,8,1),4),2)),Codes!$H$2:$I$33,2)</f>
        <v>Bat</v>
      </c>
      <c r="AE787" s="1" t="str">
        <f t="shared" si="312"/>
        <v>1</v>
      </c>
      <c r="AF787" s="1" t="str">
        <f t="shared" si="313"/>
        <v>1</v>
      </c>
      <c r="AH787" s="6">
        <f t="shared" si="314"/>
        <v>5</v>
      </c>
    </row>
    <row r="788" spans="1:34">
      <c r="A788" s="1" t="s">
        <v>1911</v>
      </c>
      <c r="B788" s="1" t="s">
        <v>79</v>
      </c>
      <c r="C788" s="6" t="s">
        <v>1428</v>
      </c>
      <c r="D788" s="6" t="s">
        <v>1511</v>
      </c>
      <c r="E788" s="6" t="s">
        <v>589</v>
      </c>
      <c r="F788" s="6" t="s">
        <v>573</v>
      </c>
      <c r="G788" s="6" t="s">
        <v>557</v>
      </c>
      <c r="H788" s="6" t="s">
        <v>750</v>
      </c>
      <c r="J788" s="1" t="str">
        <f t="shared" si="298"/>
        <v>001011</v>
      </c>
      <c r="K788" s="1">
        <f t="shared" si="299"/>
        <v>1</v>
      </c>
      <c r="L788" s="6" t="str">
        <f t="shared" si="300"/>
        <v>00000</v>
      </c>
      <c r="M788" s="1">
        <f t="shared" si="301"/>
        <v>42</v>
      </c>
      <c r="N788" s="6" t="str">
        <f t="shared" si="302"/>
        <v>00</v>
      </c>
      <c r="O788" s="1">
        <f t="shared" si="303"/>
        <v>7</v>
      </c>
      <c r="P788" s="1">
        <f>IF(HEX2DEC(LEFT(E788,4))&gt;=32768,HEX2DEC(LEFT(E788,4))-65536,HEX2DEC(LEFT(E788,4)))/Codes!$N$2</f>
        <v>4.5999999999999996</v>
      </c>
      <c r="Q788" s="1">
        <f>IF(HEX2DEC(RIGHT(E788,4))&gt;=32768,HEX2DEC(RIGHT(E788,4))-65536,HEX2DEC(RIGHT(E788,4)))/Codes!$N$2</f>
        <v>0</v>
      </c>
      <c r="R788" s="1">
        <f>IF(HEX2DEC(LEFT(F788,4))&gt;=32768,HEX2DEC(LEFT(F788,4))-65536,HEX2DEC(LEFT(F788,4)))/Codes!$N$2</f>
        <v>3.4079999999999999</v>
      </c>
      <c r="S788" s="1">
        <f>IF(HEX2DEC(RIGHT(F788,4))&gt;=32768,HEX2DEC(RIGHT(F788,4))-65536,HEX2DEC(RIGHT(F788,4)))/Codes!$N$2</f>
        <v>0</v>
      </c>
      <c r="T788" s="18">
        <f t="shared" si="304"/>
        <v>361</v>
      </c>
      <c r="U788" s="1">
        <f t="shared" si="305"/>
        <v>100</v>
      </c>
      <c r="V788" s="1">
        <f t="shared" si="306"/>
        <v>0</v>
      </c>
      <c r="W788" s="1" t="str">
        <f t="shared" si="307"/>
        <v>101</v>
      </c>
      <c r="X788" s="1">
        <f t="shared" si="308"/>
        <v>3</v>
      </c>
      <c r="Y788" s="1">
        <f t="shared" si="309"/>
        <v>5</v>
      </c>
      <c r="Z788" s="1" t="str">
        <f>VLOOKUP(BIN2DEC(MID(HEX2BIN(MID(H788,3,2),8),2,5)),Codes!$E$1:$F$18,2)</f>
        <v>Normal</v>
      </c>
      <c r="AA788" s="6" t="str">
        <f t="shared" si="310"/>
        <v>0</v>
      </c>
      <c r="AB788" s="1">
        <f t="shared" si="311"/>
        <v>2</v>
      </c>
      <c r="AC788" s="1" t="str">
        <f>VLOOKUP(BIN2DEC(RIGHT(HEX2BIN(MID(H788,6,1),4),1)&amp;LEFT(HEX2BIN(MID(H788,7,1),4),1)),Codes!$K$1:$L$5,2)</f>
        <v>S</v>
      </c>
      <c r="AD788" s="1" t="str">
        <f>VLOOKUP(BIN2DEC(RIGHT(HEX2BIN(MID(H788,7,1),4),3)&amp;LEFT(HEX2BIN(MID(H788,8,1),4),2)),Codes!$H$2:$I$33,2)</f>
        <v>Bat</v>
      </c>
      <c r="AE788" s="1" t="str">
        <f t="shared" si="312"/>
        <v>1</v>
      </c>
      <c r="AF788" s="1" t="str">
        <f t="shared" si="313"/>
        <v>1</v>
      </c>
      <c r="AH788" s="6">
        <f t="shared" si="314"/>
        <v>5</v>
      </c>
    </row>
    <row r="789" spans="1:34">
      <c r="A789" s="1" t="s">
        <v>1912</v>
      </c>
      <c r="B789" s="1" t="s">
        <v>79</v>
      </c>
      <c r="C789" s="6" t="s">
        <v>1428</v>
      </c>
      <c r="D789" s="6" t="s">
        <v>1892</v>
      </c>
      <c r="E789" s="6" t="s">
        <v>573</v>
      </c>
      <c r="F789" s="6" t="s">
        <v>91</v>
      </c>
      <c r="G789" s="6" t="s">
        <v>557</v>
      </c>
      <c r="H789" s="6" t="s">
        <v>750</v>
      </c>
      <c r="J789" s="1" t="str">
        <f t="shared" si="298"/>
        <v>001011</v>
      </c>
      <c r="K789" s="1">
        <f t="shared" si="299"/>
        <v>2</v>
      </c>
      <c r="L789" s="6" t="str">
        <f t="shared" si="300"/>
        <v>00000</v>
      </c>
      <c r="M789" s="1">
        <f t="shared" si="301"/>
        <v>42</v>
      </c>
      <c r="N789" s="6" t="str">
        <f t="shared" si="302"/>
        <v>00</v>
      </c>
      <c r="O789" s="1">
        <f t="shared" si="303"/>
        <v>7</v>
      </c>
      <c r="P789" s="1">
        <f>IF(HEX2DEC(LEFT(E789,4))&gt;=32768,HEX2DEC(LEFT(E789,4))-65536,HEX2DEC(LEFT(E789,4)))/Codes!$N$2</f>
        <v>3.4079999999999999</v>
      </c>
      <c r="Q789" s="1">
        <f>IF(HEX2DEC(RIGHT(E789,4))&gt;=32768,HEX2DEC(RIGHT(E789,4))-65536,HEX2DEC(RIGHT(E789,4)))/Codes!$N$2</f>
        <v>0</v>
      </c>
      <c r="R789" s="1">
        <f>IF(HEX2DEC(LEFT(F789,4))&gt;=32768,HEX2DEC(LEFT(F789,4))-65536,HEX2DEC(LEFT(F789,4)))/Codes!$N$2</f>
        <v>0</v>
      </c>
      <c r="S789" s="1">
        <f>IF(HEX2DEC(RIGHT(F789,4))&gt;=32768,HEX2DEC(RIGHT(F789,4))-65536,HEX2DEC(RIGHT(F789,4)))/Codes!$N$2</f>
        <v>0</v>
      </c>
      <c r="T789" s="18">
        <f t="shared" si="304"/>
        <v>361</v>
      </c>
      <c r="U789" s="1">
        <f t="shared" si="305"/>
        <v>100</v>
      </c>
      <c r="V789" s="1">
        <f t="shared" si="306"/>
        <v>0</v>
      </c>
      <c r="W789" s="1" t="str">
        <f t="shared" si="307"/>
        <v>101</v>
      </c>
      <c r="X789" s="1">
        <f t="shared" si="308"/>
        <v>3</v>
      </c>
      <c r="Y789" s="1">
        <f t="shared" si="309"/>
        <v>5</v>
      </c>
      <c r="Z789" s="1" t="str">
        <f>VLOOKUP(BIN2DEC(MID(HEX2BIN(MID(H789,3,2),8),2,5)),Codes!$E$1:$F$18,2)</f>
        <v>Normal</v>
      </c>
      <c r="AA789" s="6" t="str">
        <f t="shared" si="310"/>
        <v>0</v>
      </c>
      <c r="AB789" s="1">
        <f t="shared" si="311"/>
        <v>2</v>
      </c>
      <c r="AC789" s="1" t="str">
        <f>VLOOKUP(BIN2DEC(RIGHT(HEX2BIN(MID(H789,6,1),4),1)&amp;LEFT(HEX2BIN(MID(H789,7,1),4),1)),Codes!$K$1:$L$5,2)</f>
        <v>S</v>
      </c>
      <c r="AD789" s="1" t="str">
        <f>VLOOKUP(BIN2DEC(RIGHT(HEX2BIN(MID(H789,7,1),4),3)&amp;LEFT(HEX2BIN(MID(H789,8,1),4),2)),Codes!$H$2:$I$33,2)</f>
        <v>Bat</v>
      </c>
      <c r="AE789" s="1" t="str">
        <f t="shared" si="312"/>
        <v>1</v>
      </c>
      <c r="AF789" s="1" t="str">
        <f t="shared" si="313"/>
        <v>1</v>
      </c>
      <c r="AH789" s="6">
        <f t="shared" si="314"/>
        <v>5</v>
      </c>
    </row>
    <row r="790" spans="1:34">
      <c r="A790" s="1" t="s">
        <v>1913</v>
      </c>
      <c r="B790" s="1" t="s">
        <v>79</v>
      </c>
      <c r="C790" s="6" t="s">
        <v>1429</v>
      </c>
      <c r="D790" s="6" t="s">
        <v>1914</v>
      </c>
      <c r="E790" s="6" t="s">
        <v>589</v>
      </c>
      <c r="F790" s="6" t="s">
        <v>570</v>
      </c>
      <c r="G790" s="6" t="s">
        <v>557</v>
      </c>
      <c r="H790" s="6" t="s">
        <v>586</v>
      </c>
      <c r="J790" s="1" t="str">
        <f t="shared" si="298"/>
        <v>001011</v>
      </c>
      <c r="K790" s="1">
        <f t="shared" si="299"/>
        <v>0</v>
      </c>
      <c r="L790" s="6" t="str">
        <f t="shared" si="300"/>
        <v>00000</v>
      </c>
      <c r="M790" s="1">
        <f t="shared" si="301"/>
        <v>42</v>
      </c>
      <c r="N790" s="6" t="str">
        <f t="shared" si="302"/>
        <v>00</v>
      </c>
      <c r="O790" s="1">
        <f t="shared" si="303"/>
        <v>12</v>
      </c>
      <c r="P790" s="1">
        <f>IF(HEX2DEC(LEFT(E790,4))&gt;=32768,HEX2DEC(LEFT(E790,4))-65536,HEX2DEC(LEFT(E790,4)))/Codes!$N$2</f>
        <v>4.5999999999999996</v>
      </c>
      <c r="Q790" s="1">
        <f>IF(HEX2DEC(RIGHT(E790,4))&gt;=32768,HEX2DEC(RIGHT(E790,4))-65536,HEX2DEC(RIGHT(E790,4)))/Codes!$N$2</f>
        <v>0</v>
      </c>
      <c r="R790" s="1">
        <f>IF(HEX2DEC(LEFT(F790,4))&gt;=32768,HEX2DEC(LEFT(F790,4))-65536,HEX2DEC(LEFT(F790,4)))/Codes!$N$2</f>
        <v>6.8159999999999998</v>
      </c>
      <c r="S790" s="1">
        <f>IF(HEX2DEC(RIGHT(F790,4))&gt;=32768,HEX2DEC(RIGHT(F790,4))-65536,HEX2DEC(RIGHT(F790,4)))/Codes!$N$2</f>
        <v>0</v>
      </c>
      <c r="T790" s="18">
        <f t="shared" si="304"/>
        <v>361</v>
      </c>
      <c r="U790" s="1">
        <f t="shared" si="305"/>
        <v>100</v>
      </c>
      <c r="V790" s="1">
        <f t="shared" si="306"/>
        <v>0</v>
      </c>
      <c r="W790" s="1" t="str">
        <f t="shared" si="307"/>
        <v>101</v>
      </c>
      <c r="X790" s="1">
        <f t="shared" si="308"/>
        <v>3</v>
      </c>
      <c r="Y790" s="1">
        <f t="shared" si="309"/>
        <v>8</v>
      </c>
      <c r="Z790" s="1" t="str">
        <f>VLOOKUP(BIN2DEC(MID(HEX2BIN(MID(H790,3,2),8),2,5)),Codes!$E$1:$F$18,2)</f>
        <v>Normal</v>
      </c>
      <c r="AA790" s="6" t="str">
        <f t="shared" si="310"/>
        <v>0</v>
      </c>
      <c r="AB790" s="1">
        <f t="shared" si="311"/>
        <v>4</v>
      </c>
      <c r="AC790" s="1" t="str">
        <f>VLOOKUP(BIN2DEC(RIGHT(HEX2BIN(MID(H790,6,1),4),1)&amp;LEFT(HEX2BIN(MID(H790,7,1),4),1)),Codes!$K$1:$L$5,2)</f>
        <v>M</v>
      </c>
      <c r="AD790" s="1" t="str">
        <f>VLOOKUP(BIN2DEC(RIGHT(HEX2BIN(MID(H790,7,1),4),3)&amp;LEFT(HEX2BIN(MID(H790,8,1),4),2)),Codes!$H$2:$I$33,2)</f>
        <v>Bat</v>
      </c>
      <c r="AE790" s="1" t="str">
        <f t="shared" si="312"/>
        <v>1</v>
      </c>
      <c r="AF790" s="1" t="str">
        <f t="shared" si="313"/>
        <v>1</v>
      </c>
      <c r="AH790" s="6">
        <f t="shared" si="314"/>
        <v>37</v>
      </c>
    </row>
    <row r="791" spans="1:34">
      <c r="A791" s="1" t="s">
        <v>1915</v>
      </c>
      <c r="B791" s="1" t="s">
        <v>79</v>
      </c>
      <c r="C791" s="6" t="s">
        <v>1429</v>
      </c>
      <c r="D791" s="6" t="s">
        <v>1908</v>
      </c>
      <c r="E791" s="6" t="s">
        <v>589</v>
      </c>
      <c r="F791" s="6" t="s">
        <v>573</v>
      </c>
      <c r="G791" s="6" t="s">
        <v>557</v>
      </c>
      <c r="H791" s="6" t="s">
        <v>586</v>
      </c>
      <c r="J791" s="1" t="str">
        <f t="shared" si="298"/>
        <v>001011</v>
      </c>
      <c r="K791" s="1">
        <f t="shared" si="299"/>
        <v>1</v>
      </c>
      <c r="L791" s="6" t="str">
        <f t="shared" si="300"/>
        <v>00000</v>
      </c>
      <c r="M791" s="1">
        <f t="shared" si="301"/>
        <v>42</v>
      </c>
      <c r="N791" s="6" t="str">
        <f t="shared" si="302"/>
        <v>00</v>
      </c>
      <c r="O791" s="1">
        <f t="shared" si="303"/>
        <v>12</v>
      </c>
      <c r="P791" s="1">
        <f>IF(HEX2DEC(LEFT(E791,4))&gt;=32768,HEX2DEC(LEFT(E791,4))-65536,HEX2DEC(LEFT(E791,4)))/Codes!$N$2</f>
        <v>4.5999999999999996</v>
      </c>
      <c r="Q791" s="1">
        <f>IF(HEX2DEC(RIGHT(E791,4))&gt;=32768,HEX2DEC(RIGHT(E791,4))-65536,HEX2DEC(RIGHT(E791,4)))/Codes!$N$2</f>
        <v>0</v>
      </c>
      <c r="R791" s="1">
        <f>IF(HEX2DEC(LEFT(F791,4))&gt;=32768,HEX2DEC(LEFT(F791,4))-65536,HEX2DEC(LEFT(F791,4)))/Codes!$N$2</f>
        <v>3.4079999999999999</v>
      </c>
      <c r="S791" s="1">
        <f>IF(HEX2DEC(RIGHT(F791,4))&gt;=32768,HEX2DEC(RIGHT(F791,4))-65536,HEX2DEC(RIGHT(F791,4)))/Codes!$N$2</f>
        <v>0</v>
      </c>
      <c r="T791" s="18">
        <f t="shared" si="304"/>
        <v>361</v>
      </c>
      <c r="U791" s="1">
        <f t="shared" si="305"/>
        <v>100</v>
      </c>
      <c r="V791" s="1">
        <f t="shared" si="306"/>
        <v>0</v>
      </c>
      <c r="W791" s="1" t="str">
        <f t="shared" si="307"/>
        <v>101</v>
      </c>
      <c r="X791" s="1">
        <f t="shared" si="308"/>
        <v>3</v>
      </c>
      <c r="Y791" s="1">
        <f t="shared" si="309"/>
        <v>8</v>
      </c>
      <c r="Z791" s="1" t="str">
        <f>VLOOKUP(BIN2DEC(MID(HEX2BIN(MID(H791,3,2),8),2,5)),Codes!$E$1:$F$18,2)</f>
        <v>Normal</v>
      </c>
      <c r="AA791" s="6" t="str">
        <f t="shared" si="310"/>
        <v>0</v>
      </c>
      <c r="AB791" s="1">
        <f t="shared" si="311"/>
        <v>4</v>
      </c>
      <c r="AC791" s="1" t="str">
        <f>VLOOKUP(BIN2DEC(RIGHT(HEX2BIN(MID(H791,6,1),4),1)&amp;LEFT(HEX2BIN(MID(H791,7,1),4),1)),Codes!$K$1:$L$5,2)</f>
        <v>M</v>
      </c>
      <c r="AD791" s="1" t="str">
        <f>VLOOKUP(BIN2DEC(RIGHT(HEX2BIN(MID(H791,7,1),4),3)&amp;LEFT(HEX2BIN(MID(H791,8,1),4),2)),Codes!$H$2:$I$33,2)</f>
        <v>Bat</v>
      </c>
      <c r="AE791" s="1" t="str">
        <f t="shared" si="312"/>
        <v>1</v>
      </c>
      <c r="AF791" s="1" t="str">
        <f t="shared" si="313"/>
        <v>1</v>
      </c>
      <c r="AH791" s="6">
        <f t="shared" si="314"/>
        <v>37</v>
      </c>
    </row>
    <row r="792" spans="1:34">
      <c r="A792" s="1" t="s">
        <v>1916</v>
      </c>
      <c r="B792" s="1" t="s">
        <v>79</v>
      </c>
      <c r="C792" s="6" t="s">
        <v>1429</v>
      </c>
      <c r="D792" s="6" t="s">
        <v>1917</v>
      </c>
      <c r="E792" s="6" t="s">
        <v>573</v>
      </c>
      <c r="F792" s="6" t="s">
        <v>91</v>
      </c>
      <c r="G792" s="6" t="s">
        <v>557</v>
      </c>
      <c r="H792" s="6" t="s">
        <v>586</v>
      </c>
      <c r="J792" s="1" t="str">
        <f t="shared" si="298"/>
        <v>001011</v>
      </c>
      <c r="K792" s="1">
        <f t="shared" si="299"/>
        <v>2</v>
      </c>
      <c r="L792" s="6" t="str">
        <f t="shared" si="300"/>
        <v>00000</v>
      </c>
      <c r="M792" s="1">
        <f t="shared" si="301"/>
        <v>42</v>
      </c>
      <c r="N792" s="6" t="str">
        <f t="shared" si="302"/>
        <v>00</v>
      </c>
      <c r="O792" s="1">
        <f t="shared" si="303"/>
        <v>12</v>
      </c>
      <c r="P792" s="1">
        <f>IF(HEX2DEC(LEFT(E792,4))&gt;=32768,HEX2DEC(LEFT(E792,4))-65536,HEX2DEC(LEFT(E792,4)))/Codes!$N$2</f>
        <v>3.4079999999999999</v>
      </c>
      <c r="Q792" s="1">
        <f>IF(HEX2DEC(RIGHT(E792,4))&gt;=32768,HEX2DEC(RIGHT(E792,4))-65536,HEX2DEC(RIGHT(E792,4)))/Codes!$N$2</f>
        <v>0</v>
      </c>
      <c r="R792" s="1">
        <f>IF(HEX2DEC(LEFT(F792,4))&gt;=32768,HEX2DEC(LEFT(F792,4))-65536,HEX2DEC(LEFT(F792,4)))/Codes!$N$2</f>
        <v>0</v>
      </c>
      <c r="S792" s="1">
        <f>IF(HEX2DEC(RIGHT(F792,4))&gt;=32768,HEX2DEC(RIGHT(F792,4))-65536,HEX2DEC(RIGHT(F792,4)))/Codes!$N$2</f>
        <v>0</v>
      </c>
      <c r="T792" s="18">
        <f t="shared" si="304"/>
        <v>361</v>
      </c>
      <c r="U792" s="1">
        <f t="shared" si="305"/>
        <v>100</v>
      </c>
      <c r="V792" s="1">
        <f t="shared" si="306"/>
        <v>0</v>
      </c>
      <c r="W792" s="1" t="str">
        <f t="shared" si="307"/>
        <v>101</v>
      </c>
      <c r="X792" s="1">
        <f t="shared" si="308"/>
        <v>3</v>
      </c>
      <c r="Y792" s="1">
        <f t="shared" si="309"/>
        <v>8</v>
      </c>
      <c r="Z792" s="1" t="str">
        <f>VLOOKUP(BIN2DEC(MID(HEX2BIN(MID(H792,3,2),8),2,5)),Codes!$E$1:$F$18,2)</f>
        <v>Normal</v>
      </c>
      <c r="AA792" s="6" t="str">
        <f t="shared" si="310"/>
        <v>0</v>
      </c>
      <c r="AB792" s="1">
        <f t="shared" si="311"/>
        <v>4</v>
      </c>
      <c r="AC792" s="1" t="str">
        <f>VLOOKUP(BIN2DEC(RIGHT(HEX2BIN(MID(H792,6,1),4),1)&amp;LEFT(HEX2BIN(MID(H792,7,1),4),1)),Codes!$K$1:$L$5,2)</f>
        <v>M</v>
      </c>
      <c r="AD792" s="1" t="str">
        <f>VLOOKUP(BIN2DEC(RIGHT(HEX2BIN(MID(H792,7,1),4),3)&amp;LEFT(HEX2BIN(MID(H792,8,1),4),2)),Codes!$H$2:$I$33,2)</f>
        <v>Bat</v>
      </c>
      <c r="AE792" s="1" t="str">
        <f t="shared" si="312"/>
        <v>1</v>
      </c>
      <c r="AF792" s="1" t="str">
        <f t="shared" si="313"/>
        <v>1</v>
      </c>
      <c r="AH792" s="6">
        <f t="shared" si="314"/>
        <v>37</v>
      </c>
    </row>
    <row r="793" spans="1:34">
      <c r="A793" s="1" t="s">
        <v>1918</v>
      </c>
      <c r="B793" s="1" t="s">
        <v>79</v>
      </c>
      <c r="C793" s="6" t="s">
        <v>1430</v>
      </c>
      <c r="D793" s="6" t="s">
        <v>1919</v>
      </c>
      <c r="E793" s="6" t="s">
        <v>307</v>
      </c>
      <c r="F793" s="6" t="s">
        <v>91</v>
      </c>
      <c r="G793" s="6" t="s">
        <v>759</v>
      </c>
      <c r="H793" s="6" t="s">
        <v>760</v>
      </c>
      <c r="J793" s="1" t="str">
        <f t="shared" si="298"/>
        <v>001011</v>
      </c>
      <c r="K793" s="1">
        <f t="shared" si="299"/>
        <v>0</v>
      </c>
      <c r="L793" s="6" t="str">
        <f t="shared" si="300"/>
        <v>00000</v>
      </c>
      <c r="M793" s="1">
        <f t="shared" si="301"/>
        <v>42</v>
      </c>
      <c r="N793" s="6" t="str">
        <f t="shared" si="302"/>
        <v>00</v>
      </c>
      <c r="O793" s="1">
        <f t="shared" si="303"/>
        <v>20</v>
      </c>
      <c r="P793" s="1">
        <f>IF(HEX2DEC(LEFT(E793,4))&gt;=32768,HEX2DEC(LEFT(E793,4))-65536,HEX2DEC(LEFT(E793,4)))/Codes!$N$2</f>
        <v>3.2</v>
      </c>
      <c r="Q793" s="1">
        <f>IF(HEX2DEC(RIGHT(E793,4))&gt;=32768,HEX2DEC(RIGHT(E793,4))-65536,HEX2DEC(RIGHT(E793,4)))/Codes!$N$2</f>
        <v>0</v>
      </c>
      <c r="R793" s="1">
        <f>IF(HEX2DEC(LEFT(F793,4))&gt;=32768,HEX2DEC(LEFT(F793,4))-65536,HEX2DEC(LEFT(F793,4)))/Codes!$N$2</f>
        <v>0</v>
      </c>
      <c r="S793" s="1">
        <f>IF(HEX2DEC(RIGHT(F793,4))&gt;=32768,HEX2DEC(RIGHT(F793,4))-65536,HEX2DEC(RIGHT(F793,4)))/Codes!$N$2</f>
        <v>0</v>
      </c>
      <c r="T793" s="18">
        <f t="shared" si="304"/>
        <v>34</v>
      </c>
      <c r="U793" s="1">
        <f t="shared" si="305"/>
        <v>105</v>
      </c>
      <c r="V793" s="1">
        <f t="shared" si="306"/>
        <v>0</v>
      </c>
      <c r="W793" s="1" t="str">
        <f t="shared" si="307"/>
        <v>101</v>
      </c>
      <c r="X793" s="1">
        <f t="shared" si="308"/>
        <v>3</v>
      </c>
      <c r="Y793" s="1">
        <f t="shared" si="309"/>
        <v>195</v>
      </c>
      <c r="Z793" s="1" t="str">
        <f>VLOOKUP(BIN2DEC(MID(HEX2BIN(MID(H793,3,2),8),2,5)),Codes!$E$1:$F$18,2)</f>
        <v>Normal</v>
      </c>
      <c r="AA793" s="6" t="str">
        <f t="shared" si="310"/>
        <v>1</v>
      </c>
      <c r="AB793" s="1">
        <f t="shared" si="311"/>
        <v>119</v>
      </c>
      <c r="AC793" s="1" t="str">
        <f>VLOOKUP(BIN2DEC(RIGHT(HEX2BIN(MID(H793,6,1),4),1)&amp;LEFT(HEX2BIN(MID(H793,7,1),4),1)),Codes!$K$1:$L$5,2)</f>
        <v>L</v>
      </c>
      <c r="AD793" s="1" t="str">
        <f>VLOOKUP(BIN2DEC(RIGHT(HEX2BIN(MID(H793,7,1),4),3)&amp;LEFT(HEX2BIN(MID(H793,8,1),4),2)),Codes!$H$2:$I$33,2)</f>
        <v>Bat</v>
      </c>
      <c r="AE793" s="1" t="str">
        <f t="shared" si="312"/>
        <v>1</v>
      </c>
      <c r="AF793" s="1" t="str">
        <f t="shared" si="313"/>
        <v>1</v>
      </c>
      <c r="AH793" s="6">
        <f t="shared" si="314"/>
        <v>69</v>
      </c>
    </row>
    <row r="794" spans="1:34">
      <c r="A794" s="1" t="s">
        <v>1920</v>
      </c>
      <c r="B794" s="1" t="s">
        <v>79</v>
      </c>
      <c r="C794" s="6" t="s">
        <v>1430</v>
      </c>
      <c r="D794" s="6" t="s">
        <v>1921</v>
      </c>
      <c r="E794" s="6" t="s">
        <v>256</v>
      </c>
      <c r="F794" s="6" t="s">
        <v>265</v>
      </c>
      <c r="G794" s="6" t="s">
        <v>759</v>
      </c>
      <c r="H794" s="6" t="s">
        <v>763</v>
      </c>
      <c r="J794" s="1" t="str">
        <f t="shared" si="298"/>
        <v>001011</v>
      </c>
      <c r="K794" s="1">
        <f t="shared" si="299"/>
        <v>1</v>
      </c>
      <c r="L794" s="6" t="str">
        <f t="shared" si="300"/>
        <v>00000</v>
      </c>
      <c r="M794" s="1">
        <f t="shared" si="301"/>
        <v>42</v>
      </c>
      <c r="N794" s="6" t="str">
        <f t="shared" si="302"/>
        <v>00</v>
      </c>
      <c r="O794" s="1">
        <f t="shared" si="303"/>
        <v>20</v>
      </c>
      <c r="P794" s="1">
        <f>IF(HEX2DEC(LEFT(E794,4))&gt;=32768,HEX2DEC(LEFT(E794,4))-65536,HEX2DEC(LEFT(E794,4)))/Codes!$N$2</f>
        <v>3.6</v>
      </c>
      <c r="Q794" s="1">
        <f>IF(HEX2DEC(RIGHT(E794,4))&gt;=32768,HEX2DEC(RIGHT(E794,4))-65536,HEX2DEC(RIGHT(E794,4)))/Codes!$N$2</f>
        <v>0</v>
      </c>
      <c r="R794" s="1">
        <f>IF(HEX2DEC(LEFT(F794,4))&gt;=32768,HEX2DEC(LEFT(F794,4))-65536,HEX2DEC(LEFT(F794,4)))/Codes!$N$2</f>
        <v>2.4</v>
      </c>
      <c r="S794" s="1">
        <f>IF(HEX2DEC(RIGHT(F794,4))&gt;=32768,HEX2DEC(RIGHT(F794,4))-65536,HEX2DEC(RIGHT(F794,4)))/Codes!$N$2</f>
        <v>0</v>
      </c>
      <c r="T794" s="18">
        <f t="shared" si="304"/>
        <v>34</v>
      </c>
      <c r="U794" s="1">
        <f t="shared" si="305"/>
        <v>105</v>
      </c>
      <c r="V794" s="1">
        <f t="shared" si="306"/>
        <v>0</v>
      </c>
      <c r="W794" s="1" t="str">
        <f t="shared" si="307"/>
        <v>101</v>
      </c>
      <c r="X794" s="1">
        <f t="shared" si="308"/>
        <v>3</v>
      </c>
      <c r="Y794" s="1">
        <f t="shared" si="309"/>
        <v>200</v>
      </c>
      <c r="Z794" s="1" t="str">
        <f>VLOOKUP(BIN2DEC(MID(HEX2BIN(MID(H794,3,2),8),2,5)),Codes!$E$1:$F$18,2)</f>
        <v>Normal</v>
      </c>
      <c r="AA794" s="6" t="str">
        <f t="shared" si="310"/>
        <v>1</v>
      </c>
      <c r="AB794" s="1">
        <f t="shared" si="311"/>
        <v>119</v>
      </c>
      <c r="AC794" s="1" t="str">
        <f>VLOOKUP(BIN2DEC(RIGHT(HEX2BIN(MID(H794,6,1),4),1)&amp;LEFT(HEX2BIN(MID(H794,7,1),4),1)),Codes!$K$1:$L$5,2)</f>
        <v>L</v>
      </c>
      <c r="AD794" s="1" t="str">
        <f>VLOOKUP(BIN2DEC(RIGHT(HEX2BIN(MID(H794,7,1),4),3)&amp;LEFT(HEX2BIN(MID(H794,8,1),4),2)),Codes!$H$2:$I$33,2)</f>
        <v>Bat</v>
      </c>
      <c r="AE794" s="1" t="str">
        <f t="shared" si="312"/>
        <v>1</v>
      </c>
      <c r="AF794" s="1" t="str">
        <f t="shared" si="313"/>
        <v>1</v>
      </c>
      <c r="AH794" s="6">
        <f t="shared" si="314"/>
        <v>69</v>
      </c>
    </row>
    <row r="795" spans="1:34">
      <c r="A795" s="1" t="s">
        <v>1922</v>
      </c>
      <c r="B795" s="1" t="s">
        <v>79</v>
      </c>
      <c r="C795" s="6" t="s">
        <v>1430</v>
      </c>
      <c r="D795" s="6" t="s">
        <v>1923</v>
      </c>
      <c r="E795" s="6" t="s">
        <v>207</v>
      </c>
      <c r="F795" s="6" t="s">
        <v>232</v>
      </c>
      <c r="G795" s="6" t="s">
        <v>759</v>
      </c>
      <c r="H795" s="6" t="s">
        <v>766</v>
      </c>
      <c r="J795" s="1" t="str">
        <f t="shared" si="298"/>
        <v>001011</v>
      </c>
      <c r="K795" s="1">
        <f t="shared" si="299"/>
        <v>2</v>
      </c>
      <c r="L795" s="6" t="str">
        <f t="shared" si="300"/>
        <v>00000</v>
      </c>
      <c r="M795" s="1">
        <f t="shared" si="301"/>
        <v>42</v>
      </c>
      <c r="N795" s="6" t="str">
        <f t="shared" si="302"/>
        <v>00</v>
      </c>
      <c r="O795" s="1">
        <f t="shared" si="303"/>
        <v>20</v>
      </c>
      <c r="P795" s="1">
        <f>IF(HEX2DEC(LEFT(E795,4))&gt;=32768,HEX2DEC(LEFT(E795,4))-65536,HEX2DEC(LEFT(E795,4)))/Codes!$N$2</f>
        <v>4</v>
      </c>
      <c r="Q795" s="1">
        <f>IF(HEX2DEC(RIGHT(E795,4))&gt;=32768,HEX2DEC(RIGHT(E795,4))-65536,HEX2DEC(RIGHT(E795,4)))/Codes!$N$2</f>
        <v>0</v>
      </c>
      <c r="R795" s="1">
        <f>IF(HEX2DEC(LEFT(F795,4))&gt;=32768,HEX2DEC(LEFT(F795,4))-65536,HEX2DEC(LEFT(F795,4)))/Codes!$N$2</f>
        <v>4.8</v>
      </c>
      <c r="S795" s="1">
        <f>IF(HEX2DEC(RIGHT(F795,4))&gt;=32768,HEX2DEC(RIGHT(F795,4))-65536,HEX2DEC(RIGHT(F795,4)))/Codes!$N$2</f>
        <v>0</v>
      </c>
      <c r="T795" s="18">
        <f t="shared" si="304"/>
        <v>34</v>
      </c>
      <c r="U795" s="1">
        <f t="shared" si="305"/>
        <v>105</v>
      </c>
      <c r="V795" s="1">
        <f t="shared" si="306"/>
        <v>0</v>
      </c>
      <c r="W795" s="1" t="str">
        <f t="shared" si="307"/>
        <v>101</v>
      </c>
      <c r="X795" s="1">
        <f t="shared" si="308"/>
        <v>3</v>
      </c>
      <c r="Y795" s="1">
        <f t="shared" si="309"/>
        <v>205</v>
      </c>
      <c r="Z795" s="1" t="str">
        <f>VLOOKUP(BIN2DEC(MID(HEX2BIN(MID(H795,3,2),8),2,5)),Codes!$E$1:$F$18,2)</f>
        <v>Normal</v>
      </c>
      <c r="AA795" s="6" t="str">
        <f t="shared" si="310"/>
        <v>1</v>
      </c>
      <c r="AB795" s="1">
        <f t="shared" si="311"/>
        <v>119</v>
      </c>
      <c r="AC795" s="1" t="str">
        <f>VLOOKUP(BIN2DEC(RIGHT(HEX2BIN(MID(H795,6,1),4),1)&amp;LEFT(HEX2BIN(MID(H795,7,1),4),1)),Codes!$K$1:$L$5,2)</f>
        <v>L</v>
      </c>
      <c r="AD795" s="1" t="str">
        <f>VLOOKUP(BIN2DEC(RIGHT(HEX2BIN(MID(H795,7,1),4),3)&amp;LEFT(HEX2BIN(MID(H795,8,1),4),2)),Codes!$H$2:$I$33,2)</f>
        <v>Bat</v>
      </c>
      <c r="AE795" s="1" t="str">
        <f t="shared" si="312"/>
        <v>1</v>
      </c>
      <c r="AF795" s="1" t="str">
        <f t="shared" si="313"/>
        <v>1</v>
      </c>
      <c r="AH795" s="6">
        <f t="shared" si="314"/>
        <v>69</v>
      </c>
    </row>
    <row r="796" spans="1:34">
      <c r="A796" s="1" t="s">
        <v>1924</v>
      </c>
      <c r="B796" s="1" t="s">
        <v>79</v>
      </c>
      <c r="C796" s="6" t="s">
        <v>1431</v>
      </c>
      <c r="D796" s="6" t="s">
        <v>1925</v>
      </c>
      <c r="E796" s="6" t="s">
        <v>573</v>
      </c>
      <c r="F796" s="6" t="s">
        <v>91</v>
      </c>
      <c r="G796" s="6" t="s">
        <v>743</v>
      </c>
      <c r="H796" s="6" t="s">
        <v>768</v>
      </c>
      <c r="J796" s="1" t="str">
        <f t="shared" si="298"/>
        <v>001011</v>
      </c>
      <c r="K796" s="1">
        <f t="shared" si="299"/>
        <v>0</v>
      </c>
      <c r="L796" s="6" t="str">
        <f t="shared" si="300"/>
        <v>00000</v>
      </c>
      <c r="M796" s="1">
        <f t="shared" si="301"/>
        <v>42</v>
      </c>
      <c r="N796" s="6" t="str">
        <f t="shared" si="302"/>
        <v>00</v>
      </c>
      <c r="O796" s="1">
        <f t="shared" si="303"/>
        <v>16</v>
      </c>
      <c r="P796" s="1">
        <f>IF(HEX2DEC(LEFT(E796,4))&gt;=32768,HEX2DEC(LEFT(E796,4))-65536,HEX2DEC(LEFT(E796,4)))/Codes!$N$2</f>
        <v>3.4079999999999999</v>
      </c>
      <c r="Q796" s="1">
        <f>IF(HEX2DEC(RIGHT(E796,4))&gt;=32768,HEX2DEC(RIGHT(E796,4))-65536,HEX2DEC(RIGHT(E796,4)))/Codes!$N$2</f>
        <v>0</v>
      </c>
      <c r="R796" s="1">
        <f>IF(HEX2DEC(LEFT(F796,4))&gt;=32768,HEX2DEC(LEFT(F796,4))-65536,HEX2DEC(LEFT(F796,4)))/Codes!$N$2</f>
        <v>0</v>
      </c>
      <c r="S796" s="1">
        <f>IF(HEX2DEC(RIGHT(F796,4))&gt;=32768,HEX2DEC(RIGHT(F796,4))-65536,HEX2DEC(RIGHT(F796,4)))/Codes!$N$2</f>
        <v>0</v>
      </c>
      <c r="T796" s="18">
        <f t="shared" si="304"/>
        <v>361</v>
      </c>
      <c r="U796" s="1">
        <f t="shared" si="305"/>
        <v>70</v>
      </c>
      <c r="V796" s="1">
        <f t="shared" si="306"/>
        <v>0</v>
      </c>
      <c r="W796" s="1" t="str">
        <f t="shared" si="307"/>
        <v>101</v>
      </c>
      <c r="X796" s="1">
        <f t="shared" si="308"/>
        <v>3</v>
      </c>
      <c r="Y796" s="1">
        <f t="shared" si="309"/>
        <v>35</v>
      </c>
      <c r="Z796" s="1" t="str">
        <f>VLOOKUP(BIN2DEC(MID(HEX2BIN(MID(H796,3,2),8),2,5)),Codes!$E$1:$F$18,2)</f>
        <v>Normal</v>
      </c>
      <c r="AA796" s="6" t="str">
        <f t="shared" si="310"/>
        <v>0</v>
      </c>
      <c r="AB796" s="1">
        <f t="shared" si="311"/>
        <v>0</v>
      </c>
      <c r="AC796" s="1" t="str">
        <f>VLOOKUP(BIN2DEC(RIGHT(HEX2BIN(MID(H796,6,1),4),1)&amp;LEFT(HEX2BIN(MID(H796,7,1),4),1)),Codes!$K$1:$L$5,2)</f>
        <v>S</v>
      </c>
      <c r="AD796" s="1" t="str">
        <f>VLOOKUP(BIN2DEC(RIGHT(HEX2BIN(MID(H796,7,1),4),3)&amp;LEFT(HEX2BIN(MID(H796,8,1),4),2)),Codes!$H$2:$I$33,2)</f>
        <v>Bat</v>
      </c>
      <c r="AE796" s="1" t="str">
        <f t="shared" si="312"/>
        <v>1</v>
      </c>
      <c r="AF796" s="1" t="str">
        <f t="shared" si="313"/>
        <v>1</v>
      </c>
      <c r="AH796" s="6">
        <f t="shared" si="314"/>
        <v>5</v>
      </c>
    </row>
    <row r="797" spans="1:34">
      <c r="A797" s="1" t="s">
        <v>1926</v>
      </c>
      <c r="B797" s="1" t="s">
        <v>79</v>
      </c>
      <c r="C797" s="6" t="s">
        <v>1431</v>
      </c>
      <c r="D797" s="6" t="s">
        <v>1927</v>
      </c>
      <c r="E797" s="6" t="s">
        <v>589</v>
      </c>
      <c r="F797" s="6" t="s">
        <v>595</v>
      </c>
      <c r="G797" s="6" t="s">
        <v>743</v>
      </c>
      <c r="H797" s="6" t="s">
        <v>768</v>
      </c>
      <c r="J797" s="1" t="str">
        <f t="shared" si="298"/>
        <v>001011</v>
      </c>
      <c r="K797" s="1">
        <f t="shared" si="299"/>
        <v>1</v>
      </c>
      <c r="L797" s="6" t="str">
        <f t="shared" si="300"/>
        <v>00000</v>
      </c>
      <c r="M797" s="1">
        <f t="shared" si="301"/>
        <v>42</v>
      </c>
      <c r="N797" s="6" t="str">
        <f t="shared" si="302"/>
        <v>00</v>
      </c>
      <c r="O797" s="1">
        <f t="shared" si="303"/>
        <v>14</v>
      </c>
      <c r="P797" s="1">
        <f>IF(HEX2DEC(LEFT(E797,4))&gt;=32768,HEX2DEC(LEFT(E797,4))-65536,HEX2DEC(LEFT(E797,4)))/Codes!$N$2</f>
        <v>4.5999999999999996</v>
      </c>
      <c r="Q797" s="1">
        <f>IF(HEX2DEC(RIGHT(E797,4))&gt;=32768,HEX2DEC(RIGHT(E797,4))-65536,HEX2DEC(RIGHT(E797,4)))/Codes!$N$2</f>
        <v>0</v>
      </c>
      <c r="R797" s="1">
        <f>IF(HEX2DEC(LEFT(F797,4))&gt;=32768,HEX2DEC(LEFT(F797,4))-65536,HEX2DEC(LEFT(F797,4)))/Codes!$N$2</f>
        <v>3.0640000000000001</v>
      </c>
      <c r="S797" s="1">
        <f>IF(HEX2DEC(RIGHT(F797,4))&gt;=32768,HEX2DEC(RIGHT(F797,4))-65536,HEX2DEC(RIGHT(F797,4)))/Codes!$N$2</f>
        <v>0</v>
      </c>
      <c r="T797" s="18">
        <f t="shared" si="304"/>
        <v>361</v>
      </c>
      <c r="U797" s="1">
        <f t="shared" si="305"/>
        <v>70</v>
      </c>
      <c r="V797" s="1">
        <f t="shared" si="306"/>
        <v>0</v>
      </c>
      <c r="W797" s="1" t="str">
        <f t="shared" si="307"/>
        <v>101</v>
      </c>
      <c r="X797" s="1">
        <f t="shared" si="308"/>
        <v>3</v>
      </c>
      <c r="Y797" s="1">
        <f t="shared" si="309"/>
        <v>35</v>
      </c>
      <c r="Z797" s="1" t="str">
        <f>VLOOKUP(BIN2DEC(MID(HEX2BIN(MID(H797,3,2),8),2,5)),Codes!$E$1:$F$18,2)</f>
        <v>Normal</v>
      </c>
      <c r="AA797" s="6" t="str">
        <f t="shared" si="310"/>
        <v>0</v>
      </c>
      <c r="AB797" s="1">
        <f t="shared" si="311"/>
        <v>0</v>
      </c>
      <c r="AC797" s="1" t="str">
        <f>VLOOKUP(BIN2DEC(RIGHT(HEX2BIN(MID(H797,6,1),4),1)&amp;LEFT(HEX2BIN(MID(H797,7,1),4),1)),Codes!$K$1:$L$5,2)</f>
        <v>S</v>
      </c>
      <c r="AD797" s="1" t="str">
        <f>VLOOKUP(BIN2DEC(RIGHT(HEX2BIN(MID(H797,7,1),4),3)&amp;LEFT(HEX2BIN(MID(H797,8,1),4),2)),Codes!$H$2:$I$33,2)</f>
        <v>Bat</v>
      </c>
      <c r="AE797" s="1" t="str">
        <f t="shared" si="312"/>
        <v>1</v>
      </c>
      <c r="AF797" s="1" t="str">
        <f t="shared" si="313"/>
        <v>1</v>
      </c>
      <c r="AH797" s="6">
        <f t="shared" si="314"/>
        <v>5</v>
      </c>
    </row>
    <row r="798" spans="1:34">
      <c r="A798" s="1" t="s">
        <v>1928</v>
      </c>
      <c r="B798" s="1" t="s">
        <v>79</v>
      </c>
      <c r="C798" s="6" t="s">
        <v>1431</v>
      </c>
      <c r="D798" s="6" t="s">
        <v>1917</v>
      </c>
      <c r="E798" s="6" t="s">
        <v>589</v>
      </c>
      <c r="F798" s="6" t="s">
        <v>590</v>
      </c>
      <c r="G798" s="6" t="s">
        <v>743</v>
      </c>
      <c r="H798" s="6" t="s">
        <v>768</v>
      </c>
      <c r="J798" s="1" t="str">
        <f t="shared" si="298"/>
        <v>001011</v>
      </c>
      <c r="K798" s="1">
        <f t="shared" si="299"/>
        <v>2</v>
      </c>
      <c r="L798" s="6" t="str">
        <f t="shared" si="300"/>
        <v>00000</v>
      </c>
      <c r="M798" s="1">
        <f t="shared" si="301"/>
        <v>42</v>
      </c>
      <c r="N798" s="6" t="str">
        <f t="shared" si="302"/>
        <v>00</v>
      </c>
      <c r="O798" s="1">
        <f t="shared" si="303"/>
        <v>12</v>
      </c>
      <c r="P798" s="1">
        <f>IF(HEX2DEC(LEFT(E798,4))&gt;=32768,HEX2DEC(LEFT(E798,4))-65536,HEX2DEC(LEFT(E798,4)))/Codes!$N$2</f>
        <v>4.5999999999999996</v>
      </c>
      <c r="Q798" s="1">
        <f>IF(HEX2DEC(RIGHT(E798,4))&gt;=32768,HEX2DEC(RIGHT(E798,4))-65536,HEX2DEC(RIGHT(E798,4)))/Codes!$N$2</f>
        <v>0</v>
      </c>
      <c r="R798" s="1">
        <f>IF(HEX2DEC(LEFT(F798,4))&gt;=32768,HEX2DEC(LEFT(F798,4))-65536,HEX2DEC(LEFT(F798,4)))/Codes!$N$2</f>
        <v>6.1319999999999997</v>
      </c>
      <c r="S798" s="1">
        <f>IF(HEX2DEC(RIGHT(F798,4))&gt;=32768,HEX2DEC(RIGHT(F798,4))-65536,HEX2DEC(RIGHT(F798,4)))/Codes!$N$2</f>
        <v>0</v>
      </c>
      <c r="T798" s="18">
        <f t="shared" si="304"/>
        <v>361</v>
      </c>
      <c r="U798" s="1">
        <f t="shared" si="305"/>
        <v>70</v>
      </c>
      <c r="V798" s="1">
        <f t="shared" si="306"/>
        <v>0</v>
      </c>
      <c r="W798" s="1" t="str">
        <f t="shared" si="307"/>
        <v>101</v>
      </c>
      <c r="X798" s="1">
        <f t="shared" si="308"/>
        <v>3</v>
      </c>
      <c r="Y798" s="1">
        <f t="shared" si="309"/>
        <v>35</v>
      </c>
      <c r="Z798" s="1" t="str">
        <f>VLOOKUP(BIN2DEC(MID(HEX2BIN(MID(H798,3,2),8),2,5)),Codes!$E$1:$F$18,2)</f>
        <v>Normal</v>
      </c>
      <c r="AA798" s="6" t="str">
        <f t="shared" si="310"/>
        <v>0</v>
      </c>
      <c r="AB798" s="1">
        <f t="shared" si="311"/>
        <v>0</v>
      </c>
      <c r="AC798" s="1" t="str">
        <f>VLOOKUP(BIN2DEC(RIGHT(HEX2BIN(MID(H798,6,1),4),1)&amp;LEFT(HEX2BIN(MID(H798,7,1),4),1)),Codes!$K$1:$L$5,2)</f>
        <v>S</v>
      </c>
      <c r="AD798" s="1" t="str">
        <f>VLOOKUP(BIN2DEC(RIGHT(HEX2BIN(MID(H798,7,1),4),3)&amp;LEFT(HEX2BIN(MID(H798,8,1),4),2)),Codes!$H$2:$I$33,2)</f>
        <v>Bat</v>
      </c>
      <c r="AE798" s="1" t="str">
        <f t="shared" si="312"/>
        <v>1</v>
      </c>
      <c r="AF798" s="1" t="str">
        <f t="shared" si="313"/>
        <v>1</v>
      </c>
      <c r="AH798" s="6">
        <f t="shared" si="314"/>
        <v>5</v>
      </c>
    </row>
    <row r="799" spans="1:34">
      <c r="A799" s="1" t="s">
        <v>1929</v>
      </c>
      <c r="B799" s="1" t="s">
        <v>79</v>
      </c>
      <c r="C799" s="6" t="s">
        <v>1870</v>
      </c>
      <c r="D799" s="6" t="s">
        <v>1930</v>
      </c>
      <c r="E799" s="6" t="s">
        <v>299</v>
      </c>
      <c r="F799" s="6" t="s">
        <v>773</v>
      </c>
      <c r="G799" s="6" t="s">
        <v>774</v>
      </c>
      <c r="H799" s="6" t="s">
        <v>630</v>
      </c>
      <c r="J799" s="1" t="str">
        <f t="shared" si="298"/>
        <v>001011</v>
      </c>
      <c r="K799" s="1">
        <f t="shared" si="299"/>
        <v>0</v>
      </c>
      <c r="L799" s="6" t="str">
        <f t="shared" si="300"/>
        <v>00000</v>
      </c>
      <c r="M799" s="1">
        <f t="shared" si="301"/>
        <v>42</v>
      </c>
      <c r="N799" s="6" t="str">
        <f t="shared" si="302"/>
        <v>00</v>
      </c>
      <c r="O799" s="1">
        <f t="shared" si="303"/>
        <v>6</v>
      </c>
      <c r="P799" s="1">
        <f>IF(HEX2DEC(LEFT(E799,4))&gt;=32768,HEX2DEC(LEFT(E799,4))-65536,HEX2DEC(LEFT(E799,4)))/Codes!$N$2</f>
        <v>6</v>
      </c>
      <c r="Q799" s="1">
        <f>IF(HEX2DEC(RIGHT(E799,4))&gt;=32768,HEX2DEC(RIGHT(E799,4))-65536,HEX2DEC(RIGHT(E799,4)))/Codes!$N$2</f>
        <v>0</v>
      </c>
      <c r="R799" s="1">
        <f>IF(HEX2DEC(LEFT(F799,4))&gt;=32768,HEX2DEC(LEFT(F799,4))-65536,HEX2DEC(LEFT(F799,4)))/Codes!$N$2</f>
        <v>8.8000000000000007</v>
      </c>
      <c r="S799" s="1">
        <f>IF(HEX2DEC(RIGHT(F799,4))&gt;=32768,HEX2DEC(RIGHT(F799,4))-65536,HEX2DEC(RIGHT(F799,4)))/Codes!$N$2</f>
        <v>0</v>
      </c>
      <c r="T799" s="18">
        <f t="shared" si="304"/>
        <v>60</v>
      </c>
      <c r="U799" s="1">
        <f t="shared" si="305"/>
        <v>100</v>
      </c>
      <c r="V799" s="1">
        <f t="shared" si="306"/>
        <v>0</v>
      </c>
      <c r="W799" s="1" t="str">
        <f t="shared" si="307"/>
        <v>101</v>
      </c>
      <c r="X799" s="1">
        <f t="shared" si="308"/>
        <v>1</v>
      </c>
      <c r="Y799" s="1">
        <f t="shared" si="309"/>
        <v>5</v>
      </c>
      <c r="Z799" s="1" t="str">
        <f>VLOOKUP(BIN2DEC(MID(HEX2BIN(MID(H799,3,2),8),2,5)),Codes!$E$1:$F$18,2)</f>
        <v>Slash</v>
      </c>
      <c r="AA799" s="6" t="str">
        <f t="shared" si="310"/>
        <v>0</v>
      </c>
      <c r="AB799" s="1">
        <f t="shared" si="311"/>
        <v>2</v>
      </c>
      <c r="AC799" s="1" t="str">
        <f>VLOOKUP(BIN2DEC(RIGHT(HEX2BIN(MID(H799,6,1),4),1)&amp;LEFT(HEX2BIN(MID(H799,7,1),4),1)),Codes!$K$1:$L$5,2)</f>
        <v>M</v>
      </c>
      <c r="AD799" s="1" t="str">
        <f>VLOOKUP(BIN2DEC(RIGHT(HEX2BIN(MID(H799,7,1),4),3)&amp;LEFT(HEX2BIN(MID(H799,8,1),4),2)),Codes!$H$2:$I$33,2)</f>
        <v>Kick</v>
      </c>
      <c r="AE799" s="1" t="str">
        <f t="shared" si="312"/>
        <v>1</v>
      </c>
      <c r="AF799" s="1" t="str">
        <f t="shared" si="313"/>
        <v>1</v>
      </c>
      <c r="AH799" s="6">
        <f t="shared" si="314"/>
        <v>34</v>
      </c>
    </row>
    <row r="800" spans="1:34">
      <c r="A800" s="1" t="s">
        <v>1931</v>
      </c>
      <c r="B800" s="1" t="s">
        <v>79</v>
      </c>
      <c r="C800" s="6" t="s">
        <v>1870</v>
      </c>
      <c r="D800" s="6" t="s">
        <v>1932</v>
      </c>
      <c r="E800" s="6" t="s">
        <v>232</v>
      </c>
      <c r="F800" s="6" t="s">
        <v>395</v>
      </c>
      <c r="G800" s="6" t="s">
        <v>629</v>
      </c>
      <c r="H800" s="6" t="s">
        <v>630</v>
      </c>
      <c r="J800" s="1" t="str">
        <f t="shared" si="298"/>
        <v>001011</v>
      </c>
      <c r="K800" s="1">
        <f t="shared" si="299"/>
        <v>1</v>
      </c>
      <c r="L800" s="6" t="str">
        <f t="shared" si="300"/>
        <v>00000</v>
      </c>
      <c r="M800" s="1">
        <f t="shared" si="301"/>
        <v>42</v>
      </c>
      <c r="N800" s="6" t="str">
        <f t="shared" si="302"/>
        <v>00</v>
      </c>
      <c r="O800" s="1">
        <f t="shared" si="303"/>
        <v>6</v>
      </c>
      <c r="P800" s="1">
        <f>IF(HEX2DEC(LEFT(E800,4))&gt;=32768,HEX2DEC(LEFT(E800,4))-65536,HEX2DEC(LEFT(E800,4)))/Codes!$N$2</f>
        <v>4.8</v>
      </c>
      <c r="Q800" s="1">
        <f>IF(HEX2DEC(RIGHT(E800,4))&gt;=32768,HEX2DEC(RIGHT(E800,4))-65536,HEX2DEC(RIGHT(E800,4)))/Codes!$N$2</f>
        <v>0</v>
      </c>
      <c r="R800" s="1">
        <f>IF(HEX2DEC(LEFT(F800,4))&gt;=32768,HEX2DEC(LEFT(F800,4))-65536,HEX2DEC(LEFT(F800,4)))/Codes!$N$2</f>
        <v>5.6</v>
      </c>
      <c r="S800" s="1">
        <f>IF(HEX2DEC(RIGHT(F800,4))&gt;=32768,HEX2DEC(RIGHT(F800,4))-65536,HEX2DEC(RIGHT(F800,4)))/Codes!$N$2</f>
        <v>0</v>
      </c>
      <c r="T800" s="18">
        <f t="shared" si="304"/>
        <v>60</v>
      </c>
      <c r="U800" s="1">
        <f t="shared" si="305"/>
        <v>100</v>
      </c>
      <c r="V800" s="1">
        <f t="shared" si="306"/>
        <v>0</v>
      </c>
      <c r="W800" s="1" t="str">
        <f t="shared" si="307"/>
        <v>101</v>
      </c>
      <c r="X800" s="1">
        <f t="shared" si="308"/>
        <v>3</v>
      </c>
      <c r="Y800" s="1">
        <f t="shared" si="309"/>
        <v>5</v>
      </c>
      <c r="Z800" s="1" t="str">
        <f>VLOOKUP(BIN2DEC(MID(HEX2BIN(MID(H800,3,2),8),2,5)),Codes!$E$1:$F$18,2)</f>
        <v>Slash</v>
      </c>
      <c r="AA800" s="6" t="str">
        <f t="shared" si="310"/>
        <v>0</v>
      </c>
      <c r="AB800" s="1">
        <f t="shared" si="311"/>
        <v>2</v>
      </c>
      <c r="AC800" s="1" t="str">
        <f>VLOOKUP(BIN2DEC(RIGHT(HEX2BIN(MID(H800,6,1),4),1)&amp;LEFT(HEX2BIN(MID(H800,7,1),4),1)),Codes!$K$1:$L$5,2)</f>
        <v>M</v>
      </c>
      <c r="AD800" s="1" t="str">
        <f>VLOOKUP(BIN2DEC(RIGHT(HEX2BIN(MID(H800,7,1),4),3)&amp;LEFT(HEX2BIN(MID(H800,8,1),4),2)),Codes!$H$2:$I$33,2)</f>
        <v>Kick</v>
      </c>
      <c r="AE800" s="1" t="str">
        <f t="shared" si="312"/>
        <v>1</v>
      </c>
      <c r="AF800" s="1" t="str">
        <f t="shared" si="313"/>
        <v>1</v>
      </c>
      <c r="AH800" s="6">
        <f t="shared" si="314"/>
        <v>34</v>
      </c>
    </row>
    <row r="801" spans="1:34">
      <c r="A801" s="1" t="s">
        <v>1933</v>
      </c>
      <c r="B801" s="1" t="s">
        <v>79</v>
      </c>
      <c r="C801" s="6" t="s">
        <v>1870</v>
      </c>
      <c r="D801" s="6" t="s">
        <v>1934</v>
      </c>
      <c r="E801" s="6" t="s">
        <v>265</v>
      </c>
      <c r="F801" s="6" t="s">
        <v>91</v>
      </c>
      <c r="G801" s="6" t="s">
        <v>629</v>
      </c>
      <c r="H801" s="6" t="s">
        <v>630</v>
      </c>
      <c r="J801" s="1" t="str">
        <f t="shared" si="298"/>
        <v>001011</v>
      </c>
      <c r="K801" s="1">
        <f t="shared" si="299"/>
        <v>2</v>
      </c>
      <c r="L801" s="6" t="str">
        <f t="shared" si="300"/>
        <v>00000</v>
      </c>
      <c r="M801" s="1">
        <f t="shared" si="301"/>
        <v>42</v>
      </c>
      <c r="N801" s="6" t="str">
        <f t="shared" si="302"/>
        <v>00</v>
      </c>
      <c r="O801" s="1">
        <f t="shared" si="303"/>
        <v>6</v>
      </c>
      <c r="P801" s="1">
        <f>IF(HEX2DEC(LEFT(E801,4))&gt;=32768,HEX2DEC(LEFT(E801,4))-65536,HEX2DEC(LEFT(E801,4)))/Codes!$N$2</f>
        <v>2.4</v>
      </c>
      <c r="Q801" s="1">
        <f>IF(HEX2DEC(RIGHT(E801,4))&gt;=32768,HEX2DEC(RIGHT(E801,4))-65536,HEX2DEC(RIGHT(E801,4)))/Codes!$N$2</f>
        <v>0</v>
      </c>
      <c r="R801" s="1">
        <f>IF(HEX2DEC(LEFT(F801,4))&gt;=32768,HEX2DEC(LEFT(F801,4))-65536,HEX2DEC(LEFT(F801,4)))/Codes!$N$2</f>
        <v>0</v>
      </c>
      <c r="S801" s="1">
        <f>IF(HEX2DEC(RIGHT(F801,4))&gt;=32768,HEX2DEC(RIGHT(F801,4))-65536,HEX2DEC(RIGHT(F801,4)))/Codes!$N$2</f>
        <v>0</v>
      </c>
      <c r="T801" s="18">
        <f t="shared" si="304"/>
        <v>60</v>
      </c>
      <c r="U801" s="1">
        <f t="shared" si="305"/>
        <v>100</v>
      </c>
      <c r="V801" s="1">
        <f t="shared" si="306"/>
        <v>0</v>
      </c>
      <c r="W801" s="1" t="str">
        <f t="shared" si="307"/>
        <v>101</v>
      </c>
      <c r="X801" s="1">
        <f t="shared" si="308"/>
        <v>3</v>
      </c>
      <c r="Y801" s="1">
        <f t="shared" si="309"/>
        <v>5</v>
      </c>
      <c r="Z801" s="1" t="str">
        <f>VLOOKUP(BIN2DEC(MID(HEX2BIN(MID(H801,3,2),8),2,5)),Codes!$E$1:$F$18,2)</f>
        <v>Slash</v>
      </c>
      <c r="AA801" s="6" t="str">
        <f t="shared" si="310"/>
        <v>0</v>
      </c>
      <c r="AB801" s="1">
        <f t="shared" si="311"/>
        <v>2</v>
      </c>
      <c r="AC801" s="1" t="str">
        <f>VLOOKUP(BIN2DEC(RIGHT(HEX2BIN(MID(H801,6,1),4),1)&amp;LEFT(HEX2BIN(MID(H801,7,1),4),1)),Codes!$K$1:$L$5,2)</f>
        <v>M</v>
      </c>
      <c r="AD801" s="1" t="str">
        <f>VLOOKUP(BIN2DEC(RIGHT(HEX2BIN(MID(H801,7,1),4),3)&amp;LEFT(HEX2BIN(MID(H801,8,1),4),2)),Codes!$H$2:$I$33,2)</f>
        <v>Kick</v>
      </c>
      <c r="AE801" s="1" t="str">
        <f t="shared" si="312"/>
        <v>1</v>
      </c>
      <c r="AF801" s="1" t="str">
        <f t="shared" si="313"/>
        <v>1</v>
      </c>
      <c r="AH801" s="6">
        <f t="shared" si="314"/>
        <v>34</v>
      </c>
    </row>
    <row r="802" spans="1:34">
      <c r="A802" s="1" t="s">
        <v>1935</v>
      </c>
      <c r="B802" s="1" t="s">
        <v>79</v>
      </c>
      <c r="C802" s="6" t="s">
        <v>1871</v>
      </c>
      <c r="D802" s="6" t="s">
        <v>1906</v>
      </c>
      <c r="E802" s="6" t="s">
        <v>299</v>
      </c>
      <c r="F802" s="6" t="s">
        <v>773</v>
      </c>
      <c r="G802" s="6" t="s">
        <v>774</v>
      </c>
      <c r="H802" s="6" t="s">
        <v>633</v>
      </c>
      <c r="J802" s="1" t="str">
        <f t="shared" si="298"/>
        <v>001011</v>
      </c>
      <c r="K802" s="1">
        <f t="shared" si="299"/>
        <v>0</v>
      </c>
      <c r="L802" s="6" t="str">
        <f t="shared" si="300"/>
        <v>00000</v>
      </c>
      <c r="M802" s="1">
        <f t="shared" si="301"/>
        <v>42</v>
      </c>
      <c r="N802" s="6" t="str">
        <f t="shared" si="302"/>
        <v>00</v>
      </c>
      <c r="O802" s="1">
        <f t="shared" si="303"/>
        <v>13</v>
      </c>
      <c r="P802" s="1">
        <f>IF(HEX2DEC(LEFT(E802,4))&gt;=32768,HEX2DEC(LEFT(E802,4))-65536,HEX2DEC(LEFT(E802,4)))/Codes!$N$2</f>
        <v>6</v>
      </c>
      <c r="Q802" s="1">
        <f>IF(HEX2DEC(RIGHT(E802,4))&gt;=32768,HEX2DEC(RIGHT(E802,4))-65536,HEX2DEC(RIGHT(E802,4)))/Codes!$N$2</f>
        <v>0</v>
      </c>
      <c r="R802" s="1">
        <f>IF(HEX2DEC(LEFT(F802,4))&gt;=32768,HEX2DEC(LEFT(F802,4))-65536,HEX2DEC(LEFT(F802,4)))/Codes!$N$2</f>
        <v>8.8000000000000007</v>
      </c>
      <c r="S802" s="1">
        <f>IF(HEX2DEC(RIGHT(F802,4))&gt;=32768,HEX2DEC(RIGHT(F802,4))-65536,HEX2DEC(RIGHT(F802,4)))/Codes!$N$2</f>
        <v>0</v>
      </c>
      <c r="T802" s="18">
        <f t="shared" si="304"/>
        <v>60</v>
      </c>
      <c r="U802" s="1">
        <f t="shared" si="305"/>
        <v>100</v>
      </c>
      <c r="V802" s="1">
        <f t="shared" si="306"/>
        <v>0</v>
      </c>
      <c r="W802" s="1" t="str">
        <f t="shared" si="307"/>
        <v>101</v>
      </c>
      <c r="X802" s="1">
        <f t="shared" si="308"/>
        <v>1</v>
      </c>
      <c r="Y802" s="1">
        <f t="shared" si="309"/>
        <v>10</v>
      </c>
      <c r="Z802" s="1" t="str">
        <f>VLOOKUP(BIN2DEC(MID(HEX2BIN(MID(H802,3,2),8),2,5)),Codes!$E$1:$F$18,2)</f>
        <v>Slash</v>
      </c>
      <c r="AA802" s="6" t="str">
        <f t="shared" si="310"/>
        <v>0</v>
      </c>
      <c r="AB802" s="1">
        <f t="shared" si="311"/>
        <v>4</v>
      </c>
      <c r="AC802" s="1" t="str">
        <f>VLOOKUP(BIN2DEC(RIGHT(HEX2BIN(MID(H802,6,1),4),1)&amp;LEFT(HEX2BIN(MID(H802,7,1),4),1)),Codes!$K$1:$L$5,2)</f>
        <v>L</v>
      </c>
      <c r="AD802" s="1" t="str">
        <f>VLOOKUP(BIN2DEC(RIGHT(HEX2BIN(MID(H802,7,1),4),3)&amp;LEFT(HEX2BIN(MID(H802,8,1),4),2)),Codes!$H$2:$I$33,2)</f>
        <v>Kick</v>
      </c>
      <c r="AE802" s="1" t="str">
        <f t="shared" si="312"/>
        <v>1</v>
      </c>
      <c r="AF802" s="1" t="str">
        <f t="shared" si="313"/>
        <v>1</v>
      </c>
      <c r="AH802" s="6">
        <f t="shared" si="314"/>
        <v>66</v>
      </c>
    </row>
    <row r="803" spans="1:34">
      <c r="A803" s="1" t="s">
        <v>1936</v>
      </c>
      <c r="B803" s="1" t="s">
        <v>79</v>
      </c>
      <c r="C803" s="6" t="s">
        <v>1871</v>
      </c>
      <c r="D803" s="6" t="s">
        <v>1937</v>
      </c>
      <c r="E803" s="6" t="s">
        <v>232</v>
      </c>
      <c r="F803" s="6" t="s">
        <v>395</v>
      </c>
      <c r="G803" s="6" t="s">
        <v>629</v>
      </c>
      <c r="H803" s="6" t="s">
        <v>633</v>
      </c>
      <c r="J803" s="1" t="str">
        <f t="shared" si="298"/>
        <v>001011</v>
      </c>
      <c r="K803" s="1">
        <f t="shared" si="299"/>
        <v>1</v>
      </c>
      <c r="L803" s="6" t="str">
        <f t="shared" si="300"/>
        <v>00000</v>
      </c>
      <c r="M803" s="1">
        <f t="shared" si="301"/>
        <v>42</v>
      </c>
      <c r="N803" s="6" t="str">
        <f t="shared" si="302"/>
        <v>00</v>
      </c>
      <c r="O803" s="1">
        <f t="shared" si="303"/>
        <v>13</v>
      </c>
      <c r="P803" s="1">
        <f>IF(HEX2DEC(LEFT(E803,4))&gt;=32768,HEX2DEC(LEFT(E803,4))-65536,HEX2DEC(LEFT(E803,4)))/Codes!$N$2</f>
        <v>4.8</v>
      </c>
      <c r="Q803" s="1">
        <f>IF(HEX2DEC(RIGHT(E803,4))&gt;=32768,HEX2DEC(RIGHT(E803,4))-65536,HEX2DEC(RIGHT(E803,4)))/Codes!$N$2</f>
        <v>0</v>
      </c>
      <c r="R803" s="1">
        <f>IF(HEX2DEC(LEFT(F803,4))&gt;=32768,HEX2DEC(LEFT(F803,4))-65536,HEX2DEC(LEFT(F803,4)))/Codes!$N$2</f>
        <v>5.6</v>
      </c>
      <c r="S803" s="1">
        <f>IF(HEX2DEC(RIGHT(F803,4))&gt;=32768,HEX2DEC(RIGHT(F803,4))-65536,HEX2DEC(RIGHT(F803,4)))/Codes!$N$2</f>
        <v>0</v>
      </c>
      <c r="T803" s="18">
        <f t="shared" si="304"/>
        <v>60</v>
      </c>
      <c r="U803" s="1">
        <f t="shared" si="305"/>
        <v>100</v>
      </c>
      <c r="V803" s="1">
        <f t="shared" si="306"/>
        <v>0</v>
      </c>
      <c r="W803" s="1" t="str">
        <f t="shared" si="307"/>
        <v>101</v>
      </c>
      <c r="X803" s="1">
        <f t="shared" si="308"/>
        <v>3</v>
      </c>
      <c r="Y803" s="1">
        <f t="shared" si="309"/>
        <v>10</v>
      </c>
      <c r="Z803" s="1" t="str">
        <f>VLOOKUP(BIN2DEC(MID(HEX2BIN(MID(H803,3,2),8),2,5)),Codes!$E$1:$F$18,2)</f>
        <v>Slash</v>
      </c>
      <c r="AA803" s="6" t="str">
        <f t="shared" si="310"/>
        <v>0</v>
      </c>
      <c r="AB803" s="1">
        <f t="shared" si="311"/>
        <v>4</v>
      </c>
      <c r="AC803" s="1" t="str">
        <f>VLOOKUP(BIN2DEC(RIGHT(HEX2BIN(MID(H803,6,1),4),1)&amp;LEFT(HEX2BIN(MID(H803,7,1),4),1)),Codes!$K$1:$L$5,2)</f>
        <v>L</v>
      </c>
      <c r="AD803" s="1" t="str">
        <f>VLOOKUP(BIN2DEC(RIGHT(HEX2BIN(MID(H803,7,1),4),3)&amp;LEFT(HEX2BIN(MID(H803,8,1),4),2)),Codes!$H$2:$I$33,2)</f>
        <v>Kick</v>
      </c>
      <c r="AE803" s="1" t="str">
        <f t="shared" si="312"/>
        <v>1</v>
      </c>
      <c r="AF803" s="1" t="str">
        <f t="shared" si="313"/>
        <v>1</v>
      </c>
      <c r="AH803" s="6">
        <f t="shared" si="314"/>
        <v>66</v>
      </c>
    </row>
    <row r="804" spans="1:34">
      <c r="A804" s="1" t="s">
        <v>1938</v>
      </c>
      <c r="B804" s="1" t="s">
        <v>79</v>
      </c>
      <c r="C804" s="6" t="s">
        <v>1871</v>
      </c>
      <c r="D804" s="6" t="s">
        <v>1939</v>
      </c>
      <c r="E804" s="6" t="s">
        <v>265</v>
      </c>
      <c r="F804" s="6" t="s">
        <v>91</v>
      </c>
      <c r="G804" s="6" t="s">
        <v>629</v>
      </c>
      <c r="H804" s="6" t="s">
        <v>633</v>
      </c>
      <c r="J804" s="1" t="str">
        <f t="shared" si="298"/>
        <v>001011</v>
      </c>
      <c r="K804" s="1">
        <f t="shared" si="299"/>
        <v>2</v>
      </c>
      <c r="L804" s="6" t="str">
        <f t="shared" si="300"/>
        <v>00000</v>
      </c>
      <c r="M804" s="1">
        <f t="shared" si="301"/>
        <v>42</v>
      </c>
      <c r="N804" s="6" t="str">
        <f t="shared" si="302"/>
        <v>00</v>
      </c>
      <c r="O804" s="1">
        <f t="shared" si="303"/>
        <v>13</v>
      </c>
      <c r="P804" s="1">
        <f>IF(HEX2DEC(LEFT(E804,4))&gt;=32768,HEX2DEC(LEFT(E804,4))-65536,HEX2DEC(LEFT(E804,4)))/Codes!$N$2</f>
        <v>2.4</v>
      </c>
      <c r="Q804" s="1">
        <f>IF(HEX2DEC(RIGHT(E804,4))&gt;=32768,HEX2DEC(RIGHT(E804,4))-65536,HEX2DEC(RIGHT(E804,4)))/Codes!$N$2</f>
        <v>0</v>
      </c>
      <c r="R804" s="1">
        <f>IF(HEX2DEC(LEFT(F804,4))&gt;=32768,HEX2DEC(LEFT(F804,4))-65536,HEX2DEC(LEFT(F804,4)))/Codes!$N$2</f>
        <v>0</v>
      </c>
      <c r="S804" s="1">
        <f>IF(HEX2DEC(RIGHT(F804,4))&gt;=32768,HEX2DEC(RIGHT(F804,4))-65536,HEX2DEC(RIGHT(F804,4)))/Codes!$N$2</f>
        <v>0</v>
      </c>
      <c r="T804" s="18">
        <f t="shared" si="304"/>
        <v>60</v>
      </c>
      <c r="U804" s="1">
        <f t="shared" si="305"/>
        <v>100</v>
      </c>
      <c r="V804" s="1">
        <f t="shared" si="306"/>
        <v>0</v>
      </c>
      <c r="W804" s="1" t="str">
        <f t="shared" si="307"/>
        <v>101</v>
      </c>
      <c r="X804" s="1">
        <f t="shared" si="308"/>
        <v>3</v>
      </c>
      <c r="Y804" s="1">
        <f t="shared" si="309"/>
        <v>10</v>
      </c>
      <c r="Z804" s="1" t="str">
        <f>VLOOKUP(BIN2DEC(MID(HEX2BIN(MID(H804,3,2),8),2,5)),Codes!$E$1:$F$18,2)</f>
        <v>Slash</v>
      </c>
      <c r="AA804" s="6" t="str">
        <f t="shared" si="310"/>
        <v>0</v>
      </c>
      <c r="AB804" s="1">
        <f t="shared" si="311"/>
        <v>4</v>
      </c>
      <c r="AC804" s="1" t="str">
        <f>VLOOKUP(BIN2DEC(RIGHT(HEX2BIN(MID(H804,6,1),4),1)&amp;LEFT(HEX2BIN(MID(H804,7,1),4),1)),Codes!$K$1:$L$5,2)</f>
        <v>L</v>
      </c>
      <c r="AD804" s="1" t="str">
        <f>VLOOKUP(BIN2DEC(RIGHT(HEX2BIN(MID(H804,7,1),4),3)&amp;LEFT(HEX2BIN(MID(H804,8,1),4),2)),Codes!$H$2:$I$33,2)</f>
        <v>Kick</v>
      </c>
      <c r="AE804" s="1" t="str">
        <f t="shared" si="312"/>
        <v>1</v>
      </c>
      <c r="AF804" s="1" t="str">
        <f t="shared" si="313"/>
        <v>1</v>
      </c>
      <c r="AH804" s="6">
        <f t="shared" si="314"/>
        <v>66</v>
      </c>
    </row>
    <row r="805" spans="1:34">
      <c r="A805" s="1" t="s">
        <v>1940</v>
      </c>
      <c r="B805" s="1" t="s">
        <v>79</v>
      </c>
      <c r="C805" s="6" t="s">
        <v>1872</v>
      </c>
      <c r="D805" s="6" t="s">
        <v>1941</v>
      </c>
      <c r="E805" s="6" t="s">
        <v>299</v>
      </c>
      <c r="F805" s="6" t="s">
        <v>773</v>
      </c>
      <c r="G805" s="6" t="s">
        <v>774</v>
      </c>
      <c r="H805" s="6" t="s">
        <v>785</v>
      </c>
      <c r="J805" s="1" t="str">
        <f t="shared" si="298"/>
        <v>001011</v>
      </c>
      <c r="K805" s="1">
        <f t="shared" si="299"/>
        <v>0</v>
      </c>
      <c r="L805" s="6" t="str">
        <f t="shared" si="300"/>
        <v>00000</v>
      </c>
      <c r="M805" s="1">
        <f t="shared" si="301"/>
        <v>42</v>
      </c>
      <c r="N805" s="6" t="str">
        <f t="shared" si="302"/>
        <v>00</v>
      </c>
      <c r="O805" s="1">
        <f t="shared" si="303"/>
        <v>18</v>
      </c>
      <c r="P805" s="1">
        <f>IF(HEX2DEC(LEFT(E805,4))&gt;=32768,HEX2DEC(LEFT(E805,4))-65536,HEX2DEC(LEFT(E805,4)))/Codes!$N$2</f>
        <v>6</v>
      </c>
      <c r="Q805" s="1">
        <f>IF(HEX2DEC(RIGHT(E805,4))&gt;=32768,HEX2DEC(RIGHT(E805,4))-65536,HEX2DEC(RIGHT(E805,4)))/Codes!$N$2</f>
        <v>0</v>
      </c>
      <c r="R805" s="1">
        <f>IF(HEX2DEC(LEFT(F805,4))&gt;=32768,HEX2DEC(LEFT(F805,4))-65536,HEX2DEC(LEFT(F805,4)))/Codes!$N$2</f>
        <v>8.8000000000000007</v>
      </c>
      <c r="S805" s="1">
        <f>IF(HEX2DEC(RIGHT(F805,4))&gt;=32768,HEX2DEC(RIGHT(F805,4))-65536,HEX2DEC(RIGHT(F805,4)))/Codes!$N$2</f>
        <v>0</v>
      </c>
      <c r="T805" s="18">
        <f t="shared" si="304"/>
        <v>60</v>
      </c>
      <c r="U805" s="1">
        <f t="shared" si="305"/>
        <v>100</v>
      </c>
      <c r="V805" s="1">
        <f t="shared" si="306"/>
        <v>0</v>
      </c>
      <c r="W805" s="1" t="str">
        <f t="shared" si="307"/>
        <v>101</v>
      </c>
      <c r="X805" s="1">
        <f t="shared" si="308"/>
        <v>1</v>
      </c>
      <c r="Y805" s="1">
        <f t="shared" si="309"/>
        <v>24</v>
      </c>
      <c r="Z805" s="1" t="str">
        <f>VLOOKUP(BIN2DEC(MID(HEX2BIN(MID(H805,3,2),8),2,5)),Codes!$E$1:$F$18,2)</f>
        <v>Slash</v>
      </c>
      <c r="AA805" s="6" t="str">
        <f t="shared" si="310"/>
        <v>0</v>
      </c>
      <c r="AB805" s="1">
        <f t="shared" si="311"/>
        <v>6</v>
      </c>
      <c r="AC805" s="1" t="str">
        <f>VLOOKUP(BIN2DEC(RIGHT(HEX2BIN(MID(H805,6,1),4),1)&amp;LEFT(HEX2BIN(MID(H805,7,1),4),1)),Codes!$K$1:$L$5,2)</f>
        <v>L</v>
      </c>
      <c r="AD805" s="1" t="str">
        <f>VLOOKUP(BIN2DEC(RIGHT(HEX2BIN(MID(H805,7,1),4),3)&amp;LEFT(HEX2BIN(MID(H805,8,1),4),2)),Codes!$H$2:$I$33,2)</f>
        <v>Kick</v>
      </c>
      <c r="AE805" s="1" t="str">
        <f t="shared" si="312"/>
        <v>1</v>
      </c>
      <c r="AF805" s="1" t="str">
        <f t="shared" si="313"/>
        <v>1</v>
      </c>
      <c r="AH805" s="6">
        <f t="shared" si="314"/>
        <v>66</v>
      </c>
    </row>
    <row r="806" spans="1:34">
      <c r="A806" s="1" t="s">
        <v>1942</v>
      </c>
      <c r="B806" s="1" t="s">
        <v>79</v>
      </c>
      <c r="C806" s="6" t="s">
        <v>1872</v>
      </c>
      <c r="D806" s="6" t="s">
        <v>1943</v>
      </c>
      <c r="E806" s="6" t="s">
        <v>232</v>
      </c>
      <c r="F806" s="6" t="s">
        <v>395</v>
      </c>
      <c r="G806" s="6" t="s">
        <v>629</v>
      </c>
      <c r="H806" s="6" t="s">
        <v>785</v>
      </c>
      <c r="J806" s="1" t="str">
        <f t="shared" si="298"/>
        <v>001011</v>
      </c>
      <c r="K806" s="1">
        <f t="shared" si="299"/>
        <v>1</v>
      </c>
      <c r="L806" s="6" t="str">
        <f t="shared" si="300"/>
        <v>00000</v>
      </c>
      <c r="M806" s="1">
        <f t="shared" si="301"/>
        <v>42</v>
      </c>
      <c r="N806" s="6" t="str">
        <f t="shared" si="302"/>
        <v>00</v>
      </c>
      <c r="O806" s="1">
        <f t="shared" si="303"/>
        <v>18</v>
      </c>
      <c r="P806" s="1">
        <f>IF(HEX2DEC(LEFT(E806,4))&gt;=32768,HEX2DEC(LEFT(E806,4))-65536,HEX2DEC(LEFT(E806,4)))/Codes!$N$2</f>
        <v>4.8</v>
      </c>
      <c r="Q806" s="1">
        <f>IF(HEX2DEC(RIGHT(E806,4))&gt;=32768,HEX2DEC(RIGHT(E806,4))-65536,HEX2DEC(RIGHT(E806,4)))/Codes!$N$2</f>
        <v>0</v>
      </c>
      <c r="R806" s="1">
        <f>IF(HEX2DEC(LEFT(F806,4))&gt;=32768,HEX2DEC(LEFT(F806,4))-65536,HEX2DEC(LEFT(F806,4)))/Codes!$N$2</f>
        <v>5.6</v>
      </c>
      <c r="S806" s="1">
        <f>IF(HEX2DEC(RIGHT(F806,4))&gt;=32768,HEX2DEC(RIGHT(F806,4))-65536,HEX2DEC(RIGHT(F806,4)))/Codes!$N$2</f>
        <v>0</v>
      </c>
      <c r="T806" s="18">
        <f t="shared" si="304"/>
        <v>60</v>
      </c>
      <c r="U806" s="1">
        <f t="shared" si="305"/>
        <v>100</v>
      </c>
      <c r="V806" s="1">
        <f t="shared" si="306"/>
        <v>0</v>
      </c>
      <c r="W806" s="1" t="str">
        <f t="shared" si="307"/>
        <v>101</v>
      </c>
      <c r="X806" s="1">
        <f t="shared" si="308"/>
        <v>3</v>
      </c>
      <c r="Y806" s="1">
        <f t="shared" si="309"/>
        <v>24</v>
      </c>
      <c r="Z806" s="1" t="str">
        <f>VLOOKUP(BIN2DEC(MID(HEX2BIN(MID(H806,3,2),8),2,5)),Codes!$E$1:$F$18,2)</f>
        <v>Slash</v>
      </c>
      <c r="AA806" s="6" t="str">
        <f t="shared" si="310"/>
        <v>0</v>
      </c>
      <c r="AB806" s="1">
        <f t="shared" si="311"/>
        <v>6</v>
      </c>
      <c r="AC806" s="1" t="str">
        <f>VLOOKUP(BIN2DEC(RIGHT(HEX2BIN(MID(H806,6,1),4),1)&amp;LEFT(HEX2BIN(MID(H806,7,1),4),1)),Codes!$K$1:$L$5,2)</f>
        <v>L</v>
      </c>
      <c r="AD806" s="1" t="str">
        <f>VLOOKUP(BIN2DEC(RIGHT(HEX2BIN(MID(H806,7,1),4),3)&amp;LEFT(HEX2BIN(MID(H806,8,1),4),2)),Codes!$H$2:$I$33,2)</f>
        <v>Kick</v>
      </c>
      <c r="AE806" s="1" t="str">
        <f t="shared" si="312"/>
        <v>1</v>
      </c>
      <c r="AF806" s="1" t="str">
        <f t="shared" si="313"/>
        <v>1</v>
      </c>
      <c r="AH806" s="6">
        <f t="shared" si="314"/>
        <v>66</v>
      </c>
    </row>
    <row r="807" spans="1:34">
      <c r="A807" s="1" t="s">
        <v>1944</v>
      </c>
      <c r="B807" s="1" t="s">
        <v>79</v>
      </c>
      <c r="C807" s="6" t="s">
        <v>1872</v>
      </c>
      <c r="D807" s="6" t="s">
        <v>1945</v>
      </c>
      <c r="E807" s="6" t="s">
        <v>265</v>
      </c>
      <c r="F807" s="6" t="s">
        <v>91</v>
      </c>
      <c r="G807" s="6" t="s">
        <v>629</v>
      </c>
      <c r="H807" s="6" t="s">
        <v>785</v>
      </c>
      <c r="J807" s="1" t="str">
        <f t="shared" si="298"/>
        <v>001011</v>
      </c>
      <c r="K807" s="1">
        <f t="shared" si="299"/>
        <v>2</v>
      </c>
      <c r="L807" s="6" t="str">
        <f t="shared" si="300"/>
        <v>00000</v>
      </c>
      <c r="M807" s="1">
        <f t="shared" si="301"/>
        <v>42</v>
      </c>
      <c r="N807" s="6" t="str">
        <f t="shared" si="302"/>
        <v>00</v>
      </c>
      <c r="O807" s="1">
        <f t="shared" si="303"/>
        <v>18</v>
      </c>
      <c r="P807" s="1">
        <f>IF(HEX2DEC(LEFT(E807,4))&gt;=32768,HEX2DEC(LEFT(E807,4))-65536,HEX2DEC(LEFT(E807,4)))/Codes!$N$2</f>
        <v>2.4</v>
      </c>
      <c r="Q807" s="1">
        <f>IF(HEX2DEC(RIGHT(E807,4))&gt;=32768,HEX2DEC(RIGHT(E807,4))-65536,HEX2DEC(RIGHT(E807,4)))/Codes!$N$2</f>
        <v>0</v>
      </c>
      <c r="R807" s="1">
        <f>IF(HEX2DEC(LEFT(F807,4))&gt;=32768,HEX2DEC(LEFT(F807,4))-65536,HEX2DEC(LEFT(F807,4)))/Codes!$N$2</f>
        <v>0</v>
      </c>
      <c r="S807" s="1">
        <f>IF(HEX2DEC(RIGHT(F807,4))&gt;=32768,HEX2DEC(RIGHT(F807,4))-65536,HEX2DEC(RIGHT(F807,4)))/Codes!$N$2</f>
        <v>0</v>
      </c>
      <c r="T807" s="18">
        <f t="shared" si="304"/>
        <v>60</v>
      </c>
      <c r="U807" s="1">
        <f t="shared" si="305"/>
        <v>100</v>
      </c>
      <c r="V807" s="1">
        <f t="shared" si="306"/>
        <v>0</v>
      </c>
      <c r="W807" s="1" t="str">
        <f t="shared" si="307"/>
        <v>101</v>
      </c>
      <c r="X807" s="1">
        <f t="shared" si="308"/>
        <v>3</v>
      </c>
      <c r="Y807" s="1">
        <f t="shared" si="309"/>
        <v>24</v>
      </c>
      <c r="Z807" s="1" t="str">
        <f>VLOOKUP(BIN2DEC(MID(HEX2BIN(MID(H807,3,2),8),2,5)),Codes!$E$1:$F$18,2)</f>
        <v>Slash</v>
      </c>
      <c r="AA807" s="6" t="str">
        <f t="shared" si="310"/>
        <v>0</v>
      </c>
      <c r="AB807" s="1">
        <f t="shared" si="311"/>
        <v>6</v>
      </c>
      <c r="AC807" s="1" t="str">
        <f>VLOOKUP(BIN2DEC(RIGHT(HEX2BIN(MID(H807,6,1),4),1)&amp;LEFT(HEX2BIN(MID(H807,7,1),4),1)),Codes!$K$1:$L$5,2)</f>
        <v>L</v>
      </c>
      <c r="AD807" s="1" t="str">
        <f>VLOOKUP(BIN2DEC(RIGHT(HEX2BIN(MID(H807,7,1),4),3)&amp;LEFT(HEX2BIN(MID(H807,8,1),4),2)),Codes!$H$2:$I$33,2)</f>
        <v>Kick</v>
      </c>
      <c r="AE807" s="1" t="str">
        <f t="shared" si="312"/>
        <v>1</v>
      </c>
      <c r="AF807" s="1" t="str">
        <f t="shared" si="313"/>
        <v>1</v>
      </c>
      <c r="AH807" s="6">
        <f t="shared" si="314"/>
        <v>66</v>
      </c>
    </row>
    <row r="808" spans="1:34">
      <c r="A808" s="1" t="s">
        <v>1946</v>
      </c>
      <c r="B808" s="1" t="s">
        <v>79</v>
      </c>
      <c r="C808" s="6" t="s">
        <v>1873</v>
      </c>
      <c r="D808" s="6" t="s">
        <v>1894</v>
      </c>
      <c r="E808" s="6" t="s">
        <v>299</v>
      </c>
      <c r="F808" s="6" t="s">
        <v>773</v>
      </c>
      <c r="G808" s="6" t="s">
        <v>791</v>
      </c>
      <c r="H808" s="6" t="s">
        <v>792</v>
      </c>
      <c r="J808" s="1" t="str">
        <f t="shared" si="298"/>
        <v>001011</v>
      </c>
      <c r="K808" s="1">
        <f t="shared" si="299"/>
        <v>0</v>
      </c>
      <c r="L808" s="6" t="str">
        <f t="shared" si="300"/>
        <v>00000</v>
      </c>
      <c r="M808" s="1">
        <f t="shared" si="301"/>
        <v>42</v>
      </c>
      <c r="N808" s="6" t="str">
        <f t="shared" si="302"/>
        <v>00</v>
      </c>
      <c r="O808" s="1">
        <f t="shared" si="303"/>
        <v>11</v>
      </c>
      <c r="P808" s="1">
        <f>IF(HEX2DEC(LEFT(E808,4))&gt;=32768,HEX2DEC(LEFT(E808,4))-65536,HEX2DEC(LEFT(E808,4)))/Codes!$N$2</f>
        <v>6</v>
      </c>
      <c r="Q808" s="1">
        <f>IF(HEX2DEC(RIGHT(E808,4))&gt;=32768,HEX2DEC(RIGHT(E808,4))-65536,HEX2DEC(RIGHT(E808,4)))/Codes!$N$2</f>
        <v>0</v>
      </c>
      <c r="R808" s="1">
        <f>IF(HEX2DEC(LEFT(F808,4))&gt;=32768,HEX2DEC(LEFT(F808,4))-65536,HEX2DEC(LEFT(F808,4)))/Codes!$N$2</f>
        <v>8.8000000000000007</v>
      </c>
      <c r="S808" s="1">
        <f>IF(HEX2DEC(RIGHT(F808,4))&gt;=32768,HEX2DEC(RIGHT(F808,4))-65536,HEX2DEC(RIGHT(F808,4)))/Codes!$N$2</f>
        <v>0</v>
      </c>
      <c r="T808" s="18">
        <f t="shared" si="304"/>
        <v>60</v>
      </c>
      <c r="U808" s="1">
        <f t="shared" si="305"/>
        <v>70</v>
      </c>
      <c r="V808" s="1">
        <f t="shared" si="306"/>
        <v>0</v>
      </c>
      <c r="W808" s="1" t="str">
        <f t="shared" si="307"/>
        <v>101</v>
      </c>
      <c r="X808" s="1">
        <f t="shared" si="308"/>
        <v>3</v>
      </c>
      <c r="Y808" s="1">
        <f t="shared" si="309"/>
        <v>35</v>
      </c>
      <c r="Z808" s="1" t="str">
        <f>VLOOKUP(BIN2DEC(MID(HEX2BIN(MID(H808,3,2),8),2,5)),Codes!$E$1:$F$18,2)</f>
        <v>Slash</v>
      </c>
      <c r="AA808" s="6" t="str">
        <f t="shared" si="310"/>
        <v>0</v>
      </c>
      <c r="AB808" s="1">
        <f t="shared" si="311"/>
        <v>0</v>
      </c>
      <c r="AC808" s="1" t="str">
        <f>VLOOKUP(BIN2DEC(RIGHT(HEX2BIN(MID(H808,6,1),4),1)&amp;LEFT(HEX2BIN(MID(H808,7,1),4),1)),Codes!$K$1:$L$5,2)</f>
        <v>L</v>
      </c>
      <c r="AD808" s="1" t="str">
        <f>VLOOKUP(BIN2DEC(RIGHT(HEX2BIN(MID(H808,7,1),4),3)&amp;LEFT(HEX2BIN(MID(H808,8,1),4),2)),Codes!$H$2:$I$33,2)</f>
        <v>Kick</v>
      </c>
      <c r="AE808" s="1" t="str">
        <f t="shared" si="312"/>
        <v>1</v>
      </c>
      <c r="AF808" s="1" t="str">
        <f t="shared" si="313"/>
        <v>1</v>
      </c>
      <c r="AH808" s="6">
        <f t="shared" si="314"/>
        <v>66</v>
      </c>
    </row>
    <row r="809" spans="1:34">
      <c r="A809" s="1" t="s">
        <v>1947</v>
      </c>
      <c r="B809" s="1" t="s">
        <v>79</v>
      </c>
      <c r="C809" s="6" t="s">
        <v>1873</v>
      </c>
      <c r="D809" s="6" t="s">
        <v>1896</v>
      </c>
      <c r="E809" s="6" t="s">
        <v>232</v>
      </c>
      <c r="F809" s="6" t="s">
        <v>395</v>
      </c>
      <c r="G809" s="6" t="s">
        <v>791</v>
      </c>
      <c r="H809" s="6" t="s">
        <v>792</v>
      </c>
      <c r="J809" s="1" t="str">
        <f t="shared" si="298"/>
        <v>001011</v>
      </c>
      <c r="K809" s="1">
        <f t="shared" si="299"/>
        <v>1</v>
      </c>
      <c r="L809" s="6" t="str">
        <f t="shared" si="300"/>
        <v>00000</v>
      </c>
      <c r="M809" s="1">
        <f t="shared" si="301"/>
        <v>42</v>
      </c>
      <c r="N809" s="6" t="str">
        <f t="shared" si="302"/>
        <v>00</v>
      </c>
      <c r="O809" s="1">
        <f t="shared" si="303"/>
        <v>11</v>
      </c>
      <c r="P809" s="1">
        <f>IF(HEX2DEC(LEFT(E809,4))&gt;=32768,HEX2DEC(LEFT(E809,4))-65536,HEX2DEC(LEFT(E809,4)))/Codes!$N$2</f>
        <v>4.8</v>
      </c>
      <c r="Q809" s="1">
        <f>IF(HEX2DEC(RIGHT(E809,4))&gt;=32768,HEX2DEC(RIGHT(E809,4))-65536,HEX2DEC(RIGHT(E809,4)))/Codes!$N$2</f>
        <v>0</v>
      </c>
      <c r="R809" s="1">
        <f>IF(HEX2DEC(LEFT(F809,4))&gt;=32768,HEX2DEC(LEFT(F809,4))-65536,HEX2DEC(LEFT(F809,4)))/Codes!$N$2</f>
        <v>5.6</v>
      </c>
      <c r="S809" s="1">
        <f>IF(HEX2DEC(RIGHT(F809,4))&gt;=32768,HEX2DEC(RIGHT(F809,4))-65536,HEX2DEC(RIGHT(F809,4)))/Codes!$N$2</f>
        <v>0</v>
      </c>
      <c r="T809" s="18">
        <f t="shared" si="304"/>
        <v>60</v>
      </c>
      <c r="U809" s="1">
        <f t="shared" si="305"/>
        <v>70</v>
      </c>
      <c r="V809" s="1">
        <f t="shared" si="306"/>
        <v>0</v>
      </c>
      <c r="W809" s="1" t="str">
        <f t="shared" si="307"/>
        <v>101</v>
      </c>
      <c r="X809" s="1">
        <f t="shared" si="308"/>
        <v>3</v>
      </c>
      <c r="Y809" s="1">
        <f t="shared" si="309"/>
        <v>35</v>
      </c>
      <c r="Z809" s="1" t="str">
        <f>VLOOKUP(BIN2DEC(MID(HEX2BIN(MID(H809,3,2),8),2,5)),Codes!$E$1:$F$18,2)</f>
        <v>Slash</v>
      </c>
      <c r="AA809" s="6" t="str">
        <f t="shared" si="310"/>
        <v>0</v>
      </c>
      <c r="AB809" s="1">
        <f t="shared" si="311"/>
        <v>0</v>
      </c>
      <c r="AC809" s="1" t="str">
        <f>VLOOKUP(BIN2DEC(RIGHT(HEX2BIN(MID(H809,6,1),4),1)&amp;LEFT(HEX2BIN(MID(H809,7,1),4),1)),Codes!$K$1:$L$5,2)</f>
        <v>L</v>
      </c>
      <c r="AD809" s="1" t="str">
        <f>VLOOKUP(BIN2DEC(RIGHT(HEX2BIN(MID(H809,7,1),4),3)&amp;LEFT(HEX2BIN(MID(H809,8,1),4),2)),Codes!$H$2:$I$33,2)</f>
        <v>Kick</v>
      </c>
      <c r="AE809" s="1" t="str">
        <f t="shared" si="312"/>
        <v>1</v>
      </c>
      <c r="AF809" s="1" t="str">
        <f t="shared" si="313"/>
        <v>1</v>
      </c>
      <c r="AH809" s="6">
        <f t="shared" si="314"/>
        <v>66</v>
      </c>
    </row>
    <row r="810" spans="1:34">
      <c r="A810" s="1" t="s">
        <v>1948</v>
      </c>
      <c r="B810" s="1" t="s">
        <v>79</v>
      </c>
      <c r="C810" s="6" t="s">
        <v>1873</v>
      </c>
      <c r="D810" s="6" t="s">
        <v>1898</v>
      </c>
      <c r="E810" s="6" t="s">
        <v>265</v>
      </c>
      <c r="F810" s="6" t="s">
        <v>91</v>
      </c>
      <c r="G810" s="6" t="s">
        <v>791</v>
      </c>
      <c r="H810" s="6" t="s">
        <v>792</v>
      </c>
      <c r="J810" s="1" t="str">
        <f t="shared" si="298"/>
        <v>001011</v>
      </c>
      <c r="K810" s="1">
        <f t="shared" si="299"/>
        <v>2</v>
      </c>
      <c r="L810" s="6" t="str">
        <f t="shared" si="300"/>
        <v>00000</v>
      </c>
      <c r="M810" s="1">
        <f t="shared" si="301"/>
        <v>42</v>
      </c>
      <c r="N810" s="6" t="str">
        <f t="shared" si="302"/>
        <v>00</v>
      </c>
      <c r="O810" s="1">
        <f t="shared" si="303"/>
        <v>11</v>
      </c>
      <c r="P810" s="1">
        <f>IF(HEX2DEC(LEFT(E810,4))&gt;=32768,HEX2DEC(LEFT(E810,4))-65536,HEX2DEC(LEFT(E810,4)))/Codes!$N$2</f>
        <v>2.4</v>
      </c>
      <c r="Q810" s="1">
        <f>IF(HEX2DEC(RIGHT(E810,4))&gt;=32768,HEX2DEC(RIGHT(E810,4))-65536,HEX2DEC(RIGHT(E810,4)))/Codes!$N$2</f>
        <v>0</v>
      </c>
      <c r="R810" s="1">
        <f>IF(HEX2DEC(LEFT(F810,4))&gt;=32768,HEX2DEC(LEFT(F810,4))-65536,HEX2DEC(LEFT(F810,4)))/Codes!$N$2</f>
        <v>0</v>
      </c>
      <c r="S810" s="1">
        <f>IF(HEX2DEC(RIGHT(F810,4))&gt;=32768,HEX2DEC(RIGHT(F810,4))-65536,HEX2DEC(RIGHT(F810,4)))/Codes!$N$2</f>
        <v>0</v>
      </c>
      <c r="T810" s="18">
        <f t="shared" si="304"/>
        <v>60</v>
      </c>
      <c r="U810" s="1">
        <f t="shared" si="305"/>
        <v>70</v>
      </c>
      <c r="V810" s="1">
        <f t="shared" si="306"/>
        <v>0</v>
      </c>
      <c r="W810" s="1" t="str">
        <f t="shared" si="307"/>
        <v>101</v>
      </c>
      <c r="X810" s="1">
        <f t="shared" si="308"/>
        <v>3</v>
      </c>
      <c r="Y810" s="1">
        <f t="shared" si="309"/>
        <v>35</v>
      </c>
      <c r="Z810" s="1" t="str">
        <f>VLOOKUP(BIN2DEC(MID(HEX2BIN(MID(H810,3,2),8),2,5)),Codes!$E$1:$F$18,2)</f>
        <v>Slash</v>
      </c>
      <c r="AA810" s="6" t="str">
        <f t="shared" si="310"/>
        <v>0</v>
      </c>
      <c r="AB810" s="1">
        <f t="shared" si="311"/>
        <v>0</v>
      </c>
      <c r="AC810" s="1" t="str">
        <f>VLOOKUP(BIN2DEC(RIGHT(HEX2BIN(MID(H810,6,1),4),1)&amp;LEFT(HEX2BIN(MID(H810,7,1),4),1)),Codes!$K$1:$L$5,2)</f>
        <v>L</v>
      </c>
      <c r="AD810" s="1" t="str">
        <f>VLOOKUP(BIN2DEC(RIGHT(HEX2BIN(MID(H810,7,1),4),3)&amp;LEFT(HEX2BIN(MID(H810,8,1),4),2)),Codes!$H$2:$I$33,2)</f>
        <v>Kick</v>
      </c>
      <c r="AE810" s="1" t="str">
        <f t="shared" si="312"/>
        <v>1</v>
      </c>
      <c r="AF810" s="1" t="str">
        <f t="shared" si="313"/>
        <v>1</v>
      </c>
      <c r="AH810" s="6">
        <f t="shared" si="314"/>
        <v>66</v>
      </c>
    </row>
    <row r="811" spans="1:34">
      <c r="A811" s="1" t="s">
        <v>1949</v>
      </c>
      <c r="B811" s="1" t="s">
        <v>79</v>
      </c>
      <c r="C811" s="6" t="s">
        <v>1878</v>
      </c>
      <c r="D811" s="6" t="s">
        <v>1950</v>
      </c>
      <c r="E811" s="6" t="s">
        <v>195</v>
      </c>
      <c r="F811" s="6" t="s">
        <v>637</v>
      </c>
      <c r="G811" s="6" t="s">
        <v>796</v>
      </c>
      <c r="H811" s="6" t="s">
        <v>797</v>
      </c>
      <c r="J811" s="1" t="str">
        <f t="shared" si="298"/>
        <v>001011</v>
      </c>
      <c r="K811" s="1">
        <f t="shared" si="299"/>
        <v>0</v>
      </c>
      <c r="L811" s="6" t="str">
        <f t="shared" si="300"/>
        <v>00000</v>
      </c>
      <c r="M811" s="1">
        <f t="shared" si="301"/>
        <v>42</v>
      </c>
      <c r="N811" s="6" t="str">
        <f t="shared" si="302"/>
        <v>00</v>
      </c>
      <c r="O811" s="1">
        <f t="shared" si="303"/>
        <v>4</v>
      </c>
      <c r="P811" s="1">
        <f>IF(HEX2DEC(LEFT(E811,4))&gt;=32768,HEX2DEC(LEFT(E811,4))-65536,HEX2DEC(LEFT(E811,4)))/Codes!$N$2</f>
        <v>4.4000000000000004</v>
      </c>
      <c r="Q811" s="1">
        <f>IF(HEX2DEC(RIGHT(E811,4))&gt;=32768,HEX2DEC(RIGHT(E811,4))-65536,HEX2DEC(RIGHT(E811,4)))/Codes!$N$2</f>
        <v>0</v>
      </c>
      <c r="R811" s="1">
        <f>IF(HEX2DEC(LEFT(F811,4))&gt;=32768,HEX2DEC(LEFT(F811,4))-65536,HEX2DEC(LEFT(F811,4)))/Codes!$N$2</f>
        <v>7.6</v>
      </c>
      <c r="S811" s="1">
        <f>IF(HEX2DEC(RIGHT(F811,4))&gt;=32768,HEX2DEC(RIGHT(F811,4))-65536,HEX2DEC(RIGHT(F811,4)))/Codes!$N$2</f>
        <v>0</v>
      </c>
      <c r="T811" s="18">
        <f t="shared" si="304"/>
        <v>80</v>
      </c>
      <c r="U811" s="1">
        <f t="shared" si="305"/>
        <v>40</v>
      </c>
      <c r="V811" s="1">
        <f t="shared" si="306"/>
        <v>0</v>
      </c>
      <c r="W811" s="1" t="str">
        <f t="shared" si="307"/>
        <v>101</v>
      </c>
      <c r="X811" s="1">
        <f t="shared" si="308"/>
        <v>3</v>
      </c>
      <c r="Y811" s="1">
        <f t="shared" si="309"/>
        <v>70</v>
      </c>
      <c r="Z811" s="1" t="str">
        <f>VLOOKUP(BIN2DEC(MID(HEX2BIN(MID(H811,3,2),8),2,5)),Codes!$E$1:$F$18,2)</f>
        <v>Slash</v>
      </c>
      <c r="AA811" s="6" t="str">
        <f t="shared" si="310"/>
        <v>0</v>
      </c>
      <c r="AB811" s="1">
        <f t="shared" si="311"/>
        <v>0</v>
      </c>
      <c r="AC811" s="1" t="str">
        <f>VLOOKUP(BIN2DEC(RIGHT(HEX2BIN(MID(H811,6,1),4),1)&amp;LEFT(HEX2BIN(MID(H811,7,1),4),1)),Codes!$K$1:$L$5,2)</f>
        <v>M</v>
      </c>
      <c r="AD811" s="1" t="str">
        <f>VLOOKUP(BIN2DEC(RIGHT(HEX2BIN(MID(H811,7,1),4),3)&amp;LEFT(HEX2BIN(MID(H811,8,1),4),2)),Codes!$H$2:$I$33,2)</f>
        <v>Slash</v>
      </c>
      <c r="AE811" s="1" t="str">
        <f t="shared" si="312"/>
        <v>1</v>
      </c>
      <c r="AF811" s="1" t="str">
        <f t="shared" si="313"/>
        <v>1</v>
      </c>
      <c r="AH811" s="6">
        <f t="shared" si="314"/>
        <v>35</v>
      </c>
    </row>
    <row r="812" spans="1:34">
      <c r="A812" s="1" t="s">
        <v>1951</v>
      </c>
      <c r="B812" s="1" t="s">
        <v>79</v>
      </c>
      <c r="C812" s="6" t="s">
        <v>817</v>
      </c>
      <c r="D812" s="6" t="s">
        <v>1952</v>
      </c>
      <c r="E812" s="6" t="s">
        <v>395</v>
      </c>
      <c r="F812" s="6" t="s">
        <v>773</v>
      </c>
      <c r="G812" s="6" t="s">
        <v>799</v>
      </c>
      <c r="H812" s="6" t="s">
        <v>651</v>
      </c>
      <c r="J812" s="1" t="str">
        <f t="shared" si="298"/>
        <v>001011</v>
      </c>
      <c r="K812" s="1">
        <f t="shared" si="299"/>
        <v>0</v>
      </c>
      <c r="L812" s="6" t="str">
        <f t="shared" si="300"/>
        <v>00000</v>
      </c>
      <c r="M812" s="1">
        <f t="shared" si="301"/>
        <v>42</v>
      </c>
      <c r="N812" s="6" t="str">
        <f t="shared" si="302"/>
        <v>00</v>
      </c>
      <c r="O812" s="1">
        <f t="shared" si="303"/>
        <v>2</v>
      </c>
      <c r="P812" s="1">
        <f>IF(HEX2DEC(LEFT(E812,4))&gt;=32768,HEX2DEC(LEFT(E812,4))-65536,HEX2DEC(LEFT(E812,4)))/Codes!$N$2</f>
        <v>5.6</v>
      </c>
      <c r="Q812" s="1">
        <f>IF(HEX2DEC(RIGHT(E812,4))&gt;=32768,HEX2DEC(RIGHT(E812,4))-65536,HEX2DEC(RIGHT(E812,4)))/Codes!$N$2</f>
        <v>0</v>
      </c>
      <c r="R812" s="1">
        <f>IF(HEX2DEC(LEFT(F812,4))&gt;=32768,HEX2DEC(LEFT(F812,4))-65536,HEX2DEC(LEFT(F812,4)))/Codes!$N$2</f>
        <v>8.8000000000000007</v>
      </c>
      <c r="S812" s="1">
        <f>IF(HEX2DEC(RIGHT(F812,4))&gt;=32768,HEX2DEC(RIGHT(F812,4))-65536,HEX2DEC(RIGHT(F812,4)))/Codes!$N$2</f>
        <v>0</v>
      </c>
      <c r="T812" s="18">
        <f t="shared" si="304"/>
        <v>174</v>
      </c>
      <c r="U812" s="1">
        <f t="shared" si="305"/>
        <v>100</v>
      </c>
      <c r="V812" s="1">
        <f t="shared" si="306"/>
        <v>110</v>
      </c>
      <c r="W812" s="1" t="str">
        <f t="shared" si="307"/>
        <v>101</v>
      </c>
      <c r="X812" s="1">
        <f t="shared" si="308"/>
        <v>3</v>
      </c>
      <c r="Y812" s="1">
        <f t="shared" si="309"/>
        <v>0</v>
      </c>
      <c r="Z812" s="1" t="str">
        <f>VLOOKUP(BIN2DEC(MID(HEX2BIN(MID(H812,3,2),8),2,5)),Codes!$E$1:$F$18,2)</f>
        <v>Normal</v>
      </c>
      <c r="AA812" s="6" t="str">
        <f t="shared" si="310"/>
        <v>0</v>
      </c>
      <c r="AB812" s="1">
        <f t="shared" si="311"/>
        <v>10</v>
      </c>
      <c r="AC812" s="1" t="str">
        <f>VLOOKUP(BIN2DEC(RIGHT(HEX2BIN(MID(H812,6,1),4),1)&amp;LEFT(HEX2BIN(MID(H812,7,1),4),1)),Codes!$K$1:$L$5,2)</f>
        <v>L</v>
      </c>
      <c r="AD812" s="1" t="str">
        <f>VLOOKUP(BIN2DEC(RIGHT(HEX2BIN(MID(H812,7,1),4),3)&amp;LEFT(HEX2BIN(MID(H812,8,1),4),2)),Codes!$H$2:$I$33,2)</f>
        <v>Paper</v>
      </c>
      <c r="AE812" s="1" t="str">
        <f t="shared" si="312"/>
        <v>1</v>
      </c>
      <c r="AF812" s="1" t="str">
        <f t="shared" si="313"/>
        <v>1</v>
      </c>
      <c r="AH812" s="6">
        <f t="shared" si="314"/>
        <v>70</v>
      </c>
    </row>
    <row r="813" spans="1:34">
      <c r="A813" s="1" t="s">
        <v>1953</v>
      </c>
      <c r="B813" s="1" t="s">
        <v>79</v>
      </c>
      <c r="C813" s="6" t="s">
        <v>817</v>
      </c>
      <c r="D813" s="6" t="s">
        <v>1954</v>
      </c>
      <c r="E813" s="6" t="s">
        <v>232</v>
      </c>
      <c r="F813" s="6" t="s">
        <v>801</v>
      </c>
      <c r="G813" s="6" t="s">
        <v>799</v>
      </c>
      <c r="H813" s="6" t="s">
        <v>651</v>
      </c>
      <c r="J813" s="1" t="str">
        <f t="shared" si="298"/>
        <v>001011</v>
      </c>
      <c r="K813" s="1">
        <f t="shared" si="299"/>
        <v>1</v>
      </c>
      <c r="L813" s="6" t="str">
        <f t="shared" si="300"/>
        <v>00000</v>
      </c>
      <c r="M813" s="1">
        <f t="shared" si="301"/>
        <v>42</v>
      </c>
      <c r="N813" s="6" t="str">
        <f t="shared" si="302"/>
        <v>00</v>
      </c>
      <c r="O813" s="1">
        <f t="shared" si="303"/>
        <v>2</v>
      </c>
      <c r="P813" s="1">
        <f>IF(HEX2DEC(LEFT(E813,4))&gt;=32768,HEX2DEC(LEFT(E813,4))-65536,HEX2DEC(LEFT(E813,4)))/Codes!$N$2</f>
        <v>4.8</v>
      </c>
      <c r="Q813" s="1">
        <f>IF(HEX2DEC(RIGHT(E813,4))&gt;=32768,HEX2DEC(RIGHT(E813,4))-65536,HEX2DEC(RIGHT(E813,4)))/Codes!$N$2</f>
        <v>0</v>
      </c>
      <c r="R813" s="1">
        <f>IF(HEX2DEC(LEFT(F813,4))&gt;=32768,HEX2DEC(LEFT(F813,4))-65536,HEX2DEC(LEFT(F813,4)))/Codes!$N$2</f>
        <v>3.8</v>
      </c>
      <c r="S813" s="1">
        <f>IF(HEX2DEC(RIGHT(F813,4))&gt;=32768,HEX2DEC(RIGHT(F813,4))-65536,HEX2DEC(RIGHT(F813,4)))/Codes!$N$2</f>
        <v>0</v>
      </c>
      <c r="T813" s="18">
        <f t="shared" si="304"/>
        <v>174</v>
      </c>
      <c r="U813" s="1">
        <f t="shared" si="305"/>
        <v>100</v>
      </c>
      <c r="V813" s="1">
        <f t="shared" si="306"/>
        <v>110</v>
      </c>
      <c r="W813" s="1" t="str">
        <f t="shared" si="307"/>
        <v>101</v>
      </c>
      <c r="X813" s="1">
        <f t="shared" si="308"/>
        <v>3</v>
      </c>
      <c r="Y813" s="1">
        <f t="shared" si="309"/>
        <v>0</v>
      </c>
      <c r="Z813" s="1" t="str">
        <f>VLOOKUP(BIN2DEC(MID(HEX2BIN(MID(H813,3,2),8),2,5)),Codes!$E$1:$F$18,2)</f>
        <v>Normal</v>
      </c>
      <c r="AA813" s="6" t="str">
        <f t="shared" si="310"/>
        <v>0</v>
      </c>
      <c r="AB813" s="1">
        <f t="shared" si="311"/>
        <v>10</v>
      </c>
      <c r="AC813" s="1" t="str">
        <f>VLOOKUP(BIN2DEC(RIGHT(HEX2BIN(MID(H813,6,1),4),1)&amp;LEFT(HEX2BIN(MID(H813,7,1),4),1)),Codes!$K$1:$L$5,2)</f>
        <v>L</v>
      </c>
      <c r="AD813" s="1" t="str">
        <f>VLOOKUP(BIN2DEC(RIGHT(HEX2BIN(MID(H813,7,1),4),3)&amp;LEFT(HEX2BIN(MID(H813,8,1),4),2)),Codes!$H$2:$I$33,2)</f>
        <v>Paper</v>
      </c>
      <c r="AE813" s="1" t="str">
        <f t="shared" si="312"/>
        <v>1</v>
      </c>
      <c r="AF813" s="1" t="str">
        <f t="shared" si="313"/>
        <v>1</v>
      </c>
      <c r="AH813" s="6">
        <f t="shared" si="314"/>
        <v>70</v>
      </c>
    </row>
    <row r="814" spans="1:34">
      <c r="A814" s="1" t="s">
        <v>1955</v>
      </c>
      <c r="B814" s="1" t="s">
        <v>79</v>
      </c>
      <c r="C814" s="6" t="s">
        <v>817</v>
      </c>
      <c r="D814" s="6" t="s">
        <v>1956</v>
      </c>
      <c r="E814" s="6" t="s">
        <v>256</v>
      </c>
      <c r="F814" s="6" t="s">
        <v>91</v>
      </c>
      <c r="G814" s="6" t="s">
        <v>650</v>
      </c>
      <c r="H814" s="6" t="s">
        <v>651</v>
      </c>
      <c r="J814" s="1" t="str">
        <f t="shared" si="298"/>
        <v>001011</v>
      </c>
      <c r="K814" s="1">
        <f t="shared" si="299"/>
        <v>2</v>
      </c>
      <c r="L814" s="6" t="str">
        <f t="shared" si="300"/>
        <v>00000</v>
      </c>
      <c r="M814" s="1">
        <f t="shared" si="301"/>
        <v>42</v>
      </c>
      <c r="N814" s="6" t="str">
        <f t="shared" si="302"/>
        <v>00</v>
      </c>
      <c r="O814" s="1">
        <f t="shared" si="303"/>
        <v>2</v>
      </c>
      <c r="P814" s="1">
        <f>IF(HEX2DEC(LEFT(E814,4))&gt;=32768,HEX2DEC(LEFT(E814,4))-65536,HEX2DEC(LEFT(E814,4)))/Codes!$N$2</f>
        <v>3.6</v>
      </c>
      <c r="Q814" s="1">
        <f>IF(HEX2DEC(RIGHT(E814,4))&gt;=32768,HEX2DEC(RIGHT(E814,4))-65536,HEX2DEC(RIGHT(E814,4)))/Codes!$N$2</f>
        <v>0</v>
      </c>
      <c r="R814" s="1">
        <f>IF(HEX2DEC(LEFT(F814,4))&gt;=32768,HEX2DEC(LEFT(F814,4))-65536,HEX2DEC(LEFT(F814,4)))/Codes!$N$2</f>
        <v>0</v>
      </c>
      <c r="S814" s="1">
        <f>IF(HEX2DEC(RIGHT(F814,4))&gt;=32768,HEX2DEC(RIGHT(F814,4))-65536,HEX2DEC(RIGHT(F814,4)))/Codes!$N$2</f>
        <v>0</v>
      </c>
      <c r="T814" s="18">
        <f t="shared" si="304"/>
        <v>174</v>
      </c>
      <c r="U814" s="1">
        <f t="shared" si="305"/>
        <v>100</v>
      </c>
      <c r="V814" s="1">
        <f t="shared" si="306"/>
        <v>9</v>
      </c>
      <c r="W814" s="1" t="str">
        <f t="shared" si="307"/>
        <v>101</v>
      </c>
      <c r="X814" s="1">
        <f t="shared" si="308"/>
        <v>3</v>
      </c>
      <c r="Y814" s="1">
        <f t="shared" si="309"/>
        <v>0</v>
      </c>
      <c r="Z814" s="1" t="str">
        <f>VLOOKUP(BIN2DEC(MID(HEX2BIN(MID(H814,3,2),8),2,5)),Codes!$E$1:$F$18,2)</f>
        <v>Normal</v>
      </c>
      <c r="AA814" s="6" t="str">
        <f t="shared" si="310"/>
        <v>0</v>
      </c>
      <c r="AB814" s="1">
        <f t="shared" si="311"/>
        <v>10</v>
      </c>
      <c r="AC814" s="1" t="str">
        <f>VLOOKUP(BIN2DEC(RIGHT(HEX2BIN(MID(H814,6,1),4),1)&amp;LEFT(HEX2BIN(MID(H814,7,1),4),1)),Codes!$K$1:$L$5,2)</f>
        <v>L</v>
      </c>
      <c r="AD814" s="1" t="str">
        <f>VLOOKUP(BIN2DEC(RIGHT(HEX2BIN(MID(H814,7,1),4),3)&amp;LEFT(HEX2BIN(MID(H814,8,1),4),2)),Codes!$H$2:$I$33,2)</f>
        <v>Paper</v>
      </c>
      <c r="AE814" s="1" t="str">
        <f t="shared" si="312"/>
        <v>1</v>
      </c>
      <c r="AF814" s="1" t="str">
        <f t="shared" si="313"/>
        <v>1</v>
      </c>
      <c r="AH814" s="6">
        <f t="shared" si="314"/>
        <v>70</v>
      </c>
    </row>
    <row r="815" spans="1:34">
      <c r="A815" s="1" t="s">
        <v>1957</v>
      </c>
      <c r="B815" s="1" t="s">
        <v>79</v>
      </c>
      <c r="C815" s="6" t="s">
        <v>818</v>
      </c>
      <c r="D815" s="6" t="s">
        <v>1930</v>
      </c>
      <c r="E815" s="6" t="s">
        <v>395</v>
      </c>
      <c r="F815" s="6" t="s">
        <v>773</v>
      </c>
      <c r="G815" s="6" t="s">
        <v>654</v>
      </c>
      <c r="H815" s="6" t="s">
        <v>655</v>
      </c>
      <c r="J815" s="1" t="str">
        <f t="shared" si="298"/>
        <v>001011</v>
      </c>
      <c r="K815" s="1">
        <f t="shared" si="299"/>
        <v>0</v>
      </c>
      <c r="L815" s="6" t="str">
        <f t="shared" si="300"/>
        <v>00000</v>
      </c>
      <c r="M815" s="1">
        <f t="shared" si="301"/>
        <v>42</v>
      </c>
      <c r="N815" s="6" t="str">
        <f t="shared" si="302"/>
        <v>00</v>
      </c>
      <c r="O815" s="1">
        <f t="shared" si="303"/>
        <v>6</v>
      </c>
      <c r="P815" s="1">
        <f>IF(HEX2DEC(LEFT(E815,4))&gt;=32768,HEX2DEC(LEFT(E815,4))-65536,HEX2DEC(LEFT(E815,4)))/Codes!$N$2</f>
        <v>5.6</v>
      </c>
      <c r="Q815" s="1">
        <f>IF(HEX2DEC(RIGHT(E815,4))&gt;=32768,HEX2DEC(RIGHT(E815,4))-65536,HEX2DEC(RIGHT(E815,4)))/Codes!$N$2</f>
        <v>0</v>
      </c>
      <c r="R815" s="1">
        <f>IF(HEX2DEC(LEFT(F815,4))&gt;=32768,HEX2DEC(LEFT(F815,4))-65536,HEX2DEC(LEFT(F815,4)))/Codes!$N$2</f>
        <v>8.8000000000000007</v>
      </c>
      <c r="S815" s="1">
        <f>IF(HEX2DEC(RIGHT(F815,4))&gt;=32768,HEX2DEC(RIGHT(F815,4))-65536,HEX2DEC(RIGHT(F815,4)))/Codes!$N$2</f>
        <v>0</v>
      </c>
      <c r="T815" s="18">
        <f t="shared" si="304"/>
        <v>160</v>
      </c>
      <c r="U815" s="1">
        <f t="shared" si="305"/>
        <v>100</v>
      </c>
      <c r="V815" s="1">
        <f t="shared" si="306"/>
        <v>156</v>
      </c>
      <c r="W815" s="1" t="str">
        <f t="shared" si="307"/>
        <v>101</v>
      </c>
      <c r="X815" s="1">
        <f t="shared" si="308"/>
        <v>3</v>
      </c>
      <c r="Y815" s="1">
        <f t="shared" si="309"/>
        <v>0</v>
      </c>
      <c r="Z815" s="1" t="str">
        <f>VLOOKUP(BIN2DEC(MID(HEX2BIN(MID(H815,3,2),8),2,5)),Codes!$E$1:$F$18,2)</f>
        <v>Normal</v>
      </c>
      <c r="AA815" s="6" t="str">
        <f t="shared" si="310"/>
        <v>0</v>
      </c>
      <c r="AB815" s="1">
        <f t="shared" si="311"/>
        <v>20</v>
      </c>
      <c r="AC815" s="1" t="str">
        <f>VLOOKUP(BIN2DEC(RIGHT(HEX2BIN(MID(H815,6,1),4),1)&amp;LEFT(HEX2BIN(MID(H815,7,1),4),1)),Codes!$K$1:$L$5,2)</f>
        <v>L</v>
      </c>
      <c r="AD815" s="1" t="str">
        <f>VLOOKUP(BIN2DEC(RIGHT(HEX2BIN(MID(H815,7,1),4),3)&amp;LEFT(HEX2BIN(MID(H815,8,1),4),2)),Codes!$H$2:$I$33,2)</f>
        <v>Paper</v>
      </c>
      <c r="AE815" s="1" t="str">
        <f t="shared" si="312"/>
        <v>1</v>
      </c>
      <c r="AF815" s="1" t="str">
        <f t="shared" si="313"/>
        <v>1</v>
      </c>
      <c r="AH815" s="6">
        <f t="shared" si="314"/>
        <v>70</v>
      </c>
    </row>
    <row r="816" spans="1:34">
      <c r="A816" s="1" t="s">
        <v>1958</v>
      </c>
      <c r="B816" s="1" t="s">
        <v>79</v>
      </c>
      <c r="C816" s="6" t="s">
        <v>818</v>
      </c>
      <c r="D816" s="6" t="s">
        <v>1932</v>
      </c>
      <c r="E816" s="6" t="s">
        <v>232</v>
      </c>
      <c r="F816" s="6" t="s">
        <v>801</v>
      </c>
      <c r="G816" s="6" t="s">
        <v>654</v>
      </c>
      <c r="H816" s="6" t="s">
        <v>655</v>
      </c>
      <c r="J816" s="1" t="str">
        <f t="shared" ref="J816:J879" si="315">LEFT(HEX2BIN(LEFT(D816,2),8),6)</f>
        <v>001011</v>
      </c>
      <c r="K816" s="1">
        <f t="shared" ref="K816:K879" si="316">BIN2DEC(MID(HEX2BIN(MID(D816,2,2),8),3,3))</f>
        <v>1</v>
      </c>
      <c r="L816" s="6" t="str">
        <f t="shared" ref="L816:L879" si="317">MID(HEX2BIN(MID(D816,3,2),8),2,5)</f>
        <v>00000</v>
      </c>
      <c r="M816" s="1">
        <f t="shared" ref="M816:M879" si="318">ROUNDDOWN(HEX2DEC(MID(D816,4,3))/8,0)</f>
        <v>42</v>
      </c>
      <c r="N816" s="6" t="str">
        <f t="shared" ref="N816:N879" si="319">MID(HEX2BIN(MID(D816,6,1),4),2,2)</f>
        <v>00</v>
      </c>
      <c r="O816" s="1">
        <f t="shared" ref="O816:O879" si="320">HEX2DEC(MID(D816,7,2))</f>
        <v>6</v>
      </c>
      <c r="P816" s="1">
        <f>IF(HEX2DEC(LEFT(E816,4))&gt;=32768,HEX2DEC(LEFT(E816,4))-65536,HEX2DEC(LEFT(E816,4)))/Codes!$N$2</f>
        <v>4.8</v>
      </c>
      <c r="Q816" s="1">
        <f>IF(HEX2DEC(RIGHT(E816,4))&gt;=32768,HEX2DEC(RIGHT(E816,4))-65536,HEX2DEC(RIGHT(E816,4)))/Codes!$N$2</f>
        <v>0</v>
      </c>
      <c r="R816" s="1">
        <f>IF(HEX2DEC(LEFT(F816,4))&gt;=32768,HEX2DEC(LEFT(F816,4))-65536,HEX2DEC(LEFT(F816,4)))/Codes!$N$2</f>
        <v>3.8</v>
      </c>
      <c r="S816" s="1">
        <f>IF(HEX2DEC(RIGHT(F816,4))&gt;=32768,HEX2DEC(RIGHT(F816,4))-65536,HEX2DEC(RIGHT(F816,4)))/Codes!$N$2</f>
        <v>0</v>
      </c>
      <c r="T816" s="18">
        <f t="shared" ref="T816:T879" si="321">ROUNDDOWN(HEX2DEC(LEFT(G816,3))/8,0)</f>
        <v>160</v>
      </c>
      <c r="U816" s="1">
        <f t="shared" ref="U816:U879" si="322">ROUNDDOWN(HEX2DEC(MID(G816,3,3))/4,0)-(512*ROUNDDOWN(HEX2DEC(MID(G816,3,1))/8,0))</f>
        <v>100</v>
      </c>
      <c r="V816" s="1">
        <f t="shared" ref="V816:V879" si="323">RIGHT(HEX2BIN(MID(G816,5,1),4),2)*128+HEX2DEC(MID(G816,6,1))*8+LEFT(HEX2BIN(MID(G816,7,1),4),3)</f>
        <v>156</v>
      </c>
      <c r="W816" s="1" t="str">
        <f t="shared" ref="W816:W879" si="324">MID(HEX2BIN(MID(G816,7,2),8),4,3)</f>
        <v>101</v>
      </c>
      <c r="X816" s="1">
        <f t="shared" ref="X816:X879" si="325">BIN2DEC(RIGHT(HEX2BIN(RIGHT(G816,1),4),2))</f>
        <v>3</v>
      </c>
      <c r="Y816" s="1">
        <f t="shared" ref="Y816:Y879" si="326">ROUNDDOWN(HEX2DEC(LEFT(H816,3))/8,0)</f>
        <v>0</v>
      </c>
      <c r="Z816" s="1" t="str">
        <f>VLOOKUP(BIN2DEC(MID(HEX2BIN(MID(H816,3,2),8),2,5)),Codes!$E$1:$F$18,2)</f>
        <v>Normal</v>
      </c>
      <c r="AA816" s="6" t="str">
        <f t="shared" ref="AA816:AA879" si="327">MID(HEX2BIN(MID(H816,4,1),4),3,1)</f>
        <v>0</v>
      </c>
      <c r="AB816" s="1">
        <f t="shared" ref="AB816:AB879" si="328">(MOD(HEX2DEC(MID(H816,4,1)),2))*64+ROUNDDOWN(HEX2DEC(MID(H816,5,2))/4,0)</f>
        <v>20</v>
      </c>
      <c r="AC816" s="1" t="str">
        <f>VLOOKUP(BIN2DEC(RIGHT(HEX2BIN(MID(H816,6,1),4),1)&amp;LEFT(HEX2BIN(MID(H816,7,1),4),1)),Codes!$K$1:$L$5,2)</f>
        <v>L</v>
      </c>
      <c r="AD816" s="1" t="str">
        <f>VLOOKUP(BIN2DEC(RIGHT(HEX2BIN(MID(H816,7,1),4),3)&amp;LEFT(HEX2BIN(MID(H816,8,1),4),2)),Codes!$H$2:$I$33,2)</f>
        <v>Paper</v>
      </c>
      <c r="AE816" s="1" t="str">
        <f t="shared" ref="AE816:AE879" si="329">MID(HEX2BIN(RIGHT(H816,1),4),3,1)</f>
        <v>1</v>
      </c>
      <c r="AF816" s="1" t="str">
        <f t="shared" ref="AF816:AF879" si="330">RIGHT(HEX2BIN(RIGHT(H816,1),4),1)</f>
        <v>1</v>
      </c>
      <c r="AH816" s="6">
        <f t="shared" ref="AH816:AH879" si="331">ROUNDDOWN(HEX2DEC(MID(H816,6,3))/4,0)-(256*ROUNDDOWN(HEX2DEC(MID(H816,6,1))/4,0))</f>
        <v>70</v>
      </c>
    </row>
    <row r="817" spans="1:34">
      <c r="A817" s="1" t="s">
        <v>1959</v>
      </c>
      <c r="B817" s="1" t="s">
        <v>79</v>
      </c>
      <c r="C817" s="6" t="s">
        <v>818</v>
      </c>
      <c r="D817" s="6" t="s">
        <v>1934</v>
      </c>
      <c r="E817" s="6" t="s">
        <v>256</v>
      </c>
      <c r="F817" s="6" t="s">
        <v>91</v>
      </c>
      <c r="G817" s="6" t="s">
        <v>654</v>
      </c>
      <c r="H817" s="6" t="s">
        <v>655</v>
      </c>
      <c r="J817" s="1" t="str">
        <f t="shared" si="315"/>
        <v>001011</v>
      </c>
      <c r="K817" s="1">
        <f t="shared" si="316"/>
        <v>2</v>
      </c>
      <c r="L817" s="6" t="str">
        <f t="shared" si="317"/>
        <v>00000</v>
      </c>
      <c r="M817" s="1">
        <f t="shared" si="318"/>
        <v>42</v>
      </c>
      <c r="N817" s="6" t="str">
        <f t="shared" si="319"/>
        <v>00</v>
      </c>
      <c r="O817" s="1">
        <f t="shared" si="320"/>
        <v>6</v>
      </c>
      <c r="P817" s="1">
        <f>IF(HEX2DEC(LEFT(E817,4))&gt;=32768,HEX2DEC(LEFT(E817,4))-65536,HEX2DEC(LEFT(E817,4)))/Codes!$N$2</f>
        <v>3.6</v>
      </c>
      <c r="Q817" s="1">
        <f>IF(HEX2DEC(RIGHT(E817,4))&gt;=32768,HEX2DEC(RIGHT(E817,4))-65536,HEX2DEC(RIGHT(E817,4)))/Codes!$N$2</f>
        <v>0</v>
      </c>
      <c r="R817" s="1">
        <f>IF(HEX2DEC(LEFT(F817,4))&gt;=32768,HEX2DEC(LEFT(F817,4))-65536,HEX2DEC(LEFT(F817,4)))/Codes!$N$2</f>
        <v>0</v>
      </c>
      <c r="S817" s="1">
        <f>IF(HEX2DEC(RIGHT(F817,4))&gt;=32768,HEX2DEC(RIGHT(F817,4))-65536,HEX2DEC(RIGHT(F817,4)))/Codes!$N$2</f>
        <v>0</v>
      </c>
      <c r="T817" s="18">
        <f t="shared" si="321"/>
        <v>160</v>
      </c>
      <c r="U817" s="1">
        <f t="shared" si="322"/>
        <v>100</v>
      </c>
      <c r="V817" s="1">
        <f t="shared" si="323"/>
        <v>156</v>
      </c>
      <c r="W817" s="1" t="str">
        <f t="shared" si="324"/>
        <v>101</v>
      </c>
      <c r="X817" s="1">
        <f t="shared" si="325"/>
        <v>3</v>
      </c>
      <c r="Y817" s="1">
        <f t="shared" si="326"/>
        <v>0</v>
      </c>
      <c r="Z817" s="1" t="str">
        <f>VLOOKUP(BIN2DEC(MID(HEX2BIN(MID(H817,3,2),8),2,5)),Codes!$E$1:$F$18,2)</f>
        <v>Normal</v>
      </c>
      <c r="AA817" s="6" t="str">
        <f t="shared" si="327"/>
        <v>0</v>
      </c>
      <c r="AB817" s="1">
        <f t="shared" si="328"/>
        <v>20</v>
      </c>
      <c r="AC817" s="1" t="str">
        <f>VLOOKUP(BIN2DEC(RIGHT(HEX2BIN(MID(H817,6,1),4),1)&amp;LEFT(HEX2BIN(MID(H817,7,1),4),1)),Codes!$K$1:$L$5,2)</f>
        <v>L</v>
      </c>
      <c r="AD817" s="1" t="str">
        <f>VLOOKUP(BIN2DEC(RIGHT(HEX2BIN(MID(H817,7,1),4),3)&amp;LEFT(HEX2BIN(MID(H817,8,1),4),2)),Codes!$H$2:$I$33,2)</f>
        <v>Paper</v>
      </c>
      <c r="AE817" s="1" t="str">
        <f t="shared" si="329"/>
        <v>1</v>
      </c>
      <c r="AF817" s="1" t="str">
        <f t="shared" si="330"/>
        <v>1</v>
      </c>
      <c r="AH817" s="6">
        <f t="shared" si="331"/>
        <v>70</v>
      </c>
    </row>
    <row r="818" spans="1:34">
      <c r="A818" s="1" t="s">
        <v>1960</v>
      </c>
      <c r="B818" s="1" t="s">
        <v>79</v>
      </c>
      <c r="C818" s="6" t="s">
        <v>819</v>
      </c>
      <c r="D818" s="6" t="s">
        <v>1503</v>
      </c>
      <c r="E818" s="6" t="s">
        <v>395</v>
      </c>
      <c r="F818" s="6" t="s">
        <v>773</v>
      </c>
      <c r="G818" s="6" t="s">
        <v>807</v>
      </c>
      <c r="H818" s="6" t="s">
        <v>808</v>
      </c>
      <c r="J818" s="1" t="str">
        <f t="shared" si="315"/>
        <v>001011</v>
      </c>
      <c r="K818" s="1">
        <f t="shared" si="316"/>
        <v>0</v>
      </c>
      <c r="L818" s="6" t="str">
        <f t="shared" si="317"/>
        <v>00000</v>
      </c>
      <c r="M818" s="1">
        <f t="shared" si="318"/>
        <v>42</v>
      </c>
      <c r="N818" s="6" t="str">
        <f t="shared" si="319"/>
        <v>00</v>
      </c>
      <c r="O818" s="1">
        <f t="shared" si="320"/>
        <v>10</v>
      </c>
      <c r="P818" s="1">
        <f>IF(HEX2DEC(LEFT(E818,4))&gt;=32768,HEX2DEC(LEFT(E818,4))-65536,HEX2DEC(LEFT(E818,4)))/Codes!$N$2</f>
        <v>5.6</v>
      </c>
      <c r="Q818" s="1">
        <f>IF(HEX2DEC(RIGHT(E818,4))&gt;=32768,HEX2DEC(RIGHT(E818,4))-65536,HEX2DEC(RIGHT(E818,4)))/Codes!$N$2</f>
        <v>0</v>
      </c>
      <c r="R818" s="1">
        <f>IF(HEX2DEC(LEFT(F818,4))&gt;=32768,HEX2DEC(LEFT(F818,4))-65536,HEX2DEC(LEFT(F818,4)))/Codes!$N$2</f>
        <v>8.8000000000000007</v>
      </c>
      <c r="S818" s="1">
        <f>IF(HEX2DEC(RIGHT(F818,4))&gt;=32768,HEX2DEC(RIGHT(F818,4))-65536,HEX2DEC(RIGHT(F818,4)))/Codes!$N$2</f>
        <v>0</v>
      </c>
      <c r="T818" s="18">
        <f t="shared" si="321"/>
        <v>120</v>
      </c>
      <c r="U818" s="1">
        <f t="shared" si="322"/>
        <v>100</v>
      </c>
      <c r="V818" s="1">
        <f t="shared" si="323"/>
        <v>236</v>
      </c>
      <c r="W818" s="1" t="str">
        <f t="shared" si="324"/>
        <v>101</v>
      </c>
      <c r="X818" s="1">
        <f t="shared" si="325"/>
        <v>3</v>
      </c>
      <c r="Y818" s="1">
        <f t="shared" si="326"/>
        <v>0</v>
      </c>
      <c r="Z818" s="1" t="str">
        <f>VLOOKUP(BIN2DEC(MID(HEX2BIN(MID(H818,3,2),8),2,5)),Codes!$E$1:$F$18,2)</f>
        <v>Normal</v>
      </c>
      <c r="AA818" s="6" t="str">
        <f t="shared" si="327"/>
        <v>0</v>
      </c>
      <c r="AB818" s="1">
        <f t="shared" si="328"/>
        <v>100</v>
      </c>
      <c r="AC818" s="1" t="str">
        <f>VLOOKUP(BIN2DEC(RIGHT(HEX2BIN(MID(H818,6,1),4),1)&amp;LEFT(HEX2BIN(MID(H818,7,1),4),1)),Codes!$K$1:$L$5,2)</f>
        <v>L</v>
      </c>
      <c r="AD818" s="1" t="str">
        <f>VLOOKUP(BIN2DEC(RIGHT(HEX2BIN(MID(H818,7,1),4),3)&amp;LEFT(HEX2BIN(MID(H818,8,1),4),2)),Codes!$H$2:$I$33,2)</f>
        <v>Paper</v>
      </c>
      <c r="AE818" s="1" t="str">
        <f t="shared" si="329"/>
        <v>1</v>
      </c>
      <c r="AF818" s="1" t="str">
        <f t="shared" si="330"/>
        <v>1</v>
      </c>
      <c r="AH818" s="6">
        <f t="shared" si="331"/>
        <v>70</v>
      </c>
    </row>
    <row r="819" spans="1:34">
      <c r="A819" s="1" t="s">
        <v>1961</v>
      </c>
      <c r="B819" s="1" t="s">
        <v>79</v>
      </c>
      <c r="C819" s="6" t="s">
        <v>819</v>
      </c>
      <c r="D819" s="6" t="s">
        <v>1962</v>
      </c>
      <c r="E819" s="6" t="s">
        <v>232</v>
      </c>
      <c r="F819" s="6" t="s">
        <v>801</v>
      </c>
      <c r="G819" s="6" t="s">
        <v>807</v>
      </c>
      <c r="H819" s="6" t="s">
        <v>808</v>
      </c>
      <c r="J819" s="1" t="str">
        <f t="shared" si="315"/>
        <v>001011</v>
      </c>
      <c r="K819" s="1">
        <f t="shared" si="316"/>
        <v>1</v>
      </c>
      <c r="L819" s="6" t="str">
        <f t="shared" si="317"/>
        <v>00000</v>
      </c>
      <c r="M819" s="1">
        <f t="shared" si="318"/>
        <v>42</v>
      </c>
      <c r="N819" s="6" t="str">
        <f t="shared" si="319"/>
        <v>00</v>
      </c>
      <c r="O819" s="1">
        <f t="shared" si="320"/>
        <v>10</v>
      </c>
      <c r="P819" s="1">
        <f>IF(HEX2DEC(LEFT(E819,4))&gt;=32768,HEX2DEC(LEFT(E819,4))-65536,HEX2DEC(LEFT(E819,4)))/Codes!$N$2</f>
        <v>4.8</v>
      </c>
      <c r="Q819" s="1">
        <f>IF(HEX2DEC(RIGHT(E819,4))&gt;=32768,HEX2DEC(RIGHT(E819,4))-65536,HEX2DEC(RIGHT(E819,4)))/Codes!$N$2</f>
        <v>0</v>
      </c>
      <c r="R819" s="1">
        <f>IF(HEX2DEC(LEFT(F819,4))&gt;=32768,HEX2DEC(LEFT(F819,4))-65536,HEX2DEC(LEFT(F819,4)))/Codes!$N$2</f>
        <v>3.8</v>
      </c>
      <c r="S819" s="1">
        <f>IF(HEX2DEC(RIGHT(F819,4))&gt;=32768,HEX2DEC(RIGHT(F819,4))-65536,HEX2DEC(RIGHT(F819,4)))/Codes!$N$2</f>
        <v>0</v>
      </c>
      <c r="T819" s="18">
        <f t="shared" si="321"/>
        <v>120</v>
      </c>
      <c r="U819" s="1">
        <f t="shared" si="322"/>
        <v>100</v>
      </c>
      <c r="V819" s="1">
        <f t="shared" si="323"/>
        <v>236</v>
      </c>
      <c r="W819" s="1" t="str">
        <f t="shared" si="324"/>
        <v>101</v>
      </c>
      <c r="X819" s="1">
        <f t="shared" si="325"/>
        <v>3</v>
      </c>
      <c r="Y819" s="1">
        <f t="shared" si="326"/>
        <v>0</v>
      </c>
      <c r="Z819" s="1" t="str">
        <f>VLOOKUP(BIN2DEC(MID(HEX2BIN(MID(H819,3,2),8),2,5)),Codes!$E$1:$F$18,2)</f>
        <v>Normal</v>
      </c>
      <c r="AA819" s="6" t="str">
        <f t="shared" si="327"/>
        <v>0</v>
      </c>
      <c r="AB819" s="1">
        <f t="shared" si="328"/>
        <v>100</v>
      </c>
      <c r="AC819" s="1" t="str">
        <f>VLOOKUP(BIN2DEC(RIGHT(HEX2BIN(MID(H819,6,1),4),1)&amp;LEFT(HEX2BIN(MID(H819,7,1),4),1)),Codes!$K$1:$L$5,2)</f>
        <v>L</v>
      </c>
      <c r="AD819" s="1" t="str">
        <f>VLOOKUP(BIN2DEC(RIGHT(HEX2BIN(MID(H819,7,1),4),3)&amp;LEFT(HEX2BIN(MID(H819,8,1),4),2)),Codes!$H$2:$I$33,2)</f>
        <v>Paper</v>
      </c>
      <c r="AE819" s="1" t="str">
        <f t="shared" si="329"/>
        <v>1</v>
      </c>
      <c r="AF819" s="1" t="str">
        <f t="shared" si="330"/>
        <v>1</v>
      </c>
      <c r="AH819" s="6">
        <f t="shared" si="331"/>
        <v>70</v>
      </c>
    </row>
    <row r="820" spans="1:34">
      <c r="A820" s="1" t="s">
        <v>1963</v>
      </c>
      <c r="B820" s="1" t="s">
        <v>79</v>
      </c>
      <c r="C820" s="6" t="s">
        <v>819</v>
      </c>
      <c r="D820" s="6" t="s">
        <v>1964</v>
      </c>
      <c r="E820" s="6" t="s">
        <v>256</v>
      </c>
      <c r="F820" s="6" t="s">
        <v>91</v>
      </c>
      <c r="G820" s="6" t="s">
        <v>807</v>
      </c>
      <c r="H820" s="6" t="s">
        <v>808</v>
      </c>
      <c r="J820" s="1" t="str">
        <f t="shared" si="315"/>
        <v>001011</v>
      </c>
      <c r="K820" s="1">
        <f t="shared" si="316"/>
        <v>2</v>
      </c>
      <c r="L820" s="6" t="str">
        <f t="shared" si="317"/>
        <v>00000</v>
      </c>
      <c r="M820" s="1">
        <f t="shared" si="318"/>
        <v>42</v>
      </c>
      <c r="N820" s="6" t="str">
        <f t="shared" si="319"/>
        <v>00</v>
      </c>
      <c r="O820" s="1">
        <f t="shared" si="320"/>
        <v>10</v>
      </c>
      <c r="P820" s="1">
        <f>IF(HEX2DEC(LEFT(E820,4))&gt;=32768,HEX2DEC(LEFT(E820,4))-65536,HEX2DEC(LEFT(E820,4)))/Codes!$N$2</f>
        <v>3.6</v>
      </c>
      <c r="Q820" s="1">
        <f>IF(HEX2DEC(RIGHT(E820,4))&gt;=32768,HEX2DEC(RIGHT(E820,4))-65536,HEX2DEC(RIGHT(E820,4)))/Codes!$N$2</f>
        <v>0</v>
      </c>
      <c r="R820" s="1">
        <f>IF(HEX2DEC(LEFT(F820,4))&gt;=32768,HEX2DEC(LEFT(F820,4))-65536,HEX2DEC(LEFT(F820,4)))/Codes!$N$2</f>
        <v>0</v>
      </c>
      <c r="S820" s="1">
        <f>IF(HEX2DEC(RIGHT(F820,4))&gt;=32768,HEX2DEC(RIGHT(F820,4))-65536,HEX2DEC(RIGHT(F820,4)))/Codes!$N$2</f>
        <v>0</v>
      </c>
      <c r="T820" s="18">
        <f t="shared" si="321"/>
        <v>120</v>
      </c>
      <c r="U820" s="1">
        <f t="shared" si="322"/>
        <v>100</v>
      </c>
      <c r="V820" s="1">
        <f t="shared" si="323"/>
        <v>236</v>
      </c>
      <c r="W820" s="1" t="str">
        <f t="shared" si="324"/>
        <v>101</v>
      </c>
      <c r="X820" s="1">
        <f t="shared" si="325"/>
        <v>3</v>
      </c>
      <c r="Y820" s="1">
        <f t="shared" si="326"/>
        <v>0</v>
      </c>
      <c r="Z820" s="1" t="str">
        <f>VLOOKUP(BIN2DEC(MID(HEX2BIN(MID(H820,3,2),8),2,5)),Codes!$E$1:$F$18,2)</f>
        <v>Normal</v>
      </c>
      <c r="AA820" s="6" t="str">
        <f t="shared" si="327"/>
        <v>0</v>
      </c>
      <c r="AB820" s="1">
        <f t="shared" si="328"/>
        <v>100</v>
      </c>
      <c r="AC820" s="1" t="str">
        <f>VLOOKUP(BIN2DEC(RIGHT(HEX2BIN(MID(H820,6,1),4),1)&amp;LEFT(HEX2BIN(MID(H820,7,1),4),1)),Codes!$K$1:$L$5,2)</f>
        <v>L</v>
      </c>
      <c r="AD820" s="1" t="str">
        <f>VLOOKUP(BIN2DEC(RIGHT(HEX2BIN(MID(H820,7,1),4),3)&amp;LEFT(HEX2BIN(MID(H820,8,1),4),2)),Codes!$H$2:$I$33,2)</f>
        <v>Paper</v>
      </c>
      <c r="AE820" s="1" t="str">
        <f t="shared" si="329"/>
        <v>1</v>
      </c>
      <c r="AF820" s="1" t="str">
        <f t="shared" si="330"/>
        <v>1</v>
      </c>
      <c r="AH820" s="6">
        <f t="shared" si="331"/>
        <v>70</v>
      </c>
    </row>
    <row r="821" spans="1:34">
      <c r="A821" s="1" t="s">
        <v>1965</v>
      </c>
      <c r="B821" s="1" t="s">
        <v>79</v>
      </c>
      <c r="C821" s="6" t="s">
        <v>820</v>
      </c>
      <c r="D821" s="6" t="s">
        <v>1966</v>
      </c>
      <c r="E821" s="6" t="s">
        <v>299</v>
      </c>
      <c r="F821" s="6" t="s">
        <v>812</v>
      </c>
      <c r="G821" s="6" t="s">
        <v>813</v>
      </c>
      <c r="H821" s="6" t="s">
        <v>814</v>
      </c>
      <c r="J821" s="1" t="str">
        <f t="shared" si="315"/>
        <v>001011</v>
      </c>
      <c r="K821" s="1">
        <f t="shared" si="316"/>
        <v>2</v>
      </c>
      <c r="L821" s="6" t="str">
        <f t="shared" si="317"/>
        <v>00000</v>
      </c>
      <c r="M821" s="1">
        <f t="shared" si="318"/>
        <v>42</v>
      </c>
      <c r="N821" s="6" t="str">
        <f t="shared" si="319"/>
        <v>00</v>
      </c>
      <c r="O821" s="1">
        <f t="shared" si="320"/>
        <v>8</v>
      </c>
      <c r="P821" s="1">
        <f>IF(HEX2DEC(LEFT(E821,4))&gt;=32768,HEX2DEC(LEFT(E821,4))-65536,HEX2DEC(LEFT(E821,4)))/Codes!$N$2</f>
        <v>6</v>
      </c>
      <c r="Q821" s="1">
        <f>IF(HEX2DEC(RIGHT(E821,4))&gt;=32768,HEX2DEC(RIGHT(E821,4))-65536,HEX2DEC(RIGHT(E821,4)))/Codes!$N$2</f>
        <v>0</v>
      </c>
      <c r="R821" s="1">
        <f>IF(HEX2DEC(LEFT(F821,4))&gt;=32768,HEX2DEC(LEFT(F821,4))-65536,HEX2DEC(LEFT(F821,4)))/Codes!$N$2</f>
        <v>8.4</v>
      </c>
      <c r="S821" s="1">
        <f>IF(HEX2DEC(RIGHT(F821,4))&gt;=32768,HEX2DEC(RIGHT(F821,4))-65536,HEX2DEC(RIGHT(F821,4)))/Codes!$N$2</f>
        <v>0</v>
      </c>
      <c r="T821" s="18">
        <f t="shared" si="321"/>
        <v>120</v>
      </c>
      <c r="U821" s="1">
        <f t="shared" si="322"/>
        <v>70</v>
      </c>
      <c r="V821" s="1">
        <f t="shared" si="323"/>
        <v>80</v>
      </c>
      <c r="W821" s="1" t="str">
        <f t="shared" si="324"/>
        <v>101</v>
      </c>
      <c r="X821" s="1">
        <f t="shared" si="325"/>
        <v>3</v>
      </c>
      <c r="Y821" s="1">
        <f t="shared" si="326"/>
        <v>35</v>
      </c>
      <c r="Z821" s="1" t="str">
        <f>VLOOKUP(BIN2DEC(MID(HEX2BIN(MID(H821,3,2),8),2,5)),Codes!$E$1:$F$18,2)</f>
        <v>Normal</v>
      </c>
      <c r="AA821" s="6" t="str">
        <f t="shared" si="327"/>
        <v>0</v>
      </c>
      <c r="AB821" s="1">
        <f t="shared" si="328"/>
        <v>40</v>
      </c>
      <c r="AC821" s="1" t="str">
        <f>VLOOKUP(BIN2DEC(RIGHT(HEX2BIN(MID(H821,6,1),4),1)&amp;LEFT(HEX2BIN(MID(H821,7,1),4),1)),Codes!$K$1:$L$5,2)</f>
        <v>L</v>
      </c>
      <c r="AD821" s="1" t="str">
        <f>VLOOKUP(BIN2DEC(RIGHT(HEX2BIN(MID(H821,7,1),4),3)&amp;LEFT(HEX2BIN(MID(H821,8,1),4),2)),Codes!$H$2:$I$33,2)</f>
        <v>Paper</v>
      </c>
      <c r="AE821" s="1" t="str">
        <f t="shared" si="329"/>
        <v>1</v>
      </c>
      <c r="AF821" s="1" t="str">
        <f t="shared" si="330"/>
        <v>1</v>
      </c>
      <c r="AH821" s="6">
        <f t="shared" si="331"/>
        <v>70</v>
      </c>
    </row>
    <row r="822" spans="1:34">
      <c r="A822" s="1" t="s">
        <v>1967</v>
      </c>
      <c r="B822" s="1" t="s">
        <v>79</v>
      </c>
      <c r="C822" s="6" t="s">
        <v>820</v>
      </c>
      <c r="D822" s="6" t="s">
        <v>1511</v>
      </c>
      <c r="E822" s="6" t="s">
        <v>232</v>
      </c>
      <c r="F822" s="6" t="s">
        <v>801</v>
      </c>
      <c r="G822" s="6" t="s">
        <v>813</v>
      </c>
      <c r="H822" s="6" t="s">
        <v>814</v>
      </c>
      <c r="J822" s="1" t="str">
        <f t="shared" si="315"/>
        <v>001011</v>
      </c>
      <c r="K822" s="1">
        <f t="shared" si="316"/>
        <v>1</v>
      </c>
      <c r="L822" s="6" t="str">
        <f t="shared" si="317"/>
        <v>00000</v>
      </c>
      <c r="M822" s="1">
        <f t="shared" si="318"/>
        <v>42</v>
      </c>
      <c r="N822" s="6" t="str">
        <f t="shared" si="319"/>
        <v>00</v>
      </c>
      <c r="O822" s="1">
        <f t="shared" si="320"/>
        <v>7</v>
      </c>
      <c r="P822" s="1">
        <f>IF(HEX2DEC(LEFT(E822,4))&gt;=32768,HEX2DEC(LEFT(E822,4))-65536,HEX2DEC(LEFT(E822,4)))/Codes!$N$2</f>
        <v>4.8</v>
      </c>
      <c r="Q822" s="1">
        <f>IF(HEX2DEC(RIGHT(E822,4))&gt;=32768,HEX2DEC(RIGHT(E822,4))-65536,HEX2DEC(RIGHT(E822,4)))/Codes!$N$2</f>
        <v>0</v>
      </c>
      <c r="R822" s="1">
        <f>IF(HEX2DEC(LEFT(F822,4))&gt;=32768,HEX2DEC(LEFT(F822,4))-65536,HEX2DEC(LEFT(F822,4)))/Codes!$N$2</f>
        <v>3.8</v>
      </c>
      <c r="S822" s="1">
        <f>IF(HEX2DEC(RIGHT(F822,4))&gt;=32768,HEX2DEC(RIGHT(F822,4))-65536,HEX2DEC(RIGHT(F822,4)))/Codes!$N$2</f>
        <v>0</v>
      </c>
      <c r="T822" s="18">
        <f t="shared" si="321"/>
        <v>120</v>
      </c>
      <c r="U822" s="1">
        <f t="shared" si="322"/>
        <v>70</v>
      </c>
      <c r="V822" s="1">
        <f t="shared" si="323"/>
        <v>80</v>
      </c>
      <c r="W822" s="1" t="str">
        <f t="shared" si="324"/>
        <v>101</v>
      </c>
      <c r="X822" s="1">
        <f t="shared" si="325"/>
        <v>3</v>
      </c>
      <c r="Y822" s="1">
        <f t="shared" si="326"/>
        <v>35</v>
      </c>
      <c r="Z822" s="1" t="str">
        <f>VLOOKUP(BIN2DEC(MID(HEX2BIN(MID(H822,3,2),8),2,5)),Codes!$E$1:$F$18,2)</f>
        <v>Normal</v>
      </c>
      <c r="AA822" s="6" t="str">
        <f t="shared" si="327"/>
        <v>0</v>
      </c>
      <c r="AB822" s="1">
        <f t="shared" si="328"/>
        <v>40</v>
      </c>
      <c r="AC822" s="1" t="str">
        <f>VLOOKUP(BIN2DEC(RIGHT(HEX2BIN(MID(H822,6,1),4),1)&amp;LEFT(HEX2BIN(MID(H822,7,1),4),1)),Codes!$K$1:$L$5,2)</f>
        <v>L</v>
      </c>
      <c r="AD822" s="1" t="str">
        <f>VLOOKUP(BIN2DEC(RIGHT(HEX2BIN(MID(H822,7,1),4),3)&amp;LEFT(HEX2BIN(MID(H822,8,1),4),2)),Codes!$H$2:$I$33,2)</f>
        <v>Paper</v>
      </c>
      <c r="AE822" s="1" t="str">
        <f t="shared" si="329"/>
        <v>1</v>
      </c>
      <c r="AF822" s="1" t="str">
        <f t="shared" si="330"/>
        <v>1</v>
      </c>
      <c r="AH822" s="6">
        <f t="shared" si="331"/>
        <v>70</v>
      </c>
    </row>
    <row r="823" spans="1:34">
      <c r="A823" s="1" t="s">
        <v>1968</v>
      </c>
      <c r="B823" s="1" t="s">
        <v>79</v>
      </c>
      <c r="C823" s="6" t="s">
        <v>820</v>
      </c>
      <c r="D823" s="6" t="s">
        <v>1930</v>
      </c>
      <c r="E823" s="6" t="s">
        <v>256</v>
      </c>
      <c r="F823" s="6" t="s">
        <v>91</v>
      </c>
      <c r="G823" s="6" t="s">
        <v>813</v>
      </c>
      <c r="H823" s="6" t="s">
        <v>814</v>
      </c>
      <c r="J823" s="1" t="str">
        <f t="shared" si="315"/>
        <v>001011</v>
      </c>
      <c r="K823" s="1">
        <f t="shared" si="316"/>
        <v>0</v>
      </c>
      <c r="L823" s="6" t="str">
        <f t="shared" si="317"/>
        <v>00000</v>
      </c>
      <c r="M823" s="1">
        <f t="shared" si="318"/>
        <v>42</v>
      </c>
      <c r="N823" s="6" t="str">
        <f t="shared" si="319"/>
        <v>00</v>
      </c>
      <c r="O823" s="1">
        <f t="shared" si="320"/>
        <v>6</v>
      </c>
      <c r="P823" s="1">
        <f>IF(HEX2DEC(LEFT(E823,4))&gt;=32768,HEX2DEC(LEFT(E823,4))-65536,HEX2DEC(LEFT(E823,4)))/Codes!$N$2</f>
        <v>3.6</v>
      </c>
      <c r="Q823" s="1">
        <f>IF(HEX2DEC(RIGHT(E823,4))&gt;=32768,HEX2DEC(RIGHT(E823,4))-65536,HEX2DEC(RIGHT(E823,4)))/Codes!$N$2</f>
        <v>0</v>
      </c>
      <c r="R823" s="1">
        <f>IF(HEX2DEC(LEFT(F823,4))&gt;=32768,HEX2DEC(LEFT(F823,4))-65536,HEX2DEC(LEFT(F823,4)))/Codes!$N$2</f>
        <v>0</v>
      </c>
      <c r="S823" s="1">
        <f>IF(HEX2DEC(RIGHT(F823,4))&gt;=32768,HEX2DEC(RIGHT(F823,4))-65536,HEX2DEC(RIGHT(F823,4)))/Codes!$N$2</f>
        <v>0</v>
      </c>
      <c r="T823" s="18">
        <f t="shared" si="321"/>
        <v>120</v>
      </c>
      <c r="U823" s="1">
        <f t="shared" si="322"/>
        <v>70</v>
      </c>
      <c r="V823" s="1">
        <f t="shared" si="323"/>
        <v>80</v>
      </c>
      <c r="W823" s="1" t="str">
        <f t="shared" si="324"/>
        <v>101</v>
      </c>
      <c r="X823" s="1">
        <f t="shared" si="325"/>
        <v>3</v>
      </c>
      <c r="Y823" s="1">
        <f t="shared" si="326"/>
        <v>35</v>
      </c>
      <c r="Z823" s="1" t="str">
        <f>VLOOKUP(BIN2DEC(MID(HEX2BIN(MID(H823,3,2),8),2,5)),Codes!$E$1:$F$18,2)</f>
        <v>Normal</v>
      </c>
      <c r="AA823" s="6" t="str">
        <f t="shared" si="327"/>
        <v>0</v>
      </c>
      <c r="AB823" s="1">
        <f t="shared" si="328"/>
        <v>40</v>
      </c>
      <c r="AC823" s="1" t="str">
        <f>VLOOKUP(BIN2DEC(RIGHT(HEX2BIN(MID(H823,6,1),4),1)&amp;LEFT(HEX2BIN(MID(H823,7,1),4),1)),Codes!$K$1:$L$5,2)</f>
        <v>L</v>
      </c>
      <c r="AD823" s="1" t="str">
        <f>VLOOKUP(BIN2DEC(RIGHT(HEX2BIN(MID(H823,7,1),4),3)&amp;LEFT(HEX2BIN(MID(H823,8,1),4),2)),Codes!$H$2:$I$33,2)</f>
        <v>Paper</v>
      </c>
      <c r="AE823" s="1" t="str">
        <f t="shared" si="329"/>
        <v>1</v>
      </c>
      <c r="AF823" s="1" t="str">
        <f t="shared" si="330"/>
        <v>1</v>
      </c>
      <c r="AH823" s="6">
        <f t="shared" si="331"/>
        <v>70</v>
      </c>
    </row>
    <row r="824" spans="1:34">
      <c r="A824" s="1" t="s">
        <v>1969</v>
      </c>
      <c r="B824" s="1" t="s">
        <v>79</v>
      </c>
      <c r="C824" s="6" t="s">
        <v>1874</v>
      </c>
      <c r="D824" s="6" t="s">
        <v>1503</v>
      </c>
      <c r="E824" s="6" t="s">
        <v>232</v>
      </c>
      <c r="F824" s="6" t="s">
        <v>822</v>
      </c>
      <c r="G824" s="6" t="s">
        <v>557</v>
      </c>
      <c r="H824" s="6" t="s">
        <v>682</v>
      </c>
      <c r="J824" s="1" t="str">
        <f t="shared" si="315"/>
        <v>001011</v>
      </c>
      <c r="K824" s="1">
        <f t="shared" si="316"/>
        <v>0</v>
      </c>
      <c r="L824" s="6" t="str">
        <f t="shared" si="317"/>
        <v>00000</v>
      </c>
      <c r="M824" s="1">
        <f t="shared" si="318"/>
        <v>42</v>
      </c>
      <c r="N824" s="6" t="str">
        <f t="shared" si="319"/>
        <v>00</v>
      </c>
      <c r="O824" s="1">
        <f t="shared" si="320"/>
        <v>10</v>
      </c>
      <c r="P824" s="1">
        <f>IF(HEX2DEC(LEFT(E824,4))&gt;=32768,HEX2DEC(LEFT(E824,4))-65536,HEX2DEC(LEFT(E824,4)))/Codes!$N$2</f>
        <v>4.8</v>
      </c>
      <c r="Q824" s="1">
        <f>IF(HEX2DEC(RIGHT(E824,4))&gt;=32768,HEX2DEC(RIGHT(E824,4))-65536,HEX2DEC(RIGHT(E824,4)))/Codes!$N$2</f>
        <v>0</v>
      </c>
      <c r="R824" s="1">
        <f>IF(HEX2DEC(LEFT(F824,4))&gt;=32768,HEX2DEC(LEFT(F824,4))-65536,HEX2DEC(LEFT(F824,4)))/Codes!$N$2</f>
        <v>7.4</v>
      </c>
      <c r="S824" s="1">
        <f>IF(HEX2DEC(RIGHT(F824,4))&gt;=32768,HEX2DEC(RIGHT(F824,4))-65536,HEX2DEC(RIGHT(F824,4)))/Codes!$N$2</f>
        <v>0</v>
      </c>
      <c r="T824" s="18">
        <f t="shared" si="321"/>
        <v>361</v>
      </c>
      <c r="U824" s="1">
        <f t="shared" si="322"/>
        <v>100</v>
      </c>
      <c r="V824" s="1">
        <f t="shared" si="323"/>
        <v>0</v>
      </c>
      <c r="W824" s="1" t="str">
        <f t="shared" si="324"/>
        <v>101</v>
      </c>
      <c r="X824" s="1">
        <f t="shared" si="325"/>
        <v>3</v>
      </c>
      <c r="Y824" s="1">
        <f t="shared" si="326"/>
        <v>5</v>
      </c>
      <c r="Z824" s="1" t="str">
        <f>VLOOKUP(BIN2DEC(MID(HEX2BIN(MID(H824,3,2),8),2,5)),Codes!$E$1:$F$18,2)</f>
        <v>Normal</v>
      </c>
      <c r="AA824" s="6" t="str">
        <f t="shared" si="327"/>
        <v>0</v>
      </c>
      <c r="AB824" s="1">
        <f t="shared" si="328"/>
        <v>2</v>
      </c>
      <c r="AC824" s="1" t="str">
        <f>VLOOKUP(BIN2DEC(RIGHT(HEX2BIN(MID(H824,6,1),4),1)&amp;LEFT(HEX2BIN(MID(H824,7,1),4),1)),Codes!$K$1:$L$5,2)</f>
        <v>M</v>
      </c>
      <c r="AD824" s="1" t="str">
        <f>VLOOKUP(BIN2DEC(RIGHT(HEX2BIN(MID(H824,7,1),4),3)&amp;LEFT(HEX2BIN(MID(H824,8,1),4),2)),Codes!$H$2:$I$33,2)</f>
        <v>Punch</v>
      </c>
      <c r="AE824" s="1" t="str">
        <f t="shared" si="329"/>
        <v>1</v>
      </c>
      <c r="AF824" s="1" t="str">
        <f t="shared" si="330"/>
        <v>1</v>
      </c>
      <c r="AH824" s="6">
        <f t="shared" si="331"/>
        <v>33</v>
      </c>
    </row>
    <row r="825" spans="1:34">
      <c r="A825" s="1" t="s">
        <v>1970</v>
      </c>
      <c r="B825" s="1" t="s">
        <v>79</v>
      </c>
      <c r="C825" s="6" t="s">
        <v>1874</v>
      </c>
      <c r="D825" s="6" t="s">
        <v>1962</v>
      </c>
      <c r="E825" s="6" t="s">
        <v>824</v>
      </c>
      <c r="F825" s="6" t="s">
        <v>307</v>
      </c>
      <c r="G825" s="6" t="s">
        <v>557</v>
      </c>
      <c r="H825" s="6" t="s">
        <v>682</v>
      </c>
      <c r="J825" s="1" t="str">
        <f t="shared" si="315"/>
        <v>001011</v>
      </c>
      <c r="K825" s="1">
        <f t="shared" si="316"/>
        <v>1</v>
      </c>
      <c r="L825" s="6" t="str">
        <f t="shared" si="317"/>
        <v>00000</v>
      </c>
      <c r="M825" s="1">
        <f t="shared" si="318"/>
        <v>42</v>
      </c>
      <c r="N825" s="6" t="str">
        <f t="shared" si="319"/>
        <v>00</v>
      </c>
      <c r="O825" s="1">
        <f t="shared" si="320"/>
        <v>10</v>
      </c>
      <c r="P825" s="1">
        <f>IF(HEX2DEC(LEFT(E825,4))&gt;=32768,HEX2DEC(LEFT(E825,4))-65536,HEX2DEC(LEFT(E825,4)))/Codes!$N$2</f>
        <v>2</v>
      </c>
      <c r="Q825" s="1">
        <f>IF(HEX2DEC(RIGHT(E825,4))&gt;=32768,HEX2DEC(RIGHT(E825,4))-65536,HEX2DEC(RIGHT(E825,4)))/Codes!$N$2</f>
        <v>0</v>
      </c>
      <c r="R825" s="1">
        <f>IF(HEX2DEC(LEFT(F825,4))&gt;=32768,HEX2DEC(LEFT(F825,4))-65536,HEX2DEC(LEFT(F825,4)))/Codes!$N$2</f>
        <v>3.2</v>
      </c>
      <c r="S825" s="1">
        <f>IF(HEX2DEC(RIGHT(F825,4))&gt;=32768,HEX2DEC(RIGHT(F825,4))-65536,HEX2DEC(RIGHT(F825,4)))/Codes!$N$2</f>
        <v>0</v>
      </c>
      <c r="T825" s="18">
        <f t="shared" si="321"/>
        <v>361</v>
      </c>
      <c r="U825" s="1">
        <f t="shared" si="322"/>
        <v>100</v>
      </c>
      <c r="V825" s="1">
        <f t="shared" si="323"/>
        <v>0</v>
      </c>
      <c r="W825" s="1" t="str">
        <f t="shared" si="324"/>
        <v>101</v>
      </c>
      <c r="X825" s="1">
        <f t="shared" si="325"/>
        <v>3</v>
      </c>
      <c r="Y825" s="1">
        <f t="shared" si="326"/>
        <v>5</v>
      </c>
      <c r="Z825" s="1" t="str">
        <f>VLOOKUP(BIN2DEC(MID(HEX2BIN(MID(H825,3,2),8),2,5)),Codes!$E$1:$F$18,2)</f>
        <v>Normal</v>
      </c>
      <c r="AA825" s="6" t="str">
        <f t="shared" si="327"/>
        <v>0</v>
      </c>
      <c r="AB825" s="1">
        <f t="shared" si="328"/>
        <v>2</v>
      </c>
      <c r="AC825" s="1" t="str">
        <f>VLOOKUP(BIN2DEC(RIGHT(HEX2BIN(MID(H825,6,1),4),1)&amp;LEFT(HEX2BIN(MID(H825,7,1),4),1)),Codes!$K$1:$L$5,2)</f>
        <v>M</v>
      </c>
      <c r="AD825" s="1" t="str">
        <f>VLOOKUP(BIN2DEC(RIGHT(HEX2BIN(MID(H825,7,1),4),3)&amp;LEFT(HEX2BIN(MID(H825,8,1),4),2)),Codes!$H$2:$I$33,2)</f>
        <v>Punch</v>
      </c>
      <c r="AE825" s="1" t="str">
        <f t="shared" si="329"/>
        <v>1</v>
      </c>
      <c r="AF825" s="1" t="str">
        <f t="shared" si="330"/>
        <v>1</v>
      </c>
      <c r="AH825" s="6">
        <f t="shared" si="331"/>
        <v>33</v>
      </c>
    </row>
    <row r="826" spans="1:34">
      <c r="A826" s="1" t="s">
        <v>1971</v>
      </c>
      <c r="B826" s="1" t="s">
        <v>79</v>
      </c>
      <c r="C826" s="6" t="s">
        <v>1874</v>
      </c>
      <c r="D826" s="6" t="s">
        <v>1964</v>
      </c>
      <c r="E826" s="6" t="s">
        <v>824</v>
      </c>
      <c r="F826" s="6" t="s">
        <v>91</v>
      </c>
      <c r="G826" s="6" t="s">
        <v>557</v>
      </c>
      <c r="H826" s="6" t="s">
        <v>682</v>
      </c>
      <c r="J826" s="1" t="str">
        <f t="shared" si="315"/>
        <v>001011</v>
      </c>
      <c r="K826" s="1">
        <f t="shared" si="316"/>
        <v>2</v>
      </c>
      <c r="L826" s="6" t="str">
        <f t="shared" si="317"/>
        <v>00000</v>
      </c>
      <c r="M826" s="1">
        <f t="shared" si="318"/>
        <v>42</v>
      </c>
      <c r="N826" s="6" t="str">
        <f t="shared" si="319"/>
        <v>00</v>
      </c>
      <c r="O826" s="1">
        <f t="shared" si="320"/>
        <v>10</v>
      </c>
      <c r="P826" s="1">
        <f>IF(HEX2DEC(LEFT(E826,4))&gt;=32768,HEX2DEC(LEFT(E826,4))-65536,HEX2DEC(LEFT(E826,4)))/Codes!$N$2</f>
        <v>2</v>
      </c>
      <c r="Q826" s="1">
        <f>IF(HEX2DEC(RIGHT(E826,4))&gt;=32768,HEX2DEC(RIGHT(E826,4))-65536,HEX2DEC(RIGHT(E826,4)))/Codes!$N$2</f>
        <v>0</v>
      </c>
      <c r="R826" s="1">
        <f>IF(HEX2DEC(LEFT(F826,4))&gt;=32768,HEX2DEC(LEFT(F826,4))-65536,HEX2DEC(LEFT(F826,4)))/Codes!$N$2</f>
        <v>0</v>
      </c>
      <c r="S826" s="1">
        <f>IF(HEX2DEC(RIGHT(F826,4))&gt;=32768,HEX2DEC(RIGHT(F826,4))-65536,HEX2DEC(RIGHT(F826,4)))/Codes!$N$2</f>
        <v>0</v>
      </c>
      <c r="T826" s="18">
        <f t="shared" si="321"/>
        <v>361</v>
      </c>
      <c r="U826" s="1">
        <f t="shared" si="322"/>
        <v>100</v>
      </c>
      <c r="V826" s="1">
        <f t="shared" si="323"/>
        <v>0</v>
      </c>
      <c r="W826" s="1" t="str">
        <f t="shared" si="324"/>
        <v>101</v>
      </c>
      <c r="X826" s="1">
        <f t="shared" si="325"/>
        <v>3</v>
      </c>
      <c r="Y826" s="1">
        <f t="shared" si="326"/>
        <v>5</v>
      </c>
      <c r="Z826" s="1" t="str">
        <f>VLOOKUP(BIN2DEC(MID(HEX2BIN(MID(H826,3,2),8),2,5)),Codes!$E$1:$F$18,2)</f>
        <v>Normal</v>
      </c>
      <c r="AA826" s="6" t="str">
        <f t="shared" si="327"/>
        <v>0</v>
      </c>
      <c r="AB826" s="1">
        <f t="shared" si="328"/>
        <v>2</v>
      </c>
      <c r="AC826" s="1" t="str">
        <f>VLOOKUP(BIN2DEC(RIGHT(HEX2BIN(MID(H826,6,1),4),1)&amp;LEFT(HEX2BIN(MID(H826,7,1),4),1)),Codes!$K$1:$L$5,2)</f>
        <v>M</v>
      </c>
      <c r="AD826" s="1" t="str">
        <f>VLOOKUP(BIN2DEC(RIGHT(HEX2BIN(MID(H826,7,1),4),3)&amp;LEFT(HEX2BIN(MID(H826,8,1),4),2)),Codes!$H$2:$I$33,2)</f>
        <v>Punch</v>
      </c>
      <c r="AE826" s="1" t="str">
        <f t="shared" si="329"/>
        <v>1</v>
      </c>
      <c r="AF826" s="1" t="str">
        <f t="shared" si="330"/>
        <v>1</v>
      </c>
      <c r="AH826" s="6">
        <f t="shared" si="331"/>
        <v>33</v>
      </c>
    </row>
    <row r="827" spans="1:34">
      <c r="A827" s="1" t="s">
        <v>1972</v>
      </c>
      <c r="B827" s="1" t="s">
        <v>79</v>
      </c>
      <c r="C827" s="6" t="s">
        <v>1875</v>
      </c>
      <c r="D827" s="6" t="s">
        <v>1906</v>
      </c>
      <c r="E827" s="6" t="s">
        <v>232</v>
      </c>
      <c r="F827" s="6" t="s">
        <v>822</v>
      </c>
      <c r="G827" s="6" t="s">
        <v>557</v>
      </c>
      <c r="H827" s="6" t="s">
        <v>685</v>
      </c>
      <c r="J827" s="1" t="str">
        <f t="shared" si="315"/>
        <v>001011</v>
      </c>
      <c r="K827" s="1">
        <f t="shared" si="316"/>
        <v>0</v>
      </c>
      <c r="L827" s="6" t="str">
        <f t="shared" si="317"/>
        <v>00000</v>
      </c>
      <c r="M827" s="1">
        <f t="shared" si="318"/>
        <v>42</v>
      </c>
      <c r="N827" s="6" t="str">
        <f t="shared" si="319"/>
        <v>00</v>
      </c>
      <c r="O827" s="1">
        <f t="shared" si="320"/>
        <v>13</v>
      </c>
      <c r="P827" s="1">
        <f>IF(HEX2DEC(LEFT(E827,4))&gt;=32768,HEX2DEC(LEFT(E827,4))-65536,HEX2DEC(LEFT(E827,4)))/Codes!$N$2</f>
        <v>4.8</v>
      </c>
      <c r="Q827" s="1">
        <f>IF(HEX2DEC(RIGHT(E827,4))&gt;=32768,HEX2DEC(RIGHT(E827,4))-65536,HEX2DEC(RIGHT(E827,4)))/Codes!$N$2</f>
        <v>0</v>
      </c>
      <c r="R827" s="1">
        <f>IF(HEX2DEC(LEFT(F827,4))&gt;=32768,HEX2DEC(LEFT(F827,4))-65536,HEX2DEC(LEFT(F827,4)))/Codes!$N$2</f>
        <v>7.4</v>
      </c>
      <c r="S827" s="1">
        <f>IF(HEX2DEC(RIGHT(F827,4))&gt;=32768,HEX2DEC(RIGHT(F827,4))-65536,HEX2DEC(RIGHT(F827,4)))/Codes!$N$2</f>
        <v>0</v>
      </c>
      <c r="T827" s="18">
        <f t="shared" si="321"/>
        <v>361</v>
      </c>
      <c r="U827" s="1">
        <f t="shared" si="322"/>
        <v>100</v>
      </c>
      <c r="V827" s="1">
        <f t="shared" si="323"/>
        <v>0</v>
      </c>
      <c r="W827" s="1" t="str">
        <f t="shared" si="324"/>
        <v>101</v>
      </c>
      <c r="X827" s="1">
        <f t="shared" si="325"/>
        <v>3</v>
      </c>
      <c r="Y827" s="1">
        <f t="shared" si="326"/>
        <v>8</v>
      </c>
      <c r="Z827" s="1" t="str">
        <f>VLOOKUP(BIN2DEC(MID(HEX2BIN(MID(H827,3,2),8),2,5)),Codes!$E$1:$F$18,2)</f>
        <v>Normal</v>
      </c>
      <c r="AA827" s="6" t="str">
        <f t="shared" si="327"/>
        <v>0</v>
      </c>
      <c r="AB827" s="1">
        <f t="shared" si="328"/>
        <v>4</v>
      </c>
      <c r="AC827" s="1" t="str">
        <f>VLOOKUP(BIN2DEC(RIGHT(HEX2BIN(MID(H827,6,1),4),1)&amp;LEFT(HEX2BIN(MID(H827,7,1),4),1)),Codes!$K$1:$L$5,2)</f>
        <v>L</v>
      </c>
      <c r="AD827" s="1" t="str">
        <f>VLOOKUP(BIN2DEC(RIGHT(HEX2BIN(MID(H827,7,1),4),3)&amp;LEFT(HEX2BIN(MID(H827,8,1),4),2)),Codes!$H$2:$I$33,2)</f>
        <v>Punch</v>
      </c>
      <c r="AE827" s="1" t="str">
        <f t="shared" si="329"/>
        <v>1</v>
      </c>
      <c r="AF827" s="1" t="str">
        <f t="shared" si="330"/>
        <v>1</v>
      </c>
      <c r="AH827" s="6">
        <f t="shared" si="331"/>
        <v>65</v>
      </c>
    </row>
    <row r="828" spans="1:34">
      <c r="A828" s="1" t="s">
        <v>1973</v>
      </c>
      <c r="B828" s="1" t="s">
        <v>79</v>
      </c>
      <c r="C828" s="6" t="s">
        <v>1875</v>
      </c>
      <c r="D828" s="6" t="s">
        <v>1937</v>
      </c>
      <c r="E828" s="6" t="s">
        <v>824</v>
      </c>
      <c r="F828" s="6" t="s">
        <v>307</v>
      </c>
      <c r="G828" s="6" t="s">
        <v>557</v>
      </c>
      <c r="H828" s="6" t="s">
        <v>685</v>
      </c>
      <c r="J828" s="1" t="str">
        <f t="shared" si="315"/>
        <v>001011</v>
      </c>
      <c r="K828" s="1">
        <f t="shared" si="316"/>
        <v>1</v>
      </c>
      <c r="L828" s="6" t="str">
        <f t="shared" si="317"/>
        <v>00000</v>
      </c>
      <c r="M828" s="1">
        <f t="shared" si="318"/>
        <v>42</v>
      </c>
      <c r="N828" s="6" t="str">
        <f t="shared" si="319"/>
        <v>00</v>
      </c>
      <c r="O828" s="1">
        <f t="shared" si="320"/>
        <v>13</v>
      </c>
      <c r="P828" s="1">
        <f>IF(HEX2DEC(LEFT(E828,4))&gt;=32768,HEX2DEC(LEFT(E828,4))-65536,HEX2DEC(LEFT(E828,4)))/Codes!$N$2</f>
        <v>2</v>
      </c>
      <c r="Q828" s="1">
        <f>IF(HEX2DEC(RIGHT(E828,4))&gt;=32768,HEX2DEC(RIGHT(E828,4))-65536,HEX2DEC(RIGHT(E828,4)))/Codes!$N$2</f>
        <v>0</v>
      </c>
      <c r="R828" s="1">
        <f>IF(HEX2DEC(LEFT(F828,4))&gt;=32768,HEX2DEC(LEFT(F828,4))-65536,HEX2DEC(LEFT(F828,4)))/Codes!$N$2</f>
        <v>3.2</v>
      </c>
      <c r="S828" s="1">
        <f>IF(HEX2DEC(RIGHT(F828,4))&gt;=32768,HEX2DEC(RIGHT(F828,4))-65536,HEX2DEC(RIGHT(F828,4)))/Codes!$N$2</f>
        <v>0</v>
      </c>
      <c r="T828" s="18">
        <f t="shared" si="321"/>
        <v>361</v>
      </c>
      <c r="U828" s="1">
        <f t="shared" si="322"/>
        <v>100</v>
      </c>
      <c r="V828" s="1">
        <f t="shared" si="323"/>
        <v>0</v>
      </c>
      <c r="W828" s="1" t="str">
        <f t="shared" si="324"/>
        <v>101</v>
      </c>
      <c r="X828" s="1">
        <f t="shared" si="325"/>
        <v>3</v>
      </c>
      <c r="Y828" s="1">
        <f t="shared" si="326"/>
        <v>8</v>
      </c>
      <c r="Z828" s="1" t="str">
        <f>VLOOKUP(BIN2DEC(MID(HEX2BIN(MID(H828,3,2),8),2,5)),Codes!$E$1:$F$18,2)</f>
        <v>Normal</v>
      </c>
      <c r="AA828" s="6" t="str">
        <f t="shared" si="327"/>
        <v>0</v>
      </c>
      <c r="AB828" s="1">
        <f t="shared" si="328"/>
        <v>4</v>
      </c>
      <c r="AC828" s="1" t="str">
        <f>VLOOKUP(BIN2DEC(RIGHT(HEX2BIN(MID(H828,6,1),4),1)&amp;LEFT(HEX2BIN(MID(H828,7,1),4),1)),Codes!$K$1:$L$5,2)</f>
        <v>L</v>
      </c>
      <c r="AD828" s="1" t="str">
        <f>VLOOKUP(BIN2DEC(RIGHT(HEX2BIN(MID(H828,7,1),4),3)&amp;LEFT(HEX2BIN(MID(H828,8,1),4),2)),Codes!$H$2:$I$33,2)</f>
        <v>Punch</v>
      </c>
      <c r="AE828" s="1" t="str">
        <f t="shared" si="329"/>
        <v>1</v>
      </c>
      <c r="AF828" s="1" t="str">
        <f t="shared" si="330"/>
        <v>1</v>
      </c>
      <c r="AH828" s="6">
        <f t="shared" si="331"/>
        <v>65</v>
      </c>
    </row>
    <row r="829" spans="1:34">
      <c r="A829" s="1" t="s">
        <v>1974</v>
      </c>
      <c r="B829" s="1" t="s">
        <v>79</v>
      </c>
      <c r="C829" s="6" t="s">
        <v>1875</v>
      </c>
      <c r="D829" s="6" t="s">
        <v>1939</v>
      </c>
      <c r="E829" s="6" t="s">
        <v>824</v>
      </c>
      <c r="F829" s="6" t="s">
        <v>91</v>
      </c>
      <c r="G829" s="6" t="s">
        <v>557</v>
      </c>
      <c r="H829" s="6" t="s">
        <v>685</v>
      </c>
      <c r="J829" s="1" t="str">
        <f t="shared" si="315"/>
        <v>001011</v>
      </c>
      <c r="K829" s="1">
        <f t="shared" si="316"/>
        <v>2</v>
      </c>
      <c r="L829" s="6" t="str">
        <f t="shared" si="317"/>
        <v>00000</v>
      </c>
      <c r="M829" s="1">
        <f t="shared" si="318"/>
        <v>42</v>
      </c>
      <c r="N829" s="6" t="str">
        <f t="shared" si="319"/>
        <v>00</v>
      </c>
      <c r="O829" s="1">
        <f t="shared" si="320"/>
        <v>13</v>
      </c>
      <c r="P829" s="1">
        <f>IF(HEX2DEC(LEFT(E829,4))&gt;=32768,HEX2DEC(LEFT(E829,4))-65536,HEX2DEC(LEFT(E829,4)))/Codes!$N$2</f>
        <v>2</v>
      </c>
      <c r="Q829" s="1">
        <f>IF(HEX2DEC(RIGHT(E829,4))&gt;=32768,HEX2DEC(RIGHT(E829,4))-65536,HEX2DEC(RIGHT(E829,4)))/Codes!$N$2</f>
        <v>0</v>
      </c>
      <c r="R829" s="1">
        <f>IF(HEX2DEC(LEFT(F829,4))&gt;=32768,HEX2DEC(LEFT(F829,4))-65536,HEX2DEC(LEFT(F829,4)))/Codes!$N$2</f>
        <v>0</v>
      </c>
      <c r="S829" s="1">
        <f>IF(HEX2DEC(RIGHT(F829,4))&gt;=32768,HEX2DEC(RIGHT(F829,4))-65536,HEX2DEC(RIGHT(F829,4)))/Codes!$N$2</f>
        <v>0</v>
      </c>
      <c r="T829" s="18">
        <f t="shared" si="321"/>
        <v>361</v>
      </c>
      <c r="U829" s="1">
        <f t="shared" si="322"/>
        <v>100</v>
      </c>
      <c r="V829" s="1">
        <f t="shared" si="323"/>
        <v>0</v>
      </c>
      <c r="W829" s="1" t="str">
        <f t="shared" si="324"/>
        <v>101</v>
      </c>
      <c r="X829" s="1">
        <f t="shared" si="325"/>
        <v>3</v>
      </c>
      <c r="Y829" s="1">
        <f t="shared" si="326"/>
        <v>8</v>
      </c>
      <c r="Z829" s="1" t="str">
        <f>VLOOKUP(BIN2DEC(MID(HEX2BIN(MID(H829,3,2),8),2,5)),Codes!$E$1:$F$18,2)</f>
        <v>Normal</v>
      </c>
      <c r="AA829" s="6" t="str">
        <f t="shared" si="327"/>
        <v>0</v>
      </c>
      <c r="AB829" s="1">
        <f t="shared" si="328"/>
        <v>4</v>
      </c>
      <c r="AC829" s="1" t="str">
        <f>VLOOKUP(BIN2DEC(RIGHT(HEX2BIN(MID(H829,6,1),4),1)&amp;LEFT(HEX2BIN(MID(H829,7,1),4),1)),Codes!$K$1:$L$5,2)</f>
        <v>L</v>
      </c>
      <c r="AD829" s="1" t="str">
        <f>VLOOKUP(BIN2DEC(RIGHT(HEX2BIN(MID(H829,7,1),4),3)&amp;LEFT(HEX2BIN(MID(H829,8,1),4),2)),Codes!$H$2:$I$33,2)</f>
        <v>Punch</v>
      </c>
      <c r="AE829" s="1" t="str">
        <f t="shared" si="329"/>
        <v>1</v>
      </c>
      <c r="AF829" s="1" t="str">
        <f t="shared" si="330"/>
        <v>1</v>
      </c>
      <c r="AH829" s="6">
        <f t="shared" si="331"/>
        <v>65</v>
      </c>
    </row>
    <row r="830" spans="1:34">
      <c r="A830" s="1" t="s">
        <v>1975</v>
      </c>
      <c r="B830" s="1" t="s">
        <v>79</v>
      </c>
      <c r="C830" s="6" t="s">
        <v>1876</v>
      </c>
      <c r="D830" s="6" t="s">
        <v>1941</v>
      </c>
      <c r="E830" s="6" t="s">
        <v>232</v>
      </c>
      <c r="F830" s="6" t="s">
        <v>822</v>
      </c>
      <c r="G830" s="6" t="s">
        <v>557</v>
      </c>
      <c r="H830" s="6" t="s">
        <v>830</v>
      </c>
      <c r="J830" s="1" t="str">
        <f t="shared" si="315"/>
        <v>001011</v>
      </c>
      <c r="K830" s="1">
        <f t="shared" si="316"/>
        <v>0</v>
      </c>
      <c r="L830" s="6" t="str">
        <f t="shared" si="317"/>
        <v>00000</v>
      </c>
      <c r="M830" s="1">
        <f t="shared" si="318"/>
        <v>42</v>
      </c>
      <c r="N830" s="6" t="str">
        <f t="shared" si="319"/>
        <v>00</v>
      </c>
      <c r="O830" s="1">
        <f t="shared" si="320"/>
        <v>18</v>
      </c>
      <c r="P830" s="1">
        <f>IF(HEX2DEC(LEFT(E830,4))&gt;=32768,HEX2DEC(LEFT(E830,4))-65536,HEX2DEC(LEFT(E830,4)))/Codes!$N$2</f>
        <v>4.8</v>
      </c>
      <c r="Q830" s="1">
        <f>IF(HEX2DEC(RIGHT(E830,4))&gt;=32768,HEX2DEC(RIGHT(E830,4))-65536,HEX2DEC(RIGHT(E830,4)))/Codes!$N$2</f>
        <v>0</v>
      </c>
      <c r="R830" s="1">
        <f>IF(HEX2DEC(LEFT(F830,4))&gt;=32768,HEX2DEC(LEFT(F830,4))-65536,HEX2DEC(LEFT(F830,4)))/Codes!$N$2</f>
        <v>7.4</v>
      </c>
      <c r="S830" s="1">
        <f>IF(HEX2DEC(RIGHT(F830,4))&gt;=32768,HEX2DEC(RIGHT(F830,4))-65536,HEX2DEC(RIGHT(F830,4)))/Codes!$N$2</f>
        <v>0</v>
      </c>
      <c r="T830" s="18">
        <f t="shared" si="321"/>
        <v>361</v>
      </c>
      <c r="U830" s="1">
        <f t="shared" si="322"/>
        <v>100</v>
      </c>
      <c r="V830" s="1">
        <f t="shared" si="323"/>
        <v>0</v>
      </c>
      <c r="W830" s="1" t="str">
        <f t="shared" si="324"/>
        <v>101</v>
      </c>
      <c r="X830" s="1">
        <f t="shared" si="325"/>
        <v>3</v>
      </c>
      <c r="Y830" s="1">
        <f t="shared" si="326"/>
        <v>12</v>
      </c>
      <c r="Z830" s="1" t="str">
        <f>VLOOKUP(BIN2DEC(MID(HEX2BIN(MID(H830,3,2),8),2,5)),Codes!$E$1:$F$18,2)</f>
        <v>Normal</v>
      </c>
      <c r="AA830" s="6" t="str">
        <f t="shared" si="327"/>
        <v>0</v>
      </c>
      <c r="AB830" s="1">
        <f t="shared" si="328"/>
        <v>6</v>
      </c>
      <c r="AC830" s="1" t="str">
        <f>VLOOKUP(BIN2DEC(RIGHT(HEX2BIN(MID(H830,6,1),4),1)&amp;LEFT(HEX2BIN(MID(H830,7,1),4),1)),Codes!$K$1:$L$5,2)</f>
        <v>L</v>
      </c>
      <c r="AD830" s="1" t="str">
        <f>VLOOKUP(BIN2DEC(RIGHT(HEX2BIN(MID(H830,7,1),4),3)&amp;LEFT(HEX2BIN(MID(H830,8,1),4),2)),Codes!$H$2:$I$33,2)</f>
        <v>Punch</v>
      </c>
      <c r="AE830" s="1" t="str">
        <f t="shared" si="329"/>
        <v>1</v>
      </c>
      <c r="AF830" s="1" t="str">
        <f t="shared" si="330"/>
        <v>1</v>
      </c>
      <c r="AH830" s="6">
        <f t="shared" si="331"/>
        <v>65</v>
      </c>
    </row>
    <row r="831" spans="1:34">
      <c r="A831" s="1" t="s">
        <v>1976</v>
      </c>
      <c r="B831" s="1" t="s">
        <v>79</v>
      </c>
      <c r="C831" s="6" t="s">
        <v>1876</v>
      </c>
      <c r="D831" s="6" t="s">
        <v>1943</v>
      </c>
      <c r="E831" s="6" t="s">
        <v>824</v>
      </c>
      <c r="F831" s="6" t="s">
        <v>307</v>
      </c>
      <c r="G831" s="6" t="s">
        <v>557</v>
      </c>
      <c r="H831" s="6" t="s">
        <v>830</v>
      </c>
      <c r="J831" s="1" t="str">
        <f t="shared" si="315"/>
        <v>001011</v>
      </c>
      <c r="K831" s="1">
        <f t="shared" si="316"/>
        <v>1</v>
      </c>
      <c r="L831" s="6" t="str">
        <f t="shared" si="317"/>
        <v>00000</v>
      </c>
      <c r="M831" s="1">
        <f t="shared" si="318"/>
        <v>42</v>
      </c>
      <c r="N831" s="6" t="str">
        <f t="shared" si="319"/>
        <v>00</v>
      </c>
      <c r="O831" s="1">
        <f t="shared" si="320"/>
        <v>18</v>
      </c>
      <c r="P831" s="1">
        <f>IF(HEX2DEC(LEFT(E831,4))&gt;=32768,HEX2DEC(LEFT(E831,4))-65536,HEX2DEC(LEFT(E831,4)))/Codes!$N$2</f>
        <v>2</v>
      </c>
      <c r="Q831" s="1">
        <f>IF(HEX2DEC(RIGHT(E831,4))&gt;=32768,HEX2DEC(RIGHT(E831,4))-65536,HEX2DEC(RIGHT(E831,4)))/Codes!$N$2</f>
        <v>0</v>
      </c>
      <c r="R831" s="1">
        <f>IF(HEX2DEC(LEFT(F831,4))&gt;=32768,HEX2DEC(LEFT(F831,4))-65536,HEX2DEC(LEFT(F831,4)))/Codes!$N$2</f>
        <v>3.2</v>
      </c>
      <c r="S831" s="1">
        <f>IF(HEX2DEC(RIGHT(F831,4))&gt;=32768,HEX2DEC(RIGHT(F831,4))-65536,HEX2DEC(RIGHT(F831,4)))/Codes!$N$2</f>
        <v>0</v>
      </c>
      <c r="T831" s="18">
        <f t="shared" si="321"/>
        <v>361</v>
      </c>
      <c r="U831" s="1">
        <f t="shared" si="322"/>
        <v>100</v>
      </c>
      <c r="V831" s="1">
        <f t="shared" si="323"/>
        <v>0</v>
      </c>
      <c r="W831" s="1" t="str">
        <f t="shared" si="324"/>
        <v>101</v>
      </c>
      <c r="X831" s="1">
        <f t="shared" si="325"/>
        <v>3</v>
      </c>
      <c r="Y831" s="1">
        <f t="shared" si="326"/>
        <v>12</v>
      </c>
      <c r="Z831" s="1" t="str">
        <f>VLOOKUP(BIN2DEC(MID(HEX2BIN(MID(H831,3,2),8),2,5)),Codes!$E$1:$F$18,2)</f>
        <v>Normal</v>
      </c>
      <c r="AA831" s="6" t="str">
        <f t="shared" si="327"/>
        <v>0</v>
      </c>
      <c r="AB831" s="1">
        <f t="shared" si="328"/>
        <v>6</v>
      </c>
      <c r="AC831" s="1" t="str">
        <f>VLOOKUP(BIN2DEC(RIGHT(HEX2BIN(MID(H831,6,1),4),1)&amp;LEFT(HEX2BIN(MID(H831,7,1),4),1)),Codes!$K$1:$L$5,2)</f>
        <v>L</v>
      </c>
      <c r="AD831" s="1" t="str">
        <f>VLOOKUP(BIN2DEC(RIGHT(HEX2BIN(MID(H831,7,1),4),3)&amp;LEFT(HEX2BIN(MID(H831,8,1),4),2)),Codes!$H$2:$I$33,2)</f>
        <v>Punch</v>
      </c>
      <c r="AE831" s="1" t="str">
        <f t="shared" si="329"/>
        <v>1</v>
      </c>
      <c r="AF831" s="1" t="str">
        <f t="shared" si="330"/>
        <v>1</v>
      </c>
      <c r="AH831" s="6">
        <f t="shared" si="331"/>
        <v>65</v>
      </c>
    </row>
    <row r="832" spans="1:34">
      <c r="A832" s="1" t="s">
        <v>1977</v>
      </c>
      <c r="B832" s="1" t="s">
        <v>79</v>
      </c>
      <c r="C832" s="6" t="s">
        <v>1876</v>
      </c>
      <c r="D832" s="6" t="s">
        <v>1945</v>
      </c>
      <c r="E832" s="6" t="s">
        <v>824</v>
      </c>
      <c r="F832" s="6" t="s">
        <v>91</v>
      </c>
      <c r="G832" s="6" t="s">
        <v>557</v>
      </c>
      <c r="H832" s="6" t="s">
        <v>830</v>
      </c>
      <c r="J832" s="1" t="str">
        <f t="shared" si="315"/>
        <v>001011</v>
      </c>
      <c r="K832" s="1">
        <f t="shared" si="316"/>
        <v>2</v>
      </c>
      <c r="L832" s="6" t="str">
        <f t="shared" si="317"/>
        <v>00000</v>
      </c>
      <c r="M832" s="1">
        <f t="shared" si="318"/>
        <v>42</v>
      </c>
      <c r="N832" s="6" t="str">
        <f t="shared" si="319"/>
        <v>00</v>
      </c>
      <c r="O832" s="1">
        <f t="shared" si="320"/>
        <v>18</v>
      </c>
      <c r="P832" s="1">
        <f>IF(HEX2DEC(LEFT(E832,4))&gt;=32768,HEX2DEC(LEFT(E832,4))-65536,HEX2DEC(LEFT(E832,4)))/Codes!$N$2</f>
        <v>2</v>
      </c>
      <c r="Q832" s="1">
        <f>IF(HEX2DEC(RIGHT(E832,4))&gt;=32768,HEX2DEC(RIGHT(E832,4))-65536,HEX2DEC(RIGHT(E832,4)))/Codes!$N$2</f>
        <v>0</v>
      </c>
      <c r="R832" s="1">
        <f>IF(HEX2DEC(LEFT(F832,4))&gt;=32768,HEX2DEC(LEFT(F832,4))-65536,HEX2DEC(LEFT(F832,4)))/Codes!$N$2</f>
        <v>0</v>
      </c>
      <c r="S832" s="1">
        <f>IF(HEX2DEC(RIGHT(F832,4))&gt;=32768,HEX2DEC(RIGHT(F832,4))-65536,HEX2DEC(RIGHT(F832,4)))/Codes!$N$2</f>
        <v>0</v>
      </c>
      <c r="T832" s="18">
        <f t="shared" si="321"/>
        <v>361</v>
      </c>
      <c r="U832" s="1">
        <f t="shared" si="322"/>
        <v>100</v>
      </c>
      <c r="V832" s="1">
        <f t="shared" si="323"/>
        <v>0</v>
      </c>
      <c r="W832" s="1" t="str">
        <f t="shared" si="324"/>
        <v>101</v>
      </c>
      <c r="X832" s="1">
        <f t="shared" si="325"/>
        <v>3</v>
      </c>
      <c r="Y832" s="1">
        <f t="shared" si="326"/>
        <v>12</v>
      </c>
      <c r="Z832" s="1" t="str">
        <f>VLOOKUP(BIN2DEC(MID(HEX2BIN(MID(H832,3,2),8),2,5)),Codes!$E$1:$F$18,2)</f>
        <v>Normal</v>
      </c>
      <c r="AA832" s="6" t="str">
        <f t="shared" si="327"/>
        <v>0</v>
      </c>
      <c r="AB832" s="1">
        <f t="shared" si="328"/>
        <v>6</v>
      </c>
      <c r="AC832" s="1" t="str">
        <f>VLOOKUP(BIN2DEC(RIGHT(HEX2BIN(MID(H832,6,1),4),1)&amp;LEFT(HEX2BIN(MID(H832,7,1),4),1)),Codes!$K$1:$L$5,2)</f>
        <v>L</v>
      </c>
      <c r="AD832" s="1" t="str">
        <f>VLOOKUP(BIN2DEC(RIGHT(HEX2BIN(MID(H832,7,1),4),3)&amp;LEFT(HEX2BIN(MID(H832,8,1),4),2)),Codes!$H$2:$I$33,2)</f>
        <v>Punch</v>
      </c>
      <c r="AE832" s="1" t="str">
        <f t="shared" si="329"/>
        <v>1</v>
      </c>
      <c r="AF832" s="1" t="str">
        <f t="shared" si="330"/>
        <v>1</v>
      </c>
      <c r="AH832" s="6">
        <f t="shared" si="331"/>
        <v>65</v>
      </c>
    </row>
    <row r="833" spans="1:34">
      <c r="A833" s="1" t="s">
        <v>1978</v>
      </c>
      <c r="B833" s="1" t="s">
        <v>79</v>
      </c>
      <c r="C833" s="6" t="s">
        <v>1877</v>
      </c>
      <c r="D833" s="6" t="s">
        <v>1925</v>
      </c>
      <c r="E833" s="6" t="s">
        <v>232</v>
      </c>
      <c r="F833" s="6" t="s">
        <v>822</v>
      </c>
      <c r="G833" s="6" t="s">
        <v>743</v>
      </c>
      <c r="H833" s="6" t="s">
        <v>834</v>
      </c>
      <c r="J833" s="1" t="str">
        <f t="shared" si="315"/>
        <v>001011</v>
      </c>
      <c r="K833" s="1">
        <f t="shared" si="316"/>
        <v>0</v>
      </c>
      <c r="L833" s="6" t="str">
        <f t="shared" si="317"/>
        <v>00000</v>
      </c>
      <c r="M833" s="1">
        <f t="shared" si="318"/>
        <v>42</v>
      </c>
      <c r="N833" s="6" t="str">
        <f t="shared" si="319"/>
        <v>00</v>
      </c>
      <c r="O833" s="1">
        <f t="shared" si="320"/>
        <v>16</v>
      </c>
      <c r="P833" s="1">
        <f>IF(HEX2DEC(LEFT(E833,4))&gt;=32768,HEX2DEC(LEFT(E833,4))-65536,HEX2DEC(LEFT(E833,4)))/Codes!$N$2</f>
        <v>4.8</v>
      </c>
      <c r="Q833" s="1">
        <f>IF(HEX2DEC(RIGHT(E833,4))&gt;=32768,HEX2DEC(RIGHT(E833,4))-65536,HEX2DEC(RIGHT(E833,4)))/Codes!$N$2</f>
        <v>0</v>
      </c>
      <c r="R833" s="1">
        <f>IF(HEX2DEC(LEFT(F833,4))&gt;=32768,HEX2DEC(LEFT(F833,4))-65536,HEX2DEC(LEFT(F833,4)))/Codes!$N$2</f>
        <v>7.4</v>
      </c>
      <c r="S833" s="1">
        <f>IF(HEX2DEC(RIGHT(F833,4))&gt;=32768,HEX2DEC(RIGHT(F833,4))-65536,HEX2DEC(RIGHT(F833,4)))/Codes!$N$2</f>
        <v>0</v>
      </c>
      <c r="T833" s="18">
        <f t="shared" si="321"/>
        <v>361</v>
      </c>
      <c r="U833" s="1">
        <f t="shared" si="322"/>
        <v>70</v>
      </c>
      <c r="V833" s="1">
        <f t="shared" si="323"/>
        <v>0</v>
      </c>
      <c r="W833" s="1" t="str">
        <f t="shared" si="324"/>
        <v>101</v>
      </c>
      <c r="X833" s="1">
        <f t="shared" si="325"/>
        <v>3</v>
      </c>
      <c r="Y833" s="1">
        <f t="shared" si="326"/>
        <v>35</v>
      </c>
      <c r="Z833" s="1" t="str">
        <f>VLOOKUP(BIN2DEC(MID(HEX2BIN(MID(H833,3,2),8),2,5)),Codes!$E$1:$F$18,2)</f>
        <v>Normal</v>
      </c>
      <c r="AA833" s="6" t="str">
        <f t="shared" si="327"/>
        <v>0</v>
      </c>
      <c r="AB833" s="1">
        <f t="shared" si="328"/>
        <v>0</v>
      </c>
      <c r="AC833" s="1" t="str">
        <f>VLOOKUP(BIN2DEC(RIGHT(HEX2BIN(MID(H833,6,1),4),1)&amp;LEFT(HEX2BIN(MID(H833,7,1),4),1)),Codes!$K$1:$L$5,2)</f>
        <v>L</v>
      </c>
      <c r="AD833" s="1" t="str">
        <f>VLOOKUP(BIN2DEC(RIGHT(HEX2BIN(MID(H833,7,1),4),3)&amp;LEFT(HEX2BIN(MID(H833,8,1),4),2)),Codes!$H$2:$I$33,2)</f>
        <v>Punch</v>
      </c>
      <c r="AE833" s="1" t="str">
        <f t="shared" si="329"/>
        <v>1</v>
      </c>
      <c r="AF833" s="1" t="str">
        <f t="shared" si="330"/>
        <v>1</v>
      </c>
      <c r="AH833" s="6">
        <f t="shared" si="331"/>
        <v>65</v>
      </c>
    </row>
    <row r="834" spans="1:34">
      <c r="A834" s="1" t="s">
        <v>1979</v>
      </c>
      <c r="B834" s="1" t="s">
        <v>79</v>
      </c>
      <c r="C834" s="6" t="s">
        <v>1877</v>
      </c>
      <c r="D834" s="6" t="s">
        <v>1927</v>
      </c>
      <c r="E834" s="6" t="s">
        <v>824</v>
      </c>
      <c r="F834" s="6" t="s">
        <v>307</v>
      </c>
      <c r="G834" s="6" t="s">
        <v>743</v>
      </c>
      <c r="H834" s="6" t="s">
        <v>834</v>
      </c>
      <c r="J834" s="1" t="str">
        <f t="shared" si="315"/>
        <v>001011</v>
      </c>
      <c r="K834" s="1">
        <f t="shared" si="316"/>
        <v>1</v>
      </c>
      <c r="L834" s="6" t="str">
        <f t="shared" si="317"/>
        <v>00000</v>
      </c>
      <c r="M834" s="1">
        <f t="shared" si="318"/>
        <v>42</v>
      </c>
      <c r="N834" s="6" t="str">
        <f t="shared" si="319"/>
        <v>00</v>
      </c>
      <c r="O834" s="1">
        <f t="shared" si="320"/>
        <v>14</v>
      </c>
      <c r="P834" s="1">
        <f>IF(HEX2DEC(LEFT(E834,4))&gt;=32768,HEX2DEC(LEFT(E834,4))-65536,HEX2DEC(LEFT(E834,4)))/Codes!$N$2</f>
        <v>2</v>
      </c>
      <c r="Q834" s="1">
        <f>IF(HEX2DEC(RIGHT(E834,4))&gt;=32768,HEX2DEC(RIGHT(E834,4))-65536,HEX2DEC(RIGHT(E834,4)))/Codes!$N$2</f>
        <v>0</v>
      </c>
      <c r="R834" s="1">
        <f>IF(HEX2DEC(LEFT(F834,4))&gt;=32768,HEX2DEC(LEFT(F834,4))-65536,HEX2DEC(LEFT(F834,4)))/Codes!$N$2</f>
        <v>3.2</v>
      </c>
      <c r="S834" s="1">
        <f>IF(HEX2DEC(RIGHT(F834,4))&gt;=32768,HEX2DEC(RIGHT(F834,4))-65536,HEX2DEC(RIGHT(F834,4)))/Codes!$N$2</f>
        <v>0</v>
      </c>
      <c r="T834" s="18">
        <f t="shared" si="321"/>
        <v>361</v>
      </c>
      <c r="U834" s="1">
        <f t="shared" si="322"/>
        <v>70</v>
      </c>
      <c r="V834" s="1">
        <f t="shared" si="323"/>
        <v>0</v>
      </c>
      <c r="W834" s="1" t="str">
        <f t="shared" si="324"/>
        <v>101</v>
      </c>
      <c r="X834" s="1">
        <f t="shared" si="325"/>
        <v>3</v>
      </c>
      <c r="Y834" s="1">
        <f t="shared" si="326"/>
        <v>35</v>
      </c>
      <c r="Z834" s="1" t="str">
        <f>VLOOKUP(BIN2DEC(MID(HEX2BIN(MID(H834,3,2),8),2,5)),Codes!$E$1:$F$18,2)</f>
        <v>Normal</v>
      </c>
      <c r="AA834" s="6" t="str">
        <f t="shared" si="327"/>
        <v>0</v>
      </c>
      <c r="AB834" s="1">
        <f t="shared" si="328"/>
        <v>0</v>
      </c>
      <c r="AC834" s="1" t="str">
        <f>VLOOKUP(BIN2DEC(RIGHT(HEX2BIN(MID(H834,6,1),4),1)&amp;LEFT(HEX2BIN(MID(H834,7,1),4),1)),Codes!$K$1:$L$5,2)</f>
        <v>L</v>
      </c>
      <c r="AD834" s="1" t="str">
        <f>VLOOKUP(BIN2DEC(RIGHT(HEX2BIN(MID(H834,7,1),4),3)&amp;LEFT(HEX2BIN(MID(H834,8,1),4),2)),Codes!$H$2:$I$33,2)</f>
        <v>Punch</v>
      </c>
      <c r="AE834" s="1" t="str">
        <f t="shared" si="329"/>
        <v>1</v>
      </c>
      <c r="AF834" s="1" t="str">
        <f t="shared" si="330"/>
        <v>1</v>
      </c>
      <c r="AH834" s="6">
        <f t="shared" si="331"/>
        <v>65</v>
      </c>
    </row>
    <row r="835" spans="1:34">
      <c r="A835" s="1" t="s">
        <v>1980</v>
      </c>
      <c r="B835" s="1" t="s">
        <v>79</v>
      </c>
      <c r="C835" s="6" t="s">
        <v>1877</v>
      </c>
      <c r="D835" s="6" t="s">
        <v>1917</v>
      </c>
      <c r="E835" s="6" t="s">
        <v>824</v>
      </c>
      <c r="F835" s="6" t="s">
        <v>91</v>
      </c>
      <c r="G835" s="6" t="s">
        <v>743</v>
      </c>
      <c r="H835" s="6" t="s">
        <v>834</v>
      </c>
      <c r="J835" s="1" t="str">
        <f t="shared" si="315"/>
        <v>001011</v>
      </c>
      <c r="K835" s="1">
        <f t="shared" si="316"/>
        <v>2</v>
      </c>
      <c r="L835" s="6" t="str">
        <f t="shared" si="317"/>
        <v>00000</v>
      </c>
      <c r="M835" s="1">
        <f t="shared" si="318"/>
        <v>42</v>
      </c>
      <c r="N835" s="6" t="str">
        <f t="shared" si="319"/>
        <v>00</v>
      </c>
      <c r="O835" s="1">
        <f t="shared" si="320"/>
        <v>12</v>
      </c>
      <c r="P835" s="1">
        <f>IF(HEX2DEC(LEFT(E835,4))&gt;=32768,HEX2DEC(LEFT(E835,4))-65536,HEX2DEC(LEFT(E835,4)))/Codes!$N$2</f>
        <v>2</v>
      </c>
      <c r="Q835" s="1">
        <f>IF(HEX2DEC(RIGHT(E835,4))&gt;=32768,HEX2DEC(RIGHT(E835,4))-65536,HEX2DEC(RIGHT(E835,4)))/Codes!$N$2</f>
        <v>0</v>
      </c>
      <c r="R835" s="1">
        <f>IF(HEX2DEC(LEFT(F835,4))&gt;=32768,HEX2DEC(LEFT(F835,4))-65536,HEX2DEC(LEFT(F835,4)))/Codes!$N$2</f>
        <v>0</v>
      </c>
      <c r="S835" s="1">
        <f>IF(HEX2DEC(RIGHT(F835,4))&gt;=32768,HEX2DEC(RIGHT(F835,4))-65536,HEX2DEC(RIGHT(F835,4)))/Codes!$N$2</f>
        <v>0</v>
      </c>
      <c r="T835" s="18">
        <f t="shared" si="321"/>
        <v>361</v>
      </c>
      <c r="U835" s="1">
        <f t="shared" si="322"/>
        <v>70</v>
      </c>
      <c r="V835" s="1">
        <f t="shared" si="323"/>
        <v>0</v>
      </c>
      <c r="W835" s="1" t="str">
        <f t="shared" si="324"/>
        <v>101</v>
      </c>
      <c r="X835" s="1">
        <f t="shared" si="325"/>
        <v>3</v>
      </c>
      <c r="Y835" s="1">
        <f t="shared" si="326"/>
        <v>35</v>
      </c>
      <c r="Z835" s="1" t="str">
        <f>VLOOKUP(BIN2DEC(MID(HEX2BIN(MID(H835,3,2),8),2,5)),Codes!$E$1:$F$18,2)</f>
        <v>Normal</v>
      </c>
      <c r="AA835" s="6" t="str">
        <f t="shared" si="327"/>
        <v>0</v>
      </c>
      <c r="AB835" s="1">
        <f t="shared" si="328"/>
        <v>0</v>
      </c>
      <c r="AC835" s="1" t="str">
        <f>VLOOKUP(BIN2DEC(RIGHT(HEX2BIN(MID(H835,6,1),4),1)&amp;LEFT(HEX2BIN(MID(H835,7,1),4),1)),Codes!$K$1:$L$5,2)</f>
        <v>L</v>
      </c>
      <c r="AD835" s="1" t="str">
        <f>VLOOKUP(BIN2DEC(RIGHT(HEX2BIN(MID(H835,7,1),4),3)&amp;LEFT(HEX2BIN(MID(H835,8,1),4),2)),Codes!$H$2:$I$33,2)</f>
        <v>Punch</v>
      </c>
      <c r="AE835" s="1" t="str">
        <f t="shared" si="329"/>
        <v>1</v>
      </c>
      <c r="AF835" s="1" t="str">
        <f t="shared" si="330"/>
        <v>1</v>
      </c>
      <c r="AH835" s="6">
        <f t="shared" si="331"/>
        <v>65</v>
      </c>
    </row>
    <row r="836" spans="1:34">
      <c r="A836" s="1" t="s">
        <v>1981</v>
      </c>
      <c r="B836" s="1" t="s">
        <v>79</v>
      </c>
      <c r="C836" s="6" t="s">
        <v>693</v>
      </c>
      <c r="D836" s="6" t="s">
        <v>1950</v>
      </c>
      <c r="E836" s="6" t="s">
        <v>307</v>
      </c>
      <c r="F836" s="6" t="s">
        <v>232</v>
      </c>
      <c r="G836" s="6" t="s">
        <v>691</v>
      </c>
      <c r="H836" s="6" t="s">
        <v>692</v>
      </c>
      <c r="J836" s="1" t="str">
        <f t="shared" si="315"/>
        <v>001011</v>
      </c>
      <c r="K836" s="1">
        <f t="shared" si="316"/>
        <v>0</v>
      </c>
      <c r="L836" s="6" t="str">
        <f t="shared" si="317"/>
        <v>00000</v>
      </c>
      <c r="M836" s="1">
        <f t="shared" si="318"/>
        <v>42</v>
      </c>
      <c r="N836" s="6" t="str">
        <f t="shared" si="319"/>
        <v>00</v>
      </c>
      <c r="O836" s="1">
        <f t="shared" si="320"/>
        <v>4</v>
      </c>
      <c r="P836" s="1">
        <f>IF(HEX2DEC(LEFT(E836,4))&gt;=32768,HEX2DEC(LEFT(E836,4))-65536,HEX2DEC(LEFT(E836,4)))/Codes!$N$2</f>
        <v>3.2</v>
      </c>
      <c r="Q836" s="1">
        <f>IF(HEX2DEC(RIGHT(E836,4))&gt;=32768,HEX2DEC(RIGHT(E836,4))-65536,HEX2DEC(RIGHT(E836,4)))/Codes!$N$2</f>
        <v>0</v>
      </c>
      <c r="R836" s="1">
        <f>IF(HEX2DEC(LEFT(F836,4))&gt;=32768,HEX2DEC(LEFT(F836,4))-65536,HEX2DEC(LEFT(F836,4)))/Codes!$N$2</f>
        <v>4.8</v>
      </c>
      <c r="S836" s="1">
        <f>IF(HEX2DEC(RIGHT(F836,4))&gt;=32768,HEX2DEC(RIGHT(F836,4))-65536,HEX2DEC(RIGHT(F836,4)))/Codes!$N$2</f>
        <v>0</v>
      </c>
      <c r="T836" s="18">
        <f t="shared" si="321"/>
        <v>361</v>
      </c>
      <c r="U836" s="1">
        <f t="shared" si="322"/>
        <v>150</v>
      </c>
      <c r="V836" s="1">
        <f t="shared" si="323"/>
        <v>0</v>
      </c>
      <c r="W836" s="1" t="str">
        <f t="shared" si="324"/>
        <v>101</v>
      </c>
      <c r="X836" s="1">
        <f t="shared" si="325"/>
        <v>3</v>
      </c>
      <c r="Y836" s="1">
        <f t="shared" si="326"/>
        <v>5</v>
      </c>
      <c r="Z836" s="1" t="str">
        <f>VLOOKUP(BIN2DEC(MID(HEX2BIN(MID(H836,3,2),8),2,5)),Codes!$E$1:$F$18,2)</f>
        <v>Flower</v>
      </c>
      <c r="AA836" s="6" t="str">
        <f t="shared" si="327"/>
        <v>0</v>
      </c>
      <c r="AB836" s="1">
        <f t="shared" si="328"/>
        <v>2</v>
      </c>
      <c r="AC836" s="1" t="str">
        <f>VLOOKUP(BIN2DEC(RIGHT(HEX2BIN(MID(H836,6,1),4),1)&amp;LEFT(HEX2BIN(MID(H836,7,1),4),1)),Codes!$K$1:$L$5,2)</f>
        <v>M</v>
      </c>
      <c r="AD836" s="1" t="str">
        <f>VLOOKUP(BIN2DEC(RIGHT(HEX2BIN(MID(H836,7,1),4),3)&amp;LEFT(HEX2BIN(MID(H836,8,1),4),2)),Codes!$H$2:$I$33,2)</f>
        <v>Punch</v>
      </c>
      <c r="AE836" s="1" t="str">
        <f t="shared" si="329"/>
        <v>1</v>
      </c>
      <c r="AF836" s="1" t="str">
        <f t="shared" si="330"/>
        <v>1</v>
      </c>
      <c r="AH836" s="6">
        <f t="shared" si="331"/>
        <v>33</v>
      </c>
    </row>
    <row r="837" spans="1:34">
      <c r="A837" s="1" t="s">
        <v>1982</v>
      </c>
      <c r="B837" s="1" t="s">
        <v>79</v>
      </c>
      <c r="C837" s="6" t="s">
        <v>693</v>
      </c>
      <c r="D837" s="6" t="s">
        <v>1983</v>
      </c>
      <c r="E837" s="6" t="s">
        <v>824</v>
      </c>
      <c r="F837" s="6" t="s">
        <v>212</v>
      </c>
      <c r="G837" s="6" t="s">
        <v>691</v>
      </c>
      <c r="H837" s="6" t="s">
        <v>692</v>
      </c>
      <c r="J837" s="1" t="str">
        <f t="shared" si="315"/>
        <v>001011</v>
      </c>
      <c r="K837" s="1">
        <f t="shared" si="316"/>
        <v>1</v>
      </c>
      <c r="L837" s="6" t="str">
        <f t="shared" si="317"/>
        <v>00000</v>
      </c>
      <c r="M837" s="1">
        <f t="shared" si="318"/>
        <v>42</v>
      </c>
      <c r="N837" s="6" t="str">
        <f t="shared" si="319"/>
        <v>00</v>
      </c>
      <c r="O837" s="1">
        <f t="shared" si="320"/>
        <v>4</v>
      </c>
      <c r="P837" s="1">
        <f>IF(HEX2DEC(LEFT(E837,4))&gt;=32768,HEX2DEC(LEFT(E837,4))-65536,HEX2DEC(LEFT(E837,4)))/Codes!$N$2</f>
        <v>2</v>
      </c>
      <c r="Q837" s="1">
        <f>IF(HEX2DEC(RIGHT(E837,4))&gt;=32768,HEX2DEC(RIGHT(E837,4))-65536,HEX2DEC(RIGHT(E837,4)))/Codes!$N$2</f>
        <v>0</v>
      </c>
      <c r="R837" s="1">
        <f>IF(HEX2DEC(LEFT(F837,4))&gt;=32768,HEX2DEC(LEFT(F837,4))-65536,HEX2DEC(LEFT(F837,4)))/Codes!$N$2</f>
        <v>2.8</v>
      </c>
      <c r="S837" s="1">
        <f>IF(HEX2DEC(RIGHT(F837,4))&gt;=32768,HEX2DEC(RIGHT(F837,4))-65536,HEX2DEC(RIGHT(F837,4)))/Codes!$N$2</f>
        <v>0</v>
      </c>
      <c r="T837" s="18">
        <f t="shared" si="321"/>
        <v>361</v>
      </c>
      <c r="U837" s="1">
        <f t="shared" si="322"/>
        <v>150</v>
      </c>
      <c r="V837" s="1">
        <f t="shared" si="323"/>
        <v>0</v>
      </c>
      <c r="W837" s="1" t="str">
        <f t="shared" si="324"/>
        <v>101</v>
      </c>
      <c r="X837" s="1">
        <f t="shared" si="325"/>
        <v>3</v>
      </c>
      <c r="Y837" s="1">
        <f t="shared" si="326"/>
        <v>5</v>
      </c>
      <c r="Z837" s="1" t="str">
        <f>VLOOKUP(BIN2DEC(MID(HEX2BIN(MID(H837,3,2),8),2,5)),Codes!$E$1:$F$18,2)</f>
        <v>Flower</v>
      </c>
      <c r="AA837" s="6" t="str">
        <f t="shared" si="327"/>
        <v>0</v>
      </c>
      <c r="AB837" s="1">
        <f t="shared" si="328"/>
        <v>2</v>
      </c>
      <c r="AC837" s="1" t="str">
        <f>VLOOKUP(BIN2DEC(RIGHT(HEX2BIN(MID(H837,6,1),4),1)&amp;LEFT(HEX2BIN(MID(H837,7,1),4),1)),Codes!$K$1:$L$5,2)</f>
        <v>M</v>
      </c>
      <c r="AD837" s="1" t="str">
        <f>VLOOKUP(BIN2DEC(RIGHT(HEX2BIN(MID(H837,7,1),4),3)&amp;LEFT(HEX2BIN(MID(H837,8,1),4),2)),Codes!$H$2:$I$33,2)</f>
        <v>Punch</v>
      </c>
      <c r="AE837" s="1" t="str">
        <f t="shared" si="329"/>
        <v>1</v>
      </c>
      <c r="AF837" s="1" t="str">
        <f t="shared" si="330"/>
        <v>1</v>
      </c>
      <c r="AH837" s="6">
        <f t="shared" si="331"/>
        <v>33</v>
      </c>
    </row>
    <row r="838" spans="1:34">
      <c r="A838" s="1" t="s">
        <v>1984</v>
      </c>
      <c r="B838" s="1" t="s">
        <v>79</v>
      </c>
      <c r="C838" s="6" t="s">
        <v>693</v>
      </c>
      <c r="D838" s="6" t="s">
        <v>1985</v>
      </c>
      <c r="E838" s="6" t="s">
        <v>824</v>
      </c>
      <c r="F838" s="6" t="s">
        <v>91</v>
      </c>
      <c r="G838" s="6" t="s">
        <v>691</v>
      </c>
      <c r="H838" s="6" t="s">
        <v>692</v>
      </c>
      <c r="J838" s="1" t="str">
        <f t="shared" si="315"/>
        <v>001011</v>
      </c>
      <c r="K838" s="1">
        <f t="shared" si="316"/>
        <v>2</v>
      </c>
      <c r="L838" s="6" t="str">
        <f t="shared" si="317"/>
        <v>00000</v>
      </c>
      <c r="M838" s="1">
        <f t="shared" si="318"/>
        <v>42</v>
      </c>
      <c r="N838" s="6" t="str">
        <f t="shared" si="319"/>
        <v>00</v>
      </c>
      <c r="O838" s="1">
        <f t="shared" si="320"/>
        <v>4</v>
      </c>
      <c r="P838" s="1">
        <f>IF(HEX2DEC(LEFT(E838,4))&gt;=32768,HEX2DEC(LEFT(E838,4))-65536,HEX2DEC(LEFT(E838,4)))/Codes!$N$2</f>
        <v>2</v>
      </c>
      <c r="Q838" s="1">
        <f>IF(HEX2DEC(RIGHT(E838,4))&gt;=32768,HEX2DEC(RIGHT(E838,4))-65536,HEX2DEC(RIGHT(E838,4)))/Codes!$N$2</f>
        <v>0</v>
      </c>
      <c r="R838" s="1">
        <f>IF(HEX2DEC(LEFT(F838,4))&gt;=32768,HEX2DEC(LEFT(F838,4))-65536,HEX2DEC(LEFT(F838,4)))/Codes!$N$2</f>
        <v>0</v>
      </c>
      <c r="S838" s="1">
        <f>IF(HEX2DEC(RIGHT(F838,4))&gt;=32768,HEX2DEC(RIGHT(F838,4))-65536,HEX2DEC(RIGHT(F838,4)))/Codes!$N$2</f>
        <v>0</v>
      </c>
      <c r="T838" s="18">
        <f t="shared" si="321"/>
        <v>361</v>
      </c>
      <c r="U838" s="1">
        <f t="shared" si="322"/>
        <v>150</v>
      </c>
      <c r="V838" s="1">
        <f t="shared" si="323"/>
        <v>0</v>
      </c>
      <c r="W838" s="1" t="str">
        <f t="shared" si="324"/>
        <v>101</v>
      </c>
      <c r="X838" s="1">
        <f t="shared" si="325"/>
        <v>3</v>
      </c>
      <c r="Y838" s="1">
        <f t="shared" si="326"/>
        <v>5</v>
      </c>
      <c r="Z838" s="1" t="str">
        <f>VLOOKUP(BIN2DEC(MID(HEX2BIN(MID(H838,3,2),8),2,5)),Codes!$E$1:$F$18,2)</f>
        <v>Flower</v>
      </c>
      <c r="AA838" s="6" t="str">
        <f t="shared" si="327"/>
        <v>0</v>
      </c>
      <c r="AB838" s="1">
        <f t="shared" si="328"/>
        <v>2</v>
      </c>
      <c r="AC838" s="1" t="str">
        <f>VLOOKUP(BIN2DEC(RIGHT(HEX2BIN(MID(H838,6,1),4),1)&amp;LEFT(HEX2BIN(MID(H838,7,1),4),1)),Codes!$K$1:$L$5,2)</f>
        <v>M</v>
      </c>
      <c r="AD838" s="1" t="str">
        <f>VLOOKUP(BIN2DEC(RIGHT(HEX2BIN(MID(H838,7,1),4),3)&amp;LEFT(HEX2BIN(MID(H838,8,1),4),2)),Codes!$H$2:$I$33,2)</f>
        <v>Punch</v>
      </c>
      <c r="AE838" s="1" t="str">
        <f t="shared" si="329"/>
        <v>1</v>
      </c>
      <c r="AF838" s="1" t="str">
        <f t="shared" si="330"/>
        <v>1</v>
      </c>
      <c r="AH838" s="6">
        <f t="shared" si="331"/>
        <v>33</v>
      </c>
    </row>
    <row r="839" spans="1:34">
      <c r="A839" s="1" t="s">
        <v>1986</v>
      </c>
      <c r="B839" s="1" t="s">
        <v>79</v>
      </c>
      <c r="C839" s="6" t="s">
        <v>699</v>
      </c>
      <c r="D839" s="6" t="s">
        <v>1889</v>
      </c>
      <c r="E839" s="6" t="s">
        <v>307</v>
      </c>
      <c r="F839" s="6" t="s">
        <v>232</v>
      </c>
      <c r="G839" s="6" t="s">
        <v>691</v>
      </c>
      <c r="H839" s="6" t="s">
        <v>697</v>
      </c>
      <c r="J839" s="1" t="str">
        <f t="shared" si="315"/>
        <v>001011</v>
      </c>
      <c r="K839" s="1">
        <f t="shared" si="316"/>
        <v>0</v>
      </c>
      <c r="L839" s="6" t="str">
        <f t="shared" si="317"/>
        <v>00000</v>
      </c>
      <c r="M839" s="1">
        <f t="shared" si="318"/>
        <v>42</v>
      </c>
      <c r="N839" s="6" t="str">
        <f t="shared" si="319"/>
        <v>00</v>
      </c>
      <c r="O839" s="1">
        <f t="shared" si="320"/>
        <v>7</v>
      </c>
      <c r="P839" s="1">
        <f>IF(HEX2DEC(LEFT(E839,4))&gt;=32768,HEX2DEC(LEFT(E839,4))-65536,HEX2DEC(LEFT(E839,4)))/Codes!$N$2</f>
        <v>3.2</v>
      </c>
      <c r="Q839" s="1">
        <f>IF(HEX2DEC(RIGHT(E839,4))&gt;=32768,HEX2DEC(RIGHT(E839,4))-65536,HEX2DEC(RIGHT(E839,4)))/Codes!$N$2</f>
        <v>0</v>
      </c>
      <c r="R839" s="1">
        <f>IF(HEX2DEC(LEFT(F839,4))&gt;=32768,HEX2DEC(LEFT(F839,4))-65536,HEX2DEC(LEFT(F839,4)))/Codes!$N$2</f>
        <v>4.8</v>
      </c>
      <c r="S839" s="1">
        <f>IF(HEX2DEC(RIGHT(F839,4))&gt;=32768,HEX2DEC(RIGHT(F839,4))-65536,HEX2DEC(RIGHT(F839,4)))/Codes!$N$2</f>
        <v>0</v>
      </c>
      <c r="T839" s="18">
        <f t="shared" si="321"/>
        <v>361</v>
      </c>
      <c r="U839" s="1">
        <f t="shared" si="322"/>
        <v>150</v>
      </c>
      <c r="V839" s="1">
        <f t="shared" si="323"/>
        <v>0</v>
      </c>
      <c r="W839" s="1" t="str">
        <f t="shared" si="324"/>
        <v>101</v>
      </c>
      <c r="X839" s="1">
        <f t="shared" si="325"/>
        <v>3</v>
      </c>
      <c r="Y839" s="1">
        <f t="shared" si="326"/>
        <v>8</v>
      </c>
      <c r="Z839" s="1" t="str">
        <f>VLOOKUP(BIN2DEC(MID(HEX2BIN(MID(H839,3,2),8),2,5)),Codes!$E$1:$F$18,2)</f>
        <v>Flower</v>
      </c>
      <c r="AA839" s="6" t="str">
        <f t="shared" si="327"/>
        <v>0</v>
      </c>
      <c r="AB839" s="1">
        <f t="shared" si="328"/>
        <v>4</v>
      </c>
      <c r="AC839" s="1" t="str">
        <f>VLOOKUP(BIN2DEC(RIGHT(HEX2BIN(MID(H839,6,1),4),1)&amp;LEFT(HEX2BIN(MID(H839,7,1),4),1)),Codes!$K$1:$L$5,2)</f>
        <v>L</v>
      </c>
      <c r="AD839" s="1" t="str">
        <f>VLOOKUP(BIN2DEC(RIGHT(HEX2BIN(MID(H839,7,1),4),3)&amp;LEFT(HEX2BIN(MID(H839,8,1),4),2)),Codes!$H$2:$I$33,2)</f>
        <v>Punch</v>
      </c>
      <c r="AE839" s="1" t="str">
        <f t="shared" si="329"/>
        <v>1</v>
      </c>
      <c r="AF839" s="1" t="str">
        <f t="shared" si="330"/>
        <v>1</v>
      </c>
      <c r="AH839" s="6">
        <f t="shared" si="331"/>
        <v>65</v>
      </c>
    </row>
    <row r="840" spans="1:34">
      <c r="A840" s="1" t="s">
        <v>1987</v>
      </c>
      <c r="B840" s="1" t="s">
        <v>79</v>
      </c>
      <c r="C840" s="6" t="s">
        <v>699</v>
      </c>
      <c r="D840" s="6" t="s">
        <v>1511</v>
      </c>
      <c r="E840" s="6" t="s">
        <v>824</v>
      </c>
      <c r="F840" s="6" t="s">
        <v>212</v>
      </c>
      <c r="G840" s="6" t="s">
        <v>691</v>
      </c>
      <c r="H840" s="6" t="s">
        <v>697</v>
      </c>
      <c r="J840" s="1" t="str">
        <f t="shared" si="315"/>
        <v>001011</v>
      </c>
      <c r="K840" s="1">
        <f t="shared" si="316"/>
        <v>1</v>
      </c>
      <c r="L840" s="6" t="str">
        <f t="shared" si="317"/>
        <v>00000</v>
      </c>
      <c r="M840" s="1">
        <f t="shared" si="318"/>
        <v>42</v>
      </c>
      <c r="N840" s="6" t="str">
        <f t="shared" si="319"/>
        <v>00</v>
      </c>
      <c r="O840" s="1">
        <f t="shared" si="320"/>
        <v>7</v>
      </c>
      <c r="P840" s="1">
        <f>IF(HEX2DEC(LEFT(E840,4))&gt;=32768,HEX2DEC(LEFT(E840,4))-65536,HEX2DEC(LEFT(E840,4)))/Codes!$N$2</f>
        <v>2</v>
      </c>
      <c r="Q840" s="1">
        <f>IF(HEX2DEC(RIGHT(E840,4))&gt;=32768,HEX2DEC(RIGHT(E840,4))-65536,HEX2DEC(RIGHT(E840,4)))/Codes!$N$2</f>
        <v>0</v>
      </c>
      <c r="R840" s="1">
        <f>IF(HEX2DEC(LEFT(F840,4))&gt;=32768,HEX2DEC(LEFT(F840,4))-65536,HEX2DEC(LEFT(F840,4)))/Codes!$N$2</f>
        <v>2.8</v>
      </c>
      <c r="S840" s="1">
        <f>IF(HEX2DEC(RIGHT(F840,4))&gt;=32768,HEX2DEC(RIGHT(F840,4))-65536,HEX2DEC(RIGHT(F840,4)))/Codes!$N$2</f>
        <v>0</v>
      </c>
      <c r="T840" s="18">
        <f t="shared" si="321"/>
        <v>361</v>
      </c>
      <c r="U840" s="1">
        <f t="shared" si="322"/>
        <v>150</v>
      </c>
      <c r="V840" s="1">
        <f t="shared" si="323"/>
        <v>0</v>
      </c>
      <c r="W840" s="1" t="str">
        <f t="shared" si="324"/>
        <v>101</v>
      </c>
      <c r="X840" s="1">
        <f t="shared" si="325"/>
        <v>3</v>
      </c>
      <c r="Y840" s="1">
        <f t="shared" si="326"/>
        <v>8</v>
      </c>
      <c r="Z840" s="1" t="str">
        <f>VLOOKUP(BIN2DEC(MID(HEX2BIN(MID(H840,3,2),8),2,5)),Codes!$E$1:$F$18,2)</f>
        <v>Flower</v>
      </c>
      <c r="AA840" s="6" t="str">
        <f t="shared" si="327"/>
        <v>0</v>
      </c>
      <c r="AB840" s="1">
        <f t="shared" si="328"/>
        <v>4</v>
      </c>
      <c r="AC840" s="1" t="str">
        <f>VLOOKUP(BIN2DEC(RIGHT(HEX2BIN(MID(H840,6,1),4),1)&amp;LEFT(HEX2BIN(MID(H840,7,1),4),1)),Codes!$K$1:$L$5,2)</f>
        <v>L</v>
      </c>
      <c r="AD840" s="1" t="str">
        <f>VLOOKUP(BIN2DEC(RIGHT(HEX2BIN(MID(H840,7,1),4),3)&amp;LEFT(HEX2BIN(MID(H840,8,1),4),2)),Codes!$H$2:$I$33,2)</f>
        <v>Punch</v>
      </c>
      <c r="AE840" s="1" t="str">
        <f t="shared" si="329"/>
        <v>1</v>
      </c>
      <c r="AF840" s="1" t="str">
        <f t="shared" si="330"/>
        <v>1</v>
      </c>
      <c r="AH840" s="6">
        <f t="shared" si="331"/>
        <v>65</v>
      </c>
    </row>
    <row r="841" spans="1:34">
      <c r="A841" s="1" t="s">
        <v>1988</v>
      </c>
      <c r="B841" s="1" t="s">
        <v>79</v>
      </c>
      <c r="C841" s="6" t="s">
        <v>699</v>
      </c>
      <c r="D841" s="6" t="s">
        <v>1892</v>
      </c>
      <c r="E841" s="6" t="s">
        <v>824</v>
      </c>
      <c r="F841" s="6" t="s">
        <v>91</v>
      </c>
      <c r="G841" s="6" t="s">
        <v>691</v>
      </c>
      <c r="H841" s="6" t="s">
        <v>697</v>
      </c>
      <c r="J841" s="1" t="str">
        <f t="shared" si="315"/>
        <v>001011</v>
      </c>
      <c r="K841" s="1">
        <f t="shared" si="316"/>
        <v>2</v>
      </c>
      <c r="L841" s="6" t="str">
        <f t="shared" si="317"/>
        <v>00000</v>
      </c>
      <c r="M841" s="1">
        <f t="shared" si="318"/>
        <v>42</v>
      </c>
      <c r="N841" s="6" t="str">
        <f t="shared" si="319"/>
        <v>00</v>
      </c>
      <c r="O841" s="1">
        <f t="shared" si="320"/>
        <v>7</v>
      </c>
      <c r="P841" s="1">
        <f>IF(HEX2DEC(LEFT(E841,4))&gt;=32768,HEX2DEC(LEFT(E841,4))-65536,HEX2DEC(LEFT(E841,4)))/Codes!$N$2</f>
        <v>2</v>
      </c>
      <c r="Q841" s="1">
        <f>IF(HEX2DEC(RIGHT(E841,4))&gt;=32768,HEX2DEC(RIGHT(E841,4))-65536,HEX2DEC(RIGHT(E841,4)))/Codes!$N$2</f>
        <v>0</v>
      </c>
      <c r="R841" s="1">
        <f>IF(HEX2DEC(LEFT(F841,4))&gt;=32768,HEX2DEC(LEFT(F841,4))-65536,HEX2DEC(LEFT(F841,4)))/Codes!$N$2</f>
        <v>0</v>
      </c>
      <c r="S841" s="1">
        <f>IF(HEX2DEC(RIGHT(F841,4))&gt;=32768,HEX2DEC(RIGHT(F841,4))-65536,HEX2DEC(RIGHT(F841,4)))/Codes!$N$2</f>
        <v>0</v>
      </c>
      <c r="T841" s="18">
        <f t="shared" si="321"/>
        <v>361</v>
      </c>
      <c r="U841" s="1">
        <f t="shared" si="322"/>
        <v>150</v>
      </c>
      <c r="V841" s="1">
        <f t="shared" si="323"/>
        <v>0</v>
      </c>
      <c r="W841" s="1" t="str">
        <f t="shared" si="324"/>
        <v>101</v>
      </c>
      <c r="X841" s="1">
        <f t="shared" si="325"/>
        <v>3</v>
      </c>
      <c r="Y841" s="1">
        <f t="shared" si="326"/>
        <v>8</v>
      </c>
      <c r="Z841" s="1" t="str">
        <f>VLOOKUP(BIN2DEC(MID(HEX2BIN(MID(H841,3,2),8),2,5)),Codes!$E$1:$F$18,2)</f>
        <v>Flower</v>
      </c>
      <c r="AA841" s="6" t="str">
        <f t="shared" si="327"/>
        <v>0</v>
      </c>
      <c r="AB841" s="1">
        <f t="shared" si="328"/>
        <v>4</v>
      </c>
      <c r="AC841" s="1" t="str">
        <f>VLOOKUP(BIN2DEC(RIGHT(HEX2BIN(MID(H841,6,1),4),1)&amp;LEFT(HEX2BIN(MID(H841,7,1),4),1)),Codes!$K$1:$L$5,2)</f>
        <v>L</v>
      </c>
      <c r="AD841" s="1" t="str">
        <f>VLOOKUP(BIN2DEC(RIGHT(HEX2BIN(MID(H841,7,1),4),3)&amp;LEFT(HEX2BIN(MID(H841,8,1),4),2)),Codes!$H$2:$I$33,2)</f>
        <v>Punch</v>
      </c>
      <c r="AE841" s="1" t="str">
        <f t="shared" si="329"/>
        <v>1</v>
      </c>
      <c r="AF841" s="1" t="str">
        <f t="shared" si="330"/>
        <v>1</v>
      </c>
      <c r="AH841" s="6">
        <f t="shared" si="331"/>
        <v>65</v>
      </c>
    </row>
    <row r="842" spans="1:34">
      <c r="A842" s="1" t="s">
        <v>1989</v>
      </c>
      <c r="B842" s="1" t="s">
        <v>79</v>
      </c>
      <c r="C842" s="6" t="s">
        <v>846</v>
      </c>
      <c r="D842" s="6" t="s">
        <v>1894</v>
      </c>
      <c r="E842" s="6" t="s">
        <v>307</v>
      </c>
      <c r="F842" s="6" t="s">
        <v>232</v>
      </c>
      <c r="G842" s="6" t="s">
        <v>691</v>
      </c>
      <c r="H842" s="6" t="s">
        <v>844</v>
      </c>
      <c r="J842" s="1" t="str">
        <f t="shared" si="315"/>
        <v>001011</v>
      </c>
      <c r="K842" s="1">
        <f t="shared" si="316"/>
        <v>0</v>
      </c>
      <c r="L842" s="6" t="str">
        <f t="shared" si="317"/>
        <v>00000</v>
      </c>
      <c r="M842" s="1">
        <f t="shared" si="318"/>
        <v>42</v>
      </c>
      <c r="N842" s="6" t="str">
        <f t="shared" si="319"/>
        <v>00</v>
      </c>
      <c r="O842" s="1">
        <f t="shared" si="320"/>
        <v>11</v>
      </c>
      <c r="P842" s="1">
        <f>IF(HEX2DEC(LEFT(E842,4))&gt;=32768,HEX2DEC(LEFT(E842,4))-65536,HEX2DEC(LEFT(E842,4)))/Codes!$N$2</f>
        <v>3.2</v>
      </c>
      <c r="Q842" s="1">
        <f>IF(HEX2DEC(RIGHT(E842,4))&gt;=32768,HEX2DEC(RIGHT(E842,4))-65536,HEX2DEC(RIGHT(E842,4)))/Codes!$N$2</f>
        <v>0</v>
      </c>
      <c r="R842" s="1">
        <f>IF(HEX2DEC(LEFT(F842,4))&gt;=32768,HEX2DEC(LEFT(F842,4))-65536,HEX2DEC(LEFT(F842,4)))/Codes!$N$2</f>
        <v>4.8</v>
      </c>
      <c r="S842" s="1">
        <f>IF(HEX2DEC(RIGHT(F842,4))&gt;=32768,HEX2DEC(RIGHT(F842,4))-65536,HEX2DEC(RIGHT(F842,4)))/Codes!$N$2</f>
        <v>0</v>
      </c>
      <c r="T842" s="18">
        <f t="shared" si="321"/>
        <v>361</v>
      </c>
      <c r="U842" s="1">
        <f t="shared" si="322"/>
        <v>150</v>
      </c>
      <c r="V842" s="1">
        <f t="shared" si="323"/>
        <v>0</v>
      </c>
      <c r="W842" s="1" t="str">
        <f t="shared" si="324"/>
        <v>101</v>
      </c>
      <c r="X842" s="1">
        <f t="shared" si="325"/>
        <v>3</v>
      </c>
      <c r="Y842" s="1">
        <f t="shared" si="326"/>
        <v>12</v>
      </c>
      <c r="Z842" s="1" t="str">
        <f>VLOOKUP(BIN2DEC(MID(HEX2BIN(MID(H842,3,2),8),2,5)),Codes!$E$1:$F$18,2)</f>
        <v>Flower</v>
      </c>
      <c r="AA842" s="6" t="str">
        <f t="shared" si="327"/>
        <v>0</v>
      </c>
      <c r="AB842" s="1">
        <f t="shared" si="328"/>
        <v>6</v>
      </c>
      <c r="AC842" s="1" t="str">
        <f>VLOOKUP(BIN2DEC(RIGHT(HEX2BIN(MID(H842,6,1),4),1)&amp;LEFT(HEX2BIN(MID(H842,7,1),4),1)),Codes!$K$1:$L$5,2)</f>
        <v>L</v>
      </c>
      <c r="AD842" s="1" t="str">
        <f>VLOOKUP(BIN2DEC(RIGHT(HEX2BIN(MID(H842,7,1),4),3)&amp;LEFT(HEX2BIN(MID(H842,8,1),4),2)),Codes!$H$2:$I$33,2)</f>
        <v>Punch</v>
      </c>
      <c r="AE842" s="1" t="str">
        <f t="shared" si="329"/>
        <v>1</v>
      </c>
      <c r="AF842" s="1" t="str">
        <f t="shared" si="330"/>
        <v>1</v>
      </c>
      <c r="AH842" s="6">
        <f t="shared" si="331"/>
        <v>65</v>
      </c>
    </row>
    <row r="843" spans="1:34">
      <c r="A843" s="1" t="s">
        <v>1990</v>
      </c>
      <c r="B843" s="1" t="s">
        <v>79</v>
      </c>
      <c r="C843" s="6" t="s">
        <v>846</v>
      </c>
      <c r="D843" s="6" t="s">
        <v>1896</v>
      </c>
      <c r="E843" s="6" t="s">
        <v>824</v>
      </c>
      <c r="F843" s="6" t="s">
        <v>212</v>
      </c>
      <c r="G843" s="6" t="s">
        <v>691</v>
      </c>
      <c r="H843" s="6" t="s">
        <v>844</v>
      </c>
      <c r="J843" s="1" t="str">
        <f t="shared" si="315"/>
        <v>001011</v>
      </c>
      <c r="K843" s="1">
        <f t="shared" si="316"/>
        <v>1</v>
      </c>
      <c r="L843" s="6" t="str">
        <f t="shared" si="317"/>
        <v>00000</v>
      </c>
      <c r="M843" s="1">
        <f t="shared" si="318"/>
        <v>42</v>
      </c>
      <c r="N843" s="6" t="str">
        <f t="shared" si="319"/>
        <v>00</v>
      </c>
      <c r="O843" s="1">
        <f t="shared" si="320"/>
        <v>11</v>
      </c>
      <c r="P843" s="1">
        <f>IF(HEX2DEC(LEFT(E843,4))&gt;=32768,HEX2DEC(LEFT(E843,4))-65536,HEX2DEC(LEFT(E843,4)))/Codes!$N$2</f>
        <v>2</v>
      </c>
      <c r="Q843" s="1">
        <f>IF(HEX2DEC(RIGHT(E843,4))&gt;=32768,HEX2DEC(RIGHT(E843,4))-65536,HEX2DEC(RIGHT(E843,4)))/Codes!$N$2</f>
        <v>0</v>
      </c>
      <c r="R843" s="1">
        <f>IF(HEX2DEC(LEFT(F843,4))&gt;=32768,HEX2DEC(LEFT(F843,4))-65536,HEX2DEC(LEFT(F843,4)))/Codes!$N$2</f>
        <v>2.8</v>
      </c>
      <c r="S843" s="1">
        <f>IF(HEX2DEC(RIGHT(F843,4))&gt;=32768,HEX2DEC(RIGHT(F843,4))-65536,HEX2DEC(RIGHT(F843,4)))/Codes!$N$2</f>
        <v>0</v>
      </c>
      <c r="T843" s="18">
        <f t="shared" si="321"/>
        <v>361</v>
      </c>
      <c r="U843" s="1">
        <f t="shared" si="322"/>
        <v>150</v>
      </c>
      <c r="V843" s="1">
        <f t="shared" si="323"/>
        <v>0</v>
      </c>
      <c r="W843" s="1" t="str">
        <f t="shared" si="324"/>
        <v>101</v>
      </c>
      <c r="X843" s="1">
        <f t="shared" si="325"/>
        <v>3</v>
      </c>
      <c r="Y843" s="1">
        <f t="shared" si="326"/>
        <v>12</v>
      </c>
      <c r="Z843" s="1" t="str">
        <f>VLOOKUP(BIN2DEC(MID(HEX2BIN(MID(H843,3,2),8),2,5)),Codes!$E$1:$F$18,2)</f>
        <v>Flower</v>
      </c>
      <c r="AA843" s="6" t="str">
        <f t="shared" si="327"/>
        <v>0</v>
      </c>
      <c r="AB843" s="1">
        <f t="shared" si="328"/>
        <v>6</v>
      </c>
      <c r="AC843" s="1" t="str">
        <f>VLOOKUP(BIN2DEC(RIGHT(HEX2BIN(MID(H843,6,1),4),1)&amp;LEFT(HEX2BIN(MID(H843,7,1),4),1)),Codes!$K$1:$L$5,2)</f>
        <v>L</v>
      </c>
      <c r="AD843" s="1" t="str">
        <f>VLOOKUP(BIN2DEC(RIGHT(HEX2BIN(MID(H843,7,1),4),3)&amp;LEFT(HEX2BIN(MID(H843,8,1),4),2)),Codes!$H$2:$I$33,2)</f>
        <v>Punch</v>
      </c>
      <c r="AE843" s="1" t="str">
        <f t="shared" si="329"/>
        <v>1</v>
      </c>
      <c r="AF843" s="1" t="str">
        <f t="shared" si="330"/>
        <v>1</v>
      </c>
      <c r="AH843" s="6">
        <f t="shared" si="331"/>
        <v>65</v>
      </c>
    </row>
    <row r="844" spans="1:34">
      <c r="A844" s="1" t="s">
        <v>1991</v>
      </c>
      <c r="B844" s="1" t="s">
        <v>79</v>
      </c>
      <c r="C844" s="6" t="s">
        <v>846</v>
      </c>
      <c r="D844" s="6" t="s">
        <v>1898</v>
      </c>
      <c r="E844" s="6" t="s">
        <v>824</v>
      </c>
      <c r="F844" s="6" t="s">
        <v>91</v>
      </c>
      <c r="G844" s="6" t="s">
        <v>691</v>
      </c>
      <c r="H844" s="6" t="s">
        <v>844</v>
      </c>
      <c r="J844" s="1" t="str">
        <f t="shared" si="315"/>
        <v>001011</v>
      </c>
      <c r="K844" s="1">
        <f t="shared" si="316"/>
        <v>2</v>
      </c>
      <c r="L844" s="6" t="str">
        <f t="shared" si="317"/>
        <v>00000</v>
      </c>
      <c r="M844" s="1">
        <f t="shared" si="318"/>
        <v>42</v>
      </c>
      <c r="N844" s="6" t="str">
        <f t="shared" si="319"/>
        <v>00</v>
      </c>
      <c r="O844" s="1">
        <f t="shared" si="320"/>
        <v>11</v>
      </c>
      <c r="P844" s="1">
        <f>IF(HEX2DEC(LEFT(E844,4))&gt;=32768,HEX2DEC(LEFT(E844,4))-65536,HEX2DEC(LEFT(E844,4)))/Codes!$N$2</f>
        <v>2</v>
      </c>
      <c r="Q844" s="1">
        <f>IF(HEX2DEC(RIGHT(E844,4))&gt;=32768,HEX2DEC(RIGHT(E844,4))-65536,HEX2DEC(RIGHT(E844,4)))/Codes!$N$2</f>
        <v>0</v>
      </c>
      <c r="R844" s="1">
        <f>IF(HEX2DEC(LEFT(F844,4))&gt;=32768,HEX2DEC(LEFT(F844,4))-65536,HEX2DEC(LEFT(F844,4)))/Codes!$N$2</f>
        <v>0</v>
      </c>
      <c r="S844" s="1">
        <f>IF(HEX2DEC(RIGHT(F844,4))&gt;=32768,HEX2DEC(RIGHT(F844,4))-65536,HEX2DEC(RIGHT(F844,4)))/Codes!$N$2</f>
        <v>0</v>
      </c>
      <c r="T844" s="18">
        <f t="shared" si="321"/>
        <v>361</v>
      </c>
      <c r="U844" s="1">
        <f t="shared" si="322"/>
        <v>150</v>
      </c>
      <c r="V844" s="1">
        <f t="shared" si="323"/>
        <v>0</v>
      </c>
      <c r="W844" s="1" t="str">
        <f t="shared" si="324"/>
        <v>101</v>
      </c>
      <c r="X844" s="1">
        <f t="shared" si="325"/>
        <v>3</v>
      </c>
      <c r="Y844" s="1">
        <f t="shared" si="326"/>
        <v>12</v>
      </c>
      <c r="Z844" s="1" t="str">
        <f>VLOOKUP(BIN2DEC(MID(HEX2BIN(MID(H844,3,2),8),2,5)),Codes!$E$1:$F$18,2)</f>
        <v>Flower</v>
      </c>
      <c r="AA844" s="6" t="str">
        <f t="shared" si="327"/>
        <v>0</v>
      </c>
      <c r="AB844" s="1">
        <f t="shared" si="328"/>
        <v>6</v>
      </c>
      <c r="AC844" s="1" t="str">
        <f>VLOOKUP(BIN2DEC(RIGHT(HEX2BIN(MID(H844,6,1),4),1)&amp;LEFT(HEX2BIN(MID(H844,7,1),4),1)),Codes!$K$1:$L$5,2)</f>
        <v>L</v>
      </c>
      <c r="AD844" s="1" t="str">
        <f>VLOOKUP(BIN2DEC(RIGHT(HEX2BIN(MID(H844,7,1),4),3)&amp;LEFT(HEX2BIN(MID(H844,8,1),4),2)),Codes!$H$2:$I$33,2)</f>
        <v>Punch</v>
      </c>
      <c r="AE844" s="1" t="str">
        <f t="shared" si="329"/>
        <v>1</v>
      </c>
      <c r="AF844" s="1" t="str">
        <f t="shared" si="330"/>
        <v>1</v>
      </c>
      <c r="AH844" s="6">
        <f t="shared" si="331"/>
        <v>65</v>
      </c>
    </row>
    <row r="845" spans="1:34">
      <c r="A845" s="1" t="s">
        <v>1992</v>
      </c>
      <c r="B845" s="1" t="s">
        <v>79</v>
      </c>
      <c r="C845" s="6" t="s">
        <v>695</v>
      </c>
      <c r="D845" s="6" t="s">
        <v>1930</v>
      </c>
      <c r="E845" s="6" t="s">
        <v>307</v>
      </c>
      <c r="F845" s="6" t="s">
        <v>232</v>
      </c>
      <c r="G845" s="6" t="s">
        <v>743</v>
      </c>
      <c r="H845" s="6" t="s">
        <v>849</v>
      </c>
      <c r="J845" s="1" t="str">
        <f t="shared" si="315"/>
        <v>001011</v>
      </c>
      <c r="K845" s="1">
        <f t="shared" si="316"/>
        <v>0</v>
      </c>
      <c r="L845" s="6" t="str">
        <f t="shared" si="317"/>
        <v>00000</v>
      </c>
      <c r="M845" s="1">
        <f t="shared" si="318"/>
        <v>42</v>
      </c>
      <c r="N845" s="6" t="str">
        <f t="shared" si="319"/>
        <v>00</v>
      </c>
      <c r="O845" s="1">
        <f t="shared" si="320"/>
        <v>6</v>
      </c>
      <c r="P845" s="1">
        <f>IF(HEX2DEC(LEFT(E845,4))&gt;=32768,HEX2DEC(LEFT(E845,4))-65536,HEX2DEC(LEFT(E845,4)))/Codes!$N$2</f>
        <v>3.2</v>
      </c>
      <c r="Q845" s="1">
        <f>IF(HEX2DEC(RIGHT(E845,4))&gt;=32768,HEX2DEC(RIGHT(E845,4))-65536,HEX2DEC(RIGHT(E845,4)))/Codes!$N$2</f>
        <v>0</v>
      </c>
      <c r="R845" s="1">
        <f>IF(HEX2DEC(LEFT(F845,4))&gt;=32768,HEX2DEC(LEFT(F845,4))-65536,HEX2DEC(LEFT(F845,4)))/Codes!$N$2</f>
        <v>4.8</v>
      </c>
      <c r="S845" s="1">
        <f>IF(HEX2DEC(RIGHT(F845,4))&gt;=32768,HEX2DEC(RIGHT(F845,4))-65536,HEX2DEC(RIGHT(F845,4)))/Codes!$N$2</f>
        <v>0</v>
      </c>
      <c r="T845" s="18">
        <f t="shared" si="321"/>
        <v>361</v>
      </c>
      <c r="U845" s="1">
        <f t="shared" si="322"/>
        <v>70</v>
      </c>
      <c r="V845" s="1">
        <f t="shared" si="323"/>
        <v>0</v>
      </c>
      <c r="W845" s="1" t="str">
        <f t="shared" si="324"/>
        <v>101</v>
      </c>
      <c r="X845" s="1">
        <f t="shared" si="325"/>
        <v>3</v>
      </c>
      <c r="Y845" s="1">
        <f t="shared" si="326"/>
        <v>35</v>
      </c>
      <c r="Z845" s="1" t="str">
        <f>VLOOKUP(BIN2DEC(MID(HEX2BIN(MID(H845,3,2),8),2,5)),Codes!$E$1:$F$18,2)</f>
        <v>Flower</v>
      </c>
      <c r="AA845" s="6" t="str">
        <f t="shared" si="327"/>
        <v>0</v>
      </c>
      <c r="AB845" s="1">
        <f t="shared" si="328"/>
        <v>0</v>
      </c>
      <c r="AC845" s="1" t="str">
        <f>VLOOKUP(BIN2DEC(RIGHT(HEX2BIN(MID(H845,6,1),4),1)&amp;LEFT(HEX2BIN(MID(H845,7,1),4),1)),Codes!$K$1:$L$5,2)</f>
        <v>L</v>
      </c>
      <c r="AD845" s="1" t="str">
        <f>VLOOKUP(BIN2DEC(RIGHT(HEX2BIN(MID(H845,7,1),4),3)&amp;LEFT(HEX2BIN(MID(H845,8,1),4),2)),Codes!$H$2:$I$33,2)</f>
        <v>Punch</v>
      </c>
      <c r="AE845" s="1" t="str">
        <f t="shared" si="329"/>
        <v>1</v>
      </c>
      <c r="AF845" s="1" t="str">
        <f t="shared" si="330"/>
        <v>1</v>
      </c>
      <c r="AH845" s="6">
        <f t="shared" si="331"/>
        <v>65</v>
      </c>
    </row>
    <row r="846" spans="1:34">
      <c r="A846" s="1" t="s">
        <v>1993</v>
      </c>
      <c r="B846" s="1" t="s">
        <v>79</v>
      </c>
      <c r="C846" s="6" t="s">
        <v>695</v>
      </c>
      <c r="D846" s="6" t="s">
        <v>1932</v>
      </c>
      <c r="E846" s="6" t="s">
        <v>824</v>
      </c>
      <c r="F846" s="6" t="s">
        <v>212</v>
      </c>
      <c r="G846" s="6" t="s">
        <v>743</v>
      </c>
      <c r="H846" s="6" t="s">
        <v>849</v>
      </c>
      <c r="J846" s="1" t="str">
        <f t="shared" si="315"/>
        <v>001011</v>
      </c>
      <c r="K846" s="1">
        <f t="shared" si="316"/>
        <v>1</v>
      </c>
      <c r="L846" s="6" t="str">
        <f t="shared" si="317"/>
        <v>00000</v>
      </c>
      <c r="M846" s="1">
        <f t="shared" si="318"/>
        <v>42</v>
      </c>
      <c r="N846" s="6" t="str">
        <f t="shared" si="319"/>
        <v>00</v>
      </c>
      <c r="O846" s="1">
        <f t="shared" si="320"/>
        <v>6</v>
      </c>
      <c r="P846" s="1">
        <f>IF(HEX2DEC(LEFT(E846,4))&gt;=32768,HEX2DEC(LEFT(E846,4))-65536,HEX2DEC(LEFT(E846,4)))/Codes!$N$2</f>
        <v>2</v>
      </c>
      <c r="Q846" s="1">
        <f>IF(HEX2DEC(RIGHT(E846,4))&gt;=32768,HEX2DEC(RIGHT(E846,4))-65536,HEX2DEC(RIGHT(E846,4)))/Codes!$N$2</f>
        <v>0</v>
      </c>
      <c r="R846" s="1">
        <f>IF(HEX2DEC(LEFT(F846,4))&gt;=32768,HEX2DEC(LEFT(F846,4))-65536,HEX2DEC(LEFT(F846,4)))/Codes!$N$2</f>
        <v>2.8</v>
      </c>
      <c r="S846" s="1">
        <f>IF(HEX2DEC(RIGHT(F846,4))&gt;=32768,HEX2DEC(RIGHT(F846,4))-65536,HEX2DEC(RIGHT(F846,4)))/Codes!$N$2</f>
        <v>0</v>
      </c>
      <c r="T846" s="18">
        <f t="shared" si="321"/>
        <v>361</v>
      </c>
      <c r="U846" s="1">
        <f t="shared" si="322"/>
        <v>70</v>
      </c>
      <c r="V846" s="1">
        <f t="shared" si="323"/>
        <v>0</v>
      </c>
      <c r="W846" s="1" t="str">
        <f t="shared" si="324"/>
        <v>101</v>
      </c>
      <c r="X846" s="1">
        <f t="shared" si="325"/>
        <v>3</v>
      </c>
      <c r="Y846" s="1">
        <f t="shared" si="326"/>
        <v>35</v>
      </c>
      <c r="Z846" s="1" t="str">
        <f>VLOOKUP(BIN2DEC(MID(HEX2BIN(MID(H846,3,2),8),2,5)),Codes!$E$1:$F$18,2)</f>
        <v>Flower</v>
      </c>
      <c r="AA846" s="6" t="str">
        <f t="shared" si="327"/>
        <v>0</v>
      </c>
      <c r="AB846" s="1">
        <f t="shared" si="328"/>
        <v>0</v>
      </c>
      <c r="AC846" s="1" t="str">
        <f>VLOOKUP(BIN2DEC(RIGHT(HEX2BIN(MID(H846,6,1),4),1)&amp;LEFT(HEX2BIN(MID(H846,7,1),4),1)),Codes!$K$1:$L$5,2)</f>
        <v>L</v>
      </c>
      <c r="AD846" s="1" t="str">
        <f>VLOOKUP(BIN2DEC(RIGHT(HEX2BIN(MID(H846,7,1),4),3)&amp;LEFT(HEX2BIN(MID(H846,8,1),4),2)),Codes!$H$2:$I$33,2)</f>
        <v>Punch</v>
      </c>
      <c r="AE846" s="1" t="str">
        <f t="shared" si="329"/>
        <v>1</v>
      </c>
      <c r="AF846" s="1" t="str">
        <f t="shared" si="330"/>
        <v>1</v>
      </c>
      <c r="AH846" s="6">
        <f t="shared" si="331"/>
        <v>65</v>
      </c>
    </row>
    <row r="847" spans="1:34">
      <c r="A847" s="1" t="s">
        <v>1994</v>
      </c>
      <c r="B847" s="1" t="s">
        <v>79</v>
      </c>
      <c r="C847" s="6" t="s">
        <v>695</v>
      </c>
      <c r="D847" s="6" t="s">
        <v>1934</v>
      </c>
      <c r="E847" s="6" t="s">
        <v>824</v>
      </c>
      <c r="F847" s="6" t="s">
        <v>91</v>
      </c>
      <c r="G847" s="6" t="s">
        <v>743</v>
      </c>
      <c r="H847" s="6" t="s">
        <v>849</v>
      </c>
      <c r="J847" s="1" t="str">
        <f t="shared" si="315"/>
        <v>001011</v>
      </c>
      <c r="K847" s="1">
        <f t="shared" si="316"/>
        <v>2</v>
      </c>
      <c r="L847" s="6" t="str">
        <f t="shared" si="317"/>
        <v>00000</v>
      </c>
      <c r="M847" s="1">
        <f t="shared" si="318"/>
        <v>42</v>
      </c>
      <c r="N847" s="6" t="str">
        <f t="shared" si="319"/>
        <v>00</v>
      </c>
      <c r="O847" s="1">
        <f t="shared" si="320"/>
        <v>6</v>
      </c>
      <c r="P847" s="1">
        <f>IF(HEX2DEC(LEFT(E847,4))&gt;=32768,HEX2DEC(LEFT(E847,4))-65536,HEX2DEC(LEFT(E847,4)))/Codes!$N$2</f>
        <v>2</v>
      </c>
      <c r="Q847" s="1">
        <f>IF(HEX2DEC(RIGHT(E847,4))&gt;=32768,HEX2DEC(RIGHT(E847,4))-65536,HEX2DEC(RIGHT(E847,4)))/Codes!$N$2</f>
        <v>0</v>
      </c>
      <c r="R847" s="1">
        <f>IF(HEX2DEC(LEFT(F847,4))&gt;=32768,HEX2DEC(LEFT(F847,4))-65536,HEX2DEC(LEFT(F847,4)))/Codes!$N$2</f>
        <v>0</v>
      </c>
      <c r="S847" s="1">
        <f>IF(HEX2DEC(RIGHT(F847,4))&gt;=32768,HEX2DEC(RIGHT(F847,4))-65536,HEX2DEC(RIGHT(F847,4)))/Codes!$N$2</f>
        <v>0</v>
      </c>
      <c r="T847" s="18">
        <f t="shared" si="321"/>
        <v>361</v>
      </c>
      <c r="U847" s="1">
        <f t="shared" si="322"/>
        <v>70</v>
      </c>
      <c r="V847" s="1">
        <f t="shared" si="323"/>
        <v>0</v>
      </c>
      <c r="W847" s="1" t="str">
        <f t="shared" si="324"/>
        <v>101</v>
      </c>
      <c r="X847" s="1">
        <f t="shared" si="325"/>
        <v>3</v>
      </c>
      <c r="Y847" s="1">
        <f t="shared" si="326"/>
        <v>35</v>
      </c>
      <c r="Z847" s="1" t="str">
        <f>VLOOKUP(BIN2DEC(MID(HEX2BIN(MID(H847,3,2),8),2,5)),Codes!$E$1:$F$18,2)</f>
        <v>Flower</v>
      </c>
      <c r="AA847" s="6" t="str">
        <f t="shared" si="327"/>
        <v>0</v>
      </c>
      <c r="AB847" s="1">
        <f t="shared" si="328"/>
        <v>0</v>
      </c>
      <c r="AC847" s="1" t="str">
        <f>VLOOKUP(BIN2DEC(RIGHT(HEX2BIN(MID(H847,6,1),4),1)&amp;LEFT(HEX2BIN(MID(H847,7,1),4),1)),Codes!$K$1:$L$5,2)</f>
        <v>L</v>
      </c>
      <c r="AD847" s="1" t="str">
        <f>VLOOKUP(BIN2DEC(RIGHT(HEX2BIN(MID(H847,7,1),4),3)&amp;LEFT(HEX2BIN(MID(H847,8,1),4),2)),Codes!$H$2:$I$33,2)</f>
        <v>Punch</v>
      </c>
      <c r="AE847" s="1" t="str">
        <f t="shared" si="329"/>
        <v>1</v>
      </c>
      <c r="AF847" s="1" t="str">
        <f t="shared" si="330"/>
        <v>1</v>
      </c>
      <c r="AH847" s="6">
        <f t="shared" si="331"/>
        <v>65</v>
      </c>
    </row>
    <row r="848" spans="1:34">
      <c r="A848" s="1" t="s">
        <v>1818</v>
      </c>
      <c r="B848" s="1" t="s">
        <v>79</v>
      </c>
      <c r="C848" s="6" t="s">
        <v>1424</v>
      </c>
      <c r="D848" s="6" t="s">
        <v>1819</v>
      </c>
      <c r="E848" s="6" t="s">
        <v>307</v>
      </c>
      <c r="F848" s="6" t="s">
        <v>91</v>
      </c>
      <c r="G848" s="6" t="s">
        <v>557</v>
      </c>
      <c r="H848" s="6" t="s">
        <v>558</v>
      </c>
      <c r="J848" s="1" t="str">
        <f t="shared" si="315"/>
        <v>001011</v>
      </c>
      <c r="K848" s="1">
        <f t="shared" si="316"/>
        <v>3</v>
      </c>
      <c r="L848" s="6" t="str">
        <f t="shared" si="317"/>
        <v>00000</v>
      </c>
      <c r="M848" s="1">
        <f t="shared" si="318"/>
        <v>6</v>
      </c>
      <c r="N848" s="6" t="str">
        <f t="shared" si="319"/>
        <v>00</v>
      </c>
      <c r="O848" s="1">
        <f t="shared" si="320"/>
        <v>7</v>
      </c>
      <c r="P848" s="1">
        <f>IF(HEX2DEC(LEFT(E848,4))&gt;=32768,HEX2DEC(LEFT(E848,4))-65536,HEX2DEC(LEFT(E848,4)))/Codes!$N$2</f>
        <v>3.2</v>
      </c>
      <c r="Q848" s="1">
        <f>IF(HEX2DEC(RIGHT(E848,4))&gt;=32768,HEX2DEC(RIGHT(E848,4))-65536,HEX2DEC(RIGHT(E848,4)))/Codes!$N$2</f>
        <v>0</v>
      </c>
      <c r="R848" s="1">
        <f>IF(HEX2DEC(LEFT(F848,4))&gt;=32768,HEX2DEC(LEFT(F848,4))-65536,HEX2DEC(LEFT(F848,4)))/Codes!$N$2</f>
        <v>0</v>
      </c>
      <c r="S848" s="1">
        <f>IF(HEX2DEC(RIGHT(F848,4))&gt;=32768,HEX2DEC(RIGHT(F848,4))-65536,HEX2DEC(RIGHT(F848,4)))/Codes!$N$2</f>
        <v>0</v>
      </c>
      <c r="T848" s="18">
        <f t="shared" si="321"/>
        <v>361</v>
      </c>
      <c r="U848" s="1">
        <f t="shared" si="322"/>
        <v>100</v>
      </c>
      <c r="V848" s="1">
        <f t="shared" si="323"/>
        <v>0</v>
      </c>
      <c r="W848" s="1" t="str">
        <f t="shared" si="324"/>
        <v>101</v>
      </c>
      <c r="X848" s="1">
        <f t="shared" si="325"/>
        <v>3</v>
      </c>
      <c r="Y848" s="1">
        <f t="shared" si="326"/>
        <v>10</v>
      </c>
      <c r="Z848" s="1" t="str">
        <f>VLOOKUP(BIN2DEC(MID(HEX2BIN(MID(H848,3,2),8),2,5)),Codes!$E$1:$F$18,2)</f>
        <v>Slash</v>
      </c>
      <c r="AA848" s="6" t="str">
        <f t="shared" si="327"/>
        <v>0</v>
      </c>
      <c r="AB848" s="1">
        <f t="shared" si="328"/>
        <v>2</v>
      </c>
      <c r="AC848" s="1" t="str">
        <f>VLOOKUP(BIN2DEC(RIGHT(HEX2BIN(MID(H848,6,1),4),1)&amp;LEFT(HEX2BIN(MID(H848,7,1),4),1)),Codes!$K$1:$L$5,2)</f>
        <v>M</v>
      </c>
      <c r="AD848" s="1" t="str">
        <f>VLOOKUP(BIN2DEC(RIGHT(HEX2BIN(MID(H848,7,1),4),3)&amp;LEFT(HEX2BIN(MID(H848,8,1),4),2)),Codes!$H$2:$I$33,2)</f>
        <v>Slash</v>
      </c>
      <c r="AE848" s="1" t="str">
        <f t="shared" si="329"/>
        <v>1</v>
      </c>
      <c r="AF848" s="1" t="str">
        <f t="shared" si="330"/>
        <v>1</v>
      </c>
      <c r="AH848" s="6">
        <f t="shared" si="331"/>
        <v>35</v>
      </c>
    </row>
    <row r="849" spans="1:34">
      <c r="A849" s="1" t="s">
        <v>1820</v>
      </c>
      <c r="B849" s="1" t="s">
        <v>79</v>
      </c>
      <c r="C849" s="6" t="s">
        <v>1425</v>
      </c>
      <c r="D849" s="6" t="s">
        <v>1821</v>
      </c>
      <c r="E849" s="6" t="s">
        <v>307</v>
      </c>
      <c r="F849" s="6" t="s">
        <v>91</v>
      </c>
      <c r="G849" s="6" t="s">
        <v>557</v>
      </c>
      <c r="H849" s="6" t="s">
        <v>561</v>
      </c>
      <c r="J849" s="1" t="str">
        <f t="shared" si="315"/>
        <v>001011</v>
      </c>
      <c r="K849" s="1">
        <f t="shared" si="316"/>
        <v>3</v>
      </c>
      <c r="L849" s="6" t="str">
        <f t="shared" si="317"/>
        <v>00000</v>
      </c>
      <c r="M849" s="1">
        <f t="shared" si="318"/>
        <v>6</v>
      </c>
      <c r="N849" s="6" t="str">
        <f t="shared" si="319"/>
        <v>00</v>
      </c>
      <c r="O849" s="1">
        <f t="shared" si="320"/>
        <v>11</v>
      </c>
      <c r="P849" s="1">
        <f>IF(HEX2DEC(LEFT(E849,4))&gt;=32768,HEX2DEC(LEFT(E849,4))-65536,HEX2DEC(LEFT(E849,4)))/Codes!$N$2</f>
        <v>3.2</v>
      </c>
      <c r="Q849" s="1">
        <f>IF(HEX2DEC(RIGHT(E849,4))&gt;=32768,HEX2DEC(RIGHT(E849,4))-65536,HEX2DEC(RIGHT(E849,4)))/Codes!$N$2</f>
        <v>0</v>
      </c>
      <c r="R849" s="1">
        <f>IF(HEX2DEC(LEFT(F849,4))&gt;=32768,HEX2DEC(LEFT(F849,4))-65536,HEX2DEC(LEFT(F849,4)))/Codes!$N$2</f>
        <v>0</v>
      </c>
      <c r="S849" s="1">
        <f>IF(HEX2DEC(RIGHT(F849,4))&gt;=32768,HEX2DEC(RIGHT(F849,4))-65536,HEX2DEC(RIGHT(F849,4)))/Codes!$N$2</f>
        <v>0</v>
      </c>
      <c r="T849" s="18">
        <f t="shared" si="321"/>
        <v>361</v>
      </c>
      <c r="U849" s="1">
        <f t="shared" si="322"/>
        <v>100</v>
      </c>
      <c r="V849" s="1">
        <f t="shared" si="323"/>
        <v>0</v>
      </c>
      <c r="W849" s="1" t="str">
        <f t="shared" si="324"/>
        <v>101</v>
      </c>
      <c r="X849" s="1">
        <f t="shared" si="325"/>
        <v>3</v>
      </c>
      <c r="Y849" s="1">
        <f t="shared" si="326"/>
        <v>15</v>
      </c>
      <c r="Z849" s="1" t="str">
        <f>VLOOKUP(BIN2DEC(MID(HEX2BIN(MID(H849,3,2),8),2,5)),Codes!$E$1:$F$18,2)</f>
        <v>Slash</v>
      </c>
      <c r="AA849" s="6" t="str">
        <f t="shared" si="327"/>
        <v>0</v>
      </c>
      <c r="AB849" s="1">
        <f t="shared" si="328"/>
        <v>4</v>
      </c>
      <c r="AC849" s="1" t="str">
        <f>VLOOKUP(BIN2DEC(RIGHT(HEX2BIN(MID(H849,6,1),4),1)&amp;LEFT(HEX2BIN(MID(H849,7,1),4),1)),Codes!$K$1:$L$5,2)</f>
        <v>L</v>
      </c>
      <c r="AD849" s="1" t="str">
        <f>VLOOKUP(BIN2DEC(RIGHT(HEX2BIN(MID(H849,7,1),4),3)&amp;LEFT(HEX2BIN(MID(H849,8,1),4),2)),Codes!$H$2:$I$33,2)</f>
        <v>Slash</v>
      </c>
      <c r="AE849" s="1" t="str">
        <f t="shared" si="329"/>
        <v>1</v>
      </c>
      <c r="AF849" s="1" t="str">
        <f t="shared" si="330"/>
        <v>1</v>
      </c>
      <c r="AH849" s="6">
        <f t="shared" si="331"/>
        <v>67</v>
      </c>
    </row>
    <row r="850" spans="1:34">
      <c r="A850" s="1" t="s">
        <v>1822</v>
      </c>
      <c r="B850" s="1" t="s">
        <v>79</v>
      </c>
      <c r="C850" s="6" t="s">
        <v>1426</v>
      </c>
      <c r="D850" s="6" t="s">
        <v>1823</v>
      </c>
      <c r="E850" s="6" t="s">
        <v>307</v>
      </c>
      <c r="F850" s="6" t="s">
        <v>91</v>
      </c>
      <c r="G850" s="6" t="s">
        <v>557</v>
      </c>
      <c r="H850" s="6" t="s">
        <v>736</v>
      </c>
      <c r="J850" s="1" t="str">
        <f t="shared" si="315"/>
        <v>001011</v>
      </c>
      <c r="K850" s="1">
        <f t="shared" si="316"/>
        <v>3</v>
      </c>
      <c r="L850" s="6" t="str">
        <f t="shared" si="317"/>
        <v>00000</v>
      </c>
      <c r="M850" s="1">
        <f t="shared" si="318"/>
        <v>6</v>
      </c>
      <c r="N850" s="6" t="str">
        <f t="shared" si="319"/>
        <v>00</v>
      </c>
      <c r="O850" s="1">
        <f t="shared" si="320"/>
        <v>15</v>
      </c>
      <c r="P850" s="1">
        <f>IF(HEX2DEC(LEFT(E850,4))&gt;=32768,HEX2DEC(LEFT(E850,4))-65536,HEX2DEC(LEFT(E850,4)))/Codes!$N$2</f>
        <v>3.2</v>
      </c>
      <c r="Q850" s="1">
        <f>IF(HEX2DEC(RIGHT(E850,4))&gt;=32768,HEX2DEC(RIGHT(E850,4))-65536,HEX2DEC(RIGHT(E850,4)))/Codes!$N$2</f>
        <v>0</v>
      </c>
      <c r="R850" s="1">
        <f>IF(HEX2DEC(LEFT(F850,4))&gt;=32768,HEX2DEC(LEFT(F850,4))-65536,HEX2DEC(LEFT(F850,4)))/Codes!$N$2</f>
        <v>0</v>
      </c>
      <c r="S850" s="1">
        <f>IF(HEX2DEC(RIGHT(F850,4))&gt;=32768,HEX2DEC(RIGHT(F850,4))-65536,HEX2DEC(RIGHT(F850,4)))/Codes!$N$2</f>
        <v>0</v>
      </c>
      <c r="T850" s="18">
        <f t="shared" si="321"/>
        <v>361</v>
      </c>
      <c r="U850" s="1">
        <f t="shared" si="322"/>
        <v>100</v>
      </c>
      <c r="V850" s="1">
        <f t="shared" si="323"/>
        <v>0</v>
      </c>
      <c r="W850" s="1" t="str">
        <f t="shared" si="324"/>
        <v>101</v>
      </c>
      <c r="X850" s="1">
        <f t="shared" si="325"/>
        <v>3</v>
      </c>
      <c r="Y850" s="1">
        <f t="shared" si="326"/>
        <v>28</v>
      </c>
      <c r="Z850" s="1" t="str">
        <f>VLOOKUP(BIN2DEC(MID(HEX2BIN(MID(H850,3,2),8),2,5)),Codes!$E$1:$F$18,2)</f>
        <v>Slash</v>
      </c>
      <c r="AA850" s="6" t="str">
        <f t="shared" si="327"/>
        <v>0</v>
      </c>
      <c r="AB850" s="1">
        <f t="shared" si="328"/>
        <v>6</v>
      </c>
      <c r="AC850" s="1" t="str">
        <f>VLOOKUP(BIN2DEC(RIGHT(HEX2BIN(MID(H850,6,1),4),1)&amp;LEFT(HEX2BIN(MID(H850,7,1),4),1)),Codes!$K$1:$L$5,2)</f>
        <v>L</v>
      </c>
      <c r="AD850" s="1" t="str">
        <f>VLOOKUP(BIN2DEC(RIGHT(HEX2BIN(MID(H850,7,1),4),3)&amp;LEFT(HEX2BIN(MID(H850,8,1),4),2)),Codes!$H$2:$I$33,2)</f>
        <v>Slash</v>
      </c>
      <c r="AE850" s="1" t="str">
        <f t="shared" si="329"/>
        <v>1</v>
      </c>
      <c r="AF850" s="1" t="str">
        <f t="shared" si="330"/>
        <v>1</v>
      </c>
      <c r="AH850" s="6">
        <f t="shared" si="331"/>
        <v>67</v>
      </c>
    </row>
    <row r="851" spans="1:34">
      <c r="A851" s="1" t="s">
        <v>1824</v>
      </c>
      <c r="B851" s="1" t="s">
        <v>79</v>
      </c>
      <c r="C851" s="6" t="s">
        <v>1427</v>
      </c>
      <c r="D851" s="6" t="s">
        <v>1825</v>
      </c>
      <c r="E851" s="6" t="s">
        <v>307</v>
      </c>
      <c r="F851" s="6" t="s">
        <v>91</v>
      </c>
      <c r="G851" s="6" t="s">
        <v>557</v>
      </c>
      <c r="H851" s="6" t="s">
        <v>584</v>
      </c>
      <c r="J851" s="1" t="str">
        <f t="shared" si="315"/>
        <v>001011</v>
      </c>
      <c r="K851" s="1">
        <f t="shared" si="316"/>
        <v>3</v>
      </c>
      <c r="L851" s="6" t="str">
        <f t="shared" si="317"/>
        <v>00000</v>
      </c>
      <c r="M851" s="1">
        <f t="shared" si="318"/>
        <v>6</v>
      </c>
      <c r="N851" s="6" t="str">
        <f t="shared" si="319"/>
        <v>00</v>
      </c>
      <c r="O851" s="1">
        <f t="shared" si="320"/>
        <v>10</v>
      </c>
      <c r="P851" s="1">
        <f>IF(HEX2DEC(LEFT(E851,4))&gt;=32768,HEX2DEC(LEFT(E851,4))-65536,HEX2DEC(LEFT(E851,4)))/Codes!$N$2</f>
        <v>3.2</v>
      </c>
      <c r="Q851" s="1">
        <f>IF(HEX2DEC(RIGHT(E851,4))&gt;=32768,HEX2DEC(RIGHT(E851,4))-65536,HEX2DEC(RIGHT(E851,4)))/Codes!$N$2</f>
        <v>0</v>
      </c>
      <c r="R851" s="1">
        <f>IF(HEX2DEC(LEFT(F851,4))&gt;=32768,HEX2DEC(LEFT(F851,4))-65536,HEX2DEC(LEFT(F851,4)))/Codes!$N$2</f>
        <v>0</v>
      </c>
      <c r="S851" s="1">
        <f>IF(HEX2DEC(RIGHT(F851,4))&gt;=32768,HEX2DEC(RIGHT(F851,4))-65536,HEX2DEC(RIGHT(F851,4)))/Codes!$N$2</f>
        <v>0</v>
      </c>
      <c r="T851" s="18">
        <f t="shared" si="321"/>
        <v>361</v>
      </c>
      <c r="U851" s="1">
        <f t="shared" si="322"/>
        <v>100</v>
      </c>
      <c r="V851" s="1">
        <f t="shared" si="323"/>
        <v>0</v>
      </c>
      <c r="W851" s="1" t="str">
        <f t="shared" si="324"/>
        <v>101</v>
      </c>
      <c r="X851" s="1">
        <f t="shared" si="325"/>
        <v>3</v>
      </c>
      <c r="Y851" s="1">
        <f t="shared" si="326"/>
        <v>8</v>
      </c>
      <c r="Z851" s="1" t="str">
        <f>VLOOKUP(BIN2DEC(MID(HEX2BIN(MID(H851,3,2),8),2,5)),Codes!$E$1:$F$18,2)</f>
        <v>Slash</v>
      </c>
      <c r="AA851" s="6" t="str">
        <f t="shared" si="327"/>
        <v>0</v>
      </c>
      <c r="AB851" s="1">
        <f t="shared" si="328"/>
        <v>0</v>
      </c>
      <c r="AC851" s="1" t="str">
        <f>VLOOKUP(BIN2DEC(RIGHT(HEX2BIN(MID(H851,6,1),4),1)&amp;LEFT(HEX2BIN(MID(H851,7,1),4),1)),Codes!$K$1:$L$5,2)</f>
        <v>M</v>
      </c>
      <c r="AD851" s="1" t="str">
        <f>VLOOKUP(BIN2DEC(RIGHT(HEX2BIN(MID(H851,7,1),4),3)&amp;LEFT(HEX2BIN(MID(H851,8,1),4),2)),Codes!$H$2:$I$33,2)</f>
        <v>Slash</v>
      </c>
      <c r="AE851" s="1" t="str">
        <f t="shared" si="329"/>
        <v>1</v>
      </c>
      <c r="AF851" s="1" t="str">
        <f t="shared" si="330"/>
        <v>1</v>
      </c>
      <c r="AH851" s="6">
        <f t="shared" si="331"/>
        <v>35</v>
      </c>
    </row>
    <row r="852" spans="1:34">
      <c r="A852" s="1" t="s">
        <v>1826</v>
      </c>
      <c r="B852" s="1" t="s">
        <v>79</v>
      </c>
      <c r="C852" s="6" t="s">
        <v>1428</v>
      </c>
      <c r="D852" s="6" t="s">
        <v>1827</v>
      </c>
      <c r="E852" s="6" t="s">
        <v>307</v>
      </c>
      <c r="F852" s="6" t="s">
        <v>91</v>
      </c>
      <c r="G852" s="6" t="s">
        <v>557</v>
      </c>
      <c r="H852" s="6" t="s">
        <v>750</v>
      </c>
      <c r="J852" s="1" t="str">
        <f t="shared" si="315"/>
        <v>001011</v>
      </c>
      <c r="K852" s="1">
        <f t="shared" si="316"/>
        <v>3</v>
      </c>
      <c r="L852" s="6" t="str">
        <f t="shared" si="317"/>
        <v>00000</v>
      </c>
      <c r="M852" s="1">
        <f t="shared" si="318"/>
        <v>6</v>
      </c>
      <c r="N852" s="6" t="str">
        <f t="shared" si="319"/>
        <v>00</v>
      </c>
      <c r="O852" s="1">
        <f t="shared" si="320"/>
        <v>6</v>
      </c>
      <c r="P852" s="1">
        <f>IF(HEX2DEC(LEFT(E852,4))&gt;=32768,HEX2DEC(LEFT(E852,4))-65536,HEX2DEC(LEFT(E852,4)))/Codes!$N$2</f>
        <v>3.2</v>
      </c>
      <c r="Q852" s="1">
        <f>IF(HEX2DEC(RIGHT(E852,4))&gt;=32768,HEX2DEC(RIGHT(E852,4))-65536,HEX2DEC(RIGHT(E852,4)))/Codes!$N$2</f>
        <v>0</v>
      </c>
      <c r="R852" s="1">
        <f>IF(HEX2DEC(LEFT(F852,4))&gt;=32768,HEX2DEC(LEFT(F852,4))-65536,HEX2DEC(LEFT(F852,4)))/Codes!$N$2</f>
        <v>0</v>
      </c>
      <c r="S852" s="1">
        <f>IF(HEX2DEC(RIGHT(F852,4))&gt;=32768,HEX2DEC(RIGHT(F852,4))-65536,HEX2DEC(RIGHT(F852,4)))/Codes!$N$2</f>
        <v>0</v>
      </c>
      <c r="T852" s="18">
        <f t="shared" si="321"/>
        <v>361</v>
      </c>
      <c r="U852" s="1">
        <f t="shared" si="322"/>
        <v>100</v>
      </c>
      <c r="V852" s="1">
        <f t="shared" si="323"/>
        <v>0</v>
      </c>
      <c r="W852" s="1" t="str">
        <f t="shared" si="324"/>
        <v>101</v>
      </c>
      <c r="X852" s="1">
        <f t="shared" si="325"/>
        <v>3</v>
      </c>
      <c r="Y852" s="1">
        <f t="shared" si="326"/>
        <v>5</v>
      </c>
      <c r="Z852" s="1" t="str">
        <f>VLOOKUP(BIN2DEC(MID(HEX2BIN(MID(H852,3,2),8),2,5)),Codes!$E$1:$F$18,2)</f>
        <v>Normal</v>
      </c>
      <c r="AA852" s="6" t="str">
        <f t="shared" si="327"/>
        <v>0</v>
      </c>
      <c r="AB852" s="1">
        <f t="shared" si="328"/>
        <v>2</v>
      </c>
      <c r="AC852" s="1" t="str">
        <f>VLOOKUP(BIN2DEC(RIGHT(HEX2BIN(MID(H852,6,1),4),1)&amp;LEFT(HEX2BIN(MID(H852,7,1),4),1)),Codes!$K$1:$L$5,2)</f>
        <v>S</v>
      </c>
      <c r="AD852" s="1" t="str">
        <f>VLOOKUP(BIN2DEC(RIGHT(HEX2BIN(MID(H852,7,1),4),3)&amp;LEFT(HEX2BIN(MID(H852,8,1),4),2)),Codes!$H$2:$I$33,2)</f>
        <v>Bat</v>
      </c>
      <c r="AE852" s="1" t="str">
        <f t="shared" si="329"/>
        <v>1</v>
      </c>
      <c r="AF852" s="1" t="str">
        <f t="shared" si="330"/>
        <v>1</v>
      </c>
      <c r="AH852" s="6">
        <f t="shared" si="331"/>
        <v>5</v>
      </c>
    </row>
    <row r="853" spans="1:34">
      <c r="A853" s="1" t="s">
        <v>1828</v>
      </c>
      <c r="B853" s="1" t="s">
        <v>79</v>
      </c>
      <c r="C853" s="6" t="s">
        <v>1429</v>
      </c>
      <c r="D853" s="6" t="s">
        <v>1825</v>
      </c>
      <c r="E853" s="6" t="s">
        <v>307</v>
      </c>
      <c r="F853" s="6" t="s">
        <v>91</v>
      </c>
      <c r="G853" s="6" t="s">
        <v>557</v>
      </c>
      <c r="H853" s="6" t="s">
        <v>586</v>
      </c>
      <c r="J853" s="1" t="str">
        <f t="shared" si="315"/>
        <v>001011</v>
      </c>
      <c r="K853" s="1">
        <f t="shared" si="316"/>
        <v>3</v>
      </c>
      <c r="L853" s="6" t="str">
        <f t="shared" si="317"/>
        <v>00000</v>
      </c>
      <c r="M853" s="1">
        <f t="shared" si="318"/>
        <v>6</v>
      </c>
      <c r="N853" s="6" t="str">
        <f t="shared" si="319"/>
        <v>00</v>
      </c>
      <c r="O853" s="1">
        <f t="shared" si="320"/>
        <v>10</v>
      </c>
      <c r="P853" s="1">
        <f>IF(HEX2DEC(LEFT(E853,4))&gt;=32768,HEX2DEC(LEFT(E853,4))-65536,HEX2DEC(LEFT(E853,4)))/Codes!$N$2</f>
        <v>3.2</v>
      </c>
      <c r="Q853" s="1">
        <f>IF(HEX2DEC(RIGHT(E853,4))&gt;=32768,HEX2DEC(RIGHT(E853,4))-65536,HEX2DEC(RIGHT(E853,4)))/Codes!$N$2</f>
        <v>0</v>
      </c>
      <c r="R853" s="1">
        <f>IF(HEX2DEC(LEFT(F853,4))&gt;=32768,HEX2DEC(LEFT(F853,4))-65536,HEX2DEC(LEFT(F853,4)))/Codes!$N$2</f>
        <v>0</v>
      </c>
      <c r="S853" s="1">
        <f>IF(HEX2DEC(RIGHT(F853,4))&gt;=32768,HEX2DEC(RIGHT(F853,4))-65536,HEX2DEC(RIGHT(F853,4)))/Codes!$N$2</f>
        <v>0</v>
      </c>
      <c r="T853" s="18">
        <f t="shared" si="321"/>
        <v>361</v>
      </c>
      <c r="U853" s="1">
        <f t="shared" si="322"/>
        <v>100</v>
      </c>
      <c r="V853" s="1">
        <f t="shared" si="323"/>
        <v>0</v>
      </c>
      <c r="W853" s="1" t="str">
        <f t="shared" si="324"/>
        <v>101</v>
      </c>
      <c r="X853" s="1">
        <f t="shared" si="325"/>
        <v>3</v>
      </c>
      <c r="Y853" s="1">
        <f t="shared" si="326"/>
        <v>8</v>
      </c>
      <c r="Z853" s="1" t="str">
        <f>VLOOKUP(BIN2DEC(MID(HEX2BIN(MID(H853,3,2),8),2,5)),Codes!$E$1:$F$18,2)</f>
        <v>Normal</v>
      </c>
      <c r="AA853" s="6" t="str">
        <f t="shared" si="327"/>
        <v>0</v>
      </c>
      <c r="AB853" s="1">
        <f t="shared" si="328"/>
        <v>4</v>
      </c>
      <c r="AC853" s="1" t="str">
        <f>VLOOKUP(BIN2DEC(RIGHT(HEX2BIN(MID(H853,6,1),4),1)&amp;LEFT(HEX2BIN(MID(H853,7,1),4),1)),Codes!$K$1:$L$5,2)</f>
        <v>M</v>
      </c>
      <c r="AD853" s="1" t="str">
        <f>VLOOKUP(BIN2DEC(RIGHT(HEX2BIN(MID(H853,7,1),4),3)&amp;LEFT(HEX2BIN(MID(H853,8,1),4),2)),Codes!$H$2:$I$33,2)</f>
        <v>Bat</v>
      </c>
      <c r="AE853" s="1" t="str">
        <f t="shared" si="329"/>
        <v>1</v>
      </c>
      <c r="AF853" s="1" t="str">
        <f t="shared" si="330"/>
        <v>1</v>
      </c>
      <c r="AH853" s="6">
        <f t="shared" si="331"/>
        <v>37</v>
      </c>
    </row>
    <row r="854" spans="1:34">
      <c r="A854" s="1" t="s">
        <v>1829</v>
      </c>
      <c r="B854" s="1" t="s">
        <v>79</v>
      </c>
      <c r="C854" s="6" t="s">
        <v>1430</v>
      </c>
      <c r="D854" s="6" t="s">
        <v>1830</v>
      </c>
      <c r="E854" s="6" t="s">
        <v>307</v>
      </c>
      <c r="F854" s="6" t="s">
        <v>91</v>
      </c>
      <c r="G854" s="6" t="s">
        <v>1831</v>
      </c>
      <c r="H854" s="6" t="s">
        <v>1832</v>
      </c>
      <c r="J854" s="1" t="str">
        <f t="shared" si="315"/>
        <v>001011</v>
      </c>
      <c r="K854" s="1">
        <f t="shared" si="316"/>
        <v>3</v>
      </c>
      <c r="L854" s="6" t="str">
        <f t="shared" si="317"/>
        <v>00000</v>
      </c>
      <c r="M854" s="1">
        <f t="shared" si="318"/>
        <v>6</v>
      </c>
      <c r="N854" s="6" t="str">
        <f t="shared" si="319"/>
        <v>00</v>
      </c>
      <c r="O854" s="1">
        <f t="shared" si="320"/>
        <v>8</v>
      </c>
      <c r="P854" s="1">
        <f>IF(HEX2DEC(LEFT(E854,4))&gt;=32768,HEX2DEC(LEFT(E854,4))-65536,HEX2DEC(LEFT(E854,4)))/Codes!$N$2</f>
        <v>3.2</v>
      </c>
      <c r="Q854" s="1">
        <f>IF(HEX2DEC(RIGHT(E854,4))&gt;=32768,HEX2DEC(RIGHT(E854,4))-65536,HEX2DEC(RIGHT(E854,4)))/Codes!$N$2</f>
        <v>0</v>
      </c>
      <c r="R854" s="1">
        <f>IF(HEX2DEC(LEFT(F854,4))&gt;=32768,HEX2DEC(LEFT(F854,4))-65536,HEX2DEC(LEFT(F854,4)))/Codes!$N$2</f>
        <v>0</v>
      </c>
      <c r="S854" s="1">
        <f>IF(HEX2DEC(RIGHT(F854,4))&gt;=32768,HEX2DEC(RIGHT(F854,4))-65536,HEX2DEC(RIGHT(F854,4)))/Codes!$N$2</f>
        <v>0</v>
      </c>
      <c r="T854" s="18">
        <f t="shared" si="321"/>
        <v>361</v>
      </c>
      <c r="U854" s="1">
        <f t="shared" si="322"/>
        <v>105</v>
      </c>
      <c r="V854" s="1">
        <f t="shared" si="323"/>
        <v>0</v>
      </c>
      <c r="W854" s="1" t="str">
        <f t="shared" si="324"/>
        <v>101</v>
      </c>
      <c r="X854" s="1">
        <f t="shared" si="325"/>
        <v>3</v>
      </c>
      <c r="Y854" s="1">
        <f t="shared" si="326"/>
        <v>200</v>
      </c>
      <c r="Z854" s="1" t="str">
        <f>VLOOKUP(BIN2DEC(MID(HEX2BIN(MID(H854,3,2),8),2,5)),Codes!$E$1:$F$18,2)</f>
        <v>Normal</v>
      </c>
      <c r="AA854" s="6" t="str">
        <f t="shared" si="327"/>
        <v>0</v>
      </c>
      <c r="AB854" s="1">
        <f t="shared" si="328"/>
        <v>4</v>
      </c>
      <c r="AC854" s="1" t="str">
        <f>VLOOKUP(BIN2DEC(RIGHT(HEX2BIN(MID(H854,6,1),4),1)&amp;LEFT(HEX2BIN(MID(H854,7,1),4),1)),Codes!$K$1:$L$5,2)</f>
        <v>M</v>
      </c>
      <c r="AD854" s="1" t="str">
        <f>VLOOKUP(BIN2DEC(RIGHT(HEX2BIN(MID(H854,7,1),4),3)&amp;LEFT(HEX2BIN(MID(H854,8,1),4),2)),Codes!$H$2:$I$33,2)</f>
        <v>Bat</v>
      </c>
      <c r="AE854" s="1" t="str">
        <f t="shared" si="329"/>
        <v>1</v>
      </c>
      <c r="AF854" s="1" t="str">
        <f t="shared" si="330"/>
        <v>1</v>
      </c>
      <c r="AH854" s="6">
        <f t="shared" si="331"/>
        <v>37</v>
      </c>
    </row>
    <row r="855" spans="1:34">
      <c r="A855" s="1" t="s">
        <v>1833</v>
      </c>
      <c r="B855" s="1" t="s">
        <v>79</v>
      </c>
      <c r="C855" s="6" t="s">
        <v>1431</v>
      </c>
      <c r="D855" s="6" t="s">
        <v>1825</v>
      </c>
      <c r="E855" s="6" t="s">
        <v>307</v>
      </c>
      <c r="F855" s="6" t="s">
        <v>91</v>
      </c>
      <c r="G855" s="6" t="s">
        <v>557</v>
      </c>
      <c r="H855" s="6" t="s">
        <v>586</v>
      </c>
      <c r="J855" s="1" t="str">
        <f t="shared" si="315"/>
        <v>001011</v>
      </c>
      <c r="K855" s="1">
        <f t="shared" si="316"/>
        <v>3</v>
      </c>
      <c r="L855" s="6" t="str">
        <f t="shared" si="317"/>
        <v>00000</v>
      </c>
      <c r="M855" s="1">
        <f t="shared" si="318"/>
        <v>6</v>
      </c>
      <c r="N855" s="6" t="str">
        <f t="shared" si="319"/>
        <v>00</v>
      </c>
      <c r="O855" s="1">
        <f t="shared" si="320"/>
        <v>10</v>
      </c>
      <c r="P855" s="1">
        <f>IF(HEX2DEC(LEFT(E855,4))&gt;=32768,HEX2DEC(LEFT(E855,4))-65536,HEX2DEC(LEFT(E855,4)))/Codes!$N$2</f>
        <v>3.2</v>
      </c>
      <c r="Q855" s="1">
        <f>IF(HEX2DEC(RIGHT(E855,4))&gt;=32768,HEX2DEC(RIGHT(E855,4))-65536,HEX2DEC(RIGHT(E855,4)))/Codes!$N$2</f>
        <v>0</v>
      </c>
      <c r="R855" s="1">
        <f>IF(HEX2DEC(LEFT(F855,4))&gt;=32768,HEX2DEC(LEFT(F855,4))-65536,HEX2DEC(LEFT(F855,4)))/Codes!$N$2</f>
        <v>0</v>
      </c>
      <c r="S855" s="1">
        <f>IF(HEX2DEC(RIGHT(F855,4))&gt;=32768,HEX2DEC(RIGHT(F855,4))-65536,HEX2DEC(RIGHT(F855,4)))/Codes!$N$2</f>
        <v>0</v>
      </c>
      <c r="T855" s="18">
        <f t="shared" si="321"/>
        <v>361</v>
      </c>
      <c r="U855" s="1">
        <f t="shared" si="322"/>
        <v>100</v>
      </c>
      <c r="V855" s="1">
        <f t="shared" si="323"/>
        <v>0</v>
      </c>
      <c r="W855" s="1" t="str">
        <f t="shared" si="324"/>
        <v>101</v>
      </c>
      <c r="X855" s="1">
        <f t="shared" si="325"/>
        <v>3</v>
      </c>
      <c r="Y855" s="1">
        <f t="shared" si="326"/>
        <v>8</v>
      </c>
      <c r="Z855" s="1" t="str">
        <f>VLOOKUP(BIN2DEC(MID(HEX2BIN(MID(H855,3,2),8),2,5)),Codes!$E$1:$F$18,2)</f>
        <v>Normal</v>
      </c>
      <c r="AA855" s="6" t="str">
        <f t="shared" si="327"/>
        <v>0</v>
      </c>
      <c r="AB855" s="1">
        <f t="shared" si="328"/>
        <v>4</v>
      </c>
      <c r="AC855" s="1" t="str">
        <f>VLOOKUP(BIN2DEC(RIGHT(HEX2BIN(MID(H855,6,1),4),1)&amp;LEFT(HEX2BIN(MID(H855,7,1),4),1)),Codes!$K$1:$L$5,2)</f>
        <v>M</v>
      </c>
      <c r="AD855" s="1" t="str">
        <f>VLOOKUP(BIN2DEC(RIGHT(HEX2BIN(MID(H855,7,1),4),3)&amp;LEFT(HEX2BIN(MID(H855,8,1),4),2)),Codes!$H$2:$I$33,2)</f>
        <v>Bat</v>
      </c>
      <c r="AE855" s="1" t="str">
        <f t="shared" si="329"/>
        <v>1</v>
      </c>
      <c r="AF855" s="1" t="str">
        <f t="shared" si="330"/>
        <v>1</v>
      </c>
      <c r="AH855" s="6">
        <f t="shared" si="331"/>
        <v>37</v>
      </c>
    </row>
    <row r="856" spans="1:34">
      <c r="A856" s="1" t="s">
        <v>1834</v>
      </c>
      <c r="B856" s="1" t="s">
        <v>79</v>
      </c>
      <c r="C856" s="6" t="s">
        <v>1870</v>
      </c>
      <c r="D856" s="6" t="s">
        <v>1827</v>
      </c>
      <c r="E856" s="6" t="s">
        <v>307</v>
      </c>
      <c r="F856" s="6" t="s">
        <v>91</v>
      </c>
      <c r="G856" s="6" t="s">
        <v>629</v>
      </c>
      <c r="H856" s="6" t="s">
        <v>630</v>
      </c>
      <c r="J856" s="1" t="str">
        <f t="shared" si="315"/>
        <v>001011</v>
      </c>
      <c r="K856" s="1">
        <f t="shared" si="316"/>
        <v>3</v>
      </c>
      <c r="L856" s="6" t="str">
        <f t="shared" si="317"/>
        <v>00000</v>
      </c>
      <c r="M856" s="1">
        <f t="shared" si="318"/>
        <v>6</v>
      </c>
      <c r="N856" s="6" t="str">
        <f t="shared" si="319"/>
        <v>00</v>
      </c>
      <c r="O856" s="1">
        <f t="shared" si="320"/>
        <v>6</v>
      </c>
      <c r="P856" s="1">
        <f>IF(HEX2DEC(LEFT(E856,4))&gt;=32768,HEX2DEC(LEFT(E856,4))-65536,HEX2DEC(LEFT(E856,4)))/Codes!$N$2</f>
        <v>3.2</v>
      </c>
      <c r="Q856" s="1">
        <f>IF(HEX2DEC(RIGHT(E856,4))&gt;=32768,HEX2DEC(RIGHT(E856,4))-65536,HEX2DEC(RIGHT(E856,4)))/Codes!$N$2</f>
        <v>0</v>
      </c>
      <c r="R856" s="1">
        <f>IF(HEX2DEC(LEFT(F856,4))&gt;=32768,HEX2DEC(LEFT(F856,4))-65536,HEX2DEC(LEFT(F856,4)))/Codes!$N$2</f>
        <v>0</v>
      </c>
      <c r="S856" s="1">
        <f>IF(HEX2DEC(RIGHT(F856,4))&gt;=32768,HEX2DEC(RIGHT(F856,4))-65536,HEX2DEC(RIGHT(F856,4)))/Codes!$N$2</f>
        <v>0</v>
      </c>
      <c r="T856" s="18">
        <f t="shared" si="321"/>
        <v>60</v>
      </c>
      <c r="U856" s="1">
        <f t="shared" si="322"/>
        <v>100</v>
      </c>
      <c r="V856" s="1">
        <f t="shared" si="323"/>
        <v>0</v>
      </c>
      <c r="W856" s="1" t="str">
        <f t="shared" si="324"/>
        <v>101</v>
      </c>
      <c r="X856" s="1">
        <f t="shared" si="325"/>
        <v>3</v>
      </c>
      <c r="Y856" s="1">
        <f t="shared" si="326"/>
        <v>5</v>
      </c>
      <c r="Z856" s="1" t="str">
        <f>VLOOKUP(BIN2DEC(MID(HEX2BIN(MID(H856,3,2),8),2,5)),Codes!$E$1:$F$18,2)</f>
        <v>Slash</v>
      </c>
      <c r="AA856" s="6" t="str">
        <f t="shared" si="327"/>
        <v>0</v>
      </c>
      <c r="AB856" s="1">
        <f t="shared" si="328"/>
        <v>2</v>
      </c>
      <c r="AC856" s="1" t="str">
        <f>VLOOKUP(BIN2DEC(RIGHT(HEX2BIN(MID(H856,6,1),4),1)&amp;LEFT(HEX2BIN(MID(H856,7,1),4),1)),Codes!$K$1:$L$5,2)</f>
        <v>M</v>
      </c>
      <c r="AD856" s="1" t="str">
        <f>VLOOKUP(BIN2DEC(RIGHT(HEX2BIN(MID(H856,7,1),4),3)&amp;LEFT(HEX2BIN(MID(H856,8,1),4),2)),Codes!$H$2:$I$33,2)</f>
        <v>Kick</v>
      </c>
      <c r="AE856" s="1" t="str">
        <f t="shared" si="329"/>
        <v>1</v>
      </c>
      <c r="AF856" s="1" t="str">
        <f t="shared" si="330"/>
        <v>1</v>
      </c>
      <c r="AH856" s="6">
        <f t="shared" si="331"/>
        <v>34</v>
      </c>
    </row>
    <row r="857" spans="1:34">
      <c r="A857" s="1" t="s">
        <v>1835</v>
      </c>
      <c r="B857" s="1" t="s">
        <v>79</v>
      </c>
      <c r="C857" s="6" t="s">
        <v>1871</v>
      </c>
      <c r="D857" s="6" t="s">
        <v>1836</v>
      </c>
      <c r="E857" s="6" t="s">
        <v>307</v>
      </c>
      <c r="F857" s="6" t="s">
        <v>91</v>
      </c>
      <c r="G857" s="6" t="s">
        <v>629</v>
      </c>
      <c r="H857" s="6" t="s">
        <v>633</v>
      </c>
      <c r="J857" s="1" t="str">
        <f t="shared" si="315"/>
        <v>001011</v>
      </c>
      <c r="K857" s="1">
        <f t="shared" si="316"/>
        <v>3</v>
      </c>
      <c r="L857" s="6" t="str">
        <f t="shared" si="317"/>
        <v>00000</v>
      </c>
      <c r="M857" s="1">
        <f t="shared" si="318"/>
        <v>6</v>
      </c>
      <c r="N857" s="6" t="str">
        <f t="shared" si="319"/>
        <v>00</v>
      </c>
      <c r="O857" s="1">
        <f t="shared" si="320"/>
        <v>13</v>
      </c>
      <c r="P857" s="1">
        <f>IF(HEX2DEC(LEFT(E857,4))&gt;=32768,HEX2DEC(LEFT(E857,4))-65536,HEX2DEC(LEFT(E857,4)))/Codes!$N$2</f>
        <v>3.2</v>
      </c>
      <c r="Q857" s="1">
        <f>IF(HEX2DEC(RIGHT(E857,4))&gt;=32768,HEX2DEC(RIGHT(E857,4))-65536,HEX2DEC(RIGHT(E857,4)))/Codes!$N$2</f>
        <v>0</v>
      </c>
      <c r="R857" s="1">
        <f>IF(HEX2DEC(LEFT(F857,4))&gt;=32768,HEX2DEC(LEFT(F857,4))-65536,HEX2DEC(LEFT(F857,4)))/Codes!$N$2</f>
        <v>0</v>
      </c>
      <c r="S857" s="1">
        <f>IF(HEX2DEC(RIGHT(F857,4))&gt;=32768,HEX2DEC(RIGHT(F857,4))-65536,HEX2DEC(RIGHT(F857,4)))/Codes!$N$2</f>
        <v>0</v>
      </c>
      <c r="T857" s="18">
        <f t="shared" si="321"/>
        <v>60</v>
      </c>
      <c r="U857" s="1">
        <f t="shared" si="322"/>
        <v>100</v>
      </c>
      <c r="V857" s="1">
        <f t="shared" si="323"/>
        <v>0</v>
      </c>
      <c r="W857" s="1" t="str">
        <f t="shared" si="324"/>
        <v>101</v>
      </c>
      <c r="X857" s="1">
        <f t="shared" si="325"/>
        <v>3</v>
      </c>
      <c r="Y857" s="1">
        <f t="shared" si="326"/>
        <v>10</v>
      </c>
      <c r="Z857" s="1" t="str">
        <f>VLOOKUP(BIN2DEC(MID(HEX2BIN(MID(H857,3,2),8),2,5)),Codes!$E$1:$F$18,2)</f>
        <v>Slash</v>
      </c>
      <c r="AA857" s="6" t="str">
        <f t="shared" si="327"/>
        <v>0</v>
      </c>
      <c r="AB857" s="1">
        <f t="shared" si="328"/>
        <v>4</v>
      </c>
      <c r="AC857" s="1" t="str">
        <f>VLOOKUP(BIN2DEC(RIGHT(HEX2BIN(MID(H857,6,1),4),1)&amp;LEFT(HEX2BIN(MID(H857,7,1),4),1)),Codes!$K$1:$L$5,2)</f>
        <v>L</v>
      </c>
      <c r="AD857" s="1" t="str">
        <f>VLOOKUP(BIN2DEC(RIGHT(HEX2BIN(MID(H857,7,1),4),3)&amp;LEFT(HEX2BIN(MID(H857,8,1),4),2)),Codes!$H$2:$I$33,2)</f>
        <v>Kick</v>
      </c>
      <c r="AE857" s="1" t="str">
        <f t="shared" si="329"/>
        <v>1</v>
      </c>
      <c r="AF857" s="1" t="str">
        <f t="shared" si="330"/>
        <v>1</v>
      </c>
      <c r="AH857" s="6">
        <f t="shared" si="331"/>
        <v>66</v>
      </c>
    </row>
    <row r="858" spans="1:34">
      <c r="A858" s="1" t="s">
        <v>1837</v>
      </c>
      <c r="B858" s="1" t="s">
        <v>79</v>
      </c>
      <c r="C858" s="6" t="s">
        <v>1872</v>
      </c>
      <c r="D858" s="6" t="s">
        <v>1838</v>
      </c>
      <c r="E858" s="6" t="s">
        <v>307</v>
      </c>
      <c r="F858" s="6" t="s">
        <v>91</v>
      </c>
      <c r="G858" s="6" t="s">
        <v>629</v>
      </c>
      <c r="H858" s="6" t="s">
        <v>785</v>
      </c>
      <c r="J858" s="1" t="str">
        <f t="shared" si="315"/>
        <v>001011</v>
      </c>
      <c r="K858" s="1">
        <f t="shared" si="316"/>
        <v>3</v>
      </c>
      <c r="L858" s="6" t="str">
        <f t="shared" si="317"/>
        <v>00000</v>
      </c>
      <c r="M858" s="1">
        <f t="shared" si="318"/>
        <v>6</v>
      </c>
      <c r="N858" s="6" t="str">
        <f t="shared" si="319"/>
        <v>00</v>
      </c>
      <c r="O858" s="1">
        <f t="shared" si="320"/>
        <v>18</v>
      </c>
      <c r="P858" s="1">
        <f>IF(HEX2DEC(LEFT(E858,4))&gt;=32768,HEX2DEC(LEFT(E858,4))-65536,HEX2DEC(LEFT(E858,4)))/Codes!$N$2</f>
        <v>3.2</v>
      </c>
      <c r="Q858" s="1">
        <f>IF(HEX2DEC(RIGHT(E858,4))&gt;=32768,HEX2DEC(RIGHT(E858,4))-65536,HEX2DEC(RIGHT(E858,4)))/Codes!$N$2</f>
        <v>0</v>
      </c>
      <c r="R858" s="1">
        <f>IF(HEX2DEC(LEFT(F858,4))&gt;=32768,HEX2DEC(LEFT(F858,4))-65536,HEX2DEC(LEFT(F858,4)))/Codes!$N$2</f>
        <v>0</v>
      </c>
      <c r="S858" s="1">
        <f>IF(HEX2DEC(RIGHT(F858,4))&gt;=32768,HEX2DEC(RIGHT(F858,4))-65536,HEX2DEC(RIGHT(F858,4)))/Codes!$N$2</f>
        <v>0</v>
      </c>
      <c r="T858" s="18">
        <f t="shared" si="321"/>
        <v>60</v>
      </c>
      <c r="U858" s="1">
        <f t="shared" si="322"/>
        <v>100</v>
      </c>
      <c r="V858" s="1">
        <f t="shared" si="323"/>
        <v>0</v>
      </c>
      <c r="W858" s="1" t="str">
        <f t="shared" si="324"/>
        <v>101</v>
      </c>
      <c r="X858" s="1">
        <f t="shared" si="325"/>
        <v>3</v>
      </c>
      <c r="Y858" s="1">
        <f t="shared" si="326"/>
        <v>24</v>
      </c>
      <c r="Z858" s="1" t="str">
        <f>VLOOKUP(BIN2DEC(MID(HEX2BIN(MID(H858,3,2),8),2,5)),Codes!$E$1:$F$18,2)</f>
        <v>Slash</v>
      </c>
      <c r="AA858" s="6" t="str">
        <f t="shared" si="327"/>
        <v>0</v>
      </c>
      <c r="AB858" s="1">
        <f t="shared" si="328"/>
        <v>6</v>
      </c>
      <c r="AC858" s="1" t="str">
        <f>VLOOKUP(BIN2DEC(RIGHT(HEX2BIN(MID(H858,6,1),4),1)&amp;LEFT(HEX2BIN(MID(H858,7,1),4),1)),Codes!$K$1:$L$5,2)</f>
        <v>L</v>
      </c>
      <c r="AD858" s="1" t="str">
        <f>VLOOKUP(BIN2DEC(RIGHT(HEX2BIN(MID(H858,7,1),4),3)&amp;LEFT(HEX2BIN(MID(H858,8,1),4),2)),Codes!$H$2:$I$33,2)</f>
        <v>Kick</v>
      </c>
      <c r="AE858" s="1" t="str">
        <f t="shared" si="329"/>
        <v>1</v>
      </c>
      <c r="AF858" s="1" t="str">
        <f t="shared" si="330"/>
        <v>1</v>
      </c>
      <c r="AH858" s="6">
        <f t="shared" si="331"/>
        <v>66</v>
      </c>
    </row>
    <row r="859" spans="1:34">
      <c r="A859" s="1" t="s">
        <v>1839</v>
      </c>
      <c r="B859" s="1" t="s">
        <v>79</v>
      </c>
      <c r="C859" s="6" t="s">
        <v>1873</v>
      </c>
      <c r="D859" s="6" t="s">
        <v>1821</v>
      </c>
      <c r="E859" s="6" t="s">
        <v>307</v>
      </c>
      <c r="F859" s="6" t="s">
        <v>91</v>
      </c>
      <c r="G859" s="6" t="s">
        <v>629</v>
      </c>
      <c r="H859" s="6" t="s">
        <v>647</v>
      </c>
      <c r="J859" s="1" t="str">
        <f t="shared" si="315"/>
        <v>001011</v>
      </c>
      <c r="K859" s="1">
        <f t="shared" si="316"/>
        <v>3</v>
      </c>
      <c r="L859" s="6" t="str">
        <f t="shared" si="317"/>
        <v>00000</v>
      </c>
      <c r="M859" s="1">
        <f t="shared" si="318"/>
        <v>6</v>
      </c>
      <c r="N859" s="6" t="str">
        <f t="shared" si="319"/>
        <v>00</v>
      </c>
      <c r="O859" s="1">
        <f t="shared" si="320"/>
        <v>11</v>
      </c>
      <c r="P859" s="1">
        <f>IF(HEX2DEC(LEFT(E859,4))&gt;=32768,HEX2DEC(LEFT(E859,4))-65536,HEX2DEC(LEFT(E859,4)))/Codes!$N$2</f>
        <v>3.2</v>
      </c>
      <c r="Q859" s="1">
        <f>IF(HEX2DEC(RIGHT(E859,4))&gt;=32768,HEX2DEC(RIGHT(E859,4))-65536,HEX2DEC(RIGHT(E859,4)))/Codes!$N$2</f>
        <v>0</v>
      </c>
      <c r="R859" s="1">
        <f>IF(HEX2DEC(LEFT(F859,4))&gt;=32768,HEX2DEC(LEFT(F859,4))-65536,HEX2DEC(LEFT(F859,4)))/Codes!$N$2</f>
        <v>0</v>
      </c>
      <c r="S859" s="1">
        <f>IF(HEX2DEC(RIGHT(F859,4))&gt;=32768,HEX2DEC(RIGHT(F859,4))-65536,HEX2DEC(RIGHT(F859,4)))/Codes!$N$2</f>
        <v>0</v>
      </c>
      <c r="T859" s="18">
        <f t="shared" si="321"/>
        <v>60</v>
      </c>
      <c r="U859" s="1">
        <f t="shared" si="322"/>
        <v>100</v>
      </c>
      <c r="V859" s="1">
        <f t="shared" si="323"/>
        <v>0</v>
      </c>
      <c r="W859" s="1" t="str">
        <f t="shared" si="324"/>
        <v>101</v>
      </c>
      <c r="X859" s="1">
        <f t="shared" si="325"/>
        <v>3</v>
      </c>
      <c r="Y859" s="1">
        <f t="shared" si="326"/>
        <v>8</v>
      </c>
      <c r="Z859" s="1" t="str">
        <f>VLOOKUP(BIN2DEC(MID(HEX2BIN(MID(H859,3,2),8),2,5)),Codes!$E$1:$F$18,2)</f>
        <v>Slash</v>
      </c>
      <c r="AA859" s="6" t="str">
        <f t="shared" si="327"/>
        <v>0</v>
      </c>
      <c r="AB859" s="1">
        <f t="shared" si="328"/>
        <v>0</v>
      </c>
      <c r="AC859" s="1" t="str">
        <f>VLOOKUP(BIN2DEC(RIGHT(HEX2BIN(MID(H859,6,1),4),1)&amp;LEFT(HEX2BIN(MID(H859,7,1),4),1)),Codes!$K$1:$L$5,2)</f>
        <v>L</v>
      </c>
      <c r="AD859" s="1" t="str">
        <f>VLOOKUP(BIN2DEC(RIGHT(HEX2BIN(MID(H859,7,1),4),3)&amp;LEFT(HEX2BIN(MID(H859,8,1),4),2)),Codes!$H$2:$I$33,2)</f>
        <v>Kick</v>
      </c>
      <c r="AE859" s="1" t="str">
        <f t="shared" si="329"/>
        <v>1</v>
      </c>
      <c r="AF859" s="1" t="str">
        <f t="shared" si="330"/>
        <v>1</v>
      </c>
      <c r="AH859" s="6">
        <f t="shared" si="331"/>
        <v>66</v>
      </c>
    </row>
    <row r="860" spans="1:34">
      <c r="A860" s="1" t="s">
        <v>1840</v>
      </c>
      <c r="B860" s="1" t="s">
        <v>79</v>
      </c>
      <c r="C860" s="6" t="s">
        <v>817</v>
      </c>
      <c r="D860" s="6" t="s">
        <v>1841</v>
      </c>
      <c r="E860" s="6" t="s">
        <v>307</v>
      </c>
      <c r="F860" s="6" t="s">
        <v>91</v>
      </c>
      <c r="G860" s="6" t="s">
        <v>650</v>
      </c>
      <c r="H860" s="6" t="s">
        <v>651</v>
      </c>
      <c r="J860" s="1" t="str">
        <f t="shared" si="315"/>
        <v>001011</v>
      </c>
      <c r="K860" s="1">
        <f t="shared" si="316"/>
        <v>3</v>
      </c>
      <c r="L860" s="6" t="str">
        <f t="shared" si="317"/>
        <v>00000</v>
      </c>
      <c r="M860" s="1">
        <f t="shared" si="318"/>
        <v>6</v>
      </c>
      <c r="N860" s="6" t="str">
        <f t="shared" si="319"/>
        <v>00</v>
      </c>
      <c r="O860" s="1">
        <f t="shared" si="320"/>
        <v>2</v>
      </c>
      <c r="P860" s="1">
        <f>IF(HEX2DEC(LEFT(E860,4))&gt;=32768,HEX2DEC(LEFT(E860,4))-65536,HEX2DEC(LEFT(E860,4)))/Codes!$N$2</f>
        <v>3.2</v>
      </c>
      <c r="Q860" s="1">
        <f>IF(HEX2DEC(RIGHT(E860,4))&gt;=32768,HEX2DEC(RIGHT(E860,4))-65536,HEX2DEC(RIGHT(E860,4)))/Codes!$N$2</f>
        <v>0</v>
      </c>
      <c r="R860" s="1">
        <f>IF(HEX2DEC(LEFT(F860,4))&gt;=32768,HEX2DEC(LEFT(F860,4))-65536,HEX2DEC(LEFT(F860,4)))/Codes!$N$2</f>
        <v>0</v>
      </c>
      <c r="S860" s="1">
        <f>IF(HEX2DEC(RIGHT(F860,4))&gt;=32768,HEX2DEC(RIGHT(F860,4))-65536,HEX2DEC(RIGHT(F860,4)))/Codes!$N$2</f>
        <v>0</v>
      </c>
      <c r="T860" s="18">
        <f t="shared" si="321"/>
        <v>174</v>
      </c>
      <c r="U860" s="1">
        <f t="shared" si="322"/>
        <v>100</v>
      </c>
      <c r="V860" s="1">
        <f t="shared" si="323"/>
        <v>9</v>
      </c>
      <c r="W860" s="1" t="str">
        <f t="shared" si="324"/>
        <v>101</v>
      </c>
      <c r="X860" s="1">
        <f t="shared" si="325"/>
        <v>3</v>
      </c>
      <c r="Y860" s="1">
        <f t="shared" si="326"/>
        <v>0</v>
      </c>
      <c r="Z860" s="1" t="str">
        <f>VLOOKUP(BIN2DEC(MID(HEX2BIN(MID(H860,3,2),8),2,5)),Codes!$E$1:$F$18,2)</f>
        <v>Normal</v>
      </c>
      <c r="AA860" s="6" t="str">
        <f t="shared" si="327"/>
        <v>0</v>
      </c>
      <c r="AB860" s="1">
        <f t="shared" si="328"/>
        <v>10</v>
      </c>
      <c r="AC860" s="1" t="str">
        <f>VLOOKUP(BIN2DEC(RIGHT(HEX2BIN(MID(H860,6,1),4),1)&amp;LEFT(HEX2BIN(MID(H860,7,1),4),1)),Codes!$K$1:$L$5,2)</f>
        <v>L</v>
      </c>
      <c r="AD860" s="1" t="str">
        <f>VLOOKUP(BIN2DEC(RIGHT(HEX2BIN(MID(H860,7,1),4),3)&amp;LEFT(HEX2BIN(MID(H860,8,1),4),2)),Codes!$H$2:$I$33,2)</f>
        <v>Paper</v>
      </c>
      <c r="AE860" s="1" t="str">
        <f t="shared" si="329"/>
        <v>1</v>
      </c>
      <c r="AF860" s="1" t="str">
        <f t="shared" si="330"/>
        <v>1</v>
      </c>
      <c r="AH860" s="6">
        <f t="shared" si="331"/>
        <v>70</v>
      </c>
    </row>
    <row r="861" spans="1:34">
      <c r="A861" s="1" t="s">
        <v>1842</v>
      </c>
      <c r="B861" s="1" t="s">
        <v>79</v>
      </c>
      <c r="C861" s="6" t="s">
        <v>818</v>
      </c>
      <c r="D861" s="6" t="s">
        <v>1819</v>
      </c>
      <c r="E861" s="6" t="s">
        <v>307</v>
      </c>
      <c r="F861" s="6" t="s">
        <v>91</v>
      </c>
      <c r="G861" s="6" t="s">
        <v>654</v>
      </c>
      <c r="H861" s="6" t="s">
        <v>655</v>
      </c>
      <c r="J861" s="1" t="str">
        <f t="shared" si="315"/>
        <v>001011</v>
      </c>
      <c r="K861" s="1">
        <f t="shared" si="316"/>
        <v>3</v>
      </c>
      <c r="L861" s="6" t="str">
        <f t="shared" si="317"/>
        <v>00000</v>
      </c>
      <c r="M861" s="1">
        <f t="shared" si="318"/>
        <v>6</v>
      </c>
      <c r="N861" s="6" t="str">
        <f t="shared" si="319"/>
        <v>00</v>
      </c>
      <c r="O861" s="1">
        <f t="shared" si="320"/>
        <v>7</v>
      </c>
      <c r="P861" s="1">
        <f>IF(HEX2DEC(LEFT(E861,4))&gt;=32768,HEX2DEC(LEFT(E861,4))-65536,HEX2DEC(LEFT(E861,4)))/Codes!$N$2</f>
        <v>3.2</v>
      </c>
      <c r="Q861" s="1">
        <f>IF(HEX2DEC(RIGHT(E861,4))&gt;=32768,HEX2DEC(RIGHT(E861,4))-65536,HEX2DEC(RIGHT(E861,4)))/Codes!$N$2</f>
        <v>0</v>
      </c>
      <c r="R861" s="1">
        <f>IF(HEX2DEC(LEFT(F861,4))&gt;=32768,HEX2DEC(LEFT(F861,4))-65536,HEX2DEC(LEFT(F861,4)))/Codes!$N$2</f>
        <v>0</v>
      </c>
      <c r="S861" s="1">
        <f>IF(HEX2DEC(RIGHT(F861,4))&gt;=32768,HEX2DEC(RIGHT(F861,4))-65536,HEX2DEC(RIGHT(F861,4)))/Codes!$N$2</f>
        <v>0</v>
      </c>
      <c r="T861" s="18">
        <f t="shared" si="321"/>
        <v>160</v>
      </c>
      <c r="U861" s="1">
        <f t="shared" si="322"/>
        <v>100</v>
      </c>
      <c r="V861" s="1">
        <f t="shared" si="323"/>
        <v>156</v>
      </c>
      <c r="W861" s="1" t="str">
        <f t="shared" si="324"/>
        <v>101</v>
      </c>
      <c r="X861" s="1">
        <f t="shared" si="325"/>
        <v>3</v>
      </c>
      <c r="Y861" s="1">
        <f t="shared" si="326"/>
        <v>0</v>
      </c>
      <c r="Z861" s="1" t="str">
        <f>VLOOKUP(BIN2DEC(MID(HEX2BIN(MID(H861,3,2),8),2,5)),Codes!$E$1:$F$18,2)</f>
        <v>Normal</v>
      </c>
      <c r="AA861" s="6" t="str">
        <f t="shared" si="327"/>
        <v>0</v>
      </c>
      <c r="AB861" s="1">
        <f t="shared" si="328"/>
        <v>20</v>
      </c>
      <c r="AC861" s="1" t="str">
        <f>VLOOKUP(BIN2DEC(RIGHT(HEX2BIN(MID(H861,6,1),4),1)&amp;LEFT(HEX2BIN(MID(H861,7,1),4),1)),Codes!$K$1:$L$5,2)</f>
        <v>L</v>
      </c>
      <c r="AD861" s="1" t="str">
        <f>VLOOKUP(BIN2DEC(RIGHT(HEX2BIN(MID(H861,7,1),4),3)&amp;LEFT(HEX2BIN(MID(H861,8,1),4),2)),Codes!$H$2:$I$33,2)</f>
        <v>Paper</v>
      </c>
      <c r="AE861" s="1" t="str">
        <f t="shared" si="329"/>
        <v>1</v>
      </c>
      <c r="AF861" s="1" t="str">
        <f t="shared" si="330"/>
        <v>1</v>
      </c>
      <c r="AH861" s="6">
        <f t="shared" si="331"/>
        <v>70</v>
      </c>
    </row>
    <row r="862" spans="1:34">
      <c r="A862" s="1" t="s">
        <v>1843</v>
      </c>
      <c r="B862" s="1" t="s">
        <v>79</v>
      </c>
      <c r="C862" s="6" t="s">
        <v>819</v>
      </c>
      <c r="D862" s="6" t="s">
        <v>1844</v>
      </c>
      <c r="E862" s="6" t="s">
        <v>307</v>
      </c>
      <c r="F862" s="6" t="s">
        <v>91</v>
      </c>
      <c r="G862" s="6" t="s">
        <v>807</v>
      </c>
      <c r="H862" s="6" t="s">
        <v>808</v>
      </c>
      <c r="J862" s="1" t="str">
        <f t="shared" si="315"/>
        <v>001011</v>
      </c>
      <c r="K862" s="1">
        <f t="shared" si="316"/>
        <v>3</v>
      </c>
      <c r="L862" s="6" t="str">
        <f t="shared" si="317"/>
        <v>00000</v>
      </c>
      <c r="M862" s="1">
        <f t="shared" si="318"/>
        <v>6</v>
      </c>
      <c r="N862" s="6" t="str">
        <f t="shared" si="319"/>
        <v>00</v>
      </c>
      <c r="O862" s="1">
        <f t="shared" si="320"/>
        <v>12</v>
      </c>
      <c r="P862" s="1">
        <f>IF(HEX2DEC(LEFT(E862,4))&gt;=32768,HEX2DEC(LEFT(E862,4))-65536,HEX2DEC(LEFT(E862,4)))/Codes!$N$2</f>
        <v>3.2</v>
      </c>
      <c r="Q862" s="1">
        <f>IF(HEX2DEC(RIGHT(E862,4))&gt;=32768,HEX2DEC(RIGHT(E862,4))-65536,HEX2DEC(RIGHT(E862,4)))/Codes!$N$2</f>
        <v>0</v>
      </c>
      <c r="R862" s="1">
        <f>IF(HEX2DEC(LEFT(F862,4))&gt;=32768,HEX2DEC(LEFT(F862,4))-65536,HEX2DEC(LEFT(F862,4)))/Codes!$N$2</f>
        <v>0</v>
      </c>
      <c r="S862" s="1">
        <f>IF(HEX2DEC(RIGHT(F862,4))&gt;=32768,HEX2DEC(RIGHT(F862,4))-65536,HEX2DEC(RIGHT(F862,4)))/Codes!$N$2</f>
        <v>0</v>
      </c>
      <c r="T862" s="18">
        <f t="shared" si="321"/>
        <v>120</v>
      </c>
      <c r="U862" s="1">
        <f t="shared" si="322"/>
        <v>100</v>
      </c>
      <c r="V862" s="1">
        <f t="shared" si="323"/>
        <v>236</v>
      </c>
      <c r="W862" s="1" t="str">
        <f t="shared" si="324"/>
        <v>101</v>
      </c>
      <c r="X862" s="1">
        <f t="shared" si="325"/>
        <v>3</v>
      </c>
      <c r="Y862" s="1">
        <f t="shared" si="326"/>
        <v>0</v>
      </c>
      <c r="Z862" s="1" t="str">
        <f>VLOOKUP(BIN2DEC(MID(HEX2BIN(MID(H862,3,2),8),2,5)),Codes!$E$1:$F$18,2)</f>
        <v>Normal</v>
      </c>
      <c r="AA862" s="6" t="str">
        <f t="shared" si="327"/>
        <v>0</v>
      </c>
      <c r="AB862" s="1">
        <f t="shared" si="328"/>
        <v>100</v>
      </c>
      <c r="AC862" s="1" t="str">
        <f>VLOOKUP(BIN2DEC(RIGHT(HEX2BIN(MID(H862,6,1),4),1)&amp;LEFT(HEX2BIN(MID(H862,7,1),4),1)),Codes!$K$1:$L$5,2)</f>
        <v>L</v>
      </c>
      <c r="AD862" s="1" t="str">
        <f>VLOOKUP(BIN2DEC(RIGHT(HEX2BIN(MID(H862,7,1),4),3)&amp;LEFT(HEX2BIN(MID(H862,8,1),4),2)),Codes!$H$2:$I$33,2)</f>
        <v>Paper</v>
      </c>
      <c r="AE862" s="1" t="str">
        <f t="shared" si="329"/>
        <v>1</v>
      </c>
      <c r="AF862" s="1" t="str">
        <f t="shared" si="330"/>
        <v>1</v>
      </c>
      <c r="AH862" s="6">
        <f t="shared" si="331"/>
        <v>70</v>
      </c>
    </row>
    <row r="863" spans="1:34">
      <c r="A863" s="1" t="s">
        <v>1845</v>
      </c>
      <c r="B863" s="1" t="s">
        <v>79</v>
      </c>
      <c r="C863" s="6" t="s">
        <v>820</v>
      </c>
      <c r="D863" s="6" t="s">
        <v>1827</v>
      </c>
      <c r="E863" s="6" t="s">
        <v>307</v>
      </c>
      <c r="F863" s="6" t="s">
        <v>91</v>
      </c>
      <c r="G863" s="6" t="s">
        <v>678</v>
      </c>
      <c r="H863" s="6" t="s">
        <v>679</v>
      </c>
      <c r="J863" s="1" t="str">
        <f t="shared" si="315"/>
        <v>001011</v>
      </c>
      <c r="K863" s="1">
        <f t="shared" si="316"/>
        <v>3</v>
      </c>
      <c r="L863" s="6" t="str">
        <f t="shared" si="317"/>
        <v>00000</v>
      </c>
      <c r="M863" s="1">
        <f t="shared" si="318"/>
        <v>6</v>
      </c>
      <c r="N863" s="6" t="str">
        <f t="shared" si="319"/>
        <v>00</v>
      </c>
      <c r="O863" s="1">
        <f t="shared" si="320"/>
        <v>6</v>
      </c>
      <c r="P863" s="1">
        <f>IF(HEX2DEC(LEFT(E863,4))&gt;=32768,HEX2DEC(LEFT(E863,4))-65536,HEX2DEC(LEFT(E863,4)))/Codes!$N$2</f>
        <v>3.2</v>
      </c>
      <c r="Q863" s="1">
        <f>IF(HEX2DEC(RIGHT(E863,4))&gt;=32768,HEX2DEC(RIGHT(E863,4))-65536,HEX2DEC(RIGHT(E863,4)))/Codes!$N$2</f>
        <v>0</v>
      </c>
      <c r="R863" s="1">
        <f>IF(HEX2DEC(LEFT(F863,4))&gt;=32768,HEX2DEC(LEFT(F863,4))-65536,HEX2DEC(LEFT(F863,4)))/Codes!$N$2</f>
        <v>0</v>
      </c>
      <c r="S863" s="1">
        <f>IF(HEX2DEC(RIGHT(F863,4))&gt;=32768,HEX2DEC(RIGHT(F863,4))-65536,HEX2DEC(RIGHT(F863,4)))/Codes!$N$2</f>
        <v>0</v>
      </c>
      <c r="T863" s="18">
        <f t="shared" si="321"/>
        <v>120</v>
      </c>
      <c r="U863" s="1">
        <f t="shared" si="322"/>
        <v>100</v>
      </c>
      <c r="V863" s="1">
        <f t="shared" si="323"/>
        <v>80</v>
      </c>
      <c r="W863" s="1" t="str">
        <f t="shared" si="324"/>
        <v>101</v>
      </c>
      <c r="X863" s="1">
        <f t="shared" si="325"/>
        <v>3</v>
      </c>
      <c r="Y863" s="1">
        <f t="shared" si="326"/>
        <v>0</v>
      </c>
      <c r="Z863" s="1" t="str">
        <f>VLOOKUP(BIN2DEC(MID(HEX2BIN(MID(H863,3,2),8),2,5)),Codes!$E$1:$F$18,2)</f>
        <v>Normal</v>
      </c>
      <c r="AA863" s="6" t="str">
        <f t="shared" si="327"/>
        <v>0</v>
      </c>
      <c r="AB863" s="1">
        <f t="shared" si="328"/>
        <v>40</v>
      </c>
      <c r="AC863" s="1" t="str">
        <f>VLOOKUP(BIN2DEC(RIGHT(HEX2BIN(MID(H863,6,1),4),1)&amp;LEFT(HEX2BIN(MID(H863,7,1),4),1)),Codes!$K$1:$L$5,2)</f>
        <v>L</v>
      </c>
      <c r="AD863" s="1" t="str">
        <f>VLOOKUP(BIN2DEC(RIGHT(HEX2BIN(MID(H863,7,1),4),3)&amp;LEFT(HEX2BIN(MID(H863,8,1),4),2)),Codes!$H$2:$I$33,2)</f>
        <v>Paper</v>
      </c>
      <c r="AE863" s="1" t="str">
        <f t="shared" si="329"/>
        <v>1</v>
      </c>
      <c r="AF863" s="1" t="str">
        <f t="shared" si="330"/>
        <v>1</v>
      </c>
      <c r="AH863" s="6">
        <f t="shared" si="331"/>
        <v>70</v>
      </c>
    </row>
    <row r="864" spans="1:34">
      <c r="A864" s="1" t="s">
        <v>1846</v>
      </c>
      <c r="B864" s="1" t="s">
        <v>79</v>
      </c>
      <c r="C864" s="6" t="s">
        <v>1874</v>
      </c>
      <c r="D864" s="6" t="s">
        <v>1825</v>
      </c>
      <c r="E864" s="6" t="s">
        <v>307</v>
      </c>
      <c r="F864" s="6" t="s">
        <v>91</v>
      </c>
      <c r="G864" s="6" t="s">
        <v>557</v>
      </c>
      <c r="H864" s="6" t="s">
        <v>682</v>
      </c>
      <c r="J864" s="1" t="str">
        <f t="shared" si="315"/>
        <v>001011</v>
      </c>
      <c r="K864" s="1">
        <f t="shared" si="316"/>
        <v>3</v>
      </c>
      <c r="L864" s="6" t="str">
        <f t="shared" si="317"/>
        <v>00000</v>
      </c>
      <c r="M864" s="1">
        <f t="shared" si="318"/>
        <v>6</v>
      </c>
      <c r="N864" s="6" t="str">
        <f t="shared" si="319"/>
        <v>00</v>
      </c>
      <c r="O864" s="1">
        <f t="shared" si="320"/>
        <v>10</v>
      </c>
      <c r="P864" s="1">
        <f>IF(HEX2DEC(LEFT(E864,4))&gt;=32768,HEX2DEC(LEFT(E864,4))-65536,HEX2DEC(LEFT(E864,4)))/Codes!$N$2</f>
        <v>3.2</v>
      </c>
      <c r="Q864" s="1">
        <f>IF(HEX2DEC(RIGHT(E864,4))&gt;=32768,HEX2DEC(RIGHT(E864,4))-65536,HEX2DEC(RIGHT(E864,4)))/Codes!$N$2</f>
        <v>0</v>
      </c>
      <c r="R864" s="1">
        <f>IF(HEX2DEC(LEFT(F864,4))&gt;=32768,HEX2DEC(LEFT(F864,4))-65536,HEX2DEC(LEFT(F864,4)))/Codes!$N$2</f>
        <v>0</v>
      </c>
      <c r="S864" s="1">
        <f>IF(HEX2DEC(RIGHT(F864,4))&gt;=32768,HEX2DEC(RIGHT(F864,4))-65536,HEX2DEC(RIGHT(F864,4)))/Codes!$N$2</f>
        <v>0</v>
      </c>
      <c r="T864" s="18">
        <f t="shared" si="321"/>
        <v>361</v>
      </c>
      <c r="U864" s="1">
        <f t="shared" si="322"/>
        <v>100</v>
      </c>
      <c r="V864" s="1">
        <f t="shared" si="323"/>
        <v>0</v>
      </c>
      <c r="W864" s="1" t="str">
        <f t="shared" si="324"/>
        <v>101</v>
      </c>
      <c r="X864" s="1">
        <f t="shared" si="325"/>
        <v>3</v>
      </c>
      <c r="Y864" s="1">
        <f t="shared" si="326"/>
        <v>5</v>
      </c>
      <c r="Z864" s="1" t="str">
        <f>VLOOKUP(BIN2DEC(MID(HEX2BIN(MID(H864,3,2),8),2,5)),Codes!$E$1:$F$18,2)</f>
        <v>Normal</v>
      </c>
      <c r="AA864" s="6" t="str">
        <f t="shared" si="327"/>
        <v>0</v>
      </c>
      <c r="AB864" s="1">
        <f t="shared" si="328"/>
        <v>2</v>
      </c>
      <c r="AC864" s="1" t="str">
        <f>VLOOKUP(BIN2DEC(RIGHT(HEX2BIN(MID(H864,6,1),4),1)&amp;LEFT(HEX2BIN(MID(H864,7,1),4),1)),Codes!$K$1:$L$5,2)</f>
        <v>M</v>
      </c>
      <c r="AD864" s="1" t="str">
        <f>VLOOKUP(BIN2DEC(RIGHT(HEX2BIN(MID(H864,7,1),4),3)&amp;LEFT(HEX2BIN(MID(H864,8,1),4),2)),Codes!$H$2:$I$33,2)</f>
        <v>Punch</v>
      </c>
      <c r="AE864" s="1" t="str">
        <f t="shared" si="329"/>
        <v>1</v>
      </c>
      <c r="AF864" s="1" t="str">
        <f t="shared" si="330"/>
        <v>1</v>
      </c>
      <c r="AH864" s="6">
        <f t="shared" si="331"/>
        <v>33</v>
      </c>
    </row>
    <row r="865" spans="1:34">
      <c r="A865" s="1" t="s">
        <v>1847</v>
      </c>
      <c r="B865" s="1" t="s">
        <v>79</v>
      </c>
      <c r="C865" s="6" t="s">
        <v>1875</v>
      </c>
      <c r="D865" s="6" t="s">
        <v>1823</v>
      </c>
      <c r="E865" s="6" t="s">
        <v>307</v>
      </c>
      <c r="F865" s="6" t="s">
        <v>91</v>
      </c>
      <c r="G865" s="6" t="s">
        <v>557</v>
      </c>
      <c r="H865" s="6" t="s">
        <v>685</v>
      </c>
      <c r="J865" s="1" t="str">
        <f t="shared" si="315"/>
        <v>001011</v>
      </c>
      <c r="K865" s="1">
        <f t="shared" si="316"/>
        <v>3</v>
      </c>
      <c r="L865" s="6" t="str">
        <f t="shared" si="317"/>
        <v>00000</v>
      </c>
      <c r="M865" s="1">
        <f t="shared" si="318"/>
        <v>6</v>
      </c>
      <c r="N865" s="6" t="str">
        <f t="shared" si="319"/>
        <v>00</v>
      </c>
      <c r="O865" s="1">
        <f t="shared" si="320"/>
        <v>15</v>
      </c>
      <c r="P865" s="1">
        <f>IF(HEX2DEC(LEFT(E865,4))&gt;=32768,HEX2DEC(LEFT(E865,4))-65536,HEX2DEC(LEFT(E865,4)))/Codes!$N$2</f>
        <v>3.2</v>
      </c>
      <c r="Q865" s="1">
        <f>IF(HEX2DEC(RIGHT(E865,4))&gt;=32768,HEX2DEC(RIGHT(E865,4))-65536,HEX2DEC(RIGHT(E865,4)))/Codes!$N$2</f>
        <v>0</v>
      </c>
      <c r="R865" s="1">
        <f>IF(HEX2DEC(LEFT(F865,4))&gt;=32768,HEX2DEC(LEFT(F865,4))-65536,HEX2DEC(LEFT(F865,4)))/Codes!$N$2</f>
        <v>0</v>
      </c>
      <c r="S865" s="1">
        <f>IF(HEX2DEC(RIGHT(F865,4))&gt;=32768,HEX2DEC(RIGHT(F865,4))-65536,HEX2DEC(RIGHT(F865,4)))/Codes!$N$2</f>
        <v>0</v>
      </c>
      <c r="T865" s="18">
        <f t="shared" si="321"/>
        <v>361</v>
      </c>
      <c r="U865" s="1">
        <f t="shared" si="322"/>
        <v>100</v>
      </c>
      <c r="V865" s="1">
        <f t="shared" si="323"/>
        <v>0</v>
      </c>
      <c r="W865" s="1" t="str">
        <f t="shared" si="324"/>
        <v>101</v>
      </c>
      <c r="X865" s="1">
        <f t="shared" si="325"/>
        <v>3</v>
      </c>
      <c r="Y865" s="1">
        <f t="shared" si="326"/>
        <v>8</v>
      </c>
      <c r="Z865" s="1" t="str">
        <f>VLOOKUP(BIN2DEC(MID(HEX2BIN(MID(H865,3,2),8),2,5)),Codes!$E$1:$F$18,2)</f>
        <v>Normal</v>
      </c>
      <c r="AA865" s="6" t="str">
        <f t="shared" si="327"/>
        <v>0</v>
      </c>
      <c r="AB865" s="1">
        <f t="shared" si="328"/>
        <v>4</v>
      </c>
      <c r="AC865" s="1" t="str">
        <f>VLOOKUP(BIN2DEC(RIGHT(HEX2BIN(MID(H865,6,1),4),1)&amp;LEFT(HEX2BIN(MID(H865,7,1),4),1)),Codes!$K$1:$L$5,2)</f>
        <v>L</v>
      </c>
      <c r="AD865" s="1" t="str">
        <f>VLOOKUP(BIN2DEC(RIGHT(HEX2BIN(MID(H865,7,1),4),3)&amp;LEFT(HEX2BIN(MID(H865,8,1),4),2)),Codes!$H$2:$I$33,2)</f>
        <v>Punch</v>
      </c>
      <c r="AE865" s="1" t="str">
        <f t="shared" si="329"/>
        <v>1</v>
      </c>
      <c r="AF865" s="1" t="str">
        <f t="shared" si="330"/>
        <v>1</v>
      </c>
      <c r="AH865" s="6">
        <f t="shared" si="331"/>
        <v>65</v>
      </c>
    </row>
    <row r="866" spans="1:34">
      <c r="A866" s="1" t="s">
        <v>1848</v>
      </c>
      <c r="B866" s="1" t="s">
        <v>79</v>
      </c>
      <c r="C866" s="6" t="s">
        <v>1876</v>
      </c>
      <c r="D866" s="6" t="s">
        <v>1849</v>
      </c>
      <c r="E866" s="6" t="s">
        <v>307</v>
      </c>
      <c r="F866" s="6" t="s">
        <v>91</v>
      </c>
      <c r="G866" s="6" t="s">
        <v>557</v>
      </c>
      <c r="H866" s="6" t="s">
        <v>830</v>
      </c>
      <c r="J866" s="1" t="str">
        <f t="shared" si="315"/>
        <v>001011</v>
      </c>
      <c r="K866" s="1">
        <f t="shared" si="316"/>
        <v>3</v>
      </c>
      <c r="L866" s="6" t="str">
        <f t="shared" si="317"/>
        <v>00000</v>
      </c>
      <c r="M866" s="1">
        <f t="shared" si="318"/>
        <v>6</v>
      </c>
      <c r="N866" s="6" t="str">
        <f t="shared" si="319"/>
        <v>00</v>
      </c>
      <c r="O866" s="1">
        <f t="shared" si="320"/>
        <v>22</v>
      </c>
      <c r="P866" s="1">
        <f>IF(HEX2DEC(LEFT(E866,4))&gt;=32768,HEX2DEC(LEFT(E866,4))-65536,HEX2DEC(LEFT(E866,4)))/Codes!$N$2</f>
        <v>3.2</v>
      </c>
      <c r="Q866" s="1">
        <f>IF(HEX2DEC(RIGHT(E866,4))&gt;=32768,HEX2DEC(RIGHT(E866,4))-65536,HEX2DEC(RIGHT(E866,4)))/Codes!$N$2</f>
        <v>0</v>
      </c>
      <c r="R866" s="1">
        <f>IF(HEX2DEC(LEFT(F866,4))&gt;=32768,HEX2DEC(LEFT(F866,4))-65536,HEX2DEC(LEFT(F866,4)))/Codes!$N$2</f>
        <v>0</v>
      </c>
      <c r="S866" s="1">
        <f>IF(HEX2DEC(RIGHT(F866,4))&gt;=32768,HEX2DEC(RIGHT(F866,4))-65536,HEX2DEC(RIGHT(F866,4)))/Codes!$N$2</f>
        <v>0</v>
      </c>
      <c r="T866" s="18">
        <f t="shared" si="321"/>
        <v>361</v>
      </c>
      <c r="U866" s="1">
        <f t="shared" si="322"/>
        <v>100</v>
      </c>
      <c r="V866" s="1">
        <f t="shared" si="323"/>
        <v>0</v>
      </c>
      <c r="W866" s="1" t="str">
        <f t="shared" si="324"/>
        <v>101</v>
      </c>
      <c r="X866" s="1">
        <f t="shared" si="325"/>
        <v>3</v>
      </c>
      <c r="Y866" s="1">
        <f t="shared" si="326"/>
        <v>12</v>
      </c>
      <c r="Z866" s="1" t="str">
        <f>VLOOKUP(BIN2DEC(MID(HEX2BIN(MID(H866,3,2),8),2,5)),Codes!$E$1:$F$18,2)</f>
        <v>Normal</v>
      </c>
      <c r="AA866" s="6" t="str">
        <f t="shared" si="327"/>
        <v>0</v>
      </c>
      <c r="AB866" s="1">
        <f t="shared" si="328"/>
        <v>6</v>
      </c>
      <c r="AC866" s="1" t="str">
        <f>VLOOKUP(BIN2DEC(RIGHT(HEX2BIN(MID(H866,6,1),4),1)&amp;LEFT(HEX2BIN(MID(H866,7,1),4),1)),Codes!$K$1:$L$5,2)</f>
        <v>L</v>
      </c>
      <c r="AD866" s="1" t="str">
        <f>VLOOKUP(BIN2DEC(RIGHT(HEX2BIN(MID(H866,7,1),4),3)&amp;LEFT(HEX2BIN(MID(H866,8,1),4),2)),Codes!$H$2:$I$33,2)</f>
        <v>Punch</v>
      </c>
      <c r="AE866" s="1" t="str">
        <f t="shared" si="329"/>
        <v>1</v>
      </c>
      <c r="AF866" s="1" t="str">
        <f t="shared" si="330"/>
        <v>1</v>
      </c>
      <c r="AH866" s="6">
        <f t="shared" si="331"/>
        <v>65</v>
      </c>
    </row>
    <row r="867" spans="1:34">
      <c r="A867" s="1" t="s">
        <v>1850</v>
      </c>
      <c r="B867" s="1" t="s">
        <v>79</v>
      </c>
      <c r="C867" s="6" t="s">
        <v>1877</v>
      </c>
      <c r="D867" s="6" t="s">
        <v>1844</v>
      </c>
      <c r="E867" s="6" t="s">
        <v>307</v>
      </c>
      <c r="F867" s="6" t="s">
        <v>91</v>
      </c>
      <c r="G867" s="6" t="s">
        <v>557</v>
      </c>
      <c r="H867" s="6" t="s">
        <v>688</v>
      </c>
      <c r="J867" s="1" t="str">
        <f t="shared" si="315"/>
        <v>001011</v>
      </c>
      <c r="K867" s="1">
        <f t="shared" si="316"/>
        <v>3</v>
      </c>
      <c r="L867" s="6" t="str">
        <f t="shared" si="317"/>
        <v>00000</v>
      </c>
      <c r="M867" s="1">
        <f t="shared" si="318"/>
        <v>6</v>
      </c>
      <c r="N867" s="6" t="str">
        <f t="shared" si="319"/>
        <v>00</v>
      </c>
      <c r="O867" s="1">
        <f t="shared" si="320"/>
        <v>12</v>
      </c>
      <c r="P867" s="1">
        <f>IF(HEX2DEC(LEFT(E867,4))&gt;=32768,HEX2DEC(LEFT(E867,4))-65536,HEX2DEC(LEFT(E867,4)))/Codes!$N$2</f>
        <v>3.2</v>
      </c>
      <c r="Q867" s="1">
        <f>IF(HEX2DEC(RIGHT(E867,4))&gt;=32768,HEX2DEC(RIGHT(E867,4))-65536,HEX2DEC(RIGHT(E867,4)))/Codes!$N$2</f>
        <v>0</v>
      </c>
      <c r="R867" s="1">
        <f>IF(HEX2DEC(LEFT(F867,4))&gt;=32768,HEX2DEC(LEFT(F867,4))-65536,HEX2DEC(LEFT(F867,4)))/Codes!$N$2</f>
        <v>0</v>
      </c>
      <c r="S867" s="1">
        <f>IF(HEX2DEC(RIGHT(F867,4))&gt;=32768,HEX2DEC(RIGHT(F867,4))-65536,HEX2DEC(RIGHT(F867,4)))/Codes!$N$2</f>
        <v>0</v>
      </c>
      <c r="T867" s="18">
        <f t="shared" si="321"/>
        <v>361</v>
      </c>
      <c r="U867" s="1">
        <f t="shared" si="322"/>
        <v>100</v>
      </c>
      <c r="V867" s="1">
        <f t="shared" si="323"/>
        <v>0</v>
      </c>
      <c r="W867" s="1" t="str">
        <f t="shared" si="324"/>
        <v>101</v>
      </c>
      <c r="X867" s="1">
        <f t="shared" si="325"/>
        <v>3</v>
      </c>
      <c r="Y867" s="1">
        <f t="shared" si="326"/>
        <v>8</v>
      </c>
      <c r="Z867" s="1" t="str">
        <f>VLOOKUP(BIN2DEC(MID(HEX2BIN(MID(H867,3,2),8),2,5)),Codes!$E$1:$F$18,2)</f>
        <v>Normal</v>
      </c>
      <c r="AA867" s="6" t="str">
        <f t="shared" si="327"/>
        <v>0</v>
      </c>
      <c r="AB867" s="1">
        <f t="shared" si="328"/>
        <v>0</v>
      </c>
      <c r="AC867" s="1" t="str">
        <f>VLOOKUP(BIN2DEC(RIGHT(HEX2BIN(MID(H867,6,1),4),1)&amp;LEFT(HEX2BIN(MID(H867,7,1),4),1)),Codes!$K$1:$L$5,2)</f>
        <v>L</v>
      </c>
      <c r="AD867" s="1" t="str">
        <f>VLOOKUP(BIN2DEC(RIGHT(HEX2BIN(MID(H867,7,1),4),3)&amp;LEFT(HEX2BIN(MID(H867,8,1),4),2)),Codes!$H$2:$I$33,2)</f>
        <v>Punch</v>
      </c>
      <c r="AE867" s="1" t="str">
        <f t="shared" si="329"/>
        <v>1</v>
      </c>
      <c r="AF867" s="1" t="str">
        <f t="shared" si="330"/>
        <v>1</v>
      </c>
      <c r="AH867" s="6">
        <f t="shared" si="331"/>
        <v>65</v>
      </c>
    </row>
    <row r="868" spans="1:34">
      <c r="A868" s="1" t="s">
        <v>1851</v>
      </c>
      <c r="B868" s="1" t="s">
        <v>79</v>
      </c>
      <c r="C868" s="6" t="s">
        <v>693</v>
      </c>
      <c r="D868" s="6" t="s">
        <v>1852</v>
      </c>
      <c r="E868" s="6" t="s">
        <v>307</v>
      </c>
      <c r="F868" s="6" t="s">
        <v>91</v>
      </c>
      <c r="G868" s="6" t="s">
        <v>691</v>
      </c>
      <c r="H868" s="6" t="s">
        <v>692</v>
      </c>
      <c r="J868" s="1" t="str">
        <f t="shared" si="315"/>
        <v>001011</v>
      </c>
      <c r="K868" s="1">
        <f t="shared" si="316"/>
        <v>3</v>
      </c>
      <c r="L868" s="6" t="str">
        <f t="shared" si="317"/>
        <v>00000</v>
      </c>
      <c r="M868" s="1">
        <f t="shared" si="318"/>
        <v>6</v>
      </c>
      <c r="N868" s="6" t="str">
        <f t="shared" si="319"/>
        <v>00</v>
      </c>
      <c r="O868" s="1">
        <f t="shared" si="320"/>
        <v>4</v>
      </c>
      <c r="P868" s="1">
        <f>IF(HEX2DEC(LEFT(E868,4))&gt;=32768,HEX2DEC(LEFT(E868,4))-65536,HEX2DEC(LEFT(E868,4)))/Codes!$N$2</f>
        <v>3.2</v>
      </c>
      <c r="Q868" s="1">
        <f>IF(HEX2DEC(RIGHT(E868,4))&gt;=32768,HEX2DEC(RIGHT(E868,4))-65536,HEX2DEC(RIGHT(E868,4)))/Codes!$N$2</f>
        <v>0</v>
      </c>
      <c r="R868" s="1">
        <f>IF(HEX2DEC(LEFT(F868,4))&gt;=32768,HEX2DEC(LEFT(F868,4))-65536,HEX2DEC(LEFT(F868,4)))/Codes!$N$2</f>
        <v>0</v>
      </c>
      <c r="S868" s="1">
        <f>IF(HEX2DEC(RIGHT(F868,4))&gt;=32768,HEX2DEC(RIGHT(F868,4))-65536,HEX2DEC(RIGHT(F868,4)))/Codes!$N$2</f>
        <v>0</v>
      </c>
      <c r="T868" s="18">
        <f t="shared" si="321"/>
        <v>361</v>
      </c>
      <c r="U868" s="1">
        <f t="shared" si="322"/>
        <v>150</v>
      </c>
      <c r="V868" s="1">
        <f t="shared" si="323"/>
        <v>0</v>
      </c>
      <c r="W868" s="1" t="str">
        <f t="shared" si="324"/>
        <v>101</v>
      </c>
      <c r="X868" s="1">
        <f t="shared" si="325"/>
        <v>3</v>
      </c>
      <c r="Y868" s="1">
        <f t="shared" si="326"/>
        <v>5</v>
      </c>
      <c r="Z868" s="1" t="str">
        <f>VLOOKUP(BIN2DEC(MID(HEX2BIN(MID(H868,3,2),8),2,5)),Codes!$E$1:$F$18,2)</f>
        <v>Flower</v>
      </c>
      <c r="AA868" s="6" t="str">
        <f t="shared" si="327"/>
        <v>0</v>
      </c>
      <c r="AB868" s="1">
        <f t="shared" si="328"/>
        <v>2</v>
      </c>
      <c r="AC868" s="1" t="str">
        <f>VLOOKUP(BIN2DEC(RIGHT(HEX2BIN(MID(H868,6,1),4),1)&amp;LEFT(HEX2BIN(MID(H868,7,1),4),1)),Codes!$K$1:$L$5,2)</f>
        <v>M</v>
      </c>
      <c r="AD868" s="1" t="str">
        <f>VLOOKUP(BIN2DEC(RIGHT(HEX2BIN(MID(H868,7,1),4),3)&amp;LEFT(HEX2BIN(MID(H868,8,1),4),2)),Codes!$H$2:$I$33,2)</f>
        <v>Punch</v>
      </c>
      <c r="AE868" s="1" t="str">
        <f t="shared" si="329"/>
        <v>1</v>
      </c>
      <c r="AF868" s="1" t="str">
        <f t="shared" si="330"/>
        <v>1</v>
      </c>
      <c r="AH868" s="6">
        <f t="shared" si="331"/>
        <v>33</v>
      </c>
    </row>
    <row r="869" spans="1:34">
      <c r="A869" s="1" t="s">
        <v>1853</v>
      </c>
      <c r="B869" s="1" t="s">
        <v>79</v>
      </c>
      <c r="C869" s="6" t="s">
        <v>699</v>
      </c>
      <c r="D869" s="6" t="s">
        <v>1854</v>
      </c>
      <c r="E869" s="6" t="s">
        <v>307</v>
      </c>
      <c r="F869" s="6" t="s">
        <v>91</v>
      </c>
      <c r="G869" s="6" t="s">
        <v>691</v>
      </c>
      <c r="H869" s="6" t="s">
        <v>697</v>
      </c>
      <c r="J869" s="1" t="str">
        <f t="shared" si="315"/>
        <v>001011</v>
      </c>
      <c r="K869" s="1">
        <f t="shared" si="316"/>
        <v>3</v>
      </c>
      <c r="L869" s="6" t="str">
        <f t="shared" si="317"/>
        <v>00000</v>
      </c>
      <c r="M869" s="1">
        <f t="shared" si="318"/>
        <v>6</v>
      </c>
      <c r="N869" s="6" t="str">
        <f t="shared" si="319"/>
        <v>00</v>
      </c>
      <c r="O869" s="1">
        <f t="shared" si="320"/>
        <v>9</v>
      </c>
      <c r="P869" s="1">
        <f>IF(HEX2DEC(LEFT(E869,4))&gt;=32768,HEX2DEC(LEFT(E869,4))-65536,HEX2DEC(LEFT(E869,4)))/Codes!$N$2</f>
        <v>3.2</v>
      </c>
      <c r="Q869" s="1">
        <f>IF(HEX2DEC(RIGHT(E869,4))&gt;=32768,HEX2DEC(RIGHT(E869,4))-65536,HEX2DEC(RIGHT(E869,4)))/Codes!$N$2</f>
        <v>0</v>
      </c>
      <c r="R869" s="1">
        <f>IF(HEX2DEC(LEFT(F869,4))&gt;=32768,HEX2DEC(LEFT(F869,4))-65536,HEX2DEC(LEFT(F869,4)))/Codes!$N$2</f>
        <v>0</v>
      </c>
      <c r="S869" s="1">
        <f>IF(HEX2DEC(RIGHT(F869,4))&gt;=32768,HEX2DEC(RIGHT(F869,4))-65536,HEX2DEC(RIGHT(F869,4)))/Codes!$N$2</f>
        <v>0</v>
      </c>
      <c r="T869" s="18">
        <f t="shared" si="321"/>
        <v>361</v>
      </c>
      <c r="U869" s="1">
        <f t="shared" si="322"/>
        <v>150</v>
      </c>
      <c r="V869" s="1">
        <f t="shared" si="323"/>
        <v>0</v>
      </c>
      <c r="W869" s="1" t="str">
        <f t="shared" si="324"/>
        <v>101</v>
      </c>
      <c r="X869" s="1">
        <f t="shared" si="325"/>
        <v>3</v>
      </c>
      <c r="Y869" s="1">
        <f t="shared" si="326"/>
        <v>8</v>
      </c>
      <c r="Z869" s="1" t="str">
        <f>VLOOKUP(BIN2DEC(MID(HEX2BIN(MID(H869,3,2),8),2,5)),Codes!$E$1:$F$18,2)</f>
        <v>Flower</v>
      </c>
      <c r="AA869" s="6" t="str">
        <f t="shared" si="327"/>
        <v>0</v>
      </c>
      <c r="AB869" s="1">
        <f t="shared" si="328"/>
        <v>4</v>
      </c>
      <c r="AC869" s="1" t="str">
        <f>VLOOKUP(BIN2DEC(RIGHT(HEX2BIN(MID(H869,6,1),4),1)&amp;LEFT(HEX2BIN(MID(H869,7,1),4),1)),Codes!$K$1:$L$5,2)</f>
        <v>L</v>
      </c>
      <c r="AD869" s="1" t="str">
        <f>VLOOKUP(BIN2DEC(RIGHT(HEX2BIN(MID(H869,7,1),4),3)&amp;LEFT(HEX2BIN(MID(H869,8,1),4),2)),Codes!$H$2:$I$33,2)</f>
        <v>Punch</v>
      </c>
      <c r="AE869" s="1" t="str">
        <f t="shared" si="329"/>
        <v>1</v>
      </c>
      <c r="AF869" s="1" t="str">
        <f t="shared" si="330"/>
        <v>1</v>
      </c>
      <c r="AH869" s="6">
        <f t="shared" si="331"/>
        <v>65</v>
      </c>
    </row>
    <row r="870" spans="1:34">
      <c r="A870" s="1" t="s">
        <v>1855</v>
      </c>
      <c r="B870" s="1" t="s">
        <v>79</v>
      </c>
      <c r="C870" s="6" t="s">
        <v>846</v>
      </c>
      <c r="D870" s="6" t="s">
        <v>1844</v>
      </c>
      <c r="E870" s="6" t="s">
        <v>307</v>
      </c>
      <c r="F870" s="6" t="s">
        <v>91</v>
      </c>
      <c r="G870" s="6" t="s">
        <v>691</v>
      </c>
      <c r="H870" s="6" t="s">
        <v>844</v>
      </c>
      <c r="J870" s="1" t="str">
        <f t="shared" si="315"/>
        <v>001011</v>
      </c>
      <c r="K870" s="1">
        <f t="shared" si="316"/>
        <v>3</v>
      </c>
      <c r="L870" s="6" t="str">
        <f t="shared" si="317"/>
        <v>00000</v>
      </c>
      <c r="M870" s="1">
        <f t="shared" si="318"/>
        <v>6</v>
      </c>
      <c r="N870" s="6" t="str">
        <f t="shared" si="319"/>
        <v>00</v>
      </c>
      <c r="O870" s="1">
        <f t="shared" si="320"/>
        <v>12</v>
      </c>
      <c r="P870" s="1">
        <f>IF(HEX2DEC(LEFT(E870,4))&gt;=32768,HEX2DEC(LEFT(E870,4))-65536,HEX2DEC(LEFT(E870,4)))/Codes!$N$2</f>
        <v>3.2</v>
      </c>
      <c r="Q870" s="1">
        <f>IF(HEX2DEC(RIGHT(E870,4))&gt;=32768,HEX2DEC(RIGHT(E870,4))-65536,HEX2DEC(RIGHT(E870,4)))/Codes!$N$2</f>
        <v>0</v>
      </c>
      <c r="R870" s="1">
        <f>IF(HEX2DEC(LEFT(F870,4))&gt;=32768,HEX2DEC(LEFT(F870,4))-65536,HEX2DEC(LEFT(F870,4)))/Codes!$N$2</f>
        <v>0</v>
      </c>
      <c r="S870" s="1">
        <f>IF(HEX2DEC(RIGHT(F870,4))&gt;=32768,HEX2DEC(RIGHT(F870,4))-65536,HEX2DEC(RIGHT(F870,4)))/Codes!$N$2</f>
        <v>0</v>
      </c>
      <c r="T870" s="18">
        <f t="shared" si="321"/>
        <v>361</v>
      </c>
      <c r="U870" s="1">
        <f t="shared" si="322"/>
        <v>150</v>
      </c>
      <c r="V870" s="1">
        <f t="shared" si="323"/>
        <v>0</v>
      </c>
      <c r="W870" s="1" t="str">
        <f t="shared" si="324"/>
        <v>101</v>
      </c>
      <c r="X870" s="1">
        <f t="shared" si="325"/>
        <v>3</v>
      </c>
      <c r="Y870" s="1">
        <f t="shared" si="326"/>
        <v>12</v>
      </c>
      <c r="Z870" s="1" t="str">
        <f>VLOOKUP(BIN2DEC(MID(HEX2BIN(MID(H870,3,2),8),2,5)),Codes!$E$1:$F$18,2)</f>
        <v>Flower</v>
      </c>
      <c r="AA870" s="6" t="str">
        <f t="shared" si="327"/>
        <v>0</v>
      </c>
      <c r="AB870" s="1">
        <f t="shared" si="328"/>
        <v>6</v>
      </c>
      <c r="AC870" s="1" t="str">
        <f>VLOOKUP(BIN2DEC(RIGHT(HEX2BIN(MID(H870,6,1),4),1)&amp;LEFT(HEX2BIN(MID(H870,7,1),4),1)),Codes!$K$1:$L$5,2)</f>
        <v>L</v>
      </c>
      <c r="AD870" s="1" t="str">
        <f>VLOOKUP(BIN2DEC(RIGHT(HEX2BIN(MID(H870,7,1),4),3)&amp;LEFT(HEX2BIN(MID(H870,8,1),4),2)),Codes!$H$2:$I$33,2)</f>
        <v>Punch</v>
      </c>
      <c r="AE870" s="1" t="str">
        <f t="shared" si="329"/>
        <v>1</v>
      </c>
      <c r="AF870" s="1" t="str">
        <f t="shared" si="330"/>
        <v>1</v>
      </c>
      <c r="AH870" s="6">
        <f t="shared" si="331"/>
        <v>65</v>
      </c>
    </row>
    <row r="871" spans="1:34">
      <c r="A871" s="1" t="s">
        <v>1856</v>
      </c>
      <c r="B871" s="1" t="s">
        <v>79</v>
      </c>
      <c r="C871" s="6" t="s">
        <v>695</v>
      </c>
      <c r="D871" s="6" t="s">
        <v>1827</v>
      </c>
      <c r="E871" s="6" t="s">
        <v>307</v>
      </c>
      <c r="F871" s="6" t="s">
        <v>91</v>
      </c>
      <c r="G871" s="6" t="s">
        <v>557</v>
      </c>
      <c r="H871" s="6" t="s">
        <v>700</v>
      </c>
      <c r="J871" s="1" t="str">
        <f t="shared" si="315"/>
        <v>001011</v>
      </c>
      <c r="K871" s="1">
        <f t="shared" si="316"/>
        <v>3</v>
      </c>
      <c r="L871" s="6" t="str">
        <f t="shared" si="317"/>
        <v>00000</v>
      </c>
      <c r="M871" s="1">
        <f t="shared" si="318"/>
        <v>6</v>
      </c>
      <c r="N871" s="6" t="str">
        <f t="shared" si="319"/>
        <v>00</v>
      </c>
      <c r="O871" s="1">
        <f t="shared" si="320"/>
        <v>6</v>
      </c>
      <c r="P871" s="1">
        <f>IF(HEX2DEC(LEFT(E871,4))&gt;=32768,HEX2DEC(LEFT(E871,4))-65536,HEX2DEC(LEFT(E871,4)))/Codes!$N$2</f>
        <v>3.2</v>
      </c>
      <c r="Q871" s="1">
        <f>IF(HEX2DEC(RIGHT(E871,4))&gt;=32768,HEX2DEC(RIGHT(E871,4))-65536,HEX2DEC(RIGHT(E871,4)))/Codes!$N$2</f>
        <v>0</v>
      </c>
      <c r="R871" s="1">
        <f>IF(HEX2DEC(LEFT(F871,4))&gt;=32768,HEX2DEC(LEFT(F871,4))-65536,HEX2DEC(LEFT(F871,4)))/Codes!$N$2</f>
        <v>0</v>
      </c>
      <c r="S871" s="1">
        <f>IF(HEX2DEC(RIGHT(F871,4))&gt;=32768,HEX2DEC(RIGHT(F871,4))-65536,HEX2DEC(RIGHT(F871,4)))/Codes!$N$2</f>
        <v>0</v>
      </c>
      <c r="T871" s="18">
        <f t="shared" si="321"/>
        <v>361</v>
      </c>
      <c r="U871" s="1">
        <f t="shared" si="322"/>
        <v>100</v>
      </c>
      <c r="V871" s="1">
        <f t="shared" si="323"/>
        <v>0</v>
      </c>
      <c r="W871" s="1" t="str">
        <f t="shared" si="324"/>
        <v>101</v>
      </c>
      <c r="X871" s="1">
        <f t="shared" si="325"/>
        <v>3</v>
      </c>
      <c r="Y871" s="1">
        <f t="shared" si="326"/>
        <v>8</v>
      </c>
      <c r="Z871" s="1" t="str">
        <f>VLOOKUP(BIN2DEC(MID(HEX2BIN(MID(H871,3,2),8),2,5)),Codes!$E$1:$F$18,2)</f>
        <v>Flower</v>
      </c>
      <c r="AA871" s="6" t="str">
        <f t="shared" si="327"/>
        <v>0</v>
      </c>
      <c r="AB871" s="1">
        <f t="shared" si="328"/>
        <v>0</v>
      </c>
      <c r="AC871" s="1" t="str">
        <f>VLOOKUP(BIN2DEC(RIGHT(HEX2BIN(MID(H871,6,1),4),1)&amp;LEFT(HEX2BIN(MID(H871,7,1),4),1)),Codes!$K$1:$L$5,2)</f>
        <v>L</v>
      </c>
      <c r="AD871" s="1" t="str">
        <f>VLOOKUP(BIN2DEC(RIGHT(HEX2BIN(MID(H871,7,1),4),3)&amp;LEFT(HEX2BIN(MID(H871,8,1),4),2)),Codes!$H$2:$I$33,2)</f>
        <v>Punch</v>
      </c>
      <c r="AE871" s="1" t="str">
        <f t="shared" si="329"/>
        <v>1</v>
      </c>
      <c r="AF871" s="1" t="str">
        <f t="shared" si="330"/>
        <v>1</v>
      </c>
      <c r="AH871" s="6">
        <f t="shared" si="331"/>
        <v>65</v>
      </c>
    </row>
    <row r="872" spans="1:34">
      <c r="A872" s="1" t="s">
        <v>1857</v>
      </c>
      <c r="B872" s="1" t="s">
        <v>79</v>
      </c>
      <c r="C872" s="6" t="s">
        <v>4626</v>
      </c>
      <c r="D872" s="6" t="s">
        <v>702</v>
      </c>
      <c r="E872" s="6" t="s">
        <v>265</v>
      </c>
      <c r="F872" s="6" t="s">
        <v>1858</v>
      </c>
      <c r="G872" s="6" t="s">
        <v>704</v>
      </c>
      <c r="H872" s="6" t="s">
        <v>705</v>
      </c>
      <c r="J872" s="1" t="str">
        <f t="shared" si="315"/>
        <v>001011</v>
      </c>
      <c r="K872" s="1">
        <f t="shared" si="316"/>
        <v>0</v>
      </c>
      <c r="L872" s="6" t="str">
        <f t="shared" si="317"/>
        <v>00000</v>
      </c>
      <c r="M872" s="1">
        <f t="shared" si="318"/>
        <v>0</v>
      </c>
      <c r="N872" s="6" t="str">
        <f t="shared" si="319"/>
        <v>00</v>
      </c>
      <c r="O872" s="1">
        <f t="shared" si="320"/>
        <v>1</v>
      </c>
      <c r="P872" s="1">
        <f>IF(HEX2DEC(LEFT(E872,4))&gt;=32768,HEX2DEC(LEFT(E872,4))-65536,HEX2DEC(LEFT(E872,4)))/Codes!$N$2</f>
        <v>2.4</v>
      </c>
      <c r="Q872" s="1">
        <f>IF(HEX2DEC(RIGHT(E872,4))&gt;=32768,HEX2DEC(RIGHT(E872,4))-65536,HEX2DEC(RIGHT(E872,4)))/Codes!$N$2</f>
        <v>0</v>
      </c>
      <c r="R872" s="1">
        <f>IF(HEX2DEC(LEFT(F872,4))&gt;=32768,HEX2DEC(LEFT(F872,4))-65536,HEX2DEC(LEFT(F872,4)))/Codes!$N$2</f>
        <v>-1.2</v>
      </c>
      <c r="S872" s="1">
        <f>IF(HEX2DEC(RIGHT(F872,4))&gt;=32768,HEX2DEC(RIGHT(F872,4))-65536,HEX2DEC(RIGHT(F872,4)))/Codes!$N$2</f>
        <v>5.2</v>
      </c>
      <c r="T872" s="18">
        <f t="shared" si="321"/>
        <v>100</v>
      </c>
      <c r="U872" s="1">
        <f t="shared" si="322"/>
        <v>100</v>
      </c>
      <c r="V872" s="1">
        <f t="shared" si="323"/>
        <v>0</v>
      </c>
      <c r="W872" s="1" t="str">
        <f t="shared" si="324"/>
        <v>100</v>
      </c>
      <c r="X872" s="1">
        <f t="shared" si="325"/>
        <v>3</v>
      </c>
      <c r="Y872" s="1">
        <f t="shared" si="326"/>
        <v>80</v>
      </c>
      <c r="Z872" s="1" t="str">
        <f>VLOOKUP(BIN2DEC(MID(HEX2BIN(MID(H872,3,2),8),2,5)),Codes!$E$1:$F$18,2)</f>
        <v>Normal</v>
      </c>
      <c r="AA872" s="6" t="str">
        <f t="shared" si="327"/>
        <v>0</v>
      </c>
      <c r="AB872" s="1">
        <f t="shared" si="328"/>
        <v>3</v>
      </c>
      <c r="AC872" s="1" t="str">
        <f>VLOOKUP(BIN2DEC(RIGHT(HEX2BIN(MID(H872,6,1),4),1)&amp;LEFT(HEX2BIN(MID(H872,7,1),4),1)),Codes!$K$1:$L$5,2)</f>
        <v>S</v>
      </c>
      <c r="AD872" s="1" t="str">
        <f>VLOOKUP(BIN2DEC(RIGHT(HEX2BIN(MID(H872,7,1),4),3)&amp;LEFT(HEX2BIN(MID(H872,8,1),4),2)),Codes!$H$2:$I$33,2)</f>
        <v>Kick</v>
      </c>
      <c r="AE872" s="1" t="str">
        <f t="shared" si="329"/>
        <v>1</v>
      </c>
      <c r="AF872" s="1" t="str">
        <f t="shared" si="330"/>
        <v>1</v>
      </c>
      <c r="AH872" s="6">
        <f t="shared" si="331"/>
        <v>2</v>
      </c>
    </row>
    <row r="873" spans="1:34">
      <c r="A873" s="1" t="s">
        <v>1859</v>
      </c>
      <c r="B873" s="1" t="s">
        <v>79</v>
      </c>
      <c r="C873" s="6" t="s">
        <v>4626</v>
      </c>
      <c r="D873" s="6" t="s">
        <v>707</v>
      </c>
      <c r="E873" s="6" t="s">
        <v>265</v>
      </c>
      <c r="F873" s="6" t="s">
        <v>1860</v>
      </c>
      <c r="G873" s="6" t="s">
        <v>704</v>
      </c>
      <c r="H873" s="6" t="s">
        <v>705</v>
      </c>
      <c r="J873" s="1" t="str">
        <f t="shared" si="315"/>
        <v>001011</v>
      </c>
      <c r="K873" s="1">
        <f t="shared" si="316"/>
        <v>1</v>
      </c>
      <c r="L873" s="6" t="str">
        <f t="shared" si="317"/>
        <v>00000</v>
      </c>
      <c r="M873" s="1">
        <f t="shared" si="318"/>
        <v>0</v>
      </c>
      <c r="N873" s="6" t="str">
        <f t="shared" si="319"/>
        <v>00</v>
      </c>
      <c r="O873" s="1">
        <f t="shared" si="320"/>
        <v>1</v>
      </c>
      <c r="P873" s="1">
        <f>IF(HEX2DEC(LEFT(E873,4))&gt;=32768,HEX2DEC(LEFT(E873,4))-65536,HEX2DEC(LEFT(E873,4)))/Codes!$N$2</f>
        <v>2.4</v>
      </c>
      <c r="Q873" s="1">
        <f>IF(HEX2DEC(RIGHT(E873,4))&gt;=32768,HEX2DEC(RIGHT(E873,4))-65536,HEX2DEC(RIGHT(E873,4)))/Codes!$N$2</f>
        <v>0</v>
      </c>
      <c r="R873" s="1">
        <f>IF(HEX2DEC(LEFT(F873,4))&gt;=32768,HEX2DEC(LEFT(F873,4))-65536,HEX2DEC(LEFT(F873,4)))/Codes!$N$2</f>
        <v>-1.2</v>
      </c>
      <c r="S873" s="1">
        <f>IF(HEX2DEC(RIGHT(F873,4))&gt;=32768,HEX2DEC(RIGHT(F873,4))-65536,HEX2DEC(RIGHT(F873,4)))/Codes!$N$2</f>
        <v>-5.2</v>
      </c>
      <c r="T873" s="18">
        <f t="shared" si="321"/>
        <v>100</v>
      </c>
      <c r="U873" s="1">
        <f t="shared" si="322"/>
        <v>100</v>
      </c>
      <c r="V873" s="1">
        <f t="shared" si="323"/>
        <v>0</v>
      </c>
      <c r="W873" s="1" t="str">
        <f t="shared" si="324"/>
        <v>100</v>
      </c>
      <c r="X873" s="1">
        <f t="shared" si="325"/>
        <v>3</v>
      </c>
      <c r="Y873" s="1">
        <f t="shared" si="326"/>
        <v>80</v>
      </c>
      <c r="Z873" s="1" t="str">
        <f>VLOOKUP(BIN2DEC(MID(HEX2BIN(MID(H873,3,2),8),2,5)),Codes!$E$1:$F$18,2)</f>
        <v>Normal</v>
      </c>
      <c r="AA873" s="6" t="str">
        <f t="shared" si="327"/>
        <v>0</v>
      </c>
      <c r="AB873" s="1">
        <f t="shared" si="328"/>
        <v>3</v>
      </c>
      <c r="AC873" s="1" t="str">
        <f>VLOOKUP(BIN2DEC(RIGHT(HEX2BIN(MID(H873,6,1),4),1)&amp;LEFT(HEX2BIN(MID(H873,7,1),4),1)),Codes!$K$1:$L$5,2)</f>
        <v>S</v>
      </c>
      <c r="AD873" s="1" t="str">
        <f>VLOOKUP(BIN2DEC(RIGHT(HEX2BIN(MID(H873,7,1),4),3)&amp;LEFT(HEX2BIN(MID(H873,8,1),4),2)),Codes!$H$2:$I$33,2)</f>
        <v>Kick</v>
      </c>
      <c r="AE873" s="1" t="str">
        <f t="shared" si="329"/>
        <v>1</v>
      </c>
      <c r="AF873" s="1" t="str">
        <f t="shared" si="330"/>
        <v>1</v>
      </c>
      <c r="AH873" s="6">
        <f t="shared" si="331"/>
        <v>2</v>
      </c>
    </row>
    <row r="874" spans="1:34">
      <c r="A874" s="1" t="s">
        <v>1861</v>
      </c>
      <c r="B874" s="1" t="s">
        <v>79</v>
      </c>
      <c r="C874" s="6" t="s">
        <v>4626</v>
      </c>
      <c r="D874" s="6" t="s">
        <v>710</v>
      </c>
      <c r="E874" s="6" t="s">
        <v>265</v>
      </c>
      <c r="F874" s="6" t="s">
        <v>1862</v>
      </c>
      <c r="G874" s="6" t="s">
        <v>712</v>
      </c>
      <c r="H874" s="6" t="s">
        <v>713</v>
      </c>
      <c r="J874" s="1" t="str">
        <f t="shared" si="315"/>
        <v>001011</v>
      </c>
      <c r="K874" s="1">
        <f t="shared" si="316"/>
        <v>2</v>
      </c>
      <c r="L874" s="6" t="str">
        <f t="shared" si="317"/>
        <v>00000</v>
      </c>
      <c r="M874" s="1">
        <f t="shared" si="318"/>
        <v>0</v>
      </c>
      <c r="N874" s="6" t="str">
        <f t="shared" si="319"/>
        <v>00</v>
      </c>
      <c r="O874" s="1">
        <f t="shared" si="320"/>
        <v>1</v>
      </c>
      <c r="P874" s="1">
        <f>IF(HEX2DEC(LEFT(E874,4))&gt;=32768,HEX2DEC(LEFT(E874,4))-65536,HEX2DEC(LEFT(E874,4)))/Codes!$N$2</f>
        <v>2.4</v>
      </c>
      <c r="Q874" s="1">
        <f>IF(HEX2DEC(RIGHT(E874,4))&gt;=32768,HEX2DEC(RIGHT(E874,4))-65536,HEX2DEC(RIGHT(E874,4)))/Codes!$N$2</f>
        <v>0</v>
      </c>
      <c r="R874" s="1">
        <f>IF(HEX2DEC(LEFT(F874,4))&gt;=32768,HEX2DEC(LEFT(F874,4))-65536,HEX2DEC(LEFT(F874,4)))/Codes!$N$2</f>
        <v>9.6</v>
      </c>
      <c r="S874" s="1">
        <f>IF(HEX2DEC(RIGHT(F874,4))&gt;=32768,HEX2DEC(RIGHT(F874,4))-65536,HEX2DEC(RIGHT(F874,4)))/Codes!$N$2</f>
        <v>5.2</v>
      </c>
      <c r="T874" s="18">
        <f t="shared" si="321"/>
        <v>130</v>
      </c>
      <c r="U874" s="1">
        <f t="shared" si="322"/>
        <v>100</v>
      </c>
      <c r="V874" s="1">
        <f t="shared" si="323"/>
        <v>0</v>
      </c>
      <c r="W874" s="1" t="str">
        <f t="shared" si="324"/>
        <v>100</v>
      </c>
      <c r="X874" s="1">
        <f t="shared" si="325"/>
        <v>3</v>
      </c>
      <c r="Y874" s="1">
        <f t="shared" si="326"/>
        <v>40</v>
      </c>
      <c r="Z874" s="1" t="str">
        <f>VLOOKUP(BIN2DEC(MID(HEX2BIN(MID(H874,3,2),8),2,5)),Codes!$E$1:$F$18,2)</f>
        <v>Normal</v>
      </c>
      <c r="AA874" s="6" t="str">
        <f t="shared" si="327"/>
        <v>0</v>
      </c>
      <c r="AB874" s="1">
        <f t="shared" si="328"/>
        <v>3</v>
      </c>
      <c r="AC874" s="1" t="str">
        <f>VLOOKUP(BIN2DEC(RIGHT(HEX2BIN(MID(H874,6,1),4),1)&amp;LEFT(HEX2BIN(MID(H874,7,1),4),1)),Codes!$K$1:$L$5,2)</f>
        <v>S</v>
      </c>
      <c r="AD874" s="1" t="str">
        <f>VLOOKUP(BIN2DEC(RIGHT(HEX2BIN(MID(H874,7,1),4),3)&amp;LEFT(HEX2BIN(MID(H874,8,1),4),2)),Codes!$H$2:$I$33,2)</f>
        <v>Kick</v>
      </c>
      <c r="AE874" s="1" t="str">
        <f t="shared" si="329"/>
        <v>1</v>
      </c>
      <c r="AF874" s="1" t="str">
        <f t="shared" si="330"/>
        <v>1</v>
      </c>
      <c r="AH874" s="6">
        <f t="shared" si="331"/>
        <v>2</v>
      </c>
    </row>
    <row r="875" spans="1:34">
      <c r="A875" s="1" t="s">
        <v>1863</v>
      </c>
      <c r="B875" s="1" t="s">
        <v>79</v>
      </c>
      <c r="C875" s="6" t="s">
        <v>4626</v>
      </c>
      <c r="D875" s="6" t="s">
        <v>715</v>
      </c>
      <c r="E875" s="6" t="s">
        <v>265</v>
      </c>
      <c r="F875" s="6" t="s">
        <v>1864</v>
      </c>
      <c r="G875" s="6" t="s">
        <v>712</v>
      </c>
      <c r="H875" s="6" t="s">
        <v>713</v>
      </c>
      <c r="J875" s="1" t="str">
        <f t="shared" si="315"/>
        <v>001011</v>
      </c>
      <c r="K875" s="1">
        <f t="shared" si="316"/>
        <v>3</v>
      </c>
      <c r="L875" s="6" t="str">
        <f t="shared" si="317"/>
        <v>00000</v>
      </c>
      <c r="M875" s="1">
        <f t="shared" si="318"/>
        <v>0</v>
      </c>
      <c r="N875" s="6" t="str">
        <f t="shared" si="319"/>
        <v>00</v>
      </c>
      <c r="O875" s="1">
        <f t="shared" si="320"/>
        <v>1</v>
      </c>
      <c r="P875" s="1">
        <f>IF(HEX2DEC(LEFT(E875,4))&gt;=32768,HEX2DEC(LEFT(E875,4))-65536,HEX2DEC(LEFT(E875,4)))/Codes!$N$2</f>
        <v>2.4</v>
      </c>
      <c r="Q875" s="1">
        <f>IF(HEX2DEC(RIGHT(E875,4))&gt;=32768,HEX2DEC(RIGHT(E875,4))-65536,HEX2DEC(RIGHT(E875,4)))/Codes!$N$2</f>
        <v>0</v>
      </c>
      <c r="R875" s="1">
        <f>IF(HEX2DEC(LEFT(F875,4))&gt;=32768,HEX2DEC(LEFT(F875,4))-65536,HEX2DEC(LEFT(F875,4)))/Codes!$N$2</f>
        <v>9.6</v>
      </c>
      <c r="S875" s="1">
        <f>IF(HEX2DEC(RIGHT(F875,4))&gt;=32768,HEX2DEC(RIGHT(F875,4))-65536,HEX2DEC(RIGHT(F875,4)))/Codes!$N$2</f>
        <v>-5.2</v>
      </c>
      <c r="T875" s="18">
        <f t="shared" si="321"/>
        <v>130</v>
      </c>
      <c r="U875" s="1">
        <f t="shared" si="322"/>
        <v>100</v>
      </c>
      <c r="V875" s="1">
        <f t="shared" si="323"/>
        <v>0</v>
      </c>
      <c r="W875" s="1" t="str">
        <f t="shared" si="324"/>
        <v>100</v>
      </c>
      <c r="X875" s="1">
        <f t="shared" si="325"/>
        <v>3</v>
      </c>
      <c r="Y875" s="1">
        <f t="shared" si="326"/>
        <v>40</v>
      </c>
      <c r="Z875" s="1" t="str">
        <f>VLOOKUP(BIN2DEC(MID(HEX2BIN(MID(H875,3,2),8),2,5)),Codes!$E$1:$F$18,2)</f>
        <v>Normal</v>
      </c>
      <c r="AA875" s="6" t="str">
        <f t="shared" si="327"/>
        <v>0</v>
      </c>
      <c r="AB875" s="1">
        <f t="shared" si="328"/>
        <v>3</v>
      </c>
      <c r="AC875" s="1" t="str">
        <f>VLOOKUP(BIN2DEC(RIGHT(HEX2BIN(MID(H875,6,1),4),1)&amp;LEFT(HEX2BIN(MID(H875,7,1),4),1)),Codes!$K$1:$L$5,2)</f>
        <v>S</v>
      </c>
      <c r="AD875" s="1" t="str">
        <f>VLOOKUP(BIN2DEC(RIGHT(HEX2BIN(MID(H875,7,1),4),3)&amp;LEFT(HEX2BIN(MID(H875,8,1),4),2)),Codes!$H$2:$I$33,2)</f>
        <v>Kick</v>
      </c>
      <c r="AE875" s="1" t="str">
        <f t="shared" si="329"/>
        <v>1</v>
      </c>
      <c r="AF875" s="1" t="str">
        <f t="shared" si="330"/>
        <v>1</v>
      </c>
      <c r="AH875" s="6">
        <f t="shared" si="331"/>
        <v>2</v>
      </c>
    </row>
    <row r="876" spans="1:34">
      <c r="A876" s="1" t="s">
        <v>1865</v>
      </c>
      <c r="B876" s="1" t="s">
        <v>79</v>
      </c>
      <c r="C876" s="6" t="s">
        <v>4627</v>
      </c>
      <c r="D876" s="6" t="s">
        <v>702</v>
      </c>
      <c r="E876" s="6" t="s">
        <v>265</v>
      </c>
      <c r="F876" s="6" t="s">
        <v>1858</v>
      </c>
      <c r="G876" s="6" t="s">
        <v>704</v>
      </c>
      <c r="H876" s="6" t="s">
        <v>1455</v>
      </c>
      <c r="J876" s="1" t="str">
        <f t="shared" si="315"/>
        <v>001011</v>
      </c>
      <c r="K876" s="1">
        <f t="shared" si="316"/>
        <v>0</v>
      </c>
      <c r="L876" s="6" t="str">
        <f t="shared" si="317"/>
        <v>00000</v>
      </c>
      <c r="M876" s="1">
        <f t="shared" si="318"/>
        <v>0</v>
      </c>
      <c r="N876" s="6" t="str">
        <f t="shared" si="319"/>
        <v>00</v>
      </c>
      <c r="O876" s="1">
        <f t="shared" si="320"/>
        <v>1</v>
      </c>
      <c r="P876" s="1">
        <f>IF(HEX2DEC(LEFT(E876,4))&gt;=32768,HEX2DEC(LEFT(E876,4))-65536,HEX2DEC(LEFT(E876,4)))/Codes!$N$2</f>
        <v>2.4</v>
      </c>
      <c r="Q876" s="1">
        <f>IF(HEX2DEC(RIGHT(E876,4))&gt;=32768,HEX2DEC(RIGHT(E876,4))-65536,HEX2DEC(RIGHT(E876,4)))/Codes!$N$2</f>
        <v>0</v>
      </c>
      <c r="R876" s="1">
        <f>IF(HEX2DEC(LEFT(F876,4))&gt;=32768,HEX2DEC(LEFT(F876,4))-65536,HEX2DEC(LEFT(F876,4)))/Codes!$N$2</f>
        <v>-1.2</v>
      </c>
      <c r="S876" s="1">
        <f>IF(HEX2DEC(RIGHT(F876,4))&gt;=32768,HEX2DEC(RIGHT(F876,4))-65536,HEX2DEC(RIGHT(F876,4)))/Codes!$N$2</f>
        <v>5.2</v>
      </c>
      <c r="T876" s="18">
        <f t="shared" si="321"/>
        <v>100</v>
      </c>
      <c r="U876" s="1">
        <f t="shared" si="322"/>
        <v>100</v>
      </c>
      <c r="V876" s="1">
        <f t="shared" si="323"/>
        <v>0</v>
      </c>
      <c r="W876" s="1" t="str">
        <f t="shared" si="324"/>
        <v>100</v>
      </c>
      <c r="X876" s="1">
        <f t="shared" si="325"/>
        <v>3</v>
      </c>
      <c r="Y876" s="1">
        <f t="shared" si="326"/>
        <v>77</v>
      </c>
      <c r="Z876" s="1" t="str">
        <f>VLOOKUP(BIN2DEC(MID(HEX2BIN(MID(H876,3,2),8),2,5)),Codes!$E$1:$F$18,2)</f>
        <v>Normal</v>
      </c>
      <c r="AA876" s="6" t="str">
        <f t="shared" si="327"/>
        <v>0</v>
      </c>
      <c r="AB876" s="1">
        <f t="shared" si="328"/>
        <v>3</v>
      </c>
      <c r="AC876" s="1" t="str">
        <f>VLOOKUP(BIN2DEC(RIGHT(HEX2BIN(MID(H876,6,1),4),1)&amp;LEFT(HEX2BIN(MID(H876,7,1),4),1)),Codes!$K$1:$L$5,2)</f>
        <v>S</v>
      </c>
      <c r="AD876" s="1" t="str">
        <f>VLOOKUP(BIN2DEC(RIGHT(HEX2BIN(MID(H876,7,1),4),3)&amp;LEFT(HEX2BIN(MID(H876,8,1),4),2)),Codes!$H$2:$I$33,2)</f>
        <v>Kick</v>
      </c>
      <c r="AE876" s="1" t="str">
        <f t="shared" si="329"/>
        <v>1</v>
      </c>
      <c r="AF876" s="1" t="str">
        <f t="shared" si="330"/>
        <v>1</v>
      </c>
      <c r="AH876" s="6">
        <f t="shared" si="331"/>
        <v>2</v>
      </c>
    </row>
    <row r="877" spans="1:34">
      <c r="A877" s="1" t="s">
        <v>1866</v>
      </c>
      <c r="B877" s="1" t="s">
        <v>79</v>
      </c>
      <c r="C877" s="6" t="s">
        <v>4627</v>
      </c>
      <c r="D877" s="6" t="s">
        <v>707</v>
      </c>
      <c r="E877" s="6" t="s">
        <v>265</v>
      </c>
      <c r="F877" s="6" t="s">
        <v>1860</v>
      </c>
      <c r="G877" s="6" t="s">
        <v>704</v>
      </c>
      <c r="H877" s="6" t="s">
        <v>1455</v>
      </c>
      <c r="J877" s="1" t="str">
        <f t="shared" si="315"/>
        <v>001011</v>
      </c>
      <c r="K877" s="1">
        <f t="shared" si="316"/>
        <v>1</v>
      </c>
      <c r="L877" s="6" t="str">
        <f t="shared" si="317"/>
        <v>00000</v>
      </c>
      <c r="M877" s="1">
        <f t="shared" si="318"/>
        <v>0</v>
      </c>
      <c r="N877" s="6" t="str">
        <f t="shared" si="319"/>
        <v>00</v>
      </c>
      <c r="O877" s="1">
        <f t="shared" si="320"/>
        <v>1</v>
      </c>
      <c r="P877" s="1">
        <f>IF(HEX2DEC(LEFT(E877,4))&gt;=32768,HEX2DEC(LEFT(E877,4))-65536,HEX2DEC(LEFT(E877,4)))/Codes!$N$2</f>
        <v>2.4</v>
      </c>
      <c r="Q877" s="1">
        <f>IF(HEX2DEC(RIGHT(E877,4))&gt;=32768,HEX2DEC(RIGHT(E877,4))-65536,HEX2DEC(RIGHT(E877,4)))/Codes!$N$2</f>
        <v>0</v>
      </c>
      <c r="R877" s="1">
        <f>IF(HEX2DEC(LEFT(F877,4))&gt;=32768,HEX2DEC(LEFT(F877,4))-65536,HEX2DEC(LEFT(F877,4)))/Codes!$N$2</f>
        <v>-1.2</v>
      </c>
      <c r="S877" s="1">
        <f>IF(HEX2DEC(RIGHT(F877,4))&gt;=32768,HEX2DEC(RIGHT(F877,4))-65536,HEX2DEC(RIGHT(F877,4)))/Codes!$N$2</f>
        <v>-5.2</v>
      </c>
      <c r="T877" s="18">
        <f t="shared" si="321"/>
        <v>100</v>
      </c>
      <c r="U877" s="1">
        <f t="shared" si="322"/>
        <v>100</v>
      </c>
      <c r="V877" s="1">
        <f t="shared" si="323"/>
        <v>0</v>
      </c>
      <c r="W877" s="1" t="str">
        <f t="shared" si="324"/>
        <v>100</v>
      </c>
      <c r="X877" s="1">
        <f t="shared" si="325"/>
        <v>3</v>
      </c>
      <c r="Y877" s="1">
        <f t="shared" si="326"/>
        <v>77</v>
      </c>
      <c r="Z877" s="1" t="str">
        <f>VLOOKUP(BIN2DEC(MID(HEX2BIN(MID(H877,3,2),8),2,5)),Codes!$E$1:$F$18,2)</f>
        <v>Normal</v>
      </c>
      <c r="AA877" s="6" t="str">
        <f t="shared" si="327"/>
        <v>0</v>
      </c>
      <c r="AB877" s="1">
        <f t="shared" si="328"/>
        <v>3</v>
      </c>
      <c r="AC877" s="1" t="str">
        <f>VLOOKUP(BIN2DEC(RIGHT(HEX2BIN(MID(H877,6,1),4),1)&amp;LEFT(HEX2BIN(MID(H877,7,1),4),1)),Codes!$K$1:$L$5,2)</f>
        <v>S</v>
      </c>
      <c r="AD877" s="1" t="str">
        <f>VLOOKUP(BIN2DEC(RIGHT(HEX2BIN(MID(H877,7,1),4),3)&amp;LEFT(HEX2BIN(MID(H877,8,1),4),2)),Codes!$H$2:$I$33,2)</f>
        <v>Kick</v>
      </c>
      <c r="AE877" s="1" t="str">
        <f t="shared" si="329"/>
        <v>1</v>
      </c>
      <c r="AF877" s="1" t="str">
        <f t="shared" si="330"/>
        <v>1</v>
      </c>
      <c r="AH877" s="6">
        <f t="shared" si="331"/>
        <v>2</v>
      </c>
    </row>
    <row r="878" spans="1:34">
      <c r="A878" s="1" t="s">
        <v>1867</v>
      </c>
      <c r="B878" s="1" t="s">
        <v>79</v>
      </c>
      <c r="C878" s="6" t="s">
        <v>4627</v>
      </c>
      <c r="D878" s="6" t="s">
        <v>710</v>
      </c>
      <c r="E878" s="6" t="s">
        <v>265</v>
      </c>
      <c r="F878" s="6" t="s">
        <v>1862</v>
      </c>
      <c r="G878" s="6" t="s">
        <v>712</v>
      </c>
      <c r="H878" s="6" t="s">
        <v>1458</v>
      </c>
      <c r="J878" s="1" t="str">
        <f t="shared" si="315"/>
        <v>001011</v>
      </c>
      <c r="K878" s="1">
        <f t="shared" si="316"/>
        <v>2</v>
      </c>
      <c r="L878" s="6" t="str">
        <f t="shared" si="317"/>
        <v>00000</v>
      </c>
      <c r="M878" s="1">
        <f t="shared" si="318"/>
        <v>0</v>
      </c>
      <c r="N878" s="6" t="str">
        <f t="shared" si="319"/>
        <v>00</v>
      </c>
      <c r="O878" s="1">
        <f t="shared" si="320"/>
        <v>1</v>
      </c>
      <c r="P878" s="1">
        <f>IF(HEX2DEC(LEFT(E878,4))&gt;=32768,HEX2DEC(LEFT(E878,4))-65536,HEX2DEC(LEFT(E878,4)))/Codes!$N$2</f>
        <v>2.4</v>
      </c>
      <c r="Q878" s="1">
        <f>IF(HEX2DEC(RIGHT(E878,4))&gt;=32768,HEX2DEC(RIGHT(E878,4))-65536,HEX2DEC(RIGHT(E878,4)))/Codes!$N$2</f>
        <v>0</v>
      </c>
      <c r="R878" s="1">
        <f>IF(HEX2DEC(LEFT(F878,4))&gt;=32768,HEX2DEC(LEFT(F878,4))-65536,HEX2DEC(LEFT(F878,4)))/Codes!$N$2</f>
        <v>9.6</v>
      </c>
      <c r="S878" s="1">
        <f>IF(HEX2DEC(RIGHT(F878,4))&gt;=32768,HEX2DEC(RIGHT(F878,4))-65536,HEX2DEC(RIGHT(F878,4)))/Codes!$N$2</f>
        <v>5.2</v>
      </c>
      <c r="T878" s="18">
        <f t="shared" si="321"/>
        <v>130</v>
      </c>
      <c r="U878" s="1">
        <f t="shared" si="322"/>
        <v>100</v>
      </c>
      <c r="V878" s="1">
        <f t="shared" si="323"/>
        <v>0</v>
      </c>
      <c r="W878" s="1" t="str">
        <f t="shared" si="324"/>
        <v>100</v>
      </c>
      <c r="X878" s="1">
        <f t="shared" si="325"/>
        <v>3</v>
      </c>
      <c r="Y878" s="1">
        <f t="shared" si="326"/>
        <v>36</v>
      </c>
      <c r="Z878" s="1" t="str">
        <f>VLOOKUP(BIN2DEC(MID(HEX2BIN(MID(H878,3,2),8),2,5)),Codes!$E$1:$F$18,2)</f>
        <v>Normal</v>
      </c>
      <c r="AA878" s="6" t="str">
        <f t="shared" si="327"/>
        <v>0</v>
      </c>
      <c r="AB878" s="1">
        <f t="shared" si="328"/>
        <v>3</v>
      </c>
      <c r="AC878" s="1" t="str">
        <f>VLOOKUP(BIN2DEC(RIGHT(HEX2BIN(MID(H878,6,1),4),1)&amp;LEFT(HEX2BIN(MID(H878,7,1),4),1)),Codes!$K$1:$L$5,2)</f>
        <v>S</v>
      </c>
      <c r="AD878" s="1" t="str">
        <f>VLOOKUP(BIN2DEC(RIGHT(HEX2BIN(MID(H878,7,1),4),3)&amp;LEFT(HEX2BIN(MID(H878,8,1),4),2)),Codes!$H$2:$I$33,2)</f>
        <v>Kick</v>
      </c>
      <c r="AE878" s="1" t="str">
        <f t="shared" si="329"/>
        <v>1</v>
      </c>
      <c r="AF878" s="1" t="str">
        <f t="shared" si="330"/>
        <v>1</v>
      </c>
      <c r="AH878" s="6">
        <f t="shared" si="331"/>
        <v>2</v>
      </c>
    </row>
    <row r="879" spans="1:34">
      <c r="A879" s="1" t="s">
        <v>1868</v>
      </c>
      <c r="B879" s="1" t="s">
        <v>79</v>
      </c>
      <c r="C879" s="6" t="s">
        <v>4627</v>
      </c>
      <c r="D879" s="6" t="s">
        <v>715</v>
      </c>
      <c r="E879" s="6" t="s">
        <v>265</v>
      </c>
      <c r="F879" s="6" t="s">
        <v>1864</v>
      </c>
      <c r="G879" s="6" t="s">
        <v>712</v>
      </c>
      <c r="H879" s="6" t="s">
        <v>1458</v>
      </c>
      <c r="J879" s="1" t="str">
        <f t="shared" si="315"/>
        <v>001011</v>
      </c>
      <c r="K879" s="1">
        <f t="shared" si="316"/>
        <v>3</v>
      </c>
      <c r="L879" s="6" t="str">
        <f t="shared" si="317"/>
        <v>00000</v>
      </c>
      <c r="M879" s="1">
        <f t="shared" si="318"/>
        <v>0</v>
      </c>
      <c r="N879" s="6" t="str">
        <f t="shared" si="319"/>
        <v>00</v>
      </c>
      <c r="O879" s="1">
        <f t="shared" si="320"/>
        <v>1</v>
      </c>
      <c r="P879" s="1">
        <f>IF(HEX2DEC(LEFT(E879,4))&gt;=32768,HEX2DEC(LEFT(E879,4))-65536,HEX2DEC(LEFT(E879,4)))/Codes!$N$2</f>
        <v>2.4</v>
      </c>
      <c r="Q879" s="1">
        <f>IF(HEX2DEC(RIGHT(E879,4))&gt;=32768,HEX2DEC(RIGHT(E879,4))-65536,HEX2DEC(RIGHT(E879,4)))/Codes!$N$2</f>
        <v>0</v>
      </c>
      <c r="R879" s="1">
        <f>IF(HEX2DEC(LEFT(F879,4))&gt;=32768,HEX2DEC(LEFT(F879,4))-65536,HEX2DEC(LEFT(F879,4)))/Codes!$N$2</f>
        <v>9.6</v>
      </c>
      <c r="S879" s="1">
        <f>IF(HEX2DEC(RIGHT(F879,4))&gt;=32768,HEX2DEC(RIGHT(F879,4))-65536,HEX2DEC(RIGHT(F879,4)))/Codes!$N$2</f>
        <v>-5.2</v>
      </c>
      <c r="T879" s="18">
        <f t="shared" si="321"/>
        <v>130</v>
      </c>
      <c r="U879" s="1">
        <f t="shared" si="322"/>
        <v>100</v>
      </c>
      <c r="V879" s="1">
        <f t="shared" si="323"/>
        <v>0</v>
      </c>
      <c r="W879" s="1" t="str">
        <f t="shared" si="324"/>
        <v>100</v>
      </c>
      <c r="X879" s="1">
        <f t="shared" si="325"/>
        <v>3</v>
      </c>
      <c r="Y879" s="1">
        <f t="shared" si="326"/>
        <v>36</v>
      </c>
      <c r="Z879" s="1" t="str">
        <f>VLOOKUP(BIN2DEC(MID(HEX2BIN(MID(H879,3,2),8),2,5)),Codes!$E$1:$F$18,2)</f>
        <v>Normal</v>
      </c>
      <c r="AA879" s="6" t="str">
        <f t="shared" si="327"/>
        <v>0</v>
      </c>
      <c r="AB879" s="1">
        <f t="shared" si="328"/>
        <v>3</v>
      </c>
      <c r="AC879" s="1" t="str">
        <f>VLOOKUP(BIN2DEC(RIGHT(HEX2BIN(MID(H879,6,1),4),1)&amp;LEFT(HEX2BIN(MID(H879,7,1),4),1)),Codes!$K$1:$L$5,2)</f>
        <v>S</v>
      </c>
      <c r="AD879" s="1" t="str">
        <f>VLOOKUP(BIN2DEC(RIGHT(HEX2BIN(MID(H879,7,1),4),3)&amp;LEFT(HEX2BIN(MID(H879,8,1),4),2)),Codes!$H$2:$I$33,2)</f>
        <v>Kick</v>
      </c>
      <c r="AE879" s="1" t="str">
        <f t="shared" si="329"/>
        <v>1</v>
      </c>
      <c r="AF879" s="1" t="str">
        <f t="shared" si="330"/>
        <v>1</v>
      </c>
      <c r="AH879" s="6">
        <f t="shared" si="331"/>
        <v>2</v>
      </c>
    </row>
    <row r="880" spans="1:34">
      <c r="B880" s="1" t="s">
        <v>61</v>
      </c>
      <c r="J880" s="1" t="str">
        <f t="shared" ref="J880:J943" si="332">LEFT(HEX2BIN(LEFT(D880,2),8),6)</f>
        <v>000000</v>
      </c>
      <c r="K880" s="1">
        <f t="shared" ref="K880:K943" si="333">BIN2DEC(MID(HEX2BIN(MID(D880,2,2),8),3,3))</f>
        <v>0</v>
      </c>
      <c r="L880" s="6" t="str">
        <f t="shared" ref="L880:L943" si="334">MID(HEX2BIN(MID(D880,3,2),8),2,5)</f>
        <v>00000</v>
      </c>
      <c r="M880" s="1">
        <f t="shared" ref="M880:M943" si="335">ROUNDDOWN(HEX2DEC(MID(D880,4,3))/8,0)</f>
        <v>0</v>
      </c>
      <c r="N880" s="6" t="str">
        <f t="shared" ref="N880:N943" si="336">MID(HEX2BIN(MID(D880,6,1),4),2,2)</f>
        <v>00</v>
      </c>
      <c r="O880" s="1">
        <f t="shared" ref="O880:O943" si="337">HEX2DEC(MID(D880,7,2))</f>
        <v>0</v>
      </c>
      <c r="P880" s="1">
        <f>IF(HEX2DEC(LEFT(E880,4))&gt;=32768,HEX2DEC(LEFT(E880,4))-65536,HEX2DEC(LEFT(E880,4)))/Codes!$N$2</f>
        <v>0</v>
      </c>
      <c r="Q880" s="1">
        <f>IF(HEX2DEC(RIGHT(E880,4))&gt;=32768,HEX2DEC(RIGHT(E880,4))-65536,HEX2DEC(RIGHT(E880,4)))/Codes!$N$2</f>
        <v>0</v>
      </c>
      <c r="R880" s="1">
        <f>IF(HEX2DEC(LEFT(F880,4))&gt;=32768,HEX2DEC(LEFT(F880,4))-65536,HEX2DEC(LEFT(F880,4)))/Codes!$N$2</f>
        <v>0</v>
      </c>
      <c r="S880" s="1">
        <f>IF(HEX2DEC(RIGHT(F880,4))&gt;=32768,HEX2DEC(RIGHT(F880,4))-65536,HEX2DEC(RIGHT(F880,4)))/Codes!$N$2</f>
        <v>0</v>
      </c>
      <c r="T880" s="18">
        <f t="shared" ref="T880:T943" si="338">ROUNDDOWN(HEX2DEC(LEFT(G880,3))/8,0)</f>
        <v>0</v>
      </c>
      <c r="U880" s="1">
        <f t="shared" ref="U880:U943" si="339">ROUNDDOWN(HEX2DEC(MID(G880,3,3))/4,0)-(512*ROUNDDOWN(HEX2DEC(MID(G880,3,1))/8,0))</f>
        <v>0</v>
      </c>
      <c r="V880" s="1">
        <f t="shared" ref="V880:V943" si="340">RIGHT(HEX2BIN(MID(G880,5,1),4),2)*128+HEX2DEC(MID(G880,6,1))*8+LEFT(HEX2BIN(MID(G880,7,1),4),3)</f>
        <v>0</v>
      </c>
      <c r="W880" s="1" t="str">
        <f t="shared" ref="W880:W943" si="341">MID(HEX2BIN(MID(G880,7,2),8),4,3)</f>
        <v>000</v>
      </c>
      <c r="X880" s="1">
        <f t="shared" ref="X880:X943" si="342">BIN2DEC(RIGHT(HEX2BIN(RIGHT(G880,1),4),2))</f>
        <v>0</v>
      </c>
      <c r="Y880" s="1">
        <f t="shared" ref="Y880:Y943" si="343">ROUNDDOWN(HEX2DEC(LEFT(H880,3))/8,0)</f>
        <v>0</v>
      </c>
      <c r="Z880" s="1" t="str">
        <f>VLOOKUP(BIN2DEC(MID(HEX2BIN(MID(H880,3,2),8),2,5)),Codes!$E$1:$F$18,2)</f>
        <v>Normal</v>
      </c>
      <c r="AA880" s="6" t="str">
        <f t="shared" ref="AA880:AA943" si="344">MID(HEX2BIN(MID(H880,4,1),4),3,1)</f>
        <v>0</v>
      </c>
      <c r="AB880" s="1">
        <f t="shared" ref="AB880:AB943" si="345">(MOD(HEX2DEC(MID(H880,4,1)),2))*64+ROUNDDOWN(HEX2DEC(MID(H880,5,2))/4,0)</f>
        <v>0</v>
      </c>
      <c r="AC880" s="1" t="str">
        <f>VLOOKUP(BIN2DEC(RIGHT(HEX2BIN(MID(H880,6,1),4),1)&amp;LEFT(HEX2BIN(MID(H880,7,1),4),1)),Codes!$K$1:$L$5,2)</f>
        <v>S</v>
      </c>
      <c r="AD880" s="1" t="str">
        <f>VLOOKUP(BIN2DEC(RIGHT(HEX2BIN(MID(H880,7,1),4),3)&amp;LEFT(HEX2BIN(MID(H880,8,1),4),2)),Codes!$H$2:$I$33,2)</f>
        <v>[0]</v>
      </c>
      <c r="AE880" s="1" t="str">
        <f t="shared" ref="AE880:AE943" si="346">MID(HEX2BIN(RIGHT(H880,1),4),3,1)</f>
        <v>0</v>
      </c>
      <c r="AF880" s="1" t="str">
        <f t="shared" ref="AF880:AF943" si="347">RIGHT(HEX2BIN(RIGHT(H880,1),4),1)</f>
        <v>0</v>
      </c>
      <c r="AH880" s="6">
        <f t="shared" ref="AH880:AH943" si="348">ROUNDDOWN(HEX2DEC(MID(H880,6,3))/4,0)-(256*ROUNDDOWN(HEX2DEC(MID(H880,6,1))/4,0))</f>
        <v>0</v>
      </c>
    </row>
    <row r="881" spans="1:34">
      <c r="B881" s="1" t="s">
        <v>80</v>
      </c>
      <c r="J881" s="1" t="str">
        <f t="shared" si="332"/>
        <v>000000</v>
      </c>
      <c r="K881" s="1">
        <f t="shared" si="333"/>
        <v>0</v>
      </c>
      <c r="L881" s="6" t="str">
        <f t="shared" si="334"/>
        <v>00000</v>
      </c>
      <c r="M881" s="1">
        <f t="shared" si="335"/>
        <v>0</v>
      </c>
      <c r="N881" s="6" t="str">
        <f t="shared" si="336"/>
        <v>00</v>
      </c>
      <c r="O881" s="1">
        <f t="shared" si="337"/>
        <v>0</v>
      </c>
      <c r="P881" s="1">
        <f>IF(HEX2DEC(LEFT(E881,4))&gt;=32768,HEX2DEC(LEFT(E881,4))-65536,HEX2DEC(LEFT(E881,4)))/Codes!$N$2</f>
        <v>0</v>
      </c>
      <c r="Q881" s="1">
        <f>IF(HEX2DEC(RIGHT(E881,4))&gt;=32768,HEX2DEC(RIGHT(E881,4))-65536,HEX2DEC(RIGHT(E881,4)))/Codes!$N$2</f>
        <v>0</v>
      </c>
      <c r="R881" s="1">
        <f>IF(HEX2DEC(LEFT(F881,4))&gt;=32768,HEX2DEC(LEFT(F881,4))-65536,HEX2DEC(LEFT(F881,4)))/Codes!$N$2</f>
        <v>0</v>
      </c>
      <c r="S881" s="1">
        <f>IF(HEX2DEC(RIGHT(F881,4))&gt;=32768,HEX2DEC(RIGHT(F881,4))-65536,HEX2DEC(RIGHT(F881,4)))/Codes!$N$2</f>
        <v>0</v>
      </c>
      <c r="T881" s="18">
        <f t="shared" si="338"/>
        <v>0</v>
      </c>
      <c r="U881" s="1">
        <f t="shared" si="339"/>
        <v>0</v>
      </c>
      <c r="V881" s="1">
        <f t="shared" si="340"/>
        <v>0</v>
      </c>
      <c r="W881" s="1" t="str">
        <f t="shared" si="341"/>
        <v>000</v>
      </c>
      <c r="X881" s="1">
        <f t="shared" si="342"/>
        <v>0</v>
      </c>
      <c r="Y881" s="1">
        <f t="shared" si="343"/>
        <v>0</v>
      </c>
      <c r="Z881" s="1" t="str">
        <f>VLOOKUP(BIN2DEC(MID(HEX2BIN(MID(H881,3,2),8),2,5)),Codes!$E$1:$F$18,2)</f>
        <v>Normal</v>
      </c>
      <c r="AA881" s="6" t="str">
        <f t="shared" si="344"/>
        <v>0</v>
      </c>
      <c r="AB881" s="1">
        <f t="shared" si="345"/>
        <v>0</v>
      </c>
      <c r="AC881" s="1" t="str">
        <f>VLOOKUP(BIN2DEC(RIGHT(HEX2BIN(MID(H881,6,1),4),1)&amp;LEFT(HEX2BIN(MID(H881,7,1),4),1)),Codes!$K$1:$L$5,2)</f>
        <v>S</v>
      </c>
      <c r="AD881" s="1" t="str">
        <f>VLOOKUP(BIN2DEC(RIGHT(HEX2BIN(MID(H881,7,1),4),3)&amp;LEFT(HEX2BIN(MID(H881,8,1),4),2)),Codes!$H$2:$I$33,2)</f>
        <v>[0]</v>
      </c>
      <c r="AE881" s="1" t="str">
        <f t="shared" si="346"/>
        <v>0</v>
      </c>
      <c r="AF881" s="1" t="str">
        <f t="shared" si="347"/>
        <v>0</v>
      </c>
      <c r="AH881" s="6">
        <f t="shared" si="348"/>
        <v>0</v>
      </c>
    </row>
    <row r="882" spans="1:34">
      <c r="B882" s="1" t="s">
        <v>49</v>
      </c>
      <c r="J882" s="1" t="str">
        <f t="shared" si="332"/>
        <v>000000</v>
      </c>
      <c r="K882" s="1">
        <f t="shared" si="333"/>
        <v>0</v>
      </c>
      <c r="L882" s="6" t="str">
        <f t="shared" si="334"/>
        <v>00000</v>
      </c>
      <c r="M882" s="1">
        <f t="shared" si="335"/>
        <v>0</v>
      </c>
      <c r="N882" s="6" t="str">
        <f t="shared" si="336"/>
        <v>00</v>
      </c>
      <c r="O882" s="1">
        <f t="shared" si="337"/>
        <v>0</v>
      </c>
      <c r="P882" s="1">
        <f>IF(HEX2DEC(LEFT(E882,4))&gt;=32768,HEX2DEC(LEFT(E882,4))-65536,HEX2DEC(LEFT(E882,4)))/Codes!$N$2</f>
        <v>0</v>
      </c>
      <c r="Q882" s="1">
        <f>IF(HEX2DEC(RIGHT(E882,4))&gt;=32768,HEX2DEC(RIGHT(E882,4))-65536,HEX2DEC(RIGHT(E882,4)))/Codes!$N$2</f>
        <v>0</v>
      </c>
      <c r="R882" s="1">
        <f>IF(HEX2DEC(LEFT(F882,4))&gt;=32768,HEX2DEC(LEFT(F882,4))-65536,HEX2DEC(LEFT(F882,4)))/Codes!$N$2</f>
        <v>0</v>
      </c>
      <c r="S882" s="1">
        <f>IF(HEX2DEC(RIGHT(F882,4))&gt;=32768,HEX2DEC(RIGHT(F882,4))-65536,HEX2DEC(RIGHT(F882,4)))/Codes!$N$2</f>
        <v>0</v>
      </c>
      <c r="T882" s="18">
        <f t="shared" si="338"/>
        <v>0</v>
      </c>
      <c r="U882" s="1">
        <f t="shared" si="339"/>
        <v>0</v>
      </c>
      <c r="V882" s="1">
        <f t="shared" si="340"/>
        <v>0</v>
      </c>
      <c r="W882" s="1" t="str">
        <f t="shared" si="341"/>
        <v>000</v>
      </c>
      <c r="X882" s="1">
        <f t="shared" si="342"/>
        <v>0</v>
      </c>
      <c r="Y882" s="1">
        <f t="shared" si="343"/>
        <v>0</v>
      </c>
      <c r="Z882" s="1" t="str">
        <f>VLOOKUP(BIN2DEC(MID(HEX2BIN(MID(H882,3,2),8),2,5)),Codes!$E$1:$F$18,2)</f>
        <v>Normal</v>
      </c>
      <c r="AA882" s="6" t="str">
        <f t="shared" si="344"/>
        <v>0</v>
      </c>
      <c r="AB882" s="1">
        <f t="shared" si="345"/>
        <v>0</v>
      </c>
      <c r="AC882" s="1" t="str">
        <f>VLOOKUP(BIN2DEC(RIGHT(HEX2BIN(MID(H882,6,1),4),1)&amp;LEFT(HEX2BIN(MID(H882,7,1),4),1)),Codes!$K$1:$L$5,2)</f>
        <v>S</v>
      </c>
      <c r="AD882" s="1" t="str">
        <f>VLOOKUP(BIN2DEC(RIGHT(HEX2BIN(MID(H882,7,1),4),3)&amp;LEFT(HEX2BIN(MID(H882,8,1),4),2)),Codes!$H$2:$I$33,2)</f>
        <v>[0]</v>
      </c>
      <c r="AE882" s="1" t="str">
        <f t="shared" si="346"/>
        <v>0</v>
      </c>
      <c r="AF882" s="1" t="str">
        <f t="shared" si="347"/>
        <v>0</v>
      </c>
      <c r="AH882" s="6">
        <f t="shared" si="348"/>
        <v>0</v>
      </c>
    </row>
    <row r="883" spans="1:34">
      <c r="A883" s="1" t="s">
        <v>3585</v>
      </c>
      <c r="B883" s="1" t="s">
        <v>50</v>
      </c>
      <c r="C883" s="6" t="s">
        <v>1424</v>
      </c>
      <c r="D883" s="6" t="s">
        <v>3586</v>
      </c>
      <c r="E883" s="6" t="s">
        <v>564</v>
      </c>
      <c r="F883" s="6" t="s">
        <v>565</v>
      </c>
      <c r="G883" s="6" t="s">
        <v>723</v>
      </c>
      <c r="H883" s="6" t="s">
        <v>558</v>
      </c>
      <c r="J883" s="1" t="str">
        <f t="shared" si="332"/>
        <v>001011</v>
      </c>
      <c r="K883" s="1">
        <f t="shared" si="333"/>
        <v>0</v>
      </c>
      <c r="L883" s="6" t="str">
        <f t="shared" si="334"/>
        <v>00000</v>
      </c>
      <c r="M883" s="1">
        <f t="shared" si="335"/>
        <v>109</v>
      </c>
      <c r="N883" s="6" t="str">
        <f t="shared" si="336"/>
        <v>00</v>
      </c>
      <c r="O883" s="1">
        <f t="shared" si="337"/>
        <v>7</v>
      </c>
      <c r="P883" s="1">
        <f>IF(HEX2DEC(LEFT(E883,4))&gt;=32768,HEX2DEC(LEFT(E883,4))-65536,HEX2DEC(LEFT(E883,4)))/Codes!$N$2</f>
        <v>5.1120000000000001</v>
      </c>
      <c r="Q883" s="1">
        <f>IF(HEX2DEC(RIGHT(E883,4))&gt;=32768,HEX2DEC(RIGHT(E883,4))-65536,HEX2DEC(RIGHT(E883,4)))/Codes!$N$2</f>
        <v>0</v>
      </c>
      <c r="R883" s="1">
        <f>IF(HEX2DEC(LEFT(F883,4))&gt;=32768,HEX2DEC(LEFT(F883,4))-65536,HEX2DEC(LEFT(F883,4)))/Codes!$N$2</f>
        <v>13.632</v>
      </c>
      <c r="S883" s="1">
        <f>IF(HEX2DEC(RIGHT(F883,4))&gt;=32768,HEX2DEC(RIGHT(F883,4))-65536,HEX2DEC(RIGHT(F883,4)))/Codes!$N$2</f>
        <v>0</v>
      </c>
      <c r="T883" s="18">
        <f t="shared" si="338"/>
        <v>361</v>
      </c>
      <c r="U883" s="1">
        <f t="shared" si="339"/>
        <v>100</v>
      </c>
      <c r="V883" s="1">
        <f t="shared" si="340"/>
        <v>0</v>
      </c>
      <c r="W883" s="1" t="str">
        <f t="shared" si="341"/>
        <v>101</v>
      </c>
      <c r="X883" s="1">
        <f t="shared" si="342"/>
        <v>0</v>
      </c>
      <c r="Y883" s="1">
        <f t="shared" si="343"/>
        <v>10</v>
      </c>
      <c r="Z883" s="1" t="str">
        <f>VLOOKUP(BIN2DEC(MID(HEX2BIN(MID(H883,3,2),8),2,5)),Codes!$E$1:$F$18,2)</f>
        <v>Slash</v>
      </c>
      <c r="AA883" s="6" t="str">
        <f t="shared" si="344"/>
        <v>0</v>
      </c>
      <c r="AB883" s="1">
        <f t="shared" si="345"/>
        <v>2</v>
      </c>
      <c r="AC883" s="1" t="str">
        <f>VLOOKUP(BIN2DEC(RIGHT(HEX2BIN(MID(H883,6,1),4),1)&amp;LEFT(HEX2BIN(MID(H883,7,1),4),1)),Codes!$K$1:$L$5,2)</f>
        <v>M</v>
      </c>
      <c r="AD883" s="1" t="str">
        <f>VLOOKUP(BIN2DEC(RIGHT(HEX2BIN(MID(H883,7,1),4),3)&amp;LEFT(HEX2BIN(MID(H883,8,1),4),2)),Codes!$H$2:$I$33,2)</f>
        <v>Slash</v>
      </c>
      <c r="AE883" s="1" t="str">
        <f t="shared" si="346"/>
        <v>1</v>
      </c>
      <c r="AF883" s="1" t="str">
        <f t="shared" si="347"/>
        <v>1</v>
      </c>
      <c r="AH883" s="6">
        <f t="shared" si="348"/>
        <v>35</v>
      </c>
    </row>
    <row r="884" spans="1:34">
      <c r="A884" s="1" t="s">
        <v>3587</v>
      </c>
      <c r="B884" s="1" t="s">
        <v>50</v>
      </c>
      <c r="C884" s="6" t="s">
        <v>1424</v>
      </c>
      <c r="D884" s="6" t="s">
        <v>3588</v>
      </c>
      <c r="E884" s="6" t="s">
        <v>564</v>
      </c>
      <c r="F884" s="6" t="s">
        <v>570</v>
      </c>
      <c r="G884" s="6" t="s">
        <v>557</v>
      </c>
      <c r="H884" s="6" t="s">
        <v>558</v>
      </c>
      <c r="J884" s="1" t="str">
        <f t="shared" si="332"/>
        <v>001011</v>
      </c>
      <c r="K884" s="1">
        <f t="shared" si="333"/>
        <v>1</v>
      </c>
      <c r="L884" s="6" t="str">
        <f t="shared" si="334"/>
        <v>00000</v>
      </c>
      <c r="M884" s="1">
        <f t="shared" si="335"/>
        <v>109</v>
      </c>
      <c r="N884" s="6" t="str">
        <f t="shared" si="336"/>
        <v>00</v>
      </c>
      <c r="O884" s="1">
        <f t="shared" si="337"/>
        <v>7</v>
      </c>
      <c r="P884" s="1">
        <f>IF(HEX2DEC(LEFT(E884,4))&gt;=32768,HEX2DEC(LEFT(E884,4))-65536,HEX2DEC(LEFT(E884,4)))/Codes!$N$2</f>
        <v>5.1120000000000001</v>
      </c>
      <c r="Q884" s="1">
        <f>IF(HEX2DEC(RIGHT(E884,4))&gt;=32768,HEX2DEC(RIGHT(E884,4))-65536,HEX2DEC(RIGHT(E884,4)))/Codes!$N$2</f>
        <v>0</v>
      </c>
      <c r="R884" s="1">
        <f>IF(HEX2DEC(LEFT(F884,4))&gt;=32768,HEX2DEC(LEFT(F884,4))-65536,HEX2DEC(LEFT(F884,4)))/Codes!$N$2</f>
        <v>6.8159999999999998</v>
      </c>
      <c r="S884" s="1">
        <f>IF(HEX2DEC(RIGHT(F884,4))&gt;=32768,HEX2DEC(RIGHT(F884,4))-65536,HEX2DEC(RIGHT(F884,4)))/Codes!$N$2</f>
        <v>0</v>
      </c>
      <c r="T884" s="18">
        <f t="shared" si="338"/>
        <v>361</v>
      </c>
      <c r="U884" s="1">
        <f t="shared" si="339"/>
        <v>100</v>
      </c>
      <c r="V884" s="1">
        <f t="shared" si="340"/>
        <v>0</v>
      </c>
      <c r="W884" s="1" t="str">
        <f t="shared" si="341"/>
        <v>101</v>
      </c>
      <c r="X884" s="1">
        <f t="shared" si="342"/>
        <v>3</v>
      </c>
      <c r="Y884" s="1">
        <f t="shared" si="343"/>
        <v>10</v>
      </c>
      <c r="Z884" s="1" t="str">
        <f>VLOOKUP(BIN2DEC(MID(HEX2BIN(MID(H884,3,2),8),2,5)),Codes!$E$1:$F$18,2)</f>
        <v>Slash</v>
      </c>
      <c r="AA884" s="6" t="str">
        <f t="shared" si="344"/>
        <v>0</v>
      </c>
      <c r="AB884" s="1">
        <f t="shared" si="345"/>
        <v>2</v>
      </c>
      <c r="AC884" s="1" t="str">
        <f>VLOOKUP(BIN2DEC(RIGHT(HEX2BIN(MID(H884,6,1),4),1)&amp;LEFT(HEX2BIN(MID(H884,7,1),4),1)),Codes!$K$1:$L$5,2)</f>
        <v>M</v>
      </c>
      <c r="AD884" s="1" t="str">
        <f>VLOOKUP(BIN2DEC(RIGHT(HEX2BIN(MID(H884,7,1),4),3)&amp;LEFT(HEX2BIN(MID(H884,8,1),4),2)),Codes!$H$2:$I$33,2)</f>
        <v>Slash</v>
      </c>
      <c r="AE884" s="1" t="str">
        <f t="shared" si="346"/>
        <v>1</v>
      </c>
      <c r="AF884" s="1" t="str">
        <f t="shared" si="347"/>
        <v>1</v>
      </c>
      <c r="AH884" s="6">
        <f t="shared" si="348"/>
        <v>35</v>
      </c>
    </row>
    <row r="885" spans="1:34">
      <c r="A885" s="1" t="s">
        <v>3589</v>
      </c>
      <c r="B885" s="1" t="s">
        <v>50</v>
      </c>
      <c r="C885" s="6" t="s">
        <v>1424</v>
      </c>
      <c r="D885" s="6" t="s">
        <v>3590</v>
      </c>
      <c r="E885" s="6" t="s">
        <v>573</v>
      </c>
      <c r="F885" s="6" t="s">
        <v>91</v>
      </c>
      <c r="G885" s="6" t="s">
        <v>557</v>
      </c>
      <c r="H885" s="6" t="s">
        <v>558</v>
      </c>
      <c r="J885" s="1" t="str">
        <f t="shared" si="332"/>
        <v>001011</v>
      </c>
      <c r="K885" s="1">
        <f t="shared" si="333"/>
        <v>2</v>
      </c>
      <c r="L885" s="6" t="str">
        <f t="shared" si="334"/>
        <v>00000</v>
      </c>
      <c r="M885" s="1">
        <f t="shared" si="335"/>
        <v>109</v>
      </c>
      <c r="N885" s="6" t="str">
        <f t="shared" si="336"/>
        <v>00</v>
      </c>
      <c r="O885" s="1">
        <f t="shared" si="337"/>
        <v>7</v>
      </c>
      <c r="P885" s="1">
        <f>IF(HEX2DEC(LEFT(E885,4))&gt;=32768,HEX2DEC(LEFT(E885,4))-65536,HEX2DEC(LEFT(E885,4)))/Codes!$N$2</f>
        <v>3.4079999999999999</v>
      </c>
      <c r="Q885" s="1">
        <f>IF(HEX2DEC(RIGHT(E885,4))&gt;=32768,HEX2DEC(RIGHT(E885,4))-65536,HEX2DEC(RIGHT(E885,4)))/Codes!$N$2</f>
        <v>0</v>
      </c>
      <c r="R885" s="1">
        <f>IF(HEX2DEC(LEFT(F885,4))&gt;=32768,HEX2DEC(LEFT(F885,4))-65536,HEX2DEC(LEFT(F885,4)))/Codes!$N$2</f>
        <v>0</v>
      </c>
      <c r="S885" s="1">
        <f>IF(HEX2DEC(RIGHT(F885,4))&gt;=32768,HEX2DEC(RIGHT(F885,4))-65536,HEX2DEC(RIGHT(F885,4)))/Codes!$N$2</f>
        <v>0</v>
      </c>
      <c r="T885" s="18">
        <f t="shared" si="338"/>
        <v>361</v>
      </c>
      <c r="U885" s="1">
        <f t="shared" si="339"/>
        <v>100</v>
      </c>
      <c r="V885" s="1">
        <f t="shared" si="340"/>
        <v>0</v>
      </c>
      <c r="W885" s="1" t="str">
        <f t="shared" si="341"/>
        <v>101</v>
      </c>
      <c r="X885" s="1">
        <f t="shared" si="342"/>
        <v>3</v>
      </c>
      <c r="Y885" s="1">
        <f t="shared" si="343"/>
        <v>10</v>
      </c>
      <c r="Z885" s="1" t="str">
        <f>VLOOKUP(BIN2DEC(MID(HEX2BIN(MID(H885,3,2),8),2,5)),Codes!$E$1:$F$18,2)</f>
        <v>Slash</v>
      </c>
      <c r="AA885" s="6" t="str">
        <f t="shared" si="344"/>
        <v>0</v>
      </c>
      <c r="AB885" s="1">
        <f t="shared" si="345"/>
        <v>2</v>
      </c>
      <c r="AC885" s="1" t="str">
        <f>VLOOKUP(BIN2DEC(RIGHT(HEX2BIN(MID(H885,6,1),4),1)&amp;LEFT(HEX2BIN(MID(H885,7,1),4),1)),Codes!$K$1:$L$5,2)</f>
        <v>M</v>
      </c>
      <c r="AD885" s="1" t="str">
        <f>VLOOKUP(BIN2DEC(RIGHT(HEX2BIN(MID(H885,7,1),4),3)&amp;LEFT(HEX2BIN(MID(H885,8,1),4),2)),Codes!$H$2:$I$33,2)</f>
        <v>Slash</v>
      </c>
      <c r="AE885" s="1" t="str">
        <f t="shared" si="346"/>
        <v>1</v>
      </c>
      <c r="AF885" s="1" t="str">
        <f t="shared" si="347"/>
        <v>1</v>
      </c>
      <c r="AH885" s="6">
        <f t="shared" si="348"/>
        <v>35</v>
      </c>
    </row>
    <row r="886" spans="1:34">
      <c r="A886" s="1" t="s">
        <v>3591</v>
      </c>
      <c r="B886" s="1" t="s">
        <v>50</v>
      </c>
      <c r="C886" s="6" t="s">
        <v>1425</v>
      </c>
      <c r="D886" s="6" t="s">
        <v>3592</v>
      </c>
      <c r="E886" s="6" t="s">
        <v>564</v>
      </c>
      <c r="F886" s="6" t="s">
        <v>565</v>
      </c>
      <c r="G886" s="6" t="s">
        <v>723</v>
      </c>
      <c r="H886" s="6" t="s">
        <v>561</v>
      </c>
      <c r="J886" s="1" t="str">
        <f t="shared" si="332"/>
        <v>001011</v>
      </c>
      <c r="K886" s="1">
        <f t="shared" si="333"/>
        <v>0</v>
      </c>
      <c r="L886" s="6" t="str">
        <f t="shared" si="334"/>
        <v>00000</v>
      </c>
      <c r="M886" s="1">
        <f t="shared" si="335"/>
        <v>109</v>
      </c>
      <c r="N886" s="6" t="str">
        <f t="shared" si="336"/>
        <v>00</v>
      </c>
      <c r="O886" s="1">
        <f t="shared" si="337"/>
        <v>11</v>
      </c>
      <c r="P886" s="1">
        <f>IF(HEX2DEC(LEFT(E886,4))&gt;=32768,HEX2DEC(LEFT(E886,4))-65536,HEX2DEC(LEFT(E886,4)))/Codes!$N$2</f>
        <v>5.1120000000000001</v>
      </c>
      <c r="Q886" s="1">
        <f>IF(HEX2DEC(RIGHT(E886,4))&gt;=32768,HEX2DEC(RIGHT(E886,4))-65536,HEX2DEC(RIGHT(E886,4)))/Codes!$N$2</f>
        <v>0</v>
      </c>
      <c r="R886" s="1">
        <f>IF(HEX2DEC(LEFT(F886,4))&gt;=32768,HEX2DEC(LEFT(F886,4))-65536,HEX2DEC(LEFT(F886,4)))/Codes!$N$2</f>
        <v>13.632</v>
      </c>
      <c r="S886" s="1">
        <f>IF(HEX2DEC(RIGHT(F886,4))&gt;=32768,HEX2DEC(RIGHT(F886,4))-65536,HEX2DEC(RIGHT(F886,4)))/Codes!$N$2</f>
        <v>0</v>
      </c>
      <c r="T886" s="18">
        <f t="shared" si="338"/>
        <v>361</v>
      </c>
      <c r="U886" s="1">
        <f t="shared" si="339"/>
        <v>100</v>
      </c>
      <c r="V886" s="1">
        <f t="shared" si="340"/>
        <v>0</v>
      </c>
      <c r="W886" s="1" t="str">
        <f t="shared" si="341"/>
        <v>101</v>
      </c>
      <c r="X886" s="1">
        <f t="shared" si="342"/>
        <v>0</v>
      </c>
      <c r="Y886" s="1">
        <f t="shared" si="343"/>
        <v>15</v>
      </c>
      <c r="Z886" s="1" t="str">
        <f>VLOOKUP(BIN2DEC(MID(HEX2BIN(MID(H886,3,2),8),2,5)),Codes!$E$1:$F$18,2)</f>
        <v>Slash</v>
      </c>
      <c r="AA886" s="6" t="str">
        <f t="shared" si="344"/>
        <v>0</v>
      </c>
      <c r="AB886" s="1">
        <f t="shared" si="345"/>
        <v>4</v>
      </c>
      <c r="AC886" s="1" t="str">
        <f>VLOOKUP(BIN2DEC(RIGHT(HEX2BIN(MID(H886,6,1),4),1)&amp;LEFT(HEX2BIN(MID(H886,7,1),4),1)),Codes!$K$1:$L$5,2)</f>
        <v>L</v>
      </c>
      <c r="AD886" s="1" t="str">
        <f>VLOOKUP(BIN2DEC(RIGHT(HEX2BIN(MID(H886,7,1),4),3)&amp;LEFT(HEX2BIN(MID(H886,8,1),4),2)),Codes!$H$2:$I$33,2)</f>
        <v>Slash</v>
      </c>
      <c r="AE886" s="1" t="str">
        <f t="shared" si="346"/>
        <v>1</v>
      </c>
      <c r="AF886" s="1" t="str">
        <f t="shared" si="347"/>
        <v>1</v>
      </c>
      <c r="AH886" s="6">
        <f t="shared" si="348"/>
        <v>67</v>
      </c>
    </row>
    <row r="887" spans="1:34">
      <c r="A887" s="1" t="s">
        <v>3593</v>
      </c>
      <c r="B887" s="1" t="s">
        <v>50</v>
      </c>
      <c r="C887" s="6" t="s">
        <v>1425</v>
      </c>
      <c r="D887" s="6" t="s">
        <v>3594</v>
      </c>
      <c r="E887" s="6" t="s">
        <v>564</v>
      </c>
      <c r="F887" s="6" t="s">
        <v>570</v>
      </c>
      <c r="G887" s="6" t="s">
        <v>557</v>
      </c>
      <c r="H887" s="6" t="s">
        <v>561</v>
      </c>
      <c r="J887" s="1" t="str">
        <f t="shared" si="332"/>
        <v>001011</v>
      </c>
      <c r="K887" s="1">
        <f t="shared" si="333"/>
        <v>1</v>
      </c>
      <c r="L887" s="6" t="str">
        <f t="shared" si="334"/>
        <v>00000</v>
      </c>
      <c r="M887" s="1">
        <f t="shared" si="335"/>
        <v>109</v>
      </c>
      <c r="N887" s="6" t="str">
        <f t="shared" si="336"/>
        <v>00</v>
      </c>
      <c r="O887" s="1">
        <f t="shared" si="337"/>
        <v>11</v>
      </c>
      <c r="P887" s="1">
        <f>IF(HEX2DEC(LEFT(E887,4))&gt;=32768,HEX2DEC(LEFT(E887,4))-65536,HEX2DEC(LEFT(E887,4)))/Codes!$N$2</f>
        <v>5.1120000000000001</v>
      </c>
      <c r="Q887" s="1">
        <f>IF(HEX2DEC(RIGHT(E887,4))&gt;=32768,HEX2DEC(RIGHT(E887,4))-65536,HEX2DEC(RIGHT(E887,4)))/Codes!$N$2</f>
        <v>0</v>
      </c>
      <c r="R887" s="1">
        <f>IF(HEX2DEC(LEFT(F887,4))&gt;=32768,HEX2DEC(LEFT(F887,4))-65536,HEX2DEC(LEFT(F887,4)))/Codes!$N$2</f>
        <v>6.8159999999999998</v>
      </c>
      <c r="S887" s="1">
        <f>IF(HEX2DEC(RIGHT(F887,4))&gt;=32768,HEX2DEC(RIGHT(F887,4))-65536,HEX2DEC(RIGHT(F887,4)))/Codes!$N$2</f>
        <v>0</v>
      </c>
      <c r="T887" s="18">
        <f t="shared" si="338"/>
        <v>361</v>
      </c>
      <c r="U887" s="1">
        <f t="shared" si="339"/>
        <v>100</v>
      </c>
      <c r="V887" s="1">
        <f t="shared" si="340"/>
        <v>0</v>
      </c>
      <c r="W887" s="1" t="str">
        <f t="shared" si="341"/>
        <v>101</v>
      </c>
      <c r="X887" s="1">
        <f t="shared" si="342"/>
        <v>3</v>
      </c>
      <c r="Y887" s="1">
        <f t="shared" si="343"/>
        <v>15</v>
      </c>
      <c r="Z887" s="1" t="str">
        <f>VLOOKUP(BIN2DEC(MID(HEX2BIN(MID(H887,3,2),8),2,5)),Codes!$E$1:$F$18,2)</f>
        <v>Slash</v>
      </c>
      <c r="AA887" s="6" t="str">
        <f t="shared" si="344"/>
        <v>0</v>
      </c>
      <c r="AB887" s="1">
        <f t="shared" si="345"/>
        <v>4</v>
      </c>
      <c r="AC887" s="1" t="str">
        <f>VLOOKUP(BIN2DEC(RIGHT(HEX2BIN(MID(H887,6,1),4),1)&amp;LEFT(HEX2BIN(MID(H887,7,1),4),1)),Codes!$K$1:$L$5,2)</f>
        <v>L</v>
      </c>
      <c r="AD887" s="1" t="str">
        <f>VLOOKUP(BIN2DEC(RIGHT(HEX2BIN(MID(H887,7,1),4),3)&amp;LEFT(HEX2BIN(MID(H887,8,1),4),2)),Codes!$H$2:$I$33,2)</f>
        <v>Slash</v>
      </c>
      <c r="AE887" s="1" t="str">
        <f t="shared" si="346"/>
        <v>1</v>
      </c>
      <c r="AF887" s="1" t="str">
        <f t="shared" si="347"/>
        <v>1</v>
      </c>
      <c r="AH887" s="6">
        <f t="shared" si="348"/>
        <v>67</v>
      </c>
    </row>
    <row r="888" spans="1:34">
      <c r="A888" s="1" t="s">
        <v>3595</v>
      </c>
      <c r="B888" s="1" t="s">
        <v>50</v>
      </c>
      <c r="C888" s="6" t="s">
        <v>1425</v>
      </c>
      <c r="D888" s="6" t="s">
        <v>3596</v>
      </c>
      <c r="E888" s="6" t="s">
        <v>573</v>
      </c>
      <c r="F888" s="6" t="s">
        <v>91</v>
      </c>
      <c r="G888" s="6" t="s">
        <v>557</v>
      </c>
      <c r="H888" s="6" t="s">
        <v>561</v>
      </c>
      <c r="J888" s="1" t="str">
        <f t="shared" si="332"/>
        <v>001011</v>
      </c>
      <c r="K888" s="1">
        <f t="shared" si="333"/>
        <v>2</v>
      </c>
      <c r="L888" s="6" t="str">
        <f t="shared" si="334"/>
        <v>00000</v>
      </c>
      <c r="M888" s="1">
        <f t="shared" si="335"/>
        <v>109</v>
      </c>
      <c r="N888" s="6" t="str">
        <f t="shared" si="336"/>
        <v>00</v>
      </c>
      <c r="O888" s="1">
        <f t="shared" si="337"/>
        <v>11</v>
      </c>
      <c r="P888" s="1">
        <f>IF(HEX2DEC(LEFT(E888,4))&gt;=32768,HEX2DEC(LEFT(E888,4))-65536,HEX2DEC(LEFT(E888,4)))/Codes!$N$2</f>
        <v>3.4079999999999999</v>
      </c>
      <c r="Q888" s="1">
        <f>IF(HEX2DEC(RIGHT(E888,4))&gt;=32768,HEX2DEC(RIGHT(E888,4))-65536,HEX2DEC(RIGHT(E888,4)))/Codes!$N$2</f>
        <v>0</v>
      </c>
      <c r="R888" s="1">
        <f>IF(HEX2DEC(LEFT(F888,4))&gt;=32768,HEX2DEC(LEFT(F888,4))-65536,HEX2DEC(LEFT(F888,4)))/Codes!$N$2</f>
        <v>0</v>
      </c>
      <c r="S888" s="1">
        <f>IF(HEX2DEC(RIGHT(F888,4))&gt;=32768,HEX2DEC(RIGHT(F888,4))-65536,HEX2DEC(RIGHT(F888,4)))/Codes!$N$2</f>
        <v>0</v>
      </c>
      <c r="T888" s="18">
        <f t="shared" si="338"/>
        <v>361</v>
      </c>
      <c r="U888" s="1">
        <f t="shared" si="339"/>
        <v>100</v>
      </c>
      <c r="V888" s="1">
        <f t="shared" si="340"/>
        <v>0</v>
      </c>
      <c r="W888" s="1" t="str">
        <f t="shared" si="341"/>
        <v>101</v>
      </c>
      <c r="X888" s="1">
        <f t="shared" si="342"/>
        <v>3</v>
      </c>
      <c r="Y888" s="1">
        <f t="shared" si="343"/>
        <v>15</v>
      </c>
      <c r="Z888" s="1" t="str">
        <f>VLOOKUP(BIN2DEC(MID(HEX2BIN(MID(H888,3,2),8),2,5)),Codes!$E$1:$F$18,2)</f>
        <v>Slash</v>
      </c>
      <c r="AA888" s="6" t="str">
        <f t="shared" si="344"/>
        <v>0</v>
      </c>
      <c r="AB888" s="1">
        <f t="shared" si="345"/>
        <v>4</v>
      </c>
      <c r="AC888" s="1" t="str">
        <f>VLOOKUP(BIN2DEC(RIGHT(HEX2BIN(MID(H888,6,1),4),1)&amp;LEFT(HEX2BIN(MID(H888,7,1),4),1)),Codes!$K$1:$L$5,2)</f>
        <v>L</v>
      </c>
      <c r="AD888" s="1" t="str">
        <f>VLOOKUP(BIN2DEC(RIGHT(HEX2BIN(MID(H888,7,1),4),3)&amp;LEFT(HEX2BIN(MID(H888,8,1),4),2)),Codes!$H$2:$I$33,2)</f>
        <v>Slash</v>
      </c>
      <c r="AE888" s="1" t="str">
        <f t="shared" si="346"/>
        <v>1</v>
      </c>
      <c r="AF888" s="1" t="str">
        <f t="shared" si="347"/>
        <v>1</v>
      </c>
      <c r="AH888" s="6">
        <f t="shared" si="348"/>
        <v>67</v>
      </c>
    </row>
    <row r="889" spans="1:34">
      <c r="A889" s="1" t="s">
        <v>3597</v>
      </c>
      <c r="B889" s="1" t="s">
        <v>50</v>
      </c>
      <c r="C889" s="6" t="s">
        <v>1426</v>
      </c>
      <c r="D889" s="6" t="s">
        <v>3598</v>
      </c>
      <c r="E889" s="6" t="s">
        <v>564</v>
      </c>
      <c r="F889" s="6" t="s">
        <v>565</v>
      </c>
      <c r="G889" s="6" t="s">
        <v>723</v>
      </c>
      <c r="H889" s="6" t="s">
        <v>736</v>
      </c>
      <c r="J889" s="1" t="str">
        <f t="shared" si="332"/>
        <v>001011</v>
      </c>
      <c r="K889" s="1">
        <f t="shared" si="333"/>
        <v>0</v>
      </c>
      <c r="L889" s="6" t="str">
        <f t="shared" si="334"/>
        <v>00000</v>
      </c>
      <c r="M889" s="1">
        <f t="shared" si="335"/>
        <v>109</v>
      </c>
      <c r="N889" s="6" t="str">
        <f t="shared" si="336"/>
        <v>00</v>
      </c>
      <c r="O889" s="1">
        <f t="shared" si="337"/>
        <v>15</v>
      </c>
      <c r="P889" s="1">
        <f>IF(HEX2DEC(LEFT(E889,4))&gt;=32768,HEX2DEC(LEFT(E889,4))-65536,HEX2DEC(LEFT(E889,4)))/Codes!$N$2</f>
        <v>5.1120000000000001</v>
      </c>
      <c r="Q889" s="1">
        <f>IF(HEX2DEC(RIGHT(E889,4))&gt;=32768,HEX2DEC(RIGHT(E889,4))-65536,HEX2DEC(RIGHT(E889,4)))/Codes!$N$2</f>
        <v>0</v>
      </c>
      <c r="R889" s="1">
        <f>IF(HEX2DEC(LEFT(F889,4))&gt;=32768,HEX2DEC(LEFT(F889,4))-65536,HEX2DEC(LEFT(F889,4)))/Codes!$N$2</f>
        <v>13.632</v>
      </c>
      <c r="S889" s="1">
        <f>IF(HEX2DEC(RIGHT(F889,4))&gt;=32768,HEX2DEC(RIGHT(F889,4))-65536,HEX2DEC(RIGHT(F889,4)))/Codes!$N$2</f>
        <v>0</v>
      </c>
      <c r="T889" s="18">
        <f t="shared" si="338"/>
        <v>361</v>
      </c>
      <c r="U889" s="1">
        <f t="shared" si="339"/>
        <v>100</v>
      </c>
      <c r="V889" s="1">
        <f t="shared" si="340"/>
        <v>0</v>
      </c>
      <c r="W889" s="1" t="str">
        <f t="shared" si="341"/>
        <v>101</v>
      </c>
      <c r="X889" s="1">
        <f t="shared" si="342"/>
        <v>0</v>
      </c>
      <c r="Y889" s="1">
        <f t="shared" si="343"/>
        <v>28</v>
      </c>
      <c r="Z889" s="1" t="str">
        <f>VLOOKUP(BIN2DEC(MID(HEX2BIN(MID(H889,3,2),8),2,5)),Codes!$E$1:$F$18,2)</f>
        <v>Slash</v>
      </c>
      <c r="AA889" s="6" t="str">
        <f t="shared" si="344"/>
        <v>0</v>
      </c>
      <c r="AB889" s="1">
        <f t="shared" si="345"/>
        <v>6</v>
      </c>
      <c r="AC889" s="1" t="str">
        <f>VLOOKUP(BIN2DEC(RIGHT(HEX2BIN(MID(H889,6,1),4),1)&amp;LEFT(HEX2BIN(MID(H889,7,1),4),1)),Codes!$K$1:$L$5,2)</f>
        <v>L</v>
      </c>
      <c r="AD889" s="1" t="str">
        <f>VLOOKUP(BIN2DEC(RIGHT(HEX2BIN(MID(H889,7,1),4),3)&amp;LEFT(HEX2BIN(MID(H889,8,1),4),2)),Codes!$H$2:$I$33,2)</f>
        <v>Slash</v>
      </c>
      <c r="AE889" s="1" t="str">
        <f t="shared" si="346"/>
        <v>1</v>
      </c>
      <c r="AF889" s="1" t="str">
        <f t="shared" si="347"/>
        <v>1</v>
      </c>
      <c r="AH889" s="6">
        <f t="shared" si="348"/>
        <v>67</v>
      </c>
    </row>
    <row r="890" spans="1:34">
      <c r="A890" s="1" t="s">
        <v>3599</v>
      </c>
      <c r="B890" s="1" t="s">
        <v>50</v>
      </c>
      <c r="C890" s="6" t="s">
        <v>1426</v>
      </c>
      <c r="D890" s="6" t="s">
        <v>3600</v>
      </c>
      <c r="E890" s="6" t="s">
        <v>564</v>
      </c>
      <c r="F890" s="6" t="s">
        <v>570</v>
      </c>
      <c r="G890" s="6" t="s">
        <v>557</v>
      </c>
      <c r="H890" s="6" t="s">
        <v>736</v>
      </c>
      <c r="J890" s="1" t="str">
        <f t="shared" si="332"/>
        <v>001011</v>
      </c>
      <c r="K890" s="1">
        <f t="shared" si="333"/>
        <v>1</v>
      </c>
      <c r="L890" s="6" t="str">
        <f t="shared" si="334"/>
        <v>00000</v>
      </c>
      <c r="M890" s="1">
        <f t="shared" si="335"/>
        <v>109</v>
      </c>
      <c r="N890" s="6" t="str">
        <f t="shared" si="336"/>
        <v>00</v>
      </c>
      <c r="O890" s="1">
        <f t="shared" si="337"/>
        <v>15</v>
      </c>
      <c r="P890" s="1">
        <f>IF(HEX2DEC(LEFT(E890,4))&gt;=32768,HEX2DEC(LEFT(E890,4))-65536,HEX2DEC(LEFT(E890,4)))/Codes!$N$2</f>
        <v>5.1120000000000001</v>
      </c>
      <c r="Q890" s="1">
        <f>IF(HEX2DEC(RIGHT(E890,4))&gt;=32768,HEX2DEC(RIGHT(E890,4))-65536,HEX2DEC(RIGHT(E890,4)))/Codes!$N$2</f>
        <v>0</v>
      </c>
      <c r="R890" s="1">
        <f>IF(HEX2DEC(LEFT(F890,4))&gt;=32768,HEX2DEC(LEFT(F890,4))-65536,HEX2DEC(LEFT(F890,4)))/Codes!$N$2</f>
        <v>6.8159999999999998</v>
      </c>
      <c r="S890" s="1">
        <f>IF(HEX2DEC(RIGHT(F890,4))&gt;=32768,HEX2DEC(RIGHT(F890,4))-65536,HEX2DEC(RIGHT(F890,4)))/Codes!$N$2</f>
        <v>0</v>
      </c>
      <c r="T890" s="18">
        <f t="shared" si="338"/>
        <v>361</v>
      </c>
      <c r="U890" s="1">
        <f t="shared" si="339"/>
        <v>100</v>
      </c>
      <c r="V890" s="1">
        <f t="shared" si="340"/>
        <v>0</v>
      </c>
      <c r="W890" s="1" t="str">
        <f t="shared" si="341"/>
        <v>101</v>
      </c>
      <c r="X890" s="1">
        <f t="shared" si="342"/>
        <v>3</v>
      </c>
      <c r="Y890" s="1">
        <f t="shared" si="343"/>
        <v>28</v>
      </c>
      <c r="Z890" s="1" t="str">
        <f>VLOOKUP(BIN2DEC(MID(HEX2BIN(MID(H890,3,2),8),2,5)),Codes!$E$1:$F$18,2)</f>
        <v>Slash</v>
      </c>
      <c r="AA890" s="6" t="str">
        <f t="shared" si="344"/>
        <v>0</v>
      </c>
      <c r="AB890" s="1">
        <f t="shared" si="345"/>
        <v>6</v>
      </c>
      <c r="AC890" s="1" t="str">
        <f>VLOOKUP(BIN2DEC(RIGHT(HEX2BIN(MID(H890,6,1),4),1)&amp;LEFT(HEX2BIN(MID(H890,7,1),4),1)),Codes!$K$1:$L$5,2)</f>
        <v>L</v>
      </c>
      <c r="AD890" s="1" t="str">
        <f>VLOOKUP(BIN2DEC(RIGHT(HEX2BIN(MID(H890,7,1),4),3)&amp;LEFT(HEX2BIN(MID(H890,8,1),4),2)),Codes!$H$2:$I$33,2)</f>
        <v>Slash</v>
      </c>
      <c r="AE890" s="1" t="str">
        <f t="shared" si="346"/>
        <v>1</v>
      </c>
      <c r="AF890" s="1" t="str">
        <f t="shared" si="347"/>
        <v>1</v>
      </c>
      <c r="AH890" s="6">
        <f t="shared" si="348"/>
        <v>67</v>
      </c>
    </row>
    <row r="891" spans="1:34">
      <c r="A891" s="1" t="s">
        <v>3601</v>
      </c>
      <c r="B891" s="1" t="s">
        <v>50</v>
      </c>
      <c r="C891" s="6" t="s">
        <v>1426</v>
      </c>
      <c r="D891" s="6" t="s">
        <v>3602</v>
      </c>
      <c r="E891" s="6" t="s">
        <v>573</v>
      </c>
      <c r="F891" s="6" t="s">
        <v>91</v>
      </c>
      <c r="G891" s="6" t="s">
        <v>557</v>
      </c>
      <c r="H891" s="6" t="s">
        <v>736</v>
      </c>
      <c r="J891" s="1" t="str">
        <f t="shared" si="332"/>
        <v>001011</v>
      </c>
      <c r="K891" s="1">
        <f t="shared" si="333"/>
        <v>2</v>
      </c>
      <c r="L891" s="6" t="str">
        <f t="shared" si="334"/>
        <v>00000</v>
      </c>
      <c r="M891" s="1">
        <f t="shared" si="335"/>
        <v>109</v>
      </c>
      <c r="N891" s="6" t="str">
        <f t="shared" si="336"/>
        <v>00</v>
      </c>
      <c r="O891" s="1">
        <f t="shared" si="337"/>
        <v>15</v>
      </c>
      <c r="P891" s="1">
        <f>IF(HEX2DEC(LEFT(E891,4))&gt;=32768,HEX2DEC(LEFT(E891,4))-65536,HEX2DEC(LEFT(E891,4)))/Codes!$N$2</f>
        <v>3.4079999999999999</v>
      </c>
      <c r="Q891" s="1">
        <f>IF(HEX2DEC(RIGHT(E891,4))&gt;=32768,HEX2DEC(RIGHT(E891,4))-65536,HEX2DEC(RIGHT(E891,4)))/Codes!$N$2</f>
        <v>0</v>
      </c>
      <c r="R891" s="1">
        <f>IF(HEX2DEC(LEFT(F891,4))&gt;=32768,HEX2DEC(LEFT(F891,4))-65536,HEX2DEC(LEFT(F891,4)))/Codes!$N$2</f>
        <v>0</v>
      </c>
      <c r="S891" s="1">
        <f>IF(HEX2DEC(RIGHT(F891,4))&gt;=32768,HEX2DEC(RIGHT(F891,4))-65536,HEX2DEC(RIGHT(F891,4)))/Codes!$N$2</f>
        <v>0</v>
      </c>
      <c r="T891" s="18">
        <f t="shared" si="338"/>
        <v>361</v>
      </c>
      <c r="U891" s="1">
        <f t="shared" si="339"/>
        <v>100</v>
      </c>
      <c r="V891" s="1">
        <f t="shared" si="340"/>
        <v>0</v>
      </c>
      <c r="W891" s="1" t="str">
        <f t="shared" si="341"/>
        <v>101</v>
      </c>
      <c r="X891" s="1">
        <f t="shared" si="342"/>
        <v>3</v>
      </c>
      <c r="Y891" s="1">
        <f t="shared" si="343"/>
        <v>28</v>
      </c>
      <c r="Z891" s="1" t="str">
        <f>VLOOKUP(BIN2DEC(MID(HEX2BIN(MID(H891,3,2),8),2,5)),Codes!$E$1:$F$18,2)</f>
        <v>Slash</v>
      </c>
      <c r="AA891" s="6" t="str">
        <f t="shared" si="344"/>
        <v>0</v>
      </c>
      <c r="AB891" s="1">
        <f t="shared" si="345"/>
        <v>6</v>
      </c>
      <c r="AC891" s="1" t="str">
        <f>VLOOKUP(BIN2DEC(RIGHT(HEX2BIN(MID(H891,6,1),4),1)&amp;LEFT(HEX2BIN(MID(H891,7,1),4),1)),Codes!$K$1:$L$5,2)</f>
        <v>L</v>
      </c>
      <c r="AD891" s="1" t="str">
        <f>VLOOKUP(BIN2DEC(RIGHT(HEX2BIN(MID(H891,7,1),4),3)&amp;LEFT(HEX2BIN(MID(H891,8,1),4),2)),Codes!$H$2:$I$33,2)</f>
        <v>Slash</v>
      </c>
      <c r="AE891" s="1" t="str">
        <f t="shared" si="346"/>
        <v>1</v>
      </c>
      <c r="AF891" s="1" t="str">
        <f t="shared" si="347"/>
        <v>1</v>
      </c>
      <c r="AH891" s="6">
        <f t="shared" si="348"/>
        <v>67</v>
      </c>
    </row>
    <row r="892" spans="1:34">
      <c r="A892" s="1" t="s">
        <v>3603</v>
      </c>
      <c r="B892" s="1" t="s">
        <v>50</v>
      </c>
      <c r="C892" s="6" t="s">
        <v>1427</v>
      </c>
      <c r="D892" s="6" t="s">
        <v>3604</v>
      </c>
      <c r="E892" s="6" t="s">
        <v>573</v>
      </c>
      <c r="F892" s="6" t="s">
        <v>91</v>
      </c>
      <c r="G892" s="6" t="s">
        <v>743</v>
      </c>
      <c r="H892" s="6" t="s">
        <v>744</v>
      </c>
      <c r="J892" s="1" t="str">
        <f t="shared" si="332"/>
        <v>001011</v>
      </c>
      <c r="K892" s="1">
        <f t="shared" si="333"/>
        <v>0</v>
      </c>
      <c r="L892" s="6" t="str">
        <f t="shared" si="334"/>
        <v>00000</v>
      </c>
      <c r="M892" s="1">
        <f t="shared" si="335"/>
        <v>109</v>
      </c>
      <c r="N892" s="6" t="str">
        <f t="shared" si="336"/>
        <v>00</v>
      </c>
      <c r="O892" s="1">
        <f t="shared" si="337"/>
        <v>13</v>
      </c>
      <c r="P892" s="1">
        <f>IF(HEX2DEC(LEFT(E892,4))&gt;=32768,HEX2DEC(LEFT(E892,4))-65536,HEX2DEC(LEFT(E892,4)))/Codes!$N$2</f>
        <v>3.4079999999999999</v>
      </c>
      <c r="Q892" s="1">
        <f>IF(HEX2DEC(RIGHT(E892,4))&gt;=32768,HEX2DEC(RIGHT(E892,4))-65536,HEX2DEC(RIGHT(E892,4)))/Codes!$N$2</f>
        <v>0</v>
      </c>
      <c r="R892" s="1">
        <f>IF(HEX2DEC(LEFT(F892,4))&gt;=32768,HEX2DEC(LEFT(F892,4))-65536,HEX2DEC(LEFT(F892,4)))/Codes!$N$2</f>
        <v>0</v>
      </c>
      <c r="S892" s="1">
        <f>IF(HEX2DEC(RIGHT(F892,4))&gt;=32768,HEX2DEC(RIGHT(F892,4))-65536,HEX2DEC(RIGHT(F892,4)))/Codes!$N$2</f>
        <v>0</v>
      </c>
      <c r="T892" s="18">
        <f t="shared" si="338"/>
        <v>361</v>
      </c>
      <c r="U892" s="1">
        <f t="shared" si="339"/>
        <v>70</v>
      </c>
      <c r="V892" s="1">
        <f t="shared" si="340"/>
        <v>0</v>
      </c>
      <c r="W892" s="1" t="str">
        <f t="shared" si="341"/>
        <v>101</v>
      </c>
      <c r="X892" s="1">
        <f t="shared" si="342"/>
        <v>3</v>
      </c>
      <c r="Y892" s="1">
        <f t="shared" si="343"/>
        <v>35</v>
      </c>
      <c r="Z892" s="1" t="str">
        <f>VLOOKUP(BIN2DEC(MID(HEX2BIN(MID(H892,3,2),8),2,5)),Codes!$E$1:$F$18,2)</f>
        <v>Slash</v>
      </c>
      <c r="AA892" s="6" t="str">
        <f t="shared" si="344"/>
        <v>0</v>
      </c>
      <c r="AB892" s="1">
        <f t="shared" si="345"/>
        <v>0</v>
      </c>
      <c r="AC892" s="1" t="str">
        <f>VLOOKUP(BIN2DEC(RIGHT(HEX2BIN(MID(H892,6,1),4),1)&amp;LEFT(HEX2BIN(MID(H892,7,1),4),1)),Codes!$K$1:$L$5,2)</f>
        <v>M</v>
      </c>
      <c r="AD892" s="1" t="str">
        <f>VLOOKUP(BIN2DEC(RIGHT(HEX2BIN(MID(H892,7,1),4),3)&amp;LEFT(HEX2BIN(MID(H892,8,1),4),2)),Codes!$H$2:$I$33,2)</f>
        <v>Slash</v>
      </c>
      <c r="AE892" s="1" t="str">
        <f t="shared" si="346"/>
        <v>1</v>
      </c>
      <c r="AF892" s="1" t="str">
        <f t="shared" si="347"/>
        <v>1</v>
      </c>
      <c r="AH892" s="6">
        <f t="shared" si="348"/>
        <v>35</v>
      </c>
    </row>
    <row r="893" spans="1:34">
      <c r="A893" s="1" t="s">
        <v>3605</v>
      </c>
      <c r="B893" s="1" t="s">
        <v>50</v>
      </c>
      <c r="C893" s="6" t="s">
        <v>1427</v>
      </c>
      <c r="D893" s="6" t="s">
        <v>3606</v>
      </c>
      <c r="E893" s="6" t="s">
        <v>746</v>
      </c>
      <c r="F893" s="6" t="s">
        <v>448</v>
      </c>
      <c r="G893" s="6" t="s">
        <v>743</v>
      </c>
      <c r="H893" s="6" t="s">
        <v>744</v>
      </c>
      <c r="J893" s="1" t="str">
        <f t="shared" si="332"/>
        <v>001011</v>
      </c>
      <c r="K893" s="1">
        <f t="shared" si="333"/>
        <v>1</v>
      </c>
      <c r="L893" s="6" t="str">
        <f t="shared" si="334"/>
        <v>00000</v>
      </c>
      <c r="M893" s="1">
        <f t="shared" si="335"/>
        <v>109</v>
      </c>
      <c r="N893" s="6" t="str">
        <f t="shared" si="336"/>
        <v>00</v>
      </c>
      <c r="O893" s="1">
        <f t="shared" si="337"/>
        <v>12</v>
      </c>
      <c r="P893" s="1">
        <f>IF(HEX2DEC(LEFT(E893,4))&gt;=32768,HEX2DEC(LEFT(E893,4))-65536,HEX2DEC(LEFT(E893,4)))/Codes!$N$2</f>
        <v>4.4279999999999999</v>
      </c>
      <c r="Q893" s="1">
        <f>IF(HEX2DEC(RIGHT(E893,4))&gt;=32768,HEX2DEC(RIGHT(E893,4))-65536,HEX2DEC(RIGHT(E893,4)))/Codes!$N$2</f>
        <v>0</v>
      </c>
      <c r="R893" s="1">
        <f>IF(HEX2DEC(LEFT(F893,4))&gt;=32768,HEX2DEC(LEFT(F893,4))-65536,HEX2DEC(LEFT(F893,4)))/Codes!$N$2</f>
        <v>6.4</v>
      </c>
      <c r="S893" s="1">
        <f>IF(HEX2DEC(RIGHT(F893,4))&gt;=32768,HEX2DEC(RIGHT(F893,4))-65536,HEX2DEC(RIGHT(F893,4)))/Codes!$N$2</f>
        <v>0</v>
      </c>
      <c r="T893" s="18">
        <f t="shared" si="338"/>
        <v>361</v>
      </c>
      <c r="U893" s="1">
        <f t="shared" si="339"/>
        <v>70</v>
      </c>
      <c r="V893" s="1">
        <f t="shared" si="340"/>
        <v>0</v>
      </c>
      <c r="W893" s="1" t="str">
        <f t="shared" si="341"/>
        <v>101</v>
      </c>
      <c r="X893" s="1">
        <f t="shared" si="342"/>
        <v>3</v>
      </c>
      <c r="Y893" s="1">
        <f t="shared" si="343"/>
        <v>35</v>
      </c>
      <c r="Z893" s="1" t="str">
        <f>VLOOKUP(BIN2DEC(MID(HEX2BIN(MID(H893,3,2),8),2,5)),Codes!$E$1:$F$18,2)</f>
        <v>Slash</v>
      </c>
      <c r="AA893" s="6" t="str">
        <f t="shared" si="344"/>
        <v>0</v>
      </c>
      <c r="AB893" s="1">
        <f t="shared" si="345"/>
        <v>0</v>
      </c>
      <c r="AC893" s="1" t="str">
        <f>VLOOKUP(BIN2DEC(RIGHT(HEX2BIN(MID(H893,6,1),4),1)&amp;LEFT(HEX2BIN(MID(H893,7,1),4),1)),Codes!$K$1:$L$5,2)</f>
        <v>M</v>
      </c>
      <c r="AD893" s="1" t="str">
        <f>VLOOKUP(BIN2DEC(RIGHT(HEX2BIN(MID(H893,7,1),4),3)&amp;LEFT(HEX2BIN(MID(H893,8,1),4),2)),Codes!$H$2:$I$33,2)</f>
        <v>Slash</v>
      </c>
      <c r="AE893" s="1" t="str">
        <f t="shared" si="346"/>
        <v>1</v>
      </c>
      <c r="AF893" s="1" t="str">
        <f t="shared" si="347"/>
        <v>1</v>
      </c>
      <c r="AH893" s="6">
        <f t="shared" si="348"/>
        <v>35</v>
      </c>
    </row>
    <row r="894" spans="1:34">
      <c r="A894" s="1" t="s">
        <v>3607</v>
      </c>
      <c r="B894" s="1" t="s">
        <v>50</v>
      </c>
      <c r="C894" s="6" t="s">
        <v>1427</v>
      </c>
      <c r="D894" s="6" t="s">
        <v>3596</v>
      </c>
      <c r="E894" s="6" t="s">
        <v>746</v>
      </c>
      <c r="F894" s="6" t="s">
        <v>748</v>
      </c>
      <c r="G894" s="6" t="s">
        <v>743</v>
      </c>
      <c r="H894" s="6" t="s">
        <v>744</v>
      </c>
      <c r="J894" s="1" t="str">
        <f t="shared" si="332"/>
        <v>001011</v>
      </c>
      <c r="K894" s="1">
        <f t="shared" si="333"/>
        <v>2</v>
      </c>
      <c r="L894" s="6" t="str">
        <f t="shared" si="334"/>
        <v>00000</v>
      </c>
      <c r="M894" s="1">
        <f t="shared" si="335"/>
        <v>109</v>
      </c>
      <c r="N894" s="6" t="str">
        <f t="shared" si="336"/>
        <v>00</v>
      </c>
      <c r="O894" s="1">
        <f t="shared" si="337"/>
        <v>11</v>
      </c>
      <c r="P894" s="1">
        <f>IF(HEX2DEC(LEFT(E894,4))&gt;=32768,HEX2DEC(LEFT(E894,4))-65536,HEX2DEC(LEFT(E894,4)))/Codes!$N$2</f>
        <v>4.4279999999999999</v>
      </c>
      <c r="Q894" s="1">
        <f>IF(HEX2DEC(RIGHT(E894,4))&gt;=32768,HEX2DEC(RIGHT(E894,4))-65536,HEX2DEC(RIGHT(E894,4)))/Codes!$N$2</f>
        <v>0</v>
      </c>
      <c r="R894" s="1">
        <f>IF(HEX2DEC(LEFT(F894,4))&gt;=32768,HEX2DEC(LEFT(F894,4))-65536,HEX2DEC(LEFT(F894,4)))/Codes!$N$2</f>
        <v>12.8</v>
      </c>
      <c r="S894" s="1">
        <f>IF(HEX2DEC(RIGHT(F894,4))&gt;=32768,HEX2DEC(RIGHT(F894,4))-65536,HEX2DEC(RIGHT(F894,4)))/Codes!$N$2</f>
        <v>0</v>
      </c>
      <c r="T894" s="18">
        <f t="shared" si="338"/>
        <v>361</v>
      </c>
      <c r="U894" s="1">
        <f t="shared" si="339"/>
        <v>70</v>
      </c>
      <c r="V894" s="1">
        <f t="shared" si="340"/>
        <v>0</v>
      </c>
      <c r="W894" s="1" t="str">
        <f t="shared" si="341"/>
        <v>101</v>
      </c>
      <c r="X894" s="1">
        <f t="shared" si="342"/>
        <v>3</v>
      </c>
      <c r="Y894" s="1">
        <f t="shared" si="343"/>
        <v>35</v>
      </c>
      <c r="Z894" s="1" t="str">
        <f>VLOOKUP(BIN2DEC(MID(HEX2BIN(MID(H894,3,2),8),2,5)),Codes!$E$1:$F$18,2)</f>
        <v>Slash</v>
      </c>
      <c r="AA894" s="6" t="str">
        <f t="shared" si="344"/>
        <v>0</v>
      </c>
      <c r="AB894" s="1">
        <f t="shared" si="345"/>
        <v>0</v>
      </c>
      <c r="AC894" s="1" t="str">
        <f>VLOOKUP(BIN2DEC(RIGHT(HEX2BIN(MID(H894,6,1),4),1)&amp;LEFT(HEX2BIN(MID(H894,7,1),4),1)),Codes!$K$1:$L$5,2)</f>
        <v>M</v>
      </c>
      <c r="AD894" s="1" t="str">
        <f>VLOOKUP(BIN2DEC(RIGHT(HEX2BIN(MID(H894,7,1),4),3)&amp;LEFT(HEX2BIN(MID(H894,8,1),4),2)),Codes!$H$2:$I$33,2)</f>
        <v>Slash</v>
      </c>
      <c r="AE894" s="1" t="str">
        <f t="shared" si="346"/>
        <v>1</v>
      </c>
      <c r="AF894" s="1" t="str">
        <f t="shared" si="347"/>
        <v>1</v>
      </c>
      <c r="AH894" s="6">
        <f t="shared" si="348"/>
        <v>35</v>
      </c>
    </row>
    <row r="895" spans="1:34">
      <c r="A895" s="1" t="s">
        <v>3608</v>
      </c>
      <c r="B895" s="1" t="s">
        <v>50</v>
      </c>
      <c r="C895" s="6" t="s">
        <v>1428</v>
      </c>
      <c r="D895" s="6" t="s">
        <v>3586</v>
      </c>
      <c r="E895" s="6" t="s">
        <v>589</v>
      </c>
      <c r="F895" s="6" t="s">
        <v>570</v>
      </c>
      <c r="G895" s="6" t="s">
        <v>557</v>
      </c>
      <c r="H895" s="6" t="s">
        <v>750</v>
      </c>
      <c r="J895" s="1" t="str">
        <f t="shared" si="332"/>
        <v>001011</v>
      </c>
      <c r="K895" s="1">
        <f t="shared" si="333"/>
        <v>0</v>
      </c>
      <c r="L895" s="6" t="str">
        <f t="shared" si="334"/>
        <v>00000</v>
      </c>
      <c r="M895" s="1">
        <f t="shared" si="335"/>
        <v>109</v>
      </c>
      <c r="N895" s="6" t="str">
        <f t="shared" si="336"/>
        <v>00</v>
      </c>
      <c r="O895" s="1">
        <f t="shared" si="337"/>
        <v>7</v>
      </c>
      <c r="P895" s="1">
        <f>IF(HEX2DEC(LEFT(E895,4))&gt;=32768,HEX2DEC(LEFT(E895,4))-65536,HEX2DEC(LEFT(E895,4)))/Codes!$N$2</f>
        <v>4.5999999999999996</v>
      </c>
      <c r="Q895" s="1">
        <f>IF(HEX2DEC(RIGHT(E895,4))&gt;=32768,HEX2DEC(RIGHT(E895,4))-65536,HEX2DEC(RIGHT(E895,4)))/Codes!$N$2</f>
        <v>0</v>
      </c>
      <c r="R895" s="1">
        <f>IF(HEX2DEC(LEFT(F895,4))&gt;=32768,HEX2DEC(LEFT(F895,4))-65536,HEX2DEC(LEFT(F895,4)))/Codes!$N$2</f>
        <v>6.8159999999999998</v>
      </c>
      <c r="S895" s="1">
        <f>IF(HEX2DEC(RIGHT(F895,4))&gt;=32768,HEX2DEC(RIGHT(F895,4))-65536,HEX2DEC(RIGHT(F895,4)))/Codes!$N$2</f>
        <v>0</v>
      </c>
      <c r="T895" s="18">
        <f t="shared" si="338"/>
        <v>361</v>
      </c>
      <c r="U895" s="1">
        <f t="shared" si="339"/>
        <v>100</v>
      </c>
      <c r="V895" s="1">
        <f t="shared" si="340"/>
        <v>0</v>
      </c>
      <c r="W895" s="1" t="str">
        <f t="shared" si="341"/>
        <v>101</v>
      </c>
      <c r="X895" s="1">
        <f t="shared" si="342"/>
        <v>3</v>
      </c>
      <c r="Y895" s="1">
        <f t="shared" si="343"/>
        <v>5</v>
      </c>
      <c r="Z895" s="1" t="str">
        <f>VLOOKUP(BIN2DEC(MID(HEX2BIN(MID(H895,3,2),8),2,5)),Codes!$E$1:$F$18,2)</f>
        <v>Normal</v>
      </c>
      <c r="AA895" s="6" t="str">
        <f t="shared" si="344"/>
        <v>0</v>
      </c>
      <c r="AB895" s="1">
        <f t="shared" si="345"/>
        <v>2</v>
      </c>
      <c r="AC895" s="1" t="str">
        <f>VLOOKUP(BIN2DEC(RIGHT(HEX2BIN(MID(H895,6,1),4),1)&amp;LEFT(HEX2BIN(MID(H895,7,1),4),1)),Codes!$K$1:$L$5,2)</f>
        <v>S</v>
      </c>
      <c r="AD895" s="1" t="str">
        <f>VLOOKUP(BIN2DEC(RIGHT(HEX2BIN(MID(H895,7,1),4),3)&amp;LEFT(HEX2BIN(MID(H895,8,1),4),2)),Codes!$H$2:$I$33,2)</f>
        <v>Bat</v>
      </c>
      <c r="AE895" s="1" t="str">
        <f t="shared" si="346"/>
        <v>1</v>
      </c>
      <c r="AF895" s="1" t="str">
        <f t="shared" si="347"/>
        <v>1</v>
      </c>
      <c r="AH895" s="6">
        <f t="shared" si="348"/>
        <v>5</v>
      </c>
    </row>
    <row r="896" spans="1:34">
      <c r="A896" s="1" t="s">
        <v>3609</v>
      </c>
      <c r="B896" s="1" t="s">
        <v>50</v>
      </c>
      <c r="C896" s="6" t="s">
        <v>1428</v>
      </c>
      <c r="D896" s="6" t="s">
        <v>3588</v>
      </c>
      <c r="E896" s="6" t="s">
        <v>589</v>
      </c>
      <c r="F896" s="6" t="s">
        <v>573</v>
      </c>
      <c r="G896" s="6" t="s">
        <v>557</v>
      </c>
      <c r="H896" s="6" t="s">
        <v>750</v>
      </c>
      <c r="J896" s="1" t="str">
        <f t="shared" si="332"/>
        <v>001011</v>
      </c>
      <c r="K896" s="1">
        <f t="shared" si="333"/>
        <v>1</v>
      </c>
      <c r="L896" s="6" t="str">
        <f t="shared" si="334"/>
        <v>00000</v>
      </c>
      <c r="M896" s="1">
        <f t="shared" si="335"/>
        <v>109</v>
      </c>
      <c r="N896" s="6" t="str">
        <f t="shared" si="336"/>
        <v>00</v>
      </c>
      <c r="O896" s="1">
        <f t="shared" si="337"/>
        <v>7</v>
      </c>
      <c r="P896" s="1">
        <f>IF(HEX2DEC(LEFT(E896,4))&gt;=32768,HEX2DEC(LEFT(E896,4))-65536,HEX2DEC(LEFT(E896,4)))/Codes!$N$2</f>
        <v>4.5999999999999996</v>
      </c>
      <c r="Q896" s="1">
        <f>IF(HEX2DEC(RIGHT(E896,4))&gt;=32768,HEX2DEC(RIGHT(E896,4))-65536,HEX2DEC(RIGHT(E896,4)))/Codes!$N$2</f>
        <v>0</v>
      </c>
      <c r="R896" s="1">
        <f>IF(HEX2DEC(LEFT(F896,4))&gt;=32768,HEX2DEC(LEFT(F896,4))-65536,HEX2DEC(LEFT(F896,4)))/Codes!$N$2</f>
        <v>3.4079999999999999</v>
      </c>
      <c r="S896" s="1">
        <f>IF(HEX2DEC(RIGHT(F896,4))&gt;=32768,HEX2DEC(RIGHT(F896,4))-65536,HEX2DEC(RIGHT(F896,4)))/Codes!$N$2</f>
        <v>0</v>
      </c>
      <c r="T896" s="18">
        <f t="shared" si="338"/>
        <v>361</v>
      </c>
      <c r="U896" s="1">
        <f t="shared" si="339"/>
        <v>100</v>
      </c>
      <c r="V896" s="1">
        <f t="shared" si="340"/>
        <v>0</v>
      </c>
      <c r="W896" s="1" t="str">
        <f t="shared" si="341"/>
        <v>101</v>
      </c>
      <c r="X896" s="1">
        <f t="shared" si="342"/>
        <v>3</v>
      </c>
      <c r="Y896" s="1">
        <f t="shared" si="343"/>
        <v>5</v>
      </c>
      <c r="Z896" s="1" t="str">
        <f>VLOOKUP(BIN2DEC(MID(HEX2BIN(MID(H896,3,2),8),2,5)),Codes!$E$1:$F$18,2)</f>
        <v>Normal</v>
      </c>
      <c r="AA896" s="6" t="str">
        <f t="shared" si="344"/>
        <v>0</v>
      </c>
      <c r="AB896" s="1">
        <f t="shared" si="345"/>
        <v>2</v>
      </c>
      <c r="AC896" s="1" t="str">
        <f>VLOOKUP(BIN2DEC(RIGHT(HEX2BIN(MID(H896,6,1),4),1)&amp;LEFT(HEX2BIN(MID(H896,7,1),4),1)),Codes!$K$1:$L$5,2)</f>
        <v>S</v>
      </c>
      <c r="AD896" s="1" t="str">
        <f>VLOOKUP(BIN2DEC(RIGHT(HEX2BIN(MID(H896,7,1),4),3)&amp;LEFT(HEX2BIN(MID(H896,8,1),4),2)),Codes!$H$2:$I$33,2)</f>
        <v>Bat</v>
      </c>
      <c r="AE896" s="1" t="str">
        <f t="shared" si="346"/>
        <v>1</v>
      </c>
      <c r="AF896" s="1" t="str">
        <f t="shared" si="347"/>
        <v>1</v>
      </c>
      <c r="AH896" s="6">
        <f t="shared" si="348"/>
        <v>5</v>
      </c>
    </row>
    <row r="897" spans="1:34">
      <c r="A897" s="1" t="s">
        <v>3610</v>
      </c>
      <c r="B897" s="1" t="s">
        <v>50</v>
      </c>
      <c r="C897" s="6" t="s">
        <v>1428</v>
      </c>
      <c r="D897" s="6" t="s">
        <v>3590</v>
      </c>
      <c r="E897" s="6" t="s">
        <v>573</v>
      </c>
      <c r="F897" s="6" t="s">
        <v>91</v>
      </c>
      <c r="G897" s="6" t="s">
        <v>557</v>
      </c>
      <c r="H897" s="6" t="s">
        <v>750</v>
      </c>
      <c r="J897" s="1" t="str">
        <f t="shared" si="332"/>
        <v>001011</v>
      </c>
      <c r="K897" s="1">
        <f t="shared" si="333"/>
        <v>2</v>
      </c>
      <c r="L897" s="6" t="str">
        <f t="shared" si="334"/>
        <v>00000</v>
      </c>
      <c r="M897" s="1">
        <f t="shared" si="335"/>
        <v>109</v>
      </c>
      <c r="N897" s="6" t="str">
        <f t="shared" si="336"/>
        <v>00</v>
      </c>
      <c r="O897" s="1">
        <f t="shared" si="337"/>
        <v>7</v>
      </c>
      <c r="P897" s="1">
        <f>IF(HEX2DEC(LEFT(E897,4))&gt;=32768,HEX2DEC(LEFT(E897,4))-65536,HEX2DEC(LEFT(E897,4)))/Codes!$N$2</f>
        <v>3.4079999999999999</v>
      </c>
      <c r="Q897" s="1">
        <f>IF(HEX2DEC(RIGHT(E897,4))&gt;=32768,HEX2DEC(RIGHT(E897,4))-65536,HEX2DEC(RIGHT(E897,4)))/Codes!$N$2</f>
        <v>0</v>
      </c>
      <c r="R897" s="1">
        <f>IF(HEX2DEC(LEFT(F897,4))&gt;=32768,HEX2DEC(LEFT(F897,4))-65536,HEX2DEC(LEFT(F897,4)))/Codes!$N$2</f>
        <v>0</v>
      </c>
      <c r="S897" s="1">
        <f>IF(HEX2DEC(RIGHT(F897,4))&gt;=32768,HEX2DEC(RIGHT(F897,4))-65536,HEX2DEC(RIGHT(F897,4)))/Codes!$N$2</f>
        <v>0</v>
      </c>
      <c r="T897" s="18">
        <f t="shared" si="338"/>
        <v>361</v>
      </c>
      <c r="U897" s="1">
        <f t="shared" si="339"/>
        <v>100</v>
      </c>
      <c r="V897" s="1">
        <f t="shared" si="340"/>
        <v>0</v>
      </c>
      <c r="W897" s="1" t="str">
        <f t="shared" si="341"/>
        <v>101</v>
      </c>
      <c r="X897" s="1">
        <f t="shared" si="342"/>
        <v>3</v>
      </c>
      <c r="Y897" s="1">
        <f t="shared" si="343"/>
        <v>5</v>
      </c>
      <c r="Z897" s="1" t="str">
        <f>VLOOKUP(BIN2DEC(MID(HEX2BIN(MID(H897,3,2),8),2,5)),Codes!$E$1:$F$18,2)</f>
        <v>Normal</v>
      </c>
      <c r="AA897" s="6" t="str">
        <f t="shared" si="344"/>
        <v>0</v>
      </c>
      <c r="AB897" s="1">
        <f t="shared" si="345"/>
        <v>2</v>
      </c>
      <c r="AC897" s="1" t="str">
        <f>VLOOKUP(BIN2DEC(RIGHT(HEX2BIN(MID(H897,6,1),4),1)&amp;LEFT(HEX2BIN(MID(H897,7,1),4),1)),Codes!$K$1:$L$5,2)</f>
        <v>S</v>
      </c>
      <c r="AD897" s="1" t="str">
        <f>VLOOKUP(BIN2DEC(RIGHT(HEX2BIN(MID(H897,7,1),4),3)&amp;LEFT(HEX2BIN(MID(H897,8,1),4),2)),Codes!$H$2:$I$33,2)</f>
        <v>Bat</v>
      </c>
      <c r="AE897" s="1" t="str">
        <f t="shared" si="346"/>
        <v>1</v>
      </c>
      <c r="AF897" s="1" t="str">
        <f t="shared" si="347"/>
        <v>1</v>
      </c>
      <c r="AH897" s="6">
        <f t="shared" si="348"/>
        <v>5</v>
      </c>
    </row>
    <row r="898" spans="1:34">
      <c r="A898" s="1" t="s">
        <v>3611</v>
      </c>
      <c r="B898" s="1" t="s">
        <v>50</v>
      </c>
      <c r="C898" s="6" t="s">
        <v>1429</v>
      </c>
      <c r="D898" s="6" t="s">
        <v>3612</v>
      </c>
      <c r="E898" s="6" t="s">
        <v>589</v>
      </c>
      <c r="F898" s="6" t="s">
        <v>570</v>
      </c>
      <c r="G898" s="6" t="s">
        <v>557</v>
      </c>
      <c r="H898" s="6" t="s">
        <v>586</v>
      </c>
      <c r="J898" s="1" t="str">
        <f t="shared" si="332"/>
        <v>001011</v>
      </c>
      <c r="K898" s="1">
        <f t="shared" si="333"/>
        <v>0</v>
      </c>
      <c r="L898" s="6" t="str">
        <f t="shared" si="334"/>
        <v>00000</v>
      </c>
      <c r="M898" s="1">
        <f t="shared" si="335"/>
        <v>109</v>
      </c>
      <c r="N898" s="6" t="str">
        <f t="shared" si="336"/>
        <v>00</v>
      </c>
      <c r="O898" s="1">
        <f t="shared" si="337"/>
        <v>12</v>
      </c>
      <c r="P898" s="1">
        <f>IF(HEX2DEC(LEFT(E898,4))&gt;=32768,HEX2DEC(LEFT(E898,4))-65536,HEX2DEC(LEFT(E898,4)))/Codes!$N$2</f>
        <v>4.5999999999999996</v>
      </c>
      <c r="Q898" s="1">
        <f>IF(HEX2DEC(RIGHT(E898,4))&gt;=32768,HEX2DEC(RIGHT(E898,4))-65536,HEX2DEC(RIGHT(E898,4)))/Codes!$N$2</f>
        <v>0</v>
      </c>
      <c r="R898" s="1">
        <f>IF(HEX2DEC(LEFT(F898,4))&gt;=32768,HEX2DEC(LEFT(F898,4))-65536,HEX2DEC(LEFT(F898,4)))/Codes!$N$2</f>
        <v>6.8159999999999998</v>
      </c>
      <c r="S898" s="1">
        <f>IF(HEX2DEC(RIGHT(F898,4))&gt;=32768,HEX2DEC(RIGHT(F898,4))-65536,HEX2DEC(RIGHT(F898,4)))/Codes!$N$2</f>
        <v>0</v>
      </c>
      <c r="T898" s="18">
        <f t="shared" si="338"/>
        <v>361</v>
      </c>
      <c r="U898" s="1">
        <f t="shared" si="339"/>
        <v>100</v>
      </c>
      <c r="V898" s="1">
        <f t="shared" si="340"/>
        <v>0</v>
      </c>
      <c r="W898" s="1" t="str">
        <f t="shared" si="341"/>
        <v>101</v>
      </c>
      <c r="X898" s="1">
        <f t="shared" si="342"/>
        <v>3</v>
      </c>
      <c r="Y898" s="1">
        <f t="shared" si="343"/>
        <v>8</v>
      </c>
      <c r="Z898" s="1" t="str">
        <f>VLOOKUP(BIN2DEC(MID(HEX2BIN(MID(H898,3,2),8),2,5)),Codes!$E$1:$F$18,2)</f>
        <v>Normal</v>
      </c>
      <c r="AA898" s="6" t="str">
        <f t="shared" si="344"/>
        <v>0</v>
      </c>
      <c r="AB898" s="1">
        <f t="shared" si="345"/>
        <v>4</v>
      </c>
      <c r="AC898" s="1" t="str">
        <f>VLOOKUP(BIN2DEC(RIGHT(HEX2BIN(MID(H898,6,1),4),1)&amp;LEFT(HEX2BIN(MID(H898,7,1),4),1)),Codes!$K$1:$L$5,2)</f>
        <v>M</v>
      </c>
      <c r="AD898" s="1" t="str">
        <f>VLOOKUP(BIN2DEC(RIGHT(HEX2BIN(MID(H898,7,1),4),3)&amp;LEFT(HEX2BIN(MID(H898,8,1),4),2)),Codes!$H$2:$I$33,2)</f>
        <v>Bat</v>
      </c>
      <c r="AE898" s="1" t="str">
        <f t="shared" si="346"/>
        <v>1</v>
      </c>
      <c r="AF898" s="1" t="str">
        <f t="shared" si="347"/>
        <v>1</v>
      </c>
      <c r="AH898" s="6">
        <f t="shared" si="348"/>
        <v>37</v>
      </c>
    </row>
    <row r="899" spans="1:34">
      <c r="A899" s="1" t="s">
        <v>3613</v>
      </c>
      <c r="B899" s="1" t="s">
        <v>50</v>
      </c>
      <c r="C899" s="6" t="s">
        <v>1429</v>
      </c>
      <c r="D899" s="6" t="s">
        <v>3606</v>
      </c>
      <c r="E899" s="6" t="s">
        <v>589</v>
      </c>
      <c r="F899" s="6" t="s">
        <v>573</v>
      </c>
      <c r="G899" s="6" t="s">
        <v>557</v>
      </c>
      <c r="H899" s="6" t="s">
        <v>586</v>
      </c>
      <c r="J899" s="1" t="str">
        <f t="shared" si="332"/>
        <v>001011</v>
      </c>
      <c r="K899" s="1">
        <f t="shared" si="333"/>
        <v>1</v>
      </c>
      <c r="L899" s="6" t="str">
        <f t="shared" si="334"/>
        <v>00000</v>
      </c>
      <c r="M899" s="1">
        <f t="shared" si="335"/>
        <v>109</v>
      </c>
      <c r="N899" s="6" t="str">
        <f t="shared" si="336"/>
        <v>00</v>
      </c>
      <c r="O899" s="1">
        <f t="shared" si="337"/>
        <v>12</v>
      </c>
      <c r="P899" s="1">
        <f>IF(HEX2DEC(LEFT(E899,4))&gt;=32768,HEX2DEC(LEFT(E899,4))-65536,HEX2DEC(LEFT(E899,4)))/Codes!$N$2</f>
        <v>4.5999999999999996</v>
      </c>
      <c r="Q899" s="1">
        <f>IF(HEX2DEC(RIGHT(E899,4))&gt;=32768,HEX2DEC(RIGHT(E899,4))-65536,HEX2DEC(RIGHT(E899,4)))/Codes!$N$2</f>
        <v>0</v>
      </c>
      <c r="R899" s="1">
        <f>IF(HEX2DEC(LEFT(F899,4))&gt;=32768,HEX2DEC(LEFT(F899,4))-65536,HEX2DEC(LEFT(F899,4)))/Codes!$N$2</f>
        <v>3.4079999999999999</v>
      </c>
      <c r="S899" s="1">
        <f>IF(HEX2DEC(RIGHT(F899,4))&gt;=32768,HEX2DEC(RIGHT(F899,4))-65536,HEX2DEC(RIGHT(F899,4)))/Codes!$N$2</f>
        <v>0</v>
      </c>
      <c r="T899" s="18">
        <f t="shared" si="338"/>
        <v>361</v>
      </c>
      <c r="U899" s="1">
        <f t="shared" si="339"/>
        <v>100</v>
      </c>
      <c r="V899" s="1">
        <f t="shared" si="340"/>
        <v>0</v>
      </c>
      <c r="W899" s="1" t="str">
        <f t="shared" si="341"/>
        <v>101</v>
      </c>
      <c r="X899" s="1">
        <f t="shared" si="342"/>
        <v>3</v>
      </c>
      <c r="Y899" s="1">
        <f t="shared" si="343"/>
        <v>8</v>
      </c>
      <c r="Z899" s="1" t="str">
        <f>VLOOKUP(BIN2DEC(MID(HEX2BIN(MID(H899,3,2),8),2,5)),Codes!$E$1:$F$18,2)</f>
        <v>Normal</v>
      </c>
      <c r="AA899" s="6" t="str">
        <f t="shared" si="344"/>
        <v>0</v>
      </c>
      <c r="AB899" s="1">
        <f t="shared" si="345"/>
        <v>4</v>
      </c>
      <c r="AC899" s="1" t="str">
        <f>VLOOKUP(BIN2DEC(RIGHT(HEX2BIN(MID(H899,6,1),4),1)&amp;LEFT(HEX2BIN(MID(H899,7,1),4),1)),Codes!$K$1:$L$5,2)</f>
        <v>M</v>
      </c>
      <c r="AD899" s="1" t="str">
        <f>VLOOKUP(BIN2DEC(RIGHT(HEX2BIN(MID(H899,7,1),4),3)&amp;LEFT(HEX2BIN(MID(H899,8,1),4),2)),Codes!$H$2:$I$33,2)</f>
        <v>Bat</v>
      </c>
      <c r="AE899" s="1" t="str">
        <f t="shared" si="346"/>
        <v>1</v>
      </c>
      <c r="AF899" s="1" t="str">
        <f t="shared" si="347"/>
        <v>1</v>
      </c>
      <c r="AH899" s="6">
        <f t="shared" si="348"/>
        <v>37</v>
      </c>
    </row>
    <row r="900" spans="1:34">
      <c r="A900" s="1" t="s">
        <v>3614</v>
      </c>
      <c r="B900" s="1" t="s">
        <v>50</v>
      </c>
      <c r="C900" s="6" t="s">
        <v>1429</v>
      </c>
      <c r="D900" s="6" t="s">
        <v>3615</v>
      </c>
      <c r="E900" s="6" t="s">
        <v>573</v>
      </c>
      <c r="F900" s="6" t="s">
        <v>91</v>
      </c>
      <c r="G900" s="6" t="s">
        <v>557</v>
      </c>
      <c r="H900" s="6" t="s">
        <v>586</v>
      </c>
      <c r="J900" s="1" t="str">
        <f t="shared" si="332"/>
        <v>001011</v>
      </c>
      <c r="K900" s="1">
        <f t="shared" si="333"/>
        <v>2</v>
      </c>
      <c r="L900" s="6" t="str">
        <f t="shared" si="334"/>
        <v>00000</v>
      </c>
      <c r="M900" s="1">
        <f t="shared" si="335"/>
        <v>109</v>
      </c>
      <c r="N900" s="6" t="str">
        <f t="shared" si="336"/>
        <v>00</v>
      </c>
      <c r="O900" s="1">
        <f t="shared" si="337"/>
        <v>12</v>
      </c>
      <c r="P900" s="1">
        <f>IF(HEX2DEC(LEFT(E900,4))&gt;=32768,HEX2DEC(LEFT(E900,4))-65536,HEX2DEC(LEFT(E900,4)))/Codes!$N$2</f>
        <v>3.4079999999999999</v>
      </c>
      <c r="Q900" s="1">
        <f>IF(HEX2DEC(RIGHT(E900,4))&gt;=32768,HEX2DEC(RIGHT(E900,4))-65536,HEX2DEC(RIGHT(E900,4)))/Codes!$N$2</f>
        <v>0</v>
      </c>
      <c r="R900" s="1">
        <f>IF(HEX2DEC(LEFT(F900,4))&gt;=32768,HEX2DEC(LEFT(F900,4))-65536,HEX2DEC(LEFT(F900,4)))/Codes!$N$2</f>
        <v>0</v>
      </c>
      <c r="S900" s="1">
        <f>IF(HEX2DEC(RIGHT(F900,4))&gt;=32768,HEX2DEC(RIGHT(F900,4))-65536,HEX2DEC(RIGHT(F900,4)))/Codes!$N$2</f>
        <v>0</v>
      </c>
      <c r="T900" s="18">
        <f t="shared" si="338"/>
        <v>361</v>
      </c>
      <c r="U900" s="1">
        <f t="shared" si="339"/>
        <v>100</v>
      </c>
      <c r="V900" s="1">
        <f t="shared" si="340"/>
        <v>0</v>
      </c>
      <c r="W900" s="1" t="str">
        <f t="shared" si="341"/>
        <v>101</v>
      </c>
      <c r="X900" s="1">
        <f t="shared" si="342"/>
        <v>3</v>
      </c>
      <c r="Y900" s="1">
        <f t="shared" si="343"/>
        <v>8</v>
      </c>
      <c r="Z900" s="1" t="str">
        <f>VLOOKUP(BIN2DEC(MID(HEX2BIN(MID(H900,3,2),8),2,5)),Codes!$E$1:$F$18,2)</f>
        <v>Normal</v>
      </c>
      <c r="AA900" s="6" t="str">
        <f t="shared" si="344"/>
        <v>0</v>
      </c>
      <c r="AB900" s="1">
        <f t="shared" si="345"/>
        <v>4</v>
      </c>
      <c r="AC900" s="1" t="str">
        <f>VLOOKUP(BIN2DEC(RIGHT(HEX2BIN(MID(H900,6,1),4),1)&amp;LEFT(HEX2BIN(MID(H900,7,1),4),1)),Codes!$K$1:$L$5,2)</f>
        <v>M</v>
      </c>
      <c r="AD900" s="1" t="str">
        <f>VLOOKUP(BIN2DEC(RIGHT(HEX2BIN(MID(H900,7,1),4),3)&amp;LEFT(HEX2BIN(MID(H900,8,1),4),2)),Codes!$H$2:$I$33,2)</f>
        <v>Bat</v>
      </c>
      <c r="AE900" s="1" t="str">
        <f t="shared" si="346"/>
        <v>1</v>
      </c>
      <c r="AF900" s="1" t="str">
        <f t="shared" si="347"/>
        <v>1</v>
      </c>
      <c r="AH900" s="6">
        <f t="shared" si="348"/>
        <v>37</v>
      </c>
    </row>
    <row r="901" spans="1:34">
      <c r="A901" s="1" t="s">
        <v>3616</v>
      </c>
      <c r="B901" s="1" t="s">
        <v>50</v>
      </c>
      <c r="C901" s="6" t="s">
        <v>1430</v>
      </c>
      <c r="D901" s="6" t="s">
        <v>3617</v>
      </c>
      <c r="E901" s="6" t="s">
        <v>307</v>
      </c>
      <c r="F901" s="6" t="s">
        <v>91</v>
      </c>
      <c r="G901" s="6" t="s">
        <v>759</v>
      </c>
      <c r="H901" s="6" t="s">
        <v>760</v>
      </c>
      <c r="J901" s="1" t="str">
        <f t="shared" si="332"/>
        <v>001011</v>
      </c>
      <c r="K901" s="1">
        <f t="shared" si="333"/>
        <v>0</v>
      </c>
      <c r="L901" s="6" t="str">
        <f t="shared" si="334"/>
        <v>00000</v>
      </c>
      <c r="M901" s="1">
        <f t="shared" si="335"/>
        <v>109</v>
      </c>
      <c r="N901" s="6" t="str">
        <f t="shared" si="336"/>
        <v>00</v>
      </c>
      <c r="O901" s="1">
        <f t="shared" si="337"/>
        <v>20</v>
      </c>
      <c r="P901" s="1">
        <f>IF(HEX2DEC(LEFT(E901,4))&gt;=32768,HEX2DEC(LEFT(E901,4))-65536,HEX2DEC(LEFT(E901,4)))/Codes!$N$2</f>
        <v>3.2</v>
      </c>
      <c r="Q901" s="1">
        <f>IF(HEX2DEC(RIGHT(E901,4))&gt;=32768,HEX2DEC(RIGHT(E901,4))-65536,HEX2DEC(RIGHT(E901,4)))/Codes!$N$2</f>
        <v>0</v>
      </c>
      <c r="R901" s="1">
        <f>IF(HEX2DEC(LEFT(F901,4))&gt;=32768,HEX2DEC(LEFT(F901,4))-65536,HEX2DEC(LEFT(F901,4)))/Codes!$N$2</f>
        <v>0</v>
      </c>
      <c r="S901" s="1">
        <f>IF(HEX2DEC(RIGHT(F901,4))&gt;=32768,HEX2DEC(RIGHT(F901,4))-65536,HEX2DEC(RIGHT(F901,4)))/Codes!$N$2</f>
        <v>0</v>
      </c>
      <c r="T901" s="18">
        <f t="shared" si="338"/>
        <v>34</v>
      </c>
      <c r="U901" s="1">
        <f t="shared" si="339"/>
        <v>105</v>
      </c>
      <c r="V901" s="1">
        <f t="shared" si="340"/>
        <v>0</v>
      </c>
      <c r="W901" s="1" t="str">
        <f t="shared" si="341"/>
        <v>101</v>
      </c>
      <c r="X901" s="1">
        <f t="shared" si="342"/>
        <v>3</v>
      </c>
      <c r="Y901" s="1">
        <f t="shared" si="343"/>
        <v>195</v>
      </c>
      <c r="Z901" s="1" t="str">
        <f>VLOOKUP(BIN2DEC(MID(HEX2BIN(MID(H901,3,2),8),2,5)),Codes!$E$1:$F$18,2)</f>
        <v>Normal</v>
      </c>
      <c r="AA901" s="6" t="str">
        <f t="shared" si="344"/>
        <v>1</v>
      </c>
      <c r="AB901" s="1">
        <f t="shared" si="345"/>
        <v>119</v>
      </c>
      <c r="AC901" s="1" t="str">
        <f>VLOOKUP(BIN2DEC(RIGHT(HEX2BIN(MID(H901,6,1),4),1)&amp;LEFT(HEX2BIN(MID(H901,7,1),4),1)),Codes!$K$1:$L$5,2)</f>
        <v>L</v>
      </c>
      <c r="AD901" s="1" t="str">
        <f>VLOOKUP(BIN2DEC(RIGHT(HEX2BIN(MID(H901,7,1),4),3)&amp;LEFT(HEX2BIN(MID(H901,8,1),4),2)),Codes!$H$2:$I$33,2)</f>
        <v>Bat</v>
      </c>
      <c r="AE901" s="1" t="str">
        <f t="shared" si="346"/>
        <v>1</v>
      </c>
      <c r="AF901" s="1" t="str">
        <f t="shared" si="347"/>
        <v>1</v>
      </c>
      <c r="AH901" s="6">
        <f t="shared" si="348"/>
        <v>69</v>
      </c>
    </row>
    <row r="902" spans="1:34">
      <c r="A902" s="1" t="s">
        <v>3618</v>
      </c>
      <c r="B902" s="1" t="s">
        <v>50</v>
      </c>
      <c r="C902" s="6" t="s">
        <v>1430</v>
      </c>
      <c r="D902" s="6" t="s">
        <v>3619</v>
      </c>
      <c r="E902" s="6" t="s">
        <v>256</v>
      </c>
      <c r="F902" s="6" t="s">
        <v>265</v>
      </c>
      <c r="G902" s="6" t="s">
        <v>759</v>
      </c>
      <c r="H902" s="6" t="s">
        <v>763</v>
      </c>
      <c r="J902" s="1" t="str">
        <f t="shared" si="332"/>
        <v>001011</v>
      </c>
      <c r="K902" s="1">
        <f t="shared" si="333"/>
        <v>1</v>
      </c>
      <c r="L902" s="6" t="str">
        <f t="shared" si="334"/>
        <v>00000</v>
      </c>
      <c r="M902" s="1">
        <f t="shared" si="335"/>
        <v>109</v>
      </c>
      <c r="N902" s="6" t="str">
        <f t="shared" si="336"/>
        <v>00</v>
      </c>
      <c r="O902" s="1">
        <f t="shared" si="337"/>
        <v>20</v>
      </c>
      <c r="P902" s="1">
        <f>IF(HEX2DEC(LEFT(E902,4))&gt;=32768,HEX2DEC(LEFT(E902,4))-65536,HEX2DEC(LEFT(E902,4)))/Codes!$N$2</f>
        <v>3.6</v>
      </c>
      <c r="Q902" s="1">
        <f>IF(HEX2DEC(RIGHT(E902,4))&gt;=32768,HEX2DEC(RIGHT(E902,4))-65536,HEX2DEC(RIGHT(E902,4)))/Codes!$N$2</f>
        <v>0</v>
      </c>
      <c r="R902" s="1">
        <f>IF(HEX2DEC(LEFT(F902,4))&gt;=32768,HEX2DEC(LEFT(F902,4))-65536,HEX2DEC(LEFT(F902,4)))/Codes!$N$2</f>
        <v>2.4</v>
      </c>
      <c r="S902" s="1">
        <f>IF(HEX2DEC(RIGHT(F902,4))&gt;=32768,HEX2DEC(RIGHT(F902,4))-65536,HEX2DEC(RIGHT(F902,4)))/Codes!$N$2</f>
        <v>0</v>
      </c>
      <c r="T902" s="18">
        <f t="shared" si="338"/>
        <v>34</v>
      </c>
      <c r="U902" s="1">
        <f t="shared" si="339"/>
        <v>105</v>
      </c>
      <c r="V902" s="1">
        <f t="shared" si="340"/>
        <v>0</v>
      </c>
      <c r="W902" s="1" t="str">
        <f t="shared" si="341"/>
        <v>101</v>
      </c>
      <c r="X902" s="1">
        <f t="shared" si="342"/>
        <v>3</v>
      </c>
      <c r="Y902" s="1">
        <f t="shared" si="343"/>
        <v>200</v>
      </c>
      <c r="Z902" s="1" t="str">
        <f>VLOOKUP(BIN2DEC(MID(HEX2BIN(MID(H902,3,2),8),2,5)),Codes!$E$1:$F$18,2)</f>
        <v>Normal</v>
      </c>
      <c r="AA902" s="6" t="str">
        <f t="shared" si="344"/>
        <v>1</v>
      </c>
      <c r="AB902" s="1">
        <f t="shared" si="345"/>
        <v>119</v>
      </c>
      <c r="AC902" s="1" t="str">
        <f>VLOOKUP(BIN2DEC(RIGHT(HEX2BIN(MID(H902,6,1),4),1)&amp;LEFT(HEX2BIN(MID(H902,7,1),4),1)),Codes!$K$1:$L$5,2)</f>
        <v>L</v>
      </c>
      <c r="AD902" s="1" t="str">
        <f>VLOOKUP(BIN2DEC(RIGHT(HEX2BIN(MID(H902,7,1),4),3)&amp;LEFT(HEX2BIN(MID(H902,8,1),4),2)),Codes!$H$2:$I$33,2)</f>
        <v>Bat</v>
      </c>
      <c r="AE902" s="1" t="str">
        <f t="shared" si="346"/>
        <v>1</v>
      </c>
      <c r="AF902" s="1" t="str">
        <f t="shared" si="347"/>
        <v>1</v>
      </c>
      <c r="AH902" s="6">
        <f t="shared" si="348"/>
        <v>69</v>
      </c>
    </row>
    <row r="903" spans="1:34">
      <c r="A903" s="1" t="s">
        <v>3620</v>
      </c>
      <c r="B903" s="1" t="s">
        <v>50</v>
      </c>
      <c r="C903" s="6" t="s">
        <v>1430</v>
      </c>
      <c r="D903" s="6" t="s">
        <v>3621</v>
      </c>
      <c r="E903" s="6" t="s">
        <v>207</v>
      </c>
      <c r="F903" s="6" t="s">
        <v>232</v>
      </c>
      <c r="G903" s="6" t="s">
        <v>759</v>
      </c>
      <c r="H903" s="6" t="s">
        <v>766</v>
      </c>
      <c r="J903" s="1" t="str">
        <f t="shared" si="332"/>
        <v>001011</v>
      </c>
      <c r="K903" s="1">
        <f t="shared" si="333"/>
        <v>2</v>
      </c>
      <c r="L903" s="6" t="str">
        <f t="shared" si="334"/>
        <v>00000</v>
      </c>
      <c r="M903" s="1">
        <f t="shared" si="335"/>
        <v>109</v>
      </c>
      <c r="N903" s="6" t="str">
        <f t="shared" si="336"/>
        <v>00</v>
      </c>
      <c r="O903" s="1">
        <f t="shared" si="337"/>
        <v>20</v>
      </c>
      <c r="P903" s="1">
        <f>IF(HEX2DEC(LEFT(E903,4))&gt;=32768,HEX2DEC(LEFT(E903,4))-65536,HEX2DEC(LEFT(E903,4)))/Codes!$N$2</f>
        <v>4</v>
      </c>
      <c r="Q903" s="1">
        <f>IF(HEX2DEC(RIGHT(E903,4))&gt;=32768,HEX2DEC(RIGHT(E903,4))-65536,HEX2DEC(RIGHT(E903,4)))/Codes!$N$2</f>
        <v>0</v>
      </c>
      <c r="R903" s="1">
        <f>IF(HEX2DEC(LEFT(F903,4))&gt;=32768,HEX2DEC(LEFT(F903,4))-65536,HEX2DEC(LEFT(F903,4)))/Codes!$N$2</f>
        <v>4.8</v>
      </c>
      <c r="S903" s="1">
        <f>IF(HEX2DEC(RIGHT(F903,4))&gt;=32768,HEX2DEC(RIGHT(F903,4))-65536,HEX2DEC(RIGHT(F903,4)))/Codes!$N$2</f>
        <v>0</v>
      </c>
      <c r="T903" s="18">
        <f t="shared" si="338"/>
        <v>34</v>
      </c>
      <c r="U903" s="1">
        <f t="shared" si="339"/>
        <v>105</v>
      </c>
      <c r="V903" s="1">
        <f t="shared" si="340"/>
        <v>0</v>
      </c>
      <c r="W903" s="1" t="str">
        <f t="shared" si="341"/>
        <v>101</v>
      </c>
      <c r="X903" s="1">
        <f t="shared" si="342"/>
        <v>3</v>
      </c>
      <c r="Y903" s="1">
        <f t="shared" si="343"/>
        <v>205</v>
      </c>
      <c r="Z903" s="1" t="str">
        <f>VLOOKUP(BIN2DEC(MID(HEX2BIN(MID(H903,3,2),8),2,5)),Codes!$E$1:$F$18,2)</f>
        <v>Normal</v>
      </c>
      <c r="AA903" s="6" t="str">
        <f t="shared" si="344"/>
        <v>1</v>
      </c>
      <c r="AB903" s="1">
        <f t="shared" si="345"/>
        <v>119</v>
      </c>
      <c r="AC903" s="1" t="str">
        <f>VLOOKUP(BIN2DEC(RIGHT(HEX2BIN(MID(H903,6,1),4),1)&amp;LEFT(HEX2BIN(MID(H903,7,1),4),1)),Codes!$K$1:$L$5,2)</f>
        <v>L</v>
      </c>
      <c r="AD903" s="1" t="str">
        <f>VLOOKUP(BIN2DEC(RIGHT(HEX2BIN(MID(H903,7,1),4),3)&amp;LEFT(HEX2BIN(MID(H903,8,1),4),2)),Codes!$H$2:$I$33,2)</f>
        <v>Bat</v>
      </c>
      <c r="AE903" s="1" t="str">
        <f t="shared" si="346"/>
        <v>1</v>
      </c>
      <c r="AF903" s="1" t="str">
        <f t="shared" si="347"/>
        <v>1</v>
      </c>
      <c r="AH903" s="6">
        <f t="shared" si="348"/>
        <v>69</v>
      </c>
    </row>
    <row r="904" spans="1:34">
      <c r="A904" s="1" t="s">
        <v>3622</v>
      </c>
      <c r="B904" s="1" t="s">
        <v>50</v>
      </c>
      <c r="C904" s="6" t="s">
        <v>1431</v>
      </c>
      <c r="D904" s="6" t="s">
        <v>3623</v>
      </c>
      <c r="E904" s="6" t="s">
        <v>573</v>
      </c>
      <c r="F904" s="6" t="s">
        <v>91</v>
      </c>
      <c r="G904" s="6" t="s">
        <v>743</v>
      </c>
      <c r="H904" s="6" t="s">
        <v>768</v>
      </c>
      <c r="J904" s="1" t="str">
        <f t="shared" si="332"/>
        <v>001011</v>
      </c>
      <c r="K904" s="1">
        <f t="shared" si="333"/>
        <v>0</v>
      </c>
      <c r="L904" s="6" t="str">
        <f t="shared" si="334"/>
        <v>00000</v>
      </c>
      <c r="M904" s="1">
        <f t="shared" si="335"/>
        <v>109</v>
      </c>
      <c r="N904" s="6" t="str">
        <f t="shared" si="336"/>
        <v>00</v>
      </c>
      <c r="O904" s="1">
        <f t="shared" si="337"/>
        <v>16</v>
      </c>
      <c r="P904" s="1">
        <f>IF(HEX2DEC(LEFT(E904,4))&gt;=32768,HEX2DEC(LEFT(E904,4))-65536,HEX2DEC(LEFT(E904,4)))/Codes!$N$2</f>
        <v>3.4079999999999999</v>
      </c>
      <c r="Q904" s="1">
        <f>IF(HEX2DEC(RIGHT(E904,4))&gt;=32768,HEX2DEC(RIGHT(E904,4))-65536,HEX2DEC(RIGHT(E904,4)))/Codes!$N$2</f>
        <v>0</v>
      </c>
      <c r="R904" s="1">
        <f>IF(HEX2DEC(LEFT(F904,4))&gt;=32768,HEX2DEC(LEFT(F904,4))-65536,HEX2DEC(LEFT(F904,4)))/Codes!$N$2</f>
        <v>0</v>
      </c>
      <c r="S904" s="1">
        <f>IF(HEX2DEC(RIGHT(F904,4))&gt;=32768,HEX2DEC(RIGHT(F904,4))-65536,HEX2DEC(RIGHT(F904,4)))/Codes!$N$2</f>
        <v>0</v>
      </c>
      <c r="T904" s="18">
        <f t="shared" si="338"/>
        <v>361</v>
      </c>
      <c r="U904" s="1">
        <f t="shared" si="339"/>
        <v>70</v>
      </c>
      <c r="V904" s="1">
        <f t="shared" si="340"/>
        <v>0</v>
      </c>
      <c r="W904" s="1" t="str">
        <f t="shared" si="341"/>
        <v>101</v>
      </c>
      <c r="X904" s="1">
        <f t="shared" si="342"/>
        <v>3</v>
      </c>
      <c r="Y904" s="1">
        <f t="shared" si="343"/>
        <v>35</v>
      </c>
      <c r="Z904" s="1" t="str">
        <f>VLOOKUP(BIN2DEC(MID(HEX2BIN(MID(H904,3,2),8),2,5)),Codes!$E$1:$F$18,2)</f>
        <v>Normal</v>
      </c>
      <c r="AA904" s="6" t="str">
        <f t="shared" si="344"/>
        <v>0</v>
      </c>
      <c r="AB904" s="1">
        <f t="shared" si="345"/>
        <v>0</v>
      </c>
      <c r="AC904" s="1" t="str">
        <f>VLOOKUP(BIN2DEC(RIGHT(HEX2BIN(MID(H904,6,1),4),1)&amp;LEFT(HEX2BIN(MID(H904,7,1),4),1)),Codes!$K$1:$L$5,2)</f>
        <v>S</v>
      </c>
      <c r="AD904" s="1" t="str">
        <f>VLOOKUP(BIN2DEC(RIGHT(HEX2BIN(MID(H904,7,1),4),3)&amp;LEFT(HEX2BIN(MID(H904,8,1),4),2)),Codes!$H$2:$I$33,2)</f>
        <v>Bat</v>
      </c>
      <c r="AE904" s="1" t="str">
        <f t="shared" si="346"/>
        <v>1</v>
      </c>
      <c r="AF904" s="1" t="str">
        <f t="shared" si="347"/>
        <v>1</v>
      </c>
      <c r="AH904" s="6">
        <f t="shared" si="348"/>
        <v>5</v>
      </c>
    </row>
    <row r="905" spans="1:34">
      <c r="A905" s="1" t="s">
        <v>3624</v>
      </c>
      <c r="B905" s="1" t="s">
        <v>50</v>
      </c>
      <c r="C905" s="6" t="s">
        <v>1431</v>
      </c>
      <c r="D905" s="6" t="s">
        <v>3625</v>
      </c>
      <c r="E905" s="6" t="s">
        <v>589</v>
      </c>
      <c r="F905" s="6" t="s">
        <v>595</v>
      </c>
      <c r="G905" s="6" t="s">
        <v>743</v>
      </c>
      <c r="H905" s="6" t="s">
        <v>768</v>
      </c>
      <c r="J905" s="1" t="str">
        <f t="shared" si="332"/>
        <v>001011</v>
      </c>
      <c r="K905" s="1">
        <f t="shared" si="333"/>
        <v>1</v>
      </c>
      <c r="L905" s="6" t="str">
        <f t="shared" si="334"/>
        <v>00000</v>
      </c>
      <c r="M905" s="1">
        <f t="shared" si="335"/>
        <v>109</v>
      </c>
      <c r="N905" s="6" t="str">
        <f t="shared" si="336"/>
        <v>00</v>
      </c>
      <c r="O905" s="1">
        <f t="shared" si="337"/>
        <v>14</v>
      </c>
      <c r="P905" s="1">
        <f>IF(HEX2DEC(LEFT(E905,4))&gt;=32768,HEX2DEC(LEFT(E905,4))-65536,HEX2DEC(LEFT(E905,4)))/Codes!$N$2</f>
        <v>4.5999999999999996</v>
      </c>
      <c r="Q905" s="1">
        <f>IF(HEX2DEC(RIGHT(E905,4))&gt;=32768,HEX2DEC(RIGHT(E905,4))-65536,HEX2DEC(RIGHT(E905,4)))/Codes!$N$2</f>
        <v>0</v>
      </c>
      <c r="R905" s="1">
        <f>IF(HEX2DEC(LEFT(F905,4))&gt;=32768,HEX2DEC(LEFT(F905,4))-65536,HEX2DEC(LEFT(F905,4)))/Codes!$N$2</f>
        <v>3.0640000000000001</v>
      </c>
      <c r="S905" s="1">
        <f>IF(HEX2DEC(RIGHT(F905,4))&gt;=32768,HEX2DEC(RIGHT(F905,4))-65536,HEX2DEC(RIGHT(F905,4)))/Codes!$N$2</f>
        <v>0</v>
      </c>
      <c r="T905" s="18">
        <f t="shared" si="338"/>
        <v>361</v>
      </c>
      <c r="U905" s="1">
        <f t="shared" si="339"/>
        <v>70</v>
      </c>
      <c r="V905" s="1">
        <f t="shared" si="340"/>
        <v>0</v>
      </c>
      <c r="W905" s="1" t="str">
        <f t="shared" si="341"/>
        <v>101</v>
      </c>
      <c r="X905" s="1">
        <f t="shared" si="342"/>
        <v>3</v>
      </c>
      <c r="Y905" s="1">
        <f t="shared" si="343"/>
        <v>35</v>
      </c>
      <c r="Z905" s="1" t="str">
        <f>VLOOKUP(BIN2DEC(MID(HEX2BIN(MID(H905,3,2),8),2,5)),Codes!$E$1:$F$18,2)</f>
        <v>Normal</v>
      </c>
      <c r="AA905" s="6" t="str">
        <f t="shared" si="344"/>
        <v>0</v>
      </c>
      <c r="AB905" s="1">
        <f t="shared" si="345"/>
        <v>0</v>
      </c>
      <c r="AC905" s="1" t="str">
        <f>VLOOKUP(BIN2DEC(RIGHT(HEX2BIN(MID(H905,6,1),4),1)&amp;LEFT(HEX2BIN(MID(H905,7,1),4),1)),Codes!$K$1:$L$5,2)</f>
        <v>S</v>
      </c>
      <c r="AD905" s="1" t="str">
        <f>VLOOKUP(BIN2DEC(RIGHT(HEX2BIN(MID(H905,7,1),4),3)&amp;LEFT(HEX2BIN(MID(H905,8,1),4),2)),Codes!$H$2:$I$33,2)</f>
        <v>Bat</v>
      </c>
      <c r="AE905" s="1" t="str">
        <f t="shared" si="346"/>
        <v>1</v>
      </c>
      <c r="AF905" s="1" t="str">
        <f t="shared" si="347"/>
        <v>1</v>
      </c>
      <c r="AH905" s="6">
        <f t="shared" si="348"/>
        <v>5</v>
      </c>
    </row>
    <row r="906" spans="1:34">
      <c r="A906" s="1" t="s">
        <v>3626</v>
      </c>
      <c r="B906" s="1" t="s">
        <v>50</v>
      </c>
      <c r="C906" s="6" t="s">
        <v>1431</v>
      </c>
      <c r="D906" s="6" t="s">
        <v>3615</v>
      </c>
      <c r="E906" s="6" t="s">
        <v>589</v>
      </c>
      <c r="F906" s="6" t="s">
        <v>590</v>
      </c>
      <c r="G906" s="6" t="s">
        <v>743</v>
      </c>
      <c r="H906" s="6" t="s">
        <v>768</v>
      </c>
      <c r="J906" s="1" t="str">
        <f t="shared" si="332"/>
        <v>001011</v>
      </c>
      <c r="K906" s="1">
        <f t="shared" si="333"/>
        <v>2</v>
      </c>
      <c r="L906" s="6" t="str">
        <f t="shared" si="334"/>
        <v>00000</v>
      </c>
      <c r="M906" s="1">
        <f t="shared" si="335"/>
        <v>109</v>
      </c>
      <c r="N906" s="6" t="str">
        <f t="shared" si="336"/>
        <v>00</v>
      </c>
      <c r="O906" s="1">
        <f t="shared" si="337"/>
        <v>12</v>
      </c>
      <c r="P906" s="1">
        <f>IF(HEX2DEC(LEFT(E906,4))&gt;=32768,HEX2DEC(LEFT(E906,4))-65536,HEX2DEC(LEFT(E906,4)))/Codes!$N$2</f>
        <v>4.5999999999999996</v>
      </c>
      <c r="Q906" s="1">
        <f>IF(HEX2DEC(RIGHT(E906,4))&gt;=32768,HEX2DEC(RIGHT(E906,4))-65536,HEX2DEC(RIGHT(E906,4)))/Codes!$N$2</f>
        <v>0</v>
      </c>
      <c r="R906" s="1">
        <f>IF(HEX2DEC(LEFT(F906,4))&gt;=32768,HEX2DEC(LEFT(F906,4))-65536,HEX2DEC(LEFT(F906,4)))/Codes!$N$2</f>
        <v>6.1319999999999997</v>
      </c>
      <c r="S906" s="1">
        <f>IF(HEX2DEC(RIGHT(F906,4))&gt;=32768,HEX2DEC(RIGHT(F906,4))-65536,HEX2DEC(RIGHT(F906,4)))/Codes!$N$2</f>
        <v>0</v>
      </c>
      <c r="T906" s="18">
        <f t="shared" si="338"/>
        <v>361</v>
      </c>
      <c r="U906" s="1">
        <f t="shared" si="339"/>
        <v>70</v>
      </c>
      <c r="V906" s="1">
        <f t="shared" si="340"/>
        <v>0</v>
      </c>
      <c r="W906" s="1" t="str">
        <f t="shared" si="341"/>
        <v>101</v>
      </c>
      <c r="X906" s="1">
        <f t="shared" si="342"/>
        <v>3</v>
      </c>
      <c r="Y906" s="1">
        <f t="shared" si="343"/>
        <v>35</v>
      </c>
      <c r="Z906" s="1" t="str">
        <f>VLOOKUP(BIN2DEC(MID(HEX2BIN(MID(H906,3,2),8),2,5)),Codes!$E$1:$F$18,2)</f>
        <v>Normal</v>
      </c>
      <c r="AA906" s="6" t="str">
        <f t="shared" si="344"/>
        <v>0</v>
      </c>
      <c r="AB906" s="1">
        <f t="shared" si="345"/>
        <v>0</v>
      </c>
      <c r="AC906" s="1" t="str">
        <f>VLOOKUP(BIN2DEC(RIGHT(HEX2BIN(MID(H906,6,1),4),1)&amp;LEFT(HEX2BIN(MID(H906,7,1),4),1)),Codes!$K$1:$L$5,2)</f>
        <v>S</v>
      </c>
      <c r="AD906" s="1" t="str">
        <f>VLOOKUP(BIN2DEC(RIGHT(HEX2BIN(MID(H906,7,1),4),3)&amp;LEFT(HEX2BIN(MID(H906,8,1),4),2)),Codes!$H$2:$I$33,2)</f>
        <v>Bat</v>
      </c>
      <c r="AE906" s="1" t="str">
        <f t="shared" si="346"/>
        <v>1</v>
      </c>
      <c r="AF906" s="1" t="str">
        <f t="shared" si="347"/>
        <v>1</v>
      </c>
      <c r="AH906" s="6">
        <f t="shared" si="348"/>
        <v>5</v>
      </c>
    </row>
    <row r="907" spans="1:34">
      <c r="A907" s="1" t="s">
        <v>3627</v>
      </c>
      <c r="B907" s="1" t="s">
        <v>50</v>
      </c>
      <c r="C907" s="6" t="s">
        <v>1870</v>
      </c>
      <c r="D907" s="6" t="s">
        <v>3628</v>
      </c>
      <c r="E907" s="6" t="s">
        <v>299</v>
      </c>
      <c r="F907" s="6" t="s">
        <v>773</v>
      </c>
      <c r="G907" s="6" t="s">
        <v>774</v>
      </c>
      <c r="H907" s="6" t="s">
        <v>630</v>
      </c>
      <c r="J907" s="1" t="str">
        <f t="shared" si="332"/>
        <v>001011</v>
      </c>
      <c r="K907" s="1">
        <f t="shared" si="333"/>
        <v>0</v>
      </c>
      <c r="L907" s="6" t="str">
        <f t="shared" si="334"/>
        <v>00000</v>
      </c>
      <c r="M907" s="1">
        <f t="shared" si="335"/>
        <v>109</v>
      </c>
      <c r="N907" s="6" t="str">
        <f t="shared" si="336"/>
        <v>00</v>
      </c>
      <c r="O907" s="1">
        <f t="shared" si="337"/>
        <v>6</v>
      </c>
      <c r="P907" s="1">
        <f>IF(HEX2DEC(LEFT(E907,4))&gt;=32768,HEX2DEC(LEFT(E907,4))-65536,HEX2DEC(LEFT(E907,4)))/Codes!$N$2</f>
        <v>6</v>
      </c>
      <c r="Q907" s="1">
        <f>IF(HEX2DEC(RIGHT(E907,4))&gt;=32768,HEX2DEC(RIGHT(E907,4))-65536,HEX2DEC(RIGHT(E907,4)))/Codes!$N$2</f>
        <v>0</v>
      </c>
      <c r="R907" s="1">
        <f>IF(HEX2DEC(LEFT(F907,4))&gt;=32768,HEX2DEC(LEFT(F907,4))-65536,HEX2DEC(LEFT(F907,4)))/Codes!$N$2</f>
        <v>8.8000000000000007</v>
      </c>
      <c r="S907" s="1">
        <f>IF(HEX2DEC(RIGHT(F907,4))&gt;=32768,HEX2DEC(RIGHT(F907,4))-65536,HEX2DEC(RIGHT(F907,4)))/Codes!$N$2</f>
        <v>0</v>
      </c>
      <c r="T907" s="18">
        <f t="shared" si="338"/>
        <v>60</v>
      </c>
      <c r="U907" s="1">
        <f t="shared" si="339"/>
        <v>100</v>
      </c>
      <c r="V907" s="1">
        <f t="shared" si="340"/>
        <v>0</v>
      </c>
      <c r="W907" s="1" t="str">
        <f t="shared" si="341"/>
        <v>101</v>
      </c>
      <c r="X907" s="1">
        <f t="shared" si="342"/>
        <v>1</v>
      </c>
      <c r="Y907" s="1">
        <f t="shared" si="343"/>
        <v>5</v>
      </c>
      <c r="Z907" s="1" t="str">
        <f>VLOOKUP(BIN2DEC(MID(HEX2BIN(MID(H907,3,2),8),2,5)),Codes!$E$1:$F$18,2)</f>
        <v>Slash</v>
      </c>
      <c r="AA907" s="6" t="str">
        <f t="shared" si="344"/>
        <v>0</v>
      </c>
      <c r="AB907" s="1">
        <f t="shared" si="345"/>
        <v>2</v>
      </c>
      <c r="AC907" s="1" t="str">
        <f>VLOOKUP(BIN2DEC(RIGHT(HEX2BIN(MID(H907,6,1),4),1)&amp;LEFT(HEX2BIN(MID(H907,7,1),4),1)),Codes!$K$1:$L$5,2)</f>
        <v>M</v>
      </c>
      <c r="AD907" s="1" t="str">
        <f>VLOOKUP(BIN2DEC(RIGHT(HEX2BIN(MID(H907,7,1),4),3)&amp;LEFT(HEX2BIN(MID(H907,8,1),4),2)),Codes!$H$2:$I$33,2)</f>
        <v>Kick</v>
      </c>
      <c r="AE907" s="1" t="str">
        <f t="shared" si="346"/>
        <v>1</v>
      </c>
      <c r="AF907" s="1" t="str">
        <f t="shared" si="347"/>
        <v>1</v>
      </c>
      <c r="AH907" s="6">
        <f t="shared" si="348"/>
        <v>34</v>
      </c>
    </row>
    <row r="908" spans="1:34">
      <c r="A908" s="1" t="s">
        <v>3629</v>
      </c>
      <c r="B908" s="1" t="s">
        <v>50</v>
      </c>
      <c r="C908" s="6" t="s">
        <v>1870</v>
      </c>
      <c r="D908" s="6" t="s">
        <v>3630</v>
      </c>
      <c r="E908" s="6" t="s">
        <v>232</v>
      </c>
      <c r="F908" s="6" t="s">
        <v>395</v>
      </c>
      <c r="G908" s="6" t="s">
        <v>629</v>
      </c>
      <c r="H908" s="6" t="s">
        <v>630</v>
      </c>
      <c r="J908" s="1" t="str">
        <f t="shared" si="332"/>
        <v>001011</v>
      </c>
      <c r="K908" s="1">
        <f t="shared" si="333"/>
        <v>1</v>
      </c>
      <c r="L908" s="6" t="str">
        <f t="shared" si="334"/>
        <v>00000</v>
      </c>
      <c r="M908" s="1">
        <f t="shared" si="335"/>
        <v>109</v>
      </c>
      <c r="N908" s="6" t="str">
        <f t="shared" si="336"/>
        <v>00</v>
      </c>
      <c r="O908" s="1">
        <f t="shared" si="337"/>
        <v>6</v>
      </c>
      <c r="P908" s="1">
        <f>IF(HEX2DEC(LEFT(E908,4))&gt;=32768,HEX2DEC(LEFT(E908,4))-65536,HEX2DEC(LEFT(E908,4)))/Codes!$N$2</f>
        <v>4.8</v>
      </c>
      <c r="Q908" s="1">
        <f>IF(HEX2DEC(RIGHT(E908,4))&gt;=32768,HEX2DEC(RIGHT(E908,4))-65536,HEX2DEC(RIGHT(E908,4)))/Codes!$N$2</f>
        <v>0</v>
      </c>
      <c r="R908" s="1">
        <f>IF(HEX2DEC(LEFT(F908,4))&gt;=32768,HEX2DEC(LEFT(F908,4))-65536,HEX2DEC(LEFT(F908,4)))/Codes!$N$2</f>
        <v>5.6</v>
      </c>
      <c r="S908" s="1">
        <f>IF(HEX2DEC(RIGHT(F908,4))&gt;=32768,HEX2DEC(RIGHT(F908,4))-65536,HEX2DEC(RIGHT(F908,4)))/Codes!$N$2</f>
        <v>0</v>
      </c>
      <c r="T908" s="18">
        <f t="shared" si="338"/>
        <v>60</v>
      </c>
      <c r="U908" s="1">
        <f t="shared" si="339"/>
        <v>100</v>
      </c>
      <c r="V908" s="1">
        <f t="shared" si="340"/>
        <v>0</v>
      </c>
      <c r="W908" s="1" t="str">
        <f t="shared" si="341"/>
        <v>101</v>
      </c>
      <c r="X908" s="1">
        <f t="shared" si="342"/>
        <v>3</v>
      </c>
      <c r="Y908" s="1">
        <f t="shared" si="343"/>
        <v>5</v>
      </c>
      <c r="Z908" s="1" t="str">
        <f>VLOOKUP(BIN2DEC(MID(HEX2BIN(MID(H908,3,2),8),2,5)),Codes!$E$1:$F$18,2)</f>
        <v>Slash</v>
      </c>
      <c r="AA908" s="6" t="str">
        <f t="shared" si="344"/>
        <v>0</v>
      </c>
      <c r="AB908" s="1">
        <f t="shared" si="345"/>
        <v>2</v>
      </c>
      <c r="AC908" s="1" t="str">
        <f>VLOOKUP(BIN2DEC(RIGHT(HEX2BIN(MID(H908,6,1),4),1)&amp;LEFT(HEX2BIN(MID(H908,7,1),4),1)),Codes!$K$1:$L$5,2)</f>
        <v>M</v>
      </c>
      <c r="AD908" s="1" t="str">
        <f>VLOOKUP(BIN2DEC(RIGHT(HEX2BIN(MID(H908,7,1),4),3)&amp;LEFT(HEX2BIN(MID(H908,8,1),4),2)),Codes!$H$2:$I$33,2)</f>
        <v>Kick</v>
      </c>
      <c r="AE908" s="1" t="str">
        <f t="shared" si="346"/>
        <v>1</v>
      </c>
      <c r="AF908" s="1" t="str">
        <f t="shared" si="347"/>
        <v>1</v>
      </c>
      <c r="AH908" s="6">
        <f t="shared" si="348"/>
        <v>34</v>
      </c>
    </row>
    <row r="909" spans="1:34">
      <c r="A909" s="1" t="s">
        <v>3631</v>
      </c>
      <c r="B909" s="1" t="s">
        <v>50</v>
      </c>
      <c r="C909" s="6" t="s">
        <v>1870</v>
      </c>
      <c r="D909" s="6" t="s">
        <v>3632</v>
      </c>
      <c r="E909" s="6" t="s">
        <v>265</v>
      </c>
      <c r="F909" s="6" t="s">
        <v>91</v>
      </c>
      <c r="G909" s="6" t="s">
        <v>629</v>
      </c>
      <c r="H909" s="6" t="s">
        <v>630</v>
      </c>
      <c r="J909" s="1" t="str">
        <f t="shared" si="332"/>
        <v>001011</v>
      </c>
      <c r="K909" s="1">
        <f t="shared" si="333"/>
        <v>2</v>
      </c>
      <c r="L909" s="6" t="str">
        <f t="shared" si="334"/>
        <v>00000</v>
      </c>
      <c r="M909" s="1">
        <f t="shared" si="335"/>
        <v>109</v>
      </c>
      <c r="N909" s="6" t="str">
        <f t="shared" si="336"/>
        <v>00</v>
      </c>
      <c r="O909" s="1">
        <f t="shared" si="337"/>
        <v>6</v>
      </c>
      <c r="P909" s="1">
        <f>IF(HEX2DEC(LEFT(E909,4))&gt;=32768,HEX2DEC(LEFT(E909,4))-65536,HEX2DEC(LEFT(E909,4)))/Codes!$N$2</f>
        <v>2.4</v>
      </c>
      <c r="Q909" s="1">
        <f>IF(HEX2DEC(RIGHT(E909,4))&gt;=32768,HEX2DEC(RIGHT(E909,4))-65536,HEX2DEC(RIGHT(E909,4)))/Codes!$N$2</f>
        <v>0</v>
      </c>
      <c r="R909" s="1">
        <f>IF(HEX2DEC(LEFT(F909,4))&gt;=32768,HEX2DEC(LEFT(F909,4))-65536,HEX2DEC(LEFT(F909,4)))/Codes!$N$2</f>
        <v>0</v>
      </c>
      <c r="S909" s="1">
        <f>IF(HEX2DEC(RIGHT(F909,4))&gt;=32768,HEX2DEC(RIGHT(F909,4))-65536,HEX2DEC(RIGHT(F909,4)))/Codes!$N$2</f>
        <v>0</v>
      </c>
      <c r="T909" s="18">
        <f t="shared" si="338"/>
        <v>60</v>
      </c>
      <c r="U909" s="1">
        <f t="shared" si="339"/>
        <v>100</v>
      </c>
      <c r="V909" s="1">
        <f t="shared" si="340"/>
        <v>0</v>
      </c>
      <c r="W909" s="1" t="str">
        <f t="shared" si="341"/>
        <v>101</v>
      </c>
      <c r="X909" s="1">
        <f t="shared" si="342"/>
        <v>3</v>
      </c>
      <c r="Y909" s="1">
        <f t="shared" si="343"/>
        <v>5</v>
      </c>
      <c r="Z909" s="1" t="str">
        <f>VLOOKUP(BIN2DEC(MID(HEX2BIN(MID(H909,3,2),8),2,5)),Codes!$E$1:$F$18,2)</f>
        <v>Slash</v>
      </c>
      <c r="AA909" s="6" t="str">
        <f t="shared" si="344"/>
        <v>0</v>
      </c>
      <c r="AB909" s="1">
        <f t="shared" si="345"/>
        <v>2</v>
      </c>
      <c r="AC909" s="1" t="str">
        <f>VLOOKUP(BIN2DEC(RIGHT(HEX2BIN(MID(H909,6,1),4),1)&amp;LEFT(HEX2BIN(MID(H909,7,1),4),1)),Codes!$K$1:$L$5,2)</f>
        <v>M</v>
      </c>
      <c r="AD909" s="1" t="str">
        <f>VLOOKUP(BIN2DEC(RIGHT(HEX2BIN(MID(H909,7,1),4),3)&amp;LEFT(HEX2BIN(MID(H909,8,1),4),2)),Codes!$H$2:$I$33,2)</f>
        <v>Kick</v>
      </c>
      <c r="AE909" s="1" t="str">
        <f t="shared" si="346"/>
        <v>1</v>
      </c>
      <c r="AF909" s="1" t="str">
        <f t="shared" si="347"/>
        <v>1</v>
      </c>
      <c r="AH909" s="6">
        <f t="shared" si="348"/>
        <v>34</v>
      </c>
    </row>
    <row r="910" spans="1:34">
      <c r="A910" s="1" t="s">
        <v>3633</v>
      </c>
      <c r="B910" s="1" t="s">
        <v>50</v>
      </c>
      <c r="C910" s="6" t="s">
        <v>1871</v>
      </c>
      <c r="D910" s="6" t="s">
        <v>3604</v>
      </c>
      <c r="E910" s="6" t="s">
        <v>299</v>
      </c>
      <c r="F910" s="6" t="s">
        <v>773</v>
      </c>
      <c r="G910" s="6" t="s">
        <v>774</v>
      </c>
      <c r="H910" s="6" t="s">
        <v>633</v>
      </c>
      <c r="J910" s="1" t="str">
        <f t="shared" si="332"/>
        <v>001011</v>
      </c>
      <c r="K910" s="1">
        <f t="shared" si="333"/>
        <v>0</v>
      </c>
      <c r="L910" s="6" t="str">
        <f t="shared" si="334"/>
        <v>00000</v>
      </c>
      <c r="M910" s="1">
        <f t="shared" si="335"/>
        <v>109</v>
      </c>
      <c r="N910" s="6" t="str">
        <f t="shared" si="336"/>
        <v>00</v>
      </c>
      <c r="O910" s="1">
        <f t="shared" si="337"/>
        <v>13</v>
      </c>
      <c r="P910" s="1">
        <f>IF(HEX2DEC(LEFT(E910,4))&gt;=32768,HEX2DEC(LEFT(E910,4))-65536,HEX2DEC(LEFT(E910,4)))/Codes!$N$2</f>
        <v>6</v>
      </c>
      <c r="Q910" s="1">
        <f>IF(HEX2DEC(RIGHT(E910,4))&gt;=32768,HEX2DEC(RIGHT(E910,4))-65536,HEX2DEC(RIGHT(E910,4)))/Codes!$N$2</f>
        <v>0</v>
      </c>
      <c r="R910" s="1">
        <f>IF(HEX2DEC(LEFT(F910,4))&gt;=32768,HEX2DEC(LEFT(F910,4))-65536,HEX2DEC(LEFT(F910,4)))/Codes!$N$2</f>
        <v>8.8000000000000007</v>
      </c>
      <c r="S910" s="1">
        <f>IF(HEX2DEC(RIGHT(F910,4))&gt;=32768,HEX2DEC(RIGHT(F910,4))-65536,HEX2DEC(RIGHT(F910,4)))/Codes!$N$2</f>
        <v>0</v>
      </c>
      <c r="T910" s="18">
        <f t="shared" si="338"/>
        <v>60</v>
      </c>
      <c r="U910" s="1">
        <f t="shared" si="339"/>
        <v>100</v>
      </c>
      <c r="V910" s="1">
        <f t="shared" si="340"/>
        <v>0</v>
      </c>
      <c r="W910" s="1" t="str">
        <f t="shared" si="341"/>
        <v>101</v>
      </c>
      <c r="X910" s="1">
        <f t="shared" si="342"/>
        <v>1</v>
      </c>
      <c r="Y910" s="1">
        <f t="shared" si="343"/>
        <v>10</v>
      </c>
      <c r="Z910" s="1" t="str">
        <f>VLOOKUP(BIN2DEC(MID(HEX2BIN(MID(H910,3,2),8),2,5)),Codes!$E$1:$F$18,2)</f>
        <v>Slash</v>
      </c>
      <c r="AA910" s="6" t="str">
        <f t="shared" si="344"/>
        <v>0</v>
      </c>
      <c r="AB910" s="1">
        <f t="shared" si="345"/>
        <v>4</v>
      </c>
      <c r="AC910" s="1" t="str">
        <f>VLOOKUP(BIN2DEC(RIGHT(HEX2BIN(MID(H910,6,1),4),1)&amp;LEFT(HEX2BIN(MID(H910,7,1),4),1)),Codes!$K$1:$L$5,2)</f>
        <v>L</v>
      </c>
      <c r="AD910" s="1" t="str">
        <f>VLOOKUP(BIN2DEC(RIGHT(HEX2BIN(MID(H910,7,1),4),3)&amp;LEFT(HEX2BIN(MID(H910,8,1),4),2)),Codes!$H$2:$I$33,2)</f>
        <v>Kick</v>
      </c>
      <c r="AE910" s="1" t="str">
        <f t="shared" si="346"/>
        <v>1</v>
      </c>
      <c r="AF910" s="1" t="str">
        <f t="shared" si="347"/>
        <v>1</v>
      </c>
      <c r="AH910" s="6">
        <f t="shared" si="348"/>
        <v>66</v>
      </c>
    </row>
    <row r="911" spans="1:34">
      <c r="A911" s="1" t="s">
        <v>3634</v>
      </c>
      <c r="B911" s="1" t="s">
        <v>50</v>
      </c>
      <c r="C911" s="6" t="s">
        <v>1871</v>
      </c>
      <c r="D911" s="6" t="s">
        <v>3635</v>
      </c>
      <c r="E911" s="6" t="s">
        <v>232</v>
      </c>
      <c r="F911" s="6" t="s">
        <v>395</v>
      </c>
      <c r="G911" s="6" t="s">
        <v>629</v>
      </c>
      <c r="H911" s="6" t="s">
        <v>633</v>
      </c>
      <c r="J911" s="1" t="str">
        <f t="shared" si="332"/>
        <v>001011</v>
      </c>
      <c r="K911" s="1">
        <f t="shared" si="333"/>
        <v>1</v>
      </c>
      <c r="L911" s="6" t="str">
        <f t="shared" si="334"/>
        <v>00000</v>
      </c>
      <c r="M911" s="1">
        <f t="shared" si="335"/>
        <v>109</v>
      </c>
      <c r="N911" s="6" t="str">
        <f t="shared" si="336"/>
        <v>00</v>
      </c>
      <c r="O911" s="1">
        <f t="shared" si="337"/>
        <v>13</v>
      </c>
      <c r="P911" s="1">
        <f>IF(HEX2DEC(LEFT(E911,4))&gt;=32768,HEX2DEC(LEFT(E911,4))-65536,HEX2DEC(LEFT(E911,4)))/Codes!$N$2</f>
        <v>4.8</v>
      </c>
      <c r="Q911" s="1">
        <f>IF(HEX2DEC(RIGHT(E911,4))&gt;=32768,HEX2DEC(RIGHT(E911,4))-65536,HEX2DEC(RIGHT(E911,4)))/Codes!$N$2</f>
        <v>0</v>
      </c>
      <c r="R911" s="1">
        <f>IF(HEX2DEC(LEFT(F911,4))&gt;=32768,HEX2DEC(LEFT(F911,4))-65536,HEX2DEC(LEFT(F911,4)))/Codes!$N$2</f>
        <v>5.6</v>
      </c>
      <c r="S911" s="1">
        <f>IF(HEX2DEC(RIGHT(F911,4))&gt;=32768,HEX2DEC(RIGHT(F911,4))-65536,HEX2DEC(RIGHT(F911,4)))/Codes!$N$2</f>
        <v>0</v>
      </c>
      <c r="T911" s="18">
        <f t="shared" si="338"/>
        <v>60</v>
      </c>
      <c r="U911" s="1">
        <f t="shared" si="339"/>
        <v>100</v>
      </c>
      <c r="V911" s="1">
        <f t="shared" si="340"/>
        <v>0</v>
      </c>
      <c r="W911" s="1" t="str">
        <f t="shared" si="341"/>
        <v>101</v>
      </c>
      <c r="X911" s="1">
        <f t="shared" si="342"/>
        <v>3</v>
      </c>
      <c r="Y911" s="1">
        <f t="shared" si="343"/>
        <v>10</v>
      </c>
      <c r="Z911" s="1" t="str">
        <f>VLOOKUP(BIN2DEC(MID(HEX2BIN(MID(H911,3,2),8),2,5)),Codes!$E$1:$F$18,2)</f>
        <v>Slash</v>
      </c>
      <c r="AA911" s="6" t="str">
        <f t="shared" si="344"/>
        <v>0</v>
      </c>
      <c r="AB911" s="1">
        <f t="shared" si="345"/>
        <v>4</v>
      </c>
      <c r="AC911" s="1" t="str">
        <f>VLOOKUP(BIN2DEC(RIGHT(HEX2BIN(MID(H911,6,1),4),1)&amp;LEFT(HEX2BIN(MID(H911,7,1),4),1)),Codes!$K$1:$L$5,2)</f>
        <v>L</v>
      </c>
      <c r="AD911" s="1" t="str">
        <f>VLOOKUP(BIN2DEC(RIGHT(HEX2BIN(MID(H911,7,1),4),3)&amp;LEFT(HEX2BIN(MID(H911,8,1),4),2)),Codes!$H$2:$I$33,2)</f>
        <v>Kick</v>
      </c>
      <c r="AE911" s="1" t="str">
        <f t="shared" si="346"/>
        <v>1</v>
      </c>
      <c r="AF911" s="1" t="str">
        <f t="shared" si="347"/>
        <v>1</v>
      </c>
      <c r="AH911" s="6">
        <f t="shared" si="348"/>
        <v>66</v>
      </c>
    </row>
    <row r="912" spans="1:34">
      <c r="A912" s="1" t="s">
        <v>3636</v>
      </c>
      <c r="B912" s="1" t="s">
        <v>50</v>
      </c>
      <c r="C912" s="6" t="s">
        <v>1871</v>
      </c>
      <c r="D912" s="6" t="s">
        <v>3637</v>
      </c>
      <c r="E912" s="6" t="s">
        <v>265</v>
      </c>
      <c r="F912" s="6" t="s">
        <v>91</v>
      </c>
      <c r="G912" s="6" t="s">
        <v>629</v>
      </c>
      <c r="H912" s="6" t="s">
        <v>633</v>
      </c>
      <c r="J912" s="1" t="str">
        <f t="shared" si="332"/>
        <v>001011</v>
      </c>
      <c r="K912" s="1">
        <f t="shared" si="333"/>
        <v>2</v>
      </c>
      <c r="L912" s="6" t="str">
        <f t="shared" si="334"/>
        <v>00000</v>
      </c>
      <c r="M912" s="1">
        <f t="shared" si="335"/>
        <v>109</v>
      </c>
      <c r="N912" s="6" t="str">
        <f t="shared" si="336"/>
        <v>00</v>
      </c>
      <c r="O912" s="1">
        <f t="shared" si="337"/>
        <v>13</v>
      </c>
      <c r="P912" s="1">
        <f>IF(HEX2DEC(LEFT(E912,4))&gt;=32768,HEX2DEC(LEFT(E912,4))-65536,HEX2DEC(LEFT(E912,4)))/Codes!$N$2</f>
        <v>2.4</v>
      </c>
      <c r="Q912" s="1">
        <f>IF(HEX2DEC(RIGHT(E912,4))&gt;=32768,HEX2DEC(RIGHT(E912,4))-65536,HEX2DEC(RIGHT(E912,4)))/Codes!$N$2</f>
        <v>0</v>
      </c>
      <c r="R912" s="1">
        <f>IF(HEX2DEC(LEFT(F912,4))&gt;=32768,HEX2DEC(LEFT(F912,4))-65536,HEX2DEC(LEFT(F912,4)))/Codes!$N$2</f>
        <v>0</v>
      </c>
      <c r="S912" s="1">
        <f>IF(HEX2DEC(RIGHT(F912,4))&gt;=32768,HEX2DEC(RIGHT(F912,4))-65536,HEX2DEC(RIGHT(F912,4)))/Codes!$N$2</f>
        <v>0</v>
      </c>
      <c r="T912" s="18">
        <f t="shared" si="338"/>
        <v>60</v>
      </c>
      <c r="U912" s="1">
        <f t="shared" si="339"/>
        <v>100</v>
      </c>
      <c r="V912" s="1">
        <f t="shared" si="340"/>
        <v>0</v>
      </c>
      <c r="W912" s="1" t="str">
        <f t="shared" si="341"/>
        <v>101</v>
      </c>
      <c r="X912" s="1">
        <f t="shared" si="342"/>
        <v>3</v>
      </c>
      <c r="Y912" s="1">
        <f t="shared" si="343"/>
        <v>10</v>
      </c>
      <c r="Z912" s="1" t="str">
        <f>VLOOKUP(BIN2DEC(MID(HEX2BIN(MID(H912,3,2),8),2,5)),Codes!$E$1:$F$18,2)</f>
        <v>Slash</v>
      </c>
      <c r="AA912" s="6" t="str">
        <f t="shared" si="344"/>
        <v>0</v>
      </c>
      <c r="AB912" s="1">
        <f t="shared" si="345"/>
        <v>4</v>
      </c>
      <c r="AC912" s="1" t="str">
        <f>VLOOKUP(BIN2DEC(RIGHT(HEX2BIN(MID(H912,6,1),4),1)&amp;LEFT(HEX2BIN(MID(H912,7,1),4),1)),Codes!$K$1:$L$5,2)</f>
        <v>L</v>
      </c>
      <c r="AD912" s="1" t="str">
        <f>VLOOKUP(BIN2DEC(RIGHT(HEX2BIN(MID(H912,7,1),4),3)&amp;LEFT(HEX2BIN(MID(H912,8,1),4),2)),Codes!$H$2:$I$33,2)</f>
        <v>Kick</v>
      </c>
      <c r="AE912" s="1" t="str">
        <f t="shared" si="346"/>
        <v>1</v>
      </c>
      <c r="AF912" s="1" t="str">
        <f t="shared" si="347"/>
        <v>1</v>
      </c>
      <c r="AH912" s="6">
        <f t="shared" si="348"/>
        <v>66</v>
      </c>
    </row>
    <row r="913" spans="1:34">
      <c r="A913" s="1" t="s">
        <v>3638</v>
      </c>
      <c r="B913" s="1" t="s">
        <v>50</v>
      </c>
      <c r="C913" s="6" t="s">
        <v>1872</v>
      </c>
      <c r="D913" s="6" t="s">
        <v>3639</v>
      </c>
      <c r="E913" s="6" t="s">
        <v>299</v>
      </c>
      <c r="F913" s="6" t="s">
        <v>773</v>
      </c>
      <c r="G913" s="6" t="s">
        <v>774</v>
      </c>
      <c r="H913" s="6" t="s">
        <v>785</v>
      </c>
      <c r="J913" s="1" t="str">
        <f t="shared" si="332"/>
        <v>001011</v>
      </c>
      <c r="K913" s="1">
        <f t="shared" si="333"/>
        <v>0</v>
      </c>
      <c r="L913" s="6" t="str">
        <f t="shared" si="334"/>
        <v>00000</v>
      </c>
      <c r="M913" s="1">
        <f t="shared" si="335"/>
        <v>109</v>
      </c>
      <c r="N913" s="6" t="str">
        <f t="shared" si="336"/>
        <v>00</v>
      </c>
      <c r="O913" s="1">
        <f t="shared" si="337"/>
        <v>18</v>
      </c>
      <c r="P913" s="1">
        <f>IF(HEX2DEC(LEFT(E913,4))&gt;=32768,HEX2DEC(LEFT(E913,4))-65536,HEX2DEC(LEFT(E913,4)))/Codes!$N$2</f>
        <v>6</v>
      </c>
      <c r="Q913" s="1">
        <f>IF(HEX2DEC(RIGHT(E913,4))&gt;=32768,HEX2DEC(RIGHT(E913,4))-65536,HEX2DEC(RIGHT(E913,4)))/Codes!$N$2</f>
        <v>0</v>
      </c>
      <c r="R913" s="1">
        <f>IF(HEX2DEC(LEFT(F913,4))&gt;=32768,HEX2DEC(LEFT(F913,4))-65536,HEX2DEC(LEFT(F913,4)))/Codes!$N$2</f>
        <v>8.8000000000000007</v>
      </c>
      <c r="S913" s="1">
        <f>IF(HEX2DEC(RIGHT(F913,4))&gt;=32768,HEX2DEC(RIGHT(F913,4))-65536,HEX2DEC(RIGHT(F913,4)))/Codes!$N$2</f>
        <v>0</v>
      </c>
      <c r="T913" s="18">
        <f t="shared" si="338"/>
        <v>60</v>
      </c>
      <c r="U913" s="1">
        <f t="shared" si="339"/>
        <v>100</v>
      </c>
      <c r="V913" s="1">
        <f t="shared" si="340"/>
        <v>0</v>
      </c>
      <c r="W913" s="1" t="str">
        <f t="shared" si="341"/>
        <v>101</v>
      </c>
      <c r="X913" s="1">
        <f t="shared" si="342"/>
        <v>1</v>
      </c>
      <c r="Y913" s="1">
        <f t="shared" si="343"/>
        <v>24</v>
      </c>
      <c r="Z913" s="1" t="str">
        <f>VLOOKUP(BIN2DEC(MID(HEX2BIN(MID(H913,3,2),8),2,5)),Codes!$E$1:$F$18,2)</f>
        <v>Slash</v>
      </c>
      <c r="AA913" s="6" t="str">
        <f t="shared" si="344"/>
        <v>0</v>
      </c>
      <c r="AB913" s="1">
        <f t="shared" si="345"/>
        <v>6</v>
      </c>
      <c r="AC913" s="1" t="str">
        <f>VLOOKUP(BIN2DEC(RIGHT(HEX2BIN(MID(H913,6,1),4),1)&amp;LEFT(HEX2BIN(MID(H913,7,1),4),1)),Codes!$K$1:$L$5,2)</f>
        <v>L</v>
      </c>
      <c r="AD913" s="1" t="str">
        <f>VLOOKUP(BIN2DEC(RIGHT(HEX2BIN(MID(H913,7,1),4),3)&amp;LEFT(HEX2BIN(MID(H913,8,1),4),2)),Codes!$H$2:$I$33,2)</f>
        <v>Kick</v>
      </c>
      <c r="AE913" s="1" t="str">
        <f t="shared" si="346"/>
        <v>1</v>
      </c>
      <c r="AF913" s="1" t="str">
        <f t="shared" si="347"/>
        <v>1</v>
      </c>
      <c r="AH913" s="6">
        <f t="shared" si="348"/>
        <v>66</v>
      </c>
    </row>
    <row r="914" spans="1:34">
      <c r="A914" s="1" t="s">
        <v>3640</v>
      </c>
      <c r="B914" s="1" t="s">
        <v>50</v>
      </c>
      <c r="C914" s="6" t="s">
        <v>1872</v>
      </c>
      <c r="D914" s="6" t="s">
        <v>3641</v>
      </c>
      <c r="E914" s="6" t="s">
        <v>232</v>
      </c>
      <c r="F914" s="6" t="s">
        <v>395</v>
      </c>
      <c r="G914" s="6" t="s">
        <v>629</v>
      </c>
      <c r="H914" s="6" t="s">
        <v>785</v>
      </c>
      <c r="J914" s="1" t="str">
        <f t="shared" si="332"/>
        <v>001011</v>
      </c>
      <c r="K914" s="1">
        <f t="shared" si="333"/>
        <v>1</v>
      </c>
      <c r="L914" s="6" t="str">
        <f t="shared" si="334"/>
        <v>00000</v>
      </c>
      <c r="M914" s="1">
        <f t="shared" si="335"/>
        <v>109</v>
      </c>
      <c r="N914" s="6" t="str">
        <f t="shared" si="336"/>
        <v>00</v>
      </c>
      <c r="O914" s="1">
        <f t="shared" si="337"/>
        <v>18</v>
      </c>
      <c r="P914" s="1">
        <f>IF(HEX2DEC(LEFT(E914,4))&gt;=32768,HEX2DEC(LEFT(E914,4))-65536,HEX2DEC(LEFT(E914,4)))/Codes!$N$2</f>
        <v>4.8</v>
      </c>
      <c r="Q914" s="1">
        <f>IF(HEX2DEC(RIGHT(E914,4))&gt;=32768,HEX2DEC(RIGHT(E914,4))-65536,HEX2DEC(RIGHT(E914,4)))/Codes!$N$2</f>
        <v>0</v>
      </c>
      <c r="R914" s="1">
        <f>IF(HEX2DEC(LEFT(F914,4))&gt;=32768,HEX2DEC(LEFT(F914,4))-65536,HEX2DEC(LEFT(F914,4)))/Codes!$N$2</f>
        <v>5.6</v>
      </c>
      <c r="S914" s="1">
        <f>IF(HEX2DEC(RIGHT(F914,4))&gt;=32768,HEX2DEC(RIGHT(F914,4))-65536,HEX2DEC(RIGHT(F914,4)))/Codes!$N$2</f>
        <v>0</v>
      </c>
      <c r="T914" s="18">
        <f t="shared" si="338"/>
        <v>60</v>
      </c>
      <c r="U914" s="1">
        <f t="shared" si="339"/>
        <v>100</v>
      </c>
      <c r="V914" s="1">
        <f t="shared" si="340"/>
        <v>0</v>
      </c>
      <c r="W914" s="1" t="str">
        <f t="shared" si="341"/>
        <v>101</v>
      </c>
      <c r="X914" s="1">
        <f t="shared" si="342"/>
        <v>3</v>
      </c>
      <c r="Y914" s="1">
        <f t="shared" si="343"/>
        <v>24</v>
      </c>
      <c r="Z914" s="1" t="str">
        <f>VLOOKUP(BIN2DEC(MID(HEX2BIN(MID(H914,3,2),8),2,5)),Codes!$E$1:$F$18,2)</f>
        <v>Slash</v>
      </c>
      <c r="AA914" s="6" t="str">
        <f t="shared" si="344"/>
        <v>0</v>
      </c>
      <c r="AB914" s="1">
        <f t="shared" si="345"/>
        <v>6</v>
      </c>
      <c r="AC914" s="1" t="str">
        <f>VLOOKUP(BIN2DEC(RIGHT(HEX2BIN(MID(H914,6,1),4),1)&amp;LEFT(HEX2BIN(MID(H914,7,1),4),1)),Codes!$K$1:$L$5,2)</f>
        <v>L</v>
      </c>
      <c r="AD914" s="1" t="str">
        <f>VLOOKUP(BIN2DEC(RIGHT(HEX2BIN(MID(H914,7,1),4),3)&amp;LEFT(HEX2BIN(MID(H914,8,1),4),2)),Codes!$H$2:$I$33,2)</f>
        <v>Kick</v>
      </c>
      <c r="AE914" s="1" t="str">
        <f t="shared" si="346"/>
        <v>1</v>
      </c>
      <c r="AF914" s="1" t="str">
        <f t="shared" si="347"/>
        <v>1</v>
      </c>
      <c r="AH914" s="6">
        <f t="shared" si="348"/>
        <v>66</v>
      </c>
    </row>
    <row r="915" spans="1:34">
      <c r="A915" s="1" t="s">
        <v>3642</v>
      </c>
      <c r="B915" s="1" t="s">
        <v>50</v>
      </c>
      <c r="C915" s="6" t="s">
        <v>1872</v>
      </c>
      <c r="D915" s="6" t="s">
        <v>3643</v>
      </c>
      <c r="E915" s="6" t="s">
        <v>265</v>
      </c>
      <c r="F915" s="6" t="s">
        <v>91</v>
      </c>
      <c r="G915" s="6" t="s">
        <v>629</v>
      </c>
      <c r="H915" s="6" t="s">
        <v>785</v>
      </c>
      <c r="J915" s="1" t="str">
        <f t="shared" si="332"/>
        <v>001011</v>
      </c>
      <c r="K915" s="1">
        <f t="shared" si="333"/>
        <v>2</v>
      </c>
      <c r="L915" s="6" t="str">
        <f t="shared" si="334"/>
        <v>00000</v>
      </c>
      <c r="M915" s="1">
        <f t="shared" si="335"/>
        <v>109</v>
      </c>
      <c r="N915" s="6" t="str">
        <f t="shared" si="336"/>
        <v>00</v>
      </c>
      <c r="O915" s="1">
        <f t="shared" si="337"/>
        <v>18</v>
      </c>
      <c r="P915" s="1">
        <f>IF(HEX2DEC(LEFT(E915,4))&gt;=32768,HEX2DEC(LEFT(E915,4))-65536,HEX2DEC(LEFT(E915,4)))/Codes!$N$2</f>
        <v>2.4</v>
      </c>
      <c r="Q915" s="1">
        <f>IF(HEX2DEC(RIGHT(E915,4))&gt;=32768,HEX2DEC(RIGHT(E915,4))-65536,HEX2DEC(RIGHT(E915,4)))/Codes!$N$2</f>
        <v>0</v>
      </c>
      <c r="R915" s="1">
        <f>IF(HEX2DEC(LEFT(F915,4))&gt;=32768,HEX2DEC(LEFT(F915,4))-65536,HEX2DEC(LEFT(F915,4)))/Codes!$N$2</f>
        <v>0</v>
      </c>
      <c r="S915" s="1">
        <f>IF(HEX2DEC(RIGHT(F915,4))&gt;=32768,HEX2DEC(RIGHT(F915,4))-65536,HEX2DEC(RIGHT(F915,4)))/Codes!$N$2</f>
        <v>0</v>
      </c>
      <c r="T915" s="18">
        <f t="shared" si="338"/>
        <v>60</v>
      </c>
      <c r="U915" s="1">
        <f t="shared" si="339"/>
        <v>100</v>
      </c>
      <c r="V915" s="1">
        <f t="shared" si="340"/>
        <v>0</v>
      </c>
      <c r="W915" s="1" t="str">
        <f t="shared" si="341"/>
        <v>101</v>
      </c>
      <c r="X915" s="1">
        <f t="shared" si="342"/>
        <v>3</v>
      </c>
      <c r="Y915" s="1">
        <f t="shared" si="343"/>
        <v>24</v>
      </c>
      <c r="Z915" s="1" t="str">
        <f>VLOOKUP(BIN2DEC(MID(HEX2BIN(MID(H915,3,2),8),2,5)),Codes!$E$1:$F$18,2)</f>
        <v>Slash</v>
      </c>
      <c r="AA915" s="6" t="str">
        <f t="shared" si="344"/>
        <v>0</v>
      </c>
      <c r="AB915" s="1">
        <f t="shared" si="345"/>
        <v>6</v>
      </c>
      <c r="AC915" s="1" t="str">
        <f>VLOOKUP(BIN2DEC(RIGHT(HEX2BIN(MID(H915,6,1),4),1)&amp;LEFT(HEX2BIN(MID(H915,7,1),4),1)),Codes!$K$1:$L$5,2)</f>
        <v>L</v>
      </c>
      <c r="AD915" s="1" t="str">
        <f>VLOOKUP(BIN2DEC(RIGHT(HEX2BIN(MID(H915,7,1),4),3)&amp;LEFT(HEX2BIN(MID(H915,8,1),4),2)),Codes!$H$2:$I$33,2)</f>
        <v>Kick</v>
      </c>
      <c r="AE915" s="1" t="str">
        <f t="shared" si="346"/>
        <v>1</v>
      </c>
      <c r="AF915" s="1" t="str">
        <f t="shared" si="347"/>
        <v>1</v>
      </c>
      <c r="AH915" s="6">
        <f t="shared" si="348"/>
        <v>66</v>
      </c>
    </row>
    <row r="916" spans="1:34">
      <c r="A916" s="1" t="s">
        <v>3644</v>
      </c>
      <c r="B916" s="1" t="s">
        <v>50</v>
      </c>
      <c r="C916" s="6" t="s">
        <v>1873</v>
      </c>
      <c r="D916" s="6" t="s">
        <v>3592</v>
      </c>
      <c r="E916" s="6" t="s">
        <v>299</v>
      </c>
      <c r="F916" s="6" t="s">
        <v>773</v>
      </c>
      <c r="G916" s="6" t="s">
        <v>791</v>
      </c>
      <c r="H916" s="6" t="s">
        <v>792</v>
      </c>
      <c r="J916" s="1" t="str">
        <f t="shared" si="332"/>
        <v>001011</v>
      </c>
      <c r="K916" s="1">
        <f t="shared" si="333"/>
        <v>0</v>
      </c>
      <c r="L916" s="6" t="str">
        <f t="shared" si="334"/>
        <v>00000</v>
      </c>
      <c r="M916" s="1">
        <f t="shared" si="335"/>
        <v>109</v>
      </c>
      <c r="N916" s="6" t="str">
        <f t="shared" si="336"/>
        <v>00</v>
      </c>
      <c r="O916" s="1">
        <f t="shared" si="337"/>
        <v>11</v>
      </c>
      <c r="P916" s="1">
        <f>IF(HEX2DEC(LEFT(E916,4))&gt;=32768,HEX2DEC(LEFT(E916,4))-65536,HEX2DEC(LEFT(E916,4)))/Codes!$N$2</f>
        <v>6</v>
      </c>
      <c r="Q916" s="1">
        <f>IF(HEX2DEC(RIGHT(E916,4))&gt;=32768,HEX2DEC(RIGHT(E916,4))-65536,HEX2DEC(RIGHT(E916,4)))/Codes!$N$2</f>
        <v>0</v>
      </c>
      <c r="R916" s="1">
        <f>IF(HEX2DEC(LEFT(F916,4))&gt;=32768,HEX2DEC(LEFT(F916,4))-65536,HEX2DEC(LEFT(F916,4)))/Codes!$N$2</f>
        <v>8.8000000000000007</v>
      </c>
      <c r="S916" s="1">
        <f>IF(HEX2DEC(RIGHT(F916,4))&gt;=32768,HEX2DEC(RIGHT(F916,4))-65536,HEX2DEC(RIGHT(F916,4)))/Codes!$N$2</f>
        <v>0</v>
      </c>
      <c r="T916" s="18">
        <f t="shared" si="338"/>
        <v>60</v>
      </c>
      <c r="U916" s="1">
        <f t="shared" si="339"/>
        <v>70</v>
      </c>
      <c r="V916" s="1">
        <f t="shared" si="340"/>
        <v>0</v>
      </c>
      <c r="W916" s="1" t="str">
        <f t="shared" si="341"/>
        <v>101</v>
      </c>
      <c r="X916" s="1">
        <f t="shared" si="342"/>
        <v>3</v>
      </c>
      <c r="Y916" s="1">
        <f t="shared" si="343"/>
        <v>35</v>
      </c>
      <c r="Z916" s="1" t="str">
        <f>VLOOKUP(BIN2DEC(MID(HEX2BIN(MID(H916,3,2),8),2,5)),Codes!$E$1:$F$18,2)</f>
        <v>Slash</v>
      </c>
      <c r="AA916" s="6" t="str">
        <f t="shared" si="344"/>
        <v>0</v>
      </c>
      <c r="AB916" s="1">
        <f t="shared" si="345"/>
        <v>0</v>
      </c>
      <c r="AC916" s="1" t="str">
        <f>VLOOKUP(BIN2DEC(RIGHT(HEX2BIN(MID(H916,6,1),4),1)&amp;LEFT(HEX2BIN(MID(H916,7,1),4),1)),Codes!$K$1:$L$5,2)</f>
        <v>L</v>
      </c>
      <c r="AD916" s="1" t="str">
        <f>VLOOKUP(BIN2DEC(RIGHT(HEX2BIN(MID(H916,7,1),4),3)&amp;LEFT(HEX2BIN(MID(H916,8,1),4),2)),Codes!$H$2:$I$33,2)</f>
        <v>Kick</v>
      </c>
      <c r="AE916" s="1" t="str">
        <f t="shared" si="346"/>
        <v>1</v>
      </c>
      <c r="AF916" s="1" t="str">
        <f t="shared" si="347"/>
        <v>1</v>
      </c>
      <c r="AH916" s="6">
        <f t="shared" si="348"/>
        <v>66</v>
      </c>
    </row>
    <row r="917" spans="1:34">
      <c r="A917" s="1" t="s">
        <v>3645</v>
      </c>
      <c r="B917" s="1" t="s">
        <v>50</v>
      </c>
      <c r="C917" s="6" t="s">
        <v>1873</v>
      </c>
      <c r="D917" s="6" t="s">
        <v>3594</v>
      </c>
      <c r="E917" s="6" t="s">
        <v>232</v>
      </c>
      <c r="F917" s="6" t="s">
        <v>395</v>
      </c>
      <c r="G917" s="6" t="s">
        <v>791</v>
      </c>
      <c r="H917" s="6" t="s">
        <v>792</v>
      </c>
      <c r="J917" s="1" t="str">
        <f t="shared" si="332"/>
        <v>001011</v>
      </c>
      <c r="K917" s="1">
        <f t="shared" si="333"/>
        <v>1</v>
      </c>
      <c r="L917" s="6" t="str">
        <f t="shared" si="334"/>
        <v>00000</v>
      </c>
      <c r="M917" s="1">
        <f t="shared" si="335"/>
        <v>109</v>
      </c>
      <c r="N917" s="6" t="str">
        <f t="shared" si="336"/>
        <v>00</v>
      </c>
      <c r="O917" s="1">
        <f t="shared" si="337"/>
        <v>11</v>
      </c>
      <c r="P917" s="1">
        <f>IF(HEX2DEC(LEFT(E917,4))&gt;=32768,HEX2DEC(LEFT(E917,4))-65536,HEX2DEC(LEFT(E917,4)))/Codes!$N$2</f>
        <v>4.8</v>
      </c>
      <c r="Q917" s="1">
        <f>IF(HEX2DEC(RIGHT(E917,4))&gt;=32768,HEX2DEC(RIGHT(E917,4))-65536,HEX2DEC(RIGHT(E917,4)))/Codes!$N$2</f>
        <v>0</v>
      </c>
      <c r="R917" s="1">
        <f>IF(HEX2DEC(LEFT(F917,4))&gt;=32768,HEX2DEC(LEFT(F917,4))-65536,HEX2DEC(LEFT(F917,4)))/Codes!$N$2</f>
        <v>5.6</v>
      </c>
      <c r="S917" s="1">
        <f>IF(HEX2DEC(RIGHT(F917,4))&gt;=32768,HEX2DEC(RIGHT(F917,4))-65536,HEX2DEC(RIGHT(F917,4)))/Codes!$N$2</f>
        <v>0</v>
      </c>
      <c r="T917" s="18">
        <f t="shared" si="338"/>
        <v>60</v>
      </c>
      <c r="U917" s="1">
        <f t="shared" si="339"/>
        <v>70</v>
      </c>
      <c r="V917" s="1">
        <f t="shared" si="340"/>
        <v>0</v>
      </c>
      <c r="W917" s="1" t="str">
        <f t="shared" si="341"/>
        <v>101</v>
      </c>
      <c r="X917" s="1">
        <f t="shared" si="342"/>
        <v>3</v>
      </c>
      <c r="Y917" s="1">
        <f t="shared" si="343"/>
        <v>35</v>
      </c>
      <c r="Z917" s="1" t="str">
        <f>VLOOKUP(BIN2DEC(MID(HEX2BIN(MID(H917,3,2),8),2,5)),Codes!$E$1:$F$18,2)</f>
        <v>Slash</v>
      </c>
      <c r="AA917" s="6" t="str">
        <f t="shared" si="344"/>
        <v>0</v>
      </c>
      <c r="AB917" s="1">
        <f t="shared" si="345"/>
        <v>0</v>
      </c>
      <c r="AC917" s="1" t="str">
        <f>VLOOKUP(BIN2DEC(RIGHT(HEX2BIN(MID(H917,6,1),4),1)&amp;LEFT(HEX2BIN(MID(H917,7,1),4),1)),Codes!$K$1:$L$5,2)</f>
        <v>L</v>
      </c>
      <c r="AD917" s="1" t="str">
        <f>VLOOKUP(BIN2DEC(RIGHT(HEX2BIN(MID(H917,7,1),4),3)&amp;LEFT(HEX2BIN(MID(H917,8,1),4),2)),Codes!$H$2:$I$33,2)</f>
        <v>Kick</v>
      </c>
      <c r="AE917" s="1" t="str">
        <f t="shared" si="346"/>
        <v>1</v>
      </c>
      <c r="AF917" s="1" t="str">
        <f t="shared" si="347"/>
        <v>1</v>
      </c>
      <c r="AH917" s="6">
        <f t="shared" si="348"/>
        <v>66</v>
      </c>
    </row>
    <row r="918" spans="1:34">
      <c r="A918" s="1" t="s">
        <v>3646</v>
      </c>
      <c r="B918" s="1" t="s">
        <v>50</v>
      </c>
      <c r="C918" s="6" t="s">
        <v>1873</v>
      </c>
      <c r="D918" s="6" t="s">
        <v>3596</v>
      </c>
      <c r="E918" s="6" t="s">
        <v>265</v>
      </c>
      <c r="F918" s="6" t="s">
        <v>91</v>
      </c>
      <c r="G918" s="6" t="s">
        <v>791</v>
      </c>
      <c r="H918" s="6" t="s">
        <v>792</v>
      </c>
      <c r="J918" s="1" t="str">
        <f t="shared" si="332"/>
        <v>001011</v>
      </c>
      <c r="K918" s="1">
        <f t="shared" si="333"/>
        <v>2</v>
      </c>
      <c r="L918" s="6" t="str">
        <f t="shared" si="334"/>
        <v>00000</v>
      </c>
      <c r="M918" s="1">
        <f t="shared" si="335"/>
        <v>109</v>
      </c>
      <c r="N918" s="6" t="str">
        <f t="shared" si="336"/>
        <v>00</v>
      </c>
      <c r="O918" s="1">
        <f t="shared" si="337"/>
        <v>11</v>
      </c>
      <c r="P918" s="1">
        <f>IF(HEX2DEC(LEFT(E918,4))&gt;=32768,HEX2DEC(LEFT(E918,4))-65536,HEX2DEC(LEFT(E918,4)))/Codes!$N$2</f>
        <v>2.4</v>
      </c>
      <c r="Q918" s="1">
        <f>IF(HEX2DEC(RIGHT(E918,4))&gt;=32768,HEX2DEC(RIGHT(E918,4))-65536,HEX2DEC(RIGHT(E918,4)))/Codes!$N$2</f>
        <v>0</v>
      </c>
      <c r="R918" s="1">
        <f>IF(HEX2DEC(LEFT(F918,4))&gt;=32768,HEX2DEC(LEFT(F918,4))-65536,HEX2DEC(LEFT(F918,4)))/Codes!$N$2</f>
        <v>0</v>
      </c>
      <c r="S918" s="1">
        <f>IF(HEX2DEC(RIGHT(F918,4))&gt;=32768,HEX2DEC(RIGHT(F918,4))-65536,HEX2DEC(RIGHT(F918,4)))/Codes!$N$2</f>
        <v>0</v>
      </c>
      <c r="T918" s="18">
        <f t="shared" si="338"/>
        <v>60</v>
      </c>
      <c r="U918" s="1">
        <f t="shared" si="339"/>
        <v>70</v>
      </c>
      <c r="V918" s="1">
        <f t="shared" si="340"/>
        <v>0</v>
      </c>
      <c r="W918" s="1" t="str">
        <f t="shared" si="341"/>
        <v>101</v>
      </c>
      <c r="X918" s="1">
        <f t="shared" si="342"/>
        <v>3</v>
      </c>
      <c r="Y918" s="1">
        <f t="shared" si="343"/>
        <v>35</v>
      </c>
      <c r="Z918" s="1" t="str">
        <f>VLOOKUP(BIN2DEC(MID(HEX2BIN(MID(H918,3,2),8),2,5)),Codes!$E$1:$F$18,2)</f>
        <v>Slash</v>
      </c>
      <c r="AA918" s="6" t="str">
        <f t="shared" si="344"/>
        <v>0</v>
      </c>
      <c r="AB918" s="1">
        <f t="shared" si="345"/>
        <v>0</v>
      </c>
      <c r="AC918" s="1" t="str">
        <f>VLOOKUP(BIN2DEC(RIGHT(HEX2BIN(MID(H918,6,1),4),1)&amp;LEFT(HEX2BIN(MID(H918,7,1),4),1)),Codes!$K$1:$L$5,2)</f>
        <v>L</v>
      </c>
      <c r="AD918" s="1" t="str">
        <f>VLOOKUP(BIN2DEC(RIGHT(HEX2BIN(MID(H918,7,1),4),3)&amp;LEFT(HEX2BIN(MID(H918,8,1),4),2)),Codes!$H$2:$I$33,2)</f>
        <v>Kick</v>
      </c>
      <c r="AE918" s="1" t="str">
        <f t="shared" si="346"/>
        <v>1</v>
      </c>
      <c r="AF918" s="1" t="str">
        <f t="shared" si="347"/>
        <v>1</v>
      </c>
      <c r="AH918" s="6">
        <f t="shared" si="348"/>
        <v>66</v>
      </c>
    </row>
    <row r="919" spans="1:34">
      <c r="A919" s="1" t="s">
        <v>3647</v>
      </c>
      <c r="B919" s="1" t="s">
        <v>50</v>
      </c>
      <c r="C919" s="6" t="s">
        <v>1878</v>
      </c>
      <c r="D919" s="6" t="s">
        <v>3648</v>
      </c>
      <c r="E919" s="6" t="s">
        <v>195</v>
      </c>
      <c r="F919" s="6" t="s">
        <v>637</v>
      </c>
      <c r="G919" s="6" t="s">
        <v>796</v>
      </c>
      <c r="H919" s="6" t="s">
        <v>797</v>
      </c>
      <c r="J919" s="1" t="str">
        <f t="shared" si="332"/>
        <v>001011</v>
      </c>
      <c r="K919" s="1">
        <f t="shared" si="333"/>
        <v>0</v>
      </c>
      <c r="L919" s="6" t="str">
        <f t="shared" si="334"/>
        <v>00000</v>
      </c>
      <c r="M919" s="1">
        <f t="shared" si="335"/>
        <v>109</v>
      </c>
      <c r="N919" s="6" t="str">
        <f t="shared" si="336"/>
        <v>00</v>
      </c>
      <c r="O919" s="1">
        <f t="shared" si="337"/>
        <v>4</v>
      </c>
      <c r="P919" s="1">
        <f>IF(HEX2DEC(LEFT(E919,4))&gt;=32768,HEX2DEC(LEFT(E919,4))-65536,HEX2DEC(LEFT(E919,4)))/Codes!$N$2</f>
        <v>4.4000000000000004</v>
      </c>
      <c r="Q919" s="1">
        <f>IF(HEX2DEC(RIGHT(E919,4))&gt;=32768,HEX2DEC(RIGHT(E919,4))-65536,HEX2DEC(RIGHT(E919,4)))/Codes!$N$2</f>
        <v>0</v>
      </c>
      <c r="R919" s="1">
        <f>IF(HEX2DEC(LEFT(F919,4))&gt;=32768,HEX2DEC(LEFT(F919,4))-65536,HEX2DEC(LEFT(F919,4)))/Codes!$N$2</f>
        <v>7.6</v>
      </c>
      <c r="S919" s="1">
        <f>IF(HEX2DEC(RIGHT(F919,4))&gt;=32768,HEX2DEC(RIGHT(F919,4))-65536,HEX2DEC(RIGHT(F919,4)))/Codes!$N$2</f>
        <v>0</v>
      </c>
      <c r="T919" s="18">
        <f t="shared" si="338"/>
        <v>80</v>
      </c>
      <c r="U919" s="1">
        <f t="shared" si="339"/>
        <v>40</v>
      </c>
      <c r="V919" s="1">
        <f t="shared" si="340"/>
        <v>0</v>
      </c>
      <c r="W919" s="1" t="str">
        <f t="shared" si="341"/>
        <v>101</v>
      </c>
      <c r="X919" s="1">
        <f t="shared" si="342"/>
        <v>3</v>
      </c>
      <c r="Y919" s="1">
        <f t="shared" si="343"/>
        <v>70</v>
      </c>
      <c r="Z919" s="1" t="str">
        <f>VLOOKUP(BIN2DEC(MID(HEX2BIN(MID(H919,3,2),8),2,5)),Codes!$E$1:$F$18,2)</f>
        <v>Slash</v>
      </c>
      <c r="AA919" s="6" t="str">
        <f t="shared" si="344"/>
        <v>0</v>
      </c>
      <c r="AB919" s="1">
        <f t="shared" si="345"/>
        <v>0</v>
      </c>
      <c r="AC919" s="1" t="str">
        <f>VLOOKUP(BIN2DEC(RIGHT(HEX2BIN(MID(H919,6,1),4),1)&amp;LEFT(HEX2BIN(MID(H919,7,1),4),1)),Codes!$K$1:$L$5,2)</f>
        <v>M</v>
      </c>
      <c r="AD919" s="1" t="str">
        <f>VLOOKUP(BIN2DEC(RIGHT(HEX2BIN(MID(H919,7,1),4),3)&amp;LEFT(HEX2BIN(MID(H919,8,1),4),2)),Codes!$H$2:$I$33,2)</f>
        <v>Slash</v>
      </c>
      <c r="AE919" s="1" t="str">
        <f t="shared" si="346"/>
        <v>1</v>
      </c>
      <c r="AF919" s="1" t="str">
        <f t="shared" si="347"/>
        <v>1</v>
      </c>
      <c r="AH919" s="6">
        <f t="shared" si="348"/>
        <v>35</v>
      </c>
    </row>
    <row r="920" spans="1:34">
      <c r="A920" s="1" t="s">
        <v>3649</v>
      </c>
      <c r="B920" s="1" t="s">
        <v>50</v>
      </c>
      <c r="C920" s="6" t="s">
        <v>817</v>
      </c>
      <c r="D920" s="6" t="s">
        <v>3650</v>
      </c>
      <c r="E920" s="6" t="s">
        <v>395</v>
      </c>
      <c r="F920" s="6" t="s">
        <v>773</v>
      </c>
      <c r="G920" s="6" t="s">
        <v>799</v>
      </c>
      <c r="H920" s="6" t="s">
        <v>651</v>
      </c>
      <c r="J920" s="1" t="str">
        <f t="shared" si="332"/>
        <v>001011</v>
      </c>
      <c r="K920" s="1">
        <f t="shared" si="333"/>
        <v>0</v>
      </c>
      <c r="L920" s="6" t="str">
        <f t="shared" si="334"/>
        <v>00000</v>
      </c>
      <c r="M920" s="1">
        <f t="shared" si="335"/>
        <v>109</v>
      </c>
      <c r="N920" s="6" t="str">
        <f t="shared" si="336"/>
        <v>00</v>
      </c>
      <c r="O920" s="1">
        <f t="shared" si="337"/>
        <v>2</v>
      </c>
      <c r="P920" s="1">
        <f>IF(HEX2DEC(LEFT(E920,4))&gt;=32768,HEX2DEC(LEFT(E920,4))-65536,HEX2DEC(LEFT(E920,4)))/Codes!$N$2</f>
        <v>5.6</v>
      </c>
      <c r="Q920" s="1">
        <f>IF(HEX2DEC(RIGHT(E920,4))&gt;=32768,HEX2DEC(RIGHT(E920,4))-65536,HEX2DEC(RIGHT(E920,4)))/Codes!$N$2</f>
        <v>0</v>
      </c>
      <c r="R920" s="1">
        <f>IF(HEX2DEC(LEFT(F920,4))&gt;=32768,HEX2DEC(LEFT(F920,4))-65536,HEX2DEC(LEFT(F920,4)))/Codes!$N$2</f>
        <v>8.8000000000000007</v>
      </c>
      <c r="S920" s="1">
        <f>IF(HEX2DEC(RIGHT(F920,4))&gt;=32768,HEX2DEC(RIGHT(F920,4))-65536,HEX2DEC(RIGHT(F920,4)))/Codes!$N$2</f>
        <v>0</v>
      </c>
      <c r="T920" s="18">
        <f t="shared" si="338"/>
        <v>174</v>
      </c>
      <c r="U920" s="1">
        <f t="shared" si="339"/>
        <v>100</v>
      </c>
      <c r="V920" s="1">
        <f t="shared" si="340"/>
        <v>110</v>
      </c>
      <c r="W920" s="1" t="str">
        <f t="shared" si="341"/>
        <v>101</v>
      </c>
      <c r="X920" s="1">
        <f t="shared" si="342"/>
        <v>3</v>
      </c>
      <c r="Y920" s="1">
        <f t="shared" si="343"/>
        <v>0</v>
      </c>
      <c r="Z920" s="1" t="str">
        <f>VLOOKUP(BIN2DEC(MID(HEX2BIN(MID(H920,3,2),8),2,5)),Codes!$E$1:$F$18,2)</f>
        <v>Normal</v>
      </c>
      <c r="AA920" s="6" t="str">
        <f t="shared" si="344"/>
        <v>0</v>
      </c>
      <c r="AB920" s="1">
        <f t="shared" si="345"/>
        <v>10</v>
      </c>
      <c r="AC920" s="1" t="str">
        <f>VLOOKUP(BIN2DEC(RIGHT(HEX2BIN(MID(H920,6,1),4),1)&amp;LEFT(HEX2BIN(MID(H920,7,1),4),1)),Codes!$K$1:$L$5,2)</f>
        <v>L</v>
      </c>
      <c r="AD920" s="1" t="str">
        <f>VLOOKUP(BIN2DEC(RIGHT(HEX2BIN(MID(H920,7,1),4),3)&amp;LEFT(HEX2BIN(MID(H920,8,1),4),2)),Codes!$H$2:$I$33,2)</f>
        <v>Paper</v>
      </c>
      <c r="AE920" s="1" t="str">
        <f t="shared" si="346"/>
        <v>1</v>
      </c>
      <c r="AF920" s="1" t="str">
        <f t="shared" si="347"/>
        <v>1</v>
      </c>
      <c r="AH920" s="6">
        <f t="shared" si="348"/>
        <v>70</v>
      </c>
    </row>
    <row r="921" spans="1:34">
      <c r="A921" s="1" t="s">
        <v>3651</v>
      </c>
      <c r="B921" s="1" t="s">
        <v>50</v>
      </c>
      <c r="C921" s="6" t="s">
        <v>817</v>
      </c>
      <c r="D921" s="6" t="s">
        <v>3652</v>
      </c>
      <c r="E921" s="6" t="s">
        <v>232</v>
      </c>
      <c r="F921" s="6" t="s">
        <v>801</v>
      </c>
      <c r="G921" s="6" t="s">
        <v>799</v>
      </c>
      <c r="H921" s="6" t="s">
        <v>651</v>
      </c>
      <c r="J921" s="1" t="str">
        <f t="shared" si="332"/>
        <v>001011</v>
      </c>
      <c r="K921" s="1">
        <f t="shared" si="333"/>
        <v>1</v>
      </c>
      <c r="L921" s="6" t="str">
        <f t="shared" si="334"/>
        <v>00000</v>
      </c>
      <c r="M921" s="1">
        <f t="shared" si="335"/>
        <v>109</v>
      </c>
      <c r="N921" s="6" t="str">
        <f t="shared" si="336"/>
        <v>00</v>
      </c>
      <c r="O921" s="1">
        <f t="shared" si="337"/>
        <v>2</v>
      </c>
      <c r="P921" s="1">
        <f>IF(HEX2DEC(LEFT(E921,4))&gt;=32768,HEX2DEC(LEFT(E921,4))-65536,HEX2DEC(LEFT(E921,4)))/Codes!$N$2</f>
        <v>4.8</v>
      </c>
      <c r="Q921" s="1">
        <f>IF(HEX2DEC(RIGHT(E921,4))&gt;=32768,HEX2DEC(RIGHT(E921,4))-65536,HEX2DEC(RIGHT(E921,4)))/Codes!$N$2</f>
        <v>0</v>
      </c>
      <c r="R921" s="1">
        <f>IF(HEX2DEC(LEFT(F921,4))&gt;=32768,HEX2DEC(LEFT(F921,4))-65536,HEX2DEC(LEFT(F921,4)))/Codes!$N$2</f>
        <v>3.8</v>
      </c>
      <c r="S921" s="1">
        <f>IF(HEX2DEC(RIGHT(F921,4))&gt;=32768,HEX2DEC(RIGHT(F921,4))-65536,HEX2DEC(RIGHT(F921,4)))/Codes!$N$2</f>
        <v>0</v>
      </c>
      <c r="T921" s="18">
        <f t="shared" si="338"/>
        <v>174</v>
      </c>
      <c r="U921" s="1">
        <f t="shared" si="339"/>
        <v>100</v>
      </c>
      <c r="V921" s="1">
        <f t="shared" si="340"/>
        <v>110</v>
      </c>
      <c r="W921" s="1" t="str">
        <f t="shared" si="341"/>
        <v>101</v>
      </c>
      <c r="X921" s="1">
        <f t="shared" si="342"/>
        <v>3</v>
      </c>
      <c r="Y921" s="1">
        <f t="shared" si="343"/>
        <v>0</v>
      </c>
      <c r="Z921" s="1" t="str">
        <f>VLOOKUP(BIN2DEC(MID(HEX2BIN(MID(H921,3,2),8),2,5)),Codes!$E$1:$F$18,2)</f>
        <v>Normal</v>
      </c>
      <c r="AA921" s="6" t="str">
        <f t="shared" si="344"/>
        <v>0</v>
      </c>
      <c r="AB921" s="1">
        <f t="shared" si="345"/>
        <v>10</v>
      </c>
      <c r="AC921" s="1" t="str">
        <f>VLOOKUP(BIN2DEC(RIGHT(HEX2BIN(MID(H921,6,1),4),1)&amp;LEFT(HEX2BIN(MID(H921,7,1),4),1)),Codes!$K$1:$L$5,2)</f>
        <v>L</v>
      </c>
      <c r="AD921" s="1" t="str">
        <f>VLOOKUP(BIN2DEC(RIGHT(HEX2BIN(MID(H921,7,1),4),3)&amp;LEFT(HEX2BIN(MID(H921,8,1),4),2)),Codes!$H$2:$I$33,2)</f>
        <v>Paper</v>
      </c>
      <c r="AE921" s="1" t="str">
        <f t="shared" si="346"/>
        <v>1</v>
      </c>
      <c r="AF921" s="1" t="str">
        <f t="shared" si="347"/>
        <v>1</v>
      </c>
      <c r="AH921" s="6">
        <f t="shared" si="348"/>
        <v>70</v>
      </c>
    </row>
    <row r="922" spans="1:34">
      <c r="A922" s="1" t="s">
        <v>3653</v>
      </c>
      <c r="B922" s="1" t="s">
        <v>50</v>
      </c>
      <c r="C922" s="6" t="s">
        <v>817</v>
      </c>
      <c r="D922" s="6" t="s">
        <v>3654</v>
      </c>
      <c r="E922" s="6" t="s">
        <v>256</v>
      </c>
      <c r="F922" s="6" t="s">
        <v>91</v>
      </c>
      <c r="G922" s="6" t="s">
        <v>650</v>
      </c>
      <c r="H922" s="6" t="s">
        <v>651</v>
      </c>
      <c r="J922" s="1" t="str">
        <f t="shared" si="332"/>
        <v>001011</v>
      </c>
      <c r="K922" s="1">
        <f t="shared" si="333"/>
        <v>2</v>
      </c>
      <c r="L922" s="6" t="str">
        <f t="shared" si="334"/>
        <v>00000</v>
      </c>
      <c r="M922" s="1">
        <f t="shared" si="335"/>
        <v>109</v>
      </c>
      <c r="N922" s="6" t="str">
        <f t="shared" si="336"/>
        <v>00</v>
      </c>
      <c r="O922" s="1">
        <f t="shared" si="337"/>
        <v>2</v>
      </c>
      <c r="P922" s="1">
        <f>IF(HEX2DEC(LEFT(E922,4))&gt;=32768,HEX2DEC(LEFT(E922,4))-65536,HEX2DEC(LEFT(E922,4)))/Codes!$N$2</f>
        <v>3.6</v>
      </c>
      <c r="Q922" s="1">
        <f>IF(HEX2DEC(RIGHT(E922,4))&gt;=32768,HEX2DEC(RIGHT(E922,4))-65536,HEX2DEC(RIGHT(E922,4)))/Codes!$N$2</f>
        <v>0</v>
      </c>
      <c r="R922" s="1">
        <f>IF(HEX2DEC(LEFT(F922,4))&gt;=32768,HEX2DEC(LEFT(F922,4))-65536,HEX2DEC(LEFT(F922,4)))/Codes!$N$2</f>
        <v>0</v>
      </c>
      <c r="S922" s="1">
        <f>IF(HEX2DEC(RIGHT(F922,4))&gt;=32768,HEX2DEC(RIGHT(F922,4))-65536,HEX2DEC(RIGHT(F922,4)))/Codes!$N$2</f>
        <v>0</v>
      </c>
      <c r="T922" s="18">
        <f t="shared" si="338"/>
        <v>174</v>
      </c>
      <c r="U922" s="1">
        <f t="shared" si="339"/>
        <v>100</v>
      </c>
      <c r="V922" s="1">
        <f t="shared" si="340"/>
        <v>9</v>
      </c>
      <c r="W922" s="1" t="str">
        <f t="shared" si="341"/>
        <v>101</v>
      </c>
      <c r="X922" s="1">
        <f t="shared" si="342"/>
        <v>3</v>
      </c>
      <c r="Y922" s="1">
        <f t="shared" si="343"/>
        <v>0</v>
      </c>
      <c r="Z922" s="1" t="str">
        <f>VLOOKUP(BIN2DEC(MID(HEX2BIN(MID(H922,3,2),8),2,5)),Codes!$E$1:$F$18,2)</f>
        <v>Normal</v>
      </c>
      <c r="AA922" s="6" t="str">
        <f t="shared" si="344"/>
        <v>0</v>
      </c>
      <c r="AB922" s="1">
        <f t="shared" si="345"/>
        <v>10</v>
      </c>
      <c r="AC922" s="1" t="str">
        <f>VLOOKUP(BIN2DEC(RIGHT(HEX2BIN(MID(H922,6,1),4),1)&amp;LEFT(HEX2BIN(MID(H922,7,1),4),1)),Codes!$K$1:$L$5,2)</f>
        <v>L</v>
      </c>
      <c r="AD922" s="1" t="str">
        <f>VLOOKUP(BIN2DEC(RIGHT(HEX2BIN(MID(H922,7,1),4),3)&amp;LEFT(HEX2BIN(MID(H922,8,1),4),2)),Codes!$H$2:$I$33,2)</f>
        <v>Paper</v>
      </c>
      <c r="AE922" s="1" t="str">
        <f t="shared" si="346"/>
        <v>1</v>
      </c>
      <c r="AF922" s="1" t="str">
        <f t="shared" si="347"/>
        <v>1</v>
      </c>
      <c r="AH922" s="6">
        <f t="shared" si="348"/>
        <v>70</v>
      </c>
    </row>
    <row r="923" spans="1:34">
      <c r="A923" s="1" t="s">
        <v>3655</v>
      </c>
      <c r="B923" s="1" t="s">
        <v>50</v>
      </c>
      <c r="C923" s="6" t="s">
        <v>818</v>
      </c>
      <c r="D923" s="6" t="s">
        <v>3628</v>
      </c>
      <c r="E923" s="6" t="s">
        <v>395</v>
      </c>
      <c r="F923" s="6" t="s">
        <v>773</v>
      </c>
      <c r="G923" s="6" t="s">
        <v>654</v>
      </c>
      <c r="H923" s="6" t="s">
        <v>655</v>
      </c>
      <c r="J923" s="1" t="str">
        <f t="shared" si="332"/>
        <v>001011</v>
      </c>
      <c r="K923" s="1">
        <f t="shared" si="333"/>
        <v>0</v>
      </c>
      <c r="L923" s="6" t="str">
        <f t="shared" si="334"/>
        <v>00000</v>
      </c>
      <c r="M923" s="1">
        <f t="shared" si="335"/>
        <v>109</v>
      </c>
      <c r="N923" s="6" t="str">
        <f t="shared" si="336"/>
        <v>00</v>
      </c>
      <c r="O923" s="1">
        <f t="shared" si="337"/>
        <v>6</v>
      </c>
      <c r="P923" s="1">
        <f>IF(HEX2DEC(LEFT(E923,4))&gt;=32768,HEX2DEC(LEFT(E923,4))-65536,HEX2DEC(LEFT(E923,4)))/Codes!$N$2</f>
        <v>5.6</v>
      </c>
      <c r="Q923" s="1">
        <f>IF(HEX2DEC(RIGHT(E923,4))&gt;=32768,HEX2DEC(RIGHT(E923,4))-65536,HEX2DEC(RIGHT(E923,4)))/Codes!$N$2</f>
        <v>0</v>
      </c>
      <c r="R923" s="1">
        <f>IF(HEX2DEC(LEFT(F923,4))&gt;=32768,HEX2DEC(LEFT(F923,4))-65536,HEX2DEC(LEFT(F923,4)))/Codes!$N$2</f>
        <v>8.8000000000000007</v>
      </c>
      <c r="S923" s="1">
        <f>IF(HEX2DEC(RIGHT(F923,4))&gt;=32768,HEX2DEC(RIGHT(F923,4))-65536,HEX2DEC(RIGHT(F923,4)))/Codes!$N$2</f>
        <v>0</v>
      </c>
      <c r="T923" s="18">
        <f t="shared" si="338"/>
        <v>160</v>
      </c>
      <c r="U923" s="1">
        <f t="shared" si="339"/>
        <v>100</v>
      </c>
      <c r="V923" s="1">
        <f t="shared" si="340"/>
        <v>156</v>
      </c>
      <c r="W923" s="1" t="str">
        <f t="shared" si="341"/>
        <v>101</v>
      </c>
      <c r="X923" s="1">
        <f t="shared" si="342"/>
        <v>3</v>
      </c>
      <c r="Y923" s="1">
        <f t="shared" si="343"/>
        <v>0</v>
      </c>
      <c r="Z923" s="1" t="str">
        <f>VLOOKUP(BIN2DEC(MID(HEX2BIN(MID(H923,3,2),8),2,5)),Codes!$E$1:$F$18,2)</f>
        <v>Normal</v>
      </c>
      <c r="AA923" s="6" t="str">
        <f t="shared" si="344"/>
        <v>0</v>
      </c>
      <c r="AB923" s="1">
        <f t="shared" si="345"/>
        <v>20</v>
      </c>
      <c r="AC923" s="1" t="str">
        <f>VLOOKUP(BIN2DEC(RIGHT(HEX2BIN(MID(H923,6,1),4),1)&amp;LEFT(HEX2BIN(MID(H923,7,1),4),1)),Codes!$K$1:$L$5,2)</f>
        <v>L</v>
      </c>
      <c r="AD923" s="1" t="str">
        <f>VLOOKUP(BIN2DEC(RIGHT(HEX2BIN(MID(H923,7,1),4),3)&amp;LEFT(HEX2BIN(MID(H923,8,1),4),2)),Codes!$H$2:$I$33,2)</f>
        <v>Paper</v>
      </c>
      <c r="AE923" s="1" t="str">
        <f t="shared" si="346"/>
        <v>1</v>
      </c>
      <c r="AF923" s="1" t="str">
        <f t="shared" si="347"/>
        <v>1</v>
      </c>
      <c r="AH923" s="6">
        <f t="shared" si="348"/>
        <v>70</v>
      </c>
    </row>
    <row r="924" spans="1:34">
      <c r="A924" s="1" t="s">
        <v>3656</v>
      </c>
      <c r="B924" s="1" t="s">
        <v>50</v>
      </c>
      <c r="C924" s="6" t="s">
        <v>818</v>
      </c>
      <c r="D924" s="6" t="s">
        <v>3630</v>
      </c>
      <c r="E924" s="6" t="s">
        <v>232</v>
      </c>
      <c r="F924" s="6" t="s">
        <v>801</v>
      </c>
      <c r="G924" s="6" t="s">
        <v>654</v>
      </c>
      <c r="H924" s="6" t="s">
        <v>655</v>
      </c>
      <c r="J924" s="1" t="str">
        <f t="shared" si="332"/>
        <v>001011</v>
      </c>
      <c r="K924" s="1">
        <f t="shared" si="333"/>
        <v>1</v>
      </c>
      <c r="L924" s="6" t="str">
        <f t="shared" si="334"/>
        <v>00000</v>
      </c>
      <c r="M924" s="1">
        <f t="shared" si="335"/>
        <v>109</v>
      </c>
      <c r="N924" s="6" t="str">
        <f t="shared" si="336"/>
        <v>00</v>
      </c>
      <c r="O924" s="1">
        <f t="shared" si="337"/>
        <v>6</v>
      </c>
      <c r="P924" s="1">
        <f>IF(HEX2DEC(LEFT(E924,4))&gt;=32768,HEX2DEC(LEFT(E924,4))-65536,HEX2DEC(LEFT(E924,4)))/Codes!$N$2</f>
        <v>4.8</v>
      </c>
      <c r="Q924" s="1">
        <f>IF(HEX2DEC(RIGHT(E924,4))&gt;=32768,HEX2DEC(RIGHT(E924,4))-65536,HEX2DEC(RIGHT(E924,4)))/Codes!$N$2</f>
        <v>0</v>
      </c>
      <c r="R924" s="1">
        <f>IF(HEX2DEC(LEFT(F924,4))&gt;=32768,HEX2DEC(LEFT(F924,4))-65536,HEX2DEC(LEFT(F924,4)))/Codes!$N$2</f>
        <v>3.8</v>
      </c>
      <c r="S924" s="1">
        <f>IF(HEX2DEC(RIGHT(F924,4))&gt;=32768,HEX2DEC(RIGHT(F924,4))-65536,HEX2DEC(RIGHT(F924,4)))/Codes!$N$2</f>
        <v>0</v>
      </c>
      <c r="T924" s="18">
        <f t="shared" si="338"/>
        <v>160</v>
      </c>
      <c r="U924" s="1">
        <f t="shared" si="339"/>
        <v>100</v>
      </c>
      <c r="V924" s="1">
        <f t="shared" si="340"/>
        <v>156</v>
      </c>
      <c r="W924" s="1" t="str">
        <f t="shared" si="341"/>
        <v>101</v>
      </c>
      <c r="X924" s="1">
        <f t="shared" si="342"/>
        <v>3</v>
      </c>
      <c r="Y924" s="1">
        <f t="shared" si="343"/>
        <v>0</v>
      </c>
      <c r="Z924" s="1" t="str">
        <f>VLOOKUP(BIN2DEC(MID(HEX2BIN(MID(H924,3,2),8),2,5)),Codes!$E$1:$F$18,2)</f>
        <v>Normal</v>
      </c>
      <c r="AA924" s="6" t="str">
        <f t="shared" si="344"/>
        <v>0</v>
      </c>
      <c r="AB924" s="1">
        <f t="shared" si="345"/>
        <v>20</v>
      </c>
      <c r="AC924" s="1" t="str">
        <f>VLOOKUP(BIN2DEC(RIGHT(HEX2BIN(MID(H924,6,1),4),1)&amp;LEFT(HEX2BIN(MID(H924,7,1),4),1)),Codes!$K$1:$L$5,2)</f>
        <v>L</v>
      </c>
      <c r="AD924" s="1" t="str">
        <f>VLOOKUP(BIN2DEC(RIGHT(HEX2BIN(MID(H924,7,1),4),3)&amp;LEFT(HEX2BIN(MID(H924,8,1),4),2)),Codes!$H$2:$I$33,2)</f>
        <v>Paper</v>
      </c>
      <c r="AE924" s="1" t="str">
        <f t="shared" si="346"/>
        <v>1</v>
      </c>
      <c r="AF924" s="1" t="str">
        <f t="shared" si="347"/>
        <v>1</v>
      </c>
      <c r="AH924" s="6">
        <f t="shared" si="348"/>
        <v>70</v>
      </c>
    </row>
    <row r="925" spans="1:34">
      <c r="A925" s="1" t="s">
        <v>3657</v>
      </c>
      <c r="B925" s="1" t="s">
        <v>50</v>
      </c>
      <c r="C925" s="6" t="s">
        <v>818</v>
      </c>
      <c r="D925" s="6" t="s">
        <v>3632</v>
      </c>
      <c r="E925" s="6" t="s">
        <v>256</v>
      </c>
      <c r="F925" s="6" t="s">
        <v>91</v>
      </c>
      <c r="G925" s="6" t="s">
        <v>654</v>
      </c>
      <c r="H925" s="6" t="s">
        <v>655</v>
      </c>
      <c r="J925" s="1" t="str">
        <f t="shared" si="332"/>
        <v>001011</v>
      </c>
      <c r="K925" s="1">
        <f t="shared" si="333"/>
        <v>2</v>
      </c>
      <c r="L925" s="6" t="str">
        <f t="shared" si="334"/>
        <v>00000</v>
      </c>
      <c r="M925" s="1">
        <f t="shared" si="335"/>
        <v>109</v>
      </c>
      <c r="N925" s="6" t="str">
        <f t="shared" si="336"/>
        <v>00</v>
      </c>
      <c r="O925" s="1">
        <f t="shared" si="337"/>
        <v>6</v>
      </c>
      <c r="P925" s="1">
        <f>IF(HEX2DEC(LEFT(E925,4))&gt;=32768,HEX2DEC(LEFT(E925,4))-65536,HEX2DEC(LEFT(E925,4)))/Codes!$N$2</f>
        <v>3.6</v>
      </c>
      <c r="Q925" s="1">
        <f>IF(HEX2DEC(RIGHT(E925,4))&gt;=32768,HEX2DEC(RIGHT(E925,4))-65536,HEX2DEC(RIGHT(E925,4)))/Codes!$N$2</f>
        <v>0</v>
      </c>
      <c r="R925" s="1">
        <f>IF(HEX2DEC(LEFT(F925,4))&gt;=32768,HEX2DEC(LEFT(F925,4))-65536,HEX2DEC(LEFT(F925,4)))/Codes!$N$2</f>
        <v>0</v>
      </c>
      <c r="S925" s="1">
        <f>IF(HEX2DEC(RIGHT(F925,4))&gt;=32768,HEX2DEC(RIGHT(F925,4))-65536,HEX2DEC(RIGHT(F925,4)))/Codes!$N$2</f>
        <v>0</v>
      </c>
      <c r="T925" s="18">
        <f t="shared" si="338"/>
        <v>160</v>
      </c>
      <c r="U925" s="1">
        <f t="shared" si="339"/>
        <v>100</v>
      </c>
      <c r="V925" s="1">
        <f t="shared" si="340"/>
        <v>156</v>
      </c>
      <c r="W925" s="1" t="str">
        <f t="shared" si="341"/>
        <v>101</v>
      </c>
      <c r="X925" s="1">
        <f t="shared" si="342"/>
        <v>3</v>
      </c>
      <c r="Y925" s="1">
        <f t="shared" si="343"/>
        <v>0</v>
      </c>
      <c r="Z925" s="1" t="str">
        <f>VLOOKUP(BIN2DEC(MID(HEX2BIN(MID(H925,3,2),8),2,5)),Codes!$E$1:$F$18,2)</f>
        <v>Normal</v>
      </c>
      <c r="AA925" s="6" t="str">
        <f t="shared" si="344"/>
        <v>0</v>
      </c>
      <c r="AB925" s="1">
        <f t="shared" si="345"/>
        <v>20</v>
      </c>
      <c r="AC925" s="1" t="str">
        <f>VLOOKUP(BIN2DEC(RIGHT(HEX2BIN(MID(H925,6,1),4),1)&amp;LEFT(HEX2BIN(MID(H925,7,1),4),1)),Codes!$K$1:$L$5,2)</f>
        <v>L</v>
      </c>
      <c r="AD925" s="1" t="str">
        <f>VLOOKUP(BIN2DEC(RIGHT(HEX2BIN(MID(H925,7,1),4),3)&amp;LEFT(HEX2BIN(MID(H925,8,1),4),2)),Codes!$H$2:$I$33,2)</f>
        <v>Paper</v>
      </c>
      <c r="AE925" s="1" t="str">
        <f t="shared" si="346"/>
        <v>1</v>
      </c>
      <c r="AF925" s="1" t="str">
        <f t="shared" si="347"/>
        <v>1</v>
      </c>
      <c r="AH925" s="6">
        <f t="shared" si="348"/>
        <v>70</v>
      </c>
    </row>
    <row r="926" spans="1:34">
      <c r="A926" s="1" t="s">
        <v>3658</v>
      </c>
      <c r="B926" s="1" t="s">
        <v>50</v>
      </c>
      <c r="C926" s="6" t="s">
        <v>819</v>
      </c>
      <c r="D926" s="6" t="s">
        <v>3659</v>
      </c>
      <c r="E926" s="6" t="s">
        <v>395</v>
      </c>
      <c r="F926" s="6" t="s">
        <v>773</v>
      </c>
      <c r="G926" s="6" t="s">
        <v>807</v>
      </c>
      <c r="H926" s="6" t="s">
        <v>808</v>
      </c>
      <c r="J926" s="1" t="str">
        <f t="shared" si="332"/>
        <v>001011</v>
      </c>
      <c r="K926" s="1">
        <f t="shared" si="333"/>
        <v>0</v>
      </c>
      <c r="L926" s="6" t="str">
        <f t="shared" si="334"/>
        <v>00000</v>
      </c>
      <c r="M926" s="1">
        <f t="shared" si="335"/>
        <v>109</v>
      </c>
      <c r="N926" s="6" t="str">
        <f t="shared" si="336"/>
        <v>00</v>
      </c>
      <c r="O926" s="1">
        <f t="shared" si="337"/>
        <v>10</v>
      </c>
      <c r="P926" s="1">
        <f>IF(HEX2DEC(LEFT(E926,4))&gt;=32768,HEX2DEC(LEFT(E926,4))-65536,HEX2DEC(LEFT(E926,4)))/Codes!$N$2</f>
        <v>5.6</v>
      </c>
      <c r="Q926" s="1">
        <f>IF(HEX2DEC(RIGHT(E926,4))&gt;=32768,HEX2DEC(RIGHT(E926,4))-65536,HEX2DEC(RIGHT(E926,4)))/Codes!$N$2</f>
        <v>0</v>
      </c>
      <c r="R926" s="1">
        <f>IF(HEX2DEC(LEFT(F926,4))&gt;=32768,HEX2DEC(LEFT(F926,4))-65536,HEX2DEC(LEFT(F926,4)))/Codes!$N$2</f>
        <v>8.8000000000000007</v>
      </c>
      <c r="S926" s="1">
        <f>IF(HEX2DEC(RIGHT(F926,4))&gt;=32768,HEX2DEC(RIGHT(F926,4))-65536,HEX2DEC(RIGHT(F926,4)))/Codes!$N$2</f>
        <v>0</v>
      </c>
      <c r="T926" s="18">
        <f t="shared" si="338"/>
        <v>120</v>
      </c>
      <c r="U926" s="1">
        <f t="shared" si="339"/>
        <v>100</v>
      </c>
      <c r="V926" s="1">
        <f t="shared" si="340"/>
        <v>236</v>
      </c>
      <c r="W926" s="1" t="str">
        <f t="shared" si="341"/>
        <v>101</v>
      </c>
      <c r="X926" s="1">
        <f t="shared" si="342"/>
        <v>3</v>
      </c>
      <c r="Y926" s="1">
        <f t="shared" si="343"/>
        <v>0</v>
      </c>
      <c r="Z926" s="1" t="str">
        <f>VLOOKUP(BIN2DEC(MID(HEX2BIN(MID(H926,3,2),8),2,5)),Codes!$E$1:$F$18,2)</f>
        <v>Normal</v>
      </c>
      <c r="AA926" s="6" t="str">
        <f t="shared" si="344"/>
        <v>0</v>
      </c>
      <c r="AB926" s="1">
        <f t="shared" si="345"/>
        <v>100</v>
      </c>
      <c r="AC926" s="1" t="str">
        <f>VLOOKUP(BIN2DEC(RIGHT(HEX2BIN(MID(H926,6,1),4),1)&amp;LEFT(HEX2BIN(MID(H926,7,1),4),1)),Codes!$K$1:$L$5,2)</f>
        <v>L</v>
      </c>
      <c r="AD926" s="1" t="str">
        <f>VLOOKUP(BIN2DEC(RIGHT(HEX2BIN(MID(H926,7,1),4),3)&amp;LEFT(HEX2BIN(MID(H926,8,1),4),2)),Codes!$H$2:$I$33,2)</f>
        <v>Paper</v>
      </c>
      <c r="AE926" s="1" t="str">
        <f t="shared" si="346"/>
        <v>1</v>
      </c>
      <c r="AF926" s="1" t="str">
        <f t="shared" si="347"/>
        <v>1</v>
      </c>
      <c r="AH926" s="6">
        <f t="shared" si="348"/>
        <v>70</v>
      </c>
    </row>
    <row r="927" spans="1:34">
      <c r="A927" s="1" t="s">
        <v>3660</v>
      </c>
      <c r="B927" s="1" t="s">
        <v>50</v>
      </c>
      <c r="C927" s="6" t="s">
        <v>819</v>
      </c>
      <c r="D927" s="6" t="s">
        <v>3661</v>
      </c>
      <c r="E927" s="6" t="s">
        <v>232</v>
      </c>
      <c r="F927" s="6" t="s">
        <v>801</v>
      </c>
      <c r="G927" s="6" t="s">
        <v>807</v>
      </c>
      <c r="H927" s="6" t="s">
        <v>808</v>
      </c>
      <c r="J927" s="1" t="str">
        <f t="shared" si="332"/>
        <v>001011</v>
      </c>
      <c r="K927" s="1">
        <f t="shared" si="333"/>
        <v>1</v>
      </c>
      <c r="L927" s="6" t="str">
        <f t="shared" si="334"/>
        <v>00000</v>
      </c>
      <c r="M927" s="1">
        <f t="shared" si="335"/>
        <v>109</v>
      </c>
      <c r="N927" s="6" t="str">
        <f t="shared" si="336"/>
        <v>00</v>
      </c>
      <c r="O927" s="1">
        <f t="shared" si="337"/>
        <v>10</v>
      </c>
      <c r="P927" s="1">
        <f>IF(HEX2DEC(LEFT(E927,4))&gt;=32768,HEX2DEC(LEFT(E927,4))-65536,HEX2DEC(LEFT(E927,4)))/Codes!$N$2</f>
        <v>4.8</v>
      </c>
      <c r="Q927" s="1">
        <f>IF(HEX2DEC(RIGHT(E927,4))&gt;=32768,HEX2DEC(RIGHT(E927,4))-65536,HEX2DEC(RIGHT(E927,4)))/Codes!$N$2</f>
        <v>0</v>
      </c>
      <c r="R927" s="1">
        <f>IF(HEX2DEC(LEFT(F927,4))&gt;=32768,HEX2DEC(LEFT(F927,4))-65536,HEX2DEC(LEFT(F927,4)))/Codes!$N$2</f>
        <v>3.8</v>
      </c>
      <c r="S927" s="1">
        <f>IF(HEX2DEC(RIGHT(F927,4))&gt;=32768,HEX2DEC(RIGHT(F927,4))-65536,HEX2DEC(RIGHT(F927,4)))/Codes!$N$2</f>
        <v>0</v>
      </c>
      <c r="T927" s="18">
        <f t="shared" si="338"/>
        <v>120</v>
      </c>
      <c r="U927" s="1">
        <f t="shared" si="339"/>
        <v>100</v>
      </c>
      <c r="V927" s="1">
        <f t="shared" si="340"/>
        <v>236</v>
      </c>
      <c r="W927" s="1" t="str">
        <f t="shared" si="341"/>
        <v>101</v>
      </c>
      <c r="X927" s="1">
        <f t="shared" si="342"/>
        <v>3</v>
      </c>
      <c r="Y927" s="1">
        <f t="shared" si="343"/>
        <v>0</v>
      </c>
      <c r="Z927" s="1" t="str">
        <f>VLOOKUP(BIN2DEC(MID(HEX2BIN(MID(H927,3,2),8),2,5)),Codes!$E$1:$F$18,2)</f>
        <v>Normal</v>
      </c>
      <c r="AA927" s="6" t="str">
        <f t="shared" si="344"/>
        <v>0</v>
      </c>
      <c r="AB927" s="1">
        <f t="shared" si="345"/>
        <v>100</v>
      </c>
      <c r="AC927" s="1" t="str">
        <f>VLOOKUP(BIN2DEC(RIGHT(HEX2BIN(MID(H927,6,1),4),1)&amp;LEFT(HEX2BIN(MID(H927,7,1),4),1)),Codes!$K$1:$L$5,2)</f>
        <v>L</v>
      </c>
      <c r="AD927" s="1" t="str">
        <f>VLOOKUP(BIN2DEC(RIGHT(HEX2BIN(MID(H927,7,1),4),3)&amp;LEFT(HEX2BIN(MID(H927,8,1),4),2)),Codes!$H$2:$I$33,2)</f>
        <v>Paper</v>
      </c>
      <c r="AE927" s="1" t="str">
        <f t="shared" si="346"/>
        <v>1</v>
      </c>
      <c r="AF927" s="1" t="str">
        <f t="shared" si="347"/>
        <v>1</v>
      </c>
      <c r="AH927" s="6">
        <f t="shared" si="348"/>
        <v>70</v>
      </c>
    </row>
    <row r="928" spans="1:34">
      <c r="A928" s="1" t="s">
        <v>3662</v>
      </c>
      <c r="B928" s="1" t="s">
        <v>50</v>
      </c>
      <c r="C928" s="6" t="s">
        <v>819</v>
      </c>
      <c r="D928" s="6" t="s">
        <v>3663</v>
      </c>
      <c r="E928" s="6" t="s">
        <v>256</v>
      </c>
      <c r="F928" s="6" t="s">
        <v>91</v>
      </c>
      <c r="G928" s="6" t="s">
        <v>807</v>
      </c>
      <c r="H928" s="6" t="s">
        <v>808</v>
      </c>
      <c r="J928" s="1" t="str">
        <f t="shared" si="332"/>
        <v>001011</v>
      </c>
      <c r="K928" s="1">
        <f t="shared" si="333"/>
        <v>2</v>
      </c>
      <c r="L928" s="6" t="str">
        <f t="shared" si="334"/>
        <v>00000</v>
      </c>
      <c r="M928" s="1">
        <f t="shared" si="335"/>
        <v>109</v>
      </c>
      <c r="N928" s="6" t="str">
        <f t="shared" si="336"/>
        <v>00</v>
      </c>
      <c r="O928" s="1">
        <f t="shared" si="337"/>
        <v>10</v>
      </c>
      <c r="P928" s="1">
        <f>IF(HEX2DEC(LEFT(E928,4))&gt;=32768,HEX2DEC(LEFT(E928,4))-65536,HEX2DEC(LEFT(E928,4)))/Codes!$N$2</f>
        <v>3.6</v>
      </c>
      <c r="Q928" s="1">
        <f>IF(HEX2DEC(RIGHT(E928,4))&gt;=32768,HEX2DEC(RIGHT(E928,4))-65536,HEX2DEC(RIGHT(E928,4)))/Codes!$N$2</f>
        <v>0</v>
      </c>
      <c r="R928" s="1">
        <f>IF(HEX2DEC(LEFT(F928,4))&gt;=32768,HEX2DEC(LEFT(F928,4))-65536,HEX2DEC(LEFT(F928,4)))/Codes!$N$2</f>
        <v>0</v>
      </c>
      <c r="S928" s="1">
        <f>IF(HEX2DEC(RIGHT(F928,4))&gt;=32768,HEX2DEC(RIGHT(F928,4))-65536,HEX2DEC(RIGHT(F928,4)))/Codes!$N$2</f>
        <v>0</v>
      </c>
      <c r="T928" s="18">
        <f t="shared" si="338"/>
        <v>120</v>
      </c>
      <c r="U928" s="1">
        <f t="shared" si="339"/>
        <v>100</v>
      </c>
      <c r="V928" s="1">
        <f t="shared" si="340"/>
        <v>236</v>
      </c>
      <c r="W928" s="1" t="str">
        <f t="shared" si="341"/>
        <v>101</v>
      </c>
      <c r="X928" s="1">
        <f t="shared" si="342"/>
        <v>3</v>
      </c>
      <c r="Y928" s="1">
        <f t="shared" si="343"/>
        <v>0</v>
      </c>
      <c r="Z928" s="1" t="str">
        <f>VLOOKUP(BIN2DEC(MID(HEX2BIN(MID(H928,3,2),8),2,5)),Codes!$E$1:$F$18,2)</f>
        <v>Normal</v>
      </c>
      <c r="AA928" s="6" t="str">
        <f t="shared" si="344"/>
        <v>0</v>
      </c>
      <c r="AB928" s="1">
        <f t="shared" si="345"/>
        <v>100</v>
      </c>
      <c r="AC928" s="1" t="str">
        <f>VLOOKUP(BIN2DEC(RIGHT(HEX2BIN(MID(H928,6,1),4),1)&amp;LEFT(HEX2BIN(MID(H928,7,1),4),1)),Codes!$K$1:$L$5,2)</f>
        <v>L</v>
      </c>
      <c r="AD928" s="1" t="str">
        <f>VLOOKUP(BIN2DEC(RIGHT(HEX2BIN(MID(H928,7,1),4),3)&amp;LEFT(HEX2BIN(MID(H928,8,1),4),2)),Codes!$H$2:$I$33,2)</f>
        <v>Paper</v>
      </c>
      <c r="AE928" s="1" t="str">
        <f t="shared" si="346"/>
        <v>1</v>
      </c>
      <c r="AF928" s="1" t="str">
        <f t="shared" si="347"/>
        <v>1</v>
      </c>
      <c r="AH928" s="6">
        <f t="shared" si="348"/>
        <v>70</v>
      </c>
    </row>
    <row r="929" spans="1:34">
      <c r="A929" s="1" t="s">
        <v>3664</v>
      </c>
      <c r="B929" s="1" t="s">
        <v>50</v>
      </c>
      <c r="C929" s="6" t="s">
        <v>820</v>
      </c>
      <c r="D929" s="6" t="s">
        <v>3665</v>
      </c>
      <c r="E929" s="6" t="s">
        <v>299</v>
      </c>
      <c r="F929" s="6" t="s">
        <v>812</v>
      </c>
      <c r="G929" s="6" t="s">
        <v>813</v>
      </c>
      <c r="H929" s="6" t="s">
        <v>814</v>
      </c>
      <c r="J929" s="1" t="str">
        <f t="shared" si="332"/>
        <v>001011</v>
      </c>
      <c r="K929" s="1">
        <f t="shared" si="333"/>
        <v>2</v>
      </c>
      <c r="L929" s="6" t="str">
        <f t="shared" si="334"/>
        <v>00000</v>
      </c>
      <c r="M929" s="1">
        <f t="shared" si="335"/>
        <v>109</v>
      </c>
      <c r="N929" s="6" t="str">
        <f t="shared" si="336"/>
        <v>00</v>
      </c>
      <c r="O929" s="1">
        <f t="shared" si="337"/>
        <v>8</v>
      </c>
      <c r="P929" s="1">
        <f>IF(HEX2DEC(LEFT(E929,4))&gt;=32768,HEX2DEC(LEFT(E929,4))-65536,HEX2DEC(LEFT(E929,4)))/Codes!$N$2</f>
        <v>6</v>
      </c>
      <c r="Q929" s="1">
        <f>IF(HEX2DEC(RIGHT(E929,4))&gt;=32768,HEX2DEC(RIGHT(E929,4))-65536,HEX2DEC(RIGHT(E929,4)))/Codes!$N$2</f>
        <v>0</v>
      </c>
      <c r="R929" s="1">
        <f>IF(HEX2DEC(LEFT(F929,4))&gt;=32768,HEX2DEC(LEFT(F929,4))-65536,HEX2DEC(LEFT(F929,4)))/Codes!$N$2</f>
        <v>8.4</v>
      </c>
      <c r="S929" s="1">
        <f>IF(HEX2DEC(RIGHT(F929,4))&gt;=32768,HEX2DEC(RIGHT(F929,4))-65536,HEX2DEC(RIGHT(F929,4)))/Codes!$N$2</f>
        <v>0</v>
      </c>
      <c r="T929" s="18">
        <f t="shared" si="338"/>
        <v>120</v>
      </c>
      <c r="U929" s="1">
        <f t="shared" si="339"/>
        <v>70</v>
      </c>
      <c r="V929" s="1">
        <f t="shared" si="340"/>
        <v>80</v>
      </c>
      <c r="W929" s="1" t="str">
        <f t="shared" si="341"/>
        <v>101</v>
      </c>
      <c r="X929" s="1">
        <f t="shared" si="342"/>
        <v>3</v>
      </c>
      <c r="Y929" s="1">
        <f t="shared" si="343"/>
        <v>35</v>
      </c>
      <c r="Z929" s="1" t="str">
        <f>VLOOKUP(BIN2DEC(MID(HEX2BIN(MID(H929,3,2),8),2,5)),Codes!$E$1:$F$18,2)</f>
        <v>Normal</v>
      </c>
      <c r="AA929" s="6" t="str">
        <f t="shared" si="344"/>
        <v>0</v>
      </c>
      <c r="AB929" s="1">
        <f t="shared" si="345"/>
        <v>40</v>
      </c>
      <c r="AC929" s="1" t="str">
        <f>VLOOKUP(BIN2DEC(RIGHT(HEX2BIN(MID(H929,6,1),4),1)&amp;LEFT(HEX2BIN(MID(H929,7,1),4),1)),Codes!$K$1:$L$5,2)</f>
        <v>L</v>
      </c>
      <c r="AD929" s="1" t="str">
        <f>VLOOKUP(BIN2DEC(RIGHT(HEX2BIN(MID(H929,7,1),4),3)&amp;LEFT(HEX2BIN(MID(H929,8,1),4),2)),Codes!$H$2:$I$33,2)</f>
        <v>Paper</v>
      </c>
      <c r="AE929" s="1" t="str">
        <f t="shared" si="346"/>
        <v>1</v>
      </c>
      <c r="AF929" s="1" t="str">
        <f t="shared" si="347"/>
        <v>1</v>
      </c>
      <c r="AH929" s="6">
        <f t="shared" si="348"/>
        <v>70</v>
      </c>
    </row>
    <row r="930" spans="1:34">
      <c r="A930" s="1" t="s">
        <v>3666</v>
      </c>
      <c r="B930" s="1" t="s">
        <v>50</v>
      </c>
      <c r="C930" s="6" t="s">
        <v>820</v>
      </c>
      <c r="D930" s="6" t="s">
        <v>3588</v>
      </c>
      <c r="E930" s="6" t="s">
        <v>232</v>
      </c>
      <c r="F930" s="6" t="s">
        <v>801</v>
      </c>
      <c r="G930" s="6" t="s">
        <v>813</v>
      </c>
      <c r="H930" s="6" t="s">
        <v>814</v>
      </c>
      <c r="J930" s="1" t="str">
        <f t="shared" si="332"/>
        <v>001011</v>
      </c>
      <c r="K930" s="1">
        <f t="shared" si="333"/>
        <v>1</v>
      </c>
      <c r="L930" s="6" t="str">
        <f t="shared" si="334"/>
        <v>00000</v>
      </c>
      <c r="M930" s="1">
        <f t="shared" si="335"/>
        <v>109</v>
      </c>
      <c r="N930" s="6" t="str">
        <f t="shared" si="336"/>
        <v>00</v>
      </c>
      <c r="O930" s="1">
        <f t="shared" si="337"/>
        <v>7</v>
      </c>
      <c r="P930" s="1">
        <f>IF(HEX2DEC(LEFT(E930,4))&gt;=32768,HEX2DEC(LEFT(E930,4))-65536,HEX2DEC(LEFT(E930,4)))/Codes!$N$2</f>
        <v>4.8</v>
      </c>
      <c r="Q930" s="1">
        <f>IF(HEX2DEC(RIGHT(E930,4))&gt;=32768,HEX2DEC(RIGHT(E930,4))-65536,HEX2DEC(RIGHT(E930,4)))/Codes!$N$2</f>
        <v>0</v>
      </c>
      <c r="R930" s="1">
        <f>IF(HEX2DEC(LEFT(F930,4))&gt;=32768,HEX2DEC(LEFT(F930,4))-65536,HEX2DEC(LEFT(F930,4)))/Codes!$N$2</f>
        <v>3.8</v>
      </c>
      <c r="S930" s="1">
        <f>IF(HEX2DEC(RIGHT(F930,4))&gt;=32768,HEX2DEC(RIGHT(F930,4))-65536,HEX2DEC(RIGHT(F930,4)))/Codes!$N$2</f>
        <v>0</v>
      </c>
      <c r="T930" s="18">
        <f t="shared" si="338"/>
        <v>120</v>
      </c>
      <c r="U930" s="1">
        <f t="shared" si="339"/>
        <v>70</v>
      </c>
      <c r="V930" s="1">
        <f t="shared" si="340"/>
        <v>80</v>
      </c>
      <c r="W930" s="1" t="str">
        <f t="shared" si="341"/>
        <v>101</v>
      </c>
      <c r="X930" s="1">
        <f t="shared" si="342"/>
        <v>3</v>
      </c>
      <c r="Y930" s="1">
        <f t="shared" si="343"/>
        <v>35</v>
      </c>
      <c r="Z930" s="1" t="str">
        <f>VLOOKUP(BIN2DEC(MID(HEX2BIN(MID(H930,3,2),8),2,5)),Codes!$E$1:$F$18,2)</f>
        <v>Normal</v>
      </c>
      <c r="AA930" s="6" t="str">
        <f t="shared" si="344"/>
        <v>0</v>
      </c>
      <c r="AB930" s="1">
        <f t="shared" si="345"/>
        <v>40</v>
      </c>
      <c r="AC930" s="1" t="str">
        <f>VLOOKUP(BIN2DEC(RIGHT(HEX2BIN(MID(H930,6,1),4),1)&amp;LEFT(HEX2BIN(MID(H930,7,1),4),1)),Codes!$K$1:$L$5,2)</f>
        <v>L</v>
      </c>
      <c r="AD930" s="1" t="str">
        <f>VLOOKUP(BIN2DEC(RIGHT(HEX2BIN(MID(H930,7,1),4),3)&amp;LEFT(HEX2BIN(MID(H930,8,1),4),2)),Codes!$H$2:$I$33,2)</f>
        <v>Paper</v>
      </c>
      <c r="AE930" s="1" t="str">
        <f t="shared" si="346"/>
        <v>1</v>
      </c>
      <c r="AF930" s="1" t="str">
        <f t="shared" si="347"/>
        <v>1</v>
      </c>
      <c r="AH930" s="6">
        <f t="shared" si="348"/>
        <v>70</v>
      </c>
    </row>
    <row r="931" spans="1:34">
      <c r="A931" s="1" t="s">
        <v>3667</v>
      </c>
      <c r="B931" s="1" t="s">
        <v>50</v>
      </c>
      <c r="C931" s="6" t="s">
        <v>820</v>
      </c>
      <c r="D931" s="6" t="s">
        <v>3628</v>
      </c>
      <c r="E931" s="6" t="s">
        <v>256</v>
      </c>
      <c r="F931" s="6" t="s">
        <v>91</v>
      </c>
      <c r="G931" s="6" t="s">
        <v>813</v>
      </c>
      <c r="H931" s="6" t="s">
        <v>814</v>
      </c>
      <c r="J931" s="1" t="str">
        <f t="shared" si="332"/>
        <v>001011</v>
      </c>
      <c r="K931" s="1">
        <f t="shared" si="333"/>
        <v>0</v>
      </c>
      <c r="L931" s="6" t="str">
        <f t="shared" si="334"/>
        <v>00000</v>
      </c>
      <c r="M931" s="1">
        <f t="shared" si="335"/>
        <v>109</v>
      </c>
      <c r="N931" s="6" t="str">
        <f t="shared" si="336"/>
        <v>00</v>
      </c>
      <c r="O931" s="1">
        <f t="shared" si="337"/>
        <v>6</v>
      </c>
      <c r="P931" s="1">
        <f>IF(HEX2DEC(LEFT(E931,4))&gt;=32768,HEX2DEC(LEFT(E931,4))-65536,HEX2DEC(LEFT(E931,4)))/Codes!$N$2</f>
        <v>3.6</v>
      </c>
      <c r="Q931" s="1">
        <f>IF(HEX2DEC(RIGHT(E931,4))&gt;=32768,HEX2DEC(RIGHT(E931,4))-65536,HEX2DEC(RIGHT(E931,4)))/Codes!$N$2</f>
        <v>0</v>
      </c>
      <c r="R931" s="1">
        <f>IF(HEX2DEC(LEFT(F931,4))&gt;=32768,HEX2DEC(LEFT(F931,4))-65536,HEX2DEC(LEFT(F931,4)))/Codes!$N$2</f>
        <v>0</v>
      </c>
      <c r="S931" s="1">
        <f>IF(HEX2DEC(RIGHT(F931,4))&gt;=32768,HEX2DEC(RIGHT(F931,4))-65536,HEX2DEC(RIGHT(F931,4)))/Codes!$N$2</f>
        <v>0</v>
      </c>
      <c r="T931" s="18">
        <f t="shared" si="338"/>
        <v>120</v>
      </c>
      <c r="U931" s="1">
        <f t="shared" si="339"/>
        <v>70</v>
      </c>
      <c r="V931" s="1">
        <f t="shared" si="340"/>
        <v>80</v>
      </c>
      <c r="W931" s="1" t="str">
        <f t="shared" si="341"/>
        <v>101</v>
      </c>
      <c r="X931" s="1">
        <f t="shared" si="342"/>
        <v>3</v>
      </c>
      <c r="Y931" s="1">
        <f t="shared" si="343"/>
        <v>35</v>
      </c>
      <c r="Z931" s="1" t="str">
        <f>VLOOKUP(BIN2DEC(MID(HEX2BIN(MID(H931,3,2),8),2,5)),Codes!$E$1:$F$18,2)</f>
        <v>Normal</v>
      </c>
      <c r="AA931" s="6" t="str">
        <f t="shared" si="344"/>
        <v>0</v>
      </c>
      <c r="AB931" s="1">
        <f t="shared" si="345"/>
        <v>40</v>
      </c>
      <c r="AC931" s="1" t="str">
        <f>VLOOKUP(BIN2DEC(RIGHT(HEX2BIN(MID(H931,6,1),4),1)&amp;LEFT(HEX2BIN(MID(H931,7,1),4),1)),Codes!$K$1:$L$5,2)</f>
        <v>L</v>
      </c>
      <c r="AD931" s="1" t="str">
        <f>VLOOKUP(BIN2DEC(RIGHT(HEX2BIN(MID(H931,7,1),4),3)&amp;LEFT(HEX2BIN(MID(H931,8,1),4),2)),Codes!$H$2:$I$33,2)</f>
        <v>Paper</v>
      </c>
      <c r="AE931" s="1" t="str">
        <f t="shared" si="346"/>
        <v>1</v>
      </c>
      <c r="AF931" s="1" t="str">
        <f t="shared" si="347"/>
        <v>1</v>
      </c>
      <c r="AH931" s="6">
        <f t="shared" si="348"/>
        <v>70</v>
      </c>
    </row>
    <row r="932" spans="1:34">
      <c r="A932" s="1" t="s">
        <v>3668</v>
      </c>
      <c r="B932" s="1" t="s">
        <v>50</v>
      </c>
      <c r="C932" s="6" t="s">
        <v>1874</v>
      </c>
      <c r="D932" s="6" t="s">
        <v>3659</v>
      </c>
      <c r="E932" s="6" t="s">
        <v>232</v>
      </c>
      <c r="F932" s="6" t="s">
        <v>822</v>
      </c>
      <c r="G932" s="6" t="s">
        <v>557</v>
      </c>
      <c r="H932" s="6" t="s">
        <v>682</v>
      </c>
      <c r="J932" s="1" t="str">
        <f t="shared" si="332"/>
        <v>001011</v>
      </c>
      <c r="K932" s="1">
        <f t="shared" si="333"/>
        <v>0</v>
      </c>
      <c r="L932" s="6" t="str">
        <f t="shared" si="334"/>
        <v>00000</v>
      </c>
      <c r="M932" s="1">
        <f t="shared" si="335"/>
        <v>109</v>
      </c>
      <c r="N932" s="6" t="str">
        <f t="shared" si="336"/>
        <v>00</v>
      </c>
      <c r="O932" s="1">
        <f t="shared" si="337"/>
        <v>10</v>
      </c>
      <c r="P932" s="1">
        <f>IF(HEX2DEC(LEFT(E932,4))&gt;=32768,HEX2DEC(LEFT(E932,4))-65536,HEX2DEC(LEFT(E932,4)))/Codes!$N$2</f>
        <v>4.8</v>
      </c>
      <c r="Q932" s="1">
        <f>IF(HEX2DEC(RIGHT(E932,4))&gt;=32768,HEX2DEC(RIGHT(E932,4))-65536,HEX2DEC(RIGHT(E932,4)))/Codes!$N$2</f>
        <v>0</v>
      </c>
      <c r="R932" s="1">
        <f>IF(HEX2DEC(LEFT(F932,4))&gt;=32768,HEX2DEC(LEFT(F932,4))-65536,HEX2DEC(LEFT(F932,4)))/Codes!$N$2</f>
        <v>7.4</v>
      </c>
      <c r="S932" s="1">
        <f>IF(HEX2DEC(RIGHT(F932,4))&gt;=32768,HEX2DEC(RIGHT(F932,4))-65536,HEX2DEC(RIGHT(F932,4)))/Codes!$N$2</f>
        <v>0</v>
      </c>
      <c r="T932" s="18">
        <f t="shared" si="338"/>
        <v>361</v>
      </c>
      <c r="U932" s="1">
        <f t="shared" si="339"/>
        <v>100</v>
      </c>
      <c r="V932" s="1">
        <f t="shared" si="340"/>
        <v>0</v>
      </c>
      <c r="W932" s="1" t="str">
        <f t="shared" si="341"/>
        <v>101</v>
      </c>
      <c r="X932" s="1">
        <f t="shared" si="342"/>
        <v>3</v>
      </c>
      <c r="Y932" s="1">
        <f t="shared" si="343"/>
        <v>5</v>
      </c>
      <c r="Z932" s="1" t="str">
        <f>VLOOKUP(BIN2DEC(MID(HEX2BIN(MID(H932,3,2),8),2,5)),Codes!$E$1:$F$18,2)</f>
        <v>Normal</v>
      </c>
      <c r="AA932" s="6" t="str">
        <f t="shared" si="344"/>
        <v>0</v>
      </c>
      <c r="AB932" s="1">
        <f t="shared" si="345"/>
        <v>2</v>
      </c>
      <c r="AC932" s="1" t="str">
        <f>VLOOKUP(BIN2DEC(RIGHT(HEX2BIN(MID(H932,6,1),4),1)&amp;LEFT(HEX2BIN(MID(H932,7,1),4),1)),Codes!$K$1:$L$5,2)</f>
        <v>M</v>
      </c>
      <c r="AD932" s="1" t="str">
        <f>VLOOKUP(BIN2DEC(RIGHT(HEX2BIN(MID(H932,7,1),4),3)&amp;LEFT(HEX2BIN(MID(H932,8,1),4),2)),Codes!$H$2:$I$33,2)</f>
        <v>Punch</v>
      </c>
      <c r="AE932" s="1" t="str">
        <f t="shared" si="346"/>
        <v>1</v>
      </c>
      <c r="AF932" s="1" t="str">
        <f t="shared" si="347"/>
        <v>1</v>
      </c>
      <c r="AH932" s="6">
        <f t="shared" si="348"/>
        <v>33</v>
      </c>
    </row>
    <row r="933" spans="1:34">
      <c r="A933" s="1" t="s">
        <v>3669</v>
      </c>
      <c r="B933" s="1" t="s">
        <v>50</v>
      </c>
      <c r="C933" s="6" t="s">
        <v>1874</v>
      </c>
      <c r="D933" s="6" t="s">
        <v>3661</v>
      </c>
      <c r="E933" s="6" t="s">
        <v>824</v>
      </c>
      <c r="F933" s="6" t="s">
        <v>307</v>
      </c>
      <c r="G933" s="6" t="s">
        <v>557</v>
      </c>
      <c r="H933" s="6" t="s">
        <v>682</v>
      </c>
      <c r="J933" s="1" t="str">
        <f t="shared" si="332"/>
        <v>001011</v>
      </c>
      <c r="K933" s="1">
        <f t="shared" si="333"/>
        <v>1</v>
      </c>
      <c r="L933" s="6" t="str">
        <f t="shared" si="334"/>
        <v>00000</v>
      </c>
      <c r="M933" s="1">
        <f t="shared" si="335"/>
        <v>109</v>
      </c>
      <c r="N933" s="6" t="str">
        <f t="shared" si="336"/>
        <v>00</v>
      </c>
      <c r="O933" s="1">
        <f t="shared" si="337"/>
        <v>10</v>
      </c>
      <c r="P933" s="1">
        <f>IF(HEX2DEC(LEFT(E933,4))&gt;=32768,HEX2DEC(LEFT(E933,4))-65536,HEX2DEC(LEFT(E933,4)))/Codes!$N$2</f>
        <v>2</v>
      </c>
      <c r="Q933" s="1">
        <f>IF(HEX2DEC(RIGHT(E933,4))&gt;=32768,HEX2DEC(RIGHT(E933,4))-65536,HEX2DEC(RIGHT(E933,4)))/Codes!$N$2</f>
        <v>0</v>
      </c>
      <c r="R933" s="1">
        <f>IF(HEX2DEC(LEFT(F933,4))&gt;=32768,HEX2DEC(LEFT(F933,4))-65536,HEX2DEC(LEFT(F933,4)))/Codes!$N$2</f>
        <v>3.2</v>
      </c>
      <c r="S933" s="1">
        <f>IF(HEX2DEC(RIGHT(F933,4))&gt;=32768,HEX2DEC(RIGHT(F933,4))-65536,HEX2DEC(RIGHT(F933,4)))/Codes!$N$2</f>
        <v>0</v>
      </c>
      <c r="T933" s="18">
        <f t="shared" si="338"/>
        <v>361</v>
      </c>
      <c r="U933" s="1">
        <f t="shared" si="339"/>
        <v>100</v>
      </c>
      <c r="V933" s="1">
        <f t="shared" si="340"/>
        <v>0</v>
      </c>
      <c r="W933" s="1" t="str">
        <f t="shared" si="341"/>
        <v>101</v>
      </c>
      <c r="X933" s="1">
        <f t="shared" si="342"/>
        <v>3</v>
      </c>
      <c r="Y933" s="1">
        <f t="shared" si="343"/>
        <v>5</v>
      </c>
      <c r="Z933" s="1" t="str">
        <f>VLOOKUP(BIN2DEC(MID(HEX2BIN(MID(H933,3,2),8),2,5)),Codes!$E$1:$F$18,2)</f>
        <v>Normal</v>
      </c>
      <c r="AA933" s="6" t="str">
        <f t="shared" si="344"/>
        <v>0</v>
      </c>
      <c r="AB933" s="1">
        <f t="shared" si="345"/>
        <v>2</v>
      </c>
      <c r="AC933" s="1" t="str">
        <f>VLOOKUP(BIN2DEC(RIGHT(HEX2BIN(MID(H933,6,1),4),1)&amp;LEFT(HEX2BIN(MID(H933,7,1),4),1)),Codes!$K$1:$L$5,2)</f>
        <v>M</v>
      </c>
      <c r="AD933" s="1" t="str">
        <f>VLOOKUP(BIN2DEC(RIGHT(HEX2BIN(MID(H933,7,1),4),3)&amp;LEFT(HEX2BIN(MID(H933,8,1),4),2)),Codes!$H$2:$I$33,2)</f>
        <v>Punch</v>
      </c>
      <c r="AE933" s="1" t="str">
        <f t="shared" si="346"/>
        <v>1</v>
      </c>
      <c r="AF933" s="1" t="str">
        <f t="shared" si="347"/>
        <v>1</v>
      </c>
      <c r="AH933" s="6">
        <f t="shared" si="348"/>
        <v>33</v>
      </c>
    </row>
    <row r="934" spans="1:34">
      <c r="A934" s="1" t="s">
        <v>3670</v>
      </c>
      <c r="B934" s="1" t="s">
        <v>50</v>
      </c>
      <c r="C934" s="6" t="s">
        <v>1874</v>
      </c>
      <c r="D934" s="6" t="s">
        <v>3663</v>
      </c>
      <c r="E934" s="6" t="s">
        <v>824</v>
      </c>
      <c r="F934" s="6" t="s">
        <v>91</v>
      </c>
      <c r="G934" s="6" t="s">
        <v>557</v>
      </c>
      <c r="H934" s="6" t="s">
        <v>682</v>
      </c>
      <c r="J934" s="1" t="str">
        <f t="shared" si="332"/>
        <v>001011</v>
      </c>
      <c r="K934" s="1">
        <f t="shared" si="333"/>
        <v>2</v>
      </c>
      <c r="L934" s="6" t="str">
        <f t="shared" si="334"/>
        <v>00000</v>
      </c>
      <c r="M934" s="1">
        <f t="shared" si="335"/>
        <v>109</v>
      </c>
      <c r="N934" s="6" t="str">
        <f t="shared" si="336"/>
        <v>00</v>
      </c>
      <c r="O934" s="1">
        <f t="shared" si="337"/>
        <v>10</v>
      </c>
      <c r="P934" s="1">
        <f>IF(HEX2DEC(LEFT(E934,4))&gt;=32768,HEX2DEC(LEFT(E934,4))-65536,HEX2DEC(LEFT(E934,4)))/Codes!$N$2</f>
        <v>2</v>
      </c>
      <c r="Q934" s="1">
        <f>IF(HEX2DEC(RIGHT(E934,4))&gt;=32768,HEX2DEC(RIGHT(E934,4))-65536,HEX2DEC(RIGHT(E934,4)))/Codes!$N$2</f>
        <v>0</v>
      </c>
      <c r="R934" s="1">
        <f>IF(HEX2DEC(LEFT(F934,4))&gt;=32768,HEX2DEC(LEFT(F934,4))-65536,HEX2DEC(LEFT(F934,4)))/Codes!$N$2</f>
        <v>0</v>
      </c>
      <c r="S934" s="1">
        <f>IF(HEX2DEC(RIGHT(F934,4))&gt;=32768,HEX2DEC(RIGHT(F934,4))-65536,HEX2DEC(RIGHT(F934,4)))/Codes!$N$2</f>
        <v>0</v>
      </c>
      <c r="T934" s="18">
        <f t="shared" si="338"/>
        <v>361</v>
      </c>
      <c r="U934" s="1">
        <f t="shared" si="339"/>
        <v>100</v>
      </c>
      <c r="V934" s="1">
        <f t="shared" si="340"/>
        <v>0</v>
      </c>
      <c r="W934" s="1" t="str">
        <f t="shared" si="341"/>
        <v>101</v>
      </c>
      <c r="X934" s="1">
        <f t="shared" si="342"/>
        <v>3</v>
      </c>
      <c r="Y934" s="1">
        <f t="shared" si="343"/>
        <v>5</v>
      </c>
      <c r="Z934" s="1" t="str">
        <f>VLOOKUP(BIN2DEC(MID(HEX2BIN(MID(H934,3,2),8),2,5)),Codes!$E$1:$F$18,2)</f>
        <v>Normal</v>
      </c>
      <c r="AA934" s="6" t="str">
        <f t="shared" si="344"/>
        <v>0</v>
      </c>
      <c r="AB934" s="1">
        <f t="shared" si="345"/>
        <v>2</v>
      </c>
      <c r="AC934" s="1" t="str">
        <f>VLOOKUP(BIN2DEC(RIGHT(HEX2BIN(MID(H934,6,1),4),1)&amp;LEFT(HEX2BIN(MID(H934,7,1),4),1)),Codes!$K$1:$L$5,2)</f>
        <v>M</v>
      </c>
      <c r="AD934" s="1" t="str">
        <f>VLOOKUP(BIN2DEC(RIGHT(HEX2BIN(MID(H934,7,1),4),3)&amp;LEFT(HEX2BIN(MID(H934,8,1),4),2)),Codes!$H$2:$I$33,2)</f>
        <v>Punch</v>
      </c>
      <c r="AE934" s="1" t="str">
        <f t="shared" si="346"/>
        <v>1</v>
      </c>
      <c r="AF934" s="1" t="str">
        <f t="shared" si="347"/>
        <v>1</v>
      </c>
      <c r="AH934" s="6">
        <f t="shared" si="348"/>
        <v>33</v>
      </c>
    </row>
    <row r="935" spans="1:34">
      <c r="A935" s="1" t="s">
        <v>3671</v>
      </c>
      <c r="B935" s="1" t="s">
        <v>50</v>
      </c>
      <c r="C935" s="6" t="s">
        <v>1875</v>
      </c>
      <c r="D935" s="6" t="s">
        <v>3604</v>
      </c>
      <c r="E935" s="6" t="s">
        <v>232</v>
      </c>
      <c r="F935" s="6" t="s">
        <v>822</v>
      </c>
      <c r="G935" s="6" t="s">
        <v>557</v>
      </c>
      <c r="H935" s="6" t="s">
        <v>685</v>
      </c>
      <c r="J935" s="1" t="str">
        <f t="shared" si="332"/>
        <v>001011</v>
      </c>
      <c r="K935" s="1">
        <f t="shared" si="333"/>
        <v>0</v>
      </c>
      <c r="L935" s="6" t="str">
        <f t="shared" si="334"/>
        <v>00000</v>
      </c>
      <c r="M935" s="1">
        <f t="shared" si="335"/>
        <v>109</v>
      </c>
      <c r="N935" s="6" t="str">
        <f t="shared" si="336"/>
        <v>00</v>
      </c>
      <c r="O935" s="1">
        <f t="shared" si="337"/>
        <v>13</v>
      </c>
      <c r="P935" s="1">
        <f>IF(HEX2DEC(LEFT(E935,4))&gt;=32768,HEX2DEC(LEFT(E935,4))-65536,HEX2DEC(LEFT(E935,4)))/Codes!$N$2</f>
        <v>4.8</v>
      </c>
      <c r="Q935" s="1">
        <f>IF(HEX2DEC(RIGHT(E935,4))&gt;=32768,HEX2DEC(RIGHT(E935,4))-65536,HEX2DEC(RIGHT(E935,4)))/Codes!$N$2</f>
        <v>0</v>
      </c>
      <c r="R935" s="1">
        <f>IF(HEX2DEC(LEFT(F935,4))&gt;=32768,HEX2DEC(LEFT(F935,4))-65536,HEX2DEC(LEFT(F935,4)))/Codes!$N$2</f>
        <v>7.4</v>
      </c>
      <c r="S935" s="1">
        <f>IF(HEX2DEC(RIGHT(F935,4))&gt;=32768,HEX2DEC(RIGHT(F935,4))-65536,HEX2DEC(RIGHT(F935,4)))/Codes!$N$2</f>
        <v>0</v>
      </c>
      <c r="T935" s="18">
        <f t="shared" si="338"/>
        <v>361</v>
      </c>
      <c r="U935" s="1">
        <f t="shared" si="339"/>
        <v>100</v>
      </c>
      <c r="V935" s="1">
        <f t="shared" si="340"/>
        <v>0</v>
      </c>
      <c r="W935" s="1" t="str">
        <f t="shared" si="341"/>
        <v>101</v>
      </c>
      <c r="X935" s="1">
        <f t="shared" si="342"/>
        <v>3</v>
      </c>
      <c r="Y935" s="1">
        <f t="shared" si="343"/>
        <v>8</v>
      </c>
      <c r="Z935" s="1" t="str">
        <f>VLOOKUP(BIN2DEC(MID(HEX2BIN(MID(H935,3,2),8),2,5)),Codes!$E$1:$F$18,2)</f>
        <v>Normal</v>
      </c>
      <c r="AA935" s="6" t="str">
        <f t="shared" si="344"/>
        <v>0</v>
      </c>
      <c r="AB935" s="1">
        <f t="shared" si="345"/>
        <v>4</v>
      </c>
      <c r="AC935" s="1" t="str">
        <f>VLOOKUP(BIN2DEC(RIGHT(HEX2BIN(MID(H935,6,1),4),1)&amp;LEFT(HEX2BIN(MID(H935,7,1),4),1)),Codes!$K$1:$L$5,2)</f>
        <v>L</v>
      </c>
      <c r="AD935" s="1" t="str">
        <f>VLOOKUP(BIN2DEC(RIGHT(HEX2BIN(MID(H935,7,1),4),3)&amp;LEFT(HEX2BIN(MID(H935,8,1),4),2)),Codes!$H$2:$I$33,2)</f>
        <v>Punch</v>
      </c>
      <c r="AE935" s="1" t="str">
        <f t="shared" si="346"/>
        <v>1</v>
      </c>
      <c r="AF935" s="1" t="str">
        <f t="shared" si="347"/>
        <v>1</v>
      </c>
      <c r="AH935" s="6">
        <f t="shared" si="348"/>
        <v>65</v>
      </c>
    </row>
    <row r="936" spans="1:34">
      <c r="A936" s="1" t="s">
        <v>3672</v>
      </c>
      <c r="B936" s="1" t="s">
        <v>50</v>
      </c>
      <c r="C936" s="6" t="s">
        <v>1875</v>
      </c>
      <c r="D936" s="6" t="s">
        <v>3635</v>
      </c>
      <c r="E936" s="6" t="s">
        <v>824</v>
      </c>
      <c r="F936" s="6" t="s">
        <v>307</v>
      </c>
      <c r="G936" s="6" t="s">
        <v>557</v>
      </c>
      <c r="H936" s="6" t="s">
        <v>685</v>
      </c>
      <c r="J936" s="1" t="str">
        <f t="shared" si="332"/>
        <v>001011</v>
      </c>
      <c r="K936" s="1">
        <f t="shared" si="333"/>
        <v>1</v>
      </c>
      <c r="L936" s="6" t="str">
        <f t="shared" si="334"/>
        <v>00000</v>
      </c>
      <c r="M936" s="1">
        <f t="shared" si="335"/>
        <v>109</v>
      </c>
      <c r="N936" s="6" t="str">
        <f t="shared" si="336"/>
        <v>00</v>
      </c>
      <c r="O936" s="1">
        <f t="shared" si="337"/>
        <v>13</v>
      </c>
      <c r="P936" s="1">
        <f>IF(HEX2DEC(LEFT(E936,4))&gt;=32768,HEX2DEC(LEFT(E936,4))-65536,HEX2DEC(LEFT(E936,4)))/Codes!$N$2</f>
        <v>2</v>
      </c>
      <c r="Q936" s="1">
        <f>IF(HEX2DEC(RIGHT(E936,4))&gt;=32768,HEX2DEC(RIGHT(E936,4))-65536,HEX2DEC(RIGHT(E936,4)))/Codes!$N$2</f>
        <v>0</v>
      </c>
      <c r="R936" s="1">
        <f>IF(HEX2DEC(LEFT(F936,4))&gt;=32768,HEX2DEC(LEFT(F936,4))-65536,HEX2DEC(LEFT(F936,4)))/Codes!$N$2</f>
        <v>3.2</v>
      </c>
      <c r="S936" s="1">
        <f>IF(HEX2DEC(RIGHT(F936,4))&gt;=32768,HEX2DEC(RIGHT(F936,4))-65536,HEX2DEC(RIGHT(F936,4)))/Codes!$N$2</f>
        <v>0</v>
      </c>
      <c r="T936" s="18">
        <f t="shared" si="338"/>
        <v>361</v>
      </c>
      <c r="U936" s="1">
        <f t="shared" si="339"/>
        <v>100</v>
      </c>
      <c r="V936" s="1">
        <f t="shared" si="340"/>
        <v>0</v>
      </c>
      <c r="W936" s="1" t="str">
        <f t="shared" si="341"/>
        <v>101</v>
      </c>
      <c r="X936" s="1">
        <f t="shared" si="342"/>
        <v>3</v>
      </c>
      <c r="Y936" s="1">
        <f t="shared" si="343"/>
        <v>8</v>
      </c>
      <c r="Z936" s="1" t="str">
        <f>VLOOKUP(BIN2DEC(MID(HEX2BIN(MID(H936,3,2),8),2,5)),Codes!$E$1:$F$18,2)</f>
        <v>Normal</v>
      </c>
      <c r="AA936" s="6" t="str">
        <f t="shared" si="344"/>
        <v>0</v>
      </c>
      <c r="AB936" s="1">
        <f t="shared" si="345"/>
        <v>4</v>
      </c>
      <c r="AC936" s="1" t="str">
        <f>VLOOKUP(BIN2DEC(RIGHT(HEX2BIN(MID(H936,6,1),4),1)&amp;LEFT(HEX2BIN(MID(H936,7,1),4),1)),Codes!$K$1:$L$5,2)</f>
        <v>L</v>
      </c>
      <c r="AD936" s="1" t="str">
        <f>VLOOKUP(BIN2DEC(RIGHT(HEX2BIN(MID(H936,7,1),4),3)&amp;LEFT(HEX2BIN(MID(H936,8,1),4),2)),Codes!$H$2:$I$33,2)</f>
        <v>Punch</v>
      </c>
      <c r="AE936" s="1" t="str">
        <f t="shared" si="346"/>
        <v>1</v>
      </c>
      <c r="AF936" s="1" t="str">
        <f t="shared" si="347"/>
        <v>1</v>
      </c>
      <c r="AH936" s="6">
        <f t="shared" si="348"/>
        <v>65</v>
      </c>
    </row>
    <row r="937" spans="1:34">
      <c r="A937" s="1" t="s">
        <v>3673</v>
      </c>
      <c r="B937" s="1" t="s">
        <v>50</v>
      </c>
      <c r="C937" s="6" t="s">
        <v>1875</v>
      </c>
      <c r="D937" s="6" t="s">
        <v>3637</v>
      </c>
      <c r="E937" s="6" t="s">
        <v>824</v>
      </c>
      <c r="F937" s="6" t="s">
        <v>91</v>
      </c>
      <c r="G937" s="6" t="s">
        <v>557</v>
      </c>
      <c r="H937" s="6" t="s">
        <v>685</v>
      </c>
      <c r="J937" s="1" t="str">
        <f t="shared" si="332"/>
        <v>001011</v>
      </c>
      <c r="K937" s="1">
        <f t="shared" si="333"/>
        <v>2</v>
      </c>
      <c r="L937" s="6" t="str">
        <f t="shared" si="334"/>
        <v>00000</v>
      </c>
      <c r="M937" s="1">
        <f t="shared" si="335"/>
        <v>109</v>
      </c>
      <c r="N937" s="6" t="str">
        <f t="shared" si="336"/>
        <v>00</v>
      </c>
      <c r="O937" s="1">
        <f t="shared" si="337"/>
        <v>13</v>
      </c>
      <c r="P937" s="1">
        <f>IF(HEX2DEC(LEFT(E937,4))&gt;=32768,HEX2DEC(LEFT(E937,4))-65536,HEX2DEC(LEFT(E937,4)))/Codes!$N$2</f>
        <v>2</v>
      </c>
      <c r="Q937" s="1">
        <f>IF(HEX2DEC(RIGHT(E937,4))&gt;=32768,HEX2DEC(RIGHT(E937,4))-65536,HEX2DEC(RIGHT(E937,4)))/Codes!$N$2</f>
        <v>0</v>
      </c>
      <c r="R937" s="1">
        <f>IF(HEX2DEC(LEFT(F937,4))&gt;=32768,HEX2DEC(LEFT(F937,4))-65536,HEX2DEC(LEFT(F937,4)))/Codes!$N$2</f>
        <v>0</v>
      </c>
      <c r="S937" s="1">
        <f>IF(HEX2DEC(RIGHT(F937,4))&gt;=32768,HEX2DEC(RIGHT(F937,4))-65536,HEX2DEC(RIGHT(F937,4)))/Codes!$N$2</f>
        <v>0</v>
      </c>
      <c r="T937" s="18">
        <f t="shared" si="338"/>
        <v>361</v>
      </c>
      <c r="U937" s="1">
        <f t="shared" si="339"/>
        <v>100</v>
      </c>
      <c r="V937" s="1">
        <f t="shared" si="340"/>
        <v>0</v>
      </c>
      <c r="W937" s="1" t="str">
        <f t="shared" si="341"/>
        <v>101</v>
      </c>
      <c r="X937" s="1">
        <f t="shared" si="342"/>
        <v>3</v>
      </c>
      <c r="Y937" s="1">
        <f t="shared" si="343"/>
        <v>8</v>
      </c>
      <c r="Z937" s="1" t="str">
        <f>VLOOKUP(BIN2DEC(MID(HEX2BIN(MID(H937,3,2),8),2,5)),Codes!$E$1:$F$18,2)</f>
        <v>Normal</v>
      </c>
      <c r="AA937" s="6" t="str">
        <f t="shared" si="344"/>
        <v>0</v>
      </c>
      <c r="AB937" s="1">
        <f t="shared" si="345"/>
        <v>4</v>
      </c>
      <c r="AC937" s="1" t="str">
        <f>VLOOKUP(BIN2DEC(RIGHT(HEX2BIN(MID(H937,6,1),4),1)&amp;LEFT(HEX2BIN(MID(H937,7,1),4),1)),Codes!$K$1:$L$5,2)</f>
        <v>L</v>
      </c>
      <c r="AD937" s="1" t="str">
        <f>VLOOKUP(BIN2DEC(RIGHT(HEX2BIN(MID(H937,7,1),4),3)&amp;LEFT(HEX2BIN(MID(H937,8,1),4),2)),Codes!$H$2:$I$33,2)</f>
        <v>Punch</v>
      </c>
      <c r="AE937" s="1" t="str">
        <f t="shared" si="346"/>
        <v>1</v>
      </c>
      <c r="AF937" s="1" t="str">
        <f t="shared" si="347"/>
        <v>1</v>
      </c>
      <c r="AH937" s="6">
        <f t="shared" si="348"/>
        <v>65</v>
      </c>
    </row>
    <row r="938" spans="1:34">
      <c r="A938" s="1" t="s">
        <v>3674</v>
      </c>
      <c r="B938" s="1" t="s">
        <v>50</v>
      </c>
      <c r="C938" s="6" t="s">
        <v>1876</v>
      </c>
      <c r="D938" s="6" t="s">
        <v>3639</v>
      </c>
      <c r="E938" s="6" t="s">
        <v>232</v>
      </c>
      <c r="F938" s="6" t="s">
        <v>822</v>
      </c>
      <c r="G938" s="6" t="s">
        <v>557</v>
      </c>
      <c r="H938" s="6" t="s">
        <v>830</v>
      </c>
      <c r="J938" s="1" t="str">
        <f t="shared" si="332"/>
        <v>001011</v>
      </c>
      <c r="K938" s="1">
        <f t="shared" si="333"/>
        <v>0</v>
      </c>
      <c r="L938" s="6" t="str">
        <f t="shared" si="334"/>
        <v>00000</v>
      </c>
      <c r="M938" s="1">
        <f t="shared" si="335"/>
        <v>109</v>
      </c>
      <c r="N938" s="6" t="str">
        <f t="shared" si="336"/>
        <v>00</v>
      </c>
      <c r="O938" s="1">
        <f t="shared" si="337"/>
        <v>18</v>
      </c>
      <c r="P938" s="1">
        <f>IF(HEX2DEC(LEFT(E938,4))&gt;=32768,HEX2DEC(LEFT(E938,4))-65536,HEX2DEC(LEFT(E938,4)))/Codes!$N$2</f>
        <v>4.8</v>
      </c>
      <c r="Q938" s="1">
        <f>IF(HEX2DEC(RIGHT(E938,4))&gt;=32768,HEX2DEC(RIGHT(E938,4))-65536,HEX2DEC(RIGHT(E938,4)))/Codes!$N$2</f>
        <v>0</v>
      </c>
      <c r="R938" s="1">
        <f>IF(HEX2DEC(LEFT(F938,4))&gt;=32768,HEX2DEC(LEFT(F938,4))-65536,HEX2DEC(LEFT(F938,4)))/Codes!$N$2</f>
        <v>7.4</v>
      </c>
      <c r="S938" s="1">
        <f>IF(HEX2DEC(RIGHT(F938,4))&gt;=32768,HEX2DEC(RIGHT(F938,4))-65536,HEX2DEC(RIGHT(F938,4)))/Codes!$N$2</f>
        <v>0</v>
      </c>
      <c r="T938" s="18">
        <f t="shared" si="338"/>
        <v>361</v>
      </c>
      <c r="U938" s="1">
        <f t="shared" si="339"/>
        <v>100</v>
      </c>
      <c r="V938" s="1">
        <f t="shared" si="340"/>
        <v>0</v>
      </c>
      <c r="W938" s="1" t="str">
        <f t="shared" si="341"/>
        <v>101</v>
      </c>
      <c r="X938" s="1">
        <f t="shared" si="342"/>
        <v>3</v>
      </c>
      <c r="Y938" s="1">
        <f t="shared" si="343"/>
        <v>12</v>
      </c>
      <c r="Z938" s="1" t="str">
        <f>VLOOKUP(BIN2DEC(MID(HEX2BIN(MID(H938,3,2),8),2,5)),Codes!$E$1:$F$18,2)</f>
        <v>Normal</v>
      </c>
      <c r="AA938" s="6" t="str">
        <f t="shared" si="344"/>
        <v>0</v>
      </c>
      <c r="AB938" s="1">
        <f t="shared" si="345"/>
        <v>6</v>
      </c>
      <c r="AC938" s="1" t="str">
        <f>VLOOKUP(BIN2DEC(RIGHT(HEX2BIN(MID(H938,6,1),4),1)&amp;LEFT(HEX2BIN(MID(H938,7,1),4),1)),Codes!$K$1:$L$5,2)</f>
        <v>L</v>
      </c>
      <c r="AD938" s="1" t="str">
        <f>VLOOKUP(BIN2DEC(RIGHT(HEX2BIN(MID(H938,7,1),4),3)&amp;LEFT(HEX2BIN(MID(H938,8,1),4),2)),Codes!$H$2:$I$33,2)</f>
        <v>Punch</v>
      </c>
      <c r="AE938" s="1" t="str">
        <f t="shared" si="346"/>
        <v>1</v>
      </c>
      <c r="AF938" s="1" t="str">
        <f t="shared" si="347"/>
        <v>1</v>
      </c>
      <c r="AH938" s="6">
        <f t="shared" si="348"/>
        <v>65</v>
      </c>
    </row>
    <row r="939" spans="1:34">
      <c r="A939" s="1" t="s">
        <v>3675</v>
      </c>
      <c r="B939" s="1" t="s">
        <v>50</v>
      </c>
      <c r="C939" s="6" t="s">
        <v>1876</v>
      </c>
      <c r="D939" s="6" t="s">
        <v>3641</v>
      </c>
      <c r="E939" s="6" t="s">
        <v>824</v>
      </c>
      <c r="F939" s="6" t="s">
        <v>307</v>
      </c>
      <c r="G939" s="6" t="s">
        <v>557</v>
      </c>
      <c r="H939" s="6" t="s">
        <v>830</v>
      </c>
      <c r="J939" s="1" t="str">
        <f t="shared" si="332"/>
        <v>001011</v>
      </c>
      <c r="K939" s="1">
        <f t="shared" si="333"/>
        <v>1</v>
      </c>
      <c r="L939" s="6" t="str">
        <f t="shared" si="334"/>
        <v>00000</v>
      </c>
      <c r="M939" s="1">
        <f t="shared" si="335"/>
        <v>109</v>
      </c>
      <c r="N939" s="6" t="str">
        <f t="shared" si="336"/>
        <v>00</v>
      </c>
      <c r="O939" s="1">
        <f t="shared" si="337"/>
        <v>18</v>
      </c>
      <c r="P939" s="1">
        <f>IF(HEX2DEC(LEFT(E939,4))&gt;=32768,HEX2DEC(LEFT(E939,4))-65536,HEX2DEC(LEFT(E939,4)))/Codes!$N$2</f>
        <v>2</v>
      </c>
      <c r="Q939" s="1">
        <f>IF(HEX2DEC(RIGHT(E939,4))&gt;=32768,HEX2DEC(RIGHT(E939,4))-65536,HEX2DEC(RIGHT(E939,4)))/Codes!$N$2</f>
        <v>0</v>
      </c>
      <c r="R939" s="1">
        <f>IF(HEX2DEC(LEFT(F939,4))&gt;=32768,HEX2DEC(LEFT(F939,4))-65536,HEX2DEC(LEFT(F939,4)))/Codes!$N$2</f>
        <v>3.2</v>
      </c>
      <c r="S939" s="1">
        <f>IF(HEX2DEC(RIGHT(F939,4))&gt;=32768,HEX2DEC(RIGHT(F939,4))-65536,HEX2DEC(RIGHT(F939,4)))/Codes!$N$2</f>
        <v>0</v>
      </c>
      <c r="T939" s="18">
        <f t="shared" si="338"/>
        <v>361</v>
      </c>
      <c r="U939" s="1">
        <f t="shared" si="339"/>
        <v>100</v>
      </c>
      <c r="V939" s="1">
        <f t="shared" si="340"/>
        <v>0</v>
      </c>
      <c r="W939" s="1" t="str">
        <f t="shared" si="341"/>
        <v>101</v>
      </c>
      <c r="X939" s="1">
        <f t="shared" si="342"/>
        <v>3</v>
      </c>
      <c r="Y939" s="1">
        <f t="shared" si="343"/>
        <v>12</v>
      </c>
      <c r="Z939" s="1" t="str">
        <f>VLOOKUP(BIN2DEC(MID(HEX2BIN(MID(H939,3,2),8),2,5)),Codes!$E$1:$F$18,2)</f>
        <v>Normal</v>
      </c>
      <c r="AA939" s="6" t="str">
        <f t="shared" si="344"/>
        <v>0</v>
      </c>
      <c r="AB939" s="1">
        <f t="shared" si="345"/>
        <v>6</v>
      </c>
      <c r="AC939" s="1" t="str">
        <f>VLOOKUP(BIN2DEC(RIGHT(HEX2BIN(MID(H939,6,1),4),1)&amp;LEFT(HEX2BIN(MID(H939,7,1),4),1)),Codes!$K$1:$L$5,2)</f>
        <v>L</v>
      </c>
      <c r="AD939" s="1" t="str">
        <f>VLOOKUP(BIN2DEC(RIGHT(HEX2BIN(MID(H939,7,1),4),3)&amp;LEFT(HEX2BIN(MID(H939,8,1),4),2)),Codes!$H$2:$I$33,2)</f>
        <v>Punch</v>
      </c>
      <c r="AE939" s="1" t="str">
        <f t="shared" si="346"/>
        <v>1</v>
      </c>
      <c r="AF939" s="1" t="str">
        <f t="shared" si="347"/>
        <v>1</v>
      </c>
      <c r="AH939" s="6">
        <f t="shared" si="348"/>
        <v>65</v>
      </c>
    </row>
    <row r="940" spans="1:34">
      <c r="A940" s="1" t="s">
        <v>3676</v>
      </c>
      <c r="B940" s="1" t="s">
        <v>50</v>
      </c>
      <c r="C940" s="6" t="s">
        <v>1876</v>
      </c>
      <c r="D940" s="6" t="s">
        <v>3643</v>
      </c>
      <c r="E940" s="6" t="s">
        <v>824</v>
      </c>
      <c r="F940" s="6" t="s">
        <v>91</v>
      </c>
      <c r="G940" s="6" t="s">
        <v>557</v>
      </c>
      <c r="H940" s="6" t="s">
        <v>830</v>
      </c>
      <c r="J940" s="1" t="str">
        <f t="shared" si="332"/>
        <v>001011</v>
      </c>
      <c r="K940" s="1">
        <f t="shared" si="333"/>
        <v>2</v>
      </c>
      <c r="L940" s="6" t="str">
        <f t="shared" si="334"/>
        <v>00000</v>
      </c>
      <c r="M940" s="1">
        <f t="shared" si="335"/>
        <v>109</v>
      </c>
      <c r="N940" s="6" t="str">
        <f t="shared" si="336"/>
        <v>00</v>
      </c>
      <c r="O940" s="1">
        <f t="shared" si="337"/>
        <v>18</v>
      </c>
      <c r="P940" s="1">
        <f>IF(HEX2DEC(LEFT(E940,4))&gt;=32768,HEX2DEC(LEFT(E940,4))-65536,HEX2DEC(LEFT(E940,4)))/Codes!$N$2</f>
        <v>2</v>
      </c>
      <c r="Q940" s="1">
        <f>IF(HEX2DEC(RIGHT(E940,4))&gt;=32768,HEX2DEC(RIGHT(E940,4))-65536,HEX2DEC(RIGHT(E940,4)))/Codes!$N$2</f>
        <v>0</v>
      </c>
      <c r="R940" s="1">
        <f>IF(HEX2DEC(LEFT(F940,4))&gt;=32768,HEX2DEC(LEFT(F940,4))-65536,HEX2DEC(LEFT(F940,4)))/Codes!$N$2</f>
        <v>0</v>
      </c>
      <c r="S940" s="1">
        <f>IF(HEX2DEC(RIGHT(F940,4))&gt;=32768,HEX2DEC(RIGHT(F940,4))-65536,HEX2DEC(RIGHT(F940,4)))/Codes!$N$2</f>
        <v>0</v>
      </c>
      <c r="T940" s="18">
        <f t="shared" si="338"/>
        <v>361</v>
      </c>
      <c r="U940" s="1">
        <f t="shared" si="339"/>
        <v>100</v>
      </c>
      <c r="V940" s="1">
        <f t="shared" si="340"/>
        <v>0</v>
      </c>
      <c r="W940" s="1" t="str">
        <f t="shared" si="341"/>
        <v>101</v>
      </c>
      <c r="X940" s="1">
        <f t="shared" si="342"/>
        <v>3</v>
      </c>
      <c r="Y940" s="1">
        <f t="shared" si="343"/>
        <v>12</v>
      </c>
      <c r="Z940" s="1" t="str">
        <f>VLOOKUP(BIN2DEC(MID(HEX2BIN(MID(H940,3,2),8),2,5)),Codes!$E$1:$F$18,2)</f>
        <v>Normal</v>
      </c>
      <c r="AA940" s="6" t="str">
        <f t="shared" si="344"/>
        <v>0</v>
      </c>
      <c r="AB940" s="1">
        <f t="shared" si="345"/>
        <v>6</v>
      </c>
      <c r="AC940" s="1" t="str">
        <f>VLOOKUP(BIN2DEC(RIGHT(HEX2BIN(MID(H940,6,1),4),1)&amp;LEFT(HEX2BIN(MID(H940,7,1),4),1)),Codes!$K$1:$L$5,2)</f>
        <v>L</v>
      </c>
      <c r="AD940" s="1" t="str">
        <f>VLOOKUP(BIN2DEC(RIGHT(HEX2BIN(MID(H940,7,1),4),3)&amp;LEFT(HEX2BIN(MID(H940,8,1),4),2)),Codes!$H$2:$I$33,2)</f>
        <v>Punch</v>
      </c>
      <c r="AE940" s="1" t="str">
        <f t="shared" si="346"/>
        <v>1</v>
      </c>
      <c r="AF940" s="1" t="str">
        <f t="shared" si="347"/>
        <v>1</v>
      </c>
      <c r="AH940" s="6">
        <f t="shared" si="348"/>
        <v>65</v>
      </c>
    </row>
    <row r="941" spans="1:34">
      <c r="A941" s="1" t="s">
        <v>3677</v>
      </c>
      <c r="B941" s="1" t="s">
        <v>50</v>
      </c>
      <c r="C941" s="6" t="s">
        <v>1877</v>
      </c>
      <c r="D941" s="6" t="s">
        <v>3623</v>
      </c>
      <c r="E941" s="6" t="s">
        <v>232</v>
      </c>
      <c r="F941" s="6" t="s">
        <v>822</v>
      </c>
      <c r="G941" s="6" t="s">
        <v>743</v>
      </c>
      <c r="H941" s="6" t="s">
        <v>834</v>
      </c>
      <c r="J941" s="1" t="str">
        <f t="shared" si="332"/>
        <v>001011</v>
      </c>
      <c r="K941" s="1">
        <f t="shared" si="333"/>
        <v>0</v>
      </c>
      <c r="L941" s="6" t="str">
        <f t="shared" si="334"/>
        <v>00000</v>
      </c>
      <c r="M941" s="1">
        <f t="shared" si="335"/>
        <v>109</v>
      </c>
      <c r="N941" s="6" t="str">
        <f t="shared" si="336"/>
        <v>00</v>
      </c>
      <c r="O941" s="1">
        <f t="shared" si="337"/>
        <v>16</v>
      </c>
      <c r="P941" s="1">
        <f>IF(HEX2DEC(LEFT(E941,4))&gt;=32768,HEX2DEC(LEFT(E941,4))-65536,HEX2DEC(LEFT(E941,4)))/Codes!$N$2</f>
        <v>4.8</v>
      </c>
      <c r="Q941" s="1">
        <f>IF(HEX2DEC(RIGHT(E941,4))&gt;=32768,HEX2DEC(RIGHT(E941,4))-65536,HEX2DEC(RIGHT(E941,4)))/Codes!$N$2</f>
        <v>0</v>
      </c>
      <c r="R941" s="1">
        <f>IF(HEX2DEC(LEFT(F941,4))&gt;=32768,HEX2DEC(LEFT(F941,4))-65536,HEX2DEC(LEFT(F941,4)))/Codes!$N$2</f>
        <v>7.4</v>
      </c>
      <c r="S941" s="1">
        <f>IF(HEX2DEC(RIGHT(F941,4))&gt;=32768,HEX2DEC(RIGHT(F941,4))-65536,HEX2DEC(RIGHT(F941,4)))/Codes!$N$2</f>
        <v>0</v>
      </c>
      <c r="T941" s="18">
        <f t="shared" si="338"/>
        <v>361</v>
      </c>
      <c r="U941" s="1">
        <f t="shared" si="339"/>
        <v>70</v>
      </c>
      <c r="V941" s="1">
        <f t="shared" si="340"/>
        <v>0</v>
      </c>
      <c r="W941" s="1" t="str">
        <f t="shared" si="341"/>
        <v>101</v>
      </c>
      <c r="X941" s="1">
        <f t="shared" si="342"/>
        <v>3</v>
      </c>
      <c r="Y941" s="1">
        <f t="shared" si="343"/>
        <v>35</v>
      </c>
      <c r="Z941" s="1" t="str">
        <f>VLOOKUP(BIN2DEC(MID(HEX2BIN(MID(H941,3,2),8),2,5)),Codes!$E$1:$F$18,2)</f>
        <v>Normal</v>
      </c>
      <c r="AA941" s="6" t="str">
        <f t="shared" si="344"/>
        <v>0</v>
      </c>
      <c r="AB941" s="1">
        <f t="shared" si="345"/>
        <v>0</v>
      </c>
      <c r="AC941" s="1" t="str">
        <f>VLOOKUP(BIN2DEC(RIGHT(HEX2BIN(MID(H941,6,1),4),1)&amp;LEFT(HEX2BIN(MID(H941,7,1),4),1)),Codes!$K$1:$L$5,2)</f>
        <v>L</v>
      </c>
      <c r="AD941" s="1" t="str">
        <f>VLOOKUP(BIN2DEC(RIGHT(HEX2BIN(MID(H941,7,1),4),3)&amp;LEFT(HEX2BIN(MID(H941,8,1),4),2)),Codes!$H$2:$I$33,2)</f>
        <v>Punch</v>
      </c>
      <c r="AE941" s="1" t="str">
        <f t="shared" si="346"/>
        <v>1</v>
      </c>
      <c r="AF941" s="1" t="str">
        <f t="shared" si="347"/>
        <v>1</v>
      </c>
      <c r="AH941" s="6">
        <f t="shared" si="348"/>
        <v>65</v>
      </c>
    </row>
    <row r="942" spans="1:34">
      <c r="A942" s="1" t="s">
        <v>3678</v>
      </c>
      <c r="B942" s="1" t="s">
        <v>50</v>
      </c>
      <c r="C942" s="6" t="s">
        <v>1877</v>
      </c>
      <c r="D942" s="6" t="s">
        <v>3625</v>
      </c>
      <c r="E942" s="6" t="s">
        <v>824</v>
      </c>
      <c r="F942" s="6" t="s">
        <v>307</v>
      </c>
      <c r="G942" s="6" t="s">
        <v>743</v>
      </c>
      <c r="H942" s="6" t="s">
        <v>834</v>
      </c>
      <c r="J942" s="1" t="str">
        <f t="shared" si="332"/>
        <v>001011</v>
      </c>
      <c r="K942" s="1">
        <f t="shared" si="333"/>
        <v>1</v>
      </c>
      <c r="L942" s="6" t="str">
        <f t="shared" si="334"/>
        <v>00000</v>
      </c>
      <c r="M942" s="1">
        <f t="shared" si="335"/>
        <v>109</v>
      </c>
      <c r="N942" s="6" t="str">
        <f t="shared" si="336"/>
        <v>00</v>
      </c>
      <c r="O942" s="1">
        <f t="shared" si="337"/>
        <v>14</v>
      </c>
      <c r="P942" s="1">
        <f>IF(HEX2DEC(LEFT(E942,4))&gt;=32768,HEX2DEC(LEFT(E942,4))-65536,HEX2DEC(LEFT(E942,4)))/Codes!$N$2</f>
        <v>2</v>
      </c>
      <c r="Q942" s="1">
        <f>IF(HEX2DEC(RIGHT(E942,4))&gt;=32768,HEX2DEC(RIGHT(E942,4))-65536,HEX2DEC(RIGHT(E942,4)))/Codes!$N$2</f>
        <v>0</v>
      </c>
      <c r="R942" s="1">
        <f>IF(HEX2DEC(LEFT(F942,4))&gt;=32768,HEX2DEC(LEFT(F942,4))-65536,HEX2DEC(LEFT(F942,4)))/Codes!$N$2</f>
        <v>3.2</v>
      </c>
      <c r="S942" s="1">
        <f>IF(HEX2DEC(RIGHT(F942,4))&gt;=32768,HEX2DEC(RIGHT(F942,4))-65536,HEX2DEC(RIGHT(F942,4)))/Codes!$N$2</f>
        <v>0</v>
      </c>
      <c r="T942" s="18">
        <f t="shared" si="338"/>
        <v>361</v>
      </c>
      <c r="U942" s="1">
        <f t="shared" si="339"/>
        <v>70</v>
      </c>
      <c r="V942" s="1">
        <f t="shared" si="340"/>
        <v>0</v>
      </c>
      <c r="W942" s="1" t="str">
        <f t="shared" si="341"/>
        <v>101</v>
      </c>
      <c r="X942" s="1">
        <f t="shared" si="342"/>
        <v>3</v>
      </c>
      <c r="Y942" s="1">
        <f t="shared" si="343"/>
        <v>35</v>
      </c>
      <c r="Z942" s="1" t="str">
        <f>VLOOKUP(BIN2DEC(MID(HEX2BIN(MID(H942,3,2),8),2,5)),Codes!$E$1:$F$18,2)</f>
        <v>Normal</v>
      </c>
      <c r="AA942" s="6" t="str">
        <f t="shared" si="344"/>
        <v>0</v>
      </c>
      <c r="AB942" s="1">
        <f t="shared" si="345"/>
        <v>0</v>
      </c>
      <c r="AC942" s="1" t="str">
        <f>VLOOKUP(BIN2DEC(RIGHT(HEX2BIN(MID(H942,6,1),4),1)&amp;LEFT(HEX2BIN(MID(H942,7,1),4),1)),Codes!$K$1:$L$5,2)</f>
        <v>L</v>
      </c>
      <c r="AD942" s="1" t="str">
        <f>VLOOKUP(BIN2DEC(RIGHT(HEX2BIN(MID(H942,7,1),4),3)&amp;LEFT(HEX2BIN(MID(H942,8,1),4),2)),Codes!$H$2:$I$33,2)</f>
        <v>Punch</v>
      </c>
      <c r="AE942" s="1" t="str">
        <f t="shared" si="346"/>
        <v>1</v>
      </c>
      <c r="AF942" s="1" t="str">
        <f t="shared" si="347"/>
        <v>1</v>
      </c>
      <c r="AH942" s="6">
        <f t="shared" si="348"/>
        <v>65</v>
      </c>
    </row>
    <row r="943" spans="1:34">
      <c r="A943" s="1" t="s">
        <v>3679</v>
      </c>
      <c r="B943" s="1" t="s">
        <v>50</v>
      </c>
      <c r="C943" s="6" t="s">
        <v>1877</v>
      </c>
      <c r="D943" s="6" t="s">
        <v>3615</v>
      </c>
      <c r="E943" s="6" t="s">
        <v>824</v>
      </c>
      <c r="F943" s="6" t="s">
        <v>91</v>
      </c>
      <c r="G943" s="6" t="s">
        <v>743</v>
      </c>
      <c r="H943" s="6" t="s">
        <v>834</v>
      </c>
      <c r="J943" s="1" t="str">
        <f t="shared" si="332"/>
        <v>001011</v>
      </c>
      <c r="K943" s="1">
        <f t="shared" si="333"/>
        <v>2</v>
      </c>
      <c r="L943" s="6" t="str">
        <f t="shared" si="334"/>
        <v>00000</v>
      </c>
      <c r="M943" s="1">
        <f t="shared" si="335"/>
        <v>109</v>
      </c>
      <c r="N943" s="6" t="str">
        <f t="shared" si="336"/>
        <v>00</v>
      </c>
      <c r="O943" s="1">
        <f t="shared" si="337"/>
        <v>12</v>
      </c>
      <c r="P943" s="1">
        <f>IF(HEX2DEC(LEFT(E943,4))&gt;=32768,HEX2DEC(LEFT(E943,4))-65536,HEX2DEC(LEFT(E943,4)))/Codes!$N$2</f>
        <v>2</v>
      </c>
      <c r="Q943" s="1">
        <f>IF(HEX2DEC(RIGHT(E943,4))&gt;=32768,HEX2DEC(RIGHT(E943,4))-65536,HEX2DEC(RIGHT(E943,4)))/Codes!$N$2</f>
        <v>0</v>
      </c>
      <c r="R943" s="1">
        <f>IF(HEX2DEC(LEFT(F943,4))&gt;=32768,HEX2DEC(LEFT(F943,4))-65536,HEX2DEC(LEFT(F943,4)))/Codes!$N$2</f>
        <v>0</v>
      </c>
      <c r="S943" s="1">
        <f>IF(HEX2DEC(RIGHT(F943,4))&gt;=32768,HEX2DEC(RIGHT(F943,4))-65536,HEX2DEC(RIGHT(F943,4)))/Codes!$N$2</f>
        <v>0</v>
      </c>
      <c r="T943" s="18">
        <f t="shared" si="338"/>
        <v>361</v>
      </c>
      <c r="U943" s="1">
        <f t="shared" si="339"/>
        <v>70</v>
      </c>
      <c r="V943" s="1">
        <f t="shared" si="340"/>
        <v>0</v>
      </c>
      <c r="W943" s="1" t="str">
        <f t="shared" si="341"/>
        <v>101</v>
      </c>
      <c r="X943" s="1">
        <f t="shared" si="342"/>
        <v>3</v>
      </c>
      <c r="Y943" s="1">
        <f t="shared" si="343"/>
        <v>35</v>
      </c>
      <c r="Z943" s="1" t="str">
        <f>VLOOKUP(BIN2DEC(MID(HEX2BIN(MID(H943,3,2),8),2,5)),Codes!$E$1:$F$18,2)</f>
        <v>Normal</v>
      </c>
      <c r="AA943" s="6" t="str">
        <f t="shared" si="344"/>
        <v>0</v>
      </c>
      <c r="AB943" s="1">
        <f t="shared" si="345"/>
        <v>0</v>
      </c>
      <c r="AC943" s="1" t="str">
        <f>VLOOKUP(BIN2DEC(RIGHT(HEX2BIN(MID(H943,6,1),4),1)&amp;LEFT(HEX2BIN(MID(H943,7,1),4),1)),Codes!$K$1:$L$5,2)</f>
        <v>L</v>
      </c>
      <c r="AD943" s="1" t="str">
        <f>VLOOKUP(BIN2DEC(RIGHT(HEX2BIN(MID(H943,7,1),4),3)&amp;LEFT(HEX2BIN(MID(H943,8,1),4),2)),Codes!$H$2:$I$33,2)</f>
        <v>Punch</v>
      </c>
      <c r="AE943" s="1" t="str">
        <f t="shared" si="346"/>
        <v>1</v>
      </c>
      <c r="AF943" s="1" t="str">
        <f t="shared" si="347"/>
        <v>1</v>
      </c>
      <c r="AH943" s="6">
        <f t="shared" si="348"/>
        <v>65</v>
      </c>
    </row>
    <row r="944" spans="1:34">
      <c r="A944" s="1" t="s">
        <v>3680</v>
      </c>
      <c r="B944" s="1" t="s">
        <v>50</v>
      </c>
      <c r="C944" s="6" t="s">
        <v>693</v>
      </c>
      <c r="D944" s="6" t="s">
        <v>3648</v>
      </c>
      <c r="E944" s="6" t="s">
        <v>307</v>
      </c>
      <c r="F944" s="6" t="s">
        <v>232</v>
      </c>
      <c r="G944" s="6" t="s">
        <v>691</v>
      </c>
      <c r="H944" s="6" t="s">
        <v>692</v>
      </c>
      <c r="J944" s="1" t="str">
        <f t="shared" ref="J944:J1007" si="349">LEFT(HEX2BIN(LEFT(D944,2),8),6)</f>
        <v>001011</v>
      </c>
      <c r="K944" s="1">
        <f t="shared" ref="K944:K1007" si="350">BIN2DEC(MID(HEX2BIN(MID(D944,2,2),8),3,3))</f>
        <v>0</v>
      </c>
      <c r="L944" s="6" t="str">
        <f t="shared" ref="L944:L1007" si="351">MID(HEX2BIN(MID(D944,3,2),8),2,5)</f>
        <v>00000</v>
      </c>
      <c r="M944" s="1">
        <f t="shared" ref="M944:M1007" si="352">ROUNDDOWN(HEX2DEC(MID(D944,4,3))/8,0)</f>
        <v>109</v>
      </c>
      <c r="N944" s="6" t="str">
        <f t="shared" ref="N944:N1007" si="353">MID(HEX2BIN(MID(D944,6,1),4),2,2)</f>
        <v>00</v>
      </c>
      <c r="O944" s="1">
        <f t="shared" ref="O944:O1007" si="354">HEX2DEC(MID(D944,7,2))</f>
        <v>4</v>
      </c>
      <c r="P944" s="1">
        <f>IF(HEX2DEC(LEFT(E944,4))&gt;=32768,HEX2DEC(LEFT(E944,4))-65536,HEX2DEC(LEFT(E944,4)))/Codes!$N$2</f>
        <v>3.2</v>
      </c>
      <c r="Q944" s="1">
        <f>IF(HEX2DEC(RIGHT(E944,4))&gt;=32768,HEX2DEC(RIGHT(E944,4))-65536,HEX2DEC(RIGHT(E944,4)))/Codes!$N$2</f>
        <v>0</v>
      </c>
      <c r="R944" s="1">
        <f>IF(HEX2DEC(LEFT(F944,4))&gt;=32768,HEX2DEC(LEFT(F944,4))-65536,HEX2DEC(LEFT(F944,4)))/Codes!$N$2</f>
        <v>4.8</v>
      </c>
      <c r="S944" s="1">
        <f>IF(HEX2DEC(RIGHT(F944,4))&gt;=32768,HEX2DEC(RIGHT(F944,4))-65536,HEX2DEC(RIGHT(F944,4)))/Codes!$N$2</f>
        <v>0</v>
      </c>
      <c r="T944" s="18">
        <f t="shared" ref="T944:T1007" si="355">ROUNDDOWN(HEX2DEC(LEFT(G944,3))/8,0)</f>
        <v>361</v>
      </c>
      <c r="U944" s="1">
        <f t="shared" ref="U944:U1007" si="356">ROUNDDOWN(HEX2DEC(MID(G944,3,3))/4,0)-(512*ROUNDDOWN(HEX2DEC(MID(G944,3,1))/8,0))</f>
        <v>150</v>
      </c>
      <c r="V944" s="1">
        <f t="shared" ref="V944:V1007" si="357">RIGHT(HEX2BIN(MID(G944,5,1),4),2)*128+HEX2DEC(MID(G944,6,1))*8+LEFT(HEX2BIN(MID(G944,7,1),4),3)</f>
        <v>0</v>
      </c>
      <c r="W944" s="1" t="str">
        <f t="shared" ref="W944:W1007" si="358">MID(HEX2BIN(MID(G944,7,2),8),4,3)</f>
        <v>101</v>
      </c>
      <c r="X944" s="1">
        <f t="shared" ref="X944:X1007" si="359">BIN2DEC(RIGHT(HEX2BIN(RIGHT(G944,1),4),2))</f>
        <v>3</v>
      </c>
      <c r="Y944" s="1">
        <f t="shared" ref="Y944:Y1007" si="360">ROUNDDOWN(HEX2DEC(LEFT(H944,3))/8,0)</f>
        <v>5</v>
      </c>
      <c r="Z944" s="1" t="str">
        <f>VLOOKUP(BIN2DEC(MID(HEX2BIN(MID(H944,3,2),8),2,5)),Codes!$E$1:$F$18,2)</f>
        <v>Flower</v>
      </c>
      <c r="AA944" s="6" t="str">
        <f t="shared" ref="AA944:AA1007" si="361">MID(HEX2BIN(MID(H944,4,1),4),3,1)</f>
        <v>0</v>
      </c>
      <c r="AB944" s="1">
        <f t="shared" ref="AB944:AB1007" si="362">(MOD(HEX2DEC(MID(H944,4,1)),2))*64+ROUNDDOWN(HEX2DEC(MID(H944,5,2))/4,0)</f>
        <v>2</v>
      </c>
      <c r="AC944" s="1" t="str">
        <f>VLOOKUP(BIN2DEC(RIGHT(HEX2BIN(MID(H944,6,1),4),1)&amp;LEFT(HEX2BIN(MID(H944,7,1),4),1)),Codes!$K$1:$L$5,2)</f>
        <v>M</v>
      </c>
      <c r="AD944" s="1" t="str">
        <f>VLOOKUP(BIN2DEC(RIGHT(HEX2BIN(MID(H944,7,1),4),3)&amp;LEFT(HEX2BIN(MID(H944,8,1),4),2)),Codes!$H$2:$I$33,2)</f>
        <v>Punch</v>
      </c>
      <c r="AE944" s="1" t="str">
        <f t="shared" ref="AE944:AE1007" si="363">MID(HEX2BIN(RIGHT(H944,1),4),3,1)</f>
        <v>1</v>
      </c>
      <c r="AF944" s="1" t="str">
        <f t="shared" ref="AF944:AF1007" si="364">RIGHT(HEX2BIN(RIGHT(H944,1),4),1)</f>
        <v>1</v>
      </c>
      <c r="AH944" s="6">
        <f t="shared" ref="AH944:AH1007" si="365">ROUNDDOWN(HEX2DEC(MID(H944,6,3))/4,0)-(256*ROUNDDOWN(HEX2DEC(MID(H944,6,1))/4,0))</f>
        <v>33</v>
      </c>
    </row>
    <row r="945" spans="1:34">
      <c r="A945" s="1" t="s">
        <v>3681</v>
      </c>
      <c r="B945" s="1" t="s">
        <v>50</v>
      </c>
      <c r="C945" s="6" t="s">
        <v>693</v>
      </c>
      <c r="D945" s="6" t="s">
        <v>3682</v>
      </c>
      <c r="E945" s="6" t="s">
        <v>824</v>
      </c>
      <c r="F945" s="6" t="s">
        <v>212</v>
      </c>
      <c r="G945" s="6" t="s">
        <v>691</v>
      </c>
      <c r="H945" s="6" t="s">
        <v>692</v>
      </c>
      <c r="J945" s="1" t="str">
        <f t="shared" si="349"/>
        <v>001011</v>
      </c>
      <c r="K945" s="1">
        <f t="shared" si="350"/>
        <v>1</v>
      </c>
      <c r="L945" s="6" t="str">
        <f t="shared" si="351"/>
        <v>00000</v>
      </c>
      <c r="M945" s="1">
        <f t="shared" si="352"/>
        <v>109</v>
      </c>
      <c r="N945" s="6" t="str">
        <f t="shared" si="353"/>
        <v>00</v>
      </c>
      <c r="O945" s="1">
        <f t="shared" si="354"/>
        <v>4</v>
      </c>
      <c r="P945" s="1">
        <f>IF(HEX2DEC(LEFT(E945,4))&gt;=32768,HEX2DEC(LEFT(E945,4))-65536,HEX2DEC(LEFT(E945,4)))/Codes!$N$2</f>
        <v>2</v>
      </c>
      <c r="Q945" s="1">
        <f>IF(HEX2DEC(RIGHT(E945,4))&gt;=32768,HEX2DEC(RIGHT(E945,4))-65536,HEX2DEC(RIGHT(E945,4)))/Codes!$N$2</f>
        <v>0</v>
      </c>
      <c r="R945" s="1">
        <f>IF(HEX2DEC(LEFT(F945,4))&gt;=32768,HEX2DEC(LEFT(F945,4))-65536,HEX2DEC(LEFT(F945,4)))/Codes!$N$2</f>
        <v>2.8</v>
      </c>
      <c r="S945" s="1">
        <f>IF(HEX2DEC(RIGHT(F945,4))&gt;=32768,HEX2DEC(RIGHT(F945,4))-65536,HEX2DEC(RIGHT(F945,4)))/Codes!$N$2</f>
        <v>0</v>
      </c>
      <c r="T945" s="18">
        <f t="shared" si="355"/>
        <v>361</v>
      </c>
      <c r="U945" s="1">
        <f t="shared" si="356"/>
        <v>150</v>
      </c>
      <c r="V945" s="1">
        <f t="shared" si="357"/>
        <v>0</v>
      </c>
      <c r="W945" s="1" t="str">
        <f t="shared" si="358"/>
        <v>101</v>
      </c>
      <c r="X945" s="1">
        <f t="shared" si="359"/>
        <v>3</v>
      </c>
      <c r="Y945" s="1">
        <f t="shared" si="360"/>
        <v>5</v>
      </c>
      <c r="Z945" s="1" t="str">
        <f>VLOOKUP(BIN2DEC(MID(HEX2BIN(MID(H945,3,2),8),2,5)),Codes!$E$1:$F$18,2)</f>
        <v>Flower</v>
      </c>
      <c r="AA945" s="6" t="str">
        <f t="shared" si="361"/>
        <v>0</v>
      </c>
      <c r="AB945" s="1">
        <f t="shared" si="362"/>
        <v>2</v>
      </c>
      <c r="AC945" s="1" t="str">
        <f>VLOOKUP(BIN2DEC(RIGHT(HEX2BIN(MID(H945,6,1),4),1)&amp;LEFT(HEX2BIN(MID(H945,7,1),4),1)),Codes!$K$1:$L$5,2)</f>
        <v>M</v>
      </c>
      <c r="AD945" s="1" t="str">
        <f>VLOOKUP(BIN2DEC(RIGHT(HEX2BIN(MID(H945,7,1),4),3)&amp;LEFT(HEX2BIN(MID(H945,8,1),4),2)),Codes!$H$2:$I$33,2)</f>
        <v>Punch</v>
      </c>
      <c r="AE945" s="1" t="str">
        <f t="shared" si="363"/>
        <v>1</v>
      </c>
      <c r="AF945" s="1" t="str">
        <f t="shared" si="364"/>
        <v>1</v>
      </c>
      <c r="AH945" s="6">
        <f t="shared" si="365"/>
        <v>33</v>
      </c>
    </row>
    <row r="946" spans="1:34">
      <c r="A946" s="1" t="s">
        <v>3683</v>
      </c>
      <c r="B946" s="1" t="s">
        <v>50</v>
      </c>
      <c r="C946" s="6" t="s">
        <v>693</v>
      </c>
      <c r="D946" s="6" t="s">
        <v>3684</v>
      </c>
      <c r="E946" s="6" t="s">
        <v>824</v>
      </c>
      <c r="F946" s="6" t="s">
        <v>91</v>
      </c>
      <c r="G946" s="6" t="s">
        <v>691</v>
      </c>
      <c r="H946" s="6" t="s">
        <v>692</v>
      </c>
      <c r="J946" s="1" t="str">
        <f t="shared" si="349"/>
        <v>001011</v>
      </c>
      <c r="K946" s="1">
        <f t="shared" si="350"/>
        <v>2</v>
      </c>
      <c r="L946" s="6" t="str">
        <f t="shared" si="351"/>
        <v>00000</v>
      </c>
      <c r="M946" s="1">
        <f t="shared" si="352"/>
        <v>109</v>
      </c>
      <c r="N946" s="6" t="str">
        <f t="shared" si="353"/>
        <v>00</v>
      </c>
      <c r="O946" s="1">
        <f t="shared" si="354"/>
        <v>4</v>
      </c>
      <c r="P946" s="1">
        <f>IF(HEX2DEC(LEFT(E946,4))&gt;=32768,HEX2DEC(LEFT(E946,4))-65536,HEX2DEC(LEFT(E946,4)))/Codes!$N$2</f>
        <v>2</v>
      </c>
      <c r="Q946" s="1">
        <f>IF(HEX2DEC(RIGHT(E946,4))&gt;=32768,HEX2DEC(RIGHT(E946,4))-65536,HEX2DEC(RIGHT(E946,4)))/Codes!$N$2</f>
        <v>0</v>
      </c>
      <c r="R946" s="1">
        <f>IF(HEX2DEC(LEFT(F946,4))&gt;=32768,HEX2DEC(LEFT(F946,4))-65536,HEX2DEC(LEFT(F946,4)))/Codes!$N$2</f>
        <v>0</v>
      </c>
      <c r="S946" s="1">
        <f>IF(HEX2DEC(RIGHT(F946,4))&gt;=32768,HEX2DEC(RIGHT(F946,4))-65536,HEX2DEC(RIGHT(F946,4)))/Codes!$N$2</f>
        <v>0</v>
      </c>
      <c r="T946" s="18">
        <f t="shared" si="355"/>
        <v>361</v>
      </c>
      <c r="U946" s="1">
        <f t="shared" si="356"/>
        <v>150</v>
      </c>
      <c r="V946" s="1">
        <f t="shared" si="357"/>
        <v>0</v>
      </c>
      <c r="W946" s="1" t="str">
        <f t="shared" si="358"/>
        <v>101</v>
      </c>
      <c r="X946" s="1">
        <f t="shared" si="359"/>
        <v>3</v>
      </c>
      <c r="Y946" s="1">
        <f t="shared" si="360"/>
        <v>5</v>
      </c>
      <c r="Z946" s="1" t="str">
        <f>VLOOKUP(BIN2DEC(MID(HEX2BIN(MID(H946,3,2),8),2,5)),Codes!$E$1:$F$18,2)</f>
        <v>Flower</v>
      </c>
      <c r="AA946" s="6" t="str">
        <f t="shared" si="361"/>
        <v>0</v>
      </c>
      <c r="AB946" s="1">
        <f t="shared" si="362"/>
        <v>2</v>
      </c>
      <c r="AC946" s="1" t="str">
        <f>VLOOKUP(BIN2DEC(RIGHT(HEX2BIN(MID(H946,6,1),4),1)&amp;LEFT(HEX2BIN(MID(H946,7,1),4),1)),Codes!$K$1:$L$5,2)</f>
        <v>M</v>
      </c>
      <c r="AD946" s="1" t="str">
        <f>VLOOKUP(BIN2DEC(RIGHT(HEX2BIN(MID(H946,7,1),4),3)&amp;LEFT(HEX2BIN(MID(H946,8,1),4),2)),Codes!$H$2:$I$33,2)</f>
        <v>Punch</v>
      </c>
      <c r="AE946" s="1" t="str">
        <f t="shared" si="363"/>
        <v>1</v>
      </c>
      <c r="AF946" s="1" t="str">
        <f t="shared" si="364"/>
        <v>1</v>
      </c>
      <c r="AH946" s="6">
        <f t="shared" si="365"/>
        <v>33</v>
      </c>
    </row>
    <row r="947" spans="1:34">
      <c r="A947" s="1" t="s">
        <v>3685</v>
      </c>
      <c r="B947" s="1" t="s">
        <v>50</v>
      </c>
      <c r="C947" s="6" t="s">
        <v>699</v>
      </c>
      <c r="D947" s="6" t="s">
        <v>3586</v>
      </c>
      <c r="E947" s="6" t="s">
        <v>307</v>
      </c>
      <c r="F947" s="6" t="s">
        <v>232</v>
      </c>
      <c r="G947" s="6" t="s">
        <v>691</v>
      </c>
      <c r="H947" s="6" t="s">
        <v>697</v>
      </c>
      <c r="J947" s="1" t="str">
        <f t="shared" si="349"/>
        <v>001011</v>
      </c>
      <c r="K947" s="1">
        <f t="shared" si="350"/>
        <v>0</v>
      </c>
      <c r="L947" s="6" t="str">
        <f t="shared" si="351"/>
        <v>00000</v>
      </c>
      <c r="M947" s="1">
        <f t="shared" si="352"/>
        <v>109</v>
      </c>
      <c r="N947" s="6" t="str">
        <f t="shared" si="353"/>
        <v>00</v>
      </c>
      <c r="O947" s="1">
        <f t="shared" si="354"/>
        <v>7</v>
      </c>
      <c r="P947" s="1">
        <f>IF(HEX2DEC(LEFT(E947,4))&gt;=32768,HEX2DEC(LEFT(E947,4))-65536,HEX2DEC(LEFT(E947,4)))/Codes!$N$2</f>
        <v>3.2</v>
      </c>
      <c r="Q947" s="1">
        <f>IF(HEX2DEC(RIGHT(E947,4))&gt;=32768,HEX2DEC(RIGHT(E947,4))-65536,HEX2DEC(RIGHT(E947,4)))/Codes!$N$2</f>
        <v>0</v>
      </c>
      <c r="R947" s="1">
        <f>IF(HEX2DEC(LEFT(F947,4))&gt;=32768,HEX2DEC(LEFT(F947,4))-65536,HEX2DEC(LEFT(F947,4)))/Codes!$N$2</f>
        <v>4.8</v>
      </c>
      <c r="S947" s="1">
        <f>IF(HEX2DEC(RIGHT(F947,4))&gt;=32768,HEX2DEC(RIGHT(F947,4))-65536,HEX2DEC(RIGHT(F947,4)))/Codes!$N$2</f>
        <v>0</v>
      </c>
      <c r="T947" s="18">
        <f t="shared" si="355"/>
        <v>361</v>
      </c>
      <c r="U947" s="1">
        <f t="shared" si="356"/>
        <v>150</v>
      </c>
      <c r="V947" s="1">
        <f t="shared" si="357"/>
        <v>0</v>
      </c>
      <c r="W947" s="1" t="str">
        <f t="shared" si="358"/>
        <v>101</v>
      </c>
      <c r="X947" s="1">
        <f t="shared" si="359"/>
        <v>3</v>
      </c>
      <c r="Y947" s="1">
        <f t="shared" si="360"/>
        <v>8</v>
      </c>
      <c r="Z947" s="1" t="str">
        <f>VLOOKUP(BIN2DEC(MID(HEX2BIN(MID(H947,3,2),8),2,5)),Codes!$E$1:$F$18,2)</f>
        <v>Flower</v>
      </c>
      <c r="AA947" s="6" t="str">
        <f t="shared" si="361"/>
        <v>0</v>
      </c>
      <c r="AB947" s="1">
        <f t="shared" si="362"/>
        <v>4</v>
      </c>
      <c r="AC947" s="1" t="str">
        <f>VLOOKUP(BIN2DEC(RIGHT(HEX2BIN(MID(H947,6,1),4),1)&amp;LEFT(HEX2BIN(MID(H947,7,1),4),1)),Codes!$K$1:$L$5,2)</f>
        <v>L</v>
      </c>
      <c r="AD947" s="1" t="str">
        <f>VLOOKUP(BIN2DEC(RIGHT(HEX2BIN(MID(H947,7,1),4),3)&amp;LEFT(HEX2BIN(MID(H947,8,1),4),2)),Codes!$H$2:$I$33,2)</f>
        <v>Punch</v>
      </c>
      <c r="AE947" s="1" t="str">
        <f t="shared" si="363"/>
        <v>1</v>
      </c>
      <c r="AF947" s="1" t="str">
        <f t="shared" si="364"/>
        <v>1</v>
      </c>
      <c r="AH947" s="6">
        <f t="shared" si="365"/>
        <v>65</v>
      </c>
    </row>
    <row r="948" spans="1:34">
      <c r="A948" s="1" t="s">
        <v>3686</v>
      </c>
      <c r="B948" s="1" t="s">
        <v>50</v>
      </c>
      <c r="C948" s="6" t="s">
        <v>699</v>
      </c>
      <c r="D948" s="6" t="s">
        <v>3588</v>
      </c>
      <c r="E948" s="6" t="s">
        <v>824</v>
      </c>
      <c r="F948" s="6" t="s">
        <v>212</v>
      </c>
      <c r="G948" s="6" t="s">
        <v>691</v>
      </c>
      <c r="H948" s="6" t="s">
        <v>697</v>
      </c>
      <c r="J948" s="1" t="str">
        <f t="shared" si="349"/>
        <v>001011</v>
      </c>
      <c r="K948" s="1">
        <f t="shared" si="350"/>
        <v>1</v>
      </c>
      <c r="L948" s="6" t="str">
        <f t="shared" si="351"/>
        <v>00000</v>
      </c>
      <c r="M948" s="1">
        <f t="shared" si="352"/>
        <v>109</v>
      </c>
      <c r="N948" s="6" t="str">
        <f t="shared" si="353"/>
        <v>00</v>
      </c>
      <c r="O948" s="1">
        <f t="shared" si="354"/>
        <v>7</v>
      </c>
      <c r="P948" s="1">
        <f>IF(HEX2DEC(LEFT(E948,4))&gt;=32768,HEX2DEC(LEFT(E948,4))-65536,HEX2DEC(LEFT(E948,4)))/Codes!$N$2</f>
        <v>2</v>
      </c>
      <c r="Q948" s="1">
        <f>IF(HEX2DEC(RIGHT(E948,4))&gt;=32768,HEX2DEC(RIGHT(E948,4))-65536,HEX2DEC(RIGHT(E948,4)))/Codes!$N$2</f>
        <v>0</v>
      </c>
      <c r="R948" s="1">
        <f>IF(HEX2DEC(LEFT(F948,4))&gt;=32768,HEX2DEC(LEFT(F948,4))-65536,HEX2DEC(LEFT(F948,4)))/Codes!$N$2</f>
        <v>2.8</v>
      </c>
      <c r="S948" s="1">
        <f>IF(HEX2DEC(RIGHT(F948,4))&gt;=32768,HEX2DEC(RIGHT(F948,4))-65536,HEX2DEC(RIGHT(F948,4)))/Codes!$N$2</f>
        <v>0</v>
      </c>
      <c r="T948" s="18">
        <f t="shared" si="355"/>
        <v>361</v>
      </c>
      <c r="U948" s="1">
        <f t="shared" si="356"/>
        <v>150</v>
      </c>
      <c r="V948" s="1">
        <f t="shared" si="357"/>
        <v>0</v>
      </c>
      <c r="W948" s="1" t="str">
        <f t="shared" si="358"/>
        <v>101</v>
      </c>
      <c r="X948" s="1">
        <f t="shared" si="359"/>
        <v>3</v>
      </c>
      <c r="Y948" s="1">
        <f t="shared" si="360"/>
        <v>8</v>
      </c>
      <c r="Z948" s="1" t="str">
        <f>VLOOKUP(BIN2DEC(MID(HEX2BIN(MID(H948,3,2),8),2,5)),Codes!$E$1:$F$18,2)</f>
        <v>Flower</v>
      </c>
      <c r="AA948" s="6" t="str">
        <f t="shared" si="361"/>
        <v>0</v>
      </c>
      <c r="AB948" s="1">
        <f t="shared" si="362"/>
        <v>4</v>
      </c>
      <c r="AC948" s="1" t="str">
        <f>VLOOKUP(BIN2DEC(RIGHT(HEX2BIN(MID(H948,6,1),4),1)&amp;LEFT(HEX2BIN(MID(H948,7,1),4),1)),Codes!$K$1:$L$5,2)</f>
        <v>L</v>
      </c>
      <c r="AD948" s="1" t="str">
        <f>VLOOKUP(BIN2DEC(RIGHT(HEX2BIN(MID(H948,7,1),4),3)&amp;LEFT(HEX2BIN(MID(H948,8,1),4),2)),Codes!$H$2:$I$33,2)</f>
        <v>Punch</v>
      </c>
      <c r="AE948" s="1" t="str">
        <f t="shared" si="363"/>
        <v>1</v>
      </c>
      <c r="AF948" s="1" t="str">
        <f t="shared" si="364"/>
        <v>1</v>
      </c>
      <c r="AH948" s="6">
        <f t="shared" si="365"/>
        <v>65</v>
      </c>
    </row>
    <row r="949" spans="1:34">
      <c r="A949" s="1" t="s">
        <v>3687</v>
      </c>
      <c r="B949" s="1" t="s">
        <v>50</v>
      </c>
      <c r="C949" s="6" t="s">
        <v>699</v>
      </c>
      <c r="D949" s="6" t="s">
        <v>3590</v>
      </c>
      <c r="E949" s="6" t="s">
        <v>824</v>
      </c>
      <c r="F949" s="6" t="s">
        <v>91</v>
      </c>
      <c r="G949" s="6" t="s">
        <v>691</v>
      </c>
      <c r="H949" s="6" t="s">
        <v>697</v>
      </c>
      <c r="J949" s="1" t="str">
        <f t="shared" si="349"/>
        <v>001011</v>
      </c>
      <c r="K949" s="1">
        <f t="shared" si="350"/>
        <v>2</v>
      </c>
      <c r="L949" s="6" t="str">
        <f t="shared" si="351"/>
        <v>00000</v>
      </c>
      <c r="M949" s="1">
        <f t="shared" si="352"/>
        <v>109</v>
      </c>
      <c r="N949" s="6" t="str">
        <f t="shared" si="353"/>
        <v>00</v>
      </c>
      <c r="O949" s="1">
        <f t="shared" si="354"/>
        <v>7</v>
      </c>
      <c r="P949" s="1">
        <f>IF(HEX2DEC(LEFT(E949,4))&gt;=32768,HEX2DEC(LEFT(E949,4))-65536,HEX2DEC(LEFT(E949,4)))/Codes!$N$2</f>
        <v>2</v>
      </c>
      <c r="Q949" s="1">
        <f>IF(HEX2DEC(RIGHT(E949,4))&gt;=32768,HEX2DEC(RIGHT(E949,4))-65536,HEX2DEC(RIGHT(E949,4)))/Codes!$N$2</f>
        <v>0</v>
      </c>
      <c r="R949" s="1">
        <f>IF(HEX2DEC(LEFT(F949,4))&gt;=32768,HEX2DEC(LEFT(F949,4))-65536,HEX2DEC(LEFT(F949,4)))/Codes!$N$2</f>
        <v>0</v>
      </c>
      <c r="S949" s="1">
        <f>IF(HEX2DEC(RIGHT(F949,4))&gt;=32768,HEX2DEC(RIGHT(F949,4))-65536,HEX2DEC(RIGHT(F949,4)))/Codes!$N$2</f>
        <v>0</v>
      </c>
      <c r="T949" s="18">
        <f t="shared" si="355"/>
        <v>361</v>
      </c>
      <c r="U949" s="1">
        <f t="shared" si="356"/>
        <v>150</v>
      </c>
      <c r="V949" s="1">
        <f t="shared" si="357"/>
        <v>0</v>
      </c>
      <c r="W949" s="1" t="str">
        <f t="shared" si="358"/>
        <v>101</v>
      </c>
      <c r="X949" s="1">
        <f t="shared" si="359"/>
        <v>3</v>
      </c>
      <c r="Y949" s="1">
        <f t="shared" si="360"/>
        <v>8</v>
      </c>
      <c r="Z949" s="1" t="str">
        <f>VLOOKUP(BIN2DEC(MID(HEX2BIN(MID(H949,3,2),8),2,5)),Codes!$E$1:$F$18,2)</f>
        <v>Flower</v>
      </c>
      <c r="AA949" s="6" t="str">
        <f t="shared" si="361"/>
        <v>0</v>
      </c>
      <c r="AB949" s="1">
        <f t="shared" si="362"/>
        <v>4</v>
      </c>
      <c r="AC949" s="1" t="str">
        <f>VLOOKUP(BIN2DEC(RIGHT(HEX2BIN(MID(H949,6,1),4),1)&amp;LEFT(HEX2BIN(MID(H949,7,1),4),1)),Codes!$K$1:$L$5,2)</f>
        <v>L</v>
      </c>
      <c r="AD949" s="1" t="str">
        <f>VLOOKUP(BIN2DEC(RIGHT(HEX2BIN(MID(H949,7,1),4),3)&amp;LEFT(HEX2BIN(MID(H949,8,1),4),2)),Codes!$H$2:$I$33,2)</f>
        <v>Punch</v>
      </c>
      <c r="AE949" s="1" t="str">
        <f t="shared" si="363"/>
        <v>1</v>
      </c>
      <c r="AF949" s="1" t="str">
        <f t="shared" si="364"/>
        <v>1</v>
      </c>
      <c r="AH949" s="6">
        <f t="shared" si="365"/>
        <v>65</v>
      </c>
    </row>
    <row r="950" spans="1:34">
      <c r="A950" s="1" t="s">
        <v>3688</v>
      </c>
      <c r="B950" s="1" t="s">
        <v>50</v>
      </c>
      <c r="C950" s="6" t="s">
        <v>846</v>
      </c>
      <c r="D950" s="6" t="s">
        <v>3592</v>
      </c>
      <c r="E950" s="6" t="s">
        <v>307</v>
      </c>
      <c r="F950" s="6" t="s">
        <v>232</v>
      </c>
      <c r="G950" s="6" t="s">
        <v>691</v>
      </c>
      <c r="H950" s="6" t="s">
        <v>844</v>
      </c>
      <c r="J950" s="1" t="str">
        <f t="shared" si="349"/>
        <v>001011</v>
      </c>
      <c r="K950" s="1">
        <f t="shared" si="350"/>
        <v>0</v>
      </c>
      <c r="L950" s="6" t="str">
        <f t="shared" si="351"/>
        <v>00000</v>
      </c>
      <c r="M950" s="1">
        <f t="shared" si="352"/>
        <v>109</v>
      </c>
      <c r="N950" s="6" t="str">
        <f t="shared" si="353"/>
        <v>00</v>
      </c>
      <c r="O950" s="1">
        <f t="shared" si="354"/>
        <v>11</v>
      </c>
      <c r="P950" s="1">
        <f>IF(HEX2DEC(LEFT(E950,4))&gt;=32768,HEX2DEC(LEFT(E950,4))-65536,HEX2DEC(LEFT(E950,4)))/Codes!$N$2</f>
        <v>3.2</v>
      </c>
      <c r="Q950" s="1">
        <f>IF(HEX2DEC(RIGHT(E950,4))&gt;=32768,HEX2DEC(RIGHT(E950,4))-65536,HEX2DEC(RIGHT(E950,4)))/Codes!$N$2</f>
        <v>0</v>
      </c>
      <c r="R950" s="1">
        <f>IF(HEX2DEC(LEFT(F950,4))&gt;=32768,HEX2DEC(LEFT(F950,4))-65536,HEX2DEC(LEFT(F950,4)))/Codes!$N$2</f>
        <v>4.8</v>
      </c>
      <c r="S950" s="1">
        <f>IF(HEX2DEC(RIGHT(F950,4))&gt;=32768,HEX2DEC(RIGHT(F950,4))-65536,HEX2DEC(RIGHT(F950,4)))/Codes!$N$2</f>
        <v>0</v>
      </c>
      <c r="T950" s="18">
        <f t="shared" si="355"/>
        <v>361</v>
      </c>
      <c r="U950" s="1">
        <f t="shared" si="356"/>
        <v>150</v>
      </c>
      <c r="V950" s="1">
        <f t="shared" si="357"/>
        <v>0</v>
      </c>
      <c r="W950" s="1" t="str">
        <f t="shared" si="358"/>
        <v>101</v>
      </c>
      <c r="X950" s="1">
        <f t="shared" si="359"/>
        <v>3</v>
      </c>
      <c r="Y950" s="1">
        <f t="shared" si="360"/>
        <v>12</v>
      </c>
      <c r="Z950" s="1" t="str">
        <f>VLOOKUP(BIN2DEC(MID(HEX2BIN(MID(H950,3,2),8),2,5)),Codes!$E$1:$F$18,2)</f>
        <v>Flower</v>
      </c>
      <c r="AA950" s="6" t="str">
        <f t="shared" si="361"/>
        <v>0</v>
      </c>
      <c r="AB950" s="1">
        <f t="shared" si="362"/>
        <v>6</v>
      </c>
      <c r="AC950" s="1" t="str">
        <f>VLOOKUP(BIN2DEC(RIGHT(HEX2BIN(MID(H950,6,1),4),1)&amp;LEFT(HEX2BIN(MID(H950,7,1),4),1)),Codes!$K$1:$L$5,2)</f>
        <v>L</v>
      </c>
      <c r="AD950" s="1" t="str">
        <f>VLOOKUP(BIN2DEC(RIGHT(HEX2BIN(MID(H950,7,1),4),3)&amp;LEFT(HEX2BIN(MID(H950,8,1),4),2)),Codes!$H$2:$I$33,2)</f>
        <v>Punch</v>
      </c>
      <c r="AE950" s="1" t="str">
        <f t="shared" si="363"/>
        <v>1</v>
      </c>
      <c r="AF950" s="1" t="str">
        <f t="shared" si="364"/>
        <v>1</v>
      </c>
      <c r="AH950" s="6">
        <f t="shared" si="365"/>
        <v>65</v>
      </c>
    </row>
    <row r="951" spans="1:34">
      <c r="A951" s="1" t="s">
        <v>3689</v>
      </c>
      <c r="B951" s="1" t="s">
        <v>50</v>
      </c>
      <c r="C951" s="6" t="s">
        <v>846</v>
      </c>
      <c r="D951" s="6" t="s">
        <v>3594</v>
      </c>
      <c r="E951" s="6" t="s">
        <v>824</v>
      </c>
      <c r="F951" s="6" t="s">
        <v>212</v>
      </c>
      <c r="G951" s="6" t="s">
        <v>691</v>
      </c>
      <c r="H951" s="6" t="s">
        <v>844</v>
      </c>
      <c r="J951" s="1" t="str">
        <f t="shared" si="349"/>
        <v>001011</v>
      </c>
      <c r="K951" s="1">
        <f t="shared" si="350"/>
        <v>1</v>
      </c>
      <c r="L951" s="6" t="str">
        <f t="shared" si="351"/>
        <v>00000</v>
      </c>
      <c r="M951" s="1">
        <f t="shared" si="352"/>
        <v>109</v>
      </c>
      <c r="N951" s="6" t="str">
        <f t="shared" si="353"/>
        <v>00</v>
      </c>
      <c r="O951" s="1">
        <f t="shared" si="354"/>
        <v>11</v>
      </c>
      <c r="P951" s="1">
        <f>IF(HEX2DEC(LEFT(E951,4))&gt;=32768,HEX2DEC(LEFT(E951,4))-65536,HEX2DEC(LEFT(E951,4)))/Codes!$N$2</f>
        <v>2</v>
      </c>
      <c r="Q951" s="1">
        <f>IF(HEX2DEC(RIGHT(E951,4))&gt;=32768,HEX2DEC(RIGHT(E951,4))-65536,HEX2DEC(RIGHT(E951,4)))/Codes!$N$2</f>
        <v>0</v>
      </c>
      <c r="R951" s="1">
        <f>IF(HEX2DEC(LEFT(F951,4))&gt;=32768,HEX2DEC(LEFT(F951,4))-65536,HEX2DEC(LEFT(F951,4)))/Codes!$N$2</f>
        <v>2.8</v>
      </c>
      <c r="S951" s="1">
        <f>IF(HEX2DEC(RIGHT(F951,4))&gt;=32768,HEX2DEC(RIGHT(F951,4))-65536,HEX2DEC(RIGHT(F951,4)))/Codes!$N$2</f>
        <v>0</v>
      </c>
      <c r="T951" s="18">
        <f t="shared" si="355"/>
        <v>361</v>
      </c>
      <c r="U951" s="1">
        <f t="shared" si="356"/>
        <v>150</v>
      </c>
      <c r="V951" s="1">
        <f t="shared" si="357"/>
        <v>0</v>
      </c>
      <c r="W951" s="1" t="str">
        <f t="shared" si="358"/>
        <v>101</v>
      </c>
      <c r="X951" s="1">
        <f t="shared" si="359"/>
        <v>3</v>
      </c>
      <c r="Y951" s="1">
        <f t="shared" si="360"/>
        <v>12</v>
      </c>
      <c r="Z951" s="1" t="str">
        <f>VLOOKUP(BIN2DEC(MID(HEX2BIN(MID(H951,3,2),8),2,5)),Codes!$E$1:$F$18,2)</f>
        <v>Flower</v>
      </c>
      <c r="AA951" s="6" t="str">
        <f t="shared" si="361"/>
        <v>0</v>
      </c>
      <c r="AB951" s="1">
        <f t="shared" si="362"/>
        <v>6</v>
      </c>
      <c r="AC951" s="1" t="str">
        <f>VLOOKUP(BIN2DEC(RIGHT(HEX2BIN(MID(H951,6,1),4),1)&amp;LEFT(HEX2BIN(MID(H951,7,1),4),1)),Codes!$K$1:$L$5,2)</f>
        <v>L</v>
      </c>
      <c r="AD951" s="1" t="str">
        <f>VLOOKUP(BIN2DEC(RIGHT(HEX2BIN(MID(H951,7,1),4),3)&amp;LEFT(HEX2BIN(MID(H951,8,1),4),2)),Codes!$H$2:$I$33,2)</f>
        <v>Punch</v>
      </c>
      <c r="AE951" s="1" t="str">
        <f t="shared" si="363"/>
        <v>1</v>
      </c>
      <c r="AF951" s="1" t="str">
        <f t="shared" si="364"/>
        <v>1</v>
      </c>
      <c r="AH951" s="6">
        <f t="shared" si="365"/>
        <v>65</v>
      </c>
    </row>
    <row r="952" spans="1:34">
      <c r="A952" s="1" t="s">
        <v>3690</v>
      </c>
      <c r="B952" s="1" t="s">
        <v>50</v>
      </c>
      <c r="C952" s="6" t="s">
        <v>846</v>
      </c>
      <c r="D952" s="6" t="s">
        <v>3596</v>
      </c>
      <c r="E952" s="6" t="s">
        <v>824</v>
      </c>
      <c r="F952" s="6" t="s">
        <v>91</v>
      </c>
      <c r="G952" s="6" t="s">
        <v>691</v>
      </c>
      <c r="H952" s="6" t="s">
        <v>844</v>
      </c>
      <c r="J952" s="1" t="str">
        <f t="shared" si="349"/>
        <v>001011</v>
      </c>
      <c r="K952" s="1">
        <f t="shared" si="350"/>
        <v>2</v>
      </c>
      <c r="L952" s="6" t="str">
        <f t="shared" si="351"/>
        <v>00000</v>
      </c>
      <c r="M952" s="1">
        <f t="shared" si="352"/>
        <v>109</v>
      </c>
      <c r="N952" s="6" t="str">
        <f t="shared" si="353"/>
        <v>00</v>
      </c>
      <c r="O952" s="1">
        <f t="shared" si="354"/>
        <v>11</v>
      </c>
      <c r="P952" s="1">
        <f>IF(HEX2DEC(LEFT(E952,4))&gt;=32768,HEX2DEC(LEFT(E952,4))-65536,HEX2DEC(LEFT(E952,4)))/Codes!$N$2</f>
        <v>2</v>
      </c>
      <c r="Q952" s="1">
        <f>IF(HEX2DEC(RIGHT(E952,4))&gt;=32768,HEX2DEC(RIGHT(E952,4))-65536,HEX2DEC(RIGHT(E952,4)))/Codes!$N$2</f>
        <v>0</v>
      </c>
      <c r="R952" s="1">
        <f>IF(HEX2DEC(LEFT(F952,4))&gt;=32768,HEX2DEC(LEFT(F952,4))-65536,HEX2DEC(LEFT(F952,4)))/Codes!$N$2</f>
        <v>0</v>
      </c>
      <c r="S952" s="1">
        <f>IF(HEX2DEC(RIGHT(F952,4))&gt;=32768,HEX2DEC(RIGHT(F952,4))-65536,HEX2DEC(RIGHT(F952,4)))/Codes!$N$2</f>
        <v>0</v>
      </c>
      <c r="T952" s="18">
        <f t="shared" si="355"/>
        <v>361</v>
      </c>
      <c r="U952" s="1">
        <f t="shared" si="356"/>
        <v>150</v>
      </c>
      <c r="V952" s="1">
        <f t="shared" si="357"/>
        <v>0</v>
      </c>
      <c r="W952" s="1" t="str">
        <f t="shared" si="358"/>
        <v>101</v>
      </c>
      <c r="X952" s="1">
        <f t="shared" si="359"/>
        <v>3</v>
      </c>
      <c r="Y952" s="1">
        <f t="shared" si="360"/>
        <v>12</v>
      </c>
      <c r="Z952" s="1" t="str">
        <f>VLOOKUP(BIN2DEC(MID(HEX2BIN(MID(H952,3,2),8),2,5)),Codes!$E$1:$F$18,2)</f>
        <v>Flower</v>
      </c>
      <c r="AA952" s="6" t="str">
        <f t="shared" si="361"/>
        <v>0</v>
      </c>
      <c r="AB952" s="1">
        <f t="shared" si="362"/>
        <v>6</v>
      </c>
      <c r="AC952" s="1" t="str">
        <f>VLOOKUP(BIN2DEC(RIGHT(HEX2BIN(MID(H952,6,1),4),1)&amp;LEFT(HEX2BIN(MID(H952,7,1),4),1)),Codes!$K$1:$L$5,2)</f>
        <v>L</v>
      </c>
      <c r="AD952" s="1" t="str">
        <f>VLOOKUP(BIN2DEC(RIGHT(HEX2BIN(MID(H952,7,1),4),3)&amp;LEFT(HEX2BIN(MID(H952,8,1),4),2)),Codes!$H$2:$I$33,2)</f>
        <v>Punch</v>
      </c>
      <c r="AE952" s="1" t="str">
        <f t="shared" si="363"/>
        <v>1</v>
      </c>
      <c r="AF952" s="1" t="str">
        <f t="shared" si="364"/>
        <v>1</v>
      </c>
      <c r="AH952" s="6">
        <f t="shared" si="365"/>
        <v>65</v>
      </c>
    </row>
    <row r="953" spans="1:34">
      <c r="A953" s="1" t="s">
        <v>3691</v>
      </c>
      <c r="B953" s="1" t="s">
        <v>50</v>
      </c>
      <c r="C953" s="6" t="s">
        <v>695</v>
      </c>
      <c r="D953" s="6" t="s">
        <v>3628</v>
      </c>
      <c r="E953" s="6" t="s">
        <v>307</v>
      </c>
      <c r="F953" s="6" t="s">
        <v>232</v>
      </c>
      <c r="G953" s="6" t="s">
        <v>743</v>
      </c>
      <c r="H953" s="6" t="s">
        <v>849</v>
      </c>
      <c r="J953" s="1" t="str">
        <f t="shared" si="349"/>
        <v>001011</v>
      </c>
      <c r="K953" s="1">
        <f t="shared" si="350"/>
        <v>0</v>
      </c>
      <c r="L953" s="6" t="str">
        <f t="shared" si="351"/>
        <v>00000</v>
      </c>
      <c r="M953" s="1">
        <f t="shared" si="352"/>
        <v>109</v>
      </c>
      <c r="N953" s="6" t="str">
        <f t="shared" si="353"/>
        <v>00</v>
      </c>
      <c r="O953" s="1">
        <f t="shared" si="354"/>
        <v>6</v>
      </c>
      <c r="P953" s="1">
        <f>IF(HEX2DEC(LEFT(E953,4))&gt;=32768,HEX2DEC(LEFT(E953,4))-65536,HEX2DEC(LEFT(E953,4)))/Codes!$N$2</f>
        <v>3.2</v>
      </c>
      <c r="Q953" s="1">
        <f>IF(HEX2DEC(RIGHT(E953,4))&gt;=32768,HEX2DEC(RIGHT(E953,4))-65536,HEX2DEC(RIGHT(E953,4)))/Codes!$N$2</f>
        <v>0</v>
      </c>
      <c r="R953" s="1">
        <f>IF(HEX2DEC(LEFT(F953,4))&gt;=32768,HEX2DEC(LEFT(F953,4))-65536,HEX2DEC(LEFT(F953,4)))/Codes!$N$2</f>
        <v>4.8</v>
      </c>
      <c r="S953" s="1">
        <f>IF(HEX2DEC(RIGHT(F953,4))&gt;=32768,HEX2DEC(RIGHT(F953,4))-65536,HEX2DEC(RIGHT(F953,4)))/Codes!$N$2</f>
        <v>0</v>
      </c>
      <c r="T953" s="18">
        <f t="shared" si="355"/>
        <v>361</v>
      </c>
      <c r="U953" s="1">
        <f t="shared" si="356"/>
        <v>70</v>
      </c>
      <c r="V953" s="1">
        <f t="shared" si="357"/>
        <v>0</v>
      </c>
      <c r="W953" s="1" t="str">
        <f t="shared" si="358"/>
        <v>101</v>
      </c>
      <c r="X953" s="1">
        <f t="shared" si="359"/>
        <v>3</v>
      </c>
      <c r="Y953" s="1">
        <f t="shared" si="360"/>
        <v>35</v>
      </c>
      <c r="Z953" s="1" t="str">
        <f>VLOOKUP(BIN2DEC(MID(HEX2BIN(MID(H953,3,2),8),2,5)),Codes!$E$1:$F$18,2)</f>
        <v>Flower</v>
      </c>
      <c r="AA953" s="6" t="str">
        <f t="shared" si="361"/>
        <v>0</v>
      </c>
      <c r="AB953" s="1">
        <f t="shared" si="362"/>
        <v>0</v>
      </c>
      <c r="AC953" s="1" t="str">
        <f>VLOOKUP(BIN2DEC(RIGHT(HEX2BIN(MID(H953,6,1),4),1)&amp;LEFT(HEX2BIN(MID(H953,7,1),4),1)),Codes!$K$1:$L$5,2)</f>
        <v>L</v>
      </c>
      <c r="AD953" s="1" t="str">
        <f>VLOOKUP(BIN2DEC(RIGHT(HEX2BIN(MID(H953,7,1),4),3)&amp;LEFT(HEX2BIN(MID(H953,8,1),4),2)),Codes!$H$2:$I$33,2)</f>
        <v>Punch</v>
      </c>
      <c r="AE953" s="1" t="str">
        <f t="shared" si="363"/>
        <v>1</v>
      </c>
      <c r="AF953" s="1" t="str">
        <f t="shared" si="364"/>
        <v>1</v>
      </c>
      <c r="AH953" s="6">
        <f t="shared" si="365"/>
        <v>65</v>
      </c>
    </row>
    <row r="954" spans="1:34">
      <c r="A954" s="1" t="s">
        <v>3692</v>
      </c>
      <c r="B954" s="1" t="s">
        <v>50</v>
      </c>
      <c r="C954" s="6" t="s">
        <v>695</v>
      </c>
      <c r="D954" s="6" t="s">
        <v>3630</v>
      </c>
      <c r="E954" s="6" t="s">
        <v>824</v>
      </c>
      <c r="F954" s="6" t="s">
        <v>212</v>
      </c>
      <c r="G954" s="6" t="s">
        <v>743</v>
      </c>
      <c r="H954" s="6" t="s">
        <v>849</v>
      </c>
      <c r="J954" s="1" t="str">
        <f t="shared" si="349"/>
        <v>001011</v>
      </c>
      <c r="K954" s="1">
        <f t="shared" si="350"/>
        <v>1</v>
      </c>
      <c r="L954" s="6" t="str">
        <f t="shared" si="351"/>
        <v>00000</v>
      </c>
      <c r="M954" s="1">
        <f t="shared" si="352"/>
        <v>109</v>
      </c>
      <c r="N954" s="6" t="str">
        <f t="shared" si="353"/>
        <v>00</v>
      </c>
      <c r="O954" s="1">
        <f t="shared" si="354"/>
        <v>6</v>
      </c>
      <c r="P954" s="1">
        <f>IF(HEX2DEC(LEFT(E954,4))&gt;=32768,HEX2DEC(LEFT(E954,4))-65536,HEX2DEC(LEFT(E954,4)))/Codes!$N$2</f>
        <v>2</v>
      </c>
      <c r="Q954" s="1">
        <f>IF(HEX2DEC(RIGHT(E954,4))&gt;=32768,HEX2DEC(RIGHT(E954,4))-65536,HEX2DEC(RIGHT(E954,4)))/Codes!$N$2</f>
        <v>0</v>
      </c>
      <c r="R954" s="1">
        <f>IF(HEX2DEC(LEFT(F954,4))&gt;=32768,HEX2DEC(LEFT(F954,4))-65536,HEX2DEC(LEFT(F954,4)))/Codes!$N$2</f>
        <v>2.8</v>
      </c>
      <c r="S954" s="1">
        <f>IF(HEX2DEC(RIGHT(F954,4))&gt;=32768,HEX2DEC(RIGHT(F954,4))-65536,HEX2DEC(RIGHT(F954,4)))/Codes!$N$2</f>
        <v>0</v>
      </c>
      <c r="T954" s="18">
        <f t="shared" si="355"/>
        <v>361</v>
      </c>
      <c r="U954" s="1">
        <f t="shared" si="356"/>
        <v>70</v>
      </c>
      <c r="V954" s="1">
        <f t="shared" si="357"/>
        <v>0</v>
      </c>
      <c r="W954" s="1" t="str">
        <f t="shared" si="358"/>
        <v>101</v>
      </c>
      <c r="X954" s="1">
        <f t="shared" si="359"/>
        <v>3</v>
      </c>
      <c r="Y954" s="1">
        <f t="shared" si="360"/>
        <v>35</v>
      </c>
      <c r="Z954" s="1" t="str">
        <f>VLOOKUP(BIN2DEC(MID(HEX2BIN(MID(H954,3,2),8),2,5)),Codes!$E$1:$F$18,2)</f>
        <v>Flower</v>
      </c>
      <c r="AA954" s="6" t="str">
        <f t="shared" si="361"/>
        <v>0</v>
      </c>
      <c r="AB954" s="1">
        <f t="shared" si="362"/>
        <v>0</v>
      </c>
      <c r="AC954" s="1" t="str">
        <f>VLOOKUP(BIN2DEC(RIGHT(HEX2BIN(MID(H954,6,1),4),1)&amp;LEFT(HEX2BIN(MID(H954,7,1),4),1)),Codes!$K$1:$L$5,2)</f>
        <v>L</v>
      </c>
      <c r="AD954" s="1" t="str">
        <f>VLOOKUP(BIN2DEC(RIGHT(HEX2BIN(MID(H954,7,1),4),3)&amp;LEFT(HEX2BIN(MID(H954,8,1),4),2)),Codes!$H$2:$I$33,2)</f>
        <v>Punch</v>
      </c>
      <c r="AE954" s="1" t="str">
        <f t="shared" si="363"/>
        <v>1</v>
      </c>
      <c r="AF954" s="1" t="str">
        <f t="shared" si="364"/>
        <v>1</v>
      </c>
      <c r="AH954" s="6">
        <f t="shared" si="365"/>
        <v>65</v>
      </c>
    </row>
    <row r="955" spans="1:34">
      <c r="A955" s="1" t="s">
        <v>3693</v>
      </c>
      <c r="B955" s="1" t="s">
        <v>50</v>
      </c>
      <c r="C955" s="6" t="s">
        <v>695</v>
      </c>
      <c r="D955" s="6" t="s">
        <v>3632</v>
      </c>
      <c r="E955" s="6" t="s">
        <v>824</v>
      </c>
      <c r="F955" s="6" t="s">
        <v>91</v>
      </c>
      <c r="G955" s="6" t="s">
        <v>743</v>
      </c>
      <c r="H955" s="6" t="s">
        <v>849</v>
      </c>
      <c r="J955" s="1" t="str">
        <f t="shared" si="349"/>
        <v>001011</v>
      </c>
      <c r="K955" s="1">
        <f t="shared" si="350"/>
        <v>2</v>
      </c>
      <c r="L955" s="6" t="str">
        <f t="shared" si="351"/>
        <v>00000</v>
      </c>
      <c r="M955" s="1">
        <f t="shared" si="352"/>
        <v>109</v>
      </c>
      <c r="N955" s="6" t="str">
        <f t="shared" si="353"/>
        <v>00</v>
      </c>
      <c r="O955" s="1">
        <f t="shared" si="354"/>
        <v>6</v>
      </c>
      <c r="P955" s="1">
        <f>IF(HEX2DEC(LEFT(E955,4))&gt;=32768,HEX2DEC(LEFT(E955,4))-65536,HEX2DEC(LEFT(E955,4)))/Codes!$N$2</f>
        <v>2</v>
      </c>
      <c r="Q955" s="1">
        <f>IF(HEX2DEC(RIGHT(E955,4))&gt;=32768,HEX2DEC(RIGHT(E955,4))-65536,HEX2DEC(RIGHT(E955,4)))/Codes!$N$2</f>
        <v>0</v>
      </c>
      <c r="R955" s="1">
        <f>IF(HEX2DEC(LEFT(F955,4))&gt;=32768,HEX2DEC(LEFT(F955,4))-65536,HEX2DEC(LEFT(F955,4)))/Codes!$N$2</f>
        <v>0</v>
      </c>
      <c r="S955" s="1">
        <f>IF(HEX2DEC(RIGHT(F955,4))&gt;=32768,HEX2DEC(RIGHT(F955,4))-65536,HEX2DEC(RIGHT(F955,4)))/Codes!$N$2</f>
        <v>0</v>
      </c>
      <c r="T955" s="18">
        <f t="shared" si="355"/>
        <v>361</v>
      </c>
      <c r="U955" s="1">
        <f t="shared" si="356"/>
        <v>70</v>
      </c>
      <c r="V955" s="1">
        <f t="shared" si="357"/>
        <v>0</v>
      </c>
      <c r="W955" s="1" t="str">
        <f t="shared" si="358"/>
        <v>101</v>
      </c>
      <c r="X955" s="1">
        <f t="shared" si="359"/>
        <v>3</v>
      </c>
      <c r="Y955" s="1">
        <f t="shared" si="360"/>
        <v>35</v>
      </c>
      <c r="Z955" s="1" t="str">
        <f>VLOOKUP(BIN2DEC(MID(HEX2BIN(MID(H955,3,2),8),2,5)),Codes!$E$1:$F$18,2)</f>
        <v>Flower</v>
      </c>
      <c r="AA955" s="6" t="str">
        <f t="shared" si="361"/>
        <v>0</v>
      </c>
      <c r="AB955" s="1">
        <f t="shared" si="362"/>
        <v>0</v>
      </c>
      <c r="AC955" s="1" t="str">
        <f>VLOOKUP(BIN2DEC(RIGHT(HEX2BIN(MID(H955,6,1),4),1)&amp;LEFT(HEX2BIN(MID(H955,7,1),4),1)),Codes!$K$1:$L$5,2)</f>
        <v>L</v>
      </c>
      <c r="AD955" s="1" t="str">
        <f>VLOOKUP(BIN2DEC(RIGHT(HEX2BIN(MID(H955,7,1),4),3)&amp;LEFT(HEX2BIN(MID(H955,8,1),4),2)),Codes!$H$2:$I$33,2)</f>
        <v>Punch</v>
      </c>
      <c r="AE955" s="1" t="str">
        <f t="shared" si="363"/>
        <v>1</v>
      </c>
      <c r="AF955" s="1" t="str">
        <f t="shared" si="364"/>
        <v>1</v>
      </c>
      <c r="AH955" s="6">
        <f t="shared" si="365"/>
        <v>65</v>
      </c>
    </row>
    <row r="956" spans="1:34">
      <c r="A956" s="1" t="s">
        <v>3959</v>
      </c>
      <c r="B956" s="1" t="s">
        <v>50</v>
      </c>
      <c r="C956" s="6" t="s">
        <v>1424</v>
      </c>
      <c r="D956" s="6" t="s">
        <v>4167</v>
      </c>
      <c r="E956" s="6" t="s">
        <v>307</v>
      </c>
      <c r="F956" s="6" t="s">
        <v>91</v>
      </c>
      <c r="G956" s="6" t="s">
        <v>557</v>
      </c>
      <c r="H956" s="6" t="s">
        <v>558</v>
      </c>
      <c r="J956" s="1" t="str">
        <f t="shared" si="349"/>
        <v>001011</v>
      </c>
      <c r="K956" s="1">
        <f t="shared" si="350"/>
        <v>3</v>
      </c>
      <c r="L956" s="6" t="str">
        <f t="shared" si="351"/>
        <v>00000</v>
      </c>
      <c r="M956" s="1">
        <f t="shared" si="352"/>
        <v>69</v>
      </c>
      <c r="N956" s="6" t="str">
        <f t="shared" si="353"/>
        <v>00</v>
      </c>
      <c r="O956" s="1">
        <f t="shared" si="354"/>
        <v>7</v>
      </c>
      <c r="P956" s="1">
        <f>IF(HEX2DEC(LEFT(E956,4))&gt;=32768,HEX2DEC(LEFT(E956,4))-65536,HEX2DEC(LEFT(E956,4)))/Codes!$N$2</f>
        <v>3.2</v>
      </c>
      <c r="Q956" s="1">
        <f>IF(HEX2DEC(RIGHT(E956,4))&gt;=32768,HEX2DEC(RIGHT(E956,4))-65536,HEX2DEC(RIGHT(E956,4)))/Codes!$N$2</f>
        <v>0</v>
      </c>
      <c r="R956" s="1">
        <f>IF(HEX2DEC(LEFT(F956,4))&gt;=32768,HEX2DEC(LEFT(F956,4))-65536,HEX2DEC(LEFT(F956,4)))/Codes!$N$2</f>
        <v>0</v>
      </c>
      <c r="S956" s="1">
        <f>IF(HEX2DEC(RIGHT(F956,4))&gt;=32768,HEX2DEC(RIGHT(F956,4))-65536,HEX2DEC(RIGHT(F956,4)))/Codes!$N$2</f>
        <v>0</v>
      </c>
      <c r="T956" s="18">
        <f t="shared" si="355"/>
        <v>361</v>
      </c>
      <c r="U956" s="1">
        <f t="shared" si="356"/>
        <v>100</v>
      </c>
      <c r="V956" s="1">
        <f t="shared" si="357"/>
        <v>0</v>
      </c>
      <c r="W956" s="1" t="str">
        <f t="shared" si="358"/>
        <v>101</v>
      </c>
      <c r="X956" s="1">
        <f t="shared" si="359"/>
        <v>3</v>
      </c>
      <c r="Y956" s="1">
        <f t="shared" si="360"/>
        <v>10</v>
      </c>
      <c r="Z956" s="1" t="str">
        <f>VLOOKUP(BIN2DEC(MID(HEX2BIN(MID(H956,3,2),8),2,5)),Codes!$E$1:$F$18,2)</f>
        <v>Slash</v>
      </c>
      <c r="AA956" s="6" t="str">
        <f t="shared" si="361"/>
        <v>0</v>
      </c>
      <c r="AB956" s="1">
        <f t="shared" si="362"/>
        <v>2</v>
      </c>
      <c r="AC956" s="1" t="str">
        <f>VLOOKUP(BIN2DEC(RIGHT(HEX2BIN(MID(H956,6,1),4),1)&amp;LEFT(HEX2BIN(MID(H956,7,1),4),1)),Codes!$K$1:$L$5,2)</f>
        <v>M</v>
      </c>
      <c r="AD956" s="1" t="str">
        <f>VLOOKUP(BIN2DEC(RIGHT(HEX2BIN(MID(H956,7,1),4),3)&amp;LEFT(HEX2BIN(MID(H956,8,1),4),2)),Codes!$H$2:$I$33,2)</f>
        <v>Slash</v>
      </c>
      <c r="AE956" s="1" t="str">
        <f t="shared" si="363"/>
        <v>1</v>
      </c>
      <c r="AF956" s="1" t="str">
        <f t="shared" si="364"/>
        <v>1</v>
      </c>
      <c r="AH956" s="6">
        <f t="shared" si="365"/>
        <v>35</v>
      </c>
    </row>
    <row r="957" spans="1:34">
      <c r="A957" s="1" t="s">
        <v>4168</v>
      </c>
      <c r="B957" s="1" t="s">
        <v>50</v>
      </c>
      <c r="C957" s="6" t="s">
        <v>1425</v>
      </c>
      <c r="D957" s="6" t="s">
        <v>4169</v>
      </c>
      <c r="E957" s="6" t="s">
        <v>307</v>
      </c>
      <c r="F957" s="6" t="s">
        <v>91</v>
      </c>
      <c r="G957" s="6" t="s">
        <v>557</v>
      </c>
      <c r="H957" s="6" t="s">
        <v>561</v>
      </c>
      <c r="J957" s="1" t="str">
        <f t="shared" si="349"/>
        <v>001011</v>
      </c>
      <c r="K957" s="1">
        <f t="shared" si="350"/>
        <v>3</v>
      </c>
      <c r="L957" s="6" t="str">
        <f t="shared" si="351"/>
        <v>00000</v>
      </c>
      <c r="M957" s="1">
        <f t="shared" si="352"/>
        <v>69</v>
      </c>
      <c r="N957" s="6" t="str">
        <f t="shared" si="353"/>
        <v>00</v>
      </c>
      <c r="O957" s="1">
        <f t="shared" si="354"/>
        <v>11</v>
      </c>
      <c r="P957" s="1">
        <f>IF(HEX2DEC(LEFT(E957,4))&gt;=32768,HEX2DEC(LEFT(E957,4))-65536,HEX2DEC(LEFT(E957,4)))/Codes!$N$2</f>
        <v>3.2</v>
      </c>
      <c r="Q957" s="1">
        <f>IF(HEX2DEC(RIGHT(E957,4))&gt;=32768,HEX2DEC(RIGHT(E957,4))-65536,HEX2DEC(RIGHT(E957,4)))/Codes!$N$2</f>
        <v>0</v>
      </c>
      <c r="R957" s="1">
        <f>IF(HEX2DEC(LEFT(F957,4))&gt;=32768,HEX2DEC(LEFT(F957,4))-65536,HEX2DEC(LEFT(F957,4)))/Codes!$N$2</f>
        <v>0</v>
      </c>
      <c r="S957" s="1">
        <f>IF(HEX2DEC(RIGHT(F957,4))&gt;=32768,HEX2DEC(RIGHT(F957,4))-65536,HEX2DEC(RIGHT(F957,4)))/Codes!$N$2</f>
        <v>0</v>
      </c>
      <c r="T957" s="18">
        <f t="shared" si="355"/>
        <v>361</v>
      </c>
      <c r="U957" s="1">
        <f t="shared" si="356"/>
        <v>100</v>
      </c>
      <c r="V957" s="1">
        <f t="shared" si="357"/>
        <v>0</v>
      </c>
      <c r="W957" s="1" t="str">
        <f t="shared" si="358"/>
        <v>101</v>
      </c>
      <c r="X957" s="1">
        <f t="shared" si="359"/>
        <v>3</v>
      </c>
      <c r="Y957" s="1">
        <f t="shared" si="360"/>
        <v>15</v>
      </c>
      <c r="Z957" s="1" t="str">
        <f>VLOOKUP(BIN2DEC(MID(HEX2BIN(MID(H957,3,2),8),2,5)),Codes!$E$1:$F$18,2)</f>
        <v>Slash</v>
      </c>
      <c r="AA957" s="6" t="str">
        <f t="shared" si="361"/>
        <v>0</v>
      </c>
      <c r="AB957" s="1">
        <f t="shared" si="362"/>
        <v>4</v>
      </c>
      <c r="AC957" s="1" t="str">
        <f>VLOOKUP(BIN2DEC(RIGHT(HEX2BIN(MID(H957,6,1),4),1)&amp;LEFT(HEX2BIN(MID(H957,7,1),4),1)),Codes!$K$1:$L$5,2)</f>
        <v>L</v>
      </c>
      <c r="AD957" s="1" t="str">
        <f>VLOOKUP(BIN2DEC(RIGHT(HEX2BIN(MID(H957,7,1),4),3)&amp;LEFT(HEX2BIN(MID(H957,8,1),4),2)),Codes!$H$2:$I$33,2)</f>
        <v>Slash</v>
      </c>
      <c r="AE957" s="1" t="str">
        <f t="shared" si="363"/>
        <v>1</v>
      </c>
      <c r="AF957" s="1" t="str">
        <f t="shared" si="364"/>
        <v>1</v>
      </c>
      <c r="AH957" s="6">
        <f t="shared" si="365"/>
        <v>67</v>
      </c>
    </row>
    <row r="958" spans="1:34">
      <c r="A958" s="1" t="s">
        <v>4170</v>
      </c>
      <c r="B958" s="1" t="s">
        <v>50</v>
      </c>
      <c r="C958" s="6" t="s">
        <v>1426</v>
      </c>
      <c r="D958" s="6" t="s">
        <v>4171</v>
      </c>
      <c r="E958" s="6" t="s">
        <v>307</v>
      </c>
      <c r="F958" s="6" t="s">
        <v>91</v>
      </c>
      <c r="G958" s="6" t="s">
        <v>557</v>
      </c>
      <c r="H958" s="6" t="s">
        <v>736</v>
      </c>
      <c r="J958" s="1" t="str">
        <f t="shared" si="349"/>
        <v>001011</v>
      </c>
      <c r="K958" s="1">
        <f t="shared" si="350"/>
        <v>3</v>
      </c>
      <c r="L958" s="6" t="str">
        <f t="shared" si="351"/>
        <v>00000</v>
      </c>
      <c r="M958" s="1">
        <f t="shared" si="352"/>
        <v>69</v>
      </c>
      <c r="N958" s="6" t="str">
        <f t="shared" si="353"/>
        <v>00</v>
      </c>
      <c r="O958" s="1">
        <f t="shared" si="354"/>
        <v>15</v>
      </c>
      <c r="P958" s="1">
        <f>IF(HEX2DEC(LEFT(E958,4))&gt;=32768,HEX2DEC(LEFT(E958,4))-65536,HEX2DEC(LEFT(E958,4)))/Codes!$N$2</f>
        <v>3.2</v>
      </c>
      <c r="Q958" s="1">
        <f>IF(HEX2DEC(RIGHT(E958,4))&gt;=32768,HEX2DEC(RIGHT(E958,4))-65536,HEX2DEC(RIGHT(E958,4)))/Codes!$N$2</f>
        <v>0</v>
      </c>
      <c r="R958" s="1">
        <f>IF(HEX2DEC(LEFT(F958,4))&gt;=32768,HEX2DEC(LEFT(F958,4))-65536,HEX2DEC(LEFT(F958,4)))/Codes!$N$2</f>
        <v>0</v>
      </c>
      <c r="S958" s="1">
        <f>IF(HEX2DEC(RIGHT(F958,4))&gt;=32768,HEX2DEC(RIGHT(F958,4))-65536,HEX2DEC(RIGHT(F958,4)))/Codes!$N$2</f>
        <v>0</v>
      </c>
      <c r="T958" s="18">
        <f t="shared" si="355"/>
        <v>361</v>
      </c>
      <c r="U958" s="1">
        <f t="shared" si="356"/>
        <v>100</v>
      </c>
      <c r="V958" s="1">
        <f t="shared" si="357"/>
        <v>0</v>
      </c>
      <c r="W958" s="1" t="str">
        <f t="shared" si="358"/>
        <v>101</v>
      </c>
      <c r="X958" s="1">
        <f t="shared" si="359"/>
        <v>3</v>
      </c>
      <c r="Y958" s="1">
        <f t="shared" si="360"/>
        <v>28</v>
      </c>
      <c r="Z958" s="1" t="str">
        <f>VLOOKUP(BIN2DEC(MID(HEX2BIN(MID(H958,3,2),8),2,5)),Codes!$E$1:$F$18,2)</f>
        <v>Slash</v>
      </c>
      <c r="AA958" s="6" t="str">
        <f t="shared" si="361"/>
        <v>0</v>
      </c>
      <c r="AB958" s="1">
        <f t="shared" si="362"/>
        <v>6</v>
      </c>
      <c r="AC958" s="1" t="str">
        <f>VLOOKUP(BIN2DEC(RIGHT(HEX2BIN(MID(H958,6,1),4),1)&amp;LEFT(HEX2BIN(MID(H958,7,1),4),1)),Codes!$K$1:$L$5,2)</f>
        <v>L</v>
      </c>
      <c r="AD958" s="1" t="str">
        <f>VLOOKUP(BIN2DEC(RIGHT(HEX2BIN(MID(H958,7,1),4),3)&amp;LEFT(HEX2BIN(MID(H958,8,1),4),2)),Codes!$H$2:$I$33,2)</f>
        <v>Slash</v>
      </c>
      <c r="AE958" s="1" t="str">
        <f t="shared" si="363"/>
        <v>1</v>
      </c>
      <c r="AF958" s="1" t="str">
        <f t="shared" si="364"/>
        <v>1</v>
      </c>
      <c r="AH958" s="6">
        <f t="shared" si="365"/>
        <v>67</v>
      </c>
    </row>
    <row r="959" spans="1:34">
      <c r="A959" s="1" t="s">
        <v>4172</v>
      </c>
      <c r="B959" s="1" t="s">
        <v>50</v>
      </c>
      <c r="C959" s="6" t="s">
        <v>4177</v>
      </c>
      <c r="D959" s="6" t="s">
        <v>4173</v>
      </c>
      <c r="E959" s="6" t="s">
        <v>307</v>
      </c>
      <c r="F959" s="6" t="s">
        <v>91</v>
      </c>
      <c r="G959" s="6" t="s">
        <v>557</v>
      </c>
      <c r="H959" s="6" t="s">
        <v>584</v>
      </c>
      <c r="J959" s="1" t="str">
        <f t="shared" si="349"/>
        <v>001011</v>
      </c>
      <c r="K959" s="1">
        <f t="shared" si="350"/>
        <v>3</v>
      </c>
      <c r="L959" s="6" t="str">
        <f t="shared" si="351"/>
        <v>00000</v>
      </c>
      <c r="M959" s="1">
        <f t="shared" si="352"/>
        <v>69</v>
      </c>
      <c r="N959" s="6" t="str">
        <f t="shared" si="353"/>
        <v>00</v>
      </c>
      <c r="O959" s="1">
        <f t="shared" si="354"/>
        <v>10</v>
      </c>
      <c r="P959" s="1">
        <f>IF(HEX2DEC(LEFT(E959,4))&gt;=32768,HEX2DEC(LEFT(E959,4))-65536,HEX2DEC(LEFT(E959,4)))/Codes!$N$2</f>
        <v>3.2</v>
      </c>
      <c r="Q959" s="1">
        <f>IF(HEX2DEC(RIGHT(E959,4))&gt;=32768,HEX2DEC(RIGHT(E959,4))-65536,HEX2DEC(RIGHT(E959,4)))/Codes!$N$2</f>
        <v>0</v>
      </c>
      <c r="R959" s="1">
        <f>IF(HEX2DEC(LEFT(F959,4))&gt;=32768,HEX2DEC(LEFT(F959,4))-65536,HEX2DEC(LEFT(F959,4)))/Codes!$N$2</f>
        <v>0</v>
      </c>
      <c r="S959" s="1">
        <f>IF(HEX2DEC(RIGHT(F959,4))&gt;=32768,HEX2DEC(RIGHT(F959,4))-65536,HEX2DEC(RIGHT(F959,4)))/Codes!$N$2</f>
        <v>0</v>
      </c>
      <c r="T959" s="18">
        <f t="shared" si="355"/>
        <v>361</v>
      </c>
      <c r="U959" s="1">
        <f t="shared" si="356"/>
        <v>100</v>
      </c>
      <c r="V959" s="1">
        <f t="shared" si="357"/>
        <v>0</v>
      </c>
      <c r="W959" s="1" t="str">
        <f t="shared" si="358"/>
        <v>101</v>
      </c>
      <c r="X959" s="1">
        <f t="shared" si="359"/>
        <v>3</v>
      </c>
      <c r="Y959" s="1">
        <f t="shared" si="360"/>
        <v>8</v>
      </c>
      <c r="Z959" s="1" t="str">
        <f>VLOOKUP(BIN2DEC(MID(HEX2BIN(MID(H959,3,2),8),2,5)),Codes!$E$1:$F$18,2)</f>
        <v>Slash</v>
      </c>
      <c r="AA959" s="6" t="str">
        <f t="shared" si="361"/>
        <v>0</v>
      </c>
      <c r="AB959" s="1">
        <f t="shared" si="362"/>
        <v>0</v>
      </c>
      <c r="AC959" s="1" t="str">
        <f>VLOOKUP(BIN2DEC(RIGHT(HEX2BIN(MID(H959,6,1),4),1)&amp;LEFT(HEX2BIN(MID(H959,7,1),4),1)),Codes!$K$1:$L$5,2)</f>
        <v>M</v>
      </c>
      <c r="AD959" s="1" t="str">
        <f>VLOOKUP(BIN2DEC(RIGHT(HEX2BIN(MID(H959,7,1),4),3)&amp;LEFT(HEX2BIN(MID(H959,8,1),4),2)),Codes!$H$2:$I$33,2)</f>
        <v>Slash</v>
      </c>
      <c r="AE959" s="1" t="str">
        <f t="shared" si="363"/>
        <v>1</v>
      </c>
      <c r="AF959" s="1" t="str">
        <f t="shared" si="364"/>
        <v>1</v>
      </c>
      <c r="AH959" s="6">
        <f t="shared" si="365"/>
        <v>35</v>
      </c>
    </row>
    <row r="960" spans="1:34">
      <c r="A960" s="1" t="s">
        <v>4174</v>
      </c>
      <c r="B960" s="1" t="s">
        <v>50</v>
      </c>
      <c r="C960" s="6" t="s">
        <v>4178</v>
      </c>
      <c r="D960" s="6" t="s">
        <v>4173</v>
      </c>
      <c r="E960" s="6" t="s">
        <v>307</v>
      </c>
      <c r="F960" s="6" t="s">
        <v>91</v>
      </c>
      <c r="G960" s="6" t="s">
        <v>557</v>
      </c>
      <c r="H960" s="6" t="s">
        <v>584</v>
      </c>
      <c r="J960" s="1" t="str">
        <f t="shared" si="349"/>
        <v>001011</v>
      </c>
      <c r="K960" s="1">
        <f t="shared" si="350"/>
        <v>3</v>
      </c>
      <c r="L960" s="6" t="str">
        <f t="shared" si="351"/>
        <v>00000</v>
      </c>
      <c r="M960" s="1">
        <f t="shared" si="352"/>
        <v>69</v>
      </c>
      <c r="N960" s="6" t="str">
        <f t="shared" si="353"/>
        <v>00</v>
      </c>
      <c r="O960" s="1">
        <f t="shared" si="354"/>
        <v>10</v>
      </c>
      <c r="P960" s="1">
        <f>IF(HEX2DEC(LEFT(E960,4))&gt;=32768,HEX2DEC(LEFT(E960,4))-65536,HEX2DEC(LEFT(E960,4)))/Codes!$N$2</f>
        <v>3.2</v>
      </c>
      <c r="Q960" s="1">
        <f>IF(HEX2DEC(RIGHT(E960,4))&gt;=32768,HEX2DEC(RIGHT(E960,4))-65536,HEX2DEC(RIGHT(E960,4)))/Codes!$N$2</f>
        <v>0</v>
      </c>
      <c r="R960" s="1">
        <f>IF(HEX2DEC(LEFT(F960,4))&gt;=32768,HEX2DEC(LEFT(F960,4))-65536,HEX2DEC(LEFT(F960,4)))/Codes!$N$2</f>
        <v>0</v>
      </c>
      <c r="S960" s="1">
        <f>IF(HEX2DEC(RIGHT(F960,4))&gt;=32768,HEX2DEC(RIGHT(F960,4))-65536,HEX2DEC(RIGHT(F960,4)))/Codes!$N$2</f>
        <v>0</v>
      </c>
      <c r="T960" s="18">
        <f t="shared" si="355"/>
        <v>361</v>
      </c>
      <c r="U960" s="1">
        <f t="shared" si="356"/>
        <v>100</v>
      </c>
      <c r="V960" s="1">
        <f t="shared" si="357"/>
        <v>0</v>
      </c>
      <c r="W960" s="1" t="str">
        <f t="shared" si="358"/>
        <v>101</v>
      </c>
      <c r="X960" s="1">
        <f t="shared" si="359"/>
        <v>3</v>
      </c>
      <c r="Y960" s="1">
        <f t="shared" si="360"/>
        <v>8</v>
      </c>
      <c r="Z960" s="1" t="str">
        <f>VLOOKUP(BIN2DEC(MID(HEX2BIN(MID(H960,3,2),8),2,5)),Codes!$E$1:$F$18,2)</f>
        <v>Slash</v>
      </c>
      <c r="AA960" s="6" t="str">
        <f t="shared" si="361"/>
        <v>0</v>
      </c>
      <c r="AB960" s="1">
        <f t="shared" si="362"/>
        <v>0</v>
      </c>
      <c r="AC960" s="1" t="str">
        <f>VLOOKUP(BIN2DEC(RIGHT(HEX2BIN(MID(H960,6,1),4),1)&amp;LEFT(HEX2BIN(MID(H960,7,1),4),1)),Codes!$K$1:$L$5,2)</f>
        <v>M</v>
      </c>
      <c r="AD960" s="1" t="str">
        <f>VLOOKUP(BIN2DEC(RIGHT(HEX2BIN(MID(H960,7,1),4),3)&amp;LEFT(HEX2BIN(MID(H960,8,1),4),2)),Codes!$H$2:$I$33,2)</f>
        <v>Slash</v>
      </c>
      <c r="AE960" s="1" t="str">
        <f t="shared" si="363"/>
        <v>1</v>
      </c>
      <c r="AF960" s="1" t="str">
        <f t="shared" si="364"/>
        <v>1</v>
      </c>
      <c r="AH960" s="6">
        <f t="shared" si="365"/>
        <v>35</v>
      </c>
    </row>
    <row r="961" spans="1:34">
      <c r="A961" s="1" t="s">
        <v>4175</v>
      </c>
      <c r="B961" s="1" t="s">
        <v>50</v>
      </c>
      <c r="C961" s="6" t="s">
        <v>1428</v>
      </c>
      <c r="D961" s="6" t="s">
        <v>4176</v>
      </c>
      <c r="E961" s="6" t="s">
        <v>307</v>
      </c>
      <c r="F961" s="6" t="s">
        <v>91</v>
      </c>
      <c r="G961" s="6" t="s">
        <v>557</v>
      </c>
      <c r="H961" s="6" t="s">
        <v>750</v>
      </c>
      <c r="J961" s="1" t="str">
        <f t="shared" si="349"/>
        <v>001011</v>
      </c>
      <c r="K961" s="1">
        <f t="shared" si="350"/>
        <v>3</v>
      </c>
      <c r="L961" s="6" t="str">
        <f t="shared" si="351"/>
        <v>00000</v>
      </c>
      <c r="M961" s="1">
        <f t="shared" si="352"/>
        <v>69</v>
      </c>
      <c r="N961" s="6" t="str">
        <f t="shared" si="353"/>
        <v>00</v>
      </c>
      <c r="O961" s="1">
        <f t="shared" si="354"/>
        <v>6</v>
      </c>
      <c r="P961" s="1">
        <f>IF(HEX2DEC(LEFT(E961,4))&gt;=32768,HEX2DEC(LEFT(E961,4))-65536,HEX2DEC(LEFT(E961,4)))/Codes!$N$2</f>
        <v>3.2</v>
      </c>
      <c r="Q961" s="1">
        <f>IF(HEX2DEC(RIGHT(E961,4))&gt;=32768,HEX2DEC(RIGHT(E961,4))-65536,HEX2DEC(RIGHT(E961,4)))/Codes!$N$2</f>
        <v>0</v>
      </c>
      <c r="R961" s="1">
        <f>IF(HEX2DEC(LEFT(F961,4))&gt;=32768,HEX2DEC(LEFT(F961,4))-65536,HEX2DEC(LEFT(F961,4)))/Codes!$N$2</f>
        <v>0</v>
      </c>
      <c r="S961" s="1">
        <f>IF(HEX2DEC(RIGHT(F961,4))&gt;=32768,HEX2DEC(RIGHT(F961,4))-65536,HEX2DEC(RIGHT(F961,4)))/Codes!$N$2</f>
        <v>0</v>
      </c>
      <c r="T961" s="18">
        <f t="shared" si="355"/>
        <v>361</v>
      </c>
      <c r="U961" s="1">
        <f t="shared" si="356"/>
        <v>100</v>
      </c>
      <c r="V961" s="1">
        <f t="shared" si="357"/>
        <v>0</v>
      </c>
      <c r="W961" s="1" t="str">
        <f t="shared" si="358"/>
        <v>101</v>
      </c>
      <c r="X961" s="1">
        <f t="shared" si="359"/>
        <v>3</v>
      </c>
      <c r="Y961" s="1">
        <f t="shared" si="360"/>
        <v>5</v>
      </c>
      <c r="Z961" s="1" t="str">
        <f>VLOOKUP(BIN2DEC(MID(HEX2BIN(MID(H961,3,2),8),2,5)),Codes!$E$1:$F$18,2)</f>
        <v>Normal</v>
      </c>
      <c r="AA961" s="6" t="str">
        <f t="shared" si="361"/>
        <v>0</v>
      </c>
      <c r="AB961" s="1">
        <f t="shared" si="362"/>
        <v>2</v>
      </c>
      <c r="AC961" s="1" t="str">
        <f>VLOOKUP(BIN2DEC(RIGHT(HEX2BIN(MID(H961,6,1),4),1)&amp;LEFT(HEX2BIN(MID(H961,7,1),4),1)),Codes!$K$1:$L$5,2)</f>
        <v>S</v>
      </c>
      <c r="AD961" s="1" t="str">
        <f>VLOOKUP(BIN2DEC(RIGHT(HEX2BIN(MID(H961,7,1),4),3)&amp;LEFT(HEX2BIN(MID(H961,8,1),4),2)),Codes!$H$2:$I$33,2)</f>
        <v>Bat</v>
      </c>
      <c r="AE961" s="1" t="str">
        <f t="shared" si="363"/>
        <v>1</v>
      </c>
      <c r="AF961" s="1" t="str">
        <f t="shared" si="364"/>
        <v>1</v>
      </c>
      <c r="AH961" s="6">
        <f t="shared" si="365"/>
        <v>5</v>
      </c>
    </row>
    <row r="962" spans="1:34">
      <c r="A962" s="1" t="s">
        <v>4179</v>
      </c>
      <c r="B962" s="1" t="s">
        <v>50</v>
      </c>
      <c r="C962" s="6" t="s">
        <v>1429</v>
      </c>
      <c r="D962" s="6" t="s">
        <v>4173</v>
      </c>
      <c r="E962" s="6" t="s">
        <v>307</v>
      </c>
      <c r="F962" s="6" t="s">
        <v>91</v>
      </c>
      <c r="G962" s="6" t="s">
        <v>557</v>
      </c>
      <c r="H962" s="6" t="s">
        <v>586</v>
      </c>
      <c r="J962" s="1" t="str">
        <f t="shared" si="349"/>
        <v>001011</v>
      </c>
      <c r="K962" s="1">
        <f t="shared" si="350"/>
        <v>3</v>
      </c>
      <c r="L962" s="6" t="str">
        <f t="shared" si="351"/>
        <v>00000</v>
      </c>
      <c r="M962" s="1">
        <f t="shared" si="352"/>
        <v>69</v>
      </c>
      <c r="N962" s="6" t="str">
        <f t="shared" si="353"/>
        <v>00</v>
      </c>
      <c r="O962" s="1">
        <f t="shared" si="354"/>
        <v>10</v>
      </c>
      <c r="P962" s="1">
        <f>IF(HEX2DEC(LEFT(E962,4))&gt;=32768,HEX2DEC(LEFT(E962,4))-65536,HEX2DEC(LEFT(E962,4)))/Codes!$N$2</f>
        <v>3.2</v>
      </c>
      <c r="Q962" s="1">
        <f>IF(HEX2DEC(RIGHT(E962,4))&gt;=32768,HEX2DEC(RIGHT(E962,4))-65536,HEX2DEC(RIGHT(E962,4)))/Codes!$N$2</f>
        <v>0</v>
      </c>
      <c r="R962" s="1">
        <f>IF(HEX2DEC(LEFT(F962,4))&gt;=32768,HEX2DEC(LEFT(F962,4))-65536,HEX2DEC(LEFT(F962,4)))/Codes!$N$2</f>
        <v>0</v>
      </c>
      <c r="S962" s="1">
        <f>IF(HEX2DEC(RIGHT(F962,4))&gt;=32768,HEX2DEC(RIGHT(F962,4))-65536,HEX2DEC(RIGHT(F962,4)))/Codes!$N$2</f>
        <v>0</v>
      </c>
      <c r="T962" s="18">
        <f t="shared" si="355"/>
        <v>361</v>
      </c>
      <c r="U962" s="1">
        <f t="shared" si="356"/>
        <v>100</v>
      </c>
      <c r="V962" s="1">
        <f t="shared" si="357"/>
        <v>0</v>
      </c>
      <c r="W962" s="1" t="str">
        <f t="shared" si="358"/>
        <v>101</v>
      </c>
      <c r="X962" s="1">
        <f t="shared" si="359"/>
        <v>3</v>
      </c>
      <c r="Y962" s="1">
        <f t="shared" si="360"/>
        <v>8</v>
      </c>
      <c r="Z962" s="1" t="str">
        <f>VLOOKUP(BIN2DEC(MID(HEX2BIN(MID(H962,3,2),8),2,5)),Codes!$E$1:$F$18,2)</f>
        <v>Normal</v>
      </c>
      <c r="AA962" s="6" t="str">
        <f t="shared" si="361"/>
        <v>0</v>
      </c>
      <c r="AB962" s="1">
        <f t="shared" si="362"/>
        <v>4</v>
      </c>
      <c r="AC962" s="1" t="str">
        <f>VLOOKUP(BIN2DEC(RIGHT(HEX2BIN(MID(H962,6,1),4),1)&amp;LEFT(HEX2BIN(MID(H962,7,1),4),1)),Codes!$K$1:$L$5,2)</f>
        <v>M</v>
      </c>
      <c r="AD962" s="1" t="str">
        <f>VLOOKUP(BIN2DEC(RIGHT(HEX2BIN(MID(H962,7,1),4),3)&amp;LEFT(HEX2BIN(MID(H962,8,1),4),2)),Codes!$H$2:$I$33,2)</f>
        <v>Bat</v>
      </c>
      <c r="AE962" s="1" t="str">
        <f t="shared" si="363"/>
        <v>1</v>
      </c>
      <c r="AF962" s="1" t="str">
        <f t="shared" si="364"/>
        <v>1</v>
      </c>
      <c r="AH962" s="6">
        <f t="shared" si="365"/>
        <v>37</v>
      </c>
    </row>
    <row r="963" spans="1:34">
      <c r="A963" s="1" t="s">
        <v>4182</v>
      </c>
      <c r="B963" s="1" t="s">
        <v>50</v>
      </c>
      <c r="C963" s="6" t="s">
        <v>1430</v>
      </c>
      <c r="D963" s="6" t="s">
        <v>4183</v>
      </c>
      <c r="E963" s="6" t="s">
        <v>307</v>
      </c>
      <c r="F963" s="6" t="s">
        <v>91</v>
      </c>
      <c r="G963" s="6" t="s">
        <v>557</v>
      </c>
      <c r="H963" s="6" t="s">
        <v>1415</v>
      </c>
      <c r="J963" s="1" t="str">
        <f t="shared" si="349"/>
        <v>001011</v>
      </c>
      <c r="K963" s="1">
        <f t="shared" si="350"/>
        <v>3</v>
      </c>
      <c r="L963" s="6" t="str">
        <f t="shared" si="351"/>
        <v>00000</v>
      </c>
      <c r="M963" s="1">
        <f t="shared" si="352"/>
        <v>69</v>
      </c>
      <c r="N963" s="6" t="str">
        <f t="shared" si="353"/>
        <v>00</v>
      </c>
      <c r="O963" s="1">
        <f t="shared" si="354"/>
        <v>8</v>
      </c>
      <c r="P963" s="1">
        <f>IF(HEX2DEC(LEFT(E963,4))&gt;=32768,HEX2DEC(LEFT(E963,4))-65536,HEX2DEC(LEFT(E963,4)))/Codes!$N$2</f>
        <v>3.2</v>
      </c>
      <c r="Q963" s="1">
        <f>IF(HEX2DEC(RIGHT(E963,4))&gt;=32768,HEX2DEC(RIGHT(E963,4))-65536,HEX2DEC(RIGHT(E963,4)))/Codes!$N$2</f>
        <v>0</v>
      </c>
      <c r="R963" s="1">
        <f>IF(HEX2DEC(LEFT(F963,4))&gt;=32768,HEX2DEC(LEFT(F963,4))-65536,HEX2DEC(LEFT(F963,4)))/Codes!$N$2</f>
        <v>0</v>
      </c>
      <c r="S963" s="1">
        <f>IF(HEX2DEC(RIGHT(F963,4))&gt;=32768,HEX2DEC(RIGHT(F963,4))-65536,HEX2DEC(RIGHT(F963,4)))/Codes!$N$2</f>
        <v>0</v>
      </c>
      <c r="T963" s="18">
        <f t="shared" si="355"/>
        <v>361</v>
      </c>
      <c r="U963" s="1">
        <f t="shared" si="356"/>
        <v>100</v>
      </c>
      <c r="V963" s="1">
        <f t="shared" si="357"/>
        <v>0</v>
      </c>
      <c r="W963" s="1" t="str">
        <f t="shared" si="358"/>
        <v>101</v>
      </c>
      <c r="X963" s="1">
        <f t="shared" si="359"/>
        <v>3</v>
      </c>
      <c r="Y963" s="1">
        <f t="shared" si="360"/>
        <v>300</v>
      </c>
      <c r="Z963" s="1" t="str">
        <f>VLOOKUP(BIN2DEC(MID(HEX2BIN(MID(H963,3,2),8),2,5)),Codes!$E$1:$F$18,2)</f>
        <v>Normal</v>
      </c>
      <c r="AA963" s="6" t="str">
        <f t="shared" si="361"/>
        <v>0</v>
      </c>
      <c r="AB963" s="1">
        <f t="shared" si="362"/>
        <v>4</v>
      </c>
      <c r="AC963" s="1" t="str">
        <f>VLOOKUP(BIN2DEC(RIGHT(HEX2BIN(MID(H963,6,1),4),1)&amp;LEFT(HEX2BIN(MID(H963,7,1),4),1)),Codes!$K$1:$L$5,2)</f>
        <v>M</v>
      </c>
      <c r="AD963" s="1" t="str">
        <f>VLOOKUP(BIN2DEC(RIGHT(HEX2BIN(MID(H963,7,1),4),3)&amp;LEFT(HEX2BIN(MID(H963,8,1),4),2)),Codes!$H$2:$I$33,2)</f>
        <v>Bat</v>
      </c>
      <c r="AE963" s="1" t="str">
        <f t="shared" si="363"/>
        <v>1</v>
      </c>
      <c r="AF963" s="1" t="str">
        <f t="shared" si="364"/>
        <v>1</v>
      </c>
      <c r="AH963" s="6">
        <f t="shared" si="365"/>
        <v>37</v>
      </c>
    </row>
    <row r="964" spans="1:34">
      <c r="A964" s="1" t="s">
        <v>4184</v>
      </c>
      <c r="B964" s="1" t="s">
        <v>50</v>
      </c>
      <c r="C964" s="6" t="s">
        <v>4187</v>
      </c>
      <c r="D964" s="6" t="s">
        <v>4173</v>
      </c>
      <c r="E964" s="6" t="s">
        <v>307</v>
      </c>
      <c r="F964" s="6" t="s">
        <v>91</v>
      </c>
      <c r="G964" s="6" t="s">
        <v>557</v>
      </c>
      <c r="H964" s="6" t="s">
        <v>586</v>
      </c>
      <c r="J964" s="1" t="str">
        <f t="shared" si="349"/>
        <v>001011</v>
      </c>
      <c r="K964" s="1">
        <f t="shared" si="350"/>
        <v>3</v>
      </c>
      <c r="L964" s="6" t="str">
        <f t="shared" si="351"/>
        <v>00000</v>
      </c>
      <c r="M964" s="1">
        <f t="shared" si="352"/>
        <v>69</v>
      </c>
      <c r="N964" s="6" t="str">
        <f t="shared" si="353"/>
        <v>00</v>
      </c>
      <c r="O964" s="1">
        <f t="shared" si="354"/>
        <v>10</v>
      </c>
      <c r="P964" s="1">
        <f>IF(HEX2DEC(LEFT(E964,4))&gt;=32768,HEX2DEC(LEFT(E964,4))-65536,HEX2DEC(LEFT(E964,4)))/Codes!$N$2</f>
        <v>3.2</v>
      </c>
      <c r="Q964" s="1">
        <f>IF(HEX2DEC(RIGHT(E964,4))&gt;=32768,HEX2DEC(RIGHT(E964,4))-65536,HEX2DEC(RIGHT(E964,4)))/Codes!$N$2</f>
        <v>0</v>
      </c>
      <c r="R964" s="1">
        <f>IF(HEX2DEC(LEFT(F964,4))&gt;=32768,HEX2DEC(LEFT(F964,4))-65536,HEX2DEC(LEFT(F964,4)))/Codes!$N$2</f>
        <v>0</v>
      </c>
      <c r="S964" s="1">
        <f>IF(HEX2DEC(RIGHT(F964,4))&gt;=32768,HEX2DEC(RIGHT(F964,4))-65536,HEX2DEC(RIGHT(F964,4)))/Codes!$N$2</f>
        <v>0</v>
      </c>
      <c r="T964" s="18">
        <f t="shared" si="355"/>
        <v>361</v>
      </c>
      <c r="U964" s="1">
        <f t="shared" si="356"/>
        <v>100</v>
      </c>
      <c r="V964" s="1">
        <f t="shared" si="357"/>
        <v>0</v>
      </c>
      <c r="W964" s="1" t="str">
        <f t="shared" si="358"/>
        <v>101</v>
      </c>
      <c r="X964" s="1">
        <f t="shared" si="359"/>
        <v>3</v>
      </c>
      <c r="Y964" s="1">
        <f t="shared" si="360"/>
        <v>8</v>
      </c>
      <c r="Z964" s="1" t="str">
        <f>VLOOKUP(BIN2DEC(MID(HEX2BIN(MID(H964,3,2),8),2,5)),Codes!$E$1:$F$18,2)</f>
        <v>Normal</v>
      </c>
      <c r="AA964" s="6" t="str">
        <f t="shared" si="361"/>
        <v>0</v>
      </c>
      <c r="AB964" s="1">
        <f t="shared" si="362"/>
        <v>4</v>
      </c>
      <c r="AC964" s="1" t="str">
        <f>VLOOKUP(BIN2DEC(RIGHT(HEX2BIN(MID(H964,6,1),4),1)&amp;LEFT(HEX2BIN(MID(H964,7,1),4),1)),Codes!$K$1:$L$5,2)</f>
        <v>M</v>
      </c>
      <c r="AD964" s="1" t="str">
        <f>VLOOKUP(BIN2DEC(RIGHT(HEX2BIN(MID(H964,7,1),4),3)&amp;LEFT(HEX2BIN(MID(H964,8,1),4),2)),Codes!$H$2:$I$33,2)</f>
        <v>Bat</v>
      </c>
      <c r="AE964" s="1" t="str">
        <f t="shared" si="363"/>
        <v>1</v>
      </c>
      <c r="AF964" s="1" t="str">
        <f t="shared" si="364"/>
        <v>1</v>
      </c>
      <c r="AH964" s="6">
        <f t="shared" si="365"/>
        <v>37</v>
      </c>
    </row>
    <row r="965" spans="1:34">
      <c r="A965" s="1" t="s">
        <v>4185</v>
      </c>
      <c r="B965" s="1" t="s">
        <v>50</v>
      </c>
      <c r="C965" s="6" t="s">
        <v>4186</v>
      </c>
      <c r="D965" s="6" t="s">
        <v>4173</v>
      </c>
      <c r="E965" s="6" t="s">
        <v>307</v>
      </c>
      <c r="F965" s="6" t="s">
        <v>91</v>
      </c>
      <c r="G965" s="6" t="s">
        <v>557</v>
      </c>
      <c r="H965" s="6" t="s">
        <v>586</v>
      </c>
      <c r="J965" s="1" t="str">
        <f t="shared" si="349"/>
        <v>001011</v>
      </c>
      <c r="K965" s="1">
        <f t="shared" si="350"/>
        <v>3</v>
      </c>
      <c r="L965" s="6" t="str">
        <f t="shared" si="351"/>
        <v>00000</v>
      </c>
      <c r="M965" s="1">
        <f t="shared" si="352"/>
        <v>69</v>
      </c>
      <c r="N965" s="6" t="str">
        <f t="shared" si="353"/>
        <v>00</v>
      </c>
      <c r="O965" s="1">
        <f t="shared" si="354"/>
        <v>10</v>
      </c>
      <c r="P965" s="1">
        <f>IF(HEX2DEC(LEFT(E965,4))&gt;=32768,HEX2DEC(LEFT(E965,4))-65536,HEX2DEC(LEFT(E965,4)))/Codes!$N$2</f>
        <v>3.2</v>
      </c>
      <c r="Q965" s="1">
        <f>IF(HEX2DEC(RIGHT(E965,4))&gt;=32768,HEX2DEC(RIGHT(E965,4))-65536,HEX2DEC(RIGHT(E965,4)))/Codes!$N$2</f>
        <v>0</v>
      </c>
      <c r="R965" s="1">
        <f>IF(HEX2DEC(LEFT(F965,4))&gt;=32768,HEX2DEC(LEFT(F965,4))-65536,HEX2DEC(LEFT(F965,4)))/Codes!$N$2</f>
        <v>0</v>
      </c>
      <c r="S965" s="1">
        <f>IF(HEX2DEC(RIGHT(F965,4))&gt;=32768,HEX2DEC(RIGHT(F965,4))-65536,HEX2DEC(RIGHT(F965,4)))/Codes!$N$2</f>
        <v>0</v>
      </c>
      <c r="T965" s="18">
        <f t="shared" si="355"/>
        <v>361</v>
      </c>
      <c r="U965" s="1">
        <f t="shared" si="356"/>
        <v>100</v>
      </c>
      <c r="V965" s="1">
        <f t="shared" si="357"/>
        <v>0</v>
      </c>
      <c r="W965" s="1" t="str">
        <f t="shared" si="358"/>
        <v>101</v>
      </c>
      <c r="X965" s="1">
        <f t="shared" si="359"/>
        <v>3</v>
      </c>
      <c r="Y965" s="1">
        <f t="shared" si="360"/>
        <v>8</v>
      </c>
      <c r="Z965" s="1" t="str">
        <f>VLOOKUP(BIN2DEC(MID(HEX2BIN(MID(H965,3,2),8),2,5)),Codes!$E$1:$F$18,2)</f>
        <v>Normal</v>
      </c>
      <c r="AA965" s="6" t="str">
        <f t="shared" si="361"/>
        <v>0</v>
      </c>
      <c r="AB965" s="1">
        <f t="shared" si="362"/>
        <v>4</v>
      </c>
      <c r="AC965" s="1" t="str">
        <f>VLOOKUP(BIN2DEC(RIGHT(HEX2BIN(MID(H965,6,1),4),1)&amp;LEFT(HEX2BIN(MID(H965,7,1),4),1)),Codes!$K$1:$L$5,2)</f>
        <v>M</v>
      </c>
      <c r="AD965" s="1" t="str">
        <f>VLOOKUP(BIN2DEC(RIGHT(HEX2BIN(MID(H965,7,1),4),3)&amp;LEFT(HEX2BIN(MID(H965,8,1),4),2)),Codes!$H$2:$I$33,2)</f>
        <v>Bat</v>
      </c>
      <c r="AE965" s="1" t="str">
        <f t="shared" si="363"/>
        <v>1</v>
      </c>
      <c r="AF965" s="1" t="str">
        <f t="shared" si="364"/>
        <v>1</v>
      </c>
      <c r="AH965" s="6">
        <f t="shared" si="365"/>
        <v>37</v>
      </c>
    </row>
    <row r="966" spans="1:34">
      <c r="A966" s="1" t="s">
        <v>4188</v>
      </c>
      <c r="B966" s="1" t="s">
        <v>50</v>
      </c>
      <c r="C966" s="6" t="s">
        <v>1870</v>
      </c>
      <c r="D966" s="6" t="s">
        <v>4176</v>
      </c>
      <c r="E966" s="6" t="s">
        <v>307</v>
      </c>
      <c r="F966" s="6" t="s">
        <v>91</v>
      </c>
      <c r="G966" s="6" t="s">
        <v>629</v>
      </c>
      <c r="H966" s="6" t="s">
        <v>630</v>
      </c>
      <c r="J966" s="1" t="str">
        <f t="shared" si="349"/>
        <v>001011</v>
      </c>
      <c r="K966" s="1">
        <f t="shared" si="350"/>
        <v>3</v>
      </c>
      <c r="L966" s="6" t="str">
        <f t="shared" si="351"/>
        <v>00000</v>
      </c>
      <c r="M966" s="1">
        <f t="shared" si="352"/>
        <v>69</v>
      </c>
      <c r="N966" s="6" t="str">
        <f t="shared" si="353"/>
        <v>00</v>
      </c>
      <c r="O966" s="1">
        <f t="shared" si="354"/>
        <v>6</v>
      </c>
      <c r="P966" s="1">
        <f>IF(HEX2DEC(LEFT(E966,4))&gt;=32768,HEX2DEC(LEFT(E966,4))-65536,HEX2DEC(LEFT(E966,4)))/Codes!$N$2</f>
        <v>3.2</v>
      </c>
      <c r="Q966" s="1">
        <f>IF(HEX2DEC(RIGHT(E966,4))&gt;=32768,HEX2DEC(RIGHT(E966,4))-65536,HEX2DEC(RIGHT(E966,4)))/Codes!$N$2</f>
        <v>0</v>
      </c>
      <c r="R966" s="1">
        <f>IF(HEX2DEC(LEFT(F966,4))&gt;=32768,HEX2DEC(LEFT(F966,4))-65536,HEX2DEC(LEFT(F966,4)))/Codes!$N$2</f>
        <v>0</v>
      </c>
      <c r="S966" s="1">
        <f>IF(HEX2DEC(RIGHT(F966,4))&gt;=32768,HEX2DEC(RIGHT(F966,4))-65536,HEX2DEC(RIGHT(F966,4)))/Codes!$N$2</f>
        <v>0</v>
      </c>
      <c r="T966" s="18">
        <f t="shared" si="355"/>
        <v>60</v>
      </c>
      <c r="U966" s="1">
        <f t="shared" si="356"/>
        <v>100</v>
      </c>
      <c r="V966" s="1">
        <f t="shared" si="357"/>
        <v>0</v>
      </c>
      <c r="W966" s="1" t="str">
        <f t="shared" si="358"/>
        <v>101</v>
      </c>
      <c r="X966" s="1">
        <f t="shared" si="359"/>
        <v>3</v>
      </c>
      <c r="Y966" s="1">
        <f t="shared" si="360"/>
        <v>5</v>
      </c>
      <c r="Z966" s="1" t="str">
        <f>VLOOKUP(BIN2DEC(MID(HEX2BIN(MID(H966,3,2),8),2,5)),Codes!$E$1:$F$18,2)</f>
        <v>Slash</v>
      </c>
      <c r="AA966" s="6" t="str">
        <f t="shared" si="361"/>
        <v>0</v>
      </c>
      <c r="AB966" s="1">
        <f t="shared" si="362"/>
        <v>2</v>
      </c>
      <c r="AC966" s="1" t="str">
        <f>VLOOKUP(BIN2DEC(RIGHT(HEX2BIN(MID(H966,6,1),4),1)&amp;LEFT(HEX2BIN(MID(H966,7,1),4),1)),Codes!$K$1:$L$5,2)</f>
        <v>M</v>
      </c>
      <c r="AD966" s="1" t="str">
        <f>VLOOKUP(BIN2DEC(RIGHT(HEX2BIN(MID(H966,7,1),4),3)&amp;LEFT(HEX2BIN(MID(H966,8,1),4),2)),Codes!$H$2:$I$33,2)</f>
        <v>Kick</v>
      </c>
      <c r="AE966" s="1" t="str">
        <f t="shared" si="363"/>
        <v>1</v>
      </c>
      <c r="AF966" s="1" t="str">
        <f t="shared" si="364"/>
        <v>1</v>
      </c>
      <c r="AH966" s="6">
        <f t="shared" si="365"/>
        <v>34</v>
      </c>
    </row>
    <row r="967" spans="1:34">
      <c r="A967" s="1" t="s">
        <v>4197</v>
      </c>
      <c r="B967" s="1" t="s">
        <v>50</v>
      </c>
      <c r="C967" s="6" t="s">
        <v>1871</v>
      </c>
      <c r="D967" s="6" t="s">
        <v>4198</v>
      </c>
      <c r="E967" s="6" t="s">
        <v>307</v>
      </c>
      <c r="F967" s="6" t="s">
        <v>91</v>
      </c>
      <c r="G967" s="6" t="s">
        <v>629</v>
      </c>
      <c r="H967" s="6" t="s">
        <v>633</v>
      </c>
      <c r="J967" s="1" t="str">
        <f t="shared" si="349"/>
        <v>001011</v>
      </c>
      <c r="K967" s="1">
        <f t="shared" si="350"/>
        <v>3</v>
      </c>
      <c r="L967" s="6" t="str">
        <f t="shared" si="351"/>
        <v>00000</v>
      </c>
      <c r="M967" s="1">
        <f t="shared" si="352"/>
        <v>69</v>
      </c>
      <c r="N967" s="6" t="str">
        <f t="shared" si="353"/>
        <v>00</v>
      </c>
      <c r="O967" s="1">
        <f t="shared" si="354"/>
        <v>13</v>
      </c>
      <c r="P967" s="1">
        <f>IF(HEX2DEC(LEFT(E967,4))&gt;=32768,HEX2DEC(LEFT(E967,4))-65536,HEX2DEC(LEFT(E967,4)))/Codes!$N$2</f>
        <v>3.2</v>
      </c>
      <c r="Q967" s="1">
        <f>IF(HEX2DEC(RIGHT(E967,4))&gt;=32768,HEX2DEC(RIGHT(E967,4))-65536,HEX2DEC(RIGHT(E967,4)))/Codes!$N$2</f>
        <v>0</v>
      </c>
      <c r="R967" s="1">
        <f>IF(HEX2DEC(LEFT(F967,4))&gt;=32768,HEX2DEC(LEFT(F967,4))-65536,HEX2DEC(LEFT(F967,4)))/Codes!$N$2</f>
        <v>0</v>
      </c>
      <c r="S967" s="1">
        <f>IF(HEX2DEC(RIGHT(F967,4))&gt;=32768,HEX2DEC(RIGHT(F967,4))-65536,HEX2DEC(RIGHT(F967,4)))/Codes!$N$2</f>
        <v>0</v>
      </c>
      <c r="T967" s="18">
        <f t="shared" si="355"/>
        <v>60</v>
      </c>
      <c r="U967" s="1">
        <f t="shared" si="356"/>
        <v>100</v>
      </c>
      <c r="V967" s="1">
        <f t="shared" si="357"/>
        <v>0</v>
      </c>
      <c r="W967" s="1" t="str">
        <f t="shared" si="358"/>
        <v>101</v>
      </c>
      <c r="X967" s="1">
        <f t="shared" si="359"/>
        <v>3</v>
      </c>
      <c r="Y967" s="1">
        <f t="shared" si="360"/>
        <v>10</v>
      </c>
      <c r="Z967" s="1" t="str">
        <f>VLOOKUP(BIN2DEC(MID(HEX2BIN(MID(H967,3,2),8),2,5)),Codes!$E$1:$F$18,2)</f>
        <v>Slash</v>
      </c>
      <c r="AA967" s="6" t="str">
        <f t="shared" si="361"/>
        <v>0</v>
      </c>
      <c r="AB967" s="1">
        <f t="shared" si="362"/>
        <v>4</v>
      </c>
      <c r="AC967" s="1" t="str">
        <f>VLOOKUP(BIN2DEC(RIGHT(HEX2BIN(MID(H967,6,1),4),1)&amp;LEFT(HEX2BIN(MID(H967,7,1),4),1)),Codes!$K$1:$L$5,2)</f>
        <v>L</v>
      </c>
      <c r="AD967" s="1" t="str">
        <f>VLOOKUP(BIN2DEC(RIGHT(HEX2BIN(MID(H967,7,1),4),3)&amp;LEFT(HEX2BIN(MID(H967,8,1),4),2)),Codes!$H$2:$I$33,2)</f>
        <v>Kick</v>
      </c>
      <c r="AE967" s="1" t="str">
        <f t="shared" si="363"/>
        <v>1</v>
      </c>
      <c r="AF967" s="1" t="str">
        <f t="shared" si="364"/>
        <v>1</v>
      </c>
      <c r="AH967" s="6">
        <f t="shared" si="365"/>
        <v>66</v>
      </c>
    </row>
    <row r="968" spans="1:34">
      <c r="A968" s="1" t="s">
        <v>4201</v>
      </c>
      <c r="B968" s="1" t="s">
        <v>50</v>
      </c>
      <c r="C968" s="6" t="s">
        <v>1872</v>
      </c>
      <c r="D968" s="6" t="s">
        <v>4199</v>
      </c>
      <c r="E968" s="6" t="s">
        <v>307</v>
      </c>
      <c r="F968" s="6" t="s">
        <v>91</v>
      </c>
      <c r="G968" s="6" t="s">
        <v>629</v>
      </c>
      <c r="H968" s="6" t="s">
        <v>785</v>
      </c>
      <c r="J968" s="1" t="str">
        <f t="shared" si="349"/>
        <v>001011</v>
      </c>
      <c r="K968" s="1">
        <f t="shared" si="350"/>
        <v>3</v>
      </c>
      <c r="L968" s="6" t="str">
        <f t="shared" si="351"/>
        <v>00000</v>
      </c>
      <c r="M968" s="1">
        <f t="shared" si="352"/>
        <v>69</v>
      </c>
      <c r="N968" s="6" t="str">
        <f t="shared" si="353"/>
        <v>00</v>
      </c>
      <c r="O968" s="1">
        <f t="shared" si="354"/>
        <v>18</v>
      </c>
      <c r="P968" s="1">
        <f>IF(HEX2DEC(LEFT(E968,4))&gt;=32768,HEX2DEC(LEFT(E968,4))-65536,HEX2DEC(LEFT(E968,4)))/Codes!$N$2</f>
        <v>3.2</v>
      </c>
      <c r="Q968" s="1">
        <f>IF(HEX2DEC(RIGHT(E968,4))&gt;=32768,HEX2DEC(RIGHT(E968,4))-65536,HEX2DEC(RIGHT(E968,4)))/Codes!$N$2</f>
        <v>0</v>
      </c>
      <c r="R968" s="1">
        <f>IF(HEX2DEC(LEFT(F968,4))&gt;=32768,HEX2DEC(LEFT(F968,4))-65536,HEX2DEC(LEFT(F968,4)))/Codes!$N$2</f>
        <v>0</v>
      </c>
      <c r="S968" s="1">
        <f>IF(HEX2DEC(RIGHT(F968,4))&gt;=32768,HEX2DEC(RIGHT(F968,4))-65536,HEX2DEC(RIGHT(F968,4)))/Codes!$N$2</f>
        <v>0</v>
      </c>
      <c r="T968" s="18">
        <f t="shared" si="355"/>
        <v>60</v>
      </c>
      <c r="U968" s="1">
        <f t="shared" si="356"/>
        <v>100</v>
      </c>
      <c r="V968" s="1">
        <f t="shared" si="357"/>
        <v>0</v>
      </c>
      <c r="W968" s="1" t="str">
        <f t="shared" si="358"/>
        <v>101</v>
      </c>
      <c r="X968" s="1">
        <f t="shared" si="359"/>
        <v>3</v>
      </c>
      <c r="Y968" s="1">
        <f t="shared" si="360"/>
        <v>24</v>
      </c>
      <c r="Z968" s="1" t="str">
        <f>VLOOKUP(BIN2DEC(MID(HEX2BIN(MID(H968,3,2),8),2,5)),Codes!$E$1:$F$18,2)</f>
        <v>Slash</v>
      </c>
      <c r="AA968" s="6" t="str">
        <f t="shared" si="361"/>
        <v>0</v>
      </c>
      <c r="AB968" s="1">
        <f t="shared" si="362"/>
        <v>6</v>
      </c>
      <c r="AC968" s="1" t="str">
        <f>VLOOKUP(BIN2DEC(RIGHT(HEX2BIN(MID(H968,6,1),4),1)&amp;LEFT(HEX2BIN(MID(H968,7,1),4),1)),Codes!$K$1:$L$5,2)</f>
        <v>L</v>
      </c>
      <c r="AD968" s="1" t="str">
        <f>VLOOKUP(BIN2DEC(RIGHT(HEX2BIN(MID(H968,7,1),4),3)&amp;LEFT(HEX2BIN(MID(H968,8,1),4),2)),Codes!$H$2:$I$33,2)</f>
        <v>Kick</v>
      </c>
      <c r="AE968" s="1" t="str">
        <f t="shared" si="363"/>
        <v>1</v>
      </c>
      <c r="AF968" s="1" t="str">
        <f t="shared" si="364"/>
        <v>1</v>
      </c>
      <c r="AH968" s="6">
        <f t="shared" si="365"/>
        <v>66</v>
      </c>
    </row>
    <row r="969" spans="1:34">
      <c r="A969" s="1" t="s">
        <v>4200</v>
      </c>
      <c r="B969" s="1" t="s">
        <v>50</v>
      </c>
      <c r="C969" s="6" t="s">
        <v>4189</v>
      </c>
      <c r="D969" s="6" t="s">
        <v>4169</v>
      </c>
      <c r="E969" s="6" t="s">
        <v>307</v>
      </c>
      <c r="F969" s="6" t="s">
        <v>91</v>
      </c>
      <c r="G969" s="6" t="s">
        <v>629</v>
      </c>
      <c r="H969" s="6" t="s">
        <v>647</v>
      </c>
      <c r="J969" s="1" t="str">
        <f t="shared" si="349"/>
        <v>001011</v>
      </c>
      <c r="K969" s="1">
        <f t="shared" si="350"/>
        <v>3</v>
      </c>
      <c r="L969" s="6" t="str">
        <f t="shared" si="351"/>
        <v>00000</v>
      </c>
      <c r="M969" s="1">
        <f t="shared" si="352"/>
        <v>69</v>
      </c>
      <c r="N969" s="6" t="str">
        <f t="shared" si="353"/>
        <v>00</v>
      </c>
      <c r="O969" s="1">
        <f t="shared" si="354"/>
        <v>11</v>
      </c>
      <c r="P969" s="1">
        <f>IF(HEX2DEC(LEFT(E969,4))&gt;=32768,HEX2DEC(LEFT(E969,4))-65536,HEX2DEC(LEFT(E969,4)))/Codes!$N$2</f>
        <v>3.2</v>
      </c>
      <c r="Q969" s="1">
        <f>IF(HEX2DEC(RIGHT(E969,4))&gt;=32768,HEX2DEC(RIGHT(E969,4))-65536,HEX2DEC(RIGHT(E969,4)))/Codes!$N$2</f>
        <v>0</v>
      </c>
      <c r="R969" s="1">
        <f>IF(HEX2DEC(LEFT(F969,4))&gt;=32768,HEX2DEC(LEFT(F969,4))-65536,HEX2DEC(LEFT(F969,4)))/Codes!$N$2</f>
        <v>0</v>
      </c>
      <c r="S969" s="1">
        <f>IF(HEX2DEC(RIGHT(F969,4))&gt;=32768,HEX2DEC(RIGHT(F969,4))-65536,HEX2DEC(RIGHT(F969,4)))/Codes!$N$2</f>
        <v>0</v>
      </c>
      <c r="T969" s="18">
        <f t="shared" si="355"/>
        <v>60</v>
      </c>
      <c r="U969" s="1">
        <f t="shared" si="356"/>
        <v>100</v>
      </c>
      <c r="V969" s="1">
        <f t="shared" si="357"/>
        <v>0</v>
      </c>
      <c r="W969" s="1" t="str">
        <f t="shared" si="358"/>
        <v>101</v>
      </c>
      <c r="X969" s="1">
        <f t="shared" si="359"/>
        <v>3</v>
      </c>
      <c r="Y969" s="1">
        <f t="shared" si="360"/>
        <v>8</v>
      </c>
      <c r="Z969" s="1" t="str">
        <f>VLOOKUP(BIN2DEC(MID(HEX2BIN(MID(H969,3,2),8),2,5)),Codes!$E$1:$F$18,2)</f>
        <v>Slash</v>
      </c>
      <c r="AA969" s="6" t="str">
        <f t="shared" si="361"/>
        <v>0</v>
      </c>
      <c r="AB969" s="1">
        <f t="shared" si="362"/>
        <v>0</v>
      </c>
      <c r="AC969" s="1" t="str">
        <f>VLOOKUP(BIN2DEC(RIGHT(HEX2BIN(MID(H969,6,1),4),1)&amp;LEFT(HEX2BIN(MID(H969,7,1),4),1)),Codes!$K$1:$L$5,2)</f>
        <v>L</v>
      </c>
      <c r="AD969" s="1" t="str">
        <f>VLOOKUP(BIN2DEC(RIGHT(HEX2BIN(MID(H969,7,1),4),3)&amp;LEFT(HEX2BIN(MID(H969,8,1),4),2)),Codes!$H$2:$I$33,2)</f>
        <v>Kick</v>
      </c>
      <c r="AE969" s="1" t="str">
        <f t="shared" si="363"/>
        <v>1</v>
      </c>
      <c r="AF969" s="1" t="str">
        <f t="shared" si="364"/>
        <v>1</v>
      </c>
      <c r="AH969" s="6">
        <f t="shared" si="365"/>
        <v>66</v>
      </c>
    </row>
    <row r="970" spans="1:34">
      <c r="A970" s="1" t="s">
        <v>4202</v>
      </c>
      <c r="B970" s="1" t="s">
        <v>50</v>
      </c>
      <c r="C970" s="6" t="s">
        <v>4193</v>
      </c>
      <c r="D970" s="6" t="s">
        <v>4169</v>
      </c>
      <c r="E970" s="6" t="s">
        <v>307</v>
      </c>
      <c r="F970" s="6" t="s">
        <v>91</v>
      </c>
      <c r="G970" s="6" t="s">
        <v>629</v>
      </c>
      <c r="H970" s="6" t="s">
        <v>647</v>
      </c>
      <c r="J970" s="1" t="str">
        <f t="shared" si="349"/>
        <v>001011</v>
      </c>
      <c r="K970" s="1">
        <f t="shared" si="350"/>
        <v>3</v>
      </c>
      <c r="L970" s="6" t="str">
        <f t="shared" si="351"/>
        <v>00000</v>
      </c>
      <c r="M970" s="1">
        <f t="shared" si="352"/>
        <v>69</v>
      </c>
      <c r="N970" s="6" t="str">
        <f t="shared" si="353"/>
        <v>00</v>
      </c>
      <c r="O970" s="1">
        <f t="shared" si="354"/>
        <v>11</v>
      </c>
      <c r="P970" s="1">
        <f>IF(HEX2DEC(LEFT(E970,4))&gt;=32768,HEX2DEC(LEFT(E970,4))-65536,HEX2DEC(LEFT(E970,4)))/Codes!$N$2</f>
        <v>3.2</v>
      </c>
      <c r="Q970" s="1">
        <f>IF(HEX2DEC(RIGHT(E970,4))&gt;=32768,HEX2DEC(RIGHT(E970,4))-65536,HEX2DEC(RIGHT(E970,4)))/Codes!$N$2</f>
        <v>0</v>
      </c>
      <c r="R970" s="1">
        <f>IF(HEX2DEC(LEFT(F970,4))&gt;=32768,HEX2DEC(LEFT(F970,4))-65536,HEX2DEC(LEFT(F970,4)))/Codes!$N$2</f>
        <v>0</v>
      </c>
      <c r="S970" s="1">
        <f>IF(HEX2DEC(RIGHT(F970,4))&gt;=32768,HEX2DEC(RIGHT(F970,4))-65536,HEX2DEC(RIGHT(F970,4)))/Codes!$N$2</f>
        <v>0</v>
      </c>
      <c r="T970" s="18">
        <f t="shared" si="355"/>
        <v>60</v>
      </c>
      <c r="U970" s="1">
        <f t="shared" si="356"/>
        <v>100</v>
      </c>
      <c r="V970" s="1">
        <f t="shared" si="357"/>
        <v>0</v>
      </c>
      <c r="W970" s="1" t="str">
        <f t="shared" si="358"/>
        <v>101</v>
      </c>
      <c r="X970" s="1">
        <f t="shared" si="359"/>
        <v>3</v>
      </c>
      <c r="Y970" s="1">
        <f t="shared" si="360"/>
        <v>8</v>
      </c>
      <c r="Z970" s="1" t="str">
        <f>VLOOKUP(BIN2DEC(MID(HEX2BIN(MID(H970,3,2),8),2,5)),Codes!$E$1:$F$18,2)</f>
        <v>Slash</v>
      </c>
      <c r="AA970" s="6" t="str">
        <f t="shared" si="361"/>
        <v>0</v>
      </c>
      <c r="AB970" s="1">
        <f t="shared" si="362"/>
        <v>0</v>
      </c>
      <c r="AC970" s="1" t="str">
        <f>VLOOKUP(BIN2DEC(RIGHT(HEX2BIN(MID(H970,6,1),4),1)&amp;LEFT(HEX2BIN(MID(H970,7,1),4),1)),Codes!$K$1:$L$5,2)</f>
        <v>L</v>
      </c>
      <c r="AD970" s="1" t="str">
        <f>VLOOKUP(BIN2DEC(RIGHT(HEX2BIN(MID(H970,7,1),4),3)&amp;LEFT(HEX2BIN(MID(H970,8,1),4),2)),Codes!$H$2:$I$33,2)</f>
        <v>Kick</v>
      </c>
      <c r="AE970" s="1" t="str">
        <f t="shared" si="363"/>
        <v>1</v>
      </c>
      <c r="AF970" s="1" t="str">
        <f t="shared" si="364"/>
        <v>1</v>
      </c>
      <c r="AH970" s="6">
        <f t="shared" si="365"/>
        <v>66</v>
      </c>
    </row>
    <row r="971" spans="1:34">
      <c r="A971" s="1" t="s">
        <v>4203</v>
      </c>
      <c r="B971" s="1" t="s">
        <v>50</v>
      </c>
      <c r="C971" s="6" t="s">
        <v>817</v>
      </c>
      <c r="D971" s="6" t="s">
        <v>4204</v>
      </c>
      <c r="E971" s="6" t="s">
        <v>307</v>
      </c>
      <c r="F971" s="6" t="s">
        <v>91</v>
      </c>
      <c r="G971" s="6" t="s">
        <v>650</v>
      </c>
      <c r="H971" s="6" t="s">
        <v>651</v>
      </c>
      <c r="J971" s="1" t="str">
        <f t="shared" si="349"/>
        <v>001011</v>
      </c>
      <c r="K971" s="1">
        <f t="shared" si="350"/>
        <v>3</v>
      </c>
      <c r="L971" s="6" t="str">
        <f t="shared" si="351"/>
        <v>00000</v>
      </c>
      <c r="M971" s="1">
        <f t="shared" si="352"/>
        <v>69</v>
      </c>
      <c r="N971" s="6" t="str">
        <f t="shared" si="353"/>
        <v>00</v>
      </c>
      <c r="O971" s="1">
        <f t="shared" si="354"/>
        <v>2</v>
      </c>
      <c r="P971" s="1">
        <f>IF(HEX2DEC(LEFT(E971,4))&gt;=32768,HEX2DEC(LEFT(E971,4))-65536,HEX2DEC(LEFT(E971,4)))/Codes!$N$2</f>
        <v>3.2</v>
      </c>
      <c r="Q971" s="1">
        <f>IF(HEX2DEC(RIGHT(E971,4))&gt;=32768,HEX2DEC(RIGHT(E971,4))-65536,HEX2DEC(RIGHT(E971,4)))/Codes!$N$2</f>
        <v>0</v>
      </c>
      <c r="R971" s="1">
        <f>IF(HEX2DEC(LEFT(F971,4))&gt;=32768,HEX2DEC(LEFT(F971,4))-65536,HEX2DEC(LEFT(F971,4)))/Codes!$N$2</f>
        <v>0</v>
      </c>
      <c r="S971" s="1">
        <f>IF(HEX2DEC(RIGHT(F971,4))&gt;=32768,HEX2DEC(RIGHT(F971,4))-65536,HEX2DEC(RIGHT(F971,4)))/Codes!$N$2</f>
        <v>0</v>
      </c>
      <c r="T971" s="18">
        <f t="shared" si="355"/>
        <v>174</v>
      </c>
      <c r="U971" s="1">
        <f t="shared" si="356"/>
        <v>100</v>
      </c>
      <c r="V971" s="1">
        <f t="shared" si="357"/>
        <v>9</v>
      </c>
      <c r="W971" s="1" t="str">
        <f t="shared" si="358"/>
        <v>101</v>
      </c>
      <c r="X971" s="1">
        <f t="shared" si="359"/>
        <v>3</v>
      </c>
      <c r="Y971" s="1">
        <f t="shared" si="360"/>
        <v>0</v>
      </c>
      <c r="Z971" s="1" t="str">
        <f>VLOOKUP(BIN2DEC(MID(HEX2BIN(MID(H971,3,2),8),2,5)),Codes!$E$1:$F$18,2)</f>
        <v>Normal</v>
      </c>
      <c r="AA971" s="6" t="str">
        <f t="shared" si="361"/>
        <v>0</v>
      </c>
      <c r="AB971" s="1">
        <f t="shared" si="362"/>
        <v>10</v>
      </c>
      <c r="AC971" s="1" t="str">
        <f>VLOOKUP(BIN2DEC(RIGHT(HEX2BIN(MID(H971,6,1),4),1)&amp;LEFT(HEX2BIN(MID(H971,7,1),4),1)),Codes!$K$1:$L$5,2)</f>
        <v>L</v>
      </c>
      <c r="AD971" s="1" t="str">
        <f>VLOOKUP(BIN2DEC(RIGHT(HEX2BIN(MID(H971,7,1),4),3)&amp;LEFT(HEX2BIN(MID(H971,8,1),4),2)),Codes!$H$2:$I$33,2)</f>
        <v>Paper</v>
      </c>
      <c r="AE971" s="1" t="str">
        <f t="shared" si="363"/>
        <v>1</v>
      </c>
      <c r="AF971" s="1" t="str">
        <f t="shared" si="364"/>
        <v>1</v>
      </c>
      <c r="AH971" s="6">
        <f t="shared" si="365"/>
        <v>70</v>
      </c>
    </row>
    <row r="972" spans="1:34">
      <c r="A972" s="1" t="s">
        <v>4205</v>
      </c>
      <c r="B972" s="1" t="s">
        <v>50</v>
      </c>
      <c r="C972" s="6" t="s">
        <v>818</v>
      </c>
      <c r="D972" s="6" t="s">
        <v>4167</v>
      </c>
      <c r="E972" s="6" t="s">
        <v>307</v>
      </c>
      <c r="F972" s="6" t="s">
        <v>91</v>
      </c>
      <c r="G972" s="6" t="s">
        <v>654</v>
      </c>
      <c r="H972" s="6" t="s">
        <v>655</v>
      </c>
      <c r="J972" s="1" t="str">
        <f t="shared" si="349"/>
        <v>001011</v>
      </c>
      <c r="K972" s="1">
        <f t="shared" si="350"/>
        <v>3</v>
      </c>
      <c r="L972" s="6" t="str">
        <f t="shared" si="351"/>
        <v>00000</v>
      </c>
      <c r="M972" s="1">
        <f t="shared" si="352"/>
        <v>69</v>
      </c>
      <c r="N972" s="6" t="str">
        <f t="shared" si="353"/>
        <v>00</v>
      </c>
      <c r="O972" s="1">
        <f t="shared" si="354"/>
        <v>7</v>
      </c>
      <c r="P972" s="1">
        <f>IF(HEX2DEC(LEFT(E972,4))&gt;=32768,HEX2DEC(LEFT(E972,4))-65536,HEX2DEC(LEFT(E972,4)))/Codes!$N$2</f>
        <v>3.2</v>
      </c>
      <c r="Q972" s="1">
        <f>IF(HEX2DEC(RIGHT(E972,4))&gt;=32768,HEX2DEC(RIGHT(E972,4))-65536,HEX2DEC(RIGHT(E972,4)))/Codes!$N$2</f>
        <v>0</v>
      </c>
      <c r="R972" s="1">
        <f>IF(HEX2DEC(LEFT(F972,4))&gt;=32768,HEX2DEC(LEFT(F972,4))-65536,HEX2DEC(LEFT(F972,4)))/Codes!$N$2</f>
        <v>0</v>
      </c>
      <c r="S972" s="1">
        <f>IF(HEX2DEC(RIGHT(F972,4))&gt;=32768,HEX2DEC(RIGHT(F972,4))-65536,HEX2DEC(RIGHT(F972,4)))/Codes!$N$2</f>
        <v>0</v>
      </c>
      <c r="T972" s="18">
        <f t="shared" si="355"/>
        <v>160</v>
      </c>
      <c r="U972" s="1">
        <f t="shared" si="356"/>
        <v>100</v>
      </c>
      <c r="V972" s="1">
        <f t="shared" si="357"/>
        <v>156</v>
      </c>
      <c r="W972" s="1" t="str">
        <f t="shared" si="358"/>
        <v>101</v>
      </c>
      <c r="X972" s="1">
        <f t="shared" si="359"/>
        <v>3</v>
      </c>
      <c r="Y972" s="1">
        <f t="shared" si="360"/>
        <v>0</v>
      </c>
      <c r="Z972" s="1" t="str">
        <f>VLOOKUP(BIN2DEC(MID(HEX2BIN(MID(H972,3,2),8),2,5)),Codes!$E$1:$F$18,2)</f>
        <v>Normal</v>
      </c>
      <c r="AA972" s="6" t="str">
        <f t="shared" si="361"/>
        <v>0</v>
      </c>
      <c r="AB972" s="1">
        <f t="shared" si="362"/>
        <v>20</v>
      </c>
      <c r="AC972" s="1" t="str">
        <f>VLOOKUP(BIN2DEC(RIGHT(HEX2BIN(MID(H972,6,1),4),1)&amp;LEFT(HEX2BIN(MID(H972,7,1),4),1)),Codes!$K$1:$L$5,2)</f>
        <v>L</v>
      </c>
      <c r="AD972" s="1" t="str">
        <f>VLOOKUP(BIN2DEC(RIGHT(HEX2BIN(MID(H972,7,1),4),3)&amp;LEFT(HEX2BIN(MID(H972,8,1),4),2)),Codes!$H$2:$I$33,2)</f>
        <v>Paper</v>
      </c>
      <c r="AE972" s="1" t="str">
        <f t="shared" si="363"/>
        <v>1</v>
      </c>
      <c r="AF972" s="1" t="str">
        <f t="shared" si="364"/>
        <v>1</v>
      </c>
      <c r="AH972" s="6">
        <f t="shared" si="365"/>
        <v>70</v>
      </c>
    </row>
    <row r="973" spans="1:34">
      <c r="A973" s="1" t="s">
        <v>4206</v>
      </c>
      <c r="B973" s="1" t="s">
        <v>50</v>
      </c>
      <c r="C973" s="6" t="s">
        <v>819</v>
      </c>
      <c r="D973" s="6" t="s">
        <v>4207</v>
      </c>
      <c r="E973" s="6" t="s">
        <v>307</v>
      </c>
      <c r="F973" s="6" t="s">
        <v>91</v>
      </c>
      <c r="G973" s="6" t="s">
        <v>807</v>
      </c>
      <c r="H973" s="6" t="s">
        <v>808</v>
      </c>
      <c r="J973" s="1" t="str">
        <f t="shared" si="349"/>
        <v>001011</v>
      </c>
      <c r="K973" s="1">
        <f t="shared" si="350"/>
        <v>3</v>
      </c>
      <c r="L973" s="6" t="str">
        <f t="shared" si="351"/>
        <v>00000</v>
      </c>
      <c r="M973" s="1">
        <f t="shared" si="352"/>
        <v>69</v>
      </c>
      <c r="N973" s="6" t="str">
        <f t="shared" si="353"/>
        <v>00</v>
      </c>
      <c r="O973" s="1">
        <f t="shared" si="354"/>
        <v>12</v>
      </c>
      <c r="P973" s="1">
        <f>IF(HEX2DEC(LEFT(E973,4))&gt;=32768,HEX2DEC(LEFT(E973,4))-65536,HEX2DEC(LEFT(E973,4)))/Codes!$N$2</f>
        <v>3.2</v>
      </c>
      <c r="Q973" s="1">
        <f>IF(HEX2DEC(RIGHT(E973,4))&gt;=32768,HEX2DEC(RIGHT(E973,4))-65536,HEX2DEC(RIGHT(E973,4)))/Codes!$N$2</f>
        <v>0</v>
      </c>
      <c r="R973" s="1">
        <f>IF(HEX2DEC(LEFT(F973,4))&gt;=32768,HEX2DEC(LEFT(F973,4))-65536,HEX2DEC(LEFT(F973,4)))/Codes!$N$2</f>
        <v>0</v>
      </c>
      <c r="S973" s="1">
        <f>IF(HEX2DEC(RIGHT(F973,4))&gt;=32768,HEX2DEC(RIGHT(F973,4))-65536,HEX2DEC(RIGHT(F973,4)))/Codes!$N$2</f>
        <v>0</v>
      </c>
      <c r="T973" s="18">
        <f t="shared" si="355"/>
        <v>120</v>
      </c>
      <c r="U973" s="1">
        <f t="shared" si="356"/>
        <v>100</v>
      </c>
      <c r="V973" s="1">
        <f t="shared" si="357"/>
        <v>236</v>
      </c>
      <c r="W973" s="1" t="str">
        <f t="shared" si="358"/>
        <v>101</v>
      </c>
      <c r="X973" s="1">
        <f t="shared" si="359"/>
        <v>3</v>
      </c>
      <c r="Y973" s="1">
        <f t="shared" si="360"/>
        <v>0</v>
      </c>
      <c r="Z973" s="1" t="str">
        <f>VLOOKUP(BIN2DEC(MID(HEX2BIN(MID(H973,3,2),8),2,5)),Codes!$E$1:$F$18,2)</f>
        <v>Normal</v>
      </c>
      <c r="AA973" s="6" t="str">
        <f t="shared" si="361"/>
        <v>0</v>
      </c>
      <c r="AB973" s="1">
        <f t="shared" si="362"/>
        <v>100</v>
      </c>
      <c r="AC973" s="1" t="str">
        <f>VLOOKUP(BIN2DEC(RIGHT(HEX2BIN(MID(H973,6,1),4),1)&amp;LEFT(HEX2BIN(MID(H973,7,1),4),1)),Codes!$K$1:$L$5,2)</f>
        <v>L</v>
      </c>
      <c r="AD973" s="1" t="str">
        <f>VLOOKUP(BIN2DEC(RIGHT(HEX2BIN(MID(H973,7,1),4),3)&amp;LEFT(HEX2BIN(MID(H973,8,1),4),2)),Codes!$H$2:$I$33,2)</f>
        <v>Paper</v>
      </c>
      <c r="AE973" s="1" t="str">
        <f t="shared" si="363"/>
        <v>1</v>
      </c>
      <c r="AF973" s="1" t="str">
        <f t="shared" si="364"/>
        <v>1</v>
      </c>
      <c r="AH973" s="6">
        <f t="shared" si="365"/>
        <v>70</v>
      </c>
    </row>
    <row r="974" spans="1:34">
      <c r="A974" s="1" t="s">
        <v>4208</v>
      </c>
      <c r="B974" s="1" t="s">
        <v>50</v>
      </c>
      <c r="C974" s="6" t="s">
        <v>4190</v>
      </c>
      <c r="D974" s="6" t="s">
        <v>4176</v>
      </c>
      <c r="E974" s="6" t="s">
        <v>307</v>
      </c>
      <c r="F974" s="6" t="s">
        <v>91</v>
      </c>
      <c r="G974" s="6" t="s">
        <v>678</v>
      </c>
      <c r="H974" s="6" t="s">
        <v>679</v>
      </c>
      <c r="J974" s="1" t="str">
        <f t="shared" si="349"/>
        <v>001011</v>
      </c>
      <c r="K974" s="1">
        <f t="shared" si="350"/>
        <v>3</v>
      </c>
      <c r="L974" s="6" t="str">
        <f t="shared" si="351"/>
        <v>00000</v>
      </c>
      <c r="M974" s="1">
        <f t="shared" si="352"/>
        <v>69</v>
      </c>
      <c r="N974" s="6" t="str">
        <f t="shared" si="353"/>
        <v>00</v>
      </c>
      <c r="O974" s="1">
        <f t="shared" si="354"/>
        <v>6</v>
      </c>
      <c r="P974" s="1">
        <f>IF(HEX2DEC(LEFT(E974,4))&gt;=32768,HEX2DEC(LEFT(E974,4))-65536,HEX2DEC(LEFT(E974,4)))/Codes!$N$2</f>
        <v>3.2</v>
      </c>
      <c r="Q974" s="1">
        <f>IF(HEX2DEC(RIGHT(E974,4))&gt;=32768,HEX2DEC(RIGHT(E974,4))-65536,HEX2DEC(RIGHT(E974,4)))/Codes!$N$2</f>
        <v>0</v>
      </c>
      <c r="R974" s="1">
        <f>IF(HEX2DEC(LEFT(F974,4))&gt;=32768,HEX2DEC(LEFT(F974,4))-65536,HEX2DEC(LEFT(F974,4)))/Codes!$N$2</f>
        <v>0</v>
      </c>
      <c r="S974" s="1">
        <f>IF(HEX2DEC(RIGHT(F974,4))&gt;=32768,HEX2DEC(RIGHT(F974,4))-65536,HEX2DEC(RIGHT(F974,4)))/Codes!$N$2</f>
        <v>0</v>
      </c>
      <c r="T974" s="18">
        <f t="shared" si="355"/>
        <v>120</v>
      </c>
      <c r="U974" s="1">
        <f t="shared" si="356"/>
        <v>100</v>
      </c>
      <c r="V974" s="1">
        <f t="shared" si="357"/>
        <v>80</v>
      </c>
      <c r="W974" s="1" t="str">
        <f t="shared" si="358"/>
        <v>101</v>
      </c>
      <c r="X974" s="1">
        <f t="shared" si="359"/>
        <v>3</v>
      </c>
      <c r="Y974" s="1">
        <f t="shared" si="360"/>
        <v>0</v>
      </c>
      <c r="Z974" s="1" t="str">
        <f>VLOOKUP(BIN2DEC(MID(HEX2BIN(MID(H974,3,2),8),2,5)),Codes!$E$1:$F$18,2)</f>
        <v>Normal</v>
      </c>
      <c r="AA974" s="6" t="str">
        <f t="shared" si="361"/>
        <v>0</v>
      </c>
      <c r="AB974" s="1">
        <f t="shared" si="362"/>
        <v>40</v>
      </c>
      <c r="AC974" s="1" t="str">
        <f>VLOOKUP(BIN2DEC(RIGHT(HEX2BIN(MID(H974,6,1),4),1)&amp;LEFT(HEX2BIN(MID(H974,7,1),4),1)),Codes!$K$1:$L$5,2)</f>
        <v>L</v>
      </c>
      <c r="AD974" s="1" t="str">
        <f>VLOOKUP(BIN2DEC(RIGHT(HEX2BIN(MID(H974,7,1),4),3)&amp;LEFT(HEX2BIN(MID(H974,8,1),4),2)),Codes!$H$2:$I$33,2)</f>
        <v>Paper</v>
      </c>
      <c r="AE974" s="1" t="str">
        <f t="shared" si="363"/>
        <v>1</v>
      </c>
      <c r="AF974" s="1" t="str">
        <f t="shared" si="364"/>
        <v>1</v>
      </c>
      <c r="AH974" s="6">
        <f t="shared" si="365"/>
        <v>70</v>
      </c>
    </row>
    <row r="975" spans="1:34">
      <c r="A975" s="1" t="s">
        <v>4209</v>
      </c>
      <c r="B975" s="1" t="s">
        <v>50</v>
      </c>
      <c r="C975" s="6" t="s">
        <v>4194</v>
      </c>
      <c r="D975" s="6" t="s">
        <v>4176</v>
      </c>
      <c r="E975" s="6" t="s">
        <v>307</v>
      </c>
      <c r="F975" s="6" t="s">
        <v>91</v>
      </c>
      <c r="G975" s="6" t="s">
        <v>678</v>
      </c>
      <c r="H975" s="6" t="s">
        <v>679</v>
      </c>
      <c r="J975" s="1" t="str">
        <f t="shared" si="349"/>
        <v>001011</v>
      </c>
      <c r="K975" s="1">
        <f t="shared" si="350"/>
        <v>3</v>
      </c>
      <c r="L975" s="6" t="str">
        <f t="shared" si="351"/>
        <v>00000</v>
      </c>
      <c r="M975" s="1">
        <f t="shared" si="352"/>
        <v>69</v>
      </c>
      <c r="N975" s="6" t="str">
        <f t="shared" si="353"/>
        <v>00</v>
      </c>
      <c r="O975" s="1">
        <f t="shared" si="354"/>
        <v>6</v>
      </c>
      <c r="P975" s="1">
        <f>IF(HEX2DEC(LEFT(E975,4))&gt;=32768,HEX2DEC(LEFT(E975,4))-65536,HEX2DEC(LEFT(E975,4)))/Codes!$N$2</f>
        <v>3.2</v>
      </c>
      <c r="Q975" s="1">
        <f>IF(HEX2DEC(RIGHT(E975,4))&gt;=32768,HEX2DEC(RIGHT(E975,4))-65536,HEX2DEC(RIGHT(E975,4)))/Codes!$N$2</f>
        <v>0</v>
      </c>
      <c r="R975" s="1">
        <f>IF(HEX2DEC(LEFT(F975,4))&gt;=32768,HEX2DEC(LEFT(F975,4))-65536,HEX2DEC(LEFT(F975,4)))/Codes!$N$2</f>
        <v>0</v>
      </c>
      <c r="S975" s="1">
        <f>IF(HEX2DEC(RIGHT(F975,4))&gt;=32768,HEX2DEC(RIGHT(F975,4))-65536,HEX2DEC(RIGHT(F975,4)))/Codes!$N$2</f>
        <v>0</v>
      </c>
      <c r="T975" s="18">
        <f t="shared" si="355"/>
        <v>120</v>
      </c>
      <c r="U975" s="1">
        <f t="shared" si="356"/>
        <v>100</v>
      </c>
      <c r="V975" s="1">
        <f t="shared" si="357"/>
        <v>80</v>
      </c>
      <c r="W975" s="1" t="str">
        <f t="shared" si="358"/>
        <v>101</v>
      </c>
      <c r="X975" s="1">
        <f t="shared" si="359"/>
        <v>3</v>
      </c>
      <c r="Y975" s="1">
        <f t="shared" si="360"/>
        <v>0</v>
      </c>
      <c r="Z975" s="1" t="str">
        <f>VLOOKUP(BIN2DEC(MID(HEX2BIN(MID(H975,3,2),8),2,5)),Codes!$E$1:$F$18,2)</f>
        <v>Normal</v>
      </c>
      <c r="AA975" s="6" t="str">
        <f t="shared" si="361"/>
        <v>0</v>
      </c>
      <c r="AB975" s="1">
        <f t="shared" si="362"/>
        <v>40</v>
      </c>
      <c r="AC975" s="1" t="str">
        <f>VLOOKUP(BIN2DEC(RIGHT(HEX2BIN(MID(H975,6,1),4),1)&amp;LEFT(HEX2BIN(MID(H975,7,1),4),1)),Codes!$K$1:$L$5,2)</f>
        <v>L</v>
      </c>
      <c r="AD975" s="1" t="str">
        <f>VLOOKUP(BIN2DEC(RIGHT(HEX2BIN(MID(H975,7,1),4),3)&amp;LEFT(HEX2BIN(MID(H975,8,1),4),2)),Codes!$H$2:$I$33,2)</f>
        <v>Paper</v>
      </c>
      <c r="AE975" s="1" t="str">
        <f t="shared" si="363"/>
        <v>1</v>
      </c>
      <c r="AF975" s="1" t="str">
        <f t="shared" si="364"/>
        <v>1</v>
      </c>
      <c r="AH975" s="6">
        <f t="shared" si="365"/>
        <v>70</v>
      </c>
    </row>
    <row r="976" spans="1:34">
      <c r="A976" s="1" t="s">
        <v>4210</v>
      </c>
      <c r="B976" s="1" t="s">
        <v>50</v>
      </c>
      <c r="C976" s="6" t="s">
        <v>1874</v>
      </c>
      <c r="D976" s="6" t="s">
        <v>4173</v>
      </c>
      <c r="E976" s="6" t="s">
        <v>307</v>
      </c>
      <c r="F976" s="6" t="s">
        <v>91</v>
      </c>
      <c r="G976" s="6" t="s">
        <v>557</v>
      </c>
      <c r="H976" s="6" t="s">
        <v>682</v>
      </c>
      <c r="J976" s="1" t="str">
        <f t="shared" si="349"/>
        <v>001011</v>
      </c>
      <c r="K976" s="1">
        <f t="shared" si="350"/>
        <v>3</v>
      </c>
      <c r="L976" s="6" t="str">
        <f t="shared" si="351"/>
        <v>00000</v>
      </c>
      <c r="M976" s="1">
        <f t="shared" si="352"/>
        <v>69</v>
      </c>
      <c r="N976" s="6" t="str">
        <f t="shared" si="353"/>
        <v>00</v>
      </c>
      <c r="O976" s="1">
        <f t="shared" si="354"/>
        <v>10</v>
      </c>
      <c r="P976" s="1">
        <f>IF(HEX2DEC(LEFT(E976,4))&gt;=32768,HEX2DEC(LEFT(E976,4))-65536,HEX2DEC(LEFT(E976,4)))/Codes!$N$2</f>
        <v>3.2</v>
      </c>
      <c r="Q976" s="1">
        <f>IF(HEX2DEC(RIGHT(E976,4))&gt;=32768,HEX2DEC(RIGHT(E976,4))-65536,HEX2DEC(RIGHT(E976,4)))/Codes!$N$2</f>
        <v>0</v>
      </c>
      <c r="R976" s="1">
        <f>IF(HEX2DEC(LEFT(F976,4))&gt;=32768,HEX2DEC(LEFT(F976,4))-65536,HEX2DEC(LEFT(F976,4)))/Codes!$N$2</f>
        <v>0</v>
      </c>
      <c r="S976" s="1">
        <f>IF(HEX2DEC(RIGHT(F976,4))&gt;=32768,HEX2DEC(RIGHT(F976,4))-65536,HEX2DEC(RIGHT(F976,4)))/Codes!$N$2</f>
        <v>0</v>
      </c>
      <c r="T976" s="18">
        <f t="shared" si="355"/>
        <v>361</v>
      </c>
      <c r="U976" s="1">
        <f t="shared" si="356"/>
        <v>100</v>
      </c>
      <c r="V976" s="1">
        <f t="shared" si="357"/>
        <v>0</v>
      </c>
      <c r="W976" s="1" t="str">
        <f t="shared" si="358"/>
        <v>101</v>
      </c>
      <c r="X976" s="1">
        <f t="shared" si="359"/>
        <v>3</v>
      </c>
      <c r="Y976" s="1">
        <f t="shared" si="360"/>
        <v>5</v>
      </c>
      <c r="Z976" s="1" t="str">
        <f>VLOOKUP(BIN2DEC(MID(HEX2BIN(MID(H976,3,2),8),2,5)),Codes!$E$1:$F$18,2)</f>
        <v>Normal</v>
      </c>
      <c r="AA976" s="6" t="str">
        <f t="shared" si="361"/>
        <v>0</v>
      </c>
      <c r="AB976" s="1">
        <f t="shared" si="362"/>
        <v>2</v>
      </c>
      <c r="AC976" s="1" t="str">
        <f>VLOOKUP(BIN2DEC(RIGHT(HEX2BIN(MID(H976,6,1),4),1)&amp;LEFT(HEX2BIN(MID(H976,7,1),4),1)),Codes!$K$1:$L$5,2)</f>
        <v>M</v>
      </c>
      <c r="AD976" s="1" t="str">
        <f>VLOOKUP(BIN2DEC(RIGHT(HEX2BIN(MID(H976,7,1),4),3)&amp;LEFT(HEX2BIN(MID(H976,8,1),4),2)),Codes!$H$2:$I$33,2)</f>
        <v>Punch</v>
      </c>
      <c r="AE976" s="1" t="str">
        <f t="shared" si="363"/>
        <v>1</v>
      </c>
      <c r="AF976" s="1" t="str">
        <f t="shared" si="364"/>
        <v>1</v>
      </c>
      <c r="AH976" s="6">
        <f t="shared" si="365"/>
        <v>33</v>
      </c>
    </row>
    <row r="977" spans="1:34">
      <c r="A977" s="1" t="s">
        <v>4211</v>
      </c>
      <c r="B977" s="1" t="s">
        <v>50</v>
      </c>
      <c r="C977" s="6" t="s">
        <v>1875</v>
      </c>
      <c r="D977" s="6" t="s">
        <v>4171</v>
      </c>
      <c r="E977" s="6" t="s">
        <v>307</v>
      </c>
      <c r="F977" s="6" t="s">
        <v>91</v>
      </c>
      <c r="G977" s="6" t="s">
        <v>557</v>
      </c>
      <c r="H977" s="6" t="s">
        <v>685</v>
      </c>
      <c r="J977" s="1" t="str">
        <f t="shared" si="349"/>
        <v>001011</v>
      </c>
      <c r="K977" s="1">
        <f t="shared" si="350"/>
        <v>3</v>
      </c>
      <c r="L977" s="6" t="str">
        <f t="shared" si="351"/>
        <v>00000</v>
      </c>
      <c r="M977" s="1">
        <f t="shared" si="352"/>
        <v>69</v>
      </c>
      <c r="N977" s="6" t="str">
        <f t="shared" si="353"/>
        <v>00</v>
      </c>
      <c r="O977" s="1">
        <f t="shared" si="354"/>
        <v>15</v>
      </c>
      <c r="P977" s="1">
        <f>IF(HEX2DEC(LEFT(E977,4))&gt;=32768,HEX2DEC(LEFT(E977,4))-65536,HEX2DEC(LEFT(E977,4)))/Codes!$N$2</f>
        <v>3.2</v>
      </c>
      <c r="Q977" s="1">
        <f>IF(HEX2DEC(RIGHT(E977,4))&gt;=32768,HEX2DEC(RIGHT(E977,4))-65536,HEX2DEC(RIGHT(E977,4)))/Codes!$N$2</f>
        <v>0</v>
      </c>
      <c r="R977" s="1">
        <f>IF(HEX2DEC(LEFT(F977,4))&gt;=32768,HEX2DEC(LEFT(F977,4))-65536,HEX2DEC(LEFT(F977,4)))/Codes!$N$2</f>
        <v>0</v>
      </c>
      <c r="S977" s="1">
        <f>IF(HEX2DEC(RIGHT(F977,4))&gt;=32768,HEX2DEC(RIGHT(F977,4))-65536,HEX2DEC(RIGHT(F977,4)))/Codes!$N$2</f>
        <v>0</v>
      </c>
      <c r="T977" s="18">
        <f t="shared" si="355"/>
        <v>361</v>
      </c>
      <c r="U977" s="1">
        <f t="shared" si="356"/>
        <v>100</v>
      </c>
      <c r="V977" s="1">
        <f t="shared" si="357"/>
        <v>0</v>
      </c>
      <c r="W977" s="1" t="str">
        <f t="shared" si="358"/>
        <v>101</v>
      </c>
      <c r="X977" s="1">
        <f t="shared" si="359"/>
        <v>3</v>
      </c>
      <c r="Y977" s="1">
        <f t="shared" si="360"/>
        <v>8</v>
      </c>
      <c r="Z977" s="1" t="str">
        <f>VLOOKUP(BIN2DEC(MID(HEX2BIN(MID(H977,3,2),8),2,5)),Codes!$E$1:$F$18,2)</f>
        <v>Normal</v>
      </c>
      <c r="AA977" s="6" t="str">
        <f t="shared" si="361"/>
        <v>0</v>
      </c>
      <c r="AB977" s="1">
        <f t="shared" si="362"/>
        <v>4</v>
      </c>
      <c r="AC977" s="1" t="str">
        <f>VLOOKUP(BIN2DEC(RIGHT(HEX2BIN(MID(H977,6,1),4),1)&amp;LEFT(HEX2BIN(MID(H977,7,1),4),1)),Codes!$K$1:$L$5,2)</f>
        <v>L</v>
      </c>
      <c r="AD977" s="1" t="str">
        <f>VLOOKUP(BIN2DEC(RIGHT(HEX2BIN(MID(H977,7,1),4),3)&amp;LEFT(HEX2BIN(MID(H977,8,1),4),2)),Codes!$H$2:$I$33,2)</f>
        <v>Punch</v>
      </c>
      <c r="AE977" s="1" t="str">
        <f t="shared" si="363"/>
        <v>1</v>
      </c>
      <c r="AF977" s="1" t="str">
        <f t="shared" si="364"/>
        <v>1</v>
      </c>
      <c r="AH977" s="6">
        <f t="shared" si="365"/>
        <v>65</v>
      </c>
    </row>
    <row r="978" spans="1:34">
      <c r="A978" s="1" t="s">
        <v>4212</v>
      </c>
      <c r="B978" s="1" t="s">
        <v>50</v>
      </c>
      <c r="C978" s="6" t="s">
        <v>1876</v>
      </c>
      <c r="D978" s="6" t="s">
        <v>4213</v>
      </c>
      <c r="E978" s="6" t="s">
        <v>307</v>
      </c>
      <c r="F978" s="6" t="s">
        <v>91</v>
      </c>
      <c r="G978" s="6" t="s">
        <v>557</v>
      </c>
      <c r="H978" s="6" t="s">
        <v>830</v>
      </c>
      <c r="J978" s="1" t="str">
        <f t="shared" si="349"/>
        <v>001011</v>
      </c>
      <c r="K978" s="1">
        <f t="shared" si="350"/>
        <v>3</v>
      </c>
      <c r="L978" s="6" t="str">
        <f t="shared" si="351"/>
        <v>00000</v>
      </c>
      <c r="M978" s="1">
        <f t="shared" si="352"/>
        <v>69</v>
      </c>
      <c r="N978" s="6" t="str">
        <f t="shared" si="353"/>
        <v>00</v>
      </c>
      <c r="O978" s="1">
        <f t="shared" si="354"/>
        <v>22</v>
      </c>
      <c r="P978" s="1">
        <f>IF(HEX2DEC(LEFT(E978,4))&gt;=32768,HEX2DEC(LEFT(E978,4))-65536,HEX2DEC(LEFT(E978,4)))/Codes!$N$2</f>
        <v>3.2</v>
      </c>
      <c r="Q978" s="1">
        <f>IF(HEX2DEC(RIGHT(E978,4))&gt;=32768,HEX2DEC(RIGHT(E978,4))-65536,HEX2DEC(RIGHT(E978,4)))/Codes!$N$2</f>
        <v>0</v>
      </c>
      <c r="R978" s="1">
        <f>IF(HEX2DEC(LEFT(F978,4))&gt;=32768,HEX2DEC(LEFT(F978,4))-65536,HEX2DEC(LEFT(F978,4)))/Codes!$N$2</f>
        <v>0</v>
      </c>
      <c r="S978" s="1">
        <f>IF(HEX2DEC(RIGHT(F978,4))&gt;=32768,HEX2DEC(RIGHT(F978,4))-65536,HEX2DEC(RIGHT(F978,4)))/Codes!$N$2</f>
        <v>0</v>
      </c>
      <c r="T978" s="18">
        <f t="shared" si="355"/>
        <v>361</v>
      </c>
      <c r="U978" s="1">
        <f t="shared" si="356"/>
        <v>100</v>
      </c>
      <c r="V978" s="1">
        <f t="shared" si="357"/>
        <v>0</v>
      </c>
      <c r="W978" s="1" t="str">
        <f t="shared" si="358"/>
        <v>101</v>
      </c>
      <c r="X978" s="1">
        <f t="shared" si="359"/>
        <v>3</v>
      </c>
      <c r="Y978" s="1">
        <f t="shared" si="360"/>
        <v>12</v>
      </c>
      <c r="Z978" s="1" t="str">
        <f>VLOOKUP(BIN2DEC(MID(HEX2BIN(MID(H978,3,2),8),2,5)),Codes!$E$1:$F$18,2)</f>
        <v>Normal</v>
      </c>
      <c r="AA978" s="6" t="str">
        <f t="shared" si="361"/>
        <v>0</v>
      </c>
      <c r="AB978" s="1">
        <f t="shared" si="362"/>
        <v>6</v>
      </c>
      <c r="AC978" s="1" t="str">
        <f>VLOOKUP(BIN2DEC(RIGHT(HEX2BIN(MID(H978,6,1),4),1)&amp;LEFT(HEX2BIN(MID(H978,7,1),4),1)),Codes!$K$1:$L$5,2)</f>
        <v>L</v>
      </c>
      <c r="AD978" s="1" t="str">
        <f>VLOOKUP(BIN2DEC(RIGHT(HEX2BIN(MID(H978,7,1),4),3)&amp;LEFT(HEX2BIN(MID(H978,8,1),4),2)),Codes!$H$2:$I$33,2)</f>
        <v>Punch</v>
      </c>
      <c r="AE978" s="1" t="str">
        <f t="shared" si="363"/>
        <v>1</v>
      </c>
      <c r="AF978" s="1" t="str">
        <f t="shared" si="364"/>
        <v>1</v>
      </c>
      <c r="AH978" s="6">
        <f t="shared" si="365"/>
        <v>65</v>
      </c>
    </row>
    <row r="979" spans="1:34">
      <c r="A979" s="1" t="s">
        <v>4214</v>
      </c>
      <c r="B979" s="1" t="s">
        <v>50</v>
      </c>
      <c r="C979" s="6" t="s">
        <v>4191</v>
      </c>
      <c r="D979" s="6" t="s">
        <v>4207</v>
      </c>
      <c r="E979" s="6" t="s">
        <v>307</v>
      </c>
      <c r="F979" s="6" t="s">
        <v>91</v>
      </c>
      <c r="G979" s="6" t="s">
        <v>557</v>
      </c>
      <c r="H979" s="6" t="s">
        <v>688</v>
      </c>
      <c r="J979" s="1" t="str">
        <f t="shared" si="349"/>
        <v>001011</v>
      </c>
      <c r="K979" s="1">
        <f t="shared" si="350"/>
        <v>3</v>
      </c>
      <c r="L979" s="6" t="str">
        <f t="shared" si="351"/>
        <v>00000</v>
      </c>
      <c r="M979" s="1">
        <f t="shared" si="352"/>
        <v>69</v>
      </c>
      <c r="N979" s="6" t="str">
        <f t="shared" si="353"/>
        <v>00</v>
      </c>
      <c r="O979" s="1">
        <f t="shared" si="354"/>
        <v>12</v>
      </c>
      <c r="P979" s="1">
        <f>IF(HEX2DEC(LEFT(E979,4))&gt;=32768,HEX2DEC(LEFT(E979,4))-65536,HEX2DEC(LEFT(E979,4)))/Codes!$N$2</f>
        <v>3.2</v>
      </c>
      <c r="Q979" s="1">
        <f>IF(HEX2DEC(RIGHT(E979,4))&gt;=32768,HEX2DEC(RIGHT(E979,4))-65536,HEX2DEC(RIGHT(E979,4)))/Codes!$N$2</f>
        <v>0</v>
      </c>
      <c r="R979" s="1">
        <f>IF(HEX2DEC(LEFT(F979,4))&gt;=32768,HEX2DEC(LEFT(F979,4))-65536,HEX2DEC(LEFT(F979,4)))/Codes!$N$2</f>
        <v>0</v>
      </c>
      <c r="S979" s="1">
        <f>IF(HEX2DEC(RIGHT(F979,4))&gt;=32768,HEX2DEC(RIGHT(F979,4))-65536,HEX2DEC(RIGHT(F979,4)))/Codes!$N$2</f>
        <v>0</v>
      </c>
      <c r="T979" s="18">
        <f t="shared" si="355"/>
        <v>361</v>
      </c>
      <c r="U979" s="1">
        <f t="shared" si="356"/>
        <v>100</v>
      </c>
      <c r="V979" s="1">
        <f t="shared" si="357"/>
        <v>0</v>
      </c>
      <c r="W979" s="1" t="str">
        <f t="shared" si="358"/>
        <v>101</v>
      </c>
      <c r="X979" s="1">
        <f t="shared" si="359"/>
        <v>3</v>
      </c>
      <c r="Y979" s="1">
        <f t="shared" si="360"/>
        <v>8</v>
      </c>
      <c r="Z979" s="1" t="str">
        <f>VLOOKUP(BIN2DEC(MID(HEX2BIN(MID(H979,3,2),8),2,5)),Codes!$E$1:$F$18,2)</f>
        <v>Normal</v>
      </c>
      <c r="AA979" s="6" t="str">
        <f t="shared" si="361"/>
        <v>0</v>
      </c>
      <c r="AB979" s="1">
        <f t="shared" si="362"/>
        <v>0</v>
      </c>
      <c r="AC979" s="1" t="str">
        <f>VLOOKUP(BIN2DEC(RIGHT(HEX2BIN(MID(H979,6,1),4),1)&amp;LEFT(HEX2BIN(MID(H979,7,1),4),1)),Codes!$K$1:$L$5,2)</f>
        <v>L</v>
      </c>
      <c r="AD979" s="1" t="str">
        <f>VLOOKUP(BIN2DEC(RIGHT(HEX2BIN(MID(H979,7,1),4),3)&amp;LEFT(HEX2BIN(MID(H979,8,1),4),2)),Codes!$H$2:$I$33,2)</f>
        <v>Punch</v>
      </c>
      <c r="AE979" s="1" t="str">
        <f t="shared" si="363"/>
        <v>1</v>
      </c>
      <c r="AF979" s="1" t="str">
        <f t="shared" si="364"/>
        <v>1</v>
      </c>
      <c r="AH979" s="6">
        <f t="shared" si="365"/>
        <v>65</v>
      </c>
    </row>
    <row r="980" spans="1:34">
      <c r="A980" s="1" t="s">
        <v>4215</v>
      </c>
      <c r="B980" s="1" t="s">
        <v>50</v>
      </c>
      <c r="C980" s="6" t="s">
        <v>4195</v>
      </c>
      <c r="D980" s="6" t="s">
        <v>4207</v>
      </c>
      <c r="E980" s="6" t="s">
        <v>307</v>
      </c>
      <c r="F980" s="6" t="s">
        <v>91</v>
      </c>
      <c r="G980" s="6" t="s">
        <v>557</v>
      </c>
      <c r="H980" s="6" t="s">
        <v>688</v>
      </c>
      <c r="J980" s="1" t="str">
        <f t="shared" si="349"/>
        <v>001011</v>
      </c>
      <c r="K980" s="1">
        <f t="shared" si="350"/>
        <v>3</v>
      </c>
      <c r="L980" s="6" t="str">
        <f t="shared" si="351"/>
        <v>00000</v>
      </c>
      <c r="M980" s="1">
        <f t="shared" si="352"/>
        <v>69</v>
      </c>
      <c r="N980" s="6" t="str">
        <f t="shared" si="353"/>
        <v>00</v>
      </c>
      <c r="O980" s="1">
        <f t="shared" si="354"/>
        <v>12</v>
      </c>
      <c r="P980" s="1">
        <f>IF(HEX2DEC(LEFT(E980,4))&gt;=32768,HEX2DEC(LEFT(E980,4))-65536,HEX2DEC(LEFT(E980,4)))/Codes!$N$2</f>
        <v>3.2</v>
      </c>
      <c r="Q980" s="1">
        <f>IF(HEX2DEC(RIGHT(E980,4))&gt;=32768,HEX2DEC(RIGHT(E980,4))-65536,HEX2DEC(RIGHT(E980,4)))/Codes!$N$2</f>
        <v>0</v>
      </c>
      <c r="R980" s="1">
        <f>IF(HEX2DEC(LEFT(F980,4))&gt;=32768,HEX2DEC(LEFT(F980,4))-65536,HEX2DEC(LEFT(F980,4)))/Codes!$N$2</f>
        <v>0</v>
      </c>
      <c r="S980" s="1">
        <f>IF(HEX2DEC(RIGHT(F980,4))&gt;=32768,HEX2DEC(RIGHT(F980,4))-65536,HEX2DEC(RIGHT(F980,4)))/Codes!$N$2</f>
        <v>0</v>
      </c>
      <c r="T980" s="18">
        <f t="shared" si="355"/>
        <v>361</v>
      </c>
      <c r="U980" s="1">
        <f t="shared" si="356"/>
        <v>100</v>
      </c>
      <c r="V980" s="1">
        <f t="shared" si="357"/>
        <v>0</v>
      </c>
      <c r="W980" s="1" t="str">
        <f t="shared" si="358"/>
        <v>101</v>
      </c>
      <c r="X980" s="1">
        <f t="shared" si="359"/>
        <v>3</v>
      </c>
      <c r="Y980" s="1">
        <f t="shared" si="360"/>
        <v>8</v>
      </c>
      <c r="Z980" s="1" t="str">
        <f>VLOOKUP(BIN2DEC(MID(HEX2BIN(MID(H980,3,2),8),2,5)),Codes!$E$1:$F$18,2)</f>
        <v>Normal</v>
      </c>
      <c r="AA980" s="6" t="str">
        <f t="shared" si="361"/>
        <v>0</v>
      </c>
      <c r="AB980" s="1">
        <f t="shared" si="362"/>
        <v>0</v>
      </c>
      <c r="AC980" s="1" t="str">
        <f>VLOOKUP(BIN2DEC(RIGHT(HEX2BIN(MID(H980,6,1),4),1)&amp;LEFT(HEX2BIN(MID(H980,7,1),4),1)),Codes!$K$1:$L$5,2)</f>
        <v>L</v>
      </c>
      <c r="AD980" s="1" t="str">
        <f>VLOOKUP(BIN2DEC(RIGHT(HEX2BIN(MID(H980,7,1),4),3)&amp;LEFT(HEX2BIN(MID(H980,8,1),4),2)),Codes!$H$2:$I$33,2)</f>
        <v>Punch</v>
      </c>
      <c r="AE980" s="1" t="str">
        <f t="shared" si="363"/>
        <v>1</v>
      </c>
      <c r="AF980" s="1" t="str">
        <f t="shared" si="364"/>
        <v>1</v>
      </c>
      <c r="AH980" s="6">
        <f t="shared" si="365"/>
        <v>65</v>
      </c>
    </row>
    <row r="981" spans="1:34">
      <c r="A981" s="1" t="s">
        <v>4216</v>
      </c>
      <c r="B981" s="1" t="s">
        <v>50</v>
      </c>
      <c r="C981" s="6" t="s">
        <v>693</v>
      </c>
      <c r="D981" s="6" t="s">
        <v>4217</v>
      </c>
      <c r="E981" s="6" t="s">
        <v>307</v>
      </c>
      <c r="F981" s="6" t="s">
        <v>91</v>
      </c>
      <c r="G981" s="6" t="s">
        <v>691</v>
      </c>
      <c r="H981" s="6" t="s">
        <v>692</v>
      </c>
      <c r="J981" s="1" t="str">
        <f t="shared" si="349"/>
        <v>001011</v>
      </c>
      <c r="K981" s="1">
        <f t="shared" si="350"/>
        <v>3</v>
      </c>
      <c r="L981" s="6" t="str">
        <f t="shared" si="351"/>
        <v>00000</v>
      </c>
      <c r="M981" s="1">
        <f t="shared" si="352"/>
        <v>69</v>
      </c>
      <c r="N981" s="6" t="str">
        <f t="shared" si="353"/>
        <v>00</v>
      </c>
      <c r="O981" s="1">
        <f t="shared" si="354"/>
        <v>4</v>
      </c>
      <c r="P981" s="1">
        <f>IF(HEX2DEC(LEFT(E981,4))&gt;=32768,HEX2DEC(LEFT(E981,4))-65536,HEX2DEC(LEFT(E981,4)))/Codes!$N$2</f>
        <v>3.2</v>
      </c>
      <c r="Q981" s="1">
        <f>IF(HEX2DEC(RIGHT(E981,4))&gt;=32768,HEX2DEC(RIGHT(E981,4))-65536,HEX2DEC(RIGHT(E981,4)))/Codes!$N$2</f>
        <v>0</v>
      </c>
      <c r="R981" s="1">
        <f>IF(HEX2DEC(LEFT(F981,4))&gt;=32768,HEX2DEC(LEFT(F981,4))-65536,HEX2DEC(LEFT(F981,4)))/Codes!$N$2</f>
        <v>0</v>
      </c>
      <c r="S981" s="1">
        <f>IF(HEX2DEC(RIGHT(F981,4))&gt;=32768,HEX2DEC(RIGHT(F981,4))-65536,HEX2DEC(RIGHT(F981,4)))/Codes!$N$2</f>
        <v>0</v>
      </c>
      <c r="T981" s="18">
        <f t="shared" si="355"/>
        <v>361</v>
      </c>
      <c r="U981" s="1">
        <f t="shared" si="356"/>
        <v>150</v>
      </c>
      <c r="V981" s="1">
        <f t="shared" si="357"/>
        <v>0</v>
      </c>
      <c r="W981" s="1" t="str">
        <f t="shared" si="358"/>
        <v>101</v>
      </c>
      <c r="X981" s="1">
        <f t="shared" si="359"/>
        <v>3</v>
      </c>
      <c r="Y981" s="1">
        <f t="shared" si="360"/>
        <v>5</v>
      </c>
      <c r="Z981" s="1" t="str">
        <f>VLOOKUP(BIN2DEC(MID(HEX2BIN(MID(H981,3,2),8),2,5)),Codes!$E$1:$F$18,2)</f>
        <v>Flower</v>
      </c>
      <c r="AA981" s="6" t="str">
        <f t="shared" si="361"/>
        <v>0</v>
      </c>
      <c r="AB981" s="1">
        <f t="shared" si="362"/>
        <v>2</v>
      </c>
      <c r="AC981" s="1" t="str">
        <f>VLOOKUP(BIN2DEC(RIGHT(HEX2BIN(MID(H981,6,1),4),1)&amp;LEFT(HEX2BIN(MID(H981,7,1),4),1)),Codes!$K$1:$L$5,2)</f>
        <v>M</v>
      </c>
      <c r="AD981" s="1" t="str">
        <f>VLOOKUP(BIN2DEC(RIGHT(HEX2BIN(MID(H981,7,1),4),3)&amp;LEFT(HEX2BIN(MID(H981,8,1),4),2)),Codes!$H$2:$I$33,2)</f>
        <v>Punch</v>
      </c>
      <c r="AE981" s="1" t="str">
        <f t="shared" si="363"/>
        <v>1</v>
      </c>
      <c r="AF981" s="1" t="str">
        <f t="shared" si="364"/>
        <v>1</v>
      </c>
      <c r="AH981" s="6">
        <f t="shared" si="365"/>
        <v>33</v>
      </c>
    </row>
    <row r="982" spans="1:34">
      <c r="A982" s="1" t="s">
        <v>4218</v>
      </c>
      <c r="B982" s="1" t="s">
        <v>50</v>
      </c>
      <c r="C982" s="6" t="s">
        <v>699</v>
      </c>
      <c r="D982" s="6" t="s">
        <v>4219</v>
      </c>
      <c r="E982" s="6" t="s">
        <v>307</v>
      </c>
      <c r="F982" s="6" t="s">
        <v>91</v>
      </c>
      <c r="G982" s="6" t="s">
        <v>691</v>
      </c>
      <c r="H982" s="6" t="s">
        <v>697</v>
      </c>
      <c r="J982" s="1" t="str">
        <f t="shared" si="349"/>
        <v>001011</v>
      </c>
      <c r="K982" s="1">
        <f t="shared" si="350"/>
        <v>3</v>
      </c>
      <c r="L982" s="6" t="str">
        <f t="shared" si="351"/>
        <v>00000</v>
      </c>
      <c r="M982" s="1">
        <f t="shared" si="352"/>
        <v>69</v>
      </c>
      <c r="N982" s="6" t="str">
        <f t="shared" si="353"/>
        <v>00</v>
      </c>
      <c r="O982" s="1">
        <f t="shared" si="354"/>
        <v>9</v>
      </c>
      <c r="P982" s="1">
        <f>IF(HEX2DEC(LEFT(E982,4))&gt;=32768,HEX2DEC(LEFT(E982,4))-65536,HEX2DEC(LEFT(E982,4)))/Codes!$N$2</f>
        <v>3.2</v>
      </c>
      <c r="Q982" s="1">
        <f>IF(HEX2DEC(RIGHT(E982,4))&gt;=32768,HEX2DEC(RIGHT(E982,4))-65536,HEX2DEC(RIGHT(E982,4)))/Codes!$N$2</f>
        <v>0</v>
      </c>
      <c r="R982" s="1">
        <f>IF(HEX2DEC(LEFT(F982,4))&gt;=32768,HEX2DEC(LEFT(F982,4))-65536,HEX2DEC(LEFT(F982,4)))/Codes!$N$2</f>
        <v>0</v>
      </c>
      <c r="S982" s="1">
        <f>IF(HEX2DEC(RIGHT(F982,4))&gt;=32768,HEX2DEC(RIGHT(F982,4))-65536,HEX2DEC(RIGHT(F982,4)))/Codes!$N$2</f>
        <v>0</v>
      </c>
      <c r="T982" s="18">
        <f t="shared" si="355"/>
        <v>361</v>
      </c>
      <c r="U982" s="1">
        <f t="shared" si="356"/>
        <v>150</v>
      </c>
      <c r="V982" s="1">
        <f t="shared" si="357"/>
        <v>0</v>
      </c>
      <c r="W982" s="1" t="str">
        <f t="shared" si="358"/>
        <v>101</v>
      </c>
      <c r="X982" s="1">
        <f t="shared" si="359"/>
        <v>3</v>
      </c>
      <c r="Y982" s="1">
        <f t="shared" si="360"/>
        <v>8</v>
      </c>
      <c r="Z982" s="1" t="str">
        <f>VLOOKUP(BIN2DEC(MID(HEX2BIN(MID(H982,3,2),8),2,5)),Codes!$E$1:$F$18,2)</f>
        <v>Flower</v>
      </c>
      <c r="AA982" s="6" t="str">
        <f t="shared" si="361"/>
        <v>0</v>
      </c>
      <c r="AB982" s="1">
        <f t="shared" si="362"/>
        <v>4</v>
      </c>
      <c r="AC982" s="1" t="str">
        <f>VLOOKUP(BIN2DEC(RIGHT(HEX2BIN(MID(H982,6,1),4),1)&amp;LEFT(HEX2BIN(MID(H982,7,1),4),1)),Codes!$K$1:$L$5,2)</f>
        <v>L</v>
      </c>
      <c r="AD982" s="1" t="str">
        <f>VLOOKUP(BIN2DEC(RIGHT(HEX2BIN(MID(H982,7,1),4),3)&amp;LEFT(HEX2BIN(MID(H982,8,1),4),2)),Codes!$H$2:$I$33,2)</f>
        <v>Punch</v>
      </c>
      <c r="AE982" s="1" t="str">
        <f t="shared" si="363"/>
        <v>1</v>
      </c>
      <c r="AF982" s="1" t="str">
        <f t="shared" si="364"/>
        <v>1</v>
      </c>
      <c r="AH982" s="6">
        <f t="shared" si="365"/>
        <v>65</v>
      </c>
    </row>
    <row r="983" spans="1:34">
      <c r="A983" s="1" t="s">
        <v>4220</v>
      </c>
      <c r="B983" s="1" t="s">
        <v>50</v>
      </c>
      <c r="C983" s="6" t="s">
        <v>846</v>
      </c>
      <c r="D983" s="6" t="s">
        <v>4207</v>
      </c>
      <c r="E983" s="6" t="s">
        <v>307</v>
      </c>
      <c r="F983" s="6" t="s">
        <v>91</v>
      </c>
      <c r="G983" s="6" t="s">
        <v>691</v>
      </c>
      <c r="H983" s="6" t="s">
        <v>844</v>
      </c>
      <c r="J983" s="1" t="str">
        <f t="shared" si="349"/>
        <v>001011</v>
      </c>
      <c r="K983" s="1">
        <f t="shared" si="350"/>
        <v>3</v>
      </c>
      <c r="L983" s="6" t="str">
        <f t="shared" si="351"/>
        <v>00000</v>
      </c>
      <c r="M983" s="1">
        <f t="shared" si="352"/>
        <v>69</v>
      </c>
      <c r="N983" s="6" t="str">
        <f t="shared" si="353"/>
        <v>00</v>
      </c>
      <c r="O983" s="1">
        <f t="shared" si="354"/>
        <v>12</v>
      </c>
      <c r="P983" s="1">
        <f>IF(HEX2DEC(LEFT(E983,4))&gt;=32768,HEX2DEC(LEFT(E983,4))-65536,HEX2DEC(LEFT(E983,4)))/Codes!$N$2</f>
        <v>3.2</v>
      </c>
      <c r="Q983" s="1">
        <f>IF(HEX2DEC(RIGHT(E983,4))&gt;=32768,HEX2DEC(RIGHT(E983,4))-65536,HEX2DEC(RIGHT(E983,4)))/Codes!$N$2</f>
        <v>0</v>
      </c>
      <c r="R983" s="1">
        <f>IF(HEX2DEC(LEFT(F983,4))&gt;=32768,HEX2DEC(LEFT(F983,4))-65536,HEX2DEC(LEFT(F983,4)))/Codes!$N$2</f>
        <v>0</v>
      </c>
      <c r="S983" s="1">
        <f>IF(HEX2DEC(RIGHT(F983,4))&gt;=32768,HEX2DEC(RIGHT(F983,4))-65536,HEX2DEC(RIGHT(F983,4)))/Codes!$N$2</f>
        <v>0</v>
      </c>
      <c r="T983" s="18">
        <f t="shared" si="355"/>
        <v>361</v>
      </c>
      <c r="U983" s="1">
        <f t="shared" si="356"/>
        <v>150</v>
      </c>
      <c r="V983" s="1">
        <f t="shared" si="357"/>
        <v>0</v>
      </c>
      <c r="W983" s="1" t="str">
        <f t="shared" si="358"/>
        <v>101</v>
      </c>
      <c r="X983" s="1">
        <f t="shared" si="359"/>
        <v>3</v>
      </c>
      <c r="Y983" s="1">
        <f t="shared" si="360"/>
        <v>12</v>
      </c>
      <c r="Z983" s="1" t="str">
        <f>VLOOKUP(BIN2DEC(MID(HEX2BIN(MID(H983,3,2),8),2,5)),Codes!$E$1:$F$18,2)</f>
        <v>Flower</v>
      </c>
      <c r="AA983" s="6" t="str">
        <f t="shared" si="361"/>
        <v>0</v>
      </c>
      <c r="AB983" s="1">
        <f t="shared" si="362"/>
        <v>6</v>
      </c>
      <c r="AC983" s="1" t="str">
        <f>VLOOKUP(BIN2DEC(RIGHT(HEX2BIN(MID(H983,6,1),4),1)&amp;LEFT(HEX2BIN(MID(H983,7,1),4),1)),Codes!$K$1:$L$5,2)</f>
        <v>L</v>
      </c>
      <c r="AD983" s="1" t="str">
        <f>VLOOKUP(BIN2DEC(RIGHT(HEX2BIN(MID(H983,7,1),4),3)&amp;LEFT(HEX2BIN(MID(H983,8,1),4),2)),Codes!$H$2:$I$33,2)</f>
        <v>Punch</v>
      </c>
      <c r="AE983" s="1" t="str">
        <f t="shared" si="363"/>
        <v>1</v>
      </c>
      <c r="AF983" s="1" t="str">
        <f t="shared" si="364"/>
        <v>1</v>
      </c>
      <c r="AH983" s="6">
        <f t="shared" si="365"/>
        <v>65</v>
      </c>
    </row>
    <row r="984" spans="1:34">
      <c r="A984" s="1" t="s">
        <v>4221</v>
      </c>
      <c r="B984" s="1" t="s">
        <v>50</v>
      </c>
      <c r="C984" s="6" t="s">
        <v>4192</v>
      </c>
      <c r="D984" s="6" t="s">
        <v>4176</v>
      </c>
      <c r="E984" s="6" t="s">
        <v>307</v>
      </c>
      <c r="F984" s="6" t="s">
        <v>91</v>
      </c>
      <c r="G984" s="6" t="s">
        <v>557</v>
      </c>
      <c r="H984" s="6" t="s">
        <v>700</v>
      </c>
      <c r="J984" s="1" t="str">
        <f t="shared" si="349"/>
        <v>001011</v>
      </c>
      <c r="K984" s="1">
        <f t="shared" si="350"/>
        <v>3</v>
      </c>
      <c r="L984" s="6" t="str">
        <f t="shared" si="351"/>
        <v>00000</v>
      </c>
      <c r="M984" s="1">
        <f t="shared" si="352"/>
        <v>69</v>
      </c>
      <c r="N984" s="6" t="str">
        <f t="shared" si="353"/>
        <v>00</v>
      </c>
      <c r="O984" s="1">
        <f t="shared" si="354"/>
        <v>6</v>
      </c>
      <c r="P984" s="1">
        <f>IF(HEX2DEC(LEFT(E984,4))&gt;=32768,HEX2DEC(LEFT(E984,4))-65536,HEX2DEC(LEFT(E984,4)))/Codes!$N$2</f>
        <v>3.2</v>
      </c>
      <c r="Q984" s="1">
        <f>IF(HEX2DEC(RIGHT(E984,4))&gt;=32768,HEX2DEC(RIGHT(E984,4))-65536,HEX2DEC(RIGHT(E984,4)))/Codes!$N$2</f>
        <v>0</v>
      </c>
      <c r="R984" s="1">
        <f>IF(HEX2DEC(LEFT(F984,4))&gt;=32768,HEX2DEC(LEFT(F984,4))-65536,HEX2DEC(LEFT(F984,4)))/Codes!$N$2</f>
        <v>0</v>
      </c>
      <c r="S984" s="1">
        <f>IF(HEX2DEC(RIGHT(F984,4))&gt;=32768,HEX2DEC(RIGHT(F984,4))-65536,HEX2DEC(RIGHT(F984,4)))/Codes!$N$2</f>
        <v>0</v>
      </c>
      <c r="T984" s="18">
        <f t="shared" si="355"/>
        <v>361</v>
      </c>
      <c r="U984" s="1">
        <f t="shared" si="356"/>
        <v>100</v>
      </c>
      <c r="V984" s="1">
        <f t="shared" si="357"/>
        <v>0</v>
      </c>
      <c r="W984" s="1" t="str">
        <f t="shared" si="358"/>
        <v>101</v>
      </c>
      <c r="X984" s="1">
        <f t="shared" si="359"/>
        <v>3</v>
      </c>
      <c r="Y984" s="1">
        <f t="shared" si="360"/>
        <v>8</v>
      </c>
      <c r="Z984" s="1" t="str">
        <f>VLOOKUP(BIN2DEC(MID(HEX2BIN(MID(H984,3,2),8),2,5)),Codes!$E$1:$F$18,2)</f>
        <v>Flower</v>
      </c>
      <c r="AA984" s="6" t="str">
        <f t="shared" si="361"/>
        <v>0</v>
      </c>
      <c r="AB984" s="1">
        <f t="shared" si="362"/>
        <v>0</v>
      </c>
      <c r="AC984" s="1" t="str">
        <f>VLOOKUP(BIN2DEC(RIGHT(HEX2BIN(MID(H984,6,1),4),1)&amp;LEFT(HEX2BIN(MID(H984,7,1),4),1)),Codes!$K$1:$L$5,2)</f>
        <v>L</v>
      </c>
      <c r="AD984" s="1" t="str">
        <f>VLOOKUP(BIN2DEC(RIGHT(HEX2BIN(MID(H984,7,1),4),3)&amp;LEFT(HEX2BIN(MID(H984,8,1),4),2)),Codes!$H$2:$I$33,2)</f>
        <v>Punch</v>
      </c>
      <c r="AE984" s="1" t="str">
        <f t="shared" si="363"/>
        <v>1</v>
      </c>
      <c r="AF984" s="1" t="str">
        <f t="shared" si="364"/>
        <v>1</v>
      </c>
      <c r="AH984" s="6">
        <f t="shared" si="365"/>
        <v>65</v>
      </c>
    </row>
    <row r="985" spans="1:34">
      <c r="A985" s="1" t="s">
        <v>4222</v>
      </c>
      <c r="B985" s="1" t="s">
        <v>50</v>
      </c>
      <c r="C985" s="6" t="s">
        <v>4196</v>
      </c>
      <c r="D985" s="6" t="s">
        <v>4176</v>
      </c>
      <c r="E985" s="6" t="s">
        <v>307</v>
      </c>
      <c r="F985" s="6" t="s">
        <v>91</v>
      </c>
      <c r="G985" s="6" t="s">
        <v>557</v>
      </c>
      <c r="H985" s="6" t="s">
        <v>700</v>
      </c>
      <c r="J985" s="1" t="str">
        <f t="shared" si="349"/>
        <v>001011</v>
      </c>
      <c r="K985" s="1">
        <f t="shared" si="350"/>
        <v>3</v>
      </c>
      <c r="L985" s="6" t="str">
        <f t="shared" si="351"/>
        <v>00000</v>
      </c>
      <c r="M985" s="1">
        <f t="shared" si="352"/>
        <v>69</v>
      </c>
      <c r="N985" s="6" t="str">
        <f t="shared" si="353"/>
        <v>00</v>
      </c>
      <c r="O985" s="1">
        <f t="shared" si="354"/>
        <v>6</v>
      </c>
      <c r="P985" s="1">
        <f>IF(HEX2DEC(LEFT(E985,4))&gt;=32768,HEX2DEC(LEFT(E985,4))-65536,HEX2DEC(LEFT(E985,4)))/Codes!$N$2</f>
        <v>3.2</v>
      </c>
      <c r="Q985" s="1">
        <f>IF(HEX2DEC(RIGHT(E985,4))&gt;=32768,HEX2DEC(RIGHT(E985,4))-65536,HEX2DEC(RIGHT(E985,4)))/Codes!$N$2</f>
        <v>0</v>
      </c>
      <c r="R985" s="1">
        <f>IF(HEX2DEC(LEFT(F985,4))&gt;=32768,HEX2DEC(LEFT(F985,4))-65536,HEX2DEC(LEFT(F985,4)))/Codes!$N$2</f>
        <v>0</v>
      </c>
      <c r="S985" s="1">
        <f>IF(HEX2DEC(RIGHT(F985,4))&gt;=32768,HEX2DEC(RIGHT(F985,4))-65536,HEX2DEC(RIGHT(F985,4)))/Codes!$N$2</f>
        <v>0</v>
      </c>
      <c r="T985" s="18">
        <f t="shared" si="355"/>
        <v>361</v>
      </c>
      <c r="U985" s="1">
        <f t="shared" si="356"/>
        <v>100</v>
      </c>
      <c r="V985" s="1">
        <f t="shared" si="357"/>
        <v>0</v>
      </c>
      <c r="W985" s="1" t="str">
        <f t="shared" si="358"/>
        <v>101</v>
      </c>
      <c r="X985" s="1">
        <f t="shared" si="359"/>
        <v>3</v>
      </c>
      <c r="Y985" s="1">
        <f t="shared" si="360"/>
        <v>8</v>
      </c>
      <c r="Z985" s="1" t="str">
        <f>VLOOKUP(BIN2DEC(MID(HEX2BIN(MID(H985,3,2),8),2,5)),Codes!$E$1:$F$18,2)</f>
        <v>Flower</v>
      </c>
      <c r="AA985" s="6" t="str">
        <f t="shared" si="361"/>
        <v>0</v>
      </c>
      <c r="AB985" s="1">
        <f t="shared" si="362"/>
        <v>0</v>
      </c>
      <c r="AC985" s="1" t="str">
        <f>VLOOKUP(BIN2DEC(RIGHT(HEX2BIN(MID(H985,6,1),4),1)&amp;LEFT(HEX2BIN(MID(H985,7,1),4),1)),Codes!$K$1:$L$5,2)</f>
        <v>L</v>
      </c>
      <c r="AD985" s="1" t="str">
        <f>VLOOKUP(BIN2DEC(RIGHT(HEX2BIN(MID(H985,7,1),4),3)&amp;LEFT(HEX2BIN(MID(H985,8,1),4),2)),Codes!$H$2:$I$33,2)</f>
        <v>Punch</v>
      </c>
      <c r="AE985" s="1" t="str">
        <f t="shared" si="363"/>
        <v>1</v>
      </c>
      <c r="AF985" s="1" t="str">
        <f t="shared" si="364"/>
        <v>1</v>
      </c>
      <c r="AH985" s="6">
        <f t="shared" si="365"/>
        <v>65</v>
      </c>
    </row>
    <row r="986" spans="1:34">
      <c r="A986" s="1" t="s">
        <v>4223</v>
      </c>
      <c r="B986" s="1" t="s">
        <v>50</v>
      </c>
      <c r="D986" s="6" t="s">
        <v>4224</v>
      </c>
      <c r="E986" s="6" t="s">
        <v>265</v>
      </c>
      <c r="F986" s="6" t="s">
        <v>499</v>
      </c>
      <c r="G986" s="6" t="s">
        <v>4225</v>
      </c>
      <c r="H986" s="6" t="s">
        <v>4226</v>
      </c>
      <c r="J986" s="1" t="str">
        <f t="shared" si="349"/>
        <v>001011</v>
      </c>
      <c r="K986" s="1">
        <f t="shared" si="350"/>
        <v>0</v>
      </c>
      <c r="L986" s="6" t="str">
        <f t="shared" si="351"/>
        <v>00000</v>
      </c>
      <c r="M986" s="1">
        <f t="shared" si="352"/>
        <v>109</v>
      </c>
      <c r="N986" s="6" t="str">
        <f t="shared" si="353"/>
        <v>00</v>
      </c>
      <c r="O986" s="1">
        <f t="shared" si="354"/>
        <v>3</v>
      </c>
      <c r="P986" s="1">
        <f>IF(HEX2DEC(LEFT(E986,4))&gt;=32768,HEX2DEC(LEFT(E986,4))-65536,HEX2DEC(LEFT(E986,4)))/Codes!$N$2</f>
        <v>2.4</v>
      </c>
      <c r="Q986" s="1">
        <f>IF(HEX2DEC(RIGHT(E986,4))&gt;=32768,HEX2DEC(RIGHT(E986,4))-65536,HEX2DEC(RIGHT(E986,4)))/Codes!$N$2</f>
        <v>0</v>
      </c>
      <c r="R986" s="1">
        <f>IF(HEX2DEC(LEFT(F986,4))&gt;=32768,HEX2DEC(LEFT(F986,4))-65536,HEX2DEC(LEFT(F986,4)))/Codes!$N$2</f>
        <v>5.2</v>
      </c>
      <c r="S986" s="1">
        <f>IF(HEX2DEC(RIGHT(F986,4))&gt;=32768,HEX2DEC(RIGHT(F986,4))-65536,HEX2DEC(RIGHT(F986,4)))/Codes!$N$2</f>
        <v>0</v>
      </c>
      <c r="T986" s="18">
        <f t="shared" si="355"/>
        <v>80</v>
      </c>
      <c r="U986" s="1">
        <f t="shared" si="356"/>
        <v>40</v>
      </c>
      <c r="V986" s="1">
        <f t="shared" si="357"/>
        <v>0</v>
      </c>
      <c r="W986" s="1" t="str">
        <f t="shared" si="358"/>
        <v>101</v>
      </c>
      <c r="X986" s="1">
        <f t="shared" si="359"/>
        <v>0</v>
      </c>
      <c r="Y986" s="1">
        <f t="shared" si="360"/>
        <v>30</v>
      </c>
      <c r="Z986" s="1" t="str">
        <f>VLOOKUP(BIN2DEC(MID(HEX2BIN(MID(H986,3,2),8),2,5)),Codes!$E$1:$F$18,2)</f>
        <v>Slash</v>
      </c>
      <c r="AA986" s="6" t="str">
        <f t="shared" si="361"/>
        <v>0</v>
      </c>
      <c r="AB986" s="1">
        <f t="shared" si="362"/>
        <v>0</v>
      </c>
      <c r="AC986" s="1" t="str">
        <f>VLOOKUP(BIN2DEC(RIGHT(HEX2BIN(MID(H986,6,1),4),1)&amp;LEFT(HEX2BIN(MID(H986,7,1),4),1)),Codes!$K$1:$L$5,2)</f>
        <v>M</v>
      </c>
      <c r="AD986" s="1" t="str">
        <f>VLOOKUP(BIN2DEC(RIGHT(HEX2BIN(MID(H986,7,1),4),3)&amp;LEFT(HEX2BIN(MID(H986,8,1),4),2)),Codes!$H$2:$I$33,2)</f>
        <v>Slash</v>
      </c>
      <c r="AE986" s="1" t="str">
        <f t="shared" si="363"/>
        <v>1</v>
      </c>
      <c r="AF986" s="1" t="str">
        <f t="shared" si="364"/>
        <v>1</v>
      </c>
      <c r="AH986" s="6">
        <f t="shared" si="365"/>
        <v>35</v>
      </c>
    </row>
    <row r="987" spans="1:34">
      <c r="A987" s="1" t="s">
        <v>4227</v>
      </c>
      <c r="B987" s="1" t="s">
        <v>50</v>
      </c>
      <c r="C987" s="6" t="s">
        <v>4626</v>
      </c>
      <c r="D987" s="6" t="s">
        <v>702</v>
      </c>
      <c r="E987" s="6" t="s">
        <v>265</v>
      </c>
      <c r="F987" s="6" t="s">
        <v>1858</v>
      </c>
      <c r="G987" s="6" t="s">
        <v>4228</v>
      </c>
      <c r="H987" s="6" t="s">
        <v>705</v>
      </c>
      <c r="J987" s="1" t="str">
        <f t="shared" si="349"/>
        <v>001011</v>
      </c>
      <c r="K987" s="1">
        <f t="shared" si="350"/>
        <v>0</v>
      </c>
      <c r="L987" s="6" t="str">
        <f t="shared" si="351"/>
        <v>00000</v>
      </c>
      <c r="M987" s="1">
        <f t="shared" si="352"/>
        <v>0</v>
      </c>
      <c r="N987" s="6" t="str">
        <f t="shared" si="353"/>
        <v>00</v>
      </c>
      <c r="O987" s="1">
        <f t="shared" si="354"/>
        <v>1</v>
      </c>
      <c r="P987" s="1">
        <f>IF(HEX2DEC(LEFT(E987,4))&gt;=32768,HEX2DEC(LEFT(E987,4))-65536,HEX2DEC(LEFT(E987,4)))/Codes!$N$2</f>
        <v>2.4</v>
      </c>
      <c r="Q987" s="1">
        <f>IF(HEX2DEC(RIGHT(E987,4))&gt;=32768,HEX2DEC(RIGHT(E987,4))-65536,HEX2DEC(RIGHT(E987,4)))/Codes!$N$2</f>
        <v>0</v>
      </c>
      <c r="R987" s="1">
        <f>IF(HEX2DEC(LEFT(F987,4))&gt;=32768,HEX2DEC(LEFT(F987,4))-65536,HEX2DEC(LEFT(F987,4)))/Codes!$N$2</f>
        <v>-1.2</v>
      </c>
      <c r="S987" s="1">
        <f>IF(HEX2DEC(RIGHT(F987,4))&gt;=32768,HEX2DEC(RIGHT(F987,4))-65536,HEX2DEC(RIGHT(F987,4)))/Codes!$N$2</f>
        <v>5.2</v>
      </c>
      <c r="T987" s="18">
        <f t="shared" si="355"/>
        <v>100</v>
      </c>
      <c r="U987" s="1">
        <f t="shared" si="356"/>
        <v>90</v>
      </c>
      <c r="V987" s="1">
        <f t="shared" si="357"/>
        <v>0</v>
      </c>
      <c r="W987" s="1" t="str">
        <f t="shared" si="358"/>
        <v>100</v>
      </c>
      <c r="X987" s="1">
        <f t="shared" si="359"/>
        <v>3</v>
      </c>
      <c r="Y987" s="1">
        <f t="shared" si="360"/>
        <v>80</v>
      </c>
      <c r="Z987" s="1" t="str">
        <f>VLOOKUP(BIN2DEC(MID(HEX2BIN(MID(H987,3,2),8),2,5)),Codes!$E$1:$F$18,2)</f>
        <v>Normal</v>
      </c>
      <c r="AA987" s="6" t="str">
        <f t="shared" si="361"/>
        <v>0</v>
      </c>
      <c r="AB987" s="1">
        <f t="shared" si="362"/>
        <v>3</v>
      </c>
      <c r="AC987" s="1" t="str">
        <f>VLOOKUP(BIN2DEC(RIGHT(HEX2BIN(MID(H987,6,1),4),1)&amp;LEFT(HEX2BIN(MID(H987,7,1),4),1)),Codes!$K$1:$L$5,2)</f>
        <v>S</v>
      </c>
      <c r="AD987" s="1" t="str">
        <f>VLOOKUP(BIN2DEC(RIGHT(HEX2BIN(MID(H987,7,1),4),3)&amp;LEFT(HEX2BIN(MID(H987,8,1),4),2)),Codes!$H$2:$I$33,2)</f>
        <v>Kick</v>
      </c>
      <c r="AE987" s="1" t="str">
        <f t="shared" si="363"/>
        <v>1</v>
      </c>
      <c r="AF987" s="1" t="str">
        <f t="shared" si="364"/>
        <v>1</v>
      </c>
      <c r="AH987" s="6">
        <f t="shared" si="365"/>
        <v>2</v>
      </c>
    </row>
    <row r="988" spans="1:34">
      <c r="A988" s="1" t="s">
        <v>4229</v>
      </c>
      <c r="B988" s="1" t="s">
        <v>50</v>
      </c>
      <c r="C988" s="6" t="s">
        <v>4626</v>
      </c>
      <c r="D988" s="6" t="s">
        <v>707</v>
      </c>
      <c r="E988" s="6" t="s">
        <v>265</v>
      </c>
      <c r="F988" s="6" t="s">
        <v>1860</v>
      </c>
      <c r="G988" s="6" t="s">
        <v>4228</v>
      </c>
      <c r="H988" s="6" t="s">
        <v>705</v>
      </c>
      <c r="J988" s="1" t="str">
        <f t="shared" si="349"/>
        <v>001011</v>
      </c>
      <c r="K988" s="1">
        <f t="shared" si="350"/>
        <v>1</v>
      </c>
      <c r="L988" s="6" t="str">
        <f t="shared" si="351"/>
        <v>00000</v>
      </c>
      <c r="M988" s="1">
        <f t="shared" si="352"/>
        <v>0</v>
      </c>
      <c r="N988" s="6" t="str">
        <f t="shared" si="353"/>
        <v>00</v>
      </c>
      <c r="O988" s="1">
        <f t="shared" si="354"/>
        <v>1</v>
      </c>
      <c r="P988" s="1">
        <f>IF(HEX2DEC(LEFT(E988,4))&gt;=32768,HEX2DEC(LEFT(E988,4))-65536,HEX2DEC(LEFT(E988,4)))/Codes!$N$2</f>
        <v>2.4</v>
      </c>
      <c r="Q988" s="1">
        <f>IF(HEX2DEC(RIGHT(E988,4))&gt;=32768,HEX2DEC(RIGHT(E988,4))-65536,HEX2DEC(RIGHT(E988,4)))/Codes!$N$2</f>
        <v>0</v>
      </c>
      <c r="R988" s="1">
        <f>IF(HEX2DEC(LEFT(F988,4))&gt;=32768,HEX2DEC(LEFT(F988,4))-65536,HEX2DEC(LEFT(F988,4)))/Codes!$N$2</f>
        <v>-1.2</v>
      </c>
      <c r="S988" s="1">
        <f>IF(HEX2DEC(RIGHT(F988,4))&gt;=32768,HEX2DEC(RIGHT(F988,4))-65536,HEX2DEC(RIGHT(F988,4)))/Codes!$N$2</f>
        <v>-5.2</v>
      </c>
      <c r="T988" s="18">
        <f t="shared" si="355"/>
        <v>100</v>
      </c>
      <c r="U988" s="1">
        <f t="shared" si="356"/>
        <v>90</v>
      </c>
      <c r="V988" s="1">
        <f t="shared" si="357"/>
        <v>0</v>
      </c>
      <c r="W988" s="1" t="str">
        <f t="shared" si="358"/>
        <v>100</v>
      </c>
      <c r="X988" s="1">
        <f t="shared" si="359"/>
        <v>3</v>
      </c>
      <c r="Y988" s="1">
        <f t="shared" si="360"/>
        <v>80</v>
      </c>
      <c r="Z988" s="1" t="str">
        <f>VLOOKUP(BIN2DEC(MID(HEX2BIN(MID(H988,3,2),8),2,5)),Codes!$E$1:$F$18,2)</f>
        <v>Normal</v>
      </c>
      <c r="AA988" s="6" t="str">
        <f t="shared" si="361"/>
        <v>0</v>
      </c>
      <c r="AB988" s="1">
        <f t="shared" si="362"/>
        <v>3</v>
      </c>
      <c r="AC988" s="1" t="str">
        <f>VLOOKUP(BIN2DEC(RIGHT(HEX2BIN(MID(H988,6,1),4),1)&amp;LEFT(HEX2BIN(MID(H988,7,1),4),1)),Codes!$K$1:$L$5,2)</f>
        <v>S</v>
      </c>
      <c r="AD988" s="1" t="str">
        <f>VLOOKUP(BIN2DEC(RIGHT(HEX2BIN(MID(H988,7,1),4),3)&amp;LEFT(HEX2BIN(MID(H988,8,1),4),2)),Codes!$H$2:$I$33,2)</f>
        <v>Kick</v>
      </c>
      <c r="AE988" s="1" t="str">
        <f t="shared" si="363"/>
        <v>1</v>
      </c>
      <c r="AF988" s="1" t="str">
        <f t="shared" si="364"/>
        <v>1</v>
      </c>
      <c r="AH988" s="6">
        <f t="shared" si="365"/>
        <v>2</v>
      </c>
    </row>
    <row r="989" spans="1:34">
      <c r="A989" s="1" t="s">
        <v>4230</v>
      </c>
      <c r="B989" s="1" t="s">
        <v>50</v>
      </c>
      <c r="C989" s="6" t="s">
        <v>4626</v>
      </c>
      <c r="D989" s="6" t="s">
        <v>710</v>
      </c>
      <c r="E989" s="6" t="s">
        <v>265</v>
      </c>
      <c r="F989" s="6" t="s">
        <v>1862</v>
      </c>
      <c r="G989" s="6" t="s">
        <v>4231</v>
      </c>
      <c r="H989" s="6" t="s">
        <v>713</v>
      </c>
      <c r="J989" s="1" t="str">
        <f t="shared" si="349"/>
        <v>001011</v>
      </c>
      <c r="K989" s="1">
        <f t="shared" si="350"/>
        <v>2</v>
      </c>
      <c r="L989" s="6" t="str">
        <f t="shared" si="351"/>
        <v>00000</v>
      </c>
      <c r="M989" s="1">
        <f t="shared" si="352"/>
        <v>0</v>
      </c>
      <c r="N989" s="6" t="str">
        <f t="shared" si="353"/>
        <v>00</v>
      </c>
      <c r="O989" s="1">
        <f t="shared" si="354"/>
        <v>1</v>
      </c>
      <c r="P989" s="1">
        <f>IF(HEX2DEC(LEFT(E989,4))&gt;=32768,HEX2DEC(LEFT(E989,4))-65536,HEX2DEC(LEFT(E989,4)))/Codes!$N$2</f>
        <v>2.4</v>
      </c>
      <c r="Q989" s="1">
        <f>IF(HEX2DEC(RIGHT(E989,4))&gt;=32768,HEX2DEC(RIGHT(E989,4))-65536,HEX2DEC(RIGHT(E989,4)))/Codes!$N$2</f>
        <v>0</v>
      </c>
      <c r="R989" s="1">
        <f>IF(HEX2DEC(LEFT(F989,4))&gt;=32768,HEX2DEC(LEFT(F989,4))-65536,HEX2DEC(LEFT(F989,4)))/Codes!$N$2</f>
        <v>9.6</v>
      </c>
      <c r="S989" s="1">
        <f>IF(HEX2DEC(RIGHT(F989,4))&gt;=32768,HEX2DEC(RIGHT(F989,4))-65536,HEX2DEC(RIGHT(F989,4)))/Codes!$N$2</f>
        <v>5.2</v>
      </c>
      <c r="T989" s="18">
        <f t="shared" si="355"/>
        <v>130</v>
      </c>
      <c r="U989" s="1">
        <f t="shared" si="356"/>
        <v>90</v>
      </c>
      <c r="V989" s="1">
        <f t="shared" si="357"/>
        <v>0</v>
      </c>
      <c r="W989" s="1" t="str">
        <f t="shared" si="358"/>
        <v>100</v>
      </c>
      <c r="X989" s="1">
        <f t="shared" si="359"/>
        <v>3</v>
      </c>
      <c r="Y989" s="1">
        <f t="shared" si="360"/>
        <v>40</v>
      </c>
      <c r="Z989" s="1" t="str">
        <f>VLOOKUP(BIN2DEC(MID(HEX2BIN(MID(H989,3,2),8),2,5)),Codes!$E$1:$F$18,2)</f>
        <v>Normal</v>
      </c>
      <c r="AA989" s="6" t="str">
        <f t="shared" si="361"/>
        <v>0</v>
      </c>
      <c r="AB989" s="1">
        <f t="shared" si="362"/>
        <v>3</v>
      </c>
      <c r="AC989" s="1" t="str">
        <f>VLOOKUP(BIN2DEC(RIGHT(HEX2BIN(MID(H989,6,1),4),1)&amp;LEFT(HEX2BIN(MID(H989,7,1),4),1)),Codes!$K$1:$L$5,2)</f>
        <v>S</v>
      </c>
      <c r="AD989" s="1" t="str">
        <f>VLOOKUP(BIN2DEC(RIGHT(HEX2BIN(MID(H989,7,1),4),3)&amp;LEFT(HEX2BIN(MID(H989,8,1),4),2)),Codes!$H$2:$I$33,2)</f>
        <v>Kick</v>
      </c>
      <c r="AE989" s="1" t="str">
        <f t="shared" si="363"/>
        <v>1</v>
      </c>
      <c r="AF989" s="1" t="str">
        <f t="shared" si="364"/>
        <v>1</v>
      </c>
      <c r="AH989" s="6">
        <f t="shared" si="365"/>
        <v>2</v>
      </c>
    </row>
    <row r="990" spans="1:34">
      <c r="A990" s="1" t="s">
        <v>4232</v>
      </c>
      <c r="B990" s="1" t="s">
        <v>50</v>
      </c>
      <c r="C990" s="6" t="s">
        <v>4626</v>
      </c>
      <c r="D990" s="6" t="s">
        <v>715</v>
      </c>
      <c r="E990" s="6" t="s">
        <v>265</v>
      </c>
      <c r="F990" s="6" t="s">
        <v>1864</v>
      </c>
      <c r="G990" s="6" t="s">
        <v>4231</v>
      </c>
      <c r="H990" s="6" t="s">
        <v>713</v>
      </c>
      <c r="J990" s="1" t="str">
        <f t="shared" si="349"/>
        <v>001011</v>
      </c>
      <c r="K990" s="1">
        <f t="shared" si="350"/>
        <v>3</v>
      </c>
      <c r="L990" s="6" t="str">
        <f t="shared" si="351"/>
        <v>00000</v>
      </c>
      <c r="M990" s="1">
        <f t="shared" si="352"/>
        <v>0</v>
      </c>
      <c r="N990" s="6" t="str">
        <f t="shared" si="353"/>
        <v>00</v>
      </c>
      <c r="O990" s="1">
        <f t="shared" si="354"/>
        <v>1</v>
      </c>
      <c r="P990" s="1">
        <f>IF(HEX2DEC(LEFT(E990,4))&gt;=32768,HEX2DEC(LEFT(E990,4))-65536,HEX2DEC(LEFT(E990,4)))/Codes!$N$2</f>
        <v>2.4</v>
      </c>
      <c r="Q990" s="1">
        <f>IF(HEX2DEC(RIGHT(E990,4))&gt;=32768,HEX2DEC(RIGHT(E990,4))-65536,HEX2DEC(RIGHT(E990,4)))/Codes!$N$2</f>
        <v>0</v>
      </c>
      <c r="R990" s="1">
        <f>IF(HEX2DEC(LEFT(F990,4))&gt;=32768,HEX2DEC(LEFT(F990,4))-65536,HEX2DEC(LEFT(F990,4)))/Codes!$N$2</f>
        <v>9.6</v>
      </c>
      <c r="S990" s="1">
        <f>IF(HEX2DEC(RIGHT(F990,4))&gt;=32768,HEX2DEC(RIGHT(F990,4))-65536,HEX2DEC(RIGHT(F990,4)))/Codes!$N$2</f>
        <v>-5.2</v>
      </c>
      <c r="T990" s="18">
        <f t="shared" si="355"/>
        <v>130</v>
      </c>
      <c r="U990" s="1">
        <f t="shared" si="356"/>
        <v>90</v>
      </c>
      <c r="V990" s="1">
        <f t="shared" si="357"/>
        <v>0</v>
      </c>
      <c r="W990" s="1" t="str">
        <f t="shared" si="358"/>
        <v>100</v>
      </c>
      <c r="X990" s="1">
        <f t="shared" si="359"/>
        <v>3</v>
      </c>
      <c r="Y990" s="1">
        <f t="shared" si="360"/>
        <v>40</v>
      </c>
      <c r="Z990" s="1" t="str">
        <f>VLOOKUP(BIN2DEC(MID(HEX2BIN(MID(H990,3,2),8),2,5)),Codes!$E$1:$F$18,2)</f>
        <v>Normal</v>
      </c>
      <c r="AA990" s="6" t="str">
        <f t="shared" si="361"/>
        <v>0</v>
      </c>
      <c r="AB990" s="1">
        <f t="shared" si="362"/>
        <v>3</v>
      </c>
      <c r="AC990" s="1" t="str">
        <f>VLOOKUP(BIN2DEC(RIGHT(HEX2BIN(MID(H990,6,1),4),1)&amp;LEFT(HEX2BIN(MID(H990,7,1),4),1)),Codes!$K$1:$L$5,2)</f>
        <v>S</v>
      </c>
      <c r="AD990" s="1" t="str">
        <f>VLOOKUP(BIN2DEC(RIGHT(HEX2BIN(MID(H990,7,1),4),3)&amp;LEFT(HEX2BIN(MID(H990,8,1),4),2)),Codes!$H$2:$I$33,2)</f>
        <v>Kick</v>
      </c>
      <c r="AE990" s="1" t="str">
        <f t="shared" si="363"/>
        <v>1</v>
      </c>
      <c r="AF990" s="1" t="str">
        <f t="shared" si="364"/>
        <v>1</v>
      </c>
      <c r="AH990" s="6">
        <f t="shared" si="365"/>
        <v>2</v>
      </c>
    </row>
    <row r="991" spans="1:34">
      <c r="A991" s="1" t="s">
        <v>4233</v>
      </c>
      <c r="B991" s="1" t="s">
        <v>50</v>
      </c>
      <c r="C991" s="6" t="s">
        <v>4627</v>
      </c>
      <c r="D991" s="6" t="s">
        <v>702</v>
      </c>
      <c r="E991" s="6" t="s">
        <v>265</v>
      </c>
      <c r="F991" s="6" t="s">
        <v>1858</v>
      </c>
      <c r="G991" s="6" t="s">
        <v>4228</v>
      </c>
      <c r="H991" s="6" t="s">
        <v>1455</v>
      </c>
      <c r="J991" s="1" t="str">
        <f t="shared" si="349"/>
        <v>001011</v>
      </c>
      <c r="K991" s="1">
        <f t="shared" si="350"/>
        <v>0</v>
      </c>
      <c r="L991" s="6" t="str">
        <f t="shared" si="351"/>
        <v>00000</v>
      </c>
      <c r="M991" s="1">
        <f t="shared" si="352"/>
        <v>0</v>
      </c>
      <c r="N991" s="6" t="str">
        <f t="shared" si="353"/>
        <v>00</v>
      </c>
      <c r="O991" s="1">
        <f t="shared" si="354"/>
        <v>1</v>
      </c>
      <c r="P991" s="1">
        <f>IF(HEX2DEC(LEFT(E991,4))&gt;=32768,HEX2DEC(LEFT(E991,4))-65536,HEX2DEC(LEFT(E991,4)))/Codes!$N$2</f>
        <v>2.4</v>
      </c>
      <c r="Q991" s="1">
        <f>IF(HEX2DEC(RIGHT(E991,4))&gt;=32768,HEX2DEC(RIGHT(E991,4))-65536,HEX2DEC(RIGHT(E991,4)))/Codes!$N$2</f>
        <v>0</v>
      </c>
      <c r="R991" s="1">
        <f>IF(HEX2DEC(LEFT(F991,4))&gt;=32768,HEX2DEC(LEFT(F991,4))-65536,HEX2DEC(LEFT(F991,4)))/Codes!$N$2</f>
        <v>-1.2</v>
      </c>
      <c r="S991" s="1">
        <f>IF(HEX2DEC(RIGHT(F991,4))&gt;=32768,HEX2DEC(RIGHT(F991,4))-65536,HEX2DEC(RIGHT(F991,4)))/Codes!$N$2</f>
        <v>5.2</v>
      </c>
      <c r="T991" s="18">
        <f t="shared" si="355"/>
        <v>100</v>
      </c>
      <c r="U991" s="1">
        <f t="shared" si="356"/>
        <v>90</v>
      </c>
      <c r="V991" s="1">
        <f t="shared" si="357"/>
        <v>0</v>
      </c>
      <c r="W991" s="1" t="str">
        <f t="shared" si="358"/>
        <v>100</v>
      </c>
      <c r="X991" s="1">
        <f t="shared" si="359"/>
        <v>3</v>
      </c>
      <c r="Y991" s="1">
        <f t="shared" si="360"/>
        <v>77</v>
      </c>
      <c r="Z991" s="1" t="str">
        <f>VLOOKUP(BIN2DEC(MID(HEX2BIN(MID(H991,3,2),8),2,5)),Codes!$E$1:$F$18,2)</f>
        <v>Normal</v>
      </c>
      <c r="AA991" s="6" t="str">
        <f t="shared" si="361"/>
        <v>0</v>
      </c>
      <c r="AB991" s="1">
        <f t="shared" si="362"/>
        <v>3</v>
      </c>
      <c r="AC991" s="1" t="str">
        <f>VLOOKUP(BIN2DEC(RIGHT(HEX2BIN(MID(H991,6,1),4),1)&amp;LEFT(HEX2BIN(MID(H991,7,1),4),1)),Codes!$K$1:$L$5,2)</f>
        <v>S</v>
      </c>
      <c r="AD991" s="1" t="str">
        <f>VLOOKUP(BIN2DEC(RIGHT(HEX2BIN(MID(H991,7,1),4),3)&amp;LEFT(HEX2BIN(MID(H991,8,1),4),2)),Codes!$H$2:$I$33,2)</f>
        <v>Kick</v>
      </c>
      <c r="AE991" s="1" t="str">
        <f t="shared" si="363"/>
        <v>1</v>
      </c>
      <c r="AF991" s="1" t="str">
        <f t="shared" si="364"/>
        <v>1</v>
      </c>
      <c r="AH991" s="6">
        <f t="shared" si="365"/>
        <v>2</v>
      </c>
    </row>
    <row r="992" spans="1:34">
      <c r="A992" s="1" t="s">
        <v>4234</v>
      </c>
      <c r="B992" s="1" t="s">
        <v>50</v>
      </c>
      <c r="C992" s="6" t="s">
        <v>4627</v>
      </c>
      <c r="D992" s="6" t="s">
        <v>707</v>
      </c>
      <c r="E992" s="6" t="s">
        <v>265</v>
      </c>
      <c r="F992" s="6" t="s">
        <v>1860</v>
      </c>
      <c r="G992" s="6" t="s">
        <v>4228</v>
      </c>
      <c r="H992" s="6" t="s">
        <v>1455</v>
      </c>
      <c r="J992" s="1" t="str">
        <f t="shared" si="349"/>
        <v>001011</v>
      </c>
      <c r="K992" s="1">
        <f t="shared" si="350"/>
        <v>1</v>
      </c>
      <c r="L992" s="6" t="str">
        <f t="shared" si="351"/>
        <v>00000</v>
      </c>
      <c r="M992" s="1">
        <f t="shared" si="352"/>
        <v>0</v>
      </c>
      <c r="N992" s="6" t="str">
        <f t="shared" si="353"/>
        <v>00</v>
      </c>
      <c r="O992" s="1">
        <f t="shared" si="354"/>
        <v>1</v>
      </c>
      <c r="P992" s="1">
        <f>IF(HEX2DEC(LEFT(E992,4))&gt;=32768,HEX2DEC(LEFT(E992,4))-65536,HEX2DEC(LEFT(E992,4)))/Codes!$N$2</f>
        <v>2.4</v>
      </c>
      <c r="Q992" s="1">
        <f>IF(HEX2DEC(RIGHT(E992,4))&gt;=32768,HEX2DEC(RIGHT(E992,4))-65536,HEX2DEC(RIGHT(E992,4)))/Codes!$N$2</f>
        <v>0</v>
      </c>
      <c r="R992" s="1">
        <f>IF(HEX2DEC(LEFT(F992,4))&gt;=32768,HEX2DEC(LEFT(F992,4))-65536,HEX2DEC(LEFT(F992,4)))/Codes!$N$2</f>
        <v>-1.2</v>
      </c>
      <c r="S992" s="1">
        <f>IF(HEX2DEC(RIGHT(F992,4))&gt;=32768,HEX2DEC(RIGHT(F992,4))-65536,HEX2DEC(RIGHT(F992,4)))/Codes!$N$2</f>
        <v>-5.2</v>
      </c>
      <c r="T992" s="18">
        <f t="shared" si="355"/>
        <v>100</v>
      </c>
      <c r="U992" s="1">
        <f t="shared" si="356"/>
        <v>90</v>
      </c>
      <c r="V992" s="1">
        <f t="shared" si="357"/>
        <v>0</v>
      </c>
      <c r="W992" s="1" t="str">
        <f t="shared" si="358"/>
        <v>100</v>
      </c>
      <c r="X992" s="1">
        <f t="shared" si="359"/>
        <v>3</v>
      </c>
      <c r="Y992" s="1">
        <f t="shared" si="360"/>
        <v>77</v>
      </c>
      <c r="Z992" s="1" t="str">
        <f>VLOOKUP(BIN2DEC(MID(HEX2BIN(MID(H992,3,2),8),2,5)),Codes!$E$1:$F$18,2)</f>
        <v>Normal</v>
      </c>
      <c r="AA992" s="6" t="str">
        <f t="shared" si="361"/>
        <v>0</v>
      </c>
      <c r="AB992" s="1">
        <f t="shared" si="362"/>
        <v>3</v>
      </c>
      <c r="AC992" s="1" t="str">
        <f>VLOOKUP(BIN2DEC(RIGHT(HEX2BIN(MID(H992,6,1),4),1)&amp;LEFT(HEX2BIN(MID(H992,7,1),4),1)),Codes!$K$1:$L$5,2)</f>
        <v>S</v>
      </c>
      <c r="AD992" s="1" t="str">
        <f>VLOOKUP(BIN2DEC(RIGHT(HEX2BIN(MID(H992,7,1),4),3)&amp;LEFT(HEX2BIN(MID(H992,8,1),4),2)),Codes!$H$2:$I$33,2)</f>
        <v>Kick</v>
      </c>
      <c r="AE992" s="1" t="str">
        <f t="shared" si="363"/>
        <v>1</v>
      </c>
      <c r="AF992" s="1" t="str">
        <f t="shared" si="364"/>
        <v>1</v>
      </c>
      <c r="AH992" s="6">
        <f t="shared" si="365"/>
        <v>2</v>
      </c>
    </row>
    <row r="993" spans="1:34">
      <c r="A993" s="1" t="s">
        <v>4235</v>
      </c>
      <c r="B993" s="1" t="s">
        <v>50</v>
      </c>
      <c r="C993" s="6" t="s">
        <v>4627</v>
      </c>
      <c r="D993" s="6" t="s">
        <v>710</v>
      </c>
      <c r="E993" s="6" t="s">
        <v>265</v>
      </c>
      <c r="F993" s="6" t="s">
        <v>1862</v>
      </c>
      <c r="G993" s="6" t="s">
        <v>4231</v>
      </c>
      <c r="H993" s="6" t="s">
        <v>1458</v>
      </c>
      <c r="J993" s="1" t="str">
        <f t="shared" si="349"/>
        <v>001011</v>
      </c>
      <c r="K993" s="1">
        <f t="shared" si="350"/>
        <v>2</v>
      </c>
      <c r="L993" s="6" t="str">
        <f t="shared" si="351"/>
        <v>00000</v>
      </c>
      <c r="M993" s="1">
        <f t="shared" si="352"/>
        <v>0</v>
      </c>
      <c r="N993" s="6" t="str">
        <f t="shared" si="353"/>
        <v>00</v>
      </c>
      <c r="O993" s="1">
        <f t="shared" si="354"/>
        <v>1</v>
      </c>
      <c r="P993" s="1">
        <f>IF(HEX2DEC(LEFT(E993,4))&gt;=32768,HEX2DEC(LEFT(E993,4))-65536,HEX2DEC(LEFT(E993,4)))/Codes!$N$2</f>
        <v>2.4</v>
      </c>
      <c r="Q993" s="1">
        <f>IF(HEX2DEC(RIGHT(E993,4))&gt;=32768,HEX2DEC(RIGHT(E993,4))-65536,HEX2DEC(RIGHT(E993,4)))/Codes!$N$2</f>
        <v>0</v>
      </c>
      <c r="R993" s="1">
        <f>IF(HEX2DEC(LEFT(F993,4))&gt;=32768,HEX2DEC(LEFT(F993,4))-65536,HEX2DEC(LEFT(F993,4)))/Codes!$N$2</f>
        <v>9.6</v>
      </c>
      <c r="S993" s="1">
        <f>IF(HEX2DEC(RIGHT(F993,4))&gt;=32768,HEX2DEC(RIGHT(F993,4))-65536,HEX2DEC(RIGHT(F993,4)))/Codes!$N$2</f>
        <v>5.2</v>
      </c>
      <c r="T993" s="18">
        <f t="shared" si="355"/>
        <v>130</v>
      </c>
      <c r="U993" s="1">
        <f t="shared" si="356"/>
        <v>90</v>
      </c>
      <c r="V993" s="1">
        <f t="shared" si="357"/>
        <v>0</v>
      </c>
      <c r="W993" s="1" t="str">
        <f t="shared" si="358"/>
        <v>100</v>
      </c>
      <c r="X993" s="1">
        <f t="shared" si="359"/>
        <v>3</v>
      </c>
      <c r="Y993" s="1">
        <f t="shared" si="360"/>
        <v>36</v>
      </c>
      <c r="Z993" s="1" t="str">
        <f>VLOOKUP(BIN2DEC(MID(HEX2BIN(MID(H993,3,2),8),2,5)),Codes!$E$1:$F$18,2)</f>
        <v>Normal</v>
      </c>
      <c r="AA993" s="6" t="str">
        <f t="shared" si="361"/>
        <v>0</v>
      </c>
      <c r="AB993" s="1">
        <f t="shared" si="362"/>
        <v>3</v>
      </c>
      <c r="AC993" s="1" t="str">
        <f>VLOOKUP(BIN2DEC(RIGHT(HEX2BIN(MID(H993,6,1),4),1)&amp;LEFT(HEX2BIN(MID(H993,7,1),4),1)),Codes!$K$1:$L$5,2)</f>
        <v>S</v>
      </c>
      <c r="AD993" s="1" t="str">
        <f>VLOOKUP(BIN2DEC(RIGHT(HEX2BIN(MID(H993,7,1),4),3)&amp;LEFT(HEX2BIN(MID(H993,8,1),4),2)),Codes!$H$2:$I$33,2)</f>
        <v>Kick</v>
      </c>
      <c r="AE993" s="1" t="str">
        <f t="shared" si="363"/>
        <v>1</v>
      </c>
      <c r="AF993" s="1" t="str">
        <f t="shared" si="364"/>
        <v>1</v>
      </c>
      <c r="AH993" s="6">
        <f t="shared" si="365"/>
        <v>2</v>
      </c>
    </row>
    <row r="994" spans="1:34">
      <c r="A994" s="1" t="s">
        <v>4236</v>
      </c>
      <c r="B994" s="1" t="s">
        <v>50</v>
      </c>
      <c r="C994" s="6" t="s">
        <v>4627</v>
      </c>
      <c r="D994" s="6" t="s">
        <v>715</v>
      </c>
      <c r="E994" s="6" t="s">
        <v>265</v>
      </c>
      <c r="F994" s="6" t="s">
        <v>1864</v>
      </c>
      <c r="G994" s="6" t="s">
        <v>4231</v>
      </c>
      <c r="H994" s="6" t="s">
        <v>1458</v>
      </c>
      <c r="J994" s="1" t="str">
        <f t="shared" si="349"/>
        <v>001011</v>
      </c>
      <c r="K994" s="1">
        <f t="shared" si="350"/>
        <v>3</v>
      </c>
      <c r="L994" s="6" t="str">
        <f t="shared" si="351"/>
        <v>00000</v>
      </c>
      <c r="M994" s="1">
        <f t="shared" si="352"/>
        <v>0</v>
      </c>
      <c r="N994" s="6" t="str">
        <f t="shared" si="353"/>
        <v>00</v>
      </c>
      <c r="O994" s="1">
        <f t="shared" si="354"/>
        <v>1</v>
      </c>
      <c r="P994" s="1">
        <f>IF(HEX2DEC(LEFT(E994,4))&gt;=32768,HEX2DEC(LEFT(E994,4))-65536,HEX2DEC(LEFT(E994,4)))/Codes!$N$2</f>
        <v>2.4</v>
      </c>
      <c r="Q994" s="1">
        <f>IF(HEX2DEC(RIGHT(E994,4))&gt;=32768,HEX2DEC(RIGHT(E994,4))-65536,HEX2DEC(RIGHT(E994,4)))/Codes!$N$2</f>
        <v>0</v>
      </c>
      <c r="R994" s="1">
        <f>IF(HEX2DEC(LEFT(F994,4))&gt;=32768,HEX2DEC(LEFT(F994,4))-65536,HEX2DEC(LEFT(F994,4)))/Codes!$N$2</f>
        <v>9.6</v>
      </c>
      <c r="S994" s="1">
        <f>IF(HEX2DEC(RIGHT(F994,4))&gt;=32768,HEX2DEC(RIGHT(F994,4))-65536,HEX2DEC(RIGHT(F994,4)))/Codes!$N$2</f>
        <v>-5.2</v>
      </c>
      <c r="T994" s="18">
        <f t="shared" si="355"/>
        <v>130</v>
      </c>
      <c r="U994" s="1">
        <f t="shared" si="356"/>
        <v>90</v>
      </c>
      <c r="V994" s="1">
        <f t="shared" si="357"/>
        <v>0</v>
      </c>
      <c r="W994" s="1" t="str">
        <f t="shared" si="358"/>
        <v>100</v>
      </c>
      <c r="X994" s="1">
        <f t="shared" si="359"/>
        <v>3</v>
      </c>
      <c r="Y994" s="1">
        <f t="shared" si="360"/>
        <v>36</v>
      </c>
      <c r="Z994" s="1" t="str">
        <f>VLOOKUP(BIN2DEC(MID(HEX2BIN(MID(H994,3,2),8),2,5)),Codes!$E$1:$F$18,2)</f>
        <v>Normal</v>
      </c>
      <c r="AA994" s="6" t="str">
        <f t="shared" si="361"/>
        <v>0</v>
      </c>
      <c r="AB994" s="1">
        <f t="shared" si="362"/>
        <v>3</v>
      </c>
      <c r="AC994" s="1" t="str">
        <f>VLOOKUP(BIN2DEC(RIGHT(HEX2BIN(MID(H994,6,1),4),1)&amp;LEFT(HEX2BIN(MID(H994,7,1),4),1)),Codes!$K$1:$L$5,2)</f>
        <v>S</v>
      </c>
      <c r="AD994" s="1" t="str">
        <f>VLOOKUP(BIN2DEC(RIGHT(HEX2BIN(MID(H994,7,1),4),3)&amp;LEFT(HEX2BIN(MID(H994,8,1),4),2)),Codes!$H$2:$I$33,2)</f>
        <v>Kick</v>
      </c>
      <c r="AE994" s="1" t="str">
        <f t="shared" si="363"/>
        <v>1</v>
      </c>
      <c r="AF994" s="1" t="str">
        <f t="shared" si="364"/>
        <v>1</v>
      </c>
      <c r="AH994" s="6">
        <f t="shared" si="365"/>
        <v>2</v>
      </c>
    </row>
    <row r="995" spans="1:34">
      <c r="B995" s="1" t="s">
        <v>83</v>
      </c>
      <c r="J995" s="1" t="str">
        <f t="shared" si="349"/>
        <v>000000</v>
      </c>
      <c r="K995" s="1">
        <f t="shared" si="350"/>
        <v>0</v>
      </c>
      <c r="L995" s="6" t="str">
        <f t="shared" si="351"/>
        <v>00000</v>
      </c>
      <c r="M995" s="1">
        <f t="shared" si="352"/>
        <v>0</v>
      </c>
      <c r="N995" s="6" t="str">
        <f t="shared" si="353"/>
        <v>00</v>
      </c>
      <c r="O995" s="1">
        <f t="shared" si="354"/>
        <v>0</v>
      </c>
      <c r="P995" s="1">
        <f>IF(HEX2DEC(LEFT(E995,4))&gt;=32768,HEX2DEC(LEFT(E995,4))-65536,HEX2DEC(LEFT(E995,4)))/Codes!$N$2</f>
        <v>0</v>
      </c>
      <c r="Q995" s="1">
        <f>IF(HEX2DEC(RIGHT(E995,4))&gt;=32768,HEX2DEC(RIGHT(E995,4))-65536,HEX2DEC(RIGHT(E995,4)))/Codes!$N$2</f>
        <v>0</v>
      </c>
      <c r="R995" s="1">
        <f>IF(HEX2DEC(LEFT(F995,4))&gt;=32768,HEX2DEC(LEFT(F995,4))-65536,HEX2DEC(LEFT(F995,4)))/Codes!$N$2</f>
        <v>0</v>
      </c>
      <c r="S995" s="1">
        <f>IF(HEX2DEC(RIGHT(F995,4))&gt;=32768,HEX2DEC(RIGHT(F995,4))-65536,HEX2DEC(RIGHT(F995,4)))/Codes!$N$2</f>
        <v>0</v>
      </c>
      <c r="T995" s="18">
        <f t="shared" si="355"/>
        <v>0</v>
      </c>
      <c r="U995" s="1">
        <f t="shared" si="356"/>
        <v>0</v>
      </c>
      <c r="V995" s="1">
        <f t="shared" si="357"/>
        <v>0</v>
      </c>
      <c r="W995" s="1" t="str">
        <f t="shared" si="358"/>
        <v>000</v>
      </c>
      <c r="X995" s="1">
        <f t="shared" si="359"/>
        <v>0</v>
      </c>
      <c r="Y995" s="1">
        <f t="shared" si="360"/>
        <v>0</v>
      </c>
      <c r="Z995" s="1" t="str">
        <f>VLOOKUP(BIN2DEC(MID(HEX2BIN(MID(H995,3,2),8),2,5)),Codes!$E$1:$F$18,2)</f>
        <v>Normal</v>
      </c>
      <c r="AA995" s="6" t="str">
        <f t="shared" si="361"/>
        <v>0</v>
      </c>
      <c r="AB995" s="1">
        <f t="shared" si="362"/>
        <v>0</v>
      </c>
      <c r="AC995" s="1" t="str">
        <f>VLOOKUP(BIN2DEC(RIGHT(HEX2BIN(MID(H995,6,1),4),1)&amp;LEFT(HEX2BIN(MID(H995,7,1),4),1)),Codes!$K$1:$L$5,2)</f>
        <v>S</v>
      </c>
      <c r="AD995" s="1" t="str">
        <f>VLOOKUP(BIN2DEC(RIGHT(HEX2BIN(MID(H995,7,1),4),3)&amp;LEFT(HEX2BIN(MID(H995,8,1),4),2)),Codes!$H$2:$I$33,2)</f>
        <v>[0]</v>
      </c>
      <c r="AE995" s="1" t="str">
        <f t="shared" si="363"/>
        <v>0</v>
      </c>
      <c r="AF995" s="1" t="str">
        <f t="shared" si="364"/>
        <v>0</v>
      </c>
      <c r="AH995" s="6">
        <f t="shared" si="365"/>
        <v>0</v>
      </c>
    </row>
    <row r="996" spans="1:34">
      <c r="B996" s="1" t="s">
        <v>52</v>
      </c>
      <c r="J996" s="1" t="str">
        <f t="shared" si="349"/>
        <v>000000</v>
      </c>
      <c r="K996" s="1">
        <f t="shared" si="350"/>
        <v>0</v>
      </c>
      <c r="L996" s="6" t="str">
        <f t="shared" si="351"/>
        <v>00000</v>
      </c>
      <c r="M996" s="1">
        <f t="shared" si="352"/>
        <v>0</v>
      </c>
      <c r="N996" s="6" t="str">
        <f t="shared" si="353"/>
        <v>00</v>
      </c>
      <c r="O996" s="1">
        <f t="shared" si="354"/>
        <v>0</v>
      </c>
      <c r="P996" s="1">
        <f>IF(HEX2DEC(LEFT(E996,4))&gt;=32768,HEX2DEC(LEFT(E996,4))-65536,HEX2DEC(LEFT(E996,4)))/Codes!$N$2</f>
        <v>0</v>
      </c>
      <c r="Q996" s="1">
        <f>IF(HEX2DEC(RIGHT(E996,4))&gt;=32768,HEX2DEC(RIGHT(E996,4))-65536,HEX2DEC(RIGHT(E996,4)))/Codes!$N$2</f>
        <v>0</v>
      </c>
      <c r="R996" s="1">
        <f>IF(HEX2DEC(LEFT(F996,4))&gt;=32768,HEX2DEC(LEFT(F996,4))-65536,HEX2DEC(LEFT(F996,4)))/Codes!$N$2</f>
        <v>0</v>
      </c>
      <c r="S996" s="1">
        <f>IF(HEX2DEC(RIGHT(F996,4))&gt;=32768,HEX2DEC(RIGHT(F996,4))-65536,HEX2DEC(RIGHT(F996,4)))/Codes!$N$2</f>
        <v>0</v>
      </c>
      <c r="T996" s="18">
        <f t="shared" si="355"/>
        <v>0</v>
      </c>
      <c r="U996" s="1">
        <f t="shared" si="356"/>
        <v>0</v>
      </c>
      <c r="V996" s="1">
        <f t="shared" si="357"/>
        <v>0</v>
      </c>
      <c r="W996" s="1" t="str">
        <f t="shared" si="358"/>
        <v>000</v>
      </c>
      <c r="X996" s="1">
        <f t="shared" si="359"/>
        <v>0</v>
      </c>
      <c r="Y996" s="1">
        <f t="shared" si="360"/>
        <v>0</v>
      </c>
      <c r="Z996" s="1" t="str">
        <f>VLOOKUP(BIN2DEC(MID(HEX2BIN(MID(H996,3,2),8),2,5)),Codes!$E$1:$F$18,2)</f>
        <v>Normal</v>
      </c>
      <c r="AA996" s="6" t="str">
        <f t="shared" si="361"/>
        <v>0</v>
      </c>
      <c r="AB996" s="1">
        <f t="shared" si="362"/>
        <v>0</v>
      </c>
      <c r="AC996" s="1" t="str">
        <f>VLOOKUP(BIN2DEC(RIGHT(HEX2BIN(MID(H996,6,1),4),1)&amp;LEFT(HEX2BIN(MID(H996,7,1),4),1)),Codes!$K$1:$L$5,2)</f>
        <v>S</v>
      </c>
      <c r="AD996" s="1" t="str">
        <f>VLOOKUP(BIN2DEC(RIGHT(HEX2BIN(MID(H996,7,1),4),3)&amp;LEFT(HEX2BIN(MID(H996,8,1),4),2)),Codes!$H$2:$I$33,2)</f>
        <v>[0]</v>
      </c>
      <c r="AE996" s="1" t="str">
        <f t="shared" si="363"/>
        <v>0</v>
      </c>
      <c r="AF996" s="1" t="str">
        <f t="shared" si="364"/>
        <v>0</v>
      </c>
      <c r="AH996" s="6">
        <f t="shared" si="365"/>
        <v>0</v>
      </c>
    </row>
    <row r="997" spans="1:34">
      <c r="B997" s="1" t="s">
        <v>78</v>
      </c>
      <c r="J997" s="1" t="str">
        <f t="shared" si="349"/>
        <v>000000</v>
      </c>
      <c r="K997" s="1">
        <f t="shared" si="350"/>
        <v>0</v>
      </c>
      <c r="L997" s="6" t="str">
        <f t="shared" si="351"/>
        <v>00000</v>
      </c>
      <c r="M997" s="1">
        <f t="shared" si="352"/>
        <v>0</v>
      </c>
      <c r="N997" s="6" t="str">
        <f t="shared" si="353"/>
        <v>00</v>
      </c>
      <c r="O997" s="1">
        <f t="shared" si="354"/>
        <v>0</v>
      </c>
      <c r="P997" s="1">
        <f>IF(HEX2DEC(LEFT(E997,4))&gt;=32768,HEX2DEC(LEFT(E997,4))-65536,HEX2DEC(LEFT(E997,4)))/Codes!$N$2</f>
        <v>0</v>
      </c>
      <c r="Q997" s="1">
        <f>IF(HEX2DEC(RIGHT(E997,4))&gt;=32768,HEX2DEC(RIGHT(E997,4))-65536,HEX2DEC(RIGHT(E997,4)))/Codes!$N$2</f>
        <v>0</v>
      </c>
      <c r="R997" s="1">
        <f>IF(HEX2DEC(LEFT(F997,4))&gt;=32768,HEX2DEC(LEFT(F997,4))-65536,HEX2DEC(LEFT(F997,4)))/Codes!$N$2</f>
        <v>0</v>
      </c>
      <c r="S997" s="1">
        <f>IF(HEX2DEC(RIGHT(F997,4))&gt;=32768,HEX2DEC(RIGHT(F997,4))-65536,HEX2DEC(RIGHT(F997,4)))/Codes!$N$2</f>
        <v>0</v>
      </c>
      <c r="T997" s="18">
        <f t="shared" si="355"/>
        <v>0</v>
      </c>
      <c r="U997" s="1">
        <f t="shared" si="356"/>
        <v>0</v>
      </c>
      <c r="V997" s="1">
        <f t="shared" si="357"/>
        <v>0</v>
      </c>
      <c r="W997" s="1" t="str">
        <f t="shared" si="358"/>
        <v>000</v>
      </c>
      <c r="X997" s="1">
        <f t="shared" si="359"/>
        <v>0</v>
      </c>
      <c r="Y997" s="1">
        <f t="shared" si="360"/>
        <v>0</v>
      </c>
      <c r="Z997" s="1" t="str">
        <f>VLOOKUP(BIN2DEC(MID(HEX2BIN(MID(H997,3,2),8),2,5)),Codes!$E$1:$F$18,2)</f>
        <v>Normal</v>
      </c>
      <c r="AA997" s="6" t="str">
        <f t="shared" si="361"/>
        <v>0</v>
      </c>
      <c r="AB997" s="1">
        <f t="shared" si="362"/>
        <v>0</v>
      </c>
      <c r="AC997" s="1" t="str">
        <f>VLOOKUP(BIN2DEC(RIGHT(HEX2BIN(MID(H997,6,1),4),1)&amp;LEFT(HEX2BIN(MID(H997,7,1),4),1)),Codes!$K$1:$L$5,2)</f>
        <v>S</v>
      </c>
      <c r="AD997" s="1" t="str">
        <f>VLOOKUP(BIN2DEC(RIGHT(HEX2BIN(MID(H997,7,1),4),3)&amp;LEFT(HEX2BIN(MID(H997,8,1),4),2)),Codes!$H$2:$I$33,2)</f>
        <v>[0]</v>
      </c>
      <c r="AE997" s="1" t="str">
        <f t="shared" si="363"/>
        <v>0</v>
      </c>
      <c r="AF997" s="1" t="str">
        <f t="shared" si="364"/>
        <v>0</v>
      </c>
      <c r="AH997" s="6">
        <f t="shared" si="365"/>
        <v>0</v>
      </c>
    </row>
    <row r="998" spans="1:34">
      <c r="B998" s="1" t="s">
        <v>86</v>
      </c>
      <c r="J998" s="1" t="str">
        <f t="shared" si="349"/>
        <v>000000</v>
      </c>
      <c r="K998" s="1">
        <f t="shared" si="350"/>
        <v>0</v>
      </c>
      <c r="L998" s="6" t="str">
        <f t="shared" si="351"/>
        <v>00000</v>
      </c>
      <c r="M998" s="1">
        <f t="shared" si="352"/>
        <v>0</v>
      </c>
      <c r="N998" s="6" t="str">
        <f t="shared" si="353"/>
        <v>00</v>
      </c>
      <c r="O998" s="1">
        <f t="shared" si="354"/>
        <v>0</v>
      </c>
      <c r="P998" s="1">
        <f>IF(HEX2DEC(LEFT(E998,4))&gt;=32768,HEX2DEC(LEFT(E998,4))-65536,HEX2DEC(LEFT(E998,4)))/Codes!$N$2</f>
        <v>0</v>
      </c>
      <c r="Q998" s="1">
        <f>IF(HEX2DEC(RIGHT(E998,4))&gt;=32768,HEX2DEC(RIGHT(E998,4))-65536,HEX2DEC(RIGHT(E998,4)))/Codes!$N$2</f>
        <v>0</v>
      </c>
      <c r="R998" s="1">
        <f>IF(HEX2DEC(LEFT(F998,4))&gt;=32768,HEX2DEC(LEFT(F998,4))-65536,HEX2DEC(LEFT(F998,4)))/Codes!$N$2</f>
        <v>0</v>
      </c>
      <c r="S998" s="1">
        <f>IF(HEX2DEC(RIGHT(F998,4))&gt;=32768,HEX2DEC(RIGHT(F998,4))-65536,HEX2DEC(RIGHT(F998,4)))/Codes!$N$2</f>
        <v>0</v>
      </c>
      <c r="T998" s="18">
        <f t="shared" si="355"/>
        <v>0</v>
      </c>
      <c r="U998" s="1">
        <f t="shared" si="356"/>
        <v>0</v>
      </c>
      <c r="V998" s="1">
        <f t="shared" si="357"/>
        <v>0</v>
      </c>
      <c r="W998" s="1" t="str">
        <f t="shared" si="358"/>
        <v>000</v>
      </c>
      <c r="X998" s="1">
        <f t="shared" si="359"/>
        <v>0</v>
      </c>
      <c r="Y998" s="1">
        <f t="shared" si="360"/>
        <v>0</v>
      </c>
      <c r="Z998" s="1" t="str">
        <f>VLOOKUP(BIN2DEC(MID(HEX2BIN(MID(H998,3,2),8),2,5)),Codes!$E$1:$F$18,2)</f>
        <v>Normal</v>
      </c>
      <c r="AA998" s="6" t="str">
        <f t="shared" si="361"/>
        <v>0</v>
      </c>
      <c r="AB998" s="1">
        <f t="shared" si="362"/>
        <v>0</v>
      </c>
      <c r="AC998" s="1" t="str">
        <f>VLOOKUP(BIN2DEC(RIGHT(HEX2BIN(MID(H998,6,1),4),1)&amp;LEFT(HEX2BIN(MID(H998,7,1),4),1)),Codes!$K$1:$L$5,2)</f>
        <v>S</v>
      </c>
      <c r="AD998" s="1" t="str">
        <f>VLOOKUP(BIN2DEC(RIGHT(HEX2BIN(MID(H998,7,1),4),3)&amp;LEFT(HEX2BIN(MID(H998,8,1),4),2)),Codes!$H$2:$I$33,2)</f>
        <v>[0]</v>
      </c>
      <c r="AE998" s="1" t="str">
        <f t="shared" si="363"/>
        <v>0</v>
      </c>
      <c r="AF998" s="1" t="str">
        <f t="shared" si="364"/>
        <v>0</v>
      </c>
      <c r="AH998" s="6">
        <f t="shared" si="365"/>
        <v>0</v>
      </c>
    </row>
    <row r="999" spans="1:34">
      <c r="A999" s="1" t="s">
        <v>4256</v>
      </c>
      <c r="B999" s="1" t="s">
        <v>57</v>
      </c>
      <c r="C999" s="6" t="s">
        <v>1424</v>
      </c>
      <c r="D999" s="6" t="s">
        <v>4257</v>
      </c>
      <c r="E999" s="6" t="s">
        <v>564</v>
      </c>
      <c r="F999" s="6" t="s">
        <v>565</v>
      </c>
      <c r="G999" s="6" t="s">
        <v>723</v>
      </c>
      <c r="H999" s="6" t="s">
        <v>558</v>
      </c>
      <c r="J999" s="1" t="str">
        <f t="shared" si="349"/>
        <v>001011</v>
      </c>
      <c r="K999" s="1">
        <f t="shared" si="350"/>
        <v>0</v>
      </c>
      <c r="L999" s="6" t="str">
        <f t="shared" si="351"/>
        <v>00000</v>
      </c>
      <c r="M999" s="1">
        <f t="shared" si="352"/>
        <v>65</v>
      </c>
      <c r="N999" s="6" t="str">
        <f t="shared" si="353"/>
        <v>00</v>
      </c>
      <c r="O999" s="1">
        <f t="shared" si="354"/>
        <v>7</v>
      </c>
      <c r="P999" s="1">
        <f>IF(HEX2DEC(LEFT(E999,4))&gt;=32768,HEX2DEC(LEFT(E999,4))-65536,HEX2DEC(LEFT(E999,4)))/Codes!$N$2</f>
        <v>5.1120000000000001</v>
      </c>
      <c r="Q999" s="1">
        <f>IF(HEX2DEC(RIGHT(E999,4))&gt;=32768,HEX2DEC(RIGHT(E999,4))-65536,HEX2DEC(RIGHT(E999,4)))/Codes!$N$2</f>
        <v>0</v>
      </c>
      <c r="R999" s="1">
        <f>IF(HEX2DEC(LEFT(F999,4))&gt;=32768,HEX2DEC(LEFT(F999,4))-65536,HEX2DEC(LEFT(F999,4)))/Codes!$N$2</f>
        <v>13.632</v>
      </c>
      <c r="S999" s="1">
        <f>IF(HEX2DEC(RIGHT(F999,4))&gt;=32768,HEX2DEC(RIGHT(F999,4))-65536,HEX2DEC(RIGHT(F999,4)))/Codes!$N$2</f>
        <v>0</v>
      </c>
      <c r="T999" s="18">
        <f t="shared" si="355"/>
        <v>361</v>
      </c>
      <c r="U999" s="1">
        <f t="shared" si="356"/>
        <v>100</v>
      </c>
      <c r="V999" s="1">
        <f t="shared" si="357"/>
        <v>0</v>
      </c>
      <c r="W999" s="1" t="str">
        <f t="shared" si="358"/>
        <v>101</v>
      </c>
      <c r="X999" s="1">
        <f t="shared" si="359"/>
        <v>0</v>
      </c>
      <c r="Y999" s="1">
        <f t="shared" si="360"/>
        <v>10</v>
      </c>
      <c r="Z999" s="1" t="str">
        <f>VLOOKUP(BIN2DEC(MID(HEX2BIN(MID(H999,3,2),8),2,5)),Codes!$E$1:$F$18,2)</f>
        <v>Slash</v>
      </c>
      <c r="AA999" s="6" t="str">
        <f t="shared" si="361"/>
        <v>0</v>
      </c>
      <c r="AB999" s="1">
        <f t="shared" si="362"/>
        <v>2</v>
      </c>
      <c r="AC999" s="1" t="str">
        <f>VLOOKUP(BIN2DEC(RIGHT(HEX2BIN(MID(H999,6,1),4),1)&amp;LEFT(HEX2BIN(MID(H999,7,1),4),1)),Codes!$K$1:$L$5,2)</f>
        <v>M</v>
      </c>
      <c r="AD999" s="1" t="str">
        <f>VLOOKUP(BIN2DEC(RIGHT(HEX2BIN(MID(H999,7,1),4),3)&amp;LEFT(HEX2BIN(MID(H999,8,1),4),2)),Codes!$H$2:$I$33,2)</f>
        <v>Slash</v>
      </c>
      <c r="AE999" s="1" t="str">
        <f t="shared" si="363"/>
        <v>1</v>
      </c>
      <c r="AF999" s="1" t="str">
        <f t="shared" si="364"/>
        <v>1</v>
      </c>
      <c r="AH999" s="6">
        <f t="shared" si="365"/>
        <v>35</v>
      </c>
    </row>
    <row r="1000" spans="1:34">
      <c r="A1000" s="1" t="s">
        <v>4258</v>
      </c>
      <c r="B1000" s="1" t="s">
        <v>57</v>
      </c>
      <c r="C1000" s="6" t="s">
        <v>1424</v>
      </c>
      <c r="D1000" s="6" t="s">
        <v>4259</v>
      </c>
      <c r="E1000" s="6" t="s">
        <v>564</v>
      </c>
      <c r="F1000" s="6" t="s">
        <v>570</v>
      </c>
      <c r="G1000" s="6" t="s">
        <v>557</v>
      </c>
      <c r="H1000" s="6" t="s">
        <v>558</v>
      </c>
      <c r="J1000" s="1" t="str">
        <f t="shared" si="349"/>
        <v>001011</v>
      </c>
      <c r="K1000" s="1">
        <f t="shared" si="350"/>
        <v>1</v>
      </c>
      <c r="L1000" s="6" t="str">
        <f t="shared" si="351"/>
        <v>00000</v>
      </c>
      <c r="M1000" s="1">
        <f t="shared" si="352"/>
        <v>65</v>
      </c>
      <c r="N1000" s="6" t="str">
        <f t="shared" si="353"/>
        <v>00</v>
      </c>
      <c r="O1000" s="1">
        <f t="shared" si="354"/>
        <v>7</v>
      </c>
      <c r="P1000" s="1">
        <f>IF(HEX2DEC(LEFT(E1000,4))&gt;=32768,HEX2DEC(LEFT(E1000,4))-65536,HEX2DEC(LEFT(E1000,4)))/Codes!$N$2</f>
        <v>5.1120000000000001</v>
      </c>
      <c r="Q1000" s="1">
        <f>IF(HEX2DEC(RIGHT(E1000,4))&gt;=32768,HEX2DEC(RIGHT(E1000,4))-65536,HEX2DEC(RIGHT(E1000,4)))/Codes!$N$2</f>
        <v>0</v>
      </c>
      <c r="R1000" s="1">
        <f>IF(HEX2DEC(LEFT(F1000,4))&gt;=32768,HEX2DEC(LEFT(F1000,4))-65536,HEX2DEC(LEFT(F1000,4)))/Codes!$N$2</f>
        <v>6.8159999999999998</v>
      </c>
      <c r="S1000" s="1">
        <f>IF(HEX2DEC(RIGHT(F1000,4))&gt;=32768,HEX2DEC(RIGHT(F1000,4))-65536,HEX2DEC(RIGHT(F1000,4)))/Codes!$N$2</f>
        <v>0</v>
      </c>
      <c r="T1000" s="18">
        <f t="shared" si="355"/>
        <v>361</v>
      </c>
      <c r="U1000" s="1">
        <f t="shared" si="356"/>
        <v>100</v>
      </c>
      <c r="V1000" s="1">
        <f t="shared" si="357"/>
        <v>0</v>
      </c>
      <c r="W1000" s="1" t="str">
        <f t="shared" si="358"/>
        <v>101</v>
      </c>
      <c r="X1000" s="1">
        <f t="shared" si="359"/>
        <v>3</v>
      </c>
      <c r="Y1000" s="1">
        <f t="shared" si="360"/>
        <v>10</v>
      </c>
      <c r="Z1000" s="1" t="str">
        <f>VLOOKUP(BIN2DEC(MID(HEX2BIN(MID(H1000,3,2),8),2,5)),Codes!$E$1:$F$18,2)</f>
        <v>Slash</v>
      </c>
      <c r="AA1000" s="6" t="str">
        <f t="shared" si="361"/>
        <v>0</v>
      </c>
      <c r="AB1000" s="1">
        <f t="shared" si="362"/>
        <v>2</v>
      </c>
      <c r="AC1000" s="1" t="str">
        <f>VLOOKUP(BIN2DEC(RIGHT(HEX2BIN(MID(H1000,6,1),4),1)&amp;LEFT(HEX2BIN(MID(H1000,7,1),4),1)),Codes!$K$1:$L$5,2)</f>
        <v>M</v>
      </c>
      <c r="AD1000" s="1" t="str">
        <f>VLOOKUP(BIN2DEC(RIGHT(HEX2BIN(MID(H1000,7,1),4),3)&amp;LEFT(HEX2BIN(MID(H1000,8,1),4),2)),Codes!$H$2:$I$33,2)</f>
        <v>Slash</v>
      </c>
      <c r="AE1000" s="1" t="str">
        <f t="shared" si="363"/>
        <v>1</v>
      </c>
      <c r="AF1000" s="1" t="str">
        <f t="shared" si="364"/>
        <v>1</v>
      </c>
      <c r="AH1000" s="6">
        <f t="shared" si="365"/>
        <v>35</v>
      </c>
    </row>
    <row r="1001" spans="1:34">
      <c r="A1001" s="1" t="s">
        <v>4260</v>
      </c>
      <c r="B1001" s="1" t="s">
        <v>57</v>
      </c>
      <c r="C1001" s="6" t="s">
        <v>1424</v>
      </c>
      <c r="D1001" s="6" t="s">
        <v>4261</v>
      </c>
      <c r="E1001" s="6" t="s">
        <v>573</v>
      </c>
      <c r="F1001" s="6" t="s">
        <v>91</v>
      </c>
      <c r="G1001" s="6" t="s">
        <v>557</v>
      </c>
      <c r="H1001" s="6" t="s">
        <v>558</v>
      </c>
      <c r="J1001" s="1" t="str">
        <f t="shared" si="349"/>
        <v>001011</v>
      </c>
      <c r="K1001" s="1">
        <f t="shared" si="350"/>
        <v>2</v>
      </c>
      <c r="L1001" s="6" t="str">
        <f t="shared" si="351"/>
        <v>00000</v>
      </c>
      <c r="M1001" s="1">
        <f t="shared" si="352"/>
        <v>65</v>
      </c>
      <c r="N1001" s="6" t="str">
        <f t="shared" si="353"/>
        <v>00</v>
      </c>
      <c r="O1001" s="1">
        <f t="shared" si="354"/>
        <v>7</v>
      </c>
      <c r="P1001" s="1">
        <f>IF(HEX2DEC(LEFT(E1001,4))&gt;=32768,HEX2DEC(LEFT(E1001,4))-65536,HEX2DEC(LEFT(E1001,4)))/Codes!$N$2</f>
        <v>3.4079999999999999</v>
      </c>
      <c r="Q1001" s="1">
        <f>IF(HEX2DEC(RIGHT(E1001,4))&gt;=32768,HEX2DEC(RIGHT(E1001,4))-65536,HEX2DEC(RIGHT(E1001,4)))/Codes!$N$2</f>
        <v>0</v>
      </c>
      <c r="R1001" s="1">
        <f>IF(HEX2DEC(LEFT(F1001,4))&gt;=32768,HEX2DEC(LEFT(F1001,4))-65536,HEX2DEC(LEFT(F1001,4)))/Codes!$N$2</f>
        <v>0</v>
      </c>
      <c r="S1001" s="1">
        <f>IF(HEX2DEC(RIGHT(F1001,4))&gt;=32768,HEX2DEC(RIGHT(F1001,4))-65536,HEX2DEC(RIGHT(F1001,4)))/Codes!$N$2</f>
        <v>0</v>
      </c>
      <c r="T1001" s="18">
        <f t="shared" si="355"/>
        <v>361</v>
      </c>
      <c r="U1001" s="1">
        <f t="shared" si="356"/>
        <v>100</v>
      </c>
      <c r="V1001" s="1">
        <f t="shared" si="357"/>
        <v>0</v>
      </c>
      <c r="W1001" s="1" t="str">
        <f t="shared" si="358"/>
        <v>101</v>
      </c>
      <c r="X1001" s="1">
        <f t="shared" si="359"/>
        <v>3</v>
      </c>
      <c r="Y1001" s="1">
        <f t="shared" si="360"/>
        <v>10</v>
      </c>
      <c r="Z1001" s="1" t="str">
        <f>VLOOKUP(BIN2DEC(MID(HEX2BIN(MID(H1001,3,2),8),2,5)),Codes!$E$1:$F$18,2)</f>
        <v>Slash</v>
      </c>
      <c r="AA1001" s="6" t="str">
        <f t="shared" si="361"/>
        <v>0</v>
      </c>
      <c r="AB1001" s="1">
        <f t="shared" si="362"/>
        <v>2</v>
      </c>
      <c r="AC1001" s="1" t="str">
        <f>VLOOKUP(BIN2DEC(RIGHT(HEX2BIN(MID(H1001,6,1),4),1)&amp;LEFT(HEX2BIN(MID(H1001,7,1),4),1)),Codes!$K$1:$L$5,2)</f>
        <v>M</v>
      </c>
      <c r="AD1001" s="1" t="str">
        <f>VLOOKUP(BIN2DEC(RIGHT(HEX2BIN(MID(H1001,7,1),4),3)&amp;LEFT(HEX2BIN(MID(H1001,8,1),4),2)),Codes!$H$2:$I$33,2)</f>
        <v>Slash</v>
      </c>
      <c r="AE1001" s="1" t="str">
        <f t="shared" si="363"/>
        <v>1</v>
      </c>
      <c r="AF1001" s="1" t="str">
        <f t="shared" si="364"/>
        <v>1</v>
      </c>
      <c r="AH1001" s="6">
        <f t="shared" si="365"/>
        <v>35</v>
      </c>
    </row>
    <row r="1002" spans="1:34">
      <c r="A1002" s="1" t="s">
        <v>4262</v>
      </c>
      <c r="B1002" s="1" t="s">
        <v>57</v>
      </c>
      <c r="C1002" s="6" t="s">
        <v>1425</v>
      </c>
      <c r="D1002" s="6" t="s">
        <v>4263</v>
      </c>
      <c r="E1002" s="6" t="s">
        <v>564</v>
      </c>
      <c r="F1002" s="6" t="s">
        <v>565</v>
      </c>
      <c r="G1002" s="6" t="s">
        <v>723</v>
      </c>
      <c r="H1002" s="6" t="s">
        <v>561</v>
      </c>
      <c r="J1002" s="1" t="str">
        <f t="shared" si="349"/>
        <v>001011</v>
      </c>
      <c r="K1002" s="1">
        <f t="shared" si="350"/>
        <v>0</v>
      </c>
      <c r="L1002" s="6" t="str">
        <f t="shared" si="351"/>
        <v>00000</v>
      </c>
      <c r="M1002" s="1">
        <f t="shared" si="352"/>
        <v>65</v>
      </c>
      <c r="N1002" s="6" t="str">
        <f t="shared" si="353"/>
        <v>00</v>
      </c>
      <c r="O1002" s="1">
        <f t="shared" si="354"/>
        <v>11</v>
      </c>
      <c r="P1002" s="1">
        <f>IF(HEX2DEC(LEFT(E1002,4))&gt;=32768,HEX2DEC(LEFT(E1002,4))-65536,HEX2DEC(LEFT(E1002,4)))/Codes!$N$2</f>
        <v>5.1120000000000001</v>
      </c>
      <c r="Q1002" s="1">
        <f>IF(HEX2DEC(RIGHT(E1002,4))&gt;=32768,HEX2DEC(RIGHT(E1002,4))-65536,HEX2DEC(RIGHT(E1002,4)))/Codes!$N$2</f>
        <v>0</v>
      </c>
      <c r="R1002" s="1">
        <f>IF(HEX2DEC(LEFT(F1002,4))&gt;=32768,HEX2DEC(LEFT(F1002,4))-65536,HEX2DEC(LEFT(F1002,4)))/Codes!$N$2</f>
        <v>13.632</v>
      </c>
      <c r="S1002" s="1">
        <f>IF(HEX2DEC(RIGHT(F1002,4))&gt;=32768,HEX2DEC(RIGHT(F1002,4))-65536,HEX2DEC(RIGHT(F1002,4)))/Codes!$N$2</f>
        <v>0</v>
      </c>
      <c r="T1002" s="18">
        <f t="shared" si="355"/>
        <v>361</v>
      </c>
      <c r="U1002" s="1">
        <f t="shared" si="356"/>
        <v>100</v>
      </c>
      <c r="V1002" s="1">
        <f t="shared" si="357"/>
        <v>0</v>
      </c>
      <c r="W1002" s="1" t="str">
        <f t="shared" si="358"/>
        <v>101</v>
      </c>
      <c r="X1002" s="1">
        <f t="shared" si="359"/>
        <v>0</v>
      </c>
      <c r="Y1002" s="1">
        <f t="shared" si="360"/>
        <v>15</v>
      </c>
      <c r="Z1002" s="1" t="str">
        <f>VLOOKUP(BIN2DEC(MID(HEX2BIN(MID(H1002,3,2),8),2,5)),Codes!$E$1:$F$18,2)</f>
        <v>Slash</v>
      </c>
      <c r="AA1002" s="6" t="str">
        <f t="shared" si="361"/>
        <v>0</v>
      </c>
      <c r="AB1002" s="1">
        <f t="shared" si="362"/>
        <v>4</v>
      </c>
      <c r="AC1002" s="1" t="str">
        <f>VLOOKUP(BIN2DEC(RIGHT(HEX2BIN(MID(H1002,6,1),4),1)&amp;LEFT(HEX2BIN(MID(H1002,7,1),4),1)),Codes!$K$1:$L$5,2)</f>
        <v>L</v>
      </c>
      <c r="AD1002" s="1" t="str">
        <f>VLOOKUP(BIN2DEC(RIGHT(HEX2BIN(MID(H1002,7,1),4),3)&amp;LEFT(HEX2BIN(MID(H1002,8,1),4),2)),Codes!$H$2:$I$33,2)</f>
        <v>Slash</v>
      </c>
      <c r="AE1002" s="1" t="str">
        <f t="shared" si="363"/>
        <v>1</v>
      </c>
      <c r="AF1002" s="1" t="str">
        <f t="shared" si="364"/>
        <v>1</v>
      </c>
      <c r="AH1002" s="6">
        <f t="shared" si="365"/>
        <v>67</v>
      </c>
    </row>
    <row r="1003" spans="1:34">
      <c r="A1003" s="1" t="s">
        <v>4264</v>
      </c>
      <c r="B1003" s="1" t="s">
        <v>57</v>
      </c>
      <c r="C1003" s="6" t="s">
        <v>1425</v>
      </c>
      <c r="D1003" s="6" t="s">
        <v>4265</v>
      </c>
      <c r="E1003" s="6" t="s">
        <v>564</v>
      </c>
      <c r="F1003" s="6" t="s">
        <v>570</v>
      </c>
      <c r="G1003" s="6" t="s">
        <v>557</v>
      </c>
      <c r="H1003" s="6" t="s">
        <v>561</v>
      </c>
      <c r="J1003" s="1" t="str">
        <f t="shared" si="349"/>
        <v>001011</v>
      </c>
      <c r="K1003" s="1">
        <f t="shared" si="350"/>
        <v>1</v>
      </c>
      <c r="L1003" s="6" t="str">
        <f t="shared" si="351"/>
        <v>00000</v>
      </c>
      <c r="M1003" s="1">
        <f t="shared" si="352"/>
        <v>65</v>
      </c>
      <c r="N1003" s="6" t="str">
        <f t="shared" si="353"/>
        <v>00</v>
      </c>
      <c r="O1003" s="1">
        <f t="shared" si="354"/>
        <v>11</v>
      </c>
      <c r="P1003" s="1">
        <f>IF(HEX2DEC(LEFT(E1003,4))&gt;=32768,HEX2DEC(LEFT(E1003,4))-65536,HEX2DEC(LEFT(E1003,4)))/Codes!$N$2</f>
        <v>5.1120000000000001</v>
      </c>
      <c r="Q1003" s="1">
        <f>IF(HEX2DEC(RIGHT(E1003,4))&gt;=32768,HEX2DEC(RIGHT(E1003,4))-65536,HEX2DEC(RIGHT(E1003,4)))/Codes!$N$2</f>
        <v>0</v>
      </c>
      <c r="R1003" s="1">
        <f>IF(HEX2DEC(LEFT(F1003,4))&gt;=32768,HEX2DEC(LEFT(F1003,4))-65536,HEX2DEC(LEFT(F1003,4)))/Codes!$N$2</f>
        <v>6.8159999999999998</v>
      </c>
      <c r="S1003" s="1">
        <f>IF(HEX2DEC(RIGHT(F1003,4))&gt;=32768,HEX2DEC(RIGHT(F1003,4))-65536,HEX2DEC(RIGHT(F1003,4)))/Codes!$N$2</f>
        <v>0</v>
      </c>
      <c r="T1003" s="18">
        <f t="shared" si="355"/>
        <v>361</v>
      </c>
      <c r="U1003" s="1">
        <f t="shared" si="356"/>
        <v>100</v>
      </c>
      <c r="V1003" s="1">
        <f t="shared" si="357"/>
        <v>0</v>
      </c>
      <c r="W1003" s="1" t="str">
        <f t="shared" si="358"/>
        <v>101</v>
      </c>
      <c r="X1003" s="1">
        <f t="shared" si="359"/>
        <v>3</v>
      </c>
      <c r="Y1003" s="1">
        <f t="shared" si="360"/>
        <v>15</v>
      </c>
      <c r="Z1003" s="1" t="str">
        <f>VLOOKUP(BIN2DEC(MID(HEX2BIN(MID(H1003,3,2),8),2,5)),Codes!$E$1:$F$18,2)</f>
        <v>Slash</v>
      </c>
      <c r="AA1003" s="6" t="str">
        <f t="shared" si="361"/>
        <v>0</v>
      </c>
      <c r="AB1003" s="1">
        <f t="shared" si="362"/>
        <v>4</v>
      </c>
      <c r="AC1003" s="1" t="str">
        <f>VLOOKUP(BIN2DEC(RIGHT(HEX2BIN(MID(H1003,6,1),4),1)&amp;LEFT(HEX2BIN(MID(H1003,7,1),4),1)),Codes!$K$1:$L$5,2)</f>
        <v>L</v>
      </c>
      <c r="AD1003" s="1" t="str">
        <f>VLOOKUP(BIN2DEC(RIGHT(HEX2BIN(MID(H1003,7,1),4),3)&amp;LEFT(HEX2BIN(MID(H1003,8,1),4),2)),Codes!$H$2:$I$33,2)</f>
        <v>Slash</v>
      </c>
      <c r="AE1003" s="1" t="str">
        <f t="shared" si="363"/>
        <v>1</v>
      </c>
      <c r="AF1003" s="1" t="str">
        <f t="shared" si="364"/>
        <v>1</v>
      </c>
      <c r="AH1003" s="6">
        <f t="shared" si="365"/>
        <v>67</v>
      </c>
    </row>
    <row r="1004" spans="1:34">
      <c r="A1004" s="1" t="s">
        <v>4266</v>
      </c>
      <c r="B1004" s="1" t="s">
        <v>57</v>
      </c>
      <c r="C1004" s="6" t="s">
        <v>1425</v>
      </c>
      <c r="D1004" s="6" t="s">
        <v>4267</v>
      </c>
      <c r="E1004" s="6" t="s">
        <v>573</v>
      </c>
      <c r="F1004" s="6" t="s">
        <v>91</v>
      </c>
      <c r="G1004" s="6" t="s">
        <v>557</v>
      </c>
      <c r="H1004" s="6" t="s">
        <v>561</v>
      </c>
      <c r="J1004" s="1" t="str">
        <f t="shared" si="349"/>
        <v>001011</v>
      </c>
      <c r="K1004" s="1">
        <f t="shared" si="350"/>
        <v>2</v>
      </c>
      <c r="L1004" s="6" t="str">
        <f t="shared" si="351"/>
        <v>00000</v>
      </c>
      <c r="M1004" s="1">
        <f t="shared" si="352"/>
        <v>65</v>
      </c>
      <c r="N1004" s="6" t="str">
        <f t="shared" si="353"/>
        <v>00</v>
      </c>
      <c r="O1004" s="1">
        <f t="shared" si="354"/>
        <v>11</v>
      </c>
      <c r="P1004" s="1">
        <f>IF(HEX2DEC(LEFT(E1004,4))&gt;=32768,HEX2DEC(LEFT(E1004,4))-65536,HEX2DEC(LEFT(E1004,4)))/Codes!$N$2</f>
        <v>3.4079999999999999</v>
      </c>
      <c r="Q1004" s="1">
        <f>IF(HEX2DEC(RIGHT(E1004,4))&gt;=32768,HEX2DEC(RIGHT(E1004,4))-65536,HEX2DEC(RIGHT(E1004,4)))/Codes!$N$2</f>
        <v>0</v>
      </c>
      <c r="R1004" s="1">
        <f>IF(HEX2DEC(LEFT(F1004,4))&gt;=32768,HEX2DEC(LEFT(F1004,4))-65536,HEX2DEC(LEFT(F1004,4)))/Codes!$N$2</f>
        <v>0</v>
      </c>
      <c r="S1004" s="1">
        <f>IF(HEX2DEC(RIGHT(F1004,4))&gt;=32768,HEX2DEC(RIGHT(F1004,4))-65536,HEX2DEC(RIGHT(F1004,4)))/Codes!$N$2</f>
        <v>0</v>
      </c>
      <c r="T1004" s="18">
        <f t="shared" si="355"/>
        <v>361</v>
      </c>
      <c r="U1004" s="1">
        <f t="shared" si="356"/>
        <v>100</v>
      </c>
      <c r="V1004" s="1">
        <f t="shared" si="357"/>
        <v>0</v>
      </c>
      <c r="W1004" s="1" t="str">
        <f t="shared" si="358"/>
        <v>101</v>
      </c>
      <c r="X1004" s="1">
        <f t="shared" si="359"/>
        <v>3</v>
      </c>
      <c r="Y1004" s="1">
        <f t="shared" si="360"/>
        <v>15</v>
      </c>
      <c r="Z1004" s="1" t="str">
        <f>VLOOKUP(BIN2DEC(MID(HEX2BIN(MID(H1004,3,2),8),2,5)),Codes!$E$1:$F$18,2)</f>
        <v>Slash</v>
      </c>
      <c r="AA1004" s="6" t="str">
        <f t="shared" si="361"/>
        <v>0</v>
      </c>
      <c r="AB1004" s="1">
        <f t="shared" si="362"/>
        <v>4</v>
      </c>
      <c r="AC1004" s="1" t="str">
        <f>VLOOKUP(BIN2DEC(RIGHT(HEX2BIN(MID(H1004,6,1),4),1)&amp;LEFT(HEX2BIN(MID(H1004,7,1),4),1)),Codes!$K$1:$L$5,2)</f>
        <v>L</v>
      </c>
      <c r="AD1004" s="1" t="str">
        <f>VLOOKUP(BIN2DEC(RIGHT(HEX2BIN(MID(H1004,7,1),4),3)&amp;LEFT(HEX2BIN(MID(H1004,8,1),4),2)),Codes!$H$2:$I$33,2)</f>
        <v>Slash</v>
      </c>
      <c r="AE1004" s="1" t="str">
        <f t="shared" si="363"/>
        <v>1</v>
      </c>
      <c r="AF1004" s="1" t="str">
        <f t="shared" si="364"/>
        <v>1</v>
      </c>
      <c r="AH1004" s="6">
        <f t="shared" si="365"/>
        <v>67</v>
      </c>
    </row>
    <row r="1005" spans="1:34">
      <c r="A1005" s="1" t="s">
        <v>4268</v>
      </c>
      <c r="B1005" s="1" t="s">
        <v>57</v>
      </c>
      <c r="C1005" s="6" t="s">
        <v>1426</v>
      </c>
      <c r="D1005" s="6" t="s">
        <v>4269</v>
      </c>
      <c r="E1005" s="6" t="s">
        <v>564</v>
      </c>
      <c r="F1005" s="6" t="s">
        <v>565</v>
      </c>
      <c r="G1005" s="6" t="s">
        <v>723</v>
      </c>
      <c r="H1005" s="6" t="s">
        <v>736</v>
      </c>
      <c r="J1005" s="1" t="str">
        <f t="shared" si="349"/>
        <v>001011</v>
      </c>
      <c r="K1005" s="1">
        <f t="shared" si="350"/>
        <v>0</v>
      </c>
      <c r="L1005" s="6" t="str">
        <f t="shared" si="351"/>
        <v>00000</v>
      </c>
      <c r="M1005" s="1">
        <f t="shared" si="352"/>
        <v>65</v>
      </c>
      <c r="N1005" s="6" t="str">
        <f t="shared" si="353"/>
        <v>00</v>
      </c>
      <c r="O1005" s="1">
        <f t="shared" si="354"/>
        <v>15</v>
      </c>
      <c r="P1005" s="1">
        <f>IF(HEX2DEC(LEFT(E1005,4))&gt;=32768,HEX2DEC(LEFT(E1005,4))-65536,HEX2DEC(LEFT(E1005,4)))/Codes!$N$2</f>
        <v>5.1120000000000001</v>
      </c>
      <c r="Q1005" s="1">
        <f>IF(HEX2DEC(RIGHT(E1005,4))&gt;=32768,HEX2DEC(RIGHT(E1005,4))-65536,HEX2DEC(RIGHT(E1005,4)))/Codes!$N$2</f>
        <v>0</v>
      </c>
      <c r="R1005" s="1">
        <f>IF(HEX2DEC(LEFT(F1005,4))&gt;=32768,HEX2DEC(LEFT(F1005,4))-65536,HEX2DEC(LEFT(F1005,4)))/Codes!$N$2</f>
        <v>13.632</v>
      </c>
      <c r="S1005" s="1">
        <f>IF(HEX2DEC(RIGHT(F1005,4))&gt;=32768,HEX2DEC(RIGHT(F1005,4))-65536,HEX2DEC(RIGHT(F1005,4)))/Codes!$N$2</f>
        <v>0</v>
      </c>
      <c r="T1005" s="18">
        <f t="shared" si="355"/>
        <v>361</v>
      </c>
      <c r="U1005" s="1">
        <f t="shared" si="356"/>
        <v>100</v>
      </c>
      <c r="V1005" s="1">
        <f t="shared" si="357"/>
        <v>0</v>
      </c>
      <c r="W1005" s="1" t="str">
        <f t="shared" si="358"/>
        <v>101</v>
      </c>
      <c r="X1005" s="1">
        <f t="shared" si="359"/>
        <v>0</v>
      </c>
      <c r="Y1005" s="1">
        <f t="shared" si="360"/>
        <v>28</v>
      </c>
      <c r="Z1005" s="1" t="str">
        <f>VLOOKUP(BIN2DEC(MID(HEX2BIN(MID(H1005,3,2),8),2,5)),Codes!$E$1:$F$18,2)</f>
        <v>Slash</v>
      </c>
      <c r="AA1005" s="6" t="str">
        <f t="shared" si="361"/>
        <v>0</v>
      </c>
      <c r="AB1005" s="1">
        <f t="shared" si="362"/>
        <v>6</v>
      </c>
      <c r="AC1005" s="1" t="str">
        <f>VLOOKUP(BIN2DEC(RIGHT(HEX2BIN(MID(H1005,6,1),4),1)&amp;LEFT(HEX2BIN(MID(H1005,7,1),4),1)),Codes!$K$1:$L$5,2)</f>
        <v>L</v>
      </c>
      <c r="AD1005" s="1" t="str">
        <f>VLOOKUP(BIN2DEC(RIGHT(HEX2BIN(MID(H1005,7,1),4),3)&amp;LEFT(HEX2BIN(MID(H1005,8,1),4),2)),Codes!$H$2:$I$33,2)</f>
        <v>Slash</v>
      </c>
      <c r="AE1005" s="1" t="str">
        <f t="shared" si="363"/>
        <v>1</v>
      </c>
      <c r="AF1005" s="1" t="str">
        <f t="shared" si="364"/>
        <v>1</v>
      </c>
      <c r="AH1005" s="6">
        <f t="shared" si="365"/>
        <v>67</v>
      </c>
    </row>
    <row r="1006" spans="1:34">
      <c r="A1006" s="1" t="s">
        <v>4270</v>
      </c>
      <c r="B1006" s="1" t="s">
        <v>57</v>
      </c>
      <c r="C1006" s="6" t="s">
        <v>1426</v>
      </c>
      <c r="D1006" s="6" t="s">
        <v>4271</v>
      </c>
      <c r="E1006" s="6" t="s">
        <v>564</v>
      </c>
      <c r="F1006" s="6" t="s">
        <v>570</v>
      </c>
      <c r="G1006" s="6" t="s">
        <v>557</v>
      </c>
      <c r="H1006" s="6" t="s">
        <v>736</v>
      </c>
      <c r="J1006" s="1" t="str">
        <f t="shared" si="349"/>
        <v>001011</v>
      </c>
      <c r="K1006" s="1">
        <f t="shared" si="350"/>
        <v>1</v>
      </c>
      <c r="L1006" s="6" t="str">
        <f t="shared" si="351"/>
        <v>00000</v>
      </c>
      <c r="M1006" s="1">
        <f t="shared" si="352"/>
        <v>65</v>
      </c>
      <c r="N1006" s="6" t="str">
        <f t="shared" si="353"/>
        <v>00</v>
      </c>
      <c r="O1006" s="1">
        <f t="shared" si="354"/>
        <v>15</v>
      </c>
      <c r="P1006" s="1">
        <f>IF(HEX2DEC(LEFT(E1006,4))&gt;=32768,HEX2DEC(LEFT(E1006,4))-65536,HEX2DEC(LEFT(E1006,4)))/Codes!$N$2</f>
        <v>5.1120000000000001</v>
      </c>
      <c r="Q1006" s="1">
        <f>IF(HEX2DEC(RIGHT(E1006,4))&gt;=32768,HEX2DEC(RIGHT(E1006,4))-65536,HEX2DEC(RIGHT(E1006,4)))/Codes!$N$2</f>
        <v>0</v>
      </c>
      <c r="R1006" s="1">
        <f>IF(HEX2DEC(LEFT(F1006,4))&gt;=32768,HEX2DEC(LEFT(F1006,4))-65536,HEX2DEC(LEFT(F1006,4)))/Codes!$N$2</f>
        <v>6.8159999999999998</v>
      </c>
      <c r="S1006" s="1">
        <f>IF(HEX2DEC(RIGHT(F1006,4))&gt;=32768,HEX2DEC(RIGHT(F1006,4))-65536,HEX2DEC(RIGHT(F1006,4)))/Codes!$N$2</f>
        <v>0</v>
      </c>
      <c r="T1006" s="18">
        <f t="shared" si="355"/>
        <v>361</v>
      </c>
      <c r="U1006" s="1">
        <f t="shared" si="356"/>
        <v>100</v>
      </c>
      <c r="V1006" s="1">
        <f t="shared" si="357"/>
        <v>0</v>
      </c>
      <c r="W1006" s="1" t="str">
        <f t="shared" si="358"/>
        <v>101</v>
      </c>
      <c r="X1006" s="1">
        <f t="shared" si="359"/>
        <v>3</v>
      </c>
      <c r="Y1006" s="1">
        <f t="shared" si="360"/>
        <v>28</v>
      </c>
      <c r="Z1006" s="1" t="str">
        <f>VLOOKUP(BIN2DEC(MID(HEX2BIN(MID(H1006,3,2),8),2,5)),Codes!$E$1:$F$18,2)</f>
        <v>Slash</v>
      </c>
      <c r="AA1006" s="6" t="str">
        <f t="shared" si="361"/>
        <v>0</v>
      </c>
      <c r="AB1006" s="1">
        <f t="shared" si="362"/>
        <v>6</v>
      </c>
      <c r="AC1006" s="1" t="str">
        <f>VLOOKUP(BIN2DEC(RIGHT(HEX2BIN(MID(H1006,6,1),4),1)&amp;LEFT(HEX2BIN(MID(H1006,7,1),4),1)),Codes!$K$1:$L$5,2)</f>
        <v>L</v>
      </c>
      <c r="AD1006" s="1" t="str">
        <f>VLOOKUP(BIN2DEC(RIGHT(HEX2BIN(MID(H1006,7,1),4),3)&amp;LEFT(HEX2BIN(MID(H1006,8,1),4),2)),Codes!$H$2:$I$33,2)</f>
        <v>Slash</v>
      </c>
      <c r="AE1006" s="1" t="str">
        <f t="shared" si="363"/>
        <v>1</v>
      </c>
      <c r="AF1006" s="1" t="str">
        <f t="shared" si="364"/>
        <v>1</v>
      </c>
      <c r="AH1006" s="6">
        <f t="shared" si="365"/>
        <v>67</v>
      </c>
    </row>
    <row r="1007" spans="1:34">
      <c r="A1007" s="1" t="s">
        <v>4272</v>
      </c>
      <c r="B1007" s="1" t="s">
        <v>57</v>
      </c>
      <c r="C1007" s="6" t="s">
        <v>1426</v>
      </c>
      <c r="D1007" s="6" t="s">
        <v>4273</v>
      </c>
      <c r="E1007" s="6" t="s">
        <v>573</v>
      </c>
      <c r="F1007" s="6" t="s">
        <v>91</v>
      </c>
      <c r="G1007" s="6" t="s">
        <v>557</v>
      </c>
      <c r="H1007" s="6" t="s">
        <v>736</v>
      </c>
      <c r="J1007" s="1" t="str">
        <f t="shared" si="349"/>
        <v>001011</v>
      </c>
      <c r="K1007" s="1">
        <f t="shared" si="350"/>
        <v>2</v>
      </c>
      <c r="L1007" s="6" t="str">
        <f t="shared" si="351"/>
        <v>00000</v>
      </c>
      <c r="M1007" s="1">
        <f t="shared" si="352"/>
        <v>65</v>
      </c>
      <c r="N1007" s="6" t="str">
        <f t="shared" si="353"/>
        <v>00</v>
      </c>
      <c r="O1007" s="1">
        <f t="shared" si="354"/>
        <v>15</v>
      </c>
      <c r="P1007" s="1">
        <f>IF(HEX2DEC(LEFT(E1007,4))&gt;=32768,HEX2DEC(LEFT(E1007,4))-65536,HEX2DEC(LEFT(E1007,4)))/Codes!$N$2</f>
        <v>3.4079999999999999</v>
      </c>
      <c r="Q1007" s="1">
        <f>IF(HEX2DEC(RIGHT(E1007,4))&gt;=32768,HEX2DEC(RIGHT(E1007,4))-65536,HEX2DEC(RIGHT(E1007,4)))/Codes!$N$2</f>
        <v>0</v>
      </c>
      <c r="R1007" s="1">
        <f>IF(HEX2DEC(LEFT(F1007,4))&gt;=32768,HEX2DEC(LEFT(F1007,4))-65536,HEX2DEC(LEFT(F1007,4)))/Codes!$N$2</f>
        <v>0</v>
      </c>
      <c r="S1007" s="1">
        <f>IF(HEX2DEC(RIGHT(F1007,4))&gt;=32768,HEX2DEC(RIGHT(F1007,4))-65536,HEX2DEC(RIGHT(F1007,4)))/Codes!$N$2</f>
        <v>0</v>
      </c>
      <c r="T1007" s="18">
        <f t="shared" si="355"/>
        <v>361</v>
      </c>
      <c r="U1007" s="1">
        <f t="shared" si="356"/>
        <v>100</v>
      </c>
      <c r="V1007" s="1">
        <f t="shared" si="357"/>
        <v>0</v>
      </c>
      <c r="W1007" s="1" t="str">
        <f t="shared" si="358"/>
        <v>101</v>
      </c>
      <c r="X1007" s="1">
        <f t="shared" si="359"/>
        <v>3</v>
      </c>
      <c r="Y1007" s="1">
        <f t="shared" si="360"/>
        <v>28</v>
      </c>
      <c r="Z1007" s="1" t="str">
        <f>VLOOKUP(BIN2DEC(MID(HEX2BIN(MID(H1007,3,2),8),2,5)),Codes!$E$1:$F$18,2)</f>
        <v>Slash</v>
      </c>
      <c r="AA1007" s="6" t="str">
        <f t="shared" si="361"/>
        <v>0</v>
      </c>
      <c r="AB1007" s="1">
        <f t="shared" si="362"/>
        <v>6</v>
      </c>
      <c r="AC1007" s="1" t="str">
        <f>VLOOKUP(BIN2DEC(RIGHT(HEX2BIN(MID(H1007,6,1),4),1)&amp;LEFT(HEX2BIN(MID(H1007,7,1),4),1)),Codes!$K$1:$L$5,2)</f>
        <v>L</v>
      </c>
      <c r="AD1007" s="1" t="str">
        <f>VLOOKUP(BIN2DEC(RIGHT(HEX2BIN(MID(H1007,7,1),4),3)&amp;LEFT(HEX2BIN(MID(H1007,8,1),4),2)),Codes!$H$2:$I$33,2)</f>
        <v>Slash</v>
      </c>
      <c r="AE1007" s="1" t="str">
        <f t="shared" si="363"/>
        <v>1</v>
      </c>
      <c r="AF1007" s="1" t="str">
        <f t="shared" si="364"/>
        <v>1</v>
      </c>
      <c r="AH1007" s="6">
        <f t="shared" si="365"/>
        <v>67</v>
      </c>
    </row>
    <row r="1008" spans="1:34">
      <c r="A1008" s="1" t="s">
        <v>4274</v>
      </c>
      <c r="B1008" s="1" t="s">
        <v>57</v>
      </c>
      <c r="C1008" s="6" t="s">
        <v>1427</v>
      </c>
      <c r="D1008" s="6" t="s">
        <v>4275</v>
      </c>
      <c r="E1008" s="6" t="s">
        <v>573</v>
      </c>
      <c r="F1008" s="6" t="s">
        <v>91</v>
      </c>
      <c r="G1008" s="6" t="s">
        <v>743</v>
      </c>
      <c r="H1008" s="6" t="s">
        <v>744</v>
      </c>
      <c r="J1008" s="1" t="str">
        <f t="shared" ref="J1008:J1071" si="366">LEFT(HEX2BIN(LEFT(D1008,2),8),6)</f>
        <v>001011</v>
      </c>
      <c r="K1008" s="1">
        <f t="shared" ref="K1008:K1071" si="367">BIN2DEC(MID(HEX2BIN(MID(D1008,2,2),8),3,3))</f>
        <v>0</v>
      </c>
      <c r="L1008" s="6" t="str">
        <f t="shared" ref="L1008:L1071" si="368">MID(HEX2BIN(MID(D1008,3,2),8),2,5)</f>
        <v>00000</v>
      </c>
      <c r="M1008" s="1">
        <f t="shared" ref="M1008:M1071" si="369">ROUNDDOWN(HEX2DEC(MID(D1008,4,3))/8,0)</f>
        <v>65</v>
      </c>
      <c r="N1008" s="6" t="str">
        <f t="shared" ref="N1008:N1071" si="370">MID(HEX2BIN(MID(D1008,6,1),4),2,2)</f>
        <v>00</v>
      </c>
      <c r="O1008" s="1">
        <f t="shared" ref="O1008:O1071" si="371">HEX2DEC(MID(D1008,7,2))</f>
        <v>13</v>
      </c>
      <c r="P1008" s="1">
        <f>IF(HEX2DEC(LEFT(E1008,4))&gt;=32768,HEX2DEC(LEFT(E1008,4))-65536,HEX2DEC(LEFT(E1008,4)))/Codes!$N$2</f>
        <v>3.4079999999999999</v>
      </c>
      <c r="Q1008" s="1">
        <f>IF(HEX2DEC(RIGHT(E1008,4))&gt;=32768,HEX2DEC(RIGHT(E1008,4))-65536,HEX2DEC(RIGHT(E1008,4)))/Codes!$N$2</f>
        <v>0</v>
      </c>
      <c r="R1008" s="1">
        <f>IF(HEX2DEC(LEFT(F1008,4))&gt;=32768,HEX2DEC(LEFT(F1008,4))-65536,HEX2DEC(LEFT(F1008,4)))/Codes!$N$2</f>
        <v>0</v>
      </c>
      <c r="S1008" s="1">
        <f>IF(HEX2DEC(RIGHT(F1008,4))&gt;=32768,HEX2DEC(RIGHT(F1008,4))-65536,HEX2DEC(RIGHT(F1008,4)))/Codes!$N$2</f>
        <v>0</v>
      </c>
      <c r="T1008" s="18">
        <f t="shared" ref="T1008:T1071" si="372">ROUNDDOWN(HEX2DEC(LEFT(G1008,3))/8,0)</f>
        <v>361</v>
      </c>
      <c r="U1008" s="1">
        <f t="shared" ref="U1008:U1071" si="373">ROUNDDOWN(HEX2DEC(MID(G1008,3,3))/4,0)-(512*ROUNDDOWN(HEX2DEC(MID(G1008,3,1))/8,0))</f>
        <v>70</v>
      </c>
      <c r="V1008" s="1">
        <f t="shared" ref="V1008:V1071" si="374">RIGHT(HEX2BIN(MID(G1008,5,1),4),2)*128+HEX2DEC(MID(G1008,6,1))*8+LEFT(HEX2BIN(MID(G1008,7,1),4),3)</f>
        <v>0</v>
      </c>
      <c r="W1008" s="1" t="str">
        <f t="shared" ref="W1008:W1071" si="375">MID(HEX2BIN(MID(G1008,7,2),8),4,3)</f>
        <v>101</v>
      </c>
      <c r="X1008" s="1">
        <f t="shared" ref="X1008:X1071" si="376">BIN2DEC(RIGHT(HEX2BIN(RIGHT(G1008,1),4),2))</f>
        <v>3</v>
      </c>
      <c r="Y1008" s="1">
        <f t="shared" ref="Y1008:Y1071" si="377">ROUNDDOWN(HEX2DEC(LEFT(H1008,3))/8,0)</f>
        <v>35</v>
      </c>
      <c r="Z1008" s="1" t="str">
        <f>VLOOKUP(BIN2DEC(MID(HEX2BIN(MID(H1008,3,2),8),2,5)),Codes!$E$1:$F$18,2)</f>
        <v>Slash</v>
      </c>
      <c r="AA1008" s="6" t="str">
        <f t="shared" ref="AA1008:AA1071" si="378">MID(HEX2BIN(MID(H1008,4,1),4),3,1)</f>
        <v>0</v>
      </c>
      <c r="AB1008" s="1">
        <f t="shared" ref="AB1008:AB1071" si="379">(MOD(HEX2DEC(MID(H1008,4,1)),2))*64+ROUNDDOWN(HEX2DEC(MID(H1008,5,2))/4,0)</f>
        <v>0</v>
      </c>
      <c r="AC1008" s="1" t="str">
        <f>VLOOKUP(BIN2DEC(RIGHT(HEX2BIN(MID(H1008,6,1),4),1)&amp;LEFT(HEX2BIN(MID(H1008,7,1),4),1)),Codes!$K$1:$L$5,2)</f>
        <v>M</v>
      </c>
      <c r="AD1008" s="1" t="str">
        <f>VLOOKUP(BIN2DEC(RIGHT(HEX2BIN(MID(H1008,7,1),4),3)&amp;LEFT(HEX2BIN(MID(H1008,8,1),4),2)),Codes!$H$2:$I$33,2)</f>
        <v>Slash</v>
      </c>
      <c r="AE1008" s="1" t="str">
        <f t="shared" ref="AE1008:AE1071" si="380">MID(HEX2BIN(RIGHT(H1008,1),4),3,1)</f>
        <v>1</v>
      </c>
      <c r="AF1008" s="1" t="str">
        <f t="shared" ref="AF1008:AF1071" si="381">RIGHT(HEX2BIN(RIGHT(H1008,1),4),1)</f>
        <v>1</v>
      </c>
      <c r="AH1008" s="6">
        <f t="shared" ref="AH1008:AH1071" si="382">ROUNDDOWN(HEX2DEC(MID(H1008,6,3))/4,0)-(256*ROUNDDOWN(HEX2DEC(MID(H1008,6,1))/4,0))</f>
        <v>35</v>
      </c>
    </row>
    <row r="1009" spans="1:34">
      <c r="A1009" s="1" t="s">
        <v>4276</v>
      </c>
      <c r="B1009" s="1" t="s">
        <v>57</v>
      </c>
      <c r="C1009" s="6" t="s">
        <v>1427</v>
      </c>
      <c r="D1009" s="6" t="s">
        <v>4277</v>
      </c>
      <c r="E1009" s="6" t="s">
        <v>746</v>
      </c>
      <c r="F1009" s="6" t="s">
        <v>448</v>
      </c>
      <c r="G1009" s="6" t="s">
        <v>743</v>
      </c>
      <c r="H1009" s="6" t="s">
        <v>744</v>
      </c>
      <c r="J1009" s="1" t="str">
        <f t="shared" si="366"/>
        <v>001011</v>
      </c>
      <c r="K1009" s="1">
        <f t="shared" si="367"/>
        <v>1</v>
      </c>
      <c r="L1009" s="6" t="str">
        <f t="shared" si="368"/>
        <v>00000</v>
      </c>
      <c r="M1009" s="1">
        <f t="shared" si="369"/>
        <v>65</v>
      </c>
      <c r="N1009" s="6" t="str">
        <f t="shared" si="370"/>
        <v>00</v>
      </c>
      <c r="O1009" s="1">
        <f t="shared" si="371"/>
        <v>12</v>
      </c>
      <c r="P1009" s="1">
        <f>IF(HEX2DEC(LEFT(E1009,4))&gt;=32768,HEX2DEC(LEFT(E1009,4))-65536,HEX2DEC(LEFT(E1009,4)))/Codes!$N$2</f>
        <v>4.4279999999999999</v>
      </c>
      <c r="Q1009" s="1">
        <f>IF(HEX2DEC(RIGHT(E1009,4))&gt;=32768,HEX2DEC(RIGHT(E1009,4))-65536,HEX2DEC(RIGHT(E1009,4)))/Codes!$N$2</f>
        <v>0</v>
      </c>
      <c r="R1009" s="1">
        <f>IF(HEX2DEC(LEFT(F1009,4))&gt;=32768,HEX2DEC(LEFT(F1009,4))-65536,HEX2DEC(LEFT(F1009,4)))/Codes!$N$2</f>
        <v>6.4</v>
      </c>
      <c r="S1009" s="1">
        <f>IF(HEX2DEC(RIGHT(F1009,4))&gt;=32768,HEX2DEC(RIGHT(F1009,4))-65536,HEX2DEC(RIGHT(F1009,4)))/Codes!$N$2</f>
        <v>0</v>
      </c>
      <c r="T1009" s="18">
        <f t="shared" si="372"/>
        <v>361</v>
      </c>
      <c r="U1009" s="1">
        <f t="shared" si="373"/>
        <v>70</v>
      </c>
      <c r="V1009" s="1">
        <f t="shared" si="374"/>
        <v>0</v>
      </c>
      <c r="W1009" s="1" t="str">
        <f t="shared" si="375"/>
        <v>101</v>
      </c>
      <c r="X1009" s="1">
        <f t="shared" si="376"/>
        <v>3</v>
      </c>
      <c r="Y1009" s="1">
        <f t="shared" si="377"/>
        <v>35</v>
      </c>
      <c r="Z1009" s="1" t="str">
        <f>VLOOKUP(BIN2DEC(MID(HEX2BIN(MID(H1009,3,2),8),2,5)),Codes!$E$1:$F$18,2)</f>
        <v>Slash</v>
      </c>
      <c r="AA1009" s="6" t="str">
        <f t="shared" si="378"/>
        <v>0</v>
      </c>
      <c r="AB1009" s="1">
        <f t="shared" si="379"/>
        <v>0</v>
      </c>
      <c r="AC1009" s="1" t="str">
        <f>VLOOKUP(BIN2DEC(RIGHT(HEX2BIN(MID(H1009,6,1),4),1)&amp;LEFT(HEX2BIN(MID(H1009,7,1),4),1)),Codes!$K$1:$L$5,2)</f>
        <v>M</v>
      </c>
      <c r="AD1009" s="1" t="str">
        <f>VLOOKUP(BIN2DEC(RIGHT(HEX2BIN(MID(H1009,7,1),4),3)&amp;LEFT(HEX2BIN(MID(H1009,8,1),4),2)),Codes!$H$2:$I$33,2)</f>
        <v>Slash</v>
      </c>
      <c r="AE1009" s="1" t="str">
        <f t="shared" si="380"/>
        <v>1</v>
      </c>
      <c r="AF1009" s="1" t="str">
        <f t="shared" si="381"/>
        <v>1</v>
      </c>
      <c r="AH1009" s="6">
        <f t="shared" si="382"/>
        <v>35</v>
      </c>
    </row>
    <row r="1010" spans="1:34">
      <c r="A1010" s="1" t="s">
        <v>4278</v>
      </c>
      <c r="B1010" s="1" t="s">
        <v>57</v>
      </c>
      <c r="C1010" s="6" t="s">
        <v>1427</v>
      </c>
      <c r="D1010" s="6" t="s">
        <v>4267</v>
      </c>
      <c r="E1010" s="6" t="s">
        <v>746</v>
      </c>
      <c r="F1010" s="6" t="s">
        <v>748</v>
      </c>
      <c r="G1010" s="6" t="s">
        <v>743</v>
      </c>
      <c r="H1010" s="6" t="s">
        <v>744</v>
      </c>
      <c r="J1010" s="1" t="str">
        <f t="shared" si="366"/>
        <v>001011</v>
      </c>
      <c r="K1010" s="1">
        <f t="shared" si="367"/>
        <v>2</v>
      </c>
      <c r="L1010" s="6" t="str">
        <f t="shared" si="368"/>
        <v>00000</v>
      </c>
      <c r="M1010" s="1">
        <f t="shared" si="369"/>
        <v>65</v>
      </c>
      <c r="N1010" s="6" t="str">
        <f t="shared" si="370"/>
        <v>00</v>
      </c>
      <c r="O1010" s="1">
        <f t="shared" si="371"/>
        <v>11</v>
      </c>
      <c r="P1010" s="1">
        <f>IF(HEX2DEC(LEFT(E1010,4))&gt;=32768,HEX2DEC(LEFT(E1010,4))-65536,HEX2DEC(LEFT(E1010,4)))/Codes!$N$2</f>
        <v>4.4279999999999999</v>
      </c>
      <c r="Q1010" s="1">
        <f>IF(HEX2DEC(RIGHT(E1010,4))&gt;=32768,HEX2DEC(RIGHT(E1010,4))-65536,HEX2DEC(RIGHT(E1010,4)))/Codes!$N$2</f>
        <v>0</v>
      </c>
      <c r="R1010" s="1">
        <f>IF(HEX2DEC(LEFT(F1010,4))&gt;=32768,HEX2DEC(LEFT(F1010,4))-65536,HEX2DEC(LEFT(F1010,4)))/Codes!$N$2</f>
        <v>12.8</v>
      </c>
      <c r="S1010" s="1">
        <f>IF(HEX2DEC(RIGHT(F1010,4))&gt;=32768,HEX2DEC(RIGHT(F1010,4))-65536,HEX2DEC(RIGHT(F1010,4)))/Codes!$N$2</f>
        <v>0</v>
      </c>
      <c r="T1010" s="18">
        <f t="shared" si="372"/>
        <v>361</v>
      </c>
      <c r="U1010" s="1">
        <f t="shared" si="373"/>
        <v>70</v>
      </c>
      <c r="V1010" s="1">
        <f t="shared" si="374"/>
        <v>0</v>
      </c>
      <c r="W1010" s="1" t="str">
        <f t="shared" si="375"/>
        <v>101</v>
      </c>
      <c r="X1010" s="1">
        <f t="shared" si="376"/>
        <v>3</v>
      </c>
      <c r="Y1010" s="1">
        <f t="shared" si="377"/>
        <v>35</v>
      </c>
      <c r="Z1010" s="1" t="str">
        <f>VLOOKUP(BIN2DEC(MID(HEX2BIN(MID(H1010,3,2),8),2,5)),Codes!$E$1:$F$18,2)</f>
        <v>Slash</v>
      </c>
      <c r="AA1010" s="6" t="str">
        <f t="shared" si="378"/>
        <v>0</v>
      </c>
      <c r="AB1010" s="1">
        <f t="shared" si="379"/>
        <v>0</v>
      </c>
      <c r="AC1010" s="1" t="str">
        <f>VLOOKUP(BIN2DEC(RIGHT(HEX2BIN(MID(H1010,6,1),4),1)&amp;LEFT(HEX2BIN(MID(H1010,7,1),4),1)),Codes!$K$1:$L$5,2)</f>
        <v>M</v>
      </c>
      <c r="AD1010" s="1" t="str">
        <f>VLOOKUP(BIN2DEC(RIGHT(HEX2BIN(MID(H1010,7,1),4),3)&amp;LEFT(HEX2BIN(MID(H1010,8,1),4),2)),Codes!$H$2:$I$33,2)</f>
        <v>Slash</v>
      </c>
      <c r="AE1010" s="1" t="str">
        <f t="shared" si="380"/>
        <v>1</v>
      </c>
      <c r="AF1010" s="1" t="str">
        <f t="shared" si="381"/>
        <v>1</v>
      </c>
      <c r="AH1010" s="6">
        <f t="shared" si="382"/>
        <v>35</v>
      </c>
    </row>
    <row r="1011" spans="1:34">
      <c r="A1011" s="1" t="s">
        <v>4279</v>
      </c>
      <c r="B1011" s="1" t="s">
        <v>57</v>
      </c>
      <c r="C1011" s="6" t="s">
        <v>1428</v>
      </c>
      <c r="D1011" s="6" t="s">
        <v>4257</v>
      </c>
      <c r="E1011" s="6" t="s">
        <v>589</v>
      </c>
      <c r="F1011" s="6" t="s">
        <v>570</v>
      </c>
      <c r="G1011" s="6" t="s">
        <v>557</v>
      </c>
      <c r="H1011" s="6" t="s">
        <v>750</v>
      </c>
      <c r="J1011" s="1" t="str">
        <f t="shared" si="366"/>
        <v>001011</v>
      </c>
      <c r="K1011" s="1">
        <f t="shared" si="367"/>
        <v>0</v>
      </c>
      <c r="L1011" s="6" t="str">
        <f t="shared" si="368"/>
        <v>00000</v>
      </c>
      <c r="M1011" s="1">
        <f t="shared" si="369"/>
        <v>65</v>
      </c>
      <c r="N1011" s="6" t="str">
        <f t="shared" si="370"/>
        <v>00</v>
      </c>
      <c r="O1011" s="1">
        <f t="shared" si="371"/>
        <v>7</v>
      </c>
      <c r="P1011" s="1">
        <f>IF(HEX2DEC(LEFT(E1011,4))&gt;=32768,HEX2DEC(LEFT(E1011,4))-65536,HEX2DEC(LEFT(E1011,4)))/Codes!$N$2</f>
        <v>4.5999999999999996</v>
      </c>
      <c r="Q1011" s="1">
        <f>IF(HEX2DEC(RIGHT(E1011,4))&gt;=32768,HEX2DEC(RIGHT(E1011,4))-65536,HEX2DEC(RIGHT(E1011,4)))/Codes!$N$2</f>
        <v>0</v>
      </c>
      <c r="R1011" s="1">
        <f>IF(HEX2DEC(LEFT(F1011,4))&gt;=32768,HEX2DEC(LEFT(F1011,4))-65536,HEX2DEC(LEFT(F1011,4)))/Codes!$N$2</f>
        <v>6.8159999999999998</v>
      </c>
      <c r="S1011" s="1">
        <f>IF(HEX2DEC(RIGHT(F1011,4))&gt;=32768,HEX2DEC(RIGHT(F1011,4))-65536,HEX2DEC(RIGHT(F1011,4)))/Codes!$N$2</f>
        <v>0</v>
      </c>
      <c r="T1011" s="18">
        <f t="shared" si="372"/>
        <v>361</v>
      </c>
      <c r="U1011" s="1">
        <f t="shared" si="373"/>
        <v>100</v>
      </c>
      <c r="V1011" s="1">
        <f t="shared" si="374"/>
        <v>0</v>
      </c>
      <c r="W1011" s="1" t="str">
        <f t="shared" si="375"/>
        <v>101</v>
      </c>
      <c r="X1011" s="1">
        <f t="shared" si="376"/>
        <v>3</v>
      </c>
      <c r="Y1011" s="1">
        <f t="shared" si="377"/>
        <v>5</v>
      </c>
      <c r="Z1011" s="1" t="str">
        <f>VLOOKUP(BIN2DEC(MID(HEX2BIN(MID(H1011,3,2),8),2,5)),Codes!$E$1:$F$18,2)</f>
        <v>Normal</v>
      </c>
      <c r="AA1011" s="6" t="str">
        <f t="shared" si="378"/>
        <v>0</v>
      </c>
      <c r="AB1011" s="1">
        <f t="shared" si="379"/>
        <v>2</v>
      </c>
      <c r="AC1011" s="1" t="str">
        <f>VLOOKUP(BIN2DEC(RIGHT(HEX2BIN(MID(H1011,6,1),4),1)&amp;LEFT(HEX2BIN(MID(H1011,7,1),4),1)),Codes!$K$1:$L$5,2)</f>
        <v>S</v>
      </c>
      <c r="AD1011" s="1" t="str">
        <f>VLOOKUP(BIN2DEC(RIGHT(HEX2BIN(MID(H1011,7,1),4),3)&amp;LEFT(HEX2BIN(MID(H1011,8,1),4),2)),Codes!$H$2:$I$33,2)</f>
        <v>Bat</v>
      </c>
      <c r="AE1011" s="1" t="str">
        <f t="shared" si="380"/>
        <v>1</v>
      </c>
      <c r="AF1011" s="1" t="str">
        <f t="shared" si="381"/>
        <v>1</v>
      </c>
      <c r="AH1011" s="6">
        <f t="shared" si="382"/>
        <v>5</v>
      </c>
    </row>
    <row r="1012" spans="1:34">
      <c r="A1012" s="1" t="s">
        <v>4280</v>
      </c>
      <c r="B1012" s="1" t="s">
        <v>57</v>
      </c>
      <c r="C1012" s="6" t="s">
        <v>1428</v>
      </c>
      <c r="D1012" s="6" t="s">
        <v>4259</v>
      </c>
      <c r="E1012" s="6" t="s">
        <v>589</v>
      </c>
      <c r="F1012" s="6" t="s">
        <v>573</v>
      </c>
      <c r="G1012" s="6" t="s">
        <v>557</v>
      </c>
      <c r="H1012" s="6" t="s">
        <v>750</v>
      </c>
      <c r="J1012" s="1" t="str">
        <f t="shared" si="366"/>
        <v>001011</v>
      </c>
      <c r="K1012" s="1">
        <f t="shared" si="367"/>
        <v>1</v>
      </c>
      <c r="L1012" s="6" t="str">
        <f t="shared" si="368"/>
        <v>00000</v>
      </c>
      <c r="M1012" s="1">
        <f t="shared" si="369"/>
        <v>65</v>
      </c>
      <c r="N1012" s="6" t="str">
        <f t="shared" si="370"/>
        <v>00</v>
      </c>
      <c r="O1012" s="1">
        <f t="shared" si="371"/>
        <v>7</v>
      </c>
      <c r="P1012" s="1">
        <f>IF(HEX2DEC(LEFT(E1012,4))&gt;=32768,HEX2DEC(LEFT(E1012,4))-65536,HEX2DEC(LEFT(E1012,4)))/Codes!$N$2</f>
        <v>4.5999999999999996</v>
      </c>
      <c r="Q1012" s="1">
        <f>IF(HEX2DEC(RIGHT(E1012,4))&gt;=32768,HEX2DEC(RIGHT(E1012,4))-65536,HEX2DEC(RIGHT(E1012,4)))/Codes!$N$2</f>
        <v>0</v>
      </c>
      <c r="R1012" s="1">
        <f>IF(HEX2DEC(LEFT(F1012,4))&gt;=32768,HEX2DEC(LEFT(F1012,4))-65536,HEX2DEC(LEFT(F1012,4)))/Codes!$N$2</f>
        <v>3.4079999999999999</v>
      </c>
      <c r="S1012" s="1">
        <f>IF(HEX2DEC(RIGHT(F1012,4))&gt;=32768,HEX2DEC(RIGHT(F1012,4))-65536,HEX2DEC(RIGHT(F1012,4)))/Codes!$N$2</f>
        <v>0</v>
      </c>
      <c r="T1012" s="18">
        <f t="shared" si="372"/>
        <v>361</v>
      </c>
      <c r="U1012" s="1">
        <f t="shared" si="373"/>
        <v>100</v>
      </c>
      <c r="V1012" s="1">
        <f t="shared" si="374"/>
        <v>0</v>
      </c>
      <c r="W1012" s="1" t="str">
        <f t="shared" si="375"/>
        <v>101</v>
      </c>
      <c r="X1012" s="1">
        <f t="shared" si="376"/>
        <v>3</v>
      </c>
      <c r="Y1012" s="1">
        <f t="shared" si="377"/>
        <v>5</v>
      </c>
      <c r="Z1012" s="1" t="str">
        <f>VLOOKUP(BIN2DEC(MID(HEX2BIN(MID(H1012,3,2),8),2,5)),Codes!$E$1:$F$18,2)</f>
        <v>Normal</v>
      </c>
      <c r="AA1012" s="6" t="str">
        <f t="shared" si="378"/>
        <v>0</v>
      </c>
      <c r="AB1012" s="1">
        <f t="shared" si="379"/>
        <v>2</v>
      </c>
      <c r="AC1012" s="1" t="str">
        <f>VLOOKUP(BIN2DEC(RIGHT(HEX2BIN(MID(H1012,6,1),4),1)&amp;LEFT(HEX2BIN(MID(H1012,7,1),4),1)),Codes!$K$1:$L$5,2)</f>
        <v>S</v>
      </c>
      <c r="AD1012" s="1" t="str">
        <f>VLOOKUP(BIN2DEC(RIGHT(HEX2BIN(MID(H1012,7,1),4),3)&amp;LEFT(HEX2BIN(MID(H1012,8,1),4),2)),Codes!$H$2:$I$33,2)</f>
        <v>Bat</v>
      </c>
      <c r="AE1012" s="1" t="str">
        <f t="shared" si="380"/>
        <v>1</v>
      </c>
      <c r="AF1012" s="1" t="str">
        <f t="shared" si="381"/>
        <v>1</v>
      </c>
      <c r="AH1012" s="6">
        <f t="shared" si="382"/>
        <v>5</v>
      </c>
    </row>
    <row r="1013" spans="1:34">
      <c r="A1013" s="1" t="s">
        <v>4281</v>
      </c>
      <c r="B1013" s="1" t="s">
        <v>57</v>
      </c>
      <c r="C1013" s="6" t="s">
        <v>1428</v>
      </c>
      <c r="D1013" s="6" t="s">
        <v>4261</v>
      </c>
      <c r="E1013" s="6" t="s">
        <v>573</v>
      </c>
      <c r="F1013" s="6" t="s">
        <v>91</v>
      </c>
      <c r="G1013" s="6" t="s">
        <v>557</v>
      </c>
      <c r="H1013" s="6" t="s">
        <v>750</v>
      </c>
      <c r="J1013" s="1" t="str">
        <f t="shared" si="366"/>
        <v>001011</v>
      </c>
      <c r="K1013" s="1">
        <f t="shared" si="367"/>
        <v>2</v>
      </c>
      <c r="L1013" s="6" t="str">
        <f t="shared" si="368"/>
        <v>00000</v>
      </c>
      <c r="M1013" s="1">
        <f t="shared" si="369"/>
        <v>65</v>
      </c>
      <c r="N1013" s="6" t="str">
        <f t="shared" si="370"/>
        <v>00</v>
      </c>
      <c r="O1013" s="1">
        <f t="shared" si="371"/>
        <v>7</v>
      </c>
      <c r="P1013" s="1">
        <f>IF(HEX2DEC(LEFT(E1013,4))&gt;=32768,HEX2DEC(LEFT(E1013,4))-65536,HEX2DEC(LEFT(E1013,4)))/Codes!$N$2</f>
        <v>3.4079999999999999</v>
      </c>
      <c r="Q1013" s="1">
        <f>IF(HEX2DEC(RIGHT(E1013,4))&gt;=32768,HEX2DEC(RIGHT(E1013,4))-65536,HEX2DEC(RIGHT(E1013,4)))/Codes!$N$2</f>
        <v>0</v>
      </c>
      <c r="R1013" s="1">
        <f>IF(HEX2DEC(LEFT(F1013,4))&gt;=32768,HEX2DEC(LEFT(F1013,4))-65536,HEX2DEC(LEFT(F1013,4)))/Codes!$N$2</f>
        <v>0</v>
      </c>
      <c r="S1013" s="1">
        <f>IF(HEX2DEC(RIGHT(F1013,4))&gt;=32768,HEX2DEC(RIGHT(F1013,4))-65536,HEX2DEC(RIGHT(F1013,4)))/Codes!$N$2</f>
        <v>0</v>
      </c>
      <c r="T1013" s="18">
        <f t="shared" si="372"/>
        <v>361</v>
      </c>
      <c r="U1013" s="1">
        <f t="shared" si="373"/>
        <v>100</v>
      </c>
      <c r="V1013" s="1">
        <f t="shared" si="374"/>
        <v>0</v>
      </c>
      <c r="W1013" s="1" t="str">
        <f t="shared" si="375"/>
        <v>101</v>
      </c>
      <c r="X1013" s="1">
        <f t="shared" si="376"/>
        <v>3</v>
      </c>
      <c r="Y1013" s="1">
        <f t="shared" si="377"/>
        <v>5</v>
      </c>
      <c r="Z1013" s="1" t="str">
        <f>VLOOKUP(BIN2DEC(MID(HEX2BIN(MID(H1013,3,2),8),2,5)),Codes!$E$1:$F$18,2)</f>
        <v>Normal</v>
      </c>
      <c r="AA1013" s="6" t="str">
        <f t="shared" si="378"/>
        <v>0</v>
      </c>
      <c r="AB1013" s="1">
        <f t="shared" si="379"/>
        <v>2</v>
      </c>
      <c r="AC1013" s="1" t="str">
        <f>VLOOKUP(BIN2DEC(RIGHT(HEX2BIN(MID(H1013,6,1),4),1)&amp;LEFT(HEX2BIN(MID(H1013,7,1),4),1)),Codes!$K$1:$L$5,2)</f>
        <v>S</v>
      </c>
      <c r="AD1013" s="1" t="str">
        <f>VLOOKUP(BIN2DEC(RIGHT(HEX2BIN(MID(H1013,7,1),4),3)&amp;LEFT(HEX2BIN(MID(H1013,8,1),4),2)),Codes!$H$2:$I$33,2)</f>
        <v>Bat</v>
      </c>
      <c r="AE1013" s="1" t="str">
        <f t="shared" si="380"/>
        <v>1</v>
      </c>
      <c r="AF1013" s="1" t="str">
        <f t="shared" si="381"/>
        <v>1</v>
      </c>
      <c r="AH1013" s="6">
        <f t="shared" si="382"/>
        <v>5</v>
      </c>
    </row>
    <row r="1014" spans="1:34">
      <c r="A1014" s="1" t="s">
        <v>4282</v>
      </c>
      <c r="B1014" s="1" t="s">
        <v>57</v>
      </c>
      <c r="C1014" s="6" t="s">
        <v>1429</v>
      </c>
      <c r="D1014" s="6" t="s">
        <v>4283</v>
      </c>
      <c r="E1014" s="6" t="s">
        <v>589</v>
      </c>
      <c r="F1014" s="6" t="s">
        <v>570</v>
      </c>
      <c r="G1014" s="6" t="s">
        <v>557</v>
      </c>
      <c r="H1014" s="6" t="s">
        <v>586</v>
      </c>
      <c r="J1014" s="1" t="str">
        <f t="shared" si="366"/>
        <v>001011</v>
      </c>
      <c r="K1014" s="1">
        <f t="shared" si="367"/>
        <v>0</v>
      </c>
      <c r="L1014" s="6" t="str">
        <f t="shared" si="368"/>
        <v>00000</v>
      </c>
      <c r="M1014" s="1">
        <f t="shared" si="369"/>
        <v>65</v>
      </c>
      <c r="N1014" s="6" t="str">
        <f t="shared" si="370"/>
        <v>00</v>
      </c>
      <c r="O1014" s="1">
        <f t="shared" si="371"/>
        <v>12</v>
      </c>
      <c r="P1014" s="1">
        <f>IF(HEX2DEC(LEFT(E1014,4))&gt;=32768,HEX2DEC(LEFT(E1014,4))-65536,HEX2DEC(LEFT(E1014,4)))/Codes!$N$2</f>
        <v>4.5999999999999996</v>
      </c>
      <c r="Q1014" s="1">
        <f>IF(HEX2DEC(RIGHT(E1014,4))&gt;=32768,HEX2DEC(RIGHT(E1014,4))-65536,HEX2DEC(RIGHT(E1014,4)))/Codes!$N$2</f>
        <v>0</v>
      </c>
      <c r="R1014" s="1">
        <f>IF(HEX2DEC(LEFT(F1014,4))&gt;=32768,HEX2DEC(LEFT(F1014,4))-65536,HEX2DEC(LEFT(F1014,4)))/Codes!$N$2</f>
        <v>6.8159999999999998</v>
      </c>
      <c r="S1014" s="1">
        <f>IF(HEX2DEC(RIGHT(F1014,4))&gt;=32768,HEX2DEC(RIGHT(F1014,4))-65536,HEX2DEC(RIGHT(F1014,4)))/Codes!$N$2</f>
        <v>0</v>
      </c>
      <c r="T1014" s="18">
        <f t="shared" si="372"/>
        <v>361</v>
      </c>
      <c r="U1014" s="1">
        <f t="shared" si="373"/>
        <v>100</v>
      </c>
      <c r="V1014" s="1">
        <f t="shared" si="374"/>
        <v>0</v>
      </c>
      <c r="W1014" s="1" t="str">
        <f t="shared" si="375"/>
        <v>101</v>
      </c>
      <c r="X1014" s="1">
        <f t="shared" si="376"/>
        <v>3</v>
      </c>
      <c r="Y1014" s="1">
        <f t="shared" si="377"/>
        <v>8</v>
      </c>
      <c r="Z1014" s="1" t="str">
        <f>VLOOKUP(BIN2DEC(MID(HEX2BIN(MID(H1014,3,2),8),2,5)),Codes!$E$1:$F$18,2)</f>
        <v>Normal</v>
      </c>
      <c r="AA1014" s="6" t="str">
        <f t="shared" si="378"/>
        <v>0</v>
      </c>
      <c r="AB1014" s="1">
        <f t="shared" si="379"/>
        <v>4</v>
      </c>
      <c r="AC1014" s="1" t="str">
        <f>VLOOKUP(BIN2DEC(RIGHT(HEX2BIN(MID(H1014,6,1),4),1)&amp;LEFT(HEX2BIN(MID(H1014,7,1),4),1)),Codes!$K$1:$L$5,2)</f>
        <v>M</v>
      </c>
      <c r="AD1014" s="1" t="str">
        <f>VLOOKUP(BIN2DEC(RIGHT(HEX2BIN(MID(H1014,7,1),4),3)&amp;LEFT(HEX2BIN(MID(H1014,8,1),4),2)),Codes!$H$2:$I$33,2)</f>
        <v>Bat</v>
      </c>
      <c r="AE1014" s="1" t="str">
        <f t="shared" si="380"/>
        <v>1</v>
      </c>
      <c r="AF1014" s="1" t="str">
        <f t="shared" si="381"/>
        <v>1</v>
      </c>
      <c r="AH1014" s="6">
        <f t="shared" si="382"/>
        <v>37</v>
      </c>
    </row>
    <row r="1015" spans="1:34">
      <c r="A1015" s="1" t="s">
        <v>4284</v>
      </c>
      <c r="B1015" s="1" t="s">
        <v>57</v>
      </c>
      <c r="C1015" s="6" t="s">
        <v>1429</v>
      </c>
      <c r="D1015" s="6" t="s">
        <v>4277</v>
      </c>
      <c r="E1015" s="6" t="s">
        <v>589</v>
      </c>
      <c r="F1015" s="6" t="s">
        <v>573</v>
      </c>
      <c r="G1015" s="6" t="s">
        <v>557</v>
      </c>
      <c r="H1015" s="6" t="s">
        <v>586</v>
      </c>
      <c r="J1015" s="1" t="str">
        <f t="shared" si="366"/>
        <v>001011</v>
      </c>
      <c r="K1015" s="1">
        <f t="shared" si="367"/>
        <v>1</v>
      </c>
      <c r="L1015" s="6" t="str">
        <f t="shared" si="368"/>
        <v>00000</v>
      </c>
      <c r="M1015" s="1">
        <f t="shared" si="369"/>
        <v>65</v>
      </c>
      <c r="N1015" s="6" t="str">
        <f t="shared" si="370"/>
        <v>00</v>
      </c>
      <c r="O1015" s="1">
        <f t="shared" si="371"/>
        <v>12</v>
      </c>
      <c r="P1015" s="1">
        <f>IF(HEX2DEC(LEFT(E1015,4))&gt;=32768,HEX2DEC(LEFT(E1015,4))-65536,HEX2DEC(LEFT(E1015,4)))/Codes!$N$2</f>
        <v>4.5999999999999996</v>
      </c>
      <c r="Q1015" s="1">
        <f>IF(HEX2DEC(RIGHT(E1015,4))&gt;=32768,HEX2DEC(RIGHT(E1015,4))-65536,HEX2DEC(RIGHT(E1015,4)))/Codes!$N$2</f>
        <v>0</v>
      </c>
      <c r="R1015" s="1">
        <f>IF(HEX2DEC(LEFT(F1015,4))&gt;=32768,HEX2DEC(LEFT(F1015,4))-65536,HEX2DEC(LEFT(F1015,4)))/Codes!$N$2</f>
        <v>3.4079999999999999</v>
      </c>
      <c r="S1015" s="1">
        <f>IF(HEX2DEC(RIGHT(F1015,4))&gt;=32768,HEX2DEC(RIGHT(F1015,4))-65536,HEX2DEC(RIGHT(F1015,4)))/Codes!$N$2</f>
        <v>0</v>
      </c>
      <c r="T1015" s="18">
        <f t="shared" si="372"/>
        <v>361</v>
      </c>
      <c r="U1015" s="1">
        <f t="shared" si="373"/>
        <v>100</v>
      </c>
      <c r="V1015" s="1">
        <f t="shared" si="374"/>
        <v>0</v>
      </c>
      <c r="W1015" s="1" t="str">
        <f t="shared" si="375"/>
        <v>101</v>
      </c>
      <c r="X1015" s="1">
        <f t="shared" si="376"/>
        <v>3</v>
      </c>
      <c r="Y1015" s="1">
        <f t="shared" si="377"/>
        <v>8</v>
      </c>
      <c r="Z1015" s="1" t="str">
        <f>VLOOKUP(BIN2DEC(MID(HEX2BIN(MID(H1015,3,2),8),2,5)),Codes!$E$1:$F$18,2)</f>
        <v>Normal</v>
      </c>
      <c r="AA1015" s="6" t="str">
        <f t="shared" si="378"/>
        <v>0</v>
      </c>
      <c r="AB1015" s="1">
        <f t="shared" si="379"/>
        <v>4</v>
      </c>
      <c r="AC1015" s="1" t="str">
        <f>VLOOKUP(BIN2DEC(RIGHT(HEX2BIN(MID(H1015,6,1),4),1)&amp;LEFT(HEX2BIN(MID(H1015,7,1),4),1)),Codes!$K$1:$L$5,2)</f>
        <v>M</v>
      </c>
      <c r="AD1015" s="1" t="str">
        <f>VLOOKUP(BIN2DEC(RIGHT(HEX2BIN(MID(H1015,7,1),4),3)&amp;LEFT(HEX2BIN(MID(H1015,8,1),4),2)),Codes!$H$2:$I$33,2)</f>
        <v>Bat</v>
      </c>
      <c r="AE1015" s="1" t="str">
        <f t="shared" si="380"/>
        <v>1</v>
      </c>
      <c r="AF1015" s="1" t="str">
        <f t="shared" si="381"/>
        <v>1</v>
      </c>
      <c r="AH1015" s="6">
        <f t="shared" si="382"/>
        <v>37</v>
      </c>
    </row>
    <row r="1016" spans="1:34">
      <c r="A1016" s="1" t="s">
        <v>4285</v>
      </c>
      <c r="B1016" s="1" t="s">
        <v>57</v>
      </c>
      <c r="C1016" s="6" t="s">
        <v>1429</v>
      </c>
      <c r="D1016" s="6" t="s">
        <v>4286</v>
      </c>
      <c r="E1016" s="6" t="s">
        <v>573</v>
      </c>
      <c r="F1016" s="6" t="s">
        <v>91</v>
      </c>
      <c r="G1016" s="6" t="s">
        <v>557</v>
      </c>
      <c r="H1016" s="6" t="s">
        <v>586</v>
      </c>
      <c r="J1016" s="1" t="str">
        <f t="shared" si="366"/>
        <v>001011</v>
      </c>
      <c r="K1016" s="1">
        <f t="shared" si="367"/>
        <v>2</v>
      </c>
      <c r="L1016" s="6" t="str">
        <f t="shared" si="368"/>
        <v>00000</v>
      </c>
      <c r="M1016" s="1">
        <f t="shared" si="369"/>
        <v>65</v>
      </c>
      <c r="N1016" s="6" t="str">
        <f t="shared" si="370"/>
        <v>00</v>
      </c>
      <c r="O1016" s="1">
        <f t="shared" si="371"/>
        <v>12</v>
      </c>
      <c r="P1016" s="1">
        <f>IF(HEX2DEC(LEFT(E1016,4))&gt;=32768,HEX2DEC(LEFT(E1016,4))-65536,HEX2DEC(LEFT(E1016,4)))/Codes!$N$2</f>
        <v>3.4079999999999999</v>
      </c>
      <c r="Q1016" s="1">
        <f>IF(HEX2DEC(RIGHT(E1016,4))&gt;=32768,HEX2DEC(RIGHT(E1016,4))-65536,HEX2DEC(RIGHT(E1016,4)))/Codes!$N$2</f>
        <v>0</v>
      </c>
      <c r="R1016" s="1">
        <f>IF(HEX2DEC(LEFT(F1016,4))&gt;=32768,HEX2DEC(LEFT(F1016,4))-65536,HEX2DEC(LEFT(F1016,4)))/Codes!$N$2</f>
        <v>0</v>
      </c>
      <c r="S1016" s="1">
        <f>IF(HEX2DEC(RIGHT(F1016,4))&gt;=32768,HEX2DEC(RIGHT(F1016,4))-65536,HEX2DEC(RIGHT(F1016,4)))/Codes!$N$2</f>
        <v>0</v>
      </c>
      <c r="T1016" s="18">
        <f t="shared" si="372"/>
        <v>361</v>
      </c>
      <c r="U1016" s="1">
        <f t="shared" si="373"/>
        <v>100</v>
      </c>
      <c r="V1016" s="1">
        <f t="shared" si="374"/>
        <v>0</v>
      </c>
      <c r="W1016" s="1" t="str">
        <f t="shared" si="375"/>
        <v>101</v>
      </c>
      <c r="X1016" s="1">
        <f t="shared" si="376"/>
        <v>3</v>
      </c>
      <c r="Y1016" s="1">
        <f t="shared" si="377"/>
        <v>8</v>
      </c>
      <c r="Z1016" s="1" t="str">
        <f>VLOOKUP(BIN2DEC(MID(HEX2BIN(MID(H1016,3,2),8),2,5)),Codes!$E$1:$F$18,2)</f>
        <v>Normal</v>
      </c>
      <c r="AA1016" s="6" t="str">
        <f t="shared" si="378"/>
        <v>0</v>
      </c>
      <c r="AB1016" s="1">
        <f t="shared" si="379"/>
        <v>4</v>
      </c>
      <c r="AC1016" s="1" t="str">
        <f>VLOOKUP(BIN2DEC(RIGHT(HEX2BIN(MID(H1016,6,1),4),1)&amp;LEFT(HEX2BIN(MID(H1016,7,1),4),1)),Codes!$K$1:$L$5,2)</f>
        <v>M</v>
      </c>
      <c r="AD1016" s="1" t="str">
        <f>VLOOKUP(BIN2DEC(RIGHT(HEX2BIN(MID(H1016,7,1),4),3)&amp;LEFT(HEX2BIN(MID(H1016,8,1),4),2)),Codes!$H$2:$I$33,2)</f>
        <v>Bat</v>
      </c>
      <c r="AE1016" s="1" t="str">
        <f t="shared" si="380"/>
        <v>1</v>
      </c>
      <c r="AF1016" s="1" t="str">
        <f t="shared" si="381"/>
        <v>1</v>
      </c>
      <c r="AH1016" s="6">
        <f t="shared" si="382"/>
        <v>37</v>
      </c>
    </row>
    <row r="1017" spans="1:34">
      <c r="A1017" s="1" t="s">
        <v>4287</v>
      </c>
      <c r="B1017" s="1" t="s">
        <v>57</v>
      </c>
      <c r="C1017" s="6" t="s">
        <v>1430</v>
      </c>
      <c r="D1017" s="6" t="s">
        <v>4288</v>
      </c>
      <c r="E1017" s="6" t="s">
        <v>307</v>
      </c>
      <c r="F1017" s="6" t="s">
        <v>91</v>
      </c>
      <c r="G1017" s="6" t="s">
        <v>759</v>
      </c>
      <c r="H1017" s="6" t="s">
        <v>760</v>
      </c>
      <c r="J1017" s="1" t="str">
        <f t="shared" si="366"/>
        <v>001011</v>
      </c>
      <c r="K1017" s="1">
        <f t="shared" si="367"/>
        <v>0</v>
      </c>
      <c r="L1017" s="6" t="str">
        <f t="shared" si="368"/>
        <v>00000</v>
      </c>
      <c r="M1017" s="1">
        <f t="shared" si="369"/>
        <v>65</v>
      </c>
      <c r="N1017" s="6" t="str">
        <f t="shared" si="370"/>
        <v>00</v>
      </c>
      <c r="O1017" s="1">
        <f t="shared" si="371"/>
        <v>20</v>
      </c>
      <c r="P1017" s="1">
        <f>IF(HEX2DEC(LEFT(E1017,4))&gt;=32768,HEX2DEC(LEFT(E1017,4))-65536,HEX2DEC(LEFT(E1017,4)))/Codes!$N$2</f>
        <v>3.2</v>
      </c>
      <c r="Q1017" s="1">
        <f>IF(HEX2DEC(RIGHT(E1017,4))&gt;=32768,HEX2DEC(RIGHT(E1017,4))-65536,HEX2DEC(RIGHT(E1017,4)))/Codes!$N$2</f>
        <v>0</v>
      </c>
      <c r="R1017" s="1">
        <f>IF(HEX2DEC(LEFT(F1017,4))&gt;=32768,HEX2DEC(LEFT(F1017,4))-65536,HEX2DEC(LEFT(F1017,4)))/Codes!$N$2</f>
        <v>0</v>
      </c>
      <c r="S1017" s="1">
        <f>IF(HEX2DEC(RIGHT(F1017,4))&gt;=32768,HEX2DEC(RIGHT(F1017,4))-65536,HEX2DEC(RIGHT(F1017,4)))/Codes!$N$2</f>
        <v>0</v>
      </c>
      <c r="T1017" s="18">
        <f t="shared" si="372"/>
        <v>34</v>
      </c>
      <c r="U1017" s="1">
        <f t="shared" si="373"/>
        <v>105</v>
      </c>
      <c r="V1017" s="1">
        <f t="shared" si="374"/>
        <v>0</v>
      </c>
      <c r="W1017" s="1" t="str">
        <f t="shared" si="375"/>
        <v>101</v>
      </c>
      <c r="X1017" s="1">
        <f t="shared" si="376"/>
        <v>3</v>
      </c>
      <c r="Y1017" s="1">
        <f t="shared" si="377"/>
        <v>195</v>
      </c>
      <c r="Z1017" s="1" t="str">
        <f>VLOOKUP(BIN2DEC(MID(HEX2BIN(MID(H1017,3,2),8),2,5)),Codes!$E$1:$F$18,2)</f>
        <v>Normal</v>
      </c>
      <c r="AA1017" s="6" t="str">
        <f t="shared" si="378"/>
        <v>1</v>
      </c>
      <c r="AB1017" s="1">
        <f t="shared" si="379"/>
        <v>119</v>
      </c>
      <c r="AC1017" s="1" t="str">
        <f>VLOOKUP(BIN2DEC(RIGHT(HEX2BIN(MID(H1017,6,1),4),1)&amp;LEFT(HEX2BIN(MID(H1017,7,1),4),1)),Codes!$K$1:$L$5,2)</f>
        <v>L</v>
      </c>
      <c r="AD1017" s="1" t="str">
        <f>VLOOKUP(BIN2DEC(RIGHT(HEX2BIN(MID(H1017,7,1),4),3)&amp;LEFT(HEX2BIN(MID(H1017,8,1),4),2)),Codes!$H$2:$I$33,2)</f>
        <v>Bat</v>
      </c>
      <c r="AE1017" s="1" t="str">
        <f t="shared" si="380"/>
        <v>1</v>
      </c>
      <c r="AF1017" s="1" t="str">
        <f t="shared" si="381"/>
        <v>1</v>
      </c>
      <c r="AH1017" s="6">
        <f t="shared" si="382"/>
        <v>69</v>
      </c>
    </row>
    <row r="1018" spans="1:34">
      <c r="A1018" s="1" t="s">
        <v>4289</v>
      </c>
      <c r="B1018" s="1" t="s">
        <v>57</v>
      </c>
      <c r="C1018" s="6" t="s">
        <v>1430</v>
      </c>
      <c r="D1018" s="6" t="s">
        <v>4290</v>
      </c>
      <c r="E1018" s="6" t="s">
        <v>256</v>
      </c>
      <c r="F1018" s="6" t="s">
        <v>265</v>
      </c>
      <c r="G1018" s="6" t="s">
        <v>759</v>
      </c>
      <c r="H1018" s="6" t="s">
        <v>763</v>
      </c>
      <c r="J1018" s="1" t="str">
        <f t="shared" si="366"/>
        <v>001011</v>
      </c>
      <c r="K1018" s="1">
        <f t="shared" si="367"/>
        <v>1</v>
      </c>
      <c r="L1018" s="6" t="str">
        <f t="shared" si="368"/>
        <v>00000</v>
      </c>
      <c r="M1018" s="1">
        <f t="shared" si="369"/>
        <v>65</v>
      </c>
      <c r="N1018" s="6" t="str">
        <f t="shared" si="370"/>
        <v>00</v>
      </c>
      <c r="O1018" s="1">
        <f t="shared" si="371"/>
        <v>20</v>
      </c>
      <c r="P1018" s="1">
        <f>IF(HEX2DEC(LEFT(E1018,4))&gt;=32768,HEX2DEC(LEFT(E1018,4))-65536,HEX2DEC(LEFT(E1018,4)))/Codes!$N$2</f>
        <v>3.6</v>
      </c>
      <c r="Q1018" s="1">
        <f>IF(HEX2DEC(RIGHT(E1018,4))&gt;=32768,HEX2DEC(RIGHT(E1018,4))-65536,HEX2DEC(RIGHT(E1018,4)))/Codes!$N$2</f>
        <v>0</v>
      </c>
      <c r="R1018" s="1">
        <f>IF(HEX2DEC(LEFT(F1018,4))&gt;=32768,HEX2DEC(LEFT(F1018,4))-65536,HEX2DEC(LEFT(F1018,4)))/Codes!$N$2</f>
        <v>2.4</v>
      </c>
      <c r="S1018" s="1">
        <f>IF(HEX2DEC(RIGHT(F1018,4))&gt;=32768,HEX2DEC(RIGHT(F1018,4))-65536,HEX2DEC(RIGHT(F1018,4)))/Codes!$N$2</f>
        <v>0</v>
      </c>
      <c r="T1018" s="18">
        <f t="shared" si="372"/>
        <v>34</v>
      </c>
      <c r="U1018" s="1">
        <f t="shared" si="373"/>
        <v>105</v>
      </c>
      <c r="V1018" s="1">
        <f t="shared" si="374"/>
        <v>0</v>
      </c>
      <c r="W1018" s="1" t="str">
        <f t="shared" si="375"/>
        <v>101</v>
      </c>
      <c r="X1018" s="1">
        <f t="shared" si="376"/>
        <v>3</v>
      </c>
      <c r="Y1018" s="1">
        <f t="shared" si="377"/>
        <v>200</v>
      </c>
      <c r="Z1018" s="1" t="str">
        <f>VLOOKUP(BIN2DEC(MID(HEX2BIN(MID(H1018,3,2),8),2,5)),Codes!$E$1:$F$18,2)</f>
        <v>Normal</v>
      </c>
      <c r="AA1018" s="6" t="str">
        <f t="shared" si="378"/>
        <v>1</v>
      </c>
      <c r="AB1018" s="1">
        <f t="shared" si="379"/>
        <v>119</v>
      </c>
      <c r="AC1018" s="1" t="str">
        <f>VLOOKUP(BIN2DEC(RIGHT(HEX2BIN(MID(H1018,6,1),4),1)&amp;LEFT(HEX2BIN(MID(H1018,7,1),4),1)),Codes!$K$1:$L$5,2)</f>
        <v>L</v>
      </c>
      <c r="AD1018" s="1" t="str">
        <f>VLOOKUP(BIN2DEC(RIGHT(HEX2BIN(MID(H1018,7,1),4),3)&amp;LEFT(HEX2BIN(MID(H1018,8,1),4),2)),Codes!$H$2:$I$33,2)</f>
        <v>Bat</v>
      </c>
      <c r="AE1018" s="1" t="str">
        <f t="shared" si="380"/>
        <v>1</v>
      </c>
      <c r="AF1018" s="1" t="str">
        <f t="shared" si="381"/>
        <v>1</v>
      </c>
      <c r="AH1018" s="6">
        <f t="shared" si="382"/>
        <v>69</v>
      </c>
    </row>
    <row r="1019" spans="1:34">
      <c r="A1019" s="1" t="s">
        <v>4291</v>
      </c>
      <c r="B1019" s="1" t="s">
        <v>57</v>
      </c>
      <c r="C1019" s="6" t="s">
        <v>1430</v>
      </c>
      <c r="D1019" s="6" t="s">
        <v>4292</v>
      </c>
      <c r="E1019" s="6" t="s">
        <v>207</v>
      </c>
      <c r="F1019" s="6" t="s">
        <v>232</v>
      </c>
      <c r="G1019" s="6" t="s">
        <v>759</v>
      </c>
      <c r="H1019" s="6" t="s">
        <v>766</v>
      </c>
      <c r="J1019" s="1" t="str">
        <f t="shared" si="366"/>
        <v>001011</v>
      </c>
      <c r="K1019" s="1">
        <f t="shared" si="367"/>
        <v>2</v>
      </c>
      <c r="L1019" s="6" t="str">
        <f t="shared" si="368"/>
        <v>00000</v>
      </c>
      <c r="M1019" s="1">
        <f t="shared" si="369"/>
        <v>65</v>
      </c>
      <c r="N1019" s="6" t="str">
        <f t="shared" si="370"/>
        <v>00</v>
      </c>
      <c r="O1019" s="1">
        <f t="shared" si="371"/>
        <v>20</v>
      </c>
      <c r="P1019" s="1">
        <f>IF(HEX2DEC(LEFT(E1019,4))&gt;=32768,HEX2DEC(LEFT(E1019,4))-65536,HEX2DEC(LEFT(E1019,4)))/Codes!$N$2</f>
        <v>4</v>
      </c>
      <c r="Q1019" s="1">
        <f>IF(HEX2DEC(RIGHT(E1019,4))&gt;=32768,HEX2DEC(RIGHT(E1019,4))-65536,HEX2DEC(RIGHT(E1019,4)))/Codes!$N$2</f>
        <v>0</v>
      </c>
      <c r="R1019" s="1">
        <f>IF(HEX2DEC(LEFT(F1019,4))&gt;=32768,HEX2DEC(LEFT(F1019,4))-65536,HEX2DEC(LEFT(F1019,4)))/Codes!$N$2</f>
        <v>4.8</v>
      </c>
      <c r="S1019" s="1">
        <f>IF(HEX2DEC(RIGHT(F1019,4))&gt;=32768,HEX2DEC(RIGHT(F1019,4))-65536,HEX2DEC(RIGHT(F1019,4)))/Codes!$N$2</f>
        <v>0</v>
      </c>
      <c r="T1019" s="18">
        <f t="shared" si="372"/>
        <v>34</v>
      </c>
      <c r="U1019" s="1">
        <f t="shared" si="373"/>
        <v>105</v>
      </c>
      <c r="V1019" s="1">
        <f t="shared" si="374"/>
        <v>0</v>
      </c>
      <c r="W1019" s="1" t="str">
        <f t="shared" si="375"/>
        <v>101</v>
      </c>
      <c r="X1019" s="1">
        <f t="shared" si="376"/>
        <v>3</v>
      </c>
      <c r="Y1019" s="1">
        <f t="shared" si="377"/>
        <v>205</v>
      </c>
      <c r="Z1019" s="1" t="str">
        <f>VLOOKUP(BIN2DEC(MID(HEX2BIN(MID(H1019,3,2),8),2,5)),Codes!$E$1:$F$18,2)</f>
        <v>Normal</v>
      </c>
      <c r="AA1019" s="6" t="str">
        <f t="shared" si="378"/>
        <v>1</v>
      </c>
      <c r="AB1019" s="1">
        <f t="shared" si="379"/>
        <v>119</v>
      </c>
      <c r="AC1019" s="1" t="str">
        <f>VLOOKUP(BIN2DEC(RIGHT(HEX2BIN(MID(H1019,6,1),4),1)&amp;LEFT(HEX2BIN(MID(H1019,7,1),4),1)),Codes!$K$1:$L$5,2)</f>
        <v>L</v>
      </c>
      <c r="AD1019" s="1" t="str">
        <f>VLOOKUP(BIN2DEC(RIGHT(HEX2BIN(MID(H1019,7,1),4),3)&amp;LEFT(HEX2BIN(MID(H1019,8,1),4),2)),Codes!$H$2:$I$33,2)</f>
        <v>Bat</v>
      </c>
      <c r="AE1019" s="1" t="str">
        <f t="shared" si="380"/>
        <v>1</v>
      </c>
      <c r="AF1019" s="1" t="str">
        <f t="shared" si="381"/>
        <v>1</v>
      </c>
      <c r="AH1019" s="6">
        <f t="shared" si="382"/>
        <v>69</v>
      </c>
    </row>
    <row r="1020" spans="1:34">
      <c r="A1020" s="1" t="s">
        <v>4293</v>
      </c>
      <c r="B1020" s="1" t="s">
        <v>57</v>
      </c>
      <c r="C1020" s="6" t="s">
        <v>1431</v>
      </c>
      <c r="D1020" s="6" t="s">
        <v>4294</v>
      </c>
      <c r="E1020" s="6" t="s">
        <v>573</v>
      </c>
      <c r="F1020" s="6" t="s">
        <v>91</v>
      </c>
      <c r="G1020" s="6" t="s">
        <v>743</v>
      </c>
      <c r="H1020" s="6" t="s">
        <v>768</v>
      </c>
      <c r="J1020" s="1" t="str">
        <f t="shared" si="366"/>
        <v>001011</v>
      </c>
      <c r="K1020" s="1">
        <f t="shared" si="367"/>
        <v>0</v>
      </c>
      <c r="L1020" s="6" t="str">
        <f t="shared" si="368"/>
        <v>00000</v>
      </c>
      <c r="M1020" s="1">
        <f t="shared" si="369"/>
        <v>65</v>
      </c>
      <c r="N1020" s="6" t="str">
        <f t="shared" si="370"/>
        <v>00</v>
      </c>
      <c r="O1020" s="1">
        <f t="shared" si="371"/>
        <v>16</v>
      </c>
      <c r="P1020" s="1">
        <f>IF(HEX2DEC(LEFT(E1020,4))&gt;=32768,HEX2DEC(LEFT(E1020,4))-65536,HEX2DEC(LEFT(E1020,4)))/Codes!$N$2</f>
        <v>3.4079999999999999</v>
      </c>
      <c r="Q1020" s="1">
        <f>IF(HEX2DEC(RIGHT(E1020,4))&gt;=32768,HEX2DEC(RIGHT(E1020,4))-65536,HEX2DEC(RIGHT(E1020,4)))/Codes!$N$2</f>
        <v>0</v>
      </c>
      <c r="R1020" s="1">
        <f>IF(HEX2DEC(LEFT(F1020,4))&gt;=32768,HEX2DEC(LEFT(F1020,4))-65536,HEX2DEC(LEFT(F1020,4)))/Codes!$N$2</f>
        <v>0</v>
      </c>
      <c r="S1020" s="1">
        <f>IF(HEX2DEC(RIGHT(F1020,4))&gt;=32768,HEX2DEC(RIGHT(F1020,4))-65536,HEX2DEC(RIGHT(F1020,4)))/Codes!$N$2</f>
        <v>0</v>
      </c>
      <c r="T1020" s="18">
        <f t="shared" si="372"/>
        <v>361</v>
      </c>
      <c r="U1020" s="1">
        <f t="shared" si="373"/>
        <v>70</v>
      </c>
      <c r="V1020" s="1">
        <f t="shared" si="374"/>
        <v>0</v>
      </c>
      <c r="W1020" s="1" t="str">
        <f t="shared" si="375"/>
        <v>101</v>
      </c>
      <c r="X1020" s="1">
        <f t="shared" si="376"/>
        <v>3</v>
      </c>
      <c r="Y1020" s="1">
        <f t="shared" si="377"/>
        <v>35</v>
      </c>
      <c r="Z1020" s="1" t="str">
        <f>VLOOKUP(BIN2DEC(MID(HEX2BIN(MID(H1020,3,2),8),2,5)),Codes!$E$1:$F$18,2)</f>
        <v>Normal</v>
      </c>
      <c r="AA1020" s="6" t="str">
        <f t="shared" si="378"/>
        <v>0</v>
      </c>
      <c r="AB1020" s="1">
        <f t="shared" si="379"/>
        <v>0</v>
      </c>
      <c r="AC1020" s="1" t="str">
        <f>VLOOKUP(BIN2DEC(RIGHT(HEX2BIN(MID(H1020,6,1),4),1)&amp;LEFT(HEX2BIN(MID(H1020,7,1),4),1)),Codes!$K$1:$L$5,2)</f>
        <v>S</v>
      </c>
      <c r="AD1020" s="1" t="str">
        <f>VLOOKUP(BIN2DEC(RIGHT(HEX2BIN(MID(H1020,7,1),4),3)&amp;LEFT(HEX2BIN(MID(H1020,8,1),4),2)),Codes!$H$2:$I$33,2)</f>
        <v>Bat</v>
      </c>
      <c r="AE1020" s="1" t="str">
        <f t="shared" si="380"/>
        <v>1</v>
      </c>
      <c r="AF1020" s="1" t="str">
        <f t="shared" si="381"/>
        <v>1</v>
      </c>
      <c r="AH1020" s="6">
        <f t="shared" si="382"/>
        <v>5</v>
      </c>
    </row>
    <row r="1021" spans="1:34">
      <c r="A1021" s="1" t="s">
        <v>4295</v>
      </c>
      <c r="B1021" s="1" t="s">
        <v>57</v>
      </c>
      <c r="C1021" s="6" t="s">
        <v>1431</v>
      </c>
      <c r="D1021" s="6" t="s">
        <v>4296</v>
      </c>
      <c r="E1021" s="6" t="s">
        <v>589</v>
      </c>
      <c r="F1021" s="6" t="s">
        <v>595</v>
      </c>
      <c r="G1021" s="6" t="s">
        <v>743</v>
      </c>
      <c r="H1021" s="6" t="s">
        <v>768</v>
      </c>
      <c r="J1021" s="1" t="str">
        <f t="shared" si="366"/>
        <v>001011</v>
      </c>
      <c r="K1021" s="1">
        <f t="shared" si="367"/>
        <v>1</v>
      </c>
      <c r="L1021" s="6" t="str">
        <f t="shared" si="368"/>
        <v>00000</v>
      </c>
      <c r="M1021" s="1">
        <f t="shared" si="369"/>
        <v>65</v>
      </c>
      <c r="N1021" s="6" t="str">
        <f t="shared" si="370"/>
        <v>00</v>
      </c>
      <c r="O1021" s="1">
        <f t="shared" si="371"/>
        <v>14</v>
      </c>
      <c r="P1021" s="1">
        <f>IF(HEX2DEC(LEFT(E1021,4))&gt;=32768,HEX2DEC(LEFT(E1021,4))-65536,HEX2DEC(LEFT(E1021,4)))/Codes!$N$2</f>
        <v>4.5999999999999996</v>
      </c>
      <c r="Q1021" s="1">
        <f>IF(HEX2DEC(RIGHT(E1021,4))&gt;=32768,HEX2DEC(RIGHT(E1021,4))-65536,HEX2DEC(RIGHT(E1021,4)))/Codes!$N$2</f>
        <v>0</v>
      </c>
      <c r="R1021" s="1">
        <f>IF(HEX2DEC(LEFT(F1021,4))&gt;=32768,HEX2DEC(LEFT(F1021,4))-65536,HEX2DEC(LEFT(F1021,4)))/Codes!$N$2</f>
        <v>3.0640000000000001</v>
      </c>
      <c r="S1021" s="1">
        <f>IF(HEX2DEC(RIGHT(F1021,4))&gt;=32768,HEX2DEC(RIGHT(F1021,4))-65536,HEX2DEC(RIGHT(F1021,4)))/Codes!$N$2</f>
        <v>0</v>
      </c>
      <c r="T1021" s="18">
        <f t="shared" si="372"/>
        <v>361</v>
      </c>
      <c r="U1021" s="1">
        <f t="shared" si="373"/>
        <v>70</v>
      </c>
      <c r="V1021" s="1">
        <f t="shared" si="374"/>
        <v>0</v>
      </c>
      <c r="W1021" s="1" t="str">
        <f t="shared" si="375"/>
        <v>101</v>
      </c>
      <c r="X1021" s="1">
        <f t="shared" si="376"/>
        <v>3</v>
      </c>
      <c r="Y1021" s="1">
        <f t="shared" si="377"/>
        <v>35</v>
      </c>
      <c r="Z1021" s="1" t="str">
        <f>VLOOKUP(BIN2DEC(MID(HEX2BIN(MID(H1021,3,2),8),2,5)),Codes!$E$1:$F$18,2)</f>
        <v>Normal</v>
      </c>
      <c r="AA1021" s="6" t="str">
        <f t="shared" si="378"/>
        <v>0</v>
      </c>
      <c r="AB1021" s="1">
        <f t="shared" si="379"/>
        <v>0</v>
      </c>
      <c r="AC1021" s="1" t="str">
        <f>VLOOKUP(BIN2DEC(RIGHT(HEX2BIN(MID(H1021,6,1),4),1)&amp;LEFT(HEX2BIN(MID(H1021,7,1),4),1)),Codes!$K$1:$L$5,2)</f>
        <v>S</v>
      </c>
      <c r="AD1021" s="1" t="str">
        <f>VLOOKUP(BIN2DEC(RIGHT(HEX2BIN(MID(H1021,7,1),4),3)&amp;LEFT(HEX2BIN(MID(H1021,8,1),4),2)),Codes!$H$2:$I$33,2)</f>
        <v>Bat</v>
      </c>
      <c r="AE1021" s="1" t="str">
        <f t="shared" si="380"/>
        <v>1</v>
      </c>
      <c r="AF1021" s="1" t="str">
        <f t="shared" si="381"/>
        <v>1</v>
      </c>
      <c r="AH1021" s="6">
        <f t="shared" si="382"/>
        <v>5</v>
      </c>
    </row>
    <row r="1022" spans="1:34">
      <c r="A1022" s="1" t="s">
        <v>4297</v>
      </c>
      <c r="B1022" s="1" t="s">
        <v>57</v>
      </c>
      <c r="C1022" s="6" t="s">
        <v>1431</v>
      </c>
      <c r="D1022" s="6" t="s">
        <v>4286</v>
      </c>
      <c r="E1022" s="6" t="s">
        <v>589</v>
      </c>
      <c r="F1022" s="6" t="s">
        <v>590</v>
      </c>
      <c r="G1022" s="6" t="s">
        <v>743</v>
      </c>
      <c r="H1022" s="6" t="s">
        <v>768</v>
      </c>
      <c r="J1022" s="1" t="str">
        <f t="shared" si="366"/>
        <v>001011</v>
      </c>
      <c r="K1022" s="1">
        <f t="shared" si="367"/>
        <v>2</v>
      </c>
      <c r="L1022" s="6" t="str">
        <f t="shared" si="368"/>
        <v>00000</v>
      </c>
      <c r="M1022" s="1">
        <f t="shared" si="369"/>
        <v>65</v>
      </c>
      <c r="N1022" s="6" t="str">
        <f t="shared" si="370"/>
        <v>00</v>
      </c>
      <c r="O1022" s="1">
        <f t="shared" si="371"/>
        <v>12</v>
      </c>
      <c r="P1022" s="1">
        <f>IF(HEX2DEC(LEFT(E1022,4))&gt;=32768,HEX2DEC(LEFT(E1022,4))-65536,HEX2DEC(LEFT(E1022,4)))/Codes!$N$2</f>
        <v>4.5999999999999996</v>
      </c>
      <c r="Q1022" s="1">
        <f>IF(HEX2DEC(RIGHT(E1022,4))&gt;=32768,HEX2DEC(RIGHT(E1022,4))-65536,HEX2DEC(RIGHT(E1022,4)))/Codes!$N$2</f>
        <v>0</v>
      </c>
      <c r="R1022" s="1">
        <f>IF(HEX2DEC(LEFT(F1022,4))&gt;=32768,HEX2DEC(LEFT(F1022,4))-65536,HEX2DEC(LEFT(F1022,4)))/Codes!$N$2</f>
        <v>6.1319999999999997</v>
      </c>
      <c r="S1022" s="1">
        <f>IF(HEX2DEC(RIGHT(F1022,4))&gt;=32768,HEX2DEC(RIGHT(F1022,4))-65536,HEX2DEC(RIGHT(F1022,4)))/Codes!$N$2</f>
        <v>0</v>
      </c>
      <c r="T1022" s="18">
        <f t="shared" si="372"/>
        <v>361</v>
      </c>
      <c r="U1022" s="1">
        <f t="shared" si="373"/>
        <v>70</v>
      </c>
      <c r="V1022" s="1">
        <f t="shared" si="374"/>
        <v>0</v>
      </c>
      <c r="W1022" s="1" t="str">
        <f t="shared" si="375"/>
        <v>101</v>
      </c>
      <c r="X1022" s="1">
        <f t="shared" si="376"/>
        <v>3</v>
      </c>
      <c r="Y1022" s="1">
        <f t="shared" si="377"/>
        <v>35</v>
      </c>
      <c r="Z1022" s="1" t="str">
        <f>VLOOKUP(BIN2DEC(MID(HEX2BIN(MID(H1022,3,2),8),2,5)),Codes!$E$1:$F$18,2)</f>
        <v>Normal</v>
      </c>
      <c r="AA1022" s="6" t="str">
        <f t="shared" si="378"/>
        <v>0</v>
      </c>
      <c r="AB1022" s="1">
        <f t="shared" si="379"/>
        <v>0</v>
      </c>
      <c r="AC1022" s="1" t="str">
        <f>VLOOKUP(BIN2DEC(RIGHT(HEX2BIN(MID(H1022,6,1),4),1)&amp;LEFT(HEX2BIN(MID(H1022,7,1),4),1)),Codes!$K$1:$L$5,2)</f>
        <v>S</v>
      </c>
      <c r="AD1022" s="1" t="str">
        <f>VLOOKUP(BIN2DEC(RIGHT(HEX2BIN(MID(H1022,7,1),4),3)&amp;LEFT(HEX2BIN(MID(H1022,8,1),4),2)),Codes!$H$2:$I$33,2)</f>
        <v>Bat</v>
      </c>
      <c r="AE1022" s="1" t="str">
        <f t="shared" si="380"/>
        <v>1</v>
      </c>
      <c r="AF1022" s="1" t="str">
        <f t="shared" si="381"/>
        <v>1</v>
      </c>
      <c r="AH1022" s="6">
        <f t="shared" si="382"/>
        <v>5</v>
      </c>
    </row>
    <row r="1023" spans="1:34">
      <c r="A1023" s="1" t="s">
        <v>4298</v>
      </c>
      <c r="B1023" s="1" t="s">
        <v>57</v>
      </c>
      <c r="C1023" s="6" t="s">
        <v>1870</v>
      </c>
      <c r="D1023" s="6" t="s">
        <v>2375</v>
      </c>
      <c r="E1023" s="6" t="s">
        <v>299</v>
      </c>
      <c r="F1023" s="6" t="s">
        <v>773</v>
      </c>
      <c r="G1023" s="6" t="s">
        <v>774</v>
      </c>
      <c r="H1023" s="6" t="s">
        <v>630</v>
      </c>
      <c r="J1023" s="1" t="str">
        <f t="shared" si="366"/>
        <v>001011</v>
      </c>
      <c r="K1023" s="1">
        <f t="shared" si="367"/>
        <v>0</v>
      </c>
      <c r="L1023" s="6" t="str">
        <f t="shared" si="368"/>
        <v>00000</v>
      </c>
      <c r="M1023" s="1">
        <f t="shared" si="369"/>
        <v>65</v>
      </c>
      <c r="N1023" s="6" t="str">
        <f t="shared" si="370"/>
        <v>00</v>
      </c>
      <c r="O1023" s="1">
        <f t="shared" si="371"/>
        <v>6</v>
      </c>
      <c r="P1023" s="1">
        <f>IF(HEX2DEC(LEFT(E1023,4))&gt;=32768,HEX2DEC(LEFT(E1023,4))-65536,HEX2DEC(LEFT(E1023,4)))/Codes!$N$2</f>
        <v>6</v>
      </c>
      <c r="Q1023" s="1">
        <f>IF(HEX2DEC(RIGHT(E1023,4))&gt;=32768,HEX2DEC(RIGHT(E1023,4))-65536,HEX2DEC(RIGHT(E1023,4)))/Codes!$N$2</f>
        <v>0</v>
      </c>
      <c r="R1023" s="1">
        <f>IF(HEX2DEC(LEFT(F1023,4))&gt;=32768,HEX2DEC(LEFT(F1023,4))-65536,HEX2DEC(LEFT(F1023,4)))/Codes!$N$2</f>
        <v>8.8000000000000007</v>
      </c>
      <c r="S1023" s="1">
        <f>IF(HEX2DEC(RIGHT(F1023,4))&gt;=32768,HEX2DEC(RIGHT(F1023,4))-65536,HEX2DEC(RIGHT(F1023,4)))/Codes!$N$2</f>
        <v>0</v>
      </c>
      <c r="T1023" s="18">
        <f t="shared" si="372"/>
        <v>60</v>
      </c>
      <c r="U1023" s="1">
        <f t="shared" si="373"/>
        <v>100</v>
      </c>
      <c r="V1023" s="1">
        <f t="shared" si="374"/>
        <v>0</v>
      </c>
      <c r="W1023" s="1" t="str">
        <f t="shared" si="375"/>
        <v>101</v>
      </c>
      <c r="X1023" s="1">
        <f t="shared" si="376"/>
        <v>1</v>
      </c>
      <c r="Y1023" s="1">
        <f t="shared" si="377"/>
        <v>5</v>
      </c>
      <c r="Z1023" s="1" t="str">
        <f>VLOOKUP(BIN2DEC(MID(HEX2BIN(MID(H1023,3,2),8),2,5)),Codes!$E$1:$F$18,2)</f>
        <v>Slash</v>
      </c>
      <c r="AA1023" s="6" t="str">
        <f t="shared" si="378"/>
        <v>0</v>
      </c>
      <c r="AB1023" s="1">
        <f t="shared" si="379"/>
        <v>2</v>
      </c>
      <c r="AC1023" s="1" t="str">
        <f>VLOOKUP(BIN2DEC(RIGHT(HEX2BIN(MID(H1023,6,1),4),1)&amp;LEFT(HEX2BIN(MID(H1023,7,1),4),1)),Codes!$K$1:$L$5,2)</f>
        <v>M</v>
      </c>
      <c r="AD1023" s="1" t="str">
        <f>VLOOKUP(BIN2DEC(RIGHT(HEX2BIN(MID(H1023,7,1),4),3)&amp;LEFT(HEX2BIN(MID(H1023,8,1),4),2)),Codes!$H$2:$I$33,2)</f>
        <v>Kick</v>
      </c>
      <c r="AE1023" s="1" t="str">
        <f t="shared" si="380"/>
        <v>1</v>
      </c>
      <c r="AF1023" s="1" t="str">
        <f t="shared" si="381"/>
        <v>1</v>
      </c>
      <c r="AH1023" s="6">
        <f t="shared" si="382"/>
        <v>34</v>
      </c>
    </row>
    <row r="1024" spans="1:34">
      <c r="A1024" s="1" t="s">
        <v>4299</v>
      </c>
      <c r="B1024" s="1" t="s">
        <v>57</v>
      </c>
      <c r="C1024" s="6" t="s">
        <v>1870</v>
      </c>
      <c r="D1024" s="6" t="s">
        <v>4300</v>
      </c>
      <c r="E1024" s="6" t="s">
        <v>232</v>
      </c>
      <c r="F1024" s="6" t="s">
        <v>395</v>
      </c>
      <c r="G1024" s="6" t="s">
        <v>629</v>
      </c>
      <c r="H1024" s="6" t="s">
        <v>630</v>
      </c>
      <c r="J1024" s="1" t="str">
        <f t="shared" si="366"/>
        <v>001011</v>
      </c>
      <c r="K1024" s="1">
        <f t="shared" si="367"/>
        <v>1</v>
      </c>
      <c r="L1024" s="6" t="str">
        <f t="shared" si="368"/>
        <v>00000</v>
      </c>
      <c r="M1024" s="1">
        <f t="shared" si="369"/>
        <v>65</v>
      </c>
      <c r="N1024" s="6" t="str">
        <f t="shared" si="370"/>
        <v>00</v>
      </c>
      <c r="O1024" s="1">
        <f t="shared" si="371"/>
        <v>6</v>
      </c>
      <c r="P1024" s="1">
        <f>IF(HEX2DEC(LEFT(E1024,4))&gt;=32768,HEX2DEC(LEFT(E1024,4))-65536,HEX2DEC(LEFT(E1024,4)))/Codes!$N$2</f>
        <v>4.8</v>
      </c>
      <c r="Q1024" s="1">
        <f>IF(HEX2DEC(RIGHT(E1024,4))&gt;=32768,HEX2DEC(RIGHT(E1024,4))-65536,HEX2DEC(RIGHT(E1024,4)))/Codes!$N$2</f>
        <v>0</v>
      </c>
      <c r="R1024" s="1">
        <f>IF(HEX2DEC(LEFT(F1024,4))&gt;=32768,HEX2DEC(LEFT(F1024,4))-65536,HEX2DEC(LEFT(F1024,4)))/Codes!$N$2</f>
        <v>5.6</v>
      </c>
      <c r="S1024" s="1">
        <f>IF(HEX2DEC(RIGHT(F1024,4))&gt;=32768,HEX2DEC(RIGHT(F1024,4))-65536,HEX2DEC(RIGHT(F1024,4)))/Codes!$N$2</f>
        <v>0</v>
      </c>
      <c r="T1024" s="18">
        <f t="shared" si="372"/>
        <v>60</v>
      </c>
      <c r="U1024" s="1">
        <f t="shared" si="373"/>
        <v>100</v>
      </c>
      <c r="V1024" s="1">
        <f t="shared" si="374"/>
        <v>0</v>
      </c>
      <c r="W1024" s="1" t="str">
        <f t="shared" si="375"/>
        <v>101</v>
      </c>
      <c r="X1024" s="1">
        <f t="shared" si="376"/>
        <v>3</v>
      </c>
      <c r="Y1024" s="1">
        <f t="shared" si="377"/>
        <v>5</v>
      </c>
      <c r="Z1024" s="1" t="str">
        <f>VLOOKUP(BIN2DEC(MID(HEX2BIN(MID(H1024,3,2),8),2,5)),Codes!$E$1:$F$18,2)</f>
        <v>Slash</v>
      </c>
      <c r="AA1024" s="6" t="str">
        <f t="shared" si="378"/>
        <v>0</v>
      </c>
      <c r="AB1024" s="1">
        <f t="shared" si="379"/>
        <v>2</v>
      </c>
      <c r="AC1024" s="1" t="str">
        <f>VLOOKUP(BIN2DEC(RIGHT(HEX2BIN(MID(H1024,6,1),4),1)&amp;LEFT(HEX2BIN(MID(H1024,7,1),4),1)),Codes!$K$1:$L$5,2)</f>
        <v>M</v>
      </c>
      <c r="AD1024" s="1" t="str">
        <f>VLOOKUP(BIN2DEC(RIGHT(HEX2BIN(MID(H1024,7,1),4),3)&amp;LEFT(HEX2BIN(MID(H1024,8,1),4),2)),Codes!$H$2:$I$33,2)</f>
        <v>Kick</v>
      </c>
      <c r="AE1024" s="1" t="str">
        <f t="shared" si="380"/>
        <v>1</v>
      </c>
      <c r="AF1024" s="1" t="str">
        <f t="shared" si="381"/>
        <v>1</v>
      </c>
      <c r="AH1024" s="6">
        <f t="shared" si="382"/>
        <v>34</v>
      </c>
    </row>
    <row r="1025" spans="1:34">
      <c r="A1025" s="1" t="s">
        <v>4301</v>
      </c>
      <c r="B1025" s="1" t="s">
        <v>57</v>
      </c>
      <c r="C1025" s="6" t="s">
        <v>1870</v>
      </c>
      <c r="D1025" s="6" t="s">
        <v>4302</v>
      </c>
      <c r="E1025" s="6" t="s">
        <v>265</v>
      </c>
      <c r="F1025" s="6" t="s">
        <v>91</v>
      </c>
      <c r="G1025" s="6" t="s">
        <v>629</v>
      </c>
      <c r="H1025" s="6" t="s">
        <v>630</v>
      </c>
      <c r="J1025" s="1" t="str">
        <f t="shared" si="366"/>
        <v>001011</v>
      </c>
      <c r="K1025" s="1">
        <f t="shared" si="367"/>
        <v>2</v>
      </c>
      <c r="L1025" s="6" t="str">
        <f t="shared" si="368"/>
        <v>00000</v>
      </c>
      <c r="M1025" s="1">
        <f t="shared" si="369"/>
        <v>65</v>
      </c>
      <c r="N1025" s="6" t="str">
        <f t="shared" si="370"/>
        <v>00</v>
      </c>
      <c r="O1025" s="1">
        <f t="shared" si="371"/>
        <v>6</v>
      </c>
      <c r="P1025" s="1">
        <f>IF(HEX2DEC(LEFT(E1025,4))&gt;=32768,HEX2DEC(LEFT(E1025,4))-65536,HEX2DEC(LEFT(E1025,4)))/Codes!$N$2</f>
        <v>2.4</v>
      </c>
      <c r="Q1025" s="1">
        <f>IF(HEX2DEC(RIGHT(E1025,4))&gt;=32768,HEX2DEC(RIGHT(E1025,4))-65536,HEX2DEC(RIGHT(E1025,4)))/Codes!$N$2</f>
        <v>0</v>
      </c>
      <c r="R1025" s="1">
        <f>IF(HEX2DEC(LEFT(F1025,4))&gt;=32768,HEX2DEC(LEFT(F1025,4))-65536,HEX2DEC(LEFT(F1025,4)))/Codes!$N$2</f>
        <v>0</v>
      </c>
      <c r="S1025" s="1">
        <f>IF(HEX2DEC(RIGHT(F1025,4))&gt;=32768,HEX2DEC(RIGHT(F1025,4))-65536,HEX2DEC(RIGHT(F1025,4)))/Codes!$N$2</f>
        <v>0</v>
      </c>
      <c r="T1025" s="18">
        <f t="shared" si="372"/>
        <v>60</v>
      </c>
      <c r="U1025" s="1">
        <f t="shared" si="373"/>
        <v>100</v>
      </c>
      <c r="V1025" s="1">
        <f t="shared" si="374"/>
        <v>0</v>
      </c>
      <c r="W1025" s="1" t="str">
        <f t="shared" si="375"/>
        <v>101</v>
      </c>
      <c r="X1025" s="1">
        <f t="shared" si="376"/>
        <v>3</v>
      </c>
      <c r="Y1025" s="1">
        <f t="shared" si="377"/>
        <v>5</v>
      </c>
      <c r="Z1025" s="1" t="str">
        <f>VLOOKUP(BIN2DEC(MID(HEX2BIN(MID(H1025,3,2),8),2,5)),Codes!$E$1:$F$18,2)</f>
        <v>Slash</v>
      </c>
      <c r="AA1025" s="6" t="str">
        <f t="shared" si="378"/>
        <v>0</v>
      </c>
      <c r="AB1025" s="1">
        <f t="shared" si="379"/>
        <v>2</v>
      </c>
      <c r="AC1025" s="1" t="str">
        <f>VLOOKUP(BIN2DEC(RIGHT(HEX2BIN(MID(H1025,6,1),4),1)&amp;LEFT(HEX2BIN(MID(H1025,7,1),4),1)),Codes!$K$1:$L$5,2)</f>
        <v>M</v>
      </c>
      <c r="AD1025" s="1" t="str">
        <f>VLOOKUP(BIN2DEC(RIGHT(HEX2BIN(MID(H1025,7,1),4),3)&amp;LEFT(HEX2BIN(MID(H1025,8,1),4),2)),Codes!$H$2:$I$33,2)</f>
        <v>Kick</v>
      </c>
      <c r="AE1025" s="1" t="str">
        <f t="shared" si="380"/>
        <v>1</v>
      </c>
      <c r="AF1025" s="1" t="str">
        <f t="shared" si="381"/>
        <v>1</v>
      </c>
      <c r="AH1025" s="6">
        <f t="shared" si="382"/>
        <v>34</v>
      </c>
    </row>
    <row r="1026" spans="1:34">
      <c r="A1026" s="1" t="s">
        <v>4303</v>
      </c>
      <c r="B1026" s="1" t="s">
        <v>57</v>
      </c>
      <c r="C1026" s="6" t="s">
        <v>1871</v>
      </c>
      <c r="D1026" s="6" t="s">
        <v>4275</v>
      </c>
      <c r="E1026" s="6" t="s">
        <v>299</v>
      </c>
      <c r="F1026" s="6" t="s">
        <v>773</v>
      </c>
      <c r="G1026" s="6" t="s">
        <v>774</v>
      </c>
      <c r="H1026" s="6" t="s">
        <v>633</v>
      </c>
      <c r="J1026" s="1" t="str">
        <f t="shared" si="366"/>
        <v>001011</v>
      </c>
      <c r="K1026" s="1">
        <f t="shared" si="367"/>
        <v>0</v>
      </c>
      <c r="L1026" s="6" t="str">
        <f t="shared" si="368"/>
        <v>00000</v>
      </c>
      <c r="M1026" s="1">
        <f t="shared" si="369"/>
        <v>65</v>
      </c>
      <c r="N1026" s="6" t="str">
        <f t="shared" si="370"/>
        <v>00</v>
      </c>
      <c r="O1026" s="1">
        <f t="shared" si="371"/>
        <v>13</v>
      </c>
      <c r="P1026" s="1">
        <f>IF(HEX2DEC(LEFT(E1026,4))&gt;=32768,HEX2DEC(LEFT(E1026,4))-65536,HEX2DEC(LEFT(E1026,4)))/Codes!$N$2</f>
        <v>6</v>
      </c>
      <c r="Q1026" s="1">
        <f>IF(HEX2DEC(RIGHT(E1026,4))&gt;=32768,HEX2DEC(RIGHT(E1026,4))-65536,HEX2DEC(RIGHT(E1026,4)))/Codes!$N$2</f>
        <v>0</v>
      </c>
      <c r="R1026" s="1">
        <f>IF(HEX2DEC(LEFT(F1026,4))&gt;=32768,HEX2DEC(LEFT(F1026,4))-65536,HEX2DEC(LEFT(F1026,4)))/Codes!$N$2</f>
        <v>8.8000000000000007</v>
      </c>
      <c r="S1026" s="1">
        <f>IF(HEX2DEC(RIGHT(F1026,4))&gt;=32768,HEX2DEC(RIGHT(F1026,4))-65536,HEX2DEC(RIGHT(F1026,4)))/Codes!$N$2</f>
        <v>0</v>
      </c>
      <c r="T1026" s="18">
        <f t="shared" si="372"/>
        <v>60</v>
      </c>
      <c r="U1026" s="1">
        <f t="shared" si="373"/>
        <v>100</v>
      </c>
      <c r="V1026" s="1">
        <f t="shared" si="374"/>
        <v>0</v>
      </c>
      <c r="W1026" s="1" t="str">
        <f t="shared" si="375"/>
        <v>101</v>
      </c>
      <c r="X1026" s="1">
        <f t="shared" si="376"/>
        <v>1</v>
      </c>
      <c r="Y1026" s="1">
        <f t="shared" si="377"/>
        <v>10</v>
      </c>
      <c r="Z1026" s="1" t="str">
        <f>VLOOKUP(BIN2DEC(MID(HEX2BIN(MID(H1026,3,2),8),2,5)),Codes!$E$1:$F$18,2)</f>
        <v>Slash</v>
      </c>
      <c r="AA1026" s="6" t="str">
        <f t="shared" si="378"/>
        <v>0</v>
      </c>
      <c r="AB1026" s="1">
        <f t="shared" si="379"/>
        <v>4</v>
      </c>
      <c r="AC1026" s="1" t="str">
        <f>VLOOKUP(BIN2DEC(RIGHT(HEX2BIN(MID(H1026,6,1),4),1)&amp;LEFT(HEX2BIN(MID(H1026,7,1),4),1)),Codes!$K$1:$L$5,2)</f>
        <v>L</v>
      </c>
      <c r="AD1026" s="1" t="str">
        <f>VLOOKUP(BIN2DEC(RIGHT(HEX2BIN(MID(H1026,7,1),4),3)&amp;LEFT(HEX2BIN(MID(H1026,8,1),4),2)),Codes!$H$2:$I$33,2)</f>
        <v>Kick</v>
      </c>
      <c r="AE1026" s="1" t="str">
        <f t="shared" si="380"/>
        <v>1</v>
      </c>
      <c r="AF1026" s="1" t="str">
        <f t="shared" si="381"/>
        <v>1</v>
      </c>
      <c r="AH1026" s="6">
        <f t="shared" si="382"/>
        <v>66</v>
      </c>
    </row>
    <row r="1027" spans="1:34">
      <c r="A1027" s="1" t="s">
        <v>4304</v>
      </c>
      <c r="B1027" s="1" t="s">
        <v>57</v>
      </c>
      <c r="C1027" s="6" t="s">
        <v>1871</v>
      </c>
      <c r="D1027" s="6" t="s">
        <v>4305</v>
      </c>
      <c r="E1027" s="6" t="s">
        <v>232</v>
      </c>
      <c r="F1027" s="6" t="s">
        <v>395</v>
      </c>
      <c r="G1027" s="6" t="s">
        <v>629</v>
      </c>
      <c r="H1027" s="6" t="s">
        <v>633</v>
      </c>
      <c r="J1027" s="1" t="str">
        <f t="shared" si="366"/>
        <v>001011</v>
      </c>
      <c r="K1027" s="1">
        <f t="shared" si="367"/>
        <v>1</v>
      </c>
      <c r="L1027" s="6" t="str">
        <f t="shared" si="368"/>
        <v>00000</v>
      </c>
      <c r="M1027" s="1">
        <f t="shared" si="369"/>
        <v>65</v>
      </c>
      <c r="N1027" s="6" t="str">
        <f t="shared" si="370"/>
        <v>00</v>
      </c>
      <c r="O1027" s="1">
        <f t="shared" si="371"/>
        <v>13</v>
      </c>
      <c r="P1027" s="1">
        <f>IF(HEX2DEC(LEFT(E1027,4))&gt;=32768,HEX2DEC(LEFT(E1027,4))-65536,HEX2DEC(LEFT(E1027,4)))/Codes!$N$2</f>
        <v>4.8</v>
      </c>
      <c r="Q1027" s="1">
        <f>IF(HEX2DEC(RIGHT(E1027,4))&gt;=32768,HEX2DEC(RIGHT(E1027,4))-65536,HEX2DEC(RIGHT(E1027,4)))/Codes!$N$2</f>
        <v>0</v>
      </c>
      <c r="R1027" s="1">
        <f>IF(HEX2DEC(LEFT(F1027,4))&gt;=32768,HEX2DEC(LEFT(F1027,4))-65536,HEX2DEC(LEFT(F1027,4)))/Codes!$N$2</f>
        <v>5.6</v>
      </c>
      <c r="S1027" s="1">
        <f>IF(HEX2DEC(RIGHT(F1027,4))&gt;=32768,HEX2DEC(RIGHT(F1027,4))-65536,HEX2DEC(RIGHT(F1027,4)))/Codes!$N$2</f>
        <v>0</v>
      </c>
      <c r="T1027" s="18">
        <f t="shared" si="372"/>
        <v>60</v>
      </c>
      <c r="U1027" s="1">
        <f t="shared" si="373"/>
        <v>100</v>
      </c>
      <c r="V1027" s="1">
        <f t="shared" si="374"/>
        <v>0</v>
      </c>
      <c r="W1027" s="1" t="str">
        <f t="shared" si="375"/>
        <v>101</v>
      </c>
      <c r="X1027" s="1">
        <f t="shared" si="376"/>
        <v>3</v>
      </c>
      <c r="Y1027" s="1">
        <f t="shared" si="377"/>
        <v>10</v>
      </c>
      <c r="Z1027" s="1" t="str">
        <f>VLOOKUP(BIN2DEC(MID(HEX2BIN(MID(H1027,3,2),8),2,5)),Codes!$E$1:$F$18,2)</f>
        <v>Slash</v>
      </c>
      <c r="AA1027" s="6" t="str">
        <f t="shared" si="378"/>
        <v>0</v>
      </c>
      <c r="AB1027" s="1">
        <f t="shared" si="379"/>
        <v>4</v>
      </c>
      <c r="AC1027" s="1" t="str">
        <f>VLOOKUP(BIN2DEC(RIGHT(HEX2BIN(MID(H1027,6,1),4),1)&amp;LEFT(HEX2BIN(MID(H1027,7,1),4),1)),Codes!$K$1:$L$5,2)</f>
        <v>L</v>
      </c>
      <c r="AD1027" s="1" t="str">
        <f>VLOOKUP(BIN2DEC(RIGHT(HEX2BIN(MID(H1027,7,1),4),3)&amp;LEFT(HEX2BIN(MID(H1027,8,1),4),2)),Codes!$H$2:$I$33,2)</f>
        <v>Kick</v>
      </c>
      <c r="AE1027" s="1" t="str">
        <f t="shared" si="380"/>
        <v>1</v>
      </c>
      <c r="AF1027" s="1" t="str">
        <f t="shared" si="381"/>
        <v>1</v>
      </c>
      <c r="AH1027" s="6">
        <f t="shared" si="382"/>
        <v>66</v>
      </c>
    </row>
    <row r="1028" spans="1:34">
      <c r="A1028" s="1" t="s">
        <v>4306</v>
      </c>
      <c r="B1028" s="1" t="s">
        <v>57</v>
      </c>
      <c r="C1028" s="6" t="s">
        <v>1871</v>
      </c>
      <c r="D1028" s="6" t="s">
        <v>4307</v>
      </c>
      <c r="E1028" s="6" t="s">
        <v>265</v>
      </c>
      <c r="F1028" s="6" t="s">
        <v>91</v>
      </c>
      <c r="G1028" s="6" t="s">
        <v>629</v>
      </c>
      <c r="H1028" s="6" t="s">
        <v>633</v>
      </c>
      <c r="J1028" s="1" t="str">
        <f t="shared" si="366"/>
        <v>001011</v>
      </c>
      <c r="K1028" s="1">
        <f t="shared" si="367"/>
        <v>2</v>
      </c>
      <c r="L1028" s="6" t="str">
        <f t="shared" si="368"/>
        <v>00000</v>
      </c>
      <c r="M1028" s="1">
        <f t="shared" si="369"/>
        <v>65</v>
      </c>
      <c r="N1028" s="6" t="str">
        <f t="shared" si="370"/>
        <v>00</v>
      </c>
      <c r="O1028" s="1">
        <f t="shared" si="371"/>
        <v>13</v>
      </c>
      <c r="P1028" s="1">
        <f>IF(HEX2DEC(LEFT(E1028,4))&gt;=32768,HEX2DEC(LEFT(E1028,4))-65536,HEX2DEC(LEFT(E1028,4)))/Codes!$N$2</f>
        <v>2.4</v>
      </c>
      <c r="Q1028" s="1">
        <f>IF(HEX2DEC(RIGHT(E1028,4))&gt;=32768,HEX2DEC(RIGHT(E1028,4))-65536,HEX2DEC(RIGHT(E1028,4)))/Codes!$N$2</f>
        <v>0</v>
      </c>
      <c r="R1028" s="1">
        <f>IF(HEX2DEC(LEFT(F1028,4))&gt;=32768,HEX2DEC(LEFT(F1028,4))-65536,HEX2DEC(LEFT(F1028,4)))/Codes!$N$2</f>
        <v>0</v>
      </c>
      <c r="S1028" s="1">
        <f>IF(HEX2DEC(RIGHT(F1028,4))&gt;=32768,HEX2DEC(RIGHT(F1028,4))-65536,HEX2DEC(RIGHT(F1028,4)))/Codes!$N$2</f>
        <v>0</v>
      </c>
      <c r="T1028" s="18">
        <f t="shared" si="372"/>
        <v>60</v>
      </c>
      <c r="U1028" s="1">
        <f t="shared" si="373"/>
        <v>100</v>
      </c>
      <c r="V1028" s="1">
        <f t="shared" si="374"/>
        <v>0</v>
      </c>
      <c r="W1028" s="1" t="str">
        <f t="shared" si="375"/>
        <v>101</v>
      </c>
      <c r="X1028" s="1">
        <f t="shared" si="376"/>
        <v>3</v>
      </c>
      <c r="Y1028" s="1">
        <f t="shared" si="377"/>
        <v>10</v>
      </c>
      <c r="Z1028" s="1" t="str">
        <f>VLOOKUP(BIN2DEC(MID(HEX2BIN(MID(H1028,3,2),8),2,5)),Codes!$E$1:$F$18,2)</f>
        <v>Slash</v>
      </c>
      <c r="AA1028" s="6" t="str">
        <f t="shared" si="378"/>
        <v>0</v>
      </c>
      <c r="AB1028" s="1">
        <f t="shared" si="379"/>
        <v>4</v>
      </c>
      <c r="AC1028" s="1" t="str">
        <f>VLOOKUP(BIN2DEC(RIGHT(HEX2BIN(MID(H1028,6,1),4),1)&amp;LEFT(HEX2BIN(MID(H1028,7,1),4),1)),Codes!$K$1:$L$5,2)</f>
        <v>L</v>
      </c>
      <c r="AD1028" s="1" t="str">
        <f>VLOOKUP(BIN2DEC(RIGHT(HEX2BIN(MID(H1028,7,1),4),3)&amp;LEFT(HEX2BIN(MID(H1028,8,1),4),2)),Codes!$H$2:$I$33,2)</f>
        <v>Kick</v>
      </c>
      <c r="AE1028" s="1" t="str">
        <f t="shared" si="380"/>
        <v>1</v>
      </c>
      <c r="AF1028" s="1" t="str">
        <f t="shared" si="381"/>
        <v>1</v>
      </c>
      <c r="AH1028" s="6">
        <f t="shared" si="382"/>
        <v>66</v>
      </c>
    </row>
    <row r="1029" spans="1:34">
      <c r="A1029" s="1" t="s">
        <v>4308</v>
      </c>
      <c r="B1029" s="1" t="s">
        <v>57</v>
      </c>
      <c r="C1029" s="6" t="s">
        <v>1872</v>
      </c>
      <c r="D1029" s="6" t="s">
        <v>4309</v>
      </c>
      <c r="E1029" s="6" t="s">
        <v>299</v>
      </c>
      <c r="F1029" s="6" t="s">
        <v>773</v>
      </c>
      <c r="G1029" s="6" t="s">
        <v>774</v>
      </c>
      <c r="H1029" s="6" t="s">
        <v>785</v>
      </c>
      <c r="J1029" s="1" t="str">
        <f t="shared" si="366"/>
        <v>001011</v>
      </c>
      <c r="K1029" s="1">
        <f t="shared" si="367"/>
        <v>0</v>
      </c>
      <c r="L1029" s="6" t="str">
        <f t="shared" si="368"/>
        <v>00000</v>
      </c>
      <c r="M1029" s="1">
        <f t="shared" si="369"/>
        <v>65</v>
      </c>
      <c r="N1029" s="6" t="str">
        <f t="shared" si="370"/>
        <v>00</v>
      </c>
      <c r="O1029" s="1">
        <f t="shared" si="371"/>
        <v>18</v>
      </c>
      <c r="P1029" s="1">
        <f>IF(HEX2DEC(LEFT(E1029,4))&gt;=32768,HEX2DEC(LEFT(E1029,4))-65536,HEX2DEC(LEFT(E1029,4)))/Codes!$N$2</f>
        <v>6</v>
      </c>
      <c r="Q1029" s="1">
        <f>IF(HEX2DEC(RIGHT(E1029,4))&gt;=32768,HEX2DEC(RIGHT(E1029,4))-65536,HEX2DEC(RIGHT(E1029,4)))/Codes!$N$2</f>
        <v>0</v>
      </c>
      <c r="R1029" s="1">
        <f>IF(HEX2DEC(LEFT(F1029,4))&gt;=32768,HEX2DEC(LEFT(F1029,4))-65536,HEX2DEC(LEFT(F1029,4)))/Codes!$N$2</f>
        <v>8.8000000000000007</v>
      </c>
      <c r="S1029" s="1">
        <f>IF(HEX2DEC(RIGHT(F1029,4))&gt;=32768,HEX2DEC(RIGHT(F1029,4))-65536,HEX2DEC(RIGHT(F1029,4)))/Codes!$N$2</f>
        <v>0</v>
      </c>
      <c r="T1029" s="18">
        <f t="shared" si="372"/>
        <v>60</v>
      </c>
      <c r="U1029" s="1">
        <f t="shared" si="373"/>
        <v>100</v>
      </c>
      <c r="V1029" s="1">
        <f t="shared" si="374"/>
        <v>0</v>
      </c>
      <c r="W1029" s="1" t="str">
        <f t="shared" si="375"/>
        <v>101</v>
      </c>
      <c r="X1029" s="1">
        <f t="shared" si="376"/>
        <v>1</v>
      </c>
      <c r="Y1029" s="1">
        <f t="shared" si="377"/>
        <v>24</v>
      </c>
      <c r="Z1029" s="1" t="str">
        <f>VLOOKUP(BIN2DEC(MID(HEX2BIN(MID(H1029,3,2),8),2,5)),Codes!$E$1:$F$18,2)</f>
        <v>Slash</v>
      </c>
      <c r="AA1029" s="6" t="str">
        <f t="shared" si="378"/>
        <v>0</v>
      </c>
      <c r="AB1029" s="1">
        <f t="shared" si="379"/>
        <v>6</v>
      </c>
      <c r="AC1029" s="1" t="str">
        <f>VLOOKUP(BIN2DEC(RIGHT(HEX2BIN(MID(H1029,6,1),4),1)&amp;LEFT(HEX2BIN(MID(H1029,7,1),4),1)),Codes!$K$1:$L$5,2)</f>
        <v>L</v>
      </c>
      <c r="AD1029" s="1" t="str">
        <f>VLOOKUP(BIN2DEC(RIGHT(HEX2BIN(MID(H1029,7,1),4),3)&amp;LEFT(HEX2BIN(MID(H1029,8,1),4),2)),Codes!$H$2:$I$33,2)</f>
        <v>Kick</v>
      </c>
      <c r="AE1029" s="1" t="str">
        <f t="shared" si="380"/>
        <v>1</v>
      </c>
      <c r="AF1029" s="1" t="str">
        <f t="shared" si="381"/>
        <v>1</v>
      </c>
      <c r="AH1029" s="6">
        <f t="shared" si="382"/>
        <v>66</v>
      </c>
    </row>
    <row r="1030" spans="1:34">
      <c r="A1030" s="1" t="s">
        <v>4310</v>
      </c>
      <c r="B1030" s="1" t="s">
        <v>57</v>
      </c>
      <c r="C1030" s="6" t="s">
        <v>1872</v>
      </c>
      <c r="D1030" s="6" t="s">
        <v>4311</v>
      </c>
      <c r="E1030" s="6" t="s">
        <v>232</v>
      </c>
      <c r="F1030" s="6" t="s">
        <v>395</v>
      </c>
      <c r="G1030" s="6" t="s">
        <v>629</v>
      </c>
      <c r="H1030" s="6" t="s">
        <v>785</v>
      </c>
      <c r="J1030" s="1" t="str">
        <f t="shared" si="366"/>
        <v>001011</v>
      </c>
      <c r="K1030" s="1">
        <f t="shared" si="367"/>
        <v>1</v>
      </c>
      <c r="L1030" s="6" t="str">
        <f t="shared" si="368"/>
        <v>00000</v>
      </c>
      <c r="M1030" s="1">
        <f t="shared" si="369"/>
        <v>65</v>
      </c>
      <c r="N1030" s="6" t="str">
        <f t="shared" si="370"/>
        <v>00</v>
      </c>
      <c r="O1030" s="1">
        <f t="shared" si="371"/>
        <v>18</v>
      </c>
      <c r="P1030" s="1">
        <f>IF(HEX2DEC(LEFT(E1030,4))&gt;=32768,HEX2DEC(LEFT(E1030,4))-65536,HEX2DEC(LEFT(E1030,4)))/Codes!$N$2</f>
        <v>4.8</v>
      </c>
      <c r="Q1030" s="1">
        <f>IF(HEX2DEC(RIGHT(E1030,4))&gt;=32768,HEX2DEC(RIGHT(E1030,4))-65536,HEX2DEC(RIGHT(E1030,4)))/Codes!$N$2</f>
        <v>0</v>
      </c>
      <c r="R1030" s="1">
        <f>IF(HEX2DEC(LEFT(F1030,4))&gt;=32768,HEX2DEC(LEFT(F1030,4))-65536,HEX2DEC(LEFT(F1030,4)))/Codes!$N$2</f>
        <v>5.6</v>
      </c>
      <c r="S1030" s="1">
        <f>IF(HEX2DEC(RIGHT(F1030,4))&gt;=32768,HEX2DEC(RIGHT(F1030,4))-65536,HEX2DEC(RIGHT(F1030,4)))/Codes!$N$2</f>
        <v>0</v>
      </c>
      <c r="T1030" s="18">
        <f t="shared" si="372"/>
        <v>60</v>
      </c>
      <c r="U1030" s="1">
        <f t="shared" si="373"/>
        <v>100</v>
      </c>
      <c r="V1030" s="1">
        <f t="shared" si="374"/>
        <v>0</v>
      </c>
      <c r="W1030" s="1" t="str">
        <f t="shared" si="375"/>
        <v>101</v>
      </c>
      <c r="X1030" s="1">
        <f t="shared" si="376"/>
        <v>3</v>
      </c>
      <c r="Y1030" s="1">
        <f t="shared" si="377"/>
        <v>24</v>
      </c>
      <c r="Z1030" s="1" t="str">
        <f>VLOOKUP(BIN2DEC(MID(HEX2BIN(MID(H1030,3,2),8),2,5)),Codes!$E$1:$F$18,2)</f>
        <v>Slash</v>
      </c>
      <c r="AA1030" s="6" t="str">
        <f t="shared" si="378"/>
        <v>0</v>
      </c>
      <c r="AB1030" s="1">
        <f t="shared" si="379"/>
        <v>6</v>
      </c>
      <c r="AC1030" s="1" t="str">
        <f>VLOOKUP(BIN2DEC(RIGHT(HEX2BIN(MID(H1030,6,1),4),1)&amp;LEFT(HEX2BIN(MID(H1030,7,1),4),1)),Codes!$K$1:$L$5,2)</f>
        <v>L</v>
      </c>
      <c r="AD1030" s="1" t="str">
        <f>VLOOKUP(BIN2DEC(RIGHT(HEX2BIN(MID(H1030,7,1),4),3)&amp;LEFT(HEX2BIN(MID(H1030,8,1),4),2)),Codes!$H$2:$I$33,2)</f>
        <v>Kick</v>
      </c>
      <c r="AE1030" s="1" t="str">
        <f t="shared" si="380"/>
        <v>1</v>
      </c>
      <c r="AF1030" s="1" t="str">
        <f t="shared" si="381"/>
        <v>1</v>
      </c>
      <c r="AH1030" s="6">
        <f t="shared" si="382"/>
        <v>66</v>
      </c>
    </row>
    <row r="1031" spans="1:34">
      <c r="A1031" s="1" t="s">
        <v>4312</v>
      </c>
      <c r="B1031" s="1" t="s">
        <v>57</v>
      </c>
      <c r="C1031" s="6" t="s">
        <v>1872</v>
      </c>
      <c r="D1031" s="6" t="s">
        <v>4313</v>
      </c>
      <c r="E1031" s="6" t="s">
        <v>265</v>
      </c>
      <c r="F1031" s="6" t="s">
        <v>91</v>
      </c>
      <c r="G1031" s="6" t="s">
        <v>629</v>
      </c>
      <c r="H1031" s="6" t="s">
        <v>785</v>
      </c>
      <c r="J1031" s="1" t="str">
        <f t="shared" si="366"/>
        <v>001011</v>
      </c>
      <c r="K1031" s="1">
        <f t="shared" si="367"/>
        <v>2</v>
      </c>
      <c r="L1031" s="6" t="str">
        <f t="shared" si="368"/>
        <v>00000</v>
      </c>
      <c r="M1031" s="1">
        <f t="shared" si="369"/>
        <v>65</v>
      </c>
      <c r="N1031" s="6" t="str">
        <f t="shared" si="370"/>
        <v>00</v>
      </c>
      <c r="O1031" s="1">
        <f t="shared" si="371"/>
        <v>18</v>
      </c>
      <c r="P1031" s="1">
        <f>IF(HEX2DEC(LEFT(E1031,4))&gt;=32768,HEX2DEC(LEFT(E1031,4))-65536,HEX2DEC(LEFT(E1031,4)))/Codes!$N$2</f>
        <v>2.4</v>
      </c>
      <c r="Q1031" s="1">
        <f>IF(HEX2DEC(RIGHT(E1031,4))&gt;=32768,HEX2DEC(RIGHT(E1031,4))-65536,HEX2DEC(RIGHT(E1031,4)))/Codes!$N$2</f>
        <v>0</v>
      </c>
      <c r="R1031" s="1">
        <f>IF(HEX2DEC(LEFT(F1031,4))&gt;=32768,HEX2DEC(LEFT(F1031,4))-65536,HEX2DEC(LEFT(F1031,4)))/Codes!$N$2</f>
        <v>0</v>
      </c>
      <c r="S1031" s="1">
        <f>IF(HEX2DEC(RIGHT(F1031,4))&gt;=32768,HEX2DEC(RIGHT(F1031,4))-65536,HEX2DEC(RIGHT(F1031,4)))/Codes!$N$2</f>
        <v>0</v>
      </c>
      <c r="T1031" s="18">
        <f t="shared" si="372"/>
        <v>60</v>
      </c>
      <c r="U1031" s="1">
        <f t="shared" si="373"/>
        <v>100</v>
      </c>
      <c r="V1031" s="1">
        <f t="shared" si="374"/>
        <v>0</v>
      </c>
      <c r="W1031" s="1" t="str">
        <f t="shared" si="375"/>
        <v>101</v>
      </c>
      <c r="X1031" s="1">
        <f t="shared" si="376"/>
        <v>3</v>
      </c>
      <c r="Y1031" s="1">
        <f t="shared" si="377"/>
        <v>24</v>
      </c>
      <c r="Z1031" s="1" t="str">
        <f>VLOOKUP(BIN2DEC(MID(HEX2BIN(MID(H1031,3,2),8),2,5)),Codes!$E$1:$F$18,2)</f>
        <v>Slash</v>
      </c>
      <c r="AA1031" s="6" t="str">
        <f t="shared" si="378"/>
        <v>0</v>
      </c>
      <c r="AB1031" s="1">
        <f t="shared" si="379"/>
        <v>6</v>
      </c>
      <c r="AC1031" s="1" t="str">
        <f>VLOOKUP(BIN2DEC(RIGHT(HEX2BIN(MID(H1031,6,1),4),1)&amp;LEFT(HEX2BIN(MID(H1031,7,1),4),1)),Codes!$K$1:$L$5,2)</f>
        <v>L</v>
      </c>
      <c r="AD1031" s="1" t="str">
        <f>VLOOKUP(BIN2DEC(RIGHT(HEX2BIN(MID(H1031,7,1),4),3)&amp;LEFT(HEX2BIN(MID(H1031,8,1),4),2)),Codes!$H$2:$I$33,2)</f>
        <v>Kick</v>
      </c>
      <c r="AE1031" s="1" t="str">
        <f t="shared" si="380"/>
        <v>1</v>
      </c>
      <c r="AF1031" s="1" t="str">
        <f t="shared" si="381"/>
        <v>1</v>
      </c>
      <c r="AH1031" s="6">
        <f t="shared" si="382"/>
        <v>66</v>
      </c>
    </row>
    <row r="1032" spans="1:34">
      <c r="A1032" s="1" t="s">
        <v>4314</v>
      </c>
      <c r="B1032" s="1" t="s">
        <v>57</v>
      </c>
      <c r="C1032" s="6" t="s">
        <v>1873</v>
      </c>
      <c r="D1032" s="6" t="s">
        <v>4263</v>
      </c>
      <c r="E1032" s="6" t="s">
        <v>299</v>
      </c>
      <c r="F1032" s="6" t="s">
        <v>773</v>
      </c>
      <c r="G1032" s="6" t="s">
        <v>791</v>
      </c>
      <c r="H1032" s="6" t="s">
        <v>792</v>
      </c>
      <c r="J1032" s="1" t="str">
        <f t="shared" si="366"/>
        <v>001011</v>
      </c>
      <c r="K1032" s="1">
        <f t="shared" si="367"/>
        <v>0</v>
      </c>
      <c r="L1032" s="6" t="str">
        <f t="shared" si="368"/>
        <v>00000</v>
      </c>
      <c r="M1032" s="1">
        <f t="shared" si="369"/>
        <v>65</v>
      </c>
      <c r="N1032" s="6" t="str">
        <f t="shared" si="370"/>
        <v>00</v>
      </c>
      <c r="O1032" s="1">
        <f t="shared" si="371"/>
        <v>11</v>
      </c>
      <c r="P1032" s="1">
        <f>IF(HEX2DEC(LEFT(E1032,4))&gt;=32768,HEX2DEC(LEFT(E1032,4))-65536,HEX2DEC(LEFT(E1032,4)))/Codes!$N$2</f>
        <v>6</v>
      </c>
      <c r="Q1032" s="1">
        <f>IF(HEX2DEC(RIGHT(E1032,4))&gt;=32768,HEX2DEC(RIGHT(E1032,4))-65536,HEX2DEC(RIGHT(E1032,4)))/Codes!$N$2</f>
        <v>0</v>
      </c>
      <c r="R1032" s="1">
        <f>IF(HEX2DEC(LEFT(F1032,4))&gt;=32768,HEX2DEC(LEFT(F1032,4))-65536,HEX2DEC(LEFT(F1032,4)))/Codes!$N$2</f>
        <v>8.8000000000000007</v>
      </c>
      <c r="S1032" s="1">
        <f>IF(HEX2DEC(RIGHT(F1032,4))&gt;=32768,HEX2DEC(RIGHT(F1032,4))-65536,HEX2DEC(RIGHT(F1032,4)))/Codes!$N$2</f>
        <v>0</v>
      </c>
      <c r="T1032" s="18">
        <f t="shared" si="372"/>
        <v>60</v>
      </c>
      <c r="U1032" s="1">
        <f t="shared" si="373"/>
        <v>70</v>
      </c>
      <c r="V1032" s="1">
        <f t="shared" si="374"/>
        <v>0</v>
      </c>
      <c r="W1032" s="1" t="str">
        <f t="shared" si="375"/>
        <v>101</v>
      </c>
      <c r="X1032" s="1">
        <f t="shared" si="376"/>
        <v>3</v>
      </c>
      <c r="Y1032" s="1">
        <f t="shared" si="377"/>
        <v>35</v>
      </c>
      <c r="Z1032" s="1" t="str">
        <f>VLOOKUP(BIN2DEC(MID(HEX2BIN(MID(H1032,3,2),8),2,5)),Codes!$E$1:$F$18,2)</f>
        <v>Slash</v>
      </c>
      <c r="AA1032" s="6" t="str">
        <f t="shared" si="378"/>
        <v>0</v>
      </c>
      <c r="AB1032" s="1">
        <f t="shared" si="379"/>
        <v>0</v>
      </c>
      <c r="AC1032" s="1" t="str">
        <f>VLOOKUP(BIN2DEC(RIGHT(HEX2BIN(MID(H1032,6,1),4),1)&amp;LEFT(HEX2BIN(MID(H1032,7,1),4),1)),Codes!$K$1:$L$5,2)</f>
        <v>L</v>
      </c>
      <c r="AD1032" s="1" t="str">
        <f>VLOOKUP(BIN2DEC(RIGHT(HEX2BIN(MID(H1032,7,1),4),3)&amp;LEFT(HEX2BIN(MID(H1032,8,1),4),2)),Codes!$H$2:$I$33,2)</f>
        <v>Kick</v>
      </c>
      <c r="AE1032" s="1" t="str">
        <f t="shared" si="380"/>
        <v>1</v>
      </c>
      <c r="AF1032" s="1" t="str">
        <f t="shared" si="381"/>
        <v>1</v>
      </c>
      <c r="AH1032" s="6">
        <f t="shared" si="382"/>
        <v>66</v>
      </c>
    </row>
    <row r="1033" spans="1:34">
      <c r="A1033" s="1" t="s">
        <v>4316</v>
      </c>
      <c r="B1033" s="1" t="s">
        <v>57</v>
      </c>
      <c r="C1033" s="6" t="s">
        <v>1873</v>
      </c>
      <c r="D1033" s="6" t="s">
        <v>4265</v>
      </c>
      <c r="E1033" s="6" t="s">
        <v>232</v>
      </c>
      <c r="F1033" s="6" t="s">
        <v>395</v>
      </c>
      <c r="G1033" s="6" t="s">
        <v>791</v>
      </c>
      <c r="H1033" s="6" t="s">
        <v>792</v>
      </c>
      <c r="J1033" s="1" t="str">
        <f t="shared" si="366"/>
        <v>001011</v>
      </c>
      <c r="K1033" s="1">
        <f t="shared" si="367"/>
        <v>1</v>
      </c>
      <c r="L1033" s="6" t="str">
        <f t="shared" si="368"/>
        <v>00000</v>
      </c>
      <c r="M1033" s="1">
        <f t="shared" si="369"/>
        <v>65</v>
      </c>
      <c r="N1033" s="6" t="str">
        <f t="shared" si="370"/>
        <v>00</v>
      </c>
      <c r="O1033" s="1">
        <f t="shared" si="371"/>
        <v>11</v>
      </c>
      <c r="P1033" s="1">
        <f>IF(HEX2DEC(LEFT(E1033,4))&gt;=32768,HEX2DEC(LEFT(E1033,4))-65536,HEX2DEC(LEFT(E1033,4)))/Codes!$N$2</f>
        <v>4.8</v>
      </c>
      <c r="Q1033" s="1">
        <f>IF(HEX2DEC(RIGHT(E1033,4))&gt;=32768,HEX2DEC(RIGHT(E1033,4))-65536,HEX2DEC(RIGHT(E1033,4)))/Codes!$N$2</f>
        <v>0</v>
      </c>
      <c r="R1033" s="1">
        <f>IF(HEX2DEC(LEFT(F1033,4))&gt;=32768,HEX2DEC(LEFT(F1033,4))-65536,HEX2DEC(LEFT(F1033,4)))/Codes!$N$2</f>
        <v>5.6</v>
      </c>
      <c r="S1033" s="1">
        <f>IF(HEX2DEC(RIGHT(F1033,4))&gt;=32768,HEX2DEC(RIGHT(F1033,4))-65536,HEX2DEC(RIGHT(F1033,4)))/Codes!$N$2</f>
        <v>0</v>
      </c>
      <c r="T1033" s="18">
        <f t="shared" si="372"/>
        <v>60</v>
      </c>
      <c r="U1033" s="1">
        <f t="shared" si="373"/>
        <v>70</v>
      </c>
      <c r="V1033" s="1">
        <f t="shared" si="374"/>
        <v>0</v>
      </c>
      <c r="W1033" s="1" t="str">
        <f t="shared" si="375"/>
        <v>101</v>
      </c>
      <c r="X1033" s="1">
        <f t="shared" si="376"/>
        <v>3</v>
      </c>
      <c r="Y1033" s="1">
        <f t="shared" si="377"/>
        <v>35</v>
      </c>
      <c r="Z1033" s="1" t="str">
        <f>VLOOKUP(BIN2DEC(MID(HEX2BIN(MID(H1033,3,2),8),2,5)),Codes!$E$1:$F$18,2)</f>
        <v>Slash</v>
      </c>
      <c r="AA1033" s="6" t="str">
        <f t="shared" si="378"/>
        <v>0</v>
      </c>
      <c r="AB1033" s="1">
        <f t="shared" si="379"/>
        <v>0</v>
      </c>
      <c r="AC1033" s="1" t="str">
        <f>VLOOKUP(BIN2DEC(RIGHT(HEX2BIN(MID(H1033,6,1),4),1)&amp;LEFT(HEX2BIN(MID(H1033,7,1),4),1)),Codes!$K$1:$L$5,2)</f>
        <v>L</v>
      </c>
      <c r="AD1033" s="1" t="str">
        <f>VLOOKUP(BIN2DEC(RIGHT(HEX2BIN(MID(H1033,7,1),4),3)&amp;LEFT(HEX2BIN(MID(H1033,8,1),4),2)),Codes!$H$2:$I$33,2)</f>
        <v>Kick</v>
      </c>
      <c r="AE1033" s="1" t="str">
        <f t="shared" si="380"/>
        <v>1</v>
      </c>
      <c r="AF1033" s="1" t="str">
        <f t="shared" si="381"/>
        <v>1</v>
      </c>
      <c r="AH1033" s="6">
        <f t="shared" si="382"/>
        <v>66</v>
      </c>
    </row>
    <row r="1034" spans="1:34">
      <c r="A1034" s="1" t="s">
        <v>4315</v>
      </c>
      <c r="B1034" s="1" t="s">
        <v>57</v>
      </c>
      <c r="C1034" s="6" t="s">
        <v>1873</v>
      </c>
      <c r="D1034" s="6" t="s">
        <v>4267</v>
      </c>
      <c r="E1034" s="6" t="s">
        <v>265</v>
      </c>
      <c r="F1034" s="6" t="s">
        <v>91</v>
      </c>
      <c r="G1034" s="6" t="s">
        <v>791</v>
      </c>
      <c r="H1034" s="6" t="s">
        <v>792</v>
      </c>
      <c r="J1034" s="1" t="str">
        <f t="shared" si="366"/>
        <v>001011</v>
      </c>
      <c r="K1034" s="1">
        <f t="shared" si="367"/>
        <v>2</v>
      </c>
      <c r="L1034" s="6" t="str">
        <f t="shared" si="368"/>
        <v>00000</v>
      </c>
      <c r="M1034" s="1">
        <f t="shared" si="369"/>
        <v>65</v>
      </c>
      <c r="N1034" s="6" t="str">
        <f t="shared" si="370"/>
        <v>00</v>
      </c>
      <c r="O1034" s="1">
        <f t="shared" si="371"/>
        <v>11</v>
      </c>
      <c r="P1034" s="1">
        <f>IF(HEX2DEC(LEFT(E1034,4))&gt;=32768,HEX2DEC(LEFT(E1034,4))-65536,HEX2DEC(LEFT(E1034,4)))/Codes!$N$2</f>
        <v>2.4</v>
      </c>
      <c r="Q1034" s="1">
        <f>IF(HEX2DEC(RIGHT(E1034,4))&gt;=32768,HEX2DEC(RIGHT(E1034,4))-65536,HEX2DEC(RIGHT(E1034,4)))/Codes!$N$2</f>
        <v>0</v>
      </c>
      <c r="R1034" s="1">
        <f>IF(HEX2DEC(LEFT(F1034,4))&gt;=32768,HEX2DEC(LEFT(F1034,4))-65536,HEX2DEC(LEFT(F1034,4)))/Codes!$N$2</f>
        <v>0</v>
      </c>
      <c r="S1034" s="1">
        <f>IF(HEX2DEC(RIGHT(F1034,4))&gt;=32768,HEX2DEC(RIGHT(F1034,4))-65536,HEX2DEC(RIGHT(F1034,4)))/Codes!$N$2</f>
        <v>0</v>
      </c>
      <c r="T1034" s="18">
        <f t="shared" si="372"/>
        <v>60</v>
      </c>
      <c r="U1034" s="1">
        <f t="shared" si="373"/>
        <v>70</v>
      </c>
      <c r="V1034" s="1">
        <f t="shared" si="374"/>
        <v>0</v>
      </c>
      <c r="W1034" s="1" t="str">
        <f t="shared" si="375"/>
        <v>101</v>
      </c>
      <c r="X1034" s="1">
        <f t="shared" si="376"/>
        <v>3</v>
      </c>
      <c r="Y1034" s="1">
        <f t="shared" si="377"/>
        <v>35</v>
      </c>
      <c r="Z1034" s="1" t="str">
        <f>VLOOKUP(BIN2DEC(MID(HEX2BIN(MID(H1034,3,2),8),2,5)),Codes!$E$1:$F$18,2)</f>
        <v>Slash</v>
      </c>
      <c r="AA1034" s="6" t="str">
        <f t="shared" si="378"/>
        <v>0</v>
      </c>
      <c r="AB1034" s="1">
        <f t="shared" si="379"/>
        <v>0</v>
      </c>
      <c r="AC1034" s="1" t="str">
        <f>VLOOKUP(BIN2DEC(RIGHT(HEX2BIN(MID(H1034,6,1),4),1)&amp;LEFT(HEX2BIN(MID(H1034,7,1),4),1)),Codes!$K$1:$L$5,2)</f>
        <v>L</v>
      </c>
      <c r="AD1034" s="1" t="str">
        <f>VLOOKUP(BIN2DEC(RIGHT(HEX2BIN(MID(H1034,7,1),4),3)&amp;LEFT(HEX2BIN(MID(H1034,8,1),4),2)),Codes!$H$2:$I$33,2)</f>
        <v>Kick</v>
      </c>
      <c r="AE1034" s="1" t="str">
        <f t="shared" si="380"/>
        <v>1</v>
      </c>
      <c r="AF1034" s="1" t="str">
        <f t="shared" si="381"/>
        <v>1</v>
      </c>
      <c r="AH1034" s="6">
        <f t="shared" si="382"/>
        <v>66</v>
      </c>
    </row>
    <row r="1035" spans="1:34">
      <c r="A1035" s="1" t="s">
        <v>4317</v>
      </c>
      <c r="B1035" s="1" t="s">
        <v>57</v>
      </c>
      <c r="C1035" s="6" t="s">
        <v>1878</v>
      </c>
      <c r="D1035" s="6" t="s">
        <v>4318</v>
      </c>
      <c r="E1035" s="6" t="s">
        <v>195</v>
      </c>
      <c r="F1035" s="6" t="s">
        <v>637</v>
      </c>
      <c r="G1035" s="6" t="s">
        <v>796</v>
      </c>
      <c r="H1035" s="6" t="s">
        <v>797</v>
      </c>
      <c r="J1035" s="1" t="str">
        <f t="shared" si="366"/>
        <v>001011</v>
      </c>
      <c r="K1035" s="1">
        <f t="shared" si="367"/>
        <v>0</v>
      </c>
      <c r="L1035" s="6" t="str">
        <f t="shared" si="368"/>
        <v>00000</v>
      </c>
      <c r="M1035" s="1">
        <f t="shared" si="369"/>
        <v>65</v>
      </c>
      <c r="N1035" s="6" t="str">
        <f t="shared" si="370"/>
        <v>00</v>
      </c>
      <c r="O1035" s="1">
        <f t="shared" si="371"/>
        <v>4</v>
      </c>
      <c r="P1035" s="1">
        <f>IF(HEX2DEC(LEFT(E1035,4))&gt;=32768,HEX2DEC(LEFT(E1035,4))-65536,HEX2DEC(LEFT(E1035,4)))/Codes!$N$2</f>
        <v>4.4000000000000004</v>
      </c>
      <c r="Q1035" s="1">
        <f>IF(HEX2DEC(RIGHT(E1035,4))&gt;=32768,HEX2DEC(RIGHT(E1035,4))-65536,HEX2DEC(RIGHT(E1035,4)))/Codes!$N$2</f>
        <v>0</v>
      </c>
      <c r="R1035" s="1">
        <f>IF(HEX2DEC(LEFT(F1035,4))&gt;=32768,HEX2DEC(LEFT(F1035,4))-65536,HEX2DEC(LEFT(F1035,4)))/Codes!$N$2</f>
        <v>7.6</v>
      </c>
      <c r="S1035" s="1">
        <f>IF(HEX2DEC(RIGHT(F1035,4))&gt;=32768,HEX2DEC(RIGHT(F1035,4))-65536,HEX2DEC(RIGHT(F1035,4)))/Codes!$N$2</f>
        <v>0</v>
      </c>
      <c r="T1035" s="18">
        <f t="shared" si="372"/>
        <v>80</v>
      </c>
      <c r="U1035" s="1">
        <f t="shared" si="373"/>
        <v>40</v>
      </c>
      <c r="V1035" s="1">
        <f t="shared" si="374"/>
        <v>0</v>
      </c>
      <c r="W1035" s="1" t="str">
        <f t="shared" si="375"/>
        <v>101</v>
      </c>
      <c r="X1035" s="1">
        <f t="shared" si="376"/>
        <v>3</v>
      </c>
      <c r="Y1035" s="1">
        <f t="shared" si="377"/>
        <v>70</v>
      </c>
      <c r="Z1035" s="1" t="str">
        <f>VLOOKUP(BIN2DEC(MID(HEX2BIN(MID(H1035,3,2),8),2,5)),Codes!$E$1:$F$18,2)</f>
        <v>Slash</v>
      </c>
      <c r="AA1035" s="6" t="str">
        <f t="shared" si="378"/>
        <v>0</v>
      </c>
      <c r="AB1035" s="1">
        <f t="shared" si="379"/>
        <v>0</v>
      </c>
      <c r="AC1035" s="1" t="str">
        <f>VLOOKUP(BIN2DEC(RIGHT(HEX2BIN(MID(H1035,6,1),4),1)&amp;LEFT(HEX2BIN(MID(H1035,7,1),4),1)),Codes!$K$1:$L$5,2)</f>
        <v>M</v>
      </c>
      <c r="AD1035" s="1" t="str">
        <f>VLOOKUP(BIN2DEC(RIGHT(HEX2BIN(MID(H1035,7,1),4),3)&amp;LEFT(HEX2BIN(MID(H1035,8,1),4),2)),Codes!$H$2:$I$33,2)</f>
        <v>Slash</v>
      </c>
      <c r="AE1035" s="1" t="str">
        <f t="shared" si="380"/>
        <v>1</v>
      </c>
      <c r="AF1035" s="1" t="str">
        <f t="shared" si="381"/>
        <v>1</v>
      </c>
      <c r="AH1035" s="6">
        <f t="shared" si="382"/>
        <v>35</v>
      </c>
    </row>
    <row r="1036" spans="1:34">
      <c r="A1036" s="1" t="s">
        <v>4319</v>
      </c>
      <c r="B1036" s="1" t="s">
        <v>57</v>
      </c>
      <c r="C1036" s="6" t="s">
        <v>817</v>
      </c>
      <c r="D1036" s="6" t="s">
        <v>4320</v>
      </c>
      <c r="E1036" s="6" t="s">
        <v>395</v>
      </c>
      <c r="F1036" s="6" t="s">
        <v>773</v>
      </c>
      <c r="G1036" s="6" t="s">
        <v>799</v>
      </c>
      <c r="H1036" s="6" t="s">
        <v>651</v>
      </c>
      <c r="J1036" s="1" t="str">
        <f t="shared" si="366"/>
        <v>001011</v>
      </c>
      <c r="K1036" s="1">
        <f t="shared" si="367"/>
        <v>0</v>
      </c>
      <c r="L1036" s="6" t="str">
        <f t="shared" si="368"/>
        <v>00000</v>
      </c>
      <c r="M1036" s="1">
        <f t="shared" si="369"/>
        <v>65</v>
      </c>
      <c r="N1036" s="6" t="str">
        <f t="shared" si="370"/>
        <v>00</v>
      </c>
      <c r="O1036" s="1">
        <f t="shared" si="371"/>
        <v>2</v>
      </c>
      <c r="P1036" s="1">
        <f>IF(HEX2DEC(LEFT(E1036,4))&gt;=32768,HEX2DEC(LEFT(E1036,4))-65536,HEX2DEC(LEFT(E1036,4)))/Codes!$N$2</f>
        <v>5.6</v>
      </c>
      <c r="Q1036" s="1">
        <f>IF(HEX2DEC(RIGHT(E1036,4))&gt;=32768,HEX2DEC(RIGHT(E1036,4))-65536,HEX2DEC(RIGHT(E1036,4)))/Codes!$N$2</f>
        <v>0</v>
      </c>
      <c r="R1036" s="1">
        <f>IF(HEX2DEC(LEFT(F1036,4))&gt;=32768,HEX2DEC(LEFT(F1036,4))-65536,HEX2DEC(LEFT(F1036,4)))/Codes!$N$2</f>
        <v>8.8000000000000007</v>
      </c>
      <c r="S1036" s="1">
        <f>IF(HEX2DEC(RIGHT(F1036,4))&gt;=32768,HEX2DEC(RIGHT(F1036,4))-65536,HEX2DEC(RIGHT(F1036,4)))/Codes!$N$2</f>
        <v>0</v>
      </c>
      <c r="T1036" s="18">
        <f t="shared" si="372"/>
        <v>174</v>
      </c>
      <c r="U1036" s="1">
        <f t="shared" si="373"/>
        <v>100</v>
      </c>
      <c r="V1036" s="1">
        <f t="shared" si="374"/>
        <v>110</v>
      </c>
      <c r="W1036" s="1" t="str">
        <f t="shared" si="375"/>
        <v>101</v>
      </c>
      <c r="X1036" s="1">
        <f t="shared" si="376"/>
        <v>3</v>
      </c>
      <c r="Y1036" s="1">
        <f t="shared" si="377"/>
        <v>0</v>
      </c>
      <c r="Z1036" s="1" t="str">
        <f>VLOOKUP(BIN2DEC(MID(HEX2BIN(MID(H1036,3,2),8),2,5)),Codes!$E$1:$F$18,2)</f>
        <v>Normal</v>
      </c>
      <c r="AA1036" s="6" t="str">
        <f t="shared" si="378"/>
        <v>0</v>
      </c>
      <c r="AB1036" s="1">
        <f t="shared" si="379"/>
        <v>10</v>
      </c>
      <c r="AC1036" s="1" t="str">
        <f>VLOOKUP(BIN2DEC(RIGHT(HEX2BIN(MID(H1036,6,1),4),1)&amp;LEFT(HEX2BIN(MID(H1036,7,1),4),1)),Codes!$K$1:$L$5,2)</f>
        <v>L</v>
      </c>
      <c r="AD1036" s="1" t="str">
        <f>VLOOKUP(BIN2DEC(RIGHT(HEX2BIN(MID(H1036,7,1),4),3)&amp;LEFT(HEX2BIN(MID(H1036,8,1),4),2)),Codes!$H$2:$I$33,2)</f>
        <v>Paper</v>
      </c>
      <c r="AE1036" s="1" t="str">
        <f t="shared" si="380"/>
        <v>1</v>
      </c>
      <c r="AF1036" s="1" t="str">
        <f t="shared" si="381"/>
        <v>1</v>
      </c>
      <c r="AH1036" s="6">
        <f t="shared" si="382"/>
        <v>70</v>
      </c>
    </row>
    <row r="1037" spans="1:34">
      <c r="A1037" s="1" t="s">
        <v>4321</v>
      </c>
      <c r="B1037" s="1" t="s">
        <v>57</v>
      </c>
      <c r="C1037" s="6" t="s">
        <v>817</v>
      </c>
      <c r="D1037" s="6" t="s">
        <v>4322</v>
      </c>
      <c r="E1037" s="6" t="s">
        <v>232</v>
      </c>
      <c r="F1037" s="6" t="s">
        <v>801</v>
      </c>
      <c r="G1037" s="6" t="s">
        <v>799</v>
      </c>
      <c r="H1037" s="6" t="s">
        <v>651</v>
      </c>
      <c r="J1037" s="1" t="str">
        <f t="shared" si="366"/>
        <v>001011</v>
      </c>
      <c r="K1037" s="1">
        <f t="shared" si="367"/>
        <v>1</v>
      </c>
      <c r="L1037" s="6" t="str">
        <f t="shared" si="368"/>
        <v>00000</v>
      </c>
      <c r="M1037" s="1">
        <f t="shared" si="369"/>
        <v>65</v>
      </c>
      <c r="N1037" s="6" t="str">
        <f t="shared" si="370"/>
        <v>00</v>
      </c>
      <c r="O1037" s="1">
        <f t="shared" si="371"/>
        <v>2</v>
      </c>
      <c r="P1037" s="1">
        <f>IF(HEX2DEC(LEFT(E1037,4))&gt;=32768,HEX2DEC(LEFT(E1037,4))-65536,HEX2DEC(LEFT(E1037,4)))/Codes!$N$2</f>
        <v>4.8</v>
      </c>
      <c r="Q1037" s="1">
        <f>IF(HEX2DEC(RIGHT(E1037,4))&gt;=32768,HEX2DEC(RIGHT(E1037,4))-65536,HEX2DEC(RIGHT(E1037,4)))/Codes!$N$2</f>
        <v>0</v>
      </c>
      <c r="R1037" s="1">
        <f>IF(HEX2DEC(LEFT(F1037,4))&gt;=32768,HEX2DEC(LEFT(F1037,4))-65536,HEX2DEC(LEFT(F1037,4)))/Codes!$N$2</f>
        <v>3.8</v>
      </c>
      <c r="S1037" s="1">
        <f>IF(HEX2DEC(RIGHT(F1037,4))&gt;=32768,HEX2DEC(RIGHT(F1037,4))-65536,HEX2DEC(RIGHT(F1037,4)))/Codes!$N$2</f>
        <v>0</v>
      </c>
      <c r="T1037" s="18">
        <f t="shared" si="372"/>
        <v>174</v>
      </c>
      <c r="U1037" s="1">
        <f t="shared" si="373"/>
        <v>100</v>
      </c>
      <c r="V1037" s="1">
        <f t="shared" si="374"/>
        <v>110</v>
      </c>
      <c r="W1037" s="1" t="str">
        <f t="shared" si="375"/>
        <v>101</v>
      </c>
      <c r="X1037" s="1">
        <f t="shared" si="376"/>
        <v>3</v>
      </c>
      <c r="Y1037" s="1">
        <f t="shared" si="377"/>
        <v>0</v>
      </c>
      <c r="Z1037" s="1" t="str">
        <f>VLOOKUP(BIN2DEC(MID(HEX2BIN(MID(H1037,3,2),8),2,5)),Codes!$E$1:$F$18,2)</f>
        <v>Normal</v>
      </c>
      <c r="AA1037" s="6" t="str">
        <f t="shared" si="378"/>
        <v>0</v>
      </c>
      <c r="AB1037" s="1">
        <f t="shared" si="379"/>
        <v>10</v>
      </c>
      <c r="AC1037" s="1" t="str">
        <f>VLOOKUP(BIN2DEC(RIGHT(HEX2BIN(MID(H1037,6,1),4),1)&amp;LEFT(HEX2BIN(MID(H1037,7,1),4),1)),Codes!$K$1:$L$5,2)</f>
        <v>L</v>
      </c>
      <c r="AD1037" s="1" t="str">
        <f>VLOOKUP(BIN2DEC(RIGHT(HEX2BIN(MID(H1037,7,1),4),3)&amp;LEFT(HEX2BIN(MID(H1037,8,1),4),2)),Codes!$H$2:$I$33,2)</f>
        <v>Paper</v>
      </c>
      <c r="AE1037" s="1" t="str">
        <f t="shared" si="380"/>
        <v>1</v>
      </c>
      <c r="AF1037" s="1" t="str">
        <f t="shared" si="381"/>
        <v>1</v>
      </c>
      <c r="AH1037" s="6">
        <f t="shared" si="382"/>
        <v>70</v>
      </c>
    </row>
    <row r="1038" spans="1:34">
      <c r="A1038" s="1" t="s">
        <v>4323</v>
      </c>
      <c r="B1038" s="1" t="s">
        <v>57</v>
      </c>
      <c r="C1038" s="6" t="s">
        <v>817</v>
      </c>
      <c r="D1038" s="6" t="s">
        <v>4324</v>
      </c>
      <c r="E1038" s="6" t="s">
        <v>256</v>
      </c>
      <c r="F1038" s="6" t="s">
        <v>91</v>
      </c>
      <c r="G1038" s="6" t="s">
        <v>650</v>
      </c>
      <c r="H1038" s="6" t="s">
        <v>651</v>
      </c>
      <c r="J1038" s="1" t="str">
        <f t="shared" si="366"/>
        <v>001011</v>
      </c>
      <c r="K1038" s="1">
        <f t="shared" si="367"/>
        <v>2</v>
      </c>
      <c r="L1038" s="6" t="str">
        <f t="shared" si="368"/>
        <v>00000</v>
      </c>
      <c r="M1038" s="1">
        <f t="shared" si="369"/>
        <v>65</v>
      </c>
      <c r="N1038" s="6" t="str">
        <f t="shared" si="370"/>
        <v>00</v>
      </c>
      <c r="O1038" s="1">
        <f t="shared" si="371"/>
        <v>2</v>
      </c>
      <c r="P1038" s="1">
        <f>IF(HEX2DEC(LEFT(E1038,4))&gt;=32768,HEX2DEC(LEFT(E1038,4))-65536,HEX2DEC(LEFT(E1038,4)))/Codes!$N$2</f>
        <v>3.6</v>
      </c>
      <c r="Q1038" s="1">
        <f>IF(HEX2DEC(RIGHT(E1038,4))&gt;=32768,HEX2DEC(RIGHT(E1038,4))-65536,HEX2DEC(RIGHT(E1038,4)))/Codes!$N$2</f>
        <v>0</v>
      </c>
      <c r="R1038" s="1">
        <f>IF(HEX2DEC(LEFT(F1038,4))&gt;=32768,HEX2DEC(LEFT(F1038,4))-65536,HEX2DEC(LEFT(F1038,4)))/Codes!$N$2</f>
        <v>0</v>
      </c>
      <c r="S1038" s="1">
        <f>IF(HEX2DEC(RIGHT(F1038,4))&gt;=32768,HEX2DEC(RIGHT(F1038,4))-65536,HEX2DEC(RIGHT(F1038,4)))/Codes!$N$2</f>
        <v>0</v>
      </c>
      <c r="T1038" s="18">
        <f t="shared" si="372"/>
        <v>174</v>
      </c>
      <c r="U1038" s="1">
        <f t="shared" si="373"/>
        <v>100</v>
      </c>
      <c r="V1038" s="1">
        <f t="shared" si="374"/>
        <v>9</v>
      </c>
      <c r="W1038" s="1" t="str">
        <f t="shared" si="375"/>
        <v>101</v>
      </c>
      <c r="X1038" s="1">
        <f t="shared" si="376"/>
        <v>3</v>
      </c>
      <c r="Y1038" s="1">
        <f t="shared" si="377"/>
        <v>0</v>
      </c>
      <c r="Z1038" s="1" t="str">
        <f>VLOOKUP(BIN2DEC(MID(HEX2BIN(MID(H1038,3,2),8),2,5)),Codes!$E$1:$F$18,2)</f>
        <v>Normal</v>
      </c>
      <c r="AA1038" s="6" t="str">
        <f t="shared" si="378"/>
        <v>0</v>
      </c>
      <c r="AB1038" s="1">
        <f t="shared" si="379"/>
        <v>10</v>
      </c>
      <c r="AC1038" s="1" t="str">
        <f>VLOOKUP(BIN2DEC(RIGHT(HEX2BIN(MID(H1038,6,1),4),1)&amp;LEFT(HEX2BIN(MID(H1038,7,1),4),1)),Codes!$K$1:$L$5,2)</f>
        <v>L</v>
      </c>
      <c r="AD1038" s="1" t="str">
        <f>VLOOKUP(BIN2DEC(RIGHT(HEX2BIN(MID(H1038,7,1),4),3)&amp;LEFT(HEX2BIN(MID(H1038,8,1),4),2)),Codes!$H$2:$I$33,2)</f>
        <v>Paper</v>
      </c>
      <c r="AE1038" s="1" t="str">
        <f t="shared" si="380"/>
        <v>1</v>
      </c>
      <c r="AF1038" s="1" t="str">
        <f t="shared" si="381"/>
        <v>1</v>
      </c>
      <c r="AH1038" s="6">
        <f t="shared" si="382"/>
        <v>70</v>
      </c>
    </row>
    <row r="1039" spans="1:34">
      <c r="A1039" s="1" t="s">
        <v>4325</v>
      </c>
      <c r="B1039" s="1" t="s">
        <v>57</v>
      </c>
      <c r="C1039" s="6" t="s">
        <v>818</v>
      </c>
      <c r="D1039" s="6" t="s">
        <v>2375</v>
      </c>
      <c r="E1039" s="6" t="s">
        <v>395</v>
      </c>
      <c r="F1039" s="6" t="s">
        <v>773</v>
      </c>
      <c r="G1039" s="6" t="s">
        <v>654</v>
      </c>
      <c r="H1039" s="6" t="s">
        <v>655</v>
      </c>
      <c r="J1039" s="1" t="str">
        <f t="shared" si="366"/>
        <v>001011</v>
      </c>
      <c r="K1039" s="1">
        <f t="shared" si="367"/>
        <v>0</v>
      </c>
      <c r="L1039" s="6" t="str">
        <f t="shared" si="368"/>
        <v>00000</v>
      </c>
      <c r="M1039" s="1">
        <f t="shared" si="369"/>
        <v>65</v>
      </c>
      <c r="N1039" s="6" t="str">
        <f t="shared" si="370"/>
        <v>00</v>
      </c>
      <c r="O1039" s="1">
        <f t="shared" si="371"/>
        <v>6</v>
      </c>
      <c r="P1039" s="1">
        <f>IF(HEX2DEC(LEFT(E1039,4))&gt;=32768,HEX2DEC(LEFT(E1039,4))-65536,HEX2DEC(LEFT(E1039,4)))/Codes!$N$2</f>
        <v>5.6</v>
      </c>
      <c r="Q1039" s="1">
        <f>IF(HEX2DEC(RIGHT(E1039,4))&gt;=32768,HEX2DEC(RIGHT(E1039,4))-65536,HEX2DEC(RIGHT(E1039,4)))/Codes!$N$2</f>
        <v>0</v>
      </c>
      <c r="R1039" s="1">
        <f>IF(HEX2DEC(LEFT(F1039,4))&gt;=32768,HEX2DEC(LEFT(F1039,4))-65536,HEX2DEC(LEFT(F1039,4)))/Codes!$N$2</f>
        <v>8.8000000000000007</v>
      </c>
      <c r="S1039" s="1">
        <f>IF(HEX2DEC(RIGHT(F1039,4))&gt;=32768,HEX2DEC(RIGHT(F1039,4))-65536,HEX2DEC(RIGHT(F1039,4)))/Codes!$N$2</f>
        <v>0</v>
      </c>
      <c r="T1039" s="18">
        <f t="shared" si="372"/>
        <v>160</v>
      </c>
      <c r="U1039" s="1">
        <f t="shared" si="373"/>
        <v>100</v>
      </c>
      <c r="V1039" s="1">
        <f t="shared" si="374"/>
        <v>156</v>
      </c>
      <c r="W1039" s="1" t="str">
        <f t="shared" si="375"/>
        <v>101</v>
      </c>
      <c r="X1039" s="1">
        <f t="shared" si="376"/>
        <v>3</v>
      </c>
      <c r="Y1039" s="1">
        <f t="shared" si="377"/>
        <v>0</v>
      </c>
      <c r="Z1039" s="1" t="str">
        <f>VLOOKUP(BIN2DEC(MID(HEX2BIN(MID(H1039,3,2),8),2,5)),Codes!$E$1:$F$18,2)</f>
        <v>Normal</v>
      </c>
      <c r="AA1039" s="6" t="str">
        <f t="shared" si="378"/>
        <v>0</v>
      </c>
      <c r="AB1039" s="1">
        <f t="shared" si="379"/>
        <v>20</v>
      </c>
      <c r="AC1039" s="1" t="str">
        <f>VLOOKUP(BIN2DEC(RIGHT(HEX2BIN(MID(H1039,6,1),4),1)&amp;LEFT(HEX2BIN(MID(H1039,7,1),4),1)),Codes!$K$1:$L$5,2)</f>
        <v>L</v>
      </c>
      <c r="AD1039" s="1" t="str">
        <f>VLOOKUP(BIN2DEC(RIGHT(HEX2BIN(MID(H1039,7,1),4),3)&amp;LEFT(HEX2BIN(MID(H1039,8,1),4),2)),Codes!$H$2:$I$33,2)</f>
        <v>Paper</v>
      </c>
      <c r="AE1039" s="1" t="str">
        <f t="shared" si="380"/>
        <v>1</v>
      </c>
      <c r="AF1039" s="1" t="str">
        <f t="shared" si="381"/>
        <v>1</v>
      </c>
      <c r="AH1039" s="6">
        <f t="shared" si="382"/>
        <v>70</v>
      </c>
    </row>
    <row r="1040" spans="1:34">
      <c r="A1040" s="1" t="s">
        <v>4326</v>
      </c>
      <c r="B1040" s="1" t="s">
        <v>57</v>
      </c>
      <c r="C1040" s="6" t="s">
        <v>818</v>
      </c>
      <c r="D1040" s="6" t="s">
        <v>4300</v>
      </c>
      <c r="E1040" s="6" t="s">
        <v>232</v>
      </c>
      <c r="F1040" s="6" t="s">
        <v>801</v>
      </c>
      <c r="G1040" s="6" t="s">
        <v>654</v>
      </c>
      <c r="H1040" s="6" t="s">
        <v>655</v>
      </c>
      <c r="J1040" s="1" t="str">
        <f t="shared" si="366"/>
        <v>001011</v>
      </c>
      <c r="K1040" s="1">
        <f t="shared" si="367"/>
        <v>1</v>
      </c>
      <c r="L1040" s="6" t="str">
        <f t="shared" si="368"/>
        <v>00000</v>
      </c>
      <c r="M1040" s="1">
        <f t="shared" si="369"/>
        <v>65</v>
      </c>
      <c r="N1040" s="6" t="str">
        <f t="shared" si="370"/>
        <v>00</v>
      </c>
      <c r="O1040" s="1">
        <f t="shared" si="371"/>
        <v>6</v>
      </c>
      <c r="P1040" s="1">
        <f>IF(HEX2DEC(LEFT(E1040,4))&gt;=32768,HEX2DEC(LEFT(E1040,4))-65536,HEX2DEC(LEFT(E1040,4)))/Codes!$N$2</f>
        <v>4.8</v>
      </c>
      <c r="Q1040" s="1">
        <f>IF(HEX2DEC(RIGHT(E1040,4))&gt;=32768,HEX2DEC(RIGHT(E1040,4))-65536,HEX2DEC(RIGHT(E1040,4)))/Codes!$N$2</f>
        <v>0</v>
      </c>
      <c r="R1040" s="1">
        <f>IF(HEX2DEC(LEFT(F1040,4))&gt;=32768,HEX2DEC(LEFT(F1040,4))-65536,HEX2DEC(LEFT(F1040,4)))/Codes!$N$2</f>
        <v>3.8</v>
      </c>
      <c r="S1040" s="1">
        <f>IF(HEX2DEC(RIGHT(F1040,4))&gt;=32768,HEX2DEC(RIGHT(F1040,4))-65536,HEX2DEC(RIGHT(F1040,4)))/Codes!$N$2</f>
        <v>0</v>
      </c>
      <c r="T1040" s="18">
        <f t="shared" si="372"/>
        <v>160</v>
      </c>
      <c r="U1040" s="1">
        <f t="shared" si="373"/>
        <v>100</v>
      </c>
      <c r="V1040" s="1">
        <f t="shared" si="374"/>
        <v>156</v>
      </c>
      <c r="W1040" s="1" t="str">
        <f t="shared" si="375"/>
        <v>101</v>
      </c>
      <c r="X1040" s="1">
        <f t="shared" si="376"/>
        <v>3</v>
      </c>
      <c r="Y1040" s="1">
        <f t="shared" si="377"/>
        <v>0</v>
      </c>
      <c r="Z1040" s="1" t="str">
        <f>VLOOKUP(BIN2DEC(MID(HEX2BIN(MID(H1040,3,2),8),2,5)),Codes!$E$1:$F$18,2)</f>
        <v>Normal</v>
      </c>
      <c r="AA1040" s="6" t="str">
        <f t="shared" si="378"/>
        <v>0</v>
      </c>
      <c r="AB1040" s="1">
        <f t="shared" si="379"/>
        <v>20</v>
      </c>
      <c r="AC1040" s="1" t="str">
        <f>VLOOKUP(BIN2DEC(RIGHT(HEX2BIN(MID(H1040,6,1),4),1)&amp;LEFT(HEX2BIN(MID(H1040,7,1),4),1)),Codes!$K$1:$L$5,2)</f>
        <v>L</v>
      </c>
      <c r="AD1040" s="1" t="str">
        <f>VLOOKUP(BIN2DEC(RIGHT(HEX2BIN(MID(H1040,7,1),4),3)&amp;LEFT(HEX2BIN(MID(H1040,8,1),4),2)),Codes!$H$2:$I$33,2)</f>
        <v>Paper</v>
      </c>
      <c r="AE1040" s="1" t="str">
        <f t="shared" si="380"/>
        <v>1</v>
      </c>
      <c r="AF1040" s="1" t="str">
        <f t="shared" si="381"/>
        <v>1</v>
      </c>
      <c r="AH1040" s="6">
        <f t="shared" si="382"/>
        <v>70</v>
      </c>
    </row>
    <row r="1041" spans="1:34">
      <c r="A1041" s="1" t="s">
        <v>4327</v>
      </c>
      <c r="B1041" s="1" t="s">
        <v>57</v>
      </c>
      <c r="C1041" s="6" t="s">
        <v>818</v>
      </c>
      <c r="D1041" s="6" t="s">
        <v>4302</v>
      </c>
      <c r="E1041" s="6" t="s">
        <v>256</v>
      </c>
      <c r="F1041" s="6" t="s">
        <v>91</v>
      </c>
      <c r="G1041" s="6" t="s">
        <v>654</v>
      </c>
      <c r="H1041" s="6" t="s">
        <v>655</v>
      </c>
      <c r="J1041" s="1" t="str">
        <f t="shared" si="366"/>
        <v>001011</v>
      </c>
      <c r="K1041" s="1">
        <f t="shared" si="367"/>
        <v>2</v>
      </c>
      <c r="L1041" s="6" t="str">
        <f t="shared" si="368"/>
        <v>00000</v>
      </c>
      <c r="M1041" s="1">
        <f t="shared" si="369"/>
        <v>65</v>
      </c>
      <c r="N1041" s="6" t="str">
        <f t="shared" si="370"/>
        <v>00</v>
      </c>
      <c r="O1041" s="1">
        <f t="shared" si="371"/>
        <v>6</v>
      </c>
      <c r="P1041" s="1">
        <f>IF(HEX2DEC(LEFT(E1041,4))&gt;=32768,HEX2DEC(LEFT(E1041,4))-65536,HEX2DEC(LEFT(E1041,4)))/Codes!$N$2</f>
        <v>3.6</v>
      </c>
      <c r="Q1041" s="1">
        <f>IF(HEX2DEC(RIGHT(E1041,4))&gt;=32768,HEX2DEC(RIGHT(E1041,4))-65536,HEX2DEC(RIGHT(E1041,4)))/Codes!$N$2</f>
        <v>0</v>
      </c>
      <c r="R1041" s="1">
        <f>IF(HEX2DEC(LEFT(F1041,4))&gt;=32768,HEX2DEC(LEFT(F1041,4))-65536,HEX2DEC(LEFT(F1041,4)))/Codes!$N$2</f>
        <v>0</v>
      </c>
      <c r="S1041" s="1">
        <f>IF(HEX2DEC(RIGHT(F1041,4))&gt;=32768,HEX2DEC(RIGHT(F1041,4))-65536,HEX2DEC(RIGHT(F1041,4)))/Codes!$N$2</f>
        <v>0</v>
      </c>
      <c r="T1041" s="18">
        <f t="shared" si="372"/>
        <v>160</v>
      </c>
      <c r="U1041" s="1">
        <f t="shared" si="373"/>
        <v>100</v>
      </c>
      <c r="V1041" s="1">
        <f t="shared" si="374"/>
        <v>156</v>
      </c>
      <c r="W1041" s="1" t="str">
        <f t="shared" si="375"/>
        <v>101</v>
      </c>
      <c r="X1041" s="1">
        <f t="shared" si="376"/>
        <v>3</v>
      </c>
      <c r="Y1041" s="1">
        <f t="shared" si="377"/>
        <v>0</v>
      </c>
      <c r="Z1041" s="1" t="str">
        <f>VLOOKUP(BIN2DEC(MID(HEX2BIN(MID(H1041,3,2),8),2,5)),Codes!$E$1:$F$18,2)</f>
        <v>Normal</v>
      </c>
      <c r="AA1041" s="6" t="str">
        <f t="shared" si="378"/>
        <v>0</v>
      </c>
      <c r="AB1041" s="1">
        <f t="shared" si="379"/>
        <v>20</v>
      </c>
      <c r="AC1041" s="1" t="str">
        <f>VLOOKUP(BIN2DEC(RIGHT(HEX2BIN(MID(H1041,6,1),4),1)&amp;LEFT(HEX2BIN(MID(H1041,7,1),4),1)),Codes!$K$1:$L$5,2)</f>
        <v>L</v>
      </c>
      <c r="AD1041" s="1" t="str">
        <f>VLOOKUP(BIN2DEC(RIGHT(HEX2BIN(MID(H1041,7,1),4),3)&amp;LEFT(HEX2BIN(MID(H1041,8,1),4),2)),Codes!$H$2:$I$33,2)</f>
        <v>Paper</v>
      </c>
      <c r="AE1041" s="1" t="str">
        <f t="shared" si="380"/>
        <v>1</v>
      </c>
      <c r="AF1041" s="1" t="str">
        <f t="shared" si="381"/>
        <v>1</v>
      </c>
      <c r="AH1041" s="6">
        <f t="shared" si="382"/>
        <v>70</v>
      </c>
    </row>
    <row r="1042" spans="1:34">
      <c r="A1042" s="1" t="s">
        <v>4328</v>
      </c>
      <c r="B1042" s="1" t="s">
        <v>57</v>
      </c>
      <c r="C1042" s="6" t="s">
        <v>819</v>
      </c>
      <c r="D1042" s="6" t="s">
        <v>2435</v>
      </c>
      <c r="E1042" s="6" t="s">
        <v>395</v>
      </c>
      <c r="F1042" s="6" t="s">
        <v>773</v>
      </c>
      <c r="G1042" s="6" t="s">
        <v>807</v>
      </c>
      <c r="H1042" s="6" t="s">
        <v>808</v>
      </c>
      <c r="J1042" s="1" t="str">
        <f t="shared" si="366"/>
        <v>001011</v>
      </c>
      <c r="K1042" s="1">
        <f t="shared" si="367"/>
        <v>0</v>
      </c>
      <c r="L1042" s="6" t="str">
        <f t="shared" si="368"/>
        <v>00000</v>
      </c>
      <c r="M1042" s="1">
        <f t="shared" si="369"/>
        <v>65</v>
      </c>
      <c r="N1042" s="6" t="str">
        <f t="shared" si="370"/>
        <v>00</v>
      </c>
      <c r="O1042" s="1">
        <f t="shared" si="371"/>
        <v>10</v>
      </c>
      <c r="P1042" s="1">
        <f>IF(HEX2DEC(LEFT(E1042,4))&gt;=32768,HEX2DEC(LEFT(E1042,4))-65536,HEX2DEC(LEFT(E1042,4)))/Codes!$N$2</f>
        <v>5.6</v>
      </c>
      <c r="Q1042" s="1">
        <f>IF(HEX2DEC(RIGHT(E1042,4))&gt;=32768,HEX2DEC(RIGHT(E1042,4))-65536,HEX2DEC(RIGHT(E1042,4)))/Codes!$N$2</f>
        <v>0</v>
      </c>
      <c r="R1042" s="1">
        <f>IF(HEX2DEC(LEFT(F1042,4))&gt;=32768,HEX2DEC(LEFT(F1042,4))-65536,HEX2DEC(LEFT(F1042,4)))/Codes!$N$2</f>
        <v>8.8000000000000007</v>
      </c>
      <c r="S1042" s="1">
        <f>IF(HEX2DEC(RIGHT(F1042,4))&gt;=32768,HEX2DEC(RIGHT(F1042,4))-65536,HEX2DEC(RIGHT(F1042,4)))/Codes!$N$2</f>
        <v>0</v>
      </c>
      <c r="T1042" s="18">
        <f t="shared" si="372"/>
        <v>120</v>
      </c>
      <c r="U1042" s="1">
        <f t="shared" si="373"/>
        <v>100</v>
      </c>
      <c r="V1042" s="1">
        <f t="shared" si="374"/>
        <v>236</v>
      </c>
      <c r="W1042" s="1" t="str">
        <f t="shared" si="375"/>
        <v>101</v>
      </c>
      <c r="X1042" s="1">
        <f t="shared" si="376"/>
        <v>3</v>
      </c>
      <c r="Y1042" s="1">
        <f t="shared" si="377"/>
        <v>0</v>
      </c>
      <c r="Z1042" s="1" t="str">
        <f>VLOOKUP(BIN2DEC(MID(HEX2BIN(MID(H1042,3,2),8),2,5)),Codes!$E$1:$F$18,2)</f>
        <v>Normal</v>
      </c>
      <c r="AA1042" s="6" t="str">
        <f t="shared" si="378"/>
        <v>0</v>
      </c>
      <c r="AB1042" s="1">
        <f t="shared" si="379"/>
        <v>100</v>
      </c>
      <c r="AC1042" s="1" t="str">
        <f>VLOOKUP(BIN2DEC(RIGHT(HEX2BIN(MID(H1042,6,1),4),1)&amp;LEFT(HEX2BIN(MID(H1042,7,1),4),1)),Codes!$K$1:$L$5,2)</f>
        <v>L</v>
      </c>
      <c r="AD1042" s="1" t="str">
        <f>VLOOKUP(BIN2DEC(RIGHT(HEX2BIN(MID(H1042,7,1),4),3)&amp;LEFT(HEX2BIN(MID(H1042,8,1),4),2)),Codes!$H$2:$I$33,2)</f>
        <v>Paper</v>
      </c>
      <c r="AE1042" s="1" t="str">
        <f t="shared" si="380"/>
        <v>1</v>
      </c>
      <c r="AF1042" s="1" t="str">
        <f t="shared" si="381"/>
        <v>1</v>
      </c>
      <c r="AH1042" s="6">
        <f t="shared" si="382"/>
        <v>70</v>
      </c>
    </row>
    <row r="1043" spans="1:34">
      <c r="A1043" s="1" t="s">
        <v>4329</v>
      </c>
      <c r="B1043" s="1" t="s">
        <v>57</v>
      </c>
      <c r="C1043" s="6" t="s">
        <v>819</v>
      </c>
      <c r="D1043" s="6" t="s">
        <v>4330</v>
      </c>
      <c r="E1043" s="6" t="s">
        <v>232</v>
      </c>
      <c r="F1043" s="6" t="s">
        <v>801</v>
      </c>
      <c r="G1043" s="6" t="s">
        <v>807</v>
      </c>
      <c r="H1043" s="6" t="s">
        <v>808</v>
      </c>
      <c r="J1043" s="1" t="str">
        <f t="shared" si="366"/>
        <v>001011</v>
      </c>
      <c r="K1043" s="1">
        <f t="shared" si="367"/>
        <v>1</v>
      </c>
      <c r="L1043" s="6" t="str">
        <f t="shared" si="368"/>
        <v>00000</v>
      </c>
      <c r="M1043" s="1">
        <f t="shared" si="369"/>
        <v>65</v>
      </c>
      <c r="N1043" s="6" t="str">
        <f t="shared" si="370"/>
        <v>00</v>
      </c>
      <c r="O1043" s="1">
        <f t="shared" si="371"/>
        <v>10</v>
      </c>
      <c r="P1043" s="1">
        <f>IF(HEX2DEC(LEFT(E1043,4))&gt;=32768,HEX2DEC(LEFT(E1043,4))-65536,HEX2DEC(LEFT(E1043,4)))/Codes!$N$2</f>
        <v>4.8</v>
      </c>
      <c r="Q1043" s="1">
        <f>IF(HEX2DEC(RIGHT(E1043,4))&gt;=32768,HEX2DEC(RIGHT(E1043,4))-65536,HEX2DEC(RIGHT(E1043,4)))/Codes!$N$2</f>
        <v>0</v>
      </c>
      <c r="R1043" s="1">
        <f>IF(HEX2DEC(LEFT(F1043,4))&gt;=32768,HEX2DEC(LEFT(F1043,4))-65536,HEX2DEC(LEFT(F1043,4)))/Codes!$N$2</f>
        <v>3.8</v>
      </c>
      <c r="S1043" s="1">
        <f>IF(HEX2DEC(RIGHT(F1043,4))&gt;=32768,HEX2DEC(RIGHT(F1043,4))-65536,HEX2DEC(RIGHT(F1043,4)))/Codes!$N$2</f>
        <v>0</v>
      </c>
      <c r="T1043" s="18">
        <f t="shared" si="372"/>
        <v>120</v>
      </c>
      <c r="U1043" s="1">
        <f t="shared" si="373"/>
        <v>100</v>
      </c>
      <c r="V1043" s="1">
        <f t="shared" si="374"/>
        <v>236</v>
      </c>
      <c r="W1043" s="1" t="str">
        <f t="shared" si="375"/>
        <v>101</v>
      </c>
      <c r="X1043" s="1">
        <f t="shared" si="376"/>
        <v>3</v>
      </c>
      <c r="Y1043" s="1">
        <f t="shared" si="377"/>
        <v>0</v>
      </c>
      <c r="Z1043" s="1" t="str">
        <f>VLOOKUP(BIN2DEC(MID(HEX2BIN(MID(H1043,3,2),8),2,5)),Codes!$E$1:$F$18,2)</f>
        <v>Normal</v>
      </c>
      <c r="AA1043" s="6" t="str">
        <f t="shared" si="378"/>
        <v>0</v>
      </c>
      <c r="AB1043" s="1">
        <f t="shared" si="379"/>
        <v>100</v>
      </c>
      <c r="AC1043" s="1" t="str">
        <f>VLOOKUP(BIN2DEC(RIGHT(HEX2BIN(MID(H1043,6,1),4),1)&amp;LEFT(HEX2BIN(MID(H1043,7,1),4),1)),Codes!$K$1:$L$5,2)</f>
        <v>L</v>
      </c>
      <c r="AD1043" s="1" t="str">
        <f>VLOOKUP(BIN2DEC(RIGHT(HEX2BIN(MID(H1043,7,1),4),3)&amp;LEFT(HEX2BIN(MID(H1043,8,1),4),2)),Codes!$H$2:$I$33,2)</f>
        <v>Paper</v>
      </c>
      <c r="AE1043" s="1" t="str">
        <f t="shared" si="380"/>
        <v>1</v>
      </c>
      <c r="AF1043" s="1" t="str">
        <f t="shared" si="381"/>
        <v>1</v>
      </c>
      <c r="AH1043" s="6">
        <f t="shared" si="382"/>
        <v>70</v>
      </c>
    </row>
    <row r="1044" spans="1:34">
      <c r="A1044" s="1" t="s">
        <v>4331</v>
      </c>
      <c r="B1044" s="1" t="s">
        <v>57</v>
      </c>
      <c r="C1044" s="6" t="s">
        <v>819</v>
      </c>
      <c r="D1044" s="6" t="s">
        <v>4332</v>
      </c>
      <c r="E1044" s="6" t="s">
        <v>256</v>
      </c>
      <c r="F1044" s="6" t="s">
        <v>91</v>
      </c>
      <c r="G1044" s="6" t="s">
        <v>807</v>
      </c>
      <c r="H1044" s="6" t="s">
        <v>808</v>
      </c>
      <c r="J1044" s="1" t="str">
        <f t="shared" si="366"/>
        <v>001011</v>
      </c>
      <c r="K1044" s="1">
        <f t="shared" si="367"/>
        <v>2</v>
      </c>
      <c r="L1044" s="6" t="str">
        <f t="shared" si="368"/>
        <v>00000</v>
      </c>
      <c r="M1044" s="1">
        <f t="shared" si="369"/>
        <v>65</v>
      </c>
      <c r="N1044" s="6" t="str">
        <f t="shared" si="370"/>
        <v>00</v>
      </c>
      <c r="O1044" s="1">
        <f t="shared" si="371"/>
        <v>10</v>
      </c>
      <c r="P1044" s="1">
        <f>IF(HEX2DEC(LEFT(E1044,4))&gt;=32768,HEX2DEC(LEFT(E1044,4))-65536,HEX2DEC(LEFT(E1044,4)))/Codes!$N$2</f>
        <v>3.6</v>
      </c>
      <c r="Q1044" s="1">
        <f>IF(HEX2DEC(RIGHT(E1044,4))&gt;=32768,HEX2DEC(RIGHT(E1044,4))-65536,HEX2DEC(RIGHT(E1044,4)))/Codes!$N$2</f>
        <v>0</v>
      </c>
      <c r="R1044" s="1">
        <f>IF(HEX2DEC(LEFT(F1044,4))&gt;=32768,HEX2DEC(LEFT(F1044,4))-65536,HEX2DEC(LEFT(F1044,4)))/Codes!$N$2</f>
        <v>0</v>
      </c>
      <c r="S1044" s="1">
        <f>IF(HEX2DEC(RIGHT(F1044,4))&gt;=32768,HEX2DEC(RIGHT(F1044,4))-65536,HEX2DEC(RIGHT(F1044,4)))/Codes!$N$2</f>
        <v>0</v>
      </c>
      <c r="T1044" s="18">
        <f t="shared" si="372"/>
        <v>120</v>
      </c>
      <c r="U1044" s="1">
        <f t="shared" si="373"/>
        <v>100</v>
      </c>
      <c r="V1044" s="1">
        <f t="shared" si="374"/>
        <v>236</v>
      </c>
      <c r="W1044" s="1" t="str">
        <f t="shared" si="375"/>
        <v>101</v>
      </c>
      <c r="X1044" s="1">
        <f t="shared" si="376"/>
        <v>3</v>
      </c>
      <c r="Y1044" s="1">
        <f t="shared" si="377"/>
        <v>0</v>
      </c>
      <c r="Z1044" s="1" t="str">
        <f>VLOOKUP(BIN2DEC(MID(HEX2BIN(MID(H1044,3,2),8),2,5)),Codes!$E$1:$F$18,2)</f>
        <v>Normal</v>
      </c>
      <c r="AA1044" s="6" t="str">
        <f t="shared" si="378"/>
        <v>0</v>
      </c>
      <c r="AB1044" s="1">
        <f t="shared" si="379"/>
        <v>100</v>
      </c>
      <c r="AC1044" s="1" t="str">
        <f>VLOOKUP(BIN2DEC(RIGHT(HEX2BIN(MID(H1044,6,1),4),1)&amp;LEFT(HEX2BIN(MID(H1044,7,1),4),1)),Codes!$K$1:$L$5,2)</f>
        <v>L</v>
      </c>
      <c r="AD1044" s="1" t="str">
        <f>VLOOKUP(BIN2DEC(RIGHT(HEX2BIN(MID(H1044,7,1),4),3)&amp;LEFT(HEX2BIN(MID(H1044,8,1),4),2)),Codes!$H$2:$I$33,2)</f>
        <v>Paper</v>
      </c>
      <c r="AE1044" s="1" t="str">
        <f t="shared" si="380"/>
        <v>1</v>
      </c>
      <c r="AF1044" s="1" t="str">
        <f t="shared" si="381"/>
        <v>1</v>
      </c>
      <c r="AH1044" s="6">
        <f t="shared" si="382"/>
        <v>70</v>
      </c>
    </row>
    <row r="1045" spans="1:34">
      <c r="A1045" s="1" t="s">
        <v>4333</v>
      </c>
      <c r="B1045" s="1" t="s">
        <v>57</v>
      </c>
      <c r="C1045" s="6" t="s">
        <v>820</v>
      </c>
      <c r="D1045" s="6" t="s">
        <v>4334</v>
      </c>
      <c r="E1045" s="6" t="s">
        <v>299</v>
      </c>
      <c r="F1045" s="6" t="s">
        <v>812</v>
      </c>
      <c r="G1045" s="6" t="s">
        <v>813</v>
      </c>
      <c r="H1045" s="6" t="s">
        <v>814</v>
      </c>
      <c r="J1045" s="1" t="str">
        <f t="shared" si="366"/>
        <v>001011</v>
      </c>
      <c r="K1045" s="1">
        <f t="shared" si="367"/>
        <v>2</v>
      </c>
      <c r="L1045" s="6" t="str">
        <f t="shared" si="368"/>
        <v>00000</v>
      </c>
      <c r="M1045" s="1">
        <f t="shared" si="369"/>
        <v>65</v>
      </c>
      <c r="N1045" s="6" t="str">
        <f t="shared" si="370"/>
        <v>00</v>
      </c>
      <c r="O1045" s="1">
        <f t="shared" si="371"/>
        <v>8</v>
      </c>
      <c r="P1045" s="1">
        <f>IF(HEX2DEC(LEFT(E1045,4))&gt;=32768,HEX2DEC(LEFT(E1045,4))-65536,HEX2DEC(LEFT(E1045,4)))/Codes!$N$2</f>
        <v>6</v>
      </c>
      <c r="Q1045" s="1">
        <f>IF(HEX2DEC(RIGHT(E1045,4))&gt;=32768,HEX2DEC(RIGHT(E1045,4))-65536,HEX2DEC(RIGHT(E1045,4)))/Codes!$N$2</f>
        <v>0</v>
      </c>
      <c r="R1045" s="1">
        <f>IF(HEX2DEC(LEFT(F1045,4))&gt;=32768,HEX2DEC(LEFT(F1045,4))-65536,HEX2DEC(LEFT(F1045,4)))/Codes!$N$2</f>
        <v>8.4</v>
      </c>
      <c r="S1045" s="1">
        <f>IF(HEX2DEC(RIGHT(F1045,4))&gt;=32768,HEX2DEC(RIGHT(F1045,4))-65536,HEX2DEC(RIGHT(F1045,4)))/Codes!$N$2</f>
        <v>0</v>
      </c>
      <c r="T1045" s="18">
        <f t="shared" si="372"/>
        <v>120</v>
      </c>
      <c r="U1045" s="1">
        <f t="shared" si="373"/>
        <v>70</v>
      </c>
      <c r="V1045" s="1">
        <f t="shared" si="374"/>
        <v>80</v>
      </c>
      <c r="W1045" s="1" t="str">
        <f t="shared" si="375"/>
        <v>101</v>
      </c>
      <c r="X1045" s="1">
        <f t="shared" si="376"/>
        <v>3</v>
      </c>
      <c r="Y1045" s="1">
        <f t="shared" si="377"/>
        <v>35</v>
      </c>
      <c r="Z1045" s="1" t="str">
        <f>VLOOKUP(BIN2DEC(MID(HEX2BIN(MID(H1045,3,2),8),2,5)),Codes!$E$1:$F$18,2)</f>
        <v>Normal</v>
      </c>
      <c r="AA1045" s="6" t="str">
        <f t="shared" si="378"/>
        <v>0</v>
      </c>
      <c r="AB1045" s="1">
        <f t="shared" si="379"/>
        <v>40</v>
      </c>
      <c r="AC1045" s="1" t="str">
        <f>VLOOKUP(BIN2DEC(RIGHT(HEX2BIN(MID(H1045,6,1),4),1)&amp;LEFT(HEX2BIN(MID(H1045,7,1),4),1)),Codes!$K$1:$L$5,2)</f>
        <v>L</v>
      </c>
      <c r="AD1045" s="1" t="str">
        <f>VLOOKUP(BIN2DEC(RIGHT(HEX2BIN(MID(H1045,7,1),4),3)&amp;LEFT(HEX2BIN(MID(H1045,8,1),4),2)),Codes!$H$2:$I$33,2)</f>
        <v>Paper</v>
      </c>
      <c r="AE1045" s="1" t="str">
        <f t="shared" si="380"/>
        <v>1</v>
      </c>
      <c r="AF1045" s="1" t="str">
        <f t="shared" si="381"/>
        <v>1</v>
      </c>
      <c r="AH1045" s="6">
        <f t="shared" si="382"/>
        <v>70</v>
      </c>
    </row>
    <row r="1046" spans="1:34">
      <c r="A1046" s="1" t="s">
        <v>4335</v>
      </c>
      <c r="B1046" s="1" t="s">
        <v>57</v>
      </c>
      <c r="C1046" s="6" t="s">
        <v>820</v>
      </c>
      <c r="D1046" s="6" t="s">
        <v>4259</v>
      </c>
      <c r="E1046" s="6" t="s">
        <v>232</v>
      </c>
      <c r="F1046" s="6" t="s">
        <v>801</v>
      </c>
      <c r="G1046" s="6" t="s">
        <v>813</v>
      </c>
      <c r="H1046" s="6" t="s">
        <v>814</v>
      </c>
      <c r="J1046" s="1" t="str">
        <f t="shared" si="366"/>
        <v>001011</v>
      </c>
      <c r="K1046" s="1">
        <f t="shared" si="367"/>
        <v>1</v>
      </c>
      <c r="L1046" s="6" t="str">
        <f t="shared" si="368"/>
        <v>00000</v>
      </c>
      <c r="M1046" s="1">
        <f t="shared" si="369"/>
        <v>65</v>
      </c>
      <c r="N1046" s="6" t="str">
        <f t="shared" si="370"/>
        <v>00</v>
      </c>
      <c r="O1046" s="1">
        <f t="shared" si="371"/>
        <v>7</v>
      </c>
      <c r="P1046" s="1">
        <f>IF(HEX2DEC(LEFT(E1046,4))&gt;=32768,HEX2DEC(LEFT(E1046,4))-65536,HEX2DEC(LEFT(E1046,4)))/Codes!$N$2</f>
        <v>4.8</v>
      </c>
      <c r="Q1046" s="1">
        <f>IF(HEX2DEC(RIGHT(E1046,4))&gt;=32768,HEX2DEC(RIGHT(E1046,4))-65536,HEX2DEC(RIGHT(E1046,4)))/Codes!$N$2</f>
        <v>0</v>
      </c>
      <c r="R1046" s="1">
        <f>IF(HEX2DEC(LEFT(F1046,4))&gt;=32768,HEX2DEC(LEFT(F1046,4))-65536,HEX2DEC(LEFT(F1046,4)))/Codes!$N$2</f>
        <v>3.8</v>
      </c>
      <c r="S1046" s="1">
        <f>IF(HEX2DEC(RIGHT(F1046,4))&gt;=32768,HEX2DEC(RIGHT(F1046,4))-65536,HEX2DEC(RIGHT(F1046,4)))/Codes!$N$2</f>
        <v>0</v>
      </c>
      <c r="T1046" s="18">
        <f t="shared" si="372"/>
        <v>120</v>
      </c>
      <c r="U1046" s="1">
        <f t="shared" si="373"/>
        <v>70</v>
      </c>
      <c r="V1046" s="1">
        <f t="shared" si="374"/>
        <v>80</v>
      </c>
      <c r="W1046" s="1" t="str">
        <f t="shared" si="375"/>
        <v>101</v>
      </c>
      <c r="X1046" s="1">
        <f t="shared" si="376"/>
        <v>3</v>
      </c>
      <c r="Y1046" s="1">
        <f t="shared" si="377"/>
        <v>35</v>
      </c>
      <c r="Z1046" s="1" t="str">
        <f>VLOOKUP(BIN2DEC(MID(HEX2BIN(MID(H1046,3,2),8),2,5)),Codes!$E$1:$F$18,2)</f>
        <v>Normal</v>
      </c>
      <c r="AA1046" s="6" t="str">
        <f t="shared" si="378"/>
        <v>0</v>
      </c>
      <c r="AB1046" s="1">
        <f t="shared" si="379"/>
        <v>40</v>
      </c>
      <c r="AC1046" s="1" t="str">
        <f>VLOOKUP(BIN2DEC(RIGHT(HEX2BIN(MID(H1046,6,1),4),1)&amp;LEFT(HEX2BIN(MID(H1046,7,1),4),1)),Codes!$K$1:$L$5,2)</f>
        <v>L</v>
      </c>
      <c r="AD1046" s="1" t="str">
        <f>VLOOKUP(BIN2DEC(RIGHT(HEX2BIN(MID(H1046,7,1),4),3)&amp;LEFT(HEX2BIN(MID(H1046,8,1),4),2)),Codes!$H$2:$I$33,2)</f>
        <v>Paper</v>
      </c>
      <c r="AE1046" s="1" t="str">
        <f t="shared" si="380"/>
        <v>1</v>
      </c>
      <c r="AF1046" s="1" t="str">
        <f t="shared" si="381"/>
        <v>1</v>
      </c>
      <c r="AH1046" s="6">
        <f t="shared" si="382"/>
        <v>70</v>
      </c>
    </row>
    <row r="1047" spans="1:34">
      <c r="A1047" s="1" t="s">
        <v>4336</v>
      </c>
      <c r="B1047" s="1" t="s">
        <v>57</v>
      </c>
      <c r="C1047" s="6" t="s">
        <v>820</v>
      </c>
      <c r="D1047" s="6" t="s">
        <v>2375</v>
      </c>
      <c r="E1047" s="6" t="s">
        <v>256</v>
      </c>
      <c r="F1047" s="6" t="s">
        <v>91</v>
      </c>
      <c r="G1047" s="6" t="s">
        <v>813</v>
      </c>
      <c r="H1047" s="6" t="s">
        <v>814</v>
      </c>
      <c r="J1047" s="1" t="str">
        <f t="shared" si="366"/>
        <v>001011</v>
      </c>
      <c r="K1047" s="1">
        <f t="shared" si="367"/>
        <v>0</v>
      </c>
      <c r="L1047" s="6" t="str">
        <f t="shared" si="368"/>
        <v>00000</v>
      </c>
      <c r="M1047" s="1">
        <f t="shared" si="369"/>
        <v>65</v>
      </c>
      <c r="N1047" s="6" t="str">
        <f t="shared" si="370"/>
        <v>00</v>
      </c>
      <c r="O1047" s="1">
        <f t="shared" si="371"/>
        <v>6</v>
      </c>
      <c r="P1047" s="1">
        <f>IF(HEX2DEC(LEFT(E1047,4))&gt;=32768,HEX2DEC(LEFT(E1047,4))-65536,HEX2DEC(LEFT(E1047,4)))/Codes!$N$2</f>
        <v>3.6</v>
      </c>
      <c r="Q1047" s="1">
        <f>IF(HEX2DEC(RIGHT(E1047,4))&gt;=32768,HEX2DEC(RIGHT(E1047,4))-65536,HEX2DEC(RIGHT(E1047,4)))/Codes!$N$2</f>
        <v>0</v>
      </c>
      <c r="R1047" s="1">
        <f>IF(HEX2DEC(LEFT(F1047,4))&gt;=32768,HEX2DEC(LEFT(F1047,4))-65536,HEX2DEC(LEFT(F1047,4)))/Codes!$N$2</f>
        <v>0</v>
      </c>
      <c r="S1047" s="1">
        <f>IF(HEX2DEC(RIGHT(F1047,4))&gt;=32768,HEX2DEC(RIGHT(F1047,4))-65536,HEX2DEC(RIGHT(F1047,4)))/Codes!$N$2</f>
        <v>0</v>
      </c>
      <c r="T1047" s="18">
        <f t="shared" si="372"/>
        <v>120</v>
      </c>
      <c r="U1047" s="1">
        <f t="shared" si="373"/>
        <v>70</v>
      </c>
      <c r="V1047" s="1">
        <f t="shared" si="374"/>
        <v>80</v>
      </c>
      <c r="W1047" s="1" t="str">
        <f t="shared" si="375"/>
        <v>101</v>
      </c>
      <c r="X1047" s="1">
        <f t="shared" si="376"/>
        <v>3</v>
      </c>
      <c r="Y1047" s="1">
        <f t="shared" si="377"/>
        <v>35</v>
      </c>
      <c r="Z1047" s="1" t="str">
        <f>VLOOKUP(BIN2DEC(MID(HEX2BIN(MID(H1047,3,2),8),2,5)),Codes!$E$1:$F$18,2)</f>
        <v>Normal</v>
      </c>
      <c r="AA1047" s="6" t="str">
        <f t="shared" si="378"/>
        <v>0</v>
      </c>
      <c r="AB1047" s="1">
        <f t="shared" si="379"/>
        <v>40</v>
      </c>
      <c r="AC1047" s="1" t="str">
        <f>VLOOKUP(BIN2DEC(RIGHT(HEX2BIN(MID(H1047,6,1),4),1)&amp;LEFT(HEX2BIN(MID(H1047,7,1),4),1)),Codes!$K$1:$L$5,2)</f>
        <v>L</v>
      </c>
      <c r="AD1047" s="1" t="str">
        <f>VLOOKUP(BIN2DEC(RIGHT(HEX2BIN(MID(H1047,7,1),4),3)&amp;LEFT(HEX2BIN(MID(H1047,8,1),4),2)),Codes!$H$2:$I$33,2)</f>
        <v>Paper</v>
      </c>
      <c r="AE1047" s="1" t="str">
        <f t="shared" si="380"/>
        <v>1</v>
      </c>
      <c r="AF1047" s="1" t="str">
        <f t="shared" si="381"/>
        <v>1</v>
      </c>
      <c r="AH1047" s="6">
        <f t="shared" si="382"/>
        <v>70</v>
      </c>
    </row>
    <row r="1048" spans="1:34">
      <c r="A1048" s="1" t="s">
        <v>4337</v>
      </c>
      <c r="B1048" s="1" t="s">
        <v>57</v>
      </c>
      <c r="C1048" s="6" t="s">
        <v>1874</v>
      </c>
      <c r="D1048" s="6" t="s">
        <v>2435</v>
      </c>
      <c r="E1048" s="6" t="s">
        <v>232</v>
      </c>
      <c r="F1048" s="6" t="s">
        <v>822</v>
      </c>
      <c r="G1048" s="6" t="s">
        <v>557</v>
      </c>
      <c r="H1048" s="6" t="s">
        <v>682</v>
      </c>
      <c r="J1048" s="1" t="str">
        <f t="shared" si="366"/>
        <v>001011</v>
      </c>
      <c r="K1048" s="1">
        <f t="shared" si="367"/>
        <v>0</v>
      </c>
      <c r="L1048" s="6" t="str">
        <f t="shared" si="368"/>
        <v>00000</v>
      </c>
      <c r="M1048" s="1">
        <f t="shared" si="369"/>
        <v>65</v>
      </c>
      <c r="N1048" s="6" t="str">
        <f t="shared" si="370"/>
        <v>00</v>
      </c>
      <c r="O1048" s="1">
        <f t="shared" si="371"/>
        <v>10</v>
      </c>
      <c r="P1048" s="1">
        <f>IF(HEX2DEC(LEFT(E1048,4))&gt;=32768,HEX2DEC(LEFT(E1048,4))-65536,HEX2DEC(LEFT(E1048,4)))/Codes!$N$2</f>
        <v>4.8</v>
      </c>
      <c r="Q1048" s="1">
        <f>IF(HEX2DEC(RIGHT(E1048,4))&gt;=32768,HEX2DEC(RIGHT(E1048,4))-65536,HEX2DEC(RIGHT(E1048,4)))/Codes!$N$2</f>
        <v>0</v>
      </c>
      <c r="R1048" s="1">
        <f>IF(HEX2DEC(LEFT(F1048,4))&gt;=32768,HEX2DEC(LEFT(F1048,4))-65536,HEX2DEC(LEFT(F1048,4)))/Codes!$N$2</f>
        <v>7.4</v>
      </c>
      <c r="S1048" s="1">
        <f>IF(HEX2DEC(RIGHT(F1048,4))&gt;=32768,HEX2DEC(RIGHT(F1048,4))-65536,HEX2DEC(RIGHT(F1048,4)))/Codes!$N$2</f>
        <v>0</v>
      </c>
      <c r="T1048" s="18">
        <f t="shared" si="372"/>
        <v>361</v>
      </c>
      <c r="U1048" s="1">
        <f t="shared" si="373"/>
        <v>100</v>
      </c>
      <c r="V1048" s="1">
        <f t="shared" si="374"/>
        <v>0</v>
      </c>
      <c r="W1048" s="1" t="str">
        <f t="shared" si="375"/>
        <v>101</v>
      </c>
      <c r="X1048" s="1">
        <f t="shared" si="376"/>
        <v>3</v>
      </c>
      <c r="Y1048" s="1">
        <f t="shared" si="377"/>
        <v>5</v>
      </c>
      <c r="Z1048" s="1" t="str">
        <f>VLOOKUP(BIN2DEC(MID(HEX2BIN(MID(H1048,3,2),8),2,5)),Codes!$E$1:$F$18,2)</f>
        <v>Normal</v>
      </c>
      <c r="AA1048" s="6" t="str">
        <f t="shared" si="378"/>
        <v>0</v>
      </c>
      <c r="AB1048" s="1">
        <f t="shared" si="379"/>
        <v>2</v>
      </c>
      <c r="AC1048" s="1" t="str">
        <f>VLOOKUP(BIN2DEC(RIGHT(HEX2BIN(MID(H1048,6,1),4),1)&amp;LEFT(HEX2BIN(MID(H1048,7,1),4),1)),Codes!$K$1:$L$5,2)</f>
        <v>M</v>
      </c>
      <c r="AD1048" s="1" t="str">
        <f>VLOOKUP(BIN2DEC(RIGHT(HEX2BIN(MID(H1048,7,1),4),3)&amp;LEFT(HEX2BIN(MID(H1048,8,1),4),2)),Codes!$H$2:$I$33,2)</f>
        <v>Punch</v>
      </c>
      <c r="AE1048" s="1" t="str">
        <f t="shared" si="380"/>
        <v>1</v>
      </c>
      <c r="AF1048" s="1" t="str">
        <f t="shared" si="381"/>
        <v>1</v>
      </c>
      <c r="AH1048" s="6">
        <f t="shared" si="382"/>
        <v>33</v>
      </c>
    </row>
    <row r="1049" spans="1:34">
      <c r="A1049" s="1" t="s">
        <v>4338</v>
      </c>
      <c r="B1049" s="1" t="s">
        <v>57</v>
      </c>
      <c r="C1049" s="6" t="s">
        <v>1874</v>
      </c>
      <c r="D1049" s="6" t="s">
        <v>4330</v>
      </c>
      <c r="E1049" s="6" t="s">
        <v>824</v>
      </c>
      <c r="F1049" s="6" t="s">
        <v>307</v>
      </c>
      <c r="G1049" s="6" t="s">
        <v>557</v>
      </c>
      <c r="H1049" s="6" t="s">
        <v>682</v>
      </c>
      <c r="J1049" s="1" t="str">
        <f t="shared" si="366"/>
        <v>001011</v>
      </c>
      <c r="K1049" s="1">
        <f t="shared" si="367"/>
        <v>1</v>
      </c>
      <c r="L1049" s="6" t="str">
        <f t="shared" si="368"/>
        <v>00000</v>
      </c>
      <c r="M1049" s="1">
        <f t="shared" si="369"/>
        <v>65</v>
      </c>
      <c r="N1049" s="6" t="str">
        <f t="shared" si="370"/>
        <v>00</v>
      </c>
      <c r="O1049" s="1">
        <f t="shared" si="371"/>
        <v>10</v>
      </c>
      <c r="P1049" s="1">
        <f>IF(HEX2DEC(LEFT(E1049,4))&gt;=32768,HEX2DEC(LEFT(E1049,4))-65536,HEX2DEC(LEFT(E1049,4)))/Codes!$N$2</f>
        <v>2</v>
      </c>
      <c r="Q1049" s="1">
        <f>IF(HEX2DEC(RIGHT(E1049,4))&gt;=32768,HEX2DEC(RIGHT(E1049,4))-65536,HEX2DEC(RIGHT(E1049,4)))/Codes!$N$2</f>
        <v>0</v>
      </c>
      <c r="R1049" s="1">
        <f>IF(HEX2DEC(LEFT(F1049,4))&gt;=32768,HEX2DEC(LEFT(F1049,4))-65536,HEX2DEC(LEFT(F1049,4)))/Codes!$N$2</f>
        <v>3.2</v>
      </c>
      <c r="S1049" s="1">
        <f>IF(HEX2DEC(RIGHT(F1049,4))&gt;=32768,HEX2DEC(RIGHT(F1049,4))-65536,HEX2DEC(RIGHT(F1049,4)))/Codes!$N$2</f>
        <v>0</v>
      </c>
      <c r="T1049" s="18">
        <f t="shared" si="372"/>
        <v>361</v>
      </c>
      <c r="U1049" s="1">
        <f t="shared" si="373"/>
        <v>100</v>
      </c>
      <c r="V1049" s="1">
        <f t="shared" si="374"/>
        <v>0</v>
      </c>
      <c r="W1049" s="1" t="str">
        <f t="shared" si="375"/>
        <v>101</v>
      </c>
      <c r="X1049" s="1">
        <f t="shared" si="376"/>
        <v>3</v>
      </c>
      <c r="Y1049" s="1">
        <f t="shared" si="377"/>
        <v>5</v>
      </c>
      <c r="Z1049" s="1" t="str">
        <f>VLOOKUP(BIN2DEC(MID(HEX2BIN(MID(H1049,3,2),8),2,5)),Codes!$E$1:$F$18,2)</f>
        <v>Normal</v>
      </c>
      <c r="AA1049" s="6" t="str">
        <f t="shared" si="378"/>
        <v>0</v>
      </c>
      <c r="AB1049" s="1">
        <f t="shared" si="379"/>
        <v>2</v>
      </c>
      <c r="AC1049" s="1" t="str">
        <f>VLOOKUP(BIN2DEC(RIGHT(HEX2BIN(MID(H1049,6,1),4),1)&amp;LEFT(HEX2BIN(MID(H1049,7,1),4),1)),Codes!$K$1:$L$5,2)</f>
        <v>M</v>
      </c>
      <c r="AD1049" s="1" t="str">
        <f>VLOOKUP(BIN2DEC(RIGHT(HEX2BIN(MID(H1049,7,1),4),3)&amp;LEFT(HEX2BIN(MID(H1049,8,1),4),2)),Codes!$H$2:$I$33,2)</f>
        <v>Punch</v>
      </c>
      <c r="AE1049" s="1" t="str">
        <f t="shared" si="380"/>
        <v>1</v>
      </c>
      <c r="AF1049" s="1" t="str">
        <f t="shared" si="381"/>
        <v>1</v>
      </c>
      <c r="AH1049" s="6">
        <f t="shared" si="382"/>
        <v>33</v>
      </c>
    </row>
    <row r="1050" spans="1:34">
      <c r="A1050" s="1" t="s">
        <v>4339</v>
      </c>
      <c r="B1050" s="1" t="s">
        <v>57</v>
      </c>
      <c r="C1050" s="6" t="s">
        <v>1874</v>
      </c>
      <c r="D1050" s="6" t="s">
        <v>4332</v>
      </c>
      <c r="E1050" s="6" t="s">
        <v>824</v>
      </c>
      <c r="F1050" s="6" t="s">
        <v>91</v>
      </c>
      <c r="G1050" s="6" t="s">
        <v>557</v>
      </c>
      <c r="H1050" s="6" t="s">
        <v>682</v>
      </c>
      <c r="J1050" s="1" t="str">
        <f t="shared" si="366"/>
        <v>001011</v>
      </c>
      <c r="K1050" s="1">
        <f t="shared" si="367"/>
        <v>2</v>
      </c>
      <c r="L1050" s="6" t="str">
        <f t="shared" si="368"/>
        <v>00000</v>
      </c>
      <c r="M1050" s="1">
        <f t="shared" si="369"/>
        <v>65</v>
      </c>
      <c r="N1050" s="6" t="str">
        <f t="shared" si="370"/>
        <v>00</v>
      </c>
      <c r="O1050" s="1">
        <f t="shared" si="371"/>
        <v>10</v>
      </c>
      <c r="P1050" s="1">
        <f>IF(HEX2DEC(LEFT(E1050,4))&gt;=32768,HEX2DEC(LEFT(E1050,4))-65536,HEX2DEC(LEFT(E1050,4)))/Codes!$N$2</f>
        <v>2</v>
      </c>
      <c r="Q1050" s="1">
        <f>IF(HEX2DEC(RIGHT(E1050,4))&gt;=32768,HEX2DEC(RIGHT(E1050,4))-65536,HEX2DEC(RIGHT(E1050,4)))/Codes!$N$2</f>
        <v>0</v>
      </c>
      <c r="R1050" s="1">
        <f>IF(HEX2DEC(LEFT(F1050,4))&gt;=32768,HEX2DEC(LEFT(F1050,4))-65536,HEX2DEC(LEFT(F1050,4)))/Codes!$N$2</f>
        <v>0</v>
      </c>
      <c r="S1050" s="1">
        <f>IF(HEX2DEC(RIGHT(F1050,4))&gt;=32768,HEX2DEC(RIGHT(F1050,4))-65536,HEX2DEC(RIGHT(F1050,4)))/Codes!$N$2</f>
        <v>0</v>
      </c>
      <c r="T1050" s="18">
        <f t="shared" si="372"/>
        <v>361</v>
      </c>
      <c r="U1050" s="1">
        <f t="shared" si="373"/>
        <v>100</v>
      </c>
      <c r="V1050" s="1">
        <f t="shared" si="374"/>
        <v>0</v>
      </c>
      <c r="W1050" s="1" t="str">
        <f t="shared" si="375"/>
        <v>101</v>
      </c>
      <c r="X1050" s="1">
        <f t="shared" si="376"/>
        <v>3</v>
      </c>
      <c r="Y1050" s="1">
        <f t="shared" si="377"/>
        <v>5</v>
      </c>
      <c r="Z1050" s="1" t="str">
        <f>VLOOKUP(BIN2DEC(MID(HEX2BIN(MID(H1050,3,2),8),2,5)),Codes!$E$1:$F$18,2)</f>
        <v>Normal</v>
      </c>
      <c r="AA1050" s="6" t="str">
        <f t="shared" si="378"/>
        <v>0</v>
      </c>
      <c r="AB1050" s="1">
        <f t="shared" si="379"/>
        <v>2</v>
      </c>
      <c r="AC1050" s="1" t="str">
        <f>VLOOKUP(BIN2DEC(RIGHT(HEX2BIN(MID(H1050,6,1),4),1)&amp;LEFT(HEX2BIN(MID(H1050,7,1),4),1)),Codes!$K$1:$L$5,2)</f>
        <v>M</v>
      </c>
      <c r="AD1050" s="1" t="str">
        <f>VLOOKUP(BIN2DEC(RIGHT(HEX2BIN(MID(H1050,7,1),4),3)&amp;LEFT(HEX2BIN(MID(H1050,8,1),4),2)),Codes!$H$2:$I$33,2)</f>
        <v>Punch</v>
      </c>
      <c r="AE1050" s="1" t="str">
        <f t="shared" si="380"/>
        <v>1</v>
      </c>
      <c r="AF1050" s="1" t="str">
        <f t="shared" si="381"/>
        <v>1</v>
      </c>
      <c r="AH1050" s="6">
        <f t="shared" si="382"/>
        <v>33</v>
      </c>
    </row>
    <row r="1051" spans="1:34">
      <c r="A1051" s="1" t="s">
        <v>4340</v>
      </c>
      <c r="B1051" s="1" t="s">
        <v>57</v>
      </c>
      <c r="C1051" s="6" t="s">
        <v>1875</v>
      </c>
      <c r="D1051" s="6" t="s">
        <v>4275</v>
      </c>
      <c r="E1051" s="6" t="s">
        <v>232</v>
      </c>
      <c r="F1051" s="6" t="s">
        <v>822</v>
      </c>
      <c r="G1051" s="6" t="s">
        <v>557</v>
      </c>
      <c r="H1051" s="6" t="s">
        <v>685</v>
      </c>
      <c r="J1051" s="1" t="str">
        <f t="shared" si="366"/>
        <v>001011</v>
      </c>
      <c r="K1051" s="1">
        <f t="shared" si="367"/>
        <v>0</v>
      </c>
      <c r="L1051" s="6" t="str">
        <f t="shared" si="368"/>
        <v>00000</v>
      </c>
      <c r="M1051" s="1">
        <f t="shared" si="369"/>
        <v>65</v>
      </c>
      <c r="N1051" s="6" t="str">
        <f t="shared" si="370"/>
        <v>00</v>
      </c>
      <c r="O1051" s="1">
        <f t="shared" si="371"/>
        <v>13</v>
      </c>
      <c r="P1051" s="1">
        <f>IF(HEX2DEC(LEFT(E1051,4))&gt;=32768,HEX2DEC(LEFT(E1051,4))-65536,HEX2DEC(LEFT(E1051,4)))/Codes!$N$2</f>
        <v>4.8</v>
      </c>
      <c r="Q1051" s="1">
        <f>IF(HEX2DEC(RIGHT(E1051,4))&gt;=32768,HEX2DEC(RIGHT(E1051,4))-65536,HEX2DEC(RIGHT(E1051,4)))/Codes!$N$2</f>
        <v>0</v>
      </c>
      <c r="R1051" s="1">
        <f>IF(HEX2DEC(LEFT(F1051,4))&gt;=32768,HEX2DEC(LEFT(F1051,4))-65536,HEX2DEC(LEFT(F1051,4)))/Codes!$N$2</f>
        <v>7.4</v>
      </c>
      <c r="S1051" s="1">
        <f>IF(HEX2DEC(RIGHT(F1051,4))&gt;=32768,HEX2DEC(RIGHT(F1051,4))-65536,HEX2DEC(RIGHT(F1051,4)))/Codes!$N$2</f>
        <v>0</v>
      </c>
      <c r="T1051" s="18">
        <f t="shared" si="372"/>
        <v>361</v>
      </c>
      <c r="U1051" s="1">
        <f t="shared" si="373"/>
        <v>100</v>
      </c>
      <c r="V1051" s="1">
        <f t="shared" si="374"/>
        <v>0</v>
      </c>
      <c r="W1051" s="1" t="str">
        <f t="shared" si="375"/>
        <v>101</v>
      </c>
      <c r="X1051" s="1">
        <f t="shared" si="376"/>
        <v>3</v>
      </c>
      <c r="Y1051" s="1">
        <f t="shared" si="377"/>
        <v>8</v>
      </c>
      <c r="Z1051" s="1" t="str">
        <f>VLOOKUP(BIN2DEC(MID(HEX2BIN(MID(H1051,3,2),8),2,5)),Codes!$E$1:$F$18,2)</f>
        <v>Normal</v>
      </c>
      <c r="AA1051" s="6" t="str">
        <f t="shared" si="378"/>
        <v>0</v>
      </c>
      <c r="AB1051" s="1">
        <f t="shared" si="379"/>
        <v>4</v>
      </c>
      <c r="AC1051" s="1" t="str">
        <f>VLOOKUP(BIN2DEC(RIGHT(HEX2BIN(MID(H1051,6,1),4),1)&amp;LEFT(HEX2BIN(MID(H1051,7,1),4),1)),Codes!$K$1:$L$5,2)</f>
        <v>L</v>
      </c>
      <c r="AD1051" s="1" t="str">
        <f>VLOOKUP(BIN2DEC(RIGHT(HEX2BIN(MID(H1051,7,1),4),3)&amp;LEFT(HEX2BIN(MID(H1051,8,1),4),2)),Codes!$H$2:$I$33,2)</f>
        <v>Punch</v>
      </c>
      <c r="AE1051" s="1" t="str">
        <f t="shared" si="380"/>
        <v>1</v>
      </c>
      <c r="AF1051" s="1" t="str">
        <f t="shared" si="381"/>
        <v>1</v>
      </c>
      <c r="AH1051" s="6">
        <f t="shared" si="382"/>
        <v>65</v>
      </c>
    </row>
    <row r="1052" spans="1:34">
      <c r="A1052" s="1" t="s">
        <v>4341</v>
      </c>
      <c r="B1052" s="1" t="s">
        <v>57</v>
      </c>
      <c r="C1052" s="6" t="s">
        <v>1875</v>
      </c>
      <c r="D1052" s="6" t="s">
        <v>4305</v>
      </c>
      <c r="E1052" s="6" t="s">
        <v>824</v>
      </c>
      <c r="F1052" s="6" t="s">
        <v>307</v>
      </c>
      <c r="G1052" s="6" t="s">
        <v>557</v>
      </c>
      <c r="H1052" s="6" t="s">
        <v>685</v>
      </c>
      <c r="J1052" s="1" t="str">
        <f t="shared" si="366"/>
        <v>001011</v>
      </c>
      <c r="K1052" s="1">
        <f t="shared" si="367"/>
        <v>1</v>
      </c>
      <c r="L1052" s="6" t="str">
        <f t="shared" si="368"/>
        <v>00000</v>
      </c>
      <c r="M1052" s="1">
        <f t="shared" si="369"/>
        <v>65</v>
      </c>
      <c r="N1052" s="6" t="str">
        <f t="shared" si="370"/>
        <v>00</v>
      </c>
      <c r="O1052" s="1">
        <f t="shared" si="371"/>
        <v>13</v>
      </c>
      <c r="P1052" s="1">
        <f>IF(HEX2DEC(LEFT(E1052,4))&gt;=32768,HEX2DEC(LEFT(E1052,4))-65536,HEX2DEC(LEFT(E1052,4)))/Codes!$N$2</f>
        <v>2</v>
      </c>
      <c r="Q1052" s="1">
        <f>IF(HEX2DEC(RIGHT(E1052,4))&gt;=32768,HEX2DEC(RIGHT(E1052,4))-65536,HEX2DEC(RIGHT(E1052,4)))/Codes!$N$2</f>
        <v>0</v>
      </c>
      <c r="R1052" s="1">
        <f>IF(HEX2DEC(LEFT(F1052,4))&gt;=32768,HEX2DEC(LEFT(F1052,4))-65536,HEX2DEC(LEFT(F1052,4)))/Codes!$N$2</f>
        <v>3.2</v>
      </c>
      <c r="S1052" s="1">
        <f>IF(HEX2DEC(RIGHT(F1052,4))&gt;=32768,HEX2DEC(RIGHT(F1052,4))-65536,HEX2DEC(RIGHT(F1052,4)))/Codes!$N$2</f>
        <v>0</v>
      </c>
      <c r="T1052" s="18">
        <f t="shared" si="372"/>
        <v>361</v>
      </c>
      <c r="U1052" s="1">
        <f t="shared" si="373"/>
        <v>100</v>
      </c>
      <c r="V1052" s="1">
        <f t="shared" si="374"/>
        <v>0</v>
      </c>
      <c r="W1052" s="1" t="str">
        <f t="shared" si="375"/>
        <v>101</v>
      </c>
      <c r="X1052" s="1">
        <f t="shared" si="376"/>
        <v>3</v>
      </c>
      <c r="Y1052" s="1">
        <f t="shared" si="377"/>
        <v>8</v>
      </c>
      <c r="Z1052" s="1" t="str">
        <f>VLOOKUP(BIN2DEC(MID(HEX2BIN(MID(H1052,3,2),8),2,5)),Codes!$E$1:$F$18,2)</f>
        <v>Normal</v>
      </c>
      <c r="AA1052" s="6" t="str">
        <f t="shared" si="378"/>
        <v>0</v>
      </c>
      <c r="AB1052" s="1">
        <f t="shared" si="379"/>
        <v>4</v>
      </c>
      <c r="AC1052" s="1" t="str">
        <f>VLOOKUP(BIN2DEC(RIGHT(HEX2BIN(MID(H1052,6,1),4),1)&amp;LEFT(HEX2BIN(MID(H1052,7,1),4),1)),Codes!$K$1:$L$5,2)</f>
        <v>L</v>
      </c>
      <c r="AD1052" s="1" t="str">
        <f>VLOOKUP(BIN2DEC(RIGHT(HEX2BIN(MID(H1052,7,1),4),3)&amp;LEFT(HEX2BIN(MID(H1052,8,1),4),2)),Codes!$H$2:$I$33,2)</f>
        <v>Punch</v>
      </c>
      <c r="AE1052" s="1" t="str">
        <f t="shared" si="380"/>
        <v>1</v>
      </c>
      <c r="AF1052" s="1" t="str">
        <f t="shared" si="381"/>
        <v>1</v>
      </c>
      <c r="AH1052" s="6">
        <f t="shared" si="382"/>
        <v>65</v>
      </c>
    </row>
    <row r="1053" spans="1:34">
      <c r="A1053" s="1" t="s">
        <v>4342</v>
      </c>
      <c r="B1053" s="1" t="s">
        <v>57</v>
      </c>
      <c r="C1053" s="6" t="s">
        <v>1875</v>
      </c>
      <c r="D1053" s="6" t="s">
        <v>4307</v>
      </c>
      <c r="E1053" s="6" t="s">
        <v>824</v>
      </c>
      <c r="F1053" s="6" t="s">
        <v>91</v>
      </c>
      <c r="G1053" s="6" t="s">
        <v>557</v>
      </c>
      <c r="H1053" s="6" t="s">
        <v>685</v>
      </c>
      <c r="J1053" s="1" t="str">
        <f t="shared" si="366"/>
        <v>001011</v>
      </c>
      <c r="K1053" s="1">
        <f t="shared" si="367"/>
        <v>2</v>
      </c>
      <c r="L1053" s="6" t="str">
        <f t="shared" si="368"/>
        <v>00000</v>
      </c>
      <c r="M1053" s="1">
        <f t="shared" si="369"/>
        <v>65</v>
      </c>
      <c r="N1053" s="6" t="str">
        <f t="shared" si="370"/>
        <v>00</v>
      </c>
      <c r="O1053" s="1">
        <f t="shared" si="371"/>
        <v>13</v>
      </c>
      <c r="P1053" s="1">
        <f>IF(HEX2DEC(LEFT(E1053,4))&gt;=32768,HEX2DEC(LEFT(E1053,4))-65536,HEX2DEC(LEFT(E1053,4)))/Codes!$N$2</f>
        <v>2</v>
      </c>
      <c r="Q1053" s="1">
        <f>IF(HEX2DEC(RIGHT(E1053,4))&gt;=32768,HEX2DEC(RIGHT(E1053,4))-65536,HEX2DEC(RIGHT(E1053,4)))/Codes!$N$2</f>
        <v>0</v>
      </c>
      <c r="R1053" s="1">
        <f>IF(HEX2DEC(LEFT(F1053,4))&gt;=32768,HEX2DEC(LEFT(F1053,4))-65536,HEX2DEC(LEFT(F1053,4)))/Codes!$N$2</f>
        <v>0</v>
      </c>
      <c r="S1053" s="1">
        <f>IF(HEX2DEC(RIGHT(F1053,4))&gt;=32768,HEX2DEC(RIGHT(F1053,4))-65536,HEX2DEC(RIGHT(F1053,4)))/Codes!$N$2</f>
        <v>0</v>
      </c>
      <c r="T1053" s="18">
        <f t="shared" si="372"/>
        <v>361</v>
      </c>
      <c r="U1053" s="1">
        <f t="shared" si="373"/>
        <v>100</v>
      </c>
      <c r="V1053" s="1">
        <f t="shared" si="374"/>
        <v>0</v>
      </c>
      <c r="W1053" s="1" t="str">
        <f t="shared" si="375"/>
        <v>101</v>
      </c>
      <c r="X1053" s="1">
        <f t="shared" si="376"/>
        <v>3</v>
      </c>
      <c r="Y1053" s="1">
        <f t="shared" si="377"/>
        <v>8</v>
      </c>
      <c r="Z1053" s="1" t="str">
        <f>VLOOKUP(BIN2DEC(MID(HEX2BIN(MID(H1053,3,2),8),2,5)),Codes!$E$1:$F$18,2)</f>
        <v>Normal</v>
      </c>
      <c r="AA1053" s="6" t="str">
        <f t="shared" si="378"/>
        <v>0</v>
      </c>
      <c r="AB1053" s="1">
        <f t="shared" si="379"/>
        <v>4</v>
      </c>
      <c r="AC1053" s="1" t="str">
        <f>VLOOKUP(BIN2DEC(RIGHT(HEX2BIN(MID(H1053,6,1),4),1)&amp;LEFT(HEX2BIN(MID(H1053,7,1),4),1)),Codes!$K$1:$L$5,2)</f>
        <v>L</v>
      </c>
      <c r="AD1053" s="1" t="str">
        <f>VLOOKUP(BIN2DEC(RIGHT(HEX2BIN(MID(H1053,7,1),4),3)&amp;LEFT(HEX2BIN(MID(H1053,8,1),4),2)),Codes!$H$2:$I$33,2)</f>
        <v>Punch</v>
      </c>
      <c r="AE1053" s="1" t="str">
        <f t="shared" si="380"/>
        <v>1</v>
      </c>
      <c r="AF1053" s="1" t="str">
        <f t="shared" si="381"/>
        <v>1</v>
      </c>
      <c r="AH1053" s="6">
        <f t="shared" si="382"/>
        <v>65</v>
      </c>
    </row>
    <row r="1054" spans="1:34">
      <c r="A1054" s="1" t="s">
        <v>4343</v>
      </c>
      <c r="B1054" s="1" t="s">
        <v>57</v>
      </c>
      <c r="C1054" s="6" t="s">
        <v>1876</v>
      </c>
      <c r="D1054" s="6" t="s">
        <v>4309</v>
      </c>
      <c r="E1054" s="6" t="s">
        <v>232</v>
      </c>
      <c r="F1054" s="6" t="s">
        <v>822</v>
      </c>
      <c r="G1054" s="6" t="s">
        <v>557</v>
      </c>
      <c r="H1054" s="6" t="s">
        <v>830</v>
      </c>
      <c r="J1054" s="1" t="str">
        <f t="shared" si="366"/>
        <v>001011</v>
      </c>
      <c r="K1054" s="1">
        <f t="shared" si="367"/>
        <v>0</v>
      </c>
      <c r="L1054" s="6" t="str">
        <f t="shared" si="368"/>
        <v>00000</v>
      </c>
      <c r="M1054" s="1">
        <f t="shared" si="369"/>
        <v>65</v>
      </c>
      <c r="N1054" s="6" t="str">
        <f t="shared" si="370"/>
        <v>00</v>
      </c>
      <c r="O1054" s="1">
        <f t="shared" si="371"/>
        <v>18</v>
      </c>
      <c r="P1054" s="1">
        <f>IF(HEX2DEC(LEFT(E1054,4))&gt;=32768,HEX2DEC(LEFT(E1054,4))-65536,HEX2DEC(LEFT(E1054,4)))/Codes!$N$2</f>
        <v>4.8</v>
      </c>
      <c r="Q1054" s="1">
        <f>IF(HEX2DEC(RIGHT(E1054,4))&gt;=32768,HEX2DEC(RIGHT(E1054,4))-65536,HEX2DEC(RIGHT(E1054,4)))/Codes!$N$2</f>
        <v>0</v>
      </c>
      <c r="R1054" s="1">
        <f>IF(HEX2DEC(LEFT(F1054,4))&gt;=32768,HEX2DEC(LEFT(F1054,4))-65536,HEX2DEC(LEFT(F1054,4)))/Codes!$N$2</f>
        <v>7.4</v>
      </c>
      <c r="S1054" s="1">
        <f>IF(HEX2DEC(RIGHT(F1054,4))&gt;=32768,HEX2DEC(RIGHT(F1054,4))-65536,HEX2DEC(RIGHT(F1054,4)))/Codes!$N$2</f>
        <v>0</v>
      </c>
      <c r="T1054" s="18">
        <f t="shared" si="372"/>
        <v>361</v>
      </c>
      <c r="U1054" s="1">
        <f t="shared" si="373"/>
        <v>100</v>
      </c>
      <c r="V1054" s="1">
        <f t="shared" si="374"/>
        <v>0</v>
      </c>
      <c r="W1054" s="1" t="str">
        <f t="shared" si="375"/>
        <v>101</v>
      </c>
      <c r="X1054" s="1">
        <f t="shared" si="376"/>
        <v>3</v>
      </c>
      <c r="Y1054" s="1">
        <f t="shared" si="377"/>
        <v>12</v>
      </c>
      <c r="Z1054" s="1" t="str">
        <f>VLOOKUP(BIN2DEC(MID(HEX2BIN(MID(H1054,3,2),8),2,5)),Codes!$E$1:$F$18,2)</f>
        <v>Normal</v>
      </c>
      <c r="AA1054" s="6" t="str">
        <f t="shared" si="378"/>
        <v>0</v>
      </c>
      <c r="AB1054" s="1">
        <f t="shared" si="379"/>
        <v>6</v>
      </c>
      <c r="AC1054" s="1" t="str">
        <f>VLOOKUP(BIN2DEC(RIGHT(HEX2BIN(MID(H1054,6,1),4),1)&amp;LEFT(HEX2BIN(MID(H1054,7,1),4),1)),Codes!$K$1:$L$5,2)</f>
        <v>L</v>
      </c>
      <c r="AD1054" s="1" t="str">
        <f>VLOOKUP(BIN2DEC(RIGHT(HEX2BIN(MID(H1054,7,1),4),3)&amp;LEFT(HEX2BIN(MID(H1054,8,1),4),2)),Codes!$H$2:$I$33,2)</f>
        <v>Punch</v>
      </c>
      <c r="AE1054" s="1" t="str">
        <f t="shared" si="380"/>
        <v>1</v>
      </c>
      <c r="AF1054" s="1" t="str">
        <f t="shared" si="381"/>
        <v>1</v>
      </c>
      <c r="AH1054" s="6">
        <f t="shared" si="382"/>
        <v>65</v>
      </c>
    </row>
    <row r="1055" spans="1:34">
      <c r="A1055" s="1" t="s">
        <v>4344</v>
      </c>
      <c r="B1055" s="1" t="s">
        <v>57</v>
      </c>
      <c r="C1055" s="6" t="s">
        <v>1876</v>
      </c>
      <c r="D1055" s="6" t="s">
        <v>4311</v>
      </c>
      <c r="E1055" s="6" t="s">
        <v>824</v>
      </c>
      <c r="F1055" s="6" t="s">
        <v>307</v>
      </c>
      <c r="G1055" s="6" t="s">
        <v>557</v>
      </c>
      <c r="H1055" s="6" t="s">
        <v>830</v>
      </c>
      <c r="J1055" s="1" t="str">
        <f t="shared" si="366"/>
        <v>001011</v>
      </c>
      <c r="K1055" s="1">
        <f t="shared" si="367"/>
        <v>1</v>
      </c>
      <c r="L1055" s="6" t="str">
        <f t="shared" si="368"/>
        <v>00000</v>
      </c>
      <c r="M1055" s="1">
        <f t="shared" si="369"/>
        <v>65</v>
      </c>
      <c r="N1055" s="6" t="str">
        <f t="shared" si="370"/>
        <v>00</v>
      </c>
      <c r="O1055" s="1">
        <f t="shared" si="371"/>
        <v>18</v>
      </c>
      <c r="P1055" s="1">
        <f>IF(HEX2DEC(LEFT(E1055,4))&gt;=32768,HEX2DEC(LEFT(E1055,4))-65536,HEX2DEC(LEFT(E1055,4)))/Codes!$N$2</f>
        <v>2</v>
      </c>
      <c r="Q1055" s="1">
        <f>IF(HEX2DEC(RIGHT(E1055,4))&gt;=32768,HEX2DEC(RIGHT(E1055,4))-65536,HEX2DEC(RIGHT(E1055,4)))/Codes!$N$2</f>
        <v>0</v>
      </c>
      <c r="R1055" s="1">
        <f>IF(HEX2DEC(LEFT(F1055,4))&gt;=32768,HEX2DEC(LEFT(F1055,4))-65536,HEX2DEC(LEFT(F1055,4)))/Codes!$N$2</f>
        <v>3.2</v>
      </c>
      <c r="S1055" s="1">
        <f>IF(HEX2DEC(RIGHT(F1055,4))&gt;=32768,HEX2DEC(RIGHT(F1055,4))-65536,HEX2DEC(RIGHT(F1055,4)))/Codes!$N$2</f>
        <v>0</v>
      </c>
      <c r="T1055" s="18">
        <f t="shared" si="372"/>
        <v>361</v>
      </c>
      <c r="U1055" s="1">
        <f t="shared" si="373"/>
        <v>100</v>
      </c>
      <c r="V1055" s="1">
        <f t="shared" si="374"/>
        <v>0</v>
      </c>
      <c r="W1055" s="1" t="str">
        <f t="shared" si="375"/>
        <v>101</v>
      </c>
      <c r="X1055" s="1">
        <f t="shared" si="376"/>
        <v>3</v>
      </c>
      <c r="Y1055" s="1">
        <f t="shared" si="377"/>
        <v>12</v>
      </c>
      <c r="Z1055" s="1" t="str">
        <f>VLOOKUP(BIN2DEC(MID(HEX2BIN(MID(H1055,3,2),8),2,5)),Codes!$E$1:$F$18,2)</f>
        <v>Normal</v>
      </c>
      <c r="AA1055" s="6" t="str">
        <f t="shared" si="378"/>
        <v>0</v>
      </c>
      <c r="AB1055" s="1">
        <f t="shared" si="379"/>
        <v>6</v>
      </c>
      <c r="AC1055" s="1" t="str">
        <f>VLOOKUP(BIN2DEC(RIGHT(HEX2BIN(MID(H1055,6,1),4),1)&amp;LEFT(HEX2BIN(MID(H1055,7,1),4),1)),Codes!$K$1:$L$5,2)</f>
        <v>L</v>
      </c>
      <c r="AD1055" s="1" t="str">
        <f>VLOOKUP(BIN2DEC(RIGHT(HEX2BIN(MID(H1055,7,1),4),3)&amp;LEFT(HEX2BIN(MID(H1055,8,1),4),2)),Codes!$H$2:$I$33,2)</f>
        <v>Punch</v>
      </c>
      <c r="AE1055" s="1" t="str">
        <f t="shared" si="380"/>
        <v>1</v>
      </c>
      <c r="AF1055" s="1" t="str">
        <f t="shared" si="381"/>
        <v>1</v>
      </c>
      <c r="AH1055" s="6">
        <f t="shared" si="382"/>
        <v>65</v>
      </c>
    </row>
    <row r="1056" spans="1:34">
      <c r="A1056" s="1" t="s">
        <v>4345</v>
      </c>
      <c r="B1056" s="1" t="s">
        <v>57</v>
      </c>
      <c r="C1056" s="6" t="s">
        <v>1876</v>
      </c>
      <c r="D1056" s="6" t="s">
        <v>4313</v>
      </c>
      <c r="E1056" s="6" t="s">
        <v>824</v>
      </c>
      <c r="F1056" s="6" t="s">
        <v>91</v>
      </c>
      <c r="G1056" s="6" t="s">
        <v>557</v>
      </c>
      <c r="H1056" s="6" t="s">
        <v>830</v>
      </c>
      <c r="J1056" s="1" t="str">
        <f t="shared" si="366"/>
        <v>001011</v>
      </c>
      <c r="K1056" s="1">
        <f t="shared" si="367"/>
        <v>2</v>
      </c>
      <c r="L1056" s="6" t="str">
        <f t="shared" si="368"/>
        <v>00000</v>
      </c>
      <c r="M1056" s="1">
        <f t="shared" si="369"/>
        <v>65</v>
      </c>
      <c r="N1056" s="6" t="str">
        <f t="shared" si="370"/>
        <v>00</v>
      </c>
      <c r="O1056" s="1">
        <f t="shared" si="371"/>
        <v>18</v>
      </c>
      <c r="P1056" s="1">
        <f>IF(HEX2DEC(LEFT(E1056,4))&gt;=32768,HEX2DEC(LEFT(E1056,4))-65536,HEX2DEC(LEFT(E1056,4)))/Codes!$N$2</f>
        <v>2</v>
      </c>
      <c r="Q1056" s="1">
        <f>IF(HEX2DEC(RIGHT(E1056,4))&gt;=32768,HEX2DEC(RIGHT(E1056,4))-65536,HEX2DEC(RIGHT(E1056,4)))/Codes!$N$2</f>
        <v>0</v>
      </c>
      <c r="R1056" s="1">
        <f>IF(HEX2DEC(LEFT(F1056,4))&gt;=32768,HEX2DEC(LEFT(F1056,4))-65536,HEX2DEC(LEFT(F1056,4)))/Codes!$N$2</f>
        <v>0</v>
      </c>
      <c r="S1056" s="1">
        <f>IF(HEX2DEC(RIGHT(F1056,4))&gt;=32768,HEX2DEC(RIGHT(F1056,4))-65536,HEX2DEC(RIGHT(F1056,4)))/Codes!$N$2</f>
        <v>0</v>
      </c>
      <c r="T1056" s="18">
        <f t="shared" si="372"/>
        <v>361</v>
      </c>
      <c r="U1056" s="1">
        <f t="shared" si="373"/>
        <v>100</v>
      </c>
      <c r="V1056" s="1">
        <f t="shared" si="374"/>
        <v>0</v>
      </c>
      <c r="W1056" s="1" t="str">
        <f t="shared" si="375"/>
        <v>101</v>
      </c>
      <c r="X1056" s="1">
        <f t="shared" si="376"/>
        <v>3</v>
      </c>
      <c r="Y1056" s="1">
        <f t="shared" si="377"/>
        <v>12</v>
      </c>
      <c r="Z1056" s="1" t="str">
        <f>VLOOKUP(BIN2DEC(MID(HEX2BIN(MID(H1056,3,2),8),2,5)),Codes!$E$1:$F$18,2)</f>
        <v>Normal</v>
      </c>
      <c r="AA1056" s="6" t="str">
        <f t="shared" si="378"/>
        <v>0</v>
      </c>
      <c r="AB1056" s="1">
        <f t="shared" si="379"/>
        <v>6</v>
      </c>
      <c r="AC1056" s="1" t="str">
        <f>VLOOKUP(BIN2DEC(RIGHT(HEX2BIN(MID(H1056,6,1),4),1)&amp;LEFT(HEX2BIN(MID(H1056,7,1),4),1)),Codes!$K$1:$L$5,2)</f>
        <v>L</v>
      </c>
      <c r="AD1056" s="1" t="str">
        <f>VLOOKUP(BIN2DEC(RIGHT(HEX2BIN(MID(H1056,7,1),4),3)&amp;LEFT(HEX2BIN(MID(H1056,8,1),4),2)),Codes!$H$2:$I$33,2)</f>
        <v>Punch</v>
      </c>
      <c r="AE1056" s="1" t="str">
        <f t="shared" si="380"/>
        <v>1</v>
      </c>
      <c r="AF1056" s="1" t="str">
        <f t="shared" si="381"/>
        <v>1</v>
      </c>
      <c r="AH1056" s="6">
        <f t="shared" si="382"/>
        <v>65</v>
      </c>
    </row>
    <row r="1057" spans="1:34">
      <c r="A1057" s="1" t="s">
        <v>4346</v>
      </c>
      <c r="B1057" s="1" t="s">
        <v>57</v>
      </c>
      <c r="C1057" s="6" t="s">
        <v>1877</v>
      </c>
      <c r="D1057" s="6" t="s">
        <v>4294</v>
      </c>
      <c r="E1057" s="6" t="s">
        <v>232</v>
      </c>
      <c r="F1057" s="6" t="s">
        <v>822</v>
      </c>
      <c r="G1057" s="6" t="s">
        <v>743</v>
      </c>
      <c r="H1057" s="6" t="s">
        <v>834</v>
      </c>
      <c r="J1057" s="1" t="str">
        <f t="shared" si="366"/>
        <v>001011</v>
      </c>
      <c r="K1057" s="1">
        <f t="shared" si="367"/>
        <v>0</v>
      </c>
      <c r="L1057" s="6" t="str">
        <f t="shared" si="368"/>
        <v>00000</v>
      </c>
      <c r="M1057" s="1">
        <f t="shared" si="369"/>
        <v>65</v>
      </c>
      <c r="N1057" s="6" t="str">
        <f t="shared" si="370"/>
        <v>00</v>
      </c>
      <c r="O1057" s="1">
        <f t="shared" si="371"/>
        <v>16</v>
      </c>
      <c r="P1057" s="1">
        <f>IF(HEX2DEC(LEFT(E1057,4))&gt;=32768,HEX2DEC(LEFT(E1057,4))-65536,HEX2DEC(LEFT(E1057,4)))/Codes!$N$2</f>
        <v>4.8</v>
      </c>
      <c r="Q1057" s="1">
        <f>IF(HEX2DEC(RIGHT(E1057,4))&gt;=32768,HEX2DEC(RIGHT(E1057,4))-65536,HEX2DEC(RIGHT(E1057,4)))/Codes!$N$2</f>
        <v>0</v>
      </c>
      <c r="R1057" s="1">
        <f>IF(HEX2DEC(LEFT(F1057,4))&gt;=32768,HEX2DEC(LEFT(F1057,4))-65536,HEX2DEC(LEFT(F1057,4)))/Codes!$N$2</f>
        <v>7.4</v>
      </c>
      <c r="S1057" s="1">
        <f>IF(HEX2DEC(RIGHT(F1057,4))&gt;=32768,HEX2DEC(RIGHT(F1057,4))-65536,HEX2DEC(RIGHT(F1057,4)))/Codes!$N$2</f>
        <v>0</v>
      </c>
      <c r="T1057" s="18">
        <f t="shared" si="372"/>
        <v>361</v>
      </c>
      <c r="U1057" s="1">
        <f t="shared" si="373"/>
        <v>70</v>
      </c>
      <c r="V1057" s="1">
        <f t="shared" si="374"/>
        <v>0</v>
      </c>
      <c r="W1057" s="1" t="str">
        <f t="shared" si="375"/>
        <v>101</v>
      </c>
      <c r="X1057" s="1">
        <f t="shared" si="376"/>
        <v>3</v>
      </c>
      <c r="Y1057" s="1">
        <f t="shared" si="377"/>
        <v>35</v>
      </c>
      <c r="Z1057" s="1" t="str">
        <f>VLOOKUP(BIN2DEC(MID(HEX2BIN(MID(H1057,3,2),8),2,5)),Codes!$E$1:$F$18,2)</f>
        <v>Normal</v>
      </c>
      <c r="AA1057" s="6" t="str">
        <f t="shared" si="378"/>
        <v>0</v>
      </c>
      <c r="AB1057" s="1">
        <f t="shared" si="379"/>
        <v>0</v>
      </c>
      <c r="AC1057" s="1" t="str">
        <f>VLOOKUP(BIN2DEC(RIGHT(HEX2BIN(MID(H1057,6,1),4),1)&amp;LEFT(HEX2BIN(MID(H1057,7,1),4),1)),Codes!$K$1:$L$5,2)</f>
        <v>L</v>
      </c>
      <c r="AD1057" s="1" t="str">
        <f>VLOOKUP(BIN2DEC(RIGHT(HEX2BIN(MID(H1057,7,1),4),3)&amp;LEFT(HEX2BIN(MID(H1057,8,1),4),2)),Codes!$H$2:$I$33,2)</f>
        <v>Punch</v>
      </c>
      <c r="AE1057" s="1" t="str">
        <f t="shared" si="380"/>
        <v>1</v>
      </c>
      <c r="AF1057" s="1" t="str">
        <f t="shared" si="381"/>
        <v>1</v>
      </c>
      <c r="AH1057" s="6">
        <f t="shared" si="382"/>
        <v>65</v>
      </c>
    </row>
    <row r="1058" spans="1:34">
      <c r="A1058" s="1" t="s">
        <v>4347</v>
      </c>
      <c r="B1058" s="1" t="s">
        <v>57</v>
      </c>
      <c r="C1058" s="6" t="s">
        <v>1877</v>
      </c>
      <c r="D1058" s="6" t="s">
        <v>4296</v>
      </c>
      <c r="E1058" s="6" t="s">
        <v>824</v>
      </c>
      <c r="F1058" s="6" t="s">
        <v>307</v>
      </c>
      <c r="G1058" s="6" t="s">
        <v>743</v>
      </c>
      <c r="H1058" s="6" t="s">
        <v>834</v>
      </c>
      <c r="J1058" s="1" t="str">
        <f t="shared" si="366"/>
        <v>001011</v>
      </c>
      <c r="K1058" s="1">
        <f t="shared" si="367"/>
        <v>1</v>
      </c>
      <c r="L1058" s="6" t="str">
        <f t="shared" si="368"/>
        <v>00000</v>
      </c>
      <c r="M1058" s="1">
        <f t="shared" si="369"/>
        <v>65</v>
      </c>
      <c r="N1058" s="6" t="str">
        <f t="shared" si="370"/>
        <v>00</v>
      </c>
      <c r="O1058" s="1">
        <f t="shared" si="371"/>
        <v>14</v>
      </c>
      <c r="P1058" s="1">
        <f>IF(HEX2DEC(LEFT(E1058,4))&gt;=32768,HEX2DEC(LEFT(E1058,4))-65536,HEX2DEC(LEFT(E1058,4)))/Codes!$N$2</f>
        <v>2</v>
      </c>
      <c r="Q1058" s="1">
        <f>IF(HEX2DEC(RIGHT(E1058,4))&gt;=32768,HEX2DEC(RIGHT(E1058,4))-65536,HEX2DEC(RIGHT(E1058,4)))/Codes!$N$2</f>
        <v>0</v>
      </c>
      <c r="R1058" s="1">
        <f>IF(HEX2DEC(LEFT(F1058,4))&gt;=32768,HEX2DEC(LEFT(F1058,4))-65536,HEX2DEC(LEFT(F1058,4)))/Codes!$N$2</f>
        <v>3.2</v>
      </c>
      <c r="S1058" s="1">
        <f>IF(HEX2DEC(RIGHT(F1058,4))&gt;=32768,HEX2DEC(RIGHT(F1058,4))-65536,HEX2DEC(RIGHT(F1058,4)))/Codes!$N$2</f>
        <v>0</v>
      </c>
      <c r="T1058" s="18">
        <f t="shared" si="372"/>
        <v>361</v>
      </c>
      <c r="U1058" s="1">
        <f t="shared" si="373"/>
        <v>70</v>
      </c>
      <c r="V1058" s="1">
        <f t="shared" si="374"/>
        <v>0</v>
      </c>
      <c r="W1058" s="1" t="str">
        <f t="shared" si="375"/>
        <v>101</v>
      </c>
      <c r="X1058" s="1">
        <f t="shared" si="376"/>
        <v>3</v>
      </c>
      <c r="Y1058" s="1">
        <f t="shared" si="377"/>
        <v>35</v>
      </c>
      <c r="Z1058" s="1" t="str">
        <f>VLOOKUP(BIN2DEC(MID(HEX2BIN(MID(H1058,3,2),8),2,5)),Codes!$E$1:$F$18,2)</f>
        <v>Normal</v>
      </c>
      <c r="AA1058" s="6" t="str">
        <f t="shared" si="378"/>
        <v>0</v>
      </c>
      <c r="AB1058" s="1">
        <f t="shared" si="379"/>
        <v>0</v>
      </c>
      <c r="AC1058" s="1" t="str">
        <f>VLOOKUP(BIN2DEC(RIGHT(HEX2BIN(MID(H1058,6,1),4),1)&amp;LEFT(HEX2BIN(MID(H1058,7,1),4),1)),Codes!$K$1:$L$5,2)</f>
        <v>L</v>
      </c>
      <c r="AD1058" s="1" t="str">
        <f>VLOOKUP(BIN2DEC(RIGHT(HEX2BIN(MID(H1058,7,1),4),3)&amp;LEFT(HEX2BIN(MID(H1058,8,1),4),2)),Codes!$H$2:$I$33,2)</f>
        <v>Punch</v>
      </c>
      <c r="AE1058" s="1" t="str">
        <f t="shared" si="380"/>
        <v>1</v>
      </c>
      <c r="AF1058" s="1" t="str">
        <f t="shared" si="381"/>
        <v>1</v>
      </c>
      <c r="AH1058" s="6">
        <f t="shared" si="382"/>
        <v>65</v>
      </c>
    </row>
    <row r="1059" spans="1:34">
      <c r="A1059" s="1" t="s">
        <v>4348</v>
      </c>
      <c r="B1059" s="1" t="s">
        <v>57</v>
      </c>
      <c r="C1059" s="6" t="s">
        <v>1877</v>
      </c>
      <c r="D1059" s="6" t="s">
        <v>4286</v>
      </c>
      <c r="E1059" s="6" t="s">
        <v>824</v>
      </c>
      <c r="F1059" s="6" t="s">
        <v>91</v>
      </c>
      <c r="G1059" s="6" t="s">
        <v>743</v>
      </c>
      <c r="H1059" s="6" t="s">
        <v>834</v>
      </c>
      <c r="J1059" s="1" t="str">
        <f t="shared" si="366"/>
        <v>001011</v>
      </c>
      <c r="K1059" s="1">
        <f t="shared" si="367"/>
        <v>2</v>
      </c>
      <c r="L1059" s="6" t="str">
        <f t="shared" si="368"/>
        <v>00000</v>
      </c>
      <c r="M1059" s="1">
        <f t="shared" si="369"/>
        <v>65</v>
      </c>
      <c r="N1059" s="6" t="str">
        <f t="shared" si="370"/>
        <v>00</v>
      </c>
      <c r="O1059" s="1">
        <f t="shared" si="371"/>
        <v>12</v>
      </c>
      <c r="P1059" s="1">
        <f>IF(HEX2DEC(LEFT(E1059,4))&gt;=32768,HEX2DEC(LEFT(E1059,4))-65536,HEX2DEC(LEFT(E1059,4)))/Codes!$N$2</f>
        <v>2</v>
      </c>
      <c r="Q1059" s="1">
        <f>IF(HEX2DEC(RIGHT(E1059,4))&gt;=32768,HEX2DEC(RIGHT(E1059,4))-65536,HEX2DEC(RIGHT(E1059,4)))/Codes!$N$2</f>
        <v>0</v>
      </c>
      <c r="R1059" s="1">
        <f>IF(HEX2DEC(LEFT(F1059,4))&gt;=32768,HEX2DEC(LEFT(F1059,4))-65536,HEX2DEC(LEFT(F1059,4)))/Codes!$N$2</f>
        <v>0</v>
      </c>
      <c r="S1059" s="1">
        <f>IF(HEX2DEC(RIGHT(F1059,4))&gt;=32768,HEX2DEC(RIGHT(F1059,4))-65536,HEX2DEC(RIGHT(F1059,4)))/Codes!$N$2</f>
        <v>0</v>
      </c>
      <c r="T1059" s="18">
        <f t="shared" si="372"/>
        <v>361</v>
      </c>
      <c r="U1059" s="1">
        <f t="shared" si="373"/>
        <v>70</v>
      </c>
      <c r="V1059" s="1">
        <f t="shared" si="374"/>
        <v>0</v>
      </c>
      <c r="W1059" s="1" t="str">
        <f t="shared" si="375"/>
        <v>101</v>
      </c>
      <c r="X1059" s="1">
        <f t="shared" si="376"/>
        <v>3</v>
      </c>
      <c r="Y1059" s="1">
        <f t="shared" si="377"/>
        <v>35</v>
      </c>
      <c r="Z1059" s="1" t="str">
        <f>VLOOKUP(BIN2DEC(MID(HEX2BIN(MID(H1059,3,2),8),2,5)),Codes!$E$1:$F$18,2)</f>
        <v>Normal</v>
      </c>
      <c r="AA1059" s="6" t="str">
        <f t="shared" si="378"/>
        <v>0</v>
      </c>
      <c r="AB1059" s="1">
        <f t="shared" si="379"/>
        <v>0</v>
      </c>
      <c r="AC1059" s="1" t="str">
        <f>VLOOKUP(BIN2DEC(RIGHT(HEX2BIN(MID(H1059,6,1),4),1)&amp;LEFT(HEX2BIN(MID(H1059,7,1),4),1)),Codes!$K$1:$L$5,2)</f>
        <v>L</v>
      </c>
      <c r="AD1059" s="1" t="str">
        <f>VLOOKUP(BIN2DEC(RIGHT(HEX2BIN(MID(H1059,7,1),4),3)&amp;LEFT(HEX2BIN(MID(H1059,8,1),4),2)),Codes!$H$2:$I$33,2)</f>
        <v>Punch</v>
      </c>
      <c r="AE1059" s="1" t="str">
        <f t="shared" si="380"/>
        <v>1</v>
      </c>
      <c r="AF1059" s="1" t="str">
        <f t="shared" si="381"/>
        <v>1</v>
      </c>
      <c r="AH1059" s="6">
        <f t="shared" si="382"/>
        <v>65</v>
      </c>
    </row>
    <row r="1060" spans="1:34">
      <c r="A1060" s="1" t="s">
        <v>4349</v>
      </c>
      <c r="B1060" s="1" t="s">
        <v>57</v>
      </c>
      <c r="C1060" s="6" t="s">
        <v>693</v>
      </c>
      <c r="D1060" s="6" t="s">
        <v>4318</v>
      </c>
      <c r="E1060" s="6" t="s">
        <v>307</v>
      </c>
      <c r="F1060" s="6" t="s">
        <v>232</v>
      </c>
      <c r="G1060" s="6" t="s">
        <v>691</v>
      </c>
      <c r="H1060" s="6" t="s">
        <v>692</v>
      </c>
      <c r="J1060" s="1" t="str">
        <f t="shared" si="366"/>
        <v>001011</v>
      </c>
      <c r="K1060" s="1">
        <f t="shared" si="367"/>
        <v>0</v>
      </c>
      <c r="L1060" s="6" t="str">
        <f t="shared" si="368"/>
        <v>00000</v>
      </c>
      <c r="M1060" s="1">
        <f t="shared" si="369"/>
        <v>65</v>
      </c>
      <c r="N1060" s="6" t="str">
        <f t="shared" si="370"/>
        <v>00</v>
      </c>
      <c r="O1060" s="1">
        <f t="shared" si="371"/>
        <v>4</v>
      </c>
      <c r="P1060" s="1">
        <f>IF(HEX2DEC(LEFT(E1060,4))&gt;=32768,HEX2DEC(LEFT(E1060,4))-65536,HEX2DEC(LEFT(E1060,4)))/Codes!$N$2</f>
        <v>3.2</v>
      </c>
      <c r="Q1060" s="1">
        <f>IF(HEX2DEC(RIGHT(E1060,4))&gt;=32768,HEX2DEC(RIGHT(E1060,4))-65536,HEX2DEC(RIGHT(E1060,4)))/Codes!$N$2</f>
        <v>0</v>
      </c>
      <c r="R1060" s="1">
        <f>IF(HEX2DEC(LEFT(F1060,4))&gt;=32768,HEX2DEC(LEFT(F1060,4))-65536,HEX2DEC(LEFT(F1060,4)))/Codes!$N$2</f>
        <v>4.8</v>
      </c>
      <c r="S1060" s="1">
        <f>IF(HEX2DEC(RIGHT(F1060,4))&gt;=32768,HEX2DEC(RIGHT(F1060,4))-65536,HEX2DEC(RIGHT(F1060,4)))/Codes!$N$2</f>
        <v>0</v>
      </c>
      <c r="T1060" s="18">
        <f t="shared" si="372"/>
        <v>361</v>
      </c>
      <c r="U1060" s="1">
        <f t="shared" si="373"/>
        <v>150</v>
      </c>
      <c r="V1060" s="1">
        <f t="shared" si="374"/>
        <v>0</v>
      </c>
      <c r="W1060" s="1" t="str">
        <f t="shared" si="375"/>
        <v>101</v>
      </c>
      <c r="X1060" s="1">
        <f t="shared" si="376"/>
        <v>3</v>
      </c>
      <c r="Y1060" s="1">
        <f t="shared" si="377"/>
        <v>5</v>
      </c>
      <c r="Z1060" s="1" t="str">
        <f>VLOOKUP(BIN2DEC(MID(HEX2BIN(MID(H1060,3,2),8),2,5)),Codes!$E$1:$F$18,2)</f>
        <v>Flower</v>
      </c>
      <c r="AA1060" s="6" t="str">
        <f t="shared" si="378"/>
        <v>0</v>
      </c>
      <c r="AB1060" s="1">
        <f t="shared" si="379"/>
        <v>2</v>
      </c>
      <c r="AC1060" s="1" t="str">
        <f>VLOOKUP(BIN2DEC(RIGHT(HEX2BIN(MID(H1060,6,1),4),1)&amp;LEFT(HEX2BIN(MID(H1060,7,1),4),1)),Codes!$K$1:$L$5,2)</f>
        <v>M</v>
      </c>
      <c r="AD1060" s="1" t="str">
        <f>VLOOKUP(BIN2DEC(RIGHT(HEX2BIN(MID(H1060,7,1),4),3)&amp;LEFT(HEX2BIN(MID(H1060,8,1),4),2)),Codes!$H$2:$I$33,2)</f>
        <v>Punch</v>
      </c>
      <c r="AE1060" s="1" t="str">
        <f t="shared" si="380"/>
        <v>1</v>
      </c>
      <c r="AF1060" s="1" t="str">
        <f t="shared" si="381"/>
        <v>1</v>
      </c>
      <c r="AH1060" s="6">
        <f t="shared" si="382"/>
        <v>33</v>
      </c>
    </row>
    <row r="1061" spans="1:34">
      <c r="A1061" s="1" t="s">
        <v>4350</v>
      </c>
      <c r="B1061" s="1" t="s">
        <v>57</v>
      </c>
      <c r="C1061" s="6" t="s">
        <v>693</v>
      </c>
      <c r="D1061" s="6" t="s">
        <v>4351</v>
      </c>
      <c r="E1061" s="6" t="s">
        <v>824</v>
      </c>
      <c r="F1061" s="6" t="s">
        <v>212</v>
      </c>
      <c r="G1061" s="6" t="s">
        <v>691</v>
      </c>
      <c r="H1061" s="6" t="s">
        <v>692</v>
      </c>
      <c r="J1061" s="1" t="str">
        <f t="shared" si="366"/>
        <v>001011</v>
      </c>
      <c r="K1061" s="1">
        <f t="shared" si="367"/>
        <v>1</v>
      </c>
      <c r="L1061" s="6" t="str">
        <f t="shared" si="368"/>
        <v>00000</v>
      </c>
      <c r="M1061" s="1">
        <f t="shared" si="369"/>
        <v>65</v>
      </c>
      <c r="N1061" s="6" t="str">
        <f t="shared" si="370"/>
        <v>00</v>
      </c>
      <c r="O1061" s="1">
        <f t="shared" si="371"/>
        <v>4</v>
      </c>
      <c r="P1061" s="1">
        <f>IF(HEX2DEC(LEFT(E1061,4))&gt;=32768,HEX2DEC(LEFT(E1061,4))-65536,HEX2DEC(LEFT(E1061,4)))/Codes!$N$2</f>
        <v>2</v>
      </c>
      <c r="Q1061" s="1">
        <f>IF(HEX2DEC(RIGHT(E1061,4))&gt;=32768,HEX2DEC(RIGHT(E1061,4))-65536,HEX2DEC(RIGHT(E1061,4)))/Codes!$N$2</f>
        <v>0</v>
      </c>
      <c r="R1061" s="1">
        <f>IF(HEX2DEC(LEFT(F1061,4))&gt;=32768,HEX2DEC(LEFT(F1061,4))-65536,HEX2DEC(LEFT(F1061,4)))/Codes!$N$2</f>
        <v>2.8</v>
      </c>
      <c r="S1061" s="1">
        <f>IF(HEX2DEC(RIGHT(F1061,4))&gt;=32768,HEX2DEC(RIGHT(F1061,4))-65536,HEX2DEC(RIGHT(F1061,4)))/Codes!$N$2</f>
        <v>0</v>
      </c>
      <c r="T1061" s="18">
        <f t="shared" si="372"/>
        <v>361</v>
      </c>
      <c r="U1061" s="1">
        <f t="shared" si="373"/>
        <v>150</v>
      </c>
      <c r="V1061" s="1">
        <f t="shared" si="374"/>
        <v>0</v>
      </c>
      <c r="W1061" s="1" t="str">
        <f t="shared" si="375"/>
        <v>101</v>
      </c>
      <c r="X1061" s="1">
        <f t="shared" si="376"/>
        <v>3</v>
      </c>
      <c r="Y1061" s="1">
        <f t="shared" si="377"/>
        <v>5</v>
      </c>
      <c r="Z1061" s="1" t="str">
        <f>VLOOKUP(BIN2DEC(MID(HEX2BIN(MID(H1061,3,2),8),2,5)),Codes!$E$1:$F$18,2)</f>
        <v>Flower</v>
      </c>
      <c r="AA1061" s="6" t="str">
        <f t="shared" si="378"/>
        <v>0</v>
      </c>
      <c r="AB1061" s="1">
        <f t="shared" si="379"/>
        <v>2</v>
      </c>
      <c r="AC1061" s="1" t="str">
        <f>VLOOKUP(BIN2DEC(RIGHT(HEX2BIN(MID(H1061,6,1),4),1)&amp;LEFT(HEX2BIN(MID(H1061,7,1),4),1)),Codes!$K$1:$L$5,2)</f>
        <v>M</v>
      </c>
      <c r="AD1061" s="1" t="str">
        <f>VLOOKUP(BIN2DEC(RIGHT(HEX2BIN(MID(H1061,7,1),4),3)&amp;LEFT(HEX2BIN(MID(H1061,8,1),4),2)),Codes!$H$2:$I$33,2)</f>
        <v>Punch</v>
      </c>
      <c r="AE1061" s="1" t="str">
        <f t="shared" si="380"/>
        <v>1</v>
      </c>
      <c r="AF1061" s="1" t="str">
        <f t="shared" si="381"/>
        <v>1</v>
      </c>
      <c r="AH1061" s="6">
        <f t="shared" si="382"/>
        <v>33</v>
      </c>
    </row>
    <row r="1062" spans="1:34">
      <c r="A1062" s="1" t="s">
        <v>4352</v>
      </c>
      <c r="B1062" s="1" t="s">
        <v>57</v>
      </c>
      <c r="C1062" s="6" t="s">
        <v>693</v>
      </c>
      <c r="D1062" s="6" t="s">
        <v>4353</v>
      </c>
      <c r="E1062" s="6" t="s">
        <v>824</v>
      </c>
      <c r="F1062" s="6" t="s">
        <v>91</v>
      </c>
      <c r="G1062" s="6" t="s">
        <v>691</v>
      </c>
      <c r="H1062" s="6" t="s">
        <v>692</v>
      </c>
      <c r="J1062" s="1" t="str">
        <f t="shared" si="366"/>
        <v>001011</v>
      </c>
      <c r="K1062" s="1">
        <f t="shared" si="367"/>
        <v>2</v>
      </c>
      <c r="L1062" s="6" t="str">
        <f t="shared" si="368"/>
        <v>00000</v>
      </c>
      <c r="M1062" s="1">
        <f t="shared" si="369"/>
        <v>65</v>
      </c>
      <c r="N1062" s="6" t="str">
        <f t="shared" si="370"/>
        <v>00</v>
      </c>
      <c r="O1062" s="1">
        <f t="shared" si="371"/>
        <v>4</v>
      </c>
      <c r="P1062" s="1">
        <f>IF(HEX2DEC(LEFT(E1062,4))&gt;=32768,HEX2DEC(LEFT(E1062,4))-65536,HEX2DEC(LEFT(E1062,4)))/Codes!$N$2</f>
        <v>2</v>
      </c>
      <c r="Q1062" s="1">
        <f>IF(HEX2DEC(RIGHT(E1062,4))&gt;=32768,HEX2DEC(RIGHT(E1062,4))-65536,HEX2DEC(RIGHT(E1062,4)))/Codes!$N$2</f>
        <v>0</v>
      </c>
      <c r="R1062" s="1">
        <f>IF(HEX2DEC(LEFT(F1062,4))&gt;=32768,HEX2DEC(LEFT(F1062,4))-65536,HEX2DEC(LEFT(F1062,4)))/Codes!$N$2</f>
        <v>0</v>
      </c>
      <c r="S1062" s="1">
        <f>IF(HEX2DEC(RIGHT(F1062,4))&gt;=32768,HEX2DEC(RIGHT(F1062,4))-65536,HEX2DEC(RIGHT(F1062,4)))/Codes!$N$2</f>
        <v>0</v>
      </c>
      <c r="T1062" s="18">
        <f t="shared" si="372"/>
        <v>361</v>
      </c>
      <c r="U1062" s="1">
        <f t="shared" si="373"/>
        <v>150</v>
      </c>
      <c r="V1062" s="1">
        <f t="shared" si="374"/>
        <v>0</v>
      </c>
      <c r="W1062" s="1" t="str">
        <f t="shared" si="375"/>
        <v>101</v>
      </c>
      <c r="X1062" s="1">
        <f t="shared" si="376"/>
        <v>3</v>
      </c>
      <c r="Y1062" s="1">
        <f t="shared" si="377"/>
        <v>5</v>
      </c>
      <c r="Z1062" s="1" t="str">
        <f>VLOOKUP(BIN2DEC(MID(HEX2BIN(MID(H1062,3,2),8),2,5)),Codes!$E$1:$F$18,2)</f>
        <v>Flower</v>
      </c>
      <c r="AA1062" s="6" t="str">
        <f t="shared" si="378"/>
        <v>0</v>
      </c>
      <c r="AB1062" s="1">
        <f t="shared" si="379"/>
        <v>2</v>
      </c>
      <c r="AC1062" s="1" t="str">
        <f>VLOOKUP(BIN2DEC(RIGHT(HEX2BIN(MID(H1062,6,1),4),1)&amp;LEFT(HEX2BIN(MID(H1062,7,1),4),1)),Codes!$K$1:$L$5,2)</f>
        <v>M</v>
      </c>
      <c r="AD1062" s="1" t="str">
        <f>VLOOKUP(BIN2DEC(RIGHT(HEX2BIN(MID(H1062,7,1),4),3)&amp;LEFT(HEX2BIN(MID(H1062,8,1),4),2)),Codes!$H$2:$I$33,2)</f>
        <v>Punch</v>
      </c>
      <c r="AE1062" s="1" t="str">
        <f t="shared" si="380"/>
        <v>1</v>
      </c>
      <c r="AF1062" s="1" t="str">
        <f t="shared" si="381"/>
        <v>1</v>
      </c>
      <c r="AH1062" s="6">
        <f t="shared" si="382"/>
        <v>33</v>
      </c>
    </row>
    <row r="1063" spans="1:34">
      <c r="A1063" s="1" t="s">
        <v>4354</v>
      </c>
      <c r="B1063" s="1" t="s">
        <v>57</v>
      </c>
      <c r="C1063" s="6" t="s">
        <v>699</v>
      </c>
      <c r="D1063" s="6" t="s">
        <v>4257</v>
      </c>
      <c r="E1063" s="6" t="s">
        <v>307</v>
      </c>
      <c r="F1063" s="6" t="s">
        <v>232</v>
      </c>
      <c r="G1063" s="6" t="s">
        <v>691</v>
      </c>
      <c r="H1063" s="6" t="s">
        <v>697</v>
      </c>
      <c r="J1063" s="1" t="str">
        <f t="shared" si="366"/>
        <v>001011</v>
      </c>
      <c r="K1063" s="1">
        <f t="shared" si="367"/>
        <v>0</v>
      </c>
      <c r="L1063" s="6" t="str">
        <f t="shared" si="368"/>
        <v>00000</v>
      </c>
      <c r="M1063" s="1">
        <f t="shared" si="369"/>
        <v>65</v>
      </c>
      <c r="N1063" s="6" t="str">
        <f t="shared" si="370"/>
        <v>00</v>
      </c>
      <c r="O1063" s="1">
        <f t="shared" si="371"/>
        <v>7</v>
      </c>
      <c r="P1063" s="1">
        <f>IF(HEX2DEC(LEFT(E1063,4))&gt;=32768,HEX2DEC(LEFT(E1063,4))-65536,HEX2DEC(LEFT(E1063,4)))/Codes!$N$2</f>
        <v>3.2</v>
      </c>
      <c r="Q1063" s="1">
        <f>IF(HEX2DEC(RIGHT(E1063,4))&gt;=32768,HEX2DEC(RIGHT(E1063,4))-65536,HEX2DEC(RIGHT(E1063,4)))/Codes!$N$2</f>
        <v>0</v>
      </c>
      <c r="R1063" s="1">
        <f>IF(HEX2DEC(LEFT(F1063,4))&gt;=32768,HEX2DEC(LEFT(F1063,4))-65536,HEX2DEC(LEFT(F1063,4)))/Codes!$N$2</f>
        <v>4.8</v>
      </c>
      <c r="S1063" s="1">
        <f>IF(HEX2DEC(RIGHT(F1063,4))&gt;=32768,HEX2DEC(RIGHT(F1063,4))-65536,HEX2DEC(RIGHT(F1063,4)))/Codes!$N$2</f>
        <v>0</v>
      </c>
      <c r="T1063" s="18">
        <f t="shared" si="372"/>
        <v>361</v>
      </c>
      <c r="U1063" s="1">
        <f t="shared" si="373"/>
        <v>150</v>
      </c>
      <c r="V1063" s="1">
        <f t="shared" si="374"/>
        <v>0</v>
      </c>
      <c r="W1063" s="1" t="str">
        <f t="shared" si="375"/>
        <v>101</v>
      </c>
      <c r="X1063" s="1">
        <f t="shared" si="376"/>
        <v>3</v>
      </c>
      <c r="Y1063" s="1">
        <f t="shared" si="377"/>
        <v>8</v>
      </c>
      <c r="Z1063" s="1" t="str">
        <f>VLOOKUP(BIN2DEC(MID(HEX2BIN(MID(H1063,3,2),8),2,5)),Codes!$E$1:$F$18,2)</f>
        <v>Flower</v>
      </c>
      <c r="AA1063" s="6" t="str">
        <f t="shared" si="378"/>
        <v>0</v>
      </c>
      <c r="AB1063" s="1">
        <f t="shared" si="379"/>
        <v>4</v>
      </c>
      <c r="AC1063" s="1" t="str">
        <f>VLOOKUP(BIN2DEC(RIGHT(HEX2BIN(MID(H1063,6,1),4),1)&amp;LEFT(HEX2BIN(MID(H1063,7,1),4),1)),Codes!$K$1:$L$5,2)</f>
        <v>L</v>
      </c>
      <c r="AD1063" s="1" t="str">
        <f>VLOOKUP(BIN2DEC(RIGHT(HEX2BIN(MID(H1063,7,1),4),3)&amp;LEFT(HEX2BIN(MID(H1063,8,1),4),2)),Codes!$H$2:$I$33,2)</f>
        <v>Punch</v>
      </c>
      <c r="AE1063" s="1" t="str">
        <f t="shared" si="380"/>
        <v>1</v>
      </c>
      <c r="AF1063" s="1" t="str">
        <f t="shared" si="381"/>
        <v>1</v>
      </c>
      <c r="AH1063" s="6">
        <f t="shared" si="382"/>
        <v>65</v>
      </c>
    </row>
    <row r="1064" spans="1:34">
      <c r="A1064" s="1" t="s">
        <v>4355</v>
      </c>
      <c r="B1064" s="1" t="s">
        <v>57</v>
      </c>
      <c r="C1064" s="6" t="s">
        <v>699</v>
      </c>
      <c r="D1064" s="6" t="s">
        <v>4259</v>
      </c>
      <c r="E1064" s="6" t="s">
        <v>824</v>
      </c>
      <c r="F1064" s="6" t="s">
        <v>212</v>
      </c>
      <c r="G1064" s="6" t="s">
        <v>691</v>
      </c>
      <c r="H1064" s="6" t="s">
        <v>697</v>
      </c>
      <c r="J1064" s="1" t="str">
        <f t="shared" si="366"/>
        <v>001011</v>
      </c>
      <c r="K1064" s="1">
        <f t="shared" si="367"/>
        <v>1</v>
      </c>
      <c r="L1064" s="6" t="str">
        <f t="shared" si="368"/>
        <v>00000</v>
      </c>
      <c r="M1064" s="1">
        <f t="shared" si="369"/>
        <v>65</v>
      </c>
      <c r="N1064" s="6" t="str">
        <f t="shared" si="370"/>
        <v>00</v>
      </c>
      <c r="O1064" s="1">
        <f t="shared" si="371"/>
        <v>7</v>
      </c>
      <c r="P1064" s="1">
        <f>IF(HEX2DEC(LEFT(E1064,4))&gt;=32768,HEX2DEC(LEFT(E1064,4))-65536,HEX2DEC(LEFT(E1064,4)))/Codes!$N$2</f>
        <v>2</v>
      </c>
      <c r="Q1064" s="1">
        <f>IF(HEX2DEC(RIGHT(E1064,4))&gt;=32768,HEX2DEC(RIGHT(E1064,4))-65536,HEX2DEC(RIGHT(E1064,4)))/Codes!$N$2</f>
        <v>0</v>
      </c>
      <c r="R1064" s="1">
        <f>IF(HEX2DEC(LEFT(F1064,4))&gt;=32768,HEX2DEC(LEFT(F1064,4))-65536,HEX2DEC(LEFT(F1064,4)))/Codes!$N$2</f>
        <v>2.8</v>
      </c>
      <c r="S1064" s="1">
        <f>IF(HEX2DEC(RIGHT(F1064,4))&gt;=32768,HEX2DEC(RIGHT(F1064,4))-65536,HEX2DEC(RIGHT(F1064,4)))/Codes!$N$2</f>
        <v>0</v>
      </c>
      <c r="T1064" s="18">
        <f t="shared" si="372"/>
        <v>361</v>
      </c>
      <c r="U1064" s="1">
        <f t="shared" si="373"/>
        <v>150</v>
      </c>
      <c r="V1064" s="1">
        <f t="shared" si="374"/>
        <v>0</v>
      </c>
      <c r="W1064" s="1" t="str">
        <f t="shared" si="375"/>
        <v>101</v>
      </c>
      <c r="X1064" s="1">
        <f t="shared" si="376"/>
        <v>3</v>
      </c>
      <c r="Y1064" s="1">
        <f t="shared" si="377"/>
        <v>8</v>
      </c>
      <c r="Z1064" s="1" t="str">
        <f>VLOOKUP(BIN2DEC(MID(HEX2BIN(MID(H1064,3,2),8),2,5)),Codes!$E$1:$F$18,2)</f>
        <v>Flower</v>
      </c>
      <c r="AA1064" s="6" t="str">
        <f t="shared" si="378"/>
        <v>0</v>
      </c>
      <c r="AB1064" s="1">
        <f t="shared" si="379"/>
        <v>4</v>
      </c>
      <c r="AC1064" s="1" t="str">
        <f>VLOOKUP(BIN2DEC(RIGHT(HEX2BIN(MID(H1064,6,1),4),1)&amp;LEFT(HEX2BIN(MID(H1064,7,1),4),1)),Codes!$K$1:$L$5,2)</f>
        <v>L</v>
      </c>
      <c r="AD1064" s="1" t="str">
        <f>VLOOKUP(BIN2DEC(RIGHT(HEX2BIN(MID(H1064,7,1),4),3)&amp;LEFT(HEX2BIN(MID(H1064,8,1),4),2)),Codes!$H$2:$I$33,2)</f>
        <v>Punch</v>
      </c>
      <c r="AE1064" s="1" t="str">
        <f t="shared" si="380"/>
        <v>1</v>
      </c>
      <c r="AF1064" s="1" t="str">
        <f t="shared" si="381"/>
        <v>1</v>
      </c>
      <c r="AH1064" s="6">
        <f t="shared" si="382"/>
        <v>65</v>
      </c>
    </row>
    <row r="1065" spans="1:34">
      <c r="A1065" s="1" t="s">
        <v>4356</v>
      </c>
      <c r="B1065" s="1" t="s">
        <v>57</v>
      </c>
      <c r="C1065" s="6" t="s">
        <v>699</v>
      </c>
      <c r="D1065" s="6" t="s">
        <v>4261</v>
      </c>
      <c r="E1065" s="6" t="s">
        <v>824</v>
      </c>
      <c r="F1065" s="6" t="s">
        <v>91</v>
      </c>
      <c r="G1065" s="6" t="s">
        <v>691</v>
      </c>
      <c r="H1065" s="6" t="s">
        <v>697</v>
      </c>
      <c r="J1065" s="1" t="str">
        <f t="shared" si="366"/>
        <v>001011</v>
      </c>
      <c r="K1065" s="1">
        <f t="shared" si="367"/>
        <v>2</v>
      </c>
      <c r="L1065" s="6" t="str">
        <f t="shared" si="368"/>
        <v>00000</v>
      </c>
      <c r="M1065" s="1">
        <f t="shared" si="369"/>
        <v>65</v>
      </c>
      <c r="N1065" s="6" t="str">
        <f t="shared" si="370"/>
        <v>00</v>
      </c>
      <c r="O1065" s="1">
        <f t="shared" si="371"/>
        <v>7</v>
      </c>
      <c r="P1065" s="1">
        <f>IF(HEX2DEC(LEFT(E1065,4))&gt;=32768,HEX2DEC(LEFT(E1065,4))-65536,HEX2DEC(LEFT(E1065,4)))/Codes!$N$2</f>
        <v>2</v>
      </c>
      <c r="Q1065" s="1">
        <f>IF(HEX2DEC(RIGHT(E1065,4))&gt;=32768,HEX2DEC(RIGHT(E1065,4))-65536,HEX2DEC(RIGHT(E1065,4)))/Codes!$N$2</f>
        <v>0</v>
      </c>
      <c r="R1065" s="1">
        <f>IF(HEX2DEC(LEFT(F1065,4))&gt;=32768,HEX2DEC(LEFT(F1065,4))-65536,HEX2DEC(LEFT(F1065,4)))/Codes!$N$2</f>
        <v>0</v>
      </c>
      <c r="S1065" s="1">
        <f>IF(HEX2DEC(RIGHT(F1065,4))&gt;=32768,HEX2DEC(RIGHT(F1065,4))-65536,HEX2DEC(RIGHT(F1065,4)))/Codes!$N$2</f>
        <v>0</v>
      </c>
      <c r="T1065" s="18">
        <f t="shared" si="372"/>
        <v>361</v>
      </c>
      <c r="U1065" s="1">
        <f t="shared" si="373"/>
        <v>150</v>
      </c>
      <c r="V1065" s="1">
        <f t="shared" si="374"/>
        <v>0</v>
      </c>
      <c r="W1065" s="1" t="str">
        <f t="shared" si="375"/>
        <v>101</v>
      </c>
      <c r="X1065" s="1">
        <f t="shared" si="376"/>
        <v>3</v>
      </c>
      <c r="Y1065" s="1">
        <f t="shared" si="377"/>
        <v>8</v>
      </c>
      <c r="Z1065" s="1" t="str">
        <f>VLOOKUP(BIN2DEC(MID(HEX2BIN(MID(H1065,3,2),8),2,5)),Codes!$E$1:$F$18,2)</f>
        <v>Flower</v>
      </c>
      <c r="AA1065" s="6" t="str">
        <f t="shared" si="378"/>
        <v>0</v>
      </c>
      <c r="AB1065" s="1">
        <f t="shared" si="379"/>
        <v>4</v>
      </c>
      <c r="AC1065" s="1" t="str">
        <f>VLOOKUP(BIN2DEC(RIGHT(HEX2BIN(MID(H1065,6,1),4),1)&amp;LEFT(HEX2BIN(MID(H1065,7,1),4),1)),Codes!$K$1:$L$5,2)</f>
        <v>L</v>
      </c>
      <c r="AD1065" s="1" t="str">
        <f>VLOOKUP(BIN2DEC(RIGHT(HEX2BIN(MID(H1065,7,1),4),3)&amp;LEFT(HEX2BIN(MID(H1065,8,1),4),2)),Codes!$H$2:$I$33,2)</f>
        <v>Punch</v>
      </c>
      <c r="AE1065" s="1" t="str">
        <f t="shared" si="380"/>
        <v>1</v>
      </c>
      <c r="AF1065" s="1" t="str">
        <f t="shared" si="381"/>
        <v>1</v>
      </c>
      <c r="AH1065" s="6">
        <f t="shared" si="382"/>
        <v>65</v>
      </c>
    </row>
    <row r="1066" spans="1:34">
      <c r="A1066" s="1" t="s">
        <v>4357</v>
      </c>
      <c r="B1066" s="1" t="s">
        <v>57</v>
      </c>
      <c r="C1066" s="6" t="s">
        <v>846</v>
      </c>
      <c r="D1066" s="6" t="s">
        <v>4263</v>
      </c>
      <c r="E1066" s="6" t="s">
        <v>307</v>
      </c>
      <c r="F1066" s="6" t="s">
        <v>232</v>
      </c>
      <c r="G1066" s="6" t="s">
        <v>691</v>
      </c>
      <c r="H1066" s="6" t="s">
        <v>844</v>
      </c>
      <c r="J1066" s="1" t="str">
        <f t="shared" si="366"/>
        <v>001011</v>
      </c>
      <c r="K1066" s="1">
        <f t="shared" si="367"/>
        <v>0</v>
      </c>
      <c r="L1066" s="6" t="str">
        <f t="shared" si="368"/>
        <v>00000</v>
      </c>
      <c r="M1066" s="1">
        <f t="shared" si="369"/>
        <v>65</v>
      </c>
      <c r="N1066" s="6" t="str">
        <f t="shared" si="370"/>
        <v>00</v>
      </c>
      <c r="O1066" s="1">
        <f t="shared" si="371"/>
        <v>11</v>
      </c>
      <c r="P1066" s="1">
        <f>IF(HEX2DEC(LEFT(E1066,4))&gt;=32768,HEX2DEC(LEFT(E1066,4))-65536,HEX2DEC(LEFT(E1066,4)))/Codes!$N$2</f>
        <v>3.2</v>
      </c>
      <c r="Q1066" s="1">
        <f>IF(HEX2DEC(RIGHT(E1066,4))&gt;=32768,HEX2DEC(RIGHT(E1066,4))-65536,HEX2DEC(RIGHT(E1066,4)))/Codes!$N$2</f>
        <v>0</v>
      </c>
      <c r="R1066" s="1">
        <f>IF(HEX2DEC(LEFT(F1066,4))&gt;=32768,HEX2DEC(LEFT(F1066,4))-65536,HEX2DEC(LEFT(F1066,4)))/Codes!$N$2</f>
        <v>4.8</v>
      </c>
      <c r="S1066" s="1">
        <f>IF(HEX2DEC(RIGHT(F1066,4))&gt;=32768,HEX2DEC(RIGHT(F1066,4))-65536,HEX2DEC(RIGHT(F1066,4)))/Codes!$N$2</f>
        <v>0</v>
      </c>
      <c r="T1066" s="18">
        <f t="shared" si="372"/>
        <v>361</v>
      </c>
      <c r="U1066" s="1">
        <f t="shared" si="373"/>
        <v>150</v>
      </c>
      <c r="V1066" s="1">
        <f t="shared" si="374"/>
        <v>0</v>
      </c>
      <c r="W1066" s="1" t="str">
        <f t="shared" si="375"/>
        <v>101</v>
      </c>
      <c r="X1066" s="1">
        <f t="shared" si="376"/>
        <v>3</v>
      </c>
      <c r="Y1066" s="1">
        <f t="shared" si="377"/>
        <v>12</v>
      </c>
      <c r="Z1066" s="1" t="str">
        <f>VLOOKUP(BIN2DEC(MID(HEX2BIN(MID(H1066,3,2),8),2,5)),Codes!$E$1:$F$18,2)</f>
        <v>Flower</v>
      </c>
      <c r="AA1066" s="6" t="str">
        <f t="shared" si="378"/>
        <v>0</v>
      </c>
      <c r="AB1066" s="1">
        <f t="shared" si="379"/>
        <v>6</v>
      </c>
      <c r="AC1066" s="1" t="str">
        <f>VLOOKUP(BIN2DEC(RIGHT(HEX2BIN(MID(H1066,6,1),4),1)&amp;LEFT(HEX2BIN(MID(H1066,7,1),4),1)),Codes!$K$1:$L$5,2)</f>
        <v>L</v>
      </c>
      <c r="AD1066" s="1" t="str">
        <f>VLOOKUP(BIN2DEC(RIGHT(HEX2BIN(MID(H1066,7,1),4),3)&amp;LEFT(HEX2BIN(MID(H1066,8,1),4),2)),Codes!$H$2:$I$33,2)</f>
        <v>Punch</v>
      </c>
      <c r="AE1066" s="1" t="str">
        <f t="shared" si="380"/>
        <v>1</v>
      </c>
      <c r="AF1066" s="1" t="str">
        <f t="shared" si="381"/>
        <v>1</v>
      </c>
      <c r="AH1066" s="6">
        <f t="shared" si="382"/>
        <v>65</v>
      </c>
    </row>
    <row r="1067" spans="1:34">
      <c r="A1067" s="1" t="s">
        <v>4358</v>
      </c>
      <c r="B1067" s="1" t="s">
        <v>57</v>
      </c>
      <c r="C1067" s="6" t="s">
        <v>846</v>
      </c>
      <c r="D1067" s="6" t="s">
        <v>4265</v>
      </c>
      <c r="E1067" s="6" t="s">
        <v>824</v>
      </c>
      <c r="F1067" s="6" t="s">
        <v>212</v>
      </c>
      <c r="G1067" s="6" t="s">
        <v>691</v>
      </c>
      <c r="H1067" s="6" t="s">
        <v>844</v>
      </c>
      <c r="J1067" s="1" t="str">
        <f t="shared" si="366"/>
        <v>001011</v>
      </c>
      <c r="K1067" s="1">
        <f t="shared" si="367"/>
        <v>1</v>
      </c>
      <c r="L1067" s="6" t="str">
        <f t="shared" si="368"/>
        <v>00000</v>
      </c>
      <c r="M1067" s="1">
        <f t="shared" si="369"/>
        <v>65</v>
      </c>
      <c r="N1067" s="6" t="str">
        <f t="shared" si="370"/>
        <v>00</v>
      </c>
      <c r="O1067" s="1">
        <f t="shared" si="371"/>
        <v>11</v>
      </c>
      <c r="P1067" s="1">
        <f>IF(HEX2DEC(LEFT(E1067,4))&gt;=32768,HEX2DEC(LEFT(E1067,4))-65536,HEX2DEC(LEFT(E1067,4)))/Codes!$N$2</f>
        <v>2</v>
      </c>
      <c r="Q1067" s="1">
        <f>IF(HEX2DEC(RIGHT(E1067,4))&gt;=32768,HEX2DEC(RIGHT(E1067,4))-65536,HEX2DEC(RIGHT(E1067,4)))/Codes!$N$2</f>
        <v>0</v>
      </c>
      <c r="R1067" s="1">
        <f>IF(HEX2DEC(LEFT(F1067,4))&gt;=32768,HEX2DEC(LEFT(F1067,4))-65536,HEX2DEC(LEFT(F1067,4)))/Codes!$N$2</f>
        <v>2.8</v>
      </c>
      <c r="S1067" s="1">
        <f>IF(HEX2DEC(RIGHT(F1067,4))&gt;=32768,HEX2DEC(RIGHT(F1067,4))-65536,HEX2DEC(RIGHT(F1067,4)))/Codes!$N$2</f>
        <v>0</v>
      </c>
      <c r="T1067" s="18">
        <f t="shared" si="372"/>
        <v>361</v>
      </c>
      <c r="U1067" s="1">
        <f t="shared" si="373"/>
        <v>150</v>
      </c>
      <c r="V1067" s="1">
        <f t="shared" si="374"/>
        <v>0</v>
      </c>
      <c r="W1067" s="1" t="str">
        <f t="shared" si="375"/>
        <v>101</v>
      </c>
      <c r="X1067" s="1">
        <f t="shared" si="376"/>
        <v>3</v>
      </c>
      <c r="Y1067" s="1">
        <f t="shared" si="377"/>
        <v>12</v>
      </c>
      <c r="Z1067" s="1" t="str">
        <f>VLOOKUP(BIN2DEC(MID(HEX2BIN(MID(H1067,3,2),8),2,5)),Codes!$E$1:$F$18,2)</f>
        <v>Flower</v>
      </c>
      <c r="AA1067" s="6" t="str">
        <f t="shared" si="378"/>
        <v>0</v>
      </c>
      <c r="AB1067" s="1">
        <f t="shared" si="379"/>
        <v>6</v>
      </c>
      <c r="AC1067" s="1" t="str">
        <f>VLOOKUP(BIN2DEC(RIGHT(HEX2BIN(MID(H1067,6,1),4),1)&amp;LEFT(HEX2BIN(MID(H1067,7,1),4),1)),Codes!$K$1:$L$5,2)</f>
        <v>L</v>
      </c>
      <c r="AD1067" s="1" t="str">
        <f>VLOOKUP(BIN2DEC(RIGHT(HEX2BIN(MID(H1067,7,1),4),3)&amp;LEFT(HEX2BIN(MID(H1067,8,1),4),2)),Codes!$H$2:$I$33,2)</f>
        <v>Punch</v>
      </c>
      <c r="AE1067" s="1" t="str">
        <f t="shared" si="380"/>
        <v>1</v>
      </c>
      <c r="AF1067" s="1" t="str">
        <f t="shared" si="381"/>
        <v>1</v>
      </c>
      <c r="AH1067" s="6">
        <f t="shared" si="382"/>
        <v>65</v>
      </c>
    </row>
    <row r="1068" spans="1:34">
      <c r="A1068" s="1" t="s">
        <v>4359</v>
      </c>
      <c r="B1068" s="1" t="s">
        <v>57</v>
      </c>
      <c r="C1068" s="6" t="s">
        <v>846</v>
      </c>
      <c r="D1068" s="6" t="s">
        <v>4267</v>
      </c>
      <c r="E1068" s="6" t="s">
        <v>824</v>
      </c>
      <c r="F1068" s="6" t="s">
        <v>91</v>
      </c>
      <c r="G1068" s="6" t="s">
        <v>691</v>
      </c>
      <c r="H1068" s="6" t="s">
        <v>844</v>
      </c>
      <c r="J1068" s="1" t="str">
        <f t="shared" si="366"/>
        <v>001011</v>
      </c>
      <c r="K1068" s="1">
        <f t="shared" si="367"/>
        <v>2</v>
      </c>
      <c r="L1068" s="6" t="str">
        <f t="shared" si="368"/>
        <v>00000</v>
      </c>
      <c r="M1068" s="1">
        <f t="shared" si="369"/>
        <v>65</v>
      </c>
      <c r="N1068" s="6" t="str">
        <f t="shared" si="370"/>
        <v>00</v>
      </c>
      <c r="O1068" s="1">
        <f t="shared" si="371"/>
        <v>11</v>
      </c>
      <c r="P1068" s="1">
        <f>IF(HEX2DEC(LEFT(E1068,4))&gt;=32768,HEX2DEC(LEFT(E1068,4))-65536,HEX2DEC(LEFT(E1068,4)))/Codes!$N$2</f>
        <v>2</v>
      </c>
      <c r="Q1068" s="1">
        <f>IF(HEX2DEC(RIGHT(E1068,4))&gt;=32768,HEX2DEC(RIGHT(E1068,4))-65536,HEX2DEC(RIGHT(E1068,4)))/Codes!$N$2</f>
        <v>0</v>
      </c>
      <c r="R1068" s="1">
        <f>IF(HEX2DEC(LEFT(F1068,4))&gt;=32768,HEX2DEC(LEFT(F1068,4))-65536,HEX2DEC(LEFT(F1068,4)))/Codes!$N$2</f>
        <v>0</v>
      </c>
      <c r="S1068" s="1">
        <f>IF(HEX2DEC(RIGHT(F1068,4))&gt;=32768,HEX2DEC(RIGHT(F1068,4))-65536,HEX2DEC(RIGHT(F1068,4)))/Codes!$N$2</f>
        <v>0</v>
      </c>
      <c r="T1068" s="18">
        <f t="shared" si="372"/>
        <v>361</v>
      </c>
      <c r="U1068" s="1">
        <f t="shared" si="373"/>
        <v>150</v>
      </c>
      <c r="V1068" s="1">
        <f t="shared" si="374"/>
        <v>0</v>
      </c>
      <c r="W1068" s="1" t="str">
        <f t="shared" si="375"/>
        <v>101</v>
      </c>
      <c r="X1068" s="1">
        <f t="shared" si="376"/>
        <v>3</v>
      </c>
      <c r="Y1068" s="1">
        <f t="shared" si="377"/>
        <v>12</v>
      </c>
      <c r="Z1068" s="1" t="str">
        <f>VLOOKUP(BIN2DEC(MID(HEX2BIN(MID(H1068,3,2),8),2,5)),Codes!$E$1:$F$18,2)</f>
        <v>Flower</v>
      </c>
      <c r="AA1068" s="6" t="str">
        <f t="shared" si="378"/>
        <v>0</v>
      </c>
      <c r="AB1068" s="1">
        <f t="shared" si="379"/>
        <v>6</v>
      </c>
      <c r="AC1068" s="1" t="str">
        <f>VLOOKUP(BIN2DEC(RIGHT(HEX2BIN(MID(H1068,6,1),4),1)&amp;LEFT(HEX2BIN(MID(H1068,7,1),4),1)),Codes!$K$1:$L$5,2)</f>
        <v>L</v>
      </c>
      <c r="AD1068" s="1" t="str">
        <f>VLOOKUP(BIN2DEC(RIGHT(HEX2BIN(MID(H1068,7,1),4),3)&amp;LEFT(HEX2BIN(MID(H1068,8,1),4),2)),Codes!$H$2:$I$33,2)</f>
        <v>Punch</v>
      </c>
      <c r="AE1068" s="1" t="str">
        <f t="shared" si="380"/>
        <v>1</v>
      </c>
      <c r="AF1068" s="1" t="str">
        <f t="shared" si="381"/>
        <v>1</v>
      </c>
      <c r="AH1068" s="6">
        <f t="shared" si="382"/>
        <v>65</v>
      </c>
    </row>
    <row r="1069" spans="1:34">
      <c r="A1069" s="1" t="s">
        <v>4360</v>
      </c>
      <c r="B1069" s="1" t="s">
        <v>57</v>
      </c>
      <c r="C1069" s="6" t="s">
        <v>695</v>
      </c>
      <c r="D1069" s="6" t="s">
        <v>2375</v>
      </c>
      <c r="E1069" s="6" t="s">
        <v>307</v>
      </c>
      <c r="F1069" s="6" t="s">
        <v>232</v>
      </c>
      <c r="G1069" s="6" t="s">
        <v>743</v>
      </c>
      <c r="H1069" s="6" t="s">
        <v>849</v>
      </c>
      <c r="J1069" s="1" t="str">
        <f t="shared" si="366"/>
        <v>001011</v>
      </c>
      <c r="K1069" s="1">
        <f t="shared" si="367"/>
        <v>0</v>
      </c>
      <c r="L1069" s="6" t="str">
        <f t="shared" si="368"/>
        <v>00000</v>
      </c>
      <c r="M1069" s="1">
        <f t="shared" si="369"/>
        <v>65</v>
      </c>
      <c r="N1069" s="6" t="str">
        <f t="shared" si="370"/>
        <v>00</v>
      </c>
      <c r="O1069" s="1">
        <f t="shared" si="371"/>
        <v>6</v>
      </c>
      <c r="P1069" s="1">
        <f>IF(HEX2DEC(LEFT(E1069,4))&gt;=32768,HEX2DEC(LEFT(E1069,4))-65536,HEX2DEC(LEFT(E1069,4)))/Codes!$N$2</f>
        <v>3.2</v>
      </c>
      <c r="Q1069" s="1">
        <f>IF(HEX2DEC(RIGHT(E1069,4))&gt;=32768,HEX2DEC(RIGHT(E1069,4))-65536,HEX2DEC(RIGHT(E1069,4)))/Codes!$N$2</f>
        <v>0</v>
      </c>
      <c r="R1069" s="1">
        <f>IF(HEX2DEC(LEFT(F1069,4))&gt;=32768,HEX2DEC(LEFT(F1069,4))-65536,HEX2DEC(LEFT(F1069,4)))/Codes!$N$2</f>
        <v>4.8</v>
      </c>
      <c r="S1069" s="1">
        <f>IF(HEX2DEC(RIGHT(F1069,4))&gt;=32768,HEX2DEC(RIGHT(F1069,4))-65536,HEX2DEC(RIGHT(F1069,4)))/Codes!$N$2</f>
        <v>0</v>
      </c>
      <c r="T1069" s="18">
        <f t="shared" si="372"/>
        <v>361</v>
      </c>
      <c r="U1069" s="1">
        <f t="shared" si="373"/>
        <v>70</v>
      </c>
      <c r="V1069" s="1">
        <f t="shared" si="374"/>
        <v>0</v>
      </c>
      <c r="W1069" s="1" t="str">
        <f t="shared" si="375"/>
        <v>101</v>
      </c>
      <c r="X1069" s="1">
        <f t="shared" si="376"/>
        <v>3</v>
      </c>
      <c r="Y1069" s="1">
        <f t="shared" si="377"/>
        <v>35</v>
      </c>
      <c r="Z1069" s="1" t="str">
        <f>VLOOKUP(BIN2DEC(MID(HEX2BIN(MID(H1069,3,2),8),2,5)),Codes!$E$1:$F$18,2)</f>
        <v>Flower</v>
      </c>
      <c r="AA1069" s="6" t="str">
        <f t="shared" si="378"/>
        <v>0</v>
      </c>
      <c r="AB1069" s="1">
        <f t="shared" si="379"/>
        <v>0</v>
      </c>
      <c r="AC1069" s="1" t="str">
        <f>VLOOKUP(BIN2DEC(RIGHT(HEX2BIN(MID(H1069,6,1),4),1)&amp;LEFT(HEX2BIN(MID(H1069,7,1),4),1)),Codes!$K$1:$L$5,2)</f>
        <v>L</v>
      </c>
      <c r="AD1069" s="1" t="str">
        <f>VLOOKUP(BIN2DEC(RIGHT(HEX2BIN(MID(H1069,7,1),4),3)&amp;LEFT(HEX2BIN(MID(H1069,8,1),4),2)),Codes!$H$2:$I$33,2)</f>
        <v>Punch</v>
      </c>
      <c r="AE1069" s="1" t="str">
        <f t="shared" si="380"/>
        <v>1</v>
      </c>
      <c r="AF1069" s="1" t="str">
        <f t="shared" si="381"/>
        <v>1</v>
      </c>
      <c r="AH1069" s="6">
        <f t="shared" si="382"/>
        <v>65</v>
      </c>
    </row>
    <row r="1070" spans="1:34">
      <c r="A1070" s="1" t="s">
        <v>4361</v>
      </c>
      <c r="B1070" s="1" t="s">
        <v>57</v>
      </c>
      <c r="C1070" s="6" t="s">
        <v>695</v>
      </c>
      <c r="D1070" s="6" t="s">
        <v>4300</v>
      </c>
      <c r="E1070" s="6" t="s">
        <v>824</v>
      </c>
      <c r="F1070" s="6" t="s">
        <v>212</v>
      </c>
      <c r="G1070" s="6" t="s">
        <v>743</v>
      </c>
      <c r="H1070" s="6" t="s">
        <v>849</v>
      </c>
      <c r="J1070" s="1" t="str">
        <f t="shared" si="366"/>
        <v>001011</v>
      </c>
      <c r="K1070" s="1">
        <f t="shared" si="367"/>
        <v>1</v>
      </c>
      <c r="L1070" s="6" t="str">
        <f t="shared" si="368"/>
        <v>00000</v>
      </c>
      <c r="M1070" s="1">
        <f t="shared" si="369"/>
        <v>65</v>
      </c>
      <c r="N1070" s="6" t="str">
        <f t="shared" si="370"/>
        <v>00</v>
      </c>
      <c r="O1070" s="1">
        <f t="shared" si="371"/>
        <v>6</v>
      </c>
      <c r="P1070" s="1">
        <f>IF(HEX2DEC(LEFT(E1070,4))&gt;=32768,HEX2DEC(LEFT(E1070,4))-65536,HEX2DEC(LEFT(E1070,4)))/Codes!$N$2</f>
        <v>2</v>
      </c>
      <c r="Q1070" s="1">
        <f>IF(HEX2DEC(RIGHT(E1070,4))&gt;=32768,HEX2DEC(RIGHT(E1070,4))-65536,HEX2DEC(RIGHT(E1070,4)))/Codes!$N$2</f>
        <v>0</v>
      </c>
      <c r="R1070" s="1">
        <f>IF(HEX2DEC(LEFT(F1070,4))&gt;=32768,HEX2DEC(LEFT(F1070,4))-65536,HEX2DEC(LEFT(F1070,4)))/Codes!$N$2</f>
        <v>2.8</v>
      </c>
      <c r="S1070" s="1">
        <f>IF(HEX2DEC(RIGHT(F1070,4))&gt;=32768,HEX2DEC(RIGHT(F1070,4))-65536,HEX2DEC(RIGHT(F1070,4)))/Codes!$N$2</f>
        <v>0</v>
      </c>
      <c r="T1070" s="18">
        <f t="shared" si="372"/>
        <v>361</v>
      </c>
      <c r="U1070" s="1">
        <f t="shared" si="373"/>
        <v>70</v>
      </c>
      <c r="V1070" s="1">
        <f t="shared" si="374"/>
        <v>0</v>
      </c>
      <c r="W1070" s="1" t="str">
        <f t="shared" si="375"/>
        <v>101</v>
      </c>
      <c r="X1070" s="1">
        <f t="shared" si="376"/>
        <v>3</v>
      </c>
      <c r="Y1070" s="1">
        <f t="shared" si="377"/>
        <v>35</v>
      </c>
      <c r="Z1070" s="1" t="str">
        <f>VLOOKUP(BIN2DEC(MID(HEX2BIN(MID(H1070,3,2),8),2,5)),Codes!$E$1:$F$18,2)</f>
        <v>Flower</v>
      </c>
      <c r="AA1070" s="6" t="str">
        <f t="shared" si="378"/>
        <v>0</v>
      </c>
      <c r="AB1070" s="1">
        <f t="shared" si="379"/>
        <v>0</v>
      </c>
      <c r="AC1070" s="1" t="str">
        <f>VLOOKUP(BIN2DEC(RIGHT(HEX2BIN(MID(H1070,6,1),4),1)&amp;LEFT(HEX2BIN(MID(H1070,7,1),4),1)),Codes!$K$1:$L$5,2)</f>
        <v>L</v>
      </c>
      <c r="AD1070" s="1" t="str">
        <f>VLOOKUP(BIN2DEC(RIGHT(HEX2BIN(MID(H1070,7,1),4),3)&amp;LEFT(HEX2BIN(MID(H1070,8,1),4),2)),Codes!$H$2:$I$33,2)</f>
        <v>Punch</v>
      </c>
      <c r="AE1070" s="1" t="str">
        <f t="shared" si="380"/>
        <v>1</v>
      </c>
      <c r="AF1070" s="1" t="str">
        <f t="shared" si="381"/>
        <v>1</v>
      </c>
      <c r="AH1070" s="6">
        <f t="shared" si="382"/>
        <v>65</v>
      </c>
    </row>
    <row r="1071" spans="1:34">
      <c r="A1071" s="1" t="s">
        <v>4362</v>
      </c>
      <c r="B1071" s="1" t="s">
        <v>57</v>
      </c>
      <c r="C1071" s="6" t="s">
        <v>695</v>
      </c>
      <c r="D1071" s="6" t="s">
        <v>4302</v>
      </c>
      <c r="E1071" s="6" t="s">
        <v>824</v>
      </c>
      <c r="F1071" s="6" t="s">
        <v>91</v>
      </c>
      <c r="G1071" s="6" t="s">
        <v>743</v>
      </c>
      <c r="H1071" s="6" t="s">
        <v>849</v>
      </c>
      <c r="J1071" s="1" t="str">
        <f t="shared" si="366"/>
        <v>001011</v>
      </c>
      <c r="K1071" s="1">
        <f t="shared" si="367"/>
        <v>2</v>
      </c>
      <c r="L1071" s="6" t="str">
        <f t="shared" si="368"/>
        <v>00000</v>
      </c>
      <c r="M1071" s="1">
        <f t="shared" si="369"/>
        <v>65</v>
      </c>
      <c r="N1071" s="6" t="str">
        <f t="shared" si="370"/>
        <v>00</v>
      </c>
      <c r="O1071" s="1">
        <f t="shared" si="371"/>
        <v>6</v>
      </c>
      <c r="P1071" s="1">
        <f>IF(HEX2DEC(LEFT(E1071,4))&gt;=32768,HEX2DEC(LEFT(E1071,4))-65536,HEX2DEC(LEFT(E1071,4)))/Codes!$N$2</f>
        <v>2</v>
      </c>
      <c r="Q1071" s="1">
        <f>IF(HEX2DEC(RIGHT(E1071,4))&gt;=32768,HEX2DEC(RIGHT(E1071,4))-65536,HEX2DEC(RIGHT(E1071,4)))/Codes!$N$2</f>
        <v>0</v>
      </c>
      <c r="R1071" s="1">
        <f>IF(HEX2DEC(LEFT(F1071,4))&gt;=32768,HEX2DEC(LEFT(F1071,4))-65536,HEX2DEC(LEFT(F1071,4)))/Codes!$N$2</f>
        <v>0</v>
      </c>
      <c r="S1071" s="1">
        <f>IF(HEX2DEC(RIGHT(F1071,4))&gt;=32768,HEX2DEC(RIGHT(F1071,4))-65536,HEX2DEC(RIGHT(F1071,4)))/Codes!$N$2</f>
        <v>0</v>
      </c>
      <c r="T1071" s="18">
        <f t="shared" si="372"/>
        <v>361</v>
      </c>
      <c r="U1071" s="1">
        <f t="shared" si="373"/>
        <v>70</v>
      </c>
      <c r="V1071" s="1">
        <f t="shared" si="374"/>
        <v>0</v>
      </c>
      <c r="W1071" s="1" t="str">
        <f t="shared" si="375"/>
        <v>101</v>
      </c>
      <c r="X1071" s="1">
        <f t="shared" si="376"/>
        <v>3</v>
      </c>
      <c r="Y1071" s="1">
        <f t="shared" si="377"/>
        <v>35</v>
      </c>
      <c r="Z1071" s="1" t="str">
        <f>VLOOKUP(BIN2DEC(MID(HEX2BIN(MID(H1071,3,2),8),2,5)),Codes!$E$1:$F$18,2)</f>
        <v>Flower</v>
      </c>
      <c r="AA1071" s="6" t="str">
        <f t="shared" si="378"/>
        <v>0</v>
      </c>
      <c r="AB1071" s="1">
        <f t="shared" si="379"/>
        <v>0</v>
      </c>
      <c r="AC1071" s="1" t="str">
        <f>VLOOKUP(BIN2DEC(RIGHT(HEX2BIN(MID(H1071,6,1),4),1)&amp;LEFT(HEX2BIN(MID(H1071,7,1),4),1)),Codes!$K$1:$L$5,2)</f>
        <v>L</v>
      </c>
      <c r="AD1071" s="1" t="str">
        <f>VLOOKUP(BIN2DEC(RIGHT(HEX2BIN(MID(H1071,7,1),4),3)&amp;LEFT(HEX2BIN(MID(H1071,8,1),4),2)),Codes!$H$2:$I$33,2)</f>
        <v>Punch</v>
      </c>
      <c r="AE1071" s="1" t="str">
        <f t="shared" si="380"/>
        <v>1</v>
      </c>
      <c r="AF1071" s="1" t="str">
        <f t="shared" si="381"/>
        <v>1</v>
      </c>
      <c r="AH1071" s="6">
        <f t="shared" si="382"/>
        <v>65</v>
      </c>
    </row>
    <row r="1072" spans="1:34">
      <c r="A1072" s="1" t="s">
        <v>4578</v>
      </c>
      <c r="B1072" s="1" t="s">
        <v>57</v>
      </c>
      <c r="C1072" s="6" t="s">
        <v>1424</v>
      </c>
      <c r="D1072" s="6" t="s">
        <v>4579</v>
      </c>
      <c r="E1072" s="6" t="s">
        <v>307</v>
      </c>
      <c r="F1072" s="6" t="s">
        <v>91</v>
      </c>
      <c r="G1072" s="6" t="s">
        <v>557</v>
      </c>
      <c r="H1072" s="6" t="s">
        <v>558</v>
      </c>
      <c r="J1072" s="1" t="str">
        <f t="shared" ref="J1072:J1135" si="383">LEFT(HEX2BIN(LEFT(D1072,2),8),6)</f>
        <v>001011</v>
      </c>
      <c r="K1072" s="1">
        <f t="shared" ref="K1072:K1135" si="384">BIN2DEC(MID(HEX2BIN(MID(D1072,2,2),8),3,3))</f>
        <v>3</v>
      </c>
      <c r="L1072" s="6" t="str">
        <f t="shared" ref="L1072:L1135" si="385">MID(HEX2BIN(MID(D1072,3,2),8),2,5)</f>
        <v>00000</v>
      </c>
      <c r="M1072" s="1">
        <f t="shared" ref="M1072:M1135" si="386">ROUNDDOWN(HEX2DEC(MID(D1072,4,3))/8,0)</f>
        <v>24</v>
      </c>
      <c r="N1072" s="6" t="str">
        <f t="shared" ref="N1072:N1135" si="387">MID(HEX2BIN(MID(D1072,6,1),4),2,2)</f>
        <v>00</v>
      </c>
      <c r="O1072" s="1">
        <f t="shared" ref="O1072:O1135" si="388">HEX2DEC(MID(D1072,7,2))</f>
        <v>7</v>
      </c>
      <c r="P1072" s="1">
        <f>IF(HEX2DEC(LEFT(E1072,4))&gt;=32768,HEX2DEC(LEFT(E1072,4))-65536,HEX2DEC(LEFT(E1072,4)))/Codes!$N$2</f>
        <v>3.2</v>
      </c>
      <c r="Q1072" s="1">
        <f>IF(HEX2DEC(RIGHT(E1072,4))&gt;=32768,HEX2DEC(RIGHT(E1072,4))-65536,HEX2DEC(RIGHT(E1072,4)))/Codes!$N$2</f>
        <v>0</v>
      </c>
      <c r="R1072" s="1">
        <f>IF(HEX2DEC(LEFT(F1072,4))&gt;=32768,HEX2DEC(LEFT(F1072,4))-65536,HEX2DEC(LEFT(F1072,4)))/Codes!$N$2</f>
        <v>0</v>
      </c>
      <c r="S1072" s="1">
        <f>IF(HEX2DEC(RIGHT(F1072,4))&gt;=32768,HEX2DEC(RIGHT(F1072,4))-65536,HEX2DEC(RIGHT(F1072,4)))/Codes!$N$2</f>
        <v>0</v>
      </c>
      <c r="T1072" s="18">
        <f t="shared" ref="T1072:T1135" si="389">ROUNDDOWN(HEX2DEC(LEFT(G1072,3))/8,0)</f>
        <v>361</v>
      </c>
      <c r="U1072" s="1">
        <f t="shared" ref="U1072:U1135" si="390">ROUNDDOWN(HEX2DEC(MID(G1072,3,3))/4,0)-(512*ROUNDDOWN(HEX2DEC(MID(G1072,3,1))/8,0))</f>
        <v>100</v>
      </c>
      <c r="V1072" s="1">
        <f t="shared" ref="V1072:V1135" si="391">RIGHT(HEX2BIN(MID(G1072,5,1),4),2)*128+HEX2DEC(MID(G1072,6,1))*8+LEFT(HEX2BIN(MID(G1072,7,1),4),3)</f>
        <v>0</v>
      </c>
      <c r="W1072" s="1" t="str">
        <f t="shared" ref="W1072:W1135" si="392">MID(HEX2BIN(MID(G1072,7,2),8),4,3)</f>
        <v>101</v>
      </c>
      <c r="X1072" s="1">
        <f t="shared" ref="X1072:X1135" si="393">BIN2DEC(RIGHT(HEX2BIN(RIGHT(G1072,1),4),2))</f>
        <v>3</v>
      </c>
      <c r="Y1072" s="1">
        <f t="shared" ref="Y1072:Y1135" si="394">ROUNDDOWN(HEX2DEC(LEFT(H1072,3))/8,0)</f>
        <v>10</v>
      </c>
      <c r="Z1072" s="1" t="str">
        <f>VLOOKUP(BIN2DEC(MID(HEX2BIN(MID(H1072,3,2),8),2,5)),Codes!$E$1:$F$18,2)</f>
        <v>Slash</v>
      </c>
      <c r="AA1072" s="6" t="str">
        <f t="shared" ref="AA1072:AA1135" si="395">MID(HEX2BIN(MID(H1072,4,1),4),3,1)</f>
        <v>0</v>
      </c>
      <c r="AB1072" s="1">
        <f t="shared" ref="AB1072:AB1135" si="396">(MOD(HEX2DEC(MID(H1072,4,1)),2))*64+ROUNDDOWN(HEX2DEC(MID(H1072,5,2))/4,0)</f>
        <v>2</v>
      </c>
      <c r="AC1072" s="1" t="str">
        <f>VLOOKUP(BIN2DEC(RIGHT(HEX2BIN(MID(H1072,6,1),4),1)&amp;LEFT(HEX2BIN(MID(H1072,7,1),4),1)),Codes!$K$1:$L$5,2)</f>
        <v>M</v>
      </c>
      <c r="AD1072" s="1" t="str">
        <f>VLOOKUP(BIN2DEC(RIGHT(HEX2BIN(MID(H1072,7,1),4),3)&amp;LEFT(HEX2BIN(MID(H1072,8,1),4),2)),Codes!$H$2:$I$33,2)</f>
        <v>Slash</v>
      </c>
      <c r="AE1072" s="1" t="str">
        <f t="shared" ref="AE1072:AE1135" si="397">MID(HEX2BIN(RIGHT(H1072,1),4),3,1)</f>
        <v>1</v>
      </c>
      <c r="AF1072" s="1" t="str">
        <f t="shared" ref="AF1072:AF1135" si="398">RIGHT(HEX2BIN(RIGHT(H1072,1),4),1)</f>
        <v>1</v>
      </c>
      <c r="AH1072" s="6">
        <f t="shared" ref="AH1072:AH1135" si="399">ROUNDDOWN(HEX2DEC(MID(H1072,6,3))/4,0)-(256*ROUNDDOWN(HEX2DEC(MID(H1072,6,1))/4,0))</f>
        <v>35</v>
      </c>
    </row>
    <row r="1073" spans="1:34">
      <c r="A1073" s="1" t="s">
        <v>4580</v>
      </c>
      <c r="B1073" s="1" t="s">
        <v>57</v>
      </c>
      <c r="C1073" s="6" t="s">
        <v>1425</v>
      </c>
      <c r="D1073" s="6" t="s">
        <v>4581</v>
      </c>
      <c r="E1073" s="6" t="s">
        <v>307</v>
      </c>
      <c r="F1073" s="6" t="s">
        <v>91</v>
      </c>
      <c r="G1073" s="6" t="s">
        <v>557</v>
      </c>
      <c r="H1073" s="6" t="s">
        <v>561</v>
      </c>
      <c r="J1073" s="1" t="str">
        <f t="shared" si="383"/>
        <v>001011</v>
      </c>
      <c r="K1073" s="1">
        <f t="shared" si="384"/>
        <v>3</v>
      </c>
      <c r="L1073" s="6" t="str">
        <f t="shared" si="385"/>
        <v>00000</v>
      </c>
      <c r="M1073" s="1">
        <f t="shared" si="386"/>
        <v>24</v>
      </c>
      <c r="N1073" s="6" t="str">
        <f t="shared" si="387"/>
        <v>00</v>
      </c>
      <c r="O1073" s="1">
        <f t="shared" si="388"/>
        <v>11</v>
      </c>
      <c r="P1073" s="1">
        <f>IF(HEX2DEC(LEFT(E1073,4))&gt;=32768,HEX2DEC(LEFT(E1073,4))-65536,HEX2DEC(LEFT(E1073,4)))/Codes!$N$2</f>
        <v>3.2</v>
      </c>
      <c r="Q1073" s="1">
        <f>IF(HEX2DEC(RIGHT(E1073,4))&gt;=32768,HEX2DEC(RIGHT(E1073,4))-65536,HEX2DEC(RIGHT(E1073,4)))/Codes!$N$2</f>
        <v>0</v>
      </c>
      <c r="R1073" s="1">
        <f>IF(HEX2DEC(LEFT(F1073,4))&gt;=32768,HEX2DEC(LEFT(F1073,4))-65536,HEX2DEC(LEFT(F1073,4)))/Codes!$N$2</f>
        <v>0</v>
      </c>
      <c r="S1073" s="1">
        <f>IF(HEX2DEC(RIGHT(F1073,4))&gt;=32768,HEX2DEC(RIGHT(F1073,4))-65536,HEX2DEC(RIGHT(F1073,4)))/Codes!$N$2</f>
        <v>0</v>
      </c>
      <c r="T1073" s="18">
        <f t="shared" si="389"/>
        <v>361</v>
      </c>
      <c r="U1073" s="1">
        <f t="shared" si="390"/>
        <v>100</v>
      </c>
      <c r="V1073" s="1">
        <f t="shared" si="391"/>
        <v>0</v>
      </c>
      <c r="W1073" s="1" t="str">
        <f t="shared" si="392"/>
        <v>101</v>
      </c>
      <c r="X1073" s="1">
        <f t="shared" si="393"/>
        <v>3</v>
      </c>
      <c r="Y1073" s="1">
        <f t="shared" si="394"/>
        <v>15</v>
      </c>
      <c r="Z1073" s="1" t="str">
        <f>VLOOKUP(BIN2DEC(MID(HEX2BIN(MID(H1073,3,2),8),2,5)),Codes!$E$1:$F$18,2)</f>
        <v>Slash</v>
      </c>
      <c r="AA1073" s="6" t="str">
        <f t="shared" si="395"/>
        <v>0</v>
      </c>
      <c r="AB1073" s="1">
        <f t="shared" si="396"/>
        <v>4</v>
      </c>
      <c r="AC1073" s="1" t="str">
        <f>VLOOKUP(BIN2DEC(RIGHT(HEX2BIN(MID(H1073,6,1),4),1)&amp;LEFT(HEX2BIN(MID(H1073,7,1),4),1)),Codes!$K$1:$L$5,2)</f>
        <v>L</v>
      </c>
      <c r="AD1073" s="1" t="str">
        <f>VLOOKUP(BIN2DEC(RIGHT(HEX2BIN(MID(H1073,7,1),4),3)&amp;LEFT(HEX2BIN(MID(H1073,8,1),4),2)),Codes!$H$2:$I$33,2)</f>
        <v>Slash</v>
      </c>
      <c r="AE1073" s="1" t="str">
        <f t="shared" si="397"/>
        <v>1</v>
      </c>
      <c r="AF1073" s="1" t="str">
        <f t="shared" si="398"/>
        <v>1</v>
      </c>
      <c r="AH1073" s="6">
        <f t="shared" si="399"/>
        <v>67</v>
      </c>
    </row>
    <row r="1074" spans="1:34">
      <c r="A1074" s="1" t="s">
        <v>4582</v>
      </c>
      <c r="B1074" s="1" t="s">
        <v>57</v>
      </c>
      <c r="C1074" s="6" t="s">
        <v>1426</v>
      </c>
      <c r="D1074" s="6" t="s">
        <v>4583</v>
      </c>
      <c r="E1074" s="6" t="s">
        <v>307</v>
      </c>
      <c r="F1074" s="6" t="s">
        <v>91</v>
      </c>
      <c r="G1074" s="6" t="s">
        <v>557</v>
      </c>
      <c r="H1074" s="6" t="s">
        <v>736</v>
      </c>
      <c r="J1074" s="1" t="str">
        <f t="shared" si="383"/>
        <v>001011</v>
      </c>
      <c r="K1074" s="1">
        <f t="shared" si="384"/>
        <v>3</v>
      </c>
      <c r="L1074" s="6" t="str">
        <f t="shared" si="385"/>
        <v>00000</v>
      </c>
      <c r="M1074" s="1">
        <f t="shared" si="386"/>
        <v>24</v>
      </c>
      <c r="N1074" s="6" t="str">
        <f t="shared" si="387"/>
        <v>00</v>
      </c>
      <c r="O1074" s="1">
        <f t="shared" si="388"/>
        <v>15</v>
      </c>
      <c r="P1074" s="1">
        <f>IF(HEX2DEC(LEFT(E1074,4))&gt;=32768,HEX2DEC(LEFT(E1074,4))-65536,HEX2DEC(LEFT(E1074,4)))/Codes!$N$2</f>
        <v>3.2</v>
      </c>
      <c r="Q1074" s="1">
        <f>IF(HEX2DEC(RIGHT(E1074,4))&gt;=32768,HEX2DEC(RIGHT(E1074,4))-65536,HEX2DEC(RIGHT(E1074,4)))/Codes!$N$2</f>
        <v>0</v>
      </c>
      <c r="R1074" s="1">
        <f>IF(HEX2DEC(LEFT(F1074,4))&gt;=32768,HEX2DEC(LEFT(F1074,4))-65536,HEX2DEC(LEFT(F1074,4)))/Codes!$N$2</f>
        <v>0</v>
      </c>
      <c r="S1074" s="1">
        <f>IF(HEX2DEC(RIGHT(F1074,4))&gt;=32768,HEX2DEC(RIGHT(F1074,4))-65536,HEX2DEC(RIGHT(F1074,4)))/Codes!$N$2</f>
        <v>0</v>
      </c>
      <c r="T1074" s="18">
        <f t="shared" si="389"/>
        <v>361</v>
      </c>
      <c r="U1074" s="1">
        <f t="shared" si="390"/>
        <v>100</v>
      </c>
      <c r="V1074" s="1">
        <f t="shared" si="391"/>
        <v>0</v>
      </c>
      <c r="W1074" s="1" t="str">
        <f t="shared" si="392"/>
        <v>101</v>
      </c>
      <c r="X1074" s="1">
        <f t="shared" si="393"/>
        <v>3</v>
      </c>
      <c r="Y1074" s="1">
        <f t="shared" si="394"/>
        <v>28</v>
      </c>
      <c r="Z1074" s="1" t="str">
        <f>VLOOKUP(BIN2DEC(MID(HEX2BIN(MID(H1074,3,2),8),2,5)),Codes!$E$1:$F$18,2)</f>
        <v>Slash</v>
      </c>
      <c r="AA1074" s="6" t="str">
        <f t="shared" si="395"/>
        <v>0</v>
      </c>
      <c r="AB1074" s="1">
        <f t="shared" si="396"/>
        <v>6</v>
      </c>
      <c r="AC1074" s="1" t="str">
        <f>VLOOKUP(BIN2DEC(RIGHT(HEX2BIN(MID(H1074,6,1),4),1)&amp;LEFT(HEX2BIN(MID(H1074,7,1),4),1)),Codes!$K$1:$L$5,2)</f>
        <v>L</v>
      </c>
      <c r="AD1074" s="1" t="str">
        <f>VLOOKUP(BIN2DEC(RIGHT(HEX2BIN(MID(H1074,7,1),4),3)&amp;LEFT(HEX2BIN(MID(H1074,8,1),4),2)),Codes!$H$2:$I$33,2)</f>
        <v>Slash</v>
      </c>
      <c r="AE1074" s="1" t="str">
        <f t="shared" si="397"/>
        <v>1</v>
      </c>
      <c r="AF1074" s="1" t="str">
        <f t="shared" si="398"/>
        <v>1</v>
      </c>
      <c r="AH1074" s="6">
        <f t="shared" si="399"/>
        <v>67</v>
      </c>
    </row>
    <row r="1075" spans="1:34">
      <c r="A1075" s="1" t="s">
        <v>4584</v>
      </c>
      <c r="B1075" s="1" t="s">
        <v>57</v>
      </c>
      <c r="C1075" s="6" t="s">
        <v>1427</v>
      </c>
      <c r="D1075" s="6" t="s">
        <v>4585</v>
      </c>
      <c r="E1075" s="6" t="s">
        <v>307</v>
      </c>
      <c r="F1075" s="6" t="s">
        <v>91</v>
      </c>
      <c r="G1075" s="6" t="s">
        <v>557</v>
      </c>
      <c r="H1075" s="6" t="s">
        <v>584</v>
      </c>
      <c r="J1075" s="1" t="str">
        <f t="shared" si="383"/>
        <v>001011</v>
      </c>
      <c r="K1075" s="1">
        <f t="shared" si="384"/>
        <v>3</v>
      </c>
      <c r="L1075" s="6" t="str">
        <f t="shared" si="385"/>
        <v>00000</v>
      </c>
      <c r="M1075" s="1">
        <f t="shared" si="386"/>
        <v>24</v>
      </c>
      <c r="N1075" s="6" t="str">
        <f t="shared" si="387"/>
        <v>00</v>
      </c>
      <c r="O1075" s="1">
        <f t="shared" si="388"/>
        <v>10</v>
      </c>
      <c r="P1075" s="1">
        <f>IF(HEX2DEC(LEFT(E1075,4))&gt;=32768,HEX2DEC(LEFT(E1075,4))-65536,HEX2DEC(LEFT(E1075,4)))/Codes!$N$2</f>
        <v>3.2</v>
      </c>
      <c r="Q1075" s="1">
        <f>IF(HEX2DEC(RIGHT(E1075,4))&gt;=32768,HEX2DEC(RIGHT(E1075,4))-65536,HEX2DEC(RIGHT(E1075,4)))/Codes!$N$2</f>
        <v>0</v>
      </c>
      <c r="R1075" s="1">
        <f>IF(HEX2DEC(LEFT(F1075,4))&gt;=32768,HEX2DEC(LEFT(F1075,4))-65536,HEX2DEC(LEFT(F1075,4)))/Codes!$N$2</f>
        <v>0</v>
      </c>
      <c r="S1075" s="1">
        <f>IF(HEX2DEC(RIGHT(F1075,4))&gt;=32768,HEX2DEC(RIGHT(F1075,4))-65536,HEX2DEC(RIGHT(F1075,4)))/Codes!$N$2</f>
        <v>0</v>
      </c>
      <c r="T1075" s="18">
        <f t="shared" si="389"/>
        <v>361</v>
      </c>
      <c r="U1075" s="1">
        <f t="shared" si="390"/>
        <v>100</v>
      </c>
      <c r="V1075" s="1">
        <f t="shared" si="391"/>
        <v>0</v>
      </c>
      <c r="W1075" s="1" t="str">
        <f t="shared" si="392"/>
        <v>101</v>
      </c>
      <c r="X1075" s="1">
        <f t="shared" si="393"/>
        <v>3</v>
      </c>
      <c r="Y1075" s="1">
        <f t="shared" si="394"/>
        <v>8</v>
      </c>
      <c r="Z1075" s="1" t="str">
        <f>VLOOKUP(BIN2DEC(MID(HEX2BIN(MID(H1075,3,2),8),2,5)),Codes!$E$1:$F$18,2)</f>
        <v>Slash</v>
      </c>
      <c r="AA1075" s="6" t="str">
        <f t="shared" si="395"/>
        <v>0</v>
      </c>
      <c r="AB1075" s="1">
        <f t="shared" si="396"/>
        <v>0</v>
      </c>
      <c r="AC1075" s="1" t="str">
        <f>VLOOKUP(BIN2DEC(RIGHT(HEX2BIN(MID(H1075,6,1),4),1)&amp;LEFT(HEX2BIN(MID(H1075,7,1),4),1)),Codes!$K$1:$L$5,2)</f>
        <v>M</v>
      </c>
      <c r="AD1075" s="1" t="str">
        <f>VLOOKUP(BIN2DEC(RIGHT(HEX2BIN(MID(H1075,7,1),4),3)&amp;LEFT(HEX2BIN(MID(H1075,8,1),4),2)),Codes!$H$2:$I$33,2)</f>
        <v>Slash</v>
      </c>
      <c r="AE1075" s="1" t="str">
        <f t="shared" si="397"/>
        <v>1</v>
      </c>
      <c r="AF1075" s="1" t="str">
        <f t="shared" si="398"/>
        <v>1</v>
      </c>
      <c r="AH1075" s="6">
        <f t="shared" si="399"/>
        <v>35</v>
      </c>
    </row>
    <row r="1076" spans="1:34">
      <c r="A1076" s="1" t="s">
        <v>4586</v>
      </c>
      <c r="B1076" s="1" t="s">
        <v>57</v>
      </c>
      <c r="C1076" s="6" t="s">
        <v>1428</v>
      </c>
      <c r="D1076" s="6" t="s">
        <v>4587</v>
      </c>
      <c r="E1076" s="6" t="s">
        <v>307</v>
      </c>
      <c r="F1076" s="6" t="s">
        <v>91</v>
      </c>
      <c r="G1076" s="6" t="s">
        <v>557</v>
      </c>
      <c r="H1076" s="6" t="s">
        <v>750</v>
      </c>
      <c r="J1076" s="1" t="str">
        <f t="shared" si="383"/>
        <v>001011</v>
      </c>
      <c r="K1076" s="1">
        <f t="shared" si="384"/>
        <v>3</v>
      </c>
      <c r="L1076" s="6" t="str">
        <f t="shared" si="385"/>
        <v>00000</v>
      </c>
      <c r="M1076" s="1">
        <f t="shared" si="386"/>
        <v>24</v>
      </c>
      <c r="N1076" s="6" t="str">
        <f t="shared" si="387"/>
        <v>00</v>
      </c>
      <c r="O1076" s="1">
        <f t="shared" si="388"/>
        <v>6</v>
      </c>
      <c r="P1076" s="1">
        <f>IF(HEX2DEC(LEFT(E1076,4))&gt;=32768,HEX2DEC(LEFT(E1076,4))-65536,HEX2DEC(LEFT(E1076,4)))/Codes!$N$2</f>
        <v>3.2</v>
      </c>
      <c r="Q1076" s="1">
        <f>IF(HEX2DEC(RIGHT(E1076,4))&gt;=32768,HEX2DEC(RIGHT(E1076,4))-65536,HEX2DEC(RIGHT(E1076,4)))/Codes!$N$2</f>
        <v>0</v>
      </c>
      <c r="R1076" s="1">
        <f>IF(HEX2DEC(LEFT(F1076,4))&gt;=32768,HEX2DEC(LEFT(F1076,4))-65536,HEX2DEC(LEFT(F1076,4)))/Codes!$N$2</f>
        <v>0</v>
      </c>
      <c r="S1076" s="1">
        <f>IF(HEX2DEC(RIGHT(F1076,4))&gt;=32768,HEX2DEC(RIGHT(F1076,4))-65536,HEX2DEC(RIGHT(F1076,4)))/Codes!$N$2</f>
        <v>0</v>
      </c>
      <c r="T1076" s="18">
        <f t="shared" si="389"/>
        <v>361</v>
      </c>
      <c r="U1076" s="1">
        <f t="shared" si="390"/>
        <v>100</v>
      </c>
      <c r="V1076" s="1">
        <f t="shared" si="391"/>
        <v>0</v>
      </c>
      <c r="W1076" s="1" t="str">
        <f t="shared" si="392"/>
        <v>101</v>
      </c>
      <c r="X1076" s="1">
        <f t="shared" si="393"/>
        <v>3</v>
      </c>
      <c r="Y1076" s="1">
        <f t="shared" si="394"/>
        <v>5</v>
      </c>
      <c r="Z1076" s="1" t="str">
        <f>VLOOKUP(BIN2DEC(MID(HEX2BIN(MID(H1076,3,2),8),2,5)),Codes!$E$1:$F$18,2)</f>
        <v>Normal</v>
      </c>
      <c r="AA1076" s="6" t="str">
        <f t="shared" si="395"/>
        <v>0</v>
      </c>
      <c r="AB1076" s="1">
        <f t="shared" si="396"/>
        <v>2</v>
      </c>
      <c r="AC1076" s="1" t="str">
        <f>VLOOKUP(BIN2DEC(RIGHT(HEX2BIN(MID(H1076,6,1),4),1)&amp;LEFT(HEX2BIN(MID(H1076,7,1),4),1)),Codes!$K$1:$L$5,2)</f>
        <v>S</v>
      </c>
      <c r="AD1076" s="1" t="str">
        <f>VLOOKUP(BIN2DEC(RIGHT(HEX2BIN(MID(H1076,7,1),4),3)&amp;LEFT(HEX2BIN(MID(H1076,8,1),4),2)),Codes!$H$2:$I$33,2)</f>
        <v>Bat</v>
      </c>
      <c r="AE1076" s="1" t="str">
        <f t="shared" si="397"/>
        <v>1</v>
      </c>
      <c r="AF1076" s="1" t="str">
        <f t="shared" si="398"/>
        <v>1</v>
      </c>
      <c r="AH1076" s="6">
        <f t="shared" si="399"/>
        <v>5</v>
      </c>
    </row>
    <row r="1077" spans="1:34">
      <c r="A1077" s="1" t="s">
        <v>4588</v>
      </c>
      <c r="B1077" s="1" t="s">
        <v>57</v>
      </c>
      <c r="C1077" s="6" t="s">
        <v>1429</v>
      </c>
      <c r="D1077" s="6" t="s">
        <v>4585</v>
      </c>
      <c r="E1077" s="6" t="s">
        <v>307</v>
      </c>
      <c r="F1077" s="6" t="s">
        <v>91</v>
      </c>
      <c r="G1077" s="6" t="s">
        <v>557</v>
      </c>
      <c r="H1077" s="6" t="s">
        <v>586</v>
      </c>
      <c r="J1077" s="1" t="str">
        <f t="shared" si="383"/>
        <v>001011</v>
      </c>
      <c r="K1077" s="1">
        <f t="shared" si="384"/>
        <v>3</v>
      </c>
      <c r="L1077" s="6" t="str">
        <f t="shared" si="385"/>
        <v>00000</v>
      </c>
      <c r="M1077" s="1">
        <f t="shared" si="386"/>
        <v>24</v>
      </c>
      <c r="N1077" s="6" t="str">
        <f t="shared" si="387"/>
        <v>00</v>
      </c>
      <c r="O1077" s="1">
        <f t="shared" si="388"/>
        <v>10</v>
      </c>
      <c r="P1077" s="1">
        <f>IF(HEX2DEC(LEFT(E1077,4))&gt;=32768,HEX2DEC(LEFT(E1077,4))-65536,HEX2DEC(LEFT(E1077,4)))/Codes!$N$2</f>
        <v>3.2</v>
      </c>
      <c r="Q1077" s="1">
        <f>IF(HEX2DEC(RIGHT(E1077,4))&gt;=32768,HEX2DEC(RIGHT(E1077,4))-65536,HEX2DEC(RIGHT(E1077,4)))/Codes!$N$2</f>
        <v>0</v>
      </c>
      <c r="R1077" s="1">
        <f>IF(HEX2DEC(LEFT(F1077,4))&gt;=32768,HEX2DEC(LEFT(F1077,4))-65536,HEX2DEC(LEFT(F1077,4)))/Codes!$N$2</f>
        <v>0</v>
      </c>
      <c r="S1077" s="1">
        <f>IF(HEX2DEC(RIGHT(F1077,4))&gt;=32768,HEX2DEC(RIGHT(F1077,4))-65536,HEX2DEC(RIGHT(F1077,4)))/Codes!$N$2</f>
        <v>0</v>
      </c>
      <c r="T1077" s="18">
        <f t="shared" si="389"/>
        <v>361</v>
      </c>
      <c r="U1077" s="1">
        <f t="shared" si="390"/>
        <v>100</v>
      </c>
      <c r="V1077" s="1">
        <f t="shared" si="391"/>
        <v>0</v>
      </c>
      <c r="W1077" s="1" t="str">
        <f t="shared" si="392"/>
        <v>101</v>
      </c>
      <c r="X1077" s="1">
        <f t="shared" si="393"/>
        <v>3</v>
      </c>
      <c r="Y1077" s="1">
        <f t="shared" si="394"/>
        <v>8</v>
      </c>
      <c r="Z1077" s="1" t="str">
        <f>VLOOKUP(BIN2DEC(MID(HEX2BIN(MID(H1077,3,2),8),2,5)),Codes!$E$1:$F$18,2)</f>
        <v>Normal</v>
      </c>
      <c r="AA1077" s="6" t="str">
        <f t="shared" si="395"/>
        <v>0</v>
      </c>
      <c r="AB1077" s="1">
        <f t="shared" si="396"/>
        <v>4</v>
      </c>
      <c r="AC1077" s="1" t="str">
        <f>VLOOKUP(BIN2DEC(RIGHT(HEX2BIN(MID(H1077,6,1),4),1)&amp;LEFT(HEX2BIN(MID(H1077,7,1),4),1)),Codes!$K$1:$L$5,2)</f>
        <v>M</v>
      </c>
      <c r="AD1077" s="1" t="str">
        <f>VLOOKUP(BIN2DEC(RIGHT(HEX2BIN(MID(H1077,7,1),4),3)&amp;LEFT(HEX2BIN(MID(H1077,8,1),4),2)),Codes!$H$2:$I$33,2)</f>
        <v>Bat</v>
      </c>
      <c r="AE1077" s="1" t="str">
        <f t="shared" si="397"/>
        <v>1</v>
      </c>
      <c r="AF1077" s="1" t="str">
        <f t="shared" si="398"/>
        <v>1</v>
      </c>
      <c r="AH1077" s="6">
        <f t="shared" si="399"/>
        <v>37</v>
      </c>
    </row>
    <row r="1078" spans="1:34">
      <c r="A1078" s="1" t="s">
        <v>4589</v>
      </c>
      <c r="B1078" s="1" t="s">
        <v>57</v>
      </c>
      <c r="C1078" s="6" t="s">
        <v>1430</v>
      </c>
      <c r="D1078" s="6" t="s">
        <v>4590</v>
      </c>
      <c r="E1078" s="6" t="s">
        <v>307</v>
      </c>
      <c r="F1078" s="6" t="s">
        <v>91</v>
      </c>
      <c r="G1078" s="6" t="s">
        <v>557</v>
      </c>
      <c r="H1078" s="6" t="s">
        <v>1415</v>
      </c>
      <c r="J1078" s="1" t="str">
        <f t="shared" si="383"/>
        <v>001011</v>
      </c>
      <c r="K1078" s="1">
        <f t="shared" si="384"/>
        <v>3</v>
      </c>
      <c r="L1078" s="6" t="str">
        <f t="shared" si="385"/>
        <v>00000</v>
      </c>
      <c r="M1078" s="1">
        <f t="shared" si="386"/>
        <v>24</v>
      </c>
      <c r="N1078" s="6" t="str">
        <f t="shared" si="387"/>
        <v>00</v>
      </c>
      <c r="O1078" s="1">
        <f t="shared" si="388"/>
        <v>8</v>
      </c>
      <c r="P1078" s="1">
        <f>IF(HEX2DEC(LEFT(E1078,4))&gt;=32768,HEX2DEC(LEFT(E1078,4))-65536,HEX2DEC(LEFT(E1078,4)))/Codes!$N$2</f>
        <v>3.2</v>
      </c>
      <c r="Q1078" s="1">
        <f>IF(HEX2DEC(RIGHT(E1078,4))&gt;=32768,HEX2DEC(RIGHT(E1078,4))-65536,HEX2DEC(RIGHT(E1078,4)))/Codes!$N$2</f>
        <v>0</v>
      </c>
      <c r="R1078" s="1">
        <f>IF(HEX2DEC(LEFT(F1078,4))&gt;=32768,HEX2DEC(LEFT(F1078,4))-65536,HEX2DEC(LEFT(F1078,4)))/Codes!$N$2</f>
        <v>0</v>
      </c>
      <c r="S1078" s="1">
        <f>IF(HEX2DEC(RIGHT(F1078,4))&gt;=32768,HEX2DEC(RIGHT(F1078,4))-65536,HEX2DEC(RIGHT(F1078,4)))/Codes!$N$2</f>
        <v>0</v>
      </c>
      <c r="T1078" s="18">
        <f t="shared" si="389"/>
        <v>361</v>
      </c>
      <c r="U1078" s="1">
        <f t="shared" si="390"/>
        <v>100</v>
      </c>
      <c r="V1078" s="1">
        <f t="shared" si="391"/>
        <v>0</v>
      </c>
      <c r="W1078" s="1" t="str">
        <f t="shared" si="392"/>
        <v>101</v>
      </c>
      <c r="X1078" s="1">
        <f t="shared" si="393"/>
        <v>3</v>
      </c>
      <c r="Y1078" s="1">
        <f t="shared" si="394"/>
        <v>300</v>
      </c>
      <c r="Z1078" s="1" t="str">
        <f>VLOOKUP(BIN2DEC(MID(HEX2BIN(MID(H1078,3,2),8),2,5)),Codes!$E$1:$F$18,2)</f>
        <v>Normal</v>
      </c>
      <c r="AA1078" s="6" t="str">
        <f t="shared" si="395"/>
        <v>0</v>
      </c>
      <c r="AB1078" s="1">
        <f t="shared" si="396"/>
        <v>4</v>
      </c>
      <c r="AC1078" s="1" t="str">
        <f>VLOOKUP(BIN2DEC(RIGHT(HEX2BIN(MID(H1078,6,1),4),1)&amp;LEFT(HEX2BIN(MID(H1078,7,1),4),1)),Codes!$K$1:$L$5,2)</f>
        <v>M</v>
      </c>
      <c r="AD1078" s="1" t="str">
        <f>VLOOKUP(BIN2DEC(RIGHT(HEX2BIN(MID(H1078,7,1),4),3)&amp;LEFT(HEX2BIN(MID(H1078,8,1),4),2)),Codes!$H$2:$I$33,2)</f>
        <v>Bat</v>
      </c>
      <c r="AE1078" s="1" t="str">
        <f t="shared" si="397"/>
        <v>1</v>
      </c>
      <c r="AF1078" s="1" t="str">
        <f t="shared" si="398"/>
        <v>1</v>
      </c>
      <c r="AH1078" s="6">
        <f t="shared" si="399"/>
        <v>37</v>
      </c>
    </row>
    <row r="1079" spans="1:34">
      <c r="A1079" s="1" t="s">
        <v>4591</v>
      </c>
      <c r="B1079" s="1" t="s">
        <v>57</v>
      </c>
      <c r="C1079" s="6" t="s">
        <v>1431</v>
      </c>
      <c r="D1079" s="6" t="s">
        <v>4585</v>
      </c>
      <c r="E1079" s="6" t="s">
        <v>307</v>
      </c>
      <c r="F1079" s="6" t="s">
        <v>91</v>
      </c>
      <c r="G1079" s="6" t="s">
        <v>557</v>
      </c>
      <c r="H1079" s="6" t="s">
        <v>586</v>
      </c>
      <c r="J1079" s="1" t="str">
        <f t="shared" si="383"/>
        <v>001011</v>
      </c>
      <c r="K1079" s="1">
        <f t="shared" si="384"/>
        <v>3</v>
      </c>
      <c r="L1079" s="6" t="str">
        <f t="shared" si="385"/>
        <v>00000</v>
      </c>
      <c r="M1079" s="1">
        <f t="shared" si="386"/>
        <v>24</v>
      </c>
      <c r="N1079" s="6" t="str">
        <f t="shared" si="387"/>
        <v>00</v>
      </c>
      <c r="O1079" s="1">
        <f t="shared" si="388"/>
        <v>10</v>
      </c>
      <c r="P1079" s="1">
        <f>IF(HEX2DEC(LEFT(E1079,4))&gt;=32768,HEX2DEC(LEFT(E1079,4))-65536,HEX2DEC(LEFT(E1079,4)))/Codes!$N$2</f>
        <v>3.2</v>
      </c>
      <c r="Q1079" s="1">
        <f>IF(HEX2DEC(RIGHT(E1079,4))&gt;=32768,HEX2DEC(RIGHT(E1079,4))-65536,HEX2DEC(RIGHT(E1079,4)))/Codes!$N$2</f>
        <v>0</v>
      </c>
      <c r="R1079" s="1">
        <f>IF(HEX2DEC(LEFT(F1079,4))&gt;=32768,HEX2DEC(LEFT(F1079,4))-65536,HEX2DEC(LEFT(F1079,4)))/Codes!$N$2</f>
        <v>0</v>
      </c>
      <c r="S1079" s="1">
        <f>IF(HEX2DEC(RIGHT(F1079,4))&gt;=32768,HEX2DEC(RIGHT(F1079,4))-65536,HEX2DEC(RIGHT(F1079,4)))/Codes!$N$2</f>
        <v>0</v>
      </c>
      <c r="T1079" s="18">
        <f t="shared" si="389"/>
        <v>361</v>
      </c>
      <c r="U1079" s="1">
        <f t="shared" si="390"/>
        <v>100</v>
      </c>
      <c r="V1079" s="1">
        <f t="shared" si="391"/>
        <v>0</v>
      </c>
      <c r="W1079" s="1" t="str">
        <f t="shared" si="392"/>
        <v>101</v>
      </c>
      <c r="X1079" s="1">
        <f t="shared" si="393"/>
        <v>3</v>
      </c>
      <c r="Y1079" s="1">
        <f t="shared" si="394"/>
        <v>8</v>
      </c>
      <c r="Z1079" s="1" t="str">
        <f>VLOOKUP(BIN2DEC(MID(HEX2BIN(MID(H1079,3,2),8),2,5)),Codes!$E$1:$F$18,2)</f>
        <v>Normal</v>
      </c>
      <c r="AA1079" s="6" t="str">
        <f t="shared" si="395"/>
        <v>0</v>
      </c>
      <c r="AB1079" s="1">
        <f t="shared" si="396"/>
        <v>4</v>
      </c>
      <c r="AC1079" s="1" t="str">
        <f>VLOOKUP(BIN2DEC(RIGHT(HEX2BIN(MID(H1079,6,1),4),1)&amp;LEFT(HEX2BIN(MID(H1079,7,1),4),1)),Codes!$K$1:$L$5,2)</f>
        <v>M</v>
      </c>
      <c r="AD1079" s="1" t="str">
        <f>VLOOKUP(BIN2DEC(RIGHT(HEX2BIN(MID(H1079,7,1),4),3)&amp;LEFT(HEX2BIN(MID(H1079,8,1),4),2)),Codes!$H$2:$I$33,2)</f>
        <v>Bat</v>
      </c>
      <c r="AE1079" s="1" t="str">
        <f t="shared" si="397"/>
        <v>1</v>
      </c>
      <c r="AF1079" s="1" t="str">
        <f t="shared" si="398"/>
        <v>1</v>
      </c>
      <c r="AH1079" s="6">
        <f t="shared" si="399"/>
        <v>37</v>
      </c>
    </row>
    <row r="1080" spans="1:34">
      <c r="A1080" s="1" t="s">
        <v>4592</v>
      </c>
      <c r="B1080" s="1" t="s">
        <v>57</v>
      </c>
      <c r="C1080" s="6" t="s">
        <v>1870</v>
      </c>
      <c r="D1080" s="6" t="s">
        <v>4587</v>
      </c>
      <c r="E1080" s="6" t="s">
        <v>307</v>
      </c>
      <c r="F1080" s="6" t="s">
        <v>91</v>
      </c>
      <c r="G1080" s="6" t="s">
        <v>629</v>
      </c>
      <c r="H1080" s="6" t="s">
        <v>630</v>
      </c>
      <c r="J1080" s="1" t="str">
        <f t="shared" si="383"/>
        <v>001011</v>
      </c>
      <c r="K1080" s="1">
        <f t="shared" si="384"/>
        <v>3</v>
      </c>
      <c r="L1080" s="6" t="str">
        <f t="shared" si="385"/>
        <v>00000</v>
      </c>
      <c r="M1080" s="1">
        <f t="shared" si="386"/>
        <v>24</v>
      </c>
      <c r="N1080" s="6" t="str">
        <f t="shared" si="387"/>
        <v>00</v>
      </c>
      <c r="O1080" s="1">
        <f t="shared" si="388"/>
        <v>6</v>
      </c>
      <c r="P1080" s="1">
        <f>IF(HEX2DEC(LEFT(E1080,4))&gt;=32768,HEX2DEC(LEFT(E1080,4))-65536,HEX2DEC(LEFT(E1080,4)))/Codes!$N$2</f>
        <v>3.2</v>
      </c>
      <c r="Q1080" s="1">
        <f>IF(HEX2DEC(RIGHT(E1080,4))&gt;=32768,HEX2DEC(RIGHT(E1080,4))-65536,HEX2DEC(RIGHT(E1080,4)))/Codes!$N$2</f>
        <v>0</v>
      </c>
      <c r="R1080" s="1">
        <f>IF(HEX2DEC(LEFT(F1080,4))&gt;=32768,HEX2DEC(LEFT(F1080,4))-65536,HEX2DEC(LEFT(F1080,4)))/Codes!$N$2</f>
        <v>0</v>
      </c>
      <c r="S1080" s="1">
        <f>IF(HEX2DEC(RIGHT(F1080,4))&gt;=32768,HEX2DEC(RIGHT(F1080,4))-65536,HEX2DEC(RIGHT(F1080,4)))/Codes!$N$2</f>
        <v>0</v>
      </c>
      <c r="T1080" s="18">
        <f t="shared" si="389"/>
        <v>60</v>
      </c>
      <c r="U1080" s="1">
        <f t="shared" si="390"/>
        <v>100</v>
      </c>
      <c r="V1080" s="1">
        <f t="shared" si="391"/>
        <v>0</v>
      </c>
      <c r="W1080" s="1" t="str">
        <f t="shared" si="392"/>
        <v>101</v>
      </c>
      <c r="X1080" s="1">
        <f t="shared" si="393"/>
        <v>3</v>
      </c>
      <c r="Y1080" s="1">
        <f t="shared" si="394"/>
        <v>5</v>
      </c>
      <c r="Z1080" s="1" t="str">
        <f>VLOOKUP(BIN2DEC(MID(HEX2BIN(MID(H1080,3,2),8),2,5)),Codes!$E$1:$F$18,2)</f>
        <v>Slash</v>
      </c>
      <c r="AA1080" s="6" t="str">
        <f t="shared" si="395"/>
        <v>0</v>
      </c>
      <c r="AB1080" s="1">
        <f t="shared" si="396"/>
        <v>2</v>
      </c>
      <c r="AC1080" s="1" t="str">
        <f>VLOOKUP(BIN2DEC(RIGHT(HEX2BIN(MID(H1080,6,1),4),1)&amp;LEFT(HEX2BIN(MID(H1080,7,1),4),1)),Codes!$K$1:$L$5,2)</f>
        <v>M</v>
      </c>
      <c r="AD1080" s="1" t="str">
        <f>VLOOKUP(BIN2DEC(RIGHT(HEX2BIN(MID(H1080,7,1),4),3)&amp;LEFT(HEX2BIN(MID(H1080,8,1),4),2)),Codes!$H$2:$I$33,2)</f>
        <v>Kick</v>
      </c>
      <c r="AE1080" s="1" t="str">
        <f t="shared" si="397"/>
        <v>1</v>
      </c>
      <c r="AF1080" s="1" t="str">
        <f t="shared" si="398"/>
        <v>1</v>
      </c>
      <c r="AH1080" s="6">
        <f t="shared" si="399"/>
        <v>34</v>
      </c>
    </row>
    <row r="1081" spans="1:34">
      <c r="A1081" s="1" t="s">
        <v>4593</v>
      </c>
      <c r="B1081" s="1" t="s">
        <v>57</v>
      </c>
      <c r="C1081" s="6" t="s">
        <v>1871</v>
      </c>
      <c r="D1081" s="6" t="s">
        <v>4594</v>
      </c>
      <c r="E1081" s="6" t="s">
        <v>307</v>
      </c>
      <c r="F1081" s="6" t="s">
        <v>91</v>
      </c>
      <c r="G1081" s="6" t="s">
        <v>629</v>
      </c>
      <c r="H1081" s="6" t="s">
        <v>633</v>
      </c>
      <c r="J1081" s="1" t="str">
        <f t="shared" si="383"/>
        <v>001011</v>
      </c>
      <c r="K1081" s="1">
        <f t="shared" si="384"/>
        <v>3</v>
      </c>
      <c r="L1081" s="6" t="str">
        <f t="shared" si="385"/>
        <v>00000</v>
      </c>
      <c r="M1081" s="1">
        <f t="shared" si="386"/>
        <v>24</v>
      </c>
      <c r="N1081" s="6" t="str">
        <f t="shared" si="387"/>
        <v>00</v>
      </c>
      <c r="O1081" s="1">
        <f t="shared" si="388"/>
        <v>13</v>
      </c>
      <c r="P1081" s="1">
        <f>IF(HEX2DEC(LEFT(E1081,4))&gt;=32768,HEX2DEC(LEFT(E1081,4))-65536,HEX2DEC(LEFT(E1081,4)))/Codes!$N$2</f>
        <v>3.2</v>
      </c>
      <c r="Q1081" s="1">
        <f>IF(HEX2DEC(RIGHT(E1081,4))&gt;=32768,HEX2DEC(RIGHT(E1081,4))-65536,HEX2DEC(RIGHT(E1081,4)))/Codes!$N$2</f>
        <v>0</v>
      </c>
      <c r="R1081" s="1">
        <f>IF(HEX2DEC(LEFT(F1081,4))&gt;=32768,HEX2DEC(LEFT(F1081,4))-65536,HEX2DEC(LEFT(F1081,4)))/Codes!$N$2</f>
        <v>0</v>
      </c>
      <c r="S1081" s="1">
        <f>IF(HEX2DEC(RIGHT(F1081,4))&gt;=32768,HEX2DEC(RIGHT(F1081,4))-65536,HEX2DEC(RIGHT(F1081,4)))/Codes!$N$2</f>
        <v>0</v>
      </c>
      <c r="T1081" s="18">
        <f t="shared" si="389"/>
        <v>60</v>
      </c>
      <c r="U1081" s="1">
        <f t="shared" si="390"/>
        <v>100</v>
      </c>
      <c r="V1081" s="1">
        <f t="shared" si="391"/>
        <v>0</v>
      </c>
      <c r="W1081" s="1" t="str">
        <f t="shared" si="392"/>
        <v>101</v>
      </c>
      <c r="X1081" s="1">
        <f t="shared" si="393"/>
        <v>3</v>
      </c>
      <c r="Y1081" s="1">
        <f t="shared" si="394"/>
        <v>10</v>
      </c>
      <c r="Z1081" s="1" t="str">
        <f>VLOOKUP(BIN2DEC(MID(HEX2BIN(MID(H1081,3,2),8),2,5)),Codes!$E$1:$F$18,2)</f>
        <v>Slash</v>
      </c>
      <c r="AA1081" s="6" t="str">
        <f t="shared" si="395"/>
        <v>0</v>
      </c>
      <c r="AB1081" s="1">
        <f t="shared" si="396"/>
        <v>4</v>
      </c>
      <c r="AC1081" s="1" t="str">
        <f>VLOOKUP(BIN2DEC(RIGHT(HEX2BIN(MID(H1081,6,1),4),1)&amp;LEFT(HEX2BIN(MID(H1081,7,1),4),1)),Codes!$K$1:$L$5,2)</f>
        <v>L</v>
      </c>
      <c r="AD1081" s="1" t="str">
        <f>VLOOKUP(BIN2DEC(RIGHT(HEX2BIN(MID(H1081,7,1),4),3)&amp;LEFT(HEX2BIN(MID(H1081,8,1),4),2)),Codes!$H$2:$I$33,2)</f>
        <v>Kick</v>
      </c>
      <c r="AE1081" s="1" t="str">
        <f t="shared" si="397"/>
        <v>1</v>
      </c>
      <c r="AF1081" s="1" t="str">
        <f t="shared" si="398"/>
        <v>1</v>
      </c>
      <c r="AH1081" s="6">
        <f t="shared" si="399"/>
        <v>66</v>
      </c>
    </row>
    <row r="1082" spans="1:34">
      <c r="A1082" s="1" t="s">
        <v>4595</v>
      </c>
      <c r="B1082" s="1" t="s">
        <v>57</v>
      </c>
      <c r="C1082" s="6" t="s">
        <v>1872</v>
      </c>
      <c r="D1082" s="6" t="s">
        <v>4596</v>
      </c>
      <c r="E1082" s="6" t="s">
        <v>307</v>
      </c>
      <c r="F1082" s="6" t="s">
        <v>91</v>
      </c>
      <c r="G1082" s="6" t="s">
        <v>629</v>
      </c>
      <c r="H1082" s="6" t="s">
        <v>785</v>
      </c>
      <c r="J1082" s="1" t="str">
        <f t="shared" si="383"/>
        <v>001011</v>
      </c>
      <c r="K1082" s="1">
        <f t="shared" si="384"/>
        <v>3</v>
      </c>
      <c r="L1082" s="6" t="str">
        <f t="shared" si="385"/>
        <v>00000</v>
      </c>
      <c r="M1082" s="1">
        <f t="shared" si="386"/>
        <v>24</v>
      </c>
      <c r="N1082" s="6" t="str">
        <f t="shared" si="387"/>
        <v>00</v>
      </c>
      <c r="O1082" s="1">
        <f t="shared" si="388"/>
        <v>18</v>
      </c>
      <c r="P1082" s="1">
        <f>IF(HEX2DEC(LEFT(E1082,4))&gt;=32768,HEX2DEC(LEFT(E1082,4))-65536,HEX2DEC(LEFT(E1082,4)))/Codes!$N$2</f>
        <v>3.2</v>
      </c>
      <c r="Q1082" s="1">
        <f>IF(HEX2DEC(RIGHT(E1082,4))&gt;=32768,HEX2DEC(RIGHT(E1082,4))-65536,HEX2DEC(RIGHT(E1082,4)))/Codes!$N$2</f>
        <v>0</v>
      </c>
      <c r="R1082" s="1">
        <f>IF(HEX2DEC(LEFT(F1082,4))&gt;=32768,HEX2DEC(LEFT(F1082,4))-65536,HEX2DEC(LEFT(F1082,4)))/Codes!$N$2</f>
        <v>0</v>
      </c>
      <c r="S1082" s="1">
        <f>IF(HEX2DEC(RIGHT(F1082,4))&gt;=32768,HEX2DEC(RIGHT(F1082,4))-65536,HEX2DEC(RIGHT(F1082,4)))/Codes!$N$2</f>
        <v>0</v>
      </c>
      <c r="T1082" s="18">
        <f t="shared" si="389"/>
        <v>60</v>
      </c>
      <c r="U1082" s="1">
        <f t="shared" si="390"/>
        <v>100</v>
      </c>
      <c r="V1082" s="1">
        <f t="shared" si="391"/>
        <v>0</v>
      </c>
      <c r="W1082" s="1" t="str">
        <f t="shared" si="392"/>
        <v>101</v>
      </c>
      <c r="X1082" s="1">
        <f t="shared" si="393"/>
        <v>3</v>
      </c>
      <c r="Y1082" s="1">
        <f t="shared" si="394"/>
        <v>24</v>
      </c>
      <c r="Z1082" s="1" t="str">
        <f>VLOOKUP(BIN2DEC(MID(HEX2BIN(MID(H1082,3,2),8),2,5)),Codes!$E$1:$F$18,2)</f>
        <v>Slash</v>
      </c>
      <c r="AA1082" s="6" t="str">
        <f t="shared" si="395"/>
        <v>0</v>
      </c>
      <c r="AB1082" s="1">
        <f t="shared" si="396"/>
        <v>6</v>
      </c>
      <c r="AC1082" s="1" t="str">
        <f>VLOOKUP(BIN2DEC(RIGHT(HEX2BIN(MID(H1082,6,1),4),1)&amp;LEFT(HEX2BIN(MID(H1082,7,1),4),1)),Codes!$K$1:$L$5,2)</f>
        <v>L</v>
      </c>
      <c r="AD1082" s="1" t="str">
        <f>VLOOKUP(BIN2DEC(RIGHT(HEX2BIN(MID(H1082,7,1),4),3)&amp;LEFT(HEX2BIN(MID(H1082,8,1),4),2)),Codes!$H$2:$I$33,2)</f>
        <v>Kick</v>
      </c>
      <c r="AE1082" s="1" t="str">
        <f t="shared" si="397"/>
        <v>1</v>
      </c>
      <c r="AF1082" s="1" t="str">
        <f t="shared" si="398"/>
        <v>1</v>
      </c>
      <c r="AH1082" s="6">
        <f t="shared" si="399"/>
        <v>66</v>
      </c>
    </row>
    <row r="1083" spans="1:34">
      <c r="A1083" s="1" t="s">
        <v>4597</v>
      </c>
      <c r="B1083" s="1" t="s">
        <v>57</v>
      </c>
      <c r="C1083" s="6" t="s">
        <v>1873</v>
      </c>
      <c r="D1083" s="6" t="s">
        <v>4581</v>
      </c>
      <c r="E1083" s="6" t="s">
        <v>307</v>
      </c>
      <c r="F1083" s="6" t="s">
        <v>91</v>
      </c>
      <c r="G1083" s="6" t="s">
        <v>629</v>
      </c>
      <c r="H1083" s="6" t="s">
        <v>647</v>
      </c>
      <c r="J1083" s="1" t="str">
        <f t="shared" si="383"/>
        <v>001011</v>
      </c>
      <c r="K1083" s="1">
        <f t="shared" si="384"/>
        <v>3</v>
      </c>
      <c r="L1083" s="6" t="str">
        <f t="shared" si="385"/>
        <v>00000</v>
      </c>
      <c r="M1083" s="1">
        <f t="shared" si="386"/>
        <v>24</v>
      </c>
      <c r="N1083" s="6" t="str">
        <f t="shared" si="387"/>
        <v>00</v>
      </c>
      <c r="O1083" s="1">
        <f t="shared" si="388"/>
        <v>11</v>
      </c>
      <c r="P1083" s="1">
        <f>IF(HEX2DEC(LEFT(E1083,4))&gt;=32768,HEX2DEC(LEFT(E1083,4))-65536,HEX2DEC(LEFT(E1083,4)))/Codes!$N$2</f>
        <v>3.2</v>
      </c>
      <c r="Q1083" s="1">
        <f>IF(HEX2DEC(RIGHT(E1083,4))&gt;=32768,HEX2DEC(RIGHT(E1083,4))-65536,HEX2DEC(RIGHT(E1083,4)))/Codes!$N$2</f>
        <v>0</v>
      </c>
      <c r="R1083" s="1">
        <f>IF(HEX2DEC(LEFT(F1083,4))&gt;=32768,HEX2DEC(LEFT(F1083,4))-65536,HEX2DEC(LEFT(F1083,4)))/Codes!$N$2</f>
        <v>0</v>
      </c>
      <c r="S1083" s="1">
        <f>IF(HEX2DEC(RIGHT(F1083,4))&gt;=32768,HEX2DEC(RIGHT(F1083,4))-65536,HEX2DEC(RIGHT(F1083,4)))/Codes!$N$2</f>
        <v>0</v>
      </c>
      <c r="T1083" s="18">
        <f t="shared" si="389"/>
        <v>60</v>
      </c>
      <c r="U1083" s="1">
        <f t="shared" si="390"/>
        <v>100</v>
      </c>
      <c r="V1083" s="1">
        <f t="shared" si="391"/>
        <v>0</v>
      </c>
      <c r="W1083" s="1" t="str">
        <f t="shared" si="392"/>
        <v>101</v>
      </c>
      <c r="X1083" s="1">
        <f t="shared" si="393"/>
        <v>3</v>
      </c>
      <c r="Y1083" s="1">
        <f t="shared" si="394"/>
        <v>8</v>
      </c>
      <c r="Z1083" s="1" t="str">
        <f>VLOOKUP(BIN2DEC(MID(HEX2BIN(MID(H1083,3,2),8),2,5)),Codes!$E$1:$F$18,2)</f>
        <v>Slash</v>
      </c>
      <c r="AA1083" s="6" t="str">
        <f t="shared" si="395"/>
        <v>0</v>
      </c>
      <c r="AB1083" s="1">
        <f t="shared" si="396"/>
        <v>0</v>
      </c>
      <c r="AC1083" s="1" t="str">
        <f>VLOOKUP(BIN2DEC(RIGHT(HEX2BIN(MID(H1083,6,1),4),1)&amp;LEFT(HEX2BIN(MID(H1083,7,1),4),1)),Codes!$K$1:$L$5,2)</f>
        <v>L</v>
      </c>
      <c r="AD1083" s="1" t="str">
        <f>VLOOKUP(BIN2DEC(RIGHT(HEX2BIN(MID(H1083,7,1),4),3)&amp;LEFT(HEX2BIN(MID(H1083,8,1),4),2)),Codes!$H$2:$I$33,2)</f>
        <v>Kick</v>
      </c>
      <c r="AE1083" s="1" t="str">
        <f t="shared" si="397"/>
        <v>1</v>
      </c>
      <c r="AF1083" s="1" t="str">
        <f t="shared" si="398"/>
        <v>1</v>
      </c>
      <c r="AH1083" s="6">
        <f t="shared" si="399"/>
        <v>66</v>
      </c>
    </row>
    <row r="1084" spans="1:34">
      <c r="A1084" s="1" t="s">
        <v>4598</v>
      </c>
      <c r="B1084" s="1" t="s">
        <v>57</v>
      </c>
      <c r="C1084" s="6" t="s">
        <v>817</v>
      </c>
      <c r="D1084" s="6" t="s">
        <v>255</v>
      </c>
      <c r="E1084" s="6" t="s">
        <v>395</v>
      </c>
      <c r="F1084" s="6" t="s">
        <v>4599</v>
      </c>
      <c r="G1084" s="6" t="s">
        <v>799</v>
      </c>
      <c r="H1084" s="6" t="s">
        <v>651</v>
      </c>
      <c r="J1084" s="1" t="str">
        <f t="shared" si="383"/>
        <v>001011</v>
      </c>
      <c r="K1084" s="1">
        <f t="shared" si="384"/>
        <v>0</v>
      </c>
      <c r="L1084" s="6" t="str">
        <f t="shared" si="385"/>
        <v>00000</v>
      </c>
      <c r="M1084" s="1">
        <f t="shared" si="386"/>
        <v>0</v>
      </c>
      <c r="N1084" s="6" t="str">
        <f t="shared" si="387"/>
        <v>00</v>
      </c>
      <c r="O1084" s="1">
        <f t="shared" si="388"/>
        <v>2</v>
      </c>
      <c r="P1084" s="1">
        <f>IF(HEX2DEC(LEFT(E1084,4))&gt;=32768,HEX2DEC(LEFT(E1084,4))-65536,HEX2DEC(LEFT(E1084,4)))/Codes!$N$2</f>
        <v>5.6</v>
      </c>
      <c r="Q1084" s="1">
        <f>IF(HEX2DEC(RIGHT(E1084,4))&gt;=32768,HEX2DEC(RIGHT(E1084,4))-65536,HEX2DEC(RIGHT(E1084,4)))/Codes!$N$2</f>
        <v>0</v>
      </c>
      <c r="R1084" s="1">
        <f>IF(HEX2DEC(LEFT(F1084,4))&gt;=32768,HEX2DEC(LEFT(F1084,4))-65536,HEX2DEC(LEFT(F1084,4)))/Codes!$N$2</f>
        <v>5.6</v>
      </c>
      <c r="S1084" s="1">
        <f>IF(HEX2DEC(RIGHT(F1084,4))&gt;=32768,HEX2DEC(RIGHT(F1084,4))-65536,HEX2DEC(RIGHT(F1084,4)))/Codes!$N$2</f>
        <v>14</v>
      </c>
      <c r="T1084" s="18">
        <f t="shared" si="389"/>
        <v>174</v>
      </c>
      <c r="U1084" s="1">
        <f t="shared" si="390"/>
        <v>100</v>
      </c>
      <c r="V1084" s="1">
        <f t="shared" si="391"/>
        <v>110</v>
      </c>
      <c r="W1084" s="1" t="str">
        <f t="shared" si="392"/>
        <v>101</v>
      </c>
      <c r="X1084" s="1">
        <f t="shared" si="393"/>
        <v>3</v>
      </c>
      <c r="Y1084" s="1">
        <f t="shared" si="394"/>
        <v>0</v>
      </c>
      <c r="Z1084" s="1" t="str">
        <f>VLOOKUP(BIN2DEC(MID(HEX2BIN(MID(H1084,3,2),8),2,5)),Codes!$E$1:$F$18,2)</f>
        <v>Normal</v>
      </c>
      <c r="AA1084" s="6" t="str">
        <f t="shared" si="395"/>
        <v>0</v>
      </c>
      <c r="AB1084" s="1">
        <f t="shared" si="396"/>
        <v>10</v>
      </c>
      <c r="AC1084" s="1" t="str">
        <f>VLOOKUP(BIN2DEC(RIGHT(HEX2BIN(MID(H1084,6,1),4),1)&amp;LEFT(HEX2BIN(MID(H1084,7,1),4),1)),Codes!$K$1:$L$5,2)</f>
        <v>L</v>
      </c>
      <c r="AD1084" s="1" t="str">
        <f>VLOOKUP(BIN2DEC(RIGHT(HEX2BIN(MID(H1084,7,1),4),3)&amp;LEFT(HEX2BIN(MID(H1084,8,1),4),2)),Codes!$H$2:$I$33,2)</f>
        <v>Paper</v>
      </c>
      <c r="AE1084" s="1" t="str">
        <f t="shared" si="397"/>
        <v>1</v>
      </c>
      <c r="AF1084" s="1" t="str">
        <f t="shared" si="398"/>
        <v>1</v>
      </c>
      <c r="AH1084" s="6">
        <f t="shared" si="399"/>
        <v>70</v>
      </c>
    </row>
    <row r="1085" spans="1:34">
      <c r="A1085" s="1" t="s">
        <v>4600</v>
      </c>
      <c r="B1085" s="1" t="s">
        <v>57</v>
      </c>
      <c r="C1085" s="6" t="s">
        <v>817</v>
      </c>
      <c r="D1085" s="6" t="s">
        <v>261</v>
      </c>
      <c r="E1085" s="6" t="s">
        <v>207</v>
      </c>
      <c r="F1085" s="6" t="s">
        <v>4601</v>
      </c>
      <c r="G1085" s="6" t="s">
        <v>799</v>
      </c>
      <c r="H1085" s="6" t="s">
        <v>651</v>
      </c>
      <c r="J1085" s="1" t="str">
        <f t="shared" si="383"/>
        <v>001011</v>
      </c>
      <c r="K1085" s="1">
        <f t="shared" si="384"/>
        <v>1</v>
      </c>
      <c r="L1085" s="6" t="str">
        <f t="shared" si="385"/>
        <v>00000</v>
      </c>
      <c r="M1085" s="1">
        <f t="shared" si="386"/>
        <v>0</v>
      </c>
      <c r="N1085" s="6" t="str">
        <f t="shared" si="387"/>
        <v>00</v>
      </c>
      <c r="O1085" s="1">
        <f t="shared" si="388"/>
        <v>2</v>
      </c>
      <c r="P1085" s="1">
        <f>IF(HEX2DEC(LEFT(E1085,4))&gt;=32768,HEX2DEC(LEFT(E1085,4))-65536,HEX2DEC(LEFT(E1085,4)))/Codes!$N$2</f>
        <v>4</v>
      </c>
      <c r="Q1085" s="1">
        <f>IF(HEX2DEC(RIGHT(E1085,4))&gt;=32768,HEX2DEC(RIGHT(E1085,4))-65536,HEX2DEC(RIGHT(E1085,4)))/Codes!$N$2</f>
        <v>0</v>
      </c>
      <c r="R1085" s="1">
        <f>IF(HEX2DEC(LEFT(F1085,4))&gt;=32768,HEX2DEC(LEFT(F1085,4))-65536,HEX2DEC(LEFT(F1085,4)))/Codes!$N$2</f>
        <v>5.6</v>
      </c>
      <c r="S1085" s="1">
        <f>IF(HEX2DEC(RIGHT(F1085,4))&gt;=32768,HEX2DEC(RIGHT(F1085,4))-65536,HEX2DEC(RIGHT(F1085,4)))/Codes!$N$2</f>
        <v>10</v>
      </c>
      <c r="T1085" s="18">
        <f t="shared" si="389"/>
        <v>174</v>
      </c>
      <c r="U1085" s="1">
        <f t="shared" si="390"/>
        <v>100</v>
      </c>
      <c r="V1085" s="1">
        <f t="shared" si="391"/>
        <v>110</v>
      </c>
      <c r="W1085" s="1" t="str">
        <f t="shared" si="392"/>
        <v>101</v>
      </c>
      <c r="X1085" s="1">
        <f t="shared" si="393"/>
        <v>3</v>
      </c>
      <c r="Y1085" s="1">
        <f t="shared" si="394"/>
        <v>0</v>
      </c>
      <c r="Z1085" s="1" t="str">
        <f>VLOOKUP(BIN2DEC(MID(HEX2BIN(MID(H1085,3,2),8),2,5)),Codes!$E$1:$F$18,2)</f>
        <v>Normal</v>
      </c>
      <c r="AA1085" s="6" t="str">
        <f t="shared" si="395"/>
        <v>0</v>
      </c>
      <c r="AB1085" s="1">
        <f t="shared" si="396"/>
        <v>10</v>
      </c>
      <c r="AC1085" s="1" t="str">
        <f>VLOOKUP(BIN2DEC(RIGHT(HEX2BIN(MID(H1085,6,1),4),1)&amp;LEFT(HEX2BIN(MID(H1085,7,1),4),1)),Codes!$K$1:$L$5,2)</f>
        <v>L</v>
      </c>
      <c r="AD1085" s="1" t="str">
        <f>VLOOKUP(BIN2DEC(RIGHT(HEX2BIN(MID(H1085,7,1),4),3)&amp;LEFT(HEX2BIN(MID(H1085,8,1),4),2)),Codes!$H$2:$I$33,2)</f>
        <v>Paper</v>
      </c>
      <c r="AE1085" s="1" t="str">
        <f t="shared" si="397"/>
        <v>1</v>
      </c>
      <c r="AF1085" s="1" t="str">
        <f t="shared" si="398"/>
        <v>1</v>
      </c>
      <c r="AH1085" s="6">
        <f t="shared" si="399"/>
        <v>70</v>
      </c>
    </row>
    <row r="1086" spans="1:34">
      <c r="A1086" s="1" t="s">
        <v>4602</v>
      </c>
      <c r="B1086" s="1" t="s">
        <v>57</v>
      </c>
      <c r="C1086" s="6" t="s">
        <v>817</v>
      </c>
      <c r="D1086" s="6" t="s">
        <v>264</v>
      </c>
      <c r="E1086" s="6" t="s">
        <v>307</v>
      </c>
      <c r="F1086" s="6" t="s">
        <v>4383</v>
      </c>
      <c r="G1086" s="6" t="s">
        <v>650</v>
      </c>
      <c r="H1086" s="6" t="s">
        <v>651</v>
      </c>
      <c r="J1086" s="1" t="str">
        <f t="shared" si="383"/>
        <v>001011</v>
      </c>
      <c r="K1086" s="1">
        <f t="shared" si="384"/>
        <v>2</v>
      </c>
      <c r="L1086" s="6" t="str">
        <f t="shared" si="385"/>
        <v>00000</v>
      </c>
      <c r="M1086" s="1">
        <f t="shared" si="386"/>
        <v>0</v>
      </c>
      <c r="N1086" s="6" t="str">
        <f t="shared" si="387"/>
        <v>00</v>
      </c>
      <c r="O1086" s="1">
        <f t="shared" si="388"/>
        <v>2</v>
      </c>
      <c r="P1086" s="1">
        <f>IF(HEX2DEC(LEFT(E1086,4))&gt;=32768,HEX2DEC(LEFT(E1086,4))-65536,HEX2DEC(LEFT(E1086,4)))/Codes!$N$2</f>
        <v>3.2</v>
      </c>
      <c r="Q1086" s="1">
        <f>IF(HEX2DEC(RIGHT(E1086,4))&gt;=32768,HEX2DEC(RIGHT(E1086,4))-65536,HEX2DEC(RIGHT(E1086,4)))/Codes!$N$2</f>
        <v>0</v>
      </c>
      <c r="R1086" s="1">
        <f>IF(HEX2DEC(LEFT(F1086,4))&gt;=32768,HEX2DEC(LEFT(F1086,4))-65536,HEX2DEC(LEFT(F1086,4)))/Codes!$N$2</f>
        <v>5.6</v>
      </c>
      <c r="S1086" s="1">
        <f>IF(HEX2DEC(RIGHT(F1086,4))&gt;=32768,HEX2DEC(RIGHT(F1086,4))-65536,HEX2DEC(RIGHT(F1086,4)))/Codes!$N$2</f>
        <v>6</v>
      </c>
      <c r="T1086" s="18">
        <f t="shared" si="389"/>
        <v>174</v>
      </c>
      <c r="U1086" s="1">
        <f t="shared" si="390"/>
        <v>100</v>
      </c>
      <c r="V1086" s="1">
        <f t="shared" si="391"/>
        <v>9</v>
      </c>
      <c r="W1086" s="1" t="str">
        <f t="shared" si="392"/>
        <v>101</v>
      </c>
      <c r="X1086" s="1">
        <f t="shared" si="393"/>
        <v>3</v>
      </c>
      <c r="Y1086" s="1">
        <f t="shared" si="394"/>
        <v>0</v>
      </c>
      <c r="Z1086" s="1" t="str">
        <f>VLOOKUP(BIN2DEC(MID(HEX2BIN(MID(H1086,3,2),8),2,5)),Codes!$E$1:$F$18,2)</f>
        <v>Normal</v>
      </c>
      <c r="AA1086" s="6" t="str">
        <f t="shared" si="395"/>
        <v>0</v>
      </c>
      <c r="AB1086" s="1">
        <f t="shared" si="396"/>
        <v>10</v>
      </c>
      <c r="AC1086" s="1" t="str">
        <f>VLOOKUP(BIN2DEC(RIGHT(HEX2BIN(MID(H1086,6,1),4),1)&amp;LEFT(HEX2BIN(MID(H1086,7,1),4),1)),Codes!$K$1:$L$5,2)</f>
        <v>L</v>
      </c>
      <c r="AD1086" s="1" t="str">
        <f>VLOOKUP(BIN2DEC(RIGHT(HEX2BIN(MID(H1086,7,1),4),3)&amp;LEFT(HEX2BIN(MID(H1086,8,1),4),2)),Codes!$H$2:$I$33,2)</f>
        <v>Paper</v>
      </c>
      <c r="AE1086" s="1" t="str">
        <f t="shared" si="397"/>
        <v>1</v>
      </c>
      <c r="AF1086" s="1" t="str">
        <f t="shared" si="398"/>
        <v>1</v>
      </c>
      <c r="AH1086" s="6">
        <f t="shared" si="399"/>
        <v>70</v>
      </c>
    </row>
    <row r="1087" spans="1:34">
      <c r="A1087" s="1" t="s">
        <v>4603</v>
      </c>
      <c r="B1087" s="1" t="s">
        <v>57</v>
      </c>
      <c r="C1087" s="6" t="s">
        <v>818</v>
      </c>
      <c r="D1087" s="6" t="s">
        <v>4579</v>
      </c>
      <c r="E1087" s="6" t="s">
        <v>307</v>
      </c>
      <c r="F1087" s="6" t="s">
        <v>91</v>
      </c>
      <c r="G1087" s="6" t="s">
        <v>654</v>
      </c>
      <c r="H1087" s="6" t="s">
        <v>655</v>
      </c>
      <c r="J1087" s="1" t="str">
        <f t="shared" si="383"/>
        <v>001011</v>
      </c>
      <c r="K1087" s="1">
        <f t="shared" si="384"/>
        <v>3</v>
      </c>
      <c r="L1087" s="6" t="str">
        <f t="shared" si="385"/>
        <v>00000</v>
      </c>
      <c r="M1087" s="1">
        <f t="shared" si="386"/>
        <v>24</v>
      </c>
      <c r="N1087" s="6" t="str">
        <f t="shared" si="387"/>
        <v>00</v>
      </c>
      <c r="O1087" s="1">
        <f t="shared" si="388"/>
        <v>7</v>
      </c>
      <c r="P1087" s="1">
        <f>IF(HEX2DEC(LEFT(E1087,4))&gt;=32768,HEX2DEC(LEFT(E1087,4))-65536,HEX2DEC(LEFT(E1087,4)))/Codes!$N$2</f>
        <v>3.2</v>
      </c>
      <c r="Q1087" s="1">
        <f>IF(HEX2DEC(RIGHT(E1087,4))&gt;=32768,HEX2DEC(RIGHT(E1087,4))-65536,HEX2DEC(RIGHT(E1087,4)))/Codes!$N$2</f>
        <v>0</v>
      </c>
      <c r="R1087" s="1">
        <f>IF(HEX2DEC(LEFT(F1087,4))&gt;=32768,HEX2DEC(LEFT(F1087,4))-65536,HEX2DEC(LEFT(F1087,4)))/Codes!$N$2</f>
        <v>0</v>
      </c>
      <c r="S1087" s="1">
        <f>IF(HEX2DEC(RIGHT(F1087,4))&gt;=32768,HEX2DEC(RIGHT(F1087,4))-65536,HEX2DEC(RIGHT(F1087,4)))/Codes!$N$2</f>
        <v>0</v>
      </c>
      <c r="T1087" s="18">
        <f t="shared" si="389"/>
        <v>160</v>
      </c>
      <c r="U1087" s="1">
        <f t="shared" si="390"/>
        <v>100</v>
      </c>
      <c r="V1087" s="1">
        <f t="shared" si="391"/>
        <v>156</v>
      </c>
      <c r="W1087" s="1" t="str">
        <f t="shared" si="392"/>
        <v>101</v>
      </c>
      <c r="X1087" s="1">
        <f t="shared" si="393"/>
        <v>3</v>
      </c>
      <c r="Y1087" s="1">
        <f t="shared" si="394"/>
        <v>0</v>
      </c>
      <c r="Z1087" s="1" t="str">
        <f>VLOOKUP(BIN2DEC(MID(HEX2BIN(MID(H1087,3,2),8),2,5)),Codes!$E$1:$F$18,2)</f>
        <v>Normal</v>
      </c>
      <c r="AA1087" s="6" t="str">
        <f t="shared" si="395"/>
        <v>0</v>
      </c>
      <c r="AB1087" s="1">
        <f t="shared" si="396"/>
        <v>20</v>
      </c>
      <c r="AC1087" s="1" t="str">
        <f>VLOOKUP(BIN2DEC(RIGHT(HEX2BIN(MID(H1087,6,1),4),1)&amp;LEFT(HEX2BIN(MID(H1087,7,1),4),1)),Codes!$K$1:$L$5,2)</f>
        <v>L</v>
      </c>
      <c r="AD1087" s="1" t="str">
        <f>VLOOKUP(BIN2DEC(RIGHT(HEX2BIN(MID(H1087,7,1),4),3)&amp;LEFT(HEX2BIN(MID(H1087,8,1),4),2)),Codes!$H$2:$I$33,2)</f>
        <v>Paper</v>
      </c>
      <c r="AE1087" s="1" t="str">
        <f t="shared" si="397"/>
        <v>1</v>
      </c>
      <c r="AF1087" s="1" t="str">
        <f t="shared" si="398"/>
        <v>1</v>
      </c>
      <c r="AH1087" s="6">
        <f t="shared" si="399"/>
        <v>70</v>
      </c>
    </row>
    <row r="1088" spans="1:34">
      <c r="A1088" s="1" t="s">
        <v>4604</v>
      </c>
      <c r="B1088" s="1" t="s">
        <v>57</v>
      </c>
      <c r="C1088" s="6" t="s">
        <v>819</v>
      </c>
      <c r="D1088" s="6" t="s">
        <v>4605</v>
      </c>
      <c r="E1088" s="6" t="s">
        <v>307</v>
      </c>
      <c r="F1088" s="6" t="s">
        <v>91</v>
      </c>
      <c r="G1088" s="6" t="s">
        <v>807</v>
      </c>
      <c r="H1088" s="6" t="s">
        <v>808</v>
      </c>
      <c r="J1088" s="1" t="str">
        <f t="shared" si="383"/>
        <v>001011</v>
      </c>
      <c r="K1088" s="1">
        <f t="shared" si="384"/>
        <v>3</v>
      </c>
      <c r="L1088" s="6" t="str">
        <f t="shared" si="385"/>
        <v>00000</v>
      </c>
      <c r="M1088" s="1">
        <f t="shared" si="386"/>
        <v>24</v>
      </c>
      <c r="N1088" s="6" t="str">
        <f t="shared" si="387"/>
        <v>00</v>
      </c>
      <c r="O1088" s="1">
        <f t="shared" si="388"/>
        <v>12</v>
      </c>
      <c r="P1088" s="1">
        <f>IF(HEX2DEC(LEFT(E1088,4))&gt;=32768,HEX2DEC(LEFT(E1088,4))-65536,HEX2DEC(LEFT(E1088,4)))/Codes!$N$2</f>
        <v>3.2</v>
      </c>
      <c r="Q1088" s="1">
        <f>IF(HEX2DEC(RIGHT(E1088,4))&gt;=32768,HEX2DEC(RIGHT(E1088,4))-65536,HEX2DEC(RIGHT(E1088,4)))/Codes!$N$2</f>
        <v>0</v>
      </c>
      <c r="R1088" s="1">
        <f>IF(HEX2DEC(LEFT(F1088,4))&gt;=32768,HEX2DEC(LEFT(F1088,4))-65536,HEX2DEC(LEFT(F1088,4)))/Codes!$N$2</f>
        <v>0</v>
      </c>
      <c r="S1088" s="1">
        <f>IF(HEX2DEC(RIGHT(F1088,4))&gt;=32768,HEX2DEC(RIGHT(F1088,4))-65536,HEX2DEC(RIGHT(F1088,4)))/Codes!$N$2</f>
        <v>0</v>
      </c>
      <c r="T1088" s="18">
        <f t="shared" si="389"/>
        <v>120</v>
      </c>
      <c r="U1088" s="1">
        <f t="shared" si="390"/>
        <v>100</v>
      </c>
      <c r="V1088" s="1">
        <f t="shared" si="391"/>
        <v>236</v>
      </c>
      <c r="W1088" s="1" t="str">
        <f t="shared" si="392"/>
        <v>101</v>
      </c>
      <c r="X1088" s="1">
        <f t="shared" si="393"/>
        <v>3</v>
      </c>
      <c r="Y1088" s="1">
        <f t="shared" si="394"/>
        <v>0</v>
      </c>
      <c r="Z1088" s="1" t="str">
        <f>VLOOKUP(BIN2DEC(MID(HEX2BIN(MID(H1088,3,2),8),2,5)),Codes!$E$1:$F$18,2)</f>
        <v>Normal</v>
      </c>
      <c r="AA1088" s="6" t="str">
        <f t="shared" si="395"/>
        <v>0</v>
      </c>
      <c r="AB1088" s="1">
        <f t="shared" si="396"/>
        <v>100</v>
      </c>
      <c r="AC1088" s="1" t="str">
        <f>VLOOKUP(BIN2DEC(RIGHT(HEX2BIN(MID(H1088,6,1),4),1)&amp;LEFT(HEX2BIN(MID(H1088,7,1),4),1)),Codes!$K$1:$L$5,2)</f>
        <v>L</v>
      </c>
      <c r="AD1088" s="1" t="str">
        <f>VLOOKUP(BIN2DEC(RIGHT(HEX2BIN(MID(H1088,7,1),4),3)&amp;LEFT(HEX2BIN(MID(H1088,8,1),4),2)),Codes!$H$2:$I$33,2)</f>
        <v>Paper</v>
      </c>
      <c r="AE1088" s="1" t="str">
        <f t="shared" si="397"/>
        <v>1</v>
      </c>
      <c r="AF1088" s="1" t="str">
        <f t="shared" si="398"/>
        <v>1</v>
      </c>
      <c r="AH1088" s="6">
        <f t="shared" si="399"/>
        <v>70</v>
      </c>
    </row>
    <row r="1089" spans="1:34">
      <c r="A1089" s="1" t="s">
        <v>4606</v>
      </c>
      <c r="B1089" s="1" t="s">
        <v>57</v>
      </c>
      <c r="C1089" s="6" t="s">
        <v>820</v>
      </c>
      <c r="D1089" s="6" t="s">
        <v>4587</v>
      </c>
      <c r="E1089" s="6" t="s">
        <v>307</v>
      </c>
      <c r="F1089" s="6" t="s">
        <v>91</v>
      </c>
      <c r="G1089" s="6" t="s">
        <v>678</v>
      </c>
      <c r="H1089" s="6" t="s">
        <v>679</v>
      </c>
      <c r="J1089" s="1" t="str">
        <f t="shared" si="383"/>
        <v>001011</v>
      </c>
      <c r="K1089" s="1">
        <f t="shared" si="384"/>
        <v>3</v>
      </c>
      <c r="L1089" s="6" t="str">
        <f t="shared" si="385"/>
        <v>00000</v>
      </c>
      <c r="M1089" s="1">
        <f t="shared" si="386"/>
        <v>24</v>
      </c>
      <c r="N1089" s="6" t="str">
        <f t="shared" si="387"/>
        <v>00</v>
      </c>
      <c r="O1089" s="1">
        <f t="shared" si="388"/>
        <v>6</v>
      </c>
      <c r="P1089" s="1">
        <f>IF(HEX2DEC(LEFT(E1089,4))&gt;=32768,HEX2DEC(LEFT(E1089,4))-65536,HEX2DEC(LEFT(E1089,4)))/Codes!$N$2</f>
        <v>3.2</v>
      </c>
      <c r="Q1089" s="1">
        <f>IF(HEX2DEC(RIGHT(E1089,4))&gt;=32768,HEX2DEC(RIGHT(E1089,4))-65536,HEX2DEC(RIGHT(E1089,4)))/Codes!$N$2</f>
        <v>0</v>
      </c>
      <c r="R1089" s="1">
        <f>IF(HEX2DEC(LEFT(F1089,4))&gt;=32768,HEX2DEC(LEFT(F1089,4))-65536,HEX2DEC(LEFT(F1089,4)))/Codes!$N$2</f>
        <v>0</v>
      </c>
      <c r="S1089" s="1">
        <f>IF(HEX2DEC(RIGHT(F1089,4))&gt;=32768,HEX2DEC(RIGHT(F1089,4))-65536,HEX2DEC(RIGHT(F1089,4)))/Codes!$N$2</f>
        <v>0</v>
      </c>
      <c r="T1089" s="18">
        <f t="shared" si="389"/>
        <v>120</v>
      </c>
      <c r="U1089" s="1">
        <f t="shared" si="390"/>
        <v>100</v>
      </c>
      <c r="V1089" s="1">
        <f t="shared" si="391"/>
        <v>80</v>
      </c>
      <c r="W1089" s="1" t="str">
        <f t="shared" si="392"/>
        <v>101</v>
      </c>
      <c r="X1089" s="1">
        <f t="shared" si="393"/>
        <v>3</v>
      </c>
      <c r="Y1089" s="1">
        <f t="shared" si="394"/>
        <v>0</v>
      </c>
      <c r="Z1089" s="1" t="str">
        <f>VLOOKUP(BIN2DEC(MID(HEX2BIN(MID(H1089,3,2),8),2,5)),Codes!$E$1:$F$18,2)</f>
        <v>Normal</v>
      </c>
      <c r="AA1089" s="6" t="str">
        <f t="shared" si="395"/>
        <v>0</v>
      </c>
      <c r="AB1089" s="1">
        <f t="shared" si="396"/>
        <v>40</v>
      </c>
      <c r="AC1089" s="1" t="str">
        <f>VLOOKUP(BIN2DEC(RIGHT(HEX2BIN(MID(H1089,6,1),4),1)&amp;LEFT(HEX2BIN(MID(H1089,7,1),4),1)),Codes!$K$1:$L$5,2)</f>
        <v>L</v>
      </c>
      <c r="AD1089" s="1" t="str">
        <f>VLOOKUP(BIN2DEC(RIGHT(HEX2BIN(MID(H1089,7,1),4),3)&amp;LEFT(HEX2BIN(MID(H1089,8,1),4),2)),Codes!$H$2:$I$33,2)</f>
        <v>Paper</v>
      </c>
      <c r="AE1089" s="1" t="str">
        <f t="shared" si="397"/>
        <v>1</v>
      </c>
      <c r="AF1089" s="1" t="str">
        <f t="shared" si="398"/>
        <v>1</v>
      </c>
      <c r="AH1089" s="6">
        <f t="shared" si="399"/>
        <v>70</v>
      </c>
    </row>
    <row r="1090" spans="1:34">
      <c r="A1090" s="1" t="s">
        <v>4607</v>
      </c>
      <c r="B1090" s="1" t="s">
        <v>57</v>
      </c>
      <c r="C1090" s="6" t="s">
        <v>1874</v>
      </c>
      <c r="D1090" s="6" t="s">
        <v>4585</v>
      </c>
      <c r="E1090" s="6" t="s">
        <v>307</v>
      </c>
      <c r="F1090" s="6" t="s">
        <v>91</v>
      </c>
      <c r="G1090" s="6" t="s">
        <v>557</v>
      </c>
      <c r="H1090" s="6" t="s">
        <v>682</v>
      </c>
      <c r="J1090" s="1" t="str">
        <f t="shared" si="383"/>
        <v>001011</v>
      </c>
      <c r="K1090" s="1">
        <f t="shared" si="384"/>
        <v>3</v>
      </c>
      <c r="L1090" s="6" t="str">
        <f t="shared" si="385"/>
        <v>00000</v>
      </c>
      <c r="M1090" s="1">
        <f t="shared" si="386"/>
        <v>24</v>
      </c>
      <c r="N1090" s="6" t="str">
        <f t="shared" si="387"/>
        <v>00</v>
      </c>
      <c r="O1090" s="1">
        <f t="shared" si="388"/>
        <v>10</v>
      </c>
      <c r="P1090" s="1">
        <f>IF(HEX2DEC(LEFT(E1090,4))&gt;=32768,HEX2DEC(LEFT(E1090,4))-65536,HEX2DEC(LEFT(E1090,4)))/Codes!$N$2</f>
        <v>3.2</v>
      </c>
      <c r="Q1090" s="1">
        <f>IF(HEX2DEC(RIGHT(E1090,4))&gt;=32768,HEX2DEC(RIGHT(E1090,4))-65536,HEX2DEC(RIGHT(E1090,4)))/Codes!$N$2</f>
        <v>0</v>
      </c>
      <c r="R1090" s="1">
        <f>IF(HEX2DEC(LEFT(F1090,4))&gt;=32768,HEX2DEC(LEFT(F1090,4))-65536,HEX2DEC(LEFT(F1090,4)))/Codes!$N$2</f>
        <v>0</v>
      </c>
      <c r="S1090" s="1">
        <f>IF(HEX2DEC(RIGHT(F1090,4))&gt;=32768,HEX2DEC(RIGHT(F1090,4))-65536,HEX2DEC(RIGHT(F1090,4)))/Codes!$N$2</f>
        <v>0</v>
      </c>
      <c r="T1090" s="18">
        <f t="shared" si="389"/>
        <v>361</v>
      </c>
      <c r="U1090" s="1">
        <f t="shared" si="390"/>
        <v>100</v>
      </c>
      <c r="V1090" s="1">
        <f t="shared" si="391"/>
        <v>0</v>
      </c>
      <c r="W1090" s="1" t="str">
        <f t="shared" si="392"/>
        <v>101</v>
      </c>
      <c r="X1090" s="1">
        <f t="shared" si="393"/>
        <v>3</v>
      </c>
      <c r="Y1090" s="1">
        <f t="shared" si="394"/>
        <v>5</v>
      </c>
      <c r="Z1090" s="1" t="str">
        <f>VLOOKUP(BIN2DEC(MID(HEX2BIN(MID(H1090,3,2),8),2,5)),Codes!$E$1:$F$18,2)</f>
        <v>Normal</v>
      </c>
      <c r="AA1090" s="6" t="str">
        <f t="shared" si="395"/>
        <v>0</v>
      </c>
      <c r="AB1090" s="1">
        <f t="shared" si="396"/>
        <v>2</v>
      </c>
      <c r="AC1090" s="1" t="str">
        <f>VLOOKUP(BIN2DEC(RIGHT(HEX2BIN(MID(H1090,6,1),4),1)&amp;LEFT(HEX2BIN(MID(H1090,7,1),4),1)),Codes!$K$1:$L$5,2)</f>
        <v>M</v>
      </c>
      <c r="AD1090" s="1" t="str">
        <f>VLOOKUP(BIN2DEC(RIGHT(HEX2BIN(MID(H1090,7,1),4),3)&amp;LEFT(HEX2BIN(MID(H1090,8,1),4),2)),Codes!$H$2:$I$33,2)</f>
        <v>Punch</v>
      </c>
      <c r="AE1090" s="1" t="str">
        <f t="shared" si="397"/>
        <v>1</v>
      </c>
      <c r="AF1090" s="1" t="str">
        <f t="shared" si="398"/>
        <v>1</v>
      </c>
      <c r="AH1090" s="6">
        <f t="shared" si="399"/>
        <v>33</v>
      </c>
    </row>
    <row r="1091" spans="1:34">
      <c r="A1091" s="1" t="s">
        <v>4608</v>
      </c>
      <c r="B1091" s="1" t="s">
        <v>57</v>
      </c>
      <c r="C1091" s="6" t="s">
        <v>1875</v>
      </c>
      <c r="D1091" s="6" t="s">
        <v>4583</v>
      </c>
      <c r="E1091" s="6" t="s">
        <v>307</v>
      </c>
      <c r="F1091" s="6" t="s">
        <v>91</v>
      </c>
      <c r="G1091" s="6" t="s">
        <v>557</v>
      </c>
      <c r="H1091" s="6" t="s">
        <v>685</v>
      </c>
      <c r="J1091" s="1" t="str">
        <f t="shared" si="383"/>
        <v>001011</v>
      </c>
      <c r="K1091" s="1">
        <f t="shared" si="384"/>
        <v>3</v>
      </c>
      <c r="L1091" s="6" t="str">
        <f t="shared" si="385"/>
        <v>00000</v>
      </c>
      <c r="M1091" s="1">
        <f t="shared" si="386"/>
        <v>24</v>
      </c>
      <c r="N1091" s="6" t="str">
        <f t="shared" si="387"/>
        <v>00</v>
      </c>
      <c r="O1091" s="1">
        <f t="shared" si="388"/>
        <v>15</v>
      </c>
      <c r="P1091" s="1">
        <f>IF(HEX2DEC(LEFT(E1091,4))&gt;=32768,HEX2DEC(LEFT(E1091,4))-65536,HEX2DEC(LEFT(E1091,4)))/Codes!$N$2</f>
        <v>3.2</v>
      </c>
      <c r="Q1091" s="1">
        <f>IF(HEX2DEC(RIGHT(E1091,4))&gt;=32768,HEX2DEC(RIGHT(E1091,4))-65536,HEX2DEC(RIGHT(E1091,4)))/Codes!$N$2</f>
        <v>0</v>
      </c>
      <c r="R1091" s="1">
        <f>IF(HEX2DEC(LEFT(F1091,4))&gt;=32768,HEX2DEC(LEFT(F1091,4))-65536,HEX2DEC(LEFT(F1091,4)))/Codes!$N$2</f>
        <v>0</v>
      </c>
      <c r="S1091" s="1">
        <f>IF(HEX2DEC(RIGHT(F1091,4))&gt;=32768,HEX2DEC(RIGHT(F1091,4))-65536,HEX2DEC(RIGHT(F1091,4)))/Codes!$N$2</f>
        <v>0</v>
      </c>
      <c r="T1091" s="18">
        <f t="shared" si="389"/>
        <v>361</v>
      </c>
      <c r="U1091" s="1">
        <f t="shared" si="390"/>
        <v>100</v>
      </c>
      <c r="V1091" s="1">
        <f t="shared" si="391"/>
        <v>0</v>
      </c>
      <c r="W1091" s="1" t="str">
        <f t="shared" si="392"/>
        <v>101</v>
      </c>
      <c r="X1091" s="1">
        <f t="shared" si="393"/>
        <v>3</v>
      </c>
      <c r="Y1091" s="1">
        <f t="shared" si="394"/>
        <v>8</v>
      </c>
      <c r="Z1091" s="1" t="str">
        <f>VLOOKUP(BIN2DEC(MID(HEX2BIN(MID(H1091,3,2),8),2,5)),Codes!$E$1:$F$18,2)</f>
        <v>Normal</v>
      </c>
      <c r="AA1091" s="6" t="str">
        <f t="shared" si="395"/>
        <v>0</v>
      </c>
      <c r="AB1091" s="1">
        <f t="shared" si="396"/>
        <v>4</v>
      </c>
      <c r="AC1091" s="1" t="str">
        <f>VLOOKUP(BIN2DEC(RIGHT(HEX2BIN(MID(H1091,6,1),4),1)&amp;LEFT(HEX2BIN(MID(H1091,7,1),4),1)),Codes!$K$1:$L$5,2)</f>
        <v>L</v>
      </c>
      <c r="AD1091" s="1" t="str">
        <f>VLOOKUP(BIN2DEC(RIGHT(HEX2BIN(MID(H1091,7,1),4),3)&amp;LEFT(HEX2BIN(MID(H1091,8,1),4),2)),Codes!$H$2:$I$33,2)</f>
        <v>Punch</v>
      </c>
      <c r="AE1091" s="1" t="str">
        <f t="shared" si="397"/>
        <v>1</v>
      </c>
      <c r="AF1091" s="1" t="str">
        <f t="shared" si="398"/>
        <v>1</v>
      </c>
      <c r="AH1091" s="6">
        <f t="shared" si="399"/>
        <v>65</v>
      </c>
    </row>
    <row r="1092" spans="1:34">
      <c r="A1092" s="1" t="s">
        <v>4609</v>
      </c>
      <c r="B1092" s="1" t="s">
        <v>57</v>
      </c>
      <c r="C1092" s="6" t="s">
        <v>1876</v>
      </c>
      <c r="D1092" s="6" t="s">
        <v>4610</v>
      </c>
      <c r="E1092" s="6" t="s">
        <v>307</v>
      </c>
      <c r="F1092" s="6" t="s">
        <v>91</v>
      </c>
      <c r="G1092" s="6" t="s">
        <v>557</v>
      </c>
      <c r="H1092" s="6" t="s">
        <v>830</v>
      </c>
      <c r="J1092" s="1" t="str">
        <f t="shared" si="383"/>
        <v>001011</v>
      </c>
      <c r="K1092" s="1">
        <f t="shared" si="384"/>
        <v>3</v>
      </c>
      <c r="L1092" s="6" t="str">
        <f t="shared" si="385"/>
        <v>00000</v>
      </c>
      <c r="M1092" s="1">
        <f t="shared" si="386"/>
        <v>24</v>
      </c>
      <c r="N1092" s="6" t="str">
        <f t="shared" si="387"/>
        <v>00</v>
      </c>
      <c r="O1092" s="1">
        <f t="shared" si="388"/>
        <v>22</v>
      </c>
      <c r="P1092" s="1">
        <f>IF(HEX2DEC(LEFT(E1092,4))&gt;=32768,HEX2DEC(LEFT(E1092,4))-65536,HEX2DEC(LEFT(E1092,4)))/Codes!$N$2</f>
        <v>3.2</v>
      </c>
      <c r="Q1092" s="1">
        <f>IF(HEX2DEC(RIGHT(E1092,4))&gt;=32768,HEX2DEC(RIGHT(E1092,4))-65536,HEX2DEC(RIGHT(E1092,4)))/Codes!$N$2</f>
        <v>0</v>
      </c>
      <c r="R1092" s="1">
        <f>IF(HEX2DEC(LEFT(F1092,4))&gt;=32768,HEX2DEC(LEFT(F1092,4))-65536,HEX2DEC(LEFT(F1092,4)))/Codes!$N$2</f>
        <v>0</v>
      </c>
      <c r="S1092" s="1">
        <f>IF(HEX2DEC(RIGHT(F1092,4))&gt;=32768,HEX2DEC(RIGHT(F1092,4))-65536,HEX2DEC(RIGHT(F1092,4)))/Codes!$N$2</f>
        <v>0</v>
      </c>
      <c r="T1092" s="18">
        <f t="shared" si="389"/>
        <v>361</v>
      </c>
      <c r="U1092" s="1">
        <f t="shared" si="390"/>
        <v>100</v>
      </c>
      <c r="V1092" s="1">
        <f t="shared" si="391"/>
        <v>0</v>
      </c>
      <c r="W1092" s="1" t="str">
        <f t="shared" si="392"/>
        <v>101</v>
      </c>
      <c r="X1092" s="1">
        <f t="shared" si="393"/>
        <v>3</v>
      </c>
      <c r="Y1092" s="1">
        <f t="shared" si="394"/>
        <v>12</v>
      </c>
      <c r="Z1092" s="1" t="str">
        <f>VLOOKUP(BIN2DEC(MID(HEX2BIN(MID(H1092,3,2),8),2,5)),Codes!$E$1:$F$18,2)</f>
        <v>Normal</v>
      </c>
      <c r="AA1092" s="6" t="str">
        <f t="shared" si="395"/>
        <v>0</v>
      </c>
      <c r="AB1092" s="1">
        <f t="shared" si="396"/>
        <v>6</v>
      </c>
      <c r="AC1092" s="1" t="str">
        <f>VLOOKUP(BIN2DEC(RIGHT(HEX2BIN(MID(H1092,6,1),4),1)&amp;LEFT(HEX2BIN(MID(H1092,7,1),4),1)),Codes!$K$1:$L$5,2)</f>
        <v>L</v>
      </c>
      <c r="AD1092" s="1" t="str">
        <f>VLOOKUP(BIN2DEC(RIGHT(HEX2BIN(MID(H1092,7,1),4),3)&amp;LEFT(HEX2BIN(MID(H1092,8,1),4),2)),Codes!$H$2:$I$33,2)</f>
        <v>Punch</v>
      </c>
      <c r="AE1092" s="1" t="str">
        <f t="shared" si="397"/>
        <v>1</v>
      </c>
      <c r="AF1092" s="1" t="str">
        <f t="shared" si="398"/>
        <v>1</v>
      </c>
      <c r="AH1092" s="6">
        <f t="shared" si="399"/>
        <v>65</v>
      </c>
    </row>
    <row r="1093" spans="1:34">
      <c r="A1093" s="1" t="s">
        <v>4611</v>
      </c>
      <c r="B1093" s="1" t="s">
        <v>57</v>
      </c>
      <c r="C1093" s="6" t="s">
        <v>1877</v>
      </c>
      <c r="D1093" s="6" t="s">
        <v>4605</v>
      </c>
      <c r="E1093" s="6" t="s">
        <v>307</v>
      </c>
      <c r="F1093" s="6" t="s">
        <v>91</v>
      </c>
      <c r="G1093" s="6" t="s">
        <v>557</v>
      </c>
      <c r="H1093" s="6" t="s">
        <v>688</v>
      </c>
      <c r="J1093" s="1" t="str">
        <f t="shared" si="383"/>
        <v>001011</v>
      </c>
      <c r="K1093" s="1">
        <f t="shared" si="384"/>
        <v>3</v>
      </c>
      <c r="L1093" s="6" t="str">
        <f t="shared" si="385"/>
        <v>00000</v>
      </c>
      <c r="M1093" s="1">
        <f t="shared" si="386"/>
        <v>24</v>
      </c>
      <c r="N1093" s="6" t="str">
        <f t="shared" si="387"/>
        <v>00</v>
      </c>
      <c r="O1093" s="1">
        <f t="shared" si="388"/>
        <v>12</v>
      </c>
      <c r="P1093" s="1">
        <f>IF(HEX2DEC(LEFT(E1093,4))&gt;=32768,HEX2DEC(LEFT(E1093,4))-65536,HEX2DEC(LEFT(E1093,4)))/Codes!$N$2</f>
        <v>3.2</v>
      </c>
      <c r="Q1093" s="1">
        <f>IF(HEX2DEC(RIGHT(E1093,4))&gt;=32768,HEX2DEC(RIGHT(E1093,4))-65536,HEX2DEC(RIGHT(E1093,4)))/Codes!$N$2</f>
        <v>0</v>
      </c>
      <c r="R1093" s="1">
        <f>IF(HEX2DEC(LEFT(F1093,4))&gt;=32768,HEX2DEC(LEFT(F1093,4))-65536,HEX2DEC(LEFT(F1093,4)))/Codes!$N$2</f>
        <v>0</v>
      </c>
      <c r="S1093" s="1">
        <f>IF(HEX2DEC(RIGHT(F1093,4))&gt;=32768,HEX2DEC(RIGHT(F1093,4))-65536,HEX2DEC(RIGHT(F1093,4)))/Codes!$N$2</f>
        <v>0</v>
      </c>
      <c r="T1093" s="18">
        <f t="shared" si="389"/>
        <v>361</v>
      </c>
      <c r="U1093" s="1">
        <f t="shared" si="390"/>
        <v>100</v>
      </c>
      <c r="V1093" s="1">
        <f t="shared" si="391"/>
        <v>0</v>
      </c>
      <c r="W1093" s="1" t="str">
        <f t="shared" si="392"/>
        <v>101</v>
      </c>
      <c r="X1093" s="1">
        <f t="shared" si="393"/>
        <v>3</v>
      </c>
      <c r="Y1093" s="1">
        <f t="shared" si="394"/>
        <v>8</v>
      </c>
      <c r="Z1093" s="1" t="str">
        <f>VLOOKUP(BIN2DEC(MID(HEX2BIN(MID(H1093,3,2),8),2,5)),Codes!$E$1:$F$18,2)</f>
        <v>Normal</v>
      </c>
      <c r="AA1093" s="6" t="str">
        <f t="shared" si="395"/>
        <v>0</v>
      </c>
      <c r="AB1093" s="1">
        <f t="shared" si="396"/>
        <v>0</v>
      </c>
      <c r="AC1093" s="1" t="str">
        <f>VLOOKUP(BIN2DEC(RIGHT(HEX2BIN(MID(H1093,6,1),4),1)&amp;LEFT(HEX2BIN(MID(H1093,7,1),4),1)),Codes!$K$1:$L$5,2)</f>
        <v>L</v>
      </c>
      <c r="AD1093" s="1" t="str">
        <f>VLOOKUP(BIN2DEC(RIGHT(HEX2BIN(MID(H1093,7,1),4),3)&amp;LEFT(HEX2BIN(MID(H1093,8,1),4),2)),Codes!$H$2:$I$33,2)</f>
        <v>Punch</v>
      </c>
      <c r="AE1093" s="1" t="str">
        <f t="shared" si="397"/>
        <v>1</v>
      </c>
      <c r="AF1093" s="1" t="str">
        <f t="shared" si="398"/>
        <v>1</v>
      </c>
      <c r="AH1093" s="6">
        <f t="shared" si="399"/>
        <v>65</v>
      </c>
    </row>
    <row r="1094" spans="1:34">
      <c r="A1094" s="1" t="s">
        <v>4612</v>
      </c>
      <c r="B1094" s="1" t="s">
        <v>57</v>
      </c>
      <c r="C1094" s="6" t="s">
        <v>693</v>
      </c>
      <c r="D1094" s="6" t="s">
        <v>4613</v>
      </c>
      <c r="E1094" s="6" t="s">
        <v>307</v>
      </c>
      <c r="F1094" s="6" t="s">
        <v>91</v>
      </c>
      <c r="G1094" s="6" t="s">
        <v>691</v>
      </c>
      <c r="H1094" s="6" t="s">
        <v>692</v>
      </c>
      <c r="J1094" s="1" t="str">
        <f t="shared" si="383"/>
        <v>001011</v>
      </c>
      <c r="K1094" s="1">
        <f t="shared" si="384"/>
        <v>3</v>
      </c>
      <c r="L1094" s="6" t="str">
        <f t="shared" si="385"/>
        <v>00000</v>
      </c>
      <c r="M1094" s="1">
        <f t="shared" si="386"/>
        <v>24</v>
      </c>
      <c r="N1094" s="6" t="str">
        <f t="shared" si="387"/>
        <v>00</v>
      </c>
      <c r="O1094" s="1">
        <f t="shared" si="388"/>
        <v>4</v>
      </c>
      <c r="P1094" s="1">
        <f>IF(HEX2DEC(LEFT(E1094,4))&gt;=32768,HEX2DEC(LEFT(E1094,4))-65536,HEX2DEC(LEFT(E1094,4)))/Codes!$N$2</f>
        <v>3.2</v>
      </c>
      <c r="Q1094" s="1">
        <f>IF(HEX2DEC(RIGHT(E1094,4))&gt;=32768,HEX2DEC(RIGHT(E1094,4))-65536,HEX2DEC(RIGHT(E1094,4)))/Codes!$N$2</f>
        <v>0</v>
      </c>
      <c r="R1094" s="1">
        <f>IF(HEX2DEC(LEFT(F1094,4))&gt;=32768,HEX2DEC(LEFT(F1094,4))-65536,HEX2DEC(LEFT(F1094,4)))/Codes!$N$2</f>
        <v>0</v>
      </c>
      <c r="S1094" s="1">
        <f>IF(HEX2DEC(RIGHT(F1094,4))&gt;=32768,HEX2DEC(RIGHT(F1094,4))-65536,HEX2DEC(RIGHT(F1094,4)))/Codes!$N$2</f>
        <v>0</v>
      </c>
      <c r="T1094" s="18">
        <f t="shared" si="389"/>
        <v>361</v>
      </c>
      <c r="U1094" s="1">
        <f t="shared" si="390"/>
        <v>150</v>
      </c>
      <c r="V1094" s="1">
        <f t="shared" si="391"/>
        <v>0</v>
      </c>
      <c r="W1094" s="1" t="str">
        <f t="shared" si="392"/>
        <v>101</v>
      </c>
      <c r="X1094" s="1">
        <f t="shared" si="393"/>
        <v>3</v>
      </c>
      <c r="Y1094" s="1">
        <f t="shared" si="394"/>
        <v>5</v>
      </c>
      <c r="Z1094" s="1" t="str">
        <f>VLOOKUP(BIN2DEC(MID(HEX2BIN(MID(H1094,3,2),8),2,5)),Codes!$E$1:$F$18,2)</f>
        <v>Flower</v>
      </c>
      <c r="AA1094" s="6" t="str">
        <f t="shared" si="395"/>
        <v>0</v>
      </c>
      <c r="AB1094" s="1">
        <f t="shared" si="396"/>
        <v>2</v>
      </c>
      <c r="AC1094" s="1" t="str">
        <f>VLOOKUP(BIN2DEC(RIGHT(HEX2BIN(MID(H1094,6,1),4),1)&amp;LEFT(HEX2BIN(MID(H1094,7,1),4),1)),Codes!$K$1:$L$5,2)</f>
        <v>M</v>
      </c>
      <c r="AD1094" s="1" t="str">
        <f>VLOOKUP(BIN2DEC(RIGHT(HEX2BIN(MID(H1094,7,1),4),3)&amp;LEFT(HEX2BIN(MID(H1094,8,1),4),2)),Codes!$H$2:$I$33,2)</f>
        <v>Punch</v>
      </c>
      <c r="AE1094" s="1" t="str">
        <f t="shared" si="397"/>
        <v>1</v>
      </c>
      <c r="AF1094" s="1" t="str">
        <f t="shared" si="398"/>
        <v>1</v>
      </c>
      <c r="AH1094" s="6">
        <f t="shared" si="399"/>
        <v>33</v>
      </c>
    </row>
    <row r="1095" spans="1:34">
      <c r="A1095" s="1" t="s">
        <v>4614</v>
      </c>
      <c r="B1095" s="1" t="s">
        <v>57</v>
      </c>
      <c r="C1095" s="6" t="s">
        <v>699</v>
      </c>
      <c r="D1095" s="6" t="s">
        <v>4615</v>
      </c>
      <c r="E1095" s="6" t="s">
        <v>307</v>
      </c>
      <c r="F1095" s="6" t="s">
        <v>91</v>
      </c>
      <c r="G1095" s="6" t="s">
        <v>691</v>
      </c>
      <c r="H1095" s="6" t="s">
        <v>697</v>
      </c>
      <c r="J1095" s="1" t="str">
        <f t="shared" si="383"/>
        <v>001011</v>
      </c>
      <c r="K1095" s="1">
        <f t="shared" si="384"/>
        <v>3</v>
      </c>
      <c r="L1095" s="6" t="str">
        <f t="shared" si="385"/>
        <v>00000</v>
      </c>
      <c r="M1095" s="1">
        <f t="shared" si="386"/>
        <v>24</v>
      </c>
      <c r="N1095" s="6" t="str">
        <f t="shared" si="387"/>
        <v>00</v>
      </c>
      <c r="O1095" s="1">
        <f t="shared" si="388"/>
        <v>9</v>
      </c>
      <c r="P1095" s="1">
        <f>IF(HEX2DEC(LEFT(E1095,4))&gt;=32768,HEX2DEC(LEFT(E1095,4))-65536,HEX2DEC(LEFT(E1095,4)))/Codes!$N$2</f>
        <v>3.2</v>
      </c>
      <c r="Q1095" s="1">
        <f>IF(HEX2DEC(RIGHT(E1095,4))&gt;=32768,HEX2DEC(RIGHT(E1095,4))-65536,HEX2DEC(RIGHT(E1095,4)))/Codes!$N$2</f>
        <v>0</v>
      </c>
      <c r="R1095" s="1">
        <f>IF(HEX2DEC(LEFT(F1095,4))&gt;=32768,HEX2DEC(LEFT(F1095,4))-65536,HEX2DEC(LEFT(F1095,4)))/Codes!$N$2</f>
        <v>0</v>
      </c>
      <c r="S1095" s="1">
        <f>IF(HEX2DEC(RIGHT(F1095,4))&gt;=32768,HEX2DEC(RIGHT(F1095,4))-65536,HEX2DEC(RIGHT(F1095,4)))/Codes!$N$2</f>
        <v>0</v>
      </c>
      <c r="T1095" s="18">
        <f t="shared" si="389"/>
        <v>361</v>
      </c>
      <c r="U1095" s="1">
        <f t="shared" si="390"/>
        <v>150</v>
      </c>
      <c r="V1095" s="1">
        <f t="shared" si="391"/>
        <v>0</v>
      </c>
      <c r="W1095" s="1" t="str">
        <f t="shared" si="392"/>
        <v>101</v>
      </c>
      <c r="X1095" s="1">
        <f t="shared" si="393"/>
        <v>3</v>
      </c>
      <c r="Y1095" s="1">
        <f t="shared" si="394"/>
        <v>8</v>
      </c>
      <c r="Z1095" s="1" t="str">
        <f>VLOOKUP(BIN2DEC(MID(HEX2BIN(MID(H1095,3,2),8),2,5)),Codes!$E$1:$F$18,2)</f>
        <v>Flower</v>
      </c>
      <c r="AA1095" s="6" t="str">
        <f t="shared" si="395"/>
        <v>0</v>
      </c>
      <c r="AB1095" s="1">
        <f t="shared" si="396"/>
        <v>4</v>
      </c>
      <c r="AC1095" s="1" t="str">
        <f>VLOOKUP(BIN2DEC(RIGHT(HEX2BIN(MID(H1095,6,1),4),1)&amp;LEFT(HEX2BIN(MID(H1095,7,1),4),1)),Codes!$K$1:$L$5,2)</f>
        <v>L</v>
      </c>
      <c r="AD1095" s="1" t="str">
        <f>VLOOKUP(BIN2DEC(RIGHT(HEX2BIN(MID(H1095,7,1),4),3)&amp;LEFT(HEX2BIN(MID(H1095,8,1),4),2)),Codes!$H$2:$I$33,2)</f>
        <v>Punch</v>
      </c>
      <c r="AE1095" s="1" t="str">
        <f t="shared" si="397"/>
        <v>1</v>
      </c>
      <c r="AF1095" s="1" t="str">
        <f t="shared" si="398"/>
        <v>1</v>
      </c>
      <c r="AH1095" s="6">
        <f t="shared" si="399"/>
        <v>65</v>
      </c>
    </row>
    <row r="1096" spans="1:34">
      <c r="A1096" s="1" t="s">
        <v>4616</v>
      </c>
      <c r="B1096" s="1" t="s">
        <v>57</v>
      </c>
      <c r="C1096" s="6" t="s">
        <v>846</v>
      </c>
      <c r="D1096" s="6" t="s">
        <v>4605</v>
      </c>
      <c r="E1096" s="6" t="s">
        <v>307</v>
      </c>
      <c r="F1096" s="6" t="s">
        <v>91</v>
      </c>
      <c r="G1096" s="6" t="s">
        <v>691</v>
      </c>
      <c r="H1096" s="6" t="s">
        <v>844</v>
      </c>
      <c r="J1096" s="1" t="str">
        <f t="shared" si="383"/>
        <v>001011</v>
      </c>
      <c r="K1096" s="1">
        <f t="shared" si="384"/>
        <v>3</v>
      </c>
      <c r="L1096" s="6" t="str">
        <f t="shared" si="385"/>
        <v>00000</v>
      </c>
      <c r="M1096" s="1">
        <f t="shared" si="386"/>
        <v>24</v>
      </c>
      <c r="N1096" s="6" t="str">
        <f t="shared" si="387"/>
        <v>00</v>
      </c>
      <c r="O1096" s="1">
        <f t="shared" si="388"/>
        <v>12</v>
      </c>
      <c r="P1096" s="1">
        <f>IF(HEX2DEC(LEFT(E1096,4))&gt;=32768,HEX2DEC(LEFT(E1096,4))-65536,HEX2DEC(LEFT(E1096,4)))/Codes!$N$2</f>
        <v>3.2</v>
      </c>
      <c r="Q1096" s="1">
        <f>IF(HEX2DEC(RIGHT(E1096,4))&gt;=32768,HEX2DEC(RIGHT(E1096,4))-65536,HEX2DEC(RIGHT(E1096,4)))/Codes!$N$2</f>
        <v>0</v>
      </c>
      <c r="R1096" s="1">
        <f>IF(HEX2DEC(LEFT(F1096,4))&gt;=32768,HEX2DEC(LEFT(F1096,4))-65536,HEX2DEC(LEFT(F1096,4)))/Codes!$N$2</f>
        <v>0</v>
      </c>
      <c r="S1096" s="1">
        <f>IF(HEX2DEC(RIGHT(F1096,4))&gt;=32768,HEX2DEC(RIGHT(F1096,4))-65536,HEX2DEC(RIGHT(F1096,4)))/Codes!$N$2</f>
        <v>0</v>
      </c>
      <c r="T1096" s="18">
        <f t="shared" si="389"/>
        <v>361</v>
      </c>
      <c r="U1096" s="1">
        <f t="shared" si="390"/>
        <v>150</v>
      </c>
      <c r="V1096" s="1">
        <f t="shared" si="391"/>
        <v>0</v>
      </c>
      <c r="W1096" s="1" t="str">
        <f t="shared" si="392"/>
        <v>101</v>
      </c>
      <c r="X1096" s="1">
        <f t="shared" si="393"/>
        <v>3</v>
      </c>
      <c r="Y1096" s="1">
        <f t="shared" si="394"/>
        <v>12</v>
      </c>
      <c r="Z1096" s="1" t="str">
        <f>VLOOKUP(BIN2DEC(MID(HEX2BIN(MID(H1096,3,2),8),2,5)),Codes!$E$1:$F$18,2)</f>
        <v>Flower</v>
      </c>
      <c r="AA1096" s="6" t="str">
        <f t="shared" si="395"/>
        <v>0</v>
      </c>
      <c r="AB1096" s="1">
        <f t="shared" si="396"/>
        <v>6</v>
      </c>
      <c r="AC1096" s="1" t="str">
        <f>VLOOKUP(BIN2DEC(RIGHT(HEX2BIN(MID(H1096,6,1),4),1)&amp;LEFT(HEX2BIN(MID(H1096,7,1),4),1)),Codes!$K$1:$L$5,2)</f>
        <v>L</v>
      </c>
      <c r="AD1096" s="1" t="str">
        <f>VLOOKUP(BIN2DEC(RIGHT(HEX2BIN(MID(H1096,7,1),4),3)&amp;LEFT(HEX2BIN(MID(H1096,8,1),4),2)),Codes!$H$2:$I$33,2)</f>
        <v>Punch</v>
      </c>
      <c r="AE1096" s="1" t="str">
        <f t="shared" si="397"/>
        <v>1</v>
      </c>
      <c r="AF1096" s="1" t="str">
        <f t="shared" si="398"/>
        <v>1</v>
      </c>
      <c r="AH1096" s="6">
        <f t="shared" si="399"/>
        <v>65</v>
      </c>
    </row>
    <row r="1097" spans="1:34">
      <c r="A1097" s="1" t="s">
        <v>4617</v>
      </c>
      <c r="B1097" s="1" t="s">
        <v>57</v>
      </c>
      <c r="C1097" s="6" t="s">
        <v>695</v>
      </c>
      <c r="D1097" s="6" t="s">
        <v>4587</v>
      </c>
      <c r="E1097" s="6" t="s">
        <v>307</v>
      </c>
      <c r="F1097" s="6" t="s">
        <v>91</v>
      </c>
      <c r="G1097" s="6" t="s">
        <v>557</v>
      </c>
      <c r="H1097" s="6" t="s">
        <v>700</v>
      </c>
      <c r="J1097" s="1" t="str">
        <f t="shared" si="383"/>
        <v>001011</v>
      </c>
      <c r="K1097" s="1">
        <f t="shared" si="384"/>
        <v>3</v>
      </c>
      <c r="L1097" s="6" t="str">
        <f t="shared" si="385"/>
        <v>00000</v>
      </c>
      <c r="M1097" s="1">
        <f t="shared" si="386"/>
        <v>24</v>
      </c>
      <c r="N1097" s="6" t="str">
        <f t="shared" si="387"/>
        <v>00</v>
      </c>
      <c r="O1097" s="1">
        <f t="shared" si="388"/>
        <v>6</v>
      </c>
      <c r="P1097" s="1">
        <f>IF(HEX2DEC(LEFT(E1097,4))&gt;=32768,HEX2DEC(LEFT(E1097,4))-65536,HEX2DEC(LEFT(E1097,4)))/Codes!$N$2</f>
        <v>3.2</v>
      </c>
      <c r="Q1097" s="1">
        <f>IF(HEX2DEC(RIGHT(E1097,4))&gt;=32768,HEX2DEC(RIGHT(E1097,4))-65536,HEX2DEC(RIGHT(E1097,4)))/Codes!$N$2</f>
        <v>0</v>
      </c>
      <c r="R1097" s="1">
        <f>IF(HEX2DEC(LEFT(F1097,4))&gt;=32768,HEX2DEC(LEFT(F1097,4))-65536,HEX2DEC(LEFT(F1097,4)))/Codes!$N$2</f>
        <v>0</v>
      </c>
      <c r="S1097" s="1">
        <f>IF(HEX2DEC(RIGHT(F1097,4))&gt;=32768,HEX2DEC(RIGHT(F1097,4))-65536,HEX2DEC(RIGHT(F1097,4)))/Codes!$N$2</f>
        <v>0</v>
      </c>
      <c r="T1097" s="18">
        <f t="shared" si="389"/>
        <v>361</v>
      </c>
      <c r="U1097" s="1">
        <f t="shared" si="390"/>
        <v>100</v>
      </c>
      <c r="V1097" s="1">
        <f t="shared" si="391"/>
        <v>0</v>
      </c>
      <c r="W1097" s="1" t="str">
        <f t="shared" si="392"/>
        <v>101</v>
      </c>
      <c r="X1097" s="1">
        <f t="shared" si="393"/>
        <v>3</v>
      </c>
      <c r="Y1097" s="1">
        <f t="shared" si="394"/>
        <v>8</v>
      </c>
      <c r="Z1097" s="1" t="str">
        <f>VLOOKUP(BIN2DEC(MID(HEX2BIN(MID(H1097,3,2),8),2,5)),Codes!$E$1:$F$18,2)</f>
        <v>Flower</v>
      </c>
      <c r="AA1097" s="6" t="str">
        <f t="shared" si="395"/>
        <v>0</v>
      </c>
      <c r="AB1097" s="1">
        <f t="shared" si="396"/>
        <v>0</v>
      </c>
      <c r="AC1097" s="1" t="str">
        <f>VLOOKUP(BIN2DEC(RIGHT(HEX2BIN(MID(H1097,6,1),4),1)&amp;LEFT(HEX2BIN(MID(H1097,7,1),4),1)),Codes!$K$1:$L$5,2)</f>
        <v>L</v>
      </c>
      <c r="AD1097" s="1" t="str">
        <f>VLOOKUP(BIN2DEC(RIGHT(HEX2BIN(MID(H1097,7,1),4),3)&amp;LEFT(HEX2BIN(MID(H1097,8,1),4),2)),Codes!$H$2:$I$33,2)</f>
        <v>Punch</v>
      </c>
      <c r="AE1097" s="1" t="str">
        <f t="shared" si="397"/>
        <v>1</v>
      </c>
      <c r="AF1097" s="1" t="str">
        <f t="shared" si="398"/>
        <v>1</v>
      </c>
      <c r="AH1097" s="6">
        <f t="shared" si="399"/>
        <v>65</v>
      </c>
    </row>
    <row r="1098" spans="1:34">
      <c r="A1098" s="1" t="s">
        <v>4618</v>
      </c>
      <c r="B1098" s="1" t="s">
        <v>57</v>
      </c>
      <c r="C1098" s="6" t="s">
        <v>4626</v>
      </c>
      <c r="D1098" s="6" t="s">
        <v>702</v>
      </c>
      <c r="E1098" s="6" t="s">
        <v>265</v>
      </c>
      <c r="F1098" s="6" t="s">
        <v>1858</v>
      </c>
      <c r="G1098" s="6" t="s">
        <v>704</v>
      </c>
      <c r="H1098" s="6" t="s">
        <v>705</v>
      </c>
      <c r="J1098" s="1" t="str">
        <f t="shared" si="383"/>
        <v>001011</v>
      </c>
      <c r="K1098" s="1">
        <f t="shared" si="384"/>
        <v>0</v>
      </c>
      <c r="L1098" s="6" t="str">
        <f t="shared" si="385"/>
        <v>00000</v>
      </c>
      <c r="M1098" s="1">
        <f t="shared" si="386"/>
        <v>0</v>
      </c>
      <c r="N1098" s="6" t="str">
        <f t="shared" si="387"/>
        <v>00</v>
      </c>
      <c r="O1098" s="1">
        <f t="shared" si="388"/>
        <v>1</v>
      </c>
      <c r="P1098" s="1">
        <f>IF(HEX2DEC(LEFT(E1098,4))&gt;=32768,HEX2DEC(LEFT(E1098,4))-65536,HEX2DEC(LEFT(E1098,4)))/Codes!$N$2</f>
        <v>2.4</v>
      </c>
      <c r="Q1098" s="1">
        <f>IF(HEX2DEC(RIGHT(E1098,4))&gt;=32768,HEX2DEC(RIGHT(E1098,4))-65536,HEX2DEC(RIGHT(E1098,4)))/Codes!$N$2</f>
        <v>0</v>
      </c>
      <c r="R1098" s="1">
        <f>IF(HEX2DEC(LEFT(F1098,4))&gt;=32768,HEX2DEC(LEFT(F1098,4))-65536,HEX2DEC(LEFT(F1098,4)))/Codes!$N$2</f>
        <v>-1.2</v>
      </c>
      <c r="S1098" s="1">
        <f>IF(HEX2DEC(RIGHT(F1098,4))&gt;=32768,HEX2DEC(RIGHT(F1098,4))-65536,HEX2DEC(RIGHT(F1098,4)))/Codes!$N$2</f>
        <v>5.2</v>
      </c>
      <c r="T1098" s="18">
        <f t="shared" si="389"/>
        <v>100</v>
      </c>
      <c r="U1098" s="1">
        <f t="shared" si="390"/>
        <v>100</v>
      </c>
      <c r="V1098" s="1">
        <f t="shared" si="391"/>
        <v>0</v>
      </c>
      <c r="W1098" s="1" t="str">
        <f t="shared" si="392"/>
        <v>100</v>
      </c>
      <c r="X1098" s="1">
        <f t="shared" si="393"/>
        <v>3</v>
      </c>
      <c r="Y1098" s="1">
        <f t="shared" si="394"/>
        <v>80</v>
      </c>
      <c r="Z1098" s="1" t="str">
        <f>VLOOKUP(BIN2DEC(MID(HEX2BIN(MID(H1098,3,2),8),2,5)),Codes!$E$1:$F$18,2)</f>
        <v>Normal</v>
      </c>
      <c r="AA1098" s="6" t="str">
        <f t="shared" si="395"/>
        <v>0</v>
      </c>
      <c r="AB1098" s="1">
        <f t="shared" si="396"/>
        <v>3</v>
      </c>
      <c r="AC1098" s="1" t="str">
        <f>VLOOKUP(BIN2DEC(RIGHT(HEX2BIN(MID(H1098,6,1),4),1)&amp;LEFT(HEX2BIN(MID(H1098,7,1),4),1)),Codes!$K$1:$L$5,2)</f>
        <v>S</v>
      </c>
      <c r="AD1098" s="1" t="str">
        <f>VLOOKUP(BIN2DEC(RIGHT(HEX2BIN(MID(H1098,7,1),4),3)&amp;LEFT(HEX2BIN(MID(H1098,8,1),4),2)),Codes!$H$2:$I$33,2)</f>
        <v>Kick</v>
      </c>
      <c r="AE1098" s="1" t="str">
        <f t="shared" si="397"/>
        <v>1</v>
      </c>
      <c r="AF1098" s="1" t="str">
        <f t="shared" si="398"/>
        <v>1</v>
      </c>
      <c r="AH1098" s="6">
        <f t="shared" si="399"/>
        <v>2</v>
      </c>
    </row>
    <row r="1099" spans="1:34">
      <c r="A1099" s="1" t="s">
        <v>4619</v>
      </c>
      <c r="B1099" s="1" t="s">
        <v>57</v>
      </c>
      <c r="C1099" s="6" t="s">
        <v>4626</v>
      </c>
      <c r="D1099" s="6" t="s">
        <v>707</v>
      </c>
      <c r="E1099" s="6" t="s">
        <v>265</v>
      </c>
      <c r="F1099" s="6" t="s">
        <v>1860</v>
      </c>
      <c r="G1099" s="6" t="s">
        <v>704</v>
      </c>
      <c r="H1099" s="6" t="s">
        <v>705</v>
      </c>
      <c r="J1099" s="1" t="str">
        <f t="shared" si="383"/>
        <v>001011</v>
      </c>
      <c r="K1099" s="1">
        <f t="shared" si="384"/>
        <v>1</v>
      </c>
      <c r="L1099" s="6" t="str">
        <f t="shared" si="385"/>
        <v>00000</v>
      </c>
      <c r="M1099" s="1">
        <f t="shared" si="386"/>
        <v>0</v>
      </c>
      <c r="N1099" s="6" t="str">
        <f t="shared" si="387"/>
        <v>00</v>
      </c>
      <c r="O1099" s="1">
        <f t="shared" si="388"/>
        <v>1</v>
      </c>
      <c r="P1099" s="1">
        <f>IF(HEX2DEC(LEFT(E1099,4))&gt;=32768,HEX2DEC(LEFT(E1099,4))-65536,HEX2DEC(LEFT(E1099,4)))/Codes!$N$2</f>
        <v>2.4</v>
      </c>
      <c r="Q1099" s="1">
        <f>IF(HEX2DEC(RIGHT(E1099,4))&gt;=32768,HEX2DEC(RIGHT(E1099,4))-65536,HEX2DEC(RIGHT(E1099,4)))/Codes!$N$2</f>
        <v>0</v>
      </c>
      <c r="R1099" s="1">
        <f>IF(HEX2DEC(LEFT(F1099,4))&gt;=32768,HEX2DEC(LEFT(F1099,4))-65536,HEX2DEC(LEFT(F1099,4)))/Codes!$N$2</f>
        <v>-1.2</v>
      </c>
      <c r="S1099" s="1">
        <f>IF(HEX2DEC(RIGHT(F1099,4))&gt;=32768,HEX2DEC(RIGHT(F1099,4))-65536,HEX2DEC(RIGHT(F1099,4)))/Codes!$N$2</f>
        <v>-5.2</v>
      </c>
      <c r="T1099" s="18">
        <f t="shared" si="389"/>
        <v>100</v>
      </c>
      <c r="U1099" s="1">
        <f t="shared" si="390"/>
        <v>100</v>
      </c>
      <c r="V1099" s="1">
        <f t="shared" si="391"/>
        <v>0</v>
      </c>
      <c r="W1099" s="1" t="str">
        <f t="shared" si="392"/>
        <v>100</v>
      </c>
      <c r="X1099" s="1">
        <f t="shared" si="393"/>
        <v>3</v>
      </c>
      <c r="Y1099" s="1">
        <f t="shared" si="394"/>
        <v>80</v>
      </c>
      <c r="Z1099" s="1" t="str">
        <f>VLOOKUP(BIN2DEC(MID(HEX2BIN(MID(H1099,3,2),8),2,5)),Codes!$E$1:$F$18,2)</f>
        <v>Normal</v>
      </c>
      <c r="AA1099" s="6" t="str">
        <f t="shared" si="395"/>
        <v>0</v>
      </c>
      <c r="AB1099" s="1">
        <f t="shared" si="396"/>
        <v>3</v>
      </c>
      <c r="AC1099" s="1" t="str">
        <f>VLOOKUP(BIN2DEC(RIGHT(HEX2BIN(MID(H1099,6,1),4),1)&amp;LEFT(HEX2BIN(MID(H1099,7,1),4),1)),Codes!$K$1:$L$5,2)</f>
        <v>S</v>
      </c>
      <c r="AD1099" s="1" t="str">
        <f>VLOOKUP(BIN2DEC(RIGHT(HEX2BIN(MID(H1099,7,1),4),3)&amp;LEFT(HEX2BIN(MID(H1099,8,1),4),2)),Codes!$H$2:$I$33,2)</f>
        <v>Kick</v>
      </c>
      <c r="AE1099" s="1" t="str">
        <f t="shared" si="397"/>
        <v>1</v>
      </c>
      <c r="AF1099" s="1" t="str">
        <f t="shared" si="398"/>
        <v>1</v>
      </c>
      <c r="AH1099" s="6">
        <f t="shared" si="399"/>
        <v>2</v>
      </c>
    </row>
    <row r="1100" spans="1:34">
      <c r="A1100" s="1" t="s">
        <v>4620</v>
      </c>
      <c r="B1100" s="1" t="s">
        <v>57</v>
      </c>
      <c r="C1100" s="6" t="s">
        <v>4626</v>
      </c>
      <c r="D1100" s="6" t="s">
        <v>710</v>
      </c>
      <c r="E1100" s="6" t="s">
        <v>265</v>
      </c>
      <c r="F1100" s="6" t="s">
        <v>1862</v>
      </c>
      <c r="G1100" s="6" t="s">
        <v>712</v>
      </c>
      <c r="H1100" s="6" t="s">
        <v>713</v>
      </c>
      <c r="J1100" s="1" t="str">
        <f t="shared" si="383"/>
        <v>001011</v>
      </c>
      <c r="K1100" s="1">
        <f t="shared" si="384"/>
        <v>2</v>
      </c>
      <c r="L1100" s="6" t="str">
        <f t="shared" si="385"/>
        <v>00000</v>
      </c>
      <c r="M1100" s="1">
        <f t="shared" si="386"/>
        <v>0</v>
      </c>
      <c r="N1100" s="6" t="str">
        <f t="shared" si="387"/>
        <v>00</v>
      </c>
      <c r="O1100" s="1">
        <f t="shared" si="388"/>
        <v>1</v>
      </c>
      <c r="P1100" s="1">
        <f>IF(HEX2DEC(LEFT(E1100,4))&gt;=32768,HEX2DEC(LEFT(E1100,4))-65536,HEX2DEC(LEFT(E1100,4)))/Codes!$N$2</f>
        <v>2.4</v>
      </c>
      <c r="Q1100" s="1">
        <f>IF(HEX2DEC(RIGHT(E1100,4))&gt;=32768,HEX2DEC(RIGHT(E1100,4))-65536,HEX2DEC(RIGHT(E1100,4)))/Codes!$N$2</f>
        <v>0</v>
      </c>
      <c r="R1100" s="1">
        <f>IF(HEX2DEC(LEFT(F1100,4))&gt;=32768,HEX2DEC(LEFT(F1100,4))-65536,HEX2DEC(LEFT(F1100,4)))/Codes!$N$2</f>
        <v>9.6</v>
      </c>
      <c r="S1100" s="1">
        <f>IF(HEX2DEC(RIGHT(F1100,4))&gt;=32768,HEX2DEC(RIGHT(F1100,4))-65536,HEX2DEC(RIGHT(F1100,4)))/Codes!$N$2</f>
        <v>5.2</v>
      </c>
      <c r="T1100" s="18">
        <f t="shared" si="389"/>
        <v>130</v>
      </c>
      <c r="U1100" s="1">
        <f t="shared" si="390"/>
        <v>100</v>
      </c>
      <c r="V1100" s="1">
        <f t="shared" si="391"/>
        <v>0</v>
      </c>
      <c r="W1100" s="1" t="str">
        <f t="shared" si="392"/>
        <v>100</v>
      </c>
      <c r="X1100" s="1">
        <f t="shared" si="393"/>
        <v>3</v>
      </c>
      <c r="Y1100" s="1">
        <f t="shared" si="394"/>
        <v>40</v>
      </c>
      <c r="Z1100" s="1" t="str">
        <f>VLOOKUP(BIN2DEC(MID(HEX2BIN(MID(H1100,3,2),8),2,5)),Codes!$E$1:$F$18,2)</f>
        <v>Normal</v>
      </c>
      <c r="AA1100" s="6" t="str">
        <f t="shared" si="395"/>
        <v>0</v>
      </c>
      <c r="AB1100" s="1">
        <f t="shared" si="396"/>
        <v>3</v>
      </c>
      <c r="AC1100" s="1" t="str">
        <f>VLOOKUP(BIN2DEC(RIGHT(HEX2BIN(MID(H1100,6,1),4),1)&amp;LEFT(HEX2BIN(MID(H1100,7,1),4),1)),Codes!$K$1:$L$5,2)</f>
        <v>S</v>
      </c>
      <c r="AD1100" s="1" t="str">
        <f>VLOOKUP(BIN2DEC(RIGHT(HEX2BIN(MID(H1100,7,1),4),3)&amp;LEFT(HEX2BIN(MID(H1100,8,1),4),2)),Codes!$H$2:$I$33,2)</f>
        <v>Kick</v>
      </c>
      <c r="AE1100" s="1" t="str">
        <f t="shared" si="397"/>
        <v>1</v>
      </c>
      <c r="AF1100" s="1" t="str">
        <f t="shared" si="398"/>
        <v>1</v>
      </c>
      <c r="AH1100" s="6">
        <f t="shared" si="399"/>
        <v>2</v>
      </c>
    </row>
    <row r="1101" spans="1:34">
      <c r="A1101" s="1" t="s">
        <v>4621</v>
      </c>
      <c r="B1101" s="1" t="s">
        <v>57</v>
      </c>
      <c r="C1101" s="6" t="s">
        <v>4626</v>
      </c>
      <c r="D1101" s="6" t="s">
        <v>715</v>
      </c>
      <c r="E1101" s="6" t="s">
        <v>265</v>
      </c>
      <c r="F1101" s="6" t="s">
        <v>1864</v>
      </c>
      <c r="G1101" s="6" t="s">
        <v>712</v>
      </c>
      <c r="H1101" s="6" t="s">
        <v>713</v>
      </c>
      <c r="J1101" s="1" t="str">
        <f t="shared" si="383"/>
        <v>001011</v>
      </c>
      <c r="K1101" s="1">
        <f t="shared" si="384"/>
        <v>3</v>
      </c>
      <c r="L1101" s="6" t="str">
        <f t="shared" si="385"/>
        <v>00000</v>
      </c>
      <c r="M1101" s="1">
        <f t="shared" si="386"/>
        <v>0</v>
      </c>
      <c r="N1101" s="6" t="str">
        <f t="shared" si="387"/>
        <v>00</v>
      </c>
      <c r="O1101" s="1">
        <f t="shared" si="388"/>
        <v>1</v>
      </c>
      <c r="P1101" s="1">
        <f>IF(HEX2DEC(LEFT(E1101,4))&gt;=32768,HEX2DEC(LEFT(E1101,4))-65536,HEX2DEC(LEFT(E1101,4)))/Codes!$N$2</f>
        <v>2.4</v>
      </c>
      <c r="Q1101" s="1">
        <f>IF(HEX2DEC(RIGHT(E1101,4))&gt;=32768,HEX2DEC(RIGHT(E1101,4))-65536,HEX2DEC(RIGHT(E1101,4)))/Codes!$N$2</f>
        <v>0</v>
      </c>
      <c r="R1101" s="1">
        <f>IF(HEX2DEC(LEFT(F1101,4))&gt;=32768,HEX2DEC(LEFT(F1101,4))-65536,HEX2DEC(LEFT(F1101,4)))/Codes!$N$2</f>
        <v>9.6</v>
      </c>
      <c r="S1101" s="1">
        <f>IF(HEX2DEC(RIGHT(F1101,4))&gt;=32768,HEX2DEC(RIGHT(F1101,4))-65536,HEX2DEC(RIGHT(F1101,4)))/Codes!$N$2</f>
        <v>-5.2</v>
      </c>
      <c r="T1101" s="18">
        <f t="shared" si="389"/>
        <v>130</v>
      </c>
      <c r="U1101" s="1">
        <f t="shared" si="390"/>
        <v>100</v>
      </c>
      <c r="V1101" s="1">
        <f t="shared" si="391"/>
        <v>0</v>
      </c>
      <c r="W1101" s="1" t="str">
        <f t="shared" si="392"/>
        <v>100</v>
      </c>
      <c r="X1101" s="1">
        <f t="shared" si="393"/>
        <v>3</v>
      </c>
      <c r="Y1101" s="1">
        <f t="shared" si="394"/>
        <v>40</v>
      </c>
      <c r="Z1101" s="1" t="str">
        <f>VLOOKUP(BIN2DEC(MID(HEX2BIN(MID(H1101,3,2),8),2,5)),Codes!$E$1:$F$18,2)</f>
        <v>Normal</v>
      </c>
      <c r="AA1101" s="6" t="str">
        <f t="shared" si="395"/>
        <v>0</v>
      </c>
      <c r="AB1101" s="1">
        <f t="shared" si="396"/>
        <v>3</v>
      </c>
      <c r="AC1101" s="1" t="str">
        <f>VLOOKUP(BIN2DEC(RIGHT(HEX2BIN(MID(H1101,6,1),4),1)&amp;LEFT(HEX2BIN(MID(H1101,7,1),4),1)),Codes!$K$1:$L$5,2)</f>
        <v>S</v>
      </c>
      <c r="AD1101" s="1" t="str">
        <f>VLOOKUP(BIN2DEC(RIGHT(HEX2BIN(MID(H1101,7,1),4),3)&amp;LEFT(HEX2BIN(MID(H1101,8,1),4),2)),Codes!$H$2:$I$33,2)</f>
        <v>Kick</v>
      </c>
      <c r="AE1101" s="1" t="str">
        <f t="shared" si="397"/>
        <v>1</v>
      </c>
      <c r="AF1101" s="1" t="str">
        <f t="shared" si="398"/>
        <v>1</v>
      </c>
      <c r="AH1101" s="6">
        <f t="shared" si="399"/>
        <v>2</v>
      </c>
    </row>
    <row r="1102" spans="1:34">
      <c r="A1102" s="1" t="s">
        <v>4622</v>
      </c>
      <c r="B1102" s="1" t="s">
        <v>57</v>
      </c>
      <c r="C1102" s="6" t="s">
        <v>4627</v>
      </c>
      <c r="D1102" s="6" t="s">
        <v>702</v>
      </c>
      <c r="E1102" s="6" t="s">
        <v>265</v>
      </c>
      <c r="F1102" s="6" t="s">
        <v>1858</v>
      </c>
      <c r="G1102" s="6" t="s">
        <v>704</v>
      </c>
      <c r="H1102" s="6" t="s">
        <v>1455</v>
      </c>
      <c r="J1102" s="1" t="str">
        <f t="shared" si="383"/>
        <v>001011</v>
      </c>
      <c r="K1102" s="1">
        <f t="shared" si="384"/>
        <v>0</v>
      </c>
      <c r="L1102" s="6" t="str">
        <f t="shared" si="385"/>
        <v>00000</v>
      </c>
      <c r="M1102" s="1">
        <f t="shared" si="386"/>
        <v>0</v>
      </c>
      <c r="N1102" s="6" t="str">
        <f t="shared" si="387"/>
        <v>00</v>
      </c>
      <c r="O1102" s="1">
        <f t="shared" si="388"/>
        <v>1</v>
      </c>
      <c r="P1102" s="1">
        <f>IF(HEX2DEC(LEFT(E1102,4))&gt;=32768,HEX2DEC(LEFT(E1102,4))-65536,HEX2DEC(LEFT(E1102,4)))/Codes!$N$2</f>
        <v>2.4</v>
      </c>
      <c r="Q1102" s="1">
        <f>IF(HEX2DEC(RIGHT(E1102,4))&gt;=32768,HEX2DEC(RIGHT(E1102,4))-65536,HEX2DEC(RIGHT(E1102,4)))/Codes!$N$2</f>
        <v>0</v>
      </c>
      <c r="R1102" s="1">
        <f>IF(HEX2DEC(LEFT(F1102,4))&gt;=32768,HEX2DEC(LEFT(F1102,4))-65536,HEX2DEC(LEFT(F1102,4)))/Codes!$N$2</f>
        <v>-1.2</v>
      </c>
      <c r="S1102" s="1">
        <f>IF(HEX2DEC(RIGHT(F1102,4))&gt;=32768,HEX2DEC(RIGHT(F1102,4))-65536,HEX2DEC(RIGHT(F1102,4)))/Codes!$N$2</f>
        <v>5.2</v>
      </c>
      <c r="T1102" s="18">
        <f t="shared" si="389"/>
        <v>100</v>
      </c>
      <c r="U1102" s="1">
        <f t="shared" si="390"/>
        <v>100</v>
      </c>
      <c r="V1102" s="1">
        <f t="shared" si="391"/>
        <v>0</v>
      </c>
      <c r="W1102" s="1" t="str">
        <f t="shared" si="392"/>
        <v>100</v>
      </c>
      <c r="X1102" s="1">
        <f t="shared" si="393"/>
        <v>3</v>
      </c>
      <c r="Y1102" s="1">
        <f t="shared" si="394"/>
        <v>77</v>
      </c>
      <c r="Z1102" s="1" t="str">
        <f>VLOOKUP(BIN2DEC(MID(HEX2BIN(MID(H1102,3,2),8),2,5)),Codes!$E$1:$F$18,2)</f>
        <v>Normal</v>
      </c>
      <c r="AA1102" s="6" t="str">
        <f t="shared" si="395"/>
        <v>0</v>
      </c>
      <c r="AB1102" s="1">
        <f t="shared" si="396"/>
        <v>3</v>
      </c>
      <c r="AC1102" s="1" t="str">
        <f>VLOOKUP(BIN2DEC(RIGHT(HEX2BIN(MID(H1102,6,1),4),1)&amp;LEFT(HEX2BIN(MID(H1102,7,1),4),1)),Codes!$K$1:$L$5,2)</f>
        <v>S</v>
      </c>
      <c r="AD1102" s="1" t="str">
        <f>VLOOKUP(BIN2DEC(RIGHT(HEX2BIN(MID(H1102,7,1),4),3)&amp;LEFT(HEX2BIN(MID(H1102,8,1),4),2)),Codes!$H$2:$I$33,2)</f>
        <v>Kick</v>
      </c>
      <c r="AE1102" s="1" t="str">
        <f t="shared" si="397"/>
        <v>1</v>
      </c>
      <c r="AF1102" s="1" t="str">
        <f t="shared" si="398"/>
        <v>1</v>
      </c>
      <c r="AH1102" s="6">
        <f t="shared" si="399"/>
        <v>2</v>
      </c>
    </row>
    <row r="1103" spans="1:34">
      <c r="A1103" s="1" t="s">
        <v>4623</v>
      </c>
      <c r="B1103" s="1" t="s">
        <v>57</v>
      </c>
      <c r="C1103" s="6" t="s">
        <v>4627</v>
      </c>
      <c r="D1103" s="6" t="s">
        <v>707</v>
      </c>
      <c r="E1103" s="6" t="s">
        <v>265</v>
      </c>
      <c r="F1103" s="6" t="s">
        <v>1860</v>
      </c>
      <c r="G1103" s="6" t="s">
        <v>704</v>
      </c>
      <c r="H1103" s="6" t="s">
        <v>1455</v>
      </c>
      <c r="J1103" s="1" t="str">
        <f t="shared" si="383"/>
        <v>001011</v>
      </c>
      <c r="K1103" s="1">
        <f t="shared" si="384"/>
        <v>1</v>
      </c>
      <c r="L1103" s="6" t="str">
        <f t="shared" si="385"/>
        <v>00000</v>
      </c>
      <c r="M1103" s="1">
        <f t="shared" si="386"/>
        <v>0</v>
      </c>
      <c r="N1103" s="6" t="str">
        <f t="shared" si="387"/>
        <v>00</v>
      </c>
      <c r="O1103" s="1">
        <f t="shared" si="388"/>
        <v>1</v>
      </c>
      <c r="P1103" s="1">
        <f>IF(HEX2DEC(LEFT(E1103,4))&gt;=32768,HEX2DEC(LEFT(E1103,4))-65536,HEX2DEC(LEFT(E1103,4)))/Codes!$N$2</f>
        <v>2.4</v>
      </c>
      <c r="Q1103" s="1">
        <f>IF(HEX2DEC(RIGHT(E1103,4))&gt;=32768,HEX2DEC(RIGHT(E1103,4))-65536,HEX2DEC(RIGHT(E1103,4)))/Codes!$N$2</f>
        <v>0</v>
      </c>
      <c r="R1103" s="1">
        <f>IF(HEX2DEC(LEFT(F1103,4))&gt;=32768,HEX2DEC(LEFT(F1103,4))-65536,HEX2DEC(LEFT(F1103,4)))/Codes!$N$2</f>
        <v>-1.2</v>
      </c>
      <c r="S1103" s="1">
        <f>IF(HEX2DEC(RIGHT(F1103,4))&gt;=32768,HEX2DEC(RIGHT(F1103,4))-65536,HEX2DEC(RIGHT(F1103,4)))/Codes!$N$2</f>
        <v>-5.2</v>
      </c>
      <c r="T1103" s="18">
        <f t="shared" si="389"/>
        <v>100</v>
      </c>
      <c r="U1103" s="1">
        <f t="shared" si="390"/>
        <v>100</v>
      </c>
      <c r="V1103" s="1">
        <f t="shared" si="391"/>
        <v>0</v>
      </c>
      <c r="W1103" s="1" t="str">
        <f t="shared" si="392"/>
        <v>100</v>
      </c>
      <c r="X1103" s="1">
        <f t="shared" si="393"/>
        <v>3</v>
      </c>
      <c r="Y1103" s="1">
        <f t="shared" si="394"/>
        <v>77</v>
      </c>
      <c r="Z1103" s="1" t="str">
        <f>VLOOKUP(BIN2DEC(MID(HEX2BIN(MID(H1103,3,2),8),2,5)),Codes!$E$1:$F$18,2)</f>
        <v>Normal</v>
      </c>
      <c r="AA1103" s="6" t="str">
        <f t="shared" si="395"/>
        <v>0</v>
      </c>
      <c r="AB1103" s="1">
        <f t="shared" si="396"/>
        <v>3</v>
      </c>
      <c r="AC1103" s="1" t="str">
        <f>VLOOKUP(BIN2DEC(RIGHT(HEX2BIN(MID(H1103,6,1),4),1)&amp;LEFT(HEX2BIN(MID(H1103,7,1),4),1)),Codes!$K$1:$L$5,2)</f>
        <v>S</v>
      </c>
      <c r="AD1103" s="1" t="str">
        <f>VLOOKUP(BIN2DEC(RIGHT(HEX2BIN(MID(H1103,7,1),4),3)&amp;LEFT(HEX2BIN(MID(H1103,8,1),4),2)),Codes!$H$2:$I$33,2)</f>
        <v>Kick</v>
      </c>
      <c r="AE1103" s="1" t="str">
        <f t="shared" si="397"/>
        <v>1</v>
      </c>
      <c r="AF1103" s="1" t="str">
        <f t="shared" si="398"/>
        <v>1</v>
      </c>
      <c r="AH1103" s="6">
        <f t="shared" si="399"/>
        <v>2</v>
      </c>
    </row>
    <row r="1104" spans="1:34">
      <c r="A1104" s="1" t="s">
        <v>4624</v>
      </c>
      <c r="B1104" s="1" t="s">
        <v>57</v>
      </c>
      <c r="C1104" s="6" t="s">
        <v>4627</v>
      </c>
      <c r="D1104" s="6" t="s">
        <v>710</v>
      </c>
      <c r="E1104" s="6" t="s">
        <v>265</v>
      </c>
      <c r="F1104" s="6" t="s">
        <v>1862</v>
      </c>
      <c r="G1104" s="6" t="s">
        <v>712</v>
      </c>
      <c r="H1104" s="6" t="s">
        <v>1458</v>
      </c>
      <c r="J1104" s="1" t="str">
        <f t="shared" si="383"/>
        <v>001011</v>
      </c>
      <c r="K1104" s="1">
        <f t="shared" si="384"/>
        <v>2</v>
      </c>
      <c r="L1104" s="6" t="str">
        <f t="shared" si="385"/>
        <v>00000</v>
      </c>
      <c r="M1104" s="1">
        <f t="shared" si="386"/>
        <v>0</v>
      </c>
      <c r="N1104" s="6" t="str">
        <f t="shared" si="387"/>
        <v>00</v>
      </c>
      <c r="O1104" s="1">
        <f t="shared" si="388"/>
        <v>1</v>
      </c>
      <c r="P1104" s="1">
        <f>IF(HEX2DEC(LEFT(E1104,4))&gt;=32768,HEX2DEC(LEFT(E1104,4))-65536,HEX2DEC(LEFT(E1104,4)))/Codes!$N$2</f>
        <v>2.4</v>
      </c>
      <c r="Q1104" s="1">
        <f>IF(HEX2DEC(RIGHT(E1104,4))&gt;=32768,HEX2DEC(RIGHT(E1104,4))-65536,HEX2DEC(RIGHT(E1104,4)))/Codes!$N$2</f>
        <v>0</v>
      </c>
      <c r="R1104" s="1">
        <f>IF(HEX2DEC(LEFT(F1104,4))&gt;=32768,HEX2DEC(LEFT(F1104,4))-65536,HEX2DEC(LEFT(F1104,4)))/Codes!$N$2</f>
        <v>9.6</v>
      </c>
      <c r="S1104" s="1">
        <f>IF(HEX2DEC(RIGHT(F1104,4))&gt;=32768,HEX2DEC(RIGHT(F1104,4))-65536,HEX2DEC(RIGHT(F1104,4)))/Codes!$N$2</f>
        <v>5.2</v>
      </c>
      <c r="T1104" s="18">
        <f t="shared" si="389"/>
        <v>130</v>
      </c>
      <c r="U1104" s="1">
        <f t="shared" si="390"/>
        <v>100</v>
      </c>
      <c r="V1104" s="1">
        <f t="shared" si="391"/>
        <v>0</v>
      </c>
      <c r="W1104" s="1" t="str">
        <f t="shared" si="392"/>
        <v>100</v>
      </c>
      <c r="X1104" s="1">
        <f t="shared" si="393"/>
        <v>3</v>
      </c>
      <c r="Y1104" s="1">
        <f t="shared" si="394"/>
        <v>36</v>
      </c>
      <c r="Z1104" s="1" t="str">
        <f>VLOOKUP(BIN2DEC(MID(HEX2BIN(MID(H1104,3,2),8),2,5)),Codes!$E$1:$F$18,2)</f>
        <v>Normal</v>
      </c>
      <c r="AA1104" s="6" t="str">
        <f t="shared" si="395"/>
        <v>0</v>
      </c>
      <c r="AB1104" s="1">
        <f t="shared" si="396"/>
        <v>3</v>
      </c>
      <c r="AC1104" s="1" t="str">
        <f>VLOOKUP(BIN2DEC(RIGHT(HEX2BIN(MID(H1104,6,1),4),1)&amp;LEFT(HEX2BIN(MID(H1104,7,1),4),1)),Codes!$K$1:$L$5,2)</f>
        <v>S</v>
      </c>
      <c r="AD1104" s="1" t="str">
        <f>VLOOKUP(BIN2DEC(RIGHT(HEX2BIN(MID(H1104,7,1),4),3)&amp;LEFT(HEX2BIN(MID(H1104,8,1),4),2)),Codes!$H$2:$I$33,2)</f>
        <v>Kick</v>
      </c>
      <c r="AE1104" s="1" t="str">
        <f t="shared" si="397"/>
        <v>1</v>
      </c>
      <c r="AF1104" s="1" t="str">
        <f t="shared" si="398"/>
        <v>1</v>
      </c>
      <c r="AH1104" s="6">
        <f t="shared" si="399"/>
        <v>2</v>
      </c>
    </row>
    <row r="1105" spans="1:34">
      <c r="A1105" s="1" t="s">
        <v>4625</v>
      </c>
      <c r="B1105" s="1" t="s">
        <v>57</v>
      </c>
      <c r="C1105" s="6" t="s">
        <v>4627</v>
      </c>
      <c r="D1105" s="6" t="s">
        <v>715</v>
      </c>
      <c r="E1105" s="6" t="s">
        <v>265</v>
      </c>
      <c r="F1105" s="6" t="s">
        <v>1864</v>
      </c>
      <c r="G1105" s="6" t="s">
        <v>712</v>
      </c>
      <c r="H1105" s="6" t="s">
        <v>1458</v>
      </c>
      <c r="J1105" s="1" t="str">
        <f t="shared" si="383"/>
        <v>001011</v>
      </c>
      <c r="K1105" s="1">
        <f t="shared" si="384"/>
        <v>3</v>
      </c>
      <c r="L1105" s="6" t="str">
        <f t="shared" si="385"/>
        <v>00000</v>
      </c>
      <c r="M1105" s="1">
        <f t="shared" si="386"/>
        <v>0</v>
      </c>
      <c r="N1105" s="6" t="str">
        <f t="shared" si="387"/>
        <v>00</v>
      </c>
      <c r="O1105" s="1">
        <f t="shared" si="388"/>
        <v>1</v>
      </c>
      <c r="P1105" s="1">
        <f>IF(HEX2DEC(LEFT(E1105,4))&gt;=32768,HEX2DEC(LEFT(E1105,4))-65536,HEX2DEC(LEFT(E1105,4)))/Codes!$N$2</f>
        <v>2.4</v>
      </c>
      <c r="Q1105" s="1">
        <f>IF(HEX2DEC(RIGHT(E1105,4))&gt;=32768,HEX2DEC(RIGHT(E1105,4))-65536,HEX2DEC(RIGHT(E1105,4)))/Codes!$N$2</f>
        <v>0</v>
      </c>
      <c r="R1105" s="1">
        <f>IF(HEX2DEC(LEFT(F1105,4))&gt;=32768,HEX2DEC(LEFT(F1105,4))-65536,HEX2DEC(LEFT(F1105,4)))/Codes!$N$2</f>
        <v>9.6</v>
      </c>
      <c r="S1105" s="1">
        <f>IF(HEX2DEC(RIGHT(F1105,4))&gt;=32768,HEX2DEC(RIGHT(F1105,4))-65536,HEX2DEC(RIGHT(F1105,4)))/Codes!$N$2</f>
        <v>-5.2</v>
      </c>
      <c r="T1105" s="18">
        <f t="shared" si="389"/>
        <v>130</v>
      </c>
      <c r="U1105" s="1">
        <f t="shared" si="390"/>
        <v>100</v>
      </c>
      <c r="V1105" s="1">
        <f t="shared" si="391"/>
        <v>0</v>
      </c>
      <c r="W1105" s="1" t="str">
        <f t="shared" si="392"/>
        <v>100</v>
      </c>
      <c r="X1105" s="1">
        <f t="shared" si="393"/>
        <v>3</v>
      </c>
      <c r="Y1105" s="1">
        <f t="shared" si="394"/>
        <v>36</v>
      </c>
      <c r="Z1105" s="1" t="str">
        <f>VLOOKUP(BIN2DEC(MID(HEX2BIN(MID(H1105,3,2),8),2,5)),Codes!$E$1:$F$18,2)</f>
        <v>Normal</v>
      </c>
      <c r="AA1105" s="6" t="str">
        <f t="shared" si="395"/>
        <v>0</v>
      </c>
      <c r="AB1105" s="1">
        <f t="shared" si="396"/>
        <v>3</v>
      </c>
      <c r="AC1105" s="1" t="str">
        <f>VLOOKUP(BIN2DEC(RIGHT(HEX2BIN(MID(H1105,6,1),4),1)&amp;LEFT(HEX2BIN(MID(H1105,7,1),4),1)),Codes!$K$1:$L$5,2)</f>
        <v>S</v>
      </c>
      <c r="AD1105" s="1" t="str">
        <f>VLOOKUP(BIN2DEC(RIGHT(HEX2BIN(MID(H1105,7,1),4),3)&amp;LEFT(HEX2BIN(MID(H1105,8,1),4),2)),Codes!$H$2:$I$33,2)</f>
        <v>Kick</v>
      </c>
      <c r="AE1105" s="1" t="str">
        <f t="shared" si="397"/>
        <v>1</v>
      </c>
      <c r="AF1105" s="1" t="str">
        <f t="shared" si="398"/>
        <v>1</v>
      </c>
      <c r="AH1105" s="6">
        <f t="shared" si="399"/>
        <v>2</v>
      </c>
    </row>
    <row r="1106" spans="1:34">
      <c r="B1106" s="1" t="s">
        <v>81</v>
      </c>
      <c r="J1106" s="1" t="str">
        <f t="shared" si="383"/>
        <v>000000</v>
      </c>
      <c r="K1106" s="1">
        <f t="shared" si="384"/>
        <v>0</v>
      </c>
      <c r="L1106" s="6" t="str">
        <f t="shared" si="385"/>
        <v>00000</v>
      </c>
      <c r="M1106" s="1">
        <f t="shared" si="386"/>
        <v>0</v>
      </c>
      <c r="N1106" s="6" t="str">
        <f t="shared" si="387"/>
        <v>00</v>
      </c>
      <c r="O1106" s="1">
        <f t="shared" si="388"/>
        <v>0</v>
      </c>
      <c r="P1106" s="1">
        <f>IF(HEX2DEC(LEFT(E1106,4))&gt;=32768,HEX2DEC(LEFT(E1106,4))-65536,HEX2DEC(LEFT(E1106,4)))/Codes!$N$2</f>
        <v>0</v>
      </c>
      <c r="Q1106" s="1">
        <f>IF(HEX2DEC(RIGHT(E1106,4))&gt;=32768,HEX2DEC(RIGHT(E1106,4))-65536,HEX2DEC(RIGHT(E1106,4)))/Codes!$N$2</f>
        <v>0</v>
      </c>
      <c r="R1106" s="1">
        <f>IF(HEX2DEC(LEFT(F1106,4))&gt;=32768,HEX2DEC(LEFT(F1106,4))-65536,HEX2DEC(LEFT(F1106,4)))/Codes!$N$2</f>
        <v>0</v>
      </c>
      <c r="S1106" s="1">
        <f>IF(HEX2DEC(RIGHT(F1106,4))&gt;=32768,HEX2DEC(RIGHT(F1106,4))-65536,HEX2DEC(RIGHT(F1106,4)))/Codes!$N$2</f>
        <v>0</v>
      </c>
      <c r="T1106" s="18">
        <f t="shared" si="389"/>
        <v>0</v>
      </c>
      <c r="U1106" s="1">
        <f t="shared" si="390"/>
        <v>0</v>
      </c>
      <c r="V1106" s="1">
        <f t="shared" si="391"/>
        <v>0</v>
      </c>
      <c r="W1106" s="1" t="str">
        <f t="shared" si="392"/>
        <v>000</v>
      </c>
      <c r="X1106" s="1">
        <f t="shared" si="393"/>
        <v>0</v>
      </c>
      <c r="Y1106" s="1">
        <f t="shared" si="394"/>
        <v>0</v>
      </c>
      <c r="Z1106" s="1" t="str">
        <f>VLOOKUP(BIN2DEC(MID(HEX2BIN(MID(H1106,3,2),8),2,5)),Codes!$E$1:$F$18,2)</f>
        <v>Normal</v>
      </c>
      <c r="AA1106" s="6" t="str">
        <f t="shared" si="395"/>
        <v>0</v>
      </c>
      <c r="AB1106" s="1">
        <f t="shared" si="396"/>
        <v>0</v>
      </c>
      <c r="AC1106" s="1" t="str">
        <f>VLOOKUP(BIN2DEC(RIGHT(HEX2BIN(MID(H1106,6,1),4),1)&amp;LEFT(HEX2BIN(MID(H1106,7,1),4),1)),Codes!$K$1:$L$5,2)</f>
        <v>S</v>
      </c>
      <c r="AD1106" s="1" t="str">
        <f>VLOOKUP(BIN2DEC(RIGHT(HEX2BIN(MID(H1106,7,1),4),3)&amp;LEFT(HEX2BIN(MID(H1106,8,1),4),2)),Codes!$H$2:$I$33,2)</f>
        <v>[0]</v>
      </c>
      <c r="AE1106" s="1" t="str">
        <f t="shared" si="397"/>
        <v>0</v>
      </c>
      <c r="AF1106" s="1" t="str">
        <f t="shared" si="398"/>
        <v>0</v>
      </c>
      <c r="AH1106" s="6">
        <f t="shared" si="399"/>
        <v>0</v>
      </c>
    </row>
    <row r="1107" spans="1:34">
      <c r="A1107" s="1" t="s">
        <v>4976</v>
      </c>
      <c r="B1107" s="1" t="s">
        <v>41</v>
      </c>
      <c r="C1107" s="6" t="s">
        <v>1424</v>
      </c>
      <c r="D1107" s="6" t="s">
        <v>4977</v>
      </c>
      <c r="E1107" s="6" t="s">
        <v>564</v>
      </c>
      <c r="F1107" s="6" t="s">
        <v>565</v>
      </c>
      <c r="G1107" s="6" t="s">
        <v>723</v>
      </c>
      <c r="H1107" s="6" t="s">
        <v>558</v>
      </c>
      <c r="J1107" s="1" t="str">
        <f t="shared" si="383"/>
        <v>001011</v>
      </c>
      <c r="K1107" s="1">
        <f t="shared" si="384"/>
        <v>0</v>
      </c>
      <c r="L1107" s="6" t="str">
        <f t="shared" si="385"/>
        <v>00000</v>
      </c>
      <c r="M1107" s="1">
        <f t="shared" si="386"/>
        <v>78</v>
      </c>
      <c r="N1107" s="6" t="str">
        <f t="shared" si="387"/>
        <v>00</v>
      </c>
      <c r="O1107" s="1">
        <f t="shared" si="388"/>
        <v>7</v>
      </c>
      <c r="P1107" s="1">
        <f>IF(HEX2DEC(LEFT(E1107,4))&gt;=32768,HEX2DEC(LEFT(E1107,4))-65536,HEX2DEC(LEFT(E1107,4)))/Codes!$N$2</f>
        <v>5.1120000000000001</v>
      </c>
      <c r="Q1107" s="1">
        <f>IF(HEX2DEC(RIGHT(E1107,4))&gt;=32768,HEX2DEC(RIGHT(E1107,4))-65536,HEX2DEC(RIGHT(E1107,4)))/Codes!$N$2</f>
        <v>0</v>
      </c>
      <c r="R1107" s="1">
        <f>IF(HEX2DEC(LEFT(F1107,4))&gt;=32768,HEX2DEC(LEFT(F1107,4))-65536,HEX2DEC(LEFT(F1107,4)))/Codes!$N$2</f>
        <v>13.632</v>
      </c>
      <c r="S1107" s="1">
        <f>IF(HEX2DEC(RIGHT(F1107,4))&gt;=32768,HEX2DEC(RIGHT(F1107,4))-65536,HEX2DEC(RIGHT(F1107,4)))/Codes!$N$2</f>
        <v>0</v>
      </c>
      <c r="T1107" s="18">
        <f t="shared" si="389"/>
        <v>361</v>
      </c>
      <c r="U1107" s="1">
        <f t="shared" si="390"/>
        <v>100</v>
      </c>
      <c r="V1107" s="1">
        <f t="shared" si="391"/>
        <v>0</v>
      </c>
      <c r="W1107" s="1" t="str">
        <f t="shared" si="392"/>
        <v>101</v>
      </c>
      <c r="X1107" s="1">
        <f t="shared" si="393"/>
        <v>0</v>
      </c>
      <c r="Y1107" s="1">
        <f t="shared" si="394"/>
        <v>10</v>
      </c>
      <c r="Z1107" s="1" t="str">
        <f>VLOOKUP(BIN2DEC(MID(HEX2BIN(MID(H1107,3,2),8),2,5)),Codes!$E$1:$F$18,2)</f>
        <v>Slash</v>
      </c>
      <c r="AA1107" s="6" t="str">
        <f t="shared" si="395"/>
        <v>0</v>
      </c>
      <c r="AB1107" s="1">
        <f t="shared" si="396"/>
        <v>2</v>
      </c>
      <c r="AC1107" s="1" t="str">
        <f>VLOOKUP(BIN2DEC(RIGHT(HEX2BIN(MID(H1107,6,1),4),1)&amp;LEFT(HEX2BIN(MID(H1107,7,1),4),1)),Codes!$K$1:$L$5,2)</f>
        <v>M</v>
      </c>
      <c r="AD1107" s="1" t="str">
        <f>VLOOKUP(BIN2DEC(RIGHT(HEX2BIN(MID(H1107,7,1),4),3)&amp;LEFT(HEX2BIN(MID(H1107,8,1),4),2)),Codes!$H$2:$I$33,2)</f>
        <v>Slash</v>
      </c>
      <c r="AE1107" s="1" t="str">
        <f t="shared" si="397"/>
        <v>1</v>
      </c>
      <c r="AF1107" s="1" t="str">
        <f t="shared" si="398"/>
        <v>1</v>
      </c>
      <c r="AH1107" s="6">
        <f t="shared" si="399"/>
        <v>35</v>
      </c>
    </row>
    <row r="1108" spans="1:34">
      <c r="A1108" s="1" t="s">
        <v>4978</v>
      </c>
      <c r="B1108" s="1" t="s">
        <v>41</v>
      </c>
      <c r="C1108" s="6" t="s">
        <v>1424</v>
      </c>
      <c r="D1108" s="6" t="s">
        <v>4979</v>
      </c>
      <c r="E1108" s="6" t="s">
        <v>564</v>
      </c>
      <c r="F1108" s="6" t="s">
        <v>570</v>
      </c>
      <c r="G1108" s="6" t="s">
        <v>557</v>
      </c>
      <c r="H1108" s="6" t="s">
        <v>558</v>
      </c>
      <c r="J1108" s="1" t="str">
        <f t="shared" si="383"/>
        <v>001011</v>
      </c>
      <c r="K1108" s="1">
        <f t="shared" si="384"/>
        <v>1</v>
      </c>
      <c r="L1108" s="6" t="str">
        <f t="shared" si="385"/>
        <v>00000</v>
      </c>
      <c r="M1108" s="1">
        <f t="shared" si="386"/>
        <v>78</v>
      </c>
      <c r="N1108" s="6" t="str">
        <f t="shared" si="387"/>
        <v>00</v>
      </c>
      <c r="O1108" s="1">
        <f t="shared" si="388"/>
        <v>7</v>
      </c>
      <c r="P1108" s="1">
        <f>IF(HEX2DEC(LEFT(E1108,4))&gt;=32768,HEX2DEC(LEFT(E1108,4))-65536,HEX2DEC(LEFT(E1108,4)))/Codes!$N$2</f>
        <v>5.1120000000000001</v>
      </c>
      <c r="Q1108" s="1">
        <f>IF(HEX2DEC(RIGHT(E1108,4))&gt;=32768,HEX2DEC(RIGHT(E1108,4))-65536,HEX2DEC(RIGHT(E1108,4)))/Codes!$N$2</f>
        <v>0</v>
      </c>
      <c r="R1108" s="1">
        <f>IF(HEX2DEC(LEFT(F1108,4))&gt;=32768,HEX2DEC(LEFT(F1108,4))-65536,HEX2DEC(LEFT(F1108,4)))/Codes!$N$2</f>
        <v>6.8159999999999998</v>
      </c>
      <c r="S1108" s="1">
        <f>IF(HEX2DEC(RIGHT(F1108,4))&gt;=32768,HEX2DEC(RIGHT(F1108,4))-65536,HEX2DEC(RIGHT(F1108,4)))/Codes!$N$2</f>
        <v>0</v>
      </c>
      <c r="T1108" s="18">
        <f t="shared" si="389"/>
        <v>361</v>
      </c>
      <c r="U1108" s="1">
        <f t="shared" si="390"/>
        <v>100</v>
      </c>
      <c r="V1108" s="1">
        <f t="shared" si="391"/>
        <v>0</v>
      </c>
      <c r="W1108" s="1" t="str">
        <f t="shared" si="392"/>
        <v>101</v>
      </c>
      <c r="X1108" s="1">
        <f t="shared" si="393"/>
        <v>3</v>
      </c>
      <c r="Y1108" s="1">
        <f t="shared" si="394"/>
        <v>10</v>
      </c>
      <c r="Z1108" s="1" t="str">
        <f>VLOOKUP(BIN2DEC(MID(HEX2BIN(MID(H1108,3,2),8),2,5)),Codes!$E$1:$F$18,2)</f>
        <v>Slash</v>
      </c>
      <c r="AA1108" s="6" t="str">
        <f t="shared" si="395"/>
        <v>0</v>
      </c>
      <c r="AB1108" s="1">
        <f t="shared" si="396"/>
        <v>2</v>
      </c>
      <c r="AC1108" s="1" t="str">
        <f>VLOOKUP(BIN2DEC(RIGHT(HEX2BIN(MID(H1108,6,1),4),1)&amp;LEFT(HEX2BIN(MID(H1108,7,1),4),1)),Codes!$K$1:$L$5,2)</f>
        <v>M</v>
      </c>
      <c r="AD1108" s="1" t="str">
        <f>VLOOKUP(BIN2DEC(RIGHT(HEX2BIN(MID(H1108,7,1),4),3)&amp;LEFT(HEX2BIN(MID(H1108,8,1),4),2)),Codes!$H$2:$I$33,2)</f>
        <v>Slash</v>
      </c>
      <c r="AE1108" s="1" t="str">
        <f t="shared" si="397"/>
        <v>1</v>
      </c>
      <c r="AF1108" s="1" t="str">
        <f t="shared" si="398"/>
        <v>1</v>
      </c>
      <c r="AH1108" s="6">
        <f t="shared" si="399"/>
        <v>35</v>
      </c>
    </row>
    <row r="1109" spans="1:34">
      <c r="A1109" s="1" t="s">
        <v>4980</v>
      </c>
      <c r="B1109" s="1" t="s">
        <v>41</v>
      </c>
      <c r="C1109" s="6" t="s">
        <v>1424</v>
      </c>
      <c r="D1109" s="6" t="s">
        <v>4981</v>
      </c>
      <c r="E1109" s="6" t="s">
        <v>573</v>
      </c>
      <c r="F1109" s="6" t="s">
        <v>91</v>
      </c>
      <c r="G1109" s="6" t="s">
        <v>557</v>
      </c>
      <c r="H1109" s="6" t="s">
        <v>558</v>
      </c>
      <c r="J1109" s="1" t="str">
        <f t="shared" si="383"/>
        <v>001011</v>
      </c>
      <c r="K1109" s="1">
        <f t="shared" si="384"/>
        <v>2</v>
      </c>
      <c r="L1109" s="6" t="str">
        <f t="shared" si="385"/>
        <v>00000</v>
      </c>
      <c r="M1109" s="1">
        <f t="shared" si="386"/>
        <v>78</v>
      </c>
      <c r="N1109" s="6" t="str">
        <f t="shared" si="387"/>
        <v>00</v>
      </c>
      <c r="O1109" s="1">
        <f t="shared" si="388"/>
        <v>7</v>
      </c>
      <c r="P1109" s="1">
        <f>IF(HEX2DEC(LEFT(E1109,4))&gt;=32768,HEX2DEC(LEFT(E1109,4))-65536,HEX2DEC(LEFT(E1109,4)))/Codes!$N$2</f>
        <v>3.4079999999999999</v>
      </c>
      <c r="Q1109" s="1">
        <f>IF(HEX2DEC(RIGHT(E1109,4))&gt;=32768,HEX2DEC(RIGHT(E1109,4))-65536,HEX2DEC(RIGHT(E1109,4)))/Codes!$N$2</f>
        <v>0</v>
      </c>
      <c r="R1109" s="1">
        <f>IF(HEX2DEC(LEFT(F1109,4))&gt;=32768,HEX2DEC(LEFT(F1109,4))-65536,HEX2DEC(LEFT(F1109,4)))/Codes!$N$2</f>
        <v>0</v>
      </c>
      <c r="S1109" s="1">
        <f>IF(HEX2DEC(RIGHT(F1109,4))&gt;=32768,HEX2DEC(RIGHT(F1109,4))-65536,HEX2DEC(RIGHT(F1109,4)))/Codes!$N$2</f>
        <v>0</v>
      </c>
      <c r="T1109" s="18">
        <f t="shared" si="389"/>
        <v>361</v>
      </c>
      <c r="U1109" s="1">
        <f t="shared" si="390"/>
        <v>100</v>
      </c>
      <c r="V1109" s="1">
        <f t="shared" si="391"/>
        <v>0</v>
      </c>
      <c r="W1109" s="1" t="str">
        <f t="shared" si="392"/>
        <v>101</v>
      </c>
      <c r="X1109" s="1">
        <f t="shared" si="393"/>
        <v>3</v>
      </c>
      <c r="Y1109" s="1">
        <f t="shared" si="394"/>
        <v>10</v>
      </c>
      <c r="Z1109" s="1" t="str">
        <f>VLOOKUP(BIN2DEC(MID(HEX2BIN(MID(H1109,3,2),8),2,5)),Codes!$E$1:$F$18,2)</f>
        <v>Slash</v>
      </c>
      <c r="AA1109" s="6" t="str">
        <f t="shared" si="395"/>
        <v>0</v>
      </c>
      <c r="AB1109" s="1">
        <f t="shared" si="396"/>
        <v>2</v>
      </c>
      <c r="AC1109" s="1" t="str">
        <f>VLOOKUP(BIN2DEC(RIGHT(HEX2BIN(MID(H1109,6,1),4),1)&amp;LEFT(HEX2BIN(MID(H1109,7,1),4),1)),Codes!$K$1:$L$5,2)</f>
        <v>M</v>
      </c>
      <c r="AD1109" s="1" t="str">
        <f>VLOOKUP(BIN2DEC(RIGHT(HEX2BIN(MID(H1109,7,1),4),3)&amp;LEFT(HEX2BIN(MID(H1109,8,1),4),2)),Codes!$H$2:$I$33,2)</f>
        <v>Slash</v>
      </c>
      <c r="AE1109" s="1" t="str">
        <f t="shared" si="397"/>
        <v>1</v>
      </c>
      <c r="AF1109" s="1" t="str">
        <f t="shared" si="398"/>
        <v>1</v>
      </c>
      <c r="AH1109" s="6">
        <f t="shared" si="399"/>
        <v>35</v>
      </c>
    </row>
    <row r="1110" spans="1:34">
      <c r="A1110" s="1" t="s">
        <v>4982</v>
      </c>
      <c r="B1110" s="1" t="s">
        <v>41</v>
      </c>
      <c r="C1110" s="6" t="s">
        <v>1425</v>
      </c>
      <c r="D1110" s="6" t="s">
        <v>4983</v>
      </c>
      <c r="E1110" s="6" t="s">
        <v>564</v>
      </c>
      <c r="F1110" s="6" t="s">
        <v>565</v>
      </c>
      <c r="G1110" s="6" t="s">
        <v>723</v>
      </c>
      <c r="H1110" s="6" t="s">
        <v>561</v>
      </c>
      <c r="J1110" s="1" t="str">
        <f t="shared" si="383"/>
        <v>001011</v>
      </c>
      <c r="K1110" s="1">
        <f t="shared" si="384"/>
        <v>0</v>
      </c>
      <c r="L1110" s="6" t="str">
        <f t="shared" si="385"/>
        <v>00000</v>
      </c>
      <c r="M1110" s="1">
        <f t="shared" si="386"/>
        <v>78</v>
      </c>
      <c r="N1110" s="6" t="str">
        <f t="shared" si="387"/>
        <v>00</v>
      </c>
      <c r="O1110" s="1">
        <f t="shared" si="388"/>
        <v>11</v>
      </c>
      <c r="P1110" s="1">
        <f>IF(HEX2DEC(LEFT(E1110,4))&gt;=32768,HEX2DEC(LEFT(E1110,4))-65536,HEX2DEC(LEFT(E1110,4)))/Codes!$N$2</f>
        <v>5.1120000000000001</v>
      </c>
      <c r="Q1110" s="1">
        <f>IF(HEX2DEC(RIGHT(E1110,4))&gt;=32768,HEX2DEC(RIGHT(E1110,4))-65536,HEX2DEC(RIGHT(E1110,4)))/Codes!$N$2</f>
        <v>0</v>
      </c>
      <c r="R1110" s="1">
        <f>IF(HEX2DEC(LEFT(F1110,4))&gt;=32768,HEX2DEC(LEFT(F1110,4))-65536,HEX2DEC(LEFT(F1110,4)))/Codes!$N$2</f>
        <v>13.632</v>
      </c>
      <c r="S1110" s="1">
        <f>IF(HEX2DEC(RIGHT(F1110,4))&gt;=32768,HEX2DEC(RIGHT(F1110,4))-65536,HEX2DEC(RIGHT(F1110,4)))/Codes!$N$2</f>
        <v>0</v>
      </c>
      <c r="T1110" s="18">
        <f t="shared" si="389"/>
        <v>361</v>
      </c>
      <c r="U1110" s="1">
        <f t="shared" si="390"/>
        <v>100</v>
      </c>
      <c r="V1110" s="1">
        <f t="shared" si="391"/>
        <v>0</v>
      </c>
      <c r="W1110" s="1" t="str">
        <f t="shared" si="392"/>
        <v>101</v>
      </c>
      <c r="X1110" s="1">
        <f t="shared" si="393"/>
        <v>0</v>
      </c>
      <c r="Y1110" s="1">
        <f t="shared" si="394"/>
        <v>15</v>
      </c>
      <c r="Z1110" s="1" t="str">
        <f>VLOOKUP(BIN2DEC(MID(HEX2BIN(MID(H1110,3,2),8),2,5)),Codes!$E$1:$F$18,2)</f>
        <v>Slash</v>
      </c>
      <c r="AA1110" s="6" t="str">
        <f t="shared" si="395"/>
        <v>0</v>
      </c>
      <c r="AB1110" s="1">
        <f t="shared" si="396"/>
        <v>4</v>
      </c>
      <c r="AC1110" s="1" t="str">
        <f>VLOOKUP(BIN2DEC(RIGHT(HEX2BIN(MID(H1110,6,1),4),1)&amp;LEFT(HEX2BIN(MID(H1110,7,1),4),1)),Codes!$K$1:$L$5,2)</f>
        <v>L</v>
      </c>
      <c r="AD1110" s="1" t="str">
        <f>VLOOKUP(BIN2DEC(RIGHT(HEX2BIN(MID(H1110,7,1),4),3)&amp;LEFT(HEX2BIN(MID(H1110,8,1),4),2)),Codes!$H$2:$I$33,2)</f>
        <v>Slash</v>
      </c>
      <c r="AE1110" s="1" t="str">
        <f t="shared" si="397"/>
        <v>1</v>
      </c>
      <c r="AF1110" s="1" t="str">
        <f t="shared" si="398"/>
        <v>1</v>
      </c>
      <c r="AH1110" s="6">
        <f t="shared" si="399"/>
        <v>67</v>
      </c>
    </row>
    <row r="1111" spans="1:34">
      <c r="A1111" s="1" t="s">
        <v>4984</v>
      </c>
      <c r="B1111" s="1" t="s">
        <v>41</v>
      </c>
      <c r="C1111" s="6" t="s">
        <v>1425</v>
      </c>
      <c r="D1111" s="6" t="s">
        <v>4985</v>
      </c>
      <c r="E1111" s="6" t="s">
        <v>564</v>
      </c>
      <c r="F1111" s="6" t="s">
        <v>570</v>
      </c>
      <c r="G1111" s="6" t="s">
        <v>557</v>
      </c>
      <c r="H1111" s="6" t="s">
        <v>561</v>
      </c>
      <c r="J1111" s="1" t="str">
        <f t="shared" si="383"/>
        <v>001011</v>
      </c>
      <c r="K1111" s="1">
        <f t="shared" si="384"/>
        <v>1</v>
      </c>
      <c r="L1111" s="6" t="str">
        <f t="shared" si="385"/>
        <v>00000</v>
      </c>
      <c r="M1111" s="1">
        <f t="shared" si="386"/>
        <v>78</v>
      </c>
      <c r="N1111" s="6" t="str">
        <f t="shared" si="387"/>
        <v>00</v>
      </c>
      <c r="O1111" s="1">
        <f t="shared" si="388"/>
        <v>11</v>
      </c>
      <c r="P1111" s="1">
        <f>IF(HEX2DEC(LEFT(E1111,4))&gt;=32768,HEX2DEC(LEFT(E1111,4))-65536,HEX2DEC(LEFT(E1111,4)))/Codes!$N$2</f>
        <v>5.1120000000000001</v>
      </c>
      <c r="Q1111" s="1">
        <f>IF(HEX2DEC(RIGHT(E1111,4))&gt;=32768,HEX2DEC(RIGHT(E1111,4))-65536,HEX2DEC(RIGHT(E1111,4)))/Codes!$N$2</f>
        <v>0</v>
      </c>
      <c r="R1111" s="1">
        <f>IF(HEX2DEC(LEFT(F1111,4))&gt;=32768,HEX2DEC(LEFT(F1111,4))-65536,HEX2DEC(LEFT(F1111,4)))/Codes!$N$2</f>
        <v>6.8159999999999998</v>
      </c>
      <c r="S1111" s="1">
        <f>IF(HEX2DEC(RIGHT(F1111,4))&gt;=32768,HEX2DEC(RIGHT(F1111,4))-65536,HEX2DEC(RIGHT(F1111,4)))/Codes!$N$2</f>
        <v>0</v>
      </c>
      <c r="T1111" s="18">
        <f t="shared" si="389"/>
        <v>361</v>
      </c>
      <c r="U1111" s="1">
        <f t="shared" si="390"/>
        <v>100</v>
      </c>
      <c r="V1111" s="1">
        <f t="shared" si="391"/>
        <v>0</v>
      </c>
      <c r="W1111" s="1" t="str">
        <f t="shared" si="392"/>
        <v>101</v>
      </c>
      <c r="X1111" s="1">
        <f t="shared" si="393"/>
        <v>3</v>
      </c>
      <c r="Y1111" s="1">
        <f t="shared" si="394"/>
        <v>15</v>
      </c>
      <c r="Z1111" s="1" t="str">
        <f>VLOOKUP(BIN2DEC(MID(HEX2BIN(MID(H1111,3,2),8),2,5)),Codes!$E$1:$F$18,2)</f>
        <v>Slash</v>
      </c>
      <c r="AA1111" s="6" t="str">
        <f t="shared" si="395"/>
        <v>0</v>
      </c>
      <c r="AB1111" s="1">
        <f t="shared" si="396"/>
        <v>4</v>
      </c>
      <c r="AC1111" s="1" t="str">
        <f>VLOOKUP(BIN2DEC(RIGHT(HEX2BIN(MID(H1111,6,1),4),1)&amp;LEFT(HEX2BIN(MID(H1111,7,1),4),1)),Codes!$K$1:$L$5,2)</f>
        <v>L</v>
      </c>
      <c r="AD1111" s="1" t="str">
        <f>VLOOKUP(BIN2DEC(RIGHT(HEX2BIN(MID(H1111,7,1),4),3)&amp;LEFT(HEX2BIN(MID(H1111,8,1),4),2)),Codes!$H$2:$I$33,2)</f>
        <v>Slash</v>
      </c>
      <c r="AE1111" s="1" t="str">
        <f t="shared" si="397"/>
        <v>1</v>
      </c>
      <c r="AF1111" s="1" t="str">
        <f t="shared" si="398"/>
        <v>1</v>
      </c>
      <c r="AH1111" s="6">
        <f t="shared" si="399"/>
        <v>67</v>
      </c>
    </row>
    <row r="1112" spans="1:34">
      <c r="A1112" s="1" t="s">
        <v>4986</v>
      </c>
      <c r="B1112" s="1" t="s">
        <v>41</v>
      </c>
      <c r="C1112" s="6" t="s">
        <v>1425</v>
      </c>
      <c r="D1112" s="6" t="s">
        <v>4987</v>
      </c>
      <c r="E1112" s="6" t="s">
        <v>573</v>
      </c>
      <c r="F1112" s="6" t="s">
        <v>91</v>
      </c>
      <c r="G1112" s="6" t="s">
        <v>557</v>
      </c>
      <c r="H1112" s="6" t="s">
        <v>561</v>
      </c>
      <c r="J1112" s="1" t="str">
        <f t="shared" si="383"/>
        <v>001011</v>
      </c>
      <c r="K1112" s="1">
        <f t="shared" si="384"/>
        <v>2</v>
      </c>
      <c r="L1112" s="6" t="str">
        <f t="shared" si="385"/>
        <v>00000</v>
      </c>
      <c r="M1112" s="1">
        <f t="shared" si="386"/>
        <v>78</v>
      </c>
      <c r="N1112" s="6" t="str">
        <f t="shared" si="387"/>
        <v>00</v>
      </c>
      <c r="O1112" s="1">
        <f t="shared" si="388"/>
        <v>11</v>
      </c>
      <c r="P1112" s="1">
        <f>IF(HEX2DEC(LEFT(E1112,4))&gt;=32768,HEX2DEC(LEFT(E1112,4))-65536,HEX2DEC(LEFT(E1112,4)))/Codes!$N$2</f>
        <v>3.4079999999999999</v>
      </c>
      <c r="Q1112" s="1">
        <f>IF(HEX2DEC(RIGHT(E1112,4))&gt;=32768,HEX2DEC(RIGHT(E1112,4))-65536,HEX2DEC(RIGHT(E1112,4)))/Codes!$N$2</f>
        <v>0</v>
      </c>
      <c r="R1112" s="1">
        <f>IF(HEX2DEC(LEFT(F1112,4))&gt;=32768,HEX2DEC(LEFT(F1112,4))-65536,HEX2DEC(LEFT(F1112,4)))/Codes!$N$2</f>
        <v>0</v>
      </c>
      <c r="S1112" s="1">
        <f>IF(HEX2DEC(RIGHT(F1112,4))&gt;=32768,HEX2DEC(RIGHT(F1112,4))-65536,HEX2DEC(RIGHT(F1112,4)))/Codes!$N$2</f>
        <v>0</v>
      </c>
      <c r="T1112" s="18">
        <f t="shared" si="389"/>
        <v>361</v>
      </c>
      <c r="U1112" s="1">
        <f t="shared" si="390"/>
        <v>100</v>
      </c>
      <c r="V1112" s="1">
        <f t="shared" si="391"/>
        <v>0</v>
      </c>
      <c r="W1112" s="1" t="str">
        <f t="shared" si="392"/>
        <v>101</v>
      </c>
      <c r="X1112" s="1">
        <f t="shared" si="393"/>
        <v>3</v>
      </c>
      <c r="Y1112" s="1">
        <f t="shared" si="394"/>
        <v>15</v>
      </c>
      <c r="Z1112" s="1" t="str">
        <f>VLOOKUP(BIN2DEC(MID(HEX2BIN(MID(H1112,3,2),8),2,5)),Codes!$E$1:$F$18,2)</f>
        <v>Slash</v>
      </c>
      <c r="AA1112" s="6" t="str">
        <f t="shared" si="395"/>
        <v>0</v>
      </c>
      <c r="AB1112" s="1">
        <f t="shared" si="396"/>
        <v>4</v>
      </c>
      <c r="AC1112" s="1" t="str">
        <f>VLOOKUP(BIN2DEC(RIGHT(HEX2BIN(MID(H1112,6,1),4),1)&amp;LEFT(HEX2BIN(MID(H1112,7,1),4),1)),Codes!$K$1:$L$5,2)</f>
        <v>L</v>
      </c>
      <c r="AD1112" s="1" t="str">
        <f>VLOOKUP(BIN2DEC(RIGHT(HEX2BIN(MID(H1112,7,1),4),3)&amp;LEFT(HEX2BIN(MID(H1112,8,1),4),2)),Codes!$H$2:$I$33,2)</f>
        <v>Slash</v>
      </c>
      <c r="AE1112" s="1" t="str">
        <f t="shared" si="397"/>
        <v>1</v>
      </c>
      <c r="AF1112" s="1" t="str">
        <f t="shared" si="398"/>
        <v>1</v>
      </c>
      <c r="AH1112" s="6">
        <f t="shared" si="399"/>
        <v>67</v>
      </c>
    </row>
    <row r="1113" spans="1:34">
      <c r="A1113" s="1" t="s">
        <v>4988</v>
      </c>
      <c r="B1113" s="1" t="s">
        <v>41</v>
      </c>
      <c r="C1113" s="6" t="s">
        <v>1426</v>
      </c>
      <c r="D1113" s="6" t="s">
        <v>4989</v>
      </c>
      <c r="E1113" s="6" t="s">
        <v>564</v>
      </c>
      <c r="F1113" s="6" t="s">
        <v>565</v>
      </c>
      <c r="G1113" s="6" t="s">
        <v>723</v>
      </c>
      <c r="H1113" s="6" t="s">
        <v>736</v>
      </c>
      <c r="J1113" s="1" t="str">
        <f t="shared" si="383"/>
        <v>001011</v>
      </c>
      <c r="K1113" s="1">
        <f t="shared" si="384"/>
        <v>0</v>
      </c>
      <c r="L1113" s="6" t="str">
        <f t="shared" si="385"/>
        <v>00000</v>
      </c>
      <c r="M1113" s="1">
        <f t="shared" si="386"/>
        <v>78</v>
      </c>
      <c r="N1113" s="6" t="str">
        <f t="shared" si="387"/>
        <v>00</v>
      </c>
      <c r="O1113" s="1">
        <f t="shared" si="388"/>
        <v>15</v>
      </c>
      <c r="P1113" s="1">
        <f>IF(HEX2DEC(LEFT(E1113,4))&gt;=32768,HEX2DEC(LEFT(E1113,4))-65536,HEX2DEC(LEFT(E1113,4)))/Codes!$N$2</f>
        <v>5.1120000000000001</v>
      </c>
      <c r="Q1113" s="1">
        <f>IF(HEX2DEC(RIGHT(E1113,4))&gt;=32768,HEX2DEC(RIGHT(E1113,4))-65536,HEX2DEC(RIGHT(E1113,4)))/Codes!$N$2</f>
        <v>0</v>
      </c>
      <c r="R1113" s="1">
        <f>IF(HEX2DEC(LEFT(F1113,4))&gt;=32768,HEX2DEC(LEFT(F1113,4))-65536,HEX2DEC(LEFT(F1113,4)))/Codes!$N$2</f>
        <v>13.632</v>
      </c>
      <c r="S1113" s="1">
        <f>IF(HEX2DEC(RIGHT(F1113,4))&gt;=32768,HEX2DEC(RIGHT(F1113,4))-65536,HEX2DEC(RIGHT(F1113,4)))/Codes!$N$2</f>
        <v>0</v>
      </c>
      <c r="T1113" s="18">
        <f t="shared" si="389"/>
        <v>361</v>
      </c>
      <c r="U1113" s="1">
        <f t="shared" si="390"/>
        <v>100</v>
      </c>
      <c r="V1113" s="1">
        <f t="shared" si="391"/>
        <v>0</v>
      </c>
      <c r="W1113" s="1" t="str">
        <f t="shared" si="392"/>
        <v>101</v>
      </c>
      <c r="X1113" s="1">
        <f t="shared" si="393"/>
        <v>0</v>
      </c>
      <c r="Y1113" s="1">
        <f t="shared" si="394"/>
        <v>28</v>
      </c>
      <c r="Z1113" s="1" t="str">
        <f>VLOOKUP(BIN2DEC(MID(HEX2BIN(MID(H1113,3,2),8),2,5)),Codes!$E$1:$F$18,2)</f>
        <v>Slash</v>
      </c>
      <c r="AA1113" s="6" t="str">
        <f t="shared" si="395"/>
        <v>0</v>
      </c>
      <c r="AB1113" s="1">
        <f t="shared" si="396"/>
        <v>6</v>
      </c>
      <c r="AC1113" s="1" t="str">
        <f>VLOOKUP(BIN2DEC(RIGHT(HEX2BIN(MID(H1113,6,1),4),1)&amp;LEFT(HEX2BIN(MID(H1113,7,1),4),1)),Codes!$K$1:$L$5,2)</f>
        <v>L</v>
      </c>
      <c r="AD1113" s="1" t="str">
        <f>VLOOKUP(BIN2DEC(RIGHT(HEX2BIN(MID(H1113,7,1),4),3)&amp;LEFT(HEX2BIN(MID(H1113,8,1),4),2)),Codes!$H$2:$I$33,2)</f>
        <v>Slash</v>
      </c>
      <c r="AE1113" s="1" t="str">
        <f t="shared" si="397"/>
        <v>1</v>
      </c>
      <c r="AF1113" s="1" t="str">
        <f t="shared" si="398"/>
        <v>1</v>
      </c>
      <c r="AH1113" s="6">
        <f t="shared" si="399"/>
        <v>67</v>
      </c>
    </row>
    <row r="1114" spans="1:34">
      <c r="A1114" s="1" t="s">
        <v>4990</v>
      </c>
      <c r="B1114" s="1" t="s">
        <v>41</v>
      </c>
      <c r="C1114" s="6" t="s">
        <v>1426</v>
      </c>
      <c r="D1114" s="6" t="s">
        <v>4991</v>
      </c>
      <c r="E1114" s="6" t="s">
        <v>564</v>
      </c>
      <c r="F1114" s="6" t="s">
        <v>570</v>
      </c>
      <c r="G1114" s="6" t="s">
        <v>557</v>
      </c>
      <c r="H1114" s="6" t="s">
        <v>736</v>
      </c>
      <c r="J1114" s="1" t="str">
        <f t="shared" si="383"/>
        <v>001011</v>
      </c>
      <c r="K1114" s="1">
        <f t="shared" si="384"/>
        <v>1</v>
      </c>
      <c r="L1114" s="6" t="str">
        <f t="shared" si="385"/>
        <v>00000</v>
      </c>
      <c r="M1114" s="1">
        <f t="shared" si="386"/>
        <v>78</v>
      </c>
      <c r="N1114" s="6" t="str">
        <f t="shared" si="387"/>
        <v>00</v>
      </c>
      <c r="O1114" s="1">
        <f t="shared" si="388"/>
        <v>15</v>
      </c>
      <c r="P1114" s="1">
        <f>IF(HEX2DEC(LEFT(E1114,4))&gt;=32768,HEX2DEC(LEFT(E1114,4))-65536,HEX2DEC(LEFT(E1114,4)))/Codes!$N$2</f>
        <v>5.1120000000000001</v>
      </c>
      <c r="Q1114" s="1">
        <f>IF(HEX2DEC(RIGHT(E1114,4))&gt;=32768,HEX2DEC(RIGHT(E1114,4))-65536,HEX2DEC(RIGHT(E1114,4)))/Codes!$N$2</f>
        <v>0</v>
      </c>
      <c r="R1114" s="1">
        <f>IF(HEX2DEC(LEFT(F1114,4))&gt;=32768,HEX2DEC(LEFT(F1114,4))-65536,HEX2DEC(LEFT(F1114,4)))/Codes!$N$2</f>
        <v>6.8159999999999998</v>
      </c>
      <c r="S1114" s="1">
        <f>IF(HEX2DEC(RIGHT(F1114,4))&gt;=32768,HEX2DEC(RIGHT(F1114,4))-65536,HEX2DEC(RIGHT(F1114,4)))/Codes!$N$2</f>
        <v>0</v>
      </c>
      <c r="T1114" s="18">
        <f t="shared" si="389"/>
        <v>361</v>
      </c>
      <c r="U1114" s="1">
        <f t="shared" si="390"/>
        <v>100</v>
      </c>
      <c r="V1114" s="1">
        <f t="shared" si="391"/>
        <v>0</v>
      </c>
      <c r="W1114" s="1" t="str">
        <f t="shared" si="392"/>
        <v>101</v>
      </c>
      <c r="X1114" s="1">
        <f t="shared" si="393"/>
        <v>3</v>
      </c>
      <c r="Y1114" s="1">
        <f t="shared" si="394"/>
        <v>28</v>
      </c>
      <c r="Z1114" s="1" t="str">
        <f>VLOOKUP(BIN2DEC(MID(HEX2BIN(MID(H1114,3,2),8),2,5)),Codes!$E$1:$F$18,2)</f>
        <v>Slash</v>
      </c>
      <c r="AA1114" s="6" t="str">
        <f t="shared" si="395"/>
        <v>0</v>
      </c>
      <c r="AB1114" s="1">
        <f t="shared" si="396"/>
        <v>6</v>
      </c>
      <c r="AC1114" s="1" t="str">
        <f>VLOOKUP(BIN2DEC(RIGHT(HEX2BIN(MID(H1114,6,1),4),1)&amp;LEFT(HEX2BIN(MID(H1114,7,1),4),1)),Codes!$K$1:$L$5,2)</f>
        <v>L</v>
      </c>
      <c r="AD1114" s="1" t="str">
        <f>VLOOKUP(BIN2DEC(RIGHT(HEX2BIN(MID(H1114,7,1),4),3)&amp;LEFT(HEX2BIN(MID(H1114,8,1),4),2)),Codes!$H$2:$I$33,2)</f>
        <v>Slash</v>
      </c>
      <c r="AE1114" s="1" t="str">
        <f t="shared" si="397"/>
        <v>1</v>
      </c>
      <c r="AF1114" s="1" t="str">
        <f t="shared" si="398"/>
        <v>1</v>
      </c>
      <c r="AH1114" s="6">
        <f t="shared" si="399"/>
        <v>67</v>
      </c>
    </row>
    <row r="1115" spans="1:34">
      <c r="A1115" s="1" t="s">
        <v>4992</v>
      </c>
      <c r="B1115" s="1" t="s">
        <v>41</v>
      </c>
      <c r="C1115" s="6" t="s">
        <v>1426</v>
      </c>
      <c r="D1115" s="6" t="s">
        <v>4993</v>
      </c>
      <c r="E1115" s="6" t="s">
        <v>573</v>
      </c>
      <c r="F1115" s="6" t="s">
        <v>91</v>
      </c>
      <c r="G1115" s="6" t="s">
        <v>557</v>
      </c>
      <c r="H1115" s="6" t="s">
        <v>736</v>
      </c>
      <c r="J1115" s="1" t="str">
        <f t="shared" si="383"/>
        <v>001011</v>
      </c>
      <c r="K1115" s="1">
        <f t="shared" si="384"/>
        <v>2</v>
      </c>
      <c r="L1115" s="6" t="str">
        <f t="shared" si="385"/>
        <v>00000</v>
      </c>
      <c r="M1115" s="1">
        <f t="shared" si="386"/>
        <v>78</v>
      </c>
      <c r="N1115" s="6" t="str">
        <f t="shared" si="387"/>
        <v>00</v>
      </c>
      <c r="O1115" s="1">
        <f t="shared" si="388"/>
        <v>15</v>
      </c>
      <c r="P1115" s="1">
        <f>IF(HEX2DEC(LEFT(E1115,4))&gt;=32768,HEX2DEC(LEFT(E1115,4))-65536,HEX2DEC(LEFT(E1115,4)))/Codes!$N$2</f>
        <v>3.4079999999999999</v>
      </c>
      <c r="Q1115" s="1">
        <f>IF(HEX2DEC(RIGHT(E1115,4))&gt;=32768,HEX2DEC(RIGHT(E1115,4))-65536,HEX2DEC(RIGHT(E1115,4)))/Codes!$N$2</f>
        <v>0</v>
      </c>
      <c r="R1115" s="1">
        <f>IF(HEX2DEC(LEFT(F1115,4))&gt;=32768,HEX2DEC(LEFT(F1115,4))-65536,HEX2DEC(LEFT(F1115,4)))/Codes!$N$2</f>
        <v>0</v>
      </c>
      <c r="S1115" s="1">
        <f>IF(HEX2DEC(RIGHT(F1115,4))&gt;=32768,HEX2DEC(RIGHT(F1115,4))-65536,HEX2DEC(RIGHT(F1115,4)))/Codes!$N$2</f>
        <v>0</v>
      </c>
      <c r="T1115" s="18">
        <f t="shared" si="389"/>
        <v>361</v>
      </c>
      <c r="U1115" s="1">
        <f t="shared" si="390"/>
        <v>100</v>
      </c>
      <c r="V1115" s="1">
        <f t="shared" si="391"/>
        <v>0</v>
      </c>
      <c r="W1115" s="1" t="str">
        <f t="shared" si="392"/>
        <v>101</v>
      </c>
      <c r="X1115" s="1">
        <f t="shared" si="393"/>
        <v>3</v>
      </c>
      <c r="Y1115" s="1">
        <f t="shared" si="394"/>
        <v>28</v>
      </c>
      <c r="Z1115" s="1" t="str">
        <f>VLOOKUP(BIN2DEC(MID(HEX2BIN(MID(H1115,3,2),8),2,5)),Codes!$E$1:$F$18,2)</f>
        <v>Slash</v>
      </c>
      <c r="AA1115" s="6" t="str">
        <f t="shared" si="395"/>
        <v>0</v>
      </c>
      <c r="AB1115" s="1">
        <f t="shared" si="396"/>
        <v>6</v>
      </c>
      <c r="AC1115" s="1" t="str">
        <f>VLOOKUP(BIN2DEC(RIGHT(HEX2BIN(MID(H1115,6,1),4),1)&amp;LEFT(HEX2BIN(MID(H1115,7,1),4),1)),Codes!$K$1:$L$5,2)</f>
        <v>L</v>
      </c>
      <c r="AD1115" s="1" t="str">
        <f>VLOOKUP(BIN2DEC(RIGHT(HEX2BIN(MID(H1115,7,1),4),3)&amp;LEFT(HEX2BIN(MID(H1115,8,1),4),2)),Codes!$H$2:$I$33,2)</f>
        <v>Slash</v>
      </c>
      <c r="AE1115" s="1" t="str">
        <f t="shared" si="397"/>
        <v>1</v>
      </c>
      <c r="AF1115" s="1" t="str">
        <f t="shared" si="398"/>
        <v>1</v>
      </c>
      <c r="AH1115" s="6">
        <f t="shared" si="399"/>
        <v>67</v>
      </c>
    </row>
    <row r="1116" spans="1:34">
      <c r="A1116" s="1" t="s">
        <v>4994</v>
      </c>
      <c r="B1116" s="1" t="s">
        <v>41</v>
      </c>
      <c r="C1116" s="6" t="s">
        <v>1427</v>
      </c>
      <c r="D1116" s="6" t="s">
        <v>4995</v>
      </c>
      <c r="E1116" s="6" t="s">
        <v>573</v>
      </c>
      <c r="F1116" s="6" t="s">
        <v>91</v>
      </c>
      <c r="G1116" s="6" t="s">
        <v>743</v>
      </c>
      <c r="H1116" s="6" t="s">
        <v>744</v>
      </c>
      <c r="J1116" s="1" t="str">
        <f t="shared" si="383"/>
        <v>001011</v>
      </c>
      <c r="K1116" s="1">
        <f t="shared" si="384"/>
        <v>0</v>
      </c>
      <c r="L1116" s="6" t="str">
        <f t="shared" si="385"/>
        <v>00000</v>
      </c>
      <c r="M1116" s="1">
        <f t="shared" si="386"/>
        <v>78</v>
      </c>
      <c r="N1116" s="6" t="str">
        <f t="shared" si="387"/>
        <v>00</v>
      </c>
      <c r="O1116" s="1">
        <f t="shared" si="388"/>
        <v>13</v>
      </c>
      <c r="P1116" s="1">
        <f>IF(HEX2DEC(LEFT(E1116,4))&gt;=32768,HEX2DEC(LEFT(E1116,4))-65536,HEX2DEC(LEFT(E1116,4)))/Codes!$N$2</f>
        <v>3.4079999999999999</v>
      </c>
      <c r="Q1116" s="1">
        <f>IF(HEX2DEC(RIGHT(E1116,4))&gt;=32768,HEX2DEC(RIGHT(E1116,4))-65536,HEX2DEC(RIGHT(E1116,4)))/Codes!$N$2</f>
        <v>0</v>
      </c>
      <c r="R1116" s="1">
        <f>IF(HEX2DEC(LEFT(F1116,4))&gt;=32768,HEX2DEC(LEFT(F1116,4))-65536,HEX2DEC(LEFT(F1116,4)))/Codes!$N$2</f>
        <v>0</v>
      </c>
      <c r="S1116" s="1">
        <f>IF(HEX2DEC(RIGHT(F1116,4))&gt;=32768,HEX2DEC(RIGHT(F1116,4))-65536,HEX2DEC(RIGHT(F1116,4)))/Codes!$N$2</f>
        <v>0</v>
      </c>
      <c r="T1116" s="18">
        <f t="shared" si="389"/>
        <v>361</v>
      </c>
      <c r="U1116" s="1">
        <f t="shared" si="390"/>
        <v>70</v>
      </c>
      <c r="V1116" s="1">
        <f t="shared" si="391"/>
        <v>0</v>
      </c>
      <c r="W1116" s="1" t="str">
        <f t="shared" si="392"/>
        <v>101</v>
      </c>
      <c r="X1116" s="1">
        <f t="shared" si="393"/>
        <v>3</v>
      </c>
      <c r="Y1116" s="1">
        <f t="shared" si="394"/>
        <v>35</v>
      </c>
      <c r="Z1116" s="1" t="str">
        <f>VLOOKUP(BIN2DEC(MID(HEX2BIN(MID(H1116,3,2),8),2,5)),Codes!$E$1:$F$18,2)</f>
        <v>Slash</v>
      </c>
      <c r="AA1116" s="6" t="str">
        <f t="shared" si="395"/>
        <v>0</v>
      </c>
      <c r="AB1116" s="1">
        <f t="shared" si="396"/>
        <v>0</v>
      </c>
      <c r="AC1116" s="1" t="str">
        <f>VLOOKUP(BIN2DEC(RIGHT(HEX2BIN(MID(H1116,6,1),4),1)&amp;LEFT(HEX2BIN(MID(H1116,7,1),4),1)),Codes!$K$1:$L$5,2)</f>
        <v>M</v>
      </c>
      <c r="AD1116" s="1" t="str">
        <f>VLOOKUP(BIN2DEC(RIGHT(HEX2BIN(MID(H1116,7,1),4),3)&amp;LEFT(HEX2BIN(MID(H1116,8,1),4),2)),Codes!$H$2:$I$33,2)</f>
        <v>Slash</v>
      </c>
      <c r="AE1116" s="1" t="str">
        <f t="shared" si="397"/>
        <v>1</v>
      </c>
      <c r="AF1116" s="1" t="str">
        <f t="shared" si="398"/>
        <v>1</v>
      </c>
      <c r="AH1116" s="6">
        <f t="shared" si="399"/>
        <v>35</v>
      </c>
    </row>
    <row r="1117" spans="1:34">
      <c r="A1117" s="1" t="s">
        <v>4996</v>
      </c>
      <c r="B1117" s="1" t="s">
        <v>41</v>
      </c>
      <c r="C1117" s="6" t="s">
        <v>1427</v>
      </c>
      <c r="D1117" s="6" t="s">
        <v>4997</v>
      </c>
      <c r="E1117" s="6" t="s">
        <v>746</v>
      </c>
      <c r="F1117" s="6" t="s">
        <v>448</v>
      </c>
      <c r="G1117" s="6" t="s">
        <v>743</v>
      </c>
      <c r="H1117" s="6" t="s">
        <v>744</v>
      </c>
      <c r="J1117" s="1" t="str">
        <f t="shared" si="383"/>
        <v>001011</v>
      </c>
      <c r="K1117" s="1">
        <f t="shared" si="384"/>
        <v>1</v>
      </c>
      <c r="L1117" s="6" t="str">
        <f t="shared" si="385"/>
        <v>00000</v>
      </c>
      <c r="M1117" s="1">
        <f t="shared" si="386"/>
        <v>78</v>
      </c>
      <c r="N1117" s="6" t="str">
        <f t="shared" si="387"/>
        <v>00</v>
      </c>
      <c r="O1117" s="1">
        <f t="shared" si="388"/>
        <v>12</v>
      </c>
      <c r="P1117" s="1">
        <f>IF(HEX2DEC(LEFT(E1117,4))&gt;=32768,HEX2DEC(LEFT(E1117,4))-65536,HEX2DEC(LEFT(E1117,4)))/Codes!$N$2</f>
        <v>4.4279999999999999</v>
      </c>
      <c r="Q1117" s="1">
        <f>IF(HEX2DEC(RIGHT(E1117,4))&gt;=32768,HEX2DEC(RIGHT(E1117,4))-65536,HEX2DEC(RIGHT(E1117,4)))/Codes!$N$2</f>
        <v>0</v>
      </c>
      <c r="R1117" s="1">
        <f>IF(HEX2DEC(LEFT(F1117,4))&gt;=32768,HEX2DEC(LEFT(F1117,4))-65536,HEX2DEC(LEFT(F1117,4)))/Codes!$N$2</f>
        <v>6.4</v>
      </c>
      <c r="S1117" s="1">
        <f>IF(HEX2DEC(RIGHT(F1117,4))&gt;=32768,HEX2DEC(RIGHT(F1117,4))-65536,HEX2DEC(RIGHT(F1117,4)))/Codes!$N$2</f>
        <v>0</v>
      </c>
      <c r="T1117" s="18">
        <f t="shared" si="389"/>
        <v>361</v>
      </c>
      <c r="U1117" s="1">
        <f t="shared" si="390"/>
        <v>70</v>
      </c>
      <c r="V1117" s="1">
        <f t="shared" si="391"/>
        <v>0</v>
      </c>
      <c r="W1117" s="1" t="str">
        <f t="shared" si="392"/>
        <v>101</v>
      </c>
      <c r="X1117" s="1">
        <f t="shared" si="393"/>
        <v>3</v>
      </c>
      <c r="Y1117" s="1">
        <f t="shared" si="394"/>
        <v>35</v>
      </c>
      <c r="Z1117" s="1" t="str">
        <f>VLOOKUP(BIN2DEC(MID(HEX2BIN(MID(H1117,3,2),8),2,5)),Codes!$E$1:$F$18,2)</f>
        <v>Slash</v>
      </c>
      <c r="AA1117" s="6" t="str">
        <f t="shared" si="395"/>
        <v>0</v>
      </c>
      <c r="AB1117" s="1">
        <f t="shared" si="396"/>
        <v>0</v>
      </c>
      <c r="AC1117" s="1" t="str">
        <f>VLOOKUP(BIN2DEC(RIGHT(HEX2BIN(MID(H1117,6,1),4),1)&amp;LEFT(HEX2BIN(MID(H1117,7,1),4),1)),Codes!$K$1:$L$5,2)</f>
        <v>M</v>
      </c>
      <c r="AD1117" s="1" t="str">
        <f>VLOOKUP(BIN2DEC(RIGHT(HEX2BIN(MID(H1117,7,1),4),3)&amp;LEFT(HEX2BIN(MID(H1117,8,1),4),2)),Codes!$H$2:$I$33,2)</f>
        <v>Slash</v>
      </c>
      <c r="AE1117" s="1" t="str">
        <f t="shared" si="397"/>
        <v>1</v>
      </c>
      <c r="AF1117" s="1" t="str">
        <f t="shared" si="398"/>
        <v>1</v>
      </c>
      <c r="AH1117" s="6">
        <f t="shared" si="399"/>
        <v>35</v>
      </c>
    </row>
    <row r="1118" spans="1:34">
      <c r="A1118" s="1" t="s">
        <v>4998</v>
      </c>
      <c r="B1118" s="1" t="s">
        <v>41</v>
      </c>
      <c r="C1118" s="6" t="s">
        <v>1427</v>
      </c>
      <c r="D1118" s="6" t="s">
        <v>4987</v>
      </c>
      <c r="E1118" s="6" t="s">
        <v>746</v>
      </c>
      <c r="F1118" s="6" t="s">
        <v>748</v>
      </c>
      <c r="G1118" s="6" t="s">
        <v>743</v>
      </c>
      <c r="H1118" s="6" t="s">
        <v>744</v>
      </c>
      <c r="J1118" s="1" t="str">
        <f t="shared" si="383"/>
        <v>001011</v>
      </c>
      <c r="K1118" s="1">
        <f t="shared" si="384"/>
        <v>2</v>
      </c>
      <c r="L1118" s="6" t="str">
        <f t="shared" si="385"/>
        <v>00000</v>
      </c>
      <c r="M1118" s="1">
        <f t="shared" si="386"/>
        <v>78</v>
      </c>
      <c r="N1118" s="6" t="str">
        <f t="shared" si="387"/>
        <v>00</v>
      </c>
      <c r="O1118" s="1">
        <f t="shared" si="388"/>
        <v>11</v>
      </c>
      <c r="P1118" s="1">
        <f>IF(HEX2DEC(LEFT(E1118,4))&gt;=32768,HEX2DEC(LEFT(E1118,4))-65536,HEX2DEC(LEFT(E1118,4)))/Codes!$N$2</f>
        <v>4.4279999999999999</v>
      </c>
      <c r="Q1118" s="1">
        <f>IF(HEX2DEC(RIGHT(E1118,4))&gt;=32768,HEX2DEC(RIGHT(E1118,4))-65536,HEX2DEC(RIGHT(E1118,4)))/Codes!$N$2</f>
        <v>0</v>
      </c>
      <c r="R1118" s="1">
        <f>IF(HEX2DEC(LEFT(F1118,4))&gt;=32768,HEX2DEC(LEFT(F1118,4))-65536,HEX2DEC(LEFT(F1118,4)))/Codes!$N$2</f>
        <v>12.8</v>
      </c>
      <c r="S1118" s="1">
        <f>IF(HEX2DEC(RIGHT(F1118,4))&gt;=32768,HEX2DEC(RIGHT(F1118,4))-65536,HEX2DEC(RIGHT(F1118,4)))/Codes!$N$2</f>
        <v>0</v>
      </c>
      <c r="T1118" s="18">
        <f t="shared" si="389"/>
        <v>361</v>
      </c>
      <c r="U1118" s="1">
        <f t="shared" si="390"/>
        <v>70</v>
      </c>
      <c r="V1118" s="1">
        <f t="shared" si="391"/>
        <v>0</v>
      </c>
      <c r="W1118" s="1" t="str">
        <f t="shared" si="392"/>
        <v>101</v>
      </c>
      <c r="X1118" s="1">
        <f t="shared" si="393"/>
        <v>3</v>
      </c>
      <c r="Y1118" s="1">
        <f t="shared" si="394"/>
        <v>35</v>
      </c>
      <c r="Z1118" s="1" t="str">
        <f>VLOOKUP(BIN2DEC(MID(HEX2BIN(MID(H1118,3,2),8),2,5)),Codes!$E$1:$F$18,2)</f>
        <v>Slash</v>
      </c>
      <c r="AA1118" s="6" t="str">
        <f t="shared" si="395"/>
        <v>0</v>
      </c>
      <c r="AB1118" s="1">
        <f t="shared" si="396"/>
        <v>0</v>
      </c>
      <c r="AC1118" s="1" t="str">
        <f>VLOOKUP(BIN2DEC(RIGHT(HEX2BIN(MID(H1118,6,1),4),1)&amp;LEFT(HEX2BIN(MID(H1118,7,1),4),1)),Codes!$K$1:$L$5,2)</f>
        <v>M</v>
      </c>
      <c r="AD1118" s="1" t="str">
        <f>VLOOKUP(BIN2DEC(RIGHT(HEX2BIN(MID(H1118,7,1),4),3)&amp;LEFT(HEX2BIN(MID(H1118,8,1),4),2)),Codes!$H$2:$I$33,2)</f>
        <v>Slash</v>
      </c>
      <c r="AE1118" s="1" t="str">
        <f t="shared" si="397"/>
        <v>1</v>
      </c>
      <c r="AF1118" s="1" t="str">
        <f t="shared" si="398"/>
        <v>1</v>
      </c>
      <c r="AH1118" s="6">
        <f t="shared" si="399"/>
        <v>35</v>
      </c>
    </row>
    <row r="1119" spans="1:34">
      <c r="B1119" s="1" t="s">
        <v>41</v>
      </c>
      <c r="J1119" s="1" t="str">
        <f t="shared" si="383"/>
        <v>000000</v>
      </c>
      <c r="K1119" s="1">
        <f t="shared" si="384"/>
        <v>0</v>
      </c>
      <c r="L1119" s="6" t="str">
        <f t="shared" si="385"/>
        <v>00000</v>
      </c>
      <c r="M1119" s="1">
        <f t="shared" si="386"/>
        <v>0</v>
      </c>
      <c r="N1119" s="6" t="str">
        <f t="shared" si="387"/>
        <v>00</v>
      </c>
      <c r="O1119" s="1">
        <f t="shared" si="388"/>
        <v>0</v>
      </c>
      <c r="P1119" s="1">
        <f>IF(HEX2DEC(LEFT(E1119,4))&gt;=32768,HEX2DEC(LEFT(E1119,4))-65536,HEX2DEC(LEFT(E1119,4)))/Codes!$N$2</f>
        <v>0</v>
      </c>
      <c r="Q1119" s="1">
        <f>IF(HEX2DEC(RIGHT(E1119,4))&gt;=32768,HEX2DEC(RIGHT(E1119,4))-65536,HEX2DEC(RIGHT(E1119,4)))/Codes!$N$2</f>
        <v>0</v>
      </c>
      <c r="R1119" s="1">
        <f>IF(HEX2DEC(LEFT(F1119,4))&gt;=32768,HEX2DEC(LEFT(F1119,4))-65536,HEX2DEC(LEFT(F1119,4)))/Codes!$N$2</f>
        <v>0</v>
      </c>
      <c r="S1119" s="1">
        <f>IF(HEX2DEC(RIGHT(F1119,4))&gt;=32768,HEX2DEC(RIGHT(F1119,4))-65536,HEX2DEC(RIGHT(F1119,4)))/Codes!$N$2</f>
        <v>0</v>
      </c>
      <c r="T1119" s="18">
        <f t="shared" si="389"/>
        <v>0</v>
      </c>
      <c r="U1119" s="1">
        <f t="shared" si="390"/>
        <v>0</v>
      </c>
      <c r="V1119" s="1">
        <f t="shared" si="391"/>
        <v>0</v>
      </c>
      <c r="W1119" s="1" t="str">
        <f t="shared" si="392"/>
        <v>000</v>
      </c>
      <c r="X1119" s="1">
        <f t="shared" si="393"/>
        <v>0</v>
      </c>
      <c r="Y1119" s="1">
        <f t="shared" si="394"/>
        <v>0</v>
      </c>
      <c r="Z1119" s="1" t="str">
        <f>VLOOKUP(BIN2DEC(MID(HEX2BIN(MID(H1119,3,2),8),2,5)),Codes!$E$1:$F$18,2)</f>
        <v>Normal</v>
      </c>
      <c r="AA1119" s="6" t="str">
        <f t="shared" si="395"/>
        <v>0</v>
      </c>
      <c r="AB1119" s="1">
        <f t="shared" si="396"/>
        <v>0</v>
      </c>
      <c r="AC1119" s="1" t="str">
        <f>VLOOKUP(BIN2DEC(RIGHT(HEX2BIN(MID(H1119,6,1),4),1)&amp;LEFT(HEX2BIN(MID(H1119,7,1),4),1)),Codes!$K$1:$L$5,2)</f>
        <v>S</v>
      </c>
      <c r="AD1119" s="1" t="str">
        <f>VLOOKUP(BIN2DEC(RIGHT(HEX2BIN(MID(H1119,7,1),4),3)&amp;LEFT(HEX2BIN(MID(H1119,8,1),4),2)),Codes!$H$2:$I$33,2)</f>
        <v>[0]</v>
      </c>
      <c r="AE1119" s="1" t="str">
        <f t="shared" si="397"/>
        <v>0</v>
      </c>
      <c r="AF1119" s="1" t="str">
        <f t="shared" si="398"/>
        <v>0</v>
      </c>
      <c r="AH1119" s="6">
        <f t="shared" si="399"/>
        <v>0</v>
      </c>
    </row>
    <row r="1120" spans="1:34">
      <c r="B1120" s="1" t="s">
        <v>85</v>
      </c>
      <c r="D1120" s="9"/>
      <c r="E1120" s="9"/>
      <c r="F1120" s="9"/>
      <c r="G1120" s="9"/>
      <c r="H1120" s="9"/>
      <c r="J1120" s="1" t="str">
        <f t="shared" si="383"/>
        <v>000000</v>
      </c>
      <c r="K1120" s="1">
        <f t="shared" si="384"/>
        <v>0</v>
      </c>
      <c r="L1120" s="6" t="str">
        <f t="shared" si="385"/>
        <v>00000</v>
      </c>
      <c r="M1120" s="1">
        <f t="shared" si="386"/>
        <v>0</v>
      </c>
      <c r="N1120" s="6" t="str">
        <f t="shared" si="387"/>
        <v>00</v>
      </c>
      <c r="O1120" s="1">
        <f t="shared" si="388"/>
        <v>0</v>
      </c>
      <c r="P1120" s="1">
        <f>IF(HEX2DEC(LEFT(E1120,4))&gt;=32768,HEX2DEC(LEFT(E1120,4))-65536,HEX2DEC(LEFT(E1120,4)))/Codes!$N$2</f>
        <v>0</v>
      </c>
      <c r="Q1120" s="1">
        <f>IF(HEX2DEC(RIGHT(E1120,4))&gt;=32768,HEX2DEC(RIGHT(E1120,4))-65536,HEX2DEC(RIGHT(E1120,4)))/Codes!$N$2</f>
        <v>0</v>
      </c>
      <c r="R1120" s="1">
        <f>IF(HEX2DEC(LEFT(F1120,4))&gt;=32768,HEX2DEC(LEFT(F1120,4))-65536,HEX2DEC(LEFT(F1120,4)))/Codes!$N$2</f>
        <v>0</v>
      </c>
      <c r="S1120" s="1">
        <f>IF(HEX2DEC(RIGHT(F1120,4))&gt;=32768,HEX2DEC(RIGHT(F1120,4))-65536,HEX2DEC(RIGHT(F1120,4)))/Codes!$N$2</f>
        <v>0</v>
      </c>
      <c r="T1120" s="18">
        <f t="shared" si="389"/>
        <v>0</v>
      </c>
      <c r="U1120" s="1">
        <f t="shared" si="390"/>
        <v>0</v>
      </c>
      <c r="V1120" s="1">
        <f t="shared" si="391"/>
        <v>0</v>
      </c>
      <c r="W1120" s="1" t="str">
        <f t="shared" si="392"/>
        <v>000</v>
      </c>
      <c r="X1120" s="1">
        <f t="shared" si="393"/>
        <v>0</v>
      </c>
      <c r="Y1120" s="1">
        <f t="shared" si="394"/>
        <v>0</v>
      </c>
      <c r="Z1120" s="1" t="str">
        <f>VLOOKUP(BIN2DEC(MID(HEX2BIN(MID(H1120,3,2),8),2,5)),Codes!$E$1:$F$18,2)</f>
        <v>Normal</v>
      </c>
      <c r="AA1120" s="6" t="str">
        <f t="shared" si="395"/>
        <v>0</v>
      </c>
      <c r="AB1120" s="1">
        <f t="shared" si="396"/>
        <v>0</v>
      </c>
      <c r="AC1120" s="1" t="str">
        <f>VLOOKUP(BIN2DEC(RIGHT(HEX2BIN(MID(H1120,6,1),4),1)&amp;LEFT(HEX2BIN(MID(H1120,7,1),4),1)),Codes!$K$1:$L$5,2)</f>
        <v>S</v>
      </c>
      <c r="AD1120" s="1" t="str">
        <f>VLOOKUP(BIN2DEC(RIGHT(HEX2BIN(MID(H1120,7,1),4),3)&amp;LEFT(HEX2BIN(MID(H1120,8,1),4),2)),Codes!$H$2:$I$33,2)</f>
        <v>[0]</v>
      </c>
      <c r="AE1120" s="1" t="str">
        <f t="shared" si="397"/>
        <v>0</v>
      </c>
      <c r="AF1120" s="1" t="str">
        <f t="shared" si="398"/>
        <v>0</v>
      </c>
      <c r="AH1120" s="6">
        <f t="shared" si="399"/>
        <v>0</v>
      </c>
    </row>
    <row r="1121" spans="1:34">
      <c r="A1121" s="1" t="s">
        <v>3960</v>
      </c>
      <c r="B1121" s="1" t="s">
        <v>3963</v>
      </c>
      <c r="C1121" s="6" t="s">
        <v>3972</v>
      </c>
      <c r="D1121" s="6" t="s">
        <v>853</v>
      </c>
      <c r="E1121" s="6" t="s">
        <v>299</v>
      </c>
      <c r="F1121" s="6" t="s">
        <v>91</v>
      </c>
      <c r="G1121" s="6" t="s">
        <v>3961</v>
      </c>
      <c r="H1121" s="6" t="s">
        <v>3962</v>
      </c>
      <c r="J1121" s="1" t="str">
        <f t="shared" si="383"/>
        <v>001011</v>
      </c>
      <c r="K1121" s="1">
        <f t="shared" si="384"/>
        <v>0</v>
      </c>
      <c r="L1121" s="6" t="str">
        <f t="shared" si="385"/>
        <v>00000</v>
      </c>
      <c r="M1121" s="1">
        <f t="shared" si="386"/>
        <v>0</v>
      </c>
      <c r="N1121" s="6" t="str">
        <f t="shared" si="387"/>
        <v>00</v>
      </c>
      <c r="O1121" s="1">
        <f t="shared" si="388"/>
        <v>8</v>
      </c>
      <c r="P1121" s="1">
        <f>IF(HEX2DEC(LEFT(E1121,4))&gt;=32768,HEX2DEC(LEFT(E1121,4))-65536,HEX2DEC(LEFT(E1121,4)))/Codes!$N$2</f>
        <v>6</v>
      </c>
      <c r="Q1121" s="1">
        <f>IF(HEX2DEC(RIGHT(E1121,4))&gt;=32768,HEX2DEC(RIGHT(E1121,4))-65536,HEX2DEC(RIGHT(E1121,4)))/Codes!$N$2</f>
        <v>0</v>
      </c>
      <c r="R1121" s="1">
        <f>IF(HEX2DEC(LEFT(F1121,4))&gt;=32768,HEX2DEC(LEFT(F1121,4))-65536,HEX2DEC(LEFT(F1121,4)))/Codes!$N$2</f>
        <v>0</v>
      </c>
      <c r="S1121" s="1">
        <f>IF(HEX2DEC(RIGHT(F1121,4))&gt;=32768,HEX2DEC(RIGHT(F1121,4))-65536,HEX2DEC(RIGHT(F1121,4)))/Codes!$N$2</f>
        <v>0</v>
      </c>
      <c r="T1121" s="18">
        <f t="shared" si="389"/>
        <v>361</v>
      </c>
      <c r="U1121" s="1">
        <f t="shared" si="390"/>
        <v>85</v>
      </c>
      <c r="V1121" s="1">
        <f t="shared" si="391"/>
        <v>0</v>
      </c>
      <c r="W1121" s="1" t="str">
        <f t="shared" si="392"/>
        <v>000</v>
      </c>
      <c r="X1121" s="1">
        <f t="shared" si="393"/>
        <v>0</v>
      </c>
      <c r="Y1121" s="1">
        <f t="shared" si="394"/>
        <v>20</v>
      </c>
      <c r="Z1121" s="1" t="str">
        <f>VLOOKUP(BIN2DEC(MID(HEX2BIN(MID(H1121,3,2),8),2,5)),Codes!$E$1:$F$18,2)</f>
        <v>Normal</v>
      </c>
      <c r="AA1121" s="6" t="str">
        <f t="shared" si="395"/>
        <v>1</v>
      </c>
      <c r="AB1121" s="1">
        <f t="shared" si="396"/>
        <v>0</v>
      </c>
      <c r="AC1121" s="1" t="str">
        <f>VLOOKUP(BIN2DEC(RIGHT(HEX2BIN(MID(H1121,6,1),4),1)&amp;LEFT(HEX2BIN(MID(H1121,7,1),4),1)),Codes!$K$1:$L$5,2)</f>
        <v>S</v>
      </c>
      <c r="AD1121" s="1" t="str">
        <f>VLOOKUP(BIN2DEC(RIGHT(HEX2BIN(MID(H1121,7,1),4),3)&amp;LEFT(HEX2BIN(MID(H1121,8,1),4),2)),Codes!$H$2:$I$33,2)</f>
        <v>[Punch]</v>
      </c>
      <c r="AE1121" s="1" t="str">
        <f t="shared" si="397"/>
        <v>1</v>
      </c>
      <c r="AF1121" s="1" t="str">
        <f t="shared" si="398"/>
        <v>1</v>
      </c>
      <c r="AH1121" s="6">
        <f t="shared" si="399"/>
        <v>17</v>
      </c>
    </row>
    <row r="1122" spans="1:34">
      <c r="A1122" s="1" t="s">
        <v>3964</v>
      </c>
      <c r="B1122" s="1" t="s">
        <v>3963</v>
      </c>
      <c r="C1122" s="6" t="s">
        <v>3973</v>
      </c>
      <c r="D1122" s="6" t="s">
        <v>3965</v>
      </c>
      <c r="E1122" s="6" t="s">
        <v>2735</v>
      </c>
      <c r="F1122" s="6" t="s">
        <v>91</v>
      </c>
      <c r="G1122" s="6" t="s">
        <v>3966</v>
      </c>
      <c r="H1122" s="6" t="s">
        <v>3967</v>
      </c>
      <c r="J1122" s="1" t="str">
        <f t="shared" si="383"/>
        <v>001011</v>
      </c>
      <c r="K1122" s="1">
        <f t="shared" si="384"/>
        <v>0</v>
      </c>
      <c r="L1122" s="6" t="str">
        <f t="shared" si="385"/>
        <v>00000</v>
      </c>
      <c r="M1122" s="1">
        <f t="shared" si="386"/>
        <v>0</v>
      </c>
      <c r="N1122" s="6" t="str">
        <f t="shared" si="387"/>
        <v>00</v>
      </c>
      <c r="O1122" s="1">
        <f t="shared" si="388"/>
        <v>22</v>
      </c>
      <c r="P1122" s="1">
        <f>IF(HEX2DEC(LEFT(E1122,4))&gt;=32768,HEX2DEC(LEFT(E1122,4))-65536,HEX2DEC(LEFT(E1122,4)))/Codes!$N$2</f>
        <v>9.6</v>
      </c>
      <c r="Q1122" s="1">
        <f>IF(HEX2DEC(RIGHT(E1122,4))&gt;=32768,HEX2DEC(RIGHT(E1122,4))-65536,HEX2DEC(RIGHT(E1122,4)))/Codes!$N$2</f>
        <v>0</v>
      </c>
      <c r="R1122" s="1">
        <f>IF(HEX2DEC(LEFT(F1122,4))&gt;=32768,HEX2DEC(LEFT(F1122,4))-65536,HEX2DEC(LEFT(F1122,4)))/Codes!$N$2</f>
        <v>0</v>
      </c>
      <c r="S1122" s="1">
        <f>IF(HEX2DEC(RIGHT(F1122,4))&gt;=32768,HEX2DEC(RIGHT(F1122,4))-65536,HEX2DEC(RIGHT(F1122,4)))/Codes!$N$2</f>
        <v>0</v>
      </c>
      <c r="T1122" s="18">
        <f t="shared" si="389"/>
        <v>361</v>
      </c>
      <c r="U1122" s="1">
        <f t="shared" si="390"/>
        <v>80</v>
      </c>
      <c r="V1122" s="1">
        <f t="shared" si="391"/>
        <v>0</v>
      </c>
      <c r="W1122" s="1" t="str">
        <f t="shared" si="392"/>
        <v>000</v>
      </c>
      <c r="X1122" s="1">
        <f t="shared" si="393"/>
        <v>0</v>
      </c>
      <c r="Y1122" s="1">
        <f t="shared" si="394"/>
        <v>45</v>
      </c>
      <c r="Z1122" s="1" t="str">
        <f>VLOOKUP(BIN2DEC(MID(HEX2BIN(MID(H1122,3,2),8),2,5)),Codes!$E$1:$F$18,2)</f>
        <v>Flame</v>
      </c>
      <c r="AA1122" s="6" t="str">
        <f t="shared" si="395"/>
        <v>0</v>
      </c>
      <c r="AB1122" s="1">
        <f t="shared" si="396"/>
        <v>2</v>
      </c>
      <c r="AC1122" s="1" t="str">
        <f>VLOOKUP(BIN2DEC(RIGHT(HEX2BIN(MID(H1122,6,1),4),1)&amp;LEFT(HEX2BIN(MID(H1122,7,1),4),1)),Codes!$K$1:$L$5,2)</f>
        <v>M</v>
      </c>
      <c r="AD1122" s="1" t="str">
        <f>VLOOKUP(BIN2DEC(RIGHT(HEX2BIN(MID(H1122,7,1),4),3)&amp;LEFT(HEX2BIN(MID(H1122,8,1),4),2)),Codes!$H$2:$I$33,2)</f>
        <v>Burn</v>
      </c>
      <c r="AE1122" s="1" t="str">
        <f t="shared" si="397"/>
        <v>1</v>
      </c>
      <c r="AF1122" s="1" t="str">
        <f t="shared" si="398"/>
        <v>1</v>
      </c>
      <c r="AH1122" s="6">
        <f t="shared" si="399"/>
        <v>168</v>
      </c>
    </row>
    <row r="1123" spans="1:34">
      <c r="A1123" s="1" t="s">
        <v>3968</v>
      </c>
      <c r="B1123" s="1" t="s">
        <v>3963</v>
      </c>
      <c r="C1123" s="6" t="s">
        <v>3974</v>
      </c>
      <c r="D1123" s="6" t="s">
        <v>2322</v>
      </c>
      <c r="E1123" s="6" t="s">
        <v>3969</v>
      </c>
      <c r="F1123" s="6" t="s">
        <v>91</v>
      </c>
      <c r="G1123" s="6" t="s">
        <v>3966</v>
      </c>
      <c r="H1123" s="6" t="s">
        <v>3970</v>
      </c>
      <c r="J1123" s="1" t="str">
        <f t="shared" si="383"/>
        <v>001011</v>
      </c>
      <c r="K1123" s="1">
        <f t="shared" si="384"/>
        <v>0</v>
      </c>
      <c r="L1123" s="6" t="str">
        <f t="shared" si="385"/>
        <v>00000</v>
      </c>
      <c r="M1123" s="1">
        <f t="shared" si="386"/>
        <v>0</v>
      </c>
      <c r="N1123" s="6" t="str">
        <f t="shared" si="387"/>
        <v>00</v>
      </c>
      <c r="O1123" s="1">
        <f t="shared" si="388"/>
        <v>15</v>
      </c>
      <c r="P1123" s="1">
        <f>IF(HEX2DEC(LEFT(E1123,4))&gt;=32768,HEX2DEC(LEFT(E1123,4))-65536,HEX2DEC(LEFT(E1123,4)))/Codes!$N$2</f>
        <v>9.1199999999999992</v>
      </c>
      <c r="Q1123" s="1">
        <f>IF(HEX2DEC(RIGHT(E1123,4))&gt;=32768,HEX2DEC(RIGHT(E1123,4))-65536,HEX2DEC(RIGHT(E1123,4)))/Codes!$N$2</f>
        <v>0</v>
      </c>
      <c r="R1123" s="1">
        <f>IF(HEX2DEC(LEFT(F1123,4))&gt;=32768,HEX2DEC(LEFT(F1123,4))-65536,HEX2DEC(LEFT(F1123,4)))/Codes!$N$2</f>
        <v>0</v>
      </c>
      <c r="S1123" s="1">
        <f>IF(HEX2DEC(RIGHT(F1123,4))&gt;=32768,HEX2DEC(RIGHT(F1123,4))-65536,HEX2DEC(RIGHT(F1123,4)))/Codes!$N$2</f>
        <v>0</v>
      </c>
      <c r="T1123" s="18">
        <f t="shared" si="389"/>
        <v>361</v>
      </c>
      <c r="U1123" s="1">
        <f t="shared" si="390"/>
        <v>80</v>
      </c>
      <c r="V1123" s="1">
        <f t="shared" si="391"/>
        <v>0</v>
      </c>
      <c r="W1123" s="1" t="str">
        <f t="shared" si="392"/>
        <v>000</v>
      </c>
      <c r="X1123" s="1">
        <f t="shared" si="393"/>
        <v>0</v>
      </c>
      <c r="Y1123" s="1">
        <f t="shared" si="394"/>
        <v>30</v>
      </c>
      <c r="Z1123" s="1" t="str">
        <f>VLOOKUP(BIN2DEC(MID(HEX2BIN(MID(H1123,3,2),8),2,5)),Codes!$E$1:$F$18,2)</f>
        <v>Normal</v>
      </c>
      <c r="AA1123" s="6" t="str">
        <f t="shared" si="395"/>
        <v>1</v>
      </c>
      <c r="AB1123" s="1">
        <f t="shared" si="396"/>
        <v>1</v>
      </c>
      <c r="AC1123" s="1" t="str">
        <f>VLOOKUP(BIN2DEC(RIGHT(HEX2BIN(MID(H1123,6,1),4),1)&amp;LEFT(HEX2BIN(MID(H1123,7,1),4),1)),Codes!$K$1:$L$5,2)</f>
        <v>M</v>
      </c>
      <c r="AD1123" s="1" t="str">
        <f>VLOOKUP(BIN2DEC(RIGHT(HEX2BIN(MID(H1123,7,1),4),3)&amp;LEFT(HEX2BIN(MID(H1123,8,1),4),2)),Codes!$H$2:$I$33,2)</f>
        <v>Kick</v>
      </c>
      <c r="AE1123" s="1" t="str">
        <f t="shared" si="397"/>
        <v>1</v>
      </c>
      <c r="AF1123" s="1" t="str">
        <f t="shared" si="398"/>
        <v>1</v>
      </c>
      <c r="AH1123" s="6">
        <f t="shared" si="399"/>
        <v>34</v>
      </c>
    </row>
    <row r="1124" spans="1:34">
      <c r="A1124" s="1" t="s">
        <v>3971</v>
      </c>
      <c r="B1124" s="1" t="s">
        <v>3963</v>
      </c>
      <c r="C1124" s="6" t="s">
        <v>3975</v>
      </c>
      <c r="D1124" s="6" t="s">
        <v>3965</v>
      </c>
      <c r="E1124" s="6" t="s">
        <v>2735</v>
      </c>
      <c r="F1124" s="6" t="s">
        <v>91</v>
      </c>
      <c r="G1124" s="6" t="s">
        <v>3966</v>
      </c>
      <c r="H1124" s="6" t="s">
        <v>3967</v>
      </c>
      <c r="J1124" s="1" t="str">
        <f t="shared" si="383"/>
        <v>001011</v>
      </c>
      <c r="K1124" s="1">
        <f t="shared" si="384"/>
        <v>0</v>
      </c>
      <c r="L1124" s="6" t="str">
        <f t="shared" si="385"/>
        <v>00000</v>
      </c>
      <c r="M1124" s="1">
        <f t="shared" si="386"/>
        <v>0</v>
      </c>
      <c r="N1124" s="6" t="str">
        <f t="shared" si="387"/>
        <v>00</v>
      </c>
      <c r="O1124" s="1">
        <f t="shared" si="388"/>
        <v>22</v>
      </c>
      <c r="P1124" s="1">
        <f>IF(HEX2DEC(LEFT(E1124,4))&gt;=32768,HEX2DEC(LEFT(E1124,4))-65536,HEX2DEC(LEFT(E1124,4)))/Codes!$N$2</f>
        <v>9.6</v>
      </c>
      <c r="Q1124" s="1">
        <f>IF(HEX2DEC(RIGHT(E1124,4))&gt;=32768,HEX2DEC(RIGHT(E1124,4))-65536,HEX2DEC(RIGHT(E1124,4)))/Codes!$N$2</f>
        <v>0</v>
      </c>
      <c r="R1124" s="1">
        <f>IF(HEX2DEC(LEFT(F1124,4))&gt;=32768,HEX2DEC(LEFT(F1124,4))-65536,HEX2DEC(LEFT(F1124,4)))/Codes!$N$2</f>
        <v>0</v>
      </c>
      <c r="S1124" s="1">
        <f>IF(HEX2DEC(RIGHT(F1124,4))&gt;=32768,HEX2DEC(RIGHT(F1124,4))-65536,HEX2DEC(RIGHT(F1124,4)))/Codes!$N$2</f>
        <v>0</v>
      </c>
      <c r="T1124" s="18">
        <f t="shared" si="389"/>
        <v>361</v>
      </c>
      <c r="U1124" s="1">
        <f t="shared" si="390"/>
        <v>80</v>
      </c>
      <c r="V1124" s="1">
        <f t="shared" si="391"/>
        <v>0</v>
      </c>
      <c r="W1124" s="1" t="str">
        <f t="shared" si="392"/>
        <v>000</v>
      </c>
      <c r="X1124" s="1">
        <f t="shared" si="393"/>
        <v>0</v>
      </c>
      <c r="Y1124" s="1">
        <f t="shared" si="394"/>
        <v>45</v>
      </c>
      <c r="Z1124" s="1" t="str">
        <f>VLOOKUP(BIN2DEC(MID(HEX2BIN(MID(H1124,3,2),8),2,5)),Codes!$E$1:$F$18,2)</f>
        <v>Flame</v>
      </c>
      <c r="AA1124" s="6" t="str">
        <f t="shared" si="395"/>
        <v>0</v>
      </c>
      <c r="AB1124" s="1">
        <f t="shared" si="396"/>
        <v>2</v>
      </c>
      <c r="AC1124" s="1" t="str">
        <f>VLOOKUP(BIN2DEC(RIGHT(HEX2BIN(MID(H1124,6,1),4),1)&amp;LEFT(HEX2BIN(MID(H1124,7,1),4),1)),Codes!$K$1:$L$5,2)</f>
        <v>M</v>
      </c>
      <c r="AD1124" s="1" t="str">
        <f>VLOOKUP(BIN2DEC(RIGHT(HEX2BIN(MID(H1124,7,1),4),3)&amp;LEFT(HEX2BIN(MID(H1124,8,1),4),2)),Codes!$H$2:$I$33,2)</f>
        <v>Burn</v>
      </c>
      <c r="AE1124" s="1" t="str">
        <f t="shared" si="397"/>
        <v>1</v>
      </c>
      <c r="AF1124" s="1" t="str">
        <f t="shared" si="398"/>
        <v>1</v>
      </c>
      <c r="AH1124" s="6">
        <f t="shared" si="399"/>
        <v>168</v>
      </c>
    </row>
    <row r="1125" spans="1:34">
      <c r="A1125" s="1" t="s">
        <v>3976</v>
      </c>
      <c r="B1125" s="1" t="s">
        <v>3963</v>
      </c>
      <c r="C1125" s="6" t="s">
        <v>3977</v>
      </c>
      <c r="D1125" s="6" t="s">
        <v>2322</v>
      </c>
      <c r="E1125" s="6" t="s">
        <v>232</v>
      </c>
      <c r="F1125" s="6" t="s">
        <v>91</v>
      </c>
      <c r="G1125" s="6" t="s">
        <v>3966</v>
      </c>
      <c r="H1125" s="6" t="s">
        <v>3978</v>
      </c>
      <c r="J1125" s="1" t="str">
        <f t="shared" si="383"/>
        <v>001011</v>
      </c>
      <c r="K1125" s="1">
        <f t="shared" si="384"/>
        <v>0</v>
      </c>
      <c r="L1125" s="6" t="str">
        <f t="shared" si="385"/>
        <v>00000</v>
      </c>
      <c r="M1125" s="1">
        <f t="shared" si="386"/>
        <v>0</v>
      </c>
      <c r="N1125" s="6" t="str">
        <f t="shared" si="387"/>
        <v>00</v>
      </c>
      <c r="O1125" s="1">
        <f t="shared" si="388"/>
        <v>15</v>
      </c>
      <c r="P1125" s="1">
        <f>IF(HEX2DEC(LEFT(E1125,4))&gt;=32768,HEX2DEC(LEFT(E1125,4))-65536,HEX2DEC(LEFT(E1125,4)))/Codes!$N$2</f>
        <v>4.8</v>
      </c>
      <c r="Q1125" s="1">
        <f>IF(HEX2DEC(RIGHT(E1125,4))&gt;=32768,HEX2DEC(RIGHT(E1125,4))-65536,HEX2DEC(RIGHT(E1125,4)))/Codes!$N$2</f>
        <v>0</v>
      </c>
      <c r="R1125" s="1">
        <f>IF(HEX2DEC(LEFT(F1125,4))&gt;=32768,HEX2DEC(LEFT(F1125,4))-65536,HEX2DEC(LEFT(F1125,4)))/Codes!$N$2</f>
        <v>0</v>
      </c>
      <c r="S1125" s="1">
        <f>IF(HEX2DEC(RIGHT(F1125,4))&gt;=32768,HEX2DEC(RIGHT(F1125,4))-65536,HEX2DEC(RIGHT(F1125,4)))/Codes!$N$2</f>
        <v>0</v>
      </c>
      <c r="T1125" s="18">
        <f t="shared" si="389"/>
        <v>361</v>
      </c>
      <c r="U1125" s="1">
        <f t="shared" si="390"/>
        <v>80</v>
      </c>
      <c r="V1125" s="1">
        <f t="shared" si="391"/>
        <v>0</v>
      </c>
      <c r="W1125" s="1" t="str">
        <f t="shared" si="392"/>
        <v>000</v>
      </c>
      <c r="X1125" s="1">
        <f t="shared" si="393"/>
        <v>0</v>
      </c>
      <c r="Y1125" s="1">
        <f t="shared" si="394"/>
        <v>30</v>
      </c>
      <c r="Z1125" s="1" t="str">
        <f>VLOOKUP(BIN2DEC(MID(HEX2BIN(MID(H1125,3,2),8),2,5)),Codes!$E$1:$F$18,2)</f>
        <v>Normal</v>
      </c>
      <c r="AA1125" s="6" t="str">
        <f t="shared" si="395"/>
        <v>0</v>
      </c>
      <c r="AB1125" s="1">
        <f t="shared" si="396"/>
        <v>1</v>
      </c>
      <c r="AC1125" s="1" t="str">
        <f>VLOOKUP(BIN2DEC(RIGHT(HEX2BIN(MID(H1125,6,1),4),1)&amp;LEFT(HEX2BIN(MID(H1125,7,1),4),1)),Codes!$K$1:$L$5,2)</f>
        <v>M</v>
      </c>
      <c r="AD1125" s="1" t="str">
        <f>VLOOKUP(BIN2DEC(RIGHT(HEX2BIN(MID(H1125,7,1),4),3)&amp;LEFT(HEX2BIN(MID(H1125,8,1),4),2)),Codes!$H$2:$I$33,2)</f>
        <v>Kick</v>
      </c>
      <c r="AE1125" s="1" t="str">
        <f t="shared" si="397"/>
        <v>1</v>
      </c>
      <c r="AF1125" s="1" t="str">
        <f t="shared" si="398"/>
        <v>1</v>
      </c>
      <c r="AH1125" s="6">
        <f t="shared" si="399"/>
        <v>34</v>
      </c>
    </row>
    <row r="1126" spans="1:34">
      <c r="A1126" s="1" t="s">
        <v>3980</v>
      </c>
      <c r="B1126" s="1" t="s">
        <v>3963</v>
      </c>
      <c r="C1126" s="6" t="s">
        <v>3979</v>
      </c>
      <c r="D1126" s="6" t="s">
        <v>3965</v>
      </c>
      <c r="E1126" s="6" t="s">
        <v>2735</v>
      </c>
      <c r="F1126" s="6" t="s">
        <v>91</v>
      </c>
      <c r="G1126" s="6" t="s">
        <v>3981</v>
      </c>
      <c r="H1126" s="6" t="s">
        <v>3967</v>
      </c>
      <c r="J1126" s="1" t="str">
        <f t="shared" si="383"/>
        <v>001011</v>
      </c>
      <c r="K1126" s="1">
        <f t="shared" si="384"/>
        <v>0</v>
      </c>
      <c r="L1126" s="6" t="str">
        <f t="shared" si="385"/>
        <v>00000</v>
      </c>
      <c r="M1126" s="1">
        <f t="shared" si="386"/>
        <v>0</v>
      </c>
      <c r="N1126" s="6" t="str">
        <f t="shared" si="387"/>
        <v>00</v>
      </c>
      <c r="O1126" s="1">
        <f t="shared" si="388"/>
        <v>22</v>
      </c>
      <c r="P1126" s="1">
        <f>IF(HEX2DEC(LEFT(E1126,4))&gt;=32768,HEX2DEC(LEFT(E1126,4))-65536,HEX2DEC(LEFT(E1126,4)))/Codes!$N$2</f>
        <v>9.6</v>
      </c>
      <c r="Q1126" s="1">
        <f>IF(HEX2DEC(RIGHT(E1126,4))&gt;=32768,HEX2DEC(RIGHT(E1126,4))-65536,HEX2DEC(RIGHT(E1126,4)))/Codes!$N$2</f>
        <v>0</v>
      </c>
      <c r="R1126" s="1">
        <f>IF(HEX2DEC(LEFT(F1126,4))&gt;=32768,HEX2DEC(LEFT(F1126,4))-65536,HEX2DEC(LEFT(F1126,4)))/Codes!$N$2</f>
        <v>0</v>
      </c>
      <c r="S1126" s="1">
        <f>IF(HEX2DEC(RIGHT(F1126,4))&gt;=32768,HEX2DEC(RIGHT(F1126,4))-65536,HEX2DEC(RIGHT(F1126,4)))/Codes!$N$2</f>
        <v>0</v>
      </c>
      <c r="T1126" s="18">
        <f t="shared" si="389"/>
        <v>80</v>
      </c>
      <c r="U1126" s="1">
        <f t="shared" si="390"/>
        <v>80</v>
      </c>
      <c r="V1126" s="1">
        <f t="shared" si="391"/>
        <v>0</v>
      </c>
      <c r="W1126" s="1" t="str">
        <f t="shared" si="392"/>
        <v>000</v>
      </c>
      <c r="X1126" s="1">
        <f t="shared" si="393"/>
        <v>0</v>
      </c>
      <c r="Y1126" s="1">
        <f t="shared" si="394"/>
        <v>45</v>
      </c>
      <c r="Z1126" s="1" t="str">
        <f>VLOOKUP(BIN2DEC(MID(HEX2BIN(MID(H1126,3,2),8),2,5)),Codes!$E$1:$F$18,2)</f>
        <v>Flame</v>
      </c>
      <c r="AA1126" s="6" t="str">
        <f t="shared" si="395"/>
        <v>0</v>
      </c>
      <c r="AB1126" s="1">
        <f t="shared" si="396"/>
        <v>2</v>
      </c>
      <c r="AC1126" s="1" t="str">
        <f>VLOOKUP(BIN2DEC(RIGHT(HEX2BIN(MID(H1126,6,1),4),1)&amp;LEFT(HEX2BIN(MID(H1126,7,1),4),1)),Codes!$K$1:$L$5,2)</f>
        <v>M</v>
      </c>
      <c r="AD1126" s="1" t="str">
        <f>VLOOKUP(BIN2DEC(RIGHT(HEX2BIN(MID(H1126,7,1),4),3)&amp;LEFT(HEX2BIN(MID(H1126,8,1),4),2)),Codes!$H$2:$I$33,2)</f>
        <v>Burn</v>
      </c>
      <c r="AE1126" s="1" t="str">
        <f t="shared" si="397"/>
        <v>1</v>
      </c>
      <c r="AF1126" s="1" t="str">
        <f t="shared" si="398"/>
        <v>1</v>
      </c>
      <c r="AH1126" s="6">
        <f t="shared" si="399"/>
        <v>168</v>
      </c>
    </row>
    <row r="1127" spans="1:34">
      <c r="A1127" s="1" t="s">
        <v>3982</v>
      </c>
      <c r="B1127" s="1" t="s">
        <v>3963</v>
      </c>
      <c r="C1127" s="6" t="s">
        <v>4159</v>
      </c>
      <c r="D1127" s="6" t="s">
        <v>1590</v>
      </c>
      <c r="E1127" s="6" t="s">
        <v>299</v>
      </c>
      <c r="F1127" s="6" t="s">
        <v>91</v>
      </c>
      <c r="G1127" s="6" t="s">
        <v>2011</v>
      </c>
      <c r="H1127" s="6" t="s">
        <v>3983</v>
      </c>
      <c r="J1127" s="1" t="str">
        <f t="shared" si="383"/>
        <v>001011</v>
      </c>
      <c r="K1127" s="1">
        <f t="shared" si="384"/>
        <v>0</v>
      </c>
      <c r="L1127" s="6" t="str">
        <f t="shared" si="385"/>
        <v>00000</v>
      </c>
      <c r="M1127" s="1">
        <f t="shared" si="386"/>
        <v>0</v>
      </c>
      <c r="N1127" s="6" t="str">
        <f t="shared" si="387"/>
        <v>00</v>
      </c>
      <c r="O1127" s="1">
        <f t="shared" si="388"/>
        <v>6</v>
      </c>
      <c r="P1127" s="1">
        <f>IF(HEX2DEC(LEFT(E1127,4))&gt;=32768,HEX2DEC(LEFT(E1127,4))-65536,HEX2DEC(LEFT(E1127,4)))/Codes!$N$2</f>
        <v>6</v>
      </c>
      <c r="Q1127" s="1">
        <f>IF(HEX2DEC(RIGHT(E1127,4))&gt;=32768,HEX2DEC(RIGHT(E1127,4))-65536,HEX2DEC(RIGHT(E1127,4)))/Codes!$N$2</f>
        <v>0</v>
      </c>
      <c r="R1127" s="1">
        <f>IF(HEX2DEC(LEFT(F1127,4))&gt;=32768,HEX2DEC(LEFT(F1127,4))-65536,HEX2DEC(LEFT(F1127,4)))/Codes!$N$2</f>
        <v>0</v>
      </c>
      <c r="S1127" s="1">
        <f>IF(HEX2DEC(RIGHT(F1127,4))&gt;=32768,HEX2DEC(RIGHT(F1127,4))-65536,HEX2DEC(RIGHT(F1127,4)))/Codes!$N$2</f>
        <v>0</v>
      </c>
      <c r="T1127" s="18">
        <f t="shared" si="389"/>
        <v>361</v>
      </c>
      <c r="U1127" s="1">
        <f t="shared" si="390"/>
        <v>50</v>
      </c>
      <c r="V1127" s="1">
        <f t="shared" si="391"/>
        <v>0</v>
      </c>
      <c r="W1127" s="1" t="str">
        <f t="shared" si="392"/>
        <v>000</v>
      </c>
      <c r="X1127" s="1">
        <f t="shared" si="393"/>
        <v>0</v>
      </c>
      <c r="Y1127" s="1">
        <f t="shared" si="394"/>
        <v>10</v>
      </c>
      <c r="Z1127" s="1" t="str">
        <f>VLOOKUP(BIN2DEC(MID(HEX2BIN(MID(H1127,3,2),8),2,5)),Codes!$E$1:$F$18,2)</f>
        <v>Normal</v>
      </c>
      <c r="AA1127" s="6" t="str">
        <f t="shared" si="395"/>
        <v>1</v>
      </c>
      <c r="AB1127" s="1">
        <f t="shared" si="396"/>
        <v>0</v>
      </c>
      <c r="AC1127" s="1" t="str">
        <f>VLOOKUP(BIN2DEC(RIGHT(HEX2BIN(MID(H1127,6,1),4),1)&amp;LEFT(HEX2BIN(MID(H1127,7,1),4),1)),Codes!$K$1:$L$5,2)</f>
        <v>S</v>
      </c>
      <c r="AD1127" s="1" t="str">
        <f>VLOOKUP(BIN2DEC(RIGHT(HEX2BIN(MID(H1127,7,1),4),3)&amp;LEFT(HEX2BIN(MID(H1127,8,1),4),2)),Codes!$H$2:$I$33,2)</f>
        <v>Punch</v>
      </c>
      <c r="AE1127" s="1" t="str">
        <f t="shared" si="397"/>
        <v>1</v>
      </c>
      <c r="AF1127" s="1" t="str">
        <f t="shared" si="398"/>
        <v>1</v>
      </c>
      <c r="AH1127" s="6">
        <f t="shared" si="399"/>
        <v>1</v>
      </c>
    </row>
    <row r="1128" spans="1:34">
      <c r="A1128" s="1" t="s">
        <v>3984</v>
      </c>
      <c r="B1128" s="1" t="s">
        <v>3963</v>
      </c>
      <c r="C1128" s="6" t="s">
        <v>4160</v>
      </c>
      <c r="D1128" s="6" t="s">
        <v>3965</v>
      </c>
      <c r="E1128" s="6" t="s">
        <v>2735</v>
      </c>
      <c r="F1128" s="6" t="s">
        <v>91</v>
      </c>
      <c r="G1128" s="6" t="s">
        <v>3966</v>
      </c>
      <c r="H1128" s="6" t="s">
        <v>3967</v>
      </c>
      <c r="J1128" s="1" t="str">
        <f t="shared" si="383"/>
        <v>001011</v>
      </c>
      <c r="K1128" s="1">
        <f t="shared" si="384"/>
        <v>0</v>
      </c>
      <c r="L1128" s="6" t="str">
        <f t="shared" si="385"/>
        <v>00000</v>
      </c>
      <c r="M1128" s="1">
        <f t="shared" si="386"/>
        <v>0</v>
      </c>
      <c r="N1128" s="6" t="str">
        <f t="shared" si="387"/>
        <v>00</v>
      </c>
      <c r="O1128" s="1">
        <f t="shared" si="388"/>
        <v>22</v>
      </c>
      <c r="P1128" s="1">
        <f>IF(HEX2DEC(LEFT(E1128,4))&gt;=32768,HEX2DEC(LEFT(E1128,4))-65536,HEX2DEC(LEFT(E1128,4)))/Codes!$N$2</f>
        <v>9.6</v>
      </c>
      <c r="Q1128" s="1">
        <f>IF(HEX2DEC(RIGHT(E1128,4))&gt;=32768,HEX2DEC(RIGHT(E1128,4))-65536,HEX2DEC(RIGHT(E1128,4)))/Codes!$N$2</f>
        <v>0</v>
      </c>
      <c r="R1128" s="1">
        <f>IF(HEX2DEC(LEFT(F1128,4))&gt;=32768,HEX2DEC(LEFT(F1128,4))-65536,HEX2DEC(LEFT(F1128,4)))/Codes!$N$2</f>
        <v>0</v>
      </c>
      <c r="S1128" s="1">
        <f>IF(HEX2DEC(RIGHT(F1128,4))&gt;=32768,HEX2DEC(RIGHT(F1128,4))-65536,HEX2DEC(RIGHT(F1128,4)))/Codes!$N$2</f>
        <v>0</v>
      </c>
      <c r="T1128" s="18">
        <f t="shared" si="389"/>
        <v>361</v>
      </c>
      <c r="U1128" s="1">
        <f t="shared" si="390"/>
        <v>80</v>
      </c>
      <c r="V1128" s="1">
        <f t="shared" si="391"/>
        <v>0</v>
      </c>
      <c r="W1128" s="1" t="str">
        <f t="shared" si="392"/>
        <v>000</v>
      </c>
      <c r="X1128" s="1">
        <f t="shared" si="393"/>
        <v>0</v>
      </c>
      <c r="Y1128" s="1">
        <f t="shared" si="394"/>
        <v>45</v>
      </c>
      <c r="Z1128" s="1" t="str">
        <f>VLOOKUP(BIN2DEC(MID(HEX2BIN(MID(H1128,3,2),8),2,5)),Codes!$E$1:$F$18,2)</f>
        <v>Flame</v>
      </c>
      <c r="AA1128" s="6" t="str">
        <f t="shared" si="395"/>
        <v>0</v>
      </c>
      <c r="AB1128" s="1">
        <f t="shared" si="396"/>
        <v>2</v>
      </c>
      <c r="AC1128" s="1" t="str">
        <f>VLOOKUP(BIN2DEC(RIGHT(HEX2BIN(MID(H1128,6,1),4),1)&amp;LEFT(HEX2BIN(MID(H1128,7,1),4),1)),Codes!$K$1:$L$5,2)</f>
        <v>M</v>
      </c>
      <c r="AD1128" s="1" t="str">
        <f>VLOOKUP(BIN2DEC(RIGHT(HEX2BIN(MID(H1128,7,1),4),3)&amp;LEFT(HEX2BIN(MID(H1128,8,1),4),2)),Codes!$H$2:$I$33,2)</f>
        <v>Burn</v>
      </c>
      <c r="AE1128" s="1" t="str">
        <f t="shared" si="397"/>
        <v>1</v>
      </c>
      <c r="AF1128" s="1" t="str">
        <f t="shared" si="398"/>
        <v>1</v>
      </c>
      <c r="AH1128" s="6">
        <f t="shared" si="399"/>
        <v>168</v>
      </c>
    </row>
    <row r="1129" spans="1:34">
      <c r="A1129" s="1" t="s">
        <v>3985</v>
      </c>
      <c r="B1129" s="1" t="s">
        <v>3963</v>
      </c>
      <c r="C1129" s="6" t="s">
        <v>4163</v>
      </c>
      <c r="D1129" s="6" t="s">
        <v>1711</v>
      </c>
      <c r="E1129" s="6" t="s">
        <v>448</v>
      </c>
      <c r="F1129" s="6" t="s">
        <v>91</v>
      </c>
      <c r="G1129" s="6" t="s">
        <v>3726</v>
      </c>
      <c r="H1129" s="6" t="s">
        <v>3986</v>
      </c>
      <c r="J1129" s="1" t="str">
        <f t="shared" si="383"/>
        <v>001011</v>
      </c>
      <c r="K1129" s="1">
        <f t="shared" si="384"/>
        <v>0</v>
      </c>
      <c r="L1129" s="6" t="str">
        <f t="shared" si="385"/>
        <v>00000</v>
      </c>
      <c r="M1129" s="1">
        <f t="shared" si="386"/>
        <v>0</v>
      </c>
      <c r="N1129" s="6" t="str">
        <f t="shared" si="387"/>
        <v>00</v>
      </c>
      <c r="O1129" s="1">
        <f t="shared" si="388"/>
        <v>10</v>
      </c>
      <c r="P1129" s="1">
        <f>IF(HEX2DEC(LEFT(E1129,4))&gt;=32768,HEX2DEC(LEFT(E1129,4))-65536,HEX2DEC(LEFT(E1129,4)))/Codes!$N$2</f>
        <v>6.4</v>
      </c>
      <c r="Q1129" s="1">
        <f>IF(HEX2DEC(RIGHT(E1129,4))&gt;=32768,HEX2DEC(RIGHT(E1129,4))-65536,HEX2DEC(RIGHT(E1129,4)))/Codes!$N$2</f>
        <v>0</v>
      </c>
      <c r="R1129" s="1">
        <f>IF(HEX2DEC(LEFT(F1129,4))&gt;=32768,HEX2DEC(LEFT(F1129,4))-65536,HEX2DEC(LEFT(F1129,4)))/Codes!$N$2</f>
        <v>0</v>
      </c>
      <c r="S1129" s="1">
        <f>IF(HEX2DEC(RIGHT(F1129,4))&gt;=32768,HEX2DEC(RIGHT(F1129,4))-65536,HEX2DEC(RIGHT(F1129,4)))/Codes!$N$2</f>
        <v>0</v>
      </c>
      <c r="T1129" s="18">
        <f t="shared" si="389"/>
        <v>361</v>
      </c>
      <c r="U1129" s="1">
        <f t="shared" si="390"/>
        <v>60</v>
      </c>
      <c r="V1129" s="1">
        <f t="shared" si="391"/>
        <v>0</v>
      </c>
      <c r="W1129" s="1" t="str">
        <f t="shared" si="392"/>
        <v>000</v>
      </c>
      <c r="X1129" s="1">
        <f t="shared" si="393"/>
        <v>0</v>
      </c>
      <c r="Y1129" s="1">
        <f t="shared" si="394"/>
        <v>15</v>
      </c>
      <c r="Z1129" s="1" t="str">
        <f>VLOOKUP(BIN2DEC(MID(HEX2BIN(MID(H1129,3,2),8),2,5)),Codes!$E$1:$F$18,2)</f>
        <v>Normal</v>
      </c>
      <c r="AA1129" s="6" t="str">
        <f t="shared" si="395"/>
        <v>1</v>
      </c>
      <c r="AB1129" s="1">
        <f t="shared" si="396"/>
        <v>0</v>
      </c>
      <c r="AC1129" s="1" t="str">
        <f>VLOOKUP(BIN2DEC(RIGHT(HEX2BIN(MID(H1129,6,1),4),1)&amp;LEFT(HEX2BIN(MID(H1129,7,1),4),1)),Codes!$K$1:$L$5,2)</f>
        <v>M</v>
      </c>
      <c r="AD1129" s="1" t="str">
        <f>VLOOKUP(BIN2DEC(RIGHT(HEX2BIN(MID(H1129,7,1),4),3)&amp;LEFT(HEX2BIN(MID(H1129,8,1),4),2)),Codes!$H$2:$I$33,2)</f>
        <v>Punch</v>
      </c>
      <c r="AE1129" s="1" t="str">
        <f t="shared" si="397"/>
        <v>1</v>
      </c>
      <c r="AF1129" s="1" t="str">
        <f t="shared" si="398"/>
        <v>1</v>
      </c>
      <c r="AH1129" s="6">
        <f t="shared" si="399"/>
        <v>33</v>
      </c>
    </row>
    <row r="1130" spans="1:34">
      <c r="A1130" s="1" t="s">
        <v>3987</v>
      </c>
      <c r="B1130" s="1" t="s">
        <v>3963</v>
      </c>
      <c r="C1130" s="6" t="s">
        <v>4164</v>
      </c>
      <c r="D1130" s="6" t="s">
        <v>3965</v>
      </c>
      <c r="E1130" s="6" t="s">
        <v>2735</v>
      </c>
      <c r="F1130" s="6" t="s">
        <v>91</v>
      </c>
      <c r="G1130" s="6" t="s">
        <v>3988</v>
      </c>
      <c r="H1130" s="6" t="s">
        <v>3989</v>
      </c>
      <c r="J1130" s="1" t="str">
        <f t="shared" si="383"/>
        <v>001011</v>
      </c>
      <c r="K1130" s="1">
        <f t="shared" si="384"/>
        <v>0</v>
      </c>
      <c r="L1130" s="6" t="str">
        <f t="shared" si="385"/>
        <v>00000</v>
      </c>
      <c r="M1130" s="1">
        <f t="shared" si="386"/>
        <v>0</v>
      </c>
      <c r="N1130" s="6" t="str">
        <f t="shared" si="387"/>
        <v>00</v>
      </c>
      <c r="O1130" s="1">
        <f t="shared" si="388"/>
        <v>22</v>
      </c>
      <c r="P1130" s="1">
        <f>IF(HEX2DEC(LEFT(E1130,4))&gt;=32768,HEX2DEC(LEFT(E1130,4))-65536,HEX2DEC(LEFT(E1130,4)))/Codes!$N$2</f>
        <v>9.6</v>
      </c>
      <c r="Q1130" s="1">
        <f>IF(HEX2DEC(RIGHT(E1130,4))&gt;=32768,HEX2DEC(RIGHT(E1130,4))-65536,HEX2DEC(RIGHT(E1130,4)))/Codes!$N$2</f>
        <v>0</v>
      </c>
      <c r="R1130" s="1">
        <f>IF(HEX2DEC(LEFT(F1130,4))&gt;=32768,HEX2DEC(LEFT(F1130,4))-65536,HEX2DEC(LEFT(F1130,4)))/Codes!$N$2</f>
        <v>0</v>
      </c>
      <c r="S1130" s="1">
        <f>IF(HEX2DEC(RIGHT(F1130,4))&gt;=32768,HEX2DEC(RIGHT(F1130,4))-65536,HEX2DEC(RIGHT(F1130,4)))/Codes!$N$2</f>
        <v>0</v>
      </c>
      <c r="T1130" s="18">
        <f t="shared" si="389"/>
        <v>90</v>
      </c>
      <c r="U1130" s="1">
        <f t="shared" si="390"/>
        <v>90</v>
      </c>
      <c r="V1130" s="1">
        <f t="shared" si="391"/>
        <v>0</v>
      </c>
      <c r="W1130" s="1" t="str">
        <f t="shared" si="392"/>
        <v>000</v>
      </c>
      <c r="X1130" s="1">
        <f t="shared" si="393"/>
        <v>0</v>
      </c>
      <c r="Y1130" s="1">
        <f t="shared" si="394"/>
        <v>30</v>
      </c>
      <c r="Z1130" s="1" t="str">
        <f>VLOOKUP(BIN2DEC(MID(HEX2BIN(MID(H1130,3,2),8),2,5)),Codes!$E$1:$F$18,2)</f>
        <v>Flame</v>
      </c>
      <c r="AA1130" s="6" t="str">
        <f t="shared" si="395"/>
        <v>0</v>
      </c>
      <c r="AB1130" s="1">
        <f t="shared" si="396"/>
        <v>1</v>
      </c>
      <c r="AC1130" s="1" t="str">
        <f>VLOOKUP(BIN2DEC(RIGHT(HEX2BIN(MID(H1130,6,1),4),1)&amp;LEFT(HEX2BIN(MID(H1130,7,1),4),1)),Codes!$K$1:$L$5,2)</f>
        <v>M</v>
      </c>
      <c r="AD1130" s="1" t="str">
        <f>VLOOKUP(BIN2DEC(RIGHT(HEX2BIN(MID(H1130,7,1),4),3)&amp;LEFT(HEX2BIN(MID(H1130,8,1),4),2)),Codes!$H$2:$I$33,2)</f>
        <v>Burn</v>
      </c>
      <c r="AE1130" s="1" t="str">
        <f t="shared" si="397"/>
        <v>1</v>
      </c>
      <c r="AF1130" s="1" t="str">
        <f t="shared" si="398"/>
        <v>1</v>
      </c>
      <c r="AH1130" s="6">
        <f t="shared" si="399"/>
        <v>40</v>
      </c>
    </row>
    <row r="1131" spans="1:34">
      <c r="A1131" s="1" t="s">
        <v>3990</v>
      </c>
      <c r="B1131" s="1" t="s">
        <v>3963</v>
      </c>
      <c r="C1131" s="6" t="s">
        <v>4001</v>
      </c>
      <c r="D1131" s="6" t="s">
        <v>1997</v>
      </c>
      <c r="E1131" s="6" t="s">
        <v>307</v>
      </c>
      <c r="F1131" s="6" t="s">
        <v>91</v>
      </c>
      <c r="G1131" s="6" t="s">
        <v>3991</v>
      </c>
      <c r="H1131" s="6" t="s">
        <v>3992</v>
      </c>
      <c r="J1131" s="1" t="str">
        <f t="shared" si="383"/>
        <v>001011</v>
      </c>
      <c r="K1131" s="1">
        <f t="shared" si="384"/>
        <v>0</v>
      </c>
      <c r="L1131" s="6" t="str">
        <f t="shared" si="385"/>
        <v>00000</v>
      </c>
      <c r="M1131" s="1">
        <f t="shared" si="386"/>
        <v>0</v>
      </c>
      <c r="N1131" s="6" t="str">
        <f t="shared" si="387"/>
        <v>00</v>
      </c>
      <c r="O1131" s="1">
        <f t="shared" si="388"/>
        <v>25</v>
      </c>
      <c r="P1131" s="1">
        <f>IF(HEX2DEC(LEFT(E1131,4))&gt;=32768,HEX2DEC(LEFT(E1131,4))-65536,HEX2DEC(LEFT(E1131,4)))/Codes!$N$2</f>
        <v>3.2</v>
      </c>
      <c r="Q1131" s="1">
        <f>IF(HEX2DEC(RIGHT(E1131,4))&gt;=32768,HEX2DEC(RIGHT(E1131,4))-65536,HEX2DEC(RIGHT(E1131,4)))/Codes!$N$2</f>
        <v>0</v>
      </c>
      <c r="R1131" s="1">
        <f>IF(HEX2DEC(LEFT(F1131,4))&gt;=32768,HEX2DEC(LEFT(F1131,4))-65536,HEX2DEC(LEFT(F1131,4)))/Codes!$N$2</f>
        <v>0</v>
      </c>
      <c r="S1131" s="1">
        <f>IF(HEX2DEC(RIGHT(F1131,4))&gt;=32768,HEX2DEC(RIGHT(F1131,4))-65536,HEX2DEC(RIGHT(F1131,4)))/Codes!$N$2</f>
        <v>0</v>
      </c>
      <c r="T1131" s="18">
        <f t="shared" si="389"/>
        <v>361</v>
      </c>
      <c r="U1131" s="1">
        <f t="shared" si="390"/>
        <v>90</v>
      </c>
      <c r="V1131" s="1">
        <f t="shared" si="391"/>
        <v>0</v>
      </c>
      <c r="W1131" s="1" t="str">
        <f t="shared" si="392"/>
        <v>000</v>
      </c>
      <c r="X1131" s="1">
        <f t="shared" si="393"/>
        <v>0</v>
      </c>
      <c r="Y1131" s="1">
        <f t="shared" si="394"/>
        <v>30</v>
      </c>
      <c r="Z1131" s="1" t="str">
        <f>VLOOKUP(BIN2DEC(MID(HEX2BIN(MID(H1131,3,2),8),2,5)),Codes!$E$1:$F$18,2)</f>
        <v>Flame</v>
      </c>
      <c r="AA1131" s="6" t="str">
        <f t="shared" si="395"/>
        <v>0</v>
      </c>
      <c r="AB1131" s="1">
        <f t="shared" si="396"/>
        <v>0</v>
      </c>
      <c r="AC1131" s="1" t="str">
        <f>VLOOKUP(BIN2DEC(RIGHT(HEX2BIN(MID(H1131,6,1),4),1)&amp;LEFT(HEX2BIN(MID(H1131,7,1),4),1)),Codes!$K$1:$L$5,2)</f>
        <v>M</v>
      </c>
      <c r="AD1131" s="1" t="str">
        <f>VLOOKUP(BIN2DEC(RIGHT(HEX2BIN(MID(H1131,7,1),4),3)&amp;LEFT(HEX2BIN(MID(H1131,8,1),4),2)),Codes!$H$2:$I$33,2)</f>
        <v>Burn</v>
      </c>
      <c r="AE1131" s="1" t="str">
        <f t="shared" si="397"/>
        <v>1</v>
      </c>
      <c r="AF1131" s="1" t="str">
        <f t="shared" si="398"/>
        <v>1</v>
      </c>
      <c r="AH1131" s="6">
        <f t="shared" si="399"/>
        <v>40</v>
      </c>
    </row>
    <row r="1132" spans="1:34">
      <c r="A1132" s="1" t="s">
        <v>3993</v>
      </c>
      <c r="B1132" s="1" t="s">
        <v>3963</v>
      </c>
      <c r="C1132" s="6" t="s">
        <v>4001</v>
      </c>
      <c r="D1132" s="6" t="s">
        <v>1997</v>
      </c>
      <c r="E1132" s="6" t="s">
        <v>307</v>
      </c>
      <c r="F1132" s="6" t="s">
        <v>91</v>
      </c>
      <c r="G1132" s="6" t="s">
        <v>3991</v>
      </c>
      <c r="H1132" s="6" t="s">
        <v>3992</v>
      </c>
      <c r="J1132" s="1" t="str">
        <f t="shared" si="383"/>
        <v>001011</v>
      </c>
      <c r="K1132" s="1">
        <f t="shared" si="384"/>
        <v>0</v>
      </c>
      <c r="L1132" s="6" t="str">
        <f t="shared" si="385"/>
        <v>00000</v>
      </c>
      <c r="M1132" s="1">
        <f t="shared" si="386"/>
        <v>0</v>
      </c>
      <c r="N1132" s="6" t="str">
        <f t="shared" si="387"/>
        <v>00</v>
      </c>
      <c r="O1132" s="1">
        <f t="shared" si="388"/>
        <v>25</v>
      </c>
      <c r="P1132" s="1">
        <f>IF(HEX2DEC(LEFT(E1132,4))&gt;=32768,HEX2DEC(LEFT(E1132,4))-65536,HEX2DEC(LEFT(E1132,4)))/Codes!$N$2</f>
        <v>3.2</v>
      </c>
      <c r="Q1132" s="1">
        <f>IF(HEX2DEC(RIGHT(E1132,4))&gt;=32768,HEX2DEC(RIGHT(E1132,4))-65536,HEX2DEC(RIGHT(E1132,4)))/Codes!$N$2</f>
        <v>0</v>
      </c>
      <c r="R1132" s="1">
        <f>IF(HEX2DEC(LEFT(F1132,4))&gt;=32768,HEX2DEC(LEFT(F1132,4))-65536,HEX2DEC(LEFT(F1132,4)))/Codes!$N$2</f>
        <v>0</v>
      </c>
      <c r="S1132" s="1">
        <f>IF(HEX2DEC(RIGHT(F1132,4))&gt;=32768,HEX2DEC(RIGHT(F1132,4))-65536,HEX2DEC(RIGHT(F1132,4)))/Codes!$N$2</f>
        <v>0</v>
      </c>
      <c r="T1132" s="18">
        <f t="shared" si="389"/>
        <v>361</v>
      </c>
      <c r="U1132" s="1">
        <f t="shared" si="390"/>
        <v>90</v>
      </c>
      <c r="V1132" s="1">
        <f t="shared" si="391"/>
        <v>0</v>
      </c>
      <c r="W1132" s="1" t="str">
        <f t="shared" si="392"/>
        <v>000</v>
      </c>
      <c r="X1132" s="1">
        <f t="shared" si="393"/>
        <v>0</v>
      </c>
      <c r="Y1132" s="1">
        <f t="shared" si="394"/>
        <v>30</v>
      </c>
      <c r="Z1132" s="1" t="str">
        <f>VLOOKUP(BIN2DEC(MID(HEX2BIN(MID(H1132,3,2),8),2,5)),Codes!$E$1:$F$18,2)</f>
        <v>Flame</v>
      </c>
      <c r="AA1132" s="6" t="str">
        <f t="shared" si="395"/>
        <v>0</v>
      </c>
      <c r="AB1132" s="1">
        <f t="shared" si="396"/>
        <v>0</v>
      </c>
      <c r="AC1132" s="1" t="str">
        <f>VLOOKUP(BIN2DEC(RIGHT(HEX2BIN(MID(H1132,6,1),4),1)&amp;LEFT(HEX2BIN(MID(H1132,7,1),4),1)),Codes!$K$1:$L$5,2)</f>
        <v>M</v>
      </c>
      <c r="AD1132" s="1" t="str">
        <f>VLOOKUP(BIN2DEC(RIGHT(HEX2BIN(MID(H1132,7,1),4),3)&amp;LEFT(HEX2BIN(MID(H1132,8,1),4),2)),Codes!$H$2:$I$33,2)</f>
        <v>Burn</v>
      </c>
      <c r="AE1132" s="1" t="str">
        <f t="shared" si="397"/>
        <v>1</v>
      </c>
      <c r="AF1132" s="1" t="str">
        <f t="shared" si="398"/>
        <v>1</v>
      </c>
      <c r="AH1132" s="6">
        <f t="shared" si="399"/>
        <v>40</v>
      </c>
    </row>
    <row r="1133" spans="1:34">
      <c r="A1133" s="1" t="s">
        <v>3994</v>
      </c>
      <c r="B1133" s="1" t="s">
        <v>3963</v>
      </c>
      <c r="C1133" s="6" t="s">
        <v>4001</v>
      </c>
      <c r="D1133" s="6" t="s">
        <v>1997</v>
      </c>
      <c r="E1133" s="6" t="s">
        <v>955</v>
      </c>
      <c r="F1133" s="6" t="s">
        <v>91</v>
      </c>
      <c r="G1133" s="6" t="s">
        <v>3991</v>
      </c>
      <c r="H1133" s="6" t="s">
        <v>3989</v>
      </c>
      <c r="J1133" s="1" t="str">
        <f t="shared" si="383"/>
        <v>001011</v>
      </c>
      <c r="K1133" s="1">
        <f t="shared" si="384"/>
        <v>0</v>
      </c>
      <c r="L1133" s="6" t="str">
        <f t="shared" si="385"/>
        <v>00000</v>
      </c>
      <c r="M1133" s="1">
        <f t="shared" si="386"/>
        <v>0</v>
      </c>
      <c r="N1133" s="6" t="str">
        <f t="shared" si="387"/>
        <v>00</v>
      </c>
      <c r="O1133" s="1">
        <f t="shared" si="388"/>
        <v>25</v>
      </c>
      <c r="P1133" s="1">
        <f>IF(HEX2DEC(LEFT(E1133,4))&gt;=32768,HEX2DEC(LEFT(E1133,4))-65536,HEX2DEC(LEFT(E1133,4)))/Codes!$N$2</f>
        <v>8</v>
      </c>
      <c r="Q1133" s="1">
        <f>IF(HEX2DEC(RIGHT(E1133,4))&gt;=32768,HEX2DEC(RIGHT(E1133,4))-65536,HEX2DEC(RIGHT(E1133,4)))/Codes!$N$2</f>
        <v>0</v>
      </c>
      <c r="R1133" s="1">
        <f>IF(HEX2DEC(LEFT(F1133,4))&gt;=32768,HEX2DEC(LEFT(F1133,4))-65536,HEX2DEC(LEFT(F1133,4)))/Codes!$N$2</f>
        <v>0</v>
      </c>
      <c r="S1133" s="1">
        <f>IF(HEX2DEC(RIGHT(F1133,4))&gt;=32768,HEX2DEC(RIGHT(F1133,4))-65536,HEX2DEC(RIGHT(F1133,4)))/Codes!$N$2</f>
        <v>0</v>
      </c>
      <c r="T1133" s="18">
        <f t="shared" si="389"/>
        <v>361</v>
      </c>
      <c r="U1133" s="1">
        <f t="shared" si="390"/>
        <v>90</v>
      </c>
      <c r="V1133" s="1">
        <f t="shared" si="391"/>
        <v>0</v>
      </c>
      <c r="W1133" s="1" t="str">
        <f t="shared" si="392"/>
        <v>000</v>
      </c>
      <c r="X1133" s="1">
        <f t="shared" si="393"/>
        <v>0</v>
      </c>
      <c r="Y1133" s="1">
        <f t="shared" si="394"/>
        <v>30</v>
      </c>
      <c r="Z1133" s="1" t="str">
        <f>VLOOKUP(BIN2DEC(MID(HEX2BIN(MID(H1133,3,2),8),2,5)),Codes!$E$1:$F$18,2)</f>
        <v>Flame</v>
      </c>
      <c r="AA1133" s="6" t="str">
        <f t="shared" si="395"/>
        <v>0</v>
      </c>
      <c r="AB1133" s="1">
        <f t="shared" si="396"/>
        <v>1</v>
      </c>
      <c r="AC1133" s="1" t="str">
        <f>VLOOKUP(BIN2DEC(RIGHT(HEX2BIN(MID(H1133,6,1),4),1)&amp;LEFT(HEX2BIN(MID(H1133,7,1),4),1)),Codes!$K$1:$L$5,2)</f>
        <v>M</v>
      </c>
      <c r="AD1133" s="1" t="str">
        <f>VLOOKUP(BIN2DEC(RIGHT(HEX2BIN(MID(H1133,7,1),4),3)&amp;LEFT(HEX2BIN(MID(H1133,8,1),4),2)),Codes!$H$2:$I$33,2)</f>
        <v>Burn</v>
      </c>
      <c r="AE1133" s="1" t="str">
        <f t="shared" si="397"/>
        <v>1</v>
      </c>
      <c r="AF1133" s="1" t="str">
        <f t="shared" si="398"/>
        <v>1</v>
      </c>
      <c r="AH1133" s="6">
        <f t="shared" si="399"/>
        <v>40</v>
      </c>
    </row>
    <row r="1134" spans="1:34">
      <c r="A1134" s="1" t="s">
        <v>3995</v>
      </c>
      <c r="B1134" s="1" t="s">
        <v>3963</v>
      </c>
      <c r="C1134" s="6" t="s">
        <v>4000</v>
      </c>
      <c r="D1134" s="6" t="s">
        <v>270</v>
      </c>
      <c r="E1134" s="6" t="s">
        <v>207</v>
      </c>
      <c r="F1134" s="6" t="s">
        <v>91</v>
      </c>
      <c r="G1134" s="6" t="s">
        <v>2011</v>
      </c>
      <c r="H1134" s="6" t="s">
        <v>3996</v>
      </c>
      <c r="J1134" s="1" t="str">
        <f t="shared" si="383"/>
        <v>001011</v>
      </c>
      <c r="K1134" s="1">
        <f t="shared" si="384"/>
        <v>0</v>
      </c>
      <c r="L1134" s="6" t="str">
        <f t="shared" si="385"/>
        <v>00000</v>
      </c>
      <c r="M1134" s="1">
        <f t="shared" si="386"/>
        <v>0</v>
      </c>
      <c r="N1134" s="6" t="str">
        <f t="shared" si="387"/>
        <v>00</v>
      </c>
      <c r="O1134" s="1">
        <f t="shared" si="388"/>
        <v>3</v>
      </c>
      <c r="P1134" s="1">
        <f>IF(HEX2DEC(LEFT(E1134,4))&gt;=32768,HEX2DEC(LEFT(E1134,4))-65536,HEX2DEC(LEFT(E1134,4)))/Codes!$N$2</f>
        <v>4</v>
      </c>
      <c r="Q1134" s="1">
        <f>IF(HEX2DEC(RIGHT(E1134,4))&gt;=32768,HEX2DEC(RIGHT(E1134,4))-65536,HEX2DEC(RIGHT(E1134,4)))/Codes!$N$2</f>
        <v>0</v>
      </c>
      <c r="R1134" s="1">
        <f>IF(HEX2DEC(LEFT(F1134,4))&gt;=32768,HEX2DEC(LEFT(F1134,4))-65536,HEX2DEC(LEFT(F1134,4)))/Codes!$N$2</f>
        <v>0</v>
      </c>
      <c r="S1134" s="1">
        <f>IF(HEX2DEC(RIGHT(F1134,4))&gt;=32768,HEX2DEC(RIGHT(F1134,4))-65536,HEX2DEC(RIGHT(F1134,4)))/Codes!$N$2</f>
        <v>0</v>
      </c>
      <c r="T1134" s="18">
        <f t="shared" si="389"/>
        <v>361</v>
      </c>
      <c r="U1134" s="1">
        <f t="shared" si="390"/>
        <v>50</v>
      </c>
      <c r="V1134" s="1">
        <f t="shared" si="391"/>
        <v>0</v>
      </c>
      <c r="W1134" s="1" t="str">
        <f t="shared" si="392"/>
        <v>000</v>
      </c>
      <c r="X1134" s="1">
        <f t="shared" si="393"/>
        <v>0</v>
      </c>
      <c r="Y1134" s="1">
        <f t="shared" si="394"/>
        <v>10</v>
      </c>
      <c r="Z1134" s="1" t="str">
        <f>VLOOKUP(BIN2DEC(MID(HEX2BIN(MID(H1134,3,2),8),2,5)),Codes!$E$1:$F$18,2)</f>
        <v>Normal</v>
      </c>
      <c r="AA1134" s="6" t="str">
        <f t="shared" si="395"/>
        <v>1</v>
      </c>
      <c r="AB1134" s="1">
        <f t="shared" si="396"/>
        <v>21</v>
      </c>
      <c r="AC1134" s="1" t="str">
        <f>VLOOKUP(BIN2DEC(RIGHT(HEX2BIN(MID(H1134,6,1),4),1)&amp;LEFT(HEX2BIN(MID(H1134,7,1),4),1)),Codes!$K$1:$L$5,2)</f>
        <v>S</v>
      </c>
      <c r="AD1134" s="1" t="str">
        <f>VLOOKUP(BIN2DEC(RIGHT(HEX2BIN(MID(H1134,7,1),4),3)&amp;LEFT(HEX2BIN(MID(H1134,8,1),4),2)),Codes!$H$2:$I$33,2)</f>
        <v>Shell</v>
      </c>
      <c r="AE1134" s="1" t="str">
        <f t="shared" si="397"/>
        <v>0</v>
      </c>
      <c r="AF1134" s="1" t="str">
        <f t="shared" si="398"/>
        <v>1</v>
      </c>
      <c r="AH1134" s="6">
        <f t="shared" si="399"/>
        <v>10</v>
      </c>
    </row>
    <row r="1135" spans="1:34">
      <c r="A1135" s="1" t="s">
        <v>3997</v>
      </c>
      <c r="B1135" s="1" t="s">
        <v>3963</v>
      </c>
      <c r="C1135" s="6" t="s">
        <v>4000</v>
      </c>
      <c r="D1135" s="6" t="s">
        <v>273</v>
      </c>
      <c r="E1135" s="6" t="s">
        <v>207</v>
      </c>
      <c r="F1135" s="6" t="s">
        <v>91</v>
      </c>
      <c r="G1135" s="6" t="s">
        <v>3998</v>
      </c>
      <c r="H1135" s="6" t="s">
        <v>3999</v>
      </c>
      <c r="J1135" s="1" t="str">
        <f t="shared" si="383"/>
        <v>001011</v>
      </c>
      <c r="K1135" s="1">
        <f t="shared" si="384"/>
        <v>1</v>
      </c>
      <c r="L1135" s="6" t="str">
        <f t="shared" si="385"/>
        <v>00000</v>
      </c>
      <c r="M1135" s="1">
        <f t="shared" si="386"/>
        <v>0</v>
      </c>
      <c r="N1135" s="6" t="str">
        <f t="shared" si="387"/>
        <v>00</v>
      </c>
      <c r="O1135" s="1">
        <f t="shared" si="388"/>
        <v>3</v>
      </c>
      <c r="P1135" s="1">
        <f>IF(HEX2DEC(LEFT(E1135,4))&gt;=32768,HEX2DEC(LEFT(E1135,4))-65536,HEX2DEC(LEFT(E1135,4)))/Codes!$N$2</f>
        <v>4</v>
      </c>
      <c r="Q1135" s="1">
        <f>IF(HEX2DEC(RIGHT(E1135,4))&gt;=32768,HEX2DEC(RIGHT(E1135,4))-65536,HEX2DEC(RIGHT(E1135,4)))/Codes!$N$2</f>
        <v>0</v>
      </c>
      <c r="R1135" s="1">
        <f>IF(HEX2DEC(LEFT(F1135,4))&gt;=32768,HEX2DEC(LEFT(F1135,4))-65536,HEX2DEC(LEFT(F1135,4)))/Codes!$N$2</f>
        <v>0</v>
      </c>
      <c r="S1135" s="1">
        <f>IF(HEX2DEC(RIGHT(F1135,4))&gt;=32768,HEX2DEC(RIGHT(F1135,4))-65536,HEX2DEC(RIGHT(F1135,4)))/Codes!$N$2</f>
        <v>0</v>
      </c>
      <c r="T1135" s="18">
        <f t="shared" si="389"/>
        <v>270</v>
      </c>
      <c r="U1135" s="1">
        <f t="shared" si="390"/>
        <v>50</v>
      </c>
      <c r="V1135" s="1">
        <f t="shared" si="391"/>
        <v>0</v>
      </c>
      <c r="W1135" s="1" t="str">
        <f t="shared" si="392"/>
        <v>000</v>
      </c>
      <c r="X1135" s="1">
        <f t="shared" si="393"/>
        <v>0</v>
      </c>
      <c r="Y1135" s="1">
        <f t="shared" si="394"/>
        <v>10</v>
      </c>
      <c r="Z1135" s="1" t="str">
        <f>VLOOKUP(BIN2DEC(MID(HEX2BIN(MID(H1135,3,2),8),2,5)),Codes!$E$1:$F$18,2)</f>
        <v>Normal</v>
      </c>
      <c r="AA1135" s="6" t="str">
        <f t="shared" si="395"/>
        <v>1</v>
      </c>
      <c r="AB1135" s="1">
        <f t="shared" si="396"/>
        <v>21</v>
      </c>
      <c r="AC1135" s="1" t="str">
        <f>VLOOKUP(BIN2DEC(RIGHT(HEX2BIN(MID(H1135,6,1),4),1)&amp;LEFT(HEX2BIN(MID(H1135,7,1),4),1)),Codes!$K$1:$L$5,2)</f>
        <v>S</v>
      </c>
      <c r="AD1135" s="1" t="str">
        <f>VLOOKUP(BIN2DEC(RIGHT(HEX2BIN(MID(H1135,7,1),4),3)&amp;LEFT(HEX2BIN(MID(H1135,8,1),4),2)),Codes!$H$2:$I$33,2)</f>
        <v>Shell</v>
      </c>
      <c r="AE1135" s="1" t="str">
        <f t="shared" si="397"/>
        <v>1</v>
      </c>
      <c r="AF1135" s="1" t="str">
        <f t="shared" si="398"/>
        <v>0</v>
      </c>
      <c r="AH1135" s="6">
        <f t="shared" si="399"/>
        <v>10</v>
      </c>
    </row>
    <row r="1136" spans="1:34">
      <c r="A1136" s="1" t="s">
        <v>4002</v>
      </c>
      <c r="B1136" s="1" t="s">
        <v>3963</v>
      </c>
      <c r="C1136" s="6" t="s">
        <v>4156</v>
      </c>
      <c r="D1136" s="6" t="s">
        <v>1310</v>
      </c>
      <c r="E1136" s="6" t="s">
        <v>307</v>
      </c>
      <c r="F1136" s="6" t="s">
        <v>91</v>
      </c>
      <c r="G1136" s="6" t="s">
        <v>3966</v>
      </c>
      <c r="H1136" s="6" t="s">
        <v>4003</v>
      </c>
      <c r="J1136" s="1" t="str">
        <f t="shared" ref="J1136:J1188" si="400">LEFT(HEX2BIN(LEFT(D1136,2),8),6)</f>
        <v>001011</v>
      </c>
      <c r="K1136" s="1">
        <f t="shared" ref="K1136:K1188" si="401">BIN2DEC(MID(HEX2BIN(MID(D1136,2,2),8),3,3))</f>
        <v>1</v>
      </c>
      <c r="L1136" s="6" t="str">
        <f t="shared" ref="L1136:L1188" si="402">MID(HEX2BIN(MID(D1136,3,2),8),2,5)</f>
        <v>00000</v>
      </c>
      <c r="M1136" s="1">
        <f t="shared" ref="M1136:M1188" si="403">ROUNDDOWN(HEX2DEC(MID(D1136,4,3))/8,0)</f>
        <v>0</v>
      </c>
      <c r="N1136" s="6" t="str">
        <f t="shared" ref="N1136:N1188" si="404">MID(HEX2BIN(MID(D1136,6,1),4),2,2)</f>
        <v>00</v>
      </c>
      <c r="O1136" s="1">
        <f t="shared" ref="O1136:O1188" si="405">HEX2DEC(MID(D1136,7,2))</f>
        <v>14</v>
      </c>
      <c r="P1136" s="1">
        <f>IF(HEX2DEC(LEFT(E1136,4))&gt;=32768,HEX2DEC(LEFT(E1136,4))-65536,HEX2DEC(LEFT(E1136,4)))/Codes!$N$2</f>
        <v>3.2</v>
      </c>
      <c r="Q1136" s="1">
        <f>IF(HEX2DEC(RIGHT(E1136,4))&gt;=32768,HEX2DEC(RIGHT(E1136,4))-65536,HEX2DEC(RIGHT(E1136,4)))/Codes!$N$2</f>
        <v>0</v>
      </c>
      <c r="R1136" s="1">
        <f>IF(HEX2DEC(LEFT(F1136,4))&gt;=32768,HEX2DEC(LEFT(F1136,4))-65536,HEX2DEC(LEFT(F1136,4)))/Codes!$N$2</f>
        <v>0</v>
      </c>
      <c r="S1136" s="1">
        <f>IF(HEX2DEC(RIGHT(F1136,4))&gt;=32768,HEX2DEC(RIGHT(F1136,4))-65536,HEX2DEC(RIGHT(F1136,4)))/Codes!$N$2</f>
        <v>0</v>
      </c>
      <c r="T1136" s="18">
        <f t="shared" ref="T1136:T1188" si="406">ROUNDDOWN(HEX2DEC(LEFT(G1136,3))/8,0)</f>
        <v>361</v>
      </c>
      <c r="U1136" s="1">
        <f t="shared" ref="U1136:U1188" si="407">ROUNDDOWN(HEX2DEC(MID(G1136,3,3))/4,0)-(512*ROUNDDOWN(HEX2DEC(MID(G1136,3,1))/8,0))</f>
        <v>80</v>
      </c>
      <c r="V1136" s="1">
        <f t="shared" ref="V1136:V1188" si="408">RIGHT(HEX2BIN(MID(G1136,5,1),4),2)*128+HEX2DEC(MID(G1136,6,1))*8+LEFT(HEX2BIN(MID(G1136,7,1),4),3)</f>
        <v>0</v>
      </c>
      <c r="W1136" s="1" t="str">
        <f t="shared" ref="W1136:W1188" si="409">MID(HEX2BIN(MID(G1136,7,2),8),4,3)</f>
        <v>000</v>
      </c>
      <c r="X1136" s="1">
        <f t="shared" ref="X1136:X1188" si="410">BIN2DEC(RIGHT(HEX2BIN(RIGHT(G1136,1),4),2))</f>
        <v>0</v>
      </c>
      <c r="Y1136" s="1">
        <f t="shared" ref="Y1136:Y1188" si="411">ROUNDDOWN(HEX2DEC(LEFT(H1136,3))/8,0)</f>
        <v>30</v>
      </c>
      <c r="Z1136" s="1" t="str">
        <f>VLOOKUP(BIN2DEC(MID(HEX2BIN(MID(H1136,3,2),8),2,5)),Codes!$E$1:$F$18,2)</f>
        <v>Grab</v>
      </c>
      <c r="AA1136" s="6" t="str">
        <f t="shared" ref="AA1136:AA1188" si="412">MID(HEX2BIN(MID(H1136,4,1),4),3,1)</f>
        <v>0</v>
      </c>
      <c r="AB1136" s="1">
        <f t="shared" ref="AB1136:AB1188" si="413">(MOD(HEX2DEC(MID(H1136,4,1)),2))*64+ROUNDDOWN(HEX2DEC(MID(H1136,5,2))/4,0)</f>
        <v>0</v>
      </c>
      <c r="AC1136" s="1" t="str">
        <f>VLOOKUP(BIN2DEC(RIGHT(HEX2BIN(MID(H1136,6,1),4),1)&amp;LEFT(HEX2BIN(MID(H1136,7,1),4),1)),Codes!$K$1:$L$5,2)</f>
        <v>M</v>
      </c>
      <c r="AD1136" s="1" t="str">
        <f>VLOOKUP(BIN2DEC(RIGHT(HEX2BIN(MID(H1136,7,1),4),3)&amp;LEFT(HEX2BIN(MID(H1136,8,1),4),2)),Codes!$H$2:$I$33,2)</f>
        <v>Kick</v>
      </c>
      <c r="AE1136" s="1" t="str">
        <f t="shared" ref="AE1136:AE1188" si="414">MID(HEX2BIN(RIGHT(H1136,1),4),3,1)</f>
        <v>1</v>
      </c>
      <c r="AF1136" s="1" t="str">
        <f t="shared" ref="AF1136:AF1188" si="415">RIGHT(HEX2BIN(RIGHT(H1136,1),4),1)</f>
        <v>1</v>
      </c>
      <c r="AH1136" s="6">
        <f t="shared" ref="AH1136:AH1188" si="416">ROUNDDOWN(HEX2DEC(MID(H1136,6,3))/4,0)-(256*ROUNDDOWN(HEX2DEC(MID(H1136,6,1))/4,0))</f>
        <v>34</v>
      </c>
    </row>
    <row r="1137" spans="1:34">
      <c r="A1137" s="1" t="s">
        <v>4004</v>
      </c>
      <c r="B1137" s="1" t="s">
        <v>3963</v>
      </c>
      <c r="C1137" s="6" t="s">
        <v>4156</v>
      </c>
      <c r="D1137" s="6" t="s">
        <v>2322</v>
      </c>
      <c r="E1137" s="6" t="s">
        <v>637</v>
      </c>
      <c r="F1137" s="6" t="s">
        <v>91</v>
      </c>
      <c r="G1137" s="6" t="s">
        <v>3966</v>
      </c>
      <c r="H1137" s="6" t="s">
        <v>3080</v>
      </c>
      <c r="J1137" s="1" t="str">
        <f t="shared" si="400"/>
        <v>001011</v>
      </c>
      <c r="K1137" s="1">
        <f t="shared" si="401"/>
        <v>0</v>
      </c>
      <c r="L1137" s="6" t="str">
        <f t="shared" si="402"/>
        <v>00000</v>
      </c>
      <c r="M1137" s="1">
        <f t="shared" si="403"/>
        <v>0</v>
      </c>
      <c r="N1137" s="6" t="str">
        <f t="shared" si="404"/>
        <v>00</v>
      </c>
      <c r="O1137" s="1">
        <f t="shared" si="405"/>
        <v>15</v>
      </c>
      <c r="P1137" s="1">
        <f>IF(HEX2DEC(LEFT(E1137,4))&gt;=32768,HEX2DEC(LEFT(E1137,4))-65536,HEX2DEC(LEFT(E1137,4)))/Codes!$N$2</f>
        <v>7.6</v>
      </c>
      <c r="Q1137" s="1">
        <f>IF(HEX2DEC(RIGHT(E1137,4))&gt;=32768,HEX2DEC(RIGHT(E1137,4))-65536,HEX2DEC(RIGHT(E1137,4)))/Codes!$N$2</f>
        <v>0</v>
      </c>
      <c r="R1137" s="1">
        <f>IF(HEX2DEC(LEFT(F1137,4))&gt;=32768,HEX2DEC(LEFT(F1137,4))-65536,HEX2DEC(LEFT(F1137,4)))/Codes!$N$2</f>
        <v>0</v>
      </c>
      <c r="S1137" s="1">
        <f>IF(HEX2DEC(RIGHT(F1137,4))&gt;=32768,HEX2DEC(RIGHT(F1137,4))-65536,HEX2DEC(RIGHT(F1137,4)))/Codes!$N$2</f>
        <v>0</v>
      </c>
      <c r="T1137" s="18">
        <f t="shared" si="406"/>
        <v>361</v>
      </c>
      <c r="U1137" s="1">
        <f t="shared" si="407"/>
        <v>80</v>
      </c>
      <c r="V1137" s="1">
        <f t="shared" si="408"/>
        <v>0</v>
      </c>
      <c r="W1137" s="1" t="str">
        <f t="shared" si="409"/>
        <v>000</v>
      </c>
      <c r="X1137" s="1">
        <f t="shared" si="410"/>
        <v>0</v>
      </c>
      <c r="Y1137" s="1">
        <f t="shared" si="411"/>
        <v>30</v>
      </c>
      <c r="Z1137" s="1" t="str">
        <f>VLOOKUP(BIN2DEC(MID(HEX2BIN(MID(H1137,3,2),8),2,5)),Codes!$E$1:$F$18,2)</f>
        <v>Normal</v>
      </c>
      <c r="AA1137" s="6" t="str">
        <f t="shared" si="412"/>
        <v>0</v>
      </c>
      <c r="AB1137" s="1">
        <f t="shared" si="413"/>
        <v>0</v>
      </c>
      <c r="AC1137" s="1" t="str">
        <f>VLOOKUP(BIN2DEC(RIGHT(HEX2BIN(MID(H1137,6,1),4),1)&amp;LEFT(HEX2BIN(MID(H1137,7,1),4),1)),Codes!$K$1:$L$5,2)</f>
        <v>M</v>
      </c>
      <c r="AD1137" s="1" t="str">
        <f>VLOOKUP(BIN2DEC(RIGHT(HEX2BIN(MID(H1137,7,1),4),3)&amp;LEFT(HEX2BIN(MID(H1137,8,1),4),2)),Codes!$H$2:$I$33,2)</f>
        <v>Kick</v>
      </c>
      <c r="AE1137" s="1" t="str">
        <f t="shared" si="414"/>
        <v>1</v>
      </c>
      <c r="AF1137" s="1" t="str">
        <f t="shared" si="415"/>
        <v>1</v>
      </c>
      <c r="AH1137" s="6">
        <f t="shared" si="416"/>
        <v>34</v>
      </c>
    </row>
    <row r="1138" spans="1:34">
      <c r="A1138" s="1" t="s">
        <v>4005</v>
      </c>
      <c r="B1138" s="1" t="s">
        <v>3963</v>
      </c>
      <c r="D1138" s="6" t="s">
        <v>1590</v>
      </c>
      <c r="E1138" s="6" t="s">
        <v>4006</v>
      </c>
      <c r="F1138" s="6" t="s">
        <v>91</v>
      </c>
      <c r="G1138" s="6" t="s">
        <v>3966</v>
      </c>
      <c r="H1138" s="6" t="s">
        <v>3962</v>
      </c>
      <c r="J1138" s="1" t="str">
        <f t="shared" si="400"/>
        <v>001011</v>
      </c>
      <c r="K1138" s="1">
        <f t="shared" si="401"/>
        <v>0</v>
      </c>
      <c r="L1138" s="6" t="str">
        <f t="shared" si="402"/>
        <v>00000</v>
      </c>
      <c r="M1138" s="1">
        <f t="shared" si="403"/>
        <v>0</v>
      </c>
      <c r="N1138" s="6" t="str">
        <f t="shared" si="404"/>
        <v>00</v>
      </c>
      <c r="O1138" s="1">
        <f t="shared" si="405"/>
        <v>6</v>
      </c>
      <c r="P1138" s="1">
        <f>IF(HEX2DEC(LEFT(E1138,4))&gt;=32768,HEX2DEC(LEFT(E1138,4))-65536,HEX2DEC(LEFT(E1138,4)))/Codes!$N$2</f>
        <v>4.32</v>
      </c>
      <c r="Q1138" s="1">
        <f>IF(HEX2DEC(RIGHT(E1138,4))&gt;=32768,HEX2DEC(RIGHT(E1138,4))-65536,HEX2DEC(RIGHT(E1138,4)))/Codes!$N$2</f>
        <v>0</v>
      </c>
      <c r="R1138" s="1">
        <f>IF(HEX2DEC(LEFT(F1138,4))&gt;=32768,HEX2DEC(LEFT(F1138,4))-65536,HEX2DEC(LEFT(F1138,4)))/Codes!$N$2</f>
        <v>0</v>
      </c>
      <c r="S1138" s="1">
        <f>IF(HEX2DEC(RIGHT(F1138,4))&gt;=32768,HEX2DEC(RIGHT(F1138,4))-65536,HEX2DEC(RIGHT(F1138,4)))/Codes!$N$2</f>
        <v>0</v>
      </c>
      <c r="T1138" s="18">
        <f t="shared" si="406"/>
        <v>361</v>
      </c>
      <c r="U1138" s="1">
        <f t="shared" si="407"/>
        <v>80</v>
      </c>
      <c r="V1138" s="1">
        <f t="shared" si="408"/>
        <v>0</v>
      </c>
      <c r="W1138" s="1" t="str">
        <f t="shared" si="409"/>
        <v>000</v>
      </c>
      <c r="X1138" s="1">
        <f t="shared" si="410"/>
        <v>0</v>
      </c>
      <c r="Y1138" s="1">
        <f t="shared" si="411"/>
        <v>20</v>
      </c>
      <c r="Z1138" s="1" t="str">
        <f>VLOOKUP(BIN2DEC(MID(HEX2BIN(MID(H1138,3,2),8),2,5)),Codes!$E$1:$F$18,2)</f>
        <v>Normal</v>
      </c>
      <c r="AA1138" s="6" t="str">
        <f t="shared" si="412"/>
        <v>1</v>
      </c>
      <c r="AB1138" s="1">
        <f t="shared" si="413"/>
        <v>0</v>
      </c>
      <c r="AC1138" s="1" t="str">
        <f>VLOOKUP(BIN2DEC(RIGHT(HEX2BIN(MID(H1138,6,1),4),1)&amp;LEFT(HEX2BIN(MID(H1138,7,1),4),1)),Codes!$K$1:$L$5,2)</f>
        <v>S</v>
      </c>
      <c r="AD1138" s="1" t="str">
        <f>VLOOKUP(BIN2DEC(RIGHT(HEX2BIN(MID(H1138,7,1),4),3)&amp;LEFT(HEX2BIN(MID(H1138,8,1),4),2)),Codes!$H$2:$I$33,2)</f>
        <v>[Punch]</v>
      </c>
      <c r="AE1138" s="1" t="str">
        <f t="shared" si="414"/>
        <v>1</v>
      </c>
      <c r="AF1138" s="1" t="str">
        <f t="shared" si="415"/>
        <v>1</v>
      </c>
      <c r="AH1138" s="6">
        <f t="shared" si="416"/>
        <v>17</v>
      </c>
    </row>
    <row r="1139" spans="1:34">
      <c r="A1139" s="1" t="s">
        <v>4007</v>
      </c>
      <c r="B1139" s="1" t="s">
        <v>3963</v>
      </c>
      <c r="C1139" s="6" t="s">
        <v>4165</v>
      </c>
      <c r="D1139" s="6" t="s">
        <v>1704</v>
      </c>
      <c r="E1139" s="6" t="s">
        <v>207</v>
      </c>
      <c r="F1139" s="6" t="s">
        <v>4008</v>
      </c>
      <c r="G1139" s="6" t="s">
        <v>4009</v>
      </c>
      <c r="H1139" s="6" t="s">
        <v>4010</v>
      </c>
      <c r="J1139" s="1" t="str">
        <f t="shared" si="400"/>
        <v>001011</v>
      </c>
      <c r="K1139" s="1">
        <f t="shared" si="401"/>
        <v>0</v>
      </c>
      <c r="L1139" s="6" t="str">
        <f t="shared" si="402"/>
        <v>00000</v>
      </c>
      <c r="M1139" s="1">
        <f t="shared" si="403"/>
        <v>0</v>
      </c>
      <c r="N1139" s="6" t="str">
        <f t="shared" si="404"/>
        <v>00</v>
      </c>
      <c r="O1139" s="1">
        <f t="shared" si="405"/>
        <v>16</v>
      </c>
      <c r="P1139" s="1">
        <f>IF(HEX2DEC(LEFT(E1139,4))&gt;=32768,HEX2DEC(LEFT(E1139,4))-65536,HEX2DEC(LEFT(E1139,4)))/Codes!$N$2</f>
        <v>4</v>
      </c>
      <c r="Q1139" s="1">
        <f>IF(HEX2DEC(RIGHT(E1139,4))&gt;=32768,HEX2DEC(RIGHT(E1139,4))-65536,HEX2DEC(RIGHT(E1139,4)))/Codes!$N$2</f>
        <v>0</v>
      </c>
      <c r="R1139" s="1">
        <f>IF(HEX2DEC(LEFT(F1139,4))&gt;=32768,HEX2DEC(LEFT(F1139,4))-65536,HEX2DEC(LEFT(F1139,4)))/Codes!$N$2</f>
        <v>-1.2E-2</v>
      </c>
      <c r="S1139" s="1">
        <f>IF(HEX2DEC(RIGHT(F1139,4))&gt;=32768,HEX2DEC(RIGHT(F1139,4))-65536,HEX2DEC(RIGHT(F1139,4)))/Codes!$N$2</f>
        <v>0</v>
      </c>
      <c r="T1139" s="18">
        <f t="shared" si="406"/>
        <v>361</v>
      </c>
      <c r="U1139" s="1">
        <f t="shared" si="407"/>
        <v>70</v>
      </c>
      <c r="V1139" s="1">
        <f t="shared" si="408"/>
        <v>0</v>
      </c>
      <c r="W1139" s="1" t="str">
        <f t="shared" si="409"/>
        <v>000</v>
      </c>
      <c r="X1139" s="1">
        <f t="shared" si="410"/>
        <v>0</v>
      </c>
      <c r="Y1139" s="1">
        <f t="shared" si="411"/>
        <v>50</v>
      </c>
      <c r="Z1139" s="1" t="str">
        <f>VLOOKUP(BIN2DEC(MID(HEX2BIN(MID(H1139,3,2),8),2,5)),Codes!$E$1:$F$18,2)</f>
        <v>Normal</v>
      </c>
      <c r="AA1139" s="6" t="str">
        <f t="shared" si="412"/>
        <v>1</v>
      </c>
      <c r="AB1139" s="1">
        <f t="shared" si="413"/>
        <v>0</v>
      </c>
      <c r="AC1139" s="1" t="str">
        <f>VLOOKUP(BIN2DEC(RIGHT(HEX2BIN(MID(H1139,6,1),4),1)&amp;LEFT(HEX2BIN(MID(H1139,7,1),4),1)),Codes!$K$1:$L$5,2)</f>
        <v>S</v>
      </c>
      <c r="AD1139" s="1" t="str">
        <f>VLOOKUP(BIN2DEC(RIGHT(HEX2BIN(MID(H1139,7,1),4),3)&amp;LEFT(HEX2BIN(MID(H1139,8,1),4),2)),Codes!$H$2:$I$33,2)</f>
        <v>Shell</v>
      </c>
      <c r="AE1139" s="1" t="str">
        <f t="shared" si="414"/>
        <v>1</v>
      </c>
      <c r="AF1139" s="1" t="str">
        <f t="shared" si="415"/>
        <v>1</v>
      </c>
      <c r="AH1139" s="6">
        <f t="shared" si="416"/>
        <v>10</v>
      </c>
    </row>
    <row r="1140" spans="1:34">
      <c r="A1140" s="1" t="s">
        <v>4011</v>
      </c>
      <c r="B1140" s="1" t="s">
        <v>3963</v>
      </c>
      <c r="C1140" s="6" t="s">
        <v>4166</v>
      </c>
      <c r="D1140" s="6" t="s">
        <v>245</v>
      </c>
      <c r="E1140" s="6" t="s">
        <v>207</v>
      </c>
      <c r="F1140" s="6" t="s">
        <v>91</v>
      </c>
      <c r="G1140" s="6" t="s">
        <v>4012</v>
      </c>
      <c r="H1140" s="6" t="s">
        <v>4013</v>
      </c>
      <c r="J1140" s="1" t="str">
        <f t="shared" si="400"/>
        <v>001011</v>
      </c>
      <c r="K1140" s="1">
        <f t="shared" si="401"/>
        <v>0</v>
      </c>
      <c r="L1140" s="6" t="str">
        <f t="shared" si="402"/>
        <v>00000</v>
      </c>
      <c r="M1140" s="1">
        <f t="shared" si="403"/>
        <v>0</v>
      </c>
      <c r="N1140" s="6" t="str">
        <f t="shared" si="404"/>
        <v>00</v>
      </c>
      <c r="O1140" s="1">
        <f t="shared" si="405"/>
        <v>9</v>
      </c>
      <c r="P1140" s="1">
        <f>IF(HEX2DEC(LEFT(E1140,4))&gt;=32768,HEX2DEC(LEFT(E1140,4))-65536,HEX2DEC(LEFT(E1140,4)))/Codes!$N$2</f>
        <v>4</v>
      </c>
      <c r="Q1140" s="1">
        <f>IF(HEX2DEC(RIGHT(E1140,4))&gt;=32768,HEX2DEC(RIGHT(E1140,4))-65536,HEX2DEC(RIGHT(E1140,4)))/Codes!$N$2</f>
        <v>0</v>
      </c>
      <c r="R1140" s="1">
        <f>IF(HEX2DEC(LEFT(F1140,4))&gt;=32768,HEX2DEC(LEFT(F1140,4))-65536,HEX2DEC(LEFT(F1140,4)))/Codes!$N$2</f>
        <v>0</v>
      </c>
      <c r="S1140" s="1">
        <f>IF(HEX2DEC(RIGHT(F1140,4))&gt;=32768,HEX2DEC(RIGHT(F1140,4))-65536,HEX2DEC(RIGHT(F1140,4)))/Codes!$N$2</f>
        <v>0</v>
      </c>
      <c r="T1140" s="18">
        <f t="shared" si="406"/>
        <v>85</v>
      </c>
      <c r="U1140" s="1">
        <f t="shared" si="407"/>
        <v>80</v>
      </c>
      <c r="V1140" s="1">
        <f t="shared" si="408"/>
        <v>120</v>
      </c>
      <c r="W1140" s="1" t="str">
        <f t="shared" si="409"/>
        <v>000</v>
      </c>
      <c r="X1140" s="1">
        <f t="shared" si="410"/>
        <v>0</v>
      </c>
      <c r="Y1140" s="1">
        <f t="shared" si="411"/>
        <v>60</v>
      </c>
      <c r="Z1140" s="1" t="str">
        <f>VLOOKUP(BIN2DEC(MID(HEX2BIN(MID(H1140,3,2),8),2,5)),Codes!$E$1:$F$18,2)</f>
        <v>Normal</v>
      </c>
      <c r="AA1140" s="6" t="str">
        <f t="shared" si="412"/>
        <v>0</v>
      </c>
      <c r="AB1140" s="1">
        <f t="shared" si="413"/>
        <v>0</v>
      </c>
      <c r="AC1140" s="1" t="str">
        <f>VLOOKUP(BIN2DEC(RIGHT(HEX2BIN(MID(H1140,6,1),4),1)&amp;LEFT(HEX2BIN(MID(H1140,7,1),4),1)),Codes!$K$1:$L$5,2)</f>
        <v>S</v>
      </c>
      <c r="AD1140" s="1" t="str">
        <f>VLOOKUP(BIN2DEC(RIGHT(HEX2BIN(MID(H1140,7,1),4),3)&amp;LEFT(HEX2BIN(MID(H1140,8,1),4),2)),Codes!$H$2:$I$33,2)</f>
        <v>Shell</v>
      </c>
      <c r="AE1140" s="1" t="str">
        <f t="shared" si="414"/>
        <v>1</v>
      </c>
      <c r="AF1140" s="1" t="str">
        <f t="shared" si="415"/>
        <v>1</v>
      </c>
      <c r="AH1140" s="6">
        <f t="shared" si="416"/>
        <v>10</v>
      </c>
    </row>
    <row r="1141" spans="1:34">
      <c r="A1141" s="1" t="s">
        <v>4014</v>
      </c>
      <c r="B1141" s="1" t="s">
        <v>3963</v>
      </c>
      <c r="C1141" s="6" t="s">
        <v>4016</v>
      </c>
      <c r="D1141" s="6" t="s">
        <v>2322</v>
      </c>
      <c r="E1141" s="6" t="s">
        <v>1288</v>
      </c>
      <c r="F1141" s="6" t="s">
        <v>91</v>
      </c>
      <c r="G1141" s="6" t="s">
        <v>3716</v>
      </c>
      <c r="H1141" s="6" t="s">
        <v>4015</v>
      </c>
      <c r="J1141" s="1" t="str">
        <f t="shared" si="400"/>
        <v>001011</v>
      </c>
      <c r="K1141" s="1">
        <f t="shared" si="401"/>
        <v>0</v>
      </c>
      <c r="L1141" s="6" t="str">
        <f t="shared" si="402"/>
        <v>00000</v>
      </c>
      <c r="M1141" s="1">
        <f t="shared" si="403"/>
        <v>0</v>
      </c>
      <c r="N1141" s="6" t="str">
        <f t="shared" si="404"/>
        <v>00</v>
      </c>
      <c r="O1141" s="1">
        <f t="shared" si="405"/>
        <v>15</v>
      </c>
      <c r="P1141" s="1">
        <f>IF(HEX2DEC(LEFT(E1141,4))&gt;=32768,HEX2DEC(LEFT(E1141,4))-65536,HEX2DEC(LEFT(E1141,4)))/Codes!$N$2</f>
        <v>5.28</v>
      </c>
      <c r="Q1141" s="1">
        <f>IF(HEX2DEC(RIGHT(E1141,4))&gt;=32768,HEX2DEC(RIGHT(E1141,4))-65536,HEX2DEC(RIGHT(E1141,4)))/Codes!$N$2</f>
        <v>0</v>
      </c>
      <c r="R1141" s="1">
        <f>IF(HEX2DEC(LEFT(F1141,4))&gt;=32768,HEX2DEC(LEFT(F1141,4))-65536,HEX2DEC(LEFT(F1141,4)))/Codes!$N$2</f>
        <v>0</v>
      </c>
      <c r="S1141" s="1">
        <f>IF(HEX2DEC(RIGHT(F1141,4))&gt;=32768,HEX2DEC(RIGHT(F1141,4))-65536,HEX2DEC(RIGHT(F1141,4)))/Codes!$N$2</f>
        <v>0</v>
      </c>
      <c r="T1141" s="18">
        <f t="shared" si="406"/>
        <v>70</v>
      </c>
      <c r="U1141" s="1">
        <f t="shared" si="407"/>
        <v>40</v>
      </c>
      <c r="V1141" s="1">
        <f t="shared" si="408"/>
        <v>0</v>
      </c>
      <c r="W1141" s="1" t="str">
        <f t="shared" si="409"/>
        <v>000</v>
      </c>
      <c r="X1141" s="1">
        <f t="shared" si="410"/>
        <v>0</v>
      </c>
      <c r="Y1141" s="1">
        <f t="shared" si="411"/>
        <v>50</v>
      </c>
      <c r="Z1141" s="1" t="str">
        <f>VLOOKUP(BIN2DEC(MID(HEX2BIN(MID(H1141,3,2),8),2,5)),Codes!$E$1:$F$18,2)</f>
        <v>Freezing</v>
      </c>
      <c r="AA1141" s="6" t="str">
        <f t="shared" si="412"/>
        <v>1</v>
      </c>
      <c r="AB1141" s="1">
        <f t="shared" si="413"/>
        <v>0</v>
      </c>
      <c r="AC1141" s="1" t="str">
        <f>VLOOKUP(BIN2DEC(RIGHT(HEX2BIN(MID(H1141,6,1),4),1)&amp;LEFT(HEX2BIN(MID(H1141,7,1),4),1)),Codes!$K$1:$L$5,2)</f>
        <v>M</v>
      </c>
      <c r="AD1141" s="1" t="str">
        <f>VLOOKUP(BIN2DEC(RIGHT(HEX2BIN(MID(H1141,7,1),4),3)&amp;LEFT(HEX2BIN(MID(H1141,8,1),4),2)),Codes!$H$2:$I$33,2)</f>
        <v>Ice</v>
      </c>
      <c r="AE1141" s="1" t="str">
        <f t="shared" si="414"/>
        <v>1</v>
      </c>
      <c r="AF1141" s="1" t="str">
        <f t="shared" si="415"/>
        <v>1</v>
      </c>
      <c r="AH1141" s="6">
        <f t="shared" si="416"/>
        <v>45</v>
      </c>
    </row>
    <row r="1142" spans="1:34">
      <c r="A1142" s="1" t="s">
        <v>4017</v>
      </c>
      <c r="B1142" s="1" t="s">
        <v>3963</v>
      </c>
      <c r="C1142" s="6" t="s">
        <v>4026</v>
      </c>
      <c r="D1142" s="6" t="s">
        <v>1559</v>
      </c>
      <c r="E1142" s="6" t="s">
        <v>4018</v>
      </c>
      <c r="F1142" s="6" t="s">
        <v>91</v>
      </c>
      <c r="G1142" s="6" t="s">
        <v>373</v>
      </c>
      <c r="H1142" s="6" t="s">
        <v>3983</v>
      </c>
      <c r="J1142" s="1" t="str">
        <f t="shared" si="400"/>
        <v>001011</v>
      </c>
      <c r="K1142" s="1">
        <f t="shared" si="401"/>
        <v>0</v>
      </c>
      <c r="L1142" s="6" t="str">
        <f t="shared" si="402"/>
        <v>00000</v>
      </c>
      <c r="M1142" s="1">
        <f t="shared" si="403"/>
        <v>0</v>
      </c>
      <c r="N1142" s="6" t="str">
        <f t="shared" si="404"/>
        <v>00</v>
      </c>
      <c r="O1142" s="1">
        <f t="shared" si="405"/>
        <v>5</v>
      </c>
      <c r="P1142" s="1">
        <f>IF(HEX2DEC(LEFT(E1142,4))&gt;=32768,HEX2DEC(LEFT(E1142,4))-65536,HEX2DEC(LEFT(E1142,4)))/Codes!$N$2</f>
        <v>4.0919999999999996</v>
      </c>
      <c r="Q1142" s="1">
        <f>IF(HEX2DEC(RIGHT(E1142,4))&gt;=32768,HEX2DEC(RIGHT(E1142,4))-65536,HEX2DEC(RIGHT(E1142,4)))/Codes!$N$2</f>
        <v>0</v>
      </c>
      <c r="R1142" s="1">
        <f>IF(HEX2DEC(LEFT(F1142,4))&gt;=32768,HEX2DEC(LEFT(F1142,4))-65536,HEX2DEC(LEFT(F1142,4)))/Codes!$N$2</f>
        <v>0</v>
      </c>
      <c r="S1142" s="1">
        <f>IF(HEX2DEC(RIGHT(F1142,4))&gt;=32768,HEX2DEC(RIGHT(F1142,4))-65536,HEX2DEC(RIGHT(F1142,4)))/Codes!$N$2</f>
        <v>0</v>
      </c>
      <c r="T1142" s="18">
        <f t="shared" si="406"/>
        <v>361</v>
      </c>
      <c r="U1142" s="1">
        <f t="shared" si="407"/>
        <v>100</v>
      </c>
      <c r="V1142" s="1">
        <f t="shared" si="408"/>
        <v>0</v>
      </c>
      <c r="W1142" s="1" t="str">
        <f t="shared" si="409"/>
        <v>000</v>
      </c>
      <c r="X1142" s="1">
        <f t="shared" si="410"/>
        <v>0</v>
      </c>
      <c r="Y1142" s="1">
        <f t="shared" si="411"/>
        <v>10</v>
      </c>
      <c r="Z1142" s="1" t="str">
        <f>VLOOKUP(BIN2DEC(MID(HEX2BIN(MID(H1142,3,2),8),2,5)),Codes!$E$1:$F$18,2)</f>
        <v>Normal</v>
      </c>
      <c r="AA1142" s="6" t="str">
        <f t="shared" si="412"/>
        <v>1</v>
      </c>
      <c r="AB1142" s="1">
        <f t="shared" si="413"/>
        <v>0</v>
      </c>
      <c r="AC1142" s="1" t="str">
        <f>VLOOKUP(BIN2DEC(RIGHT(HEX2BIN(MID(H1142,6,1),4),1)&amp;LEFT(HEX2BIN(MID(H1142,7,1),4),1)),Codes!$K$1:$L$5,2)</f>
        <v>S</v>
      </c>
      <c r="AD1142" s="1" t="str">
        <f>VLOOKUP(BIN2DEC(RIGHT(HEX2BIN(MID(H1142,7,1),4),3)&amp;LEFT(HEX2BIN(MID(H1142,8,1),4),2)),Codes!$H$2:$I$33,2)</f>
        <v>Punch</v>
      </c>
      <c r="AE1142" s="1" t="str">
        <f t="shared" si="414"/>
        <v>1</v>
      </c>
      <c r="AF1142" s="1" t="str">
        <f t="shared" si="415"/>
        <v>1</v>
      </c>
      <c r="AH1142" s="6">
        <f t="shared" si="416"/>
        <v>1</v>
      </c>
    </row>
    <row r="1143" spans="1:34">
      <c r="A1143" s="1" t="s">
        <v>4019</v>
      </c>
      <c r="B1143" s="1" t="s">
        <v>3963</v>
      </c>
      <c r="C1143" s="6" t="s">
        <v>4026</v>
      </c>
      <c r="D1143" s="6" t="s">
        <v>1559</v>
      </c>
      <c r="E1143" s="6" t="s">
        <v>854</v>
      </c>
      <c r="F1143" s="6" t="s">
        <v>4020</v>
      </c>
      <c r="G1143" s="6" t="s">
        <v>373</v>
      </c>
      <c r="H1143" s="6" t="s">
        <v>4021</v>
      </c>
      <c r="J1143" s="1" t="str">
        <f t="shared" si="400"/>
        <v>001011</v>
      </c>
      <c r="K1143" s="1">
        <f t="shared" si="401"/>
        <v>0</v>
      </c>
      <c r="L1143" s="6" t="str">
        <f t="shared" si="402"/>
        <v>00000</v>
      </c>
      <c r="M1143" s="1">
        <f t="shared" si="403"/>
        <v>0</v>
      </c>
      <c r="N1143" s="6" t="str">
        <f t="shared" si="404"/>
        <v>00</v>
      </c>
      <c r="O1143" s="1">
        <f t="shared" si="405"/>
        <v>5</v>
      </c>
      <c r="P1143" s="1">
        <f>IF(HEX2DEC(LEFT(E1143,4))&gt;=32768,HEX2DEC(LEFT(E1143,4))-65536,HEX2DEC(LEFT(E1143,4)))/Codes!$N$2</f>
        <v>5.12</v>
      </c>
      <c r="Q1143" s="1">
        <f>IF(HEX2DEC(RIGHT(E1143,4))&gt;=32768,HEX2DEC(RIGHT(E1143,4))-65536,HEX2DEC(RIGHT(E1143,4)))/Codes!$N$2</f>
        <v>0</v>
      </c>
      <c r="R1143" s="1">
        <f>IF(HEX2DEC(LEFT(F1143,4))&gt;=32768,HEX2DEC(LEFT(F1143,4))-65536,HEX2DEC(LEFT(F1143,4)))/Codes!$N$2</f>
        <v>2.048</v>
      </c>
      <c r="S1143" s="1">
        <f>IF(HEX2DEC(RIGHT(F1143,4))&gt;=32768,HEX2DEC(RIGHT(F1143,4))-65536,HEX2DEC(RIGHT(F1143,4)))/Codes!$N$2</f>
        <v>0</v>
      </c>
      <c r="T1143" s="18">
        <f t="shared" si="406"/>
        <v>361</v>
      </c>
      <c r="U1143" s="1">
        <f t="shared" si="407"/>
        <v>100</v>
      </c>
      <c r="V1143" s="1">
        <f t="shared" si="408"/>
        <v>0</v>
      </c>
      <c r="W1143" s="1" t="str">
        <f t="shared" si="409"/>
        <v>000</v>
      </c>
      <c r="X1143" s="1">
        <f t="shared" si="410"/>
        <v>0</v>
      </c>
      <c r="Y1143" s="1">
        <f t="shared" si="411"/>
        <v>10</v>
      </c>
      <c r="Z1143" s="1" t="str">
        <f>VLOOKUP(BIN2DEC(MID(HEX2BIN(MID(H1143,3,2),8),2,5)),Codes!$E$1:$F$18,2)</f>
        <v>Inert</v>
      </c>
      <c r="AA1143" s="6" t="str">
        <f t="shared" si="412"/>
        <v>1</v>
      </c>
      <c r="AB1143" s="1">
        <f t="shared" si="413"/>
        <v>0</v>
      </c>
      <c r="AC1143" s="1" t="str">
        <f>VLOOKUP(BIN2DEC(RIGHT(HEX2BIN(MID(H1143,6,1),4),1)&amp;LEFT(HEX2BIN(MID(H1143,7,1),4),1)),Codes!$K$1:$L$5,2)</f>
        <v>S</v>
      </c>
      <c r="AD1143" s="1" t="str">
        <f>VLOOKUP(BIN2DEC(RIGHT(HEX2BIN(MID(H1143,7,1),4),3)&amp;LEFT(HEX2BIN(MID(H1143,8,1),4),2)),Codes!$H$2:$I$33,2)</f>
        <v>Punch</v>
      </c>
      <c r="AE1143" s="1" t="str">
        <f t="shared" si="414"/>
        <v>1</v>
      </c>
      <c r="AF1143" s="1" t="str">
        <f t="shared" si="415"/>
        <v>1</v>
      </c>
      <c r="AH1143" s="6">
        <f t="shared" si="416"/>
        <v>1</v>
      </c>
    </row>
    <row r="1144" spans="1:34">
      <c r="A1144" s="1" t="s">
        <v>4022</v>
      </c>
      <c r="B1144" s="1" t="s">
        <v>3963</v>
      </c>
      <c r="C1144" s="6" t="s">
        <v>4026</v>
      </c>
      <c r="D1144" s="6" t="s">
        <v>4023</v>
      </c>
      <c r="E1144" s="6" t="s">
        <v>4024</v>
      </c>
      <c r="F1144" s="6" t="s">
        <v>854</v>
      </c>
      <c r="G1144" s="6" t="s">
        <v>373</v>
      </c>
      <c r="H1144" s="6" t="s">
        <v>4025</v>
      </c>
      <c r="J1144" s="1" t="str">
        <f t="shared" si="400"/>
        <v>001011</v>
      </c>
      <c r="K1144" s="1">
        <f t="shared" si="401"/>
        <v>0</v>
      </c>
      <c r="L1144" s="6" t="str">
        <f t="shared" si="402"/>
        <v>00000</v>
      </c>
      <c r="M1144" s="1">
        <f t="shared" si="403"/>
        <v>0</v>
      </c>
      <c r="N1144" s="6" t="str">
        <f t="shared" si="404"/>
        <v>00</v>
      </c>
      <c r="O1144" s="1">
        <f t="shared" si="405"/>
        <v>28</v>
      </c>
      <c r="P1144" s="1">
        <f>IF(HEX2DEC(LEFT(E1144,4))&gt;=32768,HEX2DEC(LEFT(E1144,4))-65536,HEX2DEC(LEFT(E1144,4)))/Codes!$N$2</f>
        <v>13.2</v>
      </c>
      <c r="Q1144" s="1">
        <f>IF(HEX2DEC(RIGHT(E1144,4))&gt;=32768,HEX2DEC(RIGHT(E1144,4))-65536,HEX2DEC(RIGHT(E1144,4)))/Codes!$N$2</f>
        <v>0</v>
      </c>
      <c r="R1144" s="1">
        <f>IF(HEX2DEC(LEFT(F1144,4))&gt;=32768,HEX2DEC(LEFT(F1144,4))-65536,HEX2DEC(LEFT(F1144,4)))/Codes!$N$2</f>
        <v>5.12</v>
      </c>
      <c r="S1144" s="1">
        <f>IF(HEX2DEC(RIGHT(F1144,4))&gt;=32768,HEX2DEC(RIGHT(F1144,4))-65536,HEX2DEC(RIGHT(F1144,4)))/Codes!$N$2</f>
        <v>0</v>
      </c>
      <c r="T1144" s="18">
        <f t="shared" si="406"/>
        <v>361</v>
      </c>
      <c r="U1144" s="1">
        <f t="shared" si="407"/>
        <v>100</v>
      </c>
      <c r="V1144" s="1">
        <f t="shared" si="408"/>
        <v>0</v>
      </c>
      <c r="W1144" s="1" t="str">
        <f t="shared" si="409"/>
        <v>000</v>
      </c>
      <c r="X1144" s="1">
        <f t="shared" si="410"/>
        <v>0</v>
      </c>
      <c r="Y1144" s="1">
        <f t="shared" si="411"/>
        <v>10</v>
      </c>
      <c r="Z1144" s="1" t="str">
        <f>VLOOKUP(BIN2DEC(MID(HEX2BIN(MID(H1144,3,2),8),2,5)),Codes!$E$1:$F$18,2)</f>
        <v>Flame</v>
      </c>
      <c r="AA1144" s="6" t="str">
        <f t="shared" si="412"/>
        <v>0</v>
      </c>
      <c r="AB1144" s="1">
        <f t="shared" si="413"/>
        <v>0</v>
      </c>
      <c r="AC1144" s="1" t="str">
        <f>VLOOKUP(BIN2DEC(RIGHT(HEX2BIN(MID(H1144,6,1),4),1)&amp;LEFT(HEX2BIN(MID(H1144,7,1),4),1)),Codes!$K$1:$L$5,2)</f>
        <v>M</v>
      </c>
      <c r="AD1144" s="1" t="str">
        <f>VLOOKUP(BIN2DEC(RIGHT(HEX2BIN(MID(H1144,7,1),4),3)&amp;LEFT(HEX2BIN(MID(H1144,8,1),4),2)),Codes!$H$2:$I$33,2)</f>
        <v>Burn</v>
      </c>
      <c r="AE1144" s="1" t="str">
        <f t="shared" si="414"/>
        <v>1</v>
      </c>
      <c r="AF1144" s="1" t="str">
        <f t="shared" si="415"/>
        <v>1</v>
      </c>
      <c r="AH1144" s="6">
        <f t="shared" si="416"/>
        <v>40</v>
      </c>
    </row>
    <row r="1145" spans="1:34">
      <c r="A1145" s="1" t="s">
        <v>4027</v>
      </c>
      <c r="B1145" s="1" t="s">
        <v>3963</v>
      </c>
      <c r="C1145" s="6" t="s">
        <v>4026</v>
      </c>
      <c r="D1145" s="6" t="s">
        <v>1559</v>
      </c>
      <c r="E1145" s="6" t="s">
        <v>4018</v>
      </c>
      <c r="F1145" s="6" t="s">
        <v>91</v>
      </c>
      <c r="G1145" s="6" t="s">
        <v>373</v>
      </c>
      <c r="H1145" s="6" t="s">
        <v>3983</v>
      </c>
      <c r="J1145" s="1" t="str">
        <f t="shared" si="400"/>
        <v>001011</v>
      </c>
      <c r="K1145" s="1">
        <f t="shared" si="401"/>
        <v>0</v>
      </c>
      <c r="L1145" s="6" t="str">
        <f t="shared" si="402"/>
        <v>00000</v>
      </c>
      <c r="M1145" s="1">
        <f t="shared" si="403"/>
        <v>0</v>
      </c>
      <c r="N1145" s="6" t="str">
        <f t="shared" si="404"/>
        <v>00</v>
      </c>
      <c r="O1145" s="1">
        <f t="shared" si="405"/>
        <v>5</v>
      </c>
      <c r="P1145" s="1">
        <f>IF(HEX2DEC(LEFT(E1145,4))&gt;=32768,HEX2DEC(LEFT(E1145,4))-65536,HEX2DEC(LEFT(E1145,4)))/Codes!$N$2</f>
        <v>4.0919999999999996</v>
      </c>
      <c r="Q1145" s="1">
        <f>IF(HEX2DEC(RIGHT(E1145,4))&gt;=32768,HEX2DEC(RIGHT(E1145,4))-65536,HEX2DEC(RIGHT(E1145,4)))/Codes!$N$2</f>
        <v>0</v>
      </c>
      <c r="R1145" s="1">
        <f>IF(HEX2DEC(LEFT(F1145,4))&gt;=32768,HEX2DEC(LEFT(F1145,4))-65536,HEX2DEC(LEFT(F1145,4)))/Codes!$N$2</f>
        <v>0</v>
      </c>
      <c r="S1145" s="1">
        <f>IF(HEX2DEC(RIGHT(F1145,4))&gt;=32768,HEX2DEC(RIGHT(F1145,4))-65536,HEX2DEC(RIGHT(F1145,4)))/Codes!$N$2</f>
        <v>0</v>
      </c>
      <c r="T1145" s="18">
        <f t="shared" si="406"/>
        <v>361</v>
      </c>
      <c r="U1145" s="1">
        <f t="shared" si="407"/>
        <v>100</v>
      </c>
      <c r="V1145" s="1">
        <f t="shared" si="408"/>
        <v>0</v>
      </c>
      <c r="W1145" s="1" t="str">
        <f t="shared" si="409"/>
        <v>000</v>
      </c>
      <c r="X1145" s="1">
        <f t="shared" si="410"/>
        <v>0</v>
      </c>
      <c r="Y1145" s="1">
        <f t="shared" si="411"/>
        <v>10</v>
      </c>
      <c r="Z1145" s="1" t="str">
        <f>VLOOKUP(BIN2DEC(MID(HEX2BIN(MID(H1145,3,2),8),2,5)),Codes!$E$1:$F$18,2)</f>
        <v>Normal</v>
      </c>
      <c r="AA1145" s="6" t="str">
        <f t="shared" si="412"/>
        <v>1</v>
      </c>
      <c r="AB1145" s="1">
        <f t="shared" si="413"/>
        <v>0</v>
      </c>
      <c r="AC1145" s="1" t="str">
        <f>VLOOKUP(BIN2DEC(RIGHT(HEX2BIN(MID(H1145,6,1),4),1)&amp;LEFT(HEX2BIN(MID(H1145,7,1),4),1)),Codes!$K$1:$L$5,2)</f>
        <v>S</v>
      </c>
      <c r="AD1145" s="1" t="str">
        <f>VLOOKUP(BIN2DEC(RIGHT(HEX2BIN(MID(H1145,7,1),4),3)&amp;LEFT(HEX2BIN(MID(H1145,8,1),4),2)),Codes!$H$2:$I$33,2)</f>
        <v>Punch</v>
      </c>
      <c r="AE1145" s="1" t="str">
        <f t="shared" si="414"/>
        <v>1</v>
      </c>
      <c r="AF1145" s="1" t="str">
        <f t="shared" si="415"/>
        <v>1</v>
      </c>
      <c r="AH1145" s="6">
        <f t="shared" si="416"/>
        <v>1</v>
      </c>
    </row>
    <row r="1146" spans="1:34">
      <c r="A1146" s="1" t="s">
        <v>4028</v>
      </c>
      <c r="B1146" s="1" t="s">
        <v>3963</v>
      </c>
      <c r="C1146" s="6" t="s">
        <v>4026</v>
      </c>
      <c r="D1146" s="6" t="s">
        <v>1559</v>
      </c>
      <c r="E1146" s="6" t="s">
        <v>854</v>
      </c>
      <c r="F1146" s="6" t="s">
        <v>4020</v>
      </c>
      <c r="G1146" s="6" t="s">
        <v>373</v>
      </c>
      <c r="H1146" s="6" t="s">
        <v>4021</v>
      </c>
      <c r="J1146" s="1" t="str">
        <f t="shared" si="400"/>
        <v>001011</v>
      </c>
      <c r="K1146" s="1">
        <f t="shared" si="401"/>
        <v>0</v>
      </c>
      <c r="L1146" s="6" t="str">
        <f t="shared" si="402"/>
        <v>00000</v>
      </c>
      <c r="M1146" s="1">
        <f t="shared" si="403"/>
        <v>0</v>
      </c>
      <c r="N1146" s="6" t="str">
        <f t="shared" si="404"/>
        <v>00</v>
      </c>
      <c r="O1146" s="1">
        <f t="shared" si="405"/>
        <v>5</v>
      </c>
      <c r="P1146" s="1">
        <f>IF(HEX2DEC(LEFT(E1146,4))&gt;=32768,HEX2DEC(LEFT(E1146,4))-65536,HEX2DEC(LEFT(E1146,4)))/Codes!$N$2</f>
        <v>5.12</v>
      </c>
      <c r="Q1146" s="1">
        <f>IF(HEX2DEC(RIGHT(E1146,4))&gt;=32768,HEX2DEC(RIGHT(E1146,4))-65536,HEX2DEC(RIGHT(E1146,4)))/Codes!$N$2</f>
        <v>0</v>
      </c>
      <c r="R1146" s="1">
        <f>IF(HEX2DEC(LEFT(F1146,4))&gt;=32768,HEX2DEC(LEFT(F1146,4))-65536,HEX2DEC(LEFT(F1146,4)))/Codes!$N$2</f>
        <v>2.048</v>
      </c>
      <c r="S1146" s="1">
        <f>IF(HEX2DEC(RIGHT(F1146,4))&gt;=32768,HEX2DEC(RIGHT(F1146,4))-65536,HEX2DEC(RIGHT(F1146,4)))/Codes!$N$2</f>
        <v>0</v>
      </c>
      <c r="T1146" s="18">
        <f t="shared" si="406"/>
        <v>361</v>
      </c>
      <c r="U1146" s="1">
        <f t="shared" si="407"/>
        <v>100</v>
      </c>
      <c r="V1146" s="1">
        <f t="shared" si="408"/>
        <v>0</v>
      </c>
      <c r="W1146" s="1" t="str">
        <f t="shared" si="409"/>
        <v>000</v>
      </c>
      <c r="X1146" s="1">
        <f t="shared" si="410"/>
        <v>0</v>
      </c>
      <c r="Y1146" s="1">
        <f t="shared" si="411"/>
        <v>10</v>
      </c>
      <c r="Z1146" s="1" t="str">
        <f>VLOOKUP(BIN2DEC(MID(HEX2BIN(MID(H1146,3,2),8),2,5)),Codes!$E$1:$F$18,2)</f>
        <v>Inert</v>
      </c>
      <c r="AA1146" s="6" t="str">
        <f t="shared" si="412"/>
        <v>1</v>
      </c>
      <c r="AB1146" s="1">
        <f t="shared" si="413"/>
        <v>0</v>
      </c>
      <c r="AC1146" s="1" t="str">
        <f>VLOOKUP(BIN2DEC(RIGHT(HEX2BIN(MID(H1146,6,1),4),1)&amp;LEFT(HEX2BIN(MID(H1146,7,1),4),1)),Codes!$K$1:$L$5,2)</f>
        <v>S</v>
      </c>
      <c r="AD1146" s="1" t="str">
        <f>VLOOKUP(BIN2DEC(RIGHT(HEX2BIN(MID(H1146,7,1),4),3)&amp;LEFT(HEX2BIN(MID(H1146,8,1),4),2)),Codes!$H$2:$I$33,2)</f>
        <v>Punch</v>
      </c>
      <c r="AE1146" s="1" t="str">
        <f t="shared" si="414"/>
        <v>1</v>
      </c>
      <c r="AF1146" s="1" t="str">
        <f t="shared" si="415"/>
        <v>1</v>
      </c>
      <c r="AH1146" s="6">
        <f t="shared" si="416"/>
        <v>1</v>
      </c>
    </row>
    <row r="1147" spans="1:34">
      <c r="A1147" s="1" t="s">
        <v>4029</v>
      </c>
      <c r="B1147" s="1" t="s">
        <v>3963</v>
      </c>
      <c r="C1147" s="6" t="s">
        <v>4026</v>
      </c>
      <c r="D1147" s="6" t="s">
        <v>4023</v>
      </c>
      <c r="E1147" s="6" t="s">
        <v>4024</v>
      </c>
      <c r="F1147" s="6" t="s">
        <v>854</v>
      </c>
      <c r="G1147" s="6" t="s">
        <v>373</v>
      </c>
      <c r="H1147" s="6" t="s">
        <v>4025</v>
      </c>
      <c r="J1147" s="1" t="str">
        <f t="shared" si="400"/>
        <v>001011</v>
      </c>
      <c r="K1147" s="1">
        <f t="shared" si="401"/>
        <v>0</v>
      </c>
      <c r="L1147" s="6" t="str">
        <f t="shared" si="402"/>
        <v>00000</v>
      </c>
      <c r="M1147" s="1">
        <f t="shared" si="403"/>
        <v>0</v>
      </c>
      <c r="N1147" s="6" t="str">
        <f t="shared" si="404"/>
        <v>00</v>
      </c>
      <c r="O1147" s="1">
        <f t="shared" si="405"/>
        <v>28</v>
      </c>
      <c r="P1147" s="1">
        <f>IF(HEX2DEC(LEFT(E1147,4))&gt;=32768,HEX2DEC(LEFT(E1147,4))-65536,HEX2DEC(LEFT(E1147,4)))/Codes!$N$2</f>
        <v>13.2</v>
      </c>
      <c r="Q1147" s="1">
        <f>IF(HEX2DEC(RIGHT(E1147,4))&gt;=32768,HEX2DEC(RIGHT(E1147,4))-65536,HEX2DEC(RIGHT(E1147,4)))/Codes!$N$2</f>
        <v>0</v>
      </c>
      <c r="R1147" s="1">
        <f>IF(HEX2DEC(LEFT(F1147,4))&gt;=32768,HEX2DEC(LEFT(F1147,4))-65536,HEX2DEC(LEFT(F1147,4)))/Codes!$N$2</f>
        <v>5.12</v>
      </c>
      <c r="S1147" s="1">
        <f>IF(HEX2DEC(RIGHT(F1147,4))&gt;=32768,HEX2DEC(RIGHT(F1147,4))-65536,HEX2DEC(RIGHT(F1147,4)))/Codes!$N$2</f>
        <v>0</v>
      </c>
      <c r="T1147" s="18">
        <f t="shared" si="406"/>
        <v>361</v>
      </c>
      <c r="U1147" s="1">
        <f t="shared" si="407"/>
        <v>100</v>
      </c>
      <c r="V1147" s="1">
        <f t="shared" si="408"/>
        <v>0</v>
      </c>
      <c r="W1147" s="1" t="str">
        <f t="shared" si="409"/>
        <v>000</v>
      </c>
      <c r="X1147" s="1">
        <f t="shared" si="410"/>
        <v>0</v>
      </c>
      <c r="Y1147" s="1">
        <f t="shared" si="411"/>
        <v>10</v>
      </c>
      <c r="Z1147" s="1" t="str">
        <f>VLOOKUP(BIN2DEC(MID(HEX2BIN(MID(H1147,3,2),8),2,5)),Codes!$E$1:$F$18,2)</f>
        <v>Flame</v>
      </c>
      <c r="AA1147" s="6" t="str">
        <f t="shared" si="412"/>
        <v>0</v>
      </c>
      <c r="AB1147" s="1">
        <f t="shared" si="413"/>
        <v>0</v>
      </c>
      <c r="AC1147" s="1" t="str">
        <f>VLOOKUP(BIN2DEC(RIGHT(HEX2BIN(MID(H1147,6,1),4),1)&amp;LEFT(HEX2BIN(MID(H1147,7,1),4),1)),Codes!$K$1:$L$5,2)</f>
        <v>M</v>
      </c>
      <c r="AD1147" s="1" t="str">
        <f>VLOOKUP(BIN2DEC(RIGHT(HEX2BIN(MID(H1147,7,1),4),3)&amp;LEFT(HEX2BIN(MID(H1147,8,1),4),2)),Codes!$H$2:$I$33,2)</f>
        <v>Burn</v>
      </c>
      <c r="AE1147" s="1" t="str">
        <f t="shared" si="414"/>
        <v>1</v>
      </c>
      <c r="AF1147" s="1" t="str">
        <f t="shared" si="415"/>
        <v>1</v>
      </c>
      <c r="AH1147" s="6">
        <f t="shared" si="416"/>
        <v>40</v>
      </c>
    </row>
    <row r="1148" spans="1:34">
      <c r="A1148" s="1" t="s">
        <v>4030</v>
      </c>
      <c r="B1148" s="1" t="s">
        <v>3963</v>
      </c>
      <c r="C1148" s="6" t="s">
        <v>4158</v>
      </c>
      <c r="D1148" s="6" t="s">
        <v>4031</v>
      </c>
      <c r="E1148" s="6" t="s">
        <v>256</v>
      </c>
      <c r="F1148" s="6" t="s">
        <v>265</v>
      </c>
      <c r="G1148" s="6" t="s">
        <v>3966</v>
      </c>
      <c r="H1148" s="6" t="s">
        <v>3983</v>
      </c>
      <c r="J1148" s="1" t="str">
        <f t="shared" si="400"/>
        <v>001011</v>
      </c>
      <c r="K1148" s="1">
        <f t="shared" si="401"/>
        <v>0</v>
      </c>
      <c r="L1148" s="6" t="str">
        <f t="shared" si="402"/>
        <v>00000</v>
      </c>
      <c r="M1148" s="1">
        <f t="shared" si="403"/>
        <v>8</v>
      </c>
      <c r="N1148" s="6" t="str">
        <f t="shared" si="404"/>
        <v>00</v>
      </c>
      <c r="O1148" s="1">
        <f t="shared" si="405"/>
        <v>6</v>
      </c>
      <c r="P1148" s="1">
        <f>IF(HEX2DEC(LEFT(E1148,4))&gt;=32768,HEX2DEC(LEFT(E1148,4))-65536,HEX2DEC(LEFT(E1148,4)))/Codes!$N$2</f>
        <v>3.6</v>
      </c>
      <c r="Q1148" s="1">
        <f>IF(HEX2DEC(RIGHT(E1148,4))&gt;=32768,HEX2DEC(RIGHT(E1148,4))-65536,HEX2DEC(RIGHT(E1148,4)))/Codes!$N$2</f>
        <v>0</v>
      </c>
      <c r="R1148" s="1">
        <f>IF(HEX2DEC(LEFT(F1148,4))&gt;=32768,HEX2DEC(LEFT(F1148,4))-65536,HEX2DEC(LEFT(F1148,4)))/Codes!$N$2</f>
        <v>2.4</v>
      </c>
      <c r="S1148" s="1">
        <f>IF(HEX2DEC(RIGHT(F1148,4))&gt;=32768,HEX2DEC(RIGHT(F1148,4))-65536,HEX2DEC(RIGHT(F1148,4)))/Codes!$N$2</f>
        <v>0</v>
      </c>
      <c r="T1148" s="18">
        <f t="shared" si="406"/>
        <v>361</v>
      </c>
      <c r="U1148" s="1">
        <f t="shared" si="407"/>
        <v>80</v>
      </c>
      <c r="V1148" s="1">
        <f t="shared" si="408"/>
        <v>0</v>
      </c>
      <c r="W1148" s="1" t="str">
        <f t="shared" si="409"/>
        <v>000</v>
      </c>
      <c r="X1148" s="1">
        <f t="shared" si="410"/>
        <v>0</v>
      </c>
      <c r="Y1148" s="1">
        <f t="shared" si="411"/>
        <v>10</v>
      </c>
      <c r="Z1148" s="1" t="str">
        <f>VLOOKUP(BIN2DEC(MID(HEX2BIN(MID(H1148,3,2),8),2,5)),Codes!$E$1:$F$18,2)</f>
        <v>Normal</v>
      </c>
      <c r="AA1148" s="6" t="str">
        <f t="shared" si="412"/>
        <v>1</v>
      </c>
      <c r="AB1148" s="1">
        <f t="shared" si="413"/>
        <v>0</v>
      </c>
      <c r="AC1148" s="1" t="str">
        <f>VLOOKUP(BIN2DEC(RIGHT(HEX2BIN(MID(H1148,6,1),4),1)&amp;LEFT(HEX2BIN(MID(H1148,7,1),4),1)),Codes!$K$1:$L$5,2)</f>
        <v>S</v>
      </c>
      <c r="AD1148" s="1" t="str">
        <f>VLOOKUP(BIN2DEC(RIGHT(HEX2BIN(MID(H1148,7,1),4),3)&amp;LEFT(HEX2BIN(MID(H1148,8,1),4),2)),Codes!$H$2:$I$33,2)</f>
        <v>Punch</v>
      </c>
      <c r="AE1148" s="1" t="str">
        <f t="shared" si="414"/>
        <v>1</v>
      </c>
      <c r="AF1148" s="1" t="str">
        <f t="shared" si="415"/>
        <v>1</v>
      </c>
      <c r="AH1148" s="6">
        <f t="shared" si="416"/>
        <v>1</v>
      </c>
    </row>
    <row r="1149" spans="1:34">
      <c r="A1149" s="1" t="s">
        <v>4032</v>
      </c>
      <c r="B1149" s="1" t="s">
        <v>3963</v>
      </c>
      <c r="C1149" s="6" t="s">
        <v>4158</v>
      </c>
      <c r="D1149" s="6" t="s">
        <v>181</v>
      </c>
      <c r="E1149" s="6" t="s">
        <v>256</v>
      </c>
      <c r="F1149" s="6" t="s">
        <v>1795</v>
      </c>
      <c r="G1149" s="6" t="s">
        <v>3966</v>
      </c>
      <c r="H1149" s="6" t="s">
        <v>3983</v>
      </c>
      <c r="J1149" s="1" t="str">
        <f t="shared" si="400"/>
        <v>001011</v>
      </c>
      <c r="K1149" s="1">
        <f t="shared" si="401"/>
        <v>1</v>
      </c>
      <c r="L1149" s="6" t="str">
        <f t="shared" si="402"/>
        <v>00000</v>
      </c>
      <c r="M1149" s="1">
        <f t="shared" si="403"/>
        <v>8</v>
      </c>
      <c r="N1149" s="6" t="str">
        <f t="shared" si="404"/>
        <v>00</v>
      </c>
      <c r="O1149" s="1">
        <f t="shared" si="405"/>
        <v>6</v>
      </c>
      <c r="P1149" s="1">
        <f>IF(HEX2DEC(LEFT(E1149,4))&gt;=32768,HEX2DEC(LEFT(E1149,4))-65536,HEX2DEC(LEFT(E1149,4)))/Codes!$N$2</f>
        <v>3.6</v>
      </c>
      <c r="Q1149" s="1">
        <f>IF(HEX2DEC(RIGHT(E1149,4))&gt;=32768,HEX2DEC(RIGHT(E1149,4))-65536,HEX2DEC(RIGHT(E1149,4)))/Codes!$N$2</f>
        <v>0</v>
      </c>
      <c r="R1149" s="1">
        <f>IF(HEX2DEC(LEFT(F1149,4))&gt;=32768,HEX2DEC(LEFT(F1149,4))-65536,HEX2DEC(LEFT(F1149,4)))/Codes!$N$2</f>
        <v>-2.4</v>
      </c>
      <c r="S1149" s="1">
        <f>IF(HEX2DEC(RIGHT(F1149,4))&gt;=32768,HEX2DEC(RIGHT(F1149,4))-65536,HEX2DEC(RIGHT(F1149,4)))/Codes!$N$2</f>
        <v>0</v>
      </c>
      <c r="T1149" s="18">
        <f t="shared" si="406"/>
        <v>361</v>
      </c>
      <c r="U1149" s="1">
        <f t="shared" si="407"/>
        <v>80</v>
      </c>
      <c r="V1149" s="1">
        <f t="shared" si="408"/>
        <v>0</v>
      </c>
      <c r="W1149" s="1" t="str">
        <f t="shared" si="409"/>
        <v>000</v>
      </c>
      <c r="X1149" s="1">
        <f t="shared" si="410"/>
        <v>0</v>
      </c>
      <c r="Y1149" s="1">
        <f t="shared" si="411"/>
        <v>10</v>
      </c>
      <c r="Z1149" s="1" t="str">
        <f>VLOOKUP(BIN2DEC(MID(HEX2BIN(MID(H1149,3,2),8),2,5)),Codes!$E$1:$F$18,2)</f>
        <v>Normal</v>
      </c>
      <c r="AA1149" s="6" t="str">
        <f t="shared" si="412"/>
        <v>1</v>
      </c>
      <c r="AB1149" s="1">
        <f t="shared" si="413"/>
        <v>0</v>
      </c>
      <c r="AC1149" s="1" t="str">
        <f>VLOOKUP(BIN2DEC(RIGHT(HEX2BIN(MID(H1149,6,1),4),1)&amp;LEFT(HEX2BIN(MID(H1149,7,1),4),1)),Codes!$K$1:$L$5,2)</f>
        <v>S</v>
      </c>
      <c r="AD1149" s="1" t="str">
        <f>VLOOKUP(BIN2DEC(RIGHT(HEX2BIN(MID(H1149,7,1),4),3)&amp;LEFT(HEX2BIN(MID(H1149,8,1),4),2)),Codes!$H$2:$I$33,2)</f>
        <v>Punch</v>
      </c>
      <c r="AE1149" s="1" t="str">
        <f t="shared" si="414"/>
        <v>1</v>
      </c>
      <c r="AF1149" s="1" t="str">
        <f t="shared" si="415"/>
        <v>1</v>
      </c>
      <c r="AH1149" s="6">
        <f t="shared" si="416"/>
        <v>1</v>
      </c>
    </row>
    <row r="1150" spans="1:34">
      <c r="A1150" s="1" t="s">
        <v>4033</v>
      </c>
      <c r="B1150" s="1" t="s">
        <v>3963</v>
      </c>
      <c r="C1150" s="6" t="s">
        <v>4157</v>
      </c>
      <c r="D1150" s="6" t="s">
        <v>4034</v>
      </c>
      <c r="E1150" s="6" t="s">
        <v>4035</v>
      </c>
      <c r="F1150" s="6" t="s">
        <v>265</v>
      </c>
      <c r="G1150" s="6" t="s">
        <v>4036</v>
      </c>
      <c r="H1150" s="6" t="s">
        <v>4037</v>
      </c>
      <c r="J1150" s="1" t="str">
        <f t="shared" si="400"/>
        <v>001011</v>
      </c>
      <c r="K1150" s="1">
        <f t="shared" si="401"/>
        <v>0</v>
      </c>
      <c r="L1150" s="6" t="str">
        <f t="shared" si="402"/>
        <v>00000</v>
      </c>
      <c r="M1150" s="1">
        <f t="shared" si="403"/>
        <v>8</v>
      </c>
      <c r="N1150" s="6" t="str">
        <f t="shared" si="404"/>
        <v>00</v>
      </c>
      <c r="O1150" s="1">
        <f t="shared" si="405"/>
        <v>1</v>
      </c>
      <c r="P1150" s="1">
        <f>IF(HEX2DEC(LEFT(E1150,4))&gt;=32768,HEX2DEC(LEFT(E1150,4))-65536,HEX2DEC(LEFT(E1150,4)))/Codes!$N$2</f>
        <v>1.8</v>
      </c>
      <c r="Q1150" s="1">
        <f>IF(HEX2DEC(RIGHT(E1150,4))&gt;=32768,HEX2DEC(RIGHT(E1150,4))-65536,HEX2DEC(RIGHT(E1150,4)))/Codes!$N$2</f>
        <v>0</v>
      </c>
      <c r="R1150" s="1">
        <f>IF(HEX2DEC(LEFT(F1150,4))&gt;=32768,HEX2DEC(LEFT(F1150,4))-65536,HEX2DEC(LEFT(F1150,4)))/Codes!$N$2</f>
        <v>2.4</v>
      </c>
      <c r="S1150" s="1">
        <f>IF(HEX2DEC(RIGHT(F1150,4))&gt;=32768,HEX2DEC(RIGHT(F1150,4))-65536,HEX2DEC(RIGHT(F1150,4)))/Codes!$N$2</f>
        <v>0</v>
      </c>
      <c r="T1150" s="18">
        <f t="shared" si="406"/>
        <v>362</v>
      </c>
      <c r="U1150" s="1">
        <f t="shared" si="407"/>
        <v>100</v>
      </c>
      <c r="V1150" s="1">
        <f t="shared" si="408"/>
        <v>80</v>
      </c>
      <c r="W1150" s="1" t="str">
        <f t="shared" si="409"/>
        <v>000</v>
      </c>
      <c r="X1150" s="1">
        <f t="shared" si="410"/>
        <v>0</v>
      </c>
      <c r="Y1150" s="1">
        <f t="shared" si="411"/>
        <v>0</v>
      </c>
      <c r="Z1150" s="1" t="str">
        <f>VLOOKUP(BIN2DEC(MID(HEX2BIN(MID(H1150,3,2),8),2,5)),Codes!$E$1:$F$18,2)</f>
        <v>Normal</v>
      </c>
      <c r="AA1150" s="6" t="str">
        <f t="shared" si="412"/>
        <v>1</v>
      </c>
      <c r="AB1150" s="1">
        <f t="shared" si="413"/>
        <v>0</v>
      </c>
      <c r="AC1150" s="1" t="str">
        <f>VLOOKUP(BIN2DEC(RIGHT(HEX2BIN(MID(H1150,6,1),4),1)&amp;LEFT(HEX2BIN(MID(H1150,7,1),4),1)),Codes!$K$1:$L$5,2)</f>
        <v>S</v>
      </c>
      <c r="AD1150" s="1" t="str">
        <f>VLOOKUP(BIN2DEC(RIGHT(HEX2BIN(MID(H1150,7,1),4),3)&amp;LEFT(HEX2BIN(MID(H1150,8,1),4),2)),Codes!$H$2:$I$33,2)</f>
        <v>Shell</v>
      </c>
      <c r="AE1150" s="1" t="str">
        <f t="shared" si="414"/>
        <v>1</v>
      </c>
      <c r="AF1150" s="1" t="str">
        <f t="shared" si="415"/>
        <v>1</v>
      </c>
      <c r="AH1150" s="6">
        <f t="shared" si="416"/>
        <v>138</v>
      </c>
    </row>
    <row r="1151" spans="1:34">
      <c r="A1151" s="1" t="s">
        <v>4038</v>
      </c>
      <c r="B1151" s="1" t="s">
        <v>3963</v>
      </c>
      <c r="C1151" s="6" t="s">
        <v>4157</v>
      </c>
      <c r="D1151" s="6" t="s">
        <v>4039</v>
      </c>
      <c r="E1151" s="6" t="s">
        <v>4035</v>
      </c>
      <c r="F1151" s="6" t="s">
        <v>1795</v>
      </c>
      <c r="G1151" s="6" t="s">
        <v>4036</v>
      </c>
      <c r="H1151" s="6" t="s">
        <v>4037</v>
      </c>
      <c r="J1151" s="1" t="str">
        <f t="shared" si="400"/>
        <v>001011</v>
      </c>
      <c r="K1151" s="1">
        <f t="shared" si="401"/>
        <v>1</v>
      </c>
      <c r="L1151" s="6" t="str">
        <f t="shared" si="402"/>
        <v>00000</v>
      </c>
      <c r="M1151" s="1">
        <f t="shared" si="403"/>
        <v>8</v>
      </c>
      <c r="N1151" s="6" t="str">
        <f t="shared" si="404"/>
        <v>00</v>
      </c>
      <c r="O1151" s="1">
        <f t="shared" si="405"/>
        <v>1</v>
      </c>
      <c r="P1151" s="1">
        <f>IF(HEX2DEC(LEFT(E1151,4))&gt;=32768,HEX2DEC(LEFT(E1151,4))-65536,HEX2DEC(LEFT(E1151,4)))/Codes!$N$2</f>
        <v>1.8</v>
      </c>
      <c r="Q1151" s="1">
        <f>IF(HEX2DEC(RIGHT(E1151,4))&gt;=32768,HEX2DEC(RIGHT(E1151,4))-65536,HEX2DEC(RIGHT(E1151,4)))/Codes!$N$2</f>
        <v>0</v>
      </c>
      <c r="R1151" s="1">
        <f>IF(HEX2DEC(LEFT(F1151,4))&gt;=32768,HEX2DEC(LEFT(F1151,4))-65536,HEX2DEC(LEFT(F1151,4)))/Codes!$N$2</f>
        <v>-2.4</v>
      </c>
      <c r="S1151" s="1">
        <f>IF(HEX2DEC(RIGHT(F1151,4))&gt;=32768,HEX2DEC(RIGHT(F1151,4))-65536,HEX2DEC(RIGHT(F1151,4)))/Codes!$N$2</f>
        <v>0</v>
      </c>
      <c r="T1151" s="18">
        <f t="shared" si="406"/>
        <v>362</v>
      </c>
      <c r="U1151" s="1">
        <f t="shared" si="407"/>
        <v>100</v>
      </c>
      <c r="V1151" s="1">
        <f t="shared" si="408"/>
        <v>80</v>
      </c>
      <c r="W1151" s="1" t="str">
        <f t="shared" si="409"/>
        <v>000</v>
      </c>
      <c r="X1151" s="1">
        <f t="shared" si="410"/>
        <v>0</v>
      </c>
      <c r="Y1151" s="1">
        <f t="shared" si="411"/>
        <v>0</v>
      </c>
      <c r="Z1151" s="1" t="str">
        <f>VLOOKUP(BIN2DEC(MID(HEX2BIN(MID(H1151,3,2),8),2,5)),Codes!$E$1:$F$18,2)</f>
        <v>Normal</v>
      </c>
      <c r="AA1151" s="6" t="str">
        <f t="shared" si="412"/>
        <v>1</v>
      </c>
      <c r="AB1151" s="1">
        <f t="shared" si="413"/>
        <v>0</v>
      </c>
      <c r="AC1151" s="1" t="str">
        <f>VLOOKUP(BIN2DEC(RIGHT(HEX2BIN(MID(H1151,6,1),4),1)&amp;LEFT(HEX2BIN(MID(H1151,7,1),4),1)),Codes!$K$1:$L$5,2)</f>
        <v>S</v>
      </c>
      <c r="AD1151" s="1" t="str">
        <f>VLOOKUP(BIN2DEC(RIGHT(HEX2BIN(MID(H1151,7,1),4),3)&amp;LEFT(HEX2BIN(MID(H1151,8,1),4),2)),Codes!$H$2:$I$33,2)</f>
        <v>Shell</v>
      </c>
      <c r="AE1151" s="1" t="str">
        <f t="shared" si="414"/>
        <v>1</v>
      </c>
      <c r="AF1151" s="1" t="str">
        <f t="shared" si="415"/>
        <v>1</v>
      </c>
      <c r="AH1151" s="6">
        <f t="shared" si="416"/>
        <v>138</v>
      </c>
    </row>
    <row r="1152" spans="1:34">
      <c r="A1152" s="1" t="s">
        <v>4040</v>
      </c>
      <c r="B1152" s="1" t="s">
        <v>3963</v>
      </c>
      <c r="C1152" s="6" t="s">
        <v>4042</v>
      </c>
      <c r="D1152" s="6" t="s">
        <v>3106</v>
      </c>
      <c r="E1152" s="6" t="s">
        <v>395</v>
      </c>
      <c r="F1152" s="6" t="s">
        <v>91</v>
      </c>
      <c r="G1152" s="6" t="s">
        <v>2011</v>
      </c>
      <c r="H1152" s="6" t="s">
        <v>4041</v>
      </c>
      <c r="J1152" s="1" t="str">
        <f t="shared" si="400"/>
        <v>001011</v>
      </c>
      <c r="K1152" s="1">
        <f t="shared" si="401"/>
        <v>0</v>
      </c>
      <c r="L1152" s="6" t="str">
        <f t="shared" si="402"/>
        <v>00000</v>
      </c>
      <c r="M1152" s="1">
        <f t="shared" si="403"/>
        <v>0</v>
      </c>
      <c r="N1152" s="6" t="str">
        <f t="shared" si="404"/>
        <v>00</v>
      </c>
      <c r="O1152" s="1">
        <f t="shared" si="405"/>
        <v>12</v>
      </c>
      <c r="P1152" s="1">
        <f>IF(HEX2DEC(LEFT(E1152,4))&gt;=32768,HEX2DEC(LEFT(E1152,4))-65536,HEX2DEC(LEFT(E1152,4)))/Codes!$N$2</f>
        <v>5.6</v>
      </c>
      <c r="Q1152" s="1">
        <f>IF(HEX2DEC(RIGHT(E1152,4))&gt;=32768,HEX2DEC(RIGHT(E1152,4))-65536,HEX2DEC(RIGHT(E1152,4)))/Codes!$N$2</f>
        <v>0</v>
      </c>
      <c r="R1152" s="1">
        <f>IF(HEX2DEC(LEFT(F1152,4))&gt;=32768,HEX2DEC(LEFT(F1152,4))-65536,HEX2DEC(LEFT(F1152,4)))/Codes!$N$2</f>
        <v>0</v>
      </c>
      <c r="S1152" s="1">
        <f>IF(HEX2DEC(RIGHT(F1152,4))&gt;=32768,HEX2DEC(RIGHT(F1152,4))-65536,HEX2DEC(RIGHT(F1152,4)))/Codes!$N$2</f>
        <v>0</v>
      </c>
      <c r="T1152" s="18">
        <f t="shared" si="406"/>
        <v>361</v>
      </c>
      <c r="U1152" s="1">
        <f t="shared" si="407"/>
        <v>50</v>
      </c>
      <c r="V1152" s="1">
        <f t="shared" si="408"/>
        <v>0</v>
      </c>
      <c r="W1152" s="1" t="str">
        <f t="shared" si="409"/>
        <v>000</v>
      </c>
      <c r="X1152" s="1">
        <f t="shared" si="410"/>
        <v>0</v>
      </c>
      <c r="Y1152" s="1">
        <f t="shared" si="411"/>
        <v>10</v>
      </c>
      <c r="Z1152" s="1" t="str">
        <f>VLOOKUP(BIN2DEC(MID(HEX2BIN(MID(H1152,3,2),8),2,5)),Codes!$E$1:$F$18,2)</f>
        <v>Screw</v>
      </c>
      <c r="AA1152" s="6" t="str">
        <f t="shared" si="412"/>
        <v>1</v>
      </c>
      <c r="AB1152" s="1">
        <f t="shared" si="413"/>
        <v>15</v>
      </c>
      <c r="AC1152" s="1" t="str">
        <f>VLOOKUP(BIN2DEC(RIGHT(HEX2BIN(MID(H1152,6,1),4),1)&amp;LEFT(HEX2BIN(MID(H1152,7,1),4),1)),Codes!$K$1:$L$5,2)</f>
        <v>M</v>
      </c>
      <c r="AD1152" s="1" t="str">
        <f>VLOOKUP(BIN2DEC(RIGHT(HEX2BIN(MID(H1152,7,1),4),3)&amp;LEFT(HEX2BIN(MID(H1152,8,1),4),2)),Codes!$H$2:$I$33,2)</f>
        <v>Punch</v>
      </c>
      <c r="AE1152" s="1" t="str">
        <f t="shared" si="414"/>
        <v>1</v>
      </c>
      <c r="AF1152" s="1" t="str">
        <f t="shared" si="415"/>
        <v>1</v>
      </c>
      <c r="AH1152" s="6">
        <f t="shared" si="416"/>
        <v>33</v>
      </c>
    </row>
    <row r="1153" spans="1:34">
      <c r="A1153" s="1" t="s">
        <v>4043</v>
      </c>
      <c r="B1153" s="1" t="s">
        <v>3963</v>
      </c>
      <c r="C1153" s="6" t="s">
        <v>8837</v>
      </c>
      <c r="D1153" s="6" t="s">
        <v>702</v>
      </c>
      <c r="E1153" s="6" t="s">
        <v>195</v>
      </c>
      <c r="F1153" s="6" t="s">
        <v>307</v>
      </c>
      <c r="G1153" s="6" t="s">
        <v>373</v>
      </c>
      <c r="H1153" s="6" t="s">
        <v>3983</v>
      </c>
      <c r="J1153" s="1" t="str">
        <f t="shared" si="400"/>
        <v>001011</v>
      </c>
      <c r="K1153" s="1">
        <f t="shared" si="401"/>
        <v>0</v>
      </c>
      <c r="L1153" s="6" t="str">
        <f t="shared" si="402"/>
        <v>00000</v>
      </c>
      <c r="M1153" s="1">
        <f t="shared" si="403"/>
        <v>0</v>
      </c>
      <c r="N1153" s="6" t="str">
        <f t="shared" si="404"/>
        <v>00</v>
      </c>
      <c r="O1153" s="1">
        <f t="shared" si="405"/>
        <v>1</v>
      </c>
      <c r="P1153" s="1">
        <f>IF(HEX2DEC(LEFT(E1153,4))&gt;=32768,HEX2DEC(LEFT(E1153,4))-65536,HEX2DEC(LEFT(E1153,4)))/Codes!$N$2</f>
        <v>4.4000000000000004</v>
      </c>
      <c r="Q1153" s="1">
        <f>IF(HEX2DEC(RIGHT(E1153,4))&gt;=32768,HEX2DEC(RIGHT(E1153,4))-65536,HEX2DEC(RIGHT(E1153,4)))/Codes!$N$2</f>
        <v>0</v>
      </c>
      <c r="R1153" s="1">
        <f>IF(HEX2DEC(LEFT(F1153,4))&gt;=32768,HEX2DEC(LEFT(F1153,4))-65536,HEX2DEC(LEFT(F1153,4)))/Codes!$N$2</f>
        <v>3.2</v>
      </c>
      <c r="S1153" s="1">
        <f>IF(HEX2DEC(RIGHT(F1153,4))&gt;=32768,HEX2DEC(RIGHT(F1153,4))-65536,HEX2DEC(RIGHT(F1153,4)))/Codes!$N$2</f>
        <v>0</v>
      </c>
      <c r="T1153" s="18">
        <f t="shared" si="406"/>
        <v>361</v>
      </c>
      <c r="U1153" s="1">
        <f t="shared" si="407"/>
        <v>100</v>
      </c>
      <c r="V1153" s="1">
        <f t="shared" si="408"/>
        <v>0</v>
      </c>
      <c r="W1153" s="1" t="str">
        <f t="shared" si="409"/>
        <v>000</v>
      </c>
      <c r="X1153" s="1">
        <f t="shared" si="410"/>
        <v>0</v>
      </c>
      <c r="Y1153" s="1">
        <f t="shared" si="411"/>
        <v>10</v>
      </c>
      <c r="Z1153" s="1" t="str">
        <f>VLOOKUP(BIN2DEC(MID(HEX2BIN(MID(H1153,3,2),8),2,5)),Codes!$E$1:$F$18,2)</f>
        <v>Normal</v>
      </c>
      <c r="AA1153" s="6" t="str">
        <f t="shared" si="412"/>
        <v>1</v>
      </c>
      <c r="AB1153" s="1">
        <f t="shared" si="413"/>
        <v>0</v>
      </c>
      <c r="AC1153" s="1" t="str">
        <f>VLOOKUP(BIN2DEC(RIGHT(HEX2BIN(MID(H1153,6,1),4),1)&amp;LEFT(HEX2BIN(MID(H1153,7,1),4),1)),Codes!$K$1:$L$5,2)</f>
        <v>S</v>
      </c>
      <c r="AD1153" s="1" t="str">
        <f>VLOOKUP(BIN2DEC(RIGHT(HEX2BIN(MID(H1153,7,1),4),3)&amp;LEFT(HEX2BIN(MID(H1153,8,1),4),2)),Codes!$H$2:$I$33,2)</f>
        <v>Punch</v>
      </c>
      <c r="AE1153" s="1" t="str">
        <f t="shared" si="414"/>
        <v>1</v>
      </c>
      <c r="AF1153" s="1" t="str">
        <f t="shared" si="415"/>
        <v>1</v>
      </c>
      <c r="AH1153" s="6">
        <f t="shared" si="416"/>
        <v>1</v>
      </c>
    </row>
    <row r="1154" spans="1:34">
      <c r="A1154" s="1" t="s">
        <v>4044</v>
      </c>
      <c r="B1154" s="1" t="s">
        <v>3963</v>
      </c>
      <c r="C1154" s="6" t="s">
        <v>8837</v>
      </c>
      <c r="D1154" s="6" t="s">
        <v>707</v>
      </c>
      <c r="E1154" s="6" t="s">
        <v>824</v>
      </c>
      <c r="F1154" s="6" t="s">
        <v>396</v>
      </c>
      <c r="G1154" s="6" t="s">
        <v>373</v>
      </c>
      <c r="H1154" s="6" t="s">
        <v>3983</v>
      </c>
      <c r="J1154" s="1" t="str">
        <f t="shared" si="400"/>
        <v>001011</v>
      </c>
      <c r="K1154" s="1">
        <f t="shared" si="401"/>
        <v>1</v>
      </c>
      <c r="L1154" s="6" t="str">
        <f t="shared" si="402"/>
        <v>00000</v>
      </c>
      <c r="M1154" s="1">
        <f t="shared" si="403"/>
        <v>0</v>
      </c>
      <c r="N1154" s="6" t="str">
        <f t="shared" si="404"/>
        <v>00</v>
      </c>
      <c r="O1154" s="1">
        <f t="shared" si="405"/>
        <v>1</v>
      </c>
      <c r="P1154" s="1">
        <f>IF(HEX2DEC(LEFT(E1154,4))&gt;=32768,HEX2DEC(LEFT(E1154,4))-65536,HEX2DEC(LEFT(E1154,4)))/Codes!$N$2</f>
        <v>2</v>
      </c>
      <c r="Q1154" s="1">
        <f>IF(HEX2DEC(RIGHT(E1154,4))&gt;=32768,HEX2DEC(RIGHT(E1154,4))-65536,HEX2DEC(RIGHT(E1154,4)))/Codes!$N$2</f>
        <v>0</v>
      </c>
      <c r="R1154" s="1">
        <f>IF(HEX2DEC(LEFT(F1154,4))&gt;=32768,HEX2DEC(LEFT(F1154,4))-65536,HEX2DEC(LEFT(F1154,4)))/Codes!$N$2</f>
        <v>-4</v>
      </c>
      <c r="S1154" s="1">
        <f>IF(HEX2DEC(RIGHT(F1154,4))&gt;=32768,HEX2DEC(RIGHT(F1154,4))-65536,HEX2DEC(RIGHT(F1154,4)))/Codes!$N$2</f>
        <v>0</v>
      </c>
      <c r="T1154" s="18">
        <f t="shared" si="406"/>
        <v>361</v>
      </c>
      <c r="U1154" s="1">
        <f t="shared" si="407"/>
        <v>100</v>
      </c>
      <c r="V1154" s="1">
        <f t="shared" si="408"/>
        <v>0</v>
      </c>
      <c r="W1154" s="1" t="str">
        <f t="shared" si="409"/>
        <v>000</v>
      </c>
      <c r="X1154" s="1">
        <f t="shared" si="410"/>
        <v>0</v>
      </c>
      <c r="Y1154" s="1">
        <f t="shared" si="411"/>
        <v>10</v>
      </c>
      <c r="Z1154" s="1" t="str">
        <f>VLOOKUP(BIN2DEC(MID(HEX2BIN(MID(H1154,3,2),8),2,5)),Codes!$E$1:$F$18,2)</f>
        <v>Normal</v>
      </c>
      <c r="AA1154" s="6" t="str">
        <f t="shared" si="412"/>
        <v>1</v>
      </c>
      <c r="AB1154" s="1">
        <f t="shared" si="413"/>
        <v>0</v>
      </c>
      <c r="AC1154" s="1" t="str">
        <f>VLOOKUP(BIN2DEC(RIGHT(HEX2BIN(MID(H1154,6,1),4),1)&amp;LEFT(HEX2BIN(MID(H1154,7,1),4),1)),Codes!$K$1:$L$5,2)</f>
        <v>S</v>
      </c>
      <c r="AD1154" s="1" t="str">
        <f>VLOOKUP(BIN2DEC(RIGHT(HEX2BIN(MID(H1154,7,1),4),3)&amp;LEFT(HEX2BIN(MID(H1154,8,1),4),2)),Codes!$H$2:$I$33,2)</f>
        <v>Punch</v>
      </c>
      <c r="AE1154" s="1" t="str">
        <f t="shared" si="414"/>
        <v>1</v>
      </c>
      <c r="AF1154" s="1" t="str">
        <f t="shared" si="415"/>
        <v>1</v>
      </c>
      <c r="AH1154" s="6">
        <f t="shared" si="416"/>
        <v>1</v>
      </c>
    </row>
    <row r="1155" spans="1:34">
      <c r="A1155" s="1" t="s">
        <v>4045</v>
      </c>
      <c r="B1155" s="1" t="s">
        <v>3963</v>
      </c>
      <c r="C1155" s="6" t="s">
        <v>8836</v>
      </c>
      <c r="D1155" s="6" t="s">
        <v>3106</v>
      </c>
      <c r="E1155" s="6" t="s">
        <v>195</v>
      </c>
      <c r="F1155" s="6" t="s">
        <v>91</v>
      </c>
      <c r="G1155" s="6" t="s">
        <v>373</v>
      </c>
      <c r="H1155" s="6" t="s">
        <v>4046</v>
      </c>
      <c r="J1155" s="1" t="str">
        <f t="shared" si="400"/>
        <v>001011</v>
      </c>
      <c r="K1155" s="1">
        <f t="shared" si="401"/>
        <v>0</v>
      </c>
      <c r="L1155" s="6" t="str">
        <f t="shared" si="402"/>
        <v>00000</v>
      </c>
      <c r="M1155" s="1">
        <f t="shared" si="403"/>
        <v>0</v>
      </c>
      <c r="N1155" s="6" t="str">
        <f t="shared" si="404"/>
        <v>00</v>
      </c>
      <c r="O1155" s="1">
        <f t="shared" si="405"/>
        <v>12</v>
      </c>
      <c r="P1155" s="1">
        <f>IF(HEX2DEC(LEFT(E1155,4))&gt;=32768,HEX2DEC(LEFT(E1155,4))-65536,HEX2DEC(LEFT(E1155,4)))/Codes!$N$2</f>
        <v>4.4000000000000004</v>
      </c>
      <c r="Q1155" s="1">
        <f>IF(HEX2DEC(RIGHT(E1155,4))&gt;=32768,HEX2DEC(RIGHT(E1155,4))-65536,HEX2DEC(RIGHT(E1155,4)))/Codes!$N$2</f>
        <v>0</v>
      </c>
      <c r="R1155" s="1">
        <f>IF(HEX2DEC(LEFT(F1155,4))&gt;=32768,HEX2DEC(LEFT(F1155,4))-65536,HEX2DEC(LEFT(F1155,4)))/Codes!$N$2</f>
        <v>0</v>
      </c>
      <c r="S1155" s="1">
        <f>IF(HEX2DEC(RIGHT(F1155,4))&gt;=32768,HEX2DEC(RIGHT(F1155,4))-65536,HEX2DEC(RIGHT(F1155,4)))/Codes!$N$2</f>
        <v>0</v>
      </c>
      <c r="T1155" s="18">
        <f t="shared" si="406"/>
        <v>361</v>
      </c>
      <c r="U1155" s="1">
        <f t="shared" si="407"/>
        <v>100</v>
      </c>
      <c r="V1155" s="1">
        <f t="shared" si="408"/>
        <v>0</v>
      </c>
      <c r="W1155" s="1" t="str">
        <f t="shared" si="409"/>
        <v>000</v>
      </c>
      <c r="X1155" s="1">
        <f t="shared" si="410"/>
        <v>0</v>
      </c>
      <c r="Y1155" s="1">
        <f t="shared" si="411"/>
        <v>20</v>
      </c>
      <c r="Z1155" s="1" t="str">
        <f>VLOOKUP(BIN2DEC(MID(HEX2BIN(MID(H1155,3,2),8),2,5)),Codes!$E$1:$F$18,2)</f>
        <v>Normal</v>
      </c>
      <c r="AA1155" s="6" t="str">
        <f t="shared" si="412"/>
        <v>1</v>
      </c>
      <c r="AB1155" s="1">
        <f t="shared" si="413"/>
        <v>0</v>
      </c>
      <c r="AC1155" s="1" t="str">
        <f>VLOOKUP(BIN2DEC(RIGHT(HEX2BIN(MID(H1155,6,1),4),1)&amp;LEFT(HEX2BIN(MID(H1155,7,1),4),1)),Codes!$K$1:$L$5,2)</f>
        <v>M</v>
      </c>
      <c r="AD1155" s="1" t="str">
        <f>VLOOKUP(BIN2DEC(RIGHT(HEX2BIN(MID(H1155,7,1),4),3)&amp;LEFT(HEX2BIN(MID(H1155,8,1),4),2)),Codes!$H$2:$I$33,2)</f>
        <v>Punch</v>
      </c>
      <c r="AE1155" s="1" t="str">
        <f t="shared" si="414"/>
        <v>1</v>
      </c>
      <c r="AF1155" s="1" t="str">
        <f t="shared" si="415"/>
        <v>1</v>
      </c>
      <c r="AH1155" s="6">
        <f t="shared" si="416"/>
        <v>33</v>
      </c>
    </row>
    <row r="1156" spans="1:34">
      <c r="A1156" s="1" t="s">
        <v>4047</v>
      </c>
      <c r="B1156" s="1" t="s">
        <v>3963</v>
      </c>
      <c r="C1156" s="6" t="s">
        <v>4100</v>
      </c>
      <c r="D1156" s="6" t="s">
        <v>1559</v>
      </c>
      <c r="E1156" s="6" t="s">
        <v>195</v>
      </c>
      <c r="F1156" s="6" t="s">
        <v>91</v>
      </c>
      <c r="G1156" s="6" t="s">
        <v>373</v>
      </c>
      <c r="H1156" s="6" t="s">
        <v>4048</v>
      </c>
      <c r="J1156" s="1" t="str">
        <f t="shared" si="400"/>
        <v>001011</v>
      </c>
      <c r="K1156" s="1">
        <f t="shared" si="401"/>
        <v>0</v>
      </c>
      <c r="L1156" s="6" t="str">
        <f t="shared" si="402"/>
        <v>00000</v>
      </c>
      <c r="M1156" s="1">
        <f t="shared" si="403"/>
        <v>0</v>
      </c>
      <c r="N1156" s="6" t="str">
        <f t="shared" si="404"/>
        <v>00</v>
      </c>
      <c r="O1156" s="1">
        <f t="shared" si="405"/>
        <v>5</v>
      </c>
      <c r="P1156" s="1">
        <f>IF(HEX2DEC(LEFT(E1156,4))&gt;=32768,HEX2DEC(LEFT(E1156,4))-65536,HEX2DEC(LEFT(E1156,4)))/Codes!$N$2</f>
        <v>4.4000000000000004</v>
      </c>
      <c r="Q1156" s="1">
        <f>IF(HEX2DEC(RIGHT(E1156,4))&gt;=32768,HEX2DEC(RIGHT(E1156,4))-65536,HEX2DEC(RIGHT(E1156,4)))/Codes!$N$2</f>
        <v>0</v>
      </c>
      <c r="R1156" s="1">
        <f>IF(HEX2DEC(LEFT(F1156,4))&gt;=32768,HEX2DEC(LEFT(F1156,4))-65536,HEX2DEC(LEFT(F1156,4)))/Codes!$N$2</f>
        <v>0</v>
      </c>
      <c r="S1156" s="1">
        <f>IF(HEX2DEC(RIGHT(F1156,4))&gt;=32768,HEX2DEC(RIGHT(F1156,4))-65536,HEX2DEC(RIGHT(F1156,4)))/Codes!$N$2</f>
        <v>0</v>
      </c>
      <c r="T1156" s="18">
        <f t="shared" si="406"/>
        <v>361</v>
      </c>
      <c r="U1156" s="1">
        <f t="shared" si="407"/>
        <v>100</v>
      </c>
      <c r="V1156" s="1">
        <f t="shared" si="408"/>
        <v>0</v>
      </c>
      <c r="W1156" s="1" t="str">
        <f t="shared" si="409"/>
        <v>000</v>
      </c>
      <c r="X1156" s="1">
        <f t="shared" si="410"/>
        <v>0</v>
      </c>
      <c r="Y1156" s="1">
        <f t="shared" si="411"/>
        <v>10</v>
      </c>
      <c r="Z1156" s="1" t="str">
        <f>VLOOKUP(BIN2DEC(MID(HEX2BIN(MID(H1156,3,2),8),2,5)),Codes!$E$1:$F$18,2)</f>
        <v>Slash</v>
      </c>
      <c r="AA1156" s="6" t="str">
        <f t="shared" si="412"/>
        <v>1</v>
      </c>
      <c r="AB1156" s="1">
        <f t="shared" si="413"/>
        <v>0</v>
      </c>
      <c r="AC1156" s="1" t="str">
        <f>VLOOKUP(BIN2DEC(RIGHT(HEX2BIN(MID(H1156,6,1),4),1)&amp;LEFT(HEX2BIN(MID(H1156,7,1),4),1)),Codes!$K$1:$L$5,2)</f>
        <v>S</v>
      </c>
      <c r="AD1156" s="1" t="str">
        <f>VLOOKUP(BIN2DEC(RIGHT(HEX2BIN(MID(H1156,7,1),4),3)&amp;LEFT(HEX2BIN(MID(H1156,8,1),4),2)),Codes!$H$2:$I$33,2)</f>
        <v>Slash</v>
      </c>
      <c r="AE1156" s="1" t="str">
        <f t="shared" si="414"/>
        <v>1</v>
      </c>
      <c r="AF1156" s="1" t="str">
        <f t="shared" si="415"/>
        <v>1</v>
      </c>
      <c r="AH1156" s="6">
        <f t="shared" si="416"/>
        <v>3</v>
      </c>
    </row>
    <row r="1157" spans="1:34">
      <c r="A1157" s="1" t="s">
        <v>4049</v>
      </c>
      <c r="B1157" s="1" t="s">
        <v>3963</v>
      </c>
      <c r="D1157" s="6" t="s">
        <v>270</v>
      </c>
      <c r="E1157" s="6" t="s">
        <v>1288</v>
      </c>
      <c r="F1157" s="6" t="s">
        <v>91</v>
      </c>
      <c r="G1157" s="6" t="s">
        <v>373</v>
      </c>
      <c r="H1157" s="6" t="s">
        <v>3983</v>
      </c>
      <c r="J1157" s="1" t="str">
        <f t="shared" si="400"/>
        <v>001011</v>
      </c>
      <c r="K1157" s="1">
        <f t="shared" si="401"/>
        <v>0</v>
      </c>
      <c r="L1157" s="6" t="str">
        <f t="shared" si="402"/>
        <v>00000</v>
      </c>
      <c r="M1157" s="1">
        <f t="shared" si="403"/>
        <v>0</v>
      </c>
      <c r="N1157" s="6" t="str">
        <f t="shared" si="404"/>
        <v>00</v>
      </c>
      <c r="O1157" s="1">
        <f t="shared" si="405"/>
        <v>3</v>
      </c>
      <c r="P1157" s="1">
        <f>IF(HEX2DEC(LEFT(E1157,4))&gt;=32768,HEX2DEC(LEFT(E1157,4))-65536,HEX2DEC(LEFT(E1157,4)))/Codes!$N$2</f>
        <v>5.28</v>
      </c>
      <c r="Q1157" s="1">
        <f>IF(HEX2DEC(RIGHT(E1157,4))&gt;=32768,HEX2DEC(RIGHT(E1157,4))-65536,HEX2DEC(RIGHT(E1157,4)))/Codes!$N$2</f>
        <v>0</v>
      </c>
      <c r="R1157" s="1">
        <f>IF(HEX2DEC(LEFT(F1157,4))&gt;=32768,HEX2DEC(LEFT(F1157,4))-65536,HEX2DEC(LEFT(F1157,4)))/Codes!$N$2</f>
        <v>0</v>
      </c>
      <c r="S1157" s="1">
        <f>IF(HEX2DEC(RIGHT(F1157,4))&gt;=32768,HEX2DEC(RIGHT(F1157,4))-65536,HEX2DEC(RIGHT(F1157,4)))/Codes!$N$2</f>
        <v>0</v>
      </c>
      <c r="T1157" s="18">
        <f t="shared" si="406"/>
        <v>361</v>
      </c>
      <c r="U1157" s="1">
        <f t="shared" si="407"/>
        <v>100</v>
      </c>
      <c r="V1157" s="1">
        <f t="shared" si="408"/>
        <v>0</v>
      </c>
      <c r="W1157" s="1" t="str">
        <f t="shared" si="409"/>
        <v>000</v>
      </c>
      <c r="X1157" s="1">
        <f t="shared" si="410"/>
        <v>0</v>
      </c>
      <c r="Y1157" s="1">
        <f t="shared" si="411"/>
        <v>10</v>
      </c>
      <c r="Z1157" s="1" t="str">
        <f>VLOOKUP(BIN2DEC(MID(HEX2BIN(MID(H1157,3,2),8),2,5)),Codes!$E$1:$F$18,2)</f>
        <v>Normal</v>
      </c>
      <c r="AA1157" s="6" t="str">
        <f t="shared" si="412"/>
        <v>1</v>
      </c>
      <c r="AB1157" s="1">
        <f t="shared" si="413"/>
        <v>0</v>
      </c>
      <c r="AC1157" s="1" t="str">
        <f>VLOOKUP(BIN2DEC(RIGHT(HEX2BIN(MID(H1157,6,1),4),1)&amp;LEFT(HEX2BIN(MID(H1157,7,1),4),1)),Codes!$K$1:$L$5,2)</f>
        <v>S</v>
      </c>
      <c r="AD1157" s="1" t="str">
        <f>VLOOKUP(BIN2DEC(RIGHT(HEX2BIN(MID(H1157,7,1),4),3)&amp;LEFT(HEX2BIN(MID(H1157,8,1),4),2)),Codes!$H$2:$I$33,2)</f>
        <v>Punch</v>
      </c>
      <c r="AE1157" s="1" t="str">
        <f t="shared" si="414"/>
        <v>1</v>
      </c>
      <c r="AF1157" s="1" t="str">
        <f t="shared" si="415"/>
        <v>1</v>
      </c>
      <c r="AH1157" s="6">
        <f t="shared" si="416"/>
        <v>1</v>
      </c>
    </row>
    <row r="1158" spans="1:34">
      <c r="A1158" s="1" t="s">
        <v>4050</v>
      </c>
      <c r="B1158" s="1" t="s">
        <v>3963</v>
      </c>
      <c r="C1158" s="6" t="s">
        <v>8835</v>
      </c>
      <c r="D1158" s="6" t="s">
        <v>1559</v>
      </c>
      <c r="E1158" s="6" t="s">
        <v>4051</v>
      </c>
      <c r="F1158" s="6" t="s">
        <v>91</v>
      </c>
      <c r="G1158" s="6" t="s">
        <v>2011</v>
      </c>
      <c r="H1158" s="6" t="s">
        <v>4052</v>
      </c>
      <c r="J1158" s="1" t="str">
        <f t="shared" si="400"/>
        <v>001011</v>
      </c>
      <c r="K1158" s="1">
        <f t="shared" si="401"/>
        <v>0</v>
      </c>
      <c r="L1158" s="6" t="str">
        <f t="shared" si="402"/>
        <v>00000</v>
      </c>
      <c r="M1158" s="1">
        <f t="shared" si="403"/>
        <v>0</v>
      </c>
      <c r="N1158" s="6" t="str">
        <f t="shared" si="404"/>
        <v>00</v>
      </c>
      <c r="O1158" s="1">
        <f t="shared" si="405"/>
        <v>5</v>
      </c>
      <c r="P1158" s="1">
        <f>IF(HEX2DEC(LEFT(E1158,4))&gt;=32768,HEX2DEC(LEFT(E1158,4))-65536,HEX2DEC(LEFT(E1158,4)))/Codes!$N$2</f>
        <v>6.24</v>
      </c>
      <c r="Q1158" s="1">
        <f>IF(HEX2DEC(RIGHT(E1158,4))&gt;=32768,HEX2DEC(RIGHT(E1158,4))-65536,HEX2DEC(RIGHT(E1158,4)))/Codes!$N$2</f>
        <v>0</v>
      </c>
      <c r="R1158" s="1">
        <f>IF(HEX2DEC(LEFT(F1158,4))&gt;=32768,HEX2DEC(LEFT(F1158,4))-65536,HEX2DEC(LEFT(F1158,4)))/Codes!$N$2</f>
        <v>0</v>
      </c>
      <c r="S1158" s="1">
        <f>IF(HEX2DEC(RIGHT(F1158,4))&gt;=32768,HEX2DEC(RIGHT(F1158,4))-65536,HEX2DEC(RIGHT(F1158,4)))/Codes!$N$2</f>
        <v>0</v>
      </c>
      <c r="T1158" s="18">
        <f t="shared" si="406"/>
        <v>361</v>
      </c>
      <c r="U1158" s="1">
        <f t="shared" si="407"/>
        <v>50</v>
      </c>
      <c r="V1158" s="1">
        <f t="shared" si="408"/>
        <v>0</v>
      </c>
      <c r="W1158" s="1" t="str">
        <f t="shared" si="409"/>
        <v>000</v>
      </c>
      <c r="X1158" s="1">
        <f t="shared" si="410"/>
        <v>0</v>
      </c>
      <c r="Y1158" s="1">
        <f t="shared" si="411"/>
        <v>10</v>
      </c>
      <c r="Z1158" s="1" t="str">
        <f>VLOOKUP(BIN2DEC(MID(HEX2BIN(MID(H1158,3,2),8),2,5)),Codes!$E$1:$F$18,2)</f>
        <v>Normal</v>
      </c>
      <c r="AA1158" s="6" t="str">
        <f t="shared" si="412"/>
        <v>1</v>
      </c>
      <c r="AB1158" s="1">
        <f t="shared" si="413"/>
        <v>0</v>
      </c>
      <c r="AC1158" s="1" t="str">
        <f>VLOOKUP(BIN2DEC(RIGHT(HEX2BIN(MID(H1158,6,1),4),1)&amp;LEFT(HEX2BIN(MID(H1158,7,1),4),1)),Codes!$K$1:$L$5,2)</f>
        <v>S</v>
      </c>
      <c r="AD1158" s="1" t="str">
        <f>VLOOKUP(BIN2DEC(RIGHT(HEX2BIN(MID(H1158,7,1),4),3)&amp;LEFT(HEX2BIN(MID(H1158,8,1),4),2)),Codes!$H$2:$I$33,2)</f>
        <v>[Punch]</v>
      </c>
      <c r="AE1158" s="1" t="str">
        <f t="shared" si="414"/>
        <v>1</v>
      </c>
      <c r="AF1158" s="1" t="str">
        <f t="shared" si="415"/>
        <v>1</v>
      </c>
      <c r="AH1158" s="6">
        <f t="shared" si="416"/>
        <v>17</v>
      </c>
    </row>
    <row r="1159" spans="1:34">
      <c r="A1159" s="1" t="s">
        <v>4053</v>
      </c>
      <c r="B1159" s="1" t="s">
        <v>3963</v>
      </c>
      <c r="C1159" s="6" t="s">
        <v>4056</v>
      </c>
      <c r="D1159" s="6" t="s">
        <v>1590</v>
      </c>
      <c r="E1159" s="6" t="s">
        <v>232</v>
      </c>
      <c r="F1159" s="6" t="s">
        <v>91</v>
      </c>
      <c r="G1159" s="6" t="s">
        <v>4054</v>
      </c>
      <c r="H1159" s="6" t="s">
        <v>4055</v>
      </c>
      <c r="J1159" s="1" t="str">
        <f t="shared" si="400"/>
        <v>001011</v>
      </c>
      <c r="K1159" s="1">
        <f t="shared" si="401"/>
        <v>0</v>
      </c>
      <c r="L1159" s="6" t="str">
        <f t="shared" si="402"/>
        <v>00000</v>
      </c>
      <c r="M1159" s="1">
        <f t="shared" si="403"/>
        <v>0</v>
      </c>
      <c r="N1159" s="6" t="str">
        <f t="shared" si="404"/>
        <v>00</v>
      </c>
      <c r="O1159" s="1">
        <f t="shared" si="405"/>
        <v>6</v>
      </c>
      <c r="P1159" s="1">
        <f>IF(HEX2DEC(LEFT(E1159,4))&gt;=32768,HEX2DEC(LEFT(E1159,4))-65536,HEX2DEC(LEFT(E1159,4)))/Codes!$N$2</f>
        <v>4.8</v>
      </c>
      <c r="Q1159" s="1">
        <f>IF(HEX2DEC(RIGHT(E1159,4))&gt;=32768,HEX2DEC(RIGHT(E1159,4))-65536,HEX2DEC(RIGHT(E1159,4)))/Codes!$N$2</f>
        <v>0</v>
      </c>
      <c r="R1159" s="1">
        <f>IF(HEX2DEC(LEFT(F1159,4))&gt;=32768,HEX2DEC(LEFT(F1159,4))-65536,HEX2DEC(LEFT(F1159,4)))/Codes!$N$2</f>
        <v>0</v>
      </c>
      <c r="S1159" s="1">
        <f>IF(HEX2DEC(RIGHT(F1159,4))&gt;=32768,HEX2DEC(RIGHT(F1159,4))-65536,HEX2DEC(RIGHT(F1159,4)))/Codes!$N$2</f>
        <v>0</v>
      </c>
      <c r="T1159" s="18">
        <f t="shared" si="406"/>
        <v>0</v>
      </c>
      <c r="U1159" s="1">
        <f t="shared" si="407"/>
        <v>70</v>
      </c>
      <c r="V1159" s="1">
        <f t="shared" si="408"/>
        <v>0</v>
      </c>
      <c r="W1159" s="1" t="str">
        <f t="shared" si="409"/>
        <v>000</v>
      </c>
      <c r="X1159" s="1">
        <f t="shared" si="410"/>
        <v>0</v>
      </c>
      <c r="Y1159" s="1">
        <f t="shared" si="411"/>
        <v>30</v>
      </c>
      <c r="Z1159" s="1" t="str">
        <f>VLOOKUP(BIN2DEC(MID(HEX2BIN(MID(H1159,3,2),8),2,5)),Codes!$E$1:$F$18,2)</f>
        <v>Normal</v>
      </c>
      <c r="AA1159" s="6" t="str">
        <f t="shared" si="412"/>
        <v>1</v>
      </c>
      <c r="AB1159" s="1">
        <f t="shared" si="413"/>
        <v>0</v>
      </c>
      <c r="AC1159" s="1" t="str">
        <f>VLOOKUP(BIN2DEC(RIGHT(HEX2BIN(MID(H1159,6,1),4),1)&amp;LEFT(HEX2BIN(MID(H1159,7,1),4),1)),Codes!$K$1:$L$5,2)</f>
        <v>M</v>
      </c>
      <c r="AD1159" s="1" t="str">
        <f>VLOOKUP(BIN2DEC(RIGHT(HEX2BIN(MID(H1159,7,1),4),3)&amp;LEFT(HEX2BIN(MID(H1159,8,1),4),2)),Codes!$H$2:$I$33,2)</f>
        <v>Kick</v>
      </c>
      <c r="AE1159" s="1" t="str">
        <f t="shared" si="414"/>
        <v>1</v>
      </c>
      <c r="AF1159" s="1" t="str">
        <f t="shared" si="415"/>
        <v>1</v>
      </c>
      <c r="AH1159" s="6">
        <f t="shared" si="416"/>
        <v>34</v>
      </c>
    </row>
    <row r="1160" spans="1:34">
      <c r="A1160" s="1" t="s">
        <v>4057</v>
      </c>
      <c r="B1160" s="1" t="s">
        <v>3963</v>
      </c>
      <c r="C1160" s="6" t="s">
        <v>4059</v>
      </c>
      <c r="D1160" s="6" t="s">
        <v>270</v>
      </c>
      <c r="E1160" s="6" t="s">
        <v>232</v>
      </c>
      <c r="F1160" s="6" t="s">
        <v>91</v>
      </c>
      <c r="G1160" s="6" t="s">
        <v>4009</v>
      </c>
      <c r="H1160" s="6" t="s">
        <v>4058</v>
      </c>
      <c r="J1160" s="1" t="str">
        <f t="shared" si="400"/>
        <v>001011</v>
      </c>
      <c r="K1160" s="1">
        <f t="shared" si="401"/>
        <v>0</v>
      </c>
      <c r="L1160" s="6" t="str">
        <f t="shared" si="402"/>
        <v>00000</v>
      </c>
      <c r="M1160" s="1">
        <f t="shared" si="403"/>
        <v>0</v>
      </c>
      <c r="N1160" s="6" t="str">
        <f t="shared" si="404"/>
        <v>00</v>
      </c>
      <c r="O1160" s="1">
        <f t="shared" si="405"/>
        <v>3</v>
      </c>
      <c r="P1160" s="1">
        <f>IF(HEX2DEC(LEFT(E1160,4))&gt;=32768,HEX2DEC(LEFT(E1160,4))-65536,HEX2DEC(LEFT(E1160,4)))/Codes!$N$2</f>
        <v>4.8</v>
      </c>
      <c r="Q1160" s="1">
        <f>IF(HEX2DEC(RIGHT(E1160,4))&gt;=32768,HEX2DEC(RIGHT(E1160,4))-65536,HEX2DEC(RIGHT(E1160,4)))/Codes!$N$2</f>
        <v>0</v>
      </c>
      <c r="R1160" s="1">
        <f>IF(HEX2DEC(LEFT(F1160,4))&gt;=32768,HEX2DEC(LEFT(F1160,4))-65536,HEX2DEC(LEFT(F1160,4)))/Codes!$N$2</f>
        <v>0</v>
      </c>
      <c r="S1160" s="1">
        <f>IF(HEX2DEC(RIGHT(F1160,4))&gt;=32768,HEX2DEC(RIGHT(F1160,4))-65536,HEX2DEC(RIGHT(F1160,4)))/Codes!$N$2</f>
        <v>0</v>
      </c>
      <c r="T1160" s="18">
        <f t="shared" si="406"/>
        <v>361</v>
      </c>
      <c r="U1160" s="1">
        <f t="shared" si="407"/>
        <v>70</v>
      </c>
      <c r="V1160" s="1">
        <f t="shared" si="408"/>
        <v>0</v>
      </c>
      <c r="W1160" s="1" t="str">
        <f t="shared" si="409"/>
        <v>000</v>
      </c>
      <c r="X1160" s="1">
        <f t="shared" si="410"/>
        <v>0</v>
      </c>
      <c r="Y1160" s="1">
        <f t="shared" si="411"/>
        <v>30</v>
      </c>
      <c r="Z1160" s="1" t="str">
        <f>VLOOKUP(BIN2DEC(MID(HEX2BIN(MID(H1160,3,2),8),2,5)),Codes!$E$1:$F$18,2)</f>
        <v>Flower</v>
      </c>
      <c r="AA1160" s="6" t="str">
        <f t="shared" si="412"/>
        <v>1</v>
      </c>
      <c r="AB1160" s="1">
        <f t="shared" si="413"/>
        <v>0</v>
      </c>
      <c r="AC1160" s="1" t="str">
        <f>VLOOKUP(BIN2DEC(RIGHT(HEX2BIN(MID(H1160,6,1),4),1)&amp;LEFT(HEX2BIN(MID(H1160,7,1),4),1)),Codes!$K$1:$L$5,2)</f>
        <v>M</v>
      </c>
      <c r="AD1160" s="1" t="str">
        <f>VLOOKUP(BIN2DEC(RIGHT(HEX2BIN(MID(H1160,7,1),4),3)&amp;LEFT(HEX2BIN(MID(H1160,8,1),4),2)),Codes!$H$2:$I$33,2)</f>
        <v>Kick</v>
      </c>
      <c r="AE1160" s="1" t="str">
        <f t="shared" si="414"/>
        <v>1</v>
      </c>
      <c r="AF1160" s="1" t="str">
        <f t="shared" si="415"/>
        <v>1</v>
      </c>
      <c r="AH1160" s="6">
        <f t="shared" si="416"/>
        <v>34</v>
      </c>
    </row>
    <row r="1161" spans="1:34">
      <c r="A1161" s="1" t="s">
        <v>4060</v>
      </c>
      <c r="B1161" s="1" t="s">
        <v>3963</v>
      </c>
      <c r="C1161" s="6" t="s">
        <v>4063</v>
      </c>
      <c r="D1161" s="6" t="s">
        <v>702</v>
      </c>
      <c r="E1161" s="6" t="s">
        <v>232</v>
      </c>
      <c r="F1161" s="6" t="s">
        <v>91</v>
      </c>
      <c r="G1161" s="6" t="s">
        <v>4061</v>
      </c>
      <c r="H1161" s="6" t="s">
        <v>4062</v>
      </c>
      <c r="J1161" s="1" t="str">
        <f t="shared" si="400"/>
        <v>001011</v>
      </c>
      <c r="K1161" s="1">
        <f t="shared" si="401"/>
        <v>0</v>
      </c>
      <c r="L1161" s="6" t="str">
        <f t="shared" si="402"/>
        <v>00000</v>
      </c>
      <c r="M1161" s="1">
        <f t="shared" si="403"/>
        <v>0</v>
      </c>
      <c r="N1161" s="6" t="str">
        <f t="shared" si="404"/>
        <v>00</v>
      </c>
      <c r="O1161" s="1">
        <f t="shared" si="405"/>
        <v>1</v>
      </c>
      <c r="P1161" s="1">
        <f>IF(HEX2DEC(LEFT(E1161,4))&gt;=32768,HEX2DEC(LEFT(E1161,4))-65536,HEX2DEC(LEFT(E1161,4)))/Codes!$N$2</f>
        <v>4.8</v>
      </c>
      <c r="Q1161" s="1">
        <f>IF(HEX2DEC(RIGHT(E1161,4))&gt;=32768,HEX2DEC(RIGHT(E1161,4))-65536,HEX2DEC(RIGHT(E1161,4)))/Codes!$N$2</f>
        <v>0</v>
      </c>
      <c r="R1161" s="1">
        <f>IF(HEX2DEC(LEFT(F1161,4))&gt;=32768,HEX2DEC(LEFT(F1161,4))-65536,HEX2DEC(LEFT(F1161,4)))/Codes!$N$2</f>
        <v>0</v>
      </c>
      <c r="S1161" s="1">
        <f>IF(HEX2DEC(RIGHT(F1161,4))&gt;=32768,HEX2DEC(RIGHT(F1161,4))-65536,HEX2DEC(RIGHT(F1161,4)))/Codes!$N$2</f>
        <v>0</v>
      </c>
      <c r="T1161" s="18">
        <f t="shared" si="406"/>
        <v>96</v>
      </c>
      <c r="U1161" s="1">
        <f t="shared" si="407"/>
        <v>100</v>
      </c>
      <c r="V1161" s="1">
        <f t="shared" si="408"/>
        <v>0</v>
      </c>
      <c r="W1161" s="1" t="str">
        <f t="shared" si="409"/>
        <v>000</v>
      </c>
      <c r="X1161" s="1">
        <f t="shared" si="410"/>
        <v>0</v>
      </c>
      <c r="Y1161" s="1">
        <f t="shared" si="411"/>
        <v>70</v>
      </c>
      <c r="Z1161" s="1" t="str">
        <f>VLOOKUP(BIN2DEC(MID(HEX2BIN(MID(H1161,3,2),8),2,5)),Codes!$E$1:$F$18,2)</f>
        <v>Normal</v>
      </c>
      <c r="AA1161" s="6" t="str">
        <f t="shared" si="412"/>
        <v>1</v>
      </c>
      <c r="AB1161" s="1">
        <f t="shared" si="413"/>
        <v>0</v>
      </c>
      <c r="AC1161" s="1" t="str">
        <f>VLOOKUP(BIN2DEC(RIGHT(HEX2BIN(MID(H1161,6,1),4),1)&amp;LEFT(HEX2BIN(MID(H1161,7,1),4),1)),Codes!$K$1:$L$5,2)</f>
        <v>S</v>
      </c>
      <c r="AD1161" s="1" t="str">
        <f>VLOOKUP(BIN2DEC(RIGHT(HEX2BIN(MID(H1161,7,1),4),3)&amp;LEFT(HEX2BIN(MID(H1161,8,1),4),2)),Codes!$H$2:$I$33,2)</f>
        <v>Paper</v>
      </c>
      <c r="AE1161" s="1" t="str">
        <f t="shared" si="414"/>
        <v>1</v>
      </c>
      <c r="AF1161" s="1" t="str">
        <f t="shared" si="415"/>
        <v>1</v>
      </c>
      <c r="AH1161" s="6">
        <f t="shared" si="416"/>
        <v>6</v>
      </c>
    </row>
    <row r="1162" spans="1:34">
      <c r="A1162" s="1" t="s">
        <v>4064</v>
      </c>
      <c r="B1162" s="1" t="s">
        <v>3963</v>
      </c>
      <c r="C1162" s="6" t="s">
        <v>4066</v>
      </c>
      <c r="D1162" s="6" t="s">
        <v>270</v>
      </c>
      <c r="E1162" s="6" t="s">
        <v>4006</v>
      </c>
      <c r="F1162" s="6" t="s">
        <v>91</v>
      </c>
      <c r="G1162" s="6" t="s">
        <v>1047</v>
      </c>
      <c r="H1162" s="6" t="s">
        <v>4065</v>
      </c>
      <c r="J1162" s="1" t="str">
        <f t="shared" si="400"/>
        <v>001011</v>
      </c>
      <c r="K1162" s="1">
        <f t="shared" si="401"/>
        <v>0</v>
      </c>
      <c r="L1162" s="6" t="str">
        <f t="shared" si="402"/>
        <v>00000</v>
      </c>
      <c r="M1162" s="1">
        <f t="shared" si="403"/>
        <v>0</v>
      </c>
      <c r="N1162" s="6" t="str">
        <f t="shared" si="404"/>
        <v>00</v>
      </c>
      <c r="O1162" s="1">
        <f t="shared" si="405"/>
        <v>3</v>
      </c>
      <c r="P1162" s="1">
        <f>IF(HEX2DEC(LEFT(E1162,4))&gt;=32768,HEX2DEC(LEFT(E1162,4))-65536,HEX2DEC(LEFT(E1162,4)))/Codes!$N$2</f>
        <v>4.32</v>
      </c>
      <c r="Q1162" s="1">
        <f>IF(HEX2DEC(RIGHT(E1162,4))&gt;=32768,HEX2DEC(RIGHT(E1162,4))-65536,HEX2DEC(RIGHT(E1162,4)))/Codes!$N$2</f>
        <v>0</v>
      </c>
      <c r="R1162" s="1">
        <f>IF(HEX2DEC(LEFT(F1162,4))&gt;=32768,HEX2DEC(LEFT(F1162,4))-65536,HEX2DEC(LEFT(F1162,4)))/Codes!$N$2</f>
        <v>0</v>
      </c>
      <c r="S1162" s="1">
        <f>IF(HEX2DEC(RIGHT(F1162,4))&gt;=32768,HEX2DEC(RIGHT(F1162,4))-65536,HEX2DEC(RIGHT(F1162,4)))/Codes!$N$2</f>
        <v>0</v>
      </c>
      <c r="T1162" s="18">
        <f t="shared" si="406"/>
        <v>361</v>
      </c>
      <c r="U1162" s="1">
        <f t="shared" si="407"/>
        <v>40</v>
      </c>
      <c r="V1162" s="1">
        <f t="shared" si="408"/>
        <v>0</v>
      </c>
      <c r="W1162" s="1" t="str">
        <f t="shared" si="409"/>
        <v>000</v>
      </c>
      <c r="X1162" s="1">
        <f t="shared" si="410"/>
        <v>0</v>
      </c>
      <c r="Y1162" s="1">
        <f t="shared" si="411"/>
        <v>10</v>
      </c>
      <c r="Z1162" s="1" t="str">
        <f>VLOOKUP(BIN2DEC(MID(HEX2BIN(MID(H1162,3,2),8),2,5)),Codes!$E$1:$F$18,2)</f>
        <v>Flame</v>
      </c>
      <c r="AA1162" s="6" t="str">
        <f t="shared" si="412"/>
        <v>1</v>
      </c>
      <c r="AB1162" s="1">
        <f t="shared" si="413"/>
        <v>0</v>
      </c>
      <c r="AC1162" s="1" t="str">
        <f>VLOOKUP(BIN2DEC(RIGHT(HEX2BIN(MID(H1162,6,1),4),1)&amp;LEFT(HEX2BIN(MID(H1162,7,1),4),1)),Codes!$K$1:$L$5,2)</f>
        <v>S</v>
      </c>
      <c r="AD1162" s="1" t="str">
        <f>VLOOKUP(BIN2DEC(RIGHT(HEX2BIN(MID(H1162,7,1),4),3)&amp;LEFT(HEX2BIN(MID(H1162,8,1),4),2)),Codes!$H$2:$I$33,2)</f>
        <v>[Burn]</v>
      </c>
      <c r="AE1162" s="1" t="str">
        <f t="shared" si="414"/>
        <v>1</v>
      </c>
      <c r="AF1162" s="1" t="str">
        <f t="shared" si="415"/>
        <v>1</v>
      </c>
      <c r="AH1162" s="6">
        <f t="shared" si="416"/>
        <v>24</v>
      </c>
    </row>
    <row r="1163" spans="1:34">
      <c r="A1163" s="1" t="s">
        <v>4067</v>
      </c>
      <c r="B1163" s="1" t="s">
        <v>3963</v>
      </c>
      <c r="D1163" s="6" t="s">
        <v>1061</v>
      </c>
      <c r="E1163" s="6" t="s">
        <v>232</v>
      </c>
      <c r="F1163" s="6" t="s">
        <v>91</v>
      </c>
      <c r="G1163" s="6" t="s">
        <v>1591</v>
      </c>
      <c r="H1163" s="6" t="s">
        <v>4068</v>
      </c>
      <c r="J1163" s="1" t="str">
        <f t="shared" si="400"/>
        <v>001011</v>
      </c>
      <c r="K1163" s="1">
        <f t="shared" si="401"/>
        <v>0</v>
      </c>
      <c r="L1163" s="6" t="str">
        <f t="shared" si="402"/>
        <v>00000</v>
      </c>
      <c r="M1163" s="1">
        <f t="shared" si="403"/>
        <v>0</v>
      </c>
      <c r="N1163" s="6" t="str">
        <f t="shared" si="404"/>
        <v>00</v>
      </c>
      <c r="O1163" s="1">
        <f t="shared" si="405"/>
        <v>7</v>
      </c>
      <c r="P1163" s="1">
        <f>IF(HEX2DEC(LEFT(E1163,4))&gt;=32768,HEX2DEC(LEFT(E1163,4))-65536,HEX2DEC(LEFT(E1163,4)))/Codes!$N$2</f>
        <v>4.8</v>
      </c>
      <c r="Q1163" s="1">
        <f>IF(HEX2DEC(RIGHT(E1163,4))&gt;=32768,HEX2DEC(RIGHT(E1163,4))-65536,HEX2DEC(RIGHT(E1163,4)))/Codes!$N$2</f>
        <v>0</v>
      </c>
      <c r="R1163" s="1">
        <f>IF(HEX2DEC(LEFT(F1163,4))&gt;=32768,HEX2DEC(LEFT(F1163,4))-65536,HEX2DEC(LEFT(F1163,4)))/Codes!$N$2</f>
        <v>0</v>
      </c>
      <c r="S1163" s="1">
        <f>IF(HEX2DEC(RIGHT(F1163,4))&gt;=32768,HEX2DEC(RIGHT(F1163,4))-65536,HEX2DEC(RIGHT(F1163,4)))/Codes!$N$2</f>
        <v>0</v>
      </c>
      <c r="T1163" s="18">
        <f t="shared" si="406"/>
        <v>361</v>
      </c>
      <c r="U1163" s="1">
        <f t="shared" si="407"/>
        <v>25</v>
      </c>
      <c r="V1163" s="1">
        <f t="shared" si="408"/>
        <v>0</v>
      </c>
      <c r="W1163" s="1" t="str">
        <f t="shared" si="409"/>
        <v>000</v>
      </c>
      <c r="X1163" s="1">
        <f t="shared" si="410"/>
        <v>0</v>
      </c>
      <c r="Y1163" s="1">
        <f t="shared" si="411"/>
        <v>10</v>
      </c>
      <c r="Z1163" s="1" t="str">
        <f>VLOOKUP(BIN2DEC(MID(HEX2BIN(MID(H1163,3,2),8),2,5)),Codes!$E$1:$F$18,2)</f>
        <v>Normal</v>
      </c>
      <c r="AA1163" s="6" t="str">
        <f t="shared" si="412"/>
        <v>0</v>
      </c>
      <c r="AB1163" s="1">
        <f t="shared" si="413"/>
        <v>0</v>
      </c>
      <c r="AC1163" s="1" t="str">
        <f>VLOOKUP(BIN2DEC(RIGHT(HEX2BIN(MID(H1163,6,1),4),1)&amp;LEFT(HEX2BIN(MID(H1163,7,1),4),1)),Codes!$K$1:$L$5,2)</f>
        <v>S</v>
      </c>
      <c r="AD1163" s="1" t="str">
        <f>VLOOKUP(BIN2DEC(RIGHT(HEX2BIN(MID(H1163,7,1),4),3)&amp;LEFT(HEX2BIN(MID(H1163,8,1),4),2)),Codes!$H$2:$I$33,2)</f>
        <v>Punch</v>
      </c>
      <c r="AE1163" s="1" t="str">
        <f t="shared" si="414"/>
        <v>1</v>
      </c>
      <c r="AF1163" s="1" t="str">
        <f t="shared" si="415"/>
        <v>1</v>
      </c>
      <c r="AH1163" s="6">
        <f t="shared" si="416"/>
        <v>1</v>
      </c>
    </row>
    <row r="1164" spans="1:34">
      <c r="A1164" s="1" t="s">
        <v>4069</v>
      </c>
      <c r="B1164" s="1" t="s">
        <v>3963</v>
      </c>
      <c r="D1164" s="6" t="s">
        <v>1061</v>
      </c>
      <c r="E1164" s="6" t="s">
        <v>307</v>
      </c>
      <c r="F1164" s="6" t="s">
        <v>91</v>
      </c>
      <c r="G1164" s="6" t="s">
        <v>1591</v>
      </c>
      <c r="H1164" s="6" t="s">
        <v>4068</v>
      </c>
      <c r="J1164" s="1" t="str">
        <f t="shared" si="400"/>
        <v>001011</v>
      </c>
      <c r="K1164" s="1">
        <f t="shared" si="401"/>
        <v>0</v>
      </c>
      <c r="L1164" s="6" t="str">
        <f t="shared" si="402"/>
        <v>00000</v>
      </c>
      <c r="M1164" s="1">
        <f t="shared" si="403"/>
        <v>0</v>
      </c>
      <c r="N1164" s="6" t="str">
        <f t="shared" si="404"/>
        <v>00</v>
      </c>
      <c r="O1164" s="1">
        <f t="shared" si="405"/>
        <v>7</v>
      </c>
      <c r="P1164" s="1">
        <f>IF(HEX2DEC(LEFT(E1164,4))&gt;=32768,HEX2DEC(LEFT(E1164,4))-65536,HEX2DEC(LEFT(E1164,4)))/Codes!$N$2</f>
        <v>3.2</v>
      </c>
      <c r="Q1164" s="1">
        <f>IF(HEX2DEC(RIGHT(E1164,4))&gt;=32768,HEX2DEC(RIGHT(E1164,4))-65536,HEX2DEC(RIGHT(E1164,4)))/Codes!$N$2</f>
        <v>0</v>
      </c>
      <c r="R1164" s="1">
        <f>IF(HEX2DEC(LEFT(F1164,4))&gt;=32768,HEX2DEC(LEFT(F1164,4))-65536,HEX2DEC(LEFT(F1164,4)))/Codes!$N$2</f>
        <v>0</v>
      </c>
      <c r="S1164" s="1">
        <f>IF(HEX2DEC(RIGHT(F1164,4))&gt;=32768,HEX2DEC(RIGHT(F1164,4))-65536,HEX2DEC(RIGHT(F1164,4)))/Codes!$N$2</f>
        <v>0</v>
      </c>
      <c r="T1164" s="18">
        <f t="shared" si="406"/>
        <v>361</v>
      </c>
      <c r="U1164" s="1">
        <f t="shared" si="407"/>
        <v>25</v>
      </c>
      <c r="V1164" s="1">
        <f t="shared" si="408"/>
        <v>0</v>
      </c>
      <c r="W1164" s="1" t="str">
        <f t="shared" si="409"/>
        <v>000</v>
      </c>
      <c r="X1164" s="1">
        <f t="shared" si="410"/>
        <v>0</v>
      </c>
      <c r="Y1164" s="1">
        <f t="shared" si="411"/>
        <v>10</v>
      </c>
      <c r="Z1164" s="1" t="str">
        <f>VLOOKUP(BIN2DEC(MID(HEX2BIN(MID(H1164,3,2),8),2,5)),Codes!$E$1:$F$18,2)</f>
        <v>Normal</v>
      </c>
      <c r="AA1164" s="6" t="str">
        <f t="shared" si="412"/>
        <v>0</v>
      </c>
      <c r="AB1164" s="1">
        <f t="shared" si="413"/>
        <v>0</v>
      </c>
      <c r="AC1164" s="1" t="str">
        <f>VLOOKUP(BIN2DEC(RIGHT(HEX2BIN(MID(H1164,6,1),4),1)&amp;LEFT(HEX2BIN(MID(H1164,7,1),4),1)),Codes!$K$1:$L$5,2)</f>
        <v>S</v>
      </c>
      <c r="AD1164" s="1" t="str">
        <f>VLOOKUP(BIN2DEC(RIGHT(HEX2BIN(MID(H1164,7,1),4),3)&amp;LEFT(HEX2BIN(MID(H1164,8,1),4),2)),Codes!$H$2:$I$33,2)</f>
        <v>Punch</v>
      </c>
      <c r="AE1164" s="1" t="str">
        <f t="shared" si="414"/>
        <v>1</v>
      </c>
      <c r="AF1164" s="1" t="str">
        <f t="shared" si="415"/>
        <v>1</v>
      </c>
      <c r="AH1164" s="6">
        <f t="shared" si="416"/>
        <v>1</v>
      </c>
    </row>
    <row r="1165" spans="1:34">
      <c r="A1165" s="1" t="s">
        <v>4070</v>
      </c>
      <c r="B1165" s="1" t="s">
        <v>3963</v>
      </c>
      <c r="D1165" s="6" t="s">
        <v>1061</v>
      </c>
      <c r="E1165" s="6" t="s">
        <v>307</v>
      </c>
      <c r="F1165" s="6" t="s">
        <v>91</v>
      </c>
      <c r="G1165" s="6" t="s">
        <v>1591</v>
      </c>
      <c r="H1165" s="6" t="s">
        <v>4068</v>
      </c>
      <c r="J1165" s="1" t="str">
        <f t="shared" si="400"/>
        <v>001011</v>
      </c>
      <c r="K1165" s="1">
        <f t="shared" si="401"/>
        <v>0</v>
      </c>
      <c r="L1165" s="6" t="str">
        <f t="shared" si="402"/>
        <v>00000</v>
      </c>
      <c r="M1165" s="1">
        <f t="shared" si="403"/>
        <v>0</v>
      </c>
      <c r="N1165" s="6" t="str">
        <f t="shared" si="404"/>
        <v>00</v>
      </c>
      <c r="O1165" s="1">
        <f t="shared" si="405"/>
        <v>7</v>
      </c>
      <c r="P1165" s="1">
        <f>IF(HEX2DEC(LEFT(E1165,4))&gt;=32768,HEX2DEC(LEFT(E1165,4))-65536,HEX2DEC(LEFT(E1165,4)))/Codes!$N$2</f>
        <v>3.2</v>
      </c>
      <c r="Q1165" s="1">
        <f>IF(HEX2DEC(RIGHT(E1165,4))&gt;=32768,HEX2DEC(RIGHT(E1165,4))-65536,HEX2DEC(RIGHT(E1165,4)))/Codes!$N$2</f>
        <v>0</v>
      </c>
      <c r="R1165" s="1">
        <f>IF(HEX2DEC(LEFT(F1165,4))&gt;=32768,HEX2DEC(LEFT(F1165,4))-65536,HEX2DEC(LEFT(F1165,4)))/Codes!$N$2</f>
        <v>0</v>
      </c>
      <c r="S1165" s="1">
        <f>IF(HEX2DEC(RIGHT(F1165,4))&gt;=32768,HEX2DEC(RIGHT(F1165,4))-65536,HEX2DEC(RIGHT(F1165,4)))/Codes!$N$2</f>
        <v>0</v>
      </c>
      <c r="T1165" s="18">
        <f t="shared" si="406"/>
        <v>361</v>
      </c>
      <c r="U1165" s="1">
        <f t="shared" si="407"/>
        <v>25</v>
      </c>
      <c r="V1165" s="1">
        <f t="shared" si="408"/>
        <v>0</v>
      </c>
      <c r="W1165" s="1" t="str">
        <f t="shared" si="409"/>
        <v>000</v>
      </c>
      <c r="X1165" s="1">
        <f t="shared" si="410"/>
        <v>0</v>
      </c>
      <c r="Y1165" s="1">
        <f t="shared" si="411"/>
        <v>10</v>
      </c>
      <c r="Z1165" s="1" t="str">
        <f>VLOOKUP(BIN2DEC(MID(HEX2BIN(MID(H1165,3,2),8),2,5)),Codes!$E$1:$F$18,2)</f>
        <v>Normal</v>
      </c>
      <c r="AA1165" s="6" t="str">
        <f t="shared" si="412"/>
        <v>0</v>
      </c>
      <c r="AB1165" s="1">
        <f t="shared" si="413"/>
        <v>0</v>
      </c>
      <c r="AC1165" s="1" t="str">
        <f>VLOOKUP(BIN2DEC(RIGHT(HEX2BIN(MID(H1165,6,1),4),1)&amp;LEFT(HEX2BIN(MID(H1165,7,1),4),1)),Codes!$K$1:$L$5,2)</f>
        <v>S</v>
      </c>
      <c r="AD1165" s="1" t="str">
        <f>VLOOKUP(BIN2DEC(RIGHT(HEX2BIN(MID(H1165,7,1),4),3)&amp;LEFT(HEX2BIN(MID(H1165,8,1),4),2)),Codes!$H$2:$I$33,2)</f>
        <v>Punch</v>
      </c>
      <c r="AE1165" s="1" t="str">
        <f t="shared" si="414"/>
        <v>1</v>
      </c>
      <c r="AF1165" s="1" t="str">
        <f t="shared" si="415"/>
        <v>1</v>
      </c>
      <c r="AH1165" s="6">
        <f t="shared" si="416"/>
        <v>1</v>
      </c>
    </row>
    <row r="1166" spans="1:34">
      <c r="A1166" s="1" t="s">
        <v>4071</v>
      </c>
      <c r="B1166" s="1" t="s">
        <v>3963</v>
      </c>
      <c r="C1166" s="6" t="s">
        <v>4084</v>
      </c>
      <c r="D1166" s="6" t="s">
        <v>4072</v>
      </c>
      <c r="E1166" s="6" t="s">
        <v>824</v>
      </c>
      <c r="F1166" s="6" t="s">
        <v>91</v>
      </c>
      <c r="G1166" s="6" t="s">
        <v>4073</v>
      </c>
      <c r="H1166" s="6" t="s">
        <v>4074</v>
      </c>
      <c r="J1166" s="1" t="str">
        <f t="shared" si="400"/>
        <v>001011</v>
      </c>
      <c r="K1166" s="1">
        <f t="shared" si="401"/>
        <v>0</v>
      </c>
      <c r="L1166" s="6" t="str">
        <f t="shared" si="402"/>
        <v>00000</v>
      </c>
      <c r="M1166" s="1">
        <f t="shared" si="403"/>
        <v>4</v>
      </c>
      <c r="N1166" s="6" t="str">
        <f t="shared" si="404"/>
        <v>00</v>
      </c>
      <c r="O1166" s="1">
        <f t="shared" si="405"/>
        <v>22</v>
      </c>
      <c r="P1166" s="1">
        <f>IF(HEX2DEC(LEFT(E1166,4))&gt;=32768,HEX2DEC(LEFT(E1166,4))-65536,HEX2DEC(LEFT(E1166,4)))/Codes!$N$2</f>
        <v>2</v>
      </c>
      <c r="Q1166" s="1">
        <f>IF(HEX2DEC(RIGHT(E1166,4))&gt;=32768,HEX2DEC(RIGHT(E1166,4))-65536,HEX2DEC(RIGHT(E1166,4)))/Codes!$N$2</f>
        <v>0</v>
      </c>
      <c r="R1166" s="1">
        <f>IF(HEX2DEC(LEFT(F1166,4))&gt;=32768,HEX2DEC(LEFT(F1166,4))-65536,HEX2DEC(LEFT(F1166,4)))/Codes!$N$2</f>
        <v>0</v>
      </c>
      <c r="S1166" s="1">
        <f>IF(HEX2DEC(RIGHT(F1166,4))&gt;=32768,HEX2DEC(RIGHT(F1166,4))-65536,HEX2DEC(RIGHT(F1166,4)))/Codes!$N$2</f>
        <v>0</v>
      </c>
      <c r="T1166" s="18">
        <f t="shared" si="406"/>
        <v>75</v>
      </c>
      <c r="U1166" s="1">
        <f t="shared" si="407"/>
        <v>50</v>
      </c>
      <c r="V1166" s="1">
        <f t="shared" si="408"/>
        <v>0</v>
      </c>
      <c r="W1166" s="1" t="str">
        <f t="shared" si="409"/>
        <v>000</v>
      </c>
      <c r="X1166" s="1">
        <f t="shared" si="410"/>
        <v>0</v>
      </c>
      <c r="Y1166" s="1">
        <f t="shared" si="411"/>
        <v>115</v>
      </c>
      <c r="Z1166" s="1" t="str">
        <f>VLOOKUP(BIN2DEC(MID(HEX2BIN(MID(H1166,3,2),8),2,5)),Codes!$E$1:$F$18,2)</f>
        <v>Normal</v>
      </c>
      <c r="AA1166" s="6" t="str">
        <f t="shared" si="412"/>
        <v>1</v>
      </c>
      <c r="AB1166" s="1">
        <f t="shared" si="413"/>
        <v>0</v>
      </c>
      <c r="AC1166" s="1" t="str">
        <f>VLOOKUP(BIN2DEC(RIGHT(HEX2BIN(MID(H1166,6,1),4),1)&amp;LEFT(HEX2BIN(MID(H1166,7,1),4),1)),Codes!$K$1:$L$5,2)</f>
        <v>M</v>
      </c>
      <c r="AD1166" s="1" t="str">
        <f>VLOOKUP(BIN2DEC(RIGHT(HEX2BIN(MID(H1166,7,1),4),3)&amp;LEFT(HEX2BIN(MID(H1166,8,1),4),2)),Codes!$H$2:$I$33,2)</f>
        <v>Kick</v>
      </c>
      <c r="AE1166" s="1" t="str">
        <f t="shared" si="414"/>
        <v>1</v>
      </c>
      <c r="AF1166" s="1" t="str">
        <f t="shared" si="415"/>
        <v>1</v>
      </c>
      <c r="AH1166" s="6">
        <f t="shared" si="416"/>
        <v>34</v>
      </c>
    </row>
    <row r="1167" spans="1:34">
      <c r="A1167" s="1" t="s">
        <v>4075</v>
      </c>
      <c r="B1167" s="1" t="s">
        <v>3963</v>
      </c>
      <c r="C1167" s="6" t="s">
        <v>4084</v>
      </c>
      <c r="D1167" s="6" t="s">
        <v>4076</v>
      </c>
      <c r="E1167" s="6" t="s">
        <v>824</v>
      </c>
      <c r="F1167" s="6" t="s">
        <v>207</v>
      </c>
      <c r="G1167" s="6" t="s">
        <v>4073</v>
      </c>
      <c r="H1167" s="6" t="s">
        <v>4077</v>
      </c>
      <c r="J1167" s="1" t="str">
        <f t="shared" si="400"/>
        <v>001011</v>
      </c>
      <c r="K1167" s="1">
        <f t="shared" si="401"/>
        <v>1</v>
      </c>
      <c r="L1167" s="6" t="str">
        <f t="shared" si="402"/>
        <v>00000</v>
      </c>
      <c r="M1167" s="1">
        <f t="shared" si="403"/>
        <v>4</v>
      </c>
      <c r="N1167" s="6" t="str">
        <f t="shared" si="404"/>
        <v>00</v>
      </c>
      <c r="O1167" s="1">
        <f t="shared" si="405"/>
        <v>22</v>
      </c>
      <c r="P1167" s="1">
        <f>IF(HEX2DEC(LEFT(E1167,4))&gt;=32768,HEX2DEC(LEFT(E1167,4))-65536,HEX2DEC(LEFT(E1167,4)))/Codes!$N$2</f>
        <v>2</v>
      </c>
      <c r="Q1167" s="1">
        <f>IF(HEX2DEC(RIGHT(E1167,4))&gt;=32768,HEX2DEC(RIGHT(E1167,4))-65536,HEX2DEC(RIGHT(E1167,4)))/Codes!$N$2</f>
        <v>0</v>
      </c>
      <c r="R1167" s="1">
        <f>IF(HEX2DEC(LEFT(F1167,4))&gt;=32768,HEX2DEC(LEFT(F1167,4))-65536,HEX2DEC(LEFT(F1167,4)))/Codes!$N$2</f>
        <v>4</v>
      </c>
      <c r="S1167" s="1">
        <f>IF(HEX2DEC(RIGHT(F1167,4))&gt;=32768,HEX2DEC(RIGHT(F1167,4))-65536,HEX2DEC(RIGHT(F1167,4)))/Codes!$N$2</f>
        <v>0</v>
      </c>
      <c r="T1167" s="18">
        <f t="shared" si="406"/>
        <v>75</v>
      </c>
      <c r="U1167" s="1">
        <f t="shared" si="407"/>
        <v>50</v>
      </c>
      <c r="V1167" s="1">
        <f t="shared" si="408"/>
        <v>0</v>
      </c>
      <c r="W1167" s="1" t="str">
        <f t="shared" si="409"/>
        <v>000</v>
      </c>
      <c r="X1167" s="1">
        <f t="shared" si="410"/>
        <v>0</v>
      </c>
      <c r="Y1167" s="1">
        <f t="shared" si="411"/>
        <v>114</v>
      </c>
      <c r="Z1167" s="1" t="str">
        <f>VLOOKUP(BIN2DEC(MID(HEX2BIN(MID(H1167,3,2),8),2,5)),Codes!$E$1:$F$18,2)</f>
        <v>Normal</v>
      </c>
      <c r="AA1167" s="6" t="str">
        <f t="shared" si="412"/>
        <v>1</v>
      </c>
      <c r="AB1167" s="1">
        <f t="shared" si="413"/>
        <v>0</v>
      </c>
      <c r="AC1167" s="1" t="str">
        <f>VLOOKUP(BIN2DEC(RIGHT(HEX2BIN(MID(H1167,6,1),4),1)&amp;LEFT(HEX2BIN(MID(H1167,7,1),4),1)),Codes!$K$1:$L$5,2)</f>
        <v>M</v>
      </c>
      <c r="AD1167" s="1" t="str">
        <f>VLOOKUP(BIN2DEC(RIGHT(HEX2BIN(MID(H1167,7,1),4),3)&amp;LEFT(HEX2BIN(MID(H1167,8,1),4),2)),Codes!$H$2:$I$33,2)</f>
        <v>Kick</v>
      </c>
      <c r="AE1167" s="1" t="str">
        <f t="shared" si="414"/>
        <v>1</v>
      </c>
      <c r="AF1167" s="1" t="str">
        <f t="shared" si="415"/>
        <v>1</v>
      </c>
      <c r="AH1167" s="6">
        <f t="shared" si="416"/>
        <v>34</v>
      </c>
    </row>
    <row r="1168" spans="1:34">
      <c r="A1168" s="1" t="s">
        <v>4078</v>
      </c>
      <c r="B1168" s="1" t="s">
        <v>3963</v>
      </c>
      <c r="C1168" s="6" t="s">
        <v>4084</v>
      </c>
      <c r="D1168" s="6" t="s">
        <v>4079</v>
      </c>
      <c r="E1168" s="6" t="s">
        <v>195</v>
      </c>
      <c r="F1168" s="6" t="s">
        <v>4080</v>
      </c>
      <c r="G1168" s="6" t="s">
        <v>4073</v>
      </c>
      <c r="H1168" s="6" t="s">
        <v>4077</v>
      </c>
      <c r="J1168" s="1" t="str">
        <f t="shared" si="400"/>
        <v>001011</v>
      </c>
      <c r="K1168" s="1">
        <f t="shared" si="401"/>
        <v>2</v>
      </c>
      <c r="L1168" s="6" t="str">
        <f t="shared" si="402"/>
        <v>00000</v>
      </c>
      <c r="M1168" s="1">
        <f t="shared" si="403"/>
        <v>4</v>
      </c>
      <c r="N1168" s="6" t="str">
        <f t="shared" si="404"/>
        <v>00</v>
      </c>
      <c r="O1168" s="1">
        <f t="shared" si="405"/>
        <v>22</v>
      </c>
      <c r="P1168" s="1">
        <f>IF(HEX2DEC(LEFT(E1168,4))&gt;=32768,HEX2DEC(LEFT(E1168,4))-65536,HEX2DEC(LEFT(E1168,4)))/Codes!$N$2</f>
        <v>4.4000000000000004</v>
      </c>
      <c r="Q1168" s="1">
        <f>IF(HEX2DEC(RIGHT(E1168,4))&gt;=32768,HEX2DEC(RIGHT(E1168,4))-65536,HEX2DEC(RIGHT(E1168,4)))/Codes!$N$2</f>
        <v>0</v>
      </c>
      <c r="R1168" s="1">
        <f>IF(HEX2DEC(LEFT(F1168,4))&gt;=32768,HEX2DEC(LEFT(F1168,4))-65536,HEX2DEC(LEFT(F1168,4)))/Codes!$N$2</f>
        <v>8</v>
      </c>
      <c r="S1168" s="1">
        <f>IF(HEX2DEC(RIGHT(F1168,4))&gt;=32768,HEX2DEC(RIGHT(F1168,4))-65536,HEX2DEC(RIGHT(F1168,4)))/Codes!$N$2</f>
        <v>-2.048</v>
      </c>
      <c r="T1168" s="18">
        <f t="shared" si="406"/>
        <v>75</v>
      </c>
      <c r="U1168" s="1">
        <f t="shared" si="407"/>
        <v>50</v>
      </c>
      <c r="V1168" s="1">
        <f t="shared" si="408"/>
        <v>0</v>
      </c>
      <c r="W1168" s="1" t="str">
        <f t="shared" si="409"/>
        <v>000</v>
      </c>
      <c r="X1168" s="1">
        <f t="shared" si="410"/>
        <v>0</v>
      </c>
      <c r="Y1168" s="1">
        <f t="shared" si="411"/>
        <v>114</v>
      </c>
      <c r="Z1168" s="1" t="str">
        <f>VLOOKUP(BIN2DEC(MID(HEX2BIN(MID(H1168,3,2),8),2,5)),Codes!$E$1:$F$18,2)</f>
        <v>Normal</v>
      </c>
      <c r="AA1168" s="6" t="str">
        <f t="shared" si="412"/>
        <v>1</v>
      </c>
      <c r="AB1168" s="1">
        <f t="shared" si="413"/>
        <v>0</v>
      </c>
      <c r="AC1168" s="1" t="str">
        <f>VLOOKUP(BIN2DEC(RIGHT(HEX2BIN(MID(H1168,6,1),4),1)&amp;LEFT(HEX2BIN(MID(H1168,7,1),4),1)),Codes!$K$1:$L$5,2)</f>
        <v>M</v>
      </c>
      <c r="AD1168" s="1" t="str">
        <f>VLOOKUP(BIN2DEC(RIGHT(HEX2BIN(MID(H1168,7,1),4),3)&amp;LEFT(HEX2BIN(MID(H1168,8,1),4),2)),Codes!$H$2:$I$33,2)</f>
        <v>Kick</v>
      </c>
      <c r="AE1168" s="1" t="str">
        <f t="shared" si="414"/>
        <v>1</v>
      </c>
      <c r="AF1168" s="1" t="str">
        <f t="shared" si="415"/>
        <v>1</v>
      </c>
      <c r="AH1168" s="6">
        <f t="shared" si="416"/>
        <v>34</v>
      </c>
    </row>
    <row r="1169" spans="1:34">
      <c r="A1169" s="1" t="s">
        <v>4081</v>
      </c>
      <c r="B1169" s="1" t="s">
        <v>3963</v>
      </c>
      <c r="C1169" s="6" t="s">
        <v>4084</v>
      </c>
      <c r="D1169" s="6" t="s">
        <v>4082</v>
      </c>
      <c r="E1169" s="6" t="s">
        <v>195</v>
      </c>
      <c r="F1169" s="6" t="s">
        <v>4083</v>
      </c>
      <c r="G1169" s="6" t="s">
        <v>4073</v>
      </c>
      <c r="H1169" s="6" t="s">
        <v>4077</v>
      </c>
      <c r="J1169" s="1" t="str">
        <f t="shared" si="400"/>
        <v>001011</v>
      </c>
      <c r="K1169" s="1">
        <f t="shared" si="401"/>
        <v>3</v>
      </c>
      <c r="L1169" s="6" t="str">
        <f t="shared" si="402"/>
        <v>00000</v>
      </c>
      <c r="M1169" s="1">
        <f t="shared" si="403"/>
        <v>4</v>
      </c>
      <c r="N1169" s="6" t="str">
        <f t="shared" si="404"/>
        <v>00</v>
      </c>
      <c r="O1169" s="1">
        <f t="shared" si="405"/>
        <v>22</v>
      </c>
      <c r="P1169" s="1">
        <f>IF(HEX2DEC(LEFT(E1169,4))&gt;=32768,HEX2DEC(LEFT(E1169,4))-65536,HEX2DEC(LEFT(E1169,4)))/Codes!$N$2</f>
        <v>4.4000000000000004</v>
      </c>
      <c r="Q1169" s="1">
        <f>IF(HEX2DEC(RIGHT(E1169,4))&gt;=32768,HEX2DEC(RIGHT(E1169,4))-65536,HEX2DEC(RIGHT(E1169,4)))/Codes!$N$2</f>
        <v>0</v>
      </c>
      <c r="R1169" s="1">
        <f>IF(HEX2DEC(LEFT(F1169,4))&gt;=32768,HEX2DEC(LEFT(F1169,4))-65536,HEX2DEC(LEFT(F1169,4)))/Codes!$N$2</f>
        <v>8</v>
      </c>
      <c r="S1169" s="1">
        <f>IF(HEX2DEC(RIGHT(F1169,4))&gt;=32768,HEX2DEC(RIGHT(F1169,4))-65536,HEX2DEC(RIGHT(F1169,4)))/Codes!$N$2</f>
        <v>2.048</v>
      </c>
      <c r="T1169" s="18">
        <f t="shared" si="406"/>
        <v>75</v>
      </c>
      <c r="U1169" s="1">
        <f t="shared" si="407"/>
        <v>50</v>
      </c>
      <c r="V1169" s="1">
        <f t="shared" si="408"/>
        <v>0</v>
      </c>
      <c r="W1169" s="1" t="str">
        <f t="shared" si="409"/>
        <v>000</v>
      </c>
      <c r="X1169" s="1">
        <f t="shared" si="410"/>
        <v>0</v>
      </c>
      <c r="Y1169" s="1">
        <f t="shared" si="411"/>
        <v>114</v>
      </c>
      <c r="Z1169" s="1" t="str">
        <f>VLOOKUP(BIN2DEC(MID(HEX2BIN(MID(H1169,3,2),8),2,5)),Codes!$E$1:$F$18,2)</f>
        <v>Normal</v>
      </c>
      <c r="AA1169" s="6" t="str">
        <f t="shared" si="412"/>
        <v>1</v>
      </c>
      <c r="AB1169" s="1">
        <f t="shared" si="413"/>
        <v>0</v>
      </c>
      <c r="AC1169" s="1" t="str">
        <f>VLOOKUP(BIN2DEC(RIGHT(HEX2BIN(MID(H1169,6,1),4),1)&amp;LEFT(HEX2BIN(MID(H1169,7,1),4),1)),Codes!$K$1:$L$5,2)</f>
        <v>M</v>
      </c>
      <c r="AD1169" s="1" t="str">
        <f>VLOOKUP(BIN2DEC(RIGHT(HEX2BIN(MID(H1169,7,1),4),3)&amp;LEFT(HEX2BIN(MID(H1169,8,1),4),2)),Codes!$H$2:$I$33,2)</f>
        <v>Kick</v>
      </c>
      <c r="AE1169" s="1" t="str">
        <f t="shared" si="414"/>
        <v>1</v>
      </c>
      <c r="AF1169" s="1" t="str">
        <f t="shared" si="415"/>
        <v>1</v>
      </c>
      <c r="AH1169" s="6">
        <f t="shared" si="416"/>
        <v>34</v>
      </c>
    </row>
    <row r="1170" spans="1:34">
      <c r="A1170" s="1" t="s">
        <v>4085</v>
      </c>
      <c r="B1170" s="1" t="s">
        <v>3963</v>
      </c>
      <c r="C1170" s="6" t="s">
        <v>4161</v>
      </c>
      <c r="D1170" s="6" t="s">
        <v>4086</v>
      </c>
      <c r="E1170" s="6" t="s">
        <v>232</v>
      </c>
      <c r="F1170" s="6" t="s">
        <v>91</v>
      </c>
      <c r="G1170" s="6" t="s">
        <v>4087</v>
      </c>
      <c r="H1170" s="6" t="s">
        <v>4088</v>
      </c>
      <c r="J1170" s="1" t="str">
        <f t="shared" si="400"/>
        <v>001011</v>
      </c>
      <c r="K1170" s="1">
        <f t="shared" si="401"/>
        <v>0</v>
      </c>
      <c r="L1170" s="6" t="str">
        <f t="shared" si="402"/>
        <v>00000</v>
      </c>
      <c r="M1170" s="1">
        <f t="shared" si="403"/>
        <v>8</v>
      </c>
      <c r="N1170" s="6" t="str">
        <f t="shared" si="404"/>
        <v>00</v>
      </c>
      <c r="O1170" s="1">
        <f t="shared" si="405"/>
        <v>8</v>
      </c>
      <c r="P1170" s="1">
        <f>IF(HEX2DEC(LEFT(E1170,4))&gt;=32768,HEX2DEC(LEFT(E1170,4))-65536,HEX2DEC(LEFT(E1170,4)))/Codes!$N$2</f>
        <v>4.8</v>
      </c>
      <c r="Q1170" s="1">
        <f>IF(HEX2DEC(RIGHT(E1170,4))&gt;=32768,HEX2DEC(RIGHT(E1170,4))-65536,HEX2DEC(RIGHT(E1170,4)))/Codes!$N$2</f>
        <v>0</v>
      </c>
      <c r="R1170" s="1">
        <f>IF(HEX2DEC(LEFT(F1170,4))&gt;=32768,HEX2DEC(LEFT(F1170,4))-65536,HEX2DEC(LEFT(F1170,4)))/Codes!$N$2</f>
        <v>0</v>
      </c>
      <c r="S1170" s="1">
        <f>IF(HEX2DEC(RIGHT(F1170,4))&gt;=32768,HEX2DEC(RIGHT(F1170,4))-65536,HEX2DEC(RIGHT(F1170,4)))/Codes!$N$2</f>
        <v>0</v>
      </c>
      <c r="T1170" s="18">
        <f t="shared" si="406"/>
        <v>275</v>
      </c>
      <c r="U1170" s="1">
        <f t="shared" si="407"/>
        <v>100</v>
      </c>
      <c r="V1170" s="1">
        <f t="shared" si="408"/>
        <v>0</v>
      </c>
      <c r="W1170" s="1" t="str">
        <f t="shared" si="409"/>
        <v>000</v>
      </c>
      <c r="X1170" s="1">
        <f t="shared" si="410"/>
        <v>0</v>
      </c>
      <c r="Y1170" s="1">
        <f t="shared" si="411"/>
        <v>180</v>
      </c>
      <c r="Z1170" s="1" t="str">
        <f>VLOOKUP(BIN2DEC(MID(HEX2BIN(MID(H1170,3,2),8),2,5)),Codes!$E$1:$F$18,2)</f>
        <v>Normal</v>
      </c>
      <c r="AA1170" s="6" t="str">
        <f t="shared" si="412"/>
        <v>0</v>
      </c>
      <c r="AB1170" s="1">
        <f t="shared" si="413"/>
        <v>0</v>
      </c>
      <c r="AC1170" s="1" t="str">
        <f>VLOOKUP(BIN2DEC(RIGHT(HEX2BIN(MID(H1170,6,1),4),1)&amp;LEFT(HEX2BIN(MID(H1170,7,1),4),1)),Codes!$K$1:$L$5,2)</f>
        <v>M</v>
      </c>
      <c r="AD1170" s="1" t="str">
        <f>VLOOKUP(BIN2DEC(RIGHT(HEX2BIN(MID(H1170,7,1),4),3)&amp;LEFT(HEX2BIN(MID(H1170,8,1),4),2)),Codes!$H$2:$I$33,2)</f>
        <v>Slash</v>
      </c>
      <c r="AE1170" s="1" t="str">
        <f t="shared" si="414"/>
        <v>0</v>
      </c>
      <c r="AF1170" s="1" t="str">
        <f t="shared" si="415"/>
        <v>1</v>
      </c>
      <c r="AH1170" s="6">
        <f t="shared" si="416"/>
        <v>35</v>
      </c>
    </row>
    <row r="1171" spans="1:34">
      <c r="A1171" s="1" t="s">
        <v>4089</v>
      </c>
      <c r="B1171" s="1" t="s">
        <v>3963</v>
      </c>
      <c r="C1171" s="6" t="s">
        <v>4162</v>
      </c>
      <c r="D1171" s="6" t="s">
        <v>4090</v>
      </c>
      <c r="E1171" s="6" t="s">
        <v>2491</v>
      </c>
      <c r="F1171" s="6" t="s">
        <v>91</v>
      </c>
      <c r="G1171" s="6" t="s">
        <v>373</v>
      </c>
      <c r="H1171" s="6" t="s">
        <v>4091</v>
      </c>
      <c r="J1171" s="1" t="str">
        <f t="shared" si="400"/>
        <v>001011</v>
      </c>
      <c r="K1171" s="1">
        <f t="shared" si="401"/>
        <v>0</v>
      </c>
      <c r="L1171" s="6" t="str">
        <f t="shared" si="402"/>
        <v>00000</v>
      </c>
      <c r="M1171" s="1">
        <f t="shared" si="403"/>
        <v>0</v>
      </c>
      <c r="N1171" s="6" t="str">
        <f t="shared" si="404"/>
        <v>00</v>
      </c>
      <c r="O1171" s="1">
        <f t="shared" si="405"/>
        <v>23</v>
      </c>
      <c r="P1171" s="1">
        <f>IF(HEX2DEC(LEFT(E1171,4))&gt;=32768,HEX2DEC(LEFT(E1171,4))-65536,HEX2DEC(LEFT(E1171,4)))/Codes!$N$2</f>
        <v>24</v>
      </c>
      <c r="Q1171" s="1">
        <f>IF(HEX2DEC(RIGHT(E1171,4))&gt;=32768,HEX2DEC(RIGHT(E1171,4))-65536,HEX2DEC(RIGHT(E1171,4)))/Codes!$N$2</f>
        <v>0</v>
      </c>
      <c r="R1171" s="1">
        <f>IF(HEX2DEC(LEFT(F1171,4))&gt;=32768,HEX2DEC(LEFT(F1171,4))-65536,HEX2DEC(LEFT(F1171,4)))/Codes!$N$2</f>
        <v>0</v>
      </c>
      <c r="S1171" s="1">
        <f>IF(HEX2DEC(RIGHT(F1171,4))&gt;=32768,HEX2DEC(RIGHT(F1171,4))-65536,HEX2DEC(RIGHT(F1171,4)))/Codes!$N$2</f>
        <v>0</v>
      </c>
      <c r="T1171" s="18">
        <f t="shared" si="406"/>
        <v>361</v>
      </c>
      <c r="U1171" s="1">
        <f t="shared" si="407"/>
        <v>100</v>
      </c>
      <c r="V1171" s="1">
        <f t="shared" si="408"/>
        <v>0</v>
      </c>
      <c r="W1171" s="1" t="str">
        <f t="shared" si="409"/>
        <v>000</v>
      </c>
      <c r="X1171" s="1">
        <f t="shared" si="410"/>
        <v>0</v>
      </c>
      <c r="Y1171" s="1">
        <f t="shared" si="411"/>
        <v>50</v>
      </c>
      <c r="Z1171" s="1" t="str">
        <f>VLOOKUP(BIN2DEC(MID(HEX2BIN(MID(H1171,3,2),8),2,5)),Codes!$E$1:$F$18,2)</f>
        <v>Flame</v>
      </c>
      <c r="AA1171" s="6" t="str">
        <f t="shared" si="412"/>
        <v>0</v>
      </c>
      <c r="AB1171" s="1">
        <f t="shared" si="413"/>
        <v>10</v>
      </c>
      <c r="AC1171" s="1" t="str">
        <f>VLOOKUP(BIN2DEC(RIGHT(HEX2BIN(MID(H1171,6,1),4),1)&amp;LEFT(HEX2BIN(MID(H1171,7,1),4),1)),Codes!$K$1:$L$5,2)</f>
        <v>M</v>
      </c>
      <c r="AD1171" s="1" t="str">
        <f>VLOOKUP(BIN2DEC(RIGHT(HEX2BIN(MID(H1171,7,1),4),3)&amp;LEFT(HEX2BIN(MID(H1171,8,1),4),2)),Codes!$H$2:$I$33,2)</f>
        <v>Burn</v>
      </c>
      <c r="AE1171" s="1" t="str">
        <f t="shared" si="414"/>
        <v>1</v>
      </c>
      <c r="AF1171" s="1" t="str">
        <f t="shared" si="415"/>
        <v>1</v>
      </c>
      <c r="AH1171" s="6">
        <f t="shared" si="416"/>
        <v>40</v>
      </c>
    </row>
    <row r="1172" spans="1:34">
      <c r="A1172" s="1" t="s">
        <v>4092</v>
      </c>
      <c r="B1172" s="1" t="s">
        <v>3963</v>
      </c>
      <c r="C1172" s="6" t="s">
        <v>4101</v>
      </c>
      <c r="D1172" s="6" t="s">
        <v>3348</v>
      </c>
      <c r="E1172" s="6" t="s">
        <v>4093</v>
      </c>
      <c r="F1172" s="6" t="s">
        <v>4094</v>
      </c>
      <c r="G1172" s="6" t="s">
        <v>4095</v>
      </c>
      <c r="H1172" s="6" t="s">
        <v>4096</v>
      </c>
      <c r="J1172" s="1" t="str">
        <f t="shared" si="400"/>
        <v>001011</v>
      </c>
      <c r="K1172" s="1">
        <f t="shared" si="401"/>
        <v>0</v>
      </c>
      <c r="L1172" s="6" t="str">
        <f t="shared" si="402"/>
        <v>00000</v>
      </c>
      <c r="M1172" s="1">
        <f t="shared" si="403"/>
        <v>0</v>
      </c>
      <c r="N1172" s="6" t="str">
        <f t="shared" si="404"/>
        <v>00</v>
      </c>
      <c r="O1172" s="1">
        <f t="shared" si="405"/>
        <v>4</v>
      </c>
      <c r="P1172" s="1">
        <f>IF(HEX2DEC(LEFT(E1172,4))&gt;=32768,HEX2DEC(LEFT(E1172,4))-65536,HEX2DEC(LEFT(E1172,4)))/Codes!$N$2</f>
        <v>2.2000000000000002</v>
      </c>
      <c r="Q1172" s="1">
        <f>IF(HEX2DEC(RIGHT(E1172,4))&gt;=32768,HEX2DEC(RIGHT(E1172,4))-65536,HEX2DEC(RIGHT(E1172,4)))/Codes!$N$2</f>
        <v>0</v>
      </c>
      <c r="R1172" s="1">
        <f>IF(HEX2DEC(LEFT(F1172,4))&gt;=32768,HEX2DEC(LEFT(F1172,4))-65536,HEX2DEC(LEFT(F1172,4)))/Codes!$N$2</f>
        <v>0</v>
      </c>
      <c r="S1172" s="1">
        <f>IF(HEX2DEC(RIGHT(F1172,4))&gt;=32768,HEX2DEC(RIGHT(F1172,4))-65536,HEX2DEC(RIGHT(F1172,4)))/Codes!$N$2</f>
        <v>-0.4</v>
      </c>
      <c r="T1172" s="18">
        <f t="shared" si="406"/>
        <v>45</v>
      </c>
      <c r="U1172" s="1">
        <f t="shared" si="407"/>
        <v>60</v>
      </c>
      <c r="V1172" s="1">
        <f t="shared" si="408"/>
        <v>0</v>
      </c>
      <c r="W1172" s="1" t="str">
        <f t="shared" si="409"/>
        <v>000</v>
      </c>
      <c r="X1172" s="1">
        <f t="shared" si="410"/>
        <v>0</v>
      </c>
      <c r="Y1172" s="1">
        <f t="shared" si="411"/>
        <v>50</v>
      </c>
      <c r="Z1172" s="1" t="str">
        <f>VLOOKUP(BIN2DEC(MID(HEX2BIN(MID(H1172,3,2),8),2,5)),Codes!$E$1:$F$18,2)</f>
        <v>Slash</v>
      </c>
      <c r="AA1172" s="6" t="str">
        <f t="shared" si="412"/>
        <v>1</v>
      </c>
      <c r="AB1172" s="1">
        <f t="shared" si="413"/>
        <v>0</v>
      </c>
      <c r="AC1172" s="1" t="str">
        <f>VLOOKUP(BIN2DEC(RIGHT(HEX2BIN(MID(H1172,6,1),4),1)&amp;LEFT(HEX2BIN(MID(H1172,7,1),4),1)),Codes!$K$1:$L$5,2)</f>
        <v>S</v>
      </c>
      <c r="AD1172" s="1" t="str">
        <f>VLOOKUP(BIN2DEC(RIGHT(HEX2BIN(MID(H1172,7,1),4),3)&amp;LEFT(HEX2BIN(MID(H1172,8,1),4),2)),Codes!$H$2:$I$33,2)</f>
        <v>[Burn]</v>
      </c>
      <c r="AE1172" s="1" t="str">
        <f t="shared" si="414"/>
        <v>1</v>
      </c>
      <c r="AF1172" s="1" t="str">
        <f t="shared" si="415"/>
        <v>1</v>
      </c>
      <c r="AH1172" s="6">
        <f t="shared" si="416"/>
        <v>24</v>
      </c>
    </row>
    <row r="1173" spans="1:34">
      <c r="A1173" s="1" t="s">
        <v>4097</v>
      </c>
      <c r="B1173" s="1" t="s">
        <v>3963</v>
      </c>
      <c r="C1173" s="6" t="s">
        <v>4101</v>
      </c>
      <c r="D1173" s="6" t="s">
        <v>4098</v>
      </c>
      <c r="E1173" s="6" t="s">
        <v>4093</v>
      </c>
      <c r="F1173" s="6" t="s">
        <v>4099</v>
      </c>
      <c r="G1173" s="6" t="s">
        <v>4095</v>
      </c>
      <c r="H1173" s="6" t="s">
        <v>4096</v>
      </c>
      <c r="J1173" s="1" t="str">
        <f t="shared" si="400"/>
        <v>001011</v>
      </c>
      <c r="K1173" s="1">
        <f t="shared" si="401"/>
        <v>1</v>
      </c>
      <c r="L1173" s="6" t="str">
        <f t="shared" si="402"/>
        <v>00000</v>
      </c>
      <c r="M1173" s="1">
        <f t="shared" si="403"/>
        <v>0</v>
      </c>
      <c r="N1173" s="6" t="str">
        <f t="shared" si="404"/>
        <v>00</v>
      </c>
      <c r="O1173" s="1">
        <f t="shared" si="405"/>
        <v>4</v>
      </c>
      <c r="P1173" s="1">
        <f>IF(HEX2DEC(LEFT(E1173,4))&gt;=32768,HEX2DEC(LEFT(E1173,4))-65536,HEX2DEC(LEFT(E1173,4)))/Codes!$N$2</f>
        <v>2.2000000000000002</v>
      </c>
      <c r="Q1173" s="1">
        <f>IF(HEX2DEC(RIGHT(E1173,4))&gt;=32768,HEX2DEC(RIGHT(E1173,4))-65536,HEX2DEC(RIGHT(E1173,4)))/Codes!$N$2</f>
        <v>0</v>
      </c>
      <c r="R1173" s="1">
        <f>IF(HEX2DEC(LEFT(F1173,4))&gt;=32768,HEX2DEC(LEFT(F1173,4))-65536,HEX2DEC(LEFT(F1173,4)))/Codes!$N$2</f>
        <v>0</v>
      </c>
      <c r="S1173" s="1">
        <f>IF(HEX2DEC(RIGHT(F1173,4))&gt;=32768,HEX2DEC(RIGHT(F1173,4))-65536,HEX2DEC(RIGHT(F1173,4)))/Codes!$N$2</f>
        <v>-4.4000000000000004</v>
      </c>
      <c r="T1173" s="18">
        <f t="shared" si="406"/>
        <v>45</v>
      </c>
      <c r="U1173" s="1">
        <f t="shared" si="407"/>
        <v>60</v>
      </c>
      <c r="V1173" s="1">
        <f t="shared" si="408"/>
        <v>0</v>
      </c>
      <c r="W1173" s="1" t="str">
        <f t="shared" si="409"/>
        <v>000</v>
      </c>
      <c r="X1173" s="1">
        <f t="shared" si="410"/>
        <v>0</v>
      </c>
      <c r="Y1173" s="1">
        <f t="shared" si="411"/>
        <v>50</v>
      </c>
      <c r="Z1173" s="1" t="str">
        <f>VLOOKUP(BIN2DEC(MID(HEX2BIN(MID(H1173,3,2),8),2,5)),Codes!$E$1:$F$18,2)</f>
        <v>Slash</v>
      </c>
      <c r="AA1173" s="6" t="str">
        <f t="shared" si="412"/>
        <v>1</v>
      </c>
      <c r="AB1173" s="1">
        <f t="shared" si="413"/>
        <v>0</v>
      </c>
      <c r="AC1173" s="1" t="str">
        <f>VLOOKUP(BIN2DEC(RIGHT(HEX2BIN(MID(H1173,6,1),4),1)&amp;LEFT(HEX2BIN(MID(H1173,7,1),4),1)),Codes!$K$1:$L$5,2)</f>
        <v>S</v>
      </c>
      <c r="AD1173" s="1" t="str">
        <f>VLOOKUP(BIN2DEC(RIGHT(HEX2BIN(MID(H1173,7,1),4),3)&amp;LEFT(HEX2BIN(MID(H1173,8,1),4),2)),Codes!$H$2:$I$33,2)</f>
        <v>[Burn]</v>
      </c>
      <c r="AE1173" s="1" t="str">
        <f t="shared" si="414"/>
        <v>1</v>
      </c>
      <c r="AF1173" s="1" t="str">
        <f t="shared" si="415"/>
        <v>1</v>
      </c>
      <c r="AH1173" s="6">
        <f t="shared" si="416"/>
        <v>24</v>
      </c>
    </row>
    <row r="1174" spans="1:34">
      <c r="A1174" s="1" t="s">
        <v>4102</v>
      </c>
      <c r="B1174" s="1" t="s">
        <v>3963</v>
      </c>
      <c r="C1174" s="6" t="s">
        <v>4108</v>
      </c>
      <c r="D1174" s="6" t="s">
        <v>853</v>
      </c>
      <c r="E1174" s="6" t="s">
        <v>4103</v>
      </c>
      <c r="F1174" s="6" t="s">
        <v>91</v>
      </c>
      <c r="G1174" s="6" t="s">
        <v>373</v>
      </c>
      <c r="H1174" s="6" t="s">
        <v>4104</v>
      </c>
      <c r="J1174" s="1" t="str">
        <f t="shared" si="400"/>
        <v>001011</v>
      </c>
      <c r="K1174" s="1">
        <f t="shared" si="401"/>
        <v>0</v>
      </c>
      <c r="L1174" s="6" t="str">
        <f t="shared" si="402"/>
        <v>00000</v>
      </c>
      <c r="M1174" s="1">
        <f t="shared" si="403"/>
        <v>0</v>
      </c>
      <c r="N1174" s="6" t="str">
        <f t="shared" si="404"/>
        <v>00</v>
      </c>
      <c r="O1174" s="1">
        <f t="shared" si="405"/>
        <v>8</v>
      </c>
      <c r="P1174" s="1">
        <f>IF(HEX2DEC(LEFT(E1174,4))&gt;=32768,HEX2DEC(LEFT(E1174,4))-65536,HEX2DEC(LEFT(E1174,4)))/Codes!$N$2</f>
        <v>3.4159999999999999</v>
      </c>
      <c r="Q1174" s="1">
        <f>IF(HEX2DEC(RIGHT(E1174,4))&gt;=32768,HEX2DEC(RIGHT(E1174,4))-65536,HEX2DEC(RIGHT(E1174,4)))/Codes!$N$2</f>
        <v>0</v>
      </c>
      <c r="R1174" s="1">
        <f>IF(HEX2DEC(LEFT(F1174,4))&gt;=32768,HEX2DEC(LEFT(F1174,4))-65536,HEX2DEC(LEFT(F1174,4)))/Codes!$N$2</f>
        <v>0</v>
      </c>
      <c r="S1174" s="1">
        <f>IF(HEX2DEC(RIGHT(F1174,4))&gt;=32768,HEX2DEC(RIGHT(F1174,4))-65536,HEX2DEC(RIGHT(F1174,4)))/Codes!$N$2</f>
        <v>0</v>
      </c>
      <c r="T1174" s="18">
        <f t="shared" si="406"/>
        <v>361</v>
      </c>
      <c r="U1174" s="1">
        <f t="shared" si="407"/>
        <v>100</v>
      </c>
      <c r="V1174" s="1">
        <f t="shared" si="408"/>
        <v>0</v>
      </c>
      <c r="W1174" s="1" t="str">
        <f t="shared" si="409"/>
        <v>000</v>
      </c>
      <c r="X1174" s="1">
        <f t="shared" si="410"/>
        <v>0</v>
      </c>
      <c r="Y1174" s="1">
        <f t="shared" si="411"/>
        <v>20</v>
      </c>
      <c r="Z1174" s="1" t="str">
        <f>VLOOKUP(BIN2DEC(MID(HEX2BIN(MID(H1174,3,2),8),2,5)),Codes!$E$1:$F$18,2)</f>
        <v>Normal</v>
      </c>
      <c r="AA1174" s="6" t="str">
        <f t="shared" si="412"/>
        <v>1</v>
      </c>
      <c r="AB1174" s="1">
        <f t="shared" si="413"/>
        <v>0</v>
      </c>
      <c r="AC1174" s="1" t="str">
        <f>VLOOKUP(BIN2DEC(RIGHT(HEX2BIN(MID(H1174,6,1),4),1)&amp;LEFT(HEX2BIN(MID(H1174,7,1),4),1)),Codes!$K$1:$L$5,2)</f>
        <v>S</v>
      </c>
      <c r="AD1174" s="1" t="str">
        <f>VLOOKUP(BIN2DEC(RIGHT(HEX2BIN(MID(H1174,7,1),4),3)&amp;LEFT(HEX2BIN(MID(H1174,8,1),4),2)),Codes!$H$2:$I$33,2)</f>
        <v>[Kick]</v>
      </c>
      <c r="AE1174" s="1" t="str">
        <f t="shared" si="414"/>
        <v>1</v>
      </c>
      <c r="AF1174" s="1" t="str">
        <f t="shared" si="415"/>
        <v>1</v>
      </c>
      <c r="AH1174" s="6">
        <f t="shared" si="416"/>
        <v>146</v>
      </c>
    </row>
    <row r="1175" spans="1:34">
      <c r="A1175" s="1" t="s">
        <v>4105</v>
      </c>
      <c r="B1175" s="1" t="s">
        <v>3963</v>
      </c>
      <c r="C1175" s="6" t="s">
        <v>4128</v>
      </c>
      <c r="D1175" s="6" t="s">
        <v>255</v>
      </c>
      <c r="E1175" s="6" t="s">
        <v>232</v>
      </c>
      <c r="F1175" s="6" t="s">
        <v>91</v>
      </c>
      <c r="G1175" s="6" t="s">
        <v>4106</v>
      </c>
      <c r="H1175" s="6" t="s">
        <v>4107</v>
      </c>
      <c r="J1175" s="1" t="str">
        <f t="shared" si="400"/>
        <v>001011</v>
      </c>
      <c r="K1175" s="1">
        <f t="shared" si="401"/>
        <v>0</v>
      </c>
      <c r="L1175" s="6" t="str">
        <f t="shared" si="402"/>
        <v>00000</v>
      </c>
      <c r="M1175" s="1">
        <f t="shared" si="403"/>
        <v>0</v>
      </c>
      <c r="N1175" s="6" t="str">
        <f t="shared" si="404"/>
        <v>00</v>
      </c>
      <c r="O1175" s="1">
        <f t="shared" si="405"/>
        <v>2</v>
      </c>
      <c r="P1175" s="1">
        <f>IF(HEX2DEC(LEFT(E1175,4))&gt;=32768,HEX2DEC(LEFT(E1175,4))-65536,HEX2DEC(LEFT(E1175,4)))/Codes!$N$2</f>
        <v>4.8</v>
      </c>
      <c r="Q1175" s="1">
        <f>IF(HEX2DEC(RIGHT(E1175,4))&gt;=32768,HEX2DEC(RIGHT(E1175,4))-65536,HEX2DEC(RIGHT(E1175,4)))/Codes!$N$2</f>
        <v>0</v>
      </c>
      <c r="R1175" s="1">
        <f>IF(HEX2DEC(LEFT(F1175,4))&gt;=32768,HEX2DEC(LEFT(F1175,4))-65536,HEX2DEC(LEFT(F1175,4)))/Codes!$N$2</f>
        <v>0</v>
      </c>
      <c r="S1175" s="1">
        <f>IF(HEX2DEC(RIGHT(F1175,4))&gt;=32768,HEX2DEC(RIGHT(F1175,4))-65536,HEX2DEC(RIGHT(F1175,4)))/Codes!$N$2</f>
        <v>0</v>
      </c>
      <c r="T1175" s="18">
        <f t="shared" si="406"/>
        <v>361</v>
      </c>
      <c r="U1175" s="1">
        <f t="shared" si="407"/>
        <v>30</v>
      </c>
      <c r="V1175" s="1">
        <f t="shared" si="408"/>
        <v>0</v>
      </c>
      <c r="W1175" s="1" t="str">
        <f t="shared" si="409"/>
        <v>000</v>
      </c>
      <c r="X1175" s="1">
        <f t="shared" si="410"/>
        <v>0</v>
      </c>
      <c r="Y1175" s="1">
        <f t="shared" si="411"/>
        <v>40</v>
      </c>
      <c r="Z1175" s="1" t="str">
        <f>VLOOKUP(BIN2DEC(MID(HEX2BIN(MID(H1175,3,2),8),2,5)),Codes!$E$1:$F$18,2)</f>
        <v>Flower</v>
      </c>
      <c r="AA1175" s="6" t="str">
        <f t="shared" si="412"/>
        <v>1</v>
      </c>
      <c r="AB1175" s="1">
        <f t="shared" si="413"/>
        <v>0</v>
      </c>
      <c r="AC1175" s="1" t="str">
        <f>VLOOKUP(BIN2DEC(RIGHT(HEX2BIN(MID(H1175,6,1),4),1)&amp;LEFT(HEX2BIN(MID(H1175,7,1),4),1)),Codes!$K$1:$L$5,2)</f>
        <v>S</v>
      </c>
      <c r="AD1175" s="1" t="str">
        <f>VLOOKUP(BIN2DEC(RIGHT(HEX2BIN(MID(H1175,7,1),4),3)&amp;LEFT(HEX2BIN(MID(H1175,8,1),4),2)),Codes!$H$2:$I$33,2)</f>
        <v>[Kick]</v>
      </c>
      <c r="AE1175" s="1" t="str">
        <f t="shared" si="414"/>
        <v>1</v>
      </c>
      <c r="AF1175" s="1" t="str">
        <f t="shared" si="415"/>
        <v>1</v>
      </c>
      <c r="AH1175" s="6">
        <f t="shared" si="416"/>
        <v>146</v>
      </c>
    </row>
    <row r="1176" spans="1:34">
      <c r="A1176" s="1" t="s">
        <v>4109</v>
      </c>
      <c r="B1176" s="1" t="s">
        <v>3963</v>
      </c>
      <c r="C1176" s="6" t="s">
        <v>4120</v>
      </c>
      <c r="D1176" s="6" t="s">
        <v>702</v>
      </c>
      <c r="E1176" s="6" t="s">
        <v>433</v>
      </c>
      <c r="F1176" s="6" t="s">
        <v>91</v>
      </c>
      <c r="G1176" s="6" t="s">
        <v>4110</v>
      </c>
      <c r="H1176" s="6" t="s">
        <v>4111</v>
      </c>
      <c r="J1176" s="1" t="str">
        <f t="shared" si="400"/>
        <v>001011</v>
      </c>
      <c r="K1176" s="1">
        <f t="shared" si="401"/>
        <v>0</v>
      </c>
      <c r="L1176" s="6" t="str">
        <f t="shared" si="402"/>
        <v>00000</v>
      </c>
      <c r="M1176" s="1">
        <f t="shared" si="403"/>
        <v>0</v>
      </c>
      <c r="N1176" s="6" t="str">
        <f t="shared" si="404"/>
        <v>00</v>
      </c>
      <c r="O1176" s="1">
        <f t="shared" si="405"/>
        <v>1</v>
      </c>
      <c r="P1176" s="1">
        <f>IF(HEX2DEC(LEFT(E1176,4))&gt;=32768,HEX2DEC(LEFT(E1176,4))-65536,HEX2DEC(LEFT(E1176,4)))/Codes!$N$2</f>
        <v>1.6</v>
      </c>
      <c r="Q1176" s="1">
        <f>IF(HEX2DEC(RIGHT(E1176,4))&gt;=32768,HEX2DEC(RIGHT(E1176,4))-65536,HEX2DEC(RIGHT(E1176,4)))/Codes!$N$2</f>
        <v>0</v>
      </c>
      <c r="R1176" s="1">
        <f>IF(HEX2DEC(LEFT(F1176,4))&gt;=32768,HEX2DEC(LEFT(F1176,4))-65536,HEX2DEC(LEFT(F1176,4)))/Codes!$N$2</f>
        <v>0</v>
      </c>
      <c r="S1176" s="1">
        <f>IF(HEX2DEC(RIGHT(F1176,4))&gt;=32768,HEX2DEC(RIGHT(F1176,4))-65536,HEX2DEC(RIGHT(F1176,4)))/Codes!$N$2</f>
        <v>0</v>
      </c>
      <c r="T1176" s="18">
        <f t="shared" si="406"/>
        <v>280</v>
      </c>
      <c r="U1176" s="1">
        <f t="shared" si="407"/>
        <v>150</v>
      </c>
      <c r="V1176" s="1">
        <f t="shared" si="408"/>
        <v>0</v>
      </c>
      <c r="W1176" s="1" t="str">
        <f t="shared" si="409"/>
        <v>000</v>
      </c>
      <c r="X1176" s="1">
        <f t="shared" si="410"/>
        <v>0</v>
      </c>
      <c r="Y1176" s="1">
        <f t="shared" si="411"/>
        <v>0</v>
      </c>
      <c r="Z1176" s="1" t="str">
        <f>VLOOKUP(BIN2DEC(MID(HEX2BIN(MID(H1176,3,2),8),2,5)),Codes!$E$1:$F$18,2)</f>
        <v>Normal</v>
      </c>
      <c r="AA1176" s="6" t="str">
        <f t="shared" si="412"/>
        <v>1</v>
      </c>
      <c r="AB1176" s="1">
        <f t="shared" si="413"/>
        <v>0</v>
      </c>
      <c r="AC1176" s="1" t="str">
        <f>VLOOKUP(BIN2DEC(RIGHT(HEX2BIN(MID(H1176,6,1),4),1)&amp;LEFT(HEX2BIN(MID(H1176,7,1),4),1)),Codes!$K$1:$L$5,2)</f>
        <v>S</v>
      </c>
      <c r="AD1176" s="1" t="str">
        <f>VLOOKUP(BIN2DEC(RIGHT(HEX2BIN(MID(H1176,7,1),4),3)&amp;LEFT(HEX2BIN(MID(H1176,8,1),4),2)),Codes!$H$2:$I$33,2)</f>
        <v>Kick</v>
      </c>
      <c r="AE1176" s="1" t="str">
        <f t="shared" si="414"/>
        <v>1</v>
      </c>
      <c r="AF1176" s="1" t="str">
        <f t="shared" si="415"/>
        <v>1</v>
      </c>
      <c r="AH1176" s="6">
        <f t="shared" si="416"/>
        <v>2</v>
      </c>
    </row>
    <row r="1177" spans="1:34">
      <c r="A1177" s="1" t="s">
        <v>4112</v>
      </c>
      <c r="B1177" s="1" t="s">
        <v>3963</v>
      </c>
      <c r="C1177" s="6" t="s">
        <v>4121</v>
      </c>
      <c r="D1177" s="6" t="s">
        <v>255</v>
      </c>
      <c r="E1177" s="6" t="s">
        <v>433</v>
      </c>
      <c r="F1177" s="6" t="s">
        <v>91</v>
      </c>
      <c r="G1177" s="6" t="s">
        <v>4113</v>
      </c>
      <c r="H1177" s="6" t="s">
        <v>4111</v>
      </c>
      <c r="J1177" s="1" t="str">
        <f t="shared" si="400"/>
        <v>001011</v>
      </c>
      <c r="K1177" s="1">
        <f t="shared" si="401"/>
        <v>0</v>
      </c>
      <c r="L1177" s="6" t="str">
        <f t="shared" si="402"/>
        <v>00000</v>
      </c>
      <c r="M1177" s="1">
        <f t="shared" si="403"/>
        <v>0</v>
      </c>
      <c r="N1177" s="6" t="str">
        <f t="shared" si="404"/>
        <v>00</v>
      </c>
      <c r="O1177" s="1">
        <f t="shared" si="405"/>
        <v>2</v>
      </c>
      <c r="P1177" s="1">
        <f>IF(HEX2DEC(LEFT(E1177,4))&gt;=32768,HEX2DEC(LEFT(E1177,4))-65536,HEX2DEC(LEFT(E1177,4)))/Codes!$N$2</f>
        <v>1.6</v>
      </c>
      <c r="Q1177" s="1">
        <f>IF(HEX2DEC(RIGHT(E1177,4))&gt;=32768,HEX2DEC(RIGHT(E1177,4))-65536,HEX2DEC(RIGHT(E1177,4)))/Codes!$N$2</f>
        <v>0</v>
      </c>
      <c r="R1177" s="1">
        <f>IF(HEX2DEC(LEFT(F1177,4))&gt;=32768,HEX2DEC(LEFT(F1177,4))-65536,HEX2DEC(LEFT(F1177,4)))/Codes!$N$2</f>
        <v>0</v>
      </c>
      <c r="S1177" s="1">
        <f>IF(HEX2DEC(RIGHT(F1177,4))&gt;=32768,HEX2DEC(RIGHT(F1177,4))-65536,HEX2DEC(RIGHT(F1177,4)))/Codes!$N$2</f>
        <v>0</v>
      </c>
      <c r="T1177" s="18">
        <f t="shared" si="406"/>
        <v>80</v>
      </c>
      <c r="U1177" s="1">
        <f t="shared" si="407"/>
        <v>100</v>
      </c>
      <c r="V1177" s="1">
        <f t="shared" si="408"/>
        <v>1</v>
      </c>
      <c r="W1177" s="1" t="str">
        <f t="shared" si="409"/>
        <v>000</v>
      </c>
      <c r="X1177" s="1">
        <f t="shared" si="410"/>
        <v>0</v>
      </c>
      <c r="Y1177" s="1">
        <f t="shared" si="411"/>
        <v>0</v>
      </c>
      <c r="Z1177" s="1" t="str">
        <f>VLOOKUP(BIN2DEC(MID(HEX2BIN(MID(H1177,3,2),8),2,5)),Codes!$E$1:$F$18,2)</f>
        <v>Normal</v>
      </c>
      <c r="AA1177" s="6" t="str">
        <f t="shared" si="412"/>
        <v>1</v>
      </c>
      <c r="AB1177" s="1">
        <f t="shared" si="413"/>
        <v>0</v>
      </c>
      <c r="AC1177" s="1" t="str">
        <f>VLOOKUP(BIN2DEC(RIGHT(HEX2BIN(MID(H1177,6,1),4),1)&amp;LEFT(HEX2BIN(MID(H1177,7,1),4),1)),Codes!$K$1:$L$5,2)</f>
        <v>S</v>
      </c>
      <c r="AD1177" s="1" t="str">
        <f>VLOOKUP(BIN2DEC(RIGHT(HEX2BIN(MID(H1177,7,1),4),3)&amp;LEFT(HEX2BIN(MID(H1177,8,1),4),2)),Codes!$H$2:$I$33,2)</f>
        <v>Kick</v>
      </c>
      <c r="AE1177" s="1" t="str">
        <f t="shared" si="414"/>
        <v>1</v>
      </c>
      <c r="AF1177" s="1" t="str">
        <f t="shared" si="415"/>
        <v>1</v>
      </c>
      <c r="AH1177" s="6">
        <f t="shared" si="416"/>
        <v>2</v>
      </c>
    </row>
    <row r="1178" spans="1:34">
      <c r="A1178" s="1" t="s">
        <v>4114</v>
      </c>
      <c r="B1178" s="1" t="s">
        <v>3963</v>
      </c>
      <c r="C1178" s="6" t="s">
        <v>4122</v>
      </c>
      <c r="D1178" s="6" t="s">
        <v>3348</v>
      </c>
      <c r="E1178" s="6" t="s">
        <v>433</v>
      </c>
      <c r="F1178" s="6" t="s">
        <v>91</v>
      </c>
      <c r="G1178" s="6" t="s">
        <v>4115</v>
      </c>
      <c r="H1178" s="6" t="s">
        <v>4116</v>
      </c>
      <c r="J1178" s="1" t="str">
        <f t="shared" si="400"/>
        <v>001011</v>
      </c>
      <c r="K1178" s="1">
        <f t="shared" si="401"/>
        <v>0</v>
      </c>
      <c r="L1178" s="6" t="str">
        <f t="shared" si="402"/>
        <v>00000</v>
      </c>
      <c r="M1178" s="1">
        <f t="shared" si="403"/>
        <v>0</v>
      </c>
      <c r="N1178" s="6" t="str">
        <f t="shared" si="404"/>
        <v>00</v>
      </c>
      <c r="O1178" s="1">
        <f t="shared" si="405"/>
        <v>4</v>
      </c>
      <c r="P1178" s="1">
        <f>IF(HEX2DEC(LEFT(E1178,4))&gt;=32768,HEX2DEC(LEFT(E1178,4))-65536,HEX2DEC(LEFT(E1178,4)))/Codes!$N$2</f>
        <v>1.6</v>
      </c>
      <c r="Q1178" s="1">
        <f>IF(HEX2DEC(RIGHT(E1178,4))&gt;=32768,HEX2DEC(RIGHT(E1178,4))-65536,HEX2DEC(RIGHT(E1178,4)))/Codes!$N$2</f>
        <v>0</v>
      </c>
      <c r="R1178" s="1">
        <f>IF(HEX2DEC(LEFT(F1178,4))&gt;=32768,HEX2DEC(LEFT(F1178,4))-65536,HEX2DEC(LEFT(F1178,4)))/Codes!$N$2</f>
        <v>0</v>
      </c>
      <c r="S1178" s="1">
        <f>IF(HEX2DEC(RIGHT(F1178,4))&gt;=32768,HEX2DEC(RIGHT(F1178,4))-65536,HEX2DEC(RIGHT(F1178,4)))/Codes!$N$2</f>
        <v>0</v>
      </c>
      <c r="T1178" s="18">
        <f t="shared" si="406"/>
        <v>40</v>
      </c>
      <c r="U1178" s="1">
        <f t="shared" si="407"/>
        <v>130</v>
      </c>
      <c r="V1178" s="1">
        <f t="shared" si="408"/>
        <v>0</v>
      </c>
      <c r="W1178" s="1" t="str">
        <f t="shared" si="409"/>
        <v>000</v>
      </c>
      <c r="X1178" s="1">
        <f t="shared" si="410"/>
        <v>0</v>
      </c>
      <c r="Y1178" s="1">
        <f t="shared" si="411"/>
        <v>25</v>
      </c>
      <c r="Z1178" s="1" t="str">
        <f>VLOOKUP(BIN2DEC(MID(HEX2BIN(MID(H1178,3,2),8),2,5)),Codes!$E$1:$F$18,2)</f>
        <v>Normal</v>
      </c>
      <c r="AA1178" s="6" t="str">
        <f t="shared" si="412"/>
        <v>1</v>
      </c>
      <c r="AB1178" s="1">
        <f t="shared" si="413"/>
        <v>0</v>
      </c>
      <c r="AC1178" s="1" t="str">
        <f>VLOOKUP(BIN2DEC(RIGHT(HEX2BIN(MID(H1178,6,1),4),1)&amp;LEFT(HEX2BIN(MID(H1178,7,1),4),1)),Codes!$K$1:$L$5,2)</f>
        <v>S</v>
      </c>
      <c r="AD1178" s="1" t="str">
        <f>VLOOKUP(BIN2DEC(RIGHT(HEX2BIN(MID(H1178,7,1),4),3)&amp;LEFT(HEX2BIN(MID(H1178,8,1),4),2)),Codes!$H$2:$I$33,2)</f>
        <v>Kick</v>
      </c>
      <c r="AE1178" s="1" t="str">
        <f t="shared" si="414"/>
        <v>1</v>
      </c>
      <c r="AF1178" s="1" t="str">
        <f t="shared" si="415"/>
        <v>1</v>
      </c>
      <c r="AH1178" s="6">
        <f t="shared" si="416"/>
        <v>2</v>
      </c>
    </row>
    <row r="1179" spans="1:34">
      <c r="A1179" s="1" t="s">
        <v>4117</v>
      </c>
      <c r="B1179" s="1" t="s">
        <v>3963</v>
      </c>
      <c r="C1179" s="6" t="s">
        <v>4123</v>
      </c>
      <c r="D1179" s="6" t="s">
        <v>1061</v>
      </c>
      <c r="E1179" s="6" t="s">
        <v>433</v>
      </c>
      <c r="F1179" s="6" t="s">
        <v>91</v>
      </c>
      <c r="G1179" s="6" t="s">
        <v>4118</v>
      </c>
      <c r="H1179" s="6" t="s">
        <v>4119</v>
      </c>
      <c r="J1179" s="1" t="str">
        <f t="shared" si="400"/>
        <v>001011</v>
      </c>
      <c r="K1179" s="1">
        <f t="shared" si="401"/>
        <v>0</v>
      </c>
      <c r="L1179" s="6" t="str">
        <f t="shared" si="402"/>
        <v>00000</v>
      </c>
      <c r="M1179" s="1">
        <f t="shared" si="403"/>
        <v>0</v>
      </c>
      <c r="N1179" s="6" t="str">
        <f t="shared" si="404"/>
        <v>00</v>
      </c>
      <c r="O1179" s="1">
        <f t="shared" si="405"/>
        <v>7</v>
      </c>
      <c r="P1179" s="1">
        <f>IF(HEX2DEC(LEFT(E1179,4))&gt;=32768,HEX2DEC(LEFT(E1179,4))-65536,HEX2DEC(LEFT(E1179,4)))/Codes!$N$2</f>
        <v>1.6</v>
      </c>
      <c r="Q1179" s="1">
        <f>IF(HEX2DEC(RIGHT(E1179,4))&gt;=32768,HEX2DEC(RIGHT(E1179,4))-65536,HEX2DEC(RIGHT(E1179,4)))/Codes!$N$2</f>
        <v>0</v>
      </c>
      <c r="R1179" s="1">
        <f>IF(HEX2DEC(LEFT(F1179,4))&gt;=32768,HEX2DEC(LEFT(F1179,4))-65536,HEX2DEC(LEFT(F1179,4)))/Codes!$N$2</f>
        <v>0</v>
      </c>
      <c r="S1179" s="1">
        <f>IF(HEX2DEC(RIGHT(F1179,4))&gt;=32768,HEX2DEC(RIGHT(F1179,4))-65536,HEX2DEC(RIGHT(F1179,4)))/Codes!$N$2</f>
        <v>0</v>
      </c>
      <c r="T1179" s="18">
        <f t="shared" si="406"/>
        <v>45</v>
      </c>
      <c r="U1179" s="1">
        <f t="shared" si="407"/>
        <v>100</v>
      </c>
      <c r="V1179" s="1">
        <f t="shared" si="408"/>
        <v>0</v>
      </c>
      <c r="W1179" s="1" t="str">
        <f t="shared" si="409"/>
        <v>000</v>
      </c>
      <c r="X1179" s="1">
        <f t="shared" si="410"/>
        <v>0</v>
      </c>
      <c r="Y1179" s="1">
        <f t="shared" si="411"/>
        <v>30</v>
      </c>
      <c r="Z1179" s="1" t="str">
        <f>VLOOKUP(BIN2DEC(MID(HEX2BIN(MID(H1179,3,2),8),2,5)),Codes!$E$1:$F$18,2)</f>
        <v>Normal</v>
      </c>
      <c r="AA1179" s="6" t="str">
        <f t="shared" si="412"/>
        <v>1</v>
      </c>
      <c r="AB1179" s="1">
        <f t="shared" si="413"/>
        <v>0</v>
      </c>
      <c r="AC1179" s="1" t="str">
        <f>VLOOKUP(BIN2DEC(RIGHT(HEX2BIN(MID(H1179,6,1),4),1)&amp;LEFT(HEX2BIN(MID(H1179,7,1),4),1)),Codes!$K$1:$L$5,2)</f>
        <v>S</v>
      </c>
      <c r="AD1179" s="1" t="str">
        <f>VLOOKUP(BIN2DEC(RIGHT(HEX2BIN(MID(H1179,7,1),4),3)&amp;LEFT(HEX2BIN(MID(H1179,8,1),4),2)),Codes!$H$2:$I$33,2)</f>
        <v>Kick</v>
      </c>
      <c r="AE1179" s="1" t="str">
        <f t="shared" si="414"/>
        <v>1</v>
      </c>
      <c r="AF1179" s="1" t="str">
        <f t="shared" si="415"/>
        <v>1</v>
      </c>
      <c r="AH1179" s="6">
        <f t="shared" si="416"/>
        <v>2</v>
      </c>
    </row>
    <row r="1180" spans="1:34">
      <c r="A1180" s="1" t="s">
        <v>4124</v>
      </c>
      <c r="B1180" s="1" t="s">
        <v>3963</v>
      </c>
      <c r="C1180" s="6" t="s">
        <v>4125</v>
      </c>
      <c r="D1180" s="6" t="s">
        <v>1711</v>
      </c>
      <c r="E1180" s="6" t="s">
        <v>433</v>
      </c>
      <c r="F1180" s="6" t="s">
        <v>91</v>
      </c>
      <c r="G1180" s="6" t="s">
        <v>4126</v>
      </c>
      <c r="H1180" s="6" t="s">
        <v>4127</v>
      </c>
      <c r="J1180" s="1" t="str">
        <f t="shared" si="400"/>
        <v>001011</v>
      </c>
      <c r="K1180" s="1">
        <f t="shared" si="401"/>
        <v>0</v>
      </c>
      <c r="L1180" s="6" t="str">
        <f t="shared" si="402"/>
        <v>00000</v>
      </c>
      <c r="M1180" s="1">
        <f t="shared" si="403"/>
        <v>0</v>
      </c>
      <c r="N1180" s="6" t="str">
        <f t="shared" si="404"/>
        <v>00</v>
      </c>
      <c r="O1180" s="1">
        <f t="shared" si="405"/>
        <v>10</v>
      </c>
      <c r="P1180" s="1">
        <f>IF(HEX2DEC(LEFT(E1180,4))&gt;=32768,HEX2DEC(LEFT(E1180,4))-65536,HEX2DEC(LEFT(E1180,4)))/Codes!$N$2</f>
        <v>1.6</v>
      </c>
      <c r="Q1180" s="1">
        <f>IF(HEX2DEC(RIGHT(E1180,4))&gt;=32768,HEX2DEC(RIGHT(E1180,4))-65536,HEX2DEC(RIGHT(E1180,4)))/Codes!$N$2</f>
        <v>0</v>
      </c>
      <c r="R1180" s="1">
        <f>IF(HEX2DEC(LEFT(F1180,4))&gt;=32768,HEX2DEC(LEFT(F1180,4))-65536,HEX2DEC(LEFT(F1180,4)))/Codes!$N$2</f>
        <v>0</v>
      </c>
      <c r="S1180" s="1">
        <f>IF(HEX2DEC(RIGHT(F1180,4))&gt;=32768,HEX2DEC(RIGHT(F1180,4))-65536,HEX2DEC(RIGHT(F1180,4)))/Codes!$N$2</f>
        <v>0</v>
      </c>
      <c r="T1180" s="18">
        <f t="shared" si="406"/>
        <v>50</v>
      </c>
      <c r="U1180" s="1">
        <f t="shared" si="407"/>
        <v>90</v>
      </c>
      <c r="V1180" s="1">
        <f t="shared" si="408"/>
        <v>0</v>
      </c>
      <c r="W1180" s="1" t="str">
        <f t="shared" si="409"/>
        <v>000</v>
      </c>
      <c r="X1180" s="1">
        <f t="shared" si="410"/>
        <v>0</v>
      </c>
      <c r="Y1180" s="1">
        <f t="shared" si="411"/>
        <v>35</v>
      </c>
      <c r="Z1180" s="1" t="str">
        <f>VLOOKUP(BIN2DEC(MID(HEX2BIN(MID(H1180,3,2),8),2,5)),Codes!$E$1:$F$18,2)</f>
        <v>Normal</v>
      </c>
      <c r="AA1180" s="6" t="str">
        <f t="shared" si="412"/>
        <v>1</v>
      </c>
      <c r="AB1180" s="1">
        <f t="shared" si="413"/>
        <v>0</v>
      </c>
      <c r="AC1180" s="1" t="str">
        <f>VLOOKUP(BIN2DEC(RIGHT(HEX2BIN(MID(H1180,6,1),4),1)&amp;LEFT(HEX2BIN(MID(H1180,7,1),4),1)),Codes!$K$1:$L$5,2)</f>
        <v>S</v>
      </c>
      <c r="AD1180" s="1" t="str">
        <f>VLOOKUP(BIN2DEC(RIGHT(HEX2BIN(MID(H1180,7,1),4),3)&amp;LEFT(HEX2BIN(MID(H1180,8,1),4),2)),Codes!$H$2:$I$33,2)</f>
        <v>Kick</v>
      </c>
      <c r="AE1180" s="1" t="str">
        <f t="shared" si="414"/>
        <v>1</v>
      </c>
      <c r="AF1180" s="1" t="str">
        <f t="shared" si="415"/>
        <v>1</v>
      </c>
      <c r="AH1180" s="6">
        <f t="shared" si="416"/>
        <v>2</v>
      </c>
    </row>
    <row r="1181" spans="1:34">
      <c r="A1181" s="1" t="s">
        <v>4129</v>
      </c>
      <c r="B1181" s="1" t="s">
        <v>3963</v>
      </c>
      <c r="C1181" s="6" t="s">
        <v>4130</v>
      </c>
      <c r="D1181" s="6" t="s">
        <v>3099</v>
      </c>
      <c r="E1181" s="6" t="s">
        <v>433</v>
      </c>
      <c r="F1181" s="6" t="s">
        <v>91</v>
      </c>
      <c r="G1181" s="6" t="s">
        <v>4131</v>
      </c>
      <c r="H1181" s="6" t="s">
        <v>4132</v>
      </c>
      <c r="J1181" s="1" t="str">
        <f t="shared" si="400"/>
        <v>001011</v>
      </c>
      <c r="K1181" s="1">
        <f t="shared" si="401"/>
        <v>0</v>
      </c>
      <c r="L1181" s="6" t="str">
        <f t="shared" si="402"/>
        <v>00000</v>
      </c>
      <c r="M1181" s="1">
        <f t="shared" si="403"/>
        <v>0</v>
      </c>
      <c r="N1181" s="6" t="str">
        <f t="shared" si="404"/>
        <v>00</v>
      </c>
      <c r="O1181" s="1">
        <f t="shared" si="405"/>
        <v>13</v>
      </c>
      <c r="P1181" s="1">
        <f>IF(HEX2DEC(LEFT(E1181,4))&gt;=32768,HEX2DEC(LEFT(E1181,4))-65536,HEX2DEC(LEFT(E1181,4)))/Codes!$N$2</f>
        <v>1.6</v>
      </c>
      <c r="Q1181" s="1">
        <f>IF(HEX2DEC(RIGHT(E1181,4))&gt;=32768,HEX2DEC(RIGHT(E1181,4))-65536,HEX2DEC(RIGHT(E1181,4)))/Codes!$N$2</f>
        <v>0</v>
      </c>
      <c r="R1181" s="1">
        <f>IF(HEX2DEC(LEFT(F1181,4))&gt;=32768,HEX2DEC(LEFT(F1181,4))-65536,HEX2DEC(LEFT(F1181,4)))/Codes!$N$2</f>
        <v>0</v>
      </c>
      <c r="S1181" s="1">
        <f>IF(HEX2DEC(RIGHT(F1181,4))&gt;=32768,HEX2DEC(RIGHT(F1181,4))-65536,HEX2DEC(RIGHT(F1181,4)))/Codes!$N$2</f>
        <v>0</v>
      </c>
      <c r="T1181" s="18">
        <f t="shared" si="406"/>
        <v>55</v>
      </c>
      <c r="U1181" s="1">
        <f t="shared" si="407"/>
        <v>90</v>
      </c>
      <c r="V1181" s="1">
        <f t="shared" si="408"/>
        <v>0</v>
      </c>
      <c r="W1181" s="1" t="str">
        <f t="shared" si="409"/>
        <v>000</v>
      </c>
      <c r="X1181" s="1">
        <f t="shared" si="410"/>
        <v>0</v>
      </c>
      <c r="Y1181" s="1">
        <f t="shared" si="411"/>
        <v>40</v>
      </c>
      <c r="Z1181" s="1" t="str">
        <f>VLOOKUP(BIN2DEC(MID(HEX2BIN(MID(H1181,3,2),8),2,5)),Codes!$E$1:$F$18,2)</f>
        <v>Normal</v>
      </c>
      <c r="AA1181" s="6" t="str">
        <f t="shared" si="412"/>
        <v>1</v>
      </c>
      <c r="AB1181" s="1">
        <f t="shared" si="413"/>
        <v>0</v>
      </c>
      <c r="AC1181" s="1" t="str">
        <f>VLOOKUP(BIN2DEC(RIGHT(HEX2BIN(MID(H1181,6,1),4),1)&amp;LEFT(HEX2BIN(MID(H1181,7,1),4),1)),Codes!$K$1:$L$5,2)</f>
        <v>S</v>
      </c>
      <c r="AD1181" s="1" t="str">
        <f>VLOOKUP(BIN2DEC(RIGHT(HEX2BIN(MID(H1181,7,1),4),3)&amp;LEFT(HEX2BIN(MID(H1181,8,1),4),2)),Codes!$H$2:$I$33,2)</f>
        <v>[Kick]</v>
      </c>
      <c r="AE1181" s="1" t="str">
        <f t="shared" si="414"/>
        <v>1</v>
      </c>
      <c r="AF1181" s="1" t="str">
        <f t="shared" si="415"/>
        <v>1</v>
      </c>
      <c r="AH1181" s="6">
        <f t="shared" si="416"/>
        <v>18</v>
      </c>
    </row>
    <row r="1182" spans="1:34">
      <c r="A1182" s="1" t="s">
        <v>4133</v>
      </c>
      <c r="B1182" s="1" t="s">
        <v>3963</v>
      </c>
      <c r="C1182" s="6" t="s">
        <v>4134</v>
      </c>
      <c r="D1182" s="6" t="s">
        <v>1704</v>
      </c>
      <c r="E1182" s="6" t="s">
        <v>433</v>
      </c>
      <c r="F1182" s="6" t="s">
        <v>91</v>
      </c>
      <c r="G1182" s="6" t="s">
        <v>4135</v>
      </c>
      <c r="H1182" s="6" t="s">
        <v>4136</v>
      </c>
      <c r="J1182" s="1" t="str">
        <f t="shared" si="400"/>
        <v>001011</v>
      </c>
      <c r="K1182" s="1">
        <f t="shared" si="401"/>
        <v>0</v>
      </c>
      <c r="L1182" s="6" t="str">
        <f t="shared" si="402"/>
        <v>00000</v>
      </c>
      <c r="M1182" s="1">
        <f t="shared" si="403"/>
        <v>0</v>
      </c>
      <c r="N1182" s="6" t="str">
        <f t="shared" si="404"/>
        <v>00</v>
      </c>
      <c r="O1182" s="1">
        <f t="shared" si="405"/>
        <v>16</v>
      </c>
      <c r="P1182" s="1">
        <f>IF(HEX2DEC(LEFT(E1182,4))&gt;=32768,HEX2DEC(LEFT(E1182,4))-65536,HEX2DEC(LEFT(E1182,4)))/Codes!$N$2</f>
        <v>1.6</v>
      </c>
      <c r="Q1182" s="1">
        <f>IF(HEX2DEC(RIGHT(E1182,4))&gt;=32768,HEX2DEC(RIGHT(E1182,4))-65536,HEX2DEC(RIGHT(E1182,4)))/Codes!$N$2</f>
        <v>0</v>
      </c>
      <c r="R1182" s="1">
        <f>IF(HEX2DEC(LEFT(F1182,4))&gt;=32768,HEX2DEC(LEFT(F1182,4))-65536,HEX2DEC(LEFT(F1182,4)))/Codes!$N$2</f>
        <v>0</v>
      </c>
      <c r="S1182" s="1">
        <f>IF(HEX2DEC(RIGHT(F1182,4))&gt;=32768,HEX2DEC(RIGHT(F1182,4))-65536,HEX2DEC(RIGHT(F1182,4)))/Codes!$N$2</f>
        <v>0</v>
      </c>
      <c r="T1182" s="18">
        <f t="shared" si="406"/>
        <v>60</v>
      </c>
      <c r="U1182" s="1">
        <f t="shared" si="407"/>
        <v>90</v>
      </c>
      <c r="V1182" s="1">
        <f t="shared" si="408"/>
        <v>0</v>
      </c>
      <c r="W1182" s="1" t="str">
        <f t="shared" si="409"/>
        <v>000</v>
      </c>
      <c r="X1182" s="1">
        <f t="shared" si="410"/>
        <v>0</v>
      </c>
      <c r="Y1182" s="1">
        <f t="shared" si="411"/>
        <v>45</v>
      </c>
      <c r="Z1182" s="1" t="str">
        <f>VLOOKUP(BIN2DEC(MID(HEX2BIN(MID(H1182,3,2),8),2,5)),Codes!$E$1:$F$18,2)</f>
        <v>Normal</v>
      </c>
      <c r="AA1182" s="6" t="str">
        <f t="shared" si="412"/>
        <v>1</v>
      </c>
      <c r="AB1182" s="1">
        <f t="shared" si="413"/>
        <v>0</v>
      </c>
      <c r="AC1182" s="1" t="str">
        <f>VLOOKUP(BIN2DEC(RIGHT(HEX2BIN(MID(H1182,6,1),4),1)&amp;LEFT(HEX2BIN(MID(H1182,7,1),4),1)),Codes!$K$1:$L$5,2)</f>
        <v>S</v>
      </c>
      <c r="AD1182" s="1" t="str">
        <f>VLOOKUP(BIN2DEC(RIGHT(HEX2BIN(MID(H1182,7,1),4),3)&amp;LEFT(HEX2BIN(MID(H1182,8,1),4),2)),Codes!$H$2:$I$33,2)</f>
        <v>[Kick]</v>
      </c>
      <c r="AE1182" s="1" t="str">
        <f t="shared" si="414"/>
        <v>1</v>
      </c>
      <c r="AF1182" s="1" t="str">
        <f t="shared" si="415"/>
        <v>1</v>
      </c>
      <c r="AH1182" s="6">
        <f t="shared" si="416"/>
        <v>18</v>
      </c>
    </row>
    <row r="1183" spans="1:34">
      <c r="A1183" s="1" t="s">
        <v>4137</v>
      </c>
      <c r="B1183" s="1" t="s">
        <v>3963</v>
      </c>
      <c r="C1183" s="6" t="s">
        <v>4138</v>
      </c>
      <c r="D1183" s="6" t="s">
        <v>3424</v>
      </c>
      <c r="E1183" s="6" t="s">
        <v>433</v>
      </c>
      <c r="F1183" s="6" t="s">
        <v>91</v>
      </c>
      <c r="G1183" s="6" t="s">
        <v>4139</v>
      </c>
      <c r="H1183" s="6" t="s">
        <v>4140</v>
      </c>
      <c r="J1183" s="1" t="str">
        <f t="shared" si="400"/>
        <v>001011</v>
      </c>
      <c r="K1183" s="1">
        <f t="shared" si="401"/>
        <v>0</v>
      </c>
      <c r="L1183" s="6" t="str">
        <f t="shared" si="402"/>
        <v>00000</v>
      </c>
      <c r="M1183" s="1">
        <f t="shared" si="403"/>
        <v>0</v>
      </c>
      <c r="N1183" s="6" t="str">
        <f t="shared" si="404"/>
        <v>00</v>
      </c>
      <c r="O1183" s="1">
        <f t="shared" si="405"/>
        <v>20</v>
      </c>
      <c r="P1183" s="1">
        <f>IF(HEX2DEC(LEFT(E1183,4))&gt;=32768,HEX2DEC(LEFT(E1183,4))-65536,HEX2DEC(LEFT(E1183,4)))/Codes!$N$2</f>
        <v>1.6</v>
      </c>
      <c r="Q1183" s="1">
        <f>IF(HEX2DEC(RIGHT(E1183,4))&gt;=32768,HEX2DEC(RIGHT(E1183,4))-65536,HEX2DEC(RIGHT(E1183,4)))/Codes!$N$2</f>
        <v>0</v>
      </c>
      <c r="R1183" s="1">
        <f>IF(HEX2DEC(LEFT(F1183,4))&gt;=32768,HEX2DEC(LEFT(F1183,4))-65536,HEX2DEC(LEFT(F1183,4)))/Codes!$N$2</f>
        <v>0</v>
      </c>
      <c r="S1183" s="1">
        <f>IF(HEX2DEC(RIGHT(F1183,4))&gt;=32768,HEX2DEC(RIGHT(F1183,4))-65536,HEX2DEC(RIGHT(F1183,4)))/Codes!$N$2</f>
        <v>0</v>
      </c>
      <c r="T1183" s="18">
        <f t="shared" si="406"/>
        <v>65</v>
      </c>
      <c r="U1183" s="1">
        <f t="shared" si="407"/>
        <v>90</v>
      </c>
      <c r="V1183" s="1">
        <f t="shared" si="408"/>
        <v>0</v>
      </c>
      <c r="W1183" s="1" t="str">
        <f t="shared" si="409"/>
        <v>000</v>
      </c>
      <c r="X1183" s="1">
        <f t="shared" si="410"/>
        <v>0</v>
      </c>
      <c r="Y1183" s="1">
        <f t="shared" si="411"/>
        <v>50</v>
      </c>
      <c r="Z1183" s="1" t="str">
        <f>VLOOKUP(BIN2DEC(MID(HEX2BIN(MID(H1183,3,2),8),2,5)),Codes!$E$1:$F$18,2)</f>
        <v>Normal</v>
      </c>
      <c r="AA1183" s="6" t="str">
        <f t="shared" si="412"/>
        <v>1</v>
      </c>
      <c r="AB1183" s="1">
        <f t="shared" si="413"/>
        <v>0</v>
      </c>
      <c r="AC1183" s="1" t="str">
        <f>VLOOKUP(BIN2DEC(RIGHT(HEX2BIN(MID(H1183,6,1),4),1)&amp;LEFT(HEX2BIN(MID(H1183,7,1),4),1)),Codes!$K$1:$L$5,2)</f>
        <v>S</v>
      </c>
      <c r="AD1183" s="1" t="str">
        <f>VLOOKUP(BIN2DEC(RIGHT(HEX2BIN(MID(H1183,7,1),4),3)&amp;LEFT(HEX2BIN(MID(H1183,8,1),4),2)),Codes!$H$2:$I$33,2)</f>
        <v>[Kick]</v>
      </c>
      <c r="AE1183" s="1" t="str">
        <f t="shared" si="414"/>
        <v>1</v>
      </c>
      <c r="AF1183" s="1" t="str">
        <f t="shared" si="415"/>
        <v>1</v>
      </c>
      <c r="AH1183" s="6">
        <f t="shared" si="416"/>
        <v>18</v>
      </c>
    </row>
    <row r="1184" spans="1:34">
      <c r="A1184" s="1" t="s">
        <v>4141</v>
      </c>
      <c r="B1184" s="1" t="s">
        <v>3963</v>
      </c>
      <c r="C1184" s="6" t="s">
        <v>4142</v>
      </c>
      <c r="D1184" s="6" t="s">
        <v>4143</v>
      </c>
      <c r="E1184" s="6" t="s">
        <v>433</v>
      </c>
      <c r="F1184" s="6" t="s">
        <v>91</v>
      </c>
      <c r="G1184" s="6" t="s">
        <v>4139</v>
      </c>
      <c r="H1184" s="6" t="s">
        <v>4144</v>
      </c>
      <c r="J1184" s="1" t="str">
        <f t="shared" si="400"/>
        <v>001011</v>
      </c>
      <c r="K1184" s="1">
        <f t="shared" si="401"/>
        <v>0</v>
      </c>
      <c r="L1184" s="6" t="str">
        <f t="shared" si="402"/>
        <v>00000</v>
      </c>
      <c r="M1184" s="1">
        <f t="shared" si="403"/>
        <v>0</v>
      </c>
      <c r="N1184" s="6" t="str">
        <f t="shared" si="404"/>
        <v>00</v>
      </c>
      <c r="O1184" s="1">
        <f t="shared" si="405"/>
        <v>24</v>
      </c>
      <c r="P1184" s="1">
        <f>IF(HEX2DEC(LEFT(E1184,4))&gt;=32768,HEX2DEC(LEFT(E1184,4))-65536,HEX2DEC(LEFT(E1184,4)))/Codes!$N$2</f>
        <v>1.6</v>
      </c>
      <c r="Q1184" s="1">
        <f>IF(HEX2DEC(RIGHT(E1184,4))&gt;=32768,HEX2DEC(RIGHT(E1184,4))-65536,HEX2DEC(RIGHT(E1184,4)))/Codes!$N$2</f>
        <v>0</v>
      </c>
      <c r="R1184" s="1">
        <f>IF(HEX2DEC(LEFT(F1184,4))&gt;=32768,HEX2DEC(LEFT(F1184,4))-65536,HEX2DEC(LEFT(F1184,4)))/Codes!$N$2</f>
        <v>0</v>
      </c>
      <c r="S1184" s="1">
        <f>IF(HEX2DEC(RIGHT(F1184,4))&gt;=32768,HEX2DEC(RIGHT(F1184,4))-65536,HEX2DEC(RIGHT(F1184,4)))/Codes!$N$2</f>
        <v>0</v>
      </c>
      <c r="T1184" s="18">
        <f t="shared" si="406"/>
        <v>65</v>
      </c>
      <c r="U1184" s="1">
        <f t="shared" si="407"/>
        <v>90</v>
      </c>
      <c r="V1184" s="1">
        <f t="shared" si="408"/>
        <v>0</v>
      </c>
      <c r="W1184" s="1" t="str">
        <f t="shared" si="409"/>
        <v>000</v>
      </c>
      <c r="X1184" s="1">
        <f t="shared" si="410"/>
        <v>0</v>
      </c>
      <c r="Y1184" s="1">
        <f t="shared" si="411"/>
        <v>55</v>
      </c>
      <c r="Z1184" s="1" t="str">
        <f>VLOOKUP(BIN2DEC(MID(HEX2BIN(MID(H1184,3,2),8),2,5)),Codes!$E$1:$F$18,2)</f>
        <v>Normal</v>
      </c>
      <c r="AA1184" s="6" t="str">
        <f t="shared" si="412"/>
        <v>1</v>
      </c>
      <c r="AB1184" s="1">
        <f t="shared" si="413"/>
        <v>0</v>
      </c>
      <c r="AC1184" s="1" t="str">
        <f>VLOOKUP(BIN2DEC(RIGHT(HEX2BIN(MID(H1184,6,1),4),1)&amp;LEFT(HEX2BIN(MID(H1184,7,1),4),1)),Codes!$K$1:$L$5,2)</f>
        <v>S</v>
      </c>
      <c r="AD1184" s="1" t="str">
        <f>VLOOKUP(BIN2DEC(RIGHT(HEX2BIN(MID(H1184,7,1),4),3)&amp;LEFT(HEX2BIN(MID(H1184,8,1),4),2)),Codes!$H$2:$I$33,2)</f>
        <v>[Kick]</v>
      </c>
      <c r="AE1184" s="1" t="str">
        <f t="shared" si="414"/>
        <v>1</v>
      </c>
      <c r="AF1184" s="1" t="str">
        <f t="shared" si="415"/>
        <v>1</v>
      </c>
      <c r="AH1184" s="6">
        <f t="shared" si="416"/>
        <v>18</v>
      </c>
    </row>
    <row r="1185" spans="1:34">
      <c r="A1185" s="1" t="s">
        <v>4145</v>
      </c>
      <c r="B1185" s="1" t="s">
        <v>3963</v>
      </c>
      <c r="C1185" s="6" t="s">
        <v>4146</v>
      </c>
      <c r="D1185" s="6" t="s">
        <v>4023</v>
      </c>
      <c r="E1185" s="6" t="s">
        <v>433</v>
      </c>
      <c r="F1185" s="6" t="s">
        <v>91</v>
      </c>
      <c r="G1185" s="6" t="s">
        <v>4147</v>
      </c>
      <c r="H1185" s="6" t="s">
        <v>4148</v>
      </c>
      <c r="J1185" s="1" t="str">
        <f t="shared" si="400"/>
        <v>001011</v>
      </c>
      <c r="K1185" s="1">
        <f t="shared" si="401"/>
        <v>0</v>
      </c>
      <c r="L1185" s="6" t="str">
        <f t="shared" si="402"/>
        <v>00000</v>
      </c>
      <c r="M1185" s="1">
        <f t="shared" si="403"/>
        <v>0</v>
      </c>
      <c r="N1185" s="6" t="str">
        <f t="shared" si="404"/>
        <v>00</v>
      </c>
      <c r="O1185" s="1">
        <f t="shared" si="405"/>
        <v>28</v>
      </c>
      <c r="P1185" s="1">
        <f>IF(HEX2DEC(LEFT(E1185,4))&gt;=32768,HEX2DEC(LEFT(E1185,4))-65536,HEX2DEC(LEFT(E1185,4)))/Codes!$N$2</f>
        <v>1.6</v>
      </c>
      <c r="Q1185" s="1">
        <f>IF(HEX2DEC(RIGHT(E1185,4))&gt;=32768,HEX2DEC(RIGHT(E1185,4))-65536,HEX2DEC(RIGHT(E1185,4)))/Codes!$N$2</f>
        <v>0</v>
      </c>
      <c r="R1185" s="1">
        <f>IF(HEX2DEC(LEFT(F1185,4))&gt;=32768,HEX2DEC(LEFT(F1185,4))-65536,HEX2DEC(LEFT(F1185,4)))/Codes!$N$2</f>
        <v>0</v>
      </c>
      <c r="S1185" s="1">
        <f>IF(HEX2DEC(RIGHT(F1185,4))&gt;=32768,HEX2DEC(RIGHT(F1185,4))-65536,HEX2DEC(RIGHT(F1185,4)))/Codes!$N$2</f>
        <v>0</v>
      </c>
      <c r="T1185" s="18">
        <f t="shared" si="406"/>
        <v>65</v>
      </c>
      <c r="U1185" s="1">
        <f t="shared" si="407"/>
        <v>80</v>
      </c>
      <c r="V1185" s="1">
        <f t="shared" si="408"/>
        <v>0</v>
      </c>
      <c r="W1185" s="1" t="str">
        <f t="shared" si="409"/>
        <v>000</v>
      </c>
      <c r="X1185" s="1">
        <f t="shared" si="410"/>
        <v>0</v>
      </c>
      <c r="Y1185" s="1">
        <f t="shared" si="411"/>
        <v>100</v>
      </c>
      <c r="Z1185" s="1" t="str">
        <f>VLOOKUP(BIN2DEC(MID(HEX2BIN(MID(H1185,3,2),8),2,5)),Codes!$E$1:$F$18,2)</f>
        <v>Flame</v>
      </c>
      <c r="AA1185" s="6" t="str">
        <f t="shared" si="412"/>
        <v>1</v>
      </c>
      <c r="AB1185" s="1">
        <f t="shared" si="413"/>
        <v>0</v>
      </c>
      <c r="AC1185" s="1" t="str">
        <f>VLOOKUP(BIN2DEC(RIGHT(HEX2BIN(MID(H1185,6,1),4),1)&amp;LEFT(HEX2BIN(MID(H1185,7,1),4),1)),Codes!$K$1:$L$5,2)</f>
        <v>M</v>
      </c>
      <c r="AD1185" s="1" t="str">
        <f>VLOOKUP(BIN2DEC(RIGHT(HEX2BIN(MID(H1185,7,1),4),3)&amp;LEFT(HEX2BIN(MID(H1185,8,1),4),2)),Codes!$H$2:$I$33,2)</f>
        <v>Burn</v>
      </c>
      <c r="AE1185" s="1" t="str">
        <f t="shared" si="414"/>
        <v>1</v>
      </c>
      <c r="AF1185" s="1" t="str">
        <f t="shared" si="415"/>
        <v>1</v>
      </c>
      <c r="AH1185" s="6">
        <f t="shared" si="416"/>
        <v>40</v>
      </c>
    </row>
    <row r="1186" spans="1:34">
      <c r="A1186" s="1" t="s">
        <v>4149</v>
      </c>
      <c r="B1186" s="1" t="s">
        <v>3963</v>
      </c>
      <c r="C1186" s="6" t="s">
        <v>4151</v>
      </c>
      <c r="D1186" s="6" t="s">
        <v>702</v>
      </c>
      <c r="E1186" s="6" t="s">
        <v>3698</v>
      </c>
      <c r="F1186" s="6" t="s">
        <v>91</v>
      </c>
      <c r="G1186" s="6" t="s">
        <v>2011</v>
      </c>
      <c r="H1186" s="6" t="s">
        <v>4150</v>
      </c>
      <c r="J1186" s="1" t="str">
        <f t="shared" si="400"/>
        <v>001011</v>
      </c>
      <c r="K1186" s="1">
        <f t="shared" si="401"/>
        <v>0</v>
      </c>
      <c r="L1186" s="6" t="str">
        <f t="shared" si="402"/>
        <v>00000</v>
      </c>
      <c r="M1186" s="1">
        <f t="shared" si="403"/>
        <v>0</v>
      </c>
      <c r="N1186" s="6" t="str">
        <f t="shared" si="404"/>
        <v>00</v>
      </c>
      <c r="O1186" s="1">
        <f t="shared" si="405"/>
        <v>1</v>
      </c>
      <c r="P1186" s="1">
        <f>IF(HEX2DEC(LEFT(E1186,4))&gt;=32768,HEX2DEC(LEFT(E1186,4))-65536,HEX2DEC(LEFT(E1186,4)))/Codes!$N$2</f>
        <v>3.0720000000000001</v>
      </c>
      <c r="Q1186" s="1">
        <f>IF(HEX2DEC(RIGHT(E1186,4))&gt;=32768,HEX2DEC(RIGHT(E1186,4))-65536,HEX2DEC(RIGHT(E1186,4)))/Codes!$N$2</f>
        <v>0</v>
      </c>
      <c r="R1186" s="1">
        <f>IF(HEX2DEC(LEFT(F1186,4))&gt;=32768,HEX2DEC(LEFT(F1186,4))-65536,HEX2DEC(LEFT(F1186,4)))/Codes!$N$2</f>
        <v>0</v>
      </c>
      <c r="S1186" s="1">
        <f>IF(HEX2DEC(RIGHT(F1186,4))&gt;=32768,HEX2DEC(RIGHT(F1186,4))-65536,HEX2DEC(RIGHT(F1186,4)))/Codes!$N$2</f>
        <v>0</v>
      </c>
      <c r="T1186" s="18">
        <f t="shared" si="406"/>
        <v>361</v>
      </c>
      <c r="U1186" s="1">
        <f t="shared" si="407"/>
        <v>50</v>
      </c>
      <c r="V1186" s="1">
        <f t="shared" si="408"/>
        <v>0</v>
      </c>
      <c r="W1186" s="1" t="str">
        <f t="shared" si="409"/>
        <v>000</v>
      </c>
      <c r="X1186" s="1">
        <f t="shared" si="410"/>
        <v>0</v>
      </c>
      <c r="Y1186" s="1">
        <f t="shared" si="411"/>
        <v>25</v>
      </c>
      <c r="Z1186" s="1" t="str">
        <f>VLOOKUP(BIN2DEC(MID(HEX2BIN(MID(H1186,3,2),8),2,5)),Codes!$E$1:$F$18,2)</f>
        <v>Flame</v>
      </c>
      <c r="AA1186" s="6" t="str">
        <f t="shared" si="412"/>
        <v>0</v>
      </c>
      <c r="AB1186" s="1">
        <f t="shared" si="413"/>
        <v>0</v>
      </c>
      <c r="AC1186" s="1" t="str">
        <f>VLOOKUP(BIN2DEC(RIGHT(HEX2BIN(MID(H1186,6,1),4),1)&amp;LEFT(HEX2BIN(MID(H1186,7,1),4),1)),Codes!$K$1:$L$5,2)</f>
        <v>S</v>
      </c>
      <c r="AD1186" s="1" t="str">
        <f>VLOOKUP(BIN2DEC(RIGHT(HEX2BIN(MID(H1186,7,1),4),3)&amp;LEFT(HEX2BIN(MID(H1186,8,1),4),2)),Codes!$H$2:$I$33,2)</f>
        <v>Burn</v>
      </c>
      <c r="AE1186" s="1" t="str">
        <f t="shared" si="414"/>
        <v>1</v>
      </c>
      <c r="AF1186" s="1" t="str">
        <f t="shared" si="415"/>
        <v>1</v>
      </c>
      <c r="AH1186" s="6">
        <f t="shared" si="416"/>
        <v>8</v>
      </c>
    </row>
    <row r="1187" spans="1:34">
      <c r="A1187" s="1" t="s">
        <v>4152</v>
      </c>
      <c r="B1187" s="1" t="s">
        <v>3963</v>
      </c>
      <c r="D1187" s="6" t="s">
        <v>1997</v>
      </c>
      <c r="E1187" s="6" t="s">
        <v>207</v>
      </c>
      <c r="F1187" s="6" t="s">
        <v>91</v>
      </c>
      <c r="G1187" s="6" t="s">
        <v>373</v>
      </c>
      <c r="H1187" s="6" t="s">
        <v>4153</v>
      </c>
      <c r="J1187" s="1" t="str">
        <f t="shared" si="400"/>
        <v>001011</v>
      </c>
      <c r="K1187" s="1">
        <f t="shared" si="401"/>
        <v>0</v>
      </c>
      <c r="L1187" s="6" t="str">
        <f t="shared" si="402"/>
        <v>00000</v>
      </c>
      <c r="M1187" s="1">
        <f t="shared" si="403"/>
        <v>0</v>
      </c>
      <c r="N1187" s="6" t="str">
        <f t="shared" si="404"/>
        <v>00</v>
      </c>
      <c r="O1187" s="1">
        <f t="shared" si="405"/>
        <v>25</v>
      </c>
      <c r="P1187" s="1">
        <f>IF(HEX2DEC(LEFT(E1187,4))&gt;=32768,HEX2DEC(LEFT(E1187,4))-65536,HEX2DEC(LEFT(E1187,4)))/Codes!$N$2</f>
        <v>4</v>
      </c>
      <c r="Q1187" s="1">
        <f>IF(HEX2DEC(RIGHT(E1187,4))&gt;=32768,HEX2DEC(RIGHT(E1187,4))-65536,HEX2DEC(RIGHT(E1187,4)))/Codes!$N$2</f>
        <v>0</v>
      </c>
      <c r="R1187" s="1">
        <f>IF(HEX2DEC(LEFT(F1187,4))&gt;=32768,HEX2DEC(LEFT(F1187,4))-65536,HEX2DEC(LEFT(F1187,4)))/Codes!$N$2</f>
        <v>0</v>
      </c>
      <c r="S1187" s="1">
        <f>IF(HEX2DEC(RIGHT(F1187,4))&gt;=32768,HEX2DEC(RIGHT(F1187,4))-65536,HEX2DEC(RIGHT(F1187,4)))/Codes!$N$2</f>
        <v>0</v>
      </c>
      <c r="T1187" s="18">
        <f t="shared" si="406"/>
        <v>361</v>
      </c>
      <c r="U1187" s="1">
        <f t="shared" si="407"/>
        <v>100</v>
      </c>
      <c r="V1187" s="1">
        <f t="shared" si="408"/>
        <v>0</v>
      </c>
      <c r="W1187" s="1" t="str">
        <f t="shared" si="409"/>
        <v>000</v>
      </c>
      <c r="X1187" s="1">
        <f t="shared" si="410"/>
        <v>0</v>
      </c>
      <c r="Y1187" s="1">
        <f t="shared" si="411"/>
        <v>30</v>
      </c>
      <c r="Z1187" s="1" t="str">
        <f>VLOOKUP(BIN2DEC(MID(HEX2BIN(MID(H1187,3,2),8),2,5)),Codes!$E$1:$F$18,2)</f>
        <v>Normal</v>
      </c>
      <c r="AA1187" s="6" t="str">
        <f t="shared" si="412"/>
        <v>0</v>
      </c>
      <c r="AB1187" s="1">
        <f t="shared" si="413"/>
        <v>2</v>
      </c>
      <c r="AC1187" s="1" t="str">
        <f>VLOOKUP(BIN2DEC(RIGHT(HEX2BIN(MID(H1187,6,1),4),1)&amp;LEFT(HEX2BIN(MID(H1187,7,1),4),1)),Codes!$K$1:$L$5,2)</f>
        <v>M</v>
      </c>
      <c r="AD1187" s="1" t="str">
        <f>VLOOKUP(BIN2DEC(RIGHT(HEX2BIN(MID(H1187,7,1),4),3)&amp;LEFT(HEX2BIN(MID(H1187,8,1),4),2)),Codes!$H$2:$I$33,2)</f>
        <v>Burn</v>
      </c>
      <c r="AE1187" s="1" t="str">
        <f t="shared" si="414"/>
        <v>1</v>
      </c>
      <c r="AF1187" s="1" t="str">
        <f t="shared" si="415"/>
        <v>1</v>
      </c>
      <c r="AH1187" s="6">
        <f t="shared" si="416"/>
        <v>168</v>
      </c>
    </row>
    <row r="1188" spans="1:34">
      <c r="A1188" s="1" t="s">
        <v>4154</v>
      </c>
      <c r="B1188" s="1" t="s">
        <v>3963</v>
      </c>
      <c r="D1188" s="6" t="s">
        <v>1711</v>
      </c>
      <c r="E1188" s="6" t="s">
        <v>232</v>
      </c>
      <c r="F1188" s="6" t="s">
        <v>91</v>
      </c>
      <c r="G1188" s="6" t="s">
        <v>2011</v>
      </c>
      <c r="H1188" s="6" t="s">
        <v>4155</v>
      </c>
      <c r="J1188" s="1" t="str">
        <f t="shared" si="400"/>
        <v>001011</v>
      </c>
      <c r="K1188" s="1">
        <f t="shared" si="401"/>
        <v>0</v>
      </c>
      <c r="L1188" s="6" t="str">
        <f t="shared" si="402"/>
        <v>00000</v>
      </c>
      <c r="M1188" s="1">
        <f t="shared" si="403"/>
        <v>0</v>
      </c>
      <c r="N1188" s="6" t="str">
        <f t="shared" si="404"/>
        <v>00</v>
      </c>
      <c r="O1188" s="1">
        <f t="shared" si="405"/>
        <v>10</v>
      </c>
      <c r="P1188" s="1">
        <f>IF(HEX2DEC(LEFT(E1188,4))&gt;=32768,HEX2DEC(LEFT(E1188,4))-65536,HEX2DEC(LEFT(E1188,4)))/Codes!$N$2</f>
        <v>4.8</v>
      </c>
      <c r="Q1188" s="1">
        <f>IF(HEX2DEC(RIGHT(E1188,4))&gt;=32768,HEX2DEC(RIGHT(E1188,4))-65536,HEX2DEC(RIGHT(E1188,4)))/Codes!$N$2</f>
        <v>0</v>
      </c>
      <c r="R1188" s="1">
        <f>IF(HEX2DEC(LEFT(F1188,4))&gt;=32768,HEX2DEC(LEFT(F1188,4))-65536,HEX2DEC(LEFT(F1188,4)))/Codes!$N$2</f>
        <v>0</v>
      </c>
      <c r="S1188" s="1">
        <f>IF(HEX2DEC(RIGHT(F1188,4))&gt;=32768,HEX2DEC(RIGHT(F1188,4))-65536,HEX2DEC(RIGHT(F1188,4)))/Codes!$N$2</f>
        <v>0</v>
      </c>
      <c r="T1188" s="18">
        <f t="shared" si="406"/>
        <v>361</v>
      </c>
      <c r="U1188" s="1">
        <f t="shared" si="407"/>
        <v>50</v>
      </c>
      <c r="V1188" s="1">
        <f t="shared" si="408"/>
        <v>0</v>
      </c>
      <c r="W1188" s="1" t="str">
        <f t="shared" si="409"/>
        <v>000</v>
      </c>
      <c r="X1188" s="1">
        <f t="shared" si="410"/>
        <v>0</v>
      </c>
      <c r="Y1188" s="1">
        <f t="shared" si="411"/>
        <v>10</v>
      </c>
      <c r="Z1188" s="1" t="str">
        <f>VLOOKUP(BIN2DEC(MID(HEX2BIN(MID(H1188,3,2),8),2,5)),Codes!$E$1:$F$18,2)</f>
        <v>Normal</v>
      </c>
      <c r="AA1188" s="6" t="str">
        <f t="shared" si="412"/>
        <v>1</v>
      </c>
      <c r="AB1188" s="1">
        <f t="shared" si="413"/>
        <v>0</v>
      </c>
      <c r="AC1188" s="1" t="str">
        <f>VLOOKUP(BIN2DEC(RIGHT(HEX2BIN(MID(H1188,6,1),4),1)&amp;LEFT(HEX2BIN(MID(H1188,7,1),4),1)),Codes!$K$1:$L$5,2)</f>
        <v>M</v>
      </c>
      <c r="AD1188" s="1" t="str">
        <f>VLOOKUP(BIN2DEC(RIGHT(HEX2BIN(MID(H1188,7,1),4),3)&amp;LEFT(HEX2BIN(MID(H1188,8,1),4),2)),Codes!$H$2:$I$33,2)</f>
        <v>Shell</v>
      </c>
      <c r="AE1188" s="1" t="str">
        <f t="shared" si="414"/>
        <v>1</v>
      </c>
      <c r="AF1188" s="1" t="str">
        <f t="shared" si="415"/>
        <v>1</v>
      </c>
      <c r="AH1188" s="6">
        <f t="shared" si="416"/>
        <v>42</v>
      </c>
    </row>
    <row r="1189" spans="1:34">
      <c r="A1189" s="3" t="s">
        <v>8406</v>
      </c>
      <c r="B1189" s="1" t="s">
        <v>8441</v>
      </c>
      <c r="C1189" s="6" t="s">
        <v>9359</v>
      </c>
      <c r="D1189" s="9" t="s">
        <v>853</v>
      </c>
      <c r="E1189" s="9" t="s">
        <v>824</v>
      </c>
      <c r="F1189" s="9" t="s">
        <v>824</v>
      </c>
      <c r="G1189" s="9" t="s">
        <v>8407</v>
      </c>
      <c r="H1189" s="9" t="s">
        <v>188</v>
      </c>
      <c r="J1189" s="1" t="str">
        <f t="shared" ref="J1189:J1208" si="417">LEFT(HEX2BIN(LEFT(D1189,2),8),6)</f>
        <v>001011</v>
      </c>
      <c r="K1189" s="1">
        <f t="shared" ref="K1189:K1208" si="418">BIN2DEC(MID(HEX2BIN(MID(D1189,2,2),8),3,3))</f>
        <v>0</v>
      </c>
      <c r="L1189" s="6" t="str">
        <f t="shared" ref="L1189:L1208" si="419">MID(HEX2BIN(MID(D1189,3,2),8),2,5)</f>
        <v>00000</v>
      </c>
      <c r="M1189" s="1">
        <f t="shared" ref="M1189:M1208" si="420">ROUNDDOWN(HEX2DEC(MID(D1189,4,3))/8,0)</f>
        <v>0</v>
      </c>
      <c r="N1189" s="6" t="str">
        <f t="shared" ref="N1189:N1208" si="421">MID(HEX2BIN(MID(D1189,6,1),4),2,2)</f>
        <v>00</v>
      </c>
      <c r="O1189" s="1">
        <f t="shared" ref="O1189:O1208" si="422">HEX2DEC(MID(D1189,7,2))</f>
        <v>8</v>
      </c>
      <c r="P1189" s="1">
        <f>IF(HEX2DEC(LEFT(E1189,4))&gt;=32768,HEX2DEC(LEFT(E1189,4))-65536,HEX2DEC(LEFT(E1189,4)))/Codes!$N$2</f>
        <v>2</v>
      </c>
      <c r="Q1189" s="1">
        <f>IF(HEX2DEC(RIGHT(E1189,4))&gt;=32768,HEX2DEC(RIGHT(E1189,4))-65536,HEX2DEC(RIGHT(E1189,4)))/Codes!$N$2</f>
        <v>0</v>
      </c>
      <c r="R1189" s="1">
        <f>IF(HEX2DEC(LEFT(F1189,4))&gt;=32768,HEX2DEC(LEFT(F1189,4))-65536,HEX2DEC(LEFT(F1189,4)))/Codes!$N$2</f>
        <v>2</v>
      </c>
      <c r="S1189" s="1">
        <f>IF(HEX2DEC(RIGHT(F1189,4))&gt;=32768,HEX2DEC(RIGHT(F1189,4))-65536,HEX2DEC(RIGHT(F1189,4)))/Codes!$N$2</f>
        <v>0</v>
      </c>
      <c r="T1189" s="18">
        <f t="shared" ref="T1189:T1208" si="423">ROUNDDOWN(HEX2DEC(LEFT(G1189,3))/8,0)</f>
        <v>15</v>
      </c>
      <c r="U1189" s="1">
        <f t="shared" ref="U1189:U1208" si="424">ROUNDDOWN(HEX2DEC(MID(G1189,3,3))/4,0)-(512*ROUNDDOWN(HEX2DEC(MID(G1189,3,1))/8,0))</f>
        <v>160</v>
      </c>
      <c r="V1189" s="1">
        <f t="shared" ref="V1189:V1208" si="425">RIGHT(HEX2BIN(MID(G1189,5,1),4),2)*128+HEX2DEC(MID(G1189,6,1))*8+LEFT(HEX2BIN(MID(G1189,7,1),4),3)</f>
        <v>0</v>
      </c>
      <c r="W1189" s="1" t="str">
        <f t="shared" ref="W1189:W1208" si="426">MID(HEX2BIN(MID(G1189,7,2),8),4,3)</f>
        <v>000</v>
      </c>
      <c r="X1189" s="1">
        <f t="shared" ref="X1189:X1208" si="427">BIN2DEC(RIGHT(HEX2BIN(RIGHT(G1189,1),4),2))</f>
        <v>0</v>
      </c>
      <c r="Y1189" s="1">
        <f t="shared" ref="Y1189:Y1208" si="428">ROUNDDOWN(HEX2DEC(LEFT(H1189,3))/8,0)</f>
        <v>0</v>
      </c>
      <c r="Z1189" s="1" t="str">
        <f>VLOOKUP(BIN2DEC(MID(HEX2BIN(MID(H1189,3,2),8),2,5)),Codes!$E$1:$F$18,2)</f>
        <v>Normal</v>
      </c>
      <c r="AA1189" s="6" t="str">
        <f t="shared" ref="AA1189:AA1208" si="429">MID(HEX2BIN(MID(H1189,4,1),4),3,1)</f>
        <v>0</v>
      </c>
      <c r="AB1189" s="1">
        <f t="shared" ref="AB1189:AB1208" si="430">(MOD(HEX2DEC(MID(H1189,4,1)),2))*64+ROUNDDOWN(HEX2DEC(MID(H1189,5,2))/4,0)</f>
        <v>0</v>
      </c>
      <c r="AC1189" s="1" t="str">
        <f>VLOOKUP(BIN2DEC(RIGHT(HEX2BIN(MID(H1189,6,1),4),1)&amp;LEFT(HEX2BIN(MID(H1189,7,1),4),1)),Codes!$K$1:$L$5,2)</f>
        <v>M</v>
      </c>
      <c r="AD1189" s="1" t="str">
        <f>VLOOKUP(BIN2DEC(RIGHT(HEX2BIN(MID(H1189,7,1),4),3)&amp;LEFT(HEX2BIN(MID(H1189,8,1),4),2)),Codes!$H$2:$I$33,2)</f>
        <v>Kick</v>
      </c>
      <c r="AE1189" s="1" t="str">
        <f t="shared" ref="AE1189:AE1208" si="431">MID(HEX2BIN(RIGHT(H1189,1),4),3,1)</f>
        <v>1</v>
      </c>
      <c r="AF1189" s="1" t="str">
        <f t="shared" ref="AF1189:AF1208" si="432">RIGHT(HEX2BIN(RIGHT(H1189,1),4),1)</f>
        <v>1</v>
      </c>
      <c r="AH1189" s="6">
        <f t="shared" ref="AH1189:AH1208" si="433">ROUNDDOWN(HEX2DEC(MID(H1189,6,3))/4,0)-(256*ROUNDDOWN(HEX2DEC(MID(H1189,6,1))/4,0))</f>
        <v>34</v>
      </c>
    </row>
    <row r="1190" spans="1:34">
      <c r="A1190" s="3" t="s">
        <v>8408</v>
      </c>
      <c r="B1190" s="1" t="s">
        <v>8441</v>
      </c>
      <c r="C1190" s="6" t="s">
        <v>9359</v>
      </c>
      <c r="D1190" s="9" t="s">
        <v>2283</v>
      </c>
      <c r="E1190" s="9" t="s">
        <v>824</v>
      </c>
      <c r="F1190" s="9" t="s">
        <v>299</v>
      </c>
      <c r="G1190" s="9" t="s">
        <v>8407</v>
      </c>
      <c r="H1190" s="9" t="s">
        <v>188</v>
      </c>
      <c r="J1190" s="1" t="str">
        <f t="shared" si="417"/>
        <v>001011</v>
      </c>
      <c r="K1190" s="1">
        <f t="shared" si="418"/>
        <v>1</v>
      </c>
      <c r="L1190" s="6" t="str">
        <f t="shared" si="419"/>
        <v>00000</v>
      </c>
      <c r="M1190" s="1">
        <f t="shared" si="420"/>
        <v>0</v>
      </c>
      <c r="N1190" s="6" t="str">
        <f t="shared" si="421"/>
        <v>00</v>
      </c>
      <c r="O1190" s="1">
        <f t="shared" si="422"/>
        <v>8</v>
      </c>
      <c r="P1190" s="1">
        <f>IF(HEX2DEC(LEFT(E1190,4))&gt;=32768,HEX2DEC(LEFT(E1190,4))-65536,HEX2DEC(LEFT(E1190,4)))/Codes!$N$2</f>
        <v>2</v>
      </c>
      <c r="Q1190" s="1">
        <f>IF(HEX2DEC(RIGHT(E1190,4))&gt;=32768,HEX2DEC(RIGHT(E1190,4))-65536,HEX2DEC(RIGHT(E1190,4)))/Codes!$N$2</f>
        <v>0</v>
      </c>
      <c r="R1190" s="1">
        <f>IF(HEX2DEC(LEFT(F1190,4))&gt;=32768,HEX2DEC(LEFT(F1190,4))-65536,HEX2DEC(LEFT(F1190,4)))/Codes!$N$2</f>
        <v>6</v>
      </c>
      <c r="S1190" s="1">
        <f>IF(HEX2DEC(RIGHT(F1190,4))&gt;=32768,HEX2DEC(RIGHT(F1190,4))-65536,HEX2DEC(RIGHT(F1190,4)))/Codes!$N$2</f>
        <v>0</v>
      </c>
      <c r="T1190" s="18">
        <f t="shared" si="423"/>
        <v>15</v>
      </c>
      <c r="U1190" s="1">
        <f t="shared" si="424"/>
        <v>160</v>
      </c>
      <c r="V1190" s="1">
        <f t="shared" si="425"/>
        <v>0</v>
      </c>
      <c r="W1190" s="1" t="str">
        <f t="shared" si="426"/>
        <v>000</v>
      </c>
      <c r="X1190" s="1">
        <f t="shared" si="427"/>
        <v>0</v>
      </c>
      <c r="Y1190" s="1">
        <f t="shared" si="428"/>
        <v>0</v>
      </c>
      <c r="Z1190" s="1" t="str">
        <f>VLOOKUP(BIN2DEC(MID(HEX2BIN(MID(H1190,3,2),8),2,5)),Codes!$E$1:$F$18,2)</f>
        <v>Normal</v>
      </c>
      <c r="AA1190" s="6" t="str">
        <f t="shared" si="429"/>
        <v>0</v>
      </c>
      <c r="AB1190" s="1">
        <f t="shared" si="430"/>
        <v>0</v>
      </c>
      <c r="AC1190" s="1" t="str">
        <f>VLOOKUP(BIN2DEC(RIGHT(HEX2BIN(MID(H1190,6,1),4),1)&amp;LEFT(HEX2BIN(MID(H1190,7,1),4),1)),Codes!$K$1:$L$5,2)</f>
        <v>M</v>
      </c>
      <c r="AD1190" s="1" t="str">
        <f>VLOOKUP(BIN2DEC(RIGHT(HEX2BIN(MID(H1190,7,1),4),3)&amp;LEFT(HEX2BIN(MID(H1190,8,1),4),2)),Codes!$H$2:$I$33,2)</f>
        <v>Kick</v>
      </c>
      <c r="AE1190" s="1" t="str">
        <f t="shared" si="431"/>
        <v>1</v>
      </c>
      <c r="AF1190" s="1" t="str">
        <f t="shared" si="432"/>
        <v>1</v>
      </c>
      <c r="AH1190" s="6">
        <f t="shared" si="433"/>
        <v>34</v>
      </c>
    </row>
    <row r="1191" spans="1:34">
      <c r="A1191" s="3" t="s">
        <v>8410</v>
      </c>
      <c r="B1191" s="1" t="s">
        <v>8441</v>
      </c>
      <c r="D1191" s="9" t="s">
        <v>8411</v>
      </c>
      <c r="E1191" s="9" t="s">
        <v>8412</v>
      </c>
      <c r="F1191" s="9" t="s">
        <v>91</v>
      </c>
      <c r="G1191" s="9" t="s">
        <v>8413</v>
      </c>
      <c r="H1191" s="9" t="s">
        <v>8414</v>
      </c>
      <c r="J1191" s="1" t="str">
        <f t="shared" si="417"/>
        <v>001011</v>
      </c>
      <c r="K1191" s="1">
        <f t="shared" si="418"/>
        <v>0</v>
      </c>
      <c r="L1191" s="6" t="str">
        <f t="shared" si="419"/>
        <v>00000</v>
      </c>
      <c r="M1191" s="1">
        <f t="shared" si="420"/>
        <v>24</v>
      </c>
      <c r="N1191" s="6" t="str">
        <f t="shared" si="421"/>
        <v>00</v>
      </c>
      <c r="O1191" s="1">
        <f t="shared" si="422"/>
        <v>16</v>
      </c>
      <c r="P1191" s="1">
        <f>IF(HEX2DEC(LEFT(E1191,4))&gt;=32768,HEX2DEC(LEFT(E1191,4))-65536,HEX2DEC(LEFT(E1191,4)))/Codes!$N$2</f>
        <v>9.2159999999999993</v>
      </c>
      <c r="Q1191" s="1">
        <f>IF(HEX2DEC(RIGHT(E1191,4))&gt;=32768,HEX2DEC(RIGHT(E1191,4))-65536,HEX2DEC(RIGHT(E1191,4)))/Codes!$N$2</f>
        <v>0</v>
      </c>
      <c r="R1191" s="1">
        <f>IF(HEX2DEC(LEFT(F1191,4))&gt;=32768,HEX2DEC(LEFT(F1191,4))-65536,HEX2DEC(LEFT(F1191,4)))/Codes!$N$2</f>
        <v>0</v>
      </c>
      <c r="S1191" s="1">
        <f>IF(HEX2DEC(RIGHT(F1191,4))&gt;=32768,HEX2DEC(RIGHT(F1191,4))-65536,HEX2DEC(RIGHT(F1191,4)))/Codes!$N$2</f>
        <v>0</v>
      </c>
      <c r="T1191" s="18">
        <f t="shared" si="423"/>
        <v>361</v>
      </c>
      <c r="U1191" s="1">
        <f t="shared" si="424"/>
        <v>160</v>
      </c>
      <c r="V1191" s="1">
        <f t="shared" si="425"/>
        <v>0</v>
      </c>
      <c r="W1191" s="1" t="str">
        <f t="shared" si="426"/>
        <v>000</v>
      </c>
      <c r="X1191" s="1">
        <f t="shared" si="427"/>
        <v>0</v>
      </c>
      <c r="Y1191" s="1">
        <f t="shared" si="428"/>
        <v>0</v>
      </c>
      <c r="Z1191" s="1" t="str">
        <f>VLOOKUP(BIN2DEC(MID(HEX2BIN(MID(H1191,3,2),8),2,5)),Codes!$E$1:$F$18,2)</f>
        <v>Normal</v>
      </c>
      <c r="AA1191" s="6" t="str">
        <f t="shared" si="429"/>
        <v>1</v>
      </c>
      <c r="AB1191" s="1">
        <f t="shared" si="430"/>
        <v>0</v>
      </c>
      <c r="AC1191" s="1" t="str">
        <f>VLOOKUP(BIN2DEC(RIGHT(HEX2BIN(MID(H1191,6,1),4),1)&amp;LEFT(HEX2BIN(MID(H1191,7,1),4),1)),Codes!$K$1:$L$5,2)</f>
        <v>M</v>
      </c>
      <c r="AD1191" s="1" t="str">
        <f>VLOOKUP(BIN2DEC(RIGHT(HEX2BIN(MID(H1191,7,1),4),3)&amp;LEFT(HEX2BIN(MID(H1191,8,1),4),2)),Codes!$H$2:$I$33,2)</f>
        <v>Kick</v>
      </c>
      <c r="AE1191" s="1" t="str">
        <f t="shared" si="431"/>
        <v>1</v>
      </c>
      <c r="AF1191" s="1" t="str">
        <f t="shared" si="432"/>
        <v>1</v>
      </c>
      <c r="AH1191" s="6">
        <f t="shared" si="433"/>
        <v>34</v>
      </c>
    </row>
    <row r="1192" spans="1:34">
      <c r="A1192" s="3" t="s">
        <v>8416</v>
      </c>
      <c r="B1192" s="1" t="s">
        <v>8441</v>
      </c>
      <c r="C1192" s="6" t="s">
        <v>9361</v>
      </c>
      <c r="D1192" s="9" t="s">
        <v>2322</v>
      </c>
      <c r="E1192" s="9" t="s">
        <v>4035</v>
      </c>
      <c r="F1192" s="9" t="s">
        <v>8417</v>
      </c>
      <c r="G1192" s="9" t="s">
        <v>8418</v>
      </c>
      <c r="H1192" s="9" t="s">
        <v>188</v>
      </c>
      <c r="J1192" s="1" t="str">
        <f t="shared" si="417"/>
        <v>001011</v>
      </c>
      <c r="K1192" s="1">
        <f t="shared" si="418"/>
        <v>0</v>
      </c>
      <c r="L1192" s="6" t="str">
        <f t="shared" si="419"/>
        <v>00000</v>
      </c>
      <c r="M1192" s="1">
        <f t="shared" si="420"/>
        <v>0</v>
      </c>
      <c r="N1192" s="6" t="str">
        <f t="shared" si="421"/>
        <v>00</v>
      </c>
      <c r="O1192" s="1">
        <f t="shared" si="422"/>
        <v>15</v>
      </c>
      <c r="P1192" s="1">
        <f>IF(HEX2DEC(LEFT(E1192,4))&gt;=32768,HEX2DEC(LEFT(E1192,4))-65536,HEX2DEC(LEFT(E1192,4)))/Codes!$N$2</f>
        <v>1.8</v>
      </c>
      <c r="Q1192" s="1">
        <f>IF(HEX2DEC(RIGHT(E1192,4))&gt;=32768,HEX2DEC(RIGHT(E1192,4))-65536,HEX2DEC(RIGHT(E1192,4)))/Codes!$N$2</f>
        <v>0</v>
      </c>
      <c r="R1192" s="1">
        <f>IF(HEX2DEC(LEFT(F1192,4))&gt;=32768,HEX2DEC(LEFT(F1192,4))-65536,HEX2DEC(LEFT(F1192,4)))/Codes!$N$2</f>
        <v>6.1440000000000001</v>
      </c>
      <c r="S1192" s="1">
        <f>IF(HEX2DEC(RIGHT(F1192,4))&gt;=32768,HEX2DEC(RIGHT(F1192,4))-65536,HEX2DEC(RIGHT(F1192,4)))/Codes!$N$2</f>
        <v>-1.6</v>
      </c>
      <c r="T1192" s="18">
        <f t="shared" si="423"/>
        <v>80</v>
      </c>
      <c r="U1192" s="1">
        <f t="shared" si="424"/>
        <v>130</v>
      </c>
      <c r="V1192" s="1">
        <f t="shared" si="425"/>
        <v>0</v>
      </c>
      <c r="W1192" s="1" t="str">
        <f t="shared" si="426"/>
        <v>000</v>
      </c>
      <c r="X1192" s="1">
        <f t="shared" si="427"/>
        <v>0</v>
      </c>
      <c r="Y1192" s="1">
        <f t="shared" si="428"/>
        <v>0</v>
      </c>
      <c r="Z1192" s="1" t="str">
        <f>VLOOKUP(BIN2DEC(MID(HEX2BIN(MID(H1192,3,2),8),2,5)),Codes!$E$1:$F$18,2)</f>
        <v>Normal</v>
      </c>
      <c r="AA1192" s="6" t="str">
        <f t="shared" si="429"/>
        <v>0</v>
      </c>
      <c r="AB1192" s="1">
        <f t="shared" si="430"/>
        <v>0</v>
      </c>
      <c r="AC1192" s="1" t="str">
        <f>VLOOKUP(BIN2DEC(RIGHT(HEX2BIN(MID(H1192,6,1),4),1)&amp;LEFT(HEX2BIN(MID(H1192,7,1),4),1)),Codes!$K$1:$L$5,2)</f>
        <v>M</v>
      </c>
      <c r="AD1192" s="1" t="str">
        <f>VLOOKUP(BIN2DEC(RIGHT(HEX2BIN(MID(H1192,7,1),4),3)&amp;LEFT(HEX2BIN(MID(H1192,8,1),4),2)),Codes!$H$2:$I$33,2)</f>
        <v>Kick</v>
      </c>
      <c r="AE1192" s="1" t="str">
        <f t="shared" si="431"/>
        <v>1</v>
      </c>
      <c r="AF1192" s="1" t="str">
        <f t="shared" si="432"/>
        <v>1</v>
      </c>
      <c r="AH1192" s="6">
        <f t="shared" si="433"/>
        <v>34</v>
      </c>
    </row>
    <row r="1193" spans="1:34">
      <c r="A1193" s="3" t="s">
        <v>8419</v>
      </c>
      <c r="B1193" s="1" t="s">
        <v>8441</v>
      </c>
      <c r="D1193" s="9" t="s">
        <v>8420</v>
      </c>
      <c r="E1193" s="9" t="s">
        <v>3721</v>
      </c>
      <c r="F1193" s="9" t="s">
        <v>8421</v>
      </c>
      <c r="G1193" s="9" t="s">
        <v>8413</v>
      </c>
      <c r="H1193" s="9" t="s">
        <v>8414</v>
      </c>
      <c r="J1193" s="1" t="str">
        <f t="shared" si="417"/>
        <v>001011</v>
      </c>
      <c r="K1193" s="1">
        <f t="shared" si="418"/>
        <v>0</v>
      </c>
      <c r="L1193" s="6" t="str">
        <f t="shared" si="419"/>
        <v>00000</v>
      </c>
      <c r="M1193" s="1">
        <f t="shared" si="420"/>
        <v>8</v>
      </c>
      <c r="N1193" s="6" t="str">
        <f t="shared" si="421"/>
        <v>00</v>
      </c>
      <c r="O1193" s="1">
        <f t="shared" si="422"/>
        <v>16</v>
      </c>
      <c r="P1193" s="1">
        <f>IF(HEX2DEC(LEFT(E1193,4))&gt;=32768,HEX2DEC(LEFT(E1193,4))-65536,HEX2DEC(LEFT(E1193,4)))/Codes!$N$2</f>
        <v>6.1440000000000001</v>
      </c>
      <c r="Q1193" s="1">
        <f>IF(HEX2DEC(RIGHT(E1193,4))&gt;=32768,HEX2DEC(RIGHT(E1193,4))-65536,HEX2DEC(RIGHT(E1193,4)))/Codes!$N$2</f>
        <v>0</v>
      </c>
      <c r="R1193" s="1">
        <f>IF(HEX2DEC(LEFT(F1193,4))&gt;=32768,HEX2DEC(LEFT(F1193,4))-65536,HEX2DEC(LEFT(F1193,4)))/Codes!$N$2</f>
        <v>0</v>
      </c>
      <c r="S1193" s="1">
        <f>IF(HEX2DEC(RIGHT(F1193,4))&gt;=32768,HEX2DEC(RIGHT(F1193,4))-65536,HEX2DEC(RIGHT(F1193,4)))/Codes!$N$2</f>
        <v>4.0960000000000001</v>
      </c>
      <c r="T1193" s="18">
        <f t="shared" si="423"/>
        <v>361</v>
      </c>
      <c r="U1193" s="1">
        <f t="shared" si="424"/>
        <v>160</v>
      </c>
      <c r="V1193" s="1">
        <f t="shared" si="425"/>
        <v>0</v>
      </c>
      <c r="W1193" s="1" t="str">
        <f t="shared" si="426"/>
        <v>000</v>
      </c>
      <c r="X1193" s="1">
        <f t="shared" si="427"/>
        <v>0</v>
      </c>
      <c r="Y1193" s="1">
        <f t="shared" si="428"/>
        <v>0</v>
      </c>
      <c r="Z1193" s="1" t="str">
        <f>VLOOKUP(BIN2DEC(MID(HEX2BIN(MID(H1193,3,2),8),2,5)),Codes!$E$1:$F$18,2)</f>
        <v>Normal</v>
      </c>
      <c r="AA1193" s="6" t="str">
        <f t="shared" si="429"/>
        <v>1</v>
      </c>
      <c r="AB1193" s="1">
        <f t="shared" si="430"/>
        <v>0</v>
      </c>
      <c r="AC1193" s="1" t="str">
        <f>VLOOKUP(BIN2DEC(RIGHT(HEX2BIN(MID(H1193,6,1),4),1)&amp;LEFT(HEX2BIN(MID(H1193,7,1),4),1)),Codes!$K$1:$L$5,2)</f>
        <v>M</v>
      </c>
      <c r="AD1193" s="1" t="str">
        <f>VLOOKUP(BIN2DEC(RIGHT(HEX2BIN(MID(H1193,7,1),4),3)&amp;LEFT(HEX2BIN(MID(H1193,8,1),4),2)),Codes!$H$2:$I$33,2)</f>
        <v>Kick</v>
      </c>
      <c r="AE1193" s="1" t="str">
        <f t="shared" si="431"/>
        <v>1</v>
      </c>
      <c r="AF1193" s="1" t="str">
        <f t="shared" si="432"/>
        <v>1</v>
      </c>
      <c r="AH1193" s="6">
        <f t="shared" si="433"/>
        <v>34</v>
      </c>
    </row>
    <row r="1194" spans="1:34">
      <c r="A1194" s="3" t="s">
        <v>8422</v>
      </c>
      <c r="B1194" s="1" t="s">
        <v>8441</v>
      </c>
      <c r="C1194" s="6" t="s">
        <v>9361</v>
      </c>
      <c r="D1194" s="9" t="s">
        <v>8423</v>
      </c>
      <c r="E1194" s="9" t="s">
        <v>824</v>
      </c>
      <c r="F1194" s="9" t="s">
        <v>824</v>
      </c>
      <c r="G1194" s="9" t="s">
        <v>8418</v>
      </c>
      <c r="H1194" s="9" t="s">
        <v>188</v>
      </c>
      <c r="J1194" s="1" t="str">
        <f t="shared" si="417"/>
        <v>001011</v>
      </c>
      <c r="K1194" s="1">
        <f t="shared" si="418"/>
        <v>0</v>
      </c>
      <c r="L1194" s="6" t="str">
        <f t="shared" si="419"/>
        <v>00000</v>
      </c>
      <c r="M1194" s="1">
        <f t="shared" si="420"/>
        <v>24</v>
      </c>
      <c r="N1194" s="6" t="str">
        <f t="shared" si="421"/>
        <v>00</v>
      </c>
      <c r="O1194" s="1">
        <f t="shared" si="422"/>
        <v>15</v>
      </c>
      <c r="P1194" s="1">
        <f>IF(HEX2DEC(LEFT(E1194,4))&gt;=32768,HEX2DEC(LEFT(E1194,4))-65536,HEX2DEC(LEFT(E1194,4)))/Codes!$N$2</f>
        <v>2</v>
      </c>
      <c r="Q1194" s="1">
        <f>IF(HEX2DEC(RIGHT(E1194,4))&gt;=32768,HEX2DEC(RIGHT(E1194,4))-65536,HEX2DEC(RIGHT(E1194,4)))/Codes!$N$2</f>
        <v>0</v>
      </c>
      <c r="R1194" s="1">
        <f>IF(HEX2DEC(LEFT(F1194,4))&gt;=32768,HEX2DEC(LEFT(F1194,4))-65536,HEX2DEC(LEFT(F1194,4)))/Codes!$N$2</f>
        <v>2</v>
      </c>
      <c r="S1194" s="1">
        <f>IF(HEX2DEC(RIGHT(F1194,4))&gt;=32768,HEX2DEC(RIGHT(F1194,4))-65536,HEX2DEC(RIGHT(F1194,4)))/Codes!$N$2</f>
        <v>0</v>
      </c>
      <c r="T1194" s="18">
        <f t="shared" si="423"/>
        <v>80</v>
      </c>
      <c r="U1194" s="1">
        <f t="shared" si="424"/>
        <v>130</v>
      </c>
      <c r="V1194" s="1">
        <f t="shared" si="425"/>
        <v>0</v>
      </c>
      <c r="W1194" s="1" t="str">
        <f t="shared" si="426"/>
        <v>000</v>
      </c>
      <c r="X1194" s="1">
        <f t="shared" si="427"/>
        <v>0</v>
      </c>
      <c r="Y1194" s="1">
        <f t="shared" si="428"/>
        <v>0</v>
      </c>
      <c r="Z1194" s="1" t="str">
        <f>VLOOKUP(BIN2DEC(MID(HEX2BIN(MID(H1194,3,2),8),2,5)),Codes!$E$1:$F$18,2)</f>
        <v>Normal</v>
      </c>
      <c r="AA1194" s="6" t="str">
        <f t="shared" si="429"/>
        <v>0</v>
      </c>
      <c r="AB1194" s="1">
        <f t="shared" si="430"/>
        <v>0</v>
      </c>
      <c r="AC1194" s="1" t="str">
        <f>VLOOKUP(BIN2DEC(RIGHT(HEX2BIN(MID(H1194,6,1),4),1)&amp;LEFT(HEX2BIN(MID(H1194,7,1),4),1)),Codes!$K$1:$L$5,2)</f>
        <v>M</v>
      </c>
      <c r="AD1194" s="1" t="str">
        <f>VLOOKUP(BIN2DEC(RIGHT(HEX2BIN(MID(H1194,7,1),4),3)&amp;LEFT(HEX2BIN(MID(H1194,8,1),4),2)),Codes!$H$2:$I$33,2)</f>
        <v>Kick</v>
      </c>
      <c r="AE1194" s="1" t="str">
        <f t="shared" si="431"/>
        <v>1</v>
      </c>
      <c r="AF1194" s="1" t="str">
        <f t="shared" si="432"/>
        <v>1</v>
      </c>
      <c r="AH1194" s="6">
        <f t="shared" si="433"/>
        <v>34</v>
      </c>
    </row>
    <row r="1195" spans="1:34">
      <c r="A1195" s="3" t="s">
        <v>8424</v>
      </c>
      <c r="B1195" s="1" t="s">
        <v>8441</v>
      </c>
      <c r="D1195" s="9" t="s">
        <v>8425</v>
      </c>
      <c r="E1195" s="9" t="s">
        <v>3721</v>
      </c>
      <c r="F1195" s="9" t="s">
        <v>8421</v>
      </c>
      <c r="G1195" s="9" t="s">
        <v>8413</v>
      </c>
      <c r="H1195" s="9" t="s">
        <v>8414</v>
      </c>
      <c r="J1195" s="1" t="str">
        <f t="shared" si="417"/>
        <v>001011</v>
      </c>
      <c r="K1195" s="1">
        <f t="shared" si="418"/>
        <v>0</v>
      </c>
      <c r="L1195" s="6" t="str">
        <f t="shared" si="419"/>
        <v>00000</v>
      </c>
      <c r="M1195" s="1">
        <f t="shared" si="420"/>
        <v>12</v>
      </c>
      <c r="N1195" s="6" t="str">
        <f t="shared" si="421"/>
        <v>00</v>
      </c>
      <c r="O1195" s="1">
        <f t="shared" si="422"/>
        <v>16</v>
      </c>
      <c r="P1195" s="1">
        <f>IF(HEX2DEC(LEFT(E1195,4))&gt;=32768,HEX2DEC(LEFT(E1195,4))-65536,HEX2DEC(LEFT(E1195,4)))/Codes!$N$2</f>
        <v>6.1440000000000001</v>
      </c>
      <c r="Q1195" s="1">
        <f>IF(HEX2DEC(RIGHT(E1195,4))&gt;=32768,HEX2DEC(RIGHT(E1195,4))-65536,HEX2DEC(RIGHT(E1195,4)))/Codes!$N$2</f>
        <v>0</v>
      </c>
      <c r="R1195" s="1">
        <f>IF(HEX2DEC(LEFT(F1195,4))&gt;=32768,HEX2DEC(LEFT(F1195,4))-65536,HEX2DEC(LEFT(F1195,4)))/Codes!$N$2</f>
        <v>0</v>
      </c>
      <c r="S1195" s="1">
        <f>IF(HEX2DEC(RIGHT(F1195,4))&gt;=32768,HEX2DEC(RIGHT(F1195,4))-65536,HEX2DEC(RIGHT(F1195,4)))/Codes!$N$2</f>
        <v>4.0960000000000001</v>
      </c>
      <c r="T1195" s="18">
        <f t="shared" si="423"/>
        <v>361</v>
      </c>
      <c r="U1195" s="1">
        <f t="shared" si="424"/>
        <v>160</v>
      </c>
      <c r="V1195" s="1">
        <f t="shared" si="425"/>
        <v>0</v>
      </c>
      <c r="W1195" s="1" t="str">
        <f t="shared" si="426"/>
        <v>000</v>
      </c>
      <c r="X1195" s="1">
        <f t="shared" si="427"/>
        <v>0</v>
      </c>
      <c r="Y1195" s="1">
        <f t="shared" si="428"/>
        <v>0</v>
      </c>
      <c r="Z1195" s="1" t="str">
        <f>VLOOKUP(BIN2DEC(MID(HEX2BIN(MID(H1195,3,2),8),2,5)),Codes!$E$1:$F$18,2)</f>
        <v>Normal</v>
      </c>
      <c r="AA1195" s="6" t="str">
        <f t="shared" si="429"/>
        <v>1</v>
      </c>
      <c r="AB1195" s="1">
        <f t="shared" si="430"/>
        <v>0</v>
      </c>
      <c r="AC1195" s="1" t="str">
        <f>VLOOKUP(BIN2DEC(RIGHT(HEX2BIN(MID(H1195,6,1),4),1)&amp;LEFT(HEX2BIN(MID(H1195,7,1),4),1)),Codes!$K$1:$L$5,2)</f>
        <v>M</v>
      </c>
      <c r="AD1195" s="1" t="str">
        <f>VLOOKUP(BIN2DEC(RIGHT(HEX2BIN(MID(H1195,7,1),4),3)&amp;LEFT(HEX2BIN(MID(H1195,8,1),4),2)),Codes!$H$2:$I$33,2)</f>
        <v>Kick</v>
      </c>
      <c r="AE1195" s="1" t="str">
        <f t="shared" si="431"/>
        <v>1</v>
      </c>
      <c r="AF1195" s="1" t="str">
        <f t="shared" si="432"/>
        <v>1</v>
      </c>
      <c r="AH1195" s="6">
        <f t="shared" si="433"/>
        <v>34</v>
      </c>
    </row>
    <row r="1196" spans="1:34">
      <c r="A1196" s="3" t="s">
        <v>8426</v>
      </c>
      <c r="B1196" s="1" t="s">
        <v>8441</v>
      </c>
      <c r="D1196" s="9" t="s">
        <v>2322</v>
      </c>
      <c r="E1196" s="9" t="s">
        <v>207</v>
      </c>
      <c r="F1196" s="9" t="s">
        <v>4020</v>
      </c>
      <c r="G1196" s="9" t="s">
        <v>8427</v>
      </c>
      <c r="H1196" s="9" t="s">
        <v>163</v>
      </c>
      <c r="J1196" s="1" t="str">
        <f t="shared" si="417"/>
        <v>001011</v>
      </c>
      <c r="K1196" s="1">
        <f t="shared" si="418"/>
        <v>0</v>
      </c>
      <c r="L1196" s="6" t="str">
        <f t="shared" si="419"/>
        <v>00000</v>
      </c>
      <c r="M1196" s="1">
        <f t="shared" si="420"/>
        <v>0</v>
      </c>
      <c r="N1196" s="6" t="str">
        <f t="shared" si="421"/>
        <v>00</v>
      </c>
      <c r="O1196" s="1">
        <f t="shared" si="422"/>
        <v>15</v>
      </c>
      <c r="P1196" s="1">
        <f>IF(HEX2DEC(LEFT(E1196,4))&gt;=32768,HEX2DEC(LEFT(E1196,4))-65536,HEX2DEC(LEFT(E1196,4)))/Codes!$N$2</f>
        <v>4</v>
      </c>
      <c r="Q1196" s="1">
        <f>IF(HEX2DEC(RIGHT(E1196,4))&gt;=32768,HEX2DEC(RIGHT(E1196,4))-65536,HEX2DEC(RIGHT(E1196,4)))/Codes!$N$2</f>
        <v>0</v>
      </c>
      <c r="R1196" s="1">
        <f>IF(HEX2DEC(LEFT(F1196,4))&gt;=32768,HEX2DEC(LEFT(F1196,4))-65536,HEX2DEC(LEFT(F1196,4)))/Codes!$N$2</f>
        <v>2.048</v>
      </c>
      <c r="S1196" s="1">
        <f>IF(HEX2DEC(RIGHT(F1196,4))&gt;=32768,HEX2DEC(RIGHT(F1196,4))-65536,HEX2DEC(RIGHT(F1196,4)))/Codes!$N$2</f>
        <v>0</v>
      </c>
      <c r="T1196" s="18">
        <f t="shared" si="423"/>
        <v>15</v>
      </c>
      <c r="U1196" s="1">
        <f t="shared" si="424"/>
        <v>140</v>
      </c>
      <c r="V1196" s="1">
        <f t="shared" si="425"/>
        <v>0</v>
      </c>
      <c r="W1196" s="1" t="str">
        <f t="shared" si="426"/>
        <v>000</v>
      </c>
      <c r="X1196" s="1">
        <f t="shared" si="427"/>
        <v>0</v>
      </c>
      <c r="Y1196" s="1">
        <f t="shared" si="428"/>
        <v>10</v>
      </c>
      <c r="Z1196" s="1" t="str">
        <f>VLOOKUP(BIN2DEC(MID(HEX2BIN(MID(H1196,3,2),8),2,5)),Codes!$E$1:$F$18,2)</f>
        <v>Normal</v>
      </c>
      <c r="AA1196" s="6" t="str">
        <f t="shared" si="429"/>
        <v>0</v>
      </c>
      <c r="AB1196" s="1">
        <f t="shared" si="430"/>
        <v>0</v>
      </c>
      <c r="AC1196" s="1" t="str">
        <f>VLOOKUP(BIN2DEC(RIGHT(HEX2BIN(MID(H1196,6,1),4),1)&amp;LEFT(HEX2BIN(MID(H1196,7,1),4),1)),Codes!$K$1:$L$5,2)</f>
        <v>M</v>
      </c>
      <c r="AD1196" s="1" t="str">
        <f>VLOOKUP(BIN2DEC(RIGHT(HEX2BIN(MID(H1196,7,1),4),3)&amp;LEFT(HEX2BIN(MID(H1196,8,1),4),2)),Codes!$H$2:$I$33,2)</f>
        <v>Kick</v>
      </c>
      <c r="AE1196" s="1" t="str">
        <f t="shared" si="431"/>
        <v>1</v>
      </c>
      <c r="AF1196" s="1" t="str">
        <f t="shared" si="432"/>
        <v>1</v>
      </c>
      <c r="AH1196" s="6">
        <f t="shared" si="433"/>
        <v>34</v>
      </c>
    </row>
    <row r="1197" spans="1:34">
      <c r="A1197" s="3" t="s">
        <v>8428</v>
      </c>
      <c r="B1197" s="1" t="s">
        <v>8441</v>
      </c>
      <c r="D1197" s="9" t="s">
        <v>8420</v>
      </c>
      <c r="E1197" s="9" t="s">
        <v>8429</v>
      </c>
      <c r="F1197" s="9" t="s">
        <v>8421</v>
      </c>
      <c r="G1197" s="9" t="s">
        <v>8413</v>
      </c>
      <c r="H1197" s="9" t="s">
        <v>8414</v>
      </c>
      <c r="J1197" s="1" t="str">
        <f t="shared" si="417"/>
        <v>001011</v>
      </c>
      <c r="K1197" s="1">
        <f t="shared" si="418"/>
        <v>0</v>
      </c>
      <c r="L1197" s="6" t="str">
        <f t="shared" si="419"/>
        <v>00000</v>
      </c>
      <c r="M1197" s="1">
        <f t="shared" si="420"/>
        <v>8</v>
      </c>
      <c r="N1197" s="6" t="str">
        <f t="shared" si="421"/>
        <v>00</v>
      </c>
      <c r="O1197" s="1">
        <f t="shared" si="422"/>
        <v>16</v>
      </c>
      <c r="P1197" s="1">
        <f>IF(HEX2DEC(LEFT(E1197,4))&gt;=32768,HEX2DEC(LEFT(E1197,4))-65536,HEX2DEC(LEFT(E1197,4)))/Codes!$N$2</f>
        <v>8.1920000000000002</v>
      </c>
      <c r="Q1197" s="1">
        <f>IF(HEX2DEC(RIGHT(E1197,4))&gt;=32768,HEX2DEC(RIGHT(E1197,4))-65536,HEX2DEC(RIGHT(E1197,4)))/Codes!$N$2</f>
        <v>0</v>
      </c>
      <c r="R1197" s="1">
        <f>IF(HEX2DEC(LEFT(F1197,4))&gt;=32768,HEX2DEC(LEFT(F1197,4))-65536,HEX2DEC(LEFT(F1197,4)))/Codes!$N$2</f>
        <v>0</v>
      </c>
      <c r="S1197" s="1">
        <f>IF(HEX2DEC(RIGHT(F1197,4))&gt;=32768,HEX2DEC(RIGHT(F1197,4))-65536,HEX2DEC(RIGHT(F1197,4)))/Codes!$N$2</f>
        <v>4.0960000000000001</v>
      </c>
      <c r="T1197" s="18">
        <f t="shared" si="423"/>
        <v>361</v>
      </c>
      <c r="U1197" s="1">
        <f t="shared" si="424"/>
        <v>160</v>
      </c>
      <c r="V1197" s="1">
        <f t="shared" si="425"/>
        <v>0</v>
      </c>
      <c r="W1197" s="1" t="str">
        <f t="shared" si="426"/>
        <v>000</v>
      </c>
      <c r="X1197" s="1">
        <f t="shared" si="427"/>
        <v>0</v>
      </c>
      <c r="Y1197" s="1">
        <f t="shared" si="428"/>
        <v>0</v>
      </c>
      <c r="Z1197" s="1" t="str">
        <f>VLOOKUP(BIN2DEC(MID(HEX2BIN(MID(H1197,3,2),8),2,5)),Codes!$E$1:$F$18,2)</f>
        <v>Normal</v>
      </c>
      <c r="AA1197" s="6" t="str">
        <f t="shared" si="429"/>
        <v>1</v>
      </c>
      <c r="AB1197" s="1">
        <f t="shared" si="430"/>
        <v>0</v>
      </c>
      <c r="AC1197" s="1" t="str">
        <f>VLOOKUP(BIN2DEC(RIGHT(HEX2BIN(MID(H1197,6,1),4),1)&amp;LEFT(HEX2BIN(MID(H1197,7,1),4),1)),Codes!$K$1:$L$5,2)</f>
        <v>M</v>
      </c>
      <c r="AD1197" s="1" t="str">
        <f>VLOOKUP(BIN2DEC(RIGHT(HEX2BIN(MID(H1197,7,1),4),3)&amp;LEFT(HEX2BIN(MID(H1197,8,1),4),2)),Codes!$H$2:$I$33,2)</f>
        <v>Kick</v>
      </c>
      <c r="AE1197" s="1" t="str">
        <f t="shared" si="431"/>
        <v>1</v>
      </c>
      <c r="AF1197" s="1" t="str">
        <f t="shared" si="432"/>
        <v>1</v>
      </c>
      <c r="AH1197" s="6">
        <f t="shared" si="433"/>
        <v>34</v>
      </c>
    </row>
    <row r="1198" spans="1:34">
      <c r="A1198" s="3" t="s">
        <v>8430</v>
      </c>
      <c r="B1198" s="1" t="s">
        <v>8441</v>
      </c>
      <c r="C1198" s="6" t="s">
        <v>9358</v>
      </c>
      <c r="D1198" s="9" t="s">
        <v>8431</v>
      </c>
      <c r="E1198" s="9" t="s">
        <v>256</v>
      </c>
      <c r="F1198" s="9" t="s">
        <v>8421</v>
      </c>
      <c r="G1198" s="9" t="s">
        <v>8432</v>
      </c>
      <c r="H1198" s="9" t="s">
        <v>8433</v>
      </c>
      <c r="J1198" s="1" t="str">
        <f t="shared" si="417"/>
        <v>001011</v>
      </c>
      <c r="K1198" s="1">
        <f t="shared" si="418"/>
        <v>0</v>
      </c>
      <c r="L1198" s="6" t="str">
        <f t="shared" si="419"/>
        <v>00000</v>
      </c>
      <c r="M1198" s="1">
        <f t="shared" si="420"/>
        <v>96</v>
      </c>
      <c r="N1198" s="6" t="str">
        <f t="shared" si="421"/>
        <v>00</v>
      </c>
      <c r="O1198" s="1">
        <f t="shared" si="422"/>
        <v>10</v>
      </c>
      <c r="P1198" s="1">
        <f>IF(HEX2DEC(LEFT(E1198,4))&gt;=32768,HEX2DEC(LEFT(E1198,4))-65536,HEX2DEC(LEFT(E1198,4)))/Codes!$N$2</f>
        <v>3.6</v>
      </c>
      <c r="Q1198" s="1">
        <f>IF(HEX2DEC(RIGHT(E1198,4))&gt;=32768,HEX2DEC(RIGHT(E1198,4))-65536,HEX2DEC(RIGHT(E1198,4)))/Codes!$N$2</f>
        <v>0</v>
      </c>
      <c r="R1198" s="1">
        <f>IF(HEX2DEC(LEFT(F1198,4))&gt;=32768,HEX2DEC(LEFT(F1198,4))-65536,HEX2DEC(LEFT(F1198,4)))/Codes!$N$2</f>
        <v>0</v>
      </c>
      <c r="S1198" s="1">
        <f>IF(HEX2DEC(RIGHT(F1198,4))&gt;=32768,HEX2DEC(RIGHT(F1198,4))-65536,HEX2DEC(RIGHT(F1198,4)))/Codes!$N$2</f>
        <v>4.0960000000000001</v>
      </c>
      <c r="T1198" s="18">
        <f t="shared" si="423"/>
        <v>361</v>
      </c>
      <c r="U1198" s="1">
        <f t="shared" si="424"/>
        <v>30</v>
      </c>
      <c r="V1198" s="1">
        <f t="shared" si="425"/>
        <v>40</v>
      </c>
      <c r="W1198" s="1" t="str">
        <f t="shared" si="426"/>
        <v>000</v>
      </c>
      <c r="X1198" s="1">
        <f t="shared" si="427"/>
        <v>0</v>
      </c>
      <c r="Y1198" s="1">
        <f t="shared" si="428"/>
        <v>0</v>
      </c>
      <c r="Z1198" s="1" t="str">
        <f>VLOOKUP(BIN2DEC(MID(HEX2BIN(MID(H1198,3,2),8),2,5)),Codes!$E$1:$F$18,2)</f>
        <v>None</v>
      </c>
      <c r="AA1198" s="6" t="str">
        <f t="shared" si="429"/>
        <v>0</v>
      </c>
      <c r="AB1198" s="1">
        <f t="shared" si="430"/>
        <v>0</v>
      </c>
      <c r="AC1198" s="1" t="str">
        <f>VLOOKUP(BIN2DEC(RIGHT(HEX2BIN(MID(H1198,6,1),4),1)&amp;LEFT(HEX2BIN(MID(H1198,7,1),4),1)),Codes!$K$1:$L$5,2)</f>
        <v>S</v>
      </c>
      <c r="AD1198" s="1" t="str">
        <f>VLOOKUP(BIN2DEC(RIGHT(HEX2BIN(MID(H1198,7,1),4),3)&amp;LEFT(HEX2BIN(MID(H1198,8,1),4),2)),Codes!$H$2:$I$33,2)</f>
        <v>[Slash]</v>
      </c>
      <c r="AE1198" s="1" t="str">
        <f t="shared" si="431"/>
        <v>1</v>
      </c>
      <c r="AF1198" s="1" t="str">
        <f t="shared" si="432"/>
        <v>0</v>
      </c>
      <c r="AH1198" s="6">
        <f t="shared" si="433"/>
        <v>19</v>
      </c>
    </row>
    <row r="1199" spans="1:34">
      <c r="A1199" s="3" t="s">
        <v>8435</v>
      </c>
      <c r="B1199" s="1" t="s">
        <v>8441</v>
      </c>
      <c r="D1199" s="9" t="s">
        <v>8420</v>
      </c>
      <c r="E1199" s="9" t="s">
        <v>5515</v>
      </c>
      <c r="F1199" s="9" t="s">
        <v>8436</v>
      </c>
      <c r="G1199" s="9" t="s">
        <v>8413</v>
      </c>
      <c r="H1199" s="9" t="s">
        <v>8414</v>
      </c>
      <c r="J1199" s="1" t="str">
        <f t="shared" si="417"/>
        <v>001011</v>
      </c>
      <c r="K1199" s="1">
        <f t="shared" si="418"/>
        <v>0</v>
      </c>
      <c r="L1199" s="6" t="str">
        <f t="shared" si="419"/>
        <v>00000</v>
      </c>
      <c r="M1199" s="1">
        <f t="shared" si="420"/>
        <v>8</v>
      </c>
      <c r="N1199" s="6" t="str">
        <f t="shared" si="421"/>
        <v>00</v>
      </c>
      <c r="O1199" s="1">
        <f t="shared" si="422"/>
        <v>16</v>
      </c>
      <c r="P1199" s="1">
        <f>IF(HEX2DEC(LEFT(E1199,4))&gt;=32768,HEX2DEC(LEFT(E1199,4))-65536,HEX2DEC(LEFT(E1199,4)))/Codes!$N$2</f>
        <v>10.24</v>
      </c>
      <c r="Q1199" s="1">
        <f>IF(HEX2DEC(RIGHT(E1199,4))&gt;=32768,HEX2DEC(RIGHT(E1199,4))-65536,HEX2DEC(RIGHT(E1199,4)))/Codes!$N$2</f>
        <v>0</v>
      </c>
      <c r="R1199" s="1">
        <f>IF(HEX2DEC(LEFT(F1199,4))&gt;=32768,HEX2DEC(LEFT(F1199,4))-65536,HEX2DEC(LEFT(F1199,4)))/Codes!$N$2</f>
        <v>-4.0960000000000001</v>
      </c>
      <c r="S1199" s="1">
        <f>IF(HEX2DEC(RIGHT(F1199,4))&gt;=32768,HEX2DEC(RIGHT(F1199,4))-65536,HEX2DEC(RIGHT(F1199,4)))/Codes!$N$2</f>
        <v>4.0960000000000001</v>
      </c>
      <c r="T1199" s="18">
        <f t="shared" si="423"/>
        <v>361</v>
      </c>
      <c r="U1199" s="1">
        <f t="shared" si="424"/>
        <v>160</v>
      </c>
      <c r="V1199" s="1">
        <f t="shared" si="425"/>
        <v>0</v>
      </c>
      <c r="W1199" s="1" t="str">
        <f t="shared" si="426"/>
        <v>000</v>
      </c>
      <c r="X1199" s="1">
        <f t="shared" si="427"/>
        <v>0</v>
      </c>
      <c r="Y1199" s="1">
        <f t="shared" si="428"/>
        <v>0</v>
      </c>
      <c r="Z1199" s="1" t="str">
        <f>VLOOKUP(BIN2DEC(MID(HEX2BIN(MID(H1199,3,2),8),2,5)),Codes!$E$1:$F$18,2)</f>
        <v>Normal</v>
      </c>
      <c r="AA1199" s="6" t="str">
        <f t="shared" si="429"/>
        <v>1</v>
      </c>
      <c r="AB1199" s="1">
        <f t="shared" si="430"/>
        <v>0</v>
      </c>
      <c r="AC1199" s="1" t="str">
        <f>VLOOKUP(BIN2DEC(RIGHT(HEX2BIN(MID(H1199,6,1),4),1)&amp;LEFT(HEX2BIN(MID(H1199,7,1),4),1)),Codes!$K$1:$L$5,2)</f>
        <v>M</v>
      </c>
      <c r="AD1199" s="1" t="str">
        <f>VLOOKUP(BIN2DEC(RIGHT(HEX2BIN(MID(H1199,7,1),4),3)&amp;LEFT(HEX2BIN(MID(H1199,8,1),4),2)),Codes!$H$2:$I$33,2)</f>
        <v>Kick</v>
      </c>
      <c r="AE1199" s="1" t="str">
        <f t="shared" si="431"/>
        <v>1</v>
      </c>
      <c r="AF1199" s="1" t="str">
        <f t="shared" si="432"/>
        <v>1</v>
      </c>
      <c r="AH1199" s="6">
        <f t="shared" si="433"/>
        <v>34</v>
      </c>
    </row>
    <row r="1200" spans="1:34">
      <c r="A1200" s="3" t="s">
        <v>8437</v>
      </c>
      <c r="B1200" s="1" t="s">
        <v>8441</v>
      </c>
      <c r="C1200" s="6" t="s">
        <v>9360</v>
      </c>
      <c r="D1200" s="9" t="s">
        <v>853</v>
      </c>
      <c r="E1200" s="9" t="s">
        <v>8438</v>
      </c>
      <c r="F1200" s="9" t="s">
        <v>91</v>
      </c>
      <c r="G1200" s="9" t="s">
        <v>8439</v>
      </c>
      <c r="H1200" s="9" t="s">
        <v>4119</v>
      </c>
      <c r="J1200" s="1" t="str">
        <f t="shared" si="417"/>
        <v>001011</v>
      </c>
      <c r="K1200" s="1">
        <f t="shared" si="418"/>
        <v>0</v>
      </c>
      <c r="L1200" s="6" t="str">
        <f t="shared" si="419"/>
        <v>00000</v>
      </c>
      <c r="M1200" s="1">
        <f t="shared" si="420"/>
        <v>0</v>
      </c>
      <c r="N1200" s="6" t="str">
        <f t="shared" si="421"/>
        <v>00</v>
      </c>
      <c r="O1200" s="1">
        <f t="shared" si="422"/>
        <v>8</v>
      </c>
      <c r="P1200" s="1">
        <f>IF(HEX2DEC(LEFT(E1200,4))&gt;=32768,HEX2DEC(LEFT(E1200,4))-65536,HEX2DEC(LEFT(E1200,4)))/Codes!$N$2</f>
        <v>0.6</v>
      </c>
      <c r="Q1200" s="1">
        <f>IF(HEX2DEC(RIGHT(E1200,4))&gt;=32768,HEX2DEC(RIGHT(E1200,4))-65536,HEX2DEC(RIGHT(E1200,4)))/Codes!$N$2</f>
        <v>0</v>
      </c>
      <c r="R1200" s="1">
        <f>IF(HEX2DEC(LEFT(F1200,4))&gt;=32768,HEX2DEC(LEFT(F1200,4))-65536,HEX2DEC(LEFT(F1200,4)))/Codes!$N$2</f>
        <v>0</v>
      </c>
      <c r="S1200" s="1">
        <f>IF(HEX2DEC(RIGHT(F1200,4))&gt;=32768,HEX2DEC(RIGHT(F1200,4))-65536,HEX2DEC(RIGHT(F1200,4)))/Codes!$N$2</f>
        <v>0</v>
      </c>
      <c r="T1200" s="18">
        <f t="shared" si="423"/>
        <v>80</v>
      </c>
      <c r="U1200" s="1">
        <f t="shared" si="424"/>
        <v>90</v>
      </c>
      <c r="V1200" s="1">
        <f t="shared" si="425"/>
        <v>0</v>
      </c>
      <c r="W1200" s="1" t="str">
        <f t="shared" si="426"/>
        <v>000</v>
      </c>
      <c r="X1200" s="1">
        <f t="shared" si="427"/>
        <v>0</v>
      </c>
      <c r="Y1200" s="1">
        <f t="shared" si="428"/>
        <v>30</v>
      </c>
      <c r="Z1200" s="1" t="str">
        <f>VLOOKUP(BIN2DEC(MID(HEX2BIN(MID(H1200,3,2),8),2,5)),Codes!$E$1:$F$18,2)</f>
        <v>Normal</v>
      </c>
      <c r="AA1200" s="6" t="str">
        <f t="shared" si="429"/>
        <v>1</v>
      </c>
      <c r="AB1200" s="1">
        <f t="shared" si="430"/>
        <v>0</v>
      </c>
      <c r="AC1200" s="1" t="str">
        <f>VLOOKUP(BIN2DEC(RIGHT(HEX2BIN(MID(H1200,6,1),4),1)&amp;LEFT(HEX2BIN(MID(H1200,7,1),4),1)),Codes!$K$1:$L$5,2)</f>
        <v>S</v>
      </c>
      <c r="AD1200" s="1" t="str">
        <f>VLOOKUP(BIN2DEC(RIGHT(HEX2BIN(MID(H1200,7,1),4),3)&amp;LEFT(HEX2BIN(MID(H1200,8,1),4),2)),Codes!$H$2:$I$33,2)</f>
        <v>Kick</v>
      </c>
      <c r="AE1200" s="1" t="str">
        <f t="shared" si="431"/>
        <v>1</v>
      </c>
      <c r="AF1200" s="1" t="str">
        <f t="shared" si="432"/>
        <v>1</v>
      </c>
      <c r="AH1200" s="6">
        <f t="shared" si="433"/>
        <v>2</v>
      </c>
    </row>
    <row r="1201" spans="1:34">
      <c r="A1201" s="3" t="s">
        <v>8442</v>
      </c>
      <c r="B1201" s="1" t="s">
        <v>8450</v>
      </c>
      <c r="C1201" s="6" t="s">
        <v>3972</v>
      </c>
      <c r="D1201" s="9" t="s">
        <v>853</v>
      </c>
      <c r="E1201" s="9" t="s">
        <v>299</v>
      </c>
      <c r="F1201" s="9" t="s">
        <v>91</v>
      </c>
      <c r="G1201" s="9" t="s">
        <v>3961</v>
      </c>
      <c r="H1201" s="9" t="s">
        <v>3962</v>
      </c>
      <c r="J1201" s="1" t="str">
        <f t="shared" si="417"/>
        <v>001011</v>
      </c>
      <c r="K1201" s="1">
        <f t="shared" si="418"/>
        <v>0</v>
      </c>
      <c r="L1201" s="6" t="str">
        <f t="shared" si="419"/>
        <v>00000</v>
      </c>
      <c r="M1201" s="1">
        <f t="shared" si="420"/>
        <v>0</v>
      </c>
      <c r="N1201" s="6" t="str">
        <f t="shared" si="421"/>
        <v>00</v>
      </c>
      <c r="O1201" s="1">
        <f t="shared" si="422"/>
        <v>8</v>
      </c>
      <c r="P1201" s="1">
        <f>IF(HEX2DEC(LEFT(E1201,4))&gt;=32768,HEX2DEC(LEFT(E1201,4))-65536,HEX2DEC(LEFT(E1201,4)))/Codes!$N$2</f>
        <v>6</v>
      </c>
      <c r="Q1201" s="1">
        <f>IF(HEX2DEC(RIGHT(E1201,4))&gt;=32768,HEX2DEC(RIGHT(E1201,4))-65536,HEX2DEC(RIGHT(E1201,4)))/Codes!$N$2</f>
        <v>0</v>
      </c>
      <c r="R1201" s="1">
        <f>IF(HEX2DEC(LEFT(F1201,4))&gt;=32768,HEX2DEC(LEFT(F1201,4))-65536,HEX2DEC(LEFT(F1201,4)))/Codes!$N$2</f>
        <v>0</v>
      </c>
      <c r="S1201" s="1">
        <f>IF(HEX2DEC(RIGHT(F1201,4))&gt;=32768,HEX2DEC(RIGHT(F1201,4))-65536,HEX2DEC(RIGHT(F1201,4)))/Codes!$N$2</f>
        <v>0</v>
      </c>
      <c r="T1201" s="18">
        <f t="shared" si="423"/>
        <v>361</v>
      </c>
      <c r="U1201" s="1">
        <f t="shared" si="424"/>
        <v>85</v>
      </c>
      <c r="V1201" s="1">
        <f t="shared" si="425"/>
        <v>0</v>
      </c>
      <c r="W1201" s="1" t="str">
        <f t="shared" si="426"/>
        <v>000</v>
      </c>
      <c r="X1201" s="1">
        <f t="shared" si="427"/>
        <v>0</v>
      </c>
      <c r="Y1201" s="1">
        <f t="shared" si="428"/>
        <v>20</v>
      </c>
      <c r="Z1201" s="1" t="str">
        <f>VLOOKUP(BIN2DEC(MID(HEX2BIN(MID(H1201,3,2),8),2,5)),Codes!$E$1:$F$18,2)</f>
        <v>Normal</v>
      </c>
      <c r="AA1201" s="6" t="str">
        <f t="shared" si="429"/>
        <v>1</v>
      </c>
      <c r="AB1201" s="1">
        <f t="shared" si="430"/>
        <v>0</v>
      </c>
      <c r="AC1201" s="1" t="str">
        <f>VLOOKUP(BIN2DEC(RIGHT(HEX2BIN(MID(H1201,6,1),4),1)&amp;LEFT(HEX2BIN(MID(H1201,7,1),4),1)),Codes!$K$1:$L$5,2)</f>
        <v>S</v>
      </c>
      <c r="AD1201" s="1" t="str">
        <f>VLOOKUP(BIN2DEC(RIGHT(HEX2BIN(MID(H1201,7,1),4),3)&amp;LEFT(HEX2BIN(MID(H1201,8,1),4),2)),Codes!$H$2:$I$33,2)</f>
        <v>[Punch]</v>
      </c>
      <c r="AE1201" s="1" t="str">
        <f t="shared" si="431"/>
        <v>1</v>
      </c>
      <c r="AF1201" s="1" t="str">
        <f t="shared" si="432"/>
        <v>1</v>
      </c>
      <c r="AH1201" s="6">
        <f t="shared" si="433"/>
        <v>17</v>
      </c>
    </row>
    <row r="1202" spans="1:34">
      <c r="A1202" s="3" t="s">
        <v>8443</v>
      </c>
      <c r="B1202" s="1" t="s">
        <v>8450</v>
      </c>
      <c r="C1202" s="6" t="s">
        <v>3973</v>
      </c>
      <c r="D1202" s="9" t="s">
        <v>3965</v>
      </c>
      <c r="E1202" s="9" t="s">
        <v>2735</v>
      </c>
      <c r="F1202" s="9" t="s">
        <v>91</v>
      </c>
      <c r="G1202" s="9" t="s">
        <v>3966</v>
      </c>
      <c r="H1202" s="9" t="s">
        <v>3967</v>
      </c>
      <c r="J1202" s="1" t="str">
        <f t="shared" si="417"/>
        <v>001011</v>
      </c>
      <c r="K1202" s="1">
        <f t="shared" si="418"/>
        <v>0</v>
      </c>
      <c r="L1202" s="6" t="str">
        <f t="shared" si="419"/>
        <v>00000</v>
      </c>
      <c r="M1202" s="1">
        <f t="shared" si="420"/>
        <v>0</v>
      </c>
      <c r="N1202" s="6" t="str">
        <f t="shared" si="421"/>
        <v>00</v>
      </c>
      <c r="O1202" s="1">
        <f t="shared" si="422"/>
        <v>22</v>
      </c>
      <c r="P1202" s="1">
        <f>IF(HEX2DEC(LEFT(E1202,4))&gt;=32768,HEX2DEC(LEFT(E1202,4))-65536,HEX2DEC(LEFT(E1202,4)))/Codes!$N$2</f>
        <v>9.6</v>
      </c>
      <c r="Q1202" s="1">
        <f>IF(HEX2DEC(RIGHT(E1202,4))&gt;=32768,HEX2DEC(RIGHT(E1202,4))-65536,HEX2DEC(RIGHT(E1202,4)))/Codes!$N$2</f>
        <v>0</v>
      </c>
      <c r="R1202" s="1">
        <f>IF(HEX2DEC(LEFT(F1202,4))&gt;=32768,HEX2DEC(LEFT(F1202,4))-65536,HEX2DEC(LEFT(F1202,4)))/Codes!$N$2</f>
        <v>0</v>
      </c>
      <c r="S1202" s="1">
        <f>IF(HEX2DEC(RIGHT(F1202,4))&gt;=32768,HEX2DEC(RIGHT(F1202,4))-65536,HEX2DEC(RIGHT(F1202,4)))/Codes!$N$2</f>
        <v>0</v>
      </c>
      <c r="T1202" s="18">
        <f t="shared" si="423"/>
        <v>361</v>
      </c>
      <c r="U1202" s="1">
        <f t="shared" si="424"/>
        <v>80</v>
      </c>
      <c r="V1202" s="1">
        <f t="shared" si="425"/>
        <v>0</v>
      </c>
      <c r="W1202" s="1" t="str">
        <f t="shared" si="426"/>
        <v>000</v>
      </c>
      <c r="X1202" s="1">
        <f t="shared" si="427"/>
        <v>0</v>
      </c>
      <c r="Y1202" s="1">
        <f t="shared" si="428"/>
        <v>45</v>
      </c>
      <c r="Z1202" s="1" t="str">
        <f>VLOOKUP(BIN2DEC(MID(HEX2BIN(MID(H1202,3,2),8),2,5)),Codes!$E$1:$F$18,2)</f>
        <v>Flame</v>
      </c>
      <c r="AA1202" s="6" t="str">
        <f t="shared" si="429"/>
        <v>0</v>
      </c>
      <c r="AB1202" s="1">
        <f t="shared" si="430"/>
        <v>2</v>
      </c>
      <c r="AC1202" s="1" t="str">
        <f>VLOOKUP(BIN2DEC(RIGHT(HEX2BIN(MID(H1202,6,1),4),1)&amp;LEFT(HEX2BIN(MID(H1202,7,1),4),1)),Codes!$K$1:$L$5,2)</f>
        <v>M</v>
      </c>
      <c r="AD1202" s="1" t="str">
        <f>VLOOKUP(BIN2DEC(RIGHT(HEX2BIN(MID(H1202,7,1),4),3)&amp;LEFT(HEX2BIN(MID(H1202,8,1),4),2)),Codes!$H$2:$I$33,2)</f>
        <v>Burn</v>
      </c>
      <c r="AE1202" s="1" t="str">
        <f t="shared" si="431"/>
        <v>1</v>
      </c>
      <c r="AF1202" s="1" t="str">
        <f t="shared" si="432"/>
        <v>1</v>
      </c>
      <c r="AH1202" s="6">
        <f t="shared" si="433"/>
        <v>168</v>
      </c>
    </row>
    <row r="1203" spans="1:34">
      <c r="A1203" s="3" t="s">
        <v>8444</v>
      </c>
      <c r="B1203" s="1" t="s">
        <v>8450</v>
      </c>
      <c r="C1203" s="6" t="s">
        <v>3974</v>
      </c>
      <c r="D1203" s="9" t="s">
        <v>2322</v>
      </c>
      <c r="E1203" s="9" t="s">
        <v>3969</v>
      </c>
      <c r="F1203" s="9" t="s">
        <v>91</v>
      </c>
      <c r="G1203" s="9" t="s">
        <v>3966</v>
      </c>
      <c r="H1203" s="9" t="s">
        <v>3970</v>
      </c>
      <c r="J1203" s="1" t="str">
        <f t="shared" si="417"/>
        <v>001011</v>
      </c>
      <c r="K1203" s="1">
        <f t="shared" si="418"/>
        <v>0</v>
      </c>
      <c r="L1203" s="6" t="str">
        <f t="shared" si="419"/>
        <v>00000</v>
      </c>
      <c r="M1203" s="1">
        <f t="shared" si="420"/>
        <v>0</v>
      </c>
      <c r="N1203" s="6" t="str">
        <f t="shared" si="421"/>
        <v>00</v>
      </c>
      <c r="O1203" s="1">
        <f t="shared" si="422"/>
        <v>15</v>
      </c>
      <c r="P1203" s="1">
        <f>IF(HEX2DEC(LEFT(E1203,4))&gt;=32768,HEX2DEC(LEFT(E1203,4))-65536,HEX2DEC(LEFT(E1203,4)))/Codes!$N$2</f>
        <v>9.1199999999999992</v>
      </c>
      <c r="Q1203" s="1">
        <f>IF(HEX2DEC(RIGHT(E1203,4))&gt;=32768,HEX2DEC(RIGHT(E1203,4))-65536,HEX2DEC(RIGHT(E1203,4)))/Codes!$N$2</f>
        <v>0</v>
      </c>
      <c r="R1203" s="1">
        <f>IF(HEX2DEC(LEFT(F1203,4))&gt;=32768,HEX2DEC(LEFT(F1203,4))-65536,HEX2DEC(LEFT(F1203,4)))/Codes!$N$2</f>
        <v>0</v>
      </c>
      <c r="S1203" s="1">
        <f>IF(HEX2DEC(RIGHT(F1203,4))&gt;=32768,HEX2DEC(RIGHT(F1203,4))-65536,HEX2DEC(RIGHT(F1203,4)))/Codes!$N$2</f>
        <v>0</v>
      </c>
      <c r="T1203" s="18">
        <f t="shared" si="423"/>
        <v>361</v>
      </c>
      <c r="U1203" s="1">
        <f t="shared" si="424"/>
        <v>80</v>
      </c>
      <c r="V1203" s="1">
        <f t="shared" si="425"/>
        <v>0</v>
      </c>
      <c r="W1203" s="1" t="str">
        <f t="shared" si="426"/>
        <v>000</v>
      </c>
      <c r="X1203" s="1">
        <f t="shared" si="427"/>
        <v>0</v>
      </c>
      <c r="Y1203" s="1">
        <f t="shared" si="428"/>
        <v>30</v>
      </c>
      <c r="Z1203" s="1" t="str">
        <f>VLOOKUP(BIN2DEC(MID(HEX2BIN(MID(H1203,3,2),8),2,5)),Codes!$E$1:$F$18,2)</f>
        <v>Normal</v>
      </c>
      <c r="AA1203" s="6" t="str">
        <f t="shared" si="429"/>
        <v>1</v>
      </c>
      <c r="AB1203" s="1">
        <f t="shared" si="430"/>
        <v>1</v>
      </c>
      <c r="AC1203" s="1" t="str">
        <f>VLOOKUP(BIN2DEC(RIGHT(HEX2BIN(MID(H1203,6,1),4),1)&amp;LEFT(HEX2BIN(MID(H1203,7,1),4),1)),Codes!$K$1:$L$5,2)</f>
        <v>M</v>
      </c>
      <c r="AD1203" s="1" t="str">
        <f>VLOOKUP(BIN2DEC(RIGHT(HEX2BIN(MID(H1203,7,1),4),3)&amp;LEFT(HEX2BIN(MID(H1203,8,1),4),2)),Codes!$H$2:$I$33,2)</f>
        <v>Kick</v>
      </c>
      <c r="AE1203" s="1" t="str">
        <f t="shared" si="431"/>
        <v>1</v>
      </c>
      <c r="AF1203" s="1" t="str">
        <f t="shared" si="432"/>
        <v>1</v>
      </c>
      <c r="AH1203" s="6">
        <f t="shared" si="433"/>
        <v>34</v>
      </c>
    </row>
    <row r="1204" spans="1:34">
      <c r="A1204" s="3" t="s">
        <v>8445</v>
      </c>
      <c r="B1204" s="1" t="s">
        <v>8450</v>
      </c>
      <c r="C1204" s="6" t="s">
        <v>3975</v>
      </c>
      <c r="D1204" s="9" t="s">
        <v>3965</v>
      </c>
      <c r="E1204" s="9" t="s">
        <v>2735</v>
      </c>
      <c r="F1204" s="9" t="s">
        <v>91</v>
      </c>
      <c r="G1204" s="9" t="s">
        <v>3966</v>
      </c>
      <c r="H1204" s="9" t="s">
        <v>3967</v>
      </c>
      <c r="J1204" s="1" t="str">
        <f t="shared" si="417"/>
        <v>001011</v>
      </c>
      <c r="K1204" s="1">
        <f t="shared" si="418"/>
        <v>0</v>
      </c>
      <c r="L1204" s="6" t="str">
        <f t="shared" si="419"/>
        <v>00000</v>
      </c>
      <c r="M1204" s="1">
        <f t="shared" si="420"/>
        <v>0</v>
      </c>
      <c r="N1204" s="6" t="str">
        <f t="shared" si="421"/>
        <v>00</v>
      </c>
      <c r="O1204" s="1">
        <f t="shared" si="422"/>
        <v>22</v>
      </c>
      <c r="P1204" s="1">
        <f>IF(HEX2DEC(LEFT(E1204,4))&gt;=32768,HEX2DEC(LEFT(E1204,4))-65536,HEX2DEC(LEFT(E1204,4)))/Codes!$N$2</f>
        <v>9.6</v>
      </c>
      <c r="Q1204" s="1">
        <f>IF(HEX2DEC(RIGHT(E1204,4))&gt;=32768,HEX2DEC(RIGHT(E1204,4))-65536,HEX2DEC(RIGHT(E1204,4)))/Codes!$N$2</f>
        <v>0</v>
      </c>
      <c r="R1204" s="1">
        <f>IF(HEX2DEC(LEFT(F1204,4))&gt;=32768,HEX2DEC(LEFT(F1204,4))-65536,HEX2DEC(LEFT(F1204,4)))/Codes!$N$2</f>
        <v>0</v>
      </c>
      <c r="S1204" s="1">
        <f>IF(HEX2DEC(RIGHT(F1204,4))&gt;=32768,HEX2DEC(RIGHT(F1204,4))-65536,HEX2DEC(RIGHT(F1204,4)))/Codes!$N$2</f>
        <v>0</v>
      </c>
      <c r="T1204" s="18">
        <f t="shared" si="423"/>
        <v>361</v>
      </c>
      <c r="U1204" s="1">
        <f t="shared" si="424"/>
        <v>80</v>
      </c>
      <c r="V1204" s="1">
        <f t="shared" si="425"/>
        <v>0</v>
      </c>
      <c r="W1204" s="1" t="str">
        <f t="shared" si="426"/>
        <v>000</v>
      </c>
      <c r="X1204" s="1">
        <f t="shared" si="427"/>
        <v>0</v>
      </c>
      <c r="Y1204" s="1">
        <f t="shared" si="428"/>
        <v>45</v>
      </c>
      <c r="Z1204" s="1" t="str">
        <f>VLOOKUP(BIN2DEC(MID(HEX2BIN(MID(H1204,3,2),8),2,5)),Codes!$E$1:$F$18,2)</f>
        <v>Flame</v>
      </c>
      <c r="AA1204" s="6" t="str">
        <f t="shared" si="429"/>
        <v>0</v>
      </c>
      <c r="AB1204" s="1">
        <f t="shared" si="430"/>
        <v>2</v>
      </c>
      <c r="AC1204" s="1" t="str">
        <f>VLOOKUP(BIN2DEC(RIGHT(HEX2BIN(MID(H1204,6,1),4),1)&amp;LEFT(HEX2BIN(MID(H1204,7,1),4),1)),Codes!$K$1:$L$5,2)</f>
        <v>M</v>
      </c>
      <c r="AD1204" s="1" t="str">
        <f>VLOOKUP(BIN2DEC(RIGHT(HEX2BIN(MID(H1204,7,1),4),3)&amp;LEFT(HEX2BIN(MID(H1204,8,1),4),2)),Codes!$H$2:$I$33,2)</f>
        <v>Burn</v>
      </c>
      <c r="AE1204" s="1" t="str">
        <f t="shared" si="431"/>
        <v>1</v>
      </c>
      <c r="AF1204" s="1" t="str">
        <f t="shared" si="432"/>
        <v>1</v>
      </c>
      <c r="AH1204" s="6">
        <f t="shared" si="433"/>
        <v>168</v>
      </c>
    </row>
    <row r="1205" spans="1:34">
      <c r="A1205" s="3" t="s">
        <v>8446</v>
      </c>
      <c r="B1205" s="1" t="s">
        <v>8450</v>
      </c>
      <c r="C1205" s="6" t="s">
        <v>3977</v>
      </c>
      <c r="D1205" s="9" t="s">
        <v>2322</v>
      </c>
      <c r="E1205" s="9" t="s">
        <v>232</v>
      </c>
      <c r="F1205" s="9" t="s">
        <v>91</v>
      </c>
      <c r="G1205" s="9" t="s">
        <v>3966</v>
      </c>
      <c r="H1205" s="9" t="s">
        <v>3978</v>
      </c>
      <c r="J1205" s="1" t="str">
        <f t="shared" si="417"/>
        <v>001011</v>
      </c>
      <c r="K1205" s="1">
        <f t="shared" si="418"/>
        <v>0</v>
      </c>
      <c r="L1205" s="6" t="str">
        <f t="shared" si="419"/>
        <v>00000</v>
      </c>
      <c r="M1205" s="1">
        <f t="shared" si="420"/>
        <v>0</v>
      </c>
      <c r="N1205" s="6" t="str">
        <f t="shared" si="421"/>
        <v>00</v>
      </c>
      <c r="O1205" s="1">
        <f t="shared" si="422"/>
        <v>15</v>
      </c>
      <c r="P1205" s="1">
        <f>IF(HEX2DEC(LEFT(E1205,4))&gt;=32768,HEX2DEC(LEFT(E1205,4))-65536,HEX2DEC(LEFT(E1205,4)))/Codes!$N$2</f>
        <v>4.8</v>
      </c>
      <c r="Q1205" s="1">
        <f>IF(HEX2DEC(RIGHT(E1205,4))&gt;=32768,HEX2DEC(RIGHT(E1205,4))-65536,HEX2DEC(RIGHT(E1205,4)))/Codes!$N$2</f>
        <v>0</v>
      </c>
      <c r="R1205" s="1">
        <f>IF(HEX2DEC(LEFT(F1205,4))&gt;=32768,HEX2DEC(LEFT(F1205,4))-65536,HEX2DEC(LEFT(F1205,4)))/Codes!$N$2</f>
        <v>0</v>
      </c>
      <c r="S1205" s="1">
        <f>IF(HEX2DEC(RIGHT(F1205,4))&gt;=32768,HEX2DEC(RIGHT(F1205,4))-65536,HEX2DEC(RIGHT(F1205,4)))/Codes!$N$2</f>
        <v>0</v>
      </c>
      <c r="T1205" s="18">
        <f t="shared" si="423"/>
        <v>361</v>
      </c>
      <c r="U1205" s="1">
        <f t="shared" si="424"/>
        <v>80</v>
      </c>
      <c r="V1205" s="1">
        <f t="shared" si="425"/>
        <v>0</v>
      </c>
      <c r="W1205" s="1" t="str">
        <f t="shared" si="426"/>
        <v>000</v>
      </c>
      <c r="X1205" s="1">
        <f t="shared" si="427"/>
        <v>0</v>
      </c>
      <c r="Y1205" s="1">
        <f t="shared" si="428"/>
        <v>30</v>
      </c>
      <c r="Z1205" s="1" t="str">
        <f>VLOOKUP(BIN2DEC(MID(HEX2BIN(MID(H1205,3,2),8),2,5)),Codes!$E$1:$F$18,2)</f>
        <v>Normal</v>
      </c>
      <c r="AA1205" s="6" t="str">
        <f t="shared" si="429"/>
        <v>0</v>
      </c>
      <c r="AB1205" s="1">
        <f t="shared" si="430"/>
        <v>1</v>
      </c>
      <c r="AC1205" s="1" t="str">
        <f>VLOOKUP(BIN2DEC(RIGHT(HEX2BIN(MID(H1205,6,1),4),1)&amp;LEFT(HEX2BIN(MID(H1205,7,1),4),1)),Codes!$K$1:$L$5,2)</f>
        <v>M</v>
      </c>
      <c r="AD1205" s="1" t="str">
        <f>VLOOKUP(BIN2DEC(RIGHT(HEX2BIN(MID(H1205,7,1),4),3)&amp;LEFT(HEX2BIN(MID(H1205,8,1),4),2)),Codes!$H$2:$I$33,2)</f>
        <v>Kick</v>
      </c>
      <c r="AE1205" s="1" t="str">
        <f t="shared" si="431"/>
        <v>1</v>
      </c>
      <c r="AF1205" s="1" t="str">
        <f t="shared" si="432"/>
        <v>1</v>
      </c>
      <c r="AH1205" s="6">
        <f t="shared" si="433"/>
        <v>34</v>
      </c>
    </row>
    <row r="1206" spans="1:34">
      <c r="A1206" s="3" t="s">
        <v>8447</v>
      </c>
      <c r="B1206" s="1" t="s">
        <v>8450</v>
      </c>
      <c r="C1206" s="6" t="s">
        <v>3979</v>
      </c>
      <c r="D1206" s="9" t="s">
        <v>3965</v>
      </c>
      <c r="E1206" s="9" t="s">
        <v>2735</v>
      </c>
      <c r="F1206" s="9" t="s">
        <v>91</v>
      </c>
      <c r="G1206" s="9" t="s">
        <v>3981</v>
      </c>
      <c r="H1206" s="9" t="s">
        <v>3967</v>
      </c>
      <c r="J1206" s="1" t="str">
        <f t="shared" si="417"/>
        <v>001011</v>
      </c>
      <c r="K1206" s="1">
        <f t="shared" si="418"/>
        <v>0</v>
      </c>
      <c r="L1206" s="6" t="str">
        <f t="shared" si="419"/>
        <v>00000</v>
      </c>
      <c r="M1206" s="1">
        <f t="shared" si="420"/>
        <v>0</v>
      </c>
      <c r="N1206" s="6" t="str">
        <f t="shared" si="421"/>
        <v>00</v>
      </c>
      <c r="O1206" s="1">
        <f t="shared" si="422"/>
        <v>22</v>
      </c>
      <c r="P1206" s="1">
        <f>IF(HEX2DEC(LEFT(E1206,4))&gt;=32768,HEX2DEC(LEFT(E1206,4))-65536,HEX2DEC(LEFT(E1206,4)))/Codes!$N$2</f>
        <v>9.6</v>
      </c>
      <c r="Q1206" s="1">
        <f>IF(HEX2DEC(RIGHT(E1206,4))&gt;=32768,HEX2DEC(RIGHT(E1206,4))-65536,HEX2DEC(RIGHT(E1206,4)))/Codes!$N$2</f>
        <v>0</v>
      </c>
      <c r="R1206" s="1">
        <f>IF(HEX2DEC(LEFT(F1206,4))&gt;=32768,HEX2DEC(LEFT(F1206,4))-65536,HEX2DEC(LEFT(F1206,4)))/Codes!$N$2</f>
        <v>0</v>
      </c>
      <c r="S1206" s="1">
        <f>IF(HEX2DEC(RIGHT(F1206,4))&gt;=32768,HEX2DEC(RIGHT(F1206,4))-65536,HEX2DEC(RIGHT(F1206,4)))/Codes!$N$2</f>
        <v>0</v>
      </c>
      <c r="T1206" s="18">
        <f t="shared" si="423"/>
        <v>80</v>
      </c>
      <c r="U1206" s="1">
        <f t="shared" si="424"/>
        <v>80</v>
      </c>
      <c r="V1206" s="1">
        <f t="shared" si="425"/>
        <v>0</v>
      </c>
      <c r="W1206" s="1" t="str">
        <f t="shared" si="426"/>
        <v>000</v>
      </c>
      <c r="X1206" s="1">
        <f t="shared" si="427"/>
        <v>0</v>
      </c>
      <c r="Y1206" s="1">
        <f t="shared" si="428"/>
        <v>45</v>
      </c>
      <c r="Z1206" s="1" t="str">
        <f>VLOOKUP(BIN2DEC(MID(HEX2BIN(MID(H1206,3,2),8),2,5)),Codes!$E$1:$F$18,2)</f>
        <v>Flame</v>
      </c>
      <c r="AA1206" s="6" t="str">
        <f t="shared" si="429"/>
        <v>0</v>
      </c>
      <c r="AB1206" s="1">
        <f t="shared" si="430"/>
        <v>2</v>
      </c>
      <c r="AC1206" s="1" t="str">
        <f>VLOOKUP(BIN2DEC(RIGHT(HEX2BIN(MID(H1206,6,1),4),1)&amp;LEFT(HEX2BIN(MID(H1206,7,1),4),1)),Codes!$K$1:$L$5,2)</f>
        <v>M</v>
      </c>
      <c r="AD1206" s="1" t="str">
        <f>VLOOKUP(BIN2DEC(RIGHT(HEX2BIN(MID(H1206,7,1),4),3)&amp;LEFT(HEX2BIN(MID(H1206,8,1),4),2)),Codes!$H$2:$I$33,2)</f>
        <v>Burn</v>
      </c>
      <c r="AE1206" s="1" t="str">
        <f t="shared" si="431"/>
        <v>1</v>
      </c>
      <c r="AF1206" s="1" t="str">
        <f t="shared" si="432"/>
        <v>1</v>
      </c>
      <c r="AH1206" s="6">
        <f t="shared" si="433"/>
        <v>168</v>
      </c>
    </row>
    <row r="1207" spans="1:34">
      <c r="A1207" s="3" t="s">
        <v>8448</v>
      </c>
      <c r="B1207" s="1" t="s">
        <v>8450</v>
      </c>
      <c r="C1207" s="6" t="s">
        <v>4159</v>
      </c>
      <c r="D1207" s="9" t="s">
        <v>1590</v>
      </c>
      <c r="E1207" s="9" t="s">
        <v>299</v>
      </c>
      <c r="F1207" s="9" t="s">
        <v>91</v>
      </c>
      <c r="G1207" s="9" t="s">
        <v>2011</v>
      </c>
      <c r="H1207" s="9" t="s">
        <v>3983</v>
      </c>
      <c r="J1207" s="1" t="str">
        <f t="shared" si="417"/>
        <v>001011</v>
      </c>
      <c r="K1207" s="1">
        <f t="shared" si="418"/>
        <v>0</v>
      </c>
      <c r="L1207" s="6" t="str">
        <f t="shared" si="419"/>
        <v>00000</v>
      </c>
      <c r="M1207" s="1">
        <f t="shared" si="420"/>
        <v>0</v>
      </c>
      <c r="N1207" s="6" t="str">
        <f t="shared" si="421"/>
        <v>00</v>
      </c>
      <c r="O1207" s="1">
        <f t="shared" si="422"/>
        <v>6</v>
      </c>
      <c r="P1207" s="1">
        <f>IF(HEX2DEC(LEFT(E1207,4))&gt;=32768,HEX2DEC(LEFT(E1207,4))-65536,HEX2DEC(LEFT(E1207,4)))/Codes!$N$2</f>
        <v>6</v>
      </c>
      <c r="Q1207" s="1">
        <f>IF(HEX2DEC(RIGHT(E1207,4))&gt;=32768,HEX2DEC(RIGHT(E1207,4))-65536,HEX2DEC(RIGHT(E1207,4)))/Codes!$N$2</f>
        <v>0</v>
      </c>
      <c r="R1207" s="1">
        <f>IF(HEX2DEC(LEFT(F1207,4))&gt;=32768,HEX2DEC(LEFT(F1207,4))-65536,HEX2DEC(LEFT(F1207,4)))/Codes!$N$2</f>
        <v>0</v>
      </c>
      <c r="S1207" s="1">
        <f>IF(HEX2DEC(RIGHT(F1207,4))&gt;=32768,HEX2DEC(RIGHT(F1207,4))-65536,HEX2DEC(RIGHT(F1207,4)))/Codes!$N$2</f>
        <v>0</v>
      </c>
      <c r="T1207" s="18">
        <f t="shared" si="423"/>
        <v>361</v>
      </c>
      <c r="U1207" s="1">
        <f t="shared" si="424"/>
        <v>50</v>
      </c>
      <c r="V1207" s="1">
        <f t="shared" si="425"/>
        <v>0</v>
      </c>
      <c r="W1207" s="1" t="str">
        <f t="shared" si="426"/>
        <v>000</v>
      </c>
      <c r="X1207" s="1">
        <f t="shared" si="427"/>
        <v>0</v>
      </c>
      <c r="Y1207" s="1">
        <f t="shared" si="428"/>
        <v>10</v>
      </c>
      <c r="Z1207" s="1" t="str">
        <f>VLOOKUP(BIN2DEC(MID(HEX2BIN(MID(H1207,3,2),8),2,5)),Codes!$E$1:$F$18,2)</f>
        <v>Normal</v>
      </c>
      <c r="AA1207" s="6" t="str">
        <f t="shared" si="429"/>
        <v>1</v>
      </c>
      <c r="AB1207" s="1">
        <f t="shared" si="430"/>
        <v>0</v>
      </c>
      <c r="AC1207" s="1" t="str">
        <f>VLOOKUP(BIN2DEC(RIGHT(HEX2BIN(MID(H1207,6,1),4),1)&amp;LEFT(HEX2BIN(MID(H1207,7,1),4),1)),Codes!$K$1:$L$5,2)</f>
        <v>S</v>
      </c>
      <c r="AD1207" s="1" t="str">
        <f>VLOOKUP(BIN2DEC(RIGHT(HEX2BIN(MID(H1207,7,1),4),3)&amp;LEFT(HEX2BIN(MID(H1207,8,1),4),2)),Codes!$H$2:$I$33,2)</f>
        <v>Punch</v>
      </c>
      <c r="AE1207" s="1" t="str">
        <f t="shared" si="431"/>
        <v>1</v>
      </c>
      <c r="AF1207" s="1" t="str">
        <f t="shared" si="432"/>
        <v>1</v>
      </c>
      <c r="AH1207" s="6">
        <f t="shared" si="433"/>
        <v>1</v>
      </c>
    </row>
    <row r="1208" spans="1:34">
      <c r="A1208" s="3" t="s">
        <v>8449</v>
      </c>
      <c r="B1208" s="1" t="s">
        <v>8450</v>
      </c>
      <c r="C1208" s="6" t="s">
        <v>4160</v>
      </c>
      <c r="D1208" s="9" t="s">
        <v>3965</v>
      </c>
      <c r="E1208" s="9" t="s">
        <v>2735</v>
      </c>
      <c r="F1208" s="9" t="s">
        <v>91</v>
      </c>
      <c r="G1208" s="9" t="s">
        <v>3966</v>
      </c>
      <c r="H1208" s="9" t="s">
        <v>3967</v>
      </c>
      <c r="J1208" s="1" t="str">
        <f t="shared" si="417"/>
        <v>001011</v>
      </c>
      <c r="K1208" s="1">
        <f t="shared" si="418"/>
        <v>0</v>
      </c>
      <c r="L1208" s="6" t="str">
        <f t="shared" si="419"/>
        <v>00000</v>
      </c>
      <c r="M1208" s="1">
        <f t="shared" si="420"/>
        <v>0</v>
      </c>
      <c r="N1208" s="6" t="str">
        <f t="shared" si="421"/>
        <v>00</v>
      </c>
      <c r="O1208" s="1">
        <f t="shared" si="422"/>
        <v>22</v>
      </c>
      <c r="P1208" s="1">
        <f>IF(HEX2DEC(LEFT(E1208,4))&gt;=32768,HEX2DEC(LEFT(E1208,4))-65536,HEX2DEC(LEFT(E1208,4)))/Codes!$N$2</f>
        <v>9.6</v>
      </c>
      <c r="Q1208" s="1">
        <f>IF(HEX2DEC(RIGHT(E1208,4))&gt;=32768,HEX2DEC(RIGHT(E1208,4))-65536,HEX2DEC(RIGHT(E1208,4)))/Codes!$N$2</f>
        <v>0</v>
      </c>
      <c r="R1208" s="1">
        <f>IF(HEX2DEC(LEFT(F1208,4))&gt;=32768,HEX2DEC(LEFT(F1208,4))-65536,HEX2DEC(LEFT(F1208,4)))/Codes!$N$2</f>
        <v>0</v>
      </c>
      <c r="S1208" s="1">
        <f>IF(HEX2DEC(RIGHT(F1208,4))&gt;=32768,HEX2DEC(RIGHT(F1208,4))-65536,HEX2DEC(RIGHT(F1208,4)))/Codes!$N$2</f>
        <v>0</v>
      </c>
      <c r="T1208" s="18">
        <f t="shared" si="423"/>
        <v>361</v>
      </c>
      <c r="U1208" s="1">
        <f t="shared" si="424"/>
        <v>80</v>
      </c>
      <c r="V1208" s="1">
        <f t="shared" si="425"/>
        <v>0</v>
      </c>
      <c r="W1208" s="1" t="str">
        <f t="shared" si="426"/>
        <v>000</v>
      </c>
      <c r="X1208" s="1">
        <f t="shared" si="427"/>
        <v>0</v>
      </c>
      <c r="Y1208" s="1">
        <f t="shared" si="428"/>
        <v>45</v>
      </c>
      <c r="Z1208" s="1" t="str">
        <f>VLOOKUP(BIN2DEC(MID(HEX2BIN(MID(H1208,3,2),8),2,5)),Codes!$E$1:$F$18,2)</f>
        <v>Flame</v>
      </c>
      <c r="AA1208" s="6" t="str">
        <f t="shared" si="429"/>
        <v>0</v>
      </c>
      <c r="AB1208" s="1">
        <f t="shared" si="430"/>
        <v>2</v>
      </c>
      <c r="AC1208" s="1" t="str">
        <f>VLOOKUP(BIN2DEC(RIGHT(HEX2BIN(MID(H1208,6,1),4),1)&amp;LEFT(HEX2BIN(MID(H1208,7,1),4),1)),Codes!$K$1:$L$5,2)</f>
        <v>M</v>
      </c>
      <c r="AD1208" s="1" t="str">
        <f>VLOOKUP(BIN2DEC(RIGHT(HEX2BIN(MID(H1208,7,1),4),3)&amp;LEFT(HEX2BIN(MID(H1208,8,1),4),2)),Codes!$H$2:$I$33,2)</f>
        <v>Burn</v>
      </c>
      <c r="AE1208" s="1" t="str">
        <f t="shared" si="431"/>
        <v>1</v>
      </c>
      <c r="AF1208" s="1" t="str">
        <f t="shared" si="432"/>
        <v>1</v>
      </c>
      <c r="AH1208" s="6">
        <f t="shared" si="433"/>
        <v>168</v>
      </c>
    </row>
    <row r="1209" spans="1:34">
      <c r="A1209" s="3" t="s">
        <v>8451</v>
      </c>
      <c r="B1209" s="1" t="s">
        <v>8450</v>
      </c>
      <c r="C1209" s="6" t="s">
        <v>4163</v>
      </c>
      <c r="D1209" s="6" t="s">
        <v>1711</v>
      </c>
      <c r="E1209" s="6" t="s">
        <v>448</v>
      </c>
      <c r="F1209" s="6" t="s">
        <v>91</v>
      </c>
      <c r="G1209" s="6" t="s">
        <v>3726</v>
      </c>
      <c r="H1209" s="6" t="s">
        <v>3986</v>
      </c>
      <c r="J1209" s="1" t="str">
        <f t="shared" ref="J1209:J1226" si="434">LEFT(HEX2BIN(LEFT(D1209,2),8),6)</f>
        <v>001011</v>
      </c>
      <c r="K1209" s="1">
        <f t="shared" ref="K1209:K1226" si="435">BIN2DEC(MID(HEX2BIN(MID(D1209,2,2),8),3,3))</f>
        <v>0</v>
      </c>
      <c r="L1209" s="6" t="str">
        <f t="shared" ref="L1209:L1226" si="436">MID(HEX2BIN(MID(D1209,3,2),8),2,5)</f>
        <v>00000</v>
      </c>
      <c r="M1209" s="1">
        <f t="shared" ref="M1209:M1226" si="437">ROUNDDOWN(HEX2DEC(MID(D1209,4,3))/8,0)</f>
        <v>0</v>
      </c>
      <c r="N1209" s="6" t="str">
        <f t="shared" ref="N1209:N1226" si="438">MID(HEX2BIN(MID(D1209,6,1),4),2,2)</f>
        <v>00</v>
      </c>
      <c r="O1209" s="1">
        <f t="shared" ref="O1209:O1226" si="439">HEX2DEC(MID(D1209,7,2))</f>
        <v>10</v>
      </c>
      <c r="P1209" s="1">
        <f>IF(HEX2DEC(LEFT(E1209,4))&gt;=32768,HEX2DEC(LEFT(E1209,4))-65536,HEX2DEC(LEFT(E1209,4)))/Codes!$N$2</f>
        <v>6.4</v>
      </c>
      <c r="Q1209" s="1">
        <f>IF(HEX2DEC(RIGHT(E1209,4))&gt;=32768,HEX2DEC(RIGHT(E1209,4))-65536,HEX2DEC(RIGHT(E1209,4)))/Codes!$N$2</f>
        <v>0</v>
      </c>
      <c r="R1209" s="1">
        <f>IF(HEX2DEC(LEFT(F1209,4))&gt;=32768,HEX2DEC(LEFT(F1209,4))-65536,HEX2DEC(LEFT(F1209,4)))/Codes!$N$2</f>
        <v>0</v>
      </c>
      <c r="S1209" s="1">
        <f>IF(HEX2DEC(RIGHT(F1209,4))&gt;=32768,HEX2DEC(RIGHT(F1209,4))-65536,HEX2DEC(RIGHT(F1209,4)))/Codes!$N$2</f>
        <v>0</v>
      </c>
      <c r="T1209" s="18">
        <f t="shared" ref="T1209:T1226" si="440">ROUNDDOWN(HEX2DEC(LEFT(G1209,3))/8,0)</f>
        <v>361</v>
      </c>
      <c r="U1209" s="1">
        <f t="shared" ref="U1209:U1226" si="441">ROUNDDOWN(HEX2DEC(MID(G1209,3,3))/4,0)-(512*ROUNDDOWN(HEX2DEC(MID(G1209,3,1))/8,0))</f>
        <v>60</v>
      </c>
      <c r="V1209" s="1">
        <f t="shared" ref="V1209:V1226" si="442">RIGHT(HEX2BIN(MID(G1209,5,1),4),2)*128+HEX2DEC(MID(G1209,6,1))*8+LEFT(HEX2BIN(MID(G1209,7,1),4),3)</f>
        <v>0</v>
      </c>
      <c r="W1209" s="1" t="str">
        <f t="shared" ref="W1209:W1226" si="443">MID(HEX2BIN(MID(G1209,7,2),8),4,3)</f>
        <v>000</v>
      </c>
      <c r="X1209" s="1">
        <f t="shared" ref="X1209:X1226" si="444">BIN2DEC(RIGHT(HEX2BIN(RIGHT(G1209,1),4),2))</f>
        <v>0</v>
      </c>
      <c r="Y1209" s="1">
        <f t="shared" ref="Y1209:Y1226" si="445">ROUNDDOWN(HEX2DEC(LEFT(H1209,3))/8,0)</f>
        <v>15</v>
      </c>
      <c r="Z1209" s="1" t="str">
        <f>VLOOKUP(BIN2DEC(MID(HEX2BIN(MID(H1209,3,2),8),2,5)),Codes!$E$1:$F$18,2)</f>
        <v>Normal</v>
      </c>
      <c r="AA1209" s="6" t="str">
        <f t="shared" ref="AA1209:AA1226" si="446">MID(HEX2BIN(MID(H1209,4,1),4),3,1)</f>
        <v>1</v>
      </c>
      <c r="AB1209" s="1">
        <f t="shared" ref="AB1209:AB1226" si="447">(MOD(HEX2DEC(MID(H1209,4,1)),2))*64+ROUNDDOWN(HEX2DEC(MID(H1209,5,2))/4,0)</f>
        <v>0</v>
      </c>
      <c r="AC1209" s="1" t="str">
        <f>VLOOKUP(BIN2DEC(RIGHT(HEX2BIN(MID(H1209,6,1),4),1)&amp;LEFT(HEX2BIN(MID(H1209,7,1),4),1)),Codes!$K$1:$L$5,2)</f>
        <v>M</v>
      </c>
      <c r="AD1209" s="1" t="str">
        <f>VLOOKUP(BIN2DEC(RIGHT(HEX2BIN(MID(H1209,7,1),4),3)&amp;LEFT(HEX2BIN(MID(H1209,8,1),4),2)),Codes!$H$2:$I$33,2)</f>
        <v>Punch</v>
      </c>
      <c r="AE1209" s="1" t="str">
        <f t="shared" ref="AE1209:AE1226" si="448">MID(HEX2BIN(RIGHT(H1209,1),4),3,1)</f>
        <v>1</v>
      </c>
      <c r="AF1209" s="1" t="str">
        <f t="shared" ref="AF1209:AF1226" si="449">RIGHT(HEX2BIN(RIGHT(H1209,1),4),1)</f>
        <v>1</v>
      </c>
      <c r="AH1209" s="6">
        <f t="shared" ref="AH1209:AH1226" si="450">ROUNDDOWN(HEX2DEC(MID(H1209,6,3))/4,0)-(256*ROUNDDOWN(HEX2DEC(MID(H1209,6,1))/4,0))</f>
        <v>33</v>
      </c>
    </row>
    <row r="1210" spans="1:34">
      <c r="B1210" s="1" t="s">
        <v>8450</v>
      </c>
      <c r="C1210" s="6" t="s">
        <v>4164</v>
      </c>
      <c r="D1210" s="6" t="s">
        <v>3965</v>
      </c>
      <c r="E1210" s="6" t="s">
        <v>2735</v>
      </c>
      <c r="F1210" s="6" t="s">
        <v>91</v>
      </c>
      <c r="G1210" s="6" t="s">
        <v>3988</v>
      </c>
      <c r="H1210" s="6" t="s">
        <v>3989</v>
      </c>
      <c r="J1210" s="1" t="str">
        <f t="shared" si="434"/>
        <v>001011</v>
      </c>
      <c r="K1210" s="1">
        <f t="shared" si="435"/>
        <v>0</v>
      </c>
      <c r="L1210" s="6" t="str">
        <f t="shared" si="436"/>
        <v>00000</v>
      </c>
      <c r="M1210" s="1">
        <f t="shared" si="437"/>
        <v>0</v>
      </c>
      <c r="N1210" s="6" t="str">
        <f t="shared" si="438"/>
        <v>00</v>
      </c>
      <c r="O1210" s="1">
        <f t="shared" si="439"/>
        <v>22</v>
      </c>
      <c r="P1210" s="1">
        <f>IF(HEX2DEC(LEFT(E1210,4))&gt;=32768,HEX2DEC(LEFT(E1210,4))-65536,HEX2DEC(LEFT(E1210,4)))/Codes!$N$2</f>
        <v>9.6</v>
      </c>
      <c r="Q1210" s="1">
        <f>IF(HEX2DEC(RIGHT(E1210,4))&gt;=32768,HEX2DEC(RIGHT(E1210,4))-65536,HEX2DEC(RIGHT(E1210,4)))/Codes!$N$2</f>
        <v>0</v>
      </c>
      <c r="R1210" s="1">
        <f>IF(HEX2DEC(LEFT(F1210,4))&gt;=32768,HEX2DEC(LEFT(F1210,4))-65536,HEX2DEC(LEFT(F1210,4)))/Codes!$N$2</f>
        <v>0</v>
      </c>
      <c r="S1210" s="1">
        <f>IF(HEX2DEC(RIGHT(F1210,4))&gt;=32768,HEX2DEC(RIGHT(F1210,4))-65536,HEX2DEC(RIGHT(F1210,4)))/Codes!$N$2</f>
        <v>0</v>
      </c>
      <c r="T1210" s="18">
        <f t="shared" si="440"/>
        <v>90</v>
      </c>
      <c r="U1210" s="1">
        <f t="shared" si="441"/>
        <v>90</v>
      </c>
      <c r="V1210" s="1">
        <f t="shared" si="442"/>
        <v>0</v>
      </c>
      <c r="W1210" s="1" t="str">
        <f t="shared" si="443"/>
        <v>000</v>
      </c>
      <c r="X1210" s="1">
        <f t="shared" si="444"/>
        <v>0</v>
      </c>
      <c r="Y1210" s="1">
        <f t="shared" si="445"/>
        <v>30</v>
      </c>
      <c r="Z1210" s="1" t="str">
        <f>VLOOKUP(BIN2DEC(MID(HEX2BIN(MID(H1210,3,2),8),2,5)),Codes!$E$1:$F$18,2)</f>
        <v>Flame</v>
      </c>
      <c r="AA1210" s="6" t="str">
        <f t="shared" si="446"/>
        <v>0</v>
      </c>
      <c r="AB1210" s="1">
        <f t="shared" si="447"/>
        <v>1</v>
      </c>
      <c r="AC1210" s="1" t="str">
        <f>VLOOKUP(BIN2DEC(RIGHT(HEX2BIN(MID(H1210,6,1),4),1)&amp;LEFT(HEX2BIN(MID(H1210,7,1),4),1)),Codes!$K$1:$L$5,2)</f>
        <v>M</v>
      </c>
      <c r="AD1210" s="1" t="str">
        <f>VLOOKUP(BIN2DEC(RIGHT(HEX2BIN(MID(H1210,7,1),4),3)&amp;LEFT(HEX2BIN(MID(H1210,8,1),4),2)),Codes!$H$2:$I$33,2)</f>
        <v>Burn</v>
      </c>
      <c r="AE1210" s="1" t="str">
        <f t="shared" si="448"/>
        <v>1</v>
      </c>
      <c r="AF1210" s="1" t="str">
        <f t="shared" si="449"/>
        <v>1</v>
      </c>
      <c r="AH1210" s="6">
        <f t="shared" si="450"/>
        <v>40</v>
      </c>
    </row>
    <row r="1211" spans="1:34">
      <c r="B1211" s="1" t="s">
        <v>8450</v>
      </c>
      <c r="C1211" s="6" t="s">
        <v>4001</v>
      </c>
      <c r="D1211" s="6" t="s">
        <v>1997</v>
      </c>
      <c r="E1211" s="6" t="s">
        <v>307</v>
      </c>
      <c r="F1211" s="6" t="s">
        <v>91</v>
      </c>
      <c r="G1211" s="6" t="s">
        <v>3991</v>
      </c>
      <c r="H1211" s="6" t="s">
        <v>3992</v>
      </c>
      <c r="J1211" s="1" t="str">
        <f t="shared" si="434"/>
        <v>001011</v>
      </c>
      <c r="K1211" s="1">
        <f t="shared" si="435"/>
        <v>0</v>
      </c>
      <c r="L1211" s="6" t="str">
        <f t="shared" si="436"/>
        <v>00000</v>
      </c>
      <c r="M1211" s="1">
        <f t="shared" si="437"/>
        <v>0</v>
      </c>
      <c r="N1211" s="6" t="str">
        <f t="shared" si="438"/>
        <v>00</v>
      </c>
      <c r="O1211" s="1">
        <f t="shared" si="439"/>
        <v>25</v>
      </c>
      <c r="P1211" s="1">
        <f>IF(HEX2DEC(LEFT(E1211,4))&gt;=32768,HEX2DEC(LEFT(E1211,4))-65536,HEX2DEC(LEFT(E1211,4)))/Codes!$N$2</f>
        <v>3.2</v>
      </c>
      <c r="Q1211" s="1">
        <f>IF(HEX2DEC(RIGHT(E1211,4))&gt;=32768,HEX2DEC(RIGHT(E1211,4))-65536,HEX2DEC(RIGHT(E1211,4)))/Codes!$N$2</f>
        <v>0</v>
      </c>
      <c r="R1211" s="1">
        <f>IF(HEX2DEC(LEFT(F1211,4))&gt;=32768,HEX2DEC(LEFT(F1211,4))-65536,HEX2DEC(LEFT(F1211,4)))/Codes!$N$2</f>
        <v>0</v>
      </c>
      <c r="S1211" s="1">
        <f>IF(HEX2DEC(RIGHT(F1211,4))&gt;=32768,HEX2DEC(RIGHT(F1211,4))-65536,HEX2DEC(RIGHT(F1211,4)))/Codes!$N$2</f>
        <v>0</v>
      </c>
      <c r="T1211" s="18">
        <f t="shared" si="440"/>
        <v>361</v>
      </c>
      <c r="U1211" s="1">
        <f t="shared" si="441"/>
        <v>90</v>
      </c>
      <c r="V1211" s="1">
        <f t="shared" si="442"/>
        <v>0</v>
      </c>
      <c r="W1211" s="1" t="str">
        <f t="shared" si="443"/>
        <v>000</v>
      </c>
      <c r="X1211" s="1">
        <f t="shared" si="444"/>
        <v>0</v>
      </c>
      <c r="Y1211" s="1">
        <f t="shared" si="445"/>
        <v>30</v>
      </c>
      <c r="Z1211" s="1" t="str">
        <f>VLOOKUP(BIN2DEC(MID(HEX2BIN(MID(H1211,3,2),8),2,5)),Codes!$E$1:$F$18,2)</f>
        <v>Flame</v>
      </c>
      <c r="AA1211" s="6" t="str">
        <f t="shared" si="446"/>
        <v>0</v>
      </c>
      <c r="AB1211" s="1">
        <f t="shared" si="447"/>
        <v>0</v>
      </c>
      <c r="AC1211" s="1" t="str">
        <f>VLOOKUP(BIN2DEC(RIGHT(HEX2BIN(MID(H1211,6,1),4),1)&amp;LEFT(HEX2BIN(MID(H1211,7,1),4),1)),Codes!$K$1:$L$5,2)</f>
        <v>M</v>
      </c>
      <c r="AD1211" s="1" t="str">
        <f>VLOOKUP(BIN2DEC(RIGHT(HEX2BIN(MID(H1211,7,1),4),3)&amp;LEFT(HEX2BIN(MID(H1211,8,1),4),2)),Codes!$H$2:$I$33,2)</f>
        <v>Burn</v>
      </c>
      <c r="AE1211" s="1" t="str">
        <f t="shared" si="448"/>
        <v>1</v>
      </c>
      <c r="AF1211" s="1" t="str">
        <f t="shared" si="449"/>
        <v>1</v>
      </c>
      <c r="AH1211" s="6">
        <f t="shared" si="450"/>
        <v>40</v>
      </c>
    </row>
    <row r="1212" spans="1:34">
      <c r="B1212" s="1" t="s">
        <v>8450</v>
      </c>
      <c r="C1212" s="6" t="s">
        <v>4001</v>
      </c>
      <c r="D1212" s="6" t="s">
        <v>1997</v>
      </c>
      <c r="E1212" s="6" t="s">
        <v>307</v>
      </c>
      <c r="F1212" s="6" t="s">
        <v>91</v>
      </c>
      <c r="G1212" s="6" t="s">
        <v>3991</v>
      </c>
      <c r="H1212" s="6" t="s">
        <v>3992</v>
      </c>
      <c r="J1212" s="1" t="str">
        <f t="shared" si="434"/>
        <v>001011</v>
      </c>
      <c r="K1212" s="1">
        <f t="shared" si="435"/>
        <v>0</v>
      </c>
      <c r="L1212" s="6" t="str">
        <f t="shared" si="436"/>
        <v>00000</v>
      </c>
      <c r="M1212" s="1">
        <f t="shared" si="437"/>
        <v>0</v>
      </c>
      <c r="N1212" s="6" t="str">
        <f t="shared" si="438"/>
        <v>00</v>
      </c>
      <c r="O1212" s="1">
        <f t="shared" si="439"/>
        <v>25</v>
      </c>
      <c r="P1212" s="1">
        <f>IF(HEX2DEC(LEFT(E1212,4))&gt;=32768,HEX2DEC(LEFT(E1212,4))-65536,HEX2DEC(LEFT(E1212,4)))/Codes!$N$2</f>
        <v>3.2</v>
      </c>
      <c r="Q1212" s="1">
        <f>IF(HEX2DEC(RIGHT(E1212,4))&gt;=32768,HEX2DEC(RIGHT(E1212,4))-65536,HEX2DEC(RIGHT(E1212,4)))/Codes!$N$2</f>
        <v>0</v>
      </c>
      <c r="R1212" s="1">
        <f>IF(HEX2DEC(LEFT(F1212,4))&gt;=32768,HEX2DEC(LEFT(F1212,4))-65536,HEX2DEC(LEFT(F1212,4)))/Codes!$N$2</f>
        <v>0</v>
      </c>
      <c r="S1212" s="1">
        <f>IF(HEX2DEC(RIGHT(F1212,4))&gt;=32768,HEX2DEC(RIGHT(F1212,4))-65536,HEX2DEC(RIGHT(F1212,4)))/Codes!$N$2</f>
        <v>0</v>
      </c>
      <c r="T1212" s="18">
        <f t="shared" si="440"/>
        <v>361</v>
      </c>
      <c r="U1212" s="1">
        <f t="shared" si="441"/>
        <v>90</v>
      </c>
      <c r="V1212" s="1">
        <f t="shared" si="442"/>
        <v>0</v>
      </c>
      <c r="W1212" s="1" t="str">
        <f t="shared" si="443"/>
        <v>000</v>
      </c>
      <c r="X1212" s="1">
        <f t="shared" si="444"/>
        <v>0</v>
      </c>
      <c r="Y1212" s="1">
        <f t="shared" si="445"/>
        <v>30</v>
      </c>
      <c r="Z1212" s="1" t="str">
        <f>VLOOKUP(BIN2DEC(MID(HEX2BIN(MID(H1212,3,2),8),2,5)),Codes!$E$1:$F$18,2)</f>
        <v>Flame</v>
      </c>
      <c r="AA1212" s="6" t="str">
        <f t="shared" si="446"/>
        <v>0</v>
      </c>
      <c r="AB1212" s="1">
        <f t="shared" si="447"/>
        <v>0</v>
      </c>
      <c r="AC1212" s="1" t="str">
        <f>VLOOKUP(BIN2DEC(RIGHT(HEX2BIN(MID(H1212,6,1),4),1)&amp;LEFT(HEX2BIN(MID(H1212,7,1),4),1)),Codes!$K$1:$L$5,2)</f>
        <v>M</v>
      </c>
      <c r="AD1212" s="1" t="str">
        <f>VLOOKUP(BIN2DEC(RIGHT(HEX2BIN(MID(H1212,7,1),4),3)&amp;LEFT(HEX2BIN(MID(H1212,8,1),4),2)),Codes!$H$2:$I$33,2)</f>
        <v>Burn</v>
      </c>
      <c r="AE1212" s="1" t="str">
        <f t="shared" si="448"/>
        <v>1</v>
      </c>
      <c r="AF1212" s="1" t="str">
        <f t="shared" si="449"/>
        <v>1</v>
      </c>
      <c r="AH1212" s="6">
        <f t="shared" si="450"/>
        <v>40</v>
      </c>
    </row>
    <row r="1213" spans="1:34">
      <c r="B1213" s="1" t="s">
        <v>8450</v>
      </c>
      <c r="C1213" s="6" t="s">
        <v>4001</v>
      </c>
      <c r="D1213" s="6" t="s">
        <v>1997</v>
      </c>
      <c r="E1213" s="6" t="s">
        <v>955</v>
      </c>
      <c r="F1213" s="6" t="s">
        <v>91</v>
      </c>
      <c r="G1213" s="6" t="s">
        <v>3991</v>
      </c>
      <c r="H1213" s="6" t="s">
        <v>3989</v>
      </c>
      <c r="J1213" s="1" t="str">
        <f t="shared" si="434"/>
        <v>001011</v>
      </c>
      <c r="K1213" s="1">
        <f t="shared" si="435"/>
        <v>0</v>
      </c>
      <c r="L1213" s="6" t="str">
        <f t="shared" si="436"/>
        <v>00000</v>
      </c>
      <c r="M1213" s="1">
        <f t="shared" si="437"/>
        <v>0</v>
      </c>
      <c r="N1213" s="6" t="str">
        <f t="shared" si="438"/>
        <v>00</v>
      </c>
      <c r="O1213" s="1">
        <f t="shared" si="439"/>
        <v>25</v>
      </c>
      <c r="P1213" s="1">
        <f>IF(HEX2DEC(LEFT(E1213,4))&gt;=32768,HEX2DEC(LEFT(E1213,4))-65536,HEX2DEC(LEFT(E1213,4)))/Codes!$N$2</f>
        <v>8</v>
      </c>
      <c r="Q1213" s="1">
        <f>IF(HEX2DEC(RIGHT(E1213,4))&gt;=32768,HEX2DEC(RIGHT(E1213,4))-65536,HEX2DEC(RIGHT(E1213,4)))/Codes!$N$2</f>
        <v>0</v>
      </c>
      <c r="R1213" s="1">
        <f>IF(HEX2DEC(LEFT(F1213,4))&gt;=32768,HEX2DEC(LEFT(F1213,4))-65536,HEX2DEC(LEFT(F1213,4)))/Codes!$N$2</f>
        <v>0</v>
      </c>
      <c r="S1213" s="1">
        <f>IF(HEX2DEC(RIGHT(F1213,4))&gt;=32768,HEX2DEC(RIGHT(F1213,4))-65536,HEX2DEC(RIGHT(F1213,4)))/Codes!$N$2</f>
        <v>0</v>
      </c>
      <c r="T1213" s="18">
        <f t="shared" si="440"/>
        <v>361</v>
      </c>
      <c r="U1213" s="1">
        <f t="shared" si="441"/>
        <v>90</v>
      </c>
      <c r="V1213" s="1">
        <f t="shared" si="442"/>
        <v>0</v>
      </c>
      <c r="W1213" s="1" t="str">
        <f t="shared" si="443"/>
        <v>000</v>
      </c>
      <c r="X1213" s="1">
        <f t="shared" si="444"/>
        <v>0</v>
      </c>
      <c r="Y1213" s="1">
        <f t="shared" si="445"/>
        <v>30</v>
      </c>
      <c r="Z1213" s="1" t="str">
        <f>VLOOKUP(BIN2DEC(MID(HEX2BIN(MID(H1213,3,2),8),2,5)),Codes!$E$1:$F$18,2)</f>
        <v>Flame</v>
      </c>
      <c r="AA1213" s="6" t="str">
        <f t="shared" si="446"/>
        <v>0</v>
      </c>
      <c r="AB1213" s="1">
        <f t="shared" si="447"/>
        <v>1</v>
      </c>
      <c r="AC1213" s="1" t="str">
        <f>VLOOKUP(BIN2DEC(RIGHT(HEX2BIN(MID(H1213,6,1),4),1)&amp;LEFT(HEX2BIN(MID(H1213,7,1),4),1)),Codes!$K$1:$L$5,2)</f>
        <v>M</v>
      </c>
      <c r="AD1213" s="1" t="str">
        <f>VLOOKUP(BIN2DEC(RIGHT(HEX2BIN(MID(H1213,7,1),4),3)&amp;LEFT(HEX2BIN(MID(H1213,8,1),4),2)),Codes!$H$2:$I$33,2)</f>
        <v>Burn</v>
      </c>
      <c r="AE1213" s="1" t="str">
        <f t="shared" si="448"/>
        <v>1</v>
      </c>
      <c r="AF1213" s="1" t="str">
        <f t="shared" si="449"/>
        <v>1</v>
      </c>
      <c r="AH1213" s="6">
        <f t="shared" si="450"/>
        <v>40</v>
      </c>
    </row>
    <row r="1214" spans="1:34">
      <c r="B1214" s="1" t="s">
        <v>8450</v>
      </c>
      <c r="C1214" s="6" t="s">
        <v>4000</v>
      </c>
      <c r="D1214" s="6" t="s">
        <v>270</v>
      </c>
      <c r="E1214" s="6" t="s">
        <v>207</v>
      </c>
      <c r="F1214" s="6" t="s">
        <v>91</v>
      </c>
      <c r="G1214" s="6" t="s">
        <v>2011</v>
      </c>
      <c r="H1214" s="6" t="s">
        <v>3996</v>
      </c>
      <c r="J1214" s="1" t="str">
        <f t="shared" si="434"/>
        <v>001011</v>
      </c>
      <c r="K1214" s="1">
        <f t="shared" si="435"/>
        <v>0</v>
      </c>
      <c r="L1214" s="6" t="str">
        <f t="shared" si="436"/>
        <v>00000</v>
      </c>
      <c r="M1214" s="1">
        <f t="shared" si="437"/>
        <v>0</v>
      </c>
      <c r="N1214" s="6" t="str">
        <f t="shared" si="438"/>
        <v>00</v>
      </c>
      <c r="O1214" s="1">
        <f t="shared" si="439"/>
        <v>3</v>
      </c>
      <c r="P1214" s="1">
        <f>IF(HEX2DEC(LEFT(E1214,4))&gt;=32768,HEX2DEC(LEFT(E1214,4))-65536,HEX2DEC(LEFT(E1214,4)))/Codes!$N$2</f>
        <v>4</v>
      </c>
      <c r="Q1214" s="1">
        <f>IF(HEX2DEC(RIGHT(E1214,4))&gt;=32768,HEX2DEC(RIGHT(E1214,4))-65536,HEX2DEC(RIGHT(E1214,4)))/Codes!$N$2</f>
        <v>0</v>
      </c>
      <c r="R1214" s="1">
        <f>IF(HEX2DEC(LEFT(F1214,4))&gt;=32768,HEX2DEC(LEFT(F1214,4))-65536,HEX2DEC(LEFT(F1214,4)))/Codes!$N$2</f>
        <v>0</v>
      </c>
      <c r="S1214" s="1">
        <f>IF(HEX2DEC(RIGHT(F1214,4))&gt;=32768,HEX2DEC(RIGHT(F1214,4))-65536,HEX2DEC(RIGHT(F1214,4)))/Codes!$N$2</f>
        <v>0</v>
      </c>
      <c r="T1214" s="18">
        <f t="shared" si="440"/>
        <v>361</v>
      </c>
      <c r="U1214" s="1">
        <f t="shared" si="441"/>
        <v>50</v>
      </c>
      <c r="V1214" s="1">
        <f t="shared" si="442"/>
        <v>0</v>
      </c>
      <c r="W1214" s="1" t="str">
        <f t="shared" si="443"/>
        <v>000</v>
      </c>
      <c r="X1214" s="1">
        <f t="shared" si="444"/>
        <v>0</v>
      </c>
      <c r="Y1214" s="1">
        <f t="shared" si="445"/>
        <v>10</v>
      </c>
      <c r="Z1214" s="1" t="str">
        <f>VLOOKUP(BIN2DEC(MID(HEX2BIN(MID(H1214,3,2),8),2,5)),Codes!$E$1:$F$18,2)</f>
        <v>Normal</v>
      </c>
      <c r="AA1214" s="6" t="str">
        <f t="shared" si="446"/>
        <v>1</v>
      </c>
      <c r="AB1214" s="1">
        <f t="shared" si="447"/>
        <v>21</v>
      </c>
      <c r="AC1214" s="1" t="str">
        <f>VLOOKUP(BIN2DEC(RIGHT(HEX2BIN(MID(H1214,6,1),4),1)&amp;LEFT(HEX2BIN(MID(H1214,7,1),4),1)),Codes!$K$1:$L$5,2)</f>
        <v>S</v>
      </c>
      <c r="AD1214" s="1" t="str">
        <f>VLOOKUP(BIN2DEC(RIGHT(HEX2BIN(MID(H1214,7,1),4),3)&amp;LEFT(HEX2BIN(MID(H1214,8,1),4),2)),Codes!$H$2:$I$33,2)</f>
        <v>Shell</v>
      </c>
      <c r="AE1214" s="1" t="str">
        <f t="shared" si="448"/>
        <v>0</v>
      </c>
      <c r="AF1214" s="1" t="str">
        <f t="shared" si="449"/>
        <v>1</v>
      </c>
      <c r="AH1214" s="6">
        <f t="shared" si="450"/>
        <v>10</v>
      </c>
    </row>
    <row r="1215" spans="1:34">
      <c r="B1215" s="1" t="s">
        <v>8450</v>
      </c>
      <c r="C1215" s="6" t="s">
        <v>4000</v>
      </c>
      <c r="D1215" s="6" t="s">
        <v>273</v>
      </c>
      <c r="E1215" s="6" t="s">
        <v>207</v>
      </c>
      <c r="F1215" s="6" t="s">
        <v>91</v>
      </c>
      <c r="G1215" s="6" t="s">
        <v>3998</v>
      </c>
      <c r="H1215" s="6" t="s">
        <v>3999</v>
      </c>
      <c r="J1215" s="1" t="str">
        <f t="shared" si="434"/>
        <v>001011</v>
      </c>
      <c r="K1215" s="1">
        <f t="shared" si="435"/>
        <v>1</v>
      </c>
      <c r="L1215" s="6" t="str">
        <f t="shared" si="436"/>
        <v>00000</v>
      </c>
      <c r="M1215" s="1">
        <f t="shared" si="437"/>
        <v>0</v>
      </c>
      <c r="N1215" s="6" t="str">
        <f t="shared" si="438"/>
        <v>00</v>
      </c>
      <c r="O1215" s="1">
        <f t="shared" si="439"/>
        <v>3</v>
      </c>
      <c r="P1215" s="1">
        <f>IF(HEX2DEC(LEFT(E1215,4))&gt;=32768,HEX2DEC(LEFT(E1215,4))-65536,HEX2DEC(LEFT(E1215,4)))/Codes!$N$2</f>
        <v>4</v>
      </c>
      <c r="Q1215" s="1">
        <f>IF(HEX2DEC(RIGHT(E1215,4))&gt;=32768,HEX2DEC(RIGHT(E1215,4))-65536,HEX2DEC(RIGHT(E1215,4)))/Codes!$N$2</f>
        <v>0</v>
      </c>
      <c r="R1215" s="1">
        <f>IF(HEX2DEC(LEFT(F1215,4))&gt;=32768,HEX2DEC(LEFT(F1215,4))-65536,HEX2DEC(LEFT(F1215,4)))/Codes!$N$2</f>
        <v>0</v>
      </c>
      <c r="S1215" s="1">
        <f>IF(HEX2DEC(RIGHT(F1215,4))&gt;=32768,HEX2DEC(RIGHT(F1215,4))-65536,HEX2DEC(RIGHT(F1215,4)))/Codes!$N$2</f>
        <v>0</v>
      </c>
      <c r="T1215" s="18">
        <f t="shared" si="440"/>
        <v>270</v>
      </c>
      <c r="U1215" s="1">
        <f t="shared" si="441"/>
        <v>50</v>
      </c>
      <c r="V1215" s="1">
        <f t="shared" si="442"/>
        <v>0</v>
      </c>
      <c r="W1215" s="1" t="str">
        <f t="shared" si="443"/>
        <v>000</v>
      </c>
      <c r="X1215" s="1">
        <f t="shared" si="444"/>
        <v>0</v>
      </c>
      <c r="Y1215" s="1">
        <f t="shared" si="445"/>
        <v>10</v>
      </c>
      <c r="Z1215" s="1" t="str">
        <f>VLOOKUP(BIN2DEC(MID(HEX2BIN(MID(H1215,3,2),8),2,5)),Codes!$E$1:$F$18,2)</f>
        <v>Normal</v>
      </c>
      <c r="AA1215" s="6" t="str">
        <f t="shared" si="446"/>
        <v>1</v>
      </c>
      <c r="AB1215" s="1">
        <f t="shared" si="447"/>
        <v>21</v>
      </c>
      <c r="AC1215" s="1" t="str">
        <f>VLOOKUP(BIN2DEC(RIGHT(HEX2BIN(MID(H1215,6,1),4),1)&amp;LEFT(HEX2BIN(MID(H1215,7,1),4),1)),Codes!$K$1:$L$5,2)</f>
        <v>S</v>
      </c>
      <c r="AD1215" s="1" t="str">
        <f>VLOOKUP(BIN2DEC(RIGHT(HEX2BIN(MID(H1215,7,1),4),3)&amp;LEFT(HEX2BIN(MID(H1215,8,1),4),2)),Codes!$H$2:$I$33,2)</f>
        <v>Shell</v>
      </c>
      <c r="AE1215" s="1" t="str">
        <f t="shared" si="448"/>
        <v>1</v>
      </c>
      <c r="AF1215" s="1" t="str">
        <f t="shared" si="449"/>
        <v>0</v>
      </c>
      <c r="AH1215" s="6">
        <f t="shared" si="450"/>
        <v>10</v>
      </c>
    </row>
    <row r="1216" spans="1:34">
      <c r="B1216" s="1" t="s">
        <v>8450</v>
      </c>
      <c r="C1216" s="6" t="s">
        <v>4156</v>
      </c>
      <c r="D1216" s="6" t="s">
        <v>1310</v>
      </c>
      <c r="E1216" s="6" t="s">
        <v>307</v>
      </c>
      <c r="F1216" s="6" t="s">
        <v>91</v>
      </c>
      <c r="G1216" s="6" t="s">
        <v>3966</v>
      </c>
      <c r="H1216" s="6" t="s">
        <v>4003</v>
      </c>
      <c r="J1216" s="1" t="str">
        <f t="shared" si="434"/>
        <v>001011</v>
      </c>
      <c r="K1216" s="1">
        <f t="shared" si="435"/>
        <v>1</v>
      </c>
      <c r="L1216" s="6" t="str">
        <f t="shared" si="436"/>
        <v>00000</v>
      </c>
      <c r="M1216" s="1">
        <f t="shared" si="437"/>
        <v>0</v>
      </c>
      <c r="N1216" s="6" t="str">
        <f t="shared" si="438"/>
        <v>00</v>
      </c>
      <c r="O1216" s="1">
        <f t="shared" si="439"/>
        <v>14</v>
      </c>
      <c r="P1216" s="1">
        <f>IF(HEX2DEC(LEFT(E1216,4))&gt;=32768,HEX2DEC(LEFT(E1216,4))-65536,HEX2DEC(LEFT(E1216,4)))/Codes!$N$2</f>
        <v>3.2</v>
      </c>
      <c r="Q1216" s="1">
        <f>IF(HEX2DEC(RIGHT(E1216,4))&gt;=32768,HEX2DEC(RIGHT(E1216,4))-65536,HEX2DEC(RIGHT(E1216,4)))/Codes!$N$2</f>
        <v>0</v>
      </c>
      <c r="R1216" s="1">
        <f>IF(HEX2DEC(LEFT(F1216,4))&gt;=32768,HEX2DEC(LEFT(F1216,4))-65536,HEX2DEC(LEFT(F1216,4)))/Codes!$N$2</f>
        <v>0</v>
      </c>
      <c r="S1216" s="1">
        <f>IF(HEX2DEC(RIGHT(F1216,4))&gt;=32768,HEX2DEC(RIGHT(F1216,4))-65536,HEX2DEC(RIGHT(F1216,4)))/Codes!$N$2</f>
        <v>0</v>
      </c>
      <c r="T1216" s="18">
        <f t="shared" si="440"/>
        <v>361</v>
      </c>
      <c r="U1216" s="1">
        <f t="shared" si="441"/>
        <v>80</v>
      </c>
      <c r="V1216" s="1">
        <f t="shared" si="442"/>
        <v>0</v>
      </c>
      <c r="W1216" s="1" t="str">
        <f t="shared" si="443"/>
        <v>000</v>
      </c>
      <c r="X1216" s="1">
        <f t="shared" si="444"/>
        <v>0</v>
      </c>
      <c r="Y1216" s="1">
        <f t="shared" si="445"/>
        <v>30</v>
      </c>
      <c r="Z1216" s="1" t="str">
        <f>VLOOKUP(BIN2DEC(MID(HEX2BIN(MID(H1216,3,2),8),2,5)),Codes!$E$1:$F$18,2)</f>
        <v>Grab</v>
      </c>
      <c r="AA1216" s="6" t="str">
        <f t="shared" si="446"/>
        <v>0</v>
      </c>
      <c r="AB1216" s="1">
        <f t="shared" si="447"/>
        <v>0</v>
      </c>
      <c r="AC1216" s="1" t="str">
        <f>VLOOKUP(BIN2DEC(RIGHT(HEX2BIN(MID(H1216,6,1),4),1)&amp;LEFT(HEX2BIN(MID(H1216,7,1),4),1)),Codes!$K$1:$L$5,2)</f>
        <v>M</v>
      </c>
      <c r="AD1216" s="1" t="str">
        <f>VLOOKUP(BIN2DEC(RIGHT(HEX2BIN(MID(H1216,7,1),4),3)&amp;LEFT(HEX2BIN(MID(H1216,8,1),4),2)),Codes!$H$2:$I$33,2)</f>
        <v>Kick</v>
      </c>
      <c r="AE1216" s="1" t="str">
        <f t="shared" si="448"/>
        <v>1</v>
      </c>
      <c r="AF1216" s="1" t="str">
        <f t="shared" si="449"/>
        <v>1</v>
      </c>
      <c r="AH1216" s="6">
        <f t="shared" si="450"/>
        <v>34</v>
      </c>
    </row>
    <row r="1217" spans="2:34">
      <c r="B1217" s="1" t="s">
        <v>8450</v>
      </c>
      <c r="C1217" s="6" t="s">
        <v>4156</v>
      </c>
      <c r="D1217" s="6" t="s">
        <v>2322</v>
      </c>
      <c r="E1217" s="6" t="s">
        <v>637</v>
      </c>
      <c r="F1217" s="6" t="s">
        <v>91</v>
      </c>
      <c r="G1217" s="6" t="s">
        <v>3966</v>
      </c>
      <c r="H1217" s="6" t="s">
        <v>3080</v>
      </c>
      <c r="J1217" s="1" t="str">
        <f t="shared" si="434"/>
        <v>001011</v>
      </c>
      <c r="K1217" s="1">
        <f t="shared" si="435"/>
        <v>0</v>
      </c>
      <c r="L1217" s="6" t="str">
        <f t="shared" si="436"/>
        <v>00000</v>
      </c>
      <c r="M1217" s="1">
        <f t="shared" si="437"/>
        <v>0</v>
      </c>
      <c r="N1217" s="6" t="str">
        <f t="shared" si="438"/>
        <v>00</v>
      </c>
      <c r="O1217" s="1">
        <f t="shared" si="439"/>
        <v>15</v>
      </c>
      <c r="P1217" s="1">
        <f>IF(HEX2DEC(LEFT(E1217,4))&gt;=32768,HEX2DEC(LEFT(E1217,4))-65536,HEX2DEC(LEFT(E1217,4)))/Codes!$N$2</f>
        <v>7.6</v>
      </c>
      <c r="Q1217" s="1">
        <f>IF(HEX2DEC(RIGHT(E1217,4))&gt;=32768,HEX2DEC(RIGHT(E1217,4))-65536,HEX2DEC(RIGHT(E1217,4)))/Codes!$N$2</f>
        <v>0</v>
      </c>
      <c r="R1217" s="1">
        <f>IF(HEX2DEC(LEFT(F1217,4))&gt;=32768,HEX2DEC(LEFT(F1217,4))-65536,HEX2DEC(LEFT(F1217,4)))/Codes!$N$2</f>
        <v>0</v>
      </c>
      <c r="S1217" s="1">
        <f>IF(HEX2DEC(RIGHT(F1217,4))&gt;=32768,HEX2DEC(RIGHT(F1217,4))-65536,HEX2DEC(RIGHT(F1217,4)))/Codes!$N$2</f>
        <v>0</v>
      </c>
      <c r="T1217" s="18">
        <f t="shared" si="440"/>
        <v>361</v>
      </c>
      <c r="U1217" s="1">
        <f t="shared" si="441"/>
        <v>80</v>
      </c>
      <c r="V1217" s="1">
        <f t="shared" si="442"/>
        <v>0</v>
      </c>
      <c r="W1217" s="1" t="str">
        <f t="shared" si="443"/>
        <v>000</v>
      </c>
      <c r="X1217" s="1">
        <f t="shared" si="444"/>
        <v>0</v>
      </c>
      <c r="Y1217" s="1">
        <f t="shared" si="445"/>
        <v>30</v>
      </c>
      <c r="Z1217" s="1" t="str">
        <f>VLOOKUP(BIN2DEC(MID(HEX2BIN(MID(H1217,3,2),8),2,5)),Codes!$E$1:$F$18,2)</f>
        <v>Normal</v>
      </c>
      <c r="AA1217" s="6" t="str">
        <f t="shared" si="446"/>
        <v>0</v>
      </c>
      <c r="AB1217" s="1">
        <f t="shared" si="447"/>
        <v>0</v>
      </c>
      <c r="AC1217" s="1" t="str">
        <f>VLOOKUP(BIN2DEC(RIGHT(HEX2BIN(MID(H1217,6,1),4),1)&amp;LEFT(HEX2BIN(MID(H1217,7,1),4),1)),Codes!$K$1:$L$5,2)</f>
        <v>M</v>
      </c>
      <c r="AD1217" s="1" t="str">
        <f>VLOOKUP(BIN2DEC(RIGHT(HEX2BIN(MID(H1217,7,1),4),3)&amp;LEFT(HEX2BIN(MID(H1217,8,1),4),2)),Codes!$H$2:$I$33,2)</f>
        <v>Kick</v>
      </c>
      <c r="AE1217" s="1" t="str">
        <f t="shared" si="448"/>
        <v>1</v>
      </c>
      <c r="AF1217" s="1" t="str">
        <f t="shared" si="449"/>
        <v>1</v>
      </c>
      <c r="AH1217" s="6">
        <f t="shared" si="450"/>
        <v>34</v>
      </c>
    </row>
    <row r="1218" spans="2:34">
      <c r="B1218" s="1" t="s">
        <v>8450</v>
      </c>
      <c r="D1218" s="6" t="s">
        <v>1590</v>
      </c>
      <c r="E1218" s="6" t="s">
        <v>4006</v>
      </c>
      <c r="F1218" s="6" t="s">
        <v>91</v>
      </c>
      <c r="G1218" s="6" t="s">
        <v>3966</v>
      </c>
      <c r="H1218" s="6" t="s">
        <v>3962</v>
      </c>
      <c r="J1218" s="1" t="str">
        <f t="shared" si="434"/>
        <v>001011</v>
      </c>
      <c r="K1218" s="1">
        <f t="shared" si="435"/>
        <v>0</v>
      </c>
      <c r="L1218" s="6" t="str">
        <f t="shared" si="436"/>
        <v>00000</v>
      </c>
      <c r="M1218" s="1">
        <f t="shared" si="437"/>
        <v>0</v>
      </c>
      <c r="N1218" s="6" t="str">
        <f t="shared" si="438"/>
        <v>00</v>
      </c>
      <c r="O1218" s="1">
        <f t="shared" si="439"/>
        <v>6</v>
      </c>
      <c r="P1218" s="1">
        <f>IF(HEX2DEC(LEFT(E1218,4))&gt;=32768,HEX2DEC(LEFT(E1218,4))-65536,HEX2DEC(LEFT(E1218,4)))/Codes!$N$2</f>
        <v>4.32</v>
      </c>
      <c r="Q1218" s="1">
        <f>IF(HEX2DEC(RIGHT(E1218,4))&gt;=32768,HEX2DEC(RIGHT(E1218,4))-65536,HEX2DEC(RIGHT(E1218,4)))/Codes!$N$2</f>
        <v>0</v>
      </c>
      <c r="R1218" s="1">
        <f>IF(HEX2DEC(LEFT(F1218,4))&gt;=32768,HEX2DEC(LEFT(F1218,4))-65536,HEX2DEC(LEFT(F1218,4)))/Codes!$N$2</f>
        <v>0</v>
      </c>
      <c r="S1218" s="1">
        <f>IF(HEX2DEC(RIGHT(F1218,4))&gt;=32768,HEX2DEC(RIGHT(F1218,4))-65536,HEX2DEC(RIGHT(F1218,4)))/Codes!$N$2</f>
        <v>0</v>
      </c>
      <c r="T1218" s="18">
        <f t="shared" si="440"/>
        <v>361</v>
      </c>
      <c r="U1218" s="1">
        <f t="shared" si="441"/>
        <v>80</v>
      </c>
      <c r="V1218" s="1">
        <f t="shared" si="442"/>
        <v>0</v>
      </c>
      <c r="W1218" s="1" t="str">
        <f t="shared" si="443"/>
        <v>000</v>
      </c>
      <c r="X1218" s="1">
        <f t="shared" si="444"/>
        <v>0</v>
      </c>
      <c r="Y1218" s="1">
        <f t="shared" si="445"/>
        <v>20</v>
      </c>
      <c r="Z1218" s="1" t="str">
        <f>VLOOKUP(BIN2DEC(MID(HEX2BIN(MID(H1218,3,2),8),2,5)),Codes!$E$1:$F$18,2)</f>
        <v>Normal</v>
      </c>
      <c r="AA1218" s="6" t="str">
        <f t="shared" si="446"/>
        <v>1</v>
      </c>
      <c r="AB1218" s="1">
        <f t="shared" si="447"/>
        <v>0</v>
      </c>
      <c r="AC1218" s="1" t="str">
        <f>VLOOKUP(BIN2DEC(RIGHT(HEX2BIN(MID(H1218,6,1),4),1)&amp;LEFT(HEX2BIN(MID(H1218,7,1),4),1)),Codes!$K$1:$L$5,2)</f>
        <v>S</v>
      </c>
      <c r="AD1218" s="1" t="str">
        <f>VLOOKUP(BIN2DEC(RIGHT(HEX2BIN(MID(H1218,7,1),4),3)&amp;LEFT(HEX2BIN(MID(H1218,8,1),4),2)),Codes!$H$2:$I$33,2)</f>
        <v>[Punch]</v>
      </c>
      <c r="AE1218" s="1" t="str">
        <f t="shared" si="448"/>
        <v>1</v>
      </c>
      <c r="AF1218" s="1" t="str">
        <f t="shared" si="449"/>
        <v>1</v>
      </c>
      <c r="AH1218" s="6">
        <f t="shared" si="450"/>
        <v>17</v>
      </c>
    </row>
    <row r="1219" spans="2:34">
      <c r="B1219" s="1" t="s">
        <v>8450</v>
      </c>
      <c r="C1219" s="6" t="s">
        <v>4165</v>
      </c>
      <c r="D1219" s="6" t="s">
        <v>1704</v>
      </c>
      <c r="E1219" s="6" t="s">
        <v>207</v>
      </c>
      <c r="F1219" s="6" t="s">
        <v>4008</v>
      </c>
      <c r="G1219" s="6" t="s">
        <v>4009</v>
      </c>
      <c r="H1219" s="6" t="s">
        <v>4010</v>
      </c>
      <c r="J1219" s="1" t="str">
        <f t="shared" si="434"/>
        <v>001011</v>
      </c>
      <c r="K1219" s="1">
        <f t="shared" si="435"/>
        <v>0</v>
      </c>
      <c r="L1219" s="6" t="str">
        <f t="shared" si="436"/>
        <v>00000</v>
      </c>
      <c r="M1219" s="1">
        <f t="shared" si="437"/>
        <v>0</v>
      </c>
      <c r="N1219" s="6" t="str">
        <f t="shared" si="438"/>
        <v>00</v>
      </c>
      <c r="O1219" s="1">
        <f t="shared" si="439"/>
        <v>16</v>
      </c>
      <c r="P1219" s="1">
        <f>IF(HEX2DEC(LEFT(E1219,4))&gt;=32768,HEX2DEC(LEFT(E1219,4))-65536,HEX2DEC(LEFT(E1219,4)))/Codes!$N$2</f>
        <v>4</v>
      </c>
      <c r="Q1219" s="1">
        <f>IF(HEX2DEC(RIGHT(E1219,4))&gt;=32768,HEX2DEC(RIGHT(E1219,4))-65536,HEX2DEC(RIGHT(E1219,4)))/Codes!$N$2</f>
        <v>0</v>
      </c>
      <c r="R1219" s="1">
        <f>IF(HEX2DEC(LEFT(F1219,4))&gt;=32768,HEX2DEC(LEFT(F1219,4))-65536,HEX2DEC(LEFT(F1219,4)))/Codes!$N$2</f>
        <v>-1.2E-2</v>
      </c>
      <c r="S1219" s="1">
        <f>IF(HEX2DEC(RIGHT(F1219,4))&gt;=32768,HEX2DEC(RIGHT(F1219,4))-65536,HEX2DEC(RIGHT(F1219,4)))/Codes!$N$2</f>
        <v>0</v>
      </c>
      <c r="T1219" s="18">
        <f t="shared" si="440"/>
        <v>361</v>
      </c>
      <c r="U1219" s="1">
        <f t="shared" si="441"/>
        <v>70</v>
      </c>
      <c r="V1219" s="1">
        <f t="shared" si="442"/>
        <v>0</v>
      </c>
      <c r="W1219" s="1" t="str">
        <f t="shared" si="443"/>
        <v>000</v>
      </c>
      <c r="X1219" s="1">
        <f t="shared" si="444"/>
        <v>0</v>
      </c>
      <c r="Y1219" s="1">
        <f t="shared" si="445"/>
        <v>50</v>
      </c>
      <c r="Z1219" s="1" t="str">
        <f>VLOOKUP(BIN2DEC(MID(HEX2BIN(MID(H1219,3,2),8),2,5)),Codes!$E$1:$F$18,2)</f>
        <v>Normal</v>
      </c>
      <c r="AA1219" s="6" t="str">
        <f t="shared" si="446"/>
        <v>1</v>
      </c>
      <c r="AB1219" s="1">
        <f t="shared" si="447"/>
        <v>0</v>
      </c>
      <c r="AC1219" s="1" t="str">
        <f>VLOOKUP(BIN2DEC(RIGHT(HEX2BIN(MID(H1219,6,1),4),1)&amp;LEFT(HEX2BIN(MID(H1219,7,1),4),1)),Codes!$K$1:$L$5,2)</f>
        <v>S</v>
      </c>
      <c r="AD1219" s="1" t="str">
        <f>VLOOKUP(BIN2DEC(RIGHT(HEX2BIN(MID(H1219,7,1),4),3)&amp;LEFT(HEX2BIN(MID(H1219,8,1),4),2)),Codes!$H$2:$I$33,2)</f>
        <v>Shell</v>
      </c>
      <c r="AE1219" s="1" t="str">
        <f t="shared" si="448"/>
        <v>1</v>
      </c>
      <c r="AF1219" s="1" t="str">
        <f t="shared" si="449"/>
        <v>1</v>
      </c>
      <c r="AH1219" s="6">
        <f t="shared" si="450"/>
        <v>10</v>
      </c>
    </row>
    <row r="1220" spans="2:34">
      <c r="B1220" s="1" t="s">
        <v>8450</v>
      </c>
      <c r="C1220" s="6" t="s">
        <v>4166</v>
      </c>
      <c r="D1220" s="6" t="s">
        <v>245</v>
      </c>
      <c r="E1220" s="6" t="s">
        <v>207</v>
      </c>
      <c r="F1220" s="6" t="s">
        <v>91</v>
      </c>
      <c r="G1220" s="6" t="s">
        <v>4012</v>
      </c>
      <c r="H1220" s="6" t="s">
        <v>4013</v>
      </c>
      <c r="J1220" s="1" t="str">
        <f t="shared" si="434"/>
        <v>001011</v>
      </c>
      <c r="K1220" s="1">
        <f t="shared" si="435"/>
        <v>0</v>
      </c>
      <c r="L1220" s="6" t="str">
        <f t="shared" si="436"/>
        <v>00000</v>
      </c>
      <c r="M1220" s="1">
        <f t="shared" si="437"/>
        <v>0</v>
      </c>
      <c r="N1220" s="6" t="str">
        <f t="shared" si="438"/>
        <v>00</v>
      </c>
      <c r="O1220" s="1">
        <f t="shared" si="439"/>
        <v>9</v>
      </c>
      <c r="P1220" s="1">
        <f>IF(HEX2DEC(LEFT(E1220,4))&gt;=32768,HEX2DEC(LEFT(E1220,4))-65536,HEX2DEC(LEFT(E1220,4)))/Codes!$N$2</f>
        <v>4</v>
      </c>
      <c r="Q1220" s="1">
        <f>IF(HEX2DEC(RIGHT(E1220,4))&gt;=32768,HEX2DEC(RIGHT(E1220,4))-65536,HEX2DEC(RIGHT(E1220,4)))/Codes!$N$2</f>
        <v>0</v>
      </c>
      <c r="R1220" s="1">
        <f>IF(HEX2DEC(LEFT(F1220,4))&gt;=32768,HEX2DEC(LEFT(F1220,4))-65536,HEX2DEC(LEFT(F1220,4)))/Codes!$N$2</f>
        <v>0</v>
      </c>
      <c r="S1220" s="1">
        <f>IF(HEX2DEC(RIGHT(F1220,4))&gt;=32768,HEX2DEC(RIGHT(F1220,4))-65536,HEX2DEC(RIGHT(F1220,4)))/Codes!$N$2</f>
        <v>0</v>
      </c>
      <c r="T1220" s="18">
        <f t="shared" si="440"/>
        <v>85</v>
      </c>
      <c r="U1220" s="1">
        <f t="shared" si="441"/>
        <v>80</v>
      </c>
      <c r="V1220" s="1">
        <f t="shared" si="442"/>
        <v>120</v>
      </c>
      <c r="W1220" s="1" t="str">
        <f t="shared" si="443"/>
        <v>000</v>
      </c>
      <c r="X1220" s="1">
        <f t="shared" si="444"/>
        <v>0</v>
      </c>
      <c r="Y1220" s="1">
        <f t="shared" si="445"/>
        <v>60</v>
      </c>
      <c r="Z1220" s="1" t="str">
        <f>VLOOKUP(BIN2DEC(MID(HEX2BIN(MID(H1220,3,2),8),2,5)),Codes!$E$1:$F$18,2)</f>
        <v>Normal</v>
      </c>
      <c r="AA1220" s="6" t="str">
        <f t="shared" si="446"/>
        <v>0</v>
      </c>
      <c r="AB1220" s="1">
        <f t="shared" si="447"/>
        <v>0</v>
      </c>
      <c r="AC1220" s="1" t="str">
        <f>VLOOKUP(BIN2DEC(RIGHT(HEX2BIN(MID(H1220,6,1),4),1)&amp;LEFT(HEX2BIN(MID(H1220,7,1),4),1)),Codes!$K$1:$L$5,2)</f>
        <v>S</v>
      </c>
      <c r="AD1220" s="1" t="str">
        <f>VLOOKUP(BIN2DEC(RIGHT(HEX2BIN(MID(H1220,7,1),4),3)&amp;LEFT(HEX2BIN(MID(H1220,8,1),4),2)),Codes!$H$2:$I$33,2)</f>
        <v>Shell</v>
      </c>
      <c r="AE1220" s="1" t="str">
        <f t="shared" si="448"/>
        <v>1</v>
      </c>
      <c r="AF1220" s="1" t="str">
        <f t="shared" si="449"/>
        <v>1</v>
      </c>
      <c r="AH1220" s="6">
        <f t="shared" si="450"/>
        <v>10</v>
      </c>
    </row>
    <row r="1221" spans="2:34">
      <c r="B1221" s="1" t="s">
        <v>8450</v>
      </c>
      <c r="C1221" s="6" t="s">
        <v>4016</v>
      </c>
      <c r="D1221" s="6" t="s">
        <v>2322</v>
      </c>
      <c r="E1221" s="6" t="s">
        <v>1288</v>
      </c>
      <c r="F1221" s="6" t="s">
        <v>91</v>
      </c>
      <c r="G1221" s="6" t="s">
        <v>3716</v>
      </c>
      <c r="H1221" s="6" t="s">
        <v>4015</v>
      </c>
      <c r="J1221" s="1" t="str">
        <f t="shared" si="434"/>
        <v>001011</v>
      </c>
      <c r="K1221" s="1">
        <f t="shared" si="435"/>
        <v>0</v>
      </c>
      <c r="L1221" s="6" t="str">
        <f t="shared" si="436"/>
        <v>00000</v>
      </c>
      <c r="M1221" s="1">
        <f t="shared" si="437"/>
        <v>0</v>
      </c>
      <c r="N1221" s="6" t="str">
        <f t="shared" si="438"/>
        <v>00</v>
      </c>
      <c r="O1221" s="1">
        <f t="shared" si="439"/>
        <v>15</v>
      </c>
      <c r="P1221" s="1">
        <f>IF(HEX2DEC(LEFT(E1221,4))&gt;=32768,HEX2DEC(LEFT(E1221,4))-65536,HEX2DEC(LEFT(E1221,4)))/Codes!$N$2</f>
        <v>5.28</v>
      </c>
      <c r="Q1221" s="1">
        <f>IF(HEX2DEC(RIGHT(E1221,4))&gt;=32768,HEX2DEC(RIGHT(E1221,4))-65536,HEX2DEC(RIGHT(E1221,4)))/Codes!$N$2</f>
        <v>0</v>
      </c>
      <c r="R1221" s="1">
        <f>IF(HEX2DEC(LEFT(F1221,4))&gt;=32768,HEX2DEC(LEFT(F1221,4))-65536,HEX2DEC(LEFT(F1221,4)))/Codes!$N$2</f>
        <v>0</v>
      </c>
      <c r="S1221" s="1">
        <f>IF(HEX2DEC(RIGHT(F1221,4))&gt;=32768,HEX2DEC(RIGHT(F1221,4))-65536,HEX2DEC(RIGHT(F1221,4)))/Codes!$N$2</f>
        <v>0</v>
      </c>
      <c r="T1221" s="18">
        <f t="shared" si="440"/>
        <v>70</v>
      </c>
      <c r="U1221" s="1">
        <f t="shared" si="441"/>
        <v>40</v>
      </c>
      <c r="V1221" s="1">
        <f t="shared" si="442"/>
        <v>0</v>
      </c>
      <c r="W1221" s="1" t="str">
        <f t="shared" si="443"/>
        <v>000</v>
      </c>
      <c r="X1221" s="1">
        <f t="shared" si="444"/>
        <v>0</v>
      </c>
      <c r="Y1221" s="1">
        <f t="shared" si="445"/>
        <v>50</v>
      </c>
      <c r="Z1221" s="1" t="str">
        <f>VLOOKUP(BIN2DEC(MID(HEX2BIN(MID(H1221,3,2),8),2,5)),Codes!$E$1:$F$18,2)</f>
        <v>Freezing</v>
      </c>
      <c r="AA1221" s="6" t="str">
        <f t="shared" si="446"/>
        <v>1</v>
      </c>
      <c r="AB1221" s="1">
        <f t="shared" si="447"/>
        <v>0</v>
      </c>
      <c r="AC1221" s="1" t="str">
        <f>VLOOKUP(BIN2DEC(RIGHT(HEX2BIN(MID(H1221,6,1),4),1)&amp;LEFT(HEX2BIN(MID(H1221,7,1),4),1)),Codes!$K$1:$L$5,2)</f>
        <v>M</v>
      </c>
      <c r="AD1221" s="1" t="str">
        <f>VLOOKUP(BIN2DEC(RIGHT(HEX2BIN(MID(H1221,7,1),4),3)&amp;LEFT(HEX2BIN(MID(H1221,8,1),4),2)),Codes!$H$2:$I$33,2)</f>
        <v>Ice</v>
      </c>
      <c r="AE1221" s="1" t="str">
        <f t="shared" si="448"/>
        <v>1</v>
      </c>
      <c r="AF1221" s="1" t="str">
        <f t="shared" si="449"/>
        <v>1</v>
      </c>
      <c r="AH1221" s="6">
        <f t="shared" si="450"/>
        <v>45</v>
      </c>
    </row>
    <row r="1222" spans="2:34">
      <c r="B1222" s="1" t="s">
        <v>8450</v>
      </c>
      <c r="C1222" s="6" t="s">
        <v>4026</v>
      </c>
      <c r="D1222" s="6" t="s">
        <v>1559</v>
      </c>
      <c r="E1222" s="6" t="s">
        <v>4018</v>
      </c>
      <c r="F1222" s="6" t="s">
        <v>91</v>
      </c>
      <c r="G1222" s="6" t="s">
        <v>373</v>
      </c>
      <c r="H1222" s="6" t="s">
        <v>3983</v>
      </c>
      <c r="J1222" s="1" t="str">
        <f t="shared" si="434"/>
        <v>001011</v>
      </c>
      <c r="K1222" s="1">
        <f t="shared" si="435"/>
        <v>0</v>
      </c>
      <c r="L1222" s="6" t="str">
        <f t="shared" si="436"/>
        <v>00000</v>
      </c>
      <c r="M1222" s="1">
        <f t="shared" si="437"/>
        <v>0</v>
      </c>
      <c r="N1222" s="6" t="str">
        <f t="shared" si="438"/>
        <v>00</v>
      </c>
      <c r="O1222" s="1">
        <f t="shared" si="439"/>
        <v>5</v>
      </c>
      <c r="P1222" s="1">
        <f>IF(HEX2DEC(LEFT(E1222,4))&gt;=32768,HEX2DEC(LEFT(E1222,4))-65536,HEX2DEC(LEFT(E1222,4)))/Codes!$N$2</f>
        <v>4.0919999999999996</v>
      </c>
      <c r="Q1222" s="1">
        <f>IF(HEX2DEC(RIGHT(E1222,4))&gt;=32768,HEX2DEC(RIGHT(E1222,4))-65536,HEX2DEC(RIGHT(E1222,4)))/Codes!$N$2</f>
        <v>0</v>
      </c>
      <c r="R1222" s="1">
        <f>IF(HEX2DEC(LEFT(F1222,4))&gt;=32768,HEX2DEC(LEFT(F1222,4))-65536,HEX2DEC(LEFT(F1222,4)))/Codes!$N$2</f>
        <v>0</v>
      </c>
      <c r="S1222" s="1">
        <f>IF(HEX2DEC(RIGHT(F1222,4))&gt;=32768,HEX2DEC(RIGHT(F1222,4))-65536,HEX2DEC(RIGHT(F1222,4)))/Codes!$N$2</f>
        <v>0</v>
      </c>
      <c r="T1222" s="18">
        <f t="shared" si="440"/>
        <v>361</v>
      </c>
      <c r="U1222" s="1">
        <f t="shared" si="441"/>
        <v>100</v>
      </c>
      <c r="V1222" s="1">
        <f t="shared" si="442"/>
        <v>0</v>
      </c>
      <c r="W1222" s="1" t="str">
        <f t="shared" si="443"/>
        <v>000</v>
      </c>
      <c r="X1222" s="1">
        <f t="shared" si="444"/>
        <v>0</v>
      </c>
      <c r="Y1222" s="1">
        <f t="shared" si="445"/>
        <v>10</v>
      </c>
      <c r="Z1222" s="1" t="str">
        <f>VLOOKUP(BIN2DEC(MID(HEX2BIN(MID(H1222,3,2),8),2,5)),Codes!$E$1:$F$18,2)</f>
        <v>Normal</v>
      </c>
      <c r="AA1222" s="6" t="str">
        <f t="shared" si="446"/>
        <v>1</v>
      </c>
      <c r="AB1222" s="1">
        <f t="shared" si="447"/>
        <v>0</v>
      </c>
      <c r="AC1222" s="1" t="str">
        <f>VLOOKUP(BIN2DEC(RIGHT(HEX2BIN(MID(H1222,6,1),4),1)&amp;LEFT(HEX2BIN(MID(H1222,7,1),4),1)),Codes!$K$1:$L$5,2)</f>
        <v>S</v>
      </c>
      <c r="AD1222" s="1" t="str">
        <f>VLOOKUP(BIN2DEC(RIGHT(HEX2BIN(MID(H1222,7,1),4),3)&amp;LEFT(HEX2BIN(MID(H1222,8,1),4),2)),Codes!$H$2:$I$33,2)</f>
        <v>Punch</v>
      </c>
      <c r="AE1222" s="1" t="str">
        <f t="shared" si="448"/>
        <v>1</v>
      </c>
      <c r="AF1222" s="1" t="str">
        <f t="shared" si="449"/>
        <v>1</v>
      </c>
      <c r="AH1222" s="6">
        <f t="shared" si="450"/>
        <v>1</v>
      </c>
    </row>
    <row r="1223" spans="2:34">
      <c r="B1223" s="1" t="s">
        <v>8450</v>
      </c>
      <c r="C1223" s="6" t="s">
        <v>4026</v>
      </c>
      <c r="D1223" s="6" t="s">
        <v>1559</v>
      </c>
      <c r="E1223" s="6" t="s">
        <v>854</v>
      </c>
      <c r="F1223" s="6" t="s">
        <v>4020</v>
      </c>
      <c r="G1223" s="6" t="s">
        <v>373</v>
      </c>
      <c r="H1223" s="6" t="s">
        <v>4021</v>
      </c>
      <c r="J1223" s="1" t="str">
        <f t="shared" si="434"/>
        <v>001011</v>
      </c>
      <c r="K1223" s="1">
        <f t="shared" si="435"/>
        <v>0</v>
      </c>
      <c r="L1223" s="6" t="str">
        <f t="shared" si="436"/>
        <v>00000</v>
      </c>
      <c r="M1223" s="1">
        <f t="shared" si="437"/>
        <v>0</v>
      </c>
      <c r="N1223" s="6" t="str">
        <f t="shared" si="438"/>
        <v>00</v>
      </c>
      <c r="O1223" s="1">
        <f t="shared" si="439"/>
        <v>5</v>
      </c>
      <c r="P1223" s="1">
        <f>IF(HEX2DEC(LEFT(E1223,4))&gt;=32768,HEX2DEC(LEFT(E1223,4))-65536,HEX2DEC(LEFT(E1223,4)))/Codes!$N$2</f>
        <v>5.12</v>
      </c>
      <c r="Q1223" s="1">
        <f>IF(HEX2DEC(RIGHT(E1223,4))&gt;=32768,HEX2DEC(RIGHT(E1223,4))-65536,HEX2DEC(RIGHT(E1223,4)))/Codes!$N$2</f>
        <v>0</v>
      </c>
      <c r="R1223" s="1">
        <f>IF(HEX2DEC(LEFT(F1223,4))&gt;=32768,HEX2DEC(LEFT(F1223,4))-65536,HEX2DEC(LEFT(F1223,4)))/Codes!$N$2</f>
        <v>2.048</v>
      </c>
      <c r="S1223" s="1">
        <f>IF(HEX2DEC(RIGHT(F1223,4))&gt;=32768,HEX2DEC(RIGHT(F1223,4))-65536,HEX2DEC(RIGHT(F1223,4)))/Codes!$N$2</f>
        <v>0</v>
      </c>
      <c r="T1223" s="18">
        <f t="shared" si="440"/>
        <v>361</v>
      </c>
      <c r="U1223" s="1">
        <f t="shared" si="441"/>
        <v>100</v>
      </c>
      <c r="V1223" s="1">
        <f t="shared" si="442"/>
        <v>0</v>
      </c>
      <c r="W1223" s="1" t="str">
        <f t="shared" si="443"/>
        <v>000</v>
      </c>
      <c r="X1223" s="1">
        <f t="shared" si="444"/>
        <v>0</v>
      </c>
      <c r="Y1223" s="1">
        <f t="shared" si="445"/>
        <v>10</v>
      </c>
      <c r="Z1223" s="1" t="str">
        <f>VLOOKUP(BIN2DEC(MID(HEX2BIN(MID(H1223,3,2),8),2,5)),Codes!$E$1:$F$18,2)</f>
        <v>Inert</v>
      </c>
      <c r="AA1223" s="6" t="str">
        <f t="shared" si="446"/>
        <v>1</v>
      </c>
      <c r="AB1223" s="1">
        <f t="shared" si="447"/>
        <v>0</v>
      </c>
      <c r="AC1223" s="1" t="str">
        <f>VLOOKUP(BIN2DEC(RIGHT(HEX2BIN(MID(H1223,6,1),4),1)&amp;LEFT(HEX2BIN(MID(H1223,7,1),4),1)),Codes!$K$1:$L$5,2)</f>
        <v>S</v>
      </c>
      <c r="AD1223" s="1" t="str">
        <f>VLOOKUP(BIN2DEC(RIGHT(HEX2BIN(MID(H1223,7,1),4),3)&amp;LEFT(HEX2BIN(MID(H1223,8,1),4),2)),Codes!$H$2:$I$33,2)</f>
        <v>Punch</v>
      </c>
      <c r="AE1223" s="1" t="str">
        <f t="shared" si="448"/>
        <v>1</v>
      </c>
      <c r="AF1223" s="1" t="str">
        <f t="shared" si="449"/>
        <v>1</v>
      </c>
      <c r="AH1223" s="6">
        <f t="shared" si="450"/>
        <v>1</v>
      </c>
    </row>
    <row r="1224" spans="2:34">
      <c r="B1224" s="1" t="s">
        <v>8450</v>
      </c>
      <c r="C1224" s="6" t="s">
        <v>4026</v>
      </c>
      <c r="D1224" s="6" t="s">
        <v>4023</v>
      </c>
      <c r="E1224" s="6" t="s">
        <v>4024</v>
      </c>
      <c r="F1224" s="6" t="s">
        <v>854</v>
      </c>
      <c r="G1224" s="6" t="s">
        <v>373</v>
      </c>
      <c r="H1224" s="6" t="s">
        <v>4025</v>
      </c>
      <c r="J1224" s="1" t="str">
        <f t="shared" si="434"/>
        <v>001011</v>
      </c>
      <c r="K1224" s="1">
        <f t="shared" si="435"/>
        <v>0</v>
      </c>
      <c r="L1224" s="6" t="str">
        <f t="shared" si="436"/>
        <v>00000</v>
      </c>
      <c r="M1224" s="1">
        <f t="shared" si="437"/>
        <v>0</v>
      </c>
      <c r="N1224" s="6" t="str">
        <f t="shared" si="438"/>
        <v>00</v>
      </c>
      <c r="O1224" s="1">
        <f t="shared" si="439"/>
        <v>28</v>
      </c>
      <c r="P1224" s="1">
        <f>IF(HEX2DEC(LEFT(E1224,4))&gt;=32768,HEX2DEC(LEFT(E1224,4))-65536,HEX2DEC(LEFT(E1224,4)))/Codes!$N$2</f>
        <v>13.2</v>
      </c>
      <c r="Q1224" s="1">
        <f>IF(HEX2DEC(RIGHT(E1224,4))&gt;=32768,HEX2DEC(RIGHT(E1224,4))-65536,HEX2DEC(RIGHT(E1224,4)))/Codes!$N$2</f>
        <v>0</v>
      </c>
      <c r="R1224" s="1">
        <f>IF(HEX2DEC(LEFT(F1224,4))&gt;=32768,HEX2DEC(LEFT(F1224,4))-65536,HEX2DEC(LEFT(F1224,4)))/Codes!$N$2</f>
        <v>5.12</v>
      </c>
      <c r="S1224" s="1">
        <f>IF(HEX2DEC(RIGHT(F1224,4))&gt;=32768,HEX2DEC(RIGHT(F1224,4))-65536,HEX2DEC(RIGHT(F1224,4)))/Codes!$N$2</f>
        <v>0</v>
      </c>
      <c r="T1224" s="18">
        <f t="shared" si="440"/>
        <v>361</v>
      </c>
      <c r="U1224" s="1">
        <f t="shared" si="441"/>
        <v>100</v>
      </c>
      <c r="V1224" s="1">
        <f t="shared" si="442"/>
        <v>0</v>
      </c>
      <c r="W1224" s="1" t="str">
        <f t="shared" si="443"/>
        <v>000</v>
      </c>
      <c r="X1224" s="1">
        <f t="shared" si="444"/>
        <v>0</v>
      </c>
      <c r="Y1224" s="1">
        <f t="shared" si="445"/>
        <v>10</v>
      </c>
      <c r="Z1224" s="1" t="str">
        <f>VLOOKUP(BIN2DEC(MID(HEX2BIN(MID(H1224,3,2),8),2,5)),Codes!$E$1:$F$18,2)</f>
        <v>Flame</v>
      </c>
      <c r="AA1224" s="6" t="str">
        <f t="shared" si="446"/>
        <v>0</v>
      </c>
      <c r="AB1224" s="1">
        <f t="shared" si="447"/>
        <v>0</v>
      </c>
      <c r="AC1224" s="1" t="str">
        <f>VLOOKUP(BIN2DEC(RIGHT(HEX2BIN(MID(H1224,6,1),4),1)&amp;LEFT(HEX2BIN(MID(H1224,7,1),4),1)),Codes!$K$1:$L$5,2)</f>
        <v>M</v>
      </c>
      <c r="AD1224" s="1" t="str">
        <f>VLOOKUP(BIN2DEC(RIGHT(HEX2BIN(MID(H1224,7,1),4),3)&amp;LEFT(HEX2BIN(MID(H1224,8,1),4),2)),Codes!$H$2:$I$33,2)</f>
        <v>Burn</v>
      </c>
      <c r="AE1224" s="1" t="str">
        <f t="shared" si="448"/>
        <v>1</v>
      </c>
      <c r="AF1224" s="1" t="str">
        <f t="shared" si="449"/>
        <v>1</v>
      </c>
      <c r="AH1224" s="6">
        <f t="shared" si="450"/>
        <v>40</v>
      </c>
    </row>
    <row r="1225" spans="2:34">
      <c r="B1225" s="1" t="s">
        <v>8450</v>
      </c>
      <c r="C1225" s="6" t="s">
        <v>4026</v>
      </c>
      <c r="D1225" s="6" t="s">
        <v>1559</v>
      </c>
      <c r="E1225" s="6" t="s">
        <v>4018</v>
      </c>
      <c r="F1225" s="6" t="s">
        <v>91</v>
      </c>
      <c r="G1225" s="6" t="s">
        <v>373</v>
      </c>
      <c r="H1225" s="6" t="s">
        <v>3983</v>
      </c>
      <c r="J1225" s="1" t="str">
        <f t="shared" si="434"/>
        <v>001011</v>
      </c>
      <c r="K1225" s="1">
        <f t="shared" si="435"/>
        <v>0</v>
      </c>
      <c r="L1225" s="6" t="str">
        <f t="shared" si="436"/>
        <v>00000</v>
      </c>
      <c r="M1225" s="1">
        <f t="shared" si="437"/>
        <v>0</v>
      </c>
      <c r="N1225" s="6" t="str">
        <f t="shared" si="438"/>
        <v>00</v>
      </c>
      <c r="O1225" s="1">
        <f t="shared" si="439"/>
        <v>5</v>
      </c>
      <c r="P1225" s="1">
        <f>IF(HEX2DEC(LEFT(E1225,4))&gt;=32768,HEX2DEC(LEFT(E1225,4))-65536,HEX2DEC(LEFT(E1225,4)))/Codes!$N$2</f>
        <v>4.0919999999999996</v>
      </c>
      <c r="Q1225" s="1">
        <f>IF(HEX2DEC(RIGHT(E1225,4))&gt;=32768,HEX2DEC(RIGHT(E1225,4))-65536,HEX2DEC(RIGHT(E1225,4)))/Codes!$N$2</f>
        <v>0</v>
      </c>
      <c r="R1225" s="1">
        <f>IF(HEX2DEC(LEFT(F1225,4))&gt;=32768,HEX2DEC(LEFT(F1225,4))-65536,HEX2DEC(LEFT(F1225,4)))/Codes!$N$2</f>
        <v>0</v>
      </c>
      <c r="S1225" s="1">
        <f>IF(HEX2DEC(RIGHT(F1225,4))&gt;=32768,HEX2DEC(RIGHT(F1225,4))-65536,HEX2DEC(RIGHT(F1225,4)))/Codes!$N$2</f>
        <v>0</v>
      </c>
      <c r="T1225" s="18">
        <f t="shared" si="440"/>
        <v>361</v>
      </c>
      <c r="U1225" s="1">
        <f t="shared" si="441"/>
        <v>100</v>
      </c>
      <c r="V1225" s="1">
        <f t="shared" si="442"/>
        <v>0</v>
      </c>
      <c r="W1225" s="1" t="str">
        <f t="shared" si="443"/>
        <v>000</v>
      </c>
      <c r="X1225" s="1">
        <f t="shared" si="444"/>
        <v>0</v>
      </c>
      <c r="Y1225" s="1">
        <f t="shared" si="445"/>
        <v>10</v>
      </c>
      <c r="Z1225" s="1" t="str">
        <f>VLOOKUP(BIN2DEC(MID(HEX2BIN(MID(H1225,3,2),8),2,5)),Codes!$E$1:$F$18,2)</f>
        <v>Normal</v>
      </c>
      <c r="AA1225" s="6" t="str">
        <f t="shared" si="446"/>
        <v>1</v>
      </c>
      <c r="AB1225" s="1">
        <f t="shared" si="447"/>
        <v>0</v>
      </c>
      <c r="AC1225" s="1" t="str">
        <f>VLOOKUP(BIN2DEC(RIGHT(HEX2BIN(MID(H1225,6,1),4),1)&amp;LEFT(HEX2BIN(MID(H1225,7,1),4),1)),Codes!$K$1:$L$5,2)</f>
        <v>S</v>
      </c>
      <c r="AD1225" s="1" t="str">
        <f>VLOOKUP(BIN2DEC(RIGHT(HEX2BIN(MID(H1225,7,1),4),3)&amp;LEFT(HEX2BIN(MID(H1225,8,1),4),2)),Codes!$H$2:$I$33,2)</f>
        <v>Punch</v>
      </c>
      <c r="AE1225" s="1" t="str">
        <f t="shared" si="448"/>
        <v>1</v>
      </c>
      <c r="AF1225" s="1" t="str">
        <f t="shared" si="449"/>
        <v>1</v>
      </c>
      <c r="AH1225" s="6">
        <f t="shared" si="450"/>
        <v>1</v>
      </c>
    </row>
    <row r="1226" spans="2:34">
      <c r="B1226" s="1" t="s">
        <v>8450</v>
      </c>
      <c r="C1226" s="6" t="s">
        <v>4026</v>
      </c>
      <c r="D1226" s="6" t="s">
        <v>1559</v>
      </c>
      <c r="E1226" s="6" t="s">
        <v>854</v>
      </c>
      <c r="F1226" s="6" t="s">
        <v>4020</v>
      </c>
      <c r="G1226" s="6" t="s">
        <v>373</v>
      </c>
      <c r="H1226" s="6" t="s">
        <v>4021</v>
      </c>
      <c r="J1226" s="1" t="str">
        <f t="shared" si="434"/>
        <v>001011</v>
      </c>
      <c r="K1226" s="1">
        <f t="shared" si="435"/>
        <v>0</v>
      </c>
      <c r="L1226" s="6" t="str">
        <f t="shared" si="436"/>
        <v>00000</v>
      </c>
      <c r="M1226" s="1">
        <f t="shared" si="437"/>
        <v>0</v>
      </c>
      <c r="N1226" s="6" t="str">
        <f t="shared" si="438"/>
        <v>00</v>
      </c>
      <c r="O1226" s="1">
        <f t="shared" si="439"/>
        <v>5</v>
      </c>
      <c r="P1226" s="1">
        <f>IF(HEX2DEC(LEFT(E1226,4))&gt;=32768,HEX2DEC(LEFT(E1226,4))-65536,HEX2DEC(LEFT(E1226,4)))/Codes!$N$2</f>
        <v>5.12</v>
      </c>
      <c r="Q1226" s="1">
        <f>IF(HEX2DEC(RIGHT(E1226,4))&gt;=32768,HEX2DEC(RIGHT(E1226,4))-65536,HEX2DEC(RIGHT(E1226,4)))/Codes!$N$2</f>
        <v>0</v>
      </c>
      <c r="R1226" s="1">
        <f>IF(HEX2DEC(LEFT(F1226,4))&gt;=32768,HEX2DEC(LEFT(F1226,4))-65536,HEX2DEC(LEFT(F1226,4)))/Codes!$N$2</f>
        <v>2.048</v>
      </c>
      <c r="S1226" s="1">
        <f>IF(HEX2DEC(RIGHT(F1226,4))&gt;=32768,HEX2DEC(RIGHT(F1226,4))-65536,HEX2DEC(RIGHT(F1226,4)))/Codes!$N$2</f>
        <v>0</v>
      </c>
      <c r="T1226" s="18">
        <f t="shared" si="440"/>
        <v>361</v>
      </c>
      <c r="U1226" s="1">
        <f t="shared" si="441"/>
        <v>100</v>
      </c>
      <c r="V1226" s="1">
        <f t="shared" si="442"/>
        <v>0</v>
      </c>
      <c r="W1226" s="1" t="str">
        <f t="shared" si="443"/>
        <v>000</v>
      </c>
      <c r="X1226" s="1">
        <f t="shared" si="444"/>
        <v>0</v>
      </c>
      <c r="Y1226" s="1">
        <f t="shared" si="445"/>
        <v>10</v>
      </c>
      <c r="Z1226" s="1" t="str">
        <f>VLOOKUP(BIN2DEC(MID(HEX2BIN(MID(H1226,3,2),8),2,5)),Codes!$E$1:$F$18,2)</f>
        <v>Inert</v>
      </c>
      <c r="AA1226" s="6" t="str">
        <f t="shared" si="446"/>
        <v>1</v>
      </c>
      <c r="AB1226" s="1">
        <f t="shared" si="447"/>
        <v>0</v>
      </c>
      <c r="AC1226" s="1" t="str">
        <f>VLOOKUP(BIN2DEC(RIGHT(HEX2BIN(MID(H1226,6,1),4),1)&amp;LEFT(HEX2BIN(MID(H1226,7,1),4),1)),Codes!$K$1:$L$5,2)</f>
        <v>S</v>
      </c>
      <c r="AD1226" s="1" t="str">
        <f>VLOOKUP(BIN2DEC(RIGHT(HEX2BIN(MID(H1226,7,1),4),3)&amp;LEFT(HEX2BIN(MID(H1226,8,1),4),2)),Codes!$H$2:$I$33,2)</f>
        <v>Punch</v>
      </c>
      <c r="AE1226" s="1" t="str">
        <f t="shared" si="448"/>
        <v>1</v>
      </c>
      <c r="AF1226" s="1" t="str">
        <f t="shared" si="449"/>
        <v>1</v>
      </c>
      <c r="AH1226" s="6">
        <f t="shared" si="450"/>
        <v>1</v>
      </c>
    </row>
    <row r="1227" spans="2:34">
      <c r="B1227" s="1" t="s">
        <v>8450</v>
      </c>
      <c r="C1227" s="6" t="s">
        <v>4026</v>
      </c>
      <c r="D1227" s="6" t="s">
        <v>4023</v>
      </c>
      <c r="E1227" s="6" t="s">
        <v>4024</v>
      </c>
      <c r="F1227" s="6" t="s">
        <v>854</v>
      </c>
      <c r="G1227" s="6" t="s">
        <v>373</v>
      </c>
      <c r="H1227" s="6" t="s">
        <v>4025</v>
      </c>
      <c r="J1227" s="1" t="str">
        <f t="shared" ref="J1227:J1268" si="451">LEFT(HEX2BIN(LEFT(D1227,2),8),6)</f>
        <v>001011</v>
      </c>
      <c r="K1227" s="1">
        <f t="shared" ref="K1227:K1268" si="452">BIN2DEC(MID(HEX2BIN(MID(D1227,2,2),8),3,3))</f>
        <v>0</v>
      </c>
      <c r="L1227" s="6" t="str">
        <f t="shared" ref="L1227:L1268" si="453">MID(HEX2BIN(MID(D1227,3,2),8),2,5)</f>
        <v>00000</v>
      </c>
      <c r="M1227" s="1">
        <f t="shared" ref="M1227:M1268" si="454">ROUNDDOWN(HEX2DEC(MID(D1227,4,3))/8,0)</f>
        <v>0</v>
      </c>
      <c r="N1227" s="6" t="str">
        <f t="shared" ref="N1227:N1268" si="455">MID(HEX2BIN(MID(D1227,6,1),4),2,2)</f>
        <v>00</v>
      </c>
      <c r="O1227" s="1">
        <f t="shared" ref="O1227:O1268" si="456">HEX2DEC(MID(D1227,7,2))</f>
        <v>28</v>
      </c>
      <c r="P1227" s="1">
        <f>IF(HEX2DEC(LEFT(E1227,4))&gt;=32768,HEX2DEC(LEFT(E1227,4))-65536,HEX2DEC(LEFT(E1227,4)))/Codes!$N$2</f>
        <v>13.2</v>
      </c>
      <c r="Q1227" s="1">
        <f>IF(HEX2DEC(RIGHT(E1227,4))&gt;=32768,HEX2DEC(RIGHT(E1227,4))-65536,HEX2DEC(RIGHT(E1227,4)))/Codes!$N$2</f>
        <v>0</v>
      </c>
      <c r="R1227" s="1">
        <f>IF(HEX2DEC(LEFT(F1227,4))&gt;=32768,HEX2DEC(LEFT(F1227,4))-65536,HEX2DEC(LEFT(F1227,4)))/Codes!$N$2</f>
        <v>5.12</v>
      </c>
      <c r="S1227" s="1">
        <f>IF(HEX2DEC(RIGHT(F1227,4))&gt;=32768,HEX2DEC(RIGHT(F1227,4))-65536,HEX2DEC(RIGHT(F1227,4)))/Codes!$N$2</f>
        <v>0</v>
      </c>
      <c r="T1227" s="18">
        <f t="shared" ref="T1227:T1268" si="457">ROUNDDOWN(HEX2DEC(LEFT(G1227,3))/8,0)</f>
        <v>361</v>
      </c>
      <c r="U1227" s="1">
        <f t="shared" ref="U1227:U1268" si="458">ROUNDDOWN(HEX2DEC(MID(G1227,3,3))/4,0)-(512*ROUNDDOWN(HEX2DEC(MID(G1227,3,1))/8,0))</f>
        <v>100</v>
      </c>
      <c r="V1227" s="1">
        <f t="shared" ref="V1227:V1268" si="459">RIGHT(HEX2BIN(MID(G1227,5,1),4),2)*128+HEX2DEC(MID(G1227,6,1))*8+LEFT(HEX2BIN(MID(G1227,7,1),4),3)</f>
        <v>0</v>
      </c>
      <c r="W1227" s="1" t="str">
        <f t="shared" ref="W1227:W1268" si="460">MID(HEX2BIN(MID(G1227,7,2),8),4,3)</f>
        <v>000</v>
      </c>
      <c r="X1227" s="1">
        <f t="shared" ref="X1227:X1268" si="461">BIN2DEC(RIGHT(HEX2BIN(RIGHT(G1227,1),4),2))</f>
        <v>0</v>
      </c>
      <c r="Y1227" s="1">
        <f t="shared" ref="Y1227:Y1268" si="462">ROUNDDOWN(HEX2DEC(LEFT(H1227,3))/8,0)</f>
        <v>10</v>
      </c>
      <c r="Z1227" s="1" t="str">
        <f>VLOOKUP(BIN2DEC(MID(HEX2BIN(MID(H1227,3,2),8),2,5)),Codes!$E$1:$F$18,2)</f>
        <v>Flame</v>
      </c>
      <c r="AA1227" s="6" t="str">
        <f t="shared" ref="AA1227:AA1268" si="463">MID(HEX2BIN(MID(H1227,4,1),4),3,1)</f>
        <v>0</v>
      </c>
      <c r="AB1227" s="1">
        <f t="shared" ref="AB1227:AB1268" si="464">(MOD(HEX2DEC(MID(H1227,4,1)),2))*64+ROUNDDOWN(HEX2DEC(MID(H1227,5,2))/4,0)</f>
        <v>0</v>
      </c>
      <c r="AC1227" s="1" t="str">
        <f>VLOOKUP(BIN2DEC(RIGHT(HEX2BIN(MID(H1227,6,1),4),1)&amp;LEFT(HEX2BIN(MID(H1227,7,1),4),1)),Codes!$K$1:$L$5,2)</f>
        <v>M</v>
      </c>
      <c r="AD1227" s="1" t="str">
        <f>VLOOKUP(BIN2DEC(RIGHT(HEX2BIN(MID(H1227,7,1),4),3)&amp;LEFT(HEX2BIN(MID(H1227,8,1),4),2)),Codes!$H$2:$I$33,2)</f>
        <v>Burn</v>
      </c>
      <c r="AE1227" s="1" t="str">
        <f t="shared" ref="AE1227:AE1268" si="465">MID(HEX2BIN(RIGHT(H1227,1),4),3,1)</f>
        <v>1</v>
      </c>
      <c r="AF1227" s="1" t="str">
        <f t="shared" ref="AF1227:AF1268" si="466">RIGHT(HEX2BIN(RIGHT(H1227,1),4),1)</f>
        <v>1</v>
      </c>
      <c r="AH1227" s="6">
        <f t="shared" ref="AH1227:AH1268" si="467">ROUNDDOWN(HEX2DEC(MID(H1227,6,3))/4,0)-(256*ROUNDDOWN(HEX2DEC(MID(H1227,6,1))/4,0))</f>
        <v>40</v>
      </c>
    </row>
    <row r="1228" spans="2:34">
      <c r="B1228" s="1" t="s">
        <v>8450</v>
      </c>
      <c r="C1228" s="6" t="s">
        <v>4158</v>
      </c>
      <c r="D1228" s="6" t="s">
        <v>4031</v>
      </c>
      <c r="E1228" s="6" t="s">
        <v>256</v>
      </c>
      <c r="F1228" s="6" t="s">
        <v>265</v>
      </c>
      <c r="G1228" s="6" t="s">
        <v>3966</v>
      </c>
      <c r="H1228" s="6" t="s">
        <v>3983</v>
      </c>
      <c r="J1228" s="1" t="str">
        <f t="shared" si="451"/>
        <v>001011</v>
      </c>
      <c r="K1228" s="1">
        <f t="shared" si="452"/>
        <v>0</v>
      </c>
      <c r="L1228" s="6" t="str">
        <f t="shared" si="453"/>
        <v>00000</v>
      </c>
      <c r="M1228" s="1">
        <f t="shared" si="454"/>
        <v>8</v>
      </c>
      <c r="N1228" s="6" t="str">
        <f t="shared" si="455"/>
        <v>00</v>
      </c>
      <c r="O1228" s="1">
        <f t="shared" si="456"/>
        <v>6</v>
      </c>
      <c r="P1228" s="1">
        <f>IF(HEX2DEC(LEFT(E1228,4))&gt;=32768,HEX2DEC(LEFT(E1228,4))-65536,HEX2DEC(LEFT(E1228,4)))/Codes!$N$2</f>
        <v>3.6</v>
      </c>
      <c r="Q1228" s="1">
        <f>IF(HEX2DEC(RIGHT(E1228,4))&gt;=32768,HEX2DEC(RIGHT(E1228,4))-65536,HEX2DEC(RIGHT(E1228,4)))/Codes!$N$2</f>
        <v>0</v>
      </c>
      <c r="R1228" s="1">
        <f>IF(HEX2DEC(LEFT(F1228,4))&gt;=32768,HEX2DEC(LEFT(F1228,4))-65536,HEX2DEC(LEFT(F1228,4)))/Codes!$N$2</f>
        <v>2.4</v>
      </c>
      <c r="S1228" s="1">
        <f>IF(HEX2DEC(RIGHT(F1228,4))&gt;=32768,HEX2DEC(RIGHT(F1228,4))-65536,HEX2DEC(RIGHT(F1228,4)))/Codes!$N$2</f>
        <v>0</v>
      </c>
      <c r="T1228" s="18">
        <f t="shared" si="457"/>
        <v>361</v>
      </c>
      <c r="U1228" s="1">
        <f t="shared" si="458"/>
        <v>80</v>
      </c>
      <c r="V1228" s="1">
        <f t="shared" si="459"/>
        <v>0</v>
      </c>
      <c r="W1228" s="1" t="str">
        <f t="shared" si="460"/>
        <v>000</v>
      </c>
      <c r="X1228" s="1">
        <f t="shared" si="461"/>
        <v>0</v>
      </c>
      <c r="Y1228" s="1">
        <f t="shared" si="462"/>
        <v>10</v>
      </c>
      <c r="Z1228" s="1" t="str">
        <f>VLOOKUP(BIN2DEC(MID(HEX2BIN(MID(H1228,3,2),8),2,5)),Codes!$E$1:$F$18,2)</f>
        <v>Normal</v>
      </c>
      <c r="AA1228" s="6" t="str">
        <f t="shared" si="463"/>
        <v>1</v>
      </c>
      <c r="AB1228" s="1">
        <f t="shared" si="464"/>
        <v>0</v>
      </c>
      <c r="AC1228" s="1" t="str">
        <f>VLOOKUP(BIN2DEC(RIGHT(HEX2BIN(MID(H1228,6,1),4),1)&amp;LEFT(HEX2BIN(MID(H1228,7,1),4),1)),Codes!$K$1:$L$5,2)</f>
        <v>S</v>
      </c>
      <c r="AD1228" s="1" t="str">
        <f>VLOOKUP(BIN2DEC(RIGHT(HEX2BIN(MID(H1228,7,1),4),3)&amp;LEFT(HEX2BIN(MID(H1228,8,1),4),2)),Codes!$H$2:$I$33,2)</f>
        <v>Punch</v>
      </c>
      <c r="AE1228" s="1" t="str">
        <f t="shared" si="465"/>
        <v>1</v>
      </c>
      <c r="AF1228" s="1" t="str">
        <f t="shared" si="466"/>
        <v>1</v>
      </c>
      <c r="AH1228" s="6">
        <f t="shared" si="467"/>
        <v>1</v>
      </c>
    </row>
    <row r="1229" spans="2:34">
      <c r="B1229" s="1" t="s">
        <v>8450</v>
      </c>
      <c r="C1229" s="6" t="s">
        <v>4158</v>
      </c>
      <c r="D1229" s="6" t="s">
        <v>181</v>
      </c>
      <c r="E1229" s="6" t="s">
        <v>256</v>
      </c>
      <c r="F1229" s="6" t="s">
        <v>1795</v>
      </c>
      <c r="G1229" s="6" t="s">
        <v>3966</v>
      </c>
      <c r="H1229" s="6" t="s">
        <v>3983</v>
      </c>
      <c r="J1229" s="1" t="str">
        <f t="shared" si="451"/>
        <v>001011</v>
      </c>
      <c r="K1229" s="1">
        <f t="shared" si="452"/>
        <v>1</v>
      </c>
      <c r="L1229" s="6" t="str">
        <f t="shared" si="453"/>
        <v>00000</v>
      </c>
      <c r="M1229" s="1">
        <f t="shared" si="454"/>
        <v>8</v>
      </c>
      <c r="N1229" s="6" t="str">
        <f t="shared" si="455"/>
        <v>00</v>
      </c>
      <c r="O1229" s="1">
        <f t="shared" si="456"/>
        <v>6</v>
      </c>
      <c r="P1229" s="1">
        <f>IF(HEX2DEC(LEFT(E1229,4))&gt;=32768,HEX2DEC(LEFT(E1229,4))-65536,HEX2DEC(LEFT(E1229,4)))/Codes!$N$2</f>
        <v>3.6</v>
      </c>
      <c r="Q1229" s="1">
        <f>IF(HEX2DEC(RIGHT(E1229,4))&gt;=32768,HEX2DEC(RIGHT(E1229,4))-65536,HEX2DEC(RIGHT(E1229,4)))/Codes!$N$2</f>
        <v>0</v>
      </c>
      <c r="R1229" s="1">
        <f>IF(HEX2DEC(LEFT(F1229,4))&gt;=32768,HEX2DEC(LEFT(F1229,4))-65536,HEX2DEC(LEFT(F1229,4)))/Codes!$N$2</f>
        <v>-2.4</v>
      </c>
      <c r="S1229" s="1">
        <f>IF(HEX2DEC(RIGHT(F1229,4))&gt;=32768,HEX2DEC(RIGHT(F1229,4))-65536,HEX2DEC(RIGHT(F1229,4)))/Codes!$N$2</f>
        <v>0</v>
      </c>
      <c r="T1229" s="18">
        <f t="shared" si="457"/>
        <v>361</v>
      </c>
      <c r="U1229" s="1">
        <f t="shared" si="458"/>
        <v>80</v>
      </c>
      <c r="V1229" s="1">
        <f t="shared" si="459"/>
        <v>0</v>
      </c>
      <c r="W1229" s="1" t="str">
        <f t="shared" si="460"/>
        <v>000</v>
      </c>
      <c r="X1229" s="1">
        <f t="shared" si="461"/>
        <v>0</v>
      </c>
      <c r="Y1229" s="1">
        <f t="shared" si="462"/>
        <v>10</v>
      </c>
      <c r="Z1229" s="1" t="str">
        <f>VLOOKUP(BIN2DEC(MID(HEX2BIN(MID(H1229,3,2),8),2,5)),Codes!$E$1:$F$18,2)</f>
        <v>Normal</v>
      </c>
      <c r="AA1229" s="6" t="str">
        <f t="shared" si="463"/>
        <v>1</v>
      </c>
      <c r="AB1229" s="1">
        <f t="shared" si="464"/>
        <v>0</v>
      </c>
      <c r="AC1229" s="1" t="str">
        <f>VLOOKUP(BIN2DEC(RIGHT(HEX2BIN(MID(H1229,6,1),4),1)&amp;LEFT(HEX2BIN(MID(H1229,7,1),4),1)),Codes!$K$1:$L$5,2)</f>
        <v>S</v>
      </c>
      <c r="AD1229" s="1" t="str">
        <f>VLOOKUP(BIN2DEC(RIGHT(HEX2BIN(MID(H1229,7,1),4),3)&amp;LEFT(HEX2BIN(MID(H1229,8,1),4),2)),Codes!$H$2:$I$33,2)</f>
        <v>Punch</v>
      </c>
      <c r="AE1229" s="1" t="str">
        <f t="shared" si="465"/>
        <v>1</v>
      </c>
      <c r="AF1229" s="1" t="str">
        <f t="shared" si="466"/>
        <v>1</v>
      </c>
      <c r="AH1229" s="6">
        <f t="shared" si="467"/>
        <v>1</v>
      </c>
    </row>
    <row r="1230" spans="2:34">
      <c r="B1230" s="1" t="s">
        <v>8450</v>
      </c>
      <c r="C1230" s="6" t="s">
        <v>4157</v>
      </c>
      <c r="D1230" s="6" t="s">
        <v>4034</v>
      </c>
      <c r="E1230" s="6" t="s">
        <v>4035</v>
      </c>
      <c r="F1230" s="6" t="s">
        <v>265</v>
      </c>
      <c r="G1230" s="6" t="s">
        <v>4036</v>
      </c>
      <c r="H1230" s="6" t="s">
        <v>4037</v>
      </c>
      <c r="J1230" s="1" t="str">
        <f t="shared" si="451"/>
        <v>001011</v>
      </c>
      <c r="K1230" s="1">
        <f t="shared" si="452"/>
        <v>0</v>
      </c>
      <c r="L1230" s="6" t="str">
        <f t="shared" si="453"/>
        <v>00000</v>
      </c>
      <c r="M1230" s="1">
        <f t="shared" si="454"/>
        <v>8</v>
      </c>
      <c r="N1230" s="6" t="str">
        <f t="shared" si="455"/>
        <v>00</v>
      </c>
      <c r="O1230" s="1">
        <f t="shared" si="456"/>
        <v>1</v>
      </c>
      <c r="P1230" s="1">
        <f>IF(HEX2DEC(LEFT(E1230,4))&gt;=32768,HEX2DEC(LEFT(E1230,4))-65536,HEX2DEC(LEFT(E1230,4)))/Codes!$N$2</f>
        <v>1.8</v>
      </c>
      <c r="Q1230" s="1">
        <f>IF(HEX2DEC(RIGHT(E1230,4))&gt;=32768,HEX2DEC(RIGHT(E1230,4))-65536,HEX2DEC(RIGHT(E1230,4)))/Codes!$N$2</f>
        <v>0</v>
      </c>
      <c r="R1230" s="1">
        <f>IF(HEX2DEC(LEFT(F1230,4))&gt;=32768,HEX2DEC(LEFT(F1230,4))-65536,HEX2DEC(LEFT(F1230,4)))/Codes!$N$2</f>
        <v>2.4</v>
      </c>
      <c r="S1230" s="1">
        <f>IF(HEX2DEC(RIGHT(F1230,4))&gt;=32768,HEX2DEC(RIGHT(F1230,4))-65536,HEX2DEC(RIGHT(F1230,4)))/Codes!$N$2</f>
        <v>0</v>
      </c>
      <c r="T1230" s="18">
        <f t="shared" si="457"/>
        <v>362</v>
      </c>
      <c r="U1230" s="1">
        <f t="shared" si="458"/>
        <v>100</v>
      </c>
      <c r="V1230" s="1">
        <f t="shared" si="459"/>
        <v>80</v>
      </c>
      <c r="W1230" s="1" t="str">
        <f t="shared" si="460"/>
        <v>000</v>
      </c>
      <c r="X1230" s="1">
        <f t="shared" si="461"/>
        <v>0</v>
      </c>
      <c r="Y1230" s="1">
        <f t="shared" si="462"/>
        <v>0</v>
      </c>
      <c r="Z1230" s="1" t="str">
        <f>VLOOKUP(BIN2DEC(MID(HEX2BIN(MID(H1230,3,2),8),2,5)),Codes!$E$1:$F$18,2)</f>
        <v>Normal</v>
      </c>
      <c r="AA1230" s="6" t="str">
        <f t="shared" si="463"/>
        <v>1</v>
      </c>
      <c r="AB1230" s="1">
        <f t="shared" si="464"/>
        <v>0</v>
      </c>
      <c r="AC1230" s="1" t="str">
        <f>VLOOKUP(BIN2DEC(RIGHT(HEX2BIN(MID(H1230,6,1),4),1)&amp;LEFT(HEX2BIN(MID(H1230,7,1),4),1)),Codes!$K$1:$L$5,2)</f>
        <v>S</v>
      </c>
      <c r="AD1230" s="1" t="str">
        <f>VLOOKUP(BIN2DEC(RIGHT(HEX2BIN(MID(H1230,7,1),4),3)&amp;LEFT(HEX2BIN(MID(H1230,8,1),4),2)),Codes!$H$2:$I$33,2)</f>
        <v>Shell</v>
      </c>
      <c r="AE1230" s="1" t="str">
        <f t="shared" si="465"/>
        <v>1</v>
      </c>
      <c r="AF1230" s="1" t="str">
        <f t="shared" si="466"/>
        <v>1</v>
      </c>
      <c r="AH1230" s="6">
        <f t="shared" si="467"/>
        <v>138</v>
      </c>
    </row>
    <row r="1231" spans="2:34">
      <c r="B1231" s="1" t="s">
        <v>8450</v>
      </c>
      <c r="C1231" s="6" t="s">
        <v>4157</v>
      </c>
      <c r="D1231" s="6" t="s">
        <v>4039</v>
      </c>
      <c r="E1231" s="6" t="s">
        <v>4035</v>
      </c>
      <c r="F1231" s="6" t="s">
        <v>1795</v>
      </c>
      <c r="G1231" s="6" t="s">
        <v>4036</v>
      </c>
      <c r="H1231" s="6" t="s">
        <v>4037</v>
      </c>
      <c r="J1231" s="1" t="str">
        <f t="shared" si="451"/>
        <v>001011</v>
      </c>
      <c r="K1231" s="1">
        <f t="shared" si="452"/>
        <v>1</v>
      </c>
      <c r="L1231" s="6" t="str">
        <f t="shared" si="453"/>
        <v>00000</v>
      </c>
      <c r="M1231" s="1">
        <f t="shared" si="454"/>
        <v>8</v>
      </c>
      <c r="N1231" s="6" t="str">
        <f t="shared" si="455"/>
        <v>00</v>
      </c>
      <c r="O1231" s="1">
        <f t="shared" si="456"/>
        <v>1</v>
      </c>
      <c r="P1231" s="1">
        <f>IF(HEX2DEC(LEFT(E1231,4))&gt;=32768,HEX2DEC(LEFT(E1231,4))-65536,HEX2DEC(LEFT(E1231,4)))/Codes!$N$2</f>
        <v>1.8</v>
      </c>
      <c r="Q1231" s="1">
        <f>IF(HEX2DEC(RIGHT(E1231,4))&gt;=32768,HEX2DEC(RIGHT(E1231,4))-65536,HEX2DEC(RIGHT(E1231,4)))/Codes!$N$2</f>
        <v>0</v>
      </c>
      <c r="R1231" s="1">
        <f>IF(HEX2DEC(LEFT(F1231,4))&gt;=32768,HEX2DEC(LEFT(F1231,4))-65536,HEX2DEC(LEFT(F1231,4)))/Codes!$N$2</f>
        <v>-2.4</v>
      </c>
      <c r="S1231" s="1">
        <f>IF(HEX2DEC(RIGHT(F1231,4))&gt;=32768,HEX2DEC(RIGHT(F1231,4))-65536,HEX2DEC(RIGHT(F1231,4)))/Codes!$N$2</f>
        <v>0</v>
      </c>
      <c r="T1231" s="18">
        <f t="shared" si="457"/>
        <v>362</v>
      </c>
      <c r="U1231" s="1">
        <f t="shared" si="458"/>
        <v>100</v>
      </c>
      <c r="V1231" s="1">
        <f t="shared" si="459"/>
        <v>80</v>
      </c>
      <c r="W1231" s="1" t="str">
        <f t="shared" si="460"/>
        <v>000</v>
      </c>
      <c r="X1231" s="1">
        <f t="shared" si="461"/>
        <v>0</v>
      </c>
      <c r="Y1231" s="1">
        <f t="shared" si="462"/>
        <v>0</v>
      </c>
      <c r="Z1231" s="1" t="str">
        <f>VLOOKUP(BIN2DEC(MID(HEX2BIN(MID(H1231,3,2),8),2,5)),Codes!$E$1:$F$18,2)</f>
        <v>Normal</v>
      </c>
      <c r="AA1231" s="6" t="str">
        <f t="shared" si="463"/>
        <v>1</v>
      </c>
      <c r="AB1231" s="1">
        <f t="shared" si="464"/>
        <v>0</v>
      </c>
      <c r="AC1231" s="1" t="str">
        <f>VLOOKUP(BIN2DEC(RIGHT(HEX2BIN(MID(H1231,6,1),4),1)&amp;LEFT(HEX2BIN(MID(H1231,7,1),4),1)),Codes!$K$1:$L$5,2)</f>
        <v>S</v>
      </c>
      <c r="AD1231" s="1" t="str">
        <f>VLOOKUP(BIN2DEC(RIGHT(HEX2BIN(MID(H1231,7,1),4),3)&amp;LEFT(HEX2BIN(MID(H1231,8,1),4),2)),Codes!$H$2:$I$33,2)</f>
        <v>Shell</v>
      </c>
      <c r="AE1231" s="1" t="str">
        <f t="shared" si="465"/>
        <v>1</v>
      </c>
      <c r="AF1231" s="1" t="str">
        <f t="shared" si="466"/>
        <v>1</v>
      </c>
      <c r="AH1231" s="6">
        <f t="shared" si="467"/>
        <v>138</v>
      </c>
    </row>
    <row r="1232" spans="2:34">
      <c r="B1232" s="1" t="s">
        <v>8450</v>
      </c>
      <c r="C1232" s="6" t="s">
        <v>4042</v>
      </c>
      <c r="D1232" s="6" t="s">
        <v>3106</v>
      </c>
      <c r="E1232" s="6" t="s">
        <v>395</v>
      </c>
      <c r="F1232" s="6" t="s">
        <v>91</v>
      </c>
      <c r="G1232" s="6" t="s">
        <v>2011</v>
      </c>
      <c r="H1232" s="6" t="s">
        <v>4041</v>
      </c>
      <c r="J1232" s="1" t="str">
        <f t="shared" si="451"/>
        <v>001011</v>
      </c>
      <c r="K1232" s="1">
        <f t="shared" si="452"/>
        <v>0</v>
      </c>
      <c r="L1232" s="6" t="str">
        <f t="shared" si="453"/>
        <v>00000</v>
      </c>
      <c r="M1232" s="1">
        <f t="shared" si="454"/>
        <v>0</v>
      </c>
      <c r="N1232" s="6" t="str">
        <f t="shared" si="455"/>
        <v>00</v>
      </c>
      <c r="O1232" s="1">
        <f t="shared" si="456"/>
        <v>12</v>
      </c>
      <c r="P1232" s="1">
        <f>IF(HEX2DEC(LEFT(E1232,4))&gt;=32768,HEX2DEC(LEFT(E1232,4))-65536,HEX2DEC(LEFT(E1232,4)))/Codes!$N$2</f>
        <v>5.6</v>
      </c>
      <c r="Q1232" s="1">
        <f>IF(HEX2DEC(RIGHT(E1232,4))&gt;=32768,HEX2DEC(RIGHT(E1232,4))-65536,HEX2DEC(RIGHT(E1232,4)))/Codes!$N$2</f>
        <v>0</v>
      </c>
      <c r="R1232" s="1">
        <f>IF(HEX2DEC(LEFT(F1232,4))&gt;=32768,HEX2DEC(LEFT(F1232,4))-65536,HEX2DEC(LEFT(F1232,4)))/Codes!$N$2</f>
        <v>0</v>
      </c>
      <c r="S1232" s="1">
        <f>IF(HEX2DEC(RIGHT(F1232,4))&gt;=32768,HEX2DEC(RIGHT(F1232,4))-65536,HEX2DEC(RIGHT(F1232,4)))/Codes!$N$2</f>
        <v>0</v>
      </c>
      <c r="T1232" s="18">
        <f t="shared" si="457"/>
        <v>361</v>
      </c>
      <c r="U1232" s="1">
        <f t="shared" si="458"/>
        <v>50</v>
      </c>
      <c r="V1232" s="1">
        <f t="shared" si="459"/>
        <v>0</v>
      </c>
      <c r="W1232" s="1" t="str">
        <f t="shared" si="460"/>
        <v>000</v>
      </c>
      <c r="X1232" s="1">
        <f t="shared" si="461"/>
        <v>0</v>
      </c>
      <c r="Y1232" s="1">
        <f t="shared" si="462"/>
        <v>10</v>
      </c>
      <c r="Z1232" s="1" t="str">
        <f>VLOOKUP(BIN2DEC(MID(HEX2BIN(MID(H1232,3,2),8),2,5)),Codes!$E$1:$F$18,2)</f>
        <v>Screw</v>
      </c>
      <c r="AA1232" s="6" t="str">
        <f t="shared" si="463"/>
        <v>1</v>
      </c>
      <c r="AB1232" s="1">
        <f t="shared" si="464"/>
        <v>15</v>
      </c>
      <c r="AC1232" s="1" t="str">
        <f>VLOOKUP(BIN2DEC(RIGHT(HEX2BIN(MID(H1232,6,1),4),1)&amp;LEFT(HEX2BIN(MID(H1232,7,1),4),1)),Codes!$K$1:$L$5,2)</f>
        <v>M</v>
      </c>
      <c r="AD1232" s="1" t="str">
        <f>VLOOKUP(BIN2DEC(RIGHT(HEX2BIN(MID(H1232,7,1),4),3)&amp;LEFT(HEX2BIN(MID(H1232,8,1),4),2)),Codes!$H$2:$I$33,2)</f>
        <v>Punch</v>
      </c>
      <c r="AE1232" s="1" t="str">
        <f t="shared" si="465"/>
        <v>1</v>
      </c>
      <c r="AF1232" s="1" t="str">
        <f t="shared" si="466"/>
        <v>1</v>
      </c>
      <c r="AH1232" s="6">
        <f t="shared" si="467"/>
        <v>33</v>
      </c>
    </row>
    <row r="1233" spans="2:34">
      <c r="B1233" s="1" t="s">
        <v>8450</v>
      </c>
      <c r="D1233" s="6" t="s">
        <v>702</v>
      </c>
      <c r="E1233" s="6" t="s">
        <v>195</v>
      </c>
      <c r="F1233" s="6" t="s">
        <v>307</v>
      </c>
      <c r="G1233" s="6" t="s">
        <v>373</v>
      </c>
      <c r="H1233" s="6" t="s">
        <v>3983</v>
      </c>
      <c r="J1233" s="1" t="str">
        <f t="shared" si="451"/>
        <v>001011</v>
      </c>
      <c r="K1233" s="1">
        <f t="shared" si="452"/>
        <v>0</v>
      </c>
      <c r="L1233" s="6" t="str">
        <f t="shared" si="453"/>
        <v>00000</v>
      </c>
      <c r="M1233" s="1">
        <f t="shared" si="454"/>
        <v>0</v>
      </c>
      <c r="N1233" s="6" t="str">
        <f t="shared" si="455"/>
        <v>00</v>
      </c>
      <c r="O1233" s="1">
        <f t="shared" si="456"/>
        <v>1</v>
      </c>
      <c r="P1233" s="1">
        <f>IF(HEX2DEC(LEFT(E1233,4))&gt;=32768,HEX2DEC(LEFT(E1233,4))-65536,HEX2DEC(LEFT(E1233,4)))/Codes!$N$2</f>
        <v>4.4000000000000004</v>
      </c>
      <c r="Q1233" s="1">
        <f>IF(HEX2DEC(RIGHT(E1233,4))&gt;=32768,HEX2DEC(RIGHT(E1233,4))-65536,HEX2DEC(RIGHT(E1233,4)))/Codes!$N$2</f>
        <v>0</v>
      </c>
      <c r="R1233" s="1">
        <f>IF(HEX2DEC(LEFT(F1233,4))&gt;=32768,HEX2DEC(LEFT(F1233,4))-65536,HEX2DEC(LEFT(F1233,4)))/Codes!$N$2</f>
        <v>3.2</v>
      </c>
      <c r="S1233" s="1">
        <f>IF(HEX2DEC(RIGHT(F1233,4))&gt;=32768,HEX2DEC(RIGHT(F1233,4))-65536,HEX2DEC(RIGHT(F1233,4)))/Codes!$N$2</f>
        <v>0</v>
      </c>
      <c r="T1233" s="18">
        <f t="shared" si="457"/>
        <v>361</v>
      </c>
      <c r="U1233" s="1">
        <f t="shared" si="458"/>
        <v>100</v>
      </c>
      <c r="V1233" s="1">
        <f t="shared" si="459"/>
        <v>0</v>
      </c>
      <c r="W1233" s="1" t="str">
        <f t="shared" si="460"/>
        <v>000</v>
      </c>
      <c r="X1233" s="1">
        <f t="shared" si="461"/>
        <v>0</v>
      </c>
      <c r="Y1233" s="1">
        <f t="shared" si="462"/>
        <v>10</v>
      </c>
      <c r="Z1233" s="1" t="str">
        <f>VLOOKUP(BIN2DEC(MID(HEX2BIN(MID(H1233,3,2),8),2,5)),Codes!$E$1:$F$18,2)</f>
        <v>Normal</v>
      </c>
      <c r="AA1233" s="6" t="str">
        <f t="shared" si="463"/>
        <v>1</v>
      </c>
      <c r="AB1233" s="1">
        <f t="shared" si="464"/>
        <v>0</v>
      </c>
      <c r="AC1233" s="1" t="str">
        <f>VLOOKUP(BIN2DEC(RIGHT(HEX2BIN(MID(H1233,6,1),4),1)&amp;LEFT(HEX2BIN(MID(H1233,7,1),4),1)),Codes!$K$1:$L$5,2)</f>
        <v>S</v>
      </c>
      <c r="AD1233" s="1" t="str">
        <f>VLOOKUP(BIN2DEC(RIGHT(HEX2BIN(MID(H1233,7,1),4),3)&amp;LEFT(HEX2BIN(MID(H1233,8,1),4),2)),Codes!$H$2:$I$33,2)</f>
        <v>Punch</v>
      </c>
      <c r="AE1233" s="1" t="str">
        <f t="shared" si="465"/>
        <v>1</v>
      </c>
      <c r="AF1233" s="1" t="str">
        <f t="shared" si="466"/>
        <v>1</v>
      </c>
      <c r="AH1233" s="6">
        <f t="shared" si="467"/>
        <v>1</v>
      </c>
    </row>
    <row r="1234" spans="2:34">
      <c r="B1234" s="1" t="s">
        <v>8450</v>
      </c>
      <c r="D1234" s="6" t="s">
        <v>707</v>
      </c>
      <c r="E1234" s="6" t="s">
        <v>824</v>
      </c>
      <c r="F1234" s="6" t="s">
        <v>396</v>
      </c>
      <c r="G1234" s="6" t="s">
        <v>373</v>
      </c>
      <c r="H1234" s="6" t="s">
        <v>3983</v>
      </c>
      <c r="J1234" s="1" t="str">
        <f t="shared" si="451"/>
        <v>001011</v>
      </c>
      <c r="K1234" s="1">
        <f t="shared" si="452"/>
        <v>1</v>
      </c>
      <c r="L1234" s="6" t="str">
        <f t="shared" si="453"/>
        <v>00000</v>
      </c>
      <c r="M1234" s="1">
        <f t="shared" si="454"/>
        <v>0</v>
      </c>
      <c r="N1234" s="6" t="str">
        <f t="shared" si="455"/>
        <v>00</v>
      </c>
      <c r="O1234" s="1">
        <f t="shared" si="456"/>
        <v>1</v>
      </c>
      <c r="P1234" s="1">
        <f>IF(HEX2DEC(LEFT(E1234,4))&gt;=32768,HEX2DEC(LEFT(E1234,4))-65536,HEX2DEC(LEFT(E1234,4)))/Codes!$N$2</f>
        <v>2</v>
      </c>
      <c r="Q1234" s="1">
        <f>IF(HEX2DEC(RIGHT(E1234,4))&gt;=32768,HEX2DEC(RIGHT(E1234,4))-65536,HEX2DEC(RIGHT(E1234,4)))/Codes!$N$2</f>
        <v>0</v>
      </c>
      <c r="R1234" s="1">
        <f>IF(HEX2DEC(LEFT(F1234,4))&gt;=32768,HEX2DEC(LEFT(F1234,4))-65536,HEX2DEC(LEFT(F1234,4)))/Codes!$N$2</f>
        <v>-4</v>
      </c>
      <c r="S1234" s="1">
        <f>IF(HEX2DEC(RIGHT(F1234,4))&gt;=32768,HEX2DEC(RIGHT(F1234,4))-65536,HEX2DEC(RIGHT(F1234,4)))/Codes!$N$2</f>
        <v>0</v>
      </c>
      <c r="T1234" s="18">
        <f t="shared" si="457"/>
        <v>361</v>
      </c>
      <c r="U1234" s="1">
        <f t="shared" si="458"/>
        <v>100</v>
      </c>
      <c r="V1234" s="1">
        <f t="shared" si="459"/>
        <v>0</v>
      </c>
      <c r="W1234" s="1" t="str">
        <f t="shared" si="460"/>
        <v>000</v>
      </c>
      <c r="X1234" s="1">
        <f t="shared" si="461"/>
        <v>0</v>
      </c>
      <c r="Y1234" s="1">
        <f t="shared" si="462"/>
        <v>10</v>
      </c>
      <c r="Z1234" s="1" t="str">
        <f>VLOOKUP(BIN2DEC(MID(HEX2BIN(MID(H1234,3,2),8),2,5)),Codes!$E$1:$F$18,2)</f>
        <v>Normal</v>
      </c>
      <c r="AA1234" s="6" t="str">
        <f t="shared" si="463"/>
        <v>1</v>
      </c>
      <c r="AB1234" s="1">
        <f t="shared" si="464"/>
        <v>0</v>
      </c>
      <c r="AC1234" s="1" t="str">
        <f>VLOOKUP(BIN2DEC(RIGHT(HEX2BIN(MID(H1234,6,1),4),1)&amp;LEFT(HEX2BIN(MID(H1234,7,1),4),1)),Codes!$K$1:$L$5,2)</f>
        <v>S</v>
      </c>
      <c r="AD1234" s="1" t="str">
        <f>VLOOKUP(BIN2DEC(RIGHT(HEX2BIN(MID(H1234,7,1),4),3)&amp;LEFT(HEX2BIN(MID(H1234,8,1),4),2)),Codes!$H$2:$I$33,2)</f>
        <v>Punch</v>
      </c>
      <c r="AE1234" s="1" t="str">
        <f t="shared" si="465"/>
        <v>1</v>
      </c>
      <c r="AF1234" s="1" t="str">
        <f t="shared" si="466"/>
        <v>1</v>
      </c>
      <c r="AH1234" s="6">
        <f t="shared" si="467"/>
        <v>1</v>
      </c>
    </row>
    <row r="1235" spans="2:34">
      <c r="B1235" s="1" t="s">
        <v>8450</v>
      </c>
      <c r="D1235" s="6" t="s">
        <v>3106</v>
      </c>
      <c r="E1235" s="6" t="s">
        <v>195</v>
      </c>
      <c r="F1235" s="6" t="s">
        <v>91</v>
      </c>
      <c r="G1235" s="6" t="s">
        <v>373</v>
      </c>
      <c r="H1235" s="6" t="s">
        <v>4046</v>
      </c>
      <c r="J1235" s="1" t="str">
        <f t="shared" si="451"/>
        <v>001011</v>
      </c>
      <c r="K1235" s="1">
        <f t="shared" si="452"/>
        <v>0</v>
      </c>
      <c r="L1235" s="6" t="str">
        <f t="shared" si="453"/>
        <v>00000</v>
      </c>
      <c r="M1235" s="1">
        <f t="shared" si="454"/>
        <v>0</v>
      </c>
      <c r="N1235" s="6" t="str">
        <f t="shared" si="455"/>
        <v>00</v>
      </c>
      <c r="O1235" s="1">
        <f t="shared" si="456"/>
        <v>12</v>
      </c>
      <c r="P1235" s="1">
        <f>IF(HEX2DEC(LEFT(E1235,4))&gt;=32768,HEX2DEC(LEFT(E1235,4))-65536,HEX2DEC(LEFT(E1235,4)))/Codes!$N$2</f>
        <v>4.4000000000000004</v>
      </c>
      <c r="Q1235" s="1">
        <f>IF(HEX2DEC(RIGHT(E1235,4))&gt;=32768,HEX2DEC(RIGHT(E1235,4))-65536,HEX2DEC(RIGHT(E1235,4)))/Codes!$N$2</f>
        <v>0</v>
      </c>
      <c r="R1235" s="1">
        <f>IF(HEX2DEC(LEFT(F1235,4))&gt;=32768,HEX2DEC(LEFT(F1235,4))-65536,HEX2DEC(LEFT(F1235,4)))/Codes!$N$2</f>
        <v>0</v>
      </c>
      <c r="S1235" s="1">
        <f>IF(HEX2DEC(RIGHT(F1235,4))&gt;=32768,HEX2DEC(RIGHT(F1235,4))-65536,HEX2DEC(RIGHT(F1235,4)))/Codes!$N$2</f>
        <v>0</v>
      </c>
      <c r="T1235" s="18">
        <f t="shared" si="457"/>
        <v>361</v>
      </c>
      <c r="U1235" s="1">
        <f t="shared" si="458"/>
        <v>100</v>
      </c>
      <c r="V1235" s="1">
        <f t="shared" si="459"/>
        <v>0</v>
      </c>
      <c r="W1235" s="1" t="str">
        <f t="shared" si="460"/>
        <v>000</v>
      </c>
      <c r="X1235" s="1">
        <f t="shared" si="461"/>
        <v>0</v>
      </c>
      <c r="Y1235" s="1">
        <f t="shared" si="462"/>
        <v>20</v>
      </c>
      <c r="Z1235" s="1" t="str">
        <f>VLOOKUP(BIN2DEC(MID(HEX2BIN(MID(H1235,3,2),8),2,5)),Codes!$E$1:$F$18,2)</f>
        <v>Normal</v>
      </c>
      <c r="AA1235" s="6" t="str">
        <f t="shared" si="463"/>
        <v>1</v>
      </c>
      <c r="AB1235" s="1">
        <f t="shared" si="464"/>
        <v>0</v>
      </c>
      <c r="AC1235" s="1" t="str">
        <f>VLOOKUP(BIN2DEC(RIGHT(HEX2BIN(MID(H1235,6,1),4),1)&amp;LEFT(HEX2BIN(MID(H1235,7,1),4),1)),Codes!$K$1:$L$5,2)</f>
        <v>M</v>
      </c>
      <c r="AD1235" s="1" t="str">
        <f>VLOOKUP(BIN2DEC(RIGHT(HEX2BIN(MID(H1235,7,1),4),3)&amp;LEFT(HEX2BIN(MID(H1235,8,1),4),2)),Codes!$H$2:$I$33,2)</f>
        <v>Punch</v>
      </c>
      <c r="AE1235" s="1" t="str">
        <f t="shared" si="465"/>
        <v>1</v>
      </c>
      <c r="AF1235" s="1" t="str">
        <f t="shared" si="466"/>
        <v>1</v>
      </c>
      <c r="AH1235" s="6">
        <f t="shared" si="467"/>
        <v>33</v>
      </c>
    </row>
    <row r="1236" spans="2:34">
      <c r="B1236" s="1" t="s">
        <v>8450</v>
      </c>
      <c r="C1236" s="6" t="s">
        <v>4100</v>
      </c>
      <c r="D1236" s="6" t="s">
        <v>1559</v>
      </c>
      <c r="E1236" s="6" t="s">
        <v>195</v>
      </c>
      <c r="F1236" s="6" t="s">
        <v>91</v>
      </c>
      <c r="G1236" s="6" t="s">
        <v>373</v>
      </c>
      <c r="H1236" s="6" t="s">
        <v>4048</v>
      </c>
      <c r="J1236" s="1" t="str">
        <f t="shared" si="451"/>
        <v>001011</v>
      </c>
      <c r="K1236" s="1">
        <f t="shared" si="452"/>
        <v>0</v>
      </c>
      <c r="L1236" s="6" t="str">
        <f t="shared" si="453"/>
        <v>00000</v>
      </c>
      <c r="M1236" s="1">
        <f t="shared" si="454"/>
        <v>0</v>
      </c>
      <c r="N1236" s="6" t="str">
        <f t="shared" si="455"/>
        <v>00</v>
      </c>
      <c r="O1236" s="1">
        <f t="shared" si="456"/>
        <v>5</v>
      </c>
      <c r="P1236" s="1">
        <f>IF(HEX2DEC(LEFT(E1236,4))&gt;=32768,HEX2DEC(LEFT(E1236,4))-65536,HEX2DEC(LEFT(E1236,4)))/Codes!$N$2</f>
        <v>4.4000000000000004</v>
      </c>
      <c r="Q1236" s="1">
        <f>IF(HEX2DEC(RIGHT(E1236,4))&gt;=32768,HEX2DEC(RIGHT(E1236,4))-65536,HEX2DEC(RIGHT(E1236,4)))/Codes!$N$2</f>
        <v>0</v>
      </c>
      <c r="R1236" s="1">
        <f>IF(HEX2DEC(LEFT(F1236,4))&gt;=32768,HEX2DEC(LEFT(F1236,4))-65536,HEX2DEC(LEFT(F1236,4)))/Codes!$N$2</f>
        <v>0</v>
      </c>
      <c r="S1236" s="1">
        <f>IF(HEX2DEC(RIGHT(F1236,4))&gt;=32768,HEX2DEC(RIGHT(F1236,4))-65536,HEX2DEC(RIGHT(F1236,4)))/Codes!$N$2</f>
        <v>0</v>
      </c>
      <c r="T1236" s="18">
        <f t="shared" si="457"/>
        <v>361</v>
      </c>
      <c r="U1236" s="1">
        <f t="shared" si="458"/>
        <v>100</v>
      </c>
      <c r="V1236" s="1">
        <f t="shared" si="459"/>
        <v>0</v>
      </c>
      <c r="W1236" s="1" t="str">
        <f t="shared" si="460"/>
        <v>000</v>
      </c>
      <c r="X1236" s="1">
        <f t="shared" si="461"/>
        <v>0</v>
      </c>
      <c r="Y1236" s="1">
        <f t="shared" si="462"/>
        <v>10</v>
      </c>
      <c r="Z1236" s="1" t="str">
        <f>VLOOKUP(BIN2DEC(MID(HEX2BIN(MID(H1236,3,2),8),2,5)),Codes!$E$1:$F$18,2)</f>
        <v>Slash</v>
      </c>
      <c r="AA1236" s="6" t="str">
        <f t="shared" si="463"/>
        <v>1</v>
      </c>
      <c r="AB1236" s="1">
        <f t="shared" si="464"/>
        <v>0</v>
      </c>
      <c r="AC1236" s="1" t="str">
        <f>VLOOKUP(BIN2DEC(RIGHT(HEX2BIN(MID(H1236,6,1),4),1)&amp;LEFT(HEX2BIN(MID(H1236,7,1),4),1)),Codes!$K$1:$L$5,2)</f>
        <v>S</v>
      </c>
      <c r="AD1236" s="1" t="str">
        <f>VLOOKUP(BIN2DEC(RIGHT(HEX2BIN(MID(H1236,7,1),4),3)&amp;LEFT(HEX2BIN(MID(H1236,8,1),4),2)),Codes!$H$2:$I$33,2)</f>
        <v>Slash</v>
      </c>
      <c r="AE1236" s="1" t="str">
        <f t="shared" si="465"/>
        <v>1</v>
      </c>
      <c r="AF1236" s="1" t="str">
        <f t="shared" si="466"/>
        <v>1</v>
      </c>
      <c r="AH1236" s="6">
        <f t="shared" si="467"/>
        <v>3</v>
      </c>
    </row>
    <row r="1237" spans="2:34">
      <c r="B1237" s="1" t="s">
        <v>8450</v>
      </c>
      <c r="D1237" s="6" t="s">
        <v>270</v>
      </c>
      <c r="E1237" s="6" t="s">
        <v>1288</v>
      </c>
      <c r="F1237" s="6" t="s">
        <v>91</v>
      </c>
      <c r="G1237" s="6" t="s">
        <v>373</v>
      </c>
      <c r="H1237" s="6" t="s">
        <v>3983</v>
      </c>
      <c r="J1237" s="1" t="str">
        <f t="shared" si="451"/>
        <v>001011</v>
      </c>
      <c r="K1237" s="1">
        <f t="shared" si="452"/>
        <v>0</v>
      </c>
      <c r="L1237" s="6" t="str">
        <f t="shared" si="453"/>
        <v>00000</v>
      </c>
      <c r="M1237" s="1">
        <f t="shared" si="454"/>
        <v>0</v>
      </c>
      <c r="N1237" s="6" t="str">
        <f t="shared" si="455"/>
        <v>00</v>
      </c>
      <c r="O1237" s="1">
        <f t="shared" si="456"/>
        <v>3</v>
      </c>
      <c r="P1237" s="1">
        <f>IF(HEX2DEC(LEFT(E1237,4))&gt;=32768,HEX2DEC(LEFT(E1237,4))-65536,HEX2DEC(LEFT(E1237,4)))/Codes!$N$2</f>
        <v>5.28</v>
      </c>
      <c r="Q1237" s="1">
        <f>IF(HEX2DEC(RIGHT(E1237,4))&gt;=32768,HEX2DEC(RIGHT(E1237,4))-65536,HEX2DEC(RIGHT(E1237,4)))/Codes!$N$2</f>
        <v>0</v>
      </c>
      <c r="R1237" s="1">
        <f>IF(HEX2DEC(LEFT(F1237,4))&gt;=32768,HEX2DEC(LEFT(F1237,4))-65536,HEX2DEC(LEFT(F1237,4)))/Codes!$N$2</f>
        <v>0</v>
      </c>
      <c r="S1237" s="1">
        <f>IF(HEX2DEC(RIGHT(F1237,4))&gt;=32768,HEX2DEC(RIGHT(F1237,4))-65536,HEX2DEC(RIGHT(F1237,4)))/Codes!$N$2</f>
        <v>0</v>
      </c>
      <c r="T1237" s="18">
        <f t="shared" si="457"/>
        <v>361</v>
      </c>
      <c r="U1237" s="1">
        <f t="shared" si="458"/>
        <v>100</v>
      </c>
      <c r="V1237" s="1">
        <f t="shared" si="459"/>
        <v>0</v>
      </c>
      <c r="W1237" s="1" t="str">
        <f t="shared" si="460"/>
        <v>000</v>
      </c>
      <c r="X1237" s="1">
        <f t="shared" si="461"/>
        <v>0</v>
      </c>
      <c r="Y1237" s="1">
        <f t="shared" si="462"/>
        <v>10</v>
      </c>
      <c r="Z1237" s="1" t="str">
        <f>VLOOKUP(BIN2DEC(MID(HEX2BIN(MID(H1237,3,2),8),2,5)),Codes!$E$1:$F$18,2)</f>
        <v>Normal</v>
      </c>
      <c r="AA1237" s="6" t="str">
        <f t="shared" si="463"/>
        <v>1</v>
      </c>
      <c r="AB1237" s="1">
        <f t="shared" si="464"/>
        <v>0</v>
      </c>
      <c r="AC1237" s="1" t="str">
        <f>VLOOKUP(BIN2DEC(RIGHT(HEX2BIN(MID(H1237,6,1),4),1)&amp;LEFT(HEX2BIN(MID(H1237,7,1),4),1)),Codes!$K$1:$L$5,2)</f>
        <v>S</v>
      </c>
      <c r="AD1237" s="1" t="str">
        <f>VLOOKUP(BIN2DEC(RIGHT(HEX2BIN(MID(H1237,7,1),4),3)&amp;LEFT(HEX2BIN(MID(H1237,8,1),4),2)),Codes!$H$2:$I$33,2)</f>
        <v>Punch</v>
      </c>
      <c r="AE1237" s="1" t="str">
        <f t="shared" si="465"/>
        <v>1</v>
      </c>
      <c r="AF1237" s="1" t="str">
        <f t="shared" si="466"/>
        <v>1</v>
      </c>
      <c r="AH1237" s="6">
        <f t="shared" si="467"/>
        <v>1</v>
      </c>
    </row>
    <row r="1238" spans="2:34">
      <c r="B1238" s="1" t="s">
        <v>8450</v>
      </c>
      <c r="D1238" s="6" t="s">
        <v>1559</v>
      </c>
      <c r="E1238" s="6" t="s">
        <v>4051</v>
      </c>
      <c r="F1238" s="6" t="s">
        <v>91</v>
      </c>
      <c r="G1238" s="6" t="s">
        <v>2011</v>
      </c>
      <c r="H1238" s="6" t="s">
        <v>4052</v>
      </c>
      <c r="J1238" s="1" t="str">
        <f t="shared" si="451"/>
        <v>001011</v>
      </c>
      <c r="K1238" s="1">
        <f t="shared" si="452"/>
        <v>0</v>
      </c>
      <c r="L1238" s="6" t="str">
        <f t="shared" si="453"/>
        <v>00000</v>
      </c>
      <c r="M1238" s="1">
        <f t="shared" si="454"/>
        <v>0</v>
      </c>
      <c r="N1238" s="6" t="str">
        <f t="shared" si="455"/>
        <v>00</v>
      </c>
      <c r="O1238" s="1">
        <f t="shared" si="456"/>
        <v>5</v>
      </c>
      <c r="P1238" s="1">
        <f>IF(HEX2DEC(LEFT(E1238,4))&gt;=32768,HEX2DEC(LEFT(E1238,4))-65536,HEX2DEC(LEFT(E1238,4)))/Codes!$N$2</f>
        <v>6.24</v>
      </c>
      <c r="Q1238" s="1">
        <f>IF(HEX2DEC(RIGHT(E1238,4))&gt;=32768,HEX2DEC(RIGHT(E1238,4))-65536,HEX2DEC(RIGHT(E1238,4)))/Codes!$N$2</f>
        <v>0</v>
      </c>
      <c r="R1238" s="1">
        <f>IF(HEX2DEC(LEFT(F1238,4))&gt;=32768,HEX2DEC(LEFT(F1238,4))-65536,HEX2DEC(LEFT(F1238,4)))/Codes!$N$2</f>
        <v>0</v>
      </c>
      <c r="S1238" s="1">
        <f>IF(HEX2DEC(RIGHT(F1238,4))&gt;=32768,HEX2DEC(RIGHT(F1238,4))-65536,HEX2DEC(RIGHT(F1238,4)))/Codes!$N$2</f>
        <v>0</v>
      </c>
      <c r="T1238" s="18">
        <f t="shared" si="457"/>
        <v>361</v>
      </c>
      <c r="U1238" s="1">
        <f t="shared" si="458"/>
        <v>50</v>
      </c>
      <c r="V1238" s="1">
        <f t="shared" si="459"/>
        <v>0</v>
      </c>
      <c r="W1238" s="1" t="str">
        <f t="shared" si="460"/>
        <v>000</v>
      </c>
      <c r="X1238" s="1">
        <f t="shared" si="461"/>
        <v>0</v>
      </c>
      <c r="Y1238" s="1">
        <f t="shared" si="462"/>
        <v>10</v>
      </c>
      <c r="Z1238" s="1" t="str">
        <f>VLOOKUP(BIN2DEC(MID(HEX2BIN(MID(H1238,3,2),8),2,5)),Codes!$E$1:$F$18,2)</f>
        <v>Normal</v>
      </c>
      <c r="AA1238" s="6" t="str">
        <f t="shared" si="463"/>
        <v>1</v>
      </c>
      <c r="AB1238" s="1">
        <f t="shared" si="464"/>
        <v>0</v>
      </c>
      <c r="AC1238" s="1" t="str">
        <f>VLOOKUP(BIN2DEC(RIGHT(HEX2BIN(MID(H1238,6,1),4),1)&amp;LEFT(HEX2BIN(MID(H1238,7,1),4),1)),Codes!$K$1:$L$5,2)</f>
        <v>S</v>
      </c>
      <c r="AD1238" s="1" t="str">
        <f>VLOOKUP(BIN2DEC(RIGHT(HEX2BIN(MID(H1238,7,1),4),3)&amp;LEFT(HEX2BIN(MID(H1238,8,1),4),2)),Codes!$H$2:$I$33,2)</f>
        <v>[Punch]</v>
      </c>
      <c r="AE1238" s="1" t="str">
        <f t="shared" si="465"/>
        <v>1</v>
      </c>
      <c r="AF1238" s="1" t="str">
        <f t="shared" si="466"/>
        <v>1</v>
      </c>
      <c r="AH1238" s="6">
        <f t="shared" si="467"/>
        <v>17</v>
      </c>
    </row>
    <row r="1239" spans="2:34">
      <c r="B1239" s="1" t="s">
        <v>8450</v>
      </c>
      <c r="C1239" s="6" t="s">
        <v>4056</v>
      </c>
      <c r="D1239" s="6" t="s">
        <v>1590</v>
      </c>
      <c r="E1239" s="6" t="s">
        <v>232</v>
      </c>
      <c r="F1239" s="6" t="s">
        <v>91</v>
      </c>
      <c r="G1239" s="6" t="s">
        <v>4054</v>
      </c>
      <c r="H1239" s="6" t="s">
        <v>4055</v>
      </c>
      <c r="J1239" s="1" t="str">
        <f t="shared" si="451"/>
        <v>001011</v>
      </c>
      <c r="K1239" s="1">
        <f t="shared" si="452"/>
        <v>0</v>
      </c>
      <c r="L1239" s="6" t="str">
        <f t="shared" si="453"/>
        <v>00000</v>
      </c>
      <c r="M1239" s="1">
        <f t="shared" si="454"/>
        <v>0</v>
      </c>
      <c r="N1239" s="6" t="str">
        <f t="shared" si="455"/>
        <v>00</v>
      </c>
      <c r="O1239" s="1">
        <f t="shared" si="456"/>
        <v>6</v>
      </c>
      <c r="P1239" s="1">
        <f>IF(HEX2DEC(LEFT(E1239,4))&gt;=32768,HEX2DEC(LEFT(E1239,4))-65536,HEX2DEC(LEFT(E1239,4)))/Codes!$N$2</f>
        <v>4.8</v>
      </c>
      <c r="Q1239" s="1">
        <f>IF(HEX2DEC(RIGHT(E1239,4))&gt;=32768,HEX2DEC(RIGHT(E1239,4))-65536,HEX2DEC(RIGHT(E1239,4)))/Codes!$N$2</f>
        <v>0</v>
      </c>
      <c r="R1239" s="1">
        <f>IF(HEX2DEC(LEFT(F1239,4))&gt;=32768,HEX2DEC(LEFT(F1239,4))-65536,HEX2DEC(LEFT(F1239,4)))/Codes!$N$2</f>
        <v>0</v>
      </c>
      <c r="S1239" s="1">
        <f>IF(HEX2DEC(RIGHT(F1239,4))&gt;=32768,HEX2DEC(RIGHT(F1239,4))-65536,HEX2DEC(RIGHT(F1239,4)))/Codes!$N$2</f>
        <v>0</v>
      </c>
      <c r="T1239" s="18">
        <f t="shared" si="457"/>
        <v>0</v>
      </c>
      <c r="U1239" s="1">
        <f t="shared" si="458"/>
        <v>70</v>
      </c>
      <c r="V1239" s="1">
        <f t="shared" si="459"/>
        <v>0</v>
      </c>
      <c r="W1239" s="1" t="str">
        <f t="shared" si="460"/>
        <v>000</v>
      </c>
      <c r="X1239" s="1">
        <f t="shared" si="461"/>
        <v>0</v>
      </c>
      <c r="Y1239" s="1">
        <f t="shared" si="462"/>
        <v>30</v>
      </c>
      <c r="Z1239" s="1" t="str">
        <f>VLOOKUP(BIN2DEC(MID(HEX2BIN(MID(H1239,3,2),8),2,5)),Codes!$E$1:$F$18,2)</f>
        <v>Normal</v>
      </c>
      <c r="AA1239" s="6" t="str">
        <f t="shared" si="463"/>
        <v>1</v>
      </c>
      <c r="AB1239" s="1">
        <f t="shared" si="464"/>
        <v>0</v>
      </c>
      <c r="AC1239" s="1" t="str">
        <f>VLOOKUP(BIN2DEC(RIGHT(HEX2BIN(MID(H1239,6,1),4),1)&amp;LEFT(HEX2BIN(MID(H1239,7,1),4),1)),Codes!$K$1:$L$5,2)</f>
        <v>M</v>
      </c>
      <c r="AD1239" s="1" t="str">
        <f>VLOOKUP(BIN2DEC(RIGHT(HEX2BIN(MID(H1239,7,1),4),3)&amp;LEFT(HEX2BIN(MID(H1239,8,1),4),2)),Codes!$H$2:$I$33,2)</f>
        <v>Kick</v>
      </c>
      <c r="AE1239" s="1" t="str">
        <f t="shared" si="465"/>
        <v>1</v>
      </c>
      <c r="AF1239" s="1" t="str">
        <f t="shared" si="466"/>
        <v>1</v>
      </c>
      <c r="AH1239" s="6">
        <f t="shared" si="467"/>
        <v>34</v>
      </c>
    </row>
    <row r="1240" spans="2:34">
      <c r="B1240" s="1" t="s">
        <v>8450</v>
      </c>
      <c r="C1240" s="6" t="s">
        <v>4059</v>
      </c>
      <c r="D1240" s="6" t="s">
        <v>270</v>
      </c>
      <c r="E1240" s="6" t="s">
        <v>232</v>
      </c>
      <c r="F1240" s="6" t="s">
        <v>91</v>
      </c>
      <c r="G1240" s="6" t="s">
        <v>4009</v>
      </c>
      <c r="H1240" s="6" t="s">
        <v>4058</v>
      </c>
      <c r="J1240" s="1" t="str">
        <f t="shared" si="451"/>
        <v>001011</v>
      </c>
      <c r="K1240" s="1">
        <f t="shared" si="452"/>
        <v>0</v>
      </c>
      <c r="L1240" s="6" t="str">
        <f t="shared" si="453"/>
        <v>00000</v>
      </c>
      <c r="M1240" s="1">
        <f t="shared" si="454"/>
        <v>0</v>
      </c>
      <c r="N1240" s="6" t="str">
        <f t="shared" si="455"/>
        <v>00</v>
      </c>
      <c r="O1240" s="1">
        <f t="shared" si="456"/>
        <v>3</v>
      </c>
      <c r="P1240" s="1">
        <f>IF(HEX2DEC(LEFT(E1240,4))&gt;=32768,HEX2DEC(LEFT(E1240,4))-65536,HEX2DEC(LEFT(E1240,4)))/Codes!$N$2</f>
        <v>4.8</v>
      </c>
      <c r="Q1240" s="1">
        <f>IF(HEX2DEC(RIGHT(E1240,4))&gt;=32768,HEX2DEC(RIGHT(E1240,4))-65536,HEX2DEC(RIGHT(E1240,4)))/Codes!$N$2</f>
        <v>0</v>
      </c>
      <c r="R1240" s="1">
        <f>IF(HEX2DEC(LEFT(F1240,4))&gt;=32768,HEX2DEC(LEFT(F1240,4))-65536,HEX2DEC(LEFT(F1240,4)))/Codes!$N$2</f>
        <v>0</v>
      </c>
      <c r="S1240" s="1">
        <f>IF(HEX2DEC(RIGHT(F1240,4))&gt;=32768,HEX2DEC(RIGHT(F1240,4))-65536,HEX2DEC(RIGHT(F1240,4)))/Codes!$N$2</f>
        <v>0</v>
      </c>
      <c r="T1240" s="18">
        <f t="shared" si="457"/>
        <v>361</v>
      </c>
      <c r="U1240" s="1">
        <f t="shared" si="458"/>
        <v>70</v>
      </c>
      <c r="V1240" s="1">
        <f t="shared" si="459"/>
        <v>0</v>
      </c>
      <c r="W1240" s="1" t="str">
        <f t="shared" si="460"/>
        <v>000</v>
      </c>
      <c r="X1240" s="1">
        <f t="shared" si="461"/>
        <v>0</v>
      </c>
      <c r="Y1240" s="1">
        <f t="shared" si="462"/>
        <v>30</v>
      </c>
      <c r="Z1240" s="1" t="str">
        <f>VLOOKUP(BIN2DEC(MID(HEX2BIN(MID(H1240,3,2),8),2,5)),Codes!$E$1:$F$18,2)</f>
        <v>Flower</v>
      </c>
      <c r="AA1240" s="6" t="str">
        <f t="shared" si="463"/>
        <v>1</v>
      </c>
      <c r="AB1240" s="1">
        <f t="shared" si="464"/>
        <v>0</v>
      </c>
      <c r="AC1240" s="1" t="str">
        <f>VLOOKUP(BIN2DEC(RIGHT(HEX2BIN(MID(H1240,6,1),4),1)&amp;LEFT(HEX2BIN(MID(H1240,7,1),4),1)),Codes!$K$1:$L$5,2)</f>
        <v>M</v>
      </c>
      <c r="AD1240" s="1" t="str">
        <f>VLOOKUP(BIN2DEC(RIGHT(HEX2BIN(MID(H1240,7,1),4),3)&amp;LEFT(HEX2BIN(MID(H1240,8,1),4),2)),Codes!$H$2:$I$33,2)</f>
        <v>Kick</v>
      </c>
      <c r="AE1240" s="1" t="str">
        <f t="shared" si="465"/>
        <v>1</v>
      </c>
      <c r="AF1240" s="1" t="str">
        <f t="shared" si="466"/>
        <v>1</v>
      </c>
      <c r="AH1240" s="6">
        <f t="shared" si="467"/>
        <v>34</v>
      </c>
    </row>
    <row r="1241" spans="2:34">
      <c r="B1241" s="1" t="s">
        <v>8450</v>
      </c>
      <c r="C1241" s="6" t="s">
        <v>4063</v>
      </c>
      <c r="D1241" s="6" t="s">
        <v>702</v>
      </c>
      <c r="E1241" s="6" t="s">
        <v>232</v>
      </c>
      <c r="F1241" s="6" t="s">
        <v>91</v>
      </c>
      <c r="G1241" s="6" t="s">
        <v>4061</v>
      </c>
      <c r="H1241" s="6" t="s">
        <v>4062</v>
      </c>
      <c r="J1241" s="1" t="str">
        <f t="shared" si="451"/>
        <v>001011</v>
      </c>
      <c r="K1241" s="1">
        <f t="shared" si="452"/>
        <v>0</v>
      </c>
      <c r="L1241" s="6" t="str">
        <f t="shared" si="453"/>
        <v>00000</v>
      </c>
      <c r="M1241" s="1">
        <f t="shared" si="454"/>
        <v>0</v>
      </c>
      <c r="N1241" s="6" t="str">
        <f t="shared" si="455"/>
        <v>00</v>
      </c>
      <c r="O1241" s="1">
        <f t="shared" si="456"/>
        <v>1</v>
      </c>
      <c r="P1241" s="1">
        <f>IF(HEX2DEC(LEFT(E1241,4))&gt;=32768,HEX2DEC(LEFT(E1241,4))-65536,HEX2DEC(LEFT(E1241,4)))/Codes!$N$2</f>
        <v>4.8</v>
      </c>
      <c r="Q1241" s="1">
        <f>IF(HEX2DEC(RIGHT(E1241,4))&gt;=32768,HEX2DEC(RIGHT(E1241,4))-65536,HEX2DEC(RIGHT(E1241,4)))/Codes!$N$2</f>
        <v>0</v>
      </c>
      <c r="R1241" s="1">
        <f>IF(HEX2DEC(LEFT(F1241,4))&gt;=32768,HEX2DEC(LEFT(F1241,4))-65536,HEX2DEC(LEFT(F1241,4)))/Codes!$N$2</f>
        <v>0</v>
      </c>
      <c r="S1241" s="1">
        <f>IF(HEX2DEC(RIGHT(F1241,4))&gt;=32768,HEX2DEC(RIGHT(F1241,4))-65536,HEX2DEC(RIGHT(F1241,4)))/Codes!$N$2</f>
        <v>0</v>
      </c>
      <c r="T1241" s="18">
        <f t="shared" si="457"/>
        <v>96</v>
      </c>
      <c r="U1241" s="1">
        <f t="shared" si="458"/>
        <v>100</v>
      </c>
      <c r="V1241" s="1">
        <f t="shared" si="459"/>
        <v>0</v>
      </c>
      <c r="W1241" s="1" t="str">
        <f t="shared" si="460"/>
        <v>000</v>
      </c>
      <c r="X1241" s="1">
        <f t="shared" si="461"/>
        <v>0</v>
      </c>
      <c r="Y1241" s="1">
        <f t="shared" si="462"/>
        <v>70</v>
      </c>
      <c r="Z1241" s="1" t="str">
        <f>VLOOKUP(BIN2DEC(MID(HEX2BIN(MID(H1241,3,2),8),2,5)),Codes!$E$1:$F$18,2)</f>
        <v>Normal</v>
      </c>
      <c r="AA1241" s="6" t="str">
        <f t="shared" si="463"/>
        <v>1</v>
      </c>
      <c r="AB1241" s="1">
        <f t="shared" si="464"/>
        <v>0</v>
      </c>
      <c r="AC1241" s="1" t="str">
        <f>VLOOKUP(BIN2DEC(RIGHT(HEX2BIN(MID(H1241,6,1),4),1)&amp;LEFT(HEX2BIN(MID(H1241,7,1),4),1)),Codes!$K$1:$L$5,2)</f>
        <v>S</v>
      </c>
      <c r="AD1241" s="1" t="str">
        <f>VLOOKUP(BIN2DEC(RIGHT(HEX2BIN(MID(H1241,7,1),4),3)&amp;LEFT(HEX2BIN(MID(H1241,8,1),4),2)),Codes!$H$2:$I$33,2)</f>
        <v>Paper</v>
      </c>
      <c r="AE1241" s="1" t="str">
        <f t="shared" si="465"/>
        <v>1</v>
      </c>
      <c r="AF1241" s="1" t="str">
        <f t="shared" si="466"/>
        <v>1</v>
      </c>
      <c r="AH1241" s="6">
        <f t="shared" si="467"/>
        <v>6</v>
      </c>
    </row>
    <row r="1242" spans="2:34">
      <c r="B1242" s="1" t="s">
        <v>8450</v>
      </c>
      <c r="C1242" s="6" t="s">
        <v>4066</v>
      </c>
      <c r="D1242" s="6" t="s">
        <v>270</v>
      </c>
      <c r="E1242" s="6" t="s">
        <v>4006</v>
      </c>
      <c r="F1242" s="6" t="s">
        <v>91</v>
      </c>
      <c r="G1242" s="6" t="s">
        <v>1047</v>
      </c>
      <c r="H1242" s="6" t="s">
        <v>4065</v>
      </c>
      <c r="J1242" s="1" t="str">
        <f t="shared" si="451"/>
        <v>001011</v>
      </c>
      <c r="K1242" s="1">
        <f t="shared" si="452"/>
        <v>0</v>
      </c>
      <c r="L1242" s="6" t="str">
        <f t="shared" si="453"/>
        <v>00000</v>
      </c>
      <c r="M1242" s="1">
        <f t="shared" si="454"/>
        <v>0</v>
      </c>
      <c r="N1242" s="6" t="str">
        <f t="shared" si="455"/>
        <v>00</v>
      </c>
      <c r="O1242" s="1">
        <f t="shared" si="456"/>
        <v>3</v>
      </c>
      <c r="P1242" s="1">
        <f>IF(HEX2DEC(LEFT(E1242,4))&gt;=32768,HEX2DEC(LEFT(E1242,4))-65536,HEX2DEC(LEFT(E1242,4)))/Codes!$N$2</f>
        <v>4.32</v>
      </c>
      <c r="Q1242" s="1">
        <f>IF(HEX2DEC(RIGHT(E1242,4))&gt;=32768,HEX2DEC(RIGHT(E1242,4))-65536,HEX2DEC(RIGHT(E1242,4)))/Codes!$N$2</f>
        <v>0</v>
      </c>
      <c r="R1242" s="1">
        <f>IF(HEX2DEC(LEFT(F1242,4))&gt;=32768,HEX2DEC(LEFT(F1242,4))-65536,HEX2DEC(LEFT(F1242,4)))/Codes!$N$2</f>
        <v>0</v>
      </c>
      <c r="S1242" s="1">
        <f>IF(HEX2DEC(RIGHT(F1242,4))&gt;=32768,HEX2DEC(RIGHT(F1242,4))-65536,HEX2DEC(RIGHT(F1242,4)))/Codes!$N$2</f>
        <v>0</v>
      </c>
      <c r="T1242" s="18">
        <f t="shared" si="457"/>
        <v>361</v>
      </c>
      <c r="U1242" s="1">
        <f t="shared" si="458"/>
        <v>40</v>
      </c>
      <c r="V1242" s="1">
        <f t="shared" si="459"/>
        <v>0</v>
      </c>
      <c r="W1242" s="1" t="str">
        <f t="shared" si="460"/>
        <v>000</v>
      </c>
      <c r="X1242" s="1">
        <f t="shared" si="461"/>
        <v>0</v>
      </c>
      <c r="Y1242" s="1">
        <f t="shared" si="462"/>
        <v>10</v>
      </c>
      <c r="Z1242" s="1" t="str">
        <f>VLOOKUP(BIN2DEC(MID(HEX2BIN(MID(H1242,3,2),8),2,5)),Codes!$E$1:$F$18,2)</f>
        <v>Flame</v>
      </c>
      <c r="AA1242" s="6" t="str">
        <f t="shared" si="463"/>
        <v>1</v>
      </c>
      <c r="AB1242" s="1">
        <f t="shared" si="464"/>
        <v>0</v>
      </c>
      <c r="AC1242" s="1" t="str">
        <f>VLOOKUP(BIN2DEC(RIGHT(HEX2BIN(MID(H1242,6,1),4),1)&amp;LEFT(HEX2BIN(MID(H1242,7,1),4),1)),Codes!$K$1:$L$5,2)</f>
        <v>S</v>
      </c>
      <c r="AD1242" s="1" t="str">
        <f>VLOOKUP(BIN2DEC(RIGHT(HEX2BIN(MID(H1242,7,1),4),3)&amp;LEFT(HEX2BIN(MID(H1242,8,1),4),2)),Codes!$H$2:$I$33,2)</f>
        <v>[Burn]</v>
      </c>
      <c r="AE1242" s="1" t="str">
        <f t="shared" si="465"/>
        <v>1</v>
      </c>
      <c r="AF1242" s="1" t="str">
        <f t="shared" si="466"/>
        <v>1</v>
      </c>
      <c r="AH1242" s="6">
        <f t="shared" si="467"/>
        <v>24</v>
      </c>
    </row>
    <row r="1243" spans="2:34">
      <c r="B1243" s="1" t="s">
        <v>8450</v>
      </c>
      <c r="D1243" s="6" t="s">
        <v>1061</v>
      </c>
      <c r="E1243" s="6" t="s">
        <v>232</v>
      </c>
      <c r="F1243" s="6" t="s">
        <v>91</v>
      </c>
      <c r="G1243" s="6" t="s">
        <v>1591</v>
      </c>
      <c r="H1243" s="6" t="s">
        <v>4068</v>
      </c>
      <c r="J1243" s="1" t="str">
        <f t="shared" si="451"/>
        <v>001011</v>
      </c>
      <c r="K1243" s="1">
        <f t="shared" si="452"/>
        <v>0</v>
      </c>
      <c r="L1243" s="6" t="str">
        <f t="shared" si="453"/>
        <v>00000</v>
      </c>
      <c r="M1243" s="1">
        <f t="shared" si="454"/>
        <v>0</v>
      </c>
      <c r="N1243" s="6" t="str">
        <f t="shared" si="455"/>
        <v>00</v>
      </c>
      <c r="O1243" s="1">
        <f t="shared" si="456"/>
        <v>7</v>
      </c>
      <c r="P1243" s="1">
        <f>IF(HEX2DEC(LEFT(E1243,4))&gt;=32768,HEX2DEC(LEFT(E1243,4))-65536,HEX2DEC(LEFT(E1243,4)))/Codes!$N$2</f>
        <v>4.8</v>
      </c>
      <c r="Q1243" s="1">
        <f>IF(HEX2DEC(RIGHT(E1243,4))&gt;=32768,HEX2DEC(RIGHT(E1243,4))-65536,HEX2DEC(RIGHT(E1243,4)))/Codes!$N$2</f>
        <v>0</v>
      </c>
      <c r="R1243" s="1">
        <f>IF(HEX2DEC(LEFT(F1243,4))&gt;=32768,HEX2DEC(LEFT(F1243,4))-65536,HEX2DEC(LEFT(F1243,4)))/Codes!$N$2</f>
        <v>0</v>
      </c>
      <c r="S1243" s="1">
        <f>IF(HEX2DEC(RIGHT(F1243,4))&gt;=32768,HEX2DEC(RIGHT(F1243,4))-65536,HEX2DEC(RIGHT(F1243,4)))/Codes!$N$2</f>
        <v>0</v>
      </c>
      <c r="T1243" s="18">
        <f t="shared" si="457"/>
        <v>361</v>
      </c>
      <c r="U1243" s="1">
        <f t="shared" si="458"/>
        <v>25</v>
      </c>
      <c r="V1243" s="1">
        <f t="shared" si="459"/>
        <v>0</v>
      </c>
      <c r="W1243" s="1" t="str">
        <f t="shared" si="460"/>
        <v>000</v>
      </c>
      <c r="X1243" s="1">
        <f t="shared" si="461"/>
        <v>0</v>
      </c>
      <c r="Y1243" s="1">
        <f t="shared" si="462"/>
        <v>10</v>
      </c>
      <c r="Z1243" s="1" t="str">
        <f>VLOOKUP(BIN2DEC(MID(HEX2BIN(MID(H1243,3,2),8),2,5)),Codes!$E$1:$F$18,2)</f>
        <v>Normal</v>
      </c>
      <c r="AA1243" s="6" t="str">
        <f t="shared" si="463"/>
        <v>0</v>
      </c>
      <c r="AB1243" s="1">
        <f t="shared" si="464"/>
        <v>0</v>
      </c>
      <c r="AC1243" s="1" t="str">
        <f>VLOOKUP(BIN2DEC(RIGHT(HEX2BIN(MID(H1243,6,1),4),1)&amp;LEFT(HEX2BIN(MID(H1243,7,1),4),1)),Codes!$K$1:$L$5,2)</f>
        <v>S</v>
      </c>
      <c r="AD1243" s="1" t="str">
        <f>VLOOKUP(BIN2DEC(RIGHT(HEX2BIN(MID(H1243,7,1),4),3)&amp;LEFT(HEX2BIN(MID(H1243,8,1),4),2)),Codes!$H$2:$I$33,2)</f>
        <v>Punch</v>
      </c>
      <c r="AE1243" s="1" t="str">
        <f t="shared" si="465"/>
        <v>1</v>
      </c>
      <c r="AF1243" s="1" t="str">
        <f t="shared" si="466"/>
        <v>1</v>
      </c>
      <c r="AH1243" s="6">
        <f t="shared" si="467"/>
        <v>1</v>
      </c>
    </row>
    <row r="1244" spans="2:34">
      <c r="B1244" s="1" t="s">
        <v>8450</v>
      </c>
      <c r="D1244" s="6" t="s">
        <v>1061</v>
      </c>
      <c r="E1244" s="6" t="s">
        <v>307</v>
      </c>
      <c r="F1244" s="6" t="s">
        <v>91</v>
      </c>
      <c r="G1244" s="6" t="s">
        <v>1591</v>
      </c>
      <c r="H1244" s="6" t="s">
        <v>4068</v>
      </c>
      <c r="J1244" s="1" t="str">
        <f t="shared" si="451"/>
        <v>001011</v>
      </c>
      <c r="K1244" s="1">
        <f t="shared" si="452"/>
        <v>0</v>
      </c>
      <c r="L1244" s="6" t="str">
        <f t="shared" si="453"/>
        <v>00000</v>
      </c>
      <c r="M1244" s="1">
        <f t="shared" si="454"/>
        <v>0</v>
      </c>
      <c r="N1244" s="6" t="str">
        <f t="shared" si="455"/>
        <v>00</v>
      </c>
      <c r="O1244" s="1">
        <f t="shared" si="456"/>
        <v>7</v>
      </c>
      <c r="P1244" s="1">
        <f>IF(HEX2DEC(LEFT(E1244,4))&gt;=32768,HEX2DEC(LEFT(E1244,4))-65536,HEX2DEC(LEFT(E1244,4)))/Codes!$N$2</f>
        <v>3.2</v>
      </c>
      <c r="Q1244" s="1">
        <f>IF(HEX2DEC(RIGHT(E1244,4))&gt;=32768,HEX2DEC(RIGHT(E1244,4))-65536,HEX2DEC(RIGHT(E1244,4)))/Codes!$N$2</f>
        <v>0</v>
      </c>
      <c r="R1244" s="1">
        <f>IF(HEX2DEC(LEFT(F1244,4))&gt;=32768,HEX2DEC(LEFT(F1244,4))-65536,HEX2DEC(LEFT(F1244,4)))/Codes!$N$2</f>
        <v>0</v>
      </c>
      <c r="S1244" s="1">
        <f>IF(HEX2DEC(RIGHT(F1244,4))&gt;=32768,HEX2DEC(RIGHT(F1244,4))-65536,HEX2DEC(RIGHT(F1244,4)))/Codes!$N$2</f>
        <v>0</v>
      </c>
      <c r="T1244" s="18">
        <f t="shared" si="457"/>
        <v>361</v>
      </c>
      <c r="U1244" s="1">
        <f t="shared" si="458"/>
        <v>25</v>
      </c>
      <c r="V1244" s="1">
        <f t="shared" si="459"/>
        <v>0</v>
      </c>
      <c r="W1244" s="1" t="str">
        <f t="shared" si="460"/>
        <v>000</v>
      </c>
      <c r="X1244" s="1">
        <f t="shared" si="461"/>
        <v>0</v>
      </c>
      <c r="Y1244" s="1">
        <f t="shared" si="462"/>
        <v>10</v>
      </c>
      <c r="Z1244" s="1" t="str">
        <f>VLOOKUP(BIN2DEC(MID(HEX2BIN(MID(H1244,3,2),8),2,5)),Codes!$E$1:$F$18,2)</f>
        <v>Normal</v>
      </c>
      <c r="AA1244" s="6" t="str">
        <f t="shared" si="463"/>
        <v>0</v>
      </c>
      <c r="AB1244" s="1">
        <f t="shared" si="464"/>
        <v>0</v>
      </c>
      <c r="AC1244" s="1" t="str">
        <f>VLOOKUP(BIN2DEC(RIGHT(HEX2BIN(MID(H1244,6,1),4),1)&amp;LEFT(HEX2BIN(MID(H1244,7,1),4),1)),Codes!$K$1:$L$5,2)</f>
        <v>S</v>
      </c>
      <c r="AD1244" s="1" t="str">
        <f>VLOOKUP(BIN2DEC(RIGHT(HEX2BIN(MID(H1244,7,1),4),3)&amp;LEFT(HEX2BIN(MID(H1244,8,1),4),2)),Codes!$H$2:$I$33,2)</f>
        <v>Punch</v>
      </c>
      <c r="AE1244" s="1" t="str">
        <f t="shared" si="465"/>
        <v>1</v>
      </c>
      <c r="AF1244" s="1" t="str">
        <f t="shared" si="466"/>
        <v>1</v>
      </c>
      <c r="AH1244" s="6">
        <f t="shared" si="467"/>
        <v>1</v>
      </c>
    </row>
    <row r="1245" spans="2:34">
      <c r="B1245" s="1" t="s">
        <v>8450</v>
      </c>
      <c r="D1245" s="6" t="s">
        <v>1061</v>
      </c>
      <c r="E1245" s="6" t="s">
        <v>307</v>
      </c>
      <c r="F1245" s="6" t="s">
        <v>91</v>
      </c>
      <c r="G1245" s="6" t="s">
        <v>1591</v>
      </c>
      <c r="H1245" s="6" t="s">
        <v>4068</v>
      </c>
      <c r="J1245" s="1" t="str">
        <f t="shared" si="451"/>
        <v>001011</v>
      </c>
      <c r="K1245" s="1">
        <f t="shared" si="452"/>
        <v>0</v>
      </c>
      <c r="L1245" s="6" t="str">
        <f t="shared" si="453"/>
        <v>00000</v>
      </c>
      <c r="M1245" s="1">
        <f t="shared" si="454"/>
        <v>0</v>
      </c>
      <c r="N1245" s="6" t="str">
        <f t="shared" si="455"/>
        <v>00</v>
      </c>
      <c r="O1245" s="1">
        <f t="shared" si="456"/>
        <v>7</v>
      </c>
      <c r="P1245" s="1">
        <f>IF(HEX2DEC(LEFT(E1245,4))&gt;=32768,HEX2DEC(LEFT(E1245,4))-65536,HEX2DEC(LEFT(E1245,4)))/Codes!$N$2</f>
        <v>3.2</v>
      </c>
      <c r="Q1245" s="1">
        <f>IF(HEX2DEC(RIGHT(E1245,4))&gt;=32768,HEX2DEC(RIGHT(E1245,4))-65536,HEX2DEC(RIGHT(E1245,4)))/Codes!$N$2</f>
        <v>0</v>
      </c>
      <c r="R1245" s="1">
        <f>IF(HEX2DEC(LEFT(F1245,4))&gt;=32768,HEX2DEC(LEFT(F1245,4))-65536,HEX2DEC(LEFT(F1245,4)))/Codes!$N$2</f>
        <v>0</v>
      </c>
      <c r="S1245" s="1">
        <f>IF(HEX2DEC(RIGHT(F1245,4))&gt;=32768,HEX2DEC(RIGHT(F1245,4))-65536,HEX2DEC(RIGHT(F1245,4)))/Codes!$N$2</f>
        <v>0</v>
      </c>
      <c r="T1245" s="18">
        <f t="shared" si="457"/>
        <v>361</v>
      </c>
      <c r="U1245" s="1">
        <f t="shared" si="458"/>
        <v>25</v>
      </c>
      <c r="V1245" s="1">
        <f t="shared" si="459"/>
        <v>0</v>
      </c>
      <c r="W1245" s="1" t="str">
        <f t="shared" si="460"/>
        <v>000</v>
      </c>
      <c r="X1245" s="1">
        <f t="shared" si="461"/>
        <v>0</v>
      </c>
      <c r="Y1245" s="1">
        <f t="shared" si="462"/>
        <v>10</v>
      </c>
      <c r="Z1245" s="1" t="str">
        <f>VLOOKUP(BIN2DEC(MID(HEX2BIN(MID(H1245,3,2),8),2,5)),Codes!$E$1:$F$18,2)</f>
        <v>Normal</v>
      </c>
      <c r="AA1245" s="6" t="str">
        <f t="shared" si="463"/>
        <v>0</v>
      </c>
      <c r="AB1245" s="1">
        <f t="shared" si="464"/>
        <v>0</v>
      </c>
      <c r="AC1245" s="1" t="str">
        <f>VLOOKUP(BIN2DEC(RIGHT(HEX2BIN(MID(H1245,6,1),4),1)&amp;LEFT(HEX2BIN(MID(H1245,7,1),4),1)),Codes!$K$1:$L$5,2)</f>
        <v>S</v>
      </c>
      <c r="AD1245" s="1" t="str">
        <f>VLOOKUP(BIN2DEC(RIGHT(HEX2BIN(MID(H1245,7,1),4),3)&amp;LEFT(HEX2BIN(MID(H1245,8,1),4),2)),Codes!$H$2:$I$33,2)</f>
        <v>Punch</v>
      </c>
      <c r="AE1245" s="1" t="str">
        <f t="shared" si="465"/>
        <v>1</v>
      </c>
      <c r="AF1245" s="1" t="str">
        <f t="shared" si="466"/>
        <v>1</v>
      </c>
      <c r="AH1245" s="6">
        <f t="shared" si="467"/>
        <v>1</v>
      </c>
    </row>
    <row r="1246" spans="2:34">
      <c r="B1246" s="1" t="s">
        <v>8450</v>
      </c>
      <c r="C1246" s="6" t="s">
        <v>4084</v>
      </c>
      <c r="D1246" s="6" t="s">
        <v>4072</v>
      </c>
      <c r="E1246" s="6" t="s">
        <v>824</v>
      </c>
      <c r="F1246" s="6" t="s">
        <v>91</v>
      </c>
      <c r="G1246" s="6" t="s">
        <v>4073</v>
      </c>
      <c r="H1246" s="6" t="s">
        <v>4074</v>
      </c>
      <c r="J1246" s="1" t="str">
        <f t="shared" si="451"/>
        <v>001011</v>
      </c>
      <c r="K1246" s="1">
        <f t="shared" si="452"/>
        <v>0</v>
      </c>
      <c r="L1246" s="6" t="str">
        <f t="shared" si="453"/>
        <v>00000</v>
      </c>
      <c r="M1246" s="1">
        <f t="shared" si="454"/>
        <v>4</v>
      </c>
      <c r="N1246" s="6" t="str">
        <f t="shared" si="455"/>
        <v>00</v>
      </c>
      <c r="O1246" s="1">
        <f t="shared" si="456"/>
        <v>22</v>
      </c>
      <c r="P1246" s="1">
        <f>IF(HEX2DEC(LEFT(E1246,4))&gt;=32768,HEX2DEC(LEFT(E1246,4))-65536,HEX2DEC(LEFT(E1246,4)))/Codes!$N$2</f>
        <v>2</v>
      </c>
      <c r="Q1246" s="1">
        <f>IF(HEX2DEC(RIGHT(E1246,4))&gt;=32768,HEX2DEC(RIGHT(E1246,4))-65536,HEX2DEC(RIGHT(E1246,4)))/Codes!$N$2</f>
        <v>0</v>
      </c>
      <c r="R1246" s="1">
        <f>IF(HEX2DEC(LEFT(F1246,4))&gt;=32768,HEX2DEC(LEFT(F1246,4))-65536,HEX2DEC(LEFT(F1246,4)))/Codes!$N$2</f>
        <v>0</v>
      </c>
      <c r="S1246" s="1">
        <f>IF(HEX2DEC(RIGHT(F1246,4))&gt;=32768,HEX2DEC(RIGHT(F1246,4))-65536,HEX2DEC(RIGHT(F1246,4)))/Codes!$N$2</f>
        <v>0</v>
      </c>
      <c r="T1246" s="18">
        <f t="shared" si="457"/>
        <v>75</v>
      </c>
      <c r="U1246" s="1">
        <f t="shared" si="458"/>
        <v>50</v>
      </c>
      <c r="V1246" s="1">
        <f t="shared" si="459"/>
        <v>0</v>
      </c>
      <c r="W1246" s="1" t="str">
        <f t="shared" si="460"/>
        <v>000</v>
      </c>
      <c r="X1246" s="1">
        <f t="shared" si="461"/>
        <v>0</v>
      </c>
      <c r="Y1246" s="1">
        <f t="shared" si="462"/>
        <v>115</v>
      </c>
      <c r="Z1246" s="1" t="str">
        <f>VLOOKUP(BIN2DEC(MID(HEX2BIN(MID(H1246,3,2),8),2,5)),Codes!$E$1:$F$18,2)</f>
        <v>Normal</v>
      </c>
      <c r="AA1246" s="6" t="str">
        <f t="shared" si="463"/>
        <v>1</v>
      </c>
      <c r="AB1246" s="1">
        <f t="shared" si="464"/>
        <v>0</v>
      </c>
      <c r="AC1246" s="1" t="str">
        <f>VLOOKUP(BIN2DEC(RIGHT(HEX2BIN(MID(H1246,6,1),4),1)&amp;LEFT(HEX2BIN(MID(H1246,7,1),4),1)),Codes!$K$1:$L$5,2)</f>
        <v>M</v>
      </c>
      <c r="AD1246" s="1" t="str">
        <f>VLOOKUP(BIN2DEC(RIGHT(HEX2BIN(MID(H1246,7,1),4),3)&amp;LEFT(HEX2BIN(MID(H1246,8,1),4),2)),Codes!$H$2:$I$33,2)</f>
        <v>Kick</v>
      </c>
      <c r="AE1246" s="1" t="str">
        <f t="shared" si="465"/>
        <v>1</v>
      </c>
      <c r="AF1246" s="1" t="str">
        <f t="shared" si="466"/>
        <v>1</v>
      </c>
      <c r="AH1246" s="6">
        <f t="shared" si="467"/>
        <v>34</v>
      </c>
    </row>
    <row r="1247" spans="2:34">
      <c r="B1247" s="1" t="s">
        <v>8450</v>
      </c>
      <c r="C1247" s="6" t="s">
        <v>4084</v>
      </c>
      <c r="D1247" s="6" t="s">
        <v>4076</v>
      </c>
      <c r="E1247" s="6" t="s">
        <v>824</v>
      </c>
      <c r="F1247" s="6" t="s">
        <v>207</v>
      </c>
      <c r="G1247" s="6" t="s">
        <v>4073</v>
      </c>
      <c r="H1247" s="6" t="s">
        <v>4077</v>
      </c>
      <c r="J1247" s="1" t="str">
        <f t="shared" si="451"/>
        <v>001011</v>
      </c>
      <c r="K1247" s="1">
        <f t="shared" si="452"/>
        <v>1</v>
      </c>
      <c r="L1247" s="6" t="str">
        <f t="shared" si="453"/>
        <v>00000</v>
      </c>
      <c r="M1247" s="1">
        <f t="shared" si="454"/>
        <v>4</v>
      </c>
      <c r="N1247" s="6" t="str">
        <f t="shared" si="455"/>
        <v>00</v>
      </c>
      <c r="O1247" s="1">
        <f t="shared" si="456"/>
        <v>22</v>
      </c>
      <c r="P1247" s="1">
        <f>IF(HEX2DEC(LEFT(E1247,4))&gt;=32768,HEX2DEC(LEFT(E1247,4))-65536,HEX2DEC(LEFT(E1247,4)))/Codes!$N$2</f>
        <v>2</v>
      </c>
      <c r="Q1247" s="1">
        <f>IF(HEX2DEC(RIGHT(E1247,4))&gt;=32768,HEX2DEC(RIGHT(E1247,4))-65536,HEX2DEC(RIGHT(E1247,4)))/Codes!$N$2</f>
        <v>0</v>
      </c>
      <c r="R1247" s="1">
        <f>IF(HEX2DEC(LEFT(F1247,4))&gt;=32768,HEX2DEC(LEFT(F1247,4))-65536,HEX2DEC(LEFT(F1247,4)))/Codes!$N$2</f>
        <v>4</v>
      </c>
      <c r="S1247" s="1">
        <f>IF(HEX2DEC(RIGHT(F1247,4))&gt;=32768,HEX2DEC(RIGHT(F1247,4))-65536,HEX2DEC(RIGHT(F1247,4)))/Codes!$N$2</f>
        <v>0</v>
      </c>
      <c r="T1247" s="18">
        <f t="shared" si="457"/>
        <v>75</v>
      </c>
      <c r="U1247" s="1">
        <f t="shared" si="458"/>
        <v>50</v>
      </c>
      <c r="V1247" s="1">
        <f t="shared" si="459"/>
        <v>0</v>
      </c>
      <c r="W1247" s="1" t="str">
        <f t="shared" si="460"/>
        <v>000</v>
      </c>
      <c r="X1247" s="1">
        <f t="shared" si="461"/>
        <v>0</v>
      </c>
      <c r="Y1247" s="1">
        <f t="shared" si="462"/>
        <v>114</v>
      </c>
      <c r="Z1247" s="1" t="str">
        <f>VLOOKUP(BIN2DEC(MID(HEX2BIN(MID(H1247,3,2),8),2,5)),Codes!$E$1:$F$18,2)</f>
        <v>Normal</v>
      </c>
      <c r="AA1247" s="6" t="str">
        <f t="shared" si="463"/>
        <v>1</v>
      </c>
      <c r="AB1247" s="1">
        <f t="shared" si="464"/>
        <v>0</v>
      </c>
      <c r="AC1247" s="1" t="str">
        <f>VLOOKUP(BIN2DEC(RIGHT(HEX2BIN(MID(H1247,6,1),4),1)&amp;LEFT(HEX2BIN(MID(H1247,7,1),4),1)),Codes!$K$1:$L$5,2)</f>
        <v>M</v>
      </c>
      <c r="AD1247" s="1" t="str">
        <f>VLOOKUP(BIN2DEC(RIGHT(HEX2BIN(MID(H1247,7,1),4),3)&amp;LEFT(HEX2BIN(MID(H1247,8,1),4),2)),Codes!$H$2:$I$33,2)</f>
        <v>Kick</v>
      </c>
      <c r="AE1247" s="1" t="str">
        <f t="shared" si="465"/>
        <v>1</v>
      </c>
      <c r="AF1247" s="1" t="str">
        <f t="shared" si="466"/>
        <v>1</v>
      </c>
      <c r="AH1247" s="6">
        <f t="shared" si="467"/>
        <v>34</v>
      </c>
    </row>
    <row r="1248" spans="2:34">
      <c r="B1248" s="1" t="s">
        <v>8450</v>
      </c>
      <c r="C1248" s="6" t="s">
        <v>4084</v>
      </c>
      <c r="D1248" s="6" t="s">
        <v>4079</v>
      </c>
      <c r="E1248" s="6" t="s">
        <v>195</v>
      </c>
      <c r="F1248" s="6" t="s">
        <v>4080</v>
      </c>
      <c r="G1248" s="6" t="s">
        <v>4073</v>
      </c>
      <c r="H1248" s="6" t="s">
        <v>4077</v>
      </c>
      <c r="J1248" s="1" t="str">
        <f t="shared" si="451"/>
        <v>001011</v>
      </c>
      <c r="K1248" s="1">
        <f t="shared" si="452"/>
        <v>2</v>
      </c>
      <c r="L1248" s="6" t="str">
        <f t="shared" si="453"/>
        <v>00000</v>
      </c>
      <c r="M1248" s="1">
        <f t="shared" si="454"/>
        <v>4</v>
      </c>
      <c r="N1248" s="6" t="str">
        <f t="shared" si="455"/>
        <v>00</v>
      </c>
      <c r="O1248" s="1">
        <f t="shared" si="456"/>
        <v>22</v>
      </c>
      <c r="P1248" s="1">
        <f>IF(HEX2DEC(LEFT(E1248,4))&gt;=32768,HEX2DEC(LEFT(E1248,4))-65536,HEX2DEC(LEFT(E1248,4)))/Codes!$N$2</f>
        <v>4.4000000000000004</v>
      </c>
      <c r="Q1248" s="1">
        <f>IF(HEX2DEC(RIGHT(E1248,4))&gt;=32768,HEX2DEC(RIGHT(E1248,4))-65536,HEX2DEC(RIGHT(E1248,4)))/Codes!$N$2</f>
        <v>0</v>
      </c>
      <c r="R1248" s="1">
        <f>IF(HEX2DEC(LEFT(F1248,4))&gt;=32768,HEX2DEC(LEFT(F1248,4))-65536,HEX2DEC(LEFT(F1248,4)))/Codes!$N$2</f>
        <v>8</v>
      </c>
      <c r="S1248" s="1">
        <f>IF(HEX2DEC(RIGHT(F1248,4))&gt;=32768,HEX2DEC(RIGHT(F1248,4))-65536,HEX2DEC(RIGHT(F1248,4)))/Codes!$N$2</f>
        <v>-2.048</v>
      </c>
      <c r="T1248" s="18">
        <f t="shared" si="457"/>
        <v>75</v>
      </c>
      <c r="U1248" s="1">
        <f t="shared" si="458"/>
        <v>50</v>
      </c>
      <c r="V1248" s="1">
        <f t="shared" si="459"/>
        <v>0</v>
      </c>
      <c r="W1248" s="1" t="str">
        <f t="shared" si="460"/>
        <v>000</v>
      </c>
      <c r="X1248" s="1">
        <f t="shared" si="461"/>
        <v>0</v>
      </c>
      <c r="Y1248" s="1">
        <f t="shared" si="462"/>
        <v>114</v>
      </c>
      <c r="Z1248" s="1" t="str">
        <f>VLOOKUP(BIN2DEC(MID(HEX2BIN(MID(H1248,3,2),8),2,5)),Codes!$E$1:$F$18,2)</f>
        <v>Normal</v>
      </c>
      <c r="AA1248" s="6" t="str">
        <f t="shared" si="463"/>
        <v>1</v>
      </c>
      <c r="AB1248" s="1">
        <f t="shared" si="464"/>
        <v>0</v>
      </c>
      <c r="AC1248" s="1" t="str">
        <f>VLOOKUP(BIN2DEC(RIGHT(HEX2BIN(MID(H1248,6,1),4),1)&amp;LEFT(HEX2BIN(MID(H1248,7,1),4),1)),Codes!$K$1:$L$5,2)</f>
        <v>M</v>
      </c>
      <c r="AD1248" s="1" t="str">
        <f>VLOOKUP(BIN2DEC(RIGHT(HEX2BIN(MID(H1248,7,1),4),3)&amp;LEFT(HEX2BIN(MID(H1248,8,1),4),2)),Codes!$H$2:$I$33,2)</f>
        <v>Kick</v>
      </c>
      <c r="AE1248" s="1" t="str">
        <f t="shared" si="465"/>
        <v>1</v>
      </c>
      <c r="AF1248" s="1" t="str">
        <f t="shared" si="466"/>
        <v>1</v>
      </c>
      <c r="AH1248" s="6">
        <f t="shared" si="467"/>
        <v>34</v>
      </c>
    </row>
    <row r="1249" spans="2:34">
      <c r="B1249" s="1" t="s">
        <v>8450</v>
      </c>
      <c r="C1249" s="6" t="s">
        <v>4084</v>
      </c>
      <c r="D1249" s="6" t="s">
        <v>4082</v>
      </c>
      <c r="E1249" s="6" t="s">
        <v>195</v>
      </c>
      <c r="F1249" s="6" t="s">
        <v>4083</v>
      </c>
      <c r="G1249" s="6" t="s">
        <v>4073</v>
      </c>
      <c r="H1249" s="6" t="s">
        <v>4077</v>
      </c>
      <c r="J1249" s="1" t="str">
        <f t="shared" si="451"/>
        <v>001011</v>
      </c>
      <c r="K1249" s="1">
        <f t="shared" si="452"/>
        <v>3</v>
      </c>
      <c r="L1249" s="6" t="str">
        <f t="shared" si="453"/>
        <v>00000</v>
      </c>
      <c r="M1249" s="1">
        <f t="shared" si="454"/>
        <v>4</v>
      </c>
      <c r="N1249" s="6" t="str">
        <f t="shared" si="455"/>
        <v>00</v>
      </c>
      <c r="O1249" s="1">
        <f t="shared" si="456"/>
        <v>22</v>
      </c>
      <c r="P1249" s="1">
        <f>IF(HEX2DEC(LEFT(E1249,4))&gt;=32768,HEX2DEC(LEFT(E1249,4))-65536,HEX2DEC(LEFT(E1249,4)))/Codes!$N$2</f>
        <v>4.4000000000000004</v>
      </c>
      <c r="Q1249" s="1">
        <f>IF(HEX2DEC(RIGHT(E1249,4))&gt;=32768,HEX2DEC(RIGHT(E1249,4))-65536,HEX2DEC(RIGHT(E1249,4)))/Codes!$N$2</f>
        <v>0</v>
      </c>
      <c r="R1249" s="1">
        <f>IF(HEX2DEC(LEFT(F1249,4))&gt;=32768,HEX2DEC(LEFT(F1249,4))-65536,HEX2DEC(LEFT(F1249,4)))/Codes!$N$2</f>
        <v>8</v>
      </c>
      <c r="S1249" s="1">
        <f>IF(HEX2DEC(RIGHT(F1249,4))&gt;=32768,HEX2DEC(RIGHT(F1249,4))-65536,HEX2DEC(RIGHT(F1249,4)))/Codes!$N$2</f>
        <v>2.048</v>
      </c>
      <c r="T1249" s="18">
        <f t="shared" si="457"/>
        <v>75</v>
      </c>
      <c r="U1249" s="1">
        <f t="shared" si="458"/>
        <v>50</v>
      </c>
      <c r="V1249" s="1">
        <f t="shared" si="459"/>
        <v>0</v>
      </c>
      <c r="W1249" s="1" t="str">
        <f t="shared" si="460"/>
        <v>000</v>
      </c>
      <c r="X1249" s="1">
        <f t="shared" si="461"/>
        <v>0</v>
      </c>
      <c r="Y1249" s="1">
        <f t="shared" si="462"/>
        <v>114</v>
      </c>
      <c r="Z1249" s="1" t="str">
        <f>VLOOKUP(BIN2DEC(MID(HEX2BIN(MID(H1249,3,2),8),2,5)),Codes!$E$1:$F$18,2)</f>
        <v>Normal</v>
      </c>
      <c r="AA1249" s="6" t="str">
        <f t="shared" si="463"/>
        <v>1</v>
      </c>
      <c r="AB1249" s="1">
        <f t="shared" si="464"/>
        <v>0</v>
      </c>
      <c r="AC1249" s="1" t="str">
        <f>VLOOKUP(BIN2DEC(RIGHT(HEX2BIN(MID(H1249,6,1),4),1)&amp;LEFT(HEX2BIN(MID(H1249,7,1),4),1)),Codes!$K$1:$L$5,2)</f>
        <v>M</v>
      </c>
      <c r="AD1249" s="1" t="str">
        <f>VLOOKUP(BIN2DEC(RIGHT(HEX2BIN(MID(H1249,7,1),4),3)&amp;LEFT(HEX2BIN(MID(H1249,8,1),4),2)),Codes!$H$2:$I$33,2)</f>
        <v>Kick</v>
      </c>
      <c r="AE1249" s="1" t="str">
        <f t="shared" si="465"/>
        <v>1</v>
      </c>
      <c r="AF1249" s="1" t="str">
        <f t="shared" si="466"/>
        <v>1</v>
      </c>
      <c r="AH1249" s="6">
        <f t="shared" si="467"/>
        <v>34</v>
      </c>
    </row>
    <row r="1250" spans="2:34">
      <c r="B1250" s="1" t="s">
        <v>8450</v>
      </c>
      <c r="C1250" s="6" t="s">
        <v>4161</v>
      </c>
      <c r="D1250" s="6" t="s">
        <v>4086</v>
      </c>
      <c r="E1250" s="6" t="s">
        <v>232</v>
      </c>
      <c r="F1250" s="6" t="s">
        <v>91</v>
      </c>
      <c r="G1250" s="6" t="s">
        <v>4087</v>
      </c>
      <c r="H1250" s="6" t="s">
        <v>4088</v>
      </c>
      <c r="J1250" s="1" t="str">
        <f t="shared" si="451"/>
        <v>001011</v>
      </c>
      <c r="K1250" s="1">
        <f t="shared" si="452"/>
        <v>0</v>
      </c>
      <c r="L1250" s="6" t="str">
        <f t="shared" si="453"/>
        <v>00000</v>
      </c>
      <c r="M1250" s="1">
        <f t="shared" si="454"/>
        <v>8</v>
      </c>
      <c r="N1250" s="6" t="str">
        <f t="shared" si="455"/>
        <v>00</v>
      </c>
      <c r="O1250" s="1">
        <f t="shared" si="456"/>
        <v>8</v>
      </c>
      <c r="P1250" s="1">
        <f>IF(HEX2DEC(LEFT(E1250,4))&gt;=32768,HEX2DEC(LEFT(E1250,4))-65536,HEX2DEC(LEFT(E1250,4)))/Codes!$N$2</f>
        <v>4.8</v>
      </c>
      <c r="Q1250" s="1">
        <f>IF(HEX2DEC(RIGHT(E1250,4))&gt;=32768,HEX2DEC(RIGHT(E1250,4))-65536,HEX2DEC(RIGHT(E1250,4)))/Codes!$N$2</f>
        <v>0</v>
      </c>
      <c r="R1250" s="1">
        <f>IF(HEX2DEC(LEFT(F1250,4))&gt;=32768,HEX2DEC(LEFT(F1250,4))-65536,HEX2DEC(LEFT(F1250,4)))/Codes!$N$2</f>
        <v>0</v>
      </c>
      <c r="S1250" s="1">
        <f>IF(HEX2DEC(RIGHT(F1250,4))&gt;=32768,HEX2DEC(RIGHT(F1250,4))-65536,HEX2DEC(RIGHT(F1250,4)))/Codes!$N$2</f>
        <v>0</v>
      </c>
      <c r="T1250" s="18">
        <f t="shared" si="457"/>
        <v>275</v>
      </c>
      <c r="U1250" s="1">
        <f t="shared" si="458"/>
        <v>100</v>
      </c>
      <c r="V1250" s="1">
        <f t="shared" si="459"/>
        <v>0</v>
      </c>
      <c r="W1250" s="1" t="str">
        <f t="shared" si="460"/>
        <v>000</v>
      </c>
      <c r="X1250" s="1">
        <f t="shared" si="461"/>
        <v>0</v>
      </c>
      <c r="Y1250" s="1">
        <f t="shared" si="462"/>
        <v>180</v>
      </c>
      <c r="Z1250" s="1" t="str">
        <f>VLOOKUP(BIN2DEC(MID(HEX2BIN(MID(H1250,3,2),8),2,5)),Codes!$E$1:$F$18,2)</f>
        <v>Normal</v>
      </c>
      <c r="AA1250" s="6" t="str">
        <f t="shared" si="463"/>
        <v>0</v>
      </c>
      <c r="AB1250" s="1">
        <f t="shared" si="464"/>
        <v>0</v>
      </c>
      <c r="AC1250" s="1" t="str">
        <f>VLOOKUP(BIN2DEC(RIGHT(HEX2BIN(MID(H1250,6,1),4),1)&amp;LEFT(HEX2BIN(MID(H1250,7,1),4),1)),Codes!$K$1:$L$5,2)</f>
        <v>M</v>
      </c>
      <c r="AD1250" s="1" t="str">
        <f>VLOOKUP(BIN2DEC(RIGHT(HEX2BIN(MID(H1250,7,1),4),3)&amp;LEFT(HEX2BIN(MID(H1250,8,1),4),2)),Codes!$H$2:$I$33,2)</f>
        <v>Slash</v>
      </c>
      <c r="AE1250" s="1" t="str">
        <f t="shared" si="465"/>
        <v>0</v>
      </c>
      <c r="AF1250" s="1" t="str">
        <f t="shared" si="466"/>
        <v>1</v>
      </c>
      <c r="AH1250" s="6">
        <f t="shared" si="467"/>
        <v>35</v>
      </c>
    </row>
    <row r="1251" spans="2:34">
      <c r="B1251" s="1" t="s">
        <v>8450</v>
      </c>
      <c r="C1251" s="6" t="s">
        <v>4162</v>
      </c>
      <c r="D1251" s="6" t="s">
        <v>4090</v>
      </c>
      <c r="E1251" s="6" t="s">
        <v>2491</v>
      </c>
      <c r="F1251" s="6" t="s">
        <v>91</v>
      </c>
      <c r="G1251" s="6" t="s">
        <v>373</v>
      </c>
      <c r="H1251" s="6" t="s">
        <v>4091</v>
      </c>
      <c r="J1251" s="1" t="str">
        <f t="shared" si="451"/>
        <v>001011</v>
      </c>
      <c r="K1251" s="1">
        <f t="shared" si="452"/>
        <v>0</v>
      </c>
      <c r="L1251" s="6" t="str">
        <f t="shared" si="453"/>
        <v>00000</v>
      </c>
      <c r="M1251" s="1">
        <f t="shared" si="454"/>
        <v>0</v>
      </c>
      <c r="N1251" s="6" t="str">
        <f t="shared" si="455"/>
        <v>00</v>
      </c>
      <c r="O1251" s="1">
        <f t="shared" si="456"/>
        <v>23</v>
      </c>
      <c r="P1251" s="1">
        <f>IF(HEX2DEC(LEFT(E1251,4))&gt;=32768,HEX2DEC(LEFT(E1251,4))-65536,HEX2DEC(LEFT(E1251,4)))/Codes!$N$2</f>
        <v>24</v>
      </c>
      <c r="Q1251" s="1">
        <f>IF(HEX2DEC(RIGHT(E1251,4))&gt;=32768,HEX2DEC(RIGHT(E1251,4))-65536,HEX2DEC(RIGHT(E1251,4)))/Codes!$N$2</f>
        <v>0</v>
      </c>
      <c r="R1251" s="1">
        <f>IF(HEX2DEC(LEFT(F1251,4))&gt;=32768,HEX2DEC(LEFT(F1251,4))-65536,HEX2DEC(LEFT(F1251,4)))/Codes!$N$2</f>
        <v>0</v>
      </c>
      <c r="S1251" s="1">
        <f>IF(HEX2DEC(RIGHT(F1251,4))&gt;=32768,HEX2DEC(RIGHT(F1251,4))-65536,HEX2DEC(RIGHT(F1251,4)))/Codes!$N$2</f>
        <v>0</v>
      </c>
      <c r="T1251" s="18">
        <f t="shared" si="457"/>
        <v>361</v>
      </c>
      <c r="U1251" s="1">
        <f t="shared" si="458"/>
        <v>100</v>
      </c>
      <c r="V1251" s="1">
        <f t="shared" si="459"/>
        <v>0</v>
      </c>
      <c r="W1251" s="1" t="str">
        <f t="shared" si="460"/>
        <v>000</v>
      </c>
      <c r="X1251" s="1">
        <f t="shared" si="461"/>
        <v>0</v>
      </c>
      <c r="Y1251" s="1">
        <f t="shared" si="462"/>
        <v>50</v>
      </c>
      <c r="Z1251" s="1" t="str">
        <f>VLOOKUP(BIN2DEC(MID(HEX2BIN(MID(H1251,3,2),8),2,5)),Codes!$E$1:$F$18,2)</f>
        <v>Flame</v>
      </c>
      <c r="AA1251" s="6" t="str">
        <f t="shared" si="463"/>
        <v>0</v>
      </c>
      <c r="AB1251" s="1">
        <f t="shared" si="464"/>
        <v>10</v>
      </c>
      <c r="AC1251" s="1" t="str">
        <f>VLOOKUP(BIN2DEC(RIGHT(HEX2BIN(MID(H1251,6,1),4),1)&amp;LEFT(HEX2BIN(MID(H1251,7,1),4),1)),Codes!$K$1:$L$5,2)</f>
        <v>M</v>
      </c>
      <c r="AD1251" s="1" t="str">
        <f>VLOOKUP(BIN2DEC(RIGHT(HEX2BIN(MID(H1251,7,1),4),3)&amp;LEFT(HEX2BIN(MID(H1251,8,1),4),2)),Codes!$H$2:$I$33,2)</f>
        <v>Burn</v>
      </c>
      <c r="AE1251" s="1" t="str">
        <f t="shared" si="465"/>
        <v>1</v>
      </c>
      <c r="AF1251" s="1" t="str">
        <f t="shared" si="466"/>
        <v>1</v>
      </c>
      <c r="AH1251" s="6">
        <f t="shared" si="467"/>
        <v>40</v>
      </c>
    </row>
    <row r="1252" spans="2:34">
      <c r="B1252" s="1" t="s">
        <v>8450</v>
      </c>
      <c r="C1252" s="6" t="s">
        <v>4101</v>
      </c>
      <c r="D1252" s="6" t="s">
        <v>3348</v>
      </c>
      <c r="E1252" s="6" t="s">
        <v>4093</v>
      </c>
      <c r="F1252" s="6" t="s">
        <v>4094</v>
      </c>
      <c r="G1252" s="6" t="s">
        <v>4095</v>
      </c>
      <c r="H1252" s="6" t="s">
        <v>4096</v>
      </c>
      <c r="J1252" s="1" t="str">
        <f t="shared" si="451"/>
        <v>001011</v>
      </c>
      <c r="K1252" s="1">
        <f t="shared" si="452"/>
        <v>0</v>
      </c>
      <c r="L1252" s="6" t="str">
        <f t="shared" si="453"/>
        <v>00000</v>
      </c>
      <c r="M1252" s="1">
        <f t="shared" si="454"/>
        <v>0</v>
      </c>
      <c r="N1252" s="6" t="str">
        <f t="shared" si="455"/>
        <v>00</v>
      </c>
      <c r="O1252" s="1">
        <f t="shared" si="456"/>
        <v>4</v>
      </c>
      <c r="P1252" s="1">
        <f>IF(HEX2DEC(LEFT(E1252,4))&gt;=32768,HEX2DEC(LEFT(E1252,4))-65536,HEX2DEC(LEFT(E1252,4)))/Codes!$N$2</f>
        <v>2.2000000000000002</v>
      </c>
      <c r="Q1252" s="1">
        <f>IF(HEX2DEC(RIGHT(E1252,4))&gt;=32768,HEX2DEC(RIGHT(E1252,4))-65536,HEX2DEC(RIGHT(E1252,4)))/Codes!$N$2</f>
        <v>0</v>
      </c>
      <c r="R1252" s="1">
        <f>IF(HEX2DEC(LEFT(F1252,4))&gt;=32768,HEX2DEC(LEFT(F1252,4))-65536,HEX2DEC(LEFT(F1252,4)))/Codes!$N$2</f>
        <v>0</v>
      </c>
      <c r="S1252" s="1">
        <f>IF(HEX2DEC(RIGHT(F1252,4))&gt;=32768,HEX2DEC(RIGHT(F1252,4))-65536,HEX2DEC(RIGHT(F1252,4)))/Codes!$N$2</f>
        <v>-0.4</v>
      </c>
      <c r="T1252" s="18">
        <f t="shared" si="457"/>
        <v>45</v>
      </c>
      <c r="U1252" s="1">
        <f t="shared" si="458"/>
        <v>60</v>
      </c>
      <c r="V1252" s="1">
        <f t="shared" si="459"/>
        <v>0</v>
      </c>
      <c r="W1252" s="1" t="str">
        <f t="shared" si="460"/>
        <v>000</v>
      </c>
      <c r="X1252" s="1">
        <f t="shared" si="461"/>
        <v>0</v>
      </c>
      <c r="Y1252" s="1">
        <f t="shared" si="462"/>
        <v>50</v>
      </c>
      <c r="Z1252" s="1" t="str">
        <f>VLOOKUP(BIN2DEC(MID(HEX2BIN(MID(H1252,3,2),8),2,5)),Codes!$E$1:$F$18,2)</f>
        <v>Slash</v>
      </c>
      <c r="AA1252" s="6" t="str">
        <f t="shared" si="463"/>
        <v>1</v>
      </c>
      <c r="AB1252" s="1">
        <f t="shared" si="464"/>
        <v>0</v>
      </c>
      <c r="AC1252" s="1" t="str">
        <f>VLOOKUP(BIN2DEC(RIGHT(HEX2BIN(MID(H1252,6,1),4),1)&amp;LEFT(HEX2BIN(MID(H1252,7,1),4),1)),Codes!$K$1:$L$5,2)</f>
        <v>S</v>
      </c>
      <c r="AD1252" s="1" t="str">
        <f>VLOOKUP(BIN2DEC(RIGHT(HEX2BIN(MID(H1252,7,1),4),3)&amp;LEFT(HEX2BIN(MID(H1252,8,1),4),2)),Codes!$H$2:$I$33,2)</f>
        <v>[Burn]</v>
      </c>
      <c r="AE1252" s="1" t="str">
        <f t="shared" si="465"/>
        <v>1</v>
      </c>
      <c r="AF1252" s="1" t="str">
        <f t="shared" si="466"/>
        <v>1</v>
      </c>
      <c r="AH1252" s="6">
        <f t="shared" si="467"/>
        <v>24</v>
      </c>
    </row>
    <row r="1253" spans="2:34">
      <c r="B1253" s="1" t="s">
        <v>8450</v>
      </c>
      <c r="C1253" s="6" t="s">
        <v>4101</v>
      </c>
      <c r="D1253" s="6" t="s">
        <v>4098</v>
      </c>
      <c r="E1253" s="6" t="s">
        <v>4093</v>
      </c>
      <c r="F1253" s="6" t="s">
        <v>4099</v>
      </c>
      <c r="G1253" s="6" t="s">
        <v>4095</v>
      </c>
      <c r="H1253" s="6" t="s">
        <v>4096</v>
      </c>
      <c r="J1253" s="1" t="str">
        <f t="shared" si="451"/>
        <v>001011</v>
      </c>
      <c r="K1253" s="1">
        <f t="shared" si="452"/>
        <v>1</v>
      </c>
      <c r="L1253" s="6" t="str">
        <f t="shared" si="453"/>
        <v>00000</v>
      </c>
      <c r="M1253" s="1">
        <f t="shared" si="454"/>
        <v>0</v>
      </c>
      <c r="N1253" s="6" t="str">
        <f t="shared" si="455"/>
        <v>00</v>
      </c>
      <c r="O1253" s="1">
        <f t="shared" si="456"/>
        <v>4</v>
      </c>
      <c r="P1253" s="1">
        <f>IF(HEX2DEC(LEFT(E1253,4))&gt;=32768,HEX2DEC(LEFT(E1253,4))-65536,HEX2DEC(LEFT(E1253,4)))/Codes!$N$2</f>
        <v>2.2000000000000002</v>
      </c>
      <c r="Q1253" s="1">
        <f>IF(HEX2DEC(RIGHT(E1253,4))&gt;=32768,HEX2DEC(RIGHT(E1253,4))-65536,HEX2DEC(RIGHT(E1253,4)))/Codes!$N$2</f>
        <v>0</v>
      </c>
      <c r="R1253" s="1">
        <f>IF(HEX2DEC(LEFT(F1253,4))&gt;=32768,HEX2DEC(LEFT(F1253,4))-65536,HEX2DEC(LEFT(F1253,4)))/Codes!$N$2</f>
        <v>0</v>
      </c>
      <c r="S1253" s="1">
        <f>IF(HEX2DEC(RIGHT(F1253,4))&gt;=32768,HEX2DEC(RIGHT(F1253,4))-65536,HEX2DEC(RIGHT(F1253,4)))/Codes!$N$2</f>
        <v>-4.4000000000000004</v>
      </c>
      <c r="T1253" s="18">
        <f t="shared" si="457"/>
        <v>45</v>
      </c>
      <c r="U1253" s="1">
        <f t="shared" si="458"/>
        <v>60</v>
      </c>
      <c r="V1253" s="1">
        <f t="shared" si="459"/>
        <v>0</v>
      </c>
      <c r="W1253" s="1" t="str">
        <f t="shared" si="460"/>
        <v>000</v>
      </c>
      <c r="X1253" s="1">
        <f t="shared" si="461"/>
        <v>0</v>
      </c>
      <c r="Y1253" s="1">
        <f t="shared" si="462"/>
        <v>50</v>
      </c>
      <c r="Z1253" s="1" t="str">
        <f>VLOOKUP(BIN2DEC(MID(HEX2BIN(MID(H1253,3,2),8),2,5)),Codes!$E$1:$F$18,2)</f>
        <v>Slash</v>
      </c>
      <c r="AA1253" s="6" t="str">
        <f t="shared" si="463"/>
        <v>1</v>
      </c>
      <c r="AB1253" s="1">
        <f t="shared" si="464"/>
        <v>0</v>
      </c>
      <c r="AC1253" s="1" t="str">
        <f>VLOOKUP(BIN2DEC(RIGHT(HEX2BIN(MID(H1253,6,1),4),1)&amp;LEFT(HEX2BIN(MID(H1253,7,1),4),1)),Codes!$K$1:$L$5,2)</f>
        <v>S</v>
      </c>
      <c r="AD1253" s="1" t="str">
        <f>VLOOKUP(BIN2DEC(RIGHT(HEX2BIN(MID(H1253,7,1),4),3)&amp;LEFT(HEX2BIN(MID(H1253,8,1),4),2)),Codes!$H$2:$I$33,2)</f>
        <v>[Burn]</v>
      </c>
      <c r="AE1253" s="1" t="str">
        <f t="shared" si="465"/>
        <v>1</v>
      </c>
      <c r="AF1253" s="1" t="str">
        <f t="shared" si="466"/>
        <v>1</v>
      </c>
      <c r="AH1253" s="6">
        <f t="shared" si="467"/>
        <v>24</v>
      </c>
    </row>
    <row r="1254" spans="2:34">
      <c r="B1254" s="1" t="s">
        <v>8450</v>
      </c>
      <c r="C1254" s="6" t="s">
        <v>4108</v>
      </c>
      <c r="D1254" s="6" t="s">
        <v>853</v>
      </c>
      <c r="E1254" s="6" t="s">
        <v>4103</v>
      </c>
      <c r="F1254" s="6" t="s">
        <v>91</v>
      </c>
      <c r="G1254" s="6" t="s">
        <v>373</v>
      </c>
      <c r="H1254" s="6" t="s">
        <v>4104</v>
      </c>
      <c r="J1254" s="1" t="str">
        <f t="shared" si="451"/>
        <v>001011</v>
      </c>
      <c r="K1254" s="1">
        <f t="shared" si="452"/>
        <v>0</v>
      </c>
      <c r="L1254" s="6" t="str">
        <f t="shared" si="453"/>
        <v>00000</v>
      </c>
      <c r="M1254" s="1">
        <f t="shared" si="454"/>
        <v>0</v>
      </c>
      <c r="N1254" s="6" t="str">
        <f t="shared" si="455"/>
        <v>00</v>
      </c>
      <c r="O1254" s="1">
        <f t="shared" si="456"/>
        <v>8</v>
      </c>
      <c r="P1254" s="1">
        <f>IF(HEX2DEC(LEFT(E1254,4))&gt;=32768,HEX2DEC(LEFT(E1254,4))-65536,HEX2DEC(LEFT(E1254,4)))/Codes!$N$2</f>
        <v>3.4159999999999999</v>
      </c>
      <c r="Q1254" s="1">
        <f>IF(HEX2DEC(RIGHT(E1254,4))&gt;=32768,HEX2DEC(RIGHT(E1254,4))-65536,HEX2DEC(RIGHT(E1254,4)))/Codes!$N$2</f>
        <v>0</v>
      </c>
      <c r="R1254" s="1">
        <f>IF(HEX2DEC(LEFT(F1254,4))&gt;=32768,HEX2DEC(LEFT(F1254,4))-65536,HEX2DEC(LEFT(F1254,4)))/Codes!$N$2</f>
        <v>0</v>
      </c>
      <c r="S1254" s="1">
        <f>IF(HEX2DEC(RIGHT(F1254,4))&gt;=32768,HEX2DEC(RIGHT(F1254,4))-65536,HEX2DEC(RIGHT(F1254,4)))/Codes!$N$2</f>
        <v>0</v>
      </c>
      <c r="T1254" s="18">
        <f t="shared" si="457"/>
        <v>361</v>
      </c>
      <c r="U1254" s="1">
        <f t="shared" si="458"/>
        <v>100</v>
      </c>
      <c r="V1254" s="1">
        <f t="shared" si="459"/>
        <v>0</v>
      </c>
      <c r="W1254" s="1" t="str">
        <f t="shared" si="460"/>
        <v>000</v>
      </c>
      <c r="X1254" s="1">
        <f t="shared" si="461"/>
        <v>0</v>
      </c>
      <c r="Y1254" s="1">
        <f t="shared" si="462"/>
        <v>20</v>
      </c>
      <c r="Z1254" s="1" t="str">
        <f>VLOOKUP(BIN2DEC(MID(HEX2BIN(MID(H1254,3,2),8),2,5)),Codes!$E$1:$F$18,2)</f>
        <v>Normal</v>
      </c>
      <c r="AA1254" s="6" t="str">
        <f t="shared" si="463"/>
        <v>1</v>
      </c>
      <c r="AB1254" s="1">
        <f t="shared" si="464"/>
        <v>0</v>
      </c>
      <c r="AC1254" s="1" t="str">
        <f>VLOOKUP(BIN2DEC(RIGHT(HEX2BIN(MID(H1254,6,1),4),1)&amp;LEFT(HEX2BIN(MID(H1254,7,1),4),1)),Codes!$K$1:$L$5,2)</f>
        <v>S</v>
      </c>
      <c r="AD1254" s="1" t="str">
        <f>VLOOKUP(BIN2DEC(RIGHT(HEX2BIN(MID(H1254,7,1),4),3)&amp;LEFT(HEX2BIN(MID(H1254,8,1),4),2)),Codes!$H$2:$I$33,2)</f>
        <v>[Kick]</v>
      </c>
      <c r="AE1254" s="1" t="str">
        <f t="shared" si="465"/>
        <v>1</v>
      </c>
      <c r="AF1254" s="1" t="str">
        <f t="shared" si="466"/>
        <v>1</v>
      </c>
      <c r="AH1254" s="6">
        <f t="shared" si="467"/>
        <v>146</v>
      </c>
    </row>
    <row r="1255" spans="2:34">
      <c r="B1255" s="1" t="s">
        <v>8450</v>
      </c>
      <c r="C1255" s="6" t="s">
        <v>4128</v>
      </c>
      <c r="D1255" s="6" t="s">
        <v>255</v>
      </c>
      <c r="E1255" s="6" t="s">
        <v>232</v>
      </c>
      <c r="F1255" s="6" t="s">
        <v>91</v>
      </c>
      <c r="G1255" s="6" t="s">
        <v>4106</v>
      </c>
      <c r="H1255" s="6" t="s">
        <v>4107</v>
      </c>
      <c r="J1255" s="1" t="str">
        <f t="shared" si="451"/>
        <v>001011</v>
      </c>
      <c r="K1255" s="1">
        <f t="shared" si="452"/>
        <v>0</v>
      </c>
      <c r="L1255" s="6" t="str">
        <f t="shared" si="453"/>
        <v>00000</v>
      </c>
      <c r="M1255" s="1">
        <f t="shared" si="454"/>
        <v>0</v>
      </c>
      <c r="N1255" s="6" t="str">
        <f t="shared" si="455"/>
        <v>00</v>
      </c>
      <c r="O1255" s="1">
        <f t="shared" si="456"/>
        <v>2</v>
      </c>
      <c r="P1255" s="1">
        <f>IF(HEX2DEC(LEFT(E1255,4))&gt;=32768,HEX2DEC(LEFT(E1255,4))-65536,HEX2DEC(LEFT(E1255,4)))/Codes!$N$2</f>
        <v>4.8</v>
      </c>
      <c r="Q1255" s="1">
        <f>IF(HEX2DEC(RIGHT(E1255,4))&gt;=32768,HEX2DEC(RIGHT(E1255,4))-65536,HEX2DEC(RIGHT(E1255,4)))/Codes!$N$2</f>
        <v>0</v>
      </c>
      <c r="R1255" s="1">
        <f>IF(HEX2DEC(LEFT(F1255,4))&gt;=32768,HEX2DEC(LEFT(F1255,4))-65536,HEX2DEC(LEFT(F1255,4)))/Codes!$N$2</f>
        <v>0</v>
      </c>
      <c r="S1255" s="1">
        <f>IF(HEX2DEC(RIGHT(F1255,4))&gt;=32768,HEX2DEC(RIGHT(F1255,4))-65536,HEX2DEC(RIGHT(F1255,4)))/Codes!$N$2</f>
        <v>0</v>
      </c>
      <c r="T1255" s="18">
        <f t="shared" si="457"/>
        <v>361</v>
      </c>
      <c r="U1255" s="1">
        <f t="shared" si="458"/>
        <v>30</v>
      </c>
      <c r="V1255" s="1">
        <f t="shared" si="459"/>
        <v>0</v>
      </c>
      <c r="W1255" s="1" t="str">
        <f t="shared" si="460"/>
        <v>000</v>
      </c>
      <c r="X1255" s="1">
        <f t="shared" si="461"/>
        <v>0</v>
      </c>
      <c r="Y1255" s="1">
        <f t="shared" si="462"/>
        <v>40</v>
      </c>
      <c r="Z1255" s="1" t="str">
        <f>VLOOKUP(BIN2DEC(MID(HEX2BIN(MID(H1255,3,2),8),2,5)),Codes!$E$1:$F$18,2)</f>
        <v>Flower</v>
      </c>
      <c r="AA1255" s="6" t="str">
        <f t="shared" si="463"/>
        <v>1</v>
      </c>
      <c r="AB1255" s="1">
        <f t="shared" si="464"/>
        <v>0</v>
      </c>
      <c r="AC1255" s="1" t="str">
        <f>VLOOKUP(BIN2DEC(RIGHT(HEX2BIN(MID(H1255,6,1),4),1)&amp;LEFT(HEX2BIN(MID(H1255,7,1),4),1)),Codes!$K$1:$L$5,2)</f>
        <v>S</v>
      </c>
      <c r="AD1255" s="1" t="str">
        <f>VLOOKUP(BIN2DEC(RIGHT(HEX2BIN(MID(H1255,7,1),4),3)&amp;LEFT(HEX2BIN(MID(H1255,8,1),4),2)),Codes!$H$2:$I$33,2)</f>
        <v>[Kick]</v>
      </c>
      <c r="AE1255" s="1" t="str">
        <f t="shared" si="465"/>
        <v>1</v>
      </c>
      <c r="AF1255" s="1" t="str">
        <f t="shared" si="466"/>
        <v>1</v>
      </c>
      <c r="AH1255" s="6">
        <f t="shared" si="467"/>
        <v>146</v>
      </c>
    </row>
    <row r="1256" spans="2:34">
      <c r="B1256" s="1" t="s">
        <v>8450</v>
      </c>
      <c r="C1256" s="6" t="s">
        <v>4120</v>
      </c>
      <c r="D1256" s="6" t="s">
        <v>702</v>
      </c>
      <c r="E1256" s="6" t="s">
        <v>433</v>
      </c>
      <c r="F1256" s="6" t="s">
        <v>91</v>
      </c>
      <c r="G1256" s="6" t="s">
        <v>4110</v>
      </c>
      <c r="H1256" s="6" t="s">
        <v>4111</v>
      </c>
      <c r="J1256" s="1" t="str">
        <f t="shared" si="451"/>
        <v>001011</v>
      </c>
      <c r="K1256" s="1">
        <f t="shared" si="452"/>
        <v>0</v>
      </c>
      <c r="L1256" s="6" t="str">
        <f t="shared" si="453"/>
        <v>00000</v>
      </c>
      <c r="M1256" s="1">
        <f t="shared" si="454"/>
        <v>0</v>
      </c>
      <c r="N1256" s="6" t="str">
        <f t="shared" si="455"/>
        <v>00</v>
      </c>
      <c r="O1256" s="1">
        <f t="shared" si="456"/>
        <v>1</v>
      </c>
      <c r="P1256" s="1">
        <f>IF(HEX2DEC(LEFT(E1256,4))&gt;=32768,HEX2DEC(LEFT(E1256,4))-65536,HEX2DEC(LEFT(E1256,4)))/Codes!$N$2</f>
        <v>1.6</v>
      </c>
      <c r="Q1256" s="1">
        <f>IF(HEX2DEC(RIGHT(E1256,4))&gt;=32768,HEX2DEC(RIGHT(E1256,4))-65536,HEX2DEC(RIGHT(E1256,4)))/Codes!$N$2</f>
        <v>0</v>
      </c>
      <c r="R1256" s="1">
        <f>IF(HEX2DEC(LEFT(F1256,4))&gt;=32768,HEX2DEC(LEFT(F1256,4))-65536,HEX2DEC(LEFT(F1256,4)))/Codes!$N$2</f>
        <v>0</v>
      </c>
      <c r="S1256" s="1">
        <f>IF(HEX2DEC(RIGHT(F1256,4))&gt;=32768,HEX2DEC(RIGHT(F1256,4))-65536,HEX2DEC(RIGHT(F1256,4)))/Codes!$N$2</f>
        <v>0</v>
      </c>
      <c r="T1256" s="18">
        <f t="shared" si="457"/>
        <v>280</v>
      </c>
      <c r="U1256" s="1">
        <f t="shared" si="458"/>
        <v>150</v>
      </c>
      <c r="V1256" s="1">
        <f t="shared" si="459"/>
        <v>0</v>
      </c>
      <c r="W1256" s="1" t="str">
        <f t="shared" si="460"/>
        <v>000</v>
      </c>
      <c r="X1256" s="1">
        <f t="shared" si="461"/>
        <v>0</v>
      </c>
      <c r="Y1256" s="1">
        <f t="shared" si="462"/>
        <v>0</v>
      </c>
      <c r="Z1256" s="1" t="str">
        <f>VLOOKUP(BIN2DEC(MID(HEX2BIN(MID(H1256,3,2),8),2,5)),Codes!$E$1:$F$18,2)</f>
        <v>Normal</v>
      </c>
      <c r="AA1256" s="6" t="str">
        <f t="shared" si="463"/>
        <v>1</v>
      </c>
      <c r="AB1256" s="1">
        <f t="shared" si="464"/>
        <v>0</v>
      </c>
      <c r="AC1256" s="1" t="str">
        <f>VLOOKUP(BIN2DEC(RIGHT(HEX2BIN(MID(H1256,6,1),4),1)&amp;LEFT(HEX2BIN(MID(H1256,7,1),4),1)),Codes!$K$1:$L$5,2)</f>
        <v>S</v>
      </c>
      <c r="AD1256" s="1" t="str">
        <f>VLOOKUP(BIN2DEC(RIGHT(HEX2BIN(MID(H1256,7,1),4),3)&amp;LEFT(HEX2BIN(MID(H1256,8,1),4),2)),Codes!$H$2:$I$33,2)</f>
        <v>Kick</v>
      </c>
      <c r="AE1256" s="1" t="str">
        <f t="shared" si="465"/>
        <v>1</v>
      </c>
      <c r="AF1256" s="1" t="str">
        <f t="shared" si="466"/>
        <v>1</v>
      </c>
      <c r="AH1256" s="6">
        <f t="shared" si="467"/>
        <v>2</v>
      </c>
    </row>
    <row r="1257" spans="2:34">
      <c r="B1257" s="1" t="s">
        <v>8450</v>
      </c>
      <c r="C1257" s="6" t="s">
        <v>4121</v>
      </c>
      <c r="D1257" s="6" t="s">
        <v>255</v>
      </c>
      <c r="E1257" s="6" t="s">
        <v>433</v>
      </c>
      <c r="F1257" s="6" t="s">
        <v>91</v>
      </c>
      <c r="G1257" s="6" t="s">
        <v>4113</v>
      </c>
      <c r="H1257" s="6" t="s">
        <v>4111</v>
      </c>
      <c r="J1257" s="1" t="str">
        <f t="shared" si="451"/>
        <v>001011</v>
      </c>
      <c r="K1257" s="1">
        <f t="shared" si="452"/>
        <v>0</v>
      </c>
      <c r="L1257" s="6" t="str">
        <f t="shared" si="453"/>
        <v>00000</v>
      </c>
      <c r="M1257" s="1">
        <f t="shared" si="454"/>
        <v>0</v>
      </c>
      <c r="N1257" s="6" t="str">
        <f t="shared" si="455"/>
        <v>00</v>
      </c>
      <c r="O1257" s="1">
        <f t="shared" si="456"/>
        <v>2</v>
      </c>
      <c r="P1257" s="1">
        <f>IF(HEX2DEC(LEFT(E1257,4))&gt;=32768,HEX2DEC(LEFT(E1257,4))-65536,HEX2DEC(LEFT(E1257,4)))/Codes!$N$2</f>
        <v>1.6</v>
      </c>
      <c r="Q1257" s="1">
        <f>IF(HEX2DEC(RIGHT(E1257,4))&gt;=32768,HEX2DEC(RIGHT(E1257,4))-65536,HEX2DEC(RIGHT(E1257,4)))/Codes!$N$2</f>
        <v>0</v>
      </c>
      <c r="R1257" s="1">
        <f>IF(HEX2DEC(LEFT(F1257,4))&gt;=32768,HEX2DEC(LEFT(F1257,4))-65536,HEX2DEC(LEFT(F1257,4)))/Codes!$N$2</f>
        <v>0</v>
      </c>
      <c r="S1257" s="1">
        <f>IF(HEX2DEC(RIGHT(F1257,4))&gt;=32768,HEX2DEC(RIGHT(F1257,4))-65536,HEX2DEC(RIGHT(F1257,4)))/Codes!$N$2</f>
        <v>0</v>
      </c>
      <c r="T1257" s="18">
        <f t="shared" si="457"/>
        <v>80</v>
      </c>
      <c r="U1257" s="1">
        <f t="shared" si="458"/>
        <v>100</v>
      </c>
      <c r="V1257" s="1">
        <f t="shared" si="459"/>
        <v>1</v>
      </c>
      <c r="W1257" s="1" t="str">
        <f t="shared" si="460"/>
        <v>000</v>
      </c>
      <c r="X1257" s="1">
        <f t="shared" si="461"/>
        <v>0</v>
      </c>
      <c r="Y1257" s="1">
        <f t="shared" si="462"/>
        <v>0</v>
      </c>
      <c r="Z1257" s="1" t="str">
        <f>VLOOKUP(BIN2DEC(MID(HEX2BIN(MID(H1257,3,2),8),2,5)),Codes!$E$1:$F$18,2)</f>
        <v>Normal</v>
      </c>
      <c r="AA1257" s="6" t="str">
        <f t="shared" si="463"/>
        <v>1</v>
      </c>
      <c r="AB1257" s="1">
        <f t="shared" si="464"/>
        <v>0</v>
      </c>
      <c r="AC1257" s="1" t="str">
        <f>VLOOKUP(BIN2DEC(RIGHT(HEX2BIN(MID(H1257,6,1),4),1)&amp;LEFT(HEX2BIN(MID(H1257,7,1),4),1)),Codes!$K$1:$L$5,2)</f>
        <v>S</v>
      </c>
      <c r="AD1257" s="1" t="str">
        <f>VLOOKUP(BIN2DEC(RIGHT(HEX2BIN(MID(H1257,7,1),4),3)&amp;LEFT(HEX2BIN(MID(H1257,8,1),4),2)),Codes!$H$2:$I$33,2)</f>
        <v>Kick</v>
      </c>
      <c r="AE1257" s="1" t="str">
        <f t="shared" si="465"/>
        <v>1</v>
      </c>
      <c r="AF1257" s="1" t="str">
        <f t="shared" si="466"/>
        <v>1</v>
      </c>
      <c r="AH1257" s="6">
        <f t="shared" si="467"/>
        <v>2</v>
      </c>
    </row>
    <row r="1258" spans="2:34">
      <c r="B1258" s="1" t="s">
        <v>8450</v>
      </c>
      <c r="C1258" s="6" t="s">
        <v>4122</v>
      </c>
      <c r="D1258" s="6" t="s">
        <v>3348</v>
      </c>
      <c r="E1258" s="6" t="s">
        <v>433</v>
      </c>
      <c r="F1258" s="6" t="s">
        <v>91</v>
      </c>
      <c r="G1258" s="6" t="s">
        <v>4115</v>
      </c>
      <c r="H1258" s="6" t="s">
        <v>4116</v>
      </c>
      <c r="J1258" s="1" t="str">
        <f t="shared" si="451"/>
        <v>001011</v>
      </c>
      <c r="K1258" s="1">
        <f t="shared" si="452"/>
        <v>0</v>
      </c>
      <c r="L1258" s="6" t="str">
        <f t="shared" si="453"/>
        <v>00000</v>
      </c>
      <c r="M1258" s="1">
        <f t="shared" si="454"/>
        <v>0</v>
      </c>
      <c r="N1258" s="6" t="str">
        <f t="shared" si="455"/>
        <v>00</v>
      </c>
      <c r="O1258" s="1">
        <f t="shared" si="456"/>
        <v>4</v>
      </c>
      <c r="P1258" s="1">
        <f>IF(HEX2DEC(LEFT(E1258,4))&gt;=32768,HEX2DEC(LEFT(E1258,4))-65536,HEX2DEC(LEFT(E1258,4)))/Codes!$N$2</f>
        <v>1.6</v>
      </c>
      <c r="Q1258" s="1">
        <f>IF(HEX2DEC(RIGHT(E1258,4))&gt;=32768,HEX2DEC(RIGHT(E1258,4))-65536,HEX2DEC(RIGHT(E1258,4)))/Codes!$N$2</f>
        <v>0</v>
      </c>
      <c r="R1258" s="1">
        <f>IF(HEX2DEC(LEFT(F1258,4))&gt;=32768,HEX2DEC(LEFT(F1258,4))-65536,HEX2DEC(LEFT(F1258,4)))/Codes!$N$2</f>
        <v>0</v>
      </c>
      <c r="S1258" s="1">
        <f>IF(HEX2DEC(RIGHT(F1258,4))&gt;=32768,HEX2DEC(RIGHT(F1258,4))-65536,HEX2DEC(RIGHT(F1258,4)))/Codes!$N$2</f>
        <v>0</v>
      </c>
      <c r="T1258" s="18">
        <f t="shared" si="457"/>
        <v>40</v>
      </c>
      <c r="U1258" s="1">
        <f t="shared" si="458"/>
        <v>130</v>
      </c>
      <c r="V1258" s="1">
        <f t="shared" si="459"/>
        <v>0</v>
      </c>
      <c r="W1258" s="1" t="str">
        <f t="shared" si="460"/>
        <v>000</v>
      </c>
      <c r="X1258" s="1">
        <f t="shared" si="461"/>
        <v>0</v>
      </c>
      <c r="Y1258" s="1">
        <f t="shared" si="462"/>
        <v>25</v>
      </c>
      <c r="Z1258" s="1" t="str">
        <f>VLOOKUP(BIN2DEC(MID(HEX2BIN(MID(H1258,3,2),8),2,5)),Codes!$E$1:$F$18,2)</f>
        <v>Normal</v>
      </c>
      <c r="AA1258" s="6" t="str">
        <f t="shared" si="463"/>
        <v>1</v>
      </c>
      <c r="AB1258" s="1">
        <f t="shared" si="464"/>
        <v>0</v>
      </c>
      <c r="AC1258" s="1" t="str">
        <f>VLOOKUP(BIN2DEC(RIGHT(HEX2BIN(MID(H1258,6,1),4),1)&amp;LEFT(HEX2BIN(MID(H1258,7,1),4),1)),Codes!$K$1:$L$5,2)</f>
        <v>S</v>
      </c>
      <c r="AD1258" s="1" t="str">
        <f>VLOOKUP(BIN2DEC(RIGHT(HEX2BIN(MID(H1258,7,1),4),3)&amp;LEFT(HEX2BIN(MID(H1258,8,1),4),2)),Codes!$H$2:$I$33,2)</f>
        <v>Kick</v>
      </c>
      <c r="AE1258" s="1" t="str">
        <f t="shared" si="465"/>
        <v>1</v>
      </c>
      <c r="AF1258" s="1" t="str">
        <f t="shared" si="466"/>
        <v>1</v>
      </c>
      <c r="AH1258" s="6">
        <f t="shared" si="467"/>
        <v>2</v>
      </c>
    </row>
    <row r="1259" spans="2:34">
      <c r="B1259" s="1" t="s">
        <v>8450</v>
      </c>
      <c r="C1259" s="6" t="s">
        <v>4123</v>
      </c>
      <c r="D1259" s="6" t="s">
        <v>1061</v>
      </c>
      <c r="E1259" s="6" t="s">
        <v>433</v>
      </c>
      <c r="F1259" s="6" t="s">
        <v>91</v>
      </c>
      <c r="G1259" s="6" t="s">
        <v>4118</v>
      </c>
      <c r="H1259" s="6" t="s">
        <v>4119</v>
      </c>
      <c r="J1259" s="1" t="str">
        <f t="shared" si="451"/>
        <v>001011</v>
      </c>
      <c r="K1259" s="1">
        <f t="shared" si="452"/>
        <v>0</v>
      </c>
      <c r="L1259" s="6" t="str">
        <f t="shared" si="453"/>
        <v>00000</v>
      </c>
      <c r="M1259" s="1">
        <f t="shared" si="454"/>
        <v>0</v>
      </c>
      <c r="N1259" s="6" t="str">
        <f t="shared" si="455"/>
        <v>00</v>
      </c>
      <c r="O1259" s="1">
        <f t="shared" si="456"/>
        <v>7</v>
      </c>
      <c r="P1259" s="1">
        <f>IF(HEX2DEC(LEFT(E1259,4))&gt;=32768,HEX2DEC(LEFT(E1259,4))-65536,HEX2DEC(LEFT(E1259,4)))/Codes!$N$2</f>
        <v>1.6</v>
      </c>
      <c r="Q1259" s="1">
        <f>IF(HEX2DEC(RIGHT(E1259,4))&gt;=32768,HEX2DEC(RIGHT(E1259,4))-65536,HEX2DEC(RIGHT(E1259,4)))/Codes!$N$2</f>
        <v>0</v>
      </c>
      <c r="R1259" s="1">
        <f>IF(HEX2DEC(LEFT(F1259,4))&gt;=32768,HEX2DEC(LEFT(F1259,4))-65536,HEX2DEC(LEFT(F1259,4)))/Codes!$N$2</f>
        <v>0</v>
      </c>
      <c r="S1259" s="1">
        <f>IF(HEX2DEC(RIGHT(F1259,4))&gt;=32768,HEX2DEC(RIGHT(F1259,4))-65536,HEX2DEC(RIGHT(F1259,4)))/Codes!$N$2</f>
        <v>0</v>
      </c>
      <c r="T1259" s="18">
        <f t="shared" si="457"/>
        <v>45</v>
      </c>
      <c r="U1259" s="1">
        <f t="shared" si="458"/>
        <v>100</v>
      </c>
      <c r="V1259" s="1">
        <f t="shared" si="459"/>
        <v>0</v>
      </c>
      <c r="W1259" s="1" t="str">
        <f t="shared" si="460"/>
        <v>000</v>
      </c>
      <c r="X1259" s="1">
        <f t="shared" si="461"/>
        <v>0</v>
      </c>
      <c r="Y1259" s="1">
        <f t="shared" si="462"/>
        <v>30</v>
      </c>
      <c r="Z1259" s="1" t="str">
        <f>VLOOKUP(BIN2DEC(MID(HEX2BIN(MID(H1259,3,2),8),2,5)),Codes!$E$1:$F$18,2)</f>
        <v>Normal</v>
      </c>
      <c r="AA1259" s="6" t="str">
        <f t="shared" si="463"/>
        <v>1</v>
      </c>
      <c r="AB1259" s="1">
        <f t="shared" si="464"/>
        <v>0</v>
      </c>
      <c r="AC1259" s="1" t="str">
        <f>VLOOKUP(BIN2DEC(RIGHT(HEX2BIN(MID(H1259,6,1),4),1)&amp;LEFT(HEX2BIN(MID(H1259,7,1),4),1)),Codes!$K$1:$L$5,2)</f>
        <v>S</v>
      </c>
      <c r="AD1259" s="1" t="str">
        <f>VLOOKUP(BIN2DEC(RIGHT(HEX2BIN(MID(H1259,7,1),4),3)&amp;LEFT(HEX2BIN(MID(H1259,8,1),4),2)),Codes!$H$2:$I$33,2)</f>
        <v>Kick</v>
      </c>
      <c r="AE1259" s="1" t="str">
        <f t="shared" si="465"/>
        <v>1</v>
      </c>
      <c r="AF1259" s="1" t="str">
        <f t="shared" si="466"/>
        <v>1</v>
      </c>
      <c r="AH1259" s="6">
        <f t="shared" si="467"/>
        <v>2</v>
      </c>
    </row>
    <row r="1260" spans="2:34">
      <c r="B1260" s="1" t="s">
        <v>8450</v>
      </c>
      <c r="C1260" s="6" t="s">
        <v>4125</v>
      </c>
      <c r="D1260" s="6" t="s">
        <v>1711</v>
      </c>
      <c r="E1260" s="6" t="s">
        <v>433</v>
      </c>
      <c r="F1260" s="6" t="s">
        <v>91</v>
      </c>
      <c r="G1260" s="6" t="s">
        <v>4126</v>
      </c>
      <c r="H1260" s="6" t="s">
        <v>4127</v>
      </c>
      <c r="J1260" s="1" t="str">
        <f t="shared" si="451"/>
        <v>001011</v>
      </c>
      <c r="K1260" s="1">
        <f t="shared" si="452"/>
        <v>0</v>
      </c>
      <c r="L1260" s="6" t="str">
        <f t="shared" si="453"/>
        <v>00000</v>
      </c>
      <c r="M1260" s="1">
        <f t="shared" si="454"/>
        <v>0</v>
      </c>
      <c r="N1260" s="6" t="str">
        <f t="shared" si="455"/>
        <v>00</v>
      </c>
      <c r="O1260" s="1">
        <f t="shared" si="456"/>
        <v>10</v>
      </c>
      <c r="P1260" s="1">
        <f>IF(HEX2DEC(LEFT(E1260,4))&gt;=32768,HEX2DEC(LEFT(E1260,4))-65536,HEX2DEC(LEFT(E1260,4)))/Codes!$N$2</f>
        <v>1.6</v>
      </c>
      <c r="Q1260" s="1">
        <f>IF(HEX2DEC(RIGHT(E1260,4))&gt;=32768,HEX2DEC(RIGHT(E1260,4))-65536,HEX2DEC(RIGHT(E1260,4)))/Codes!$N$2</f>
        <v>0</v>
      </c>
      <c r="R1260" s="1">
        <f>IF(HEX2DEC(LEFT(F1260,4))&gt;=32768,HEX2DEC(LEFT(F1260,4))-65536,HEX2DEC(LEFT(F1260,4)))/Codes!$N$2</f>
        <v>0</v>
      </c>
      <c r="S1260" s="1">
        <f>IF(HEX2DEC(RIGHT(F1260,4))&gt;=32768,HEX2DEC(RIGHT(F1260,4))-65536,HEX2DEC(RIGHT(F1260,4)))/Codes!$N$2</f>
        <v>0</v>
      </c>
      <c r="T1260" s="18">
        <f t="shared" si="457"/>
        <v>50</v>
      </c>
      <c r="U1260" s="1">
        <f t="shared" si="458"/>
        <v>90</v>
      </c>
      <c r="V1260" s="1">
        <f t="shared" si="459"/>
        <v>0</v>
      </c>
      <c r="W1260" s="1" t="str">
        <f t="shared" si="460"/>
        <v>000</v>
      </c>
      <c r="X1260" s="1">
        <f t="shared" si="461"/>
        <v>0</v>
      </c>
      <c r="Y1260" s="1">
        <f t="shared" si="462"/>
        <v>35</v>
      </c>
      <c r="Z1260" s="1" t="str">
        <f>VLOOKUP(BIN2DEC(MID(HEX2BIN(MID(H1260,3,2),8),2,5)),Codes!$E$1:$F$18,2)</f>
        <v>Normal</v>
      </c>
      <c r="AA1260" s="6" t="str">
        <f t="shared" si="463"/>
        <v>1</v>
      </c>
      <c r="AB1260" s="1">
        <f t="shared" si="464"/>
        <v>0</v>
      </c>
      <c r="AC1260" s="1" t="str">
        <f>VLOOKUP(BIN2DEC(RIGHT(HEX2BIN(MID(H1260,6,1),4),1)&amp;LEFT(HEX2BIN(MID(H1260,7,1),4),1)),Codes!$K$1:$L$5,2)</f>
        <v>S</v>
      </c>
      <c r="AD1260" s="1" t="str">
        <f>VLOOKUP(BIN2DEC(RIGHT(HEX2BIN(MID(H1260,7,1),4),3)&amp;LEFT(HEX2BIN(MID(H1260,8,1),4),2)),Codes!$H$2:$I$33,2)</f>
        <v>Kick</v>
      </c>
      <c r="AE1260" s="1" t="str">
        <f t="shared" si="465"/>
        <v>1</v>
      </c>
      <c r="AF1260" s="1" t="str">
        <f t="shared" si="466"/>
        <v>1</v>
      </c>
      <c r="AH1260" s="6">
        <f t="shared" si="467"/>
        <v>2</v>
      </c>
    </row>
    <row r="1261" spans="2:34">
      <c r="B1261" s="1" t="s">
        <v>8450</v>
      </c>
      <c r="C1261" s="6" t="s">
        <v>4130</v>
      </c>
      <c r="D1261" s="6" t="s">
        <v>3099</v>
      </c>
      <c r="E1261" s="6" t="s">
        <v>433</v>
      </c>
      <c r="F1261" s="6" t="s">
        <v>91</v>
      </c>
      <c r="G1261" s="6" t="s">
        <v>4131</v>
      </c>
      <c r="H1261" s="6" t="s">
        <v>4132</v>
      </c>
      <c r="J1261" s="1" t="str">
        <f t="shared" si="451"/>
        <v>001011</v>
      </c>
      <c r="K1261" s="1">
        <f t="shared" si="452"/>
        <v>0</v>
      </c>
      <c r="L1261" s="6" t="str">
        <f t="shared" si="453"/>
        <v>00000</v>
      </c>
      <c r="M1261" s="1">
        <f t="shared" si="454"/>
        <v>0</v>
      </c>
      <c r="N1261" s="6" t="str">
        <f t="shared" si="455"/>
        <v>00</v>
      </c>
      <c r="O1261" s="1">
        <f t="shared" si="456"/>
        <v>13</v>
      </c>
      <c r="P1261" s="1">
        <f>IF(HEX2DEC(LEFT(E1261,4))&gt;=32768,HEX2DEC(LEFT(E1261,4))-65536,HEX2DEC(LEFT(E1261,4)))/Codes!$N$2</f>
        <v>1.6</v>
      </c>
      <c r="Q1261" s="1">
        <f>IF(HEX2DEC(RIGHT(E1261,4))&gt;=32768,HEX2DEC(RIGHT(E1261,4))-65536,HEX2DEC(RIGHT(E1261,4)))/Codes!$N$2</f>
        <v>0</v>
      </c>
      <c r="R1261" s="1">
        <f>IF(HEX2DEC(LEFT(F1261,4))&gt;=32768,HEX2DEC(LEFT(F1261,4))-65536,HEX2DEC(LEFT(F1261,4)))/Codes!$N$2</f>
        <v>0</v>
      </c>
      <c r="S1261" s="1">
        <f>IF(HEX2DEC(RIGHT(F1261,4))&gt;=32768,HEX2DEC(RIGHT(F1261,4))-65536,HEX2DEC(RIGHT(F1261,4)))/Codes!$N$2</f>
        <v>0</v>
      </c>
      <c r="T1261" s="18">
        <f t="shared" si="457"/>
        <v>55</v>
      </c>
      <c r="U1261" s="1">
        <f t="shared" si="458"/>
        <v>90</v>
      </c>
      <c r="V1261" s="1">
        <f t="shared" si="459"/>
        <v>0</v>
      </c>
      <c r="W1261" s="1" t="str">
        <f t="shared" si="460"/>
        <v>000</v>
      </c>
      <c r="X1261" s="1">
        <f t="shared" si="461"/>
        <v>0</v>
      </c>
      <c r="Y1261" s="1">
        <f t="shared" si="462"/>
        <v>40</v>
      </c>
      <c r="Z1261" s="1" t="str">
        <f>VLOOKUP(BIN2DEC(MID(HEX2BIN(MID(H1261,3,2),8),2,5)),Codes!$E$1:$F$18,2)</f>
        <v>Normal</v>
      </c>
      <c r="AA1261" s="6" t="str">
        <f t="shared" si="463"/>
        <v>1</v>
      </c>
      <c r="AB1261" s="1">
        <f t="shared" si="464"/>
        <v>0</v>
      </c>
      <c r="AC1261" s="1" t="str">
        <f>VLOOKUP(BIN2DEC(RIGHT(HEX2BIN(MID(H1261,6,1),4),1)&amp;LEFT(HEX2BIN(MID(H1261,7,1),4),1)),Codes!$K$1:$L$5,2)</f>
        <v>S</v>
      </c>
      <c r="AD1261" s="1" t="str">
        <f>VLOOKUP(BIN2DEC(RIGHT(HEX2BIN(MID(H1261,7,1),4),3)&amp;LEFT(HEX2BIN(MID(H1261,8,1),4),2)),Codes!$H$2:$I$33,2)</f>
        <v>[Kick]</v>
      </c>
      <c r="AE1261" s="1" t="str">
        <f t="shared" si="465"/>
        <v>1</v>
      </c>
      <c r="AF1261" s="1" t="str">
        <f t="shared" si="466"/>
        <v>1</v>
      </c>
      <c r="AH1261" s="6">
        <f t="shared" si="467"/>
        <v>18</v>
      </c>
    </row>
    <row r="1262" spans="2:34">
      <c r="B1262" s="1" t="s">
        <v>8450</v>
      </c>
      <c r="C1262" s="6" t="s">
        <v>4134</v>
      </c>
      <c r="D1262" s="6" t="s">
        <v>1704</v>
      </c>
      <c r="E1262" s="6" t="s">
        <v>433</v>
      </c>
      <c r="F1262" s="6" t="s">
        <v>91</v>
      </c>
      <c r="G1262" s="6" t="s">
        <v>4135</v>
      </c>
      <c r="H1262" s="6" t="s">
        <v>4136</v>
      </c>
      <c r="J1262" s="1" t="str">
        <f t="shared" si="451"/>
        <v>001011</v>
      </c>
      <c r="K1262" s="1">
        <f t="shared" si="452"/>
        <v>0</v>
      </c>
      <c r="L1262" s="6" t="str">
        <f t="shared" si="453"/>
        <v>00000</v>
      </c>
      <c r="M1262" s="1">
        <f t="shared" si="454"/>
        <v>0</v>
      </c>
      <c r="N1262" s="6" t="str">
        <f t="shared" si="455"/>
        <v>00</v>
      </c>
      <c r="O1262" s="1">
        <f t="shared" si="456"/>
        <v>16</v>
      </c>
      <c r="P1262" s="1">
        <f>IF(HEX2DEC(LEFT(E1262,4))&gt;=32768,HEX2DEC(LEFT(E1262,4))-65536,HEX2DEC(LEFT(E1262,4)))/Codes!$N$2</f>
        <v>1.6</v>
      </c>
      <c r="Q1262" s="1">
        <f>IF(HEX2DEC(RIGHT(E1262,4))&gt;=32768,HEX2DEC(RIGHT(E1262,4))-65536,HEX2DEC(RIGHT(E1262,4)))/Codes!$N$2</f>
        <v>0</v>
      </c>
      <c r="R1262" s="1">
        <f>IF(HEX2DEC(LEFT(F1262,4))&gt;=32768,HEX2DEC(LEFT(F1262,4))-65536,HEX2DEC(LEFT(F1262,4)))/Codes!$N$2</f>
        <v>0</v>
      </c>
      <c r="S1262" s="1">
        <f>IF(HEX2DEC(RIGHT(F1262,4))&gt;=32768,HEX2DEC(RIGHT(F1262,4))-65536,HEX2DEC(RIGHT(F1262,4)))/Codes!$N$2</f>
        <v>0</v>
      </c>
      <c r="T1262" s="18">
        <f t="shared" si="457"/>
        <v>60</v>
      </c>
      <c r="U1262" s="1">
        <f t="shared" si="458"/>
        <v>90</v>
      </c>
      <c r="V1262" s="1">
        <f t="shared" si="459"/>
        <v>0</v>
      </c>
      <c r="W1262" s="1" t="str">
        <f t="shared" si="460"/>
        <v>000</v>
      </c>
      <c r="X1262" s="1">
        <f t="shared" si="461"/>
        <v>0</v>
      </c>
      <c r="Y1262" s="1">
        <f t="shared" si="462"/>
        <v>45</v>
      </c>
      <c r="Z1262" s="1" t="str">
        <f>VLOOKUP(BIN2DEC(MID(HEX2BIN(MID(H1262,3,2),8),2,5)),Codes!$E$1:$F$18,2)</f>
        <v>Normal</v>
      </c>
      <c r="AA1262" s="6" t="str">
        <f t="shared" si="463"/>
        <v>1</v>
      </c>
      <c r="AB1262" s="1">
        <f t="shared" si="464"/>
        <v>0</v>
      </c>
      <c r="AC1262" s="1" t="str">
        <f>VLOOKUP(BIN2DEC(RIGHT(HEX2BIN(MID(H1262,6,1),4),1)&amp;LEFT(HEX2BIN(MID(H1262,7,1),4),1)),Codes!$K$1:$L$5,2)</f>
        <v>S</v>
      </c>
      <c r="AD1262" s="1" t="str">
        <f>VLOOKUP(BIN2DEC(RIGHT(HEX2BIN(MID(H1262,7,1),4),3)&amp;LEFT(HEX2BIN(MID(H1262,8,1),4),2)),Codes!$H$2:$I$33,2)</f>
        <v>[Kick]</v>
      </c>
      <c r="AE1262" s="1" t="str">
        <f t="shared" si="465"/>
        <v>1</v>
      </c>
      <c r="AF1262" s="1" t="str">
        <f t="shared" si="466"/>
        <v>1</v>
      </c>
      <c r="AH1262" s="6">
        <f t="shared" si="467"/>
        <v>18</v>
      </c>
    </row>
    <row r="1263" spans="2:34">
      <c r="B1263" s="1" t="s">
        <v>8450</v>
      </c>
      <c r="C1263" s="6" t="s">
        <v>4138</v>
      </c>
      <c r="D1263" s="6" t="s">
        <v>3424</v>
      </c>
      <c r="E1263" s="6" t="s">
        <v>433</v>
      </c>
      <c r="F1263" s="6" t="s">
        <v>91</v>
      </c>
      <c r="G1263" s="6" t="s">
        <v>4139</v>
      </c>
      <c r="H1263" s="6" t="s">
        <v>4140</v>
      </c>
      <c r="J1263" s="1" t="str">
        <f t="shared" si="451"/>
        <v>001011</v>
      </c>
      <c r="K1263" s="1">
        <f t="shared" si="452"/>
        <v>0</v>
      </c>
      <c r="L1263" s="6" t="str">
        <f t="shared" si="453"/>
        <v>00000</v>
      </c>
      <c r="M1263" s="1">
        <f t="shared" si="454"/>
        <v>0</v>
      </c>
      <c r="N1263" s="6" t="str">
        <f t="shared" si="455"/>
        <v>00</v>
      </c>
      <c r="O1263" s="1">
        <f t="shared" si="456"/>
        <v>20</v>
      </c>
      <c r="P1263" s="1">
        <f>IF(HEX2DEC(LEFT(E1263,4))&gt;=32768,HEX2DEC(LEFT(E1263,4))-65536,HEX2DEC(LEFT(E1263,4)))/Codes!$N$2</f>
        <v>1.6</v>
      </c>
      <c r="Q1263" s="1">
        <f>IF(HEX2DEC(RIGHT(E1263,4))&gt;=32768,HEX2DEC(RIGHT(E1263,4))-65536,HEX2DEC(RIGHT(E1263,4)))/Codes!$N$2</f>
        <v>0</v>
      </c>
      <c r="R1263" s="1">
        <f>IF(HEX2DEC(LEFT(F1263,4))&gt;=32768,HEX2DEC(LEFT(F1263,4))-65536,HEX2DEC(LEFT(F1263,4)))/Codes!$N$2</f>
        <v>0</v>
      </c>
      <c r="S1263" s="1">
        <f>IF(HEX2DEC(RIGHT(F1263,4))&gt;=32768,HEX2DEC(RIGHT(F1263,4))-65536,HEX2DEC(RIGHT(F1263,4)))/Codes!$N$2</f>
        <v>0</v>
      </c>
      <c r="T1263" s="18">
        <f t="shared" si="457"/>
        <v>65</v>
      </c>
      <c r="U1263" s="1">
        <f t="shared" si="458"/>
        <v>90</v>
      </c>
      <c r="V1263" s="1">
        <f t="shared" si="459"/>
        <v>0</v>
      </c>
      <c r="W1263" s="1" t="str">
        <f t="shared" si="460"/>
        <v>000</v>
      </c>
      <c r="X1263" s="1">
        <f t="shared" si="461"/>
        <v>0</v>
      </c>
      <c r="Y1263" s="1">
        <f t="shared" si="462"/>
        <v>50</v>
      </c>
      <c r="Z1263" s="1" t="str">
        <f>VLOOKUP(BIN2DEC(MID(HEX2BIN(MID(H1263,3,2),8),2,5)),Codes!$E$1:$F$18,2)</f>
        <v>Normal</v>
      </c>
      <c r="AA1263" s="6" t="str">
        <f t="shared" si="463"/>
        <v>1</v>
      </c>
      <c r="AB1263" s="1">
        <f t="shared" si="464"/>
        <v>0</v>
      </c>
      <c r="AC1263" s="1" t="str">
        <f>VLOOKUP(BIN2DEC(RIGHT(HEX2BIN(MID(H1263,6,1),4),1)&amp;LEFT(HEX2BIN(MID(H1263,7,1),4),1)),Codes!$K$1:$L$5,2)</f>
        <v>S</v>
      </c>
      <c r="AD1263" s="1" t="str">
        <f>VLOOKUP(BIN2DEC(RIGHT(HEX2BIN(MID(H1263,7,1),4),3)&amp;LEFT(HEX2BIN(MID(H1263,8,1),4),2)),Codes!$H$2:$I$33,2)</f>
        <v>[Kick]</v>
      </c>
      <c r="AE1263" s="1" t="str">
        <f t="shared" si="465"/>
        <v>1</v>
      </c>
      <c r="AF1263" s="1" t="str">
        <f t="shared" si="466"/>
        <v>1</v>
      </c>
      <c r="AH1263" s="6">
        <f t="shared" si="467"/>
        <v>18</v>
      </c>
    </row>
    <row r="1264" spans="2:34">
      <c r="B1264" s="1" t="s">
        <v>8450</v>
      </c>
      <c r="C1264" s="6" t="s">
        <v>4142</v>
      </c>
      <c r="D1264" s="6" t="s">
        <v>4143</v>
      </c>
      <c r="E1264" s="6" t="s">
        <v>433</v>
      </c>
      <c r="F1264" s="6" t="s">
        <v>91</v>
      </c>
      <c r="G1264" s="6" t="s">
        <v>4139</v>
      </c>
      <c r="H1264" s="6" t="s">
        <v>4144</v>
      </c>
      <c r="J1264" s="1" t="str">
        <f t="shared" si="451"/>
        <v>001011</v>
      </c>
      <c r="K1264" s="1">
        <f t="shared" si="452"/>
        <v>0</v>
      </c>
      <c r="L1264" s="6" t="str">
        <f t="shared" si="453"/>
        <v>00000</v>
      </c>
      <c r="M1264" s="1">
        <f t="shared" si="454"/>
        <v>0</v>
      </c>
      <c r="N1264" s="6" t="str">
        <f t="shared" si="455"/>
        <v>00</v>
      </c>
      <c r="O1264" s="1">
        <f t="shared" si="456"/>
        <v>24</v>
      </c>
      <c r="P1264" s="1">
        <f>IF(HEX2DEC(LEFT(E1264,4))&gt;=32768,HEX2DEC(LEFT(E1264,4))-65536,HEX2DEC(LEFT(E1264,4)))/Codes!$N$2</f>
        <v>1.6</v>
      </c>
      <c r="Q1264" s="1">
        <f>IF(HEX2DEC(RIGHT(E1264,4))&gt;=32768,HEX2DEC(RIGHT(E1264,4))-65536,HEX2DEC(RIGHT(E1264,4)))/Codes!$N$2</f>
        <v>0</v>
      </c>
      <c r="R1264" s="1">
        <f>IF(HEX2DEC(LEFT(F1264,4))&gt;=32768,HEX2DEC(LEFT(F1264,4))-65536,HEX2DEC(LEFT(F1264,4)))/Codes!$N$2</f>
        <v>0</v>
      </c>
      <c r="S1264" s="1">
        <f>IF(HEX2DEC(RIGHT(F1264,4))&gt;=32768,HEX2DEC(RIGHT(F1264,4))-65536,HEX2DEC(RIGHT(F1264,4)))/Codes!$N$2</f>
        <v>0</v>
      </c>
      <c r="T1264" s="18">
        <f t="shared" si="457"/>
        <v>65</v>
      </c>
      <c r="U1264" s="1">
        <f t="shared" si="458"/>
        <v>90</v>
      </c>
      <c r="V1264" s="1">
        <f t="shared" si="459"/>
        <v>0</v>
      </c>
      <c r="W1264" s="1" t="str">
        <f t="shared" si="460"/>
        <v>000</v>
      </c>
      <c r="X1264" s="1">
        <f t="shared" si="461"/>
        <v>0</v>
      </c>
      <c r="Y1264" s="1">
        <f t="shared" si="462"/>
        <v>55</v>
      </c>
      <c r="Z1264" s="1" t="str">
        <f>VLOOKUP(BIN2DEC(MID(HEX2BIN(MID(H1264,3,2),8),2,5)),Codes!$E$1:$F$18,2)</f>
        <v>Normal</v>
      </c>
      <c r="AA1264" s="6" t="str">
        <f t="shared" si="463"/>
        <v>1</v>
      </c>
      <c r="AB1264" s="1">
        <f t="shared" si="464"/>
        <v>0</v>
      </c>
      <c r="AC1264" s="1" t="str">
        <f>VLOOKUP(BIN2DEC(RIGHT(HEX2BIN(MID(H1264,6,1),4),1)&amp;LEFT(HEX2BIN(MID(H1264,7,1),4),1)),Codes!$K$1:$L$5,2)</f>
        <v>S</v>
      </c>
      <c r="AD1264" s="1" t="str">
        <f>VLOOKUP(BIN2DEC(RIGHT(HEX2BIN(MID(H1264,7,1),4),3)&amp;LEFT(HEX2BIN(MID(H1264,8,1),4),2)),Codes!$H$2:$I$33,2)</f>
        <v>[Kick]</v>
      </c>
      <c r="AE1264" s="1" t="str">
        <f t="shared" si="465"/>
        <v>1</v>
      </c>
      <c r="AF1264" s="1" t="str">
        <f t="shared" si="466"/>
        <v>1</v>
      </c>
      <c r="AH1264" s="6">
        <f t="shared" si="467"/>
        <v>18</v>
      </c>
    </row>
    <row r="1265" spans="1:34">
      <c r="B1265" s="1" t="s">
        <v>8450</v>
      </c>
      <c r="C1265" s="6" t="s">
        <v>4146</v>
      </c>
      <c r="D1265" s="6" t="s">
        <v>4023</v>
      </c>
      <c r="E1265" s="6" t="s">
        <v>433</v>
      </c>
      <c r="F1265" s="6" t="s">
        <v>91</v>
      </c>
      <c r="G1265" s="6" t="s">
        <v>4147</v>
      </c>
      <c r="H1265" s="6" t="s">
        <v>4148</v>
      </c>
      <c r="J1265" s="1" t="str">
        <f t="shared" si="451"/>
        <v>001011</v>
      </c>
      <c r="K1265" s="1">
        <f t="shared" si="452"/>
        <v>0</v>
      </c>
      <c r="L1265" s="6" t="str">
        <f t="shared" si="453"/>
        <v>00000</v>
      </c>
      <c r="M1265" s="1">
        <f t="shared" si="454"/>
        <v>0</v>
      </c>
      <c r="N1265" s="6" t="str">
        <f t="shared" si="455"/>
        <v>00</v>
      </c>
      <c r="O1265" s="1">
        <f t="shared" si="456"/>
        <v>28</v>
      </c>
      <c r="P1265" s="1">
        <f>IF(HEX2DEC(LEFT(E1265,4))&gt;=32768,HEX2DEC(LEFT(E1265,4))-65536,HEX2DEC(LEFT(E1265,4)))/Codes!$N$2</f>
        <v>1.6</v>
      </c>
      <c r="Q1265" s="1">
        <f>IF(HEX2DEC(RIGHT(E1265,4))&gt;=32768,HEX2DEC(RIGHT(E1265,4))-65536,HEX2DEC(RIGHT(E1265,4)))/Codes!$N$2</f>
        <v>0</v>
      </c>
      <c r="R1265" s="1">
        <f>IF(HEX2DEC(LEFT(F1265,4))&gt;=32768,HEX2DEC(LEFT(F1265,4))-65536,HEX2DEC(LEFT(F1265,4)))/Codes!$N$2</f>
        <v>0</v>
      </c>
      <c r="S1265" s="1">
        <f>IF(HEX2DEC(RIGHT(F1265,4))&gt;=32768,HEX2DEC(RIGHT(F1265,4))-65536,HEX2DEC(RIGHT(F1265,4)))/Codes!$N$2</f>
        <v>0</v>
      </c>
      <c r="T1265" s="18">
        <f t="shared" si="457"/>
        <v>65</v>
      </c>
      <c r="U1265" s="1">
        <f t="shared" si="458"/>
        <v>80</v>
      </c>
      <c r="V1265" s="1">
        <f t="shared" si="459"/>
        <v>0</v>
      </c>
      <c r="W1265" s="1" t="str">
        <f t="shared" si="460"/>
        <v>000</v>
      </c>
      <c r="X1265" s="1">
        <f t="shared" si="461"/>
        <v>0</v>
      </c>
      <c r="Y1265" s="1">
        <f t="shared" si="462"/>
        <v>100</v>
      </c>
      <c r="Z1265" s="1" t="str">
        <f>VLOOKUP(BIN2DEC(MID(HEX2BIN(MID(H1265,3,2),8),2,5)),Codes!$E$1:$F$18,2)</f>
        <v>Flame</v>
      </c>
      <c r="AA1265" s="6" t="str">
        <f t="shared" si="463"/>
        <v>1</v>
      </c>
      <c r="AB1265" s="1">
        <f t="shared" si="464"/>
        <v>0</v>
      </c>
      <c r="AC1265" s="1" t="str">
        <f>VLOOKUP(BIN2DEC(RIGHT(HEX2BIN(MID(H1265,6,1),4),1)&amp;LEFT(HEX2BIN(MID(H1265,7,1),4),1)),Codes!$K$1:$L$5,2)</f>
        <v>M</v>
      </c>
      <c r="AD1265" s="1" t="str">
        <f>VLOOKUP(BIN2DEC(RIGHT(HEX2BIN(MID(H1265,7,1),4),3)&amp;LEFT(HEX2BIN(MID(H1265,8,1),4),2)),Codes!$H$2:$I$33,2)</f>
        <v>Burn</v>
      </c>
      <c r="AE1265" s="1" t="str">
        <f t="shared" si="465"/>
        <v>1</v>
      </c>
      <c r="AF1265" s="1" t="str">
        <f t="shared" si="466"/>
        <v>1</v>
      </c>
      <c r="AH1265" s="6">
        <f t="shared" si="467"/>
        <v>40</v>
      </c>
    </row>
    <row r="1266" spans="1:34">
      <c r="B1266" s="1" t="s">
        <v>8450</v>
      </c>
      <c r="C1266" s="6" t="s">
        <v>4151</v>
      </c>
      <c r="D1266" s="6" t="s">
        <v>702</v>
      </c>
      <c r="E1266" s="6" t="s">
        <v>3698</v>
      </c>
      <c r="F1266" s="6" t="s">
        <v>91</v>
      </c>
      <c r="G1266" s="6" t="s">
        <v>2011</v>
      </c>
      <c r="H1266" s="6" t="s">
        <v>4150</v>
      </c>
      <c r="J1266" s="1" t="str">
        <f t="shared" si="451"/>
        <v>001011</v>
      </c>
      <c r="K1266" s="1">
        <f t="shared" si="452"/>
        <v>0</v>
      </c>
      <c r="L1266" s="6" t="str">
        <f t="shared" si="453"/>
        <v>00000</v>
      </c>
      <c r="M1266" s="1">
        <f t="shared" si="454"/>
        <v>0</v>
      </c>
      <c r="N1266" s="6" t="str">
        <f t="shared" si="455"/>
        <v>00</v>
      </c>
      <c r="O1266" s="1">
        <f t="shared" si="456"/>
        <v>1</v>
      </c>
      <c r="P1266" s="1">
        <f>IF(HEX2DEC(LEFT(E1266,4))&gt;=32768,HEX2DEC(LEFT(E1266,4))-65536,HEX2DEC(LEFT(E1266,4)))/Codes!$N$2</f>
        <v>3.0720000000000001</v>
      </c>
      <c r="Q1266" s="1">
        <f>IF(HEX2DEC(RIGHT(E1266,4))&gt;=32768,HEX2DEC(RIGHT(E1266,4))-65536,HEX2DEC(RIGHT(E1266,4)))/Codes!$N$2</f>
        <v>0</v>
      </c>
      <c r="R1266" s="1">
        <f>IF(HEX2DEC(LEFT(F1266,4))&gt;=32768,HEX2DEC(LEFT(F1266,4))-65536,HEX2DEC(LEFT(F1266,4)))/Codes!$N$2</f>
        <v>0</v>
      </c>
      <c r="S1266" s="1">
        <f>IF(HEX2DEC(RIGHT(F1266,4))&gt;=32768,HEX2DEC(RIGHT(F1266,4))-65536,HEX2DEC(RIGHT(F1266,4)))/Codes!$N$2</f>
        <v>0</v>
      </c>
      <c r="T1266" s="18">
        <f t="shared" si="457"/>
        <v>361</v>
      </c>
      <c r="U1266" s="1">
        <f t="shared" si="458"/>
        <v>50</v>
      </c>
      <c r="V1266" s="1">
        <f t="shared" si="459"/>
        <v>0</v>
      </c>
      <c r="W1266" s="1" t="str">
        <f t="shared" si="460"/>
        <v>000</v>
      </c>
      <c r="X1266" s="1">
        <f t="shared" si="461"/>
        <v>0</v>
      </c>
      <c r="Y1266" s="1">
        <f t="shared" si="462"/>
        <v>25</v>
      </c>
      <c r="Z1266" s="1" t="str">
        <f>VLOOKUP(BIN2DEC(MID(HEX2BIN(MID(H1266,3,2),8),2,5)),Codes!$E$1:$F$18,2)</f>
        <v>Flame</v>
      </c>
      <c r="AA1266" s="6" t="str">
        <f t="shared" si="463"/>
        <v>0</v>
      </c>
      <c r="AB1266" s="1">
        <f t="shared" si="464"/>
        <v>0</v>
      </c>
      <c r="AC1266" s="1" t="str">
        <f>VLOOKUP(BIN2DEC(RIGHT(HEX2BIN(MID(H1266,6,1),4),1)&amp;LEFT(HEX2BIN(MID(H1266,7,1),4),1)),Codes!$K$1:$L$5,2)</f>
        <v>S</v>
      </c>
      <c r="AD1266" s="1" t="str">
        <f>VLOOKUP(BIN2DEC(RIGHT(HEX2BIN(MID(H1266,7,1),4),3)&amp;LEFT(HEX2BIN(MID(H1266,8,1),4),2)),Codes!$H$2:$I$33,2)</f>
        <v>Burn</v>
      </c>
      <c r="AE1266" s="1" t="str">
        <f t="shared" si="465"/>
        <v>1</v>
      </c>
      <c r="AF1266" s="1" t="str">
        <f t="shared" si="466"/>
        <v>1</v>
      </c>
      <c r="AH1266" s="6">
        <f t="shared" si="467"/>
        <v>8</v>
      </c>
    </row>
    <row r="1267" spans="1:34">
      <c r="B1267" s="1" t="s">
        <v>8450</v>
      </c>
      <c r="D1267" s="6" t="s">
        <v>1997</v>
      </c>
      <c r="E1267" s="6" t="s">
        <v>207</v>
      </c>
      <c r="F1267" s="6" t="s">
        <v>91</v>
      </c>
      <c r="G1267" s="6" t="s">
        <v>373</v>
      </c>
      <c r="H1267" s="6" t="s">
        <v>4153</v>
      </c>
      <c r="J1267" s="1" t="str">
        <f t="shared" si="451"/>
        <v>001011</v>
      </c>
      <c r="K1267" s="1">
        <f t="shared" si="452"/>
        <v>0</v>
      </c>
      <c r="L1267" s="6" t="str">
        <f t="shared" si="453"/>
        <v>00000</v>
      </c>
      <c r="M1267" s="1">
        <f t="shared" si="454"/>
        <v>0</v>
      </c>
      <c r="N1267" s="6" t="str">
        <f t="shared" si="455"/>
        <v>00</v>
      </c>
      <c r="O1267" s="1">
        <f t="shared" si="456"/>
        <v>25</v>
      </c>
      <c r="P1267" s="1">
        <f>IF(HEX2DEC(LEFT(E1267,4))&gt;=32768,HEX2DEC(LEFT(E1267,4))-65536,HEX2DEC(LEFT(E1267,4)))/Codes!$N$2</f>
        <v>4</v>
      </c>
      <c r="Q1267" s="1">
        <f>IF(HEX2DEC(RIGHT(E1267,4))&gt;=32768,HEX2DEC(RIGHT(E1267,4))-65536,HEX2DEC(RIGHT(E1267,4)))/Codes!$N$2</f>
        <v>0</v>
      </c>
      <c r="R1267" s="1">
        <f>IF(HEX2DEC(LEFT(F1267,4))&gt;=32768,HEX2DEC(LEFT(F1267,4))-65536,HEX2DEC(LEFT(F1267,4)))/Codes!$N$2</f>
        <v>0</v>
      </c>
      <c r="S1267" s="1">
        <f>IF(HEX2DEC(RIGHT(F1267,4))&gt;=32768,HEX2DEC(RIGHT(F1267,4))-65536,HEX2DEC(RIGHT(F1267,4)))/Codes!$N$2</f>
        <v>0</v>
      </c>
      <c r="T1267" s="18">
        <f t="shared" si="457"/>
        <v>361</v>
      </c>
      <c r="U1267" s="1">
        <f t="shared" si="458"/>
        <v>100</v>
      </c>
      <c r="V1267" s="1">
        <f t="shared" si="459"/>
        <v>0</v>
      </c>
      <c r="W1267" s="1" t="str">
        <f t="shared" si="460"/>
        <v>000</v>
      </c>
      <c r="X1267" s="1">
        <f t="shared" si="461"/>
        <v>0</v>
      </c>
      <c r="Y1267" s="1">
        <f t="shared" si="462"/>
        <v>30</v>
      </c>
      <c r="Z1267" s="1" t="str">
        <f>VLOOKUP(BIN2DEC(MID(HEX2BIN(MID(H1267,3,2),8),2,5)),Codes!$E$1:$F$18,2)</f>
        <v>Normal</v>
      </c>
      <c r="AA1267" s="6" t="str">
        <f t="shared" si="463"/>
        <v>0</v>
      </c>
      <c r="AB1267" s="1">
        <f t="shared" si="464"/>
        <v>2</v>
      </c>
      <c r="AC1267" s="1" t="str">
        <f>VLOOKUP(BIN2DEC(RIGHT(HEX2BIN(MID(H1267,6,1),4),1)&amp;LEFT(HEX2BIN(MID(H1267,7,1),4),1)),Codes!$K$1:$L$5,2)</f>
        <v>M</v>
      </c>
      <c r="AD1267" s="1" t="str">
        <f>VLOOKUP(BIN2DEC(RIGHT(HEX2BIN(MID(H1267,7,1),4),3)&amp;LEFT(HEX2BIN(MID(H1267,8,1),4),2)),Codes!$H$2:$I$33,2)</f>
        <v>Burn</v>
      </c>
      <c r="AE1267" s="1" t="str">
        <f t="shared" si="465"/>
        <v>1</v>
      </c>
      <c r="AF1267" s="1" t="str">
        <f t="shared" si="466"/>
        <v>1</v>
      </c>
      <c r="AH1267" s="6">
        <f t="shared" si="467"/>
        <v>168</v>
      </c>
    </row>
    <row r="1268" spans="1:34">
      <c r="A1268" s="3" t="s">
        <v>8452</v>
      </c>
      <c r="B1268" s="1" t="s">
        <v>8450</v>
      </c>
      <c r="D1268" s="6" t="s">
        <v>1711</v>
      </c>
      <c r="E1268" s="6" t="s">
        <v>232</v>
      </c>
      <c r="F1268" s="6" t="s">
        <v>91</v>
      </c>
      <c r="G1268" s="6" t="s">
        <v>2011</v>
      </c>
      <c r="H1268" s="6" t="s">
        <v>4155</v>
      </c>
      <c r="J1268" s="1" t="str">
        <f t="shared" si="451"/>
        <v>001011</v>
      </c>
      <c r="K1268" s="1">
        <f t="shared" si="452"/>
        <v>0</v>
      </c>
      <c r="L1268" s="6" t="str">
        <f t="shared" si="453"/>
        <v>00000</v>
      </c>
      <c r="M1268" s="1">
        <f t="shared" si="454"/>
        <v>0</v>
      </c>
      <c r="N1268" s="6" t="str">
        <f t="shared" si="455"/>
        <v>00</v>
      </c>
      <c r="O1268" s="1">
        <f t="shared" si="456"/>
        <v>10</v>
      </c>
      <c r="P1268" s="1">
        <f>IF(HEX2DEC(LEFT(E1268,4))&gt;=32768,HEX2DEC(LEFT(E1268,4))-65536,HEX2DEC(LEFT(E1268,4)))/Codes!$N$2</f>
        <v>4.8</v>
      </c>
      <c r="Q1268" s="1">
        <f>IF(HEX2DEC(RIGHT(E1268,4))&gt;=32768,HEX2DEC(RIGHT(E1268,4))-65536,HEX2DEC(RIGHT(E1268,4)))/Codes!$N$2</f>
        <v>0</v>
      </c>
      <c r="R1268" s="1">
        <f>IF(HEX2DEC(LEFT(F1268,4))&gt;=32768,HEX2DEC(LEFT(F1268,4))-65536,HEX2DEC(LEFT(F1268,4)))/Codes!$N$2</f>
        <v>0</v>
      </c>
      <c r="S1268" s="1">
        <f>IF(HEX2DEC(RIGHT(F1268,4))&gt;=32768,HEX2DEC(RIGHT(F1268,4))-65536,HEX2DEC(RIGHT(F1268,4)))/Codes!$N$2</f>
        <v>0</v>
      </c>
      <c r="T1268" s="18">
        <f t="shared" si="457"/>
        <v>361</v>
      </c>
      <c r="U1268" s="1">
        <f t="shared" si="458"/>
        <v>50</v>
      </c>
      <c r="V1268" s="1">
        <f t="shared" si="459"/>
        <v>0</v>
      </c>
      <c r="W1268" s="1" t="str">
        <f t="shared" si="460"/>
        <v>000</v>
      </c>
      <c r="X1268" s="1">
        <f t="shared" si="461"/>
        <v>0</v>
      </c>
      <c r="Y1268" s="1">
        <f t="shared" si="462"/>
        <v>10</v>
      </c>
      <c r="Z1268" s="1" t="str">
        <f>VLOOKUP(BIN2DEC(MID(HEX2BIN(MID(H1268,3,2),8),2,5)),Codes!$E$1:$F$18,2)</f>
        <v>Normal</v>
      </c>
      <c r="AA1268" s="6" t="str">
        <f t="shared" si="463"/>
        <v>1</v>
      </c>
      <c r="AB1268" s="1">
        <f t="shared" si="464"/>
        <v>0</v>
      </c>
      <c r="AC1268" s="1" t="str">
        <f>VLOOKUP(BIN2DEC(RIGHT(HEX2BIN(MID(H1268,6,1),4),1)&amp;LEFT(HEX2BIN(MID(H1268,7,1),4),1)),Codes!$K$1:$L$5,2)</f>
        <v>M</v>
      </c>
      <c r="AD1268" s="1" t="str">
        <f>VLOOKUP(BIN2DEC(RIGHT(HEX2BIN(MID(H1268,7,1),4),3)&amp;LEFT(HEX2BIN(MID(H1268,8,1),4),2)),Codes!$H$2:$I$33,2)</f>
        <v>Shell</v>
      </c>
      <c r="AE1268" s="1" t="str">
        <f t="shared" si="465"/>
        <v>1</v>
      </c>
      <c r="AF1268" s="1" t="str">
        <f t="shared" si="466"/>
        <v>1</v>
      </c>
      <c r="AH1268" s="6">
        <f t="shared" si="467"/>
        <v>42</v>
      </c>
    </row>
    <row r="1269" spans="1:34">
      <c r="A1269" s="3" t="s">
        <v>8453</v>
      </c>
      <c r="B1269" s="1" t="s">
        <v>8504</v>
      </c>
      <c r="C1269" s="6" t="s">
        <v>8831</v>
      </c>
      <c r="D1269" s="9" t="s">
        <v>255</v>
      </c>
      <c r="E1269" s="9" t="s">
        <v>395</v>
      </c>
      <c r="F1269" s="9" t="s">
        <v>824</v>
      </c>
      <c r="G1269" s="9" t="s">
        <v>1591</v>
      </c>
      <c r="H1269" s="9" t="s">
        <v>4068</v>
      </c>
      <c r="J1269" s="1" t="str">
        <f t="shared" ref="J1269:J1294" si="468">LEFT(HEX2BIN(LEFT(D1269,2),8),6)</f>
        <v>001011</v>
      </c>
      <c r="K1269" s="1">
        <f t="shared" ref="K1269:K1294" si="469">BIN2DEC(MID(HEX2BIN(MID(D1269,2,2),8),3,3))</f>
        <v>0</v>
      </c>
      <c r="L1269" s="6" t="str">
        <f t="shared" ref="L1269:L1294" si="470">MID(HEX2BIN(MID(D1269,3,2),8),2,5)</f>
        <v>00000</v>
      </c>
      <c r="M1269" s="1">
        <f t="shared" ref="M1269:M1294" si="471">ROUNDDOWN(HEX2DEC(MID(D1269,4,3))/8,0)</f>
        <v>0</v>
      </c>
      <c r="N1269" s="6" t="str">
        <f t="shared" ref="N1269:N1294" si="472">MID(HEX2BIN(MID(D1269,6,1),4),2,2)</f>
        <v>00</v>
      </c>
      <c r="O1269" s="1">
        <f t="shared" ref="O1269:O1294" si="473">HEX2DEC(MID(D1269,7,2))</f>
        <v>2</v>
      </c>
      <c r="P1269" s="1">
        <f>IF(HEX2DEC(LEFT(E1269,4))&gt;=32768,HEX2DEC(LEFT(E1269,4))-65536,HEX2DEC(LEFT(E1269,4)))/Codes!$N$2</f>
        <v>5.6</v>
      </c>
      <c r="Q1269" s="1">
        <f>IF(HEX2DEC(RIGHT(E1269,4))&gt;=32768,HEX2DEC(RIGHT(E1269,4))-65536,HEX2DEC(RIGHT(E1269,4)))/Codes!$N$2</f>
        <v>0</v>
      </c>
      <c r="R1269" s="1">
        <f>IF(HEX2DEC(LEFT(F1269,4))&gt;=32768,HEX2DEC(LEFT(F1269,4))-65536,HEX2DEC(LEFT(F1269,4)))/Codes!$N$2</f>
        <v>2</v>
      </c>
      <c r="S1269" s="1">
        <f>IF(HEX2DEC(RIGHT(F1269,4))&gt;=32768,HEX2DEC(RIGHT(F1269,4))-65536,HEX2DEC(RIGHT(F1269,4)))/Codes!$N$2</f>
        <v>0</v>
      </c>
      <c r="T1269" s="18">
        <f t="shared" ref="T1269:T1294" si="474">ROUNDDOWN(HEX2DEC(LEFT(G1269,3))/8,0)</f>
        <v>361</v>
      </c>
      <c r="U1269" s="1">
        <f t="shared" ref="U1269:U1294" si="475">ROUNDDOWN(HEX2DEC(MID(G1269,3,3))/4,0)-(512*ROUNDDOWN(HEX2DEC(MID(G1269,3,1))/8,0))</f>
        <v>25</v>
      </c>
      <c r="V1269" s="1">
        <f t="shared" ref="V1269:V1294" si="476">RIGHT(HEX2BIN(MID(G1269,5,1),4),2)*128+HEX2DEC(MID(G1269,6,1))*8+LEFT(HEX2BIN(MID(G1269,7,1),4),3)</f>
        <v>0</v>
      </c>
      <c r="W1269" s="1" t="str">
        <f t="shared" ref="W1269:W1294" si="477">MID(HEX2BIN(MID(G1269,7,2),8),4,3)</f>
        <v>000</v>
      </c>
      <c r="X1269" s="1">
        <f t="shared" ref="X1269:X1294" si="478">BIN2DEC(RIGHT(HEX2BIN(RIGHT(G1269,1),4),2))</f>
        <v>0</v>
      </c>
      <c r="Y1269" s="1">
        <f t="shared" ref="Y1269:Y1294" si="479">ROUNDDOWN(HEX2DEC(LEFT(H1269,3))/8,0)</f>
        <v>10</v>
      </c>
      <c r="Z1269" s="1" t="str">
        <f>VLOOKUP(BIN2DEC(MID(HEX2BIN(MID(H1269,3,2),8),2,5)),Codes!$E$1:$F$18,2)</f>
        <v>Normal</v>
      </c>
      <c r="AA1269" s="6" t="str">
        <f t="shared" ref="AA1269:AA1294" si="480">MID(HEX2BIN(MID(H1269,4,1),4),3,1)</f>
        <v>0</v>
      </c>
      <c r="AB1269" s="1">
        <f t="shared" ref="AB1269:AB1294" si="481">(MOD(HEX2DEC(MID(H1269,4,1)),2))*64+ROUNDDOWN(HEX2DEC(MID(H1269,5,2))/4,0)</f>
        <v>0</v>
      </c>
      <c r="AC1269" s="1" t="str">
        <f>VLOOKUP(BIN2DEC(RIGHT(HEX2BIN(MID(H1269,6,1),4),1)&amp;LEFT(HEX2BIN(MID(H1269,7,1),4),1)),Codes!$K$1:$L$5,2)</f>
        <v>S</v>
      </c>
      <c r="AD1269" s="1" t="str">
        <f>VLOOKUP(BIN2DEC(RIGHT(HEX2BIN(MID(H1269,7,1),4),3)&amp;LEFT(HEX2BIN(MID(H1269,8,1),4),2)),Codes!$H$2:$I$33,2)</f>
        <v>Punch</v>
      </c>
      <c r="AE1269" s="1" t="str">
        <f t="shared" ref="AE1269:AE1294" si="482">MID(HEX2BIN(RIGHT(H1269,1),4),3,1)</f>
        <v>1</v>
      </c>
      <c r="AF1269" s="1" t="str">
        <f t="shared" ref="AF1269:AF1294" si="483">RIGHT(HEX2BIN(RIGHT(H1269,1),4),1)</f>
        <v>1</v>
      </c>
      <c r="AH1269" s="6">
        <f t="shared" ref="AH1269:AH1294" si="484">ROUNDDOWN(HEX2DEC(MID(H1269,6,3))/4,0)-(256*ROUNDDOWN(HEX2DEC(MID(H1269,6,1))/4,0))</f>
        <v>1</v>
      </c>
    </row>
    <row r="1270" spans="1:34">
      <c r="A1270" s="3" t="s">
        <v>8455</v>
      </c>
      <c r="B1270" s="1" t="s">
        <v>8504</v>
      </c>
      <c r="C1270" s="6" t="s">
        <v>8831</v>
      </c>
      <c r="D1270" s="9" t="s">
        <v>255</v>
      </c>
      <c r="E1270" s="9" t="s">
        <v>395</v>
      </c>
      <c r="F1270" s="9" t="s">
        <v>824</v>
      </c>
      <c r="G1270" s="9" t="s">
        <v>1591</v>
      </c>
      <c r="H1270" s="9" t="s">
        <v>4068</v>
      </c>
      <c r="J1270" s="1" t="str">
        <f t="shared" si="468"/>
        <v>001011</v>
      </c>
      <c r="K1270" s="1">
        <f t="shared" si="469"/>
        <v>0</v>
      </c>
      <c r="L1270" s="6" t="str">
        <f t="shared" si="470"/>
        <v>00000</v>
      </c>
      <c r="M1270" s="1">
        <f t="shared" si="471"/>
        <v>0</v>
      </c>
      <c r="N1270" s="6" t="str">
        <f t="shared" si="472"/>
        <v>00</v>
      </c>
      <c r="O1270" s="1">
        <f t="shared" si="473"/>
        <v>2</v>
      </c>
      <c r="P1270" s="1">
        <f>IF(HEX2DEC(LEFT(E1270,4))&gt;=32768,HEX2DEC(LEFT(E1270,4))-65536,HEX2DEC(LEFT(E1270,4)))/Codes!$N$2</f>
        <v>5.6</v>
      </c>
      <c r="Q1270" s="1">
        <f>IF(HEX2DEC(RIGHT(E1270,4))&gt;=32768,HEX2DEC(RIGHT(E1270,4))-65536,HEX2DEC(RIGHT(E1270,4)))/Codes!$N$2</f>
        <v>0</v>
      </c>
      <c r="R1270" s="1">
        <f>IF(HEX2DEC(LEFT(F1270,4))&gt;=32768,HEX2DEC(LEFT(F1270,4))-65536,HEX2DEC(LEFT(F1270,4)))/Codes!$N$2</f>
        <v>2</v>
      </c>
      <c r="S1270" s="1">
        <f>IF(HEX2DEC(RIGHT(F1270,4))&gt;=32768,HEX2DEC(RIGHT(F1270,4))-65536,HEX2DEC(RIGHT(F1270,4)))/Codes!$N$2</f>
        <v>0</v>
      </c>
      <c r="T1270" s="18">
        <f t="shared" si="474"/>
        <v>361</v>
      </c>
      <c r="U1270" s="1">
        <f t="shared" si="475"/>
        <v>25</v>
      </c>
      <c r="V1270" s="1">
        <f t="shared" si="476"/>
        <v>0</v>
      </c>
      <c r="W1270" s="1" t="str">
        <f t="shared" si="477"/>
        <v>000</v>
      </c>
      <c r="X1270" s="1">
        <f t="shared" si="478"/>
        <v>0</v>
      </c>
      <c r="Y1270" s="1">
        <f t="shared" si="479"/>
        <v>10</v>
      </c>
      <c r="Z1270" s="1" t="str">
        <f>VLOOKUP(BIN2DEC(MID(HEX2BIN(MID(H1270,3,2),8),2,5)),Codes!$E$1:$F$18,2)</f>
        <v>Normal</v>
      </c>
      <c r="AA1270" s="6" t="str">
        <f t="shared" si="480"/>
        <v>0</v>
      </c>
      <c r="AB1270" s="1">
        <f t="shared" si="481"/>
        <v>0</v>
      </c>
      <c r="AC1270" s="1" t="str">
        <f>VLOOKUP(BIN2DEC(RIGHT(HEX2BIN(MID(H1270,6,1),4),1)&amp;LEFT(HEX2BIN(MID(H1270,7,1),4),1)),Codes!$K$1:$L$5,2)</f>
        <v>S</v>
      </c>
      <c r="AD1270" s="1" t="str">
        <f>VLOOKUP(BIN2DEC(RIGHT(HEX2BIN(MID(H1270,7,1),4),3)&amp;LEFT(HEX2BIN(MID(H1270,8,1),4),2)),Codes!$H$2:$I$33,2)</f>
        <v>Punch</v>
      </c>
      <c r="AE1270" s="1" t="str">
        <f t="shared" si="482"/>
        <v>1</v>
      </c>
      <c r="AF1270" s="1" t="str">
        <f t="shared" si="483"/>
        <v>1</v>
      </c>
      <c r="AH1270" s="6">
        <f t="shared" si="484"/>
        <v>1</v>
      </c>
    </row>
    <row r="1271" spans="1:34">
      <c r="A1271" s="3" t="s">
        <v>8456</v>
      </c>
      <c r="B1271" s="1" t="s">
        <v>8504</v>
      </c>
      <c r="C1271" s="6" t="s">
        <v>8818</v>
      </c>
      <c r="D1271" s="9" t="s">
        <v>3424</v>
      </c>
      <c r="E1271" s="9" t="s">
        <v>8457</v>
      </c>
      <c r="F1271" s="9" t="s">
        <v>2284</v>
      </c>
      <c r="G1271" s="9" t="s">
        <v>8458</v>
      </c>
      <c r="H1271" s="9" t="s">
        <v>8459</v>
      </c>
      <c r="J1271" s="1" t="str">
        <f t="shared" si="468"/>
        <v>001011</v>
      </c>
      <c r="K1271" s="1">
        <f t="shared" si="469"/>
        <v>0</v>
      </c>
      <c r="L1271" s="6" t="str">
        <f t="shared" si="470"/>
        <v>00000</v>
      </c>
      <c r="M1271" s="1">
        <f t="shared" si="471"/>
        <v>0</v>
      </c>
      <c r="N1271" s="6" t="str">
        <f t="shared" si="472"/>
        <v>00</v>
      </c>
      <c r="O1271" s="1">
        <f t="shared" si="473"/>
        <v>20</v>
      </c>
      <c r="P1271" s="1">
        <f>IF(HEX2DEC(LEFT(E1271,4))&gt;=32768,HEX2DEC(LEFT(E1271,4))-65536,HEX2DEC(LEFT(E1271,4)))/Codes!$N$2</f>
        <v>13.651999999999999</v>
      </c>
      <c r="Q1271" s="1">
        <f>IF(HEX2DEC(RIGHT(E1271,4))&gt;=32768,HEX2DEC(RIGHT(E1271,4))-65536,HEX2DEC(RIGHT(E1271,4)))/Codes!$N$2</f>
        <v>0</v>
      </c>
      <c r="R1271" s="1">
        <f>IF(HEX2DEC(LEFT(F1271,4))&gt;=32768,HEX2DEC(LEFT(F1271,4))-65536,HEX2DEC(LEFT(F1271,4)))/Codes!$N$2</f>
        <v>11.2</v>
      </c>
      <c r="S1271" s="1">
        <f>IF(HEX2DEC(RIGHT(F1271,4))&gt;=32768,HEX2DEC(RIGHT(F1271,4))-65536,HEX2DEC(RIGHT(F1271,4)))/Codes!$N$2</f>
        <v>0</v>
      </c>
      <c r="T1271" s="18">
        <f t="shared" si="474"/>
        <v>108</v>
      </c>
      <c r="U1271" s="1">
        <f t="shared" si="475"/>
        <v>70</v>
      </c>
      <c r="V1271" s="1">
        <f t="shared" si="476"/>
        <v>0</v>
      </c>
      <c r="W1271" s="1" t="str">
        <f t="shared" si="477"/>
        <v>000</v>
      </c>
      <c r="X1271" s="1">
        <f t="shared" si="478"/>
        <v>0</v>
      </c>
      <c r="Y1271" s="1">
        <f t="shared" si="479"/>
        <v>120</v>
      </c>
      <c r="Z1271" s="1" t="str">
        <f>VLOOKUP(BIN2DEC(MID(HEX2BIN(MID(H1271,3,2),8),2,5)),Codes!$E$1:$F$18,2)</f>
        <v>Normal</v>
      </c>
      <c r="AA1271" s="6" t="str">
        <f t="shared" si="480"/>
        <v>0</v>
      </c>
      <c r="AB1271" s="1">
        <f t="shared" si="481"/>
        <v>0</v>
      </c>
      <c r="AC1271" s="1" t="str">
        <f>VLOOKUP(BIN2DEC(RIGHT(HEX2BIN(MID(H1271,6,1),4),1)&amp;LEFT(HEX2BIN(MID(H1271,7,1),4),1)),Codes!$K$1:$L$5,2)</f>
        <v>S</v>
      </c>
      <c r="AD1271" s="1" t="str">
        <f>VLOOKUP(BIN2DEC(RIGHT(HEX2BIN(MID(H1271,7,1),4),3)&amp;LEFT(HEX2BIN(MID(H1271,8,1),4),2)),Codes!$H$2:$I$33,2)</f>
        <v>[Burn]</v>
      </c>
      <c r="AE1271" s="1" t="str">
        <f t="shared" si="482"/>
        <v>1</v>
      </c>
      <c r="AF1271" s="1" t="str">
        <f t="shared" si="483"/>
        <v>1</v>
      </c>
      <c r="AH1271" s="6">
        <f t="shared" si="484"/>
        <v>24</v>
      </c>
    </row>
    <row r="1272" spans="1:34">
      <c r="A1272" s="3" t="s">
        <v>8461</v>
      </c>
      <c r="B1272" s="1" t="s">
        <v>8504</v>
      </c>
      <c r="C1272" s="6" t="s">
        <v>8819</v>
      </c>
      <c r="D1272" s="9" t="s">
        <v>3424</v>
      </c>
      <c r="E1272" s="9" t="s">
        <v>8462</v>
      </c>
      <c r="F1272" s="9" t="s">
        <v>460</v>
      </c>
      <c r="G1272" s="9" t="s">
        <v>4009</v>
      </c>
      <c r="H1272" s="9" t="s">
        <v>8463</v>
      </c>
      <c r="J1272" s="1" t="str">
        <f t="shared" si="468"/>
        <v>001011</v>
      </c>
      <c r="K1272" s="1">
        <f t="shared" si="469"/>
        <v>0</v>
      </c>
      <c r="L1272" s="6" t="str">
        <f t="shared" si="470"/>
        <v>00000</v>
      </c>
      <c r="M1272" s="1">
        <f t="shared" si="471"/>
        <v>0</v>
      </c>
      <c r="N1272" s="6" t="str">
        <f t="shared" si="472"/>
        <v>00</v>
      </c>
      <c r="O1272" s="1">
        <f t="shared" si="473"/>
        <v>20</v>
      </c>
      <c r="P1272" s="1">
        <f>IF(HEX2DEC(LEFT(E1272,4))&gt;=32768,HEX2DEC(LEFT(E1272,4))-65536,HEX2DEC(LEFT(E1272,4)))/Codes!$N$2</f>
        <v>40</v>
      </c>
      <c r="Q1272" s="1">
        <f>IF(HEX2DEC(RIGHT(E1272,4))&gt;=32768,HEX2DEC(RIGHT(E1272,4))-65536,HEX2DEC(RIGHT(E1272,4)))/Codes!$N$2</f>
        <v>0</v>
      </c>
      <c r="R1272" s="1">
        <f>IF(HEX2DEC(LEFT(F1272,4))&gt;=32768,HEX2DEC(LEFT(F1272,4))-65536,HEX2DEC(LEFT(F1272,4)))/Codes!$N$2</f>
        <v>7.2</v>
      </c>
      <c r="S1272" s="1">
        <f>IF(HEX2DEC(RIGHT(F1272,4))&gt;=32768,HEX2DEC(RIGHT(F1272,4))-65536,HEX2DEC(RIGHT(F1272,4)))/Codes!$N$2</f>
        <v>0</v>
      </c>
      <c r="T1272" s="18">
        <f t="shared" si="474"/>
        <v>361</v>
      </c>
      <c r="U1272" s="1">
        <f t="shared" si="475"/>
        <v>70</v>
      </c>
      <c r="V1272" s="1">
        <f t="shared" si="476"/>
        <v>0</v>
      </c>
      <c r="W1272" s="1" t="str">
        <f t="shared" si="477"/>
        <v>000</v>
      </c>
      <c r="X1272" s="1">
        <f t="shared" si="478"/>
        <v>0</v>
      </c>
      <c r="Y1272" s="1">
        <f t="shared" si="479"/>
        <v>60</v>
      </c>
      <c r="Z1272" s="1" t="str">
        <f>VLOOKUP(BIN2DEC(MID(HEX2BIN(MID(H1272,3,2),8),2,5)),Codes!$E$1:$F$18,2)</f>
        <v>Normal</v>
      </c>
      <c r="AA1272" s="6" t="str">
        <f t="shared" si="480"/>
        <v>0</v>
      </c>
      <c r="AB1272" s="1">
        <f t="shared" si="481"/>
        <v>20</v>
      </c>
      <c r="AC1272" s="1" t="str">
        <f>VLOOKUP(BIN2DEC(RIGHT(HEX2BIN(MID(H1272,6,1),4),1)&amp;LEFT(HEX2BIN(MID(H1272,7,1),4),1)),Codes!$K$1:$L$5,2)</f>
        <v>M</v>
      </c>
      <c r="AD1272" s="1" t="str">
        <f>VLOOKUP(BIN2DEC(RIGHT(HEX2BIN(MID(H1272,7,1),4),3)&amp;LEFT(HEX2BIN(MID(H1272,8,1),4),2)),Codes!$H$2:$I$33,2)</f>
        <v>Burn</v>
      </c>
      <c r="AE1272" s="1" t="str">
        <f t="shared" si="482"/>
        <v>1</v>
      </c>
      <c r="AF1272" s="1" t="str">
        <f t="shared" si="483"/>
        <v>1</v>
      </c>
      <c r="AH1272" s="6">
        <f t="shared" si="484"/>
        <v>40</v>
      </c>
    </row>
    <row r="1273" spans="1:34">
      <c r="A1273" s="3" t="s">
        <v>8465</v>
      </c>
      <c r="B1273" s="1" t="s">
        <v>8504</v>
      </c>
      <c r="C1273" s="6" t="s">
        <v>8830</v>
      </c>
      <c r="D1273" s="9" t="s">
        <v>1306</v>
      </c>
      <c r="E1273" s="9" t="s">
        <v>955</v>
      </c>
      <c r="F1273" s="9" t="s">
        <v>955</v>
      </c>
      <c r="G1273" s="9" t="s">
        <v>8466</v>
      </c>
      <c r="H1273" s="9" t="s">
        <v>1561</v>
      </c>
      <c r="J1273" s="1" t="str">
        <f t="shared" si="468"/>
        <v>001011</v>
      </c>
      <c r="K1273" s="1">
        <f t="shared" si="469"/>
        <v>0</v>
      </c>
      <c r="L1273" s="6" t="str">
        <f t="shared" si="470"/>
        <v>00000</v>
      </c>
      <c r="M1273" s="1">
        <f t="shared" si="471"/>
        <v>0</v>
      </c>
      <c r="N1273" s="6" t="str">
        <f t="shared" si="472"/>
        <v>00</v>
      </c>
      <c r="O1273" s="1">
        <f t="shared" si="473"/>
        <v>14</v>
      </c>
      <c r="P1273" s="1">
        <f>IF(HEX2DEC(LEFT(E1273,4))&gt;=32768,HEX2DEC(LEFT(E1273,4))-65536,HEX2DEC(LEFT(E1273,4)))/Codes!$N$2</f>
        <v>8</v>
      </c>
      <c r="Q1273" s="1">
        <f>IF(HEX2DEC(RIGHT(E1273,4))&gt;=32768,HEX2DEC(RIGHT(E1273,4))-65536,HEX2DEC(RIGHT(E1273,4)))/Codes!$N$2</f>
        <v>0</v>
      </c>
      <c r="R1273" s="1">
        <f>IF(HEX2DEC(LEFT(F1273,4))&gt;=32768,HEX2DEC(LEFT(F1273,4))-65536,HEX2DEC(LEFT(F1273,4)))/Codes!$N$2</f>
        <v>8</v>
      </c>
      <c r="S1273" s="1">
        <f>IF(HEX2DEC(RIGHT(F1273,4))&gt;=32768,HEX2DEC(RIGHT(F1273,4))-65536,HEX2DEC(RIGHT(F1273,4)))/Codes!$N$2</f>
        <v>0</v>
      </c>
      <c r="T1273" s="18">
        <f t="shared" si="474"/>
        <v>80</v>
      </c>
      <c r="U1273" s="1">
        <f t="shared" si="475"/>
        <v>100</v>
      </c>
      <c r="V1273" s="1">
        <f t="shared" si="476"/>
        <v>0</v>
      </c>
      <c r="W1273" s="1" t="str">
        <f t="shared" si="477"/>
        <v>000</v>
      </c>
      <c r="X1273" s="1">
        <f t="shared" si="478"/>
        <v>0</v>
      </c>
      <c r="Y1273" s="1">
        <f t="shared" si="479"/>
        <v>60</v>
      </c>
      <c r="Z1273" s="1" t="str">
        <f>VLOOKUP(BIN2DEC(MID(HEX2BIN(MID(H1273,3,2),8),2,5)),Codes!$E$1:$F$18,2)</f>
        <v>Normal</v>
      </c>
      <c r="AA1273" s="6" t="str">
        <f t="shared" si="480"/>
        <v>0</v>
      </c>
      <c r="AB1273" s="1">
        <f t="shared" si="481"/>
        <v>0</v>
      </c>
      <c r="AC1273" s="1" t="str">
        <f>VLOOKUP(BIN2DEC(RIGHT(HEX2BIN(MID(H1273,6,1),4),1)&amp;LEFT(HEX2BIN(MID(H1273,7,1),4),1)),Codes!$K$1:$L$5,2)</f>
        <v>M</v>
      </c>
      <c r="AD1273" s="1" t="str">
        <f>VLOOKUP(BIN2DEC(RIGHT(HEX2BIN(MID(H1273,7,1),4),3)&amp;LEFT(HEX2BIN(MID(H1273,8,1),4),2)),Codes!$H$2:$I$33,2)</f>
        <v>Kick</v>
      </c>
      <c r="AE1273" s="1" t="str">
        <f t="shared" si="482"/>
        <v>1</v>
      </c>
      <c r="AF1273" s="1" t="str">
        <f t="shared" si="483"/>
        <v>1</v>
      </c>
      <c r="AH1273" s="6">
        <f t="shared" si="484"/>
        <v>34</v>
      </c>
    </row>
    <row r="1274" spans="1:34">
      <c r="A1274" s="3" t="s">
        <v>8468</v>
      </c>
      <c r="B1274" s="1" t="s">
        <v>8504</v>
      </c>
      <c r="C1274" s="6" t="s">
        <v>8830</v>
      </c>
      <c r="D1274" s="9" t="s">
        <v>1306</v>
      </c>
      <c r="E1274" s="9" t="s">
        <v>955</v>
      </c>
      <c r="F1274" s="9" t="s">
        <v>955</v>
      </c>
      <c r="G1274" s="9" t="s">
        <v>8466</v>
      </c>
      <c r="H1274" s="9" t="s">
        <v>1561</v>
      </c>
      <c r="J1274" s="1" t="str">
        <f t="shared" si="468"/>
        <v>001011</v>
      </c>
      <c r="K1274" s="1">
        <f t="shared" si="469"/>
        <v>0</v>
      </c>
      <c r="L1274" s="6" t="str">
        <f t="shared" si="470"/>
        <v>00000</v>
      </c>
      <c r="M1274" s="1">
        <f t="shared" si="471"/>
        <v>0</v>
      </c>
      <c r="N1274" s="6" t="str">
        <f t="shared" si="472"/>
        <v>00</v>
      </c>
      <c r="O1274" s="1">
        <f t="shared" si="473"/>
        <v>14</v>
      </c>
      <c r="P1274" s="1">
        <f>IF(HEX2DEC(LEFT(E1274,4))&gt;=32768,HEX2DEC(LEFT(E1274,4))-65536,HEX2DEC(LEFT(E1274,4)))/Codes!$N$2</f>
        <v>8</v>
      </c>
      <c r="Q1274" s="1">
        <f>IF(HEX2DEC(RIGHT(E1274,4))&gt;=32768,HEX2DEC(RIGHT(E1274,4))-65536,HEX2DEC(RIGHT(E1274,4)))/Codes!$N$2</f>
        <v>0</v>
      </c>
      <c r="R1274" s="1">
        <f>IF(HEX2DEC(LEFT(F1274,4))&gt;=32768,HEX2DEC(LEFT(F1274,4))-65536,HEX2DEC(LEFT(F1274,4)))/Codes!$N$2</f>
        <v>8</v>
      </c>
      <c r="S1274" s="1">
        <f>IF(HEX2DEC(RIGHT(F1274,4))&gt;=32768,HEX2DEC(RIGHT(F1274,4))-65536,HEX2DEC(RIGHT(F1274,4)))/Codes!$N$2</f>
        <v>0</v>
      </c>
      <c r="T1274" s="18">
        <f t="shared" si="474"/>
        <v>80</v>
      </c>
      <c r="U1274" s="1">
        <f t="shared" si="475"/>
        <v>100</v>
      </c>
      <c r="V1274" s="1">
        <f t="shared" si="476"/>
        <v>0</v>
      </c>
      <c r="W1274" s="1" t="str">
        <f t="shared" si="477"/>
        <v>000</v>
      </c>
      <c r="X1274" s="1">
        <f t="shared" si="478"/>
        <v>0</v>
      </c>
      <c r="Y1274" s="1">
        <f t="shared" si="479"/>
        <v>60</v>
      </c>
      <c r="Z1274" s="1" t="str">
        <f>VLOOKUP(BIN2DEC(MID(HEX2BIN(MID(H1274,3,2),8),2,5)),Codes!$E$1:$F$18,2)</f>
        <v>Normal</v>
      </c>
      <c r="AA1274" s="6" t="str">
        <f t="shared" si="480"/>
        <v>0</v>
      </c>
      <c r="AB1274" s="1">
        <f t="shared" si="481"/>
        <v>0</v>
      </c>
      <c r="AC1274" s="1" t="str">
        <f>VLOOKUP(BIN2DEC(RIGHT(HEX2BIN(MID(H1274,6,1),4),1)&amp;LEFT(HEX2BIN(MID(H1274,7,1),4),1)),Codes!$K$1:$L$5,2)</f>
        <v>M</v>
      </c>
      <c r="AD1274" s="1" t="str">
        <f>VLOOKUP(BIN2DEC(RIGHT(HEX2BIN(MID(H1274,7,1),4),3)&amp;LEFT(HEX2BIN(MID(H1274,8,1),4),2)),Codes!$H$2:$I$33,2)</f>
        <v>Kick</v>
      </c>
      <c r="AE1274" s="1" t="str">
        <f t="shared" si="482"/>
        <v>1</v>
      </c>
      <c r="AF1274" s="1" t="str">
        <f t="shared" si="483"/>
        <v>1</v>
      </c>
      <c r="AH1274" s="6">
        <f t="shared" si="484"/>
        <v>34</v>
      </c>
    </row>
    <row r="1275" spans="1:34">
      <c r="A1275" s="3" t="s">
        <v>8469</v>
      </c>
      <c r="B1275" s="1" t="s">
        <v>8504</v>
      </c>
      <c r="C1275" s="6" t="s">
        <v>8830</v>
      </c>
      <c r="D1275" s="9" t="s">
        <v>1306</v>
      </c>
      <c r="E1275" s="9" t="s">
        <v>955</v>
      </c>
      <c r="F1275" s="9" t="s">
        <v>955</v>
      </c>
      <c r="G1275" s="9" t="s">
        <v>8466</v>
      </c>
      <c r="H1275" s="9" t="s">
        <v>8470</v>
      </c>
      <c r="J1275" s="1" t="str">
        <f t="shared" si="468"/>
        <v>001011</v>
      </c>
      <c r="K1275" s="1">
        <f t="shared" si="469"/>
        <v>0</v>
      </c>
      <c r="L1275" s="6" t="str">
        <f t="shared" si="470"/>
        <v>00000</v>
      </c>
      <c r="M1275" s="1">
        <f t="shared" si="471"/>
        <v>0</v>
      </c>
      <c r="N1275" s="6" t="str">
        <f t="shared" si="472"/>
        <v>00</v>
      </c>
      <c r="O1275" s="1">
        <f t="shared" si="473"/>
        <v>14</v>
      </c>
      <c r="P1275" s="1">
        <f>IF(HEX2DEC(LEFT(E1275,4))&gt;=32768,HEX2DEC(LEFT(E1275,4))-65536,HEX2DEC(LEFT(E1275,4)))/Codes!$N$2</f>
        <v>8</v>
      </c>
      <c r="Q1275" s="1">
        <f>IF(HEX2DEC(RIGHT(E1275,4))&gt;=32768,HEX2DEC(RIGHT(E1275,4))-65536,HEX2DEC(RIGHT(E1275,4)))/Codes!$N$2</f>
        <v>0</v>
      </c>
      <c r="R1275" s="1">
        <f>IF(HEX2DEC(LEFT(F1275,4))&gt;=32768,HEX2DEC(LEFT(F1275,4))-65536,HEX2DEC(LEFT(F1275,4)))/Codes!$N$2</f>
        <v>8</v>
      </c>
      <c r="S1275" s="1">
        <f>IF(HEX2DEC(RIGHT(F1275,4))&gt;=32768,HEX2DEC(RIGHT(F1275,4))-65536,HEX2DEC(RIGHT(F1275,4)))/Codes!$N$2</f>
        <v>0</v>
      </c>
      <c r="T1275" s="18">
        <f t="shared" si="474"/>
        <v>80</v>
      </c>
      <c r="U1275" s="1">
        <f t="shared" si="475"/>
        <v>100</v>
      </c>
      <c r="V1275" s="1">
        <f t="shared" si="476"/>
        <v>0</v>
      </c>
      <c r="W1275" s="1" t="str">
        <f t="shared" si="477"/>
        <v>000</v>
      </c>
      <c r="X1275" s="1">
        <f t="shared" si="478"/>
        <v>0</v>
      </c>
      <c r="Y1275" s="1">
        <f t="shared" si="479"/>
        <v>60</v>
      </c>
      <c r="Z1275" s="1" t="str">
        <f>VLOOKUP(BIN2DEC(MID(HEX2BIN(MID(H1275,3,2),8),2,5)),Codes!$E$1:$F$18,2)</f>
        <v>Normal</v>
      </c>
      <c r="AA1275" s="6" t="str">
        <f t="shared" si="480"/>
        <v>0</v>
      </c>
      <c r="AB1275" s="1">
        <f t="shared" si="481"/>
        <v>0</v>
      </c>
      <c r="AC1275" s="1" t="str">
        <f>VLOOKUP(BIN2DEC(RIGHT(HEX2BIN(MID(H1275,6,1),4),1)&amp;LEFT(HEX2BIN(MID(H1275,7,1),4),1)),Codes!$K$1:$L$5,2)</f>
        <v>S</v>
      </c>
      <c r="AD1275" s="1" t="str">
        <f>VLOOKUP(BIN2DEC(RIGHT(HEX2BIN(MID(H1275,7,1),4),3)&amp;LEFT(HEX2BIN(MID(H1275,8,1),4),2)),Codes!$H$2:$I$33,2)</f>
        <v>Punch</v>
      </c>
      <c r="AE1275" s="1" t="str">
        <f t="shared" si="482"/>
        <v>1</v>
      </c>
      <c r="AF1275" s="1" t="str">
        <f t="shared" si="483"/>
        <v>1</v>
      </c>
      <c r="AH1275" s="6">
        <f t="shared" si="484"/>
        <v>1</v>
      </c>
    </row>
    <row r="1276" spans="1:34">
      <c r="A1276" s="3" t="s">
        <v>8471</v>
      </c>
      <c r="B1276" s="1" t="s">
        <v>8504</v>
      </c>
      <c r="C1276" s="6" t="s">
        <v>8825</v>
      </c>
      <c r="D1276" s="9" t="s">
        <v>3424</v>
      </c>
      <c r="E1276" s="9" t="s">
        <v>2735</v>
      </c>
      <c r="F1276" s="9" t="s">
        <v>448</v>
      </c>
      <c r="G1276" s="9" t="s">
        <v>8472</v>
      </c>
      <c r="H1276" s="9" t="s">
        <v>241</v>
      </c>
      <c r="J1276" s="1" t="str">
        <f t="shared" si="468"/>
        <v>001011</v>
      </c>
      <c r="K1276" s="1">
        <f t="shared" si="469"/>
        <v>0</v>
      </c>
      <c r="L1276" s="6" t="str">
        <f t="shared" si="470"/>
        <v>00000</v>
      </c>
      <c r="M1276" s="1">
        <f t="shared" si="471"/>
        <v>0</v>
      </c>
      <c r="N1276" s="6" t="str">
        <f t="shared" si="472"/>
        <v>00</v>
      </c>
      <c r="O1276" s="1">
        <f t="shared" si="473"/>
        <v>20</v>
      </c>
      <c r="P1276" s="1">
        <f>IF(HEX2DEC(LEFT(E1276,4))&gt;=32768,HEX2DEC(LEFT(E1276,4))-65536,HEX2DEC(LEFT(E1276,4)))/Codes!$N$2</f>
        <v>9.6</v>
      </c>
      <c r="Q1276" s="1">
        <f>IF(HEX2DEC(RIGHT(E1276,4))&gt;=32768,HEX2DEC(RIGHT(E1276,4))-65536,HEX2DEC(RIGHT(E1276,4)))/Codes!$N$2</f>
        <v>0</v>
      </c>
      <c r="R1276" s="1">
        <f>IF(HEX2DEC(LEFT(F1276,4))&gt;=32768,HEX2DEC(LEFT(F1276,4))-65536,HEX2DEC(LEFT(F1276,4)))/Codes!$N$2</f>
        <v>6.4</v>
      </c>
      <c r="S1276" s="1">
        <f>IF(HEX2DEC(RIGHT(F1276,4))&gt;=32768,HEX2DEC(RIGHT(F1276,4))-65536,HEX2DEC(RIGHT(F1276,4)))/Codes!$N$2</f>
        <v>0</v>
      </c>
      <c r="T1276" s="18">
        <f t="shared" si="474"/>
        <v>80</v>
      </c>
      <c r="U1276" s="1">
        <f t="shared" si="475"/>
        <v>60</v>
      </c>
      <c r="V1276" s="1">
        <f t="shared" si="476"/>
        <v>0</v>
      </c>
      <c r="W1276" s="1" t="str">
        <f t="shared" si="477"/>
        <v>000</v>
      </c>
      <c r="X1276" s="1">
        <f t="shared" si="478"/>
        <v>0</v>
      </c>
      <c r="Y1276" s="1">
        <f t="shared" si="479"/>
        <v>40</v>
      </c>
      <c r="Z1276" s="1" t="str">
        <f>VLOOKUP(BIN2DEC(MID(HEX2BIN(MID(H1276,3,2),8),2,5)),Codes!$E$1:$F$18,2)</f>
        <v>Flame</v>
      </c>
      <c r="AA1276" s="6" t="str">
        <f t="shared" si="480"/>
        <v>0</v>
      </c>
      <c r="AB1276" s="1">
        <f t="shared" si="481"/>
        <v>0</v>
      </c>
      <c r="AC1276" s="1" t="str">
        <f>VLOOKUP(BIN2DEC(RIGHT(HEX2BIN(MID(H1276,6,1),4),1)&amp;LEFT(HEX2BIN(MID(H1276,7,1),4),1)),Codes!$K$1:$L$5,2)</f>
        <v>M</v>
      </c>
      <c r="AD1276" s="1" t="str">
        <f>VLOOKUP(BIN2DEC(RIGHT(HEX2BIN(MID(H1276,7,1),4),3)&amp;LEFT(HEX2BIN(MID(H1276,8,1),4),2)),Codes!$H$2:$I$33,2)</f>
        <v>Kick</v>
      </c>
      <c r="AE1276" s="1" t="str">
        <f t="shared" si="482"/>
        <v>1</v>
      </c>
      <c r="AF1276" s="1" t="str">
        <f t="shared" si="483"/>
        <v>1</v>
      </c>
      <c r="AH1276" s="6">
        <f t="shared" si="484"/>
        <v>34</v>
      </c>
    </row>
    <row r="1277" spans="1:34">
      <c r="A1277" s="3" t="s">
        <v>8474</v>
      </c>
      <c r="B1277" s="1" t="s">
        <v>8504</v>
      </c>
      <c r="C1277" s="6" t="s">
        <v>8825</v>
      </c>
      <c r="D1277" s="9" t="s">
        <v>3424</v>
      </c>
      <c r="E1277" s="9" t="s">
        <v>2735</v>
      </c>
      <c r="F1277" s="9" t="s">
        <v>448</v>
      </c>
      <c r="G1277" s="9" t="s">
        <v>8475</v>
      </c>
      <c r="H1277" s="9" t="s">
        <v>8476</v>
      </c>
      <c r="J1277" s="1" t="str">
        <f t="shared" si="468"/>
        <v>001011</v>
      </c>
      <c r="K1277" s="1">
        <f t="shared" si="469"/>
        <v>0</v>
      </c>
      <c r="L1277" s="6" t="str">
        <f t="shared" si="470"/>
        <v>00000</v>
      </c>
      <c r="M1277" s="1">
        <f t="shared" si="471"/>
        <v>0</v>
      </c>
      <c r="N1277" s="6" t="str">
        <f t="shared" si="472"/>
        <v>00</v>
      </c>
      <c r="O1277" s="1">
        <f t="shared" si="473"/>
        <v>20</v>
      </c>
      <c r="P1277" s="1">
        <f>IF(HEX2DEC(LEFT(E1277,4))&gt;=32768,HEX2DEC(LEFT(E1277,4))-65536,HEX2DEC(LEFT(E1277,4)))/Codes!$N$2</f>
        <v>9.6</v>
      </c>
      <c r="Q1277" s="1">
        <f>IF(HEX2DEC(RIGHT(E1277,4))&gt;=32768,HEX2DEC(RIGHT(E1277,4))-65536,HEX2DEC(RIGHT(E1277,4)))/Codes!$N$2</f>
        <v>0</v>
      </c>
      <c r="R1277" s="1">
        <f>IF(HEX2DEC(LEFT(F1277,4))&gt;=32768,HEX2DEC(LEFT(F1277,4))-65536,HEX2DEC(LEFT(F1277,4)))/Codes!$N$2</f>
        <v>6.4</v>
      </c>
      <c r="S1277" s="1">
        <f>IF(HEX2DEC(RIGHT(F1277,4))&gt;=32768,HEX2DEC(RIGHT(F1277,4))-65536,HEX2DEC(RIGHT(F1277,4)))/Codes!$N$2</f>
        <v>0</v>
      </c>
      <c r="T1277" s="18">
        <f t="shared" si="474"/>
        <v>80</v>
      </c>
      <c r="U1277" s="1">
        <f t="shared" si="475"/>
        <v>70</v>
      </c>
      <c r="V1277" s="1">
        <f t="shared" si="476"/>
        <v>0</v>
      </c>
      <c r="W1277" s="1" t="str">
        <f t="shared" si="477"/>
        <v>000</v>
      </c>
      <c r="X1277" s="1">
        <f t="shared" si="478"/>
        <v>0</v>
      </c>
      <c r="Y1277" s="1">
        <f t="shared" si="479"/>
        <v>70</v>
      </c>
      <c r="Z1277" s="1" t="str">
        <f>VLOOKUP(BIN2DEC(MID(HEX2BIN(MID(H1277,3,2),8),2,5)),Codes!$E$1:$F$18,2)</f>
        <v>Flame</v>
      </c>
      <c r="AA1277" s="6" t="str">
        <f t="shared" si="480"/>
        <v>0</v>
      </c>
      <c r="AB1277" s="1">
        <f t="shared" si="481"/>
        <v>0</v>
      </c>
      <c r="AC1277" s="1" t="str">
        <f>VLOOKUP(BIN2DEC(RIGHT(HEX2BIN(MID(H1277,6,1),4),1)&amp;LEFT(HEX2BIN(MID(H1277,7,1),4),1)),Codes!$K$1:$L$5,2)</f>
        <v>M</v>
      </c>
      <c r="AD1277" s="1" t="str">
        <f>VLOOKUP(BIN2DEC(RIGHT(HEX2BIN(MID(H1277,7,1),4),3)&amp;LEFT(HEX2BIN(MID(H1277,8,1),4),2)),Codes!$H$2:$I$33,2)</f>
        <v>Kick</v>
      </c>
      <c r="AE1277" s="1" t="str">
        <f t="shared" si="482"/>
        <v>1</v>
      </c>
      <c r="AF1277" s="1" t="str">
        <f t="shared" si="483"/>
        <v>1</v>
      </c>
      <c r="AH1277" s="6">
        <f t="shared" si="484"/>
        <v>34</v>
      </c>
    </row>
    <row r="1278" spans="1:34">
      <c r="A1278" s="3" t="s">
        <v>8477</v>
      </c>
      <c r="B1278" s="1" t="s">
        <v>8504</v>
      </c>
      <c r="D1278" s="9" t="s">
        <v>4143</v>
      </c>
      <c r="E1278" s="9" t="s">
        <v>2332</v>
      </c>
      <c r="F1278" s="9" t="s">
        <v>448</v>
      </c>
      <c r="G1278" s="9" t="s">
        <v>8478</v>
      </c>
      <c r="H1278" s="9" t="s">
        <v>8479</v>
      </c>
      <c r="J1278" s="1" t="str">
        <f t="shared" si="468"/>
        <v>001011</v>
      </c>
      <c r="K1278" s="1">
        <f t="shared" si="469"/>
        <v>0</v>
      </c>
      <c r="L1278" s="6" t="str">
        <f t="shared" si="470"/>
        <v>00000</v>
      </c>
      <c r="M1278" s="1">
        <f t="shared" si="471"/>
        <v>0</v>
      </c>
      <c r="N1278" s="6" t="str">
        <f t="shared" si="472"/>
        <v>00</v>
      </c>
      <c r="O1278" s="1">
        <f t="shared" si="473"/>
        <v>24</v>
      </c>
      <c r="P1278" s="1">
        <f>IF(HEX2DEC(LEFT(E1278,4))&gt;=32768,HEX2DEC(LEFT(E1278,4))-65536,HEX2DEC(LEFT(E1278,4)))/Codes!$N$2</f>
        <v>12</v>
      </c>
      <c r="Q1278" s="1">
        <f>IF(HEX2DEC(RIGHT(E1278,4))&gt;=32768,HEX2DEC(RIGHT(E1278,4))-65536,HEX2DEC(RIGHT(E1278,4)))/Codes!$N$2</f>
        <v>0</v>
      </c>
      <c r="R1278" s="1">
        <f>IF(HEX2DEC(LEFT(F1278,4))&gt;=32768,HEX2DEC(LEFT(F1278,4))-65536,HEX2DEC(LEFT(F1278,4)))/Codes!$N$2</f>
        <v>6.4</v>
      </c>
      <c r="S1278" s="1">
        <f>IF(HEX2DEC(RIGHT(F1278,4))&gt;=32768,HEX2DEC(RIGHT(F1278,4))-65536,HEX2DEC(RIGHT(F1278,4)))/Codes!$N$2</f>
        <v>0</v>
      </c>
      <c r="T1278" s="18">
        <f t="shared" si="474"/>
        <v>70</v>
      </c>
      <c r="U1278" s="1">
        <f t="shared" si="475"/>
        <v>80</v>
      </c>
      <c r="V1278" s="1">
        <f t="shared" si="476"/>
        <v>0</v>
      </c>
      <c r="W1278" s="1" t="str">
        <f t="shared" si="477"/>
        <v>000</v>
      </c>
      <c r="X1278" s="1">
        <f t="shared" si="478"/>
        <v>0</v>
      </c>
      <c r="Y1278" s="1">
        <f t="shared" si="479"/>
        <v>120</v>
      </c>
      <c r="Z1278" s="1" t="str">
        <f>VLOOKUP(BIN2DEC(MID(HEX2BIN(MID(H1278,3,2),8),2,5)),Codes!$E$1:$F$18,2)</f>
        <v>Normal</v>
      </c>
      <c r="AA1278" s="6" t="str">
        <f t="shared" si="480"/>
        <v>0</v>
      </c>
      <c r="AB1278" s="1">
        <f t="shared" si="481"/>
        <v>0</v>
      </c>
      <c r="AC1278" s="1" t="str">
        <f>VLOOKUP(BIN2DEC(RIGHT(HEX2BIN(MID(H1278,6,1),4),1)&amp;LEFT(HEX2BIN(MID(H1278,7,1),4),1)),Codes!$K$1:$L$5,2)</f>
        <v>M</v>
      </c>
      <c r="AD1278" s="1" t="str">
        <f>VLOOKUP(BIN2DEC(RIGHT(HEX2BIN(MID(H1278,7,1),4),3)&amp;LEFT(HEX2BIN(MID(H1278,8,1),4),2)),Codes!$H$2:$I$33,2)</f>
        <v>Kick</v>
      </c>
      <c r="AE1278" s="1" t="str">
        <f t="shared" si="482"/>
        <v>1</v>
      </c>
      <c r="AF1278" s="1" t="str">
        <f t="shared" si="483"/>
        <v>1</v>
      </c>
      <c r="AH1278" s="6">
        <f t="shared" si="484"/>
        <v>34</v>
      </c>
    </row>
    <row r="1279" spans="1:34">
      <c r="A1279" s="3" t="s">
        <v>8480</v>
      </c>
      <c r="B1279" s="1" t="s">
        <v>8504</v>
      </c>
      <c r="C1279" s="6" t="s">
        <v>8706</v>
      </c>
      <c r="D1279" s="9" t="s">
        <v>8481</v>
      </c>
      <c r="E1279" s="9" t="s">
        <v>2327</v>
      </c>
      <c r="F1279" s="9" t="s">
        <v>8482</v>
      </c>
      <c r="G1279" s="9" t="s">
        <v>2847</v>
      </c>
      <c r="H1279" s="9" t="s">
        <v>6445</v>
      </c>
      <c r="J1279" s="1" t="str">
        <f t="shared" si="468"/>
        <v>001011</v>
      </c>
      <c r="K1279" s="1">
        <f t="shared" si="469"/>
        <v>0</v>
      </c>
      <c r="L1279" s="6" t="str">
        <f t="shared" si="470"/>
        <v>00000</v>
      </c>
      <c r="M1279" s="1">
        <f t="shared" si="471"/>
        <v>0</v>
      </c>
      <c r="N1279" s="6" t="str">
        <f t="shared" si="472"/>
        <v>00</v>
      </c>
      <c r="O1279" s="1">
        <f t="shared" si="473"/>
        <v>40</v>
      </c>
      <c r="P1279" s="1">
        <f>IF(HEX2DEC(LEFT(E1279,4))&gt;=32768,HEX2DEC(LEFT(E1279,4))-65536,HEX2DEC(LEFT(E1279,4)))/Codes!$N$2</f>
        <v>16</v>
      </c>
      <c r="Q1279" s="1">
        <f>IF(HEX2DEC(RIGHT(E1279,4))&gt;=32768,HEX2DEC(RIGHT(E1279,4))-65536,HEX2DEC(RIGHT(E1279,4)))/Codes!$N$2</f>
        <v>0</v>
      </c>
      <c r="R1279" s="1">
        <f>IF(HEX2DEC(LEFT(F1279,4))&gt;=32768,HEX2DEC(LEFT(F1279,4))-65536,HEX2DEC(LEFT(F1279,4)))/Codes!$N$2</f>
        <v>8</v>
      </c>
      <c r="S1279" s="1">
        <f>IF(HEX2DEC(RIGHT(F1279,4))&gt;=32768,HEX2DEC(RIGHT(F1279,4))-65536,HEX2DEC(RIGHT(F1279,4)))/Codes!$N$2</f>
        <v>2.4</v>
      </c>
      <c r="T1279" s="18">
        <f t="shared" si="474"/>
        <v>270</v>
      </c>
      <c r="U1279" s="1">
        <f t="shared" si="475"/>
        <v>100</v>
      </c>
      <c r="V1279" s="1">
        <f t="shared" si="476"/>
        <v>0</v>
      </c>
      <c r="W1279" s="1" t="str">
        <f t="shared" si="477"/>
        <v>000</v>
      </c>
      <c r="X1279" s="1">
        <f t="shared" si="478"/>
        <v>0</v>
      </c>
      <c r="Y1279" s="1">
        <f t="shared" si="479"/>
        <v>80</v>
      </c>
      <c r="Z1279" s="1" t="str">
        <f>VLOOKUP(BIN2DEC(MID(HEX2BIN(MID(H1279,3,2),8),2,5)),Codes!$E$1:$F$18,2)</f>
        <v>Flame</v>
      </c>
      <c r="AA1279" s="6" t="str">
        <f t="shared" si="480"/>
        <v>0</v>
      </c>
      <c r="AB1279" s="1">
        <f t="shared" si="481"/>
        <v>0</v>
      </c>
      <c r="AC1279" s="1" t="str">
        <f>VLOOKUP(BIN2DEC(RIGHT(HEX2BIN(MID(H1279,6,1),4),1)&amp;LEFT(HEX2BIN(MID(H1279,7,1),4),1)),Codes!$K$1:$L$5,2)</f>
        <v>M</v>
      </c>
      <c r="AD1279" s="1" t="str">
        <f>VLOOKUP(BIN2DEC(RIGHT(HEX2BIN(MID(H1279,7,1),4),3)&amp;LEFT(HEX2BIN(MID(H1279,8,1),4),2)),Codes!$H$2:$I$33,2)</f>
        <v>Burn</v>
      </c>
      <c r="AE1279" s="1" t="str">
        <f t="shared" si="482"/>
        <v>1</v>
      </c>
      <c r="AF1279" s="1" t="str">
        <f t="shared" si="483"/>
        <v>1</v>
      </c>
      <c r="AH1279" s="6">
        <f t="shared" si="484"/>
        <v>40</v>
      </c>
    </row>
    <row r="1280" spans="1:34">
      <c r="A1280" s="3" t="s">
        <v>8484</v>
      </c>
      <c r="B1280" s="1" t="s">
        <v>8504</v>
      </c>
      <c r="C1280" s="6" t="s">
        <v>8706</v>
      </c>
      <c r="D1280" s="9" t="s">
        <v>8485</v>
      </c>
      <c r="E1280" s="9" t="s">
        <v>8486</v>
      </c>
      <c r="F1280" s="9" t="s">
        <v>91</v>
      </c>
      <c r="G1280" s="9" t="s">
        <v>8466</v>
      </c>
      <c r="H1280" s="9" t="s">
        <v>6445</v>
      </c>
      <c r="J1280" s="1" t="str">
        <f t="shared" si="468"/>
        <v>001011</v>
      </c>
      <c r="K1280" s="1">
        <f t="shared" si="469"/>
        <v>1</v>
      </c>
      <c r="L1280" s="6" t="str">
        <f t="shared" si="470"/>
        <v>00001</v>
      </c>
      <c r="M1280" s="1">
        <f t="shared" si="471"/>
        <v>192</v>
      </c>
      <c r="N1280" s="6" t="str">
        <f t="shared" si="472"/>
        <v>00</v>
      </c>
      <c r="O1280" s="1">
        <f t="shared" si="473"/>
        <v>40</v>
      </c>
      <c r="P1280" s="1">
        <f>IF(HEX2DEC(LEFT(E1280,4))&gt;=32768,HEX2DEC(LEFT(E1280,4))-65536,HEX2DEC(LEFT(E1280,4)))/Codes!$N$2</f>
        <v>13.6</v>
      </c>
      <c r="Q1280" s="1">
        <f>IF(HEX2DEC(RIGHT(E1280,4))&gt;=32768,HEX2DEC(RIGHT(E1280,4))-65536,HEX2DEC(RIGHT(E1280,4)))/Codes!$N$2</f>
        <v>6.4</v>
      </c>
      <c r="R1280" s="1">
        <f>IF(HEX2DEC(LEFT(F1280,4))&gt;=32768,HEX2DEC(LEFT(F1280,4))-65536,HEX2DEC(LEFT(F1280,4)))/Codes!$N$2</f>
        <v>0</v>
      </c>
      <c r="S1280" s="1">
        <f>IF(HEX2DEC(RIGHT(F1280,4))&gt;=32768,HEX2DEC(RIGHT(F1280,4))-65536,HEX2DEC(RIGHT(F1280,4)))/Codes!$N$2</f>
        <v>0</v>
      </c>
      <c r="T1280" s="18">
        <f t="shared" si="474"/>
        <v>80</v>
      </c>
      <c r="U1280" s="1">
        <f t="shared" si="475"/>
        <v>100</v>
      </c>
      <c r="V1280" s="1">
        <f t="shared" si="476"/>
        <v>0</v>
      </c>
      <c r="W1280" s="1" t="str">
        <f t="shared" si="477"/>
        <v>000</v>
      </c>
      <c r="X1280" s="1">
        <f t="shared" si="478"/>
        <v>0</v>
      </c>
      <c r="Y1280" s="1">
        <f t="shared" si="479"/>
        <v>80</v>
      </c>
      <c r="Z1280" s="1" t="str">
        <f>VLOOKUP(BIN2DEC(MID(HEX2BIN(MID(H1280,3,2),8),2,5)),Codes!$E$1:$F$18,2)</f>
        <v>Flame</v>
      </c>
      <c r="AA1280" s="6" t="str">
        <f t="shared" si="480"/>
        <v>0</v>
      </c>
      <c r="AB1280" s="1">
        <f t="shared" si="481"/>
        <v>0</v>
      </c>
      <c r="AC1280" s="1" t="str">
        <f>VLOOKUP(BIN2DEC(RIGHT(HEX2BIN(MID(H1280,6,1),4),1)&amp;LEFT(HEX2BIN(MID(H1280,7,1),4),1)),Codes!$K$1:$L$5,2)</f>
        <v>M</v>
      </c>
      <c r="AD1280" s="1" t="str">
        <f>VLOOKUP(BIN2DEC(RIGHT(HEX2BIN(MID(H1280,7,1),4),3)&amp;LEFT(HEX2BIN(MID(H1280,8,1),4),2)),Codes!$H$2:$I$33,2)</f>
        <v>Burn</v>
      </c>
      <c r="AE1280" s="1" t="str">
        <f t="shared" si="482"/>
        <v>1</v>
      </c>
      <c r="AF1280" s="1" t="str">
        <f t="shared" si="483"/>
        <v>1</v>
      </c>
      <c r="AH1280" s="6">
        <f t="shared" si="484"/>
        <v>40</v>
      </c>
    </row>
    <row r="1281" spans="1:34">
      <c r="A1281" s="3" t="s">
        <v>8487</v>
      </c>
      <c r="B1281" s="1" t="s">
        <v>8504</v>
      </c>
      <c r="C1281" s="6" t="s">
        <v>8706</v>
      </c>
      <c r="D1281" s="9" t="s">
        <v>8488</v>
      </c>
      <c r="E1281" s="9" t="s">
        <v>8486</v>
      </c>
      <c r="F1281" s="9" t="s">
        <v>91</v>
      </c>
      <c r="G1281" s="9" t="s">
        <v>8466</v>
      </c>
      <c r="H1281" s="9" t="s">
        <v>6445</v>
      </c>
      <c r="J1281" s="1" t="str">
        <f t="shared" si="468"/>
        <v>001011</v>
      </c>
      <c r="K1281" s="1">
        <f t="shared" si="469"/>
        <v>2</v>
      </c>
      <c r="L1281" s="6" t="str">
        <f t="shared" si="470"/>
        <v>00001</v>
      </c>
      <c r="M1281" s="1">
        <f t="shared" si="471"/>
        <v>208</v>
      </c>
      <c r="N1281" s="6" t="str">
        <f t="shared" si="472"/>
        <v>00</v>
      </c>
      <c r="O1281" s="1">
        <f t="shared" si="473"/>
        <v>40</v>
      </c>
      <c r="P1281" s="1">
        <f>IF(HEX2DEC(LEFT(E1281,4))&gt;=32768,HEX2DEC(LEFT(E1281,4))-65536,HEX2DEC(LEFT(E1281,4)))/Codes!$N$2</f>
        <v>13.6</v>
      </c>
      <c r="Q1281" s="1">
        <f>IF(HEX2DEC(RIGHT(E1281,4))&gt;=32768,HEX2DEC(RIGHT(E1281,4))-65536,HEX2DEC(RIGHT(E1281,4)))/Codes!$N$2</f>
        <v>6.4</v>
      </c>
      <c r="R1281" s="1">
        <f>IF(HEX2DEC(LEFT(F1281,4))&gt;=32768,HEX2DEC(LEFT(F1281,4))-65536,HEX2DEC(LEFT(F1281,4)))/Codes!$N$2</f>
        <v>0</v>
      </c>
      <c r="S1281" s="1">
        <f>IF(HEX2DEC(RIGHT(F1281,4))&gt;=32768,HEX2DEC(RIGHT(F1281,4))-65536,HEX2DEC(RIGHT(F1281,4)))/Codes!$N$2</f>
        <v>0</v>
      </c>
      <c r="T1281" s="18">
        <f t="shared" si="474"/>
        <v>80</v>
      </c>
      <c r="U1281" s="1">
        <f t="shared" si="475"/>
        <v>100</v>
      </c>
      <c r="V1281" s="1">
        <f t="shared" si="476"/>
        <v>0</v>
      </c>
      <c r="W1281" s="1" t="str">
        <f t="shared" si="477"/>
        <v>000</v>
      </c>
      <c r="X1281" s="1">
        <f t="shared" si="478"/>
        <v>0</v>
      </c>
      <c r="Y1281" s="1">
        <f t="shared" si="479"/>
        <v>80</v>
      </c>
      <c r="Z1281" s="1" t="str">
        <f>VLOOKUP(BIN2DEC(MID(HEX2BIN(MID(H1281,3,2),8),2,5)),Codes!$E$1:$F$18,2)</f>
        <v>Flame</v>
      </c>
      <c r="AA1281" s="6" t="str">
        <f t="shared" si="480"/>
        <v>0</v>
      </c>
      <c r="AB1281" s="1">
        <f t="shared" si="481"/>
        <v>0</v>
      </c>
      <c r="AC1281" s="1" t="str">
        <f>VLOOKUP(BIN2DEC(RIGHT(HEX2BIN(MID(H1281,6,1),4),1)&amp;LEFT(HEX2BIN(MID(H1281,7,1),4),1)),Codes!$K$1:$L$5,2)</f>
        <v>M</v>
      </c>
      <c r="AD1281" s="1" t="str">
        <f>VLOOKUP(BIN2DEC(RIGHT(HEX2BIN(MID(H1281,7,1),4),3)&amp;LEFT(HEX2BIN(MID(H1281,8,1),4),2)),Codes!$H$2:$I$33,2)</f>
        <v>Burn</v>
      </c>
      <c r="AE1281" s="1" t="str">
        <f t="shared" si="482"/>
        <v>1</v>
      </c>
      <c r="AF1281" s="1" t="str">
        <f t="shared" si="483"/>
        <v>1</v>
      </c>
      <c r="AH1281" s="6">
        <f t="shared" si="484"/>
        <v>40</v>
      </c>
    </row>
    <row r="1282" spans="1:34">
      <c r="A1282" s="3" t="s">
        <v>8489</v>
      </c>
      <c r="B1282" s="1" t="s">
        <v>8504</v>
      </c>
      <c r="C1282" s="6" t="s">
        <v>8706</v>
      </c>
      <c r="D1282" s="9" t="s">
        <v>8481</v>
      </c>
      <c r="E1282" s="9" t="s">
        <v>2327</v>
      </c>
      <c r="F1282" s="9" t="s">
        <v>8482</v>
      </c>
      <c r="G1282" s="9" t="s">
        <v>2847</v>
      </c>
      <c r="H1282" s="9" t="s">
        <v>5266</v>
      </c>
      <c r="J1282" s="1" t="str">
        <f t="shared" si="468"/>
        <v>001011</v>
      </c>
      <c r="K1282" s="1">
        <f t="shared" si="469"/>
        <v>0</v>
      </c>
      <c r="L1282" s="6" t="str">
        <f t="shared" si="470"/>
        <v>00000</v>
      </c>
      <c r="M1282" s="1">
        <f t="shared" si="471"/>
        <v>0</v>
      </c>
      <c r="N1282" s="6" t="str">
        <f t="shared" si="472"/>
        <v>00</v>
      </c>
      <c r="O1282" s="1">
        <f t="shared" si="473"/>
        <v>40</v>
      </c>
      <c r="P1282" s="1">
        <f>IF(HEX2DEC(LEFT(E1282,4))&gt;=32768,HEX2DEC(LEFT(E1282,4))-65536,HEX2DEC(LEFT(E1282,4)))/Codes!$N$2</f>
        <v>16</v>
      </c>
      <c r="Q1282" s="1">
        <f>IF(HEX2DEC(RIGHT(E1282,4))&gt;=32768,HEX2DEC(RIGHT(E1282,4))-65536,HEX2DEC(RIGHT(E1282,4)))/Codes!$N$2</f>
        <v>0</v>
      </c>
      <c r="R1282" s="1">
        <f>IF(HEX2DEC(LEFT(F1282,4))&gt;=32768,HEX2DEC(LEFT(F1282,4))-65536,HEX2DEC(LEFT(F1282,4)))/Codes!$N$2</f>
        <v>8</v>
      </c>
      <c r="S1282" s="1">
        <f>IF(HEX2DEC(RIGHT(F1282,4))&gt;=32768,HEX2DEC(RIGHT(F1282,4))-65536,HEX2DEC(RIGHT(F1282,4)))/Codes!$N$2</f>
        <v>2.4</v>
      </c>
      <c r="T1282" s="18">
        <f t="shared" si="474"/>
        <v>270</v>
      </c>
      <c r="U1282" s="1">
        <f t="shared" si="475"/>
        <v>100</v>
      </c>
      <c r="V1282" s="1">
        <f t="shared" si="476"/>
        <v>0</v>
      </c>
      <c r="W1282" s="1" t="str">
        <f t="shared" si="477"/>
        <v>000</v>
      </c>
      <c r="X1282" s="1">
        <f t="shared" si="478"/>
        <v>0</v>
      </c>
      <c r="Y1282" s="1">
        <f t="shared" si="479"/>
        <v>60</v>
      </c>
      <c r="Z1282" s="1" t="str">
        <f>VLOOKUP(BIN2DEC(MID(HEX2BIN(MID(H1282,3,2),8),2,5)),Codes!$E$1:$F$18,2)</f>
        <v>Flame</v>
      </c>
      <c r="AA1282" s="6" t="str">
        <f t="shared" si="480"/>
        <v>0</v>
      </c>
      <c r="AB1282" s="1">
        <f t="shared" si="481"/>
        <v>0</v>
      </c>
      <c r="AC1282" s="1" t="str">
        <f>VLOOKUP(BIN2DEC(RIGHT(HEX2BIN(MID(H1282,6,1),4),1)&amp;LEFT(HEX2BIN(MID(H1282,7,1),4),1)),Codes!$K$1:$L$5,2)</f>
        <v>M</v>
      </c>
      <c r="AD1282" s="1" t="str">
        <f>VLOOKUP(BIN2DEC(RIGHT(HEX2BIN(MID(H1282,7,1),4),3)&amp;LEFT(HEX2BIN(MID(H1282,8,1),4),2)),Codes!$H$2:$I$33,2)</f>
        <v>Burn</v>
      </c>
      <c r="AE1282" s="1" t="str">
        <f t="shared" si="482"/>
        <v>1</v>
      </c>
      <c r="AF1282" s="1" t="str">
        <f t="shared" si="483"/>
        <v>1</v>
      </c>
      <c r="AH1282" s="6">
        <f t="shared" si="484"/>
        <v>40</v>
      </c>
    </row>
    <row r="1283" spans="1:34">
      <c r="A1283" s="3" t="s">
        <v>8491</v>
      </c>
      <c r="B1283" s="1" t="s">
        <v>8504</v>
      </c>
      <c r="C1283" s="6" t="s">
        <v>8706</v>
      </c>
      <c r="D1283" s="9" t="s">
        <v>8485</v>
      </c>
      <c r="E1283" s="9" t="s">
        <v>8492</v>
      </c>
      <c r="F1283" s="9" t="s">
        <v>91</v>
      </c>
      <c r="G1283" s="9" t="s">
        <v>8466</v>
      </c>
      <c r="H1283" s="9" t="s">
        <v>5266</v>
      </c>
      <c r="J1283" s="1" t="str">
        <f t="shared" si="468"/>
        <v>001011</v>
      </c>
      <c r="K1283" s="1">
        <f t="shared" si="469"/>
        <v>1</v>
      </c>
      <c r="L1283" s="6" t="str">
        <f t="shared" si="470"/>
        <v>00001</v>
      </c>
      <c r="M1283" s="1">
        <f t="shared" si="471"/>
        <v>192</v>
      </c>
      <c r="N1283" s="6" t="str">
        <f t="shared" si="472"/>
        <v>00</v>
      </c>
      <c r="O1283" s="1">
        <f t="shared" si="473"/>
        <v>40</v>
      </c>
      <c r="P1283" s="1">
        <f>IF(HEX2DEC(LEFT(E1283,4))&gt;=32768,HEX2DEC(LEFT(E1283,4))-65536,HEX2DEC(LEFT(E1283,4)))/Codes!$N$2</f>
        <v>20</v>
      </c>
      <c r="Q1283" s="1">
        <f>IF(HEX2DEC(RIGHT(E1283,4))&gt;=32768,HEX2DEC(RIGHT(E1283,4))-65536,HEX2DEC(RIGHT(E1283,4)))/Codes!$N$2</f>
        <v>6.4</v>
      </c>
      <c r="R1283" s="1">
        <f>IF(HEX2DEC(LEFT(F1283,4))&gt;=32768,HEX2DEC(LEFT(F1283,4))-65536,HEX2DEC(LEFT(F1283,4)))/Codes!$N$2</f>
        <v>0</v>
      </c>
      <c r="S1283" s="1">
        <f>IF(HEX2DEC(RIGHT(F1283,4))&gt;=32768,HEX2DEC(RIGHT(F1283,4))-65536,HEX2DEC(RIGHT(F1283,4)))/Codes!$N$2</f>
        <v>0</v>
      </c>
      <c r="T1283" s="18">
        <f t="shared" si="474"/>
        <v>80</v>
      </c>
      <c r="U1283" s="1">
        <f t="shared" si="475"/>
        <v>100</v>
      </c>
      <c r="V1283" s="1">
        <f t="shared" si="476"/>
        <v>0</v>
      </c>
      <c r="W1283" s="1" t="str">
        <f t="shared" si="477"/>
        <v>000</v>
      </c>
      <c r="X1283" s="1">
        <f t="shared" si="478"/>
        <v>0</v>
      </c>
      <c r="Y1283" s="1">
        <f t="shared" si="479"/>
        <v>60</v>
      </c>
      <c r="Z1283" s="1" t="str">
        <f>VLOOKUP(BIN2DEC(MID(HEX2BIN(MID(H1283,3,2),8),2,5)),Codes!$E$1:$F$18,2)</f>
        <v>Flame</v>
      </c>
      <c r="AA1283" s="6" t="str">
        <f t="shared" si="480"/>
        <v>0</v>
      </c>
      <c r="AB1283" s="1">
        <f t="shared" si="481"/>
        <v>0</v>
      </c>
      <c r="AC1283" s="1" t="str">
        <f>VLOOKUP(BIN2DEC(RIGHT(HEX2BIN(MID(H1283,6,1),4),1)&amp;LEFT(HEX2BIN(MID(H1283,7,1),4),1)),Codes!$K$1:$L$5,2)</f>
        <v>M</v>
      </c>
      <c r="AD1283" s="1" t="str">
        <f>VLOOKUP(BIN2DEC(RIGHT(HEX2BIN(MID(H1283,7,1),4),3)&amp;LEFT(HEX2BIN(MID(H1283,8,1),4),2)),Codes!$H$2:$I$33,2)</f>
        <v>Burn</v>
      </c>
      <c r="AE1283" s="1" t="str">
        <f t="shared" si="482"/>
        <v>1</v>
      </c>
      <c r="AF1283" s="1" t="str">
        <f t="shared" si="483"/>
        <v>1</v>
      </c>
      <c r="AH1283" s="6">
        <f t="shared" si="484"/>
        <v>40</v>
      </c>
    </row>
    <row r="1284" spans="1:34">
      <c r="A1284" s="3" t="s">
        <v>8493</v>
      </c>
      <c r="B1284" s="1" t="s">
        <v>8504</v>
      </c>
      <c r="C1284" s="6" t="s">
        <v>8706</v>
      </c>
      <c r="D1284" s="9" t="s">
        <v>8488</v>
      </c>
      <c r="E1284" s="9" t="s">
        <v>8492</v>
      </c>
      <c r="F1284" s="9" t="s">
        <v>91</v>
      </c>
      <c r="G1284" s="9" t="s">
        <v>8466</v>
      </c>
      <c r="H1284" s="9" t="s">
        <v>5266</v>
      </c>
      <c r="J1284" s="1" t="str">
        <f t="shared" si="468"/>
        <v>001011</v>
      </c>
      <c r="K1284" s="1">
        <f t="shared" si="469"/>
        <v>2</v>
      </c>
      <c r="L1284" s="6" t="str">
        <f t="shared" si="470"/>
        <v>00001</v>
      </c>
      <c r="M1284" s="1">
        <f t="shared" si="471"/>
        <v>208</v>
      </c>
      <c r="N1284" s="6" t="str">
        <f t="shared" si="472"/>
        <v>00</v>
      </c>
      <c r="O1284" s="1">
        <f t="shared" si="473"/>
        <v>40</v>
      </c>
      <c r="P1284" s="1">
        <f>IF(HEX2DEC(LEFT(E1284,4))&gt;=32768,HEX2DEC(LEFT(E1284,4))-65536,HEX2DEC(LEFT(E1284,4)))/Codes!$N$2</f>
        <v>20</v>
      </c>
      <c r="Q1284" s="1">
        <f>IF(HEX2DEC(RIGHT(E1284,4))&gt;=32768,HEX2DEC(RIGHT(E1284,4))-65536,HEX2DEC(RIGHT(E1284,4)))/Codes!$N$2</f>
        <v>6.4</v>
      </c>
      <c r="R1284" s="1">
        <f>IF(HEX2DEC(LEFT(F1284,4))&gt;=32768,HEX2DEC(LEFT(F1284,4))-65536,HEX2DEC(LEFT(F1284,4)))/Codes!$N$2</f>
        <v>0</v>
      </c>
      <c r="S1284" s="1">
        <f>IF(HEX2DEC(RIGHT(F1284,4))&gt;=32768,HEX2DEC(RIGHT(F1284,4))-65536,HEX2DEC(RIGHT(F1284,4)))/Codes!$N$2</f>
        <v>0</v>
      </c>
      <c r="T1284" s="18">
        <f t="shared" si="474"/>
        <v>80</v>
      </c>
      <c r="U1284" s="1">
        <f t="shared" si="475"/>
        <v>100</v>
      </c>
      <c r="V1284" s="1">
        <f t="shared" si="476"/>
        <v>0</v>
      </c>
      <c r="W1284" s="1" t="str">
        <f t="shared" si="477"/>
        <v>000</v>
      </c>
      <c r="X1284" s="1">
        <f t="shared" si="478"/>
        <v>0</v>
      </c>
      <c r="Y1284" s="1">
        <f t="shared" si="479"/>
        <v>60</v>
      </c>
      <c r="Z1284" s="1" t="str">
        <f>VLOOKUP(BIN2DEC(MID(HEX2BIN(MID(H1284,3,2),8),2,5)),Codes!$E$1:$F$18,2)</f>
        <v>Flame</v>
      </c>
      <c r="AA1284" s="6" t="str">
        <f t="shared" si="480"/>
        <v>0</v>
      </c>
      <c r="AB1284" s="1">
        <f t="shared" si="481"/>
        <v>0</v>
      </c>
      <c r="AC1284" s="1" t="str">
        <f>VLOOKUP(BIN2DEC(RIGHT(HEX2BIN(MID(H1284,6,1),4),1)&amp;LEFT(HEX2BIN(MID(H1284,7,1),4),1)),Codes!$K$1:$L$5,2)</f>
        <v>M</v>
      </c>
      <c r="AD1284" s="1" t="str">
        <f>VLOOKUP(BIN2DEC(RIGHT(HEX2BIN(MID(H1284,7,1),4),3)&amp;LEFT(HEX2BIN(MID(H1284,8,1),4),2)),Codes!$H$2:$I$33,2)</f>
        <v>Burn</v>
      </c>
      <c r="AE1284" s="1" t="str">
        <f t="shared" si="482"/>
        <v>1</v>
      </c>
      <c r="AF1284" s="1" t="str">
        <f t="shared" si="483"/>
        <v>1</v>
      </c>
      <c r="AH1284" s="6">
        <f t="shared" si="484"/>
        <v>40</v>
      </c>
    </row>
    <row r="1285" spans="1:34">
      <c r="A1285" s="3" t="s">
        <v>8494</v>
      </c>
      <c r="B1285" s="1" t="s">
        <v>8504</v>
      </c>
      <c r="C1285" s="6" t="s">
        <v>8503</v>
      </c>
      <c r="D1285" s="9" t="s">
        <v>270</v>
      </c>
      <c r="E1285" s="9" t="s">
        <v>8495</v>
      </c>
      <c r="F1285" s="9" t="s">
        <v>8496</v>
      </c>
      <c r="G1285" s="9" t="s">
        <v>3192</v>
      </c>
      <c r="H1285" s="9" t="s">
        <v>5297</v>
      </c>
      <c r="J1285" s="1" t="str">
        <f t="shared" si="468"/>
        <v>001011</v>
      </c>
      <c r="K1285" s="1">
        <f t="shared" si="469"/>
        <v>0</v>
      </c>
      <c r="L1285" s="6" t="str">
        <f t="shared" si="470"/>
        <v>00000</v>
      </c>
      <c r="M1285" s="1">
        <f t="shared" si="471"/>
        <v>0</v>
      </c>
      <c r="N1285" s="6" t="str">
        <f t="shared" si="472"/>
        <v>00</v>
      </c>
      <c r="O1285" s="1">
        <f t="shared" si="473"/>
        <v>3</v>
      </c>
      <c r="P1285" s="1">
        <f>IF(HEX2DEC(LEFT(E1285,4))&gt;=32768,HEX2DEC(LEFT(E1285,4))-65536,HEX2DEC(LEFT(E1285,4)))/Codes!$N$2</f>
        <v>28</v>
      </c>
      <c r="Q1285" s="1">
        <f>IF(HEX2DEC(RIGHT(E1285,4))&gt;=32768,HEX2DEC(RIGHT(E1285,4))-65536,HEX2DEC(RIGHT(E1285,4)))/Codes!$N$2</f>
        <v>14</v>
      </c>
      <c r="R1285" s="1">
        <f>IF(HEX2DEC(LEFT(F1285,4))&gt;=32768,HEX2DEC(LEFT(F1285,4))-65536,HEX2DEC(LEFT(F1285,4)))/Codes!$N$2</f>
        <v>-12</v>
      </c>
      <c r="S1285" s="1">
        <f>IF(HEX2DEC(RIGHT(F1285,4))&gt;=32768,HEX2DEC(RIGHT(F1285,4))-65536,HEX2DEC(RIGHT(F1285,4)))/Codes!$N$2</f>
        <v>0</v>
      </c>
      <c r="T1285" s="18">
        <f t="shared" si="474"/>
        <v>110</v>
      </c>
      <c r="U1285" s="1">
        <f t="shared" si="475"/>
        <v>30</v>
      </c>
      <c r="V1285" s="1">
        <f t="shared" si="476"/>
        <v>0</v>
      </c>
      <c r="W1285" s="1" t="str">
        <f t="shared" si="477"/>
        <v>000</v>
      </c>
      <c r="X1285" s="1">
        <f t="shared" si="478"/>
        <v>0</v>
      </c>
      <c r="Y1285" s="1">
        <f t="shared" si="479"/>
        <v>30</v>
      </c>
      <c r="Z1285" s="1" t="str">
        <f>VLOOKUP(BIN2DEC(MID(HEX2BIN(MID(H1285,3,2),8),2,5)),Codes!$E$1:$F$18,2)</f>
        <v>Electric</v>
      </c>
      <c r="AA1285" s="6" t="str">
        <f t="shared" si="480"/>
        <v>0</v>
      </c>
      <c r="AB1285" s="1">
        <f t="shared" si="481"/>
        <v>0</v>
      </c>
      <c r="AC1285" s="1" t="str">
        <f>VLOOKUP(BIN2DEC(RIGHT(HEX2BIN(MID(H1285,6,1),4),1)&amp;LEFT(HEX2BIN(MID(H1285,7,1),4),1)),Codes!$K$1:$L$5,2)</f>
        <v>M</v>
      </c>
      <c r="AD1285" s="1" t="str">
        <f>VLOOKUP(BIN2DEC(RIGHT(HEX2BIN(MID(H1285,7,1),4),3)&amp;LEFT(HEX2BIN(MID(H1285,8,1),4),2)),Codes!$H$2:$I$33,2)</f>
        <v>Shock</v>
      </c>
      <c r="AE1285" s="1" t="str">
        <f t="shared" si="482"/>
        <v>1</v>
      </c>
      <c r="AF1285" s="1" t="str">
        <f t="shared" si="483"/>
        <v>1</v>
      </c>
      <c r="AH1285" s="6">
        <f t="shared" si="484"/>
        <v>39</v>
      </c>
    </row>
    <row r="1286" spans="1:34">
      <c r="A1286" s="3" t="s">
        <v>8497</v>
      </c>
      <c r="B1286" s="1" t="s">
        <v>8504</v>
      </c>
      <c r="C1286" s="6" t="s">
        <v>8503</v>
      </c>
      <c r="D1286" s="9" t="s">
        <v>273</v>
      </c>
      <c r="E1286" s="9" t="s">
        <v>8498</v>
      </c>
      <c r="F1286" s="9" t="s">
        <v>8496</v>
      </c>
      <c r="G1286" s="9" t="s">
        <v>3192</v>
      </c>
      <c r="H1286" s="9" t="s">
        <v>5297</v>
      </c>
      <c r="J1286" s="1" t="str">
        <f t="shared" si="468"/>
        <v>001011</v>
      </c>
      <c r="K1286" s="1">
        <f t="shared" si="469"/>
        <v>1</v>
      </c>
      <c r="L1286" s="6" t="str">
        <f t="shared" si="470"/>
        <v>00000</v>
      </c>
      <c r="M1286" s="1">
        <f t="shared" si="471"/>
        <v>0</v>
      </c>
      <c r="N1286" s="6" t="str">
        <f t="shared" si="472"/>
        <v>00</v>
      </c>
      <c r="O1286" s="1">
        <f t="shared" si="473"/>
        <v>3</v>
      </c>
      <c r="P1286" s="1">
        <f>IF(HEX2DEC(LEFT(E1286,4))&gt;=32768,HEX2DEC(LEFT(E1286,4))-65536,HEX2DEC(LEFT(E1286,4)))/Codes!$N$2</f>
        <v>28</v>
      </c>
      <c r="Q1286" s="1">
        <f>IF(HEX2DEC(RIGHT(E1286,4))&gt;=32768,HEX2DEC(RIGHT(E1286,4))-65536,HEX2DEC(RIGHT(E1286,4)))/Codes!$N$2</f>
        <v>-14</v>
      </c>
      <c r="R1286" s="1">
        <f>IF(HEX2DEC(LEFT(F1286,4))&gt;=32768,HEX2DEC(LEFT(F1286,4))-65536,HEX2DEC(LEFT(F1286,4)))/Codes!$N$2</f>
        <v>-12</v>
      </c>
      <c r="S1286" s="1">
        <f>IF(HEX2DEC(RIGHT(F1286,4))&gt;=32768,HEX2DEC(RIGHT(F1286,4))-65536,HEX2DEC(RIGHT(F1286,4)))/Codes!$N$2</f>
        <v>0</v>
      </c>
      <c r="T1286" s="18">
        <f t="shared" si="474"/>
        <v>110</v>
      </c>
      <c r="U1286" s="1">
        <f t="shared" si="475"/>
        <v>30</v>
      </c>
      <c r="V1286" s="1">
        <f t="shared" si="476"/>
        <v>0</v>
      </c>
      <c r="W1286" s="1" t="str">
        <f t="shared" si="477"/>
        <v>000</v>
      </c>
      <c r="X1286" s="1">
        <f t="shared" si="478"/>
        <v>0</v>
      </c>
      <c r="Y1286" s="1">
        <f t="shared" si="479"/>
        <v>30</v>
      </c>
      <c r="Z1286" s="1" t="str">
        <f>VLOOKUP(BIN2DEC(MID(HEX2BIN(MID(H1286,3,2),8),2,5)),Codes!$E$1:$F$18,2)</f>
        <v>Electric</v>
      </c>
      <c r="AA1286" s="6" t="str">
        <f t="shared" si="480"/>
        <v>0</v>
      </c>
      <c r="AB1286" s="1">
        <f t="shared" si="481"/>
        <v>0</v>
      </c>
      <c r="AC1286" s="1" t="str">
        <f>VLOOKUP(BIN2DEC(RIGHT(HEX2BIN(MID(H1286,6,1),4),1)&amp;LEFT(HEX2BIN(MID(H1286,7,1),4),1)),Codes!$K$1:$L$5,2)</f>
        <v>M</v>
      </c>
      <c r="AD1286" s="1" t="str">
        <f>VLOOKUP(BIN2DEC(RIGHT(HEX2BIN(MID(H1286,7,1),4),3)&amp;LEFT(HEX2BIN(MID(H1286,8,1),4),2)),Codes!$H$2:$I$33,2)</f>
        <v>Shock</v>
      </c>
      <c r="AE1286" s="1" t="str">
        <f t="shared" si="482"/>
        <v>1</v>
      </c>
      <c r="AF1286" s="1" t="str">
        <f t="shared" si="483"/>
        <v>1</v>
      </c>
      <c r="AH1286" s="6">
        <f t="shared" si="484"/>
        <v>39</v>
      </c>
    </row>
    <row r="1287" spans="1:34">
      <c r="A1287" s="3" t="s">
        <v>8502</v>
      </c>
      <c r="B1287" s="1" t="s">
        <v>8504</v>
      </c>
      <c r="C1287" s="6" t="s">
        <v>8503</v>
      </c>
      <c r="D1287" s="9" t="s">
        <v>276</v>
      </c>
      <c r="E1287" s="9" t="s">
        <v>8495</v>
      </c>
      <c r="F1287" s="9" t="s">
        <v>2474</v>
      </c>
      <c r="G1287" s="9" t="s">
        <v>8499</v>
      </c>
      <c r="H1287" s="9" t="s">
        <v>8500</v>
      </c>
      <c r="J1287" s="1" t="str">
        <f t="shared" si="468"/>
        <v>001011</v>
      </c>
      <c r="K1287" s="1">
        <f t="shared" si="469"/>
        <v>2</v>
      </c>
      <c r="L1287" s="6" t="str">
        <f t="shared" si="470"/>
        <v>00000</v>
      </c>
      <c r="M1287" s="1">
        <f t="shared" si="471"/>
        <v>0</v>
      </c>
      <c r="N1287" s="6" t="str">
        <f t="shared" si="472"/>
        <v>00</v>
      </c>
      <c r="O1287" s="1">
        <f t="shared" si="473"/>
        <v>3</v>
      </c>
      <c r="P1287" s="1">
        <f>IF(HEX2DEC(LEFT(E1287,4))&gt;=32768,HEX2DEC(LEFT(E1287,4))-65536,HEX2DEC(LEFT(E1287,4)))/Codes!$N$2</f>
        <v>28</v>
      </c>
      <c r="Q1287" s="1">
        <f>IF(HEX2DEC(RIGHT(E1287,4))&gt;=32768,HEX2DEC(RIGHT(E1287,4))-65536,HEX2DEC(RIGHT(E1287,4)))/Codes!$N$2</f>
        <v>14</v>
      </c>
      <c r="R1287" s="1">
        <f>IF(HEX2DEC(LEFT(F1287,4))&gt;=32768,HEX2DEC(LEFT(F1287,4))-65536,HEX2DEC(LEFT(F1287,4)))/Codes!$N$2</f>
        <v>18</v>
      </c>
      <c r="S1287" s="1">
        <f>IF(HEX2DEC(RIGHT(F1287,4))&gt;=32768,HEX2DEC(RIGHT(F1287,4))-65536,HEX2DEC(RIGHT(F1287,4)))/Codes!$N$2</f>
        <v>0</v>
      </c>
      <c r="T1287" s="18">
        <f t="shared" si="474"/>
        <v>160</v>
      </c>
      <c r="U1287" s="1">
        <f t="shared" si="475"/>
        <v>30</v>
      </c>
      <c r="V1287" s="1">
        <f t="shared" si="476"/>
        <v>0</v>
      </c>
      <c r="W1287" s="1" t="str">
        <f t="shared" si="477"/>
        <v>000</v>
      </c>
      <c r="X1287" s="1">
        <f t="shared" si="478"/>
        <v>0</v>
      </c>
      <c r="Y1287" s="1">
        <f t="shared" si="479"/>
        <v>9</v>
      </c>
      <c r="Z1287" s="1" t="str">
        <f>VLOOKUP(BIN2DEC(MID(HEX2BIN(MID(H1287,3,2),8),2,5)),Codes!$E$1:$F$18,2)</f>
        <v>Electric</v>
      </c>
      <c r="AA1287" s="6" t="str">
        <f t="shared" si="480"/>
        <v>0</v>
      </c>
      <c r="AB1287" s="1">
        <f t="shared" si="481"/>
        <v>0</v>
      </c>
      <c r="AC1287" s="1" t="str">
        <f>VLOOKUP(BIN2DEC(RIGHT(HEX2BIN(MID(H1287,6,1),4),1)&amp;LEFT(HEX2BIN(MID(H1287,7,1),4),1)),Codes!$K$1:$L$5,2)</f>
        <v>M</v>
      </c>
      <c r="AD1287" s="1" t="str">
        <f>VLOOKUP(BIN2DEC(RIGHT(HEX2BIN(MID(H1287,7,1),4),3)&amp;LEFT(HEX2BIN(MID(H1287,8,1),4),2)),Codes!$H$2:$I$33,2)</f>
        <v>Shock</v>
      </c>
      <c r="AE1287" s="1" t="str">
        <f t="shared" si="482"/>
        <v>1</v>
      </c>
      <c r="AF1287" s="1" t="str">
        <f t="shared" si="483"/>
        <v>1</v>
      </c>
      <c r="AH1287" s="6">
        <f t="shared" si="484"/>
        <v>39</v>
      </c>
    </row>
    <row r="1288" spans="1:34">
      <c r="A1288" s="3" t="s">
        <v>8501</v>
      </c>
      <c r="B1288" s="1" t="s">
        <v>8504</v>
      </c>
      <c r="C1288" s="6" t="s">
        <v>8503</v>
      </c>
      <c r="D1288" s="9" t="s">
        <v>986</v>
      </c>
      <c r="E1288" s="9" t="s">
        <v>8498</v>
      </c>
      <c r="F1288" s="9" t="s">
        <v>2474</v>
      </c>
      <c r="G1288" s="9" t="s">
        <v>8499</v>
      </c>
      <c r="H1288" s="9" t="s">
        <v>8500</v>
      </c>
      <c r="J1288" s="1" t="str">
        <f t="shared" si="468"/>
        <v>001011</v>
      </c>
      <c r="K1288" s="1">
        <f t="shared" si="469"/>
        <v>3</v>
      </c>
      <c r="L1288" s="6" t="str">
        <f t="shared" si="470"/>
        <v>00000</v>
      </c>
      <c r="M1288" s="1">
        <f t="shared" si="471"/>
        <v>0</v>
      </c>
      <c r="N1288" s="6" t="str">
        <f t="shared" si="472"/>
        <v>00</v>
      </c>
      <c r="O1288" s="1">
        <f t="shared" si="473"/>
        <v>3</v>
      </c>
      <c r="P1288" s="1">
        <f>IF(HEX2DEC(LEFT(E1288,4))&gt;=32768,HEX2DEC(LEFT(E1288,4))-65536,HEX2DEC(LEFT(E1288,4)))/Codes!$N$2</f>
        <v>28</v>
      </c>
      <c r="Q1288" s="1">
        <f>IF(HEX2DEC(RIGHT(E1288,4))&gt;=32768,HEX2DEC(RIGHT(E1288,4))-65536,HEX2DEC(RIGHT(E1288,4)))/Codes!$N$2</f>
        <v>-14</v>
      </c>
      <c r="R1288" s="1">
        <f>IF(HEX2DEC(LEFT(F1288,4))&gt;=32768,HEX2DEC(LEFT(F1288,4))-65536,HEX2DEC(LEFT(F1288,4)))/Codes!$N$2</f>
        <v>18</v>
      </c>
      <c r="S1288" s="1">
        <f>IF(HEX2DEC(RIGHT(F1288,4))&gt;=32768,HEX2DEC(RIGHT(F1288,4))-65536,HEX2DEC(RIGHT(F1288,4)))/Codes!$N$2</f>
        <v>0</v>
      </c>
      <c r="T1288" s="18">
        <f t="shared" si="474"/>
        <v>160</v>
      </c>
      <c r="U1288" s="1">
        <f t="shared" si="475"/>
        <v>30</v>
      </c>
      <c r="V1288" s="1">
        <f t="shared" si="476"/>
        <v>0</v>
      </c>
      <c r="W1288" s="1" t="str">
        <f t="shared" si="477"/>
        <v>000</v>
      </c>
      <c r="X1288" s="1">
        <f t="shared" si="478"/>
        <v>0</v>
      </c>
      <c r="Y1288" s="1">
        <f t="shared" si="479"/>
        <v>9</v>
      </c>
      <c r="Z1288" s="1" t="str">
        <f>VLOOKUP(BIN2DEC(MID(HEX2BIN(MID(H1288,3,2),8),2,5)),Codes!$E$1:$F$18,2)</f>
        <v>Electric</v>
      </c>
      <c r="AA1288" s="6" t="str">
        <f t="shared" si="480"/>
        <v>0</v>
      </c>
      <c r="AB1288" s="1">
        <f t="shared" si="481"/>
        <v>0</v>
      </c>
      <c r="AC1288" s="1" t="str">
        <f>VLOOKUP(BIN2DEC(RIGHT(HEX2BIN(MID(H1288,6,1),4),1)&amp;LEFT(HEX2BIN(MID(H1288,7,1),4),1)),Codes!$K$1:$L$5,2)</f>
        <v>M</v>
      </c>
      <c r="AD1288" s="1" t="str">
        <f>VLOOKUP(BIN2DEC(RIGHT(HEX2BIN(MID(H1288,7,1),4),3)&amp;LEFT(HEX2BIN(MID(H1288,8,1),4),2)),Codes!$H$2:$I$33,2)</f>
        <v>Shock</v>
      </c>
      <c r="AE1288" s="1" t="str">
        <f t="shared" si="482"/>
        <v>1</v>
      </c>
      <c r="AF1288" s="1" t="str">
        <f t="shared" si="483"/>
        <v>1</v>
      </c>
      <c r="AH1288" s="6">
        <f t="shared" si="484"/>
        <v>39</v>
      </c>
    </row>
    <row r="1289" spans="1:34">
      <c r="A1289" s="3" t="s">
        <v>8505</v>
      </c>
      <c r="B1289" s="1" t="s">
        <v>8504</v>
      </c>
      <c r="C1289" s="6" t="s">
        <v>8509</v>
      </c>
      <c r="D1289" s="9" t="s">
        <v>1997</v>
      </c>
      <c r="E1289" s="9" t="s">
        <v>8506</v>
      </c>
      <c r="F1289" s="9" t="s">
        <v>460</v>
      </c>
      <c r="G1289" s="9" t="s">
        <v>8507</v>
      </c>
      <c r="H1289" s="9" t="s">
        <v>8508</v>
      </c>
      <c r="J1289" s="1" t="str">
        <f t="shared" si="468"/>
        <v>001011</v>
      </c>
      <c r="K1289" s="1">
        <f t="shared" si="469"/>
        <v>0</v>
      </c>
      <c r="L1289" s="6" t="str">
        <f t="shared" si="470"/>
        <v>00000</v>
      </c>
      <c r="M1289" s="1">
        <f t="shared" si="471"/>
        <v>0</v>
      </c>
      <c r="N1289" s="6" t="str">
        <f t="shared" si="472"/>
        <v>00</v>
      </c>
      <c r="O1289" s="1">
        <f t="shared" si="473"/>
        <v>25</v>
      </c>
      <c r="P1289" s="1">
        <f>IF(HEX2DEC(LEFT(E1289,4))&gt;=32768,HEX2DEC(LEFT(E1289,4))-65536,HEX2DEC(LEFT(E1289,4)))/Codes!$N$2</f>
        <v>56</v>
      </c>
      <c r="Q1289" s="1">
        <f>IF(HEX2DEC(RIGHT(E1289,4))&gt;=32768,HEX2DEC(RIGHT(E1289,4))-65536,HEX2DEC(RIGHT(E1289,4)))/Codes!$N$2</f>
        <v>0</v>
      </c>
      <c r="R1289" s="1">
        <f>IF(HEX2DEC(LEFT(F1289,4))&gt;=32768,HEX2DEC(LEFT(F1289,4))-65536,HEX2DEC(LEFT(F1289,4)))/Codes!$N$2</f>
        <v>7.2</v>
      </c>
      <c r="S1289" s="1">
        <f>IF(HEX2DEC(RIGHT(F1289,4))&gt;=32768,HEX2DEC(RIGHT(F1289,4))-65536,HEX2DEC(RIGHT(F1289,4)))/Codes!$N$2</f>
        <v>0</v>
      </c>
      <c r="T1289" s="18">
        <f t="shared" si="474"/>
        <v>100</v>
      </c>
      <c r="U1289" s="1">
        <f t="shared" si="475"/>
        <v>100</v>
      </c>
      <c r="V1289" s="1">
        <f t="shared" si="476"/>
        <v>334</v>
      </c>
      <c r="W1289" s="1" t="str">
        <f t="shared" si="477"/>
        <v>000</v>
      </c>
      <c r="X1289" s="1">
        <f t="shared" si="478"/>
        <v>0</v>
      </c>
      <c r="Y1289" s="1">
        <f t="shared" si="479"/>
        <v>0</v>
      </c>
      <c r="Z1289" s="1" t="str">
        <f>VLOOKUP(BIN2DEC(MID(HEX2BIN(MID(H1289,3,2),8),2,5)),Codes!$E$1:$F$18,2)</f>
        <v>Freezing</v>
      </c>
      <c r="AA1289" s="6" t="str">
        <f t="shared" si="480"/>
        <v>0</v>
      </c>
      <c r="AB1289" s="1">
        <f t="shared" si="481"/>
        <v>0</v>
      </c>
      <c r="AC1289" s="1" t="str">
        <f>VLOOKUP(BIN2DEC(RIGHT(HEX2BIN(MID(H1289,6,1),4),1)&amp;LEFT(HEX2BIN(MID(H1289,7,1),4),1)),Codes!$K$1:$L$5,2)</f>
        <v>M</v>
      </c>
      <c r="AD1289" s="1" t="str">
        <f>VLOOKUP(BIN2DEC(RIGHT(HEX2BIN(MID(H1289,7,1),4),3)&amp;LEFT(HEX2BIN(MID(H1289,8,1),4),2)),Codes!$H$2:$I$33,2)</f>
        <v>Ice</v>
      </c>
      <c r="AE1289" s="1" t="str">
        <f t="shared" si="482"/>
        <v>1</v>
      </c>
      <c r="AF1289" s="1" t="str">
        <f t="shared" si="483"/>
        <v>1</v>
      </c>
      <c r="AH1289" s="6">
        <f t="shared" si="484"/>
        <v>45</v>
      </c>
    </row>
    <row r="1290" spans="1:34">
      <c r="A1290" s="3" t="s">
        <v>8510</v>
      </c>
      <c r="B1290" s="1" t="s">
        <v>8504</v>
      </c>
      <c r="C1290" s="6" t="s">
        <v>8817</v>
      </c>
      <c r="D1290" s="9" t="s">
        <v>8511</v>
      </c>
      <c r="E1290" s="9" t="s">
        <v>265</v>
      </c>
      <c r="F1290" s="9" t="s">
        <v>307</v>
      </c>
      <c r="G1290" s="9" t="s">
        <v>8512</v>
      </c>
      <c r="H1290" s="9" t="s">
        <v>8513</v>
      </c>
      <c r="J1290" s="1" t="str">
        <f t="shared" si="468"/>
        <v>001011</v>
      </c>
      <c r="K1290" s="1">
        <f t="shared" si="469"/>
        <v>0</v>
      </c>
      <c r="L1290" s="6" t="str">
        <f t="shared" si="470"/>
        <v>00000</v>
      </c>
      <c r="M1290" s="1">
        <f t="shared" si="471"/>
        <v>24</v>
      </c>
      <c r="N1290" s="6" t="str">
        <f t="shared" si="472"/>
        <v>00</v>
      </c>
      <c r="O1290" s="1">
        <f t="shared" si="473"/>
        <v>11</v>
      </c>
      <c r="P1290" s="1">
        <f>IF(HEX2DEC(LEFT(E1290,4))&gt;=32768,HEX2DEC(LEFT(E1290,4))-65536,HEX2DEC(LEFT(E1290,4)))/Codes!$N$2</f>
        <v>2.4</v>
      </c>
      <c r="Q1290" s="1">
        <f>IF(HEX2DEC(RIGHT(E1290,4))&gt;=32768,HEX2DEC(RIGHT(E1290,4))-65536,HEX2DEC(RIGHT(E1290,4)))/Codes!$N$2</f>
        <v>0</v>
      </c>
      <c r="R1290" s="1">
        <f>IF(HEX2DEC(LEFT(F1290,4))&gt;=32768,HEX2DEC(LEFT(F1290,4))-65536,HEX2DEC(LEFT(F1290,4)))/Codes!$N$2</f>
        <v>3.2</v>
      </c>
      <c r="S1290" s="1">
        <f>IF(HEX2DEC(RIGHT(F1290,4))&gt;=32768,HEX2DEC(RIGHT(F1290,4))-65536,HEX2DEC(RIGHT(F1290,4)))/Codes!$N$2</f>
        <v>0</v>
      </c>
      <c r="T1290" s="18">
        <f t="shared" si="474"/>
        <v>130</v>
      </c>
      <c r="U1290" s="1">
        <f t="shared" si="475"/>
        <v>100</v>
      </c>
      <c r="V1290" s="1">
        <f t="shared" si="476"/>
        <v>0</v>
      </c>
      <c r="W1290" s="1" t="str">
        <f t="shared" si="477"/>
        <v>000</v>
      </c>
      <c r="X1290" s="1">
        <f t="shared" si="478"/>
        <v>0</v>
      </c>
      <c r="Y1290" s="1">
        <f t="shared" si="479"/>
        <v>40</v>
      </c>
      <c r="Z1290" s="1" t="str">
        <f>VLOOKUP(BIN2DEC(MID(HEX2BIN(MID(H1290,3,2),8),2,5)),Codes!$E$1:$F$18,2)</f>
        <v>Normal</v>
      </c>
      <c r="AA1290" s="6" t="str">
        <f t="shared" si="480"/>
        <v>0</v>
      </c>
      <c r="AB1290" s="1">
        <f t="shared" si="481"/>
        <v>0</v>
      </c>
      <c r="AC1290" s="1" t="str">
        <f>VLOOKUP(BIN2DEC(RIGHT(HEX2BIN(MID(H1290,6,1),4),1)&amp;LEFT(HEX2BIN(MID(H1290,7,1),4),1)),Codes!$K$1:$L$5,2)</f>
        <v>S</v>
      </c>
      <c r="AD1290" s="1" t="str">
        <f>VLOOKUP(BIN2DEC(RIGHT(HEX2BIN(MID(H1290,7,1),4),3)&amp;LEFT(HEX2BIN(MID(H1290,8,1),4),2)),Codes!$H$2:$I$33,2)</f>
        <v>Paper</v>
      </c>
      <c r="AE1290" s="1" t="str">
        <f t="shared" si="482"/>
        <v>1</v>
      </c>
      <c r="AF1290" s="1" t="str">
        <f t="shared" si="483"/>
        <v>1</v>
      </c>
      <c r="AH1290" s="6">
        <f t="shared" si="484"/>
        <v>6</v>
      </c>
    </row>
    <row r="1291" spans="1:34">
      <c r="A1291" s="3" t="s">
        <v>8515</v>
      </c>
      <c r="B1291" s="1" t="s">
        <v>8504</v>
      </c>
      <c r="C1291" s="6" t="s">
        <v>8826</v>
      </c>
      <c r="D1291" s="9" t="s">
        <v>2322</v>
      </c>
      <c r="E1291" s="9" t="s">
        <v>2735</v>
      </c>
      <c r="F1291" s="9" t="s">
        <v>265</v>
      </c>
      <c r="G1291" s="9" t="s">
        <v>7748</v>
      </c>
      <c r="H1291" s="9" t="s">
        <v>971</v>
      </c>
      <c r="J1291" s="1" t="str">
        <f t="shared" si="468"/>
        <v>001011</v>
      </c>
      <c r="K1291" s="1">
        <f t="shared" si="469"/>
        <v>0</v>
      </c>
      <c r="L1291" s="6" t="str">
        <f t="shared" si="470"/>
        <v>00000</v>
      </c>
      <c r="M1291" s="1">
        <f t="shared" si="471"/>
        <v>0</v>
      </c>
      <c r="N1291" s="6" t="str">
        <f t="shared" si="472"/>
        <v>00</v>
      </c>
      <c r="O1291" s="1">
        <f t="shared" si="473"/>
        <v>15</v>
      </c>
      <c r="P1291" s="1">
        <f>IF(HEX2DEC(LEFT(E1291,4))&gt;=32768,HEX2DEC(LEFT(E1291,4))-65536,HEX2DEC(LEFT(E1291,4)))/Codes!$N$2</f>
        <v>9.6</v>
      </c>
      <c r="Q1291" s="1">
        <f>IF(HEX2DEC(RIGHT(E1291,4))&gt;=32768,HEX2DEC(RIGHT(E1291,4))-65536,HEX2DEC(RIGHT(E1291,4)))/Codes!$N$2</f>
        <v>0</v>
      </c>
      <c r="R1291" s="1">
        <f>IF(HEX2DEC(LEFT(F1291,4))&gt;=32768,HEX2DEC(LEFT(F1291,4))-65536,HEX2DEC(LEFT(F1291,4)))/Codes!$N$2</f>
        <v>2.4</v>
      </c>
      <c r="S1291" s="1">
        <f>IF(HEX2DEC(RIGHT(F1291,4))&gt;=32768,HEX2DEC(RIGHT(F1291,4))-65536,HEX2DEC(RIGHT(F1291,4)))/Codes!$N$2</f>
        <v>0</v>
      </c>
      <c r="T1291" s="18">
        <f t="shared" si="474"/>
        <v>120</v>
      </c>
      <c r="U1291" s="1">
        <f t="shared" si="475"/>
        <v>60</v>
      </c>
      <c r="V1291" s="1">
        <f t="shared" si="476"/>
        <v>0</v>
      </c>
      <c r="W1291" s="1" t="str">
        <f t="shared" si="477"/>
        <v>000</v>
      </c>
      <c r="X1291" s="1">
        <f t="shared" si="478"/>
        <v>0</v>
      </c>
      <c r="Y1291" s="1">
        <f t="shared" si="479"/>
        <v>80</v>
      </c>
      <c r="Z1291" s="1" t="str">
        <f>VLOOKUP(BIN2DEC(MID(HEX2BIN(MID(H1291,3,2),8),2,5)),Codes!$E$1:$F$18,2)</f>
        <v>Slash</v>
      </c>
      <c r="AA1291" s="6" t="str">
        <f t="shared" si="480"/>
        <v>0</v>
      </c>
      <c r="AB1291" s="1">
        <f t="shared" si="481"/>
        <v>0</v>
      </c>
      <c r="AC1291" s="1" t="str">
        <f>VLOOKUP(BIN2DEC(RIGHT(HEX2BIN(MID(H1291,6,1),4),1)&amp;LEFT(HEX2BIN(MID(H1291,7,1),4),1)),Codes!$K$1:$L$5,2)</f>
        <v>M</v>
      </c>
      <c r="AD1291" s="1" t="str">
        <f>VLOOKUP(BIN2DEC(RIGHT(HEX2BIN(MID(H1291,7,1),4),3)&amp;LEFT(HEX2BIN(MID(H1291,8,1),4),2)),Codes!$H$2:$I$33,2)</f>
        <v>Slash</v>
      </c>
      <c r="AE1291" s="1" t="str">
        <f t="shared" si="482"/>
        <v>1</v>
      </c>
      <c r="AF1291" s="1" t="str">
        <f t="shared" si="483"/>
        <v>1</v>
      </c>
      <c r="AH1291" s="6">
        <f t="shared" si="484"/>
        <v>35</v>
      </c>
    </row>
    <row r="1292" spans="1:34">
      <c r="A1292" s="3" t="s">
        <v>8517</v>
      </c>
      <c r="B1292" s="1" t="s">
        <v>8504</v>
      </c>
      <c r="C1292" s="6" t="s">
        <v>8827</v>
      </c>
      <c r="D1292" s="9" t="s">
        <v>3965</v>
      </c>
      <c r="E1292" s="9" t="s">
        <v>2332</v>
      </c>
      <c r="F1292" s="9" t="s">
        <v>265</v>
      </c>
      <c r="G1292" s="9" t="s">
        <v>8518</v>
      </c>
      <c r="H1292" s="9" t="s">
        <v>8519</v>
      </c>
      <c r="J1292" s="1" t="str">
        <f t="shared" si="468"/>
        <v>001011</v>
      </c>
      <c r="K1292" s="1">
        <f t="shared" si="469"/>
        <v>0</v>
      </c>
      <c r="L1292" s="6" t="str">
        <f t="shared" si="470"/>
        <v>00000</v>
      </c>
      <c r="M1292" s="1">
        <f t="shared" si="471"/>
        <v>0</v>
      </c>
      <c r="N1292" s="6" t="str">
        <f t="shared" si="472"/>
        <v>00</v>
      </c>
      <c r="O1292" s="1">
        <f t="shared" si="473"/>
        <v>22</v>
      </c>
      <c r="P1292" s="1">
        <f>IF(HEX2DEC(LEFT(E1292,4))&gt;=32768,HEX2DEC(LEFT(E1292,4))-65536,HEX2DEC(LEFT(E1292,4)))/Codes!$N$2</f>
        <v>12</v>
      </c>
      <c r="Q1292" s="1">
        <f>IF(HEX2DEC(RIGHT(E1292,4))&gt;=32768,HEX2DEC(RIGHT(E1292,4))-65536,HEX2DEC(RIGHT(E1292,4)))/Codes!$N$2</f>
        <v>0</v>
      </c>
      <c r="R1292" s="1">
        <f>IF(HEX2DEC(LEFT(F1292,4))&gt;=32768,HEX2DEC(LEFT(F1292,4))-65536,HEX2DEC(LEFT(F1292,4)))/Codes!$N$2</f>
        <v>2.4</v>
      </c>
      <c r="S1292" s="1">
        <f>IF(HEX2DEC(RIGHT(F1292,4))&gt;=32768,HEX2DEC(RIGHT(F1292,4))-65536,HEX2DEC(RIGHT(F1292,4)))/Codes!$N$2</f>
        <v>0</v>
      </c>
      <c r="T1292" s="18">
        <f t="shared" si="474"/>
        <v>100</v>
      </c>
      <c r="U1292" s="1">
        <f t="shared" si="475"/>
        <v>60</v>
      </c>
      <c r="V1292" s="1">
        <f t="shared" si="476"/>
        <v>0</v>
      </c>
      <c r="W1292" s="1" t="str">
        <f t="shared" si="477"/>
        <v>000</v>
      </c>
      <c r="X1292" s="1">
        <f t="shared" si="478"/>
        <v>0</v>
      </c>
      <c r="Y1292" s="1">
        <f t="shared" si="479"/>
        <v>120</v>
      </c>
      <c r="Z1292" s="1" t="str">
        <f>VLOOKUP(BIN2DEC(MID(HEX2BIN(MID(H1292,3,2),8),2,5)),Codes!$E$1:$F$18,2)</f>
        <v>Slash</v>
      </c>
      <c r="AA1292" s="6" t="str">
        <f t="shared" si="480"/>
        <v>0</v>
      </c>
      <c r="AB1292" s="1">
        <f t="shared" si="481"/>
        <v>0</v>
      </c>
      <c r="AC1292" s="1" t="str">
        <f>VLOOKUP(BIN2DEC(RIGHT(HEX2BIN(MID(H1292,6,1),4),1)&amp;LEFT(HEX2BIN(MID(H1292,7,1),4),1)),Codes!$K$1:$L$5,2)</f>
        <v>M</v>
      </c>
      <c r="AD1292" s="1" t="str">
        <f>VLOOKUP(BIN2DEC(RIGHT(HEX2BIN(MID(H1292,7,1),4),3)&amp;LEFT(HEX2BIN(MID(H1292,8,1),4),2)),Codes!$H$2:$I$33,2)</f>
        <v>Slash</v>
      </c>
      <c r="AE1292" s="1" t="str">
        <f t="shared" si="482"/>
        <v>1</v>
      </c>
      <c r="AF1292" s="1" t="str">
        <f t="shared" si="483"/>
        <v>1</v>
      </c>
      <c r="AH1292" s="6">
        <f t="shared" si="484"/>
        <v>35</v>
      </c>
    </row>
    <row r="1293" spans="1:34">
      <c r="A1293" s="3" t="s">
        <v>8520</v>
      </c>
      <c r="B1293" s="1" t="s">
        <v>8504</v>
      </c>
      <c r="D1293" s="9" t="s">
        <v>1681</v>
      </c>
      <c r="E1293" s="9" t="s">
        <v>395</v>
      </c>
      <c r="F1293" s="9" t="s">
        <v>91</v>
      </c>
      <c r="G1293" s="9" t="s">
        <v>8521</v>
      </c>
      <c r="H1293" s="9" t="s">
        <v>974</v>
      </c>
      <c r="J1293" s="1" t="str">
        <f t="shared" si="468"/>
        <v>001011</v>
      </c>
      <c r="K1293" s="1">
        <f t="shared" si="469"/>
        <v>0</v>
      </c>
      <c r="L1293" s="6" t="str">
        <f t="shared" si="470"/>
        <v>00000</v>
      </c>
      <c r="M1293" s="1">
        <f t="shared" si="471"/>
        <v>0</v>
      </c>
      <c r="N1293" s="6" t="str">
        <f t="shared" si="472"/>
        <v>00</v>
      </c>
      <c r="O1293" s="1">
        <f t="shared" si="473"/>
        <v>18</v>
      </c>
      <c r="P1293" s="1">
        <f>IF(HEX2DEC(LEFT(E1293,4))&gt;=32768,HEX2DEC(LEFT(E1293,4))-65536,HEX2DEC(LEFT(E1293,4)))/Codes!$N$2</f>
        <v>5.6</v>
      </c>
      <c r="Q1293" s="1">
        <f>IF(HEX2DEC(RIGHT(E1293,4))&gt;=32768,HEX2DEC(RIGHT(E1293,4))-65536,HEX2DEC(RIGHT(E1293,4)))/Codes!$N$2</f>
        <v>0</v>
      </c>
      <c r="R1293" s="1">
        <f>IF(HEX2DEC(LEFT(F1293,4))&gt;=32768,HEX2DEC(LEFT(F1293,4))-65536,HEX2DEC(LEFT(F1293,4)))/Codes!$N$2</f>
        <v>0</v>
      </c>
      <c r="S1293" s="1">
        <f>IF(HEX2DEC(RIGHT(F1293,4))&gt;=32768,HEX2DEC(RIGHT(F1293,4))-65536,HEX2DEC(RIGHT(F1293,4)))/Codes!$N$2</f>
        <v>0</v>
      </c>
      <c r="T1293" s="18">
        <f t="shared" si="474"/>
        <v>130</v>
      </c>
      <c r="U1293" s="1">
        <f t="shared" si="475"/>
        <v>60</v>
      </c>
      <c r="V1293" s="1">
        <f t="shared" si="476"/>
        <v>0</v>
      </c>
      <c r="W1293" s="1" t="str">
        <f t="shared" si="477"/>
        <v>000</v>
      </c>
      <c r="X1293" s="1">
        <f t="shared" si="478"/>
        <v>0</v>
      </c>
      <c r="Y1293" s="1">
        <f t="shared" si="479"/>
        <v>60</v>
      </c>
      <c r="Z1293" s="1" t="str">
        <f>VLOOKUP(BIN2DEC(MID(HEX2BIN(MID(H1293,3,2),8),2,5)),Codes!$E$1:$F$18,2)</f>
        <v>Slash</v>
      </c>
      <c r="AA1293" s="6" t="str">
        <f t="shared" si="480"/>
        <v>0</v>
      </c>
      <c r="AB1293" s="1">
        <f t="shared" si="481"/>
        <v>0</v>
      </c>
      <c r="AC1293" s="1" t="str">
        <f>VLOOKUP(BIN2DEC(RIGHT(HEX2BIN(MID(H1293,6,1),4),1)&amp;LEFT(HEX2BIN(MID(H1293,7,1),4),1)),Codes!$K$1:$L$5,2)</f>
        <v>M</v>
      </c>
      <c r="AD1293" s="1" t="str">
        <f>VLOOKUP(BIN2DEC(RIGHT(HEX2BIN(MID(H1293,7,1),4),3)&amp;LEFT(HEX2BIN(MID(H1293,8,1),4),2)),Codes!$H$2:$I$33,2)</f>
        <v>Slash</v>
      </c>
      <c r="AE1293" s="1" t="str">
        <f t="shared" si="482"/>
        <v>1</v>
      </c>
      <c r="AF1293" s="1" t="str">
        <f t="shared" si="483"/>
        <v>1</v>
      </c>
      <c r="AH1293" s="6">
        <f t="shared" si="484"/>
        <v>35</v>
      </c>
    </row>
    <row r="1294" spans="1:34">
      <c r="A1294" s="3" t="s">
        <v>8523</v>
      </c>
      <c r="B1294" s="1" t="s">
        <v>8504</v>
      </c>
      <c r="C1294" s="6" t="s">
        <v>8703</v>
      </c>
      <c r="D1294" s="9" t="s">
        <v>702</v>
      </c>
      <c r="E1294" s="9" t="s">
        <v>8524</v>
      </c>
      <c r="F1294" s="9" t="s">
        <v>955</v>
      </c>
      <c r="G1294" s="9" t="s">
        <v>8525</v>
      </c>
      <c r="H1294" s="9" t="s">
        <v>7214</v>
      </c>
      <c r="J1294" s="1" t="str">
        <f t="shared" si="468"/>
        <v>001011</v>
      </c>
      <c r="K1294" s="1">
        <f t="shared" si="469"/>
        <v>0</v>
      </c>
      <c r="L1294" s="6" t="str">
        <f t="shared" si="470"/>
        <v>00000</v>
      </c>
      <c r="M1294" s="1">
        <f t="shared" si="471"/>
        <v>0</v>
      </c>
      <c r="N1294" s="6" t="str">
        <f t="shared" si="472"/>
        <v>00</v>
      </c>
      <c r="O1294" s="1">
        <f t="shared" si="473"/>
        <v>1</v>
      </c>
      <c r="P1294" s="1">
        <f>IF(HEX2DEC(LEFT(E1294,4))&gt;=32768,HEX2DEC(LEFT(E1294,4))-65536,HEX2DEC(LEFT(E1294,4)))/Codes!$N$2</f>
        <v>28.8</v>
      </c>
      <c r="Q1294" s="1">
        <f>IF(HEX2DEC(RIGHT(E1294,4))&gt;=32768,HEX2DEC(RIGHT(E1294,4))-65536,HEX2DEC(RIGHT(E1294,4)))/Codes!$N$2</f>
        <v>0</v>
      </c>
      <c r="R1294" s="1">
        <f>IF(HEX2DEC(LEFT(F1294,4))&gt;=32768,HEX2DEC(LEFT(F1294,4))-65536,HEX2DEC(LEFT(F1294,4)))/Codes!$N$2</f>
        <v>8</v>
      </c>
      <c r="S1294" s="1">
        <f>IF(HEX2DEC(RIGHT(F1294,4))&gt;=32768,HEX2DEC(RIGHT(F1294,4))-65536,HEX2DEC(RIGHT(F1294,4)))/Codes!$N$2</f>
        <v>0</v>
      </c>
      <c r="T1294" s="18">
        <f t="shared" si="474"/>
        <v>120</v>
      </c>
      <c r="U1294" s="1">
        <f t="shared" si="475"/>
        <v>100</v>
      </c>
      <c r="V1294" s="1">
        <f t="shared" si="476"/>
        <v>196</v>
      </c>
      <c r="W1294" s="1" t="str">
        <f t="shared" si="477"/>
        <v>000</v>
      </c>
      <c r="X1294" s="1">
        <f t="shared" si="478"/>
        <v>0</v>
      </c>
      <c r="Y1294" s="1">
        <f t="shared" si="479"/>
        <v>0</v>
      </c>
      <c r="Z1294" s="1" t="str">
        <f>VLOOKUP(BIN2DEC(MID(HEX2BIN(MID(H1294,3,2),8),2,5)),Codes!$E$1:$F$18,2)</f>
        <v>Flame</v>
      </c>
      <c r="AA1294" s="6" t="str">
        <f t="shared" si="480"/>
        <v>0</v>
      </c>
      <c r="AB1294" s="1">
        <f t="shared" si="481"/>
        <v>0</v>
      </c>
      <c r="AC1294" s="1" t="str">
        <f>VLOOKUP(BIN2DEC(RIGHT(HEX2BIN(MID(H1294,6,1),4),1)&amp;LEFT(HEX2BIN(MID(H1294,7,1),4),1)),Codes!$K$1:$L$5,2)</f>
        <v>M</v>
      </c>
      <c r="AD1294" s="1" t="str">
        <f>VLOOKUP(BIN2DEC(RIGHT(HEX2BIN(MID(H1294,7,1),4),3)&amp;LEFT(HEX2BIN(MID(H1294,8,1),4),2)),Codes!$H$2:$I$33,2)</f>
        <v>Burn</v>
      </c>
      <c r="AE1294" s="1" t="str">
        <f t="shared" si="482"/>
        <v>1</v>
      </c>
      <c r="AF1294" s="1" t="str">
        <f t="shared" si="483"/>
        <v>1</v>
      </c>
      <c r="AH1294" s="6">
        <f t="shared" si="484"/>
        <v>40</v>
      </c>
    </row>
    <row r="1295" spans="1:34">
      <c r="A1295" s="3" t="s">
        <v>8527</v>
      </c>
      <c r="B1295" s="1" t="s">
        <v>8504</v>
      </c>
      <c r="C1295" s="6" t="s">
        <v>8703</v>
      </c>
      <c r="D1295" s="9" t="s">
        <v>707</v>
      </c>
      <c r="E1295" s="9" t="s">
        <v>2474</v>
      </c>
      <c r="F1295" s="9" t="s">
        <v>7937</v>
      </c>
      <c r="G1295" s="9" t="s">
        <v>8528</v>
      </c>
      <c r="H1295" s="9" t="s">
        <v>7214</v>
      </c>
      <c r="J1295" s="1" t="str">
        <f t="shared" ref="J1295:J1312" si="485">LEFT(HEX2BIN(LEFT(D1295,2),8),6)</f>
        <v>001011</v>
      </c>
      <c r="K1295" s="1">
        <f t="shared" ref="K1295:K1312" si="486">BIN2DEC(MID(HEX2BIN(MID(D1295,2,2),8),3,3))</f>
        <v>1</v>
      </c>
      <c r="L1295" s="6" t="str">
        <f t="shared" ref="L1295:L1312" si="487">MID(HEX2BIN(MID(D1295,3,2),8),2,5)</f>
        <v>00000</v>
      </c>
      <c r="M1295" s="1">
        <f t="shared" ref="M1295:M1312" si="488">ROUNDDOWN(HEX2DEC(MID(D1295,4,3))/8,0)</f>
        <v>0</v>
      </c>
      <c r="N1295" s="6" t="str">
        <f t="shared" ref="N1295:N1312" si="489">MID(HEX2BIN(MID(D1295,6,1),4),2,2)</f>
        <v>00</v>
      </c>
      <c r="O1295" s="1">
        <f t="shared" ref="O1295:O1312" si="490">HEX2DEC(MID(D1295,7,2))</f>
        <v>1</v>
      </c>
      <c r="P1295" s="1">
        <f>IF(HEX2DEC(LEFT(E1295,4))&gt;=32768,HEX2DEC(LEFT(E1295,4))-65536,HEX2DEC(LEFT(E1295,4)))/Codes!$N$2</f>
        <v>18</v>
      </c>
      <c r="Q1295" s="1">
        <f>IF(HEX2DEC(RIGHT(E1295,4))&gt;=32768,HEX2DEC(RIGHT(E1295,4))-65536,HEX2DEC(RIGHT(E1295,4)))/Codes!$N$2</f>
        <v>0</v>
      </c>
      <c r="R1295" s="1">
        <f>IF(HEX2DEC(LEFT(F1295,4))&gt;=32768,HEX2DEC(LEFT(F1295,4))-65536,HEX2DEC(LEFT(F1295,4)))/Codes!$N$2</f>
        <v>32</v>
      </c>
      <c r="S1295" s="1">
        <f>IF(HEX2DEC(RIGHT(F1295,4))&gt;=32768,HEX2DEC(RIGHT(F1295,4))-65536,HEX2DEC(RIGHT(F1295,4)))/Codes!$N$2</f>
        <v>0</v>
      </c>
      <c r="T1295" s="18">
        <f t="shared" ref="T1295:T1312" si="491">ROUNDDOWN(HEX2DEC(LEFT(G1295,3))/8,0)</f>
        <v>120</v>
      </c>
      <c r="U1295" s="1">
        <f t="shared" ref="U1295:U1312" si="492">ROUNDDOWN(HEX2DEC(MID(G1295,3,3))/4,0)-(512*ROUNDDOWN(HEX2DEC(MID(G1295,3,1))/8,0))</f>
        <v>100</v>
      </c>
      <c r="V1295" s="1">
        <f t="shared" ref="V1295:V1312" si="493">RIGHT(HEX2BIN(MID(G1295,5,1),4),2)*128+HEX2DEC(MID(G1295,6,1))*8+LEFT(HEX2BIN(MID(G1295,7,1),4),3)</f>
        <v>80</v>
      </c>
      <c r="W1295" s="1" t="str">
        <f t="shared" ref="W1295:W1312" si="494">MID(HEX2BIN(MID(G1295,7,2),8),4,3)</f>
        <v>000</v>
      </c>
      <c r="X1295" s="1">
        <f t="shared" ref="X1295:X1312" si="495">BIN2DEC(RIGHT(HEX2BIN(RIGHT(G1295,1),4),2))</f>
        <v>0</v>
      </c>
      <c r="Y1295" s="1">
        <f t="shared" ref="Y1295:Y1312" si="496">ROUNDDOWN(HEX2DEC(LEFT(H1295,3))/8,0)</f>
        <v>0</v>
      </c>
      <c r="Z1295" s="1" t="str">
        <f>VLOOKUP(BIN2DEC(MID(HEX2BIN(MID(H1295,3,2),8),2,5)),Codes!$E$1:$F$18,2)</f>
        <v>Flame</v>
      </c>
      <c r="AA1295" s="6" t="str">
        <f t="shared" ref="AA1295:AA1312" si="497">MID(HEX2BIN(MID(H1295,4,1),4),3,1)</f>
        <v>0</v>
      </c>
      <c r="AB1295" s="1">
        <f t="shared" ref="AB1295:AB1312" si="498">(MOD(HEX2DEC(MID(H1295,4,1)),2))*64+ROUNDDOWN(HEX2DEC(MID(H1295,5,2))/4,0)</f>
        <v>0</v>
      </c>
      <c r="AC1295" s="1" t="str">
        <f>VLOOKUP(BIN2DEC(RIGHT(HEX2BIN(MID(H1295,6,1),4),1)&amp;LEFT(HEX2BIN(MID(H1295,7,1),4),1)),Codes!$K$1:$L$5,2)</f>
        <v>M</v>
      </c>
      <c r="AD1295" s="1" t="str">
        <f>VLOOKUP(BIN2DEC(RIGHT(HEX2BIN(MID(H1295,7,1),4),3)&amp;LEFT(HEX2BIN(MID(H1295,8,1),4),2)),Codes!$H$2:$I$33,2)</f>
        <v>Burn</v>
      </c>
      <c r="AE1295" s="1" t="str">
        <f t="shared" ref="AE1295:AE1312" si="499">MID(HEX2BIN(RIGHT(H1295,1),4),3,1)</f>
        <v>1</v>
      </c>
      <c r="AF1295" s="1" t="str">
        <f t="shared" ref="AF1295:AF1312" si="500">RIGHT(HEX2BIN(RIGHT(H1295,1),4),1)</f>
        <v>1</v>
      </c>
      <c r="AH1295" s="6">
        <f t="shared" ref="AH1295:AH1312" si="501">ROUNDDOWN(HEX2DEC(MID(H1295,6,3))/4,0)-(256*ROUNDDOWN(HEX2DEC(MID(H1295,6,1))/4,0))</f>
        <v>40</v>
      </c>
    </row>
    <row r="1296" spans="1:34">
      <c r="A1296" s="3" t="s">
        <v>8529</v>
      </c>
      <c r="B1296" s="1" t="s">
        <v>8504</v>
      </c>
      <c r="C1296" s="6" t="s">
        <v>8703</v>
      </c>
      <c r="D1296" s="9" t="s">
        <v>710</v>
      </c>
      <c r="E1296" s="9" t="s">
        <v>2474</v>
      </c>
      <c r="F1296" s="9" t="s">
        <v>8506</v>
      </c>
      <c r="G1296" s="9" t="s">
        <v>8530</v>
      </c>
      <c r="H1296" s="9" t="s">
        <v>7214</v>
      </c>
      <c r="J1296" s="1" t="str">
        <f t="shared" si="485"/>
        <v>001011</v>
      </c>
      <c r="K1296" s="1">
        <f t="shared" si="486"/>
        <v>2</v>
      </c>
      <c r="L1296" s="6" t="str">
        <f t="shared" si="487"/>
        <v>00000</v>
      </c>
      <c r="M1296" s="1">
        <f t="shared" si="488"/>
        <v>0</v>
      </c>
      <c r="N1296" s="6" t="str">
        <f t="shared" si="489"/>
        <v>00</v>
      </c>
      <c r="O1296" s="1">
        <f t="shared" si="490"/>
        <v>1</v>
      </c>
      <c r="P1296" s="1">
        <f>IF(HEX2DEC(LEFT(E1296,4))&gt;=32768,HEX2DEC(LEFT(E1296,4))-65536,HEX2DEC(LEFT(E1296,4)))/Codes!$N$2</f>
        <v>18</v>
      </c>
      <c r="Q1296" s="1">
        <f>IF(HEX2DEC(RIGHT(E1296,4))&gt;=32768,HEX2DEC(RIGHT(E1296,4))-65536,HEX2DEC(RIGHT(E1296,4)))/Codes!$N$2</f>
        <v>0</v>
      </c>
      <c r="R1296" s="1">
        <f>IF(HEX2DEC(LEFT(F1296,4))&gt;=32768,HEX2DEC(LEFT(F1296,4))-65536,HEX2DEC(LEFT(F1296,4)))/Codes!$N$2</f>
        <v>56</v>
      </c>
      <c r="S1296" s="1">
        <f>IF(HEX2DEC(RIGHT(F1296,4))&gt;=32768,HEX2DEC(RIGHT(F1296,4))-65536,HEX2DEC(RIGHT(F1296,4)))/Codes!$N$2</f>
        <v>0</v>
      </c>
      <c r="T1296" s="18">
        <f t="shared" si="491"/>
        <v>120</v>
      </c>
      <c r="U1296" s="1">
        <f t="shared" si="492"/>
        <v>100</v>
      </c>
      <c r="V1296" s="1">
        <f t="shared" si="493"/>
        <v>174</v>
      </c>
      <c r="W1296" s="1" t="str">
        <f t="shared" si="494"/>
        <v>000</v>
      </c>
      <c r="X1296" s="1">
        <f t="shared" si="495"/>
        <v>0</v>
      </c>
      <c r="Y1296" s="1">
        <f t="shared" si="496"/>
        <v>0</v>
      </c>
      <c r="Z1296" s="1" t="str">
        <f>VLOOKUP(BIN2DEC(MID(HEX2BIN(MID(H1296,3,2),8),2,5)),Codes!$E$1:$F$18,2)</f>
        <v>Flame</v>
      </c>
      <c r="AA1296" s="6" t="str">
        <f t="shared" si="497"/>
        <v>0</v>
      </c>
      <c r="AB1296" s="1">
        <f t="shared" si="498"/>
        <v>0</v>
      </c>
      <c r="AC1296" s="1" t="str">
        <f>VLOOKUP(BIN2DEC(RIGHT(HEX2BIN(MID(H1296,6,1),4),1)&amp;LEFT(HEX2BIN(MID(H1296,7,1),4),1)),Codes!$K$1:$L$5,2)</f>
        <v>M</v>
      </c>
      <c r="AD1296" s="1" t="str">
        <f>VLOOKUP(BIN2DEC(RIGHT(HEX2BIN(MID(H1296,7,1),4),3)&amp;LEFT(HEX2BIN(MID(H1296,8,1),4),2)),Codes!$H$2:$I$33,2)</f>
        <v>Burn</v>
      </c>
      <c r="AE1296" s="1" t="str">
        <f t="shared" si="499"/>
        <v>1</v>
      </c>
      <c r="AF1296" s="1" t="str">
        <f t="shared" si="500"/>
        <v>1</v>
      </c>
      <c r="AH1296" s="6">
        <f t="shared" si="501"/>
        <v>40</v>
      </c>
    </row>
    <row r="1297" spans="1:34">
      <c r="A1297" s="3" t="s">
        <v>8531</v>
      </c>
      <c r="B1297" s="1" t="s">
        <v>8504</v>
      </c>
      <c r="C1297" s="6" t="s">
        <v>8703</v>
      </c>
      <c r="D1297" s="9" t="s">
        <v>715</v>
      </c>
      <c r="E1297" s="9" t="s">
        <v>2474</v>
      </c>
      <c r="F1297" s="9" t="s">
        <v>8532</v>
      </c>
      <c r="G1297" s="9" t="s">
        <v>8533</v>
      </c>
      <c r="H1297" s="9" t="s">
        <v>7214</v>
      </c>
      <c r="J1297" s="1" t="str">
        <f t="shared" si="485"/>
        <v>001011</v>
      </c>
      <c r="K1297" s="1">
        <f t="shared" si="486"/>
        <v>3</v>
      </c>
      <c r="L1297" s="6" t="str">
        <f t="shared" si="487"/>
        <v>00000</v>
      </c>
      <c r="M1297" s="1">
        <f t="shared" si="488"/>
        <v>0</v>
      </c>
      <c r="N1297" s="6" t="str">
        <f t="shared" si="489"/>
        <v>00</v>
      </c>
      <c r="O1297" s="1">
        <f t="shared" si="490"/>
        <v>1</v>
      </c>
      <c r="P1297" s="1">
        <f>IF(HEX2DEC(LEFT(E1297,4))&gt;=32768,HEX2DEC(LEFT(E1297,4))-65536,HEX2DEC(LEFT(E1297,4)))/Codes!$N$2</f>
        <v>18</v>
      </c>
      <c r="Q1297" s="1">
        <f>IF(HEX2DEC(RIGHT(E1297,4))&gt;=32768,HEX2DEC(RIGHT(E1297,4))-65536,HEX2DEC(RIGHT(E1297,4)))/Codes!$N$2</f>
        <v>0</v>
      </c>
      <c r="R1297" s="1">
        <f>IF(HEX2DEC(LEFT(F1297,4))&gt;=32768,HEX2DEC(LEFT(F1297,4))-65536,HEX2DEC(LEFT(F1297,4)))/Codes!$N$2</f>
        <v>80</v>
      </c>
      <c r="S1297" s="1">
        <f>IF(HEX2DEC(RIGHT(F1297,4))&gt;=32768,HEX2DEC(RIGHT(F1297,4))-65536,HEX2DEC(RIGHT(F1297,4)))/Codes!$N$2</f>
        <v>0</v>
      </c>
      <c r="T1297" s="18">
        <f t="shared" si="491"/>
        <v>250</v>
      </c>
      <c r="U1297" s="1">
        <f t="shared" si="492"/>
        <v>100</v>
      </c>
      <c r="V1297" s="1">
        <f t="shared" si="493"/>
        <v>58</v>
      </c>
      <c r="W1297" s="1" t="str">
        <f t="shared" si="494"/>
        <v>000</v>
      </c>
      <c r="X1297" s="1">
        <f t="shared" si="495"/>
        <v>0</v>
      </c>
      <c r="Y1297" s="1">
        <f t="shared" si="496"/>
        <v>0</v>
      </c>
      <c r="Z1297" s="1" t="str">
        <f>VLOOKUP(BIN2DEC(MID(HEX2BIN(MID(H1297,3,2),8),2,5)),Codes!$E$1:$F$18,2)</f>
        <v>Flame</v>
      </c>
      <c r="AA1297" s="6" t="str">
        <f t="shared" si="497"/>
        <v>0</v>
      </c>
      <c r="AB1297" s="1">
        <f t="shared" si="498"/>
        <v>0</v>
      </c>
      <c r="AC1297" s="1" t="str">
        <f>VLOOKUP(BIN2DEC(RIGHT(HEX2BIN(MID(H1297,6,1),4),1)&amp;LEFT(HEX2BIN(MID(H1297,7,1),4),1)),Codes!$K$1:$L$5,2)</f>
        <v>M</v>
      </c>
      <c r="AD1297" s="1" t="str">
        <f>VLOOKUP(BIN2DEC(RIGHT(HEX2BIN(MID(H1297,7,1),4),3)&amp;LEFT(HEX2BIN(MID(H1297,8,1),4),2)),Codes!$H$2:$I$33,2)</f>
        <v>Burn</v>
      </c>
      <c r="AE1297" s="1" t="str">
        <f t="shared" si="499"/>
        <v>1</v>
      </c>
      <c r="AF1297" s="1" t="str">
        <f t="shared" si="500"/>
        <v>1</v>
      </c>
      <c r="AH1297" s="6">
        <f t="shared" si="501"/>
        <v>40</v>
      </c>
    </row>
    <row r="1298" spans="1:34">
      <c r="A1298" s="3" t="s">
        <v>8534</v>
      </c>
      <c r="B1298" s="1" t="s">
        <v>8504</v>
      </c>
      <c r="C1298" s="6" t="s">
        <v>8539</v>
      </c>
      <c r="D1298" s="9" t="s">
        <v>3424</v>
      </c>
      <c r="E1298" s="9" t="s">
        <v>8535</v>
      </c>
      <c r="F1298" s="9" t="s">
        <v>955</v>
      </c>
      <c r="G1298" s="9" t="s">
        <v>8536</v>
      </c>
      <c r="H1298" s="9" t="s">
        <v>8537</v>
      </c>
      <c r="J1298" s="1" t="str">
        <f t="shared" si="485"/>
        <v>001011</v>
      </c>
      <c r="K1298" s="1">
        <f t="shared" si="486"/>
        <v>0</v>
      </c>
      <c r="L1298" s="6" t="str">
        <f t="shared" si="487"/>
        <v>00000</v>
      </c>
      <c r="M1298" s="1">
        <f t="shared" si="488"/>
        <v>0</v>
      </c>
      <c r="N1298" s="6" t="str">
        <f t="shared" si="489"/>
        <v>00</v>
      </c>
      <c r="O1298" s="1">
        <f t="shared" si="490"/>
        <v>20</v>
      </c>
      <c r="P1298" s="1">
        <f>IF(HEX2DEC(LEFT(E1298,4))&gt;=32768,HEX2DEC(LEFT(E1298,4))-65536,HEX2DEC(LEFT(E1298,4)))/Codes!$N$2</f>
        <v>84</v>
      </c>
      <c r="Q1298" s="1">
        <f>IF(HEX2DEC(RIGHT(E1298,4))&gt;=32768,HEX2DEC(RIGHT(E1298,4))-65536,HEX2DEC(RIGHT(E1298,4)))/Codes!$N$2</f>
        <v>0</v>
      </c>
      <c r="R1298" s="1">
        <f>IF(HEX2DEC(LEFT(F1298,4))&gt;=32768,HEX2DEC(LEFT(F1298,4))-65536,HEX2DEC(LEFT(F1298,4)))/Codes!$N$2</f>
        <v>8</v>
      </c>
      <c r="S1298" s="1">
        <f>IF(HEX2DEC(RIGHT(F1298,4))&gt;=32768,HEX2DEC(RIGHT(F1298,4))-65536,HEX2DEC(RIGHT(F1298,4)))/Codes!$N$2</f>
        <v>0</v>
      </c>
      <c r="T1298" s="18">
        <f t="shared" si="491"/>
        <v>100</v>
      </c>
      <c r="U1298" s="1">
        <f t="shared" si="492"/>
        <v>80</v>
      </c>
      <c r="V1298" s="1">
        <f t="shared" si="493"/>
        <v>40</v>
      </c>
      <c r="W1298" s="1" t="str">
        <f t="shared" si="494"/>
        <v>000</v>
      </c>
      <c r="X1298" s="1">
        <f t="shared" si="495"/>
        <v>0</v>
      </c>
      <c r="Y1298" s="1">
        <f t="shared" si="496"/>
        <v>60</v>
      </c>
      <c r="Z1298" s="1" t="str">
        <f>VLOOKUP(BIN2DEC(MID(HEX2BIN(MID(H1298,3,2),8),2,5)),Codes!$E$1:$F$18,2)</f>
        <v>Electric</v>
      </c>
      <c r="AA1298" s="6" t="str">
        <f t="shared" si="497"/>
        <v>0</v>
      </c>
      <c r="AB1298" s="1">
        <f t="shared" si="498"/>
        <v>0</v>
      </c>
      <c r="AC1298" s="1" t="str">
        <f>VLOOKUP(BIN2DEC(RIGHT(HEX2BIN(MID(H1298,6,1),4),1)&amp;LEFT(HEX2BIN(MID(H1298,7,1),4),1)),Codes!$K$1:$L$5,2)</f>
        <v>M</v>
      </c>
      <c r="AD1298" s="1" t="str">
        <f>VLOOKUP(BIN2DEC(RIGHT(HEX2BIN(MID(H1298,7,1),4),3)&amp;LEFT(HEX2BIN(MID(H1298,8,1),4),2)),Codes!$H$2:$I$33,2)</f>
        <v>Shock</v>
      </c>
      <c r="AE1298" s="1" t="str">
        <f t="shared" si="499"/>
        <v>1</v>
      </c>
      <c r="AF1298" s="1" t="str">
        <f t="shared" si="500"/>
        <v>0</v>
      </c>
      <c r="AH1298" s="6">
        <f t="shared" si="501"/>
        <v>39</v>
      </c>
    </row>
    <row r="1299" spans="1:34">
      <c r="A1299" s="3" t="s">
        <v>8540</v>
      </c>
      <c r="B1299" s="1" t="s">
        <v>8504</v>
      </c>
      <c r="C1299" s="6" t="s">
        <v>8559</v>
      </c>
      <c r="D1299" s="9" t="s">
        <v>702</v>
      </c>
      <c r="E1299" s="9" t="s">
        <v>2332</v>
      </c>
      <c r="F1299" s="9" t="s">
        <v>2790</v>
      </c>
      <c r="G1299" s="9" t="s">
        <v>8541</v>
      </c>
      <c r="H1299" s="9" t="s">
        <v>8542</v>
      </c>
      <c r="J1299" s="1" t="str">
        <f t="shared" si="485"/>
        <v>001011</v>
      </c>
      <c r="K1299" s="1">
        <f t="shared" si="486"/>
        <v>0</v>
      </c>
      <c r="L1299" s="6" t="str">
        <f t="shared" si="487"/>
        <v>00000</v>
      </c>
      <c r="M1299" s="1">
        <f t="shared" si="488"/>
        <v>0</v>
      </c>
      <c r="N1299" s="6" t="str">
        <f t="shared" si="489"/>
        <v>00</v>
      </c>
      <c r="O1299" s="1">
        <f t="shared" si="490"/>
        <v>1</v>
      </c>
      <c r="P1299" s="1">
        <f>IF(HEX2DEC(LEFT(E1299,4))&gt;=32768,HEX2DEC(LEFT(E1299,4))-65536,HEX2DEC(LEFT(E1299,4)))/Codes!$N$2</f>
        <v>12</v>
      </c>
      <c r="Q1299" s="1">
        <f>IF(HEX2DEC(RIGHT(E1299,4))&gt;=32768,HEX2DEC(RIGHT(E1299,4))-65536,HEX2DEC(RIGHT(E1299,4)))/Codes!$N$2</f>
        <v>0</v>
      </c>
      <c r="R1299" s="1">
        <f>IF(HEX2DEC(LEFT(F1299,4))&gt;=32768,HEX2DEC(LEFT(F1299,4))-65536,HEX2DEC(LEFT(F1299,4)))/Codes!$N$2</f>
        <v>22</v>
      </c>
      <c r="S1299" s="1">
        <f>IF(HEX2DEC(RIGHT(F1299,4))&gt;=32768,HEX2DEC(RIGHT(F1299,4))-65536,HEX2DEC(RIGHT(F1299,4)))/Codes!$N$2</f>
        <v>0</v>
      </c>
      <c r="T1299" s="18">
        <f t="shared" si="491"/>
        <v>280</v>
      </c>
      <c r="U1299" s="1">
        <f t="shared" si="492"/>
        <v>100</v>
      </c>
      <c r="V1299" s="1">
        <f t="shared" si="493"/>
        <v>40</v>
      </c>
      <c r="W1299" s="1" t="str">
        <f t="shared" si="494"/>
        <v>000</v>
      </c>
      <c r="X1299" s="1">
        <f t="shared" si="495"/>
        <v>0</v>
      </c>
      <c r="Y1299" s="1">
        <f t="shared" si="496"/>
        <v>0</v>
      </c>
      <c r="Z1299" s="1" t="str">
        <f>VLOOKUP(BIN2DEC(MID(HEX2BIN(MID(H1299,3,2),8),2,5)),Codes!$E$1:$F$18,2)</f>
        <v>Freezing</v>
      </c>
      <c r="AA1299" s="6" t="str">
        <f t="shared" si="497"/>
        <v>0</v>
      </c>
      <c r="AB1299" s="1">
        <f t="shared" si="498"/>
        <v>0</v>
      </c>
      <c r="AC1299" s="1" t="str">
        <f>VLOOKUP(BIN2DEC(RIGHT(HEX2BIN(MID(H1299,6,1),4),1)&amp;LEFT(HEX2BIN(MID(H1299,7,1),4),1)),Codes!$K$1:$L$5,2)</f>
        <v>M</v>
      </c>
      <c r="AD1299" s="1" t="str">
        <f>VLOOKUP(BIN2DEC(RIGHT(HEX2BIN(MID(H1299,7,1),4),3)&amp;LEFT(HEX2BIN(MID(H1299,8,1),4),2)),Codes!$H$2:$I$33,2)</f>
        <v>Burn</v>
      </c>
      <c r="AE1299" s="1" t="str">
        <f t="shared" si="499"/>
        <v>1</v>
      </c>
      <c r="AF1299" s="1" t="str">
        <f t="shared" si="500"/>
        <v>1</v>
      </c>
      <c r="AH1299" s="6">
        <f t="shared" si="501"/>
        <v>40</v>
      </c>
    </row>
    <row r="1300" spans="1:34">
      <c r="A1300" s="3" t="s">
        <v>8544</v>
      </c>
      <c r="B1300" s="1" t="s">
        <v>8504</v>
      </c>
      <c r="C1300" s="6" t="s">
        <v>8559</v>
      </c>
      <c r="D1300" s="9" t="s">
        <v>707</v>
      </c>
      <c r="E1300" s="9" t="s">
        <v>2491</v>
      </c>
      <c r="F1300" s="9" t="s">
        <v>773</v>
      </c>
      <c r="G1300" s="9" t="s">
        <v>8545</v>
      </c>
      <c r="H1300" s="9" t="s">
        <v>8542</v>
      </c>
      <c r="J1300" s="1" t="str">
        <f t="shared" si="485"/>
        <v>001011</v>
      </c>
      <c r="K1300" s="1">
        <f t="shared" si="486"/>
        <v>1</v>
      </c>
      <c r="L1300" s="6" t="str">
        <f t="shared" si="487"/>
        <v>00000</v>
      </c>
      <c r="M1300" s="1">
        <f t="shared" si="488"/>
        <v>0</v>
      </c>
      <c r="N1300" s="6" t="str">
        <f t="shared" si="489"/>
        <v>00</v>
      </c>
      <c r="O1300" s="1">
        <f t="shared" si="490"/>
        <v>1</v>
      </c>
      <c r="P1300" s="1">
        <f>IF(HEX2DEC(LEFT(E1300,4))&gt;=32768,HEX2DEC(LEFT(E1300,4))-65536,HEX2DEC(LEFT(E1300,4)))/Codes!$N$2</f>
        <v>24</v>
      </c>
      <c r="Q1300" s="1">
        <f>IF(HEX2DEC(RIGHT(E1300,4))&gt;=32768,HEX2DEC(RIGHT(E1300,4))-65536,HEX2DEC(RIGHT(E1300,4)))/Codes!$N$2</f>
        <v>0</v>
      </c>
      <c r="R1300" s="1">
        <f>IF(HEX2DEC(LEFT(F1300,4))&gt;=32768,HEX2DEC(LEFT(F1300,4))-65536,HEX2DEC(LEFT(F1300,4)))/Codes!$N$2</f>
        <v>8.8000000000000007</v>
      </c>
      <c r="S1300" s="1">
        <f>IF(HEX2DEC(RIGHT(F1300,4))&gt;=32768,HEX2DEC(RIGHT(F1300,4))-65536,HEX2DEC(RIGHT(F1300,4)))/Codes!$N$2</f>
        <v>0</v>
      </c>
      <c r="T1300" s="18">
        <f t="shared" si="491"/>
        <v>170</v>
      </c>
      <c r="U1300" s="1">
        <f t="shared" si="492"/>
        <v>100</v>
      </c>
      <c r="V1300" s="1">
        <f t="shared" si="493"/>
        <v>40</v>
      </c>
      <c r="W1300" s="1" t="str">
        <f t="shared" si="494"/>
        <v>000</v>
      </c>
      <c r="X1300" s="1">
        <f t="shared" si="495"/>
        <v>0</v>
      </c>
      <c r="Y1300" s="1">
        <f t="shared" si="496"/>
        <v>0</v>
      </c>
      <c r="Z1300" s="1" t="str">
        <f>VLOOKUP(BIN2DEC(MID(HEX2BIN(MID(H1300,3,2),8),2,5)),Codes!$E$1:$F$18,2)</f>
        <v>Freezing</v>
      </c>
      <c r="AA1300" s="6" t="str">
        <f t="shared" si="497"/>
        <v>0</v>
      </c>
      <c r="AB1300" s="1">
        <f t="shared" si="498"/>
        <v>0</v>
      </c>
      <c r="AC1300" s="1" t="str">
        <f>VLOOKUP(BIN2DEC(RIGHT(HEX2BIN(MID(H1300,6,1),4),1)&amp;LEFT(HEX2BIN(MID(H1300,7,1),4),1)),Codes!$K$1:$L$5,2)</f>
        <v>M</v>
      </c>
      <c r="AD1300" s="1" t="str">
        <f>VLOOKUP(BIN2DEC(RIGHT(HEX2BIN(MID(H1300,7,1),4),3)&amp;LEFT(HEX2BIN(MID(H1300,8,1),4),2)),Codes!$H$2:$I$33,2)</f>
        <v>Burn</v>
      </c>
      <c r="AE1300" s="1" t="str">
        <f t="shared" si="499"/>
        <v>1</v>
      </c>
      <c r="AF1300" s="1" t="str">
        <f t="shared" si="500"/>
        <v>1</v>
      </c>
      <c r="AH1300" s="6">
        <f t="shared" si="501"/>
        <v>40</v>
      </c>
    </row>
    <row r="1301" spans="1:34">
      <c r="A1301" s="3" t="s">
        <v>8546</v>
      </c>
      <c r="B1301" s="1" t="s">
        <v>8504</v>
      </c>
      <c r="C1301" s="6" t="s">
        <v>8559</v>
      </c>
      <c r="D1301" s="9" t="s">
        <v>710</v>
      </c>
      <c r="E1301" s="9" t="s">
        <v>7303</v>
      </c>
      <c r="F1301" s="9" t="s">
        <v>8547</v>
      </c>
      <c r="G1301" s="9" t="s">
        <v>8548</v>
      </c>
      <c r="H1301" s="9" t="s">
        <v>8542</v>
      </c>
      <c r="J1301" s="1" t="str">
        <f t="shared" si="485"/>
        <v>001011</v>
      </c>
      <c r="K1301" s="1">
        <f t="shared" si="486"/>
        <v>2</v>
      </c>
      <c r="L1301" s="6" t="str">
        <f t="shared" si="487"/>
        <v>00000</v>
      </c>
      <c r="M1301" s="1">
        <f t="shared" si="488"/>
        <v>0</v>
      </c>
      <c r="N1301" s="6" t="str">
        <f t="shared" si="489"/>
        <v>00</v>
      </c>
      <c r="O1301" s="1">
        <f t="shared" si="490"/>
        <v>1</v>
      </c>
      <c r="P1301" s="1">
        <f>IF(HEX2DEC(LEFT(E1301,4))&gt;=32768,HEX2DEC(LEFT(E1301,4))-65536,HEX2DEC(LEFT(E1301,4)))/Codes!$N$2</f>
        <v>15.2</v>
      </c>
      <c r="Q1301" s="1">
        <f>IF(HEX2DEC(RIGHT(E1301,4))&gt;=32768,HEX2DEC(RIGHT(E1301,4))-65536,HEX2DEC(RIGHT(E1301,4)))/Codes!$N$2</f>
        <v>0</v>
      </c>
      <c r="R1301" s="1">
        <f>IF(HEX2DEC(LEFT(F1301,4))&gt;=32768,HEX2DEC(LEFT(F1301,4))-65536,HEX2DEC(LEFT(F1301,4)))/Codes!$N$2</f>
        <v>10</v>
      </c>
      <c r="S1301" s="1">
        <f>IF(HEX2DEC(RIGHT(F1301,4))&gt;=32768,HEX2DEC(RIGHT(F1301,4))-65536,HEX2DEC(RIGHT(F1301,4)))/Codes!$N$2</f>
        <v>24</v>
      </c>
      <c r="T1301" s="18">
        <f t="shared" si="491"/>
        <v>175</v>
      </c>
      <c r="U1301" s="1">
        <f t="shared" si="492"/>
        <v>100</v>
      </c>
      <c r="V1301" s="1">
        <f t="shared" si="493"/>
        <v>40</v>
      </c>
      <c r="W1301" s="1" t="str">
        <f t="shared" si="494"/>
        <v>000</v>
      </c>
      <c r="X1301" s="1">
        <f t="shared" si="495"/>
        <v>0</v>
      </c>
      <c r="Y1301" s="1">
        <f t="shared" si="496"/>
        <v>0</v>
      </c>
      <c r="Z1301" s="1" t="str">
        <f>VLOOKUP(BIN2DEC(MID(HEX2BIN(MID(H1301,3,2),8),2,5)),Codes!$E$1:$F$18,2)</f>
        <v>Freezing</v>
      </c>
      <c r="AA1301" s="6" t="str">
        <f t="shared" si="497"/>
        <v>0</v>
      </c>
      <c r="AB1301" s="1">
        <f t="shared" si="498"/>
        <v>0</v>
      </c>
      <c r="AC1301" s="1" t="str">
        <f>VLOOKUP(BIN2DEC(RIGHT(HEX2BIN(MID(H1301,6,1),4),1)&amp;LEFT(HEX2BIN(MID(H1301,7,1),4),1)),Codes!$K$1:$L$5,2)</f>
        <v>M</v>
      </c>
      <c r="AD1301" s="1" t="str">
        <f>VLOOKUP(BIN2DEC(RIGHT(HEX2BIN(MID(H1301,7,1),4),3)&amp;LEFT(HEX2BIN(MID(H1301,8,1),4),2)),Codes!$H$2:$I$33,2)</f>
        <v>Burn</v>
      </c>
      <c r="AE1301" s="1" t="str">
        <f t="shared" si="499"/>
        <v>1</v>
      </c>
      <c r="AF1301" s="1" t="str">
        <f t="shared" si="500"/>
        <v>1</v>
      </c>
      <c r="AH1301" s="6">
        <f t="shared" si="501"/>
        <v>40</v>
      </c>
    </row>
    <row r="1302" spans="1:34">
      <c r="A1302" s="3" t="s">
        <v>8549</v>
      </c>
      <c r="B1302" s="1" t="s">
        <v>8504</v>
      </c>
      <c r="C1302" s="6" t="s">
        <v>8559</v>
      </c>
      <c r="D1302" s="9" t="s">
        <v>715</v>
      </c>
      <c r="E1302" s="9" t="s">
        <v>7303</v>
      </c>
      <c r="F1302" s="9" t="s">
        <v>8550</v>
      </c>
      <c r="G1302" s="9" t="s">
        <v>8548</v>
      </c>
      <c r="H1302" s="9" t="s">
        <v>8542</v>
      </c>
      <c r="J1302" s="1" t="str">
        <f t="shared" si="485"/>
        <v>001011</v>
      </c>
      <c r="K1302" s="1">
        <f t="shared" si="486"/>
        <v>3</v>
      </c>
      <c r="L1302" s="6" t="str">
        <f t="shared" si="487"/>
        <v>00000</v>
      </c>
      <c r="M1302" s="1">
        <f t="shared" si="488"/>
        <v>0</v>
      </c>
      <c r="N1302" s="6" t="str">
        <f t="shared" si="489"/>
        <v>00</v>
      </c>
      <c r="O1302" s="1">
        <f t="shared" si="490"/>
        <v>1</v>
      </c>
      <c r="P1302" s="1">
        <f>IF(HEX2DEC(LEFT(E1302,4))&gt;=32768,HEX2DEC(LEFT(E1302,4))-65536,HEX2DEC(LEFT(E1302,4)))/Codes!$N$2</f>
        <v>15.2</v>
      </c>
      <c r="Q1302" s="1">
        <f>IF(HEX2DEC(RIGHT(E1302,4))&gt;=32768,HEX2DEC(RIGHT(E1302,4))-65536,HEX2DEC(RIGHT(E1302,4)))/Codes!$N$2</f>
        <v>0</v>
      </c>
      <c r="R1302" s="1">
        <f>IF(HEX2DEC(LEFT(F1302,4))&gt;=32768,HEX2DEC(LEFT(F1302,4))-65536,HEX2DEC(LEFT(F1302,4)))/Codes!$N$2</f>
        <v>10</v>
      </c>
      <c r="S1302" s="1">
        <f>IF(HEX2DEC(RIGHT(F1302,4))&gt;=32768,HEX2DEC(RIGHT(F1302,4))-65536,HEX2DEC(RIGHT(F1302,4)))/Codes!$N$2</f>
        <v>-24</v>
      </c>
      <c r="T1302" s="18">
        <f t="shared" si="491"/>
        <v>175</v>
      </c>
      <c r="U1302" s="1">
        <f t="shared" si="492"/>
        <v>100</v>
      </c>
      <c r="V1302" s="1">
        <f t="shared" si="493"/>
        <v>40</v>
      </c>
      <c r="W1302" s="1" t="str">
        <f t="shared" si="494"/>
        <v>000</v>
      </c>
      <c r="X1302" s="1">
        <f t="shared" si="495"/>
        <v>0</v>
      </c>
      <c r="Y1302" s="1">
        <f t="shared" si="496"/>
        <v>0</v>
      </c>
      <c r="Z1302" s="1" t="str">
        <f>VLOOKUP(BIN2DEC(MID(HEX2BIN(MID(H1302,3,2),8),2,5)),Codes!$E$1:$F$18,2)</f>
        <v>Freezing</v>
      </c>
      <c r="AA1302" s="6" t="str">
        <f t="shared" si="497"/>
        <v>0</v>
      </c>
      <c r="AB1302" s="1">
        <f t="shared" si="498"/>
        <v>0</v>
      </c>
      <c r="AC1302" s="1" t="str">
        <f>VLOOKUP(BIN2DEC(RIGHT(HEX2BIN(MID(H1302,6,1),4),1)&amp;LEFT(HEX2BIN(MID(H1302,7,1),4),1)),Codes!$K$1:$L$5,2)</f>
        <v>M</v>
      </c>
      <c r="AD1302" s="1" t="str">
        <f>VLOOKUP(BIN2DEC(RIGHT(HEX2BIN(MID(H1302,7,1),4),3)&amp;LEFT(HEX2BIN(MID(H1302,8,1),4),2)),Codes!$H$2:$I$33,2)</f>
        <v>Burn</v>
      </c>
      <c r="AE1302" s="1" t="str">
        <f t="shared" si="499"/>
        <v>1</v>
      </c>
      <c r="AF1302" s="1" t="str">
        <f t="shared" si="500"/>
        <v>1</v>
      </c>
      <c r="AH1302" s="6">
        <f t="shared" si="501"/>
        <v>40</v>
      </c>
    </row>
    <row r="1303" spans="1:34">
      <c r="A1303" s="3" t="s">
        <v>8551</v>
      </c>
      <c r="B1303" s="1" t="s">
        <v>8504</v>
      </c>
      <c r="C1303" s="6" t="s">
        <v>8560</v>
      </c>
      <c r="D1303" s="9" t="s">
        <v>1711</v>
      </c>
      <c r="E1303" s="9" t="s">
        <v>2323</v>
      </c>
      <c r="F1303" s="9" t="s">
        <v>2346</v>
      </c>
      <c r="G1303" s="9" t="s">
        <v>8552</v>
      </c>
      <c r="H1303" s="9" t="s">
        <v>8542</v>
      </c>
      <c r="J1303" s="1" t="str">
        <f t="shared" si="485"/>
        <v>001011</v>
      </c>
      <c r="K1303" s="1">
        <f t="shared" si="486"/>
        <v>0</v>
      </c>
      <c r="L1303" s="6" t="str">
        <f t="shared" si="487"/>
        <v>00000</v>
      </c>
      <c r="M1303" s="1">
        <f t="shared" si="488"/>
        <v>0</v>
      </c>
      <c r="N1303" s="6" t="str">
        <f t="shared" si="489"/>
        <v>00</v>
      </c>
      <c r="O1303" s="1">
        <f t="shared" si="490"/>
        <v>10</v>
      </c>
      <c r="P1303" s="1">
        <f>IF(HEX2DEC(LEFT(E1303,4))&gt;=32768,HEX2DEC(LEFT(E1303,4))-65536,HEX2DEC(LEFT(E1303,4)))/Codes!$N$2</f>
        <v>20</v>
      </c>
      <c r="Q1303" s="1">
        <f>IF(HEX2DEC(RIGHT(E1303,4))&gt;=32768,HEX2DEC(RIGHT(E1303,4))-65536,HEX2DEC(RIGHT(E1303,4)))/Codes!$N$2</f>
        <v>0</v>
      </c>
      <c r="R1303" s="1">
        <f>IF(HEX2DEC(LEFT(F1303,4))&gt;=32768,HEX2DEC(LEFT(F1303,4))-65536,HEX2DEC(LEFT(F1303,4)))/Codes!$N$2</f>
        <v>14</v>
      </c>
      <c r="S1303" s="1">
        <f>IF(HEX2DEC(RIGHT(F1303,4))&gt;=32768,HEX2DEC(RIGHT(F1303,4))-65536,HEX2DEC(RIGHT(F1303,4)))/Codes!$N$2</f>
        <v>0</v>
      </c>
      <c r="T1303" s="18">
        <f t="shared" si="491"/>
        <v>80</v>
      </c>
      <c r="U1303" s="1">
        <f t="shared" si="492"/>
        <v>100</v>
      </c>
      <c r="V1303" s="1">
        <f t="shared" si="493"/>
        <v>156</v>
      </c>
      <c r="W1303" s="1" t="str">
        <f t="shared" si="494"/>
        <v>000</v>
      </c>
      <c r="X1303" s="1">
        <f t="shared" si="495"/>
        <v>0</v>
      </c>
      <c r="Y1303" s="1">
        <f t="shared" si="496"/>
        <v>0</v>
      </c>
      <c r="Z1303" s="1" t="str">
        <f>VLOOKUP(BIN2DEC(MID(HEX2BIN(MID(H1303,3,2),8),2,5)),Codes!$E$1:$F$18,2)</f>
        <v>Freezing</v>
      </c>
      <c r="AA1303" s="6" t="str">
        <f t="shared" si="497"/>
        <v>0</v>
      </c>
      <c r="AB1303" s="1">
        <f t="shared" si="498"/>
        <v>0</v>
      </c>
      <c r="AC1303" s="1" t="str">
        <f>VLOOKUP(BIN2DEC(RIGHT(HEX2BIN(MID(H1303,6,1),4),1)&amp;LEFT(HEX2BIN(MID(H1303,7,1),4),1)),Codes!$K$1:$L$5,2)</f>
        <v>M</v>
      </c>
      <c r="AD1303" s="1" t="str">
        <f>VLOOKUP(BIN2DEC(RIGHT(HEX2BIN(MID(H1303,7,1),4),3)&amp;LEFT(HEX2BIN(MID(H1303,8,1),4),2)),Codes!$H$2:$I$33,2)</f>
        <v>Burn</v>
      </c>
      <c r="AE1303" s="1" t="str">
        <f t="shared" si="499"/>
        <v>1</v>
      </c>
      <c r="AF1303" s="1" t="str">
        <f t="shared" si="500"/>
        <v>1</v>
      </c>
      <c r="AH1303" s="6">
        <f t="shared" si="501"/>
        <v>40</v>
      </c>
    </row>
    <row r="1304" spans="1:34">
      <c r="A1304" s="3" t="s">
        <v>8554</v>
      </c>
      <c r="B1304" s="1" t="s">
        <v>8504</v>
      </c>
      <c r="C1304" s="6" t="s">
        <v>8560</v>
      </c>
      <c r="D1304" s="9" t="s">
        <v>1155</v>
      </c>
      <c r="E1304" s="9" t="s">
        <v>2323</v>
      </c>
      <c r="F1304" s="9" t="s">
        <v>773</v>
      </c>
      <c r="G1304" s="9" t="s">
        <v>8552</v>
      </c>
      <c r="H1304" s="9" t="s">
        <v>8542</v>
      </c>
      <c r="J1304" s="1" t="str">
        <f t="shared" si="485"/>
        <v>001011</v>
      </c>
      <c r="K1304" s="1">
        <f t="shared" si="486"/>
        <v>1</v>
      </c>
      <c r="L1304" s="6" t="str">
        <f t="shared" si="487"/>
        <v>00000</v>
      </c>
      <c r="M1304" s="1">
        <f t="shared" si="488"/>
        <v>0</v>
      </c>
      <c r="N1304" s="6" t="str">
        <f t="shared" si="489"/>
        <v>00</v>
      </c>
      <c r="O1304" s="1">
        <f t="shared" si="490"/>
        <v>10</v>
      </c>
      <c r="P1304" s="1">
        <f>IF(HEX2DEC(LEFT(E1304,4))&gt;=32768,HEX2DEC(LEFT(E1304,4))-65536,HEX2DEC(LEFT(E1304,4)))/Codes!$N$2</f>
        <v>20</v>
      </c>
      <c r="Q1304" s="1">
        <f>IF(HEX2DEC(RIGHT(E1304,4))&gt;=32768,HEX2DEC(RIGHT(E1304,4))-65536,HEX2DEC(RIGHT(E1304,4)))/Codes!$N$2</f>
        <v>0</v>
      </c>
      <c r="R1304" s="1">
        <f>IF(HEX2DEC(LEFT(F1304,4))&gt;=32768,HEX2DEC(LEFT(F1304,4))-65536,HEX2DEC(LEFT(F1304,4)))/Codes!$N$2</f>
        <v>8.8000000000000007</v>
      </c>
      <c r="S1304" s="1">
        <f>IF(HEX2DEC(RIGHT(F1304,4))&gt;=32768,HEX2DEC(RIGHT(F1304,4))-65536,HEX2DEC(RIGHT(F1304,4)))/Codes!$N$2</f>
        <v>0</v>
      </c>
      <c r="T1304" s="18">
        <f t="shared" si="491"/>
        <v>80</v>
      </c>
      <c r="U1304" s="1">
        <f t="shared" si="492"/>
        <v>100</v>
      </c>
      <c r="V1304" s="1">
        <f t="shared" si="493"/>
        <v>156</v>
      </c>
      <c r="W1304" s="1" t="str">
        <f t="shared" si="494"/>
        <v>000</v>
      </c>
      <c r="X1304" s="1">
        <f t="shared" si="495"/>
        <v>0</v>
      </c>
      <c r="Y1304" s="1">
        <f t="shared" si="496"/>
        <v>0</v>
      </c>
      <c r="Z1304" s="1" t="str">
        <f>VLOOKUP(BIN2DEC(MID(HEX2BIN(MID(H1304,3,2),8),2,5)),Codes!$E$1:$F$18,2)</f>
        <v>Freezing</v>
      </c>
      <c r="AA1304" s="6" t="str">
        <f t="shared" si="497"/>
        <v>0</v>
      </c>
      <c r="AB1304" s="1">
        <f t="shared" si="498"/>
        <v>0</v>
      </c>
      <c r="AC1304" s="1" t="str">
        <f>VLOOKUP(BIN2DEC(RIGHT(HEX2BIN(MID(H1304,6,1),4),1)&amp;LEFT(HEX2BIN(MID(H1304,7,1),4),1)),Codes!$K$1:$L$5,2)</f>
        <v>M</v>
      </c>
      <c r="AD1304" s="1" t="str">
        <f>VLOOKUP(BIN2DEC(RIGHT(HEX2BIN(MID(H1304,7,1),4),3)&amp;LEFT(HEX2BIN(MID(H1304,8,1),4),2)),Codes!$H$2:$I$33,2)</f>
        <v>Burn</v>
      </c>
      <c r="AE1304" s="1" t="str">
        <f t="shared" si="499"/>
        <v>1</v>
      </c>
      <c r="AF1304" s="1" t="str">
        <f t="shared" si="500"/>
        <v>1</v>
      </c>
      <c r="AH1304" s="6">
        <f t="shared" si="501"/>
        <v>40</v>
      </c>
    </row>
    <row r="1305" spans="1:34">
      <c r="A1305" s="3" t="s">
        <v>8555</v>
      </c>
      <c r="B1305" s="1" t="s">
        <v>8504</v>
      </c>
      <c r="C1305" s="6" t="s">
        <v>8560</v>
      </c>
      <c r="D1305" s="9" t="s">
        <v>4441</v>
      </c>
      <c r="E1305" s="9" t="s">
        <v>2327</v>
      </c>
      <c r="F1305" s="9" t="s">
        <v>8556</v>
      </c>
      <c r="G1305" s="9" t="s">
        <v>8552</v>
      </c>
      <c r="H1305" s="9" t="s">
        <v>8542</v>
      </c>
      <c r="J1305" s="1" t="str">
        <f t="shared" si="485"/>
        <v>001011</v>
      </c>
      <c r="K1305" s="1">
        <f t="shared" si="486"/>
        <v>2</v>
      </c>
      <c r="L1305" s="6" t="str">
        <f t="shared" si="487"/>
        <v>00000</v>
      </c>
      <c r="M1305" s="1">
        <f t="shared" si="488"/>
        <v>0</v>
      </c>
      <c r="N1305" s="6" t="str">
        <f t="shared" si="489"/>
        <v>00</v>
      </c>
      <c r="O1305" s="1">
        <f t="shared" si="490"/>
        <v>10</v>
      </c>
      <c r="P1305" s="1">
        <f>IF(HEX2DEC(LEFT(E1305,4))&gt;=32768,HEX2DEC(LEFT(E1305,4))-65536,HEX2DEC(LEFT(E1305,4)))/Codes!$N$2</f>
        <v>16</v>
      </c>
      <c r="Q1305" s="1">
        <f>IF(HEX2DEC(RIGHT(E1305,4))&gt;=32768,HEX2DEC(RIGHT(E1305,4))-65536,HEX2DEC(RIGHT(E1305,4)))/Codes!$N$2</f>
        <v>0</v>
      </c>
      <c r="R1305" s="1">
        <f>IF(HEX2DEC(LEFT(F1305,4))&gt;=32768,HEX2DEC(LEFT(F1305,4))-65536,HEX2DEC(LEFT(F1305,4)))/Codes!$N$2</f>
        <v>10</v>
      </c>
      <c r="S1305" s="1">
        <f>IF(HEX2DEC(RIGHT(F1305,4))&gt;=32768,HEX2DEC(RIGHT(F1305,4))-65536,HEX2DEC(RIGHT(F1305,4)))/Codes!$N$2</f>
        <v>28</v>
      </c>
      <c r="T1305" s="18">
        <f t="shared" si="491"/>
        <v>80</v>
      </c>
      <c r="U1305" s="1">
        <f t="shared" si="492"/>
        <v>100</v>
      </c>
      <c r="V1305" s="1">
        <f t="shared" si="493"/>
        <v>156</v>
      </c>
      <c r="W1305" s="1" t="str">
        <f t="shared" si="494"/>
        <v>000</v>
      </c>
      <c r="X1305" s="1">
        <f t="shared" si="495"/>
        <v>0</v>
      </c>
      <c r="Y1305" s="1">
        <f t="shared" si="496"/>
        <v>0</v>
      </c>
      <c r="Z1305" s="1" t="str">
        <f>VLOOKUP(BIN2DEC(MID(HEX2BIN(MID(H1305,3,2),8),2,5)),Codes!$E$1:$F$18,2)</f>
        <v>Freezing</v>
      </c>
      <c r="AA1305" s="6" t="str">
        <f t="shared" si="497"/>
        <v>0</v>
      </c>
      <c r="AB1305" s="1">
        <f t="shared" si="498"/>
        <v>0</v>
      </c>
      <c r="AC1305" s="1" t="str">
        <f>VLOOKUP(BIN2DEC(RIGHT(HEX2BIN(MID(H1305,6,1),4),1)&amp;LEFT(HEX2BIN(MID(H1305,7,1),4),1)),Codes!$K$1:$L$5,2)</f>
        <v>M</v>
      </c>
      <c r="AD1305" s="1" t="str">
        <f>VLOOKUP(BIN2DEC(RIGHT(HEX2BIN(MID(H1305,7,1),4),3)&amp;LEFT(HEX2BIN(MID(H1305,8,1),4),2)),Codes!$H$2:$I$33,2)</f>
        <v>Burn</v>
      </c>
      <c r="AE1305" s="1" t="str">
        <f t="shared" si="499"/>
        <v>1</v>
      </c>
      <c r="AF1305" s="1" t="str">
        <f t="shared" si="500"/>
        <v>1</v>
      </c>
      <c r="AH1305" s="6">
        <f t="shared" si="501"/>
        <v>40</v>
      </c>
    </row>
    <row r="1306" spans="1:34">
      <c r="A1306" s="3" t="s">
        <v>8557</v>
      </c>
      <c r="B1306" s="1" t="s">
        <v>8504</v>
      </c>
      <c r="C1306" s="6" t="s">
        <v>8560</v>
      </c>
      <c r="D1306" s="9" t="s">
        <v>2291</v>
      </c>
      <c r="E1306" s="9" t="s">
        <v>2327</v>
      </c>
      <c r="F1306" s="9" t="s">
        <v>8558</v>
      </c>
      <c r="G1306" s="9" t="s">
        <v>8552</v>
      </c>
      <c r="H1306" s="9" t="s">
        <v>8542</v>
      </c>
      <c r="J1306" s="1" t="str">
        <f t="shared" si="485"/>
        <v>001011</v>
      </c>
      <c r="K1306" s="1">
        <f t="shared" si="486"/>
        <v>3</v>
      </c>
      <c r="L1306" s="6" t="str">
        <f t="shared" si="487"/>
        <v>00000</v>
      </c>
      <c r="M1306" s="1">
        <f t="shared" si="488"/>
        <v>0</v>
      </c>
      <c r="N1306" s="6" t="str">
        <f t="shared" si="489"/>
        <v>00</v>
      </c>
      <c r="O1306" s="1">
        <f t="shared" si="490"/>
        <v>10</v>
      </c>
      <c r="P1306" s="1">
        <f>IF(HEX2DEC(LEFT(E1306,4))&gt;=32768,HEX2DEC(LEFT(E1306,4))-65536,HEX2DEC(LEFT(E1306,4)))/Codes!$N$2</f>
        <v>16</v>
      </c>
      <c r="Q1306" s="1">
        <f>IF(HEX2DEC(RIGHT(E1306,4))&gt;=32768,HEX2DEC(RIGHT(E1306,4))-65536,HEX2DEC(RIGHT(E1306,4)))/Codes!$N$2</f>
        <v>0</v>
      </c>
      <c r="R1306" s="1">
        <f>IF(HEX2DEC(LEFT(F1306,4))&gt;=32768,HEX2DEC(LEFT(F1306,4))-65536,HEX2DEC(LEFT(F1306,4)))/Codes!$N$2</f>
        <v>10</v>
      </c>
      <c r="S1306" s="1">
        <f>IF(HEX2DEC(RIGHT(F1306,4))&gt;=32768,HEX2DEC(RIGHT(F1306,4))-65536,HEX2DEC(RIGHT(F1306,4)))/Codes!$N$2</f>
        <v>-28</v>
      </c>
      <c r="T1306" s="18">
        <f t="shared" si="491"/>
        <v>80</v>
      </c>
      <c r="U1306" s="1">
        <f t="shared" si="492"/>
        <v>100</v>
      </c>
      <c r="V1306" s="1">
        <f t="shared" si="493"/>
        <v>156</v>
      </c>
      <c r="W1306" s="1" t="str">
        <f t="shared" si="494"/>
        <v>000</v>
      </c>
      <c r="X1306" s="1">
        <f t="shared" si="495"/>
        <v>0</v>
      </c>
      <c r="Y1306" s="1">
        <f t="shared" si="496"/>
        <v>0</v>
      </c>
      <c r="Z1306" s="1" t="str">
        <f>VLOOKUP(BIN2DEC(MID(HEX2BIN(MID(H1306,3,2),8),2,5)),Codes!$E$1:$F$18,2)</f>
        <v>Freezing</v>
      </c>
      <c r="AA1306" s="6" t="str">
        <f t="shared" si="497"/>
        <v>0</v>
      </c>
      <c r="AB1306" s="1">
        <f t="shared" si="498"/>
        <v>0</v>
      </c>
      <c r="AC1306" s="1" t="str">
        <f>VLOOKUP(BIN2DEC(RIGHT(HEX2BIN(MID(H1306,6,1),4),1)&amp;LEFT(HEX2BIN(MID(H1306,7,1),4),1)),Codes!$K$1:$L$5,2)</f>
        <v>M</v>
      </c>
      <c r="AD1306" s="1" t="str">
        <f>VLOOKUP(BIN2DEC(RIGHT(HEX2BIN(MID(H1306,7,1),4),3)&amp;LEFT(HEX2BIN(MID(H1306,8,1),4),2)),Codes!$H$2:$I$33,2)</f>
        <v>Burn</v>
      </c>
      <c r="AE1306" s="1" t="str">
        <f t="shared" si="499"/>
        <v>1</v>
      </c>
      <c r="AF1306" s="1" t="str">
        <f t="shared" si="500"/>
        <v>1</v>
      </c>
      <c r="AH1306" s="6">
        <f t="shared" si="501"/>
        <v>40</v>
      </c>
    </row>
    <row r="1307" spans="1:34">
      <c r="A1307" s="3" t="s">
        <v>8561</v>
      </c>
      <c r="B1307" s="1" t="s">
        <v>8504</v>
      </c>
      <c r="C1307" s="6" t="s">
        <v>8566</v>
      </c>
      <c r="D1307" s="9" t="s">
        <v>270</v>
      </c>
      <c r="E1307" s="9" t="s">
        <v>395</v>
      </c>
      <c r="F1307" s="9" t="s">
        <v>824</v>
      </c>
      <c r="G1307" s="9" t="s">
        <v>8521</v>
      </c>
      <c r="H1307" s="9" t="s">
        <v>8562</v>
      </c>
      <c r="J1307" s="1" t="str">
        <f t="shared" si="485"/>
        <v>001011</v>
      </c>
      <c r="K1307" s="1">
        <f t="shared" si="486"/>
        <v>0</v>
      </c>
      <c r="L1307" s="6" t="str">
        <f t="shared" si="487"/>
        <v>00000</v>
      </c>
      <c r="M1307" s="1">
        <f t="shared" si="488"/>
        <v>0</v>
      </c>
      <c r="N1307" s="6" t="str">
        <f t="shared" si="489"/>
        <v>00</v>
      </c>
      <c r="O1307" s="1">
        <f t="shared" si="490"/>
        <v>3</v>
      </c>
      <c r="P1307" s="1">
        <f>IF(HEX2DEC(LEFT(E1307,4))&gt;=32768,HEX2DEC(LEFT(E1307,4))-65536,HEX2DEC(LEFT(E1307,4)))/Codes!$N$2</f>
        <v>5.6</v>
      </c>
      <c r="Q1307" s="1">
        <f>IF(HEX2DEC(RIGHT(E1307,4))&gt;=32768,HEX2DEC(RIGHT(E1307,4))-65536,HEX2DEC(RIGHT(E1307,4)))/Codes!$N$2</f>
        <v>0</v>
      </c>
      <c r="R1307" s="1">
        <f>IF(HEX2DEC(LEFT(F1307,4))&gt;=32768,HEX2DEC(LEFT(F1307,4))-65536,HEX2DEC(LEFT(F1307,4)))/Codes!$N$2</f>
        <v>2</v>
      </c>
      <c r="S1307" s="1">
        <f>IF(HEX2DEC(RIGHT(F1307,4))&gt;=32768,HEX2DEC(RIGHT(F1307,4))-65536,HEX2DEC(RIGHT(F1307,4)))/Codes!$N$2</f>
        <v>0</v>
      </c>
      <c r="T1307" s="18">
        <f t="shared" si="491"/>
        <v>130</v>
      </c>
      <c r="U1307" s="1">
        <f t="shared" si="492"/>
        <v>60</v>
      </c>
      <c r="V1307" s="1">
        <f t="shared" si="493"/>
        <v>0</v>
      </c>
      <c r="W1307" s="1" t="str">
        <f t="shared" si="494"/>
        <v>000</v>
      </c>
      <c r="X1307" s="1">
        <f t="shared" si="495"/>
        <v>0</v>
      </c>
      <c r="Y1307" s="1">
        <f t="shared" si="496"/>
        <v>60</v>
      </c>
      <c r="Z1307" s="1" t="str">
        <f>VLOOKUP(BIN2DEC(MID(HEX2BIN(MID(H1307,3,2),8),2,5)),Codes!$E$1:$F$18,2)</f>
        <v>Sleep</v>
      </c>
      <c r="AA1307" s="6" t="str">
        <f t="shared" si="497"/>
        <v>0</v>
      </c>
      <c r="AB1307" s="1">
        <f t="shared" si="498"/>
        <v>0</v>
      </c>
      <c r="AC1307" s="1" t="str">
        <f>VLOOKUP(BIN2DEC(RIGHT(HEX2BIN(MID(H1307,6,1),4),1)&amp;LEFT(HEX2BIN(MID(H1307,7,1),4),1)),Codes!$K$1:$L$5,2)</f>
        <v>S</v>
      </c>
      <c r="AD1307" s="1" t="str">
        <f>VLOOKUP(BIN2DEC(RIGHT(HEX2BIN(MID(H1307,7,1),4),3)&amp;LEFT(HEX2BIN(MID(H1307,8,1),4),2)),Codes!$H$2:$I$33,2)</f>
        <v>Punch</v>
      </c>
      <c r="AE1307" s="1" t="str">
        <f t="shared" si="499"/>
        <v>1</v>
      </c>
      <c r="AF1307" s="1" t="str">
        <f t="shared" si="500"/>
        <v>0</v>
      </c>
      <c r="AH1307" s="6">
        <f t="shared" si="501"/>
        <v>1</v>
      </c>
    </row>
    <row r="1308" spans="1:34">
      <c r="A1308" s="3" t="s">
        <v>8564</v>
      </c>
      <c r="B1308" s="1" t="s">
        <v>8504</v>
      </c>
      <c r="C1308" s="6" t="s">
        <v>8566</v>
      </c>
      <c r="D1308" s="9" t="s">
        <v>273</v>
      </c>
      <c r="E1308" s="9" t="s">
        <v>7275</v>
      </c>
      <c r="F1308" s="9" t="s">
        <v>824</v>
      </c>
      <c r="G1308" s="9" t="s">
        <v>8521</v>
      </c>
      <c r="H1308" s="9" t="s">
        <v>8562</v>
      </c>
      <c r="J1308" s="1" t="str">
        <f t="shared" si="485"/>
        <v>001011</v>
      </c>
      <c r="K1308" s="1">
        <f t="shared" si="486"/>
        <v>1</v>
      </c>
      <c r="L1308" s="6" t="str">
        <f t="shared" si="487"/>
        <v>00000</v>
      </c>
      <c r="M1308" s="1">
        <f t="shared" si="488"/>
        <v>0</v>
      </c>
      <c r="N1308" s="6" t="str">
        <f t="shared" si="489"/>
        <v>00</v>
      </c>
      <c r="O1308" s="1">
        <f t="shared" si="490"/>
        <v>3</v>
      </c>
      <c r="P1308" s="1">
        <f>IF(HEX2DEC(LEFT(E1308,4))&gt;=32768,HEX2DEC(LEFT(E1308,4))-65536,HEX2DEC(LEFT(E1308,4)))/Codes!$N$2</f>
        <v>7.2</v>
      </c>
      <c r="Q1308" s="1">
        <f>IF(HEX2DEC(RIGHT(E1308,4))&gt;=32768,HEX2DEC(RIGHT(E1308,4))-65536,HEX2DEC(RIGHT(E1308,4)))/Codes!$N$2</f>
        <v>4</v>
      </c>
      <c r="R1308" s="1">
        <f>IF(HEX2DEC(LEFT(F1308,4))&gt;=32768,HEX2DEC(LEFT(F1308,4))-65536,HEX2DEC(LEFT(F1308,4)))/Codes!$N$2</f>
        <v>2</v>
      </c>
      <c r="S1308" s="1">
        <f>IF(HEX2DEC(RIGHT(F1308,4))&gt;=32768,HEX2DEC(RIGHT(F1308,4))-65536,HEX2DEC(RIGHT(F1308,4)))/Codes!$N$2</f>
        <v>0</v>
      </c>
      <c r="T1308" s="18">
        <f t="shared" si="491"/>
        <v>130</v>
      </c>
      <c r="U1308" s="1">
        <f t="shared" si="492"/>
        <v>60</v>
      </c>
      <c r="V1308" s="1">
        <f t="shared" si="493"/>
        <v>0</v>
      </c>
      <c r="W1308" s="1" t="str">
        <f t="shared" si="494"/>
        <v>000</v>
      </c>
      <c r="X1308" s="1">
        <f t="shared" si="495"/>
        <v>0</v>
      </c>
      <c r="Y1308" s="1">
        <f t="shared" si="496"/>
        <v>60</v>
      </c>
      <c r="Z1308" s="1" t="str">
        <f>VLOOKUP(BIN2DEC(MID(HEX2BIN(MID(H1308,3,2),8),2,5)),Codes!$E$1:$F$18,2)</f>
        <v>Sleep</v>
      </c>
      <c r="AA1308" s="6" t="str">
        <f t="shared" si="497"/>
        <v>0</v>
      </c>
      <c r="AB1308" s="1">
        <f t="shared" si="498"/>
        <v>0</v>
      </c>
      <c r="AC1308" s="1" t="str">
        <f>VLOOKUP(BIN2DEC(RIGHT(HEX2BIN(MID(H1308,6,1),4),1)&amp;LEFT(HEX2BIN(MID(H1308,7,1),4),1)),Codes!$K$1:$L$5,2)</f>
        <v>S</v>
      </c>
      <c r="AD1308" s="1" t="str">
        <f>VLOOKUP(BIN2DEC(RIGHT(HEX2BIN(MID(H1308,7,1),4),3)&amp;LEFT(HEX2BIN(MID(H1308,8,1),4),2)),Codes!$H$2:$I$33,2)</f>
        <v>Punch</v>
      </c>
      <c r="AE1308" s="1" t="str">
        <f t="shared" si="499"/>
        <v>1</v>
      </c>
      <c r="AF1308" s="1" t="str">
        <f t="shared" si="500"/>
        <v>0</v>
      </c>
      <c r="AH1308" s="6">
        <f t="shared" si="501"/>
        <v>1</v>
      </c>
    </row>
    <row r="1309" spans="1:34">
      <c r="A1309" s="3" t="s">
        <v>8565</v>
      </c>
      <c r="B1309" s="1" t="s">
        <v>8504</v>
      </c>
      <c r="C1309" s="6" t="s">
        <v>8566</v>
      </c>
      <c r="D1309" s="9" t="s">
        <v>276</v>
      </c>
      <c r="E1309" s="9" t="s">
        <v>8567</v>
      </c>
      <c r="F1309" s="9" t="s">
        <v>824</v>
      </c>
      <c r="G1309" s="9" t="s">
        <v>8521</v>
      </c>
      <c r="H1309" s="9" t="s">
        <v>8562</v>
      </c>
      <c r="J1309" s="1" t="str">
        <f t="shared" si="485"/>
        <v>001011</v>
      </c>
      <c r="K1309" s="1">
        <f t="shared" si="486"/>
        <v>2</v>
      </c>
      <c r="L1309" s="6" t="str">
        <f t="shared" si="487"/>
        <v>00000</v>
      </c>
      <c r="M1309" s="1">
        <f t="shared" si="488"/>
        <v>0</v>
      </c>
      <c r="N1309" s="6" t="str">
        <f t="shared" si="489"/>
        <v>00</v>
      </c>
      <c r="O1309" s="1">
        <f t="shared" si="490"/>
        <v>3</v>
      </c>
      <c r="P1309" s="1">
        <f>IF(HEX2DEC(LEFT(E1309,4))&gt;=32768,HEX2DEC(LEFT(E1309,4))-65536,HEX2DEC(LEFT(E1309,4)))/Codes!$N$2</f>
        <v>7.2</v>
      </c>
      <c r="Q1309" s="1">
        <f>IF(HEX2DEC(RIGHT(E1309,4))&gt;=32768,HEX2DEC(RIGHT(E1309,4))-65536,HEX2DEC(RIGHT(E1309,4)))/Codes!$N$2</f>
        <v>-4</v>
      </c>
      <c r="R1309" s="1">
        <f>IF(HEX2DEC(LEFT(F1309,4))&gt;=32768,HEX2DEC(LEFT(F1309,4))-65536,HEX2DEC(LEFT(F1309,4)))/Codes!$N$2</f>
        <v>2</v>
      </c>
      <c r="S1309" s="1">
        <f>IF(HEX2DEC(RIGHT(F1309,4))&gt;=32768,HEX2DEC(RIGHT(F1309,4))-65536,HEX2DEC(RIGHT(F1309,4)))/Codes!$N$2</f>
        <v>0</v>
      </c>
      <c r="T1309" s="18">
        <f t="shared" si="491"/>
        <v>130</v>
      </c>
      <c r="U1309" s="1">
        <f t="shared" si="492"/>
        <v>60</v>
      </c>
      <c r="V1309" s="1">
        <f t="shared" si="493"/>
        <v>0</v>
      </c>
      <c r="W1309" s="1" t="str">
        <f t="shared" si="494"/>
        <v>000</v>
      </c>
      <c r="X1309" s="1">
        <f t="shared" si="495"/>
        <v>0</v>
      </c>
      <c r="Y1309" s="1">
        <f t="shared" si="496"/>
        <v>60</v>
      </c>
      <c r="Z1309" s="1" t="str">
        <f>VLOOKUP(BIN2DEC(MID(HEX2BIN(MID(H1309,3,2),8),2,5)),Codes!$E$1:$F$18,2)</f>
        <v>Sleep</v>
      </c>
      <c r="AA1309" s="6" t="str">
        <f t="shared" si="497"/>
        <v>0</v>
      </c>
      <c r="AB1309" s="1">
        <f t="shared" si="498"/>
        <v>0</v>
      </c>
      <c r="AC1309" s="1" t="str">
        <f>VLOOKUP(BIN2DEC(RIGHT(HEX2BIN(MID(H1309,6,1),4),1)&amp;LEFT(HEX2BIN(MID(H1309,7,1),4),1)),Codes!$K$1:$L$5,2)</f>
        <v>S</v>
      </c>
      <c r="AD1309" s="1" t="str">
        <f>VLOOKUP(BIN2DEC(RIGHT(HEX2BIN(MID(H1309,7,1),4),3)&amp;LEFT(HEX2BIN(MID(H1309,8,1),4),2)),Codes!$H$2:$I$33,2)</f>
        <v>Punch</v>
      </c>
      <c r="AE1309" s="1" t="str">
        <f t="shared" si="499"/>
        <v>1</v>
      </c>
      <c r="AF1309" s="1" t="str">
        <f t="shared" si="500"/>
        <v>0</v>
      </c>
      <c r="AH1309" s="6">
        <f t="shared" si="501"/>
        <v>1</v>
      </c>
    </row>
    <row r="1310" spans="1:34">
      <c r="A1310" s="3" t="s">
        <v>8568</v>
      </c>
      <c r="B1310" s="1" t="s">
        <v>8504</v>
      </c>
      <c r="D1310" s="9" t="s">
        <v>479</v>
      </c>
      <c r="E1310" s="9" t="s">
        <v>395</v>
      </c>
      <c r="F1310" s="9" t="s">
        <v>395</v>
      </c>
      <c r="G1310" s="9" t="s">
        <v>8569</v>
      </c>
      <c r="H1310" s="9" t="s">
        <v>7674</v>
      </c>
      <c r="J1310" s="1" t="str">
        <f t="shared" si="485"/>
        <v>001011</v>
      </c>
      <c r="K1310" s="1">
        <f t="shared" si="486"/>
        <v>0</v>
      </c>
      <c r="L1310" s="6" t="str">
        <f t="shared" si="487"/>
        <v>00000</v>
      </c>
      <c r="M1310" s="1">
        <f t="shared" si="488"/>
        <v>0</v>
      </c>
      <c r="N1310" s="6" t="str">
        <f t="shared" si="489"/>
        <v>00</v>
      </c>
      <c r="O1310" s="1">
        <f t="shared" si="490"/>
        <v>0</v>
      </c>
      <c r="P1310" s="1">
        <f>IF(HEX2DEC(LEFT(E1310,4))&gt;=32768,HEX2DEC(LEFT(E1310,4))-65536,HEX2DEC(LEFT(E1310,4)))/Codes!$N$2</f>
        <v>5.6</v>
      </c>
      <c r="Q1310" s="1">
        <f>IF(HEX2DEC(RIGHT(E1310,4))&gt;=32768,HEX2DEC(RIGHT(E1310,4))-65536,HEX2DEC(RIGHT(E1310,4)))/Codes!$N$2</f>
        <v>0</v>
      </c>
      <c r="R1310" s="1">
        <f>IF(HEX2DEC(LEFT(F1310,4))&gt;=32768,HEX2DEC(LEFT(F1310,4))-65536,HEX2DEC(LEFT(F1310,4)))/Codes!$N$2</f>
        <v>5.6</v>
      </c>
      <c r="S1310" s="1">
        <f>IF(HEX2DEC(RIGHT(F1310,4))&gt;=32768,HEX2DEC(RIGHT(F1310,4))-65536,HEX2DEC(RIGHT(F1310,4)))/Codes!$N$2</f>
        <v>0</v>
      </c>
      <c r="T1310" s="18">
        <f t="shared" si="491"/>
        <v>75</v>
      </c>
      <c r="U1310" s="1">
        <f t="shared" si="492"/>
        <v>60</v>
      </c>
      <c r="V1310" s="1">
        <f t="shared" si="493"/>
        <v>0</v>
      </c>
      <c r="W1310" s="1" t="str">
        <f t="shared" si="494"/>
        <v>000</v>
      </c>
      <c r="X1310" s="1">
        <f t="shared" si="495"/>
        <v>0</v>
      </c>
      <c r="Y1310" s="1">
        <f t="shared" si="496"/>
        <v>30</v>
      </c>
      <c r="Z1310" s="1" t="str">
        <f>VLOOKUP(BIN2DEC(MID(HEX2BIN(MID(H1310,3,2),8),2,5)),Codes!$E$1:$F$18,2)</f>
        <v>Normal</v>
      </c>
      <c r="AA1310" s="6" t="str">
        <f t="shared" si="497"/>
        <v>0</v>
      </c>
      <c r="AB1310" s="1">
        <f t="shared" si="498"/>
        <v>0</v>
      </c>
      <c r="AC1310" s="1" t="str">
        <f>VLOOKUP(BIN2DEC(RIGHT(HEX2BIN(MID(H1310,6,1),4),1)&amp;LEFT(HEX2BIN(MID(H1310,7,1),4),1)),Codes!$K$1:$L$5,2)</f>
        <v>S</v>
      </c>
      <c r="AD1310" s="1" t="str">
        <f>VLOOKUP(BIN2DEC(RIGHT(HEX2BIN(MID(H1310,7,1),4),3)&amp;LEFT(HEX2BIN(MID(H1310,8,1),4),2)),Codes!$H$2:$I$33,2)</f>
        <v>Punch</v>
      </c>
      <c r="AE1310" s="1" t="str">
        <f t="shared" si="499"/>
        <v>1</v>
      </c>
      <c r="AF1310" s="1" t="str">
        <f t="shared" si="500"/>
        <v>1</v>
      </c>
      <c r="AH1310" s="6">
        <f t="shared" si="501"/>
        <v>1</v>
      </c>
    </row>
    <row r="1311" spans="1:34">
      <c r="A1311" s="3" t="s">
        <v>8571</v>
      </c>
      <c r="B1311" s="1" t="s">
        <v>8504</v>
      </c>
      <c r="C1311" s="6" t="s">
        <v>8815</v>
      </c>
      <c r="D1311" s="9" t="s">
        <v>8572</v>
      </c>
      <c r="E1311" s="9" t="s">
        <v>8573</v>
      </c>
      <c r="F1311" s="9" t="s">
        <v>395</v>
      </c>
      <c r="G1311" s="9" t="s">
        <v>8574</v>
      </c>
      <c r="H1311" s="9" t="s">
        <v>5266</v>
      </c>
      <c r="J1311" s="1" t="str">
        <f t="shared" si="485"/>
        <v>001011</v>
      </c>
      <c r="K1311" s="1">
        <f t="shared" si="486"/>
        <v>0</v>
      </c>
      <c r="L1311" s="6" t="str">
        <f t="shared" si="487"/>
        <v>00000</v>
      </c>
      <c r="M1311" s="1">
        <f t="shared" si="488"/>
        <v>0</v>
      </c>
      <c r="N1311" s="6" t="str">
        <f t="shared" si="489"/>
        <v>00</v>
      </c>
      <c r="O1311" s="1">
        <f t="shared" si="490"/>
        <v>30</v>
      </c>
      <c r="P1311" s="1">
        <f>IF(HEX2DEC(LEFT(E1311,4))&gt;=32768,HEX2DEC(LEFT(E1311,4))-65536,HEX2DEC(LEFT(E1311,4)))/Codes!$N$2</f>
        <v>28</v>
      </c>
      <c r="Q1311" s="1">
        <f>IF(HEX2DEC(RIGHT(E1311,4))&gt;=32768,HEX2DEC(RIGHT(E1311,4))-65536,HEX2DEC(RIGHT(E1311,4)))/Codes!$N$2</f>
        <v>0</v>
      </c>
      <c r="R1311" s="1">
        <f>IF(HEX2DEC(LEFT(F1311,4))&gt;=32768,HEX2DEC(LEFT(F1311,4))-65536,HEX2DEC(LEFT(F1311,4)))/Codes!$N$2</f>
        <v>5.6</v>
      </c>
      <c r="S1311" s="1">
        <f>IF(HEX2DEC(RIGHT(F1311,4))&gt;=32768,HEX2DEC(RIGHT(F1311,4))-65536,HEX2DEC(RIGHT(F1311,4)))/Codes!$N$2</f>
        <v>0</v>
      </c>
      <c r="T1311" s="18">
        <f t="shared" si="491"/>
        <v>75</v>
      </c>
      <c r="U1311" s="1">
        <f t="shared" si="492"/>
        <v>100</v>
      </c>
      <c r="V1311" s="1">
        <f t="shared" si="493"/>
        <v>0</v>
      </c>
      <c r="W1311" s="1" t="str">
        <f t="shared" si="494"/>
        <v>000</v>
      </c>
      <c r="X1311" s="1">
        <f t="shared" si="495"/>
        <v>0</v>
      </c>
      <c r="Y1311" s="1">
        <f t="shared" si="496"/>
        <v>60</v>
      </c>
      <c r="Z1311" s="1" t="str">
        <f>VLOOKUP(BIN2DEC(MID(HEX2BIN(MID(H1311,3,2),8),2,5)),Codes!$E$1:$F$18,2)</f>
        <v>Flame</v>
      </c>
      <c r="AA1311" s="6" t="str">
        <f t="shared" si="497"/>
        <v>0</v>
      </c>
      <c r="AB1311" s="1">
        <f t="shared" si="498"/>
        <v>0</v>
      </c>
      <c r="AC1311" s="1" t="str">
        <f>VLOOKUP(BIN2DEC(RIGHT(HEX2BIN(MID(H1311,6,1),4),1)&amp;LEFT(HEX2BIN(MID(H1311,7,1),4),1)),Codes!$K$1:$L$5,2)</f>
        <v>M</v>
      </c>
      <c r="AD1311" s="1" t="str">
        <f>VLOOKUP(BIN2DEC(RIGHT(HEX2BIN(MID(H1311,7,1),4),3)&amp;LEFT(HEX2BIN(MID(H1311,8,1),4),2)),Codes!$H$2:$I$33,2)</f>
        <v>Burn</v>
      </c>
      <c r="AE1311" s="1" t="str">
        <f t="shared" si="499"/>
        <v>1</v>
      </c>
      <c r="AF1311" s="1" t="str">
        <f t="shared" si="500"/>
        <v>1</v>
      </c>
      <c r="AH1311" s="6">
        <f t="shared" si="501"/>
        <v>40</v>
      </c>
    </row>
    <row r="1312" spans="1:34">
      <c r="A1312" s="3" t="s">
        <v>8576</v>
      </c>
      <c r="B1312" s="1" t="s">
        <v>8504</v>
      </c>
      <c r="C1312" s="6" t="s">
        <v>8832</v>
      </c>
      <c r="D1312" s="9" t="s">
        <v>8572</v>
      </c>
      <c r="E1312" s="9" t="s">
        <v>2735</v>
      </c>
      <c r="F1312" s="9" t="s">
        <v>8577</v>
      </c>
      <c r="G1312" s="9" t="s">
        <v>3537</v>
      </c>
      <c r="H1312" s="9" t="s">
        <v>5037</v>
      </c>
      <c r="J1312" s="1" t="str">
        <f t="shared" si="485"/>
        <v>001011</v>
      </c>
      <c r="K1312" s="1">
        <f t="shared" si="486"/>
        <v>0</v>
      </c>
      <c r="L1312" s="6" t="str">
        <f t="shared" si="487"/>
        <v>00000</v>
      </c>
      <c r="M1312" s="1">
        <f t="shared" si="488"/>
        <v>0</v>
      </c>
      <c r="N1312" s="6" t="str">
        <f t="shared" si="489"/>
        <v>00</v>
      </c>
      <c r="O1312" s="1">
        <f t="shared" si="490"/>
        <v>30</v>
      </c>
      <c r="P1312" s="1">
        <f>IF(HEX2DEC(LEFT(E1312,4))&gt;=32768,HEX2DEC(LEFT(E1312,4))-65536,HEX2DEC(LEFT(E1312,4)))/Codes!$N$2</f>
        <v>9.6</v>
      </c>
      <c r="Q1312" s="1">
        <f>IF(HEX2DEC(RIGHT(E1312,4))&gt;=32768,HEX2DEC(RIGHT(E1312,4))-65536,HEX2DEC(RIGHT(E1312,4)))/Codes!$N$2</f>
        <v>0</v>
      </c>
      <c r="R1312" s="1">
        <f>IF(HEX2DEC(LEFT(F1312,4))&gt;=32768,HEX2DEC(LEFT(F1312,4))-65536,HEX2DEC(LEFT(F1312,4)))/Codes!$N$2</f>
        <v>16</v>
      </c>
      <c r="S1312" s="1">
        <f>IF(HEX2DEC(RIGHT(F1312,4))&gt;=32768,HEX2DEC(RIGHT(F1312,4))-65536,HEX2DEC(RIGHT(F1312,4)))/Codes!$N$2</f>
        <v>0.52</v>
      </c>
      <c r="T1312" s="18">
        <f t="shared" si="491"/>
        <v>90</v>
      </c>
      <c r="U1312" s="1">
        <f t="shared" si="492"/>
        <v>80</v>
      </c>
      <c r="V1312" s="1">
        <f t="shared" si="493"/>
        <v>0</v>
      </c>
      <c r="W1312" s="1" t="str">
        <f t="shared" si="494"/>
        <v>000</v>
      </c>
      <c r="X1312" s="1">
        <f t="shared" si="495"/>
        <v>0</v>
      </c>
      <c r="Y1312" s="1">
        <f t="shared" si="496"/>
        <v>60</v>
      </c>
      <c r="Z1312" s="1" t="str">
        <f>VLOOKUP(BIN2DEC(MID(HEX2BIN(MID(H1312,3,2),8),2,5)),Codes!$E$1:$F$18,2)</f>
        <v>Electric</v>
      </c>
      <c r="AA1312" s="6" t="str">
        <f t="shared" si="497"/>
        <v>0</v>
      </c>
      <c r="AB1312" s="1">
        <f t="shared" si="498"/>
        <v>0</v>
      </c>
      <c r="AC1312" s="1" t="str">
        <f>VLOOKUP(BIN2DEC(RIGHT(HEX2BIN(MID(H1312,6,1),4),1)&amp;LEFT(HEX2BIN(MID(H1312,7,1),4),1)),Codes!$K$1:$L$5,2)</f>
        <v>M</v>
      </c>
      <c r="AD1312" s="1" t="str">
        <f>VLOOKUP(BIN2DEC(RIGHT(HEX2BIN(MID(H1312,7,1),4),3)&amp;LEFT(HEX2BIN(MID(H1312,8,1),4),2)),Codes!$H$2:$I$33,2)</f>
        <v>Shock</v>
      </c>
      <c r="AE1312" s="1" t="str">
        <f t="shared" si="499"/>
        <v>1</v>
      </c>
      <c r="AF1312" s="1" t="str">
        <f t="shared" si="500"/>
        <v>1</v>
      </c>
      <c r="AH1312" s="6">
        <f t="shared" si="501"/>
        <v>39</v>
      </c>
    </row>
    <row r="1313" spans="1:34">
      <c r="A1313" s="3" t="s">
        <v>8579</v>
      </c>
      <c r="B1313" s="1" t="s">
        <v>8504</v>
      </c>
      <c r="C1313" s="6" t="s">
        <v>8832</v>
      </c>
      <c r="D1313" s="9" t="s">
        <v>8580</v>
      </c>
      <c r="E1313" s="9" t="s">
        <v>8581</v>
      </c>
      <c r="F1313" s="9" t="s">
        <v>8577</v>
      </c>
      <c r="G1313" s="9" t="s">
        <v>3537</v>
      </c>
      <c r="H1313" s="9" t="s">
        <v>5037</v>
      </c>
      <c r="J1313" s="1" t="str">
        <f t="shared" ref="J1313:J1331" si="502">LEFT(HEX2BIN(LEFT(D1313,2),8),6)</f>
        <v>001011</v>
      </c>
      <c r="K1313" s="1">
        <f t="shared" ref="K1313:K1331" si="503">BIN2DEC(MID(HEX2BIN(MID(D1313,2,2),8),3,3))</f>
        <v>1</v>
      </c>
      <c r="L1313" s="6" t="str">
        <f t="shared" ref="L1313:L1331" si="504">MID(HEX2BIN(MID(D1313,3,2),8),2,5)</f>
        <v>00000</v>
      </c>
      <c r="M1313" s="1">
        <f t="shared" ref="M1313:M1331" si="505">ROUNDDOWN(HEX2DEC(MID(D1313,4,3))/8,0)</f>
        <v>0</v>
      </c>
      <c r="N1313" s="6" t="str">
        <f t="shared" ref="N1313:N1331" si="506">MID(HEX2BIN(MID(D1313,6,1),4),2,2)</f>
        <v>00</v>
      </c>
      <c r="O1313" s="1">
        <f t="shared" ref="O1313:O1331" si="507">HEX2DEC(MID(D1313,7,2))</f>
        <v>30</v>
      </c>
      <c r="P1313" s="1">
        <f>IF(HEX2DEC(LEFT(E1313,4))&gt;=32768,HEX2DEC(LEFT(E1313,4))-65536,HEX2DEC(LEFT(E1313,4)))/Codes!$N$2</f>
        <v>9.6</v>
      </c>
      <c r="Q1313" s="1">
        <f>IF(HEX2DEC(RIGHT(E1313,4))&gt;=32768,HEX2DEC(RIGHT(E1313,4))-65536,HEX2DEC(RIGHT(E1313,4)))/Codes!$N$2</f>
        <v>10</v>
      </c>
      <c r="R1313" s="1">
        <f>IF(HEX2DEC(LEFT(F1313,4))&gt;=32768,HEX2DEC(LEFT(F1313,4))-65536,HEX2DEC(LEFT(F1313,4)))/Codes!$N$2</f>
        <v>16</v>
      </c>
      <c r="S1313" s="1">
        <f>IF(HEX2DEC(RIGHT(F1313,4))&gt;=32768,HEX2DEC(RIGHT(F1313,4))-65536,HEX2DEC(RIGHT(F1313,4)))/Codes!$N$2</f>
        <v>0.52</v>
      </c>
      <c r="T1313" s="18">
        <f t="shared" ref="T1313:T1331" si="508">ROUNDDOWN(HEX2DEC(LEFT(G1313,3))/8,0)</f>
        <v>90</v>
      </c>
      <c r="U1313" s="1">
        <f t="shared" ref="U1313:U1331" si="509">ROUNDDOWN(HEX2DEC(MID(G1313,3,3))/4,0)-(512*ROUNDDOWN(HEX2DEC(MID(G1313,3,1))/8,0))</f>
        <v>80</v>
      </c>
      <c r="V1313" s="1">
        <f t="shared" ref="V1313:V1331" si="510">RIGHT(HEX2BIN(MID(G1313,5,1),4),2)*128+HEX2DEC(MID(G1313,6,1))*8+LEFT(HEX2BIN(MID(G1313,7,1),4),3)</f>
        <v>0</v>
      </c>
      <c r="W1313" s="1" t="str">
        <f t="shared" ref="W1313:W1331" si="511">MID(HEX2BIN(MID(G1313,7,2),8),4,3)</f>
        <v>000</v>
      </c>
      <c r="X1313" s="1">
        <f t="shared" ref="X1313:X1331" si="512">BIN2DEC(RIGHT(HEX2BIN(RIGHT(G1313,1),4),2))</f>
        <v>0</v>
      </c>
      <c r="Y1313" s="1">
        <f t="shared" ref="Y1313:Y1331" si="513">ROUNDDOWN(HEX2DEC(LEFT(H1313,3))/8,0)</f>
        <v>60</v>
      </c>
      <c r="Z1313" s="1" t="str">
        <f>VLOOKUP(BIN2DEC(MID(HEX2BIN(MID(H1313,3,2),8),2,5)),Codes!$E$1:$F$18,2)</f>
        <v>Electric</v>
      </c>
      <c r="AA1313" s="6" t="str">
        <f t="shared" ref="AA1313:AA1331" si="514">MID(HEX2BIN(MID(H1313,4,1),4),3,1)</f>
        <v>0</v>
      </c>
      <c r="AB1313" s="1">
        <f t="shared" ref="AB1313:AB1331" si="515">(MOD(HEX2DEC(MID(H1313,4,1)),2))*64+ROUNDDOWN(HEX2DEC(MID(H1313,5,2))/4,0)</f>
        <v>0</v>
      </c>
      <c r="AC1313" s="1" t="str">
        <f>VLOOKUP(BIN2DEC(RIGHT(HEX2BIN(MID(H1313,6,1),4),1)&amp;LEFT(HEX2BIN(MID(H1313,7,1),4),1)),Codes!$K$1:$L$5,2)</f>
        <v>M</v>
      </c>
      <c r="AD1313" s="1" t="str">
        <f>VLOOKUP(BIN2DEC(RIGHT(HEX2BIN(MID(H1313,7,1),4),3)&amp;LEFT(HEX2BIN(MID(H1313,8,1),4),2)),Codes!$H$2:$I$33,2)</f>
        <v>Shock</v>
      </c>
      <c r="AE1313" s="1" t="str">
        <f t="shared" ref="AE1313:AE1331" si="516">MID(HEX2BIN(RIGHT(H1313,1),4),3,1)</f>
        <v>1</v>
      </c>
      <c r="AF1313" s="1" t="str">
        <f t="shared" ref="AF1313:AF1331" si="517">RIGHT(HEX2BIN(RIGHT(H1313,1),4),1)</f>
        <v>1</v>
      </c>
      <c r="AH1313" s="6">
        <f t="shared" ref="AH1313:AH1331" si="518">ROUNDDOWN(HEX2DEC(MID(H1313,6,3))/4,0)-(256*ROUNDDOWN(HEX2DEC(MID(H1313,6,1))/4,0))</f>
        <v>39</v>
      </c>
    </row>
    <row r="1314" spans="1:34">
      <c r="A1314" s="3" t="s">
        <v>8582</v>
      </c>
      <c r="B1314" s="1" t="s">
        <v>8504</v>
      </c>
      <c r="C1314" s="6" t="s">
        <v>8832</v>
      </c>
      <c r="D1314" s="9" t="s">
        <v>8583</v>
      </c>
      <c r="E1314" s="9" t="s">
        <v>8584</v>
      </c>
      <c r="F1314" s="9" t="s">
        <v>8577</v>
      </c>
      <c r="G1314" s="9" t="s">
        <v>3537</v>
      </c>
      <c r="H1314" s="9" t="s">
        <v>5037</v>
      </c>
      <c r="J1314" s="1" t="str">
        <f t="shared" si="502"/>
        <v>001011</v>
      </c>
      <c r="K1314" s="1">
        <f t="shared" si="503"/>
        <v>2</v>
      </c>
      <c r="L1314" s="6" t="str">
        <f t="shared" si="504"/>
        <v>00000</v>
      </c>
      <c r="M1314" s="1">
        <f t="shared" si="505"/>
        <v>0</v>
      </c>
      <c r="N1314" s="6" t="str">
        <f t="shared" si="506"/>
        <v>00</v>
      </c>
      <c r="O1314" s="1">
        <f t="shared" si="507"/>
        <v>30</v>
      </c>
      <c r="P1314" s="1">
        <f>IF(HEX2DEC(LEFT(E1314,4))&gt;=32768,HEX2DEC(LEFT(E1314,4))-65536,HEX2DEC(LEFT(E1314,4)))/Codes!$N$2</f>
        <v>9.6</v>
      </c>
      <c r="Q1314" s="1">
        <f>IF(HEX2DEC(RIGHT(E1314,4))&gt;=32768,HEX2DEC(RIGHT(E1314,4))-65536,HEX2DEC(RIGHT(E1314,4)))/Codes!$N$2</f>
        <v>-10</v>
      </c>
      <c r="R1314" s="1">
        <f>IF(HEX2DEC(LEFT(F1314,4))&gt;=32768,HEX2DEC(LEFT(F1314,4))-65536,HEX2DEC(LEFT(F1314,4)))/Codes!$N$2</f>
        <v>16</v>
      </c>
      <c r="S1314" s="1">
        <f>IF(HEX2DEC(RIGHT(F1314,4))&gt;=32768,HEX2DEC(RIGHT(F1314,4))-65536,HEX2DEC(RIGHT(F1314,4)))/Codes!$N$2</f>
        <v>0.52</v>
      </c>
      <c r="T1314" s="18">
        <f t="shared" si="508"/>
        <v>90</v>
      </c>
      <c r="U1314" s="1">
        <f t="shared" si="509"/>
        <v>80</v>
      </c>
      <c r="V1314" s="1">
        <f t="shared" si="510"/>
        <v>0</v>
      </c>
      <c r="W1314" s="1" t="str">
        <f t="shared" si="511"/>
        <v>000</v>
      </c>
      <c r="X1314" s="1">
        <f t="shared" si="512"/>
        <v>0</v>
      </c>
      <c r="Y1314" s="1">
        <f t="shared" si="513"/>
        <v>60</v>
      </c>
      <c r="Z1314" s="1" t="str">
        <f>VLOOKUP(BIN2DEC(MID(HEX2BIN(MID(H1314,3,2),8),2,5)),Codes!$E$1:$F$18,2)</f>
        <v>Electric</v>
      </c>
      <c r="AA1314" s="6" t="str">
        <f t="shared" si="514"/>
        <v>0</v>
      </c>
      <c r="AB1314" s="1">
        <f t="shared" si="515"/>
        <v>0</v>
      </c>
      <c r="AC1314" s="1" t="str">
        <f>VLOOKUP(BIN2DEC(RIGHT(HEX2BIN(MID(H1314,6,1),4),1)&amp;LEFT(HEX2BIN(MID(H1314,7,1),4),1)),Codes!$K$1:$L$5,2)</f>
        <v>M</v>
      </c>
      <c r="AD1314" s="1" t="str">
        <f>VLOOKUP(BIN2DEC(RIGHT(HEX2BIN(MID(H1314,7,1),4),3)&amp;LEFT(HEX2BIN(MID(H1314,8,1),4),2)),Codes!$H$2:$I$33,2)</f>
        <v>Shock</v>
      </c>
      <c r="AE1314" s="1" t="str">
        <f t="shared" si="516"/>
        <v>1</v>
      </c>
      <c r="AF1314" s="1" t="str">
        <f t="shared" si="517"/>
        <v>1</v>
      </c>
      <c r="AH1314" s="6">
        <f t="shared" si="518"/>
        <v>39</v>
      </c>
    </row>
    <row r="1315" spans="1:34">
      <c r="A1315" s="3" t="s">
        <v>8585</v>
      </c>
      <c r="B1315" s="1" t="s">
        <v>8504</v>
      </c>
      <c r="C1315" s="6" t="s">
        <v>8832</v>
      </c>
      <c r="D1315" s="9" t="s">
        <v>8572</v>
      </c>
      <c r="E1315" s="9" t="s">
        <v>7303</v>
      </c>
      <c r="F1315" s="9" t="s">
        <v>8577</v>
      </c>
      <c r="G1315" s="9" t="s">
        <v>3537</v>
      </c>
      <c r="H1315" s="9" t="s">
        <v>5037</v>
      </c>
      <c r="J1315" s="1" t="str">
        <f t="shared" si="502"/>
        <v>001011</v>
      </c>
      <c r="K1315" s="1">
        <f t="shared" si="503"/>
        <v>0</v>
      </c>
      <c r="L1315" s="6" t="str">
        <f t="shared" si="504"/>
        <v>00000</v>
      </c>
      <c r="M1315" s="1">
        <f t="shared" si="505"/>
        <v>0</v>
      </c>
      <c r="N1315" s="6" t="str">
        <f t="shared" si="506"/>
        <v>00</v>
      </c>
      <c r="O1315" s="1">
        <f t="shared" si="507"/>
        <v>30</v>
      </c>
      <c r="P1315" s="1">
        <f>IF(HEX2DEC(LEFT(E1315,4))&gt;=32768,HEX2DEC(LEFT(E1315,4))-65536,HEX2DEC(LEFT(E1315,4)))/Codes!$N$2</f>
        <v>15.2</v>
      </c>
      <c r="Q1315" s="1">
        <f>IF(HEX2DEC(RIGHT(E1315,4))&gt;=32768,HEX2DEC(RIGHT(E1315,4))-65536,HEX2DEC(RIGHT(E1315,4)))/Codes!$N$2</f>
        <v>0</v>
      </c>
      <c r="R1315" s="1">
        <f>IF(HEX2DEC(LEFT(F1315,4))&gt;=32768,HEX2DEC(LEFT(F1315,4))-65536,HEX2DEC(LEFT(F1315,4)))/Codes!$N$2</f>
        <v>16</v>
      </c>
      <c r="S1315" s="1">
        <f>IF(HEX2DEC(RIGHT(F1315,4))&gt;=32768,HEX2DEC(RIGHT(F1315,4))-65536,HEX2DEC(RIGHT(F1315,4)))/Codes!$N$2</f>
        <v>0.52</v>
      </c>
      <c r="T1315" s="18">
        <f t="shared" si="508"/>
        <v>90</v>
      </c>
      <c r="U1315" s="1">
        <f t="shared" si="509"/>
        <v>80</v>
      </c>
      <c r="V1315" s="1">
        <f t="shared" si="510"/>
        <v>0</v>
      </c>
      <c r="W1315" s="1" t="str">
        <f t="shared" si="511"/>
        <v>000</v>
      </c>
      <c r="X1315" s="1">
        <f t="shared" si="512"/>
        <v>0</v>
      </c>
      <c r="Y1315" s="1">
        <f t="shared" si="513"/>
        <v>60</v>
      </c>
      <c r="Z1315" s="1" t="str">
        <f>VLOOKUP(BIN2DEC(MID(HEX2BIN(MID(H1315,3,2),8),2,5)),Codes!$E$1:$F$18,2)</f>
        <v>Electric</v>
      </c>
      <c r="AA1315" s="6" t="str">
        <f t="shared" si="514"/>
        <v>0</v>
      </c>
      <c r="AB1315" s="1">
        <f t="shared" si="515"/>
        <v>0</v>
      </c>
      <c r="AC1315" s="1" t="str">
        <f>VLOOKUP(BIN2DEC(RIGHT(HEX2BIN(MID(H1315,6,1),4),1)&amp;LEFT(HEX2BIN(MID(H1315,7,1),4),1)),Codes!$K$1:$L$5,2)</f>
        <v>M</v>
      </c>
      <c r="AD1315" s="1" t="str">
        <f>VLOOKUP(BIN2DEC(RIGHT(HEX2BIN(MID(H1315,7,1),4),3)&amp;LEFT(HEX2BIN(MID(H1315,8,1),4),2)),Codes!$H$2:$I$33,2)</f>
        <v>Shock</v>
      </c>
      <c r="AE1315" s="1" t="str">
        <f t="shared" si="516"/>
        <v>1</v>
      </c>
      <c r="AF1315" s="1" t="str">
        <f t="shared" si="517"/>
        <v>1</v>
      </c>
      <c r="AH1315" s="6">
        <f t="shared" si="518"/>
        <v>39</v>
      </c>
    </row>
    <row r="1316" spans="1:34">
      <c r="A1316" s="3" t="s">
        <v>8586</v>
      </c>
      <c r="B1316" s="1" t="s">
        <v>8504</v>
      </c>
      <c r="C1316" s="6" t="s">
        <v>8832</v>
      </c>
      <c r="D1316" s="9" t="s">
        <v>8580</v>
      </c>
      <c r="E1316" s="9" t="s">
        <v>8581</v>
      </c>
      <c r="F1316" s="9" t="s">
        <v>8577</v>
      </c>
      <c r="G1316" s="9" t="s">
        <v>3537</v>
      </c>
      <c r="H1316" s="9" t="s">
        <v>5037</v>
      </c>
      <c r="J1316" s="1" t="str">
        <f t="shared" si="502"/>
        <v>001011</v>
      </c>
      <c r="K1316" s="1">
        <f t="shared" si="503"/>
        <v>1</v>
      </c>
      <c r="L1316" s="6" t="str">
        <f t="shared" si="504"/>
        <v>00000</v>
      </c>
      <c r="M1316" s="1">
        <f t="shared" si="505"/>
        <v>0</v>
      </c>
      <c r="N1316" s="6" t="str">
        <f t="shared" si="506"/>
        <v>00</v>
      </c>
      <c r="O1316" s="1">
        <f t="shared" si="507"/>
        <v>30</v>
      </c>
      <c r="P1316" s="1">
        <f>IF(HEX2DEC(LEFT(E1316,4))&gt;=32768,HEX2DEC(LEFT(E1316,4))-65536,HEX2DEC(LEFT(E1316,4)))/Codes!$N$2</f>
        <v>9.6</v>
      </c>
      <c r="Q1316" s="1">
        <f>IF(HEX2DEC(RIGHT(E1316,4))&gt;=32768,HEX2DEC(RIGHT(E1316,4))-65536,HEX2DEC(RIGHT(E1316,4)))/Codes!$N$2</f>
        <v>10</v>
      </c>
      <c r="R1316" s="1">
        <f>IF(HEX2DEC(LEFT(F1316,4))&gt;=32768,HEX2DEC(LEFT(F1316,4))-65536,HEX2DEC(LEFT(F1316,4)))/Codes!$N$2</f>
        <v>16</v>
      </c>
      <c r="S1316" s="1">
        <f>IF(HEX2DEC(RIGHT(F1316,4))&gt;=32768,HEX2DEC(RIGHT(F1316,4))-65536,HEX2DEC(RIGHT(F1316,4)))/Codes!$N$2</f>
        <v>0.52</v>
      </c>
      <c r="T1316" s="18">
        <f t="shared" si="508"/>
        <v>90</v>
      </c>
      <c r="U1316" s="1">
        <f t="shared" si="509"/>
        <v>80</v>
      </c>
      <c r="V1316" s="1">
        <f t="shared" si="510"/>
        <v>0</v>
      </c>
      <c r="W1316" s="1" t="str">
        <f t="shared" si="511"/>
        <v>000</v>
      </c>
      <c r="X1316" s="1">
        <f t="shared" si="512"/>
        <v>0</v>
      </c>
      <c r="Y1316" s="1">
        <f t="shared" si="513"/>
        <v>60</v>
      </c>
      <c r="Z1316" s="1" t="str">
        <f>VLOOKUP(BIN2DEC(MID(HEX2BIN(MID(H1316,3,2),8),2,5)),Codes!$E$1:$F$18,2)</f>
        <v>Electric</v>
      </c>
      <c r="AA1316" s="6" t="str">
        <f t="shared" si="514"/>
        <v>0</v>
      </c>
      <c r="AB1316" s="1">
        <f t="shared" si="515"/>
        <v>0</v>
      </c>
      <c r="AC1316" s="1" t="str">
        <f>VLOOKUP(BIN2DEC(RIGHT(HEX2BIN(MID(H1316,6,1),4),1)&amp;LEFT(HEX2BIN(MID(H1316,7,1),4),1)),Codes!$K$1:$L$5,2)</f>
        <v>M</v>
      </c>
      <c r="AD1316" s="1" t="str">
        <f>VLOOKUP(BIN2DEC(RIGHT(HEX2BIN(MID(H1316,7,1),4),3)&amp;LEFT(HEX2BIN(MID(H1316,8,1),4),2)),Codes!$H$2:$I$33,2)</f>
        <v>Shock</v>
      </c>
      <c r="AE1316" s="1" t="str">
        <f t="shared" si="516"/>
        <v>1</v>
      </c>
      <c r="AF1316" s="1" t="str">
        <f t="shared" si="517"/>
        <v>1</v>
      </c>
      <c r="AH1316" s="6">
        <f t="shared" si="518"/>
        <v>39</v>
      </c>
    </row>
    <row r="1317" spans="1:34">
      <c r="A1317" s="3" t="s">
        <v>8587</v>
      </c>
      <c r="B1317" s="1" t="s">
        <v>8504</v>
      </c>
      <c r="C1317" s="6" t="s">
        <v>8832</v>
      </c>
      <c r="D1317" s="9" t="s">
        <v>8583</v>
      </c>
      <c r="E1317" s="9" t="s">
        <v>8584</v>
      </c>
      <c r="F1317" s="9" t="s">
        <v>8577</v>
      </c>
      <c r="G1317" s="9" t="s">
        <v>3537</v>
      </c>
      <c r="H1317" s="9" t="s">
        <v>5037</v>
      </c>
      <c r="J1317" s="1" t="str">
        <f t="shared" si="502"/>
        <v>001011</v>
      </c>
      <c r="K1317" s="1">
        <f t="shared" si="503"/>
        <v>2</v>
      </c>
      <c r="L1317" s="6" t="str">
        <f t="shared" si="504"/>
        <v>00000</v>
      </c>
      <c r="M1317" s="1">
        <f t="shared" si="505"/>
        <v>0</v>
      </c>
      <c r="N1317" s="6" t="str">
        <f t="shared" si="506"/>
        <v>00</v>
      </c>
      <c r="O1317" s="1">
        <f t="shared" si="507"/>
        <v>30</v>
      </c>
      <c r="P1317" s="1">
        <f>IF(HEX2DEC(LEFT(E1317,4))&gt;=32768,HEX2DEC(LEFT(E1317,4))-65536,HEX2DEC(LEFT(E1317,4)))/Codes!$N$2</f>
        <v>9.6</v>
      </c>
      <c r="Q1317" s="1">
        <f>IF(HEX2DEC(RIGHT(E1317,4))&gt;=32768,HEX2DEC(RIGHT(E1317,4))-65536,HEX2DEC(RIGHT(E1317,4)))/Codes!$N$2</f>
        <v>-10</v>
      </c>
      <c r="R1317" s="1">
        <f>IF(HEX2DEC(LEFT(F1317,4))&gt;=32768,HEX2DEC(LEFT(F1317,4))-65536,HEX2DEC(LEFT(F1317,4)))/Codes!$N$2</f>
        <v>16</v>
      </c>
      <c r="S1317" s="1">
        <f>IF(HEX2DEC(RIGHT(F1317,4))&gt;=32768,HEX2DEC(RIGHT(F1317,4))-65536,HEX2DEC(RIGHT(F1317,4)))/Codes!$N$2</f>
        <v>0.52</v>
      </c>
      <c r="T1317" s="18">
        <f t="shared" si="508"/>
        <v>90</v>
      </c>
      <c r="U1317" s="1">
        <f t="shared" si="509"/>
        <v>80</v>
      </c>
      <c r="V1317" s="1">
        <f t="shared" si="510"/>
        <v>0</v>
      </c>
      <c r="W1317" s="1" t="str">
        <f t="shared" si="511"/>
        <v>000</v>
      </c>
      <c r="X1317" s="1">
        <f t="shared" si="512"/>
        <v>0</v>
      </c>
      <c r="Y1317" s="1">
        <f t="shared" si="513"/>
        <v>60</v>
      </c>
      <c r="Z1317" s="1" t="str">
        <f>VLOOKUP(BIN2DEC(MID(HEX2BIN(MID(H1317,3,2),8),2,5)),Codes!$E$1:$F$18,2)</f>
        <v>Electric</v>
      </c>
      <c r="AA1317" s="6" t="str">
        <f t="shared" si="514"/>
        <v>0</v>
      </c>
      <c r="AB1317" s="1">
        <f t="shared" si="515"/>
        <v>0</v>
      </c>
      <c r="AC1317" s="1" t="str">
        <f>VLOOKUP(BIN2DEC(RIGHT(HEX2BIN(MID(H1317,6,1),4),1)&amp;LEFT(HEX2BIN(MID(H1317,7,1),4),1)),Codes!$K$1:$L$5,2)</f>
        <v>M</v>
      </c>
      <c r="AD1317" s="1" t="str">
        <f>VLOOKUP(BIN2DEC(RIGHT(HEX2BIN(MID(H1317,7,1),4),3)&amp;LEFT(HEX2BIN(MID(H1317,8,1),4),2)),Codes!$H$2:$I$33,2)</f>
        <v>Shock</v>
      </c>
      <c r="AE1317" s="1" t="str">
        <f t="shared" si="516"/>
        <v>1</v>
      </c>
      <c r="AF1317" s="1" t="str">
        <f t="shared" si="517"/>
        <v>1</v>
      </c>
      <c r="AH1317" s="6">
        <f t="shared" si="518"/>
        <v>39</v>
      </c>
    </row>
    <row r="1318" spans="1:34">
      <c r="A1318" s="3" t="s">
        <v>8588</v>
      </c>
      <c r="B1318" s="1" t="s">
        <v>8504</v>
      </c>
      <c r="C1318" s="6" t="s">
        <v>8832</v>
      </c>
      <c r="D1318" s="9" t="s">
        <v>8572</v>
      </c>
      <c r="E1318" s="9" t="s">
        <v>7303</v>
      </c>
      <c r="F1318" s="9" t="s">
        <v>8577</v>
      </c>
      <c r="G1318" s="9" t="s">
        <v>3537</v>
      </c>
      <c r="H1318" s="9" t="s">
        <v>5037</v>
      </c>
      <c r="J1318" s="1" t="str">
        <f t="shared" si="502"/>
        <v>001011</v>
      </c>
      <c r="K1318" s="1">
        <f t="shared" si="503"/>
        <v>0</v>
      </c>
      <c r="L1318" s="6" t="str">
        <f t="shared" si="504"/>
        <v>00000</v>
      </c>
      <c r="M1318" s="1">
        <f t="shared" si="505"/>
        <v>0</v>
      </c>
      <c r="N1318" s="6" t="str">
        <f t="shared" si="506"/>
        <v>00</v>
      </c>
      <c r="O1318" s="1">
        <f t="shared" si="507"/>
        <v>30</v>
      </c>
      <c r="P1318" s="1">
        <f>IF(HEX2DEC(LEFT(E1318,4))&gt;=32768,HEX2DEC(LEFT(E1318,4))-65536,HEX2DEC(LEFT(E1318,4)))/Codes!$N$2</f>
        <v>15.2</v>
      </c>
      <c r="Q1318" s="1">
        <f>IF(HEX2DEC(RIGHT(E1318,4))&gt;=32768,HEX2DEC(RIGHT(E1318,4))-65536,HEX2DEC(RIGHT(E1318,4)))/Codes!$N$2</f>
        <v>0</v>
      </c>
      <c r="R1318" s="1">
        <f>IF(HEX2DEC(LEFT(F1318,4))&gt;=32768,HEX2DEC(LEFT(F1318,4))-65536,HEX2DEC(LEFT(F1318,4)))/Codes!$N$2</f>
        <v>16</v>
      </c>
      <c r="S1318" s="1">
        <f>IF(HEX2DEC(RIGHT(F1318,4))&gt;=32768,HEX2DEC(RIGHT(F1318,4))-65536,HEX2DEC(RIGHT(F1318,4)))/Codes!$N$2</f>
        <v>0.52</v>
      </c>
      <c r="T1318" s="18">
        <f t="shared" si="508"/>
        <v>90</v>
      </c>
      <c r="U1318" s="1">
        <f t="shared" si="509"/>
        <v>80</v>
      </c>
      <c r="V1318" s="1">
        <f t="shared" si="510"/>
        <v>0</v>
      </c>
      <c r="W1318" s="1" t="str">
        <f t="shared" si="511"/>
        <v>000</v>
      </c>
      <c r="X1318" s="1">
        <f t="shared" si="512"/>
        <v>0</v>
      </c>
      <c r="Y1318" s="1">
        <f t="shared" si="513"/>
        <v>60</v>
      </c>
      <c r="Z1318" s="1" t="str">
        <f>VLOOKUP(BIN2DEC(MID(HEX2BIN(MID(H1318,3,2),8),2,5)),Codes!$E$1:$F$18,2)</f>
        <v>Electric</v>
      </c>
      <c r="AA1318" s="6" t="str">
        <f t="shared" si="514"/>
        <v>0</v>
      </c>
      <c r="AB1318" s="1">
        <f t="shared" si="515"/>
        <v>0</v>
      </c>
      <c r="AC1318" s="1" t="str">
        <f>VLOOKUP(BIN2DEC(RIGHT(HEX2BIN(MID(H1318,6,1),4),1)&amp;LEFT(HEX2BIN(MID(H1318,7,1),4),1)),Codes!$K$1:$L$5,2)</f>
        <v>M</v>
      </c>
      <c r="AD1318" s="1" t="str">
        <f>VLOOKUP(BIN2DEC(RIGHT(HEX2BIN(MID(H1318,7,1),4),3)&amp;LEFT(HEX2BIN(MID(H1318,8,1),4),2)),Codes!$H$2:$I$33,2)</f>
        <v>Shock</v>
      </c>
      <c r="AE1318" s="1" t="str">
        <f t="shared" si="516"/>
        <v>1</v>
      </c>
      <c r="AF1318" s="1" t="str">
        <f t="shared" si="517"/>
        <v>1</v>
      </c>
      <c r="AH1318" s="6">
        <f t="shared" si="518"/>
        <v>39</v>
      </c>
    </row>
    <row r="1319" spans="1:34">
      <c r="A1319" s="3" t="s">
        <v>8589</v>
      </c>
      <c r="B1319" s="1" t="s">
        <v>8504</v>
      </c>
      <c r="C1319" s="6" t="s">
        <v>8832</v>
      </c>
      <c r="D1319" s="9" t="s">
        <v>8580</v>
      </c>
      <c r="E1319" s="9" t="s">
        <v>8581</v>
      </c>
      <c r="F1319" s="9" t="s">
        <v>8577</v>
      </c>
      <c r="G1319" s="9" t="s">
        <v>3537</v>
      </c>
      <c r="H1319" s="9" t="s">
        <v>5037</v>
      </c>
      <c r="J1319" s="1" t="str">
        <f t="shared" si="502"/>
        <v>001011</v>
      </c>
      <c r="K1319" s="1">
        <f t="shared" si="503"/>
        <v>1</v>
      </c>
      <c r="L1319" s="6" t="str">
        <f t="shared" si="504"/>
        <v>00000</v>
      </c>
      <c r="M1319" s="1">
        <f t="shared" si="505"/>
        <v>0</v>
      </c>
      <c r="N1319" s="6" t="str">
        <f t="shared" si="506"/>
        <v>00</v>
      </c>
      <c r="O1319" s="1">
        <f t="shared" si="507"/>
        <v>30</v>
      </c>
      <c r="P1319" s="1">
        <f>IF(HEX2DEC(LEFT(E1319,4))&gt;=32768,HEX2DEC(LEFT(E1319,4))-65536,HEX2DEC(LEFT(E1319,4)))/Codes!$N$2</f>
        <v>9.6</v>
      </c>
      <c r="Q1319" s="1">
        <f>IF(HEX2DEC(RIGHT(E1319,4))&gt;=32768,HEX2DEC(RIGHT(E1319,4))-65536,HEX2DEC(RIGHT(E1319,4)))/Codes!$N$2</f>
        <v>10</v>
      </c>
      <c r="R1319" s="1">
        <f>IF(HEX2DEC(LEFT(F1319,4))&gt;=32768,HEX2DEC(LEFT(F1319,4))-65536,HEX2DEC(LEFT(F1319,4)))/Codes!$N$2</f>
        <v>16</v>
      </c>
      <c r="S1319" s="1">
        <f>IF(HEX2DEC(RIGHT(F1319,4))&gt;=32768,HEX2DEC(RIGHT(F1319,4))-65536,HEX2DEC(RIGHT(F1319,4)))/Codes!$N$2</f>
        <v>0.52</v>
      </c>
      <c r="T1319" s="18">
        <f t="shared" si="508"/>
        <v>90</v>
      </c>
      <c r="U1319" s="1">
        <f t="shared" si="509"/>
        <v>80</v>
      </c>
      <c r="V1319" s="1">
        <f t="shared" si="510"/>
        <v>0</v>
      </c>
      <c r="W1319" s="1" t="str">
        <f t="shared" si="511"/>
        <v>000</v>
      </c>
      <c r="X1319" s="1">
        <f t="shared" si="512"/>
        <v>0</v>
      </c>
      <c r="Y1319" s="1">
        <f t="shared" si="513"/>
        <v>60</v>
      </c>
      <c r="Z1319" s="1" t="str">
        <f>VLOOKUP(BIN2DEC(MID(HEX2BIN(MID(H1319,3,2),8),2,5)),Codes!$E$1:$F$18,2)</f>
        <v>Electric</v>
      </c>
      <c r="AA1319" s="6" t="str">
        <f t="shared" si="514"/>
        <v>0</v>
      </c>
      <c r="AB1319" s="1">
        <f t="shared" si="515"/>
        <v>0</v>
      </c>
      <c r="AC1319" s="1" t="str">
        <f>VLOOKUP(BIN2DEC(RIGHT(HEX2BIN(MID(H1319,6,1),4),1)&amp;LEFT(HEX2BIN(MID(H1319,7,1),4),1)),Codes!$K$1:$L$5,2)</f>
        <v>M</v>
      </c>
      <c r="AD1319" s="1" t="str">
        <f>VLOOKUP(BIN2DEC(RIGHT(HEX2BIN(MID(H1319,7,1),4),3)&amp;LEFT(HEX2BIN(MID(H1319,8,1),4),2)),Codes!$H$2:$I$33,2)</f>
        <v>Shock</v>
      </c>
      <c r="AE1319" s="1" t="str">
        <f t="shared" si="516"/>
        <v>1</v>
      </c>
      <c r="AF1319" s="1" t="str">
        <f t="shared" si="517"/>
        <v>1</v>
      </c>
      <c r="AH1319" s="6">
        <f t="shared" si="518"/>
        <v>39</v>
      </c>
    </row>
    <row r="1320" spans="1:34">
      <c r="A1320" s="3" t="s">
        <v>8590</v>
      </c>
      <c r="B1320" s="1" t="s">
        <v>8504</v>
      </c>
      <c r="C1320" s="6" t="s">
        <v>8832</v>
      </c>
      <c r="D1320" s="9" t="s">
        <v>8583</v>
      </c>
      <c r="E1320" s="9" t="s">
        <v>8584</v>
      </c>
      <c r="F1320" s="9" t="s">
        <v>8577</v>
      </c>
      <c r="G1320" s="9" t="s">
        <v>3537</v>
      </c>
      <c r="H1320" s="9" t="s">
        <v>5037</v>
      </c>
      <c r="J1320" s="1" t="str">
        <f t="shared" si="502"/>
        <v>001011</v>
      </c>
      <c r="K1320" s="1">
        <f t="shared" si="503"/>
        <v>2</v>
      </c>
      <c r="L1320" s="6" t="str">
        <f t="shared" si="504"/>
        <v>00000</v>
      </c>
      <c r="M1320" s="1">
        <f t="shared" si="505"/>
        <v>0</v>
      </c>
      <c r="N1320" s="6" t="str">
        <f t="shared" si="506"/>
        <v>00</v>
      </c>
      <c r="O1320" s="1">
        <f t="shared" si="507"/>
        <v>30</v>
      </c>
      <c r="P1320" s="1">
        <f>IF(HEX2DEC(LEFT(E1320,4))&gt;=32768,HEX2DEC(LEFT(E1320,4))-65536,HEX2DEC(LEFT(E1320,4)))/Codes!$N$2</f>
        <v>9.6</v>
      </c>
      <c r="Q1320" s="1">
        <f>IF(HEX2DEC(RIGHT(E1320,4))&gt;=32768,HEX2DEC(RIGHT(E1320,4))-65536,HEX2DEC(RIGHT(E1320,4)))/Codes!$N$2</f>
        <v>-10</v>
      </c>
      <c r="R1320" s="1">
        <f>IF(HEX2DEC(LEFT(F1320,4))&gt;=32768,HEX2DEC(LEFT(F1320,4))-65536,HEX2DEC(LEFT(F1320,4)))/Codes!$N$2</f>
        <v>16</v>
      </c>
      <c r="S1320" s="1">
        <f>IF(HEX2DEC(RIGHT(F1320,4))&gt;=32768,HEX2DEC(RIGHT(F1320,4))-65536,HEX2DEC(RIGHT(F1320,4)))/Codes!$N$2</f>
        <v>0.52</v>
      </c>
      <c r="T1320" s="18">
        <f t="shared" si="508"/>
        <v>90</v>
      </c>
      <c r="U1320" s="1">
        <f t="shared" si="509"/>
        <v>80</v>
      </c>
      <c r="V1320" s="1">
        <f t="shared" si="510"/>
        <v>0</v>
      </c>
      <c r="W1320" s="1" t="str">
        <f t="shared" si="511"/>
        <v>000</v>
      </c>
      <c r="X1320" s="1">
        <f t="shared" si="512"/>
        <v>0</v>
      </c>
      <c r="Y1320" s="1">
        <f t="shared" si="513"/>
        <v>60</v>
      </c>
      <c r="Z1320" s="1" t="str">
        <f>VLOOKUP(BIN2DEC(MID(HEX2BIN(MID(H1320,3,2),8),2,5)),Codes!$E$1:$F$18,2)</f>
        <v>Electric</v>
      </c>
      <c r="AA1320" s="6" t="str">
        <f t="shared" si="514"/>
        <v>0</v>
      </c>
      <c r="AB1320" s="1">
        <f t="shared" si="515"/>
        <v>0</v>
      </c>
      <c r="AC1320" s="1" t="str">
        <f>VLOOKUP(BIN2DEC(RIGHT(HEX2BIN(MID(H1320,6,1),4),1)&amp;LEFT(HEX2BIN(MID(H1320,7,1),4),1)),Codes!$K$1:$L$5,2)</f>
        <v>M</v>
      </c>
      <c r="AD1320" s="1" t="str">
        <f>VLOOKUP(BIN2DEC(RIGHT(HEX2BIN(MID(H1320,7,1),4),3)&amp;LEFT(HEX2BIN(MID(H1320,8,1),4),2)),Codes!$H$2:$I$33,2)</f>
        <v>Shock</v>
      </c>
      <c r="AE1320" s="1" t="str">
        <f t="shared" si="516"/>
        <v>1</v>
      </c>
      <c r="AF1320" s="1" t="str">
        <f t="shared" si="517"/>
        <v>1</v>
      </c>
      <c r="AH1320" s="6">
        <f t="shared" si="518"/>
        <v>39</v>
      </c>
    </row>
    <row r="1321" spans="1:34">
      <c r="A1321" s="3" t="s">
        <v>8591</v>
      </c>
      <c r="B1321" s="1" t="s">
        <v>8504</v>
      </c>
      <c r="C1321" s="6" t="s">
        <v>8834</v>
      </c>
      <c r="D1321" s="9" t="s">
        <v>3099</v>
      </c>
      <c r="E1321" s="9" t="s">
        <v>2327</v>
      </c>
      <c r="F1321" s="9" t="s">
        <v>207</v>
      </c>
      <c r="G1321" s="9" t="s">
        <v>8521</v>
      </c>
      <c r="H1321" s="9" t="s">
        <v>5266</v>
      </c>
      <c r="J1321" s="1" t="str">
        <f t="shared" si="502"/>
        <v>001011</v>
      </c>
      <c r="K1321" s="1">
        <f t="shared" si="503"/>
        <v>0</v>
      </c>
      <c r="L1321" s="6" t="str">
        <f t="shared" si="504"/>
        <v>00000</v>
      </c>
      <c r="M1321" s="1">
        <f t="shared" si="505"/>
        <v>0</v>
      </c>
      <c r="N1321" s="6" t="str">
        <f t="shared" si="506"/>
        <v>00</v>
      </c>
      <c r="O1321" s="1">
        <f t="shared" si="507"/>
        <v>13</v>
      </c>
      <c r="P1321" s="1">
        <f>IF(HEX2DEC(LEFT(E1321,4))&gt;=32768,HEX2DEC(LEFT(E1321,4))-65536,HEX2DEC(LEFT(E1321,4)))/Codes!$N$2</f>
        <v>16</v>
      </c>
      <c r="Q1321" s="1">
        <f>IF(HEX2DEC(RIGHT(E1321,4))&gt;=32768,HEX2DEC(RIGHT(E1321,4))-65536,HEX2DEC(RIGHT(E1321,4)))/Codes!$N$2</f>
        <v>0</v>
      </c>
      <c r="R1321" s="1">
        <f>IF(HEX2DEC(LEFT(F1321,4))&gt;=32768,HEX2DEC(LEFT(F1321,4))-65536,HEX2DEC(LEFT(F1321,4)))/Codes!$N$2</f>
        <v>4</v>
      </c>
      <c r="S1321" s="1">
        <f>IF(HEX2DEC(RIGHT(F1321,4))&gt;=32768,HEX2DEC(RIGHT(F1321,4))-65536,HEX2DEC(RIGHT(F1321,4)))/Codes!$N$2</f>
        <v>0</v>
      </c>
      <c r="T1321" s="18">
        <f t="shared" si="508"/>
        <v>130</v>
      </c>
      <c r="U1321" s="1">
        <f t="shared" si="509"/>
        <v>60</v>
      </c>
      <c r="V1321" s="1">
        <f t="shared" si="510"/>
        <v>0</v>
      </c>
      <c r="W1321" s="1" t="str">
        <f t="shared" si="511"/>
        <v>000</v>
      </c>
      <c r="X1321" s="1">
        <f t="shared" si="512"/>
        <v>0</v>
      </c>
      <c r="Y1321" s="1">
        <f t="shared" si="513"/>
        <v>60</v>
      </c>
      <c r="Z1321" s="1" t="str">
        <f>VLOOKUP(BIN2DEC(MID(HEX2BIN(MID(H1321,3,2),8),2,5)),Codes!$E$1:$F$18,2)</f>
        <v>Flame</v>
      </c>
      <c r="AA1321" s="6" t="str">
        <f t="shared" si="514"/>
        <v>0</v>
      </c>
      <c r="AB1321" s="1">
        <f t="shared" si="515"/>
        <v>0</v>
      </c>
      <c r="AC1321" s="1" t="str">
        <f>VLOOKUP(BIN2DEC(RIGHT(HEX2BIN(MID(H1321,6,1),4),1)&amp;LEFT(HEX2BIN(MID(H1321,7,1),4),1)),Codes!$K$1:$L$5,2)</f>
        <v>M</v>
      </c>
      <c r="AD1321" s="1" t="str">
        <f>VLOOKUP(BIN2DEC(RIGHT(HEX2BIN(MID(H1321,7,1),4),3)&amp;LEFT(HEX2BIN(MID(H1321,8,1),4),2)),Codes!$H$2:$I$33,2)</f>
        <v>Burn</v>
      </c>
      <c r="AE1321" s="1" t="str">
        <f t="shared" si="516"/>
        <v>1</v>
      </c>
      <c r="AF1321" s="1" t="str">
        <f t="shared" si="517"/>
        <v>1</v>
      </c>
      <c r="AH1321" s="6">
        <f t="shared" si="518"/>
        <v>40</v>
      </c>
    </row>
    <row r="1322" spans="1:34">
      <c r="A1322" s="3" t="s">
        <v>8592</v>
      </c>
      <c r="B1322" s="1" t="s">
        <v>8504</v>
      </c>
      <c r="D1322" s="9" t="s">
        <v>3099</v>
      </c>
      <c r="E1322" s="9" t="s">
        <v>395</v>
      </c>
      <c r="F1322" s="9" t="s">
        <v>824</v>
      </c>
      <c r="G1322" s="9" t="s">
        <v>8521</v>
      </c>
      <c r="H1322" s="9" t="s">
        <v>8593</v>
      </c>
      <c r="J1322" s="1" t="str">
        <f t="shared" si="502"/>
        <v>001011</v>
      </c>
      <c r="K1322" s="1">
        <f t="shared" si="503"/>
        <v>0</v>
      </c>
      <c r="L1322" s="6" t="str">
        <f t="shared" si="504"/>
        <v>00000</v>
      </c>
      <c r="M1322" s="1">
        <f t="shared" si="505"/>
        <v>0</v>
      </c>
      <c r="N1322" s="6" t="str">
        <f t="shared" si="506"/>
        <v>00</v>
      </c>
      <c r="O1322" s="1">
        <f t="shared" si="507"/>
        <v>13</v>
      </c>
      <c r="P1322" s="1">
        <f>IF(HEX2DEC(LEFT(E1322,4))&gt;=32768,HEX2DEC(LEFT(E1322,4))-65536,HEX2DEC(LEFT(E1322,4)))/Codes!$N$2</f>
        <v>5.6</v>
      </c>
      <c r="Q1322" s="1">
        <f>IF(HEX2DEC(RIGHT(E1322,4))&gt;=32768,HEX2DEC(RIGHT(E1322,4))-65536,HEX2DEC(RIGHT(E1322,4)))/Codes!$N$2</f>
        <v>0</v>
      </c>
      <c r="R1322" s="1">
        <f>IF(HEX2DEC(LEFT(F1322,4))&gt;=32768,HEX2DEC(LEFT(F1322,4))-65536,HEX2DEC(LEFT(F1322,4)))/Codes!$N$2</f>
        <v>2</v>
      </c>
      <c r="S1322" s="1">
        <f>IF(HEX2DEC(RIGHT(F1322,4))&gt;=32768,HEX2DEC(RIGHT(F1322,4))-65536,HEX2DEC(RIGHT(F1322,4)))/Codes!$N$2</f>
        <v>0</v>
      </c>
      <c r="T1322" s="18">
        <f t="shared" si="508"/>
        <v>130</v>
      </c>
      <c r="U1322" s="1">
        <f t="shared" si="509"/>
        <v>60</v>
      </c>
      <c r="V1322" s="1">
        <f t="shared" si="510"/>
        <v>0</v>
      </c>
      <c r="W1322" s="1" t="str">
        <f t="shared" si="511"/>
        <v>000</v>
      </c>
      <c r="X1322" s="1">
        <f t="shared" si="512"/>
        <v>0</v>
      </c>
      <c r="Y1322" s="1">
        <f t="shared" si="513"/>
        <v>60</v>
      </c>
      <c r="Z1322" s="1" t="str">
        <f>VLOOKUP(BIN2DEC(MID(HEX2BIN(MID(H1322,3,2),8),2,5)),Codes!$E$1:$F$18,2)</f>
        <v>Normal</v>
      </c>
      <c r="AA1322" s="6" t="str">
        <f t="shared" si="514"/>
        <v>0</v>
      </c>
      <c r="AB1322" s="1">
        <f t="shared" si="515"/>
        <v>0</v>
      </c>
      <c r="AC1322" s="1" t="str">
        <f>VLOOKUP(BIN2DEC(RIGHT(HEX2BIN(MID(H1322,6,1),4),1)&amp;LEFT(HEX2BIN(MID(H1322,7,1),4),1)),Codes!$K$1:$L$5,2)</f>
        <v>M</v>
      </c>
      <c r="AD1322" s="1" t="str">
        <f>VLOOKUP(BIN2DEC(RIGHT(HEX2BIN(MID(H1322,7,1),4),3)&amp;LEFT(HEX2BIN(MID(H1322,8,1),4),2)),Codes!$H$2:$I$33,2)</f>
        <v>Punch</v>
      </c>
      <c r="AE1322" s="1" t="str">
        <f t="shared" si="516"/>
        <v>1</v>
      </c>
      <c r="AF1322" s="1" t="str">
        <f t="shared" si="517"/>
        <v>1</v>
      </c>
      <c r="AH1322" s="6">
        <f t="shared" si="518"/>
        <v>33</v>
      </c>
    </row>
    <row r="1323" spans="1:34">
      <c r="A1323" s="3" t="s">
        <v>8594</v>
      </c>
      <c r="B1323" s="1" t="s">
        <v>8504</v>
      </c>
      <c r="D1323" s="9" t="s">
        <v>3099</v>
      </c>
      <c r="E1323" s="9" t="s">
        <v>395</v>
      </c>
      <c r="F1323" s="9" t="s">
        <v>824</v>
      </c>
      <c r="G1323" s="9" t="s">
        <v>8521</v>
      </c>
      <c r="H1323" s="9" t="s">
        <v>8470</v>
      </c>
      <c r="J1323" s="1" t="str">
        <f t="shared" si="502"/>
        <v>001011</v>
      </c>
      <c r="K1323" s="1">
        <f t="shared" si="503"/>
        <v>0</v>
      </c>
      <c r="L1323" s="6" t="str">
        <f t="shared" si="504"/>
        <v>00000</v>
      </c>
      <c r="M1323" s="1">
        <f t="shared" si="505"/>
        <v>0</v>
      </c>
      <c r="N1323" s="6" t="str">
        <f t="shared" si="506"/>
        <v>00</v>
      </c>
      <c r="O1323" s="1">
        <f t="shared" si="507"/>
        <v>13</v>
      </c>
      <c r="P1323" s="1">
        <f>IF(HEX2DEC(LEFT(E1323,4))&gt;=32768,HEX2DEC(LEFT(E1323,4))-65536,HEX2DEC(LEFT(E1323,4)))/Codes!$N$2</f>
        <v>5.6</v>
      </c>
      <c r="Q1323" s="1">
        <f>IF(HEX2DEC(RIGHT(E1323,4))&gt;=32768,HEX2DEC(RIGHT(E1323,4))-65536,HEX2DEC(RIGHT(E1323,4)))/Codes!$N$2</f>
        <v>0</v>
      </c>
      <c r="R1323" s="1">
        <f>IF(HEX2DEC(LEFT(F1323,4))&gt;=32768,HEX2DEC(LEFT(F1323,4))-65536,HEX2DEC(LEFT(F1323,4)))/Codes!$N$2</f>
        <v>2</v>
      </c>
      <c r="S1323" s="1">
        <f>IF(HEX2DEC(RIGHT(F1323,4))&gt;=32768,HEX2DEC(RIGHT(F1323,4))-65536,HEX2DEC(RIGHT(F1323,4)))/Codes!$N$2</f>
        <v>0</v>
      </c>
      <c r="T1323" s="18">
        <f t="shared" si="508"/>
        <v>130</v>
      </c>
      <c r="U1323" s="1">
        <f t="shared" si="509"/>
        <v>60</v>
      </c>
      <c r="V1323" s="1">
        <f t="shared" si="510"/>
        <v>0</v>
      </c>
      <c r="W1323" s="1" t="str">
        <f t="shared" si="511"/>
        <v>000</v>
      </c>
      <c r="X1323" s="1">
        <f t="shared" si="512"/>
        <v>0</v>
      </c>
      <c r="Y1323" s="1">
        <f t="shared" si="513"/>
        <v>60</v>
      </c>
      <c r="Z1323" s="1" t="str">
        <f>VLOOKUP(BIN2DEC(MID(HEX2BIN(MID(H1323,3,2),8),2,5)),Codes!$E$1:$F$18,2)</f>
        <v>Normal</v>
      </c>
      <c r="AA1323" s="6" t="str">
        <f t="shared" si="514"/>
        <v>0</v>
      </c>
      <c r="AB1323" s="1">
        <f t="shared" si="515"/>
        <v>0</v>
      </c>
      <c r="AC1323" s="1" t="str">
        <f>VLOOKUP(BIN2DEC(RIGHT(HEX2BIN(MID(H1323,6,1),4),1)&amp;LEFT(HEX2BIN(MID(H1323,7,1),4),1)),Codes!$K$1:$L$5,2)</f>
        <v>S</v>
      </c>
      <c r="AD1323" s="1" t="str">
        <f>VLOOKUP(BIN2DEC(RIGHT(HEX2BIN(MID(H1323,7,1),4),3)&amp;LEFT(HEX2BIN(MID(H1323,8,1),4),2)),Codes!$H$2:$I$33,2)</f>
        <v>Punch</v>
      </c>
      <c r="AE1323" s="1" t="str">
        <f t="shared" si="516"/>
        <v>1</v>
      </c>
      <c r="AF1323" s="1" t="str">
        <f t="shared" si="517"/>
        <v>1</v>
      </c>
      <c r="AH1323" s="6">
        <f t="shared" si="518"/>
        <v>1</v>
      </c>
    </row>
    <row r="1324" spans="1:34">
      <c r="A1324" s="3" t="s">
        <v>8595</v>
      </c>
      <c r="B1324" s="1" t="s">
        <v>8504</v>
      </c>
      <c r="C1324" s="6" t="s">
        <v>8839</v>
      </c>
      <c r="D1324" s="9" t="s">
        <v>2027</v>
      </c>
      <c r="E1324" s="9" t="s">
        <v>8596</v>
      </c>
      <c r="F1324" s="9" t="s">
        <v>212</v>
      </c>
      <c r="G1324" s="9" t="s">
        <v>8597</v>
      </c>
      <c r="H1324" s="9" t="s">
        <v>8598</v>
      </c>
      <c r="J1324" s="1" t="str">
        <f t="shared" si="502"/>
        <v>001011</v>
      </c>
      <c r="K1324" s="1">
        <f t="shared" si="503"/>
        <v>0</v>
      </c>
      <c r="L1324" s="6" t="str">
        <f t="shared" si="504"/>
        <v>00000</v>
      </c>
      <c r="M1324" s="1">
        <f t="shared" si="505"/>
        <v>0</v>
      </c>
      <c r="N1324" s="6" t="str">
        <f t="shared" si="506"/>
        <v>00</v>
      </c>
      <c r="O1324" s="1">
        <f t="shared" si="507"/>
        <v>21</v>
      </c>
      <c r="P1324" s="1">
        <f>IF(HEX2DEC(LEFT(E1324,4))&gt;=32768,HEX2DEC(LEFT(E1324,4))-65536,HEX2DEC(LEFT(E1324,4)))/Codes!$N$2</f>
        <v>31.2</v>
      </c>
      <c r="Q1324" s="1">
        <f>IF(HEX2DEC(RIGHT(E1324,4))&gt;=32768,HEX2DEC(RIGHT(E1324,4))-65536,HEX2DEC(RIGHT(E1324,4)))/Codes!$N$2</f>
        <v>0</v>
      </c>
      <c r="R1324" s="1">
        <f>IF(HEX2DEC(LEFT(F1324,4))&gt;=32768,HEX2DEC(LEFT(F1324,4))-65536,HEX2DEC(LEFT(F1324,4)))/Codes!$N$2</f>
        <v>2.8</v>
      </c>
      <c r="S1324" s="1">
        <f>IF(HEX2DEC(RIGHT(F1324,4))&gt;=32768,HEX2DEC(RIGHT(F1324,4))-65536,HEX2DEC(RIGHT(F1324,4)))/Codes!$N$2</f>
        <v>0</v>
      </c>
      <c r="T1324" s="18">
        <f t="shared" si="508"/>
        <v>361</v>
      </c>
      <c r="U1324" s="1">
        <f t="shared" si="509"/>
        <v>68</v>
      </c>
      <c r="V1324" s="1">
        <f t="shared" si="510"/>
        <v>0</v>
      </c>
      <c r="W1324" s="1" t="str">
        <f t="shared" si="511"/>
        <v>000</v>
      </c>
      <c r="X1324" s="1">
        <f t="shared" si="512"/>
        <v>0</v>
      </c>
      <c r="Y1324" s="1">
        <f t="shared" si="513"/>
        <v>100</v>
      </c>
      <c r="Z1324" s="1" t="str">
        <f>VLOOKUP(BIN2DEC(MID(HEX2BIN(MID(H1324,3,2),8),2,5)),Codes!$E$1:$F$18,2)</f>
        <v>Flame</v>
      </c>
      <c r="AA1324" s="6" t="str">
        <f t="shared" si="514"/>
        <v>0</v>
      </c>
      <c r="AB1324" s="1">
        <f t="shared" si="515"/>
        <v>0</v>
      </c>
      <c r="AC1324" s="1" t="str">
        <f>VLOOKUP(BIN2DEC(RIGHT(HEX2BIN(MID(H1324,6,1),4),1)&amp;LEFT(HEX2BIN(MID(H1324,7,1),4),1)),Codes!$K$1:$L$5,2)</f>
        <v>M</v>
      </c>
      <c r="AD1324" s="1" t="str">
        <f>VLOOKUP(BIN2DEC(RIGHT(HEX2BIN(MID(H1324,7,1),4),3)&amp;LEFT(HEX2BIN(MID(H1324,8,1),4),2)),Codes!$H$2:$I$33,2)</f>
        <v>Burn</v>
      </c>
      <c r="AE1324" s="1" t="str">
        <f t="shared" si="516"/>
        <v>1</v>
      </c>
      <c r="AF1324" s="1" t="str">
        <f t="shared" si="517"/>
        <v>1</v>
      </c>
      <c r="AH1324" s="6">
        <f t="shared" si="518"/>
        <v>40</v>
      </c>
    </row>
    <row r="1325" spans="1:34">
      <c r="A1325" s="3" t="s">
        <v>8600</v>
      </c>
      <c r="B1325" s="1" t="s">
        <v>8504</v>
      </c>
      <c r="C1325" s="6" t="s">
        <v>8828</v>
      </c>
      <c r="D1325" s="9" t="s">
        <v>1681</v>
      </c>
      <c r="E1325" s="9" t="s">
        <v>2395</v>
      </c>
      <c r="F1325" s="9" t="s">
        <v>955</v>
      </c>
      <c r="G1325" s="9" t="s">
        <v>8601</v>
      </c>
      <c r="H1325" s="9" t="s">
        <v>8602</v>
      </c>
      <c r="J1325" s="1" t="str">
        <f t="shared" si="502"/>
        <v>001011</v>
      </c>
      <c r="K1325" s="1">
        <f t="shared" si="503"/>
        <v>0</v>
      </c>
      <c r="L1325" s="6" t="str">
        <f t="shared" si="504"/>
        <v>00000</v>
      </c>
      <c r="M1325" s="1">
        <f t="shared" si="505"/>
        <v>0</v>
      </c>
      <c r="N1325" s="6" t="str">
        <f t="shared" si="506"/>
        <v>00</v>
      </c>
      <c r="O1325" s="1">
        <f t="shared" si="507"/>
        <v>18</v>
      </c>
      <c r="P1325" s="1">
        <f>IF(HEX2DEC(LEFT(E1325,4))&gt;=32768,HEX2DEC(LEFT(E1325,4))-65536,HEX2DEC(LEFT(E1325,4)))/Codes!$N$2</f>
        <v>19.2</v>
      </c>
      <c r="Q1325" s="1">
        <f>IF(HEX2DEC(RIGHT(E1325,4))&gt;=32768,HEX2DEC(RIGHT(E1325,4))-65536,HEX2DEC(RIGHT(E1325,4)))/Codes!$N$2</f>
        <v>0</v>
      </c>
      <c r="R1325" s="1">
        <f>IF(HEX2DEC(LEFT(F1325,4))&gt;=32768,HEX2DEC(LEFT(F1325,4))-65536,HEX2DEC(LEFT(F1325,4)))/Codes!$N$2</f>
        <v>8</v>
      </c>
      <c r="S1325" s="1">
        <f>IF(HEX2DEC(RIGHT(F1325,4))&gt;=32768,HEX2DEC(RIGHT(F1325,4))-65536,HEX2DEC(RIGHT(F1325,4)))/Codes!$N$2</f>
        <v>0</v>
      </c>
      <c r="T1325" s="18">
        <f t="shared" si="508"/>
        <v>94</v>
      </c>
      <c r="U1325" s="1">
        <f t="shared" si="509"/>
        <v>40</v>
      </c>
      <c r="V1325" s="1">
        <f t="shared" si="510"/>
        <v>0</v>
      </c>
      <c r="W1325" s="1" t="str">
        <f t="shared" si="511"/>
        <v>000</v>
      </c>
      <c r="X1325" s="1">
        <f t="shared" si="512"/>
        <v>0</v>
      </c>
      <c r="Y1325" s="1">
        <f t="shared" si="513"/>
        <v>120</v>
      </c>
      <c r="Z1325" s="1" t="str">
        <f>VLOOKUP(BIN2DEC(MID(HEX2BIN(MID(H1325,3,2),8),2,5)),Codes!$E$1:$F$18,2)</f>
        <v>Slash</v>
      </c>
      <c r="AA1325" s="6" t="str">
        <f t="shared" si="514"/>
        <v>0</v>
      </c>
      <c r="AB1325" s="1">
        <f t="shared" si="515"/>
        <v>0</v>
      </c>
      <c r="AC1325" s="1" t="str">
        <f>VLOOKUP(BIN2DEC(RIGHT(HEX2BIN(MID(H1325,6,1),4),1)&amp;LEFT(HEX2BIN(MID(H1325,7,1),4),1)),Codes!$K$1:$L$5,2)</f>
        <v>S</v>
      </c>
      <c r="AD1325" s="1" t="str">
        <f>VLOOKUP(BIN2DEC(RIGHT(HEX2BIN(MID(H1325,7,1),4),3)&amp;LEFT(HEX2BIN(MID(H1325,8,1),4),2)),Codes!$H$2:$I$33,2)</f>
        <v>Burn</v>
      </c>
      <c r="AE1325" s="1" t="str">
        <f t="shared" si="516"/>
        <v>1</v>
      </c>
      <c r="AF1325" s="1" t="str">
        <f t="shared" si="517"/>
        <v>1</v>
      </c>
      <c r="AH1325" s="6">
        <f t="shared" si="518"/>
        <v>8</v>
      </c>
    </row>
    <row r="1326" spans="1:34">
      <c r="A1326" s="3" t="s">
        <v>8603</v>
      </c>
      <c r="B1326" s="1" t="s">
        <v>8504</v>
      </c>
      <c r="C1326" s="6" t="s">
        <v>8828</v>
      </c>
      <c r="D1326" s="9" t="s">
        <v>5381</v>
      </c>
      <c r="E1326" s="9" t="s">
        <v>8604</v>
      </c>
      <c r="F1326" s="9" t="s">
        <v>2323</v>
      </c>
      <c r="G1326" s="9" t="s">
        <v>8601</v>
      </c>
      <c r="H1326" s="9" t="s">
        <v>8605</v>
      </c>
      <c r="J1326" s="1" t="str">
        <f t="shared" si="502"/>
        <v>001011</v>
      </c>
      <c r="K1326" s="1">
        <f t="shared" si="503"/>
        <v>1</v>
      </c>
      <c r="L1326" s="6" t="str">
        <f t="shared" si="504"/>
        <v>00000</v>
      </c>
      <c r="M1326" s="1">
        <f t="shared" si="505"/>
        <v>0</v>
      </c>
      <c r="N1326" s="6" t="str">
        <f t="shared" si="506"/>
        <v>00</v>
      </c>
      <c r="O1326" s="1">
        <f t="shared" si="507"/>
        <v>18</v>
      </c>
      <c r="P1326" s="1">
        <f>IF(HEX2DEC(LEFT(E1326,4))&gt;=32768,HEX2DEC(LEFT(E1326,4))-65536,HEX2DEC(LEFT(E1326,4)))/Codes!$N$2</f>
        <v>17.600000000000001</v>
      </c>
      <c r="Q1326" s="1">
        <f>IF(HEX2DEC(RIGHT(E1326,4))&gt;=32768,HEX2DEC(RIGHT(E1326,4))-65536,HEX2DEC(RIGHT(E1326,4)))/Codes!$N$2</f>
        <v>0</v>
      </c>
      <c r="R1326" s="1">
        <f>IF(HEX2DEC(LEFT(F1326,4))&gt;=32768,HEX2DEC(LEFT(F1326,4))-65536,HEX2DEC(LEFT(F1326,4)))/Codes!$N$2</f>
        <v>20</v>
      </c>
      <c r="S1326" s="1">
        <f>IF(HEX2DEC(RIGHT(F1326,4))&gt;=32768,HEX2DEC(RIGHT(F1326,4))-65536,HEX2DEC(RIGHT(F1326,4)))/Codes!$N$2</f>
        <v>0</v>
      </c>
      <c r="T1326" s="18">
        <f t="shared" si="508"/>
        <v>94</v>
      </c>
      <c r="U1326" s="1">
        <f t="shared" si="509"/>
        <v>40</v>
      </c>
      <c r="V1326" s="1">
        <f t="shared" si="510"/>
        <v>0</v>
      </c>
      <c r="W1326" s="1" t="str">
        <f t="shared" si="511"/>
        <v>000</v>
      </c>
      <c r="X1326" s="1">
        <f t="shared" si="512"/>
        <v>0</v>
      </c>
      <c r="Y1326" s="1">
        <f t="shared" si="513"/>
        <v>110</v>
      </c>
      <c r="Z1326" s="1" t="str">
        <f>VLOOKUP(BIN2DEC(MID(HEX2BIN(MID(H1326,3,2),8),2,5)),Codes!$E$1:$F$18,2)</f>
        <v>Slash</v>
      </c>
      <c r="AA1326" s="6" t="str">
        <f t="shared" si="514"/>
        <v>0</v>
      </c>
      <c r="AB1326" s="1">
        <f t="shared" si="515"/>
        <v>0</v>
      </c>
      <c r="AC1326" s="1" t="str">
        <f>VLOOKUP(BIN2DEC(RIGHT(HEX2BIN(MID(H1326,6,1),4),1)&amp;LEFT(HEX2BIN(MID(H1326,7,1),4),1)),Codes!$K$1:$L$5,2)</f>
        <v>S</v>
      </c>
      <c r="AD1326" s="1" t="str">
        <f>VLOOKUP(BIN2DEC(RIGHT(HEX2BIN(MID(H1326,7,1),4),3)&amp;LEFT(HEX2BIN(MID(H1326,8,1),4),2)),Codes!$H$2:$I$33,2)</f>
        <v>Burn</v>
      </c>
      <c r="AE1326" s="1" t="str">
        <f t="shared" si="516"/>
        <v>1</v>
      </c>
      <c r="AF1326" s="1" t="str">
        <f t="shared" si="517"/>
        <v>1</v>
      </c>
      <c r="AH1326" s="6">
        <f t="shared" si="518"/>
        <v>8</v>
      </c>
    </row>
    <row r="1327" spans="1:34">
      <c r="A1327" s="3" t="s">
        <v>8606</v>
      </c>
      <c r="B1327" s="1" t="s">
        <v>8504</v>
      </c>
      <c r="C1327" s="6" t="s">
        <v>8828</v>
      </c>
      <c r="D1327" s="9" t="s">
        <v>5595</v>
      </c>
      <c r="E1327" s="9" t="s">
        <v>2327</v>
      </c>
      <c r="F1327" s="9" t="s">
        <v>7937</v>
      </c>
      <c r="G1327" s="9" t="s">
        <v>8601</v>
      </c>
      <c r="H1327" s="9" t="s">
        <v>8607</v>
      </c>
      <c r="J1327" s="1" t="str">
        <f t="shared" si="502"/>
        <v>001011</v>
      </c>
      <c r="K1327" s="1">
        <f t="shared" si="503"/>
        <v>2</v>
      </c>
      <c r="L1327" s="6" t="str">
        <f t="shared" si="504"/>
        <v>00000</v>
      </c>
      <c r="M1327" s="1">
        <f t="shared" si="505"/>
        <v>0</v>
      </c>
      <c r="N1327" s="6" t="str">
        <f t="shared" si="506"/>
        <v>00</v>
      </c>
      <c r="O1327" s="1">
        <f t="shared" si="507"/>
        <v>18</v>
      </c>
      <c r="P1327" s="1">
        <f>IF(HEX2DEC(LEFT(E1327,4))&gt;=32768,HEX2DEC(LEFT(E1327,4))-65536,HEX2DEC(LEFT(E1327,4)))/Codes!$N$2</f>
        <v>16</v>
      </c>
      <c r="Q1327" s="1">
        <f>IF(HEX2DEC(RIGHT(E1327,4))&gt;=32768,HEX2DEC(RIGHT(E1327,4))-65536,HEX2DEC(RIGHT(E1327,4)))/Codes!$N$2</f>
        <v>0</v>
      </c>
      <c r="R1327" s="1">
        <f>IF(HEX2DEC(LEFT(F1327,4))&gt;=32768,HEX2DEC(LEFT(F1327,4))-65536,HEX2DEC(LEFT(F1327,4)))/Codes!$N$2</f>
        <v>32</v>
      </c>
      <c r="S1327" s="1">
        <f>IF(HEX2DEC(RIGHT(F1327,4))&gt;=32768,HEX2DEC(RIGHT(F1327,4))-65536,HEX2DEC(RIGHT(F1327,4)))/Codes!$N$2</f>
        <v>0</v>
      </c>
      <c r="T1327" s="18">
        <f t="shared" si="508"/>
        <v>94</v>
      </c>
      <c r="U1327" s="1">
        <f t="shared" si="509"/>
        <v>40</v>
      </c>
      <c r="V1327" s="1">
        <f t="shared" si="510"/>
        <v>0</v>
      </c>
      <c r="W1327" s="1" t="str">
        <f t="shared" si="511"/>
        <v>000</v>
      </c>
      <c r="X1327" s="1">
        <f t="shared" si="512"/>
        <v>0</v>
      </c>
      <c r="Y1327" s="1">
        <f t="shared" si="513"/>
        <v>100</v>
      </c>
      <c r="Z1327" s="1" t="str">
        <f>VLOOKUP(BIN2DEC(MID(HEX2BIN(MID(H1327,3,2),8),2,5)),Codes!$E$1:$F$18,2)</f>
        <v>Slash</v>
      </c>
      <c r="AA1327" s="6" t="str">
        <f t="shared" si="514"/>
        <v>0</v>
      </c>
      <c r="AB1327" s="1">
        <f t="shared" si="515"/>
        <v>0</v>
      </c>
      <c r="AC1327" s="1" t="str">
        <f>VLOOKUP(BIN2DEC(RIGHT(HEX2BIN(MID(H1327,6,1),4),1)&amp;LEFT(HEX2BIN(MID(H1327,7,1),4),1)),Codes!$K$1:$L$5,2)</f>
        <v>S</v>
      </c>
      <c r="AD1327" s="1" t="str">
        <f>VLOOKUP(BIN2DEC(RIGHT(HEX2BIN(MID(H1327,7,1),4),3)&amp;LEFT(HEX2BIN(MID(H1327,8,1),4),2)),Codes!$H$2:$I$33,2)</f>
        <v>Burn</v>
      </c>
      <c r="AE1327" s="1" t="str">
        <f t="shared" si="516"/>
        <v>1</v>
      </c>
      <c r="AF1327" s="1" t="str">
        <f t="shared" si="517"/>
        <v>1</v>
      </c>
      <c r="AH1327" s="6">
        <f t="shared" si="518"/>
        <v>8</v>
      </c>
    </row>
    <row r="1328" spans="1:34">
      <c r="A1328" s="3" t="s">
        <v>8608</v>
      </c>
      <c r="B1328" s="1" t="s">
        <v>8504</v>
      </c>
      <c r="C1328" s="6" t="s">
        <v>8828</v>
      </c>
      <c r="D1328" s="9" t="s">
        <v>1681</v>
      </c>
      <c r="E1328" s="9" t="s">
        <v>8609</v>
      </c>
      <c r="F1328" s="9" t="s">
        <v>2332</v>
      </c>
      <c r="G1328" s="9" t="s">
        <v>8610</v>
      </c>
      <c r="H1328" s="9" t="s">
        <v>8602</v>
      </c>
      <c r="J1328" s="1" t="str">
        <f t="shared" si="502"/>
        <v>001011</v>
      </c>
      <c r="K1328" s="1">
        <f t="shared" si="503"/>
        <v>0</v>
      </c>
      <c r="L1328" s="6" t="str">
        <f t="shared" si="504"/>
        <v>00000</v>
      </c>
      <c r="M1328" s="1">
        <f t="shared" si="505"/>
        <v>0</v>
      </c>
      <c r="N1328" s="6" t="str">
        <f t="shared" si="506"/>
        <v>00</v>
      </c>
      <c r="O1328" s="1">
        <f t="shared" si="507"/>
        <v>18</v>
      </c>
      <c r="P1328" s="1">
        <f>IF(HEX2DEC(LEFT(E1328,4))&gt;=32768,HEX2DEC(LEFT(E1328,4))-65536,HEX2DEC(LEFT(E1328,4)))/Codes!$N$2</f>
        <v>19.2</v>
      </c>
      <c r="Q1328" s="1">
        <f>IF(HEX2DEC(RIGHT(E1328,4))&gt;=32768,HEX2DEC(RIGHT(E1328,4))-65536,HEX2DEC(RIGHT(E1328,4)))/Codes!$N$2</f>
        <v>8.8000000000000007</v>
      </c>
      <c r="R1328" s="1">
        <f>IF(HEX2DEC(LEFT(F1328,4))&gt;=32768,HEX2DEC(LEFT(F1328,4))-65536,HEX2DEC(LEFT(F1328,4)))/Codes!$N$2</f>
        <v>12</v>
      </c>
      <c r="S1328" s="1">
        <f>IF(HEX2DEC(RIGHT(F1328,4))&gt;=32768,HEX2DEC(RIGHT(F1328,4))-65536,HEX2DEC(RIGHT(F1328,4)))/Codes!$N$2</f>
        <v>0</v>
      </c>
      <c r="T1328" s="18">
        <f t="shared" si="508"/>
        <v>100</v>
      </c>
      <c r="U1328" s="1">
        <f t="shared" si="509"/>
        <v>40</v>
      </c>
      <c r="V1328" s="1">
        <f t="shared" si="510"/>
        <v>0</v>
      </c>
      <c r="W1328" s="1" t="str">
        <f t="shared" si="511"/>
        <v>000</v>
      </c>
      <c r="X1328" s="1">
        <f t="shared" si="512"/>
        <v>0</v>
      </c>
      <c r="Y1328" s="1">
        <f t="shared" si="513"/>
        <v>120</v>
      </c>
      <c r="Z1328" s="1" t="str">
        <f>VLOOKUP(BIN2DEC(MID(HEX2BIN(MID(H1328,3,2),8),2,5)),Codes!$E$1:$F$18,2)</f>
        <v>Slash</v>
      </c>
      <c r="AA1328" s="6" t="str">
        <f t="shared" si="514"/>
        <v>0</v>
      </c>
      <c r="AB1328" s="1">
        <f t="shared" si="515"/>
        <v>0</v>
      </c>
      <c r="AC1328" s="1" t="str">
        <f>VLOOKUP(BIN2DEC(RIGHT(HEX2BIN(MID(H1328,6,1),4),1)&amp;LEFT(HEX2BIN(MID(H1328,7,1),4),1)),Codes!$K$1:$L$5,2)</f>
        <v>S</v>
      </c>
      <c r="AD1328" s="1" t="str">
        <f>VLOOKUP(BIN2DEC(RIGHT(HEX2BIN(MID(H1328,7,1),4),3)&amp;LEFT(HEX2BIN(MID(H1328,8,1),4),2)),Codes!$H$2:$I$33,2)</f>
        <v>Burn</v>
      </c>
      <c r="AE1328" s="1" t="str">
        <f t="shared" si="516"/>
        <v>1</v>
      </c>
      <c r="AF1328" s="1" t="str">
        <f t="shared" si="517"/>
        <v>1</v>
      </c>
      <c r="AH1328" s="6">
        <f t="shared" si="518"/>
        <v>8</v>
      </c>
    </row>
    <row r="1329" spans="1:34">
      <c r="A1329" s="3" t="s">
        <v>8611</v>
      </c>
      <c r="B1329" s="1" t="s">
        <v>8504</v>
      </c>
      <c r="C1329" s="6" t="s">
        <v>8828</v>
      </c>
      <c r="D1329" s="9" t="s">
        <v>5381</v>
      </c>
      <c r="E1329" s="9" t="s">
        <v>8612</v>
      </c>
      <c r="F1329" s="9" t="s">
        <v>2332</v>
      </c>
      <c r="G1329" s="9" t="s">
        <v>8610</v>
      </c>
      <c r="H1329" s="9" t="s">
        <v>8602</v>
      </c>
      <c r="J1329" s="1" t="str">
        <f t="shared" si="502"/>
        <v>001011</v>
      </c>
      <c r="K1329" s="1">
        <f t="shared" si="503"/>
        <v>1</v>
      </c>
      <c r="L1329" s="6" t="str">
        <f t="shared" si="504"/>
        <v>00000</v>
      </c>
      <c r="M1329" s="1">
        <f t="shared" si="505"/>
        <v>0</v>
      </c>
      <c r="N1329" s="6" t="str">
        <f t="shared" si="506"/>
        <v>00</v>
      </c>
      <c r="O1329" s="1">
        <f t="shared" si="507"/>
        <v>18</v>
      </c>
      <c r="P1329" s="1">
        <f>IF(HEX2DEC(LEFT(E1329,4))&gt;=32768,HEX2DEC(LEFT(E1329,4))-65536,HEX2DEC(LEFT(E1329,4)))/Codes!$N$2</f>
        <v>17.600000000000001</v>
      </c>
      <c r="Q1329" s="1">
        <f>IF(HEX2DEC(RIGHT(E1329,4))&gt;=32768,HEX2DEC(RIGHT(E1329,4))-65536,HEX2DEC(RIGHT(E1329,4)))/Codes!$N$2</f>
        <v>-8.8000000000000007</v>
      </c>
      <c r="R1329" s="1">
        <f>IF(HEX2DEC(LEFT(F1329,4))&gt;=32768,HEX2DEC(LEFT(F1329,4))-65536,HEX2DEC(LEFT(F1329,4)))/Codes!$N$2</f>
        <v>12</v>
      </c>
      <c r="S1329" s="1">
        <f>IF(HEX2DEC(RIGHT(F1329,4))&gt;=32768,HEX2DEC(RIGHT(F1329,4))-65536,HEX2DEC(RIGHT(F1329,4)))/Codes!$N$2</f>
        <v>0</v>
      </c>
      <c r="T1329" s="18">
        <f t="shared" si="508"/>
        <v>100</v>
      </c>
      <c r="U1329" s="1">
        <f t="shared" si="509"/>
        <v>40</v>
      </c>
      <c r="V1329" s="1">
        <f t="shared" si="510"/>
        <v>0</v>
      </c>
      <c r="W1329" s="1" t="str">
        <f t="shared" si="511"/>
        <v>000</v>
      </c>
      <c r="X1329" s="1">
        <f t="shared" si="512"/>
        <v>0</v>
      </c>
      <c r="Y1329" s="1">
        <f t="shared" si="513"/>
        <v>120</v>
      </c>
      <c r="Z1329" s="1" t="str">
        <f>VLOOKUP(BIN2DEC(MID(HEX2BIN(MID(H1329,3,2),8),2,5)),Codes!$E$1:$F$18,2)</f>
        <v>Slash</v>
      </c>
      <c r="AA1329" s="6" t="str">
        <f t="shared" si="514"/>
        <v>0</v>
      </c>
      <c r="AB1329" s="1">
        <f t="shared" si="515"/>
        <v>0</v>
      </c>
      <c r="AC1329" s="1" t="str">
        <f>VLOOKUP(BIN2DEC(RIGHT(HEX2BIN(MID(H1329,6,1),4),1)&amp;LEFT(HEX2BIN(MID(H1329,7,1),4),1)),Codes!$K$1:$L$5,2)</f>
        <v>S</v>
      </c>
      <c r="AD1329" s="1" t="str">
        <f>VLOOKUP(BIN2DEC(RIGHT(HEX2BIN(MID(H1329,7,1),4),3)&amp;LEFT(HEX2BIN(MID(H1329,8,1),4),2)),Codes!$H$2:$I$33,2)</f>
        <v>Burn</v>
      </c>
      <c r="AE1329" s="1" t="str">
        <f t="shared" si="516"/>
        <v>1</v>
      </c>
      <c r="AF1329" s="1" t="str">
        <f t="shared" si="517"/>
        <v>1</v>
      </c>
      <c r="AH1329" s="6">
        <f t="shared" si="518"/>
        <v>8</v>
      </c>
    </row>
    <row r="1330" spans="1:34">
      <c r="A1330" s="3" t="s">
        <v>8613</v>
      </c>
      <c r="B1330" s="1" t="s">
        <v>8504</v>
      </c>
      <c r="C1330" s="6" t="s">
        <v>8828</v>
      </c>
      <c r="D1330" s="9" t="s">
        <v>5595</v>
      </c>
      <c r="E1330" s="9" t="s">
        <v>8614</v>
      </c>
      <c r="F1330" s="9" t="s">
        <v>8524</v>
      </c>
      <c r="G1330" s="9" t="s">
        <v>8610</v>
      </c>
      <c r="H1330" s="9" t="s">
        <v>8615</v>
      </c>
      <c r="J1330" s="1" t="str">
        <f t="shared" si="502"/>
        <v>001011</v>
      </c>
      <c r="K1330" s="1">
        <f t="shared" si="503"/>
        <v>2</v>
      </c>
      <c r="L1330" s="6" t="str">
        <f t="shared" si="504"/>
        <v>00000</v>
      </c>
      <c r="M1330" s="1">
        <f t="shared" si="505"/>
        <v>0</v>
      </c>
      <c r="N1330" s="6" t="str">
        <f t="shared" si="506"/>
        <v>00</v>
      </c>
      <c r="O1330" s="1">
        <f t="shared" si="507"/>
        <v>18</v>
      </c>
      <c r="P1330" s="1">
        <f>IF(HEX2DEC(LEFT(E1330,4))&gt;=32768,HEX2DEC(LEFT(E1330,4))-65536,HEX2DEC(LEFT(E1330,4)))/Codes!$N$2</f>
        <v>16</v>
      </c>
      <c r="Q1330" s="1">
        <f>IF(HEX2DEC(RIGHT(E1330,4))&gt;=32768,HEX2DEC(RIGHT(E1330,4))-65536,HEX2DEC(RIGHT(E1330,4)))/Codes!$N$2</f>
        <v>8.8000000000000007</v>
      </c>
      <c r="R1330" s="1">
        <f>IF(HEX2DEC(LEFT(F1330,4))&gt;=32768,HEX2DEC(LEFT(F1330,4))-65536,HEX2DEC(LEFT(F1330,4)))/Codes!$N$2</f>
        <v>28.8</v>
      </c>
      <c r="S1330" s="1">
        <f>IF(HEX2DEC(RIGHT(F1330,4))&gt;=32768,HEX2DEC(RIGHT(F1330,4))-65536,HEX2DEC(RIGHT(F1330,4)))/Codes!$N$2</f>
        <v>0</v>
      </c>
      <c r="T1330" s="18">
        <f t="shared" si="508"/>
        <v>100</v>
      </c>
      <c r="U1330" s="1">
        <f t="shared" si="509"/>
        <v>40</v>
      </c>
      <c r="V1330" s="1">
        <f t="shared" si="510"/>
        <v>0</v>
      </c>
      <c r="W1330" s="1" t="str">
        <f t="shared" si="511"/>
        <v>000</v>
      </c>
      <c r="X1330" s="1">
        <f t="shared" si="512"/>
        <v>0</v>
      </c>
      <c r="Y1330" s="1">
        <f t="shared" si="513"/>
        <v>105</v>
      </c>
      <c r="Z1330" s="1" t="str">
        <f>VLOOKUP(BIN2DEC(MID(HEX2BIN(MID(H1330,3,2),8),2,5)),Codes!$E$1:$F$18,2)</f>
        <v>Slash</v>
      </c>
      <c r="AA1330" s="6" t="str">
        <f t="shared" si="514"/>
        <v>0</v>
      </c>
      <c r="AB1330" s="1">
        <f t="shared" si="515"/>
        <v>0</v>
      </c>
      <c r="AC1330" s="1" t="str">
        <f>VLOOKUP(BIN2DEC(RIGHT(HEX2BIN(MID(H1330,6,1),4),1)&amp;LEFT(HEX2BIN(MID(H1330,7,1),4),1)),Codes!$K$1:$L$5,2)</f>
        <v>S</v>
      </c>
      <c r="AD1330" s="1" t="str">
        <f>VLOOKUP(BIN2DEC(RIGHT(HEX2BIN(MID(H1330,7,1),4),3)&amp;LEFT(HEX2BIN(MID(H1330,8,1),4),2)),Codes!$H$2:$I$33,2)</f>
        <v>Burn</v>
      </c>
      <c r="AE1330" s="1" t="str">
        <f t="shared" si="516"/>
        <v>1</v>
      </c>
      <c r="AF1330" s="1" t="str">
        <f t="shared" si="517"/>
        <v>1</v>
      </c>
      <c r="AH1330" s="6">
        <f t="shared" si="518"/>
        <v>8</v>
      </c>
    </row>
    <row r="1331" spans="1:34">
      <c r="A1331" s="3" t="s">
        <v>8616</v>
      </c>
      <c r="B1331" s="1" t="s">
        <v>8504</v>
      </c>
      <c r="C1331" s="6" t="s">
        <v>8828</v>
      </c>
      <c r="D1331" s="9" t="s">
        <v>8617</v>
      </c>
      <c r="E1331" s="9" t="s">
        <v>8618</v>
      </c>
      <c r="F1331" s="9" t="s">
        <v>8524</v>
      </c>
      <c r="G1331" s="9" t="s">
        <v>8610</v>
      </c>
      <c r="H1331" s="9" t="s">
        <v>8615</v>
      </c>
      <c r="J1331" s="1" t="str">
        <f t="shared" si="502"/>
        <v>001011</v>
      </c>
      <c r="K1331" s="1">
        <f t="shared" si="503"/>
        <v>3</v>
      </c>
      <c r="L1331" s="6" t="str">
        <f t="shared" si="504"/>
        <v>00000</v>
      </c>
      <c r="M1331" s="1">
        <f t="shared" si="505"/>
        <v>0</v>
      </c>
      <c r="N1331" s="6" t="str">
        <f t="shared" si="506"/>
        <v>00</v>
      </c>
      <c r="O1331" s="1">
        <f t="shared" si="507"/>
        <v>18</v>
      </c>
      <c r="P1331" s="1">
        <f>IF(HEX2DEC(LEFT(E1331,4))&gt;=32768,HEX2DEC(LEFT(E1331,4))-65536,HEX2DEC(LEFT(E1331,4)))/Codes!$N$2</f>
        <v>14.4</v>
      </c>
      <c r="Q1331" s="1">
        <f>IF(HEX2DEC(RIGHT(E1331,4))&gt;=32768,HEX2DEC(RIGHT(E1331,4))-65536,HEX2DEC(RIGHT(E1331,4)))/Codes!$N$2</f>
        <v>-8.8000000000000007</v>
      </c>
      <c r="R1331" s="1">
        <f>IF(HEX2DEC(LEFT(F1331,4))&gt;=32768,HEX2DEC(LEFT(F1331,4))-65536,HEX2DEC(LEFT(F1331,4)))/Codes!$N$2</f>
        <v>28.8</v>
      </c>
      <c r="S1331" s="1">
        <f>IF(HEX2DEC(RIGHT(F1331,4))&gt;=32768,HEX2DEC(RIGHT(F1331,4))-65536,HEX2DEC(RIGHT(F1331,4)))/Codes!$N$2</f>
        <v>0</v>
      </c>
      <c r="T1331" s="18">
        <f t="shared" si="508"/>
        <v>100</v>
      </c>
      <c r="U1331" s="1">
        <f t="shared" si="509"/>
        <v>40</v>
      </c>
      <c r="V1331" s="1">
        <f t="shared" si="510"/>
        <v>0</v>
      </c>
      <c r="W1331" s="1" t="str">
        <f t="shared" si="511"/>
        <v>000</v>
      </c>
      <c r="X1331" s="1">
        <f t="shared" si="512"/>
        <v>0</v>
      </c>
      <c r="Y1331" s="1">
        <f t="shared" si="513"/>
        <v>105</v>
      </c>
      <c r="Z1331" s="1" t="str">
        <f>VLOOKUP(BIN2DEC(MID(HEX2BIN(MID(H1331,3,2),8),2,5)),Codes!$E$1:$F$18,2)</f>
        <v>Slash</v>
      </c>
      <c r="AA1331" s="6" t="str">
        <f t="shared" si="514"/>
        <v>0</v>
      </c>
      <c r="AB1331" s="1">
        <f t="shared" si="515"/>
        <v>0</v>
      </c>
      <c r="AC1331" s="1" t="str">
        <f>VLOOKUP(BIN2DEC(RIGHT(HEX2BIN(MID(H1331,6,1),4),1)&amp;LEFT(HEX2BIN(MID(H1331,7,1),4),1)),Codes!$K$1:$L$5,2)</f>
        <v>S</v>
      </c>
      <c r="AD1331" s="1" t="str">
        <f>VLOOKUP(BIN2DEC(RIGHT(HEX2BIN(MID(H1331,7,1),4),3)&amp;LEFT(HEX2BIN(MID(H1331,8,1),4),2)),Codes!$H$2:$I$33,2)</f>
        <v>Burn</v>
      </c>
      <c r="AE1331" s="1" t="str">
        <f t="shared" si="516"/>
        <v>1</v>
      </c>
      <c r="AF1331" s="1" t="str">
        <f t="shared" si="517"/>
        <v>1</v>
      </c>
      <c r="AH1331" s="6">
        <f t="shared" si="518"/>
        <v>8</v>
      </c>
    </row>
    <row r="1332" spans="1:34">
      <c r="A1332" s="3" t="s">
        <v>8619</v>
      </c>
      <c r="B1332" s="1" t="s">
        <v>8504</v>
      </c>
      <c r="C1332" s="6" t="s">
        <v>8820</v>
      </c>
      <c r="D1332" s="9" t="s">
        <v>255</v>
      </c>
      <c r="E1332" s="9" t="s">
        <v>8620</v>
      </c>
      <c r="F1332" s="9" t="s">
        <v>232</v>
      </c>
      <c r="G1332" s="9" t="s">
        <v>8621</v>
      </c>
      <c r="H1332" s="9" t="s">
        <v>8622</v>
      </c>
      <c r="J1332" s="1" t="str">
        <f t="shared" ref="J1332:J1343" si="519">LEFT(HEX2BIN(LEFT(D1332,2),8),6)</f>
        <v>001011</v>
      </c>
      <c r="K1332" s="1">
        <f t="shared" ref="K1332:K1343" si="520">BIN2DEC(MID(HEX2BIN(MID(D1332,2,2),8),3,3))</f>
        <v>0</v>
      </c>
      <c r="L1332" s="6" t="str">
        <f t="shared" ref="L1332:L1343" si="521">MID(HEX2BIN(MID(D1332,3,2),8),2,5)</f>
        <v>00000</v>
      </c>
      <c r="M1332" s="1">
        <f t="shared" ref="M1332:M1343" si="522">ROUNDDOWN(HEX2DEC(MID(D1332,4,3))/8,0)</f>
        <v>0</v>
      </c>
      <c r="N1332" s="6" t="str">
        <f t="shared" ref="N1332:N1343" si="523">MID(HEX2BIN(MID(D1332,6,1),4),2,2)</f>
        <v>00</v>
      </c>
      <c r="O1332" s="1">
        <f t="shared" ref="O1332:O1343" si="524">HEX2DEC(MID(D1332,7,2))</f>
        <v>2</v>
      </c>
      <c r="P1332" s="1">
        <f>IF(HEX2DEC(LEFT(E1332,4))&gt;=32768,HEX2DEC(LEFT(E1332,4))-65536,HEX2DEC(LEFT(E1332,4)))/Codes!$N$2</f>
        <v>12.8</v>
      </c>
      <c r="Q1332" s="1">
        <f>IF(HEX2DEC(RIGHT(E1332,4))&gt;=32768,HEX2DEC(RIGHT(E1332,4))-65536,HEX2DEC(RIGHT(E1332,4)))/Codes!$N$2</f>
        <v>6</v>
      </c>
      <c r="R1332" s="1">
        <f>IF(HEX2DEC(LEFT(F1332,4))&gt;=32768,HEX2DEC(LEFT(F1332,4))-65536,HEX2DEC(LEFT(F1332,4)))/Codes!$N$2</f>
        <v>4.8</v>
      </c>
      <c r="S1332" s="1">
        <f>IF(HEX2DEC(RIGHT(F1332,4))&gt;=32768,HEX2DEC(RIGHT(F1332,4))-65536,HEX2DEC(RIGHT(F1332,4)))/Codes!$N$2</f>
        <v>0</v>
      </c>
      <c r="T1332" s="18">
        <f t="shared" ref="T1332:T1343" si="525">ROUNDDOWN(HEX2DEC(LEFT(G1332,3))/8,0)</f>
        <v>20</v>
      </c>
      <c r="U1332" s="1">
        <f t="shared" ref="U1332:U1343" si="526">ROUNDDOWN(HEX2DEC(MID(G1332,3,3))/4,0)-(512*ROUNDDOWN(HEX2DEC(MID(G1332,3,1))/8,0))</f>
        <v>40</v>
      </c>
      <c r="V1332" s="1">
        <f t="shared" ref="V1332:V1343" si="527">RIGHT(HEX2BIN(MID(G1332,5,1),4),2)*128+HEX2DEC(MID(G1332,6,1))*8+LEFT(HEX2BIN(MID(G1332,7,1),4),3)</f>
        <v>0</v>
      </c>
      <c r="W1332" s="1" t="str">
        <f t="shared" ref="W1332:W1343" si="528">MID(HEX2BIN(MID(G1332,7,2),8),4,3)</f>
        <v>000</v>
      </c>
      <c r="X1332" s="1">
        <f t="shared" ref="X1332:X1343" si="529">BIN2DEC(RIGHT(HEX2BIN(RIGHT(G1332,1),4),2))</f>
        <v>0</v>
      </c>
      <c r="Y1332" s="1">
        <f t="shared" ref="Y1332:Y1343" si="530">ROUNDDOWN(HEX2DEC(LEFT(H1332,3))/8,0)</f>
        <v>5</v>
      </c>
      <c r="Z1332" s="1" t="str">
        <f>VLOOKUP(BIN2DEC(MID(HEX2BIN(MID(H1332,3,2),8),2,5)),Codes!$E$1:$F$18,2)</f>
        <v>Flame</v>
      </c>
      <c r="AA1332" s="6" t="str">
        <f t="shared" ref="AA1332:AA1343" si="531">MID(HEX2BIN(MID(H1332,4,1),4),3,1)</f>
        <v>0</v>
      </c>
      <c r="AB1332" s="1">
        <f t="shared" ref="AB1332:AB1343" si="532">(MOD(HEX2DEC(MID(H1332,4,1)),2))*64+ROUNDDOWN(HEX2DEC(MID(H1332,5,2))/4,0)</f>
        <v>0</v>
      </c>
      <c r="AC1332" s="1" t="str">
        <f>VLOOKUP(BIN2DEC(RIGHT(HEX2BIN(MID(H1332,6,1),4),1)&amp;LEFT(HEX2BIN(MID(H1332,7,1),4),1)),Codes!$K$1:$L$5,2)</f>
        <v>M</v>
      </c>
      <c r="AD1332" s="1" t="str">
        <f>VLOOKUP(BIN2DEC(RIGHT(HEX2BIN(MID(H1332,7,1),4),3)&amp;LEFT(HEX2BIN(MID(H1332,8,1),4),2)),Codes!$H$2:$I$33,2)</f>
        <v>Burn</v>
      </c>
      <c r="AE1332" s="1" t="str">
        <f t="shared" ref="AE1332:AE1343" si="533">MID(HEX2BIN(RIGHT(H1332,1),4),3,1)</f>
        <v>1</v>
      </c>
      <c r="AF1332" s="1" t="str">
        <f t="shared" ref="AF1332:AF1343" si="534">RIGHT(HEX2BIN(RIGHT(H1332,1),4),1)</f>
        <v>1</v>
      </c>
      <c r="AH1332" s="6">
        <f t="shared" ref="AH1332:AH1343" si="535">ROUNDDOWN(HEX2DEC(MID(H1332,6,3))/4,0)-(256*ROUNDDOWN(HEX2DEC(MID(H1332,6,1))/4,0))</f>
        <v>40</v>
      </c>
    </row>
    <row r="1333" spans="1:34">
      <c r="A1333" s="3" t="s">
        <v>8623</v>
      </c>
      <c r="B1333" s="1" t="s">
        <v>8504</v>
      </c>
      <c r="C1333" s="6" t="s">
        <v>8820</v>
      </c>
      <c r="D1333" s="9" t="s">
        <v>261</v>
      </c>
      <c r="E1333" s="9" t="s">
        <v>8624</v>
      </c>
      <c r="F1333" s="9" t="s">
        <v>232</v>
      </c>
      <c r="G1333" s="9" t="s">
        <v>8621</v>
      </c>
      <c r="H1333" s="9" t="s">
        <v>8622</v>
      </c>
      <c r="J1333" s="1" t="str">
        <f t="shared" si="519"/>
        <v>001011</v>
      </c>
      <c r="K1333" s="1">
        <f t="shared" si="520"/>
        <v>1</v>
      </c>
      <c r="L1333" s="6" t="str">
        <f t="shared" si="521"/>
        <v>00000</v>
      </c>
      <c r="M1333" s="1">
        <f t="shared" si="522"/>
        <v>0</v>
      </c>
      <c r="N1333" s="6" t="str">
        <f t="shared" si="523"/>
        <v>00</v>
      </c>
      <c r="O1333" s="1">
        <f t="shared" si="524"/>
        <v>2</v>
      </c>
      <c r="P1333" s="1">
        <f>IF(HEX2DEC(LEFT(E1333,4))&gt;=32768,HEX2DEC(LEFT(E1333,4))-65536,HEX2DEC(LEFT(E1333,4)))/Codes!$N$2</f>
        <v>12.8</v>
      </c>
      <c r="Q1333" s="1">
        <f>IF(HEX2DEC(RIGHT(E1333,4))&gt;=32768,HEX2DEC(RIGHT(E1333,4))-65536,HEX2DEC(RIGHT(E1333,4)))/Codes!$N$2</f>
        <v>-6</v>
      </c>
      <c r="R1333" s="1">
        <f>IF(HEX2DEC(LEFT(F1333,4))&gt;=32768,HEX2DEC(LEFT(F1333,4))-65536,HEX2DEC(LEFT(F1333,4)))/Codes!$N$2</f>
        <v>4.8</v>
      </c>
      <c r="S1333" s="1">
        <f>IF(HEX2DEC(RIGHT(F1333,4))&gt;=32768,HEX2DEC(RIGHT(F1333,4))-65536,HEX2DEC(RIGHT(F1333,4)))/Codes!$N$2</f>
        <v>0</v>
      </c>
      <c r="T1333" s="18">
        <f t="shared" si="525"/>
        <v>20</v>
      </c>
      <c r="U1333" s="1">
        <f t="shared" si="526"/>
        <v>40</v>
      </c>
      <c r="V1333" s="1">
        <f t="shared" si="527"/>
        <v>0</v>
      </c>
      <c r="W1333" s="1" t="str">
        <f t="shared" si="528"/>
        <v>000</v>
      </c>
      <c r="X1333" s="1">
        <f t="shared" si="529"/>
        <v>0</v>
      </c>
      <c r="Y1333" s="1">
        <f t="shared" si="530"/>
        <v>5</v>
      </c>
      <c r="Z1333" s="1" t="str">
        <f>VLOOKUP(BIN2DEC(MID(HEX2BIN(MID(H1333,3,2),8),2,5)),Codes!$E$1:$F$18,2)</f>
        <v>Flame</v>
      </c>
      <c r="AA1333" s="6" t="str">
        <f t="shared" si="531"/>
        <v>0</v>
      </c>
      <c r="AB1333" s="1">
        <f t="shared" si="532"/>
        <v>0</v>
      </c>
      <c r="AC1333" s="1" t="str">
        <f>VLOOKUP(BIN2DEC(RIGHT(HEX2BIN(MID(H1333,6,1),4),1)&amp;LEFT(HEX2BIN(MID(H1333,7,1),4),1)),Codes!$K$1:$L$5,2)</f>
        <v>M</v>
      </c>
      <c r="AD1333" s="1" t="str">
        <f>VLOOKUP(BIN2DEC(RIGHT(HEX2BIN(MID(H1333,7,1),4),3)&amp;LEFT(HEX2BIN(MID(H1333,8,1),4),2)),Codes!$H$2:$I$33,2)</f>
        <v>Burn</v>
      </c>
      <c r="AE1333" s="1" t="str">
        <f t="shared" si="533"/>
        <v>1</v>
      </c>
      <c r="AF1333" s="1" t="str">
        <f t="shared" si="534"/>
        <v>1</v>
      </c>
      <c r="AH1333" s="6">
        <f t="shared" si="535"/>
        <v>40</v>
      </c>
    </row>
    <row r="1334" spans="1:34">
      <c r="A1334" s="3" t="s">
        <v>8625</v>
      </c>
      <c r="B1334" s="1" t="s">
        <v>8504</v>
      </c>
      <c r="C1334" s="6" t="s">
        <v>8820</v>
      </c>
      <c r="D1334" s="9" t="s">
        <v>264</v>
      </c>
      <c r="E1334" s="9" t="s">
        <v>8626</v>
      </c>
      <c r="F1334" s="9" t="s">
        <v>232</v>
      </c>
      <c r="G1334" s="9" t="s">
        <v>8621</v>
      </c>
      <c r="H1334" s="9" t="s">
        <v>8622</v>
      </c>
      <c r="J1334" s="1" t="str">
        <f t="shared" si="519"/>
        <v>001011</v>
      </c>
      <c r="K1334" s="1">
        <f t="shared" si="520"/>
        <v>2</v>
      </c>
      <c r="L1334" s="6" t="str">
        <f t="shared" si="521"/>
        <v>00000</v>
      </c>
      <c r="M1334" s="1">
        <f t="shared" si="522"/>
        <v>0</v>
      </c>
      <c r="N1334" s="6" t="str">
        <f t="shared" si="523"/>
        <v>00</v>
      </c>
      <c r="O1334" s="1">
        <f t="shared" si="524"/>
        <v>2</v>
      </c>
      <c r="P1334" s="1">
        <f>IF(HEX2DEC(LEFT(E1334,4))&gt;=32768,HEX2DEC(LEFT(E1334,4))-65536,HEX2DEC(LEFT(E1334,4)))/Codes!$N$2</f>
        <v>12.8</v>
      </c>
      <c r="Q1334" s="1">
        <f>IF(HEX2DEC(RIGHT(E1334,4))&gt;=32768,HEX2DEC(RIGHT(E1334,4))-65536,HEX2DEC(RIGHT(E1334,4)))/Codes!$N$2</f>
        <v>14</v>
      </c>
      <c r="R1334" s="1">
        <f>IF(HEX2DEC(LEFT(F1334,4))&gt;=32768,HEX2DEC(LEFT(F1334,4))-65536,HEX2DEC(LEFT(F1334,4)))/Codes!$N$2</f>
        <v>4.8</v>
      </c>
      <c r="S1334" s="1">
        <f>IF(HEX2DEC(RIGHT(F1334,4))&gt;=32768,HEX2DEC(RIGHT(F1334,4))-65536,HEX2DEC(RIGHT(F1334,4)))/Codes!$N$2</f>
        <v>0</v>
      </c>
      <c r="T1334" s="18">
        <f t="shared" si="525"/>
        <v>20</v>
      </c>
      <c r="U1334" s="1">
        <f t="shared" si="526"/>
        <v>40</v>
      </c>
      <c r="V1334" s="1">
        <f t="shared" si="527"/>
        <v>0</v>
      </c>
      <c r="W1334" s="1" t="str">
        <f t="shared" si="528"/>
        <v>000</v>
      </c>
      <c r="X1334" s="1">
        <f t="shared" si="529"/>
        <v>0</v>
      </c>
      <c r="Y1334" s="1">
        <f t="shared" si="530"/>
        <v>5</v>
      </c>
      <c r="Z1334" s="1" t="str">
        <f>VLOOKUP(BIN2DEC(MID(HEX2BIN(MID(H1334,3,2),8),2,5)),Codes!$E$1:$F$18,2)</f>
        <v>Flame</v>
      </c>
      <c r="AA1334" s="6" t="str">
        <f t="shared" si="531"/>
        <v>0</v>
      </c>
      <c r="AB1334" s="1">
        <f t="shared" si="532"/>
        <v>0</v>
      </c>
      <c r="AC1334" s="1" t="str">
        <f>VLOOKUP(BIN2DEC(RIGHT(HEX2BIN(MID(H1334,6,1),4),1)&amp;LEFT(HEX2BIN(MID(H1334,7,1),4),1)),Codes!$K$1:$L$5,2)</f>
        <v>M</v>
      </c>
      <c r="AD1334" s="1" t="str">
        <f>VLOOKUP(BIN2DEC(RIGHT(HEX2BIN(MID(H1334,7,1),4),3)&amp;LEFT(HEX2BIN(MID(H1334,8,1),4),2)),Codes!$H$2:$I$33,2)</f>
        <v>Burn</v>
      </c>
      <c r="AE1334" s="1" t="str">
        <f t="shared" si="533"/>
        <v>1</v>
      </c>
      <c r="AF1334" s="1" t="str">
        <f t="shared" si="534"/>
        <v>1</v>
      </c>
      <c r="AH1334" s="6">
        <f t="shared" si="535"/>
        <v>40</v>
      </c>
    </row>
    <row r="1335" spans="1:34">
      <c r="A1335" s="3" t="s">
        <v>8627</v>
      </c>
      <c r="B1335" s="1" t="s">
        <v>8504</v>
      </c>
      <c r="C1335" s="6" t="s">
        <v>8820</v>
      </c>
      <c r="D1335" s="9" t="s">
        <v>2470</v>
      </c>
      <c r="E1335" s="9" t="s">
        <v>8628</v>
      </c>
      <c r="F1335" s="9" t="s">
        <v>232</v>
      </c>
      <c r="G1335" s="9" t="s">
        <v>8621</v>
      </c>
      <c r="H1335" s="9" t="s">
        <v>8622</v>
      </c>
      <c r="J1335" s="1" t="str">
        <f t="shared" si="519"/>
        <v>001011</v>
      </c>
      <c r="K1335" s="1">
        <f t="shared" si="520"/>
        <v>3</v>
      </c>
      <c r="L1335" s="6" t="str">
        <f t="shared" si="521"/>
        <v>00000</v>
      </c>
      <c r="M1335" s="1">
        <f t="shared" si="522"/>
        <v>0</v>
      </c>
      <c r="N1335" s="6" t="str">
        <f t="shared" si="523"/>
        <v>00</v>
      </c>
      <c r="O1335" s="1">
        <f t="shared" si="524"/>
        <v>2</v>
      </c>
      <c r="P1335" s="1">
        <f>IF(HEX2DEC(LEFT(E1335,4))&gt;=32768,HEX2DEC(LEFT(E1335,4))-65536,HEX2DEC(LEFT(E1335,4)))/Codes!$N$2</f>
        <v>12.8</v>
      </c>
      <c r="Q1335" s="1">
        <f>IF(HEX2DEC(RIGHT(E1335,4))&gt;=32768,HEX2DEC(RIGHT(E1335,4))-65536,HEX2DEC(RIGHT(E1335,4)))/Codes!$N$2</f>
        <v>-14</v>
      </c>
      <c r="R1335" s="1">
        <f>IF(HEX2DEC(LEFT(F1335,4))&gt;=32768,HEX2DEC(LEFT(F1335,4))-65536,HEX2DEC(LEFT(F1335,4)))/Codes!$N$2</f>
        <v>4.8</v>
      </c>
      <c r="S1335" s="1">
        <f>IF(HEX2DEC(RIGHT(F1335,4))&gt;=32768,HEX2DEC(RIGHT(F1335,4))-65536,HEX2DEC(RIGHT(F1335,4)))/Codes!$N$2</f>
        <v>0</v>
      </c>
      <c r="T1335" s="18">
        <f t="shared" si="525"/>
        <v>20</v>
      </c>
      <c r="U1335" s="1">
        <f t="shared" si="526"/>
        <v>40</v>
      </c>
      <c r="V1335" s="1">
        <f t="shared" si="527"/>
        <v>0</v>
      </c>
      <c r="W1335" s="1" t="str">
        <f t="shared" si="528"/>
        <v>000</v>
      </c>
      <c r="X1335" s="1">
        <f t="shared" si="529"/>
        <v>0</v>
      </c>
      <c r="Y1335" s="1">
        <f t="shared" si="530"/>
        <v>5</v>
      </c>
      <c r="Z1335" s="1" t="str">
        <f>VLOOKUP(BIN2DEC(MID(HEX2BIN(MID(H1335,3,2),8),2,5)),Codes!$E$1:$F$18,2)</f>
        <v>Flame</v>
      </c>
      <c r="AA1335" s="6" t="str">
        <f t="shared" si="531"/>
        <v>0</v>
      </c>
      <c r="AB1335" s="1">
        <f t="shared" si="532"/>
        <v>0</v>
      </c>
      <c r="AC1335" s="1" t="str">
        <f>VLOOKUP(BIN2DEC(RIGHT(HEX2BIN(MID(H1335,6,1),4),1)&amp;LEFT(HEX2BIN(MID(H1335,7,1),4),1)),Codes!$K$1:$L$5,2)</f>
        <v>M</v>
      </c>
      <c r="AD1335" s="1" t="str">
        <f>VLOOKUP(BIN2DEC(RIGHT(HEX2BIN(MID(H1335,7,1),4),3)&amp;LEFT(HEX2BIN(MID(H1335,8,1),4),2)),Codes!$H$2:$I$33,2)</f>
        <v>Burn</v>
      </c>
      <c r="AE1335" s="1" t="str">
        <f t="shared" si="533"/>
        <v>1</v>
      </c>
      <c r="AF1335" s="1" t="str">
        <f t="shared" si="534"/>
        <v>1</v>
      </c>
      <c r="AH1335" s="6">
        <f t="shared" si="535"/>
        <v>40</v>
      </c>
    </row>
    <row r="1336" spans="1:34">
      <c r="A1336" s="3" t="s">
        <v>8629</v>
      </c>
      <c r="B1336" s="1" t="s">
        <v>8504</v>
      </c>
      <c r="C1336" s="6" t="s">
        <v>8838</v>
      </c>
      <c r="D1336" s="9" t="s">
        <v>702</v>
      </c>
      <c r="E1336" s="9" t="s">
        <v>2332</v>
      </c>
      <c r="F1336" s="9" t="s">
        <v>2332</v>
      </c>
      <c r="G1336" s="9" t="s">
        <v>8630</v>
      </c>
      <c r="H1336" s="9" t="s">
        <v>4796</v>
      </c>
      <c r="J1336" s="1" t="str">
        <f t="shared" si="519"/>
        <v>001011</v>
      </c>
      <c r="K1336" s="1">
        <f t="shared" si="520"/>
        <v>0</v>
      </c>
      <c r="L1336" s="6" t="str">
        <f t="shared" si="521"/>
        <v>00000</v>
      </c>
      <c r="M1336" s="1">
        <f t="shared" si="522"/>
        <v>0</v>
      </c>
      <c r="N1336" s="6" t="str">
        <f t="shared" si="523"/>
        <v>00</v>
      </c>
      <c r="O1336" s="1">
        <f t="shared" si="524"/>
        <v>1</v>
      </c>
      <c r="P1336" s="1">
        <f>IF(HEX2DEC(LEFT(E1336,4))&gt;=32768,HEX2DEC(LEFT(E1336,4))-65536,HEX2DEC(LEFT(E1336,4)))/Codes!$N$2</f>
        <v>12</v>
      </c>
      <c r="Q1336" s="1">
        <f>IF(HEX2DEC(RIGHT(E1336,4))&gt;=32768,HEX2DEC(RIGHT(E1336,4))-65536,HEX2DEC(RIGHT(E1336,4)))/Codes!$N$2</f>
        <v>0</v>
      </c>
      <c r="R1336" s="1">
        <f>IF(HEX2DEC(LEFT(F1336,4))&gt;=32768,HEX2DEC(LEFT(F1336,4))-65536,HEX2DEC(LEFT(F1336,4)))/Codes!$N$2</f>
        <v>12</v>
      </c>
      <c r="S1336" s="1">
        <f>IF(HEX2DEC(RIGHT(F1336,4))&gt;=32768,HEX2DEC(RIGHT(F1336,4))-65536,HEX2DEC(RIGHT(F1336,4)))/Codes!$N$2</f>
        <v>0</v>
      </c>
      <c r="T1336" s="18">
        <f t="shared" si="525"/>
        <v>240</v>
      </c>
      <c r="U1336" s="1">
        <f t="shared" si="526"/>
        <v>100</v>
      </c>
      <c r="V1336" s="1">
        <f t="shared" si="527"/>
        <v>0</v>
      </c>
      <c r="W1336" s="1" t="str">
        <f t="shared" si="528"/>
        <v>000</v>
      </c>
      <c r="X1336" s="1">
        <f t="shared" si="529"/>
        <v>0</v>
      </c>
      <c r="Y1336" s="1">
        <f t="shared" si="530"/>
        <v>40</v>
      </c>
      <c r="Z1336" s="1" t="str">
        <f>VLOOKUP(BIN2DEC(MID(HEX2BIN(MID(H1336,3,2),8),2,5)),Codes!$E$1:$F$18,2)</f>
        <v>Slash</v>
      </c>
      <c r="AA1336" s="6" t="str">
        <f t="shared" si="531"/>
        <v>0</v>
      </c>
      <c r="AB1336" s="1">
        <f t="shared" si="532"/>
        <v>0</v>
      </c>
      <c r="AC1336" s="1" t="str">
        <f>VLOOKUP(BIN2DEC(RIGHT(HEX2BIN(MID(H1336,6,1),4),1)&amp;LEFT(HEX2BIN(MID(H1336,7,1),4),1)),Codes!$K$1:$L$5,2)</f>
        <v>M</v>
      </c>
      <c r="AD1336" s="1" t="str">
        <f>VLOOKUP(BIN2DEC(RIGHT(HEX2BIN(MID(H1336,7,1),4),3)&amp;LEFT(HEX2BIN(MID(H1336,8,1),4),2)),Codes!$H$2:$I$33,2)</f>
        <v>Slash</v>
      </c>
      <c r="AE1336" s="1" t="str">
        <f t="shared" si="533"/>
        <v>1</v>
      </c>
      <c r="AF1336" s="1" t="str">
        <f t="shared" si="534"/>
        <v>1</v>
      </c>
      <c r="AH1336" s="6">
        <f t="shared" si="535"/>
        <v>35</v>
      </c>
    </row>
    <row r="1337" spans="1:34">
      <c r="A1337" s="3" t="s">
        <v>8631</v>
      </c>
      <c r="B1337" s="1" t="s">
        <v>8504</v>
      </c>
      <c r="C1337" s="6" t="s">
        <v>8838</v>
      </c>
      <c r="D1337" s="9" t="s">
        <v>707</v>
      </c>
      <c r="E1337" s="9" t="s">
        <v>2491</v>
      </c>
      <c r="F1337" s="9" t="s">
        <v>955</v>
      </c>
      <c r="G1337" s="9" t="s">
        <v>8632</v>
      </c>
      <c r="H1337" s="9" t="s">
        <v>4796</v>
      </c>
      <c r="J1337" s="1" t="str">
        <f t="shared" si="519"/>
        <v>001011</v>
      </c>
      <c r="K1337" s="1">
        <f t="shared" si="520"/>
        <v>1</v>
      </c>
      <c r="L1337" s="6" t="str">
        <f t="shared" si="521"/>
        <v>00000</v>
      </c>
      <c r="M1337" s="1">
        <f t="shared" si="522"/>
        <v>0</v>
      </c>
      <c r="N1337" s="6" t="str">
        <f t="shared" si="523"/>
        <v>00</v>
      </c>
      <c r="O1337" s="1">
        <f t="shared" si="524"/>
        <v>1</v>
      </c>
      <c r="P1337" s="1">
        <f>IF(HEX2DEC(LEFT(E1337,4))&gt;=32768,HEX2DEC(LEFT(E1337,4))-65536,HEX2DEC(LEFT(E1337,4)))/Codes!$N$2</f>
        <v>24</v>
      </c>
      <c r="Q1337" s="1">
        <f>IF(HEX2DEC(RIGHT(E1337,4))&gt;=32768,HEX2DEC(RIGHT(E1337,4))-65536,HEX2DEC(RIGHT(E1337,4)))/Codes!$N$2</f>
        <v>0</v>
      </c>
      <c r="R1337" s="1">
        <f>IF(HEX2DEC(LEFT(F1337,4))&gt;=32768,HEX2DEC(LEFT(F1337,4))-65536,HEX2DEC(LEFT(F1337,4)))/Codes!$N$2</f>
        <v>8</v>
      </c>
      <c r="S1337" s="1">
        <f>IF(HEX2DEC(RIGHT(F1337,4))&gt;=32768,HEX2DEC(RIGHT(F1337,4))-65536,HEX2DEC(RIGHT(F1337,4)))/Codes!$N$2</f>
        <v>0</v>
      </c>
      <c r="T1337" s="18">
        <f t="shared" si="525"/>
        <v>150</v>
      </c>
      <c r="U1337" s="1">
        <f t="shared" si="526"/>
        <v>100</v>
      </c>
      <c r="V1337" s="1">
        <f t="shared" si="527"/>
        <v>0</v>
      </c>
      <c r="W1337" s="1" t="str">
        <f t="shared" si="528"/>
        <v>000</v>
      </c>
      <c r="X1337" s="1">
        <f t="shared" si="529"/>
        <v>0</v>
      </c>
      <c r="Y1337" s="1">
        <f t="shared" si="530"/>
        <v>40</v>
      </c>
      <c r="Z1337" s="1" t="str">
        <f>VLOOKUP(BIN2DEC(MID(HEX2BIN(MID(H1337,3,2),8),2,5)),Codes!$E$1:$F$18,2)</f>
        <v>Slash</v>
      </c>
      <c r="AA1337" s="6" t="str">
        <f t="shared" si="531"/>
        <v>0</v>
      </c>
      <c r="AB1337" s="1">
        <f t="shared" si="532"/>
        <v>0</v>
      </c>
      <c r="AC1337" s="1" t="str">
        <f>VLOOKUP(BIN2DEC(RIGHT(HEX2BIN(MID(H1337,6,1),4),1)&amp;LEFT(HEX2BIN(MID(H1337,7,1),4),1)),Codes!$K$1:$L$5,2)</f>
        <v>M</v>
      </c>
      <c r="AD1337" s="1" t="str">
        <f>VLOOKUP(BIN2DEC(RIGHT(HEX2BIN(MID(H1337,7,1),4),3)&amp;LEFT(HEX2BIN(MID(H1337,8,1),4),2)),Codes!$H$2:$I$33,2)</f>
        <v>Slash</v>
      </c>
      <c r="AE1337" s="1" t="str">
        <f t="shared" si="533"/>
        <v>1</v>
      </c>
      <c r="AF1337" s="1" t="str">
        <f t="shared" si="534"/>
        <v>1</v>
      </c>
      <c r="AH1337" s="6">
        <f t="shared" si="535"/>
        <v>35</v>
      </c>
    </row>
    <row r="1338" spans="1:34">
      <c r="A1338" s="3" t="s">
        <v>8633</v>
      </c>
      <c r="B1338" s="1" t="s">
        <v>8504</v>
      </c>
      <c r="C1338" s="6" t="s">
        <v>8838</v>
      </c>
      <c r="D1338" s="9" t="s">
        <v>710</v>
      </c>
      <c r="E1338" s="9" t="s">
        <v>8634</v>
      </c>
      <c r="F1338" s="9" t="s">
        <v>955</v>
      </c>
      <c r="G1338" s="9" t="s">
        <v>8635</v>
      </c>
      <c r="H1338" s="9" t="s">
        <v>5968</v>
      </c>
      <c r="J1338" s="1" t="str">
        <f t="shared" si="519"/>
        <v>001011</v>
      </c>
      <c r="K1338" s="1">
        <f t="shared" si="520"/>
        <v>2</v>
      </c>
      <c r="L1338" s="6" t="str">
        <f t="shared" si="521"/>
        <v>00000</v>
      </c>
      <c r="M1338" s="1">
        <f t="shared" si="522"/>
        <v>0</v>
      </c>
      <c r="N1338" s="6" t="str">
        <f t="shared" si="523"/>
        <v>00</v>
      </c>
      <c r="O1338" s="1">
        <f t="shared" si="524"/>
        <v>1</v>
      </c>
      <c r="P1338" s="1">
        <f>IF(HEX2DEC(LEFT(E1338,4))&gt;=32768,HEX2DEC(LEFT(E1338,4))-65536,HEX2DEC(LEFT(E1338,4)))/Codes!$N$2</f>
        <v>16</v>
      </c>
      <c r="Q1338" s="1">
        <f>IF(HEX2DEC(RIGHT(E1338,4))&gt;=32768,HEX2DEC(RIGHT(E1338,4))-65536,HEX2DEC(RIGHT(E1338,4)))/Codes!$N$2</f>
        <v>-20</v>
      </c>
      <c r="R1338" s="1">
        <f>IF(HEX2DEC(LEFT(F1338,4))&gt;=32768,HEX2DEC(LEFT(F1338,4))-65536,HEX2DEC(LEFT(F1338,4)))/Codes!$N$2</f>
        <v>8</v>
      </c>
      <c r="S1338" s="1">
        <f>IF(HEX2DEC(RIGHT(F1338,4))&gt;=32768,HEX2DEC(RIGHT(F1338,4))-65536,HEX2DEC(RIGHT(F1338,4)))/Codes!$N$2</f>
        <v>0</v>
      </c>
      <c r="T1338" s="18">
        <f t="shared" si="525"/>
        <v>160</v>
      </c>
      <c r="U1338" s="1">
        <f t="shared" si="526"/>
        <v>100</v>
      </c>
      <c r="V1338" s="1">
        <f t="shared" si="527"/>
        <v>0</v>
      </c>
      <c r="W1338" s="1" t="str">
        <f t="shared" si="528"/>
        <v>000</v>
      </c>
      <c r="X1338" s="1">
        <f t="shared" si="529"/>
        <v>0</v>
      </c>
      <c r="Y1338" s="1">
        <f t="shared" si="530"/>
        <v>60</v>
      </c>
      <c r="Z1338" s="1" t="str">
        <f>VLOOKUP(BIN2DEC(MID(HEX2BIN(MID(H1338,3,2),8),2,5)),Codes!$E$1:$F$18,2)</f>
        <v>Slash</v>
      </c>
      <c r="AA1338" s="6" t="str">
        <f t="shared" si="531"/>
        <v>0</v>
      </c>
      <c r="AB1338" s="1">
        <f t="shared" si="532"/>
        <v>0</v>
      </c>
      <c r="AC1338" s="1" t="str">
        <f>VLOOKUP(BIN2DEC(RIGHT(HEX2BIN(MID(H1338,6,1),4),1)&amp;LEFT(HEX2BIN(MID(H1338,7,1),4),1)),Codes!$K$1:$L$5,2)</f>
        <v>S</v>
      </c>
      <c r="AD1338" s="1" t="str">
        <f>VLOOKUP(BIN2DEC(RIGHT(HEX2BIN(MID(H1338,7,1),4),3)&amp;LEFT(HEX2BIN(MID(H1338,8,1),4),2)),Codes!$H$2:$I$33,2)</f>
        <v>[Slash]</v>
      </c>
      <c r="AE1338" s="1" t="str">
        <f t="shared" si="533"/>
        <v>1</v>
      </c>
      <c r="AF1338" s="1" t="str">
        <f t="shared" si="534"/>
        <v>1</v>
      </c>
      <c r="AH1338" s="6">
        <f t="shared" si="535"/>
        <v>19</v>
      </c>
    </row>
    <row r="1339" spans="1:34">
      <c r="A1339" s="3" t="s">
        <v>8636</v>
      </c>
      <c r="B1339" s="1" t="s">
        <v>8504</v>
      </c>
      <c r="C1339" s="6" t="s">
        <v>8838</v>
      </c>
      <c r="D1339" s="9" t="s">
        <v>715</v>
      </c>
      <c r="E1339" s="9" t="s">
        <v>8637</v>
      </c>
      <c r="F1339" s="9" t="s">
        <v>955</v>
      </c>
      <c r="G1339" s="9" t="s">
        <v>8635</v>
      </c>
      <c r="H1339" s="9" t="s">
        <v>5968</v>
      </c>
      <c r="J1339" s="1" t="str">
        <f t="shared" si="519"/>
        <v>001011</v>
      </c>
      <c r="K1339" s="1">
        <f t="shared" si="520"/>
        <v>3</v>
      </c>
      <c r="L1339" s="6" t="str">
        <f t="shared" si="521"/>
        <v>00000</v>
      </c>
      <c r="M1339" s="1">
        <f t="shared" si="522"/>
        <v>0</v>
      </c>
      <c r="N1339" s="6" t="str">
        <f t="shared" si="523"/>
        <v>00</v>
      </c>
      <c r="O1339" s="1">
        <f t="shared" si="524"/>
        <v>1</v>
      </c>
      <c r="P1339" s="1">
        <f>IF(HEX2DEC(LEFT(E1339,4))&gt;=32768,HEX2DEC(LEFT(E1339,4))-65536,HEX2DEC(LEFT(E1339,4)))/Codes!$N$2</f>
        <v>16</v>
      </c>
      <c r="Q1339" s="1">
        <f>IF(HEX2DEC(RIGHT(E1339,4))&gt;=32768,HEX2DEC(RIGHT(E1339,4))-65536,HEX2DEC(RIGHT(E1339,4)))/Codes!$N$2</f>
        <v>20</v>
      </c>
      <c r="R1339" s="1">
        <f>IF(HEX2DEC(LEFT(F1339,4))&gt;=32768,HEX2DEC(LEFT(F1339,4))-65536,HEX2DEC(LEFT(F1339,4)))/Codes!$N$2</f>
        <v>8</v>
      </c>
      <c r="S1339" s="1">
        <f>IF(HEX2DEC(RIGHT(F1339,4))&gt;=32768,HEX2DEC(RIGHT(F1339,4))-65536,HEX2DEC(RIGHT(F1339,4)))/Codes!$N$2</f>
        <v>0</v>
      </c>
      <c r="T1339" s="18">
        <f t="shared" si="525"/>
        <v>160</v>
      </c>
      <c r="U1339" s="1">
        <f t="shared" si="526"/>
        <v>100</v>
      </c>
      <c r="V1339" s="1">
        <f t="shared" si="527"/>
        <v>0</v>
      </c>
      <c r="W1339" s="1" t="str">
        <f t="shared" si="528"/>
        <v>000</v>
      </c>
      <c r="X1339" s="1">
        <f t="shared" si="529"/>
        <v>0</v>
      </c>
      <c r="Y1339" s="1">
        <f t="shared" si="530"/>
        <v>60</v>
      </c>
      <c r="Z1339" s="1" t="str">
        <f>VLOOKUP(BIN2DEC(MID(HEX2BIN(MID(H1339,3,2),8),2,5)),Codes!$E$1:$F$18,2)</f>
        <v>Slash</v>
      </c>
      <c r="AA1339" s="6" t="str">
        <f t="shared" si="531"/>
        <v>0</v>
      </c>
      <c r="AB1339" s="1">
        <f t="shared" si="532"/>
        <v>0</v>
      </c>
      <c r="AC1339" s="1" t="str">
        <f>VLOOKUP(BIN2DEC(RIGHT(HEX2BIN(MID(H1339,6,1),4),1)&amp;LEFT(HEX2BIN(MID(H1339,7,1),4),1)),Codes!$K$1:$L$5,2)</f>
        <v>S</v>
      </c>
      <c r="AD1339" s="1" t="str">
        <f>VLOOKUP(BIN2DEC(RIGHT(HEX2BIN(MID(H1339,7,1),4),3)&amp;LEFT(HEX2BIN(MID(H1339,8,1),4),2)),Codes!$H$2:$I$33,2)</f>
        <v>[Slash]</v>
      </c>
      <c r="AE1339" s="1" t="str">
        <f t="shared" si="533"/>
        <v>1</v>
      </c>
      <c r="AF1339" s="1" t="str">
        <f t="shared" si="534"/>
        <v>1</v>
      </c>
      <c r="AH1339" s="6">
        <f t="shared" si="535"/>
        <v>19</v>
      </c>
    </row>
    <row r="1340" spans="1:34">
      <c r="A1340" s="3" t="s">
        <v>8638</v>
      </c>
      <c r="B1340" s="1" t="s">
        <v>8504</v>
      </c>
      <c r="C1340" s="6" t="s">
        <v>8642</v>
      </c>
      <c r="D1340" s="9" t="s">
        <v>1061</v>
      </c>
      <c r="E1340" s="9" t="s">
        <v>8639</v>
      </c>
      <c r="F1340" s="9" t="s">
        <v>91</v>
      </c>
      <c r="G1340" s="9" t="s">
        <v>8640</v>
      </c>
      <c r="H1340" s="9" t="s">
        <v>8641</v>
      </c>
      <c r="J1340" s="1" t="str">
        <f t="shared" si="519"/>
        <v>001011</v>
      </c>
      <c r="K1340" s="1">
        <f t="shared" si="520"/>
        <v>0</v>
      </c>
      <c r="L1340" s="6" t="str">
        <f t="shared" si="521"/>
        <v>00000</v>
      </c>
      <c r="M1340" s="1">
        <f t="shared" si="522"/>
        <v>0</v>
      </c>
      <c r="N1340" s="6" t="str">
        <f t="shared" si="523"/>
        <v>00</v>
      </c>
      <c r="O1340" s="1">
        <f t="shared" si="524"/>
        <v>7</v>
      </c>
      <c r="P1340" s="1">
        <f>IF(HEX2DEC(LEFT(E1340,4))&gt;=32768,HEX2DEC(LEFT(E1340,4))-65536,HEX2DEC(LEFT(E1340,4)))/Codes!$N$2</f>
        <v>72</v>
      </c>
      <c r="Q1340" s="1">
        <f>IF(HEX2DEC(RIGHT(E1340,4))&gt;=32768,HEX2DEC(RIGHT(E1340,4))-65536,HEX2DEC(RIGHT(E1340,4)))/Codes!$N$2</f>
        <v>0</v>
      </c>
      <c r="R1340" s="1">
        <f>IF(HEX2DEC(LEFT(F1340,4))&gt;=32768,HEX2DEC(LEFT(F1340,4))-65536,HEX2DEC(LEFT(F1340,4)))/Codes!$N$2</f>
        <v>0</v>
      </c>
      <c r="S1340" s="1">
        <f>IF(HEX2DEC(RIGHT(F1340,4))&gt;=32768,HEX2DEC(RIGHT(F1340,4))-65536,HEX2DEC(RIGHT(F1340,4)))/Codes!$N$2</f>
        <v>0</v>
      </c>
      <c r="T1340" s="18">
        <f t="shared" si="525"/>
        <v>130</v>
      </c>
      <c r="U1340" s="1">
        <f t="shared" si="526"/>
        <v>0</v>
      </c>
      <c r="V1340" s="1">
        <f t="shared" si="527"/>
        <v>0</v>
      </c>
      <c r="W1340" s="1" t="str">
        <f t="shared" si="528"/>
        <v>000</v>
      </c>
      <c r="X1340" s="1">
        <f t="shared" si="529"/>
        <v>0</v>
      </c>
      <c r="Y1340" s="1">
        <f t="shared" si="530"/>
        <v>0</v>
      </c>
      <c r="Z1340" s="1" t="str">
        <f>VLOOKUP(BIN2DEC(MID(HEX2BIN(MID(H1340,3,2),8),2,5)),Codes!$E$1:$F$18,2)</f>
        <v>Flower</v>
      </c>
      <c r="AA1340" s="6" t="str">
        <f t="shared" si="531"/>
        <v>0</v>
      </c>
      <c r="AB1340" s="1">
        <f t="shared" si="532"/>
        <v>0</v>
      </c>
      <c r="AC1340" s="1" t="str">
        <f>VLOOKUP(BIN2DEC(RIGHT(HEX2BIN(MID(H1340,6,1),4),1)&amp;LEFT(HEX2BIN(MID(H1340,7,1),4),1)),Codes!$K$1:$L$5,2)</f>
        <v>S</v>
      </c>
      <c r="AD1340" s="1" t="str">
        <f>VLOOKUP(BIN2DEC(RIGHT(HEX2BIN(MID(H1340,7,1),4),3)&amp;LEFT(HEX2BIN(MID(H1340,8,1),4),2)),Codes!$H$2:$I$33,2)</f>
        <v>Punch</v>
      </c>
      <c r="AE1340" s="1" t="str">
        <f t="shared" si="533"/>
        <v>1</v>
      </c>
      <c r="AF1340" s="1" t="str">
        <f t="shared" si="534"/>
        <v>1</v>
      </c>
      <c r="AH1340" s="6">
        <f t="shared" si="535"/>
        <v>1</v>
      </c>
    </row>
    <row r="1341" spans="1:34">
      <c r="A1341" s="3" t="s">
        <v>8643</v>
      </c>
      <c r="B1341" s="1" t="s">
        <v>8504</v>
      </c>
      <c r="C1341" s="6" t="s">
        <v>8648</v>
      </c>
      <c r="D1341" s="9" t="s">
        <v>1559</v>
      </c>
      <c r="E1341" s="9" t="s">
        <v>8644</v>
      </c>
      <c r="F1341" s="9" t="s">
        <v>91</v>
      </c>
      <c r="G1341" s="9" t="s">
        <v>8645</v>
      </c>
      <c r="H1341" s="9" t="s">
        <v>8646</v>
      </c>
      <c r="J1341" s="1" t="str">
        <f t="shared" si="519"/>
        <v>001011</v>
      </c>
      <c r="K1341" s="1">
        <f t="shared" si="520"/>
        <v>0</v>
      </c>
      <c r="L1341" s="6" t="str">
        <f t="shared" si="521"/>
        <v>00000</v>
      </c>
      <c r="M1341" s="1">
        <f t="shared" si="522"/>
        <v>0</v>
      </c>
      <c r="N1341" s="6" t="str">
        <f t="shared" si="523"/>
        <v>00</v>
      </c>
      <c r="O1341" s="1">
        <f t="shared" si="524"/>
        <v>5</v>
      </c>
      <c r="P1341" s="1">
        <f>IF(HEX2DEC(LEFT(E1341,4))&gt;=32768,HEX2DEC(LEFT(E1341,4))-65536,HEX2DEC(LEFT(E1341,4)))/Codes!$N$2</f>
        <v>52</v>
      </c>
      <c r="Q1341" s="1">
        <f>IF(HEX2DEC(RIGHT(E1341,4))&gt;=32768,HEX2DEC(RIGHT(E1341,4))-65536,HEX2DEC(RIGHT(E1341,4)))/Codes!$N$2</f>
        <v>0</v>
      </c>
      <c r="R1341" s="1">
        <f>IF(HEX2DEC(LEFT(F1341,4))&gt;=32768,HEX2DEC(LEFT(F1341,4))-65536,HEX2DEC(LEFT(F1341,4)))/Codes!$N$2</f>
        <v>0</v>
      </c>
      <c r="S1341" s="1">
        <f>IF(HEX2DEC(RIGHT(F1341,4))&gt;=32768,HEX2DEC(RIGHT(F1341,4))-65536,HEX2DEC(RIGHT(F1341,4)))/Codes!$N$2</f>
        <v>0</v>
      </c>
      <c r="T1341" s="18">
        <f t="shared" si="525"/>
        <v>270</v>
      </c>
      <c r="U1341" s="1">
        <f t="shared" si="526"/>
        <v>60</v>
      </c>
      <c r="V1341" s="1">
        <f t="shared" si="527"/>
        <v>0</v>
      </c>
      <c r="W1341" s="1" t="str">
        <f t="shared" si="528"/>
        <v>000</v>
      </c>
      <c r="X1341" s="1">
        <f t="shared" si="529"/>
        <v>0</v>
      </c>
      <c r="Y1341" s="1">
        <f t="shared" si="530"/>
        <v>60</v>
      </c>
      <c r="Z1341" s="1" t="str">
        <f>VLOOKUP(BIN2DEC(MID(HEX2BIN(MID(H1341,3,2),8),2,5)),Codes!$E$1:$F$18,2)</f>
        <v>Bury</v>
      </c>
      <c r="AA1341" s="6" t="str">
        <f t="shared" si="531"/>
        <v>0</v>
      </c>
      <c r="AB1341" s="1">
        <f t="shared" si="532"/>
        <v>0</v>
      </c>
      <c r="AC1341" s="1" t="str">
        <f>VLOOKUP(BIN2DEC(RIGHT(HEX2BIN(MID(H1341,6,1),4),1)&amp;LEFT(HEX2BIN(MID(H1341,7,1),4),1)),Codes!$K$1:$L$5,2)</f>
        <v>M</v>
      </c>
      <c r="AD1341" s="1" t="str">
        <f>VLOOKUP(BIN2DEC(RIGHT(HEX2BIN(MID(H1341,7,1),4),3)&amp;LEFT(HEX2BIN(MID(H1341,8,1),4),2)),Codes!$H$2:$I$33,2)</f>
        <v>Burn</v>
      </c>
      <c r="AE1341" s="1" t="str">
        <f t="shared" si="533"/>
        <v>1</v>
      </c>
      <c r="AF1341" s="1" t="str">
        <f t="shared" si="534"/>
        <v>0</v>
      </c>
      <c r="AH1341" s="6">
        <f t="shared" si="535"/>
        <v>40</v>
      </c>
    </row>
    <row r="1342" spans="1:34">
      <c r="A1342" s="3" t="s">
        <v>8649</v>
      </c>
      <c r="B1342" s="1" t="s">
        <v>8504</v>
      </c>
      <c r="C1342" s="6" t="s">
        <v>8648</v>
      </c>
      <c r="D1342" s="9" t="s">
        <v>2331</v>
      </c>
      <c r="E1342" s="9" t="s">
        <v>2323</v>
      </c>
      <c r="F1342" s="9" t="s">
        <v>91</v>
      </c>
      <c r="G1342" s="9" t="s">
        <v>8645</v>
      </c>
      <c r="H1342" s="9" t="s">
        <v>8650</v>
      </c>
      <c r="J1342" s="1" t="str">
        <f t="shared" si="519"/>
        <v>001011</v>
      </c>
      <c r="K1342" s="1">
        <f t="shared" si="520"/>
        <v>1</v>
      </c>
      <c r="L1342" s="6" t="str">
        <f t="shared" si="521"/>
        <v>00000</v>
      </c>
      <c r="M1342" s="1">
        <f t="shared" si="522"/>
        <v>0</v>
      </c>
      <c r="N1342" s="6" t="str">
        <f t="shared" si="523"/>
        <v>00</v>
      </c>
      <c r="O1342" s="1">
        <f t="shared" si="524"/>
        <v>5</v>
      </c>
      <c r="P1342" s="1">
        <f>IF(HEX2DEC(LEFT(E1342,4))&gt;=32768,HEX2DEC(LEFT(E1342,4))-65536,HEX2DEC(LEFT(E1342,4)))/Codes!$N$2</f>
        <v>20</v>
      </c>
      <c r="Q1342" s="1">
        <f>IF(HEX2DEC(RIGHT(E1342,4))&gt;=32768,HEX2DEC(RIGHT(E1342,4))-65536,HEX2DEC(RIGHT(E1342,4)))/Codes!$N$2</f>
        <v>0</v>
      </c>
      <c r="R1342" s="1">
        <f>IF(HEX2DEC(LEFT(F1342,4))&gt;=32768,HEX2DEC(LEFT(F1342,4))-65536,HEX2DEC(LEFT(F1342,4)))/Codes!$N$2</f>
        <v>0</v>
      </c>
      <c r="S1342" s="1">
        <f>IF(HEX2DEC(RIGHT(F1342,4))&gt;=32768,HEX2DEC(RIGHT(F1342,4))-65536,HEX2DEC(RIGHT(F1342,4)))/Codes!$N$2</f>
        <v>0</v>
      </c>
      <c r="T1342" s="18">
        <f t="shared" si="525"/>
        <v>270</v>
      </c>
      <c r="U1342" s="1">
        <f t="shared" si="526"/>
        <v>60</v>
      </c>
      <c r="V1342" s="1">
        <f t="shared" si="527"/>
        <v>0</v>
      </c>
      <c r="W1342" s="1" t="str">
        <f t="shared" si="528"/>
        <v>000</v>
      </c>
      <c r="X1342" s="1">
        <f t="shared" si="529"/>
        <v>0</v>
      </c>
      <c r="Y1342" s="1">
        <f t="shared" si="530"/>
        <v>60</v>
      </c>
      <c r="Z1342" s="1" t="str">
        <f>VLOOKUP(BIN2DEC(MID(HEX2BIN(MID(H1342,3,2),8),2,5)),Codes!$E$1:$F$18,2)</f>
        <v>Normal</v>
      </c>
      <c r="AA1342" s="6" t="str">
        <f t="shared" si="531"/>
        <v>0</v>
      </c>
      <c r="AB1342" s="1">
        <f t="shared" si="532"/>
        <v>0</v>
      </c>
      <c r="AC1342" s="1" t="str">
        <f>VLOOKUP(BIN2DEC(RIGHT(HEX2BIN(MID(H1342,6,1),4),1)&amp;LEFT(HEX2BIN(MID(H1342,7,1),4),1)),Codes!$K$1:$L$5,2)</f>
        <v>M</v>
      </c>
      <c r="AD1342" s="1" t="str">
        <f>VLOOKUP(BIN2DEC(RIGHT(HEX2BIN(MID(H1342,7,1),4),3)&amp;LEFT(HEX2BIN(MID(H1342,8,1),4),2)),Codes!$H$2:$I$33,2)</f>
        <v>Burn</v>
      </c>
      <c r="AE1342" s="1" t="str">
        <f t="shared" si="533"/>
        <v>0</v>
      </c>
      <c r="AF1342" s="1" t="str">
        <f t="shared" si="534"/>
        <v>1</v>
      </c>
      <c r="AH1342" s="6">
        <f t="shared" si="535"/>
        <v>40</v>
      </c>
    </row>
    <row r="1343" spans="1:34">
      <c r="A1343" s="3" t="s">
        <v>8651</v>
      </c>
      <c r="B1343" s="1" t="s">
        <v>8504</v>
      </c>
      <c r="C1343" s="6" t="s">
        <v>8654</v>
      </c>
      <c r="D1343" s="9" t="s">
        <v>1711</v>
      </c>
      <c r="E1343" s="9" t="s">
        <v>8462</v>
      </c>
      <c r="F1343" s="9" t="s">
        <v>395</v>
      </c>
      <c r="G1343" s="9" t="s">
        <v>8652</v>
      </c>
      <c r="H1343" s="9" t="s">
        <v>8653</v>
      </c>
      <c r="J1343" s="1" t="str">
        <f t="shared" si="519"/>
        <v>001011</v>
      </c>
      <c r="K1343" s="1">
        <f t="shared" si="520"/>
        <v>0</v>
      </c>
      <c r="L1343" s="6" t="str">
        <f t="shared" si="521"/>
        <v>00000</v>
      </c>
      <c r="M1343" s="1">
        <f t="shared" si="522"/>
        <v>0</v>
      </c>
      <c r="N1343" s="6" t="str">
        <f t="shared" si="523"/>
        <v>00</v>
      </c>
      <c r="O1343" s="1">
        <f t="shared" si="524"/>
        <v>10</v>
      </c>
      <c r="P1343" s="1">
        <f>IF(HEX2DEC(LEFT(E1343,4))&gt;=32768,HEX2DEC(LEFT(E1343,4))-65536,HEX2DEC(LEFT(E1343,4)))/Codes!$N$2</f>
        <v>40</v>
      </c>
      <c r="Q1343" s="1">
        <f>IF(HEX2DEC(RIGHT(E1343,4))&gt;=32768,HEX2DEC(RIGHT(E1343,4))-65536,HEX2DEC(RIGHT(E1343,4)))/Codes!$N$2</f>
        <v>0</v>
      </c>
      <c r="R1343" s="1">
        <f>IF(HEX2DEC(LEFT(F1343,4))&gt;=32768,HEX2DEC(LEFT(F1343,4))-65536,HEX2DEC(LEFT(F1343,4)))/Codes!$N$2</f>
        <v>5.6</v>
      </c>
      <c r="S1343" s="1">
        <f>IF(HEX2DEC(RIGHT(F1343,4))&gt;=32768,HEX2DEC(RIGHT(F1343,4))-65536,HEX2DEC(RIGHT(F1343,4)))/Codes!$N$2</f>
        <v>0</v>
      </c>
      <c r="T1343" s="18">
        <f t="shared" si="525"/>
        <v>270</v>
      </c>
      <c r="U1343" s="1">
        <f t="shared" si="526"/>
        <v>100</v>
      </c>
      <c r="V1343" s="1">
        <f t="shared" si="527"/>
        <v>156</v>
      </c>
      <c r="W1343" s="1" t="str">
        <f t="shared" si="528"/>
        <v>000</v>
      </c>
      <c r="X1343" s="1">
        <f t="shared" si="529"/>
        <v>0</v>
      </c>
      <c r="Y1343" s="1">
        <f t="shared" si="530"/>
        <v>0</v>
      </c>
      <c r="Z1343" s="1" t="str">
        <f>VLOOKUP(BIN2DEC(MID(HEX2BIN(MID(H1343,3,2),8),2,5)),Codes!$E$1:$F$18,2)</f>
        <v>Freezing</v>
      </c>
      <c r="AA1343" s="6" t="str">
        <f t="shared" si="531"/>
        <v>0</v>
      </c>
      <c r="AB1343" s="1">
        <f t="shared" si="532"/>
        <v>0</v>
      </c>
      <c r="AC1343" s="1" t="str">
        <f>VLOOKUP(BIN2DEC(RIGHT(HEX2BIN(MID(H1343,6,1),4),1)&amp;LEFT(HEX2BIN(MID(H1343,7,1),4),1)),Codes!$K$1:$L$5,2)</f>
        <v>S</v>
      </c>
      <c r="AD1343" s="1" t="str">
        <f>VLOOKUP(BIN2DEC(RIGHT(HEX2BIN(MID(H1343,7,1),4),3)&amp;LEFT(HEX2BIN(MID(H1343,8,1),4),2)),Codes!$H$2:$I$33,2)</f>
        <v>Burn</v>
      </c>
      <c r="AE1343" s="1" t="str">
        <f t="shared" si="533"/>
        <v>1</v>
      </c>
      <c r="AF1343" s="1" t="str">
        <f t="shared" si="534"/>
        <v>1</v>
      </c>
      <c r="AH1343" s="6">
        <f t="shared" si="535"/>
        <v>8</v>
      </c>
    </row>
    <row r="1344" spans="1:34">
      <c r="A1344" s="3" t="s">
        <v>8655</v>
      </c>
      <c r="B1344" s="1" t="s">
        <v>8504</v>
      </c>
      <c r="C1344" s="6" t="s">
        <v>8656</v>
      </c>
      <c r="D1344" s="9" t="s">
        <v>1711</v>
      </c>
      <c r="E1344" s="9" t="s">
        <v>8657</v>
      </c>
      <c r="F1344" s="9" t="s">
        <v>4373</v>
      </c>
      <c r="G1344" s="9" t="s">
        <v>8512</v>
      </c>
      <c r="H1344" s="9" t="s">
        <v>8658</v>
      </c>
      <c r="J1344" s="1" t="str">
        <f t="shared" ref="J1344:J1357" si="536">LEFT(HEX2BIN(LEFT(D1344,2),8),6)</f>
        <v>001011</v>
      </c>
      <c r="K1344" s="1">
        <f t="shared" ref="K1344:K1357" si="537">BIN2DEC(MID(HEX2BIN(MID(D1344,2,2),8),3,3))</f>
        <v>0</v>
      </c>
      <c r="L1344" s="6" t="str">
        <f t="shared" ref="L1344:L1357" si="538">MID(HEX2BIN(MID(D1344,3,2),8),2,5)</f>
        <v>00000</v>
      </c>
      <c r="M1344" s="1">
        <f t="shared" ref="M1344:M1357" si="539">ROUNDDOWN(HEX2DEC(MID(D1344,4,3))/8,0)</f>
        <v>0</v>
      </c>
      <c r="N1344" s="6" t="str">
        <f t="shared" ref="N1344:N1357" si="540">MID(HEX2BIN(MID(D1344,6,1),4),2,2)</f>
        <v>00</v>
      </c>
      <c r="O1344" s="1">
        <f t="shared" ref="O1344:O1357" si="541">HEX2DEC(MID(D1344,7,2))</f>
        <v>10</v>
      </c>
      <c r="P1344" s="1">
        <f>IF(HEX2DEC(LEFT(E1344,4))&gt;=32768,HEX2DEC(LEFT(E1344,4))-65536,HEX2DEC(LEFT(E1344,4)))/Codes!$N$2</f>
        <v>76</v>
      </c>
      <c r="Q1344" s="1">
        <f>IF(HEX2DEC(RIGHT(E1344,4))&gt;=32768,HEX2DEC(RIGHT(E1344,4))-65536,HEX2DEC(RIGHT(E1344,4)))/Codes!$N$2</f>
        <v>0</v>
      </c>
      <c r="R1344" s="1">
        <f>IF(HEX2DEC(LEFT(F1344,4))&gt;=32768,HEX2DEC(LEFT(F1344,4))-65536,HEX2DEC(LEFT(F1344,4)))/Codes!$N$2</f>
        <v>0</v>
      </c>
      <c r="S1344" s="1">
        <f>IF(HEX2DEC(RIGHT(F1344,4))&gt;=32768,HEX2DEC(RIGHT(F1344,4))-65536,HEX2DEC(RIGHT(F1344,4)))/Codes!$N$2</f>
        <v>8</v>
      </c>
      <c r="T1344" s="18">
        <f t="shared" ref="T1344:T1357" si="542">ROUNDDOWN(HEX2DEC(LEFT(G1344,3))/8,0)</f>
        <v>130</v>
      </c>
      <c r="U1344" s="1">
        <f t="shared" ref="U1344:U1357" si="543">ROUNDDOWN(HEX2DEC(MID(G1344,3,3))/4,0)-(512*ROUNDDOWN(HEX2DEC(MID(G1344,3,1))/8,0))</f>
        <v>100</v>
      </c>
      <c r="V1344" s="1">
        <f t="shared" ref="V1344:V1357" si="544">RIGHT(HEX2BIN(MID(G1344,5,1),4),2)*128+HEX2DEC(MID(G1344,6,1))*8+LEFT(HEX2BIN(MID(G1344,7,1),4),3)</f>
        <v>0</v>
      </c>
      <c r="W1344" s="1" t="str">
        <f t="shared" ref="W1344:W1357" si="545">MID(HEX2BIN(MID(G1344,7,2),8),4,3)</f>
        <v>000</v>
      </c>
      <c r="X1344" s="1">
        <f t="shared" ref="X1344:X1357" si="546">BIN2DEC(RIGHT(HEX2BIN(RIGHT(G1344,1),4),2))</f>
        <v>0</v>
      </c>
      <c r="Y1344" s="1">
        <f t="shared" ref="Y1344:Y1357" si="547">ROUNDDOWN(HEX2DEC(LEFT(H1344,3))/8,0)</f>
        <v>360</v>
      </c>
      <c r="Z1344" s="1" t="str">
        <f>VLOOKUP(BIN2DEC(MID(HEX2BIN(MID(H1344,3,2),8),2,5)),Codes!$E$1:$F$18,2)</f>
        <v>Sleep</v>
      </c>
      <c r="AA1344" s="6" t="str">
        <f t="shared" ref="AA1344:AA1357" si="548">MID(HEX2BIN(MID(H1344,4,1),4),3,1)</f>
        <v>0</v>
      </c>
      <c r="AB1344" s="1">
        <f t="shared" ref="AB1344:AB1357" si="549">(MOD(HEX2DEC(MID(H1344,4,1)),2))*64+ROUNDDOWN(HEX2DEC(MID(H1344,5,2))/4,0)</f>
        <v>0</v>
      </c>
      <c r="AC1344" s="1" t="str">
        <f>VLOOKUP(BIN2DEC(RIGHT(HEX2BIN(MID(H1344,6,1),4),1)&amp;LEFT(HEX2BIN(MID(H1344,7,1),4),1)),Codes!$K$1:$L$5,2)</f>
        <v>S</v>
      </c>
      <c r="AD1344" s="1" t="str">
        <f>VLOOKUP(BIN2DEC(RIGHT(HEX2BIN(MID(H1344,7,1),4),3)&amp;LEFT(HEX2BIN(MID(H1344,8,1),4),2)),Codes!$H$2:$I$33,2)</f>
        <v>Burn</v>
      </c>
      <c r="AE1344" s="1" t="str">
        <f t="shared" ref="AE1344:AE1357" si="550">MID(HEX2BIN(RIGHT(H1344,1),4),3,1)</f>
        <v>1</v>
      </c>
      <c r="AF1344" s="1" t="str">
        <f t="shared" ref="AF1344:AF1357" si="551">RIGHT(HEX2BIN(RIGHT(H1344,1),4),1)</f>
        <v>0</v>
      </c>
      <c r="AH1344" s="6">
        <f t="shared" ref="AH1344:AH1357" si="552">ROUNDDOWN(HEX2DEC(MID(H1344,6,3))/4,0)-(256*ROUNDDOWN(HEX2DEC(MID(H1344,6,1))/4,0))</f>
        <v>8</v>
      </c>
    </row>
    <row r="1345" spans="1:34">
      <c r="A1345" s="3" t="s">
        <v>8659</v>
      </c>
      <c r="B1345" s="1" t="s">
        <v>8504</v>
      </c>
      <c r="D1345" s="9" t="s">
        <v>3099</v>
      </c>
      <c r="E1345" s="9" t="s">
        <v>232</v>
      </c>
      <c r="F1345" s="9" t="s">
        <v>91</v>
      </c>
      <c r="G1345" s="9" t="s">
        <v>8466</v>
      </c>
      <c r="H1345" s="9" t="s">
        <v>5968</v>
      </c>
      <c r="J1345" s="1" t="str">
        <f t="shared" si="536"/>
        <v>001011</v>
      </c>
      <c r="K1345" s="1">
        <f t="shared" si="537"/>
        <v>0</v>
      </c>
      <c r="L1345" s="6" t="str">
        <f t="shared" si="538"/>
        <v>00000</v>
      </c>
      <c r="M1345" s="1">
        <f t="shared" si="539"/>
        <v>0</v>
      </c>
      <c r="N1345" s="6" t="str">
        <f t="shared" si="540"/>
        <v>00</v>
      </c>
      <c r="O1345" s="1">
        <f t="shared" si="541"/>
        <v>13</v>
      </c>
      <c r="P1345" s="1">
        <f>IF(HEX2DEC(LEFT(E1345,4))&gt;=32768,HEX2DEC(LEFT(E1345,4))-65536,HEX2DEC(LEFT(E1345,4)))/Codes!$N$2</f>
        <v>4.8</v>
      </c>
      <c r="Q1345" s="1">
        <f>IF(HEX2DEC(RIGHT(E1345,4))&gt;=32768,HEX2DEC(RIGHT(E1345,4))-65536,HEX2DEC(RIGHT(E1345,4)))/Codes!$N$2</f>
        <v>0</v>
      </c>
      <c r="R1345" s="1">
        <f>IF(HEX2DEC(LEFT(F1345,4))&gt;=32768,HEX2DEC(LEFT(F1345,4))-65536,HEX2DEC(LEFT(F1345,4)))/Codes!$N$2</f>
        <v>0</v>
      </c>
      <c r="S1345" s="1">
        <f>IF(HEX2DEC(RIGHT(F1345,4))&gt;=32768,HEX2DEC(RIGHT(F1345,4))-65536,HEX2DEC(RIGHT(F1345,4)))/Codes!$N$2</f>
        <v>0</v>
      </c>
      <c r="T1345" s="18">
        <f t="shared" si="542"/>
        <v>80</v>
      </c>
      <c r="U1345" s="1">
        <f t="shared" si="543"/>
        <v>100</v>
      </c>
      <c r="V1345" s="1">
        <f t="shared" si="544"/>
        <v>0</v>
      </c>
      <c r="W1345" s="1" t="str">
        <f t="shared" si="545"/>
        <v>000</v>
      </c>
      <c r="X1345" s="1">
        <f t="shared" si="546"/>
        <v>0</v>
      </c>
      <c r="Y1345" s="1">
        <f t="shared" si="547"/>
        <v>60</v>
      </c>
      <c r="Z1345" s="1" t="str">
        <f>VLOOKUP(BIN2DEC(MID(HEX2BIN(MID(H1345,3,2),8),2,5)),Codes!$E$1:$F$18,2)</f>
        <v>Slash</v>
      </c>
      <c r="AA1345" s="6" t="str">
        <f t="shared" si="548"/>
        <v>0</v>
      </c>
      <c r="AB1345" s="1">
        <f t="shared" si="549"/>
        <v>0</v>
      </c>
      <c r="AC1345" s="1" t="str">
        <f>VLOOKUP(BIN2DEC(RIGHT(HEX2BIN(MID(H1345,6,1),4),1)&amp;LEFT(HEX2BIN(MID(H1345,7,1),4),1)),Codes!$K$1:$L$5,2)</f>
        <v>S</v>
      </c>
      <c r="AD1345" s="1" t="str">
        <f>VLOOKUP(BIN2DEC(RIGHT(HEX2BIN(MID(H1345,7,1),4),3)&amp;LEFT(HEX2BIN(MID(H1345,8,1),4),2)),Codes!$H$2:$I$33,2)</f>
        <v>[Slash]</v>
      </c>
      <c r="AE1345" s="1" t="str">
        <f t="shared" si="550"/>
        <v>1</v>
      </c>
      <c r="AF1345" s="1" t="str">
        <f t="shared" si="551"/>
        <v>1</v>
      </c>
      <c r="AH1345" s="6">
        <f t="shared" si="552"/>
        <v>19</v>
      </c>
    </row>
    <row r="1346" spans="1:34">
      <c r="A1346" s="3" t="s">
        <v>8660</v>
      </c>
      <c r="B1346" s="1" t="s">
        <v>8504</v>
      </c>
      <c r="C1346" s="6" t="s">
        <v>8664</v>
      </c>
      <c r="D1346" s="9" t="s">
        <v>8661</v>
      </c>
      <c r="E1346" s="9" t="s">
        <v>207</v>
      </c>
      <c r="F1346" s="9" t="s">
        <v>91</v>
      </c>
      <c r="G1346" s="9" t="s">
        <v>8662</v>
      </c>
      <c r="H1346" s="9" t="s">
        <v>8663</v>
      </c>
      <c r="J1346" s="1" t="str">
        <f t="shared" si="536"/>
        <v>001011</v>
      </c>
      <c r="K1346" s="1">
        <f t="shared" si="537"/>
        <v>0</v>
      </c>
      <c r="L1346" s="6" t="str">
        <f t="shared" si="538"/>
        <v>00000</v>
      </c>
      <c r="M1346" s="1">
        <f t="shared" si="539"/>
        <v>44</v>
      </c>
      <c r="N1346" s="6" t="str">
        <f t="shared" si="540"/>
        <v>00</v>
      </c>
      <c r="O1346" s="1">
        <f t="shared" si="541"/>
        <v>25</v>
      </c>
      <c r="P1346" s="1">
        <f>IF(HEX2DEC(LEFT(E1346,4))&gt;=32768,HEX2DEC(LEFT(E1346,4))-65536,HEX2DEC(LEFT(E1346,4)))/Codes!$N$2</f>
        <v>4</v>
      </c>
      <c r="Q1346" s="1">
        <f>IF(HEX2DEC(RIGHT(E1346,4))&gt;=32768,HEX2DEC(RIGHT(E1346,4))-65536,HEX2DEC(RIGHT(E1346,4)))/Codes!$N$2</f>
        <v>0</v>
      </c>
      <c r="R1346" s="1">
        <f>IF(HEX2DEC(LEFT(F1346,4))&gt;=32768,HEX2DEC(LEFT(F1346,4))-65536,HEX2DEC(LEFT(F1346,4)))/Codes!$N$2</f>
        <v>0</v>
      </c>
      <c r="S1346" s="1">
        <f>IF(HEX2DEC(RIGHT(F1346,4))&gt;=32768,HEX2DEC(RIGHT(F1346,4))-65536,HEX2DEC(RIGHT(F1346,4)))/Codes!$N$2</f>
        <v>0</v>
      </c>
      <c r="T1346" s="18">
        <f t="shared" si="542"/>
        <v>180</v>
      </c>
      <c r="U1346" s="1">
        <f t="shared" si="543"/>
        <v>60</v>
      </c>
      <c r="V1346" s="1">
        <f t="shared" si="544"/>
        <v>0</v>
      </c>
      <c r="W1346" s="1" t="str">
        <f t="shared" si="545"/>
        <v>000</v>
      </c>
      <c r="X1346" s="1">
        <f t="shared" si="546"/>
        <v>0</v>
      </c>
      <c r="Y1346" s="1">
        <f t="shared" si="547"/>
        <v>100</v>
      </c>
      <c r="Z1346" s="1" t="str">
        <f>VLOOKUP(BIN2DEC(MID(HEX2BIN(MID(H1346,3,2),8),2,5)),Codes!$E$1:$F$18,2)</f>
        <v>Electric</v>
      </c>
      <c r="AA1346" s="6" t="str">
        <f t="shared" si="548"/>
        <v>0</v>
      </c>
      <c r="AB1346" s="1">
        <f t="shared" si="549"/>
        <v>0</v>
      </c>
      <c r="AC1346" s="1" t="str">
        <f>VLOOKUP(BIN2DEC(RIGHT(HEX2BIN(MID(H1346,6,1),4),1)&amp;LEFT(HEX2BIN(MID(H1346,7,1),4),1)),Codes!$K$1:$L$5,2)</f>
        <v>M</v>
      </c>
      <c r="AD1346" s="1" t="str">
        <f>VLOOKUP(BIN2DEC(RIGHT(HEX2BIN(MID(H1346,7,1),4),3)&amp;LEFT(HEX2BIN(MID(H1346,8,1),4),2)),Codes!$H$2:$I$33,2)</f>
        <v>Burn</v>
      </c>
      <c r="AE1346" s="1" t="str">
        <f t="shared" si="550"/>
        <v>1</v>
      </c>
      <c r="AF1346" s="1" t="str">
        <f t="shared" si="551"/>
        <v>1</v>
      </c>
      <c r="AH1346" s="6">
        <f t="shared" si="552"/>
        <v>40</v>
      </c>
    </row>
    <row r="1347" spans="1:34">
      <c r="A1347" s="3" t="s">
        <v>8665</v>
      </c>
      <c r="B1347" s="1" t="s">
        <v>8504</v>
      </c>
      <c r="C1347" s="6" t="s">
        <v>8816</v>
      </c>
      <c r="D1347" s="9" t="s">
        <v>702</v>
      </c>
      <c r="E1347" s="9" t="s">
        <v>232</v>
      </c>
      <c r="F1347" s="9" t="s">
        <v>256</v>
      </c>
      <c r="G1347" s="9" t="s">
        <v>8666</v>
      </c>
      <c r="H1347" s="9" t="s">
        <v>3735</v>
      </c>
      <c r="J1347" s="1" t="str">
        <f t="shared" si="536"/>
        <v>001011</v>
      </c>
      <c r="K1347" s="1">
        <f t="shared" si="537"/>
        <v>0</v>
      </c>
      <c r="L1347" s="6" t="str">
        <f t="shared" si="538"/>
        <v>00000</v>
      </c>
      <c r="M1347" s="1">
        <f t="shared" si="539"/>
        <v>0</v>
      </c>
      <c r="N1347" s="6" t="str">
        <f t="shared" si="540"/>
        <v>00</v>
      </c>
      <c r="O1347" s="1">
        <f t="shared" si="541"/>
        <v>1</v>
      </c>
      <c r="P1347" s="1">
        <f>IF(HEX2DEC(LEFT(E1347,4))&gt;=32768,HEX2DEC(LEFT(E1347,4))-65536,HEX2DEC(LEFT(E1347,4)))/Codes!$N$2</f>
        <v>4.8</v>
      </c>
      <c r="Q1347" s="1">
        <f>IF(HEX2DEC(RIGHT(E1347,4))&gt;=32768,HEX2DEC(RIGHT(E1347,4))-65536,HEX2DEC(RIGHT(E1347,4)))/Codes!$N$2</f>
        <v>0</v>
      </c>
      <c r="R1347" s="1">
        <f>IF(HEX2DEC(LEFT(F1347,4))&gt;=32768,HEX2DEC(LEFT(F1347,4))-65536,HEX2DEC(LEFT(F1347,4)))/Codes!$N$2</f>
        <v>3.6</v>
      </c>
      <c r="S1347" s="1">
        <f>IF(HEX2DEC(RIGHT(F1347,4))&gt;=32768,HEX2DEC(RIGHT(F1347,4))-65536,HEX2DEC(RIGHT(F1347,4)))/Codes!$N$2</f>
        <v>0</v>
      </c>
      <c r="T1347" s="18">
        <f t="shared" si="542"/>
        <v>0</v>
      </c>
      <c r="U1347" s="1">
        <f t="shared" si="543"/>
        <v>100</v>
      </c>
      <c r="V1347" s="1">
        <f t="shared" si="544"/>
        <v>141</v>
      </c>
      <c r="W1347" s="1" t="str">
        <f t="shared" si="545"/>
        <v>000</v>
      </c>
      <c r="X1347" s="1">
        <f t="shared" si="546"/>
        <v>0</v>
      </c>
      <c r="Y1347" s="1">
        <f t="shared" si="547"/>
        <v>0</v>
      </c>
      <c r="Z1347" s="1" t="str">
        <f>VLOOKUP(BIN2DEC(MID(HEX2BIN(MID(H1347,3,2),8),2,5)),Codes!$E$1:$F$18,2)</f>
        <v>Normal</v>
      </c>
      <c r="AA1347" s="6" t="str">
        <f t="shared" si="548"/>
        <v>0</v>
      </c>
      <c r="AB1347" s="1">
        <f t="shared" si="549"/>
        <v>0</v>
      </c>
      <c r="AC1347" s="1" t="str">
        <f>VLOOKUP(BIN2DEC(RIGHT(HEX2BIN(MID(H1347,6,1),4),1)&amp;LEFT(HEX2BIN(MID(H1347,7,1),4),1)),Codes!$K$1:$L$5,2)</f>
        <v>S</v>
      </c>
      <c r="AD1347" s="1" t="str">
        <f>VLOOKUP(BIN2DEC(RIGHT(HEX2BIN(MID(H1347,7,1),4),3)&amp;LEFT(HEX2BIN(MID(H1347,8,1),4),2)),Codes!$H$2:$I$33,2)</f>
        <v>Paper</v>
      </c>
      <c r="AE1347" s="1" t="str">
        <f t="shared" si="550"/>
        <v>1</v>
      </c>
      <c r="AF1347" s="1" t="str">
        <f t="shared" si="551"/>
        <v>1</v>
      </c>
      <c r="AH1347" s="6">
        <f t="shared" si="552"/>
        <v>6</v>
      </c>
    </row>
    <row r="1348" spans="1:34">
      <c r="A1348" s="3" t="s">
        <v>8667</v>
      </c>
      <c r="B1348" s="1" t="s">
        <v>8504</v>
      </c>
      <c r="C1348" s="6" t="s">
        <v>8822</v>
      </c>
      <c r="D1348" s="9" t="s">
        <v>1681</v>
      </c>
      <c r="E1348" s="9" t="s">
        <v>7768</v>
      </c>
      <c r="F1348" s="9" t="s">
        <v>3721</v>
      </c>
      <c r="G1348" s="9" t="s">
        <v>8472</v>
      </c>
      <c r="H1348" s="9" t="s">
        <v>8668</v>
      </c>
      <c r="J1348" s="1" t="str">
        <f t="shared" si="536"/>
        <v>001011</v>
      </c>
      <c r="K1348" s="1">
        <f t="shared" si="537"/>
        <v>0</v>
      </c>
      <c r="L1348" s="6" t="str">
        <f t="shared" si="538"/>
        <v>00000</v>
      </c>
      <c r="M1348" s="1">
        <f t="shared" si="539"/>
        <v>0</v>
      </c>
      <c r="N1348" s="6" t="str">
        <f t="shared" si="540"/>
        <v>00</v>
      </c>
      <c r="O1348" s="1">
        <f t="shared" si="541"/>
        <v>18</v>
      </c>
      <c r="P1348" s="1">
        <f>IF(HEX2DEC(LEFT(E1348,4))&gt;=32768,HEX2DEC(LEFT(E1348,4))-65536,HEX2DEC(LEFT(E1348,4)))/Codes!$N$2</f>
        <v>48</v>
      </c>
      <c r="Q1348" s="1">
        <f>IF(HEX2DEC(RIGHT(E1348,4))&gt;=32768,HEX2DEC(RIGHT(E1348,4))-65536,HEX2DEC(RIGHT(E1348,4)))/Codes!$N$2</f>
        <v>0</v>
      </c>
      <c r="R1348" s="1">
        <f>IF(HEX2DEC(LEFT(F1348,4))&gt;=32768,HEX2DEC(LEFT(F1348,4))-65536,HEX2DEC(LEFT(F1348,4)))/Codes!$N$2</f>
        <v>6.1440000000000001</v>
      </c>
      <c r="S1348" s="1">
        <f>IF(HEX2DEC(RIGHT(F1348,4))&gt;=32768,HEX2DEC(RIGHT(F1348,4))-65536,HEX2DEC(RIGHT(F1348,4)))/Codes!$N$2</f>
        <v>0</v>
      </c>
      <c r="T1348" s="18">
        <f t="shared" si="542"/>
        <v>80</v>
      </c>
      <c r="U1348" s="1">
        <f t="shared" si="543"/>
        <v>60</v>
      </c>
      <c r="V1348" s="1">
        <f t="shared" si="544"/>
        <v>0</v>
      </c>
      <c r="W1348" s="1" t="str">
        <f t="shared" si="545"/>
        <v>000</v>
      </c>
      <c r="X1348" s="1">
        <f t="shared" si="546"/>
        <v>0</v>
      </c>
      <c r="Y1348" s="1">
        <f t="shared" si="547"/>
        <v>60</v>
      </c>
      <c r="Z1348" s="1" t="str">
        <f>VLOOKUP(BIN2DEC(MID(HEX2BIN(MID(H1348,3,2),8),2,5)),Codes!$E$1:$F$18,2)</f>
        <v>Normal</v>
      </c>
      <c r="AA1348" s="6" t="str">
        <f t="shared" si="548"/>
        <v>0</v>
      </c>
      <c r="AB1348" s="1">
        <f t="shared" si="549"/>
        <v>0</v>
      </c>
      <c r="AC1348" s="1" t="str">
        <f>VLOOKUP(BIN2DEC(RIGHT(HEX2BIN(MID(H1348,6,1),4),1)&amp;LEFT(HEX2BIN(MID(H1348,7,1),4),1)),Codes!$K$1:$L$5,2)</f>
        <v>M</v>
      </c>
      <c r="AD1348" s="1" t="str">
        <f>VLOOKUP(BIN2DEC(RIGHT(HEX2BIN(MID(H1348,7,1),4),3)&amp;LEFT(HEX2BIN(MID(H1348,8,1),4),2)),Codes!$H$2:$I$33,2)</f>
        <v>Kick</v>
      </c>
      <c r="AE1348" s="1" t="str">
        <f t="shared" si="550"/>
        <v>1</v>
      </c>
      <c r="AF1348" s="1" t="str">
        <f t="shared" si="551"/>
        <v>0</v>
      </c>
      <c r="AH1348" s="6">
        <f t="shared" si="552"/>
        <v>34</v>
      </c>
    </row>
    <row r="1349" spans="1:34">
      <c r="A1349" s="3" t="s">
        <v>8669</v>
      </c>
      <c r="B1349" s="1" t="s">
        <v>8504</v>
      </c>
      <c r="C1349" s="6" t="s">
        <v>8814</v>
      </c>
      <c r="D1349" s="9" t="s">
        <v>3348</v>
      </c>
      <c r="E1349" s="9" t="s">
        <v>265</v>
      </c>
      <c r="F1349" s="9" t="s">
        <v>91</v>
      </c>
      <c r="G1349" s="9" t="s">
        <v>8402</v>
      </c>
      <c r="H1349" s="9" t="s">
        <v>8670</v>
      </c>
      <c r="J1349" s="1" t="str">
        <f t="shared" si="536"/>
        <v>001011</v>
      </c>
      <c r="K1349" s="1">
        <f t="shared" si="537"/>
        <v>0</v>
      </c>
      <c r="L1349" s="6" t="str">
        <f t="shared" si="538"/>
        <v>00000</v>
      </c>
      <c r="M1349" s="1">
        <f t="shared" si="539"/>
        <v>0</v>
      </c>
      <c r="N1349" s="6" t="str">
        <f t="shared" si="540"/>
        <v>00</v>
      </c>
      <c r="O1349" s="1">
        <f t="shared" si="541"/>
        <v>4</v>
      </c>
      <c r="P1349" s="1">
        <f>IF(HEX2DEC(LEFT(E1349,4))&gt;=32768,HEX2DEC(LEFT(E1349,4))-65536,HEX2DEC(LEFT(E1349,4)))/Codes!$N$2</f>
        <v>2.4</v>
      </c>
      <c r="Q1349" s="1">
        <f>IF(HEX2DEC(RIGHT(E1349,4))&gt;=32768,HEX2DEC(RIGHT(E1349,4))-65536,HEX2DEC(RIGHT(E1349,4)))/Codes!$N$2</f>
        <v>0</v>
      </c>
      <c r="R1349" s="1">
        <f>IF(HEX2DEC(LEFT(F1349,4))&gt;=32768,HEX2DEC(LEFT(F1349,4))-65536,HEX2DEC(LEFT(F1349,4)))/Codes!$N$2</f>
        <v>0</v>
      </c>
      <c r="S1349" s="1">
        <f>IF(HEX2DEC(RIGHT(F1349,4))&gt;=32768,HEX2DEC(RIGHT(F1349,4))-65536,HEX2DEC(RIGHT(F1349,4)))/Codes!$N$2</f>
        <v>0</v>
      </c>
      <c r="T1349" s="18">
        <f t="shared" si="542"/>
        <v>80</v>
      </c>
      <c r="U1349" s="1">
        <f t="shared" si="543"/>
        <v>40</v>
      </c>
      <c r="V1349" s="1">
        <f t="shared" si="544"/>
        <v>0</v>
      </c>
      <c r="W1349" s="1" t="str">
        <f t="shared" si="545"/>
        <v>000</v>
      </c>
      <c r="X1349" s="1">
        <f t="shared" si="546"/>
        <v>0</v>
      </c>
      <c r="Y1349" s="1">
        <f t="shared" si="547"/>
        <v>25</v>
      </c>
      <c r="Z1349" s="1" t="str">
        <f>VLOOKUP(BIN2DEC(MID(HEX2BIN(MID(H1349,3,2),8),2,5)),Codes!$E$1:$F$18,2)</f>
        <v>Slash</v>
      </c>
      <c r="AA1349" s="6" t="str">
        <f t="shared" si="548"/>
        <v>1</v>
      </c>
      <c r="AB1349" s="1">
        <f t="shared" si="549"/>
        <v>0</v>
      </c>
      <c r="AC1349" s="1" t="str">
        <f>VLOOKUP(BIN2DEC(RIGHT(HEX2BIN(MID(H1349,6,1),4),1)&amp;LEFT(HEX2BIN(MID(H1349,7,1),4),1)),Codes!$K$1:$L$5,2)</f>
        <v>S</v>
      </c>
      <c r="AD1349" s="1" t="str">
        <f>VLOOKUP(BIN2DEC(RIGHT(HEX2BIN(MID(H1349,7,1),4),3)&amp;LEFT(HEX2BIN(MID(H1349,8,1),4),2)),Codes!$H$2:$I$33,2)</f>
        <v>Slash</v>
      </c>
      <c r="AE1349" s="1" t="str">
        <f t="shared" si="550"/>
        <v>1</v>
      </c>
      <c r="AF1349" s="1" t="str">
        <f t="shared" si="551"/>
        <v>1</v>
      </c>
      <c r="AH1349" s="6">
        <f t="shared" si="552"/>
        <v>3</v>
      </c>
    </row>
    <row r="1350" spans="1:34">
      <c r="A1350" s="3" t="s">
        <v>8672</v>
      </c>
      <c r="B1350" s="1" t="s">
        <v>8504</v>
      </c>
      <c r="C1350" s="6" t="s">
        <v>8829</v>
      </c>
      <c r="D1350" s="9" t="s">
        <v>853</v>
      </c>
      <c r="E1350" s="9" t="s">
        <v>299</v>
      </c>
      <c r="F1350" s="9" t="s">
        <v>91</v>
      </c>
      <c r="G1350" s="9" t="s">
        <v>8673</v>
      </c>
      <c r="H1350" s="9" t="s">
        <v>8674</v>
      </c>
      <c r="J1350" s="1" t="str">
        <f t="shared" si="536"/>
        <v>001011</v>
      </c>
      <c r="K1350" s="1">
        <f t="shared" si="537"/>
        <v>0</v>
      </c>
      <c r="L1350" s="6" t="str">
        <f t="shared" si="538"/>
        <v>00000</v>
      </c>
      <c r="M1350" s="1">
        <f t="shared" si="539"/>
        <v>0</v>
      </c>
      <c r="N1350" s="6" t="str">
        <f t="shared" si="540"/>
        <v>00</v>
      </c>
      <c r="O1350" s="1">
        <f t="shared" si="541"/>
        <v>8</v>
      </c>
      <c r="P1350" s="1">
        <f>IF(HEX2DEC(LEFT(E1350,4))&gt;=32768,HEX2DEC(LEFT(E1350,4))-65536,HEX2DEC(LEFT(E1350,4)))/Codes!$N$2</f>
        <v>6</v>
      </c>
      <c r="Q1350" s="1">
        <f>IF(HEX2DEC(RIGHT(E1350,4))&gt;=32768,HEX2DEC(RIGHT(E1350,4))-65536,HEX2DEC(RIGHT(E1350,4)))/Codes!$N$2</f>
        <v>0</v>
      </c>
      <c r="R1350" s="1">
        <f>IF(HEX2DEC(LEFT(F1350,4))&gt;=32768,HEX2DEC(LEFT(F1350,4))-65536,HEX2DEC(LEFT(F1350,4)))/Codes!$N$2</f>
        <v>0</v>
      </c>
      <c r="S1350" s="1">
        <f>IF(HEX2DEC(RIGHT(F1350,4))&gt;=32768,HEX2DEC(RIGHT(F1350,4))-65536,HEX2DEC(RIGHT(F1350,4)))/Codes!$N$2</f>
        <v>0</v>
      </c>
      <c r="T1350" s="18">
        <f t="shared" si="542"/>
        <v>10</v>
      </c>
      <c r="U1350" s="1">
        <f t="shared" si="543"/>
        <v>30</v>
      </c>
      <c r="V1350" s="1">
        <f t="shared" si="544"/>
        <v>0</v>
      </c>
      <c r="W1350" s="1" t="str">
        <f t="shared" si="545"/>
        <v>000</v>
      </c>
      <c r="X1350" s="1">
        <f t="shared" si="546"/>
        <v>0</v>
      </c>
      <c r="Y1350" s="1">
        <f t="shared" si="547"/>
        <v>30</v>
      </c>
      <c r="Z1350" s="1" t="str">
        <f>VLOOKUP(BIN2DEC(MID(HEX2BIN(MID(H1350,3,2),8),2,5)),Codes!$E$1:$F$18,2)</f>
        <v>Normal</v>
      </c>
      <c r="AA1350" s="6" t="str">
        <f t="shared" si="548"/>
        <v>1</v>
      </c>
      <c r="AB1350" s="1">
        <f t="shared" si="549"/>
        <v>2</v>
      </c>
      <c r="AC1350" s="1" t="str">
        <f>VLOOKUP(BIN2DEC(RIGHT(HEX2BIN(MID(H1350,6,1),4),1)&amp;LEFT(HEX2BIN(MID(H1350,7,1),4),1)),Codes!$K$1:$L$5,2)</f>
        <v>S</v>
      </c>
      <c r="AD1350" s="1" t="str">
        <f>VLOOKUP(BIN2DEC(RIGHT(HEX2BIN(MID(H1350,7,1),4),3)&amp;LEFT(HEX2BIN(MID(H1350,8,1),4),2)),Codes!$H$2:$I$33,2)</f>
        <v>[Kick]</v>
      </c>
      <c r="AE1350" s="1" t="str">
        <f t="shared" si="550"/>
        <v>1</v>
      </c>
      <c r="AF1350" s="1" t="str">
        <f t="shared" si="551"/>
        <v>1</v>
      </c>
      <c r="AH1350" s="6">
        <f t="shared" si="552"/>
        <v>18</v>
      </c>
    </row>
    <row r="1351" spans="1:34">
      <c r="A1351" s="3" t="s">
        <v>8676</v>
      </c>
      <c r="B1351" s="1" t="s">
        <v>8504</v>
      </c>
      <c r="C1351" s="6" t="s">
        <v>8823</v>
      </c>
      <c r="D1351" s="9" t="s">
        <v>270</v>
      </c>
      <c r="E1351" s="9" t="s">
        <v>460</v>
      </c>
      <c r="F1351" s="9" t="s">
        <v>91</v>
      </c>
      <c r="G1351" s="9" t="s">
        <v>8677</v>
      </c>
      <c r="H1351" s="9" t="s">
        <v>8678</v>
      </c>
      <c r="J1351" s="1" t="str">
        <f t="shared" si="536"/>
        <v>001011</v>
      </c>
      <c r="K1351" s="1">
        <f t="shared" si="537"/>
        <v>0</v>
      </c>
      <c r="L1351" s="6" t="str">
        <f t="shared" si="538"/>
        <v>00000</v>
      </c>
      <c r="M1351" s="1">
        <f t="shared" si="539"/>
        <v>0</v>
      </c>
      <c r="N1351" s="6" t="str">
        <f t="shared" si="540"/>
        <v>00</v>
      </c>
      <c r="O1351" s="1">
        <f t="shared" si="541"/>
        <v>3</v>
      </c>
      <c r="P1351" s="1">
        <f>IF(HEX2DEC(LEFT(E1351,4))&gt;=32768,HEX2DEC(LEFT(E1351,4))-65536,HEX2DEC(LEFT(E1351,4)))/Codes!$N$2</f>
        <v>7.2</v>
      </c>
      <c r="Q1351" s="1">
        <f>IF(HEX2DEC(RIGHT(E1351,4))&gt;=32768,HEX2DEC(RIGHT(E1351,4))-65536,HEX2DEC(RIGHT(E1351,4)))/Codes!$N$2</f>
        <v>0</v>
      </c>
      <c r="R1351" s="1">
        <f>IF(HEX2DEC(LEFT(F1351,4))&gt;=32768,HEX2DEC(LEFT(F1351,4))-65536,HEX2DEC(LEFT(F1351,4)))/Codes!$N$2</f>
        <v>0</v>
      </c>
      <c r="S1351" s="1">
        <f>IF(HEX2DEC(RIGHT(F1351,4))&gt;=32768,HEX2DEC(RIGHT(F1351,4))-65536,HEX2DEC(RIGHT(F1351,4)))/Codes!$N$2</f>
        <v>0</v>
      </c>
      <c r="T1351" s="18">
        <f t="shared" si="542"/>
        <v>130</v>
      </c>
      <c r="U1351" s="1">
        <f t="shared" si="543"/>
        <v>100</v>
      </c>
      <c r="V1351" s="1">
        <f t="shared" si="544"/>
        <v>58</v>
      </c>
      <c r="W1351" s="1" t="str">
        <f t="shared" si="545"/>
        <v>000</v>
      </c>
      <c r="X1351" s="1">
        <f t="shared" si="546"/>
        <v>0</v>
      </c>
      <c r="Y1351" s="1">
        <f t="shared" si="547"/>
        <v>0</v>
      </c>
      <c r="Z1351" s="1" t="str">
        <f>VLOOKUP(BIN2DEC(MID(HEX2BIN(MID(H1351,3,2),8),2,5)),Codes!$E$1:$F$18,2)</f>
        <v>Normal</v>
      </c>
      <c r="AA1351" s="6" t="str">
        <f t="shared" si="548"/>
        <v>0</v>
      </c>
      <c r="AB1351" s="1">
        <f t="shared" si="549"/>
        <v>0</v>
      </c>
      <c r="AC1351" s="1" t="str">
        <f>VLOOKUP(BIN2DEC(RIGHT(HEX2BIN(MID(H1351,6,1),4),1)&amp;LEFT(HEX2BIN(MID(H1351,7,1),4),1)),Codes!$K$1:$L$5,2)</f>
        <v>S</v>
      </c>
      <c r="AD1351" s="1" t="str">
        <f>VLOOKUP(BIN2DEC(RIGHT(HEX2BIN(MID(H1351,7,1),4),3)&amp;LEFT(HEX2BIN(MID(H1351,8,1),4),2)),Codes!$H$2:$I$33,2)</f>
        <v>[Burn]</v>
      </c>
      <c r="AE1351" s="1" t="str">
        <f t="shared" si="550"/>
        <v>1</v>
      </c>
      <c r="AF1351" s="1" t="str">
        <f t="shared" si="551"/>
        <v>1</v>
      </c>
      <c r="AH1351" s="6">
        <f t="shared" si="552"/>
        <v>24</v>
      </c>
    </row>
    <row r="1352" spans="1:34">
      <c r="A1352" s="3" t="s">
        <v>8680</v>
      </c>
      <c r="B1352" s="1" t="s">
        <v>8504</v>
      </c>
      <c r="C1352" s="6" t="s">
        <v>8824</v>
      </c>
      <c r="D1352" s="9" t="s">
        <v>255</v>
      </c>
      <c r="E1352" s="9" t="s">
        <v>2735</v>
      </c>
      <c r="F1352" s="9" t="s">
        <v>91</v>
      </c>
      <c r="G1352" s="9" t="s">
        <v>8681</v>
      </c>
      <c r="H1352" s="9" t="s">
        <v>8682</v>
      </c>
      <c r="J1352" s="1" t="str">
        <f t="shared" si="536"/>
        <v>001011</v>
      </c>
      <c r="K1352" s="1">
        <f t="shared" si="537"/>
        <v>0</v>
      </c>
      <c r="L1352" s="6" t="str">
        <f t="shared" si="538"/>
        <v>00000</v>
      </c>
      <c r="M1352" s="1">
        <f t="shared" si="539"/>
        <v>0</v>
      </c>
      <c r="N1352" s="6" t="str">
        <f t="shared" si="540"/>
        <v>00</v>
      </c>
      <c r="O1352" s="1">
        <f t="shared" si="541"/>
        <v>2</v>
      </c>
      <c r="P1352" s="1">
        <f>IF(HEX2DEC(LEFT(E1352,4))&gt;=32768,HEX2DEC(LEFT(E1352,4))-65536,HEX2DEC(LEFT(E1352,4)))/Codes!$N$2</f>
        <v>9.6</v>
      </c>
      <c r="Q1352" s="1">
        <f>IF(HEX2DEC(RIGHT(E1352,4))&gt;=32768,HEX2DEC(RIGHT(E1352,4))-65536,HEX2DEC(RIGHT(E1352,4)))/Codes!$N$2</f>
        <v>0</v>
      </c>
      <c r="R1352" s="1">
        <f>IF(HEX2DEC(LEFT(F1352,4))&gt;=32768,HEX2DEC(LEFT(F1352,4))-65536,HEX2DEC(LEFT(F1352,4)))/Codes!$N$2</f>
        <v>0</v>
      </c>
      <c r="S1352" s="1">
        <f>IF(HEX2DEC(RIGHT(F1352,4))&gt;=32768,HEX2DEC(RIGHT(F1352,4))-65536,HEX2DEC(RIGHT(F1352,4)))/Codes!$N$2</f>
        <v>0</v>
      </c>
      <c r="T1352" s="18">
        <f t="shared" si="542"/>
        <v>80</v>
      </c>
      <c r="U1352" s="1">
        <f t="shared" si="543"/>
        <v>100</v>
      </c>
      <c r="V1352" s="1">
        <f t="shared" si="544"/>
        <v>18</v>
      </c>
      <c r="W1352" s="1" t="str">
        <f t="shared" si="545"/>
        <v>000</v>
      </c>
      <c r="X1352" s="1">
        <f t="shared" si="546"/>
        <v>0</v>
      </c>
      <c r="Y1352" s="1">
        <f t="shared" si="547"/>
        <v>0</v>
      </c>
      <c r="Z1352" s="1" t="str">
        <f>VLOOKUP(BIN2DEC(MID(HEX2BIN(MID(H1352,3,2),8),2,5)),Codes!$E$1:$F$18,2)</f>
        <v>Flame</v>
      </c>
      <c r="AA1352" s="6" t="str">
        <f t="shared" si="548"/>
        <v>0</v>
      </c>
      <c r="AB1352" s="1">
        <f t="shared" si="549"/>
        <v>0</v>
      </c>
      <c r="AC1352" s="1" t="str">
        <f>VLOOKUP(BIN2DEC(RIGHT(HEX2BIN(MID(H1352,6,1),4),1)&amp;LEFT(HEX2BIN(MID(H1352,7,1),4),1)),Codes!$K$1:$L$5,2)</f>
        <v>S</v>
      </c>
      <c r="AD1352" s="1" t="str">
        <f>VLOOKUP(BIN2DEC(RIGHT(HEX2BIN(MID(H1352,7,1),4),3)&amp;LEFT(HEX2BIN(MID(H1352,8,1),4),2)),Codes!$H$2:$I$33,2)</f>
        <v>Burn</v>
      </c>
      <c r="AE1352" s="1" t="str">
        <f t="shared" si="550"/>
        <v>1</v>
      </c>
      <c r="AF1352" s="1" t="str">
        <f t="shared" si="551"/>
        <v>1</v>
      </c>
      <c r="AH1352" s="6">
        <f t="shared" si="552"/>
        <v>8</v>
      </c>
    </row>
    <row r="1353" spans="1:34">
      <c r="A1353" s="3" t="s">
        <v>8684</v>
      </c>
      <c r="B1353" s="1" t="s">
        <v>8504</v>
      </c>
      <c r="C1353" s="6" t="s">
        <v>8813</v>
      </c>
      <c r="D1353" s="9" t="s">
        <v>1559</v>
      </c>
      <c r="E1353" s="9" t="s">
        <v>395</v>
      </c>
      <c r="F1353" s="9" t="s">
        <v>91</v>
      </c>
      <c r="G1353" s="9" t="s">
        <v>8685</v>
      </c>
      <c r="H1353" s="9" t="s">
        <v>2337</v>
      </c>
      <c r="J1353" s="1" t="str">
        <f t="shared" si="536"/>
        <v>001011</v>
      </c>
      <c r="K1353" s="1">
        <f t="shared" si="537"/>
        <v>0</v>
      </c>
      <c r="L1353" s="6" t="str">
        <f t="shared" si="538"/>
        <v>00000</v>
      </c>
      <c r="M1353" s="1">
        <f t="shared" si="539"/>
        <v>0</v>
      </c>
      <c r="N1353" s="6" t="str">
        <f t="shared" si="540"/>
        <v>00</v>
      </c>
      <c r="O1353" s="1">
        <f t="shared" si="541"/>
        <v>5</v>
      </c>
      <c r="P1353" s="1">
        <f>IF(HEX2DEC(LEFT(E1353,4))&gt;=32768,HEX2DEC(LEFT(E1353,4))-65536,HEX2DEC(LEFT(E1353,4)))/Codes!$N$2</f>
        <v>5.6</v>
      </c>
      <c r="Q1353" s="1">
        <f>IF(HEX2DEC(RIGHT(E1353,4))&gt;=32768,HEX2DEC(RIGHT(E1353,4))-65536,HEX2DEC(RIGHT(E1353,4)))/Codes!$N$2</f>
        <v>0</v>
      </c>
      <c r="R1353" s="1">
        <f>IF(HEX2DEC(LEFT(F1353,4))&gt;=32768,HEX2DEC(LEFT(F1353,4))-65536,HEX2DEC(LEFT(F1353,4)))/Codes!$N$2</f>
        <v>0</v>
      </c>
      <c r="S1353" s="1">
        <f>IF(HEX2DEC(RIGHT(F1353,4))&gt;=32768,HEX2DEC(RIGHT(F1353,4))-65536,HEX2DEC(RIGHT(F1353,4)))/Codes!$N$2</f>
        <v>0</v>
      </c>
      <c r="T1353" s="18">
        <f t="shared" si="542"/>
        <v>90</v>
      </c>
      <c r="U1353" s="1">
        <f t="shared" si="543"/>
        <v>60</v>
      </c>
      <c r="V1353" s="1">
        <f t="shared" si="544"/>
        <v>0</v>
      </c>
      <c r="W1353" s="1" t="str">
        <f t="shared" si="545"/>
        <v>000</v>
      </c>
      <c r="X1353" s="1">
        <f t="shared" si="546"/>
        <v>0</v>
      </c>
      <c r="Y1353" s="1">
        <f t="shared" si="547"/>
        <v>50</v>
      </c>
      <c r="Z1353" s="1" t="str">
        <f>VLOOKUP(BIN2DEC(MID(HEX2BIN(MID(H1353,3,2),8),2,5)),Codes!$E$1:$F$18,2)</f>
        <v>Slash</v>
      </c>
      <c r="AA1353" s="6" t="str">
        <f t="shared" si="548"/>
        <v>0</v>
      </c>
      <c r="AB1353" s="1">
        <f t="shared" si="549"/>
        <v>0</v>
      </c>
      <c r="AC1353" s="1" t="str">
        <f>VLOOKUP(BIN2DEC(RIGHT(HEX2BIN(MID(H1353,6,1),4),1)&amp;LEFT(HEX2BIN(MID(H1353,7,1),4),1)),Codes!$K$1:$L$5,2)</f>
        <v>S</v>
      </c>
      <c r="AD1353" s="1" t="str">
        <f>VLOOKUP(BIN2DEC(RIGHT(HEX2BIN(MID(H1353,7,1),4),3)&amp;LEFT(HEX2BIN(MID(H1353,8,1),4),2)),Codes!$H$2:$I$33,2)</f>
        <v>Slash</v>
      </c>
      <c r="AE1353" s="1" t="str">
        <f t="shared" si="550"/>
        <v>1</v>
      </c>
      <c r="AF1353" s="1" t="str">
        <f t="shared" si="551"/>
        <v>1</v>
      </c>
      <c r="AH1353" s="6">
        <f t="shared" si="552"/>
        <v>3</v>
      </c>
    </row>
    <row r="1354" spans="1:34">
      <c r="A1354" s="3" t="s">
        <v>8687</v>
      </c>
      <c r="B1354" s="1" t="s">
        <v>8504</v>
      </c>
      <c r="C1354" s="6" t="s">
        <v>8833</v>
      </c>
      <c r="D1354" s="9" t="s">
        <v>3424</v>
      </c>
      <c r="E1354" s="9" t="s">
        <v>2323</v>
      </c>
      <c r="F1354" s="9" t="s">
        <v>91</v>
      </c>
      <c r="G1354" s="9" t="s">
        <v>8688</v>
      </c>
      <c r="H1354" s="9" t="s">
        <v>8689</v>
      </c>
      <c r="J1354" s="1" t="str">
        <f t="shared" si="536"/>
        <v>001011</v>
      </c>
      <c r="K1354" s="1">
        <f t="shared" si="537"/>
        <v>0</v>
      </c>
      <c r="L1354" s="6" t="str">
        <f t="shared" si="538"/>
        <v>00000</v>
      </c>
      <c r="M1354" s="1">
        <f t="shared" si="539"/>
        <v>0</v>
      </c>
      <c r="N1354" s="6" t="str">
        <f t="shared" si="540"/>
        <v>00</v>
      </c>
      <c r="O1354" s="1">
        <f t="shared" si="541"/>
        <v>20</v>
      </c>
      <c r="P1354" s="1">
        <f>IF(HEX2DEC(LEFT(E1354,4))&gt;=32768,HEX2DEC(LEFT(E1354,4))-65536,HEX2DEC(LEFT(E1354,4)))/Codes!$N$2</f>
        <v>20</v>
      </c>
      <c r="Q1354" s="1">
        <f>IF(HEX2DEC(RIGHT(E1354,4))&gt;=32768,HEX2DEC(RIGHT(E1354,4))-65536,HEX2DEC(RIGHT(E1354,4)))/Codes!$N$2</f>
        <v>0</v>
      </c>
      <c r="R1354" s="1">
        <f>IF(HEX2DEC(LEFT(F1354,4))&gt;=32768,HEX2DEC(LEFT(F1354,4))-65536,HEX2DEC(LEFT(F1354,4)))/Codes!$N$2</f>
        <v>0</v>
      </c>
      <c r="S1354" s="1">
        <f>IF(HEX2DEC(RIGHT(F1354,4))&gt;=32768,HEX2DEC(RIGHT(F1354,4))-65536,HEX2DEC(RIGHT(F1354,4)))/Codes!$N$2</f>
        <v>0</v>
      </c>
      <c r="T1354" s="18">
        <f t="shared" si="542"/>
        <v>120</v>
      </c>
      <c r="U1354" s="1">
        <f t="shared" si="543"/>
        <v>130</v>
      </c>
      <c r="V1354" s="1">
        <f t="shared" si="544"/>
        <v>0</v>
      </c>
      <c r="W1354" s="1" t="str">
        <f t="shared" si="545"/>
        <v>000</v>
      </c>
      <c r="X1354" s="1">
        <f t="shared" si="546"/>
        <v>0</v>
      </c>
      <c r="Y1354" s="1">
        <f t="shared" si="547"/>
        <v>60</v>
      </c>
      <c r="Z1354" s="1" t="str">
        <f>VLOOKUP(BIN2DEC(MID(HEX2BIN(MID(H1354,3,2),8),2,5)),Codes!$E$1:$F$18,2)</f>
        <v>Electric</v>
      </c>
      <c r="AA1354" s="6" t="str">
        <f t="shared" si="548"/>
        <v>0</v>
      </c>
      <c r="AB1354" s="1">
        <f t="shared" si="549"/>
        <v>0</v>
      </c>
      <c r="AC1354" s="1" t="str">
        <f>VLOOKUP(BIN2DEC(RIGHT(HEX2BIN(MID(H1354,6,1),4),1)&amp;LEFT(HEX2BIN(MID(H1354,7,1),4),1)),Codes!$K$1:$L$5,2)</f>
        <v>M</v>
      </c>
      <c r="AD1354" s="1" t="str">
        <f>VLOOKUP(BIN2DEC(RIGHT(HEX2BIN(MID(H1354,7,1),4),3)&amp;LEFT(HEX2BIN(MID(H1354,8,1),4),2)),Codes!$H$2:$I$33,2)</f>
        <v>Slash</v>
      </c>
      <c r="AE1354" s="1" t="str">
        <f t="shared" si="550"/>
        <v>1</v>
      </c>
      <c r="AF1354" s="1" t="str">
        <f t="shared" si="551"/>
        <v>1</v>
      </c>
      <c r="AH1354" s="6">
        <f t="shared" si="552"/>
        <v>35</v>
      </c>
    </row>
    <row r="1355" spans="1:34">
      <c r="A1355" s="3" t="s">
        <v>8690</v>
      </c>
      <c r="B1355" s="1" t="s">
        <v>8504</v>
      </c>
      <c r="C1355" s="6" t="s">
        <v>8704</v>
      </c>
      <c r="D1355" s="9" t="s">
        <v>702</v>
      </c>
      <c r="E1355" s="9" t="s">
        <v>8462</v>
      </c>
      <c r="F1355" s="9" t="s">
        <v>395</v>
      </c>
      <c r="G1355" s="9" t="s">
        <v>8691</v>
      </c>
      <c r="H1355" s="9" t="s">
        <v>5266</v>
      </c>
      <c r="J1355" s="1" t="str">
        <f t="shared" si="536"/>
        <v>001011</v>
      </c>
      <c r="K1355" s="1">
        <f t="shared" si="537"/>
        <v>0</v>
      </c>
      <c r="L1355" s="6" t="str">
        <f t="shared" si="538"/>
        <v>00000</v>
      </c>
      <c r="M1355" s="1">
        <f t="shared" si="539"/>
        <v>0</v>
      </c>
      <c r="N1355" s="6" t="str">
        <f t="shared" si="540"/>
        <v>00</v>
      </c>
      <c r="O1355" s="1">
        <f t="shared" si="541"/>
        <v>1</v>
      </c>
      <c r="P1355" s="1">
        <f>IF(HEX2DEC(LEFT(E1355,4))&gt;=32768,HEX2DEC(LEFT(E1355,4))-65536,HEX2DEC(LEFT(E1355,4)))/Codes!$N$2</f>
        <v>40</v>
      </c>
      <c r="Q1355" s="1">
        <f>IF(HEX2DEC(RIGHT(E1355,4))&gt;=32768,HEX2DEC(RIGHT(E1355,4))-65536,HEX2DEC(RIGHT(E1355,4)))/Codes!$N$2</f>
        <v>0</v>
      </c>
      <c r="R1355" s="1">
        <f>IF(HEX2DEC(LEFT(F1355,4))&gt;=32768,HEX2DEC(LEFT(F1355,4))-65536,HEX2DEC(LEFT(F1355,4)))/Codes!$N$2</f>
        <v>5.6</v>
      </c>
      <c r="S1355" s="1">
        <f>IF(HEX2DEC(RIGHT(F1355,4))&gt;=32768,HEX2DEC(RIGHT(F1355,4))-65536,HEX2DEC(RIGHT(F1355,4)))/Codes!$N$2</f>
        <v>0</v>
      </c>
      <c r="T1355" s="18">
        <f t="shared" si="542"/>
        <v>230</v>
      </c>
      <c r="U1355" s="1">
        <f t="shared" si="543"/>
        <v>100</v>
      </c>
      <c r="V1355" s="1">
        <f t="shared" si="544"/>
        <v>196</v>
      </c>
      <c r="W1355" s="1" t="str">
        <f t="shared" si="545"/>
        <v>000</v>
      </c>
      <c r="X1355" s="1">
        <f t="shared" si="546"/>
        <v>0</v>
      </c>
      <c r="Y1355" s="1">
        <f t="shared" si="547"/>
        <v>60</v>
      </c>
      <c r="Z1355" s="1" t="str">
        <f>VLOOKUP(BIN2DEC(MID(HEX2BIN(MID(H1355,3,2),8),2,5)),Codes!$E$1:$F$18,2)</f>
        <v>Flame</v>
      </c>
      <c r="AA1355" s="6" t="str">
        <f t="shared" si="548"/>
        <v>0</v>
      </c>
      <c r="AB1355" s="1">
        <f t="shared" si="549"/>
        <v>0</v>
      </c>
      <c r="AC1355" s="1" t="str">
        <f>VLOOKUP(BIN2DEC(RIGHT(HEX2BIN(MID(H1355,6,1),4),1)&amp;LEFT(HEX2BIN(MID(H1355,7,1),4),1)),Codes!$K$1:$L$5,2)</f>
        <v>M</v>
      </c>
      <c r="AD1355" s="1" t="str">
        <f>VLOOKUP(BIN2DEC(RIGHT(HEX2BIN(MID(H1355,7,1),4),3)&amp;LEFT(HEX2BIN(MID(H1355,8,1),4),2)),Codes!$H$2:$I$33,2)</f>
        <v>Burn</v>
      </c>
      <c r="AE1355" s="1" t="str">
        <f t="shared" si="550"/>
        <v>1</v>
      </c>
      <c r="AF1355" s="1" t="str">
        <f t="shared" si="551"/>
        <v>1</v>
      </c>
      <c r="AH1355" s="6">
        <f t="shared" si="552"/>
        <v>40</v>
      </c>
    </row>
    <row r="1356" spans="1:34">
      <c r="A1356" s="3" t="s">
        <v>8692</v>
      </c>
      <c r="B1356" s="1" t="s">
        <v>8504</v>
      </c>
      <c r="C1356" s="6" t="s">
        <v>8704</v>
      </c>
      <c r="D1356" s="9" t="s">
        <v>707</v>
      </c>
      <c r="E1356" s="9" t="s">
        <v>8462</v>
      </c>
      <c r="F1356" s="9" t="s">
        <v>2474</v>
      </c>
      <c r="G1356" s="9" t="s">
        <v>8693</v>
      </c>
      <c r="H1356" s="9" t="s">
        <v>5266</v>
      </c>
      <c r="J1356" s="1" t="str">
        <f t="shared" si="536"/>
        <v>001011</v>
      </c>
      <c r="K1356" s="1">
        <f t="shared" si="537"/>
        <v>1</v>
      </c>
      <c r="L1356" s="6" t="str">
        <f t="shared" si="538"/>
        <v>00000</v>
      </c>
      <c r="M1356" s="1">
        <f t="shared" si="539"/>
        <v>0</v>
      </c>
      <c r="N1356" s="6" t="str">
        <f t="shared" si="540"/>
        <v>00</v>
      </c>
      <c r="O1356" s="1">
        <f t="shared" si="541"/>
        <v>1</v>
      </c>
      <c r="P1356" s="1">
        <f>IF(HEX2DEC(LEFT(E1356,4))&gt;=32768,HEX2DEC(LEFT(E1356,4))-65536,HEX2DEC(LEFT(E1356,4)))/Codes!$N$2</f>
        <v>40</v>
      </c>
      <c r="Q1356" s="1">
        <f>IF(HEX2DEC(RIGHT(E1356,4))&gt;=32768,HEX2DEC(RIGHT(E1356,4))-65536,HEX2DEC(RIGHT(E1356,4)))/Codes!$N$2</f>
        <v>0</v>
      </c>
      <c r="R1356" s="1">
        <f>IF(HEX2DEC(LEFT(F1356,4))&gt;=32768,HEX2DEC(LEFT(F1356,4))-65536,HEX2DEC(LEFT(F1356,4)))/Codes!$N$2</f>
        <v>18</v>
      </c>
      <c r="S1356" s="1">
        <f>IF(HEX2DEC(RIGHT(F1356,4))&gt;=32768,HEX2DEC(RIGHT(F1356,4))-65536,HEX2DEC(RIGHT(F1356,4)))/Codes!$N$2</f>
        <v>0</v>
      </c>
      <c r="T1356" s="18">
        <f t="shared" si="542"/>
        <v>250</v>
      </c>
      <c r="U1356" s="1">
        <f t="shared" si="543"/>
        <v>100</v>
      </c>
      <c r="V1356" s="1">
        <f t="shared" si="544"/>
        <v>134</v>
      </c>
      <c r="W1356" s="1" t="str">
        <f t="shared" si="545"/>
        <v>000</v>
      </c>
      <c r="X1356" s="1">
        <f t="shared" si="546"/>
        <v>0</v>
      </c>
      <c r="Y1356" s="1">
        <f t="shared" si="547"/>
        <v>60</v>
      </c>
      <c r="Z1356" s="1" t="str">
        <f>VLOOKUP(BIN2DEC(MID(HEX2BIN(MID(H1356,3,2),8),2,5)),Codes!$E$1:$F$18,2)</f>
        <v>Flame</v>
      </c>
      <c r="AA1356" s="6" t="str">
        <f t="shared" si="548"/>
        <v>0</v>
      </c>
      <c r="AB1356" s="1">
        <f t="shared" si="549"/>
        <v>0</v>
      </c>
      <c r="AC1356" s="1" t="str">
        <f>VLOOKUP(BIN2DEC(RIGHT(HEX2BIN(MID(H1356,6,1),4),1)&amp;LEFT(HEX2BIN(MID(H1356,7,1),4),1)),Codes!$K$1:$L$5,2)</f>
        <v>M</v>
      </c>
      <c r="AD1356" s="1" t="str">
        <f>VLOOKUP(BIN2DEC(RIGHT(HEX2BIN(MID(H1356,7,1),4),3)&amp;LEFT(HEX2BIN(MID(H1356,8,1),4),2)),Codes!$H$2:$I$33,2)</f>
        <v>Burn</v>
      </c>
      <c r="AE1356" s="1" t="str">
        <f t="shared" si="550"/>
        <v>1</v>
      </c>
      <c r="AF1356" s="1" t="str">
        <f t="shared" si="551"/>
        <v>1</v>
      </c>
      <c r="AH1356" s="6">
        <f t="shared" si="552"/>
        <v>40</v>
      </c>
    </row>
    <row r="1357" spans="1:34">
      <c r="A1357" s="3" t="s">
        <v>8694</v>
      </c>
      <c r="B1357" s="1" t="s">
        <v>8504</v>
      </c>
      <c r="C1357" s="6" t="s">
        <v>8705</v>
      </c>
      <c r="D1357" s="9" t="s">
        <v>702</v>
      </c>
      <c r="E1357" s="9" t="s">
        <v>8695</v>
      </c>
      <c r="F1357" s="9" t="s">
        <v>395</v>
      </c>
      <c r="G1357" s="9" t="s">
        <v>8696</v>
      </c>
      <c r="H1357" s="9" t="s">
        <v>7214</v>
      </c>
      <c r="J1357" s="1" t="str">
        <f t="shared" si="536"/>
        <v>001011</v>
      </c>
      <c r="K1357" s="1">
        <f t="shared" si="537"/>
        <v>0</v>
      </c>
      <c r="L1357" s="6" t="str">
        <f t="shared" si="538"/>
        <v>00000</v>
      </c>
      <c r="M1357" s="1">
        <f t="shared" si="539"/>
        <v>0</v>
      </c>
      <c r="N1357" s="6" t="str">
        <f t="shared" si="540"/>
        <v>00</v>
      </c>
      <c r="O1357" s="1">
        <f t="shared" si="541"/>
        <v>1</v>
      </c>
      <c r="P1357" s="1">
        <f>IF(HEX2DEC(LEFT(E1357,4))&gt;=32768,HEX2DEC(LEFT(E1357,4))-65536,HEX2DEC(LEFT(E1357,4)))/Codes!$N$2</f>
        <v>44</v>
      </c>
      <c r="Q1357" s="1">
        <f>IF(HEX2DEC(RIGHT(E1357,4))&gt;=32768,HEX2DEC(RIGHT(E1357,4))-65536,HEX2DEC(RIGHT(E1357,4)))/Codes!$N$2</f>
        <v>0</v>
      </c>
      <c r="R1357" s="1">
        <f>IF(HEX2DEC(LEFT(F1357,4))&gt;=32768,HEX2DEC(LEFT(F1357,4))-65536,HEX2DEC(LEFT(F1357,4)))/Codes!$N$2</f>
        <v>5.6</v>
      </c>
      <c r="S1357" s="1">
        <f>IF(HEX2DEC(RIGHT(F1357,4))&gt;=32768,HEX2DEC(RIGHT(F1357,4))-65536,HEX2DEC(RIGHT(F1357,4)))/Codes!$N$2</f>
        <v>0</v>
      </c>
      <c r="T1357" s="18">
        <f t="shared" si="542"/>
        <v>90</v>
      </c>
      <c r="U1357" s="1">
        <f t="shared" si="543"/>
        <v>100</v>
      </c>
      <c r="V1357" s="1">
        <f t="shared" si="544"/>
        <v>174</v>
      </c>
      <c r="W1357" s="1" t="str">
        <f t="shared" si="545"/>
        <v>000</v>
      </c>
      <c r="X1357" s="1">
        <f t="shared" si="546"/>
        <v>0</v>
      </c>
      <c r="Y1357" s="1">
        <f t="shared" si="547"/>
        <v>0</v>
      </c>
      <c r="Z1357" s="1" t="str">
        <f>VLOOKUP(BIN2DEC(MID(HEX2BIN(MID(H1357,3,2),8),2,5)),Codes!$E$1:$F$18,2)</f>
        <v>Flame</v>
      </c>
      <c r="AA1357" s="6" t="str">
        <f t="shared" si="548"/>
        <v>0</v>
      </c>
      <c r="AB1357" s="1">
        <f t="shared" si="549"/>
        <v>0</v>
      </c>
      <c r="AC1357" s="1" t="str">
        <f>VLOOKUP(BIN2DEC(RIGHT(HEX2BIN(MID(H1357,6,1),4),1)&amp;LEFT(HEX2BIN(MID(H1357,7,1),4),1)),Codes!$K$1:$L$5,2)</f>
        <v>M</v>
      </c>
      <c r="AD1357" s="1" t="str">
        <f>VLOOKUP(BIN2DEC(RIGHT(HEX2BIN(MID(H1357,7,1),4),3)&amp;LEFT(HEX2BIN(MID(H1357,8,1),4),2)),Codes!$H$2:$I$33,2)</f>
        <v>Burn</v>
      </c>
      <c r="AE1357" s="1" t="str">
        <f t="shared" si="550"/>
        <v>1</v>
      </c>
      <c r="AF1357" s="1" t="str">
        <f t="shared" si="551"/>
        <v>1</v>
      </c>
      <c r="AH1357" s="6">
        <f t="shared" si="552"/>
        <v>40</v>
      </c>
    </row>
    <row r="1358" spans="1:34">
      <c r="A1358" s="3" t="s">
        <v>8697</v>
      </c>
      <c r="B1358" s="1" t="s">
        <v>8504</v>
      </c>
      <c r="C1358" s="6" t="s">
        <v>8812</v>
      </c>
      <c r="D1358" s="9" t="s">
        <v>702</v>
      </c>
      <c r="E1358" s="9" t="s">
        <v>207</v>
      </c>
      <c r="F1358" s="9" t="s">
        <v>91</v>
      </c>
      <c r="G1358" s="9" t="s">
        <v>8698</v>
      </c>
      <c r="H1358" s="9" t="s">
        <v>5618</v>
      </c>
      <c r="J1358" s="1" t="str">
        <f t="shared" ref="J1358:J1360" si="553">LEFT(HEX2BIN(LEFT(D1358,2),8),6)</f>
        <v>001011</v>
      </c>
      <c r="K1358" s="1">
        <f t="shared" ref="K1358:K1360" si="554">BIN2DEC(MID(HEX2BIN(MID(D1358,2,2),8),3,3))</f>
        <v>0</v>
      </c>
      <c r="L1358" s="6" t="str">
        <f t="shared" ref="L1358:L1360" si="555">MID(HEX2BIN(MID(D1358,3,2),8),2,5)</f>
        <v>00000</v>
      </c>
      <c r="M1358" s="1">
        <f t="shared" ref="M1358:M1360" si="556">ROUNDDOWN(HEX2DEC(MID(D1358,4,3))/8,0)</f>
        <v>0</v>
      </c>
      <c r="N1358" s="6" t="str">
        <f t="shared" ref="N1358:N1360" si="557">MID(HEX2BIN(MID(D1358,6,1),4),2,2)</f>
        <v>00</v>
      </c>
      <c r="O1358" s="1">
        <f t="shared" ref="O1358:O1360" si="558">HEX2DEC(MID(D1358,7,2))</f>
        <v>1</v>
      </c>
      <c r="P1358" s="1">
        <f>IF(HEX2DEC(LEFT(E1358,4))&gt;=32768,HEX2DEC(LEFT(E1358,4))-65536,HEX2DEC(LEFT(E1358,4)))/Codes!$N$2</f>
        <v>4</v>
      </c>
      <c r="Q1358" s="1">
        <f>IF(HEX2DEC(RIGHT(E1358,4))&gt;=32768,HEX2DEC(RIGHT(E1358,4))-65536,HEX2DEC(RIGHT(E1358,4)))/Codes!$N$2</f>
        <v>0</v>
      </c>
      <c r="R1358" s="1">
        <f>IF(HEX2DEC(LEFT(F1358,4))&gt;=32768,HEX2DEC(LEFT(F1358,4))-65536,HEX2DEC(LEFT(F1358,4)))/Codes!$N$2</f>
        <v>0</v>
      </c>
      <c r="S1358" s="1">
        <f>IF(HEX2DEC(RIGHT(F1358,4))&gt;=32768,HEX2DEC(RIGHT(F1358,4))-65536,HEX2DEC(RIGHT(F1358,4)))/Codes!$N$2</f>
        <v>0</v>
      </c>
      <c r="T1358" s="18">
        <f t="shared" ref="T1358:T1360" si="559">ROUNDDOWN(HEX2DEC(LEFT(G1358,3))/8,0)</f>
        <v>45</v>
      </c>
      <c r="U1358" s="1">
        <f t="shared" ref="U1358:U1360" si="560">ROUNDDOWN(HEX2DEC(MID(G1358,3,3))/4,0)-(512*ROUNDDOWN(HEX2DEC(MID(G1358,3,1))/8,0))</f>
        <v>40</v>
      </c>
      <c r="V1358" s="1">
        <f t="shared" ref="V1358:V1360" si="561">RIGHT(HEX2BIN(MID(G1358,5,1),4),2)*128+HEX2DEC(MID(G1358,6,1))*8+LEFT(HEX2BIN(MID(G1358,7,1),4),3)</f>
        <v>0</v>
      </c>
      <c r="W1358" s="1" t="str">
        <f t="shared" ref="W1358:W1360" si="562">MID(HEX2BIN(MID(G1358,7,2),8),4,3)</f>
        <v>000</v>
      </c>
      <c r="X1358" s="1">
        <f t="shared" ref="X1358:X1360" si="563">BIN2DEC(RIGHT(HEX2BIN(RIGHT(G1358,1),4),2))</f>
        <v>0</v>
      </c>
      <c r="Y1358" s="1">
        <f t="shared" ref="Y1358:Y1360" si="564">ROUNDDOWN(HEX2DEC(LEFT(H1358,3))/8,0)</f>
        <v>5</v>
      </c>
      <c r="Z1358" s="1" t="str">
        <f>VLOOKUP(BIN2DEC(MID(HEX2BIN(MID(H1358,3,2),8),2,5)),Codes!$E$1:$F$18,2)</f>
        <v>Normal</v>
      </c>
      <c r="AA1358" s="6" t="str">
        <f t="shared" ref="AA1358:AA1360" si="565">MID(HEX2BIN(MID(H1358,4,1),4),3,1)</f>
        <v>0</v>
      </c>
      <c r="AB1358" s="1">
        <f t="shared" ref="AB1358:AB1360" si="566">(MOD(HEX2DEC(MID(H1358,4,1)),2))*64+ROUNDDOWN(HEX2DEC(MID(H1358,5,2))/4,0)</f>
        <v>0</v>
      </c>
      <c r="AC1358" s="1" t="str">
        <f>VLOOKUP(BIN2DEC(RIGHT(HEX2BIN(MID(H1358,6,1),4),1)&amp;LEFT(HEX2BIN(MID(H1358,7,1),4),1)),Codes!$K$1:$L$5,2)</f>
        <v>S</v>
      </c>
      <c r="AD1358" s="1" t="str">
        <f>VLOOKUP(BIN2DEC(RIGHT(HEX2BIN(MID(H1358,7,1),4),3)&amp;LEFT(HEX2BIN(MID(H1358,8,1),4),2)),Codes!$H$2:$I$33,2)</f>
        <v>Kick</v>
      </c>
      <c r="AE1358" s="1" t="str">
        <f t="shared" ref="AE1358:AE1360" si="567">MID(HEX2BIN(RIGHT(H1358,1),4),3,1)</f>
        <v>1</v>
      </c>
      <c r="AF1358" s="1" t="str">
        <f t="shared" ref="AF1358:AF1360" si="568">RIGHT(HEX2BIN(RIGHT(H1358,1),4),1)</f>
        <v>1</v>
      </c>
      <c r="AH1358" s="6">
        <f t="shared" ref="AH1358:AH1360" si="569">ROUNDDOWN(HEX2DEC(MID(H1358,6,3))/4,0)-(256*ROUNDDOWN(HEX2DEC(MID(H1358,6,1))/4,0))</f>
        <v>2</v>
      </c>
    </row>
    <row r="1359" spans="1:34">
      <c r="A1359" s="3" t="s">
        <v>8700</v>
      </c>
      <c r="B1359" s="1" t="s">
        <v>8504</v>
      </c>
      <c r="C1359" s="6" t="s">
        <v>8821</v>
      </c>
      <c r="D1359" s="9" t="s">
        <v>702</v>
      </c>
      <c r="E1359" s="9" t="s">
        <v>3698</v>
      </c>
      <c r="F1359" s="9" t="s">
        <v>91</v>
      </c>
      <c r="G1359" s="9" t="s">
        <v>2011</v>
      </c>
      <c r="H1359" s="9" t="s">
        <v>4150</v>
      </c>
      <c r="J1359" s="1" t="str">
        <f t="shared" si="553"/>
        <v>001011</v>
      </c>
      <c r="K1359" s="1">
        <f t="shared" si="554"/>
        <v>0</v>
      </c>
      <c r="L1359" s="6" t="str">
        <f t="shared" si="555"/>
        <v>00000</v>
      </c>
      <c r="M1359" s="1">
        <f t="shared" si="556"/>
        <v>0</v>
      </c>
      <c r="N1359" s="6" t="str">
        <f t="shared" si="557"/>
        <v>00</v>
      </c>
      <c r="O1359" s="1">
        <f t="shared" si="558"/>
        <v>1</v>
      </c>
      <c r="P1359" s="1">
        <f>IF(HEX2DEC(LEFT(E1359,4))&gt;=32768,HEX2DEC(LEFT(E1359,4))-65536,HEX2DEC(LEFT(E1359,4)))/Codes!$N$2</f>
        <v>3.0720000000000001</v>
      </c>
      <c r="Q1359" s="1">
        <f>IF(HEX2DEC(RIGHT(E1359,4))&gt;=32768,HEX2DEC(RIGHT(E1359,4))-65536,HEX2DEC(RIGHT(E1359,4)))/Codes!$N$2</f>
        <v>0</v>
      </c>
      <c r="R1359" s="1">
        <f>IF(HEX2DEC(LEFT(F1359,4))&gt;=32768,HEX2DEC(LEFT(F1359,4))-65536,HEX2DEC(LEFT(F1359,4)))/Codes!$N$2</f>
        <v>0</v>
      </c>
      <c r="S1359" s="1">
        <f>IF(HEX2DEC(RIGHT(F1359,4))&gt;=32768,HEX2DEC(RIGHT(F1359,4))-65536,HEX2DEC(RIGHT(F1359,4)))/Codes!$N$2</f>
        <v>0</v>
      </c>
      <c r="T1359" s="18">
        <f t="shared" si="559"/>
        <v>361</v>
      </c>
      <c r="U1359" s="1">
        <f t="shared" si="560"/>
        <v>50</v>
      </c>
      <c r="V1359" s="1">
        <f t="shared" si="561"/>
        <v>0</v>
      </c>
      <c r="W1359" s="1" t="str">
        <f t="shared" si="562"/>
        <v>000</v>
      </c>
      <c r="X1359" s="1">
        <f t="shared" si="563"/>
        <v>0</v>
      </c>
      <c r="Y1359" s="1">
        <f t="shared" si="564"/>
        <v>25</v>
      </c>
      <c r="Z1359" s="1" t="str">
        <f>VLOOKUP(BIN2DEC(MID(HEX2BIN(MID(H1359,3,2),8),2,5)),Codes!$E$1:$F$18,2)</f>
        <v>Flame</v>
      </c>
      <c r="AA1359" s="6" t="str">
        <f t="shared" si="565"/>
        <v>0</v>
      </c>
      <c r="AB1359" s="1">
        <f t="shared" si="566"/>
        <v>0</v>
      </c>
      <c r="AC1359" s="1" t="str">
        <f>VLOOKUP(BIN2DEC(RIGHT(HEX2BIN(MID(H1359,6,1),4),1)&amp;LEFT(HEX2BIN(MID(H1359,7,1),4),1)),Codes!$K$1:$L$5,2)</f>
        <v>S</v>
      </c>
      <c r="AD1359" s="1" t="str">
        <f>VLOOKUP(BIN2DEC(RIGHT(HEX2BIN(MID(H1359,7,1),4),3)&amp;LEFT(HEX2BIN(MID(H1359,8,1),4),2)),Codes!$H$2:$I$33,2)</f>
        <v>Burn</v>
      </c>
      <c r="AE1359" s="1" t="str">
        <f t="shared" si="567"/>
        <v>1</v>
      </c>
      <c r="AF1359" s="1" t="str">
        <f t="shared" si="568"/>
        <v>1</v>
      </c>
      <c r="AH1359" s="6">
        <f t="shared" si="569"/>
        <v>8</v>
      </c>
    </row>
    <row r="1360" spans="1:34">
      <c r="A1360" s="3" t="s">
        <v>8702</v>
      </c>
      <c r="B1360" s="1" t="s">
        <v>8504</v>
      </c>
      <c r="C1360" s="6" t="s">
        <v>8821</v>
      </c>
      <c r="D1360" s="9" t="s">
        <v>702</v>
      </c>
      <c r="E1360" s="9" t="s">
        <v>3698</v>
      </c>
      <c r="F1360" s="9" t="s">
        <v>91</v>
      </c>
      <c r="G1360" s="9" t="s">
        <v>2011</v>
      </c>
      <c r="H1360" s="9" t="s">
        <v>4150</v>
      </c>
      <c r="J1360" s="1" t="str">
        <f t="shared" si="553"/>
        <v>001011</v>
      </c>
      <c r="K1360" s="1">
        <f t="shared" si="554"/>
        <v>0</v>
      </c>
      <c r="L1360" s="6" t="str">
        <f t="shared" si="555"/>
        <v>00000</v>
      </c>
      <c r="M1360" s="1">
        <f t="shared" si="556"/>
        <v>0</v>
      </c>
      <c r="N1360" s="6" t="str">
        <f t="shared" si="557"/>
        <v>00</v>
      </c>
      <c r="O1360" s="1">
        <f t="shared" si="558"/>
        <v>1</v>
      </c>
      <c r="P1360" s="1">
        <f>IF(HEX2DEC(LEFT(E1360,4))&gt;=32768,HEX2DEC(LEFT(E1360,4))-65536,HEX2DEC(LEFT(E1360,4)))/Codes!$N$2</f>
        <v>3.0720000000000001</v>
      </c>
      <c r="Q1360" s="1">
        <f>IF(HEX2DEC(RIGHT(E1360,4))&gt;=32768,HEX2DEC(RIGHT(E1360,4))-65536,HEX2DEC(RIGHT(E1360,4)))/Codes!$N$2</f>
        <v>0</v>
      </c>
      <c r="R1360" s="1">
        <f>IF(HEX2DEC(LEFT(F1360,4))&gt;=32768,HEX2DEC(LEFT(F1360,4))-65536,HEX2DEC(LEFT(F1360,4)))/Codes!$N$2</f>
        <v>0</v>
      </c>
      <c r="S1360" s="1">
        <f>IF(HEX2DEC(RIGHT(F1360,4))&gt;=32768,HEX2DEC(RIGHT(F1360,4))-65536,HEX2DEC(RIGHT(F1360,4)))/Codes!$N$2</f>
        <v>0</v>
      </c>
      <c r="T1360" s="18">
        <f t="shared" si="559"/>
        <v>361</v>
      </c>
      <c r="U1360" s="1">
        <f t="shared" si="560"/>
        <v>50</v>
      </c>
      <c r="V1360" s="1">
        <f t="shared" si="561"/>
        <v>0</v>
      </c>
      <c r="W1360" s="1" t="str">
        <f t="shared" si="562"/>
        <v>000</v>
      </c>
      <c r="X1360" s="1">
        <f t="shared" si="563"/>
        <v>0</v>
      </c>
      <c r="Y1360" s="1">
        <f t="shared" si="564"/>
        <v>25</v>
      </c>
      <c r="Z1360" s="1" t="str">
        <f>VLOOKUP(BIN2DEC(MID(HEX2BIN(MID(H1360,3,2),8),2,5)),Codes!$E$1:$F$18,2)</f>
        <v>Flame</v>
      </c>
      <c r="AA1360" s="6" t="str">
        <f t="shared" si="565"/>
        <v>0</v>
      </c>
      <c r="AB1360" s="1">
        <f t="shared" si="566"/>
        <v>0</v>
      </c>
      <c r="AC1360" s="1" t="str">
        <f>VLOOKUP(BIN2DEC(RIGHT(HEX2BIN(MID(H1360,6,1),4),1)&amp;LEFT(HEX2BIN(MID(H1360,7,1),4),1)),Codes!$K$1:$L$5,2)</f>
        <v>S</v>
      </c>
      <c r="AD1360" s="1" t="str">
        <f>VLOOKUP(BIN2DEC(RIGHT(HEX2BIN(MID(H1360,7,1),4),3)&amp;LEFT(HEX2BIN(MID(H1360,8,1),4),2)),Codes!$H$2:$I$33,2)</f>
        <v>Burn</v>
      </c>
      <c r="AE1360" s="1" t="str">
        <f t="shared" si="567"/>
        <v>1</v>
      </c>
      <c r="AF1360" s="1" t="str">
        <f t="shared" si="568"/>
        <v>1</v>
      </c>
      <c r="AH1360" s="6">
        <f t="shared" si="569"/>
        <v>8</v>
      </c>
    </row>
  </sheetData>
  <mergeCells count="2">
    <mergeCell ref="D1:H1"/>
    <mergeCell ref="AC1:AD1"/>
  </mergeCells>
  <conditionalFormatting sqref="K1:K1048576">
    <cfRule type="colorScale" priority="160">
      <colorScale>
        <cfvo type="min" val="0"/>
        <cfvo type="percent" val="50"/>
        <cfvo type="max" val="0"/>
        <color rgb="FFF8696B"/>
        <color rgb="FFFFEB84"/>
        <color rgb="FF5A8AC6"/>
      </colorScale>
    </cfRule>
  </conditionalFormatting>
  <conditionalFormatting sqref="O1:O1048576">
    <cfRule type="colorScale" priority="1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P1:P1048576">
    <cfRule type="colorScale" priority="1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Q1:Q1048576">
    <cfRule type="colorScale" priority="157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R1:R1048576">
    <cfRule type="colorScale" priority="156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S1:S1048576">
    <cfRule type="colorScale" priority="155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U1:U1048576">
    <cfRule type="colorScale" priority="154">
      <colorScale>
        <cfvo type="min" val="0"/>
        <cfvo type="num" val="100"/>
        <cfvo type="max" val="0"/>
        <color rgb="FFF8696B"/>
        <color rgb="FFFFEB84"/>
        <color rgb="FF63BE7B"/>
      </colorScale>
    </cfRule>
  </conditionalFormatting>
  <conditionalFormatting sqref="V1:V1048576">
    <cfRule type="colorScale" priority="1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Y1:Y1048576">
    <cfRule type="colorScale" priority="1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B1:AB1048576">
    <cfRule type="colorScale" priority="1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X1:X1048576">
    <cfRule type="colorScale" priority="135">
      <colorScale>
        <cfvo type="min" val="0"/>
        <cfvo type="percent" val="50"/>
        <cfvo type="max" val="0"/>
        <color rgb="FFF8696B"/>
        <color rgb="FFFFEB84"/>
        <color rgb="FF63BE7B"/>
      </colorScale>
    </cfRule>
  </conditionalFormatting>
  <conditionalFormatting sqref="AD1:AD1048576">
    <cfRule type="containsText" dxfId="62" priority="131" operator="containsText" text="[">
      <formula>NOT(ISERROR(SEARCH("[",AD1)))</formula>
    </cfRule>
  </conditionalFormatting>
  <conditionalFormatting sqref="T1:T1048576">
    <cfRule type="cellIs" dxfId="61" priority="121" operator="equal">
      <formula>361</formula>
    </cfRule>
    <cfRule type="cellIs" dxfId="60" priority="122" operator="between">
      <formula>260</formula>
      <formula>280</formula>
    </cfRule>
    <cfRule type="cellIs" dxfId="59" priority="123" operator="between">
      <formula>330</formula>
      <formula>390</formula>
    </cfRule>
    <cfRule type="cellIs" dxfId="58" priority="124" operator="between">
      <formula>30</formula>
      <formula>-30</formula>
    </cfRule>
    <cfRule type="cellIs" dxfId="57" priority="125" operator="between">
      <formula>150</formula>
      <formula>210</formula>
    </cfRule>
    <cfRule type="cellIs" dxfId="56" priority="126" operator="between">
      <formula>180</formula>
      <formula>360</formula>
    </cfRule>
  </conditionalFormatting>
  <conditionalFormatting sqref="AE1:AE1048576">
    <cfRule type="cellIs" dxfId="55" priority="127" operator="equal">
      <formula>DEC2BIN(1)</formula>
    </cfRule>
    <cfRule type="cellIs" dxfId="54" priority="128" operator="equal">
      <formula>DEC2BIN(0)</formula>
    </cfRule>
  </conditionalFormatting>
  <conditionalFormatting sqref="AF1:AF1048576">
    <cfRule type="cellIs" dxfId="53" priority="129" operator="equal">
      <formula>DEC2BIN(1)</formula>
    </cfRule>
    <cfRule type="cellIs" dxfId="52" priority="130" operator="equal">
      <formula>DEC2BIN(0)</formula>
    </cfRule>
  </conditionalFormatting>
  <conditionalFormatting sqref="AC1:AC1048576">
    <cfRule type="cellIs" dxfId="51" priority="132" operator="equal">
      <formula>"L"</formula>
    </cfRule>
    <cfRule type="cellIs" dxfId="50" priority="133" operator="equal">
      <formula>"M"</formula>
    </cfRule>
    <cfRule type="cellIs" dxfId="49" priority="134" operator="equal">
      <formula>"S"</formula>
    </cfRule>
  </conditionalFormatting>
  <conditionalFormatting sqref="Z1:Z1048576">
    <cfRule type="cellIs" dxfId="48" priority="137" operator="equal">
      <formula>"Inert"</formula>
    </cfRule>
    <cfRule type="cellIs" dxfId="47" priority="138" operator="equal">
      <formula>"Grab"</formula>
    </cfRule>
    <cfRule type="cellIs" dxfId="46" priority="139" operator="equal">
      <formula>"Screw"</formula>
    </cfRule>
    <cfRule type="cellIs" dxfId="45" priority="140" operator="equal">
      <formula>"Darkness"</formula>
    </cfRule>
    <cfRule type="cellIs" dxfId="44" priority="141" operator="equal">
      <formula>"Flower"</formula>
    </cfRule>
    <cfRule type="cellIs" dxfId="43" priority="142" operator="equal">
      <formula>"Stun"</formula>
    </cfRule>
    <cfRule type="cellIs" dxfId="42" priority="143" operator="equal">
      <formula>"Bury"</formula>
    </cfRule>
    <cfRule type="cellIs" dxfId="41" priority="144" operator="equal">
      <formula>"Sleep"</formula>
    </cfRule>
    <cfRule type="cellIs" dxfId="40" priority="145" operator="equal">
      <formula>"Reverse"</formula>
    </cfRule>
    <cfRule type="cellIs" dxfId="39" priority="146" operator="equal">
      <formula>"Coin"</formula>
    </cfRule>
    <cfRule type="cellIs" dxfId="38" priority="147" operator="equal">
      <formula>"Flame"</formula>
    </cfRule>
    <cfRule type="cellIs" dxfId="37" priority="148" operator="equal">
      <formula>"Freezing"</formula>
    </cfRule>
    <cfRule type="cellIs" dxfId="36" priority="149" operator="equal">
      <formula>"Electric"</formula>
    </cfRule>
    <cfRule type="cellIs" dxfId="35" priority="150" operator="equal">
      <formula>"Slash"</formula>
    </cfRule>
    <cfRule type="cellIs" dxfId="34" priority="151" operator="equal">
      <formula>"Normal"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392"/>
  <sheetViews>
    <sheetView workbookViewId="0">
      <pane ySplit="1" topLeftCell="A2" activePane="bottomLeft" state="frozen"/>
      <selection pane="bottomLeft" activeCell="I12" sqref="I12"/>
    </sheetView>
  </sheetViews>
  <sheetFormatPr defaultRowHeight="15"/>
  <cols>
    <col min="1" max="1" width="9.5703125" style="1" bestFit="1" customWidth="1"/>
    <col min="2" max="2" width="6" style="1" bestFit="1" customWidth="1"/>
    <col min="3" max="3" width="13.5703125" style="6" bestFit="1" customWidth="1"/>
    <col min="4" max="8" width="6.7109375" style="6" bestFit="1" customWidth="1"/>
    <col min="9" max="9" width="6.5703125" style="6" bestFit="1" customWidth="1"/>
    <col min="10" max="10" width="9.140625" style="1"/>
    <col min="11" max="27" width="1.7109375" style="6" bestFit="1" customWidth="1"/>
    <col min="28" max="28" width="1.42578125" style="6" bestFit="1" customWidth="1"/>
    <col min="29" max="42" width="1.7109375" style="6" bestFit="1" customWidth="1"/>
    <col min="43" max="16384" width="9.140625" style="1"/>
  </cols>
  <sheetData>
    <row r="1" spans="1:42" s="17" customFormat="1">
      <c r="A1" s="17" t="s">
        <v>69</v>
      </c>
      <c r="B1" s="17" t="s">
        <v>71</v>
      </c>
      <c r="C1" s="17" t="s">
        <v>97</v>
      </c>
      <c r="D1" s="21" t="s">
        <v>94</v>
      </c>
      <c r="E1" s="21"/>
      <c r="F1" s="21"/>
      <c r="G1" s="21"/>
      <c r="H1" s="21"/>
      <c r="I1" s="17" t="s">
        <v>6189</v>
      </c>
      <c r="K1" s="21" t="s">
        <v>6191</v>
      </c>
      <c r="L1" s="21"/>
      <c r="M1" s="21"/>
      <c r="N1" s="21"/>
      <c r="O1" s="21" t="s">
        <v>6192</v>
      </c>
      <c r="P1" s="21"/>
      <c r="Q1" s="21"/>
      <c r="R1" s="21"/>
      <c r="S1" s="21" t="s">
        <v>6193</v>
      </c>
      <c r="T1" s="21"/>
      <c r="U1" s="21"/>
      <c r="V1" s="21"/>
      <c r="W1" s="21" t="s">
        <v>6194</v>
      </c>
      <c r="X1" s="21"/>
      <c r="Y1" s="21"/>
      <c r="Z1" s="21"/>
      <c r="AA1" s="21" t="s">
        <v>6195</v>
      </c>
      <c r="AB1" s="21"/>
      <c r="AC1" s="21"/>
      <c r="AD1" s="21"/>
      <c r="AE1" s="21" t="s">
        <v>6196</v>
      </c>
      <c r="AF1" s="21"/>
      <c r="AG1" s="21"/>
      <c r="AH1" s="21"/>
      <c r="AI1" s="21" t="s">
        <v>6197</v>
      </c>
      <c r="AJ1" s="21"/>
      <c r="AK1" s="21"/>
      <c r="AL1" s="21"/>
      <c r="AM1" s="21" t="s">
        <v>6198</v>
      </c>
      <c r="AN1" s="21"/>
      <c r="AO1" s="21"/>
      <c r="AP1" s="21"/>
    </row>
    <row r="2" spans="1:42">
      <c r="A2" s="3" t="s">
        <v>2365</v>
      </c>
      <c r="B2" s="1" t="s">
        <v>77</v>
      </c>
      <c r="C2" s="6" t="s">
        <v>1055</v>
      </c>
      <c r="D2" s="9" t="s">
        <v>270</v>
      </c>
      <c r="E2" s="14" t="s">
        <v>256</v>
      </c>
      <c r="F2" s="9" t="s">
        <v>91</v>
      </c>
      <c r="G2" s="9" t="s">
        <v>2366</v>
      </c>
      <c r="H2" s="9" t="s">
        <v>2367</v>
      </c>
      <c r="I2" s="9" t="s">
        <v>6190</v>
      </c>
      <c r="K2" s="6" t="str">
        <f>MID(HEX2BIN(MID(I2,1,1),4),1,1)</f>
        <v>0</v>
      </c>
      <c r="L2" s="6" t="str">
        <f>MID(HEX2BIN(MID(I2,1,1),4),2,1)</f>
        <v>0</v>
      </c>
      <c r="M2" s="6" t="str">
        <f>MID(HEX2BIN(MID(I2,1,1),4),3,1)</f>
        <v>0</v>
      </c>
      <c r="N2" s="6" t="str">
        <f>MID(HEX2BIN(MID(I2,1,1),4),4,1)</f>
        <v>0</v>
      </c>
      <c r="O2" s="6" t="str">
        <f>MID(HEX2BIN(MID(I2,2,1),4),1,1)</f>
        <v>1</v>
      </c>
      <c r="P2" s="6" t="str">
        <f>MID(HEX2BIN(MID(I2,2,1),4),2,1)</f>
        <v>1</v>
      </c>
      <c r="Q2" s="6" t="str">
        <f>MID(HEX2BIN(MID(I2,2,1),4),3,1)</f>
        <v>0</v>
      </c>
      <c r="R2" s="6" t="str">
        <f>MID(HEX2BIN(MID(I2,2,1),4),4,1)</f>
        <v>0</v>
      </c>
      <c r="S2" s="6" t="str">
        <f>MID(HEX2BIN(MID(I2,3,1),4),1,1)</f>
        <v>1</v>
      </c>
      <c r="T2" s="6" t="str">
        <f>MID(HEX2BIN(MID(I2,3,1),4),2,1)</f>
        <v>1</v>
      </c>
      <c r="U2" s="6" t="str">
        <f>MID(HEX2BIN(MID(I2,3,1),4),3,1)</f>
        <v>1</v>
      </c>
      <c r="V2" s="6" t="str">
        <f>MID(HEX2BIN(MID(I2,3,1),4),4,1)</f>
        <v>1</v>
      </c>
      <c r="W2" s="6" t="str">
        <f>MID(HEX2BIN(MID(I2,4,1),4),1,1)</f>
        <v>1</v>
      </c>
      <c r="X2" s="6" t="str">
        <f>MID(HEX2BIN(MID(I2,4,1),4),2,1)</f>
        <v>1</v>
      </c>
      <c r="Y2" s="6" t="str">
        <f>MID(HEX2BIN(MID(I2,4,1),4),3,1)</f>
        <v>0</v>
      </c>
      <c r="Z2" s="6" t="str">
        <f>MID(HEX2BIN(MID(I2,4,1),4),4,1)</f>
        <v>1</v>
      </c>
      <c r="AA2" s="6" t="str">
        <f>MID(HEX2BIN(MID(I2,5,1),4),1,1)</f>
        <v>1</v>
      </c>
      <c r="AB2" s="6" t="str">
        <f>MID(HEX2BIN(MID(I2,5,1),4),2,1)</f>
        <v>1</v>
      </c>
      <c r="AC2" s="6" t="str">
        <f>MID(HEX2BIN(MID(I2,5,1),4),3,1)</f>
        <v>0</v>
      </c>
      <c r="AD2" s="6" t="str">
        <f>MID(HEX2BIN(MID(I2,5,1),4),4,1)</f>
        <v>1</v>
      </c>
      <c r="AE2" s="6" t="str">
        <f>MID(HEX2BIN(MID(I2,6,1),4),1,1)</f>
        <v>0</v>
      </c>
      <c r="AF2" s="6" t="str">
        <f>MID(HEX2BIN(MID(I2,6,1),4),2,1)</f>
        <v>0</v>
      </c>
      <c r="AG2" s="6" t="str">
        <f>MID(HEX2BIN(MID(I2,6,1),4),3,1)</f>
        <v>0</v>
      </c>
      <c r="AH2" s="6" t="str">
        <f>MID(HEX2BIN(MID(I2,6,1),4),4,1)</f>
        <v>0</v>
      </c>
      <c r="AI2" s="6" t="str">
        <f>MID(HEX2BIN(MID(I2,7,1),4),1,1)</f>
        <v>0</v>
      </c>
      <c r="AJ2" s="6" t="str">
        <f>MID(HEX2BIN(MID(I2,7,1),4),2,1)</f>
        <v>0</v>
      </c>
      <c r="AK2" s="6" t="str">
        <f>MID(HEX2BIN(MID(I2,7,1),4),3,1)</f>
        <v>0</v>
      </c>
      <c r="AL2" s="6" t="str">
        <f>MID(HEX2BIN(MID(I2,7,1),4),4,1)</f>
        <v>0</v>
      </c>
      <c r="AM2" s="6" t="str">
        <f>MID(HEX2BIN(MID(I2,8,1),4),1,1)</f>
        <v>0</v>
      </c>
      <c r="AN2" s="6" t="str">
        <f>MID(HEX2BIN(MID(I2,8,1),4),2,1)</f>
        <v>0</v>
      </c>
      <c r="AO2" s="6" t="str">
        <f>MID(HEX2BIN(MID(I2,8,1),4),3,1)</f>
        <v>0</v>
      </c>
      <c r="AP2" s="6" t="str">
        <f>MID(HEX2BIN(MID(I2,8,1),4),4,1)</f>
        <v>0</v>
      </c>
    </row>
    <row r="3" spans="1:42">
      <c r="A3" s="3" t="s">
        <v>7930</v>
      </c>
      <c r="B3" s="1" t="s">
        <v>1464</v>
      </c>
      <c r="D3" s="9" t="s">
        <v>3106</v>
      </c>
      <c r="E3" s="9" t="s">
        <v>395</v>
      </c>
      <c r="F3" s="9" t="s">
        <v>824</v>
      </c>
      <c r="G3" s="9" t="s">
        <v>1591</v>
      </c>
      <c r="H3" s="9" t="s">
        <v>6699</v>
      </c>
      <c r="I3" s="9" t="s">
        <v>7931</v>
      </c>
      <c r="K3" s="6" t="str">
        <f>MID(HEX2BIN(MID(I3,1,1),4),1,1)</f>
        <v>0</v>
      </c>
      <c r="L3" s="6" t="str">
        <f>MID(HEX2BIN(MID(I3,1,1),4),2,1)</f>
        <v>0</v>
      </c>
      <c r="M3" s="6" t="str">
        <f>MID(HEX2BIN(MID(I3,1,1),4),3,1)</f>
        <v>1</v>
      </c>
      <c r="N3" s="6" t="str">
        <f>MID(HEX2BIN(MID(I3,1,1),4),4,1)</f>
        <v>1</v>
      </c>
      <c r="O3" s="6" t="str">
        <f>MID(HEX2BIN(MID(I3,2,1),4),1,1)</f>
        <v>1</v>
      </c>
      <c r="P3" s="6" t="str">
        <f>MID(HEX2BIN(MID(I3,2,1),4),2,1)</f>
        <v>1</v>
      </c>
      <c r="Q3" s="6" t="str">
        <f>MID(HEX2BIN(MID(I3,2,1),4),3,1)</f>
        <v>0</v>
      </c>
      <c r="R3" s="6" t="str">
        <f>MID(HEX2BIN(MID(I3,2,1),4),4,1)</f>
        <v>0</v>
      </c>
      <c r="S3" s="6" t="str">
        <f>MID(HEX2BIN(MID(I3,3,1),4),1,1)</f>
        <v>1</v>
      </c>
      <c r="T3" s="6" t="str">
        <f>MID(HEX2BIN(MID(I3,3,1),4),2,1)</f>
        <v>1</v>
      </c>
      <c r="U3" s="6" t="str">
        <f>MID(HEX2BIN(MID(I3,3,1),4),3,1)</f>
        <v>1</v>
      </c>
      <c r="V3" s="6" t="str">
        <f>MID(HEX2BIN(MID(I3,3,1),4),4,1)</f>
        <v>0</v>
      </c>
      <c r="W3" s="6" t="str">
        <f>MID(HEX2BIN(MID(I3,4,1),4),1,1)</f>
        <v>0</v>
      </c>
      <c r="X3" s="6" t="str">
        <f>MID(HEX2BIN(MID(I3,4,1),4),2,1)</f>
        <v>1</v>
      </c>
      <c r="Y3" s="6" t="str">
        <f>MID(HEX2BIN(MID(I3,4,1),4),3,1)</f>
        <v>0</v>
      </c>
      <c r="Z3" s="6" t="str">
        <f>MID(HEX2BIN(MID(I3,4,1),4),4,1)</f>
        <v>0</v>
      </c>
      <c r="AA3" s="6" t="str">
        <f>MID(HEX2BIN(MID(I3,5,1),4),1,1)</f>
        <v>0</v>
      </c>
      <c r="AB3" s="6" t="str">
        <f>MID(HEX2BIN(MID(I3,5,1),4),2,1)</f>
        <v>1</v>
      </c>
      <c r="AC3" s="6" t="str">
        <f>MID(HEX2BIN(MID(I3,5,1),4),3,1)</f>
        <v>0</v>
      </c>
      <c r="AD3" s="6" t="str">
        <f>MID(HEX2BIN(MID(I3,5,1),4),4,1)</f>
        <v>1</v>
      </c>
      <c r="AE3" s="6" t="str">
        <f>MID(HEX2BIN(MID(I3,6,1),4),1,1)</f>
        <v>0</v>
      </c>
      <c r="AF3" s="6" t="str">
        <f>MID(HEX2BIN(MID(I3,6,1),4),2,1)</f>
        <v>0</v>
      </c>
      <c r="AG3" s="6" t="str">
        <f>MID(HEX2BIN(MID(I3,6,1),4),3,1)</f>
        <v>0</v>
      </c>
      <c r="AH3" s="6" t="str">
        <f>MID(HEX2BIN(MID(I3,6,1),4),4,1)</f>
        <v>0</v>
      </c>
      <c r="AI3" s="6" t="str">
        <f>MID(HEX2BIN(MID(I3,7,1),4),1,1)</f>
        <v>0</v>
      </c>
      <c r="AJ3" s="6" t="str">
        <f>MID(HEX2BIN(MID(I3,7,1),4),2,1)</f>
        <v>0</v>
      </c>
      <c r="AK3" s="6" t="str">
        <f>MID(HEX2BIN(MID(I3,7,1),4),3,1)</f>
        <v>0</v>
      </c>
      <c r="AL3" s="6" t="str">
        <f>MID(HEX2BIN(MID(I3,7,1),4),4,1)</f>
        <v>0</v>
      </c>
      <c r="AM3" s="6" t="str">
        <f>MID(HEX2BIN(MID(I3,8,1),4),1,1)</f>
        <v>0</v>
      </c>
      <c r="AN3" s="6" t="str">
        <f>MID(HEX2BIN(MID(I3,8,1),4),2,1)</f>
        <v>0</v>
      </c>
      <c r="AO3" s="6" t="str">
        <f>MID(HEX2BIN(MID(I3,8,1),4),3,1)</f>
        <v>0</v>
      </c>
      <c r="AP3" s="6" t="str">
        <f>MID(HEX2BIN(MID(I3,8,1),4),4,1)</f>
        <v>0</v>
      </c>
    </row>
    <row r="4" spans="1:42">
      <c r="A4" s="3" t="s">
        <v>7932</v>
      </c>
      <c r="B4" s="1" t="s">
        <v>1464</v>
      </c>
      <c r="D4" s="9" t="s">
        <v>3424</v>
      </c>
      <c r="E4" s="9" t="s">
        <v>207</v>
      </c>
      <c r="F4" s="9" t="s">
        <v>7933</v>
      </c>
      <c r="G4" s="9" t="s">
        <v>1591</v>
      </c>
      <c r="H4" s="9" t="s">
        <v>4068</v>
      </c>
      <c r="I4" s="9" t="s">
        <v>7934</v>
      </c>
      <c r="K4" s="6" t="str">
        <f>MID(HEX2BIN(MID(I4,1,1),4),1,1)</f>
        <v>0</v>
      </c>
      <c r="L4" s="6" t="str">
        <f>MID(HEX2BIN(MID(I4,1,1),4),2,1)</f>
        <v>0</v>
      </c>
      <c r="M4" s="6" t="str">
        <f>MID(HEX2BIN(MID(I4,1,1),4),3,1)</f>
        <v>0</v>
      </c>
      <c r="N4" s="6" t="str">
        <f>MID(HEX2BIN(MID(I4,1,1),4),4,1)</f>
        <v>1</v>
      </c>
      <c r="O4" s="6" t="str">
        <f>MID(HEX2BIN(MID(I4,2,1),4),1,1)</f>
        <v>0</v>
      </c>
      <c r="P4" s="6" t="str">
        <f>MID(HEX2BIN(MID(I4,2,1),4),2,1)</f>
        <v>0</v>
      </c>
      <c r="Q4" s="6" t="str">
        <f>MID(HEX2BIN(MID(I4,2,1),4),3,1)</f>
        <v>0</v>
      </c>
      <c r="R4" s="6" t="str">
        <f>MID(HEX2BIN(MID(I4,2,1),4),4,1)</f>
        <v>0</v>
      </c>
      <c r="S4" s="6" t="str">
        <f>MID(HEX2BIN(MID(I4,3,1),4),1,1)</f>
        <v>0</v>
      </c>
      <c r="T4" s="6" t="str">
        <f>MID(HEX2BIN(MID(I4,3,1),4),2,1)</f>
        <v>0</v>
      </c>
      <c r="U4" s="6" t="str">
        <f>MID(HEX2BIN(MID(I4,3,1),4),3,1)</f>
        <v>0</v>
      </c>
      <c r="V4" s="6" t="str">
        <f>MID(HEX2BIN(MID(I4,3,1),4),4,1)</f>
        <v>0</v>
      </c>
      <c r="W4" s="6" t="str">
        <f>MID(HEX2BIN(MID(I4,4,1),4),1,1)</f>
        <v>0</v>
      </c>
      <c r="X4" s="6" t="str">
        <f>MID(HEX2BIN(MID(I4,4,1),4),2,1)</f>
        <v>1</v>
      </c>
      <c r="Y4" s="6" t="str">
        <f>MID(HEX2BIN(MID(I4,4,1),4),3,1)</f>
        <v>0</v>
      </c>
      <c r="Z4" s="6" t="str">
        <f>MID(HEX2BIN(MID(I4,4,1),4),4,1)</f>
        <v>0</v>
      </c>
      <c r="AA4" s="6" t="str">
        <f>MID(HEX2BIN(MID(I4,5,1),4),1,1)</f>
        <v>0</v>
      </c>
      <c r="AB4" s="6" t="str">
        <f>MID(HEX2BIN(MID(I4,5,1),4),2,1)</f>
        <v>1</v>
      </c>
      <c r="AC4" s="6" t="str">
        <f>MID(HEX2BIN(MID(I4,5,1),4),3,1)</f>
        <v>0</v>
      </c>
      <c r="AD4" s="6" t="str">
        <f>MID(HEX2BIN(MID(I4,5,1),4),4,1)</f>
        <v>1</v>
      </c>
      <c r="AE4" s="6" t="str">
        <f>MID(HEX2BIN(MID(I4,6,1),4),1,1)</f>
        <v>0</v>
      </c>
      <c r="AF4" s="6" t="str">
        <f>MID(HEX2BIN(MID(I4,6,1),4),2,1)</f>
        <v>0</v>
      </c>
      <c r="AG4" s="6" t="str">
        <f>MID(HEX2BIN(MID(I4,6,1),4),3,1)</f>
        <v>0</v>
      </c>
      <c r="AH4" s="6" t="str">
        <f>MID(HEX2BIN(MID(I4,6,1),4),4,1)</f>
        <v>0</v>
      </c>
      <c r="AI4" s="6" t="str">
        <f>MID(HEX2BIN(MID(I4,7,1),4),1,1)</f>
        <v>0</v>
      </c>
      <c r="AJ4" s="6" t="str">
        <f>MID(HEX2BIN(MID(I4,7,1),4),2,1)</f>
        <v>0</v>
      </c>
      <c r="AK4" s="6" t="str">
        <f>MID(HEX2BIN(MID(I4,7,1),4),3,1)</f>
        <v>0</v>
      </c>
      <c r="AL4" s="6" t="str">
        <f>MID(HEX2BIN(MID(I4,7,1),4),4,1)</f>
        <v>0</v>
      </c>
      <c r="AM4" s="6" t="str">
        <f>MID(HEX2BIN(MID(I4,8,1),4),1,1)</f>
        <v>0</v>
      </c>
      <c r="AN4" s="6" t="str">
        <f>MID(HEX2BIN(MID(I4,8,1),4),2,1)</f>
        <v>0</v>
      </c>
      <c r="AO4" s="6" t="str">
        <f>MID(HEX2BIN(MID(I4,8,1),4),3,1)</f>
        <v>0</v>
      </c>
      <c r="AP4" s="6" t="str">
        <f>MID(HEX2BIN(MID(I4,8,1),4),4,1)</f>
        <v>0</v>
      </c>
    </row>
    <row r="5" spans="1:42">
      <c r="A5" s="3" t="s">
        <v>7935</v>
      </c>
      <c r="B5" s="1" t="s">
        <v>1464</v>
      </c>
      <c r="C5" s="6" t="s">
        <v>7776</v>
      </c>
      <c r="D5" s="9" t="s">
        <v>1559</v>
      </c>
      <c r="E5" s="9" t="s">
        <v>955</v>
      </c>
      <c r="F5" s="9" t="s">
        <v>91</v>
      </c>
      <c r="G5" s="9" t="s">
        <v>1591</v>
      </c>
      <c r="H5" s="9" t="s">
        <v>4068</v>
      </c>
      <c r="I5" s="9" t="s">
        <v>7939</v>
      </c>
      <c r="K5" s="6" t="str">
        <f t="shared" ref="K5:K6" si="0">MID(HEX2BIN(MID(I5,1,1),4),1,1)</f>
        <v>0</v>
      </c>
      <c r="L5" s="6" t="str">
        <f t="shared" ref="L5:L6" si="1">MID(HEX2BIN(MID(I5,1,1),4),2,1)</f>
        <v>0</v>
      </c>
      <c r="M5" s="6" t="str">
        <f t="shared" ref="M5:M6" si="2">MID(HEX2BIN(MID(I5,1,1),4),3,1)</f>
        <v>0</v>
      </c>
      <c r="N5" s="6" t="str">
        <f t="shared" ref="N5:N6" si="3">MID(HEX2BIN(MID(I5,1,1),4),4,1)</f>
        <v>1</v>
      </c>
      <c r="O5" s="6" t="str">
        <f t="shared" ref="O5:O6" si="4">MID(HEX2BIN(MID(I5,2,1),4),1,1)</f>
        <v>0</v>
      </c>
      <c r="P5" s="6" t="str">
        <f t="shared" ref="P5:P6" si="5">MID(HEX2BIN(MID(I5,2,1),4),2,1)</f>
        <v>0</v>
      </c>
      <c r="Q5" s="6" t="str">
        <f t="shared" ref="Q5:Q6" si="6">MID(HEX2BIN(MID(I5,2,1),4),3,1)</f>
        <v>0</v>
      </c>
      <c r="R5" s="6" t="str">
        <f t="shared" ref="R5:R6" si="7">MID(HEX2BIN(MID(I5,2,1),4),4,1)</f>
        <v>0</v>
      </c>
      <c r="S5" s="6" t="str">
        <f t="shared" ref="S5:S6" si="8">MID(HEX2BIN(MID(I5,3,1),4),1,1)</f>
        <v>0</v>
      </c>
      <c r="T5" s="6" t="str">
        <f t="shared" ref="T5:T6" si="9">MID(HEX2BIN(MID(I5,3,1),4),2,1)</f>
        <v>0</v>
      </c>
      <c r="U5" s="6" t="str">
        <f t="shared" ref="U5:U6" si="10">MID(HEX2BIN(MID(I5,3,1),4),3,1)</f>
        <v>0</v>
      </c>
      <c r="V5" s="6" t="str">
        <f t="shared" ref="V5:V6" si="11">MID(HEX2BIN(MID(I5,3,1),4),4,1)</f>
        <v>1</v>
      </c>
      <c r="W5" s="6" t="str">
        <f t="shared" ref="W5:W6" si="12">MID(HEX2BIN(MID(I5,4,1),4),1,1)</f>
        <v>0</v>
      </c>
      <c r="X5" s="6" t="str">
        <f t="shared" ref="X5:X6" si="13">MID(HEX2BIN(MID(I5,4,1),4),2,1)</f>
        <v>0</v>
      </c>
      <c r="Y5" s="6" t="str">
        <f t="shared" ref="Y5:Y6" si="14">MID(HEX2BIN(MID(I5,4,1),4),3,1)</f>
        <v>0</v>
      </c>
      <c r="Z5" s="6" t="str">
        <f t="shared" ref="Z5:Z6" si="15">MID(HEX2BIN(MID(I5,4,1),4),4,1)</f>
        <v>0</v>
      </c>
      <c r="AA5" s="6" t="str">
        <f t="shared" ref="AA5:AA6" si="16">MID(HEX2BIN(MID(I5,5,1),4),1,1)</f>
        <v>0</v>
      </c>
      <c r="AB5" s="6" t="str">
        <f t="shared" ref="AB5:AB6" si="17">MID(HEX2BIN(MID(I5,5,1),4),2,1)</f>
        <v>1</v>
      </c>
      <c r="AC5" s="6" t="str">
        <f t="shared" ref="AC5:AC6" si="18">MID(HEX2BIN(MID(I5,5,1),4),3,1)</f>
        <v>0</v>
      </c>
      <c r="AD5" s="6" t="str">
        <f t="shared" ref="AD5:AD6" si="19">MID(HEX2BIN(MID(I5,5,1),4),4,1)</f>
        <v>1</v>
      </c>
      <c r="AE5" s="6" t="str">
        <f t="shared" ref="AE5:AE6" si="20">MID(HEX2BIN(MID(I5,6,1),4),1,1)</f>
        <v>0</v>
      </c>
      <c r="AF5" s="6" t="str">
        <f t="shared" ref="AF5:AF6" si="21">MID(HEX2BIN(MID(I5,6,1),4),2,1)</f>
        <v>0</v>
      </c>
      <c r="AG5" s="6" t="str">
        <f t="shared" ref="AG5:AG6" si="22">MID(HEX2BIN(MID(I5,6,1),4),3,1)</f>
        <v>0</v>
      </c>
      <c r="AH5" s="6" t="str">
        <f t="shared" ref="AH5:AH6" si="23">MID(HEX2BIN(MID(I5,6,1),4),4,1)</f>
        <v>0</v>
      </c>
      <c r="AI5" s="6" t="str">
        <f t="shared" ref="AI5:AI6" si="24">MID(HEX2BIN(MID(I5,7,1),4),1,1)</f>
        <v>0</v>
      </c>
      <c r="AJ5" s="6" t="str">
        <f t="shared" ref="AJ5:AJ6" si="25">MID(HEX2BIN(MID(I5,7,1),4),2,1)</f>
        <v>0</v>
      </c>
      <c r="AK5" s="6" t="str">
        <f t="shared" ref="AK5:AK6" si="26">MID(HEX2BIN(MID(I5,7,1),4),3,1)</f>
        <v>0</v>
      </c>
      <c r="AL5" s="6" t="str">
        <f t="shared" ref="AL5:AL6" si="27">MID(HEX2BIN(MID(I5,7,1),4),4,1)</f>
        <v>0</v>
      </c>
      <c r="AM5" s="6" t="str">
        <f t="shared" ref="AM5:AM6" si="28">MID(HEX2BIN(MID(I5,8,1),4),1,1)</f>
        <v>0</v>
      </c>
      <c r="AN5" s="6" t="str">
        <f t="shared" ref="AN5:AN6" si="29">MID(HEX2BIN(MID(I5,8,1),4),2,1)</f>
        <v>0</v>
      </c>
      <c r="AO5" s="6" t="str">
        <f t="shared" ref="AO5:AO6" si="30">MID(HEX2BIN(MID(I5,8,1),4),3,1)</f>
        <v>0</v>
      </c>
      <c r="AP5" s="6" t="str">
        <f t="shared" ref="AP5:AP6" si="31">MID(HEX2BIN(MID(I5,8,1),4),4,1)</f>
        <v>0</v>
      </c>
    </row>
    <row r="6" spans="1:42">
      <c r="A6" s="3" t="s">
        <v>7936</v>
      </c>
      <c r="B6" s="1" t="s">
        <v>1464</v>
      </c>
      <c r="C6" s="6" t="s">
        <v>7776</v>
      </c>
      <c r="D6" s="9" t="s">
        <v>1711</v>
      </c>
      <c r="E6" s="9" t="s">
        <v>7937</v>
      </c>
      <c r="F6" s="9" t="s">
        <v>91</v>
      </c>
      <c r="G6" s="9" t="s">
        <v>5340</v>
      </c>
      <c r="H6" s="9" t="s">
        <v>7938</v>
      </c>
      <c r="I6" s="9" t="s">
        <v>7934</v>
      </c>
      <c r="K6" s="6" t="str">
        <f t="shared" si="0"/>
        <v>0</v>
      </c>
      <c r="L6" s="6" t="str">
        <f t="shared" si="1"/>
        <v>0</v>
      </c>
      <c r="M6" s="6" t="str">
        <f t="shared" si="2"/>
        <v>0</v>
      </c>
      <c r="N6" s="6" t="str">
        <f t="shared" si="3"/>
        <v>1</v>
      </c>
      <c r="O6" s="6" t="str">
        <f t="shared" si="4"/>
        <v>0</v>
      </c>
      <c r="P6" s="6" t="str">
        <f t="shared" si="5"/>
        <v>0</v>
      </c>
      <c r="Q6" s="6" t="str">
        <f t="shared" si="6"/>
        <v>0</v>
      </c>
      <c r="R6" s="6" t="str">
        <f t="shared" si="7"/>
        <v>0</v>
      </c>
      <c r="S6" s="6" t="str">
        <f t="shared" si="8"/>
        <v>0</v>
      </c>
      <c r="T6" s="6" t="str">
        <f t="shared" si="9"/>
        <v>0</v>
      </c>
      <c r="U6" s="6" t="str">
        <f t="shared" si="10"/>
        <v>0</v>
      </c>
      <c r="V6" s="6" t="str">
        <f t="shared" si="11"/>
        <v>0</v>
      </c>
      <c r="W6" s="6" t="str">
        <f t="shared" si="12"/>
        <v>0</v>
      </c>
      <c r="X6" s="6" t="str">
        <f t="shared" si="13"/>
        <v>1</v>
      </c>
      <c r="Y6" s="6" t="str">
        <f t="shared" si="14"/>
        <v>0</v>
      </c>
      <c r="Z6" s="6" t="str">
        <f t="shared" si="15"/>
        <v>0</v>
      </c>
      <c r="AA6" s="6" t="str">
        <f t="shared" si="16"/>
        <v>0</v>
      </c>
      <c r="AB6" s="6" t="str">
        <f t="shared" si="17"/>
        <v>1</v>
      </c>
      <c r="AC6" s="6" t="str">
        <f t="shared" si="18"/>
        <v>0</v>
      </c>
      <c r="AD6" s="6" t="str">
        <f t="shared" si="19"/>
        <v>1</v>
      </c>
      <c r="AE6" s="6" t="str">
        <f t="shared" si="20"/>
        <v>0</v>
      </c>
      <c r="AF6" s="6" t="str">
        <f t="shared" si="21"/>
        <v>0</v>
      </c>
      <c r="AG6" s="6" t="str">
        <f t="shared" si="22"/>
        <v>0</v>
      </c>
      <c r="AH6" s="6" t="str">
        <f t="shared" si="23"/>
        <v>0</v>
      </c>
      <c r="AI6" s="6" t="str">
        <f t="shared" si="24"/>
        <v>0</v>
      </c>
      <c r="AJ6" s="6" t="str">
        <f t="shared" si="25"/>
        <v>0</v>
      </c>
      <c r="AK6" s="6" t="str">
        <f t="shared" si="26"/>
        <v>0</v>
      </c>
      <c r="AL6" s="6" t="str">
        <f t="shared" si="27"/>
        <v>0</v>
      </c>
      <c r="AM6" s="6" t="str">
        <f t="shared" si="28"/>
        <v>0</v>
      </c>
      <c r="AN6" s="6" t="str">
        <f t="shared" si="29"/>
        <v>0</v>
      </c>
      <c r="AO6" s="6" t="str">
        <f t="shared" si="30"/>
        <v>0</v>
      </c>
      <c r="AP6" s="6" t="str">
        <f t="shared" si="31"/>
        <v>0</v>
      </c>
    </row>
    <row r="7" spans="1:42">
      <c r="A7" s="3" t="s">
        <v>7218</v>
      </c>
      <c r="B7" s="1" t="s">
        <v>58</v>
      </c>
      <c r="C7" s="6" t="s">
        <v>1067</v>
      </c>
      <c r="D7" s="9" t="s">
        <v>702</v>
      </c>
      <c r="E7" s="14" t="s">
        <v>460</v>
      </c>
      <c r="F7" s="9" t="s">
        <v>91</v>
      </c>
      <c r="G7" s="9" t="s">
        <v>7219</v>
      </c>
      <c r="H7" s="9" t="s">
        <v>7220</v>
      </c>
      <c r="I7" s="9" t="s">
        <v>6200</v>
      </c>
      <c r="K7" s="6" t="str">
        <f t="shared" ref="K7:K12" si="32">MID(HEX2BIN(MID(I7,1,1),4),1,1)</f>
        <v>0</v>
      </c>
      <c r="L7" s="6" t="str">
        <f t="shared" ref="L7:L12" si="33">MID(HEX2BIN(MID(I7,1,1),4),2,1)</f>
        <v>0</v>
      </c>
      <c r="M7" s="6" t="str">
        <f t="shared" ref="M7:M12" si="34">MID(HEX2BIN(MID(I7,1,1),4),3,1)</f>
        <v>0</v>
      </c>
      <c r="N7" s="6" t="str">
        <f t="shared" ref="N7:N12" si="35">MID(HEX2BIN(MID(I7,1,1),4),4,1)</f>
        <v>1</v>
      </c>
      <c r="O7" s="6" t="str">
        <f t="shared" ref="O7:O12" si="36">MID(HEX2BIN(MID(I7,2,1),4),1,1)</f>
        <v>0</v>
      </c>
      <c r="P7" s="6" t="str">
        <f t="shared" ref="P7:P12" si="37">MID(HEX2BIN(MID(I7,2,1),4),2,1)</f>
        <v>0</v>
      </c>
      <c r="Q7" s="6" t="str">
        <f t="shared" ref="Q7:Q12" si="38">MID(HEX2BIN(MID(I7,2,1),4),3,1)</f>
        <v>0</v>
      </c>
      <c r="R7" s="6" t="str">
        <f t="shared" ref="R7:R12" si="39">MID(HEX2BIN(MID(I7,2,1),4),4,1)</f>
        <v>0</v>
      </c>
      <c r="S7" s="6" t="str">
        <f t="shared" ref="S7:S12" si="40">MID(HEX2BIN(MID(I7,3,1),4),1,1)</f>
        <v>1</v>
      </c>
      <c r="T7" s="6" t="str">
        <f t="shared" ref="T7:T12" si="41">MID(HEX2BIN(MID(I7,3,1),4),2,1)</f>
        <v>1</v>
      </c>
      <c r="U7" s="6" t="str">
        <f t="shared" ref="U7:U12" si="42">MID(HEX2BIN(MID(I7,3,1),4),3,1)</f>
        <v>1</v>
      </c>
      <c r="V7" s="6" t="str">
        <f t="shared" ref="V7:V12" si="43">MID(HEX2BIN(MID(I7,3,1),4),4,1)</f>
        <v>1</v>
      </c>
      <c r="W7" s="6" t="str">
        <f t="shared" ref="W7:W12" si="44">MID(HEX2BIN(MID(I7,4,1),4),1,1)</f>
        <v>1</v>
      </c>
      <c r="X7" s="6" t="str">
        <f t="shared" ref="X7:X12" si="45">MID(HEX2BIN(MID(I7,4,1),4),2,1)</f>
        <v>1</v>
      </c>
      <c r="Y7" s="6" t="str">
        <f t="shared" ref="Y7:Y12" si="46">MID(HEX2BIN(MID(I7,4,1),4),3,1)</f>
        <v>0</v>
      </c>
      <c r="Z7" s="6" t="str">
        <f t="shared" ref="Z7:Z12" si="47">MID(HEX2BIN(MID(I7,4,1),4),4,1)</f>
        <v>1</v>
      </c>
      <c r="AA7" s="6" t="str">
        <f t="shared" ref="AA7:AA12" si="48">MID(HEX2BIN(MID(I7,5,1),4),1,1)</f>
        <v>1</v>
      </c>
      <c r="AB7" s="6" t="str">
        <f t="shared" ref="AB7:AB12" si="49">MID(HEX2BIN(MID(I7,5,1),4),2,1)</f>
        <v>1</v>
      </c>
      <c r="AC7" s="6" t="str">
        <f t="shared" ref="AC7:AC12" si="50">MID(HEX2BIN(MID(I7,5,1),4),3,1)</f>
        <v>0</v>
      </c>
      <c r="AD7" s="6" t="str">
        <f t="shared" ref="AD7:AD12" si="51">MID(HEX2BIN(MID(I7,5,1),4),4,1)</f>
        <v>1</v>
      </c>
      <c r="AE7" s="6" t="str">
        <f t="shared" ref="AE7:AE12" si="52">MID(HEX2BIN(MID(I7,6,1),4),1,1)</f>
        <v>0</v>
      </c>
      <c r="AF7" s="6" t="str">
        <f t="shared" ref="AF7:AF12" si="53">MID(HEX2BIN(MID(I7,6,1),4),2,1)</f>
        <v>0</v>
      </c>
      <c r="AG7" s="6" t="str">
        <f t="shared" ref="AG7:AG12" si="54">MID(HEX2BIN(MID(I7,6,1),4),3,1)</f>
        <v>0</v>
      </c>
      <c r="AH7" s="6" t="str">
        <f t="shared" ref="AH7:AH12" si="55">MID(HEX2BIN(MID(I7,6,1),4),4,1)</f>
        <v>0</v>
      </c>
      <c r="AI7" s="6" t="str">
        <f t="shared" ref="AI7:AI12" si="56">MID(HEX2BIN(MID(I7,7,1),4),1,1)</f>
        <v>0</v>
      </c>
      <c r="AJ7" s="6" t="str">
        <f t="shared" ref="AJ7:AJ12" si="57">MID(HEX2BIN(MID(I7,7,1),4),2,1)</f>
        <v>0</v>
      </c>
      <c r="AK7" s="6" t="str">
        <f t="shared" ref="AK7:AK12" si="58">MID(HEX2BIN(MID(I7,7,1),4),3,1)</f>
        <v>0</v>
      </c>
      <c r="AL7" s="6" t="str">
        <f t="shared" ref="AL7:AL12" si="59">MID(HEX2BIN(MID(I7,7,1),4),4,1)</f>
        <v>0</v>
      </c>
      <c r="AM7" s="6" t="str">
        <f t="shared" ref="AM7:AM12" si="60">MID(HEX2BIN(MID(I7,8,1),4),1,1)</f>
        <v>0</v>
      </c>
      <c r="AN7" s="6" t="str">
        <f t="shared" ref="AN7:AN12" si="61">MID(HEX2BIN(MID(I7,8,1),4),2,1)</f>
        <v>0</v>
      </c>
      <c r="AO7" s="6" t="str">
        <f t="shared" ref="AO7:AO12" si="62">MID(HEX2BIN(MID(I7,8,1),4),3,1)</f>
        <v>0</v>
      </c>
      <c r="AP7" s="6" t="str">
        <f t="shared" ref="AP7:AP12" si="63">MID(HEX2BIN(MID(I7,8,1),4),4,1)</f>
        <v>0</v>
      </c>
    </row>
    <row r="8" spans="1:42">
      <c r="A8" s="3" t="s">
        <v>10398</v>
      </c>
      <c r="B8" s="1" t="s">
        <v>87</v>
      </c>
      <c r="C8" s="6" t="s">
        <v>1055</v>
      </c>
      <c r="D8" s="9" t="s">
        <v>6243</v>
      </c>
      <c r="E8" s="9" t="s">
        <v>824</v>
      </c>
      <c r="F8" s="9" t="s">
        <v>91</v>
      </c>
      <c r="G8" s="9" t="s">
        <v>6244</v>
      </c>
      <c r="H8" s="9" t="s">
        <v>6245</v>
      </c>
      <c r="I8" s="9" t="s">
        <v>6199</v>
      </c>
      <c r="K8" s="6" t="str">
        <f t="shared" si="32"/>
        <v>0</v>
      </c>
      <c r="L8" s="6" t="str">
        <f t="shared" si="33"/>
        <v>0</v>
      </c>
      <c r="M8" s="6" t="str">
        <f t="shared" si="34"/>
        <v>0</v>
      </c>
      <c r="N8" s="6" t="str">
        <f t="shared" si="35"/>
        <v>1</v>
      </c>
      <c r="O8" s="6" t="str">
        <f t="shared" si="36"/>
        <v>0</v>
      </c>
      <c r="P8" s="6" t="str">
        <f t="shared" si="37"/>
        <v>0</v>
      </c>
      <c r="Q8" s="6" t="str">
        <f t="shared" si="38"/>
        <v>0</v>
      </c>
      <c r="R8" s="6" t="str">
        <f t="shared" si="39"/>
        <v>0</v>
      </c>
      <c r="S8" s="6" t="str">
        <f t="shared" si="40"/>
        <v>1</v>
      </c>
      <c r="T8" s="6" t="str">
        <f t="shared" si="41"/>
        <v>1</v>
      </c>
      <c r="U8" s="6" t="str">
        <f t="shared" si="42"/>
        <v>1</v>
      </c>
      <c r="V8" s="6" t="str">
        <f t="shared" si="43"/>
        <v>1</v>
      </c>
      <c r="W8" s="6" t="str">
        <f t="shared" si="44"/>
        <v>0</v>
      </c>
      <c r="X8" s="6" t="str">
        <f t="shared" si="45"/>
        <v>1</v>
      </c>
      <c r="Y8" s="6" t="str">
        <f t="shared" si="46"/>
        <v>0</v>
      </c>
      <c r="Z8" s="6" t="str">
        <f t="shared" si="47"/>
        <v>1</v>
      </c>
      <c r="AA8" s="6" t="str">
        <f t="shared" si="48"/>
        <v>1</v>
      </c>
      <c r="AB8" s="6" t="str">
        <f t="shared" si="49"/>
        <v>1</v>
      </c>
      <c r="AC8" s="6" t="str">
        <f t="shared" si="50"/>
        <v>0</v>
      </c>
      <c r="AD8" s="6" t="str">
        <f t="shared" si="51"/>
        <v>1</v>
      </c>
      <c r="AE8" s="6" t="str">
        <f t="shared" si="52"/>
        <v>0</v>
      </c>
      <c r="AF8" s="6" t="str">
        <f t="shared" si="53"/>
        <v>0</v>
      </c>
      <c r="AG8" s="6" t="str">
        <f t="shared" si="54"/>
        <v>0</v>
      </c>
      <c r="AH8" s="6" t="str">
        <f t="shared" si="55"/>
        <v>0</v>
      </c>
      <c r="AI8" s="6" t="str">
        <f t="shared" si="56"/>
        <v>0</v>
      </c>
      <c r="AJ8" s="6" t="str">
        <f t="shared" si="57"/>
        <v>0</v>
      </c>
      <c r="AK8" s="6" t="str">
        <f t="shared" si="58"/>
        <v>0</v>
      </c>
      <c r="AL8" s="6" t="str">
        <f t="shared" si="59"/>
        <v>0</v>
      </c>
      <c r="AM8" s="6" t="str">
        <f t="shared" si="60"/>
        <v>0</v>
      </c>
      <c r="AN8" s="6" t="str">
        <f t="shared" si="61"/>
        <v>0</v>
      </c>
      <c r="AO8" s="6" t="str">
        <f t="shared" si="62"/>
        <v>0</v>
      </c>
      <c r="AP8" s="6" t="str">
        <f t="shared" si="63"/>
        <v>0</v>
      </c>
    </row>
    <row r="9" spans="1:42">
      <c r="A9" s="3" t="s">
        <v>10399</v>
      </c>
      <c r="B9" s="1" t="s">
        <v>87</v>
      </c>
      <c r="C9" s="6" t="s">
        <v>1055</v>
      </c>
      <c r="D9" s="9" t="s">
        <v>1541</v>
      </c>
      <c r="E9" s="9" t="s">
        <v>824</v>
      </c>
      <c r="F9" s="9" t="s">
        <v>91</v>
      </c>
      <c r="G9" s="9" t="s">
        <v>6246</v>
      </c>
      <c r="H9" s="9" t="s">
        <v>6247</v>
      </c>
      <c r="I9" s="9" t="s">
        <v>6199</v>
      </c>
      <c r="K9" s="6" t="str">
        <f t="shared" si="32"/>
        <v>0</v>
      </c>
      <c r="L9" s="6" t="str">
        <f t="shared" si="33"/>
        <v>0</v>
      </c>
      <c r="M9" s="6" t="str">
        <f t="shared" si="34"/>
        <v>0</v>
      </c>
      <c r="N9" s="6" t="str">
        <f t="shared" si="35"/>
        <v>1</v>
      </c>
      <c r="O9" s="6" t="str">
        <f t="shared" si="36"/>
        <v>0</v>
      </c>
      <c r="P9" s="6" t="str">
        <f t="shared" si="37"/>
        <v>0</v>
      </c>
      <c r="Q9" s="6" t="str">
        <f t="shared" si="38"/>
        <v>0</v>
      </c>
      <c r="R9" s="6" t="str">
        <f t="shared" si="39"/>
        <v>0</v>
      </c>
      <c r="S9" s="6" t="str">
        <f t="shared" si="40"/>
        <v>1</v>
      </c>
      <c r="T9" s="6" t="str">
        <f t="shared" si="41"/>
        <v>1</v>
      </c>
      <c r="U9" s="6" t="str">
        <f t="shared" si="42"/>
        <v>1</v>
      </c>
      <c r="V9" s="6" t="str">
        <f t="shared" si="43"/>
        <v>1</v>
      </c>
      <c r="W9" s="6" t="str">
        <f t="shared" si="44"/>
        <v>0</v>
      </c>
      <c r="X9" s="6" t="str">
        <f t="shared" si="45"/>
        <v>1</v>
      </c>
      <c r="Y9" s="6" t="str">
        <f t="shared" si="46"/>
        <v>0</v>
      </c>
      <c r="Z9" s="6" t="str">
        <f t="shared" si="47"/>
        <v>1</v>
      </c>
      <c r="AA9" s="6" t="str">
        <f t="shared" si="48"/>
        <v>1</v>
      </c>
      <c r="AB9" s="6" t="str">
        <f t="shared" si="49"/>
        <v>1</v>
      </c>
      <c r="AC9" s="6" t="str">
        <f t="shared" si="50"/>
        <v>0</v>
      </c>
      <c r="AD9" s="6" t="str">
        <f t="shared" si="51"/>
        <v>1</v>
      </c>
      <c r="AE9" s="6" t="str">
        <f t="shared" si="52"/>
        <v>0</v>
      </c>
      <c r="AF9" s="6" t="str">
        <f t="shared" si="53"/>
        <v>0</v>
      </c>
      <c r="AG9" s="6" t="str">
        <f t="shared" si="54"/>
        <v>0</v>
      </c>
      <c r="AH9" s="6" t="str">
        <f t="shared" si="55"/>
        <v>0</v>
      </c>
      <c r="AI9" s="6" t="str">
        <f t="shared" si="56"/>
        <v>0</v>
      </c>
      <c r="AJ9" s="6" t="str">
        <f t="shared" si="57"/>
        <v>0</v>
      </c>
      <c r="AK9" s="6" t="str">
        <f t="shared" si="58"/>
        <v>0</v>
      </c>
      <c r="AL9" s="6" t="str">
        <f t="shared" si="59"/>
        <v>0</v>
      </c>
      <c r="AM9" s="6" t="str">
        <f t="shared" si="60"/>
        <v>0</v>
      </c>
      <c r="AN9" s="6" t="str">
        <f t="shared" si="61"/>
        <v>0</v>
      </c>
      <c r="AO9" s="6" t="str">
        <f t="shared" si="62"/>
        <v>0</v>
      </c>
      <c r="AP9" s="6" t="str">
        <f t="shared" si="63"/>
        <v>0</v>
      </c>
    </row>
    <row r="10" spans="1:42">
      <c r="A10" s="3" t="s">
        <v>10400</v>
      </c>
      <c r="B10" s="1" t="s">
        <v>87</v>
      </c>
      <c r="C10" s="6" t="s">
        <v>1055</v>
      </c>
      <c r="D10" s="9" t="s">
        <v>276</v>
      </c>
      <c r="E10" s="9" t="s">
        <v>824</v>
      </c>
      <c r="F10" s="9" t="s">
        <v>2382</v>
      </c>
      <c r="G10" s="9" t="s">
        <v>6244</v>
      </c>
      <c r="H10" s="9" t="s">
        <v>6247</v>
      </c>
      <c r="I10" s="9" t="s">
        <v>6199</v>
      </c>
      <c r="K10" s="6" t="str">
        <f t="shared" si="32"/>
        <v>0</v>
      </c>
      <c r="L10" s="6" t="str">
        <f t="shared" si="33"/>
        <v>0</v>
      </c>
      <c r="M10" s="6" t="str">
        <f t="shared" si="34"/>
        <v>0</v>
      </c>
      <c r="N10" s="6" t="str">
        <f t="shared" si="35"/>
        <v>1</v>
      </c>
      <c r="O10" s="6" t="str">
        <f t="shared" si="36"/>
        <v>0</v>
      </c>
      <c r="P10" s="6" t="str">
        <f t="shared" si="37"/>
        <v>0</v>
      </c>
      <c r="Q10" s="6" t="str">
        <f t="shared" si="38"/>
        <v>0</v>
      </c>
      <c r="R10" s="6" t="str">
        <f t="shared" si="39"/>
        <v>0</v>
      </c>
      <c r="S10" s="6" t="str">
        <f t="shared" si="40"/>
        <v>1</v>
      </c>
      <c r="T10" s="6" t="str">
        <f t="shared" si="41"/>
        <v>1</v>
      </c>
      <c r="U10" s="6" t="str">
        <f t="shared" si="42"/>
        <v>1</v>
      </c>
      <c r="V10" s="6" t="str">
        <f t="shared" si="43"/>
        <v>1</v>
      </c>
      <c r="W10" s="6" t="str">
        <f t="shared" si="44"/>
        <v>0</v>
      </c>
      <c r="X10" s="6" t="str">
        <f t="shared" si="45"/>
        <v>1</v>
      </c>
      <c r="Y10" s="6" t="str">
        <f t="shared" si="46"/>
        <v>0</v>
      </c>
      <c r="Z10" s="6" t="str">
        <f t="shared" si="47"/>
        <v>1</v>
      </c>
      <c r="AA10" s="6" t="str">
        <f t="shared" si="48"/>
        <v>1</v>
      </c>
      <c r="AB10" s="6" t="str">
        <f t="shared" si="49"/>
        <v>1</v>
      </c>
      <c r="AC10" s="6" t="str">
        <f t="shared" si="50"/>
        <v>0</v>
      </c>
      <c r="AD10" s="6" t="str">
        <f t="shared" si="51"/>
        <v>1</v>
      </c>
      <c r="AE10" s="6" t="str">
        <f t="shared" si="52"/>
        <v>0</v>
      </c>
      <c r="AF10" s="6" t="str">
        <f t="shared" si="53"/>
        <v>0</v>
      </c>
      <c r="AG10" s="6" t="str">
        <f t="shared" si="54"/>
        <v>0</v>
      </c>
      <c r="AH10" s="6" t="str">
        <f t="shared" si="55"/>
        <v>0</v>
      </c>
      <c r="AI10" s="6" t="str">
        <f t="shared" si="56"/>
        <v>0</v>
      </c>
      <c r="AJ10" s="6" t="str">
        <f t="shared" si="57"/>
        <v>0</v>
      </c>
      <c r="AK10" s="6" t="str">
        <f t="shared" si="58"/>
        <v>0</v>
      </c>
      <c r="AL10" s="6" t="str">
        <f t="shared" si="59"/>
        <v>0</v>
      </c>
      <c r="AM10" s="6" t="str">
        <f t="shared" si="60"/>
        <v>0</v>
      </c>
      <c r="AN10" s="6" t="str">
        <f t="shared" si="61"/>
        <v>0</v>
      </c>
      <c r="AO10" s="6" t="str">
        <f t="shared" si="62"/>
        <v>0</v>
      </c>
      <c r="AP10" s="6" t="str">
        <f t="shared" si="63"/>
        <v>0</v>
      </c>
    </row>
    <row r="11" spans="1:42">
      <c r="A11" s="3" t="s">
        <v>10401</v>
      </c>
      <c r="B11" s="1" t="s">
        <v>87</v>
      </c>
      <c r="C11" s="6" t="s">
        <v>1055</v>
      </c>
      <c r="D11" s="9" t="s">
        <v>986</v>
      </c>
      <c r="E11" s="9" t="s">
        <v>824</v>
      </c>
      <c r="F11" s="9" t="s">
        <v>6180</v>
      </c>
      <c r="G11" s="9" t="s">
        <v>6244</v>
      </c>
      <c r="H11" s="9" t="s">
        <v>6247</v>
      </c>
      <c r="I11" s="9" t="s">
        <v>6199</v>
      </c>
      <c r="K11" s="6" t="str">
        <f t="shared" si="32"/>
        <v>0</v>
      </c>
      <c r="L11" s="6" t="str">
        <f t="shared" si="33"/>
        <v>0</v>
      </c>
      <c r="M11" s="6" t="str">
        <f t="shared" si="34"/>
        <v>0</v>
      </c>
      <c r="N11" s="6" t="str">
        <f t="shared" si="35"/>
        <v>1</v>
      </c>
      <c r="O11" s="6" t="str">
        <f t="shared" si="36"/>
        <v>0</v>
      </c>
      <c r="P11" s="6" t="str">
        <f t="shared" si="37"/>
        <v>0</v>
      </c>
      <c r="Q11" s="6" t="str">
        <f t="shared" si="38"/>
        <v>0</v>
      </c>
      <c r="R11" s="6" t="str">
        <f t="shared" si="39"/>
        <v>0</v>
      </c>
      <c r="S11" s="6" t="str">
        <f t="shared" si="40"/>
        <v>1</v>
      </c>
      <c r="T11" s="6" t="str">
        <f t="shared" si="41"/>
        <v>1</v>
      </c>
      <c r="U11" s="6" t="str">
        <f t="shared" si="42"/>
        <v>1</v>
      </c>
      <c r="V11" s="6" t="str">
        <f t="shared" si="43"/>
        <v>1</v>
      </c>
      <c r="W11" s="6" t="str">
        <f t="shared" si="44"/>
        <v>0</v>
      </c>
      <c r="X11" s="6" t="str">
        <f t="shared" si="45"/>
        <v>1</v>
      </c>
      <c r="Y11" s="6" t="str">
        <f t="shared" si="46"/>
        <v>0</v>
      </c>
      <c r="Z11" s="6" t="str">
        <f t="shared" si="47"/>
        <v>1</v>
      </c>
      <c r="AA11" s="6" t="str">
        <f t="shared" si="48"/>
        <v>1</v>
      </c>
      <c r="AB11" s="6" t="str">
        <f t="shared" si="49"/>
        <v>1</v>
      </c>
      <c r="AC11" s="6" t="str">
        <f t="shared" si="50"/>
        <v>0</v>
      </c>
      <c r="AD11" s="6" t="str">
        <f t="shared" si="51"/>
        <v>1</v>
      </c>
      <c r="AE11" s="6" t="str">
        <f t="shared" si="52"/>
        <v>0</v>
      </c>
      <c r="AF11" s="6" t="str">
        <f t="shared" si="53"/>
        <v>0</v>
      </c>
      <c r="AG11" s="6" t="str">
        <f t="shared" si="54"/>
        <v>0</v>
      </c>
      <c r="AH11" s="6" t="str">
        <f t="shared" si="55"/>
        <v>0</v>
      </c>
      <c r="AI11" s="6" t="str">
        <f t="shared" si="56"/>
        <v>0</v>
      </c>
      <c r="AJ11" s="6" t="str">
        <f t="shared" si="57"/>
        <v>0</v>
      </c>
      <c r="AK11" s="6" t="str">
        <f t="shared" si="58"/>
        <v>0</v>
      </c>
      <c r="AL11" s="6" t="str">
        <f t="shared" si="59"/>
        <v>0</v>
      </c>
      <c r="AM11" s="6" t="str">
        <f t="shared" si="60"/>
        <v>0</v>
      </c>
      <c r="AN11" s="6" t="str">
        <f t="shared" si="61"/>
        <v>0</v>
      </c>
      <c r="AO11" s="6" t="str">
        <f t="shared" si="62"/>
        <v>0</v>
      </c>
      <c r="AP11" s="6" t="str">
        <f t="shared" si="63"/>
        <v>0</v>
      </c>
    </row>
    <row r="12" spans="1:42">
      <c r="A12" s="3" t="s">
        <v>10402</v>
      </c>
      <c r="B12" s="1" t="s">
        <v>87</v>
      </c>
      <c r="C12" s="6" t="s">
        <v>4397</v>
      </c>
      <c r="D12" s="9" t="s">
        <v>3106</v>
      </c>
      <c r="E12" s="9" t="s">
        <v>2287</v>
      </c>
      <c r="F12" s="9" t="s">
        <v>91</v>
      </c>
      <c r="G12" s="9" t="s">
        <v>8685</v>
      </c>
      <c r="H12" s="9" t="s">
        <v>10403</v>
      </c>
      <c r="I12" s="9" t="s">
        <v>6237</v>
      </c>
      <c r="K12" s="6" t="str">
        <f t="shared" si="32"/>
        <v>0</v>
      </c>
      <c r="L12" s="6" t="str">
        <f t="shared" si="33"/>
        <v>0</v>
      </c>
      <c r="M12" s="6" t="str">
        <f t="shared" si="34"/>
        <v>0</v>
      </c>
      <c r="N12" s="6" t="str">
        <f t="shared" si="35"/>
        <v>1</v>
      </c>
      <c r="O12" s="6" t="str">
        <f t="shared" si="36"/>
        <v>0</v>
      </c>
      <c r="P12" s="6" t="str">
        <f t="shared" si="37"/>
        <v>0</v>
      </c>
      <c r="Q12" s="6" t="str">
        <f t="shared" si="38"/>
        <v>0</v>
      </c>
      <c r="R12" s="6" t="str">
        <f t="shared" si="39"/>
        <v>0</v>
      </c>
      <c r="S12" s="6" t="str">
        <f t="shared" si="40"/>
        <v>1</v>
      </c>
      <c r="T12" s="6" t="str">
        <f t="shared" si="41"/>
        <v>1</v>
      </c>
      <c r="U12" s="6" t="str">
        <f t="shared" si="42"/>
        <v>1</v>
      </c>
      <c r="V12" s="6" t="str">
        <f t="shared" si="43"/>
        <v>1</v>
      </c>
      <c r="W12" s="6" t="str">
        <f t="shared" si="44"/>
        <v>1</v>
      </c>
      <c r="X12" s="6" t="str">
        <f t="shared" si="45"/>
        <v>1</v>
      </c>
      <c r="Y12" s="6" t="str">
        <f t="shared" si="46"/>
        <v>0</v>
      </c>
      <c r="Z12" s="6" t="str">
        <f t="shared" si="47"/>
        <v>1</v>
      </c>
      <c r="AA12" s="6" t="str">
        <f t="shared" si="48"/>
        <v>0</v>
      </c>
      <c r="AB12" s="6" t="str">
        <f t="shared" si="49"/>
        <v>1</v>
      </c>
      <c r="AC12" s="6" t="str">
        <f t="shared" si="50"/>
        <v>0</v>
      </c>
      <c r="AD12" s="6" t="str">
        <f t="shared" si="51"/>
        <v>1</v>
      </c>
      <c r="AE12" s="6" t="str">
        <f t="shared" si="52"/>
        <v>0</v>
      </c>
      <c r="AF12" s="6" t="str">
        <f t="shared" si="53"/>
        <v>0</v>
      </c>
      <c r="AG12" s="6" t="str">
        <f t="shared" si="54"/>
        <v>0</v>
      </c>
      <c r="AH12" s="6" t="str">
        <f t="shared" si="55"/>
        <v>0</v>
      </c>
      <c r="AI12" s="6" t="str">
        <f t="shared" si="56"/>
        <v>0</v>
      </c>
      <c r="AJ12" s="6" t="str">
        <f t="shared" si="57"/>
        <v>0</v>
      </c>
      <c r="AK12" s="6" t="str">
        <f t="shared" si="58"/>
        <v>0</v>
      </c>
      <c r="AL12" s="6" t="str">
        <f t="shared" si="59"/>
        <v>0</v>
      </c>
      <c r="AM12" s="6" t="str">
        <f t="shared" si="60"/>
        <v>0</v>
      </c>
      <c r="AN12" s="6" t="str">
        <f t="shared" si="61"/>
        <v>0</v>
      </c>
      <c r="AO12" s="6" t="str">
        <f t="shared" si="62"/>
        <v>0</v>
      </c>
      <c r="AP12" s="6" t="str">
        <f t="shared" si="63"/>
        <v>0</v>
      </c>
    </row>
    <row r="13" spans="1:42">
      <c r="A13" s="3" t="s">
        <v>6295</v>
      </c>
      <c r="B13" s="1" t="s">
        <v>43</v>
      </c>
      <c r="C13" s="6" t="s">
        <v>87</v>
      </c>
      <c r="D13" s="9" t="s">
        <v>6243</v>
      </c>
      <c r="E13" s="9" t="s">
        <v>824</v>
      </c>
      <c r="F13" s="9" t="s">
        <v>91</v>
      </c>
      <c r="G13" s="9" t="s">
        <v>6244</v>
      </c>
      <c r="H13" s="9" t="s">
        <v>6245</v>
      </c>
      <c r="I13" s="9" t="s">
        <v>6199</v>
      </c>
      <c r="K13" s="6" t="str">
        <f t="shared" ref="K13:K26" si="64">MID(HEX2BIN(MID(I13,1,1),4),1,1)</f>
        <v>0</v>
      </c>
      <c r="L13" s="6" t="str">
        <f t="shared" ref="L13:L26" si="65">MID(HEX2BIN(MID(I13,1,1),4),2,1)</f>
        <v>0</v>
      </c>
      <c r="M13" s="6" t="str">
        <f t="shared" ref="M13:M26" si="66">MID(HEX2BIN(MID(I13,1,1),4),3,1)</f>
        <v>0</v>
      </c>
      <c r="N13" s="6" t="str">
        <f t="shared" ref="N13:N26" si="67">MID(HEX2BIN(MID(I13,1,1),4),4,1)</f>
        <v>1</v>
      </c>
      <c r="O13" s="6" t="str">
        <f t="shared" ref="O13:O26" si="68">MID(HEX2BIN(MID(I13,2,1),4),1,1)</f>
        <v>0</v>
      </c>
      <c r="P13" s="6" t="str">
        <f t="shared" ref="P13:P26" si="69">MID(HEX2BIN(MID(I13,2,1),4),2,1)</f>
        <v>0</v>
      </c>
      <c r="Q13" s="6" t="str">
        <f t="shared" ref="Q13:Q26" si="70">MID(HEX2BIN(MID(I13,2,1),4),3,1)</f>
        <v>0</v>
      </c>
      <c r="R13" s="6" t="str">
        <f t="shared" ref="R13:R26" si="71">MID(HEX2BIN(MID(I13,2,1),4),4,1)</f>
        <v>0</v>
      </c>
      <c r="S13" s="6" t="str">
        <f t="shared" ref="S13:S26" si="72">MID(HEX2BIN(MID(I13,3,1),4),1,1)</f>
        <v>1</v>
      </c>
      <c r="T13" s="6" t="str">
        <f t="shared" ref="T13:T26" si="73">MID(HEX2BIN(MID(I13,3,1),4),2,1)</f>
        <v>1</v>
      </c>
      <c r="U13" s="6" t="str">
        <f t="shared" ref="U13:U26" si="74">MID(HEX2BIN(MID(I13,3,1),4),3,1)</f>
        <v>1</v>
      </c>
      <c r="V13" s="6" t="str">
        <f t="shared" ref="V13:V26" si="75">MID(HEX2BIN(MID(I13,3,1),4),4,1)</f>
        <v>1</v>
      </c>
      <c r="W13" s="6" t="str">
        <f t="shared" ref="W13:W26" si="76">MID(HEX2BIN(MID(I13,4,1),4),1,1)</f>
        <v>0</v>
      </c>
      <c r="X13" s="6" t="str">
        <f t="shared" ref="X13:X26" si="77">MID(HEX2BIN(MID(I13,4,1),4),2,1)</f>
        <v>1</v>
      </c>
      <c r="Y13" s="6" t="str">
        <f t="shared" ref="Y13:Y26" si="78">MID(HEX2BIN(MID(I13,4,1),4),3,1)</f>
        <v>0</v>
      </c>
      <c r="Z13" s="6" t="str">
        <f t="shared" ref="Z13:Z26" si="79">MID(HEX2BIN(MID(I13,4,1),4),4,1)</f>
        <v>1</v>
      </c>
      <c r="AA13" s="6" t="str">
        <f t="shared" ref="AA13:AA26" si="80">MID(HEX2BIN(MID(I13,5,1),4),1,1)</f>
        <v>1</v>
      </c>
      <c r="AB13" s="6" t="str">
        <f t="shared" ref="AB13:AB26" si="81">MID(HEX2BIN(MID(I13,5,1),4),2,1)</f>
        <v>1</v>
      </c>
      <c r="AC13" s="6" t="str">
        <f t="shared" ref="AC13:AC26" si="82">MID(HEX2BIN(MID(I13,5,1),4),3,1)</f>
        <v>0</v>
      </c>
      <c r="AD13" s="6" t="str">
        <f t="shared" ref="AD13:AD26" si="83">MID(HEX2BIN(MID(I13,5,1),4),4,1)</f>
        <v>1</v>
      </c>
      <c r="AE13" s="6" t="str">
        <f t="shared" ref="AE13:AE26" si="84">MID(HEX2BIN(MID(I13,6,1),4),1,1)</f>
        <v>0</v>
      </c>
      <c r="AF13" s="6" t="str">
        <f t="shared" ref="AF13:AF26" si="85">MID(HEX2BIN(MID(I13,6,1),4),2,1)</f>
        <v>0</v>
      </c>
      <c r="AG13" s="6" t="str">
        <f t="shared" ref="AG13:AG26" si="86">MID(HEX2BIN(MID(I13,6,1),4),3,1)</f>
        <v>0</v>
      </c>
      <c r="AH13" s="6" t="str">
        <f t="shared" ref="AH13:AH26" si="87">MID(HEX2BIN(MID(I13,6,1),4),4,1)</f>
        <v>0</v>
      </c>
      <c r="AI13" s="6" t="str">
        <f t="shared" ref="AI13:AI26" si="88">MID(HEX2BIN(MID(I13,7,1),4),1,1)</f>
        <v>0</v>
      </c>
      <c r="AJ13" s="6" t="str">
        <f t="shared" ref="AJ13:AJ26" si="89">MID(HEX2BIN(MID(I13,7,1),4),2,1)</f>
        <v>0</v>
      </c>
      <c r="AK13" s="6" t="str">
        <f t="shared" ref="AK13:AK26" si="90">MID(HEX2BIN(MID(I13,7,1),4),3,1)</f>
        <v>0</v>
      </c>
      <c r="AL13" s="6" t="str">
        <f t="shared" ref="AL13:AL26" si="91">MID(HEX2BIN(MID(I13,7,1),4),4,1)</f>
        <v>0</v>
      </c>
      <c r="AM13" s="6" t="str">
        <f t="shared" ref="AM13:AM26" si="92">MID(HEX2BIN(MID(I13,8,1),4),1,1)</f>
        <v>0</v>
      </c>
      <c r="AN13" s="6" t="str">
        <f t="shared" ref="AN13:AN26" si="93">MID(HEX2BIN(MID(I13,8,1),4),2,1)</f>
        <v>0</v>
      </c>
      <c r="AO13" s="6" t="str">
        <f t="shared" ref="AO13:AO26" si="94">MID(HEX2BIN(MID(I13,8,1),4),3,1)</f>
        <v>0</v>
      </c>
      <c r="AP13" s="6" t="str">
        <f t="shared" ref="AP13:AP26" si="95">MID(HEX2BIN(MID(I13,8,1),4),4,1)</f>
        <v>0</v>
      </c>
    </row>
    <row r="14" spans="1:42">
      <c r="A14" s="3" t="s">
        <v>6296</v>
      </c>
      <c r="B14" s="1" t="s">
        <v>43</v>
      </c>
      <c r="C14" s="6" t="s">
        <v>87</v>
      </c>
      <c r="D14" s="9" t="s">
        <v>1541</v>
      </c>
      <c r="E14" s="9" t="s">
        <v>824</v>
      </c>
      <c r="F14" s="9" t="s">
        <v>91</v>
      </c>
      <c r="G14" s="9" t="s">
        <v>6246</v>
      </c>
      <c r="H14" s="9" t="s">
        <v>6247</v>
      </c>
      <c r="I14" s="9" t="s">
        <v>6199</v>
      </c>
      <c r="K14" s="6" t="str">
        <f t="shared" si="64"/>
        <v>0</v>
      </c>
      <c r="L14" s="6" t="str">
        <f t="shared" si="65"/>
        <v>0</v>
      </c>
      <c r="M14" s="6" t="str">
        <f t="shared" si="66"/>
        <v>0</v>
      </c>
      <c r="N14" s="6" t="str">
        <f t="shared" si="67"/>
        <v>1</v>
      </c>
      <c r="O14" s="6" t="str">
        <f t="shared" si="68"/>
        <v>0</v>
      </c>
      <c r="P14" s="6" t="str">
        <f t="shared" si="69"/>
        <v>0</v>
      </c>
      <c r="Q14" s="6" t="str">
        <f t="shared" si="70"/>
        <v>0</v>
      </c>
      <c r="R14" s="6" t="str">
        <f t="shared" si="71"/>
        <v>0</v>
      </c>
      <c r="S14" s="6" t="str">
        <f t="shared" si="72"/>
        <v>1</v>
      </c>
      <c r="T14" s="6" t="str">
        <f t="shared" si="73"/>
        <v>1</v>
      </c>
      <c r="U14" s="6" t="str">
        <f t="shared" si="74"/>
        <v>1</v>
      </c>
      <c r="V14" s="6" t="str">
        <f t="shared" si="75"/>
        <v>1</v>
      </c>
      <c r="W14" s="6" t="str">
        <f t="shared" si="76"/>
        <v>0</v>
      </c>
      <c r="X14" s="6" t="str">
        <f t="shared" si="77"/>
        <v>1</v>
      </c>
      <c r="Y14" s="6" t="str">
        <f t="shared" si="78"/>
        <v>0</v>
      </c>
      <c r="Z14" s="6" t="str">
        <f t="shared" si="79"/>
        <v>1</v>
      </c>
      <c r="AA14" s="6" t="str">
        <f t="shared" si="80"/>
        <v>1</v>
      </c>
      <c r="AB14" s="6" t="str">
        <f t="shared" si="81"/>
        <v>1</v>
      </c>
      <c r="AC14" s="6" t="str">
        <f t="shared" si="82"/>
        <v>0</v>
      </c>
      <c r="AD14" s="6" t="str">
        <f t="shared" si="83"/>
        <v>1</v>
      </c>
      <c r="AE14" s="6" t="str">
        <f t="shared" si="84"/>
        <v>0</v>
      </c>
      <c r="AF14" s="6" t="str">
        <f t="shared" si="85"/>
        <v>0</v>
      </c>
      <c r="AG14" s="6" t="str">
        <f t="shared" si="86"/>
        <v>0</v>
      </c>
      <c r="AH14" s="6" t="str">
        <f t="shared" si="87"/>
        <v>0</v>
      </c>
      <c r="AI14" s="6" t="str">
        <f t="shared" si="88"/>
        <v>0</v>
      </c>
      <c r="AJ14" s="6" t="str">
        <f t="shared" si="89"/>
        <v>0</v>
      </c>
      <c r="AK14" s="6" t="str">
        <f t="shared" si="90"/>
        <v>0</v>
      </c>
      <c r="AL14" s="6" t="str">
        <f t="shared" si="91"/>
        <v>0</v>
      </c>
      <c r="AM14" s="6" t="str">
        <f t="shared" si="92"/>
        <v>0</v>
      </c>
      <c r="AN14" s="6" t="str">
        <f t="shared" si="93"/>
        <v>0</v>
      </c>
      <c r="AO14" s="6" t="str">
        <f t="shared" si="94"/>
        <v>0</v>
      </c>
      <c r="AP14" s="6" t="str">
        <f t="shared" si="95"/>
        <v>0</v>
      </c>
    </row>
    <row r="15" spans="1:42">
      <c r="A15" s="3" t="s">
        <v>6297</v>
      </c>
      <c r="B15" s="1" t="s">
        <v>43</v>
      </c>
      <c r="C15" s="6" t="s">
        <v>87</v>
      </c>
      <c r="D15" s="9" t="s">
        <v>276</v>
      </c>
      <c r="E15" s="9" t="s">
        <v>824</v>
      </c>
      <c r="F15" s="9" t="s">
        <v>2382</v>
      </c>
      <c r="G15" s="9" t="s">
        <v>6244</v>
      </c>
      <c r="H15" s="9" t="s">
        <v>6247</v>
      </c>
      <c r="I15" s="9" t="s">
        <v>6199</v>
      </c>
      <c r="K15" s="6" t="str">
        <f t="shared" si="64"/>
        <v>0</v>
      </c>
      <c r="L15" s="6" t="str">
        <f t="shared" si="65"/>
        <v>0</v>
      </c>
      <c r="M15" s="6" t="str">
        <f t="shared" si="66"/>
        <v>0</v>
      </c>
      <c r="N15" s="6" t="str">
        <f t="shared" si="67"/>
        <v>1</v>
      </c>
      <c r="O15" s="6" t="str">
        <f t="shared" si="68"/>
        <v>0</v>
      </c>
      <c r="P15" s="6" t="str">
        <f t="shared" si="69"/>
        <v>0</v>
      </c>
      <c r="Q15" s="6" t="str">
        <f t="shared" si="70"/>
        <v>0</v>
      </c>
      <c r="R15" s="6" t="str">
        <f t="shared" si="71"/>
        <v>0</v>
      </c>
      <c r="S15" s="6" t="str">
        <f t="shared" si="72"/>
        <v>1</v>
      </c>
      <c r="T15" s="6" t="str">
        <f t="shared" si="73"/>
        <v>1</v>
      </c>
      <c r="U15" s="6" t="str">
        <f t="shared" si="74"/>
        <v>1</v>
      </c>
      <c r="V15" s="6" t="str">
        <f t="shared" si="75"/>
        <v>1</v>
      </c>
      <c r="W15" s="6" t="str">
        <f t="shared" si="76"/>
        <v>0</v>
      </c>
      <c r="X15" s="6" t="str">
        <f t="shared" si="77"/>
        <v>1</v>
      </c>
      <c r="Y15" s="6" t="str">
        <f t="shared" si="78"/>
        <v>0</v>
      </c>
      <c r="Z15" s="6" t="str">
        <f t="shared" si="79"/>
        <v>1</v>
      </c>
      <c r="AA15" s="6" t="str">
        <f t="shared" si="80"/>
        <v>1</v>
      </c>
      <c r="AB15" s="6" t="str">
        <f t="shared" si="81"/>
        <v>1</v>
      </c>
      <c r="AC15" s="6" t="str">
        <f t="shared" si="82"/>
        <v>0</v>
      </c>
      <c r="AD15" s="6" t="str">
        <f t="shared" si="83"/>
        <v>1</v>
      </c>
      <c r="AE15" s="6" t="str">
        <f t="shared" si="84"/>
        <v>0</v>
      </c>
      <c r="AF15" s="6" t="str">
        <f t="shared" si="85"/>
        <v>0</v>
      </c>
      <c r="AG15" s="6" t="str">
        <f t="shared" si="86"/>
        <v>0</v>
      </c>
      <c r="AH15" s="6" t="str">
        <f t="shared" si="87"/>
        <v>0</v>
      </c>
      <c r="AI15" s="6" t="str">
        <f t="shared" si="88"/>
        <v>0</v>
      </c>
      <c r="AJ15" s="6" t="str">
        <f t="shared" si="89"/>
        <v>0</v>
      </c>
      <c r="AK15" s="6" t="str">
        <f t="shared" si="90"/>
        <v>0</v>
      </c>
      <c r="AL15" s="6" t="str">
        <f t="shared" si="91"/>
        <v>0</v>
      </c>
      <c r="AM15" s="6" t="str">
        <f t="shared" si="92"/>
        <v>0</v>
      </c>
      <c r="AN15" s="6" t="str">
        <f t="shared" si="93"/>
        <v>0</v>
      </c>
      <c r="AO15" s="6" t="str">
        <f t="shared" si="94"/>
        <v>0</v>
      </c>
      <c r="AP15" s="6" t="str">
        <f t="shared" si="95"/>
        <v>0</v>
      </c>
    </row>
    <row r="16" spans="1:42">
      <c r="A16" s="3" t="s">
        <v>6298</v>
      </c>
      <c r="B16" s="1" t="s">
        <v>43</v>
      </c>
      <c r="C16" s="6" t="s">
        <v>87</v>
      </c>
      <c r="D16" s="9" t="s">
        <v>986</v>
      </c>
      <c r="E16" s="9" t="s">
        <v>824</v>
      </c>
      <c r="F16" s="9" t="s">
        <v>6180</v>
      </c>
      <c r="G16" s="9" t="s">
        <v>6244</v>
      </c>
      <c r="H16" s="9" t="s">
        <v>6247</v>
      </c>
      <c r="I16" s="9" t="s">
        <v>6199</v>
      </c>
      <c r="K16" s="6" t="str">
        <f t="shared" si="64"/>
        <v>0</v>
      </c>
      <c r="L16" s="6" t="str">
        <f t="shared" si="65"/>
        <v>0</v>
      </c>
      <c r="M16" s="6" t="str">
        <f t="shared" si="66"/>
        <v>0</v>
      </c>
      <c r="N16" s="6" t="str">
        <f t="shared" si="67"/>
        <v>1</v>
      </c>
      <c r="O16" s="6" t="str">
        <f t="shared" si="68"/>
        <v>0</v>
      </c>
      <c r="P16" s="6" t="str">
        <f t="shared" si="69"/>
        <v>0</v>
      </c>
      <c r="Q16" s="6" t="str">
        <f t="shared" si="70"/>
        <v>0</v>
      </c>
      <c r="R16" s="6" t="str">
        <f t="shared" si="71"/>
        <v>0</v>
      </c>
      <c r="S16" s="6" t="str">
        <f t="shared" si="72"/>
        <v>1</v>
      </c>
      <c r="T16" s="6" t="str">
        <f t="shared" si="73"/>
        <v>1</v>
      </c>
      <c r="U16" s="6" t="str">
        <f t="shared" si="74"/>
        <v>1</v>
      </c>
      <c r="V16" s="6" t="str">
        <f t="shared" si="75"/>
        <v>1</v>
      </c>
      <c r="W16" s="6" t="str">
        <f t="shared" si="76"/>
        <v>0</v>
      </c>
      <c r="X16" s="6" t="str">
        <f t="shared" si="77"/>
        <v>1</v>
      </c>
      <c r="Y16" s="6" t="str">
        <f t="shared" si="78"/>
        <v>0</v>
      </c>
      <c r="Z16" s="6" t="str">
        <f t="shared" si="79"/>
        <v>1</v>
      </c>
      <c r="AA16" s="6" t="str">
        <f t="shared" si="80"/>
        <v>1</v>
      </c>
      <c r="AB16" s="6" t="str">
        <f t="shared" si="81"/>
        <v>1</v>
      </c>
      <c r="AC16" s="6" t="str">
        <f t="shared" si="82"/>
        <v>0</v>
      </c>
      <c r="AD16" s="6" t="str">
        <f t="shared" si="83"/>
        <v>1</v>
      </c>
      <c r="AE16" s="6" t="str">
        <f t="shared" si="84"/>
        <v>0</v>
      </c>
      <c r="AF16" s="6" t="str">
        <f t="shared" si="85"/>
        <v>0</v>
      </c>
      <c r="AG16" s="6" t="str">
        <f t="shared" si="86"/>
        <v>0</v>
      </c>
      <c r="AH16" s="6" t="str">
        <f t="shared" si="87"/>
        <v>0</v>
      </c>
      <c r="AI16" s="6" t="str">
        <f t="shared" si="88"/>
        <v>0</v>
      </c>
      <c r="AJ16" s="6" t="str">
        <f t="shared" si="89"/>
        <v>0</v>
      </c>
      <c r="AK16" s="6" t="str">
        <f t="shared" si="90"/>
        <v>0</v>
      </c>
      <c r="AL16" s="6" t="str">
        <f t="shared" si="91"/>
        <v>0</v>
      </c>
      <c r="AM16" s="6" t="str">
        <f t="shared" si="92"/>
        <v>0</v>
      </c>
      <c r="AN16" s="6" t="str">
        <f t="shared" si="93"/>
        <v>0</v>
      </c>
      <c r="AO16" s="6" t="str">
        <f t="shared" si="94"/>
        <v>0</v>
      </c>
      <c r="AP16" s="6" t="str">
        <f t="shared" si="95"/>
        <v>0</v>
      </c>
    </row>
    <row r="17" spans="1:42">
      <c r="A17" s="3" t="s">
        <v>8285</v>
      </c>
      <c r="B17" s="1" t="s">
        <v>84</v>
      </c>
      <c r="C17" s="6" t="s">
        <v>8286</v>
      </c>
      <c r="D17" s="9" t="s">
        <v>1559</v>
      </c>
      <c r="E17" s="9" t="s">
        <v>307</v>
      </c>
      <c r="F17" s="9" t="s">
        <v>91</v>
      </c>
      <c r="G17" s="9" t="s">
        <v>2011</v>
      </c>
      <c r="H17" s="9" t="s">
        <v>6240</v>
      </c>
      <c r="I17" s="9" t="s">
        <v>6241</v>
      </c>
      <c r="K17" s="6" t="str">
        <f t="shared" si="64"/>
        <v>0</v>
      </c>
      <c r="L17" s="6" t="str">
        <f t="shared" si="65"/>
        <v>0</v>
      </c>
      <c r="M17" s="6" t="str">
        <f t="shared" si="66"/>
        <v>0</v>
      </c>
      <c r="N17" s="6" t="str">
        <f t="shared" si="67"/>
        <v>1</v>
      </c>
      <c r="O17" s="6" t="str">
        <f t="shared" si="68"/>
        <v>0</v>
      </c>
      <c r="P17" s="6" t="str">
        <f t="shared" si="69"/>
        <v>0</v>
      </c>
      <c r="Q17" s="6" t="str">
        <f t="shared" si="70"/>
        <v>1</v>
      </c>
      <c r="R17" s="6" t="str">
        <f t="shared" si="71"/>
        <v>0</v>
      </c>
      <c r="S17" s="6" t="str">
        <f t="shared" si="72"/>
        <v>1</v>
      </c>
      <c r="T17" s="6" t="str">
        <f t="shared" si="73"/>
        <v>1</v>
      </c>
      <c r="U17" s="6" t="str">
        <f t="shared" si="74"/>
        <v>1</v>
      </c>
      <c r="V17" s="6" t="str">
        <f t="shared" si="75"/>
        <v>1</v>
      </c>
      <c r="W17" s="6" t="str">
        <f t="shared" si="76"/>
        <v>1</v>
      </c>
      <c r="X17" s="6" t="str">
        <f t="shared" si="77"/>
        <v>1</v>
      </c>
      <c r="Y17" s="6" t="str">
        <f t="shared" si="78"/>
        <v>0</v>
      </c>
      <c r="Z17" s="6" t="str">
        <f t="shared" si="79"/>
        <v>1</v>
      </c>
      <c r="AA17" s="6" t="str">
        <f t="shared" si="80"/>
        <v>1</v>
      </c>
      <c r="AB17" s="6" t="str">
        <f t="shared" si="81"/>
        <v>1</v>
      </c>
      <c r="AC17" s="6" t="str">
        <f t="shared" si="82"/>
        <v>0</v>
      </c>
      <c r="AD17" s="6" t="str">
        <f t="shared" si="83"/>
        <v>1</v>
      </c>
      <c r="AE17" s="6" t="str">
        <f t="shared" si="84"/>
        <v>0</v>
      </c>
      <c r="AF17" s="6" t="str">
        <f t="shared" si="85"/>
        <v>0</v>
      </c>
      <c r="AG17" s="6" t="str">
        <f t="shared" si="86"/>
        <v>0</v>
      </c>
      <c r="AH17" s="6" t="str">
        <f t="shared" si="87"/>
        <v>0</v>
      </c>
      <c r="AI17" s="6" t="str">
        <f t="shared" si="88"/>
        <v>0</v>
      </c>
      <c r="AJ17" s="6" t="str">
        <f t="shared" si="89"/>
        <v>0</v>
      </c>
      <c r="AK17" s="6" t="str">
        <f t="shared" si="90"/>
        <v>0</v>
      </c>
      <c r="AL17" s="6" t="str">
        <f t="shared" si="91"/>
        <v>0</v>
      </c>
      <c r="AM17" s="6" t="str">
        <f t="shared" si="92"/>
        <v>0</v>
      </c>
      <c r="AN17" s="6" t="str">
        <f t="shared" si="93"/>
        <v>0</v>
      </c>
      <c r="AO17" s="6" t="str">
        <f t="shared" si="94"/>
        <v>0</v>
      </c>
      <c r="AP17" s="6" t="str">
        <f t="shared" si="95"/>
        <v>0</v>
      </c>
    </row>
    <row r="18" spans="1:42">
      <c r="A18" s="3" t="s">
        <v>8287</v>
      </c>
      <c r="B18" s="1" t="s">
        <v>84</v>
      </c>
      <c r="C18" s="6" t="s">
        <v>8290</v>
      </c>
      <c r="D18" s="9" t="s">
        <v>270</v>
      </c>
      <c r="E18" s="9" t="s">
        <v>232</v>
      </c>
      <c r="F18" s="9" t="s">
        <v>91</v>
      </c>
      <c r="G18" s="9" t="s">
        <v>8288</v>
      </c>
      <c r="H18" s="9" t="s">
        <v>8289</v>
      </c>
      <c r="I18" s="9" t="s">
        <v>6200</v>
      </c>
      <c r="K18" s="6" t="str">
        <f t="shared" si="64"/>
        <v>0</v>
      </c>
      <c r="L18" s="6" t="str">
        <f t="shared" si="65"/>
        <v>0</v>
      </c>
      <c r="M18" s="6" t="str">
        <f t="shared" si="66"/>
        <v>0</v>
      </c>
      <c r="N18" s="6" t="str">
        <f t="shared" si="67"/>
        <v>1</v>
      </c>
      <c r="O18" s="6" t="str">
        <f t="shared" si="68"/>
        <v>0</v>
      </c>
      <c r="P18" s="6" t="str">
        <f t="shared" si="69"/>
        <v>0</v>
      </c>
      <c r="Q18" s="6" t="str">
        <f t="shared" si="70"/>
        <v>0</v>
      </c>
      <c r="R18" s="6" t="str">
        <f t="shared" si="71"/>
        <v>0</v>
      </c>
      <c r="S18" s="6" t="str">
        <f t="shared" si="72"/>
        <v>1</v>
      </c>
      <c r="T18" s="6" t="str">
        <f t="shared" si="73"/>
        <v>1</v>
      </c>
      <c r="U18" s="6" t="str">
        <f t="shared" si="74"/>
        <v>1</v>
      </c>
      <c r="V18" s="6" t="str">
        <f t="shared" si="75"/>
        <v>1</v>
      </c>
      <c r="W18" s="6" t="str">
        <f t="shared" si="76"/>
        <v>1</v>
      </c>
      <c r="X18" s="6" t="str">
        <f t="shared" si="77"/>
        <v>1</v>
      </c>
      <c r="Y18" s="6" t="str">
        <f t="shared" si="78"/>
        <v>0</v>
      </c>
      <c r="Z18" s="6" t="str">
        <f t="shared" si="79"/>
        <v>1</v>
      </c>
      <c r="AA18" s="6" t="str">
        <f t="shared" si="80"/>
        <v>1</v>
      </c>
      <c r="AB18" s="6" t="str">
        <f t="shared" si="81"/>
        <v>1</v>
      </c>
      <c r="AC18" s="6" t="str">
        <f t="shared" si="82"/>
        <v>0</v>
      </c>
      <c r="AD18" s="6" t="str">
        <f t="shared" si="83"/>
        <v>1</v>
      </c>
      <c r="AE18" s="6" t="str">
        <f t="shared" si="84"/>
        <v>0</v>
      </c>
      <c r="AF18" s="6" t="str">
        <f t="shared" si="85"/>
        <v>0</v>
      </c>
      <c r="AG18" s="6" t="str">
        <f t="shared" si="86"/>
        <v>0</v>
      </c>
      <c r="AH18" s="6" t="str">
        <f t="shared" si="87"/>
        <v>0</v>
      </c>
      <c r="AI18" s="6" t="str">
        <f t="shared" si="88"/>
        <v>0</v>
      </c>
      <c r="AJ18" s="6" t="str">
        <f t="shared" si="89"/>
        <v>0</v>
      </c>
      <c r="AK18" s="6" t="str">
        <f t="shared" si="90"/>
        <v>0</v>
      </c>
      <c r="AL18" s="6" t="str">
        <f t="shared" si="91"/>
        <v>0</v>
      </c>
      <c r="AM18" s="6" t="str">
        <f t="shared" si="92"/>
        <v>0</v>
      </c>
      <c r="AN18" s="6" t="str">
        <f t="shared" si="93"/>
        <v>0</v>
      </c>
      <c r="AO18" s="6" t="str">
        <f t="shared" si="94"/>
        <v>0</v>
      </c>
      <c r="AP18" s="6" t="str">
        <f t="shared" si="95"/>
        <v>0</v>
      </c>
    </row>
    <row r="19" spans="1:42">
      <c r="A19" s="3" t="s">
        <v>8291</v>
      </c>
      <c r="B19" s="1" t="s">
        <v>84</v>
      </c>
      <c r="C19" s="6" t="s">
        <v>8292</v>
      </c>
      <c r="D19" s="9" t="s">
        <v>255</v>
      </c>
      <c r="E19" s="9" t="s">
        <v>207</v>
      </c>
      <c r="F19" s="9" t="s">
        <v>91</v>
      </c>
      <c r="G19" s="9" t="s">
        <v>8293</v>
      </c>
      <c r="H19" s="9" t="s">
        <v>8289</v>
      </c>
      <c r="I19" s="9" t="s">
        <v>6200</v>
      </c>
      <c r="K19" s="6" t="str">
        <f t="shared" si="64"/>
        <v>0</v>
      </c>
      <c r="L19" s="6" t="str">
        <f t="shared" si="65"/>
        <v>0</v>
      </c>
      <c r="M19" s="6" t="str">
        <f t="shared" si="66"/>
        <v>0</v>
      </c>
      <c r="N19" s="6" t="str">
        <f t="shared" si="67"/>
        <v>1</v>
      </c>
      <c r="O19" s="6" t="str">
        <f t="shared" si="68"/>
        <v>0</v>
      </c>
      <c r="P19" s="6" t="str">
        <f t="shared" si="69"/>
        <v>0</v>
      </c>
      <c r="Q19" s="6" t="str">
        <f t="shared" si="70"/>
        <v>0</v>
      </c>
      <c r="R19" s="6" t="str">
        <f t="shared" si="71"/>
        <v>0</v>
      </c>
      <c r="S19" s="6" t="str">
        <f t="shared" si="72"/>
        <v>1</v>
      </c>
      <c r="T19" s="6" t="str">
        <f t="shared" si="73"/>
        <v>1</v>
      </c>
      <c r="U19" s="6" t="str">
        <f t="shared" si="74"/>
        <v>1</v>
      </c>
      <c r="V19" s="6" t="str">
        <f t="shared" si="75"/>
        <v>1</v>
      </c>
      <c r="W19" s="6" t="str">
        <f t="shared" si="76"/>
        <v>1</v>
      </c>
      <c r="X19" s="6" t="str">
        <f t="shared" si="77"/>
        <v>1</v>
      </c>
      <c r="Y19" s="6" t="str">
        <f t="shared" si="78"/>
        <v>0</v>
      </c>
      <c r="Z19" s="6" t="str">
        <f t="shared" si="79"/>
        <v>1</v>
      </c>
      <c r="AA19" s="6" t="str">
        <f t="shared" si="80"/>
        <v>1</v>
      </c>
      <c r="AB19" s="6" t="str">
        <f t="shared" si="81"/>
        <v>1</v>
      </c>
      <c r="AC19" s="6" t="str">
        <f t="shared" si="82"/>
        <v>0</v>
      </c>
      <c r="AD19" s="6" t="str">
        <f t="shared" si="83"/>
        <v>1</v>
      </c>
      <c r="AE19" s="6" t="str">
        <f t="shared" si="84"/>
        <v>0</v>
      </c>
      <c r="AF19" s="6" t="str">
        <f t="shared" si="85"/>
        <v>0</v>
      </c>
      <c r="AG19" s="6" t="str">
        <f t="shared" si="86"/>
        <v>0</v>
      </c>
      <c r="AH19" s="6" t="str">
        <f t="shared" si="87"/>
        <v>0</v>
      </c>
      <c r="AI19" s="6" t="str">
        <f t="shared" si="88"/>
        <v>0</v>
      </c>
      <c r="AJ19" s="6" t="str">
        <f t="shared" si="89"/>
        <v>0</v>
      </c>
      <c r="AK19" s="6" t="str">
        <f t="shared" si="90"/>
        <v>0</v>
      </c>
      <c r="AL19" s="6" t="str">
        <f t="shared" si="91"/>
        <v>0</v>
      </c>
      <c r="AM19" s="6" t="str">
        <f t="shared" si="92"/>
        <v>0</v>
      </c>
      <c r="AN19" s="6" t="str">
        <f t="shared" si="93"/>
        <v>0</v>
      </c>
      <c r="AO19" s="6" t="str">
        <f t="shared" si="94"/>
        <v>0</v>
      </c>
      <c r="AP19" s="6" t="str">
        <f t="shared" si="95"/>
        <v>0</v>
      </c>
    </row>
    <row r="20" spans="1:42">
      <c r="A20" s="3" t="s">
        <v>8294</v>
      </c>
      <c r="B20" s="1" t="s">
        <v>84</v>
      </c>
      <c r="C20" s="6" t="s">
        <v>8295</v>
      </c>
      <c r="D20" s="9" t="s">
        <v>702</v>
      </c>
      <c r="E20" s="9" t="s">
        <v>265</v>
      </c>
      <c r="F20" s="9" t="s">
        <v>91</v>
      </c>
      <c r="G20" s="9" t="s">
        <v>1591</v>
      </c>
      <c r="H20" s="9" t="s">
        <v>8289</v>
      </c>
      <c r="I20" s="9" t="s">
        <v>6200</v>
      </c>
      <c r="K20" s="6" t="str">
        <f t="shared" si="64"/>
        <v>0</v>
      </c>
      <c r="L20" s="6" t="str">
        <f t="shared" si="65"/>
        <v>0</v>
      </c>
      <c r="M20" s="6" t="str">
        <f t="shared" si="66"/>
        <v>0</v>
      </c>
      <c r="N20" s="6" t="str">
        <f t="shared" si="67"/>
        <v>1</v>
      </c>
      <c r="O20" s="6" t="str">
        <f t="shared" si="68"/>
        <v>0</v>
      </c>
      <c r="P20" s="6" t="str">
        <f t="shared" si="69"/>
        <v>0</v>
      </c>
      <c r="Q20" s="6" t="str">
        <f t="shared" si="70"/>
        <v>0</v>
      </c>
      <c r="R20" s="6" t="str">
        <f t="shared" si="71"/>
        <v>0</v>
      </c>
      <c r="S20" s="6" t="str">
        <f t="shared" si="72"/>
        <v>1</v>
      </c>
      <c r="T20" s="6" t="str">
        <f t="shared" si="73"/>
        <v>1</v>
      </c>
      <c r="U20" s="6" t="str">
        <f t="shared" si="74"/>
        <v>1</v>
      </c>
      <c r="V20" s="6" t="str">
        <f t="shared" si="75"/>
        <v>1</v>
      </c>
      <c r="W20" s="6" t="str">
        <f t="shared" si="76"/>
        <v>1</v>
      </c>
      <c r="X20" s="6" t="str">
        <f t="shared" si="77"/>
        <v>1</v>
      </c>
      <c r="Y20" s="6" t="str">
        <f t="shared" si="78"/>
        <v>0</v>
      </c>
      <c r="Z20" s="6" t="str">
        <f t="shared" si="79"/>
        <v>1</v>
      </c>
      <c r="AA20" s="6" t="str">
        <f t="shared" si="80"/>
        <v>1</v>
      </c>
      <c r="AB20" s="6" t="str">
        <f t="shared" si="81"/>
        <v>1</v>
      </c>
      <c r="AC20" s="6" t="str">
        <f t="shared" si="82"/>
        <v>0</v>
      </c>
      <c r="AD20" s="6" t="str">
        <f t="shared" si="83"/>
        <v>1</v>
      </c>
      <c r="AE20" s="6" t="str">
        <f t="shared" si="84"/>
        <v>0</v>
      </c>
      <c r="AF20" s="6" t="str">
        <f t="shared" si="85"/>
        <v>0</v>
      </c>
      <c r="AG20" s="6" t="str">
        <f t="shared" si="86"/>
        <v>0</v>
      </c>
      <c r="AH20" s="6" t="str">
        <f t="shared" si="87"/>
        <v>0</v>
      </c>
      <c r="AI20" s="6" t="str">
        <f t="shared" si="88"/>
        <v>0</v>
      </c>
      <c r="AJ20" s="6" t="str">
        <f t="shared" si="89"/>
        <v>0</v>
      </c>
      <c r="AK20" s="6" t="str">
        <f t="shared" si="90"/>
        <v>0</v>
      </c>
      <c r="AL20" s="6" t="str">
        <f t="shared" si="91"/>
        <v>0</v>
      </c>
      <c r="AM20" s="6" t="str">
        <f t="shared" si="92"/>
        <v>0</v>
      </c>
      <c r="AN20" s="6" t="str">
        <f t="shared" si="93"/>
        <v>0</v>
      </c>
      <c r="AO20" s="6" t="str">
        <f t="shared" si="94"/>
        <v>0</v>
      </c>
      <c r="AP20" s="6" t="str">
        <f t="shared" si="95"/>
        <v>0</v>
      </c>
    </row>
    <row r="21" spans="1:42">
      <c r="A21" s="3" t="str">
        <f>Hitboxes!A684</f>
        <v>4f0a9a14</v>
      </c>
      <c r="B21" s="1" t="str">
        <f>Hitboxes!B684</f>
        <v>Na</v>
      </c>
      <c r="C21" s="6" t="str">
        <f>Hitboxes!C684</f>
        <v>NS (shot)</v>
      </c>
      <c r="D21" s="9" t="str">
        <f>Hitboxes!D684</f>
        <v>2c000005</v>
      </c>
      <c r="E21" s="9" t="str">
        <f>Hitboxes!E684</f>
        <v>03200000</v>
      </c>
      <c r="F21" s="9" t="str">
        <f>Hitboxes!F684</f>
        <v>00000000</v>
      </c>
      <c r="G21" s="9" t="str">
        <f>Hitboxes!G684</f>
        <v>b48c8000</v>
      </c>
      <c r="H21" s="9" t="str">
        <f>Hitboxes!H684</f>
        <v>02960047</v>
      </c>
      <c r="I21" s="9" t="s">
        <v>6241</v>
      </c>
      <c r="K21" s="6" t="str">
        <f t="shared" ref="K21:K24" si="96">MID(HEX2BIN(MID(I21,1,1),4),1,1)</f>
        <v>0</v>
      </c>
      <c r="L21" s="6" t="str">
        <f t="shared" ref="L21:L24" si="97">MID(HEX2BIN(MID(I21,1,1),4),2,1)</f>
        <v>0</v>
      </c>
      <c r="M21" s="6" t="str">
        <f t="shared" ref="M21:M24" si="98">MID(HEX2BIN(MID(I21,1,1),4),3,1)</f>
        <v>0</v>
      </c>
      <c r="N21" s="6" t="str">
        <f t="shared" ref="N21:N24" si="99">MID(HEX2BIN(MID(I21,1,1),4),4,1)</f>
        <v>1</v>
      </c>
      <c r="O21" s="6" t="str">
        <f t="shared" ref="O21:O24" si="100">MID(HEX2BIN(MID(I21,2,1),4),1,1)</f>
        <v>0</v>
      </c>
      <c r="P21" s="6" t="str">
        <f t="shared" ref="P21:P24" si="101">MID(HEX2BIN(MID(I21,2,1),4),2,1)</f>
        <v>0</v>
      </c>
      <c r="Q21" s="6" t="str">
        <f t="shared" ref="Q21:Q24" si="102">MID(HEX2BIN(MID(I21,2,1),4),3,1)</f>
        <v>1</v>
      </c>
      <c r="R21" s="6" t="str">
        <f t="shared" ref="R21:R24" si="103">MID(HEX2BIN(MID(I21,2,1),4),4,1)</f>
        <v>0</v>
      </c>
      <c r="S21" s="6" t="str">
        <f t="shared" ref="S21:S24" si="104">MID(HEX2BIN(MID(I21,3,1),4),1,1)</f>
        <v>1</v>
      </c>
      <c r="T21" s="6" t="str">
        <f t="shared" ref="T21:T24" si="105">MID(HEX2BIN(MID(I21,3,1),4),2,1)</f>
        <v>1</v>
      </c>
      <c r="U21" s="6" t="str">
        <f t="shared" ref="U21:U24" si="106">MID(HEX2BIN(MID(I21,3,1),4),3,1)</f>
        <v>1</v>
      </c>
      <c r="V21" s="6" t="str">
        <f t="shared" ref="V21:V24" si="107">MID(HEX2BIN(MID(I21,3,1),4),4,1)</f>
        <v>1</v>
      </c>
      <c r="W21" s="6" t="str">
        <f t="shared" ref="W21:W24" si="108">MID(HEX2BIN(MID(I21,4,1),4),1,1)</f>
        <v>1</v>
      </c>
      <c r="X21" s="6" t="str">
        <f t="shared" ref="X21:X24" si="109">MID(HEX2BIN(MID(I21,4,1),4),2,1)</f>
        <v>1</v>
      </c>
      <c r="Y21" s="6" t="str">
        <f t="shared" ref="Y21:Y24" si="110">MID(HEX2BIN(MID(I21,4,1),4),3,1)</f>
        <v>0</v>
      </c>
      <c r="Z21" s="6" t="str">
        <f t="shared" ref="Z21:Z24" si="111">MID(HEX2BIN(MID(I21,4,1),4),4,1)</f>
        <v>1</v>
      </c>
      <c r="AA21" s="6" t="str">
        <f t="shared" ref="AA21:AA24" si="112">MID(HEX2BIN(MID(I21,5,1),4),1,1)</f>
        <v>1</v>
      </c>
      <c r="AB21" s="6" t="str">
        <f t="shared" ref="AB21:AB24" si="113">MID(HEX2BIN(MID(I21,5,1),4),2,1)</f>
        <v>1</v>
      </c>
      <c r="AC21" s="6" t="str">
        <f t="shared" ref="AC21:AC24" si="114">MID(HEX2BIN(MID(I21,5,1),4),3,1)</f>
        <v>0</v>
      </c>
      <c r="AD21" s="6" t="str">
        <f t="shared" ref="AD21:AD24" si="115">MID(HEX2BIN(MID(I21,5,1),4),4,1)</f>
        <v>1</v>
      </c>
      <c r="AE21" s="6" t="str">
        <f t="shared" ref="AE21:AE24" si="116">MID(HEX2BIN(MID(I21,6,1),4),1,1)</f>
        <v>0</v>
      </c>
      <c r="AF21" s="6" t="str">
        <f t="shared" ref="AF21:AF24" si="117">MID(HEX2BIN(MID(I21,6,1),4),2,1)</f>
        <v>0</v>
      </c>
      <c r="AG21" s="6" t="str">
        <f t="shared" ref="AG21:AG24" si="118">MID(HEX2BIN(MID(I21,6,1),4),3,1)</f>
        <v>0</v>
      </c>
      <c r="AH21" s="6" t="str">
        <f t="shared" ref="AH21:AH24" si="119">MID(HEX2BIN(MID(I21,6,1),4),4,1)</f>
        <v>0</v>
      </c>
      <c r="AI21" s="6" t="str">
        <f t="shared" ref="AI21:AI24" si="120">MID(HEX2BIN(MID(I21,7,1),4),1,1)</f>
        <v>0</v>
      </c>
      <c r="AJ21" s="6" t="str">
        <f t="shared" ref="AJ21:AJ24" si="121">MID(HEX2BIN(MID(I21,7,1),4),2,1)</f>
        <v>0</v>
      </c>
      <c r="AK21" s="6" t="str">
        <f t="shared" ref="AK21:AK24" si="122">MID(HEX2BIN(MID(I21,7,1),4),3,1)</f>
        <v>0</v>
      </c>
      <c r="AL21" s="6" t="str">
        <f t="shared" ref="AL21:AL24" si="123">MID(HEX2BIN(MID(I21,7,1),4),4,1)</f>
        <v>0</v>
      </c>
      <c r="AM21" s="6" t="str">
        <f t="shared" ref="AM21:AM24" si="124">MID(HEX2BIN(MID(I21,8,1),4),1,1)</f>
        <v>0</v>
      </c>
      <c r="AN21" s="6" t="str">
        <f t="shared" ref="AN21:AN24" si="125">MID(HEX2BIN(MID(I21,8,1),4),2,1)</f>
        <v>0</v>
      </c>
      <c r="AO21" s="6" t="str">
        <f t="shared" ref="AO21:AO24" si="126">MID(HEX2BIN(MID(I21,8,1),4),3,1)</f>
        <v>0</v>
      </c>
      <c r="AP21" s="6" t="str">
        <f t="shared" ref="AP21:AP24" si="127">MID(HEX2BIN(MID(I21,8,1),4),4,1)</f>
        <v>0</v>
      </c>
    </row>
    <row r="22" spans="1:42">
      <c r="A22" s="3" t="str">
        <f>Hitboxes!A685</f>
        <v>4f0a9acc</v>
      </c>
      <c r="B22" s="1" t="str">
        <f>Hitboxes!B685</f>
        <v>Na</v>
      </c>
      <c r="C22" s="6" t="str">
        <f>Hitboxes!C685</f>
        <v>DS (clean)</v>
      </c>
      <c r="D22" s="9" t="str">
        <f>Hitboxes!D685</f>
        <v>2c000003</v>
      </c>
      <c r="E22" s="9" t="str">
        <f>Hitboxes!E685</f>
        <v>04b00000</v>
      </c>
      <c r="F22" s="9" t="str">
        <f>Hitboxes!F685</f>
        <v>00000000</v>
      </c>
      <c r="G22" s="9" t="str">
        <f>Hitboxes!G685</f>
        <v>23500000</v>
      </c>
      <c r="H22" s="9" t="str">
        <f>Hitboxes!H685</f>
        <v>02940007</v>
      </c>
      <c r="I22" s="9" t="s">
        <v>6200</v>
      </c>
      <c r="K22" s="6" t="str">
        <f t="shared" si="96"/>
        <v>0</v>
      </c>
      <c r="L22" s="6" t="str">
        <f t="shared" si="97"/>
        <v>0</v>
      </c>
      <c r="M22" s="6" t="str">
        <f t="shared" si="98"/>
        <v>0</v>
      </c>
      <c r="N22" s="6" t="str">
        <f t="shared" si="99"/>
        <v>1</v>
      </c>
      <c r="O22" s="6" t="str">
        <f t="shared" si="100"/>
        <v>0</v>
      </c>
      <c r="P22" s="6" t="str">
        <f t="shared" si="101"/>
        <v>0</v>
      </c>
      <c r="Q22" s="6" t="str">
        <f t="shared" si="102"/>
        <v>0</v>
      </c>
      <c r="R22" s="6" t="str">
        <f t="shared" si="103"/>
        <v>0</v>
      </c>
      <c r="S22" s="6" t="str">
        <f t="shared" si="104"/>
        <v>1</v>
      </c>
      <c r="T22" s="6" t="str">
        <f t="shared" si="105"/>
        <v>1</v>
      </c>
      <c r="U22" s="6" t="str">
        <f t="shared" si="106"/>
        <v>1</v>
      </c>
      <c r="V22" s="6" t="str">
        <f t="shared" si="107"/>
        <v>1</v>
      </c>
      <c r="W22" s="6" t="str">
        <f t="shared" si="108"/>
        <v>1</v>
      </c>
      <c r="X22" s="6" t="str">
        <f t="shared" si="109"/>
        <v>1</v>
      </c>
      <c r="Y22" s="6" t="str">
        <f t="shared" si="110"/>
        <v>0</v>
      </c>
      <c r="Z22" s="6" t="str">
        <f t="shared" si="111"/>
        <v>1</v>
      </c>
      <c r="AA22" s="6" t="str">
        <f t="shared" si="112"/>
        <v>1</v>
      </c>
      <c r="AB22" s="6" t="str">
        <f t="shared" si="113"/>
        <v>1</v>
      </c>
      <c r="AC22" s="6" t="str">
        <f t="shared" si="114"/>
        <v>0</v>
      </c>
      <c r="AD22" s="6" t="str">
        <f t="shared" si="115"/>
        <v>1</v>
      </c>
      <c r="AE22" s="6" t="str">
        <f t="shared" si="116"/>
        <v>0</v>
      </c>
      <c r="AF22" s="6" t="str">
        <f t="shared" si="117"/>
        <v>0</v>
      </c>
      <c r="AG22" s="6" t="str">
        <f t="shared" si="118"/>
        <v>0</v>
      </c>
      <c r="AH22" s="6" t="str">
        <f t="shared" si="119"/>
        <v>0</v>
      </c>
      <c r="AI22" s="6" t="str">
        <f t="shared" si="120"/>
        <v>0</v>
      </c>
      <c r="AJ22" s="6" t="str">
        <f t="shared" si="121"/>
        <v>0</v>
      </c>
      <c r="AK22" s="6" t="str">
        <f t="shared" si="122"/>
        <v>0</v>
      </c>
      <c r="AL22" s="6" t="str">
        <f t="shared" si="123"/>
        <v>0</v>
      </c>
      <c r="AM22" s="6" t="str">
        <f t="shared" si="124"/>
        <v>0</v>
      </c>
      <c r="AN22" s="6" t="str">
        <f t="shared" si="125"/>
        <v>0</v>
      </c>
      <c r="AO22" s="6" t="str">
        <f t="shared" si="126"/>
        <v>0</v>
      </c>
      <c r="AP22" s="6" t="str">
        <f t="shared" si="127"/>
        <v>0</v>
      </c>
    </row>
    <row r="23" spans="1:42">
      <c r="A23" s="3" t="str">
        <f>Hitboxes!A686</f>
        <v>4f0a9ae8</v>
      </c>
      <c r="B23" s="1" t="str">
        <f>Hitboxes!B686</f>
        <v>Na</v>
      </c>
      <c r="C23" s="6" t="str">
        <f>Hitboxes!C686</f>
        <v>DS (mid)</v>
      </c>
      <c r="D23" s="9" t="str">
        <f>Hitboxes!D686</f>
        <v>2c000002</v>
      </c>
      <c r="E23" s="9" t="str">
        <f>Hitboxes!E686</f>
        <v>03e80000</v>
      </c>
      <c r="F23" s="9" t="str">
        <f>Hitboxes!F686</f>
        <v>00000000</v>
      </c>
      <c r="G23" s="9" t="str">
        <f>Hitboxes!G686</f>
        <v>23208000</v>
      </c>
      <c r="H23" s="9" t="str">
        <f>Hitboxes!H686</f>
        <v>02940007</v>
      </c>
      <c r="I23" s="9" t="s">
        <v>6200</v>
      </c>
      <c r="K23" s="6" t="str">
        <f t="shared" si="96"/>
        <v>0</v>
      </c>
      <c r="L23" s="6" t="str">
        <f t="shared" si="97"/>
        <v>0</v>
      </c>
      <c r="M23" s="6" t="str">
        <f t="shared" si="98"/>
        <v>0</v>
      </c>
      <c r="N23" s="6" t="str">
        <f t="shared" si="99"/>
        <v>1</v>
      </c>
      <c r="O23" s="6" t="str">
        <f t="shared" si="100"/>
        <v>0</v>
      </c>
      <c r="P23" s="6" t="str">
        <f t="shared" si="101"/>
        <v>0</v>
      </c>
      <c r="Q23" s="6" t="str">
        <f t="shared" si="102"/>
        <v>0</v>
      </c>
      <c r="R23" s="6" t="str">
        <f t="shared" si="103"/>
        <v>0</v>
      </c>
      <c r="S23" s="6" t="str">
        <f t="shared" si="104"/>
        <v>1</v>
      </c>
      <c r="T23" s="6" t="str">
        <f t="shared" si="105"/>
        <v>1</v>
      </c>
      <c r="U23" s="6" t="str">
        <f t="shared" si="106"/>
        <v>1</v>
      </c>
      <c r="V23" s="6" t="str">
        <f t="shared" si="107"/>
        <v>1</v>
      </c>
      <c r="W23" s="6" t="str">
        <f t="shared" si="108"/>
        <v>1</v>
      </c>
      <c r="X23" s="6" t="str">
        <f t="shared" si="109"/>
        <v>1</v>
      </c>
      <c r="Y23" s="6" t="str">
        <f t="shared" si="110"/>
        <v>0</v>
      </c>
      <c r="Z23" s="6" t="str">
        <f t="shared" si="111"/>
        <v>1</v>
      </c>
      <c r="AA23" s="6" t="str">
        <f t="shared" si="112"/>
        <v>1</v>
      </c>
      <c r="AB23" s="6" t="str">
        <f t="shared" si="113"/>
        <v>1</v>
      </c>
      <c r="AC23" s="6" t="str">
        <f t="shared" si="114"/>
        <v>0</v>
      </c>
      <c r="AD23" s="6" t="str">
        <f t="shared" si="115"/>
        <v>1</v>
      </c>
      <c r="AE23" s="6" t="str">
        <f t="shared" si="116"/>
        <v>0</v>
      </c>
      <c r="AF23" s="6" t="str">
        <f t="shared" si="117"/>
        <v>0</v>
      </c>
      <c r="AG23" s="6" t="str">
        <f t="shared" si="118"/>
        <v>0</v>
      </c>
      <c r="AH23" s="6" t="str">
        <f t="shared" si="119"/>
        <v>0</v>
      </c>
      <c r="AI23" s="6" t="str">
        <f t="shared" si="120"/>
        <v>0</v>
      </c>
      <c r="AJ23" s="6" t="str">
        <f t="shared" si="121"/>
        <v>0</v>
      </c>
      <c r="AK23" s="6" t="str">
        <f t="shared" si="122"/>
        <v>0</v>
      </c>
      <c r="AL23" s="6" t="str">
        <f t="shared" si="123"/>
        <v>0</v>
      </c>
      <c r="AM23" s="6" t="str">
        <f t="shared" si="124"/>
        <v>0</v>
      </c>
      <c r="AN23" s="6" t="str">
        <f t="shared" si="125"/>
        <v>0</v>
      </c>
      <c r="AO23" s="6" t="str">
        <f t="shared" si="126"/>
        <v>0</v>
      </c>
      <c r="AP23" s="6" t="str">
        <f t="shared" si="127"/>
        <v>0</v>
      </c>
    </row>
    <row r="24" spans="1:42">
      <c r="A24" s="3" t="str">
        <f>Hitboxes!A687</f>
        <v>4f0a9b04</v>
      </c>
      <c r="B24" s="1" t="str">
        <f>Hitboxes!B687</f>
        <v>Na</v>
      </c>
      <c r="C24" s="6" t="str">
        <f>Hitboxes!C687</f>
        <v>DS (late)</v>
      </c>
      <c r="D24" s="9" t="str">
        <f>Hitboxes!D687</f>
        <v>2c000001</v>
      </c>
      <c r="E24" s="9" t="str">
        <f>Hitboxes!E687</f>
        <v>02580000</v>
      </c>
      <c r="F24" s="9" t="str">
        <f>Hitboxes!F687</f>
        <v>00000000</v>
      </c>
      <c r="G24" s="9" t="str">
        <f>Hitboxes!G687</f>
        <v>b4864000</v>
      </c>
      <c r="H24" s="9" t="str">
        <f>Hitboxes!H687</f>
        <v>02940007</v>
      </c>
      <c r="I24" s="9" t="s">
        <v>6200</v>
      </c>
      <c r="K24" s="6" t="str">
        <f t="shared" si="96"/>
        <v>0</v>
      </c>
      <c r="L24" s="6" t="str">
        <f t="shared" si="97"/>
        <v>0</v>
      </c>
      <c r="M24" s="6" t="str">
        <f t="shared" si="98"/>
        <v>0</v>
      </c>
      <c r="N24" s="6" t="str">
        <f t="shared" si="99"/>
        <v>1</v>
      </c>
      <c r="O24" s="6" t="str">
        <f t="shared" si="100"/>
        <v>0</v>
      </c>
      <c r="P24" s="6" t="str">
        <f t="shared" si="101"/>
        <v>0</v>
      </c>
      <c r="Q24" s="6" t="str">
        <f t="shared" si="102"/>
        <v>0</v>
      </c>
      <c r="R24" s="6" t="str">
        <f t="shared" si="103"/>
        <v>0</v>
      </c>
      <c r="S24" s="6" t="str">
        <f t="shared" si="104"/>
        <v>1</v>
      </c>
      <c r="T24" s="6" t="str">
        <f t="shared" si="105"/>
        <v>1</v>
      </c>
      <c r="U24" s="6" t="str">
        <f t="shared" si="106"/>
        <v>1</v>
      </c>
      <c r="V24" s="6" t="str">
        <f t="shared" si="107"/>
        <v>1</v>
      </c>
      <c r="W24" s="6" t="str">
        <f t="shared" si="108"/>
        <v>1</v>
      </c>
      <c r="X24" s="6" t="str">
        <f t="shared" si="109"/>
        <v>1</v>
      </c>
      <c r="Y24" s="6" t="str">
        <f t="shared" si="110"/>
        <v>0</v>
      </c>
      <c r="Z24" s="6" t="str">
        <f t="shared" si="111"/>
        <v>1</v>
      </c>
      <c r="AA24" s="6" t="str">
        <f t="shared" si="112"/>
        <v>1</v>
      </c>
      <c r="AB24" s="6" t="str">
        <f t="shared" si="113"/>
        <v>1</v>
      </c>
      <c r="AC24" s="6" t="str">
        <f t="shared" si="114"/>
        <v>0</v>
      </c>
      <c r="AD24" s="6" t="str">
        <f t="shared" si="115"/>
        <v>1</v>
      </c>
      <c r="AE24" s="6" t="str">
        <f t="shared" si="116"/>
        <v>0</v>
      </c>
      <c r="AF24" s="6" t="str">
        <f t="shared" si="117"/>
        <v>0</v>
      </c>
      <c r="AG24" s="6" t="str">
        <f t="shared" si="118"/>
        <v>0</v>
      </c>
      <c r="AH24" s="6" t="str">
        <f t="shared" si="119"/>
        <v>0</v>
      </c>
      <c r="AI24" s="6" t="str">
        <f t="shared" si="120"/>
        <v>0</v>
      </c>
      <c r="AJ24" s="6" t="str">
        <f t="shared" si="121"/>
        <v>0</v>
      </c>
      <c r="AK24" s="6" t="str">
        <f t="shared" si="122"/>
        <v>0</v>
      </c>
      <c r="AL24" s="6" t="str">
        <f t="shared" si="123"/>
        <v>0</v>
      </c>
      <c r="AM24" s="6" t="str">
        <f t="shared" si="124"/>
        <v>0</v>
      </c>
      <c r="AN24" s="6" t="str">
        <f t="shared" si="125"/>
        <v>0</v>
      </c>
      <c r="AO24" s="6" t="str">
        <f t="shared" si="126"/>
        <v>0</v>
      </c>
      <c r="AP24" s="6" t="str">
        <f t="shared" si="127"/>
        <v>0</v>
      </c>
    </row>
    <row r="25" spans="1:42">
      <c r="A25" s="3" t="s">
        <v>6294</v>
      </c>
      <c r="B25" s="1" t="s">
        <v>43</v>
      </c>
      <c r="C25" s="6" t="s">
        <v>6242</v>
      </c>
      <c r="D25" s="9" t="s">
        <v>1559</v>
      </c>
      <c r="E25" s="9" t="s">
        <v>307</v>
      </c>
      <c r="F25" s="9" t="s">
        <v>91</v>
      </c>
      <c r="G25" s="9" t="s">
        <v>2011</v>
      </c>
      <c r="H25" s="9" t="s">
        <v>6240</v>
      </c>
      <c r="I25" s="9" t="s">
        <v>6241</v>
      </c>
      <c r="K25" s="6" t="str">
        <f t="shared" si="64"/>
        <v>0</v>
      </c>
      <c r="L25" s="6" t="str">
        <f t="shared" si="65"/>
        <v>0</v>
      </c>
      <c r="M25" s="6" t="str">
        <f t="shared" si="66"/>
        <v>0</v>
      </c>
      <c r="N25" s="6" t="str">
        <f t="shared" si="67"/>
        <v>1</v>
      </c>
      <c r="O25" s="6" t="str">
        <f t="shared" si="68"/>
        <v>0</v>
      </c>
      <c r="P25" s="6" t="str">
        <f t="shared" si="69"/>
        <v>0</v>
      </c>
      <c r="Q25" s="6" t="str">
        <f t="shared" si="70"/>
        <v>1</v>
      </c>
      <c r="R25" s="6" t="str">
        <f t="shared" si="71"/>
        <v>0</v>
      </c>
      <c r="S25" s="6" t="str">
        <f t="shared" si="72"/>
        <v>1</v>
      </c>
      <c r="T25" s="6" t="str">
        <f t="shared" si="73"/>
        <v>1</v>
      </c>
      <c r="U25" s="6" t="str">
        <f t="shared" si="74"/>
        <v>1</v>
      </c>
      <c r="V25" s="6" t="str">
        <f t="shared" si="75"/>
        <v>1</v>
      </c>
      <c r="W25" s="6" t="str">
        <f t="shared" si="76"/>
        <v>1</v>
      </c>
      <c r="X25" s="6" t="str">
        <f t="shared" si="77"/>
        <v>1</v>
      </c>
      <c r="Y25" s="6" t="str">
        <f t="shared" si="78"/>
        <v>0</v>
      </c>
      <c r="Z25" s="6" t="str">
        <f t="shared" si="79"/>
        <v>1</v>
      </c>
      <c r="AA25" s="6" t="str">
        <f t="shared" si="80"/>
        <v>1</v>
      </c>
      <c r="AB25" s="6" t="str">
        <f t="shared" si="81"/>
        <v>1</v>
      </c>
      <c r="AC25" s="6" t="str">
        <f t="shared" si="82"/>
        <v>0</v>
      </c>
      <c r="AD25" s="6" t="str">
        <f t="shared" si="83"/>
        <v>1</v>
      </c>
      <c r="AE25" s="6" t="str">
        <f t="shared" si="84"/>
        <v>0</v>
      </c>
      <c r="AF25" s="6" t="str">
        <f t="shared" si="85"/>
        <v>0</v>
      </c>
      <c r="AG25" s="6" t="str">
        <f t="shared" si="86"/>
        <v>0</v>
      </c>
      <c r="AH25" s="6" t="str">
        <f t="shared" si="87"/>
        <v>0</v>
      </c>
      <c r="AI25" s="6" t="str">
        <f t="shared" si="88"/>
        <v>0</v>
      </c>
      <c r="AJ25" s="6" t="str">
        <f t="shared" si="89"/>
        <v>0</v>
      </c>
      <c r="AK25" s="6" t="str">
        <f t="shared" si="90"/>
        <v>0</v>
      </c>
      <c r="AL25" s="6" t="str">
        <f t="shared" si="91"/>
        <v>0</v>
      </c>
      <c r="AM25" s="6" t="str">
        <f t="shared" si="92"/>
        <v>0</v>
      </c>
      <c r="AN25" s="6" t="str">
        <f t="shared" si="93"/>
        <v>0</v>
      </c>
      <c r="AO25" s="6" t="str">
        <f t="shared" si="94"/>
        <v>0</v>
      </c>
      <c r="AP25" s="6" t="str">
        <f t="shared" si="95"/>
        <v>0</v>
      </c>
    </row>
    <row r="26" spans="1:42">
      <c r="A26" s="3" t="s">
        <v>1051</v>
      </c>
      <c r="B26" s="1" t="s">
        <v>88</v>
      </c>
      <c r="C26" s="6" t="s">
        <v>1055</v>
      </c>
      <c r="D26" s="9" t="s">
        <v>702</v>
      </c>
      <c r="E26" s="9" t="s">
        <v>1052</v>
      </c>
      <c r="F26" s="9" t="s">
        <v>91</v>
      </c>
      <c r="G26" s="9" t="s">
        <v>1053</v>
      </c>
      <c r="H26" s="9" t="s">
        <v>1054</v>
      </c>
      <c r="I26" s="9" t="s">
        <v>6199</v>
      </c>
      <c r="K26" s="6" t="str">
        <f t="shared" si="64"/>
        <v>0</v>
      </c>
      <c r="L26" s="6" t="str">
        <f t="shared" si="65"/>
        <v>0</v>
      </c>
      <c r="M26" s="6" t="str">
        <f t="shared" si="66"/>
        <v>0</v>
      </c>
      <c r="N26" s="6" t="str">
        <f t="shared" si="67"/>
        <v>1</v>
      </c>
      <c r="O26" s="6" t="str">
        <f t="shared" si="68"/>
        <v>0</v>
      </c>
      <c r="P26" s="6" t="str">
        <f t="shared" si="69"/>
        <v>0</v>
      </c>
      <c r="Q26" s="6" t="str">
        <f t="shared" si="70"/>
        <v>0</v>
      </c>
      <c r="R26" s="6" t="str">
        <f t="shared" si="71"/>
        <v>0</v>
      </c>
      <c r="S26" s="6" t="str">
        <f t="shared" si="72"/>
        <v>1</v>
      </c>
      <c r="T26" s="6" t="str">
        <f t="shared" si="73"/>
        <v>1</v>
      </c>
      <c r="U26" s="6" t="str">
        <f t="shared" si="74"/>
        <v>1</v>
      </c>
      <c r="V26" s="6" t="str">
        <f t="shared" si="75"/>
        <v>1</v>
      </c>
      <c r="W26" s="6" t="str">
        <f t="shared" si="76"/>
        <v>0</v>
      </c>
      <c r="X26" s="6" t="str">
        <f t="shared" si="77"/>
        <v>1</v>
      </c>
      <c r="Y26" s="6" t="str">
        <f t="shared" si="78"/>
        <v>0</v>
      </c>
      <c r="Z26" s="6" t="str">
        <f t="shared" si="79"/>
        <v>1</v>
      </c>
      <c r="AA26" s="6" t="str">
        <f t="shared" si="80"/>
        <v>1</v>
      </c>
      <c r="AB26" s="6" t="str">
        <f t="shared" si="81"/>
        <v>1</v>
      </c>
      <c r="AC26" s="6" t="str">
        <f t="shared" si="82"/>
        <v>0</v>
      </c>
      <c r="AD26" s="6" t="str">
        <f t="shared" si="83"/>
        <v>1</v>
      </c>
      <c r="AE26" s="6" t="str">
        <f t="shared" si="84"/>
        <v>0</v>
      </c>
      <c r="AF26" s="6" t="str">
        <f t="shared" si="85"/>
        <v>0</v>
      </c>
      <c r="AG26" s="6" t="str">
        <f t="shared" si="86"/>
        <v>0</v>
      </c>
      <c r="AH26" s="6" t="str">
        <f t="shared" si="87"/>
        <v>0</v>
      </c>
      <c r="AI26" s="6" t="str">
        <f t="shared" si="88"/>
        <v>0</v>
      </c>
      <c r="AJ26" s="6" t="str">
        <f t="shared" si="89"/>
        <v>0</v>
      </c>
      <c r="AK26" s="6" t="str">
        <f t="shared" si="90"/>
        <v>0</v>
      </c>
      <c r="AL26" s="6" t="str">
        <f t="shared" si="91"/>
        <v>0</v>
      </c>
      <c r="AM26" s="6" t="str">
        <f t="shared" si="92"/>
        <v>0</v>
      </c>
      <c r="AN26" s="6" t="str">
        <f t="shared" si="93"/>
        <v>0</v>
      </c>
      <c r="AO26" s="6" t="str">
        <f t="shared" si="94"/>
        <v>0</v>
      </c>
      <c r="AP26" s="6" t="str">
        <f t="shared" si="95"/>
        <v>0</v>
      </c>
    </row>
    <row r="27" spans="1:42">
      <c r="A27" s="3" t="s">
        <v>1056</v>
      </c>
      <c r="B27" s="1" t="s">
        <v>88</v>
      </c>
      <c r="C27" s="6" t="s">
        <v>8283</v>
      </c>
      <c r="D27" s="9" t="s">
        <v>1057</v>
      </c>
      <c r="E27" s="9" t="s">
        <v>195</v>
      </c>
      <c r="F27" s="9" t="s">
        <v>91</v>
      </c>
      <c r="G27" s="9" t="s">
        <v>1058</v>
      </c>
      <c r="H27" s="9" t="s">
        <v>1059</v>
      </c>
      <c r="I27" s="9" t="s">
        <v>6299</v>
      </c>
      <c r="K27" s="6" t="str">
        <f>MID(HEX2BIN(MID(I27,1,1),4),1,1)</f>
        <v>0</v>
      </c>
      <c r="L27" s="6" t="str">
        <f>MID(HEX2BIN(MID(I27,1,1),4),2,1)</f>
        <v>0</v>
      </c>
      <c r="M27" s="6" t="str">
        <f>MID(HEX2BIN(MID(I27,1,1),4),3,1)</f>
        <v>0</v>
      </c>
      <c r="N27" s="6" t="str">
        <f>MID(HEX2BIN(MID(I27,1,1),4),4,1)</f>
        <v>1</v>
      </c>
      <c r="O27" s="6" t="str">
        <f>MID(HEX2BIN(MID(I27,2,1),4),1,1)</f>
        <v>0</v>
      </c>
      <c r="P27" s="6" t="str">
        <f>MID(HEX2BIN(MID(I27,2,1),4),2,1)</f>
        <v>0</v>
      </c>
      <c r="Q27" s="6" t="str">
        <f>MID(HEX2BIN(MID(I27,2,1),4),3,1)</f>
        <v>0</v>
      </c>
      <c r="R27" s="6" t="str">
        <f>MID(HEX2BIN(MID(I27,2,1),4),4,1)</f>
        <v>0</v>
      </c>
      <c r="S27" s="6" t="str">
        <f>MID(HEX2BIN(MID(I27,3,1),4),1,1)</f>
        <v>0</v>
      </c>
      <c r="T27" s="6" t="str">
        <f>MID(HEX2BIN(MID(I27,3,1),4),2,1)</f>
        <v>0</v>
      </c>
      <c r="U27" s="6" t="str">
        <f>MID(HEX2BIN(MID(I27,3,1),4),3,1)</f>
        <v>1</v>
      </c>
      <c r="V27" s="6" t="str">
        <f>MID(HEX2BIN(MID(I27,3,1),4),4,1)</f>
        <v>1</v>
      </c>
      <c r="W27" s="6" t="str">
        <f>MID(HEX2BIN(MID(I27,4,1),4),1,1)</f>
        <v>0</v>
      </c>
      <c r="X27" s="6" t="str">
        <f>MID(HEX2BIN(MID(I27,4,1),4),2,1)</f>
        <v>1</v>
      </c>
      <c r="Y27" s="6" t="str">
        <f>MID(HEX2BIN(MID(I27,4,1),4),3,1)</f>
        <v>0</v>
      </c>
      <c r="Z27" s="6" t="str">
        <f>MID(HEX2BIN(MID(I27,4,1),4),4,1)</f>
        <v>1</v>
      </c>
      <c r="AA27" s="6" t="str">
        <f>MID(HEX2BIN(MID(I27,5,1),4),1,1)</f>
        <v>1</v>
      </c>
      <c r="AB27" s="6" t="str">
        <f>MID(HEX2BIN(MID(I27,5,1),4),2,1)</f>
        <v>1</v>
      </c>
      <c r="AC27" s="6" t="str">
        <f>MID(HEX2BIN(MID(I27,5,1),4),3,1)</f>
        <v>0</v>
      </c>
      <c r="AD27" s="6" t="str">
        <f>MID(HEX2BIN(MID(I27,5,1),4),4,1)</f>
        <v>1</v>
      </c>
      <c r="AE27" s="6" t="str">
        <f>MID(HEX2BIN(MID(I27,6,1),4),1,1)</f>
        <v>0</v>
      </c>
      <c r="AF27" s="6" t="str">
        <f>MID(HEX2BIN(MID(I27,6,1),4),2,1)</f>
        <v>0</v>
      </c>
      <c r="AG27" s="6" t="str">
        <f>MID(HEX2BIN(MID(I27,6,1),4),3,1)</f>
        <v>0</v>
      </c>
      <c r="AH27" s="6" t="str">
        <f>MID(HEX2BIN(MID(I27,6,1),4),4,1)</f>
        <v>0</v>
      </c>
      <c r="AI27" s="6" t="str">
        <f>MID(HEX2BIN(MID(I27,7,1),4),1,1)</f>
        <v>0</v>
      </c>
      <c r="AJ27" s="6" t="str">
        <f>MID(HEX2BIN(MID(I27,7,1),4),2,1)</f>
        <v>0</v>
      </c>
      <c r="AK27" s="6" t="str">
        <f>MID(HEX2BIN(MID(I27,7,1),4),3,1)</f>
        <v>0</v>
      </c>
      <c r="AL27" s="6" t="str">
        <f>MID(HEX2BIN(MID(I27,7,1),4),4,1)</f>
        <v>0</v>
      </c>
      <c r="AM27" s="6" t="str">
        <f>MID(HEX2BIN(MID(I27,8,1),4),1,1)</f>
        <v>0</v>
      </c>
      <c r="AN27" s="6" t="str">
        <f>MID(HEX2BIN(MID(I27,8,1),4),2,1)</f>
        <v>0</v>
      </c>
      <c r="AO27" s="6" t="str">
        <f>MID(HEX2BIN(MID(I27,8,1),4),3,1)</f>
        <v>0</v>
      </c>
      <c r="AP27" s="6" t="str">
        <f>MID(HEX2BIN(MID(I27,8,1),4),4,1)</f>
        <v>0</v>
      </c>
    </row>
    <row r="28" spans="1:42">
      <c r="A28" s="3" t="s">
        <v>1060</v>
      </c>
      <c r="B28" s="1" t="s">
        <v>88</v>
      </c>
      <c r="C28" s="6" t="s">
        <v>8284</v>
      </c>
      <c r="D28" s="9" t="s">
        <v>1061</v>
      </c>
      <c r="E28" s="9" t="s">
        <v>1062</v>
      </c>
      <c r="F28" s="9" t="s">
        <v>91</v>
      </c>
      <c r="G28" s="9" t="s">
        <v>1063</v>
      </c>
      <c r="H28" s="9" t="s">
        <v>1064</v>
      </c>
      <c r="I28" s="9" t="s">
        <v>6299</v>
      </c>
      <c r="K28" s="6" t="str">
        <f>MID(HEX2BIN(MID(I28,1,1),4),1,1)</f>
        <v>0</v>
      </c>
      <c r="L28" s="6" t="str">
        <f>MID(HEX2BIN(MID(I28,1,1),4),2,1)</f>
        <v>0</v>
      </c>
      <c r="M28" s="6" t="str">
        <f>MID(HEX2BIN(MID(I28,1,1),4),3,1)</f>
        <v>0</v>
      </c>
      <c r="N28" s="6" t="str">
        <f>MID(HEX2BIN(MID(I28,1,1),4),4,1)</f>
        <v>1</v>
      </c>
      <c r="O28" s="6" t="str">
        <f>MID(HEX2BIN(MID(I28,2,1),4),1,1)</f>
        <v>0</v>
      </c>
      <c r="P28" s="6" t="str">
        <f>MID(HEX2BIN(MID(I28,2,1),4),2,1)</f>
        <v>0</v>
      </c>
      <c r="Q28" s="6" t="str">
        <f>MID(HEX2BIN(MID(I28,2,1),4),3,1)</f>
        <v>0</v>
      </c>
      <c r="R28" s="6" t="str">
        <f>MID(HEX2BIN(MID(I28,2,1),4),4,1)</f>
        <v>0</v>
      </c>
      <c r="S28" s="6" t="str">
        <f>MID(HEX2BIN(MID(I28,3,1),4),1,1)</f>
        <v>0</v>
      </c>
      <c r="T28" s="6" t="str">
        <f>MID(HEX2BIN(MID(I28,3,1),4),2,1)</f>
        <v>0</v>
      </c>
      <c r="U28" s="6" t="str">
        <f>MID(HEX2BIN(MID(I28,3,1),4),3,1)</f>
        <v>1</v>
      </c>
      <c r="V28" s="6" t="str">
        <f>MID(HEX2BIN(MID(I28,3,1),4),4,1)</f>
        <v>1</v>
      </c>
      <c r="W28" s="6" t="str">
        <f>MID(HEX2BIN(MID(I28,4,1),4),1,1)</f>
        <v>0</v>
      </c>
      <c r="X28" s="6" t="str">
        <f>MID(HEX2BIN(MID(I28,4,1),4),2,1)</f>
        <v>1</v>
      </c>
      <c r="Y28" s="6" t="str">
        <f>MID(HEX2BIN(MID(I28,4,1),4),3,1)</f>
        <v>0</v>
      </c>
      <c r="Z28" s="6" t="str">
        <f>MID(HEX2BIN(MID(I28,4,1),4),4,1)</f>
        <v>1</v>
      </c>
      <c r="AA28" s="6" t="str">
        <f>MID(HEX2BIN(MID(I28,5,1),4),1,1)</f>
        <v>1</v>
      </c>
      <c r="AB28" s="6" t="str">
        <f>MID(HEX2BIN(MID(I28,5,1),4),2,1)</f>
        <v>1</v>
      </c>
      <c r="AC28" s="6" t="str">
        <f>MID(HEX2BIN(MID(I28,5,1),4),3,1)</f>
        <v>0</v>
      </c>
      <c r="AD28" s="6" t="str">
        <f>MID(HEX2BIN(MID(I28,5,1),4),4,1)</f>
        <v>1</v>
      </c>
      <c r="AE28" s="6" t="str">
        <f>MID(HEX2BIN(MID(I28,6,1),4),1,1)</f>
        <v>0</v>
      </c>
      <c r="AF28" s="6" t="str">
        <f>MID(HEX2BIN(MID(I28,6,1),4),2,1)</f>
        <v>0</v>
      </c>
      <c r="AG28" s="6" t="str">
        <f>MID(HEX2BIN(MID(I28,6,1),4),3,1)</f>
        <v>0</v>
      </c>
      <c r="AH28" s="6" t="str">
        <f>MID(HEX2BIN(MID(I28,6,1),4),4,1)</f>
        <v>0</v>
      </c>
      <c r="AI28" s="6" t="str">
        <f>MID(HEX2BIN(MID(I28,7,1),4),1,1)</f>
        <v>0</v>
      </c>
      <c r="AJ28" s="6" t="str">
        <f>MID(HEX2BIN(MID(I28,7,1),4),2,1)</f>
        <v>0</v>
      </c>
      <c r="AK28" s="6" t="str">
        <f>MID(HEX2BIN(MID(I28,7,1),4),3,1)</f>
        <v>0</v>
      </c>
      <c r="AL28" s="6" t="str">
        <f>MID(HEX2BIN(MID(I28,7,1),4),4,1)</f>
        <v>0</v>
      </c>
      <c r="AM28" s="6" t="str">
        <f>MID(HEX2BIN(MID(I28,8,1),4),1,1)</f>
        <v>0</v>
      </c>
      <c r="AN28" s="6" t="str">
        <f>MID(HEX2BIN(MID(I28,8,1),4),2,1)</f>
        <v>0</v>
      </c>
      <c r="AO28" s="6" t="str">
        <f>MID(HEX2BIN(MID(I28,8,1),4),3,1)</f>
        <v>0</v>
      </c>
      <c r="AP28" s="6" t="str">
        <f>MID(HEX2BIN(MID(I28,8,1),4),4,1)</f>
        <v>0</v>
      </c>
    </row>
    <row r="29" spans="1:42">
      <c r="A29" s="3" t="s">
        <v>1065</v>
      </c>
      <c r="B29" s="1" t="s">
        <v>88</v>
      </c>
      <c r="C29" s="6" t="s">
        <v>10052</v>
      </c>
      <c r="D29" s="9" t="s">
        <v>255</v>
      </c>
      <c r="E29" s="9" t="s">
        <v>1062</v>
      </c>
      <c r="F29" s="9" t="s">
        <v>91</v>
      </c>
      <c r="G29" s="9" t="s">
        <v>388</v>
      </c>
      <c r="H29" s="9" t="s">
        <v>1066</v>
      </c>
      <c r="I29" s="9" t="s">
        <v>6299</v>
      </c>
      <c r="K29" s="6" t="str">
        <f>MID(HEX2BIN(MID(I29,1,1),4),1,1)</f>
        <v>0</v>
      </c>
      <c r="L29" s="6" t="str">
        <f>MID(HEX2BIN(MID(I29,1,1),4),2,1)</f>
        <v>0</v>
      </c>
      <c r="M29" s="6" t="str">
        <f>MID(HEX2BIN(MID(I29,1,1),4),3,1)</f>
        <v>0</v>
      </c>
      <c r="N29" s="6" t="str">
        <f>MID(HEX2BIN(MID(I29,1,1),4),4,1)</f>
        <v>1</v>
      </c>
      <c r="O29" s="6" t="str">
        <f>MID(HEX2BIN(MID(I29,2,1),4),1,1)</f>
        <v>0</v>
      </c>
      <c r="P29" s="6" t="str">
        <f>MID(HEX2BIN(MID(I29,2,1),4),2,1)</f>
        <v>0</v>
      </c>
      <c r="Q29" s="6" t="str">
        <f>MID(HEX2BIN(MID(I29,2,1),4),3,1)</f>
        <v>0</v>
      </c>
      <c r="R29" s="6" t="str">
        <f>MID(HEX2BIN(MID(I29,2,1),4),4,1)</f>
        <v>0</v>
      </c>
      <c r="S29" s="6" t="str">
        <f>MID(HEX2BIN(MID(I29,3,1),4),1,1)</f>
        <v>0</v>
      </c>
      <c r="T29" s="6" t="str">
        <f>MID(HEX2BIN(MID(I29,3,1),4),2,1)</f>
        <v>0</v>
      </c>
      <c r="U29" s="6" t="str">
        <f>MID(HEX2BIN(MID(I29,3,1),4),3,1)</f>
        <v>1</v>
      </c>
      <c r="V29" s="6" t="str">
        <f>MID(HEX2BIN(MID(I29,3,1),4),4,1)</f>
        <v>1</v>
      </c>
      <c r="W29" s="6" t="str">
        <f>MID(HEX2BIN(MID(I29,4,1),4),1,1)</f>
        <v>0</v>
      </c>
      <c r="X29" s="6" t="str">
        <f>MID(HEX2BIN(MID(I29,4,1),4),2,1)</f>
        <v>1</v>
      </c>
      <c r="Y29" s="6" t="str">
        <f>MID(HEX2BIN(MID(I29,4,1),4),3,1)</f>
        <v>0</v>
      </c>
      <c r="Z29" s="6" t="str">
        <f>MID(HEX2BIN(MID(I29,4,1),4),4,1)</f>
        <v>1</v>
      </c>
      <c r="AA29" s="6" t="str">
        <f>MID(HEX2BIN(MID(I29,5,1),4),1,1)</f>
        <v>1</v>
      </c>
      <c r="AB29" s="6" t="str">
        <f>MID(HEX2BIN(MID(I29,5,1),4),2,1)</f>
        <v>1</v>
      </c>
      <c r="AC29" s="6" t="str">
        <f>MID(HEX2BIN(MID(I29,5,1),4),3,1)</f>
        <v>0</v>
      </c>
      <c r="AD29" s="6" t="str">
        <f>MID(HEX2BIN(MID(I29,5,1),4),4,1)</f>
        <v>1</v>
      </c>
      <c r="AE29" s="6" t="str">
        <f>MID(HEX2BIN(MID(I29,6,1),4),1,1)</f>
        <v>0</v>
      </c>
      <c r="AF29" s="6" t="str">
        <f>MID(HEX2BIN(MID(I29,6,1),4),2,1)</f>
        <v>0</v>
      </c>
      <c r="AG29" s="6" t="str">
        <f>MID(HEX2BIN(MID(I29,6,1),4),3,1)</f>
        <v>0</v>
      </c>
      <c r="AH29" s="6" t="str">
        <f>MID(HEX2BIN(MID(I29,6,1),4),4,1)</f>
        <v>0</v>
      </c>
      <c r="AI29" s="6" t="str">
        <f>MID(HEX2BIN(MID(I29,7,1),4),1,1)</f>
        <v>0</v>
      </c>
      <c r="AJ29" s="6" t="str">
        <f>MID(HEX2BIN(MID(I29,7,1),4),2,1)</f>
        <v>0</v>
      </c>
      <c r="AK29" s="6" t="str">
        <f>MID(HEX2BIN(MID(I29,7,1),4),3,1)</f>
        <v>0</v>
      </c>
      <c r="AL29" s="6" t="str">
        <f>MID(HEX2BIN(MID(I29,7,1),4),4,1)</f>
        <v>0</v>
      </c>
      <c r="AM29" s="6" t="str">
        <f>MID(HEX2BIN(MID(I29,8,1),4),1,1)</f>
        <v>0</v>
      </c>
      <c r="AN29" s="6" t="str">
        <f>MID(HEX2BIN(MID(I29,8,1),4),2,1)</f>
        <v>0</v>
      </c>
      <c r="AO29" s="6" t="str">
        <f>MID(HEX2BIN(MID(I29,8,1),4),3,1)</f>
        <v>0</v>
      </c>
      <c r="AP29" s="6" t="str">
        <f>MID(HEX2BIN(MID(I29,8,1),4),4,1)</f>
        <v>0</v>
      </c>
    </row>
    <row r="30" spans="1:42">
      <c r="A30" s="3" t="s">
        <v>1068</v>
      </c>
      <c r="B30" s="1" t="s">
        <v>88</v>
      </c>
      <c r="C30" s="6" t="s">
        <v>1076</v>
      </c>
      <c r="D30" s="9" t="s">
        <v>255</v>
      </c>
      <c r="E30" s="9" t="s">
        <v>1069</v>
      </c>
      <c r="F30" s="9" t="s">
        <v>91</v>
      </c>
      <c r="G30" s="9" t="s">
        <v>1070</v>
      </c>
      <c r="H30" s="9" t="s">
        <v>1071</v>
      </c>
      <c r="I30" s="9" t="s">
        <v>6299</v>
      </c>
      <c r="K30" s="6" t="str">
        <f t="shared" ref="K30:K61" si="128">MID(HEX2BIN(MID(I30,1,1),4),1,1)</f>
        <v>0</v>
      </c>
      <c r="L30" s="6" t="str">
        <f t="shared" ref="L30:L61" si="129">MID(HEX2BIN(MID(I30,1,1),4),2,1)</f>
        <v>0</v>
      </c>
      <c r="M30" s="6" t="str">
        <f t="shared" ref="M30:M61" si="130">MID(HEX2BIN(MID(I30,1,1),4),3,1)</f>
        <v>0</v>
      </c>
      <c r="N30" s="6" t="str">
        <f t="shared" ref="N30:N61" si="131">MID(HEX2BIN(MID(I30,1,1),4),4,1)</f>
        <v>1</v>
      </c>
      <c r="O30" s="6" t="str">
        <f t="shared" ref="O30:O61" si="132">MID(HEX2BIN(MID(I30,2,1),4),1,1)</f>
        <v>0</v>
      </c>
      <c r="P30" s="6" t="str">
        <f t="shared" ref="P30:P61" si="133">MID(HEX2BIN(MID(I30,2,1),4),2,1)</f>
        <v>0</v>
      </c>
      <c r="Q30" s="6" t="str">
        <f t="shared" ref="Q30:Q61" si="134">MID(HEX2BIN(MID(I30,2,1),4),3,1)</f>
        <v>0</v>
      </c>
      <c r="R30" s="6" t="str">
        <f t="shared" ref="R30:R61" si="135">MID(HEX2BIN(MID(I30,2,1),4),4,1)</f>
        <v>0</v>
      </c>
      <c r="S30" s="6" t="str">
        <f t="shared" ref="S30:S61" si="136">MID(HEX2BIN(MID(I30,3,1),4),1,1)</f>
        <v>0</v>
      </c>
      <c r="T30" s="6" t="str">
        <f t="shared" ref="T30:T61" si="137">MID(HEX2BIN(MID(I30,3,1),4),2,1)</f>
        <v>0</v>
      </c>
      <c r="U30" s="6" t="str">
        <f t="shared" ref="U30:U61" si="138">MID(HEX2BIN(MID(I30,3,1),4),3,1)</f>
        <v>1</v>
      </c>
      <c r="V30" s="6" t="str">
        <f t="shared" ref="V30:V61" si="139">MID(HEX2BIN(MID(I30,3,1),4),4,1)</f>
        <v>1</v>
      </c>
      <c r="W30" s="6" t="str">
        <f t="shared" ref="W30:W61" si="140">MID(HEX2BIN(MID(I30,4,1),4),1,1)</f>
        <v>0</v>
      </c>
      <c r="X30" s="6" t="str">
        <f t="shared" ref="X30:X61" si="141">MID(HEX2BIN(MID(I30,4,1),4),2,1)</f>
        <v>1</v>
      </c>
      <c r="Y30" s="6" t="str">
        <f t="shared" ref="Y30:Y61" si="142">MID(HEX2BIN(MID(I30,4,1),4),3,1)</f>
        <v>0</v>
      </c>
      <c r="Z30" s="6" t="str">
        <f t="shared" ref="Z30:Z61" si="143">MID(HEX2BIN(MID(I30,4,1),4),4,1)</f>
        <v>1</v>
      </c>
      <c r="AA30" s="6" t="str">
        <f t="shared" ref="AA30:AA61" si="144">MID(HEX2BIN(MID(I30,5,1),4),1,1)</f>
        <v>1</v>
      </c>
      <c r="AB30" s="6" t="str">
        <f t="shared" ref="AB30:AB61" si="145">MID(HEX2BIN(MID(I30,5,1),4),2,1)</f>
        <v>1</v>
      </c>
      <c r="AC30" s="6" t="str">
        <f t="shared" ref="AC30:AC61" si="146">MID(HEX2BIN(MID(I30,5,1),4),3,1)</f>
        <v>0</v>
      </c>
      <c r="AD30" s="6" t="str">
        <f t="shared" ref="AD30:AD61" si="147">MID(HEX2BIN(MID(I30,5,1),4),4,1)</f>
        <v>1</v>
      </c>
      <c r="AE30" s="6" t="str">
        <f t="shared" ref="AE30:AE61" si="148">MID(HEX2BIN(MID(I30,6,1),4),1,1)</f>
        <v>0</v>
      </c>
      <c r="AF30" s="6" t="str">
        <f t="shared" ref="AF30:AF61" si="149">MID(HEX2BIN(MID(I30,6,1),4),2,1)</f>
        <v>0</v>
      </c>
      <c r="AG30" s="6" t="str">
        <f t="shared" ref="AG30:AG61" si="150">MID(HEX2BIN(MID(I30,6,1),4),3,1)</f>
        <v>0</v>
      </c>
      <c r="AH30" s="6" t="str">
        <f t="shared" ref="AH30:AH61" si="151">MID(HEX2BIN(MID(I30,6,1),4),4,1)</f>
        <v>0</v>
      </c>
      <c r="AI30" s="6" t="str">
        <f t="shared" ref="AI30:AI61" si="152">MID(HEX2BIN(MID(I30,7,1),4),1,1)</f>
        <v>0</v>
      </c>
      <c r="AJ30" s="6" t="str">
        <f t="shared" ref="AJ30:AJ61" si="153">MID(HEX2BIN(MID(I30,7,1),4),2,1)</f>
        <v>0</v>
      </c>
      <c r="AK30" s="6" t="str">
        <f t="shared" ref="AK30:AK61" si="154">MID(HEX2BIN(MID(I30,7,1),4),3,1)</f>
        <v>0</v>
      </c>
      <c r="AL30" s="6" t="str">
        <f t="shared" ref="AL30:AL61" si="155">MID(HEX2BIN(MID(I30,7,1),4),4,1)</f>
        <v>0</v>
      </c>
      <c r="AM30" s="6" t="str">
        <f t="shared" ref="AM30:AM61" si="156">MID(HEX2BIN(MID(I30,8,1),4),1,1)</f>
        <v>0</v>
      </c>
      <c r="AN30" s="6" t="str">
        <f t="shared" ref="AN30:AN61" si="157">MID(HEX2BIN(MID(I30,8,1),4),2,1)</f>
        <v>0</v>
      </c>
      <c r="AO30" s="6" t="str">
        <f t="shared" ref="AO30:AO61" si="158">MID(HEX2BIN(MID(I30,8,1),4),3,1)</f>
        <v>0</v>
      </c>
      <c r="AP30" s="6" t="str">
        <f t="shared" ref="AP30:AP61" si="159">MID(HEX2BIN(MID(I30,8,1),4),4,1)</f>
        <v>0</v>
      </c>
    </row>
    <row r="31" spans="1:42">
      <c r="A31" s="3" t="s">
        <v>1072</v>
      </c>
      <c r="B31" s="1" t="s">
        <v>88</v>
      </c>
      <c r="C31" s="6" t="s">
        <v>1076</v>
      </c>
      <c r="D31" s="9" t="s">
        <v>255</v>
      </c>
      <c r="E31" s="9" t="s">
        <v>1073</v>
      </c>
      <c r="F31" s="9" t="s">
        <v>91</v>
      </c>
      <c r="G31" s="9" t="s">
        <v>1074</v>
      </c>
      <c r="H31" s="9" t="s">
        <v>1075</v>
      </c>
      <c r="I31" s="9" t="s">
        <v>6300</v>
      </c>
      <c r="K31" s="6" t="str">
        <f t="shared" si="128"/>
        <v>0</v>
      </c>
      <c r="L31" s="6" t="str">
        <f t="shared" si="129"/>
        <v>0</v>
      </c>
      <c r="M31" s="6" t="str">
        <f t="shared" si="130"/>
        <v>0</v>
      </c>
      <c r="N31" s="6" t="str">
        <f t="shared" si="131"/>
        <v>1</v>
      </c>
      <c r="O31" s="6" t="str">
        <f t="shared" si="132"/>
        <v>0</v>
      </c>
      <c r="P31" s="6" t="str">
        <f t="shared" si="133"/>
        <v>0</v>
      </c>
      <c r="Q31" s="6" t="str">
        <f t="shared" si="134"/>
        <v>0</v>
      </c>
      <c r="R31" s="6" t="str">
        <f t="shared" si="135"/>
        <v>0</v>
      </c>
      <c r="S31" s="6" t="str">
        <f t="shared" si="136"/>
        <v>0</v>
      </c>
      <c r="T31" s="6" t="str">
        <f t="shared" si="137"/>
        <v>0</v>
      </c>
      <c r="U31" s="6" t="str">
        <f t="shared" si="138"/>
        <v>1</v>
      </c>
      <c r="V31" s="6" t="str">
        <f t="shared" si="139"/>
        <v>0</v>
      </c>
      <c r="W31" s="6" t="str">
        <f t="shared" si="140"/>
        <v>0</v>
      </c>
      <c r="X31" s="6" t="str">
        <f t="shared" si="141"/>
        <v>1</v>
      </c>
      <c r="Y31" s="6" t="str">
        <f t="shared" si="142"/>
        <v>0</v>
      </c>
      <c r="Z31" s="6" t="str">
        <f t="shared" si="143"/>
        <v>0</v>
      </c>
      <c r="AA31" s="6" t="str">
        <f t="shared" si="144"/>
        <v>0</v>
      </c>
      <c r="AB31" s="6" t="str">
        <f t="shared" si="145"/>
        <v>1</v>
      </c>
      <c r="AC31" s="6" t="str">
        <f t="shared" si="146"/>
        <v>0</v>
      </c>
      <c r="AD31" s="6" t="str">
        <f t="shared" si="147"/>
        <v>1</v>
      </c>
      <c r="AE31" s="6" t="str">
        <f t="shared" si="148"/>
        <v>0</v>
      </c>
      <c r="AF31" s="6" t="str">
        <f t="shared" si="149"/>
        <v>0</v>
      </c>
      <c r="AG31" s="6" t="str">
        <f t="shared" si="150"/>
        <v>0</v>
      </c>
      <c r="AH31" s="6" t="str">
        <f t="shared" si="151"/>
        <v>0</v>
      </c>
      <c r="AI31" s="6" t="str">
        <f t="shared" si="152"/>
        <v>0</v>
      </c>
      <c r="AJ31" s="6" t="str">
        <f t="shared" si="153"/>
        <v>0</v>
      </c>
      <c r="AK31" s="6" t="str">
        <f t="shared" si="154"/>
        <v>0</v>
      </c>
      <c r="AL31" s="6" t="str">
        <f t="shared" si="155"/>
        <v>0</v>
      </c>
      <c r="AM31" s="6" t="str">
        <f t="shared" si="156"/>
        <v>0</v>
      </c>
      <c r="AN31" s="6" t="str">
        <f t="shared" si="157"/>
        <v>0</v>
      </c>
      <c r="AO31" s="6" t="str">
        <f t="shared" si="158"/>
        <v>0</v>
      </c>
      <c r="AP31" s="6" t="str">
        <f t="shared" si="159"/>
        <v>0</v>
      </c>
    </row>
    <row r="32" spans="1:42">
      <c r="A32" s="3" t="s">
        <v>6256</v>
      </c>
      <c r="B32" s="1" t="s">
        <v>43</v>
      </c>
      <c r="C32" s="6" t="s">
        <v>88</v>
      </c>
      <c r="D32" s="9" t="s">
        <v>702</v>
      </c>
      <c r="E32" s="9" t="s">
        <v>1052</v>
      </c>
      <c r="F32" s="9" t="s">
        <v>91</v>
      </c>
      <c r="G32" s="9" t="s">
        <v>1053</v>
      </c>
      <c r="H32" s="9" t="s">
        <v>1054</v>
      </c>
      <c r="I32" s="9" t="s">
        <v>6199</v>
      </c>
      <c r="K32" s="6" t="str">
        <f t="shared" si="128"/>
        <v>0</v>
      </c>
      <c r="L32" s="6" t="str">
        <f t="shared" si="129"/>
        <v>0</v>
      </c>
      <c r="M32" s="6" t="str">
        <f t="shared" si="130"/>
        <v>0</v>
      </c>
      <c r="N32" s="6" t="str">
        <f t="shared" si="131"/>
        <v>1</v>
      </c>
      <c r="O32" s="6" t="str">
        <f t="shared" si="132"/>
        <v>0</v>
      </c>
      <c r="P32" s="6" t="str">
        <f t="shared" si="133"/>
        <v>0</v>
      </c>
      <c r="Q32" s="6" t="str">
        <f t="shared" si="134"/>
        <v>0</v>
      </c>
      <c r="R32" s="6" t="str">
        <f t="shared" si="135"/>
        <v>0</v>
      </c>
      <c r="S32" s="6" t="str">
        <f t="shared" si="136"/>
        <v>1</v>
      </c>
      <c r="T32" s="6" t="str">
        <f t="shared" si="137"/>
        <v>1</v>
      </c>
      <c r="U32" s="6" t="str">
        <f t="shared" si="138"/>
        <v>1</v>
      </c>
      <c r="V32" s="6" t="str">
        <f t="shared" si="139"/>
        <v>1</v>
      </c>
      <c r="W32" s="6" t="str">
        <f t="shared" si="140"/>
        <v>0</v>
      </c>
      <c r="X32" s="6" t="str">
        <f t="shared" si="141"/>
        <v>1</v>
      </c>
      <c r="Y32" s="6" t="str">
        <f t="shared" si="142"/>
        <v>0</v>
      </c>
      <c r="Z32" s="6" t="str">
        <f t="shared" si="143"/>
        <v>1</v>
      </c>
      <c r="AA32" s="6" t="str">
        <f t="shared" si="144"/>
        <v>1</v>
      </c>
      <c r="AB32" s="6" t="str">
        <f t="shared" si="145"/>
        <v>1</v>
      </c>
      <c r="AC32" s="6" t="str">
        <f t="shared" si="146"/>
        <v>0</v>
      </c>
      <c r="AD32" s="6" t="str">
        <f t="shared" si="147"/>
        <v>1</v>
      </c>
      <c r="AE32" s="6" t="str">
        <f t="shared" si="148"/>
        <v>0</v>
      </c>
      <c r="AF32" s="6" t="str">
        <f t="shared" si="149"/>
        <v>0</v>
      </c>
      <c r="AG32" s="6" t="str">
        <f t="shared" si="150"/>
        <v>0</v>
      </c>
      <c r="AH32" s="6" t="str">
        <f t="shared" si="151"/>
        <v>0</v>
      </c>
      <c r="AI32" s="6" t="str">
        <f t="shared" si="152"/>
        <v>0</v>
      </c>
      <c r="AJ32" s="6" t="str">
        <f t="shared" si="153"/>
        <v>0</v>
      </c>
      <c r="AK32" s="6" t="str">
        <f t="shared" si="154"/>
        <v>0</v>
      </c>
      <c r="AL32" s="6" t="str">
        <f t="shared" si="155"/>
        <v>0</v>
      </c>
      <c r="AM32" s="6" t="str">
        <f t="shared" si="156"/>
        <v>0</v>
      </c>
      <c r="AN32" s="6" t="str">
        <f t="shared" si="157"/>
        <v>0</v>
      </c>
      <c r="AO32" s="6" t="str">
        <f t="shared" si="158"/>
        <v>0</v>
      </c>
      <c r="AP32" s="6" t="str">
        <f t="shared" si="159"/>
        <v>0</v>
      </c>
    </row>
    <row r="33" spans="1:42">
      <c r="A33" s="3" t="s">
        <v>3362</v>
      </c>
      <c r="B33" s="1" t="s">
        <v>76</v>
      </c>
      <c r="C33" s="6" t="s">
        <v>1055</v>
      </c>
      <c r="D33" s="9" t="s">
        <v>853</v>
      </c>
      <c r="E33" s="9" t="s">
        <v>307</v>
      </c>
      <c r="F33" s="9" t="s">
        <v>91</v>
      </c>
      <c r="G33" s="9" t="s">
        <v>1591</v>
      </c>
      <c r="H33" s="9" t="s">
        <v>3363</v>
      </c>
      <c r="I33" s="9" t="s">
        <v>6200</v>
      </c>
      <c r="K33" s="6" t="str">
        <f t="shared" si="128"/>
        <v>0</v>
      </c>
      <c r="L33" s="6" t="str">
        <f t="shared" si="129"/>
        <v>0</v>
      </c>
      <c r="M33" s="6" t="str">
        <f t="shared" si="130"/>
        <v>0</v>
      </c>
      <c r="N33" s="6" t="str">
        <f t="shared" si="131"/>
        <v>1</v>
      </c>
      <c r="O33" s="6" t="str">
        <f t="shared" si="132"/>
        <v>0</v>
      </c>
      <c r="P33" s="6" t="str">
        <f t="shared" si="133"/>
        <v>0</v>
      </c>
      <c r="Q33" s="6" t="str">
        <f t="shared" si="134"/>
        <v>0</v>
      </c>
      <c r="R33" s="6" t="str">
        <f t="shared" si="135"/>
        <v>0</v>
      </c>
      <c r="S33" s="6" t="str">
        <f t="shared" si="136"/>
        <v>1</v>
      </c>
      <c r="T33" s="6" t="str">
        <f t="shared" si="137"/>
        <v>1</v>
      </c>
      <c r="U33" s="6" t="str">
        <f t="shared" si="138"/>
        <v>1</v>
      </c>
      <c r="V33" s="6" t="str">
        <f t="shared" si="139"/>
        <v>1</v>
      </c>
      <c r="W33" s="6" t="str">
        <f t="shared" si="140"/>
        <v>1</v>
      </c>
      <c r="X33" s="6" t="str">
        <f t="shared" si="141"/>
        <v>1</v>
      </c>
      <c r="Y33" s="6" t="str">
        <f t="shared" si="142"/>
        <v>0</v>
      </c>
      <c r="Z33" s="6" t="str">
        <f t="shared" si="143"/>
        <v>1</v>
      </c>
      <c r="AA33" s="6" t="str">
        <f t="shared" si="144"/>
        <v>1</v>
      </c>
      <c r="AB33" s="6" t="str">
        <f t="shared" si="145"/>
        <v>1</v>
      </c>
      <c r="AC33" s="6" t="str">
        <f t="shared" si="146"/>
        <v>0</v>
      </c>
      <c r="AD33" s="6" t="str">
        <f t="shared" si="147"/>
        <v>1</v>
      </c>
      <c r="AE33" s="6" t="str">
        <f t="shared" si="148"/>
        <v>0</v>
      </c>
      <c r="AF33" s="6" t="str">
        <f t="shared" si="149"/>
        <v>0</v>
      </c>
      <c r="AG33" s="6" t="str">
        <f t="shared" si="150"/>
        <v>0</v>
      </c>
      <c r="AH33" s="6" t="str">
        <f t="shared" si="151"/>
        <v>0</v>
      </c>
      <c r="AI33" s="6" t="str">
        <f t="shared" si="152"/>
        <v>0</v>
      </c>
      <c r="AJ33" s="6" t="str">
        <f t="shared" si="153"/>
        <v>0</v>
      </c>
      <c r="AK33" s="6" t="str">
        <f t="shared" si="154"/>
        <v>0</v>
      </c>
      <c r="AL33" s="6" t="str">
        <f t="shared" si="155"/>
        <v>0</v>
      </c>
      <c r="AM33" s="6" t="str">
        <f t="shared" si="156"/>
        <v>0</v>
      </c>
      <c r="AN33" s="6" t="str">
        <f t="shared" si="157"/>
        <v>0</v>
      </c>
      <c r="AO33" s="6" t="str">
        <f t="shared" si="158"/>
        <v>0</v>
      </c>
      <c r="AP33" s="6" t="str">
        <f t="shared" si="159"/>
        <v>0</v>
      </c>
    </row>
    <row r="34" spans="1:42">
      <c r="A34" s="3" t="s">
        <v>9830</v>
      </c>
      <c r="B34" s="1" t="s">
        <v>34</v>
      </c>
      <c r="C34" s="6" t="s">
        <v>1055</v>
      </c>
      <c r="D34" s="9" t="s">
        <v>270</v>
      </c>
      <c r="E34" s="9" t="s">
        <v>1352</v>
      </c>
      <c r="F34" s="9" t="s">
        <v>6174</v>
      </c>
      <c r="G34" s="9" t="s">
        <v>6182</v>
      </c>
      <c r="H34" s="9" t="s">
        <v>6176</v>
      </c>
      <c r="I34" s="9" t="s">
        <v>6200</v>
      </c>
      <c r="K34" s="6" t="str">
        <f t="shared" ref="K34:K41" si="160">MID(HEX2BIN(MID(I34,1,1),4),1,1)</f>
        <v>0</v>
      </c>
      <c r="L34" s="6" t="str">
        <f t="shared" ref="L34:L41" si="161">MID(HEX2BIN(MID(I34,1,1),4),2,1)</f>
        <v>0</v>
      </c>
      <c r="M34" s="6" t="str">
        <f t="shared" ref="M34:M41" si="162">MID(HEX2BIN(MID(I34,1,1),4),3,1)</f>
        <v>0</v>
      </c>
      <c r="N34" s="6" t="str">
        <f t="shared" ref="N34:N41" si="163">MID(HEX2BIN(MID(I34,1,1),4),4,1)</f>
        <v>1</v>
      </c>
      <c r="O34" s="6" t="str">
        <f t="shared" ref="O34:O41" si="164">MID(HEX2BIN(MID(I34,2,1),4),1,1)</f>
        <v>0</v>
      </c>
      <c r="P34" s="6" t="str">
        <f t="shared" ref="P34:P41" si="165">MID(HEX2BIN(MID(I34,2,1),4),2,1)</f>
        <v>0</v>
      </c>
      <c r="Q34" s="6" t="str">
        <f t="shared" ref="Q34:Q41" si="166">MID(HEX2BIN(MID(I34,2,1),4),3,1)</f>
        <v>0</v>
      </c>
      <c r="R34" s="6" t="str">
        <f t="shared" ref="R34:R41" si="167">MID(HEX2BIN(MID(I34,2,1),4),4,1)</f>
        <v>0</v>
      </c>
      <c r="S34" s="6" t="str">
        <f t="shared" ref="S34:S41" si="168">MID(HEX2BIN(MID(I34,3,1),4),1,1)</f>
        <v>1</v>
      </c>
      <c r="T34" s="6" t="str">
        <f t="shared" ref="T34:T41" si="169">MID(HEX2BIN(MID(I34,3,1),4),2,1)</f>
        <v>1</v>
      </c>
      <c r="U34" s="6" t="str">
        <f t="shared" ref="U34:U41" si="170">MID(HEX2BIN(MID(I34,3,1),4),3,1)</f>
        <v>1</v>
      </c>
      <c r="V34" s="6" t="str">
        <f t="shared" ref="V34:V41" si="171">MID(HEX2BIN(MID(I34,3,1),4),4,1)</f>
        <v>1</v>
      </c>
      <c r="W34" s="6" t="str">
        <f t="shared" ref="W34:W41" si="172">MID(HEX2BIN(MID(I34,4,1),4),1,1)</f>
        <v>1</v>
      </c>
      <c r="X34" s="6" t="str">
        <f t="shared" ref="X34:X41" si="173">MID(HEX2BIN(MID(I34,4,1),4),2,1)</f>
        <v>1</v>
      </c>
      <c r="Y34" s="6" t="str">
        <f t="shared" ref="Y34:Y41" si="174">MID(HEX2BIN(MID(I34,4,1),4),3,1)</f>
        <v>0</v>
      </c>
      <c r="Z34" s="6" t="str">
        <f t="shared" ref="Z34:Z41" si="175">MID(HEX2BIN(MID(I34,4,1),4),4,1)</f>
        <v>1</v>
      </c>
      <c r="AA34" s="6" t="str">
        <f t="shared" ref="AA34:AA41" si="176">MID(HEX2BIN(MID(I34,5,1),4),1,1)</f>
        <v>1</v>
      </c>
      <c r="AB34" s="6" t="str">
        <f t="shared" ref="AB34:AB41" si="177">MID(HEX2BIN(MID(I34,5,1),4),2,1)</f>
        <v>1</v>
      </c>
      <c r="AC34" s="6" t="str">
        <f t="shared" ref="AC34:AC41" si="178">MID(HEX2BIN(MID(I34,5,1),4),3,1)</f>
        <v>0</v>
      </c>
      <c r="AD34" s="6" t="str">
        <f t="shared" ref="AD34:AD41" si="179">MID(HEX2BIN(MID(I34,5,1),4),4,1)</f>
        <v>1</v>
      </c>
      <c r="AE34" s="6" t="str">
        <f t="shared" ref="AE34:AE41" si="180">MID(HEX2BIN(MID(I34,6,1),4),1,1)</f>
        <v>0</v>
      </c>
      <c r="AF34" s="6" t="str">
        <f t="shared" ref="AF34:AF41" si="181">MID(HEX2BIN(MID(I34,6,1),4),2,1)</f>
        <v>0</v>
      </c>
      <c r="AG34" s="6" t="str">
        <f t="shared" ref="AG34:AG41" si="182">MID(HEX2BIN(MID(I34,6,1),4),3,1)</f>
        <v>0</v>
      </c>
      <c r="AH34" s="6" t="str">
        <f t="shared" ref="AH34:AH41" si="183">MID(HEX2BIN(MID(I34,6,1),4),4,1)</f>
        <v>0</v>
      </c>
      <c r="AI34" s="6" t="str">
        <f t="shared" ref="AI34:AI41" si="184">MID(HEX2BIN(MID(I34,7,1),4),1,1)</f>
        <v>0</v>
      </c>
      <c r="AJ34" s="6" t="str">
        <f t="shared" ref="AJ34:AJ41" si="185">MID(HEX2BIN(MID(I34,7,1),4),2,1)</f>
        <v>0</v>
      </c>
      <c r="AK34" s="6" t="str">
        <f t="shared" ref="AK34:AK41" si="186">MID(HEX2BIN(MID(I34,7,1),4),3,1)</f>
        <v>0</v>
      </c>
      <c r="AL34" s="6" t="str">
        <f t="shared" ref="AL34:AL41" si="187">MID(HEX2BIN(MID(I34,7,1),4),4,1)</f>
        <v>0</v>
      </c>
      <c r="AM34" s="6" t="str">
        <f t="shared" ref="AM34:AM41" si="188">MID(HEX2BIN(MID(I34,8,1),4),1,1)</f>
        <v>0</v>
      </c>
      <c r="AN34" s="6" t="str">
        <f t="shared" ref="AN34:AN41" si="189">MID(HEX2BIN(MID(I34,8,1),4),2,1)</f>
        <v>0</v>
      </c>
      <c r="AO34" s="6" t="str">
        <f t="shared" ref="AO34:AO41" si="190">MID(HEX2BIN(MID(I34,8,1),4),3,1)</f>
        <v>0</v>
      </c>
      <c r="AP34" s="6" t="str">
        <f t="shared" ref="AP34:AP41" si="191">MID(HEX2BIN(MID(I34,8,1),4),4,1)</f>
        <v>0</v>
      </c>
    </row>
    <row r="35" spans="1:42">
      <c r="A35" s="3" t="s">
        <v>9831</v>
      </c>
      <c r="B35" s="1" t="s">
        <v>34</v>
      </c>
      <c r="C35" s="6" t="s">
        <v>1055</v>
      </c>
      <c r="D35" s="9" t="s">
        <v>273</v>
      </c>
      <c r="E35" s="9" t="s">
        <v>1352</v>
      </c>
      <c r="F35" s="9" t="s">
        <v>6177</v>
      </c>
      <c r="G35" s="9" t="s">
        <v>6182</v>
      </c>
      <c r="H35" s="9" t="s">
        <v>6176</v>
      </c>
      <c r="I35" s="9" t="s">
        <v>6200</v>
      </c>
      <c r="K35" s="6" t="str">
        <f t="shared" si="160"/>
        <v>0</v>
      </c>
      <c r="L35" s="6" t="str">
        <f t="shared" si="161"/>
        <v>0</v>
      </c>
      <c r="M35" s="6" t="str">
        <f t="shared" si="162"/>
        <v>0</v>
      </c>
      <c r="N35" s="6" t="str">
        <f t="shared" si="163"/>
        <v>1</v>
      </c>
      <c r="O35" s="6" t="str">
        <f t="shared" si="164"/>
        <v>0</v>
      </c>
      <c r="P35" s="6" t="str">
        <f t="shared" si="165"/>
        <v>0</v>
      </c>
      <c r="Q35" s="6" t="str">
        <f t="shared" si="166"/>
        <v>0</v>
      </c>
      <c r="R35" s="6" t="str">
        <f t="shared" si="167"/>
        <v>0</v>
      </c>
      <c r="S35" s="6" t="str">
        <f t="shared" si="168"/>
        <v>1</v>
      </c>
      <c r="T35" s="6" t="str">
        <f t="shared" si="169"/>
        <v>1</v>
      </c>
      <c r="U35" s="6" t="str">
        <f t="shared" si="170"/>
        <v>1</v>
      </c>
      <c r="V35" s="6" t="str">
        <f t="shared" si="171"/>
        <v>1</v>
      </c>
      <c r="W35" s="6" t="str">
        <f t="shared" si="172"/>
        <v>1</v>
      </c>
      <c r="X35" s="6" t="str">
        <f t="shared" si="173"/>
        <v>1</v>
      </c>
      <c r="Y35" s="6" t="str">
        <f t="shared" si="174"/>
        <v>0</v>
      </c>
      <c r="Z35" s="6" t="str">
        <f t="shared" si="175"/>
        <v>1</v>
      </c>
      <c r="AA35" s="6" t="str">
        <f t="shared" si="176"/>
        <v>1</v>
      </c>
      <c r="AB35" s="6" t="str">
        <f t="shared" si="177"/>
        <v>1</v>
      </c>
      <c r="AC35" s="6" t="str">
        <f t="shared" si="178"/>
        <v>0</v>
      </c>
      <c r="AD35" s="6" t="str">
        <f t="shared" si="179"/>
        <v>1</v>
      </c>
      <c r="AE35" s="6" t="str">
        <f t="shared" si="180"/>
        <v>0</v>
      </c>
      <c r="AF35" s="6" t="str">
        <f t="shared" si="181"/>
        <v>0</v>
      </c>
      <c r="AG35" s="6" t="str">
        <f t="shared" si="182"/>
        <v>0</v>
      </c>
      <c r="AH35" s="6" t="str">
        <f t="shared" si="183"/>
        <v>0</v>
      </c>
      <c r="AI35" s="6" t="str">
        <f t="shared" si="184"/>
        <v>0</v>
      </c>
      <c r="AJ35" s="6" t="str">
        <f t="shared" si="185"/>
        <v>0</v>
      </c>
      <c r="AK35" s="6" t="str">
        <f t="shared" si="186"/>
        <v>0</v>
      </c>
      <c r="AL35" s="6" t="str">
        <f t="shared" si="187"/>
        <v>0</v>
      </c>
      <c r="AM35" s="6" t="str">
        <f t="shared" si="188"/>
        <v>0</v>
      </c>
      <c r="AN35" s="6" t="str">
        <f t="shared" si="189"/>
        <v>0</v>
      </c>
      <c r="AO35" s="6" t="str">
        <f t="shared" si="190"/>
        <v>0</v>
      </c>
      <c r="AP35" s="6" t="str">
        <f t="shared" si="191"/>
        <v>0</v>
      </c>
    </row>
    <row r="36" spans="1:42">
      <c r="A36" s="3" t="s">
        <v>9832</v>
      </c>
      <c r="B36" s="1" t="s">
        <v>34</v>
      </c>
      <c r="C36" s="6" t="s">
        <v>1055</v>
      </c>
      <c r="D36" s="9" t="s">
        <v>276</v>
      </c>
      <c r="E36" s="9" t="s">
        <v>1352</v>
      </c>
      <c r="F36" s="9" t="s">
        <v>6178</v>
      </c>
      <c r="G36" s="9" t="s">
        <v>6182</v>
      </c>
      <c r="H36" s="9" t="s">
        <v>6176</v>
      </c>
      <c r="I36" s="9" t="s">
        <v>6200</v>
      </c>
      <c r="K36" s="6" t="str">
        <f t="shared" si="160"/>
        <v>0</v>
      </c>
      <c r="L36" s="6" t="str">
        <f t="shared" si="161"/>
        <v>0</v>
      </c>
      <c r="M36" s="6" t="str">
        <f t="shared" si="162"/>
        <v>0</v>
      </c>
      <c r="N36" s="6" t="str">
        <f t="shared" si="163"/>
        <v>1</v>
      </c>
      <c r="O36" s="6" t="str">
        <f t="shared" si="164"/>
        <v>0</v>
      </c>
      <c r="P36" s="6" t="str">
        <f t="shared" si="165"/>
        <v>0</v>
      </c>
      <c r="Q36" s="6" t="str">
        <f t="shared" si="166"/>
        <v>0</v>
      </c>
      <c r="R36" s="6" t="str">
        <f t="shared" si="167"/>
        <v>0</v>
      </c>
      <c r="S36" s="6" t="str">
        <f t="shared" si="168"/>
        <v>1</v>
      </c>
      <c r="T36" s="6" t="str">
        <f t="shared" si="169"/>
        <v>1</v>
      </c>
      <c r="U36" s="6" t="str">
        <f t="shared" si="170"/>
        <v>1</v>
      </c>
      <c r="V36" s="6" t="str">
        <f t="shared" si="171"/>
        <v>1</v>
      </c>
      <c r="W36" s="6" t="str">
        <f t="shared" si="172"/>
        <v>1</v>
      </c>
      <c r="X36" s="6" t="str">
        <f t="shared" si="173"/>
        <v>1</v>
      </c>
      <c r="Y36" s="6" t="str">
        <f t="shared" si="174"/>
        <v>0</v>
      </c>
      <c r="Z36" s="6" t="str">
        <f t="shared" si="175"/>
        <v>1</v>
      </c>
      <c r="AA36" s="6" t="str">
        <f t="shared" si="176"/>
        <v>1</v>
      </c>
      <c r="AB36" s="6" t="str">
        <f t="shared" si="177"/>
        <v>1</v>
      </c>
      <c r="AC36" s="6" t="str">
        <f t="shared" si="178"/>
        <v>0</v>
      </c>
      <c r="AD36" s="6" t="str">
        <f t="shared" si="179"/>
        <v>1</v>
      </c>
      <c r="AE36" s="6" t="str">
        <f t="shared" si="180"/>
        <v>0</v>
      </c>
      <c r="AF36" s="6" t="str">
        <f t="shared" si="181"/>
        <v>0</v>
      </c>
      <c r="AG36" s="6" t="str">
        <f t="shared" si="182"/>
        <v>0</v>
      </c>
      <c r="AH36" s="6" t="str">
        <f t="shared" si="183"/>
        <v>0</v>
      </c>
      <c r="AI36" s="6" t="str">
        <f t="shared" si="184"/>
        <v>0</v>
      </c>
      <c r="AJ36" s="6" t="str">
        <f t="shared" si="185"/>
        <v>0</v>
      </c>
      <c r="AK36" s="6" t="str">
        <f t="shared" si="186"/>
        <v>0</v>
      </c>
      <c r="AL36" s="6" t="str">
        <f t="shared" si="187"/>
        <v>0</v>
      </c>
      <c r="AM36" s="6" t="str">
        <f t="shared" si="188"/>
        <v>0</v>
      </c>
      <c r="AN36" s="6" t="str">
        <f t="shared" si="189"/>
        <v>0</v>
      </c>
      <c r="AO36" s="6" t="str">
        <f t="shared" si="190"/>
        <v>0</v>
      </c>
      <c r="AP36" s="6" t="str">
        <f t="shared" si="191"/>
        <v>0</v>
      </c>
    </row>
    <row r="37" spans="1:42">
      <c r="A37" s="3" t="s">
        <v>9833</v>
      </c>
      <c r="B37" s="1" t="s">
        <v>34</v>
      </c>
      <c r="C37" s="6" t="s">
        <v>1055</v>
      </c>
      <c r="D37" s="9" t="s">
        <v>986</v>
      </c>
      <c r="E37" s="9" t="s">
        <v>433</v>
      </c>
      <c r="F37" s="9" t="s">
        <v>6183</v>
      </c>
      <c r="G37" s="9" t="s">
        <v>6182</v>
      </c>
      <c r="H37" s="9" t="s">
        <v>6176</v>
      </c>
      <c r="I37" s="9" t="s">
        <v>6200</v>
      </c>
      <c r="K37" s="6" t="str">
        <f t="shared" si="160"/>
        <v>0</v>
      </c>
      <c r="L37" s="6" t="str">
        <f t="shared" si="161"/>
        <v>0</v>
      </c>
      <c r="M37" s="6" t="str">
        <f t="shared" si="162"/>
        <v>0</v>
      </c>
      <c r="N37" s="6" t="str">
        <f t="shared" si="163"/>
        <v>1</v>
      </c>
      <c r="O37" s="6" t="str">
        <f t="shared" si="164"/>
        <v>0</v>
      </c>
      <c r="P37" s="6" t="str">
        <f t="shared" si="165"/>
        <v>0</v>
      </c>
      <c r="Q37" s="6" t="str">
        <f t="shared" si="166"/>
        <v>0</v>
      </c>
      <c r="R37" s="6" t="str">
        <f t="shared" si="167"/>
        <v>0</v>
      </c>
      <c r="S37" s="6" t="str">
        <f t="shared" si="168"/>
        <v>1</v>
      </c>
      <c r="T37" s="6" t="str">
        <f t="shared" si="169"/>
        <v>1</v>
      </c>
      <c r="U37" s="6" t="str">
        <f t="shared" si="170"/>
        <v>1</v>
      </c>
      <c r="V37" s="6" t="str">
        <f t="shared" si="171"/>
        <v>1</v>
      </c>
      <c r="W37" s="6" t="str">
        <f t="shared" si="172"/>
        <v>1</v>
      </c>
      <c r="X37" s="6" t="str">
        <f t="shared" si="173"/>
        <v>1</v>
      </c>
      <c r="Y37" s="6" t="str">
        <f t="shared" si="174"/>
        <v>0</v>
      </c>
      <c r="Z37" s="6" t="str">
        <f t="shared" si="175"/>
        <v>1</v>
      </c>
      <c r="AA37" s="6" t="str">
        <f t="shared" si="176"/>
        <v>1</v>
      </c>
      <c r="AB37" s="6" t="str">
        <f t="shared" si="177"/>
        <v>1</v>
      </c>
      <c r="AC37" s="6" t="str">
        <f t="shared" si="178"/>
        <v>0</v>
      </c>
      <c r="AD37" s="6" t="str">
        <f t="shared" si="179"/>
        <v>1</v>
      </c>
      <c r="AE37" s="6" t="str">
        <f t="shared" si="180"/>
        <v>0</v>
      </c>
      <c r="AF37" s="6" t="str">
        <f t="shared" si="181"/>
        <v>0</v>
      </c>
      <c r="AG37" s="6" t="str">
        <f t="shared" si="182"/>
        <v>0</v>
      </c>
      <c r="AH37" s="6" t="str">
        <f t="shared" si="183"/>
        <v>0</v>
      </c>
      <c r="AI37" s="6" t="str">
        <f t="shared" si="184"/>
        <v>0</v>
      </c>
      <c r="AJ37" s="6" t="str">
        <f t="shared" si="185"/>
        <v>0</v>
      </c>
      <c r="AK37" s="6" t="str">
        <f t="shared" si="186"/>
        <v>0</v>
      </c>
      <c r="AL37" s="6" t="str">
        <f t="shared" si="187"/>
        <v>0</v>
      </c>
      <c r="AM37" s="6" t="str">
        <f t="shared" si="188"/>
        <v>0</v>
      </c>
      <c r="AN37" s="6" t="str">
        <f t="shared" si="189"/>
        <v>0</v>
      </c>
      <c r="AO37" s="6" t="str">
        <f t="shared" si="190"/>
        <v>0</v>
      </c>
      <c r="AP37" s="6" t="str">
        <f t="shared" si="191"/>
        <v>0</v>
      </c>
    </row>
    <row r="38" spans="1:42">
      <c r="A38" s="3" t="s">
        <v>9834</v>
      </c>
      <c r="B38" s="1" t="s">
        <v>34</v>
      </c>
      <c r="C38" s="6" t="s">
        <v>9619</v>
      </c>
      <c r="D38" s="9" t="s">
        <v>255</v>
      </c>
      <c r="E38" s="9" t="s">
        <v>1073</v>
      </c>
      <c r="F38" s="9" t="s">
        <v>6174</v>
      </c>
      <c r="G38" s="9" t="s">
        <v>6182</v>
      </c>
      <c r="H38" s="9" t="s">
        <v>6184</v>
      </c>
      <c r="I38" s="9" t="s">
        <v>6201</v>
      </c>
      <c r="K38" s="6" t="str">
        <f t="shared" si="160"/>
        <v>0</v>
      </c>
      <c r="L38" s="6" t="str">
        <f t="shared" si="161"/>
        <v>0</v>
      </c>
      <c r="M38" s="6" t="str">
        <f t="shared" si="162"/>
        <v>0</v>
      </c>
      <c r="N38" s="6" t="str">
        <f t="shared" si="163"/>
        <v>1</v>
      </c>
      <c r="O38" s="6" t="str">
        <f t="shared" si="164"/>
        <v>0</v>
      </c>
      <c r="P38" s="6" t="str">
        <f t="shared" si="165"/>
        <v>0</v>
      </c>
      <c r="Q38" s="6" t="str">
        <f t="shared" si="166"/>
        <v>0</v>
      </c>
      <c r="R38" s="6" t="str">
        <f t="shared" si="167"/>
        <v>0</v>
      </c>
      <c r="S38" s="6" t="str">
        <f t="shared" si="168"/>
        <v>1</v>
      </c>
      <c r="T38" s="6" t="str">
        <f t="shared" si="169"/>
        <v>1</v>
      </c>
      <c r="U38" s="6" t="str">
        <f t="shared" si="170"/>
        <v>1</v>
      </c>
      <c r="V38" s="6" t="str">
        <f t="shared" si="171"/>
        <v>1</v>
      </c>
      <c r="W38" s="6" t="str">
        <f t="shared" si="172"/>
        <v>1</v>
      </c>
      <c r="X38" s="6" t="str">
        <f t="shared" si="173"/>
        <v>1</v>
      </c>
      <c r="Y38" s="6" t="str">
        <f t="shared" si="174"/>
        <v>0</v>
      </c>
      <c r="Z38" s="6" t="str">
        <f t="shared" si="175"/>
        <v>1</v>
      </c>
      <c r="AA38" s="6" t="str">
        <f t="shared" si="176"/>
        <v>1</v>
      </c>
      <c r="AB38" s="6" t="str">
        <f t="shared" si="177"/>
        <v>1</v>
      </c>
      <c r="AC38" s="6" t="str">
        <f t="shared" si="178"/>
        <v>0</v>
      </c>
      <c r="AD38" s="6" t="str">
        <f t="shared" si="179"/>
        <v>0</v>
      </c>
      <c r="AE38" s="6" t="str">
        <f t="shared" si="180"/>
        <v>0</v>
      </c>
      <c r="AF38" s="6" t="str">
        <f t="shared" si="181"/>
        <v>0</v>
      </c>
      <c r="AG38" s="6" t="str">
        <f t="shared" si="182"/>
        <v>0</v>
      </c>
      <c r="AH38" s="6" t="str">
        <f t="shared" si="183"/>
        <v>0</v>
      </c>
      <c r="AI38" s="6" t="str">
        <f t="shared" si="184"/>
        <v>0</v>
      </c>
      <c r="AJ38" s="6" t="str">
        <f t="shared" si="185"/>
        <v>0</v>
      </c>
      <c r="AK38" s="6" t="str">
        <f t="shared" si="186"/>
        <v>0</v>
      </c>
      <c r="AL38" s="6" t="str">
        <f t="shared" si="187"/>
        <v>0</v>
      </c>
      <c r="AM38" s="6" t="str">
        <f t="shared" si="188"/>
        <v>0</v>
      </c>
      <c r="AN38" s="6" t="str">
        <f t="shared" si="189"/>
        <v>0</v>
      </c>
      <c r="AO38" s="6" t="str">
        <f t="shared" si="190"/>
        <v>0</v>
      </c>
      <c r="AP38" s="6" t="str">
        <f t="shared" si="191"/>
        <v>0</v>
      </c>
    </row>
    <row r="39" spans="1:42">
      <c r="A39" s="3" t="s">
        <v>9835</v>
      </c>
      <c r="B39" s="1" t="s">
        <v>34</v>
      </c>
      <c r="C39" s="6" t="s">
        <v>9619</v>
      </c>
      <c r="D39" s="9" t="s">
        <v>261</v>
      </c>
      <c r="E39" s="9" t="s">
        <v>1073</v>
      </c>
      <c r="F39" s="9" t="s">
        <v>6185</v>
      </c>
      <c r="G39" s="9" t="s">
        <v>6182</v>
      </c>
      <c r="H39" s="9" t="s">
        <v>6184</v>
      </c>
      <c r="I39" s="9" t="s">
        <v>6201</v>
      </c>
      <c r="K39" s="6" t="str">
        <f t="shared" si="160"/>
        <v>0</v>
      </c>
      <c r="L39" s="6" t="str">
        <f t="shared" si="161"/>
        <v>0</v>
      </c>
      <c r="M39" s="6" t="str">
        <f t="shared" si="162"/>
        <v>0</v>
      </c>
      <c r="N39" s="6" t="str">
        <f t="shared" si="163"/>
        <v>1</v>
      </c>
      <c r="O39" s="6" t="str">
        <f t="shared" si="164"/>
        <v>0</v>
      </c>
      <c r="P39" s="6" t="str">
        <f t="shared" si="165"/>
        <v>0</v>
      </c>
      <c r="Q39" s="6" t="str">
        <f t="shared" si="166"/>
        <v>0</v>
      </c>
      <c r="R39" s="6" t="str">
        <f t="shared" si="167"/>
        <v>0</v>
      </c>
      <c r="S39" s="6" t="str">
        <f t="shared" si="168"/>
        <v>1</v>
      </c>
      <c r="T39" s="6" t="str">
        <f t="shared" si="169"/>
        <v>1</v>
      </c>
      <c r="U39" s="6" t="str">
        <f t="shared" si="170"/>
        <v>1</v>
      </c>
      <c r="V39" s="6" t="str">
        <f t="shared" si="171"/>
        <v>1</v>
      </c>
      <c r="W39" s="6" t="str">
        <f t="shared" si="172"/>
        <v>1</v>
      </c>
      <c r="X39" s="6" t="str">
        <f t="shared" si="173"/>
        <v>1</v>
      </c>
      <c r="Y39" s="6" t="str">
        <f t="shared" si="174"/>
        <v>0</v>
      </c>
      <c r="Z39" s="6" t="str">
        <f t="shared" si="175"/>
        <v>1</v>
      </c>
      <c r="AA39" s="6" t="str">
        <f t="shared" si="176"/>
        <v>1</v>
      </c>
      <c r="AB39" s="6" t="str">
        <f t="shared" si="177"/>
        <v>1</v>
      </c>
      <c r="AC39" s="6" t="str">
        <f t="shared" si="178"/>
        <v>0</v>
      </c>
      <c r="AD39" s="6" t="str">
        <f t="shared" si="179"/>
        <v>0</v>
      </c>
      <c r="AE39" s="6" t="str">
        <f t="shared" si="180"/>
        <v>0</v>
      </c>
      <c r="AF39" s="6" t="str">
        <f t="shared" si="181"/>
        <v>0</v>
      </c>
      <c r="AG39" s="6" t="str">
        <f t="shared" si="182"/>
        <v>0</v>
      </c>
      <c r="AH39" s="6" t="str">
        <f t="shared" si="183"/>
        <v>0</v>
      </c>
      <c r="AI39" s="6" t="str">
        <f t="shared" si="184"/>
        <v>0</v>
      </c>
      <c r="AJ39" s="6" t="str">
        <f t="shared" si="185"/>
        <v>0</v>
      </c>
      <c r="AK39" s="6" t="str">
        <f t="shared" si="186"/>
        <v>0</v>
      </c>
      <c r="AL39" s="6" t="str">
        <f t="shared" si="187"/>
        <v>0</v>
      </c>
      <c r="AM39" s="6" t="str">
        <f t="shared" si="188"/>
        <v>0</v>
      </c>
      <c r="AN39" s="6" t="str">
        <f t="shared" si="189"/>
        <v>0</v>
      </c>
      <c r="AO39" s="6" t="str">
        <f t="shared" si="190"/>
        <v>0</v>
      </c>
      <c r="AP39" s="6" t="str">
        <f t="shared" si="191"/>
        <v>0</v>
      </c>
    </row>
    <row r="40" spans="1:42">
      <c r="A40" s="3" t="s">
        <v>9836</v>
      </c>
      <c r="B40" s="1" t="s">
        <v>34</v>
      </c>
      <c r="C40" s="6" t="s">
        <v>1512</v>
      </c>
      <c r="D40" s="9" t="s">
        <v>1061</v>
      </c>
      <c r="E40" s="9" t="s">
        <v>3878</v>
      </c>
      <c r="F40" s="9" t="s">
        <v>207</v>
      </c>
      <c r="G40" s="9" t="s">
        <v>8402</v>
      </c>
      <c r="H40" s="9" t="s">
        <v>9622</v>
      </c>
      <c r="I40" s="9" t="s">
        <v>6304</v>
      </c>
      <c r="K40" s="6" t="str">
        <f t="shared" si="160"/>
        <v>0</v>
      </c>
      <c r="L40" s="6" t="str">
        <f t="shared" si="161"/>
        <v>0</v>
      </c>
      <c r="M40" s="6" t="str">
        <f t="shared" si="162"/>
        <v>0</v>
      </c>
      <c r="N40" s="6" t="str">
        <f t="shared" si="163"/>
        <v>1</v>
      </c>
      <c r="O40" s="6" t="str">
        <f t="shared" si="164"/>
        <v>0</v>
      </c>
      <c r="P40" s="6" t="str">
        <f t="shared" si="165"/>
        <v>0</v>
      </c>
      <c r="Q40" s="6" t="str">
        <f t="shared" si="166"/>
        <v>0</v>
      </c>
      <c r="R40" s="6" t="str">
        <f t="shared" si="167"/>
        <v>0</v>
      </c>
      <c r="S40" s="6" t="str">
        <f t="shared" si="168"/>
        <v>1</v>
      </c>
      <c r="T40" s="6" t="str">
        <f t="shared" si="169"/>
        <v>1</v>
      </c>
      <c r="U40" s="6" t="str">
        <f t="shared" si="170"/>
        <v>1</v>
      </c>
      <c r="V40" s="6" t="str">
        <f t="shared" si="171"/>
        <v>0</v>
      </c>
      <c r="W40" s="6" t="str">
        <f t="shared" si="172"/>
        <v>0</v>
      </c>
      <c r="X40" s="6" t="str">
        <f t="shared" si="173"/>
        <v>1</v>
      </c>
      <c r="Y40" s="6" t="str">
        <f t="shared" si="174"/>
        <v>0</v>
      </c>
      <c r="Z40" s="6" t="str">
        <f t="shared" si="175"/>
        <v>0</v>
      </c>
      <c r="AA40" s="6" t="str">
        <f t="shared" si="176"/>
        <v>0</v>
      </c>
      <c r="AB40" s="6" t="str">
        <f t="shared" si="177"/>
        <v>1</v>
      </c>
      <c r="AC40" s="6" t="str">
        <f t="shared" si="178"/>
        <v>0</v>
      </c>
      <c r="AD40" s="6" t="str">
        <f t="shared" si="179"/>
        <v>1</v>
      </c>
      <c r="AE40" s="6" t="str">
        <f t="shared" si="180"/>
        <v>0</v>
      </c>
      <c r="AF40" s="6" t="str">
        <f t="shared" si="181"/>
        <v>0</v>
      </c>
      <c r="AG40" s="6" t="str">
        <f t="shared" si="182"/>
        <v>0</v>
      </c>
      <c r="AH40" s="6" t="str">
        <f t="shared" si="183"/>
        <v>0</v>
      </c>
      <c r="AI40" s="6" t="str">
        <f t="shared" si="184"/>
        <v>0</v>
      </c>
      <c r="AJ40" s="6" t="str">
        <f t="shared" si="185"/>
        <v>0</v>
      </c>
      <c r="AK40" s="6" t="str">
        <f t="shared" si="186"/>
        <v>0</v>
      </c>
      <c r="AL40" s="6" t="str">
        <f t="shared" si="187"/>
        <v>0</v>
      </c>
      <c r="AM40" s="6" t="str">
        <f t="shared" si="188"/>
        <v>0</v>
      </c>
      <c r="AN40" s="6" t="str">
        <f t="shared" si="189"/>
        <v>0</v>
      </c>
      <c r="AO40" s="6" t="str">
        <f t="shared" si="190"/>
        <v>0</v>
      </c>
      <c r="AP40" s="6" t="str">
        <f t="shared" si="191"/>
        <v>0</v>
      </c>
    </row>
    <row r="41" spans="1:42">
      <c r="A41" s="3" t="s">
        <v>9839</v>
      </c>
      <c r="B41" s="1" t="s">
        <v>34</v>
      </c>
      <c r="C41" s="6" t="s">
        <v>1513</v>
      </c>
      <c r="D41" s="9" t="s">
        <v>1061</v>
      </c>
      <c r="E41" s="9" t="s">
        <v>3878</v>
      </c>
      <c r="F41" s="9" t="s">
        <v>207</v>
      </c>
      <c r="G41" s="9" t="s">
        <v>8472</v>
      </c>
      <c r="H41" s="9" t="s">
        <v>9625</v>
      </c>
      <c r="I41" s="9" t="s">
        <v>6304</v>
      </c>
      <c r="K41" s="6" t="str">
        <f t="shared" si="160"/>
        <v>0</v>
      </c>
      <c r="L41" s="6" t="str">
        <f t="shared" si="161"/>
        <v>0</v>
      </c>
      <c r="M41" s="6" t="str">
        <f t="shared" si="162"/>
        <v>0</v>
      </c>
      <c r="N41" s="6" t="str">
        <f t="shared" si="163"/>
        <v>1</v>
      </c>
      <c r="O41" s="6" t="str">
        <f t="shared" si="164"/>
        <v>0</v>
      </c>
      <c r="P41" s="6" t="str">
        <f t="shared" si="165"/>
        <v>0</v>
      </c>
      <c r="Q41" s="6" t="str">
        <f t="shared" si="166"/>
        <v>0</v>
      </c>
      <c r="R41" s="6" t="str">
        <f t="shared" si="167"/>
        <v>0</v>
      </c>
      <c r="S41" s="6" t="str">
        <f t="shared" si="168"/>
        <v>1</v>
      </c>
      <c r="T41" s="6" t="str">
        <f t="shared" si="169"/>
        <v>1</v>
      </c>
      <c r="U41" s="6" t="str">
        <f t="shared" si="170"/>
        <v>1</v>
      </c>
      <c r="V41" s="6" t="str">
        <f t="shared" si="171"/>
        <v>0</v>
      </c>
      <c r="W41" s="6" t="str">
        <f t="shared" si="172"/>
        <v>0</v>
      </c>
      <c r="X41" s="6" t="str">
        <f t="shared" si="173"/>
        <v>1</v>
      </c>
      <c r="Y41" s="6" t="str">
        <f t="shared" si="174"/>
        <v>0</v>
      </c>
      <c r="Z41" s="6" t="str">
        <f t="shared" si="175"/>
        <v>0</v>
      </c>
      <c r="AA41" s="6" t="str">
        <f t="shared" si="176"/>
        <v>0</v>
      </c>
      <c r="AB41" s="6" t="str">
        <f t="shared" si="177"/>
        <v>1</v>
      </c>
      <c r="AC41" s="6" t="str">
        <f t="shared" si="178"/>
        <v>0</v>
      </c>
      <c r="AD41" s="6" t="str">
        <f t="shared" si="179"/>
        <v>1</v>
      </c>
      <c r="AE41" s="6" t="str">
        <f t="shared" si="180"/>
        <v>0</v>
      </c>
      <c r="AF41" s="6" t="str">
        <f t="shared" si="181"/>
        <v>0</v>
      </c>
      <c r="AG41" s="6" t="str">
        <f t="shared" si="182"/>
        <v>0</v>
      </c>
      <c r="AH41" s="6" t="str">
        <f t="shared" si="183"/>
        <v>0</v>
      </c>
      <c r="AI41" s="6" t="str">
        <f t="shared" si="184"/>
        <v>0</v>
      </c>
      <c r="AJ41" s="6" t="str">
        <f t="shared" si="185"/>
        <v>0</v>
      </c>
      <c r="AK41" s="6" t="str">
        <f t="shared" si="186"/>
        <v>0</v>
      </c>
      <c r="AL41" s="6" t="str">
        <f t="shared" si="187"/>
        <v>0</v>
      </c>
      <c r="AM41" s="6" t="str">
        <f t="shared" si="188"/>
        <v>0</v>
      </c>
      <c r="AN41" s="6" t="str">
        <f t="shared" si="189"/>
        <v>0</v>
      </c>
      <c r="AO41" s="6" t="str">
        <f t="shared" si="190"/>
        <v>0</v>
      </c>
      <c r="AP41" s="6" t="str">
        <f t="shared" si="191"/>
        <v>0</v>
      </c>
    </row>
    <row r="42" spans="1:42">
      <c r="A42" s="3" t="s">
        <v>9614</v>
      </c>
      <c r="B42" s="1" t="s">
        <v>36</v>
      </c>
      <c r="C42" s="6" t="s">
        <v>1055</v>
      </c>
      <c r="D42" s="9" t="s">
        <v>270</v>
      </c>
      <c r="E42" s="9" t="s">
        <v>1352</v>
      </c>
      <c r="F42" s="9" t="s">
        <v>6174</v>
      </c>
      <c r="G42" s="9" t="s">
        <v>6182</v>
      </c>
      <c r="H42" s="9" t="s">
        <v>6176</v>
      </c>
      <c r="I42" s="9" t="s">
        <v>6200</v>
      </c>
      <c r="K42" s="6" t="str">
        <f t="shared" si="128"/>
        <v>0</v>
      </c>
      <c r="L42" s="6" t="str">
        <f t="shared" si="129"/>
        <v>0</v>
      </c>
      <c r="M42" s="6" t="str">
        <f t="shared" si="130"/>
        <v>0</v>
      </c>
      <c r="N42" s="6" t="str">
        <f t="shared" si="131"/>
        <v>1</v>
      </c>
      <c r="O42" s="6" t="str">
        <f t="shared" si="132"/>
        <v>0</v>
      </c>
      <c r="P42" s="6" t="str">
        <f t="shared" si="133"/>
        <v>0</v>
      </c>
      <c r="Q42" s="6" t="str">
        <f t="shared" si="134"/>
        <v>0</v>
      </c>
      <c r="R42" s="6" t="str">
        <f t="shared" si="135"/>
        <v>0</v>
      </c>
      <c r="S42" s="6" t="str">
        <f t="shared" si="136"/>
        <v>1</v>
      </c>
      <c r="T42" s="6" t="str">
        <f t="shared" si="137"/>
        <v>1</v>
      </c>
      <c r="U42" s="6" t="str">
        <f t="shared" si="138"/>
        <v>1</v>
      </c>
      <c r="V42" s="6" t="str">
        <f t="shared" si="139"/>
        <v>1</v>
      </c>
      <c r="W42" s="6" t="str">
        <f t="shared" si="140"/>
        <v>1</v>
      </c>
      <c r="X42" s="6" t="str">
        <f t="shared" si="141"/>
        <v>1</v>
      </c>
      <c r="Y42" s="6" t="str">
        <f t="shared" si="142"/>
        <v>0</v>
      </c>
      <c r="Z42" s="6" t="str">
        <f t="shared" si="143"/>
        <v>1</v>
      </c>
      <c r="AA42" s="6" t="str">
        <f t="shared" si="144"/>
        <v>1</v>
      </c>
      <c r="AB42" s="6" t="str">
        <f t="shared" si="145"/>
        <v>1</v>
      </c>
      <c r="AC42" s="6" t="str">
        <f t="shared" si="146"/>
        <v>0</v>
      </c>
      <c r="AD42" s="6" t="str">
        <f t="shared" si="147"/>
        <v>1</v>
      </c>
      <c r="AE42" s="6" t="str">
        <f t="shared" si="148"/>
        <v>0</v>
      </c>
      <c r="AF42" s="6" t="str">
        <f t="shared" si="149"/>
        <v>0</v>
      </c>
      <c r="AG42" s="6" t="str">
        <f t="shared" si="150"/>
        <v>0</v>
      </c>
      <c r="AH42" s="6" t="str">
        <f t="shared" si="151"/>
        <v>0</v>
      </c>
      <c r="AI42" s="6" t="str">
        <f t="shared" si="152"/>
        <v>0</v>
      </c>
      <c r="AJ42" s="6" t="str">
        <f t="shared" si="153"/>
        <v>0</v>
      </c>
      <c r="AK42" s="6" t="str">
        <f t="shared" si="154"/>
        <v>0</v>
      </c>
      <c r="AL42" s="6" t="str">
        <f t="shared" si="155"/>
        <v>0</v>
      </c>
      <c r="AM42" s="6" t="str">
        <f t="shared" si="156"/>
        <v>0</v>
      </c>
      <c r="AN42" s="6" t="str">
        <f t="shared" si="157"/>
        <v>0</v>
      </c>
      <c r="AO42" s="6" t="str">
        <f t="shared" si="158"/>
        <v>0</v>
      </c>
      <c r="AP42" s="6" t="str">
        <f t="shared" si="159"/>
        <v>0</v>
      </c>
    </row>
    <row r="43" spans="1:42">
      <c r="A43" s="3" t="s">
        <v>9615</v>
      </c>
      <c r="B43" s="1" t="s">
        <v>36</v>
      </c>
      <c r="C43" s="6" t="s">
        <v>1055</v>
      </c>
      <c r="D43" s="9" t="s">
        <v>273</v>
      </c>
      <c r="E43" s="9" t="s">
        <v>1352</v>
      </c>
      <c r="F43" s="9" t="s">
        <v>6177</v>
      </c>
      <c r="G43" s="9" t="s">
        <v>6182</v>
      </c>
      <c r="H43" s="9" t="s">
        <v>6176</v>
      </c>
      <c r="I43" s="9" t="s">
        <v>6200</v>
      </c>
      <c r="K43" s="6" t="str">
        <f t="shared" si="128"/>
        <v>0</v>
      </c>
      <c r="L43" s="6" t="str">
        <f t="shared" si="129"/>
        <v>0</v>
      </c>
      <c r="M43" s="6" t="str">
        <f t="shared" si="130"/>
        <v>0</v>
      </c>
      <c r="N43" s="6" t="str">
        <f t="shared" si="131"/>
        <v>1</v>
      </c>
      <c r="O43" s="6" t="str">
        <f t="shared" si="132"/>
        <v>0</v>
      </c>
      <c r="P43" s="6" t="str">
        <f t="shared" si="133"/>
        <v>0</v>
      </c>
      <c r="Q43" s="6" t="str">
        <f t="shared" si="134"/>
        <v>0</v>
      </c>
      <c r="R43" s="6" t="str">
        <f t="shared" si="135"/>
        <v>0</v>
      </c>
      <c r="S43" s="6" t="str">
        <f t="shared" si="136"/>
        <v>1</v>
      </c>
      <c r="T43" s="6" t="str">
        <f t="shared" si="137"/>
        <v>1</v>
      </c>
      <c r="U43" s="6" t="str">
        <f t="shared" si="138"/>
        <v>1</v>
      </c>
      <c r="V43" s="6" t="str">
        <f t="shared" si="139"/>
        <v>1</v>
      </c>
      <c r="W43" s="6" t="str">
        <f t="shared" si="140"/>
        <v>1</v>
      </c>
      <c r="X43" s="6" t="str">
        <f t="shared" si="141"/>
        <v>1</v>
      </c>
      <c r="Y43" s="6" t="str">
        <f t="shared" si="142"/>
        <v>0</v>
      </c>
      <c r="Z43" s="6" t="str">
        <f t="shared" si="143"/>
        <v>1</v>
      </c>
      <c r="AA43" s="6" t="str">
        <f t="shared" si="144"/>
        <v>1</v>
      </c>
      <c r="AB43" s="6" t="str">
        <f t="shared" si="145"/>
        <v>1</v>
      </c>
      <c r="AC43" s="6" t="str">
        <f t="shared" si="146"/>
        <v>0</v>
      </c>
      <c r="AD43" s="6" t="str">
        <f t="shared" si="147"/>
        <v>1</v>
      </c>
      <c r="AE43" s="6" t="str">
        <f t="shared" si="148"/>
        <v>0</v>
      </c>
      <c r="AF43" s="6" t="str">
        <f t="shared" si="149"/>
        <v>0</v>
      </c>
      <c r="AG43" s="6" t="str">
        <f t="shared" si="150"/>
        <v>0</v>
      </c>
      <c r="AH43" s="6" t="str">
        <f t="shared" si="151"/>
        <v>0</v>
      </c>
      <c r="AI43" s="6" t="str">
        <f t="shared" si="152"/>
        <v>0</v>
      </c>
      <c r="AJ43" s="6" t="str">
        <f t="shared" si="153"/>
        <v>0</v>
      </c>
      <c r="AK43" s="6" t="str">
        <f t="shared" si="154"/>
        <v>0</v>
      </c>
      <c r="AL43" s="6" t="str">
        <f t="shared" si="155"/>
        <v>0</v>
      </c>
      <c r="AM43" s="6" t="str">
        <f t="shared" si="156"/>
        <v>0</v>
      </c>
      <c r="AN43" s="6" t="str">
        <f t="shared" si="157"/>
        <v>0</v>
      </c>
      <c r="AO43" s="6" t="str">
        <f t="shared" si="158"/>
        <v>0</v>
      </c>
      <c r="AP43" s="6" t="str">
        <f t="shared" si="159"/>
        <v>0</v>
      </c>
    </row>
    <row r="44" spans="1:42">
      <c r="A44" s="3" t="s">
        <v>9616</v>
      </c>
      <c r="B44" s="1" t="s">
        <v>36</v>
      </c>
      <c r="C44" s="6" t="s">
        <v>1055</v>
      </c>
      <c r="D44" s="9" t="s">
        <v>276</v>
      </c>
      <c r="E44" s="9" t="s">
        <v>1352</v>
      </c>
      <c r="F44" s="9" t="s">
        <v>6178</v>
      </c>
      <c r="G44" s="9" t="s">
        <v>6182</v>
      </c>
      <c r="H44" s="9" t="s">
        <v>6176</v>
      </c>
      <c r="I44" s="9" t="s">
        <v>6200</v>
      </c>
      <c r="K44" s="6" t="str">
        <f t="shared" si="128"/>
        <v>0</v>
      </c>
      <c r="L44" s="6" t="str">
        <f t="shared" si="129"/>
        <v>0</v>
      </c>
      <c r="M44" s="6" t="str">
        <f t="shared" si="130"/>
        <v>0</v>
      </c>
      <c r="N44" s="6" t="str">
        <f t="shared" si="131"/>
        <v>1</v>
      </c>
      <c r="O44" s="6" t="str">
        <f t="shared" si="132"/>
        <v>0</v>
      </c>
      <c r="P44" s="6" t="str">
        <f t="shared" si="133"/>
        <v>0</v>
      </c>
      <c r="Q44" s="6" t="str">
        <f t="shared" si="134"/>
        <v>0</v>
      </c>
      <c r="R44" s="6" t="str">
        <f t="shared" si="135"/>
        <v>0</v>
      </c>
      <c r="S44" s="6" t="str">
        <f t="shared" si="136"/>
        <v>1</v>
      </c>
      <c r="T44" s="6" t="str">
        <f t="shared" si="137"/>
        <v>1</v>
      </c>
      <c r="U44" s="6" t="str">
        <f t="shared" si="138"/>
        <v>1</v>
      </c>
      <c r="V44" s="6" t="str">
        <f t="shared" si="139"/>
        <v>1</v>
      </c>
      <c r="W44" s="6" t="str">
        <f t="shared" si="140"/>
        <v>1</v>
      </c>
      <c r="X44" s="6" t="str">
        <f t="shared" si="141"/>
        <v>1</v>
      </c>
      <c r="Y44" s="6" t="str">
        <f t="shared" si="142"/>
        <v>0</v>
      </c>
      <c r="Z44" s="6" t="str">
        <f t="shared" si="143"/>
        <v>1</v>
      </c>
      <c r="AA44" s="6" t="str">
        <f t="shared" si="144"/>
        <v>1</v>
      </c>
      <c r="AB44" s="6" t="str">
        <f t="shared" si="145"/>
        <v>1</v>
      </c>
      <c r="AC44" s="6" t="str">
        <f t="shared" si="146"/>
        <v>0</v>
      </c>
      <c r="AD44" s="6" t="str">
        <f t="shared" si="147"/>
        <v>1</v>
      </c>
      <c r="AE44" s="6" t="str">
        <f t="shared" si="148"/>
        <v>0</v>
      </c>
      <c r="AF44" s="6" t="str">
        <f t="shared" si="149"/>
        <v>0</v>
      </c>
      <c r="AG44" s="6" t="str">
        <f t="shared" si="150"/>
        <v>0</v>
      </c>
      <c r="AH44" s="6" t="str">
        <f t="shared" si="151"/>
        <v>0</v>
      </c>
      <c r="AI44" s="6" t="str">
        <f t="shared" si="152"/>
        <v>0</v>
      </c>
      <c r="AJ44" s="6" t="str">
        <f t="shared" si="153"/>
        <v>0</v>
      </c>
      <c r="AK44" s="6" t="str">
        <f t="shared" si="154"/>
        <v>0</v>
      </c>
      <c r="AL44" s="6" t="str">
        <f t="shared" si="155"/>
        <v>0</v>
      </c>
      <c r="AM44" s="6" t="str">
        <f t="shared" si="156"/>
        <v>0</v>
      </c>
      <c r="AN44" s="6" t="str">
        <f t="shared" si="157"/>
        <v>0</v>
      </c>
      <c r="AO44" s="6" t="str">
        <f t="shared" si="158"/>
        <v>0</v>
      </c>
      <c r="AP44" s="6" t="str">
        <f t="shared" si="159"/>
        <v>0</v>
      </c>
    </row>
    <row r="45" spans="1:42">
      <c r="A45" s="3" t="s">
        <v>9617</v>
      </c>
      <c r="B45" s="1" t="s">
        <v>36</v>
      </c>
      <c r="C45" s="6" t="s">
        <v>1055</v>
      </c>
      <c r="D45" s="9" t="s">
        <v>986</v>
      </c>
      <c r="E45" s="9" t="s">
        <v>433</v>
      </c>
      <c r="F45" s="9" t="s">
        <v>6183</v>
      </c>
      <c r="G45" s="9" t="s">
        <v>6182</v>
      </c>
      <c r="H45" s="9" t="s">
        <v>6176</v>
      </c>
      <c r="I45" s="9" t="s">
        <v>6200</v>
      </c>
      <c r="K45" s="6" t="str">
        <f t="shared" si="128"/>
        <v>0</v>
      </c>
      <c r="L45" s="6" t="str">
        <f t="shared" si="129"/>
        <v>0</v>
      </c>
      <c r="M45" s="6" t="str">
        <f t="shared" si="130"/>
        <v>0</v>
      </c>
      <c r="N45" s="6" t="str">
        <f t="shared" si="131"/>
        <v>1</v>
      </c>
      <c r="O45" s="6" t="str">
        <f t="shared" si="132"/>
        <v>0</v>
      </c>
      <c r="P45" s="6" t="str">
        <f t="shared" si="133"/>
        <v>0</v>
      </c>
      <c r="Q45" s="6" t="str">
        <f t="shared" si="134"/>
        <v>0</v>
      </c>
      <c r="R45" s="6" t="str">
        <f t="shared" si="135"/>
        <v>0</v>
      </c>
      <c r="S45" s="6" t="str">
        <f t="shared" si="136"/>
        <v>1</v>
      </c>
      <c r="T45" s="6" t="str">
        <f t="shared" si="137"/>
        <v>1</v>
      </c>
      <c r="U45" s="6" t="str">
        <f t="shared" si="138"/>
        <v>1</v>
      </c>
      <c r="V45" s="6" t="str">
        <f t="shared" si="139"/>
        <v>1</v>
      </c>
      <c r="W45" s="6" t="str">
        <f t="shared" si="140"/>
        <v>1</v>
      </c>
      <c r="X45" s="6" t="str">
        <f t="shared" si="141"/>
        <v>1</v>
      </c>
      <c r="Y45" s="6" t="str">
        <f t="shared" si="142"/>
        <v>0</v>
      </c>
      <c r="Z45" s="6" t="str">
        <f t="shared" si="143"/>
        <v>1</v>
      </c>
      <c r="AA45" s="6" t="str">
        <f t="shared" si="144"/>
        <v>1</v>
      </c>
      <c r="AB45" s="6" t="str">
        <f t="shared" si="145"/>
        <v>1</v>
      </c>
      <c r="AC45" s="6" t="str">
        <f t="shared" si="146"/>
        <v>0</v>
      </c>
      <c r="AD45" s="6" t="str">
        <f t="shared" si="147"/>
        <v>1</v>
      </c>
      <c r="AE45" s="6" t="str">
        <f t="shared" si="148"/>
        <v>0</v>
      </c>
      <c r="AF45" s="6" t="str">
        <f t="shared" si="149"/>
        <v>0</v>
      </c>
      <c r="AG45" s="6" t="str">
        <f t="shared" si="150"/>
        <v>0</v>
      </c>
      <c r="AH45" s="6" t="str">
        <f t="shared" si="151"/>
        <v>0</v>
      </c>
      <c r="AI45" s="6" t="str">
        <f t="shared" si="152"/>
        <v>0</v>
      </c>
      <c r="AJ45" s="6" t="str">
        <f t="shared" si="153"/>
        <v>0</v>
      </c>
      <c r="AK45" s="6" t="str">
        <f t="shared" si="154"/>
        <v>0</v>
      </c>
      <c r="AL45" s="6" t="str">
        <f t="shared" si="155"/>
        <v>0</v>
      </c>
      <c r="AM45" s="6" t="str">
        <f t="shared" si="156"/>
        <v>0</v>
      </c>
      <c r="AN45" s="6" t="str">
        <f t="shared" si="157"/>
        <v>0</v>
      </c>
      <c r="AO45" s="6" t="str">
        <f t="shared" si="158"/>
        <v>0</v>
      </c>
      <c r="AP45" s="6" t="str">
        <f t="shared" si="159"/>
        <v>0</v>
      </c>
    </row>
    <row r="46" spans="1:42">
      <c r="A46" s="3" t="s">
        <v>9618</v>
      </c>
      <c r="B46" s="1" t="s">
        <v>36</v>
      </c>
      <c r="C46" s="6" t="s">
        <v>9619</v>
      </c>
      <c r="D46" s="9" t="s">
        <v>255</v>
      </c>
      <c r="E46" s="9" t="s">
        <v>1073</v>
      </c>
      <c r="F46" s="9" t="s">
        <v>6174</v>
      </c>
      <c r="G46" s="9" t="s">
        <v>6182</v>
      </c>
      <c r="H46" s="9" t="s">
        <v>6184</v>
      </c>
      <c r="I46" s="9" t="s">
        <v>6201</v>
      </c>
      <c r="K46" s="6" t="str">
        <f t="shared" si="128"/>
        <v>0</v>
      </c>
      <c r="L46" s="6" t="str">
        <f t="shared" si="129"/>
        <v>0</v>
      </c>
      <c r="M46" s="6" t="str">
        <f t="shared" si="130"/>
        <v>0</v>
      </c>
      <c r="N46" s="6" t="str">
        <f t="shared" si="131"/>
        <v>1</v>
      </c>
      <c r="O46" s="6" t="str">
        <f t="shared" si="132"/>
        <v>0</v>
      </c>
      <c r="P46" s="6" t="str">
        <f t="shared" si="133"/>
        <v>0</v>
      </c>
      <c r="Q46" s="6" t="str">
        <f t="shared" si="134"/>
        <v>0</v>
      </c>
      <c r="R46" s="6" t="str">
        <f t="shared" si="135"/>
        <v>0</v>
      </c>
      <c r="S46" s="6" t="str">
        <f t="shared" si="136"/>
        <v>1</v>
      </c>
      <c r="T46" s="6" t="str">
        <f t="shared" si="137"/>
        <v>1</v>
      </c>
      <c r="U46" s="6" t="str">
        <f t="shared" si="138"/>
        <v>1</v>
      </c>
      <c r="V46" s="6" t="str">
        <f t="shared" si="139"/>
        <v>1</v>
      </c>
      <c r="W46" s="6" t="str">
        <f t="shared" si="140"/>
        <v>1</v>
      </c>
      <c r="X46" s="6" t="str">
        <f t="shared" si="141"/>
        <v>1</v>
      </c>
      <c r="Y46" s="6" t="str">
        <f t="shared" si="142"/>
        <v>0</v>
      </c>
      <c r="Z46" s="6" t="str">
        <f t="shared" si="143"/>
        <v>1</v>
      </c>
      <c r="AA46" s="6" t="str">
        <f t="shared" si="144"/>
        <v>1</v>
      </c>
      <c r="AB46" s="6" t="str">
        <f t="shared" si="145"/>
        <v>1</v>
      </c>
      <c r="AC46" s="6" t="str">
        <f t="shared" si="146"/>
        <v>0</v>
      </c>
      <c r="AD46" s="6" t="str">
        <f t="shared" si="147"/>
        <v>0</v>
      </c>
      <c r="AE46" s="6" t="str">
        <f t="shared" si="148"/>
        <v>0</v>
      </c>
      <c r="AF46" s="6" t="str">
        <f t="shared" si="149"/>
        <v>0</v>
      </c>
      <c r="AG46" s="6" t="str">
        <f t="shared" si="150"/>
        <v>0</v>
      </c>
      <c r="AH46" s="6" t="str">
        <f t="shared" si="151"/>
        <v>0</v>
      </c>
      <c r="AI46" s="6" t="str">
        <f t="shared" si="152"/>
        <v>0</v>
      </c>
      <c r="AJ46" s="6" t="str">
        <f t="shared" si="153"/>
        <v>0</v>
      </c>
      <c r="AK46" s="6" t="str">
        <f t="shared" si="154"/>
        <v>0</v>
      </c>
      <c r="AL46" s="6" t="str">
        <f t="shared" si="155"/>
        <v>0</v>
      </c>
      <c r="AM46" s="6" t="str">
        <f t="shared" si="156"/>
        <v>0</v>
      </c>
      <c r="AN46" s="6" t="str">
        <f t="shared" si="157"/>
        <v>0</v>
      </c>
      <c r="AO46" s="6" t="str">
        <f t="shared" si="158"/>
        <v>0</v>
      </c>
      <c r="AP46" s="6" t="str">
        <f t="shared" si="159"/>
        <v>0</v>
      </c>
    </row>
    <row r="47" spans="1:42">
      <c r="A47" s="3" t="s">
        <v>9620</v>
      </c>
      <c r="B47" s="1" t="s">
        <v>36</v>
      </c>
      <c r="C47" s="6" t="s">
        <v>9619</v>
      </c>
      <c r="D47" s="9" t="s">
        <v>261</v>
      </c>
      <c r="E47" s="9" t="s">
        <v>1073</v>
      </c>
      <c r="F47" s="9" t="s">
        <v>6185</v>
      </c>
      <c r="G47" s="9" t="s">
        <v>6182</v>
      </c>
      <c r="H47" s="9" t="s">
        <v>6184</v>
      </c>
      <c r="I47" s="9" t="s">
        <v>6201</v>
      </c>
      <c r="K47" s="6" t="str">
        <f t="shared" si="128"/>
        <v>0</v>
      </c>
      <c r="L47" s="6" t="str">
        <f t="shared" si="129"/>
        <v>0</v>
      </c>
      <c r="M47" s="6" t="str">
        <f t="shared" si="130"/>
        <v>0</v>
      </c>
      <c r="N47" s="6" t="str">
        <f t="shared" si="131"/>
        <v>1</v>
      </c>
      <c r="O47" s="6" t="str">
        <f t="shared" si="132"/>
        <v>0</v>
      </c>
      <c r="P47" s="6" t="str">
        <f t="shared" si="133"/>
        <v>0</v>
      </c>
      <c r="Q47" s="6" t="str">
        <f t="shared" si="134"/>
        <v>0</v>
      </c>
      <c r="R47" s="6" t="str">
        <f t="shared" si="135"/>
        <v>0</v>
      </c>
      <c r="S47" s="6" t="str">
        <f t="shared" si="136"/>
        <v>1</v>
      </c>
      <c r="T47" s="6" t="str">
        <f t="shared" si="137"/>
        <v>1</v>
      </c>
      <c r="U47" s="6" t="str">
        <f t="shared" si="138"/>
        <v>1</v>
      </c>
      <c r="V47" s="6" t="str">
        <f t="shared" si="139"/>
        <v>1</v>
      </c>
      <c r="W47" s="6" t="str">
        <f t="shared" si="140"/>
        <v>1</v>
      </c>
      <c r="X47" s="6" t="str">
        <f t="shared" si="141"/>
        <v>1</v>
      </c>
      <c r="Y47" s="6" t="str">
        <f t="shared" si="142"/>
        <v>0</v>
      </c>
      <c r="Z47" s="6" t="str">
        <f t="shared" si="143"/>
        <v>1</v>
      </c>
      <c r="AA47" s="6" t="str">
        <f t="shared" si="144"/>
        <v>1</v>
      </c>
      <c r="AB47" s="6" t="str">
        <f t="shared" si="145"/>
        <v>1</v>
      </c>
      <c r="AC47" s="6" t="str">
        <f t="shared" si="146"/>
        <v>0</v>
      </c>
      <c r="AD47" s="6" t="str">
        <f t="shared" si="147"/>
        <v>0</v>
      </c>
      <c r="AE47" s="6" t="str">
        <f t="shared" si="148"/>
        <v>0</v>
      </c>
      <c r="AF47" s="6" t="str">
        <f t="shared" si="149"/>
        <v>0</v>
      </c>
      <c r="AG47" s="6" t="str">
        <f t="shared" si="150"/>
        <v>0</v>
      </c>
      <c r="AH47" s="6" t="str">
        <f t="shared" si="151"/>
        <v>0</v>
      </c>
      <c r="AI47" s="6" t="str">
        <f t="shared" si="152"/>
        <v>0</v>
      </c>
      <c r="AJ47" s="6" t="str">
        <f t="shared" si="153"/>
        <v>0</v>
      </c>
      <c r="AK47" s="6" t="str">
        <f t="shared" si="154"/>
        <v>0</v>
      </c>
      <c r="AL47" s="6" t="str">
        <f t="shared" si="155"/>
        <v>0</v>
      </c>
      <c r="AM47" s="6" t="str">
        <f t="shared" si="156"/>
        <v>0</v>
      </c>
      <c r="AN47" s="6" t="str">
        <f t="shared" si="157"/>
        <v>0</v>
      </c>
      <c r="AO47" s="6" t="str">
        <f t="shared" si="158"/>
        <v>0</v>
      </c>
      <c r="AP47" s="6" t="str">
        <f t="shared" si="159"/>
        <v>0</v>
      </c>
    </row>
    <row r="48" spans="1:42">
      <c r="A48" s="3" t="s">
        <v>9621</v>
      </c>
      <c r="B48" s="1" t="s">
        <v>36</v>
      </c>
      <c r="C48" s="6" t="s">
        <v>1512</v>
      </c>
      <c r="D48" s="9" t="s">
        <v>1061</v>
      </c>
      <c r="E48" s="9" t="s">
        <v>3878</v>
      </c>
      <c r="F48" s="9" t="s">
        <v>207</v>
      </c>
      <c r="G48" s="9" t="s">
        <v>8402</v>
      </c>
      <c r="H48" s="9" t="s">
        <v>9622</v>
      </c>
      <c r="I48" s="9" t="s">
        <v>9623</v>
      </c>
      <c r="K48" s="6" t="str">
        <f t="shared" si="128"/>
        <v>0</v>
      </c>
      <c r="L48" s="6" t="str">
        <f t="shared" si="129"/>
        <v>0</v>
      </c>
      <c r="M48" s="6" t="str">
        <f t="shared" si="130"/>
        <v>0</v>
      </c>
      <c r="N48" s="6" t="str">
        <f t="shared" si="131"/>
        <v>1</v>
      </c>
      <c r="O48" s="6" t="str">
        <f t="shared" si="132"/>
        <v>0</v>
      </c>
      <c r="P48" s="6" t="str">
        <f t="shared" si="133"/>
        <v>0</v>
      </c>
      <c r="Q48" s="6" t="str">
        <f t="shared" si="134"/>
        <v>0</v>
      </c>
      <c r="R48" s="6" t="str">
        <f t="shared" si="135"/>
        <v>0</v>
      </c>
      <c r="S48" s="6" t="str">
        <f t="shared" si="136"/>
        <v>1</v>
      </c>
      <c r="T48" s="6" t="str">
        <f t="shared" si="137"/>
        <v>0</v>
      </c>
      <c r="U48" s="6" t="str">
        <f t="shared" si="138"/>
        <v>1</v>
      </c>
      <c r="V48" s="6" t="str">
        <f t="shared" si="139"/>
        <v>0</v>
      </c>
      <c r="W48" s="6" t="str">
        <f t="shared" si="140"/>
        <v>0</v>
      </c>
      <c r="X48" s="6" t="str">
        <f t="shared" si="141"/>
        <v>1</v>
      </c>
      <c r="Y48" s="6" t="str">
        <f t="shared" si="142"/>
        <v>0</v>
      </c>
      <c r="Z48" s="6" t="str">
        <f t="shared" si="143"/>
        <v>0</v>
      </c>
      <c r="AA48" s="6" t="str">
        <f t="shared" si="144"/>
        <v>0</v>
      </c>
      <c r="AB48" s="6" t="str">
        <f t="shared" si="145"/>
        <v>1</v>
      </c>
      <c r="AC48" s="6" t="str">
        <f t="shared" si="146"/>
        <v>0</v>
      </c>
      <c r="AD48" s="6" t="str">
        <f t="shared" si="147"/>
        <v>1</v>
      </c>
      <c r="AE48" s="6" t="str">
        <f t="shared" si="148"/>
        <v>0</v>
      </c>
      <c r="AF48" s="6" t="str">
        <f t="shared" si="149"/>
        <v>0</v>
      </c>
      <c r="AG48" s="6" t="str">
        <f t="shared" si="150"/>
        <v>0</v>
      </c>
      <c r="AH48" s="6" t="str">
        <f t="shared" si="151"/>
        <v>0</v>
      </c>
      <c r="AI48" s="6" t="str">
        <f t="shared" si="152"/>
        <v>0</v>
      </c>
      <c r="AJ48" s="6" t="str">
        <f t="shared" si="153"/>
        <v>0</v>
      </c>
      <c r="AK48" s="6" t="str">
        <f t="shared" si="154"/>
        <v>0</v>
      </c>
      <c r="AL48" s="6" t="str">
        <f t="shared" si="155"/>
        <v>0</v>
      </c>
      <c r="AM48" s="6" t="str">
        <f t="shared" si="156"/>
        <v>0</v>
      </c>
      <c r="AN48" s="6" t="str">
        <f t="shared" si="157"/>
        <v>0</v>
      </c>
      <c r="AO48" s="6" t="str">
        <f t="shared" si="158"/>
        <v>0</v>
      </c>
      <c r="AP48" s="6" t="str">
        <f t="shared" si="159"/>
        <v>0</v>
      </c>
    </row>
    <row r="49" spans="1:42">
      <c r="A49" s="3" t="s">
        <v>9624</v>
      </c>
      <c r="B49" s="1" t="s">
        <v>36</v>
      </c>
      <c r="C49" s="6" t="s">
        <v>1513</v>
      </c>
      <c r="D49" s="9" t="s">
        <v>1061</v>
      </c>
      <c r="E49" s="9" t="s">
        <v>3878</v>
      </c>
      <c r="F49" s="9" t="s">
        <v>207</v>
      </c>
      <c r="G49" s="9" t="s">
        <v>8472</v>
      </c>
      <c r="H49" s="9" t="s">
        <v>9625</v>
      </c>
      <c r="I49" s="9" t="s">
        <v>9623</v>
      </c>
      <c r="K49" s="6" t="str">
        <f t="shared" si="128"/>
        <v>0</v>
      </c>
      <c r="L49" s="6" t="str">
        <f t="shared" si="129"/>
        <v>0</v>
      </c>
      <c r="M49" s="6" t="str">
        <f t="shared" si="130"/>
        <v>0</v>
      </c>
      <c r="N49" s="6" t="str">
        <f t="shared" si="131"/>
        <v>1</v>
      </c>
      <c r="O49" s="6" t="str">
        <f t="shared" si="132"/>
        <v>0</v>
      </c>
      <c r="P49" s="6" t="str">
        <f t="shared" si="133"/>
        <v>0</v>
      </c>
      <c r="Q49" s="6" t="str">
        <f t="shared" si="134"/>
        <v>0</v>
      </c>
      <c r="R49" s="6" t="str">
        <f t="shared" si="135"/>
        <v>0</v>
      </c>
      <c r="S49" s="6" t="str">
        <f t="shared" si="136"/>
        <v>1</v>
      </c>
      <c r="T49" s="6" t="str">
        <f t="shared" si="137"/>
        <v>0</v>
      </c>
      <c r="U49" s="6" t="str">
        <f t="shared" si="138"/>
        <v>1</v>
      </c>
      <c r="V49" s="6" t="str">
        <f t="shared" si="139"/>
        <v>0</v>
      </c>
      <c r="W49" s="6" t="str">
        <f t="shared" si="140"/>
        <v>0</v>
      </c>
      <c r="X49" s="6" t="str">
        <f t="shared" si="141"/>
        <v>1</v>
      </c>
      <c r="Y49" s="6" t="str">
        <f t="shared" si="142"/>
        <v>0</v>
      </c>
      <c r="Z49" s="6" t="str">
        <f t="shared" si="143"/>
        <v>0</v>
      </c>
      <c r="AA49" s="6" t="str">
        <f t="shared" si="144"/>
        <v>0</v>
      </c>
      <c r="AB49" s="6" t="str">
        <f t="shared" si="145"/>
        <v>1</v>
      </c>
      <c r="AC49" s="6" t="str">
        <f t="shared" si="146"/>
        <v>0</v>
      </c>
      <c r="AD49" s="6" t="str">
        <f t="shared" si="147"/>
        <v>1</v>
      </c>
      <c r="AE49" s="6" t="str">
        <f t="shared" si="148"/>
        <v>0</v>
      </c>
      <c r="AF49" s="6" t="str">
        <f t="shared" si="149"/>
        <v>0</v>
      </c>
      <c r="AG49" s="6" t="str">
        <f t="shared" si="150"/>
        <v>0</v>
      </c>
      <c r="AH49" s="6" t="str">
        <f t="shared" si="151"/>
        <v>0</v>
      </c>
      <c r="AI49" s="6" t="str">
        <f t="shared" si="152"/>
        <v>0</v>
      </c>
      <c r="AJ49" s="6" t="str">
        <f t="shared" si="153"/>
        <v>0</v>
      </c>
      <c r="AK49" s="6" t="str">
        <f t="shared" si="154"/>
        <v>0</v>
      </c>
      <c r="AL49" s="6" t="str">
        <f t="shared" si="155"/>
        <v>0</v>
      </c>
      <c r="AM49" s="6" t="str">
        <f t="shared" si="156"/>
        <v>0</v>
      </c>
      <c r="AN49" s="6" t="str">
        <f t="shared" si="157"/>
        <v>0</v>
      </c>
      <c r="AO49" s="6" t="str">
        <f t="shared" si="158"/>
        <v>0</v>
      </c>
      <c r="AP49" s="6" t="str">
        <f t="shared" si="159"/>
        <v>0</v>
      </c>
    </row>
    <row r="50" spans="1:42">
      <c r="A50" s="3" t="s">
        <v>6257</v>
      </c>
      <c r="B50" s="1" t="s">
        <v>43</v>
      </c>
      <c r="C50" s="6" t="s">
        <v>76</v>
      </c>
      <c r="D50" s="9" t="s">
        <v>853</v>
      </c>
      <c r="E50" s="9" t="s">
        <v>265</v>
      </c>
      <c r="F50" s="9" t="s">
        <v>91</v>
      </c>
      <c r="G50" s="9" t="s">
        <v>1591</v>
      </c>
      <c r="H50" s="9" t="s">
        <v>3363</v>
      </c>
      <c r="I50" s="9" t="s">
        <v>6200</v>
      </c>
      <c r="K50" s="6" t="str">
        <f t="shared" si="128"/>
        <v>0</v>
      </c>
      <c r="L50" s="6" t="str">
        <f t="shared" si="129"/>
        <v>0</v>
      </c>
      <c r="M50" s="6" t="str">
        <f t="shared" si="130"/>
        <v>0</v>
      </c>
      <c r="N50" s="6" t="str">
        <f t="shared" si="131"/>
        <v>1</v>
      </c>
      <c r="O50" s="6" t="str">
        <f t="shared" si="132"/>
        <v>0</v>
      </c>
      <c r="P50" s="6" t="str">
        <f t="shared" si="133"/>
        <v>0</v>
      </c>
      <c r="Q50" s="6" t="str">
        <f t="shared" si="134"/>
        <v>0</v>
      </c>
      <c r="R50" s="6" t="str">
        <f t="shared" si="135"/>
        <v>0</v>
      </c>
      <c r="S50" s="6" t="str">
        <f t="shared" si="136"/>
        <v>1</v>
      </c>
      <c r="T50" s="6" t="str">
        <f t="shared" si="137"/>
        <v>1</v>
      </c>
      <c r="U50" s="6" t="str">
        <f t="shared" si="138"/>
        <v>1</v>
      </c>
      <c r="V50" s="6" t="str">
        <f t="shared" si="139"/>
        <v>1</v>
      </c>
      <c r="W50" s="6" t="str">
        <f t="shared" si="140"/>
        <v>1</v>
      </c>
      <c r="X50" s="6" t="str">
        <f t="shared" si="141"/>
        <v>1</v>
      </c>
      <c r="Y50" s="6" t="str">
        <f t="shared" si="142"/>
        <v>0</v>
      </c>
      <c r="Z50" s="6" t="str">
        <f t="shared" si="143"/>
        <v>1</v>
      </c>
      <c r="AA50" s="6" t="str">
        <f t="shared" si="144"/>
        <v>1</v>
      </c>
      <c r="AB50" s="6" t="str">
        <f t="shared" si="145"/>
        <v>1</v>
      </c>
      <c r="AC50" s="6" t="str">
        <f t="shared" si="146"/>
        <v>0</v>
      </c>
      <c r="AD50" s="6" t="str">
        <f t="shared" si="147"/>
        <v>1</v>
      </c>
      <c r="AE50" s="6" t="str">
        <f t="shared" si="148"/>
        <v>0</v>
      </c>
      <c r="AF50" s="6" t="str">
        <f t="shared" si="149"/>
        <v>0</v>
      </c>
      <c r="AG50" s="6" t="str">
        <f t="shared" si="150"/>
        <v>0</v>
      </c>
      <c r="AH50" s="6" t="str">
        <f t="shared" si="151"/>
        <v>0</v>
      </c>
      <c r="AI50" s="6" t="str">
        <f t="shared" si="152"/>
        <v>0</v>
      </c>
      <c r="AJ50" s="6" t="str">
        <f t="shared" si="153"/>
        <v>0</v>
      </c>
      <c r="AK50" s="6" t="str">
        <f t="shared" si="154"/>
        <v>0</v>
      </c>
      <c r="AL50" s="6" t="str">
        <f t="shared" si="155"/>
        <v>0</v>
      </c>
      <c r="AM50" s="6" t="str">
        <f t="shared" si="156"/>
        <v>0</v>
      </c>
      <c r="AN50" s="6" t="str">
        <f t="shared" si="157"/>
        <v>0</v>
      </c>
      <c r="AO50" s="6" t="str">
        <f t="shared" si="158"/>
        <v>0</v>
      </c>
      <c r="AP50" s="6" t="str">
        <f t="shared" si="159"/>
        <v>0</v>
      </c>
    </row>
    <row r="51" spans="1:42">
      <c r="A51" s="3" t="s">
        <v>6258</v>
      </c>
      <c r="B51" s="1" t="s">
        <v>43</v>
      </c>
      <c r="C51" s="6" t="s">
        <v>34</v>
      </c>
      <c r="D51" s="9" t="s">
        <v>270</v>
      </c>
      <c r="E51" s="9" t="s">
        <v>1352</v>
      </c>
      <c r="F51" s="9" t="s">
        <v>6174</v>
      </c>
      <c r="G51" s="9" t="s">
        <v>6175</v>
      </c>
      <c r="H51" s="9" t="s">
        <v>6176</v>
      </c>
      <c r="I51" s="9" t="s">
        <v>6200</v>
      </c>
      <c r="K51" s="6" t="str">
        <f t="shared" si="128"/>
        <v>0</v>
      </c>
      <c r="L51" s="6" t="str">
        <f t="shared" si="129"/>
        <v>0</v>
      </c>
      <c r="M51" s="6" t="str">
        <f t="shared" si="130"/>
        <v>0</v>
      </c>
      <c r="N51" s="6" t="str">
        <f t="shared" si="131"/>
        <v>1</v>
      </c>
      <c r="O51" s="6" t="str">
        <f t="shared" si="132"/>
        <v>0</v>
      </c>
      <c r="P51" s="6" t="str">
        <f t="shared" si="133"/>
        <v>0</v>
      </c>
      <c r="Q51" s="6" t="str">
        <f t="shared" si="134"/>
        <v>0</v>
      </c>
      <c r="R51" s="6" t="str">
        <f t="shared" si="135"/>
        <v>0</v>
      </c>
      <c r="S51" s="6" t="str">
        <f t="shared" si="136"/>
        <v>1</v>
      </c>
      <c r="T51" s="6" t="str">
        <f t="shared" si="137"/>
        <v>1</v>
      </c>
      <c r="U51" s="6" t="str">
        <f t="shared" si="138"/>
        <v>1</v>
      </c>
      <c r="V51" s="6" t="str">
        <f t="shared" si="139"/>
        <v>1</v>
      </c>
      <c r="W51" s="6" t="str">
        <f t="shared" si="140"/>
        <v>1</v>
      </c>
      <c r="X51" s="6" t="str">
        <f t="shared" si="141"/>
        <v>1</v>
      </c>
      <c r="Y51" s="6" t="str">
        <f t="shared" si="142"/>
        <v>0</v>
      </c>
      <c r="Z51" s="6" t="str">
        <f t="shared" si="143"/>
        <v>1</v>
      </c>
      <c r="AA51" s="6" t="str">
        <f t="shared" si="144"/>
        <v>1</v>
      </c>
      <c r="AB51" s="6" t="str">
        <f t="shared" si="145"/>
        <v>1</v>
      </c>
      <c r="AC51" s="6" t="str">
        <f t="shared" si="146"/>
        <v>0</v>
      </c>
      <c r="AD51" s="6" t="str">
        <f t="shared" si="147"/>
        <v>1</v>
      </c>
      <c r="AE51" s="6" t="str">
        <f t="shared" si="148"/>
        <v>0</v>
      </c>
      <c r="AF51" s="6" t="str">
        <f t="shared" si="149"/>
        <v>0</v>
      </c>
      <c r="AG51" s="6" t="str">
        <f t="shared" si="150"/>
        <v>0</v>
      </c>
      <c r="AH51" s="6" t="str">
        <f t="shared" si="151"/>
        <v>0</v>
      </c>
      <c r="AI51" s="6" t="str">
        <f t="shared" si="152"/>
        <v>0</v>
      </c>
      <c r="AJ51" s="6" t="str">
        <f t="shared" si="153"/>
        <v>0</v>
      </c>
      <c r="AK51" s="6" t="str">
        <f t="shared" si="154"/>
        <v>0</v>
      </c>
      <c r="AL51" s="6" t="str">
        <f t="shared" si="155"/>
        <v>0</v>
      </c>
      <c r="AM51" s="6" t="str">
        <f t="shared" si="156"/>
        <v>0</v>
      </c>
      <c r="AN51" s="6" t="str">
        <f t="shared" si="157"/>
        <v>0</v>
      </c>
      <c r="AO51" s="6" t="str">
        <f t="shared" si="158"/>
        <v>0</v>
      </c>
      <c r="AP51" s="6" t="str">
        <f t="shared" si="159"/>
        <v>0</v>
      </c>
    </row>
    <row r="52" spans="1:42">
      <c r="A52" s="3" t="s">
        <v>6259</v>
      </c>
      <c r="B52" s="1" t="s">
        <v>43</v>
      </c>
      <c r="C52" s="6" t="s">
        <v>34</v>
      </c>
      <c r="D52" s="9" t="s">
        <v>273</v>
      </c>
      <c r="E52" s="9" t="s">
        <v>1352</v>
      </c>
      <c r="F52" s="9" t="s">
        <v>6177</v>
      </c>
      <c r="G52" s="9" t="s">
        <v>6175</v>
      </c>
      <c r="H52" s="9" t="s">
        <v>6176</v>
      </c>
      <c r="I52" s="9" t="s">
        <v>6200</v>
      </c>
      <c r="K52" s="6" t="str">
        <f t="shared" si="128"/>
        <v>0</v>
      </c>
      <c r="L52" s="6" t="str">
        <f t="shared" si="129"/>
        <v>0</v>
      </c>
      <c r="M52" s="6" t="str">
        <f t="shared" si="130"/>
        <v>0</v>
      </c>
      <c r="N52" s="6" t="str">
        <f t="shared" si="131"/>
        <v>1</v>
      </c>
      <c r="O52" s="6" t="str">
        <f t="shared" si="132"/>
        <v>0</v>
      </c>
      <c r="P52" s="6" t="str">
        <f t="shared" si="133"/>
        <v>0</v>
      </c>
      <c r="Q52" s="6" t="str">
        <f t="shared" si="134"/>
        <v>0</v>
      </c>
      <c r="R52" s="6" t="str">
        <f t="shared" si="135"/>
        <v>0</v>
      </c>
      <c r="S52" s="6" t="str">
        <f t="shared" si="136"/>
        <v>1</v>
      </c>
      <c r="T52" s="6" t="str">
        <f t="shared" si="137"/>
        <v>1</v>
      </c>
      <c r="U52" s="6" t="str">
        <f t="shared" si="138"/>
        <v>1</v>
      </c>
      <c r="V52" s="6" t="str">
        <f t="shared" si="139"/>
        <v>1</v>
      </c>
      <c r="W52" s="6" t="str">
        <f t="shared" si="140"/>
        <v>1</v>
      </c>
      <c r="X52" s="6" t="str">
        <f t="shared" si="141"/>
        <v>1</v>
      </c>
      <c r="Y52" s="6" t="str">
        <f t="shared" si="142"/>
        <v>0</v>
      </c>
      <c r="Z52" s="6" t="str">
        <f t="shared" si="143"/>
        <v>1</v>
      </c>
      <c r="AA52" s="6" t="str">
        <f t="shared" si="144"/>
        <v>1</v>
      </c>
      <c r="AB52" s="6" t="str">
        <f t="shared" si="145"/>
        <v>1</v>
      </c>
      <c r="AC52" s="6" t="str">
        <f t="shared" si="146"/>
        <v>0</v>
      </c>
      <c r="AD52" s="6" t="str">
        <f t="shared" si="147"/>
        <v>1</v>
      </c>
      <c r="AE52" s="6" t="str">
        <f t="shared" si="148"/>
        <v>0</v>
      </c>
      <c r="AF52" s="6" t="str">
        <f t="shared" si="149"/>
        <v>0</v>
      </c>
      <c r="AG52" s="6" t="str">
        <f t="shared" si="150"/>
        <v>0</v>
      </c>
      <c r="AH52" s="6" t="str">
        <f t="shared" si="151"/>
        <v>0</v>
      </c>
      <c r="AI52" s="6" t="str">
        <f t="shared" si="152"/>
        <v>0</v>
      </c>
      <c r="AJ52" s="6" t="str">
        <f t="shared" si="153"/>
        <v>0</v>
      </c>
      <c r="AK52" s="6" t="str">
        <f t="shared" si="154"/>
        <v>0</v>
      </c>
      <c r="AL52" s="6" t="str">
        <f t="shared" si="155"/>
        <v>0</v>
      </c>
      <c r="AM52" s="6" t="str">
        <f t="shared" si="156"/>
        <v>0</v>
      </c>
      <c r="AN52" s="6" t="str">
        <f t="shared" si="157"/>
        <v>0</v>
      </c>
      <c r="AO52" s="6" t="str">
        <f t="shared" si="158"/>
        <v>0</v>
      </c>
      <c r="AP52" s="6" t="str">
        <f t="shared" si="159"/>
        <v>0</v>
      </c>
    </row>
    <row r="53" spans="1:42">
      <c r="A53" s="3" t="s">
        <v>6260</v>
      </c>
      <c r="B53" s="1" t="s">
        <v>43</v>
      </c>
      <c r="C53" s="6" t="s">
        <v>34</v>
      </c>
      <c r="D53" s="9" t="s">
        <v>276</v>
      </c>
      <c r="E53" s="9" t="s">
        <v>1352</v>
      </c>
      <c r="F53" s="9" t="s">
        <v>6178</v>
      </c>
      <c r="G53" s="9" t="s">
        <v>6175</v>
      </c>
      <c r="H53" s="9" t="s">
        <v>6176</v>
      </c>
      <c r="I53" s="9" t="s">
        <v>6200</v>
      </c>
      <c r="K53" s="6" t="str">
        <f t="shared" si="128"/>
        <v>0</v>
      </c>
      <c r="L53" s="6" t="str">
        <f t="shared" si="129"/>
        <v>0</v>
      </c>
      <c r="M53" s="6" t="str">
        <f t="shared" si="130"/>
        <v>0</v>
      </c>
      <c r="N53" s="6" t="str">
        <f t="shared" si="131"/>
        <v>1</v>
      </c>
      <c r="O53" s="6" t="str">
        <f t="shared" si="132"/>
        <v>0</v>
      </c>
      <c r="P53" s="6" t="str">
        <f t="shared" si="133"/>
        <v>0</v>
      </c>
      <c r="Q53" s="6" t="str">
        <f t="shared" si="134"/>
        <v>0</v>
      </c>
      <c r="R53" s="6" t="str">
        <f t="shared" si="135"/>
        <v>0</v>
      </c>
      <c r="S53" s="6" t="str">
        <f t="shared" si="136"/>
        <v>1</v>
      </c>
      <c r="T53" s="6" t="str">
        <f t="shared" si="137"/>
        <v>1</v>
      </c>
      <c r="U53" s="6" t="str">
        <f t="shared" si="138"/>
        <v>1</v>
      </c>
      <c r="V53" s="6" t="str">
        <f t="shared" si="139"/>
        <v>1</v>
      </c>
      <c r="W53" s="6" t="str">
        <f t="shared" si="140"/>
        <v>1</v>
      </c>
      <c r="X53" s="6" t="str">
        <f t="shared" si="141"/>
        <v>1</v>
      </c>
      <c r="Y53" s="6" t="str">
        <f t="shared" si="142"/>
        <v>0</v>
      </c>
      <c r="Z53" s="6" t="str">
        <f t="shared" si="143"/>
        <v>1</v>
      </c>
      <c r="AA53" s="6" t="str">
        <f t="shared" si="144"/>
        <v>1</v>
      </c>
      <c r="AB53" s="6" t="str">
        <f t="shared" si="145"/>
        <v>1</v>
      </c>
      <c r="AC53" s="6" t="str">
        <f t="shared" si="146"/>
        <v>0</v>
      </c>
      <c r="AD53" s="6" t="str">
        <f t="shared" si="147"/>
        <v>1</v>
      </c>
      <c r="AE53" s="6" t="str">
        <f t="shared" si="148"/>
        <v>0</v>
      </c>
      <c r="AF53" s="6" t="str">
        <f t="shared" si="149"/>
        <v>0</v>
      </c>
      <c r="AG53" s="6" t="str">
        <f t="shared" si="150"/>
        <v>0</v>
      </c>
      <c r="AH53" s="6" t="str">
        <f t="shared" si="151"/>
        <v>0</v>
      </c>
      <c r="AI53" s="6" t="str">
        <f t="shared" si="152"/>
        <v>0</v>
      </c>
      <c r="AJ53" s="6" t="str">
        <f t="shared" si="153"/>
        <v>0</v>
      </c>
      <c r="AK53" s="6" t="str">
        <f t="shared" si="154"/>
        <v>0</v>
      </c>
      <c r="AL53" s="6" t="str">
        <f t="shared" si="155"/>
        <v>0</v>
      </c>
      <c r="AM53" s="6" t="str">
        <f t="shared" si="156"/>
        <v>0</v>
      </c>
      <c r="AN53" s="6" t="str">
        <f t="shared" si="157"/>
        <v>0</v>
      </c>
      <c r="AO53" s="6" t="str">
        <f t="shared" si="158"/>
        <v>0</v>
      </c>
      <c r="AP53" s="6" t="str">
        <f t="shared" si="159"/>
        <v>0</v>
      </c>
    </row>
    <row r="54" spans="1:42">
      <c r="A54" s="3" t="s">
        <v>6261</v>
      </c>
      <c r="B54" s="1" t="s">
        <v>43</v>
      </c>
      <c r="C54" s="6" t="s">
        <v>34</v>
      </c>
      <c r="D54" s="9" t="s">
        <v>986</v>
      </c>
      <c r="E54" s="9" t="s">
        <v>1352</v>
      </c>
      <c r="F54" s="9" t="s">
        <v>6179</v>
      </c>
      <c r="G54" s="9" t="s">
        <v>6175</v>
      </c>
      <c r="H54" s="9" t="s">
        <v>6176</v>
      </c>
      <c r="I54" s="9" t="s">
        <v>6200</v>
      </c>
      <c r="K54" s="6" t="str">
        <f t="shared" si="128"/>
        <v>0</v>
      </c>
      <c r="L54" s="6" t="str">
        <f t="shared" si="129"/>
        <v>0</v>
      </c>
      <c r="M54" s="6" t="str">
        <f t="shared" si="130"/>
        <v>0</v>
      </c>
      <c r="N54" s="6" t="str">
        <f t="shared" si="131"/>
        <v>1</v>
      </c>
      <c r="O54" s="6" t="str">
        <f t="shared" si="132"/>
        <v>0</v>
      </c>
      <c r="P54" s="6" t="str">
        <f t="shared" si="133"/>
        <v>0</v>
      </c>
      <c r="Q54" s="6" t="str">
        <f t="shared" si="134"/>
        <v>0</v>
      </c>
      <c r="R54" s="6" t="str">
        <f t="shared" si="135"/>
        <v>0</v>
      </c>
      <c r="S54" s="6" t="str">
        <f t="shared" si="136"/>
        <v>1</v>
      </c>
      <c r="T54" s="6" t="str">
        <f t="shared" si="137"/>
        <v>1</v>
      </c>
      <c r="U54" s="6" t="str">
        <f t="shared" si="138"/>
        <v>1</v>
      </c>
      <c r="V54" s="6" t="str">
        <f t="shared" si="139"/>
        <v>1</v>
      </c>
      <c r="W54" s="6" t="str">
        <f t="shared" si="140"/>
        <v>1</v>
      </c>
      <c r="X54" s="6" t="str">
        <f t="shared" si="141"/>
        <v>1</v>
      </c>
      <c r="Y54" s="6" t="str">
        <f t="shared" si="142"/>
        <v>0</v>
      </c>
      <c r="Z54" s="6" t="str">
        <f t="shared" si="143"/>
        <v>1</v>
      </c>
      <c r="AA54" s="6" t="str">
        <f t="shared" si="144"/>
        <v>1</v>
      </c>
      <c r="AB54" s="6" t="str">
        <f t="shared" si="145"/>
        <v>1</v>
      </c>
      <c r="AC54" s="6" t="str">
        <f t="shared" si="146"/>
        <v>0</v>
      </c>
      <c r="AD54" s="6" t="str">
        <f t="shared" si="147"/>
        <v>1</v>
      </c>
      <c r="AE54" s="6" t="str">
        <f t="shared" si="148"/>
        <v>0</v>
      </c>
      <c r="AF54" s="6" t="str">
        <f t="shared" si="149"/>
        <v>0</v>
      </c>
      <c r="AG54" s="6" t="str">
        <f t="shared" si="150"/>
        <v>0</v>
      </c>
      <c r="AH54" s="6" t="str">
        <f t="shared" si="151"/>
        <v>0</v>
      </c>
      <c r="AI54" s="6" t="str">
        <f t="shared" si="152"/>
        <v>0</v>
      </c>
      <c r="AJ54" s="6" t="str">
        <f t="shared" si="153"/>
        <v>0</v>
      </c>
      <c r="AK54" s="6" t="str">
        <f t="shared" si="154"/>
        <v>0</v>
      </c>
      <c r="AL54" s="6" t="str">
        <f t="shared" si="155"/>
        <v>0</v>
      </c>
      <c r="AM54" s="6" t="str">
        <f t="shared" si="156"/>
        <v>0</v>
      </c>
      <c r="AN54" s="6" t="str">
        <f t="shared" si="157"/>
        <v>0</v>
      </c>
      <c r="AO54" s="6" t="str">
        <f t="shared" si="158"/>
        <v>0</v>
      </c>
      <c r="AP54" s="6" t="str">
        <f t="shared" si="159"/>
        <v>0</v>
      </c>
    </row>
    <row r="55" spans="1:42">
      <c r="A55" s="3" t="s">
        <v>6262</v>
      </c>
      <c r="B55" s="1" t="s">
        <v>43</v>
      </c>
      <c r="C55" s="6" t="s">
        <v>6186</v>
      </c>
      <c r="D55" s="9" t="s">
        <v>255</v>
      </c>
      <c r="E55" s="9" t="s">
        <v>955</v>
      </c>
      <c r="F55" s="9" t="s">
        <v>6180</v>
      </c>
      <c r="G55" s="9" t="s">
        <v>373</v>
      </c>
      <c r="H55" s="9" t="s">
        <v>6181</v>
      </c>
      <c r="I55" s="9" t="s">
        <v>6201</v>
      </c>
      <c r="K55" s="6" t="str">
        <f t="shared" si="128"/>
        <v>0</v>
      </c>
      <c r="L55" s="6" t="str">
        <f t="shared" si="129"/>
        <v>0</v>
      </c>
      <c r="M55" s="6" t="str">
        <f t="shared" si="130"/>
        <v>0</v>
      </c>
      <c r="N55" s="6" t="str">
        <f t="shared" si="131"/>
        <v>1</v>
      </c>
      <c r="O55" s="6" t="str">
        <f t="shared" si="132"/>
        <v>0</v>
      </c>
      <c r="P55" s="6" t="str">
        <f t="shared" si="133"/>
        <v>0</v>
      </c>
      <c r="Q55" s="6" t="str">
        <f t="shared" si="134"/>
        <v>0</v>
      </c>
      <c r="R55" s="6" t="str">
        <f t="shared" si="135"/>
        <v>0</v>
      </c>
      <c r="S55" s="6" t="str">
        <f t="shared" si="136"/>
        <v>1</v>
      </c>
      <c r="T55" s="6" t="str">
        <f t="shared" si="137"/>
        <v>1</v>
      </c>
      <c r="U55" s="6" t="str">
        <f t="shared" si="138"/>
        <v>1</v>
      </c>
      <c r="V55" s="6" t="str">
        <f t="shared" si="139"/>
        <v>1</v>
      </c>
      <c r="W55" s="6" t="str">
        <f t="shared" si="140"/>
        <v>1</v>
      </c>
      <c r="X55" s="6" t="str">
        <f t="shared" si="141"/>
        <v>1</v>
      </c>
      <c r="Y55" s="6" t="str">
        <f t="shared" si="142"/>
        <v>0</v>
      </c>
      <c r="Z55" s="6" t="str">
        <f t="shared" si="143"/>
        <v>1</v>
      </c>
      <c r="AA55" s="6" t="str">
        <f t="shared" si="144"/>
        <v>1</v>
      </c>
      <c r="AB55" s="6" t="str">
        <f t="shared" si="145"/>
        <v>1</v>
      </c>
      <c r="AC55" s="6" t="str">
        <f t="shared" si="146"/>
        <v>0</v>
      </c>
      <c r="AD55" s="6" t="str">
        <f t="shared" si="147"/>
        <v>0</v>
      </c>
      <c r="AE55" s="6" t="str">
        <f t="shared" si="148"/>
        <v>0</v>
      </c>
      <c r="AF55" s="6" t="str">
        <f t="shared" si="149"/>
        <v>0</v>
      </c>
      <c r="AG55" s="6" t="str">
        <f t="shared" si="150"/>
        <v>0</v>
      </c>
      <c r="AH55" s="6" t="str">
        <f t="shared" si="151"/>
        <v>0</v>
      </c>
      <c r="AI55" s="6" t="str">
        <f t="shared" si="152"/>
        <v>0</v>
      </c>
      <c r="AJ55" s="6" t="str">
        <f t="shared" si="153"/>
        <v>0</v>
      </c>
      <c r="AK55" s="6" t="str">
        <f t="shared" si="154"/>
        <v>0</v>
      </c>
      <c r="AL55" s="6" t="str">
        <f t="shared" si="155"/>
        <v>0</v>
      </c>
      <c r="AM55" s="6" t="str">
        <f t="shared" si="156"/>
        <v>0</v>
      </c>
      <c r="AN55" s="6" t="str">
        <f t="shared" si="157"/>
        <v>0</v>
      </c>
      <c r="AO55" s="6" t="str">
        <f t="shared" si="158"/>
        <v>0</v>
      </c>
      <c r="AP55" s="6" t="str">
        <f t="shared" si="159"/>
        <v>0</v>
      </c>
    </row>
    <row r="56" spans="1:42">
      <c r="A56" s="3" t="s">
        <v>6263</v>
      </c>
      <c r="B56" s="1" t="s">
        <v>43</v>
      </c>
      <c r="C56" s="6" t="s">
        <v>6186</v>
      </c>
      <c r="D56" s="9" t="s">
        <v>261</v>
      </c>
      <c r="E56" s="9" t="s">
        <v>955</v>
      </c>
      <c r="F56" s="9" t="s">
        <v>2851</v>
      </c>
      <c r="G56" s="9" t="s">
        <v>373</v>
      </c>
      <c r="H56" s="9" t="s">
        <v>6181</v>
      </c>
      <c r="I56" s="9" t="s">
        <v>6201</v>
      </c>
      <c r="K56" s="6" t="str">
        <f t="shared" si="128"/>
        <v>0</v>
      </c>
      <c r="L56" s="6" t="str">
        <f t="shared" si="129"/>
        <v>0</v>
      </c>
      <c r="M56" s="6" t="str">
        <f t="shared" si="130"/>
        <v>0</v>
      </c>
      <c r="N56" s="6" t="str">
        <f t="shared" si="131"/>
        <v>1</v>
      </c>
      <c r="O56" s="6" t="str">
        <f t="shared" si="132"/>
        <v>0</v>
      </c>
      <c r="P56" s="6" t="str">
        <f t="shared" si="133"/>
        <v>0</v>
      </c>
      <c r="Q56" s="6" t="str">
        <f t="shared" si="134"/>
        <v>0</v>
      </c>
      <c r="R56" s="6" t="str">
        <f t="shared" si="135"/>
        <v>0</v>
      </c>
      <c r="S56" s="6" t="str">
        <f t="shared" si="136"/>
        <v>1</v>
      </c>
      <c r="T56" s="6" t="str">
        <f t="shared" si="137"/>
        <v>1</v>
      </c>
      <c r="U56" s="6" t="str">
        <f t="shared" si="138"/>
        <v>1</v>
      </c>
      <c r="V56" s="6" t="str">
        <f t="shared" si="139"/>
        <v>1</v>
      </c>
      <c r="W56" s="6" t="str">
        <f t="shared" si="140"/>
        <v>1</v>
      </c>
      <c r="X56" s="6" t="str">
        <f t="shared" si="141"/>
        <v>1</v>
      </c>
      <c r="Y56" s="6" t="str">
        <f t="shared" si="142"/>
        <v>0</v>
      </c>
      <c r="Z56" s="6" t="str">
        <f t="shared" si="143"/>
        <v>1</v>
      </c>
      <c r="AA56" s="6" t="str">
        <f t="shared" si="144"/>
        <v>1</v>
      </c>
      <c r="AB56" s="6" t="str">
        <f t="shared" si="145"/>
        <v>1</v>
      </c>
      <c r="AC56" s="6" t="str">
        <f t="shared" si="146"/>
        <v>0</v>
      </c>
      <c r="AD56" s="6" t="str">
        <f t="shared" si="147"/>
        <v>0</v>
      </c>
      <c r="AE56" s="6" t="str">
        <f t="shared" si="148"/>
        <v>0</v>
      </c>
      <c r="AF56" s="6" t="str">
        <f t="shared" si="149"/>
        <v>0</v>
      </c>
      <c r="AG56" s="6" t="str">
        <f t="shared" si="150"/>
        <v>0</v>
      </c>
      <c r="AH56" s="6" t="str">
        <f t="shared" si="151"/>
        <v>0</v>
      </c>
      <c r="AI56" s="6" t="str">
        <f t="shared" si="152"/>
        <v>0</v>
      </c>
      <c r="AJ56" s="6" t="str">
        <f t="shared" si="153"/>
        <v>0</v>
      </c>
      <c r="AK56" s="6" t="str">
        <f t="shared" si="154"/>
        <v>0</v>
      </c>
      <c r="AL56" s="6" t="str">
        <f t="shared" si="155"/>
        <v>0</v>
      </c>
      <c r="AM56" s="6" t="str">
        <f t="shared" si="156"/>
        <v>0</v>
      </c>
      <c r="AN56" s="6" t="str">
        <f t="shared" si="157"/>
        <v>0</v>
      </c>
      <c r="AO56" s="6" t="str">
        <f t="shared" si="158"/>
        <v>0</v>
      </c>
      <c r="AP56" s="6" t="str">
        <f t="shared" si="159"/>
        <v>0</v>
      </c>
    </row>
    <row r="57" spans="1:42">
      <c r="A57" s="3" t="s">
        <v>6264</v>
      </c>
      <c r="B57" s="1" t="s">
        <v>43</v>
      </c>
      <c r="C57" s="6" t="s">
        <v>36</v>
      </c>
      <c r="D57" s="9" t="s">
        <v>270</v>
      </c>
      <c r="E57" s="9" t="s">
        <v>1352</v>
      </c>
      <c r="F57" s="9" t="s">
        <v>6174</v>
      </c>
      <c r="G57" s="9" t="s">
        <v>6182</v>
      </c>
      <c r="H57" s="9" t="s">
        <v>6176</v>
      </c>
      <c r="I57" s="9" t="s">
        <v>6200</v>
      </c>
      <c r="K57" s="6" t="str">
        <f t="shared" si="128"/>
        <v>0</v>
      </c>
      <c r="L57" s="6" t="str">
        <f t="shared" si="129"/>
        <v>0</v>
      </c>
      <c r="M57" s="6" t="str">
        <f t="shared" si="130"/>
        <v>0</v>
      </c>
      <c r="N57" s="6" t="str">
        <f t="shared" si="131"/>
        <v>1</v>
      </c>
      <c r="O57" s="6" t="str">
        <f t="shared" si="132"/>
        <v>0</v>
      </c>
      <c r="P57" s="6" t="str">
        <f t="shared" si="133"/>
        <v>0</v>
      </c>
      <c r="Q57" s="6" t="str">
        <f t="shared" si="134"/>
        <v>0</v>
      </c>
      <c r="R57" s="6" t="str">
        <f t="shared" si="135"/>
        <v>0</v>
      </c>
      <c r="S57" s="6" t="str">
        <f t="shared" si="136"/>
        <v>1</v>
      </c>
      <c r="T57" s="6" t="str">
        <f t="shared" si="137"/>
        <v>1</v>
      </c>
      <c r="U57" s="6" t="str">
        <f t="shared" si="138"/>
        <v>1</v>
      </c>
      <c r="V57" s="6" t="str">
        <f t="shared" si="139"/>
        <v>1</v>
      </c>
      <c r="W57" s="6" t="str">
        <f t="shared" si="140"/>
        <v>1</v>
      </c>
      <c r="X57" s="6" t="str">
        <f t="shared" si="141"/>
        <v>1</v>
      </c>
      <c r="Y57" s="6" t="str">
        <f t="shared" si="142"/>
        <v>0</v>
      </c>
      <c r="Z57" s="6" t="str">
        <f t="shared" si="143"/>
        <v>1</v>
      </c>
      <c r="AA57" s="6" t="str">
        <f t="shared" si="144"/>
        <v>1</v>
      </c>
      <c r="AB57" s="6" t="str">
        <f t="shared" si="145"/>
        <v>1</v>
      </c>
      <c r="AC57" s="6" t="str">
        <f t="shared" si="146"/>
        <v>0</v>
      </c>
      <c r="AD57" s="6" t="str">
        <f t="shared" si="147"/>
        <v>1</v>
      </c>
      <c r="AE57" s="6" t="str">
        <f t="shared" si="148"/>
        <v>0</v>
      </c>
      <c r="AF57" s="6" t="str">
        <f t="shared" si="149"/>
        <v>0</v>
      </c>
      <c r="AG57" s="6" t="str">
        <f t="shared" si="150"/>
        <v>0</v>
      </c>
      <c r="AH57" s="6" t="str">
        <f t="shared" si="151"/>
        <v>0</v>
      </c>
      <c r="AI57" s="6" t="str">
        <f t="shared" si="152"/>
        <v>0</v>
      </c>
      <c r="AJ57" s="6" t="str">
        <f t="shared" si="153"/>
        <v>0</v>
      </c>
      <c r="AK57" s="6" t="str">
        <f t="shared" si="154"/>
        <v>0</v>
      </c>
      <c r="AL57" s="6" t="str">
        <f t="shared" si="155"/>
        <v>0</v>
      </c>
      <c r="AM57" s="6" t="str">
        <f t="shared" si="156"/>
        <v>0</v>
      </c>
      <c r="AN57" s="6" t="str">
        <f t="shared" si="157"/>
        <v>0</v>
      </c>
      <c r="AO57" s="6" t="str">
        <f t="shared" si="158"/>
        <v>0</v>
      </c>
      <c r="AP57" s="6" t="str">
        <f t="shared" si="159"/>
        <v>0</v>
      </c>
    </row>
    <row r="58" spans="1:42">
      <c r="A58" s="3" t="s">
        <v>6265</v>
      </c>
      <c r="B58" s="1" t="s">
        <v>43</v>
      </c>
      <c r="C58" s="6" t="s">
        <v>36</v>
      </c>
      <c r="D58" s="9" t="s">
        <v>273</v>
      </c>
      <c r="E58" s="9" t="s">
        <v>1352</v>
      </c>
      <c r="F58" s="9" t="s">
        <v>6177</v>
      </c>
      <c r="G58" s="9" t="s">
        <v>6182</v>
      </c>
      <c r="H58" s="9" t="s">
        <v>6176</v>
      </c>
      <c r="I58" s="9" t="s">
        <v>6200</v>
      </c>
      <c r="K58" s="6" t="str">
        <f t="shared" si="128"/>
        <v>0</v>
      </c>
      <c r="L58" s="6" t="str">
        <f t="shared" si="129"/>
        <v>0</v>
      </c>
      <c r="M58" s="6" t="str">
        <f t="shared" si="130"/>
        <v>0</v>
      </c>
      <c r="N58" s="6" t="str">
        <f t="shared" si="131"/>
        <v>1</v>
      </c>
      <c r="O58" s="6" t="str">
        <f t="shared" si="132"/>
        <v>0</v>
      </c>
      <c r="P58" s="6" t="str">
        <f t="shared" si="133"/>
        <v>0</v>
      </c>
      <c r="Q58" s="6" t="str">
        <f t="shared" si="134"/>
        <v>0</v>
      </c>
      <c r="R58" s="6" t="str">
        <f t="shared" si="135"/>
        <v>0</v>
      </c>
      <c r="S58" s="6" t="str">
        <f t="shared" si="136"/>
        <v>1</v>
      </c>
      <c r="T58" s="6" t="str">
        <f t="shared" si="137"/>
        <v>1</v>
      </c>
      <c r="U58" s="6" t="str">
        <f t="shared" si="138"/>
        <v>1</v>
      </c>
      <c r="V58" s="6" t="str">
        <f t="shared" si="139"/>
        <v>1</v>
      </c>
      <c r="W58" s="6" t="str">
        <f t="shared" si="140"/>
        <v>1</v>
      </c>
      <c r="X58" s="6" t="str">
        <f t="shared" si="141"/>
        <v>1</v>
      </c>
      <c r="Y58" s="6" t="str">
        <f t="shared" si="142"/>
        <v>0</v>
      </c>
      <c r="Z58" s="6" t="str">
        <f t="shared" si="143"/>
        <v>1</v>
      </c>
      <c r="AA58" s="6" t="str">
        <f t="shared" si="144"/>
        <v>1</v>
      </c>
      <c r="AB58" s="6" t="str">
        <f t="shared" si="145"/>
        <v>1</v>
      </c>
      <c r="AC58" s="6" t="str">
        <f t="shared" si="146"/>
        <v>0</v>
      </c>
      <c r="AD58" s="6" t="str">
        <f t="shared" si="147"/>
        <v>1</v>
      </c>
      <c r="AE58" s="6" t="str">
        <f t="shared" si="148"/>
        <v>0</v>
      </c>
      <c r="AF58" s="6" t="str">
        <f t="shared" si="149"/>
        <v>0</v>
      </c>
      <c r="AG58" s="6" t="str">
        <f t="shared" si="150"/>
        <v>0</v>
      </c>
      <c r="AH58" s="6" t="str">
        <f t="shared" si="151"/>
        <v>0</v>
      </c>
      <c r="AI58" s="6" t="str">
        <f t="shared" si="152"/>
        <v>0</v>
      </c>
      <c r="AJ58" s="6" t="str">
        <f t="shared" si="153"/>
        <v>0</v>
      </c>
      <c r="AK58" s="6" t="str">
        <f t="shared" si="154"/>
        <v>0</v>
      </c>
      <c r="AL58" s="6" t="str">
        <f t="shared" si="155"/>
        <v>0</v>
      </c>
      <c r="AM58" s="6" t="str">
        <f t="shared" si="156"/>
        <v>0</v>
      </c>
      <c r="AN58" s="6" t="str">
        <f t="shared" si="157"/>
        <v>0</v>
      </c>
      <c r="AO58" s="6" t="str">
        <f t="shared" si="158"/>
        <v>0</v>
      </c>
      <c r="AP58" s="6" t="str">
        <f t="shared" si="159"/>
        <v>0</v>
      </c>
    </row>
    <row r="59" spans="1:42">
      <c r="A59" s="3" t="s">
        <v>6266</v>
      </c>
      <c r="B59" s="1" t="s">
        <v>43</v>
      </c>
      <c r="C59" s="6" t="s">
        <v>36</v>
      </c>
      <c r="D59" s="9" t="s">
        <v>276</v>
      </c>
      <c r="E59" s="9" t="s">
        <v>1352</v>
      </c>
      <c r="F59" s="9" t="s">
        <v>6178</v>
      </c>
      <c r="G59" s="9" t="s">
        <v>6182</v>
      </c>
      <c r="H59" s="9" t="s">
        <v>6176</v>
      </c>
      <c r="I59" s="9" t="s">
        <v>6200</v>
      </c>
      <c r="K59" s="6" t="str">
        <f t="shared" si="128"/>
        <v>0</v>
      </c>
      <c r="L59" s="6" t="str">
        <f t="shared" si="129"/>
        <v>0</v>
      </c>
      <c r="M59" s="6" t="str">
        <f t="shared" si="130"/>
        <v>0</v>
      </c>
      <c r="N59" s="6" t="str">
        <f t="shared" si="131"/>
        <v>1</v>
      </c>
      <c r="O59" s="6" t="str">
        <f t="shared" si="132"/>
        <v>0</v>
      </c>
      <c r="P59" s="6" t="str">
        <f t="shared" si="133"/>
        <v>0</v>
      </c>
      <c r="Q59" s="6" t="str">
        <f t="shared" si="134"/>
        <v>0</v>
      </c>
      <c r="R59" s="6" t="str">
        <f t="shared" si="135"/>
        <v>0</v>
      </c>
      <c r="S59" s="6" t="str">
        <f t="shared" si="136"/>
        <v>1</v>
      </c>
      <c r="T59" s="6" t="str">
        <f t="shared" si="137"/>
        <v>1</v>
      </c>
      <c r="U59" s="6" t="str">
        <f t="shared" si="138"/>
        <v>1</v>
      </c>
      <c r="V59" s="6" t="str">
        <f t="shared" si="139"/>
        <v>1</v>
      </c>
      <c r="W59" s="6" t="str">
        <f t="shared" si="140"/>
        <v>1</v>
      </c>
      <c r="X59" s="6" t="str">
        <f t="shared" si="141"/>
        <v>1</v>
      </c>
      <c r="Y59" s="6" t="str">
        <f t="shared" si="142"/>
        <v>0</v>
      </c>
      <c r="Z59" s="6" t="str">
        <f t="shared" si="143"/>
        <v>1</v>
      </c>
      <c r="AA59" s="6" t="str">
        <f t="shared" si="144"/>
        <v>1</v>
      </c>
      <c r="AB59" s="6" t="str">
        <f t="shared" si="145"/>
        <v>1</v>
      </c>
      <c r="AC59" s="6" t="str">
        <f t="shared" si="146"/>
        <v>0</v>
      </c>
      <c r="AD59" s="6" t="str">
        <f t="shared" si="147"/>
        <v>1</v>
      </c>
      <c r="AE59" s="6" t="str">
        <f t="shared" si="148"/>
        <v>0</v>
      </c>
      <c r="AF59" s="6" t="str">
        <f t="shared" si="149"/>
        <v>0</v>
      </c>
      <c r="AG59" s="6" t="str">
        <f t="shared" si="150"/>
        <v>0</v>
      </c>
      <c r="AH59" s="6" t="str">
        <f t="shared" si="151"/>
        <v>0</v>
      </c>
      <c r="AI59" s="6" t="str">
        <f t="shared" si="152"/>
        <v>0</v>
      </c>
      <c r="AJ59" s="6" t="str">
        <f t="shared" si="153"/>
        <v>0</v>
      </c>
      <c r="AK59" s="6" t="str">
        <f t="shared" si="154"/>
        <v>0</v>
      </c>
      <c r="AL59" s="6" t="str">
        <f t="shared" si="155"/>
        <v>0</v>
      </c>
      <c r="AM59" s="6" t="str">
        <f t="shared" si="156"/>
        <v>0</v>
      </c>
      <c r="AN59" s="6" t="str">
        <f t="shared" si="157"/>
        <v>0</v>
      </c>
      <c r="AO59" s="6" t="str">
        <f t="shared" si="158"/>
        <v>0</v>
      </c>
      <c r="AP59" s="6" t="str">
        <f t="shared" si="159"/>
        <v>0</v>
      </c>
    </row>
    <row r="60" spans="1:42">
      <c r="A60" s="3" t="s">
        <v>6267</v>
      </c>
      <c r="B60" s="1" t="s">
        <v>43</v>
      </c>
      <c r="C60" s="6" t="s">
        <v>36</v>
      </c>
      <c r="D60" s="9" t="s">
        <v>986</v>
      </c>
      <c r="E60" s="9" t="s">
        <v>433</v>
      </c>
      <c r="F60" s="9" t="s">
        <v>6183</v>
      </c>
      <c r="G60" s="9" t="s">
        <v>6182</v>
      </c>
      <c r="H60" s="9" t="s">
        <v>6176</v>
      </c>
      <c r="I60" s="9" t="s">
        <v>6200</v>
      </c>
      <c r="K60" s="6" t="str">
        <f t="shared" si="128"/>
        <v>0</v>
      </c>
      <c r="L60" s="6" t="str">
        <f t="shared" si="129"/>
        <v>0</v>
      </c>
      <c r="M60" s="6" t="str">
        <f t="shared" si="130"/>
        <v>0</v>
      </c>
      <c r="N60" s="6" t="str">
        <f t="shared" si="131"/>
        <v>1</v>
      </c>
      <c r="O60" s="6" t="str">
        <f t="shared" si="132"/>
        <v>0</v>
      </c>
      <c r="P60" s="6" t="str">
        <f t="shared" si="133"/>
        <v>0</v>
      </c>
      <c r="Q60" s="6" t="str">
        <f t="shared" si="134"/>
        <v>0</v>
      </c>
      <c r="R60" s="6" t="str">
        <f t="shared" si="135"/>
        <v>0</v>
      </c>
      <c r="S60" s="6" t="str">
        <f t="shared" si="136"/>
        <v>1</v>
      </c>
      <c r="T60" s="6" t="str">
        <f t="shared" si="137"/>
        <v>1</v>
      </c>
      <c r="U60" s="6" t="str">
        <f t="shared" si="138"/>
        <v>1</v>
      </c>
      <c r="V60" s="6" t="str">
        <f t="shared" si="139"/>
        <v>1</v>
      </c>
      <c r="W60" s="6" t="str">
        <f t="shared" si="140"/>
        <v>1</v>
      </c>
      <c r="X60" s="6" t="str">
        <f t="shared" si="141"/>
        <v>1</v>
      </c>
      <c r="Y60" s="6" t="str">
        <f t="shared" si="142"/>
        <v>0</v>
      </c>
      <c r="Z60" s="6" t="str">
        <f t="shared" si="143"/>
        <v>1</v>
      </c>
      <c r="AA60" s="6" t="str">
        <f t="shared" si="144"/>
        <v>1</v>
      </c>
      <c r="AB60" s="6" t="str">
        <f t="shared" si="145"/>
        <v>1</v>
      </c>
      <c r="AC60" s="6" t="str">
        <f t="shared" si="146"/>
        <v>0</v>
      </c>
      <c r="AD60" s="6" t="str">
        <f t="shared" si="147"/>
        <v>1</v>
      </c>
      <c r="AE60" s="6" t="str">
        <f t="shared" si="148"/>
        <v>0</v>
      </c>
      <c r="AF60" s="6" t="str">
        <f t="shared" si="149"/>
        <v>0</v>
      </c>
      <c r="AG60" s="6" t="str">
        <f t="shared" si="150"/>
        <v>0</v>
      </c>
      <c r="AH60" s="6" t="str">
        <f t="shared" si="151"/>
        <v>0</v>
      </c>
      <c r="AI60" s="6" t="str">
        <f t="shared" si="152"/>
        <v>0</v>
      </c>
      <c r="AJ60" s="6" t="str">
        <f t="shared" si="153"/>
        <v>0</v>
      </c>
      <c r="AK60" s="6" t="str">
        <f t="shared" si="154"/>
        <v>0</v>
      </c>
      <c r="AL60" s="6" t="str">
        <f t="shared" si="155"/>
        <v>0</v>
      </c>
      <c r="AM60" s="6" t="str">
        <f t="shared" si="156"/>
        <v>0</v>
      </c>
      <c r="AN60" s="6" t="str">
        <f t="shared" si="157"/>
        <v>0</v>
      </c>
      <c r="AO60" s="6" t="str">
        <f t="shared" si="158"/>
        <v>0</v>
      </c>
      <c r="AP60" s="6" t="str">
        <f t="shared" si="159"/>
        <v>0</v>
      </c>
    </row>
    <row r="61" spans="1:42">
      <c r="A61" s="3" t="s">
        <v>6268</v>
      </c>
      <c r="B61" s="1" t="s">
        <v>43</v>
      </c>
      <c r="C61" s="6" t="s">
        <v>6187</v>
      </c>
      <c r="D61" s="9" t="s">
        <v>255</v>
      </c>
      <c r="E61" s="9" t="s">
        <v>1073</v>
      </c>
      <c r="F61" s="9" t="s">
        <v>6174</v>
      </c>
      <c r="G61" s="9" t="s">
        <v>6182</v>
      </c>
      <c r="H61" s="9" t="s">
        <v>6184</v>
      </c>
      <c r="I61" s="9" t="s">
        <v>6201</v>
      </c>
      <c r="K61" s="6" t="str">
        <f t="shared" si="128"/>
        <v>0</v>
      </c>
      <c r="L61" s="6" t="str">
        <f t="shared" si="129"/>
        <v>0</v>
      </c>
      <c r="M61" s="6" t="str">
        <f t="shared" si="130"/>
        <v>0</v>
      </c>
      <c r="N61" s="6" t="str">
        <f t="shared" si="131"/>
        <v>1</v>
      </c>
      <c r="O61" s="6" t="str">
        <f t="shared" si="132"/>
        <v>0</v>
      </c>
      <c r="P61" s="6" t="str">
        <f t="shared" si="133"/>
        <v>0</v>
      </c>
      <c r="Q61" s="6" t="str">
        <f t="shared" si="134"/>
        <v>0</v>
      </c>
      <c r="R61" s="6" t="str">
        <f t="shared" si="135"/>
        <v>0</v>
      </c>
      <c r="S61" s="6" t="str">
        <f t="shared" si="136"/>
        <v>1</v>
      </c>
      <c r="T61" s="6" t="str">
        <f t="shared" si="137"/>
        <v>1</v>
      </c>
      <c r="U61" s="6" t="str">
        <f t="shared" si="138"/>
        <v>1</v>
      </c>
      <c r="V61" s="6" t="str">
        <f t="shared" si="139"/>
        <v>1</v>
      </c>
      <c r="W61" s="6" t="str">
        <f t="shared" si="140"/>
        <v>1</v>
      </c>
      <c r="X61" s="6" t="str">
        <f t="shared" si="141"/>
        <v>1</v>
      </c>
      <c r="Y61" s="6" t="str">
        <f t="shared" si="142"/>
        <v>0</v>
      </c>
      <c r="Z61" s="6" t="str">
        <f t="shared" si="143"/>
        <v>1</v>
      </c>
      <c r="AA61" s="6" t="str">
        <f t="shared" si="144"/>
        <v>1</v>
      </c>
      <c r="AB61" s="6" t="str">
        <f t="shared" si="145"/>
        <v>1</v>
      </c>
      <c r="AC61" s="6" t="str">
        <f t="shared" si="146"/>
        <v>0</v>
      </c>
      <c r="AD61" s="6" t="str">
        <f t="shared" si="147"/>
        <v>0</v>
      </c>
      <c r="AE61" s="6" t="str">
        <f t="shared" si="148"/>
        <v>0</v>
      </c>
      <c r="AF61" s="6" t="str">
        <f t="shared" si="149"/>
        <v>0</v>
      </c>
      <c r="AG61" s="6" t="str">
        <f t="shared" si="150"/>
        <v>0</v>
      </c>
      <c r="AH61" s="6" t="str">
        <f t="shared" si="151"/>
        <v>0</v>
      </c>
      <c r="AI61" s="6" t="str">
        <f t="shared" si="152"/>
        <v>0</v>
      </c>
      <c r="AJ61" s="6" t="str">
        <f t="shared" si="153"/>
        <v>0</v>
      </c>
      <c r="AK61" s="6" t="str">
        <f t="shared" si="154"/>
        <v>0</v>
      </c>
      <c r="AL61" s="6" t="str">
        <f t="shared" si="155"/>
        <v>0</v>
      </c>
      <c r="AM61" s="6" t="str">
        <f t="shared" si="156"/>
        <v>0</v>
      </c>
      <c r="AN61" s="6" t="str">
        <f t="shared" si="157"/>
        <v>0</v>
      </c>
      <c r="AO61" s="6" t="str">
        <f t="shared" si="158"/>
        <v>0</v>
      </c>
      <c r="AP61" s="6" t="str">
        <f t="shared" si="159"/>
        <v>0</v>
      </c>
    </row>
    <row r="62" spans="1:42">
      <c r="A62" s="3" t="s">
        <v>6269</v>
      </c>
      <c r="B62" s="1" t="s">
        <v>43</v>
      </c>
      <c r="C62" s="6" t="s">
        <v>6187</v>
      </c>
      <c r="D62" s="9" t="s">
        <v>261</v>
      </c>
      <c r="E62" s="9" t="s">
        <v>1073</v>
      </c>
      <c r="F62" s="9" t="s">
        <v>6185</v>
      </c>
      <c r="G62" s="9" t="s">
        <v>6182</v>
      </c>
      <c r="H62" s="9" t="s">
        <v>6184</v>
      </c>
      <c r="I62" s="9" t="s">
        <v>6201</v>
      </c>
      <c r="K62" s="6" t="str">
        <f t="shared" ref="K62:K221" si="192">MID(HEX2BIN(MID(I62,1,1),4),1,1)</f>
        <v>0</v>
      </c>
      <c r="L62" s="6" t="str">
        <f t="shared" ref="L62:L221" si="193">MID(HEX2BIN(MID(I62,1,1),4),2,1)</f>
        <v>0</v>
      </c>
      <c r="M62" s="6" t="str">
        <f t="shared" ref="M62:M221" si="194">MID(HEX2BIN(MID(I62,1,1),4),3,1)</f>
        <v>0</v>
      </c>
      <c r="N62" s="6" t="str">
        <f t="shared" ref="N62:N221" si="195">MID(HEX2BIN(MID(I62,1,1),4),4,1)</f>
        <v>1</v>
      </c>
      <c r="O62" s="6" t="str">
        <f t="shared" ref="O62:O221" si="196">MID(HEX2BIN(MID(I62,2,1),4),1,1)</f>
        <v>0</v>
      </c>
      <c r="P62" s="6" t="str">
        <f t="shared" ref="P62:P221" si="197">MID(HEX2BIN(MID(I62,2,1),4),2,1)</f>
        <v>0</v>
      </c>
      <c r="Q62" s="6" t="str">
        <f t="shared" ref="Q62:Q221" si="198">MID(HEX2BIN(MID(I62,2,1),4),3,1)</f>
        <v>0</v>
      </c>
      <c r="R62" s="6" t="str">
        <f t="shared" ref="R62:R221" si="199">MID(HEX2BIN(MID(I62,2,1),4),4,1)</f>
        <v>0</v>
      </c>
      <c r="S62" s="6" t="str">
        <f t="shared" ref="S62:S221" si="200">MID(HEX2BIN(MID(I62,3,1),4),1,1)</f>
        <v>1</v>
      </c>
      <c r="T62" s="6" t="str">
        <f t="shared" ref="T62:T221" si="201">MID(HEX2BIN(MID(I62,3,1),4),2,1)</f>
        <v>1</v>
      </c>
      <c r="U62" s="6" t="str">
        <f t="shared" ref="U62:U221" si="202">MID(HEX2BIN(MID(I62,3,1),4),3,1)</f>
        <v>1</v>
      </c>
      <c r="V62" s="6" t="str">
        <f t="shared" ref="V62:V221" si="203">MID(HEX2BIN(MID(I62,3,1),4),4,1)</f>
        <v>1</v>
      </c>
      <c r="W62" s="6" t="str">
        <f t="shared" ref="W62:W221" si="204">MID(HEX2BIN(MID(I62,4,1),4),1,1)</f>
        <v>1</v>
      </c>
      <c r="X62" s="6" t="str">
        <f t="shared" ref="X62:X221" si="205">MID(HEX2BIN(MID(I62,4,1),4),2,1)</f>
        <v>1</v>
      </c>
      <c r="Y62" s="6" t="str">
        <f t="shared" ref="Y62:Y221" si="206">MID(HEX2BIN(MID(I62,4,1),4),3,1)</f>
        <v>0</v>
      </c>
      <c r="Z62" s="6" t="str">
        <f t="shared" ref="Z62:Z221" si="207">MID(HEX2BIN(MID(I62,4,1),4),4,1)</f>
        <v>1</v>
      </c>
      <c r="AA62" s="6" t="str">
        <f t="shared" ref="AA62:AA221" si="208">MID(HEX2BIN(MID(I62,5,1),4),1,1)</f>
        <v>1</v>
      </c>
      <c r="AB62" s="6" t="str">
        <f t="shared" ref="AB62:AB221" si="209">MID(HEX2BIN(MID(I62,5,1),4),2,1)</f>
        <v>1</v>
      </c>
      <c r="AC62" s="6" t="str">
        <f t="shared" ref="AC62:AC221" si="210">MID(HEX2BIN(MID(I62,5,1),4),3,1)</f>
        <v>0</v>
      </c>
      <c r="AD62" s="6" t="str">
        <f t="shared" ref="AD62:AD221" si="211">MID(HEX2BIN(MID(I62,5,1),4),4,1)</f>
        <v>0</v>
      </c>
      <c r="AE62" s="6" t="str">
        <f t="shared" ref="AE62:AE221" si="212">MID(HEX2BIN(MID(I62,6,1),4),1,1)</f>
        <v>0</v>
      </c>
      <c r="AF62" s="6" t="str">
        <f t="shared" ref="AF62:AF221" si="213">MID(HEX2BIN(MID(I62,6,1),4),2,1)</f>
        <v>0</v>
      </c>
      <c r="AG62" s="6" t="str">
        <f t="shared" ref="AG62:AG221" si="214">MID(HEX2BIN(MID(I62,6,1),4),3,1)</f>
        <v>0</v>
      </c>
      <c r="AH62" s="6" t="str">
        <f t="shared" ref="AH62:AH221" si="215">MID(HEX2BIN(MID(I62,6,1),4),4,1)</f>
        <v>0</v>
      </c>
      <c r="AI62" s="6" t="str">
        <f t="shared" ref="AI62:AI221" si="216">MID(HEX2BIN(MID(I62,7,1),4),1,1)</f>
        <v>0</v>
      </c>
      <c r="AJ62" s="6" t="str">
        <f t="shared" ref="AJ62:AJ221" si="217">MID(HEX2BIN(MID(I62,7,1),4),2,1)</f>
        <v>0</v>
      </c>
      <c r="AK62" s="6" t="str">
        <f t="shared" ref="AK62:AK221" si="218">MID(HEX2BIN(MID(I62,7,1),4),3,1)</f>
        <v>0</v>
      </c>
      <c r="AL62" s="6" t="str">
        <f t="shared" ref="AL62:AL221" si="219">MID(HEX2BIN(MID(I62,7,1),4),4,1)</f>
        <v>0</v>
      </c>
      <c r="AM62" s="6" t="str">
        <f t="shared" ref="AM62:AM221" si="220">MID(HEX2BIN(MID(I62,8,1),4),1,1)</f>
        <v>0</v>
      </c>
      <c r="AN62" s="6" t="str">
        <f t="shared" ref="AN62:AN221" si="221">MID(HEX2BIN(MID(I62,8,1),4),2,1)</f>
        <v>0</v>
      </c>
      <c r="AO62" s="6" t="str">
        <f t="shared" ref="AO62:AO221" si="222">MID(HEX2BIN(MID(I62,8,1),4),3,1)</f>
        <v>0</v>
      </c>
      <c r="AP62" s="6" t="str">
        <f t="shared" ref="AP62:AP221" si="223">MID(HEX2BIN(MID(I62,8,1),4),4,1)</f>
        <v>0</v>
      </c>
    </row>
    <row r="63" spans="1:42">
      <c r="A63" s="3" t="s">
        <v>5966</v>
      </c>
      <c r="B63" s="1" t="s">
        <v>43</v>
      </c>
      <c r="C63" s="6" t="s">
        <v>6301</v>
      </c>
      <c r="D63" s="9" t="s">
        <v>1590</v>
      </c>
      <c r="E63" s="9" t="s">
        <v>307</v>
      </c>
      <c r="F63" s="9" t="s">
        <v>5967</v>
      </c>
      <c r="G63" s="9" t="s">
        <v>4106</v>
      </c>
      <c r="H63" s="9" t="s">
        <v>5968</v>
      </c>
      <c r="I63" s="9" t="s">
        <v>6200</v>
      </c>
      <c r="K63" s="6" t="str">
        <f t="shared" si="192"/>
        <v>0</v>
      </c>
      <c r="L63" s="6" t="str">
        <f t="shared" si="193"/>
        <v>0</v>
      </c>
      <c r="M63" s="6" t="str">
        <f t="shared" si="194"/>
        <v>0</v>
      </c>
      <c r="N63" s="6" t="str">
        <f t="shared" si="195"/>
        <v>1</v>
      </c>
      <c r="O63" s="6" t="str">
        <f t="shared" si="196"/>
        <v>0</v>
      </c>
      <c r="P63" s="6" t="str">
        <f t="shared" si="197"/>
        <v>0</v>
      </c>
      <c r="Q63" s="6" t="str">
        <f t="shared" si="198"/>
        <v>0</v>
      </c>
      <c r="R63" s="6" t="str">
        <f t="shared" si="199"/>
        <v>0</v>
      </c>
      <c r="S63" s="6" t="str">
        <f t="shared" si="200"/>
        <v>1</v>
      </c>
      <c r="T63" s="6" t="str">
        <f t="shared" si="201"/>
        <v>1</v>
      </c>
      <c r="U63" s="6" t="str">
        <f t="shared" si="202"/>
        <v>1</v>
      </c>
      <c r="V63" s="6" t="str">
        <f t="shared" si="203"/>
        <v>1</v>
      </c>
      <c r="W63" s="6" t="str">
        <f t="shared" si="204"/>
        <v>1</v>
      </c>
      <c r="X63" s="6" t="str">
        <f t="shared" si="205"/>
        <v>1</v>
      </c>
      <c r="Y63" s="6" t="str">
        <f t="shared" si="206"/>
        <v>0</v>
      </c>
      <c r="Z63" s="6" t="str">
        <f t="shared" si="207"/>
        <v>1</v>
      </c>
      <c r="AA63" s="6" t="str">
        <f t="shared" si="208"/>
        <v>1</v>
      </c>
      <c r="AB63" s="6" t="str">
        <f t="shared" si="209"/>
        <v>1</v>
      </c>
      <c r="AC63" s="6" t="str">
        <f t="shared" si="210"/>
        <v>0</v>
      </c>
      <c r="AD63" s="6" t="str">
        <f t="shared" si="211"/>
        <v>1</v>
      </c>
      <c r="AE63" s="6" t="str">
        <f t="shared" si="212"/>
        <v>0</v>
      </c>
      <c r="AF63" s="6" t="str">
        <f t="shared" si="213"/>
        <v>0</v>
      </c>
      <c r="AG63" s="6" t="str">
        <f t="shared" si="214"/>
        <v>0</v>
      </c>
      <c r="AH63" s="6" t="str">
        <f t="shared" si="215"/>
        <v>0</v>
      </c>
      <c r="AI63" s="6" t="str">
        <f t="shared" si="216"/>
        <v>0</v>
      </c>
      <c r="AJ63" s="6" t="str">
        <f t="shared" si="217"/>
        <v>0</v>
      </c>
      <c r="AK63" s="6" t="str">
        <f t="shared" si="218"/>
        <v>0</v>
      </c>
      <c r="AL63" s="6" t="str">
        <f t="shared" si="219"/>
        <v>0</v>
      </c>
      <c r="AM63" s="6" t="str">
        <f t="shared" si="220"/>
        <v>0</v>
      </c>
      <c r="AN63" s="6" t="str">
        <f t="shared" si="221"/>
        <v>0</v>
      </c>
      <c r="AO63" s="6" t="str">
        <f t="shared" si="222"/>
        <v>0</v>
      </c>
      <c r="AP63" s="6" t="str">
        <f t="shared" si="223"/>
        <v>0</v>
      </c>
    </row>
    <row r="64" spans="1:42">
      <c r="A64" s="3" t="s">
        <v>5969</v>
      </c>
      <c r="B64" s="1" t="s">
        <v>43</v>
      </c>
      <c r="C64" s="6" t="s">
        <v>8840</v>
      </c>
      <c r="D64" s="9" t="s">
        <v>1681</v>
      </c>
      <c r="E64" s="9" t="s">
        <v>307</v>
      </c>
      <c r="F64" s="9" t="s">
        <v>91</v>
      </c>
      <c r="G64" s="9" t="s">
        <v>4106</v>
      </c>
      <c r="H64" s="9" t="s">
        <v>5970</v>
      </c>
      <c r="I64" s="9" t="s">
        <v>6200</v>
      </c>
      <c r="K64" s="6" t="str">
        <f t="shared" si="192"/>
        <v>0</v>
      </c>
      <c r="L64" s="6" t="str">
        <f t="shared" si="193"/>
        <v>0</v>
      </c>
      <c r="M64" s="6" t="str">
        <f t="shared" si="194"/>
        <v>0</v>
      </c>
      <c r="N64" s="6" t="str">
        <f t="shared" si="195"/>
        <v>1</v>
      </c>
      <c r="O64" s="6" t="str">
        <f t="shared" si="196"/>
        <v>0</v>
      </c>
      <c r="P64" s="6" t="str">
        <f t="shared" si="197"/>
        <v>0</v>
      </c>
      <c r="Q64" s="6" t="str">
        <f t="shared" si="198"/>
        <v>0</v>
      </c>
      <c r="R64" s="6" t="str">
        <f t="shared" si="199"/>
        <v>0</v>
      </c>
      <c r="S64" s="6" t="str">
        <f t="shared" si="200"/>
        <v>1</v>
      </c>
      <c r="T64" s="6" t="str">
        <f t="shared" si="201"/>
        <v>1</v>
      </c>
      <c r="U64" s="6" t="str">
        <f t="shared" si="202"/>
        <v>1</v>
      </c>
      <c r="V64" s="6" t="str">
        <f t="shared" si="203"/>
        <v>1</v>
      </c>
      <c r="W64" s="6" t="str">
        <f t="shared" si="204"/>
        <v>1</v>
      </c>
      <c r="X64" s="6" t="str">
        <f t="shared" si="205"/>
        <v>1</v>
      </c>
      <c r="Y64" s="6" t="str">
        <f t="shared" si="206"/>
        <v>0</v>
      </c>
      <c r="Z64" s="6" t="str">
        <f t="shared" si="207"/>
        <v>1</v>
      </c>
      <c r="AA64" s="6" t="str">
        <f t="shared" si="208"/>
        <v>1</v>
      </c>
      <c r="AB64" s="6" t="str">
        <f t="shared" si="209"/>
        <v>1</v>
      </c>
      <c r="AC64" s="6" t="str">
        <f t="shared" si="210"/>
        <v>0</v>
      </c>
      <c r="AD64" s="6" t="str">
        <f t="shared" si="211"/>
        <v>1</v>
      </c>
      <c r="AE64" s="6" t="str">
        <f t="shared" si="212"/>
        <v>0</v>
      </c>
      <c r="AF64" s="6" t="str">
        <f t="shared" si="213"/>
        <v>0</v>
      </c>
      <c r="AG64" s="6" t="str">
        <f t="shared" si="214"/>
        <v>0</v>
      </c>
      <c r="AH64" s="6" t="str">
        <f t="shared" si="215"/>
        <v>0</v>
      </c>
      <c r="AI64" s="6" t="str">
        <f t="shared" si="216"/>
        <v>0</v>
      </c>
      <c r="AJ64" s="6" t="str">
        <f t="shared" si="217"/>
        <v>0</v>
      </c>
      <c r="AK64" s="6" t="str">
        <f t="shared" si="218"/>
        <v>0</v>
      </c>
      <c r="AL64" s="6" t="str">
        <f t="shared" si="219"/>
        <v>0</v>
      </c>
      <c r="AM64" s="6" t="str">
        <f t="shared" si="220"/>
        <v>0</v>
      </c>
      <c r="AN64" s="6" t="str">
        <f t="shared" si="221"/>
        <v>0</v>
      </c>
      <c r="AO64" s="6" t="str">
        <f t="shared" si="222"/>
        <v>0</v>
      </c>
      <c r="AP64" s="6" t="str">
        <f t="shared" si="223"/>
        <v>0</v>
      </c>
    </row>
    <row r="65" spans="1:42">
      <c r="A65" s="3" t="s">
        <v>4762</v>
      </c>
      <c r="B65" s="1" t="s">
        <v>74</v>
      </c>
      <c r="C65" s="6" t="s">
        <v>1055</v>
      </c>
      <c r="D65" s="9" t="s">
        <v>255</v>
      </c>
      <c r="E65" s="9" t="s">
        <v>212</v>
      </c>
      <c r="F65" s="9" t="s">
        <v>91</v>
      </c>
      <c r="G65" s="9" t="s">
        <v>2366</v>
      </c>
      <c r="H65" s="9" t="s">
        <v>4763</v>
      </c>
      <c r="I65" s="9" t="s">
        <v>6190</v>
      </c>
      <c r="K65" s="6" t="str">
        <f t="shared" si="192"/>
        <v>0</v>
      </c>
      <c r="L65" s="6" t="str">
        <f t="shared" si="193"/>
        <v>0</v>
      </c>
      <c r="M65" s="6" t="str">
        <f t="shared" si="194"/>
        <v>0</v>
      </c>
      <c r="N65" s="6" t="str">
        <f t="shared" si="195"/>
        <v>0</v>
      </c>
      <c r="O65" s="6" t="str">
        <f t="shared" si="196"/>
        <v>1</v>
      </c>
      <c r="P65" s="6" t="str">
        <f t="shared" si="197"/>
        <v>1</v>
      </c>
      <c r="Q65" s="6" t="str">
        <f t="shared" si="198"/>
        <v>0</v>
      </c>
      <c r="R65" s="6" t="str">
        <f t="shared" si="199"/>
        <v>0</v>
      </c>
      <c r="S65" s="6" t="str">
        <f t="shared" si="200"/>
        <v>1</v>
      </c>
      <c r="T65" s="6" t="str">
        <f t="shared" si="201"/>
        <v>1</v>
      </c>
      <c r="U65" s="6" t="str">
        <f t="shared" si="202"/>
        <v>1</v>
      </c>
      <c r="V65" s="6" t="str">
        <f t="shared" si="203"/>
        <v>1</v>
      </c>
      <c r="W65" s="6" t="str">
        <f t="shared" si="204"/>
        <v>1</v>
      </c>
      <c r="X65" s="6" t="str">
        <f t="shared" si="205"/>
        <v>1</v>
      </c>
      <c r="Y65" s="6" t="str">
        <f t="shared" si="206"/>
        <v>0</v>
      </c>
      <c r="Z65" s="6" t="str">
        <f t="shared" si="207"/>
        <v>1</v>
      </c>
      <c r="AA65" s="6" t="str">
        <f t="shared" si="208"/>
        <v>1</v>
      </c>
      <c r="AB65" s="6" t="str">
        <f t="shared" si="209"/>
        <v>1</v>
      </c>
      <c r="AC65" s="6" t="str">
        <f t="shared" si="210"/>
        <v>0</v>
      </c>
      <c r="AD65" s="6" t="str">
        <f t="shared" si="211"/>
        <v>1</v>
      </c>
      <c r="AE65" s="6" t="str">
        <f t="shared" si="212"/>
        <v>0</v>
      </c>
      <c r="AF65" s="6" t="str">
        <f t="shared" si="213"/>
        <v>0</v>
      </c>
      <c r="AG65" s="6" t="str">
        <f t="shared" si="214"/>
        <v>0</v>
      </c>
      <c r="AH65" s="6" t="str">
        <f t="shared" si="215"/>
        <v>0</v>
      </c>
      <c r="AI65" s="6" t="str">
        <f t="shared" si="216"/>
        <v>0</v>
      </c>
      <c r="AJ65" s="6" t="str">
        <f t="shared" si="217"/>
        <v>0</v>
      </c>
      <c r="AK65" s="6" t="str">
        <f t="shared" si="218"/>
        <v>0</v>
      </c>
      <c r="AL65" s="6" t="str">
        <f t="shared" si="219"/>
        <v>0</v>
      </c>
      <c r="AM65" s="6" t="str">
        <f t="shared" si="220"/>
        <v>0</v>
      </c>
      <c r="AN65" s="6" t="str">
        <f t="shared" si="221"/>
        <v>0</v>
      </c>
      <c r="AO65" s="6" t="str">
        <f t="shared" si="222"/>
        <v>0</v>
      </c>
      <c r="AP65" s="6" t="str">
        <f t="shared" si="223"/>
        <v>0</v>
      </c>
    </row>
    <row r="66" spans="1:42">
      <c r="A66" s="3" t="s">
        <v>6271</v>
      </c>
      <c r="B66" s="1" t="s">
        <v>43</v>
      </c>
      <c r="C66" s="6" t="s">
        <v>74</v>
      </c>
      <c r="D66" s="9" t="s">
        <v>255</v>
      </c>
      <c r="E66" s="9" t="s">
        <v>212</v>
      </c>
      <c r="F66" s="9" t="s">
        <v>91</v>
      </c>
      <c r="G66" s="9" t="s">
        <v>2366</v>
      </c>
      <c r="H66" s="9" t="s">
        <v>4763</v>
      </c>
      <c r="I66" s="9" t="s">
        <v>6190</v>
      </c>
      <c r="K66" s="6" t="str">
        <f t="shared" si="192"/>
        <v>0</v>
      </c>
      <c r="L66" s="6" t="str">
        <f t="shared" si="193"/>
        <v>0</v>
      </c>
      <c r="M66" s="6" t="str">
        <f t="shared" si="194"/>
        <v>0</v>
      </c>
      <c r="N66" s="6" t="str">
        <f t="shared" si="195"/>
        <v>0</v>
      </c>
      <c r="O66" s="6" t="str">
        <f t="shared" si="196"/>
        <v>1</v>
      </c>
      <c r="P66" s="6" t="str">
        <f t="shared" si="197"/>
        <v>1</v>
      </c>
      <c r="Q66" s="6" t="str">
        <f t="shared" si="198"/>
        <v>0</v>
      </c>
      <c r="R66" s="6" t="str">
        <f t="shared" si="199"/>
        <v>0</v>
      </c>
      <c r="S66" s="6" t="str">
        <f t="shared" si="200"/>
        <v>1</v>
      </c>
      <c r="T66" s="6" t="str">
        <f t="shared" si="201"/>
        <v>1</v>
      </c>
      <c r="U66" s="6" t="str">
        <f t="shared" si="202"/>
        <v>1</v>
      </c>
      <c r="V66" s="6" t="str">
        <f t="shared" si="203"/>
        <v>1</v>
      </c>
      <c r="W66" s="6" t="str">
        <f t="shared" si="204"/>
        <v>1</v>
      </c>
      <c r="X66" s="6" t="str">
        <f t="shared" si="205"/>
        <v>1</v>
      </c>
      <c r="Y66" s="6" t="str">
        <f t="shared" si="206"/>
        <v>0</v>
      </c>
      <c r="Z66" s="6" t="str">
        <f t="shared" si="207"/>
        <v>1</v>
      </c>
      <c r="AA66" s="6" t="str">
        <f t="shared" si="208"/>
        <v>1</v>
      </c>
      <c r="AB66" s="6" t="str">
        <f t="shared" si="209"/>
        <v>1</v>
      </c>
      <c r="AC66" s="6" t="str">
        <f t="shared" si="210"/>
        <v>0</v>
      </c>
      <c r="AD66" s="6" t="str">
        <f t="shared" si="211"/>
        <v>1</v>
      </c>
      <c r="AE66" s="6" t="str">
        <f t="shared" si="212"/>
        <v>0</v>
      </c>
      <c r="AF66" s="6" t="str">
        <f t="shared" si="213"/>
        <v>0</v>
      </c>
      <c r="AG66" s="6" t="str">
        <f t="shared" si="214"/>
        <v>0</v>
      </c>
      <c r="AH66" s="6" t="str">
        <f t="shared" si="215"/>
        <v>0</v>
      </c>
      <c r="AI66" s="6" t="str">
        <f t="shared" si="216"/>
        <v>0</v>
      </c>
      <c r="AJ66" s="6" t="str">
        <f t="shared" si="217"/>
        <v>0</v>
      </c>
      <c r="AK66" s="6" t="str">
        <f t="shared" si="218"/>
        <v>0</v>
      </c>
      <c r="AL66" s="6" t="str">
        <f t="shared" si="219"/>
        <v>0</v>
      </c>
      <c r="AM66" s="6" t="str">
        <f t="shared" si="220"/>
        <v>0</v>
      </c>
      <c r="AN66" s="6" t="str">
        <f t="shared" si="221"/>
        <v>0</v>
      </c>
      <c r="AO66" s="6" t="str">
        <f t="shared" si="222"/>
        <v>0</v>
      </c>
      <c r="AP66" s="6" t="str">
        <f t="shared" si="223"/>
        <v>0</v>
      </c>
    </row>
    <row r="67" spans="1:42">
      <c r="A67" s="3" t="s">
        <v>10043</v>
      </c>
      <c r="B67" s="1" t="s">
        <v>46</v>
      </c>
      <c r="C67" s="6" t="s">
        <v>1055</v>
      </c>
      <c r="D67" s="9" t="s">
        <v>702</v>
      </c>
      <c r="E67" s="9" t="s">
        <v>1052</v>
      </c>
      <c r="F67" s="9" t="s">
        <v>91</v>
      </c>
      <c r="G67" s="9" t="s">
        <v>5340</v>
      </c>
      <c r="H67" s="9" t="s">
        <v>6202</v>
      </c>
      <c r="I67" s="9" t="s">
        <v>6199</v>
      </c>
      <c r="K67" s="6" t="str">
        <f t="shared" si="192"/>
        <v>0</v>
      </c>
      <c r="L67" s="6" t="str">
        <f t="shared" si="193"/>
        <v>0</v>
      </c>
      <c r="M67" s="6" t="str">
        <f t="shared" si="194"/>
        <v>0</v>
      </c>
      <c r="N67" s="6" t="str">
        <f t="shared" si="195"/>
        <v>1</v>
      </c>
      <c r="O67" s="6" t="str">
        <f t="shared" si="196"/>
        <v>0</v>
      </c>
      <c r="P67" s="6" t="str">
        <f t="shared" si="197"/>
        <v>0</v>
      </c>
      <c r="Q67" s="6" t="str">
        <f t="shared" si="198"/>
        <v>0</v>
      </c>
      <c r="R67" s="6" t="str">
        <f t="shared" si="199"/>
        <v>0</v>
      </c>
      <c r="S67" s="6" t="str">
        <f t="shared" si="200"/>
        <v>1</v>
      </c>
      <c r="T67" s="6" t="str">
        <f t="shared" si="201"/>
        <v>1</v>
      </c>
      <c r="U67" s="6" t="str">
        <f t="shared" si="202"/>
        <v>1</v>
      </c>
      <c r="V67" s="6" t="str">
        <f t="shared" si="203"/>
        <v>1</v>
      </c>
      <c r="W67" s="6" t="str">
        <f t="shared" si="204"/>
        <v>0</v>
      </c>
      <c r="X67" s="6" t="str">
        <f t="shared" si="205"/>
        <v>1</v>
      </c>
      <c r="Y67" s="6" t="str">
        <f t="shared" si="206"/>
        <v>0</v>
      </c>
      <c r="Z67" s="6" t="str">
        <f t="shared" si="207"/>
        <v>1</v>
      </c>
      <c r="AA67" s="6" t="str">
        <f t="shared" si="208"/>
        <v>1</v>
      </c>
      <c r="AB67" s="6" t="str">
        <f t="shared" si="209"/>
        <v>1</v>
      </c>
      <c r="AC67" s="6" t="str">
        <f t="shared" si="210"/>
        <v>0</v>
      </c>
      <c r="AD67" s="6" t="str">
        <f t="shared" si="211"/>
        <v>1</v>
      </c>
      <c r="AE67" s="6" t="str">
        <f t="shared" si="212"/>
        <v>0</v>
      </c>
      <c r="AF67" s="6" t="str">
        <f t="shared" si="213"/>
        <v>0</v>
      </c>
      <c r="AG67" s="6" t="str">
        <f t="shared" si="214"/>
        <v>0</v>
      </c>
      <c r="AH67" s="6" t="str">
        <f t="shared" si="215"/>
        <v>0</v>
      </c>
      <c r="AI67" s="6" t="str">
        <f t="shared" si="216"/>
        <v>0</v>
      </c>
      <c r="AJ67" s="6" t="str">
        <f t="shared" si="217"/>
        <v>0</v>
      </c>
      <c r="AK67" s="6" t="str">
        <f t="shared" si="218"/>
        <v>0</v>
      </c>
      <c r="AL67" s="6" t="str">
        <f t="shared" si="219"/>
        <v>0</v>
      </c>
      <c r="AM67" s="6" t="str">
        <f t="shared" si="220"/>
        <v>0</v>
      </c>
      <c r="AN67" s="6" t="str">
        <f t="shared" si="221"/>
        <v>0</v>
      </c>
      <c r="AO67" s="6" t="str">
        <f t="shared" si="222"/>
        <v>0</v>
      </c>
      <c r="AP67" s="6" t="str">
        <f t="shared" si="223"/>
        <v>0</v>
      </c>
    </row>
    <row r="68" spans="1:42">
      <c r="A68" s="3" t="s">
        <v>10044</v>
      </c>
      <c r="B68" s="1" t="s">
        <v>46</v>
      </c>
      <c r="C68" s="6" t="s">
        <v>8283</v>
      </c>
      <c r="D68" s="9" t="s">
        <v>853</v>
      </c>
      <c r="E68" s="9" t="s">
        <v>232</v>
      </c>
      <c r="F68" s="9" t="s">
        <v>91</v>
      </c>
      <c r="G68" s="9" t="s">
        <v>1058</v>
      </c>
      <c r="H68" s="9" t="s">
        <v>10045</v>
      </c>
      <c r="I68" s="9" t="s">
        <v>10046</v>
      </c>
      <c r="K68" s="6" t="str">
        <f>MID(HEX2BIN(MID(I68,1,1),4),1,1)</f>
        <v>0</v>
      </c>
      <c r="L68" s="6" t="str">
        <f>MID(HEX2BIN(MID(I68,1,1),4),2,1)</f>
        <v>0</v>
      </c>
      <c r="M68" s="6" t="str">
        <f>MID(HEX2BIN(MID(I68,1,1),4),3,1)</f>
        <v>0</v>
      </c>
      <c r="N68" s="6" t="str">
        <f>MID(HEX2BIN(MID(I68,1,1),4),4,1)</f>
        <v>1</v>
      </c>
      <c r="O68" s="6" t="str">
        <f>MID(HEX2BIN(MID(I68,2,1),4),1,1)</f>
        <v>1</v>
      </c>
      <c r="P68" s="6" t="str">
        <f>MID(HEX2BIN(MID(I68,2,1),4),2,1)</f>
        <v>1</v>
      </c>
      <c r="Q68" s="6" t="str">
        <f>MID(HEX2BIN(MID(I68,2,1),4),3,1)</f>
        <v>1</v>
      </c>
      <c r="R68" s="6" t="str">
        <f>MID(HEX2BIN(MID(I68,2,1),4),4,1)</f>
        <v>0</v>
      </c>
      <c r="S68" s="6" t="str">
        <f>MID(HEX2BIN(MID(I68,3,1),4),1,1)</f>
        <v>0</v>
      </c>
      <c r="T68" s="6" t="str">
        <f>MID(HEX2BIN(MID(I68,3,1),4),2,1)</f>
        <v>0</v>
      </c>
      <c r="U68" s="6" t="str">
        <f>MID(HEX2BIN(MID(I68,3,1),4),3,1)</f>
        <v>1</v>
      </c>
      <c r="V68" s="6" t="str">
        <f>MID(HEX2BIN(MID(I68,3,1),4),4,1)</f>
        <v>1</v>
      </c>
      <c r="W68" s="6" t="str">
        <f>MID(HEX2BIN(MID(I68,4,1),4),1,1)</f>
        <v>0</v>
      </c>
      <c r="X68" s="6" t="str">
        <f>MID(HEX2BIN(MID(I68,4,1),4),2,1)</f>
        <v>1</v>
      </c>
      <c r="Y68" s="6" t="str">
        <f>MID(HEX2BIN(MID(I68,4,1),4),3,1)</f>
        <v>0</v>
      </c>
      <c r="Z68" s="6" t="str">
        <f>MID(HEX2BIN(MID(I68,4,1),4),4,1)</f>
        <v>1</v>
      </c>
      <c r="AA68" s="6" t="str">
        <f>MID(HEX2BIN(MID(I68,5,1),4),1,1)</f>
        <v>1</v>
      </c>
      <c r="AB68" s="6" t="str">
        <f>MID(HEX2BIN(MID(I68,5,1),4),2,1)</f>
        <v>1</v>
      </c>
      <c r="AC68" s="6" t="str">
        <f>MID(HEX2BIN(MID(I68,5,1),4),3,1)</f>
        <v>0</v>
      </c>
      <c r="AD68" s="6" t="str">
        <f>MID(HEX2BIN(MID(I68,5,1),4),4,1)</f>
        <v>1</v>
      </c>
      <c r="AE68" s="6" t="str">
        <f>MID(HEX2BIN(MID(I68,6,1),4),1,1)</f>
        <v>0</v>
      </c>
      <c r="AF68" s="6" t="str">
        <f>MID(HEX2BIN(MID(I68,6,1),4),2,1)</f>
        <v>0</v>
      </c>
      <c r="AG68" s="6" t="str">
        <f>MID(HEX2BIN(MID(I68,6,1),4),3,1)</f>
        <v>0</v>
      </c>
      <c r="AH68" s="6" t="str">
        <f>MID(HEX2BIN(MID(I68,6,1),4),4,1)</f>
        <v>0</v>
      </c>
      <c r="AI68" s="6" t="str">
        <f>MID(HEX2BIN(MID(I68,7,1),4),1,1)</f>
        <v>0</v>
      </c>
      <c r="AJ68" s="6" t="str">
        <f>MID(HEX2BIN(MID(I68,7,1),4),2,1)</f>
        <v>0</v>
      </c>
      <c r="AK68" s="6" t="str">
        <f>MID(HEX2BIN(MID(I68,7,1),4),3,1)</f>
        <v>0</v>
      </c>
      <c r="AL68" s="6" t="str">
        <f>MID(HEX2BIN(MID(I68,7,1),4),4,1)</f>
        <v>0</v>
      </c>
      <c r="AM68" s="6" t="str">
        <f>MID(HEX2BIN(MID(I68,8,1),4),1,1)</f>
        <v>0</v>
      </c>
      <c r="AN68" s="6" t="str">
        <f>MID(HEX2BIN(MID(I68,8,1),4),2,1)</f>
        <v>0</v>
      </c>
      <c r="AO68" s="6" t="str">
        <f>MID(HEX2BIN(MID(I68,8,1),4),3,1)</f>
        <v>0</v>
      </c>
      <c r="AP68" s="6" t="str">
        <f>MID(HEX2BIN(MID(I68,8,1),4),4,1)</f>
        <v>0</v>
      </c>
    </row>
    <row r="69" spans="1:42">
      <c r="A69" s="3" t="s">
        <v>10047</v>
      </c>
      <c r="B69" s="1" t="s">
        <v>46</v>
      </c>
      <c r="C69" s="6" t="s">
        <v>8284</v>
      </c>
      <c r="D69" s="9" t="s">
        <v>1590</v>
      </c>
      <c r="E69" s="9" t="s">
        <v>307</v>
      </c>
      <c r="F69" s="9" t="s">
        <v>91</v>
      </c>
      <c r="G69" s="9" t="s">
        <v>10048</v>
      </c>
      <c r="H69" s="9" t="s">
        <v>10049</v>
      </c>
      <c r="I69" s="9" t="s">
        <v>10046</v>
      </c>
      <c r="K69" s="6" t="str">
        <f>MID(HEX2BIN(MID(I69,1,1),4),1,1)</f>
        <v>0</v>
      </c>
      <c r="L69" s="6" t="str">
        <f>MID(HEX2BIN(MID(I69,1,1),4),2,1)</f>
        <v>0</v>
      </c>
      <c r="M69" s="6" t="str">
        <f>MID(HEX2BIN(MID(I69,1,1),4),3,1)</f>
        <v>0</v>
      </c>
      <c r="N69" s="6" t="str">
        <f>MID(HEX2BIN(MID(I69,1,1),4),4,1)</f>
        <v>1</v>
      </c>
      <c r="O69" s="6" t="str">
        <f>MID(HEX2BIN(MID(I69,2,1),4),1,1)</f>
        <v>1</v>
      </c>
      <c r="P69" s="6" t="str">
        <f>MID(HEX2BIN(MID(I69,2,1),4),2,1)</f>
        <v>1</v>
      </c>
      <c r="Q69" s="6" t="str">
        <f>MID(HEX2BIN(MID(I69,2,1),4),3,1)</f>
        <v>1</v>
      </c>
      <c r="R69" s="6" t="str">
        <f>MID(HEX2BIN(MID(I69,2,1),4),4,1)</f>
        <v>0</v>
      </c>
      <c r="S69" s="6" t="str">
        <f>MID(HEX2BIN(MID(I69,3,1),4),1,1)</f>
        <v>0</v>
      </c>
      <c r="T69" s="6" t="str">
        <f>MID(HEX2BIN(MID(I69,3,1),4),2,1)</f>
        <v>0</v>
      </c>
      <c r="U69" s="6" t="str">
        <f>MID(HEX2BIN(MID(I69,3,1),4),3,1)</f>
        <v>1</v>
      </c>
      <c r="V69" s="6" t="str">
        <f>MID(HEX2BIN(MID(I69,3,1),4),4,1)</f>
        <v>1</v>
      </c>
      <c r="W69" s="6" t="str">
        <f>MID(HEX2BIN(MID(I69,4,1),4),1,1)</f>
        <v>0</v>
      </c>
      <c r="X69" s="6" t="str">
        <f>MID(HEX2BIN(MID(I69,4,1),4),2,1)</f>
        <v>1</v>
      </c>
      <c r="Y69" s="6" t="str">
        <f>MID(HEX2BIN(MID(I69,4,1),4),3,1)</f>
        <v>0</v>
      </c>
      <c r="Z69" s="6" t="str">
        <f>MID(HEX2BIN(MID(I69,4,1),4),4,1)</f>
        <v>1</v>
      </c>
      <c r="AA69" s="6" t="str">
        <f>MID(HEX2BIN(MID(I69,5,1),4),1,1)</f>
        <v>1</v>
      </c>
      <c r="AB69" s="6" t="str">
        <f>MID(HEX2BIN(MID(I69,5,1),4),2,1)</f>
        <v>1</v>
      </c>
      <c r="AC69" s="6" t="str">
        <f>MID(HEX2BIN(MID(I69,5,1),4),3,1)</f>
        <v>0</v>
      </c>
      <c r="AD69" s="6" t="str">
        <f>MID(HEX2BIN(MID(I69,5,1),4),4,1)</f>
        <v>1</v>
      </c>
      <c r="AE69" s="6" t="str">
        <f>MID(HEX2BIN(MID(I69,6,1),4),1,1)</f>
        <v>0</v>
      </c>
      <c r="AF69" s="6" t="str">
        <f>MID(HEX2BIN(MID(I69,6,1),4),2,1)</f>
        <v>0</v>
      </c>
      <c r="AG69" s="6" t="str">
        <f>MID(HEX2BIN(MID(I69,6,1),4),3,1)</f>
        <v>0</v>
      </c>
      <c r="AH69" s="6" t="str">
        <f>MID(HEX2BIN(MID(I69,6,1),4),4,1)</f>
        <v>0</v>
      </c>
      <c r="AI69" s="6" t="str">
        <f>MID(HEX2BIN(MID(I69,7,1),4),1,1)</f>
        <v>0</v>
      </c>
      <c r="AJ69" s="6" t="str">
        <f>MID(HEX2BIN(MID(I69,7,1),4),2,1)</f>
        <v>0</v>
      </c>
      <c r="AK69" s="6" t="str">
        <f>MID(HEX2BIN(MID(I69,7,1),4),3,1)</f>
        <v>0</v>
      </c>
      <c r="AL69" s="6" t="str">
        <f>MID(HEX2BIN(MID(I69,7,1),4),4,1)</f>
        <v>0</v>
      </c>
      <c r="AM69" s="6" t="str">
        <f>MID(HEX2BIN(MID(I69,8,1),4),1,1)</f>
        <v>0</v>
      </c>
      <c r="AN69" s="6" t="str">
        <f>MID(HEX2BIN(MID(I69,8,1),4),2,1)</f>
        <v>0</v>
      </c>
      <c r="AO69" s="6" t="str">
        <f>MID(HEX2BIN(MID(I69,8,1),4),3,1)</f>
        <v>0</v>
      </c>
      <c r="AP69" s="6" t="str">
        <f>MID(HEX2BIN(MID(I69,8,1),4),4,1)</f>
        <v>0</v>
      </c>
    </row>
    <row r="70" spans="1:42">
      <c r="A70" s="3" t="s">
        <v>10050</v>
      </c>
      <c r="B70" s="1" t="s">
        <v>46</v>
      </c>
      <c r="C70" s="6" t="s">
        <v>10052</v>
      </c>
      <c r="D70" s="9" t="s">
        <v>270</v>
      </c>
      <c r="E70" s="9" t="s">
        <v>212</v>
      </c>
      <c r="F70" s="9" t="s">
        <v>91</v>
      </c>
      <c r="G70" s="9" t="s">
        <v>10051</v>
      </c>
      <c r="H70" s="9" t="s">
        <v>4116</v>
      </c>
      <c r="I70" s="9" t="s">
        <v>10046</v>
      </c>
      <c r="K70" s="6" t="str">
        <f>MID(HEX2BIN(MID(I70,1,1),4),1,1)</f>
        <v>0</v>
      </c>
      <c r="L70" s="6" t="str">
        <f>MID(HEX2BIN(MID(I70,1,1),4),2,1)</f>
        <v>0</v>
      </c>
      <c r="M70" s="6" t="str">
        <f>MID(HEX2BIN(MID(I70,1,1),4),3,1)</f>
        <v>0</v>
      </c>
      <c r="N70" s="6" t="str">
        <f>MID(HEX2BIN(MID(I70,1,1),4),4,1)</f>
        <v>1</v>
      </c>
      <c r="O70" s="6" t="str">
        <f>MID(HEX2BIN(MID(I70,2,1),4),1,1)</f>
        <v>1</v>
      </c>
      <c r="P70" s="6" t="str">
        <f>MID(HEX2BIN(MID(I70,2,1),4),2,1)</f>
        <v>1</v>
      </c>
      <c r="Q70" s="6" t="str">
        <f>MID(HEX2BIN(MID(I70,2,1),4),3,1)</f>
        <v>1</v>
      </c>
      <c r="R70" s="6" t="str">
        <f>MID(HEX2BIN(MID(I70,2,1),4),4,1)</f>
        <v>0</v>
      </c>
      <c r="S70" s="6" t="str">
        <f>MID(HEX2BIN(MID(I70,3,1),4),1,1)</f>
        <v>0</v>
      </c>
      <c r="T70" s="6" t="str">
        <f>MID(HEX2BIN(MID(I70,3,1),4),2,1)</f>
        <v>0</v>
      </c>
      <c r="U70" s="6" t="str">
        <f>MID(HEX2BIN(MID(I70,3,1),4),3,1)</f>
        <v>1</v>
      </c>
      <c r="V70" s="6" t="str">
        <f>MID(HEX2BIN(MID(I70,3,1),4),4,1)</f>
        <v>1</v>
      </c>
      <c r="W70" s="6" t="str">
        <f>MID(HEX2BIN(MID(I70,4,1),4),1,1)</f>
        <v>0</v>
      </c>
      <c r="X70" s="6" t="str">
        <f>MID(HEX2BIN(MID(I70,4,1),4),2,1)</f>
        <v>1</v>
      </c>
      <c r="Y70" s="6" t="str">
        <f>MID(HEX2BIN(MID(I70,4,1),4),3,1)</f>
        <v>0</v>
      </c>
      <c r="Z70" s="6" t="str">
        <f>MID(HEX2BIN(MID(I70,4,1),4),4,1)</f>
        <v>1</v>
      </c>
      <c r="AA70" s="6" t="str">
        <f>MID(HEX2BIN(MID(I70,5,1),4),1,1)</f>
        <v>1</v>
      </c>
      <c r="AB70" s="6" t="str">
        <f>MID(HEX2BIN(MID(I70,5,1),4),2,1)</f>
        <v>1</v>
      </c>
      <c r="AC70" s="6" t="str">
        <f>MID(HEX2BIN(MID(I70,5,1),4),3,1)</f>
        <v>0</v>
      </c>
      <c r="AD70" s="6" t="str">
        <f>MID(HEX2BIN(MID(I70,5,1),4),4,1)</f>
        <v>1</v>
      </c>
      <c r="AE70" s="6" t="str">
        <f>MID(HEX2BIN(MID(I70,6,1),4),1,1)</f>
        <v>0</v>
      </c>
      <c r="AF70" s="6" t="str">
        <f>MID(HEX2BIN(MID(I70,6,1),4),2,1)</f>
        <v>0</v>
      </c>
      <c r="AG70" s="6" t="str">
        <f>MID(HEX2BIN(MID(I70,6,1),4),3,1)</f>
        <v>0</v>
      </c>
      <c r="AH70" s="6" t="str">
        <f>MID(HEX2BIN(MID(I70,6,1),4),4,1)</f>
        <v>0</v>
      </c>
      <c r="AI70" s="6" t="str">
        <f>MID(HEX2BIN(MID(I70,7,1),4),1,1)</f>
        <v>0</v>
      </c>
      <c r="AJ70" s="6" t="str">
        <f>MID(HEX2BIN(MID(I70,7,1),4),2,1)</f>
        <v>0</v>
      </c>
      <c r="AK70" s="6" t="str">
        <f>MID(HEX2BIN(MID(I70,7,1),4),3,1)</f>
        <v>0</v>
      </c>
      <c r="AL70" s="6" t="str">
        <f>MID(HEX2BIN(MID(I70,7,1),4),4,1)</f>
        <v>0</v>
      </c>
      <c r="AM70" s="6" t="str">
        <f>MID(HEX2BIN(MID(I70,8,1),4),1,1)</f>
        <v>0</v>
      </c>
      <c r="AN70" s="6" t="str">
        <f>MID(HEX2BIN(MID(I70,8,1),4),2,1)</f>
        <v>0</v>
      </c>
      <c r="AO70" s="6" t="str">
        <f>MID(HEX2BIN(MID(I70,8,1),4),3,1)</f>
        <v>0</v>
      </c>
      <c r="AP70" s="6" t="str">
        <f>MID(HEX2BIN(MID(I70,8,1),4),4,1)</f>
        <v>0</v>
      </c>
    </row>
    <row r="71" spans="1:42">
      <c r="A71" s="3" t="s">
        <v>10053</v>
      </c>
      <c r="B71" s="1" t="s">
        <v>46</v>
      </c>
      <c r="C71" s="6" t="s">
        <v>1076</v>
      </c>
      <c r="D71" s="9" t="s">
        <v>702</v>
      </c>
      <c r="E71" s="9" t="s">
        <v>1069</v>
      </c>
      <c r="F71" s="9" t="s">
        <v>91</v>
      </c>
      <c r="G71" s="9" t="s">
        <v>1058</v>
      </c>
      <c r="H71" s="9" t="s">
        <v>10054</v>
      </c>
      <c r="I71" s="9" t="s">
        <v>6299</v>
      </c>
      <c r="K71" s="6" t="str">
        <f t="shared" ref="K71:K72" si="224">MID(HEX2BIN(MID(I71,1,1),4),1,1)</f>
        <v>0</v>
      </c>
      <c r="L71" s="6" t="str">
        <f t="shared" ref="L71:L72" si="225">MID(HEX2BIN(MID(I71,1,1),4),2,1)</f>
        <v>0</v>
      </c>
      <c r="M71" s="6" t="str">
        <f t="shared" ref="M71:M72" si="226">MID(HEX2BIN(MID(I71,1,1),4),3,1)</f>
        <v>0</v>
      </c>
      <c r="N71" s="6" t="str">
        <f t="shared" ref="N71:N72" si="227">MID(HEX2BIN(MID(I71,1,1),4),4,1)</f>
        <v>1</v>
      </c>
      <c r="O71" s="6" t="str">
        <f t="shared" ref="O71:O72" si="228">MID(HEX2BIN(MID(I71,2,1),4),1,1)</f>
        <v>0</v>
      </c>
      <c r="P71" s="6" t="str">
        <f t="shared" ref="P71:P72" si="229">MID(HEX2BIN(MID(I71,2,1),4),2,1)</f>
        <v>0</v>
      </c>
      <c r="Q71" s="6" t="str">
        <f t="shared" ref="Q71:Q72" si="230">MID(HEX2BIN(MID(I71,2,1),4),3,1)</f>
        <v>0</v>
      </c>
      <c r="R71" s="6" t="str">
        <f t="shared" ref="R71:R72" si="231">MID(HEX2BIN(MID(I71,2,1),4),4,1)</f>
        <v>0</v>
      </c>
      <c r="S71" s="6" t="str">
        <f t="shared" ref="S71:S72" si="232">MID(HEX2BIN(MID(I71,3,1),4),1,1)</f>
        <v>0</v>
      </c>
      <c r="T71" s="6" t="str">
        <f t="shared" ref="T71:T72" si="233">MID(HEX2BIN(MID(I71,3,1),4),2,1)</f>
        <v>0</v>
      </c>
      <c r="U71" s="6" t="str">
        <f t="shared" ref="U71:U72" si="234">MID(HEX2BIN(MID(I71,3,1),4),3,1)</f>
        <v>1</v>
      </c>
      <c r="V71" s="6" t="str">
        <f t="shared" ref="V71:V72" si="235">MID(HEX2BIN(MID(I71,3,1),4),4,1)</f>
        <v>1</v>
      </c>
      <c r="W71" s="6" t="str">
        <f t="shared" ref="W71:W72" si="236">MID(HEX2BIN(MID(I71,4,1),4),1,1)</f>
        <v>0</v>
      </c>
      <c r="X71" s="6" t="str">
        <f t="shared" ref="X71:X72" si="237">MID(HEX2BIN(MID(I71,4,1),4),2,1)</f>
        <v>1</v>
      </c>
      <c r="Y71" s="6" t="str">
        <f t="shared" ref="Y71:Y72" si="238">MID(HEX2BIN(MID(I71,4,1),4),3,1)</f>
        <v>0</v>
      </c>
      <c r="Z71" s="6" t="str">
        <f t="shared" ref="Z71:Z72" si="239">MID(HEX2BIN(MID(I71,4,1),4),4,1)</f>
        <v>1</v>
      </c>
      <c r="AA71" s="6" t="str">
        <f t="shared" ref="AA71:AA72" si="240">MID(HEX2BIN(MID(I71,5,1),4),1,1)</f>
        <v>1</v>
      </c>
      <c r="AB71" s="6" t="str">
        <f t="shared" ref="AB71:AB72" si="241">MID(HEX2BIN(MID(I71,5,1),4),2,1)</f>
        <v>1</v>
      </c>
      <c r="AC71" s="6" t="str">
        <f t="shared" ref="AC71:AC72" si="242">MID(HEX2BIN(MID(I71,5,1),4),3,1)</f>
        <v>0</v>
      </c>
      <c r="AD71" s="6" t="str">
        <f t="shared" ref="AD71:AD72" si="243">MID(HEX2BIN(MID(I71,5,1),4),4,1)</f>
        <v>1</v>
      </c>
      <c r="AE71" s="6" t="str">
        <f t="shared" ref="AE71:AE72" si="244">MID(HEX2BIN(MID(I71,6,1),4),1,1)</f>
        <v>0</v>
      </c>
      <c r="AF71" s="6" t="str">
        <f t="shared" ref="AF71:AF72" si="245">MID(HEX2BIN(MID(I71,6,1),4),2,1)</f>
        <v>0</v>
      </c>
      <c r="AG71" s="6" t="str">
        <f t="shared" ref="AG71:AG72" si="246">MID(HEX2BIN(MID(I71,6,1),4),3,1)</f>
        <v>0</v>
      </c>
      <c r="AH71" s="6" t="str">
        <f t="shared" ref="AH71:AH72" si="247">MID(HEX2BIN(MID(I71,6,1),4),4,1)</f>
        <v>0</v>
      </c>
      <c r="AI71" s="6" t="str">
        <f t="shared" ref="AI71:AI72" si="248">MID(HEX2BIN(MID(I71,7,1),4),1,1)</f>
        <v>0</v>
      </c>
      <c r="AJ71" s="6" t="str">
        <f t="shared" ref="AJ71:AJ72" si="249">MID(HEX2BIN(MID(I71,7,1),4),2,1)</f>
        <v>0</v>
      </c>
      <c r="AK71" s="6" t="str">
        <f t="shared" ref="AK71:AK72" si="250">MID(HEX2BIN(MID(I71,7,1),4),3,1)</f>
        <v>0</v>
      </c>
      <c r="AL71" s="6" t="str">
        <f t="shared" ref="AL71:AL72" si="251">MID(HEX2BIN(MID(I71,7,1),4),4,1)</f>
        <v>0</v>
      </c>
      <c r="AM71" s="6" t="str">
        <f t="shared" ref="AM71:AM72" si="252">MID(HEX2BIN(MID(I71,8,1),4),1,1)</f>
        <v>0</v>
      </c>
      <c r="AN71" s="6" t="str">
        <f t="shared" ref="AN71:AN72" si="253">MID(HEX2BIN(MID(I71,8,1),4),2,1)</f>
        <v>0</v>
      </c>
      <c r="AO71" s="6" t="str">
        <f t="shared" ref="AO71:AO72" si="254">MID(HEX2BIN(MID(I71,8,1),4),3,1)</f>
        <v>0</v>
      </c>
      <c r="AP71" s="6" t="str">
        <f t="shared" ref="AP71:AP72" si="255">MID(HEX2BIN(MID(I71,8,1),4),4,1)</f>
        <v>0</v>
      </c>
    </row>
    <row r="72" spans="1:42">
      <c r="A72" s="3" t="s">
        <v>10055</v>
      </c>
      <c r="B72" s="1" t="s">
        <v>46</v>
      </c>
      <c r="C72" s="6" t="s">
        <v>1076</v>
      </c>
      <c r="D72" s="9" t="s">
        <v>3348</v>
      </c>
      <c r="E72" s="9" t="s">
        <v>854</v>
      </c>
      <c r="F72" s="9" t="s">
        <v>91</v>
      </c>
      <c r="G72" s="9" t="s">
        <v>7219</v>
      </c>
      <c r="H72" s="9" t="s">
        <v>10054</v>
      </c>
      <c r="I72" s="9" t="s">
        <v>6300</v>
      </c>
      <c r="K72" s="6" t="str">
        <f t="shared" si="224"/>
        <v>0</v>
      </c>
      <c r="L72" s="6" t="str">
        <f t="shared" si="225"/>
        <v>0</v>
      </c>
      <c r="M72" s="6" t="str">
        <f t="shared" si="226"/>
        <v>0</v>
      </c>
      <c r="N72" s="6" t="str">
        <f t="shared" si="227"/>
        <v>1</v>
      </c>
      <c r="O72" s="6" t="str">
        <f t="shared" si="228"/>
        <v>0</v>
      </c>
      <c r="P72" s="6" t="str">
        <f t="shared" si="229"/>
        <v>0</v>
      </c>
      <c r="Q72" s="6" t="str">
        <f t="shared" si="230"/>
        <v>0</v>
      </c>
      <c r="R72" s="6" t="str">
        <f t="shared" si="231"/>
        <v>0</v>
      </c>
      <c r="S72" s="6" t="str">
        <f t="shared" si="232"/>
        <v>0</v>
      </c>
      <c r="T72" s="6" t="str">
        <f t="shared" si="233"/>
        <v>0</v>
      </c>
      <c r="U72" s="6" t="str">
        <f t="shared" si="234"/>
        <v>1</v>
      </c>
      <c r="V72" s="6" t="str">
        <f t="shared" si="235"/>
        <v>0</v>
      </c>
      <c r="W72" s="6" t="str">
        <f t="shared" si="236"/>
        <v>0</v>
      </c>
      <c r="X72" s="6" t="str">
        <f t="shared" si="237"/>
        <v>1</v>
      </c>
      <c r="Y72" s="6" t="str">
        <f t="shared" si="238"/>
        <v>0</v>
      </c>
      <c r="Z72" s="6" t="str">
        <f t="shared" si="239"/>
        <v>0</v>
      </c>
      <c r="AA72" s="6" t="str">
        <f t="shared" si="240"/>
        <v>0</v>
      </c>
      <c r="AB72" s="6" t="str">
        <f t="shared" si="241"/>
        <v>1</v>
      </c>
      <c r="AC72" s="6" t="str">
        <f t="shared" si="242"/>
        <v>0</v>
      </c>
      <c r="AD72" s="6" t="str">
        <f t="shared" si="243"/>
        <v>1</v>
      </c>
      <c r="AE72" s="6" t="str">
        <f t="shared" si="244"/>
        <v>0</v>
      </c>
      <c r="AF72" s="6" t="str">
        <f t="shared" si="245"/>
        <v>0</v>
      </c>
      <c r="AG72" s="6" t="str">
        <f t="shared" si="246"/>
        <v>0</v>
      </c>
      <c r="AH72" s="6" t="str">
        <f t="shared" si="247"/>
        <v>0</v>
      </c>
      <c r="AI72" s="6" t="str">
        <f t="shared" si="248"/>
        <v>0</v>
      </c>
      <c r="AJ72" s="6" t="str">
        <f t="shared" si="249"/>
        <v>0</v>
      </c>
      <c r="AK72" s="6" t="str">
        <f t="shared" si="250"/>
        <v>0</v>
      </c>
      <c r="AL72" s="6" t="str">
        <f t="shared" si="251"/>
        <v>0</v>
      </c>
      <c r="AM72" s="6" t="str">
        <f t="shared" si="252"/>
        <v>0</v>
      </c>
      <c r="AN72" s="6" t="str">
        <f t="shared" si="253"/>
        <v>0</v>
      </c>
      <c r="AO72" s="6" t="str">
        <f t="shared" si="254"/>
        <v>0</v>
      </c>
      <c r="AP72" s="6" t="str">
        <f t="shared" si="255"/>
        <v>0</v>
      </c>
    </row>
    <row r="73" spans="1:42">
      <c r="A73" s="3" t="s">
        <v>6273</v>
      </c>
      <c r="B73" s="1" t="s">
        <v>43</v>
      </c>
      <c r="C73" s="6" t="s">
        <v>46</v>
      </c>
      <c r="D73" s="9" t="s">
        <v>702</v>
      </c>
      <c r="E73" s="9" t="s">
        <v>1052</v>
      </c>
      <c r="F73" s="9" t="s">
        <v>91</v>
      </c>
      <c r="G73" s="9" t="s">
        <v>5340</v>
      </c>
      <c r="H73" s="9" t="s">
        <v>6202</v>
      </c>
      <c r="I73" s="9" t="s">
        <v>6199</v>
      </c>
      <c r="K73" s="6" t="str">
        <f t="shared" si="192"/>
        <v>0</v>
      </c>
      <c r="L73" s="6" t="str">
        <f t="shared" si="193"/>
        <v>0</v>
      </c>
      <c r="M73" s="6" t="str">
        <f t="shared" si="194"/>
        <v>0</v>
      </c>
      <c r="N73" s="6" t="str">
        <f t="shared" si="195"/>
        <v>1</v>
      </c>
      <c r="O73" s="6" t="str">
        <f t="shared" si="196"/>
        <v>0</v>
      </c>
      <c r="P73" s="6" t="str">
        <f t="shared" si="197"/>
        <v>0</v>
      </c>
      <c r="Q73" s="6" t="str">
        <f t="shared" si="198"/>
        <v>0</v>
      </c>
      <c r="R73" s="6" t="str">
        <f t="shared" si="199"/>
        <v>0</v>
      </c>
      <c r="S73" s="6" t="str">
        <f t="shared" si="200"/>
        <v>1</v>
      </c>
      <c r="T73" s="6" t="str">
        <f t="shared" si="201"/>
        <v>1</v>
      </c>
      <c r="U73" s="6" t="str">
        <f t="shared" si="202"/>
        <v>1</v>
      </c>
      <c r="V73" s="6" t="str">
        <f t="shared" si="203"/>
        <v>1</v>
      </c>
      <c r="W73" s="6" t="str">
        <f t="shared" si="204"/>
        <v>0</v>
      </c>
      <c r="X73" s="6" t="str">
        <f t="shared" si="205"/>
        <v>1</v>
      </c>
      <c r="Y73" s="6" t="str">
        <f t="shared" si="206"/>
        <v>0</v>
      </c>
      <c r="Z73" s="6" t="str">
        <f t="shared" si="207"/>
        <v>1</v>
      </c>
      <c r="AA73" s="6" t="str">
        <f t="shared" si="208"/>
        <v>1</v>
      </c>
      <c r="AB73" s="6" t="str">
        <f t="shared" si="209"/>
        <v>1</v>
      </c>
      <c r="AC73" s="6" t="str">
        <f t="shared" si="210"/>
        <v>0</v>
      </c>
      <c r="AD73" s="6" t="str">
        <f t="shared" si="211"/>
        <v>1</v>
      </c>
      <c r="AE73" s="6" t="str">
        <f t="shared" si="212"/>
        <v>0</v>
      </c>
      <c r="AF73" s="6" t="str">
        <f t="shared" si="213"/>
        <v>0</v>
      </c>
      <c r="AG73" s="6" t="str">
        <f t="shared" si="214"/>
        <v>0</v>
      </c>
      <c r="AH73" s="6" t="str">
        <f t="shared" si="215"/>
        <v>0</v>
      </c>
      <c r="AI73" s="6" t="str">
        <f t="shared" si="216"/>
        <v>0</v>
      </c>
      <c r="AJ73" s="6" t="str">
        <f t="shared" si="217"/>
        <v>0</v>
      </c>
      <c r="AK73" s="6" t="str">
        <f t="shared" si="218"/>
        <v>0</v>
      </c>
      <c r="AL73" s="6" t="str">
        <f t="shared" si="219"/>
        <v>0</v>
      </c>
      <c r="AM73" s="6" t="str">
        <f t="shared" si="220"/>
        <v>0</v>
      </c>
      <c r="AN73" s="6" t="str">
        <f t="shared" si="221"/>
        <v>0</v>
      </c>
      <c r="AO73" s="6" t="str">
        <f t="shared" si="222"/>
        <v>0</v>
      </c>
      <c r="AP73" s="6" t="str">
        <f t="shared" si="223"/>
        <v>0</v>
      </c>
    </row>
    <row r="74" spans="1:42">
      <c r="A74" s="3" t="s">
        <v>3038</v>
      </c>
      <c r="B74" s="1" t="s">
        <v>45</v>
      </c>
      <c r="C74" s="6" t="s">
        <v>1055</v>
      </c>
      <c r="D74" s="9" t="s">
        <v>1590</v>
      </c>
      <c r="E74" s="9" t="s">
        <v>824</v>
      </c>
      <c r="F74" s="9" t="s">
        <v>91</v>
      </c>
      <c r="G74" s="9" t="s">
        <v>1591</v>
      </c>
      <c r="H74" s="9" t="s">
        <v>1592</v>
      </c>
      <c r="I74" s="9" t="s">
        <v>6200</v>
      </c>
      <c r="K74" s="6" t="str">
        <f t="shared" si="192"/>
        <v>0</v>
      </c>
      <c r="L74" s="6" t="str">
        <f t="shared" si="193"/>
        <v>0</v>
      </c>
      <c r="M74" s="6" t="str">
        <f t="shared" si="194"/>
        <v>0</v>
      </c>
      <c r="N74" s="6" t="str">
        <f t="shared" si="195"/>
        <v>1</v>
      </c>
      <c r="O74" s="6" t="str">
        <f t="shared" si="196"/>
        <v>0</v>
      </c>
      <c r="P74" s="6" t="str">
        <f t="shared" si="197"/>
        <v>0</v>
      </c>
      <c r="Q74" s="6" t="str">
        <f t="shared" si="198"/>
        <v>0</v>
      </c>
      <c r="R74" s="6" t="str">
        <f t="shared" si="199"/>
        <v>0</v>
      </c>
      <c r="S74" s="6" t="str">
        <f t="shared" si="200"/>
        <v>1</v>
      </c>
      <c r="T74" s="6" t="str">
        <f t="shared" si="201"/>
        <v>1</v>
      </c>
      <c r="U74" s="6" t="str">
        <f t="shared" si="202"/>
        <v>1</v>
      </c>
      <c r="V74" s="6" t="str">
        <f t="shared" si="203"/>
        <v>1</v>
      </c>
      <c r="W74" s="6" t="str">
        <f t="shared" si="204"/>
        <v>1</v>
      </c>
      <c r="X74" s="6" t="str">
        <f t="shared" si="205"/>
        <v>1</v>
      </c>
      <c r="Y74" s="6" t="str">
        <f t="shared" si="206"/>
        <v>0</v>
      </c>
      <c r="Z74" s="6" t="str">
        <f t="shared" si="207"/>
        <v>1</v>
      </c>
      <c r="AA74" s="6" t="str">
        <f t="shared" si="208"/>
        <v>1</v>
      </c>
      <c r="AB74" s="6" t="str">
        <f t="shared" si="209"/>
        <v>1</v>
      </c>
      <c r="AC74" s="6" t="str">
        <f t="shared" si="210"/>
        <v>0</v>
      </c>
      <c r="AD74" s="6" t="str">
        <f t="shared" si="211"/>
        <v>1</v>
      </c>
      <c r="AE74" s="6" t="str">
        <f t="shared" si="212"/>
        <v>0</v>
      </c>
      <c r="AF74" s="6" t="str">
        <f t="shared" si="213"/>
        <v>0</v>
      </c>
      <c r="AG74" s="6" t="str">
        <f t="shared" si="214"/>
        <v>0</v>
      </c>
      <c r="AH74" s="6" t="str">
        <f t="shared" si="215"/>
        <v>0</v>
      </c>
      <c r="AI74" s="6" t="str">
        <f t="shared" si="216"/>
        <v>0</v>
      </c>
      <c r="AJ74" s="6" t="str">
        <f t="shared" si="217"/>
        <v>0</v>
      </c>
      <c r="AK74" s="6" t="str">
        <f t="shared" si="218"/>
        <v>0</v>
      </c>
      <c r="AL74" s="6" t="str">
        <f t="shared" si="219"/>
        <v>0</v>
      </c>
      <c r="AM74" s="6" t="str">
        <f t="shared" si="220"/>
        <v>0</v>
      </c>
      <c r="AN74" s="6" t="str">
        <f t="shared" si="221"/>
        <v>0</v>
      </c>
      <c r="AO74" s="6" t="str">
        <f t="shared" si="222"/>
        <v>0</v>
      </c>
      <c r="AP74" s="6" t="str">
        <f t="shared" si="223"/>
        <v>0</v>
      </c>
    </row>
    <row r="75" spans="1:42">
      <c r="A75" s="3" t="s">
        <v>6272</v>
      </c>
      <c r="B75" s="1" t="s">
        <v>43</v>
      </c>
      <c r="C75" s="6" t="s">
        <v>45</v>
      </c>
      <c r="D75" s="9" t="s">
        <v>1590</v>
      </c>
      <c r="E75" s="9" t="s">
        <v>824</v>
      </c>
      <c r="F75" s="9" t="s">
        <v>91</v>
      </c>
      <c r="G75" s="9" t="s">
        <v>1591</v>
      </c>
      <c r="H75" s="9" t="s">
        <v>1592</v>
      </c>
      <c r="I75" s="9" t="s">
        <v>6200</v>
      </c>
      <c r="K75" s="6" t="str">
        <f t="shared" si="192"/>
        <v>0</v>
      </c>
      <c r="L75" s="6" t="str">
        <f t="shared" si="193"/>
        <v>0</v>
      </c>
      <c r="M75" s="6" t="str">
        <f t="shared" si="194"/>
        <v>0</v>
      </c>
      <c r="N75" s="6" t="str">
        <f t="shared" si="195"/>
        <v>1</v>
      </c>
      <c r="O75" s="6" t="str">
        <f t="shared" si="196"/>
        <v>0</v>
      </c>
      <c r="P75" s="6" t="str">
        <f t="shared" si="197"/>
        <v>0</v>
      </c>
      <c r="Q75" s="6" t="str">
        <f t="shared" si="198"/>
        <v>0</v>
      </c>
      <c r="R75" s="6" t="str">
        <f t="shared" si="199"/>
        <v>0</v>
      </c>
      <c r="S75" s="6" t="str">
        <f t="shared" si="200"/>
        <v>1</v>
      </c>
      <c r="T75" s="6" t="str">
        <f t="shared" si="201"/>
        <v>1</v>
      </c>
      <c r="U75" s="6" t="str">
        <f t="shared" si="202"/>
        <v>1</v>
      </c>
      <c r="V75" s="6" t="str">
        <f t="shared" si="203"/>
        <v>1</v>
      </c>
      <c r="W75" s="6" t="str">
        <f t="shared" si="204"/>
        <v>1</v>
      </c>
      <c r="X75" s="6" t="str">
        <f t="shared" si="205"/>
        <v>1</v>
      </c>
      <c r="Y75" s="6" t="str">
        <f t="shared" si="206"/>
        <v>0</v>
      </c>
      <c r="Z75" s="6" t="str">
        <f t="shared" si="207"/>
        <v>1</v>
      </c>
      <c r="AA75" s="6" t="str">
        <f t="shared" si="208"/>
        <v>1</v>
      </c>
      <c r="AB75" s="6" t="str">
        <f t="shared" si="209"/>
        <v>1</v>
      </c>
      <c r="AC75" s="6" t="str">
        <f t="shared" si="210"/>
        <v>0</v>
      </c>
      <c r="AD75" s="6" t="str">
        <f t="shared" si="211"/>
        <v>1</v>
      </c>
      <c r="AE75" s="6" t="str">
        <f t="shared" si="212"/>
        <v>0</v>
      </c>
      <c r="AF75" s="6" t="str">
        <f t="shared" si="213"/>
        <v>0</v>
      </c>
      <c r="AG75" s="6" t="str">
        <f t="shared" si="214"/>
        <v>0</v>
      </c>
      <c r="AH75" s="6" t="str">
        <f t="shared" si="215"/>
        <v>0</v>
      </c>
      <c r="AI75" s="6" t="str">
        <f t="shared" si="216"/>
        <v>0</v>
      </c>
      <c r="AJ75" s="6" t="str">
        <f t="shared" si="217"/>
        <v>0</v>
      </c>
      <c r="AK75" s="6" t="str">
        <f t="shared" si="218"/>
        <v>0</v>
      </c>
      <c r="AL75" s="6" t="str">
        <f t="shared" si="219"/>
        <v>0</v>
      </c>
      <c r="AM75" s="6" t="str">
        <f t="shared" si="220"/>
        <v>0</v>
      </c>
      <c r="AN75" s="6" t="str">
        <f t="shared" si="221"/>
        <v>0</v>
      </c>
      <c r="AO75" s="6" t="str">
        <f t="shared" si="222"/>
        <v>0</v>
      </c>
      <c r="AP75" s="6" t="str">
        <f t="shared" si="223"/>
        <v>0</v>
      </c>
    </row>
    <row r="76" spans="1:42">
      <c r="A76" s="3" t="s">
        <v>1589</v>
      </c>
      <c r="B76" s="1" t="s">
        <v>79</v>
      </c>
      <c r="C76" s="6" t="s">
        <v>1055</v>
      </c>
      <c r="D76" s="9" t="s">
        <v>1590</v>
      </c>
      <c r="E76" s="9" t="s">
        <v>265</v>
      </c>
      <c r="F76" s="9" t="s">
        <v>91</v>
      </c>
      <c r="G76" s="9" t="s">
        <v>1591</v>
      </c>
      <c r="H76" s="9" t="s">
        <v>1592</v>
      </c>
      <c r="I76" s="9" t="s">
        <v>6200</v>
      </c>
      <c r="K76" s="6" t="str">
        <f t="shared" si="192"/>
        <v>0</v>
      </c>
      <c r="L76" s="6" t="str">
        <f t="shared" si="193"/>
        <v>0</v>
      </c>
      <c r="M76" s="6" t="str">
        <f t="shared" si="194"/>
        <v>0</v>
      </c>
      <c r="N76" s="6" t="str">
        <f t="shared" si="195"/>
        <v>1</v>
      </c>
      <c r="O76" s="6" t="str">
        <f t="shared" si="196"/>
        <v>0</v>
      </c>
      <c r="P76" s="6" t="str">
        <f t="shared" si="197"/>
        <v>0</v>
      </c>
      <c r="Q76" s="6" t="str">
        <f t="shared" si="198"/>
        <v>0</v>
      </c>
      <c r="R76" s="6" t="str">
        <f t="shared" si="199"/>
        <v>0</v>
      </c>
      <c r="S76" s="6" t="str">
        <f t="shared" si="200"/>
        <v>1</v>
      </c>
      <c r="T76" s="6" t="str">
        <f t="shared" si="201"/>
        <v>1</v>
      </c>
      <c r="U76" s="6" t="str">
        <f t="shared" si="202"/>
        <v>1</v>
      </c>
      <c r="V76" s="6" t="str">
        <f t="shared" si="203"/>
        <v>1</v>
      </c>
      <c r="W76" s="6" t="str">
        <f t="shared" si="204"/>
        <v>1</v>
      </c>
      <c r="X76" s="6" t="str">
        <f t="shared" si="205"/>
        <v>1</v>
      </c>
      <c r="Y76" s="6" t="str">
        <f t="shared" si="206"/>
        <v>0</v>
      </c>
      <c r="Z76" s="6" t="str">
        <f t="shared" si="207"/>
        <v>1</v>
      </c>
      <c r="AA76" s="6" t="str">
        <f t="shared" si="208"/>
        <v>1</v>
      </c>
      <c r="AB76" s="6" t="str">
        <f t="shared" si="209"/>
        <v>1</v>
      </c>
      <c r="AC76" s="6" t="str">
        <f t="shared" si="210"/>
        <v>0</v>
      </c>
      <c r="AD76" s="6" t="str">
        <f t="shared" si="211"/>
        <v>1</v>
      </c>
      <c r="AE76" s="6" t="str">
        <f t="shared" si="212"/>
        <v>0</v>
      </c>
      <c r="AF76" s="6" t="str">
        <f t="shared" si="213"/>
        <v>0</v>
      </c>
      <c r="AG76" s="6" t="str">
        <f t="shared" si="214"/>
        <v>0</v>
      </c>
      <c r="AH76" s="6" t="str">
        <f t="shared" si="215"/>
        <v>0</v>
      </c>
      <c r="AI76" s="6" t="str">
        <f t="shared" si="216"/>
        <v>0</v>
      </c>
      <c r="AJ76" s="6" t="str">
        <f t="shared" si="217"/>
        <v>0</v>
      </c>
      <c r="AK76" s="6" t="str">
        <f t="shared" si="218"/>
        <v>0</v>
      </c>
      <c r="AL76" s="6" t="str">
        <f t="shared" si="219"/>
        <v>0</v>
      </c>
      <c r="AM76" s="6" t="str">
        <f t="shared" si="220"/>
        <v>0</v>
      </c>
      <c r="AN76" s="6" t="str">
        <f t="shared" si="221"/>
        <v>0</v>
      </c>
      <c r="AO76" s="6" t="str">
        <f t="shared" si="222"/>
        <v>0</v>
      </c>
      <c r="AP76" s="6" t="str">
        <f t="shared" si="223"/>
        <v>0</v>
      </c>
    </row>
    <row r="77" spans="1:42">
      <c r="A77" s="3" t="s">
        <v>6274</v>
      </c>
      <c r="B77" s="1" t="s">
        <v>43</v>
      </c>
      <c r="C77" s="6" t="s">
        <v>79</v>
      </c>
      <c r="D77" s="9" t="s">
        <v>1590</v>
      </c>
      <c r="E77" s="9" t="s">
        <v>265</v>
      </c>
      <c r="F77" s="9" t="s">
        <v>91</v>
      </c>
      <c r="G77" s="9" t="s">
        <v>1591</v>
      </c>
      <c r="H77" s="9" t="s">
        <v>1592</v>
      </c>
      <c r="I77" s="9" t="s">
        <v>6200</v>
      </c>
      <c r="K77" s="6" t="str">
        <f t="shared" si="192"/>
        <v>0</v>
      </c>
      <c r="L77" s="6" t="str">
        <f t="shared" si="193"/>
        <v>0</v>
      </c>
      <c r="M77" s="6" t="str">
        <f t="shared" si="194"/>
        <v>0</v>
      </c>
      <c r="N77" s="6" t="str">
        <f t="shared" si="195"/>
        <v>1</v>
      </c>
      <c r="O77" s="6" t="str">
        <f t="shared" si="196"/>
        <v>0</v>
      </c>
      <c r="P77" s="6" t="str">
        <f t="shared" si="197"/>
        <v>0</v>
      </c>
      <c r="Q77" s="6" t="str">
        <f t="shared" si="198"/>
        <v>0</v>
      </c>
      <c r="R77" s="6" t="str">
        <f t="shared" si="199"/>
        <v>0</v>
      </c>
      <c r="S77" s="6" t="str">
        <f t="shared" si="200"/>
        <v>1</v>
      </c>
      <c r="T77" s="6" t="str">
        <f t="shared" si="201"/>
        <v>1</v>
      </c>
      <c r="U77" s="6" t="str">
        <f t="shared" si="202"/>
        <v>1</v>
      </c>
      <c r="V77" s="6" t="str">
        <f t="shared" si="203"/>
        <v>1</v>
      </c>
      <c r="W77" s="6" t="str">
        <f t="shared" si="204"/>
        <v>1</v>
      </c>
      <c r="X77" s="6" t="str">
        <f t="shared" si="205"/>
        <v>1</v>
      </c>
      <c r="Y77" s="6" t="str">
        <f t="shared" si="206"/>
        <v>0</v>
      </c>
      <c r="Z77" s="6" t="str">
        <f t="shared" si="207"/>
        <v>1</v>
      </c>
      <c r="AA77" s="6" t="str">
        <f t="shared" si="208"/>
        <v>1</v>
      </c>
      <c r="AB77" s="6" t="str">
        <f t="shared" si="209"/>
        <v>1</v>
      </c>
      <c r="AC77" s="6" t="str">
        <f t="shared" si="210"/>
        <v>0</v>
      </c>
      <c r="AD77" s="6" t="str">
        <f t="shared" si="211"/>
        <v>1</v>
      </c>
      <c r="AE77" s="6" t="str">
        <f t="shared" si="212"/>
        <v>0</v>
      </c>
      <c r="AF77" s="6" t="str">
        <f t="shared" si="213"/>
        <v>0</v>
      </c>
      <c r="AG77" s="6" t="str">
        <f t="shared" si="214"/>
        <v>0</v>
      </c>
      <c r="AH77" s="6" t="str">
        <f t="shared" si="215"/>
        <v>0</v>
      </c>
      <c r="AI77" s="6" t="str">
        <f t="shared" si="216"/>
        <v>0</v>
      </c>
      <c r="AJ77" s="6" t="str">
        <f t="shared" si="217"/>
        <v>0</v>
      </c>
      <c r="AK77" s="6" t="str">
        <f t="shared" si="218"/>
        <v>0</v>
      </c>
      <c r="AL77" s="6" t="str">
        <f t="shared" si="219"/>
        <v>0</v>
      </c>
      <c r="AM77" s="6" t="str">
        <f t="shared" si="220"/>
        <v>0</v>
      </c>
      <c r="AN77" s="6" t="str">
        <f t="shared" si="221"/>
        <v>0</v>
      </c>
      <c r="AO77" s="6" t="str">
        <f t="shared" si="222"/>
        <v>0</v>
      </c>
      <c r="AP77" s="6" t="str">
        <f t="shared" si="223"/>
        <v>0</v>
      </c>
    </row>
    <row r="78" spans="1:42">
      <c r="A78" s="3" t="s">
        <v>6630</v>
      </c>
      <c r="B78" s="1" t="s">
        <v>80</v>
      </c>
      <c r="C78" s="6" t="s">
        <v>1076</v>
      </c>
      <c r="D78" s="9" t="s">
        <v>702</v>
      </c>
      <c r="E78" s="9" t="s">
        <v>265</v>
      </c>
      <c r="F78" s="9" t="s">
        <v>91</v>
      </c>
      <c r="G78" s="9" t="s">
        <v>373</v>
      </c>
      <c r="H78" s="9" t="s">
        <v>6631</v>
      </c>
      <c r="I78" s="9" t="s">
        <v>6632</v>
      </c>
      <c r="K78" s="6" t="str">
        <f t="shared" si="192"/>
        <v>0</v>
      </c>
      <c r="L78" s="6" t="str">
        <f t="shared" si="193"/>
        <v>0</v>
      </c>
      <c r="M78" s="6" t="str">
        <f t="shared" si="194"/>
        <v>0</v>
      </c>
      <c r="N78" s="6" t="str">
        <f t="shared" si="195"/>
        <v>1</v>
      </c>
      <c r="O78" s="6" t="str">
        <f t="shared" si="196"/>
        <v>0</v>
      </c>
      <c r="P78" s="6" t="str">
        <f t="shared" si="197"/>
        <v>0</v>
      </c>
      <c r="Q78" s="6" t="str">
        <f t="shared" si="198"/>
        <v>0</v>
      </c>
      <c r="R78" s="6" t="str">
        <f t="shared" si="199"/>
        <v>0</v>
      </c>
      <c r="S78" s="6" t="str">
        <f t="shared" si="200"/>
        <v>0</v>
      </c>
      <c r="T78" s="6" t="str">
        <f t="shared" si="201"/>
        <v>0</v>
      </c>
      <c r="U78" s="6" t="str">
        <f t="shared" si="202"/>
        <v>0</v>
      </c>
      <c r="V78" s="6" t="str">
        <f t="shared" si="203"/>
        <v>1</v>
      </c>
      <c r="W78" s="6" t="str">
        <f t="shared" si="204"/>
        <v>0</v>
      </c>
      <c r="X78" s="6" t="str">
        <f t="shared" si="205"/>
        <v>1</v>
      </c>
      <c r="Y78" s="6" t="str">
        <f t="shared" si="206"/>
        <v>1</v>
      </c>
      <c r="Z78" s="6" t="str">
        <f t="shared" si="207"/>
        <v>0</v>
      </c>
      <c r="AA78" s="6" t="str">
        <f t="shared" si="208"/>
        <v>1</v>
      </c>
      <c r="AB78" s="6" t="str">
        <f t="shared" si="209"/>
        <v>1</v>
      </c>
      <c r="AC78" s="6" t="str">
        <f t="shared" si="210"/>
        <v>0</v>
      </c>
      <c r="AD78" s="6" t="str">
        <f t="shared" si="211"/>
        <v>0</v>
      </c>
      <c r="AE78" s="6" t="str">
        <f t="shared" si="212"/>
        <v>0</v>
      </c>
      <c r="AF78" s="6" t="str">
        <f t="shared" si="213"/>
        <v>0</v>
      </c>
      <c r="AG78" s="6" t="str">
        <f t="shared" si="214"/>
        <v>0</v>
      </c>
      <c r="AH78" s="6" t="str">
        <f t="shared" si="215"/>
        <v>0</v>
      </c>
      <c r="AI78" s="6" t="str">
        <f t="shared" si="216"/>
        <v>0</v>
      </c>
      <c r="AJ78" s="6" t="str">
        <f t="shared" si="217"/>
        <v>0</v>
      </c>
      <c r="AK78" s="6" t="str">
        <f t="shared" si="218"/>
        <v>0</v>
      </c>
      <c r="AL78" s="6" t="str">
        <f t="shared" si="219"/>
        <v>0</v>
      </c>
      <c r="AM78" s="6" t="str">
        <f t="shared" si="220"/>
        <v>0</v>
      </c>
      <c r="AN78" s="6" t="str">
        <f t="shared" si="221"/>
        <v>0</v>
      </c>
      <c r="AO78" s="6" t="str">
        <f t="shared" si="222"/>
        <v>0</v>
      </c>
      <c r="AP78" s="6" t="str">
        <f t="shared" si="223"/>
        <v>0</v>
      </c>
    </row>
    <row r="79" spans="1:42">
      <c r="A79" s="3" t="s">
        <v>6633</v>
      </c>
      <c r="B79" s="1" t="s">
        <v>80</v>
      </c>
      <c r="C79" s="6" t="s">
        <v>2002</v>
      </c>
      <c r="D79" s="9" t="s">
        <v>6203</v>
      </c>
      <c r="E79" s="9" t="s">
        <v>1352</v>
      </c>
      <c r="F79" s="9" t="s">
        <v>91</v>
      </c>
      <c r="G79" s="9" t="s">
        <v>6634</v>
      </c>
      <c r="H79" s="9" t="s">
        <v>6205</v>
      </c>
      <c r="I79" s="9" t="s">
        <v>6200</v>
      </c>
      <c r="K79" s="6" t="str">
        <f t="shared" si="192"/>
        <v>0</v>
      </c>
      <c r="L79" s="6" t="str">
        <f t="shared" si="193"/>
        <v>0</v>
      </c>
      <c r="M79" s="6" t="str">
        <f t="shared" si="194"/>
        <v>0</v>
      </c>
      <c r="N79" s="6" t="str">
        <f t="shared" si="195"/>
        <v>1</v>
      </c>
      <c r="O79" s="6" t="str">
        <f t="shared" si="196"/>
        <v>0</v>
      </c>
      <c r="P79" s="6" t="str">
        <f t="shared" si="197"/>
        <v>0</v>
      </c>
      <c r="Q79" s="6" t="str">
        <f t="shared" si="198"/>
        <v>0</v>
      </c>
      <c r="R79" s="6" t="str">
        <f t="shared" si="199"/>
        <v>0</v>
      </c>
      <c r="S79" s="6" t="str">
        <f t="shared" si="200"/>
        <v>1</v>
      </c>
      <c r="T79" s="6" t="str">
        <f t="shared" si="201"/>
        <v>1</v>
      </c>
      <c r="U79" s="6" t="str">
        <f t="shared" si="202"/>
        <v>1</v>
      </c>
      <c r="V79" s="6" t="str">
        <f t="shared" si="203"/>
        <v>1</v>
      </c>
      <c r="W79" s="6" t="str">
        <f t="shared" si="204"/>
        <v>1</v>
      </c>
      <c r="X79" s="6" t="str">
        <f t="shared" si="205"/>
        <v>1</v>
      </c>
      <c r="Y79" s="6" t="str">
        <f t="shared" si="206"/>
        <v>0</v>
      </c>
      <c r="Z79" s="6" t="str">
        <f t="shared" si="207"/>
        <v>1</v>
      </c>
      <c r="AA79" s="6" t="str">
        <f t="shared" si="208"/>
        <v>1</v>
      </c>
      <c r="AB79" s="6" t="str">
        <f t="shared" si="209"/>
        <v>1</v>
      </c>
      <c r="AC79" s="6" t="str">
        <f t="shared" si="210"/>
        <v>0</v>
      </c>
      <c r="AD79" s="6" t="str">
        <f t="shared" si="211"/>
        <v>1</v>
      </c>
      <c r="AE79" s="6" t="str">
        <f t="shared" si="212"/>
        <v>0</v>
      </c>
      <c r="AF79" s="6" t="str">
        <f t="shared" si="213"/>
        <v>0</v>
      </c>
      <c r="AG79" s="6" t="str">
        <f t="shared" si="214"/>
        <v>0</v>
      </c>
      <c r="AH79" s="6" t="str">
        <f t="shared" si="215"/>
        <v>0</v>
      </c>
      <c r="AI79" s="6" t="str">
        <f t="shared" si="216"/>
        <v>0</v>
      </c>
      <c r="AJ79" s="6" t="str">
        <f t="shared" si="217"/>
        <v>0</v>
      </c>
      <c r="AK79" s="6" t="str">
        <f t="shared" si="218"/>
        <v>0</v>
      </c>
      <c r="AL79" s="6" t="str">
        <f t="shared" si="219"/>
        <v>0</v>
      </c>
      <c r="AM79" s="6" t="str">
        <f t="shared" si="220"/>
        <v>0</v>
      </c>
      <c r="AN79" s="6" t="str">
        <f t="shared" si="221"/>
        <v>0</v>
      </c>
      <c r="AO79" s="6" t="str">
        <f t="shared" si="222"/>
        <v>0</v>
      </c>
      <c r="AP79" s="6" t="str">
        <f t="shared" si="223"/>
        <v>0</v>
      </c>
    </row>
    <row r="80" spans="1:42">
      <c r="A80" s="3" t="s">
        <v>6635</v>
      </c>
      <c r="B80" s="1" t="s">
        <v>80</v>
      </c>
      <c r="C80" s="6" t="s">
        <v>2006</v>
      </c>
      <c r="D80" s="9" t="s">
        <v>6206</v>
      </c>
      <c r="E80" s="9" t="s">
        <v>433</v>
      </c>
      <c r="F80" s="9" t="s">
        <v>91</v>
      </c>
      <c r="G80" s="9" t="s">
        <v>1047</v>
      </c>
      <c r="H80" s="9" t="s">
        <v>6207</v>
      </c>
      <c r="I80" s="9" t="s">
        <v>6200</v>
      </c>
      <c r="K80" s="6" t="str">
        <f t="shared" si="192"/>
        <v>0</v>
      </c>
      <c r="L80" s="6" t="str">
        <f t="shared" si="193"/>
        <v>0</v>
      </c>
      <c r="M80" s="6" t="str">
        <f t="shared" si="194"/>
        <v>0</v>
      </c>
      <c r="N80" s="6" t="str">
        <f t="shared" si="195"/>
        <v>1</v>
      </c>
      <c r="O80" s="6" t="str">
        <f t="shared" si="196"/>
        <v>0</v>
      </c>
      <c r="P80" s="6" t="str">
        <f t="shared" si="197"/>
        <v>0</v>
      </c>
      <c r="Q80" s="6" t="str">
        <f t="shared" si="198"/>
        <v>0</v>
      </c>
      <c r="R80" s="6" t="str">
        <f t="shared" si="199"/>
        <v>0</v>
      </c>
      <c r="S80" s="6" t="str">
        <f t="shared" si="200"/>
        <v>1</v>
      </c>
      <c r="T80" s="6" t="str">
        <f t="shared" si="201"/>
        <v>1</v>
      </c>
      <c r="U80" s="6" t="str">
        <f t="shared" si="202"/>
        <v>1</v>
      </c>
      <c r="V80" s="6" t="str">
        <f t="shared" si="203"/>
        <v>1</v>
      </c>
      <c r="W80" s="6" t="str">
        <f t="shared" si="204"/>
        <v>1</v>
      </c>
      <c r="X80" s="6" t="str">
        <f t="shared" si="205"/>
        <v>1</v>
      </c>
      <c r="Y80" s="6" t="str">
        <f t="shared" si="206"/>
        <v>0</v>
      </c>
      <c r="Z80" s="6" t="str">
        <f t="shared" si="207"/>
        <v>1</v>
      </c>
      <c r="AA80" s="6" t="str">
        <f t="shared" si="208"/>
        <v>1</v>
      </c>
      <c r="AB80" s="6" t="str">
        <f t="shared" si="209"/>
        <v>1</v>
      </c>
      <c r="AC80" s="6" t="str">
        <f t="shared" si="210"/>
        <v>0</v>
      </c>
      <c r="AD80" s="6" t="str">
        <f t="shared" si="211"/>
        <v>1</v>
      </c>
      <c r="AE80" s="6" t="str">
        <f t="shared" si="212"/>
        <v>0</v>
      </c>
      <c r="AF80" s="6" t="str">
        <f t="shared" si="213"/>
        <v>0</v>
      </c>
      <c r="AG80" s="6" t="str">
        <f t="shared" si="214"/>
        <v>0</v>
      </c>
      <c r="AH80" s="6" t="str">
        <f t="shared" si="215"/>
        <v>0</v>
      </c>
      <c r="AI80" s="6" t="str">
        <f t="shared" si="216"/>
        <v>0</v>
      </c>
      <c r="AJ80" s="6" t="str">
        <f t="shared" si="217"/>
        <v>0</v>
      </c>
      <c r="AK80" s="6" t="str">
        <f t="shared" si="218"/>
        <v>0</v>
      </c>
      <c r="AL80" s="6" t="str">
        <f t="shared" si="219"/>
        <v>0</v>
      </c>
      <c r="AM80" s="6" t="str">
        <f t="shared" si="220"/>
        <v>0</v>
      </c>
      <c r="AN80" s="6" t="str">
        <f t="shared" si="221"/>
        <v>0</v>
      </c>
      <c r="AO80" s="6" t="str">
        <f t="shared" si="222"/>
        <v>0</v>
      </c>
      <c r="AP80" s="6" t="str">
        <f t="shared" si="223"/>
        <v>0</v>
      </c>
    </row>
    <row r="81" spans="1:42">
      <c r="A81" s="3" t="s">
        <v>6636</v>
      </c>
      <c r="B81" s="1" t="s">
        <v>80</v>
      </c>
      <c r="C81" s="6" t="s">
        <v>2010</v>
      </c>
      <c r="D81" s="9" t="s">
        <v>4086</v>
      </c>
      <c r="E81" s="9" t="s">
        <v>824</v>
      </c>
      <c r="F81" s="9" t="s">
        <v>91</v>
      </c>
      <c r="G81" s="9" t="s">
        <v>6204</v>
      </c>
      <c r="H81" s="9" t="s">
        <v>6209</v>
      </c>
      <c r="I81" s="9" t="s">
        <v>6200</v>
      </c>
      <c r="K81" s="6" t="str">
        <f t="shared" si="192"/>
        <v>0</v>
      </c>
      <c r="L81" s="6" t="str">
        <f t="shared" si="193"/>
        <v>0</v>
      </c>
      <c r="M81" s="6" t="str">
        <f t="shared" si="194"/>
        <v>0</v>
      </c>
      <c r="N81" s="6" t="str">
        <f t="shared" si="195"/>
        <v>1</v>
      </c>
      <c r="O81" s="6" t="str">
        <f t="shared" si="196"/>
        <v>0</v>
      </c>
      <c r="P81" s="6" t="str">
        <f t="shared" si="197"/>
        <v>0</v>
      </c>
      <c r="Q81" s="6" t="str">
        <f t="shared" si="198"/>
        <v>0</v>
      </c>
      <c r="R81" s="6" t="str">
        <f t="shared" si="199"/>
        <v>0</v>
      </c>
      <c r="S81" s="6" t="str">
        <f t="shared" si="200"/>
        <v>1</v>
      </c>
      <c r="T81" s="6" t="str">
        <f t="shared" si="201"/>
        <v>1</v>
      </c>
      <c r="U81" s="6" t="str">
        <f t="shared" si="202"/>
        <v>1</v>
      </c>
      <c r="V81" s="6" t="str">
        <f t="shared" si="203"/>
        <v>1</v>
      </c>
      <c r="W81" s="6" t="str">
        <f t="shared" si="204"/>
        <v>1</v>
      </c>
      <c r="X81" s="6" t="str">
        <f t="shared" si="205"/>
        <v>1</v>
      </c>
      <c r="Y81" s="6" t="str">
        <f t="shared" si="206"/>
        <v>0</v>
      </c>
      <c r="Z81" s="6" t="str">
        <f t="shared" si="207"/>
        <v>1</v>
      </c>
      <c r="AA81" s="6" t="str">
        <f t="shared" si="208"/>
        <v>1</v>
      </c>
      <c r="AB81" s="6" t="str">
        <f t="shared" si="209"/>
        <v>1</v>
      </c>
      <c r="AC81" s="6" t="str">
        <f t="shared" si="210"/>
        <v>0</v>
      </c>
      <c r="AD81" s="6" t="str">
        <f t="shared" si="211"/>
        <v>1</v>
      </c>
      <c r="AE81" s="6" t="str">
        <f t="shared" si="212"/>
        <v>0</v>
      </c>
      <c r="AF81" s="6" t="str">
        <f t="shared" si="213"/>
        <v>0</v>
      </c>
      <c r="AG81" s="6" t="str">
        <f t="shared" si="214"/>
        <v>0</v>
      </c>
      <c r="AH81" s="6" t="str">
        <f t="shared" si="215"/>
        <v>0</v>
      </c>
      <c r="AI81" s="6" t="str">
        <f t="shared" si="216"/>
        <v>0</v>
      </c>
      <c r="AJ81" s="6" t="str">
        <f t="shared" si="217"/>
        <v>0</v>
      </c>
      <c r="AK81" s="6" t="str">
        <f t="shared" si="218"/>
        <v>0</v>
      </c>
      <c r="AL81" s="6" t="str">
        <f t="shared" si="219"/>
        <v>0</v>
      </c>
      <c r="AM81" s="6" t="str">
        <f t="shared" si="220"/>
        <v>0</v>
      </c>
      <c r="AN81" s="6" t="str">
        <f t="shared" si="221"/>
        <v>0</v>
      </c>
      <c r="AO81" s="6" t="str">
        <f t="shared" si="222"/>
        <v>0</v>
      </c>
      <c r="AP81" s="6" t="str">
        <f t="shared" si="223"/>
        <v>0</v>
      </c>
    </row>
    <row r="82" spans="1:42">
      <c r="A82" s="3" t="s">
        <v>6637</v>
      </c>
      <c r="B82" s="1" t="s">
        <v>80</v>
      </c>
      <c r="C82" s="6" t="s">
        <v>2014</v>
      </c>
      <c r="D82" s="9" t="s">
        <v>6210</v>
      </c>
      <c r="E82" s="9" t="s">
        <v>265</v>
      </c>
      <c r="F82" s="9" t="s">
        <v>91</v>
      </c>
      <c r="G82" s="9" t="s">
        <v>2011</v>
      </c>
      <c r="H82" s="9" t="s">
        <v>6211</v>
      </c>
      <c r="I82" s="9" t="s">
        <v>6200</v>
      </c>
      <c r="K82" s="6" t="str">
        <f t="shared" si="192"/>
        <v>0</v>
      </c>
      <c r="L82" s="6" t="str">
        <f t="shared" si="193"/>
        <v>0</v>
      </c>
      <c r="M82" s="6" t="str">
        <f t="shared" si="194"/>
        <v>0</v>
      </c>
      <c r="N82" s="6" t="str">
        <f t="shared" si="195"/>
        <v>1</v>
      </c>
      <c r="O82" s="6" t="str">
        <f t="shared" si="196"/>
        <v>0</v>
      </c>
      <c r="P82" s="6" t="str">
        <f t="shared" si="197"/>
        <v>0</v>
      </c>
      <c r="Q82" s="6" t="str">
        <f t="shared" si="198"/>
        <v>0</v>
      </c>
      <c r="R82" s="6" t="str">
        <f t="shared" si="199"/>
        <v>0</v>
      </c>
      <c r="S82" s="6" t="str">
        <f t="shared" si="200"/>
        <v>1</v>
      </c>
      <c r="T82" s="6" t="str">
        <f t="shared" si="201"/>
        <v>1</v>
      </c>
      <c r="U82" s="6" t="str">
        <f t="shared" si="202"/>
        <v>1</v>
      </c>
      <c r="V82" s="6" t="str">
        <f t="shared" si="203"/>
        <v>1</v>
      </c>
      <c r="W82" s="6" t="str">
        <f t="shared" si="204"/>
        <v>1</v>
      </c>
      <c r="X82" s="6" t="str">
        <f t="shared" si="205"/>
        <v>1</v>
      </c>
      <c r="Y82" s="6" t="str">
        <f t="shared" si="206"/>
        <v>0</v>
      </c>
      <c r="Z82" s="6" t="str">
        <f t="shared" si="207"/>
        <v>1</v>
      </c>
      <c r="AA82" s="6" t="str">
        <f t="shared" si="208"/>
        <v>1</v>
      </c>
      <c r="AB82" s="6" t="str">
        <f t="shared" si="209"/>
        <v>1</v>
      </c>
      <c r="AC82" s="6" t="str">
        <f t="shared" si="210"/>
        <v>0</v>
      </c>
      <c r="AD82" s="6" t="str">
        <f t="shared" si="211"/>
        <v>1</v>
      </c>
      <c r="AE82" s="6" t="str">
        <f t="shared" si="212"/>
        <v>0</v>
      </c>
      <c r="AF82" s="6" t="str">
        <f t="shared" si="213"/>
        <v>0</v>
      </c>
      <c r="AG82" s="6" t="str">
        <f t="shared" si="214"/>
        <v>0</v>
      </c>
      <c r="AH82" s="6" t="str">
        <f t="shared" si="215"/>
        <v>0</v>
      </c>
      <c r="AI82" s="6" t="str">
        <f t="shared" si="216"/>
        <v>0</v>
      </c>
      <c r="AJ82" s="6" t="str">
        <f t="shared" si="217"/>
        <v>0</v>
      </c>
      <c r="AK82" s="6" t="str">
        <f t="shared" si="218"/>
        <v>0</v>
      </c>
      <c r="AL82" s="6" t="str">
        <f t="shared" si="219"/>
        <v>0</v>
      </c>
      <c r="AM82" s="6" t="str">
        <f t="shared" si="220"/>
        <v>0</v>
      </c>
      <c r="AN82" s="6" t="str">
        <f t="shared" si="221"/>
        <v>0</v>
      </c>
      <c r="AO82" s="6" t="str">
        <f t="shared" si="222"/>
        <v>0</v>
      </c>
      <c r="AP82" s="6" t="str">
        <f t="shared" si="223"/>
        <v>0</v>
      </c>
    </row>
    <row r="83" spans="1:42">
      <c r="A83" s="3" t="s">
        <v>6638</v>
      </c>
      <c r="B83" s="1" t="s">
        <v>80</v>
      </c>
      <c r="C83" s="6" t="s">
        <v>2018</v>
      </c>
      <c r="D83" s="9" t="s">
        <v>6212</v>
      </c>
      <c r="E83" s="9" t="s">
        <v>212</v>
      </c>
      <c r="F83" s="9" t="s">
        <v>91</v>
      </c>
      <c r="G83" s="9" t="s">
        <v>6208</v>
      </c>
      <c r="H83" s="9" t="s">
        <v>6214</v>
      </c>
      <c r="I83" s="9" t="s">
        <v>6200</v>
      </c>
      <c r="K83" s="6" t="str">
        <f t="shared" si="192"/>
        <v>0</v>
      </c>
      <c r="L83" s="6" t="str">
        <f t="shared" si="193"/>
        <v>0</v>
      </c>
      <c r="M83" s="6" t="str">
        <f t="shared" si="194"/>
        <v>0</v>
      </c>
      <c r="N83" s="6" t="str">
        <f t="shared" si="195"/>
        <v>1</v>
      </c>
      <c r="O83" s="6" t="str">
        <f t="shared" si="196"/>
        <v>0</v>
      </c>
      <c r="P83" s="6" t="str">
        <f t="shared" si="197"/>
        <v>0</v>
      </c>
      <c r="Q83" s="6" t="str">
        <f t="shared" si="198"/>
        <v>0</v>
      </c>
      <c r="R83" s="6" t="str">
        <f t="shared" si="199"/>
        <v>0</v>
      </c>
      <c r="S83" s="6" t="str">
        <f t="shared" si="200"/>
        <v>1</v>
      </c>
      <c r="T83" s="6" t="str">
        <f t="shared" si="201"/>
        <v>1</v>
      </c>
      <c r="U83" s="6" t="str">
        <f t="shared" si="202"/>
        <v>1</v>
      </c>
      <c r="V83" s="6" t="str">
        <f t="shared" si="203"/>
        <v>1</v>
      </c>
      <c r="W83" s="6" t="str">
        <f t="shared" si="204"/>
        <v>1</v>
      </c>
      <c r="X83" s="6" t="str">
        <f t="shared" si="205"/>
        <v>1</v>
      </c>
      <c r="Y83" s="6" t="str">
        <f t="shared" si="206"/>
        <v>0</v>
      </c>
      <c r="Z83" s="6" t="str">
        <f t="shared" si="207"/>
        <v>1</v>
      </c>
      <c r="AA83" s="6" t="str">
        <f t="shared" si="208"/>
        <v>1</v>
      </c>
      <c r="AB83" s="6" t="str">
        <f t="shared" si="209"/>
        <v>1</v>
      </c>
      <c r="AC83" s="6" t="str">
        <f t="shared" si="210"/>
        <v>0</v>
      </c>
      <c r="AD83" s="6" t="str">
        <f t="shared" si="211"/>
        <v>1</v>
      </c>
      <c r="AE83" s="6" t="str">
        <f t="shared" si="212"/>
        <v>0</v>
      </c>
      <c r="AF83" s="6" t="str">
        <f t="shared" si="213"/>
        <v>0</v>
      </c>
      <c r="AG83" s="6" t="str">
        <f t="shared" si="214"/>
        <v>0</v>
      </c>
      <c r="AH83" s="6" t="str">
        <f t="shared" si="215"/>
        <v>0</v>
      </c>
      <c r="AI83" s="6" t="str">
        <f t="shared" si="216"/>
        <v>0</v>
      </c>
      <c r="AJ83" s="6" t="str">
        <f t="shared" si="217"/>
        <v>0</v>
      </c>
      <c r="AK83" s="6" t="str">
        <f t="shared" si="218"/>
        <v>0</v>
      </c>
      <c r="AL83" s="6" t="str">
        <f t="shared" si="219"/>
        <v>0</v>
      </c>
      <c r="AM83" s="6" t="str">
        <f t="shared" si="220"/>
        <v>0</v>
      </c>
      <c r="AN83" s="6" t="str">
        <f t="shared" si="221"/>
        <v>0</v>
      </c>
      <c r="AO83" s="6" t="str">
        <f t="shared" si="222"/>
        <v>0</v>
      </c>
      <c r="AP83" s="6" t="str">
        <f t="shared" si="223"/>
        <v>0</v>
      </c>
    </row>
    <row r="84" spans="1:42">
      <c r="A84" s="3" t="s">
        <v>6639</v>
      </c>
      <c r="B84" s="1" t="s">
        <v>80</v>
      </c>
      <c r="C84" s="6" t="s">
        <v>2022</v>
      </c>
      <c r="D84" s="9" t="s">
        <v>6215</v>
      </c>
      <c r="E84" s="9" t="s">
        <v>307</v>
      </c>
      <c r="F84" s="9" t="s">
        <v>91</v>
      </c>
      <c r="G84" s="9" t="s">
        <v>3726</v>
      </c>
      <c r="H84" s="9" t="s">
        <v>6216</v>
      </c>
      <c r="I84" s="9" t="s">
        <v>6200</v>
      </c>
      <c r="K84" s="6" t="str">
        <f t="shared" si="192"/>
        <v>0</v>
      </c>
      <c r="L84" s="6" t="str">
        <f t="shared" si="193"/>
        <v>0</v>
      </c>
      <c r="M84" s="6" t="str">
        <f t="shared" si="194"/>
        <v>0</v>
      </c>
      <c r="N84" s="6" t="str">
        <f t="shared" si="195"/>
        <v>1</v>
      </c>
      <c r="O84" s="6" t="str">
        <f t="shared" si="196"/>
        <v>0</v>
      </c>
      <c r="P84" s="6" t="str">
        <f t="shared" si="197"/>
        <v>0</v>
      </c>
      <c r="Q84" s="6" t="str">
        <f t="shared" si="198"/>
        <v>0</v>
      </c>
      <c r="R84" s="6" t="str">
        <f t="shared" si="199"/>
        <v>0</v>
      </c>
      <c r="S84" s="6" t="str">
        <f t="shared" si="200"/>
        <v>1</v>
      </c>
      <c r="T84" s="6" t="str">
        <f t="shared" si="201"/>
        <v>1</v>
      </c>
      <c r="U84" s="6" t="str">
        <f t="shared" si="202"/>
        <v>1</v>
      </c>
      <c r="V84" s="6" t="str">
        <f t="shared" si="203"/>
        <v>1</v>
      </c>
      <c r="W84" s="6" t="str">
        <f t="shared" si="204"/>
        <v>1</v>
      </c>
      <c r="X84" s="6" t="str">
        <f t="shared" si="205"/>
        <v>1</v>
      </c>
      <c r="Y84" s="6" t="str">
        <f t="shared" si="206"/>
        <v>0</v>
      </c>
      <c r="Z84" s="6" t="str">
        <f t="shared" si="207"/>
        <v>1</v>
      </c>
      <c r="AA84" s="6" t="str">
        <f t="shared" si="208"/>
        <v>1</v>
      </c>
      <c r="AB84" s="6" t="str">
        <f t="shared" si="209"/>
        <v>1</v>
      </c>
      <c r="AC84" s="6" t="str">
        <f t="shared" si="210"/>
        <v>0</v>
      </c>
      <c r="AD84" s="6" t="str">
        <f t="shared" si="211"/>
        <v>1</v>
      </c>
      <c r="AE84" s="6" t="str">
        <f t="shared" si="212"/>
        <v>0</v>
      </c>
      <c r="AF84" s="6" t="str">
        <f t="shared" si="213"/>
        <v>0</v>
      </c>
      <c r="AG84" s="6" t="str">
        <f t="shared" si="214"/>
        <v>0</v>
      </c>
      <c r="AH84" s="6" t="str">
        <f t="shared" si="215"/>
        <v>0</v>
      </c>
      <c r="AI84" s="6" t="str">
        <f t="shared" si="216"/>
        <v>0</v>
      </c>
      <c r="AJ84" s="6" t="str">
        <f t="shared" si="217"/>
        <v>0</v>
      </c>
      <c r="AK84" s="6" t="str">
        <f t="shared" si="218"/>
        <v>0</v>
      </c>
      <c r="AL84" s="6" t="str">
        <f t="shared" si="219"/>
        <v>0</v>
      </c>
      <c r="AM84" s="6" t="str">
        <f t="shared" si="220"/>
        <v>0</v>
      </c>
      <c r="AN84" s="6" t="str">
        <f t="shared" si="221"/>
        <v>0</v>
      </c>
      <c r="AO84" s="6" t="str">
        <f t="shared" si="222"/>
        <v>0</v>
      </c>
      <c r="AP84" s="6" t="str">
        <f t="shared" si="223"/>
        <v>0</v>
      </c>
    </row>
    <row r="85" spans="1:42">
      <c r="A85" s="3" t="s">
        <v>6640</v>
      </c>
      <c r="B85" s="1" t="s">
        <v>80</v>
      </c>
      <c r="C85" s="6" t="s">
        <v>2026</v>
      </c>
      <c r="D85" s="9" t="s">
        <v>6217</v>
      </c>
      <c r="E85" s="9" t="s">
        <v>256</v>
      </c>
      <c r="F85" s="9" t="s">
        <v>91</v>
      </c>
      <c r="G85" s="9" t="s">
        <v>6213</v>
      </c>
      <c r="H85" s="9" t="s">
        <v>6219</v>
      </c>
      <c r="I85" s="9" t="s">
        <v>6200</v>
      </c>
      <c r="K85" s="6" t="str">
        <f t="shared" si="192"/>
        <v>0</v>
      </c>
      <c r="L85" s="6" t="str">
        <f t="shared" si="193"/>
        <v>0</v>
      </c>
      <c r="M85" s="6" t="str">
        <f t="shared" si="194"/>
        <v>0</v>
      </c>
      <c r="N85" s="6" t="str">
        <f t="shared" si="195"/>
        <v>1</v>
      </c>
      <c r="O85" s="6" t="str">
        <f t="shared" si="196"/>
        <v>0</v>
      </c>
      <c r="P85" s="6" t="str">
        <f t="shared" si="197"/>
        <v>0</v>
      </c>
      <c r="Q85" s="6" t="str">
        <f t="shared" si="198"/>
        <v>0</v>
      </c>
      <c r="R85" s="6" t="str">
        <f t="shared" si="199"/>
        <v>0</v>
      </c>
      <c r="S85" s="6" t="str">
        <f t="shared" si="200"/>
        <v>1</v>
      </c>
      <c r="T85" s="6" t="str">
        <f t="shared" si="201"/>
        <v>1</v>
      </c>
      <c r="U85" s="6" t="str">
        <f t="shared" si="202"/>
        <v>1</v>
      </c>
      <c r="V85" s="6" t="str">
        <f t="shared" si="203"/>
        <v>1</v>
      </c>
      <c r="W85" s="6" t="str">
        <f t="shared" si="204"/>
        <v>1</v>
      </c>
      <c r="X85" s="6" t="str">
        <f t="shared" si="205"/>
        <v>1</v>
      </c>
      <c r="Y85" s="6" t="str">
        <f t="shared" si="206"/>
        <v>0</v>
      </c>
      <c r="Z85" s="6" t="str">
        <f t="shared" si="207"/>
        <v>1</v>
      </c>
      <c r="AA85" s="6" t="str">
        <f t="shared" si="208"/>
        <v>1</v>
      </c>
      <c r="AB85" s="6" t="str">
        <f t="shared" si="209"/>
        <v>1</v>
      </c>
      <c r="AC85" s="6" t="str">
        <f t="shared" si="210"/>
        <v>0</v>
      </c>
      <c r="AD85" s="6" t="str">
        <f t="shared" si="211"/>
        <v>1</v>
      </c>
      <c r="AE85" s="6" t="str">
        <f t="shared" si="212"/>
        <v>0</v>
      </c>
      <c r="AF85" s="6" t="str">
        <f t="shared" si="213"/>
        <v>0</v>
      </c>
      <c r="AG85" s="6" t="str">
        <f t="shared" si="214"/>
        <v>0</v>
      </c>
      <c r="AH85" s="6" t="str">
        <f t="shared" si="215"/>
        <v>0</v>
      </c>
      <c r="AI85" s="6" t="str">
        <f t="shared" si="216"/>
        <v>0</v>
      </c>
      <c r="AJ85" s="6" t="str">
        <f t="shared" si="217"/>
        <v>0</v>
      </c>
      <c r="AK85" s="6" t="str">
        <f t="shared" si="218"/>
        <v>0</v>
      </c>
      <c r="AL85" s="6" t="str">
        <f t="shared" si="219"/>
        <v>0</v>
      </c>
      <c r="AM85" s="6" t="str">
        <f t="shared" si="220"/>
        <v>0</v>
      </c>
      <c r="AN85" s="6" t="str">
        <f t="shared" si="221"/>
        <v>0</v>
      </c>
      <c r="AO85" s="6" t="str">
        <f t="shared" si="222"/>
        <v>0</v>
      </c>
      <c r="AP85" s="6" t="str">
        <f t="shared" si="223"/>
        <v>0</v>
      </c>
    </row>
    <row r="86" spans="1:42">
      <c r="A86" s="3" t="s">
        <v>6641</v>
      </c>
      <c r="B86" s="1" t="s">
        <v>80</v>
      </c>
      <c r="C86" s="6" t="s">
        <v>2030</v>
      </c>
      <c r="D86" s="9" t="s">
        <v>6220</v>
      </c>
      <c r="E86" s="9" t="s">
        <v>232</v>
      </c>
      <c r="F86" s="9" t="s">
        <v>91</v>
      </c>
      <c r="G86" s="9" t="s">
        <v>4009</v>
      </c>
      <c r="H86" s="9" t="s">
        <v>6221</v>
      </c>
      <c r="I86" s="9" t="s">
        <v>6200</v>
      </c>
      <c r="K86" s="6" t="str">
        <f t="shared" si="192"/>
        <v>0</v>
      </c>
      <c r="L86" s="6" t="str">
        <f t="shared" si="193"/>
        <v>0</v>
      </c>
      <c r="M86" s="6" t="str">
        <f t="shared" si="194"/>
        <v>0</v>
      </c>
      <c r="N86" s="6" t="str">
        <f t="shared" si="195"/>
        <v>1</v>
      </c>
      <c r="O86" s="6" t="str">
        <f t="shared" si="196"/>
        <v>0</v>
      </c>
      <c r="P86" s="6" t="str">
        <f t="shared" si="197"/>
        <v>0</v>
      </c>
      <c r="Q86" s="6" t="str">
        <f t="shared" si="198"/>
        <v>0</v>
      </c>
      <c r="R86" s="6" t="str">
        <f t="shared" si="199"/>
        <v>0</v>
      </c>
      <c r="S86" s="6" t="str">
        <f t="shared" si="200"/>
        <v>1</v>
      </c>
      <c r="T86" s="6" t="str">
        <f t="shared" si="201"/>
        <v>1</v>
      </c>
      <c r="U86" s="6" t="str">
        <f t="shared" si="202"/>
        <v>1</v>
      </c>
      <c r="V86" s="6" t="str">
        <f t="shared" si="203"/>
        <v>1</v>
      </c>
      <c r="W86" s="6" t="str">
        <f t="shared" si="204"/>
        <v>1</v>
      </c>
      <c r="X86" s="6" t="str">
        <f t="shared" si="205"/>
        <v>1</v>
      </c>
      <c r="Y86" s="6" t="str">
        <f t="shared" si="206"/>
        <v>0</v>
      </c>
      <c r="Z86" s="6" t="str">
        <f t="shared" si="207"/>
        <v>1</v>
      </c>
      <c r="AA86" s="6" t="str">
        <f t="shared" si="208"/>
        <v>1</v>
      </c>
      <c r="AB86" s="6" t="str">
        <f t="shared" si="209"/>
        <v>1</v>
      </c>
      <c r="AC86" s="6" t="str">
        <f t="shared" si="210"/>
        <v>0</v>
      </c>
      <c r="AD86" s="6" t="str">
        <f t="shared" si="211"/>
        <v>1</v>
      </c>
      <c r="AE86" s="6" t="str">
        <f t="shared" si="212"/>
        <v>0</v>
      </c>
      <c r="AF86" s="6" t="str">
        <f t="shared" si="213"/>
        <v>0</v>
      </c>
      <c r="AG86" s="6" t="str">
        <f t="shared" si="214"/>
        <v>0</v>
      </c>
      <c r="AH86" s="6" t="str">
        <f t="shared" si="215"/>
        <v>0</v>
      </c>
      <c r="AI86" s="6" t="str">
        <f t="shared" si="216"/>
        <v>0</v>
      </c>
      <c r="AJ86" s="6" t="str">
        <f t="shared" si="217"/>
        <v>0</v>
      </c>
      <c r="AK86" s="6" t="str">
        <f t="shared" si="218"/>
        <v>0</v>
      </c>
      <c r="AL86" s="6" t="str">
        <f t="shared" si="219"/>
        <v>0</v>
      </c>
      <c r="AM86" s="6" t="str">
        <f t="shared" si="220"/>
        <v>0</v>
      </c>
      <c r="AN86" s="6" t="str">
        <f t="shared" si="221"/>
        <v>0</v>
      </c>
      <c r="AO86" s="6" t="str">
        <f t="shared" si="222"/>
        <v>0</v>
      </c>
      <c r="AP86" s="6" t="str">
        <f t="shared" si="223"/>
        <v>0</v>
      </c>
    </row>
    <row r="87" spans="1:42">
      <c r="A87" s="3" t="s">
        <v>6642</v>
      </c>
      <c r="B87" s="1" t="s">
        <v>80</v>
      </c>
      <c r="C87" s="6" t="s">
        <v>6814</v>
      </c>
      <c r="D87" s="9" t="s">
        <v>4034</v>
      </c>
      <c r="E87" s="9" t="s">
        <v>2516</v>
      </c>
      <c r="F87" s="9" t="s">
        <v>91</v>
      </c>
      <c r="G87" s="9" t="s">
        <v>6222</v>
      </c>
      <c r="H87" s="9" t="s">
        <v>6223</v>
      </c>
      <c r="I87" s="9" t="s">
        <v>6200</v>
      </c>
      <c r="K87" s="6" t="str">
        <f t="shared" si="192"/>
        <v>0</v>
      </c>
      <c r="L87" s="6" t="str">
        <f t="shared" si="193"/>
        <v>0</v>
      </c>
      <c r="M87" s="6" t="str">
        <f t="shared" si="194"/>
        <v>0</v>
      </c>
      <c r="N87" s="6" t="str">
        <f t="shared" si="195"/>
        <v>1</v>
      </c>
      <c r="O87" s="6" t="str">
        <f t="shared" si="196"/>
        <v>0</v>
      </c>
      <c r="P87" s="6" t="str">
        <f t="shared" si="197"/>
        <v>0</v>
      </c>
      <c r="Q87" s="6" t="str">
        <f t="shared" si="198"/>
        <v>0</v>
      </c>
      <c r="R87" s="6" t="str">
        <f t="shared" si="199"/>
        <v>0</v>
      </c>
      <c r="S87" s="6" t="str">
        <f t="shared" si="200"/>
        <v>1</v>
      </c>
      <c r="T87" s="6" t="str">
        <f t="shared" si="201"/>
        <v>1</v>
      </c>
      <c r="U87" s="6" t="str">
        <f t="shared" si="202"/>
        <v>1</v>
      </c>
      <c r="V87" s="6" t="str">
        <f t="shared" si="203"/>
        <v>1</v>
      </c>
      <c r="W87" s="6" t="str">
        <f t="shared" si="204"/>
        <v>1</v>
      </c>
      <c r="X87" s="6" t="str">
        <f t="shared" si="205"/>
        <v>1</v>
      </c>
      <c r="Y87" s="6" t="str">
        <f t="shared" si="206"/>
        <v>0</v>
      </c>
      <c r="Z87" s="6" t="str">
        <f t="shared" si="207"/>
        <v>1</v>
      </c>
      <c r="AA87" s="6" t="str">
        <f t="shared" si="208"/>
        <v>1</v>
      </c>
      <c r="AB87" s="6" t="str">
        <f t="shared" si="209"/>
        <v>1</v>
      </c>
      <c r="AC87" s="6" t="str">
        <f t="shared" si="210"/>
        <v>0</v>
      </c>
      <c r="AD87" s="6" t="str">
        <f t="shared" si="211"/>
        <v>1</v>
      </c>
      <c r="AE87" s="6" t="str">
        <f t="shared" si="212"/>
        <v>0</v>
      </c>
      <c r="AF87" s="6" t="str">
        <f t="shared" si="213"/>
        <v>0</v>
      </c>
      <c r="AG87" s="6" t="str">
        <f t="shared" si="214"/>
        <v>0</v>
      </c>
      <c r="AH87" s="6" t="str">
        <f t="shared" si="215"/>
        <v>0</v>
      </c>
      <c r="AI87" s="6" t="str">
        <f t="shared" si="216"/>
        <v>0</v>
      </c>
      <c r="AJ87" s="6" t="str">
        <f t="shared" si="217"/>
        <v>0</v>
      </c>
      <c r="AK87" s="6" t="str">
        <f t="shared" si="218"/>
        <v>0</v>
      </c>
      <c r="AL87" s="6" t="str">
        <f t="shared" si="219"/>
        <v>0</v>
      </c>
      <c r="AM87" s="6" t="str">
        <f t="shared" si="220"/>
        <v>0</v>
      </c>
      <c r="AN87" s="6" t="str">
        <f t="shared" si="221"/>
        <v>0</v>
      </c>
      <c r="AO87" s="6" t="str">
        <f t="shared" si="222"/>
        <v>0</v>
      </c>
      <c r="AP87" s="6" t="str">
        <f t="shared" si="223"/>
        <v>0</v>
      </c>
    </row>
    <row r="88" spans="1:42">
      <c r="A88" s="3" t="s">
        <v>6275</v>
      </c>
      <c r="B88" s="1" t="s">
        <v>43</v>
      </c>
      <c r="C88" s="6" t="s">
        <v>6224</v>
      </c>
      <c r="D88" s="9" t="s">
        <v>6203</v>
      </c>
      <c r="E88" s="9" t="s">
        <v>1352</v>
      </c>
      <c r="F88" s="9" t="s">
        <v>91</v>
      </c>
      <c r="G88" s="9" t="s">
        <v>6204</v>
      </c>
      <c r="H88" s="9" t="s">
        <v>6205</v>
      </c>
      <c r="I88" s="9" t="s">
        <v>6200</v>
      </c>
      <c r="K88" s="6" t="str">
        <f t="shared" si="192"/>
        <v>0</v>
      </c>
      <c r="L88" s="6" t="str">
        <f t="shared" si="193"/>
        <v>0</v>
      </c>
      <c r="M88" s="6" t="str">
        <f t="shared" si="194"/>
        <v>0</v>
      </c>
      <c r="N88" s="6" t="str">
        <f t="shared" si="195"/>
        <v>1</v>
      </c>
      <c r="O88" s="6" t="str">
        <f t="shared" si="196"/>
        <v>0</v>
      </c>
      <c r="P88" s="6" t="str">
        <f t="shared" si="197"/>
        <v>0</v>
      </c>
      <c r="Q88" s="6" t="str">
        <f t="shared" si="198"/>
        <v>0</v>
      </c>
      <c r="R88" s="6" t="str">
        <f t="shared" si="199"/>
        <v>0</v>
      </c>
      <c r="S88" s="6" t="str">
        <f t="shared" si="200"/>
        <v>1</v>
      </c>
      <c r="T88" s="6" t="str">
        <f t="shared" si="201"/>
        <v>1</v>
      </c>
      <c r="U88" s="6" t="str">
        <f t="shared" si="202"/>
        <v>1</v>
      </c>
      <c r="V88" s="6" t="str">
        <f t="shared" si="203"/>
        <v>1</v>
      </c>
      <c r="W88" s="6" t="str">
        <f t="shared" si="204"/>
        <v>1</v>
      </c>
      <c r="X88" s="6" t="str">
        <f t="shared" si="205"/>
        <v>1</v>
      </c>
      <c r="Y88" s="6" t="str">
        <f t="shared" si="206"/>
        <v>0</v>
      </c>
      <c r="Z88" s="6" t="str">
        <f t="shared" si="207"/>
        <v>1</v>
      </c>
      <c r="AA88" s="6" t="str">
        <f t="shared" si="208"/>
        <v>1</v>
      </c>
      <c r="AB88" s="6" t="str">
        <f t="shared" si="209"/>
        <v>1</v>
      </c>
      <c r="AC88" s="6" t="str">
        <f t="shared" si="210"/>
        <v>0</v>
      </c>
      <c r="AD88" s="6" t="str">
        <f t="shared" si="211"/>
        <v>1</v>
      </c>
      <c r="AE88" s="6" t="str">
        <f t="shared" si="212"/>
        <v>0</v>
      </c>
      <c r="AF88" s="6" t="str">
        <f t="shared" si="213"/>
        <v>0</v>
      </c>
      <c r="AG88" s="6" t="str">
        <f t="shared" si="214"/>
        <v>0</v>
      </c>
      <c r="AH88" s="6" t="str">
        <f t="shared" si="215"/>
        <v>0</v>
      </c>
      <c r="AI88" s="6" t="str">
        <f t="shared" si="216"/>
        <v>0</v>
      </c>
      <c r="AJ88" s="6" t="str">
        <f t="shared" si="217"/>
        <v>0</v>
      </c>
      <c r="AK88" s="6" t="str">
        <f t="shared" si="218"/>
        <v>0</v>
      </c>
      <c r="AL88" s="6" t="str">
        <f t="shared" si="219"/>
        <v>0</v>
      </c>
      <c r="AM88" s="6" t="str">
        <f t="shared" si="220"/>
        <v>0</v>
      </c>
      <c r="AN88" s="6" t="str">
        <f t="shared" si="221"/>
        <v>0</v>
      </c>
      <c r="AO88" s="6" t="str">
        <f t="shared" si="222"/>
        <v>0</v>
      </c>
      <c r="AP88" s="6" t="str">
        <f t="shared" si="223"/>
        <v>0</v>
      </c>
    </row>
    <row r="89" spans="1:42">
      <c r="A89" s="3" t="s">
        <v>6276</v>
      </c>
      <c r="B89" s="1" t="s">
        <v>43</v>
      </c>
      <c r="C89" s="6" t="s">
        <v>6225</v>
      </c>
      <c r="D89" s="9" t="s">
        <v>6206</v>
      </c>
      <c r="E89" s="9" t="s">
        <v>433</v>
      </c>
      <c r="F89" s="9" t="s">
        <v>91</v>
      </c>
      <c r="G89" s="9" t="s">
        <v>2011</v>
      </c>
      <c r="H89" s="9" t="s">
        <v>6207</v>
      </c>
      <c r="I89" s="9" t="s">
        <v>6200</v>
      </c>
      <c r="K89" s="6" t="str">
        <f t="shared" si="192"/>
        <v>0</v>
      </c>
      <c r="L89" s="6" t="str">
        <f t="shared" si="193"/>
        <v>0</v>
      </c>
      <c r="M89" s="6" t="str">
        <f t="shared" si="194"/>
        <v>0</v>
      </c>
      <c r="N89" s="6" t="str">
        <f t="shared" si="195"/>
        <v>1</v>
      </c>
      <c r="O89" s="6" t="str">
        <f t="shared" si="196"/>
        <v>0</v>
      </c>
      <c r="P89" s="6" t="str">
        <f t="shared" si="197"/>
        <v>0</v>
      </c>
      <c r="Q89" s="6" t="str">
        <f t="shared" si="198"/>
        <v>0</v>
      </c>
      <c r="R89" s="6" t="str">
        <f t="shared" si="199"/>
        <v>0</v>
      </c>
      <c r="S89" s="6" t="str">
        <f t="shared" si="200"/>
        <v>1</v>
      </c>
      <c r="T89" s="6" t="str">
        <f t="shared" si="201"/>
        <v>1</v>
      </c>
      <c r="U89" s="6" t="str">
        <f t="shared" si="202"/>
        <v>1</v>
      </c>
      <c r="V89" s="6" t="str">
        <f t="shared" si="203"/>
        <v>1</v>
      </c>
      <c r="W89" s="6" t="str">
        <f t="shared" si="204"/>
        <v>1</v>
      </c>
      <c r="X89" s="6" t="str">
        <f t="shared" si="205"/>
        <v>1</v>
      </c>
      <c r="Y89" s="6" t="str">
        <f t="shared" si="206"/>
        <v>0</v>
      </c>
      <c r="Z89" s="6" t="str">
        <f t="shared" si="207"/>
        <v>1</v>
      </c>
      <c r="AA89" s="6" t="str">
        <f t="shared" si="208"/>
        <v>1</v>
      </c>
      <c r="AB89" s="6" t="str">
        <f t="shared" si="209"/>
        <v>1</v>
      </c>
      <c r="AC89" s="6" t="str">
        <f t="shared" si="210"/>
        <v>0</v>
      </c>
      <c r="AD89" s="6" t="str">
        <f t="shared" si="211"/>
        <v>1</v>
      </c>
      <c r="AE89" s="6" t="str">
        <f t="shared" si="212"/>
        <v>0</v>
      </c>
      <c r="AF89" s="6" t="str">
        <f t="shared" si="213"/>
        <v>0</v>
      </c>
      <c r="AG89" s="6" t="str">
        <f t="shared" si="214"/>
        <v>0</v>
      </c>
      <c r="AH89" s="6" t="str">
        <f t="shared" si="215"/>
        <v>0</v>
      </c>
      <c r="AI89" s="6" t="str">
        <f t="shared" si="216"/>
        <v>0</v>
      </c>
      <c r="AJ89" s="6" t="str">
        <f t="shared" si="217"/>
        <v>0</v>
      </c>
      <c r="AK89" s="6" t="str">
        <f t="shared" si="218"/>
        <v>0</v>
      </c>
      <c r="AL89" s="6" t="str">
        <f t="shared" si="219"/>
        <v>0</v>
      </c>
      <c r="AM89" s="6" t="str">
        <f t="shared" si="220"/>
        <v>0</v>
      </c>
      <c r="AN89" s="6" t="str">
        <f t="shared" si="221"/>
        <v>0</v>
      </c>
      <c r="AO89" s="6" t="str">
        <f t="shared" si="222"/>
        <v>0</v>
      </c>
      <c r="AP89" s="6" t="str">
        <f t="shared" si="223"/>
        <v>0</v>
      </c>
    </row>
    <row r="90" spans="1:42">
      <c r="A90" s="3" t="s">
        <v>6277</v>
      </c>
      <c r="B90" s="1" t="s">
        <v>43</v>
      </c>
      <c r="C90" s="6" t="s">
        <v>6226</v>
      </c>
      <c r="D90" s="9" t="s">
        <v>4086</v>
      </c>
      <c r="E90" s="9" t="s">
        <v>824</v>
      </c>
      <c r="F90" s="9" t="s">
        <v>91</v>
      </c>
      <c r="G90" s="9" t="s">
        <v>6208</v>
      </c>
      <c r="H90" s="9" t="s">
        <v>6209</v>
      </c>
      <c r="I90" s="9" t="s">
        <v>6200</v>
      </c>
      <c r="K90" s="6" t="str">
        <f t="shared" si="192"/>
        <v>0</v>
      </c>
      <c r="L90" s="6" t="str">
        <f t="shared" si="193"/>
        <v>0</v>
      </c>
      <c r="M90" s="6" t="str">
        <f t="shared" si="194"/>
        <v>0</v>
      </c>
      <c r="N90" s="6" t="str">
        <f t="shared" si="195"/>
        <v>1</v>
      </c>
      <c r="O90" s="6" t="str">
        <f t="shared" si="196"/>
        <v>0</v>
      </c>
      <c r="P90" s="6" t="str">
        <f t="shared" si="197"/>
        <v>0</v>
      </c>
      <c r="Q90" s="6" t="str">
        <f t="shared" si="198"/>
        <v>0</v>
      </c>
      <c r="R90" s="6" t="str">
        <f t="shared" si="199"/>
        <v>0</v>
      </c>
      <c r="S90" s="6" t="str">
        <f t="shared" si="200"/>
        <v>1</v>
      </c>
      <c r="T90" s="6" t="str">
        <f t="shared" si="201"/>
        <v>1</v>
      </c>
      <c r="U90" s="6" t="str">
        <f t="shared" si="202"/>
        <v>1</v>
      </c>
      <c r="V90" s="6" t="str">
        <f t="shared" si="203"/>
        <v>1</v>
      </c>
      <c r="W90" s="6" t="str">
        <f t="shared" si="204"/>
        <v>1</v>
      </c>
      <c r="X90" s="6" t="str">
        <f t="shared" si="205"/>
        <v>1</v>
      </c>
      <c r="Y90" s="6" t="str">
        <f t="shared" si="206"/>
        <v>0</v>
      </c>
      <c r="Z90" s="6" t="str">
        <f t="shared" si="207"/>
        <v>1</v>
      </c>
      <c r="AA90" s="6" t="str">
        <f t="shared" si="208"/>
        <v>1</v>
      </c>
      <c r="AB90" s="6" t="str">
        <f t="shared" si="209"/>
        <v>1</v>
      </c>
      <c r="AC90" s="6" t="str">
        <f t="shared" si="210"/>
        <v>0</v>
      </c>
      <c r="AD90" s="6" t="str">
        <f t="shared" si="211"/>
        <v>1</v>
      </c>
      <c r="AE90" s="6" t="str">
        <f t="shared" si="212"/>
        <v>0</v>
      </c>
      <c r="AF90" s="6" t="str">
        <f t="shared" si="213"/>
        <v>0</v>
      </c>
      <c r="AG90" s="6" t="str">
        <f t="shared" si="214"/>
        <v>0</v>
      </c>
      <c r="AH90" s="6" t="str">
        <f t="shared" si="215"/>
        <v>0</v>
      </c>
      <c r="AI90" s="6" t="str">
        <f t="shared" si="216"/>
        <v>0</v>
      </c>
      <c r="AJ90" s="6" t="str">
        <f t="shared" si="217"/>
        <v>0</v>
      </c>
      <c r="AK90" s="6" t="str">
        <f t="shared" si="218"/>
        <v>0</v>
      </c>
      <c r="AL90" s="6" t="str">
        <f t="shared" si="219"/>
        <v>0</v>
      </c>
      <c r="AM90" s="6" t="str">
        <f t="shared" si="220"/>
        <v>0</v>
      </c>
      <c r="AN90" s="6" t="str">
        <f t="shared" si="221"/>
        <v>0</v>
      </c>
      <c r="AO90" s="6" t="str">
        <f t="shared" si="222"/>
        <v>0</v>
      </c>
      <c r="AP90" s="6" t="str">
        <f t="shared" si="223"/>
        <v>0</v>
      </c>
    </row>
    <row r="91" spans="1:42">
      <c r="A91" s="3" t="s">
        <v>6278</v>
      </c>
      <c r="B91" s="1" t="s">
        <v>43</v>
      </c>
      <c r="C91" s="6" t="s">
        <v>6227</v>
      </c>
      <c r="D91" s="9" t="s">
        <v>6210</v>
      </c>
      <c r="E91" s="9" t="s">
        <v>265</v>
      </c>
      <c r="F91" s="9" t="s">
        <v>91</v>
      </c>
      <c r="G91" s="9" t="s">
        <v>3726</v>
      </c>
      <c r="H91" s="9" t="s">
        <v>6211</v>
      </c>
      <c r="I91" s="9" t="s">
        <v>6200</v>
      </c>
      <c r="K91" s="6" t="str">
        <f t="shared" si="192"/>
        <v>0</v>
      </c>
      <c r="L91" s="6" t="str">
        <f t="shared" si="193"/>
        <v>0</v>
      </c>
      <c r="M91" s="6" t="str">
        <f t="shared" si="194"/>
        <v>0</v>
      </c>
      <c r="N91" s="6" t="str">
        <f t="shared" si="195"/>
        <v>1</v>
      </c>
      <c r="O91" s="6" t="str">
        <f t="shared" si="196"/>
        <v>0</v>
      </c>
      <c r="P91" s="6" t="str">
        <f t="shared" si="197"/>
        <v>0</v>
      </c>
      <c r="Q91" s="6" t="str">
        <f t="shared" si="198"/>
        <v>0</v>
      </c>
      <c r="R91" s="6" t="str">
        <f t="shared" si="199"/>
        <v>0</v>
      </c>
      <c r="S91" s="6" t="str">
        <f t="shared" si="200"/>
        <v>1</v>
      </c>
      <c r="T91" s="6" t="str">
        <f t="shared" si="201"/>
        <v>1</v>
      </c>
      <c r="U91" s="6" t="str">
        <f t="shared" si="202"/>
        <v>1</v>
      </c>
      <c r="V91" s="6" t="str">
        <f t="shared" si="203"/>
        <v>1</v>
      </c>
      <c r="W91" s="6" t="str">
        <f t="shared" si="204"/>
        <v>1</v>
      </c>
      <c r="X91" s="6" t="str">
        <f t="shared" si="205"/>
        <v>1</v>
      </c>
      <c r="Y91" s="6" t="str">
        <f t="shared" si="206"/>
        <v>0</v>
      </c>
      <c r="Z91" s="6" t="str">
        <f t="shared" si="207"/>
        <v>1</v>
      </c>
      <c r="AA91" s="6" t="str">
        <f t="shared" si="208"/>
        <v>1</v>
      </c>
      <c r="AB91" s="6" t="str">
        <f t="shared" si="209"/>
        <v>1</v>
      </c>
      <c r="AC91" s="6" t="str">
        <f t="shared" si="210"/>
        <v>0</v>
      </c>
      <c r="AD91" s="6" t="str">
        <f t="shared" si="211"/>
        <v>1</v>
      </c>
      <c r="AE91" s="6" t="str">
        <f t="shared" si="212"/>
        <v>0</v>
      </c>
      <c r="AF91" s="6" t="str">
        <f t="shared" si="213"/>
        <v>0</v>
      </c>
      <c r="AG91" s="6" t="str">
        <f t="shared" si="214"/>
        <v>0</v>
      </c>
      <c r="AH91" s="6" t="str">
        <f t="shared" si="215"/>
        <v>0</v>
      </c>
      <c r="AI91" s="6" t="str">
        <f t="shared" si="216"/>
        <v>0</v>
      </c>
      <c r="AJ91" s="6" t="str">
        <f t="shared" si="217"/>
        <v>0</v>
      </c>
      <c r="AK91" s="6" t="str">
        <f t="shared" si="218"/>
        <v>0</v>
      </c>
      <c r="AL91" s="6" t="str">
        <f t="shared" si="219"/>
        <v>0</v>
      </c>
      <c r="AM91" s="6" t="str">
        <f t="shared" si="220"/>
        <v>0</v>
      </c>
      <c r="AN91" s="6" t="str">
        <f t="shared" si="221"/>
        <v>0</v>
      </c>
      <c r="AO91" s="6" t="str">
        <f t="shared" si="222"/>
        <v>0</v>
      </c>
      <c r="AP91" s="6" t="str">
        <f t="shared" si="223"/>
        <v>0</v>
      </c>
    </row>
    <row r="92" spans="1:42">
      <c r="A92" s="3" t="s">
        <v>6279</v>
      </c>
      <c r="B92" s="1" t="s">
        <v>43</v>
      </c>
      <c r="C92" s="6" t="s">
        <v>6228</v>
      </c>
      <c r="D92" s="9" t="s">
        <v>6212</v>
      </c>
      <c r="E92" s="9" t="s">
        <v>212</v>
      </c>
      <c r="F92" s="9" t="s">
        <v>91</v>
      </c>
      <c r="G92" s="9" t="s">
        <v>6213</v>
      </c>
      <c r="H92" s="9" t="s">
        <v>6214</v>
      </c>
      <c r="I92" s="9" t="s">
        <v>6200</v>
      </c>
      <c r="K92" s="6" t="str">
        <f t="shared" si="192"/>
        <v>0</v>
      </c>
      <c r="L92" s="6" t="str">
        <f t="shared" si="193"/>
        <v>0</v>
      </c>
      <c r="M92" s="6" t="str">
        <f t="shared" si="194"/>
        <v>0</v>
      </c>
      <c r="N92" s="6" t="str">
        <f t="shared" si="195"/>
        <v>1</v>
      </c>
      <c r="O92" s="6" t="str">
        <f t="shared" si="196"/>
        <v>0</v>
      </c>
      <c r="P92" s="6" t="str">
        <f t="shared" si="197"/>
        <v>0</v>
      </c>
      <c r="Q92" s="6" t="str">
        <f t="shared" si="198"/>
        <v>0</v>
      </c>
      <c r="R92" s="6" t="str">
        <f t="shared" si="199"/>
        <v>0</v>
      </c>
      <c r="S92" s="6" t="str">
        <f t="shared" si="200"/>
        <v>1</v>
      </c>
      <c r="T92" s="6" t="str">
        <f t="shared" si="201"/>
        <v>1</v>
      </c>
      <c r="U92" s="6" t="str">
        <f t="shared" si="202"/>
        <v>1</v>
      </c>
      <c r="V92" s="6" t="str">
        <f t="shared" si="203"/>
        <v>1</v>
      </c>
      <c r="W92" s="6" t="str">
        <f t="shared" si="204"/>
        <v>1</v>
      </c>
      <c r="X92" s="6" t="str">
        <f t="shared" si="205"/>
        <v>1</v>
      </c>
      <c r="Y92" s="6" t="str">
        <f t="shared" si="206"/>
        <v>0</v>
      </c>
      <c r="Z92" s="6" t="str">
        <f t="shared" si="207"/>
        <v>1</v>
      </c>
      <c r="AA92" s="6" t="str">
        <f t="shared" si="208"/>
        <v>1</v>
      </c>
      <c r="AB92" s="6" t="str">
        <f t="shared" si="209"/>
        <v>1</v>
      </c>
      <c r="AC92" s="6" t="str">
        <f t="shared" si="210"/>
        <v>0</v>
      </c>
      <c r="AD92" s="6" t="str">
        <f t="shared" si="211"/>
        <v>1</v>
      </c>
      <c r="AE92" s="6" t="str">
        <f t="shared" si="212"/>
        <v>0</v>
      </c>
      <c r="AF92" s="6" t="str">
        <f t="shared" si="213"/>
        <v>0</v>
      </c>
      <c r="AG92" s="6" t="str">
        <f t="shared" si="214"/>
        <v>0</v>
      </c>
      <c r="AH92" s="6" t="str">
        <f t="shared" si="215"/>
        <v>0</v>
      </c>
      <c r="AI92" s="6" t="str">
        <f t="shared" si="216"/>
        <v>0</v>
      </c>
      <c r="AJ92" s="6" t="str">
        <f t="shared" si="217"/>
        <v>0</v>
      </c>
      <c r="AK92" s="6" t="str">
        <f t="shared" si="218"/>
        <v>0</v>
      </c>
      <c r="AL92" s="6" t="str">
        <f t="shared" si="219"/>
        <v>0</v>
      </c>
      <c r="AM92" s="6" t="str">
        <f t="shared" si="220"/>
        <v>0</v>
      </c>
      <c r="AN92" s="6" t="str">
        <f t="shared" si="221"/>
        <v>0</v>
      </c>
      <c r="AO92" s="6" t="str">
        <f t="shared" si="222"/>
        <v>0</v>
      </c>
      <c r="AP92" s="6" t="str">
        <f t="shared" si="223"/>
        <v>0</v>
      </c>
    </row>
    <row r="93" spans="1:42">
      <c r="A93" s="3" t="s">
        <v>6280</v>
      </c>
      <c r="B93" s="1" t="s">
        <v>43</v>
      </c>
      <c r="C93" s="6" t="s">
        <v>6229</v>
      </c>
      <c r="D93" s="9" t="s">
        <v>6215</v>
      </c>
      <c r="E93" s="9" t="s">
        <v>307</v>
      </c>
      <c r="F93" s="9" t="s">
        <v>91</v>
      </c>
      <c r="G93" s="9" t="s">
        <v>4009</v>
      </c>
      <c r="H93" s="9" t="s">
        <v>6216</v>
      </c>
      <c r="I93" s="9" t="s">
        <v>6200</v>
      </c>
      <c r="K93" s="6" t="str">
        <f t="shared" si="192"/>
        <v>0</v>
      </c>
      <c r="L93" s="6" t="str">
        <f t="shared" si="193"/>
        <v>0</v>
      </c>
      <c r="M93" s="6" t="str">
        <f t="shared" si="194"/>
        <v>0</v>
      </c>
      <c r="N93" s="6" t="str">
        <f t="shared" si="195"/>
        <v>1</v>
      </c>
      <c r="O93" s="6" t="str">
        <f t="shared" si="196"/>
        <v>0</v>
      </c>
      <c r="P93" s="6" t="str">
        <f t="shared" si="197"/>
        <v>0</v>
      </c>
      <c r="Q93" s="6" t="str">
        <f t="shared" si="198"/>
        <v>0</v>
      </c>
      <c r="R93" s="6" t="str">
        <f t="shared" si="199"/>
        <v>0</v>
      </c>
      <c r="S93" s="6" t="str">
        <f t="shared" si="200"/>
        <v>1</v>
      </c>
      <c r="T93" s="6" t="str">
        <f t="shared" si="201"/>
        <v>1</v>
      </c>
      <c r="U93" s="6" t="str">
        <f t="shared" si="202"/>
        <v>1</v>
      </c>
      <c r="V93" s="6" t="str">
        <f t="shared" si="203"/>
        <v>1</v>
      </c>
      <c r="W93" s="6" t="str">
        <f t="shared" si="204"/>
        <v>1</v>
      </c>
      <c r="X93" s="6" t="str">
        <f t="shared" si="205"/>
        <v>1</v>
      </c>
      <c r="Y93" s="6" t="str">
        <f t="shared" si="206"/>
        <v>0</v>
      </c>
      <c r="Z93" s="6" t="str">
        <f t="shared" si="207"/>
        <v>1</v>
      </c>
      <c r="AA93" s="6" t="str">
        <f t="shared" si="208"/>
        <v>1</v>
      </c>
      <c r="AB93" s="6" t="str">
        <f t="shared" si="209"/>
        <v>1</v>
      </c>
      <c r="AC93" s="6" t="str">
        <f t="shared" si="210"/>
        <v>0</v>
      </c>
      <c r="AD93" s="6" t="str">
        <f t="shared" si="211"/>
        <v>1</v>
      </c>
      <c r="AE93" s="6" t="str">
        <f t="shared" si="212"/>
        <v>0</v>
      </c>
      <c r="AF93" s="6" t="str">
        <f t="shared" si="213"/>
        <v>0</v>
      </c>
      <c r="AG93" s="6" t="str">
        <f t="shared" si="214"/>
        <v>0</v>
      </c>
      <c r="AH93" s="6" t="str">
        <f t="shared" si="215"/>
        <v>0</v>
      </c>
      <c r="AI93" s="6" t="str">
        <f t="shared" si="216"/>
        <v>0</v>
      </c>
      <c r="AJ93" s="6" t="str">
        <f t="shared" si="217"/>
        <v>0</v>
      </c>
      <c r="AK93" s="6" t="str">
        <f t="shared" si="218"/>
        <v>0</v>
      </c>
      <c r="AL93" s="6" t="str">
        <f t="shared" si="219"/>
        <v>0</v>
      </c>
      <c r="AM93" s="6" t="str">
        <f t="shared" si="220"/>
        <v>0</v>
      </c>
      <c r="AN93" s="6" t="str">
        <f t="shared" si="221"/>
        <v>0</v>
      </c>
      <c r="AO93" s="6" t="str">
        <f t="shared" si="222"/>
        <v>0</v>
      </c>
      <c r="AP93" s="6" t="str">
        <f t="shared" si="223"/>
        <v>0</v>
      </c>
    </row>
    <row r="94" spans="1:42">
      <c r="A94" s="3" t="s">
        <v>6281</v>
      </c>
      <c r="B94" s="1" t="s">
        <v>43</v>
      </c>
      <c r="C94" s="6" t="s">
        <v>6230</v>
      </c>
      <c r="D94" s="9" t="s">
        <v>6217</v>
      </c>
      <c r="E94" s="9" t="s">
        <v>256</v>
      </c>
      <c r="F94" s="9" t="s">
        <v>91</v>
      </c>
      <c r="G94" s="9" t="s">
        <v>6218</v>
      </c>
      <c r="H94" s="9" t="s">
        <v>6219</v>
      </c>
      <c r="I94" s="9" t="s">
        <v>6200</v>
      </c>
      <c r="K94" s="6" t="str">
        <f t="shared" si="192"/>
        <v>0</v>
      </c>
      <c r="L94" s="6" t="str">
        <f t="shared" si="193"/>
        <v>0</v>
      </c>
      <c r="M94" s="6" t="str">
        <f t="shared" si="194"/>
        <v>0</v>
      </c>
      <c r="N94" s="6" t="str">
        <f t="shared" si="195"/>
        <v>1</v>
      </c>
      <c r="O94" s="6" t="str">
        <f t="shared" si="196"/>
        <v>0</v>
      </c>
      <c r="P94" s="6" t="str">
        <f t="shared" si="197"/>
        <v>0</v>
      </c>
      <c r="Q94" s="6" t="str">
        <f t="shared" si="198"/>
        <v>0</v>
      </c>
      <c r="R94" s="6" t="str">
        <f t="shared" si="199"/>
        <v>0</v>
      </c>
      <c r="S94" s="6" t="str">
        <f t="shared" si="200"/>
        <v>1</v>
      </c>
      <c r="T94" s="6" t="str">
        <f t="shared" si="201"/>
        <v>1</v>
      </c>
      <c r="U94" s="6" t="str">
        <f t="shared" si="202"/>
        <v>1</v>
      </c>
      <c r="V94" s="6" t="str">
        <f t="shared" si="203"/>
        <v>1</v>
      </c>
      <c r="W94" s="6" t="str">
        <f t="shared" si="204"/>
        <v>1</v>
      </c>
      <c r="X94" s="6" t="str">
        <f t="shared" si="205"/>
        <v>1</v>
      </c>
      <c r="Y94" s="6" t="str">
        <f t="shared" si="206"/>
        <v>0</v>
      </c>
      <c r="Z94" s="6" t="str">
        <f t="shared" si="207"/>
        <v>1</v>
      </c>
      <c r="AA94" s="6" t="str">
        <f t="shared" si="208"/>
        <v>1</v>
      </c>
      <c r="AB94" s="6" t="str">
        <f t="shared" si="209"/>
        <v>1</v>
      </c>
      <c r="AC94" s="6" t="str">
        <f t="shared" si="210"/>
        <v>0</v>
      </c>
      <c r="AD94" s="6" t="str">
        <f t="shared" si="211"/>
        <v>1</v>
      </c>
      <c r="AE94" s="6" t="str">
        <f t="shared" si="212"/>
        <v>0</v>
      </c>
      <c r="AF94" s="6" t="str">
        <f t="shared" si="213"/>
        <v>0</v>
      </c>
      <c r="AG94" s="6" t="str">
        <f t="shared" si="214"/>
        <v>0</v>
      </c>
      <c r="AH94" s="6" t="str">
        <f t="shared" si="215"/>
        <v>0</v>
      </c>
      <c r="AI94" s="6" t="str">
        <f t="shared" si="216"/>
        <v>0</v>
      </c>
      <c r="AJ94" s="6" t="str">
        <f t="shared" si="217"/>
        <v>0</v>
      </c>
      <c r="AK94" s="6" t="str">
        <f t="shared" si="218"/>
        <v>0</v>
      </c>
      <c r="AL94" s="6" t="str">
        <f t="shared" si="219"/>
        <v>0</v>
      </c>
      <c r="AM94" s="6" t="str">
        <f t="shared" si="220"/>
        <v>0</v>
      </c>
      <c r="AN94" s="6" t="str">
        <f t="shared" si="221"/>
        <v>0</v>
      </c>
      <c r="AO94" s="6" t="str">
        <f t="shared" si="222"/>
        <v>0</v>
      </c>
      <c r="AP94" s="6" t="str">
        <f t="shared" si="223"/>
        <v>0</v>
      </c>
    </row>
    <row r="95" spans="1:42">
      <c r="A95" s="3" t="s">
        <v>6282</v>
      </c>
      <c r="B95" s="1" t="s">
        <v>43</v>
      </c>
      <c r="C95" s="6" t="s">
        <v>6231</v>
      </c>
      <c r="D95" s="9" t="s">
        <v>6220</v>
      </c>
      <c r="E95" s="9" t="s">
        <v>232</v>
      </c>
      <c r="F95" s="9" t="s">
        <v>91</v>
      </c>
      <c r="G95" s="9" t="s">
        <v>3966</v>
      </c>
      <c r="H95" s="9" t="s">
        <v>6221</v>
      </c>
      <c r="I95" s="9" t="s">
        <v>6200</v>
      </c>
      <c r="K95" s="6" t="str">
        <f t="shared" si="192"/>
        <v>0</v>
      </c>
      <c r="L95" s="6" t="str">
        <f t="shared" si="193"/>
        <v>0</v>
      </c>
      <c r="M95" s="6" t="str">
        <f t="shared" si="194"/>
        <v>0</v>
      </c>
      <c r="N95" s="6" t="str">
        <f t="shared" si="195"/>
        <v>1</v>
      </c>
      <c r="O95" s="6" t="str">
        <f t="shared" si="196"/>
        <v>0</v>
      </c>
      <c r="P95" s="6" t="str">
        <f t="shared" si="197"/>
        <v>0</v>
      </c>
      <c r="Q95" s="6" t="str">
        <f t="shared" si="198"/>
        <v>0</v>
      </c>
      <c r="R95" s="6" t="str">
        <f t="shared" si="199"/>
        <v>0</v>
      </c>
      <c r="S95" s="6" t="str">
        <f t="shared" si="200"/>
        <v>1</v>
      </c>
      <c r="T95" s="6" t="str">
        <f t="shared" si="201"/>
        <v>1</v>
      </c>
      <c r="U95" s="6" t="str">
        <f t="shared" si="202"/>
        <v>1</v>
      </c>
      <c r="V95" s="6" t="str">
        <f t="shared" si="203"/>
        <v>1</v>
      </c>
      <c r="W95" s="6" t="str">
        <f t="shared" si="204"/>
        <v>1</v>
      </c>
      <c r="X95" s="6" t="str">
        <f t="shared" si="205"/>
        <v>1</v>
      </c>
      <c r="Y95" s="6" t="str">
        <f t="shared" si="206"/>
        <v>0</v>
      </c>
      <c r="Z95" s="6" t="str">
        <f t="shared" si="207"/>
        <v>1</v>
      </c>
      <c r="AA95" s="6" t="str">
        <f t="shared" si="208"/>
        <v>1</v>
      </c>
      <c r="AB95" s="6" t="str">
        <f t="shared" si="209"/>
        <v>1</v>
      </c>
      <c r="AC95" s="6" t="str">
        <f t="shared" si="210"/>
        <v>0</v>
      </c>
      <c r="AD95" s="6" t="str">
        <f t="shared" si="211"/>
        <v>1</v>
      </c>
      <c r="AE95" s="6" t="str">
        <f t="shared" si="212"/>
        <v>0</v>
      </c>
      <c r="AF95" s="6" t="str">
        <f t="shared" si="213"/>
        <v>0</v>
      </c>
      <c r="AG95" s="6" t="str">
        <f t="shared" si="214"/>
        <v>0</v>
      </c>
      <c r="AH95" s="6" t="str">
        <f t="shared" si="215"/>
        <v>0</v>
      </c>
      <c r="AI95" s="6" t="str">
        <f t="shared" si="216"/>
        <v>0</v>
      </c>
      <c r="AJ95" s="6" t="str">
        <f t="shared" si="217"/>
        <v>0</v>
      </c>
      <c r="AK95" s="6" t="str">
        <f t="shared" si="218"/>
        <v>0</v>
      </c>
      <c r="AL95" s="6" t="str">
        <f t="shared" si="219"/>
        <v>0</v>
      </c>
      <c r="AM95" s="6" t="str">
        <f t="shared" si="220"/>
        <v>0</v>
      </c>
      <c r="AN95" s="6" t="str">
        <f t="shared" si="221"/>
        <v>0</v>
      </c>
      <c r="AO95" s="6" t="str">
        <f t="shared" si="222"/>
        <v>0</v>
      </c>
      <c r="AP95" s="6" t="str">
        <f t="shared" si="223"/>
        <v>0</v>
      </c>
    </row>
    <row r="96" spans="1:42">
      <c r="A96" s="3" t="s">
        <v>6283</v>
      </c>
      <c r="B96" s="1" t="s">
        <v>43</v>
      </c>
      <c r="C96" s="6" t="s">
        <v>6815</v>
      </c>
      <c r="D96" s="9" t="s">
        <v>4034</v>
      </c>
      <c r="E96" s="9" t="s">
        <v>2516</v>
      </c>
      <c r="F96" s="9" t="s">
        <v>91</v>
      </c>
      <c r="G96" s="9" t="s">
        <v>6222</v>
      </c>
      <c r="H96" s="9" t="s">
        <v>6223</v>
      </c>
      <c r="I96" s="9" t="s">
        <v>6200</v>
      </c>
      <c r="K96" s="6" t="str">
        <f t="shared" si="192"/>
        <v>0</v>
      </c>
      <c r="L96" s="6" t="str">
        <f t="shared" si="193"/>
        <v>0</v>
      </c>
      <c r="M96" s="6" t="str">
        <f t="shared" si="194"/>
        <v>0</v>
      </c>
      <c r="N96" s="6" t="str">
        <f t="shared" si="195"/>
        <v>1</v>
      </c>
      <c r="O96" s="6" t="str">
        <f t="shared" si="196"/>
        <v>0</v>
      </c>
      <c r="P96" s="6" t="str">
        <f t="shared" si="197"/>
        <v>0</v>
      </c>
      <c r="Q96" s="6" t="str">
        <f t="shared" si="198"/>
        <v>0</v>
      </c>
      <c r="R96" s="6" t="str">
        <f t="shared" si="199"/>
        <v>0</v>
      </c>
      <c r="S96" s="6" t="str">
        <f t="shared" si="200"/>
        <v>1</v>
      </c>
      <c r="T96" s="6" t="str">
        <f t="shared" si="201"/>
        <v>1</v>
      </c>
      <c r="U96" s="6" t="str">
        <f t="shared" si="202"/>
        <v>1</v>
      </c>
      <c r="V96" s="6" t="str">
        <f t="shared" si="203"/>
        <v>1</v>
      </c>
      <c r="W96" s="6" t="str">
        <f t="shared" si="204"/>
        <v>1</v>
      </c>
      <c r="X96" s="6" t="str">
        <f t="shared" si="205"/>
        <v>1</v>
      </c>
      <c r="Y96" s="6" t="str">
        <f t="shared" si="206"/>
        <v>0</v>
      </c>
      <c r="Z96" s="6" t="str">
        <f t="shared" si="207"/>
        <v>1</v>
      </c>
      <c r="AA96" s="6" t="str">
        <f t="shared" si="208"/>
        <v>1</v>
      </c>
      <c r="AB96" s="6" t="str">
        <f t="shared" si="209"/>
        <v>1</v>
      </c>
      <c r="AC96" s="6" t="str">
        <f t="shared" si="210"/>
        <v>0</v>
      </c>
      <c r="AD96" s="6" t="str">
        <f t="shared" si="211"/>
        <v>1</v>
      </c>
      <c r="AE96" s="6" t="str">
        <f t="shared" si="212"/>
        <v>0</v>
      </c>
      <c r="AF96" s="6" t="str">
        <f t="shared" si="213"/>
        <v>0</v>
      </c>
      <c r="AG96" s="6" t="str">
        <f t="shared" si="214"/>
        <v>0</v>
      </c>
      <c r="AH96" s="6" t="str">
        <f t="shared" si="215"/>
        <v>0</v>
      </c>
      <c r="AI96" s="6" t="str">
        <f t="shared" si="216"/>
        <v>0</v>
      </c>
      <c r="AJ96" s="6" t="str">
        <f t="shared" si="217"/>
        <v>0</v>
      </c>
      <c r="AK96" s="6" t="str">
        <f t="shared" si="218"/>
        <v>0</v>
      </c>
      <c r="AL96" s="6" t="str">
        <f t="shared" si="219"/>
        <v>0</v>
      </c>
      <c r="AM96" s="6" t="str">
        <f t="shared" si="220"/>
        <v>0</v>
      </c>
      <c r="AN96" s="6" t="str">
        <f t="shared" si="221"/>
        <v>0</v>
      </c>
      <c r="AO96" s="6" t="str">
        <f t="shared" si="222"/>
        <v>0</v>
      </c>
      <c r="AP96" s="6" t="str">
        <f t="shared" si="223"/>
        <v>0</v>
      </c>
    </row>
    <row r="97" spans="1:42">
      <c r="A97" s="3" t="s">
        <v>9366</v>
      </c>
      <c r="B97" s="1" t="s">
        <v>49</v>
      </c>
      <c r="C97" s="6" t="s">
        <v>1055</v>
      </c>
      <c r="D97" s="9" t="s">
        <v>702</v>
      </c>
      <c r="E97" s="9" t="s">
        <v>9367</v>
      </c>
      <c r="F97" s="9" t="s">
        <v>91</v>
      </c>
      <c r="G97" s="9" t="s">
        <v>6232</v>
      </c>
      <c r="H97" s="9" t="s">
        <v>9368</v>
      </c>
      <c r="I97" s="9" t="s">
        <v>9369</v>
      </c>
      <c r="K97" s="6" t="str">
        <f t="shared" si="192"/>
        <v>0</v>
      </c>
      <c r="L97" s="6" t="str">
        <f t="shared" si="193"/>
        <v>0</v>
      </c>
      <c r="M97" s="6" t="str">
        <f t="shared" si="194"/>
        <v>1</v>
      </c>
      <c r="N97" s="6" t="str">
        <f t="shared" si="195"/>
        <v>1</v>
      </c>
      <c r="O97" s="6" t="str">
        <f t="shared" si="196"/>
        <v>0</v>
      </c>
      <c r="P97" s="6" t="str">
        <f t="shared" si="197"/>
        <v>0</v>
      </c>
      <c r="Q97" s="6" t="str">
        <f t="shared" si="198"/>
        <v>0</v>
      </c>
      <c r="R97" s="6" t="str">
        <f t="shared" si="199"/>
        <v>0</v>
      </c>
      <c r="S97" s="6" t="str">
        <f t="shared" si="200"/>
        <v>1</v>
      </c>
      <c r="T97" s="6" t="str">
        <f t="shared" si="201"/>
        <v>1</v>
      </c>
      <c r="U97" s="6" t="str">
        <f t="shared" si="202"/>
        <v>1</v>
      </c>
      <c r="V97" s="6" t="str">
        <f t="shared" si="203"/>
        <v>1</v>
      </c>
      <c r="W97" s="6" t="str">
        <f t="shared" si="204"/>
        <v>1</v>
      </c>
      <c r="X97" s="6" t="str">
        <f t="shared" si="205"/>
        <v>1</v>
      </c>
      <c r="Y97" s="6" t="str">
        <f t="shared" si="206"/>
        <v>0</v>
      </c>
      <c r="Z97" s="6" t="str">
        <f t="shared" si="207"/>
        <v>1</v>
      </c>
      <c r="AA97" s="6" t="str">
        <f t="shared" si="208"/>
        <v>1</v>
      </c>
      <c r="AB97" s="6" t="str">
        <f t="shared" si="209"/>
        <v>1</v>
      </c>
      <c r="AC97" s="6" t="str">
        <f t="shared" si="210"/>
        <v>0</v>
      </c>
      <c r="AD97" s="6" t="str">
        <f t="shared" si="211"/>
        <v>1</v>
      </c>
      <c r="AE97" s="6" t="str">
        <f t="shared" si="212"/>
        <v>0</v>
      </c>
      <c r="AF97" s="6" t="str">
        <f t="shared" si="213"/>
        <v>0</v>
      </c>
      <c r="AG97" s="6" t="str">
        <f t="shared" si="214"/>
        <v>0</v>
      </c>
      <c r="AH97" s="6" t="str">
        <f t="shared" si="215"/>
        <v>0</v>
      </c>
      <c r="AI97" s="6" t="str">
        <f t="shared" si="216"/>
        <v>0</v>
      </c>
      <c r="AJ97" s="6" t="str">
        <f t="shared" si="217"/>
        <v>0</v>
      </c>
      <c r="AK97" s="6" t="str">
        <f t="shared" si="218"/>
        <v>0</v>
      </c>
      <c r="AL97" s="6" t="str">
        <f t="shared" si="219"/>
        <v>0</v>
      </c>
      <c r="AM97" s="6" t="str">
        <f t="shared" si="220"/>
        <v>0</v>
      </c>
      <c r="AN97" s="6" t="str">
        <f t="shared" si="221"/>
        <v>0</v>
      </c>
      <c r="AO97" s="6" t="str">
        <f t="shared" si="222"/>
        <v>0</v>
      </c>
      <c r="AP97" s="6" t="str">
        <f t="shared" si="223"/>
        <v>0</v>
      </c>
    </row>
    <row r="98" spans="1:42">
      <c r="A98" s="3" t="s">
        <v>9370</v>
      </c>
      <c r="B98" s="1" t="s">
        <v>49</v>
      </c>
      <c r="C98" s="6" t="s">
        <v>9387</v>
      </c>
      <c r="D98" s="9" t="s">
        <v>255</v>
      </c>
      <c r="E98" s="9" t="s">
        <v>4093</v>
      </c>
      <c r="F98" s="9" t="s">
        <v>91</v>
      </c>
      <c r="G98" s="9" t="s">
        <v>3729</v>
      </c>
      <c r="H98" s="9" t="s">
        <v>9371</v>
      </c>
      <c r="I98" s="9" t="s">
        <v>9371</v>
      </c>
      <c r="K98" s="6" t="str">
        <f t="shared" si="192"/>
        <v>0</v>
      </c>
      <c r="L98" s="6" t="str">
        <f t="shared" si="193"/>
        <v>0</v>
      </c>
      <c r="M98" s="6" t="str">
        <f t="shared" si="194"/>
        <v>0</v>
      </c>
      <c r="N98" s="6" t="str">
        <f t="shared" si="195"/>
        <v>1</v>
      </c>
      <c r="O98" s="6" t="str">
        <f t="shared" si="196"/>
        <v>0</v>
      </c>
      <c r="P98" s="6" t="str">
        <f t="shared" si="197"/>
        <v>1</v>
      </c>
      <c r="Q98" s="6" t="str">
        <f t="shared" si="198"/>
        <v>0</v>
      </c>
      <c r="R98" s="6" t="str">
        <f t="shared" si="199"/>
        <v>0</v>
      </c>
      <c r="S98" s="6" t="str">
        <f t="shared" si="200"/>
        <v>0</v>
      </c>
      <c r="T98" s="6" t="str">
        <f t="shared" si="201"/>
        <v>0</v>
      </c>
      <c r="U98" s="6" t="str">
        <f t="shared" si="202"/>
        <v>0</v>
      </c>
      <c r="V98" s="6" t="str">
        <f t="shared" si="203"/>
        <v>0</v>
      </c>
      <c r="W98" s="6" t="str">
        <f t="shared" si="204"/>
        <v>0</v>
      </c>
      <c r="X98" s="6" t="str">
        <f t="shared" si="205"/>
        <v>1</v>
      </c>
      <c r="Y98" s="6" t="str">
        <f t="shared" si="206"/>
        <v>1</v>
      </c>
      <c r="Z98" s="6" t="str">
        <f t="shared" si="207"/>
        <v>0</v>
      </c>
      <c r="AA98" s="6" t="str">
        <f t="shared" si="208"/>
        <v>0</v>
      </c>
      <c r="AB98" s="6" t="str">
        <f t="shared" si="209"/>
        <v>0</v>
      </c>
      <c r="AC98" s="6" t="str">
        <f t="shared" si="210"/>
        <v>0</v>
      </c>
      <c r="AD98" s="6" t="str">
        <f t="shared" si="211"/>
        <v>0</v>
      </c>
      <c r="AE98" s="6" t="str">
        <f t="shared" si="212"/>
        <v>0</v>
      </c>
      <c r="AF98" s="6" t="str">
        <f t="shared" si="213"/>
        <v>0</v>
      </c>
      <c r="AG98" s="6" t="str">
        <f t="shared" si="214"/>
        <v>0</v>
      </c>
      <c r="AH98" s="6" t="str">
        <f t="shared" si="215"/>
        <v>0</v>
      </c>
      <c r="AI98" s="6" t="str">
        <f t="shared" si="216"/>
        <v>0</v>
      </c>
      <c r="AJ98" s="6" t="str">
        <f t="shared" si="217"/>
        <v>0</v>
      </c>
      <c r="AK98" s="6" t="str">
        <f t="shared" si="218"/>
        <v>1</v>
      </c>
      <c r="AL98" s="6" t="str">
        <f t="shared" si="219"/>
        <v>0</v>
      </c>
      <c r="AM98" s="6" t="str">
        <f t="shared" si="220"/>
        <v>0</v>
      </c>
      <c r="AN98" s="6" t="str">
        <f t="shared" si="221"/>
        <v>0</v>
      </c>
      <c r="AO98" s="6" t="str">
        <f t="shared" si="222"/>
        <v>1</v>
      </c>
      <c r="AP98" s="6" t="str">
        <f t="shared" si="223"/>
        <v>1</v>
      </c>
    </row>
    <row r="99" spans="1:42">
      <c r="A99" s="3" t="s">
        <v>9372</v>
      </c>
      <c r="B99" s="1" t="s">
        <v>49</v>
      </c>
      <c r="C99" s="6" t="s">
        <v>9385</v>
      </c>
      <c r="D99" s="9" t="s">
        <v>270</v>
      </c>
      <c r="E99" s="9" t="s">
        <v>212</v>
      </c>
      <c r="F99" s="9" t="s">
        <v>5931</v>
      </c>
      <c r="G99" s="9" t="s">
        <v>1399</v>
      </c>
      <c r="H99" s="9" t="s">
        <v>9373</v>
      </c>
      <c r="I99" s="9" t="s">
        <v>6237</v>
      </c>
      <c r="K99" s="6" t="str">
        <f t="shared" si="192"/>
        <v>0</v>
      </c>
      <c r="L99" s="6" t="str">
        <f t="shared" si="193"/>
        <v>0</v>
      </c>
      <c r="M99" s="6" t="str">
        <f t="shared" si="194"/>
        <v>0</v>
      </c>
      <c r="N99" s="6" t="str">
        <f t="shared" si="195"/>
        <v>1</v>
      </c>
      <c r="O99" s="6" t="str">
        <f t="shared" si="196"/>
        <v>0</v>
      </c>
      <c r="P99" s="6" t="str">
        <f t="shared" si="197"/>
        <v>0</v>
      </c>
      <c r="Q99" s="6" t="str">
        <f t="shared" si="198"/>
        <v>0</v>
      </c>
      <c r="R99" s="6" t="str">
        <f t="shared" si="199"/>
        <v>0</v>
      </c>
      <c r="S99" s="6" t="str">
        <f t="shared" si="200"/>
        <v>1</v>
      </c>
      <c r="T99" s="6" t="str">
        <f t="shared" si="201"/>
        <v>1</v>
      </c>
      <c r="U99" s="6" t="str">
        <f t="shared" si="202"/>
        <v>1</v>
      </c>
      <c r="V99" s="6" t="str">
        <f t="shared" si="203"/>
        <v>1</v>
      </c>
      <c r="W99" s="6" t="str">
        <f t="shared" si="204"/>
        <v>1</v>
      </c>
      <c r="X99" s="6" t="str">
        <f t="shared" si="205"/>
        <v>1</v>
      </c>
      <c r="Y99" s="6" t="str">
        <f t="shared" si="206"/>
        <v>0</v>
      </c>
      <c r="Z99" s="6" t="str">
        <f t="shared" si="207"/>
        <v>1</v>
      </c>
      <c r="AA99" s="6" t="str">
        <f t="shared" si="208"/>
        <v>0</v>
      </c>
      <c r="AB99" s="6" t="str">
        <f t="shared" si="209"/>
        <v>1</v>
      </c>
      <c r="AC99" s="6" t="str">
        <f t="shared" si="210"/>
        <v>0</v>
      </c>
      <c r="AD99" s="6" t="str">
        <f t="shared" si="211"/>
        <v>1</v>
      </c>
      <c r="AE99" s="6" t="str">
        <f t="shared" si="212"/>
        <v>0</v>
      </c>
      <c r="AF99" s="6" t="str">
        <f t="shared" si="213"/>
        <v>0</v>
      </c>
      <c r="AG99" s="6" t="str">
        <f t="shared" si="214"/>
        <v>0</v>
      </c>
      <c r="AH99" s="6" t="str">
        <f t="shared" si="215"/>
        <v>0</v>
      </c>
      <c r="AI99" s="6" t="str">
        <f t="shared" si="216"/>
        <v>0</v>
      </c>
      <c r="AJ99" s="6" t="str">
        <f t="shared" si="217"/>
        <v>0</v>
      </c>
      <c r="AK99" s="6" t="str">
        <f t="shared" si="218"/>
        <v>0</v>
      </c>
      <c r="AL99" s="6" t="str">
        <f t="shared" si="219"/>
        <v>0</v>
      </c>
      <c r="AM99" s="6" t="str">
        <f t="shared" si="220"/>
        <v>0</v>
      </c>
      <c r="AN99" s="6" t="str">
        <f t="shared" si="221"/>
        <v>0</v>
      </c>
      <c r="AO99" s="6" t="str">
        <f t="shared" si="222"/>
        <v>0</v>
      </c>
      <c r="AP99" s="6" t="str">
        <f t="shared" si="223"/>
        <v>0</v>
      </c>
    </row>
    <row r="100" spans="1:42">
      <c r="A100" s="3" t="s">
        <v>9374</v>
      </c>
      <c r="B100" s="1" t="s">
        <v>49</v>
      </c>
      <c r="C100" s="6" t="s">
        <v>9386</v>
      </c>
      <c r="D100" s="9" t="s">
        <v>255</v>
      </c>
      <c r="E100" s="9" t="s">
        <v>395</v>
      </c>
      <c r="F100" s="9" t="s">
        <v>5931</v>
      </c>
      <c r="G100" s="9" t="s">
        <v>9375</v>
      </c>
      <c r="H100" s="9" t="s">
        <v>9376</v>
      </c>
      <c r="I100" s="9" t="s">
        <v>6237</v>
      </c>
      <c r="K100" s="6" t="str">
        <f t="shared" si="192"/>
        <v>0</v>
      </c>
      <c r="L100" s="6" t="str">
        <f t="shared" si="193"/>
        <v>0</v>
      </c>
      <c r="M100" s="6" t="str">
        <f t="shared" si="194"/>
        <v>0</v>
      </c>
      <c r="N100" s="6" t="str">
        <f t="shared" si="195"/>
        <v>1</v>
      </c>
      <c r="O100" s="6" t="str">
        <f t="shared" si="196"/>
        <v>0</v>
      </c>
      <c r="P100" s="6" t="str">
        <f t="shared" si="197"/>
        <v>0</v>
      </c>
      <c r="Q100" s="6" t="str">
        <f t="shared" si="198"/>
        <v>0</v>
      </c>
      <c r="R100" s="6" t="str">
        <f t="shared" si="199"/>
        <v>0</v>
      </c>
      <c r="S100" s="6" t="str">
        <f t="shared" si="200"/>
        <v>1</v>
      </c>
      <c r="T100" s="6" t="str">
        <f t="shared" si="201"/>
        <v>1</v>
      </c>
      <c r="U100" s="6" t="str">
        <f t="shared" si="202"/>
        <v>1</v>
      </c>
      <c r="V100" s="6" t="str">
        <f t="shared" si="203"/>
        <v>1</v>
      </c>
      <c r="W100" s="6" t="str">
        <f t="shared" si="204"/>
        <v>1</v>
      </c>
      <c r="X100" s="6" t="str">
        <f t="shared" si="205"/>
        <v>1</v>
      </c>
      <c r="Y100" s="6" t="str">
        <f t="shared" si="206"/>
        <v>0</v>
      </c>
      <c r="Z100" s="6" t="str">
        <f t="shared" si="207"/>
        <v>1</v>
      </c>
      <c r="AA100" s="6" t="str">
        <f t="shared" si="208"/>
        <v>0</v>
      </c>
      <c r="AB100" s="6" t="str">
        <f t="shared" si="209"/>
        <v>1</v>
      </c>
      <c r="AC100" s="6" t="str">
        <f t="shared" si="210"/>
        <v>0</v>
      </c>
      <c r="AD100" s="6" t="str">
        <f t="shared" si="211"/>
        <v>1</v>
      </c>
      <c r="AE100" s="6" t="str">
        <f t="shared" si="212"/>
        <v>0</v>
      </c>
      <c r="AF100" s="6" t="str">
        <f t="shared" si="213"/>
        <v>0</v>
      </c>
      <c r="AG100" s="6" t="str">
        <f t="shared" si="214"/>
        <v>0</v>
      </c>
      <c r="AH100" s="6" t="str">
        <f t="shared" si="215"/>
        <v>0</v>
      </c>
      <c r="AI100" s="6" t="str">
        <f t="shared" si="216"/>
        <v>0</v>
      </c>
      <c r="AJ100" s="6" t="str">
        <f t="shared" si="217"/>
        <v>0</v>
      </c>
      <c r="AK100" s="6" t="str">
        <f t="shared" si="218"/>
        <v>0</v>
      </c>
      <c r="AL100" s="6" t="str">
        <f t="shared" si="219"/>
        <v>0</v>
      </c>
      <c r="AM100" s="6" t="str">
        <f t="shared" si="220"/>
        <v>0</v>
      </c>
      <c r="AN100" s="6" t="str">
        <f t="shared" si="221"/>
        <v>0</v>
      </c>
      <c r="AO100" s="6" t="str">
        <f t="shared" si="222"/>
        <v>0</v>
      </c>
      <c r="AP100" s="6" t="str">
        <f t="shared" si="223"/>
        <v>0</v>
      </c>
    </row>
    <row r="101" spans="1:42">
      <c r="A101" s="3" t="s">
        <v>9377</v>
      </c>
      <c r="B101" s="1" t="s">
        <v>49</v>
      </c>
      <c r="C101" s="6" t="s">
        <v>9386</v>
      </c>
      <c r="D101" s="9" t="s">
        <v>261</v>
      </c>
      <c r="E101" s="9" t="s">
        <v>307</v>
      </c>
      <c r="F101" s="9" t="s">
        <v>2735</v>
      </c>
      <c r="G101" s="9" t="s">
        <v>9375</v>
      </c>
      <c r="H101" s="9" t="s">
        <v>9376</v>
      </c>
      <c r="I101" s="9" t="s">
        <v>6237</v>
      </c>
      <c r="K101" s="6" t="str">
        <f t="shared" si="192"/>
        <v>0</v>
      </c>
      <c r="L101" s="6" t="str">
        <f t="shared" si="193"/>
        <v>0</v>
      </c>
      <c r="M101" s="6" t="str">
        <f t="shared" si="194"/>
        <v>0</v>
      </c>
      <c r="N101" s="6" t="str">
        <f t="shared" si="195"/>
        <v>1</v>
      </c>
      <c r="O101" s="6" t="str">
        <f t="shared" si="196"/>
        <v>0</v>
      </c>
      <c r="P101" s="6" t="str">
        <f t="shared" si="197"/>
        <v>0</v>
      </c>
      <c r="Q101" s="6" t="str">
        <f t="shared" si="198"/>
        <v>0</v>
      </c>
      <c r="R101" s="6" t="str">
        <f t="shared" si="199"/>
        <v>0</v>
      </c>
      <c r="S101" s="6" t="str">
        <f t="shared" si="200"/>
        <v>1</v>
      </c>
      <c r="T101" s="6" t="str">
        <f t="shared" si="201"/>
        <v>1</v>
      </c>
      <c r="U101" s="6" t="str">
        <f t="shared" si="202"/>
        <v>1</v>
      </c>
      <c r="V101" s="6" t="str">
        <f t="shared" si="203"/>
        <v>1</v>
      </c>
      <c r="W101" s="6" t="str">
        <f t="shared" si="204"/>
        <v>1</v>
      </c>
      <c r="X101" s="6" t="str">
        <f t="shared" si="205"/>
        <v>1</v>
      </c>
      <c r="Y101" s="6" t="str">
        <f t="shared" si="206"/>
        <v>0</v>
      </c>
      <c r="Z101" s="6" t="str">
        <f t="shared" si="207"/>
        <v>1</v>
      </c>
      <c r="AA101" s="6" t="str">
        <f t="shared" si="208"/>
        <v>0</v>
      </c>
      <c r="AB101" s="6" t="str">
        <f t="shared" si="209"/>
        <v>1</v>
      </c>
      <c r="AC101" s="6" t="str">
        <f t="shared" si="210"/>
        <v>0</v>
      </c>
      <c r="AD101" s="6" t="str">
        <f t="shared" si="211"/>
        <v>1</v>
      </c>
      <c r="AE101" s="6" t="str">
        <f t="shared" si="212"/>
        <v>0</v>
      </c>
      <c r="AF101" s="6" t="str">
        <f t="shared" si="213"/>
        <v>0</v>
      </c>
      <c r="AG101" s="6" t="str">
        <f t="shared" si="214"/>
        <v>0</v>
      </c>
      <c r="AH101" s="6" t="str">
        <f t="shared" si="215"/>
        <v>0</v>
      </c>
      <c r="AI101" s="6" t="str">
        <f t="shared" si="216"/>
        <v>0</v>
      </c>
      <c r="AJ101" s="6" t="str">
        <f t="shared" si="217"/>
        <v>0</v>
      </c>
      <c r="AK101" s="6" t="str">
        <f t="shared" si="218"/>
        <v>0</v>
      </c>
      <c r="AL101" s="6" t="str">
        <f t="shared" si="219"/>
        <v>0</v>
      </c>
      <c r="AM101" s="6" t="str">
        <f t="shared" si="220"/>
        <v>0</v>
      </c>
      <c r="AN101" s="6" t="str">
        <f t="shared" si="221"/>
        <v>0</v>
      </c>
      <c r="AO101" s="6" t="str">
        <f t="shared" si="222"/>
        <v>0</v>
      </c>
      <c r="AP101" s="6" t="str">
        <f t="shared" si="223"/>
        <v>0</v>
      </c>
    </row>
    <row r="102" spans="1:42">
      <c r="A102" s="3" t="s">
        <v>9378</v>
      </c>
      <c r="B102" s="1" t="s">
        <v>49</v>
      </c>
      <c r="C102" s="6" t="s">
        <v>9381</v>
      </c>
      <c r="D102" s="9" t="s">
        <v>853</v>
      </c>
      <c r="E102" s="9" t="s">
        <v>914</v>
      </c>
      <c r="F102" s="9" t="s">
        <v>91</v>
      </c>
      <c r="G102" s="9" t="s">
        <v>9379</v>
      </c>
      <c r="H102" s="9" t="s">
        <v>9380</v>
      </c>
      <c r="I102" s="9" t="s">
        <v>6200</v>
      </c>
      <c r="K102" s="6" t="str">
        <f t="shared" si="192"/>
        <v>0</v>
      </c>
      <c r="L102" s="6" t="str">
        <f t="shared" si="193"/>
        <v>0</v>
      </c>
      <c r="M102" s="6" t="str">
        <f t="shared" si="194"/>
        <v>0</v>
      </c>
      <c r="N102" s="6" t="str">
        <f t="shared" si="195"/>
        <v>1</v>
      </c>
      <c r="O102" s="6" t="str">
        <f t="shared" si="196"/>
        <v>0</v>
      </c>
      <c r="P102" s="6" t="str">
        <f t="shared" si="197"/>
        <v>0</v>
      </c>
      <c r="Q102" s="6" t="str">
        <f t="shared" si="198"/>
        <v>0</v>
      </c>
      <c r="R102" s="6" t="str">
        <f t="shared" si="199"/>
        <v>0</v>
      </c>
      <c r="S102" s="6" t="str">
        <f t="shared" si="200"/>
        <v>1</v>
      </c>
      <c r="T102" s="6" t="str">
        <f t="shared" si="201"/>
        <v>1</v>
      </c>
      <c r="U102" s="6" t="str">
        <f t="shared" si="202"/>
        <v>1</v>
      </c>
      <c r="V102" s="6" t="str">
        <f t="shared" si="203"/>
        <v>1</v>
      </c>
      <c r="W102" s="6" t="str">
        <f t="shared" si="204"/>
        <v>1</v>
      </c>
      <c r="X102" s="6" t="str">
        <f t="shared" si="205"/>
        <v>1</v>
      </c>
      <c r="Y102" s="6" t="str">
        <f t="shared" si="206"/>
        <v>0</v>
      </c>
      <c r="Z102" s="6" t="str">
        <f t="shared" si="207"/>
        <v>1</v>
      </c>
      <c r="AA102" s="6" t="str">
        <f t="shared" si="208"/>
        <v>1</v>
      </c>
      <c r="AB102" s="6" t="str">
        <f t="shared" si="209"/>
        <v>1</v>
      </c>
      <c r="AC102" s="6" t="str">
        <f t="shared" si="210"/>
        <v>0</v>
      </c>
      <c r="AD102" s="6" t="str">
        <f t="shared" si="211"/>
        <v>1</v>
      </c>
      <c r="AE102" s="6" t="str">
        <f t="shared" si="212"/>
        <v>0</v>
      </c>
      <c r="AF102" s="6" t="str">
        <f t="shared" si="213"/>
        <v>0</v>
      </c>
      <c r="AG102" s="6" t="str">
        <f t="shared" si="214"/>
        <v>0</v>
      </c>
      <c r="AH102" s="6" t="str">
        <f t="shared" si="215"/>
        <v>0</v>
      </c>
      <c r="AI102" s="6" t="str">
        <f t="shared" si="216"/>
        <v>0</v>
      </c>
      <c r="AJ102" s="6" t="str">
        <f t="shared" si="217"/>
        <v>0</v>
      </c>
      <c r="AK102" s="6" t="str">
        <f t="shared" si="218"/>
        <v>0</v>
      </c>
      <c r="AL102" s="6" t="str">
        <f t="shared" si="219"/>
        <v>0</v>
      </c>
      <c r="AM102" s="6" t="str">
        <f t="shared" si="220"/>
        <v>0</v>
      </c>
      <c r="AN102" s="6" t="str">
        <f t="shared" si="221"/>
        <v>0</v>
      </c>
      <c r="AO102" s="6" t="str">
        <f t="shared" si="222"/>
        <v>0</v>
      </c>
      <c r="AP102" s="6" t="str">
        <f t="shared" si="223"/>
        <v>0</v>
      </c>
    </row>
    <row r="103" spans="1:42">
      <c r="A103" s="3" t="s">
        <v>9382</v>
      </c>
      <c r="B103" s="1" t="s">
        <v>49</v>
      </c>
      <c r="C103" s="6" t="s">
        <v>9383</v>
      </c>
      <c r="D103" s="9" t="s">
        <v>702</v>
      </c>
      <c r="E103" s="9" t="s">
        <v>4020</v>
      </c>
      <c r="F103" s="9" t="s">
        <v>91</v>
      </c>
      <c r="G103" s="9" t="s">
        <v>8402</v>
      </c>
      <c r="H103" s="9" t="s">
        <v>9384</v>
      </c>
      <c r="I103" s="9" t="s">
        <v>6200</v>
      </c>
      <c r="K103" s="6" t="str">
        <f t="shared" si="192"/>
        <v>0</v>
      </c>
      <c r="L103" s="6" t="str">
        <f t="shared" si="193"/>
        <v>0</v>
      </c>
      <c r="M103" s="6" t="str">
        <f t="shared" si="194"/>
        <v>0</v>
      </c>
      <c r="N103" s="6" t="str">
        <f t="shared" si="195"/>
        <v>1</v>
      </c>
      <c r="O103" s="6" t="str">
        <f t="shared" si="196"/>
        <v>0</v>
      </c>
      <c r="P103" s="6" t="str">
        <f t="shared" si="197"/>
        <v>0</v>
      </c>
      <c r="Q103" s="6" t="str">
        <f t="shared" si="198"/>
        <v>0</v>
      </c>
      <c r="R103" s="6" t="str">
        <f t="shared" si="199"/>
        <v>0</v>
      </c>
      <c r="S103" s="6" t="str">
        <f t="shared" si="200"/>
        <v>1</v>
      </c>
      <c r="T103" s="6" t="str">
        <f t="shared" si="201"/>
        <v>1</v>
      </c>
      <c r="U103" s="6" t="str">
        <f t="shared" si="202"/>
        <v>1</v>
      </c>
      <c r="V103" s="6" t="str">
        <f t="shared" si="203"/>
        <v>1</v>
      </c>
      <c r="W103" s="6" t="str">
        <f t="shared" si="204"/>
        <v>1</v>
      </c>
      <c r="X103" s="6" t="str">
        <f t="shared" si="205"/>
        <v>1</v>
      </c>
      <c r="Y103" s="6" t="str">
        <f t="shared" si="206"/>
        <v>0</v>
      </c>
      <c r="Z103" s="6" t="str">
        <f t="shared" si="207"/>
        <v>1</v>
      </c>
      <c r="AA103" s="6" t="str">
        <f t="shared" si="208"/>
        <v>1</v>
      </c>
      <c r="AB103" s="6" t="str">
        <f t="shared" si="209"/>
        <v>1</v>
      </c>
      <c r="AC103" s="6" t="str">
        <f t="shared" si="210"/>
        <v>0</v>
      </c>
      <c r="AD103" s="6" t="str">
        <f t="shared" si="211"/>
        <v>1</v>
      </c>
      <c r="AE103" s="6" t="str">
        <f t="shared" si="212"/>
        <v>0</v>
      </c>
      <c r="AF103" s="6" t="str">
        <f t="shared" si="213"/>
        <v>0</v>
      </c>
      <c r="AG103" s="6" t="str">
        <f t="shared" si="214"/>
        <v>0</v>
      </c>
      <c r="AH103" s="6" t="str">
        <f t="shared" si="215"/>
        <v>0</v>
      </c>
      <c r="AI103" s="6" t="str">
        <f t="shared" si="216"/>
        <v>0</v>
      </c>
      <c r="AJ103" s="6" t="str">
        <f t="shared" si="217"/>
        <v>0</v>
      </c>
      <c r="AK103" s="6" t="str">
        <f t="shared" si="218"/>
        <v>0</v>
      </c>
      <c r="AL103" s="6" t="str">
        <f t="shared" si="219"/>
        <v>0</v>
      </c>
      <c r="AM103" s="6" t="str">
        <f t="shared" si="220"/>
        <v>0</v>
      </c>
      <c r="AN103" s="6" t="str">
        <f t="shared" si="221"/>
        <v>0</v>
      </c>
      <c r="AO103" s="6" t="str">
        <f t="shared" si="222"/>
        <v>0</v>
      </c>
      <c r="AP103" s="6" t="str">
        <f t="shared" si="223"/>
        <v>0</v>
      </c>
    </row>
    <row r="104" spans="1:42">
      <c r="A104" s="3" t="s">
        <v>6284</v>
      </c>
      <c r="B104" s="1" t="s">
        <v>43</v>
      </c>
      <c r="C104" s="6" t="s">
        <v>49</v>
      </c>
      <c r="D104" s="9" t="s">
        <v>702</v>
      </c>
      <c r="E104" s="9" t="s">
        <v>955</v>
      </c>
      <c r="F104" s="9" t="s">
        <v>91</v>
      </c>
      <c r="G104" s="9" t="s">
        <v>6232</v>
      </c>
      <c r="H104" s="9" t="s">
        <v>6233</v>
      </c>
      <c r="I104" s="9" t="s">
        <v>6200</v>
      </c>
      <c r="K104" s="6" t="str">
        <f t="shared" si="192"/>
        <v>0</v>
      </c>
      <c r="L104" s="6" t="str">
        <f t="shared" si="193"/>
        <v>0</v>
      </c>
      <c r="M104" s="6" t="str">
        <f t="shared" si="194"/>
        <v>0</v>
      </c>
      <c r="N104" s="6" t="str">
        <f t="shared" si="195"/>
        <v>1</v>
      </c>
      <c r="O104" s="6" t="str">
        <f t="shared" si="196"/>
        <v>0</v>
      </c>
      <c r="P104" s="6" t="str">
        <f t="shared" si="197"/>
        <v>0</v>
      </c>
      <c r="Q104" s="6" t="str">
        <f t="shared" si="198"/>
        <v>0</v>
      </c>
      <c r="R104" s="6" t="str">
        <f t="shared" si="199"/>
        <v>0</v>
      </c>
      <c r="S104" s="6" t="str">
        <f t="shared" si="200"/>
        <v>1</v>
      </c>
      <c r="T104" s="6" t="str">
        <f t="shared" si="201"/>
        <v>1</v>
      </c>
      <c r="U104" s="6" t="str">
        <f t="shared" si="202"/>
        <v>1</v>
      </c>
      <c r="V104" s="6" t="str">
        <f t="shared" si="203"/>
        <v>1</v>
      </c>
      <c r="W104" s="6" t="str">
        <f t="shared" si="204"/>
        <v>1</v>
      </c>
      <c r="X104" s="6" t="str">
        <f t="shared" si="205"/>
        <v>1</v>
      </c>
      <c r="Y104" s="6" t="str">
        <f t="shared" si="206"/>
        <v>0</v>
      </c>
      <c r="Z104" s="6" t="str">
        <f t="shared" si="207"/>
        <v>1</v>
      </c>
      <c r="AA104" s="6" t="str">
        <f t="shared" si="208"/>
        <v>1</v>
      </c>
      <c r="AB104" s="6" t="str">
        <f t="shared" si="209"/>
        <v>1</v>
      </c>
      <c r="AC104" s="6" t="str">
        <f t="shared" si="210"/>
        <v>0</v>
      </c>
      <c r="AD104" s="6" t="str">
        <f t="shared" si="211"/>
        <v>1</v>
      </c>
      <c r="AE104" s="6" t="str">
        <f t="shared" si="212"/>
        <v>0</v>
      </c>
      <c r="AF104" s="6" t="str">
        <f t="shared" si="213"/>
        <v>0</v>
      </c>
      <c r="AG104" s="6" t="str">
        <f t="shared" si="214"/>
        <v>0</v>
      </c>
      <c r="AH104" s="6" t="str">
        <f t="shared" si="215"/>
        <v>0</v>
      </c>
      <c r="AI104" s="6" t="str">
        <f t="shared" si="216"/>
        <v>0</v>
      </c>
      <c r="AJ104" s="6" t="str">
        <f t="shared" si="217"/>
        <v>0</v>
      </c>
      <c r="AK104" s="6" t="str">
        <f t="shared" si="218"/>
        <v>0</v>
      </c>
      <c r="AL104" s="6" t="str">
        <f t="shared" si="219"/>
        <v>0</v>
      </c>
      <c r="AM104" s="6" t="str">
        <f t="shared" si="220"/>
        <v>0</v>
      </c>
      <c r="AN104" s="6" t="str">
        <f t="shared" si="221"/>
        <v>0</v>
      </c>
      <c r="AO104" s="6" t="str">
        <f t="shared" si="222"/>
        <v>0</v>
      </c>
      <c r="AP104" s="6" t="str">
        <f t="shared" si="223"/>
        <v>0</v>
      </c>
    </row>
    <row r="105" spans="1:42">
      <c r="A105" s="3" t="s">
        <v>3715</v>
      </c>
      <c r="B105" s="1" t="s">
        <v>50</v>
      </c>
      <c r="C105" s="6" t="s">
        <v>3719</v>
      </c>
      <c r="D105" s="9" t="s">
        <v>1704</v>
      </c>
      <c r="E105" s="9" t="s">
        <v>448</v>
      </c>
      <c r="F105" s="9" t="s">
        <v>91</v>
      </c>
      <c r="G105" s="9" t="s">
        <v>3716</v>
      </c>
      <c r="H105" s="9" t="s">
        <v>3717</v>
      </c>
      <c r="I105" s="9" t="s">
        <v>6302</v>
      </c>
      <c r="K105" s="6" t="str">
        <f t="shared" ref="K105" si="256">MID(HEX2BIN(MID(I105,1,1),4),1,1)</f>
        <v>0</v>
      </c>
      <c r="L105" s="6" t="str">
        <f t="shared" ref="L105" si="257">MID(HEX2BIN(MID(I105,1,1),4),2,1)</f>
        <v>0</v>
      </c>
      <c r="M105" s="6" t="str">
        <f t="shared" ref="M105" si="258">MID(HEX2BIN(MID(I105,1,1),4),3,1)</f>
        <v>0</v>
      </c>
      <c r="N105" s="6" t="str">
        <f t="shared" ref="N105" si="259">MID(HEX2BIN(MID(I105,1,1),4),4,1)</f>
        <v>1</v>
      </c>
      <c r="O105" s="6" t="str">
        <f t="shared" ref="O105" si="260">MID(HEX2BIN(MID(I105,2,1),4),1,1)</f>
        <v>1</v>
      </c>
      <c r="P105" s="6" t="str">
        <f t="shared" ref="P105" si="261">MID(HEX2BIN(MID(I105,2,1),4),2,1)</f>
        <v>1</v>
      </c>
      <c r="Q105" s="6" t="str">
        <f t="shared" ref="Q105" si="262">MID(HEX2BIN(MID(I105,2,1),4),3,1)</f>
        <v>1</v>
      </c>
      <c r="R105" s="6" t="str">
        <f t="shared" ref="R105" si="263">MID(HEX2BIN(MID(I105,2,1),4),4,1)</f>
        <v>0</v>
      </c>
      <c r="S105" s="6" t="str">
        <f t="shared" ref="S105" si="264">MID(HEX2BIN(MID(I105,3,1),4),1,1)</f>
        <v>1</v>
      </c>
      <c r="T105" s="6" t="str">
        <f t="shared" ref="T105" si="265">MID(HEX2BIN(MID(I105,3,1),4),2,1)</f>
        <v>1</v>
      </c>
      <c r="U105" s="6" t="str">
        <f t="shared" ref="U105" si="266">MID(HEX2BIN(MID(I105,3,1),4),3,1)</f>
        <v>1</v>
      </c>
      <c r="V105" s="6" t="str">
        <f t="shared" ref="V105" si="267">MID(HEX2BIN(MID(I105,3,1),4),4,1)</f>
        <v>1</v>
      </c>
      <c r="W105" s="6" t="str">
        <f t="shared" ref="W105" si="268">MID(HEX2BIN(MID(I105,4,1),4),1,1)</f>
        <v>1</v>
      </c>
      <c r="X105" s="6" t="str">
        <f t="shared" ref="X105" si="269">MID(HEX2BIN(MID(I105,4,1),4),2,1)</f>
        <v>1</v>
      </c>
      <c r="Y105" s="6" t="str">
        <f t="shared" ref="Y105" si="270">MID(HEX2BIN(MID(I105,4,1),4),3,1)</f>
        <v>0</v>
      </c>
      <c r="Z105" s="6" t="str">
        <f t="shared" ref="Z105" si="271">MID(HEX2BIN(MID(I105,4,1),4),4,1)</f>
        <v>1</v>
      </c>
      <c r="AA105" s="6" t="str">
        <f t="shared" ref="AA105" si="272">MID(HEX2BIN(MID(I105,5,1),4),1,1)</f>
        <v>0</v>
      </c>
      <c r="AB105" s="6" t="str">
        <f t="shared" ref="AB105" si="273">MID(HEX2BIN(MID(I105,5,1),4),2,1)</f>
        <v>1</v>
      </c>
      <c r="AC105" s="6" t="str">
        <f t="shared" ref="AC105" si="274">MID(HEX2BIN(MID(I105,5,1),4),3,1)</f>
        <v>0</v>
      </c>
      <c r="AD105" s="6" t="str">
        <f t="shared" ref="AD105" si="275">MID(HEX2BIN(MID(I105,5,1),4),4,1)</f>
        <v>1</v>
      </c>
      <c r="AE105" s="6" t="str">
        <f t="shared" ref="AE105" si="276">MID(HEX2BIN(MID(I105,6,1),4),1,1)</f>
        <v>0</v>
      </c>
      <c r="AF105" s="6" t="str">
        <f t="shared" ref="AF105" si="277">MID(HEX2BIN(MID(I105,6,1),4),2,1)</f>
        <v>0</v>
      </c>
      <c r="AG105" s="6" t="str">
        <f t="shared" ref="AG105" si="278">MID(HEX2BIN(MID(I105,6,1),4),3,1)</f>
        <v>0</v>
      </c>
      <c r="AH105" s="6" t="str">
        <f t="shared" ref="AH105" si="279">MID(HEX2BIN(MID(I105,6,1),4),4,1)</f>
        <v>0</v>
      </c>
      <c r="AI105" s="6" t="str">
        <f t="shared" ref="AI105" si="280">MID(HEX2BIN(MID(I105,7,1),4),1,1)</f>
        <v>0</v>
      </c>
      <c r="AJ105" s="6" t="str">
        <f t="shared" ref="AJ105" si="281">MID(HEX2BIN(MID(I105,7,1),4),2,1)</f>
        <v>0</v>
      </c>
      <c r="AK105" s="6" t="str">
        <f t="shared" ref="AK105" si="282">MID(HEX2BIN(MID(I105,7,1),4),3,1)</f>
        <v>0</v>
      </c>
      <c r="AL105" s="6" t="str">
        <f t="shared" ref="AL105" si="283">MID(HEX2BIN(MID(I105,7,1),4),4,1)</f>
        <v>0</v>
      </c>
      <c r="AM105" s="6" t="str">
        <f t="shared" ref="AM105" si="284">MID(HEX2BIN(MID(I105,8,1),4),1,1)</f>
        <v>0</v>
      </c>
      <c r="AN105" s="6" t="str">
        <f t="shared" ref="AN105" si="285">MID(HEX2BIN(MID(I105,8,1),4),2,1)</f>
        <v>0</v>
      </c>
      <c r="AO105" s="6" t="str">
        <f t="shared" ref="AO105" si="286">MID(HEX2BIN(MID(I105,8,1),4),3,1)</f>
        <v>0</v>
      </c>
      <c r="AP105" s="6" t="str">
        <f t="shared" ref="AP105" si="287">MID(HEX2BIN(MID(I105,8,1),4),4,1)</f>
        <v>0</v>
      </c>
    </row>
    <row r="106" spans="1:42">
      <c r="A106" s="3" t="s">
        <v>3720</v>
      </c>
      <c r="B106" s="1" t="s">
        <v>50</v>
      </c>
      <c r="C106" s="6" t="s">
        <v>3724</v>
      </c>
      <c r="D106" s="9" t="s">
        <v>1681</v>
      </c>
      <c r="E106" s="9" t="s">
        <v>3721</v>
      </c>
      <c r="F106" s="9" t="s">
        <v>91</v>
      </c>
      <c r="G106" s="9" t="s">
        <v>3722</v>
      </c>
      <c r="H106" s="9" t="s">
        <v>3723</v>
      </c>
      <c r="I106" s="9" t="s">
        <v>6302</v>
      </c>
      <c r="K106" s="6" t="str">
        <f t="shared" si="192"/>
        <v>0</v>
      </c>
      <c r="L106" s="6" t="str">
        <f t="shared" si="193"/>
        <v>0</v>
      </c>
      <c r="M106" s="6" t="str">
        <f t="shared" si="194"/>
        <v>0</v>
      </c>
      <c r="N106" s="6" t="str">
        <f t="shared" si="195"/>
        <v>1</v>
      </c>
      <c r="O106" s="6" t="str">
        <f t="shared" si="196"/>
        <v>1</v>
      </c>
      <c r="P106" s="6" t="str">
        <f t="shared" si="197"/>
        <v>1</v>
      </c>
      <c r="Q106" s="6" t="str">
        <f t="shared" si="198"/>
        <v>1</v>
      </c>
      <c r="R106" s="6" t="str">
        <f t="shared" si="199"/>
        <v>0</v>
      </c>
      <c r="S106" s="6" t="str">
        <f t="shared" si="200"/>
        <v>1</v>
      </c>
      <c r="T106" s="6" t="str">
        <f t="shared" si="201"/>
        <v>1</v>
      </c>
      <c r="U106" s="6" t="str">
        <f t="shared" si="202"/>
        <v>1</v>
      </c>
      <c r="V106" s="6" t="str">
        <f t="shared" si="203"/>
        <v>1</v>
      </c>
      <c r="W106" s="6" t="str">
        <f t="shared" si="204"/>
        <v>1</v>
      </c>
      <c r="X106" s="6" t="str">
        <f t="shared" si="205"/>
        <v>1</v>
      </c>
      <c r="Y106" s="6" t="str">
        <f t="shared" si="206"/>
        <v>0</v>
      </c>
      <c r="Z106" s="6" t="str">
        <f t="shared" si="207"/>
        <v>1</v>
      </c>
      <c r="AA106" s="6" t="str">
        <f t="shared" si="208"/>
        <v>0</v>
      </c>
      <c r="AB106" s="6" t="str">
        <f t="shared" si="209"/>
        <v>1</v>
      </c>
      <c r="AC106" s="6" t="str">
        <f t="shared" si="210"/>
        <v>0</v>
      </c>
      <c r="AD106" s="6" t="str">
        <f t="shared" si="211"/>
        <v>1</v>
      </c>
      <c r="AE106" s="6" t="str">
        <f t="shared" si="212"/>
        <v>0</v>
      </c>
      <c r="AF106" s="6" t="str">
        <f t="shared" si="213"/>
        <v>0</v>
      </c>
      <c r="AG106" s="6" t="str">
        <f t="shared" si="214"/>
        <v>0</v>
      </c>
      <c r="AH106" s="6" t="str">
        <f t="shared" si="215"/>
        <v>0</v>
      </c>
      <c r="AI106" s="6" t="str">
        <f t="shared" si="216"/>
        <v>0</v>
      </c>
      <c r="AJ106" s="6" t="str">
        <f t="shared" si="217"/>
        <v>0</v>
      </c>
      <c r="AK106" s="6" t="str">
        <f t="shared" si="218"/>
        <v>0</v>
      </c>
      <c r="AL106" s="6" t="str">
        <f t="shared" si="219"/>
        <v>0</v>
      </c>
      <c r="AM106" s="6" t="str">
        <f t="shared" si="220"/>
        <v>0</v>
      </c>
      <c r="AN106" s="6" t="str">
        <f t="shared" si="221"/>
        <v>0</v>
      </c>
      <c r="AO106" s="6" t="str">
        <f t="shared" si="222"/>
        <v>0</v>
      </c>
      <c r="AP106" s="6" t="str">
        <f t="shared" si="223"/>
        <v>0</v>
      </c>
    </row>
    <row r="107" spans="1:42">
      <c r="A107" s="3" t="s">
        <v>3725</v>
      </c>
      <c r="B107" s="1" t="s">
        <v>50</v>
      </c>
      <c r="C107" s="6" t="s">
        <v>3743</v>
      </c>
      <c r="D107" s="9" t="s">
        <v>255</v>
      </c>
      <c r="E107" s="9" t="s">
        <v>265</v>
      </c>
      <c r="F107" s="9" t="s">
        <v>91</v>
      </c>
      <c r="G107" s="9" t="s">
        <v>3726</v>
      </c>
      <c r="H107" s="9" t="s">
        <v>3727</v>
      </c>
      <c r="I107" s="9" t="s">
        <v>6199</v>
      </c>
      <c r="K107" s="6" t="str">
        <f t="shared" si="192"/>
        <v>0</v>
      </c>
      <c r="L107" s="6" t="str">
        <f t="shared" si="193"/>
        <v>0</v>
      </c>
      <c r="M107" s="6" t="str">
        <f t="shared" si="194"/>
        <v>0</v>
      </c>
      <c r="N107" s="6" t="str">
        <f t="shared" si="195"/>
        <v>1</v>
      </c>
      <c r="O107" s="6" t="str">
        <f t="shared" si="196"/>
        <v>0</v>
      </c>
      <c r="P107" s="6" t="str">
        <f t="shared" si="197"/>
        <v>0</v>
      </c>
      <c r="Q107" s="6" t="str">
        <f t="shared" si="198"/>
        <v>0</v>
      </c>
      <c r="R107" s="6" t="str">
        <f t="shared" si="199"/>
        <v>0</v>
      </c>
      <c r="S107" s="6" t="str">
        <f t="shared" si="200"/>
        <v>1</v>
      </c>
      <c r="T107" s="6" t="str">
        <f t="shared" si="201"/>
        <v>1</v>
      </c>
      <c r="U107" s="6" t="str">
        <f t="shared" si="202"/>
        <v>1</v>
      </c>
      <c r="V107" s="6" t="str">
        <f t="shared" si="203"/>
        <v>1</v>
      </c>
      <c r="W107" s="6" t="str">
        <f t="shared" si="204"/>
        <v>0</v>
      </c>
      <c r="X107" s="6" t="str">
        <f t="shared" si="205"/>
        <v>1</v>
      </c>
      <c r="Y107" s="6" t="str">
        <f t="shared" si="206"/>
        <v>0</v>
      </c>
      <c r="Z107" s="6" t="str">
        <f t="shared" si="207"/>
        <v>1</v>
      </c>
      <c r="AA107" s="6" t="str">
        <f t="shared" si="208"/>
        <v>1</v>
      </c>
      <c r="AB107" s="6" t="str">
        <f t="shared" si="209"/>
        <v>1</v>
      </c>
      <c r="AC107" s="6" t="str">
        <f t="shared" si="210"/>
        <v>0</v>
      </c>
      <c r="AD107" s="6" t="str">
        <f t="shared" si="211"/>
        <v>1</v>
      </c>
      <c r="AE107" s="6" t="str">
        <f t="shared" si="212"/>
        <v>0</v>
      </c>
      <c r="AF107" s="6" t="str">
        <f t="shared" si="213"/>
        <v>0</v>
      </c>
      <c r="AG107" s="6" t="str">
        <f t="shared" si="214"/>
        <v>0</v>
      </c>
      <c r="AH107" s="6" t="str">
        <f t="shared" si="215"/>
        <v>0</v>
      </c>
      <c r="AI107" s="6" t="str">
        <f t="shared" si="216"/>
        <v>0</v>
      </c>
      <c r="AJ107" s="6" t="str">
        <f t="shared" si="217"/>
        <v>0</v>
      </c>
      <c r="AK107" s="6" t="str">
        <f t="shared" si="218"/>
        <v>0</v>
      </c>
      <c r="AL107" s="6" t="str">
        <f t="shared" si="219"/>
        <v>0</v>
      </c>
      <c r="AM107" s="6" t="str">
        <f t="shared" si="220"/>
        <v>0</v>
      </c>
      <c r="AN107" s="6" t="str">
        <f t="shared" si="221"/>
        <v>0</v>
      </c>
      <c r="AO107" s="6" t="str">
        <f t="shared" si="222"/>
        <v>0</v>
      </c>
      <c r="AP107" s="6" t="str">
        <f t="shared" si="223"/>
        <v>0</v>
      </c>
    </row>
    <row r="108" spans="1:42">
      <c r="A108" s="3" t="s">
        <v>3728</v>
      </c>
      <c r="B108" s="1" t="s">
        <v>50</v>
      </c>
      <c r="C108" s="6" t="s">
        <v>3744</v>
      </c>
      <c r="D108" s="9" t="s">
        <v>270</v>
      </c>
      <c r="E108" s="9" t="s">
        <v>256</v>
      </c>
      <c r="F108" s="9" t="s">
        <v>91</v>
      </c>
      <c r="G108" s="9" t="s">
        <v>3729</v>
      </c>
      <c r="H108" s="9" t="s">
        <v>3730</v>
      </c>
      <c r="I108" s="9" t="s">
        <v>6201</v>
      </c>
      <c r="K108" s="6" t="str">
        <f t="shared" si="192"/>
        <v>0</v>
      </c>
      <c r="L108" s="6" t="str">
        <f t="shared" si="193"/>
        <v>0</v>
      </c>
      <c r="M108" s="6" t="str">
        <f t="shared" si="194"/>
        <v>0</v>
      </c>
      <c r="N108" s="6" t="str">
        <f t="shared" si="195"/>
        <v>1</v>
      </c>
      <c r="O108" s="6" t="str">
        <f t="shared" si="196"/>
        <v>0</v>
      </c>
      <c r="P108" s="6" t="str">
        <f t="shared" si="197"/>
        <v>0</v>
      </c>
      <c r="Q108" s="6" t="str">
        <f t="shared" si="198"/>
        <v>0</v>
      </c>
      <c r="R108" s="6" t="str">
        <f t="shared" si="199"/>
        <v>0</v>
      </c>
      <c r="S108" s="6" t="str">
        <f t="shared" si="200"/>
        <v>1</v>
      </c>
      <c r="T108" s="6" t="str">
        <f t="shared" si="201"/>
        <v>1</v>
      </c>
      <c r="U108" s="6" t="str">
        <f t="shared" si="202"/>
        <v>1</v>
      </c>
      <c r="V108" s="6" t="str">
        <f t="shared" si="203"/>
        <v>1</v>
      </c>
      <c r="W108" s="6" t="str">
        <f t="shared" si="204"/>
        <v>1</v>
      </c>
      <c r="X108" s="6" t="str">
        <f t="shared" si="205"/>
        <v>1</v>
      </c>
      <c r="Y108" s="6" t="str">
        <f t="shared" si="206"/>
        <v>0</v>
      </c>
      <c r="Z108" s="6" t="str">
        <f t="shared" si="207"/>
        <v>1</v>
      </c>
      <c r="AA108" s="6" t="str">
        <f t="shared" si="208"/>
        <v>1</v>
      </c>
      <c r="AB108" s="6" t="str">
        <f t="shared" si="209"/>
        <v>1</v>
      </c>
      <c r="AC108" s="6" t="str">
        <f t="shared" si="210"/>
        <v>0</v>
      </c>
      <c r="AD108" s="6" t="str">
        <f t="shared" si="211"/>
        <v>0</v>
      </c>
      <c r="AE108" s="6" t="str">
        <f t="shared" si="212"/>
        <v>0</v>
      </c>
      <c r="AF108" s="6" t="str">
        <f t="shared" si="213"/>
        <v>0</v>
      </c>
      <c r="AG108" s="6" t="str">
        <f t="shared" si="214"/>
        <v>0</v>
      </c>
      <c r="AH108" s="6" t="str">
        <f t="shared" si="215"/>
        <v>0</v>
      </c>
      <c r="AI108" s="6" t="str">
        <f t="shared" si="216"/>
        <v>0</v>
      </c>
      <c r="AJ108" s="6" t="str">
        <f t="shared" si="217"/>
        <v>0</v>
      </c>
      <c r="AK108" s="6" t="str">
        <f t="shared" si="218"/>
        <v>0</v>
      </c>
      <c r="AL108" s="6" t="str">
        <f t="shared" si="219"/>
        <v>0</v>
      </c>
      <c r="AM108" s="6" t="str">
        <f t="shared" si="220"/>
        <v>0</v>
      </c>
      <c r="AN108" s="6" t="str">
        <f t="shared" si="221"/>
        <v>0</v>
      </c>
      <c r="AO108" s="6" t="str">
        <f t="shared" si="222"/>
        <v>0</v>
      </c>
      <c r="AP108" s="6" t="str">
        <f t="shared" si="223"/>
        <v>0</v>
      </c>
    </row>
    <row r="109" spans="1:42">
      <c r="A109" s="3" t="s">
        <v>6293</v>
      </c>
      <c r="B109" s="1" t="s">
        <v>43</v>
      </c>
      <c r="C109" s="6" t="s">
        <v>50</v>
      </c>
      <c r="D109" s="9" t="s">
        <v>270</v>
      </c>
      <c r="E109" s="9" t="s">
        <v>256</v>
      </c>
      <c r="F109" s="9" t="s">
        <v>91</v>
      </c>
      <c r="G109" s="9" t="s">
        <v>3729</v>
      </c>
      <c r="H109" s="9" t="s">
        <v>6236</v>
      </c>
      <c r="I109" s="9" t="s">
        <v>6237</v>
      </c>
      <c r="K109" s="6" t="str">
        <f t="shared" si="192"/>
        <v>0</v>
      </c>
      <c r="L109" s="6" t="str">
        <f t="shared" si="193"/>
        <v>0</v>
      </c>
      <c r="M109" s="6" t="str">
        <f t="shared" si="194"/>
        <v>0</v>
      </c>
      <c r="N109" s="6" t="str">
        <f t="shared" si="195"/>
        <v>1</v>
      </c>
      <c r="O109" s="6" t="str">
        <f t="shared" si="196"/>
        <v>0</v>
      </c>
      <c r="P109" s="6" t="str">
        <f t="shared" si="197"/>
        <v>0</v>
      </c>
      <c r="Q109" s="6" t="str">
        <f t="shared" si="198"/>
        <v>0</v>
      </c>
      <c r="R109" s="6" t="str">
        <f t="shared" si="199"/>
        <v>0</v>
      </c>
      <c r="S109" s="6" t="str">
        <f t="shared" si="200"/>
        <v>1</v>
      </c>
      <c r="T109" s="6" t="str">
        <f t="shared" si="201"/>
        <v>1</v>
      </c>
      <c r="U109" s="6" t="str">
        <f t="shared" si="202"/>
        <v>1</v>
      </c>
      <c r="V109" s="6" t="str">
        <f t="shared" si="203"/>
        <v>1</v>
      </c>
      <c r="W109" s="6" t="str">
        <f t="shared" si="204"/>
        <v>1</v>
      </c>
      <c r="X109" s="6" t="str">
        <f t="shared" si="205"/>
        <v>1</v>
      </c>
      <c r="Y109" s="6" t="str">
        <f t="shared" si="206"/>
        <v>0</v>
      </c>
      <c r="Z109" s="6" t="str">
        <f t="shared" si="207"/>
        <v>1</v>
      </c>
      <c r="AA109" s="6" t="str">
        <f t="shared" si="208"/>
        <v>0</v>
      </c>
      <c r="AB109" s="6" t="str">
        <f t="shared" si="209"/>
        <v>1</v>
      </c>
      <c r="AC109" s="6" t="str">
        <f t="shared" si="210"/>
        <v>0</v>
      </c>
      <c r="AD109" s="6" t="str">
        <f t="shared" si="211"/>
        <v>1</v>
      </c>
      <c r="AE109" s="6" t="str">
        <f t="shared" si="212"/>
        <v>0</v>
      </c>
      <c r="AF109" s="6" t="str">
        <f t="shared" si="213"/>
        <v>0</v>
      </c>
      <c r="AG109" s="6" t="str">
        <f t="shared" si="214"/>
        <v>0</v>
      </c>
      <c r="AH109" s="6" t="str">
        <f t="shared" si="215"/>
        <v>0</v>
      </c>
      <c r="AI109" s="6" t="str">
        <f t="shared" si="216"/>
        <v>0</v>
      </c>
      <c r="AJ109" s="6" t="str">
        <f t="shared" si="217"/>
        <v>0</v>
      </c>
      <c r="AK109" s="6" t="str">
        <f t="shared" si="218"/>
        <v>0</v>
      </c>
      <c r="AL109" s="6" t="str">
        <f t="shared" si="219"/>
        <v>0</v>
      </c>
      <c r="AM109" s="6" t="str">
        <f t="shared" si="220"/>
        <v>0</v>
      </c>
      <c r="AN109" s="6" t="str">
        <f t="shared" si="221"/>
        <v>0</v>
      </c>
      <c r="AO109" s="6" t="str">
        <f t="shared" si="222"/>
        <v>0</v>
      </c>
      <c r="AP109" s="6" t="str">
        <f t="shared" si="223"/>
        <v>0</v>
      </c>
    </row>
    <row r="110" spans="1:42">
      <c r="A110" s="3" t="s">
        <v>8109</v>
      </c>
      <c r="B110" s="1" t="s">
        <v>83</v>
      </c>
      <c r="C110" s="6" t="s">
        <v>5519</v>
      </c>
      <c r="D110" s="9" t="s">
        <v>1711</v>
      </c>
      <c r="E110" s="9" t="s">
        <v>914</v>
      </c>
      <c r="F110" s="9" t="s">
        <v>91</v>
      </c>
      <c r="G110" s="9" t="s">
        <v>4106</v>
      </c>
      <c r="H110" s="9" t="s">
        <v>5520</v>
      </c>
      <c r="I110" s="9" t="s">
        <v>6200</v>
      </c>
      <c r="K110" s="6" t="str">
        <f t="shared" ref="K110:K114" si="288">MID(HEX2BIN(MID(I110,1,1),4),1,1)</f>
        <v>0</v>
      </c>
      <c r="L110" s="6" t="str">
        <f t="shared" ref="L110:L114" si="289">MID(HEX2BIN(MID(I110,1,1),4),2,1)</f>
        <v>0</v>
      </c>
      <c r="M110" s="6" t="str">
        <f t="shared" ref="M110:M114" si="290">MID(HEX2BIN(MID(I110,1,1),4),3,1)</f>
        <v>0</v>
      </c>
      <c r="N110" s="6" t="str">
        <f t="shared" ref="N110:N114" si="291">MID(HEX2BIN(MID(I110,1,1),4),4,1)</f>
        <v>1</v>
      </c>
      <c r="O110" s="6" t="str">
        <f t="shared" ref="O110:O114" si="292">MID(HEX2BIN(MID(I110,2,1),4),1,1)</f>
        <v>0</v>
      </c>
      <c r="P110" s="6" t="str">
        <f t="shared" ref="P110:P114" si="293">MID(HEX2BIN(MID(I110,2,1),4),2,1)</f>
        <v>0</v>
      </c>
      <c r="Q110" s="6" t="str">
        <f t="shared" ref="Q110:Q114" si="294">MID(HEX2BIN(MID(I110,2,1),4),3,1)</f>
        <v>0</v>
      </c>
      <c r="R110" s="6" t="str">
        <f t="shared" ref="R110:R114" si="295">MID(HEX2BIN(MID(I110,2,1),4),4,1)</f>
        <v>0</v>
      </c>
      <c r="S110" s="6" t="str">
        <f t="shared" ref="S110:S114" si="296">MID(HEX2BIN(MID(I110,3,1),4),1,1)</f>
        <v>1</v>
      </c>
      <c r="T110" s="6" t="str">
        <f t="shared" ref="T110:T114" si="297">MID(HEX2BIN(MID(I110,3,1),4),2,1)</f>
        <v>1</v>
      </c>
      <c r="U110" s="6" t="str">
        <f t="shared" ref="U110:U114" si="298">MID(HEX2BIN(MID(I110,3,1),4),3,1)</f>
        <v>1</v>
      </c>
      <c r="V110" s="6" t="str">
        <f t="shared" ref="V110:V114" si="299">MID(HEX2BIN(MID(I110,3,1),4),4,1)</f>
        <v>1</v>
      </c>
      <c r="W110" s="6" t="str">
        <f t="shared" ref="W110:W114" si="300">MID(HEX2BIN(MID(I110,4,1),4),1,1)</f>
        <v>1</v>
      </c>
      <c r="X110" s="6" t="str">
        <f t="shared" ref="X110:X114" si="301">MID(HEX2BIN(MID(I110,4,1),4),2,1)</f>
        <v>1</v>
      </c>
      <c r="Y110" s="6" t="str">
        <f t="shared" ref="Y110:Y114" si="302">MID(HEX2BIN(MID(I110,4,1),4),3,1)</f>
        <v>0</v>
      </c>
      <c r="Z110" s="6" t="str">
        <f t="shared" ref="Z110:Z114" si="303">MID(HEX2BIN(MID(I110,4,1),4),4,1)</f>
        <v>1</v>
      </c>
      <c r="AA110" s="6" t="str">
        <f t="shared" ref="AA110:AA114" si="304">MID(HEX2BIN(MID(I110,5,1),4),1,1)</f>
        <v>1</v>
      </c>
      <c r="AB110" s="6" t="str">
        <f t="shared" ref="AB110:AB114" si="305">MID(HEX2BIN(MID(I110,5,1),4),2,1)</f>
        <v>1</v>
      </c>
      <c r="AC110" s="6" t="str">
        <f t="shared" ref="AC110:AC114" si="306">MID(HEX2BIN(MID(I110,5,1),4),3,1)</f>
        <v>0</v>
      </c>
      <c r="AD110" s="6" t="str">
        <f t="shared" ref="AD110:AD114" si="307">MID(HEX2BIN(MID(I110,5,1),4),4,1)</f>
        <v>1</v>
      </c>
      <c r="AE110" s="6" t="str">
        <f t="shared" ref="AE110:AE114" si="308">MID(HEX2BIN(MID(I110,6,1),4),1,1)</f>
        <v>0</v>
      </c>
      <c r="AF110" s="6" t="str">
        <f t="shared" ref="AF110:AF114" si="309">MID(HEX2BIN(MID(I110,6,1),4),2,1)</f>
        <v>0</v>
      </c>
      <c r="AG110" s="6" t="str">
        <f t="shared" ref="AG110:AG114" si="310">MID(HEX2BIN(MID(I110,6,1),4),3,1)</f>
        <v>0</v>
      </c>
      <c r="AH110" s="6" t="str">
        <f t="shared" ref="AH110:AH114" si="311">MID(HEX2BIN(MID(I110,6,1),4),4,1)</f>
        <v>0</v>
      </c>
      <c r="AI110" s="6" t="str">
        <f t="shared" ref="AI110:AI114" si="312">MID(HEX2BIN(MID(I110,7,1),4),1,1)</f>
        <v>0</v>
      </c>
      <c r="AJ110" s="6" t="str">
        <f t="shared" ref="AJ110:AJ114" si="313">MID(HEX2BIN(MID(I110,7,1),4),2,1)</f>
        <v>0</v>
      </c>
      <c r="AK110" s="6" t="str">
        <f t="shared" ref="AK110:AK114" si="314">MID(HEX2BIN(MID(I110,7,1),4),3,1)</f>
        <v>0</v>
      </c>
      <c r="AL110" s="6" t="str">
        <f t="shared" ref="AL110:AL114" si="315">MID(HEX2BIN(MID(I110,7,1),4),4,1)</f>
        <v>0</v>
      </c>
      <c r="AM110" s="6" t="str">
        <f t="shared" ref="AM110:AM114" si="316">MID(HEX2BIN(MID(I110,8,1),4),1,1)</f>
        <v>0</v>
      </c>
      <c r="AN110" s="6" t="str">
        <f t="shared" ref="AN110:AN114" si="317">MID(HEX2BIN(MID(I110,8,1),4),2,1)</f>
        <v>0</v>
      </c>
      <c r="AO110" s="6" t="str">
        <f t="shared" ref="AO110:AO114" si="318">MID(HEX2BIN(MID(I110,8,1),4),3,1)</f>
        <v>0</v>
      </c>
      <c r="AP110" s="6" t="str">
        <f t="shared" ref="AP110:AP114" si="319">MID(HEX2BIN(MID(I110,8,1),4),4,1)</f>
        <v>0</v>
      </c>
    </row>
    <row r="111" spans="1:42">
      <c r="A111" s="3" t="s">
        <v>8110</v>
      </c>
      <c r="B111" s="1" t="s">
        <v>83</v>
      </c>
      <c r="C111" s="6" t="s">
        <v>5519</v>
      </c>
      <c r="D111" s="9" t="s">
        <v>1590</v>
      </c>
      <c r="E111" s="9" t="s">
        <v>914</v>
      </c>
      <c r="F111" s="9" t="s">
        <v>91</v>
      </c>
      <c r="G111" s="9" t="s">
        <v>5523</v>
      </c>
      <c r="H111" s="9" t="s">
        <v>5524</v>
      </c>
      <c r="I111" s="9" t="s">
        <v>6200</v>
      </c>
      <c r="K111" s="6" t="str">
        <f t="shared" si="288"/>
        <v>0</v>
      </c>
      <c r="L111" s="6" t="str">
        <f t="shared" si="289"/>
        <v>0</v>
      </c>
      <c r="M111" s="6" t="str">
        <f t="shared" si="290"/>
        <v>0</v>
      </c>
      <c r="N111" s="6" t="str">
        <f t="shared" si="291"/>
        <v>1</v>
      </c>
      <c r="O111" s="6" t="str">
        <f t="shared" si="292"/>
        <v>0</v>
      </c>
      <c r="P111" s="6" t="str">
        <f t="shared" si="293"/>
        <v>0</v>
      </c>
      <c r="Q111" s="6" t="str">
        <f t="shared" si="294"/>
        <v>0</v>
      </c>
      <c r="R111" s="6" t="str">
        <f t="shared" si="295"/>
        <v>0</v>
      </c>
      <c r="S111" s="6" t="str">
        <f t="shared" si="296"/>
        <v>1</v>
      </c>
      <c r="T111" s="6" t="str">
        <f t="shared" si="297"/>
        <v>1</v>
      </c>
      <c r="U111" s="6" t="str">
        <f t="shared" si="298"/>
        <v>1</v>
      </c>
      <c r="V111" s="6" t="str">
        <f t="shared" si="299"/>
        <v>1</v>
      </c>
      <c r="W111" s="6" t="str">
        <f t="shared" si="300"/>
        <v>1</v>
      </c>
      <c r="X111" s="6" t="str">
        <f t="shared" si="301"/>
        <v>1</v>
      </c>
      <c r="Y111" s="6" t="str">
        <f t="shared" si="302"/>
        <v>0</v>
      </c>
      <c r="Z111" s="6" t="str">
        <f t="shared" si="303"/>
        <v>1</v>
      </c>
      <c r="AA111" s="6" t="str">
        <f t="shared" si="304"/>
        <v>1</v>
      </c>
      <c r="AB111" s="6" t="str">
        <f t="shared" si="305"/>
        <v>1</v>
      </c>
      <c r="AC111" s="6" t="str">
        <f t="shared" si="306"/>
        <v>0</v>
      </c>
      <c r="AD111" s="6" t="str">
        <f t="shared" si="307"/>
        <v>1</v>
      </c>
      <c r="AE111" s="6" t="str">
        <f t="shared" si="308"/>
        <v>0</v>
      </c>
      <c r="AF111" s="6" t="str">
        <f t="shared" si="309"/>
        <v>0</v>
      </c>
      <c r="AG111" s="6" t="str">
        <f t="shared" si="310"/>
        <v>0</v>
      </c>
      <c r="AH111" s="6" t="str">
        <f t="shared" si="311"/>
        <v>0</v>
      </c>
      <c r="AI111" s="6" t="str">
        <f t="shared" si="312"/>
        <v>0</v>
      </c>
      <c r="AJ111" s="6" t="str">
        <f t="shared" si="313"/>
        <v>0</v>
      </c>
      <c r="AK111" s="6" t="str">
        <f t="shared" si="314"/>
        <v>0</v>
      </c>
      <c r="AL111" s="6" t="str">
        <f t="shared" si="315"/>
        <v>0</v>
      </c>
      <c r="AM111" s="6" t="str">
        <f t="shared" si="316"/>
        <v>0</v>
      </c>
      <c r="AN111" s="6" t="str">
        <f t="shared" si="317"/>
        <v>0</v>
      </c>
      <c r="AO111" s="6" t="str">
        <f t="shared" si="318"/>
        <v>0</v>
      </c>
      <c r="AP111" s="6" t="str">
        <f t="shared" si="319"/>
        <v>0</v>
      </c>
    </row>
    <row r="112" spans="1:42">
      <c r="A112" s="3" t="s">
        <v>8111</v>
      </c>
      <c r="B112" s="1" t="s">
        <v>83</v>
      </c>
      <c r="C112" s="6" t="s">
        <v>5522</v>
      </c>
      <c r="D112" s="9" t="s">
        <v>5526</v>
      </c>
      <c r="E112" s="9" t="s">
        <v>914</v>
      </c>
      <c r="F112" s="9" t="s">
        <v>91</v>
      </c>
      <c r="G112" s="9" t="s">
        <v>5523</v>
      </c>
      <c r="H112" s="9" t="s">
        <v>5527</v>
      </c>
      <c r="I112" s="9" t="s">
        <v>6200</v>
      </c>
      <c r="K112" s="6" t="str">
        <f t="shared" si="288"/>
        <v>0</v>
      </c>
      <c r="L112" s="6" t="str">
        <f t="shared" si="289"/>
        <v>0</v>
      </c>
      <c r="M112" s="6" t="str">
        <f t="shared" si="290"/>
        <v>0</v>
      </c>
      <c r="N112" s="6" t="str">
        <f t="shared" si="291"/>
        <v>1</v>
      </c>
      <c r="O112" s="6" t="str">
        <f t="shared" si="292"/>
        <v>0</v>
      </c>
      <c r="P112" s="6" t="str">
        <f t="shared" si="293"/>
        <v>0</v>
      </c>
      <c r="Q112" s="6" t="str">
        <f t="shared" si="294"/>
        <v>0</v>
      </c>
      <c r="R112" s="6" t="str">
        <f t="shared" si="295"/>
        <v>0</v>
      </c>
      <c r="S112" s="6" t="str">
        <f t="shared" si="296"/>
        <v>1</v>
      </c>
      <c r="T112" s="6" t="str">
        <f t="shared" si="297"/>
        <v>1</v>
      </c>
      <c r="U112" s="6" t="str">
        <f t="shared" si="298"/>
        <v>1</v>
      </c>
      <c r="V112" s="6" t="str">
        <f t="shared" si="299"/>
        <v>1</v>
      </c>
      <c r="W112" s="6" t="str">
        <f t="shared" si="300"/>
        <v>1</v>
      </c>
      <c r="X112" s="6" t="str">
        <f t="shared" si="301"/>
        <v>1</v>
      </c>
      <c r="Y112" s="6" t="str">
        <f t="shared" si="302"/>
        <v>0</v>
      </c>
      <c r="Z112" s="6" t="str">
        <f t="shared" si="303"/>
        <v>1</v>
      </c>
      <c r="AA112" s="6" t="str">
        <f t="shared" si="304"/>
        <v>1</v>
      </c>
      <c r="AB112" s="6" t="str">
        <f t="shared" si="305"/>
        <v>1</v>
      </c>
      <c r="AC112" s="6" t="str">
        <f t="shared" si="306"/>
        <v>0</v>
      </c>
      <c r="AD112" s="6" t="str">
        <f t="shared" si="307"/>
        <v>1</v>
      </c>
      <c r="AE112" s="6" t="str">
        <f t="shared" si="308"/>
        <v>0</v>
      </c>
      <c r="AF112" s="6" t="str">
        <f t="shared" si="309"/>
        <v>0</v>
      </c>
      <c r="AG112" s="6" t="str">
        <f t="shared" si="310"/>
        <v>0</v>
      </c>
      <c r="AH112" s="6" t="str">
        <f t="shared" si="311"/>
        <v>0</v>
      </c>
      <c r="AI112" s="6" t="str">
        <f t="shared" si="312"/>
        <v>0</v>
      </c>
      <c r="AJ112" s="6" t="str">
        <f t="shared" si="313"/>
        <v>0</v>
      </c>
      <c r="AK112" s="6" t="str">
        <f t="shared" si="314"/>
        <v>0</v>
      </c>
      <c r="AL112" s="6" t="str">
        <f t="shared" si="315"/>
        <v>0</v>
      </c>
      <c r="AM112" s="6" t="str">
        <f t="shared" si="316"/>
        <v>0</v>
      </c>
      <c r="AN112" s="6" t="str">
        <f t="shared" si="317"/>
        <v>0</v>
      </c>
      <c r="AO112" s="6" t="str">
        <f t="shared" si="318"/>
        <v>0</v>
      </c>
      <c r="AP112" s="6" t="str">
        <f t="shared" si="319"/>
        <v>0</v>
      </c>
    </row>
    <row r="113" spans="1:42">
      <c r="A113" s="3" t="s">
        <v>8112</v>
      </c>
      <c r="B113" s="1" t="s">
        <v>83</v>
      </c>
      <c r="C113" s="6" t="s">
        <v>5522</v>
      </c>
      <c r="D113" s="9" t="s">
        <v>5529</v>
      </c>
      <c r="E113" s="9" t="s">
        <v>5530</v>
      </c>
      <c r="F113" s="9" t="s">
        <v>91</v>
      </c>
      <c r="G113" s="9" t="s">
        <v>5523</v>
      </c>
      <c r="H113" s="9" t="s">
        <v>5527</v>
      </c>
      <c r="I113" s="9" t="s">
        <v>6200</v>
      </c>
      <c r="K113" s="6" t="str">
        <f t="shared" si="288"/>
        <v>0</v>
      </c>
      <c r="L113" s="6" t="str">
        <f t="shared" si="289"/>
        <v>0</v>
      </c>
      <c r="M113" s="6" t="str">
        <f t="shared" si="290"/>
        <v>0</v>
      </c>
      <c r="N113" s="6" t="str">
        <f t="shared" si="291"/>
        <v>1</v>
      </c>
      <c r="O113" s="6" t="str">
        <f t="shared" si="292"/>
        <v>0</v>
      </c>
      <c r="P113" s="6" t="str">
        <f t="shared" si="293"/>
        <v>0</v>
      </c>
      <c r="Q113" s="6" t="str">
        <f t="shared" si="294"/>
        <v>0</v>
      </c>
      <c r="R113" s="6" t="str">
        <f t="shared" si="295"/>
        <v>0</v>
      </c>
      <c r="S113" s="6" t="str">
        <f t="shared" si="296"/>
        <v>1</v>
      </c>
      <c r="T113" s="6" t="str">
        <f t="shared" si="297"/>
        <v>1</v>
      </c>
      <c r="U113" s="6" t="str">
        <f t="shared" si="298"/>
        <v>1</v>
      </c>
      <c r="V113" s="6" t="str">
        <f t="shared" si="299"/>
        <v>1</v>
      </c>
      <c r="W113" s="6" t="str">
        <f t="shared" si="300"/>
        <v>1</v>
      </c>
      <c r="X113" s="6" t="str">
        <f t="shared" si="301"/>
        <v>1</v>
      </c>
      <c r="Y113" s="6" t="str">
        <f t="shared" si="302"/>
        <v>0</v>
      </c>
      <c r="Z113" s="6" t="str">
        <f t="shared" si="303"/>
        <v>1</v>
      </c>
      <c r="AA113" s="6" t="str">
        <f t="shared" si="304"/>
        <v>1</v>
      </c>
      <c r="AB113" s="6" t="str">
        <f t="shared" si="305"/>
        <v>1</v>
      </c>
      <c r="AC113" s="6" t="str">
        <f t="shared" si="306"/>
        <v>0</v>
      </c>
      <c r="AD113" s="6" t="str">
        <f t="shared" si="307"/>
        <v>1</v>
      </c>
      <c r="AE113" s="6" t="str">
        <f t="shared" si="308"/>
        <v>0</v>
      </c>
      <c r="AF113" s="6" t="str">
        <f t="shared" si="309"/>
        <v>0</v>
      </c>
      <c r="AG113" s="6" t="str">
        <f t="shared" si="310"/>
        <v>0</v>
      </c>
      <c r="AH113" s="6" t="str">
        <f t="shared" si="311"/>
        <v>0</v>
      </c>
      <c r="AI113" s="6" t="str">
        <f t="shared" si="312"/>
        <v>0</v>
      </c>
      <c r="AJ113" s="6" t="str">
        <f t="shared" si="313"/>
        <v>0</v>
      </c>
      <c r="AK113" s="6" t="str">
        <f t="shared" si="314"/>
        <v>0</v>
      </c>
      <c r="AL113" s="6" t="str">
        <f t="shared" si="315"/>
        <v>0</v>
      </c>
      <c r="AM113" s="6" t="str">
        <f t="shared" si="316"/>
        <v>0</v>
      </c>
      <c r="AN113" s="6" t="str">
        <f t="shared" si="317"/>
        <v>0</v>
      </c>
      <c r="AO113" s="6" t="str">
        <f t="shared" si="318"/>
        <v>0</v>
      </c>
      <c r="AP113" s="6" t="str">
        <f t="shared" si="319"/>
        <v>0</v>
      </c>
    </row>
    <row r="114" spans="1:42">
      <c r="A114" s="3" t="s">
        <v>8113</v>
      </c>
      <c r="B114" s="1" t="s">
        <v>83</v>
      </c>
      <c r="C114" s="6" t="s">
        <v>5534</v>
      </c>
      <c r="D114" s="9" t="s">
        <v>3348</v>
      </c>
      <c r="E114" s="9" t="s">
        <v>460</v>
      </c>
      <c r="F114" s="9" t="s">
        <v>5532</v>
      </c>
      <c r="G114" s="9" t="s">
        <v>8114</v>
      </c>
      <c r="H114" s="9" t="s">
        <v>8115</v>
      </c>
      <c r="I114" s="9" t="s">
        <v>6327</v>
      </c>
      <c r="K114" s="6" t="str">
        <f t="shared" si="288"/>
        <v>0</v>
      </c>
      <c r="L114" s="6" t="str">
        <f t="shared" si="289"/>
        <v>0</v>
      </c>
      <c r="M114" s="6" t="str">
        <f t="shared" si="290"/>
        <v>0</v>
      </c>
      <c r="N114" s="6" t="str">
        <f t="shared" si="291"/>
        <v>0</v>
      </c>
      <c r="O114" s="6" t="str">
        <f t="shared" si="292"/>
        <v>1</v>
      </c>
      <c r="P114" s="6" t="str">
        <f t="shared" si="293"/>
        <v>0</v>
      </c>
      <c r="Q114" s="6" t="str">
        <f t="shared" si="294"/>
        <v>0</v>
      </c>
      <c r="R114" s="6" t="str">
        <f t="shared" si="295"/>
        <v>0</v>
      </c>
      <c r="S114" s="6" t="str">
        <f t="shared" si="296"/>
        <v>1</v>
      </c>
      <c r="T114" s="6" t="str">
        <f t="shared" si="297"/>
        <v>1</v>
      </c>
      <c r="U114" s="6" t="str">
        <f t="shared" si="298"/>
        <v>1</v>
      </c>
      <c r="V114" s="6" t="str">
        <f t="shared" si="299"/>
        <v>1</v>
      </c>
      <c r="W114" s="6" t="str">
        <f t="shared" si="300"/>
        <v>1</v>
      </c>
      <c r="X114" s="6" t="str">
        <f t="shared" si="301"/>
        <v>1</v>
      </c>
      <c r="Y114" s="6" t="str">
        <f t="shared" si="302"/>
        <v>0</v>
      </c>
      <c r="Z114" s="6" t="str">
        <f t="shared" si="303"/>
        <v>1</v>
      </c>
      <c r="AA114" s="6" t="str">
        <f t="shared" si="304"/>
        <v>1</v>
      </c>
      <c r="AB114" s="6" t="str">
        <f t="shared" si="305"/>
        <v>1</v>
      </c>
      <c r="AC114" s="6" t="str">
        <f t="shared" si="306"/>
        <v>0</v>
      </c>
      <c r="AD114" s="6" t="str">
        <f t="shared" si="307"/>
        <v>1</v>
      </c>
      <c r="AE114" s="6" t="str">
        <f t="shared" si="308"/>
        <v>0</v>
      </c>
      <c r="AF114" s="6" t="str">
        <f t="shared" si="309"/>
        <v>0</v>
      </c>
      <c r="AG114" s="6" t="str">
        <f t="shared" si="310"/>
        <v>0</v>
      </c>
      <c r="AH114" s="6" t="str">
        <f t="shared" si="311"/>
        <v>0</v>
      </c>
      <c r="AI114" s="6" t="str">
        <f t="shared" si="312"/>
        <v>0</v>
      </c>
      <c r="AJ114" s="6" t="str">
        <f t="shared" si="313"/>
        <v>0</v>
      </c>
      <c r="AK114" s="6" t="str">
        <f t="shared" si="314"/>
        <v>0</v>
      </c>
      <c r="AL114" s="6" t="str">
        <f t="shared" si="315"/>
        <v>0</v>
      </c>
      <c r="AM114" s="6" t="str">
        <f t="shared" si="316"/>
        <v>0</v>
      </c>
      <c r="AN114" s="6" t="str">
        <f t="shared" si="317"/>
        <v>0</v>
      </c>
      <c r="AO114" s="6" t="str">
        <f t="shared" si="318"/>
        <v>0</v>
      </c>
      <c r="AP114" s="6" t="str">
        <f t="shared" si="319"/>
        <v>0</v>
      </c>
    </row>
    <row r="115" spans="1:42">
      <c r="A115" s="3" t="s">
        <v>6285</v>
      </c>
      <c r="B115" s="1" t="s">
        <v>43</v>
      </c>
      <c r="C115" s="6" t="s">
        <v>6234</v>
      </c>
      <c r="D115" s="9" t="s">
        <v>1711</v>
      </c>
      <c r="E115" s="9" t="s">
        <v>914</v>
      </c>
      <c r="F115" s="9" t="s">
        <v>91</v>
      </c>
      <c r="G115" s="9" t="s">
        <v>4106</v>
      </c>
      <c r="H115" s="9" t="s">
        <v>5520</v>
      </c>
      <c r="I115" s="9" t="s">
        <v>6200</v>
      </c>
      <c r="K115" s="6" t="str">
        <f t="shared" si="192"/>
        <v>0</v>
      </c>
      <c r="L115" s="6" t="str">
        <f t="shared" si="193"/>
        <v>0</v>
      </c>
      <c r="M115" s="6" t="str">
        <f t="shared" si="194"/>
        <v>0</v>
      </c>
      <c r="N115" s="6" t="str">
        <f t="shared" si="195"/>
        <v>1</v>
      </c>
      <c r="O115" s="6" t="str">
        <f t="shared" si="196"/>
        <v>0</v>
      </c>
      <c r="P115" s="6" t="str">
        <f t="shared" si="197"/>
        <v>0</v>
      </c>
      <c r="Q115" s="6" t="str">
        <f t="shared" si="198"/>
        <v>0</v>
      </c>
      <c r="R115" s="6" t="str">
        <f t="shared" si="199"/>
        <v>0</v>
      </c>
      <c r="S115" s="6" t="str">
        <f t="shared" si="200"/>
        <v>1</v>
      </c>
      <c r="T115" s="6" t="str">
        <f t="shared" si="201"/>
        <v>1</v>
      </c>
      <c r="U115" s="6" t="str">
        <f t="shared" si="202"/>
        <v>1</v>
      </c>
      <c r="V115" s="6" t="str">
        <f t="shared" si="203"/>
        <v>1</v>
      </c>
      <c r="W115" s="6" t="str">
        <f t="shared" si="204"/>
        <v>1</v>
      </c>
      <c r="X115" s="6" t="str">
        <f t="shared" si="205"/>
        <v>1</v>
      </c>
      <c r="Y115" s="6" t="str">
        <f t="shared" si="206"/>
        <v>0</v>
      </c>
      <c r="Z115" s="6" t="str">
        <f t="shared" si="207"/>
        <v>1</v>
      </c>
      <c r="AA115" s="6" t="str">
        <f t="shared" si="208"/>
        <v>1</v>
      </c>
      <c r="AB115" s="6" t="str">
        <f t="shared" si="209"/>
        <v>1</v>
      </c>
      <c r="AC115" s="6" t="str">
        <f t="shared" si="210"/>
        <v>0</v>
      </c>
      <c r="AD115" s="6" t="str">
        <f t="shared" si="211"/>
        <v>1</v>
      </c>
      <c r="AE115" s="6" t="str">
        <f t="shared" si="212"/>
        <v>0</v>
      </c>
      <c r="AF115" s="6" t="str">
        <f t="shared" si="213"/>
        <v>0</v>
      </c>
      <c r="AG115" s="6" t="str">
        <f t="shared" si="214"/>
        <v>0</v>
      </c>
      <c r="AH115" s="6" t="str">
        <f t="shared" si="215"/>
        <v>0</v>
      </c>
      <c r="AI115" s="6" t="str">
        <f t="shared" si="216"/>
        <v>0</v>
      </c>
      <c r="AJ115" s="6" t="str">
        <f t="shared" si="217"/>
        <v>0</v>
      </c>
      <c r="AK115" s="6" t="str">
        <f t="shared" si="218"/>
        <v>0</v>
      </c>
      <c r="AL115" s="6" t="str">
        <f t="shared" si="219"/>
        <v>0</v>
      </c>
      <c r="AM115" s="6" t="str">
        <f t="shared" si="220"/>
        <v>0</v>
      </c>
      <c r="AN115" s="6" t="str">
        <f t="shared" si="221"/>
        <v>0</v>
      </c>
      <c r="AO115" s="6" t="str">
        <f t="shared" si="222"/>
        <v>0</v>
      </c>
      <c r="AP115" s="6" t="str">
        <f t="shared" si="223"/>
        <v>0</v>
      </c>
    </row>
    <row r="116" spans="1:42">
      <c r="A116" s="3" t="s">
        <v>6286</v>
      </c>
      <c r="B116" s="1" t="s">
        <v>43</v>
      </c>
      <c r="C116" s="6" t="s">
        <v>6234</v>
      </c>
      <c r="D116" s="9" t="s">
        <v>1590</v>
      </c>
      <c r="E116" s="9" t="s">
        <v>914</v>
      </c>
      <c r="F116" s="9" t="s">
        <v>91</v>
      </c>
      <c r="G116" s="9" t="s">
        <v>5523</v>
      </c>
      <c r="H116" s="9" t="s">
        <v>5524</v>
      </c>
      <c r="I116" s="9" t="s">
        <v>6200</v>
      </c>
      <c r="K116" s="6" t="str">
        <f t="shared" si="192"/>
        <v>0</v>
      </c>
      <c r="L116" s="6" t="str">
        <f t="shared" si="193"/>
        <v>0</v>
      </c>
      <c r="M116" s="6" t="str">
        <f t="shared" si="194"/>
        <v>0</v>
      </c>
      <c r="N116" s="6" t="str">
        <f t="shared" si="195"/>
        <v>1</v>
      </c>
      <c r="O116" s="6" t="str">
        <f t="shared" si="196"/>
        <v>0</v>
      </c>
      <c r="P116" s="6" t="str">
        <f t="shared" si="197"/>
        <v>0</v>
      </c>
      <c r="Q116" s="6" t="str">
        <f t="shared" si="198"/>
        <v>0</v>
      </c>
      <c r="R116" s="6" t="str">
        <f t="shared" si="199"/>
        <v>0</v>
      </c>
      <c r="S116" s="6" t="str">
        <f t="shared" si="200"/>
        <v>1</v>
      </c>
      <c r="T116" s="6" t="str">
        <f t="shared" si="201"/>
        <v>1</v>
      </c>
      <c r="U116" s="6" t="str">
        <f t="shared" si="202"/>
        <v>1</v>
      </c>
      <c r="V116" s="6" t="str">
        <f t="shared" si="203"/>
        <v>1</v>
      </c>
      <c r="W116" s="6" t="str">
        <f t="shared" si="204"/>
        <v>1</v>
      </c>
      <c r="X116" s="6" t="str">
        <f t="shared" si="205"/>
        <v>1</v>
      </c>
      <c r="Y116" s="6" t="str">
        <f t="shared" si="206"/>
        <v>0</v>
      </c>
      <c r="Z116" s="6" t="str">
        <f t="shared" si="207"/>
        <v>1</v>
      </c>
      <c r="AA116" s="6" t="str">
        <f t="shared" si="208"/>
        <v>1</v>
      </c>
      <c r="AB116" s="6" t="str">
        <f t="shared" si="209"/>
        <v>1</v>
      </c>
      <c r="AC116" s="6" t="str">
        <f t="shared" si="210"/>
        <v>0</v>
      </c>
      <c r="AD116" s="6" t="str">
        <f t="shared" si="211"/>
        <v>1</v>
      </c>
      <c r="AE116" s="6" t="str">
        <f t="shared" si="212"/>
        <v>0</v>
      </c>
      <c r="AF116" s="6" t="str">
        <f t="shared" si="213"/>
        <v>0</v>
      </c>
      <c r="AG116" s="6" t="str">
        <f t="shared" si="214"/>
        <v>0</v>
      </c>
      <c r="AH116" s="6" t="str">
        <f t="shared" si="215"/>
        <v>0</v>
      </c>
      <c r="AI116" s="6" t="str">
        <f t="shared" si="216"/>
        <v>0</v>
      </c>
      <c r="AJ116" s="6" t="str">
        <f t="shared" si="217"/>
        <v>0</v>
      </c>
      <c r="AK116" s="6" t="str">
        <f t="shared" si="218"/>
        <v>0</v>
      </c>
      <c r="AL116" s="6" t="str">
        <f t="shared" si="219"/>
        <v>0</v>
      </c>
      <c r="AM116" s="6" t="str">
        <f t="shared" si="220"/>
        <v>0</v>
      </c>
      <c r="AN116" s="6" t="str">
        <f t="shared" si="221"/>
        <v>0</v>
      </c>
      <c r="AO116" s="6" t="str">
        <f t="shared" si="222"/>
        <v>0</v>
      </c>
      <c r="AP116" s="6" t="str">
        <f t="shared" si="223"/>
        <v>0</v>
      </c>
    </row>
    <row r="117" spans="1:42">
      <c r="A117" s="3" t="s">
        <v>6287</v>
      </c>
      <c r="B117" s="1" t="s">
        <v>43</v>
      </c>
      <c r="C117" s="6" t="s">
        <v>6235</v>
      </c>
      <c r="D117" s="9" t="s">
        <v>5526</v>
      </c>
      <c r="E117" s="9" t="s">
        <v>914</v>
      </c>
      <c r="F117" s="9" t="s">
        <v>91</v>
      </c>
      <c r="G117" s="9" t="s">
        <v>5523</v>
      </c>
      <c r="H117" s="9" t="s">
        <v>5527</v>
      </c>
      <c r="I117" s="9" t="s">
        <v>6200</v>
      </c>
      <c r="K117" s="6" t="str">
        <f t="shared" si="192"/>
        <v>0</v>
      </c>
      <c r="L117" s="6" t="str">
        <f t="shared" si="193"/>
        <v>0</v>
      </c>
      <c r="M117" s="6" t="str">
        <f t="shared" si="194"/>
        <v>0</v>
      </c>
      <c r="N117" s="6" t="str">
        <f t="shared" si="195"/>
        <v>1</v>
      </c>
      <c r="O117" s="6" t="str">
        <f t="shared" si="196"/>
        <v>0</v>
      </c>
      <c r="P117" s="6" t="str">
        <f t="shared" si="197"/>
        <v>0</v>
      </c>
      <c r="Q117" s="6" t="str">
        <f t="shared" si="198"/>
        <v>0</v>
      </c>
      <c r="R117" s="6" t="str">
        <f t="shared" si="199"/>
        <v>0</v>
      </c>
      <c r="S117" s="6" t="str">
        <f t="shared" si="200"/>
        <v>1</v>
      </c>
      <c r="T117" s="6" t="str">
        <f t="shared" si="201"/>
        <v>1</v>
      </c>
      <c r="U117" s="6" t="str">
        <f t="shared" si="202"/>
        <v>1</v>
      </c>
      <c r="V117" s="6" t="str">
        <f t="shared" si="203"/>
        <v>1</v>
      </c>
      <c r="W117" s="6" t="str">
        <f t="shared" si="204"/>
        <v>1</v>
      </c>
      <c r="X117" s="6" t="str">
        <f t="shared" si="205"/>
        <v>1</v>
      </c>
      <c r="Y117" s="6" t="str">
        <f t="shared" si="206"/>
        <v>0</v>
      </c>
      <c r="Z117" s="6" t="str">
        <f t="shared" si="207"/>
        <v>1</v>
      </c>
      <c r="AA117" s="6" t="str">
        <f t="shared" si="208"/>
        <v>1</v>
      </c>
      <c r="AB117" s="6" t="str">
        <f t="shared" si="209"/>
        <v>1</v>
      </c>
      <c r="AC117" s="6" t="str">
        <f t="shared" si="210"/>
        <v>0</v>
      </c>
      <c r="AD117" s="6" t="str">
        <f t="shared" si="211"/>
        <v>1</v>
      </c>
      <c r="AE117" s="6" t="str">
        <f t="shared" si="212"/>
        <v>0</v>
      </c>
      <c r="AF117" s="6" t="str">
        <f t="shared" si="213"/>
        <v>0</v>
      </c>
      <c r="AG117" s="6" t="str">
        <f t="shared" si="214"/>
        <v>0</v>
      </c>
      <c r="AH117" s="6" t="str">
        <f t="shared" si="215"/>
        <v>0</v>
      </c>
      <c r="AI117" s="6" t="str">
        <f t="shared" si="216"/>
        <v>0</v>
      </c>
      <c r="AJ117" s="6" t="str">
        <f t="shared" si="217"/>
        <v>0</v>
      </c>
      <c r="AK117" s="6" t="str">
        <f t="shared" si="218"/>
        <v>0</v>
      </c>
      <c r="AL117" s="6" t="str">
        <f t="shared" si="219"/>
        <v>0</v>
      </c>
      <c r="AM117" s="6" t="str">
        <f t="shared" si="220"/>
        <v>0</v>
      </c>
      <c r="AN117" s="6" t="str">
        <f t="shared" si="221"/>
        <v>0</v>
      </c>
      <c r="AO117" s="6" t="str">
        <f t="shared" si="222"/>
        <v>0</v>
      </c>
      <c r="AP117" s="6" t="str">
        <f t="shared" si="223"/>
        <v>0</v>
      </c>
    </row>
    <row r="118" spans="1:42">
      <c r="A118" s="3" t="s">
        <v>6288</v>
      </c>
      <c r="B118" s="1" t="s">
        <v>43</v>
      </c>
      <c r="C118" s="6" t="s">
        <v>6235</v>
      </c>
      <c r="D118" s="9" t="s">
        <v>5529</v>
      </c>
      <c r="E118" s="9" t="s">
        <v>5530</v>
      </c>
      <c r="F118" s="9" t="s">
        <v>91</v>
      </c>
      <c r="G118" s="9" t="s">
        <v>5523</v>
      </c>
      <c r="H118" s="9" t="s">
        <v>5527</v>
      </c>
      <c r="I118" s="9" t="s">
        <v>6200</v>
      </c>
      <c r="K118" s="6" t="str">
        <f t="shared" si="192"/>
        <v>0</v>
      </c>
      <c r="L118" s="6" t="str">
        <f t="shared" si="193"/>
        <v>0</v>
      </c>
      <c r="M118" s="6" t="str">
        <f t="shared" si="194"/>
        <v>0</v>
      </c>
      <c r="N118" s="6" t="str">
        <f t="shared" si="195"/>
        <v>1</v>
      </c>
      <c r="O118" s="6" t="str">
        <f t="shared" si="196"/>
        <v>0</v>
      </c>
      <c r="P118" s="6" t="str">
        <f t="shared" si="197"/>
        <v>0</v>
      </c>
      <c r="Q118" s="6" t="str">
        <f t="shared" si="198"/>
        <v>0</v>
      </c>
      <c r="R118" s="6" t="str">
        <f t="shared" si="199"/>
        <v>0</v>
      </c>
      <c r="S118" s="6" t="str">
        <f t="shared" si="200"/>
        <v>1</v>
      </c>
      <c r="T118" s="6" t="str">
        <f t="shared" si="201"/>
        <v>1</v>
      </c>
      <c r="U118" s="6" t="str">
        <f t="shared" si="202"/>
        <v>1</v>
      </c>
      <c r="V118" s="6" t="str">
        <f t="shared" si="203"/>
        <v>1</v>
      </c>
      <c r="W118" s="6" t="str">
        <f t="shared" si="204"/>
        <v>1</v>
      </c>
      <c r="X118" s="6" t="str">
        <f t="shared" si="205"/>
        <v>1</v>
      </c>
      <c r="Y118" s="6" t="str">
        <f t="shared" si="206"/>
        <v>0</v>
      </c>
      <c r="Z118" s="6" t="str">
        <f t="shared" si="207"/>
        <v>1</v>
      </c>
      <c r="AA118" s="6" t="str">
        <f t="shared" si="208"/>
        <v>1</v>
      </c>
      <c r="AB118" s="6" t="str">
        <f t="shared" si="209"/>
        <v>1</v>
      </c>
      <c r="AC118" s="6" t="str">
        <f t="shared" si="210"/>
        <v>0</v>
      </c>
      <c r="AD118" s="6" t="str">
        <f t="shared" si="211"/>
        <v>1</v>
      </c>
      <c r="AE118" s="6" t="str">
        <f t="shared" si="212"/>
        <v>0</v>
      </c>
      <c r="AF118" s="6" t="str">
        <f t="shared" si="213"/>
        <v>0</v>
      </c>
      <c r="AG118" s="6" t="str">
        <f t="shared" si="214"/>
        <v>0</v>
      </c>
      <c r="AH118" s="6" t="str">
        <f t="shared" si="215"/>
        <v>0</v>
      </c>
      <c r="AI118" s="6" t="str">
        <f t="shared" si="216"/>
        <v>0</v>
      </c>
      <c r="AJ118" s="6" t="str">
        <f t="shared" si="217"/>
        <v>0</v>
      </c>
      <c r="AK118" s="6" t="str">
        <f t="shared" si="218"/>
        <v>0</v>
      </c>
      <c r="AL118" s="6" t="str">
        <f t="shared" si="219"/>
        <v>0</v>
      </c>
      <c r="AM118" s="6" t="str">
        <f t="shared" si="220"/>
        <v>0</v>
      </c>
      <c r="AN118" s="6" t="str">
        <f t="shared" si="221"/>
        <v>0</v>
      </c>
      <c r="AO118" s="6" t="str">
        <f t="shared" si="222"/>
        <v>0</v>
      </c>
      <c r="AP118" s="6" t="str">
        <f t="shared" si="223"/>
        <v>0</v>
      </c>
    </row>
    <row r="119" spans="1:42">
      <c r="A119" s="3" t="s">
        <v>5518</v>
      </c>
      <c r="B119" s="1" t="s">
        <v>52</v>
      </c>
      <c r="C119" s="6" t="s">
        <v>5519</v>
      </c>
      <c r="D119" s="9" t="s">
        <v>1711</v>
      </c>
      <c r="E119" s="9" t="s">
        <v>914</v>
      </c>
      <c r="F119" s="9" t="s">
        <v>91</v>
      </c>
      <c r="G119" s="9" t="s">
        <v>4106</v>
      </c>
      <c r="H119" s="9" t="s">
        <v>5520</v>
      </c>
      <c r="I119" s="9" t="s">
        <v>6200</v>
      </c>
      <c r="K119" s="6" t="str">
        <f t="shared" si="192"/>
        <v>0</v>
      </c>
      <c r="L119" s="6" t="str">
        <f t="shared" si="193"/>
        <v>0</v>
      </c>
      <c r="M119" s="6" t="str">
        <f t="shared" si="194"/>
        <v>0</v>
      </c>
      <c r="N119" s="6" t="str">
        <f t="shared" si="195"/>
        <v>1</v>
      </c>
      <c r="O119" s="6" t="str">
        <f t="shared" si="196"/>
        <v>0</v>
      </c>
      <c r="P119" s="6" t="str">
        <f t="shared" si="197"/>
        <v>0</v>
      </c>
      <c r="Q119" s="6" t="str">
        <f t="shared" si="198"/>
        <v>0</v>
      </c>
      <c r="R119" s="6" t="str">
        <f t="shared" si="199"/>
        <v>0</v>
      </c>
      <c r="S119" s="6" t="str">
        <f t="shared" si="200"/>
        <v>1</v>
      </c>
      <c r="T119" s="6" t="str">
        <f t="shared" si="201"/>
        <v>1</v>
      </c>
      <c r="U119" s="6" t="str">
        <f t="shared" si="202"/>
        <v>1</v>
      </c>
      <c r="V119" s="6" t="str">
        <f t="shared" si="203"/>
        <v>1</v>
      </c>
      <c r="W119" s="6" t="str">
        <f t="shared" si="204"/>
        <v>1</v>
      </c>
      <c r="X119" s="6" t="str">
        <f t="shared" si="205"/>
        <v>1</v>
      </c>
      <c r="Y119" s="6" t="str">
        <f t="shared" si="206"/>
        <v>0</v>
      </c>
      <c r="Z119" s="6" t="str">
        <f t="shared" si="207"/>
        <v>1</v>
      </c>
      <c r="AA119" s="6" t="str">
        <f t="shared" si="208"/>
        <v>1</v>
      </c>
      <c r="AB119" s="6" t="str">
        <f t="shared" si="209"/>
        <v>1</v>
      </c>
      <c r="AC119" s="6" t="str">
        <f t="shared" si="210"/>
        <v>0</v>
      </c>
      <c r="AD119" s="6" t="str">
        <f t="shared" si="211"/>
        <v>1</v>
      </c>
      <c r="AE119" s="6" t="str">
        <f t="shared" si="212"/>
        <v>0</v>
      </c>
      <c r="AF119" s="6" t="str">
        <f t="shared" si="213"/>
        <v>0</v>
      </c>
      <c r="AG119" s="6" t="str">
        <f t="shared" si="214"/>
        <v>0</v>
      </c>
      <c r="AH119" s="6" t="str">
        <f t="shared" si="215"/>
        <v>0</v>
      </c>
      <c r="AI119" s="6" t="str">
        <f t="shared" si="216"/>
        <v>0</v>
      </c>
      <c r="AJ119" s="6" t="str">
        <f t="shared" si="217"/>
        <v>0</v>
      </c>
      <c r="AK119" s="6" t="str">
        <f t="shared" si="218"/>
        <v>0</v>
      </c>
      <c r="AL119" s="6" t="str">
        <f t="shared" si="219"/>
        <v>0</v>
      </c>
      <c r="AM119" s="6" t="str">
        <f t="shared" si="220"/>
        <v>0</v>
      </c>
      <c r="AN119" s="6" t="str">
        <f t="shared" si="221"/>
        <v>0</v>
      </c>
      <c r="AO119" s="6" t="str">
        <f t="shared" si="222"/>
        <v>0</v>
      </c>
      <c r="AP119" s="6" t="str">
        <f t="shared" si="223"/>
        <v>0</v>
      </c>
    </row>
    <row r="120" spans="1:42">
      <c r="A120" s="3" t="s">
        <v>5521</v>
      </c>
      <c r="B120" s="1" t="s">
        <v>52</v>
      </c>
      <c r="C120" s="6" t="s">
        <v>5519</v>
      </c>
      <c r="D120" s="9" t="s">
        <v>1590</v>
      </c>
      <c r="E120" s="9" t="s">
        <v>914</v>
      </c>
      <c r="F120" s="9" t="s">
        <v>91</v>
      </c>
      <c r="G120" s="9" t="s">
        <v>5523</v>
      </c>
      <c r="H120" s="9" t="s">
        <v>5524</v>
      </c>
      <c r="I120" s="9" t="s">
        <v>6200</v>
      </c>
      <c r="K120" s="6" t="str">
        <f t="shared" si="192"/>
        <v>0</v>
      </c>
      <c r="L120" s="6" t="str">
        <f t="shared" si="193"/>
        <v>0</v>
      </c>
      <c r="M120" s="6" t="str">
        <f t="shared" si="194"/>
        <v>0</v>
      </c>
      <c r="N120" s="6" t="str">
        <f t="shared" si="195"/>
        <v>1</v>
      </c>
      <c r="O120" s="6" t="str">
        <f t="shared" si="196"/>
        <v>0</v>
      </c>
      <c r="P120" s="6" t="str">
        <f t="shared" si="197"/>
        <v>0</v>
      </c>
      <c r="Q120" s="6" t="str">
        <f t="shared" si="198"/>
        <v>0</v>
      </c>
      <c r="R120" s="6" t="str">
        <f t="shared" si="199"/>
        <v>0</v>
      </c>
      <c r="S120" s="6" t="str">
        <f t="shared" si="200"/>
        <v>1</v>
      </c>
      <c r="T120" s="6" t="str">
        <f t="shared" si="201"/>
        <v>1</v>
      </c>
      <c r="U120" s="6" t="str">
        <f t="shared" si="202"/>
        <v>1</v>
      </c>
      <c r="V120" s="6" t="str">
        <f t="shared" si="203"/>
        <v>1</v>
      </c>
      <c r="W120" s="6" t="str">
        <f t="shared" si="204"/>
        <v>1</v>
      </c>
      <c r="X120" s="6" t="str">
        <f t="shared" si="205"/>
        <v>1</v>
      </c>
      <c r="Y120" s="6" t="str">
        <f t="shared" si="206"/>
        <v>0</v>
      </c>
      <c r="Z120" s="6" t="str">
        <f t="shared" si="207"/>
        <v>1</v>
      </c>
      <c r="AA120" s="6" t="str">
        <f t="shared" si="208"/>
        <v>1</v>
      </c>
      <c r="AB120" s="6" t="str">
        <f t="shared" si="209"/>
        <v>1</v>
      </c>
      <c r="AC120" s="6" t="str">
        <f t="shared" si="210"/>
        <v>0</v>
      </c>
      <c r="AD120" s="6" t="str">
        <f t="shared" si="211"/>
        <v>1</v>
      </c>
      <c r="AE120" s="6" t="str">
        <f t="shared" si="212"/>
        <v>0</v>
      </c>
      <c r="AF120" s="6" t="str">
        <f t="shared" si="213"/>
        <v>0</v>
      </c>
      <c r="AG120" s="6" t="str">
        <f t="shared" si="214"/>
        <v>0</v>
      </c>
      <c r="AH120" s="6" t="str">
        <f t="shared" si="215"/>
        <v>0</v>
      </c>
      <c r="AI120" s="6" t="str">
        <f t="shared" si="216"/>
        <v>0</v>
      </c>
      <c r="AJ120" s="6" t="str">
        <f t="shared" si="217"/>
        <v>0</v>
      </c>
      <c r="AK120" s="6" t="str">
        <f t="shared" si="218"/>
        <v>0</v>
      </c>
      <c r="AL120" s="6" t="str">
        <f t="shared" si="219"/>
        <v>0</v>
      </c>
      <c r="AM120" s="6" t="str">
        <f t="shared" si="220"/>
        <v>0</v>
      </c>
      <c r="AN120" s="6" t="str">
        <f t="shared" si="221"/>
        <v>0</v>
      </c>
      <c r="AO120" s="6" t="str">
        <f t="shared" si="222"/>
        <v>0</v>
      </c>
      <c r="AP120" s="6" t="str">
        <f t="shared" si="223"/>
        <v>0</v>
      </c>
    </row>
    <row r="121" spans="1:42">
      <c r="A121" s="3" t="s">
        <v>5525</v>
      </c>
      <c r="B121" s="1" t="s">
        <v>52</v>
      </c>
      <c r="C121" s="6" t="s">
        <v>5522</v>
      </c>
      <c r="D121" s="9" t="s">
        <v>5526</v>
      </c>
      <c r="E121" s="9" t="s">
        <v>914</v>
      </c>
      <c r="F121" s="9" t="s">
        <v>91</v>
      </c>
      <c r="G121" s="9" t="s">
        <v>5523</v>
      </c>
      <c r="H121" s="9" t="s">
        <v>5527</v>
      </c>
      <c r="I121" s="9" t="s">
        <v>6200</v>
      </c>
      <c r="K121" s="6" t="str">
        <f t="shared" si="192"/>
        <v>0</v>
      </c>
      <c r="L121" s="6" t="str">
        <f t="shared" si="193"/>
        <v>0</v>
      </c>
      <c r="M121" s="6" t="str">
        <f t="shared" si="194"/>
        <v>0</v>
      </c>
      <c r="N121" s="6" t="str">
        <f t="shared" si="195"/>
        <v>1</v>
      </c>
      <c r="O121" s="6" t="str">
        <f t="shared" si="196"/>
        <v>0</v>
      </c>
      <c r="P121" s="6" t="str">
        <f t="shared" si="197"/>
        <v>0</v>
      </c>
      <c r="Q121" s="6" t="str">
        <f t="shared" si="198"/>
        <v>0</v>
      </c>
      <c r="R121" s="6" t="str">
        <f t="shared" si="199"/>
        <v>0</v>
      </c>
      <c r="S121" s="6" t="str">
        <f t="shared" si="200"/>
        <v>1</v>
      </c>
      <c r="T121" s="6" t="str">
        <f t="shared" si="201"/>
        <v>1</v>
      </c>
      <c r="U121" s="6" t="str">
        <f t="shared" si="202"/>
        <v>1</v>
      </c>
      <c r="V121" s="6" t="str">
        <f t="shared" si="203"/>
        <v>1</v>
      </c>
      <c r="W121" s="6" t="str">
        <f t="shared" si="204"/>
        <v>1</v>
      </c>
      <c r="X121" s="6" t="str">
        <f t="shared" si="205"/>
        <v>1</v>
      </c>
      <c r="Y121" s="6" t="str">
        <f t="shared" si="206"/>
        <v>0</v>
      </c>
      <c r="Z121" s="6" t="str">
        <f t="shared" si="207"/>
        <v>1</v>
      </c>
      <c r="AA121" s="6" t="str">
        <f t="shared" si="208"/>
        <v>1</v>
      </c>
      <c r="AB121" s="6" t="str">
        <f t="shared" si="209"/>
        <v>1</v>
      </c>
      <c r="AC121" s="6" t="str">
        <f t="shared" si="210"/>
        <v>0</v>
      </c>
      <c r="AD121" s="6" t="str">
        <f t="shared" si="211"/>
        <v>1</v>
      </c>
      <c r="AE121" s="6" t="str">
        <f t="shared" si="212"/>
        <v>0</v>
      </c>
      <c r="AF121" s="6" t="str">
        <f t="shared" si="213"/>
        <v>0</v>
      </c>
      <c r="AG121" s="6" t="str">
        <f t="shared" si="214"/>
        <v>0</v>
      </c>
      <c r="AH121" s="6" t="str">
        <f t="shared" si="215"/>
        <v>0</v>
      </c>
      <c r="AI121" s="6" t="str">
        <f t="shared" si="216"/>
        <v>0</v>
      </c>
      <c r="AJ121" s="6" t="str">
        <f t="shared" si="217"/>
        <v>0</v>
      </c>
      <c r="AK121" s="6" t="str">
        <f t="shared" si="218"/>
        <v>0</v>
      </c>
      <c r="AL121" s="6" t="str">
        <f t="shared" si="219"/>
        <v>0</v>
      </c>
      <c r="AM121" s="6" t="str">
        <f t="shared" si="220"/>
        <v>0</v>
      </c>
      <c r="AN121" s="6" t="str">
        <f t="shared" si="221"/>
        <v>0</v>
      </c>
      <c r="AO121" s="6" t="str">
        <f t="shared" si="222"/>
        <v>0</v>
      </c>
      <c r="AP121" s="6" t="str">
        <f t="shared" si="223"/>
        <v>0</v>
      </c>
    </row>
    <row r="122" spans="1:42">
      <c r="A122" s="3" t="s">
        <v>5528</v>
      </c>
      <c r="B122" s="1" t="s">
        <v>52</v>
      </c>
      <c r="C122" s="6" t="s">
        <v>5522</v>
      </c>
      <c r="D122" s="9" t="s">
        <v>5529</v>
      </c>
      <c r="E122" s="9" t="s">
        <v>5530</v>
      </c>
      <c r="F122" s="9" t="s">
        <v>91</v>
      </c>
      <c r="G122" s="9" t="s">
        <v>5523</v>
      </c>
      <c r="H122" s="9" t="s">
        <v>5527</v>
      </c>
      <c r="I122" s="9" t="s">
        <v>6200</v>
      </c>
      <c r="K122" s="6" t="str">
        <f t="shared" si="192"/>
        <v>0</v>
      </c>
      <c r="L122" s="6" t="str">
        <f t="shared" si="193"/>
        <v>0</v>
      </c>
      <c r="M122" s="6" t="str">
        <f t="shared" si="194"/>
        <v>0</v>
      </c>
      <c r="N122" s="6" t="str">
        <f t="shared" si="195"/>
        <v>1</v>
      </c>
      <c r="O122" s="6" t="str">
        <f t="shared" si="196"/>
        <v>0</v>
      </c>
      <c r="P122" s="6" t="str">
        <f t="shared" si="197"/>
        <v>0</v>
      </c>
      <c r="Q122" s="6" t="str">
        <f t="shared" si="198"/>
        <v>0</v>
      </c>
      <c r="R122" s="6" t="str">
        <f t="shared" si="199"/>
        <v>0</v>
      </c>
      <c r="S122" s="6" t="str">
        <f t="shared" si="200"/>
        <v>1</v>
      </c>
      <c r="T122" s="6" t="str">
        <f t="shared" si="201"/>
        <v>1</v>
      </c>
      <c r="U122" s="6" t="str">
        <f t="shared" si="202"/>
        <v>1</v>
      </c>
      <c r="V122" s="6" t="str">
        <f t="shared" si="203"/>
        <v>1</v>
      </c>
      <c r="W122" s="6" t="str">
        <f t="shared" si="204"/>
        <v>1</v>
      </c>
      <c r="X122" s="6" t="str">
        <f t="shared" si="205"/>
        <v>1</v>
      </c>
      <c r="Y122" s="6" t="str">
        <f t="shared" si="206"/>
        <v>0</v>
      </c>
      <c r="Z122" s="6" t="str">
        <f t="shared" si="207"/>
        <v>1</v>
      </c>
      <c r="AA122" s="6" t="str">
        <f t="shared" si="208"/>
        <v>1</v>
      </c>
      <c r="AB122" s="6" t="str">
        <f t="shared" si="209"/>
        <v>1</v>
      </c>
      <c r="AC122" s="6" t="str">
        <f t="shared" si="210"/>
        <v>0</v>
      </c>
      <c r="AD122" s="6" t="str">
        <f t="shared" si="211"/>
        <v>1</v>
      </c>
      <c r="AE122" s="6" t="str">
        <f t="shared" si="212"/>
        <v>0</v>
      </c>
      <c r="AF122" s="6" t="str">
        <f t="shared" si="213"/>
        <v>0</v>
      </c>
      <c r="AG122" s="6" t="str">
        <f t="shared" si="214"/>
        <v>0</v>
      </c>
      <c r="AH122" s="6" t="str">
        <f t="shared" si="215"/>
        <v>0</v>
      </c>
      <c r="AI122" s="6" t="str">
        <f t="shared" si="216"/>
        <v>0</v>
      </c>
      <c r="AJ122" s="6" t="str">
        <f t="shared" si="217"/>
        <v>0</v>
      </c>
      <c r="AK122" s="6" t="str">
        <f t="shared" si="218"/>
        <v>0</v>
      </c>
      <c r="AL122" s="6" t="str">
        <f t="shared" si="219"/>
        <v>0</v>
      </c>
      <c r="AM122" s="6" t="str">
        <f t="shared" si="220"/>
        <v>0</v>
      </c>
      <c r="AN122" s="6" t="str">
        <f t="shared" si="221"/>
        <v>0</v>
      </c>
      <c r="AO122" s="6" t="str">
        <f t="shared" si="222"/>
        <v>0</v>
      </c>
      <c r="AP122" s="6" t="str">
        <f t="shared" si="223"/>
        <v>0</v>
      </c>
    </row>
    <row r="123" spans="1:42">
      <c r="A123" s="3" t="s">
        <v>5531</v>
      </c>
      <c r="B123" s="1" t="s">
        <v>52</v>
      </c>
      <c r="C123" s="6" t="s">
        <v>5534</v>
      </c>
      <c r="D123" s="9" t="s">
        <v>1711</v>
      </c>
      <c r="E123" s="9" t="s">
        <v>460</v>
      </c>
      <c r="F123" s="9" t="s">
        <v>5532</v>
      </c>
      <c r="G123" s="9" t="s">
        <v>5340</v>
      </c>
      <c r="H123" s="9" t="s">
        <v>5533</v>
      </c>
      <c r="I123" s="9" t="s">
        <v>6303</v>
      </c>
      <c r="K123" s="6" t="str">
        <f t="shared" si="192"/>
        <v>0</v>
      </c>
      <c r="L123" s="6" t="str">
        <f t="shared" si="193"/>
        <v>0</v>
      </c>
      <c r="M123" s="6" t="str">
        <f t="shared" si="194"/>
        <v>0</v>
      </c>
      <c r="N123" s="6" t="str">
        <f t="shared" si="195"/>
        <v>1</v>
      </c>
      <c r="O123" s="6" t="str">
        <f t="shared" si="196"/>
        <v>1</v>
      </c>
      <c r="P123" s="6" t="str">
        <f t="shared" si="197"/>
        <v>1</v>
      </c>
      <c r="Q123" s="6" t="str">
        <f t="shared" si="198"/>
        <v>1</v>
      </c>
      <c r="R123" s="6" t="str">
        <f t="shared" si="199"/>
        <v>0</v>
      </c>
      <c r="S123" s="6" t="str">
        <f t="shared" si="200"/>
        <v>1</v>
      </c>
      <c r="T123" s="6" t="str">
        <f t="shared" si="201"/>
        <v>1</v>
      </c>
      <c r="U123" s="6" t="str">
        <f t="shared" si="202"/>
        <v>1</v>
      </c>
      <c r="V123" s="6" t="str">
        <f t="shared" si="203"/>
        <v>1</v>
      </c>
      <c r="W123" s="6" t="str">
        <f t="shared" si="204"/>
        <v>1</v>
      </c>
      <c r="X123" s="6" t="str">
        <f t="shared" si="205"/>
        <v>1</v>
      </c>
      <c r="Y123" s="6" t="str">
        <f t="shared" si="206"/>
        <v>0</v>
      </c>
      <c r="Z123" s="6" t="str">
        <f t="shared" si="207"/>
        <v>1</v>
      </c>
      <c r="AA123" s="6" t="str">
        <f t="shared" si="208"/>
        <v>1</v>
      </c>
      <c r="AB123" s="6" t="str">
        <f t="shared" si="209"/>
        <v>1</v>
      </c>
      <c r="AC123" s="6" t="str">
        <f t="shared" si="210"/>
        <v>0</v>
      </c>
      <c r="AD123" s="6" t="str">
        <f t="shared" si="211"/>
        <v>1</v>
      </c>
      <c r="AE123" s="6" t="str">
        <f t="shared" si="212"/>
        <v>0</v>
      </c>
      <c r="AF123" s="6" t="str">
        <f t="shared" si="213"/>
        <v>0</v>
      </c>
      <c r="AG123" s="6" t="str">
        <f t="shared" si="214"/>
        <v>0</v>
      </c>
      <c r="AH123" s="6" t="str">
        <f t="shared" si="215"/>
        <v>0</v>
      </c>
      <c r="AI123" s="6" t="str">
        <f t="shared" si="216"/>
        <v>0</v>
      </c>
      <c r="AJ123" s="6" t="str">
        <f t="shared" si="217"/>
        <v>0</v>
      </c>
      <c r="AK123" s="6" t="str">
        <f t="shared" si="218"/>
        <v>0</v>
      </c>
      <c r="AL123" s="6" t="str">
        <f t="shared" si="219"/>
        <v>0</v>
      </c>
      <c r="AM123" s="6" t="str">
        <f t="shared" si="220"/>
        <v>0</v>
      </c>
      <c r="AN123" s="6" t="str">
        <f t="shared" si="221"/>
        <v>0</v>
      </c>
      <c r="AO123" s="6" t="str">
        <f t="shared" si="222"/>
        <v>0</v>
      </c>
      <c r="AP123" s="6" t="str">
        <f t="shared" si="223"/>
        <v>0</v>
      </c>
    </row>
    <row r="124" spans="1:42">
      <c r="A124" s="3" t="s">
        <v>6289</v>
      </c>
      <c r="B124" s="1" t="s">
        <v>43</v>
      </c>
      <c r="C124" s="6" t="s">
        <v>6238</v>
      </c>
      <c r="D124" s="9" t="s">
        <v>1711</v>
      </c>
      <c r="E124" s="9" t="s">
        <v>914</v>
      </c>
      <c r="F124" s="9" t="s">
        <v>91</v>
      </c>
      <c r="G124" s="9" t="s">
        <v>4106</v>
      </c>
      <c r="H124" s="9" t="s">
        <v>5520</v>
      </c>
      <c r="I124" s="9" t="s">
        <v>6200</v>
      </c>
      <c r="K124" s="6" t="str">
        <f t="shared" si="192"/>
        <v>0</v>
      </c>
      <c r="L124" s="6" t="str">
        <f t="shared" si="193"/>
        <v>0</v>
      </c>
      <c r="M124" s="6" t="str">
        <f t="shared" si="194"/>
        <v>0</v>
      </c>
      <c r="N124" s="6" t="str">
        <f t="shared" si="195"/>
        <v>1</v>
      </c>
      <c r="O124" s="6" t="str">
        <f t="shared" si="196"/>
        <v>0</v>
      </c>
      <c r="P124" s="6" t="str">
        <f t="shared" si="197"/>
        <v>0</v>
      </c>
      <c r="Q124" s="6" t="str">
        <f t="shared" si="198"/>
        <v>0</v>
      </c>
      <c r="R124" s="6" t="str">
        <f t="shared" si="199"/>
        <v>0</v>
      </c>
      <c r="S124" s="6" t="str">
        <f t="shared" si="200"/>
        <v>1</v>
      </c>
      <c r="T124" s="6" t="str">
        <f t="shared" si="201"/>
        <v>1</v>
      </c>
      <c r="U124" s="6" t="str">
        <f t="shared" si="202"/>
        <v>1</v>
      </c>
      <c r="V124" s="6" t="str">
        <f t="shared" si="203"/>
        <v>1</v>
      </c>
      <c r="W124" s="6" t="str">
        <f t="shared" si="204"/>
        <v>1</v>
      </c>
      <c r="X124" s="6" t="str">
        <f t="shared" si="205"/>
        <v>1</v>
      </c>
      <c r="Y124" s="6" t="str">
        <f t="shared" si="206"/>
        <v>0</v>
      </c>
      <c r="Z124" s="6" t="str">
        <f t="shared" si="207"/>
        <v>1</v>
      </c>
      <c r="AA124" s="6" t="str">
        <f t="shared" si="208"/>
        <v>1</v>
      </c>
      <c r="AB124" s="6" t="str">
        <f t="shared" si="209"/>
        <v>1</v>
      </c>
      <c r="AC124" s="6" t="str">
        <f t="shared" si="210"/>
        <v>0</v>
      </c>
      <c r="AD124" s="6" t="str">
        <f t="shared" si="211"/>
        <v>1</v>
      </c>
      <c r="AE124" s="6" t="str">
        <f t="shared" si="212"/>
        <v>0</v>
      </c>
      <c r="AF124" s="6" t="str">
        <f t="shared" si="213"/>
        <v>0</v>
      </c>
      <c r="AG124" s="6" t="str">
        <f t="shared" si="214"/>
        <v>0</v>
      </c>
      <c r="AH124" s="6" t="str">
        <f t="shared" si="215"/>
        <v>0</v>
      </c>
      <c r="AI124" s="6" t="str">
        <f t="shared" si="216"/>
        <v>0</v>
      </c>
      <c r="AJ124" s="6" t="str">
        <f t="shared" si="217"/>
        <v>0</v>
      </c>
      <c r="AK124" s="6" t="str">
        <f t="shared" si="218"/>
        <v>0</v>
      </c>
      <c r="AL124" s="6" t="str">
        <f t="shared" si="219"/>
        <v>0</v>
      </c>
      <c r="AM124" s="6" t="str">
        <f t="shared" si="220"/>
        <v>0</v>
      </c>
      <c r="AN124" s="6" t="str">
        <f t="shared" si="221"/>
        <v>0</v>
      </c>
      <c r="AO124" s="6" t="str">
        <f t="shared" si="222"/>
        <v>0</v>
      </c>
      <c r="AP124" s="6" t="str">
        <f t="shared" si="223"/>
        <v>0</v>
      </c>
    </row>
    <row r="125" spans="1:42">
      <c r="A125" s="3" t="s">
        <v>6290</v>
      </c>
      <c r="B125" s="1" t="s">
        <v>43</v>
      </c>
      <c r="C125" s="6" t="s">
        <v>6238</v>
      </c>
      <c r="D125" s="9" t="s">
        <v>1590</v>
      </c>
      <c r="E125" s="9" t="s">
        <v>914</v>
      </c>
      <c r="F125" s="9" t="s">
        <v>91</v>
      </c>
      <c r="G125" s="9" t="s">
        <v>5523</v>
      </c>
      <c r="H125" s="9" t="s">
        <v>5524</v>
      </c>
      <c r="I125" s="9" t="s">
        <v>6200</v>
      </c>
      <c r="K125" s="6" t="str">
        <f t="shared" si="192"/>
        <v>0</v>
      </c>
      <c r="L125" s="6" t="str">
        <f t="shared" si="193"/>
        <v>0</v>
      </c>
      <c r="M125" s="6" t="str">
        <f t="shared" si="194"/>
        <v>0</v>
      </c>
      <c r="N125" s="6" t="str">
        <f t="shared" si="195"/>
        <v>1</v>
      </c>
      <c r="O125" s="6" t="str">
        <f t="shared" si="196"/>
        <v>0</v>
      </c>
      <c r="P125" s="6" t="str">
        <f t="shared" si="197"/>
        <v>0</v>
      </c>
      <c r="Q125" s="6" t="str">
        <f t="shared" si="198"/>
        <v>0</v>
      </c>
      <c r="R125" s="6" t="str">
        <f t="shared" si="199"/>
        <v>0</v>
      </c>
      <c r="S125" s="6" t="str">
        <f t="shared" si="200"/>
        <v>1</v>
      </c>
      <c r="T125" s="6" t="str">
        <f t="shared" si="201"/>
        <v>1</v>
      </c>
      <c r="U125" s="6" t="str">
        <f t="shared" si="202"/>
        <v>1</v>
      </c>
      <c r="V125" s="6" t="str">
        <f t="shared" si="203"/>
        <v>1</v>
      </c>
      <c r="W125" s="6" t="str">
        <f t="shared" si="204"/>
        <v>1</v>
      </c>
      <c r="X125" s="6" t="str">
        <f t="shared" si="205"/>
        <v>1</v>
      </c>
      <c r="Y125" s="6" t="str">
        <f t="shared" si="206"/>
        <v>0</v>
      </c>
      <c r="Z125" s="6" t="str">
        <f t="shared" si="207"/>
        <v>1</v>
      </c>
      <c r="AA125" s="6" t="str">
        <f t="shared" si="208"/>
        <v>1</v>
      </c>
      <c r="AB125" s="6" t="str">
        <f t="shared" si="209"/>
        <v>1</v>
      </c>
      <c r="AC125" s="6" t="str">
        <f t="shared" si="210"/>
        <v>0</v>
      </c>
      <c r="AD125" s="6" t="str">
        <f t="shared" si="211"/>
        <v>1</v>
      </c>
      <c r="AE125" s="6" t="str">
        <f t="shared" si="212"/>
        <v>0</v>
      </c>
      <c r="AF125" s="6" t="str">
        <f t="shared" si="213"/>
        <v>0</v>
      </c>
      <c r="AG125" s="6" t="str">
        <f t="shared" si="214"/>
        <v>0</v>
      </c>
      <c r="AH125" s="6" t="str">
        <f t="shared" si="215"/>
        <v>0</v>
      </c>
      <c r="AI125" s="6" t="str">
        <f t="shared" si="216"/>
        <v>0</v>
      </c>
      <c r="AJ125" s="6" t="str">
        <f t="shared" si="217"/>
        <v>0</v>
      </c>
      <c r="AK125" s="6" t="str">
        <f t="shared" si="218"/>
        <v>0</v>
      </c>
      <c r="AL125" s="6" t="str">
        <f t="shared" si="219"/>
        <v>0</v>
      </c>
      <c r="AM125" s="6" t="str">
        <f t="shared" si="220"/>
        <v>0</v>
      </c>
      <c r="AN125" s="6" t="str">
        <f t="shared" si="221"/>
        <v>0</v>
      </c>
      <c r="AO125" s="6" t="str">
        <f t="shared" si="222"/>
        <v>0</v>
      </c>
      <c r="AP125" s="6" t="str">
        <f t="shared" si="223"/>
        <v>0</v>
      </c>
    </row>
    <row r="126" spans="1:42">
      <c r="A126" s="3" t="s">
        <v>6291</v>
      </c>
      <c r="B126" s="1" t="s">
        <v>43</v>
      </c>
      <c r="C126" s="6" t="s">
        <v>6239</v>
      </c>
      <c r="D126" s="9" t="s">
        <v>5526</v>
      </c>
      <c r="E126" s="9" t="s">
        <v>914</v>
      </c>
      <c r="F126" s="9" t="s">
        <v>91</v>
      </c>
      <c r="G126" s="9" t="s">
        <v>5523</v>
      </c>
      <c r="H126" s="9" t="s">
        <v>5527</v>
      </c>
      <c r="I126" s="9" t="s">
        <v>6200</v>
      </c>
      <c r="K126" s="6" t="str">
        <f t="shared" si="192"/>
        <v>0</v>
      </c>
      <c r="L126" s="6" t="str">
        <f t="shared" si="193"/>
        <v>0</v>
      </c>
      <c r="M126" s="6" t="str">
        <f t="shared" si="194"/>
        <v>0</v>
      </c>
      <c r="N126" s="6" t="str">
        <f t="shared" si="195"/>
        <v>1</v>
      </c>
      <c r="O126" s="6" t="str">
        <f t="shared" si="196"/>
        <v>0</v>
      </c>
      <c r="P126" s="6" t="str">
        <f t="shared" si="197"/>
        <v>0</v>
      </c>
      <c r="Q126" s="6" t="str">
        <f t="shared" si="198"/>
        <v>0</v>
      </c>
      <c r="R126" s="6" t="str">
        <f t="shared" si="199"/>
        <v>0</v>
      </c>
      <c r="S126" s="6" t="str">
        <f t="shared" si="200"/>
        <v>1</v>
      </c>
      <c r="T126" s="6" t="str">
        <f t="shared" si="201"/>
        <v>1</v>
      </c>
      <c r="U126" s="6" t="str">
        <f t="shared" si="202"/>
        <v>1</v>
      </c>
      <c r="V126" s="6" t="str">
        <f t="shared" si="203"/>
        <v>1</v>
      </c>
      <c r="W126" s="6" t="str">
        <f t="shared" si="204"/>
        <v>1</v>
      </c>
      <c r="X126" s="6" t="str">
        <f t="shared" si="205"/>
        <v>1</v>
      </c>
      <c r="Y126" s="6" t="str">
        <f t="shared" si="206"/>
        <v>0</v>
      </c>
      <c r="Z126" s="6" t="str">
        <f t="shared" si="207"/>
        <v>1</v>
      </c>
      <c r="AA126" s="6" t="str">
        <f t="shared" si="208"/>
        <v>1</v>
      </c>
      <c r="AB126" s="6" t="str">
        <f t="shared" si="209"/>
        <v>1</v>
      </c>
      <c r="AC126" s="6" t="str">
        <f t="shared" si="210"/>
        <v>0</v>
      </c>
      <c r="AD126" s="6" t="str">
        <f t="shared" si="211"/>
        <v>1</v>
      </c>
      <c r="AE126" s="6" t="str">
        <f t="shared" si="212"/>
        <v>0</v>
      </c>
      <c r="AF126" s="6" t="str">
        <f t="shared" si="213"/>
        <v>0</v>
      </c>
      <c r="AG126" s="6" t="str">
        <f t="shared" si="214"/>
        <v>0</v>
      </c>
      <c r="AH126" s="6" t="str">
        <f t="shared" si="215"/>
        <v>0</v>
      </c>
      <c r="AI126" s="6" t="str">
        <f t="shared" si="216"/>
        <v>0</v>
      </c>
      <c r="AJ126" s="6" t="str">
        <f t="shared" si="217"/>
        <v>0</v>
      </c>
      <c r="AK126" s="6" t="str">
        <f t="shared" si="218"/>
        <v>0</v>
      </c>
      <c r="AL126" s="6" t="str">
        <f t="shared" si="219"/>
        <v>0</v>
      </c>
      <c r="AM126" s="6" t="str">
        <f t="shared" si="220"/>
        <v>0</v>
      </c>
      <c r="AN126" s="6" t="str">
        <f t="shared" si="221"/>
        <v>0</v>
      </c>
      <c r="AO126" s="6" t="str">
        <f t="shared" si="222"/>
        <v>0</v>
      </c>
      <c r="AP126" s="6" t="str">
        <f t="shared" si="223"/>
        <v>0</v>
      </c>
    </row>
    <row r="127" spans="1:42">
      <c r="A127" s="3" t="s">
        <v>6292</v>
      </c>
      <c r="B127" s="1" t="s">
        <v>43</v>
      </c>
      <c r="C127" s="6" t="s">
        <v>6239</v>
      </c>
      <c r="D127" s="9" t="s">
        <v>5529</v>
      </c>
      <c r="E127" s="9" t="s">
        <v>5530</v>
      </c>
      <c r="F127" s="9" t="s">
        <v>91</v>
      </c>
      <c r="G127" s="9" t="s">
        <v>5523</v>
      </c>
      <c r="H127" s="9" t="s">
        <v>5527</v>
      </c>
      <c r="I127" s="9" t="s">
        <v>6200</v>
      </c>
      <c r="K127" s="6" t="str">
        <f t="shared" si="192"/>
        <v>0</v>
      </c>
      <c r="L127" s="6" t="str">
        <f t="shared" si="193"/>
        <v>0</v>
      </c>
      <c r="M127" s="6" t="str">
        <f t="shared" si="194"/>
        <v>0</v>
      </c>
      <c r="N127" s="6" t="str">
        <f t="shared" si="195"/>
        <v>1</v>
      </c>
      <c r="O127" s="6" t="str">
        <f t="shared" si="196"/>
        <v>0</v>
      </c>
      <c r="P127" s="6" t="str">
        <f t="shared" si="197"/>
        <v>0</v>
      </c>
      <c r="Q127" s="6" t="str">
        <f t="shared" si="198"/>
        <v>0</v>
      </c>
      <c r="R127" s="6" t="str">
        <f t="shared" si="199"/>
        <v>0</v>
      </c>
      <c r="S127" s="6" t="str">
        <f t="shared" si="200"/>
        <v>1</v>
      </c>
      <c r="T127" s="6" t="str">
        <f t="shared" si="201"/>
        <v>1</v>
      </c>
      <c r="U127" s="6" t="str">
        <f t="shared" si="202"/>
        <v>1</v>
      </c>
      <c r="V127" s="6" t="str">
        <f t="shared" si="203"/>
        <v>1</v>
      </c>
      <c r="W127" s="6" t="str">
        <f t="shared" si="204"/>
        <v>1</v>
      </c>
      <c r="X127" s="6" t="str">
        <f t="shared" si="205"/>
        <v>1</v>
      </c>
      <c r="Y127" s="6" t="str">
        <f t="shared" si="206"/>
        <v>0</v>
      </c>
      <c r="Z127" s="6" t="str">
        <f t="shared" si="207"/>
        <v>1</v>
      </c>
      <c r="AA127" s="6" t="str">
        <f t="shared" si="208"/>
        <v>1</v>
      </c>
      <c r="AB127" s="6" t="str">
        <f t="shared" si="209"/>
        <v>1</v>
      </c>
      <c r="AC127" s="6" t="str">
        <f t="shared" si="210"/>
        <v>0</v>
      </c>
      <c r="AD127" s="6" t="str">
        <f t="shared" si="211"/>
        <v>1</v>
      </c>
      <c r="AE127" s="6" t="str">
        <f t="shared" si="212"/>
        <v>0</v>
      </c>
      <c r="AF127" s="6" t="str">
        <f t="shared" si="213"/>
        <v>0</v>
      </c>
      <c r="AG127" s="6" t="str">
        <f t="shared" si="214"/>
        <v>0</v>
      </c>
      <c r="AH127" s="6" t="str">
        <f t="shared" si="215"/>
        <v>0</v>
      </c>
      <c r="AI127" s="6" t="str">
        <f t="shared" si="216"/>
        <v>0</v>
      </c>
      <c r="AJ127" s="6" t="str">
        <f t="shared" si="217"/>
        <v>0</v>
      </c>
      <c r="AK127" s="6" t="str">
        <f t="shared" si="218"/>
        <v>0</v>
      </c>
      <c r="AL127" s="6" t="str">
        <f t="shared" si="219"/>
        <v>0</v>
      </c>
      <c r="AM127" s="6" t="str">
        <f t="shared" si="220"/>
        <v>0</v>
      </c>
      <c r="AN127" s="6" t="str">
        <f t="shared" si="221"/>
        <v>0</v>
      </c>
      <c r="AO127" s="6" t="str">
        <f t="shared" si="222"/>
        <v>0</v>
      </c>
      <c r="AP127" s="6" t="str">
        <f t="shared" si="223"/>
        <v>0</v>
      </c>
    </row>
    <row r="128" spans="1:42">
      <c r="A128" s="3" t="s">
        <v>2040</v>
      </c>
      <c r="B128" s="1" t="s">
        <v>86</v>
      </c>
      <c r="C128" s="6" t="s">
        <v>2002</v>
      </c>
      <c r="D128" s="9" t="s">
        <v>270</v>
      </c>
      <c r="E128" s="9" t="s">
        <v>1352</v>
      </c>
      <c r="F128" s="9" t="s">
        <v>91</v>
      </c>
      <c r="G128" s="9" t="s">
        <v>2003</v>
      </c>
      <c r="H128" s="9" t="s">
        <v>2004</v>
      </c>
      <c r="I128" s="9" t="s">
        <v>6200</v>
      </c>
      <c r="K128" s="6" t="str">
        <f t="shared" si="192"/>
        <v>0</v>
      </c>
      <c r="L128" s="6" t="str">
        <f t="shared" si="193"/>
        <v>0</v>
      </c>
      <c r="M128" s="6" t="str">
        <f t="shared" si="194"/>
        <v>0</v>
      </c>
      <c r="N128" s="6" t="str">
        <f t="shared" si="195"/>
        <v>1</v>
      </c>
      <c r="O128" s="6" t="str">
        <f t="shared" si="196"/>
        <v>0</v>
      </c>
      <c r="P128" s="6" t="str">
        <f t="shared" si="197"/>
        <v>0</v>
      </c>
      <c r="Q128" s="6" t="str">
        <f t="shared" si="198"/>
        <v>0</v>
      </c>
      <c r="R128" s="6" t="str">
        <f t="shared" si="199"/>
        <v>0</v>
      </c>
      <c r="S128" s="6" t="str">
        <f t="shared" si="200"/>
        <v>1</v>
      </c>
      <c r="T128" s="6" t="str">
        <f t="shared" si="201"/>
        <v>1</v>
      </c>
      <c r="U128" s="6" t="str">
        <f t="shared" si="202"/>
        <v>1</v>
      </c>
      <c r="V128" s="6" t="str">
        <f t="shared" si="203"/>
        <v>1</v>
      </c>
      <c r="W128" s="6" t="str">
        <f t="shared" si="204"/>
        <v>1</v>
      </c>
      <c r="X128" s="6" t="str">
        <f t="shared" si="205"/>
        <v>1</v>
      </c>
      <c r="Y128" s="6" t="str">
        <f t="shared" si="206"/>
        <v>0</v>
      </c>
      <c r="Z128" s="6" t="str">
        <f t="shared" si="207"/>
        <v>1</v>
      </c>
      <c r="AA128" s="6" t="str">
        <f t="shared" si="208"/>
        <v>1</v>
      </c>
      <c r="AB128" s="6" t="str">
        <f t="shared" si="209"/>
        <v>1</v>
      </c>
      <c r="AC128" s="6" t="str">
        <f t="shared" si="210"/>
        <v>0</v>
      </c>
      <c r="AD128" s="6" t="str">
        <f t="shared" si="211"/>
        <v>1</v>
      </c>
      <c r="AE128" s="6" t="str">
        <f t="shared" si="212"/>
        <v>0</v>
      </c>
      <c r="AF128" s="6" t="str">
        <f t="shared" si="213"/>
        <v>0</v>
      </c>
      <c r="AG128" s="6" t="str">
        <f t="shared" si="214"/>
        <v>0</v>
      </c>
      <c r="AH128" s="6" t="str">
        <f t="shared" si="215"/>
        <v>0</v>
      </c>
      <c r="AI128" s="6" t="str">
        <f t="shared" si="216"/>
        <v>0</v>
      </c>
      <c r="AJ128" s="6" t="str">
        <f t="shared" si="217"/>
        <v>0</v>
      </c>
      <c r="AK128" s="6" t="str">
        <f t="shared" si="218"/>
        <v>0</v>
      </c>
      <c r="AL128" s="6" t="str">
        <f t="shared" si="219"/>
        <v>0</v>
      </c>
      <c r="AM128" s="6" t="str">
        <f t="shared" si="220"/>
        <v>0</v>
      </c>
      <c r="AN128" s="6" t="str">
        <f t="shared" si="221"/>
        <v>0</v>
      </c>
      <c r="AO128" s="6" t="str">
        <f t="shared" si="222"/>
        <v>0</v>
      </c>
      <c r="AP128" s="6" t="str">
        <f t="shared" si="223"/>
        <v>0</v>
      </c>
    </row>
    <row r="129" spans="1:42">
      <c r="A129" s="3" t="s">
        <v>2039</v>
      </c>
      <c r="B129" s="1" t="s">
        <v>86</v>
      </c>
      <c r="C129" s="6" t="s">
        <v>2006</v>
      </c>
      <c r="D129" s="9" t="s">
        <v>1559</v>
      </c>
      <c r="E129" s="9" t="s">
        <v>433</v>
      </c>
      <c r="F129" s="9" t="s">
        <v>91</v>
      </c>
      <c r="G129" s="9" t="s">
        <v>2007</v>
      </c>
      <c r="H129" s="9" t="s">
        <v>2008</v>
      </c>
      <c r="I129" s="9" t="s">
        <v>6200</v>
      </c>
      <c r="K129" s="6" t="str">
        <f t="shared" si="192"/>
        <v>0</v>
      </c>
      <c r="L129" s="6" t="str">
        <f t="shared" si="193"/>
        <v>0</v>
      </c>
      <c r="M129" s="6" t="str">
        <f t="shared" si="194"/>
        <v>0</v>
      </c>
      <c r="N129" s="6" t="str">
        <f t="shared" si="195"/>
        <v>1</v>
      </c>
      <c r="O129" s="6" t="str">
        <f t="shared" si="196"/>
        <v>0</v>
      </c>
      <c r="P129" s="6" t="str">
        <f t="shared" si="197"/>
        <v>0</v>
      </c>
      <c r="Q129" s="6" t="str">
        <f t="shared" si="198"/>
        <v>0</v>
      </c>
      <c r="R129" s="6" t="str">
        <f t="shared" si="199"/>
        <v>0</v>
      </c>
      <c r="S129" s="6" t="str">
        <f t="shared" si="200"/>
        <v>1</v>
      </c>
      <c r="T129" s="6" t="str">
        <f t="shared" si="201"/>
        <v>1</v>
      </c>
      <c r="U129" s="6" t="str">
        <f t="shared" si="202"/>
        <v>1</v>
      </c>
      <c r="V129" s="6" t="str">
        <f t="shared" si="203"/>
        <v>1</v>
      </c>
      <c r="W129" s="6" t="str">
        <f t="shared" si="204"/>
        <v>1</v>
      </c>
      <c r="X129" s="6" t="str">
        <f t="shared" si="205"/>
        <v>1</v>
      </c>
      <c r="Y129" s="6" t="str">
        <f t="shared" si="206"/>
        <v>0</v>
      </c>
      <c r="Z129" s="6" t="str">
        <f t="shared" si="207"/>
        <v>1</v>
      </c>
      <c r="AA129" s="6" t="str">
        <f t="shared" si="208"/>
        <v>1</v>
      </c>
      <c r="AB129" s="6" t="str">
        <f t="shared" si="209"/>
        <v>1</v>
      </c>
      <c r="AC129" s="6" t="str">
        <f t="shared" si="210"/>
        <v>0</v>
      </c>
      <c r="AD129" s="6" t="str">
        <f t="shared" si="211"/>
        <v>1</v>
      </c>
      <c r="AE129" s="6" t="str">
        <f t="shared" si="212"/>
        <v>0</v>
      </c>
      <c r="AF129" s="6" t="str">
        <f t="shared" si="213"/>
        <v>0</v>
      </c>
      <c r="AG129" s="6" t="str">
        <f t="shared" si="214"/>
        <v>0</v>
      </c>
      <c r="AH129" s="6" t="str">
        <f t="shared" si="215"/>
        <v>0</v>
      </c>
      <c r="AI129" s="6" t="str">
        <f t="shared" si="216"/>
        <v>0</v>
      </c>
      <c r="AJ129" s="6" t="str">
        <f t="shared" si="217"/>
        <v>0</v>
      </c>
      <c r="AK129" s="6" t="str">
        <f t="shared" si="218"/>
        <v>0</v>
      </c>
      <c r="AL129" s="6" t="str">
        <f t="shared" si="219"/>
        <v>0</v>
      </c>
      <c r="AM129" s="6" t="str">
        <f t="shared" si="220"/>
        <v>0</v>
      </c>
      <c r="AN129" s="6" t="str">
        <f t="shared" si="221"/>
        <v>0</v>
      </c>
      <c r="AO129" s="6" t="str">
        <f t="shared" si="222"/>
        <v>0</v>
      </c>
      <c r="AP129" s="6" t="str">
        <f t="shared" si="223"/>
        <v>0</v>
      </c>
    </row>
    <row r="130" spans="1:42">
      <c r="A130" s="3" t="s">
        <v>2038</v>
      </c>
      <c r="B130" s="1" t="s">
        <v>86</v>
      </c>
      <c r="C130" s="6" t="s">
        <v>2010</v>
      </c>
      <c r="D130" s="9" t="s">
        <v>853</v>
      </c>
      <c r="E130" s="9" t="s">
        <v>824</v>
      </c>
      <c r="F130" s="9" t="s">
        <v>91</v>
      </c>
      <c r="G130" s="9" t="s">
        <v>2011</v>
      </c>
      <c r="H130" s="9" t="s">
        <v>2012</v>
      </c>
      <c r="I130" s="9" t="s">
        <v>6200</v>
      </c>
      <c r="K130" s="6" t="str">
        <f t="shared" si="192"/>
        <v>0</v>
      </c>
      <c r="L130" s="6" t="str">
        <f t="shared" si="193"/>
        <v>0</v>
      </c>
      <c r="M130" s="6" t="str">
        <f t="shared" si="194"/>
        <v>0</v>
      </c>
      <c r="N130" s="6" t="str">
        <f t="shared" si="195"/>
        <v>1</v>
      </c>
      <c r="O130" s="6" t="str">
        <f t="shared" si="196"/>
        <v>0</v>
      </c>
      <c r="P130" s="6" t="str">
        <f t="shared" si="197"/>
        <v>0</v>
      </c>
      <c r="Q130" s="6" t="str">
        <f t="shared" si="198"/>
        <v>0</v>
      </c>
      <c r="R130" s="6" t="str">
        <f t="shared" si="199"/>
        <v>0</v>
      </c>
      <c r="S130" s="6" t="str">
        <f t="shared" si="200"/>
        <v>1</v>
      </c>
      <c r="T130" s="6" t="str">
        <f t="shared" si="201"/>
        <v>1</v>
      </c>
      <c r="U130" s="6" t="str">
        <f t="shared" si="202"/>
        <v>1</v>
      </c>
      <c r="V130" s="6" t="str">
        <f t="shared" si="203"/>
        <v>1</v>
      </c>
      <c r="W130" s="6" t="str">
        <f t="shared" si="204"/>
        <v>1</v>
      </c>
      <c r="X130" s="6" t="str">
        <f t="shared" si="205"/>
        <v>1</v>
      </c>
      <c r="Y130" s="6" t="str">
        <f t="shared" si="206"/>
        <v>0</v>
      </c>
      <c r="Z130" s="6" t="str">
        <f t="shared" si="207"/>
        <v>1</v>
      </c>
      <c r="AA130" s="6" t="str">
        <f t="shared" si="208"/>
        <v>1</v>
      </c>
      <c r="AB130" s="6" t="str">
        <f t="shared" si="209"/>
        <v>1</v>
      </c>
      <c r="AC130" s="6" t="str">
        <f t="shared" si="210"/>
        <v>0</v>
      </c>
      <c r="AD130" s="6" t="str">
        <f t="shared" si="211"/>
        <v>1</v>
      </c>
      <c r="AE130" s="6" t="str">
        <f t="shared" si="212"/>
        <v>0</v>
      </c>
      <c r="AF130" s="6" t="str">
        <f t="shared" si="213"/>
        <v>0</v>
      </c>
      <c r="AG130" s="6" t="str">
        <f t="shared" si="214"/>
        <v>0</v>
      </c>
      <c r="AH130" s="6" t="str">
        <f t="shared" si="215"/>
        <v>0</v>
      </c>
      <c r="AI130" s="6" t="str">
        <f t="shared" si="216"/>
        <v>0</v>
      </c>
      <c r="AJ130" s="6" t="str">
        <f t="shared" si="217"/>
        <v>0</v>
      </c>
      <c r="AK130" s="6" t="str">
        <f t="shared" si="218"/>
        <v>0</v>
      </c>
      <c r="AL130" s="6" t="str">
        <f t="shared" si="219"/>
        <v>0</v>
      </c>
      <c r="AM130" s="6" t="str">
        <f t="shared" si="220"/>
        <v>0</v>
      </c>
      <c r="AN130" s="6" t="str">
        <f t="shared" si="221"/>
        <v>0</v>
      </c>
      <c r="AO130" s="6" t="str">
        <f t="shared" si="222"/>
        <v>0</v>
      </c>
      <c r="AP130" s="6" t="str">
        <f t="shared" si="223"/>
        <v>0</v>
      </c>
    </row>
    <row r="131" spans="1:42">
      <c r="A131" s="3" t="s">
        <v>2037</v>
      </c>
      <c r="B131" s="1" t="s">
        <v>86</v>
      </c>
      <c r="C131" s="6" t="s">
        <v>2014</v>
      </c>
      <c r="D131" s="9" t="s">
        <v>1057</v>
      </c>
      <c r="E131" s="9" t="s">
        <v>265</v>
      </c>
      <c r="F131" s="9" t="s">
        <v>91</v>
      </c>
      <c r="G131" s="9" t="s">
        <v>2015</v>
      </c>
      <c r="H131" s="9" t="s">
        <v>2016</v>
      </c>
      <c r="I131" s="9" t="s">
        <v>6200</v>
      </c>
      <c r="K131" s="6" t="str">
        <f t="shared" si="192"/>
        <v>0</v>
      </c>
      <c r="L131" s="6" t="str">
        <f t="shared" si="193"/>
        <v>0</v>
      </c>
      <c r="M131" s="6" t="str">
        <f t="shared" si="194"/>
        <v>0</v>
      </c>
      <c r="N131" s="6" t="str">
        <f t="shared" si="195"/>
        <v>1</v>
      </c>
      <c r="O131" s="6" t="str">
        <f t="shared" si="196"/>
        <v>0</v>
      </c>
      <c r="P131" s="6" t="str">
        <f t="shared" si="197"/>
        <v>0</v>
      </c>
      <c r="Q131" s="6" t="str">
        <f t="shared" si="198"/>
        <v>0</v>
      </c>
      <c r="R131" s="6" t="str">
        <f t="shared" si="199"/>
        <v>0</v>
      </c>
      <c r="S131" s="6" t="str">
        <f t="shared" si="200"/>
        <v>1</v>
      </c>
      <c r="T131" s="6" t="str">
        <f t="shared" si="201"/>
        <v>1</v>
      </c>
      <c r="U131" s="6" t="str">
        <f t="shared" si="202"/>
        <v>1</v>
      </c>
      <c r="V131" s="6" t="str">
        <f t="shared" si="203"/>
        <v>1</v>
      </c>
      <c r="W131" s="6" t="str">
        <f t="shared" si="204"/>
        <v>1</v>
      </c>
      <c r="X131" s="6" t="str">
        <f t="shared" si="205"/>
        <v>1</v>
      </c>
      <c r="Y131" s="6" t="str">
        <f t="shared" si="206"/>
        <v>0</v>
      </c>
      <c r="Z131" s="6" t="str">
        <f t="shared" si="207"/>
        <v>1</v>
      </c>
      <c r="AA131" s="6" t="str">
        <f t="shared" si="208"/>
        <v>1</v>
      </c>
      <c r="AB131" s="6" t="str">
        <f t="shared" si="209"/>
        <v>1</v>
      </c>
      <c r="AC131" s="6" t="str">
        <f t="shared" si="210"/>
        <v>0</v>
      </c>
      <c r="AD131" s="6" t="str">
        <f t="shared" si="211"/>
        <v>1</v>
      </c>
      <c r="AE131" s="6" t="str">
        <f t="shared" si="212"/>
        <v>0</v>
      </c>
      <c r="AF131" s="6" t="str">
        <f t="shared" si="213"/>
        <v>0</v>
      </c>
      <c r="AG131" s="6" t="str">
        <f t="shared" si="214"/>
        <v>0</v>
      </c>
      <c r="AH131" s="6" t="str">
        <f t="shared" si="215"/>
        <v>0</v>
      </c>
      <c r="AI131" s="6" t="str">
        <f t="shared" si="216"/>
        <v>0</v>
      </c>
      <c r="AJ131" s="6" t="str">
        <f t="shared" si="217"/>
        <v>0</v>
      </c>
      <c r="AK131" s="6" t="str">
        <f t="shared" si="218"/>
        <v>0</v>
      </c>
      <c r="AL131" s="6" t="str">
        <f t="shared" si="219"/>
        <v>0</v>
      </c>
      <c r="AM131" s="6" t="str">
        <f t="shared" si="220"/>
        <v>0</v>
      </c>
      <c r="AN131" s="6" t="str">
        <f t="shared" si="221"/>
        <v>0</v>
      </c>
      <c r="AO131" s="6" t="str">
        <f t="shared" si="222"/>
        <v>0</v>
      </c>
      <c r="AP131" s="6" t="str">
        <f t="shared" si="223"/>
        <v>0</v>
      </c>
    </row>
    <row r="132" spans="1:42">
      <c r="A132" s="3" t="s">
        <v>2036</v>
      </c>
      <c r="B132" s="1" t="s">
        <v>86</v>
      </c>
      <c r="C132" s="6" t="s">
        <v>2018</v>
      </c>
      <c r="D132" s="9" t="s">
        <v>1306</v>
      </c>
      <c r="E132" s="9" t="s">
        <v>212</v>
      </c>
      <c r="F132" s="9" t="s">
        <v>91</v>
      </c>
      <c r="G132" s="9" t="s">
        <v>2019</v>
      </c>
      <c r="H132" s="9" t="s">
        <v>2020</v>
      </c>
      <c r="I132" s="9" t="s">
        <v>6200</v>
      </c>
      <c r="K132" s="6" t="str">
        <f t="shared" si="192"/>
        <v>0</v>
      </c>
      <c r="L132" s="6" t="str">
        <f t="shared" si="193"/>
        <v>0</v>
      </c>
      <c r="M132" s="6" t="str">
        <f t="shared" si="194"/>
        <v>0</v>
      </c>
      <c r="N132" s="6" t="str">
        <f t="shared" si="195"/>
        <v>1</v>
      </c>
      <c r="O132" s="6" t="str">
        <f t="shared" si="196"/>
        <v>0</v>
      </c>
      <c r="P132" s="6" t="str">
        <f t="shared" si="197"/>
        <v>0</v>
      </c>
      <c r="Q132" s="6" t="str">
        <f t="shared" si="198"/>
        <v>0</v>
      </c>
      <c r="R132" s="6" t="str">
        <f t="shared" si="199"/>
        <v>0</v>
      </c>
      <c r="S132" s="6" t="str">
        <f t="shared" si="200"/>
        <v>1</v>
      </c>
      <c r="T132" s="6" t="str">
        <f t="shared" si="201"/>
        <v>1</v>
      </c>
      <c r="U132" s="6" t="str">
        <f t="shared" si="202"/>
        <v>1</v>
      </c>
      <c r="V132" s="6" t="str">
        <f t="shared" si="203"/>
        <v>1</v>
      </c>
      <c r="W132" s="6" t="str">
        <f t="shared" si="204"/>
        <v>1</v>
      </c>
      <c r="X132" s="6" t="str">
        <f t="shared" si="205"/>
        <v>1</v>
      </c>
      <c r="Y132" s="6" t="str">
        <f t="shared" si="206"/>
        <v>0</v>
      </c>
      <c r="Z132" s="6" t="str">
        <f t="shared" si="207"/>
        <v>1</v>
      </c>
      <c r="AA132" s="6" t="str">
        <f t="shared" si="208"/>
        <v>1</v>
      </c>
      <c r="AB132" s="6" t="str">
        <f t="shared" si="209"/>
        <v>1</v>
      </c>
      <c r="AC132" s="6" t="str">
        <f t="shared" si="210"/>
        <v>0</v>
      </c>
      <c r="AD132" s="6" t="str">
        <f t="shared" si="211"/>
        <v>1</v>
      </c>
      <c r="AE132" s="6" t="str">
        <f t="shared" si="212"/>
        <v>0</v>
      </c>
      <c r="AF132" s="6" t="str">
        <f t="shared" si="213"/>
        <v>0</v>
      </c>
      <c r="AG132" s="6" t="str">
        <f t="shared" si="214"/>
        <v>0</v>
      </c>
      <c r="AH132" s="6" t="str">
        <f t="shared" si="215"/>
        <v>0</v>
      </c>
      <c r="AI132" s="6" t="str">
        <f t="shared" si="216"/>
        <v>0</v>
      </c>
      <c r="AJ132" s="6" t="str">
        <f t="shared" si="217"/>
        <v>0</v>
      </c>
      <c r="AK132" s="6" t="str">
        <f t="shared" si="218"/>
        <v>0</v>
      </c>
      <c r="AL132" s="6" t="str">
        <f t="shared" si="219"/>
        <v>0</v>
      </c>
      <c r="AM132" s="6" t="str">
        <f t="shared" si="220"/>
        <v>0</v>
      </c>
      <c r="AN132" s="6" t="str">
        <f t="shared" si="221"/>
        <v>0</v>
      </c>
      <c r="AO132" s="6" t="str">
        <f t="shared" si="222"/>
        <v>0</v>
      </c>
      <c r="AP132" s="6" t="str">
        <f t="shared" si="223"/>
        <v>0</v>
      </c>
    </row>
    <row r="133" spans="1:42">
      <c r="A133" s="3" t="s">
        <v>2035</v>
      </c>
      <c r="B133" s="1" t="s">
        <v>86</v>
      </c>
      <c r="C133" s="6" t="s">
        <v>2022</v>
      </c>
      <c r="D133" s="9" t="s">
        <v>1681</v>
      </c>
      <c r="E133" s="9" t="s">
        <v>307</v>
      </c>
      <c r="F133" s="9" t="s">
        <v>91</v>
      </c>
      <c r="G133" s="9" t="s">
        <v>2023</v>
      </c>
      <c r="H133" s="9" t="s">
        <v>2024</v>
      </c>
      <c r="I133" s="9" t="s">
        <v>6200</v>
      </c>
      <c r="K133" s="6" t="str">
        <f t="shared" si="192"/>
        <v>0</v>
      </c>
      <c r="L133" s="6" t="str">
        <f t="shared" si="193"/>
        <v>0</v>
      </c>
      <c r="M133" s="6" t="str">
        <f t="shared" si="194"/>
        <v>0</v>
      </c>
      <c r="N133" s="6" t="str">
        <f t="shared" si="195"/>
        <v>1</v>
      </c>
      <c r="O133" s="6" t="str">
        <f t="shared" si="196"/>
        <v>0</v>
      </c>
      <c r="P133" s="6" t="str">
        <f t="shared" si="197"/>
        <v>0</v>
      </c>
      <c r="Q133" s="6" t="str">
        <f t="shared" si="198"/>
        <v>0</v>
      </c>
      <c r="R133" s="6" t="str">
        <f t="shared" si="199"/>
        <v>0</v>
      </c>
      <c r="S133" s="6" t="str">
        <f t="shared" si="200"/>
        <v>1</v>
      </c>
      <c r="T133" s="6" t="str">
        <f t="shared" si="201"/>
        <v>1</v>
      </c>
      <c r="U133" s="6" t="str">
        <f t="shared" si="202"/>
        <v>1</v>
      </c>
      <c r="V133" s="6" t="str">
        <f t="shared" si="203"/>
        <v>1</v>
      </c>
      <c r="W133" s="6" t="str">
        <f t="shared" si="204"/>
        <v>1</v>
      </c>
      <c r="X133" s="6" t="str">
        <f t="shared" si="205"/>
        <v>1</v>
      </c>
      <c r="Y133" s="6" t="str">
        <f t="shared" si="206"/>
        <v>0</v>
      </c>
      <c r="Z133" s="6" t="str">
        <f t="shared" si="207"/>
        <v>1</v>
      </c>
      <c r="AA133" s="6" t="str">
        <f t="shared" si="208"/>
        <v>1</v>
      </c>
      <c r="AB133" s="6" t="str">
        <f t="shared" si="209"/>
        <v>1</v>
      </c>
      <c r="AC133" s="6" t="str">
        <f t="shared" si="210"/>
        <v>0</v>
      </c>
      <c r="AD133" s="6" t="str">
        <f t="shared" si="211"/>
        <v>1</v>
      </c>
      <c r="AE133" s="6" t="str">
        <f t="shared" si="212"/>
        <v>0</v>
      </c>
      <c r="AF133" s="6" t="str">
        <f t="shared" si="213"/>
        <v>0</v>
      </c>
      <c r="AG133" s="6" t="str">
        <f t="shared" si="214"/>
        <v>0</v>
      </c>
      <c r="AH133" s="6" t="str">
        <f t="shared" si="215"/>
        <v>0</v>
      </c>
      <c r="AI133" s="6" t="str">
        <f t="shared" si="216"/>
        <v>0</v>
      </c>
      <c r="AJ133" s="6" t="str">
        <f t="shared" si="217"/>
        <v>0</v>
      </c>
      <c r="AK133" s="6" t="str">
        <f t="shared" si="218"/>
        <v>0</v>
      </c>
      <c r="AL133" s="6" t="str">
        <f t="shared" si="219"/>
        <v>0</v>
      </c>
      <c r="AM133" s="6" t="str">
        <f t="shared" si="220"/>
        <v>0</v>
      </c>
      <c r="AN133" s="6" t="str">
        <f t="shared" si="221"/>
        <v>0</v>
      </c>
      <c r="AO133" s="6" t="str">
        <f t="shared" si="222"/>
        <v>0</v>
      </c>
      <c r="AP133" s="6" t="str">
        <f t="shared" si="223"/>
        <v>0</v>
      </c>
    </row>
    <row r="134" spans="1:42">
      <c r="A134" s="3" t="s">
        <v>2034</v>
      </c>
      <c r="B134" s="1" t="s">
        <v>86</v>
      </c>
      <c r="C134" s="6" t="s">
        <v>2026</v>
      </c>
      <c r="D134" s="9" t="s">
        <v>2027</v>
      </c>
      <c r="E134" s="9" t="s">
        <v>256</v>
      </c>
      <c r="F134" s="9" t="s">
        <v>91</v>
      </c>
      <c r="G134" s="9" t="s">
        <v>2028</v>
      </c>
      <c r="H134" s="9" t="s">
        <v>2029</v>
      </c>
      <c r="I134" s="9" t="s">
        <v>6200</v>
      </c>
      <c r="K134" s="6" t="str">
        <f t="shared" si="192"/>
        <v>0</v>
      </c>
      <c r="L134" s="6" t="str">
        <f t="shared" si="193"/>
        <v>0</v>
      </c>
      <c r="M134" s="6" t="str">
        <f t="shared" si="194"/>
        <v>0</v>
      </c>
      <c r="N134" s="6" t="str">
        <f t="shared" si="195"/>
        <v>1</v>
      </c>
      <c r="O134" s="6" t="str">
        <f t="shared" si="196"/>
        <v>0</v>
      </c>
      <c r="P134" s="6" t="str">
        <f t="shared" si="197"/>
        <v>0</v>
      </c>
      <c r="Q134" s="6" t="str">
        <f t="shared" si="198"/>
        <v>0</v>
      </c>
      <c r="R134" s="6" t="str">
        <f t="shared" si="199"/>
        <v>0</v>
      </c>
      <c r="S134" s="6" t="str">
        <f t="shared" si="200"/>
        <v>1</v>
      </c>
      <c r="T134" s="6" t="str">
        <f t="shared" si="201"/>
        <v>1</v>
      </c>
      <c r="U134" s="6" t="str">
        <f t="shared" si="202"/>
        <v>1</v>
      </c>
      <c r="V134" s="6" t="str">
        <f t="shared" si="203"/>
        <v>1</v>
      </c>
      <c r="W134" s="6" t="str">
        <f t="shared" si="204"/>
        <v>1</v>
      </c>
      <c r="X134" s="6" t="str">
        <f t="shared" si="205"/>
        <v>1</v>
      </c>
      <c r="Y134" s="6" t="str">
        <f t="shared" si="206"/>
        <v>0</v>
      </c>
      <c r="Z134" s="6" t="str">
        <f t="shared" si="207"/>
        <v>1</v>
      </c>
      <c r="AA134" s="6" t="str">
        <f t="shared" si="208"/>
        <v>1</v>
      </c>
      <c r="AB134" s="6" t="str">
        <f t="shared" si="209"/>
        <v>1</v>
      </c>
      <c r="AC134" s="6" t="str">
        <f t="shared" si="210"/>
        <v>0</v>
      </c>
      <c r="AD134" s="6" t="str">
        <f t="shared" si="211"/>
        <v>1</v>
      </c>
      <c r="AE134" s="6" t="str">
        <f t="shared" si="212"/>
        <v>0</v>
      </c>
      <c r="AF134" s="6" t="str">
        <f t="shared" si="213"/>
        <v>0</v>
      </c>
      <c r="AG134" s="6" t="str">
        <f t="shared" si="214"/>
        <v>0</v>
      </c>
      <c r="AH134" s="6" t="str">
        <f t="shared" si="215"/>
        <v>0</v>
      </c>
      <c r="AI134" s="6" t="str">
        <f t="shared" si="216"/>
        <v>0</v>
      </c>
      <c r="AJ134" s="6" t="str">
        <f t="shared" si="217"/>
        <v>0</v>
      </c>
      <c r="AK134" s="6" t="str">
        <f t="shared" si="218"/>
        <v>0</v>
      </c>
      <c r="AL134" s="6" t="str">
        <f t="shared" si="219"/>
        <v>0</v>
      </c>
      <c r="AM134" s="6" t="str">
        <f t="shared" si="220"/>
        <v>0</v>
      </c>
      <c r="AN134" s="6" t="str">
        <f t="shared" si="221"/>
        <v>0</v>
      </c>
      <c r="AO134" s="6" t="str">
        <f t="shared" si="222"/>
        <v>0</v>
      </c>
      <c r="AP134" s="6" t="str">
        <f t="shared" si="223"/>
        <v>0</v>
      </c>
    </row>
    <row r="135" spans="1:42">
      <c r="A135" s="3" t="s">
        <v>2031</v>
      </c>
      <c r="B135" s="1" t="s">
        <v>86</v>
      </c>
      <c r="C135" s="6" t="s">
        <v>2030</v>
      </c>
      <c r="D135" s="9" t="s">
        <v>1997</v>
      </c>
      <c r="E135" s="9" t="s">
        <v>232</v>
      </c>
      <c r="F135" s="9" t="s">
        <v>91</v>
      </c>
      <c r="G135" s="9" t="s">
        <v>2032</v>
      </c>
      <c r="H135" s="9" t="s">
        <v>2033</v>
      </c>
      <c r="I135" s="9" t="s">
        <v>6200</v>
      </c>
      <c r="K135" s="6" t="str">
        <f t="shared" si="192"/>
        <v>0</v>
      </c>
      <c r="L135" s="6" t="str">
        <f t="shared" si="193"/>
        <v>0</v>
      </c>
      <c r="M135" s="6" t="str">
        <f t="shared" si="194"/>
        <v>0</v>
      </c>
      <c r="N135" s="6" t="str">
        <f t="shared" si="195"/>
        <v>1</v>
      </c>
      <c r="O135" s="6" t="str">
        <f t="shared" si="196"/>
        <v>0</v>
      </c>
      <c r="P135" s="6" t="str">
        <f t="shared" si="197"/>
        <v>0</v>
      </c>
      <c r="Q135" s="6" t="str">
        <f t="shared" si="198"/>
        <v>0</v>
      </c>
      <c r="R135" s="6" t="str">
        <f t="shared" si="199"/>
        <v>0</v>
      </c>
      <c r="S135" s="6" t="str">
        <f t="shared" si="200"/>
        <v>1</v>
      </c>
      <c r="T135" s="6" t="str">
        <f t="shared" si="201"/>
        <v>1</v>
      </c>
      <c r="U135" s="6" t="str">
        <f t="shared" si="202"/>
        <v>1</v>
      </c>
      <c r="V135" s="6" t="str">
        <f t="shared" si="203"/>
        <v>1</v>
      </c>
      <c r="W135" s="6" t="str">
        <f t="shared" si="204"/>
        <v>1</v>
      </c>
      <c r="X135" s="6" t="str">
        <f t="shared" si="205"/>
        <v>1</v>
      </c>
      <c r="Y135" s="6" t="str">
        <f t="shared" si="206"/>
        <v>0</v>
      </c>
      <c r="Z135" s="6" t="str">
        <f t="shared" si="207"/>
        <v>1</v>
      </c>
      <c r="AA135" s="6" t="str">
        <f t="shared" si="208"/>
        <v>1</v>
      </c>
      <c r="AB135" s="6" t="str">
        <f t="shared" si="209"/>
        <v>1</v>
      </c>
      <c r="AC135" s="6" t="str">
        <f t="shared" si="210"/>
        <v>0</v>
      </c>
      <c r="AD135" s="6" t="str">
        <f t="shared" si="211"/>
        <v>1</v>
      </c>
      <c r="AE135" s="6" t="str">
        <f t="shared" si="212"/>
        <v>0</v>
      </c>
      <c r="AF135" s="6" t="str">
        <f t="shared" si="213"/>
        <v>0</v>
      </c>
      <c r="AG135" s="6" t="str">
        <f t="shared" si="214"/>
        <v>0</v>
      </c>
      <c r="AH135" s="6" t="str">
        <f t="shared" si="215"/>
        <v>0</v>
      </c>
      <c r="AI135" s="6" t="str">
        <f t="shared" si="216"/>
        <v>0</v>
      </c>
      <c r="AJ135" s="6" t="str">
        <f t="shared" si="217"/>
        <v>0</v>
      </c>
      <c r="AK135" s="6" t="str">
        <f t="shared" si="218"/>
        <v>0</v>
      </c>
      <c r="AL135" s="6" t="str">
        <f t="shared" si="219"/>
        <v>0</v>
      </c>
      <c r="AM135" s="6" t="str">
        <f t="shared" si="220"/>
        <v>0</v>
      </c>
      <c r="AN135" s="6" t="str">
        <f t="shared" si="221"/>
        <v>0</v>
      </c>
      <c r="AO135" s="6" t="str">
        <f t="shared" si="222"/>
        <v>0</v>
      </c>
      <c r="AP135" s="6" t="str">
        <f t="shared" si="223"/>
        <v>0</v>
      </c>
    </row>
    <row r="136" spans="1:42">
      <c r="A136" s="3" t="s">
        <v>6385</v>
      </c>
      <c r="B136" s="1" t="s">
        <v>86</v>
      </c>
      <c r="C136" s="6" t="s">
        <v>6388</v>
      </c>
      <c r="D136" s="9" t="s">
        <v>1559</v>
      </c>
      <c r="E136" s="9" t="s">
        <v>824</v>
      </c>
      <c r="F136" s="9" t="s">
        <v>91</v>
      </c>
      <c r="G136" s="9" t="s">
        <v>4733</v>
      </c>
      <c r="H136" s="9" t="s">
        <v>6384</v>
      </c>
      <c r="I136" s="9" t="s">
        <v>6307</v>
      </c>
      <c r="K136" s="6" t="str">
        <f t="shared" si="192"/>
        <v>0</v>
      </c>
      <c r="L136" s="6" t="str">
        <f t="shared" si="193"/>
        <v>0</v>
      </c>
      <c r="M136" s="6" t="str">
        <f t="shared" si="194"/>
        <v>0</v>
      </c>
      <c r="N136" s="6" t="str">
        <f t="shared" si="195"/>
        <v>1</v>
      </c>
      <c r="O136" s="6" t="str">
        <f t="shared" si="196"/>
        <v>0</v>
      </c>
      <c r="P136" s="6" t="str">
        <f t="shared" si="197"/>
        <v>0</v>
      </c>
      <c r="Q136" s="6" t="str">
        <f t="shared" si="198"/>
        <v>0</v>
      </c>
      <c r="R136" s="6" t="str">
        <f t="shared" si="199"/>
        <v>0</v>
      </c>
      <c r="S136" s="6" t="str">
        <f t="shared" si="200"/>
        <v>0</v>
      </c>
      <c r="T136" s="6" t="str">
        <f t="shared" si="201"/>
        <v>0</v>
      </c>
      <c r="U136" s="6" t="str">
        <f t="shared" si="202"/>
        <v>0</v>
      </c>
      <c r="V136" s="6" t="str">
        <f t="shared" si="203"/>
        <v>1</v>
      </c>
      <c r="W136" s="6" t="str">
        <f t="shared" si="204"/>
        <v>0</v>
      </c>
      <c r="X136" s="6" t="str">
        <f t="shared" si="205"/>
        <v>1</v>
      </c>
      <c r="Y136" s="6" t="str">
        <f t="shared" si="206"/>
        <v>0</v>
      </c>
      <c r="Z136" s="6" t="str">
        <f t="shared" si="207"/>
        <v>1</v>
      </c>
      <c r="AA136" s="6" t="str">
        <f t="shared" si="208"/>
        <v>1</v>
      </c>
      <c r="AB136" s="6" t="str">
        <f t="shared" si="209"/>
        <v>1</v>
      </c>
      <c r="AC136" s="6" t="str">
        <f t="shared" si="210"/>
        <v>0</v>
      </c>
      <c r="AD136" s="6" t="str">
        <f t="shared" si="211"/>
        <v>1</v>
      </c>
      <c r="AE136" s="6" t="str">
        <f t="shared" si="212"/>
        <v>0</v>
      </c>
      <c r="AF136" s="6" t="str">
        <f t="shared" si="213"/>
        <v>0</v>
      </c>
      <c r="AG136" s="6" t="str">
        <f t="shared" si="214"/>
        <v>0</v>
      </c>
      <c r="AH136" s="6" t="str">
        <f t="shared" si="215"/>
        <v>0</v>
      </c>
      <c r="AI136" s="6" t="str">
        <f t="shared" si="216"/>
        <v>0</v>
      </c>
      <c r="AJ136" s="6" t="str">
        <f t="shared" si="217"/>
        <v>0</v>
      </c>
      <c r="AK136" s="6" t="str">
        <f t="shared" si="218"/>
        <v>0</v>
      </c>
      <c r="AL136" s="6" t="str">
        <f t="shared" si="219"/>
        <v>0</v>
      </c>
      <c r="AM136" s="6" t="str">
        <f t="shared" si="220"/>
        <v>0</v>
      </c>
      <c r="AN136" s="6" t="str">
        <f t="shared" si="221"/>
        <v>0</v>
      </c>
      <c r="AO136" s="6" t="str">
        <f t="shared" si="222"/>
        <v>0</v>
      </c>
      <c r="AP136" s="6" t="str">
        <f t="shared" si="223"/>
        <v>0</v>
      </c>
    </row>
    <row r="137" spans="1:42">
      <c r="A137" s="3" t="s">
        <v>6386</v>
      </c>
      <c r="B137" s="1" t="s">
        <v>86</v>
      </c>
      <c r="C137" s="6" t="s">
        <v>6389</v>
      </c>
      <c r="D137" s="9" t="s">
        <v>3106</v>
      </c>
      <c r="E137" s="9" t="s">
        <v>265</v>
      </c>
      <c r="F137" s="9" t="s">
        <v>91</v>
      </c>
      <c r="G137" s="9" t="s">
        <v>373</v>
      </c>
      <c r="H137" s="9" t="s">
        <v>6387</v>
      </c>
      <c r="I137" s="9" t="s">
        <v>6307</v>
      </c>
      <c r="K137" s="6" t="str">
        <f t="shared" si="192"/>
        <v>0</v>
      </c>
      <c r="L137" s="6" t="str">
        <f t="shared" si="193"/>
        <v>0</v>
      </c>
      <c r="M137" s="6" t="str">
        <f t="shared" si="194"/>
        <v>0</v>
      </c>
      <c r="N137" s="6" t="str">
        <f t="shared" si="195"/>
        <v>1</v>
      </c>
      <c r="O137" s="6" t="str">
        <f t="shared" si="196"/>
        <v>0</v>
      </c>
      <c r="P137" s="6" t="str">
        <f t="shared" si="197"/>
        <v>0</v>
      </c>
      <c r="Q137" s="6" t="str">
        <f t="shared" si="198"/>
        <v>0</v>
      </c>
      <c r="R137" s="6" t="str">
        <f t="shared" si="199"/>
        <v>0</v>
      </c>
      <c r="S137" s="6" t="str">
        <f t="shared" si="200"/>
        <v>0</v>
      </c>
      <c r="T137" s="6" t="str">
        <f t="shared" si="201"/>
        <v>0</v>
      </c>
      <c r="U137" s="6" t="str">
        <f t="shared" si="202"/>
        <v>0</v>
      </c>
      <c r="V137" s="6" t="str">
        <f t="shared" si="203"/>
        <v>1</v>
      </c>
      <c r="W137" s="6" t="str">
        <f t="shared" si="204"/>
        <v>0</v>
      </c>
      <c r="X137" s="6" t="str">
        <f t="shared" si="205"/>
        <v>1</v>
      </c>
      <c r="Y137" s="6" t="str">
        <f t="shared" si="206"/>
        <v>0</v>
      </c>
      <c r="Z137" s="6" t="str">
        <f t="shared" si="207"/>
        <v>1</v>
      </c>
      <c r="AA137" s="6" t="str">
        <f t="shared" si="208"/>
        <v>1</v>
      </c>
      <c r="AB137" s="6" t="str">
        <f t="shared" si="209"/>
        <v>1</v>
      </c>
      <c r="AC137" s="6" t="str">
        <f t="shared" si="210"/>
        <v>0</v>
      </c>
      <c r="AD137" s="6" t="str">
        <f t="shared" si="211"/>
        <v>1</v>
      </c>
      <c r="AE137" s="6" t="str">
        <f t="shared" si="212"/>
        <v>0</v>
      </c>
      <c r="AF137" s="6" t="str">
        <f t="shared" si="213"/>
        <v>0</v>
      </c>
      <c r="AG137" s="6" t="str">
        <f t="shared" si="214"/>
        <v>0</v>
      </c>
      <c r="AH137" s="6" t="str">
        <f t="shared" si="215"/>
        <v>0</v>
      </c>
      <c r="AI137" s="6" t="str">
        <f t="shared" si="216"/>
        <v>0</v>
      </c>
      <c r="AJ137" s="6" t="str">
        <f t="shared" si="217"/>
        <v>0</v>
      </c>
      <c r="AK137" s="6" t="str">
        <f t="shared" si="218"/>
        <v>0</v>
      </c>
      <c r="AL137" s="6" t="str">
        <f t="shared" si="219"/>
        <v>0</v>
      </c>
      <c r="AM137" s="6" t="str">
        <f t="shared" si="220"/>
        <v>0</v>
      </c>
      <c r="AN137" s="6" t="str">
        <f t="shared" si="221"/>
        <v>0</v>
      </c>
      <c r="AO137" s="6" t="str">
        <f t="shared" si="222"/>
        <v>0</v>
      </c>
      <c r="AP137" s="6" t="str">
        <f t="shared" si="223"/>
        <v>0</v>
      </c>
    </row>
    <row r="138" spans="1:42">
      <c r="A138" s="3" t="s">
        <v>6390</v>
      </c>
      <c r="B138" s="1" t="s">
        <v>86</v>
      </c>
      <c r="C138" s="6" t="s">
        <v>6394</v>
      </c>
      <c r="D138" s="9" t="s">
        <v>3348</v>
      </c>
      <c r="E138" s="9" t="s">
        <v>824</v>
      </c>
      <c r="F138" s="9" t="s">
        <v>91</v>
      </c>
      <c r="G138" s="9" t="s">
        <v>6204</v>
      </c>
      <c r="H138" s="9" t="s">
        <v>6391</v>
      </c>
      <c r="I138" s="9" t="s">
        <v>6307</v>
      </c>
      <c r="K138" s="6" t="str">
        <f t="shared" si="192"/>
        <v>0</v>
      </c>
      <c r="L138" s="6" t="str">
        <f t="shared" si="193"/>
        <v>0</v>
      </c>
      <c r="M138" s="6" t="str">
        <f t="shared" si="194"/>
        <v>0</v>
      </c>
      <c r="N138" s="6" t="str">
        <f t="shared" si="195"/>
        <v>1</v>
      </c>
      <c r="O138" s="6" t="str">
        <f t="shared" si="196"/>
        <v>0</v>
      </c>
      <c r="P138" s="6" t="str">
        <f t="shared" si="197"/>
        <v>0</v>
      </c>
      <c r="Q138" s="6" t="str">
        <f t="shared" si="198"/>
        <v>0</v>
      </c>
      <c r="R138" s="6" t="str">
        <f t="shared" si="199"/>
        <v>0</v>
      </c>
      <c r="S138" s="6" t="str">
        <f t="shared" si="200"/>
        <v>0</v>
      </c>
      <c r="T138" s="6" t="str">
        <f t="shared" si="201"/>
        <v>0</v>
      </c>
      <c r="U138" s="6" t="str">
        <f t="shared" si="202"/>
        <v>0</v>
      </c>
      <c r="V138" s="6" t="str">
        <f t="shared" si="203"/>
        <v>1</v>
      </c>
      <c r="W138" s="6" t="str">
        <f t="shared" si="204"/>
        <v>0</v>
      </c>
      <c r="X138" s="6" t="str">
        <f t="shared" si="205"/>
        <v>1</v>
      </c>
      <c r="Y138" s="6" t="str">
        <f t="shared" si="206"/>
        <v>0</v>
      </c>
      <c r="Z138" s="6" t="str">
        <f t="shared" si="207"/>
        <v>1</v>
      </c>
      <c r="AA138" s="6" t="str">
        <f t="shared" si="208"/>
        <v>1</v>
      </c>
      <c r="AB138" s="6" t="str">
        <f t="shared" si="209"/>
        <v>1</v>
      </c>
      <c r="AC138" s="6" t="str">
        <f t="shared" si="210"/>
        <v>0</v>
      </c>
      <c r="AD138" s="6" t="str">
        <f t="shared" si="211"/>
        <v>1</v>
      </c>
      <c r="AE138" s="6" t="str">
        <f t="shared" si="212"/>
        <v>0</v>
      </c>
      <c r="AF138" s="6" t="str">
        <f t="shared" si="213"/>
        <v>0</v>
      </c>
      <c r="AG138" s="6" t="str">
        <f t="shared" si="214"/>
        <v>0</v>
      </c>
      <c r="AH138" s="6" t="str">
        <f t="shared" si="215"/>
        <v>0</v>
      </c>
      <c r="AI138" s="6" t="str">
        <f t="shared" si="216"/>
        <v>0</v>
      </c>
      <c r="AJ138" s="6" t="str">
        <f t="shared" si="217"/>
        <v>0</v>
      </c>
      <c r="AK138" s="6" t="str">
        <f t="shared" si="218"/>
        <v>0</v>
      </c>
      <c r="AL138" s="6" t="str">
        <f t="shared" si="219"/>
        <v>0</v>
      </c>
      <c r="AM138" s="6" t="str">
        <f t="shared" si="220"/>
        <v>0</v>
      </c>
      <c r="AN138" s="6" t="str">
        <f t="shared" si="221"/>
        <v>0</v>
      </c>
      <c r="AO138" s="6" t="str">
        <f t="shared" si="222"/>
        <v>0</v>
      </c>
      <c r="AP138" s="6" t="str">
        <f t="shared" si="223"/>
        <v>0</v>
      </c>
    </row>
    <row r="139" spans="1:42">
      <c r="A139" s="3" t="s">
        <v>6392</v>
      </c>
      <c r="B139" s="1" t="s">
        <v>86</v>
      </c>
      <c r="C139" s="6" t="s">
        <v>6395</v>
      </c>
      <c r="D139" s="9" t="s">
        <v>3348</v>
      </c>
      <c r="E139" s="9" t="s">
        <v>3721</v>
      </c>
      <c r="F139" s="9" t="s">
        <v>91</v>
      </c>
      <c r="G139" s="9" t="s">
        <v>6204</v>
      </c>
      <c r="H139" s="9" t="s">
        <v>6391</v>
      </c>
      <c r="I139" s="9" t="s">
        <v>6393</v>
      </c>
      <c r="K139" s="6" t="str">
        <f t="shared" si="192"/>
        <v>0</v>
      </c>
      <c r="L139" s="6" t="str">
        <f t="shared" si="193"/>
        <v>0</v>
      </c>
      <c r="M139" s="6" t="str">
        <f t="shared" si="194"/>
        <v>0</v>
      </c>
      <c r="N139" s="6" t="str">
        <f t="shared" si="195"/>
        <v>1</v>
      </c>
      <c r="O139" s="6" t="str">
        <f t="shared" si="196"/>
        <v>0</v>
      </c>
      <c r="P139" s="6" t="str">
        <f t="shared" si="197"/>
        <v>0</v>
      </c>
      <c r="Q139" s="6" t="str">
        <f t="shared" si="198"/>
        <v>0</v>
      </c>
      <c r="R139" s="6" t="str">
        <f t="shared" si="199"/>
        <v>0</v>
      </c>
      <c r="S139" s="6" t="str">
        <f t="shared" si="200"/>
        <v>1</v>
      </c>
      <c r="T139" s="6" t="str">
        <f t="shared" si="201"/>
        <v>1</v>
      </c>
      <c r="U139" s="6" t="str">
        <f t="shared" si="202"/>
        <v>0</v>
      </c>
      <c r="V139" s="6" t="str">
        <f t="shared" si="203"/>
        <v>0</v>
      </c>
      <c r="W139" s="6" t="str">
        <f t="shared" si="204"/>
        <v>0</v>
      </c>
      <c r="X139" s="6" t="str">
        <f t="shared" si="205"/>
        <v>1</v>
      </c>
      <c r="Y139" s="6" t="str">
        <f t="shared" si="206"/>
        <v>0</v>
      </c>
      <c r="Z139" s="6" t="str">
        <f t="shared" si="207"/>
        <v>0</v>
      </c>
      <c r="AA139" s="6" t="str">
        <f t="shared" si="208"/>
        <v>0</v>
      </c>
      <c r="AB139" s="6" t="str">
        <f t="shared" si="209"/>
        <v>1</v>
      </c>
      <c r="AC139" s="6" t="str">
        <f t="shared" si="210"/>
        <v>0</v>
      </c>
      <c r="AD139" s="6" t="str">
        <f t="shared" si="211"/>
        <v>1</v>
      </c>
      <c r="AE139" s="6" t="str">
        <f t="shared" si="212"/>
        <v>0</v>
      </c>
      <c r="AF139" s="6" t="str">
        <f t="shared" si="213"/>
        <v>0</v>
      </c>
      <c r="AG139" s="6" t="str">
        <f t="shared" si="214"/>
        <v>0</v>
      </c>
      <c r="AH139" s="6" t="str">
        <f t="shared" si="215"/>
        <v>0</v>
      </c>
      <c r="AI139" s="6" t="str">
        <f t="shared" si="216"/>
        <v>0</v>
      </c>
      <c r="AJ139" s="6" t="str">
        <f t="shared" si="217"/>
        <v>0</v>
      </c>
      <c r="AK139" s="6" t="str">
        <f t="shared" si="218"/>
        <v>0</v>
      </c>
      <c r="AL139" s="6" t="str">
        <f t="shared" si="219"/>
        <v>0</v>
      </c>
      <c r="AM139" s="6" t="str">
        <f t="shared" si="220"/>
        <v>0</v>
      </c>
      <c r="AN139" s="6" t="str">
        <f t="shared" si="221"/>
        <v>0</v>
      </c>
      <c r="AO139" s="6" t="str">
        <f t="shared" si="222"/>
        <v>0</v>
      </c>
      <c r="AP139" s="6" t="str">
        <f t="shared" si="223"/>
        <v>0</v>
      </c>
    </row>
    <row r="140" spans="1:42">
      <c r="A140" s="3" t="s">
        <v>2001</v>
      </c>
      <c r="B140" s="1" t="s">
        <v>43</v>
      </c>
      <c r="C140" s="6" t="s">
        <v>6248</v>
      </c>
      <c r="D140" s="9" t="s">
        <v>270</v>
      </c>
      <c r="E140" s="9" t="s">
        <v>1352</v>
      </c>
      <c r="F140" s="9" t="s">
        <v>91</v>
      </c>
      <c r="G140" s="9" t="s">
        <v>2003</v>
      </c>
      <c r="H140" s="9" t="s">
        <v>2004</v>
      </c>
      <c r="I140" s="9" t="s">
        <v>6200</v>
      </c>
      <c r="K140" s="6" t="str">
        <f t="shared" si="192"/>
        <v>0</v>
      </c>
      <c r="L140" s="6" t="str">
        <f t="shared" si="193"/>
        <v>0</v>
      </c>
      <c r="M140" s="6" t="str">
        <f t="shared" si="194"/>
        <v>0</v>
      </c>
      <c r="N140" s="6" t="str">
        <f t="shared" si="195"/>
        <v>1</v>
      </c>
      <c r="O140" s="6" t="str">
        <f t="shared" si="196"/>
        <v>0</v>
      </c>
      <c r="P140" s="6" t="str">
        <f t="shared" si="197"/>
        <v>0</v>
      </c>
      <c r="Q140" s="6" t="str">
        <f t="shared" si="198"/>
        <v>0</v>
      </c>
      <c r="R140" s="6" t="str">
        <f t="shared" si="199"/>
        <v>0</v>
      </c>
      <c r="S140" s="6" t="str">
        <f t="shared" si="200"/>
        <v>1</v>
      </c>
      <c r="T140" s="6" t="str">
        <f t="shared" si="201"/>
        <v>1</v>
      </c>
      <c r="U140" s="6" t="str">
        <f t="shared" si="202"/>
        <v>1</v>
      </c>
      <c r="V140" s="6" t="str">
        <f t="shared" si="203"/>
        <v>1</v>
      </c>
      <c r="W140" s="6" t="str">
        <f t="shared" si="204"/>
        <v>1</v>
      </c>
      <c r="X140" s="6" t="str">
        <f t="shared" si="205"/>
        <v>1</v>
      </c>
      <c r="Y140" s="6" t="str">
        <f t="shared" si="206"/>
        <v>0</v>
      </c>
      <c r="Z140" s="6" t="str">
        <f t="shared" si="207"/>
        <v>1</v>
      </c>
      <c r="AA140" s="6" t="str">
        <f t="shared" si="208"/>
        <v>1</v>
      </c>
      <c r="AB140" s="6" t="str">
        <f t="shared" si="209"/>
        <v>1</v>
      </c>
      <c r="AC140" s="6" t="str">
        <f t="shared" si="210"/>
        <v>0</v>
      </c>
      <c r="AD140" s="6" t="str">
        <f t="shared" si="211"/>
        <v>1</v>
      </c>
      <c r="AE140" s="6" t="str">
        <f t="shared" si="212"/>
        <v>0</v>
      </c>
      <c r="AF140" s="6" t="str">
        <f t="shared" si="213"/>
        <v>0</v>
      </c>
      <c r="AG140" s="6" t="str">
        <f t="shared" si="214"/>
        <v>0</v>
      </c>
      <c r="AH140" s="6" t="str">
        <f t="shared" si="215"/>
        <v>0</v>
      </c>
      <c r="AI140" s="6" t="str">
        <f t="shared" si="216"/>
        <v>0</v>
      </c>
      <c r="AJ140" s="6" t="str">
        <f t="shared" si="217"/>
        <v>0</v>
      </c>
      <c r="AK140" s="6" t="str">
        <f t="shared" si="218"/>
        <v>0</v>
      </c>
      <c r="AL140" s="6" t="str">
        <f t="shared" si="219"/>
        <v>0</v>
      </c>
      <c r="AM140" s="6" t="str">
        <f t="shared" si="220"/>
        <v>0</v>
      </c>
      <c r="AN140" s="6" t="str">
        <f t="shared" si="221"/>
        <v>0</v>
      </c>
      <c r="AO140" s="6" t="str">
        <f t="shared" si="222"/>
        <v>0</v>
      </c>
      <c r="AP140" s="6" t="str">
        <f t="shared" si="223"/>
        <v>0</v>
      </c>
    </row>
    <row r="141" spans="1:42">
      <c r="A141" s="3" t="s">
        <v>2005</v>
      </c>
      <c r="B141" s="1" t="s">
        <v>43</v>
      </c>
      <c r="C141" s="6" t="s">
        <v>6249</v>
      </c>
      <c r="D141" s="9" t="s">
        <v>1559</v>
      </c>
      <c r="E141" s="9" t="s">
        <v>433</v>
      </c>
      <c r="F141" s="9" t="s">
        <v>91</v>
      </c>
      <c r="G141" s="9" t="s">
        <v>2007</v>
      </c>
      <c r="H141" s="9" t="s">
        <v>2008</v>
      </c>
      <c r="I141" s="9" t="s">
        <v>6200</v>
      </c>
      <c r="K141" s="6" t="str">
        <f t="shared" si="192"/>
        <v>0</v>
      </c>
      <c r="L141" s="6" t="str">
        <f t="shared" si="193"/>
        <v>0</v>
      </c>
      <c r="M141" s="6" t="str">
        <f t="shared" si="194"/>
        <v>0</v>
      </c>
      <c r="N141" s="6" t="str">
        <f t="shared" si="195"/>
        <v>1</v>
      </c>
      <c r="O141" s="6" t="str">
        <f t="shared" si="196"/>
        <v>0</v>
      </c>
      <c r="P141" s="6" t="str">
        <f t="shared" si="197"/>
        <v>0</v>
      </c>
      <c r="Q141" s="6" t="str">
        <f t="shared" si="198"/>
        <v>0</v>
      </c>
      <c r="R141" s="6" t="str">
        <f t="shared" si="199"/>
        <v>0</v>
      </c>
      <c r="S141" s="6" t="str">
        <f t="shared" si="200"/>
        <v>1</v>
      </c>
      <c r="T141" s="6" t="str">
        <f t="shared" si="201"/>
        <v>1</v>
      </c>
      <c r="U141" s="6" t="str">
        <f t="shared" si="202"/>
        <v>1</v>
      </c>
      <c r="V141" s="6" t="str">
        <f t="shared" si="203"/>
        <v>1</v>
      </c>
      <c r="W141" s="6" t="str">
        <f t="shared" si="204"/>
        <v>1</v>
      </c>
      <c r="X141" s="6" t="str">
        <f t="shared" si="205"/>
        <v>1</v>
      </c>
      <c r="Y141" s="6" t="str">
        <f t="shared" si="206"/>
        <v>0</v>
      </c>
      <c r="Z141" s="6" t="str">
        <f t="shared" si="207"/>
        <v>1</v>
      </c>
      <c r="AA141" s="6" t="str">
        <f t="shared" si="208"/>
        <v>1</v>
      </c>
      <c r="AB141" s="6" t="str">
        <f t="shared" si="209"/>
        <v>1</v>
      </c>
      <c r="AC141" s="6" t="str">
        <f t="shared" si="210"/>
        <v>0</v>
      </c>
      <c r="AD141" s="6" t="str">
        <f t="shared" si="211"/>
        <v>1</v>
      </c>
      <c r="AE141" s="6" t="str">
        <f t="shared" si="212"/>
        <v>0</v>
      </c>
      <c r="AF141" s="6" t="str">
        <f t="shared" si="213"/>
        <v>0</v>
      </c>
      <c r="AG141" s="6" t="str">
        <f t="shared" si="214"/>
        <v>0</v>
      </c>
      <c r="AH141" s="6" t="str">
        <f t="shared" si="215"/>
        <v>0</v>
      </c>
      <c r="AI141" s="6" t="str">
        <f t="shared" si="216"/>
        <v>0</v>
      </c>
      <c r="AJ141" s="6" t="str">
        <f t="shared" si="217"/>
        <v>0</v>
      </c>
      <c r="AK141" s="6" t="str">
        <f t="shared" si="218"/>
        <v>0</v>
      </c>
      <c r="AL141" s="6" t="str">
        <f t="shared" si="219"/>
        <v>0</v>
      </c>
      <c r="AM141" s="6" t="str">
        <f t="shared" si="220"/>
        <v>0</v>
      </c>
      <c r="AN141" s="6" t="str">
        <f t="shared" si="221"/>
        <v>0</v>
      </c>
      <c r="AO141" s="6" t="str">
        <f t="shared" si="222"/>
        <v>0</v>
      </c>
      <c r="AP141" s="6" t="str">
        <f t="shared" si="223"/>
        <v>0</v>
      </c>
    </row>
    <row r="142" spans="1:42">
      <c r="A142" s="3" t="s">
        <v>2009</v>
      </c>
      <c r="B142" s="1" t="s">
        <v>43</v>
      </c>
      <c r="C142" s="6" t="s">
        <v>6250</v>
      </c>
      <c r="D142" s="9" t="s">
        <v>853</v>
      </c>
      <c r="E142" s="9" t="s">
        <v>824</v>
      </c>
      <c r="F142" s="9" t="s">
        <v>91</v>
      </c>
      <c r="G142" s="9" t="s">
        <v>2011</v>
      </c>
      <c r="H142" s="9" t="s">
        <v>2012</v>
      </c>
      <c r="I142" s="9" t="s">
        <v>6200</v>
      </c>
      <c r="K142" s="6" t="str">
        <f t="shared" si="192"/>
        <v>0</v>
      </c>
      <c r="L142" s="6" t="str">
        <f t="shared" si="193"/>
        <v>0</v>
      </c>
      <c r="M142" s="6" t="str">
        <f t="shared" si="194"/>
        <v>0</v>
      </c>
      <c r="N142" s="6" t="str">
        <f t="shared" si="195"/>
        <v>1</v>
      </c>
      <c r="O142" s="6" t="str">
        <f t="shared" si="196"/>
        <v>0</v>
      </c>
      <c r="P142" s="6" t="str">
        <f t="shared" si="197"/>
        <v>0</v>
      </c>
      <c r="Q142" s="6" t="str">
        <f t="shared" si="198"/>
        <v>0</v>
      </c>
      <c r="R142" s="6" t="str">
        <f t="shared" si="199"/>
        <v>0</v>
      </c>
      <c r="S142" s="6" t="str">
        <f t="shared" si="200"/>
        <v>1</v>
      </c>
      <c r="T142" s="6" t="str">
        <f t="shared" si="201"/>
        <v>1</v>
      </c>
      <c r="U142" s="6" t="str">
        <f t="shared" si="202"/>
        <v>1</v>
      </c>
      <c r="V142" s="6" t="str">
        <f t="shared" si="203"/>
        <v>1</v>
      </c>
      <c r="W142" s="6" t="str">
        <f t="shared" si="204"/>
        <v>1</v>
      </c>
      <c r="X142" s="6" t="str">
        <f t="shared" si="205"/>
        <v>1</v>
      </c>
      <c r="Y142" s="6" t="str">
        <f t="shared" si="206"/>
        <v>0</v>
      </c>
      <c r="Z142" s="6" t="str">
        <f t="shared" si="207"/>
        <v>1</v>
      </c>
      <c r="AA142" s="6" t="str">
        <f t="shared" si="208"/>
        <v>1</v>
      </c>
      <c r="AB142" s="6" t="str">
        <f t="shared" si="209"/>
        <v>1</v>
      </c>
      <c r="AC142" s="6" t="str">
        <f t="shared" si="210"/>
        <v>0</v>
      </c>
      <c r="AD142" s="6" t="str">
        <f t="shared" si="211"/>
        <v>1</v>
      </c>
      <c r="AE142" s="6" t="str">
        <f t="shared" si="212"/>
        <v>0</v>
      </c>
      <c r="AF142" s="6" t="str">
        <f t="shared" si="213"/>
        <v>0</v>
      </c>
      <c r="AG142" s="6" t="str">
        <f t="shared" si="214"/>
        <v>0</v>
      </c>
      <c r="AH142" s="6" t="str">
        <f t="shared" si="215"/>
        <v>0</v>
      </c>
      <c r="AI142" s="6" t="str">
        <f t="shared" si="216"/>
        <v>0</v>
      </c>
      <c r="AJ142" s="6" t="str">
        <f t="shared" si="217"/>
        <v>0</v>
      </c>
      <c r="AK142" s="6" t="str">
        <f t="shared" si="218"/>
        <v>0</v>
      </c>
      <c r="AL142" s="6" t="str">
        <f t="shared" si="219"/>
        <v>0</v>
      </c>
      <c r="AM142" s="6" t="str">
        <f t="shared" si="220"/>
        <v>0</v>
      </c>
      <c r="AN142" s="6" t="str">
        <f t="shared" si="221"/>
        <v>0</v>
      </c>
      <c r="AO142" s="6" t="str">
        <f t="shared" si="222"/>
        <v>0</v>
      </c>
      <c r="AP142" s="6" t="str">
        <f t="shared" si="223"/>
        <v>0</v>
      </c>
    </row>
    <row r="143" spans="1:42">
      <c r="A143" s="3" t="s">
        <v>2013</v>
      </c>
      <c r="B143" s="1" t="s">
        <v>43</v>
      </c>
      <c r="C143" s="6" t="s">
        <v>6251</v>
      </c>
      <c r="D143" s="9" t="s">
        <v>1057</v>
      </c>
      <c r="E143" s="9" t="s">
        <v>265</v>
      </c>
      <c r="F143" s="9" t="s">
        <v>91</v>
      </c>
      <c r="G143" s="9" t="s">
        <v>2015</v>
      </c>
      <c r="H143" s="9" t="s">
        <v>2016</v>
      </c>
      <c r="I143" s="9" t="s">
        <v>6200</v>
      </c>
      <c r="K143" s="6" t="str">
        <f t="shared" si="192"/>
        <v>0</v>
      </c>
      <c r="L143" s="6" t="str">
        <f t="shared" si="193"/>
        <v>0</v>
      </c>
      <c r="M143" s="6" t="str">
        <f t="shared" si="194"/>
        <v>0</v>
      </c>
      <c r="N143" s="6" t="str">
        <f t="shared" si="195"/>
        <v>1</v>
      </c>
      <c r="O143" s="6" t="str">
        <f t="shared" si="196"/>
        <v>0</v>
      </c>
      <c r="P143" s="6" t="str">
        <f t="shared" si="197"/>
        <v>0</v>
      </c>
      <c r="Q143" s="6" t="str">
        <f t="shared" si="198"/>
        <v>0</v>
      </c>
      <c r="R143" s="6" t="str">
        <f t="shared" si="199"/>
        <v>0</v>
      </c>
      <c r="S143" s="6" t="str">
        <f t="shared" si="200"/>
        <v>1</v>
      </c>
      <c r="T143" s="6" t="str">
        <f t="shared" si="201"/>
        <v>1</v>
      </c>
      <c r="U143" s="6" t="str">
        <f t="shared" si="202"/>
        <v>1</v>
      </c>
      <c r="V143" s="6" t="str">
        <f t="shared" si="203"/>
        <v>1</v>
      </c>
      <c r="W143" s="6" t="str">
        <f t="shared" si="204"/>
        <v>1</v>
      </c>
      <c r="X143" s="6" t="str">
        <f t="shared" si="205"/>
        <v>1</v>
      </c>
      <c r="Y143" s="6" t="str">
        <f t="shared" si="206"/>
        <v>0</v>
      </c>
      <c r="Z143" s="6" t="str">
        <f t="shared" si="207"/>
        <v>1</v>
      </c>
      <c r="AA143" s="6" t="str">
        <f t="shared" si="208"/>
        <v>1</v>
      </c>
      <c r="AB143" s="6" t="str">
        <f t="shared" si="209"/>
        <v>1</v>
      </c>
      <c r="AC143" s="6" t="str">
        <f t="shared" si="210"/>
        <v>0</v>
      </c>
      <c r="AD143" s="6" t="str">
        <f t="shared" si="211"/>
        <v>1</v>
      </c>
      <c r="AE143" s="6" t="str">
        <f t="shared" si="212"/>
        <v>0</v>
      </c>
      <c r="AF143" s="6" t="str">
        <f t="shared" si="213"/>
        <v>0</v>
      </c>
      <c r="AG143" s="6" t="str">
        <f t="shared" si="214"/>
        <v>0</v>
      </c>
      <c r="AH143" s="6" t="str">
        <f t="shared" si="215"/>
        <v>0</v>
      </c>
      <c r="AI143" s="6" t="str">
        <f t="shared" si="216"/>
        <v>0</v>
      </c>
      <c r="AJ143" s="6" t="str">
        <f t="shared" si="217"/>
        <v>0</v>
      </c>
      <c r="AK143" s="6" t="str">
        <f t="shared" si="218"/>
        <v>0</v>
      </c>
      <c r="AL143" s="6" t="str">
        <f t="shared" si="219"/>
        <v>0</v>
      </c>
      <c r="AM143" s="6" t="str">
        <f t="shared" si="220"/>
        <v>0</v>
      </c>
      <c r="AN143" s="6" t="str">
        <f t="shared" si="221"/>
        <v>0</v>
      </c>
      <c r="AO143" s="6" t="str">
        <f t="shared" si="222"/>
        <v>0</v>
      </c>
      <c r="AP143" s="6" t="str">
        <f t="shared" si="223"/>
        <v>0</v>
      </c>
    </row>
    <row r="144" spans="1:42">
      <c r="A144" s="3" t="s">
        <v>2017</v>
      </c>
      <c r="B144" s="1" t="s">
        <v>43</v>
      </c>
      <c r="C144" s="6" t="s">
        <v>6252</v>
      </c>
      <c r="D144" s="9" t="s">
        <v>1306</v>
      </c>
      <c r="E144" s="9" t="s">
        <v>212</v>
      </c>
      <c r="F144" s="9" t="s">
        <v>91</v>
      </c>
      <c r="G144" s="9" t="s">
        <v>2019</v>
      </c>
      <c r="H144" s="9" t="s">
        <v>2020</v>
      </c>
      <c r="I144" s="9" t="s">
        <v>6200</v>
      </c>
      <c r="K144" s="6" t="str">
        <f t="shared" si="192"/>
        <v>0</v>
      </c>
      <c r="L144" s="6" t="str">
        <f t="shared" si="193"/>
        <v>0</v>
      </c>
      <c r="M144" s="6" t="str">
        <f t="shared" si="194"/>
        <v>0</v>
      </c>
      <c r="N144" s="6" t="str">
        <f t="shared" si="195"/>
        <v>1</v>
      </c>
      <c r="O144" s="6" t="str">
        <f t="shared" si="196"/>
        <v>0</v>
      </c>
      <c r="P144" s="6" t="str">
        <f t="shared" si="197"/>
        <v>0</v>
      </c>
      <c r="Q144" s="6" t="str">
        <f t="shared" si="198"/>
        <v>0</v>
      </c>
      <c r="R144" s="6" t="str">
        <f t="shared" si="199"/>
        <v>0</v>
      </c>
      <c r="S144" s="6" t="str">
        <f t="shared" si="200"/>
        <v>1</v>
      </c>
      <c r="T144" s="6" t="str">
        <f t="shared" si="201"/>
        <v>1</v>
      </c>
      <c r="U144" s="6" t="str">
        <f t="shared" si="202"/>
        <v>1</v>
      </c>
      <c r="V144" s="6" t="str">
        <f t="shared" si="203"/>
        <v>1</v>
      </c>
      <c r="W144" s="6" t="str">
        <f t="shared" si="204"/>
        <v>1</v>
      </c>
      <c r="X144" s="6" t="str">
        <f t="shared" si="205"/>
        <v>1</v>
      </c>
      <c r="Y144" s="6" t="str">
        <f t="shared" si="206"/>
        <v>0</v>
      </c>
      <c r="Z144" s="6" t="str">
        <f t="shared" si="207"/>
        <v>1</v>
      </c>
      <c r="AA144" s="6" t="str">
        <f t="shared" si="208"/>
        <v>1</v>
      </c>
      <c r="AB144" s="6" t="str">
        <f t="shared" si="209"/>
        <v>1</v>
      </c>
      <c r="AC144" s="6" t="str">
        <f t="shared" si="210"/>
        <v>0</v>
      </c>
      <c r="AD144" s="6" t="str">
        <f t="shared" si="211"/>
        <v>1</v>
      </c>
      <c r="AE144" s="6" t="str">
        <f t="shared" si="212"/>
        <v>0</v>
      </c>
      <c r="AF144" s="6" t="str">
        <f t="shared" si="213"/>
        <v>0</v>
      </c>
      <c r="AG144" s="6" t="str">
        <f t="shared" si="214"/>
        <v>0</v>
      </c>
      <c r="AH144" s="6" t="str">
        <f t="shared" si="215"/>
        <v>0</v>
      </c>
      <c r="AI144" s="6" t="str">
        <f t="shared" si="216"/>
        <v>0</v>
      </c>
      <c r="AJ144" s="6" t="str">
        <f t="shared" si="217"/>
        <v>0</v>
      </c>
      <c r="AK144" s="6" t="str">
        <f t="shared" si="218"/>
        <v>0</v>
      </c>
      <c r="AL144" s="6" t="str">
        <f t="shared" si="219"/>
        <v>0</v>
      </c>
      <c r="AM144" s="6" t="str">
        <f t="shared" si="220"/>
        <v>0</v>
      </c>
      <c r="AN144" s="6" t="str">
        <f t="shared" si="221"/>
        <v>0</v>
      </c>
      <c r="AO144" s="6" t="str">
        <f t="shared" si="222"/>
        <v>0</v>
      </c>
      <c r="AP144" s="6" t="str">
        <f t="shared" si="223"/>
        <v>0</v>
      </c>
    </row>
    <row r="145" spans="1:42">
      <c r="A145" s="3" t="s">
        <v>2021</v>
      </c>
      <c r="B145" s="1" t="s">
        <v>43</v>
      </c>
      <c r="C145" s="6" t="s">
        <v>6253</v>
      </c>
      <c r="D145" s="9" t="s">
        <v>1681</v>
      </c>
      <c r="E145" s="9" t="s">
        <v>307</v>
      </c>
      <c r="F145" s="9" t="s">
        <v>91</v>
      </c>
      <c r="G145" s="9" t="s">
        <v>2023</v>
      </c>
      <c r="H145" s="9" t="s">
        <v>2024</v>
      </c>
      <c r="I145" s="9" t="s">
        <v>6200</v>
      </c>
      <c r="K145" s="6" t="str">
        <f t="shared" si="192"/>
        <v>0</v>
      </c>
      <c r="L145" s="6" t="str">
        <f t="shared" si="193"/>
        <v>0</v>
      </c>
      <c r="M145" s="6" t="str">
        <f t="shared" si="194"/>
        <v>0</v>
      </c>
      <c r="N145" s="6" t="str">
        <f t="shared" si="195"/>
        <v>1</v>
      </c>
      <c r="O145" s="6" t="str">
        <f t="shared" si="196"/>
        <v>0</v>
      </c>
      <c r="P145" s="6" t="str">
        <f t="shared" si="197"/>
        <v>0</v>
      </c>
      <c r="Q145" s="6" t="str">
        <f t="shared" si="198"/>
        <v>0</v>
      </c>
      <c r="R145" s="6" t="str">
        <f t="shared" si="199"/>
        <v>0</v>
      </c>
      <c r="S145" s="6" t="str">
        <f t="shared" si="200"/>
        <v>1</v>
      </c>
      <c r="T145" s="6" t="str">
        <f t="shared" si="201"/>
        <v>1</v>
      </c>
      <c r="U145" s="6" t="str">
        <f t="shared" si="202"/>
        <v>1</v>
      </c>
      <c r="V145" s="6" t="str">
        <f t="shared" si="203"/>
        <v>1</v>
      </c>
      <c r="W145" s="6" t="str">
        <f t="shared" si="204"/>
        <v>1</v>
      </c>
      <c r="X145" s="6" t="str">
        <f t="shared" si="205"/>
        <v>1</v>
      </c>
      <c r="Y145" s="6" t="str">
        <f t="shared" si="206"/>
        <v>0</v>
      </c>
      <c r="Z145" s="6" t="str">
        <f t="shared" si="207"/>
        <v>1</v>
      </c>
      <c r="AA145" s="6" t="str">
        <f t="shared" si="208"/>
        <v>1</v>
      </c>
      <c r="AB145" s="6" t="str">
        <f t="shared" si="209"/>
        <v>1</v>
      </c>
      <c r="AC145" s="6" t="str">
        <f t="shared" si="210"/>
        <v>0</v>
      </c>
      <c r="AD145" s="6" t="str">
        <f t="shared" si="211"/>
        <v>1</v>
      </c>
      <c r="AE145" s="6" t="str">
        <f t="shared" si="212"/>
        <v>0</v>
      </c>
      <c r="AF145" s="6" t="str">
        <f t="shared" si="213"/>
        <v>0</v>
      </c>
      <c r="AG145" s="6" t="str">
        <f t="shared" si="214"/>
        <v>0</v>
      </c>
      <c r="AH145" s="6" t="str">
        <f t="shared" si="215"/>
        <v>0</v>
      </c>
      <c r="AI145" s="6" t="str">
        <f t="shared" si="216"/>
        <v>0</v>
      </c>
      <c r="AJ145" s="6" t="str">
        <f t="shared" si="217"/>
        <v>0</v>
      </c>
      <c r="AK145" s="6" t="str">
        <f t="shared" si="218"/>
        <v>0</v>
      </c>
      <c r="AL145" s="6" t="str">
        <f t="shared" si="219"/>
        <v>0</v>
      </c>
      <c r="AM145" s="6" t="str">
        <f t="shared" si="220"/>
        <v>0</v>
      </c>
      <c r="AN145" s="6" t="str">
        <f t="shared" si="221"/>
        <v>0</v>
      </c>
      <c r="AO145" s="6" t="str">
        <f t="shared" si="222"/>
        <v>0</v>
      </c>
      <c r="AP145" s="6" t="str">
        <f t="shared" si="223"/>
        <v>0</v>
      </c>
    </row>
    <row r="146" spans="1:42">
      <c r="A146" s="3" t="s">
        <v>2025</v>
      </c>
      <c r="B146" s="1" t="s">
        <v>43</v>
      </c>
      <c r="C146" s="6" t="s">
        <v>6254</v>
      </c>
      <c r="D146" s="9" t="s">
        <v>2027</v>
      </c>
      <c r="E146" s="9" t="s">
        <v>256</v>
      </c>
      <c r="F146" s="9" t="s">
        <v>91</v>
      </c>
      <c r="G146" s="9" t="s">
        <v>2028</v>
      </c>
      <c r="H146" s="9" t="s">
        <v>2029</v>
      </c>
      <c r="I146" s="9" t="s">
        <v>6200</v>
      </c>
      <c r="K146" s="6" t="str">
        <f t="shared" si="192"/>
        <v>0</v>
      </c>
      <c r="L146" s="6" t="str">
        <f t="shared" si="193"/>
        <v>0</v>
      </c>
      <c r="M146" s="6" t="str">
        <f t="shared" si="194"/>
        <v>0</v>
      </c>
      <c r="N146" s="6" t="str">
        <f t="shared" si="195"/>
        <v>1</v>
      </c>
      <c r="O146" s="6" t="str">
        <f t="shared" si="196"/>
        <v>0</v>
      </c>
      <c r="P146" s="6" t="str">
        <f t="shared" si="197"/>
        <v>0</v>
      </c>
      <c r="Q146" s="6" t="str">
        <f t="shared" si="198"/>
        <v>0</v>
      </c>
      <c r="R146" s="6" t="str">
        <f t="shared" si="199"/>
        <v>0</v>
      </c>
      <c r="S146" s="6" t="str">
        <f t="shared" si="200"/>
        <v>1</v>
      </c>
      <c r="T146" s="6" t="str">
        <f t="shared" si="201"/>
        <v>1</v>
      </c>
      <c r="U146" s="6" t="str">
        <f t="shared" si="202"/>
        <v>1</v>
      </c>
      <c r="V146" s="6" t="str">
        <f t="shared" si="203"/>
        <v>1</v>
      </c>
      <c r="W146" s="6" t="str">
        <f t="shared" si="204"/>
        <v>1</v>
      </c>
      <c r="X146" s="6" t="str">
        <f t="shared" si="205"/>
        <v>1</v>
      </c>
      <c r="Y146" s="6" t="str">
        <f t="shared" si="206"/>
        <v>0</v>
      </c>
      <c r="Z146" s="6" t="str">
        <f t="shared" si="207"/>
        <v>1</v>
      </c>
      <c r="AA146" s="6" t="str">
        <f t="shared" si="208"/>
        <v>1</v>
      </c>
      <c r="AB146" s="6" t="str">
        <f t="shared" si="209"/>
        <v>1</v>
      </c>
      <c r="AC146" s="6" t="str">
        <f t="shared" si="210"/>
        <v>0</v>
      </c>
      <c r="AD146" s="6" t="str">
        <f t="shared" si="211"/>
        <v>1</v>
      </c>
      <c r="AE146" s="6" t="str">
        <f t="shared" si="212"/>
        <v>0</v>
      </c>
      <c r="AF146" s="6" t="str">
        <f t="shared" si="213"/>
        <v>0</v>
      </c>
      <c r="AG146" s="6" t="str">
        <f t="shared" si="214"/>
        <v>0</v>
      </c>
      <c r="AH146" s="6" t="str">
        <f t="shared" si="215"/>
        <v>0</v>
      </c>
      <c r="AI146" s="6" t="str">
        <f t="shared" si="216"/>
        <v>0</v>
      </c>
      <c r="AJ146" s="6" t="str">
        <f t="shared" si="217"/>
        <v>0</v>
      </c>
      <c r="AK146" s="6" t="str">
        <f t="shared" si="218"/>
        <v>0</v>
      </c>
      <c r="AL146" s="6" t="str">
        <f t="shared" si="219"/>
        <v>0</v>
      </c>
      <c r="AM146" s="6" t="str">
        <f t="shared" si="220"/>
        <v>0</v>
      </c>
      <c r="AN146" s="6" t="str">
        <f t="shared" si="221"/>
        <v>0</v>
      </c>
      <c r="AO146" s="6" t="str">
        <f t="shared" si="222"/>
        <v>0</v>
      </c>
      <c r="AP146" s="6" t="str">
        <f t="shared" si="223"/>
        <v>0</v>
      </c>
    </row>
    <row r="147" spans="1:42">
      <c r="A147" s="3" t="s">
        <v>1998</v>
      </c>
      <c r="B147" s="1" t="s">
        <v>43</v>
      </c>
      <c r="C147" s="6" t="s">
        <v>6255</v>
      </c>
      <c r="D147" s="9" t="s">
        <v>1997</v>
      </c>
      <c r="E147" s="9" t="s">
        <v>232</v>
      </c>
      <c r="F147" s="9" t="s">
        <v>91</v>
      </c>
      <c r="G147" s="9" t="s">
        <v>1999</v>
      </c>
      <c r="H147" s="9" t="s">
        <v>2000</v>
      </c>
      <c r="I147" s="9" t="s">
        <v>6200</v>
      </c>
      <c r="K147" s="6" t="str">
        <f t="shared" si="192"/>
        <v>0</v>
      </c>
      <c r="L147" s="6" t="str">
        <f t="shared" si="193"/>
        <v>0</v>
      </c>
      <c r="M147" s="6" t="str">
        <f t="shared" si="194"/>
        <v>0</v>
      </c>
      <c r="N147" s="6" t="str">
        <f t="shared" si="195"/>
        <v>1</v>
      </c>
      <c r="O147" s="6" t="str">
        <f t="shared" si="196"/>
        <v>0</v>
      </c>
      <c r="P147" s="6" t="str">
        <f t="shared" si="197"/>
        <v>0</v>
      </c>
      <c r="Q147" s="6" t="str">
        <f t="shared" si="198"/>
        <v>0</v>
      </c>
      <c r="R147" s="6" t="str">
        <f t="shared" si="199"/>
        <v>0</v>
      </c>
      <c r="S147" s="6" t="str">
        <f t="shared" si="200"/>
        <v>1</v>
      </c>
      <c r="T147" s="6" t="str">
        <f t="shared" si="201"/>
        <v>1</v>
      </c>
      <c r="U147" s="6" t="str">
        <f t="shared" si="202"/>
        <v>1</v>
      </c>
      <c r="V147" s="6" t="str">
        <f t="shared" si="203"/>
        <v>1</v>
      </c>
      <c r="W147" s="6" t="str">
        <f t="shared" si="204"/>
        <v>1</v>
      </c>
      <c r="X147" s="6" t="str">
        <f t="shared" si="205"/>
        <v>1</v>
      </c>
      <c r="Y147" s="6" t="str">
        <f t="shared" si="206"/>
        <v>0</v>
      </c>
      <c r="Z147" s="6" t="str">
        <f t="shared" si="207"/>
        <v>1</v>
      </c>
      <c r="AA147" s="6" t="str">
        <f t="shared" si="208"/>
        <v>1</v>
      </c>
      <c r="AB147" s="6" t="str">
        <f t="shared" si="209"/>
        <v>1</v>
      </c>
      <c r="AC147" s="6" t="str">
        <f t="shared" si="210"/>
        <v>0</v>
      </c>
      <c r="AD147" s="6" t="str">
        <f t="shared" si="211"/>
        <v>1</v>
      </c>
      <c r="AE147" s="6" t="str">
        <f t="shared" si="212"/>
        <v>0</v>
      </c>
      <c r="AF147" s="6" t="str">
        <f t="shared" si="213"/>
        <v>0</v>
      </c>
      <c r="AG147" s="6" t="str">
        <f t="shared" si="214"/>
        <v>0</v>
      </c>
      <c r="AH147" s="6" t="str">
        <f t="shared" si="215"/>
        <v>0</v>
      </c>
      <c r="AI147" s="6" t="str">
        <f t="shared" si="216"/>
        <v>0</v>
      </c>
      <c r="AJ147" s="6" t="str">
        <f t="shared" si="217"/>
        <v>0</v>
      </c>
      <c r="AK147" s="6" t="str">
        <f t="shared" si="218"/>
        <v>0</v>
      </c>
      <c r="AL147" s="6" t="str">
        <f t="shared" si="219"/>
        <v>0</v>
      </c>
      <c r="AM147" s="6" t="str">
        <f t="shared" si="220"/>
        <v>0</v>
      </c>
      <c r="AN147" s="6" t="str">
        <f t="shared" si="221"/>
        <v>0</v>
      </c>
      <c r="AO147" s="6" t="str">
        <f t="shared" si="222"/>
        <v>0</v>
      </c>
      <c r="AP147" s="6" t="str">
        <f t="shared" si="223"/>
        <v>0</v>
      </c>
    </row>
    <row r="148" spans="1:42">
      <c r="A148" s="3" t="s">
        <v>4396</v>
      </c>
      <c r="B148" s="1" t="s">
        <v>57</v>
      </c>
      <c r="C148" s="6" t="s">
        <v>4397</v>
      </c>
      <c r="D148" s="9" t="s">
        <v>3106</v>
      </c>
      <c r="E148" s="9" t="s">
        <v>207</v>
      </c>
      <c r="F148" s="9" t="s">
        <v>91</v>
      </c>
      <c r="G148" s="9" t="s">
        <v>3716</v>
      </c>
      <c r="H148" s="9" t="s">
        <v>4398</v>
      </c>
      <c r="I148" s="9" t="s">
        <v>6199</v>
      </c>
      <c r="K148" s="6" t="str">
        <f t="shared" si="192"/>
        <v>0</v>
      </c>
      <c r="L148" s="6" t="str">
        <f t="shared" si="193"/>
        <v>0</v>
      </c>
      <c r="M148" s="6" t="str">
        <f t="shared" si="194"/>
        <v>0</v>
      </c>
      <c r="N148" s="6" t="str">
        <f t="shared" si="195"/>
        <v>1</v>
      </c>
      <c r="O148" s="6" t="str">
        <f t="shared" si="196"/>
        <v>0</v>
      </c>
      <c r="P148" s="6" t="str">
        <f t="shared" si="197"/>
        <v>0</v>
      </c>
      <c r="Q148" s="6" t="str">
        <f t="shared" si="198"/>
        <v>0</v>
      </c>
      <c r="R148" s="6" t="str">
        <f t="shared" si="199"/>
        <v>0</v>
      </c>
      <c r="S148" s="6" t="str">
        <f t="shared" si="200"/>
        <v>1</v>
      </c>
      <c r="T148" s="6" t="str">
        <f t="shared" si="201"/>
        <v>1</v>
      </c>
      <c r="U148" s="6" t="str">
        <f t="shared" si="202"/>
        <v>1</v>
      </c>
      <c r="V148" s="6" t="str">
        <f t="shared" si="203"/>
        <v>1</v>
      </c>
      <c r="W148" s="6" t="str">
        <f t="shared" si="204"/>
        <v>0</v>
      </c>
      <c r="X148" s="6" t="str">
        <f t="shared" si="205"/>
        <v>1</v>
      </c>
      <c r="Y148" s="6" t="str">
        <f t="shared" si="206"/>
        <v>0</v>
      </c>
      <c r="Z148" s="6" t="str">
        <f t="shared" si="207"/>
        <v>1</v>
      </c>
      <c r="AA148" s="6" t="str">
        <f t="shared" si="208"/>
        <v>1</v>
      </c>
      <c r="AB148" s="6" t="str">
        <f t="shared" si="209"/>
        <v>1</v>
      </c>
      <c r="AC148" s="6" t="str">
        <f t="shared" si="210"/>
        <v>0</v>
      </c>
      <c r="AD148" s="6" t="str">
        <f t="shared" si="211"/>
        <v>1</v>
      </c>
      <c r="AE148" s="6" t="str">
        <f t="shared" si="212"/>
        <v>0</v>
      </c>
      <c r="AF148" s="6" t="str">
        <f t="shared" si="213"/>
        <v>0</v>
      </c>
      <c r="AG148" s="6" t="str">
        <f t="shared" si="214"/>
        <v>0</v>
      </c>
      <c r="AH148" s="6" t="str">
        <f t="shared" si="215"/>
        <v>0</v>
      </c>
      <c r="AI148" s="6" t="str">
        <f t="shared" si="216"/>
        <v>0</v>
      </c>
      <c r="AJ148" s="6" t="str">
        <f t="shared" si="217"/>
        <v>0</v>
      </c>
      <c r="AK148" s="6" t="str">
        <f t="shared" si="218"/>
        <v>0</v>
      </c>
      <c r="AL148" s="6" t="str">
        <f t="shared" si="219"/>
        <v>0</v>
      </c>
      <c r="AM148" s="6" t="str">
        <f t="shared" si="220"/>
        <v>0</v>
      </c>
      <c r="AN148" s="6" t="str">
        <f t="shared" si="221"/>
        <v>0</v>
      </c>
      <c r="AO148" s="6" t="str">
        <f t="shared" si="222"/>
        <v>0</v>
      </c>
      <c r="AP148" s="6" t="str">
        <f t="shared" si="223"/>
        <v>0</v>
      </c>
    </row>
    <row r="149" spans="1:42">
      <c r="A149" s="3" t="s">
        <v>4399</v>
      </c>
      <c r="B149" s="1" t="s">
        <v>57</v>
      </c>
      <c r="C149" s="6" t="s">
        <v>4397</v>
      </c>
      <c r="D149" s="9" t="s">
        <v>1711</v>
      </c>
      <c r="E149" s="9" t="s">
        <v>2516</v>
      </c>
      <c r="F149" s="9" t="s">
        <v>91</v>
      </c>
      <c r="G149" s="9" t="s">
        <v>3716</v>
      </c>
      <c r="H149" s="9" t="s">
        <v>4398</v>
      </c>
      <c r="I149" s="9" t="s">
        <v>6304</v>
      </c>
      <c r="K149" s="6" t="str">
        <f t="shared" si="192"/>
        <v>0</v>
      </c>
      <c r="L149" s="6" t="str">
        <f t="shared" si="193"/>
        <v>0</v>
      </c>
      <c r="M149" s="6" t="str">
        <f t="shared" si="194"/>
        <v>0</v>
      </c>
      <c r="N149" s="6" t="str">
        <f t="shared" si="195"/>
        <v>1</v>
      </c>
      <c r="O149" s="6" t="str">
        <f t="shared" si="196"/>
        <v>0</v>
      </c>
      <c r="P149" s="6" t="str">
        <f t="shared" si="197"/>
        <v>0</v>
      </c>
      <c r="Q149" s="6" t="str">
        <f t="shared" si="198"/>
        <v>0</v>
      </c>
      <c r="R149" s="6" t="str">
        <f t="shared" si="199"/>
        <v>0</v>
      </c>
      <c r="S149" s="6" t="str">
        <f t="shared" si="200"/>
        <v>1</v>
      </c>
      <c r="T149" s="6" t="str">
        <f t="shared" si="201"/>
        <v>1</v>
      </c>
      <c r="U149" s="6" t="str">
        <f t="shared" si="202"/>
        <v>1</v>
      </c>
      <c r="V149" s="6" t="str">
        <f t="shared" si="203"/>
        <v>0</v>
      </c>
      <c r="W149" s="6" t="str">
        <f t="shared" si="204"/>
        <v>0</v>
      </c>
      <c r="X149" s="6" t="str">
        <f t="shared" si="205"/>
        <v>1</v>
      </c>
      <c r="Y149" s="6" t="str">
        <f t="shared" si="206"/>
        <v>0</v>
      </c>
      <c r="Z149" s="6" t="str">
        <f t="shared" si="207"/>
        <v>0</v>
      </c>
      <c r="AA149" s="6" t="str">
        <f t="shared" si="208"/>
        <v>0</v>
      </c>
      <c r="AB149" s="6" t="str">
        <f t="shared" si="209"/>
        <v>1</v>
      </c>
      <c r="AC149" s="6" t="str">
        <f t="shared" si="210"/>
        <v>0</v>
      </c>
      <c r="AD149" s="6" t="str">
        <f t="shared" si="211"/>
        <v>1</v>
      </c>
      <c r="AE149" s="6" t="str">
        <f t="shared" si="212"/>
        <v>0</v>
      </c>
      <c r="AF149" s="6" t="str">
        <f t="shared" si="213"/>
        <v>0</v>
      </c>
      <c r="AG149" s="6" t="str">
        <f t="shared" si="214"/>
        <v>0</v>
      </c>
      <c r="AH149" s="6" t="str">
        <f t="shared" si="215"/>
        <v>0</v>
      </c>
      <c r="AI149" s="6" t="str">
        <f t="shared" si="216"/>
        <v>0</v>
      </c>
      <c r="AJ149" s="6" t="str">
        <f t="shared" si="217"/>
        <v>0</v>
      </c>
      <c r="AK149" s="6" t="str">
        <f t="shared" si="218"/>
        <v>0</v>
      </c>
      <c r="AL149" s="6" t="str">
        <f t="shared" si="219"/>
        <v>0</v>
      </c>
      <c r="AM149" s="6" t="str">
        <f t="shared" si="220"/>
        <v>0</v>
      </c>
      <c r="AN149" s="6" t="str">
        <f t="shared" si="221"/>
        <v>0</v>
      </c>
      <c r="AO149" s="6" t="str">
        <f t="shared" si="222"/>
        <v>0</v>
      </c>
      <c r="AP149" s="6" t="str">
        <f t="shared" si="223"/>
        <v>0</v>
      </c>
    </row>
    <row r="150" spans="1:42">
      <c r="A150" s="3" t="s">
        <v>4400</v>
      </c>
      <c r="B150" s="1" t="s">
        <v>57</v>
      </c>
      <c r="C150" s="6" t="s">
        <v>4401</v>
      </c>
      <c r="D150" s="9" t="s">
        <v>702</v>
      </c>
      <c r="E150" s="9" t="s">
        <v>3698</v>
      </c>
      <c r="F150" s="9" t="s">
        <v>91</v>
      </c>
      <c r="G150" s="9" t="s">
        <v>2011</v>
      </c>
      <c r="H150" s="9" t="s">
        <v>4402</v>
      </c>
      <c r="I150" s="9" t="s">
        <v>6305</v>
      </c>
      <c r="K150" s="6" t="str">
        <f t="shared" si="192"/>
        <v>0</v>
      </c>
      <c r="L150" s="6" t="str">
        <f t="shared" si="193"/>
        <v>0</v>
      </c>
      <c r="M150" s="6" t="str">
        <f t="shared" si="194"/>
        <v>0</v>
      </c>
      <c r="N150" s="6" t="str">
        <f t="shared" si="195"/>
        <v>1</v>
      </c>
      <c r="O150" s="6" t="str">
        <f t="shared" si="196"/>
        <v>0</v>
      </c>
      <c r="P150" s="6" t="str">
        <f t="shared" si="197"/>
        <v>0</v>
      </c>
      <c r="Q150" s="6" t="str">
        <f t="shared" si="198"/>
        <v>0</v>
      </c>
      <c r="R150" s="6" t="str">
        <f t="shared" si="199"/>
        <v>0</v>
      </c>
      <c r="S150" s="6" t="str">
        <f t="shared" si="200"/>
        <v>0</v>
      </c>
      <c r="T150" s="6" t="str">
        <f t="shared" si="201"/>
        <v>0</v>
      </c>
      <c r="U150" s="6" t="str">
        <f t="shared" si="202"/>
        <v>0</v>
      </c>
      <c r="V150" s="6" t="str">
        <f t="shared" si="203"/>
        <v>1</v>
      </c>
      <c r="W150" s="6" t="str">
        <f t="shared" si="204"/>
        <v>1</v>
      </c>
      <c r="X150" s="6" t="str">
        <f t="shared" si="205"/>
        <v>1</v>
      </c>
      <c r="Y150" s="6" t="str">
        <f t="shared" si="206"/>
        <v>0</v>
      </c>
      <c r="Z150" s="6" t="str">
        <f t="shared" si="207"/>
        <v>1</v>
      </c>
      <c r="AA150" s="6" t="str">
        <f t="shared" si="208"/>
        <v>1</v>
      </c>
      <c r="AB150" s="6" t="str">
        <f t="shared" si="209"/>
        <v>1</v>
      </c>
      <c r="AC150" s="6" t="str">
        <f t="shared" si="210"/>
        <v>0</v>
      </c>
      <c r="AD150" s="6" t="str">
        <f t="shared" si="211"/>
        <v>1</v>
      </c>
      <c r="AE150" s="6" t="str">
        <f t="shared" si="212"/>
        <v>0</v>
      </c>
      <c r="AF150" s="6" t="str">
        <f t="shared" si="213"/>
        <v>0</v>
      </c>
      <c r="AG150" s="6" t="str">
        <f t="shared" si="214"/>
        <v>0</v>
      </c>
      <c r="AH150" s="6" t="str">
        <f t="shared" si="215"/>
        <v>0</v>
      </c>
      <c r="AI150" s="6" t="str">
        <f t="shared" si="216"/>
        <v>0</v>
      </c>
      <c r="AJ150" s="6" t="str">
        <f t="shared" si="217"/>
        <v>0</v>
      </c>
      <c r="AK150" s="6" t="str">
        <f t="shared" si="218"/>
        <v>0</v>
      </c>
      <c r="AL150" s="6" t="str">
        <f t="shared" si="219"/>
        <v>0</v>
      </c>
      <c r="AM150" s="6" t="str">
        <f t="shared" si="220"/>
        <v>0</v>
      </c>
      <c r="AN150" s="6" t="str">
        <f t="shared" si="221"/>
        <v>0</v>
      </c>
      <c r="AO150" s="6" t="str">
        <f t="shared" si="222"/>
        <v>0</v>
      </c>
      <c r="AP150" s="6" t="str">
        <f t="shared" si="223"/>
        <v>0</v>
      </c>
    </row>
    <row r="151" spans="1:42">
      <c r="A151" s="3" t="s">
        <v>5339</v>
      </c>
      <c r="B151" s="1" t="s">
        <v>81</v>
      </c>
      <c r="C151" s="6" t="s">
        <v>5341</v>
      </c>
      <c r="D151" s="9" t="s">
        <v>3348</v>
      </c>
      <c r="E151" s="9" t="s">
        <v>824</v>
      </c>
      <c r="F151" s="9" t="s">
        <v>91</v>
      </c>
      <c r="G151" s="9" t="s">
        <v>5340</v>
      </c>
      <c r="H151" s="9" t="s">
        <v>3962</v>
      </c>
      <c r="I151" s="9" t="s">
        <v>6200</v>
      </c>
      <c r="K151" s="6" t="str">
        <f t="shared" si="192"/>
        <v>0</v>
      </c>
      <c r="L151" s="6" t="str">
        <f t="shared" si="193"/>
        <v>0</v>
      </c>
      <c r="M151" s="6" t="str">
        <f t="shared" si="194"/>
        <v>0</v>
      </c>
      <c r="N151" s="6" t="str">
        <f t="shared" si="195"/>
        <v>1</v>
      </c>
      <c r="O151" s="6" t="str">
        <f t="shared" si="196"/>
        <v>0</v>
      </c>
      <c r="P151" s="6" t="str">
        <f t="shared" si="197"/>
        <v>0</v>
      </c>
      <c r="Q151" s="6" t="str">
        <f t="shared" si="198"/>
        <v>0</v>
      </c>
      <c r="R151" s="6" t="str">
        <f t="shared" si="199"/>
        <v>0</v>
      </c>
      <c r="S151" s="6" t="str">
        <f t="shared" si="200"/>
        <v>1</v>
      </c>
      <c r="T151" s="6" t="str">
        <f t="shared" si="201"/>
        <v>1</v>
      </c>
      <c r="U151" s="6" t="str">
        <f t="shared" si="202"/>
        <v>1</v>
      </c>
      <c r="V151" s="6" t="str">
        <f t="shared" si="203"/>
        <v>1</v>
      </c>
      <c r="W151" s="6" t="str">
        <f t="shared" si="204"/>
        <v>1</v>
      </c>
      <c r="X151" s="6" t="str">
        <f t="shared" si="205"/>
        <v>1</v>
      </c>
      <c r="Y151" s="6" t="str">
        <f t="shared" si="206"/>
        <v>0</v>
      </c>
      <c r="Z151" s="6" t="str">
        <f t="shared" si="207"/>
        <v>1</v>
      </c>
      <c r="AA151" s="6" t="str">
        <f t="shared" si="208"/>
        <v>1</v>
      </c>
      <c r="AB151" s="6" t="str">
        <f t="shared" si="209"/>
        <v>1</v>
      </c>
      <c r="AC151" s="6" t="str">
        <f t="shared" si="210"/>
        <v>0</v>
      </c>
      <c r="AD151" s="6" t="str">
        <f t="shared" si="211"/>
        <v>1</v>
      </c>
      <c r="AE151" s="6" t="str">
        <f t="shared" si="212"/>
        <v>0</v>
      </c>
      <c r="AF151" s="6" t="str">
        <f t="shared" si="213"/>
        <v>0</v>
      </c>
      <c r="AG151" s="6" t="str">
        <f t="shared" si="214"/>
        <v>0</v>
      </c>
      <c r="AH151" s="6" t="str">
        <f t="shared" si="215"/>
        <v>0</v>
      </c>
      <c r="AI151" s="6" t="str">
        <f t="shared" si="216"/>
        <v>0</v>
      </c>
      <c r="AJ151" s="6" t="str">
        <f t="shared" si="217"/>
        <v>0</v>
      </c>
      <c r="AK151" s="6" t="str">
        <f t="shared" si="218"/>
        <v>0</v>
      </c>
      <c r="AL151" s="6" t="str">
        <f t="shared" si="219"/>
        <v>0</v>
      </c>
      <c r="AM151" s="6" t="str">
        <f t="shared" si="220"/>
        <v>0</v>
      </c>
      <c r="AN151" s="6" t="str">
        <f t="shared" si="221"/>
        <v>0</v>
      </c>
      <c r="AO151" s="6" t="str">
        <f t="shared" si="222"/>
        <v>0</v>
      </c>
      <c r="AP151" s="6" t="str">
        <f t="shared" si="223"/>
        <v>0</v>
      </c>
    </row>
    <row r="152" spans="1:42">
      <c r="A152" s="3" t="s">
        <v>6270</v>
      </c>
      <c r="B152" s="1" t="s">
        <v>43</v>
      </c>
      <c r="C152" s="6" t="s">
        <v>6188</v>
      </c>
      <c r="D152" s="9" t="s">
        <v>3348</v>
      </c>
      <c r="E152" s="9" t="s">
        <v>824</v>
      </c>
      <c r="F152" s="9" t="s">
        <v>91</v>
      </c>
      <c r="G152" s="9" t="s">
        <v>5340</v>
      </c>
      <c r="H152" s="9" t="s">
        <v>3962</v>
      </c>
      <c r="I152" s="9" t="s">
        <v>6200</v>
      </c>
      <c r="K152" s="6" t="str">
        <f t="shared" si="192"/>
        <v>0</v>
      </c>
      <c r="L152" s="6" t="str">
        <f t="shared" si="193"/>
        <v>0</v>
      </c>
      <c r="M152" s="6" t="str">
        <f t="shared" si="194"/>
        <v>0</v>
      </c>
      <c r="N152" s="6" t="str">
        <f t="shared" si="195"/>
        <v>1</v>
      </c>
      <c r="O152" s="6" t="str">
        <f t="shared" si="196"/>
        <v>0</v>
      </c>
      <c r="P152" s="6" t="str">
        <f t="shared" si="197"/>
        <v>0</v>
      </c>
      <c r="Q152" s="6" t="str">
        <f t="shared" si="198"/>
        <v>0</v>
      </c>
      <c r="R152" s="6" t="str">
        <f t="shared" si="199"/>
        <v>0</v>
      </c>
      <c r="S152" s="6" t="str">
        <f t="shared" si="200"/>
        <v>1</v>
      </c>
      <c r="T152" s="6" t="str">
        <f t="shared" si="201"/>
        <v>1</v>
      </c>
      <c r="U152" s="6" t="str">
        <f t="shared" si="202"/>
        <v>1</v>
      </c>
      <c r="V152" s="6" t="str">
        <f t="shared" si="203"/>
        <v>1</v>
      </c>
      <c r="W152" s="6" t="str">
        <f t="shared" si="204"/>
        <v>1</v>
      </c>
      <c r="X152" s="6" t="str">
        <f t="shared" si="205"/>
        <v>1</v>
      </c>
      <c r="Y152" s="6" t="str">
        <f t="shared" si="206"/>
        <v>0</v>
      </c>
      <c r="Z152" s="6" t="str">
        <f t="shared" si="207"/>
        <v>1</v>
      </c>
      <c r="AA152" s="6" t="str">
        <f t="shared" si="208"/>
        <v>1</v>
      </c>
      <c r="AB152" s="6" t="str">
        <f t="shared" si="209"/>
        <v>1</v>
      </c>
      <c r="AC152" s="6" t="str">
        <f t="shared" si="210"/>
        <v>0</v>
      </c>
      <c r="AD152" s="6" t="str">
        <f t="shared" si="211"/>
        <v>1</v>
      </c>
      <c r="AE152" s="6" t="str">
        <f t="shared" si="212"/>
        <v>0</v>
      </c>
      <c r="AF152" s="6" t="str">
        <f t="shared" si="213"/>
        <v>0</v>
      </c>
      <c r="AG152" s="6" t="str">
        <f t="shared" si="214"/>
        <v>0</v>
      </c>
      <c r="AH152" s="6" t="str">
        <f t="shared" si="215"/>
        <v>0</v>
      </c>
      <c r="AI152" s="6" t="str">
        <f t="shared" si="216"/>
        <v>0</v>
      </c>
      <c r="AJ152" s="6" t="str">
        <f t="shared" si="217"/>
        <v>0</v>
      </c>
      <c r="AK152" s="6" t="str">
        <f t="shared" si="218"/>
        <v>0</v>
      </c>
      <c r="AL152" s="6" t="str">
        <f t="shared" si="219"/>
        <v>0</v>
      </c>
      <c r="AM152" s="6" t="str">
        <f t="shared" si="220"/>
        <v>0</v>
      </c>
      <c r="AN152" s="6" t="str">
        <f t="shared" si="221"/>
        <v>0</v>
      </c>
      <c r="AO152" s="6" t="str">
        <f t="shared" si="222"/>
        <v>0</v>
      </c>
      <c r="AP152" s="6" t="str">
        <f t="shared" si="223"/>
        <v>0</v>
      </c>
    </row>
    <row r="153" spans="1:42">
      <c r="A153" s="1" t="str">
        <f>'Item Hitboxes'!A1121</f>
        <v>552ea79c</v>
      </c>
      <c r="B153" s="1" t="str">
        <f>'Item Hitboxes'!B1121</f>
        <v>Itm</v>
      </c>
      <c r="C153" s="6" t="str">
        <f>'Item Hitboxes'!C1121</f>
        <v>container A</v>
      </c>
      <c r="D153" s="6" t="str">
        <f>'Item Hitboxes'!D1121</f>
        <v>2c000008</v>
      </c>
      <c r="E153" s="6" t="str">
        <f>'Item Hitboxes'!E1121</f>
        <v>05dc0000</v>
      </c>
      <c r="F153" s="6" t="str">
        <f>'Item Hitboxes'!F1121</f>
        <v>00000000</v>
      </c>
      <c r="G153" s="6" t="str">
        <f>'Item Hitboxes'!G1121</f>
        <v>b4954000</v>
      </c>
      <c r="H153" s="6" t="str">
        <f>'Item Hitboxes'!H1121</f>
        <v>0a020047</v>
      </c>
      <c r="I153" s="9" t="s">
        <v>6299</v>
      </c>
      <c r="K153" s="6" t="str">
        <f t="shared" si="192"/>
        <v>0</v>
      </c>
      <c r="L153" s="6" t="str">
        <f t="shared" si="193"/>
        <v>0</v>
      </c>
      <c r="M153" s="6" t="str">
        <f t="shared" si="194"/>
        <v>0</v>
      </c>
      <c r="N153" s="6" t="str">
        <f t="shared" si="195"/>
        <v>1</v>
      </c>
      <c r="O153" s="6" t="str">
        <f t="shared" si="196"/>
        <v>0</v>
      </c>
      <c r="P153" s="6" t="str">
        <f t="shared" si="197"/>
        <v>0</v>
      </c>
      <c r="Q153" s="6" t="str">
        <f t="shared" si="198"/>
        <v>0</v>
      </c>
      <c r="R153" s="6" t="str">
        <f t="shared" si="199"/>
        <v>0</v>
      </c>
      <c r="S153" s="6" t="str">
        <f t="shared" si="200"/>
        <v>0</v>
      </c>
      <c r="T153" s="6" t="str">
        <f t="shared" si="201"/>
        <v>0</v>
      </c>
      <c r="U153" s="6" t="str">
        <f t="shared" si="202"/>
        <v>1</v>
      </c>
      <c r="V153" s="6" t="str">
        <f t="shared" si="203"/>
        <v>1</v>
      </c>
      <c r="W153" s="6" t="str">
        <f t="shared" si="204"/>
        <v>0</v>
      </c>
      <c r="X153" s="6" t="str">
        <f t="shared" si="205"/>
        <v>1</v>
      </c>
      <c r="Y153" s="6" t="str">
        <f t="shared" si="206"/>
        <v>0</v>
      </c>
      <c r="Z153" s="6" t="str">
        <f t="shared" si="207"/>
        <v>1</v>
      </c>
      <c r="AA153" s="6" t="str">
        <f t="shared" si="208"/>
        <v>1</v>
      </c>
      <c r="AB153" s="6" t="str">
        <f t="shared" si="209"/>
        <v>1</v>
      </c>
      <c r="AC153" s="6" t="str">
        <f t="shared" si="210"/>
        <v>0</v>
      </c>
      <c r="AD153" s="6" t="str">
        <f t="shared" si="211"/>
        <v>1</v>
      </c>
      <c r="AE153" s="6" t="str">
        <f t="shared" si="212"/>
        <v>0</v>
      </c>
      <c r="AF153" s="6" t="str">
        <f t="shared" si="213"/>
        <v>0</v>
      </c>
      <c r="AG153" s="6" t="str">
        <f t="shared" si="214"/>
        <v>0</v>
      </c>
      <c r="AH153" s="6" t="str">
        <f t="shared" si="215"/>
        <v>0</v>
      </c>
      <c r="AI153" s="6" t="str">
        <f t="shared" si="216"/>
        <v>0</v>
      </c>
      <c r="AJ153" s="6" t="str">
        <f t="shared" si="217"/>
        <v>0</v>
      </c>
      <c r="AK153" s="6" t="str">
        <f t="shared" si="218"/>
        <v>0</v>
      </c>
      <c r="AL153" s="6" t="str">
        <f t="shared" si="219"/>
        <v>0</v>
      </c>
      <c r="AM153" s="6" t="str">
        <f t="shared" si="220"/>
        <v>0</v>
      </c>
      <c r="AN153" s="6" t="str">
        <f t="shared" si="221"/>
        <v>0</v>
      </c>
      <c r="AO153" s="6" t="str">
        <f t="shared" si="222"/>
        <v>0</v>
      </c>
      <c r="AP153" s="6" t="str">
        <f t="shared" si="223"/>
        <v>0</v>
      </c>
    </row>
    <row r="154" spans="1:42">
      <c r="A154" s="1" t="str">
        <f>'Item Hitboxes'!A1122</f>
        <v>552ea7b8</v>
      </c>
      <c r="B154" s="1" t="str">
        <f>'Item Hitboxes'!B1122</f>
        <v>Itm</v>
      </c>
      <c r="C154" s="6" t="str">
        <f>'Item Hitboxes'!C1122</f>
        <v>container A kaboom</v>
      </c>
      <c r="D154" s="6" t="str">
        <f>'Item Hitboxes'!D1122</f>
        <v>2c000016</v>
      </c>
      <c r="E154" s="6" t="str">
        <f>'Item Hitboxes'!E1122</f>
        <v>09600000</v>
      </c>
      <c r="F154" s="6" t="str">
        <f>'Item Hitboxes'!F1122</f>
        <v>00000000</v>
      </c>
      <c r="G154" s="6" t="str">
        <f>'Item Hitboxes'!G1122</f>
        <v>b4940000</v>
      </c>
      <c r="H154" s="6" t="str">
        <f>'Item Hitboxes'!H1122</f>
        <v>16840aa3</v>
      </c>
      <c r="I154" s="9" t="s">
        <v>6300</v>
      </c>
      <c r="K154" s="6" t="str">
        <f t="shared" si="192"/>
        <v>0</v>
      </c>
      <c r="L154" s="6" t="str">
        <f t="shared" si="193"/>
        <v>0</v>
      </c>
      <c r="M154" s="6" t="str">
        <f t="shared" si="194"/>
        <v>0</v>
      </c>
      <c r="N154" s="6" t="str">
        <f t="shared" si="195"/>
        <v>1</v>
      </c>
      <c r="O154" s="6" t="str">
        <f t="shared" si="196"/>
        <v>0</v>
      </c>
      <c r="P154" s="6" t="str">
        <f t="shared" si="197"/>
        <v>0</v>
      </c>
      <c r="Q154" s="6" t="str">
        <f t="shared" si="198"/>
        <v>0</v>
      </c>
      <c r="R154" s="6" t="str">
        <f t="shared" si="199"/>
        <v>0</v>
      </c>
      <c r="S154" s="6" t="str">
        <f t="shared" si="200"/>
        <v>0</v>
      </c>
      <c r="T154" s="6" t="str">
        <f t="shared" si="201"/>
        <v>0</v>
      </c>
      <c r="U154" s="6" t="str">
        <f t="shared" si="202"/>
        <v>1</v>
      </c>
      <c r="V154" s="6" t="str">
        <f t="shared" si="203"/>
        <v>0</v>
      </c>
      <c r="W154" s="6" t="str">
        <f t="shared" si="204"/>
        <v>0</v>
      </c>
      <c r="X154" s="6" t="str">
        <f t="shared" si="205"/>
        <v>1</v>
      </c>
      <c r="Y154" s="6" t="str">
        <f t="shared" si="206"/>
        <v>0</v>
      </c>
      <c r="Z154" s="6" t="str">
        <f t="shared" si="207"/>
        <v>0</v>
      </c>
      <c r="AA154" s="6" t="str">
        <f t="shared" si="208"/>
        <v>0</v>
      </c>
      <c r="AB154" s="6" t="str">
        <f t="shared" si="209"/>
        <v>1</v>
      </c>
      <c r="AC154" s="6" t="str">
        <f t="shared" si="210"/>
        <v>0</v>
      </c>
      <c r="AD154" s="6" t="str">
        <f t="shared" si="211"/>
        <v>1</v>
      </c>
      <c r="AE154" s="6" t="str">
        <f t="shared" si="212"/>
        <v>0</v>
      </c>
      <c r="AF154" s="6" t="str">
        <f t="shared" si="213"/>
        <v>0</v>
      </c>
      <c r="AG154" s="6" t="str">
        <f t="shared" si="214"/>
        <v>0</v>
      </c>
      <c r="AH154" s="6" t="str">
        <f t="shared" si="215"/>
        <v>0</v>
      </c>
      <c r="AI154" s="6" t="str">
        <f t="shared" si="216"/>
        <v>0</v>
      </c>
      <c r="AJ154" s="6" t="str">
        <f t="shared" si="217"/>
        <v>0</v>
      </c>
      <c r="AK154" s="6" t="str">
        <f t="shared" si="218"/>
        <v>0</v>
      </c>
      <c r="AL154" s="6" t="str">
        <f t="shared" si="219"/>
        <v>0</v>
      </c>
      <c r="AM154" s="6" t="str">
        <f t="shared" si="220"/>
        <v>0</v>
      </c>
      <c r="AN154" s="6" t="str">
        <f t="shared" si="221"/>
        <v>0</v>
      </c>
      <c r="AO154" s="6" t="str">
        <f t="shared" si="222"/>
        <v>0</v>
      </c>
      <c r="AP154" s="6" t="str">
        <f t="shared" si="223"/>
        <v>0</v>
      </c>
    </row>
    <row r="155" spans="1:42">
      <c r="A155" s="1" t="str">
        <f>'Item Hitboxes'!A1123</f>
        <v>552ea7e4</v>
      </c>
      <c r="B155" s="1" t="str">
        <f>'Item Hitboxes'!B1123</f>
        <v>Itm</v>
      </c>
      <c r="C155" s="6" t="str">
        <f>'Item Hitboxes'!C1123</f>
        <v>container B</v>
      </c>
      <c r="D155" s="6" t="str">
        <f>'Item Hitboxes'!D1123</f>
        <v>2c00000f</v>
      </c>
      <c r="E155" s="6" t="str">
        <f>'Item Hitboxes'!E1123</f>
        <v>08e80000</v>
      </c>
      <c r="F155" s="6" t="str">
        <f>'Item Hitboxes'!F1123</f>
        <v>00000000</v>
      </c>
      <c r="G155" s="6" t="str">
        <f>'Item Hitboxes'!G1123</f>
        <v>b4940000</v>
      </c>
      <c r="H155" s="6" t="str">
        <f>'Item Hitboxes'!H1123</f>
        <v>0f02048b</v>
      </c>
      <c r="I155" s="9" t="s">
        <v>6306</v>
      </c>
      <c r="K155" s="6" t="str">
        <f t="shared" si="192"/>
        <v>0</v>
      </c>
      <c r="L155" s="6" t="str">
        <f t="shared" si="193"/>
        <v>0</v>
      </c>
      <c r="M155" s="6" t="str">
        <f t="shared" si="194"/>
        <v>0</v>
      </c>
      <c r="N155" s="6" t="str">
        <f t="shared" si="195"/>
        <v>1</v>
      </c>
      <c r="O155" s="6" t="str">
        <f t="shared" si="196"/>
        <v>0</v>
      </c>
      <c r="P155" s="6" t="str">
        <f t="shared" si="197"/>
        <v>0</v>
      </c>
      <c r="Q155" s="6" t="str">
        <f t="shared" si="198"/>
        <v>0</v>
      </c>
      <c r="R155" s="6" t="str">
        <f t="shared" si="199"/>
        <v>0</v>
      </c>
      <c r="S155" s="6" t="str">
        <f t="shared" si="200"/>
        <v>0</v>
      </c>
      <c r="T155" s="6" t="str">
        <f t="shared" si="201"/>
        <v>0</v>
      </c>
      <c r="U155" s="6" t="str">
        <f t="shared" si="202"/>
        <v>0</v>
      </c>
      <c r="V155" s="6" t="str">
        <f t="shared" si="203"/>
        <v>1</v>
      </c>
      <c r="W155" s="6" t="str">
        <f t="shared" si="204"/>
        <v>0</v>
      </c>
      <c r="X155" s="6" t="str">
        <f t="shared" si="205"/>
        <v>1</v>
      </c>
      <c r="Y155" s="6" t="str">
        <f t="shared" si="206"/>
        <v>0</v>
      </c>
      <c r="Z155" s="6" t="str">
        <f t="shared" si="207"/>
        <v>0</v>
      </c>
      <c r="AA155" s="6" t="str">
        <f t="shared" si="208"/>
        <v>1</v>
      </c>
      <c r="AB155" s="6" t="str">
        <f t="shared" si="209"/>
        <v>1</v>
      </c>
      <c r="AC155" s="6" t="str">
        <f t="shared" si="210"/>
        <v>0</v>
      </c>
      <c r="AD155" s="6" t="str">
        <f t="shared" si="211"/>
        <v>1</v>
      </c>
      <c r="AE155" s="6" t="str">
        <f t="shared" si="212"/>
        <v>0</v>
      </c>
      <c r="AF155" s="6" t="str">
        <f t="shared" si="213"/>
        <v>0</v>
      </c>
      <c r="AG155" s="6" t="str">
        <f t="shared" si="214"/>
        <v>0</v>
      </c>
      <c r="AH155" s="6" t="str">
        <f t="shared" si="215"/>
        <v>0</v>
      </c>
      <c r="AI155" s="6" t="str">
        <f t="shared" si="216"/>
        <v>0</v>
      </c>
      <c r="AJ155" s="6" t="str">
        <f t="shared" si="217"/>
        <v>0</v>
      </c>
      <c r="AK155" s="6" t="str">
        <f t="shared" si="218"/>
        <v>0</v>
      </c>
      <c r="AL155" s="6" t="str">
        <f t="shared" si="219"/>
        <v>0</v>
      </c>
      <c r="AM155" s="6" t="str">
        <f t="shared" si="220"/>
        <v>0</v>
      </c>
      <c r="AN155" s="6" t="str">
        <f t="shared" si="221"/>
        <v>0</v>
      </c>
      <c r="AO155" s="6" t="str">
        <f t="shared" si="222"/>
        <v>0</v>
      </c>
      <c r="AP155" s="6" t="str">
        <f t="shared" si="223"/>
        <v>0</v>
      </c>
    </row>
    <row r="156" spans="1:42">
      <c r="A156" s="1" t="str">
        <f>'Item Hitboxes'!A1124</f>
        <v>552ea800</v>
      </c>
      <c r="B156" s="1" t="str">
        <f>'Item Hitboxes'!B1124</f>
        <v>Itm</v>
      </c>
      <c r="C156" s="6" t="str">
        <f>'Item Hitboxes'!C1124</f>
        <v>container B kaboom</v>
      </c>
      <c r="D156" s="6" t="str">
        <f>'Item Hitboxes'!D1124</f>
        <v>2c000016</v>
      </c>
      <c r="E156" s="6" t="str">
        <f>'Item Hitboxes'!E1124</f>
        <v>09600000</v>
      </c>
      <c r="F156" s="6" t="str">
        <f>'Item Hitboxes'!F1124</f>
        <v>00000000</v>
      </c>
      <c r="G156" s="6" t="str">
        <f>'Item Hitboxes'!G1124</f>
        <v>b4940000</v>
      </c>
      <c r="H156" s="6" t="str">
        <f>'Item Hitboxes'!H1124</f>
        <v>16840aa3</v>
      </c>
      <c r="I156" s="9" t="s">
        <v>6300</v>
      </c>
      <c r="K156" s="6" t="str">
        <f t="shared" si="192"/>
        <v>0</v>
      </c>
      <c r="L156" s="6" t="str">
        <f t="shared" si="193"/>
        <v>0</v>
      </c>
      <c r="M156" s="6" t="str">
        <f t="shared" si="194"/>
        <v>0</v>
      </c>
      <c r="N156" s="6" t="str">
        <f t="shared" si="195"/>
        <v>1</v>
      </c>
      <c r="O156" s="6" t="str">
        <f t="shared" si="196"/>
        <v>0</v>
      </c>
      <c r="P156" s="6" t="str">
        <f t="shared" si="197"/>
        <v>0</v>
      </c>
      <c r="Q156" s="6" t="str">
        <f t="shared" si="198"/>
        <v>0</v>
      </c>
      <c r="R156" s="6" t="str">
        <f t="shared" si="199"/>
        <v>0</v>
      </c>
      <c r="S156" s="6" t="str">
        <f t="shared" si="200"/>
        <v>0</v>
      </c>
      <c r="T156" s="6" t="str">
        <f t="shared" si="201"/>
        <v>0</v>
      </c>
      <c r="U156" s="6" t="str">
        <f t="shared" si="202"/>
        <v>1</v>
      </c>
      <c r="V156" s="6" t="str">
        <f t="shared" si="203"/>
        <v>0</v>
      </c>
      <c r="W156" s="6" t="str">
        <f t="shared" si="204"/>
        <v>0</v>
      </c>
      <c r="X156" s="6" t="str">
        <f t="shared" si="205"/>
        <v>1</v>
      </c>
      <c r="Y156" s="6" t="str">
        <f t="shared" si="206"/>
        <v>0</v>
      </c>
      <c r="Z156" s="6" t="str">
        <f t="shared" si="207"/>
        <v>0</v>
      </c>
      <c r="AA156" s="6" t="str">
        <f t="shared" si="208"/>
        <v>0</v>
      </c>
      <c r="AB156" s="6" t="str">
        <f t="shared" si="209"/>
        <v>1</v>
      </c>
      <c r="AC156" s="6" t="str">
        <f t="shared" si="210"/>
        <v>0</v>
      </c>
      <c r="AD156" s="6" t="str">
        <f t="shared" si="211"/>
        <v>1</v>
      </c>
      <c r="AE156" s="6" t="str">
        <f t="shared" si="212"/>
        <v>0</v>
      </c>
      <c r="AF156" s="6" t="str">
        <f t="shared" si="213"/>
        <v>0</v>
      </c>
      <c r="AG156" s="6" t="str">
        <f t="shared" si="214"/>
        <v>0</v>
      </c>
      <c r="AH156" s="6" t="str">
        <f t="shared" si="215"/>
        <v>0</v>
      </c>
      <c r="AI156" s="6" t="str">
        <f t="shared" si="216"/>
        <v>0</v>
      </c>
      <c r="AJ156" s="6" t="str">
        <f t="shared" si="217"/>
        <v>0</v>
      </c>
      <c r="AK156" s="6" t="str">
        <f t="shared" si="218"/>
        <v>0</v>
      </c>
      <c r="AL156" s="6" t="str">
        <f t="shared" si="219"/>
        <v>0</v>
      </c>
      <c r="AM156" s="6" t="str">
        <f t="shared" si="220"/>
        <v>0</v>
      </c>
      <c r="AN156" s="6" t="str">
        <f t="shared" si="221"/>
        <v>0</v>
      </c>
      <c r="AO156" s="6" t="str">
        <f t="shared" si="222"/>
        <v>0</v>
      </c>
      <c r="AP156" s="6" t="str">
        <f t="shared" si="223"/>
        <v>0</v>
      </c>
    </row>
    <row r="157" spans="1:42">
      <c r="A157" s="1" t="str">
        <f>'Item Hitboxes'!A1125</f>
        <v>552ea830</v>
      </c>
      <c r="B157" s="1" t="str">
        <f>'Item Hitboxes'!B1125</f>
        <v>Itm</v>
      </c>
      <c r="C157" s="6" t="str">
        <f>'Item Hitboxes'!C1125</f>
        <v>container C</v>
      </c>
      <c r="D157" s="6" t="str">
        <f>'Item Hitboxes'!D1125</f>
        <v>2c00000f</v>
      </c>
      <c r="E157" s="6" t="str">
        <f>'Item Hitboxes'!E1125</f>
        <v>04b00000</v>
      </c>
      <c r="F157" s="6" t="str">
        <f>'Item Hitboxes'!F1125</f>
        <v>00000000</v>
      </c>
      <c r="G157" s="6" t="str">
        <f>'Item Hitboxes'!G1125</f>
        <v>b4940000</v>
      </c>
      <c r="H157" s="6" t="str">
        <f>'Item Hitboxes'!H1125</f>
        <v>0f00048b</v>
      </c>
      <c r="I157" s="9" t="s">
        <v>6306</v>
      </c>
      <c r="K157" s="6" t="str">
        <f t="shared" si="192"/>
        <v>0</v>
      </c>
      <c r="L157" s="6" t="str">
        <f t="shared" si="193"/>
        <v>0</v>
      </c>
      <c r="M157" s="6" t="str">
        <f t="shared" si="194"/>
        <v>0</v>
      </c>
      <c r="N157" s="6" t="str">
        <f t="shared" si="195"/>
        <v>1</v>
      </c>
      <c r="O157" s="6" t="str">
        <f t="shared" si="196"/>
        <v>0</v>
      </c>
      <c r="P157" s="6" t="str">
        <f t="shared" si="197"/>
        <v>0</v>
      </c>
      <c r="Q157" s="6" t="str">
        <f t="shared" si="198"/>
        <v>0</v>
      </c>
      <c r="R157" s="6" t="str">
        <f t="shared" si="199"/>
        <v>0</v>
      </c>
      <c r="S157" s="6" t="str">
        <f t="shared" si="200"/>
        <v>0</v>
      </c>
      <c r="T157" s="6" t="str">
        <f t="shared" si="201"/>
        <v>0</v>
      </c>
      <c r="U157" s="6" t="str">
        <f t="shared" si="202"/>
        <v>0</v>
      </c>
      <c r="V157" s="6" t="str">
        <f t="shared" si="203"/>
        <v>1</v>
      </c>
      <c r="W157" s="6" t="str">
        <f t="shared" si="204"/>
        <v>0</v>
      </c>
      <c r="X157" s="6" t="str">
        <f t="shared" si="205"/>
        <v>1</v>
      </c>
      <c r="Y157" s="6" t="str">
        <f t="shared" si="206"/>
        <v>0</v>
      </c>
      <c r="Z157" s="6" t="str">
        <f t="shared" si="207"/>
        <v>0</v>
      </c>
      <c r="AA157" s="6" t="str">
        <f t="shared" si="208"/>
        <v>1</v>
      </c>
      <c r="AB157" s="6" t="str">
        <f t="shared" si="209"/>
        <v>1</v>
      </c>
      <c r="AC157" s="6" t="str">
        <f t="shared" si="210"/>
        <v>0</v>
      </c>
      <c r="AD157" s="6" t="str">
        <f t="shared" si="211"/>
        <v>1</v>
      </c>
      <c r="AE157" s="6" t="str">
        <f t="shared" si="212"/>
        <v>0</v>
      </c>
      <c r="AF157" s="6" t="str">
        <f t="shared" si="213"/>
        <v>0</v>
      </c>
      <c r="AG157" s="6" t="str">
        <f t="shared" si="214"/>
        <v>0</v>
      </c>
      <c r="AH157" s="6" t="str">
        <f t="shared" si="215"/>
        <v>0</v>
      </c>
      <c r="AI157" s="6" t="str">
        <f t="shared" si="216"/>
        <v>0</v>
      </c>
      <c r="AJ157" s="6" t="str">
        <f t="shared" si="217"/>
        <v>0</v>
      </c>
      <c r="AK157" s="6" t="str">
        <f t="shared" si="218"/>
        <v>0</v>
      </c>
      <c r="AL157" s="6" t="str">
        <f t="shared" si="219"/>
        <v>0</v>
      </c>
      <c r="AM157" s="6" t="str">
        <f t="shared" si="220"/>
        <v>0</v>
      </c>
      <c r="AN157" s="6" t="str">
        <f t="shared" si="221"/>
        <v>0</v>
      </c>
      <c r="AO157" s="6" t="str">
        <f t="shared" si="222"/>
        <v>0</v>
      </c>
      <c r="AP157" s="6" t="str">
        <f t="shared" si="223"/>
        <v>0</v>
      </c>
    </row>
    <row r="158" spans="1:42">
      <c r="A158" s="1" t="str">
        <f>'Item Hitboxes'!A1126</f>
        <v>552ea86c</v>
      </c>
      <c r="B158" s="1" t="str">
        <f>'Item Hitboxes'!B1126</f>
        <v>Itm</v>
      </c>
      <c r="C158" s="6" t="str">
        <f>'Item Hitboxes'!C1126</f>
        <v>container C kaboom</v>
      </c>
      <c r="D158" s="6" t="str">
        <f>'Item Hitboxes'!D1126</f>
        <v>2c000016</v>
      </c>
      <c r="E158" s="6" t="str">
        <f>'Item Hitboxes'!E1126</f>
        <v>09600000</v>
      </c>
      <c r="F158" s="6" t="str">
        <f>'Item Hitboxes'!F1126</f>
        <v>00000000</v>
      </c>
      <c r="G158" s="6" t="str">
        <f>'Item Hitboxes'!G1126</f>
        <v>28140000</v>
      </c>
      <c r="H158" s="6" t="str">
        <f>'Item Hitboxes'!H1126</f>
        <v>16840aa3</v>
      </c>
      <c r="I158" s="9" t="s">
        <v>6300</v>
      </c>
      <c r="K158" s="6" t="str">
        <f t="shared" si="192"/>
        <v>0</v>
      </c>
      <c r="L158" s="6" t="str">
        <f t="shared" si="193"/>
        <v>0</v>
      </c>
      <c r="M158" s="6" t="str">
        <f t="shared" si="194"/>
        <v>0</v>
      </c>
      <c r="N158" s="6" t="str">
        <f t="shared" si="195"/>
        <v>1</v>
      </c>
      <c r="O158" s="6" t="str">
        <f t="shared" si="196"/>
        <v>0</v>
      </c>
      <c r="P158" s="6" t="str">
        <f t="shared" si="197"/>
        <v>0</v>
      </c>
      <c r="Q158" s="6" t="str">
        <f t="shared" si="198"/>
        <v>0</v>
      </c>
      <c r="R158" s="6" t="str">
        <f t="shared" si="199"/>
        <v>0</v>
      </c>
      <c r="S158" s="6" t="str">
        <f t="shared" si="200"/>
        <v>0</v>
      </c>
      <c r="T158" s="6" t="str">
        <f t="shared" si="201"/>
        <v>0</v>
      </c>
      <c r="U158" s="6" t="str">
        <f t="shared" si="202"/>
        <v>1</v>
      </c>
      <c r="V158" s="6" t="str">
        <f t="shared" si="203"/>
        <v>0</v>
      </c>
      <c r="W158" s="6" t="str">
        <f t="shared" si="204"/>
        <v>0</v>
      </c>
      <c r="X158" s="6" t="str">
        <f t="shared" si="205"/>
        <v>1</v>
      </c>
      <c r="Y158" s="6" t="str">
        <f t="shared" si="206"/>
        <v>0</v>
      </c>
      <c r="Z158" s="6" t="str">
        <f t="shared" si="207"/>
        <v>0</v>
      </c>
      <c r="AA158" s="6" t="str">
        <f t="shared" si="208"/>
        <v>0</v>
      </c>
      <c r="AB158" s="6" t="str">
        <f t="shared" si="209"/>
        <v>1</v>
      </c>
      <c r="AC158" s="6" t="str">
        <f t="shared" si="210"/>
        <v>0</v>
      </c>
      <c r="AD158" s="6" t="str">
        <f t="shared" si="211"/>
        <v>1</v>
      </c>
      <c r="AE158" s="6" t="str">
        <f t="shared" si="212"/>
        <v>0</v>
      </c>
      <c r="AF158" s="6" t="str">
        <f t="shared" si="213"/>
        <v>0</v>
      </c>
      <c r="AG158" s="6" t="str">
        <f t="shared" si="214"/>
        <v>0</v>
      </c>
      <c r="AH158" s="6" t="str">
        <f t="shared" si="215"/>
        <v>0</v>
      </c>
      <c r="AI158" s="6" t="str">
        <f t="shared" si="216"/>
        <v>0</v>
      </c>
      <c r="AJ158" s="6" t="str">
        <f t="shared" si="217"/>
        <v>0</v>
      </c>
      <c r="AK158" s="6" t="str">
        <f t="shared" si="218"/>
        <v>0</v>
      </c>
      <c r="AL158" s="6" t="str">
        <f t="shared" si="219"/>
        <v>0</v>
      </c>
      <c r="AM158" s="6" t="str">
        <f t="shared" si="220"/>
        <v>0</v>
      </c>
      <c r="AN158" s="6" t="str">
        <f t="shared" si="221"/>
        <v>0</v>
      </c>
      <c r="AO158" s="6" t="str">
        <f t="shared" si="222"/>
        <v>0</v>
      </c>
      <c r="AP158" s="6" t="str">
        <f t="shared" si="223"/>
        <v>0</v>
      </c>
    </row>
    <row r="159" spans="1:42">
      <c r="A159" s="1" t="str">
        <f>'Item Hitboxes'!A1127</f>
        <v>552ea89c</v>
      </c>
      <c r="B159" s="1" t="str">
        <f>'Item Hitboxes'!B1127</f>
        <v>Itm</v>
      </c>
      <c r="C159" s="6" t="str">
        <f>'Item Hitboxes'!C1127</f>
        <v>Capsule (thrown)?</v>
      </c>
      <c r="D159" s="6" t="str">
        <f>'Item Hitboxes'!D1127</f>
        <v>2c000006</v>
      </c>
      <c r="E159" s="6" t="str">
        <f>'Item Hitboxes'!E1127</f>
        <v>05dc0000</v>
      </c>
      <c r="F159" s="6" t="str">
        <f>'Item Hitboxes'!F1127</f>
        <v>00000000</v>
      </c>
      <c r="G159" s="6" t="str">
        <f>'Item Hitboxes'!G1127</f>
        <v>b48c8000</v>
      </c>
      <c r="H159" s="6" t="str">
        <f>'Item Hitboxes'!H1127</f>
        <v>05020007</v>
      </c>
      <c r="I159" s="9" t="s">
        <v>6307</v>
      </c>
      <c r="K159" s="6" t="str">
        <f t="shared" si="192"/>
        <v>0</v>
      </c>
      <c r="L159" s="6" t="str">
        <f t="shared" si="193"/>
        <v>0</v>
      </c>
      <c r="M159" s="6" t="str">
        <f t="shared" si="194"/>
        <v>0</v>
      </c>
      <c r="N159" s="6" t="str">
        <f t="shared" si="195"/>
        <v>1</v>
      </c>
      <c r="O159" s="6" t="str">
        <f t="shared" si="196"/>
        <v>0</v>
      </c>
      <c r="P159" s="6" t="str">
        <f t="shared" si="197"/>
        <v>0</v>
      </c>
      <c r="Q159" s="6" t="str">
        <f t="shared" si="198"/>
        <v>0</v>
      </c>
      <c r="R159" s="6" t="str">
        <f t="shared" si="199"/>
        <v>0</v>
      </c>
      <c r="S159" s="6" t="str">
        <f t="shared" si="200"/>
        <v>0</v>
      </c>
      <c r="T159" s="6" t="str">
        <f t="shared" si="201"/>
        <v>0</v>
      </c>
      <c r="U159" s="6" t="str">
        <f t="shared" si="202"/>
        <v>0</v>
      </c>
      <c r="V159" s="6" t="str">
        <f t="shared" si="203"/>
        <v>1</v>
      </c>
      <c r="W159" s="6" t="str">
        <f t="shared" si="204"/>
        <v>0</v>
      </c>
      <c r="X159" s="6" t="str">
        <f t="shared" si="205"/>
        <v>1</v>
      </c>
      <c r="Y159" s="6" t="str">
        <f t="shared" si="206"/>
        <v>0</v>
      </c>
      <c r="Z159" s="6" t="str">
        <f t="shared" si="207"/>
        <v>1</v>
      </c>
      <c r="AA159" s="6" t="str">
        <f t="shared" si="208"/>
        <v>1</v>
      </c>
      <c r="AB159" s="6" t="str">
        <f t="shared" si="209"/>
        <v>1</v>
      </c>
      <c r="AC159" s="6" t="str">
        <f t="shared" si="210"/>
        <v>0</v>
      </c>
      <c r="AD159" s="6" t="str">
        <f t="shared" si="211"/>
        <v>1</v>
      </c>
      <c r="AE159" s="6" t="str">
        <f t="shared" si="212"/>
        <v>0</v>
      </c>
      <c r="AF159" s="6" t="str">
        <f t="shared" si="213"/>
        <v>0</v>
      </c>
      <c r="AG159" s="6" t="str">
        <f t="shared" si="214"/>
        <v>0</v>
      </c>
      <c r="AH159" s="6" t="str">
        <f t="shared" si="215"/>
        <v>0</v>
      </c>
      <c r="AI159" s="6" t="str">
        <f t="shared" si="216"/>
        <v>0</v>
      </c>
      <c r="AJ159" s="6" t="str">
        <f t="shared" si="217"/>
        <v>0</v>
      </c>
      <c r="AK159" s="6" t="str">
        <f t="shared" si="218"/>
        <v>0</v>
      </c>
      <c r="AL159" s="6" t="str">
        <f t="shared" si="219"/>
        <v>0</v>
      </c>
      <c r="AM159" s="6" t="str">
        <f t="shared" si="220"/>
        <v>0</v>
      </c>
      <c r="AN159" s="6" t="str">
        <f t="shared" si="221"/>
        <v>0</v>
      </c>
      <c r="AO159" s="6" t="str">
        <f t="shared" si="222"/>
        <v>0</v>
      </c>
      <c r="AP159" s="6" t="str">
        <f t="shared" si="223"/>
        <v>0</v>
      </c>
    </row>
    <row r="160" spans="1:42">
      <c r="A160" s="1" t="str">
        <f>'Item Hitboxes'!A1128</f>
        <v>552ea8b8</v>
      </c>
      <c r="B160" s="1" t="str">
        <f>'Item Hitboxes'!B1128</f>
        <v>Itm</v>
      </c>
      <c r="C160" s="6" t="str">
        <f>'Item Hitboxes'!C1128</f>
        <v>Capsule (explosion)?</v>
      </c>
      <c r="D160" s="6" t="str">
        <f>'Item Hitboxes'!D1128</f>
        <v>2c000016</v>
      </c>
      <c r="E160" s="6" t="str">
        <f>'Item Hitboxes'!E1128</f>
        <v>09600000</v>
      </c>
      <c r="F160" s="6" t="str">
        <f>'Item Hitboxes'!F1128</f>
        <v>00000000</v>
      </c>
      <c r="G160" s="6" t="str">
        <f>'Item Hitboxes'!G1128</f>
        <v>b4940000</v>
      </c>
      <c r="H160" s="6" t="str">
        <f>'Item Hitboxes'!H1128</f>
        <v>16840aa3</v>
      </c>
      <c r="I160" s="9" t="s">
        <v>6300</v>
      </c>
      <c r="K160" s="6" t="str">
        <f t="shared" si="192"/>
        <v>0</v>
      </c>
      <c r="L160" s="6" t="str">
        <f t="shared" si="193"/>
        <v>0</v>
      </c>
      <c r="M160" s="6" t="str">
        <f t="shared" si="194"/>
        <v>0</v>
      </c>
      <c r="N160" s="6" t="str">
        <f t="shared" si="195"/>
        <v>1</v>
      </c>
      <c r="O160" s="6" t="str">
        <f t="shared" si="196"/>
        <v>0</v>
      </c>
      <c r="P160" s="6" t="str">
        <f t="shared" si="197"/>
        <v>0</v>
      </c>
      <c r="Q160" s="6" t="str">
        <f t="shared" si="198"/>
        <v>0</v>
      </c>
      <c r="R160" s="6" t="str">
        <f t="shared" si="199"/>
        <v>0</v>
      </c>
      <c r="S160" s="6" t="str">
        <f t="shared" si="200"/>
        <v>0</v>
      </c>
      <c r="T160" s="6" t="str">
        <f t="shared" si="201"/>
        <v>0</v>
      </c>
      <c r="U160" s="6" t="str">
        <f t="shared" si="202"/>
        <v>1</v>
      </c>
      <c r="V160" s="6" t="str">
        <f t="shared" si="203"/>
        <v>0</v>
      </c>
      <c r="W160" s="6" t="str">
        <f t="shared" si="204"/>
        <v>0</v>
      </c>
      <c r="X160" s="6" t="str">
        <f t="shared" si="205"/>
        <v>1</v>
      </c>
      <c r="Y160" s="6" t="str">
        <f t="shared" si="206"/>
        <v>0</v>
      </c>
      <c r="Z160" s="6" t="str">
        <f t="shared" si="207"/>
        <v>0</v>
      </c>
      <c r="AA160" s="6" t="str">
        <f t="shared" si="208"/>
        <v>0</v>
      </c>
      <c r="AB160" s="6" t="str">
        <f t="shared" si="209"/>
        <v>1</v>
      </c>
      <c r="AC160" s="6" t="str">
        <f t="shared" si="210"/>
        <v>0</v>
      </c>
      <c r="AD160" s="6" t="str">
        <f t="shared" si="211"/>
        <v>1</v>
      </c>
      <c r="AE160" s="6" t="str">
        <f t="shared" si="212"/>
        <v>0</v>
      </c>
      <c r="AF160" s="6" t="str">
        <f t="shared" si="213"/>
        <v>0</v>
      </c>
      <c r="AG160" s="6" t="str">
        <f t="shared" si="214"/>
        <v>0</v>
      </c>
      <c r="AH160" s="6" t="str">
        <f t="shared" si="215"/>
        <v>0</v>
      </c>
      <c r="AI160" s="6" t="str">
        <f t="shared" si="216"/>
        <v>0</v>
      </c>
      <c r="AJ160" s="6" t="str">
        <f t="shared" si="217"/>
        <v>0</v>
      </c>
      <c r="AK160" s="6" t="str">
        <f t="shared" si="218"/>
        <v>0</v>
      </c>
      <c r="AL160" s="6" t="str">
        <f t="shared" si="219"/>
        <v>0</v>
      </c>
      <c r="AM160" s="6" t="str">
        <f t="shared" si="220"/>
        <v>0</v>
      </c>
      <c r="AN160" s="6" t="str">
        <f t="shared" si="221"/>
        <v>0</v>
      </c>
      <c r="AO160" s="6" t="str">
        <f t="shared" si="222"/>
        <v>0</v>
      </c>
      <c r="AP160" s="6" t="str">
        <f t="shared" si="223"/>
        <v>0</v>
      </c>
    </row>
    <row r="161" spans="1:42">
      <c r="A161" s="1" t="str">
        <f>'Item Hitboxes'!A1129</f>
        <v>552ea8e8</v>
      </c>
      <c r="B161" s="1" t="str">
        <f>'Item Hitboxes'!B1129</f>
        <v>Itm</v>
      </c>
      <c r="C161" s="6" t="str">
        <f>'Item Hitboxes'!C1129</f>
        <v>Party Ball (thrown)?</v>
      </c>
      <c r="D161" s="6" t="str">
        <f>'Item Hitboxes'!D1129</f>
        <v>2c00000a</v>
      </c>
      <c r="E161" s="6" t="str">
        <f>'Item Hitboxes'!E1129</f>
        <v>06400000</v>
      </c>
      <c r="F161" s="6" t="str">
        <f>'Item Hitboxes'!F1129</f>
        <v>00000000</v>
      </c>
      <c r="G161" s="6" t="str">
        <f>'Item Hitboxes'!G1129</f>
        <v>b48f0000</v>
      </c>
      <c r="H161" s="6" t="str">
        <f>'Item Hitboxes'!H1129</f>
        <v>07820087</v>
      </c>
      <c r="I161" s="9" t="s">
        <v>6306</v>
      </c>
      <c r="K161" s="6" t="str">
        <f t="shared" si="192"/>
        <v>0</v>
      </c>
      <c r="L161" s="6" t="str">
        <f t="shared" si="193"/>
        <v>0</v>
      </c>
      <c r="M161" s="6" t="str">
        <f t="shared" si="194"/>
        <v>0</v>
      </c>
      <c r="N161" s="6" t="str">
        <f t="shared" si="195"/>
        <v>1</v>
      </c>
      <c r="O161" s="6" t="str">
        <f t="shared" si="196"/>
        <v>0</v>
      </c>
      <c r="P161" s="6" t="str">
        <f t="shared" si="197"/>
        <v>0</v>
      </c>
      <c r="Q161" s="6" t="str">
        <f t="shared" si="198"/>
        <v>0</v>
      </c>
      <c r="R161" s="6" t="str">
        <f t="shared" si="199"/>
        <v>0</v>
      </c>
      <c r="S161" s="6" t="str">
        <f t="shared" si="200"/>
        <v>0</v>
      </c>
      <c r="T161" s="6" t="str">
        <f t="shared" si="201"/>
        <v>0</v>
      </c>
      <c r="U161" s="6" t="str">
        <f t="shared" si="202"/>
        <v>0</v>
      </c>
      <c r="V161" s="6" t="str">
        <f t="shared" si="203"/>
        <v>1</v>
      </c>
      <c r="W161" s="6" t="str">
        <f t="shared" si="204"/>
        <v>0</v>
      </c>
      <c r="X161" s="6" t="str">
        <f t="shared" si="205"/>
        <v>1</v>
      </c>
      <c r="Y161" s="6" t="str">
        <f t="shared" si="206"/>
        <v>0</v>
      </c>
      <c r="Z161" s="6" t="str">
        <f t="shared" si="207"/>
        <v>0</v>
      </c>
      <c r="AA161" s="6" t="str">
        <f t="shared" si="208"/>
        <v>1</v>
      </c>
      <c r="AB161" s="6" t="str">
        <f t="shared" si="209"/>
        <v>1</v>
      </c>
      <c r="AC161" s="6" t="str">
        <f t="shared" si="210"/>
        <v>0</v>
      </c>
      <c r="AD161" s="6" t="str">
        <f t="shared" si="211"/>
        <v>1</v>
      </c>
      <c r="AE161" s="6" t="str">
        <f t="shared" si="212"/>
        <v>0</v>
      </c>
      <c r="AF161" s="6" t="str">
        <f t="shared" si="213"/>
        <v>0</v>
      </c>
      <c r="AG161" s="6" t="str">
        <f t="shared" si="214"/>
        <v>0</v>
      </c>
      <c r="AH161" s="6" t="str">
        <f t="shared" si="215"/>
        <v>0</v>
      </c>
      <c r="AI161" s="6" t="str">
        <f t="shared" si="216"/>
        <v>0</v>
      </c>
      <c r="AJ161" s="6" t="str">
        <f t="shared" si="217"/>
        <v>0</v>
      </c>
      <c r="AK161" s="6" t="str">
        <f t="shared" si="218"/>
        <v>0</v>
      </c>
      <c r="AL161" s="6" t="str">
        <f t="shared" si="219"/>
        <v>0</v>
      </c>
      <c r="AM161" s="6" t="str">
        <f t="shared" si="220"/>
        <v>0</v>
      </c>
      <c r="AN161" s="6" t="str">
        <f t="shared" si="221"/>
        <v>0</v>
      </c>
      <c r="AO161" s="6" t="str">
        <f t="shared" si="222"/>
        <v>0</v>
      </c>
      <c r="AP161" s="6" t="str">
        <f t="shared" si="223"/>
        <v>0</v>
      </c>
    </row>
    <row r="162" spans="1:42">
      <c r="A162" s="1" t="str">
        <f>'Item Hitboxes'!A1130</f>
        <v>552ea904</v>
      </c>
      <c r="B162" s="1" t="str">
        <f>'Item Hitboxes'!B1130</f>
        <v>Itm</v>
      </c>
      <c r="C162" s="6" t="str">
        <f>'Item Hitboxes'!C1130</f>
        <v>Party Ball (explosion)?</v>
      </c>
      <c r="D162" s="6" t="str">
        <f>'Item Hitboxes'!D1130</f>
        <v>2c000016</v>
      </c>
      <c r="E162" s="6" t="str">
        <f>'Item Hitboxes'!E1130</f>
        <v>09600000</v>
      </c>
      <c r="F162" s="6" t="str">
        <f>'Item Hitboxes'!F1130</f>
        <v>00000000</v>
      </c>
      <c r="G162" s="6" t="str">
        <f>'Item Hitboxes'!G1130</f>
        <v>2d168000</v>
      </c>
      <c r="H162" s="6" t="str">
        <f>'Item Hitboxes'!H1130</f>
        <v>0f0404a3</v>
      </c>
      <c r="I162" s="9" t="s">
        <v>6300</v>
      </c>
      <c r="K162" s="6" t="str">
        <f t="shared" si="192"/>
        <v>0</v>
      </c>
      <c r="L162" s="6" t="str">
        <f t="shared" si="193"/>
        <v>0</v>
      </c>
      <c r="M162" s="6" t="str">
        <f t="shared" si="194"/>
        <v>0</v>
      </c>
      <c r="N162" s="6" t="str">
        <f t="shared" si="195"/>
        <v>1</v>
      </c>
      <c r="O162" s="6" t="str">
        <f t="shared" si="196"/>
        <v>0</v>
      </c>
      <c r="P162" s="6" t="str">
        <f t="shared" si="197"/>
        <v>0</v>
      </c>
      <c r="Q162" s="6" t="str">
        <f t="shared" si="198"/>
        <v>0</v>
      </c>
      <c r="R162" s="6" t="str">
        <f t="shared" si="199"/>
        <v>0</v>
      </c>
      <c r="S162" s="6" t="str">
        <f t="shared" si="200"/>
        <v>0</v>
      </c>
      <c r="T162" s="6" t="str">
        <f t="shared" si="201"/>
        <v>0</v>
      </c>
      <c r="U162" s="6" t="str">
        <f t="shared" si="202"/>
        <v>1</v>
      </c>
      <c r="V162" s="6" t="str">
        <f t="shared" si="203"/>
        <v>0</v>
      </c>
      <c r="W162" s="6" t="str">
        <f t="shared" si="204"/>
        <v>0</v>
      </c>
      <c r="X162" s="6" t="str">
        <f t="shared" si="205"/>
        <v>1</v>
      </c>
      <c r="Y162" s="6" t="str">
        <f t="shared" si="206"/>
        <v>0</v>
      </c>
      <c r="Z162" s="6" t="str">
        <f t="shared" si="207"/>
        <v>0</v>
      </c>
      <c r="AA162" s="6" t="str">
        <f t="shared" si="208"/>
        <v>0</v>
      </c>
      <c r="AB162" s="6" t="str">
        <f t="shared" si="209"/>
        <v>1</v>
      </c>
      <c r="AC162" s="6" t="str">
        <f t="shared" si="210"/>
        <v>0</v>
      </c>
      <c r="AD162" s="6" t="str">
        <f t="shared" si="211"/>
        <v>1</v>
      </c>
      <c r="AE162" s="6" t="str">
        <f t="shared" si="212"/>
        <v>0</v>
      </c>
      <c r="AF162" s="6" t="str">
        <f t="shared" si="213"/>
        <v>0</v>
      </c>
      <c r="AG162" s="6" t="str">
        <f t="shared" si="214"/>
        <v>0</v>
      </c>
      <c r="AH162" s="6" t="str">
        <f t="shared" si="215"/>
        <v>0</v>
      </c>
      <c r="AI162" s="6" t="str">
        <f t="shared" si="216"/>
        <v>0</v>
      </c>
      <c r="AJ162" s="6" t="str">
        <f t="shared" si="217"/>
        <v>0</v>
      </c>
      <c r="AK162" s="6" t="str">
        <f t="shared" si="218"/>
        <v>0</v>
      </c>
      <c r="AL162" s="6" t="str">
        <f t="shared" si="219"/>
        <v>0</v>
      </c>
      <c r="AM162" s="6" t="str">
        <f t="shared" si="220"/>
        <v>0</v>
      </c>
      <c r="AN162" s="6" t="str">
        <f t="shared" si="221"/>
        <v>0</v>
      </c>
      <c r="AO162" s="6" t="str">
        <f t="shared" si="222"/>
        <v>0</v>
      </c>
      <c r="AP162" s="6" t="str">
        <f t="shared" si="223"/>
        <v>0</v>
      </c>
    </row>
    <row r="163" spans="1:42">
      <c r="A163" s="1" t="str">
        <f>'Item Hitboxes'!A1131</f>
        <v>552ea960</v>
      </c>
      <c r="B163" s="1" t="str">
        <f>'Item Hitboxes'!B1131</f>
        <v>Itm</v>
      </c>
      <c r="C163" s="6" t="str">
        <f>'Item Hitboxes'!C1131</f>
        <v>Bob-omb?</v>
      </c>
      <c r="D163" s="6" t="str">
        <f>'Item Hitboxes'!D1131</f>
        <v>2c000019</v>
      </c>
      <c r="E163" s="6" t="str">
        <f>'Item Hitboxes'!E1131</f>
        <v>03200000</v>
      </c>
      <c r="F163" s="6" t="str">
        <f>'Item Hitboxes'!F1131</f>
        <v>00000000</v>
      </c>
      <c r="G163" s="6" t="str">
        <f>'Item Hitboxes'!G1131</f>
        <v>b4968000</v>
      </c>
      <c r="H163" s="6" t="str">
        <f>'Item Hitboxes'!H1131</f>
        <v>0f0400a3</v>
      </c>
      <c r="I163" s="9" t="s">
        <v>6308</v>
      </c>
      <c r="K163" s="6" t="str">
        <f t="shared" si="192"/>
        <v>0</v>
      </c>
      <c r="L163" s="6" t="str">
        <f t="shared" si="193"/>
        <v>0</v>
      </c>
      <c r="M163" s="6" t="str">
        <f t="shared" si="194"/>
        <v>1</v>
      </c>
      <c r="N163" s="6" t="str">
        <f t="shared" si="195"/>
        <v>1</v>
      </c>
      <c r="O163" s="6" t="str">
        <f t="shared" si="196"/>
        <v>1</v>
      </c>
      <c r="P163" s="6" t="str">
        <f t="shared" si="197"/>
        <v>1</v>
      </c>
      <c r="Q163" s="6" t="str">
        <f t="shared" si="198"/>
        <v>0</v>
      </c>
      <c r="R163" s="6" t="str">
        <f t="shared" si="199"/>
        <v>0</v>
      </c>
      <c r="S163" s="6" t="str">
        <f t="shared" si="200"/>
        <v>0</v>
      </c>
      <c r="T163" s="6" t="str">
        <f t="shared" si="201"/>
        <v>1</v>
      </c>
      <c r="U163" s="6" t="str">
        <f t="shared" si="202"/>
        <v>1</v>
      </c>
      <c r="V163" s="6" t="str">
        <f t="shared" si="203"/>
        <v>1</v>
      </c>
      <c r="W163" s="6" t="str">
        <f t="shared" si="204"/>
        <v>0</v>
      </c>
      <c r="X163" s="6" t="str">
        <f t="shared" si="205"/>
        <v>1</v>
      </c>
      <c r="Y163" s="6" t="str">
        <f t="shared" si="206"/>
        <v>0</v>
      </c>
      <c r="Z163" s="6" t="str">
        <f t="shared" si="207"/>
        <v>1</v>
      </c>
      <c r="AA163" s="6" t="str">
        <f t="shared" si="208"/>
        <v>1</v>
      </c>
      <c r="AB163" s="6" t="str">
        <f t="shared" si="209"/>
        <v>1</v>
      </c>
      <c r="AC163" s="6" t="str">
        <f t="shared" si="210"/>
        <v>0</v>
      </c>
      <c r="AD163" s="6" t="str">
        <f t="shared" si="211"/>
        <v>0</v>
      </c>
      <c r="AE163" s="6" t="str">
        <f t="shared" si="212"/>
        <v>0</v>
      </c>
      <c r="AF163" s="6" t="str">
        <f t="shared" si="213"/>
        <v>0</v>
      </c>
      <c r="AG163" s="6" t="str">
        <f t="shared" si="214"/>
        <v>0</v>
      </c>
      <c r="AH163" s="6" t="str">
        <f t="shared" si="215"/>
        <v>0</v>
      </c>
      <c r="AI163" s="6" t="str">
        <f t="shared" si="216"/>
        <v>0</v>
      </c>
      <c r="AJ163" s="6" t="str">
        <f t="shared" si="217"/>
        <v>0</v>
      </c>
      <c r="AK163" s="6" t="str">
        <f t="shared" si="218"/>
        <v>0</v>
      </c>
      <c r="AL163" s="6" t="str">
        <f t="shared" si="219"/>
        <v>0</v>
      </c>
      <c r="AM163" s="6" t="str">
        <f t="shared" si="220"/>
        <v>0</v>
      </c>
      <c r="AN163" s="6" t="str">
        <f t="shared" si="221"/>
        <v>0</v>
      </c>
      <c r="AO163" s="6" t="str">
        <f t="shared" si="222"/>
        <v>0</v>
      </c>
      <c r="AP163" s="6" t="str">
        <f t="shared" si="223"/>
        <v>0</v>
      </c>
    </row>
    <row r="164" spans="1:42">
      <c r="A164" s="1" t="str">
        <f>'Item Hitboxes'!A1132</f>
        <v>552ea97c</v>
      </c>
      <c r="B164" s="1" t="str">
        <f>'Item Hitboxes'!B1132</f>
        <v>Itm</v>
      </c>
      <c r="C164" s="6" t="str">
        <f>'Item Hitboxes'!C1132</f>
        <v>Bob-omb?</v>
      </c>
      <c r="D164" s="6" t="str">
        <f>'Item Hitboxes'!D1132</f>
        <v>2c000019</v>
      </c>
      <c r="E164" s="6" t="str">
        <f>'Item Hitboxes'!E1132</f>
        <v>03200000</v>
      </c>
      <c r="F164" s="6" t="str">
        <f>'Item Hitboxes'!F1132</f>
        <v>00000000</v>
      </c>
      <c r="G164" s="6" t="str">
        <f>'Item Hitboxes'!G1132</f>
        <v>b4968000</v>
      </c>
      <c r="H164" s="6" t="str">
        <f>'Item Hitboxes'!H1132</f>
        <v>0f0400a3</v>
      </c>
      <c r="I164" s="9" t="s">
        <v>6309</v>
      </c>
      <c r="K164" s="6" t="str">
        <f t="shared" si="192"/>
        <v>0</v>
      </c>
      <c r="L164" s="6" t="str">
        <f t="shared" si="193"/>
        <v>0</v>
      </c>
      <c r="M164" s="6" t="str">
        <f t="shared" si="194"/>
        <v>1</v>
      </c>
      <c r="N164" s="6" t="str">
        <f t="shared" si="195"/>
        <v>1</v>
      </c>
      <c r="O164" s="6" t="str">
        <f t="shared" si="196"/>
        <v>1</v>
      </c>
      <c r="P164" s="6" t="str">
        <f t="shared" si="197"/>
        <v>1</v>
      </c>
      <c r="Q164" s="6" t="str">
        <f t="shared" si="198"/>
        <v>0</v>
      </c>
      <c r="R164" s="6" t="str">
        <f t="shared" si="199"/>
        <v>0</v>
      </c>
      <c r="S164" s="6" t="str">
        <f t="shared" si="200"/>
        <v>0</v>
      </c>
      <c r="T164" s="6" t="str">
        <f t="shared" si="201"/>
        <v>1</v>
      </c>
      <c r="U164" s="6" t="str">
        <f t="shared" si="202"/>
        <v>1</v>
      </c>
      <c r="V164" s="6" t="str">
        <f t="shared" si="203"/>
        <v>1</v>
      </c>
      <c r="W164" s="6" t="str">
        <f t="shared" si="204"/>
        <v>0</v>
      </c>
      <c r="X164" s="6" t="str">
        <f t="shared" si="205"/>
        <v>1</v>
      </c>
      <c r="Y164" s="6" t="str">
        <f t="shared" si="206"/>
        <v>0</v>
      </c>
      <c r="Z164" s="6" t="str">
        <f t="shared" si="207"/>
        <v>1</v>
      </c>
      <c r="AA164" s="6" t="str">
        <f t="shared" si="208"/>
        <v>1</v>
      </c>
      <c r="AB164" s="6" t="str">
        <f t="shared" si="209"/>
        <v>1</v>
      </c>
      <c r="AC164" s="6" t="str">
        <f t="shared" si="210"/>
        <v>0</v>
      </c>
      <c r="AD164" s="6" t="str">
        <f t="shared" si="211"/>
        <v>1</v>
      </c>
      <c r="AE164" s="6" t="str">
        <f t="shared" si="212"/>
        <v>0</v>
      </c>
      <c r="AF164" s="6" t="str">
        <f t="shared" si="213"/>
        <v>0</v>
      </c>
      <c r="AG164" s="6" t="str">
        <f t="shared" si="214"/>
        <v>0</v>
      </c>
      <c r="AH164" s="6" t="str">
        <f t="shared" si="215"/>
        <v>0</v>
      </c>
      <c r="AI164" s="6" t="str">
        <f t="shared" si="216"/>
        <v>0</v>
      </c>
      <c r="AJ164" s="6" t="str">
        <f t="shared" si="217"/>
        <v>0</v>
      </c>
      <c r="AK164" s="6" t="str">
        <f t="shared" si="218"/>
        <v>0</v>
      </c>
      <c r="AL164" s="6" t="str">
        <f t="shared" si="219"/>
        <v>0</v>
      </c>
      <c r="AM164" s="6" t="str">
        <f t="shared" si="220"/>
        <v>0</v>
      </c>
      <c r="AN164" s="6" t="str">
        <f t="shared" si="221"/>
        <v>0</v>
      </c>
      <c r="AO164" s="6" t="str">
        <f t="shared" si="222"/>
        <v>0</v>
      </c>
      <c r="AP164" s="6" t="str">
        <f t="shared" si="223"/>
        <v>0</v>
      </c>
    </row>
    <row r="165" spans="1:42">
      <c r="A165" s="1" t="str">
        <f>'Item Hitboxes'!A1133</f>
        <v>552ea998</v>
      </c>
      <c r="B165" s="1" t="str">
        <f>'Item Hitboxes'!B1133</f>
        <v>Itm</v>
      </c>
      <c r="C165" s="6" t="str">
        <f>'Item Hitboxes'!C1133</f>
        <v>Bob-omb?</v>
      </c>
      <c r="D165" s="6" t="str">
        <f>'Item Hitboxes'!D1133</f>
        <v>2c000019</v>
      </c>
      <c r="E165" s="6" t="str">
        <f>'Item Hitboxes'!E1133</f>
        <v>07d00000</v>
      </c>
      <c r="F165" s="6" t="str">
        <f>'Item Hitboxes'!F1133</f>
        <v>00000000</v>
      </c>
      <c r="G165" s="6" t="str">
        <f>'Item Hitboxes'!G1133</f>
        <v>b4968000</v>
      </c>
      <c r="H165" s="6" t="str">
        <f>'Item Hitboxes'!H1133</f>
        <v>0f0404a3</v>
      </c>
      <c r="I165" s="9" t="s">
        <v>6310</v>
      </c>
      <c r="K165" s="6" t="str">
        <f t="shared" si="192"/>
        <v>0</v>
      </c>
      <c r="L165" s="6" t="str">
        <f t="shared" si="193"/>
        <v>0</v>
      </c>
      <c r="M165" s="6" t="str">
        <f t="shared" si="194"/>
        <v>1</v>
      </c>
      <c r="N165" s="6" t="str">
        <f t="shared" si="195"/>
        <v>1</v>
      </c>
      <c r="O165" s="6" t="str">
        <f t="shared" si="196"/>
        <v>1</v>
      </c>
      <c r="P165" s="6" t="str">
        <f t="shared" si="197"/>
        <v>1</v>
      </c>
      <c r="Q165" s="6" t="str">
        <f t="shared" si="198"/>
        <v>0</v>
      </c>
      <c r="R165" s="6" t="str">
        <f t="shared" si="199"/>
        <v>0</v>
      </c>
      <c r="S165" s="6" t="str">
        <f t="shared" si="200"/>
        <v>0</v>
      </c>
      <c r="T165" s="6" t="str">
        <f t="shared" si="201"/>
        <v>0</v>
      </c>
      <c r="U165" s="6" t="str">
        <f t="shared" si="202"/>
        <v>0</v>
      </c>
      <c r="V165" s="6" t="str">
        <f t="shared" si="203"/>
        <v>0</v>
      </c>
      <c r="W165" s="6" t="str">
        <f t="shared" si="204"/>
        <v>0</v>
      </c>
      <c r="X165" s="6" t="str">
        <f t="shared" si="205"/>
        <v>1</v>
      </c>
      <c r="Y165" s="6" t="str">
        <f t="shared" si="206"/>
        <v>0</v>
      </c>
      <c r="Z165" s="6" t="str">
        <f t="shared" si="207"/>
        <v>0</v>
      </c>
      <c r="AA165" s="6" t="str">
        <f t="shared" si="208"/>
        <v>0</v>
      </c>
      <c r="AB165" s="6" t="str">
        <f t="shared" si="209"/>
        <v>1</v>
      </c>
      <c r="AC165" s="6" t="str">
        <f t="shared" si="210"/>
        <v>0</v>
      </c>
      <c r="AD165" s="6" t="str">
        <f t="shared" si="211"/>
        <v>1</v>
      </c>
      <c r="AE165" s="6" t="str">
        <f t="shared" si="212"/>
        <v>0</v>
      </c>
      <c r="AF165" s="6" t="str">
        <f t="shared" si="213"/>
        <v>0</v>
      </c>
      <c r="AG165" s="6" t="str">
        <f t="shared" si="214"/>
        <v>0</v>
      </c>
      <c r="AH165" s="6" t="str">
        <f t="shared" si="215"/>
        <v>0</v>
      </c>
      <c r="AI165" s="6" t="str">
        <f t="shared" si="216"/>
        <v>0</v>
      </c>
      <c r="AJ165" s="6" t="str">
        <f t="shared" si="217"/>
        <v>0</v>
      </c>
      <c r="AK165" s="6" t="str">
        <f t="shared" si="218"/>
        <v>0</v>
      </c>
      <c r="AL165" s="6" t="str">
        <f t="shared" si="219"/>
        <v>0</v>
      </c>
      <c r="AM165" s="6" t="str">
        <f t="shared" si="220"/>
        <v>0</v>
      </c>
      <c r="AN165" s="6" t="str">
        <f t="shared" si="221"/>
        <v>0</v>
      </c>
      <c r="AO165" s="6" t="str">
        <f t="shared" si="222"/>
        <v>0</v>
      </c>
      <c r="AP165" s="6" t="str">
        <f t="shared" si="223"/>
        <v>0</v>
      </c>
    </row>
    <row r="166" spans="1:42">
      <c r="A166" s="1" t="str">
        <f>'Item Hitboxes'!A1134</f>
        <v>552ea9c4</v>
      </c>
      <c r="B166" s="1" t="str">
        <f>'Item Hitboxes'!B1134</f>
        <v>Itm</v>
      </c>
      <c r="C166" s="6" t="str">
        <f>'Item Hitboxes'!C1134</f>
        <v>Mr. Saturn</v>
      </c>
      <c r="D166" s="6" t="str">
        <f>'Item Hitboxes'!D1134</f>
        <v>2c000003</v>
      </c>
      <c r="E166" s="6" t="str">
        <f>'Item Hitboxes'!E1134</f>
        <v>03e80000</v>
      </c>
      <c r="F166" s="6" t="str">
        <f>'Item Hitboxes'!F1134</f>
        <v>00000000</v>
      </c>
      <c r="G166" s="6" t="str">
        <f>'Item Hitboxes'!G1134</f>
        <v>b48c8000</v>
      </c>
      <c r="H166" s="6" t="str">
        <f>'Item Hitboxes'!H1134</f>
        <v>05025429</v>
      </c>
      <c r="I166" s="9" t="s">
        <v>6299</v>
      </c>
      <c r="K166" s="6" t="str">
        <f t="shared" si="192"/>
        <v>0</v>
      </c>
      <c r="L166" s="6" t="str">
        <f t="shared" si="193"/>
        <v>0</v>
      </c>
      <c r="M166" s="6" t="str">
        <f t="shared" si="194"/>
        <v>0</v>
      </c>
      <c r="N166" s="6" t="str">
        <f t="shared" si="195"/>
        <v>1</v>
      </c>
      <c r="O166" s="6" t="str">
        <f t="shared" si="196"/>
        <v>0</v>
      </c>
      <c r="P166" s="6" t="str">
        <f t="shared" si="197"/>
        <v>0</v>
      </c>
      <c r="Q166" s="6" t="str">
        <f t="shared" si="198"/>
        <v>0</v>
      </c>
      <c r="R166" s="6" t="str">
        <f t="shared" si="199"/>
        <v>0</v>
      </c>
      <c r="S166" s="6" t="str">
        <f t="shared" si="200"/>
        <v>0</v>
      </c>
      <c r="T166" s="6" t="str">
        <f t="shared" si="201"/>
        <v>0</v>
      </c>
      <c r="U166" s="6" t="str">
        <f t="shared" si="202"/>
        <v>1</v>
      </c>
      <c r="V166" s="6" t="str">
        <f t="shared" si="203"/>
        <v>1</v>
      </c>
      <c r="W166" s="6" t="str">
        <f t="shared" si="204"/>
        <v>0</v>
      </c>
      <c r="X166" s="6" t="str">
        <f t="shared" si="205"/>
        <v>1</v>
      </c>
      <c r="Y166" s="6" t="str">
        <f t="shared" si="206"/>
        <v>0</v>
      </c>
      <c r="Z166" s="6" t="str">
        <f t="shared" si="207"/>
        <v>1</v>
      </c>
      <c r="AA166" s="6" t="str">
        <f t="shared" si="208"/>
        <v>1</v>
      </c>
      <c r="AB166" s="6" t="str">
        <f t="shared" si="209"/>
        <v>1</v>
      </c>
      <c r="AC166" s="6" t="str">
        <f t="shared" si="210"/>
        <v>0</v>
      </c>
      <c r="AD166" s="6" t="str">
        <f t="shared" si="211"/>
        <v>1</v>
      </c>
      <c r="AE166" s="6" t="str">
        <f t="shared" si="212"/>
        <v>0</v>
      </c>
      <c r="AF166" s="6" t="str">
        <f t="shared" si="213"/>
        <v>0</v>
      </c>
      <c r="AG166" s="6" t="str">
        <f t="shared" si="214"/>
        <v>0</v>
      </c>
      <c r="AH166" s="6" t="str">
        <f t="shared" si="215"/>
        <v>0</v>
      </c>
      <c r="AI166" s="6" t="str">
        <f t="shared" si="216"/>
        <v>0</v>
      </c>
      <c r="AJ166" s="6" t="str">
        <f t="shared" si="217"/>
        <v>0</v>
      </c>
      <c r="AK166" s="6" t="str">
        <f t="shared" si="218"/>
        <v>0</v>
      </c>
      <c r="AL166" s="6" t="str">
        <f t="shared" si="219"/>
        <v>0</v>
      </c>
      <c r="AM166" s="6" t="str">
        <f t="shared" si="220"/>
        <v>0</v>
      </c>
      <c r="AN166" s="6" t="str">
        <f t="shared" si="221"/>
        <v>0</v>
      </c>
      <c r="AO166" s="6" t="str">
        <f t="shared" si="222"/>
        <v>0</v>
      </c>
      <c r="AP166" s="6" t="str">
        <f t="shared" si="223"/>
        <v>0</v>
      </c>
    </row>
    <row r="167" spans="1:42">
      <c r="A167" s="1" t="str">
        <f>'Item Hitboxes'!A1135</f>
        <v>552ea9dc</v>
      </c>
      <c r="B167" s="1" t="str">
        <f>'Item Hitboxes'!B1135</f>
        <v>Itm</v>
      </c>
      <c r="C167" s="6" t="str">
        <f>'Item Hitboxes'!C1135</f>
        <v>Mr. Saturn</v>
      </c>
      <c r="D167" s="6" t="str">
        <f>'Item Hitboxes'!D1135</f>
        <v>2c800003</v>
      </c>
      <c r="E167" s="6" t="str">
        <f>'Item Hitboxes'!E1135</f>
        <v>03e80000</v>
      </c>
      <c r="F167" s="6" t="str">
        <f>'Item Hitboxes'!F1135</f>
        <v>00000000</v>
      </c>
      <c r="G167" s="6" t="str">
        <f>'Item Hitboxes'!G1135</f>
        <v>870c8000</v>
      </c>
      <c r="H167" s="6" t="str">
        <f>'Item Hitboxes'!H1135</f>
        <v>0502542a</v>
      </c>
      <c r="I167" s="9" t="s">
        <v>6299</v>
      </c>
      <c r="K167" s="6" t="str">
        <f t="shared" si="192"/>
        <v>0</v>
      </c>
      <c r="L167" s="6" t="str">
        <f t="shared" si="193"/>
        <v>0</v>
      </c>
      <c r="M167" s="6" t="str">
        <f t="shared" si="194"/>
        <v>0</v>
      </c>
      <c r="N167" s="6" t="str">
        <f t="shared" si="195"/>
        <v>1</v>
      </c>
      <c r="O167" s="6" t="str">
        <f t="shared" si="196"/>
        <v>0</v>
      </c>
      <c r="P167" s="6" t="str">
        <f t="shared" si="197"/>
        <v>0</v>
      </c>
      <c r="Q167" s="6" t="str">
        <f t="shared" si="198"/>
        <v>0</v>
      </c>
      <c r="R167" s="6" t="str">
        <f t="shared" si="199"/>
        <v>0</v>
      </c>
      <c r="S167" s="6" t="str">
        <f t="shared" si="200"/>
        <v>0</v>
      </c>
      <c r="T167" s="6" t="str">
        <f t="shared" si="201"/>
        <v>0</v>
      </c>
      <c r="U167" s="6" t="str">
        <f t="shared" si="202"/>
        <v>1</v>
      </c>
      <c r="V167" s="6" t="str">
        <f t="shared" si="203"/>
        <v>1</v>
      </c>
      <c r="W167" s="6" t="str">
        <f t="shared" si="204"/>
        <v>0</v>
      </c>
      <c r="X167" s="6" t="str">
        <f t="shared" si="205"/>
        <v>1</v>
      </c>
      <c r="Y167" s="6" t="str">
        <f t="shared" si="206"/>
        <v>0</v>
      </c>
      <c r="Z167" s="6" t="str">
        <f t="shared" si="207"/>
        <v>1</v>
      </c>
      <c r="AA167" s="6" t="str">
        <f t="shared" si="208"/>
        <v>1</v>
      </c>
      <c r="AB167" s="6" t="str">
        <f t="shared" si="209"/>
        <v>1</v>
      </c>
      <c r="AC167" s="6" t="str">
        <f t="shared" si="210"/>
        <v>0</v>
      </c>
      <c r="AD167" s="6" t="str">
        <f t="shared" si="211"/>
        <v>1</v>
      </c>
      <c r="AE167" s="6" t="str">
        <f t="shared" si="212"/>
        <v>0</v>
      </c>
      <c r="AF167" s="6" t="str">
        <f t="shared" si="213"/>
        <v>0</v>
      </c>
      <c r="AG167" s="6" t="str">
        <f t="shared" si="214"/>
        <v>0</v>
      </c>
      <c r="AH167" s="6" t="str">
        <f t="shared" si="215"/>
        <v>0</v>
      </c>
      <c r="AI167" s="6" t="str">
        <f t="shared" si="216"/>
        <v>0</v>
      </c>
      <c r="AJ167" s="6" t="str">
        <f t="shared" si="217"/>
        <v>0</v>
      </c>
      <c r="AK167" s="6" t="str">
        <f t="shared" si="218"/>
        <v>0</v>
      </c>
      <c r="AL167" s="6" t="str">
        <f t="shared" si="219"/>
        <v>0</v>
      </c>
      <c r="AM167" s="6" t="str">
        <f t="shared" si="220"/>
        <v>0</v>
      </c>
      <c r="AN167" s="6" t="str">
        <f t="shared" si="221"/>
        <v>0</v>
      </c>
      <c r="AO167" s="6" t="str">
        <f t="shared" si="222"/>
        <v>0</v>
      </c>
      <c r="AP167" s="6" t="str">
        <f t="shared" si="223"/>
        <v>0</v>
      </c>
    </row>
    <row r="168" spans="1:42">
      <c r="A168" s="1" t="str">
        <f>'Item Hitboxes'!A1136</f>
        <v>552ea9f8</v>
      </c>
      <c r="B168" s="1" t="str">
        <f>'Item Hitboxes'!B1136</f>
        <v>Itm</v>
      </c>
      <c r="C168" s="6" t="str">
        <f>'Item Hitboxes'!C1136</f>
        <v>Barrel Cannon?</v>
      </c>
      <c r="D168" s="6" t="str">
        <f>'Item Hitboxes'!D1136</f>
        <v>2c80000e</v>
      </c>
      <c r="E168" s="6" t="str">
        <f>'Item Hitboxes'!E1136</f>
        <v>03200000</v>
      </c>
      <c r="F168" s="6" t="str">
        <f>'Item Hitboxes'!F1136</f>
        <v>00000000</v>
      </c>
      <c r="G168" s="6" t="str">
        <f>'Item Hitboxes'!G1136</f>
        <v>b4940000</v>
      </c>
      <c r="H168" s="6" t="str">
        <f>'Item Hitboxes'!H1136</f>
        <v>0f20008b</v>
      </c>
      <c r="I168" s="9" t="s">
        <v>6311</v>
      </c>
      <c r="K168" s="6" t="str">
        <f t="shared" si="192"/>
        <v>0</v>
      </c>
      <c r="L168" s="6" t="str">
        <f t="shared" si="193"/>
        <v>0</v>
      </c>
      <c r="M168" s="6" t="str">
        <f t="shared" si="194"/>
        <v>0</v>
      </c>
      <c r="N168" s="6" t="str">
        <f t="shared" si="195"/>
        <v>1</v>
      </c>
      <c r="O168" s="6" t="str">
        <f t="shared" si="196"/>
        <v>0</v>
      </c>
      <c r="P168" s="6" t="str">
        <f t="shared" si="197"/>
        <v>0</v>
      </c>
      <c r="Q168" s="6" t="str">
        <f t="shared" si="198"/>
        <v>0</v>
      </c>
      <c r="R168" s="6" t="str">
        <f t="shared" si="199"/>
        <v>0</v>
      </c>
      <c r="S168" s="6" t="str">
        <f t="shared" si="200"/>
        <v>0</v>
      </c>
      <c r="T168" s="6" t="str">
        <f t="shared" si="201"/>
        <v>1</v>
      </c>
      <c r="U168" s="6" t="str">
        <f t="shared" si="202"/>
        <v>0</v>
      </c>
      <c r="V168" s="6" t="str">
        <f t="shared" si="203"/>
        <v>0</v>
      </c>
      <c r="W168" s="6" t="str">
        <f t="shared" si="204"/>
        <v>0</v>
      </c>
      <c r="X168" s="6" t="str">
        <f t="shared" si="205"/>
        <v>0</v>
      </c>
      <c r="Y168" s="6" t="str">
        <f t="shared" si="206"/>
        <v>0</v>
      </c>
      <c r="Z168" s="6" t="str">
        <f t="shared" si="207"/>
        <v>0</v>
      </c>
      <c r="AA168" s="6" t="str">
        <f t="shared" si="208"/>
        <v>1</v>
      </c>
      <c r="AB168" s="6" t="str">
        <f t="shared" si="209"/>
        <v>1</v>
      </c>
      <c r="AC168" s="6" t="str">
        <f t="shared" si="210"/>
        <v>1</v>
      </c>
      <c r="AD168" s="6" t="str">
        <f t="shared" si="211"/>
        <v>0</v>
      </c>
      <c r="AE168" s="6" t="str">
        <f t="shared" si="212"/>
        <v>0</v>
      </c>
      <c r="AF168" s="6" t="str">
        <f t="shared" si="213"/>
        <v>0</v>
      </c>
      <c r="AG168" s="6" t="str">
        <f t="shared" si="214"/>
        <v>0</v>
      </c>
      <c r="AH168" s="6" t="str">
        <f t="shared" si="215"/>
        <v>0</v>
      </c>
      <c r="AI168" s="6" t="str">
        <f t="shared" si="216"/>
        <v>0</v>
      </c>
      <c r="AJ168" s="6" t="str">
        <f t="shared" si="217"/>
        <v>0</v>
      </c>
      <c r="AK168" s="6" t="str">
        <f t="shared" si="218"/>
        <v>0</v>
      </c>
      <c r="AL168" s="6" t="str">
        <f t="shared" si="219"/>
        <v>0</v>
      </c>
      <c r="AM168" s="6" t="str">
        <f t="shared" si="220"/>
        <v>0</v>
      </c>
      <c r="AN168" s="6" t="str">
        <f t="shared" si="221"/>
        <v>0</v>
      </c>
      <c r="AO168" s="6" t="str">
        <f t="shared" si="222"/>
        <v>0</v>
      </c>
      <c r="AP168" s="6" t="str">
        <f t="shared" si="223"/>
        <v>0</v>
      </c>
    </row>
    <row r="169" spans="1:42">
      <c r="A169" s="1" t="str">
        <f>'Item Hitboxes'!A1137</f>
        <v>552eaa14</v>
      </c>
      <c r="B169" s="1" t="str">
        <f>'Item Hitboxes'!B1137</f>
        <v>Itm</v>
      </c>
      <c r="C169" s="6" t="str">
        <f>'Item Hitboxes'!C1137</f>
        <v>Barrel Cannon?</v>
      </c>
      <c r="D169" s="6" t="str">
        <f>'Item Hitboxes'!D1137</f>
        <v>2c00000f</v>
      </c>
      <c r="E169" s="6" t="str">
        <f>'Item Hitboxes'!E1137</f>
        <v>076c0000</v>
      </c>
      <c r="F169" s="6" t="str">
        <f>'Item Hitboxes'!F1137</f>
        <v>00000000</v>
      </c>
      <c r="G169" s="6" t="str">
        <f>'Item Hitboxes'!G1137</f>
        <v>b4940000</v>
      </c>
      <c r="H169" s="6" t="str">
        <f>'Item Hitboxes'!H1137</f>
        <v>0f00008b</v>
      </c>
      <c r="I169" s="9" t="s">
        <v>6312</v>
      </c>
      <c r="K169" s="6" t="str">
        <f t="shared" si="192"/>
        <v>0</v>
      </c>
      <c r="L169" s="6" t="str">
        <f t="shared" si="193"/>
        <v>0</v>
      </c>
      <c r="M169" s="6" t="str">
        <f t="shared" si="194"/>
        <v>0</v>
      </c>
      <c r="N169" s="6" t="str">
        <f t="shared" si="195"/>
        <v>1</v>
      </c>
      <c r="O169" s="6" t="str">
        <f t="shared" si="196"/>
        <v>0</v>
      </c>
      <c r="P169" s="6" t="str">
        <f t="shared" si="197"/>
        <v>0</v>
      </c>
      <c r="Q169" s="6" t="str">
        <f t="shared" si="198"/>
        <v>0</v>
      </c>
      <c r="R169" s="6" t="str">
        <f t="shared" si="199"/>
        <v>0</v>
      </c>
      <c r="S169" s="6" t="str">
        <f t="shared" si="200"/>
        <v>0</v>
      </c>
      <c r="T169" s="6" t="str">
        <f t="shared" si="201"/>
        <v>1</v>
      </c>
      <c r="U169" s="6" t="str">
        <f t="shared" si="202"/>
        <v>0</v>
      </c>
      <c r="V169" s="6" t="str">
        <f t="shared" si="203"/>
        <v>1</v>
      </c>
      <c r="W169" s="6" t="str">
        <f t="shared" si="204"/>
        <v>0</v>
      </c>
      <c r="X169" s="6" t="str">
        <f t="shared" si="205"/>
        <v>0</v>
      </c>
      <c r="Y169" s="6" t="str">
        <f t="shared" si="206"/>
        <v>0</v>
      </c>
      <c r="Z169" s="6" t="str">
        <f t="shared" si="207"/>
        <v>0</v>
      </c>
      <c r="AA169" s="6" t="str">
        <f t="shared" si="208"/>
        <v>1</v>
      </c>
      <c r="AB169" s="6" t="str">
        <f t="shared" si="209"/>
        <v>1</v>
      </c>
      <c r="AC169" s="6" t="str">
        <f t="shared" si="210"/>
        <v>0</v>
      </c>
      <c r="AD169" s="6" t="str">
        <f t="shared" si="211"/>
        <v>1</v>
      </c>
      <c r="AE169" s="6" t="str">
        <f t="shared" si="212"/>
        <v>0</v>
      </c>
      <c r="AF169" s="6" t="str">
        <f t="shared" si="213"/>
        <v>0</v>
      </c>
      <c r="AG169" s="6" t="str">
        <f t="shared" si="214"/>
        <v>0</v>
      </c>
      <c r="AH169" s="6" t="str">
        <f t="shared" si="215"/>
        <v>0</v>
      </c>
      <c r="AI169" s="6" t="str">
        <f t="shared" si="216"/>
        <v>0</v>
      </c>
      <c r="AJ169" s="6" t="str">
        <f t="shared" si="217"/>
        <v>0</v>
      </c>
      <c r="AK169" s="6" t="str">
        <f t="shared" si="218"/>
        <v>0</v>
      </c>
      <c r="AL169" s="6" t="str">
        <f t="shared" si="219"/>
        <v>0</v>
      </c>
      <c r="AM169" s="6" t="str">
        <f t="shared" si="220"/>
        <v>0</v>
      </c>
      <c r="AN169" s="6" t="str">
        <f t="shared" si="221"/>
        <v>0</v>
      </c>
      <c r="AO169" s="6" t="str">
        <f t="shared" si="222"/>
        <v>0</v>
      </c>
      <c r="AP169" s="6" t="str">
        <f t="shared" si="223"/>
        <v>0</v>
      </c>
    </row>
    <row r="170" spans="1:42">
      <c r="A170" s="1" t="str">
        <f>'Item Hitboxes'!A1138</f>
        <v>552eaa4c</v>
      </c>
      <c r="B170" s="1" t="str">
        <f>'Item Hitboxes'!B1138</f>
        <v>Itm</v>
      </c>
      <c r="C170" s="6">
        <f>'Item Hitboxes'!C1138</f>
        <v>0</v>
      </c>
      <c r="D170" s="6" t="str">
        <f>'Item Hitboxes'!D1138</f>
        <v>2c000006</v>
      </c>
      <c r="E170" s="6" t="str">
        <f>'Item Hitboxes'!E1138</f>
        <v>04380000</v>
      </c>
      <c r="F170" s="6" t="str">
        <f>'Item Hitboxes'!F1138</f>
        <v>00000000</v>
      </c>
      <c r="G170" s="6" t="str">
        <f>'Item Hitboxes'!G1138</f>
        <v>b4940000</v>
      </c>
      <c r="H170" s="6" t="str">
        <f>'Item Hitboxes'!H1138</f>
        <v>0a020047</v>
      </c>
      <c r="I170" s="9" t="s">
        <v>6299</v>
      </c>
      <c r="K170" s="6" t="str">
        <f t="shared" si="192"/>
        <v>0</v>
      </c>
      <c r="L170" s="6" t="str">
        <f t="shared" si="193"/>
        <v>0</v>
      </c>
      <c r="M170" s="6" t="str">
        <f t="shared" si="194"/>
        <v>0</v>
      </c>
      <c r="N170" s="6" t="str">
        <f t="shared" si="195"/>
        <v>1</v>
      </c>
      <c r="O170" s="6" t="str">
        <f t="shared" si="196"/>
        <v>0</v>
      </c>
      <c r="P170" s="6" t="str">
        <f t="shared" si="197"/>
        <v>0</v>
      </c>
      <c r="Q170" s="6" t="str">
        <f t="shared" si="198"/>
        <v>0</v>
      </c>
      <c r="R170" s="6" t="str">
        <f t="shared" si="199"/>
        <v>0</v>
      </c>
      <c r="S170" s="6" t="str">
        <f t="shared" si="200"/>
        <v>0</v>
      </c>
      <c r="T170" s="6" t="str">
        <f t="shared" si="201"/>
        <v>0</v>
      </c>
      <c r="U170" s="6" t="str">
        <f t="shared" si="202"/>
        <v>1</v>
      </c>
      <c r="V170" s="6" t="str">
        <f t="shared" si="203"/>
        <v>1</v>
      </c>
      <c r="W170" s="6" t="str">
        <f t="shared" si="204"/>
        <v>0</v>
      </c>
      <c r="X170" s="6" t="str">
        <f t="shared" si="205"/>
        <v>1</v>
      </c>
      <c r="Y170" s="6" t="str">
        <f t="shared" si="206"/>
        <v>0</v>
      </c>
      <c r="Z170" s="6" t="str">
        <f t="shared" si="207"/>
        <v>1</v>
      </c>
      <c r="AA170" s="6" t="str">
        <f t="shared" si="208"/>
        <v>1</v>
      </c>
      <c r="AB170" s="6" t="str">
        <f t="shared" si="209"/>
        <v>1</v>
      </c>
      <c r="AC170" s="6" t="str">
        <f t="shared" si="210"/>
        <v>0</v>
      </c>
      <c r="AD170" s="6" t="str">
        <f t="shared" si="211"/>
        <v>1</v>
      </c>
      <c r="AE170" s="6" t="str">
        <f t="shared" si="212"/>
        <v>0</v>
      </c>
      <c r="AF170" s="6" t="str">
        <f t="shared" si="213"/>
        <v>0</v>
      </c>
      <c r="AG170" s="6" t="str">
        <f t="shared" si="214"/>
        <v>0</v>
      </c>
      <c r="AH170" s="6" t="str">
        <f t="shared" si="215"/>
        <v>0</v>
      </c>
      <c r="AI170" s="6" t="str">
        <f t="shared" si="216"/>
        <v>0</v>
      </c>
      <c r="AJ170" s="6" t="str">
        <f t="shared" si="217"/>
        <v>0</v>
      </c>
      <c r="AK170" s="6" t="str">
        <f t="shared" si="218"/>
        <v>0</v>
      </c>
      <c r="AL170" s="6" t="str">
        <f t="shared" si="219"/>
        <v>0</v>
      </c>
      <c r="AM170" s="6" t="str">
        <f t="shared" si="220"/>
        <v>0</v>
      </c>
      <c r="AN170" s="6" t="str">
        <f t="shared" si="221"/>
        <v>0</v>
      </c>
      <c r="AO170" s="6" t="str">
        <f t="shared" si="222"/>
        <v>0</v>
      </c>
      <c r="AP170" s="6" t="str">
        <f t="shared" si="223"/>
        <v>0</v>
      </c>
    </row>
    <row r="171" spans="1:42">
      <c r="A171" s="1" t="str">
        <f>'Item Hitboxes'!A1139</f>
        <v>552eaa68</v>
      </c>
      <c r="B171" s="1" t="str">
        <f>'Item Hitboxes'!B1139</f>
        <v>Itm</v>
      </c>
      <c r="C171" s="6" t="str">
        <f>'Item Hitboxes'!C1139</f>
        <v>Green Shell</v>
      </c>
      <c r="D171" s="6" t="str">
        <f>'Item Hitboxes'!D1139</f>
        <v>2c000010</v>
      </c>
      <c r="E171" s="6" t="str">
        <f>'Item Hitboxes'!E1139</f>
        <v>03e80000</v>
      </c>
      <c r="F171" s="6" t="str">
        <f>'Item Hitboxes'!F1139</f>
        <v>fffd0000</v>
      </c>
      <c r="G171" s="6" t="str">
        <f>'Item Hitboxes'!G1139</f>
        <v>b4918000</v>
      </c>
      <c r="H171" s="6" t="str">
        <f>'Item Hitboxes'!H1139</f>
        <v>1902002b</v>
      </c>
      <c r="I171" s="9" t="s">
        <v>6313</v>
      </c>
      <c r="K171" s="6" t="str">
        <f t="shared" si="192"/>
        <v>0</v>
      </c>
      <c r="L171" s="6" t="str">
        <f t="shared" si="193"/>
        <v>0</v>
      </c>
      <c r="M171" s="6" t="str">
        <f t="shared" si="194"/>
        <v>1</v>
      </c>
      <c r="N171" s="6" t="str">
        <f t="shared" si="195"/>
        <v>1</v>
      </c>
      <c r="O171" s="6" t="str">
        <f t="shared" si="196"/>
        <v>1</v>
      </c>
      <c r="P171" s="6" t="str">
        <f t="shared" si="197"/>
        <v>1</v>
      </c>
      <c r="Q171" s="6" t="str">
        <f t="shared" si="198"/>
        <v>0</v>
      </c>
      <c r="R171" s="6" t="str">
        <f t="shared" si="199"/>
        <v>0</v>
      </c>
      <c r="S171" s="6" t="str">
        <f t="shared" si="200"/>
        <v>1</v>
      </c>
      <c r="T171" s="6" t="str">
        <f t="shared" si="201"/>
        <v>1</v>
      </c>
      <c r="U171" s="6" t="str">
        <f t="shared" si="202"/>
        <v>1</v>
      </c>
      <c r="V171" s="6" t="str">
        <f t="shared" si="203"/>
        <v>1</v>
      </c>
      <c r="W171" s="6" t="str">
        <f t="shared" si="204"/>
        <v>0</v>
      </c>
      <c r="X171" s="6" t="str">
        <f t="shared" si="205"/>
        <v>1</v>
      </c>
      <c r="Y171" s="6" t="str">
        <f t="shared" si="206"/>
        <v>0</v>
      </c>
      <c r="Z171" s="6" t="str">
        <f t="shared" si="207"/>
        <v>1</v>
      </c>
      <c r="AA171" s="6" t="str">
        <f t="shared" si="208"/>
        <v>1</v>
      </c>
      <c r="AB171" s="6" t="str">
        <f t="shared" si="209"/>
        <v>1</v>
      </c>
      <c r="AC171" s="6" t="str">
        <f t="shared" si="210"/>
        <v>0</v>
      </c>
      <c r="AD171" s="6" t="str">
        <f t="shared" si="211"/>
        <v>1</v>
      </c>
      <c r="AE171" s="6" t="str">
        <f t="shared" si="212"/>
        <v>0</v>
      </c>
      <c r="AF171" s="6" t="str">
        <f t="shared" si="213"/>
        <v>0</v>
      </c>
      <c r="AG171" s="6" t="str">
        <f t="shared" si="214"/>
        <v>0</v>
      </c>
      <c r="AH171" s="6" t="str">
        <f t="shared" si="215"/>
        <v>0</v>
      </c>
      <c r="AI171" s="6" t="str">
        <f t="shared" si="216"/>
        <v>0</v>
      </c>
      <c r="AJ171" s="6" t="str">
        <f t="shared" si="217"/>
        <v>0</v>
      </c>
      <c r="AK171" s="6" t="str">
        <f t="shared" si="218"/>
        <v>0</v>
      </c>
      <c r="AL171" s="6" t="str">
        <f t="shared" si="219"/>
        <v>0</v>
      </c>
      <c r="AM171" s="6" t="str">
        <f t="shared" si="220"/>
        <v>0</v>
      </c>
      <c r="AN171" s="6" t="str">
        <f t="shared" si="221"/>
        <v>0</v>
      </c>
      <c r="AO171" s="6" t="str">
        <f t="shared" si="222"/>
        <v>0</v>
      </c>
      <c r="AP171" s="6" t="str">
        <f t="shared" si="223"/>
        <v>0</v>
      </c>
    </row>
    <row r="172" spans="1:42">
      <c r="A172" s="1" t="str">
        <f>'Item Hitboxes'!A1140</f>
        <v>552eaa84</v>
      </c>
      <c r="B172" s="1" t="str">
        <f>'Item Hitboxes'!B1140</f>
        <v>Itm</v>
      </c>
      <c r="C172" s="6" t="str">
        <f>'Item Hitboxes'!C1140</f>
        <v>Red Shell</v>
      </c>
      <c r="D172" s="6" t="str">
        <f>'Item Hitboxes'!D1140</f>
        <v>2c000009</v>
      </c>
      <c r="E172" s="6" t="str">
        <f>'Item Hitboxes'!E1140</f>
        <v>03e80000</v>
      </c>
      <c r="F172" s="6" t="str">
        <f>'Item Hitboxes'!F1140</f>
        <v>00000000</v>
      </c>
      <c r="G172" s="6" t="str">
        <f>'Item Hitboxes'!G1140</f>
        <v>2a940f00</v>
      </c>
      <c r="H172" s="6" t="str">
        <f>'Item Hitboxes'!H1140</f>
        <v>1e00002b</v>
      </c>
      <c r="I172" s="9" t="s">
        <v>6313</v>
      </c>
      <c r="K172" s="6" t="str">
        <f t="shared" si="192"/>
        <v>0</v>
      </c>
      <c r="L172" s="6" t="str">
        <f t="shared" si="193"/>
        <v>0</v>
      </c>
      <c r="M172" s="6" t="str">
        <f t="shared" si="194"/>
        <v>1</v>
      </c>
      <c r="N172" s="6" t="str">
        <f t="shared" si="195"/>
        <v>1</v>
      </c>
      <c r="O172" s="6" t="str">
        <f t="shared" si="196"/>
        <v>1</v>
      </c>
      <c r="P172" s="6" t="str">
        <f t="shared" si="197"/>
        <v>1</v>
      </c>
      <c r="Q172" s="6" t="str">
        <f t="shared" si="198"/>
        <v>0</v>
      </c>
      <c r="R172" s="6" t="str">
        <f t="shared" si="199"/>
        <v>0</v>
      </c>
      <c r="S172" s="6" t="str">
        <f t="shared" si="200"/>
        <v>1</v>
      </c>
      <c r="T172" s="6" t="str">
        <f t="shared" si="201"/>
        <v>1</v>
      </c>
      <c r="U172" s="6" t="str">
        <f t="shared" si="202"/>
        <v>1</v>
      </c>
      <c r="V172" s="6" t="str">
        <f t="shared" si="203"/>
        <v>1</v>
      </c>
      <c r="W172" s="6" t="str">
        <f t="shared" si="204"/>
        <v>0</v>
      </c>
      <c r="X172" s="6" t="str">
        <f t="shared" si="205"/>
        <v>1</v>
      </c>
      <c r="Y172" s="6" t="str">
        <f t="shared" si="206"/>
        <v>0</v>
      </c>
      <c r="Z172" s="6" t="str">
        <f t="shared" si="207"/>
        <v>1</v>
      </c>
      <c r="AA172" s="6" t="str">
        <f t="shared" si="208"/>
        <v>1</v>
      </c>
      <c r="AB172" s="6" t="str">
        <f t="shared" si="209"/>
        <v>1</v>
      </c>
      <c r="AC172" s="6" t="str">
        <f t="shared" si="210"/>
        <v>0</v>
      </c>
      <c r="AD172" s="6" t="str">
        <f t="shared" si="211"/>
        <v>1</v>
      </c>
      <c r="AE172" s="6" t="str">
        <f t="shared" si="212"/>
        <v>0</v>
      </c>
      <c r="AF172" s="6" t="str">
        <f t="shared" si="213"/>
        <v>0</v>
      </c>
      <c r="AG172" s="6" t="str">
        <f t="shared" si="214"/>
        <v>0</v>
      </c>
      <c r="AH172" s="6" t="str">
        <f t="shared" si="215"/>
        <v>0</v>
      </c>
      <c r="AI172" s="6" t="str">
        <f t="shared" si="216"/>
        <v>0</v>
      </c>
      <c r="AJ172" s="6" t="str">
        <f t="shared" si="217"/>
        <v>0</v>
      </c>
      <c r="AK172" s="6" t="str">
        <f t="shared" si="218"/>
        <v>0</v>
      </c>
      <c r="AL172" s="6" t="str">
        <f t="shared" si="219"/>
        <v>0</v>
      </c>
      <c r="AM172" s="6" t="str">
        <f t="shared" si="220"/>
        <v>0</v>
      </c>
      <c r="AN172" s="6" t="str">
        <f t="shared" si="221"/>
        <v>0</v>
      </c>
      <c r="AO172" s="6" t="str">
        <f t="shared" si="222"/>
        <v>0</v>
      </c>
      <c r="AP172" s="6" t="str">
        <f t="shared" si="223"/>
        <v>0</v>
      </c>
    </row>
    <row r="173" spans="1:42">
      <c r="A173" s="1" t="str">
        <f>'Item Hitboxes'!A1141</f>
        <v>552eaaa0</v>
      </c>
      <c r="B173" s="1" t="str">
        <f>'Item Hitboxes'!B1141</f>
        <v>Itm</v>
      </c>
      <c r="C173" s="6" t="str">
        <f>'Item Hitboxes'!C1141</f>
        <v>Freezie</v>
      </c>
      <c r="D173" s="6" t="str">
        <f>'Item Hitboxes'!D1141</f>
        <v>2c00000f</v>
      </c>
      <c r="E173" s="6" t="str">
        <f>'Item Hitboxes'!E1141</f>
        <v>05280000</v>
      </c>
      <c r="F173" s="6" t="str">
        <f>'Item Hitboxes'!F1141</f>
        <v>00000000</v>
      </c>
      <c r="G173" s="6" t="str">
        <f>'Item Hitboxes'!G1141</f>
        <v>230a0000</v>
      </c>
      <c r="H173" s="6" t="str">
        <f>'Item Hitboxes'!H1141</f>
        <v>191600b7</v>
      </c>
      <c r="I173" s="9" t="s">
        <v>6314</v>
      </c>
      <c r="K173" s="6" t="str">
        <f t="shared" si="192"/>
        <v>0</v>
      </c>
      <c r="L173" s="6" t="str">
        <f t="shared" si="193"/>
        <v>0</v>
      </c>
      <c r="M173" s="6" t="str">
        <f t="shared" si="194"/>
        <v>0</v>
      </c>
      <c r="N173" s="6" t="str">
        <f t="shared" si="195"/>
        <v>1</v>
      </c>
      <c r="O173" s="6" t="str">
        <f t="shared" si="196"/>
        <v>0</v>
      </c>
      <c r="P173" s="6" t="str">
        <f t="shared" si="197"/>
        <v>0</v>
      </c>
      <c r="Q173" s="6" t="str">
        <f t="shared" si="198"/>
        <v>0</v>
      </c>
      <c r="R173" s="6" t="str">
        <f t="shared" si="199"/>
        <v>0</v>
      </c>
      <c r="S173" s="6" t="str">
        <f t="shared" si="200"/>
        <v>1</v>
      </c>
      <c r="T173" s="6" t="str">
        <f t="shared" si="201"/>
        <v>0</v>
      </c>
      <c r="U173" s="6" t="str">
        <f t="shared" si="202"/>
        <v>0</v>
      </c>
      <c r="V173" s="6" t="str">
        <f t="shared" si="203"/>
        <v>1</v>
      </c>
      <c r="W173" s="6" t="str">
        <f t="shared" si="204"/>
        <v>0</v>
      </c>
      <c r="X173" s="6" t="str">
        <f t="shared" si="205"/>
        <v>1</v>
      </c>
      <c r="Y173" s="6" t="str">
        <f t="shared" si="206"/>
        <v>0</v>
      </c>
      <c r="Z173" s="6" t="str">
        <f t="shared" si="207"/>
        <v>1</v>
      </c>
      <c r="AA173" s="6" t="str">
        <f t="shared" si="208"/>
        <v>1</v>
      </c>
      <c r="AB173" s="6" t="str">
        <f t="shared" si="209"/>
        <v>1</v>
      </c>
      <c r="AC173" s="6" t="str">
        <f t="shared" si="210"/>
        <v>0</v>
      </c>
      <c r="AD173" s="6" t="str">
        <f t="shared" si="211"/>
        <v>1</v>
      </c>
      <c r="AE173" s="6" t="str">
        <f t="shared" si="212"/>
        <v>0</v>
      </c>
      <c r="AF173" s="6" t="str">
        <f t="shared" si="213"/>
        <v>0</v>
      </c>
      <c r="AG173" s="6" t="str">
        <f t="shared" si="214"/>
        <v>0</v>
      </c>
      <c r="AH173" s="6" t="str">
        <f t="shared" si="215"/>
        <v>0</v>
      </c>
      <c r="AI173" s="6" t="str">
        <f t="shared" si="216"/>
        <v>0</v>
      </c>
      <c r="AJ173" s="6" t="str">
        <f t="shared" si="217"/>
        <v>0</v>
      </c>
      <c r="AK173" s="6" t="str">
        <f t="shared" si="218"/>
        <v>0</v>
      </c>
      <c r="AL173" s="6" t="str">
        <f t="shared" si="219"/>
        <v>0</v>
      </c>
      <c r="AM173" s="6" t="str">
        <f t="shared" si="220"/>
        <v>0</v>
      </c>
      <c r="AN173" s="6" t="str">
        <f t="shared" si="221"/>
        <v>0</v>
      </c>
      <c r="AO173" s="6" t="str">
        <f t="shared" si="222"/>
        <v>0</v>
      </c>
      <c r="AP173" s="6" t="str">
        <f t="shared" si="223"/>
        <v>0</v>
      </c>
    </row>
    <row r="174" spans="1:42">
      <c r="A174" s="1" t="str">
        <f>'Item Hitboxes'!A1142</f>
        <v>552eaabc</v>
      </c>
      <c r="B174" s="1" t="str">
        <f>'Item Hitboxes'!B1142</f>
        <v>Itm</v>
      </c>
      <c r="C174" s="6" t="str">
        <f>'Item Hitboxes'!C1142</f>
        <v>Motion-Sensor Bomb?</v>
      </c>
      <c r="D174" s="6" t="str">
        <f>'Item Hitboxes'!D1142</f>
        <v>2c000005</v>
      </c>
      <c r="E174" s="6" t="str">
        <f>'Item Hitboxes'!E1142</f>
        <v>03ff0000</v>
      </c>
      <c r="F174" s="6" t="str">
        <f>'Item Hitboxes'!F1142</f>
        <v>00000000</v>
      </c>
      <c r="G174" s="6" t="str">
        <f>'Item Hitboxes'!G1142</f>
        <v>b4990000</v>
      </c>
      <c r="H174" s="6" t="str">
        <f>'Item Hitboxes'!H1142</f>
        <v>05020007</v>
      </c>
      <c r="I174" s="9" t="s">
        <v>6315</v>
      </c>
      <c r="K174" s="6" t="str">
        <f t="shared" si="192"/>
        <v>0</v>
      </c>
      <c r="L174" s="6" t="str">
        <f t="shared" si="193"/>
        <v>0</v>
      </c>
      <c r="M174" s="6" t="str">
        <f t="shared" si="194"/>
        <v>0</v>
      </c>
      <c r="N174" s="6" t="str">
        <f t="shared" si="195"/>
        <v>1</v>
      </c>
      <c r="O174" s="6" t="str">
        <f t="shared" si="196"/>
        <v>0</v>
      </c>
      <c r="P174" s="6" t="str">
        <f t="shared" si="197"/>
        <v>1</v>
      </c>
      <c r="Q174" s="6" t="str">
        <f t="shared" si="198"/>
        <v>0</v>
      </c>
      <c r="R174" s="6" t="str">
        <f t="shared" si="199"/>
        <v>0</v>
      </c>
      <c r="S174" s="6" t="str">
        <f t="shared" si="200"/>
        <v>0</v>
      </c>
      <c r="T174" s="6" t="str">
        <f t="shared" si="201"/>
        <v>0</v>
      </c>
      <c r="U174" s="6" t="str">
        <f t="shared" si="202"/>
        <v>1</v>
      </c>
      <c r="V174" s="6" t="str">
        <f t="shared" si="203"/>
        <v>1</v>
      </c>
      <c r="W174" s="6" t="str">
        <f t="shared" si="204"/>
        <v>0</v>
      </c>
      <c r="X174" s="6" t="str">
        <f t="shared" si="205"/>
        <v>1</v>
      </c>
      <c r="Y174" s="6" t="str">
        <f t="shared" si="206"/>
        <v>0</v>
      </c>
      <c r="Z174" s="6" t="str">
        <f t="shared" si="207"/>
        <v>1</v>
      </c>
      <c r="AA174" s="6" t="str">
        <f t="shared" si="208"/>
        <v>1</v>
      </c>
      <c r="AB174" s="6" t="str">
        <f t="shared" si="209"/>
        <v>1</v>
      </c>
      <c r="AC174" s="6" t="str">
        <f t="shared" si="210"/>
        <v>0</v>
      </c>
      <c r="AD174" s="6" t="str">
        <f t="shared" si="211"/>
        <v>1</v>
      </c>
      <c r="AE174" s="6" t="str">
        <f t="shared" si="212"/>
        <v>0</v>
      </c>
      <c r="AF174" s="6" t="str">
        <f t="shared" si="213"/>
        <v>0</v>
      </c>
      <c r="AG174" s="6" t="str">
        <f t="shared" si="214"/>
        <v>0</v>
      </c>
      <c r="AH174" s="6" t="str">
        <f t="shared" si="215"/>
        <v>0</v>
      </c>
      <c r="AI174" s="6" t="str">
        <f t="shared" si="216"/>
        <v>0</v>
      </c>
      <c r="AJ174" s="6" t="str">
        <f t="shared" si="217"/>
        <v>0</v>
      </c>
      <c r="AK174" s="6" t="str">
        <f t="shared" si="218"/>
        <v>0</v>
      </c>
      <c r="AL174" s="6" t="str">
        <f t="shared" si="219"/>
        <v>0</v>
      </c>
      <c r="AM174" s="6" t="str">
        <f t="shared" si="220"/>
        <v>0</v>
      </c>
      <c r="AN174" s="6" t="str">
        <f t="shared" si="221"/>
        <v>0</v>
      </c>
      <c r="AO174" s="6" t="str">
        <f t="shared" si="222"/>
        <v>0</v>
      </c>
      <c r="AP174" s="6" t="str">
        <f t="shared" si="223"/>
        <v>0</v>
      </c>
    </row>
    <row r="175" spans="1:42">
      <c r="A175" s="1" t="str">
        <f>'Item Hitboxes'!A1143</f>
        <v>552eaadc</v>
      </c>
      <c r="B175" s="1" t="str">
        <f>'Item Hitboxes'!B1143</f>
        <v>Itm</v>
      </c>
      <c r="C175" s="6" t="str">
        <f>'Item Hitboxes'!C1143</f>
        <v>Motion-Sensor Bomb?</v>
      </c>
      <c r="D175" s="6" t="str">
        <f>'Item Hitboxes'!D1143</f>
        <v>2c000005</v>
      </c>
      <c r="E175" s="6" t="str">
        <f>'Item Hitboxes'!E1143</f>
        <v>05000000</v>
      </c>
      <c r="F175" s="6" t="str">
        <f>'Item Hitboxes'!F1143</f>
        <v>02000000</v>
      </c>
      <c r="G175" s="6" t="str">
        <f>'Item Hitboxes'!G1143</f>
        <v>b4990000</v>
      </c>
      <c r="H175" s="6" t="str">
        <f>'Item Hitboxes'!H1143</f>
        <v>052e0007</v>
      </c>
      <c r="I175" s="9" t="s">
        <v>6316</v>
      </c>
      <c r="K175" s="6" t="str">
        <f t="shared" si="192"/>
        <v>0</v>
      </c>
      <c r="L175" s="6" t="str">
        <f t="shared" si="193"/>
        <v>0</v>
      </c>
      <c r="M175" s="6" t="str">
        <f t="shared" si="194"/>
        <v>0</v>
      </c>
      <c r="N175" s="6" t="str">
        <f t="shared" si="195"/>
        <v>1</v>
      </c>
      <c r="O175" s="6" t="str">
        <f t="shared" si="196"/>
        <v>0</v>
      </c>
      <c r="P175" s="6" t="str">
        <f t="shared" si="197"/>
        <v>1</v>
      </c>
      <c r="Q175" s="6" t="str">
        <f t="shared" si="198"/>
        <v>0</v>
      </c>
      <c r="R175" s="6" t="str">
        <f t="shared" si="199"/>
        <v>0</v>
      </c>
      <c r="S175" s="6" t="str">
        <f t="shared" si="200"/>
        <v>0</v>
      </c>
      <c r="T175" s="6" t="str">
        <f t="shared" si="201"/>
        <v>0</v>
      </c>
      <c r="U175" s="6" t="str">
        <f t="shared" si="202"/>
        <v>0</v>
      </c>
      <c r="V175" s="6" t="str">
        <f t="shared" si="203"/>
        <v>0</v>
      </c>
      <c r="W175" s="6" t="str">
        <f t="shared" si="204"/>
        <v>0</v>
      </c>
      <c r="X175" s="6" t="str">
        <f t="shared" si="205"/>
        <v>0</v>
      </c>
      <c r="Y175" s="6" t="str">
        <f t="shared" si="206"/>
        <v>0</v>
      </c>
      <c r="Z175" s="6" t="str">
        <f t="shared" si="207"/>
        <v>1</v>
      </c>
      <c r="AA175" s="6" t="str">
        <f t="shared" si="208"/>
        <v>0</v>
      </c>
      <c r="AB175" s="6" t="str">
        <f t="shared" si="209"/>
        <v>1</v>
      </c>
      <c r="AC175" s="6" t="str">
        <f t="shared" si="210"/>
        <v>0</v>
      </c>
      <c r="AD175" s="6" t="str">
        <f t="shared" si="211"/>
        <v>1</v>
      </c>
      <c r="AE175" s="6" t="str">
        <f t="shared" si="212"/>
        <v>0</v>
      </c>
      <c r="AF175" s="6" t="str">
        <f t="shared" si="213"/>
        <v>0</v>
      </c>
      <c r="AG175" s="6" t="str">
        <f t="shared" si="214"/>
        <v>0</v>
      </c>
      <c r="AH175" s="6" t="str">
        <f t="shared" si="215"/>
        <v>0</v>
      </c>
      <c r="AI175" s="6" t="str">
        <f t="shared" si="216"/>
        <v>0</v>
      </c>
      <c r="AJ175" s="6" t="str">
        <f t="shared" si="217"/>
        <v>0</v>
      </c>
      <c r="AK175" s="6" t="str">
        <f t="shared" si="218"/>
        <v>0</v>
      </c>
      <c r="AL175" s="6" t="str">
        <f t="shared" si="219"/>
        <v>0</v>
      </c>
      <c r="AM175" s="6" t="str">
        <f t="shared" si="220"/>
        <v>0</v>
      </c>
      <c r="AN175" s="6" t="str">
        <f t="shared" si="221"/>
        <v>0</v>
      </c>
      <c r="AO175" s="6" t="str">
        <f t="shared" si="222"/>
        <v>0</v>
      </c>
      <c r="AP175" s="6" t="str">
        <f t="shared" si="223"/>
        <v>0</v>
      </c>
    </row>
    <row r="176" spans="1:42">
      <c r="A176" s="1" t="str">
        <f>'Item Hitboxes'!A1144</f>
        <v>552eaaf8</v>
      </c>
      <c r="B176" s="1" t="str">
        <f>'Item Hitboxes'!B1144</f>
        <v>Itm</v>
      </c>
      <c r="C176" s="6" t="str">
        <f>'Item Hitboxes'!C1144</f>
        <v>Motion-Sensor Bomb?</v>
      </c>
      <c r="D176" s="6" t="str">
        <f>'Item Hitboxes'!D1144</f>
        <v>2c00001c</v>
      </c>
      <c r="E176" s="6" t="str">
        <f>'Item Hitboxes'!E1144</f>
        <v>0ce40000</v>
      </c>
      <c r="F176" s="6" t="str">
        <f>'Item Hitboxes'!F1144</f>
        <v>05000000</v>
      </c>
      <c r="G176" s="6" t="str">
        <f>'Item Hitboxes'!G1144</f>
        <v>b4990000</v>
      </c>
      <c r="H176" s="6" t="str">
        <f>'Item Hitboxes'!H1144</f>
        <v>050400a3</v>
      </c>
      <c r="I176" s="9" t="s">
        <v>6317</v>
      </c>
      <c r="K176" s="6" t="str">
        <f t="shared" si="192"/>
        <v>0</v>
      </c>
      <c r="L176" s="6" t="str">
        <f t="shared" si="193"/>
        <v>0</v>
      </c>
      <c r="M176" s="6" t="str">
        <f t="shared" si="194"/>
        <v>0</v>
      </c>
      <c r="N176" s="6" t="str">
        <f t="shared" si="195"/>
        <v>1</v>
      </c>
      <c r="O176" s="6" t="str">
        <f t="shared" si="196"/>
        <v>0</v>
      </c>
      <c r="P176" s="6" t="str">
        <f t="shared" si="197"/>
        <v>0</v>
      </c>
      <c r="Q176" s="6" t="str">
        <f t="shared" si="198"/>
        <v>0</v>
      </c>
      <c r="R176" s="6" t="str">
        <f t="shared" si="199"/>
        <v>0</v>
      </c>
      <c r="S176" s="6" t="str">
        <f t="shared" si="200"/>
        <v>0</v>
      </c>
      <c r="T176" s="6" t="str">
        <f t="shared" si="201"/>
        <v>0</v>
      </c>
      <c r="U176" s="6" t="str">
        <f t="shared" si="202"/>
        <v>1</v>
      </c>
      <c r="V176" s="6" t="str">
        <f t="shared" si="203"/>
        <v>0</v>
      </c>
      <c r="W176" s="6" t="str">
        <f t="shared" si="204"/>
        <v>0</v>
      </c>
      <c r="X176" s="6" t="str">
        <f t="shared" si="205"/>
        <v>0</v>
      </c>
      <c r="Y176" s="6" t="str">
        <f t="shared" si="206"/>
        <v>0</v>
      </c>
      <c r="Z176" s="6" t="str">
        <f t="shared" si="207"/>
        <v>0</v>
      </c>
      <c r="AA176" s="6" t="str">
        <f t="shared" si="208"/>
        <v>0</v>
      </c>
      <c r="AB176" s="6" t="str">
        <f t="shared" si="209"/>
        <v>1</v>
      </c>
      <c r="AC176" s="6" t="str">
        <f t="shared" si="210"/>
        <v>0</v>
      </c>
      <c r="AD176" s="6" t="str">
        <f t="shared" si="211"/>
        <v>1</v>
      </c>
      <c r="AE176" s="6" t="str">
        <f t="shared" si="212"/>
        <v>0</v>
      </c>
      <c r="AF176" s="6" t="str">
        <f t="shared" si="213"/>
        <v>0</v>
      </c>
      <c r="AG176" s="6" t="str">
        <f t="shared" si="214"/>
        <v>0</v>
      </c>
      <c r="AH176" s="6" t="str">
        <f t="shared" si="215"/>
        <v>0</v>
      </c>
      <c r="AI176" s="6" t="str">
        <f t="shared" si="216"/>
        <v>0</v>
      </c>
      <c r="AJ176" s="6" t="str">
        <f t="shared" si="217"/>
        <v>0</v>
      </c>
      <c r="AK176" s="6" t="str">
        <f t="shared" si="218"/>
        <v>0</v>
      </c>
      <c r="AL176" s="6" t="str">
        <f t="shared" si="219"/>
        <v>0</v>
      </c>
      <c r="AM176" s="6" t="str">
        <f t="shared" si="220"/>
        <v>0</v>
      </c>
      <c r="AN176" s="6" t="str">
        <f t="shared" si="221"/>
        <v>0</v>
      </c>
      <c r="AO176" s="6" t="str">
        <f t="shared" si="222"/>
        <v>0</v>
      </c>
      <c r="AP176" s="6" t="str">
        <f t="shared" si="223"/>
        <v>0</v>
      </c>
    </row>
    <row r="177" spans="1:42">
      <c r="A177" s="1" t="str">
        <f>'Item Hitboxes'!A1145</f>
        <v>552eab44</v>
      </c>
      <c r="B177" s="1" t="str">
        <f>'Item Hitboxes'!B1145</f>
        <v>Itm</v>
      </c>
      <c r="C177" s="6" t="str">
        <f>'Item Hitboxes'!C1145</f>
        <v>Motion-Sensor Bomb?</v>
      </c>
      <c r="D177" s="6" t="str">
        <f>'Item Hitboxes'!D1145</f>
        <v>2c000005</v>
      </c>
      <c r="E177" s="6" t="str">
        <f>'Item Hitboxes'!E1145</f>
        <v>03ff0000</v>
      </c>
      <c r="F177" s="6" t="str">
        <f>'Item Hitboxes'!F1145</f>
        <v>00000000</v>
      </c>
      <c r="G177" s="6" t="str">
        <f>'Item Hitboxes'!G1145</f>
        <v>b4990000</v>
      </c>
      <c r="H177" s="6" t="str">
        <f>'Item Hitboxes'!H1145</f>
        <v>05020007</v>
      </c>
      <c r="I177" s="9" t="s">
        <v>6315</v>
      </c>
      <c r="K177" s="6" t="str">
        <f t="shared" si="192"/>
        <v>0</v>
      </c>
      <c r="L177" s="6" t="str">
        <f t="shared" si="193"/>
        <v>0</v>
      </c>
      <c r="M177" s="6" t="str">
        <f t="shared" si="194"/>
        <v>0</v>
      </c>
      <c r="N177" s="6" t="str">
        <f t="shared" si="195"/>
        <v>1</v>
      </c>
      <c r="O177" s="6" t="str">
        <f t="shared" si="196"/>
        <v>0</v>
      </c>
      <c r="P177" s="6" t="str">
        <f t="shared" si="197"/>
        <v>1</v>
      </c>
      <c r="Q177" s="6" t="str">
        <f t="shared" si="198"/>
        <v>0</v>
      </c>
      <c r="R177" s="6" t="str">
        <f t="shared" si="199"/>
        <v>0</v>
      </c>
      <c r="S177" s="6" t="str">
        <f t="shared" si="200"/>
        <v>0</v>
      </c>
      <c r="T177" s="6" t="str">
        <f t="shared" si="201"/>
        <v>0</v>
      </c>
      <c r="U177" s="6" t="str">
        <f t="shared" si="202"/>
        <v>1</v>
      </c>
      <c r="V177" s="6" t="str">
        <f t="shared" si="203"/>
        <v>1</v>
      </c>
      <c r="W177" s="6" t="str">
        <f t="shared" si="204"/>
        <v>0</v>
      </c>
      <c r="X177" s="6" t="str">
        <f t="shared" si="205"/>
        <v>1</v>
      </c>
      <c r="Y177" s="6" t="str">
        <f t="shared" si="206"/>
        <v>0</v>
      </c>
      <c r="Z177" s="6" t="str">
        <f t="shared" si="207"/>
        <v>1</v>
      </c>
      <c r="AA177" s="6" t="str">
        <f t="shared" si="208"/>
        <v>1</v>
      </c>
      <c r="AB177" s="6" t="str">
        <f t="shared" si="209"/>
        <v>1</v>
      </c>
      <c r="AC177" s="6" t="str">
        <f t="shared" si="210"/>
        <v>0</v>
      </c>
      <c r="AD177" s="6" t="str">
        <f t="shared" si="211"/>
        <v>1</v>
      </c>
      <c r="AE177" s="6" t="str">
        <f t="shared" si="212"/>
        <v>0</v>
      </c>
      <c r="AF177" s="6" t="str">
        <f t="shared" si="213"/>
        <v>0</v>
      </c>
      <c r="AG177" s="6" t="str">
        <f t="shared" si="214"/>
        <v>0</v>
      </c>
      <c r="AH177" s="6" t="str">
        <f t="shared" si="215"/>
        <v>0</v>
      </c>
      <c r="AI177" s="6" t="str">
        <f t="shared" si="216"/>
        <v>0</v>
      </c>
      <c r="AJ177" s="6" t="str">
        <f t="shared" si="217"/>
        <v>0</v>
      </c>
      <c r="AK177" s="6" t="str">
        <f t="shared" si="218"/>
        <v>0</v>
      </c>
      <c r="AL177" s="6" t="str">
        <f t="shared" si="219"/>
        <v>0</v>
      </c>
      <c r="AM177" s="6" t="str">
        <f t="shared" si="220"/>
        <v>0</v>
      </c>
      <c r="AN177" s="6" t="str">
        <f t="shared" si="221"/>
        <v>0</v>
      </c>
      <c r="AO177" s="6" t="str">
        <f t="shared" si="222"/>
        <v>0</v>
      </c>
      <c r="AP177" s="6" t="str">
        <f t="shared" si="223"/>
        <v>0</v>
      </c>
    </row>
    <row r="178" spans="1:42">
      <c r="A178" s="1" t="str">
        <f>'Item Hitboxes'!A1146</f>
        <v>552eab64</v>
      </c>
      <c r="B178" s="1" t="str">
        <f>'Item Hitboxes'!B1146</f>
        <v>Itm</v>
      </c>
      <c r="C178" s="6" t="str">
        <f>'Item Hitboxes'!C1146</f>
        <v>Motion-Sensor Bomb?</v>
      </c>
      <c r="D178" s="6" t="str">
        <f>'Item Hitboxes'!D1146</f>
        <v>2c000005</v>
      </c>
      <c r="E178" s="6" t="str">
        <f>'Item Hitboxes'!E1146</f>
        <v>05000000</v>
      </c>
      <c r="F178" s="6" t="str">
        <f>'Item Hitboxes'!F1146</f>
        <v>02000000</v>
      </c>
      <c r="G178" s="6" t="str">
        <f>'Item Hitboxes'!G1146</f>
        <v>b4990000</v>
      </c>
      <c r="H178" s="6" t="str">
        <f>'Item Hitboxes'!H1146</f>
        <v>052e0007</v>
      </c>
      <c r="I178" s="9" t="s">
        <v>6316</v>
      </c>
      <c r="K178" s="6" t="str">
        <f t="shared" si="192"/>
        <v>0</v>
      </c>
      <c r="L178" s="6" t="str">
        <f t="shared" si="193"/>
        <v>0</v>
      </c>
      <c r="M178" s="6" t="str">
        <f t="shared" si="194"/>
        <v>0</v>
      </c>
      <c r="N178" s="6" t="str">
        <f t="shared" si="195"/>
        <v>1</v>
      </c>
      <c r="O178" s="6" t="str">
        <f t="shared" si="196"/>
        <v>0</v>
      </c>
      <c r="P178" s="6" t="str">
        <f t="shared" si="197"/>
        <v>1</v>
      </c>
      <c r="Q178" s="6" t="str">
        <f t="shared" si="198"/>
        <v>0</v>
      </c>
      <c r="R178" s="6" t="str">
        <f t="shared" si="199"/>
        <v>0</v>
      </c>
      <c r="S178" s="6" t="str">
        <f t="shared" si="200"/>
        <v>0</v>
      </c>
      <c r="T178" s="6" t="str">
        <f t="shared" si="201"/>
        <v>0</v>
      </c>
      <c r="U178" s="6" t="str">
        <f t="shared" si="202"/>
        <v>0</v>
      </c>
      <c r="V178" s="6" t="str">
        <f t="shared" si="203"/>
        <v>0</v>
      </c>
      <c r="W178" s="6" t="str">
        <f t="shared" si="204"/>
        <v>0</v>
      </c>
      <c r="X178" s="6" t="str">
        <f t="shared" si="205"/>
        <v>0</v>
      </c>
      <c r="Y178" s="6" t="str">
        <f t="shared" si="206"/>
        <v>0</v>
      </c>
      <c r="Z178" s="6" t="str">
        <f t="shared" si="207"/>
        <v>1</v>
      </c>
      <c r="AA178" s="6" t="str">
        <f t="shared" si="208"/>
        <v>0</v>
      </c>
      <c r="AB178" s="6" t="str">
        <f t="shared" si="209"/>
        <v>1</v>
      </c>
      <c r="AC178" s="6" t="str">
        <f t="shared" si="210"/>
        <v>0</v>
      </c>
      <c r="AD178" s="6" t="str">
        <f t="shared" si="211"/>
        <v>1</v>
      </c>
      <c r="AE178" s="6" t="str">
        <f t="shared" si="212"/>
        <v>0</v>
      </c>
      <c r="AF178" s="6" t="str">
        <f t="shared" si="213"/>
        <v>0</v>
      </c>
      <c r="AG178" s="6" t="str">
        <f t="shared" si="214"/>
        <v>0</v>
      </c>
      <c r="AH178" s="6" t="str">
        <f t="shared" si="215"/>
        <v>0</v>
      </c>
      <c r="AI178" s="6" t="str">
        <f t="shared" si="216"/>
        <v>0</v>
      </c>
      <c r="AJ178" s="6" t="str">
        <f t="shared" si="217"/>
        <v>0</v>
      </c>
      <c r="AK178" s="6" t="str">
        <f t="shared" si="218"/>
        <v>0</v>
      </c>
      <c r="AL178" s="6" t="str">
        <f t="shared" si="219"/>
        <v>0</v>
      </c>
      <c r="AM178" s="6" t="str">
        <f t="shared" si="220"/>
        <v>0</v>
      </c>
      <c r="AN178" s="6" t="str">
        <f t="shared" si="221"/>
        <v>0</v>
      </c>
      <c r="AO178" s="6" t="str">
        <f t="shared" si="222"/>
        <v>0</v>
      </c>
      <c r="AP178" s="6" t="str">
        <f t="shared" si="223"/>
        <v>0</v>
      </c>
    </row>
    <row r="179" spans="1:42">
      <c r="A179" s="1" t="str">
        <f>'Item Hitboxes'!A1147</f>
        <v>552eab80</v>
      </c>
      <c r="B179" s="1" t="str">
        <f>'Item Hitboxes'!B1147</f>
        <v>Itm</v>
      </c>
      <c r="C179" s="6" t="str">
        <f>'Item Hitboxes'!C1147</f>
        <v>Motion-Sensor Bomb?</v>
      </c>
      <c r="D179" s="6" t="str">
        <f>'Item Hitboxes'!D1147</f>
        <v>2c00001c</v>
      </c>
      <c r="E179" s="6" t="str">
        <f>'Item Hitboxes'!E1147</f>
        <v>0ce40000</v>
      </c>
      <c r="F179" s="6" t="str">
        <f>'Item Hitboxes'!F1147</f>
        <v>05000000</v>
      </c>
      <c r="G179" s="6" t="str">
        <f>'Item Hitboxes'!G1147</f>
        <v>b4990000</v>
      </c>
      <c r="H179" s="6" t="str">
        <f>'Item Hitboxes'!H1147</f>
        <v>050400a3</v>
      </c>
      <c r="I179" s="9" t="s">
        <v>6317</v>
      </c>
      <c r="K179" s="6" t="str">
        <f t="shared" si="192"/>
        <v>0</v>
      </c>
      <c r="L179" s="6" t="str">
        <f t="shared" si="193"/>
        <v>0</v>
      </c>
      <c r="M179" s="6" t="str">
        <f t="shared" si="194"/>
        <v>0</v>
      </c>
      <c r="N179" s="6" t="str">
        <f t="shared" si="195"/>
        <v>1</v>
      </c>
      <c r="O179" s="6" t="str">
        <f t="shared" si="196"/>
        <v>0</v>
      </c>
      <c r="P179" s="6" t="str">
        <f t="shared" si="197"/>
        <v>0</v>
      </c>
      <c r="Q179" s="6" t="str">
        <f t="shared" si="198"/>
        <v>0</v>
      </c>
      <c r="R179" s="6" t="str">
        <f t="shared" si="199"/>
        <v>0</v>
      </c>
      <c r="S179" s="6" t="str">
        <f t="shared" si="200"/>
        <v>0</v>
      </c>
      <c r="T179" s="6" t="str">
        <f t="shared" si="201"/>
        <v>0</v>
      </c>
      <c r="U179" s="6" t="str">
        <f t="shared" si="202"/>
        <v>1</v>
      </c>
      <c r="V179" s="6" t="str">
        <f t="shared" si="203"/>
        <v>0</v>
      </c>
      <c r="W179" s="6" t="str">
        <f t="shared" si="204"/>
        <v>0</v>
      </c>
      <c r="X179" s="6" t="str">
        <f t="shared" si="205"/>
        <v>0</v>
      </c>
      <c r="Y179" s="6" t="str">
        <f t="shared" si="206"/>
        <v>0</v>
      </c>
      <c r="Z179" s="6" t="str">
        <f t="shared" si="207"/>
        <v>0</v>
      </c>
      <c r="AA179" s="6" t="str">
        <f t="shared" si="208"/>
        <v>0</v>
      </c>
      <c r="AB179" s="6" t="str">
        <f t="shared" si="209"/>
        <v>1</v>
      </c>
      <c r="AC179" s="6" t="str">
        <f t="shared" si="210"/>
        <v>0</v>
      </c>
      <c r="AD179" s="6" t="str">
        <f t="shared" si="211"/>
        <v>1</v>
      </c>
      <c r="AE179" s="6" t="str">
        <f t="shared" si="212"/>
        <v>0</v>
      </c>
      <c r="AF179" s="6" t="str">
        <f t="shared" si="213"/>
        <v>0</v>
      </c>
      <c r="AG179" s="6" t="str">
        <f t="shared" si="214"/>
        <v>0</v>
      </c>
      <c r="AH179" s="6" t="str">
        <f t="shared" si="215"/>
        <v>0</v>
      </c>
      <c r="AI179" s="6" t="str">
        <f t="shared" si="216"/>
        <v>0</v>
      </c>
      <c r="AJ179" s="6" t="str">
        <f t="shared" si="217"/>
        <v>0</v>
      </c>
      <c r="AK179" s="6" t="str">
        <f t="shared" si="218"/>
        <v>0</v>
      </c>
      <c r="AL179" s="6" t="str">
        <f t="shared" si="219"/>
        <v>0</v>
      </c>
      <c r="AM179" s="6" t="str">
        <f t="shared" si="220"/>
        <v>0</v>
      </c>
      <c r="AN179" s="6" t="str">
        <f t="shared" si="221"/>
        <v>0</v>
      </c>
      <c r="AO179" s="6" t="str">
        <f t="shared" si="222"/>
        <v>0</v>
      </c>
      <c r="AP179" s="6" t="str">
        <f t="shared" si="223"/>
        <v>0</v>
      </c>
    </row>
    <row r="180" spans="1:42">
      <c r="A180" s="1" t="str">
        <f>'Item Hitboxes'!A1148</f>
        <v>552eabcc</v>
      </c>
      <c r="B180" s="1" t="str">
        <f>'Item Hitboxes'!B1148</f>
        <v>Itm</v>
      </c>
      <c r="C180" s="6" t="str">
        <f>'Item Hitboxes'!C1148</f>
        <v>Flipper (thrown)?</v>
      </c>
      <c r="D180" s="6" t="str">
        <f>'Item Hitboxes'!D1148</f>
        <v>2c004006</v>
      </c>
      <c r="E180" s="6" t="str">
        <f>'Item Hitboxes'!E1148</f>
        <v>03840000</v>
      </c>
      <c r="F180" s="6" t="str">
        <f>'Item Hitboxes'!F1148</f>
        <v>02580000</v>
      </c>
      <c r="G180" s="6" t="str">
        <f>'Item Hitboxes'!G1148</f>
        <v>b4940000</v>
      </c>
      <c r="H180" s="6" t="str">
        <f>'Item Hitboxes'!H1148</f>
        <v>05020007</v>
      </c>
      <c r="I180" s="9" t="s">
        <v>6318</v>
      </c>
      <c r="K180" s="6" t="str">
        <f t="shared" si="192"/>
        <v>0</v>
      </c>
      <c r="L180" s="6" t="str">
        <f t="shared" si="193"/>
        <v>0</v>
      </c>
      <c r="M180" s="6" t="str">
        <f t="shared" si="194"/>
        <v>0</v>
      </c>
      <c r="N180" s="6" t="str">
        <f t="shared" si="195"/>
        <v>1</v>
      </c>
      <c r="O180" s="6" t="str">
        <f t="shared" si="196"/>
        <v>1</v>
      </c>
      <c r="P180" s="6" t="str">
        <f t="shared" si="197"/>
        <v>1</v>
      </c>
      <c r="Q180" s="6" t="str">
        <f t="shared" si="198"/>
        <v>1</v>
      </c>
      <c r="R180" s="6" t="str">
        <f t="shared" si="199"/>
        <v>0</v>
      </c>
      <c r="S180" s="6" t="str">
        <f t="shared" si="200"/>
        <v>0</v>
      </c>
      <c r="T180" s="6" t="str">
        <f t="shared" si="201"/>
        <v>0</v>
      </c>
      <c r="U180" s="6" t="str">
        <f t="shared" si="202"/>
        <v>0</v>
      </c>
      <c r="V180" s="6" t="str">
        <f t="shared" si="203"/>
        <v>1</v>
      </c>
      <c r="W180" s="6" t="str">
        <f t="shared" si="204"/>
        <v>0</v>
      </c>
      <c r="X180" s="6" t="str">
        <f t="shared" si="205"/>
        <v>1</v>
      </c>
      <c r="Y180" s="6" t="str">
        <f t="shared" si="206"/>
        <v>0</v>
      </c>
      <c r="Z180" s="6" t="str">
        <f t="shared" si="207"/>
        <v>1</v>
      </c>
      <c r="AA180" s="6" t="str">
        <f t="shared" si="208"/>
        <v>1</v>
      </c>
      <c r="AB180" s="6" t="str">
        <f t="shared" si="209"/>
        <v>1</v>
      </c>
      <c r="AC180" s="6" t="str">
        <f t="shared" si="210"/>
        <v>0</v>
      </c>
      <c r="AD180" s="6" t="str">
        <f t="shared" si="211"/>
        <v>1</v>
      </c>
      <c r="AE180" s="6" t="str">
        <f t="shared" si="212"/>
        <v>0</v>
      </c>
      <c r="AF180" s="6" t="str">
        <f t="shared" si="213"/>
        <v>0</v>
      </c>
      <c r="AG180" s="6" t="str">
        <f t="shared" si="214"/>
        <v>0</v>
      </c>
      <c r="AH180" s="6" t="str">
        <f t="shared" si="215"/>
        <v>0</v>
      </c>
      <c r="AI180" s="6" t="str">
        <f t="shared" si="216"/>
        <v>0</v>
      </c>
      <c r="AJ180" s="6" t="str">
        <f t="shared" si="217"/>
        <v>0</v>
      </c>
      <c r="AK180" s="6" t="str">
        <f t="shared" si="218"/>
        <v>0</v>
      </c>
      <c r="AL180" s="6" t="str">
        <f t="shared" si="219"/>
        <v>0</v>
      </c>
      <c r="AM180" s="6" t="str">
        <f t="shared" si="220"/>
        <v>0</v>
      </c>
      <c r="AN180" s="6" t="str">
        <f t="shared" si="221"/>
        <v>0</v>
      </c>
      <c r="AO180" s="6" t="str">
        <f t="shared" si="222"/>
        <v>0</v>
      </c>
      <c r="AP180" s="6" t="str">
        <f t="shared" si="223"/>
        <v>0</v>
      </c>
    </row>
    <row r="181" spans="1:42">
      <c r="A181" s="1" t="str">
        <f>'Item Hitboxes'!A1149</f>
        <v>552eabe4</v>
      </c>
      <c r="B181" s="1" t="str">
        <f>'Item Hitboxes'!B1149</f>
        <v>Itm</v>
      </c>
      <c r="C181" s="6" t="str">
        <f>'Item Hitboxes'!C1149</f>
        <v>Flipper (thrown)?</v>
      </c>
      <c r="D181" s="6" t="str">
        <f>'Item Hitboxes'!D1149</f>
        <v>2c804006</v>
      </c>
      <c r="E181" s="6" t="str">
        <f>'Item Hitboxes'!E1149</f>
        <v>03840000</v>
      </c>
      <c r="F181" s="6" t="str">
        <f>'Item Hitboxes'!F1149</f>
        <v>fda80000</v>
      </c>
      <c r="G181" s="6" t="str">
        <f>'Item Hitboxes'!G1149</f>
        <v>b4940000</v>
      </c>
      <c r="H181" s="6" t="str">
        <f>'Item Hitboxes'!H1149</f>
        <v>05020007</v>
      </c>
      <c r="I181" s="9" t="s">
        <v>6318</v>
      </c>
      <c r="K181" s="6" t="str">
        <f t="shared" si="192"/>
        <v>0</v>
      </c>
      <c r="L181" s="6" t="str">
        <f t="shared" si="193"/>
        <v>0</v>
      </c>
      <c r="M181" s="6" t="str">
        <f t="shared" si="194"/>
        <v>0</v>
      </c>
      <c r="N181" s="6" t="str">
        <f t="shared" si="195"/>
        <v>1</v>
      </c>
      <c r="O181" s="6" t="str">
        <f t="shared" si="196"/>
        <v>1</v>
      </c>
      <c r="P181" s="6" t="str">
        <f t="shared" si="197"/>
        <v>1</v>
      </c>
      <c r="Q181" s="6" t="str">
        <f t="shared" si="198"/>
        <v>1</v>
      </c>
      <c r="R181" s="6" t="str">
        <f t="shared" si="199"/>
        <v>0</v>
      </c>
      <c r="S181" s="6" t="str">
        <f t="shared" si="200"/>
        <v>0</v>
      </c>
      <c r="T181" s="6" t="str">
        <f t="shared" si="201"/>
        <v>0</v>
      </c>
      <c r="U181" s="6" t="str">
        <f t="shared" si="202"/>
        <v>0</v>
      </c>
      <c r="V181" s="6" t="str">
        <f t="shared" si="203"/>
        <v>1</v>
      </c>
      <c r="W181" s="6" t="str">
        <f t="shared" si="204"/>
        <v>0</v>
      </c>
      <c r="X181" s="6" t="str">
        <f t="shared" si="205"/>
        <v>1</v>
      </c>
      <c r="Y181" s="6" t="str">
        <f t="shared" si="206"/>
        <v>0</v>
      </c>
      <c r="Z181" s="6" t="str">
        <f t="shared" si="207"/>
        <v>1</v>
      </c>
      <c r="AA181" s="6" t="str">
        <f t="shared" si="208"/>
        <v>1</v>
      </c>
      <c r="AB181" s="6" t="str">
        <f t="shared" si="209"/>
        <v>1</v>
      </c>
      <c r="AC181" s="6" t="str">
        <f t="shared" si="210"/>
        <v>0</v>
      </c>
      <c r="AD181" s="6" t="str">
        <f t="shared" si="211"/>
        <v>1</v>
      </c>
      <c r="AE181" s="6" t="str">
        <f t="shared" si="212"/>
        <v>0</v>
      </c>
      <c r="AF181" s="6" t="str">
        <f t="shared" si="213"/>
        <v>0</v>
      </c>
      <c r="AG181" s="6" t="str">
        <f t="shared" si="214"/>
        <v>0</v>
      </c>
      <c r="AH181" s="6" t="str">
        <f t="shared" si="215"/>
        <v>0</v>
      </c>
      <c r="AI181" s="6" t="str">
        <f t="shared" si="216"/>
        <v>0</v>
      </c>
      <c r="AJ181" s="6" t="str">
        <f t="shared" si="217"/>
        <v>0</v>
      </c>
      <c r="AK181" s="6" t="str">
        <f t="shared" si="218"/>
        <v>0</v>
      </c>
      <c r="AL181" s="6" t="str">
        <f t="shared" si="219"/>
        <v>0</v>
      </c>
      <c r="AM181" s="6" t="str">
        <f t="shared" si="220"/>
        <v>0</v>
      </c>
      <c r="AN181" s="6" t="str">
        <f t="shared" si="221"/>
        <v>0</v>
      </c>
      <c r="AO181" s="6" t="str">
        <f t="shared" si="222"/>
        <v>0</v>
      </c>
      <c r="AP181" s="6" t="str">
        <f t="shared" si="223"/>
        <v>0</v>
      </c>
    </row>
    <row r="182" spans="1:42">
      <c r="A182" s="1" t="str">
        <f>'Item Hitboxes'!A1150</f>
        <v>552eac00</v>
      </c>
      <c r="B182" s="1" t="str">
        <f>'Item Hitboxes'!B1150</f>
        <v>Itm</v>
      </c>
      <c r="C182" s="6" t="str">
        <f>'Item Hitboxes'!C1150</f>
        <v>Flipper (active)</v>
      </c>
      <c r="D182" s="6" t="str">
        <f>'Item Hitboxes'!D1150</f>
        <v>2c004001</v>
      </c>
      <c r="E182" s="6" t="str">
        <f>'Item Hitboxes'!E1150</f>
        <v>01c20000</v>
      </c>
      <c r="F182" s="6" t="str">
        <f>'Item Hitboxes'!F1150</f>
        <v>02580000</v>
      </c>
      <c r="G182" s="6" t="str">
        <f>'Item Hitboxes'!G1150</f>
        <v>b5190a00</v>
      </c>
      <c r="H182" s="6" t="str">
        <f>'Item Hitboxes'!H1150</f>
        <v>0002022b</v>
      </c>
      <c r="I182" s="9" t="s">
        <v>6319</v>
      </c>
      <c r="K182" s="6" t="str">
        <f t="shared" si="192"/>
        <v>0</v>
      </c>
      <c r="L182" s="6" t="str">
        <f t="shared" si="193"/>
        <v>0</v>
      </c>
      <c r="M182" s="6" t="str">
        <f t="shared" si="194"/>
        <v>0</v>
      </c>
      <c r="N182" s="6" t="str">
        <f t="shared" si="195"/>
        <v>1</v>
      </c>
      <c r="O182" s="6" t="str">
        <f t="shared" si="196"/>
        <v>1</v>
      </c>
      <c r="P182" s="6" t="str">
        <f t="shared" si="197"/>
        <v>1</v>
      </c>
      <c r="Q182" s="6" t="str">
        <f t="shared" si="198"/>
        <v>1</v>
      </c>
      <c r="R182" s="6" t="str">
        <f t="shared" si="199"/>
        <v>0</v>
      </c>
      <c r="S182" s="6" t="str">
        <f t="shared" si="200"/>
        <v>0</v>
      </c>
      <c r="T182" s="6" t="str">
        <f t="shared" si="201"/>
        <v>0</v>
      </c>
      <c r="U182" s="6" t="str">
        <f t="shared" si="202"/>
        <v>0</v>
      </c>
      <c r="V182" s="6" t="str">
        <f t="shared" si="203"/>
        <v>0</v>
      </c>
      <c r="W182" s="6" t="str">
        <f t="shared" si="204"/>
        <v>0</v>
      </c>
      <c r="X182" s="6" t="str">
        <f t="shared" si="205"/>
        <v>1</v>
      </c>
      <c r="Y182" s="6" t="str">
        <f t="shared" si="206"/>
        <v>0</v>
      </c>
      <c r="Z182" s="6" t="str">
        <f t="shared" si="207"/>
        <v>0</v>
      </c>
      <c r="AA182" s="6" t="str">
        <f t="shared" si="208"/>
        <v>0</v>
      </c>
      <c r="AB182" s="6" t="str">
        <f t="shared" si="209"/>
        <v>1</v>
      </c>
      <c r="AC182" s="6" t="str">
        <f t="shared" si="210"/>
        <v>0</v>
      </c>
      <c r="AD182" s="6" t="str">
        <f t="shared" si="211"/>
        <v>1</v>
      </c>
      <c r="AE182" s="6" t="str">
        <f t="shared" si="212"/>
        <v>0</v>
      </c>
      <c r="AF182" s="6" t="str">
        <f t="shared" si="213"/>
        <v>0</v>
      </c>
      <c r="AG182" s="6" t="str">
        <f t="shared" si="214"/>
        <v>0</v>
      </c>
      <c r="AH182" s="6" t="str">
        <f t="shared" si="215"/>
        <v>0</v>
      </c>
      <c r="AI182" s="6" t="str">
        <f t="shared" si="216"/>
        <v>0</v>
      </c>
      <c r="AJ182" s="6" t="str">
        <f t="shared" si="217"/>
        <v>0</v>
      </c>
      <c r="AK182" s="6" t="str">
        <f t="shared" si="218"/>
        <v>0</v>
      </c>
      <c r="AL182" s="6" t="str">
        <f t="shared" si="219"/>
        <v>0</v>
      </c>
      <c r="AM182" s="6" t="str">
        <f t="shared" si="220"/>
        <v>0</v>
      </c>
      <c r="AN182" s="6" t="str">
        <f t="shared" si="221"/>
        <v>0</v>
      </c>
      <c r="AO182" s="6" t="str">
        <f t="shared" si="222"/>
        <v>0</v>
      </c>
      <c r="AP182" s="6" t="str">
        <f t="shared" si="223"/>
        <v>0</v>
      </c>
    </row>
    <row r="183" spans="1:42">
      <c r="A183" s="1" t="str">
        <f>'Item Hitboxes'!A1151</f>
        <v>552eac18</v>
      </c>
      <c r="B183" s="1" t="str">
        <f>'Item Hitboxes'!B1151</f>
        <v>Itm</v>
      </c>
      <c r="C183" s="6" t="str">
        <f>'Item Hitboxes'!C1151</f>
        <v>Flipper (active)</v>
      </c>
      <c r="D183" s="6" t="str">
        <f>'Item Hitboxes'!D1151</f>
        <v>2c804001</v>
      </c>
      <c r="E183" s="6" t="str">
        <f>'Item Hitboxes'!E1151</f>
        <v>01c20000</v>
      </c>
      <c r="F183" s="6" t="str">
        <f>'Item Hitboxes'!F1151</f>
        <v>fda80000</v>
      </c>
      <c r="G183" s="6" t="str">
        <f>'Item Hitboxes'!G1151</f>
        <v>b5190a00</v>
      </c>
      <c r="H183" s="6" t="str">
        <f>'Item Hitboxes'!H1151</f>
        <v>0002022b</v>
      </c>
      <c r="I183" s="9" t="s">
        <v>6319</v>
      </c>
      <c r="K183" s="6" t="str">
        <f t="shared" si="192"/>
        <v>0</v>
      </c>
      <c r="L183" s="6" t="str">
        <f t="shared" si="193"/>
        <v>0</v>
      </c>
      <c r="M183" s="6" t="str">
        <f t="shared" si="194"/>
        <v>0</v>
      </c>
      <c r="N183" s="6" t="str">
        <f t="shared" si="195"/>
        <v>1</v>
      </c>
      <c r="O183" s="6" t="str">
        <f t="shared" si="196"/>
        <v>1</v>
      </c>
      <c r="P183" s="6" t="str">
        <f t="shared" si="197"/>
        <v>1</v>
      </c>
      <c r="Q183" s="6" t="str">
        <f t="shared" si="198"/>
        <v>1</v>
      </c>
      <c r="R183" s="6" t="str">
        <f t="shared" si="199"/>
        <v>0</v>
      </c>
      <c r="S183" s="6" t="str">
        <f t="shared" si="200"/>
        <v>0</v>
      </c>
      <c r="T183" s="6" t="str">
        <f t="shared" si="201"/>
        <v>0</v>
      </c>
      <c r="U183" s="6" t="str">
        <f t="shared" si="202"/>
        <v>0</v>
      </c>
      <c r="V183" s="6" t="str">
        <f t="shared" si="203"/>
        <v>0</v>
      </c>
      <c r="W183" s="6" t="str">
        <f t="shared" si="204"/>
        <v>0</v>
      </c>
      <c r="X183" s="6" t="str">
        <f t="shared" si="205"/>
        <v>1</v>
      </c>
      <c r="Y183" s="6" t="str">
        <f t="shared" si="206"/>
        <v>0</v>
      </c>
      <c r="Z183" s="6" t="str">
        <f t="shared" si="207"/>
        <v>0</v>
      </c>
      <c r="AA183" s="6" t="str">
        <f t="shared" si="208"/>
        <v>0</v>
      </c>
      <c r="AB183" s="6" t="str">
        <f t="shared" si="209"/>
        <v>1</v>
      </c>
      <c r="AC183" s="6" t="str">
        <f t="shared" si="210"/>
        <v>0</v>
      </c>
      <c r="AD183" s="6" t="str">
        <f t="shared" si="211"/>
        <v>1</v>
      </c>
      <c r="AE183" s="6" t="str">
        <f t="shared" si="212"/>
        <v>0</v>
      </c>
      <c r="AF183" s="6" t="str">
        <f t="shared" si="213"/>
        <v>0</v>
      </c>
      <c r="AG183" s="6" t="str">
        <f t="shared" si="214"/>
        <v>0</v>
      </c>
      <c r="AH183" s="6" t="str">
        <f t="shared" si="215"/>
        <v>0</v>
      </c>
      <c r="AI183" s="6" t="str">
        <f t="shared" si="216"/>
        <v>0</v>
      </c>
      <c r="AJ183" s="6" t="str">
        <f t="shared" si="217"/>
        <v>0</v>
      </c>
      <c r="AK183" s="6" t="str">
        <f t="shared" si="218"/>
        <v>0</v>
      </c>
      <c r="AL183" s="6" t="str">
        <f t="shared" si="219"/>
        <v>0</v>
      </c>
      <c r="AM183" s="6" t="str">
        <f t="shared" si="220"/>
        <v>0</v>
      </c>
      <c r="AN183" s="6" t="str">
        <f t="shared" si="221"/>
        <v>0</v>
      </c>
      <c r="AO183" s="6" t="str">
        <f t="shared" si="222"/>
        <v>0</v>
      </c>
      <c r="AP183" s="6" t="str">
        <f t="shared" si="223"/>
        <v>0</v>
      </c>
    </row>
    <row r="184" spans="1:42">
      <c r="A184" s="1" t="str">
        <f>'Item Hitboxes'!A1152</f>
        <v>552eac34</v>
      </c>
      <c r="B184" s="1" t="str">
        <f>'Item Hitboxes'!B1152</f>
        <v>Itm</v>
      </c>
      <c r="C184" s="6" t="str">
        <f>'Item Hitboxes'!C1152</f>
        <v>Screw Attack</v>
      </c>
      <c r="D184" s="6" t="str">
        <f>'Item Hitboxes'!D1152</f>
        <v>2c00000c</v>
      </c>
      <c r="E184" s="6" t="str">
        <f>'Item Hitboxes'!E1152</f>
        <v>05780000</v>
      </c>
      <c r="F184" s="6" t="str">
        <f>'Item Hitboxes'!F1152</f>
        <v>00000000</v>
      </c>
      <c r="G184" s="6" t="str">
        <f>'Item Hitboxes'!G1152</f>
        <v>b48c8000</v>
      </c>
      <c r="H184" s="6" t="str">
        <f>'Item Hitboxes'!H1152</f>
        <v>053a3c87</v>
      </c>
      <c r="I184" s="9" t="s">
        <v>6307</v>
      </c>
      <c r="K184" s="6" t="str">
        <f t="shared" si="192"/>
        <v>0</v>
      </c>
      <c r="L184" s="6" t="str">
        <f t="shared" si="193"/>
        <v>0</v>
      </c>
      <c r="M184" s="6" t="str">
        <f t="shared" si="194"/>
        <v>0</v>
      </c>
      <c r="N184" s="6" t="str">
        <f t="shared" si="195"/>
        <v>1</v>
      </c>
      <c r="O184" s="6" t="str">
        <f t="shared" si="196"/>
        <v>0</v>
      </c>
      <c r="P184" s="6" t="str">
        <f t="shared" si="197"/>
        <v>0</v>
      </c>
      <c r="Q184" s="6" t="str">
        <f t="shared" si="198"/>
        <v>0</v>
      </c>
      <c r="R184" s="6" t="str">
        <f t="shared" si="199"/>
        <v>0</v>
      </c>
      <c r="S184" s="6" t="str">
        <f t="shared" si="200"/>
        <v>0</v>
      </c>
      <c r="T184" s="6" t="str">
        <f t="shared" si="201"/>
        <v>0</v>
      </c>
      <c r="U184" s="6" t="str">
        <f t="shared" si="202"/>
        <v>0</v>
      </c>
      <c r="V184" s="6" t="str">
        <f t="shared" si="203"/>
        <v>1</v>
      </c>
      <c r="W184" s="6" t="str">
        <f t="shared" si="204"/>
        <v>0</v>
      </c>
      <c r="X184" s="6" t="str">
        <f t="shared" si="205"/>
        <v>1</v>
      </c>
      <c r="Y184" s="6" t="str">
        <f t="shared" si="206"/>
        <v>0</v>
      </c>
      <c r="Z184" s="6" t="str">
        <f t="shared" si="207"/>
        <v>1</v>
      </c>
      <c r="AA184" s="6" t="str">
        <f t="shared" si="208"/>
        <v>1</v>
      </c>
      <c r="AB184" s="6" t="str">
        <f t="shared" si="209"/>
        <v>1</v>
      </c>
      <c r="AC184" s="6" t="str">
        <f t="shared" si="210"/>
        <v>0</v>
      </c>
      <c r="AD184" s="6" t="str">
        <f t="shared" si="211"/>
        <v>1</v>
      </c>
      <c r="AE184" s="6" t="str">
        <f t="shared" si="212"/>
        <v>0</v>
      </c>
      <c r="AF184" s="6" t="str">
        <f t="shared" si="213"/>
        <v>0</v>
      </c>
      <c r="AG184" s="6" t="str">
        <f t="shared" si="214"/>
        <v>0</v>
      </c>
      <c r="AH184" s="6" t="str">
        <f t="shared" si="215"/>
        <v>0</v>
      </c>
      <c r="AI184" s="6" t="str">
        <f t="shared" si="216"/>
        <v>0</v>
      </c>
      <c r="AJ184" s="6" t="str">
        <f t="shared" si="217"/>
        <v>0</v>
      </c>
      <c r="AK184" s="6" t="str">
        <f t="shared" si="218"/>
        <v>0</v>
      </c>
      <c r="AL184" s="6" t="str">
        <f t="shared" si="219"/>
        <v>0</v>
      </c>
      <c r="AM184" s="6" t="str">
        <f t="shared" si="220"/>
        <v>0</v>
      </c>
      <c r="AN184" s="6" t="str">
        <f t="shared" si="221"/>
        <v>0</v>
      </c>
      <c r="AO184" s="6" t="str">
        <f t="shared" si="222"/>
        <v>0</v>
      </c>
      <c r="AP184" s="6" t="str">
        <f t="shared" si="223"/>
        <v>0</v>
      </c>
    </row>
    <row r="185" spans="1:42">
      <c r="A185" s="1" t="str">
        <f>'Item Hitboxes'!A1153</f>
        <v>552eac58</v>
      </c>
      <c r="B185" s="1" t="str">
        <f>'Item Hitboxes'!B1153</f>
        <v>Itm</v>
      </c>
      <c r="C185" s="6" t="str">
        <f>'Item Hitboxes'!C1153</f>
        <v>Parasol (thrown)?</v>
      </c>
      <c r="D185" s="6" t="str">
        <f>'Item Hitboxes'!D1153</f>
        <v>2c000001</v>
      </c>
      <c r="E185" s="6" t="str">
        <f>'Item Hitboxes'!E1153</f>
        <v>044c0000</v>
      </c>
      <c r="F185" s="6" t="str">
        <f>'Item Hitboxes'!F1153</f>
        <v>03200000</v>
      </c>
      <c r="G185" s="6" t="str">
        <f>'Item Hitboxes'!G1153</f>
        <v>b4990000</v>
      </c>
      <c r="H185" s="6" t="str">
        <f>'Item Hitboxes'!H1153</f>
        <v>05020007</v>
      </c>
      <c r="I185" s="9" t="s">
        <v>6320</v>
      </c>
      <c r="K185" s="6" t="str">
        <f t="shared" si="192"/>
        <v>0</v>
      </c>
      <c r="L185" s="6" t="str">
        <f t="shared" si="193"/>
        <v>0</v>
      </c>
      <c r="M185" s="6" t="str">
        <f t="shared" si="194"/>
        <v>1</v>
      </c>
      <c r="N185" s="6" t="str">
        <f t="shared" si="195"/>
        <v>1</v>
      </c>
      <c r="O185" s="6" t="str">
        <f t="shared" si="196"/>
        <v>1</v>
      </c>
      <c r="P185" s="6" t="str">
        <f t="shared" si="197"/>
        <v>1</v>
      </c>
      <c r="Q185" s="6" t="str">
        <f t="shared" si="198"/>
        <v>0</v>
      </c>
      <c r="R185" s="6" t="str">
        <f t="shared" si="199"/>
        <v>0</v>
      </c>
      <c r="S185" s="6" t="str">
        <f t="shared" si="200"/>
        <v>0</v>
      </c>
      <c r="T185" s="6" t="str">
        <f t="shared" si="201"/>
        <v>0</v>
      </c>
      <c r="U185" s="6" t="str">
        <f t="shared" si="202"/>
        <v>0</v>
      </c>
      <c r="V185" s="6" t="str">
        <f t="shared" si="203"/>
        <v>1</v>
      </c>
      <c r="W185" s="6" t="str">
        <f t="shared" si="204"/>
        <v>0</v>
      </c>
      <c r="X185" s="6" t="str">
        <f t="shared" si="205"/>
        <v>1</v>
      </c>
      <c r="Y185" s="6" t="str">
        <f t="shared" si="206"/>
        <v>0</v>
      </c>
      <c r="Z185" s="6" t="str">
        <f t="shared" si="207"/>
        <v>1</v>
      </c>
      <c r="AA185" s="6" t="str">
        <f t="shared" si="208"/>
        <v>1</v>
      </c>
      <c r="AB185" s="6" t="str">
        <f t="shared" si="209"/>
        <v>1</v>
      </c>
      <c r="AC185" s="6" t="str">
        <f t="shared" si="210"/>
        <v>0</v>
      </c>
      <c r="AD185" s="6" t="str">
        <f t="shared" si="211"/>
        <v>1</v>
      </c>
      <c r="AE185" s="6" t="str">
        <f t="shared" si="212"/>
        <v>0</v>
      </c>
      <c r="AF185" s="6" t="str">
        <f t="shared" si="213"/>
        <v>0</v>
      </c>
      <c r="AG185" s="6" t="str">
        <f t="shared" si="214"/>
        <v>0</v>
      </c>
      <c r="AH185" s="6" t="str">
        <f t="shared" si="215"/>
        <v>0</v>
      </c>
      <c r="AI185" s="6" t="str">
        <f t="shared" si="216"/>
        <v>0</v>
      </c>
      <c r="AJ185" s="6" t="str">
        <f t="shared" si="217"/>
        <v>0</v>
      </c>
      <c r="AK185" s="6" t="str">
        <f t="shared" si="218"/>
        <v>0</v>
      </c>
      <c r="AL185" s="6" t="str">
        <f t="shared" si="219"/>
        <v>0</v>
      </c>
      <c r="AM185" s="6" t="str">
        <f t="shared" si="220"/>
        <v>0</v>
      </c>
      <c r="AN185" s="6" t="str">
        <f t="shared" si="221"/>
        <v>0</v>
      </c>
      <c r="AO185" s="6" t="str">
        <f t="shared" si="222"/>
        <v>0</v>
      </c>
      <c r="AP185" s="6" t="str">
        <f t="shared" si="223"/>
        <v>0</v>
      </c>
    </row>
    <row r="186" spans="1:42">
      <c r="A186" s="1" t="str">
        <f>'Item Hitboxes'!A1154</f>
        <v>552eac70</v>
      </c>
      <c r="B186" s="1" t="str">
        <f>'Item Hitboxes'!B1154</f>
        <v>Itm</v>
      </c>
      <c r="C186" s="6" t="str">
        <f>'Item Hitboxes'!C1154</f>
        <v>Parasol (thrown)?</v>
      </c>
      <c r="D186" s="6" t="str">
        <f>'Item Hitboxes'!D1154</f>
        <v>2c800001</v>
      </c>
      <c r="E186" s="6" t="str">
        <f>'Item Hitboxes'!E1154</f>
        <v>01f40000</v>
      </c>
      <c r="F186" s="6" t="str">
        <f>'Item Hitboxes'!F1154</f>
        <v>fc180000</v>
      </c>
      <c r="G186" s="6" t="str">
        <f>'Item Hitboxes'!G1154</f>
        <v>b4990000</v>
      </c>
      <c r="H186" s="6" t="str">
        <f>'Item Hitboxes'!H1154</f>
        <v>05020007</v>
      </c>
      <c r="I186" s="9" t="s">
        <v>6320</v>
      </c>
      <c r="K186" s="6" t="str">
        <f t="shared" si="192"/>
        <v>0</v>
      </c>
      <c r="L186" s="6" t="str">
        <f t="shared" si="193"/>
        <v>0</v>
      </c>
      <c r="M186" s="6" t="str">
        <f t="shared" si="194"/>
        <v>1</v>
      </c>
      <c r="N186" s="6" t="str">
        <f t="shared" si="195"/>
        <v>1</v>
      </c>
      <c r="O186" s="6" t="str">
        <f t="shared" si="196"/>
        <v>1</v>
      </c>
      <c r="P186" s="6" t="str">
        <f t="shared" si="197"/>
        <v>1</v>
      </c>
      <c r="Q186" s="6" t="str">
        <f t="shared" si="198"/>
        <v>0</v>
      </c>
      <c r="R186" s="6" t="str">
        <f t="shared" si="199"/>
        <v>0</v>
      </c>
      <c r="S186" s="6" t="str">
        <f t="shared" si="200"/>
        <v>0</v>
      </c>
      <c r="T186" s="6" t="str">
        <f t="shared" si="201"/>
        <v>0</v>
      </c>
      <c r="U186" s="6" t="str">
        <f t="shared" si="202"/>
        <v>0</v>
      </c>
      <c r="V186" s="6" t="str">
        <f t="shared" si="203"/>
        <v>1</v>
      </c>
      <c r="W186" s="6" t="str">
        <f t="shared" si="204"/>
        <v>0</v>
      </c>
      <c r="X186" s="6" t="str">
        <f t="shared" si="205"/>
        <v>1</v>
      </c>
      <c r="Y186" s="6" t="str">
        <f t="shared" si="206"/>
        <v>0</v>
      </c>
      <c r="Z186" s="6" t="str">
        <f t="shared" si="207"/>
        <v>1</v>
      </c>
      <c r="AA186" s="6" t="str">
        <f t="shared" si="208"/>
        <v>1</v>
      </c>
      <c r="AB186" s="6" t="str">
        <f t="shared" si="209"/>
        <v>1</v>
      </c>
      <c r="AC186" s="6" t="str">
        <f t="shared" si="210"/>
        <v>0</v>
      </c>
      <c r="AD186" s="6" t="str">
        <f t="shared" si="211"/>
        <v>1</v>
      </c>
      <c r="AE186" s="6" t="str">
        <f t="shared" si="212"/>
        <v>0</v>
      </c>
      <c r="AF186" s="6" t="str">
        <f t="shared" si="213"/>
        <v>0</v>
      </c>
      <c r="AG186" s="6" t="str">
        <f t="shared" si="214"/>
        <v>0</v>
      </c>
      <c r="AH186" s="6" t="str">
        <f t="shared" si="215"/>
        <v>0</v>
      </c>
      <c r="AI186" s="6" t="str">
        <f t="shared" si="216"/>
        <v>0</v>
      </c>
      <c r="AJ186" s="6" t="str">
        <f t="shared" si="217"/>
        <v>0</v>
      </c>
      <c r="AK186" s="6" t="str">
        <f t="shared" si="218"/>
        <v>0</v>
      </c>
      <c r="AL186" s="6" t="str">
        <f t="shared" si="219"/>
        <v>0</v>
      </c>
      <c r="AM186" s="6" t="str">
        <f t="shared" si="220"/>
        <v>0</v>
      </c>
      <c r="AN186" s="6" t="str">
        <f t="shared" si="221"/>
        <v>0</v>
      </c>
      <c r="AO186" s="6" t="str">
        <f t="shared" si="222"/>
        <v>0</v>
      </c>
      <c r="AP186" s="6" t="str">
        <f t="shared" si="223"/>
        <v>0</v>
      </c>
    </row>
    <row r="187" spans="1:42">
      <c r="A187" s="1" t="str">
        <f>'Item Hitboxes'!A1155</f>
        <v>552eac8c</v>
      </c>
      <c r="B187" s="1" t="str">
        <f>'Item Hitboxes'!B1155</f>
        <v>Itm</v>
      </c>
      <c r="C187" s="6" t="str">
        <f>'Item Hitboxes'!C1155</f>
        <v>Home-Run Bat (thrown)?</v>
      </c>
      <c r="D187" s="6" t="str">
        <f>'Item Hitboxes'!D1155</f>
        <v>2c00000c</v>
      </c>
      <c r="E187" s="6" t="str">
        <f>'Item Hitboxes'!E1155</f>
        <v>044c0000</v>
      </c>
      <c r="F187" s="6" t="str">
        <f>'Item Hitboxes'!F1155</f>
        <v>00000000</v>
      </c>
      <c r="G187" s="6" t="str">
        <f>'Item Hitboxes'!G1155</f>
        <v>b4990000</v>
      </c>
      <c r="H187" s="6" t="str">
        <f>'Item Hitboxes'!H1155</f>
        <v>0a020087</v>
      </c>
      <c r="I187" s="9" t="s">
        <v>6299</v>
      </c>
      <c r="K187" s="6" t="str">
        <f t="shared" si="192"/>
        <v>0</v>
      </c>
      <c r="L187" s="6" t="str">
        <f t="shared" si="193"/>
        <v>0</v>
      </c>
      <c r="M187" s="6" t="str">
        <f t="shared" si="194"/>
        <v>0</v>
      </c>
      <c r="N187" s="6" t="str">
        <f t="shared" si="195"/>
        <v>1</v>
      </c>
      <c r="O187" s="6" t="str">
        <f t="shared" si="196"/>
        <v>0</v>
      </c>
      <c r="P187" s="6" t="str">
        <f t="shared" si="197"/>
        <v>0</v>
      </c>
      <c r="Q187" s="6" t="str">
        <f t="shared" si="198"/>
        <v>0</v>
      </c>
      <c r="R187" s="6" t="str">
        <f t="shared" si="199"/>
        <v>0</v>
      </c>
      <c r="S187" s="6" t="str">
        <f t="shared" si="200"/>
        <v>0</v>
      </c>
      <c r="T187" s="6" t="str">
        <f t="shared" si="201"/>
        <v>0</v>
      </c>
      <c r="U187" s="6" t="str">
        <f t="shared" si="202"/>
        <v>1</v>
      </c>
      <c r="V187" s="6" t="str">
        <f t="shared" si="203"/>
        <v>1</v>
      </c>
      <c r="W187" s="6" t="str">
        <f t="shared" si="204"/>
        <v>0</v>
      </c>
      <c r="X187" s="6" t="str">
        <f t="shared" si="205"/>
        <v>1</v>
      </c>
      <c r="Y187" s="6" t="str">
        <f t="shared" si="206"/>
        <v>0</v>
      </c>
      <c r="Z187" s="6" t="str">
        <f t="shared" si="207"/>
        <v>1</v>
      </c>
      <c r="AA187" s="6" t="str">
        <f t="shared" si="208"/>
        <v>1</v>
      </c>
      <c r="AB187" s="6" t="str">
        <f t="shared" si="209"/>
        <v>1</v>
      </c>
      <c r="AC187" s="6" t="str">
        <f t="shared" si="210"/>
        <v>0</v>
      </c>
      <c r="AD187" s="6" t="str">
        <f t="shared" si="211"/>
        <v>1</v>
      </c>
      <c r="AE187" s="6" t="str">
        <f t="shared" si="212"/>
        <v>0</v>
      </c>
      <c r="AF187" s="6" t="str">
        <f t="shared" si="213"/>
        <v>0</v>
      </c>
      <c r="AG187" s="6" t="str">
        <f t="shared" si="214"/>
        <v>0</v>
      </c>
      <c r="AH187" s="6" t="str">
        <f t="shared" si="215"/>
        <v>0</v>
      </c>
      <c r="AI187" s="6" t="str">
        <f t="shared" si="216"/>
        <v>0</v>
      </c>
      <c r="AJ187" s="6" t="str">
        <f t="shared" si="217"/>
        <v>0</v>
      </c>
      <c r="AK187" s="6" t="str">
        <f t="shared" si="218"/>
        <v>0</v>
      </c>
      <c r="AL187" s="6" t="str">
        <f t="shared" si="219"/>
        <v>0</v>
      </c>
      <c r="AM187" s="6" t="str">
        <f t="shared" si="220"/>
        <v>0</v>
      </c>
      <c r="AN187" s="6" t="str">
        <f t="shared" si="221"/>
        <v>0</v>
      </c>
      <c r="AO187" s="6" t="str">
        <f t="shared" si="222"/>
        <v>0</v>
      </c>
      <c r="AP187" s="6" t="str">
        <f t="shared" si="223"/>
        <v>0</v>
      </c>
    </row>
    <row r="188" spans="1:42">
      <c r="A188" s="1" t="str">
        <f>'Item Hitboxes'!A1156</f>
        <v>552eaca8</v>
      </c>
      <c r="B188" s="1" t="str">
        <f>'Item Hitboxes'!B1156</f>
        <v>Itm</v>
      </c>
      <c r="C188" s="6" t="str">
        <f>'Item Hitboxes'!C1156</f>
        <v>Beam Sword (thrown)?</v>
      </c>
      <c r="D188" s="6" t="str">
        <f>'Item Hitboxes'!D1156</f>
        <v>2c000005</v>
      </c>
      <c r="E188" s="6" t="str">
        <f>'Item Hitboxes'!E1156</f>
        <v>044c0000</v>
      </c>
      <c r="F188" s="6" t="str">
        <f>'Item Hitboxes'!F1156</f>
        <v>00000000</v>
      </c>
      <c r="G188" s="6" t="str">
        <f>'Item Hitboxes'!G1156</f>
        <v>b4990000</v>
      </c>
      <c r="H188" s="6" t="str">
        <f>'Item Hitboxes'!H1156</f>
        <v>050e000f</v>
      </c>
      <c r="I188" s="9" t="s">
        <v>6299</v>
      </c>
      <c r="K188" s="6" t="str">
        <f t="shared" si="192"/>
        <v>0</v>
      </c>
      <c r="L188" s="6" t="str">
        <f t="shared" si="193"/>
        <v>0</v>
      </c>
      <c r="M188" s="6" t="str">
        <f t="shared" si="194"/>
        <v>0</v>
      </c>
      <c r="N188" s="6" t="str">
        <f t="shared" si="195"/>
        <v>1</v>
      </c>
      <c r="O188" s="6" t="str">
        <f t="shared" si="196"/>
        <v>0</v>
      </c>
      <c r="P188" s="6" t="str">
        <f t="shared" si="197"/>
        <v>0</v>
      </c>
      <c r="Q188" s="6" t="str">
        <f t="shared" si="198"/>
        <v>0</v>
      </c>
      <c r="R188" s="6" t="str">
        <f t="shared" si="199"/>
        <v>0</v>
      </c>
      <c r="S188" s="6" t="str">
        <f t="shared" si="200"/>
        <v>0</v>
      </c>
      <c r="T188" s="6" t="str">
        <f t="shared" si="201"/>
        <v>0</v>
      </c>
      <c r="U188" s="6" t="str">
        <f t="shared" si="202"/>
        <v>1</v>
      </c>
      <c r="V188" s="6" t="str">
        <f t="shared" si="203"/>
        <v>1</v>
      </c>
      <c r="W188" s="6" t="str">
        <f t="shared" si="204"/>
        <v>0</v>
      </c>
      <c r="X188" s="6" t="str">
        <f t="shared" si="205"/>
        <v>1</v>
      </c>
      <c r="Y188" s="6" t="str">
        <f t="shared" si="206"/>
        <v>0</v>
      </c>
      <c r="Z188" s="6" t="str">
        <f t="shared" si="207"/>
        <v>1</v>
      </c>
      <c r="AA188" s="6" t="str">
        <f t="shared" si="208"/>
        <v>1</v>
      </c>
      <c r="AB188" s="6" t="str">
        <f t="shared" si="209"/>
        <v>1</v>
      </c>
      <c r="AC188" s="6" t="str">
        <f t="shared" si="210"/>
        <v>0</v>
      </c>
      <c r="AD188" s="6" t="str">
        <f t="shared" si="211"/>
        <v>1</v>
      </c>
      <c r="AE188" s="6" t="str">
        <f t="shared" si="212"/>
        <v>0</v>
      </c>
      <c r="AF188" s="6" t="str">
        <f t="shared" si="213"/>
        <v>0</v>
      </c>
      <c r="AG188" s="6" t="str">
        <f t="shared" si="214"/>
        <v>0</v>
      </c>
      <c r="AH188" s="6" t="str">
        <f t="shared" si="215"/>
        <v>0</v>
      </c>
      <c r="AI188" s="6" t="str">
        <f t="shared" si="216"/>
        <v>0</v>
      </c>
      <c r="AJ188" s="6" t="str">
        <f t="shared" si="217"/>
        <v>0</v>
      </c>
      <c r="AK188" s="6" t="str">
        <f t="shared" si="218"/>
        <v>0</v>
      </c>
      <c r="AL188" s="6" t="str">
        <f t="shared" si="219"/>
        <v>0</v>
      </c>
      <c r="AM188" s="6" t="str">
        <f t="shared" si="220"/>
        <v>0</v>
      </c>
      <c r="AN188" s="6" t="str">
        <f t="shared" si="221"/>
        <v>0</v>
      </c>
      <c r="AO188" s="6" t="str">
        <f t="shared" si="222"/>
        <v>0</v>
      </c>
      <c r="AP188" s="6" t="str">
        <f t="shared" si="223"/>
        <v>0</v>
      </c>
    </row>
    <row r="189" spans="1:42">
      <c r="A189" s="1" t="str">
        <f>'Item Hitboxes'!A1157</f>
        <v>552eacc4</v>
      </c>
      <c r="B189" s="1" t="str">
        <f>'Item Hitboxes'!B1157</f>
        <v>Itm</v>
      </c>
      <c r="C189" s="6">
        <f>'Item Hitboxes'!C1157</f>
        <v>0</v>
      </c>
      <c r="D189" s="6" t="str">
        <f>'Item Hitboxes'!D1157</f>
        <v>2c000003</v>
      </c>
      <c r="E189" s="6" t="str">
        <f>'Item Hitboxes'!E1157</f>
        <v>05280000</v>
      </c>
      <c r="F189" s="6" t="str">
        <f>'Item Hitboxes'!F1157</f>
        <v>00000000</v>
      </c>
      <c r="G189" s="6" t="str">
        <f>'Item Hitboxes'!G1157</f>
        <v>b4990000</v>
      </c>
      <c r="H189" s="6" t="str">
        <f>'Item Hitboxes'!H1157</f>
        <v>05020007</v>
      </c>
      <c r="I189" s="9" t="s">
        <v>6307</v>
      </c>
      <c r="K189" s="6" t="str">
        <f t="shared" si="192"/>
        <v>0</v>
      </c>
      <c r="L189" s="6" t="str">
        <f t="shared" si="193"/>
        <v>0</v>
      </c>
      <c r="M189" s="6" t="str">
        <f t="shared" si="194"/>
        <v>0</v>
      </c>
      <c r="N189" s="6" t="str">
        <f t="shared" si="195"/>
        <v>1</v>
      </c>
      <c r="O189" s="6" t="str">
        <f t="shared" si="196"/>
        <v>0</v>
      </c>
      <c r="P189" s="6" t="str">
        <f t="shared" si="197"/>
        <v>0</v>
      </c>
      <c r="Q189" s="6" t="str">
        <f t="shared" si="198"/>
        <v>0</v>
      </c>
      <c r="R189" s="6" t="str">
        <f t="shared" si="199"/>
        <v>0</v>
      </c>
      <c r="S189" s="6" t="str">
        <f t="shared" si="200"/>
        <v>0</v>
      </c>
      <c r="T189" s="6" t="str">
        <f t="shared" si="201"/>
        <v>0</v>
      </c>
      <c r="U189" s="6" t="str">
        <f t="shared" si="202"/>
        <v>0</v>
      </c>
      <c r="V189" s="6" t="str">
        <f t="shared" si="203"/>
        <v>1</v>
      </c>
      <c r="W189" s="6" t="str">
        <f t="shared" si="204"/>
        <v>0</v>
      </c>
      <c r="X189" s="6" t="str">
        <f t="shared" si="205"/>
        <v>1</v>
      </c>
      <c r="Y189" s="6" t="str">
        <f t="shared" si="206"/>
        <v>0</v>
      </c>
      <c r="Z189" s="6" t="str">
        <f t="shared" si="207"/>
        <v>1</v>
      </c>
      <c r="AA189" s="6" t="str">
        <f t="shared" si="208"/>
        <v>1</v>
      </c>
      <c r="AB189" s="6" t="str">
        <f t="shared" si="209"/>
        <v>1</v>
      </c>
      <c r="AC189" s="6" t="str">
        <f t="shared" si="210"/>
        <v>0</v>
      </c>
      <c r="AD189" s="6" t="str">
        <f t="shared" si="211"/>
        <v>1</v>
      </c>
      <c r="AE189" s="6" t="str">
        <f t="shared" si="212"/>
        <v>0</v>
      </c>
      <c r="AF189" s="6" t="str">
        <f t="shared" si="213"/>
        <v>0</v>
      </c>
      <c r="AG189" s="6" t="str">
        <f t="shared" si="214"/>
        <v>0</v>
      </c>
      <c r="AH189" s="6" t="str">
        <f t="shared" si="215"/>
        <v>0</v>
      </c>
      <c r="AI189" s="6" t="str">
        <f t="shared" si="216"/>
        <v>0</v>
      </c>
      <c r="AJ189" s="6" t="str">
        <f t="shared" si="217"/>
        <v>0</v>
      </c>
      <c r="AK189" s="6" t="str">
        <f t="shared" si="218"/>
        <v>0</v>
      </c>
      <c r="AL189" s="6" t="str">
        <f t="shared" si="219"/>
        <v>0</v>
      </c>
      <c r="AM189" s="6" t="str">
        <f t="shared" si="220"/>
        <v>0</v>
      </c>
      <c r="AN189" s="6" t="str">
        <f t="shared" si="221"/>
        <v>0</v>
      </c>
      <c r="AO189" s="6" t="str">
        <f t="shared" si="222"/>
        <v>0</v>
      </c>
      <c r="AP189" s="6" t="str">
        <f t="shared" si="223"/>
        <v>0</v>
      </c>
    </row>
    <row r="190" spans="1:42">
      <c r="A190" s="1" t="str">
        <f>'Item Hitboxes'!A1158</f>
        <v>552eace0</v>
      </c>
      <c r="B190" s="1" t="str">
        <f>'Item Hitboxes'!B1158</f>
        <v>Itm</v>
      </c>
      <c r="C190" s="6" t="str">
        <f>'Item Hitboxes'!C1158</f>
        <v>Ray Gun (thrown)?</v>
      </c>
      <c r="D190" s="6" t="str">
        <f>'Item Hitboxes'!D1158</f>
        <v>2c000005</v>
      </c>
      <c r="E190" s="6" t="str">
        <f>'Item Hitboxes'!E1158</f>
        <v>06180000</v>
      </c>
      <c r="F190" s="6" t="str">
        <f>'Item Hitboxes'!F1158</f>
        <v>00000000</v>
      </c>
      <c r="G190" s="6" t="str">
        <f>'Item Hitboxes'!G1158</f>
        <v>b48c8000</v>
      </c>
      <c r="H190" s="6" t="str">
        <f>'Item Hitboxes'!H1158</f>
        <v>05020047</v>
      </c>
      <c r="I190" s="9" t="s">
        <v>6307</v>
      </c>
      <c r="K190" s="6" t="str">
        <f t="shared" si="192"/>
        <v>0</v>
      </c>
      <c r="L190" s="6" t="str">
        <f t="shared" si="193"/>
        <v>0</v>
      </c>
      <c r="M190" s="6" t="str">
        <f t="shared" si="194"/>
        <v>0</v>
      </c>
      <c r="N190" s="6" t="str">
        <f t="shared" si="195"/>
        <v>1</v>
      </c>
      <c r="O190" s="6" t="str">
        <f t="shared" si="196"/>
        <v>0</v>
      </c>
      <c r="P190" s="6" t="str">
        <f t="shared" si="197"/>
        <v>0</v>
      </c>
      <c r="Q190" s="6" t="str">
        <f t="shared" si="198"/>
        <v>0</v>
      </c>
      <c r="R190" s="6" t="str">
        <f t="shared" si="199"/>
        <v>0</v>
      </c>
      <c r="S190" s="6" t="str">
        <f t="shared" si="200"/>
        <v>0</v>
      </c>
      <c r="T190" s="6" t="str">
        <f t="shared" si="201"/>
        <v>0</v>
      </c>
      <c r="U190" s="6" t="str">
        <f t="shared" si="202"/>
        <v>0</v>
      </c>
      <c r="V190" s="6" t="str">
        <f t="shared" si="203"/>
        <v>1</v>
      </c>
      <c r="W190" s="6" t="str">
        <f t="shared" si="204"/>
        <v>0</v>
      </c>
      <c r="X190" s="6" t="str">
        <f t="shared" si="205"/>
        <v>1</v>
      </c>
      <c r="Y190" s="6" t="str">
        <f t="shared" si="206"/>
        <v>0</v>
      </c>
      <c r="Z190" s="6" t="str">
        <f t="shared" si="207"/>
        <v>1</v>
      </c>
      <c r="AA190" s="6" t="str">
        <f t="shared" si="208"/>
        <v>1</v>
      </c>
      <c r="AB190" s="6" t="str">
        <f t="shared" si="209"/>
        <v>1</v>
      </c>
      <c r="AC190" s="6" t="str">
        <f t="shared" si="210"/>
        <v>0</v>
      </c>
      <c r="AD190" s="6" t="str">
        <f t="shared" si="211"/>
        <v>1</v>
      </c>
      <c r="AE190" s="6" t="str">
        <f t="shared" si="212"/>
        <v>0</v>
      </c>
      <c r="AF190" s="6" t="str">
        <f t="shared" si="213"/>
        <v>0</v>
      </c>
      <c r="AG190" s="6" t="str">
        <f t="shared" si="214"/>
        <v>0</v>
      </c>
      <c r="AH190" s="6" t="str">
        <f t="shared" si="215"/>
        <v>0</v>
      </c>
      <c r="AI190" s="6" t="str">
        <f t="shared" si="216"/>
        <v>0</v>
      </c>
      <c r="AJ190" s="6" t="str">
        <f t="shared" si="217"/>
        <v>0</v>
      </c>
      <c r="AK190" s="6" t="str">
        <f t="shared" si="218"/>
        <v>0</v>
      </c>
      <c r="AL190" s="6" t="str">
        <f t="shared" si="219"/>
        <v>0</v>
      </c>
      <c r="AM190" s="6" t="str">
        <f t="shared" si="220"/>
        <v>0</v>
      </c>
      <c r="AN190" s="6" t="str">
        <f t="shared" si="221"/>
        <v>0</v>
      </c>
      <c r="AO190" s="6" t="str">
        <f t="shared" si="222"/>
        <v>0</v>
      </c>
      <c r="AP190" s="6" t="str">
        <f t="shared" si="223"/>
        <v>0</v>
      </c>
    </row>
    <row r="191" spans="1:42">
      <c r="A191" s="1" t="str">
        <f>'Item Hitboxes'!A1159</f>
        <v>552eacfc</v>
      </c>
      <c r="B191" s="1" t="str">
        <f>'Item Hitboxes'!B1159</f>
        <v>Itm</v>
      </c>
      <c r="C191" s="6" t="str">
        <f>'Item Hitboxes'!C1159</f>
        <v>Star Rod (thrown)?</v>
      </c>
      <c r="D191" s="6" t="str">
        <f>'Item Hitboxes'!D1159</f>
        <v>2c000006</v>
      </c>
      <c r="E191" s="6" t="str">
        <f>'Item Hitboxes'!E1159</f>
        <v>04b00000</v>
      </c>
      <c r="F191" s="6" t="str">
        <f>'Item Hitboxes'!F1159</f>
        <v>00000000</v>
      </c>
      <c r="G191" s="6" t="str">
        <f>'Item Hitboxes'!G1159</f>
        <v>00118000</v>
      </c>
      <c r="H191" s="6" t="str">
        <f>'Item Hitboxes'!H1159</f>
        <v>0f02008b</v>
      </c>
      <c r="I191" s="9" t="s">
        <v>6321</v>
      </c>
      <c r="K191" s="6" t="str">
        <f t="shared" si="192"/>
        <v>0</v>
      </c>
      <c r="L191" s="6" t="str">
        <f t="shared" si="193"/>
        <v>0</v>
      </c>
      <c r="M191" s="6" t="str">
        <f t="shared" si="194"/>
        <v>0</v>
      </c>
      <c r="N191" s="6" t="str">
        <f t="shared" si="195"/>
        <v>1</v>
      </c>
      <c r="O191" s="6" t="str">
        <f t="shared" si="196"/>
        <v>0</v>
      </c>
      <c r="P191" s="6" t="str">
        <f t="shared" si="197"/>
        <v>0</v>
      </c>
      <c r="Q191" s="6" t="str">
        <f t="shared" si="198"/>
        <v>0</v>
      </c>
      <c r="R191" s="6" t="str">
        <f t="shared" si="199"/>
        <v>0</v>
      </c>
      <c r="S191" s="6" t="str">
        <f t="shared" si="200"/>
        <v>0</v>
      </c>
      <c r="T191" s="6" t="str">
        <f t="shared" si="201"/>
        <v>0</v>
      </c>
      <c r="U191" s="6" t="str">
        <f t="shared" si="202"/>
        <v>0</v>
      </c>
      <c r="V191" s="6" t="str">
        <f t="shared" si="203"/>
        <v>1</v>
      </c>
      <c r="W191" s="6" t="str">
        <f t="shared" si="204"/>
        <v>0</v>
      </c>
      <c r="X191" s="6" t="str">
        <f t="shared" si="205"/>
        <v>1</v>
      </c>
      <c r="Y191" s="6" t="str">
        <f t="shared" si="206"/>
        <v>0</v>
      </c>
      <c r="Z191" s="6" t="str">
        <f t="shared" si="207"/>
        <v>1</v>
      </c>
      <c r="AA191" s="6" t="str">
        <f t="shared" si="208"/>
        <v>0</v>
      </c>
      <c r="AB191" s="6" t="str">
        <f t="shared" si="209"/>
        <v>1</v>
      </c>
      <c r="AC191" s="6" t="str">
        <f t="shared" si="210"/>
        <v>0</v>
      </c>
      <c r="AD191" s="6" t="str">
        <f t="shared" si="211"/>
        <v>1</v>
      </c>
      <c r="AE191" s="6" t="str">
        <f t="shared" si="212"/>
        <v>0</v>
      </c>
      <c r="AF191" s="6" t="str">
        <f t="shared" si="213"/>
        <v>0</v>
      </c>
      <c r="AG191" s="6" t="str">
        <f t="shared" si="214"/>
        <v>0</v>
      </c>
      <c r="AH191" s="6" t="str">
        <f t="shared" si="215"/>
        <v>0</v>
      </c>
      <c r="AI191" s="6" t="str">
        <f t="shared" si="216"/>
        <v>0</v>
      </c>
      <c r="AJ191" s="6" t="str">
        <f t="shared" si="217"/>
        <v>0</v>
      </c>
      <c r="AK191" s="6" t="str">
        <f t="shared" si="218"/>
        <v>0</v>
      </c>
      <c r="AL191" s="6" t="str">
        <f t="shared" si="219"/>
        <v>0</v>
      </c>
      <c r="AM191" s="6" t="str">
        <f t="shared" si="220"/>
        <v>0</v>
      </c>
      <c r="AN191" s="6" t="str">
        <f t="shared" si="221"/>
        <v>0</v>
      </c>
      <c r="AO191" s="6" t="str">
        <f t="shared" si="222"/>
        <v>0</v>
      </c>
      <c r="AP191" s="6" t="str">
        <f t="shared" si="223"/>
        <v>0</v>
      </c>
    </row>
    <row r="192" spans="1:42">
      <c r="A192" s="1" t="str">
        <f>'Item Hitboxes'!A1160</f>
        <v>552ead18</v>
      </c>
      <c r="B192" s="1" t="str">
        <f>'Item Hitboxes'!B1160</f>
        <v>Itm</v>
      </c>
      <c r="C192" s="6" t="str">
        <f>'Item Hitboxes'!C1160</f>
        <v>Lip's Stick (thrown)?</v>
      </c>
      <c r="D192" s="6" t="str">
        <f>'Item Hitboxes'!D1160</f>
        <v>2c000003</v>
      </c>
      <c r="E192" s="6" t="str">
        <f>'Item Hitboxes'!E1160</f>
        <v>04b00000</v>
      </c>
      <c r="F192" s="6" t="str">
        <f>'Item Hitboxes'!F1160</f>
        <v>00000000</v>
      </c>
      <c r="G192" s="6" t="str">
        <f>'Item Hitboxes'!G1160</f>
        <v>b4918000</v>
      </c>
      <c r="H192" s="6" t="str">
        <f>'Item Hitboxes'!H1160</f>
        <v>0f3e008b</v>
      </c>
      <c r="I192" s="9" t="s">
        <v>6321</v>
      </c>
      <c r="K192" s="6" t="str">
        <f t="shared" si="192"/>
        <v>0</v>
      </c>
      <c r="L192" s="6" t="str">
        <f t="shared" si="193"/>
        <v>0</v>
      </c>
      <c r="M192" s="6" t="str">
        <f t="shared" si="194"/>
        <v>0</v>
      </c>
      <c r="N192" s="6" t="str">
        <f t="shared" si="195"/>
        <v>1</v>
      </c>
      <c r="O192" s="6" t="str">
        <f t="shared" si="196"/>
        <v>0</v>
      </c>
      <c r="P192" s="6" t="str">
        <f t="shared" si="197"/>
        <v>0</v>
      </c>
      <c r="Q192" s="6" t="str">
        <f t="shared" si="198"/>
        <v>0</v>
      </c>
      <c r="R192" s="6" t="str">
        <f t="shared" si="199"/>
        <v>0</v>
      </c>
      <c r="S192" s="6" t="str">
        <f t="shared" si="200"/>
        <v>0</v>
      </c>
      <c r="T192" s="6" t="str">
        <f t="shared" si="201"/>
        <v>0</v>
      </c>
      <c r="U192" s="6" t="str">
        <f t="shared" si="202"/>
        <v>0</v>
      </c>
      <c r="V192" s="6" t="str">
        <f t="shared" si="203"/>
        <v>1</v>
      </c>
      <c r="W192" s="6" t="str">
        <f t="shared" si="204"/>
        <v>0</v>
      </c>
      <c r="X192" s="6" t="str">
        <f t="shared" si="205"/>
        <v>1</v>
      </c>
      <c r="Y192" s="6" t="str">
        <f t="shared" si="206"/>
        <v>0</v>
      </c>
      <c r="Z192" s="6" t="str">
        <f t="shared" si="207"/>
        <v>1</v>
      </c>
      <c r="AA192" s="6" t="str">
        <f t="shared" si="208"/>
        <v>0</v>
      </c>
      <c r="AB192" s="6" t="str">
        <f t="shared" si="209"/>
        <v>1</v>
      </c>
      <c r="AC192" s="6" t="str">
        <f t="shared" si="210"/>
        <v>0</v>
      </c>
      <c r="AD192" s="6" t="str">
        <f t="shared" si="211"/>
        <v>1</v>
      </c>
      <c r="AE192" s="6" t="str">
        <f t="shared" si="212"/>
        <v>0</v>
      </c>
      <c r="AF192" s="6" t="str">
        <f t="shared" si="213"/>
        <v>0</v>
      </c>
      <c r="AG192" s="6" t="str">
        <f t="shared" si="214"/>
        <v>0</v>
      </c>
      <c r="AH192" s="6" t="str">
        <f t="shared" si="215"/>
        <v>0</v>
      </c>
      <c r="AI192" s="6" t="str">
        <f t="shared" si="216"/>
        <v>0</v>
      </c>
      <c r="AJ192" s="6" t="str">
        <f t="shared" si="217"/>
        <v>0</v>
      </c>
      <c r="AK192" s="6" t="str">
        <f t="shared" si="218"/>
        <v>0</v>
      </c>
      <c r="AL192" s="6" t="str">
        <f t="shared" si="219"/>
        <v>0</v>
      </c>
      <c r="AM192" s="6" t="str">
        <f t="shared" si="220"/>
        <v>0</v>
      </c>
      <c r="AN192" s="6" t="str">
        <f t="shared" si="221"/>
        <v>0</v>
      </c>
      <c r="AO192" s="6" t="str">
        <f t="shared" si="222"/>
        <v>0</v>
      </c>
      <c r="AP192" s="6" t="str">
        <f t="shared" si="223"/>
        <v>0</v>
      </c>
    </row>
    <row r="193" spans="1:42">
      <c r="A193" s="1" t="str">
        <f>'Item Hitboxes'!A1161</f>
        <v>552ead34</v>
      </c>
      <c r="B193" s="1" t="str">
        <f>'Item Hitboxes'!B1161</f>
        <v>Itm</v>
      </c>
      <c r="C193" s="6" t="str">
        <f>'Item Hitboxes'!C1161</f>
        <v>Fan (thrown)?</v>
      </c>
      <c r="D193" s="6" t="str">
        <f>'Item Hitboxes'!D1161</f>
        <v>2c000001</v>
      </c>
      <c r="E193" s="6" t="str">
        <f>'Item Hitboxes'!E1161</f>
        <v>04b00000</v>
      </c>
      <c r="F193" s="6" t="str">
        <f>'Item Hitboxes'!F1161</f>
        <v>00000000</v>
      </c>
      <c r="G193" s="6" t="str">
        <f>'Item Hitboxes'!G1161</f>
        <v>30190000</v>
      </c>
      <c r="H193" s="6" t="str">
        <f>'Item Hitboxes'!H1161</f>
        <v>2302001b</v>
      </c>
      <c r="I193" s="9" t="s">
        <v>6322</v>
      </c>
      <c r="K193" s="6" t="str">
        <f t="shared" si="192"/>
        <v>0</v>
      </c>
      <c r="L193" s="6" t="str">
        <f t="shared" si="193"/>
        <v>0</v>
      </c>
      <c r="M193" s="6" t="str">
        <f t="shared" si="194"/>
        <v>0</v>
      </c>
      <c r="N193" s="6" t="str">
        <f t="shared" si="195"/>
        <v>1</v>
      </c>
      <c r="O193" s="6" t="str">
        <f t="shared" si="196"/>
        <v>1</v>
      </c>
      <c r="P193" s="6" t="str">
        <f t="shared" si="197"/>
        <v>1</v>
      </c>
      <c r="Q193" s="6" t="str">
        <f t="shared" si="198"/>
        <v>1</v>
      </c>
      <c r="R193" s="6" t="str">
        <f t="shared" si="199"/>
        <v>0</v>
      </c>
      <c r="S193" s="6" t="str">
        <f t="shared" si="200"/>
        <v>0</v>
      </c>
      <c r="T193" s="6" t="str">
        <f t="shared" si="201"/>
        <v>0</v>
      </c>
      <c r="U193" s="6" t="str">
        <f t="shared" si="202"/>
        <v>1</v>
      </c>
      <c r="V193" s="6" t="str">
        <f t="shared" si="203"/>
        <v>1</v>
      </c>
      <c r="W193" s="6" t="str">
        <f t="shared" si="204"/>
        <v>0</v>
      </c>
      <c r="X193" s="6" t="str">
        <f t="shared" si="205"/>
        <v>1</v>
      </c>
      <c r="Y193" s="6" t="str">
        <f t="shared" si="206"/>
        <v>0</v>
      </c>
      <c r="Z193" s="6" t="str">
        <f t="shared" si="207"/>
        <v>1</v>
      </c>
      <c r="AA193" s="6" t="str">
        <f t="shared" si="208"/>
        <v>0</v>
      </c>
      <c r="AB193" s="6" t="str">
        <f t="shared" si="209"/>
        <v>1</v>
      </c>
      <c r="AC193" s="6" t="str">
        <f t="shared" si="210"/>
        <v>0</v>
      </c>
      <c r="AD193" s="6" t="str">
        <f t="shared" si="211"/>
        <v>1</v>
      </c>
      <c r="AE193" s="6" t="str">
        <f t="shared" si="212"/>
        <v>0</v>
      </c>
      <c r="AF193" s="6" t="str">
        <f t="shared" si="213"/>
        <v>0</v>
      </c>
      <c r="AG193" s="6" t="str">
        <f t="shared" si="214"/>
        <v>0</v>
      </c>
      <c r="AH193" s="6" t="str">
        <f t="shared" si="215"/>
        <v>0</v>
      </c>
      <c r="AI193" s="6" t="str">
        <f t="shared" si="216"/>
        <v>0</v>
      </c>
      <c r="AJ193" s="6" t="str">
        <f t="shared" si="217"/>
        <v>0</v>
      </c>
      <c r="AK193" s="6" t="str">
        <f t="shared" si="218"/>
        <v>0</v>
      </c>
      <c r="AL193" s="6" t="str">
        <f t="shared" si="219"/>
        <v>0</v>
      </c>
      <c r="AM193" s="6" t="str">
        <f t="shared" si="220"/>
        <v>0</v>
      </c>
      <c r="AN193" s="6" t="str">
        <f t="shared" si="221"/>
        <v>0</v>
      </c>
      <c r="AO193" s="6" t="str">
        <f t="shared" si="222"/>
        <v>0</v>
      </c>
      <c r="AP193" s="6" t="str">
        <f t="shared" si="223"/>
        <v>0</v>
      </c>
    </row>
    <row r="194" spans="1:42">
      <c r="A194" s="1" t="str">
        <f>'Item Hitboxes'!A1162</f>
        <v>552ead50</v>
      </c>
      <c r="B194" s="1" t="str">
        <f>'Item Hitboxes'!B1162</f>
        <v>Itm</v>
      </c>
      <c r="C194" s="6" t="str">
        <f>'Item Hitboxes'!C1162</f>
        <v>Fire Flower (thrown)?</v>
      </c>
      <c r="D194" s="6" t="str">
        <f>'Item Hitboxes'!D1162</f>
        <v>2c000003</v>
      </c>
      <c r="E194" s="6" t="str">
        <f>'Item Hitboxes'!E1162</f>
        <v>04380000</v>
      </c>
      <c r="F194" s="6" t="str">
        <f>'Item Hitboxes'!F1162</f>
        <v>00000000</v>
      </c>
      <c r="G194" s="6" t="str">
        <f>'Item Hitboxes'!G1162</f>
        <v>b48a0000</v>
      </c>
      <c r="H194" s="6" t="str">
        <f>'Item Hitboxes'!H1162</f>
        <v>05060063</v>
      </c>
      <c r="I194" s="9" t="s">
        <v>6299</v>
      </c>
      <c r="K194" s="6" t="str">
        <f t="shared" si="192"/>
        <v>0</v>
      </c>
      <c r="L194" s="6" t="str">
        <f t="shared" si="193"/>
        <v>0</v>
      </c>
      <c r="M194" s="6" t="str">
        <f t="shared" si="194"/>
        <v>0</v>
      </c>
      <c r="N194" s="6" t="str">
        <f t="shared" si="195"/>
        <v>1</v>
      </c>
      <c r="O194" s="6" t="str">
        <f t="shared" si="196"/>
        <v>0</v>
      </c>
      <c r="P194" s="6" t="str">
        <f t="shared" si="197"/>
        <v>0</v>
      </c>
      <c r="Q194" s="6" t="str">
        <f t="shared" si="198"/>
        <v>0</v>
      </c>
      <c r="R194" s="6" t="str">
        <f t="shared" si="199"/>
        <v>0</v>
      </c>
      <c r="S194" s="6" t="str">
        <f t="shared" si="200"/>
        <v>0</v>
      </c>
      <c r="T194" s="6" t="str">
        <f t="shared" si="201"/>
        <v>0</v>
      </c>
      <c r="U194" s="6" t="str">
        <f t="shared" si="202"/>
        <v>1</v>
      </c>
      <c r="V194" s="6" t="str">
        <f t="shared" si="203"/>
        <v>1</v>
      </c>
      <c r="W194" s="6" t="str">
        <f t="shared" si="204"/>
        <v>0</v>
      </c>
      <c r="X194" s="6" t="str">
        <f t="shared" si="205"/>
        <v>1</v>
      </c>
      <c r="Y194" s="6" t="str">
        <f t="shared" si="206"/>
        <v>0</v>
      </c>
      <c r="Z194" s="6" t="str">
        <f t="shared" si="207"/>
        <v>1</v>
      </c>
      <c r="AA194" s="6" t="str">
        <f t="shared" si="208"/>
        <v>1</v>
      </c>
      <c r="AB194" s="6" t="str">
        <f t="shared" si="209"/>
        <v>1</v>
      </c>
      <c r="AC194" s="6" t="str">
        <f t="shared" si="210"/>
        <v>0</v>
      </c>
      <c r="AD194" s="6" t="str">
        <f t="shared" si="211"/>
        <v>1</v>
      </c>
      <c r="AE194" s="6" t="str">
        <f t="shared" si="212"/>
        <v>0</v>
      </c>
      <c r="AF194" s="6" t="str">
        <f t="shared" si="213"/>
        <v>0</v>
      </c>
      <c r="AG194" s="6" t="str">
        <f t="shared" si="214"/>
        <v>0</v>
      </c>
      <c r="AH194" s="6" t="str">
        <f t="shared" si="215"/>
        <v>0</v>
      </c>
      <c r="AI194" s="6" t="str">
        <f t="shared" si="216"/>
        <v>0</v>
      </c>
      <c r="AJ194" s="6" t="str">
        <f t="shared" si="217"/>
        <v>0</v>
      </c>
      <c r="AK194" s="6" t="str">
        <f t="shared" si="218"/>
        <v>0</v>
      </c>
      <c r="AL194" s="6" t="str">
        <f t="shared" si="219"/>
        <v>0</v>
      </c>
      <c r="AM194" s="6" t="str">
        <f t="shared" si="220"/>
        <v>0</v>
      </c>
      <c r="AN194" s="6" t="str">
        <f t="shared" si="221"/>
        <v>0</v>
      </c>
      <c r="AO194" s="6" t="str">
        <f t="shared" si="222"/>
        <v>0</v>
      </c>
      <c r="AP194" s="6" t="str">
        <f t="shared" si="223"/>
        <v>0</v>
      </c>
    </row>
    <row r="195" spans="1:42">
      <c r="A195" s="1" t="str">
        <f>'Item Hitboxes'!A1163</f>
        <v>552ead70</v>
      </c>
      <c r="B195" s="1" t="str">
        <f>'Item Hitboxes'!B1163</f>
        <v>Itm</v>
      </c>
      <c r="C195" s="6">
        <f>'Item Hitboxes'!C1163</f>
        <v>0</v>
      </c>
      <c r="D195" s="6" t="str">
        <f>'Item Hitboxes'!D1163</f>
        <v>2c000007</v>
      </c>
      <c r="E195" s="6" t="str">
        <f>'Item Hitboxes'!E1163</f>
        <v>04b00000</v>
      </c>
      <c r="F195" s="6" t="str">
        <f>'Item Hitboxes'!F1163</f>
        <v>00000000</v>
      </c>
      <c r="G195" s="6" t="str">
        <f>'Item Hitboxes'!G1163</f>
        <v>b4864000</v>
      </c>
      <c r="H195" s="6" t="str">
        <f>'Item Hitboxes'!H1163</f>
        <v>05000007</v>
      </c>
      <c r="I195" s="9" t="s">
        <v>6323</v>
      </c>
      <c r="K195" s="6" t="str">
        <f t="shared" si="192"/>
        <v>0</v>
      </c>
      <c r="L195" s="6" t="str">
        <f t="shared" si="193"/>
        <v>0</v>
      </c>
      <c r="M195" s="6" t="str">
        <f t="shared" si="194"/>
        <v>0</v>
      </c>
      <c r="N195" s="6" t="str">
        <f t="shared" si="195"/>
        <v>1</v>
      </c>
      <c r="O195" s="6" t="str">
        <f t="shared" si="196"/>
        <v>0</v>
      </c>
      <c r="P195" s="6" t="str">
        <f t="shared" si="197"/>
        <v>0</v>
      </c>
      <c r="Q195" s="6" t="str">
        <f t="shared" si="198"/>
        <v>0</v>
      </c>
      <c r="R195" s="6" t="str">
        <f t="shared" si="199"/>
        <v>0</v>
      </c>
      <c r="S195" s="6" t="str">
        <f t="shared" si="200"/>
        <v>1</v>
      </c>
      <c r="T195" s="6" t="str">
        <f t="shared" si="201"/>
        <v>0</v>
      </c>
      <c r="U195" s="6" t="str">
        <f t="shared" si="202"/>
        <v>0</v>
      </c>
      <c r="V195" s="6" t="str">
        <f t="shared" si="203"/>
        <v>0</v>
      </c>
      <c r="W195" s="6" t="str">
        <f t="shared" si="204"/>
        <v>0</v>
      </c>
      <c r="X195" s="6" t="str">
        <f t="shared" si="205"/>
        <v>0</v>
      </c>
      <c r="Y195" s="6" t="str">
        <f t="shared" si="206"/>
        <v>0</v>
      </c>
      <c r="Z195" s="6" t="str">
        <f t="shared" si="207"/>
        <v>0</v>
      </c>
      <c r="AA195" s="6" t="str">
        <f t="shared" si="208"/>
        <v>0</v>
      </c>
      <c r="AB195" s="6" t="str">
        <f t="shared" si="209"/>
        <v>1</v>
      </c>
      <c r="AC195" s="6" t="str">
        <f t="shared" si="210"/>
        <v>0</v>
      </c>
      <c r="AD195" s="6" t="str">
        <f t="shared" si="211"/>
        <v>0</v>
      </c>
      <c r="AE195" s="6" t="str">
        <f t="shared" si="212"/>
        <v>0</v>
      </c>
      <c r="AF195" s="6" t="str">
        <f t="shared" si="213"/>
        <v>0</v>
      </c>
      <c r="AG195" s="6" t="str">
        <f t="shared" si="214"/>
        <v>0</v>
      </c>
      <c r="AH195" s="6" t="str">
        <f t="shared" si="215"/>
        <v>0</v>
      </c>
      <c r="AI195" s="6" t="str">
        <f t="shared" si="216"/>
        <v>0</v>
      </c>
      <c r="AJ195" s="6" t="str">
        <f t="shared" si="217"/>
        <v>0</v>
      </c>
      <c r="AK195" s="6" t="str">
        <f t="shared" si="218"/>
        <v>0</v>
      </c>
      <c r="AL195" s="6" t="str">
        <f t="shared" si="219"/>
        <v>0</v>
      </c>
      <c r="AM195" s="6" t="str">
        <f t="shared" si="220"/>
        <v>0</v>
      </c>
      <c r="AN195" s="6" t="str">
        <f t="shared" si="221"/>
        <v>0</v>
      </c>
      <c r="AO195" s="6" t="str">
        <f t="shared" si="222"/>
        <v>0</v>
      </c>
      <c r="AP195" s="6" t="str">
        <f t="shared" si="223"/>
        <v>0</v>
      </c>
    </row>
    <row r="196" spans="1:42">
      <c r="A196" s="1" t="str">
        <f>'Item Hitboxes'!A1164</f>
        <v>552ead90</v>
      </c>
      <c r="B196" s="1" t="str">
        <f>'Item Hitboxes'!B1164</f>
        <v>Itm</v>
      </c>
      <c r="C196" s="6">
        <f>'Item Hitboxes'!C1164</f>
        <v>0</v>
      </c>
      <c r="D196" s="6" t="str">
        <f>'Item Hitboxes'!D1164</f>
        <v>2c000007</v>
      </c>
      <c r="E196" s="6" t="str">
        <f>'Item Hitboxes'!E1164</f>
        <v>03200000</v>
      </c>
      <c r="F196" s="6" t="str">
        <f>'Item Hitboxes'!F1164</f>
        <v>00000000</v>
      </c>
      <c r="G196" s="6" t="str">
        <f>'Item Hitboxes'!G1164</f>
        <v>b4864000</v>
      </c>
      <c r="H196" s="6" t="str">
        <f>'Item Hitboxes'!H1164</f>
        <v>05000007</v>
      </c>
      <c r="I196" s="9" t="s">
        <v>6323</v>
      </c>
      <c r="K196" s="6" t="str">
        <f t="shared" si="192"/>
        <v>0</v>
      </c>
      <c r="L196" s="6" t="str">
        <f t="shared" si="193"/>
        <v>0</v>
      </c>
      <c r="M196" s="6" t="str">
        <f t="shared" si="194"/>
        <v>0</v>
      </c>
      <c r="N196" s="6" t="str">
        <f t="shared" si="195"/>
        <v>1</v>
      </c>
      <c r="O196" s="6" t="str">
        <f t="shared" si="196"/>
        <v>0</v>
      </c>
      <c r="P196" s="6" t="str">
        <f t="shared" si="197"/>
        <v>0</v>
      </c>
      <c r="Q196" s="6" t="str">
        <f t="shared" si="198"/>
        <v>0</v>
      </c>
      <c r="R196" s="6" t="str">
        <f t="shared" si="199"/>
        <v>0</v>
      </c>
      <c r="S196" s="6" t="str">
        <f t="shared" si="200"/>
        <v>1</v>
      </c>
      <c r="T196" s="6" t="str">
        <f t="shared" si="201"/>
        <v>0</v>
      </c>
      <c r="U196" s="6" t="str">
        <f t="shared" si="202"/>
        <v>0</v>
      </c>
      <c r="V196" s="6" t="str">
        <f t="shared" si="203"/>
        <v>0</v>
      </c>
      <c r="W196" s="6" t="str">
        <f t="shared" si="204"/>
        <v>0</v>
      </c>
      <c r="X196" s="6" t="str">
        <f t="shared" si="205"/>
        <v>0</v>
      </c>
      <c r="Y196" s="6" t="str">
        <f t="shared" si="206"/>
        <v>0</v>
      </c>
      <c r="Z196" s="6" t="str">
        <f t="shared" si="207"/>
        <v>0</v>
      </c>
      <c r="AA196" s="6" t="str">
        <f t="shared" si="208"/>
        <v>0</v>
      </c>
      <c r="AB196" s="6" t="str">
        <f t="shared" si="209"/>
        <v>1</v>
      </c>
      <c r="AC196" s="6" t="str">
        <f t="shared" si="210"/>
        <v>0</v>
      </c>
      <c r="AD196" s="6" t="str">
        <f t="shared" si="211"/>
        <v>0</v>
      </c>
      <c r="AE196" s="6" t="str">
        <f t="shared" si="212"/>
        <v>0</v>
      </c>
      <c r="AF196" s="6" t="str">
        <f t="shared" si="213"/>
        <v>0</v>
      </c>
      <c r="AG196" s="6" t="str">
        <f t="shared" si="214"/>
        <v>0</v>
      </c>
      <c r="AH196" s="6" t="str">
        <f t="shared" si="215"/>
        <v>0</v>
      </c>
      <c r="AI196" s="6" t="str">
        <f t="shared" si="216"/>
        <v>0</v>
      </c>
      <c r="AJ196" s="6" t="str">
        <f t="shared" si="217"/>
        <v>0</v>
      </c>
      <c r="AK196" s="6" t="str">
        <f t="shared" si="218"/>
        <v>0</v>
      </c>
      <c r="AL196" s="6" t="str">
        <f t="shared" si="219"/>
        <v>0</v>
      </c>
      <c r="AM196" s="6" t="str">
        <f t="shared" si="220"/>
        <v>0</v>
      </c>
      <c r="AN196" s="6" t="str">
        <f t="shared" si="221"/>
        <v>0</v>
      </c>
      <c r="AO196" s="6" t="str">
        <f t="shared" si="222"/>
        <v>0</v>
      </c>
      <c r="AP196" s="6" t="str">
        <f t="shared" si="223"/>
        <v>0</v>
      </c>
    </row>
    <row r="197" spans="1:42">
      <c r="A197" s="1" t="str">
        <f>'Item Hitboxes'!A1165</f>
        <v>552eadb0</v>
      </c>
      <c r="B197" s="1" t="str">
        <f>'Item Hitboxes'!B1165</f>
        <v>Itm</v>
      </c>
      <c r="C197" s="6">
        <f>'Item Hitboxes'!C1165</f>
        <v>0</v>
      </c>
      <c r="D197" s="6" t="str">
        <f>'Item Hitboxes'!D1165</f>
        <v>2c000007</v>
      </c>
      <c r="E197" s="6" t="str">
        <f>'Item Hitboxes'!E1165</f>
        <v>03200000</v>
      </c>
      <c r="F197" s="6" t="str">
        <f>'Item Hitboxes'!F1165</f>
        <v>00000000</v>
      </c>
      <c r="G197" s="6" t="str">
        <f>'Item Hitboxes'!G1165</f>
        <v>b4864000</v>
      </c>
      <c r="H197" s="6" t="str">
        <f>'Item Hitboxes'!H1165</f>
        <v>05000007</v>
      </c>
      <c r="I197" s="9" t="s">
        <v>6323</v>
      </c>
      <c r="K197" s="6" t="str">
        <f t="shared" si="192"/>
        <v>0</v>
      </c>
      <c r="L197" s="6" t="str">
        <f t="shared" si="193"/>
        <v>0</v>
      </c>
      <c r="M197" s="6" t="str">
        <f t="shared" si="194"/>
        <v>0</v>
      </c>
      <c r="N197" s="6" t="str">
        <f t="shared" si="195"/>
        <v>1</v>
      </c>
      <c r="O197" s="6" t="str">
        <f t="shared" si="196"/>
        <v>0</v>
      </c>
      <c r="P197" s="6" t="str">
        <f t="shared" si="197"/>
        <v>0</v>
      </c>
      <c r="Q197" s="6" t="str">
        <f t="shared" si="198"/>
        <v>0</v>
      </c>
      <c r="R197" s="6" t="str">
        <f t="shared" si="199"/>
        <v>0</v>
      </c>
      <c r="S197" s="6" t="str">
        <f t="shared" si="200"/>
        <v>1</v>
      </c>
      <c r="T197" s="6" t="str">
        <f t="shared" si="201"/>
        <v>0</v>
      </c>
      <c r="U197" s="6" t="str">
        <f t="shared" si="202"/>
        <v>0</v>
      </c>
      <c r="V197" s="6" t="str">
        <f t="shared" si="203"/>
        <v>0</v>
      </c>
      <c r="W197" s="6" t="str">
        <f t="shared" si="204"/>
        <v>0</v>
      </c>
      <c r="X197" s="6" t="str">
        <f t="shared" si="205"/>
        <v>0</v>
      </c>
      <c r="Y197" s="6" t="str">
        <f t="shared" si="206"/>
        <v>0</v>
      </c>
      <c r="Z197" s="6" t="str">
        <f t="shared" si="207"/>
        <v>0</v>
      </c>
      <c r="AA197" s="6" t="str">
        <f t="shared" si="208"/>
        <v>0</v>
      </c>
      <c r="AB197" s="6" t="str">
        <f t="shared" si="209"/>
        <v>1</v>
      </c>
      <c r="AC197" s="6" t="str">
        <f t="shared" si="210"/>
        <v>0</v>
      </c>
      <c r="AD197" s="6" t="str">
        <f t="shared" si="211"/>
        <v>0</v>
      </c>
      <c r="AE197" s="6" t="str">
        <f t="shared" si="212"/>
        <v>0</v>
      </c>
      <c r="AF197" s="6" t="str">
        <f t="shared" si="213"/>
        <v>0</v>
      </c>
      <c r="AG197" s="6" t="str">
        <f t="shared" si="214"/>
        <v>0</v>
      </c>
      <c r="AH197" s="6" t="str">
        <f t="shared" si="215"/>
        <v>0</v>
      </c>
      <c r="AI197" s="6" t="str">
        <f t="shared" si="216"/>
        <v>0</v>
      </c>
      <c r="AJ197" s="6" t="str">
        <f t="shared" si="217"/>
        <v>0</v>
      </c>
      <c r="AK197" s="6" t="str">
        <f t="shared" si="218"/>
        <v>0</v>
      </c>
      <c r="AL197" s="6" t="str">
        <f t="shared" si="219"/>
        <v>0</v>
      </c>
      <c r="AM197" s="6" t="str">
        <f t="shared" si="220"/>
        <v>0</v>
      </c>
      <c r="AN197" s="6" t="str">
        <f t="shared" si="221"/>
        <v>0</v>
      </c>
      <c r="AO197" s="6" t="str">
        <f t="shared" si="222"/>
        <v>0</v>
      </c>
      <c r="AP197" s="6" t="str">
        <f t="shared" si="223"/>
        <v>0</v>
      </c>
    </row>
    <row r="198" spans="1:42">
      <c r="A198" s="1" t="str">
        <f>'Item Hitboxes'!A1166</f>
        <v>552eadcc</v>
      </c>
      <c r="B198" s="1" t="str">
        <f>'Item Hitboxes'!B1166</f>
        <v>Itm</v>
      </c>
      <c r="C198" s="6" t="str">
        <f>'Item Hitboxes'!C1166</f>
        <v>Hammer</v>
      </c>
      <c r="D198" s="6" t="str">
        <f>'Item Hitboxes'!D1166</f>
        <v>2c002016</v>
      </c>
      <c r="E198" s="6" t="str">
        <f>'Item Hitboxes'!E1166</f>
        <v>01f40000</v>
      </c>
      <c r="F198" s="6" t="str">
        <f>'Item Hitboxes'!F1166</f>
        <v>00000000</v>
      </c>
      <c r="G198" s="6" t="str">
        <f>'Item Hitboxes'!G1166</f>
        <v>258c8000</v>
      </c>
      <c r="H198" s="6" t="str">
        <f>'Item Hitboxes'!H1166</f>
        <v>3982008b</v>
      </c>
      <c r="I198" s="9" t="s">
        <v>6324</v>
      </c>
      <c r="K198" s="6" t="str">
        <f t="shared" si="192"/>
        <v>0</v>
      </c>
      <c r="L198" s="6" t="str">
        <f t="shared" si="193"/>
        <v>0</v>
      </c>
      <c r="M198" s="6" t="str">
        <f t="shared" si="194"/>
        <v>1</v>
      </c>
      <c r="N198" s="6" t="str">
        <f t="shared" si="195"/>
        <v>0</v>
      </c>
      <c r="O198" s="6" t="str">
        <f t="shared" si="196"/>
        <v>1</v>
      </c>
      <c r="P198" s="6" t="str">
        <f t="shared" si="197"/>
        <v>0</v>
      </c>
      <c r="Q198" s="6" t="str">
        <f t="shared" si="198"/>
        <v>0</v>
      </c>
      <c r="R198" s="6" t="str">
        <f t="shared" si="199"/>
        <v>0</v>
      </c>
      <c r="S198" s="6" t="str">
        <f t="shared" si="200"/>
        <v>1</v>
      </c>
      <c r="T198" s="6" t="str">
        <f t="shared" si="201"/>
        <v>1</v>
      </c>
      <c r="U198" s="6" t="str">
        <f t="shared" si="202"/>
        <v>1</v>
      </c>
      <c r="V198" s="6" t="str">
        <f t="shared" si="203"/>
        <v>0</v>
      </c>
      <c r="W198" s="6" t="str">
        <f t="shared" si="204"/>
        <v>0</v>
      </c>
      <c r="X198" s="6" t="str">
        <f t="shared" si="205"/>
        <v>1</v>
      </c>
      <c r="Y198" s="6" t="str">
        <f t="shared" si="206"/>
        <v>0</v>
      </c>
      <c r="Z198" s="6" t="str">
        <f t="shared" si="207"/>
        <v>0</v>
      </c>
      <c r="AA198" s="6" t="str">
        <f t="shared" si="208"/>
        <v>1</v>
      </c>
      <c r="AB198" s="6" t="str">
        <f t="shared" si="209"/>
        <v>1</v>
      </c>
      <c r="AC198" s="6" t="str">
        <f t="shared" si="210"/>
        <v>0</v>
      </c>
      <c r="AD198" s="6" t="str">
        <f t="shared" si="211"/>
        <v>1</v>
      </c>
      <c r="AE198" s="6" t="str">
        <f t="shared" si="212"/>
        <v>1</v>
      </c>
      <c r="AF198" s="6" t="str">
        <f t="shared" si="213"/>
        <v>0</v>
      </c>
      <c r="AG198" s="6" t="str">
        <f t="shared" si="214"/>
        <v>0</v>
      </c>
      <c r="AH198" s="6" t="str">
        <f t="shared" si="215"/>
        <v>0</v>
      </c>
      <c r="AI198" s="6" t="str">
        <f t="shared" si="216"/>
        <v>0</v>
      </c>
      <c r="AJ198" s="6" t="str">
        <f t="shared" si="217"/>
        <v>0</v>
      </c>
      <c r="AK198" s="6" t="str">
        <f t="shared" si="218"/>
        <v>0</v>
      </c>
      <c r="AL198" s="6" t="str">
        <f t="shared" si="219"/>
        <v>0</v>
      </c>
      <c r="AM198" s="6" t="str">
        <f t="shared" si="220"/>
        <v>0</v>
      </c>
      <c r="AN198" s="6" t="str">
        <f t="shared" si="221"/>
        <v>0</v>
      </c>
      <c r="AO198" s="6" t="str">
        <f t="shared" si="222"/>
        <v>0</v>
      </c>
      <c r="AP198" s="6" t="str">
        <f t="shared" si="223"/>
        <v>0</v>
      </c>
    </row>
    <row r="199" spans="1:42">
      <c r="A199" s="1" t="str">
        <f>'Item Hitboxes'!A1167</f>
        <v>552eade4</v>
      </c>
      <c r="B199" s="1" t="str">
        <f>'Item Hitboxes'!B1167</f>
        <v>Itm</v>
      </c>
      <c r="C199" s="6" t="str">
        <f>'Item Hitboxes'!C1167</f>
        <v>Hammer</v>
      </c>
      <c r="D199" s="6" t="str">
        <f>'Item Hitboxes'!D1167</f>
        <v>2c802016</v>
      </c>
      <c r="E199" s="6" t="str">
        <f>'Item Hitboxes'!E1167</f>
        <v>01f40000</v>
      </c>
      <c r="F199" s="6" t="str">
        <f>'Item Hitboxes'!F1167</f>
        <v>03e80000</v>
      </c>
      <c r="G199" s="6" t="str">
        <f>'Item Hitboxes'!G1167</f>
        <v>258c8000</v>
      </c>
      <c r="H199" s="6" t="str">
        <f>'Item Hitboxes'!H1167</f>
        <v>3902008b</v>
      </c>
      <c r="I199" s="9" t="s">
        <v>6324</v>
      </c>
      <c r="K199" s="6" t="str">
        <f t="shared" si="192"/>
        <v>0</v>
      </c>
      <c r="L199" s="6" t="str">
        <f t="shared" si="193"/>
        <v>0</v>
      </c>
      <c r="M199" s="6" t="str">
        <f t="shared" si="194"/>
        <v>1</v>
      </c>
      <c r="N199" s="6" t="str">
        <f t="shared" si="195"/>
        <v>0</v>
      </c>
      <c r="O199" s="6" t="str">
        <f t="shared" si="196"/>
        <v>1</v>
      </c>
      <c r="P199" s="6" t="str">
        <f t="shared" si="197"/>
        <v>0</v>
      </c>
      <c r="Q199" s="6" t="str">
        <f t="shared" si="198"/>
        <v>0</v>
      </c>
      <c r="R199" s="6" t="str">
        <f t="shared" si="199"/>
        <v>0</v>
      </c>
      <c r="S199" s="6" t="str">
        <f t="shared" si="200"/>
        <v>1</v>
      </c>
      <c r="T199" s="6" t="str">
        <f t="shared" si="201"/>
        <v>1</v>
      </c>
      <c r="U199" s="6" t="str">
        <f t="shared" si="202"/>
        <v>1</v>
      </c>
      <c r="V199" s="6" t="str">
        <f t="shared" si="203"/>
        <v>0</v>
      </c>
      <c r="W199" s="6" t="str">
        <f t="shared" si="204"/>
        <v>0</v>
      </c>
      <c r="X199" s="6" t="str">
        <f t="shared" si="205"/>
        <v>1</v>
      </c>
      <c r="Y199" s="6" t="str">
        <f t="shared" si="206"/>
        <v>0</v>
      </c>
      <c r="Z199" s="6" t="str">
        <f t="shared" si="207"/>
        <v>0</v>
      </c>
      <c r="AA199" s="6" t="str">
        <f t="shared" si="208"/>
        <v>1</v>
      </c>
      <c r="AB199" s="6" t="str">
        <f t="shared" si="209"/>
        <v>1</v>
      </c>
      <c r="AC199" s="6" t="str">
        <f t="shared" si="210"/>
        <v>0</v>
      </c>
      <c r="AD199" s="6" t="str">
        <f t="shared" si="211"/>
        <v>1</v>
      </c>
      <c r="AE199" s="6" t="str">
        <f t="shared" si="212"/>
        <v>1</v>
      </c>
      <c r="AF199" s="6" t="str">
        <f t="shared" si="213"/>
        <v>0</v>
      </c>
      <c r="AG199" s="6" t="str">
        <f t="shared" si="214"/>
        <v>0</v>
      </c>
      <c r="AH199" s="6" t="str">
        <f t="shared" si="215"/>
        <v>0</v>
      </c>
      <c r="AI199" s="6" t="str">
        <f t="shared" si="216"/>
        <v>0</v>
      </c>
      <c r="AJ199" s="6" t="str">
        <f t="shared" si="217"/>
        <v>0</v>
      </c>
      <c r="AK199" s="6" t="str">
        <f t="shared" si="218"/>
        <v>0</v>
      </c>
      <c r="AL199" s="6" t="str">
        <f t="shared" si="219"/>
        <v>0</v>
      </c>
      <c r="AM199" s="6" t="str">
        <f t="shared" si="220"/>
        <v>0</v>
      </c>
      <c r="AN199" s="6" t="str">
        <f t="shared" si="221"/>
        <v>0</v>
      </c>
      <c r="AO199" s="6" t="str">
        <f t="shared" si="222"/>
        <v>0</v>
      </c>
      <c r="AP199" s="6" t="str">
        <f t="shared" si="223"/>
        <v>0</v>
      </c>
    </row>
    <row r="200" spans="1:42">
      <c r="A200" s="1" t="str">
        <f>'Item Hitboxes'!A1168</f>
        <v>552eadfc</v>
      </c>
      <c r="B200" s="1" t="str">
        <f>'Item Hitboxes'!B1168</f>
        <v>Itm</v>
      </c>
      <c r="C200" s="6" t="str">
        <f>'Item Hitboxes'!C1168</f>
        <v>Hammer</v>
      </c>
      <c r="D200" s="6" t="str">
        <f>'Item Hitboxes'!D1168</f>
        <v>2d002016</v>
      </c>
      <c r="E200" s="6" t="str">
        <f>'Item Hitboxes'!E1168</f>
        <v>044c0000</v>
      </c>
      <c r="F200" s="6" t="str">
        <f>'Item Hitboxes'!F1168</f>
        <v>07d0fe00</v>
      </c>
      <c r="G200" s="6" t="str">
        <f>'Item Hitboxes'!G1168</f>
        <v>258c8000</v>
      </c>
      <c r="H200" s="6" t="str">
        <f>'Item Hitboxes'!H1168</f>
        <v>3902008b</v>
      </c>
      <c r="I200" s="9" t="s">
        <v>6324</v>
      </c>
      <c r="K200" s="6" t="str">
        <f t="shared" si="192"/>
        <v>0</v>
      </c>
      <c r="L200" s="6" t="str">
        <f t="shared" si="193"/>
        <v>0</v>
      </c>
      <c r="M200" s="6" t="str">
        <f t="shared" si="194"/>
        <v>1</v>
      </c>
      <c r="N200" s="6" t="str">
        <f t="shared" si="195"/>
        <v>0</v>
      </c>
      <c r="O200" s="6" t="str">
        <f t="shared" si="196"/>
        <v>1</v>
      </c>
      <c r="P200" s="6" t="str">
        <f t="shared" si="197"/>
        <v>0</v>
      </c>
      <c r="Q200" s="6" t="str">
        <f t="shared" si="198"/>
        <v>0</v>
      </c>
      <c r="R200" s="6" t="str">
        <f t="shared" si="199"/>
        <v>0</v>
      </c>
      <c r="S200" s="6" t="str">
        <f t="shared" si="200"/>
        <v>1</v>
      </c>
      <c r="T200" s="6" t="str">
        <f t="shared" si="201"/>
        <v>1</v>
      </c>
      <c r="U200" s="6" t="str">
        <f t="shared" si="202"/>
        <v>1</v>
      </c>
      <c r="V200" s="6" t="str">
        <f t="shared" si="203"/>
        <v>0</v>
      </c>
      <c r="W200" s="6" t="str">
        <f t="shared" si="204"/>
        <v>0</v>
      </c>
      <c r="X200" s="6" t="str">
        <f t="shared" si="205"/>
        <v>1</v>
      </c>
      <c r="Y200" s="6" t="str">
        <f t="shared" si="206"/>
        <v>0</v>
      </c>
      <c r="Z200" s="6" t="str">
        <f t="shared" si="207"/>
        <v>0</v>
      </c>
      <c r="AA200" s="6" t="str">
        <f t="shared" si="208"/>
        <v>1</v>
      </c>
      <c r="AB200" s="6" t="str">
        <f t="shared" si="209"/>
        <v>1</v>
      </c>
      <c r="AC200" s="6" t="str">
        <f t="shared" si="210"/>
        <v>0</v>
      </c>
      <c r="AD200" s="6" t="str">
        <f t="shared" si="211"/>
        <v>1</v>
      </c>
      <c r="AE200" s="6" t="str">
        <f t="shared" si="212"/>
        <v>1</v>
      </c>
      <c r="AF200" s="6" t="str">
        <f t="shared" si="213"/>
        <v>0</v>
      </c>
      <c r="AG200" s="6" t="str">
        <f t="shared" si="214"/>
        <v>0</v>
      </c>
      <c r="AH200" s="6" t="str">
        <f t="shared" si="215"/>
        <v>0</v>
      </c>
      <c r="AI200" s="6" t="str">
        <f t="shared" si="216"/>
        <v>0</v>
      </c>
      <c r="AJ200" s="6" t="str">
        <f t="shared" si="217"/>
        <v>0</v>
      </c>
      <c r="AK200" s="6" t="str">
        <f t="shared" si="218"/>
        <v>0</v>
      </c>
      <c r="AL200" s="6" t="str">
        <f t="shared" si="219"/>
        <v>0</v>
      </c>
      <c r="AM200" s="6" t="str">
        <f t="shared" si="220"/>
        <v>0</v>
      </c>
      <c r="AN200" s="6" t="str">
        <f t="shared" si="221"/>
        <v>0</v>
      </c>
      <c r="AO200" s="6" t="str">
        <f t="shared" si="222"/>
        <v>0</v>
      </c>
      <c r="AP200" s="6" t="str">
        <f t="shared" si="223"/>
        <v>0</v>
      </c>
    </row>
    <row r="201" spans="1:42">
      <c r="A201" s="1" t="str">
        <f>'Item Hitboxes'!A1169</f>
        <v>552eae14</v>
      </c>
      <c r="B201" s="1" t="str">
        <f>'Item Hitboxes'!B1169</f>
        <v>Itm</v>
      </c>
      <c r="C201" s="6" t="str">
        <f>'Item Hitboxes'!C1169</f>
        <v>Hammer</v>
      </c>
      <c r="D201" s="6" t="str">
        <f>'Item Hitboxes'!D1169</f>
        <v>2d802016</v>
      </c>
      <c r="E201" s="6" t="str">
        <f>'Item Hitboxes'!E1169</f>
        <v>044c0000</v>
      </c>
      <c r="F201" s="6" t="str">
        <f>'Item Hitboxes'!F1169</f>
        <v>07d00200</v>
      </c>
      <c r="G201" s="6" t="str">
        <f>'Item Hitboxes'!G1169</f>
        <v>258c8000</v>
      </c>
      <c r="H201" s="6" t="str">
        <f>'Item Hitboxes'!H1169</f>
        <v>3902008b</v>
      </c>
      <c r="I201" s="9" t="s">
        <v>6324</v>
      </c>
      <c r="K201" s="6" t="str">
        <f t="shared" si="192"/>
        <v>0</v>
      </c>
      <c r="L201" s="6" t="str">
        <f t="shared" si="193"/>
        <v>0</v>
      </c>
      <c r="M201" s="6" t="str">
        <f t="shared" si="194"/>
        <v>1</v>
      </c>
      <c r="N201" s="6" t="str">
        <f t="shared" si="195"/>
        <v>0</v>
      </c>
      <c r="O201" s="6" t="str">
        <f t="shared" si="196"/>
        <v>1</v>
      </c>
      <c r="P201" s="6" t="str">
        <f t="shared" si="197"/>
        <v>0</v>
      </c>
      <c r="Q201" s="6" t="str">
        <f t="shared" si="198"/>
        <v>0</v>
      </c>
      <c r="R201" s="6" t="str">
        <f t="shared" si="199"/>
        <v>0</v>
      </c>
      <c r="S201" s="6" t="str">
        <f t="shared" si="200"/>
        <v>1</v>
      </c>
      <c r="T201" s="6" t="str">
        <f t="shared" si="201"/>
        <v>1</v>
      </c>
      <c r="U201" s="6" t="str">
        <f t="shared" si="202"/>
        <v>1</v>
      </c>
      <c r="V201" s="6" t="str">
        <f t="shared" si="203"/>
        <v>0</v>
      </c>
      <c r="W201" s="6" t="str">
        <f t="shared" si="204"/>
        <v>0</v>
      </c>
      <c r="X201" s="6" t="str">
        <f t="shared" si="205"/>
        <v>1</v>
      </c>
      <c r="Y201" s="6" t="str">
        <f t="shared" si="206"/>
        <v>0</v>
      </c>
      <c r="Z201" s="6" t="str">
        <f t="shared" si="207"/>
        <v>0</v>
      </c>
      <c r="AA201" s="6" t="str">
        <f t="shared" si="208"/>
        <v>1</v>
      </c>
      <c r="AB201" s="6" t="str">
        <f t="shared" si="209"/>
        <v>1</v>
      </c>
      <c r="AC201" s="6" t="str">
        <f t="shared" si="210"/>
        <v>0</v>
      </c>
      <c r="AD201" s="6" t="str">
        <f t="shared" si="211"/>
        <v>1</v>
      </c>
      <c r="AE201" s="6" t="str">
        <f t="shared" si="212"/>
        <v>1</v>
      </c>
      <c r="AF201" s="6" t="str">
        <f t="shared" si="213"/>
        <v>0</v>
      </c>
      <c r="AG201" s="6" t="str">
        <f t="shared" si="214"/>
        <v>0</v>
      </c>
      <c r="AH201" s="6" t="str">
        <f t="shared" si="215"/>
        <v>0</v>
      </c>
      <c r="AI201" s="6" t="str">
        <f t="shared" si="216"/>
        <v>0</v>
      </c>
      <c r="AJ201" s="6" t="str">
        <f t="shared" si="217"/>
        <v>0</v>
      </c>
      <c r="AK201" s="6" t="str">
        <f t="shared" si="218"/>
        <v>0</v>
      </c>
      <c r="AL201" s="6" t="str">
        <f t="shared" si="219"/>
        <v>0</v>
      </c>
      <c r="AM201" s="6" t="str">
        <f t="shared" si="220"/>
        <v>0</v>
      </c>
      <c r="AN201" s="6" t="str">
        <f t="shared" si="221"/>
        <v>0</v>
      </c>
      <c r="AO201" s="6" t="str">
        <f t="shared" si="222"/>
        <v>0</v>
      </c>
      <c r="AP201" s="6" t="str">
        <f t="shared" si="223"/>
        <v>0</v>
      </c>
    </row>
    <row r="202" spans="1:42">
      <c r="A202" s="1" t="str">
        <f>'Item Hitboxes'!A1170</f>
        <v>552eae34</v>
      </c>
      <c r="B202" s="1" t="str">
        <f>'Item Hitboxes'!B1170</f>
        <v>Itm</v>
      </c>
      <c r="C202" s="6" t="str">
        <f>'Item Hitboxes'!C1170</f>
        <v>Warp Star (descent)</v>
      </c>
      <c r="D202" s="6" t="str">
        <f>'Item Hitboxes'!D1170</f>
        <v>2c004008</v>
      </c>
      <c r="E202" s="6" t="str">
        <f>'Item Hitboxes'!E1170</f>
        <v>04b00000</v>
      </c>
      <c r="F202" s="6" t="str">
        <f>'Item Hitboxes'!F1170</f>
        <v>00000000</v>
      </c>
      <c r="G202" s="6" t="str">
        <f>'Item Hitboxes'!G1170</f>
        <v>89990000</v>
      </c>
      <c r="H202" s="6" t="str">
        <f>'Item Hitboxes'!H1170</f>
        <v>5a00008d</v>
      </c>
      <c r="I202" s="9" t="s">
        <v>6325</v>
      </c>
      <c r="K202" s="6" t="str">
        <f t="shared" si="192"/>
        <v>0</v>
      </c>
      <c r="L202" s="6" t="str">
        <f t="shared" si="193"/>
        <v>0</v>
      </c>
      <c r="M202" s="6" t="str">
        <f t="shared" si="194"/>
        <v>0</v>
      </c>
      <c r="N202" s="6" t="str">
        <f t="shared" si="195"/>
        <v>1</v>
      </c>
      <c r="O202" s="6" t="str">
        <f t="shared" si="196"/>
        <v>1</v>
      </c>
      <c r="P202" s="6" t="str">
        <f t="shared" si="197"/>
        <v>1</v>
      </c>
      <c r="Q202" s="6" t="str">
        <f t="shared" si="198"/>
        <v>1</v>
      </c>
      <c r="R202" s="6" t="str">
        <f t="shared" si="199"/>
        <v>0</v>
      </c>
      <c r="S202" s="6" t="str">
        <f t="shared" si="200"/>
        <v>0</v>
      </c>
      <c r="T202" s="6" t="str">
        <f t="shared" si="201"/>
        <v>0</v>
      </c>
      <c r="U202" s="6" t="str">
        <f t="shared" si="202"/>
        <v>0</v>
      </c>
      <c r="V202" s="6" t="str">
        <f t="shared" si="203"/>
        <v>0</v>
      </c>
      <c r="W202" s="6" t="str">
        <f t="shared" si="204"/>
        <v>0</v>
      </c>
      <c r="X202" s="6" t="str">
        <f t="shared" si="205"/>
        <v>0</v>
      </c>
      <c r="Y202" s="6" t="str">
        <f t="shared" si="206"/>
        <v>0</v>
      </c>
      <c r="Z202" s="6" t="str">
        <f t="shared" si="207"/>
        <v>0</v>
      </c>
      <c r="AA202" s="6" t="str">
        <f t="shared" si="208"/>
        <v>1</v>
      </c>
      <c r="AB202" s="6" t="str">
        <f t="shared" si="209"/>
        <v>1</v>
      </c>
      <c r="AC202" s="6" t="str">
        <f t="shared" si="210"/>
        <v>0</v>
      </c>
      <c r="AD202" s="6" t="str">
        <f t="shared" si="211"/>
        <v>1</v>
      </c>
      <c r="AE202" s="6" t="str">
        <f t="shared" si="212"/>
        <v>0</v>
      </c>
      <c r="AF202" s="6" t="str">
        <f t="shared" si="213"/>
        <v>1</v>
      </c>
      <c r="AG202" s="6" t="str">
        <f t="shared" si="214"/>
        <v>0</v>
      </c>
      <c r="AH202" s="6" t="str">
        <f t="shared" si="215"/>
        <v>0</v>
      </c>
      <c r="AI202" s="6" t="str">
        <f t="shared" si="216"/>
        <v>0</v>
      </c>
      <c r="AJ202" s="6" t="str">
        <f t="shared" si="217"/>
        <v>0</v>
      </c>
      <c r="AK202" s="6" t="str">
        <f t="shared" si="218"/>
        <v>0</v>
      </c>
      <c r="AL202" s="6" t="str">
        <f t="shared" si="219"/>
        <v>0</v>
      </c>
      <c r="AM202" s="6" t="str">
        <f t="shared" si="220"/>
        <v>0</v>
      </c>
      <c r="AN202" s="6" t="str">
        <f t="shared" si="221"/>
        <v>0</v>
      </c>
      <c r="AO202" s="6" t="str">
        <f t="shared" si="222"/>
        <v>0</v>
      </c>
      <c r="AP202" s="6" t="str">
        <f t="shared" si="223"/>
        <v>0</v>
      </c>
    </row>
    <row r="203" spans="1:42">
      <c r="A203" s="1" t="str">
        <f>'Item Hitboxes'!A1171</f>
        <v>552eae5c</v>
      </c>
      <c r="B203" s="1" t="str">
        <f>'Item Hitboxes'!B1171</f>
        <v>Itm</v>
      </c>
      <c r="C203" s="6" t="str">
        <f>'Item Hitboxes'!C1171</f>
        <v>Warp Star (explosion)</v>
      </c>
      <c r="D203" s="6" t="str">
        <f>'Item Hitboxes'!D1171</f>
        <v>2c000017</v>
      </c>
      <c r="E203" s="6" t="str">
        <f>'Item Hitboxes'!E1171</f>
        <v>17700000</v>
      </c>
      <c r="F203" s="6" t="str">
        <f>'Item Hitboxes'!F1171</f>
        <v>00000000</v>
      </c>
      <c r="G203" s="6" t="str">
        <f>'Item Hitboxes'!G1171</f>
        <v>b4990000</v>
      </c>
      <c r="H203" s="6" t="str">
        <f>'Item Hitboxes'!H1171</f>
        <v>190428a3</v>
      </c>
      <c r="I203" s="9" t="s">
        <v>6326</v>
      </c>
      <c r="K203" s="6" t="str">
        <f t="shared" si="192"/>
        <v>0</v>
      </c>
      <c r="L203" s="6" t="str">
        <f t="shared" si="193"/>
        <v>0</v>
      </c>
      <c r="M203" s="6" t="str">
        <f t="shared" si="194"/>
        <v>0</v>
      </c>
      <c r="N203" s="6" t="str">
        <f t="shared" si="195"/>
        <v>1</v>
      </c>
      <c r="O203" s="6" t="str">
        <f t="shared" si="196"/>
        <v>0</v>
      </c>
      <c r="P203" s="6" t="str">
        <f t="shared" si="197"/>
        <v>0</v>
      </c>
      <c r="Q203" s="6" t="str">
        <f t="shared" si="198"/>
        <v>0</v>
      </c>
      <c r="R203" s="6" t="str">
        <f t="shared" si="199"/>
        <v>0</v>
      </c>
      <c r="S203" s="6" t="str">
        <f t="shared" si="200"/>
        <v>0</v>
      </c>
      <c r="T203" s="6" t="str">
        <f t="shared" si="201"/>
        <v>0</v>
      </c>
      <c r="U203" s="6" t="str">
        <f t="shared" si="202"/>
        <v>0</v>
      </c>
      <c r="V203" s="6" t="str">
        <f t="shared" si="203"/>
        <v>0</v>
      </c>
      <c r="W203" s="6" t="str">
        <f t="shared" si="204"/>
        <v>0</v>
      </c>
      <c r="X203" s="6" t="str">
        <f t="shared" si="205"/>
        <v>0</v>
      </c>
      <c r="Y203" s="6" t="str">
        <f t="shared" si="206"/>
        <v>0</v>
      </c>
      <c r="Z203" s="6" t="str">
        <f t="shared" si="207"/>
        <v>0</v>
      </c>
      <c r="AA203" s="6" t="str">
        <f t="shared" si="208"/>
        <v>0</v>
      </c>
      <c r="AB203" s="6" t="str">
        <f t="shared" si="209"/>
        <v>1</v>
      </c>
      <c r="AC203" s="6" t="str">
        <f t="shared" si="210"/>
        <v>0</v>
      </c>
      <c r="AD203" s="6" t="str">
        <f t="shared" si="211"/>
        <v>1</v>
      </c>
      <c r="AE203" s="6" t="str">
        <f t="shared" si="212"/>
        <v>0</v>
      </c>
      <c r="AF203" s="6" t="str">
        <f t="shared" si="213"/>
        <v>1</v>
      </c>
      <c r="AG203" s="6" t="str">
        <f t="shared" si="214"/>
        <v>0</v>
      </c>
      <c r="AH203" s="6" t="str">
        <f t="shared" si="215"/>
        <v>0</v>
      </c>
      <c r="AI203" s="6" t="str">
        <f t="shared" si="216"/>
        <v>0</v>
      </c>
      <c r="AJ203" s="6" t="str">
        <f t="shared" si="217"/>
        <v>0</v>
      </c>
      <c r="AK203" s="6" t="str">
        <f t="shared" si="218"/>
        <v>0</v>
      </c>
      <c r="AL203" s="6" t="str">
        <f t="shared" si="219"/>
        <v>0</v>
      </c>
      <c r="AM203" s="6" t="str">
        <f t="shared" si="220"/>
        <v>0</v>
      </c>
      <c r="AN203" s="6" t="str">
        <f t="shared" si="221"/>
        <v>0</v>
      </c>
      <c r="AO203" s="6" t="str">
        <f t="shared" si="222"/>
        <v>0</v>
      </c>
      <c r="AP203" s="6" t="str">
        <f t="shared" si="223"/>
        <v>0</v>
      </c>
    </row>
    <row r="204" spans="1:42">
      <c r="A204" s="1" t="str">
        <f>'Item Hitboxes'!A1172</f>
        <v>552eae80</v>
      </c>
      <c r="B204" s="1" t="str">
        <f>'Item Hitboxes'!B1172</f>
        <v>Itm</v>
      </c>
      <c r="C204" s="6" t="str">
        <f>'Item Hitboxes'!C1172</f>
        <v>Ray Gun shot?</v>
      </c>
      <c r="D204" s="6" t="str">
        <f>'Item Hitboxes'!D1172</f>
        <v>2c000004</v>
      </c>
      <c r="E204" s="6" t="str">
        <f>'Item Hitboxes'!E1172</f>
        <v>02260000</v>
      </c>
      <c r="F204" s="6" t="str">
        <f>'Item Hitboxes'!F1172</f>
        <v>0000ff9c</v>
      </c>
      <c r="G204" s="6" t="str">
        <f>'Item Hitboxes'!G1172</f>
        <v>168f0000</v>
      </c>
      <c r="H204" s="6" t="str">
        <f>'Item Hitboxes'!H1172</f>
        <v>190e0063</v>
      </c>
      <c r="I204" s="9" t="s">
        <v>6305</v>
      </c>
      <c r="K204" s="6" t="str">
        <f t="shared" si="192"/>
        <v>0</v>
      </c>
      <c r="L204" s="6" t="str">
        <f t="shared" si="193"/>
        <v>0</v>
      </c>
      <c r="M204" s="6" t="str">
        <f t="shared" si="194"/>
        <v>0</v>
      </c>
      <c r="N204" s="6" t="str">
        <f t="shared" si="195"/>
        <v>1</v>
      </c>
      <c r="O204" s="6" t="str">
        <f t="shared" si="196"/>
        <v>0</v>
      </c>
      <c r="P204" s="6" t="str">
        <f t="shared" si="197"/>
        <v>0</v>
      </c>
      <c r="Q204" s="6" t="str">
        <f t="shared" si="198"/>
        <v>0</v>
      </c>
      <c r="R204" s="6" t="str">
        <f t="shared" si="199"/>
        <v>0</v>
      </c>
      <c r="S204" s="6" t="str">
        <f t="shared" si="200"/>
        <v>0</v>
      </c>
      <c r="T204" s="6" t="str">
        <f t="shared" si="201"/>
        <v>0</v>
      </c>
      <c r="U204" s="6" t="str">
        <f t="shared" si="202"/>
        <v>0</v>
      </c>
      <c r="V204" s="6" t="str">
        <f t="shared" si="203"/>
        <v>1</v>
      </c>
      <c r="W204" s="6" t="str">
        <f t="shared" si="204"/>
        <v>1</v>
      </c>
      <c r="X204" s="6" t="str">
        <f t="shared" si="205"/>
        <v>1</v>
      </c>
      <c r="Y204" s="6" t="str">
        <f t="shared" si="206"/>
        <v>0</v>
      </c>
      <c r="Z204" s="6" t="str">
        <f t="shared" si="207"/>
        <v>1</v>
      </c>
      <c r="AA204" s="6" t="str">
        <f t="shared" si="208"/>
        <v>1</v>
      </c>
      <c r="AB204" s="6" t="str">
        <f t="shared" si="209"/>
        <v>1</v>
      </c>
      <c r="AC204" s="6" t="str">
        <f t="shared" si="210"/>
        <v>0</v>
      </c>
      <c r="AD204" s="6" t="str">
        <f t="shared" si="211"/>
        <v>1</v>
      </c>
      <c r="AE204" s="6" t="str">
        <f t="shared" si="212"/>
        <v>0</v>
      </c>
      <c r="AF204" s="6" t="str">
        <f t="shared" si="213"/>
        <v>0</v>
      </c>
      <c r="AG204" s="6" t="str">
        <f t="shared" si="214"/>
        <v>0</v>
      </c>
      <c r="AH204" s="6" t="str">
        <f t="shared" si="215"/>
        <v>0</v>
      </c>
      <c r="AI204" s="6" t="str">
        <f t="shared" si="216"/>
        <v>0</v>
      </c>
      <c r="AJ204" s="6" t="str">
        <f t="shared" si="217"/>
        <v>0</v>
      </c>
      <c r="AK204" s="6" t="str">
        <f t="shared" si="218"/>
        <v>0</v>
      </c>
      <c r="AL204" s="6" t="str">
        <f t="shared" si="219"/>
        <v>0</v>
      </c>
      <c r="AM204" s="6" t="str">
        <f t="shared" si="220"/>
        <v>0</v>
      </c>
      <c r="AN204" s="6" t="str">
        <f t="shared" si="221"/>
        <v>0</v>
      </c>
      <c r="AO204" s="6" t="str">
        <f t="shared" si="222"/>
        <v>0</v>
      </c>
      <c r="AP204" s="6" t="str">
        <f t="shared" si="223"/>
        <v>0</v>
      </c>
    </row>
    <row r="205" spans="1:42">
      <c r="A205" s="1" t="str">
        <f>'Item Hitboxes'!A1173</f>
        <v>552eae98</v>
      </c>
      <c r="B205" s="1" t="str">
        <f>'Item Hitboxes'!B1173</f>
        <v>Itm</v>
      </c>
      <c r="C205" s="6" t="str">
        <f>'Item Hitboxes'!C1173</f>
        <v>Ray Gun shot?</v>
      </c>
      <c r="D205" s="6" t="str">
        <f>'Item Hitboxes'!D1173</f>
        <v>2c800004</v>
      </c>
      <c r="E205" s="6" t="str">
        <f>'Item Hitboxes'!E1173</f>
        <v>02260000</v>
      </c>
      <c r="F205" s="6" t="str">
        <f>'Item Hitboxes'!F1173</f>
        <v>0000fbb4</v>
      </c>
      <c r="G205" s="6" t="str">
        <f>'Item Hitboxes'!G1173</f>
        <v>168f0000</v>
      </c>
      <c r="H205" s="6" t="str">
        <f>'Item Hitboxes'!H1173</f>
        <v>190e0063</v>
      </c>
      <c r="I205" s="9" t="s">
        <v>6305</v>
      </c>
      <c r="K205" s="6" t="str">
        <f t="shared" si="192"/>
        <v>0</v>
      </c>
      <c r="L205" s="6" t="str">
        <f t="shared" si="193"/>
        <v>0</v>
      </c>
      <c r="M205" s="6" t="str">
        <f t="shared" si="194"/>
        <v>0</v>
      </c>
      <c r="N205" s="6" t="str">
        <f t="shared" si="195"/>
        <v>1</v>
      </c>
      <c r="O205" s="6" t="str">
        <f t="shared" si="196"/>
        <v>0</v>
      </c>
      <c r="P205" s="6" t="str">
        <f t="shared" si="197"/>
        <v>0</v>
      </c>
      <c r="Q205" s="6" t="str">
        <f t="shared" si="198"/>
        <v>0</v>
      </c>
      <c r="R205" s="6" t="str">
        <f t="shared" si="199"/>
        <v>0</v>
      </c>
      <c r="S205" s="6" t="str">
        <f t="shared" si="200"/>
        <v>0</v>
      </c>
      <c r="T205" s="6" t="str">
        <f t="shared" si="201"/>
        <v>0</v>
      </c>
      <c r="U205" s="6" t="str">
        <f t="shared" si="202"/>
        <v>0</v>
      </c>
      <c r="V205" s="6" t="str">
        <f t="shared" si="203"/>
        <v>1</v>
      </c>
      <c r="W205" s="6" t="str">
        <f t="shared" si="204"/>
        <v>1</v>
      </c>
      <c r="X205" s="6" t="str">
        <f t="shared" si="205"/>
        <v>1</v>
      </c>
      <c r="Y205" s="6" t="str">
        <f t="shared" si="206"/>
        <v>0</v>
      </c>
      <c r="Z205" s="6" t="str">
        <f t="shared" si="207"/>
        <v>1</v>
      </c>
      <c r="AA205" s="6" t="str">
        <f t="shared" si="208"/>
        <v>1</v>
      </c>
      <c r="AB205" s="6" t="str">
        <f t="shared" si="209"/>
        <v>1</v>
      </c>
      <c r="AC205" s="6" t="str">
        <f t="shared" si="210"/>
        <v>0</v>
      </c>
      <c r="AD205" s="6" t="str">
        <f t="shared" si="211"/>
        <v>1</v>
      </c>
      <c r="AE205" s="6" t="str">
        <f t="shared" si="212"/>
        <v>0</v>
      </c>
      <c r="AF205" s="6" t="str">
        <f t="shared" si="213"/>
        <v>0</v>
      </c>
      <c r="AG205" s="6" t="str">
        <f t="shared" si="214"/>
        <v>0</v>
      </c>
      <c r="AH205" s="6" t="str">
        <f t="shared" si="215"/>
        <v>0</v>
      </c>
      <c r="AI205" s="6" t="str">
        <f t="shared" si="216"/>
        <v>0</v>
      </c>
      <c r="AJ205" s="6" t="str">
        <f t="shared" si="217"/>
        <v>0</v>
      </c>
      <c r="AK205" s="6" t="str">
        <f t="shared" si="218"/>
        <v>0</v>
      </c>
      <c r="AL205" s="6" t="str">
        <f t="shared" si="219"/>
        <v>0</v>
      </c>
      <c r="AM205" s="6" t="str">
        <f t="shared" si="220"/>
        <v>0</v>
      </c>
      <c r="AN205" s="6" t="str">
        <f t="shared" si="221"/>
        <v>0</v>
      </c>
      <c r="AO205" s="6" t="str">
        <f t="shared" si="222"/>
        <v>0</v>
      </c>
      <c r="AP205" s="6" t="str">
        <f t="shared" si="223"/>
        <v>0</v>
      </c>
    </row>
    <row r="206" spans="1:42">
      <c r="A206" s="1" t="str">
        <f>'Item Hitboxes'!A1174</f>
        <v>552eaeb4</v>
      </c>
      <c r="B206" s="1" t="str">
        <f>'Item Hitboxes'!B1174</f>
        <v>Itm</v>
      </c>
      <c r="C206" s="6" t="str">
        <f>'Item Hitboxes'!C1174</f>
        <v>Star Rod shot?</v>
      </c>
      <c r="D206" s="6" t="str">
        <f>'Item Hitboxes'!D1174</f>
        <v>2c000008</v>
      </c>
      <c r="E206" s="6" t="str">
        <f>'Item Hitboxes'!E1174</f>
        <v>03560000</v>
      </c>
      <c r="F206" s="6" t="str">
        <f>'Item Hitboxes'!F1174</f>
        <v>00000000</v>
      </c>
      <c r="G206" s="6" t="str">
        <f>'Item Hitboxes'!G1174</f>
        <v>b4990000</v>
      </c>
      <c r="H206" s="6" t="str">
        <f>'Item Hitboxes'!H1174</f>
        <v>0a02024b</v>
      </c>
      <c r="I206" s="9" t="s">
        <v>6305</v>
      </c>
      <c r="K206" s="6" t="str">
        <f t="shared" si="192"/>
        <v>0</v>
      </c>
      <c r="L206" s="6" t="str">
        <f t="shared" si="193"/>
        <v>0</v>
      </c>
      <c r="M206" s="6" t="str">
        <f t="shared" si="194"/>
        <v>0</v>
      </c>
      <c r="N206" s="6" t="str">
        <f t="shared" si="195"/>
        <v>1</v>
      </c>
      <c r="O206" s="6" t="str">
        <f t="shared" si="196"/>
        <v>0</v>
      </c>
      <c r="P206" s="6" t="str">
        <f t="shared" si="197"/>
        <v>0</v>
      </c>
      <c r="Q206" s="6" t="str">
        <f t="shared" si="198"/>
        <v>0</v>
      </c>
      <c r="R206" s="6" t="str">
        <f t="shared" si="199"/>
        <v>0</v>
      </c>
      <c r="S206" s="6" t="str">
        <f t="shared" si="200"/>
        <v>0</v>
      </c>
      <c r="T206" s="6" t="str">
        <f t="shared" si="201"/>
        <v>0</v>
      </c>
      <c r="U206" s="6" t="str">
        <f t="shared" si="202"/>
        <v>0</v>
      </c>
      <c r="V206" s="6" t="str">
        <f t="shared" si="203"/>
        <v>1</v>
      </c>
      <c r="W206" s="6" t="str">
        <f t="shared" si="204"/>
        <v>1</v>
      </c>
      <c r="X206" s="6" t="str">
        <f t="shared" si="205"/>
        <v>1</v>
      </c>
      <c r="Y206" s="6" t="str">
        <f t="shared" si="206"/>
        <v>0</v>
      </c>
      <c r="Z206" s="6" t="str">
        <f t="shared" si="207"/>
        <v>1</v>
      </c>
      <c r="AA206" s="6" t="str">
        <f t="shared" si="208"/>
        <v>1</v>
      </c>
      <c r="AB206" s="6" t="str">
        <f t="shared" si="209"/>
        <v>1</v>
      </c>
      <c r="AC206" s="6" t="str">
        <f t="shared" si="210"/>
        <v>0</v>
      </c>
      <c r="AD206" s="6" t="str">
        <f t="shared" si="211"/>
        <v>1</v>
      </c>
      <c r="AE206" s="6" t="str">
        <f t="shared" si="212"/>
        <v>0</v>
      </c>
      <c r="AF206" s="6" t="str">
        <f t="shared" si="213"/>
        <v>0</v>
      </c>
      <c r="AG206" s="6" t="str">
        <f t="shared" si="214"/>
        <v>0</v>
      </c>
      <c r="AH206" s="6" t="str">
        <f t="shared" si="215"/>
        <v>0</v>
      </c>
      <c r="AI206" s="6" t="str">
        <f t="shared" si="216"/>
        <v>0</v>
      </c>
      <c r="AJ206" s="6" t="str">
        <f t="shared" si="217"/>
        <v>0</v>
      </c>
      <c r="AK206" s="6" t="str">
        <f t="shared" si="218"/>
        <v>0</v>
      </c>
      <c r="AL206" s="6" t="str">
        <f t="shared" si="219"/>
        <v>0</v>
      </c>
      <c r="AM206" s="6" t="str">
        <f t="shared" si="220"/>
        <v>0</v>
      </c>
      <c r="AN206" s="6" t="str">
        <f t="shared" si="221"/>
        <v>0</v>
      </c>
      <c r="AO206" s="6" t="str">
        <f t="shared" si="222"/>
        <v>0</v>
      </c>
      <c r="AP206" s="6" t="str">
        <f t="shared" si="223"/>
        <v>0</v>
      </c>
    </row>
    <row r="207" spans="1:42">
      <c r="A207" s="1" t="str">
        <f>'Item Hitboxes'!A1175</f>
        <v>552eaed0</v>
      </c>
      <c r="B207" s="1" t="str">
        <f>'Item Hitboxes'!B1175</f>
        <v>Itm</v>
      </c>
      <c r="C207" s="6" t="str">
        <f>'Item Hitboxes'!C1175</f>
        <v>Lip's Stick shot</v>
      </c>
      <c r="D207" s="6" t="str">
        <f>'Item Hitboxes'!D1175</f>
        <v>2c000002</v>
      </c>
      <c r="E207" s="6" t="str">
        <f>'Item Hitboxes'!E1175</f>
        <v>04b00000</v>
      </c>
      <c r="F207" s="6" t="str">
        <f>'Item Hitboxes'!F1175</f>
        <v>00000000</v>
      </c>
      <c r="G207" s="6" t="str">
        <f>'Item Hitboxes'!G1175</f>
        <v>b4878000</v>
      </c>
      <c r="H207" s="6" t="str">
        <f>'Item Hitboxes'!H1175</f>
        <v>143e024b</v>
      </c>
      <c r="I207" s="9" t="s">
        <v>6305</v>
      </c>
      <c r="K207" s="6" t="str">
        <f t="shared" si="192"/>
        <v>0</v>
      </c>
      <c r="L207" s="6" t="str">
        <f t="shared" si="193"/>
        <v>0</v>
      </c>
      <c r="M207" s="6" t="str">
        <f t="shared" si="194"/>
        <v>0</v>
      </c>
      <c r="N207" s="6" t="str">
        <f t="shared" si="195"/>
        <v>1</v>
      </c>
      <c r="O207" s="6" t="str">
        <f t="shared" si="196"/>
        <v>0</v>
      </c>
      <c r="P207" s="6" t="str">
        <f t="shared" si="197"/>
        <v>0</v>
      </c>
      <c r="Q207" s="6" t="str">
        <f t="shared" si="198"/>
        <v>0</v>
      </c>
      <c r="R207" s="6" t="str">
        <f t="shared" si="199"/>
        <v>0</v>
      </c>
      <c r="S207" s="6" t="str">
        <f t="shared" si="200"/>
        <v>0</v>
      </c>
      <c r="T207" s="6" t="str">
        <f t="shared" si="201"/>
        <v>0</v>
      </c>
      <c r="U207" s="6" t="str">
        <f t="shared" si="202"/>
        <v>0</v>
      </c>
      <c r="V207" s="6" t="str">
        <f t="shared" si="203"/>
        <v>1</v>
      </c>
      <c r="W207" s="6" t="str">
        <f t="shared" si="204"/>
        <v>1</v>
      </c>
      <c r="X207" s="6" t="str">
        <f t="shared" si="205"/>
        <v>1</v>
      </c>
      <c r="Y207" s="6" t="str">
        <f t="shared" si="206"/>
        <v>0</v>
      </c>
      <c r="Z207" s="6" t="str">
        <f t="shared" si="207"/>
        <v>1</v>
      </c>
      <c r="AA207" s="6" t="str">
        <f t="shared" si="208"/>
        <v>1</v>
      </c>
      <c r="AB207" s="6" t="str">
        <f t="shared" si="209"/>
        <v>1</v>
      </c>
      <c r="AC207" s="6" t="str">
        <f t="shared" si="210"/>
        <v>0</v>
      </c>
      <c r="AD207" s="6" t="str">
        <f t="shared" si="211"/>
        <v>1</v>
      </c>
      <c r="AE207" s="6" t="str">
        <f t="shared" si="212"/>
        <v>0</v>
      </c>
      <c r="AF207" s="6" t="str">
        <f t="shared" si="213"/>
        <v>0</v>
      </c>
      <c r="AG207" s="6" t="str">
        <f t="shared" si="214"/>
        <v>0</v>
      </c>
      <c r="AH207" s="6" t="str">
        <f t="shared" si="215"/>
        <v>0</v>
      </c>
      <c r="AI207" s="6" t="str">
        <f t="shared" si="216"/>
        <v>0</v>
      </c>
      <c r="AJ207" s="6" t="str">
        <f t="shared" si="217"/>
        <v>0</v>
      </c>
      <c r="AK207" s="6" t="str">
        <f t="shared" si="218"/>
        <v>0</v>
      </c>
      <c r="AL207" s="6" t="str">
        <f t="shared" si="219"/>
        <v>0</v>
      </c>
      <c r="AM207" s="6" t="str">
        <f t="shared" si="220"/>
        <v>0</v>
      </c>
      <c r="AN207" s="6" t="str">
        <f t="shared" si="221"/>
        <v>0</v>
      </c>
      <c r="AO207" s="6" t="str">
        <f t="shared" si="222"/>
        <v>0</v>
      </c>
      <c r="AP207" s="6" t="str">
        <f t="shared" si="223"/>
        <v>0</v>
      </c>
    </row>
    <row r="208" spans="1:42">
      <c r="A208" s="1" t="str">
        <f>'Item Hitboxes'!A1176</f>
        <v>552eaeec</v>
      </c>
      <c r="B208" s="1" t="str">
        <f>'Item Hitboxes'!B1176</f>
        <v>Itm</v>
      </c>
      <c r="C208" s="6" t="str">
        <f>'Item Hitboxes'!C1176</f>
        <v>Super Scope shot (lvl 0)</v>
      </c>
      <c r="D208" s="6" t="str">
        <f>'Item Hitboxes'!D1176</f>
        <v>2c000001</v>
      </c>
      <c r="E208" s="6" t="str">
        <f>'Item Hitboxes'!E1176</f>
        <v>01900000</v>
      </c>
      <c r="F208" s="6" t="str">
        <f>'Item Hitboxes'!F1176</f>
        <v>00000000</v>
      </c>
      <c r="G208" s="6" t="str">
        <f>'Item Hitboxes'!G1176</f>
        <v>8c258000</v>
      </c>
      <c r="H208" s="6" t="str">
        <f>'Item Hitboxes'!H1176</f>
        <v>0002000b</v>
      </c>
      <c r="I208" s="9" t="s">
        <v>6305</v>
      </c>
      <c r="K208" s="6" t="str">
        <f t="shared" si="192"/>
        <v>0</v>
      </c>
      <c r="L208" s="6" t="str">
        <f t="shared" si="193"/>
        <v>0</v>
      </c>
      <c r="M208" s="6" t="str">
        <f t="shared" si="194"/>
        <v>0</v>
      </c>
      <c r="N208" s="6" t="str">
        <f t="shared" si="195"/>
        <v>1</v>
      </c>
      <c r="O208" s="6" t="str">
        <f t="shared" si="196"/>
        <v>0</v>
      </c>
      <c r="P208" s="6" t="str">
        <f t="shared" si="197"/>
        <v>0</v>
      </c>
      <c r="Q208" s="6" t="str">
        <f t="shared" si="198"/>
        <v>0</v>
      </c>
      <c r="R208" s="6" t="str">
        <f t="shared" si="199"/>
        <v>0</v>
      </c>
      <c r="S208" s="6" t="str">
        <f t="shared" si="200"/>
        <v>0</v>
      </c>
      <c r="T208" s="6" t="str">
        <f t="shared" si="201"/>
        <v>0</v>
      </c>
      <c r="U208" s="6" t="str">
        <f t="shared" si="202"/>
        <v>0</v>
      </c>
      <c r="V208" s="6" t="str">
        <f t="shared" si="203"/>
        <v>1</v>
      </c>
      <c r="W208" s="6" t="str">
        <f t="shared" si="204"/>
        <v>1</v>
      </c>
      <c r="X208" s="6" t="str">
        <f t="shared" si="205"/>
        <v>1</v>
      </c>
      <c r="Y208" s="6" t="str">
        <f t="shared" si="206"/>
        <v>0</v>
      </c>
      <c r="Z208" s="6" t="str">
        <f t="shared" si="207"/>
        <v>1</v>
      </c>
      <c r="AA208" s="6" t="str">
        <f t="shared" si="208"/>
        <v>1</v>
      </c>
      <c r="AB208" s="6" t="str">
        <f t="shared" si="209"/>
        <v>1</v>
      </c>
      <c r="AC208" s="6" t="str">
        <f t="shared" si="210"/>
        <v>0</v>
      </c>
      <c r="AD208" s="6" t="str">
        <f t="shared" si="211"/>
        <v>1</v>
      </c>
      <c r="AE208" s="6" t="str">
        <f t="shared" si="212"/>
        <v>0</v>
      </c>
      <c r="AF208" s="6" t="str">
        <f t="shared" si="213"/>
        <v>0</v>
      </c>
      <c r="AG208" s="6" t="str">
        <f t="shared" si="214"/>
        <v>0</v>
      </c>
      <c r="AH208" s="6" t="str">
        <f t="shared" si="215"/>
        <v>0</v>
      </c>
      <c r="AI208" s="6" t="str">
        <f t="shared" si="216"/>
        <v>0</v>
      </c>
      <c r="AJ208" s="6" t="str">
        <f t="shared" si="217"/>
        <v>0</v>
      </c>
      <c r="AK208" s="6" t="str">
        <f t="shared" si="218"/>
        <v>0</v>
      </c>
      <c r="AL208" s="6" t="str">
        <f t="shared" si="219"/>
        <v>0</v>
      </c>
      <c r="AM208" s="6" t="str">
        <f t="shared" si="220"/>
        <v>0</v>
      </c>
      <c r="AN208" s="6" t="str">
        <f t="shared" si="221"/>
        <v>0</v>
      </c>
      <c r="AO208" s="6" t="str">
        <f t="shared" si="222"/>
        <v>0</v>
      </c>
      <c r="AP208" s="6" t="str">
        <f t="shared" si="223"/>
        <v>0</v>
      </c>
    </row>
    <row r="209" spans="1:42">
      <c r="A209" s="1" t="str">
        <f>'Item Hitboxes'!A1177</f>
        <v>552eaf08</v>
      </c>
      <c r="B209" s="1" t="str">
        <f>'Item Hitboxes'!B1177</f>
        <v>Itm</v>
      </c>
      <c r="C209" s="6" t="str">
        <f>'Item Hitboxes'!C1177</f>
        <v>Super Scope shot (lvl 1)</v>
      </c>
      <c r="D209" s="6" t="str">
        <f>'Item Hitboxes'!D1177</f>
        <v>2c000002</v>
      </c>
      <c r="E209" s="6" t="str">
        <f>'Item Hitboxes'!E1177</f>
        <v>01900000</v>
      </c>
      <c r="F209" s="6" t="str">
        <f>'Item Hitboxes'!F1177</f>
        <v>00000000</v>
      </c>
      <c r="G209" s="6" t="str">
        <f>'Item Hitboxes'!G1177</f>
        <v>28190020</v>
      </c>
      <c r="H209" s="6" t="str">
        <f>'Item Hitboxes'!H1177</f>
        <v>0002000b</v>
      </c>
      <c r="I209" s="9" t="s">
        <v>6305</v>
      </c>
      <c r="K209" s="6" t="str">
        <f t="shared" si="192"/>
        <v>0</v>
      </c>
      <c r="L209" s="6" t="str">
        <f t="shared" si="193"/>
        <v>0</v>
      </c>
      <c r="M209" s="6" t="str">
        <f t="shared" si="194"/>
        <v>0</v>
      </c>
      <c r="N209" s="6" t="str">
        <f t="shared" si="195"/>
        <v>1</v>
      </c>
      <c r="O209" s="6" t="str">
        <f t="shared" si="196"/>
        <v>0</v>
      </c>
      <c r="P209" s="6" t="str">
        <f t="shared" si="197"/>
        <v>0</v>
      </c>
      <c r="Q209" s="6" t="str">
        <f t="shared" si="198"/>
        <v>0</v>
      </c>
      <c r="R209" s="6" t="str">
        <f t="shared" si="199"/>
        <v>0</v>
      </c>
      <c r="S209" s="6" t="str">
        <f t="shared" si="200"/>
        <v>0</v>
      </c>
      <c r="T209" s="6" t="str">
        <f t="shared" si="201"/>
        <v>0</v>
      </c>
      <c r="U209" s="6" t="str">
        <f t="shared" si="202"/>
        <v>0</v>
      </c>
      <c r="V209" s="6" t="str">
        <f t="shared" si="203"/>
        <v>1</v>
      </c>
      <c r="W209" s="6" t="str">
        <f t="shared" si="204"/>
        <v>1</v>
      </c>
      <c r="X209" s="6" t="str">
        <f t="shared" si="205"/>
        <v>1</v>
      </c>
      <c r="Y209" s="6" t="str">
        <f t="shared" si="206"/>
        <v>0</v>
      </c>
      <c r="Z209" s="6" t="str">
        <f t="shared" si="207"/>
        <v>1</v>
      </c>
      <c r="AA209" s="6" t="str">
        <f t="shared" si="208"/>
        <v>1</v>
      </c>
      <c r="AB209" s="6" t="str">
        <f t="shared" si="209"/>
        <v>1</v>
      </c>
      <c r="AC209" s="6" t="str">
        <f t="shared" si="210"/>
        <v>0</v>
      </c>
      <c r="AD209" s="6" t="str">
        <f t="shared" si="211"/>
        <v>1</v>
      </c>
      <c r="AE209" s="6" t="str">
        <f t="shared" si="212"/>
        <v>0</v>
      </c>
      <c r="AF209" s="6" t="str">
        <f t="shared" si="213"/>
        <v>0</v>
      </c>
      <c r="AG209" s="6" t="str">
        <f t="shared" si="214"/>
        <v>0</v>
      </c>
      <c r="AH209" s="6" t="str">
        <f t="shared" si="215"/>
        <v>0</v>
      </c>
      <c r="AI209" s="6" t="str">
        <f t="shared" si="216"/>
        <v>0</v>
      </c>
      <c r="AJ209" s="6" t="str">
        <f t="shared" si="217"/>
        <v>0</v>
      </c>
      <c r="AK209" s="6" t="str">
        <f t="shared" si="218"/>
        <v>0</v>
      </c>
      <c r="AL209" s="6" t="str">
        <f t="shared" si="219"/>
        <v>0</v>
      </c>
      <c r="AM209" s="6" t="str">
        <f t="shared" si="220"/>
        <v>0</v>
      </c>
      <c r="AN209" s="6" t="str">
        <f t="shared" si="221"/>
        <v>0</v>
      </c>
      <c r="AO209" s="6" t="str">
        <f t="shared" si="222"/>
        <v>0</v>
      </c>
      <c r="AP209" s="6" t="str">
        <f t="shared" si="223"/>
        <v>0</v>
      </c>
    </row>
    <row r="210" spans="1:42">
      <c r="A210" s="1" t="str">
        <f>'Item Hitboxes'!A1178</f>
        <v>552eaf24</v>
      </c>
      <c r="B210" s="1" t="str">
        <f>'Item Hitboxes'!B1178</f>
        <v>Itm</v>
      </c>
      <c r="C210" s="6" t="str">
        <f>'Item Hitboxes'!C1178</f>
        <v>Super Scope shot (lvl 2)</v>
      </c>
      <c r="D210" s="6" t="str">
        <f>'Item Hitboxes'!D1178</f>
        <v>2c000004</v>
      </c>
      <c r="E210" s="6" t="str">
        <f>'Item Hitboxes'!E1178</f>
        <v>01900000</v>
      </c>
      <c r="F210" s="6" t="str">
        <f>'Item Hitboxes'!F1178</f>
        <v>00000000</v>
      </c>
      <c r="G210" s="6" t="str">
        <f>'Item Hitboxes'!G1178</f>
        <v>14208000</v>
      </c>
      <c r="H210" s="6" t="str">
        <f>'Item Hitboxes'!H1178</f>
        <v>0c82000b</v>
      </c>
      <c r="I210" s="9" t="s">
        <v>6305</v>
      </c>
      <c r="K210" s="6" t="str">
        <f t="shared" si="192"/>
        <v>0</v>
      </c>
      <c r="L210" s="6" t="str">
        <f t="shared" si="193"/>
        <v>0</v>
      </c>
      <c r="M210" s="6" t="str">
        <f t="shared" si="194"/>
        <v>0</v>
      </c>
      <c r="N210" s="6" t="str">
        <f t="shared" si="195"/>
        <v>1</v>
      </c>
      <c r="O210" s="6" t="str">
        <f t="shared" si="196"/>
        <v>0</v>
      </c>
      <c r="P210" s="6" t="str">
        <f t="shared" si="197"/>
        <v>0</v>
      </c>
      <c r="Q210" s="6" t="str">
        <f t="shared" si="198"/>
        <v>0</v>
      </c>
      <c r="R210" s="6" t="str">
        <f t="shared" si="199"/>
        <v>0</v>
      </c>
      <c r="S210" s="6" t="str">
        <f t="shared" si="200"/>
        <v>0</v>
      </c>
      <c r="T210" s="6" t="str">
        <f t="shared" si="201"/>
        <v>0</v>
      </c>
      <c r="U210" s="6" t="str">
        <f t="shared" si="202"/>
        <v>0</v>
      </c>
      <c r="V210" s="6" t="str">
        <f t="shared" si="203"/>
        <v>1</v>
      </c>
      <c r="W210" s="6" t="str">
        <f t="shared" si="204"/>
        <v>1</v>
      </c>
      <c r="X210" s="6" t="str">
        <f t="shared" si="205"/>
        <v>1</v>
      </c>
      <c r="Y210" s="6" t="str">
        <f t="shared" si="206"/>
        <v>0</v>
      </c>
      <c r="Z210" s="6" t="str">
        <f t="shared" si="207"/>
        <v>1</v>
      </c>
      <c r="AA210" s="6" t="str">
        <f t="shared" si="208"/>
        <v>1</v>
      </c>
      <c r="AB210" s="6" t="str">
        <f t="shared" si="209"/>
        <v>1</v>
      </c>
      <c r="AC210" s="6" t="str">
        <f t="shared" si="210"/>
        <v>0</v>
      </c>
      <c r="AD210" s="6" t="str">
        <f t="shared" si="211"/>
        <v>1</v>
      </c>
      <c r="AE210" s="6" t="str">
        <f t="shared" si="212"/>
        <v>0</v>
      </c>
      <c r="AF210" s="6" t="str">
        <f t="shared" si="213"/>
        <v>0</v>
      </c>
      <c r="AG210" s="6" t="str">
        <f t="shared" si="214"/>
        <v>0</v>
      </c>
      <c r="AH210" s="6" t="str">
        <f t="shared" si="215"/>
        <v>0</v>
      </c>
      <c r="AI210" s="6" t="str">
        <f t="shared" si="216"/>
        <v>0</v>
      </c>
      <c r="AJ210" s="6" t="str">
        <f t="shared" si="217"/>
        <v>0</v>
      </c>
      <c r="AK210" s="6" t="str">
        <f t="shared" si="218"/>
        <v>0</v>
      </c>
      <c r="AL210" s="6" t="str">
        <f t="shared" si="219"/>
        <v>0</v>
      </c>
      <c r="AM210" s="6" t="str">
        <f t="shared" si="220"/>
        <v>0</v>
      </c>
      <c r="AN210" s="6" t="str">
        <f t="shared" si="221"/>
        <v>0</v>
      </c>
      <c r="AO210" s="6" t="str">
        <f t="shared" si="222"/>
        <v>0</v>
      </c>
      <c r="AP210" s="6" t="str">
        <f t="shared" si="223"/>
        <v>0</v>
      </c>
    </row>
    <row r="211" spans="1:42">
      <c r="A211" s="1" t="str">
        <f>'Item Hitboxes'!A1179</f>
        <v>552eaf40</v>
      </c>
      <c r="B211" s="1" t="str">
        <f>'Item Hitboxes'!B1179</f>
        <v>Itm</v>
      </c>
      <c r="C211" s="6" t="str">
        <f>'Item Hitboxes'!C1179</f>
        <v>Super Scope shot (lvl 3)</v>
      </c>
      <c r="D211" s="6" t="str">
        <f>'Item Hitboxes'!D1179</f>
        <v>2c000007</v>
      </c>
      <c r="E211" s="6" t="str">
        <f>'Item Hitboxes'!E1179</f>
        <v>01900000</v>
      </c>
      <c r="F211" s="6" t="str">
        <f>'Item Hitboxes'!F1179</f>
        <v>00000000</v>
      </c>
      <c r="G211" s="6" t="str">
        <f>'Item Hitboxes'!G1179</f>
        <v>16990000</v>
      </c>
      <c r="H211" s="6" t="str">
        <f>'Item Hitboxes'!H1179</f>
        <v>0f02000b</v>
      </c>
      <c r="I211" s="9" t="s">
        <v>6305</v>
      </c>
      <c r="K211" s="6" t="str">
        <f t="shared" si="192"/>
        <v>0</v>
      </c>
      <c r="L211" s="6" t="str">
        <f t="shared" si="193"/>
        <v>0</v>
      </c>
      <c r="M211" s="6" t="str">
        <f t="shared" si="194"/>
        <v>0</v>
      </c>
      <c r="N211" s="6" t="str">
        <f t="shared" si="195"/>
        <v>1</v>
      </c>
      <c r="O211" s="6" t="str">
        <f t="shared" si="196"/>
        <v>0</v>
      </c>
      <c r="P211" s="6" t="str">
        <f t="shared" si="197"/>
        <v>0</v>
      </c>
      <c r="Q211" s="6" t="str">
        <f t="shared" si="198"/>
        <v>0</v>
      </c>
      <c r="R211" s="6" t="str">
        <f t="shared" si="199"/>
        <v>0</v>
      </c>
      <c r="S211" s="6" t="str">
        <f t="shared" si="200"/>
        <v>0</v>
      </c>
      <c r="T211" s="6" t="str">
        <f t="shared" si="201"/>
        <v>0</v>
      </c>
      <c r="U211" s="6" t="str">
        <f t="shared" si="202"/>
        <v>0</v>
      </c>
      <c r="V211" s="6" t="str">
        <f t="shared" si="203"/>
        <v>1</v>
      </c>
      <c r="W211" s="6" t="str">
        <f t="shared" si="204"/>
        <v>1</v>
      </c>
      <c r="X211" s="6" t="str">
        <f t="shared" si="205"/>
        <v>1</v>
      </c>
      <c r="Y211" s="6" t="str">
        <f t="shared" si="206"/>
        <v>0</v>
      </c>
      <c r="Z211" s="6" t="str">
        <f t="shared" si="207"/>
        <v>1</v>
      </c>
      <c r="AA211" s="6" t="str">
        <f t="shared" si="208"/>
        <v>1</v>
      </c>
      <c r="AB211" s="6" t="str">
        <f t="shared" si="209"/>
        <v>1</v>
      </c>
      <c r="AC211" s="6" t="str">
        <f t="shared" si="210"/>
        <v>0</v>
      </c>
      <c r="AD211" s="6" t="str">
        <f t="shared" si="211"/>
        <v>1</v>
      </c>
      <c r="AE211" s="6" t="str">
        <f t="shared" si="212"/>
        <v>0</v>
      </c>
      <c r="AF211" s="6" t="str">
        <f t="shared" si="213"/>
        <v>0</v>
      </c>
      <c r="AG211" s="6" t="str">
        <f t="shared" si="214"/>
        <v>0</v>
      </c>
      <c r="AH211" s="6" t="str">
        <f t="shared" si="215"/>
        <v>0</v>
      </c>
      <c r="AI211" s="6" t="str">
        <f t="shared" si="216"/>
        <v>0</v>
      </c>
      <c r="AJ211" s="6" t="str">
        <f t="shared" si="217"/>
        <v>0</v>
      </c>
      <c r="AK211" s="6" t="str">
        <f t="shared" si="218"/>
        <v>0</v>
      </c>
      <c r="AL211" s="6" t="str">
        <f t="shared" si="219"/>
        <v>0</v>
      </c>
      <c r="AM211" s="6" t="str">
        <f t="shared" si="220"/>
        <v>0</v>
      </c>
      <c r="AN211" s="6" t="str">
        <f t="shared" si="221"/>
        <v>0</v>
      </c>
      <c r="AO211" s="6" t="str">
        <f t="shared" si="222"/>
        <v>0</v>
      </c>
      <c r="AP211" s="6" t="str">
        <f t="shared" si="223"/>
        <v>0</v>
      </c>
    </row>
    <row r="212" spans="1:42">
      <c r="A212" s="1" t="str">
        <f>'Item Hitboxes'!A1180</f>
        <v>552eaf5c</v>
      </c>
      <c r="B212" s="1" t="str">
        <f>'Item Hitboxes'!B1180</f>
        <v>Itm</v>
      </c>
      <c r="C212" s="6" t="str">
        <f>'Item Hitboxes'!C1180</f>
        <v>Super Scope shot (lvl 4)</v>
      </c>
      <c r="D212" s="6" t="str">
        <f>'Item Hitboxes'!D1180</f>
        <v>2c00000a</v>
      </c>
      <c r="E212" s="6" t="str">
        <f>'Item Hitboxes'!E1180</f>
        <v>01900000</v>
      </c>
      <c r="F212" s="6" t="str">
        <f>'Item Hitboxes'!F1180</f>
        <v>00000000</v>
      </c>
      <c r="G212" s="6" t="str">
        <f>'Item Hitboxes'!G1180</f>
        <v>19168000</v>
      </c>
      <c r="H212" s="6" t="str">
        <f>'Item Hitboxes'!H1180</f>
        <v>1182000b</v>
      </c>
      <c r="I212" s="9" t="s">
        <v>6305</v>
      </c>
      <c r="K212" s="6" t="str">
        <f t="shared" si="192"/>
        <v>0</v>
      </c>
      <c r="L212" s="6" t="str">
        <f t="shared" si="193"/>
        <v>0</v>
      </c>
      <c r="M212" s="6" t="str">
        <f t="shared" si="194"/>
        <v>0</v>
      </c>
      <c r="N212" s="6" t="str">
        <f t="shared" si="195"/>
        <v>1</v>
      </c>
      <c r="O212" s="6" t="str">
        <f t="shared" si="196"/>
        <v>0</v>
      </c>
      <c r="P212" s="6" t="str">
        <f t="shared" si="197"/>
        <v>0</v>
      </c>
      <c r="Q212" s="6" t="str">
        <f t="shared" si="198"/>
        <v>0</v>
      </c>
      <c r="R212" s="6" t="str">
        <f t="shared" si="199"/>
        <v>0</v>
      </c>
      <c r="S212" s="6" t="str">
        <f t="shared" si="200"/>
        <v>0</v>
      </c>
      <c r="T212" s="6" t="str">
        <f t="shared" si="201"/>
        <v>0</v>
      </c>
      <c r="U212" s="6" t="str">
        <f t="shared" si="202"/>
        <v>0</v>
      </c>
      <c r="V212" s="6" t="str">
        <f t="shared" si="203"/>
        <v>1</v>
      </c>
      <c r="W212" s="6" t="str">
        <f t="shared" si="204"/>
        <v>1</v>
      </c>
      <c r="X212" s="6" t="str">
        <f t="shared" si="205"/>
        <v>1</v>
      </c>
      <c r="Y212" s="6" t="str">
        <f t="shared" si="206"/>
        <v>0</v>
      </c>
      <c r="Z212" s="6" t="str">
        <f t="shared" si="207"/>
        <v>1</v>
      </c>
      <c r="AA212" s="6" t="str">
        <f t="shared" si="208"/>
        <v>1</v>
      </c>
      <c r="AB212" s="6" t="str">
        <f t="shared" si="209"/>
        <v>1</v>
      </c>
      <c r="AC212" s="6" t="str">
        <f t="shared" si="210"/>
        <v>0</v>
      </c>
      <c r="AD212" s="6" t="str">
        <f t="shared" si="211"/>
        <v>1</v>
      </c>
      <c r="AE212" s="6" t="str">
        <f t="shared" si="212"/>
        <v>0</v>
      </c>
      <c r="AF212" s="6" t="str">
        <f t="shared" si="213"/>
        <v>0</v>
      </c>
      <c r="AG212" s="6" t="str">
        <f t="shared" si="214"/>
        <v>0</v>
      </c>
      <c r="AH212" s="6" t="str">
        <f t="shared" si="215"/>
        <v>0</v>
      </c>
      <c r="AI212" s="6" t="str">
        <f t="shared" si="216"/>
        <v>0</v>
      </c>
      <c r="AJ212" s="6" t="str">
        <f t="shared" si="217"/>
        <v>0</v>
      </c>
      <c r="AK212" s="6" t="str">
        <f t="shared" si="218"/>
        <v>0</v>
      </c>
      <c r="AL212" s="6" t="str">
        <f t="shared" si="219"/>
        <v>0</v>
      </c>
      <c r="AM212" s="6" t="str">
        <f t="shared" si="220"/>
        <v>0</v>
      </c>
      <c r="AN212" s="6" t="str">
        <f t="shared" si="221"/>
        <v>0</v>
      </c>
      <c r="AO212" s="6" t="str">
        <f t="shared" si="222"/>
        <v>0</v>
      </c>
      <c r="AP212" s="6" t="str">
        <f t="shared" si="223"/>
        <v>0</v>
      </c>
    </row>
    <row r="213" spans="1:42">
      <c r="A213" s="1" t="str">
        <f>'Item Hitboxes'!A1181</f>
        <v>552eaf78</v>
      </c>
      <c r="B213" s="1" t="str">
        <f>'Item Hitboxes'!B1181</f>
        <v>Itm</v>
      </c>
      <c r="C213" s="6" t="str">
        <f>'Item Hitboxes'!C1181</f>
        <v>Super Scope shot (lvl 5)</v>
      </c>
      <c r="D213" s="6" t="str">
        <f>'Item Hitboxes'!D1181</f>
        <v>2c00000d</v>
      </c>
      <c r="E213" s="6" t="str">
        <f>'Item Hitboxes'!E1181</f>
        <v>01900000</v>
      </c>
      <c r="F213" s="6" t="str">
        <f>'Item Hitboxes'!F1181</f>
        <v>00000000</v>
      </c>
      <c r="G213" s="6" t="str">
        <f>'Item Hitboxes'!G1181</f>
        <v>1b968000</v>
      </c>
      <c r="H213" s="6" t="str">
        <f>'Item Hitboxes'!H1181</f>
        <v>1402004b</v>
      </c>
      <c r="I213" s="9" t="s">
        <v>6305</v>
      </c>
      <c r="K213" s="6" t="str">
        <f t="shared" si="192"/>
        <v>0</v>
      </c>
      <c r="L213" s="6" t="str">
        <f t="shared" si="193"/>
        <v>0</v>
      </c>
      <c r="M213" s="6" t="str">
        <f t="shared" si="194"/>
        <v>0</v>
      </c>
      <c r="N213" s="6" t="str">
        <f t="shared" si="195"/>
        <v>1</v>
      </c>
      <c r="O213" s="6" t="str">
        <f t="shared" si="196"/>
        <v>0</v>
      </c>
      <c r="P213" s="6" t="str">
        <f t="shared" si="197"/>
        <v>0</v>
      </c>
      <c r="Q213" s="6" t="str">
        <f t="shared" si="198"/>
        <v>0</v>
      </c>
      <c r="R213" s="6" t="str">
        <f t="shared" si="199"/>
        <v>0</v>
      </c>
      <c r="S213" s="6" t="str">
        <f t="shared" si="200"/>
        <v>0</v>
      </c>
      <c r="T213" s="6" t="str">
        <f t="shared" si="201"/>
        <v>0</v>
      </c>
      <c r="U213" s="6" t="str">
        <f t="shared" si="202"/>
        <v>0</v>
      </c>
      <c r="V213" s="6" t="str">
        <f t="shared" si="203"/>
        <v>1</v>
      </c>
      <c r="W213" s="6" t="str">
        <f t="shared" si="204"/>
        <v>1</v>
      </c>
      <c r="X213" s="6" t="str">
        <f t="shared" si="205"/>
        <v>1</v>
      </c>
      <c r="Y213" s="6" t="str">
        <f t="shared" si="206"/>
        <v>0</v>
      </c>
      <c r="Z213" s="6" t="str">
        <f t="shared" si="207"/>
        <v>1</v>
      </c>
      <c r="AA213" s="6" t="str">
        <f t="shared" si="208"/>
        <v>1</v>
      </c>
      <c r="AB213" s="6" t="str">
        <f t="shared" si="209"/>
        <v>1</v>
      </c>
      <c r="AC213" s="6" t="str">
        <f t="shared" si="210"/>
        <v>0</v>
      </c>
      <c r="AD213" s="6" t="str">
        <f t="shared" si="211"/>
        <v>1</v>
      </c>
      <c r="AE213" s="6" t="str">
        <f t="shared" si="212"/>
        <v>0</v>
      </c>
      <c r="AF213" s="6" t="str">
        <f t="shared" si="213"/>
        <v>0</v>
      </c>
      <c r="AG213" s="6" t="str">
        <f t="shared" si="214"/>
        <v>0</v>
      </c>
      <c r="AH213" s="6" t="str">
        <f t="shared" si="215"/>
        <v>0</v>
      </c>
      <c r="AI213" s="6" t="str">
        <f t="shared" si="216"/>
        <v>0</v>
      </c>
      <c r="AJ213" s="6" t="str">
        <f t="shared" si="217"/>
        <v>0</v>
      </c>
      <c r="AK213" s="6" t="str">
        <f t="shared" si="218"/>
        <v>0</v>
      </c>
      <c r="AL213" s="6" t="str">
        <f t="shared" si="219"/>
        <v>0</v>
      </c>
      <c r="AM213" s="6" t="str">
        <f t="shared" si="220"/>
        <v>0</v>
      </c>
      <c r="AN213" s="6" t="str">
        <f t="shared" si="221"/>
        <v>0</v>
      </c>
      <c r="AO213" s="6" t="str">
        <f t="shared" si="222"/>
        <v>0</v>
      </c>
      <c r="AP213" s="6" t="str">
        <f t="shared" si="223"/>
        <v>0</v>
      </c>
    </row>
    <row r="214" spans="1:42">
      <c r="A214" s="1" t="str">
        <f>'Item Hitboxes'!A1182</f>
        <v>552eaf94</v>
      </c>
      <c r="B214" s="1" t="str">
        <f>'Item Hitboxes'!B1182</f>
        <v>Itm</v>
      </c>
      <c r="C214" s="6" t="str">
        <f>'Item Hitboxes'!C1182</f>
        <v>Super Scope shot (lvl 6)</v>
      </c>
      <c r="D214" s="6" t="str">
        <f>'Item Hitboxes'!D1182</f>
        <v>2c000010</v>
      </c>
      <c r="E214" s="6" t="str">
        <f>'Item Hitboxes'!E1182</f>
        <v>01900000</v>
      </c>
      <c r="F214" s="6" t="str">
        <f>'Item Hitboxes'!F1182</f>
        <v>00000000</v>
      </c>
      <c r="G214" s="6" t="str">
        <f>'Item Hitboxes'!G1182</f>
        <v>1e168000</v>
      </c>
      <c r="H214" s="6" t="str">
        <f>'Item Hitboxes'!H1182</f>
        <v>1682004b</v>
      </c>
      <c r="I214" s="9" t="s">
        <v>6305</v>
      </c>
      <c r="K214" s="6" t="str">
        <f t="shared" si="192"/>
        <v>0</v>
      </c>
      <c r="L214" s="6" t="str">
        <f t="shared" si="193"/>
        <v>0</v>
      </c>
      <c r="M214" s="6" t="str">
        <f t="shared" si="194"/>
        <v>0</v>
      </c>
      <c r="N214" s="6" t="str">
        <f t="shared" si="195"/>
        <v>1</v>
      </c>
      <c r="O214" s="6" t="str">
        <f t="shared" si="196"/>
        <v>0</v>
      </c>
      <c r="P214" s="6" t="str">
        <f t="shared" si="197"/>
        <v>0</v>
      </c>
      <c r="Q214" s="6" t="str">
        <f t="shared" si="198"/>
        <v>0</v>
      </c>
      <c r="R214" s="6" t="str">
        <f t="shared" si="199"/>
        <v>0</v>
      </c>
      <c r="S214" s="6" t="str">
        <f t="shared" si="200"/>
        <v>0</v>
      </c>
      <c r="T214" s="6" t="str">
        <f t="shared" si="201"/>
        <v>0</v>
      </c>
      <c r="U214" s="6" t="str">
        <f t="shared" si="202"/>
        <v>0</v>
      </c>
      <c r="V214" s="6" t="str">
        <f t="shared" si="203"/>
        <v>1</v>
      </c>
      <c r="W214" s="6" t="str">
        <f t="shared" si="204"/>
        <v>1</v>
      </c>
      <c r="X214" s="6" t="str">
        <f t="shared" si="205"/>
        <v>1</v>
      </c>
      <c r="Y214" s="6" t="str">
        <f t="shared" si="206"/>
        <v>0</v>
      </c>
      <c r="Z214" s="6" t="str">
        <f t="shared" si="207"/>
        <v>1</v>
      </c>
      <c r="AA214" s="6" t="str">
        <f t="shared" si="208"/>
        <v>1</v>
      </c>
      <c r="AB214" s="6" t="str">
        <f t="shared" si="209"/>
        <v>1</v>
      </c>
      <c r="AC214" s="6" t="str">
        <f t="shared" si="210"/>
        <v>0</v>
      </c>
      <c r="AD214" s="6" t="str">
        <f t="shared" si="211"/>
        <v>1</v>
      </c>
      <c r="AE214" s="6" t="str">
        <f t="shared" si="212"/>
        <v>0</v>
      </c>
      <c r="AF214" s="6" t="str">
        <f t="shared" si="213"/>
        <v>0</v>
      </c>
      <c r="AG214" s="6" t="str">
        <f t="shared" si="214"/>
        <v>0</v>
      </c>
      <c r="AH214" s="6" t="str">
        <f t="shared" si="215"/>
        <v>0</v>
      </c>
      <c r="AI214" s="6" t="str">
        <f t="shared" si="216"/>
        <v>0</v>
      </c>
      <c r="AJ214" s="6" t="str">
        <f t="shared" si="217"/>
        <v>0</v>
      </c>
      <c r="AK214" s="6" t="str">
        <f t="shared" si="218"/>
        <v>0</v>
      </c>
      <c r="AL214" s="6" t="str">
        <f t="shared" si="219"/>
        <v>0</v>
      </c>
      <c r="AM214" s="6" t="str">
        <f t="shared" si="220"/>
        <v>0</v>
      </c>
      <c r="AN214" s="6" t="str">
        <f t="shared" si="221"/>
        <v>0</v>
      </c>
      <c r="AO214" s="6" t="str">
        <f t="shared" si="222"/>
        <v>0</v>
      </c>
      <c r="AP214" s="6" t="str">
        <f t="shared" si="223"/>
        <v>0</v>
      </c>
    </row>
    <row r="215" spans="1:42">
      <c r="A215" s="1" t="str">
        <f>'Item Hitboxes'!A1183</f>
        <v>552eafb0</v>
      </c>
      <c r="B215" s="1" t="str">
        <f>'Item Hitboxes'!B1183</f>
        <v>Itm</v>
      </c>
      <c r="C215" s="6" t="str">
        <f>'Item Hitboxes'!C1183</f>
        <v>Super Scope shot (lvl 7)</v>
      </c>
      <c r="D215" s="6" t="str">
        <f>'Item Hitboxes'!D1183</f>
        <v>2c000014</v>
      </c>
      <c r="E215" s="6" t="str">
        <f>'Item Hitboxes'!E1183</f>
        <v>01900000</v>
      </c>
      <c r="F215" s="6" t="str">
        <f>'Item Hitboxes'!F1183</f>
        <v>00000000</v>
      </c>
      <c r="G215" s="6" t="str">
        <f>'Item Hitboxes'!G1183</f>
        <v>20968000</v>
      </c>
      <c r="H215" s="6" t="str">
        <f>'Item Hitboxes'!H1183</f>
        <v>1902004b</v>
      </c>
      <c r="I215" s="9" t="s">
        <v>6305</v>
      </c>
      <c r="K215" s="6" t="str">
        <f t="shared" si="192"/>
        <v>0</v>
      </c>
      <c r="L215" s="6" t="str">
        <f t="shared" si="193"/>
        <v>0</v>
      </c>
      <c r="M215" s="6" t="str">
        <f t="shared" si="194"/>
        <v>0</v>
      </c>
      <c r="N215" s="6" t="str">
        <f t="shared" si="195"/>
        <v>1</v>
      </c>
      <c r="O215" s="6" t="str">
        <f t="shared" si="196"/>
        <v>0</v>
      </c>
      <c r="P215" s="6" t="str">
        <f t="shared" si="197"/>
        <v>0</v>
      </c>
      <c r="Q215" s="6" t="str">
        <f t="shared" si="198"/>
        <v>0</v>
      </c>
      <c r="R215" s="6" t="str">
        <f t="shared" si="199"/>
        <v>0</v>
      </c>
      <c r="S215" s="6" t="str">
        <f t="shared" si="200"/>
        <v>0</v>
      </c>
      <c r="T215" s="6" t="str">
        <f t="shared" si="201"/>
        <v>0</v>
      </c>
      <c r="U215" s="6" t="str">
        <f t="shared" si="202"/>
        <v>0</v>
      </c>
      <c r="V215" s="6" t="str">
        <f t="shared" si="203"/>
        <v>1</v>
      </c>
      <c r="W215" s="6" t="str">
        <f t="shared" si="204"/>
        <v>1</v>
      </c>
      <c r="X215" s="6" t="str">
        <f t="shared" si="205"/>
        <v>1</v>
      </c>
      <c r="Y215" s="6" t="str">
        <f t="shared" si="206"/>
        <v>0</v>
      </c>
      <c r="Z215" s="6" t="str">
        <f t="shared" si="207"/>
        <v>1</v>
      </c>
      <c r="AA215" s="6" t="str">
        <f t="shared" si="208"/>
        <v>1</v>
      </c>
      <c r="AB215" s="6" t="str">
        <f t="shared" si="209"/>
        <v>1</v>
      </c>
      <c r="AC215" s="6" t="str">
        <f t="shared" si="210"/>
        <v>0</v>
      </c>
      <c r="AD215" s="6" t="str">
        <f t="shared" si="211"/>
        <v>1</v>
      </c>
      <c r="AE215" s="6" t="str">
        <f t="shared" si="212"/>
        <v>0</v>
      </c>
      <c r="AF215" s="6" t="str">
        <f t="shared" si="213"/>
        <v>0</v>
      </c>
      <c r="AG215" s="6" t="str">
        <f t="shared" si="214"/>
        <v>0</v>
      </c>
      <c r="AH215" s="6" t="str">
        <f t="shared" si="215"/>
        <v>0</v>
      </c>
      <c r="AI215" s="6" t="str">
        <f t="shared" si="216"/>
        <v>0</v>
      </c>
      <c r="AJ215" s="6" t="str">
        <f t="shared" si="217"/>
        <v>0</v>
      </c>
      <c r="AK215" s="6" t="str">
        <f t="shared" si="218"/>
        <v>0</v>
      </c>
      <c r="AL215" s="6" t="str">
        <f t="shared" si="219"/>
        <v>0</v>
      </c>
      <c r="AM215" s="6" t="str">
        <f t="shared" si="220"/>
        <v>0</v>
      </c>
      <c r="AN215" s="6" t="str">
        <f t="shared" si="221"/>
        <v>0</v>
      </c>
      <c r="AO215" s="6" t="str">
        <f t="shared" si="222"/>
        <v>0</v>
      </c>
      <c r="AP215" s="6" t="str">
        <f t="shared" si="223"/>
        <v>0</v>
      </c>
    </row>
    <row r="216" spans="1:42">
      <c r="A216" s="1" t="str">
        <f>'Item Hitboxes'!A1184</f>
        <v>552eafcc</v>
      </c>
      <c r="B216" s="1" t="str">
        <f>'Item Hitboxes'!B1184</f>
        <v>Itm</v>
      </c>
      <c r="C216" s="6" t="str">
        <f>'Item Hitboxes'!C1184</f>
        <v>Super Scope shot (lvl 8)</v>
      </c>
      <c r="D216" s="6" t="str">
        <f>'Item Hitboxes'!D1184</f>
        <v>2c000018</v>
      </c>
      <c r="E216" s="6" t="str">
        <f>'Item Hitboxes'!E1184</f>
        <v>01900000</v>
      </c>
      <c r="F216" s="6" t="str">
        <f>'Item Hitboxes'!F1184</f>
        <v>00000000</v>
      </c>
      <c r="G216" s="6" t="str">
        <f>'Item Hitboxes'!G1184</f>
        <v>20968000</v>
      </c>
      <c r="H216" s="6" t="str">
        <f>'Item Hitboxes'!H1184</f>
        <v>1b82004b</v>
      </c>
      <c r="I216" s="9" t="s">
        <v>6305</v>
      </c>
      <c r="K216" s="6" t="str">
        <f t="shared" si="192"/>
        <v>0</v>
      </c>
      <c r="L216" s="6" t="str">
        <f t="shared" si="193"/>
        <v>0</v>
      </c>
      <c r="M216" s="6" t="str">
        <f t="shared" si="194"/>
        <v>0</v>
      </c>
      <c r="N216" s="6" t="str">
        <f t="shared" si="195"/>
        <v>1</v>
      </c>
      <c r="O216" s="6" t="str">
        <f t="shared" si="196"/>
        <v>0</v>
      </c>
      <c r="P216" s="6" t="str">
        <f t="shared" si="197"/>
        <v>0</v>
      </c>
      <c r="Q216" s="6" t="str">
        <f t="shared" si="198"/>
        <v>0</v>
      </c>
      <c r="R216" s="6" t="str">
        <f t="shared" si="199"/>
        <v>0</v>
      </c>
      <c r="S216" s="6" t="str">
        <f t="shared" si="200"/>
        <v>0</v>
      </c>
      <c r="T216" s="6" t="str">
        <f t="shared" si="201"/>
        <v>0</v>
      </c>
      <c r="U216" s="6" t="str">
        <f t="shared" si="202"/>
        <v>0</v>
      </c>
      <c r="V216" s="6" t="str">
        <f t="shared" si="203"/>
        <v>1</v>
      </c>
      <c r="W216" s="6" t="str">
        <f t="shared" si="204"/>
        <v>1</v>
      </c>
      <c r="X216" s="6" t="str">
        <f t="shared" si="205"/>
        <v>1</v>
      </c>
      <c r="Y216" s="6" t="str">
        <f t="shared" si="206"/>
        <v>0</v>
      </c>
      <c r="Z216" s="6" t="str">
        <f t="shared" si="207"/>
        <v>1</v>
      </c>
      <c r="AA216" s="6" t="str">
        <f t="shared" si="208"/>
        <v>1</v>
      </c>
      <c r="AB216" s="6" t="str">
        <f t="shared" si="209"/>
        <v>1</v>
      </c>
      <c r="AC216" s="6" t="str">
        <f t="shared" si="210"/>
        <v>0</v>
      </c>
      <c r="AD216" s="6" t="str">
        <f t="shared" si="211"/>
        <v>1</v>
      </c>
      <c r="AE216" s="6" t="str">
        <f t="shared" si="212"/>
        <v>0</v>
      </c>
      <c r="AF216" s="6" t="str">
        <f t="shared" si="213"/>
        <v>0</v>
      </c>
      <c r="AG216" s="6" t="str">
        <f t="shared" si="214"/>
        <v>0</v>
      </c>
      <c r="AH216" s="6" t="str">
        <f t="shared" si="215"/>
        <v>0</v>
      </c>
      <c r="AI216" s="6" t="str">
        <f t="shared" si="216"/>
        <v>0</v>
      </c>
      <c r="AJ216" s="6" t="str">
        <f t="shared" si="217"/>
        <v>0</v>
      </c>
      <c r="AK216" s="6" t="str">
        <f t="shared" si="218"/>
        <v>0</v>
      </c>
      <c r="AL216" s="6" t="str">
        <f t="shared" si="219"/>
        <v>0</v>
      </c>
      <c r="AM216" s="6" t="str">
        <f t="shared" si="220"/>
        <v>0</v>
      </c>
      <c r="AN216" s="6" t="str">
        <f t="shared" si="221"/>
        <v>0</v>
      </c>
      <c r="AO216" s="6" t="str">
        <f t="shared" si="222"/>
        <v>0</v>
      </c>
      <c r="AP216" s="6" t="str">
        <f t="shared" si="223"/>
        <v>0</v>
      </c>
    </row>
    <row r="217" spans="1:42">
      <c r="A217" s="1" t="str">
        <f>'Item Hitboxes'!A1185</f>
        <v>552eafe8</v>
      </c>
      <c r="B217" s="1" t="str">
        <f>'Item Hitboxes'!B1185</f>
        <v>Itm</v>
      </c>
      <c r="C217" s="6" t="str">
        <f>'Item Hitboxes'!C1185</f>
        <v>Super Scope shot (lvl 9)</v>
      </c>
      <c r="D217" s="6" t="str">
        <f>'Item Hitboxes'!D1185</f>
        <v>2c00001c</v>
      </c>
      <c r="E217" s="6" t="str">
        <f>'Item Hitboxes'!E1185</f>
        <v>01900000</v>
      </c>
      <c r="F217" s="6" t="str">
        <f>'Item Hitboxes'!F1185</f>
        <v>00000000</v>
      </c>
      <c r="G217" s="6" t="str">
        <f>'Item Hitboxes'!G1185</f>
        <v>20940000</v>
      </c>
      <c r="H217" s="6" t="str">
        <f>'Item Hitboxes'!H1185</f>
        <v>320600a3</v>
      </c>
      <c r="I217" s="9" t="s">
        <v>6305</v>
      </c>
      <c r="K217" s="6" t="str">
        <f t="shared" si="192"/>
        <v>0</v>
      </c>
      <c r="L217" s="6" t="str">
        <f t="shared" si="193"/>
        <v>0</v>
      </c>
      <c r="M217" s="6" t="str">
        <f t="shared" si="194"/>
        <v>0</v>
      </c>
      <c r="N217" s="6" t="str">
        <f t="shared" si="195"/>
        <v>1</v>
      </c>
      <c r="O217" s="6" t="str">
        <f t="shared" si="196"/>
        <v>0</v>
      </c>
      <c r="P217" s="6" t="str">
        <f t="shared" si="197"/>
        <v>0</v>
      </c>
      <c r="Q217" s="6" t="str">
        <f t="shared" si="198"/>
        <v>0</v>
      </c>
      <c r="R217" s="6" t="str">
        <f t="shared" si="199"/>
        <v>0</v>
      </c>
      <c r="S217" s="6" t="str">
        <f t="shared" si="200"/>
        <v>0</v>
      </c>
      <c r="T217" s="6" t="str">
        <f t="shared" si="201"/>
        <v>0</v>
      </c>
      <c r="U217" s="6" t="str">
        <f t="shared" si="202"/>
        <v>0</v>
      </c>
      <c r="V217" s="6" t="str">
        <f t="shared" si="203"/>
        <v>1</v>
      </c>
      <c r="W217" s="6" t="str">
        <f t="shared" si="204"/>
        <v>1</v>
      </c>
      <c r="X217" s="6" t="str">
        <f t="shared" si="205"/>
        <v>1</v>
      </c>
      <c r="Y217" s="6" t="str">
        <f t="shared" si="206"/>
        <v>0</v>
      </c>
      <c r="Z217" s="6" t="str">
        <f t="shared" si="207"/>
        <v>1</v>
      </c>
      <c r="AA217" s="6" t="str">
        <f t="shared" si="208"/>
        <v>1</v>
      </c>
      <c r="AB217" s="6" t="str">
        <f t="shared" si="209"/>
        <v>1</v>
      </c>
      <c r="AC217" s="6" t="str">
        <f t="shared" si="210"/>
        <v>0</v>
      </c>
      <c r="AD217" s="6" t="str">
        <f t="shared" si="211"/>
        <v>1</v>
      </c>
      <c r="AE217" s="6" t="str">
        <f t="shared" si="212"/>
        <v>0</v>
      </c>
      <c r="AF217" s="6" t="str">
        <f t="shared" si="213"/>
        <v>0</v>
      </c>
      <c r="AG217" s="6" t="str">
        <f t="shared" si="214"/>
        <v>0</v>
      </c>
      <c r="AH217" s="6" t="str">
        <f t="shared" si="215"/>
        <v>0</v>
      </c>
      <c r="AI217" s="6" t="str">
        <f t="shared" si="216"/>
        <v>0</v>
      </c>
      <c r="AJ217" s="6" t="str">
        <f t="shared" si="217"/>
        <v>0</v>
      </c>
      <c r="AK217" s="6" t="str">
        <f t="shared" si="218"/>
        <v>0</v>
      </c>
      <c r="AL217" s="6" t="str">
        <f t="shared" si="219"/>
        <v>0</v>
      </c>
      <c r="AM217" s="6" t="str">
        <f t="shared" si="220"/>
        <v>0</v>
      </c>
      <c r="AN217" s="6" t="str">
        <f t="shared" si="221"/>
        <v>0</v>
      </c>
      <c r="AO217" s="6" t="str">
        <f t="shared" si="222"/>
        <v>0</v>
      </c>
      <c r="AP217" s="6" t="str">
        <f t="shared" si="223"/>
        <v>0</v>
      </c>
    </row>
    <row r="218" spans="1:42">
      <c r="A218" s="1" t="str">
        <f>'Item Hitboxes'!A1186</f>
        <v>552eb004</v>
      </c>
      <c r="B218" s="1" t="str">
        <f>'Item Hitboxes'!B1186</f>
        <v>Itm</v>
      </c>
      <c r="C218" s="6" t="str">
        <f>'Item Hitboxes'!C1186</f>
        <v>Fire Flower shot?</v>
      </c>
      <c r="D218" s="6" t="str">
        <f>'Item Hitboxes'!D1186</f>
        <v>2c000001</v>
      </c>
      <c r="E218" s="6" t="str">
        <f>'Item Hitboxes'!E1186</f>
        <v>03000000</v>
      </c>
      <c r="F218" s="6" t="str">
        <f>'Item Hitboxes'!F1186</f>
        <v>00000000</v>
      </c>
      <c r="G218" s="6" t="str">
        <f>'Item Hitboxes'!G1186</f>
        <v>b48c8000</v>
      </c>
      <c r="H218" s="6" t="str">
        <f>'Item Hitboxes'!H1186</f>
        <v>0c840023</v>
      </c>
      <c r="I218" s="9" t="s">
        <v>6327</v>
      </c>
      <c r="K218" s="6" t="str">
        <f t="shared" si="192"/>
        <v>0</v>
      </c>
      <c r="L218" s="6" t="str">
        <f t="shared" si="193"/>
        <v>0</v>
      </c>
      <c r="M218" s="6" t="str">
        <f t="shared" si="194"/>
        <v>0</v>
      </c>
      <c r="N218" s="6" t="str">
        <f t="shared" si="195"/>
        <v>0</v>
      </c>
      <c r="O218" s="6" t="str">
        <f t="shared" si="196"/>
        <v>1</v>
      </c>
      <c r="P218" s="6" t="str">
        <f t="shared" si="197"/>
        <v>0</v>
      </c>
      <c r="Q218" s="6" t="str">
        <f t="shared" si="198"/>
        <v>0</v>
      </c>
      <c r="R218" s="6" t="str">
        <f t="shared" si="199"/>
        <v>0</v>
      </c>
      <c r="S218" s="6" t="str">
        <f t="shared" si="200"/>
        <v>1</v>
      </c>
      <c r="T218" s="6" t="str">
        <f t="shared" si="201"/>
        <v>1</v>
      </c>
      <c r="U218" s="6" t="str">
        <f t="shared" si="202"/>
        <v>1</v>
      </c>
      <c r="V218" s="6" t="str">
        <f t="shared" si="203"/>
        <v>1</v>
      </c>
      <c r="W218" s="6" t="str">
        <f t="shared" si="204"/>
        <v>1</v>
      </c>
      <c r="X218" s="6" t="str">
        <f t="shared" si="205"/>
        <v>1</v>
      </c>
      <c r="Y218" s="6" t="str">
        <f t="shared" si="206"/>
        <v>0</v>
      </c>
      <c r="Z218" s="6" t="str">
        <f t="shared" si="207"/>
        <v>1</v>
      </c>
      <c r="AA218" s="6" t="str">
        <f t="shared" si="208"/>
        <v>1</v>
      </c>
      <c r="AB218" s="6" t="str">
        <f t="shared" si="209"/>
        <v>1</v>
      </c>
      <c r="AC218" s="6" t="str">
        <f t="shared" si="210"/>
        <v>0</v>
      </c>
      <c r="AD218" s="6" t="str">
        <f t="shared" si="211"/>
        <v>1</v>
      </c>
      <c r="AE218" s="6" t="str">
        <f t="shared" si="212"/>
        <v>0</v>
      </c>
      <c r="AF218" s="6" t="str">
        <f t="shared" si="213"/>
        <v>0</v>
      </c>
      <c r="AG218" s="6" t="str">
        <f t="shared" si="214"/>
        <v>0</v>
      </c>
      <c r="AH218" s="6" t="str">
        <f t="shared" si="215"/>
        <v>0</v>
      </c>
      <c r="AI218" s="6" t="str">
        <f t="shared" si="216"/>
        <v>0</v>
      </c>
      <c r="AJ218" s="6" t="str">
        <f t="shared" si="217"/>
        <v>0</v>
      </c>
      <c r="AK218" s="6" t="str">
        <f t="shared" si="218"/>
        <v>0</v>
      </c>
      <c r="AL218" s="6" t="str">
        <f t="shared" si="219"/>
        <v>0</v>
      </c>
      <c r="AM218" s="6" t="str">
        <f t="shared" si="220"/>
        <v>0</v>
      </c>
      <c r="AN218" s="6" t="str">
        <f t="shared" si="221"/>
        <v>0</v>
      </c>
      <c r="AO218" s="6" t="str">
        <f t="shared" si="222"/>
        <v>0</v>
      </c>
      <c r="AP218" s="6" t="str">
        <f t="shared" si="223"/>
        <v>0</v>
      </c>
    </row>
    <row r="219" spans="1:42">
      <c r="A219" s="1" t="str">
        <f>'Item Hitboxes'!A1187</f>
        <v>552eb020</v>
      </c>
      <c r="B219" s="1" t="str">
        <f>'Item Hitboxes'!B1187</f>
        <v>Itm</v>
      </c>
      <c r="C219" s="6">
        <f>'Item Hitboxes'!C1187</f>
        <v>0</v>
      </c>
      <c r="D219" s="6" t="str">
        <f>'Item Hitboxes'!D1187</f>
        <v>2c000019</v>
      </c>
      <c r="E219" s="6" t="str">
        <f>'Item Hitboxes'!E1187</f>
        <v>03e80000</v>
      </c>
      <c r="F219" s="6" t="str">
        <f>'Item Hitboxes'!F1187</f>
        <v>00000000</v>
      </c>
      <c r="G219" s="6" t="str">
        <f>'Item Hitboxes'!G1187</f>
        <v>b4990000</v>
      </c>
      <c r="H219" s="6" t="str">
        <f>'Item Hitboxes'!H1187</f>
        <v>0f000aa3</v>
      </c>
      <c r="I219" s="9" t="s">
        <v>6328</v>
      </c>
      <c r="K219" s="6" t="str">
        <f t="shared" si="192"/>
        <v>0</v>
      </c>
      <c r="L219" s="6" t="str">
        <f t="shared" si="193"/>
        <v>0</v>
      </c>
      <c r="M219" s="6" t="str">
        <f t="shared" si="194"/>
        <v>1</v>
      </c>
      <c r="N219" s="6" t="str">
        <f t="shared" si="195"/>
        <v>1</v>
      </c>
      <c r="O219" s="6" t="str">
        <f t="shared" si="196"/>
        <v>1</v>
      </c>
      <c r="P219" s="6" t="str">
        <f t="shared" si="197"/>
        <v>1</v>
      </c>
      <c r="Q219" s="6" t="str">
        <f t="shared" si="198"/>
        <v>0</v>
      </c>
      <c r="R219" s="6" t="str">
        <f t="shared" si="199"/>
        <v>0</v>
      </c>
      <c r="S219" s="6" t="str">
        <f t="shared" si="200"/>
        <v>1</v>
      </c>
      <c r="T219" s="6" t="str">
        <f t="shared" si="201"/>
        <v>1</v>
      </c>
      <c r="U219" s="6" t="str">
        <f t="shared" si="202"/>
        <v>0</v>
      </c>
      <c r="V219" s="6" t="str">
        <f t="shared" si="203"/>
        <v>1</v>
      </c>
      <c r="W219" s="6" t="str">
        <f t="shared" si="204"/>
        <v>0</v>
      </c>
      <c r="X219" s="6" t="str">
        <f t="shared" si="205"/>
        <v>1</v>
      </c>
      <c r="Y219" s="6" t="str">
        <f t="shared" si="206"/>
        <v>0</v>
      </c>
      <c r="Z219" s="6" t="str">
        <f t="shared" si="207"/>
        <v>0</v>
      </c>
      <c r="AA219" s="6" t="str">
        <f t="shared" si="208"/>
        <v>1</v>
      </c>
      <c r="AB219" s="6" t="str">
        <f t="shared" si="209"/>
        <v>1</v>
      </c>
      <c r="AC219" s="6" t="str">
        <f t="shared" si="210"/>
        <v>0</v>
      </c>
      <c r="AD219" s="6" t="str">
        <f t="shared" si="211"/>
        <v>1</v>
      </c>
      <c r="AE219" s="6" t="str">
        <f t="shared" si="212"/>
        <v>0</v>
      </c>
      <c r="AF219" s="6" t="str">
        <f t="shared" si="213"/>
        <v>0</v>
      </c>
      <c r="AG219" s="6" t="str">
        <f t="shared" si="214"/>
        <v>0</v>
      </c>
      <c r="AH219" s="6" t="str">
        <f t="shared" si="215"/>
        <v>0</v>
      </c>
      <c r="AI219" s="6" t="str">
        <f t="shared" si="216"/>
        <v>0</v>
      </c>
      <c r="AJ219" s="6" t="str">
        <f t="shared" si="217"/>
        <v>0</v>
      </c>
      <c r="AK219" s="6" t="str">
        <f t="shared" si="218"/>
        <v>0</v>
      </c>
      <c r="AL219" s="6" t="str">
        <f t="shared" si="219"/>
        <v>0</v>
      </c>
      <c r="AM219" s="6" t="str">
        <f t="shared" si="220"/>
        <v>0</v>
      </c>
      <c r="AN219" s="6" t="str">
        <f t="shared" si="221"/>
        <v>0</v>
      </c>
      <c r="AO219" s="6" t="str">
        <f t="shared" si="222"/>
        <v>0</v>
      </c>
      <c r="AP219" s="6" t="str">
        <f t="shared" si="223"/>
        <v>0</v>
      </c>
    </row>
    <row r="220" spans="1:42">
      <c r="A220" s="1" t="str">
        <f>'Item Hitboxes'!A1188</f>
        <v>552eb03c</v>
      </c>
      <c r="B220" s="1" t="str">
        <f>'Item Hitboxes'!B1188</f>
        <v>Itm</v>
      </c>
      <c r="C220" s="6">
        <f>'Item Hitboxes'!C1188</f>
        <v>0</v>
      </c>
      <c r="D220" s="6" t="str">
        <f>'Item Hitboxes'!D1188</f>
        <v>2c00000a</v>
      </c>
      <c r="E220" s="6" t="str">
        <f>'Item Hitboxes'!E1188</f>
        <v>04b00000</v>
      </c>
      <c r="F220" s="6" t="str">
        <f>'Item Hitboxes'!F1188</f>
        <v>00000000</v>
      </c>
      <c r="G220" s="6" t="str">
        <f>'Item Hitboxes'!G1188</f>
        <v>b48c8000</v>
      </c>
      <c r="H220" s="6" t="str">
        <f>'Item Hitboxes'!H1188</f>
        <v>050200ab</v>
      </c>
      <c r="I220" s="9" t="s">
        <v>6307</v>
      </c>
      <c r="K220" s="6" t="str">
        <f t="shared" si="192"/>
        <v>0</v>
      </c>
      <c r="L220" s="6" t="str">
        <f t="shared" si="193"/>
        <v>0</v>
      </c>
      <c r="M220" s="6" t="str">
        <f t="shared" si="194"/>
        <v>0</v>
      </c>
      <c r="N220" s="6" t="str">
        <f t="shared" si="195"/>
        <v>1</v>
      </c>
      <c r="O220" s="6" t="str">
        <f t="shared" si="196"/>
        <v>0</v>
      </c>
      <c r="P220" s="6" t="str">
        <f t="shared" si="197"/>
        <v>0</v>
      </c>
      <c r="Q220" s="6" t="str">
        <f t="shared" si="198"/>
        <v>0</v>
      </c>
      <c r="R220" s="6" t="str">
        <f t="shared" si="199"/>
        <v>0</v>
      </c>
      <c r="S220" s="6" t="str">
        <f t="shared" si="200"/>
        <v>0</v>
      </c>
      <c r="T220" s="6" t="str">
        <f t="shared" si="201"/>
        <v>0</v>
      </c>
      <c r="U220" s="6" t="str">
        <f t="shared" si="202"/>
        <v>0</v>
      </c>
      <c r="V220" s="6" t="str">
        <f t="shared" si="203"/>
        <v>1</v>
      </c>
      <c r="W220" s="6" t="str">
        <f t="shared" si="204"/>
        <v>0</v>
      </c>
      <c r="X220" s="6" t="str">
        <f t="shared" si="205"/>
        <v>1</v>
      </c>
      <c r="Y220" s="6" t="str">
        <f t="shared" si="206"/>
        <v>0</v>
      </c>
      <c r="Z220" s="6" t="str">
        <f t="shared" si="207"/>
        <v>1</v>
      </c>
      <c r="AA220" s="6" t="str">
        <f t="shared" si="208"/>
        <v>1</v>
      </c>
      <c r="AB220" s="6" t="str">
        <f t="shared" si="209"/>
        <v>1</v>
      </c>
      <c r="AC220" s="6" t="str">
        <f t="shared" si="210"/>
        <v>0</v>
      </c>
      <c r="AD220" s="6" t="str">
        <f t="shared" si="211"/>
        <v>1</v>
      </c>
      <c r="AE220" s="6" t="str">
        <f t="shared" si="212"/>
        <v>0</v>
      </c>
      <c r="AF220" s="6" t="str">
        <f t="shared" si="213"/>
        <v>0</v>
      </c>
      <c r="AG220" s="6" t="str">
        <f t="shared" si="214"/>
        <v>0</v>
      </c>
      <c r="AH220" s="6" t="str">
        <f t="shared" si="215"/>
        <v>0</v>
      </c>
      <c r="AI220" s="6" t="str">
        <f t="shared" si="216"/>
        <v>0</v>
      </c>
      <c r="AJ220" s="6" t="str">
        <f t="shared" si="217"/>
        <v>0</v>
      </c>
      <c r="AK220" s="6" t="str">
        <f t="shared" si="218"/>
        <v>0</v>
      </c>
      <c r="AL220" s="6" t="str">
        <f t="shared" si="219"/>
        <v>0</v>
      </c>
      <c r="AM220" s="6" t="str">
        <f t="shared" si="220"/>
        <v>0</v>
      </c>
      <c r="AN220" s="6" t="str">
        <f t="shared" si="221"/>
        <v>0</v>
      </c>
      <c r="AO220" s="6" t="str">
        <f t="shared" si="222"/>
        <v>0</v>
      </c>
      <c r="AP220" s="6" t="str">
        <f t="shared" si="223"/>
        <v>0</v>
      </c>
    </row>
    <row r="221" spans="1:42">
      <c r="A221" s="1" t="str">
        <f>'Item Hitboxes'!A1189</f>
        <v>552ec690</v>
      </c>
      <c r="B221" s="1" t="str">
        <f>'Item Hitboxes'!B1189</f>
        <v>Enm?</v>
      </c>
      <c r="C221" s="6" t="str">
        <f>'Item Hitboxes'!C1189</f>
        <v>Goomba</v>
      </c>
      <c r="D221" s="9" t="str">
        <f>'Item Hitboxes'!D1189</f>
        <v>2c000008</v>
      </c>
      <c r="E221" s="9" t="str">
        <f>'Item Hitboxes'!E1189</f>
        <v>01f40000</v>
      </c>
      <c r="F221" s="9" t="str">
        <f>'Item Hitboxes'!F1189</f>
        <v>01f40000</v>
      </c>
      <c r="G221" s="9" t="str">
        <f>'Item Hitboxes'!G1189</f>
        <v>07a80000</v>
      </c>
      <c r="H221" s="9" t="str">
        <f>'Item Hitboxes'!H1189</f>
        <v>0000008b</v>
      </c>
      <c r="I221" s="9" t="s">
        <v>8409</v>
      </c>
      <c r="K221" s="6" t="str">
        <f t="shared" si="192"/>
        <v>0</v>
      </c>
      <c r="L221" s="6" t="str">
        <f t="shared" si="193"/>
        <v>1</v>
      </c>
      <c r="M221" s="6" t="str">
        <f t="shared" si="194"/>
        <v>1</v>
      </c>
      <c r="N221" s="6" t="str">
        <f t="shared" si="195"/>
        <v>1</v>
      </c>
      <c r="O221" s="6" t="str">
        <f t="shared" si="196"/>
        <v>1</v>
      </c>
      <c r="P221" s="6" t="str">
        <f t="shared" si="197"/>
        <v>0</v>
      </c>
      <c r="Q221" s="6" t="str">
        <f t="shared" si="198"/>
        <v>0</v>
      </c>
      <c r="R221" s="6" t="str">
        <f t="shared" si="199"/>
        <v>0</v>
      </c>
      <c r="S221" s="6" t="str">
        <f t="shared" si="200"/>
        <v>0</v>
      </c>
      <c r="T221" s="6" t="str">
        <f t="shared" si="201"/>
        <v>1</v>
      </c>
      <c r="U221" s="6" t="str">
        <f t="shared" si="202"/>
        <v>1</v>
      </c>
      <c r="V221" s="6" t="str">
        <f t="shared" si="203"/>
        <v>0</v>
      </c>
      <c r="W221" s="6" t="str">
        <f t="shared" si="204"/>
        <v>0</v>
      </c>
      <c r="X221" s="6" t="str">
        <f t="shared" si="205"/>
        <v>1</v>
      </c>
      <c r="Y221" s="6" t="str">
        <f t="shared" si="206"/>
        <v>0</v>
      </c>
      <c r="Z221" s="6" t="str">
        <f t="shared" si="207"/>
        <v>0</v>
      </c>
      <c r="AA221" s="6" t="str">
        <f t="shared" si="208"/>
        <v>0</v>
      </c>
      <c r="AB221" s="6" t="str">
        <f t="shared" si="209"/>
        <v>1</v>
      </c>
      <c r="AC221" s="6" t="str">
        <f t="shared" si="210"/>
        <v>1</v>
      </c>
      <c r="AD221" s="6" t="str">
        <f t="shared" si="211"/>
        <v>0</v>
      </c>
      <c r="AE221" s="6" t="str">
        <f t="shared" si="212"/>
        <v>0</v>
      </c>
      <c r="AF221" s="6" t="str">
        <f t="shared" si="213"/>
        <v>0</v>
      </c>
      <c r="AG221" s="6" t="str">
        <f t="shared" si="214"/>
        <v>0</v>
      </c>
      <c r="AH221" s="6" t="str">
        <f t="shared" si="215"/>
        <v>0</v>
      </c>
      <c r="AI221" s="6" t="str">
        <f t="shared" si="216"/>
        <v>0</v>
      </c>
      <c r="AJ221" s="6" t="str">
        <f t="shared" si="217"/>
        <v>0</v>
      </c>
      <c r="AK221" s="6" t="str">
        <f t="shared" si="218"/>
        <v>0</v>
      </c>
      <c r="AL221" s="6" t="str">
        <f t="shared" si="219"/>
        <v>0</v>
      </c>
      <c r="AM221" s="6" t="str">
        <f t="shared" si="220"/>
        <v>0</v>
      </c>
      <c r="AN221" s="6" t="str">
        <f t="shared" si="221"/>
        <v>0</v>
      </c>
      <c r="AO221" s="6" t="str">
        <f t="shared" si="222"/>
        <v>0</v>
      </c>
      <c r="AP221" s="6" t="str">
        <f t="shared" si="223"/>
        <v>0</v>
      </c>
    </row>
    <row r="222" spans="1:42">
      <c r="A222" s="1" t="str">
        <f>'Item Hitboxes'!A1190</f>
        <v>552ec6a8</v>
      </c>
      <c r="B222" s="1" t="str">
        <f>'Item Hitboxes'!B1190</f>
        <v>Enm?</v>
      </c>
      <c r="C222" s="6" t="str">
        <f>'Item Hitboxes'!C1190</f>
        <v>Goomba</v>
      </c>
      <c r="D222" s="9" t="str">
        <f>'Item Hitboxes'!D1190</f>
        <v>2c800008</v>
      </c>
      <c r="E222" s="9" t="str">
        <f>'Item Hitboxes'!E1190</f>
        <v>01f40000</v>
      </c>
      <c r="F222" s="9" t="str">
        <f>'Item Hitboxes'!F1190</f>
        <v>05dc0000</v>
      </c>
      <c r="G222" s="9" t="str">
        <f>'Item Hitboxes'!G1190</f>
        <v>07a80000</v>
      </c>
      <c r="H222" s="9" t="str">
        <f>'Item Hitboxes'!H1190</f>
        <v>0000008b</v>
      </c>
      <c r="I222" s="9" t="s">
        <v>8409</v>
      </c>
      <c r="K222" s="6" t="str">
        <f t="shared" ref="K222" si="320">MID(HEX2BIN(MID(I222,1,1),4),1,1)</f>
        <v>0</v>
      </c>
      <c r="L222" s="6" t="str">
        <f t="shared" ref="L222" si="321">MID(HEX2BIN(MID(I222,1,1),4),2,1)</f>
        <v>1</v>
      </c>
      <c r="M222" s="6" t="str">
        <f t="shared" ref="M222" si="322">MID(HEX2BIN(MID(I222,1,1),4),3,1)</f>
        <v>1</v>
      </c>
      <c r="N222" s="6" t="str">
        <f t="shared" ref="N222" si="323">MID(HEX2BIN(MID(I222,1,1),4),4,1)</f>
        <v>1</v>
      </c>
      <c r="O222" s="6" t="str">
        <f t="shared" ref="O222" si="324">MID(HEX2BIN(MID(I222,2,1),4),1,1)</f>
        <v>1</v>
      </c>
      <c r="P222" s="6" t="str">
        <f t="shared" ref="P222" si="325">MID(HEX2BIN(MID(I222,2,1),4),2,1)</f>
        <v>0</v>
      </c>
      <c r="Q222" s="6" t="str">
        <f t="shared" ref="Q222" si="326">MID(HEX2BIN(MID(I222,2,1),4),3,1)</f>
        <v>0</v>
      </c>
      <c r="R222" s="6" t="str">
        <f t="shared" ref="R222" si="327">MID(HEX2BIN(MID(I222,2,1),4),4,1)</f>
        <v>0</v>
      </c>
      <c r="S222" s="6" t="str">
        <f t="shared" ref="S222" si="328">MID(HEX2BIN(MID(I222,3,1),4),1,1)</f>
        <v>0</v>
      </c>
      <c r="T222" s="6" t="str">
        <f t="shared" ref="T222" si="329">MID(HEX2BIN(MID(I222,3,1),4),2,1)</f>
        <v>1</v>
      </c>
      <c r="U222" s="6" t="str">
        <f t="shared" ref="U222" si="330">MID(HEX2BIN(MID(I222,3,1),4),3,1)</f>
        <v>1</v>
      </c>
      <c r="V222" s="6" t="str">
        <f t="shared" ref="V222" si="331">MID(HEX2BIN(MID(I222,3,1),4),4,1)</f>
        <v>0</v>
      </c>
      <c r="W222" s="6" t="str">
        <f t="shared" ref="W222" si="332">MID(HEX2BIN(MID(I222,4,1),4),1,1)</f>
        <v>0</v>
      </c>
      <c r="X222" s="6" t="str">
        <f t="shared" ref="X222" si="333">MID(HEX2BIN(MID(I222,4,1),4),2,1)</f>
        <v>1</v>
      </c>
      <c r="Y222" s="6" t="str">
        <f t="shared" ref="Y222" si="334">MID(HEX2BIN(MID(I222,4,1),4),3,1)</f>
        <v>0</v>
      </c>
      <c r="Z222" s="6" t="str">
        <f t="shared" ref="Z222" si="335">MID(HEX2BIN(MID(I222,4,1),4),4,1)</f>
        <v>0</v>
      </c>
      <c r="AA222" s="6" t="str">
        <f t="shared" ref="AA222" si="336">MID(HEX2BIN(MID(I222,5,1),4),1,1)</f>
        <v>0</v>
      </c>
      <c r="AB222" s="6" t="str">
        <f t="shared" ref="AB222" si="337">MID(HEX2BIN(MID(I222,5,1),4),2,1)</f>
        <v>1</v>
      </c>
      <c r="AC222" s="6" t="str">
        <f t="shared" ref="AC222" si="338">MID(HEX2BIN(MID(I222,5,1),4),3,1)</f>
        <v>1</v>
      </c>
      <c r="AD222" s="6" t="str">
        <f t="shared" ref="AD222" si="339">MID(HEX2BIN(MID(I222,5,1),4),4,1)</f>
        <v>0</v>
      </c>
      <c r="AE222" s="6" t="str">
        <f t="shared" ref="AE222" si="340">MID(HEX2BIN(MID(I222,6,1),4),1,1)</f>
        <v>0</v>
      </c>
      <c r="AF222" s="6" t="str">
        <f t="shared" ref="AF222" si="341">MID(HEX2BIN(MID(I222,6,1),4),2,1)</f>
        <v>0</v>
      </c>
      <c r="AG222" s="6" t="str">
        <f t="shared" ref="AG222" si="342">MID(HEX2BIN(MID(I222,6,1),4),3,1)</f>
        <v>0</v>
      </c>
      <c r="AH222" s="6" t="str">
        <f t="shared" ref="AH222" si="343">MID(HEX2BIN(MID(I222,6,1),4),4,1)</f>
        <v>0</v>
      </c>
      <c r="AI222" s="6" t="str">
        <f t="shared" ref="AI222" si="344">MID(HEX2BIN(MID(I222,7,1),4),1,1)</f>
        <v>0</v>
      </c>
      <c r="AJ222" s="6" t="str">
        <f t="shared" ref="AJ222" si="345">MID(HEX2BIN(MID(I222,7,1),4),2,1)</f>
        <v>0</v>
      </c>
      <c r="AK222" s="6" t="str">
        <f t="shared" ref="AK222" si="346">MID(HEX2BIN(MID(I222,7,1),4),3,1)</f>
        <v>0</v>
      </c>
      <c r="AL222" s="6" t="str">
        <f t="shared" ref="AL222" si="347">MID(HEX2BIN(MID(I222,7,1),4),4,1)</f>
        <v>0</v>
      </c>
      <c r="AM222" s="6" t="str">
        <f t="shared" ref="AM222" si="348">MID(HEX2BIN(MID(I222,8,1),4),1,1)</f>
        <v>0</v>
      </c>
      <c r="AN222" s="6" t="str">
        <f t="shared" ref="AN222" si="349">MID(HEX2BIN(MID(I222,8,1),4),2,1)</f>
        <v>0</v>
      </c>
      <c r="AO222" s="6" t="str">
        <f t="shared" ref="AO222" si="350">MID(HEX2BIN(MID(I222,8,1),4),3,1)</f>
        <v>0</v>
      </c>
      <c r="AP222" s="6" t="str">
        <f t="shared" ref="AP222" si="351">MID(HEX2BIN(MID(I222,8,1),4),4,1)</f>
        <v>0</v>
      </c>
    </row>
    <row r="223" spans="1:42">
      <c r="A223" s="1" t="str">
        <f>'Item Hitboxes'!A1191</f>
        <v>552ec6c4</v>
      </c>
      <c r="B223" s="1" t="str">
        <f>'Item Hitboxes'!B1191</f>
        <v>Enm?</v>
      </c>
      <c r="C223" s="6">
        <f>'Item Hitboxes'!C1191</f>
        <v>0</v>
      </c>
      <c r="D223" s="9" t="str">
        <f>'Item Hitboxes'!D1191</f>
        <v>2c00c010</v>
      </c>
      <c r="E223" s="9" t="str">
        <f>'Item Hitboxes'!E1191</f>
        <v>09000000</v>
      </c>
      <c r="F223" s="9" t="str">
        <f>'Item Hitboxes'!F1191</f>
        <v>00000000</v>
      </c>
      <c r="G223" s="9" t="str">
        <f>'Item Hitboxes'!G1191</f>
        <v>b4a80000</v>
      </c>
      <c r="H223" s="9" t="str">
        <f>'Item Hitboxes'!H1191</f>
        <v>0002008b</v>
      </c>
      <c r="I223" s="9" t="s">
        <v>8415</v>
      </c>
      <c r="K223" s="6" t="str">
        <f t="shared" ref="K223" si="352">MID(HEX2BIN(MID(I223,1,1),4),1,1)</f>
        <v>0</v>
      </c>
      <c r="L223" s="6" t="str">
        <f t="shared" ref="L223" si="353">MID(HEX2BIN(MID(I223,1,1),4),2,1)</f>
        <v>1</v>
      </c>
      <c r="M223" s="6" t="str">
        <f t="shared" ref="M223" si="354">MID(HEX2BIN(MID(I223,1,1),4),3,1)</f>
        <v>1</v>
      </c>
      <c r="N223" s="6" t="str">
        <f t="shared" ref="N223" si="355">MID(HEX2BIN(MID(I223,1,1),4),4,1)</f>
        <v>1</v>
      </c>
      <c r="O223" s="6" t="str">
        <f t="shared" ref="O223" si="356">MID(HEX2BIN(MID(I223,2,1),4),1,1)</f>
        <v>1</v>
      </c>
      <c r="P223" s="6" t="str">
        <f t="shared" ref="P223" si="357">MID(HEX2BIN(MID(I223,2,1),4),2,1)</f>
        <v>0</v>
      </c>
      <c r="Q223" s="6" t="str">
        <f t="shared" ref="Q223" si="358">MID(HEX2BIN(MID(I223,2,1),4),3,1)</f>
        <v>0</v>
      </c>
      <c r="R223" s="6" t="str">
        <f t="shared" ref="R223" si="359">MID(HEX2BIN(MID(I223,2,1),4),4,1)</f>
        <v>0</v>
      </c>
      <c r="S223" s="6" t="str">
        <f t="shared" ref="S223" si="360">MID(HEX2BIN(MID(I223,3,1),4),1,1)</f>
        <v>0</v>
      </c>
      <c r="T223" s="6" t="str">
        <f t="shared" ref="T223" si="361">MID(HEX2BIN(MID(I223,3,1),4),2,1)</f>
        <v>0</v>
      </c>
      <c r="U223" s="6" t="str">
        <f t="shared" ref="U223" si="362">MID(HEX2BIN(MID(I223,3,1),4),3,1)</f>
        <v>0</v>
      </c>
      <c r="V223" s="6" t="str">
        <f t="shared" ref="V223" si="363">MID(HEX2BIN(MID(I223,3,1),4),4,1)</f>
        <v>0</v>
      </c>
      <c r="W223" s="6" t="str">
        <f t="shared" ref="W223" si="364">MID(HEX2BIN(MID(I223,4,1),4),1,1)</f>
        <v>0</v>
      </c>
      <c r="X223" s="6" t="str">
        <f t="shared" ref="X223" si="365">MID(HEX2BIN(MID(I223,4,1),4),2,1)</f>
        <v>1</v>
      </c>
      <c r="Y223" s="6" t="str">
        <f t="shared" ref="Y223" si="366">MID(HEX2BIN(MID(I223,4,1),4),3,1)</f>
        <v>0</v>
      </c>
      <c r="Z223" s="6" t="str">
        <f t="shared" ref="Z223" si="367">MID(HEX2BIN(MID(I223,4,1),4),4,1)</f>
        <v>0</v>
      </c>
      <c r="AA223" s="6" t="str">
        <f t="shared" ref="AA223" si="368">MID(HEX2BIN(MID(I223,5,1),4),1,1)</f>
        <v>0</v>
      </c>
      <c r="AB223" s="6" t="str">
        <f t="shared" ref="AB223" si="369">MID(HEX2BIN(MID(I223,5,1),4),2,1)</f>
        <v>1</v>
      </c>
      <c r="AC223" s="6" t="str">
        <f t="shared" ref="AC223" si="370">MID(HEX2BIN(MID(I223,5,1),4),3,1)</f>
        <v>0</v>
      </c>
      <c r="AD223" s="6" t="str">
        <f t="shared" ref="AD223" si="371">MID(HEX2BIN(MID(I223,5,1),4),4,1)</f>
        <v>1</v>
      </c>
      <c r="AE223" s="6" t="str">
        <f t="shared" ref="AE223" si="372">MID(HEX2BIN(MID(I223,6,1),4),1,1)</f>
        <v>0</v>
      </c>
      <c r="AF223" s="6" t="str">
        <f t="shared" ref="AF223" si="373">MID(HEX2BIN(MID(I223,6,1),4),2,1)</f>
        <v>0</v>
      </c>
      <c r="AG223" s="6" t="str">
        <f t="shared" ref="AG223" si="374">MID(HEX2BIN(MID(I223,6,1),4),3,1)</f>
        <v>0</v>
      </c>
      <c r="AH223" s="6" t="str">
        <f t="shared" ref="AH223" si="375">MID(HEX2BIN(MID(I223,6,1),4),4,1)</f>
        <v>0</v>
      </c>
      <c r="AI223" s="6" t="str">
        <f t="shared" ref="AI223" si="376">MID(HEX2BIN(MID(I223,7,1),4),1,1)</f>
        <v>0</v>
      </c>
      <c r="AJ223" s="6" t="str">
        <f t="shared" ref="AJ223" si="377">MID(HEX2BIN(MID(I223,7,1),4),2,1)</f>
        <v>0</v>
      </c>
      <c r="AK223" s="6" t="str">
        <f t="shared" ref="AK223" si="378">MID(HEX2BIN(MID(I223,7,1),4),3,1)</f>
        <v>0</v>
      </c>
      <c r="AL223" s="6" t="str">
        <f t="shared" ref="AL223" si="379">MID(HEX2BIN(MID(I223,7,1),4),4,1)</f>
        <v>0</v>
      </c>
      <c r="AM223" s="6" t="str">
        <f t="shared" ref="AM223" si="380">MID(HEX2BIN(MID(I223,8,1),4),1,1)</f>
        <v>0</v>
      </c>
      <c r="AN223" s="6" t="str">
        <f t="shared" ref="AN223" si="381">MID(HEX2BIN(MID(I223,8,1),4),2,1)</f>
        <v>0</v>
      </c>
      <c r="AO223" s="6" t="str">
        <f t="shared" ref="AO223" si="382">MID(HEX2BIN(MID(I223,8,1),4),3,1)</f>
        <v>0</v>
      </c>
      <c r="AP223" s="6" t="str">
        <f t="shared" ref="AP223" si="383">MID(HEX2BIN(MID(I223,8,1),4),4,1)</f>
        <v>0</v>
      </c>
    </row>
    <row r="224" spans="1:42">
      <c r="A224" s="1" t="str">
        <f>'Item Hitboxes'!A1192</f>
        <v>552ec6e0</v>
      </c>
      <c r="B224" s="1" t="str">
        <f>'Item Hitboxes'!B1192</f>
        <v>Enm?</v>
      </c>
      <c r="C224" s="6" t="str">
        <f>'Item Hitboxes'!C1192</f>
        <v>Topi?</v>
      </c>
      <c r="D224" s="9" t="str">
        <f>'Item Hitboxes'!D1192</f>
        <v>2c00000f</v>
      </c>
      <c r="E224" s="9" t="str">
        <f>'Item Hitboxes'!E1192</f>
        <v>01c20000</v>
      </c>
      <c r="F224" s="9" t="str">
        <f>'Item Hitboxes'!F1192</f>
        <v>0600fe70</v>
      </c>
      <c r="G224" s="9" t="str">
        <f>'Item Hitboxes'!G1192</f>
        <v>28208000</v>
      </c>
      <c r="H224" s="9" t="str">
        <f>'Item Hitboxes'!H1192</f>
        <v>0000008b</v>
      </c>
      <c r="I224" s="9" t="s">
        <v>8409</v>
      </c>
      <c r="K224" s="6" t="str">
        <f t="shared" ref="K224:K239" si="384">MID(HEX2BIN(MID(I224,1,1),4),1,1)</f>
        <v>0</v>
      </c>
      <c r="L224" s="6" t="str">
        <f t="shared" ref="L224:L239" si="385">MID(HEX2BIN(MID(I224,1,1),4),2,1)</f>
        <v>1</v>
      </c>
      <c r="M224" s="6" t="str">
        <f t="shared" ref="M224:M239" si="386">MID(HEX2BIN(MID(I224,1,1),4),3,1)</f>
        <v>1</v>
      </c>
      <c r="N224" s="6" t="str">
        <f t="shared" ref="N224:N239" si="387">MID(HEX2BIN(MID(I224,1,1),4),4,1)</f>
        <v>1</v>
      </c>
      <c r="O224" s="6" t="str">
        <f t="shared" ref="O224:O239" si="388">MID(HEX2BIN(MID(I224,2,1),4),1,1)</f>
        <v>1</v>
      </c>
      <c r="P224" s="6" t="str">
        <f t="shared" ref="P224:P239" si="389">MID(HEX2BIN(MID(I224,2,1),4),2,1)</f>
        <v>0</v>
      </c>
      <c r="Q224" s="6" t="str">
        <f t="shared" ref="Q224:Q239" si="390">MID(HEX2BIN(MID(I224,2,1),4),3,1)</f>
        <v>0</v>
      </c>
      <c r="R224" s="6" t="str">
        <f t="shared" ref="R224:R239" si="391">MID(HEX2BIN(MID(I224,2,1),4),4,1)</f>
        <v>0</v>
      </c>
      <c r="S224" s="6" t="str">
        <f t="shared" ref="S224:S239" si="392">MID(HEX2BIN(MID(I224,3,1),4),1,1)</f>
        <v>0</v>
      </c>
      <c r="T224" s="6" t="str">
        <f t="shared" ref="T224:T239" si="393">MID(HEX2BIN(MID(I224,3,1),4),2,1)</f>
        <v>1</v>
      </c>
      <c r="U224" s="6" t="str">
        <f t="shared" ref="U224:U239" si="394">MID(HEX2BIN(MID(I224,3,1),4),3,1)</f>
        <v>1</v>
      </c>
      <c r="V224" s="6" t="str">
        <f t="shared" ref="V224:V239" si="395">MID(HEX2BIN(MID(I224,3,1),4),4,1)</f>
        <v>0</v>
      </c>
      <c r="W224" s="6" t="str">
        <f t="shared" ref="W224:W239" si="396">MID(HEX2BIN(MID(I224,4,1),4),1,1)</f>
        <v>0</v>
      </c>
      <c r="X224" s="6" t="str">
        <f t="shared" ref="X224:X239" si="397">MID(HEX2BIN(MID(I224,4,1),4),2,1)</f>
        <v>1</v>
      </c>
      <c r="Y224" s="6" t="str">
        <f t="shared" ref="Y224:Y239" si="398">MID(HEX2BIN(MID(I224,4,1),4),3,1)</f>
        <v>0</v>
      </c>
      <c r="Z224" s="6" t="str">
        <f t="shared" ref="Z224:Z239" si="399">MID(HEX2BIN(MID(I224,4,1),4),4,1)</f>
        <v>0</v>
      </c>
      <c r="AA224" s="6" t="str">
        <f t="shared" ref="AA224:AA239" si="400">MID(HEX2BIN(MID(I224,5,1),4),1,1)</f>
        <v>0</v>
      </c>
      <c r="AB224" s="6" t="str">
        <f t="shared" ref="AB224:AB239" si="401">MID(HEX2BIN(MID(I224,5,1),4),2,1)</f>
        <v>1</v>
      </c>
      <c r="AC224" s="6" t="str">
        <f t="shared" ref="AC224:AC239" si="402">MID(HEX2BIN(MID(I224,5,1),4),3,1)</f>
        <v>1</v>
      </c>
      <c r="AD224" s="6" t="str">
        <f t="shared" ref="AD224:AD239" si="403">MID(HEX2BIN(MID(I224,5,1),4),4,1)</f>
        <v>0</v>
      </c>
      <c r="AE224" s="6" t="str">
        <f t="shared" ref="AE224:AE239" si="404">MID(HEX2BIN(MID(I224,6,1),4),1,1)</f>
        <v>0</v>
      </c>
      <c r="AF224" s="6" t="str">
        <f t="shared" ref="AF224:AF239" si="405">MID(HEX2BIN(MID(I224,6,1),4),2,1)</f>
        <v>0</v>
      </c>
      <c r="AG224" s="6" t="str">
        <f t="shared" ref="AG224:AG239" si="406">MID(HEX2BIN(MID(I224,6,1),4),3,1)</f>
        <v>0</v>
      </c>
      <c r="AH224" s="6" t="str">
        <f t="shared" ref="AH224:AH239" si="407">MID(HEX2BIN(MID(I224,6,1),4),4,1)</f>
        <v>0</v>
      </c>
      <c r="AI224" s="6" t="str">
        <f t="shared" ref="AI224:AI239" si="408">MID(HEX2BIN(MID(I224,7,1),4),1,1)</f>
        <v>0</v>
      </c>
      <c r="AJ224" s="6" t="str">
        <f t="shared" ref="AJ224:AJ239" si="409">MID(HEX2BIN(MID(I224,7,1),4),2,1)</f>
        <v>0</v>
      </c>
      <c r="AK224" s="6" t="str">
        <f t="shared" ref="AK224:AK239" si="410">MID(HEX2BIN(MID(I224,7,1),4),3,1)</f>
        <v>0</v>
      </c>
      <c r="AL224" s="6" t="str">
        <f t="shared" ref="AL224:AL239" si="411">MID(HEX2BIN(MID(I224,7,1),4),4,1)</f>
        <v>0</v>
      </c>
      <c r="AM224" s="6" t="str">
        <f t="shared" ref="AM224:AM239" si="412">MID(HEX2BIN(MID(I224,8,1),4),1,1)</f>
        <v>0</v>
      </c>
      <c r="AN224" s="6" t="str">
        <f t="shared" ref="AN224:AN239" si="413">MID(HEX2BIN(MID(I224,8,1),4),2,1)</f>
        <v>0</v>
      </c>
      <c r="AO224" s="6" t="str">
        <f t="shared" ref="AO224:AO239" si="414">MID(HEX2BIN(MID(I224,8,1),4),3,1)</f>
        <v>0</v>
      </c>
      <c r="AP224" s="6" t="str">
        <f t="shared" ref="AP224:AP239" si="415">MID(HEX2BIN(MID(I224,8,1),4),4,1)</f>
        <v>0</v>
      </c>
    </row>
    <row r="225" spans="1:42">
      <c r="A225" s="1" t="str">
        <f>'Item Hitboxes'!A1193</f>
        <v>552ec6fc</v>
      </c>
      <c r="B225" s="1" t="str">
        <f>'Item Hitboxes'!B1193</f>
        <v>Enm?</v>
      </c>
      <c r="C225" s="6">
        <f>'Item Hitboxes'!C1193</f>
        <v>0</v>
      </c>
      <c r="D225" s="9" t="str">
        <f>'Item Hitboxes'!D1193</f>
        <v>2c004010</v>
      </c>
      <c r="E225" s="9" t="str">
        <f>'Item Hitboxes'!E1193</f>
        <v>06000000</v>
      </c>
      <c r="F225" s="9" t="str">
        <f>'Item Hitboxes'!F1193</f>
        <v>00000400</v>
      </c>
      <c r="G225" s="9" t="str">
        <f>'Item Hitboxes'!G1193</f>
        <v>b4a80000</v>
      </c>
      <c r="H225" s="9" t="str">
        <f>'Item Hitboxes'!H1193</f>
        <v>0002008b</v>
      </c>
      <c r="I225" s="9" t="s">
        <v>8415</v>
      </c>
      <c r="K225" s="6" t="str">
        <f t="shared" si="384"/>
        <v>0</v>
      </c>
      <c r="L225" s="6" t="str">
        <f t="shared" si="385"/>
        <v>1</v>
      </c>
      <c r="M225" s="6" t="str">
        <f t="shared" si="386"/>
        <v>1</v>
      </c>
      <c r="N225" s="6" t="str">
        <f t="shared" si="387"/>
        <v>1</v>
      </c>
      <c r="O225" s="6" t="str">
        <f t="shared" si="388"/>
        <v>1</v>
      </c>
      <c r="P225" s="6" t="str">
        <f t="shared" si="389"/>
        <v>0</v>
      </c>
      <c r="Q225" s="6" t="str">
        <f t="shared" si="390"/>
        <v>0</v>
      </c>
      <c r="R225" s="6" t="str">
        <f t="shared" si="391"/>
        <v>0</v>
      </c>
      <c r="S225" s="6" t="str">
        <f t="shared" si="392"/>
        <v>0</v>
      </c>
      <c r="T225" s="6" t="str">
        <f t="shared" si="393"/>
        <v>0</v>
      </c>
      <c r="U225" s="6" t="str">
        <f t="shared" si="394"/>
        <v>0</v>
      </c>
      <c r="V225" s="6" t="str">
        <f t="shared" si="395"/>
        <v>0</v>
      </c>
      <c r="W225" s="6" t="str">
        <f t="shared" si="396"/>
        <v>0</v>
      </c>
      <c r="X225" s="6" t="str">
        <f t="shared" si="397"/>
        <v>1</v>
      </c>
      <c r="Y225" s="6" t="str">
        <f t="shared" si="398"/>
        <v>0</v>
      </c>
      <c r="Z225" s="6" t="str">
        <f t="shared" si="399"/>
        <v>0</v>
      </c>
      <c r="AA225" s="6" t="str">
        <f t="shared" si="400"/>
        <v>0</v>
      </c>
      <c r="AB225" s="6" t="str">
        <f t="shared" si="401"/>
        <v>1</v>
      </c>
      <c r="AC225" s="6" t="str">
        <f t="shared" si="402"/>
        <v>0</v>
      </c>
      <c r="AD225" s="6" t="str">
        <f t="shared" si="403"/>
        <v>1</v>
      </c>
      <c r="AE225" s="6" t="str">
        <f t="shared" si="404"/>
        <v>0</v>
      </c>
      <c r="AF225" s="6" t="str">
        <f t="shared" si="405"/>
        <v>0</v>
      </c>
      <c r="AG225" s="6" t="str">
        <f t="shared" si="406"/>
        <v>0</v>
      </c>
      <c r="AH225" s="6" t="str">
        <f t="shared" si="407"/>
        <v>0</v>
      </c>
      <c r="AI225" s="6" t="str">
        <f t="shared" si="408"/>
        <v>0</v>
      </c>
      <c r="AJ225" s="6" t="str">
        <f t="shared" si="409"/>
        <v>0</v>
      </c>
      <c r="AK225" s="6" t="str">
        <f t="shared" si="410"/>
        <v>0</v>
      </c>
      <c r="AL225" s="6" t="str">
        <f t="shared" si="411"/>
        <v>0</v>
      </c>
      <c r="AM225" s="6" t="str">
        <f t="shared" si="412"/>
        <v>0</v>
      </c>
      <c r="AN225" s="6" t="str">
        <f t="shared" si="413"/>
        <v>0</v>
      </c>
      <c r="AO225" s="6" t="str">
        <f t="shared" si="414"/>
        <v>0</v>
      </c>
      <c r="AP225" s="6" t="str">
        <f t="shared" si="415"/>
        <v>0</v>
      </c>
    </row>
    <row r="226" spans="1:42">
      <c r="A226" s="1" t="str">
        <f>'Item Hitboxes'!A1194</f>
        <v>552ec718</v>
      </c>
      <c r="B226" s="1" t="str">
        <f>'Item Hitboxes'!B1194</f>
        <v>Enm?</v>
      </c>
      <c r="C226" s="6" t="str">
        <f>'Item Hitboxes'!C1194</f>
        <v>Topi?</v>
      </c>
      <c r="D226" s="9" t="str">
        <f>'Item Hitboxes'!D1194</f>
        <v>2c00c00f</v>
      </c>
      <c r="E226" s="9" t="str">
        <f>'Item Hitboxes'!E1194</f>
        <v>01f40000</v>
      </c>
      <c r="F226" s="9" t="str">
        <f>'Item Hitboxes'!F1194</f>
        <v>01f40000</v>
      </c>
      <c r="G226" s="9" t="str">
        <f>'Item Hitboxes'!G1194</f>
        <v>28208000</v>
      </c>
      <c r="H226" s="9" t="str">
        <f>'Item Hitboxes'!H1194</f>
        <v>0000008b</v>
      </c>
      <c r="I226" s="9" t="s">
        <v>8409</v>
      </c>
      <c r="K226" s="6" t="str">
        <f t="shared" si="384"/>
        <v>0</v>
      </c>
      <c r="L226" s="6" t="str">
        <f t="shared" si="385"/>
        <v>1</v>
      </c>
      <c r="M226" s="6" t="str">
        <f t="shared" si="386"/>
        <v>1</v>
      </c>
      <c r="N226" s="6" t="str">
        <f t="shared" si="387"/>
        <v>1</v>
      </c>
      <c r="O226" s="6" t="str">
        <f t="shared" si="388"/>
        <v>1</v>
      </c>
      <c r="P226" s="6" t="str">
        <f t="shared" si="389"/>
        <v>0</v>
      </c>
      <c r="Q226" s="6" t="str">
        <f t="shared" si="390"/>
        <v>0</v>
      </c>
      <c r="R226" s="6" t="str">
        <f t="shared" si="391"/>
        <v>0</v>
      </c>
      <c r="S226" s="6" t="str">
        <f t="shared" si="392"/>
        <v>0</v>
      </c>
      <c r="T226" s="6" t="str">
        <f t="shared" si="393"/>
        <v>1</v>
      </c>
      <c r="U226" s="6" t="str">
        <f t="shared" si="394"/>
        <v>1</v>
      </c>
      <c r="V226" s="6" t="str">
        <f t="shared" si="395"/>
        <v>0</v>
      </c>
      <c r="W226" s="6" t="str">
        <f t="shared" si="396"/>
        <v>0</v>
      </c>
      <c r="X226" s="6" t="str">
        <f t="shared" si="397"/>
        <v>1</v>
      </c>
      <c r="Y226" s="6" t="str">
        <f t="shared" si="398"/>
        <v>0</v>
      </c>
      <c r="Z226" s="6" t="str">
        <f t="shared" si="399"/>
        <v>0</v>
      </c>
      <c r="AA226" s="6" t="str">
        <f t="shared" si="400"/>
        <v>0</v>
      </c>
      <c r="AB226" s="6" t="str">
        <f t="shared" si="401"/>
        <v>1</v>
      </c>
      <c r="AC226" s="6" t="str">
        <f t="shared" si="402"/>
        <v>1</v>
      </c>
      <c r="AD226" s="6" t="str">
        <f t="shared" si="403"/>
        <v>0</v>
      </c>
      <c r="AE226" s="6" t="str">
        <f t="shared" si="404"/>
        <v>0</v>
      </c>
      <c r="AF226" s="6" t="str">
        <f t="shared" si="405"/>
        <v>0</v>
      </c>
      <c r="AG226" s="6" t="str">
        <f t="shared" si="406"/>
        <v>0</v>
      </c>
      <c r="AH226" s="6" t="str">
        <f t="shared" si="407"/>
        <v>0</v>
      </c>
      <c r="AI226" s="6" t="str">
        <f t="shared" si="408"/>
        <v>0</v>
      </c>
      <c r="AJ226" s="6" t="str">
        <f t="shared" si="409"/>
        <v>0</v>
      </c>
      <c r="AK226" s="6" t="str">
        <f t="shared" si="410"/>
        <v>0</v>
      </c>
      <c r="AL226" s="6" t="str">
        <f t="shared" si="411"/>
        <v>0</v>
      </c>
      <c r="AM226" s="6" t="str">
        <f t="shared" si="412"/>
        <v>0</v>
      </c>
      <c r="AN226" s="6" t="str">
        <f t="shared" si="413"/>
        <v>0</v>
      </c>
      <c r="AO226" s="6" t="str">
        <f t="shared" si="414"/>
        <v>0</v>
      </c>
      <c r="AP226" s="6" t="str">
        <f t="shared" si="415"/>
        <v>0</v>
      </c>
    </row>
    <row r="227" spans="1:42">
      <c r="A227" s="1" t="str">
        <f>'Item Hitboxes'!A1195</f>
        <v>552ec734</v>
      </c>
      <c r="B227" s="1" t="str">
        <f>'Item Hitboxes'!B1195</f>
        <v>Enm?</v>
      </c>
      <c r="C227" s="6">
        <f>'Item Hitboxes'!C1195</f>
        <v>0</v>
      </c>
      <c r="D227" s="9" t="str">
        <f>'Item Hitboxes'!D1195</f>
        <v>2c006010</v>
      </c>
      <c r="E227" s="9" t="str">
        <f>'Item Hitboxes'!E1195</f>
        <v>06000000</v>
      </c>
      <c r="F227" s="9" t="str">
        <f>'Item Hitboxes'!F1195</f>
        <v>00000400</v>
      </c>
      <c r="G227" s="9" t="str">
        <f>'Item Hitboxes'!G1195</f>
        <v>b4a80000</v>
      </c>
      <c r="H227" s="9" t="str">
        <f>'Item Hitboxes'!H1195</f>
        <v>0002008b</v>
      </c>
      <c r="I227" s="9" t="s">
        <v>8415</v>
      </c>
      <c r="K227" s="6" t="str">
        <f t="shared" si="384"/>
        <v>0</v>
      </c>
      <c r="L227" s="6" t="str">
        <f t="shared" si="385"/>
        <v>1</v>
      </c>
      <c r="M227" s="6" t="str">
        <f t="shared" si="386"/>
        <v>1</v>
      </c>
      <c r="N227" s="6" t="str">
        <f t="shared" si="387"/>
        <v>1</v>
      </c>
      <c r="O227" s="6" t="str">
        <f t="shared" si="388"/>
        <v>1</v>
      </c>
      <c r="P227" s="6" t="str">
        <f t="shared" si="389"/>
        <v>0</v>
      </c>
      <c r="Q227" s="6" t="str">
        <f t="shared" si="390"/>
        <v>0</v>
      </c>
      <c r="R227" s="6" t="str">
        <f t="shared" si="391"/>
        <v>0</v>
      </c>
      <c r="S227" s="6" t="str">
        <f t="shared" si="392"/>
        <v>0</v>
      </c>
      <c r="T227" s="6" t="str">
        <f t="shared" si="393"/>
        <v>0</v>
      </c>
      <c r="U227" s="6" t="str">
        <f t="shared" si="394"/>
        <v>0</v>
      </c>
      <c r="V227" s="6" t="str">
        <f t="shared" si="395"/>
        <v>0</v>
      </c>
      <c r="W227" s="6" t="str">
        <f t="shared" si="396"/>
        <v>0</v>
      </c>
      <c r="X227" s="6" t="str">
        <f t="shared" si="397"/>
        <v>1</v>
      </c>
      <c r="Y227" s="6" t="str">
        <f t="shared" si="398"/>
        <v>0</v>
      </c>
      <c r="Z227" s="6" t="str">
        <f t="shared" si="399"/>
        <v>0</v>
      </c>
      <c r="AA227" s="6" t="str">
        <f t="shared" si="400"/>
        <v>0</v>
      </c>
      <c r="AB227" s="6" t="str">
        <f t="shared" si="401"/>
        <v>1</v>
      </c>
      <c r="AC227" s="6" t="str">
        <f t="shared" si="402"/>
        <v>0</v>
      </c>
      <c r="AD227" s="6" t="str">
        <f t="shared" si="403"/>
        <v>1</v>
      </c>
      <c r="AE227" s="6" t="str">
        <f t="shared" si="404"/>
        <v>0</v>
      </c>
      <c r="AF227" s="6" t="str">
        <f t="shared" si="405"/>
        <v>0</v>
      </c>
      <c r="AG227" s="6" t="str">
        <f t="shared" si="406"/>
        <v>0</v>
      </c>
      <c r="AH227" s="6" t="str">
        <f t="shared" si="407"/>
        <v>0</v>
      </c>
      <c r="AI227" s="6" t="str">
        <f t="shared" si="408"/>
        <v>0</v>
      </c>
      <c r="AJ227" s="6" t="str">
        <f t="shared" si="409"/>
        <v>0</v>
      </c>
      <c r="AK227" s="6" t="str">
        <f t="shared" si="410"/>
        <v>0</v>
      </c>
      <c r="AL227" s="6" t="str">
        <f t="shared" si="411"/>
        <v>0</v>
      </c>
      <c r="AM227" s="6" t="str">
        <f t="shared" si="412"/>
        <v>0</v>
      </c>
      <c r="AN227" s="6" t="str">
        <f t="shared" si="413"/>
        <v>0</v>
      </c>
      <c r="AO227" s="6" t="str">
        <f t="shared" si="414"/>
        <v>0</v>
      </c>
      <c r="AP227" s="6" t="str">
        <f t="shared" si="415"/>
        <v>0</v>
      </c>
    </row>
    <row r="228" spans="1:42">
      <c r="A228" s="1" t="str">
        <f>'Item Hitboxes'!A1196</f>
        <v>552ec750</v>
      </c>
      <c r="B228" s="1" t="str">
        <f>'Item Hitboxes'!B1196</f>
        <v>Enm?</v>
      </c>
      <c r="C228" s="6">
        <f>'Item Hitboxes'!C1196</f>
        <v>0</v>
      </c>
      <c r="D228" s="9" t="str">
        <f>'Item Hitboxes'!D1196</f>
        <v>2c00000f</v>
      </c>
      <c r="E228" s="9" t="str">
        <f>'Item Hitboxes'!E1196</f>
        <v>03e80000</v>
      </c>
      <c r="F228" s="9" t="str">
        <f>'Item Hitboxes'!F1196</f>
        <v>02000000</v>
      </c>
      <c r="G228" s="9" t="str">
        <f>'Item Hitboxes'!G1196</f>
        <v>07a30000</v>
      </c>
      <c r="H228" s="9" t="str">
        <f>'Item Hitboxes'!H1196</f>
        <v>0500008b</v>
      </c>
      <c r="I228" s="9" t="s">
        <v>8409</v>
      </c>
      <c r="K228" s="6" t="str">
        <f t="shared" si="384"/>
        <v>0</v>
      </c>
      <c r="L228" s="6" t="str">
        <f t="shared" si="385"/>
        <v>1</v>
      </c>
      <c r="M228" s="6" t="str">
        <f t="shared" si="386"/>
        <v>1</v>
      </c>
      <c r="N228" s="6" t="str">
        <f t="shared" si="387"/>
        <v>1</v>
      </c>
      <c r="O228" s="6" t="str">
        <f t="shared" si="388"/>
        <v>1</v>
      </c>
      <c r="P228" s="6" t="str">
        <f t="shared" si="389"/>
        <v>0</v>
      </c>
      <c r="Q228" s="6" t="str">
        <f t="shared" si="390"/>
        <v>0</v>
      </c>
      <c r="R228" s="6" t="str">
        <f t="shared" si="391"/>
        <v>0</v>
      </c>
      <c r="S228" s="6" t="str">
        <f t="shared" si="392"/>
        <v>0</v>
      </c>
      <c r="T228" s="6" t="str">
        <f t="shared" si="393"/>
        <v>1</v>
      </c>
      <c r="U228" s="6" t="str">
        <f t="shared" si="394"/>
        <v>1</v>
      </c>
      <c r="V228" s="6" t="str">
        <f t="shared" si="395"/>
        <v>0</v>
      </c>
      <c r="W228" s="6" t="str">
        <f t="shared" si="396"/>
        <v>0</v>
      </c>
      <c r="X228" s="6" t="str">
        <f t="shared" si="397"/>
        <v>1</v>
      </c>
      <c r="Y228" s="6" t="str">
        <f t="shared" si="398"/>
        <v>0</v>
      </c>
      <c r="Z228" s="6" t="str">
        <f t="shared" si="399"/>
        <v>0</v>
      </c>
      <c r="AA228" s="6" t="str">
        <f t="shared" si="400"/>
        <v>0</v>
      </c>
      <c r="AB228" s="6" t="str">
        <f t="shared" si="401"/>
        <v>1</v>
      </c>
      <c r="AC228" s="6" t="str">
        <f t="shared" si="402"/>
        <v>1</v>
      </c>
      <c r="AD228" s="6" t="str">
        <f t="shared" si="403"/>
        <v>0</v>
      </c>
      <c r="AE228" s="6" t="str">
        <f t="shared" si="404"/>
        <v>0</v>
      </c>
      <c r="AF228" s="6" t="str">
        <f t="shared" si="405"/>
        <v>0</v>
      </c>
      <c r="AG228" s="6" t="str">
        <f t="shared" si="406"/>
        <v>0</v>
      </c>
      <c r="AH228" s="6" t="str">
        <f t="shared" si="407"/>
        <v>0</v>
      </c>
      <c r="AI228" s="6" t="str">
        <f t="shared" si="408"/>
        <v>0</v>
      </c>
      <c r="AJ228" s="6" t="str">
        <f t="shared" si="409"/>
        <v>0</v>
      </c>
      <c r="AK228" s="6" t="str">
        <f t="shared" si="410"/>
        <v>0</v>
      </c>
      <c r="AL228" s="6" t="str">
        <f t="shared" si="411"/>
        <v>0</v>
      </c>
      <c r="AM228" s="6" t="str">
        <f t="shared" si="412"/>
        <v>0</v>
      </c>
      <c r="AN228" s="6" t="str">
        <f t="shared" si="413"/>
        <v>0</v>
      </c>
      <c r="AO228" s="6" t="str">
        <f t="shared" si="414"/>
        <v>0</v>
      </c>
      <c r="AP228" s="6" t="str">
        <f t="shared" si="415"/>
        <v>0</v>
      </c>
    </row>
    <row r="229" spans="1:42">
      <c r="A229" s="1" t="str">
        <f>'Item Hitboxes'!A1197</f>
        <v>552ec76c</v>
      </c>
      <c r="B229" s="1" t="str">
        <f>'Item Hitboxes'!B1197</f>
        <v>Enm?</v>
      </c>
      <c r="C229" s="6">
        <f>'Item Hitboxes'!C1197</f>
        <v>0</v>
      </c>
      <c r="D229" s="9" t="str">
        <f>'Item Hitboxes'!D1197</f>
        <v>2c004010</v>
      </c>
      <c r="E229" s="9" t="str">
        <f>'Item Hitboxes'!E1197</f>
        <v>08000000</v>
      </c>
      <c r="F229" s="9" t="str">
        <f>'Item Hitboxes'!F1197</f>
        <v>00000400</v>
      </c>
      <c r="G229" s="9" t="str">
        <f>'Item Hitboxes'!G1197</f>
        <v>b4a80000</v>
      </c>
      <c r="H229" s="9" t="str">
        <f>'Item Hitboxes'!H1197</f>
        <v>0002008b</v>
      </c>
      <c r="I229" s="9" t="s">
        <v>8415</v>
      </c>
      <c r="K229" s="6" t="str">
        <f t="shared" si="384"/>
        <v>0</v>
      </c>
      <c r="L229" s="6" t="str">
        <f t="shared" si="385"/>
        <v>1</v>
      </c>
      <c r="M229" s="6" t="str">
        <f t="shared" si="386"/>
        <v>1</v>
      </c>
      <c r="N229" s="6" t="str">
        <f t="shared" si="387"/>
        <v>1</v>
      </c>
      <c r="O229" s="6" t="str">
        <f t="shared" si="388"/>
        <v>1</v>
      </c>
      <c r="P229" s="6" t="str">
        <f t="shared" si="389"/>
        <v>0</v>
      </c>
      <c r="Q229" s="6" t="str">
        <f t="shared" si="390"/>
        <v>0</v>
      </c>
      <c r="R229" s="6" t="str">
        <f t="shared" si="391"/>
        <v>0</v>
      </c>
      <c r="S229" s="6" t="str">
        <f t="shared" si="392"/>
        <v>0</v>
      </c>
      <c r="T229" s="6" t="str">
        <f t="shared" si="393"/>
        <v>0</v>
      </c>
      <c r="U229" s="6" t="str">
        <f t="shared" si="394"/>
        <v>0</v>
      </c>
      <c r="V229" s="6" t="str">
        <f t="shared" si="395"/>
        <v>0</v>
      </c>
      <c r="W229" s="6" t="str">
        <f t="shared" si="396"/>
        <v>0</v>
      </c>
      <c r="X229" s="6" t="str">
        <f t="shared" si="397"/>
        <v>1</v>
      </c>
      <c r="Y229" s="6" t="str">
        <f t="shared" si="398"/>
        <v>0</v>
      </c>
      <c r="Z229" s="6" t="str">
        <f t="shared" si="399"/>
        <v>0</v>
      </c>
      <c r="AA229" s="6" t="str">
        <f t="shared" si="400"/>
        <v>0</v>
      </c>
      <c r="AB229" s="6" t="str">
        <f t="shared" si="401"/>
        <v>1</v>
      </c>
      <c r="AC229" s="6" t="str">
        <f t="shared" si="402"/>
        <v>0</v>
      </c>
      <c r="AD229" s="6" t="str">
        <f t="shared" si="403"/>
        <v>1</v>
      </c>
      <c r="AE229" s="6" t="str">
        <f t="shared" si="404"/>
        <v>0</v>
      </c>
      <c r="AF229" s="6" t="str">
        <f t="shared" si="405"/>
        <v>0</v>
      </c>
      <c r="AG229" s="6" t="str">
        <f t="shared" si="406"/>
        <v>0</v>
      </c>
      <c r="AH229" s="6" t="str">
        <f t="shared" si="407"/>
        <v>0</v>
      </c>
      <c r="AI229" s="6" t="str">
        <f t="shared" si="408"/>
        <v>0</v>
      </c>
      <c r="AJ229" s="6" t="str">
        <f t="shared" si="409"/>
        <v>0</v>
      </c>
      <c r="AK229" s="6" t="str">
        <f t="shared" si="410"/>
        <v>0</v>
      </c>
      <c r="AL229" s="6" t="str">
        <f t="shared" si="411"/>
        <v>0</v>
      </c>
      <c r="AM229" s="6" t="str">
        <f t="shared" si="412"/>
        <v>0</v>
      </c>
      <c r="AN229" s="6" t="str">
        <f t="shared" si="413"/>
        <v>0</v>
      </c>
      <c r="AO229" s="6" t="str">
        <f t="shared" si="414"/>
        <v>0</v>
      </c>
      <c r="AP229" s="6" t="str">
        <f t="shared" si="415"/>
        <v>0</v>
      </c>
    </row>
    <row r="230" spans="1:42">
      <c r="A230" s="1" t="str">
        <f>'Item Hitboxes'!A1198</f>
        <v>552ec788</v>
      </c>
      <c r="B230" s="1" t="str">
        <f>'Item Hitboxes'!B1198</f>
        <v>Enm?</v>
      </c>
      <c r="C230" s="6" t="str">
        <f>'Item Hitboxes'!C1198</f>
        <v>ReDead</v>
      </c>
      <c r="D230" s="9" t="str">
        <f>'Item Hitboxes'!D1198</f>
        <v>2c03000a</v>
      </c>
      <c r="E230" s="9" t="str">
        <f>'Item Hitboxes'!E1198</f>
        <v>03840000</v>
      </c>
      <c r="F230" s="9" t="str">
        <f>'Item Hitboxes'!F1198</f>
        <v>00000400</v>
      </c>
      <c r="G230" s="9" t="str">
        <f>'Item Hitboxes'!G1198</f>
        <v>b4878500</v>
      </c>
      <c r="H230" s="9" t="str">
        <f>'Item Hitboxes'!H1198</f>
        <v>0040004e</v>
      </c>
      <c r="I230" s="9" t="s">
        <v>8434</v>
      </c>
      <c r="K230" s="6" t="str">
        <f t="shared" si="384"/>
        <v>0</v>
      </c>
      <c r="L230" s="6" t="str">
        <f t="shared" si="385"/>
        <v>0</v>
      </c>
      <c r="M230" s="6" t="str">
        <f t="shared" si="386"/>
        <v>0</v>
      </c>
      <c r="N230" s="6" t="str">
        <f t="shared" si="387"/>
        <v>1</v>
      </c>
      <c r="O230" s="6" t="str">
        <f t="shared" si="388"/>
        <v>1</v>
      </c>
      <c r="P230" s="6" t="str">
        <f t="shared" si="389"/>
        <v>1</v>
      </c>
      <c r="Q230" s="6" t="str">
        <f t="shared" si="390"/>
        <v>1</v>
      </c>
      <c r="R230" s="6" t="str">
        <f t="shared" si="391"/>
        <v>0</v>
      </c>
      <c r="S230" s="6" t="str">
        <f t="shared" si="392"/>
        <v>0</v>
      </c>
      <c r="T230" s="6" t="str">
        <f t="shared" si="393"/>
        <v>1</v>
      </c>
      <c r="U230" s="6" t="str">
        <f t="shared" si="394"/>
        <v>1</v>
      </c>
      <c r="V230" s="6" t="str">
        <f t="shared" si="395"/>
        <v>0</v>
      </c>
      <c r="W230" s="6" t="str">
        <f t="shared" si="396"/>
        <v>0</v>
      </c>
      <c r="X230" s="6" t="str">
        <f t="shared" si="397"/>
        <v>1</v>
      </c>
      <c r="Y230" s="6" t="str">
        <f t="shared" si="398"/>
        <v>0</v>
      </c>
      <c r="Z230" s="6" t="str">
        <f t="shared" si="399"/>
        <v>0</v>
      </c>
      <c r="AA230" s="6" t="str">
        <f t="shared" si="400"/>
        <v>1</v>
      </c>
      <c r="AB230" s="6" t="str">
        <f t="shared" si="401"/>
        <v>1</v>
      </c>
      <c r="AC230" s="6" t="str">
        <f t="shared" si="402"/>
        <v>0</v>
      </c>
      <c r="AD230" s="6" t="str">
        <f t="shared" si="403"/>
        <v>0</v>
      </c>
      <c r="AE230" s="6" t="str">
        <f t="shared" si="404"/>
        <v>0</v>
      </c>
      <c r="AF230" s="6" t="str">
        <f t="shared" si="405"/>
        <v>0</v>
      </c>
      <c r="AG230" s="6" t="str">
        <f t="shared" si="406"/>
        <v>0</v>
      </c>
      <c r="AH230" s="6" t="str">
        <f t="shared" si="407"/>
        <v>0</v>
      </c>
      <c r="AI230" s="6" t="str">
        <f t="shared" si="408"/>
        <v>0</v>
      </c>
      <c r="AJ230" s="6" t="str">
        <f t="shared" si="409"/>
        <v>0</v>
      </c>
      <c r="AK230" s="6" t="str">
        <f t="shared" si="410"/>
        <v>0</v>
      </c>
      <c r="AL230" s="6" t="str">
        <f t="shared" si="411"/>
        <v>0</v>
      </c>
      <c r="AM230" s="6" t="str">
        <f t="shared" si="412"/>
        <v>0</v>
      </c>
      <c r="AN230" s="6" t="str">
        <f t="shared" si="413"/>
        <v>0</v>
      </c>
      <c r="AO230" s="6" t="str">
        <f t="shared" si="414"/>
        <v>0</v>
      </c>
      <c r="AP230" s="6" t="str">
        <f t="shared" si="415"/>
        <v>0</v>
      </c>
    </row>
    <row r="231" spans="1:42">
      <c r="A231" s="1" t="str">
        <f>'Item Hitboxes'!A1199</f>
        <v>552ec7a4</v>
      </c>
      <c r="B231" s="1" t="str">
        <f>'Item Hitboxes'!B1199</f>
        <v>Enm?</v>
      </c>
      <c r="C231" s="6">
        <f>'Item Hitboxes'!C1199</f>
        <v>0</v>
      </c>
      <c r="D231" s="9" t="str">
        <f>'Item Hitboxes'!D1199</f>
        <v>2c004010</v>
      </c>
      <c r="E231" s="9" t="str">
        <f>'Item Hitboxes'!E1199</f>
        <v>0a000000</v>
      </c>
      <c r="F231" s="9" t="str">
        <f>'Item Hitboxes'!F1199</f>
        <v>fc000400</v>
      </c>
      <c r="G231" s="9" t="str">
        <f>'Item Hitboxes'!G1199</f>
        <v>b4a80000</v>
      </c>
      <c r="H231" s="9" t="str">
        <f>'Item Hitboxes'!H1199</f>
        <v>0002008b</v>
      </c>
      <c r="I231" s="9" t="s">
        <v>8415</v>
      </c>
      <c r="K231" s="6" t="str">
        <f t="shared" si="384"/>
        <v>0</v>
      </c>
      <c r="L231" s="6" t="str">
        <f t="shared" si="385"/>
        <v>1</v>
      </c>
      <c r="M231" s="6" t="str">
        <f t="shared" si="386"/>
        <v>1</v>
      </c>
      <c r="N231" s="6" t="str">
        <f t="shared" si="387"/>
        <v>1</v>
      </c>
      <c r="O231" s="6" t="str">
        <f t="shared" si="388"/>
        <v>1</v>
      </c>
      <c r="P231" s="6" t="str">
        <f t="shared" si="389"/>
        <v>0</v>
      </c>
      <c r="Q231" s="6" t="str">
        <f t="shared" si="390"/>
        <v>0</v>
      </c>
      <c r="R231" s="6" t="str">
        <f t="shared" si="391"/>
        <v>0</v>
      </c>
      <c r="S231" s="6" t="str">
        <f t="shared" si="392"/>
        <v>0</v>
      </c>
      <c r="T231" s="6" t="str">
        <f t="shared" si="393"/>
        <v>0</v>
      </c>
      <c r="U231" s="6" t="str">
        <f t="shared" si="394"/>
        <v>0</v>
      </c>
      <c r="V231" s="6" t="str">
        <f t="shared" si="395"/>
        <v>0</v>
      </c>
      <c r="W231" s="6" t="str">
        <f t="shared" si="396"/>
        <v>0</v>
      </c>
      <c r="X231" s="6" t="str">
        <f t="shared" si="397"/>
        <v>1</v>
      </c>
      <c r="Y231" s="6" t="str">
        <f t="shared" si="398"/>
        <v>0</v>
      </c>
      <c r="Z231" s="6" t="str">
        <f t="shared" si="399"/>
        <v>0</v>
      </c>
      <c r="AA231" s="6" t="str">
        <f t="shared" si="400"/>
        <v>0</v>
      </c>
      <c r="AB231" s="6" t="str">
        <f t="shared" si="401"/>
        <v>1</v>
      </c>
      <c r="AC231" s="6" t="str">
        <f t="shared" si="402"/>
        <v>0</v>
      </c>
      <c r="AD231" s="6" t="str">
        <f t="shared" si="403"/>
        <v>1</v>
      </c>
      <c r="AE231" s="6" t="str">
        <f t="shared" si="404"/>
        <v>0</v>
      </c>
      <c r="AF231" s="6" t="str">
        <f t="shared" si="405"/>
        <v>0</v>
      </c>
      <c r="AG231" s="6" t="str">
        <f t="shared" si="406"/>
        <v>0</v>
      </c>
      <c r="AH231" s="6" t="str">
        <f t="shared" si="407"/>
        <v>0</v>
      </c>
      <c r="AI231" s="6" t="str">
        <f t="shared" si="408"/>
        <v>0</v>
      </c>
      <c r="AJ231" s="6" t="str">
        <f t="shared" si="409"/>
        <v>0</v>
      </c>
      <c r="AK231" s="6" t="str">
        <f t="shared" si="410"/>
        <v>0</v>
      </c>
      <c r="AL231" s="6" t="str">
        <f t="shared" si="411"/>
        <v>0</v>
      </c>
      <c r="AM231" s="6" t="str">
        <f t="shared" si="412"/>
        <v>0</v>
      </c>
      <c r="AN231" s="6" t="str">
        <f t="shared" si="413"/>
        <v>0</v>
      </c>
      <c r="AO231" s="6" t="str">
        <f t="shared" si="414"/>
        <v>0</v>
      </c>
      <c r="AP231" s="6" t="str">
        <f t="shared" si="415"/>
        <v>0</v>
      </c>
    </row>
    <row r="232" spans="1:42">
      <c r="A232" s="1" t="str">
        <f>'Item Hitboxes'!A1200</f>
        <v>552ec7c0</v>
      </c>
      <c r="B232" s="1" t="str">
        <f>'Item Hitboxes'!B1200</f>
        <v>Enm?</v>
      </c>
      <c r="C232" s="6" t="str">
        <f>'Item Hitboxes'!C1200</f>
        <v>Octorock</v>
      </c>
      <c r="D232" s="9" t="str">
        <f>'Item Hitboxes'!D1200</f>
        <v>2c000008</v>
      </c>
      <c r="E232" s="9" t="str">
        <f>'Item Hitboxes'!E1200</f>
        <v>00960000</v>
      </c>
      <c r="F232" s="9" t="str">
        <f>'Item Hitboxes'!F1200</f>
        <v>00000000</v>
      </c>
      <c r="G232" s="9" t="str">
        <f>'Item Hitboxes'!G1200</f>
        <v>28168000</v>
      </c>
      <c r="H232" s="9" t="str">
        <f>'Item Hitboxes'!H1200</f>
        <v>0f02000b</v>
      </c>
      <c r="I232" s="9" t="s">
        <v>8440</v>
      </c>
      <c r="K232" s="6" t="str">
        <f t="shared" si="384"/>
        <v>0</v>
      </c>
      <c r="L232" s="6" t="str">
        <f t="shared" si="385"/>
        <v>1</v>
      </c>
      <c r="M232" s="6" t="str">
        <f t="shared" si="386"/>
        <v>1</v>
      </c>
      <c r="N232" s="6" t="str">
        <f t="shared" si="387"/>
        <v>1</v>
      </c>
      <c r="O232" s="6" t="str">
        <f t="shared" si="388"/>
        <v>1</v>
      </c>
      <c r="P232" s="6" t="str">
        <f t="shared" si="389"/>
        <v>0</v>
      </c>
      <c r="Q232" s="6" t="str">
        <f t="shared" si="390"/>
        <v>0</v>
      </c>
      <c r="R232" s="6" t="str">
        <f t="shared" si="391"/>
        <v>0</v>
      </c>
      <c r="S232" s="6" t="str">
        <f t="shared" si="392"/>
        <v>1</v>
      </c>
      <c r="T232" s="6" t="str">
        <f t="shared" si="393"/>
        <v>1</v>
      </c>
      <c r="U232" s="6" t="str">
        <f t="shared" si="394"/>
        <v>1</v>
      </c>
      <c r="V232" s="6" t="str">
        <f t="shared" si="395"/>
        <v>1</v>
      </c>
      <c r="W232" s="6" t="str">
        <f t="shared" si="396"/>
        <v>0</v>
      </c>
      <c r="X232" s="6" t="str">
        <f t="shared" si="397"/>
        <v>1</v>
      </c>
      <c r="Y232" s="6" t="str">
        <f t="shared" si="398"/>
        <v>0</v>
      </c>
      <c r="Z232" s="6" t="str">
        <f t="shared" si="399"/>
        <v>1</v>
      </c>
      <c r="AA232" s="6" t="str">
        <f t="shared" si="400"/>
        <v>1</v>
      </c>
      <c r="AB232" s="6" t="str">
        <f t="shared" si="401"/>
        <v>1</v>
      </c>
      <c r="AC232" s="6" t="str">
        <f t="shared" si="402"/>
        <v>0</v>
      </c>
      <c r="AD232" s="6" t="str">
        <f t="shared" si="403"/>
        <v>1</v>
      </c>
      <c r="AE232" s="6" t="str">
        <f t="shared" si="404"/>
        <v>0</v>
      </c>
      <c r="AF232" s="6" t="str">
        <f t="shared" si="405"/>
        <v>0</v>
      </c>
      <c r="AG232" s="6" t="str">
        <f t="shared" si="406"/>
        <v>0</v>
      </c>
      <c r="AH232" s="6" t="str">
        <f t="shared" si="407"/>
        <v>0</v>
      </c>
      <c r="AI232" s="6" t="str">
        <f t="shared" si="408"/>
        <v>0</v>
      </c>
      <c r="AJ232" s="6" t="str">
        <f t="shared" si="409"/>
        <v>0</v>
      </c>
      <c r="AK232" s="6" t="str">
        <f t="shared" si="410"/>
        <v>0</v>
      </c>
      <c r="AL232" s="6" t="str">
        <f t="shared" si="411"/>
        <v>0</v>
      </c>
      <c r="AM232" s="6" t="str">
        <f t="shared" si="412"/>
        <v>0</v>
      </c>
      <c r="AN232" s="6" t="str">
        <f t="shared" si="413"/>
        <v>0</v>
      </c>
      <c r="AO232" s="6" t="str">
        <f t="shared" si="414"/>
        <v>0</v>
      </c>
      <c r="AP232" s="6" t="str">
        <f t="shared" si="415"/>
        <v>0</v>
      </c>
    </row>
    <row r="233" spans="1:42">
      <c r="A233" s="1" t="str">
        <f>'Item Hitboxes'!A1201</f>
        <v>552ef540</v>
      </c>
      <c r="B233" s="1" t="str">
        <f>'Item Hitboxes'!B1201</f>
        <v>Itm2</v>
      </c>
      <c r="C233" s="6" t="str">
        <f>'Item Hitboxes'!C1201</f>
        <v>container A</v>
      </c>
      <c r="D233" s="9" t="str">
        <f>'Item Hitboxes'!D1201</f>
        <v>2c000008</v>
      </c>
      <c r="E233" s="9" t="str">
        <f>'Item Hitboxes'!E1201</f>
        <v>05dc0000</v>
      </c>
      <c r="F233" s="9" t="str">
        <f>'Item Hitboxes'!F1201</f>
        <v>00000000</v>
      </c>
      <c r="G233" s="9" t="str">
        <f>'Item Hitboxes'!G1201</f>
        <v>b4954000</v>
      </c>
      <c r="H233" s="9" t="str">
        <f>'Item Hitboxes'!H1201</f>
        <v>0a020047</v>
      </c>
      <c r="I233" s="9" t="s">
        <v>6299</v>
      </c>
      <c r="K233" s="6" t="str">
        <f t="shared" si="384"/>
        <v>0</v>
      </c>
      <c r="L233" s="6" t="str">
        <f t="shared" si="385"/>
        <v>0</v>
      </c>
      <c r="M233" s="6" t="str">
        <f t="shared" si="386"/>
        <v>0</v>
      </c>
      <c r="N233" s="6" t="str">
        <f t="shared" si="387"/>
        <v>1</v>
      </c>
      <c r="O233" s="6" t="str">
        <f t="shared" si="388"/>
        <v>0</v>
      </c>
      <c r="P233" s="6" t="str">
        <f t="shared" si="389"/>
        <v>0</v>
      </c>
      <c r="Q233" s="6" t="str">
        <f t="shared" si="390"/>
        <v>0</v>
      </c>
      <c r="R233" s="6" t="str">
        <f t="shared" si="391"/>
        <v>0</v>
      </c>
      <c r="S233" s="6" t="str">
        <f t="shared" si="392"/>
        <v>0</v>
      </c>
      <c r="T233" s="6" t="str">
        <f t="shared" si="393"/>
        <v>0</v>
      </c>
      <c r="U233" s="6" t="str">
        <f t="shared" si="394"/>
        <v>1</v>
      </c>
      <c r="V233" s="6" t="str">
        <f t="shared" si="395"/>
        <v>1</v>
      </c>
      <c r="W233" s="6" t="str">
        <f t="shared" si="396"/>
        <v>0</v>
      </c>
      <c r="X233" s="6" t="str">
        <f t="shared" si="397"/>
        <v>1</v>
      </c>
      <c r="Y233" s="6" t="str">
        <f t="shared" si="398"/>
        <v>0</v>
      </c>
      <c r="Z233" s="6" t="str">
        <f t="shared" si="399"/>
        <v>1</v>
      </c>
      <c r="AA233" s="6" t="str">
        <f t="shared" si="400"/>
        <v>1</v>
      </c>
      <c r="AB233" s="6" t="str">
        <f t="shared" si="401"/>
        <v>1</v>
      </c>
      <c r="AC233" s="6" t="str">
        <f t="shared" si="402"/>
        <v>0</v>
      </c>
      <c r="AD233" s="6" t="str">
        <f t="shared" si="403"/>
        <v>1</v>
      </c>
      <c r="AE233" s="6" t="str">
        <f t="shared" si="404"/>
        <v>0</v>
      </c>
      <c r="AF233" s="6" t="str">
        <f t="shared" si="405"/>
        <v>0</v>
      </c>
      <c r="AG233" s="6" t="str">
        <f t="shared" si="406"/>
        <v>0</v>
      </c>
      <c r="AH233" s="6" t="str">
        <f t="shared" si="407"/>
        <v>0</v>
      </c>
      <c r="AI233" s="6" t="str">
        <f t="shared" si="408"/>
        <v>0</v>
      </c>
      <c r="AJ233" s="6" t="str">
        <f t="shared" si="409"/>
        <v>0</v>
      </c>
      <c r="AK233" s="6" t="str">
        <f t="shared" si="410"/>
        <v>0</v>
      </c>
      <c r="AL233" s="6" t="str">
        <f t="shared" si="411"/>
        <v>0</v>
      </c>
      <c r="AM233" s="6" t="str">
        <f t="shared" si="412"/>
        <v>0</v>
      </c>
      <c r="AN233" s="6" t="str">
        <f t="shared" si="413"/>
        <v>0</v>
      </c>
      <c r="AO233" s="6" t="str">
        <f t="shared" si="414"/>
        <v>0</v>
      </c>
      <c r="AP233" s="6" t="str">
        <f t="shared" si="415"/>
        <v>0</v>
      </c>
    </row>
    <row r="234" spans="1:42">
      <c r="A234" s="1" t="str">
        <f>'Item Hitboxes'!A1202</f>
        <v>552ef55c</v>
      </c>
      <c r="B234" s="1" t="str">
        <f>'Item Hitboxes'!B1202</f>
        <v>Itm2</v>
      </c>
      <c r="C234" s="6" t="str">
        <f>'Item Hitboxes'!C1202</f>
        <v>container A kaboom</v>
      </c>
      <c r="D234" s="9" t="str">
        <f>'Item Hitboxes'!D1202</f>
        <v>2c000016</v>
      </c>
      <c r="E234" s="9" t="str">
        <f>'Item Hitboxes'!E1202</f>
        <v>09600000</v>
      </c>
      <c r="F234" s="9" t="str">
        <f>'Item Hitboxes'!F1202</f>
        <v>00000000</v>
      </c>
      <c r="G234" s="9" t="str">
        <f>'Item Hitboxes'!G1202</f>
        <v>b4940000</v>
      </c>
      <c r="H234" s="9" t="str">
        <f>'Item Hitboxes'!H1202</f>
        <v>16840aa3</v>
      </c>
      <c r="I234" s="9" t="s">
        <v>6300</v>
      </c>
      <c r="K234" s="6" t="str">
        <f t="shared" si="384"/>
        <v>0</v>
      </c>
      <c r="L234" s="6" t="str">
        <f t="shared" si="385"/>
        <v>0</v>
      </c>
      <c r="M234" s="6" t="str">
        <f t="shared" si="386"/>
        <v>0</v>
      </c>
      <c r="N234" s="6" t="str">
        <f t="shared" si="387"/>
        <v>1</v>
      </c>
      <c r="O234" s="6" t="str">
        <f t="shared" si="388"/>
        <v>0</v>
      </c>
      <c r="P234" s="6" t="str">
        <f t="shared" si="389"/>
        <v>0</v>
      </c>
      <c r="Q234" s="6" t="str">
        <f t="shared" si="390"/>
        <v>0</v>
      </c>
      <c r="R234" s="6" t="str">
        <f t="shared" si="391"/>
        <v>0</v>
      </c>
      <c r="S234" s="6" t="str">
        <f t="shared" si="392"/>
        <v>0</v>
      </c>
      <c r="T234" s="6" t="str">
        <f t="shared" si="393"/>
        <v>0</v>
      </c>
      <c r="U234" s="6" t="str">
        <f t="shared" si="394"/>
        <v>1</v>
      </c>
      <c r="V234" s="6" t="str">
        <f t="shared" si="395"/>
        <v>0</v>
      </c>
      <c r="W234" s="6" t="str">
        <f t="shared" si="396"/>
        <v>0</v>
      </c>
      <c r="X234" s="6" t="str">
        <f t="shared" si="397"/>
        <v>1</v>
      </c>
      <c r="Y234" s="6" t="str">
        <f t="shared" si="398"/>
        <v>0</v>
      </c>
      <c r="Z234" s="6" t="str">
        <f t="shared" si="399"/>
        <v>0</v>
      </c>
      <c r="AA234" s="6" t="str">
        <f t="shared" si="400"/>
        <v>0</v>
      </c>
      <c r="AB234" s="6" t="str">
        <f t="shared" si="401"/>
        <v>1</v>
      </c>
      <c r="AC234" s="6" t="str">
        <f t="shared" si="402"/>
        <v>0</v>
      </c>
      <c r="AD234" s="6" t="str">
        <f t="shared" si="403"/>
        <v>1</v>
      </c>
      <c r="AE234" s="6" t="str">
        <f t="shared" si="404"/>
        <v>0</v>
      </c>
      <c r="AF234" s="6" t="str">
        <f t="shared" si="405"/>
        <v>0</v>
      </c>
      <c r="AG234" s="6" t="str">
        <f t="shared" si="406"/>
        <v>0</v>
      </c>
      <c r="AH234" s="6" t="str">
        <f t="shared" si="407"/>
        <v>0</v>
      </c>
      <c r="AI234" s="6" t="str">
        <f t="shared" si="408"/>
        <v>0</v>
      </c>
      <c r="AJ234" s="6" t="str">
        <f t="shared" si="409"/>
        <v>0</v>
      </c>
      <c r="AK234" s="6" t="str">
        <f t="shared" si="410"/>
        <v>0</v>
      </c>
      <c r="AL234" s="6" t="str">
        <f t="shared" si="411"/>
        <v>0</v>
      </c>
      <c r="AM234" s="6" t="str">
        <f t="shared" si="412"/>
        <v>0</v>
      </c>
      <c r="AN234" s="6" t="str">
        <f t="shared" si="413"/>
        <v>0</v>
      </c>
      <c r="AO234" s="6" t="str">
        <f t="shared" si="414"/>
        <v>0</v>
      </c>
      <c r="AP234" s="6" t="str">
        <f t="shared" si="415"/>
        <v>0</v>
      </c>
    </row>
    <row r="235" spans="1:42">
      <c r="A235" s="1" t="str">
        <f>'Item Hitboxes'!A1203</f>
        <v>552ef588</v>
      </c>
      <c r="B235" s="1" t="str">
        <f>'Item Hitboxes'!B1203</f>
        <v>Itm2</v>
      </c>
      <c r="C235" s="6" t="str">
        <f>'Item Hitboxes'!C1203</f>
        <v>container B</v>
      </c>
      <c r="D235" s="9" t="str">
        <f>'Item Hitboxes'!D1203</f>
        <v>2c00000f</v>
      </c>
      <c r="E235" s="9" t="str">
        <f>'Item Hitboxes'!E1203</f>
        <v>08e80000</v>
      </c>
      <c r="F235" s="9" t="str">
        <f>'Item Hitboxes'!F1203</f>
        <v>00000000</v>
      </c>
      <c r="G235" s="9" t="str">
        <f>'Item Hitboxes'!G1203</f>
        <v>b4940000</v>
      </c>
      <c r="H235" s="9" t="str">
        <f>'Item Hitboxes'!H1203</f>
        <v>0f02048b</v>
      </c>
      <c r="I235" s="9" t="s">
        <v>6306</v>
      </c>
      <c r="K235" s="6" t="str">
        <f t="shared" si="384"/>
        <v>0</v>
      </c>
      <c r="L235" s="6" t="str">
        <f t="shared" si="385"/>
        <v>0</v>
      </c>
      <c r="M235" s="6" t="str">
        <f t="shared" si="386"/>
        <v>0</v>
      </c>
      <c r="N235" s="6" t="str">
        <f t="shared" si="387"/>
        <v>1</v>
      </c>
      <c r="O235" s="6" t="str">
        <f t="shared" si="388"/>
        <v>0</v>
      </c>
      <c r="P235" s="6" t="str">
        <f t="shared" si="389"/>
        <v>0</v>
      </c>
      <c r="Q235" s="6" t="str">
        <f t="shared" si="390"/>
        <v>0</v>
      </c>
      <c r="R235" s="6" t="str">
        <f t="shared" si="391"/>
        <v>0</v>
      </c>
      <c r="S235" s="6" t="str">
        <f t="shared" si="392"/>
        <v>0</v>
      </c>
      <c r="T235" s="6" t="str">
        <f t="shared" si="393"/>
        <v>0</v>
      </c>
      <c r="U235" s="6" t="str">
        <f t="shared" si="394"/>
        <v>0</v>
      </c>
      <c r="V235" s="6" t="str">
        <f t="shared" si="395"/>
        <v>1</v>
      </c>
      <c r="W235" s="6" t="str">
        <f t="shared" si="396"/>
        <v>0</v>
      </c>
      <c r="X235" s="6" t="str">
        <f t="shared" si="397"/>
        <v>1</v>
      </c>
      <c r="Y235" s="6" t="str">
        <f t="shared" si="398"/>
        <v>0</v>
      </c>
      <c r="Z235" s="6" t="str">
        <f t="shared" si="399"/>
        <v>0</v>
      </c>
      <c r="AA235" s="6" t="str">
        <f t="shared" si="400"/>
        <v>1</v>
      </c>
      <c r="AB235" s="6" t="str">
        <f t="shared" si="401"/>
        <v>1</v>
      </c>
      <c r="AC235" s="6" t="str">
        <f t="shared" si="402"/>
        <v>0</v>
      </c>
      <c r="AD235" s="6" t="str">
        <f t="shared" si="403"/>
        <v>1</v>
      </c>
      <c r="AE235" s="6" t="str">
        <f t="shared" si="404"/>
        <v>0</v>
      </c>
      <c r="AF235" s="6" t="str">
        <f t="shared" si="405"/>
        <v>0</v>
      </c>
      <c r="AG235" s="6" t="str">
        <f t="shared" si="406"/>
        <v>0</v>
      </c>
      <c r="AH235" s="6" t="str">
        <f t="shared" si="407"/>
        <v>0</v>
      </c>
      <c r="AI235" s="6" t="str">
        <f t="shared" si="408"/>
        <v>0</v>
      </c>
      <c r="AJ235" s="6" t="str">
        <f t="shared" si="409"/>
        <v>0</v>
      </c>
      <c r="AK235" s="6" t="str">
        <f t="shared" si="410"/>
        <v>0</v>
      </c>
      <c r="AL235" s="6" t="str">
        <f t="shared" si="411"/>
        <v>0</v>
      </c>
      <c r="AM235" s="6" t="str">
        <f t="shared" si="412"/>
        <v>0</v>
      </c>
      <c r="AN235" s="6" t="str">
        <f t="shared" si="413"/>
        <v>0</v>
      </c>
      <c r="AO235" s="6" t="str">
        <f t="shared" si="414"/>
        <v>0</v>
      </c>
      <c r="AP235" s="6" t="str">
        <f t="shared" si="415"/>
        <v>0</v>
      </c>
    </row>
    <row r="236" spans="1:42">
      <c r="A236" s="1" t="str">
        <f>'Item Hitboxes'!A1204</f>
        <v>552ef5a4</v>
      </c>
      <c r="B236" s="1" t="str">
        <f>'Item Hitboxes'!B1204</f>
        <v>Itm2</v>
      </c>
      <c r="C236" s="6" t="str">
        <f>'Item Hitboxes'!C1204</f>
        <v>container B kaboom</v>
      </c>
      <c r="D236" s="9" t="str">
        <f>'Item Hitboxes'!D1204</f>
        <v>2c000016</v>
      </c>
      <c r="E236" s="9" t="str">
        <f>'Item Hitboxes'!E1204</f>
        <v>09600000</v>
      </c>
      <c r="F236" s="9" t="str">
        <f>'Item Hitboxes'!F1204</f>
        <v>00000000</v>
      </c>
      <c r="G236" s="9" t="str">
        <f>'Item Hitboxes'!G1204</f>
        <v>b4940000</v>
      </c>
      <c r="H236" s="9" t="str">
        <f>'Item Hitboxes'!H1204</f>
        <v>16840aa3</v>
      </c>
      <c r="I236" s="9" t="s">
        <v>6300</v>
      </c>
      <c r="K236" s="6" t="str">
        <f t="shared" si="384"/>
        <v>0</v>
      </c>
      <c r="L236" s="6" t="str">
        <f t="shared" si="385"/>
        <v>0</v>
      </c>
      <c r="M236" s="6" t="str">
        <f t="shared" si="386"/>
        <v>0</v>
      </c>
      <c r="N236" s="6" t="str">
        <f t="shared" si="387"/>
        <v>1</v>
      </c>
      <c r="O236" s="6" t="str">
        <f t="shared" si="388"/>
        <v>0</v>
      </c>
      <c r="P236" s="6" t="str">
        <f t="shared" si="389"/>
        <v>0</v>
      </c>
      <c r="Q236" s="6" t="str">
        <f t="shared" si="390"/>
        <v>0</v>
      </c>
      <c r="R236" s="6" t="str">
        <f t="shared" si="391"/>
        <v>0</v>
      </c>
      <c r="S236" s="6" t="str">
        <f t="shared" si="392"/>
        <v>0</v>
      </c>
      <c r="T236" s="6" t="str">
        <f t="shared" si="393"/>
        <v>0</v>
      </c>
      <c r="U236" s="6" t="str">
        <f t="shared" si="394"/>
        <v>1</v>
      </c>
      <c r="V236" s="6" t="str">
        <f t="shared" si="395"/>
        <v>0</v>
      </c>
      <c r="W236" s="6" t="str">
        <f t="shared" si="396"/>
        <v>0</v>
      </c>
      <c r="X236" s="6" t="str">
        <f t="shared" si="397"/>
        <v>1</v>
      </c>
      <c r="Y236" s="6" t="str">
        <f t="shared" si="398"/>
        <v>0</v>
      </c>
      <c r="Z236" s="6" t="str">
        <f t="shared" si="399"/>
        <v>0</v>
      </c>
      <c r="AA236" s="6" t="str">
        <f t="shared" si="400"/>
        <v>0</v>
      </c>
      <c r="AB236" s="6" t="str">
        <f t="shared" si="401"/>
        <v>1</v>
      </c>
      <c r="AC236" s="6" t="str">
        <f t="shared" si="402"/>
        <v>0</v>
      </c>
      <c r="AD236" s="6" t="str">
        <f t="shared" si="403"/>
        <v>1</v>
      </c>
      <c r="AE236" s="6" t="str">
        <f t="shared" si="404"/>
        <v>0</v>
      </c>
      <c r="AF236" s="6" t="str">
        <f t="shared" si="405"/>
        <v>0</v>
      </c>
      <c r="AG236" s="6" t="str">
        <f t="shared" si="406"/>
        <v>0</v>
      </c>
      <c r="AH236" s="6" t="str">
        <f t="shared" si="407"/>
        <v>0</v>
      </c>
      <c r="AI236" s="6" t="str">
        <f t="shared" si="408"/>
        <v>0</v>
      </c>
      <c r="AJ236" s="6" t="str">
        <f t="shared" si="409"/>
        <v>0</v>
      </c>
      <c r="AK236" s="6" t="str">
        <f t="shared" si="410"/>
        <v>0</v>
      </c>
      <c r="AL236" s="6" t="str">
        <f t="shared" si="411"/>
        <v>0</v>
      </c>
      <c r="AM236" s="6" t="str">
        <f t="shared" si="412"/>
        <v>0</v>
      </c>
      <c r="AN236" s="6" t="str">
        <f t="shared" si="413"/>
        <v>0</v>
      </c>
      <c r="AO236" s="6" t="str">
        <f t="shared" si="414"/>
        <v>0</v>
      </c>
      <c r="AP236" s="6" t="str">
        <f t="shared" si="415"/>
        <v>0</v>
      </c>
    </row>
    <row r="237" spans="1:42">
      <c r="A237" s="1" t="str">
        <f>'Item Hitboxes'!A1205</f>
        <v>552ef5d4</v>
      </c>
      <c r="B237" s="1" t="str">
        <f>'Item Hitboxes'!B1205</f>
        <v>Itm2</v>
      </c>
      <c r="C237" s="6" t="str">
        <f>'Item Hitboxes'!C1205</f>
        <v>container C</v>
      </c>
      <c r="D237" s="9" t="str">
        <f>'Item Hitboxes'!D1205</f>
        <v>2c00000f</v>
      </c>
      <c r="E237" s="9" t="str">
        <f>'Item Hitboxes'!E1205</f>
        <v>04b00000</v>
      </c>
      <c r="F237" s="9" t="str">
        <f>'Item Hitboxes'!F1205</f>
        <v>00000000</v>
      </c>
      <c r="G237" s="9" t="str">
        <f>'Item Hitboxes'!G1205</f>
        <v>b4940000</v>
      </c>
      <c r="H237" s="9" t="str">
        <f>'Item Hitboxes'!H1205</f>
        <v>0f00048b</v>
      </c>
      <c r="I237" s="9" t="s">
        <v>6306</v>
      </c>
      <c r="K237" s="6" t="str">
        <f t="shared" si="384"/>
        <v>0</v>
      </c>
      <c r="L237" s="6" t="str">
        <f t="shared" si="385"/>
        <v>0</v>
      </c>
      <c r="M237" s="6" t="str">
        <f t="shared" si="386"/>
        <v>0</v>
      </c>
      <c r="N237" s="6" t="str">
        <f t="shared" si="387"/>
        <v>1</v>
      </c>
      <c r="O237" s="6" t="str">
        <f t="shared" si="388"/>
        <v>0</v>
      </c>
      <c r="P237" s="6" t="str">
        <f t="shared" si="389"/>
        <v>0</v>
      </c>
      <c r="Q237" s="6" t="str">
        <f t="shared" si="390"/>
        <v>0</v>
      </c>
      <c r="R237" s="6" t="str">
        <f t="shared" si="391"/>
        <v>0</v>
      </c>
      <c r="S237" s="6" t="str">
        <f t="shared" si="392"/>
        <v>0</v>
      </c>
      <c r="T237" s="6" t="str">
        <f t="shared" si="393"/>
        <v>0</v>
      </c>
      <c r="U237" s="6" t="str">
        <f t="shared" si="394"/>
        <v>0</v>
      </c>
      <c r="V237" s="6" t="str">
        <f t="shared" si="395"/>
        <v>1</v>
      </c>
      <c r="W237" s="6" t="str">
        <f t="shared" si="396"/>
        <v>0</v>
      </c>
      <c r="X237" s="6" t="str">
        <f t="shared" si="397"/>
        <v>1</v>
      </c>
      <c r="Y237" s="6" t="str">
        <f t="shared" si="398"/>
        <v>0</v>
      </c>
      <c r="Z237" s="6" t="str">
        <f t="shared" si="399"/>
        <v>0</v>
      </c>
      <c r="AA237" s="6" t="str">
        <f t="shared" si="400"/>
        <v>1</v>
      </c>
      <c r="AB237" s="6" t="str">
        <f t="shared" si="401"/>
        <v>1</v>
      </c>
      <c r="AC237" s="6" t="str">
        <f t="shared" si="402"/>
        <v>0</v>
      </c>
      <c r="AD237" s="6" t="str">
        <f t="shared" si="403"/>
        <v>1</v>
      </c>
      <c r="AE237" s="6" t="str">
        <f t="shared" si="404"/>
        <v>0</v>
      </c>
      <c r="AF237" s="6" t="str">
        <f t="shared" si="405"/>
        <v>0</v>
      </c>
      <c r="AG237" s="6" t="str">
        <f t="shared" si="406"/>
        <v>0</v>
      </c>
      <c r="AH237" s="6" t="str">
        <f t="shared" si="407"/>
        <v>0</v>
      </c>
      <c r="AI237" s="6" t="str">
        <f t="shared" si="408"/>
        <v>0</v>
      </c>
      <c r="AJ237" s="6" t="str">
        <f t="shared" si="409"/>
        <v>0</v>
      </c>
      <c r="AK237" s="6" t="str">
        <f t="shared" si="410"/>
        <v>0</v>
      </c>
      <c r="AL237" s="6" t="str">
        <f t="shared" si="411"/>
        <v>0</v>
      </c>
      <c r="AM237" s="6" t="str">
        <f t="shared" si="412"/>
        <v>0</v>
      </c>
      <c r="AN237" s="6" t="str">
        <f t="shared" si="413"/>
        <v>0</v>
      </c>
      <c r="AO237" s="6" t="str">
        <f t="shared" si="414"/>
        <v>0</v>
      </c>
      <c r="AP237" s="6" t="str">
        <f t="shared" si="415"/>
        <v>0</v>
      </c>
    </row>
    <row r="238" spans="1:42">
      <c r="A238" s="1" t="str">
        <f>'Item Hitboxes'!A1206</f>
        <v>552ef610</v>
      </c>
      <c r="B238" s="1" t="str">
        <f>'Item Hitboxes'!B1206</f>
        <v>Itm2</v>
      </c>
      <c r="C238" s="6" t="str">
        <f>'Item Hitboxes'!C1206</f>
        <v>container C kaboom</v>
      </c>
      <c r="D238" s="9" t="str">
        <f>'Item Hitboxes'!D1206</f>
        <v>2c000016</v>
      </c>
      <c r="E238" s="9" t="str">
        <f>'Item Hitboxes'!E1206</f>
        <v>09600000</v>
      </c>
      <c r="F238" s="9" t="str">
        <f>'Item Hitboxes'!F1206</f>
        <v>00000000</v>
      </c>
      <c r="G238" s="9" t="str">
        <f>'Item Hitboxes'!G1206</f>
        <v>28140000</v>
      </c>
      <c r="H238" s="9" t="str">
        <f>'Item Hitboxes'!H1206</f>
        <v>16840aa3</v>
      </c>
      <c r="I238" s="9" t="s">
        <v>6300</v>
      </c>
      <c r="K238" s="6" t="str">
        <f t="shared" si="384"/>
        <v>0</v>
      </c>
      <c r="L238" s="6" t="str">
        <f t="shared" si="385"/>
        <v>0</v>
      </c>
      <c r="M238" s="6" t="str">
        <f t="shared" si="386"/>
        <v>0</v>
      </c>
      <c r="N238" s="6" t="str">
        <f t="shared" si="387"/>
        <v>1</v>
      </c>
      <c r="O238" s="6" t="str">
        <f t="shared" si="388"/>
        <v>0</v>
      </c>
      <c r="P238" s="6" t="str">
        <f t="shared" si="389"/>
        <v>0</v>
      </c>
      <c r="Q238" s="6" t="str">
        <f t="shared" si="390"/>
        <v>0</v>
      </c>
      <c r="R238" s="6" t="str">
        <f t="shared" si="391"/>
        <v>0</v>
      </c>
      <c r="S238" s="6" t="str">
        <f t="shared" si="392"/>
        <v>0</v>
      </c>
      <c r="T238" s="6" t="str">
        <f t="shared" si="393"/>
        <v>0</v>
      </c>
      <c r="U238" s="6" t="str">
        <f t="shared" si="394"/>
        <v>1</v>
      </c>
      <c r="V238" s="6" t="str">
        <f t="shared" si="395"/>
        <v>0</v>
      </c>
      <c r="W238" s="6" t="str">
        <f t="shared" si="396"/>
        <v>0</v>
      </c>
      <c r="X238" s="6" t="str">
        <f t="shared" si="397"/>
        <v>1</v>
      </c>
      <c r="Y238" s="6" t="str">
        <f t="shared" si="398"/>
        <v>0</v>
      </c>
      <c r="Z238" s="6" t="str">
        <f t="shared" si="399"/>
        <v>0</v>
      </c>
      <c r="AA238" s="6" t="str">
        <f t="shared" si="400"/>
        <v>0</v>
      </c>
      <c r="AB238" s="6" t="str">
        <f t="shared" si="401"/>
        <v>1</v>
      </c>
      <c r="AC238" s="6" t="str">
        <f t="shared" si="402"/>
        <v>0</v>
      </c>
      <c r="AD238" s="6" t="str">
        <f t="shared" si="403"/>
        <v>1</v>
      </c>
      <c r="AE238" s="6" t="str">
        <f t="shared" si="404"/>
        <v>0</v>
      </c>
      <c r="AF238" s="6" t="str">
        <f t="shared" si="405"/>
        <v>0</v>
      </c>
      <c r="AG238" s="6" t="str">
        <f t="shared" si="406"/>
        <v>0</v>
      </c>
      <c r="AH238" s="6" t="str">
        <f t="shared" si="407"/>
        <v>0</v>
      </c>
      <c r="AI238" s="6" t="str">
        <f t="shared" si="408"/>
        <v>0</v>
      </c>
      <c r="AJ238" s="6" t="str">
        <f t="shared" si="409"/>
        <v>0</v>
      </c>
      <c r="AK238" s="6" t="str">
        <f t="shared" si="410"/>
        <v>0</v>
      </c>
      <c r="AL238" s="6" t="str">
        <f t="shared" si="411"/>
        <v>0</v>
      </c>
      <c r="AM238" s="6" t="str">
        <f t="shared" si="412"/>
        <v>0</v>
      </c>
      <c r="AN238" s="6" t="str">
        <f t="shared" si="413"/>
        <v>0</v>
      </c>
      <c r="AO238" s="6" t="str">
        <f t="shared" si="414"/>
        <v>0</v>
      </c>
      <c r="AP238" s="6" t="str">
        <f t="shared" si="415"/>
        <v>0</v>
      </c>
    </row>
    <row r="239" spans="1:42">
      <c r="A239" s="1" t="str">
        <f>'Item Hitboxes'!A1207</f>
        <v>552ef640</v>
      </c>
      <c r="B239" s="1" t="str">
        <f>'Item Hitboxes'!B1207</f>
        <v>Itm2</v>
      </c>
      <c r="C239" s="6" t="str">
        <f>'Item Hitboxes'!C1207</f>
        <v>Capsule (thrown)?</v>
      </c>
      <c r="D239" s="9" t="str">
        <f>'Item Hitboxes'!D1207</f>
        <v>2c000006</v>
      </c>
      <c r="E239" s="9" t="str">
        <f>'Item Hitboxes'!E1207</f>
        <v>05dc0000</v>
      </c>
      <c r="F239" s="9" t="str">
        <f>'Item Hitboxes'!F1207</f>
        <v>00000000</v>
      </c>
      <c r="G239" s="9" t="str">
        <f>'Item Hitboxes'!G1207</f>
        <v>b48c8000</v>
      </c>
      <c r="H239" s="9" t="str">
        <f>'Item Hitboxes'!H1207</f>
        <v>05020007</v>
      </c>
      <c r="I239" s="9" t="s">
        <v>6307</v>
      </c>
      <c r="K239" s="6" t="str">
        <f t="shared" si="384"/>
        <v>0</v>
      </c>
      <c r="L239" s="6" t="str">
        <f t="shared" si="385"/>
        <v>0</v>
      </c>
      <c r="M239" s="6" t="str">
        <f t="shared" si="386"/>
        <v>0</v>
      </c>
      <c r="N239" s="6" t="str">
        <f t="shared" si="387"/>
        <v>1</v>
      </c>
      <c r="O239" s="6" t="str">
        <f t="shared" si="388"/>
        <v>0</v>
      </c>
      <c r="P239" s="6" t="str">
        <f t="shared" si="389"/>
        <v>0</v>
      </c>
      <c r="Q239" s="6" t="str">
        <f t="shared" si="390"/>
        <v>0</v>
      </c>
      <c r="R239" s="6" t="str">
        <f t="shared" si="391"/>
        <v>0</v>
      </c>
      <c r="S239" s="6" t="str">
        <f t="shared" si="392"/>
        <v>0</v>
      </c>
      <c r="T239" s="6" t="str">
        <f t="shared" si="393"/>
        <v>0</v>
      </c>
      <c r="U239" s="6" t="str">
        <f t="shared" si="394"/>
        <v>0</v>
      </c>
      <c r="V239" s="6" t="str">
        <f t="shared" si="395"/>
        <v>1</v>
      </c>
      <c r="W239" s="6" t="str">
        <f t="shared" si="396"/>
        <v>0</v>
      </c>
      <c r="X239" s="6" t="str">
        <f t="shared" si="397"/>
        <v>1</v>
      </c>
      <c r="Y239" s="6" t="str">
        <f t="shared" si="398"/>
        <v>0</v>
      </c>
      <c r="Z239" s="6" t="str">
        <f t="shared" si="399"/>
        <v>1</v>
      </c>
      <c r="AA239" s="6" t="str">
        <f t="shared" si="400"/>
        <v>1</v>
      </c>
      <c r="AB239" s="6" t="str">
        <f t="shared" si="401"/>
        <v>1</v>
      </c>
      <c r="AC239" s="6" t="str">
        <f t="shared" si="402"/>
        <v>0</v>
      </c>
      <c r="AD239" s="6" t="str">
        <f t="shared" si="403"/>
        <v>1</v>
      </c>
      <c r="AE239" s="6" t="str">
        <f t="shared" si="404"/>
        <v>0</v>
      </c>
      <c r="AF239" s="6" t="str">
        <f t="shared" si="405"/>
        <v>0</v>
      </c>
      <c r="AG239" s="6" t="str">
        <f t="shared" si="406"/>
        <v>0</v>
      </c>
      <c r="AH239" s="6" t="str">
        <f t="shared" si="407"/>
        <v>0</v>
      </c>
      <c r="AI239" s="6" t="str">
        <f t="shared" si="408"/>
        <v>0</v>
      </c>
      <c r="AJ239" s="6" t="str">
        <f t="shared" si="409"/>
        <v>0</v>
      </c>
      <c r="AK239" s="6" t="str">
        <f t="shared" si="410"/>
        <v>0</v>
      </c>
      <c r="AL239" s="6" t="str">
        <f t="shared" si="411"/>
        <v>0</v>
      </c>
      <c r="AM239" s="6" t="str">
        <f t="shared" si="412"/>
        <v>0</v>
      </c>
      <c r="AN239" s="6" t="str">
        <f t="shared" si="413"/>
        <v>0</v>
      </c>
      <c r="AO239" s="6" t="str">
        <f t="shared" si="414"/>
        <v>0</v>
      </c>
      <c r="AP239" s="6" t="str">
        <f t="shared" si="415"/>
        <v>0</v>
      </c>
    </row>
    <row r="240" spans="1:42">
      <c r="A240" s="1" t="str">
        <f>'Item Hitboxes'!A1208</f>
        <v>552ef65c</v>
      </c>
      <c r="B240" s="1" t="str">
        <f>'Item Hitboxes'!B1208</f>
        <v>Itm2</v>
      </c>
      <c r="C240" s="6" t="str">
        <f>'Item Hitboxes'!C1208</f>
        <v>Capsule (explosion)?</v>
      </c>
      <c r="D240" s="9" t="str">
        <f>'Item Hitboxes'!D1208</f>
        <v>2c000016</v>
      </c>
      <c r="E240" s="9" t="str">
        <f>'Item Hitboxes'!E1208</f>
        <v>09600000</v>
      </c>
      <c r="F240" s="9" t="str">
        <f>'Item Hitboxes'!F1208</f>
        <v>00000000</v>
      </c>
      <c r="G240" s="9" t="str">
        <f>'Item Hitboxes'!G1208</f>
        <v>b4940000</v>
      </c>
      <c r="H240" s="9" t="str">
        <f>'Item Hitboxes'!H1208</f>
        <v>16840aa3</v>
      </c>
      <c r="I240" s="9" t="s">
        <v>6300</v>
      </c>
      <c r="K240" s="6" t="str">
        <f t="shared" ref="K240" si="416">MID(HEX2BIN(MID(I240,1,1),4),1,1)</f>
        <v>0</v>
      </c>
      <c r="L240" s="6" t="str">
        <f t="shared" ref="L240" si="417">MID(HEX2BIN(MID(I240,1,1),4),2,1)</f>
        <v>0</v>
      </c>
      <c r="M240" s="6" t="str">
        <f t="shared" ref="M240" si="418">MID(HEX2BIN(MID(I240,1,1),4),3,1)</f>
        <v>0</v>
      </c>
      <c r="N240" s="6" t="str">
        <f t="shared" ref="N240" si="419">MID(HEX2BIN(MID(I240,1,1),4),4,1)</f>
        <v>1</v>
      </c>
      <c r="O240" s="6" t="str">
        <f t="shared" ref="O240" si="420">MID(HEX2BIN(MID(I240,2,1),4),1,1)</f>
        <v>0</v>
      </c>
      <c r="P240" s="6" t="str">
        <f t="shared" ref="P240" si="421">MID(HEX2BIN(MID(I240,2,1),4),2,1)</f>
        <v>0</v>
      </c>
      <c r="Q240" s="6" t="str">
        <f t="shared" ref="Q240" si="422">MID(HEX2BIN(MID(I240,2,1),4),3,1)</f>
        <v>0</v>
      </c>
      <c r="R240" s="6" t="str">
        <f t="shared" ref="R240" si="423">MID(HEX2BIN(MID(I240,2,1),4),4,1)</f>
        <v>0</v>
      </c>
      <c r="S240" s="6" t="str">
        <f t="shared" ref="S240" si="424">MID(HEX2BIN(MID(I240,3,1),4),1,1)</f>
        <v>0</v>
      </c>
      <c r="T240" s="6" t="str">
        <f t="shared" ref="T240" si="425">MID(HEX2BIN(MID(I240,3,1),4),2,1)</f>
        <v>0</v>
      </c>
      <c r="U240" s="6" t="str">
        <f t="shared" ref="U240" si="426">MID(HEX2BIN(MID(I240,3,1),4),3,1)</f>
        <v>1</v>
      </c>
      <c r="V240" s="6" t="str">
        <f t="shared" ref="V240" si="427">MID(HEX2BIN(MID(I240,3,1),4),4,1)</f>
        <v>0</v>
      </c>
      <c r="W240" s="6" t="str">
        <f t="shared" ref="W240" si="428">MID(HEX2BIN(MID(I240,4,1),4),1,1)</f>
        <v>0</v>
      </c>
      <c r="X240" s="6" t="str">
        <f t="shared" ref="X240" si="429">MID(HEX2BIN(MID(I240,4,1),4),2,1)</f>
        <v>1</v>
      </c>
      <c r="Y240" s="6" t="str">
        <f t="shared" ref="Y240" si="430">MID(HEX2BIN(MID(I240,4,1),4),3,1)</f>
        <v>0</v>
      </c>
      <c r="Z240" s="6" t="str">
        <f t="shared" ref="Z240" si="431">MID(HEX2BIN(MID(I240,4,1),4),4,1)</f>
        <v>0</v>
      </c>
      <c r="AA240" s="6" t="str">
        <f t="shared" ref="AA240" si="432">MID(HEX2BIN(MID(I240,5,1),4),1,1)</f>
        <v>0</v>
      </c>
      <c r="AB240" s="6" t="str">
        <f t="shared" ref="AB240" si="433">MID(HEX2BIN(MID(I240,5,1),4),2,1)</f>
        <v>1</v>
      </c>
      <c r="AC240" s="6" t="str">
        <f t="shared" ref="AC240" si="434">MID(HEX2BIN(MID(I240,5,1),4),3,1)</f>
        <v>0</v>
      </c>
      <c r="AD240" s="6" t="str">
        <f t="shared" ref="AD240" si="435">MID(HEX2BIN(MID(I240,5,1),4),4,1)</f>
        <v>1</v>
      </c>
      <c r="AE240" s="6" t="str">
        <f t="shared" ref="AE240" si="436">MID(HEX2BIN(MID(I240,6,1),4),1,1)</f>
        <v>0</v>
      </c>
      <c r="AF240" s="6" t="str">
        <f t="shared" ref="AF240" si="437">MID(HEX2BIN(MID(I240,6,1),4),2,1)</f>
        <v>0</v>
      </c>
      <c r="AG240" s="6" t="str">
        <f t="shared" ref="AG240" si="438">MID(HEX2BIN(MID(I240,6,1),4),3,1)</f>
        <v>0</v>
      </c>
      <c r="AH240" s="6" t="str">
        <f t="shared" ref="AH240" si="439">MID(HEX2BIN(MID(I240,6,1),4),4,1)</f>
        <v>0</v>
      </c>
      <c r="AI240" s="6" t="str">
        <f t="shared" ref="AI240" si="440">MID(HEX2BIN(MID(I240,7,1),4),1,1)</f>
        <v>0</v>
      </c>
      <c r="AJ240" s="6" t="str">
        <f t="shared" ref="AJ240" si="441">MID(HEX2BIN(MID(I240,7,1),4),2,1)</f>
        <v>0</v>
      </c>
      <c r="AK240" s="6" t="str">
        <f t="shared" ref="AK240" si="442">MID(HEX2BIN(MID(I240,7,1),4),3,1)</f>
        <v>0</v>
      </c>
      <c r="AL240" s="6" t="str">
        <f t="shared" ref="AL240" si="443">MID(HEX2BIN(MID(I240,7,1),4),4,1)</f>
        <v>0</v>
      </c>
      <c r="AM240" s="6" t="str">
        <f t="shared" ref="AM240" si="444">MID(HEX2BIN(MID(I240,8,1),4),1,1)</f>
        <v>0</v>
      </c>
      <c r="AN240" s="6" t="str">
        <f t="shared" ref="AN240" si="445">MID(HEX2BIN(MID(I240,8,1),4),2,1)</f>
        <v>0</v>
      </c>
      <c r="AO240" s="6" t="str">
        <f t="shared" ref="AO240" si="446">MID(HEX2BIN(MID(I240,8,1),4),3,1)</f>
        <v>0</v>
      </c>
      <c r="AP240" s="6" t="str">
        <f t="shared" ref="AP240" si="447">MID(HEX2BIN(MID(I240,8,1),4),4,1)</f>
        <v>0</v>
      </c>
    </row>
    <row r="241" spans="1:42">
      <c r="A241" s="1" t="str">
        <f>'Item Hitboxes'!A1209</f>
        <v>552ef68c</v>
      </c>
      <c r="B241" s="1" t="str">
        <f>'Item Hitboxes'!B1209</f>
        <v>Itm2</v>
      </c>
      <c r="C241" s="6" t="str">
        <f>'Item Hitboxes'!C1209</f>
        <v>Party Ball (thrown)?</v>
      </c>
      <c r="D241" s="9" t="str">
        <f>'Item Hitboxes'!D1209</f>
        <v>2c00000a</v>
      </c>
      <c r="E241" s="9" t="str">
        <f>'Item Hitboxes'!E1209</f>
        <v>06400000</v>
      </c>
      <c r="F241" s="9" t="str">
        <f>'Item Hitboxes'!F1209</f>
        <v>00000000</v>
      </c>
      <c r="G241" s="9" t="str">
        <f>'Item Hitboxes'!G1209</f>
        <v>b48f0000</v>
      </c>
      <c r="H241" s="9" t="str">
        <f>'Item Hitboxes'!H1209</f>
        <v>07820087</v>
      </c>
      <c r="I241" s="9" t="s">
        <v>6306</v>
      </c>
      <c r="K241" s="6" t="str">
        <f t="shared" ref="K241:K301" si="448">MID(HEX2BIN(MID(I241,1,1),4),1,1)</f>
        <v>0</v>
      </c>
      <c r="L241" s="6" t="str">
        <f t="shared" ref="L241:L301" si="449">MID(HEX2BIN(MID(I241,1,1),4),2,1)</f>
        <v>0</v>
      </c>
      <c r="M241" s="6" t="str">
        <f t="shared" ref="M241:M301" si="450">MID(HEX2BIN(MID(I241,1,1),4),3,1)</f>
        <v>0</v>
      </c>
      <c r="N241" s="6" t="str">
        <f t="shared" ref="N241:N301" si="451">MID(HEX2BIN(MID(I241,1,1),4),4,1)</f>
        <v>1</v>
      </c>
      <c r="O241" s="6" t="str">
        <f t="shared" ref="O241:O301" si="452">MID(HEX2BIN(MID(I241,2,1),4),1,1)</f>
        <v>0</v>
      </c>
      <c r="P241" s="6" t="str">
        <f t="shared" ref="P241:P301" si="453">MID(HEX2BIN(MID(I241,2,1),4),2,1)</f>
        <v>0</v>
      </c>
      <c r="Q241" s="6" t="str">
        <f t="shared" ref="Q241:Q301" si="454">MID(HEX2BIN(MID(I241,2,1),4),3,1)</f>
        <v>0</v>
      </c>
      <c r="R241" s="6" t="str">
        <f t="shared" ref="R241:R301" si="455">MID(HEX2BIN(MID(I241,2,1),4),4,1)</f>
        <v>0</v>
      </c>
      <c r="S241" s="6" t="str">
        <f t="shared" ref="S241:S301" si="456">MID(HEX2BIN(MID(I241,3,1),4),1,1)</f>
        <v>0</v>
      </c>
      <c r="T241" s="6" t="str">
        <f t="shared" ref="T241:T301" si="457">MID(HEX2BIN(MID(I241,3,1),4),2,1)</f>
        <v>0</v>
      </c>
      <c r="U241" s="6" t="str">
        <f t="shared" ref="U241:U301" si="458">MID(HEX2BIN(MID(I241,3,1),4),3,1)</f>
        <v>0</v>
      </c>
      <c r="V241" s="6" t="str">
        <f t="shared" ref="V241:V301" si="459">MID(HEX2BIN(MID(I241,3,1),4),4,1)</f>
        <v>1</v>
      </c>
      <c r="W241" s="6" t="str">
        <f t="shared" ref="W241:W301" si="460">MID(HEX2BIN(MID(I241,4,1),4),1,1)</f>
        <v>0</v>
      </c>
      <c r="X241" s="6" t="str">
        <f t="shared" ref="X241:X301" si="461">MID(HEX2BIN(MID(I241,4,1),4),2,1)</f>
        <v>1</v>
      </c>
      <c r="Y241" s="6" t="str">
        <f t="shared" ref="Y241:Y301" si="462">MID(HEX2BIN(MID(I241,4,1),4),3,1)</f>
        <v>0</v>
      </c>
      <c r="Z241" s="6" t="str">
        <f t="shared" ref="Z241:Z301" si="463">MID(HEX2BIN(MID(I241,4,1),4),4,1)</f>
        <v>0</v>
      </c>
      <c r="AA241" s="6" t="str">
        <f t="shared" ref="AA241:AA301" si="464">MID(HEX2BIN(MID(I241,5,1),4),1,1)</f>
        <v>1</v>
      </c>
      <c r="AB241" s="6" t="str">
        <f t="shared" ref="AB241:AB301" si="465">MID(HEX2BIN(MID(I241,5,1),4),2,1)</f>
        <v>1</v>
      </c>
      <c r="AC241" s="6" t="str">
        <f t="shared" ref="AC241:AC301" si="466">MID(HEX2BIN(MID(I241,5,1),4),3,1)</f>
        <v>0</v>
      </c>
      <c r="AD241" s="6" t="str">
        <f t="shared" ref="AD241:AD301" si="467">MID(HEX2BIN(MID(I241,5,1),4),4,1)</f>
        <v>1</v>
      </c>
      <c r="AE241" s="6" t="str">
        <f t="shared" ref="AE241:AE301" si="468">MID(HEX2BIN(MID(I241,6,1),4),1,1)</f>
        <v>0</v>
      </c>
      <c r="AF241" s="6" t="str">
        <f t="shared" ref="AF241:AF301" si="469">MID(HEX2BIN(MID(I241,6,1),4),2,1)</f>
        <v>0</v>
      </c>
      <c r="AG241" s="6" t="str">
        <f t="shared" ref="AG241:AG301" si="470">MID(HEX2BIN(MID(I241,6,1),4),3,1)</f>
        <v>0</v>
      </c>
      <c r="AH241" s="6" t="str">
        <f t="shared" ref="AH241:AH301" si="471">MID(HEX2BIN(MID(I241,6,1),4),4,1)</f>
        <v>0</v>
      </c>
      <c r="AI241" s="6" t="str">
        <f t="shared" ref="AI241:AI301" si="472">MID(HEX2BIN(MID(I241,7,1),4),1,1)</f>
        <v>0</v>
      </c>
      <c r="AJ241" s="6" t="str">
        <f t="shared" ref="AJ241:AJ301" si="473">MID(HEX2BIN(MID(I241,7,1),4),2,1)</f>
        <v>0</v>
      </c>
      <c r="AK241" s="6" t="str">
        <f t="shared" ref="AK241:AK301" si="474">MID(HEX2BIN(MID(I241,7,1),4),3,1)</f>
        <v>0</v>
      </c>
      <c r="AL241" s="6" t="str">
        <f t="shared" ref="AL241:AL301" si="475">MID(HEX2BIN(MID(I241,7,1),4),4,1)</f>
        <v>0</v>
      </c>
      <c r="AM241" s="6" t="str">
        <f t="shared" ref="AM241:AM301" si="476">MID(HEX2BIN(MID(I241,8,1),4),1,1)</f>
        <v>0</v>
      </c>
      <c r="AN241" s="6" t="str">
        <f t="shared" ref="AN241:AN301" si="477">MID(HEX2BIN(MID(I241,8,1),4),2,1)</f>
        <v>0</v>
      </c>
      <c r="AO241" s="6" t="str">
        <f t="shared" ref="AO241:AO301" si="478">MID(HEX2BIN(MID(I241,8,1),4),3,1)</f>
        <v>0</v>
      </c>
      <c r="AP241" s="6" t="str">
        <f t="shared" ref="AP241:AP301" si="479">MID(HEX2BIN(MID(I241,8,1),4),4,1)</f>
        <v>0</v>
      </c>
    </row>
    <row r="242" spans="1:42">
      <c r="A242" s="1">
        <f>'Item Hitboxes'!A1210</f>
        <v>0</v>
      </c>
      <c r="B242" s="1" t="str">
        <f>'Item Hitboxes'!B1210</f>
        <v>Itm2</v>
      </c>
      <c r="C242" s="6" t="str">
        <f>'Item Hitboxes'!C1210</f>
        <v>Party Ball (explosion)?</v>
      </c>
      <c r="D242" s="9" t="str">
        <f>'Item Hitboxes'!D1210</f>
        <v>2c000016</v>
      </c>
      <c r="E242" s="9" t="str">
        <f>'Item Hitboxes'!E1210</f>
        <v>09600000</v>
      </c>
      <c r="F242" s="9" t="str">
        <f>'Item Hitboxes'!F1210</f>
        <v>00000000</v>
      </c>
      <c r="G242" s="9" t="str">
        <f>'Item Hitboxes'!G1210</f>
        <v>2d168000</v>
      </c>
      <c r="H242" s="9" t="str">
        <f>'Item Hitboxes'!H1210</f>
        <v>0f0404a3</v>
      </c>
      <c r="I242" s="9" t="s">
        <v>6300</v>
      </c>
      <c r="K242" s="6" t="str">
        <f t="shared" si="448"/>
        <v>0</v>
      </c>
      <c r="L242" s="6" t="str">
        <f t="shared" si="449"/>
        <v>0</v>
      </c>
      <c r="M242" s="6" t="str">
        <f t="shared" si="450"/>
        <v>0</v>
      </c>
      <c r="N242" s="6" t="str">
        <f t="shared" si="451"/>
        <v>1</v>
      </c>
      <c r="O242" s="6" t="str">
        <f t="shared" si="452"/>
        <v>0</v>
      </c>
      <c r="P242" s="6" t="str">
        <f t="shared" si="453"/>
        <v>0</v>
      </c>
      <c r="Q242" s="6" t="str">
        <f t="shared" si="454"/>
        <v>0</v>
      </c>
      <c r="R242" s="6" t="str">
        <f t="shared" si="455"/>
        <v>0</v>
      </c>
      <c r="S242" s="6" t="str">
        <f t="shared" si="456"/>
        <v>0</v>
      </c>
      <c r="T242" s="6" t="str">
        <f t="shared" si="457"/>
        <v>0</v>
      </c>
      <c r="U242" s="6" t="str">
        <f t="shared" si="458"/>
        <v>1</v>
      </c>
      <c r="V242" s="6" t="str">
        <f t="shared" si="459"/>
        <v>0</v>
      </c>
      <c r="W242" s="6" t="str">
        <f t="shared" si="460"/>
        <v>0</v>
      </c>
      <c r="X242" s="6" t="str">
        <f t="shared" si="461"/>
        <v>1</v>
      </c>
      <c r="Y242" s="6" t="str">
        <f t="shared" si="462"/>
        <v>0</v>
      </c>
      <c r="Z242" s="6" t="str">
        <f t="shared" si="463"/>
        <v>0</v>
      </c>
      <c r="AA242" s="6" t="str">
        <f t="shared" si="464"/>
        <v>0</v>
      </c>
      <c r="AB242" s="6" t="str">
        <f t="shared" si="465"/>
        <v>1</v>
      </c>
      <c r="AC242" s="6" t="str">
        <f t="shared" si="466"/>
        <v>0</v>
      </c>
      <c r="AD242" s="6" t="str">
        <f t="shared" si="467"/>
        <v>1</v>
      </c>
      <c r="AE242" s="6" t="str">
        <f t="shared" si="468"/>
        <v>0</v>
      </c>
      <c r="AF242" s="6" t="str">
        <f t="shared" si="469"/>
        <v>0</v>
      </c>
      <c r="AG242" s="6" t="str">
        <f t="shared" si="470"/>
        <v>0</v>
      </c>
      <c r="AH242" s="6" t="str">
        <f t="shared" si="471"/>
        <v>0</v>
      </c>
      <c r="AI242" s="6" t="str">
        <f t="shared" si="472"/>
        <v>0</v>
      </c>
      <c r="AJ242" s="6" t="str">
        <f t="shared" si="473"/>
        <v>0</v>
      </c>
      <c r="AK242" s="6" t="str">
        <f t="shared" si="474"/>
        <v>0</v>
      </c>
      <c r="AL242" s="6" t="str">
        <f t="shared" si="475"/>
        <v>0</v>
      </c>
      <c r="AM242" s="6" t="str">
        <f t="shared" si="476"/>
        <v>0</v>
      </c>
      <c r="AN242" s="6" t="str">
        <f t="shared" si="477"/>
        <v>0</v>
      </c>
      <c r="AO242" s="6" t="str">
        <f t="shared" si="478"/>
        <v>0</v>
      </c>
      <c r="AP242" s="6" t="str">
        <f t="shared" si="479"/>
        <v>0</v>
      </c>
    </row>
    <row r="243" spans="1:42">
      <c r="A243" s="1">
        <f>'Item Hitboxes'!A1211</f>
        <v>0</v>
      </c>
      <c r="B243" s="1" t="str">
        <f>'Item Hitboxes'!B1211</f>
        <v>Itm2</v>
      </c>
      <c r="C243" s="6" t="str">
        <f>'Item Hitboxes'!C1211</f>
        <v>Bob-omb?</v>
      </c>
      <c r="D243" s="9" t="str">
        <f>'Item Hitboxes'!D1211</f>
        <v>2c000019</v>
      </c>
      <c r="E243" s="9" t="str">
        <f>'Item Hitboxes'!E1211</f>
        <v>03200000</v>
      </c>
      <c r="F243" s="9" t="str">
        <f>'Item Hitboxes'!F1211</f>
        <v>00000000</v>
      </c>
      <c r="G243" s="9" t="str">
        <f>'Item Hitboxes'!G1211</f>
        <v>b4968000</v>
      </c>
      <c r="H243" s="9" t="str">
        <f>'Item Hitboxes'!H1211</f>
        <v>0f0400a3</v>
      </c>
      <c r="I243" s="9" t="s">
        <v>6308</v>
      </c>
      <c r="K243" s="6" t="str">
        <f t="shared" si="448"/>
        <v>0</v>
      </c>
      <c r="L243" s="6" t="str">
        <f t="shared" si="449"/>
        <v>0</v>
      </c>
      <c r="M243" s="6" t="str">
        <f t="shared" si="450"/>
        <v>1</v>
      </c>
      <c r="N243" s="6" t="str">
        <f t="shared" si="451"/>
        <v>1</v>
      </c>
      <c r="O243" s="6" t="str">
        <f t="shared" si="452"/>
        <v>1</v>
      </c>
      <c r="P243" s="6" t="str">
        <f t="shared" si="453"/>
        <v>1</v>
      </c>
      <c r="Q243" s="6" t="str">
        <f t="shared" si="454"/>
        <v>0</v>
      </c>
      <c r="R243" s="6" t="str">
        <f t="shared" si="455"/>
        <v>0</v>
      </c>
      <c r="S243" s="6" t="str">
        <f t="shared" si="456"/>
        <v>0</v>
      </c>
      <c r="T243" s="6" t="str">
        <f t="shared" si="457"/>
        <v>1</v>
      </c>
      <c r="U243" s="6" t="str">
        <f t="shared" si="458"/>
        <v>1</v>
      </c>
      <c r="V243" s="6" t="str">
        <f t="shared" si="459"/>
        <v>1</v>
      </c>
      <c r="W243" s="6" t="str">
        <f t="shared" si="460"/>
        <v>0</v>
      </c>
      <c r="X243" s="6" t="str">
        <f t="shared" si="461"/>
        <v>1</v>
      </c>
      <c r="Y243" s="6" t="str">
        <f t="shared" si="462"/>
        <v>0</v>
      </c>
      <c r="Z243" s="6" t="str">
        <f t="shared" si="463"/>
        <v>1</v>
      </c>
      <c r="AA243" s="6" t="str">
        <f t="shared" si="464"/>
        <v>1</v>
      </c>
      <c r="AB243" s="6" t="str">
        <f t="shared" si="465"/>
        <v>1</v>
      </c>
      <c r="AC243" s="6" t="str">
        <f t="shared" si="466"/>
        <v>0</v>
      </c>
      <c r="AD243" s="6" t="str">
        <f t="shared" si="467"/>
        <v>0</v>
      </c>
      <c r="AE243" s="6" t="str">
        <f t="shared" si="468"/>
        <v>0</v>
      </c>
      <c r="AF243" s="6" t="str">
        <f t="shared" si="469"/>
        <v>0</v>
      </c>
      <c r="AG243" s="6" t="str">
        <f t="shared" si="470"/>
        <v>0</v>
      </c>
      <c r="AH243" s="6" t="str">
        <f t="shared" si="471"/>
        <v>0</v>
      </c>
      <c r="AI243" s="6" t="str">
        <f t="shared" si="472"/>
        <v>0</v>
      </c>
      <c r="AJ243" s="6" t="str">
        <f t="shared" si="473"/>
        <v>0</v>
      </c>
      <c r="AK243" s="6" t="str">
        <f t="shared" si="474"/>
        <v>0</v>
      </c>
      <c r="AL243" s="6" t="str">
        <f t="shared" si="475"/>
        <v>0</v>
      </c>
      <c r="AM243" s="6" t="str">
        <f t="shared" si="476"/>
        <v>0</v>
      </c>
      <c r="AN243" s="6" t="str">
        <f t="shared" si="477"/>
        <v>0</v>
      </c>
      <c r="AO243" s="6" t="str">
        <f t="shared" si="478"/>
        <v>0</v>
      </c>
      <c r="AP243" s="6" t="str">
        <f t="shared" si="479"/>
        <v>0</v>
      </c>
    </row>
    <row r="244" spans="1:42">
      <c r="A244" s="1">
        <f>'Item Hitboxes'!A1212</f>
        <v>0</v>
      </c>
      <c r="B244" s="1" t="str">
        <f>'Item Hitboxes'!B1212</f>
        <v>Itm2</v>
      </c>
      <c r="C244" s="6" t="str">
        <f>'Item Hitboxes'!C1212</f>
        <v>Bob-omb?</v>
      </c>
      <c r="D244" s="9" t="str">
        <f>'Item Hitboxes'!D1212</f>
        <v>2c000019</v>
      </c>
      <c r="E244" s="9" t="str">
        <f>'Item Hitboxes'!E1212</f>
        <v>03200000</v>
      </c>
      <c r="F244" s="9" t="str">
        <f>'Item Hitboxes'!F1212</f>
        <v>00000000</v>
      </c>
      <c r="G244" s="9" t="str">
        <f>'Item Hitboxes'!G1212</f>
        <v>b4968000</v>
      </c>
      <c r="H244" s="9" t="str">
        <f>'Item Hitboxes'!H1212</f>
        <v>0f0400a3</v>
      </c>
      <c r="I244" s="9" t="s">
        <v>6309</v>
      </c>
      <c r="K244" s="6" t="str">
        <f t="shared" si="448"/>
        <v>0</v>
      </c>
      <c r="L244" s="6" t="str">
        <f t="shared" si="449"/>
        <v>0</v>
      </c>
      <c r="M244" s="6" t="str">
        <f t="shared" si="450"/>
        <v>1</v>
      </c>
      <c r="N244" s="6" t="str">
        <f t="shared" si="451"/>
        <v>1</v>
      </c>
      <c r="O244" s="6" t="str">
        <f t="shared" si="452"/>
        <v>1</v>
      </c>
      <c r="P244" s="6" t="str">
        <f t="shared" si="453"/>
        <v>1</v>
      </c>
      <c r="Q244" s="6" t="str">
        <f t="shared" si="454"/>
        <v>0</v>
      </c>
      <c r="R244" s="6" t="str">
        <f t="shared" si="455"/>
        <v>0</v>
      </c>
      <c r="S244" s="6" t="str">
        <f t="shared" si="456"/>
        <v>0</v>
      </c>
      <c r="T244" s="6" t="str">
        <f t="shared" si="457"/>
        <v>1</v>
      </c>
      <c r="U244" s="6" t="str">
        <f t="shared" si="458"/>
        <v>1</v>
      </c>
      <c r="V244" s="6" t="str">
        <f t="shared" si="459"/>
        <v>1</v>
      </c>
      <c r="W244" s="6" t="str">
        <f t="shared" si="460"/>
        <v>0</v>
      </c>
      <c r="X244" s="6" t="str">
        <f t="shared" si="461"/>
        <v>1</v>
      </c>
      <c r="Y244" s="6" t="str">
        <f t="shared" si="462"/>
        <v>0</v>
      </c>
      <c r="Z244" s="6" t="str">
        <f t="shared" si="463"/>
        <v>1</v>
      </c>
      <c r="AA244" s="6" t="str">
        <f t="shared" si="464"/>
        <v>1</v>
      </c>
      <c r="AB244" s="6" t="str">
        <f t="shared" si="465"/>
        <v>1</v>
      </c>
      <c r="AC244" s="6" t="str">
        <f t="shared" si="466"/>
        <v>0</v>
      </c>
      <c r="AD244" s="6" t="str">
        <f t="shared" si="467"/>
        <v>1</v>
      </c>
      <c r="AE244" s="6" t="str">
        <f t="shared" si="468"/>
        <v>0</v>
      </c>
      <c r="AF244" s="6" t="str">
        <f t="shared" si="469"/>
        <v>0</v>
      </c>
      <c r="AG244" s="6" t="str">
        <f t="shared" si="470"/>
        <v>0</v>
      </c>
      <c r="AH244" s="6" t="str">
        <f t="shared" si="471"/>
        <v>0</v>
      </c>
      <c r="AI244" s="6" t="str">
        <f t="shared" si="472"/>
        <v>0</v>
      </c>
      <c r="AJ244" s="6" t="str">
        <f t="shared" si="473"/>
        <v>0</v>
      </c>
      <c r="AK244" s="6" t="str">
        <f t="shared" si="474"/>
        <v>0</v>
      </c>
      <c r="AL244" s="6" t="str">
        <f t="shared" si="475"/>
        <v>0</v>
      </c>
      <c r="AM244" s="6" t="str">
        <f t="shared" si="476"/>
        <v>0</v>
      </c>
      <c r="AN244" s="6" t="str">
        <f t="shared" si="477"/>
        <v>0</v>
      </c>
      <c r="AO244" s="6" t="str">
        <f t="shared" si="478"/>
        <v>0</v>
      </c>
      <c r="AP244" s="6" t="str">
        <f t="shared" si="479"/>
        <v>0</v>
      </c>
    </row>
    <row r="245" spans="1:42">
      <c r="A245" s="1">
        <f>'Item Hitboxes'!A1213</f>
        <v>0</v>
      </c>
      <c r="B245" s="1" t="str">
        <f>'Item Hitboxes'!B1213</f>
        <v>Itm2</v>
      </c>
      <c r="C245" s="6" t="str">
        <f>'Item Hitboxes'!C1213</f>
        <v>Bob-omb?</v>
      </c>
      <c r="D245" s="9" t="str">
        <f>'Item Hitboxes'!D1213</f>
        <v>2c000019</v>
      </c>
      <c r="E245" s="9" t="str">
        <f>'Item Hitboxes'!E1213</f>
        <v>07d00000</v>
      </c>
      <c r="F245" s="9" t="str">
        <f>'Item Hitboxes'!F1213</f>
        <v>00000000</v>
      </c>
      <c r="G245" s="9" t="str">
        <f>'Item Hitboxes'!G1213</f>
        <v>b4968000</v>
      </c>
      <c r="H245" s="9" t="str">
        <f>'Item Hitboxes'!H1213</f>
        <v>0f0404a3</v>
      </c>
      <c r="I245" s="9" t="s">
        <v>6310</v>
      </c>
      <c r="K245" s="6" t="str">
        <f t="shared" si="448"/>
        <v>0</v>
      </c>
      <c r="L245" s="6" t="str">
        <f t="shared" si="449"/>
        <v>0</v>
      </c>
      <c r="M245" s="6" t="str">
        <f t="shared" si="450"/>
        <v>1</v>
      </c>
      <c r="N245" s="6" t="str">
        <f t="shared" si="451"/>
        <v>1</v>
      </c>
      <c r="O245" s="6" t="str">
        <f t="shared" si="452"/>
        <v>1</v>
      </c>
      <c r="P245" s="6" t="str">
        <f t="shared" si="453"/>
        <v>1</v>
      </c>
      <c r="Q245" s="6" t="str">
        <f t="shared" si="454"/>
        <v>0</v>
      </c>
      <c r="R245" s="6" t="str">
        <f t="shared" si="455"/>
        <v>0</v>
      </c>
      <c r="S245" s="6" t="str">
        <f t="shared" si="456"/>
        <v>0</v>
      </c>
      <c r="T245" s="6" t="str">
        <f t="shared" si="457"/>
        <v>0</v>
      </c>
      <c r="U245" s="6" t="str">
        <f t="shared" si="458"/>
        <v>0</v>
      </c>
      <c r="V245" s="6" t="str">
        <f t="shared" si="459"/>
        <v>0</v>
      </c>
      <c r="W245" s="6" t="str">
        <f t="shared" si="460"/>
        <v>0</v>
      </c>
      <c r="X245" s="6" t="str">
        <f t="shared" si="461"/>
        <v>1</v>
      </c>
      <c r="Y245" s="6" t="str">
        <f t="shared" si="462"/>
        <v>0</v>
      </c>
      <c r="Z245" s="6" t="str">
        <f t="shared" si="463"/>
        <v>0</v>
      </c>
      <c r="AA245" s="6" t="str">
        <f t="shared" si="464"/>
        <v>0</v>
      </c>
      <c r="AB245" s="6" t="str">
        <f t="shared" si="465"/>
        <v>1</v>
      </c>
      <c r="AC245" s="6" t="str">
        <f t="shared" si="466"/>
        <v>0</v>
      </c>
      <c r="AD245" s="6" t="str">
        <f t="shared" si="467"/>
        <v>1</v>
      </c>
      <c r="AE245" s="6" t="str">
        <f t="shared" si="468"/>
        <v>0</v>
      </c>
      <c r="AF245" s="6" t="str">
        <f t="shared" si="469"/>
        <v>0</v>
      </c>
      <c r="AG245" s="6" t="str">
        <f t="shared" si="470"/>
        <v>0</v>
      </c>
      <c r="AH245" s="6" t="str">
        <f t="shared" si="471"/>
        <v>0</v>
      </c>
      <c r="AI245" s="6" t="str">
        <f t="shared" si="472"/>
        <v>0</v>
      </c>
      <c r="AJ245" s="6" t="str">
        <f t="shared" si="473"/>
        <v>0</v>
      </c>
      <c r="AK245" s="6" t="str">
        <f t="shared" si="474"/>
        <v>0</v>
      </c>
      <c r="AL245" s="6" t="str">
        <f t="shared" si="475"/>
        <v>0</v>
      </c>
      <c r="AM245" s="6" t="str">
        <f t="shared" si="476"/>
        <v>0</v>
      </c>
      <c r="AN245" s="6" t="str">
        <f t="shared" si="477"/>
        <v>0</v>
      </c>
      <c r="AO245" s="6" t="str">
        <f t="shared" si="478"/>
        <v>0</v>
      </c>
      <c r="AP245" s="6" t="str">
        <f t="shared" si="479"/>
        <v>0</v>
      </c>
    </row>
    <row r="246" spans="1:42">
      <c r="A246" s="1">
        <f>'Item Hitboxes'!A1214</f>
        <v>0</v>
      </c>
      <c r="B246" s="1" t="str">
        <f>'Item Hitboxes'!B1214</f>
        <v>Itm2</v>
      </c>
      <c r="C246" s="6" t="str">
        <f>'Item Hitboxes'!C1214</f>
        <v>Mr. Saturn</v>
      </c>
      <c r="D246" s="9" t="str">
        <f>'Item Hitboxes'!D1214</f>
        <v>2c000003</v>
      </c>
      <c r="E246" s="9" t="str">
        <f>'Item Hitboxes'!E1214</f>
        <v>03e80000</v>
      </c>
      <c r="F246" s="9" t="str">
        <f>'Item Hitboxes'!F1214</f>
        <v>00000000</v>
      </c>
      <c r="G246" s="9" t="str">
        <f>'Item Hitboxes'!G1214</f>
        <v>b48c8000</v>
      </c>
      <c r="H246" s="9" t="str">
        <f>'Item Hitboxes'!H1214</f>
        <v>05025429</v>
      </c>
      <c r="I246" s="9" t="s">
        <v>6299</v>
      </c>
      <c r="K246" s="6" t="str">
        <f t="shared" si="448"/>
        <v>0</v>
      </c>
      <c r="L246" s="6" t="str">
        <f t="shared" si="449"/>
        <v>0</v>
      </c>
      <c r="M246" s="6" t="str">
        <f t="shared" si="450"/>
        <v>0</v>
      </c>
      <c r="N246" s="6" t="str">
        <f t="shared" si="451"/>
        <v>1</v>
      </c>
      <c r="O246" s="6" t="str">
        <f t="shared" si="452"/>
        <v>0</v>
      </c>
      <c r="P246" s="6" t="str">
        <f t="shared" si="453"/>
        <v>0</v>
      </c>
      <c r="Q246" s="6" t="str">
        <f t="shared" si="454"/>
        <v>0</v>
      </c>
      <c r="R246" s="6" t="str">
        <f t="shared" si="455"/>
        <v>0</v>
      </c>
      <c r="S246" s="6" t="str">
        <f t="shared" si="456"/>
        <v>0</v>
      </c>
      <c r="T246" s="6" t="str">
        <f t="shared" si="457"/>
        <v>0</v>
      </c>
      <c r="U246" s="6" t="str">
        <f t="shared" si="458"/>
        <v>1</v>
      </c>
      <c r="V246" s="6" t="str">
        <f t="shared" si="459"/>
        <v>1</v>
      </c>
      <c r="W246" s="6" t="str">
        <f t="shared" si="460"/>
        <v>0</v>
      </c>
      <c r="X246" s="6" t="str">
        <f t="shared" si="461"/>
        <v>1</v>
      </c>
      <c r="Y246" s="6" t="str">
        <f t="shared" si="462"/>
        <v>0</v>
      </c>
      <c r="Z246" s="6" t="str">
        <f t="shared" si="463"/>
        <v>1</v>
      </c>
      <c r="AA246" s="6" t="str">
        <f t="shared" si="464"/>
        <v>1</v>
      </c>
      <c r="AB246" s="6" t="str">
        <f t="shared" si="465"/>
        <v>1</v>
      </c>
      <c r="AC246" s="6" t="str">
        <f t="shared" si="466"/>
        <v>0</v>
      </c>
      <c r="AD246" s="6" t="str">
        <f t="shared" si="467"/>
        <v>1</v>
      </c>
      <c r="AE246" s="6" t="str">
        <f t="shared" si="468"/>
        <v>0</v>
      </c>
      <c r="AF246" s="6" t="str">
        <f t="shared" si="469"/>
        <v>0</v>
      </c>
      <c r="AG246" s="6" t="str">
        <f t="shared" si="470"/>
        <v>0</v>
      </c>
      <c r="AH246" s="6" t="str">
        <f t="shared" si="471"/>
        <v>0</v>
      </c>
      <c r="AI246" s="6" t="str">
        <f t="shared" si="472"/>
        <v>0</v>
      </c>
      <c r="AJ246" s="6" t="str">
        <f t="shared" si="473"/>
        <v>0</v>
      </c>
      <c r="AK246" s="6" t="str">
        <f t="shared" si="474"/>
        <v>0</v>
      </c>
      <c r="AL246" s="6" t="str">
        <f t="shared" si="475"/>
        <v>0</v>
      </c>
      <c r="AM246" s="6" t="str">
        <f t="shared" si="476"/>
        <v>0</v>
      </c>
      <c r="AN246" s="6" t="str">
        <f t="shared" si="477"/>
        <v>0</v>
      </c>
      <c r="AO246" s="6" t="str">
        <f t="shared" si="478"/>
        <v>0</v>
      </c>
      <c r="AP246" s="6" t="str">
        <f t="shared" si="479"/>
        <v>0</v>
      </c>
    </row>
    <row r="247" spans="1:42">
      <c r="A247" s="1">
        <f>'Item Hitboxes'!A1215</f>
        <v>0</v>
      </c>
      <c r="B247" s="1" t="str">
        <f>'Item Hitboxes'!B1215</f>
        <v>Itm2</v>
      </c>
      <c r="C247" s="6" t="str">
        <f>'Item Hitboxes'!C1215</f>
        <v>Mr. Saturn</v>
      </c>
      <c r="D247" s="9" t="str">
        <f>'Item Hitboxes'!D1215</f>
        <v>2c800003</v>
      </c>
      <c r="E247" s="9" t="str">
        <f>'Item Hitboxes'!E1215</f>
        <v>03e80000</v>
      </c>
      <c r="F247" s="9" t="str">
        <f>'Item Hitboxes'!F1215</f>
        <v>00000000</v>
      </c>
      <c r="G247" s="9" t="str">
        <f>'Item Hitboxes'!G1215</f>
        <v>870c8000</v>
      </c>
      <c r="H247" s="9" t="str">
        <f>'Item Hitboxes'!H1215</f>
        <v>0502542a</v>
      </c>
      <c r="I247" s="9" t="s">
        <v>6299</v>
      </c>
      <c r="K247" s="6" t="str">
        <f t="shared" si="448"/>
        <v>0</v>
      </c>
      <c r="L247" s="6" t="str">
        <f t="shared" si="449"/>
        <v>0</v>
      </c>
      <c r="M247" s="6" t="str">
        <f t="shared" si="450"/>
        <v>0</v>
      </c>
      <c r="N247" s="6" t="str">
        <f t="shared" si="451"/>
        <v>1</v>
      </c>
      <c r="O247" s="6" t="str">
        <f t="shared" si="452"/>
        <v>0</v>
      </c>
      <c r="P247" s="6" t="str">
        <f t="shared" si="453"/>
        <v>0</v>
      </c>
      <c r="Q247" s="6" t="str">
        <f t="shared" si="454"/>
        <v>0</v>
      </c>
      <c r="R247" s="6" t="str">
        <f t="shared" si="455"/>
        <v>0</v>
      </c>
      <c r="S247" s="6" t="str">
        <f t="shared" si="456"/>
        <v>0</v>
      </c>
      <c r="T247" s="6" t="str">
        <f t="shared" si="457"/>
        <v>0</v>
      </c>
      <c r="U247" s="6" t="str">
        <f t="shared" si="458"/>
        <v>1</v>
      </c>
      <c r="V247" s="6" t="str">
        <f t="shared" si="459"/>
        <v>1</v>
      </c>
      <c r="W247" s="6" t="str">
        <f t="shared" si="460"/>
        <v>0</v>
      </c>
      <c r="X247" s="6" t="str">
        <f t="shared" si="461"/>
        <v>1</v>
      </c>
      <c r="Y247" s="6" t="str">
        <f t="shared" si="462"/>
        <v>0</v>
      </c>
      <c r="Z247" s="6" t="str">
        <f t="shared" si="463"/>
        <v>1</v>
      </c>
      <c r="AA247" s="6" t="str">
        <f t="shared" si="464"/>
        <v>1</v>
      </c>
      <c r="AB247" s="6" t="str">
        <f t="shared" si="465"/>
        <v>1</v>
      </c>
      <c r="AC247" s="6" t="str">
        <f t="shared" si="466"/>
        <v>0</v>
      </c>
      <c r="AD247" s="6" t="str">
        <f t="shared" si="467"/>
        <v>1</v>
      </c>
      <c r="AE247" s="6" t="str">
        <f t="shared" si="468"/>
        <v>0</v>
      </c>
      <c r="AF247" s="6" t="str">
        <f t="shared" si="469"/>
        <v>0</v>
      </c>
      <c r="AG247" s="6" t="str">
        <f t="shared" si="470"/>
        <v>0</v>
      </c>
      <c r="AH247" s="6" t="str">
        <f t="shared" si="471"/>
        <v>0</v>
      </c>
      <c r="AI247" s="6" t="str">
        <f t="shared" si="472"/>
        <v>0</v>
      </c>
      <c r="AJ247" s="6" t="str">
        <f t="shared" si="473"/>
        <v>0</v>
      </c>
      <c r="AK247" s="6" t="str">
        <f t="shared" si="474"/>
        <v>0</v>
      </c>
      <c r="AL247" s="6" t="str">
        <f t="shared" si="475"/>
        <v>0</v>
      </c>
      <c r="AM247" s="6" t="str">
        <f t="shared" si="476"/>
        <v>0</v>
      </c>
      <c r="AN247" s="6" t="str">
        <f t="shared" si="477"/>
        <v>0</v>
      </c>
      <c r="AO247" s="6" t="str">
        <f t="shared" si="478"/>
        <v>0</v>
      </c>
      <c r="AP247" s="6" t="str">
        <f t="shared" si="479"/>
        <v>0</v>
      </c>
    </row>
    <row r="248" spans="1:42">
      <c r="A248" s="1">
        <f>'Item Hitboxes'!A1216</f>
        <v>0</v>
      </c>
      <c r="B248" s="1" t="str">
        <f>'Item Hitboxes'!B1216</f>
        <v>Itm2</v>
      </c>
      <c r="C248" s="6" t="str">
        <f>'Item Hitboxes'!C1216</f>
        <v>Barrel Cannon?</v>
      </c>
      <c r="D248" s="9" t="str">
        <f>'Item Hitboxes'!D1216</f>
        <v>2c80000e</v>
      </c>
      <c r="E248" s="9" t="str">
        <f>'Item Hitboxes'!E1216</f>
        <v>03200000</v>
      </c>
      <c r="F248" s="9" t="str">
        <f>'Item Hitboxes'!F1216</f>
        <v>00000000</v>
      </c>
      <c r="G248" s="9" t="str">
        <f>'Item Hitboxes'!G1216</f>
        <v>b4940000</v>
      </c>
      <c r="H248" s="9" t="str">
        <f>'Item Hitboxes'!H1216</f>
        <v>0f20008b</v>
      </c>
      <c r="I248" s="9" t="s">
        <v>6311</v>
      </c>
      <c r="K248" s="6" t="str">
        <f t="shared" si="448"/>
        <v>0</v>
      </c>
      <c r="L248" s="6" t="str">
        <f t="shared" si="449"/>
        <v>0</v>
      </c>
      <c r="M248" s="6" t="str">
        <f t="shared" si="450"/>
        <v>0</v>
      </c>
      <c r="N248" s="6" t="str">
        <f t="shared" si="451"/>
        <v>1</v>
      </c>
      <c r="O248" s="6" t="str">
        <f t="shared" si="452"/>
        <v>0</v>
      </c>
      <c r="P248" s="6" t="str">
        <f t="shared" si="453"/>
        <v>0</v>
      </c>
      <c r="Q248" s="6" t="str">
        <f t="shared" si="454"/>
        <v>0</v>
      </c>
      <c r="R248" s="6" t="str">
        <f t="shared" si="455"/>
        <v>0</v>
      </c>
      <c r="S248" s="6" t="str">
        <f t="shared" si="456"/>
        <v>0</v>
      </c>
      <c r="T248" s="6" t="str">
        <f t="shared" si="457"/>
        <v>1</v>
      </c>
      <c r="U248" s="6" t="str">
        <f t="shared" si="458"/>
        <v>0</v>
      </c>
      <c r="V248" s="6" t="str">
        <f t="shared" si="459"/>
        <v>0</v>
      </c>
      <c r="W248" s="6" t="str">
        <f t="shared" si="460"/>
        <v>0</v>
      </c>
      <c r="X248" s="6" t="str">
        <f t="shared" si="461"/>
        <v>0</v>
      </c>
      <c r="Y248" s="6" t="str">
        <f t="shared" si="462"/>
        <v>0</v>
      </c>
      <c r="Z248" s="6" t="str">
        <f t="shared" si="463"/>
        <v>0</v>
      </c>
      <c r="AA248" s="6" t="str">
        <f t="shared" si="464"/>
        <v>1</v>
      </c>
      <c r="AB248" s="6" t="str">
        <f t="shared" si="465"/>
        <v>1</v>
      </c>
      <c r="AC248" s="6" t="str">
        <f t="shared" si="466"/>
        <v>1</v>
      </c>
      <c r="AD248" s="6" t="str">
        <f t="shared" si="467"/>
        <v>0</v>
      </c>
      <c r="AE248" s="6" t="str">
        <f t="shared" si="468"/>
        <v>0</v>
      </c>
      <c r="AF248" s="6" t="str">
        <f t="shared" si="469"/>
        <v>0</v>
      </c>
      <c r="AG248" s="6" t="str">
        <f t="shared" si="470"/>
        <v>0</v>
      </c>
      <c r="AH248" s="6" t="str">
        <f t="shared" si="471"/>
        <v>0</v>
      </c>
      <c r="AI248" s="6" t="str">
        <f t="shared" si="472"/>
        <v>0</v>
      </c>
      <c r="AJ248" s="6" t="str">
        <f t="shared" si="473"/>
        <v>0</v>
      </c>
      <c r="AK248" s="6" t="str">
        <f t="shared" si="474"/>
        <v>0</v>
      </c>
      <c r="AL248" s="6" t="str">
        <f t="shared" si="475"/>
        <v>0</v>
      </c>
      <c r="AM248" s="6" t="str">
        <f t="shared" si="476"/>
        <v>0</v>
      </c>
      <c r="AN248" s="6" t="str">
        <f t="shared" si="477"/>
        <v>0</v>
      </c>
      <c r="AO248" s="6" t="str">
        <f t="shared" si="478"/>
        <v>0</v>
      </c>
      <c r="AP248" s="6" t="str">
        <f t="shared" si="479"/>
        <v>0</v>
      </c>
    </row>
    <row r="249" spans="1:42">
      <c r="A249" s="1">
        <f>'Item Hitboxes'!A1217</f>
        <v>0</v>
      </c>
      <c r="B249" s="1" t="str">
        <f>'Item Hitboxes'!B1217</f>
        <v>Itm2</v>
      </c>
      <c r="C249" s="6" t="str">
        <f>'Item Hitboxes'!C1217</f>
        <v>Barrel Cannon?</v>
      </c>
      <c r="D249" s="9" t="str">
        <f>'Item Hitboxes'!D1217</f>
        <v>2c00000f</v>
      </c>
      <c r="E249" s="9" t="str">
        <f>'Item Hitboxes'!E1217</f>
        <v>076c0000</v>
      </c>
      <c r="F249" s="9" t="str">
        <f>'Item Hitboxes'!F1217</f>
        <v>00000000</v>
      </c>
      <c r="G249" s="9" t="str">
        <f>'Item Hitboxes'!G1217</f>
        <v>b4940000</v>
      </c>
      <c r="H249" s="9" t="str">
        <f>'Item Hitboxes'!H1217</f>
        <v>0f00008b</v>
      </c>
      <c r="I249" s="9" t="s">
        <v>6312</v>
      </c>
      <c r="K249" s="6" t="str">
        <f t="shared" si="448"/>
        <v>0</v>
      </c>
      <c r="L249" s="6" t="str">
        <f t="shared" si="449"/>
        <v>0</v>
      </c>
      <c r="M249" s="6" t="str">
        <f t="shared" si="450"/>
        <v>0</v>
      </c>
      <c r="N249" s="6" t="str">
        <f t="shared" si="451"/>
        <v>1</v>
      </c>
      <c r="O249" s="6" t="str">
        <f t="shared" si="452"/>
        <v>0</v>
      </c>
      <c r="P249" s="6" t="str">
        <f t="shared" si="453"/>
        <v>0</v>
      </c>
      <c r="Q249" s="6" t="str">
        <f t="shared" si="454"/>
        <v>0</v>
      </c>
      <c r="R249" s="6" t="str">
        <f t="shared" si="455"/>
        <v>0</v>
      </c>
      <c r="S249" s="6" t="str">
        <f t="shared" si="456"/>
        <v>0</v>
      </c>
      <c r="T249" s="6" t="str">
        <f t="shared" si="457"/>
        <v>1</v>
      </c>
      <c r="U249" s="6" t="str">
        <f t="shared" si="458"/>
        <v>0</v>
      </c>
      <c r="V249" s="6" t="str">
        <f t="shared" si="459"/>
        <v>1</v>
      </c>
      <c r="W249" s="6" t="str">
        <f t="shared" si="460"/>
        <v>0</v>
      </c>
      <c r="X249" s="6" t="str">
        <f t="shared" si="461"/>
        <v>0</v>
      </c>
      <c r="Y249" s="6" t="str">
        <f t="shared" si="462"/>
        <v>0</v>
      </c>
      <c r="Z249" s="6" t="str">
        <f t="shared" si="463"/>
        <v>0</v>
      </c>
      <c r="AA249" s="6" t="str">
        <f t="shared" si="464"/>
        <v>1</v>
      </c>
      <c r="AB249" s="6" t="str">
        <f t="shared" si="465"/>
        <v>1</v>
      </c>
      <c r="AC249" s="6" t="str">
        <f t="shared" si="466"/>
        <v>0</v>
      </c>
      <c r="AD249" s="6" t="str">
        <f t="shared" si="467"/>
        <v>1</v>
      </c>
      <c r="AE249" s="6" t="str">
        <f t="shared" si="468"/>
        <v>0</v>
      </c>
      <c r="AF249" s="6" t="str">
        <f t="shared" si="469"/>
        <v>0</v>
      </c>
      <c r="AG249" s="6" t="str">
        <f t="shared" si="470"/>
        <v>0</v>
      </c>
      <c r="AH249" s="6" t="str">
        <f t="shared" si="471"/>
        <v>0</v>
      </c>
      <c r="AI249" s="6" t="str">
        <f t="shared" si="472"/>
        <v>0</v>
      </c>
      <c r="AJ249" s="6" t="str">
        <f t="shared" si="473"/>
        <v>0</v>
      </c>
      <c r="AK249" s="6" t="str">
        <f t="shared" si="474"/>
        <v>0</v>
      </c>
      <c r="AL249" s="6" t="str">
        <f t="shared" si="475"/>
        <v>0</v>
      </c>
      <c r="AM249" s="6" t="str">
        <f t="shared" si="476"/>
        <v>0</v>
      </c>
      <c r="AN249" s="6" t="str">
        <f t="shared" si="477"/>
        <v>0</v>
      </c>
      <c r="AO249" s="6" t="str">
        <f t="shared" si="478"/>
        <v>0</v>
      </c>
      <c r="AP249" s="6" t="str">
        <f t="shared" si="479"/>
        <v>0</v>
      </c>
    </row>
    <row r="250" spans="1:42">
      <c r="A250" s="1">
        <f>'Item Hitboxes'!A1218</f>
        <v>0</v>
      </c>
      <c r="B250" s="1" t="str">
        <f>'Item Hitboxes'!B1218</f>
        <v>Itm2</v>
      </c>
      <c r="C250" s="6">
        <f>'Item Hitboxes'!C1218</f>
        <v>0</v>
      </c>
      <c r="D250" s="9" t="str">
        <f>'Item Hitboxes'!D1218</f>
        <v>2c000006</v>
      </c>
      <c r="E250" s="9" t="str">
        <f>'Item Hitboxes'!E1218</f>
        <v>04380000</v>
      </c>
      <c r="F250" s="9" t="str">
        <f>'Item Hitboxes'!F1218</f>
        <v>00000000</v>
      </c>
      <c r="G250" s="9" t="str">
        <f>'Item Hitboxes'!G1218</f>
        <v>b4940000</v>
      </c>
      <c r="H250" s="9" t="str">
        <f>'Item Hitboxes'!H1218</f>
        <v>0a020047</v>
      </c>
      <c r="I250" s="9" t="s">
        <v>6299</v>
      </c>
      <c r="K250" s="6" t="str">
        <f t="shared" si="448"/>
        <v>0</v>
      </c>
      <c r="L250" s="6" t="str">
        <f t="shared" si="449"/>
        <v>0</v>
      </c>
      <c r="M250" s="6" t="str">
        <f t="shared" si="450"/>
        <v>0</v>
      </c>
      <c r="N250" s="6" t="str">
        <f t="shared" si="451"/>
        <v>1</v>
      </c>
      <c r="O250" s="6" t="str">
        <f t="shared" si="452"/>
        <v>0</v>
      </c>
      <c r="P250" s="6" t="str">
        <f t="shared" si="453"/>
        <v>0</v>
      </c>
      <c r="Q250" s="6" t="str">
        <f t="shared" si="454"/>
        <v>0</v>
      </c>
      <c r="R250" s="6" t="str">
        <f t="shared" si="455"/>
        <v>0</v>
      </c>
      <c r="S250" s="6" t="str">
        <f t="shared" si="456"/>
        <v>0</v>
      </c>
      <c r="T250" s="6" t="str">
        <f t="shared" si="457"/>
        <v>0</v>
      </c>
      <c r="U250" s="6" t="str">
        <f t="shared" si="458"/>
        <v>1</v>
      </c>
      <c r="V250" s="6" t="str">
        <f t="shared" si="459"/>
        <v>1</v>
      </c>
      <c r="W250" s="6" t="str">
        <f t="shared" si="460"/>
        <v>0</v>
      </c>
      <c r="X250" s="6" t="str">
        <f t="shared" si="461"/>
        <v>1</v>
      </c>
      <c r="Y250" s="6" t="str">
        <f t="shared" si="462"/>
        <v>0</v>
      </c>
      <c r="Z250" s="6" t="str">
        <f t="shared" si="463"/>
        <v>1</v>
      </c>
      <c r="AA250" s="6" t="str">
        <f t="shared" si="464"/>
        <v>1</v>
      </c>
      <c r="AB250" s="6" t="str">
        <f t="shared" si="465"/>
        <v>1</v>
      </c>
      <c r="AC250" s="6" t="str">
        <f t="shared" si="466"/>
        <v>0</v>
      </c>
      <c r="AD250" s="6" t="str">
        <f t="shared" si="467"/>
        <v>1</v>
      </c>
      <c r="AE250" s="6" t="str">
        <f t="shared" si="468"/>
        <v>0</v>
      </c>
      <c r="AF250" s="6" t="str">
        <f t="shared" si="469"/>
        <v>0</v>
      </c>
      <c r="AG250" s="6" t="str">
        <f t="shared" si="470"/>
        <v>0</v>
      </c>
      <c r="AH250" s="6" t="str">
        <f t="shared" si="471"/>
        <v>0</v>
      </c>
      <c r="AI250" s="6" t="str">
        <f t="shared" si="472"/>
        <v>0</v>
      </c>
      <c r="AJ250" s="6" t="str">
        <f t="shared" si="473"/>
        <v>0</v>
      </c>
      <c r="AK250" s="6" t="str">
        <f t="shared" si="474"/>
        <v>0</v>
      </c>
      <c r="AL250" s="6" t="str">
        <f t="shared" si="475"/>
        <v>0</v>
      </c>
      <c r="AM250" s="6" t="str">
        <f t="shared" si="476"/>
        <v>0</v>
      </c>
      <c r="AN250" s="6" t="str">
        <f t="shared" si="477"/>
        <v>0</v>
      </c>
      <c r="AO250" s="6" t="str">
        <f t="shared" si="478"/>
        <v>0</v>
      </c>
      <c r="AP250" s="6" t="str">
        <f t="shared" si="479"/>
        <v>0</v>
      </c>
    </row>
    <row r="251" spans="1:42">
      <c r="A251" s="1">
        <f>'Item Hitboxes'!A1219</f>
        <v>0</v>
      </c>
      <c r="B251" s="1" t="str">
        <f>'Item Hitboxes'!B1219</f>
        <v>Itm2</v>
      </c>
      <c r="C251" s="6" t="str">
        <f>'Item Hitboxes'!C1219</f>
        <v>Green Shell</v>
      </c>
      <c r="D251" s="9" t="str">
        <f>'Item Hitboxes'!D1219</f>
        <v>2c000010</v>
      </c>
      <c r="E251" s="9" t="str">
        <f>'Item Hitboxes'!E1219</f>
        <v>03e80000</v>
      </c>
      <c r="F251" s="9" t="str">
        <f>'Item Hitboxes'!F1219</f>
        <v>fffd0000</v>
      </c>
      <c r="G251" s="9" t="str">
        <f>'Item Hitboxes'!G1219</f>
        <v>b4918000</v>
      </c>
      <c r="H251" s="9" t="str">
        <f>'Item Hitboxes'!H1219</f>
        <v>1902002b</v>
      </c>
      <c r="I251" s="9" t="s">
        <v>6313</v>
      </c>
      <c r="K251" s="6" t="str">
        <f t="shared" si="448"/>
        <v>0</v>
      </c>
      <c r="L251" s="6" t="str">
        <f t="shared" si="449"/>
        <v>0</v>
      </c>
      <c r="M251" s="6" t="str">
        <f t="shared" si="450"/>
        <v>1</v>
      </c>
      <c r="N251" s="6" t="str">
        <f t="shared" si="451"/>
        <v>1</v>
      </c>
      <c r="O251" s="6" t="str">
        <f t="shared" si="452"/>
        <v>1</v>
      </c>
      <c r="P251" s="6" t="str">
        <f t="shared" si="453"/>
        <v>1</v>
      </c>
      <c r="Q251" s="6" t="str">
        <f t="shared" si="454"/>
        <v>0</v>
      </c>
      <c r="R251" s="6" t="str">
        <f t="shared" si="455"/>
        <v>0</v>
      </c>
      <c r="S251" s="6" t="str">
        <f t="shared" si="456"/>
        <v>1</v>
      </c>
      <c r="T251" s="6" t="str">
        <f t="shared" si="457"/>
        <v>1</v>
      </c>
      <c r="U251" s="6" t="str">
        <f t="shared" si="458"/>
        <v>1</v>
      </c>
      <c r="V251" s="6" t="str">
        <f t="shared" si="459"/>
        <v>1</v>
      </c>
      <c r="W251" s="6" t="str">
        <f t="shared" si="460"/>
        <v>0</v>
      </c>
      <c r="X251" s="6" t="str">
        <f t="shared" si="461"/>
        <v>1</v>
      </c>
      <c r="Y251" s="6" t="str">
        <f t="shared" si="462"/>
        <v>0</v>
      </c>
      <c r="Z251" s="6" t="str">
        <f t="shared" si="463"/>
        <v>1</v>
      </c>
      <c r="AA251" s="6" t="str">
        <f t="shared" si="464"/>
        <v>1</v>
      </c>
      <c r="AB251" s="6" t="str">
        <f t="shared" si="465"/>
        <v>1</v>
      </c>
      <c r="AC251" s="6" t="str">
        <f t="shared" si="466"/>
        <v>0</v>
      </c>
      <c r="AD251" s="6" t="str">
        <f t="shared" si="467"/>
        <v>1</v>
      </c>
      <c r="AE251" s="6" t="str">
        <f t="shared" si="468"/>
        <v>0</v>
      </c>
      <c r="AF251" s="6" t="str">
        <f t="shared" si="469"/>
        <v>0</v>
      </c>
      <c r="AG251" s="6" t="str">
        <f t="shared" si="470"/>
        <v>0</v>
      </c>
      <c r="AH251" s="6" t="str">
        <f t="shared" si="471"/>
        <v>0</v>
      </c>
      <c r="AI251" s="6" t="str">
        <f t="shared" si="472"/>
        <v>0</v>
      </c>
      <c r="AJ251" s="6" t="str">
        <f t="shared" si="473"/>
        <v>0</v>
      </c>
      <c r="AK251" s="6" t="str">
        <f t="shared" si="474"/>
        <v>0</v>
      </c>
      <c r="AL251" s="6" t="str">
        <f t="shared" si="475"/>
        <v>0</v>
      </c>
      <c r="AM251" s="6" t="str">
        <f t="shared" si="476"/>
        <v>0</v>
      </c>
      <c r="AN251" s="6" t="str">
        <f t="shared" si="477"/>
        <v>0</v>
      </c>
      <c r="AO251" s="6" t="str">
        <f t="shared" si="478"/>
        <v>0</v>
      </c>
      <c r="AP251" s="6" t="str">
        <f t="shared" si="479"/>
        <v>0</v>
      </c>
    </row>
    <row r="252" spans="1:42">
      <c r="A252" s="1">
        <f>'Item Hitboxes'!A1220</f>
        <v>0</v>
      </c>
      <c r="B252" s="1" t="str">
        <f>'Item Hitboxes'!B1220</f>
        <v>Itm2</v>
      </c>
      <c r="C252" s="6" t="str">
        <f>'Item Hitboxes'!C1220</f>
        <v>Red Shell</v>
      </c>
      <c r="D252" s="9" t="str">
        <f>'Item Hitboxes'!D1220</f>
        <v>2c000009</v>
      </c>
      <c r="E252" s="9" t="str">
        <f>'Item Hitboxes'!E1220</f>
        <v>03e80000</v>
      </c>
      <c r="F252" s="9" t="str">
        <f>'Item Hitboxes'!F1220</f>
        <v>00000000</v>
      </c>
      <c r="G252" s="9" t="str">
        <f>'Item Hitboxes'!G1220</f>
        <v>2a940f00</v>
      </c>
      <c r="H252" s="9" t="str">
        <f>'Item Hitboxes'!H1220</f>
        <v>1e00002b</v>
      </c>
      <c r="I252" s="9" t="s">
        <v>6313</v>
      </c>
      <c r="K252" s="6" t="str">
        <f t="shared" si="448"/>
        <v>0</v>
      </c>
      <c r="L252" s="6" t="str">
        <f t="shared" si="449"/>
        <v>0</v>
      </c>
      <c r="M252" s="6" t="str">
        <f t="shared" si="450"/>
        <v>1</v>
      </c>
      <c r="N252" s="6" t="str">
        <f t="shared" si="451"/>
        <v>1</v>
      </c>
      <c r="O252" s="6" t="str">
        <f t="shared" si="452"/>
        <v>1</v>
      </c>
      <c r="P252" s="6" t="str">
        <f t="shared" si="453"/>
        <v>1</v>
      </c>
      <c r="Q252" s="6" t="str">
        <f t="shared" si="454"/>
        <v>0</v>
      </c>
      <c r="R252" s="6" t="str">
        <f t="shared" si="455"/>
        <v>0</v>
      </c>
      <c r="S252" s="6" t="str">
        <f t="shared" si="456"/>
        <v>1</v>
      </c>
      <c r="T252" s="6" t="str">
        <f t="shared" si="457"/>
        <v>1</v>
      </c>
      <c r="U252" s="6" t="str">
        <f t="shared" si="458"/>
        <v>1</v>
      </c>
      <c r="V252" s="6" t="str">
        <f t="shared" si="459"/>
        <v>1</v>
      </c>
      <c r="W252" s="6" t="str">
        <f t="shared" si="460"/>
        <v>0</v>
      </c>
      <c r="X252" s="6" t="str">
        <f t="shared" si="461"/>
        <v>1</v>
      </c>
      <c r="Y252" s="6" t="str">
        <f t="shared" si="462"/>
        <v>0</v>
      </c>
      <c r="Z252" s="6" t="str">
        <f t="shared" si="463"/>
        <v>1</v>
      </c>
      <c r="AA252" s="6" t="str">
        <f t="shared" si="464"/>
        <v>1</v>
      </c>
      <c r="AB252" s="6" t="str">
        <f t="shared" si="465"/>
        <v>1</v>
      </c>
      <c r="AC252" s="6" t="str">
        <f t="shared" si="466"/>
        <v>0</v>
      </c>
      <c r="AD252" s="6" t="str">
        <f t="shared" si="467"/>
        <v>1</v>
      </c>
      <c r="AE252" s="6" t="str">
        <f t="shared" si="468"/>
        <v>0</v>
      </c>
      <c r="AF252" s="6" t="str">
        <f t="shared" si="469"/>
        <v>0</v>
      </c>
      <c r="AG252" s="6" t="str">
        <f t="shared" si="470"/>
        <v>0</v>
      </c>
      <c r="AH252" s="6" t="str">
        <f t="shared" si="471"/>
        <v>0</v>
      </c>
      <c r="AI252" s="6" t="str">
        <f t="shared" si="472"/>
        <v>0</v>
      </c>
      <c r="AJ252" s="6" t="str">
        <f t="shared" si="473"/>
        <v>0</v>
      </c>
      <c r="AK252" s="6" t="str">
        <f t="shared" si="474"/>
        <v>0</v>
      </c>
      <c r="AL252" s="6" t="str">
        <f t="shared" si="475"/>
        <v>0</v>
      </c>
      <c r="AM252" s="6" t="str">
        <f t="shared" si="476"/>
        <v>0</v>
      </c>
      <c r="AN252" s="6" t="str">
        <f t="shared" si="477"/>
        <v>0</v>
      </c>
      <c r="AO252" s="6" t="str">
        <f t="shared" si="478"/>
        <v>0</v>
      </c>
      <c r="AP252" s="6" t="str">
        <f t="shared" si="479"/>
        <v>0</v>
      </c>
    </row>
    <row r="253" spans="1:42">
      <c r="A253" s="1">
        <f>'Item Hitboxes'!A1221</f>
        <v>0</v>
      </c>
      <c r="B253" s="1" t="str">
        <f>'Item Hitboxes'!B1221</f>
        <v>Itm2</v>
      </c>
      <c r="C253" s="6" t="str">
        <f>'Item Hitboxes'!C1221</f>
        <v>Freezie</v>
      </c>
      <c r="D253" s="9" t="str">
        <f>'Item Hitboxes'!D1221</f>
        <v>2c00000f</v>
      </c>
      <c r="E253" s="9" t="str">
        <f>'Item Hitboxes'!E1221</f>
        <v>05280000</v>
      </c>
      <c r="F253" s="9" t="str">
        <f>'Item Hitboxes'!F1221</f>
        <v>00000000</v>
      </c>
      <c r="G253" s="9" t="str">
        <f>'Item Hitboxes'!G1221</f>
        <v>230a0000</v>
      </c>
      <c r="H253" s="9" t="str">
        <f>'Item Hitboxes'!H1221</f>
        <v>191600b7</v>
      </c>
      <c r="I253" s="9" t="s">
        <v>6314</v>
      </c>
      <c r="K253" s="6" t="str">
        <f t="shared" si="448"/>
        <v>0</v>
      </c>
      <c r="L253" s="6" t="str">
        <f t="shared" si="449"/>
        <v>0</v>
      </c>
      <c r="M253" s="6" t="str">
        <f t="shared" si="450"/>
        <v>0</v>
      </c>
      <c r="N253" s="6" t="str">
        <f t="shared" si="451"/>
        <v>1</v>
      </c>
      <c r="O253" s="6" t="str">
        <f t="shared" si="452"/>
        <v>0</v>
      </c>
      <c r="P253" s="6" t="str">
        <f t="shared" si="453"/>
        <v>0</v>
      </c>
      <c r="Q253" s="6" t="str">
        <f t="shared" si="454"/>
        <v>0</v>
      </c>
      <c r="R253" s="6" t="str">
        <f t="shared" si="455"/>
        <v>0</v>
      </c>
      <c r="S253" s="6" t="str">
        <f t="shared" si="456"/>
        <v>1</v>
      </c>
      <c r="T253" s="6" t="str">
        <f t="shared" si="457"/>
        <v>0</v>
      </c>
      <c r="U253" s="6" t="str">
        <f t="shared" si="458"/>
        <v>0</v>
      </c>
      <c r="V253" s="6" t="str">
        <f t="shared" si="459"/>
        <v>1</v>
      </c>
      <c r="W253" s="6" t="str">
        <f t="shared" si="460"/>
        <v>0</v>
      </c>
      <c r="X253" s="6" t="str">
        <f t="shared" si="461"/>
        <v>1</v>
      </c>
      <c r="Y253" s="6" t="str">
        <f t="shared" si="462"/>
        <v>0</v>
      </c>
      <c r="Z253" s="6" t="str">
        <f t="shared" si="463"/>
        <v>1</v>
      </c>
      <c r="AA253" s="6" t="str">
        <f t="shared" si="464"/>
        <v>1</v>
      </c>
      <c r="AB253" s="6" t="str">
        <f t="shared" si="465"/>
        <v>1</v>
      </c>
      <c r="AC253" s="6" t="str">
        <f t="shared" si="466"/>
        <v>0</v>
      </c>
      <c r="AD253" s="6" t="str">
        <f t="shared" si="467"/>
        <v>1</v>
      </c>
      <c r="AE253" s="6" t="str">
        <f t="shared" si="468"/>
        <v>0</v>
      </c>
      <c r="AF253" s="6" t="str">
        <f t="shared" si="469"/>
        <v>0</v>
      </c>
      <c r="AG253" s="6" t="str">
        <f t="shared" si="470"/>
        <v>0</v>
      </c>
      <c r="AH253" s="6" t="str">
        <f t="shared" si="471"/>
        <v>0</v>
      </c>
      <c r="AI253" s="6" t="str">
        <f t="shared" si="472"/>
        <v>0</v>
      </c>
      <c r="AJ253" s="6" t="str">
        <f t="shared" si="473"/>
        <v>0</v>
      </c>
      <c r="AK253" s="6" t="str">
        <f t="shared" si="474"/>
        <v>0</v>
      </c>
      <c r="AL253" s="6" t="str">
        <f t="shared" si="475"/>
        <v>0</v>
      </c>
      <c r="AM253" s="6" t="str">
        <f t="shared" si="476"/>
        <v>0</v>
      </c>
      <c r="AN253" s="6" t="str">
        <f t="shared" si="477"/>
        <v>0</v>
      </c>
      <c r="AO253" s="6" t="str">
        <f t="shared" si="478"/>
        <v>0</v>
      </c>
      <c r="AP253" s="6" t="str">
        <f t="shared" si="479"/>
        <v>0</v>
      </c>
    </row>
    <row r="254" spans="1:42">
      <c r="A254" s="1">
        <f>'Item Hitboxes'!A1222</f>
        <v>0</v>
      </c>
      <c r="B254" s="1" t="str">
        <f>'Item Hitboxes'!B1222</f>
        <v>Itm2</v>
      </c>
      <c r="C254" s="6" t="str">
        <f>'Item Hitboxes'!C1222</f>
        <v>Motion-Sensor Bomb?</v>
      </c>
      <c r="D254" s="9" t="str">
        <f>'Item Hitboxes'!D1222</f>
        <v>2c000005</v>
      </c>
      <c r="E254" s="9" t="str">
        <f>'Item Hitboxes'!E1222</f>
        <v>03ff0000</v>
      </c>
      <c r="F254" s="9" t="str">
        <f>'Item Hitboxes'!F1222</f>
        <v>00000000</v>
      </c>
      <c r="G254" s="9" t="str">
        <f>'Item Hitboxes'!G1222</f>
        <v>b4990000</v>
      </c>
      <c r="H254" s="9" t="str">
        <f>'Item Hitboxes'!H1222</f>
        <v>05020007</v>
      </c>
      <c r="I254" s="9" t="s">
        <v>6315</v>
      </c>
      <c r="K254" s="6" t="str">
        <f t="shared" si="448"/>
        <v>0</v>
      </c>
      <c r="L254" s="6" t="str">
        <f t="shared" si="449"/>
        <v>0</v>
      </c>
      <c r="M254" s="6" t="str">
        <f t="shared" si="450"/>
        <v>0</v>
      </c>
      <c r="N254" s="6" t="str">
        <f t="shared" si="451"/>
        <v>1</v>
      </c>
      <c r="O254" s="6" t="str">
        <f t="shared" si="452"/>
        <v>0</v>
      </c>
      <c r="P254" s="6" t="str">
        <f t="shared" si="453"/>
        <v>1</v>
      </c>
      <c r="Q254" s="6" t="str">
        <f t="shared" si="454"/>
        <v>0</v>
      </c>
      <c r="R254" s="6" t="str">
        <f t="shared" si="455"/>
        <v>0</v>
      </c>
      <c r="S254" s="6" t="str">
        <f t="shared" si="456"/>
        <v>0</v>
      </c>
      <c r="T254" s="6" t="str">
        <f t="shared" si="457"/>
        <v>0</v>
      </c>
      <c r="U254" s="6" t="str">
        <f t="shared" si="458"/>
        <v>1</v>
      </c>
      <c r="V254" s="6" t="str">
        <f t="shared" si="459"/>
        <v>1</v>
      </c>
      <c r="W254" s="6" t="str">
        <f t="shared" si="460"/>
        <v>0</v>
      </c>
      <c r="X254" s="6" t="str">
        <f t="shared" si="461"/>
        <v>1</v>
      </c>
      <c r="Y254" s="6" t="str">
        <f t="shared" si="462"/>
        <v>0</v>
      </c>
      <c r="Z254" s="6" t="str">
        <f t="shared" si="463"/>
        <v>1</v>
      </c>
      <c r="AA254" s="6" t="str">
        <f t="shared" si="464"/>
        <v>1</v>
      </c>
      <c r="AB254" s="6" t="str">
        <f t="shared" si="465"/>
        <v>1</v>
      </c>
      <c r="AC254" s="6" t="str">
        <f t="shared" si="466"/>
        <v>0</v>
      </c>
      <c r="AD254" s="6" t="str">
        <f t="shared" si="467"/>
        <v>1</v>
      </c>
      <c r="AE254" s="6" t="str">
        <f t="shared" si="468"/>
        <v>0</v>
      </c>
      <c r="AF254" s="6" t="str">
        <f t="shared" si="469"/>
        <v>0</v>
      </c>
      <c r="AG254" s="6" t="str">
        <f t="shared" si="470"/>
        <v>0</v>
      </c>
      <c r="AH254" s="6" t="str">
        <f t="shared" si="471"/>
        <v>0</v>
      </c>
      <c r="AI254" s="6" t="str">
        <f t="shared" si="472"/>
        <v>0</v>
      </c>
      <c r="AJ254" s="6" t="str">
        <f t="shared" si="473"/>
        <v>0</v>
      </c>
      <c r="AK254" s="6" t="str">
        <f t="shared" si="474"/>
        <v>0</v>
      </c>
      <c r="AL254" s="6" t="str">
        <f t="shared" si="475"/>
        <v>0</v>
      </c>
      <c r="AM254" s="6" t="str">
        <f t="shared" si="476"/>
        <v>0</v>
      </c>
      <c r="AN254" s="6" t="str">
        <f t="shared" si="477"/>
        <v>0</v>
      </c>
      <c r="AO254" s="6" t="str">
        <f t="shared" si="478"/>
        <v>0</v>
      </c>
      <c r="AP254" s="6" t="str">
        <f t="shared" si="479"/>
        <v>0</v>
      </c>
    </row>
    <row r="255" spans="1:42">
      <c r="A255" s="1">
        <f>'Item Hitboxes'!A1223</f>
        <v>0</v>
      </c>
      <c r="B255" s="1" t="str">
        <f>'Item Hitboxes'!B1223</f>
        <v>Itm2</v>
      </c>
      <c r="C255" s="6" t="str">
        <f>'Item Hitboxes'!C1223</f>
        <v>Motion-Sensor Bomb?</v>
      </c>
      <c r="D255" s="9" t="str">
        <f>'Item Hitboxes'!D1223</f>
        <v>2c000005</v>
      </c>
      <c r="E255" s="9" t="str">
        <f>'Item Hitboxes'!E1223</f>
        <v>05000000</v>
      </c>
      <c r="F255" s="9" t="str">
        <f>'Item Hitboxes'!F1223</f>
        <v>02000000</v>
      </c>
      <c r="G255" s="9" t="str">
        <f>'Item Hitboxes'!G1223</f>
        <v>b4990000</v>
      </c>
      <c r="H255" s="9" t="str">
        <f>'Item Hitboxes'!H1223</f>
        <v>052e0007</v>
      </c>
      <c r="I255" s="9" t="s">
        <v>6316</v>
      </c>
      <c r="K255" s="6" t="str">
        <f t="shared" si="448"/>
        <v>0</v>
      </c>
      <c r="L255" s="6" t="str">
        <f t="shared" si="449"/>
        <v>0</v>
      </c>
      <c r="M255" s="6" t="str">
        <f t="shared" si="450"/>
        <v>0</v>
      </c>
      <c r="N255" s="6" t="str">
        <f t="shared" si="451"/>
        <v>1</v>
      </c>
      <c r="O255" s="6" t="str">
        <f t="shared" si="452"/>
        <v>0</v>
      </c>
      <c r="P255" s="6" t="str">
        <f t="shared" si="453"/>
        <v>1</v>
      </c>
      <c r="Q255" s="6" t="str">
        <f t="shared" si="454"/>
        <v>0</v>
      </c>
      <c r="R255" s="6" t="str">
        <f t="shared" si="455"/>
        <v>0</v>
      </c>
      <c r="S255" s="6" t="str">
        <f t="shared" si="456"/>
        <v>0</v>
      </c>
      <c r="T255" s="6" t="str">
        <f t="shared" si="457"/>
        <v>0</v>
      </c>
      <c r="U255" s="6" t="str">
        <f t="shared" si="458"/>
        <v>0</v>
      </c>
      <c r="V255" s="6" t="str">
        <f t="shared" si="459"/>
        <v>0</v>
      </c>
      <c r="W255" s="6" t="str">
        <f t="shared" si="460"/>
        <v>0</v>
      </c>
      <c r="X255" s="6" t="str">
        <f t="shared" si="461"/>
        <v>0</v>
      </c>
      <c r="Y255" s="6" t="str">
        <f t="shared" si="462"/>
        <v>0</v>
      </c>
      <c r="Z255" s="6" t="str">
        <f t="shared" si="463"/>
        <v>1</v>
      </c>
      <c r="AA255" s="6" t="str">
        <f t="shared" si="464"/>
        <v>0</v>
      </c>
      <c r="AB255" s="6" t="str">
        <f t="shared" si="465"/>
        <v>1</v>
      </c>
      <c r="AC255" s="6" t="str">
        <f t="shared" si="466"/>
        <v>0</v>
      </c>
      <c r="AD255" s="6" t="str">
        <f t="shared" si="467"/>
        <v>1</v>
      </c>
      <c r="AE255" s="6" t="str">
        <f t="shared" si="468"/>
        <v>0</v>
      </c>
      <c r="AF255" s="6" t="str">
        <f t="shared" si="469"/>
        <v>0</v>
      </c>
      <c r="AG255" s="6" t="str">
        <f t="shared" si="470"/>
        <v>0</v>
      </c>
      <c r="AH255" s="6" t="str">
        <f t="shared" si="471"/>
        <v>0</v>
      </c>
      <c r="AI255" s="6" t="str">
        <f t="shared" si="472"/>
        <v>0</v>
      </c>
      <c r="AJ255" s="6" t="str">
        <f t="shared" si="473"/>
        <v>0</v>
      </c>
      <c r="AK255" s="6" t="str">
        <f t="shared" si="474"/>
        <v>0</v>
      </c>
      <c r="AL255" s="6" t="str">
        <f t="shared" si="475"/>
        <v>0</v>
      </c>
      <c r="AM255" s="6" t="str">
        <f t="shared" si="476"/>
        <v>0</v>
      </c>
      <c r="AN255" s="6" t="str">
        <f t="shared" si="477"/>
        <v>0</v>
      </c>
      <c r="AO255" s="6" t="str">
        <f t="shared" si="478"/>
        <v>0</v>
      </c>
      <c r="AP255" s="6" t="str">
        <f t="shared" si="479"/>
        <v>0</v>
      </c>
    </row>
    <row r="256" spans="1:42">
      <c r="A256" s="1">
        <f>'Item Hitboxes'!A1224</f>
        <v>0</v>
      </c>
      <c r="B256" s="1" t="str">
        <f>'Item Hitboxes'!B1224</f>
        <v>Itm2</v>
      </c>
      <c r="C256" s="6" t="str">
        <f>'Item Hitboxes'!C1224</f>
        <v>Motion-Sensor Bomb?</v>
      </c>
      <c r="D256" s="9" t="str">
        <f>'Item Hitboxes'!D1224</f>
        <v>2c00001c</v>
      </c>
      <c r="E256" s="9" t="str">
        <f>'Item Hitboxes'!E1224</f>
        <v>0ce40000</v>
      </c>
      <c r="F256" s="9" t="str">
        <f>'Item Hitboxes'!F1224</f>
        <v>05000000</v>
      </c>
      <c r="G256" s="9" t="str">
        <f>'Item Hitboxes'!G1224</f>
        <v>b4990000</v>
      </c>
      <c r="H256" s="9" t="str">
        <f>'Item Hitboxes'!H1224</f>
        <v>050400a3</v>
      </c>
      <c r="I256" s="9" t="s">
        <v>6317</v>
      </c>
      <c r="K256" s="6" t="str">
        <f t="shared" si="448"/>
        <v>0</v>
      </c>
      <c r="L256" s="6" t="str">
        <f t="shared" si="449"/>
        <v>0</v>
      </c>
      <c r="M256" s="6" t="str">
        <f t="shared" si="450"/>
        <v>0</v>
      </c>
      <c r="N256" s="6" t="str">
        <f t="shared" si="451"/>
        <v>1</v>
      </c>
      <c r="O256" s="6" t="str">
        <f t="shared" si="452"/>
        <v>0</v>
      </c>
      <c r="P256" s="6" t="str">
        <f t="shared" si="453"/>
        <v>0</v>
      </c>
      <c r="Q256" s="6" t="str">
        <f t="shared" si="454"/>
        <v>0</v>
      </c>
      <c r="R256" s="6" t="str">
        <f t="shared" si="455"/>
        <v>0</v>
      </c>
      <c r="S256" s="6" t="str">
        <f t="shared" si="456"/>
        <v>0</v>
      </c>
      <c r="T256" s="6" t="str">
        <f t="shared" si="457"/>
        <v>0</v>
      </c>
      <c r="U256" s="6" t="str">
        <f t="shared" si="458"/>
        <v>1</v>
      </c>
      <c r="V256" s="6" t="str">
        <f t="shared" si="459"/>
        <v>0</v>
      </c>
      <c r="W256" s="6" t="str">
        <f t="shared" si="460"/>
        <v>0</v>
      </c>
      <c r="X256" s="6" t="str">
        <f t="shared" si="461"/>
        <v>0</v>
      </c>
      <c r="Y256" s="6" t="str">
        <f t="shared" si="462"/>
        <v>0</v>
      </c>
      <c r="Z256" s="6" t="str">
        <f t="shared" si="463"/>
        <v>0</v>
      </c>
      <c r="AA256" s="6" t="str">
        <f t="shared" si="464"/>
        <v>0</v>
      </c>
      <c r="AB256" s="6" t="str">
        <f t="shared" si="465"/>
        <v>1</v>
      </c>
      <c r="AC256" s="6" t="str">
        <f t="shared" si="466"/>
        <v>0</v>
      </c>
      <c r="AD256" s="6" t="str">
        <f t="shared" si="467"/>
        <v>1</v>
      </c>
      <c r="AE256" s="6" t="str">
        <f t="shared" si="468"/>
        <v>0</v>
      </c>
      <c r="AF256" s="6" t="str">
        <f t="shared" si="469"/>
        <v>0</v>
      </c>
      <c r="AG256" s="6" t="str">
        <f t="shared" si="470"/>
        <v>0</v>
      </c>
      <c r="AH256" s="6" t="str">
        <f t="shared" si="471"/>
        <v>0</v>
      </c>
      <c r="AI256" s="6" t="str">
        <f t="shared" si="472"/>
        <v>0</v>
      </c>
      <c r="AJ256" s="6" t="str">
        <f t="shared" si="473"/>
        <v>0</v>
      </c>
      <c r="AK256" s="6" t="str">
        <f t="shared" si="474"/>
        <v>0</v>
      </c>
      <c r="AL256" s="6" t="str">
        <f t="shared" si="475"/>
        <v>0</v>
      </c>
      <c r="AM256" s="6" t="str">
        <f t="shared" si="476"/>
        <v>0</v>
      </c>
      <c r="AN256" s="6" t="str">
        <f t="shared" si="477"/>
        <v>0</v>
      </c>
      <c r="AO256" s="6" t="str">
        <f t="shared" si="478"/>
        <v>0</v>
      </c>
      <c r="AP256" s="6" t="str">
        <f t="shared" si="479"/>
        <v>0</v>
      </c>
    </row>
    <row r="257" spans="1:42">
      <c r="A257" s="1">
        <f>'Item Hitboxes'!A1225</f>
        <v>0</v>
      </c>
      <c r="B257" s="1" t="str">
        <f>'Item Hitboxes'!B1225</f>
        <v>Itm2</v>
      </c>
      <c r="C257" s="6" t="str">
        <f>'Item Hitboxes'!C1225</f>
        <v>Motion-Sensor Bomb?</v>
      </c>
      <c r="D257" s="9" t="str">
        <f>'Item Hitboxes'!D1225</f>
        <v>2c000005</v>
      </c>
      <c r="E257" s="9" t="str">
        <f>'Item Hitboxes'!E1225</f>
        <v>03ff0000</v>
      </c>
      <c r="F257" s="9" t="str">
        <f>'Item Hitboxes'!F1225</f>
        <v>00000000</v>
      </c>
      <c r="G257" s="9" t="str">
        <f>'Item Hitboxes'!G1225</f>
        <v>b4990000</v>
      </c>
      <c r="H257" s="9" t="str">
        <f>'Item Hitboxes'!H1225</f>
        <v>05020007</v>
      </c>
      <c r="I257" s="9" t="s">
        <v>6315</v>
      </c>
      <c r="K257" s="6" t="str">
        <f t="shared" si="448"/>
        <v>0</v>
      </c>
      <c r="L257" s="6" t="str">
        <f t="shared" si="449"/>
        <v>0</v>
      </c>
      <c r="M257" s="6" t="str">
        <f t="shared" si="450"/>
        <v>0</v>
      </c>
      <c r="N257" s="6" t="str">
        <f t="shared" si="451"/>
        <v>1</v>
      </c>
      <c r="O257" s="6" t="str">
        <f t="shared" si="452"/>
        <v>0</v>
      </c>
      <c r="P257" s="6" t="str">
        <f t="shared" si="453"/>
        <v>1</v>
      </c>
      <c r="Q257" s="6" t="str">
        <f t="shared" si="454"/>
        <v>0</v>
      </c>
      <c r="R257" s="6" t="str">
        <f t="shared" si="455"/>
        <v>0</v>
      </c>
      <c r="S257" s="6" t="str">
        <f t="shared" si="456"/>
        <v>0</v>
      </c>
      <c r="T257" s="6" t="str">
        <f t="shared" si="457"/>
        <v>0</v>
      </c>
      <c r="U257" s="6" t="str">
        <f t="shared" si="458"/>
        <v>1</v>
      </c>
      <c r="V257" s="6" t="str">
        <f t="shared" si="459"/>
        <v>1</v>
      </c>
      <c r="W257" s="6" t="str">
        <f t="shared" si="460"/>
        <v>0</v>
      </c>
      <c r="X257" s="6" t="str">
        <f t="shared" si="461"/>
        <v>1</v>
      </c>
      <c r="Y257" s="6" t="str">
        <f t="shared" si="462"/>
        <v>0</v>
      </c>
      <c r="Z257" s="6" t="str">
        <f t="shared" si="463"/>
        <v>1</v>
      </c>
      <c r="AA257" s="6" t="str">
        <f t="shared" si="464"/>
        <v>1</v>
      </c>
      <c r="AB257" s="6" t="str">
        <f t="shared" si="465"/>
        <v>1</v>
      </c>
      <c r="AC257" s="6" t="str">
        <f t="shared" si="466"/>
        <v>0</v>
      </c>
      <c r="AD257" s="6" t="str">
        <f t="shared" si="467"/>
        <v>1</v>
      </c>
      <c r="AE257" s="6" t="str">
        <f t="shared" si="468"/>
        <v>0</v>
      </c>
      <c r="AF257" s="6" t="str">
        <f t="shared" si="469"/>
        <v>0</v>
      </c>
      <c r="AG257" s="6" t="str">
        <f t="shared" si="470"/>
        <v>0</v>
      </c>
      <c r="AH257" s="6" t="str">
        <f t="shared" si="471"/>
        <v>0</v>
      </c>
      <c r="AI257" s="6" t="str">
        <f t="shared" si="472"/>
        <v>0</v>
      </c>
      <c r="AJ257" s="6" t="str">
        <f t="shared" si="473"/>
        <v>0</v>
      </c>
      <c r="AK257" s="6" t="str">
        <f t="shared" si="474"/>
        <v>0</v>
      </c>
      <c r="AL257" s="6" t="str">
        <f t="shared" si="475"/>
        <v>0</v>
      </c>
      <c r="AM257" s="6" t="str">
        <f t="shared" si="476"/>
        <v>0</v>
      </c>
      <c r="AN257" s="6" t="str">
        <f t="shared" si="477"/>
        <v>0</v>
      </c>
      <c r="AO257" s="6" t="str">
        <f t="shared" si="478"/>
        <v>0</v>
      </c>
      <c r="AP257" s="6" t="str">
        <f t="shared" si="479"/>
        <v>0</v>
      </c>
    </row>
    <row r="258" spans="1:42">
      <c r="A258" s="1">
        <f>'Item Hitboxes'!A1226</f>
        <v>0</v>
      </c>
      <c r="B258" s="1" t="str">
        <f>'Item Hitboxes'!B1226</f>
        <v>Itm2</v>
      </c>
      <c r="C258" s="6" t="str">
        <f>'Item Hitboxes'!C1226</f>
        <v>Motion-Sensor Bomb?</v>
      </c>
      <c r="D258" s="9" t="str">
        <f>'Item Hitboxes'!D1226</f>
        <v>2c000005</v>
      </c>
      <c r="E258" s="9" t="str">
        <f>'Item Hitboxes'!E1226</f>
        <v>05000000</v>
      </c>
      <c r="F258" s="9" t="str">
        <f>'Item Hitboxes'!F1226</f>
        <v>02000000</v>
      </c>
      <c r="G258" s="9" t="str">
        <f>'Item Hitboxes'!G1226</f>
        <v>b4990000</v>
      </c>
      <c r="H258" s="9" t="str">
        <f>'Item Hitboxes'!H1226</f>
        <v>052e0007</v>
      </c>
      <c r="I258" s="9" t="s">
        <v>6316</v>
      </c>
      <c r="K258" s="6" t="str">
        <f t="shared" si="448"/>
        <v>0</v>
      </c>
      <c r="L258" s="6" t="str">
        <f t="shared" si="449"/>
        <v>0</v>
      </c>
      <c r="M258" s="6" t="str">
        <f t="shared" si="450"/>
        <v>0</v>
      </c>
      <c r="N258" s="6" t="str">
        <f t="shared" si="451"/>
        <v>1</v>
      </c>
      <c r="O258" s="6" t="str">
        <f t="shared" si="452"/>
        <v>0</v>
      </c>
      <c r="P258" s="6" t="str">
        <f t="shared" si="453"/>
        <v>1</v>
      </c>
      <c r="Q258" s="6" t="str">
        <f t="shared" si="454"/>
        <v>0</v>
      </c>
      <c r="R258" s="6" t="str">
        <f t="shared" si="455"/>
        <v>0</v>
      </c>
      <c r="S258" s="6" t="str">
        <f t="shared" si="456"/>
        <v>0</v>
      </c>
      <c r="T258" s="6" t="str">
        <f t="shared" si="457"/>
        <v>0</v>
      </c>
      <c r="U258" s="6" t="str">
        <f t="shared" si="458"/>
        <v>0</v>
      </c>
      <c r="V258" s="6" t="str">
        <f t="shared" si="459"/>
        <v>0</v>
      </c>
      <c r="W258" s="6" t="str">
        <f t="shared" si="460"/>
        <v>0</v>
      </c>
      <c r="X258" s="6" t="str">
        <f t="shared" si="461"/>
        <v>0</v>
      </c>
      <c r="Y258" s="6" t="str">
        <f t="shared" si="462"/>
        <v>0</v>
      </c>
      <c r="Z258" s="6" t="str">
        <f t="shared" si="463"/>
        <v>1</v>
      </c>
      <c r="AA258" s="6" t="str">
        <f t="shared" si="464"/>
        <v>0</v>
      </c>
      <c r="AB258" s="6" t="str">
        <f t="shared" si="465"/>
        <v>1</v>
      </c>
      <c r="AC258" s="6" t="str">
        <f t="shared" si="466"/>
        <v>0</v>
      </c>
      <c r="AD258" s="6" t="str">
        <f t="shared" si="467"/>
        <v>1</v>
      </c>
      <c r="AE258" s="6" t="str">
        <f t="shared" si="468"/>
        <v>0</v>
      </c>
      <c r="AF258" s="6" t="str">
        <f t="shared" si="469"/>
        <v>0</v>
      </c>
      <c r="AG258" s="6" t="str">
        <f t="shared" si="470"/>
        <v>0</v>
      </c>
      <c r="AH258" s="6" t="str">
        <f t="shared" si="471"/>
        <v>0</v>
      </c>
      <c r="AI258" s="6" t="str">
        <f t="shared" si="472"/>
        <v>0</v>
      </c>
      <c r="AJ258" s="6" t="str">
        <f t="shared" si="473"/>
        <v>0</v>
      </c>
      <c r="AK258" s="6" t="str">
        <f t="shared" si="474"/>
        <v>0</v>
      </c>
      <c r="AL258" s="6" t="str">
        <f t="shared" si="475"/>
        <v>0</v>
      </c>
      <c r="AM258" s="6" t="str">
        <f t="shared" si="476"/>
        <v>0</v>
      </c>
      <c r="AN258" s="6" t="str">
        <f t="shared" si="477"/>
        <v>0</v>
      </c>
      <c r="AO258" s="6" t="str">
        <f t="shared" si="478"/>
        <v>0</v>
      </c>
      <c r="AP258" s="6" t="str">
        <f t="shared" si="479"/>
        <v>0</v>
      </c>
    </row>
    <row r="259" spans="1:42">
      <c r="A259" s="1">
        <f>'Item Hitboxes'!A1227</f>
        <v>0</v>
      </c>
      <c r="B259" s="1" t="str">
        <f>'Item Hitboxes'!B1227</f>
        <v>Itm2</v>
      </c>
      <c r="C259" s="6" t="str">
        <f>'Item Hitboxes'!C1227</f>
        <v>Motion-Sensor Bomb?</v>
      </c>
      <c r="D259" s="9" t="str">
        <f>'Item Hitboxes'!D1227</f>
        <v>2c00001c</v>
      </c>
      <c r="E259" s="9" t="str">
        <f>'Item Hitboxes'!E1227</f>
        <v>0ce40000</v>
      </c>
      <c r="F259" s="9" t="str">
        <f>'Item Hitboxes'!F1227</f>
        <v>05000000</v>
      </c>
      <c r="G259" s="9" t="str">
        <f>'Item Hitboxes'!G1227</f>
        <v>b4990000</v>
      </c>
      <c r="H259" s="9" t="str">
        <f>'Item Hitboxes'!H1227</f>
        <v>050400a3</v>
      </c>
      <c r="I259" s="9" t="s">
        <v>6317</v>
      </c>
      <c r="K259" s="6" t="str">
        <f t="shared" si="448"/>
        <v>0</v>
      </c>
      <c r="L259" s="6" t="str">
        <f t="shared" si="449"/>
        <v>0</v>
      </c>
      <c r="M259" s="6" t="str">
        <f t="shared" si="450"/>
        <v>0</v>
      </c>
      <c r="N259" s="6" t="str">
        <f t="shared" si="451"/>
        <v>1</v>
      </c>
      <c r="O259" s="6" t="str">
        <f t="shared" si="452"/>
        <v>0</v>
      </c>
      <c r="P259" s="6" t="str">
        <f t="shared" si="453"/>
        <v>0</v>
      </c>
      <c r="Q259" s="6" t="str">
        <f t="shared" si="454"/>
        <v>0</v>
      </c>
      <c r="R259" s="6" t="str">
        <f t="shared" si="455"/>
        <v>0</v>
      </c>
      <c r="S259" s="6" t="str">
        <f t="shared" si="456"/>
        <v>0</v>
      </c>
      <c r="T259" s="6" t="str">
        <f t="shared" si="457"/>
        <v>0</v>
      </c>
      <c r="U259" s="6" t="str">
        <f t="shared" si="458"/>
        <v>1</v>
      </c>
      <c r="V259" s="6" t="str">
        <f t="shared" si="459"/>
        <v>0</v>
      </c>
      <c r="W259" s="6" t="str">
        <f t="shared" si="460"/>
        <v>0</v>
      </c>
      <c r="X259" s="6" t="str">
        <f t="shared" si="461"/>
        <v>0</v>
      </c>
      <c r="Y259" s="6" t="str">
        <f t="shared" si="462"/>
        <v>0</v>
      </c>
      <c r="Z259" s="6" t="str">
        <f t="shared" si="463"/>
        <v>0</v>
      </c>
      <c r="AA259" s="6" t="str">
        <f t="shared" si="464"/>
        <v>0</v>
      </c>
      <c r="AB259" s="6" t="str">
        <f t="shared" si="465"/>
        <v>1</v>
      </c>
      <c r="AC259" s="6" t="str">
        <f t="shared" si="466"/>
        <v>0</v>
      </c>
      <c r="AD259" s="6" t="str">
        <f t="shared" si="467"/>
        <v>1</v>
      </c>
      <c r="AE259" s="6" t="str">
        <f t="shared" si="468"/>
        <v>0</v>
      </c>
      <c r="AF259" s="6" t="str">
        <f t="shared" si="469"/>
        <v>0</v>
      </c>
      <c r="AG259" s="6" t="str">
        <f t="shared" si="470"/>
        <v>0</v>
      </c>
      <c r="AH259" s="6" t="str">
        <f t="shared" si="471"/>
        <v>0</v>
      </c>
      <c r="AI259" s="6" t="str">
        <f t="shared" si="472"/>
        <v>0</v>
      </c>
      <c r="AJ259" s="6" t="str">
        <f t="shared" si="473"/>
        <v>0</v>
      </c>
      <c r="AK259" s="6" t="str">
        <f t="shared" si="474"/>
        <v>0</v>
      </c>
      <c r="AL259" s="6" t="str">
        <f t="shared" si="475"/>
        <v>0</v>
      </c>
      <c r="AM259" s="6" t="str">
        <f t="shared" si="476"/>
        <v>0</v>
      </c>
      <c r="AN259" s="6" t="str">
        <f t="shared" si="477"/>
        <v>0</v>
      </c>
      <c r="AO259" s="6" t="str">
        <f t="shared" si="478"/>
        <v>0</v>
      </c>
      <c r="AP259" s="6" t="str">
        <f t="shared" si="479"/>
        <v>0</v>
      </c>
    </row>
    <row r="260" spans="1:42">
      <c r="A260" s="1">
        <f>'Item Hitboxes'!A1228</f>
        <v>0</v>
      </c>
      <c r="B260" s="1" t="str">
        <f>'Item Hitboxes'!B1228</f>
        <v>Itm2</v>
      </c>
      <c r="C260" s="6" t="str">
        <f>'Item Hitboxes'!C1228</f>
        <v>Flipper (thrown)?</v>
      </c>
      <c r="D260" s="9" t="str">
        <f>'Item Hitboxes'!D1228</f>
        <v>2c004006</v>
      </c>
      <c r="E260" s="9" t="str">
        <f>'Item Hitboxes'!E1228</f>
        <v>03840000</v>
      </c>
      <c r="F260" s="9" t="str">
        <f>'Item Hitboxes'!F1228</f>
        <v>02580000</v>
      </c>
      <c r="G260" s="9" t="str">
        <f>'Item Hitboxes'!G1228</f>
        <v>b4940000</v>
      </c>
      <c r="H260" s="9" t="str">
        <f>'Item Hitboxes'!H1228</f>
        <v>05020007</v>
      </c>
      <c r="I260" s="9" t="s">
        <v>6318</v>
      </c>
      <c r="K260" s="6" t="str">
        <f t="shared" si="448"/>
        <v>0</v>
      </c>
      <c r="L260" s="6" t="str">
        <f t="shared" si="449"/>
        <v>0</v>
      </c>
      <c r="M260" s="6" t="str">
        <f t="shared" si="450"/>
        <v>0</v>
      </c>
      <c r="N260" s="6" t="str">
        <f t="shared" si="451"/>
        <v>1</v>
      </c>
      <c r="O260" s="6" t="str">
        <f t="shared" si="452"/>
        <v>1</v>
      </c>
      <c r="P260" s="6" t="str">
        <f t="shared" si="453"/>
        <v>1</v>
      </c>
      <c r="Q260" s="6" t="str">
        <f t="shared" si="454"/>
        <v>1</v>
      </c>
      <c r="R260" s="6" t="str">
        <f t="shared" si="455"/>
        <v>0</v>
      </c>
      <c r="S260" s="6" t="str">
        <f t="shared" si="456"/>
        <v>0</v>
      </c>
      <c r="T260" s="6" t="str">
        <f t="shared" si="457"/>
        <v>0</v>
      </c>
      <c r="U260" s="6" t="str">
        <f t="shared" si="458"/>
        <v>0</v>
      </c>
      <c r="V260" s="6" t="str">
        <f t="shared" si="459"/>
        <v>1</v>
      </c>
      <c r="W260" s="6" t="str">
        <f t="shared" si="460"/>
        <v>0</v>
      </c>
      <c r="X260" s="6" t="str">
        <f t="shared" si="461"/>
        <v>1</v>
      </c>
      <c r="Y260" s="6" t="str">
        <f t="shared" si="462"/>
        <v>0</v>
      </c>
      <c r="Z260" s="6" t="str">
        <f t="shared" si="463"/>
        <v>1</v>
      </c>
      <c r="AA260" s="6" t="str">
        <f t="shared" si="464"/>
        <v>1</v>
      </c>
      <c r="AB260" s="6" t="str">
        <f t="shared" si="465"/>
        <v>1</v>
      </c>
      <c r="AC260" s="6" t="str">
        <f t="shared" si="466"/>
        <v>0</v>
      </c>
      <c r="AD260" s="6" t="str">
        <f t="shared" si="467"/>
        <v>1</v>
      </c>
      <c r="AE260" s="6" t="str">
        <f t="shared" si="468"/>
        <v>0</v>
      </c>
      <c r="AF260" s="6" t="str">
        <f t="shared" si="469"/>
        <v>0</v>
      </c>
      <c r="AG260" s="6" t="str">
        <f t="shared" si="470"/>
        <v>0</v>
      </c>
      <c r="AH260" s="6" t="str">
        <f t="shared" si="471"/>
        <v>0</v>
      </c>
      <c r="AI260" s="6" t="str">
        <f t="shared" si="472"/>
        <v>0</v>
      </c>
      <c r="AJ260" s="6" t="str">
        <f t="shared" si="473"/>
        <v>0</v>
      </c>
      <c r="AK260" s="6" t="str">
        <f t="shared" si="474"/>
        <v>0</v>
      </c>
      <c r="AL260" s="6" t="str">
        <f t="shared" si="475"/>
        <v>0</v>
      </c>
      <c r="AM260" s="6" t="str">
        <f t="shared" si="476"/>
        <v>0</v>
      </c>
      <c r="AN260" s="6" t="str">
        <f t="shared" si="477"/>
        <v>0</v>
      </c>
      <c r="AO260" s="6" t="str">
        <f t="shared" si="478"/>
        <v>0</v>
      </c>
      <c r="AP260" s="6" t="str">
        <f t="shared" si="479"/>
        <v>0</v>
      </c>
    </row>
    <row r="261" spans="1:42">
      <c r="A261" s="1">
        <f>'Item Hitboxes'!A1229</f>
        <v>0</v>
      </c>
      <c r="B261" s="1" t="str">
        <f>'Item Hitboxes'!B1229</f>
        <v>Itm2</v>
      </c>
      <c r="C261" s="6" t="str">
        <f>'Item Hitboxes'!C1229</f>
        <v>Flipper (thrown)?</v>
      </c>
      <c r="D261" s="9" t="str">
        <f>'Item Hitboxes'!D1229</f>
        <v>2c804006</v>
      </c>
      <c r="E261" s="9" t="str">
        <f>'Item Hitboxes'!E1229</f>
        <v>03840000</v>
      </c>
      <c r="F261" s="9" t="str">
        <f>'Item Hitboxes'!F1229</f>
        <v>fda80000</v>
      </c>
      <c r="G261" s="9" t="str">
        <f>'Item Hitboxes'!G1229</f>
        <v>b4940000</v>
      </c>
      <c r="H261" s="9" t="str">
        <f>'Item Hitboxes'!H1229</f>
        <v>05020007</v>
      </c>
      <c r="I261" s="9" t="s">
        <v>6318</v>
      </c>
      <c r="K261" s="6" t="str">
        <f t="shared" si="448"/>
        <v>0</v>
      </c>
      <c r="L261" s="6" t="str">
        <f t="shared" si="449"/>
        <v>0</v>
      </c>
      <c r="M261" s="6" t="str">
        <f t="shared" si="450"/>
        <v>0</v>
      </c>
      <c r="N261" s="6" t="str">
        <f t="shared" si="451"/>
        <v>1</v>
      </c>
      <c r="O261" s="6" t="str">
        <f t="shared" si="452"/>
        <v>1</v>
      </c>
      <c r="P261" s="6" t="str">
        <f t="shared" si="453"/>
        <v>1</v>
      </c>
      <c r="Q261" s="6" t="str">
        <f t="shared" si="454"/>
        <v>1</v>
      </c>
      <c r="R261" s="6" t="str">
        <f t="shared" si="455"/>
        <v>0</v>
      </c>
      <c r="S261" s="6" t="str">
        <f t="shared" si="456"/>
        <v>0</v>
      </c>
      <c r="T261" s="6" t="str">
        <f t="shared" si="457"/>
        <v>0</v>
      </c>
      <c r="U261" s="6" t="str">
        <f t="shared" si="458"/>
        <v>0</v>
      </c>
      <c r="V261" s="6" t="str">
        <f t="shared" si="459"/>
        <v>1</v>
      </c>
      <c r="W261" s="6" t="str">
        <f t="shared" si="460"/>
        <v>0</v>
      </c>
      <c r="X261" s="6" t="str">
        <f t="shared" si="461"/>
        <v>1</v>
      </c>
      <c r="Y261" s="6" t="str">
        <f t="shared" si="462"/>
        <v>0</v>
      </c>
      <c r="Z261" s="6" t="str">
        <f t="shared" si="463"/>
        <v>1</v>
      </c>
      <c r="AA261" s="6" t="str">
        <f t="shared" si="464"/>
        <v>1</v>
      </c>
      <c r="AB261" s="6" t="str">
        <f t="shared" si="465"/>
        <v>1</v>
      </c>
      <c r="AC261" s="6" t="str">
        <f t="shared" si="466"/>
        <v>0</v>
      </c>
      <c r="AD261" s="6" t="str">
        <f t="shared" si="467"/>
        <v>1</v>
      </c>
      <c r="AE261" s="6" t="str">
        <f t="shared" si="468"/>
        <v>0</v>
      </c>
      <c r="AF261" s="6" t="str">
        <f t="shared" si="469"/>
        <v>0</v>
      </c>
      <c r="AG261" s="6" t="str">
        <f t="shared" si="470"/>
        <v>0</v>
      </c>
      <c r="AH261" s="6" t="str">
        <f t="shared" si="471"/>
        <v>0</v>
      </c>
      <c r="AI261" s="6" t="str">
        <f t="shared" si="472"/>
        <v>0</v>
      </c>
      <c r="AJ261" s="6" t="str">
        <f t="shared" si="473"/>
        <v>0</v>
      </c>
      <c r="AK261" s="6" t="str">
        <f t="shared" si="474"/>
        <v>0</v>
      </c>
      <c r="AL261" s="6" t="str">
        <f t="shared" si="475"/>
        <v>0</v>
      </c>
      <c r="AM261" s="6" t="str">
        <f t="shared" si="476"/>
        <v>0</v>
      </c>
      <c r="AN261" s="6" t="str">
        <f t="shared" si="477"/>
        <v>0</v>
      </c>
      <c r="AO261" s="6" t="str">
        <f t="shared" si="478"/>
        <v>0</v>
      </c>
      <c r="AP261" s="6" t="str">
        <f t="shared" si="479"/>
        <v>0</v>
      </c>
    </row>
    <row r="262" spans="1:42">
      <c r="A262" s="1">
        <f>'Item Hitboxes'!A1230</f>
        <v>0</v>
      </c>
      <c r="B262" s="1" t="str">
        <f>'Item Hitboxes'!B1230</f>
        <v>Itm2</v>
      </c>
      <c r="C262" s="6" t="str">
        <f>'Item Hitboxes'!C1230</f>
        <v>Flipper (active)</v>
      </c>
      <c r="D262" s="9" t="str">
        <f>'Item Hitboxes'!D1230</f>
        <v>2c004001</v>
      </c>
      <c r="E262" s="9" t="str">
        <f>'Item Hitboxes'!E1230</f>
        <v>01c20000</v>
      </c>
      <c r="F262" s="9" t="str">
        <f>'Item Hitboxes'!F1230</f>
        <v>02580000</v>
      </c>
      <c r="G262" s="9" t="str">
        <f>'Item Hitboxes'!G1230</f>
        <v>b5190a00</v>
      </c>
      <c r="H262" s="9" t="str">
        <f>'Item Hitboxes'!H1230</f>
        <v>0002022b</v>
      </c>
      <c r="I262" s="9" t="s">
        <v>6319</v>
      </c>
      <c r="K262" s="6" t="str">
        <f t="shared" si="448"/>
        <v>0</v>
      </c>
      <c r="L262" s="6" t="str">
        <f t="shared" si="449"/>
        <v>0</v>
      </c>
      <c r="M262" s="6" t="str">
        <f t="shared" si="450"/>
        <v>0</v>
      </c>
      <c r="N262" s="6" t="str">
        <f t="shared" si="451"/>
        <v>1</v>
      </c>
      <c r="O262" s="6" t="str">
        <f t="shared" si="452"/>
        <v>1</v>
      </c>
      <c r="P262" s="6" t="str">
        <f t="shared" si="453"/>
        <v>1</v>
      </c>
      <c r="Q262" s="6" t="str">
        <f t="shared" si="454"/>
        <v>1</v>
      </c>
      <c r="R262" s="6" t="str">
        <f t="shared" si="455"/>
        <v>0</v>
      </c>
      <c r="S262" s="6" t="str">
        <f t="shared" si="456"/>
        <v>0</v>
      </c>
      <c r="T262" s="6" t="str">
        <f t="shared" si="457"/>
        <v>0</v>
      </c>
      <c r="U262" s="6" t="str">
        <f t="shared" si="458"/>
        <v>0</v>
      </c>
      <c r="V262" s="6" t="str">
        <f t="shared" si="459"/>
        <v>0</v>
      </c>
      <c r="W262" s="6" t="str">
        <f t="shared" si="460"/>
        <v>0</v>
      </c>
      <c r="X262" s="6" t="str">
        <f t="shared" si="461"/>
        <v>1</v>
      </c>
      <c r="Y262" s="6" t="str">
        <f t="shared" si="462"/>
        <v>0</v>
      </c>
      <c r="Z262" s="6" t="str">
        <f t="shared" si="463"/>
        <v>0</v>
      </c>
      <c r="AA262" s="6" t="str">
        <f t="shared" si="464"/>
        <v>0</v>
      </c>
      <c r="AB262" s="6" t="str">
        <f t="shared" si="465"/>
        <v>1</v>
      </c>
      <c r="AC262" s="6" t="str">
        <f t="shared" si="466"/>
        <v>0</v>
      </c>
      <c r="AD262" s="6" t="str">
        <f t="shared" si="467"/>
        <v>1</v>
      </c>
      <c r="AE262" s="6" t="str">
        <f t="shared" si="468"/>
        <v>0</v>
      </c>
      <c r="AF262" s="6" t="str">
        <f t="shared" si="469"/>
        <v>0</v>
      </c>
      <c r="AG262" s="6" t="str">
        <f t="shared" si="470"/>
        <v>0</v>
      </c>
      <c r="AH262" s="6" t="str">
        <f t="shared" si="471"/>
        <v>0</v>
      </c>
      <c r="AI262" s="6" t="str">
        <f t="shared" si="472"/>
        <v>0</v>
      </c>
      <c r="AJ262" s="6" t="str">
        <f t="shared" si="473"/>
        <v>0</v>
      </c>
      <c r="AK262" s="6" t="str">
        <f t="shared" si="474"/>
        <v>0</v>
      </c>
      <c r="AL262" s="6" t="str">
        <f t="shared" si="475"/>
        <v>0</v>
      </c>
      <c r="AM262" s="6" t="str">
        <f t="shared" si="476"/>
        <v>0</v>
      </c>
      <c r="AN262" s="6" t="str">
        <f t="shared" si="477"/>
        <v>0</v>
      </c>
      <c r="AO262" s="6" t="str">
        <f t="shared" si="478"/>
        <v>0</v>
      </c>
      <c r="AP262" s="6" t="str">
        <f t="shared" si="479"/>
        <v>0</v>
      </c>
    </row>
    <row r="263" spans="1:42">
      <c r="A263" s="1">
        <f>'Item Hitboxes'!A1231</f>
        <v>0</v>
      </c>
      <c r="B263" s="1" t="str">
        <f>'Item Hitboxes'!B1231</f>
        <v>Itm2</v>
      </c>
      <c r="C263" s="6" t="str">
        <f>'Item Hitboxes'!C1231</f>
        <v>Flipper (active)</v>
      </c>
      <c r="D263" s="9" t="str">
        <f>'Item Hitboxes'!D1231</f>
        <v>2c804001</v>
      </c>
      <c r="E263" s="9" t="str">
        <f>'Item Hitboxes'!E1231</f>
        <v>01c20000</v>
      </c>
      <c r="F263" s="9" t="str">
        <f>'Item Hitboxes'!F1231</f>
        <v>fda80000</v>
      </c>
      <c r="G263" s="9" t="str">
        <f>'Item Hitboxes'!G1231</f>
        <v>b5190a00</v>
      </c>
      <c r="H263" s="9" t="str">
        <f>'Item Hitboxes'!H1231</f>
        <v>0002022b</v>
      </c>
      <c r="I263" s="9" t="s">
        <v>6319</v>
      </c>
      <c r="K263" s="6" t="str">
        <f t="shared" si="448"/>
        <v>0</v>
      </c>
      <c r="L263" s="6" t="str">
        <f t="shared" si="449"/>
        <v>0</v>
      </c>
      <c r="M263" s="6" t="str">
        <f t="shared" si="450"/>
        <v>0</v>
      </c>
      <c r="N263" s="6" t="str">
        <f t="shared" si="451"/>
        <v>1</v>
      </c>
      <c r="O263" s="6" t="str">
        <f t="shared" si="452"/>
        <v>1</v>
      </c>
      <c r="P263" s="6" t="str">
        <f t="shared" si="453"/>
        <v>1</v>
      </c>
      <c r="Q263" s="6" t="str">
        <f t="shared" si="454"/>
        <v>1</v>
      </c>
      <c r="R263" s="6" t="str">
        <f t="shared" si="455"/>
        <v>0</v>
      </c>
      <c r="S263" s="6" t="str">
        <f t="shared" si="456"/>
        <v>0</v>
      </c>
      <c r="T263" s="6" t="str">
        <f t="shared" si="457"/>
        <v>0</v>
      </c>
      <c r="U263" s="6" t="str">
        <f t="shared" si="458"/>
        <v>0</v>
      </c>
      <c r="V263" s="6" t="str">
        <f t="shared" si="459"/>
        <v>0</v>
      </c>
      <c r="W263" s="6" t="str">
        <f t="shared" si="460"/>
        <v>0</v>
      </c>
      <c r="X263" s="6" t="str">
        <f t="shared" si="461"/>
        <v>1</v>
      </c>
      <c r="Y263" s="6" t="str">
        <f t="shared" si="462"/>
        <v>0</v>
      </c>
      <c r="Z263" s="6" t="str">
        <f t="shared" si="463"/>
        <v>0</v>
      </c>
      <c r="AA263" s="6" t="str">
        <f t="shared" si="464"/>
        <v>0</v>
      </c>
      <c r="AB263" s="6" t="str">
        <f t="shared" si="465"/>
        <v>1</v>
      </c>
      <c r="AC263" s="6" t="str">
        <f t="shared" si="466"/>
        <v>0</v>
      </c>
      <c r="AD263" s="6" t="str">
        <f t="shared" si="467"/>
        <v>1</v>
      </c>
      <c r="AE263" s="6" t="str">
        <f t="shared" si="468"/>
        <v>0</v>
      </c>
      <c r="AF263" s="6" t="str">
        <f t="shared" si="469"/>
        <v>0</v>
      </c>
      <c r="AG263" s="6" t="str">
        <f t="shared" si="470"/>
        <v>0</v>
      </c>
      <c r="AH263" s="6" t="str">
        <f t="shared" si="471"/>
        <v>0</v>
      </c>
      <c r="AI263" s="6" t="str">
        <f t="shared" si="472"/>
        <v>0</v>
      </c>
      <c r="AJ263" s="6" t="str">
        <f t="shared" si="473"/>
        <v>0</v>
      </c>
      <c r="AK263" s="6" t="str">
        <f t="shared" si="474"/>
        <v>0</v>
      </c>
      <c r="AL263" s="6" t="str">
        <f t="shared" si="475"/>
        <v>0</v>
      </c>
      <c r="AM263" s="6" t="str">
        <f t="shared" si="476"/>
        <v>0</v>
      </c>
      <c r="AN263" s="6" t="str">
        <f t="shared" si="477"/>
        <v>0</v>
      </c>
      <c r="AO263" s="6" t="str">
        <f t="shared" si="478"/>
        <v>0</v>
      </c>
      <c r="AP263" s="6" t="str">
        <f t="shared" si="479"/>
        <v>0</v>
      </c>
    </row>
    <row r="264" spans="1:42">
      <c r="A264" s="1">
        <f>'Item Hitboxes'!A1232</f>
        <v>0</v>
      </c>
      <c r="B264" s="1" t="str">
        <f>'Item Hitboxes'!B1232</f>
        <v>Itm2</v>
      </c>
      <c r="C264" s="6" t="str">
        <f>'Item Hitboxes'!C1232</f>
        <v>Screw Attack</v>
      </c>
      <c r="D264" s="9" t="str">
        <f>'Item Hitboxes'!D1232</f>
        <v>2c00000c</v>
      </c>
      <c r="E264" s="9" t="str">
        <f>'Item Hitboxes'!E1232</f>
        <v>05780000</v>
      </c>
      <c r="F264" s="9" t="str">
        <f>'Item Hitboxes'!F1232</f>
        <v>00000000</v>
      </c>
      <c r="G264" s="9" t="str">
        <f>'Item Hitboxes'!G1232</f>
        <v>b48c8000</v>
      </c>
      <c r="H264" s="9" t="str">
        <f>'Item Hitboxes'!H1232</f>
        <v>053a3c87</v>
      </c>
      <c r="I264" s="9" t="s">
        <v>6307</v>
      </c>
      <c r="K264" s="6" t="str">
        <f t="shared" si="448"/>
        <v>0</v>
      </c>
      <c r="L264" s="6" t="str">
        <f t="shared" si="449"/>
        <v>0</v>
      </c>
      <c r="M264" s="6" t="str">
        <f t="shared" si="450"/>
        <v>0</v>
      </c>
      <c r="N264" s="6" t="str">
        <f t="shared" si="451"/>
        <v>1</v>
      </c>
      <c r="O264" s="6" t="str">
        <f t="shared" si="452"/>
        <v>0</v>
      </c>
      <c r="P264" s="6" t="str">
        <f t="shared" si="453"/>
        <v>0</v>
      </c>
      <c r="Q264" s="6" t="str">
        <f t="shared" si="454"/>
        <v>0</v>
      </c>
      <c r="R264" s="6" t="str">
        <f t="shared" si="455"/>
        <v>0</v>
      </c>
      <c r="S264" s="6" t="str">
        <f t="shared" si="456"/>
        <v>0</v>
      </c>
      <c r="T264" s="6" t="str">
        <f t="shared" si="457"/>
        <v>0</v>
      </c>
      <c r="U264" s="6" t="str">
        <f t="shared" si="458"/>
        <v>0</v>
      </c>
      <c r="V264" s="6" t="str">
        <f t="shared" si="459"/>
        <v>1</v>
      </c>
      <c r="W264" s="6" t="str">
        <f t="shared" si="460"/>
        <v>0</v>
      </c>
      <c r="X264" s="6" t="str">
        <f t="shared" si="461"/>
        <v>1</v>
      </c>
      <c r="Y264" s="6" t="str">
        <f t="shared" si="462"/>
        <v>0</v>
      </c>
      <c r="Z264" s="6" t="str">
        <f t="shared" si="463"/>
        <v>1</v>
      </c>
      <c r="AA264" s="6" t="str">
        <f t="shared" si="464"/>
        <v>1</v>
      </c>
      <c r="AB264" s="6" t="str">
        <f t="shared" si="465"/>
        <v>1</v>
      </c>
      <c r="AC264" s="6" t="str">
        <f t="shared" si="466"/>
        <v>0</v>
      </c>
      <c r="AD264" s="6" t="str">
        <f t="shared" si="467"/>
        <v>1</v>
      </c>
      <c r="AE264" s="6" t="str">
        <f t="shared" si="468"/>
        <v>0</v>
      </c>
      <c r="AF264" s="6" t="str">
        <f t="shared" si="469"/>
        <v>0</v>
      </c>
      <c r="AG264" s="6" t="str">
        <f t="shared" si="470"/>
        <v>0</v>
      </c>
      <c r="AH264" s="6" t="str">
        <f t="shared" si="471"/>
        <v>0</v>
      </c>
      <c r="AI264" s="6" t="str">
        <f t="shared" si="472"/>
        <v>0</v>
      </c>
      <c r="AJ264" s="6" t="str">
        <f t="shared" si="473"/>
        <v>0</v>
      </c>
      <c r="AK264" s="6" t="str">
        <f t="shared" si="474"/>
        <v>0</v>
      </c>
      <c r="AL264" s="6" t="str">
        <f t="shared" si="475"/>
        <v>0</v>
      </c>
      <c r="AM264" s="6" t="str">
        <f t="shared" si="476"/>
        <v>0</v>
      </c>
      <c r="AN264" s="6" t="str">
        <f t="shared" si="477"/>
        <v>0</v>
      </c>
      <c r="AO264" s="6" t="str">
        <f t="shared" si="478"/>
        <v>0</v>
      </c>
      <c r="AP264" s="6" t="str">
        <f t="shared" si="479"/>
        <v>0</v>
      </c>
    </row>
    <row r="265" spans="1:42">
      <c r="A265" s="1">
        <f>'Item Hitboxes'!A1233</f>
        <v>0</v>
      </c>
      <c r="B265" s="1" t="str">
        <f>'Item Hitboxes'!B1233</f>
        <v>Itm2</v>
      </c>
      <c r="C265" s="6">
        <f>'Item Hitboxes'!C1233</f>
        <v>0</v>
      </c>
      <c r="D265" s="9" t="str">
        <f>'Item Hitboxes'!D1233</f>
        <v>2c000001</v>
      </c>
      <c r="E265" s="9" t="str">
        <f>'Item Hitboxes'!E1233</f>
        <v>044c0000</v>
      </c>
      <c r="F265" s="9" t="str">
        <f>'Item Hitboxes'!F1233</f>
        <v>03200000</v>
      </c>
      <c r="G265" s="9" t="str">
        <f>'Item Hitboxes'!G1233</f>
        <v>b4990000</v>
      </c>
      <c r="H265" s="9" t="str">
        <f>'Item Hitboxes'!H1233</f>
        <v>05020007</v>
      </c>
      <c r="I265" s="9" t="s">
        <v>6320</v>
      </c>
      <c r="K265" s="6" t="str">
        <f t="shared" si="448"/>
        <v>0</v>
      </c>
      <c r="L265" s="6" t="str">
        <f t="shared" si="449"/>
        <v>0</v>
      </c>
      <c r="M265" s="6" t="str">
        <f t="shared" si="450"/>
        <v>1</v>
      </c>
      <c r="N265" s="6" t="str">
        <f t="shared" si="451"/>
        <v>1</v>
      </c>
      <c r="O265" s="6" t="str">
        <f t="shared" si="452"/>
        <v>1</v>
      </c>
      <c r="P265" s="6" t="str">
        <f t="shared" si="453"/>
        <v>1</v>
      </c>
      <c r="Q265" s="6" t="str">
        <f t="shared" si="454"/>
        <v>0</v>
      </c>
      <c r="R265" s="6" t="str">
        <f t="shared" si="455"/>
        <v>0</v>
      </c>
      <c r="S265" s="6" t="str">
        <f t="shared" si="456"/>
        <v>0</v>
      </c>
      <c r="T265" s="6" t="str">
        <f t="shared" si="457"/>
        <v>0</v>
      </c>
      <c r="U265" s="6" t="str">
        <f t="shared" si="458"/>
        <v>0</v>
      </c>
      <c r="V265" s="6" t="str">
        <f t="shared" si="459"/>
        <v>1</v>
      </c>
      <c r="W265" s="6" t="str">
        <f t="shared" si="460"/>
        <v>0</v>
      </c>
      <c r="X265" s="6" t="str">
        <f t="shared" si="461"/>
        <v>1</v>
      </c>
      <c r="Y265" s="6" t="str">
        <f t="shared" si="462"/>
        <v>0</v>
      </c>
      <c r="Z265" s="6" t="str">
        <f t="shared" si="463"/>
        <v>1</v>
      </c>
      <c r="AA265" s="6" t="str">
        <f t="shared" si="464"/>
        <v>1</v>
      </c>
      <c r="AB265" s="6" t="str">
        <f t="shared" si="465"/>
        <v>1</v>
      </c>
      <c r="AC265" s="6" t="str">
        <f t="shared" si="466"/>
        <v>0</v>
      </c>
      <c r="AD265" s="6" t="str">
        <f t="shared" si="467"/>
        <v>1</v>
      </c>
      <c r="AE265" s="6" t="str">
        <f t="shared" si="468"/>
        <v>0</v>
      </c>
      <c r="AF265" s="6" t="str">
        <f t="shared" si="469"/>
        <v>0</v>
      </c>
      <c r="AG265" s="6" t="str">
        <f t="shared" si="470"/>
        <v>0</v>
      </c>
      <c r="AH265" s="6" t="str">
        <f t="shared" si="471"/>
        <v>0</v>
      </c>
      <c r="AI265" s="6" t="str">
        <f t="shared" si="472"/>
        <v>0</v>
      </c>
      <c r="AJ265" s="6" t="str">
        <f t="shared" si="473"/>
        <v>0</v>
      </c>
      <c r="AK265" s="6" t="str">
        <f t="shared" si="474"/>
        <v>0</v>
      </c>
      <c r="AL265" s="6" t="str">
        <f t="shared" si="475"/>
        <v>0</v>
      </c>
      <c r="AM265" s="6" t="str">
        <f t="shared" si="476"/>
        <v>0</v>
      </c>
      <c r="AN265" s="6" t="str">
        <f t="shared" si="477"/>
        <v>0</v>
      </c>
      <c r="AO265" s="6" t="str">
        <f t="shared" si="478"/>
        <v>0</v>
      </c>
      <c r="AP265" s="6" t="str">
        <f t="shared" si="479"/>
        <v>0</v>
      </c>
    </row>
    <row r="266" spans="1:42">
      <c r="A266" s="1">
        <f>'Item Hitboxes'!A1234</f>
        <v>0</v>
      </c>
      <c r="B266" s="1" t="str">
        <f>'Item Hitboxes'!B1234</f>
        <v>Itm2</v>
      </c>
      <c r="C266" s="6">
        <f>'Item Hitboxes'!C1234</f>
        <v>0</v>
      </c>
      <c r="D266" s="9" t="str">
        <f>'Item Hitboxes'!D1234</f>
        <v>2c800001</v>
      </c>
      <c r="E266" s="9" t="str">
        <f>'Item Hitboxes'!E1234</f>
        <v>01f40000</v>
      </c>
      <c r="F266" s="9" t="str">
        <f>'Item Hitboxes'!F1234</f>
        <v>fc180000</v>
      </c>
      <c r="G266" s="9" t="str">
        <f>'Item Hitboxes'!G1234</f>
        <v>b4990000</v>
      </c>
      <c r="H266" s="9" t="str">
        <f>'Item Hitboxes'!H1234</f>
        <v>05020007</v>
      </c>
      <c r="I266" s="9" t="s">
        <v>6320</v>
      </c>
      <c r="K266" s="6" t="str">
        <f t="shared" si="448"/>
        <v>0</v>
      </c>
      <c r="L266" s="6" t="str">
        <f t="shared" si="449"/>
        <v>0</v>
      </c>
      <c r="M266" s="6" t="str">
        <f t="shared" si="450"/>
        <v>1</v>
      </c>
      <c r="N266" s="6" t="str">
        <f t="shared" si="451"/>
        <v>1</v>
      </c>
      <c r="O266" s="6" t="str">
        <f t="shared" si="452"/>
        <v>1</v>
      </c>
      <c r="P266" s="6" t="str">
        <f t="shared" si="453"/>
        <v>1</v>
      </c>
      <c r="Q266" s="6" t="str">
        <f t="shared" si="454"/>
        <v>0</v>
      </c>
      <c r="R266" s="6" t="str">
        <f t="shared" si="455"/>
        <v>0</v>
      </c>
      <c r="S266" s="6" t="str">
        <f t="shared" si="456"/>
        <v>0</v>
      </c>
      <c r="T266" s="6" t="str">
        <f t="shared" si="457"/>
        <v>0</v>
      </c>
      <c r="U266" s="6" t="str">
        <f t="shared" si="458"/>
        <v>0</v>
      </c>
      <c r="V266" s="6" t="str">
        <f t="shared" si="459"/>
        <v>1</v>
      </c>
      <c r="W266" s="6" t="str">
        <f t="shared" si="460"/>
        <v>0</v>
      </c>
      <c r="X266" s="6" t="str">
        <f t="shared" si="461"/>
        <v>1</v>
      </c>
      <c r="Y266" s="6" t="str">
        <f t="shared" si="462"/>
        <v>0</v>
      </c>
      <c r="Z266" s="6" t="str">
        <f t="shared" si="463"/>
        <v>1</v>
      </c>
      <c r="AA266" s="6" t="str">
        <f t="shared" si="464"/>
        <v>1</v>
      </c>
      <c r="AB266" s="6" t="str">
        <f t="shared" si="465"/>
        <v>1</v>
      </c>
      <c r="AC266" s="6" t="str">
        <f t="shared" si="466"/>
        <v>0</v>
      </c>
      <c r="AD266" s="6" t="str">
        <f t="shared" si="467"/>
        <v>1</v>
      </c>
      <c r="AE266" s="6" t="str">
        <f t="shared" si="468"/>
        <v>0</v>
      </c>
      <c r="AF266" s="6" t="str">
        <f t="shared" si="469"/>
        <v>0</v>
      </c>
      <c r="AG266" s="6" t="str">
        <f t="shared" si="470"/>
        <v>0</v>
      </c>
      <c r="AH266" s="6" t="str">
        <f t="shared" si="471"/>
        <v>0</v>
      </c>
      <c r="AI266" s="6" t="str">
        <f t="shared" si="472"/>
        <v>0</v>
      </c>
      <c r="AJ266" s="6" t="str">
        <f t="shared" si="473"/>
        <v>0</v>
      </c>
      <c r="AK266" s="6" t="str">
        <f t="shared" si="474"/>
        <v>0</v>
      </c>
      <c r="AL266" s="6" t="str">
        <f t="shared" si="475"/>
        <v>0</v>
      </c>
      <c r="AM266" s="6" t="str">
        <f t="shared" si="476"/>
        <v>0</v>
      </c>
      <c r="AN266" s="6" t="str">
        <f t="shared" si="477"/>
        <v>0</v>
      </c>
      <c r="AO266" s="6" t="str">
        <f t="shared" si="478"/>
        <v>0</v>
      </c>
      <c r="AP266" s="6" t="str">
        <f t="shared" si="479"/>
        <v>0</v>
      </c>
    </row>
    <row r="267" spans="1:42">
      <c r="A267" s="1">
        <f>'Item Hitboxes'!A1235</f>
        <v>0</v>
      </c>
      <c r="B267" s="1" t="str">
        <f>'Item Hitboxes'!B1235</f>
        <v>Itm2</v>
      </c>
      <c r="C267" s="6">
        <f>'Item Hitboxes'!C1235</f>
        <v>0</v>
      </c>
      <c r="D267" s="9" t="str">
        <f>'Item Hitboxes'!D1235</f>
        <v>2c00000c</v>
      </c>
      <c r="E267" s="9" t="str">
        <f>'Item Hitboxes'!E1235</f>
        <v>044c0000</v>
      </c>
      <c r="F267" s="9" t="str">
        <f>'Item Hitboxes'!F1235</f>
        <v>00000000</v>
      </c>
      <c r="G267" s="9" t="str">
        <f>'Item Hitboxes'!G1235</f>
        <v>b4990000</v>
      </c>
      <c r="H267" s="9" t="str">
        <f>'Item Hitboxes'!H1235</f>
        <v>0a020087</v>
      </c>
      <c r="I267" s="9" t="s">
        <v>6299</v>
      </c>
      <c r="K267" s="6" t="str">
        <f t="shared" si="448"/>
        <v>0</v>
      </c>
      <c r="L267" s="6" t="str">
        <f t="shared" si="449"/>
        <v>0</v>
      </c>
      <c r="M267" s="6" t="str">
        <f t="shared" si="450"/>
        <v>0</v>
      </c>
      <c r="N267" s="6" t="str">
        <f t="shared" si="451"/>
        <v>1</v>
      </c>
      <c r="O267" s="6" t="str">
        <f t="shared" si="452"/>
        <v>0</v>
      </c>
      <c r="P267" s="6" t="str">
        <f t="shared" si="453"/>
        <v>0</v>
      </c>
      <c r="Q267" s="6" t="str">
        <f t="shared" si="454"/>
        <v>0</v>
      </c>
      <c r="R267" s="6" t="str">
        <f t="shared" si="455"/>
        <v>0</v>
      </c>
      <c r="S267" s="6" t="str">
        <f t="shared" si="456"/>
        <v>0</v>
      </c>
      <c r="T267" s="6" t="str">
        <f t="shared" si="457"/>
        <v>0</v>
      </c>
      <c r="U267" s="6" t="str">
        <f t="shared" si="458"/>
        <v>1</v>
      </c>
      <c r="V267" s="6" t="str">
        <f t="shared" si="459"/>
        <v>1</v>
      </c>
      <c r="W267" s="6" t="str">
        <f t="shared" si="460"/>
        <v>0</v>
      </c>
      <c r="X267" s="6" t="str">
        <f t="shared" si="461"/>
        <v>1</v>
      </c>
      <c r="Y267" s="6" t="str">
        <f t="shared" si="462"/>
        <v>0</v>
      </c>
      <c r="Z267" s="6" t="str">
        <f t="shared" si="463"/>
        <v>1</v>
      </c>
      <c r="AA267" s="6" t="str">
        <f t="shared" si="464"/>
        <v>1</v>
      </c>
      <c r="AB267" s="6" t="str">
        <f t="shared" si="465"/>
        <v>1</v>
      </c>
      <c r="AC267" s="6" t="str">
        <f t="shared" si="466"/>
        <v>0</v>
      </c>
      <c r="AD267" s="6" t="str">
        <f t="shared" si="467"/>
        <v>1</v>
      </c>
      <c r="AE267" s="6" t="str">
        <f t="shared" si="468"/>
        <v>0</v>
      </c>
      <c r="AF267" s="6" t="str">
        <f t="shared" si="469"/>
        <v>0</v>
      </c>
      <c r="AG267" s="6" t="str">
        <f t="shared" si="470"/>
        <v>0</v>
      </c>
      <c r="AH267" s="6" t="str">
        <f t="shared" si="471"/>
        <v>0</v>
      </c>
      <c r="AI267" s="6" t="str">
        <f t="shared" si="472"/>
        <v>0</v>
      </c>
      <c r="AJ267" s="6" t="str">
        <f t="shared" si="473"/>
        <v>0</v>
      </c>
      <c r="AK267" s="6" t="str">
        <f t="shared" si="474"/>
        <v>0</v>
      </c>
      <c r="AL267" s="6" t="str">
        <f t="shared" si="475"/>
        <v>0</v>
      </c>
      <c r="AM267" s="6" t="str">
        <f t="shared" si="476"/>
        <v>0</v>
      </c>
      <c r="AN267" s="6" t="str">
        <f t="shared" si="477"/>
        <v>0</v>
      </c>
      <c r="AO267" s="6" t="str">
        <f t="shared" si="478"/>
        <v>0</v>
      </c>
      <c r="AP267" s="6" t="str">
        <f t="shared" si="479"/>
        <v>0</v>
      </c>
    </row>
    <row r="268" spans="1:42">
      <c r="A268" s="1">
        <f>'Item Hitboxes'!A1236</f>
        <v>0</v>
      </c>
      <c r="B268" s="1" t="str">
        <f>'Item Hitboxes'!B1236</f>
        <v>Itm2</v>
      </c>
      <c r="C268" s="6" t="str">
        <f>'Item Hitboxes'!C1236</f>
        <v>Beam Sword (thrown)?</v>
      </c>
      <c r="D268" s="9" t="str">
        <f>'Item Hitboxes'!D1236</f>
        <v>2c000005</v>
      </c>
      <c r="E268" s="9" t="str">
        <f>'Item Hitboxes'!E1236</f>
        <v>044c0000</v>
      </c>
      <c r="F268" s="9" t="str">
        <f>'Item Hitboxes'!F1236</f>
        <v>00000000</v>
      </c>
      <c r="G268" s="9" t="str">
        <f>'Item Hitboxes'!G1236</f>
        <v>b4990000</v>
      </c>
      <c r="H268" s="9" t="str">
        <f>'Item Hitboxes'!H1236</f>
        <v>050e000f</v>
      </c>
      <c r="I268" s="9" t="s">
        <v>6299</v>
      </c>
      <c r="K268" s="6" t="str">
        <f t="shared" si="448"/>
        <v>0</v>
      </c>
      <c r="L268" s="6" t="str">
        <f t="shared" si="449"/>
        <v>0</v>
      </c>
      <c r="M268" s="6" t="str">
        <f t="shared" si="450"/>
        <v>0</v>
      </c>
      <c r="N268" s="6" t="str">
        <f t="shared" si="451"/>
        <v>1</v>
      </c>
      <c r="O268" s="6" t="str">
        <f t="shared" si="452"/>
        <v>0</v>
      </c>
      <c r="P268" s="6" t="str">
        <f t="shared" si="453"/>
        <v>0</v>
      </c>
      <c r="Q268" s="6" t="str">
        <f t="shared" si="454"/>
        <v>0</v>
      </c>
      <c r="R268" s="6" t="str">
        <f t="shared" si="455"/>
        <v>0</v>
      </c>
      <c r="S268" s="6" t="str">
        <f t="shared" si="456"/>
        <v>0</v>
      </c>
      <c r="T268" s="6" t="str">
        <f t="shared" si="457"/>
        <v>0</v>
      </c>
      <c r="U268" s="6" t="str">
        <f t="shared" si="458"/>
        <v>1</v>
      </c>
      <c r="V268" s="6" t="str">
        <f t="shared" si="459"/>
        <v>1</v>
      </c>
      <c r="W268" s="6" t="str">
        <f t="shared" si="460"/>
        <v>0</v>
      </c>
      <c r="X268" s="6" t="str">
        <f t="shared" si="461"/>
        <v>1</v>
      </c>
      <c r="Y268" s="6" t="str">
        <f t="shared" si="462"/>
        <v>0</v>
      </c>
      <c r="Z268" s="6" t="str">
        <f t="shared" si="463"/>
        <v>1</v>
      </c>
      <c r="AA268" s="6" t="str">
        <f t="shared" si="464"/>
        <v>1</v>
      </c>
      <c r="AB268" s="6" t="str">
        <f t="shared" si="465"/>
        <v>1</v>
      </c>
      <c r="AC268" s="6" t="str">
        <f t="shared" si="466"/>
        <v>0</v>
      </c>
      <c r="AD268" s="6" t="str">
        <f t="shared" si="467"/>
        <v>1</v>
      </c>
      <c r="AE268" s="6" t="str">
        <f t="shared" si="468"/>
        <v>0</v>
      </c>
      <c r="AF268" s="6" t="str">
        <f t="shared" si="469"/>
        <v>0</v>
      </c>
      <c r="AG268" s="6" t="str">
        <f t="shared" si="470"/>
        <v>0</v>
      </c>
      <c r="AH268" s="6" t="str">
        <f t="shared" si="471"/>
        <v>0</v>
      </c>
      <c r="AI268" s="6" t="str">
        <f t="shared" si="472"/>
        <v>0</v>
      </c>
      <c r="AJ268" s="6" t="str">
        <f t="shared" si="473"/>
        <v>0</v>
      </c>
      <c r="AK268" s="6" t="str">
        <f t="shared" si="474"/>
        <v>0</v>
      </c>
      <c r="AL268" s="6" t="str">
        <f t="shared" si="475"/>
        <v>0</v>
      </c>
      <c r="AM268" s="6" t="str">
        <f t="shared" si="476"/>
        <v>0</v>
      </c>
      <c r="AN268" s="6" t="str">
        <f t="shared" si="477"/>
        <v>0</v>
      </c>
      <c r="AO268" s="6" t="str">
        <f t="shared" si="478"/>
        <v>0</v>
      </c>
      <c r="AP268" s="6" t="str">
        <f t="shared" si="479"/>
        <v>0</v>
      </c>
    </row>
    <row r="269" spans="1:42">
      <c r="A269" s="1">
        <f>'Item Hitboxes'!A1237</f>
        <v>0</v>
      </c>
      <c r="B269" s="1" t="str">
        <f>'Item Hitboxes'!B1237</f>
        <v>Itm2</v>
      </c>
      <c r="C269" s="6">
        <f>'Item Hitboxes'!C1237</f>
        <v>0</v>
      </c>
      <c r="D269" s="9" t="str">
        <f>'Item Hitboxes'!D1237</f>
        <v>2c000003</v>
      </c>
      <c r="E269" s="9" t="str">
        <f>'Item Hitboxes'!E1237</f>
        <v>05280000</v>
      </c>
      <c r="F269" s="9" t="str">
        <f>'Item Hitboxes'!F1237</f>
        <v>00000000</v>
      </c>
      <c r="G269" s="9" t="str">
        <f>'Item Hitboxes'!G1237</f>
        <v>b4990000</v>
      </c>
      <c r="H269" s="9" t="str">
        <f>'Item Hitboxes'!H1237</f>
        <v>05020007</v>
      </c>
      <c r="I269" s="9" t="s">
        <v>6307</v>
      </c>
      <c r="K269" s="6" t="str">
        <f t="shared" si="448"/>
        <v>0</v>
      </c>
      <c r="L269" s="6" t="str">
        <f t="shared" si="449"/>
        <v>0</v>
      </c>
      <c r="M269" s="6" t="str">
        <f t="shared" si="450"/>
        <v>0</v>
      </c>
      <c r="N269" s="6" t="str">
        <f t="shared" si="451"/>
        <v>1</v>
      </c>
      <c r="O269" s="6" t="str">
        <f t="shared" si="452"/>
        <v>0</v>
      </c>
      <c r="P269" s="6" t="str">
        <f t="shared" si="453"/>
        <v>0</v>
      </c>
      <c r="Q269" s="6" t="str">
        <f t="shared" si="454"/>
        <v>0</v>
      </c>
      <c r="R269" s="6" t="str">
        <f t="shared" si="455"/>
        <v>0</v>
      </c>
      <c r="S269" s="6" t="str">
        <f t="shared" si="456"/>
        <v>0</v>
      </c>
      <c r="T269" s="6" t="str">
        <f t="shared" si="457"/>
        <v>0</v>
      </c>
      <c r="U269" s="6" t="str">
        <f t="shared" si="458"/>
        <v>0</v>
      </c>
      <c r="V269" s="6" t="str">
        <f t="shared" si="459"/>
        <v>1</v>
      </c>
      <c r="W269" s="6" t="str">
        <f t="shared" si="460"/>
        <v>0</v>
      </c>
      <c r="X269" s="6" t="str">
        <f t="shared" si="461"/>
        <v>1</v>
      </c>
      <c r="Y269" s="6" t="str">
        <f t="shared" si="462"/>
        <v>0</v>
      </c>
      <c r="Z269" s="6" t="str">
        <f t="shared" si="463"/>
        <v>1</v>
      </c>
      <c r="AA269" s="6" t="str">
        <f t="shared" si="464"/>
        <v>1</v>
      </c>
      <c r="AB269" s="6" t="str">
        <f t="shared" si="465"/>
        <v>1</v>
      </c>
      <c r="AC269" s="6" t="str">
        <f t="shared" si="466"/>
        <v>0</v>
      </c>
      <c r="AD269" s="6" t="str">
        <f t="shared" si="467"/>
        <v>1</v>
      </c>
      <c r="AE269" s="6" t="str">
        <f t="shared" si="468"/>
        <v>0</v>
      </c>
      <c r="AF269" s="6" t="str">
        <f t="shared" si="469"/>
        <v>0</v>
      </c>
      <c r="AG269" s="6" t="str">
        <f t="shared" si="470"/>
        <v>0</v>
      </c>
      <c r="AH269" s="6" t="str">
        <f t="shared" si="471"/>
        <v>0</v>
      </c>
      <c r="AI269" s="6" t="str">
        <f t="shared" si="472"/>
        <v>0</v>
      </c>
      <c r="AJ269" s="6" t="str">
        <f t="shared" si="473"/>
        <v>0</v>
      </c>
      <c r="AK269" s="6" t="str">
        <f t="shared" si="474"/>
        <v>0</v>
      </c>
      <c r="AL269" s="6" t="str">
        <f t="shared" si="475"/>
        <v>0</v>
      </c>
      <c r="AM269" s="6" t="str">
        <f t="shared" si="476"/>
        <v>0</v>
      </c>
      <c r="AN269" s="6" t="str">
        <f t="shared" si="477"/>
        <v>0</v>
      </c>
      <c r="AO269" s="6" t="str">
        <f t="shared" si="478"/>
        <v>0</v>
      </c>
      <c r="AP269" s="6" t="str">
        <f t="shared" si="479"/>
        <v>0</v>
      </c>
    </row>
    <row r="270" spans="1:42">
      <c r="A270" s="1">
        <f>'Item Hitboxes'!A1238</f>
        <v>0</v>
      </c>
      <c r="B270" s="1" t="str">
        <f>'Item Hitboxes'!B1238</f>
        <v>Itm2</v>
      </c>
      <c r="C270" s="6">
        <f>'Item Hitboxes'!C1238</f>
        <v>0</v>
      </c>
      <c r="D270" s="9" t="str">
        <f>'Item Hitboxes'!D1238</f>
        <v>2c000005</v>
      </c>
      <c r="E270" s="9" t="str">
        <f>'Item Hitboxes'!E1238</f>
        <v>06180000</v>
      </c>
      <c r="F270" s="9" t="str">
        <f>'Item Hitboxes'!F1238</f>
        <v>00000000</v>
      </c>
      <c r="G270" s="9" t="str">
        <f>'Item Hitboxes'!G1238</f>
        <v>b48c8000</v>
      </c>
      <c r="H270" s="9" t="str">
        <f>'Item Hitboxes'!H1238</f>
        <v>05020047</v>
      </c>
      <c r="I270" s="9" t="s">
        <v>6307</v>
      </c>
      <c r="K270" s="6" t="str">
        <f t="shared" si="448"/>
        <v>0</v>
      </c>
      <c r="L270" s="6" t="str">
        <f t="shared" si="449"/>
        <v>0</v>
      </c>
      <c r="M270" s="6" t="str">
        <f t="shared" si="450"/>
        <v>0</v>
      </c>
      <c r="N270" s="6" t="str">
        <f t="shared" si="451"/>
        <v>1</v>
      </c>
      <c r="O270" s="6" t="str">
        <f t="shared" si="452"/>
        <v>0</v>
      </c>
      <c r="P270" s="6" t="str">
        <f t="shared" si="453"/>
        <v>0</v>
      </c>
      <c r="Q270" s="6" t="str">
        <f t="shared" si="454"/>
        <v>0</v>
      </c>
      <c r="R270" s="6" t="str">
        <f t="shared" si="455"/>
        <v>0</v>
      </c>
      <c r="S270" s="6" t="str">
        <f t="shared" si="456"/>
        <v>0</v>
      </c>
      <c r="T270" s="6" t="str">
        <f t="shared" si="457"/>
        <v>0</v>
      </c>
      <c r="U270" s="6" t="str">
        <f t="shared" si="458"/>
        <v>0</v>
      </c>
      <c r="V270" s="6" t="str">
        <f t="shared" si="459"/>
        <v>1</v>
      </c>
      <c r="W270" s="6" t="str">
        <f t="shared" si="460"/>
        <v>0</v>
      </c>
      <c r="X270" s="6" t="str">
        <f t="shared" si="461"/>
        <v>1</v>
      </c>
      <c r="Y270" s="6" t="str">
        <f t="shared" si="462"/>
        <v>0</v>
      </c>
      <c r="Z270" s="6" t="str">
        <f t="shared" si="463"/>
        <v>1</v>
      </c>
      <c r="AA270" s="6" t="str">
        <f t="shared" si="464"/>
        <v>1</v>
      </c>
      <c r="AB270" s="6" t="str">
        <f t="shared" si="465"/>
        <v>1</v>
      </c>
      <c r="AC270" s="6" t="str">
        <f t="shared" si="466"/>
        <v>0</v>
      </c>
      <c r="AD270" s="6" t="str">
        <f t="shared" si="467"/>
        <v>1</v>
      </c>
      <c r="AE270" s="6" t="str">
        <f t="shared" si="468"/>
        <v>0</v>
      </c>
      <c r="AF270" s="6" t="str">
        <f t="shared" si="469"/>
        <v>0</v>
      </c>
      <c r="AG270" s="6" t="str">
        <f t="shared" si="470"/>
        <v>0</v>
      </c>
      <c r="AH270" s="6" t="str">
        <f t="shared" si="471"/>
        <v>0</v>
      </c>
      <c r="AI270" s="6" t="str">
        <f t="shared" si="472"/>
        <v>0</v>
      </c>
      <c r="AJ270" s="6" t="str">
        <f t="shared" si="473"/>
        <v>0</v>
      </c>
      <c r="AK270" s="6" t="str">
        <f t="shared" si="474"/>
        <v>0</v>
      </c>
      <c r="AL270" s="6" t="str">
        <f t="shared" si="475"/>
        <v>0</v>
      </c>
      <c r="AM270" s="6" t="str">
        <f t="shared" si="476"/>
        <v>0</v>
      </c>
      <c r="AN270" s="6" t="str">
        <f t="shared" si="477"/>
        <v>0</v>
      </c>
      <c r="AO270" s="6" t="str">
        <f t="shared" si="478"/>
        <v>0</v>
      </c>
      <c r="AP270" s="6" t="str">
        <f t="shared" si="479"/>
        <v>0</v>
      </c>
    </row>
    <row r="271" spans="1:42">
      <c r="A271" s="1">
        <f>'Item Hitboxes'!A1239</f>
        <v>0</v>
      </c>
      <c r="B271" s="1" t="str">
        <f>'Item Hitboxes'!B1239</f>
        <v>Itm2</v>
      </c>
      <c r="C271" s="6" t="str">
        <f>'Item Hitboxes'!C1239</f>
        <v>Star Rod (thrown)?</v>
      </c>
      <c r="D271" s="9" t="str">
        <f>'Item Hitboxes'!D1239</f>
        <v>2c000006</v>
      </c>
      <c r="E271" s="9" t="str">
        <f>'Item Hitboxes'!E1239</f>
        <v>04b00000</v>
      </c>
      <c r="F271" s="9" t="str">
        <f>'Item Hitboxes'!F1239</f>
        <v>00000000</v>
      </c>
      <c r="G271" s="9" t="str">
        <f>'Item Hitboxes'!G1239</f>
        <v>00118000</v>
      </c>
      <c r="H271" s="9" t="str">
        <f>'Item Hitboxes'!H1239</f>
        <v>0f02008b</v>
      </c>
      <c r="I271" s="9" t="s">
        <v>6321</v>
      </c>
      <c r="K271" s="6" t="str">
        <f t="shared" si="448"/>
        <v>0</v>
      </c>
      <c r="L271" s="6" t="str">
        <f t="shared" si="449"/>
        <v>0</v>
      </c>
      <c r="M271" s="6" t="str">
        <f t="shared" si="450"/>
        <v>0</v>
      </c>
      <c r="N271" s="6" t="str">
        <f t="shared" si="451"/>
        <v>1</v>
      </c>
      <c r="O271" s="6" t="str">
        <f t="shared" si="452"/>
        <v>0</v>
      </c>
      <c r="P271" s="6" t="str">
        <f t="shared" si="453"/>
        <v>0</v>
      </c>
      <c r="Q271" s="6" t="str">
        <f t="shared" si="454"/>
        <v>0</v>
      </c>
      <c r="R271" s="6" t="str">
        <f t="shared" si="455"/>
        <v>0</v>
      </c>
      <c r="S271" s="6" t="str">
        <f t="shared" si="456"/>
        <v>0</v>
      </c>
      <c r="T271" s="6" t="str">
        <f t="shared" si="457"/>
        <v>0</v>
      </c>
      <c r="U271" s="6" t="str">
        <f t="shared" si="458"/>
        <v>0</v>
      </c>
      <c r="V271" s="6" t="str">
        <f t="shared" si="459"/>
        <v>1</v>
      </c>
      <c r="W271" s="6" t="str">
        <f t="shared" si="460"/>
        <v>0</v>
      </c>
      <c r="X271" s="6" t="str">
        <f t="shared" si="461"/>
        <v>1</v>
      </c>
      <c r="Y271" s="6" t="str">
        <f t="shared" si="462"/>
        <v>0</v>
      </c>
      <c r="Z271" s="6" t="str">
        <f t="shared" si="463"/>
        <v>1</v>
      </c>
      <c r="AA271" s="6" t="str">
        <f t="shared" si="464"/>
        <v>0</v>
      </c>
      <c r="AB271" s="6" t="str">
        <f t="shared" si="465"/>
        <v>1</v>
      </c>
      <c r="AC271" s="6" t="str">
        <f t="shared" si="466"/>
        <v>0</v>
      </c>
      <c r="AD271" s="6" t="str">
        <f t="shared" si="467"/>
        <v>1</v>
      </c>
      <c r="AE271" s="6" t="str">
        <f t="shared" si="468"/>
        <v>0</v>
      </c>
      <c r="AF271" s="6" t="str">
        <f t="shared" si="469"/>
        <v>0</v>
      </c>
      <c r="AG271" s="6" t="str">
        <f t="shared" si="470"/>
        <v>0</v>
      </c>
      <c r="AH271" s="6" t="str">
        <f t="shared" si="471"/>
        <v>0</v>
      </c>
      <c r="AI271" s="6" t="str">
        <f t="shared" si="472"/>
        <v>0</v>
      </c>
      <c r="AJ271" s="6" t="str">
        <f t="shared" si="473"/>
        <v>0</v>
      </c>
      <c r="AK271" s="6" t="str">
        <f t="shared" si="474"/>
        <v>0</v>
      </c>
      <c r="AL271" s="6" t="str">
        <f t="shared" si="475"/>
        <v>0</v>
      </c>
      <c r="AM271" s="6" t="str">
        <f t="shared" si="476"/>
        <v>0</v>
      </c>
      <c r="AN271" s="6" t="str">
        <f t="shared" si="477"/>
        <v>0</v>
      </c>
      <c r="AO271" s="6" t="str">
        <f t="shared" si="478"/>
        <v>0</v>
      </c>
      <c r="AP271" s="6" t="str">
        <f t="shared" si="479"/>
        <v>0</v>
      </c>
    </row>
    <row r="272" spans="1:42">
      <c r="A272" s="1">
        <f>'Item Hitboxes'!A1240</f>
        <v>0</v>
      </c>
      <c r="B272" s="1" t="str">
        <f>'Item Hitboxes'!B1240</f>
        <v>Itm2</v>
      </c>
      <c r="C272" s="6" t="str">
        <f>'Item Hitboxes'!C1240</f>
        <v>Lip's Stick (thrown)?</v>
      </c>
      <c r="D272" s="9" t="str">
        <f>'Item Hitboxes'!D1240</f>
        <v>2c000003</v>
      </c>
      <c r="E272" s="9" t="str">
        <f>'Item Hitboxes'!E1240</f>
        <v>04b00000</v>
      </c>
      <c r="F272" s="9" t="str">
        <f>'Item Hitboxes'!F1240</f>
        <v>00000000</v>
      </c>
      <c r="G272" s="9" t="str">
        <f>'Item Hitboxes'!G1240</f>
        <v>b4918000</v>
      </c>
      <c r="H272" s="9" t="str">
        <f>'Item Hitboxes'!H1240</f>
        <v>0f3e008b</v>
      </c>
      <c r="I272" s="9" t="s">
        <v>6321</v>
      </c>
      <c r="K272" s="6" t="str">
        <f t="shared" si="448"/>
        <v>0</v>
      </c>
      <c r="L272" s="6" t="str">
        <f t="shared" si="449"/>
        <v>0</v>
      </c>
      <c r="M272" s="6" t="str">
        <f t="shared" si="450"/>
        <v>0</v>
      </c>
      <c r="N272" s="6" t="str">
        <f t="shared" si="451"/>
        <v>1</v>
      </c>
      <c r="O272" s="6" t="str">
        <f t="shared" si="452"/>
        <v>0</v>
      </c>
      <c r="P272" s="6" t="str">
        <f t="shared" si="453"/>
        <v>0</v>
      </c>
      <c r="Q272" s="6" t="str">
        <f t="shared" si="454"/>
        <v>0</v>
      </c>
      <c r="R272" s="6" t="str">
        <f t="shared" si="455"/>
        <v>0</v>
      </c>
      <c r="S272" s="6" t="str">
        <f t="shared" si="456"/>
        <v>0</v>
      </c>
      <c r="T272" s="6" t="str">
        <f t="shared" si="457"/>
        <v>0</v>
      </c>
      <c r="U272" s="6" t="str">
        <f t="shared" si="458"/>
        <v>0</v>
      </c>
      <c r="V272" s="6" t="str">
        <f t="shared" si="459"/>
        <v>1</v>
      </c>
      <c r="W272" s="6" t="str">
        <f t="shared" si="460"/>
        <v>0</v>
      </c>
      <c r="X272" s="6" t="str">
        <f t="shared" si="461"/>
        <v>1</v>
      </c>
      <c r="Y272" s="6" t="str">
        <f t="shared" si="462"/>
        <v>0</v>
      </c>
      <c r="Z272" s="6" t="str">
        <f t="shared" si="463"/>
        <v>1</v>
      </c>
      <c r="AA272" s="6" t="str">
        <f t="shared" si="464"/>
        <v>0</v>
      </c>
      <c r="AB272" s="6" t="str">
        <f t="shared" si="465"/>
        <v>1</v>
      </c>
      <c r="AC272" s="6" t="str">
        <f t="shared" si="466"/>
        <v>0</v>
      </c>
      <c r="AD272" s="6" t="str">
        <f t="shared" si="467"/>
        <v>1</v>
      </c>
      <c r="AE272" s="6" t="str">
        <f t="shared" si="468"/>
        <v>0</v>
      </c>
      <c r="AF272" s="6" t="str">
        <f t="shared" si="469"/>
        <v>0</v>
      </c>
      <c r="AG272" s="6" t="str">
        <f t="shared" si="470"/>
        <v>0</v>
      </c>
      <c r="AH272" s="6" t="str">
        <f t="shared" si="471"/>
        <v>0</v>
      </c>
      <c r="AI272" s="6" t="str">
        <f t="shared" si="472"/>
        <v>0</v>
      </c>
      <c r="AJ272" s="6" t="str">
        <f t="shared" si="473"/>
        <v>0</v>
      </c>
      <c r="AK272" s="6" t="str">
        <f t="shared" si="474"/>
        <v>0</v>
      </c>
      <c r="AL272" s="6" t="str">
        <f t="shared" si="475"/>
        <v>0</v>
      </c>
      <c r="AM272" s="6" t="str">
        <f t="shared" si="476"/>
        <v>0</v>
      </c>
      <c r="AN272" s="6" t="str">
        <f t="shared" si="477"/>
        <v>0</v>
      </c>
      <c r="AO272" s="6" t="str">
        <f t="shared" si="478"/>
        <v>0</v>
      </c>
      <c r="AP272" s="6" t="str">
        <f t="shared" si="479"/>
        <v>0</v>
      </c>
    </row>
    <row r="273" spans="1:42">
      <c r="A273" s="1">
        <f>'Item Hitboxes'!A1241</f>
        <v>0</v>
      </c>
      <c r="B273" s="1" t="str">
        <f>'Item Hitboxes'!B1241</f>
        <v>Itm2</v>
      </c>
      <c r="C273" s="6" t="str">
        <f>'Item Hitboxes'!C1241</f>
        <v>Fan (thrown)?</v>
      </c>
      <c r="D273" s="9" t="str">
        <f>'Item Hitboxes'!D1241</f>
        <v>2c000001</v>
      </c>
      <c r="E273" s="9" t="str">
        <f>'Item Hitboxes'!E1241</f>
        <v>04b00000</v>
      </c>
      <c r="F273" s="9" t="str">
        <f>'Item Hitboxes'!F1241</f>
        <v>00000000</v>
      </c>
      <c r="G273" s="9" t="str">
        <f>'Item Hitboxes'!G1241</f>
        <v>30190000</v>
      </c>
      <c r="H273" s="9" t="str">
        <f>'Item Hitboxes'!H1241</f>
        <v>2302001b</v>
      </c>
      <c r="I273" s="9" t="s">
        <v>6322</v>
      </c>
      <c r="K273" s="6" t="str">
        <f t="shared" si="448"/>
        <v>0</v>
      </c>
      <c r="L273" s="6" t="str">
        <f t="shared" si="449"/>
        <v>0</v>
      </c>
      <c r="M273" s="6" t="str">
        <f t="shared" si="450"/>
        <v>0</v>
      </c>
      <c r="N273" s="6" t="str">
        <f t="shared" si="451"/>
        <v>1</v>
      </c>
      <c r="O273" s="6" t="str">
        <f t="shared" si="452"/>
        <v>1</v>
      </c>
      <c r="P273" s="6" t="str">
        <f t="shared" si="453"/>
        <v>1</v>
      </c>
      <c r="Q273" s="6" t="str">
        <f t="shared" si="454"/>
        <v>1</v>
      </c>
      <c r="R273" s="6" t="str">
        <f t="shared" si="455"/>
        <v>0</v>
      </c>
      <c r="S273" s="6" t="str">
        <f t="shared" si="456"/>
        <v>0</v>
      </c>
      <c r="T273" s="6" t="str">
        <f t="shared" si="457"/>
        <v>0</v>
      </c>
      <c r="U273" s="6" t="str">
        <f t="shared" si="458"/>
        <v>1</v>
      </c>
      <c r="V273" s="6" t="str">
        <f t="shared" si="459"/>
        <v>1</v>
      </c>
      <c r="W273" s="6" t="str">
        <f t="shared" si="460"/>
        <v>0</v>
      </c>
      <c r="X273" s="6" t="str">
        <f t="shared" si="461"/>
        <v>1</v>
      </c>
      <c r="Y273" s="6" t="str">
        <f t="shared" si="462"/>
        <v>0</v>
      </c>
      <c r="Z273" s="6" t="str">
        <f t="shared" si="463"/>
        <v>1</v>
      </c>
      <c r="AA273" s="6" t="str">
        <f t="shared" si="464"/>
        <v>0</v>
      </c>
      <c r="AB273" s="6" t="str">
        <f t="shared" si="465"/>
        <v>1</v>
      </c>
      <c r="AC273" s="6" t="str">
        <f t="shared" si="466"/>
        <v>0</v>
      </c>
      <c r="AD273" s="6" t="str">
        <f t="shared" si="467"/>
        <v>1</v>
      </c>
      <c r="AE273" s="6" t="str">
        <f t="shared" si="468"/>
        <v>0</v>
      </c>
      <c r="AF273" s="6" t="str">
        <f t="shared" si="469"/>
        <v>0</v>
      </c>
      <c r="AG273" s="6" t="str">
        <f t="shared" si="470"/>
        <v>0</v>
      </c>
      <c r="AH273" s="6" t="str">
        <f t="shared" si="471"/>
        <v>0</v>
      </c>
      <c r="AI273" s="6" t="str">
        <f t="shared" si="472"/>
        <v>0</v>
      </c>
      <c r="AJ273" s="6" t="str">
        <f t="shared" si="473"/>
        <v>0</v>
      </c>
      <c r="AK273" s="6" t="str">
        <f t="shared" si="474"/>
        <v>0</v>
      </c>
      <c r="AL273" s="6" t="str">
        <f t="shared" si="475"/>
        <v>0</v>
      </c>
      <c r="AM273" s="6" t="str">
        <f t="shared" si="476"/>
        <v>0</v>
      </c>
      <c r="AN273" s="6" t="str">
        <f t="shared" si="477"/>
        <v>0</v>
      </c>
      <c r="AO273" s="6" t="str">
        <f t="shared" si="478"/>
        <v>0</v>
      </c>
      <c r="AP273" s="6" t="str">
        <f t="shared" si="479"/>
        <v>0</v>
      </c>
    </row>
    <row r="274" spans="1:42">
      <c r="A274" s="1">
        <f>'Item Hitboxes'!A1242</f>
        <v>0</v>
      </c>
      <c r="B274" s="1" t="str">
        <f>'Item Hitboxes'!B1242</f>
        <v>Itm2</v>
      </c>
      <c r="C274" s="6" t="str">
        <f>'Item Hitboxes'!C1242</f>
        <v>Fire Flower (thrown)?</v>
      </c>
      <c r="D274" s="9" t="str">
        <f>'Item Hitboxes'!D1242</f>
        <v>2c000003</v>
      </c>
      <c r="E274" s="9" t="str">
        <f>'Item Hitboxes'!E1242</f>
        <v>04380000</v>
      </c>
      <c r="F274" s="9" t="str">
        <f>'Item Hitboxes'!F1242</f>
        <v>00000000</v>
      </c>
      <c r="G274" s="9" t="str">
        <f>'Item Hitboxes'!G1242</f>
        <v>b48a0000</v>
      </c>
      <c r="H274" s="9" t="str">
        <f>'Item Hitboxes'!H1242</f>
        <v>05060063</v>
      </c>
      <c r="I274" s="9" t="s">
        <v>6299</v>
      </c>
      <c r="K274" s="6" t="str">
        <f t="shared" si="448"/>
        <v>0</v>
      </c>
      <c r="L274" s="6" t="str">
        <f t="shared" si="449"/>
        <v>0</v>
      </c>
      <c r="M274" s="6" t="str">
        <f t="shared" si="450"/>
        <v>0</v>
      </c>
      <c r="N274" s="6" t="str">
        <f t="shared" si="451"/>
        <v>1</v>
      </c>
      <c r="O274" s="6" t="str">
        <f t="shared" si="452"/>
        <v>0</v>
      </c>
      <c r="P274" s="6" t="str">
        <f t="shared" si="453"/>
        <v>0</v>
      </c>
      <c r="Q274" s="6" t="str">
        <f t="shared" si="454"/>
        <v>0</v>
      </c>
      <c r="R274" s="6" t="str">
        <f t="shared" si="455"/>
        <v>0</v>
      </c>
      <c r="S274" s="6" t="str">
        <f t="shared" si="456"/>
        <v>0</v>
      </c>
      <c r="T274" s="6" t="str">
        <f t="shared" si="457"/>
        <v>0</v>
      </c>
      <c r="U274" s="6" t="str">
        <f t="shared" si="458"/>
        <v>1</v>
      </c>
      <c r="V274" s="6" t="str">
        <f t="shared" si="459"/>
        <v>1</v>
      </c>
      <c r="W274" s="6" t="str">
        <f t="shared" si="460"/>
        <v>0</v>
      </c>
      <c r="X274" s="6" t="str">
        <f t="shared" si="461"/>
        <v>1</v>
      </c>
      <c r="Y274" s="6" t="str">
        <f t="shared" si="462"/>
        <v>0</v>
      </c>
      <c r="Z274" s="6" t="str">
        <f t="shared" si="463"/>
        <v>1</v>
      </c>
      <c r="AA274" s="6" t="str">
        <f t="shared" si="464"/>
        <v>1</v>
      </c>
      <c r="AB274" s="6" t="str">
        <f t="shared" si="465"/>
        <v>1</v>
      </c>
      <c r="AC274" s="6" t="str">
        <f t="shared" si="466"/>
        <v>0</v>
      </c>
      <c r="AD274" s="6" t="str">
        <f t="shared" si="467"/>
        <v>1</v>
      </c>
      <c r="AE274" s="6" t="str">
        <f t="shared" si="468"/>
        <v>0</v>
      </c>
      <c r="AF274" s="6" t="str">
        <f t="shared" si="469"/>
        <v>0</v>
      </c>
      <c r="AG274" s="6" t="str">
        <f t="shared" si="470"/>
        <v>0</v>
      </c>
      <c r="AH274" s="6" t="str">
        <f t="shared" si="471"/>
        <v>0</v>
      </c>
      <c r="AI274" s="6" t="str">
        <f t="shared" si="472"/>
        <v>0</v>
      </c>
      <c r="AJ274" s="6" t="str">
        <f t="shared" si="473"/>
        <v>0</v>
      </c>
      <c r="AK274" s="6" t="str">
        <f t="shared" si="474"/>
        <v>0</v>
      </c>
      <c r="AL274" s="6" t="str">
        <f t="shared" si="475"/>
        <v>0</v>
      </c>
      <c r="AM274" s="6" t="str">
        <f t="shared" si="476"/>
        <v>0</v>
      </c>
      <c r="AN274" s="6" t="str">
        <f t="shared" si="477"/>
        <v>0</v>
      </c>
      <c r="AO274" s="6" t="str">
        <f t="shared" si="478"/>
        <v>0</v>
      </c>
      <c r="AP274" s="6" t="str">
        <f t="shared" si="479"/>
        <v>0</v>
      </c>
    </row>
    <row r="275" spans="1:42">
      <c r="A275" s="1">
        <f>'Item Hitboxes'!A1243</f>
        <v>0</v>
      </c>
      <c r="B275" s="1" t="str">
        <f>'Item Hitboxes'!B1243</f>
        <v>Itm2</v>
      </c>
      <c r="C275" s="6">
        <f>'Item Hitboxes'!C1243</f>
        <v>0</v>
      </c>
      <c r="D275" s="9" t="str">
        <f>'Item Hitboxes'!D1243</f>
        <v>2c000007</v>
      </c>
      <c r="E275" s="9" t="str">
        <f>'Item Hitboxes'!E1243</f>
        <v>04b00000</v>
      </c>
      <c r="F275" s="9" t="str">
        <f>'Item Hitboxes'!F1243</f>
        <v>00000000</v>
      </c>
      <c r="G275" s="9" t="str">
        <f>'Item Hitboxes'!G1243</f>
        <v>b4864000</v>
      </c>
      <c r="H275" s="9" t="str">
        <f>'Item Hitboxes'!H1243</f>
        <v>05000007</v>
      </c>
      <c r="I275" s="9" t="s">
        <v>6323</v>
      </c>
      <c r="K275" s="6" t="str">
        <f t="shared" si="448"/>
        <v>0</v>
      </c>
      <c r="L275" s="6" t="str">
        <f t="shared" si="449"/>
        <v>0</v>
      </c>
      <c r="M275" s="6" t="str">
        <f t="shared" si="450"/>
        <v>0</v>
      </c>
      <c r="N275" s="6" t="str">
        <f t="shared" si="451"/>
        <v>1</v>
      </c>
      <c r="O275" s="6" t="str">
        <f t="shared" si="452"/>
        <v>0</v>
      </c>
      <c r="P275" s="6" t="str">
        <f t="shared" si="453"/>
        <v>0</v>
      </c>
      <c r="Q275" s="6" t="str">
        <f t="shared" si="454"/>
        <v>0</v>
      </c>
      <c r="R275" s="6" t="str">
        <f t="shared" si="455"/>
        <v>0</v>
      </c>
      <c r="S275" s="6" t="str">
        <f t="shared" si="456"/>
        <v>1</v>
      </c>
      <c r="T275" s="6" t="str">
        <f t="shared" si="457"/>
        <v>0</v>
      </c>
      <c r="U275" s="6" t="str">
        <f t="shared" si="458"/>
        <v>0</v>
      </c>
      <c r="V275" s="6" t="str">
        <f t="shared" si="459"/>
        <v>0</v>
      </c>
      <c r="W275" s="6" t="str">
        <f t="shared" si="460"/>
        <v>0</v>
      </c>
      <c r="X275" s="6" t="str">
        <f t="shared" si="461"/>
        <v>0</v>
      </c>
      <c r="Y275" s="6" t="str">
        <f t="shared" si="462"/>
        <v>0</v>
      </c>
      <c r="Z275" s="6" t="str">
        <f t="shared" si="463"/>
        <v>0</v>
      </c>
      <c r="AA275" s="6" t="str">
        <f t="shared" si="464"/>
        <v>0</v>
      </c>
      <c r="AB275" s="6" t="str">
        <f t="shared" si="465"/>
        <v>1</v>
      </c>
      <c r="AC275" s="6" t="str">
        <f t="shared" si="466"/>
        <v>0</v>
      </c>
      <c r="AD275" s="6" t="str">
        <f t="shared" si="467"/>
        <v>0</v>
      </c>
      <c r="AE275" s="6" t="str">
        <f t="shared" si="468"/>
        <v>0</v>
      </c>
      <c r="AF275" s="6" t="str">
        <f t="shared" si="469"/>
        <v>0</v>
      </c>
      <c r="AG275" s="6" t="str">
        <f t="shared" si="470"/>
        <v>0</v>
      </c>
      <c r="AH275" s="6" t="str">
        <f t="shared" si="471"/>
        <v>0</v>
      </c>
      <c r="AI275" s="6" t="str">
        <f t="shared" si="472"/>
        <v>0</v>
      </c>
      <c r="AJ275" s="6" t="str">
        <f t="shared" si="473"/>
        <v>0</v>
      </c>
      <c r="AK275" s="6" t="str">
        <f t="shared" si="474"/>
        <v>0</v>
      </c>
      <c r="AL275" s="6" t="str">
        <f t="shared" si="475"/>
        <v>0</v>
      </c>
      <c r="AM275" s="6" t="str">
        <f t="shared" si="476"/>
        <v>0</v>
      </c>
      <c r="AN275" s="6" t="str">
        <f t="shared" si="477"/>
        <v>0</v>
      </c>
      <c r="AO275" s="6" t="str">
        <f t="shared" si="478"/>
        <v>0</v>
      </c>
      <c r="AP275" s="6" t="str">
        <f t="shared" si="479"/>
        <v>0</v>
      </c>
    </row>
    <row r="276" spans="1:42">
      <c r="A276" s="1">
        <f>'Item Hitboxes'!A1244</f>
        <v>0</v>
      </c>
      <c r="B276" s="1" t="str">
        <f>'Item Hitboxes'!B1244</f>
        <v>Itm2</v>
      </c>
      <c r="C276" s="6">
        <f>'Item Hitboxes'!C1244</f>
        <v>0</v>
      </c>
      <c r="D276" s="9" t="str">
        <f>'Item Hitboxes'!D1244</f>
        <v>2c000007</v>
      </c>
      <c r="E276" s="9" t="str">
        <f>'Item Hitboxes'!E1244</f>
        <v>03200000</v>
      </c>
      <c r="F276" s="9" t="str">
        <f>'Item Hitboxes'!F1244</f>
        <v>00000000</v>
      </c>
      <c r="G276" s="9" t="str">
        <f>'Item Hitboxes'!G1244</f>
        <v>b4864000</v>
      </c>
      <c r="H276" s="9" t="str">
        <f>'Item Hitboxes'!H1244</f>
        <v>05000007</v>
      </c>
      <c r="I276" s="9" t="s">
        <v>6323</v>
      </c>
      <c r="K276" s="6" t="str">
        <f t="shared" si="448"/>
        <v>0</v>
      </c>
      <c r="L276" s="6" t="str">
        <f t="shared" si="449"/>
        <v>0</v>
      </c>
      <c r="M276" s="6" t="str">
        <f t="shared" si="450"/>
        <v>0</v>
      </c>
      <c r="N276" s="6" t="str">
        <f t="shared" si="451"/>
        <v>1</v>
      </c>
      <c r="O276" s="6" t="str">
        <f t="shared" si="452"/>
        <v>0</v>
      </c>
      <c r="P276" s="6" t="str">
        <f t="shared" si="453"/>
        <v>0</v>
      </c>
      <c r="Q276" s="6" t="str">
        <f t="shared" si="454"/>
        <v>0</v>
      </c>
      <c r="R276" s="6" t="str">
        <f t="shared" si="455"/>
        <v>0</v>
      </c>
      <c r="S276" s="6" t="str">
        <f t="shared" si="456"/>
        <v>1</v>
      </c>
      <c r="T276" s="6" t="str">
        <f t="shared" si="457"/>
        <v>0</v>
      </c>
      <c r="U276" s="6" t="str">
        <f t="shared" si="458"/>
        <v>0</v>
      </c>
      <c r="V276" s="6" t="str">
        <f t="shared" si="459"/>
        <v>0</v>
      </c>
      <c r="W276" s="6" t="str">
        <f t="shared" si="460"/>
        <v>0</v>
      </c>
      <c r="X276" s="6" t="str">
        <f t="shared" si="461"/>
        <v>0</v>
      </c>
      <c r="Y276" s="6" t="str">
        <f t="shared" si="462"/>
        <v>0</v>
      </c>
      <c r="Z276" s="6" t="str">
        <f t="shared" si="463"/>
        <v>0</v>
      </c>
      <c r="AA276" s="6" t="str">
        <f t="shared" si="464"/>
        <v>0</v>
      </c>
      <c r="AB276" s="6" t="str">
        <f t="shared" si="465"/>
        <v>1</v>
      </c>
      <c r="AC276" s="6" t="str">
        <f t="shared" si="466"/>
        <v>0</v>
      </c>
      <c r="AD276" s="6" t="str">
        <f t="shared" si="467"/>
        <v>0</v>
      </c>
      <c r="AE276" s="6" t="str">
        <f t="shared" si="468"/>
        <v>0</v>
      </c>
      <c r="AF276" s="6" t="str">
        <f t="shared" si="469"/>
        <v>0</v>
      </c>
      <c r="AG276" s="6" t="str">
        <f t="shared" si="470"/>
        <v>0</v>
      </c>
      <c r="AH276" s="6" t="str">
        <f t="shared" si="471"/>
        <v>0</v>
      </c>
      <c r="AI276" s="6" t="str">
        <f t="shared" si="472"/>
        <v>0</v>
      </c>
      <c r="AJ276" s="6" t="str">
        <f t="shared" si="473"/>
        <v>0</v>
      </c>
      <c r="AK276" s="6" t="str">
        <f t="shared" si="474"/>
        <v>0</v>
      </c>
      <c r="AL276" s="6" t="str">
        <f t="shared" si="475"/>
        <v>0</v>
      </c>
      <c r="AM276" s="6" t="str">
        <f t="shared" si="476"/>
        <v>0</v>
      </c>
      <c r="AN276" s="6" t="str">
        <f t="shared" si="477"/>
        <v>0</v>
      </c>
      <c r="AO276" s="6" t="str">
        <f t="shared" si="478"/>
        <v>0</v>
      </c>
      <c r="AP276" s="6" t="str">
        <f t="shared" si="479"/>
        <v>0</v>
      </c>
    </row>
    <row r="277" spans="1:42">
      <c r="A277" s="1">
        <f>'Item Hitboxes'!A1245</f>
        <v>0</v>
      </c>
      <c r="B277" s="1" t="str">
        <f>'Item Hitboxes'!B1245</f>
        <v>Itm2</v>
      </c>
      <c r="C277" s="6">
        <f>'Item Hitboxes'!C1245</f>
        <v>0</v>
      </c>
      <c r="D277" s="9" t="str">
        <f>'Item Hitboxes'!D1245</f>
        <v>2c000007</v>
      </c>
      <c r="E277" s="9" t="str">
        <f>'Item Hitboxes'!E1245</f>
        <v>03200000</v>
      </c>
      <c r="F277" s="9" t="str">
        <f>'Item Hitboxes'!F1245</f>
        <v>00000000</v>
      </c>
      <c r="G277" s="9" t="str">
        <f>'Item Hitboxes'!G1245</f>
        <v>b4864000</v>
      </c>
      <c r="H277" s="9" t="str">
        <f>'Item Hitboxes'!H1245</f>
        <v>05000007</v>
      </c>
      <c r="I277" s="9" t="s">
        <v>6323</v>
      </c>
      <c r="K277" s="6" t="str">
        <f t="shared" si="448"/>
        <v>0</v>
      </c>
      <c r="L277" s="6" t="str">
        <f t="shared" si="449"/>
        <v>0</v>
      </c>
      <c r="M277" s="6" t="str">
        <f t="shared" si="450"/>
        <v>0</v>
      </c>
      <c r="N277" s="6" t="str">
        <f t="shared" si="451"/>
        <v>1</v>
      </c>
      <c r="O277" s="6" t="str">
        <f t="shared" si="452"/>
        <v>0</v>
      </c>
      <c r="P277" s="6" t="str">
        <f t="shared" si="453"/>
        <v>0</v>
      </c>
      <c r="Q277" s="6" t="str">
        <f t="shared" si="454"/>
        <v>0</v>
      </c>
      <c r="R277" s="6" t="str">
        <f t="shared" si="455"/>
        <v>0</v>
      </c>
      <c r="S277" s="6" t="str">
        <f t="shared" si="456"/>
        <v>1</v>
      </c>
      <c r="T277" s="6" t="str">
        <f t="shared" si="457"/>
        <v>0</v>
      </c>
      <c r="U277" s="6" t="str">
        <f t="shared" si="458"/>
        <v>0</v>
      </c>
      <c r="V277" s="6" t="str">
        <f t="shared" si="459"/>
        <v>0</v>
      </c>
      <c r="W277" s="6" t="str">
        <f t="shared" si="460"/>
        <v>0</v>
      </c>
      <c r="X277" s="6" t="str">
        <f t="shared" si="461"/>
        <v>0</v>
      </c>
      <c r="Y277" s="6" t="str">
        <f t="shared" si="462"/>
        <v>0</v>
      </c>
      <c r="Z277" s="6" t="str">
        <f t="shared" si="463"/>
        <v>0</v>
      </c>
      <c r="AA277" s="6" t="str">
        <f t="shared" si="464"/>
        <v>0</v>
      </c>
      <c r="AB277" s="6" t="str">
        <f t="shared" si="465"/>
        <v>1</v>
      </c>
      <c r="AC277" s="6" t="str">
        <f t="shared" si="466"/>
        <v>0</v>
      </c>
      <c r="AD277" s="6" t="str">
        <f t="shared" si="467"/>
        <v>0</v>
      </c>
      <c r="AE277" s="6" t="str">
        <f t="shared" si="468"/>
        <v>0</v>
      </c>
      <c r="AF277" s="6" t="str">
        <f t="shared" si="469"/>
        <v>0</v>
      </c>
      <c r="AG277" s="6" t="str">
        <f t="shared" si="470"/>
        <v>0</v>
      </c>
      <c r="AH277" s="6" t="str">
        <f t="shared" si="471"/>
        <v>0</v>
      </c>
      <c r="AI277" s="6" t="str">
        <f t="shared" si="472"/>
        <v>0</v>
      </c>
      <c r="AJ277" s="6" t="str">
        <f t="shared" si="473"/>
        <v>0</v>
      </c>
      <c r="AK277" s="6" t="str">
        <f t="shared" si="474"/>
        <v>0</v>
      </c>
      <c r="AL277" s="6" t="str">
        <f t="shared" si="475"/>
        <v>0</v>
      </c>
      <c r="AM277" s="6" t="str">
        <f t="shared" si="476"/>
        <v>0</v>
      </c>
      <c r="AN277" s="6" t="str">
        <f t="shared" si="477"/>
        <v>0</v>
      </c>
      <c r="AO277" s="6" t="str">
        <f t="shared" si="478"/>
        <v>0</v>
      </c>
      <c r="AP277" s="6" t="str">
        <f t="shared" si="479"/>
        <v>0</v>
      </c>
    </row>
    <row r="278" spans="1:42">
      <c r="A278" s="1">
        <f>'Item Hitboxes'!A1246</f>
        <v>0</v>
      </c>
      <c r="B278" s="1" t="str">
        <f>'Item Hitboxes'!B1246</f>
        <v>Itm2</v>
      </c>
      <c r="C278" s="6" t="str">
        <f>'Item Hitboxes'!C1246</f>
        <v>Hammer</v>
      </c>
      <c r="D278" s="9" t="str">
        <f>'Item Hitboxes'!D1246</f>
        <v>2c002016</v>
      </c>
      <c r="E278" s="9" t="str">
        <f>'Item Hitboxes'!E1246</f>
        <v>01f40000</v>
      </c>
      <c r="F278" s="9" t="str">
        <f>'Item Hitboxes'!F1246</f>
        <v>00000000</v>
      </c>
      <c r="G278" s="9" t="str">
        <f>'Item Hitboxes'!G1246</f>
        <v>258c8000</v>
      </c>
      <c r="H278" s="9" t="str">
        <f>'Item Hitboxes'!H1246</f>
        <v>3982008b</v>
      </c>
      <c r="I278" s="9" t="s">
        <v>6324</v>
      </c>
      <c r="K278" s="6" t="str">
        <f t="shared" si="448"/>
        <v>0</v>
      </c>
      <c r="L278" s="6" t="str">
        <f t="shared" si="449"/>
        <v>0</v>
      </c>
      <c r="M278" s="6" t="str">
        <f t="shared" si="450"/>
        <v>1</v>
      </c>
      <c r="N278" s="6" t="str">
        <f t="shared" si="451"/>
        <v>0</v>
      </c>
      <c r="O278" s="6" t="str">
        <f t="shared" si="452"/>
        <v>1</v>
      </c>
      <c r="P278" s="6" t="str">
        <f t="shared" si="453"/>
        <v>0</v>
      </c>
      <c r="Q278" s="6" t="str">
        <f t="shared" si="454"/>
        <v>0</v>
      </c>
      <c r="R278" s="6" t="str">
        <f t="shared" si="455"/>
        <v>0</v>
      </c>
      <c r="S278" s="6" t="str">
        <f t="shared" si="456"/>
        <v>1</v>
      </c>
      <c r="T278" s="6" t="str">
        <f t="shared" si="457"/>
        <v>1</v>
      </c>
      <c r="U278" s="6" t="str">
        <f t="shared" si="458"/>
        <v>1</v>
      </c>
      <c r="V278" s="6" t="str">
        <f t="shared" si="459"/>
        <v>0</v>
      </c>
      <c r="W278" s="6" t="str">
        <f t="shared" si="460"/>
        <v>0</v>
      </c>
      <c r="X278" s="6" t="str">
        <f t="shared" si="461"/>
        <v>1</v>
      </c>
      <c r="Y278" s="6" t="str">
        <f t="shared" si="462"/>
        <v>0</v>
      </c>
      <c r="Z278" s="6" t="str">
        <f t="shared" si="463"/>
        <v>0</v>
      </c>
      <c r="AA278" s="6" t="str">
        <f t="shared" si="464"/>
        <v>1</v>
      </c>
      <c r="AB278" s="6" t="str">
        <f t="shared" si="465"/>
        <v>1</v>
      </c>
      <c r="AC278" s="6" t="str">
        <f t="shared" si="466"/>
        <v>0</v>
      </c>
      <c r="AD278" s="6" t="str">
        <f t="shared" si="467"/>
        <v>1</v>
      </c>
      <c r="AE278" s="6" t="str">
        <f t="shared" si="468"/>
        <v>1</v>
      </c>
      <c r="AF278" s="6" t="str">
        <f t="shared" si="469"/>
        <v>0</v>
      </c>
      <c r="AG278" s="6" t="str">
        <f t="shared" si="470"/>
        <v>0</v>
      </c>
      <c r="AH278" s="6" t="str">
        <f t="shared" si="471"/>
        <v>0</v>
      </c>
      <c r="AI278" s="6" t="str">
        <f t="shared" si="472"/>
        <v>0</v>
      </c>
      <c r="AJ278" s="6" t="str">
        <f t="shared" si="473"/>
        <v>0</v>
      </c>
      <c r="AK278" s="6" t="str">
        <f t="shared" si="474"/>
        <v>0</v>
      </c>
      <c r="AL278" s="6" t="str">
        <f t="shared" si="475"/>
        <v>0</v>
      </c>
      <c r="AM278" s="6" t="str">
        <f t="shared" si="476"/>
        <v>0</v>
      </c>
      <c r="AN278" s="6" t="str">
        <f t="shared" si="477"/>
        <v>0</v>
      </c>
      <c r="AO278" s="6" t="str">
        <f t="shared" si="478"/>
        <v>0</v>
      </c>
      <c r="AP278" s="6" t="str">
        <f t="shared" si="479"/>
        <v>0</v>
      </c>
    </row>
    <row r="279" spans="1:42">
      <c r="A279" s="1">
        <f>'Item Hitboxes'!A1247</f>
        <v>0</v>
      </c>
      <c r="B279" s="1" t="str">
        <f>'Item Hitboxes'!B1247</f>
        <v>Itm2</v>
      </c>
      <c r="C279" s="6" t="str">
        <f>'Item Hitboxes'!C1247</f>
        <v>Hammer</v>
      </c>
      <c r="D279" s="9" t="str">
        <f>'Item Hitboxes'!D1247</f>
        <v>2c802016</v>
      </c>
      <c r="E279" s="9" t="str">
        <f>'Item Hitboxes'!E1247</f>
        <v>01f40000</v>
      </c>
      <c r="F279" s="9" t="str">
        <f>'Item Hitboxes'!F1247</f>
        <v>03e80000</v>
      </c>
      <c r="G279" s="9" t="str">
        <f>'Item Hitboxes'!G1247</f>
        <v>258c8000</v>
      </c>
      <c r="H279" s="9" t="str">
        <f>'Item Hitboxes'!H1247</f>
        <v>3902008b</v>
      </c>
      <c r="I279" s="9" t="s">
        <v>6324</v>
      </c>
      <c r="K279" s="6" t="str">
        <f t="shared" si="448"/>
        <v>0</v>
      </c>
      <c r="L279" s="6" t="str">
        <f t="shared" si="449"/>
        <v>0</v>
      </c>
      <c r="M279" s="6" t="str">
        <f t="shared" si="450"/>
        <v>1</v>
      </c>
      <c r="N279" s="6" t="str">
        <f t="shared" si="451"/>
        <v>0</v>
      </c>
      <c r="O279" s="6" t="str">
        <f t="shared" si="452"/>
        <v>1</v>
      </c>
      <c r="P279" s="6" t="str">
        <f t="shared" si="453"/>
        <v>0</v>
      </c>
      <c r="Q279" s="6" t="str">
        <f t="shared" si="454"/>
        <v>0</v>
      </c>
      <c r="R279" s="6" t="str">
        <f t="shared" si="455"/>
        <v>0</v>
      </c>
      <c r="S279" s="6" t="str">
        <f t="shared" si="456"/>
        <v>1</v>
      </c>
      <c r="T279" s="6" t="str">
        <f t="shared" si="457"/>
        <v>1</v>
      </c>
      <c r="U279" s="6" t="str">
        <f t="shared" si="458"/>
        <v>1</v>
      </c>
      <c r="V279" s="6" t="str">
        <f t="shared" si="459"/>
        <v>0</v>
      </c>
      <c r="W279" s="6" t="str">
        <f t="shared" si="460"/>
        <v>0</v>
      </c>
      <c r="X279" s="6" t="str">
        <f t="shared" si="461"/>
        <v>1</v>
      </c>
      <c r="Y279" s="6" t="str">
        <f t="shared" si="462"/>
        <v>0</v>
      </c>
      <c r="Z279" s="6" t="str">
        <f t="shared" si="463"/>
        <v>0</v>
      </c>
      <c r="AA279" s="6" t="str">
        <f t="shared" si="464"/>
        <v>1</v>
      </c>
      <c r="AB279" s="6" t="str">
        <f t="shared" si="465"/>
        <v>1</v>
      </c>
      <c r="AC279" s="6" t="str">
        <f t="shared" si="466"/>
        <v>0</v>
      </c>
      <c r="AD279" s="6" t="str">
        <f t="shared" si="467"/>
        <v>1</v>
      </c>
      <c r="AE279" s="6" t="str">
        <f t="shared" si="468"/>
        <v>1</v>
      </c>
      <c r="AF279" s="6" t="str">
        <f t="shared" si="469"/>
        <v>0</v>
      </c>
      <c r="AG279" s="6" t="str">
        <f t="shared" si="470"/>
        <v>0</v>
      </c>
      <c r="AH279" s="6" t="str">
        <f t="shared" si="471"/>
        <v>0</v>
      </c>
      <c r="AI279" s="6" t="str">
        <f t="shared" si="472"/>
        <v>0</v>
      </c>
      <c r="AJ279" s="6" t="str">
        <f t="shared" si="473"/>
        <v>0</v>
      </c>
      <c r="AK279" s="6" t="str">
        <f t="shared" si="474"/>
        <v>0</v>
      </c>
      <c r="AL279" s="6" t="str">
        <f t="shared" si="475"/>
        <v>0</v>
      </c>
      <c r="AM279" s="6" t="str">
        <f t="shared" si="476"/>
        <v>0</v>
      </c>
      <c r="AN279" s="6" t="str">
        <f t="shared" si="477"/>
        <v>0</v>
      </c>
      <c r="AO279" s="6" t="str">
        <f t="shared" si="478"/>
        <v>0</v>
      </c>
      <c r="AP279" s="6" t="str">
        <f t="shared" si="479"/>
        <v>0</v>
      </c>
    </row>
    <row r="280" spans="1:42">
      <c r="A280" s="1">
        <f>'Item Hitboxes'!A1248</f>
        <v>0</v>
      </c>
      <c r="B280" s="1" t="str">
        <f>'Item Hitboxes'!B1248</f>
        <v>Itm2</v>
      </c>
      <c r="C280" s="6" t="str">
        <f>'Item Hitboxes'!C1248</f>
        <v>Hammer</v>
      </c>
      <c r="D280" s="9" t="str">
        <f>'Item Hitboxes'!D1248</f>
        <v>2d002016</v>
      </c>
      <c r="E280" s="9" t="str">
        <f>'Item Hitboxes'!E1248</f>
        <v>044c0000</v>
      </c>
      <c r="F280" s="9" t="str">
        <f>'Item Hitboxes'!F1248</f>
        <v>07d0fe00</v>
      </c>
      <c r="G280" s="9" t="str">
        <f>'Item Hitboxes'!G1248</f>
        <v>258c8000</v>
      </c>
      <c r="H280" s="9" t="str">
        <f>'Item Hitboxes'!H1248</f>
        <v>3902008b</v>
      </c>
      <c r="I280" s="9" t="s">
        <v>6324</v>
      </c>
      <c r="K280" s="6" t="str">
        <f t="shared" si="448"/>
        <v>0</v>
      </c>
      <c r="L280" s="6" t="str">
        <f t="shared" si="449"/>
        <v>0</v>
      </c>
      <c r="M280" s="6" t="str">
        <f t="shared" si="450"/>
        <v>1</v>
      </c>
      <c r="N280" s="6" t="str">
        <f t="shared" si="451"/>
        <v>0</v>
      </c>
      <c r="O280" s="6" t="str">
        <f t="shared" si="452"/>
        <v>1</v>
      </c>
      <c r="P280" s="6" t="str">
        <f t="shared" si="453"/>
        <v>0</v>
      </c>
      <c r="Q280" s="6" t="str">
        <f t="shared" si="454"/>
        <v>0</v>
      </c>
      <c r="R280" s="6" t="str">
        <f t="shared" si="455"/>
        <v>0</v>
      </c>
      <c r="S280" s="6" t="str">
        <f t="shared" si="456"/>
        <v>1</v>
      </c>
      <c r="T280" s="6" t="str">
        <f t="shared" si="457"/>
        <v>1</v>
      </c>
      <c r="U280" s="6" t="str">
        <f t="shared" si="458"/>
        <v>1</v>
      </c>
      <c r="V280" s="6" t="str">
        <f t="shared" si="459"/>
        <v>0</v>
      </c>
      <c r="W280" s="6" t="str">
        <f t="shared" si="460"/>
        <v>0</v>
      </c>
      <c r="X280" s="6" t="str">
        <f t="shared" si="461"/>
        <v>1</v>
      </c>
      <c r="Y280" s="6" t="str">
        <f t="shared" si="462"/>
        <v>0</v>
      </c>
      <c r="Z280" s="6" t="str">
        <f t="shared" si="463"/>
        <v>0</v>
      </c>
      <c r="AA280" s="6" t="str">
        <f t="shared" si="464"/>
        <v>1</v>
      </c>
      <c r="AB280" s="6" t="str">
        <f t="shared" si="465"/>
        <v>1</v>
      </c>
      <c r="AC280" s="6" t="str">
        <f t="shared" si="466"/>
        <v>0</v>
      </c>
      <c r="AD280" s="6" t="str">
        <f t="shared" si="467"/>
        <v>1</v>
      </c>
      <c r="AE280" s="6" t="str">
        <f t="shared" si="468"/>
        <v>1</v>
      </c>
      <c r="AF280" s="6" t="str">
        <f t="shared" si="469"/>
        <v>0</v>
      </c>
      <c r="AG280" s="6" t="str">
        <f t="shared" si="470"/>
        <v>0</v>
      </c>
      <c r="AH280" s="6" t="str">
        <f t="shared" si="471"/>
        <v>0</v>
      </c>
      <c r="AI280" s="6" t="str">
        <f t="shared" si="472"/>
        <v>0</v>
      </c>
      <c r="AJ280" s="6" t="str">
        <f t="shared" si="473"/>
        <v>0</v>
      </c>
      <c r="AK280" s="6" t="str">
        <f t="shared" si="474"/>
        <v>0</v>
      </c>
      <c r="AL280" s="6" t="str">
        <f t="shared" si="475"/>
        <v>0</v>
      </c>
      <c r="AM280" s="6" t="str">
        <f t="shared" si="476"/>
        <v>0</v>
      </c>
      <c r="AN280" s="6" t="str">
        <f t="shared" si="477"/>
        <v>0</v>
      </c>
      <c r="AO280" s="6" t="str">
        <f t="shared" si="478"/>
        <v>0</v>
      </c>
      <c r="AP280" s="6" t="str">
        <f t="shared" si="479"/>
        <v>0</v>
      </c>
    </row>
    <row r="281" spans="1:42">
      <c r="A281" s="1">
        <f>'Item Hitboxes'!A1249</f>
        <v>0</v>
      </c>
      <c r="B281" s="1" t="str">
        <f>'Item Hitboxes'!B1249</f>
        <v>Itm2</v>
      </c>
      <c r="C281" s="6" t="str">
        <f>'Item Hitboxes'!C1249</f>
        <v>Hammer</v>
      </c>
      <c r="D281" s="9" t="str">
        <f>'Item Hitboxes'!D1249</f>
        <v>2d802016</v>
      </c>
      <c r="E281" s="9" t="str">
        <f>'Item Hitboxes'!E1249</f>
        <v>044c0000</v>
      </c>
      <c r="F281" s="9" t="str">
        <f>'Item Hitboxes'!F1249</f>
        <v>07d00200</v>
      </c>
      <c r="G281" s="9" t="str">
        <f>'Item Hitboxes'!G1249</f>
        <v>258c8000</v>
      </c>
      <c r="H281" s="9" t="str">
        <f>'Item Hitboxes'!H1249</f>
        <v>3902008b</v>
      </c>
      <c r="I281" s="9" t="s">
        <v>6324</v>
      </c>
      <c r="K281" s="6" t="str">
        <f t="shared" si="448"/>
        <v>0</v>
      </c>
      <c r="L281" s="6" t="str">
        <f t="shared" si="449"/>
        <v>0</v>
      </c>
      <c r="M281" s="6" t="str">
        <f t="shared" si="450"/>
        <v>1</v>
      </c>
      <c r="N281" s="6" t="str">
        <f t="shared" si="451"/>
        <v>0</v>
      </c>
      <c r="O281" s="6" t="str">
        <f t="shared" si="452"/>
        <v>1</v>
      </c>
      <c r="P281" s="6" t="str">
        <f t="shared" si="453"/>
        <v>0</v>
      </c>
      <c r="Q281" s="6" t="str">
        <f t="shared" si="454"/>
        <v>0</v>
      </c>
      <c r="R281" s="6" t="str">
        <f t="shared" si="455"/>
        <v>0</v>
      </c>
      <c r="S281" s="6" t="str">
        <f t="shared" si="456"/>
        <v>1</v>
      </c>
      <c r="T281" s="6" t="str">
        <f t="shared" si="457"/>
        <v>1</v>
      </c>
      <c r="U281" s="6" t="str">
        <f t="shared" si="458"/>
        <v>1</v>
      </c>
      <c r="V281" s="6" t="str">
        <f t="shared" si="459"/>
        <v>0</v>
      </c>
      <c r="W281" s="6" t="str">
        <f t="shared" si="460"/>
        <v>0</v>
      </c>
      <c r="X281" s="6" t="str">
        <f t="shared" si="461"/>
        <v>1</v>
      </c>
      <c r="Y281" s="6" t="str">
        <f t="shared" si="462"/>
        <v>0</v>
      </c>
      <c r="Z281" s="6" t="str">
        <f t="shared" si="463"/>
        <v>0</v>
      </c>
      <c r="AA281" s="6" t="str">
        <f t="shared" si="464"/>
        <v>1</v>
      </c>
      <c r="AB281" s="6" t="str">
        <f t="shared" si="465"/>
        <v>1</v>
      </c>
      <c r="AC281" s="6" t="str">
        <f t="shared" si="466"/>
        <v>0</v>
      </c>
      <c r="AD281" s="6" t="str">
        <f t="shared" si="467"/>
        <v>1</v>
      </c>
      <c r="AE281" s="6" t="str">
        <f t="shared" si="468"/>
        <v>1</v>
      </c>
      <c r="AF281" s="6" t="str">
        <f t="shared" si="469"/>
        <v>0</v>
      </c>
      <c r="AG281" s="6" t="str">
        <f t="shared" si="470"/>
        <v>0</v>
      </c>
      <c r="AH281" s="6" t="str">
        <f t="shared" si="471"/>
        <v>0</v>
      </c>
      <c r="AI281" s="6" t="str">
        <f t="shared" si="472"/>
        <v>0</v>
      </c>
      <c r="AJ281" s="6" t="str">
        <f t="shared" si="473"/>
        <v>0</v>
      </c>
      <c r="AK281" s="6" t="str">
        <f t="shared" si="474"/>
        <v>0</v>
      </c>
      <c r="AL281" s="6" t="str">
        <f t="shared" si="475"/>
        <v>0</v>
      </c>
      <c r="AM281" s="6" t="str">
        <f t="shared" si="476"/>
        <v>0</v>
      </c>
      <c r="AN281" s="6" t="str">
        <f t="shared" si="477"/>
        <v>0</v>
      </c>
      <c r="AO281" s="6" t="str">
        <f t="shared" si="478"/>
        <v>0</v>
      </c>
      <c r="AP281" s="6" t="str">
        <f t="shared" si="479"/>
        <v>0</v>
      </c>
    </row>
    <row r="282" spans="1:42">
      <c r="A282" s="1">
        <f>'Item Hitboxes'!A1250</f>
        <v>0</v>
      </c>
      <c r="B282" s="1" t="str">
        <f>'Item Hitboxes'!B1250</f>
        <v>Itm2</v>
      </c>
      <c r="C282" s="6" t="str">
        <f>'Item Hitboxes'!C1250</f>
        <v>Warp Star (descent)</v>
      </c>
      <c r="D282" s="9" t="str">
        <f>'Item Hitboxes'!D1250</f>
        <v>2c004008</v>
      </c>
      <c r="E282" s="9" t="str">
        <f>'Item Hitboxes'!E1250</f>
        <v>04b00000</v>
      </c>
      <c r="F282" s="9" t="str">
        <f>'Item Hitboxes'!F1250</f>
        <v>00000000</v>
      </c>
      <c r="G282" s="9" t="str">
        <f>'Item Hitboxes'!G1250</f>
        <v>89990000</v>
      </c>
      <c r="H282" s="9" t="str">
        <f>'Item Hitboxes'!H1250</f>
        <v>5a00008d</v>
      </c>
      <c r="I282" s="9" t="s">
        <v>6325</v>
      </c>
      <c r="K282" s="6" t="str">
        <f t="shared" si="448"/>
        <v>0</v>
      </c>
      <c r="L282" s="6" t="str">
        <f t="shared" si="449"/>
        <v>0</v>
      </c>
      <c r="M282" s="6" t="str">
        <f t="shared" si="450"/>
        <v>0</v>
      </c>
      <c r="N282" s="6" t="str">
        <f t="shared" si="451"/>
        <v>1</v>
      </c>
      <c r="O282" s="6" t="str">
        <f t="shared" si="452"/>
        <v>1</v>
      </c>
      <c r="P282" s="6" t="str">
        <f t="shared" si="453"/>
        <v>1</v>
      </c>
      <c r="Q282" s="6" t="str">
        <f t="shared" si="454"/>
        <v>1</v>
      </c>
      <c r="R282" s="6" t="str">
        <f t="shared" si="455"/>
        <v>0</v>
      </c>
      <c r="S282" s="6" t="str">
        <f t="shared" si="456"/>
        <v>0</v>
      </c>
      <c r="T282" s="6" t="str">
        <f t="shared" si="457"/>
        <v>0</v>
      </c>
      <c r="U282" s="6" t="str">
        <f t="shared" si="458"/>
        <v>0</v>
      </c>
      <c r="V282" s="6" t="str">
        <f t="shared" si="459"/>
        <v>0</v>
      </c>
      <c r="W282" s="6" t="str">
        <f t="shared" si="460"/>
        <v>0</v>
      </c>
      <c r="X282" s="6" t="str">
        <f t="shared" si="461"/>
        <v>0</v>
      </c>
      <c r="Y282" s="6" t="str">
        <f t="shared" si="462"/>
        <v>0</v>
      </c>
      <c r="Z282" s="6" t="str">
        <f t="shared" si="463"/>
        <v>0</v>
      </c>
      <c r="AA282" s="6" t="str">
        <f t="shared" si="464"/>
        <v>1</v>
      </c>
      <c r="AB282" s="6" t="str">
        <f t="shared" si="465"/>
        <v>1</v>
      </c>
      <c r="AC282" s="6" t="str">
        <f t="shared" si="466"/>
        <v>0</v>
      </c>
      <c r="AD282" s="6" t="str">
        <f t="shared" si="467"/>
        <v>1</v>
      </c>
      <c r="AE282" s="6" t="str">
        <f t="shared" si="468"/>
        <v>0</v>
      </c>
      <c r="AF282" s="6" t="str">
        <f t="shared" si="469"/>
        <v>1</v>
      </c>
      <c r="AG282" s="6" t="str">
        <f t="shared" si="470"/>
        <v>0</v>
      </c>
      <c r="AH282" s="6" t="str">
        <f t="shared" si="471"/>
        <v>0</v>
      </c>
      <c r="AI282" s="6" t="str">
        <f t="shared" si="472"/>
        <v>0</v>
      </c>
      <c r="AJ282" s="6" t="str">
        <f t="shared" si="473"/>
        <v>0</v>
      </c>
      <c r="AK282" s="6" t="str">
        <f t="shared" si="474"/>
        <v>0</v>
      </c>
      <c r="AL282" s="6" t="str">
        <f t="shared" si="475"/>
        <v>0</v>
      </c>
      <c r="AM282" s="6" t="str">
        <f t="shared" si="476"/>
        <v>0</v>
      </c>
      <c r="AN282" s="6" t="str">
        <f t="shared" si="477"/>
        <v>0</v>
      </c>
      <c r="AO282" s="6" t="str">
        <f t="shared" si="478"/>
        <v>0</v>
      </c>
      <c r="AP282" s="6" t="str">
        <f t="shared" si="479"/>
        <v>0</v>
      </c>
    </row>
    <row r="283" spans="1:42">
      <c r="A283" s="1">
        <f>'Item Hitboxes'!A1251</f>
        <v>0</v>
      </c>
      <c r="B283" s="1" t="str">
        <f>'Item Hitboxes'!B1251</f>
        <v>Itm2</v>
      </c>
      <c r="C283" s="6" t="str">
        <f>'Item Hitboxes'!C1251</f>
        <v>Warp Star (explosion)</v>
      </c>
      <c r="D283" s="9" t="str">
        <f>'Item Hitboxes'!D1251</f>
        <v>2c000017</v>
      </c>
      <c r="E283" s="9" t="str">
        <f>'Item Hitboxes'!E1251</f>
        <v>17700000</v>
      </c>
      <c r="F283" s="9" t="str">
        <f>'Item Hitboxes'!F1251</f>
        <v>00000000</v>
      </c>
      <c r="G283" s="9" t="str">
        <f>'Item Hitboxes'!G1251</f>
        <v>b4990000</v>
      </c>
      <c r="H283" s="9" t="str">
        <f>'Item Hitboxes'!H1251</f>
        <v>190428a3</v>
      </c>
      <c r="I283" s="9" t="s">
        <v>6326</v>
      </c>
      <c r="K283" s="6" t="str">
        <f t="shared" si="448"/>
        <v>0</v>
      </c>
      <c r="L283" s="6" t="str">
        <f t="shared" si="449"/>
        <v>0</v>
      </c>
      <c r="M283" s="6" t="str">
        <f t="shared" si="450"/>
        <v>0</v>
      </c>
      <c r="N283" s="6" t="str">
        <f t="shared" si="451"/>
        <v>1</v>
      </c>
      <c r="O283" s="6" t="str">
        <f t="shared" si="452"/>
        <v>0</v>
      </c>
      <c r="P283" s="6" t="str">
        <f t="shared" si="453"/>
        <v>0</v>
      </c>
      <c r="Q283" s="6" t="str">
        <f t="shared" si="454"/>
        <v>0</v>
      </c>
      <c r="R283" s="6" t="str">
        <f t="shared" si="455"/>
        <v>0</v>
      </c>
      <c r="S283" s="6" t="str">
        <f t="shared" si="456"/>
        <v>0</v>
      </c>
      <c r="T283" s="6" t="str">
        <f t="shared" si="457"/>
        <v>0</v>
      </c>
      <c r="U283" s="6" t="str">
        <f t="shared" si="458"/>
        <v>0</v>
      </c>
      <c r="V283" s="6" t="str">
        <f t="shared" si="459"/>
        <v>0</v>
      </c>
      <c r="W283" s="6" t="str">
        <f t="shared" si="460"/>
        <v>0</v>
      </c>
      <c r="X283" s="6" t="str">
        <f t="shared" si="461"/>
        <v>0</v>
      </c>
      <c r="Y283" s="6" t="str">
        <f t="shared" si="462"/>
        <v>0</v>
      </c>
      <c r="Z283" s="6" t="str">
        <f t="shared" si="463"/>
        <v>0</v>
      </c>
      <c r="AA283" s="6" t="str">
        <f t="shared" si="464"/>
        <v>0</v>
      </c>
      <c r="AB283" s="6" t="str">
        <f t="shared" si="465"/>
        <v>1</v>
      </c>
      <c r="AC283" s="6" t="str">
        <f t="shared" si="466"/>
        <v>0</v>
      </c>
      <c r="AD283" s="6" t="str">
        <f t="shared" si="467"/>
        <v>1</v>
      </c>
      <c r="AE283" s="6" t="str">
        <f t="shared" si="468"/>
        <v>0</v>
      </c>
      <c r="AF283" s="6" t="str">
        <f t="shared" si="469"/>
        <v>1</v>
      </c>
      <c r="AG283" s="6" t="str">
        <f t="shared" si="470"/>
        <v>0</v>
      </c>
      <c r="AH283" s="6" t="str">
        <f t="shared" si="471"/>
        <v>0</v>
      </c>
      <c r="AI283" s="6" t="str">
        <f t="shared" si="472"/>
        <v>0</v>
      </c>
      <c r="AJ283" s="6" t="str">
        <f t="shared" si="473"/>
        <v>0</v>
      </c>
      <c r="AK283" s="6" t="str">
        <f t="shared" si="474"/>
        <v>0</v>
      </c>
      <c r="AL283" s="6" t="str">
        <f t="shared" si="475"/>
        <v>0</v>
      </c>
      <c r="AM283" s="6" t="str">
        <f t="shared" si="476"/>
        <v>0</v>
      </c>
      <c r="AN283" s="6" t="str">
        <f t="shared" si="477"/>
        <v>0</v>
      </c>
      <c r="AO283" s="6" t="str">
        <f t="shared" si="478"/>
        <v>0</v>
      </c>
      <c r="AP283" s="6" t="str">
        <f t="shared" si="479"/>
        <v>0</v>
      </c>
    </row>
    <row r="284" spans="1:42">
      <c r="A284" s="1">
        <f>'Item Hitboxes'!A1252</f>
        <v>0</v>
      </c>
      <c r="B284" s="1" t="str">
        <f>'Item Hitboxes'!B1252</f>
        <v>Itm2</v>
      </c>
      <c r="C284" s="6" t="str">
        <f>'Item Hitboxes'!C1252</f>
        <v>Ray Gun shot?</v>
      </c>
      <c r="D284" s="9" t="str">
        <f>'Item Hitboxes'!D1252</f>
        <v>2c000004</v>
      </c>
      <c r="E284" s="9" t="str">
        <f>'Item Hitboxes'!E1252</f>
        <v>02260000</v>
      </c>
      <c r="F284" s="9" t="str">
        <f>'Item Hitboxes'!F1252</f>
        <v>0000ff9c</v>
      </c>
      <c r="G284" s="9" t="str">
        <f>'Item Hitboxes'!G1252</f>
        <v>168f0000</v>
      </c>
      <c r="H284" s="9" t="str">
        <f>'Item Hitboxes'!H1252</f>
        <v>190e0063</v>
      </c>
      <c r="I284" s="9" t="s">
        <v>6305</v>
      </c>
      <c r="K284" s="6" t="str">
        <f t="shared" si="448"/>
        <v>0</v>
      </c>
      <c r="L284" s="6" t="str">
        <f t="shared" si="449"/>
        <v>0</v>
      </c>
      <c r="M284" s="6" t="str">
        <f t="shared" si="450"/>
        <v>0</v>
      </c>
      <c r="N284" s="6" t="str">
        <f t="shared" si="451"/>
        <v>1</v>
      </c>
      <c r="O284" s="6" t="str">
        <f t="shared" si="452"/>
        <v>0</v>
      </c>
      <c r="P284" s="6" t="str">
        <f t="shared" si="453"/>
        <v>0</v>
      </c>
      <c r="Q284" s="6" t="str">
        <f t="shared" si="454"/>
        <v>0</v>
      </c>
      <c r="R284" s="6" t="str">
        <f t="shared" si="455"/>
        <v>0</v>
      </c>
      <c r="S284" s="6" t="str">
        <f t="shared" si="456"/>
        <v>0</v>
      </c>
      <c r="T284" s="6" t="str">
        <f t="shared" si="457"/>
        <v>0</v>
      </c>
      <c r="U284" s="6" t="str">
        <f t="shared" si="458"/>
        <v>0</v>
      </c>
      <c r="V284" s="6" t="str">
        <f t="shared" si="459"/>
        <v>1</v>
      </c>
      <c r="W284" s="6" t="str">
        <f t="shared" si="460"/>
        <v>1</v>
      </c>
      <c r="X284" s="6" t="str">
        <f t="shared" si="461"/>
        <v>1</v>
      </c>
      <c r="Y284" s="6" t="str">
        <f t="shared" si="462"/>
        <v>0</v>
      </c>
      <c r="Z284" s="6" t="str">
        <f t="shared" si="463"/>
        <v>1</v>
      </c>
      <c r="AA284" s="6" t="str">
        <f t="shared" si="464"/>
        <v>1</v>
      </c>
      <c r="AB284" s="6" t="str">
        <f t="shared" si="465"/>
        <v>1</v>
      </c>
      <c r="AC284" s="6" t="str">
        <f t="shared" si="466"/>
        <v>0</v>
      </c>
      <c r="AD284" s="6" t="str">
        <f t="shared" si="467"/>
        <v>1</v>
      </c>
      <c r="AE284" s="6" t="str">
        <f t="shared" si="468"/>
        <v>0</v>
      </c>
      <c r="AF284" s="6" t="str">
        <f t="shared" si="469"/>
        <v>0</v>
      </c>
      <c r="AG284" s="6" t="str">
        <f t="shared" si="470"/>
        <v>0</v>
      </c>
      <c r="AH284" s="6" t="str">
        <f t="shared" si="471"/>
        <v>0</v>
      </c>
      <c r="AI284" s="6" t="str">
        <f t="shared" si="472"/>
        <v>0</v>
      </c>
      <c r="AJ284" s="6" t="str">
        <f t="shared" si="473"/>
        <v>0</v>
      </c>
      <c r="AK284" s="6" t="str">
        <f t="shared" si="474"/>
        <v>0</v>
      </c>
      <c r="AL284" s="6" t="str">
        <f t="shared" si="475"/>
        <v>0</v>
      </c>
      <c r="AM284" s="6" t="str">
        <f t="shared" si="476"/>
        <v>0</v>
      </c>
      <c r="AN284" s="6" t="str">
        <f t="shared" si="477"/>
        <v>0</v>
      </c>
      <c r="AO284" s="6" t="str">
        <f t="shared" si="478"/>
        <v>0</v>
      </c>
      <c r="AP284" s="6" t="str">
        <f t="shared" si="479"/>
        <v>0</v>
      </c>
    </row>
    <row r="285" spans="1:42">
      <c r="A285" s="1">
        <f>'Item Hitboxes'!A1253</f>
        <v>0</v>
      </c>
      <c r="B285" s="1" t="str">
        <f>'Item Hitboxes'!B1253</f>
        <v>Itm2</v>
      </c>
      <c r="C285" s="6" t="str">
        <f>'Item Hitboxes'!C1253</f>
        <v>Ray Gun shot?</v>
      </c>
      <c r="D285" s="9" t="str">
        <f>'Item Hitboxes'!D1253</f>
        <v>2c800004</v>
      </c>
      <c r="E285" s="9" t="str">
        <f>'Item Hitboxes'!E1253</f>
        <v>02260000</v>
      </c>
      <c r="F285" s="9" t="str">
        <f>'Item Hitboxes'!F1253</f>
        <v>0000fbb4</v>
      </c>
      <c r="G285" s="9" t="str">
        <f>'Item Hitboxes'!G1253</f>
        <v>168f0000</v>
      </c>
      <c r="H285" s="9" t="str">
        <f>'Item Hitboxes'!H1253</f>
        <v>190e0063</v>
      </c>
      <c r="I285" s="9" t="s">
        <v>6305</v>
      </c>
      <c r="K285" s="6" t="str">
        <f t="shared" si="448"/>
        <v>0</v>
      </c>
      <c r="L285" s="6" t="str">
        <f t="shared" si="449"/>
        <v>0</v>
      </c>
      <c r="M285" s="6" t="str">
        <f t="shared" si="450"/>
        <v>0</v>
      </c>
      <c r="N285" s="6" t="str">
        <f t="shared" si="451"/>
        <v>1</v>
      </c>
      <c r="O285" s="6" t="str">
        <f t="shared" si="452"/>
        <v>0</v>
      </c>
      <c r="P285" s="6" t="str">
        <f t="shared" si="453"/>
        <v>0</v>
      </c>
      <c r="Q285" s="6" t="str">
        <f t="shared" si="454"/>
        <v>0</v>
      </c>
      <c r="R285" s="6" t="str">
        <f t="shared" si="455"/>
        <v>0</v>
      </c>
      <c r="S285" s="6" t="str">
        <f t="shared" si="456"/>
        <v>0</v>
      </c>
      <c r="T285" s="6" t="str">
        <f t="shared" si="457"/>
        <v>0</v>
      </c>
      <c r="U285" s="6" t="str">
        <f t="shared" si="458"/>
        <v>0</v>
      </c>
      <c r="V285" s="6" t="str">
        <f t="shared" si="459"/>
        <v>1</v>
      </c>
      <c r="W285" s="6" t="str">
        <f t="shared" si="460"/>
        <v>1</v>
      </c>
      <c r="X285" s="6" t="str">
        <f t="shared" si="461"/>
        <v>1</v>
      </c>
      <c r="Y285" s="6" t="str">
        <f t="shared" si="462"/>
        <v>0</v>
      </c>
      <c r="Z285" s="6" t="str">
        <f t="shared" si="463"/>
        <v>1</v>
      </c>
      <c r="AA285" s="6" t="str">
        <f t="shared" si="464"/>
        <v>1</v>
      </c>
      <c r="AB285" s="6" t="str">
        <f t="shared" si="465"/>
        <v>1</v>
      </c>
      <c r="AC285" s="6" t="str">
        <f t="shared" si="466"/>
        <v>0</v>
      </c>
      <c r="AD285" s="6" t="str">
        <f t="shared" si="467"/>
        <v>1</v>
      </c>
      <c r="AE285" s="6" t="str">
        <f t="shared" si="468"/>
        <v>0</v>
      </c>
      <c r="AF285" s="6" t="str">
        <f t="shared" si="469"/>
        <v>0</v>
      </c>
      <c r="AG285" s="6" t="str">
        <f t="shared" si="470"/>
        <v>0</v>
      </c>
      <c r="AH285" s="6" t="str">
        <f t="shared" si="471"/>
        <v>0</v>
      </c>
      <c r="AI285" s="6" t="str">
        <f t="shared" si="472"/>
        <v>0</v>
      </c>
      <c r="AJ285" s="6" t="str">
        <f t="shared" si="473"/>
        <v>0</v>
      </c>
      <c r="AK285" s="6" t="str">
        <f t="shared" si="474"/>
        <v>0</v>
      </c>
      <c r="AL285" s="6" t="str">
        <f t="shared" si="475"/>
        <v>0</v>
      </c>
      <c r="AM285" s="6" t="str">
        <f t="shared" si="476"/>
        <v>0</v>
      </c>
      <c r="AN285" s="6" t="str">
        <f t="shared" si="477"/>
        <v>0</v>
      </c>
      <c r="AO285" s="6" t="str">
        <f t="shared" si="478"/>
        <v>0</v>
      </c>
      <c r="AP285" s="6" t="str">
        <f t="shared" si="479"/>
        <v>0</v>
      </c>
    </row>
    <row r="286" spans="1:42">
      <c r="A286" s="1">
        <f>'Item Hitboxes'!A1254</f>
        <v>0</v>
      </c>
      <c r="B286" s="1" t="str">
        <f>'Item Hitboxes'!B1254</f>
        <v>Itm2</v>
      </c>
      <c r="C286" s="6" t="str">
        <f>'Item Hitboxes'!C1254</f>
        <v>Star Rod shot?</v>
      </c>
      <c r="D286" s="9" t="str">
        <f>'Item Hitboxes'!D1254</f>
        <v>2c000008</v>
      </c>
      <c r="E286" s="9" t="str">
        <f>'Item Hitboxes'!E1254</f>
        <v>03560000</v>
      </c>
      <c r="F286" s="9" t="str">
        <f>'Item Hitboxes'!F1254</f>
        <v>00000000</v>
      </c>
      <c r="G286" s="9" t="str">
        <f>'Item Hitboxes'!G1254</f>
        <v>b4990000</v>
      </c>
      <c r="H286" s="9" t="str">
        <f>'Item Hitboxes'!H1254</f>
        <v>0a02024b</v>
      </c>
      <c r="I286" s="9" t="s">
        <v>6305</v>
      </c>
      <c r="K286" s="6" t="str">
        <f t="shared" si="448"/>
        <v>0</v>
      </c>
      <c r="L286" s="6" t="str">
        <f t="shared" si="449"/>
        <v>0</v>
      </c>
      <c r="M286" s="6" t="str">
        <f t="shared" si="450"/>
        <v>0</v>
      </c>
      <c r="N286" s="6" t="str">
        <f t="shared" si="451"/>
        <v>1</v>
      </c>
      <c r="O286" s="6" t="str">
        <f t="shared" si="452"/>
        <v>0</v>
      </c>
      <c r="P286" s="6" t="str">
        <f t="shared" si="453"/>
        <v>0</v>
      </c>
      <c r="Q286" s="6" t="str">
        <f t="shared" si="454"/>
        <v>0</v>
      </c>
      <c r="R286" s="6" t="str">
        <f t="shared" si="455"/>
        <v>0</v>
      </c>
      <c r="S286" s="6" t="str">
        <f t="shared" si="456"/>
        <v>0</v>
      </c>
      <c r="T286" s="6" t="str">
        <f t="shared" si="457"/>
        <v>0</v>
      </c>
      <c r="U286" s="6" t="str">
        <f t="shared" si="458"/>
        <v>0</v>
      </c>
      <c r="V286" s="6" t="str">
        <f t="shared" si="459"/>
        <v>1</v>
      </c>
      <c r="W286" s="6" t="str">
        <f t="shared" si="460"/>
        <v>1</v>
      </c>
      <c r="X286" s="6" t="str">
        <f t="shared" si="461"/>
        <v>1</v>
      </c>
      <c r="Y286" s="6" t="str">
        <f t="shared" si="462"/>
        <v>0</v>
      </c>
      <c r="Z286" s="6" t="str">
        <f t="shared" si="463"/>
        <v>1</v>
      </c>
      <c r="AA286" s="6" t="str">
        <f t="shared" si="464"/>
        <v>1</v>
      </c>
      <c r="AB286" s="6" t="str">
        <f t="shared" si="465"/>
        <v>1</v>
      </c>
      <c r="AC286" s="6" t="str">
        <f t="shared" si="466"/>
        <v>0</v>
      </c>
      <c r="AD286" s="6" t="str">
        <f t="shared" si="467"/>
        <v>1</v>
      </c>
      <c r="AE286" s="6" t="str">
        <f t="shared" si="468"/>
        <v>0</v>
      </c>
      <c r="AF286" s="6" t="str">
        <f t="shared" si="469"/>
        <v>0</v>
      </c>
      <c r="AG286" s="6" t="str">
        <f t="shared" si="470"/>
        <v>0</v>
      </c>
      <c r="AH286" s="6" t="str">
        <f t="shared" si="471"/>
        <v>0</v>
      </c>
      <c r="AI286" s="6" t="str">
        <f t="shared" si="472"/>
        <v>0</v>
      </c>
      <c r="AJ286" s="6" t="str">
        <f t="shared" si="473"/>
        <v>0</v>
      </c>
      <c r="AK286" s="6" t="str">
        <f t="shared" si="474"/>
        <v>0</v>
      </c>
      <c r="AL286" s="6" t="str">
        <f t="shared" si="475"/>
        <v>0</v>
      </c>
      <c r="AM286" s="6" t="str">
        <f t="shared" si="476"/>
        <v>0</v>
      </c>
      <c r="AN286" s="6" t="str">
        <f t="shared" si="477"/>
        <v>0</v>
      </c>
      <c r="AO286" s="6" t="str">
        <f t="shared" si="478"/>
        <v>0</v>
      </c>
      <c r="AP286" s="6" t="str">
        <f t="shared" si="479"/>
        <v>0</v>
      </c>
    </row>
    <row r="287" spans="1:42">
      <c r="A287" s="1">
        <f>'Item Hitboxes'!A1255</f>
        <v>0</v>
      </c>
      <c r="B287" s="1" t="str">
        <f>'Item Hitboxes'!B1255</f>
        <v>Itm2</v>
      </c>
      <c r="C287" s="6" t="str">
        <f>'Item Hitboxes'!C1255</f>
        <v>Lip's Stick shot</v>
      </c>
      <c r="D287" s="9" t="str">
        <f>'Item Hitboxes'!D1255</f>
        <v>2c000002</v>
      </c>
      <c r="E287" s="9" t="str">
        <f>'Item Hitboxes'!E1255</f>
        <v>04b00000</v>
      </c>
      <c r="F287" s="9" t="str">
        <f>'Item Hitboxes'!F1255</f>
        <v>00000000</v>
      </c>
      <c r="G287" s="9" t="str">
        <f>'Item Hitboxes'!G1255</f>
        <v>b4878000</v>
      </c>
      <c r="H287" s="9" t="str">
        <f>'Item Hitboxes'!H1255</f>
        <v>143e024b</v>
      </c>
      <c r="I287" s="9" t="s">
        <v>6305</v>
      </c>
      <c r="K287" s="6" t="str">
        <f t="shared" si="448"/>
        <v>0</v>
      </c>
      <c r="L287" s="6" t="str">
        <f t="shared" si="449"/>
        <v>0</v>
      </c>
      <c r="M287" s="6" t="str">
        <f t="shared" si="450"/>
        <v>0</v>
      </c>
      <c r="N287" s="6" t="str">
        <f t="shared" si="451"/>
        <v>1</v>
      </c>
      <c r="O287" s="6" t="str">
        <f t="shared" si="452"/>
        <v>0</v>
      </c>
      <c r="P287" s="6" t="str">
        <f t="shared" si="453"/>
        <v>0</v>
      </c>
      <c r="Q287" s="6" t="str">
        <f t="shared" si="454"/>
        <v>0</v>
      </c>
      <c r="R287" s="6" t="str">
        <f t="shared" si="455"/>
        <v>0</v>
      </c>
      <c r="S287" s="6" t="str">
        <f t="shared" si="456"/>
        <v>0</v>
      </c>
      <c r="T287" s="6" t="str">
        <f t="shared" si="457"/>
        <v>0</v>
      </c>
      <c r="U287" s="6" t="str">
        <f t="shared" si="458"/>
        <v>0</v>
      </c>
      <c r="V287" s="6" t="str">
        <f t="shared" si="459"/>
        <v>1</v>
      </c>
      <c r="W287" s="6" t="str">
        <f t="shared" si="460"/>
        <v>1</v>
      </c>
      <c r="X287" s="6" t="str">
        <f t="shared" si="461"/>
        <v>1</v>
      </c>
      <c r="Y287" s="6" t="str">
        <f t="shared" si="462"/>
        <v>0</v>
      </c>
      <c r="Z287" s="6" t="str">
        <f t="shared" si="463"/>
        <v>1</v>
      </c>
      <c r="AA287" s="6" t="str">
        <f t="shared" si="464"/>
        <v>1</v>
      </c>
      <c r="AB287" s="6" t="str">
        <f t="shared" si="465"/>
        <v>1</v>
      </c>
      <c r="AC287" s="6" t="str">
        <f t="shared" si="466"/>
        <v>0</v>
      </c>
      <c r="AD287" s="6" t="str">
        <f t="shared" si="467"/>
        <v>1</v>
      </c>
      <c r="AE287" s="6" t="str">
        <f t="shared" si="468"/>
        <v>0</v>
      </c>
      <c r="AF287" s="6" t="str">
        <f t="shared" si="469"/>
        <v>0</v>
      </c>
      <c r="AG287" s="6" t="str">
        <f t="shared" si="470"/>
        <v>0</v>
      </c>
      <c r="AH287" s="6" t="str">
        <f t="shared" si="471"/>
        <v>0</v>
      </c>
      <c r="AI287" s="6" t="str">
        <f t="shared" si="472"/>
        <v>0</v>
      </c>
      <c r="AJ287" s="6" t="str">
        <f t="shared" si="473"/>
        <v>0</v>
      </c>
      <c r="AK287" s="6" t="str">
        <f t="shared" si="474"/>
        <v>0</v>
      </c>
      <c r="AL287" s="6" t="str">
        <f t="shared" si="475"/>
        <v>0</v>
      </c>
      <c r="AM287" s="6" t="str">
        <f t="shared" si="476"/>
        <v>0</v>
      </c>
      <c r="AN287" s="6" t="str">
        <f t="shared" si="477"/>
        <v>0</v>
      </c>
      <c r="AO287" s="6" t="str">
        <f t="shared" si="478"/>
        <v>0</v>
      </c>
      <c r="AP287" s="6" t="str">
        <f t="shared" si="479"/>
        <v>0</v>
      </c>
    </row>
    <row r="288" spans="1:42">
      <c r="A288" s="1">
        <f>'Item Hitboxes'!A1256</f>
        <v>0</v>
      </c>
      <c r="B288" s="1" t="str">
        <f>'Item Hitboxes'!B1256</f>
        <v>Itm2</v>
      </c>
      <c r="C288" s="6" t="str">
        <f>'Item Hitboxes'!C1256</f>
        <v>Super Scope shot (lvl 0)</v>
      </c>
      <c r="D288" s="9" t="str">
        <f>'Item Hitboxes'!D1256</f>
        <v>2c000001</v>
      </c>
      <c r="E288" s="9" t="str">
        <f>'Item Hitboxes'!E1256</f>
        <v>01900000</v>
      </c>
      <c r="F288" s="9" t="str">
        <f>'Item Hitboxes'!F1256</f>
        <v>00000000</v>
      </c>
      <c r="G288" s="9" t="str">
        <f>'Item Hitboxes'!G1256</f>
        <v>8c258000</v>
      </c>
      <c r="H288" s="9" t="str">
        <f>'Item Hitboxes'!H1256</f>
        <v>0002000b</v>
      </c>
      <c r="I288" s="9" t="s">
        <v>6305</v>
      </c>
      <c r="K288" s="6" t="str">
        <f t="shared" si="448"/>
        <v>0</v>
      </c>
      <c r="L288" s="6" t="str">
        <f t="shared" si="449"/>
        <v>0</v>
      </c>
      <c r="M288" s="6" t="str">
        <f t="shared" si="450"/>
        <v>0</v>
      </c>
      <c r="N288" s="6" t="str">
        <f t="shared" si="451"/>
        <v>1</v>
      </c>
      <c r="O288" s="6" t="str">
        <f t="shared" si="452"/>
        <v>0</v>
      </c>
      <c r="P288" s="6" t="str">
        <f t="shared" si="453"/>
        <v>0</v>
      </c>
      <c r="Q288" s="6" t="str">
        <f t="shared" si="454"/>
        <v>0</v>
      </c>
      <c r="R288" s="6" t="str">
        <f t="shared" si="455"/>
        <v>0</v>
      </c>
      <c r="S288" s="6" t="str">
        <f t="shared" si="456"/>
        <v>0</v>
      </c>
      <c r="T288" s="6" t="str">
        <f t="shared" si="457"/>
        <v>0</v>
      </c>
      <c r="U288" s="6" t="str">
        <f t="shared" si="458"/>
        <v>0</v>
      </c>
      <c r="V288" s="6" t="str">
        <f t="shared" si="459"/>
        <v>1</v>
      </c>
      <c r="W288" s="6" t="str">
        <f t="shared" si="460"/>
        <v>1</v>
      </c>
      <c r="X288" s="6" t="str">
        <f t="shared" si="461"/>
        <v>1</v>
      </c>
      <c r="Y288" s="6" t="str">
        <f t="shared" si="462"/>
        <v>0</v>
      </c>
      <c r="Z288" s="6" t="str">
        <f t="shared" si="463"/>
        <v>1</v>
      </c>
      <c r="AA288" s="6" t="str">
        <f t="shared" si="464"/>
        <v>1</v>
      </c>
      <c r="AB288" s="6" t="str">
        <f t="shared" si="465"/>
        <v>1</v>
      </c>
      <c r="AC288" s="6" t="str">
        <f t="shared" si="466"/>
        <v>0</v>
      </c>
      <c r="AD288" s="6" t="str">
        <f t="shared" si="467"/>
        <v>1</v>
      </c>
      <c r="AE288" s="6" t="str">
        <f t="shared" si="468"/>
        <v>0</v>
      </c>
      <c r="AF288" s="6" t="str">
        <f t="shared" si="469"/>
        <v>0</v>
      </c>
      <c r="AG288" s="6" t="str">
        <f t="shared" si="470"/>
        <v>0</v>
      </c>
      <c r="AH288" s="6" t="str">
        <f t="shared" si="471"/>
        <v>0</v>
      </c>
      <c r="AI288" s="6" t="str">
        <f t="shared" si="472"/>
        <v>0</v>
      </c>
      <c r="AJ288" s="6" t="str">
        <f t="shared" si="473"/>
        <v>0</v>
      </c>
      <c r="AK288" s="6" t="str">
        <f t="shared" si="474"/>
        <v>0</v>
      </c>
      <c r="AL288" s="6" t="str">
        <f t="shared" si="475"/>
        <v>0</v>
      </c>
      <c r="AM288" s="6" t="str">
        <f t="shared" si="476"/>
        <v>0</v>
      </c>
      <c r="AN288" s="6" t="str">
        <f t="shared" si="477"/>
        <v>0</v>
      </c>
      <c r="AO288" s="6" t="str">
        <f t="shared" si="478"/>
        <v>0</v>
      </c>
      <c r="AP288" s="6" t="str">
        <f t="shared" si="479"/>
        <v>0</v>
      </c>
    </row>
    <row r="289" spans="1:42">
      <c r="A289" s="1">
        <f>'Item Hitboxes'!A1257</f>
        <v>0</v>
      </c>
      <c r="B289" s="1" t="str">
        <f>'Item Hitboxes'!B1257</f>
        <v>Itm2</v>
      </c>
      <c r="C289" s="6" t="str">
        <f>'Item Hitboxes'!C1257</f>
        <v>Super Scope shot (lvl 1)</v>
      </c>
      <c r="D289" s="9" t="str">
        <f>'Item Hitboxes'!D1257</f>
        <v>2c000002</v>
      </c>
      <c r="E289" s="9" t="str">
        <f>'Item Hitboxes'!E1257</f>
        <v>01900000</v>
      </c>
      <c r="F289" s="9" t="str">
        <f>'Item Hitboxes'!F1257</f>
        <v>00000000</v>
      </c>
      <c r="G289" s="9" t="str">
        <f>'Item Hitboxes'!G1257</f>
        <v>28190020</v>
      </c>
      <c r="H289" s="9" t="str">
        <f>'Item Hitboxes'!H1257</f>
        <v>0002000b</v>
      </c>
      <c r="I289" s="9" t="s">
        <v>6305</v>
      </c>
      <c r="K289" s="6" t="str">
        <f t="shared" si="448"/>
        <v>0</v>
      </c>
      <c r="L289" s="6" t="str">
        <f t="shared" si="449"/>
        <v>0</v>
      </c>
      <c r="M289" s="6" t="str">
        <f t="shared" si="450"/>
        <v>0</v>
      </c>
      <c r="N289" s="6" t="str">
        <f t="shared" si="451"/>
        <v>1</v>
      </c>
      <c r="O289" s="6" t="str">
        <f t="shared" si="452"/>
        <v>0</v>
      </c>
      <c r="P289" s="6" t="str">
        <f t="shared" si="453"/>
        <v>0</v>
      </c>
      <c r="Q289" s="6" t="str">
        <f t="shared" si="454"/>
        <v>0</v>
      </c>
      <c r="R289" s="6" t="str">
        <f t="shared" si="455"/>
        <v>0</v>
      </c>
      <c r="S289" s="6" t="str">
        <f t="shared" si="456"/>
        <v>0</v>
      </c>
      <c r="T289" s="6" t="str">
        <f t="shared" si="457"/>
        <v>0</v>
      </c>
      <c r="U289" s="6" t="str">
        <f t="shared" si="458"/>
        <v>0</v>
      </c>
      <c r="V289" s="6" t="str">
        <f t="shared" si="459"/>
        <v>1</v>
      </c>
      <c r="W289" s="6" t="str">
        <f t="shared" si="460"/>
        <v>1</v>
      </c>
      <c r="X289" s="6" t="str">
        <f t="shared" si="461"/>
        <v>1</v>
      </c>
      <c r="Y289" s="6" t="str">
        <f t="shared" si="462"/>
        <v>0</v>
      </c>
      <c r="Z289" s="6" t="str">
        <f t="shared" si="463"/>
        <v>1</v>
      </c>
      <c r="AA289" s="6" t="str">
        <f t="shared" si="464"/>
        <v>1</v>
      </c>
      <c r="AB289" s="6" t="str">
        <f t="shared" si="465"/>
        <v>1</v>
      </c>
      <c r="AC289" s="6" t="str">
        <f t="shared" si="466"/>
        <v>0</v>
      </c>
      <c r="AD289" s="6" t="str">
        <f t="shared" si="467"/>
        <v>1</v>
      </c>
      <c r="AE289" s="6" t="str">
        <f t="shared" si="468"/>
        <v>0</v>
      </c>
      <c r="AF289" s="6" t="str">
        <f t="shared" si="469"/>
        <v>0</v>
      </c>
      <c r="AG289" s="6" t="str">
        <f t="shared" si="470"/>
        <v>0</v>
      </c>
      <c r="AH289" s="6" t="str">
        <f t="shared" si="471"/>
        <v>0</v>
      </c>
      <c r="AI289" s="6" t="str">
        <f t="shared" si="472"/>
        <v>0</v>
      </c>
      <c r="AJ289" s="6" t="str">
        <f t="shared" si="473"/>
        <v>0</v>
      </c>
      <c r="AK289" s="6" t="str">
        <f t="shared" si="474"/>
        <v>0</v>
      </c>
      <c r="AL289" s="6" t="str">
        <f t="shared" si="475"/>
        <v>0</v>
      </c>
      <c r="AM289" s="6" t="str">
        <f t="shared" si="476"/>
        <v>0</v>
      </c>
      <c r="AN289" s="6" t="str">
        <f t="shared" si="477"/>
        <v>0</v>
      </c>
      <c r="AO289" s="6" t="str">
        <f t="shared" si="478"/>
        <v>0</v>
      </c>
      <c r="AP289" s="6" t="str">
        <f t="shared" si="479"/>
        <v>0</v>
      </c>
    </row>
    <row r="290" spans="1:42">
      <c r="A290" s="1">
        <f>'Item Hitboxes'!A1258</f>
        <v>0</v>
      </c>
      <c r="B290" s="1" t="str">
        <f>'Item Hitboxes'!B1258</f>
        <v>Itm2</v>
      </c>
      <c r="C290" s="6" t="str">
        <f>'Item Hitboxes'!C1258</f>
        <v>Super Scope shot (lvl 2)</v>
      </c>
      <c r="D290" s="9" t="str">
        <f>'Item Hitboxes'!D1258</f>
        <v>2c000004</v>
      </c>
      <c r="E290" s="9" t="str">
        <f>'Item Hitboxes'!E1258</f>
        <v>01900000</v>
      </c>
      <c r="F290" s="9" t="str">
        <f>'Item Hitboxes'!F1258</f>
        <v>00000000</v>
      </c>
      <c r="G290" s="9" t="str">
        <f>'Item Hitboxes'!G1258</f>
        <v>14208000</v>
      </c>
      <c r="H290" s="9" t="str">
        <f>'Item Hitboxes'!H1258</f>
        <v>0c82000b</v>
      </c>
      <c r="I290" s="9" t="s">
        <v>6305</v>
      </c>
      <c r="K290" s="6" t="str">
        <f t="shared" si="448"/>
        <v>0</v>
      </c>
      <c r="L290" s="6" t="str">
        <f t="shared" si="449"/>
        <v>0</v>
      </c>
      <c r="M290" s="6" t="str">
        <f t="shared" si="450"/>
        <v>0</v>
      </c>
      <c r="N290" s="6" t="str">
        <f t="shared" si="451"/>
        <v>1</v>
      </c>
      <c r="O290" s="6" t="str">
        <f t="shared" si="452"/>
        <v>0</v>
      </c>
      <c r="P290" s="6" t="str">
        <f t="shared" si="453"/>
        <v>0</v>
      </c>
      <c r="Q290" s="6" t="str">
        <f t="shared" si="454"/>
        <v>0</v>
      </c>
      <c r="R290" s="6" t="str">
        <f t="shared" si="455"/>
        <v>0</v>
      </c>
      <c r="S290" s="6" t="str">
        <f t="shared" si="456"/>
        <v>0</v>
      </c>
      <c r="T290" s="6" t="str">
        <f t="shared" si="457"/>
        <v>0</v>
      </c>
      <c r="U290" s="6" t="str">
        <f t="shared" si="458"/>
        <v>0</v>
      </c>
      <c r="V290" s="6" t="str">
        <f t="shared" si="459"/>
        <v>1</v>
      </c>
      <c r="W290" s="6" t="str">
        <f t="shared" si="460"/>
        <v>1</v>
      </c>
      <c r="X290" s="6" t="str">
        <f t="shared" si="461"/>
        <v>1</v>
      </c>
      <c r="Y290" s="6" t="str">
        <f t="shared" si="462"/>
        <v>0</v>
      </c>
      <c r="Z290" s="6" t="str">
        <f t="shared" si="463"/>
        <v>1</v>
      </c>
      <c r="AA290" s="6" t="str">
        <f t="shared" si="464"/>
        <v>1</v>
      </c>
      <c r="AB290" s="6" t="str">
        <f t="shared" si="465"/>
        <v>1</v>
      </c>
      <c r="AC290" s="6" t="str">
        <f t="shared" si="466"/>
        <v>0</v>
      </c>
      <c r="AD290" s="6" t="str">
        <f t="shared" si="467"/>
        <v>1</v>
      </c>
      <c r="AE290" s="6" t="str">
        <f t="shared" si="468"/>
        <v>0</v>
      </c>
      <c r="AF290" s="6" t="str">
        <f t="shared" si="469"/>
        <v>0</v>
      </c>
      <c r="AG290" s="6" t="str">
        <f t="shared" si="470"/>
        <v>0</v>
      </c>
      <c r="AH290" s="6" t="str">
        <f t="shared" si="471"/>
        <v>0</v>
      </c>
      <c r="AI290" s="6" t="str">
        <f t="shared" si="472"/>
        <v>0</v>
      </c>
      <c r="AJ290" s="6" t="str">
        <f t="shared" si="473"/>
        <v>0</v>
      </c>
      <c r="AK290" s="6" t="str">
        <f t="shared" si="474"/>
        <v>0</v>
      </c>
      <c r="AL290" s="6" t="str">
        <f t="shared" si="475"/>
        <v>0</v>
      </c>
      <c r="AM290" s="6" t="str">
        <f t="shared" si="476"/>
        <v>0</v>
      </c>
      <c r="AN290" s="6" t="str">
        <f t="shared" si="477"/>
        <v>0</v>
      </c>
      <c r="AO290" s="6" t="str">
        <f t="shared" si="478"/>
        <v>0</v>
      </c>
      <c r="AP290" s="6" t="str">
        <f t="shared" si="479"/>
        <v>0</v>
      </c>
    </row>
    <row r="291" spans="1:42">
      <c r="A291" s="1">
        <f>'Item Hitboxes'!A1259</f>
        <v>0</v>
      </c>
      <c r="B291" s="1" t="str">
        <f>'Item Hitboxes'!B1259</f>
        <v>Itm2</v>
      </c>
      <c r="C291" s="6" t="str">
        <f>'Item Hitboxes'!C1259</f>
        <v>Super Scope shot (lvl 3)</v>
      </c>
      <c r="D291" s="9" t="str">
        <f>'Item Hitboxes'!D1259</f>
        <v>2c000007</v>
      </c>
      <c r="E291" s="9" t="str">
        <f>'Item Hitboxes'!E1259</f>
        <v>01900000</v>
      </c>
      <c r="F291" s="9" t="str">
        <f>'Item Hitboxes'!F1259</f>
        <v>00000000</v>
      </c>
      <c r="G291" s="9" t="str">
        <f>'Item Hitboxes'!G1259</f>
        <v>16990000</v>
      </c>
      <c r="H291" s="9" t="str">
        <f>'Item Hitboxes'!H1259</f>
        <v>0f02000b</v>
      </c>
      <c r="I291" s="9" t="s">
        <v>6305</v>
      </c>
      <c r="K291" s="6" t="str">
        <f t="shared" si="448"/>
        <v>0</v>
      </c>
      <c r="L291" s="6" t="str">
        <f t="shared" si="449"/>
        <v>0</v>
      </c>
      <c r="M291" s="6" t="str">
        <f t="shared" si="450"/>
        <v>0</v>
      </c>
      <c r="N291" s="6" t="str">
        <f t="shared" si="451"/>
        <v>1</v>
      </c>
      <c r="O291" s="6" t="str">
        <f t="shared" si="452"/>
        <v>0</v>
      </c>
      <c r="P291" s="6" t="str">
        <f t="shared" si="453"/>
        <v>0</v>
      </c>
      <c r="Q291" s="6" t="str">
        <f t="shared" si="454"/>
        <v>0</v>
      </c>
      <c r="R291" s="6" t="str">
        <f t="shared" si="455"/>
        <v>0</v>
      </c>
      <c r="S291" s="6" t="str">
        <f t="shared" si="456"/>
        <v>0</v>
      </c>
      <c r="T291" s="6" t="str">
        <f t="shared" si="457"/>
        <v>0</v>
      </c>
      <c r="U291" s="6" t="str">
        <f t="shared" si="458"/>
        <v>0</v>
      </c>
      <c r="V291" s="6" t="str">
        <f t="shared" si="459"/>
        <v>1</v>
      </c>
      <c r="W291" s="6" t="str">
        <f t="shared" si="460"/>
        <v>1</v>
      </c>
      <c r="X291" s="6" t="str">
        <f t="shared" si="461"/>
        <v>1</v>
      </c>
      <c r="Y291" s="6" t="str">
        <f t="shared" si="462"/>
        <v>0</v>
      </c>
      <c r="Z291" s="6" t="str">
        <f t="shared" si="463"/>
        <v>1</v>
      </c>
      <c r="AA291" s="6" t="str">
        <f t="shared" si="464"/>
        <v>1</v>
      </c>
      <c r="AB291" s="6" t="str">
        <f t="shared" si="465"/>
        <v>1</v>
      </c>
      <c r="AC291" s="6" t="str">
        <f t="shared" si="466"/>
        <v>0</v>
      </c>
      <c r="AD291" s="6" t="str">
        <f t="shared" si="467"/>
        <v>1</v>
      </c>
      <c r="AE291" s="6" t="str">
        <f t="shared" si="468"/>
        <v>0</v>
      </c>
      <c r="AF291" s="6" t="str">
        <f t="shared" si="469"/>
        <v>0</v>
      </c>
      <c r="AG291" s="6" t="str">
        <f t="shared" si="470"/>
        <v>0</v>
      </c>
      <c r="AH291" s="6" t="str">
        <f t="shared" si="471"/>
        <v>0</v>
      </c>
      <c r="AI291" s="6" t="str">
        <f t="shared" si="472"/>
        <v>0</v>
      </c>
      <c r="AJ291" s="6" t="str">
        <f t="shared" si="473"/>
        <v>0</v>
      </c>
      <c r="AK291" s="6" t="str">
        <f t="shared" si="474"/>
        <v>0</v>
      </c>
      <c r="AL291" s="6" t="str">
        <f t="shared" si="475"/>
        <v>0</v>
      </c>
      <c r="AM291" s="6" t="str">
        <f t="shared" si="476"/>
        <v>0</v>
      </c>
      <c r="AN291" s="6" t="str">
        <f t="shared" si="477"/>
        <v>0</v>
      </c>
      <c r="AO291" s="6" t="str">
        <f t="shared" si="478"/>
        <v>0</v>
      </c>
      <c r="AP291" s="6" t="str">
        <f t="shared" si="479"/>
        <v>0</v>
      </c>
    </row>
    <row r="292" spans="1:42">
      <c r="A292" s="1">
        <f>'Item Hitboxes'!A1260</f>
        <v>0</v>
      </c>
      <c r="B292" s="1" t="str">
        <f>'Item Hitboxes'!B1260</f>
        <v>Itm2</v>
      </c>
      <c r="C292" s="6" t="str">
        <f>'Item Hitboxes'!C1260</f>
        <v>Super Scope shot (lvl 4)</v>
      </c>
      <c r="D292" s="9" t="str">
        <f>'Item Hitboxes'!D1260</f>
        <v>2c00000a</v>
      </c>
      <c r="E292" s="9" t="str">
        <f>'Item Hitboxes'!E1260</f>
        <v>01900000</v>
      </c>
      <c r="F292" s="9" t="str">
        <f>'Item Hitboxes'!F1260</f>
        <v>00000000</v>
      </c>
      <c r="G292" s="9" t="str">
        <f>'Item Hitboxes'!G1260</f>
        <v>19168000</v>
      </c>
      <c r="H292" s="9" t="str">
        <f>'Item Hitboxes'!H1260</f>
        <v>1182000b</v>
      </c>
      <c r="I292" s="9" t="s">
        <v>6305</v>
      </c>
      <c r="K292" s="6" t="str">
        <f t="shared" si="448"/>
        <v>0</v>
      </c>
      <c r="L292" s="6" t="str">
        <f t="shared" si="449"/>
        <v>0</v>
      </c>
      <c r="M292" s="6" t="str">
        <f t="shared" si="450"/>
        <v>0</v>
      </c>
      <c r="N292" s="6" t="str">
        <f t="shared" si="451"/>
        <v>1</v>
      </c>
      <c r="O292" s="6" t="str">
        <f t="shared" si="452"/>
        <v>0</v>
      </c>
      <c r="P292" s="6" t="str">
        <f t="shared" si="453"/>
        <v>0</v>
      </c>
      <c r="Q292" s="6" t="str">
        <f t="shared" si="454"/>
        <v>0</v>
      </c>
      <c r="R292" s="6" t="str">
        <f t="shared" si="455"/>
        <v>0</v>
      </c>
      <c r="S292" s="6" t="str">
        <f t="shared" si="456"/>
        <v>0</v>
      </c>
      <c r="T292" s="6" t="str">
        <f t="shared" si="457"/>
        <v>0</v>
      </c>
      <c r="U292" s="6" t="str">
        <f t="shared" si="458"/>
        <v>0</v>
      </c>
      <c r="V292" s="6" t="str">
        <f t="shared" si="459"/>
        <v>1</v>
      </c>
      <c r="W292" s="6" t="str">
        <f t="shared" si="460"/>
        <v>1</v>
      </c>
      <c r="X292" s="6" t="str">
        <f t="shared" si="461"/>
        <v>1</v>
      </c>
      <c r="Y292" s="6" t="str">
        <f t="shared" si="462"/>
        <v>0</v>
      </c>
      <c r="Z292" s="6" t="str">
        <f t="shared" si="463"/>
        <v>1</v>
      </c>
      <c r="AA292" s="6" t="str">
        <f t="shared" si="464"/>
        <v>1</v>
      </c>
      <c r="AB292" s="6" t="str">
        <f t="shared" si="465"/>
        <v>1</v>
      </c>
      <c r="AC292" s="6" t="str">
        <f t="shared" si="466"/>
        <v>0</v>
      </c>
      <c r="AD292" s="6" t="str">
        <f t="shared" si="467"/>
        <v>1</v>
      </c>
      <c r="AE292" s="6" t="str">
        <f t="shared" si="468"/>
        <v>0</v>
      </c>
      <c r="AF292" s="6" t="str">
        <f t="shared" si="469"/>
        <v>0</v>
      </c>
      <c r="AG292" s="6" t="str">
        <f t="shared" si="470"/>
        <v>0</v>
      </c>
      <c r="AH292" s="6" t="str">
        <f t="shared" si="471"/>
        <v>0</v>
      </c>
      <c r="AI292" s="6" t="str">
        <f t="shared" si="472"/>
        <v>0</v>
      </c>
      <c r="AJ292" s="6" t="str">
        <f t="shared" si="473"/>
        <v>0</v>
      </c>
      <c r="AK292" s="6" t="str">
        <f t="shared" si="474"/>
        <v>0</v>
      </c>
      <c r="AL292" s="6" t="str">
        <f t="shared" si="475"/>
        <v>0</v>
      </c>
      <c r="AM292" s="6" t="str">
        <f t="shared" si="476"/>
        <v>0</v>
      </c>
      <c r="AN292" s="6" t="str">
        <f t="shared" si="477"/>
        <v>0</v>
      </c>
      <c r="AO292" s="6" t="str">
        <f t="shared" si="478"/>
        <v>0</v>
      </c>
      <c r="AP292" s="6" t="str">
        <f t="shared" si="479"/>
        <v>0</v>
      </c>
    </row>
    <row r="293" spans="1:42">
      <c r="A293" s="1">
        <f>'Item Hitboxes'!A1261</f>
        <v>0</v>
      </c>
      <c r="B293" s="1" t="str">
        <f>'Item Hitboxes'!B1261</f>
        <v>Itm2</v>
      </c>
      <c r="C293" s="6" t="str">
        <f>'Item Hitboxes'!C1261</f>
        <v>Super Scope shot (lvl 5)</v>
      </c>
      <c r="D293" s="9" t="str">
        <f>'Item Hitboxes'!D1261</f>
        <v>2c00000d</v>
      </c>
      <c r="E293" s="9" t="str">
        <f>'Item Hitboxes'!E1261</f>
        <v>01900000</v>
      </c>
      <c r="F293" s="9" t="str">
        <f>'Item Hitboxes'!F1261</f>
        <v>00000000</v>
      </c>
      <c r="G293" s="9" t="str">
        <f>'Item Hitboxes'!G1261</f>
        <v>1b968000</v>
      </c>
      <c r="H293" s="9" t="str">
        <f>'Item Hitboxes'!H1261</f>
        <v>1402004b</v>
      </c>
      <c r="I293" s="9" t="s">
        <v>6305</v>
      </c>
      <c r="K293" s="6" t="str">
        <f t="shared" si="448"/>
        <v>0</v>
      </c>
      <c r="L293" s="6" t="str">
        <f t="shared" si="449"/>
        <v>0</v>
      </c>
      <c r="M293" s="6" t="str">
        <f t="shared" si="450"/>
        <v>0</v>
      </c>
      <c r="N293" s="6" t="str">
        <f t="shared" si="451"/>
        <v>1</v>
      </c>
      <c r="O293" s="6" t="str">
        <f t="shared" si="452"/>
        <v>0</v>
      </c>
      <c r="P293" s="6" t="str">
        <f t="shared" si="453"/>
        <v>0</v>
      </c>
      <c r="Q293" s="6" t="str">
        <f t="shared" si="454"/>
        <v>0</v>
      </c>
      <c r="R293" s="6" t="str">
        <f t="shared" si="455"/>
        <v>0</v>
      </c>
      <c r="S293" s="6" t="str">
        <f t="shared" si="456"/>
        <v>0</v>
      </c>
      <c r="T293" s="6" t="str">
        <f t="shared" si="457"/>
        <v>0</v>
      </c>
      <c r="U293" s="6" t="str">
        <f t="shared" si="458"/>
        <v>0</v>
      </c>
      <c r="V293" s="6" t="str">
        <f t="shared" si="459"/>
        <v>1</v>
      </c>
      <c r="W293" s="6" t="str">
        <f t="shared" si="460"/>
        <v>1</v>
      </c>
      <c r="X293" s="6" t="str">
        <f t="shared" si="461"/>
        <v>1</v>
      </c>
      <c r="Y293" s="6" t="str">
        <f t="shared" si="462"/>
        <v>0</v>
      </c>
      <c r="Z293" s="6" t="str">
        <f t="shared" si="463"/>
        <v>1</v>
      </c>
      <c r="AA293" s="6" t="str">
        <f t="shared" si="464"/>
        <v>1</v>
      </c>
      <c r="AB293" s="6" t="str">
        <f t="shared" si="465"/>
        <v>1</v>
      </c>
      <c r="AC293" s="6" t="str">
        <f t="shared" si="466"/>
        <v>0</v>
      </c>
      <c r="AD293" s="6" t="str">
        <f t="shared" si="467"/>
        <v>1</v>
      </c>
      <c r="AE293" s="6" t="str">
        <f t="shared" si="468"/>
        <v>0</v>
      </c>
      <c r="AF293" s="6" t="str">
        <f t="shared" si="469"/>
        <v>0</v>
      </c>
      <c r="AG293" s="6" t="str">
        <f t="shared" si="470"/>
        <v>0</v>
      </c>
      <c r="AH293" s="6" t="str">
        <f t="shared" si="471"/>
        <v>0</v>
      </c>
      <c r="AI293" s="6" t="str">
        <f t="shared" si="472"/>
        <v>0</v>
      </c>
      <c r="AJ293" s="6" t="str">
        <f t="shared" si="473"/>
        <v>0</v>
      </c>
      <c r="AK293" s="6" t="str">
        <f t="shared" si="474"/>
        <v>0</v>
      </c>
      <c r="AL293" s="6" t="str">
        <f t="shared" si="475"/>
        <v>0</v>
      </c>
      <c r="AM293" s="6" t="str">
        <f t="shared" si="476"/>
        <v>0</v>
      </c>
      <c r="AN293" s="6" t="str">
        <f t="shared" si="477"/>
        <v>0</v>
      </c>
      <c r="AO293" s="6" t="str">
        <f t="shared" si="478"/>
        <v>0</v>
      </c>
      <c r="AP293" s="6" t="str">
        <f t="shared" si="479"/>
        <v>0</v>
      </c>
    </row>
    <row r="294" spans="1:42">
      <c r="A294" s="1">
        <f>'Item Hitboxes'!A1262</f>
        <v>0</v>
      </c>
      <c r="B294" s="1" t="str">
        <f>'Item Hitboxes'!B1262</f>
        <v>Itm2</v>
      </c>
      <c r="C294" s="6" t="str">
        <f>'Item Hitboxes'!C1262</f>
        <v>Super Scope shot (lvl 6)</v>
      </c>
      <c r="D294" s="9" t="str">
        <f>'Item Hitboxes'!D1262</f>
        <v>2c000010</v>
      </c>
      <c r="E294" s="9" t="str">
        <f>'Item Hitboxes'!E1262</f>
        <v>01900000</v>
      </c>
      <c r="F294" s="9" t="str">
        <f>'Item Hitboxes'!F1262</f>
        <v>00000000</v>
      </c>
      <c r="G294" s="9" t="str">
        <f>'Item Hitboxes'!G1262</f>
        <v>1e168000</v>
      </c>
      <c r="H294" s="9" t="str">
        <f>'Item Hitboxes'!H1262</f>
        <v>1682004b</v>
      </c>
      <c r="I294" s="9" t="s">
        <v>6305</v>
      </c>
      <c r="K294" s="6" t="str">
        <f t="shared" si="448"/>
        <v>0</v>
      </c>
      <c r="L294" s="6" t="str">
        <f t="shared" si="449"/>
        <v>0</v>
      </c>
      <c r="M294" s="6" t="str">
        <f t="shared" si="450"/>
        <v>0</v>
      </c>
      <c r="N294" s="6" t="str">
        <f t="shared" si="451"/>
        <v>1</v>
      </c>
      <c r="O294" s="6" t="str">
        <f t="shared" si="452"/>
        <v>0</v>
      </c>
      <c r="P294" s="6" t="str">
        <f t="shared" si="453"/>
        <v>0</v>
      </c>
      <c r="Q294" s="6" t="str">
        <f t="shared" si="454"/>
        <v>0</v>
      </c>
      <c r="R294" s="6" t="str">
        <f t="shared" si="455"/>
        <v>0</v>
      </c>
      <c r="S294" s="6" t="str">
        <f t="shared" si="456"/>
        <v>0</v>
      </c>
      <c r="T294" s="6" t="str">
        <f t="shared" si="457"/>
        <v>0</v>
      </c>
      <c r="U294" s="6" t="str">
        <f t="shared" si="458"/>
        <v>0</v>
      </c>
      <c r="V294" s="6" t="str">
        <f t="shared" si="459"/>
        <v>1</v>
      </c>
      <c r="W294" s="6" t="str">
        <f t="shared" si="460"/>
        <v>1</v>
      </c>
      <c r="X294" s="6" t="str">
        <f t="shared" si="461"/>
        <v>1</v>
      </c>
      <c r="Y294" s="6" t="str">
        <f t="shared" si="462"/>
        <v>0</v>
      </c>
      <c r="Z294" s="6" t="str">
        <f t="shared" si="463"/>
        <v>1</v>
      </c>
      <c r="AA294" s="6" t="str">
        <f t="shared" si="464"/>
        <v>1</v>
      </c>
      <c r="AB294" s="6" t="str">
        <f t="shared" si="465"/>
        <v>1</v>
      </c>
      <c r="AC294" s="6" t="str">
        <f t="shared" si="466"/>
        <v>0</v>
      </c>
      <c r="AD294" s="6" t="str">
        <f t="shared" si="467"/>
        <v>1</v>
      </c>
      <c r="AE294" s="6" t="str">
        <f t="shared" si="468"/>
        <v>0</v>
      </c>
      <c r="AF294" s="6" t="str">
        <f t="shared" si="469"/>
        <v>0</v>
      </c>
      <c r="AG294" s="6" t="str">
        <f t="shared" si="470"/>
        <v>0</v>
      </c>
      <c r="AH294" s="6" t="str">
        <f t="shared" si="471"/>
        <v>0</v>
      </c>
      <c r="AI294" s="6" t="str">
        <f t="shared" si="472"/>
        <v>0</v>
      </c>
      <c r="AJ294" s="6" t="str">
        <f t="shared" si="473"/>
        <v>0</v>
      </c>
      <c r="AK294" s="6" t="str">
        <f t="shared" si="474"/>
        <v>0</v>
      </c>
      <c r="AL294" s="6" t="str">
        <f t="shared" si="475"/>
        <v>0</v>
      </c>
      <c r="AM294" s="6" t="str">
        <f t="shared" si="476"/>
        <v>0</v>
      </c>
      <c r="AN294" s="6" t="str">
        <f t="shared" si="477"/>
        <v>0</v>
      </c>
      <c r="AO294" s="6" t="str">
        <f t="shared" si="478"/>
        <v>0</v>
      </c>
      <c r="AP294" s="6" t="str">
        <f t="shared" si="479"/>
        <v>0</v>
      </c>
    </row>
    <row r="295" spans="1:42">
      <c r="A295" s="1">
        <f>'Item Hitboxes'!A1263</f>
        <v>0</v>
      </c>
      <c r="B295" s="1" t="str">
        <f>'Item Hitboxes'!B1263</f>
        <v>Itm2</v>
      </c>
      <c r="C295" s="6" t="str">
        <f>'Item Hitboxes'!C1263</f>
        <v>Super Scope shot (lvl 7)</v>
      </c>
      <c r="D295" s="9" t="str">
        <f>'Item Hitboxes'!D1263</f>
        <v>2c000014</v>
      </c>
      <c r="E295" s="9" t="str">
        <f>'Item Hitboxes'!E1263</f>
        <v>01900000</v>
      </c>
      <c r="F295" s="9" t="str">
        <f>'Item Hitboxes'!F1263</f>
        <v>00000000</v>
      </c>
      <c r="G295" s="9" t="str">
        <f>'Item Hitboxes'!G1263</f>
        <v>20968000</v>
      </c>
      <c r="H295" s="9" t="str">
        <f>'Item Hitboxes'!H1263</f>
        <v>1902004b</v>
      </c>
      <c r="I295" s="9" t="s">
        <v>6305</v>
      </c>
      <c r="K295" s="6" t="str">
        <f t="shared" si="448"/>
        <v>0</v>
      </c>
      <c r="L295" s="6" t="str">
        <f t="shared" si="449"/>
        <v>0</v>
      </c>
      <c r="M295" s="6" t="str">
        <f t="shared" si="450"/>
        <v>0</v>
      </c>
      <c r="N295" s="6" t="str">
        <f t="shared" si="451"/>
        <v>1</v>
      </c>
      <c r="O295" s="6" t="str">
        <f t="shared" si="452"/>
        <v>0</v>
      </c>
      <c r="P295" s="6" t="str">
        <f t="shared" si="453"/>
        <v>0</v>
      </c>
      <c r="Q295" s="6" t="str">
        <f t="shared" si="454"/>
        <v>0</v>
      </c>
      <c r="R295" s="6" t="str">
        <f t="shared" si="455"/>
        <v>0</v>
      </c>
      <c r="S295" s="6" t="str">
        <f t="shared" si="456"/>
        <v>0</v>
      </c>
      <c r="T295" s="6" t="str">
        <f t="shared" si="457"/>
        <v>0</v>
      </c>
      <c r="U295" s="6" t="str">
        <f t="shared" si="458"/>
        <v>0</v>
      </c>
      <c r="V295" s="6" t="str">
        <f t="shared" si="459"/>
        <v>1</v>
      </c>
      <c r="W295" s="6" t="str">
        <f t="shared" si="460"/>
        <v>1</v>
      </c>
      <c r="X295" s="6" t="str">
        <f t="shared" si="461"/>
        <v>1</v>
      </c>
      <c r="Y295" s="6" t="str">
        <f t="shared" si="462"/>
        <v>0</v>
      </c>
      <c r="Z295" s="6" t="str">
        <f t="shared" si="463"/>
        <v>1</v>
      </c>
      <c r="AA295" s="6" t="str">
        <f t="shared" si="464"/>
        <v>1</v>
      </c>
      <c r="AB295" s="6" t="str">
        <f t="shared" si="465"/>
        <v>1</v>
      </c>
      <c r="AC295" s="6" t="str">
        <f t="shared" si="466"/>
        <v>0</v>
      </c>
      <c r="AD295" s="6" t="str">
        <f t="shared" si="467"/>
        <v>1</v>
      </c>
      <c r="AE295" s="6" t="str">
        <f t="shared" si="468"/>
        <v>0</v>
      </c>
      <c r="AF295" s="6" t="str">
        <f t="shared" si="469"/>
        <v>0</v>
      </c>
      <c r="AG295" s="6" t="str">
        <f t="shared" si="470"/>
        <v>0</v>
      </c>
      <c r="AH295" s="6" t="str">
        <f t="shared" si="471"/>
        <v>0</v>
      </c>
      <c r="AI295" s="6" t="str">
        <f t="shared" si="472"/>
        <v>0</v>
      </c>
      <c r="AJ295" s="6" t="str">
        <f t="shared" si="473"/>
        <v>0</v>
      </c>
      <c r="AK295" s="6" t="str">
        <f t="shared" si="474"/>
        <v>0</v>
      </c>
      <c r="AL295" s="6" t="str">
        <f t="shared" si="475"/>
        <v>0</v>
      </c>
      <c r="AM295" s="6" t="str">
        <f t="shared" si="476"/>
        <v>0</v>
      </c>
      <c r="AN295" s="6" t="str">
        <f t="shared" si="477"/>
        <v>0</v>
      </c>
      <c r="AO295" s="6" t="str">
        <f t="shared" si="478"/>
        <v>0</v>
      </c>
      <c r="AP295" s="6" t="str">
        <f t="shared" si="479"/>
        <v>0</v>
      </c>
    </row>
    <row r="296" spans="1:42">
      <c r="A296" s="1">
        <f>'Item Hitboxes'!A1264</f>
        <v>0</v>
      </c>
      <c r="B296" s="1" t="str">
        <f>'Item Hitboxes'!B1264</f>
        <v>Itm2</v>
      </c>
      <c r="C296" s="6" t="str">
        <f>'Item Hitboxes'!C1264</f>
        <v>Super Scope shot (lvl 8)</v>
      </c>
      <c r="D296" s="9" t="str">
        <f>'Item Hitboxes'!D1264</f>
        <v>2c000018</v>
      </c>
      <c r="E296" s="9" t="str">
        <f>'Item Hitboxes'!E1264</f>
        <v>01900000</v>
      </c>
      <c r="F296" s="9" t="str">
        <f>'Item Hitboxes'!F1264</f>
        <v>00000000</v>
      </c>
      <c r="G296" s="9" t="str">
        <f>'Item Hitboxes'!G1264</f>
        <v>20968000</v>
      </c>
      <c r="H296" s="9" t="str">
        <f>'Item Hitboxes'!H1264</f>
        <v>1b82004b</v>
      </c>
      <c r="I296" s="9" t="s">
        <v>6305</v>
      </c>
      <c r="K296" s="6" t="str">
        <f t="shared" si="448"/>
        <v>0</v>
      </c>
      <c r="L296" s="6" t="str">
        <f t="shared" si="449"/>
        <v>0</v>
      </c>
      <c r="M296" s="6" t="str">
        <f t="shared" si="450"/>
        <v>0</v>
      </c>
      <c r="N296" s="6" t="str">
        <f t="shared" si="451"/>
        <v>1</v>
      </c>
      <c r="O296" s="6" t="str">
        <f t="shared" si="452"/>
        <v>0</v>
      </c>
      <c r="P296" s="6" t="str">
        <f t="shared" si="453"/>
        <v>0</v>
      </c>
      <c r="Q296" s="6" t="str">
        <f t="shared" si="454"/>
        <v>0</v>
      </c>
      <c r="R296" s="6" t="str">
        <f t="shared" si="455"/>
        <v>0</v>
      </c>
      <c r="S296" s="6" t="str">
        <f t="shared" si="456"/>
        <v>0</v>
      </c>
      <c r="T296" s="6" t="str">
        <f t="shared" si="457"/>
        <v>0</v>
      </c>
      <c r="U296" s="6" t="str">
        <f t="shared" si="458"/>
        <v>0</v>
      </c>
      <c r="V296" s="6" t="str">
        <f t="shared" si="459"/>
        <v>1</v>
      </c>
      <c r="W296" s="6" t="str">
        <f t="shared" si="460"/>
        <v>1</v>
      </c>
      <c r="X296" s="6" t="str">
        <f t="shared" si="461"/>
        <v>1</v>
      </c>
      <c r="Y296" s="6" t="str">
        <f t="shared" si="462"/>
        <v>0</v>
      </c>
      <c r="Z296" s="6" t="str">
        <f t="shared" si="463"/>
        <v>1</v>
      </c>
      <c r="AA296" s="6" t="str">
        <f t="shared" si="464"/>
        <v>1</v>
      </c>
      <c r="AB296" s="6" t="str">
        <f t="shared" si="465"/>
        <v>1</v>
      </c>
      <c r="AC296" s="6" t="str">
        <f t="shared" si="466"/>
        <v>0</v>
      </c>
      <c r="AD296" s="6" t="str">
        <f t="shared" si="467"/>
        <v>1</v>
      </c>
      <c r="AE296" s="6" t="str">
        <f t="shared" si="468"/>
        <v>0</v>
      </c>
      <c r="AF296" s="6" t="str">
        <f t="shared" si="469"/>
        <v>0</v>
      </c>
      <c r="AG296" s="6" t="str">
        <f t="shared" si="470"/>
        <v>0</v>
      </c>
      <c r="AH296" s="6" t="str">
        <f t="shared" si="471"/>
        <v>0</v>
      </c>
      <c r="AI296" s="6" t="str">
        <f t="shared" si="472"/>
        <v>0</v>
      </c>
      <c r="AJ296" s="6" t="str">
        <f t="shared" si="473"/>
        <v>0</v>
      </c>
      <c r="AK296" s="6" t="str">
        <f t="shared" si="474"/>
        <v>0</v>
      </c>
      <c r="AL296" s="6" t="str">
        <f t="shared" si="475"/>
        <v>0</v>
      </c>
      <c r="AM296" s="6" t="str">
        <f t="shared" si="476"/>
        <v>0</v>
      </c>
      <c r="AN296" s="6" t="str">
        <f t="shared" si="477"/>
        <v>0</v>
      </c>
      <c r="AO296" s="6" t="str">
        <f t="shared" si="478"/>
        <v>0</v>
      </c>
      <c r="AP296" s="6" t="str">
        <f t="shared" si="479"/>
        <v>0</v>
      </c>
    </row>
    <row r="297" spans="1:42">
      <c r="A297" s="1">
        <f>'Item Hitboxes'!A1265</f>
        <v>0</v>
      </c>
      <c r="B297" s="1" t="str">
        <f>'Item Hitboxes'!B1265</f>
        <v>Itm2</v>
      </c>
      <c r="C297" s="6" t="str">
        <f>'Item Hitboxes'!C1265</f>
        <v>Super Scope shot (lvl 9)</v>
      </c>
      <c r="D297" s="9" t="str">
        <f>'Item Hitboxes'!D1265</f>
        <v>2c00001c</v>
      </c>
      <c r="E297" s="9" t="str">
        <f>'Item Hitboxes'!E1265</f>
        <v>01900000</v>
      </c>
      <c r="F297" s="9" t="str">
        <f>'Item Hitboxes'!F1265</f>
        <v>00000000</v>
      </c>
      <c r="G297" s="9" t="str">
        <f>'Item Hitboxes'!G1265</f>
        <v>20940000</v>
      </c>
      <c r="H297" s="9" t="str">
        <f>'Item Hitboxes'!H1265</f>
        <v>320600a3</v>
      </c>
      <c r="I297" s="9" t="s">
        <v>6305</v>
      </c>
      <c r="K297" s="6" t="str">
        <f t="shared" si="448"/>
        <v>0</v>
      </c>
      <c r="L297" s="6" t="str">
        <f t="shared" si="449"/>
        <v>0</v>
      </c>
      <c r="M297" s="6" t="str">
        <f t="shared" si="450"/>
        <v>0</v>
      </c>
      <c r="N297" s="6" t="str">
        <f t="shared" si="451"/>
        <v>1</v>
      </c>
      <c r="O297" s="6" t="str">
        <f t="shared" si="452"/>
        <v>0</v>
      </c>
      <c r="P297" s="6" t="str">
        <f t="shared" si="453"/>
        <v>0</v>
      </c>
      <c r="Q297" s="6" t="str">
        <f t="shared" si="454"/>
        <v>0</v>
      </c>
      <c r="R297" s="6" t="str">
        <f t="shared" si="455"/>
        <v>0</v>
      </c>
      <c r="S297" s="6" t="str">
        <f t="shared" si="456"/>
        <v>0</v>
      </c>
      <c r="T297" s="6" t="str">
        <f t="shared" si="457"/>
        <v>0</v>
      </c>
      <c r="U297" s="6" t="str">
        <f t="shared" si="458"/>
        <v>0</v>
      </c>
      <c r="V297" s="6" t="str">
        <f t="shared" si="459"/>
        <v>1</v>
      </c>
      <c r="W297" s="6" t="str">
        <f t="shared" si="460"/>
        <v>1</v>
      </c>
      <c r="X297" s="6" t="str">
        <f t="shared" si="461"/>
        <v>1</v>
      </c>
      <c r="Y297" s="6" t="str">
        <f t="shared" si="462"/>
        <v>0</v>
      </c>
      <c r="Z297" s="6" t="str">
        <f t="shared" si="463"/>
        <v>1</v>
      </c>
      <c r="AA297" s="6" t="str">
        <f t="shared" si="464"/>
        <v>1</v>
      </c>
      <c r="AB297" s="6" t="str">
        <f t="shared" si="465"/>
        <v>1</v>
      </c>
      <c r="AC297" s="6" t="str">
        <f t="shared" si="466"/>
        <v>0</v>
      </c>
      <c r="AD297" s="6" t="str">
        <f t="shared" si="467"/>
        <v>1</v>
      </c>
      <c r="AE297" s="6" t="str">
        <f t="shared" si="468"/>
        <v>0</v>
      </c>
      <c r="AF297" s="6" t="str">
        <f t="shared" si="469"/>
        <v>0</v>
      </c>
      <c r="AG297" s="6" t="str">
        <f t="shared" si="470"/>
        <v>0</v>
      </c>
      <c r="AH297" s="6" t="str">
        <f t="shared" si="471"/>
        <v>0</v>
      </c>
      <c r="AI297" s="6" t="str">
        <f t="shared" si="472"/>
        <v>0</v>
      </c>
      <c r="AJ297" s="6" t="str">
        <f t="shared" si="473"/>
        <v>0</v>
      </c>
      <c r="AK297" s="6" t="str">
        <f t="shared" si="474"/>
        <v>0</v>
      </c>
      <c r="AL297" s="6" t="str">
        <f t="shared" si="475"/>
        <v>0</v>
      </c>
      <c r="AM297" s="6" t="str">
        <f t="shared" si="476"/>
        <v>0</v>
      </c>
      <c r="AN297" s="6" t="str">
        <f t="shared" si="477"/>
        <v>0</v>
      </c>
      <c r="AO297" s="6" t="str">
        <f t="shared" si="478"/>
        <v>0</v>
      </c>
      <c r="AP297" s="6" t="str">
        <f t="shared" si="479"/>
        <v>0</v>
      </c>
    </row>
    <row r="298" spans="1:42">
      <c r="A298" s="1">
        <f>'Item Hitboxes'!A1266</f>
        <v>0</v>
      </c>
      <c r="B298" s="1" t="str">
        <f>'Item Hitboxes'!B1266</f>
        <v>Itm2</v>
      </c>
      <c r="C298" s="6" t="str">
        <f>'Item Hitboxes'!C1266</f>
        <v>Fire Flower shot?</v>
      </c>
      <c r="D298" s="9" t="str">
        <f>'Item Hitboxes'!D1266</f>
        <v>2c000001</v>
      </c>
      <c r="E298" s="9" t="str">
        <f>'Item Hitboxes'!E1266</f>
        <v>03000000</v>
      </c>
      <c r="F298" s="9" t="str">
        <f>'Item Hitboxes'!F1266</f>
        <v>00000000</v>
      </c>
      <c r="G298" s="9" t="str">
        <f>'Item Hitboxes'!G1266</f>
        <v>b48c8000</v>
      </c>
      <c r="H298" s="9" t="str">
        <f>'Item Hitboxes'!H1266</f>
        <v>0c840023</v>
      </c>
      <c r="I298" s="9" t="s">
        <v>6327</v>
      </c>
      <c r="K298" s="6" t="str">
        <f t="shared" si="448"/>
        <v>0</v>
      </c>
      <c r="L298" s="6" t="str">
        <f t="shared" si="449"/>
        <v>0</v>
      </c>
      <c r="M298" s="6" t="str">
        <f t="shared" si="450"/>
        <v>0</v>
      </c>
      <c r="N298" s="6" t="str">
        <f t="shared" si="451"/>
        <v>0</v>
      </c>
      <c r="O298" s="6" t="str">
        <f t="shared" si="452"/>
        <v>1</v>
      </c>
      <c r="P298" s="6" t="str">
        <f t="shared" si="453"/>
        <v>0</v>
      </c>
      <c r="Q298" s="6" t="str">
        <f t="shared" si="454"/>
        <v>0</v>
      </c>
      <c r="R298" s="6" t="str">
        <f t="shared" si="455"/>
        <v>0</v>
      </c>
      <c r="S298" s="6" t="str">
        <f t="shared" si="456"/>
        <v>1</v>
      </c>
      <c r="T298" s="6" t="str">
        <f t="shared" si="457"/>
        <v>1</v>
      </c>
      <c r="U298" s="6" t="str">
        <f t="shared" si="458"/>
        <v>1</v>
      </c>
      <c r="V298" s="6" t="str">
        <f t="shared" si="459"/>
        <v>1</v>
      </c>
      <c r="W298" s="6" t="str">
        <f t="shared" si="460"/>
        <v>1</v>
      </c>
      <c r="X298" s="6" t="str">
        <f t="shared" si="461"/>
        <v>1</v>
      </c>
      <c r="Y298" s="6" t="str">
        <f t="shared" si="462"/>
        <v>0</v>
      </c>
      <c r="Z298" s="6" t="str">
        <f t="shared" si="463"/>
        <v>1</v>
      </c>
      <c r="AA298" s="6" t="str">
        <f t="shared" si="464"/>
        <v>1</v>
      </c>
      <c r="AB298" s="6" t="str">
        <f t="shared" si="465"/>
        <v>1</v>
      </c>
      <c r="AC298" s="6" t="str">
        <f t="shared" si="466"/>
        <v>0</v>
      </c>
      <c r="AD298" s="6" t="str">
        <f t="shared" si="467"/>
        <v>1</v>
      </c>
      <c r="AE298" s="6" t="str">
        <f t="shared" si="468"/>
        <v>0</v>
      </c>
      <c r="AF298" s="6" t="str">
        <f t="shared" si="469"/>
        <v>0</v>
      </c>
      <c r="AG298" s="6" t="str">
        <f t="shared" si="470"/>
        <v>0</v>
      </c>
      <c r="AH298" s="6" t="str">
        <f t="shared" si="471"/>
        <v>0</v>
      </c>
      <c r="AI298" s="6" t="str">
        <f t="shared" si="472"/>
        <v>0</v>
      </c>
      <c r="AJ298" s="6" t="str">
        <f t="shared" si="473"/>
        <v>0</v>
      </c>
      <c r="AK298" s="6" t="str">
        <f t="shared" si="474"/>
        <v>0</v>
      </c>
      <c r="AL298" s="6" t="str">
        <f t="shared" si="475"/>
        <v>0</v>
      </c>
      <c r="AM298" s="6" t="str">
        <f t="shared" si="476"/>
        <v>0</v>
      </c>
      <c r="AN298" s="6" t="str">
        <f t="shared" si="477"/>
        <v>0</v>
      </c>
      <c r="AO298" s="6" t="str">
        <f t="shared" si="478"/>
        <v>0</v>
      </c>
      <c r="AP298" s="6" t="str">
        <f t="shared" si="479"/>
        <v>0</v>
      </c>
    </row>
    <row r="299" spans="1:42">
      <c r="A299" s="1">
        <f>'Item Hitboxes'!A1267</f>
        <v>0</v>
      </c>
      <c r="B299" s="1" t="str">
        <f>'Item Hitboxes'!B1267</f>
        <v>Itm2</v>
      </c>
      <c r="C299" s="6">
        <f>'Item Hitboxes'!C1267</f>
        <v>0</v>
      </c>
      <c r="D299" s="9" t="str">
        <f>'Item Hitboxes'!D1267</f>
        <v>2c000019</v>
      </c>
      <c r="E299" s="9" t="str">
        <f>'Item Hitboxes'!E1267</f>
        <v>03e80000</v>
      </c>
      <c r="F299" s="9" t="str">
        <f>'Item Hitboxes'!F1267</f>
        <v>00000000</v>
      </c>
      <c r="G299" s="9" t="str">
        <f>'Item Hitboxes'!G1267</f>
        <v>b4990000</v>
      </c>
      <c r="H299" s="9" t="str">
        <f>'Item Hitboxes'!H1267</f>
        <v>0f000aa3</v>
      </c>
      <c r="I299" s="9" t="s">
        <v>6328</v>
      </c>
      <c r="K299" s="6" t="str">
        <f t="shared" si="448"/>
        <v>0</v>
      </c>
      <c r="L299" s="6" t="str">
        <f t="shared" si="449"/>
        <v>0</v>
      </c>
      <c r="M299" s="6" t="str">
        <f t="shared" si="450"/>
        <v>1</v>
      </c>
      <c r="N299" s="6" t="str">
        <f t="shared" si="451"/>
        <v>1</v>
      </c>
      <c r="O299" s="6" t="str">
        <f t="shared" si="452"/>
        <v>1</v>
      </c>
      <c r="P299" s="6" t="str">
        <f t="shared" si="453"/>
        <v>1</v>
      </c>
      <c r="Q299" s="6" t="str">
        <f t="shared" si="454"/>
        <v>0</v>
      </c>
      <c r="R299" s="6" t="str">
        <f t="shared" si="455"/>
        <v>0</v>
      </c>
      <c r="S299" s="6" t="str">
        <f t="shared" si="456"/>
        <v>1</v>
      </c>
      <c r="T299" s="6" t="str">
        <f t="shared" si="457"/>
        <v>1</v>
      </c>
      <c r="U299" s="6" t="str">
        <f t="shared" si="458"/>
        <v>0</v>
      </c>
      <c r="V299" s="6" t="str">
        <f t="shared" si="459"/>
        <v>1</v>
      </c>
      <c r="W299" s="6" t="str">
        <f t="shared" si="460"/>
        <v>0</v>
      </c>
      <c r="X299" s="6" t="str">
        <f t="shared" si="461"/>
        <v>1</v>
      </c>
      <c r="Y299" s="6" t="str">
        <f t="shared" si="462"/>
        <v>0</v>
      </c>
      <c r="Z299" s="6" t="str">
        <f t="shared" si="463"/>
        <v>0</v>
      </c>
      <c r="AA299" s="6" t="str">
        <f t="shared" si="464"/>
        <v>1</v>
      </c>
      <c r="AB299" s="6" t="str">
        <f t="shared" si="465"/>
        <v>1</v>
      </c>
      <c r="AC299" s="6" t="str">
        <f t="shared" si="466"/>
        <v>0</v>
      </c>
      <c r="AD299" s="6" t="str">
        <f t="shared" si="467"/>
        <v>1</v>
      </c>
      <c r="AE299" s="6" t="str">
        <f t="shared" si="468"/>
        <v>0</v>
      </c>
      <c r="AF299" s="6" t="str">
        <f t="shared" si="469"/>
        <v>0</v>
      </c>
      <c r="AG299" s="6" t="str">
        <f t="shared" si="470"/>
        <v>0</v>
      </c>
      <c r="AH299" s="6" t="str">
        <f t="shared" si="471"/>
        <v>0</v>
      </c>
      <c r="AI299" s="6" t="str">
        <f t="shared" si="472"/>
        <v>0</v>
      </c>
      <c r="AJ299" s="6" t="str">
        <f t="shared" si="473"/>
        <v>0</v>
      </c>
      <c r="AK299" s="6" t="str">
        <f t="shared" si="474"/>
        <v>0</v>
      </c>
      <c r="AL299" s="6" t="str">
        <f t="shared" si="475"/>
        <v>0</v>
      </c>
      <c r="AM299" s="6" t="str">
        <f t="shared" si="476"/>
        <v>0</v>
      </c>
      <c r="AN299" s="6" t="str">
        <f t="shared" si="477"/>
        <v>0</v>
      </c>
      <c r="AO299" s="6" t="str">
        <f t="shared" si="478"/>
        <v>0</v>
      </c>
      <c r="AP299" s="6" t="str">
        <f t="shared" si="479"/>
        <v>0</v>
      </c>
    </row>
    <row r="300" spans="1:42">
      <c r="A300" s="1" t="str">
        <f>'Item Hitboxes'!A1268</f>
        <v>552efde0</v>
      </c>
      <c r="B300" s="1" t="str">
        <f>'Item Hitboxes'!B1268</f>
        <v>Itm2</v>
      </c>
      <c r="C300" s="6">
        <f>'Item Hitboxes'!C1268</f>
        <v>0</v>
      </c>
      <c r="D300" s="9" t="str">
        <f>'Item Hitboxes'!D1268</f>
        <v>2c00000a</v>
      </c>
      <c r="E300" s="9" t="str">
        <f>'Item Hitboxes'!E1268</f>
        <v>04b00000</v>
      </c>
      <c r="F300" s="9" t="str">
        <f>'Item Hitboxes'!F1268</f>
        <v>00000000</v>
      </c>
      <c r="G300" s="9" t="str">
        <f>'Item Hitboxes'!G1268</f>
        <v>b48c8000</v>
      </c>
      <c r="H300" s="9" t="str">
        <f>'Item Hitboxes'!H1268</f>
        <v>050200ab</v>
      </c>
      <c r="I300" s="9" t="s">
        <v>6307</v>
      </c>
      <c r="K300" s="6" t="str">
        <f t="shared" si="448"/>
        <v>0</v>
      </c>
      <c r="L300" s="6" t="str">
        <f t="shared" si="449"/>
        <v>0</v>
      </c>
      <c r="M300" s="6" t="str">
        <f t="shared" si="450"/>
        <v>0</v>
      </c>
      <c r="N300" s="6" t="str">
        <f t="shared" si="451"/>
        <v>1</v>
      </c>
      <c r="O300" s="6" t="str">
        <f t="shared" si="452"/>
        <v>0</v>
      </c>
      <c r="P300" s="6" t="str">
        <f t="shared" si="453"/>
        <v>0</v>
      </c>
      <c r="Q300" s="6" t="str">
        <f t="shared" si="454"/>
        <v>0</v>
      </c>
      <c r="R300" s="6" t="str">
        <f t="shared" si="455"/>
        <v>0</v>
      </c>
      <c r="S300" s="6" t="str">
        <f t="shared" si="456"/>
        <v>0</v>
      </c>
      <c r="T300" s="6" t="str">
        <f t="shared" si="457"/>
        <v>0</v>
      </c>
      <c r="U300" s="6" t="str">
        <f t="shared" si="458"/>
        <v>0</v>
      </c>
      <c r="V300" s="6" t="str">
        <f t="shared" si="459"/>
        <v>1</v>
      </c>
      <c r="W300" s="6" t="str">
        <f t="shared" si="460"/>
        <v>0</v>
      </c>
      <c r="X300" s="6" t="str">
        <f t="shared" si="461"/>
        <v>1</v>
      </c>
      <c r="Y300" s="6" t="str">
        <f t="shared" si="462"/>
        <v>0</v>
      </c>
      <c r="Z300" s="6" t="str">
        <f t="shared" si="463"/>
        <v>1</v>
      </c>
      <c r="AA300" s="6" t="str">
        <f t="shared" si="464"/>
        <v>1</v>
      </c>
      <c r="AB300" s="6" t="str">
        <f t="shared" si="465"/>
        <v>1</v>
      </c>
      <c r="AC300" s="6" t="str">
        <f t="shared" si="466"/>
        <v>0</v>
      </c>
      <c r="AD300" s="6" t="str">
        <f t="shared" si="467"/>
        <v>1</v>
      </c>
      <c r="AE300" s="6" t="str">
        <f t="shared" si="468"/>
        <v>0</v>
      </c>
      <c r="AF300" s="6" t="str">
        <f t="shared" si="469"/>
        <v>0</v>
      </c>
      <c r="AG300" s="6" t="str">
        <f t="shared" si="470"/>
        <v>0</v>
      </c>
      <c r="AH300" s="6" t="str">
        <f t="shared" si="471"/>
        <v>0</v>
      </c>
      <c r="AI300" s="6" t="str">
        <f t="shared" si="472"/>
        <v>0</v>
      </c>
      <c r="AJ300" s="6" t="str">
        <f t="shared" si="473"/>
        <v>0</v>
      </c>
      <c r="AK300" s="6" t="str">
        <f t="shared" si="474"/>
        <v>0</v>
      </c>
      <c r="AL300" s="6" t="str">
        <f t="shared" si="475"/>
        <v>0</v>
      </c>
      <c r="AM300" s="6" t="str">
        <f t="shared" si="476"/>
        <v>0</v>
      </c>
      <c r="AN300" s="6" t="str">
        <f t="shared" si="477"/>
        <v>0</v>
      </c>
      <c r="AO300" s="6" t="str">
        <f t="shared" si="478"/>
        <v>0</v>
      </c>
      <c r="AP300" s="6" t="str">
        <f t="shared" si="479"/>
        <v>0</v>
      </c>
    </row>
    <row r="301" spans="1:42">
      <c r="A301" s="1" t="str">
        <f>'Item Hitboxes'!A1269</f>
        <v>552f17cc</v>
      </c>
      <c r="B301" s="1" t="str">
        <f>'Item Hitboxes'!B1269</f>
        <v>Pkmn</v>
      </c>
      <c r="C301" s="6" t="str">
        <f>'Item Hitboxes'!C1269</f>
        <v>Chikorita (contact)?</v>
      </c>
      <c r="D301" s="9" t="str">
        <f>'Item Hitboxes'!D1269</f>
        <v>2c000002</v>
      </c>
      <c r="E301" s="9" t="str">
        <f>'Item Hitboxes'!E1269</f>
        <v>05780000</v>
      </c>
      <c r="F301" s="9" t="str">
        <f>'Item Hitboxes'!F1269</f>
        <v>01f40000</v>
      </c>
      <c r="G301" s="9" t="str">
        <f>'Item Hitboxes'!G1269</f>
        <v>b4864000</v>
      </c>
      <c r="H301" s="9" t="str">
        <f>'Item Hitboxes'!H1269</f>
        <v>05000007</v>
      </c>
      <c r="I301" s="9" t="s">
        <v>8454</v>
      </c>
      <c r="K301" s="6" t="str">
        <f t="shared" si="448"/>
        <v>0</v>
      </c>
      <c r="L301" s="6" t="str">
        <f t="shared" si="449"/>
        <v>0</v>
      </c>
      <c r="M301" s="6" t="str">
        <f t="shared" si="450"/>
        <v>0</v>
      </c>
      <c r="N301" s="6" t="str">
        <f t="shared" si="451"/>
        <v>1</v>
      </c>
      <c r="O301" s="6" t="str">
        <f t="shared" si="452"/>
        <v>0</v>
      </c>
      <c r="P301" s="6" t="str">
        <f t="shared" si="453"/>
        <v>0</v>
      </c>
      <c r="Q301" s="6" t="str">
        <f t="shared" si="454"/>
        <v>0</v>
      </c>
      <c r="R301" s="6" t="str">
        <f t="shared" si="455"/>
        <v>0</v>
      </c>
      <c r="S301" s="6" t="str">
        <f t="shared" si="456"/>
        <v>1</v>
      </c>
      <c r="T301" s="6" t="str">
        <f t="shared" si="457"/>
        <v>1</v>
      </c>
      <c r="U301" s="6" t="str">
        <f t="shared" si="458"/>
        <v>1</v>
      </c>
      <c r="V301" s="6" t="str">
        <f t="shared" si="459"/>
        <v>0</v>
      </c>
      <c r="W301" s="6" t="str">
        <f t="shared" si="460"/>
        <v>0</v>
      </c>
      <c r="X301" s="6" t="str">
        <f t="shared" si="461"/>
        <v>1</v>
      </c>
      <c r="Y301" s="6" t="str">
        <f t="shared" si="462"/>
        <v>0</v>
      </c>
      <c r="Z301" s="6" t="str">
        <f t="shared" si="463"/>
        <v>0</v>
      </c>
      <c r="AA301" s="6" t="str">
        <f t="shared" si="464"/>
        <v>0</v>
      </c>
      <c r="AB301" s="6" t="str">
        <f t="shared" si="465"/>
        <v>1</v>
      </c>
      <c r="AC301" s="6" t="str">
        <f t="shared" si="466"/>
        <v>0</v>
      </c>
      <c r="AD301" s="6" t="str">
        <f t="shared" si="467"/>
        <v>1</v>
      </c>
      <c r="AE301" s="6" t="str">
        <f t="shared" si="468"/>
        <v>0</v>
      </c>
      <c r="AF301" s="6" t="str">
        <f t="shared" si="469"/>
        <v>1</v>
      </c>
      <c r="AG301" s="6" t="str">
        <f t="shared" si="470"/>
        <v>0</v>
      </c>
      <c r="AH301" s="6" t="str">
        <f t="shared" si="471"/>
        <v>0</v>
      </c>
      <c r="AI301" s="6" t="str">
        <f t="shared" si="472"/>
        <v>0</v>
      </c>
      <c r="AJ301" s="6" t="str">
        <f t="shared" si="473"/>
        <v>0</v>
      </c>
      <c r="AK301" s="6" t="str">
        <f t="shared" si="474"/>
        <v>0</v>
      </c>
      <c r="AL301" s="6" t="str">
        <f t="shared" si="475"/>
        <v>0</v>
      </c>
      <c r="AM301" s="6" t="str">
        <f t="shared" si="476"/>
        <v>0</v>
      </c>
      <c r="AN301" s="6" t="str">
        <f t="shared" si="477"/>
        <v>0</v>
      </c>
      <c r="AO301" s="6" t="str">
        <f t="shared" si="478"/>
        <v>0</v>
      </c>
      <c r="AP301" s="6" t="str">
        <f t="shared" si="479"/>
        <v>0</v>
      </c>
    </row>
    <row r="302" spans="1:42">
      <c r="A302" s="1" t="str">
        <f>'Item Hitboxes'!A1270</f>
        <v>552f1840</v>
      </c>
      <c r="B302" s="1" t="str">
        <f>'Item Hitboxes'!B1270</f>
        <v>Pkmn</v>
      </c>
      <c r="C302" s="6" t="str">
        <f>'Item Hitboxes'!C1270</f>
        <v>Chikorita (contact)?</v>
      </c>
      <c r="D302" s="9" t="str">
        <f>'Item Hitboxes'!D1270</f>
        <v>2c000002</v>
      </c>
      <c r="E302" s="9" t="str">
        <f>'Item Hitboxes'!E1270</f>
        <v>05780000</v>
      </c>
      <c r="F302" s="9" t="str">
        <f>'Item Hitboxes'!F1270</f>
        <v>01f40000</v>
      </c>
      <c r="G302" s="9" t="str">
        <f>'Item Hitboxes'!G1270</f>
        <v>b4864000</v>
      </c>
      <c r="H302" s="9" t="str">
        <f>'Item Hitboxes'!H1270</f>
        <v>05000007</v>
      </c>
      <c r="I302" s="9" t="s">
        <v>8454</v>
      </c>
      <c r="K302" s="6" t="str">
        <f t="shared" ref="K302:K303" si="480">MID(HEX2BIN(MID(I302,1,1),4),1,1)</f>
        <v>0</v>
      </c>
      <c r="L302" s="6" t="str">
        <f t="shared" ref="L302:L303" si="481">MID(HEX2BIN(MID(I302,1,1),4),2,1)</f>
        <v>0</v>
      </c>
      <c r="M302" s="6" t="str">
        <f t="shared" ref="M302:M303" si="482">MID(HEX2BIN(MID(I302,1,1),4),3,1)</f>
        <v>0</v>
      </c>
      <c r="N302" s="6" t="str">
        <f t="shared" ref="N302:N303" si="483">MID(HEX2BIN(MID(I302,1,1),4),4,1)</f>
        <v>1</v>
      </c>
      <c r="O302" s="6" t="str">
        <f t="shared" ref="O302:O303" si="484">MID(HEX2BIN(MID(I302,2,1),4),1,1)</f>
        <v>0</v>
      </c>
      <c r="P302" s="6" t="str">
        <f t="shared" ref="P302:P303" si="485">MID(HEX2BIN(MID(I302,2,1),4),2,1)</f>
        <v>0</v>
      </c>
      <c r="Q302" s="6" t="str">
        <f t="shared" ref="Q302:Q303" si="486">MID(HEX2BIN(MID(I302,2,1),4),3,1)</f>
        <v>0</v>
      </c>
      <c r="R302" s="6" t="str">
        <f t="shared" ref="R302:R303" si="487">MID(HEX2BIN(MID(I302,2,1),4),4,1)</f>
        <v>0</v>
      </c>
      <c r="S302" s="6" t="str">
        <f t="shared" ref="S302:S303" si="488">MID(HEX2BIN(MID(I302,3,1),4),1,1)</f>
        <v>1</v>
      </c>
      <c r="T302" s="6" t="str">
        <f t="shared" ref="T302:T303" si="489">MID(HEX2BIN(MID(I302,3,1),4),2,1)</f>
        <v>1</v>
      </c>
      <c r="U302" s="6" t="str">
        <f t="shared" ref="U302:U303" si="490">MID(HEX2BIN(MID(I302,3,1),4),3,1)</f>
        <v>1</v>
      </c>
      <c r="V302" s="6" t="str">
        <f t="shared" ref="V302:V303" si="491">MID(HEX2BIN(MID(I302,3,1),4),4,1)</f>
        <v>0</v>
      </c>
      <c r="W302" s="6" t="str">
        <f t="shared" ref="W302:W303" si="492">MID(HEX2BIN(MID(I302,4,1),4),1,1)</f>
        <v>0</v>
      </c>
      <c r="X302" s="6" t="str">
        <f t="shared" ref="X302:X303" si="493">MID(HEX2BIN(MID(I302,4,1),4),2,1)</f>
        <v>1</v>
      </c>
      <c r="Y302" s="6" t="str">
        <f t="shared" ref="Y302:Y303" si="494">MID(HEX2BIN(MID(I302,4,1),4),3,1)</f>
        <v>0</v>
      </c>
      <c r="Z302" s="6" t="str">
        <f t="shared" ref="Z302:Z303" si="495">MID(HEX2BIN(MID(I302,4,1),4),4,1)</f>
        <v>0</v>
      </c>
      <c r="AA302" s="6" t="str">
        <f t="shared" ref="AA302:AA303" si="496">MID(HEX2BIN(MID(I302,5,1),4),1,1)</f>
        <v>0</v>
      </c>
      <c r="AB302" s="6" t="str">
        <f t="shared" ref="AB302:AB303" si="497">MID(HEX2BIN(MID(I302,5,1),4),2,1)</f>
        <v>1</v>
      </c>
      <c r="AC302" s="6" t="str">
        <f t="shared" ref="AC302:AC303" si="498">MID(HEX2BIN(MID(I302,5,1),4),3,1)</f>
        <v>0</v>
      </c>
      <c r="AD302" s="6" t="str">
        <f t="shared" ref="AD302:AD303" si="499">MID(HEX2BIN(MID(I302,5,1),4),4,1)</f>
        <v>1</v>
      </c>
      <c r="AE302" s="6" t="str">
        <f t="shared" ref="AE302:AE303" si="500">MID(HEX2BIN(MID(I302,6,1),4),1,1)</f>
        <v>0</v>
      </c>
      <c r="AF302" s="6" t="str">
        <f t="shared" ref="AF302:AF303" si="501">MID(HEX2BIN(MID(I302,6,1),4),2,1)</f>
        <v>1</v>
      </c>
      <c r="AG302" s="6" t="str">
        <f t="shared" ref="AG302:AG303" si="502">MID(HEX2BIN(MID(I302,6,1),4),3,1)</f>
        <v>0</v>
      </c>
      <c r="AH302" s="6" t="str">
        <f t="shared" ref="AH302:AH303" si="503">MID(HEX2BIN(MID(I302,6,1),4),4,1)</f>
        <v>0</v>
      </c>
      <c r="AI302" s="6" t="str">
        <f t="shared" ref="AI302:AI303" si="504">MID(HEX2BIN(MID(I302,7,1),4),1,1)</f>
        <v>0</v>
      </c>
      <c r="AJ302" s="6" t="str">
        <f t="shared" ref="AJ302:AJ303" si="505">MID(HEX2BIN(MID(I302,7,1),4),2,1)</f>
        <v>0</v>
      </c>
      <c r="AK302" s="6" t="str">
        <f t="shared" ref="AK302:AK303" si="506">MID(HEX2BIN(MID(I302,7,1),4),3,1)</f>
        <v>0</v>
      </c>
      <c r="AL302" s="6" t="str">
        <f t="shared" ref="AL302:AL303" si="507">MID(HEX2BIN(MID(I302,7,1),4),4,1)</f>
        <v>0</v>
      </c>
      <c r="AM302" s="6" t="str">
        <f t="shared" ref="AM302:AM303" si="508">MID(HEX2BIN(MID(I302,8,1),4),1,1)</f>
        <v>0</v>
      </c>
      <c r="AN302" s="6" t="str">
        <f t="shared" ref="AN302:AN303" si="509">MID(HEX2BIN(MID(I302,8,1),4),2,1)</f>
        <v>0</v>
      </c>
      <c r="AO302" s="6" t="str">
        <f t="shared" ref="AO302:AO303" si="510">MID(HEX2BIN(MID(I302,8,1),4),3,1)</f>
        <v>0</v>
      </c>
      <c r="AP302" s="6" t="str">
        <f t="shared" ref="AP302:AP303" si="511">MID(HEX2BIN(MID(I302,8,1),4),4,1)</f>
        <v>0</v>
      </c>
    </row>
    <row r="303" spans="1:42">
      <c r="A303" s="1" t="str">
        <f>'Item Hitboxes'!A1271</f>
        <v>552f1864</v>
      </c>
      <c r="B303" s="1" t="str">
        <f>'Item Hitboxes'!B1271</f>
        <v>Pkmn</v>
      </c>
      <c r="C303" s="6" t="str">
        <f>'Item Hitboxes'!C1271</f>
        <v>Snorlax (jump)</v>
      </c>
      <c r="D303" s="9" t="str">
        <f>'Item Hitboxes'!D1271</f>
        <v>2c000014</v>
      </c>
      <c r="E303" s="9" t="str">
        <f>'Item Hitboxes'!E1271</f>
        <v>0d550000</v>
      </c>
      <c r="F303" s="9" t="str">
        <f>'Item Hitboxes'!F1271</f>
        <v>0af00000</v>
      </c>
      <c r="G303" s="9" t="str">
        <f>'Item Hitboxes'!G1271</f>
        <v>36118000</v>
      </c>
      <c r="H303" s="9" t="str">
        <f>'Item Hitboxes'!H1271</f>
        <v>3c000063</v>
      </c>
      <c r="I303" s="9" t="s">
        <v>8460</v>
      </c>
      <c r="K303" s="6" t="str">
        <f t="shared" si="480"/>
        <v>0</v>
      </c>
      <c r="L303" s="6" t="str">
        <f t="shared" si="481"/>
        <v>0</v>
      </c>
      <c r="M303" s="6" t="str">
        <f t="shared" si="482"/>
        <v>1</v>
      </c>
      <c r="N303" s="6" t="str">
        <f t="shared" si="483"/>
        <v>1</v>
      </c>
      <c r="O303" s="6" t="str">
        <f t="shared" si="484"/>
        <v>1</v>
      </c>
      <c r="P303" s="6" t="str">
        <f t="shared" si="485"/>
        <v>1</v>
      </c>
      <c r="Q303" s="6" t="str">
        <f t="shared" si="486"/>
        <v>0</v>
      </c>
      <c r="R303" s="6" t="str">
        <f t="shared" si="487"/>
        <v>0</v>
      </c>
      <c r="S303" s="6" t="str">
        <f t="shared" si="488"/>
        <v>1</v>
      </c>
      <c r="T303" s="6" t="str">
        <f t="shared" si="489"/>
        <v>0</v>
      </c>
      <c r="U303" s="6" t="str">
        <f t="shared" si="490"/>
        <v>1</v>
      </c>
      <c r="V303" s="6" t="str">
        <f t="shared" si="491"/>
        <v>0</v>
      </c>
      <c r="W303" s="6" t="str">
        <f t="shared" si="492"/>
        <v>0</v>
      </c>
      <c r="X303" s="6" t="str">
        <f t="shared" si="493"/>
        <v>1</v>
      </c>
      <c r="Y303" s="6" t="str">
        <f t="shared" si="494"/>
        <v>0</v>
      </c>
      <c r="Z303" s="6" t="str">
        <f t="shared" si="495"/>
        <v>0</v>
      </c>
      <c r="AA303" s="6" t="str">
        <f t="shared" si="496"/>
        <v>0</v>
      </c>
      <c r="AB303" s="6" t="str">
        <f t="shared" si="497"/>
        <v>1</v>
      </c>
      <c r="AC303" s="6" t="str">
        <f t="shared" si="498"/>
        <v>0</v>
      </c>
      <c r="AD303" s="6" t="str">
        <f t="shared" si="499"/>
        <v>0</v>
      </c>
      <c r="AE303" s="6" t="str">
        <f t="shared" si="500"/>
        <v>0</v>
      </c>
      <c r="AF303" s="6" t="str">
        <f t="shared" si="501"/>
        <v>1</v>
      </c>
      <c r="AG303" s="6" t="str">
        <f t="shared" si="502"/>
        <v>0</v>
      </c>
      <c r="AH303" s="6" t="str">
        <f t="shared" si="503"/>
        <v>0</v>
      </c>
      <c r="AI303" s="6" t="str">
        <f t="shared" si="504"/>
        <v>0</v>
      </c>
      <c r="AJ303" s="6" t="str">
        <f t="shared" si="505"/>
        <v>0</v>
      </c>
      <c r="AK303" s="6" t="str">
        <f t="shared" si="506"/>
        <v>0</v>
      </c>
      <c r="AL303" s="6" t="str">
        <f t="shared" si="507"/>
        <v>0</v>
      </c>
      <c r="AM303" s="6" t="str">
        <f t="shared" si="508"/>
        <v>0</v>
      </c>
      <c r="AN303" s="6" t="str">
        <f t="shared" si="509"/>
        <v>0</v>
      </c>
      <c r="AO303" s="6" t="str">
        <f t="shared" si="510"/>
        <v>0</v>
      </c>
      <c r="AP303" s="6" t="str">
        <f t="shared" si="511"/>
        <v>0</v>
      </c>
    </row>
    <row r="304" spans="1:42">
      <c r="A304" s="1" t="str">
        <f>'Item Hitboxes'!A1272</f>
        <v>552f18d8</v>
      </c>
      <c r="B304" s="1" t="str">
        <f>'Item Hitboxes'!B1272</f>
        <v>Pkmn</v>
      </c>
      <c r="C304" s="6" t="str">
        <f>'Item Hitboxes'!C1272</f>
        <v>Snorlax (fall)</v>
      </c>
      <c r="D304" s="9" t="str">
        <f>'Item Hitboxes'!D1272</f>
        <v>2c000014</v>
      </c>
      <c r="E304" s="9" t="str">
        <f>'Item Hitboxes'!E1272</f>
        <v>27100000</v>
      </c>
      <c r="F304" s="9" t="str">
        <f>'Item Hitboxes'!F1272</f>
        <v>07080000</v>
      </c>
      <c r="G304" s="9" t="str">
        <f>'Item Hitboxes'!G1272</f>
        <v>b4918000</v>
      </c>
      <c r="H304" s="9" t="str">
        <f>'Item Hitboxes'!H1272</f>
        <v>1e0050a3</v>
      </c>
      <c r="I304" s="9" t="s">
        <v>8464</v>
      </c>
      <c r="K304" s="6" t="str">
        <f t="shared" ref="K304:K326" si="512">MID(HEX2BIN(MID(I304,1,1),4),1,1)</f>
        <v>0</v>
      </c>
      <c r="L304" s="6" t="str">
        <f t="shared" ref="L304:L326" si="513">MID(HEX2BIN(MID(I304,1,1),4),2,1)</f>
        <v>0</v>
      </c>
      <c r="M304" s="6" t="str">
        <f t="shared" ref="M304:M326" si="514">MID(HEX2BIN(MID(I304,1,1),4),3,1)</f>
        <v>1</v>
      </c>
      <c r="N304" s="6" t="str">
        <f t="shared" ref="N304:N326" si="515">MID(HEX2BIN(MID(I304,1,1),4),4,1)</f>
        <v>1</v>
      </c>
      <c r="O304" s="6" t="str">
        <f t="shared" ref="O304:O326" si="516">MID(HEX2BIN(MID(I304,2,1),4),1,1)</f>
        <v>1</v>
      </c>
      <c r="P304" s="6" t="str">
        <f t="shared" ref="P304:P326" si="517">MID(HEX2BIN(MID(I304,2,1),4),2,1)</f>
        <v>1</v>
      </c>
      <c r="Q304" s="6" t="str">
        <f t="shared" ref="Q304:Q326" si="518">MID(HEX2BIN(MID(I304,2,1),4),3,1)</f>
        <v>0</v>
      </c>
      <c r="R304" s="6" t="str">
        <f t="shared" ref="R304:R326" si="519">MID(HEX2BIN(MID(I304,2,1),4),4,1)</f>
        <v>0</v>
      </c>
      <c r="S304" s="6" t="str">
        <f t="shared" ref="S304:S326" si="520">MID(HEX2BIN(MID(I304,3,1),4),1,1)</f>
        <v>1</v>
      </c>
      <c r="T304" s="6" t="str">
        <f t="shared" ref="T304:T326" si="521">MID(HEX2BIN(MID(I304,3,1),4),2,1)</f>
        <v>0</v>
      </c>
      <c r="U304" s="6" t="str">
        <f t="shared" ref="U304:U326" si="522">MID(HEX2BIN(MID(I304,3,1),4),3,1)</f>
        <v>1</v>
      </c>
      <c r="V304" s="6" t="str">
        <f t="shared" ref="V304:V326" si="523">MID(HEX2BIN(MID(I304,3,1),4),4,1)</f>
        <v>0</v>
      </c>
      <c r="W304" s="6" t="str">
        <f t="shared" ref="W304:W326" si="524">MID(HEX2BIN(MID(I304,4,1),4),1,1)</f>
        <v>0</v>
      </c>
      <c r="X304" s="6" t="str">
        <f t="shared" ref="X304:X326" si="525">MID(HEX2BIN(MID(I304,4,1),4),2,1)</f>
        <v>0</v>
      </c>
      <c r="Y304" s="6" t="str">
        <f t="shared" ref="Y304:Y326" si="526">MID(HEX2BIN(MID(I304,4,1),4),3,1)</f>
        <v>0</v>
      </c>
      <c r="Z304" s="6" t="str">
        <f t="shared" ref="Z304:Z326" si="527">MID(HEX2BIN(MID(I304,4,1),4),4,1)</f>
        <v>0</v>
      </c>
      <c r="AA304" s="6" t="str">
        <f t="shared" ref="AA304:AA326" si="528">MID(HEX2BIN(MID(I304,5,1),4),1,1)</f>
        <v>0</v>
      </c>
      <c r="AB304" s="6" t="str">
        <f t="shared" ref="AB304:AB326" si="529">MID(HEX2BIN(MID(I304,5,1),4),2,1)</f>
        <v>1</v>
      </c>
      <c r="AC304" s="6" t="str">
        <f t="shared" ref="AC304:AC326" si="530">MID(HEX2BIN(MID(I304,5,1),4),3,1)</f>
        <v>0</v>
      </c>
      <c r="AD304" s="6" t="str">
        <f t="shared" ref="AD304:AD326" si="531">MID(HEX2BIN(MID(I304,5,1),4),4,1)</f>
        <v>1</v>
      </c>
      <c r="AE304" s="6" t="str">
        <f t="shared" ref="AE304:AE326" si="532">MID(HEX2BIN(MID(I304,6,1),4),1,1)</f>
        <v>0</v>
      </c>
      <c r="AF304" s="6" t="str">
        <f t="shared" ref="AF304:AF326" si="533">MID(HEX2BIN(MID(I304,6,1),4),2,1)</f>
        <v>1</v>
      </c>
      <c r="AG304" s="6" t="str">
        <f t="shared" ref="AG304:AG326" si="534">MID(HEX2BIN(MID(I304,6,1),4),3,1)</f>
        <v>0</v>
      </c>
      <c r="AH304" s="6" t="str">
        <f t="shared" ref="AH304:AH326" si="535">MID(HEX2BIN(MID(I304,6,1),4),4,1)</f>
        <v>0</v>
      </c>
      <c r="AI304" s="6" t="str">
        <f t="shared" ref="AI304:AI326" si="536">MID(HEX2BIN(MID(I304,7,1),4),1,1)</f>
        <v>0</v>
      </c>
      <c r="AJ304" s="6" t="str">
        <f t="shared" ref="AJ304:AJ326" si="537">MID(HEX2BIN(MID(I304,7,1),4),2,1)</f>
        <v>0</v>
      </c>
      <c r="AK304" s="6" t="str">
        <f t="shared" ref="AK304:AK326" si="538">MID(HEX2BIN(MID(I304,7,1),4),3,1)</f>
        <v>0</v>
      </c>
      <c r="AL304" s="6" t="str">
        <f t="shared" ref="AL304:AL326" si="539">MID(HEX2BIN(MID(I304,7,1),4),4,1)</f>
        <v>0</v>
      </c>
      <c r="AM304" s="6" t="str">
        <f t="shared" ref="AM304:AM326" si="540">MID(HEX2BIN(MID(I304,8,1),4),1,1)</f>
        <v>0</v>
      </c>
      <c r="AN304" s="6" t="str">
        <f t="shared" ref="AN304:AN326" si="541">MID(HEX2BIN(MID(I304,8,1),4),2,1)</f>
        <v>0</v>
      </c>
      <c r="AO304" s="6" t="str">
        <f t="shared" ref="AO304:AO326" si="542">MID(HEX2BIN(MID(I304,8,1),4),3,1)</f>
        <v>0</v>
      </c>
      <c r="AP304" s="6" t="str">
        <f t="shared" ref="AP304:AP326" si="543">MID(HEX2BIN(MID(I304,8,1),4),4,1)</f>
        <v>0</v>
      </c>
    </row>
    <row r="305" spans="1:42">
      <c r="A305" s="1" t="str">
        <f>'Item Hitboxes'!A1273</f>
        <v>552f1940</v>
      </c>
      <c r="B305" s="1" t="str">
        <f>'Item Hitboxes'!B1273</f>
        <v>Pkmn</v>
      </c>
      <c r="C305" s="6" t="str">
        <f>'Item Hitboxes'!C1273</f>
        <v>Blastoise (contact)?</v>
      </c>
      <c r="D305" s="9" t="str">
        <f>'Item Hitboxes'!D1273</f>
        <v>2c00000e</v>
      </c>
      <c r="E305" s="9" t="str">
        <f>'Item Hitboxes'!E1273</f>
        <v>07d00000</v>
      </c>
      <c r="F305" s="9" t="str">
        <f>'Item Hitboxes'!F1273</f>
        <v>07d00000</v>
      </c>
      <c r="G305" s="9" t="str">
        <f>'Item Hitboxes'!G1273</f>
        <v>28190000</v>
      </c>
      <c r="H305" s="9" t="str">
        <f>'Item Hitboxes'!H1273</f>
        <v>1e00008b</v>
      </c>
      <c r="I305" s="9" t="s">
        <v>8467</v>
      </c>
      <c r="K305" s="6" t="str">
        <f t="shared" si="512"/>
        <v>0</v>
      </c>
      <c r="L305" s="6" t="str">
        <f t="shared" si="513"/>
        <v>0</v>
      </c>
      <c r="M305" s="6" t="str">
        <f t="shared" si="514"/>
        <v>0</v>
      </c>
      <c r="N305" s="6" t="str">
        <f t="shared" si="515"/>
        <v>1</v>
      </c>
      <c r="O305" s="6" t="str">
        <f t="shared" si="516"/>
        <v>1</v>
      </c>
      <c r="P305" s="6" t="str">
        <f t="shared" si="517"/>
        <v>1</v>
      </c>
      <c r="Q305" s="6" t="str">
        <f t="shared" si="518"/>
        <v>1</v>
      </c>
      <c r="R305" s="6" t="str">
        <f t="shared" si="519"/>
        <v>0</v>
      </c>
      <c r="S305" s="6" t="str">
        <f t="shared" si="520"/>
        <v>1</v>
      </c>
      <c r="T305" s="6" t="str">
        <f t="shared" si="521"/>
        <v>1</v>
      </c>
      <c r="U305" s="6" t="str">
        <f t="shared" si="522"/>
        <v>1</v>
      </c>
      <c r="V305" s="6" t="str">
        <f t="shared" si="523"/>
        <v>0</v>
      </c>
      <c r="W305" s="6" t="str">
        <f t="shared" si="524"/>
        <v>0</v>
      </c>
      <c r="X305" s="6" t="str">
        <f t="shared" si="525"/>
        <v>1</v>
      </c>
      <c r="Y305" s="6" t="str">
        <f t="shared" si="526"/>
        <v>0</v>
      </c>
      <c r="Z305" s="6" t="str">
        <f t="shared" si="527"/>
        <v>0</v>
      </c>
      <c r="AA305" s="6" t="str">
        <f t="shared" si="528"/>
        <v>0</v>
      </c>
      <c r="AB305" s="6" t="str">
        <f t="shared" si="529"/>
        <v>1</v>
      </c>
      <c r="AC305" s="6" t="str">
        <f t="shared" si="530"/>
        <v>0</v>
      </c>
      <c r="AD305" s="6" t="str">
        <f t="shared" si="531"/>
        <v>1</v>
      </c>
      <c r="AE305" s="6" t="str">
        <f t="shared" si="532"/>
        <v>0</v>
      </c>
      <c r="AF305" s="6" t="str">
        <f t="shared" si="533"/>
        <v>1</v>
      </c>
      <c r="AG305" s="6" t="str">
        <f t="shared" si="534"/>
        <v>0</v>
      </c>
      <c r="AH305" s="6" t="str">
        <f t="shared" si="535"/>
        <v>0</v>
      </c>
      <c r="AI305" s="6" t="str">
        <f t="shared" si="536"/>
        <v>0</v>
      </c>
      <c r="AJ305" s="6" t="str">
        <f t="shared" si="537"/>
        <v>0</v>
      </c>
      <c r="AK305" s="6" t="str">
        <f t="shared" si="538"/>
        <v>0</v>
      </c>
      <c r="AL305" s="6" t="str">
        <f t="shared" si="539"/>
        <v>0</v>
      </c>
      <c r="AM305" s="6" t="str">
        <f t="shared" si="540"/>
        <v>0</v>
      </c>
      <c r="AN305" s="6" t="str">
        <f t="shared" si="541"/>
        <v>0</v>
      </c>
      <c r="AO305" s="6" t="str">
        <f t="shared" si="542"/>
        <v>0</v>
      </c>
      <c r="AP305" s="6" t="str">
        <f t="shared" si="543"/>
        <v>0</v>
      </c>
    </row>
    <row r="306" spans="1:42">
      <c r="A306" s="1" t="str">
        <f>'Item Hitboxes'!A1274</f>
        <v>552f195c</v>
      </c>
      <c r="B306" s="1" t="str">
        <f>'Item Hitboxes'!B1274</f>
        <v>Pkmn</v>
      </c>
      <c r="C306" s="6" t="str">
        <f>'Item Hitboxes'!C1274</f>
        <v>Blastoise (contact)?</v>
      </c>
      <c r="D306" s="9" t="str">
        <f>'Item Hitboxes'!D1274</f>
        <v>2c00000e</v>
      </c>
      <c r="E306" s="9" t="str">
        <f>'Item Hitboxes'!E1274</f>
        <v>07d00000</v>
      </c>
      <c r="F306" s="9" t="str">
        <f>'Item Hitboxes'!F1274</f>
        <v>07d00000</v>
      </c>
      <c r="G306" s="9" t="str">
        <f>'Item Hitboxes'!G1274</f>
        <v>28190000</v>
      </c>
      <c r="H306" s="9" t="str">
        <f>'Item Hitboxes'!H1274</f>
        <v>1e00008b</v>
      </c>
      <c r="I306" s="9" t="s">
        <v>8467</v>
      </c>
      <c r="K306" s="6" t="str">
        <f t="shared" si="512"/>
        <v>0</v>
      </c>
      <c r="L306" s="6" t="str">
        <f t="shared" si="513"/>
        <v>0</v>
      </c>
      <c r="M306" s="6" t="str">
        <f t="shared" si="514"/>
        <v>0</v>
      </c>
      <c r="N306" s="6" t="str">
        <f t="shared" si="515"/>
        <v>1</v>
      </c>
      <c r="O306" s="6" t="str">
        <f t="shared" si="516"/>
        <v>1</v>
      </c>
      <c r="P306" s="6" t="str">
        <f t="shared" si="517"/>
        <v>1</v>
      </c>
      <c r="Q306" s="6" t="str">
        <f t="shared" si="518"/>
        <v>1</v>
      </c>
      <c r="R306" s="6" t="str">
        <f t="shared" si="519"/>
        <v>0</v>
      </c>
      <c r="S306" s="6" t="str">
        <f t="shared" si="520"/>
        <v>1</v>
      </c>
      <c r="T306" s="6" t="str">
        <f t="shared" si="521"/>
        <v>1</v>
      </c>
      <c r="U306" s="6" t="str">
        <f t="shared" si="522"/>
        <v>1</v>
      </c>
      <c r="V306" s="6" t="str">
        <f t="shared" si="523"/>
        <v>0</v>
      </c>
      <c r="W306" s="6" t="str">
        <f t="shared" si="524"/>
        <v>0</v>
      </c>
      <c r="X306" s="6" t="str">
        <f t="shared" si="525"/>
        <v>1</v>
      </c>
      <c r="Y306" s="6" t="str">
        <f t="shared" si="526"/>
        <v>0</v>
      </c>
      <c r="Z306" s="6" t="str">
        <f t="shared" si="527"/>
        <v>0</v>
      </c>
      <c r="AA306" s="6" t="str">
        <f t="shared" si="528"/>
        <v>0</v>
      </c>
      <c r="AB306" s="6" t="str">
        <f t="shared" si="529"/>
        <v>1</v>
      </c>
      <c r="AC306" s="6" t="str">
        <f t="shared" si="530"/>
        <v>0</v>
      </c>
      <c r="AD306" s="6" t="str">
        <f t="shared" si="531"/>
        <v>1</v>
      </c>
      <c r="AE306" s="6" t="str">
        <f t="shared" si="532"/>
        <v>0</v>
      </c>
      <c r="AF306" s="6" t="str">
        <f t="shared" si="533"/>
        <v>1</v>
      </c>
      <c r="AG306" s="6" t="str">
        <f t="shared" si="534"/>
        <v>0</v>
      </c>
      <c r="AH306" s="6" t="str">
        <f t="shared" si="535"/>
        <v>0</v>
      </c>
      <c r="AI306" s="6" t="str">
        <f t="shared" si="536"/>
        <v>0</v>
      </c>
      <c r="AJ306" s="6" t="str">
        <f t="shared" si="537"/>
        <v>0</v>
      </c>
      <c r="AK306" s="6" t="str">
        <f t="shared" si="538"/>
        <v>0</v>
      </c>
      <c r="AL306" s="6" t="str">
        <f t="shared" si="539"/>
        <v>0</v>
      </c>
      <c r="AM306" s="6" t="str">
        <f t="shared" si="540"/>
        <v>0</v>
      </c>
      <c r="AN306" s="6" t="str">
        <f t="shared" si="541"/>
        <v>0</v>
      </c>
      <c r="AO306" s="6" t="str">
        <f t="shared" si="542"/>
        <v>0</v>
      </c>
      <c r="AP306" s="6" t="str">
        <f t="shared" si="543"/>
        <v>0</v>
      </c>
    </row>
    <row r="307" spans="1:42">
      <c r="A307" s="1" t="str">
        <f>'Item Hitboxes'!A1275</f>
        <v>552f1a20</v>
      </c>
      <c r="B307" s="1" t="str">
        <f>'Item Hitboxes'!B1275</f>
        <v>Pkmn</v>
      </c>
      <c r="C307" s="6" t="str">
        <f>'Item Hitboxes'!C1275</f>
        <v>Blastoise (contact)?</v>
      </c>
      <c r="D307" s="9" t="str">
        <f>'Item Hitboxes'!D1275</f>
        <v>2c00000e</v>
      </c>
      <c r="E307" s="9" t="str">
        <f>'Item Hitboxes'!E1275</f>
        <v>07d00000</v>
      </c>
      <c r="F307" s="9" t="str">
        <f>'Item Hitboxes'!F1275</f>
        <v>07d00000</v>
      </c>
      <c r="G307" s="9" t="str">
        <f>'Item Hitboxes'!G1275</f>
        <v>28190000</v>
      </c>
      <c r="H307" s="9" t="str">
        <f>'Item Hitboxes'!H1275</f>
        <v>1e000007</v>
      </c>
      <c r="I307" s="9" t="s">
        <v>8467</v>
      </c>
      <c r="K307" s="6" t="str">
        <f t="shared" si="512"/>
        <v>0</v>
      </c>
      <c r="L307" s="6" t="str">
        <f t="shared" si="513"/>
        <v>0</v>
      </c>
      <c r="M307" s="6" t="str">
        <f t="shared" si="514"/>
        <v>0</v>
      </c>
      <c r="N307" s="6" t="str">
        <f t="shared" si="515"/>
        <v>1</v>
      </c>
      <c r="O307" s="6" t="str">
        <f t="shared" si="516"/>
        <v>1</v>
      </c>
      <c r="P307" s="6" t="str">
        <f t="shared" si="517"/>
        <v>1</v>
      </c>
      <c r="Q307" s="6" t="str">
        <f t="shared" si="518"/>
        <v>1</v>
      </c>
      <c r="R307" s="6" t="str">
        <f t="shared" si="519"/>
        <v>0</v>
      </c>
      <c r="S307" s="6" t="str">
        <f t="shared" si="520"/>
        <v>1</v>
      </c>
      <c r="T307" s="6" t="str">
        <f t="shared" si="521"/>
        <v>1</v>
      </c>
      <c r="U307" s="6" t="str">
        <f t="shared" si="522"/>
        <v>1</v>
      </c>
      <c r="V307" s="6" t="str">
        <f t="shared" si="523"/>
        <v>0</v>
      </c>
      <c r="W307" s="6" t="str">
        <f t="shared" si="524"/>
        <v>0</v>
      </c>
      <c r="X307" s="6" t="str">
        <f t="shared" si="525"/>
        <v>1</v>
      </c>
      <c r="Y307" s="6" t="str">
        <f t="shared" si="526"/>
        <v>0</v>
      </c>
      <c r="Z307" s="6" t="str">
        <f t="shared" si="527"/>
        <v>0</v>
      </c>
      <c r="AA307" s="6" t="str">
        <f t="shared" si="528"/>
        <v>0</v>
      </c>
      <c r="AB307" s="6" t="str">
        <f t="shared" si="529"/>
        <v>1</v>
      </c>
      <c r="AC307" s="6" t="str">
        <f t="shared" si="530"/>
        <v>0</v>
      </c>
      <c r="AD307" s="6" t="str">
        <f t="shared" si="531"/>
        <v>1</v>
      </c>
      <c r="AE307" s="6" t="str">
        <f t="shared" si="532"/>
        <v>0</v>
      </c>
      <c r="AF307" s="6" t="str">
        <f t="shared" si="533"/>
        <v>1</v>
      </c>
      <c r="AG307" s="6" t="str">
        <f t="shared" si="534"/>
        <v>0</v>
      </c>
      <c r="AH307" s="6" t="str">
        <f t="shared" si="535"/>
        <v>0</v>
      </c>
      <c r="AI307" s="6" t="str">
        <f t="shared" si="536"/>
        <v>0</v>
      </c>
      <c r="AJ307" s="6" t="str">
        <f t="shared" si="537"/>
        <v>0</v>
      </c>
      <c r="AK307" s="6" t="str">
        <f t="shared" si="538"/>
        <v>0</v>
      </c>
      <c r="AL307" s="6" t="str">
        <f t="shared" si="539"/>
        <v>0</v>
      </c>
      <c r="AM307" s="6" t="str">
        <f t="shared" si="540"/>
        <v>0</v>
      </c>
      <c r="AN307" s="6" t="str">
        <f t="shared" si="541"/>
        <v>0</v>
      </c>
      <c r="AO307" s="6" t="str">
        <f t="shared" si="542"/>
        <v>0</v>
      </c>
      <c r="AP307" s="6" t="str">
        <f t="shared" si="543"/>
        <v>0</v>
      </c>
    </row>
    <row r="308" spans="1:42">
      <c r="A308" s="1" t="str">
        <f>'Item Hitboxes'!A1276</f>
        <v>552f1a8c</v>
      </c>
      <c r="B308" s="1" t="str">
        <f>'Item Hitboxes'!B1276</f>
        <v>Pkmn</v>
      </c>
      <c r="C308" s="6" t="str">
        <f>'Item Hitboxes'!C1276</f>
        <v>Charizard (contact)?</v>
      </c>
      <c r="D308" s="9" t="str">
        <f>'Item Hitboxes'!D1276</f>
        <v>2c000014</v>
      </c>
      <c r="E308" s="9" t="str">
        <f>'Item Hitboxes'!E1276</f>
        <v>09600000</v>
      </c>
      <c r="F308" s="9" t="str">
        <f>'Item Hitboxes'!F1276</f>
        <v>06400000</v>
      </c>
      <c r="G308" s="9" t="str">
        <f>'Item Hitboxes'!G1276</f>
        <v>280f0000</v>
      </c>
      <c r="H308" s="9" t="str">
        <f>'Item Hitboxes'!H1276</f>
        <v>1404008b</v>
      </c>
      <c r="I308" s="9" t="s">
        <v>8473</v>
      </c>
      <c r="K308" s="6" t="str">
        <f t="shared" si="512"/>
        <v>0</v>
      </c>
      <c r="L308" s="6" t="str">
        <f t="shared" si="513"/>
        <v>0</v>
      </c>
      <c r="M308" s="6" t="str">
        <f t="shared" si="514"/>
        <v>1</v>
      </c>
      <c r="N308" s="6" t="str">
        <f t="shared" si="515"/>
        <v>1</v>
      </c>
      <c r="O308" s="6" t="str">
        <f t="shared" si="516"/>
        <v>0</v>
      </c>
      <c r="P308" s="6" t="str">
        <f t="shared" si="517"/>
        <v>0</v>
      </c>
      <c r="Q308" s="6" t="str">
        <f t="shared" si="518"/>
        <v>0</v>
      </c>
      <c r="R308" s="6" t="str">
        <f t="shared" si="519"/>
        <v>0</v>
      </c>
      <c r="S308" s="6" t="str">
        <f t="shared" si="520"/>
        <v>1</v>
      </c>
      <c r="T308" s="6" t="str">
        <f t="shared" si="521"/>
        <v>1</v>
      </c>
      <c r="U308" s="6" t="str">
        <f t="shared" si="522"/>
        <v>1</v>
      </c>
      <c r="V308" s="6" t="str">
        <f t="shared" si="523"/>
        <v>0</v>
      </c>
      <c r="W308" s="6" t="str">
        <f t="shared" si="524"/>
        <v>0</v>
      </c>
      <c r="X308" s="6" t="str">
        <f t="shared" si="525"/>
        <v>1</v>
      </c>
      <c r="Y308" s="6" t="str">
        <f t="shared" si="526"/>
        <v>0</v>
      </c>
      <c r="Z308" s="6" t="str">
        <f t="shared" si="527"/>
        <v>0</v>
      </c>
      <c r="AA308" s="6" t="str">
        <f t="shared" si="528"/>
        <v>0</v>
      </c>
      <c r="AB308" s="6" t="str">
        <f t="shared" si="529"/>
        <v>1</v>
      </c>
      <c r="AC308" s="6" t="str">
        <f t="shared" si="530"/>
        <v>0</v>
      </c>
      <c r="AD308" s="6" t="str">
        <f t="shared" si="531"/>
        <v>1</v>
      </c>
      <c r="AE308" s="6" t="str">
        <f t="shared" si="532"/>
        <v>0</v>
      </c>
      <c r="AF308" s="6" t="str">
        <f t="shared" si="533"/>
        <v>1</v>
      </c>
      <c r="AG308" s="6" t="str">
        <f t="shared" si="534"/>
        <v>0</v>
      </c>
      <c r="AH308" s="6" t="str">
        <f t="shared" si="535"/>
        <v>0</v>
      </c>
      <c r="AI308" s="6" t="str">
        <f t="shared" si="536"/>
        <v>0</v>
      </c>
      <c r="AJ308" s="6" t="str">
        <f t="shared" si="537"/>
        <v>0</v>
      </c>
      <c r="AK308" s="6" t="str">
        <f t="shared" si="538"/>
        <v>0</v>
      </c>
      <c r="AL308" s="6" t="str">
        <f t="shared" si="539"/>
        <v>0</v>
      </c>
      <c r="AM308" s="6" t="str">
        <f t="shared" si="540"/>
        <v>0</v>
      </c>
      <c r="AN308" s="6" t="str">
        <f t="shared" si="541"/>
        <v>0</v>
      </c>
      <c r="AO308" s="6" t="str">
        <f t="shared" si="542"/>
        <v>0</v>
      </c>
      <c r="AP308" s="6" t="str">
        <f t="shared" si="543"/>
        <v>0</v>
      </c>
    </row>
    <row r="309" spans="1:42">
      <c r="A309" s="1" t="str">
        <f>'Item Hitboxes'!A1277</f>
        <v>552f1aa8</v>
      </c>
      <c r="B309" s="1" t="str">
        <f>'Item Hitboxes'!B1277</f>
        <v>Pkmn</v>
      </c>
      <c r="C309" s="6" t="str">
        <f>'Item Hitboxes'!C1277</f>
        <v>Charizard (contact)?</v>
      </c>
      <c r="D309" s="9" t="str">
        <f>'Item Hitboxes'!D1277</f>
        <v>2c000014</v>
      </c>
      <c r="E309" s="9" t="str">
        <f>'Item Hitboxes'!E1277</f>
        <v>09600000</v>
      </c>
      <c r="F309" s="9" t="str">
        <f>'Item Hitboxes'!F1277</f>
        <v>06400000</v>
      </c>
      <c r="G309" s="9" t="str">
        <f>'Item Hitboxes'!G1277</f>
        <v>28118000</v>
      </c>
      <c r="H309" s="9" t="str">
        <f>'Item Hitboxes'!H1277</f>
        <v>2304008b</v>
      </c>
      <c r="I309" s="9" t="s">
        <v>8473</v>
      </c>
      <c r="K309" s="6" t="str">
        <f t="shared" si="512"/>
        <v>0</v>
      </c>
      <c r="L309" s="6" t="str">
        <f t="shared" si="513"/>
        <v>0</v>
      </c>
      <c r="M309" s="6" t="str">
        <f t="shared" si="514"/>
        <v>1</v>
      </c>
      <c r="N309" s="6" t="str">
        <f t="shared" si="515"/>
        <v>1</v>
      </c>
      <c r="O309" s="6" t="str">
        <f t="shared" si="516"/>
        <v>0</v>
      </c>
      <c r="P309" s="6" t="str">
        <f t="shared" si="517"/>
        <v>0</v>
      </c>
      <c r="Q309" s="6" t="str">
        <f t="shared" si="518"/>
        <v>0</v>
      </c>
      <c r="R309" s="6" t="str">
        <f t="shared" si="519"/>
        <v>0</v>
      </c>
      <c r="S309" s="6" t="str">
        <f t="shared" si="520"/>
        <v>1</v>
      </c>
      <c r="T309" s="6" t="str">
        <f t="shared" si="521"/>
        <v>1</v>
      </c>
      <c r="U309" s="6" t="str">
        <f t="shared" si="522"/>
        <v>1</v>
      </c>
      <c r="V309" s="6" t="str">
        <f t="shared" si="523"/>
        <v>0</v>
      </c>
      <c r="W309" s="6" t="str">
        <f t="shared" si="524"/>
        <v>0</v>
      </c>
      <c r="X309" s="6" t="str">
        <f t="shared" si="525"/>
        <v>1</v>
      </c>
      <c r="Y309" s="6" t="str">
        <f t="shared" si="526"/>
        <v>0</v>
      </c>
      <c r="Z309" s="6" t="str">
        <f t="shared" si="527"/>
        <v>0</v>
      </c>
      <c r="AA309" s="6" t="str">
        <f t="shared" si="528"/>
        <v>0</v>
      </c>
      <c r="AB309" s="6" t="str">
        <f t="shared" si="529"/>
        <v>1</v>
      </c>
      <c r="AC309" s="6" t="str">
        <f t="shared" si="530"/>
        <v>0</v>
      </c>
      <c r="AD309" s="6" t="str">
        <f t="shared" si="531"/>
        <v>1</v>
      </c>
      <c r="AE309" s="6" t="str">
        <f t="shared" si="532"/>
        <v>0</v>
      </c>
      <c r="AF309" s="6" t="str">
        <f t="shared" si="533"/>
        <v>1</v>
      </c>
      <c r="AG309" s="6" t="str">
        <f t="shared" si="534"/>
        <v>0</v>
      </c>
      <c r="AH309" s="6" t="str">
        <f t="shared" si="535"/>
        <v>0</v>
      </c>
      <c r="AI309" s="6" t="str">
        <f t="shared" si="536"/>
        <v>0</v>
      </c>
      <c r="AJ309" s="6" t="str">
        <f t="shared" si="537"/>
        <v>0</v>
      </c>
      <c r="AK309" s="6" t="str">
        <f t="shared" si="538"/>
        <v>0</v>
      </c>
      <c r="AL309" s="6" t="str">
        <f t="shared" si="539"/>
        <v>0</v>
      </c>
      <c r="AM309" s="6" t="str">
        <f t="shared" si="540"/>
        <v>0</v>
      </c>
      <c r="AN309" s="6" t="str">
        <f t="shared" si="541"/>
        <v>0</v>
      </c>
      <c r="AO309" s="6" t="str">
        <f t="shared" si="542"/>
        <v>0</v>
      </c>
      <c r="AP309" s="6" t="str">
        <f t="shared" si="543"/>
        <v>0</v>
      </c>
    </row>
    <row r="310" spans="1:42">
      <c r="A310" s="1" t="str">
        <f>'Item Hitboxes'!A1278</f>
        <v>552f1b2c</v>
      </c>
      <c r="B310" s="1" t="str">
        <f>'Item Hitboxes'!B1278</f>
        <v>Pkmn</v>
      </c>
      <c r="C310" s="6">
        <f>'Item Hitboxes'!C1278</f>
        <v>0</v>
      </c>
      <c r="D310" s="9" t="str">
        <f>'Item Hitboxes'!D1278</f>
        <v>2c000018</v>
      </c>
      <c r="E310" s="9" t="str">
        <f>'Item Hitboxes'!E1278</f>
        <v>0bb80000</v>
      </c>
      <c r="F310" s="9" t="str">
        <f>'Item Hitboxes'!F1278</f>
        <v>06400000</v>
      </c>
      <c r="G310" s="9" t="str">
        <f>'Item Hitboxes'!G1278</f>
        <v>23140000</v>
      </c>
      <c r="H310" s="9" t="str">
        <f>'Item Hitboxes'!H1278</f>
        <v>3c00008b</v>
      </c>
      <c r="I310" s="9" t="s">
        <v>8454</v>
      </c>
      <c r="K310" s="6" t="str">
        <f t="shared" si="512"/>
        <v>0</v>
      </c>
      <c r="L310" s="6" t="str">
        <f t="shared" si="513"/>
        <v>0</v>
      </c>
      <c r="M310" s="6" t="str">
        <f t="shared" si="514"/>
        <v>0</v>
      </c>
      <c r="N310" s="6" t="str">
        <f t="shared" si="515"/>
        <v>1</v>
      </c>
      <c r="O310" s="6" t="str">
        <f t="shared" si="516"/>
        <v>0</v>
      </c>
      <c r="P310" s="6" t="str">
        <f t="shared" si="517"/>
        <v>0</v>
      </c>
      <c r="Q310" s="6" t="str">
        <f t="shared" si="518"/>
        <v>0</v>
      </c>
      <c r="R310" s="6" t="str">
        <f t="shared" si="519"/>
        <v>0</v>
      </c>
      <c r="S310" s="6" t="str">
        <f t="shared" si="520"/>
        <v>1</v>
      </c>
      <c r="T310" s="6" t="str">
        <f t="shared" si="521"/>
        <v>1</v>
      </c>
      <c r="U310" s="6" t="str">
        <f t="shared" si="522"/>
        <v>1</v>
      </c>
      <c r="V310" s="6" t="str">
        <f t="shared" si="523"/>
        <v>0</v>
      </c>
      <c r="W310" s="6" t="str">
        <f t="shared" si="524"/>
        <v>0</v>
      </c>
      <c r="X310" s="6" t="str">
        <f t="shared" si="525"/>
        <v>1</v>
      </c>
      <c r="Y310" s="6" t="str">
        <f t="shared" si="526"/>
        <v>0</v>
      </c>
      <c r="Z310" s="6" t="str">
        <f t="shared" si="527"/>
        <v>0</v>
      </c>
      <c r="AA310" s="6" t="str">
        <f t="shared" si="528"/>
        <v>0</v>
      </c>
      <c r="AB310" s="6" t="str">
        <f t="shared" si="529"/>
        <v>1</v>
      </c>
      <c r="AC310" s="6" t="str">
        <f t="shared" si="530"/>
        <v>0</v>
      </c>
      <c r="AD310" s="6" t="str">
        <f t="shared" si="531"/>
        <v>1</v>
      </c>
      <c r="AE310" s="6" t="str">
        <f t="shared" si="532"/>
        <v>0</v>
      </c>
      <c r="AF310" s="6" t="str">
        <f t="shared" si="533"/>
        <v>1</v>
      </c>
      <c r="AG310" s="6" t="str">
        <f t="shared" si="534"/>
        <v>0</v>
      </c>
      <c r="AH310" s="6" t="str">
        <f t="shared" si="535"/>
        <v>0</v>
      </c>
      <c r="AI310" s="6" t="str">
        <f t="shared" si="536"/>
        <v>0</v>
      </c>
      <c r="AJ310" s="6" t="str">
        <f t="shared" si="537"/>
        <v>0</v>
      </c>
      <c r="AK310" s="6" t="str">
        <f t="shared" si="538"/>
        <v>0</v>
      </c>
      <c r="AL310" s="6" t="str">
        <f t="shared" si="539"/>
        <v>0</v>
      </c>
      <c r="AM310" s="6" t="str">
        <f t="shared" si="540"/>
        <v>0</v>
      </c>
      <c r="AN310" s="6" t="str">
        <f t="shared" si="541"/>
        <v>0</v>
      </c>
      <c r="AO310" s="6" t="str">
        <f t="shared" si="542"/>
        <v>0</v>
      </c>
      <c r="AP310" s="6" t="str">
        <f t="shared" si="543"/>
        <v>0</v>
      </c>
    </row>
    <row r="311" spans="1:42">
      <c r="A311" s="1" t="str">
        <f>'Item Hitboxes'!A1279</f>
        <v>552f1b54</v>
      </c>
      <c r="B311" s="1" t="str">
        <f>'Item Hitboxes'!B1279</f>
        <v>Pkmn</v>
      </c>
      <c r="C311" s="6" t="str">
        <f>'Item Hitboxes'!C1279</f>
        <v>Moltres?</v>
      </c>
      <c r="D311" s="9" t="str">
        <f>'Item Hitboxes'!D1279</f>
        <v>2c000028</v>
      </c>
      <c r="E311" s="9" t="str">
        <f>'Item Hitboxes'!E1279</f>
        <v>0fa00000</v>
      </c>
      <c r="F311" s="9" t="str">
        <f>'Item Hitboxes'!F1279</f>
        <v>07d00258</v>
      </c>
      <c r="G311" s="9" t="str">
        <f>'Item Hitboxes'!G1279</f>
        <v>87190000</v>
      </c>
      <c r="H311" s="9" t="str">
        <f>'Item Hitboxes'!H1279</f>
        <v>280400a3</v>
      </c>
      <c r="I311" s="9" t="s">
        <v>8483</v>
      </c>
      <c r="K311" s="6" t="str">
        <f t="shared" si="512"/>
        <v>0</v>
      </c>
      <c r="L311" s="6" t="str">
        <f t="shared" si="513"/>
        <v>1</v>
      </c>
      <c r="M311" s="6" t="str">
        <f t="shared" si="514"/>
        <v>0</v>
      </c>
      <c r="N311" s="6" t="str">
        <f t="shared" si="515"/>
        <v>1</v>
      </c>
      <c r="O311" s="6" t="str">
        <f t="shared" si="516"/>
        <v>0</v>
      </c>
      <c r="P311" s="6" t="str">
        <f t="shared" si="517"/>
        <v>0</v>
      </c>
      <c r="Q311" s="6" t="str">
        <f t="shared" si="518"/>
        <v>0</v>
      </c>
      <c r="R311" s="6" t="str">
        <f t="shared" si="519"/>
        <v>0</v>
      </c>
      <c r="S311" s="6" t="str">
        <f t="shared" si="520"/>
        <v>1</v>
      </c>
      <c r="T311" s="6" t="str">
        <f t="shared" si="521"/>
        <v>1</v>
      </c>
      <c r="U311" s="6" t="str">
        <f t="shared" si="522"/>
        <v>1</v>
      </c>
      <c r="V311" s="6" t="str">
        <f t="shared" si="523"/>
        <v>0</v>
      </c>
      <c r="W311" s="6" t="str">
        <f t="shared" si="524"/>
        <v>0</v>
      </c>
      <c r="X311" s="6" t="str">
        <f t="shared" si="525"/>
        <v>0</v>
      </c>
      <c r="Y311" s="6" t="str">
        <f t="shared" si="526"/>
        <v>0</v>
      </c>
      <c r="Z311" s="6" t="str">
        <f t="shared" si="527"/>
        <v>0</v>
      </c>
      <c r="AA311" s="6" t="str">
        <f t="shared" si="528"/>
        <v>1</v>
      </c>
      <c r="AB311" s="6" t="str">
        <f t="shared" si="529"/>
        <v>1</v>
      </c>
      <c r="AC311" s="6" t="str">
        <f t="shared" si="530"/>
        <v>0</v>
      </c>
      <c r="AD311" s="6" t="str">
        <f t="shared" si="531"/>
        <v>1</v>
      </c>
      <c r="AE311" s="6" t="str">
        <f t="shared" si="532"/>
        <v>0</v>
      </c>
      <c r="AF311" s="6" t="str">
        <f t="shared" si="533"/>
        <v>1</v>
      </c>
      <c r="AG311" s="6" t="str">
        <f t="shared" si="534"/>
        <v>0</v>
      </c>
      <c r="AH311" s="6" t="str">
        <f t="shared" si="535"/>
        <v>0</v>
      </c>
      <c r="AI311" s="6" t="str">
        <f t="shared" si="536"/>
        <v>0</v>
      </c>
      <c r="AJ311" s="6" t="str">
        <f t="shared" si="537"/>
        <v>0</v>
      </c>
      <c r="AK311" s="6" t="str">
        <f t="shared" si="538"/>
        <v>0</v>
      </c>
      <c r="AL311" s="6" t="str">
        <f t="shared" si="539"/>
        <v>0</v>
      </c>
      <c r="AM311" s="6" t="str">
        <f t="shared" si="540"/>
        <v>0</v>
      </c>
      <c r="AN311" s="6" t="str">
        <f t="shared" si="541"/>
        <v>0</v>
      </c>
      <c r="AO311" s="6" t="str">
        <f t="shared" si="542"/>
        <v>0</v>
      </c>
      <c r="AP311" s="6" t="str">
        <f t="shared" si="543"/>
        <v>0</v>
      </c>
    </row>
    <row r="312" spans="1:42">
      <c r="A312" s="1" t="str">
        <f>'Item Hitboxes'!A1280</f>
        <v>552f1b6c</v>
      </c>
      <c r="B312" s="1" t="str">
        <f>'Item Hitboxes'!B1280</f>
        <v>Pkmn</v>
      </c>
      <c r="C312" s="6" t="str">
        <f>'Item Hitboxes'!C1280</f>
        <v>Moltres?</v>
      </c>
      <c r="D312" s="9" t="str">
        <f>'Item Hitboxes'!D1280</f>
        <v>2c860028</v>
      </c>
      <c r="E312" s="9" t="str">
        <f>'Item Hitboxes'!E1280</f>
        <v>0d480640</v>
      </c>
      <c r="F312" s="9" t="str">
        <f>'Item Hitboxes'!F1280</f>
        <v>00000000</v>
      </c>
      <c r="G312" s="9" t="str">
        <f>'Item Hitboxes'!G1280</f>
        <v>28190000</v>
      </c>
      <c r="H312" s="9" t="str">
        <f>'Item Hitboxes'!H1280</f>
        <v>280400a3</v>
      </c>
      <c r="I312" s="9" t="s">
        <v>8483</v>
      </c>
      <c r="K312" s="6" t="str">
        <f t="shared" si="512"/>
        <v>0</v>
      </c>
      <c r="L312" s="6" t="str">
        <f t="shared" si="513"/>
        <v>1</v>
      </c>
      <c r="M312" s="6" t="str">
        <f t="shared" si="514"/>
        <v>0</v>
      </c>
      <c r="N312" s="6" t="str">
        <f t="shared" si="515"/>
        <v>1</v>
      </c>
      <c r="O312" s="6" t="str">
        <f t="shared" si="516"/>
        <v>0</v>
      </c>
      <c r="P312" s="6" t="str">
        <f t="shared" si="517"/>
        <v>0</v>
      </c>
      <c r="Q312" s="6" t="str">
        <f t="shared" si="518"/>
        <v>0</v>
      </c>
      <c r="R312" s="6" t="str">
        <f t="shared" si="519"/>
        <v>0</v>
      </c>
      <c r="S312" s="6" t="str">
        <f t="shared" si="520"/>
        <v>1</v>
      </c>
      <c r="T312" s="6" t="str">
        <f t="shared" si="521"/>
        <v>1</v>
      </c>
      <c r="U312" s="6" t="str">
        <f t="shared" si="522"/>
        <v>1</v>
      </c>
      <c r="V312" s="6" t="str">
        <f t="shared" si="523"/>
        <v>0</v>
      </c>
      <c r="W312" s="6" t="str">
        <f t="shared" si="524"/>
        <v>0</v>
      </c>
      <c r="X312" s="6" t="str">
        <f t="shared" si="525"/>
        <v>0</v>
      </c>
      <c r="Y312" s="6" t="str">
        <f t="shared" si="526"/>
        <v>0</v>
      </c>
      <c r="Z312" s="6" t="str">
        <f t="shared" si="527"/>
        <v>0</v>
      </c>
      <c r="AA312" s="6" t="str">
        <f t="shared" si="528"/>
        <v>1</v>
      </c>
      <c r="AB312" s="6" t="str">
        <f t="shared" si="529"/>
        <v>1</v>
      </c>
      <c r="AC312" s="6" t="str">
        <f t="shared" si="530"/>
        <v>0</v>
      </c>
      <c r="AD312" s="6" t="str">
        <f t="shared" si="531"/>
        <v>1</v>
      </c>
      <c r="AE312" s="6" t="str">
        <f t="shared" si="532"/>
        <v>0</v>
      </c>
      <c r="AF312" s="6" t="str">
        <f t="shared" si="533"/>
        <v>1</v>
      </c>
      <c r="AG312" s="6" t="str">
        <f t="shared" si="534"/>
        <v>0</v>
      </c>
      <c r="AH312" s="6" t="str">
        <f t="shared" si="535"/>
        <v>0</v>
      </c>
      <c r="AI312" s="6" t="str">
        <f t="shared" si="536"/>
        <v>0</v>
      </c>
      <c r="AJ312" s="6" t="str">
        <f t="shared" si="537"/>
        <v>0</v>
      </c>
      <c r="AK312" s="6" t="str">
        <f t="shared" si="538"/>
        <v>0</v>
      </c>
      <c r="AL312" s="6" t="str">
        <f t="shared" si="539"/>
        <v>0</v>
      </c>
      <c r="AM312" s="6" t="str">
        <f t="shared" si="540"/>
        <v>0</v>
      </c>
      <c r="AN312" s="6" t="str">
        <f t="shared" si="541"/>
        <v>0</v>
      </c>
      <c r="AO312" s="6" t="str">
        <f t="shared" si="542"/>
        <v>0</v>
      </c>
      <c r="AP312" s="6" t="str">
        <f t="shared" si="543"/>
        <v>0</v>
      </c>
    </row>
    <row r="313" spans="1:42">
      <c r="A313" s="1" t="str">
        <f>'Item Hitboxes'!A1281</f>
        <v>552f1b84</v>
      </c>
      <c r="B313" s="1" t="str">
        <f>'Item Hitboxes'!B1281</f>
        <v>Pkmn</v>
      </c>
      <c r="C313" s="6" t="str">
        <f>'Item Hitboxes'!C1281</f>
        <v>Moltres?</v>
      </c>
      <c r="D313" s="9" t="str">
        <f>'Item Hitboxes'!D1281</f>
        <v>2d068028</v>
      </c>
      <c r="E313" s="9" t="str">
        <f>'Item Hitboxes'!E1281</f>
        <v>0d480640</v>
      </c>
      <c r="F313" s="9" t="str">
        <f>'Item Hitboxes'!F1281</f>
        <v>00000000</v>
      </c>
      <c r="G313" s="9" t="str">
        <f>'Item Hitboxes'!G1281</f>
        <v>28190000</v>
      </c>
      <c r="H313" s="9" t="str">
        <f>'Item Hitboxes'!H1281</f>
        <v>280400a3</v>
      </c>
      <c r="I313" s="9" t="s">
        <v>8483</v>
      </c>
      <c r="K313" s="6" t="str">
        <f t="shared" si="512"/>
        <v>0</v>
      </c>
      <c r="L313" s="6" t="str">
        <f t="shared" si="513"/>
        <v>1</v>
      </c>
      <c r="M313" s="6" t="str">
        <f t="shared" si="514"/>
        <v>0</v>
      </c>
      <c r="N313" s="6" t="str">
        <f t="shared" si="515"/>
        <v>1</v>
      </c>
      <c r="O313" s="6" t="str">
        <f t="shared" si="516"/>
        <v>0</v>
      </c>
      <c r="P313" s="6" t="str">
        <f t="shared" si="517"/>
        <v>0</v>
      </c>
      <c r="Q313" s="6" t="str">
        <f t="shared" si="518"/>
        <v>0</v>
      </c>
      <c r="R313" s="6" t="str">
        <f t="shared" si="519"/>
        <v>0</v>
      </c>
      <c r="S313" s="6" t="str">
        <f t="shared" si="520"/>
        <v>1</v>
      </c>
      <c r="T313" s="6" t="str">
        <f t="shared" si="521"/>
        <v>1</v>
      </c>
      <c r="U313" s="6" t="str">
        <f t="shared" si="522"/>
        <v>1</v>
      </c>
      <c r="V313" s="6" t="str">
        <f t="shared" si="523"/>
        <v>0</v>
      </c>
      <c r="W313" s="6" t="str">
        <f t="shared" si="524"/>
        <v>0</v>
      </c>
      <c r="X313" s="6" t="str">
        <f t="shared" si="525"/>
        <v>0</v>
      </c>
      <c r="Y313" s="6" t="str">
        <f t="shared" si="526"/>
        <v>0</v>
      </c>
      <c r="Z313" s="6" t="str">
        <f t="shared" si="527"/>
        <v>0</v>
      </c>
      <c r="AA313" s="6" t="str">
        <f t="shared" si="528"/>
        <v>1</v>
      </c>
      <c r="AB313" s="6" t="str">
        <f t="shared" si="529"/>
        <v>1</v>
      </c>
      <c r="AC313" s="6" t="str">
        <f t="shared" si="530"/>
        <v>0</v>
      </c>
      <c r="AD313" s="6" t="str">
        <f t="shared" si="531"/>
        <v>1</v>
      </c>
      <c r="AE313" s="6" t="str">
        <f t="shared" si="532"/>
        <v>0</v>
      </c>
      <c r="AF313" s="6" t="str">
        <f t="shared" si="533"/>
        <v>1</v>
      </c>
      <c r="AG313" s="6" t="str">
        <f t="shared" si="534"/>
        <v>0</v>
      </c>
      <c r="AH313" s="6" t="str">
        <f t="shared" si="535"/>
        <v>0</v>
      </c>
      <c r="AI313" s="6" t="str">
        <f t="shared" si="536"/>
        <v>0</v>
      </c>
      <c r="AJ313" s="6" t="str">
        <f t="shared" si="537"/>
        <v>0</v>
      </c>
      <c r="AK313" s="6" t="str">
        <f t="shared" si="538"/>
        <v>0</v>
      </c>
      <c r="AL313" s="6" t="str">
        <f t="shared" si="539"/>
        <v>0</v>
      </c>
      <c r="AM313" s="6" t="str">
        <f t="shared" si="540"/>
        <v>0</v>
      </c>
      <c r="AN313" s="6" t="str">
        <f t="shared" si="541"/>
        <v>0</v>
      </c>
      <c r="AO313" s="6" t="str">
        <f t="shared" si="542"/>
        <v>0</v>
      </c>
      <c r="AP313" s="6" t="str">
        <f t="shared" si="543"/>
        <v>0</v>
      </c>
    </row>
    <row r="314" spans="1:42">
      <c r="A314" s="1" t="str">
        <f>'Item Hitboxes'!A1282</f>
        <v>552f1bb4</v>
      </c>
      <c r="B314" s="1" t="str">
        <f>'Item Hitboxes'!B1282</f>
        <v>Pkmn</v>
      </c>
      <c r="C314" s="6" t="str">
        <f>'Item Hitboxes'!C1282</f>
        <v>Moltres?</v>
      </c>
      <c r="D314" s="9" t="str">
        <f>'Item Hitboxes'!D1282</f>
        <v>2c000028</v>
      </c>
      <c r="E314" s="9" t="str">
        <f>'Item Hitboxes'!E1282</f>
        <v>0fa00000</v>
      </c>
      <c r="F314" s="9" t="str">
        <f>'Item Hitboxes'!F1282</f>
        <v>07d00258</v>
      </c>
      <c r="G314" s="9" t="str">
        <f>'Item Hitboxes'!G1282</f>
        <v>87190000</v>
      </c>
      <c r="H314" s="9" t="str">
        <f>'Item Hitboxes'!H1282</f>
        <v>1e0400a3</v>
      </c>
      <c r="I314" s="9" t="s">
        <v>8490</v>
      </c>
      <c r="K314" s="6" t="str">
        <f t="shared" si="512"/>
        <v>0</v>
      </c>
      <c r="L314" s="6" t="str">
        <f t="shared" si="513"/>
        <v>0</v>
      </c>
      <c r="M314" s="6" t="str">
        <f t="shared" si="514"/>
        <v>0</v>
      </c>
      <c r="N314" s="6" t="str">
        <f t="shared" si="515"/>
        <v>1</v>
      </c>
      <c r="O314" s="6" t="str">
        <f t="shared" si="516"/>
        <v>0</v>
      </c>
      <c r="P314" s="6" t="str">
        <f t="shared" si="517"/>
        <v>1</v>
      </c>
      <c r="Q314" s="6" t="str">
        <f t="shared" si="518"/>
        <v>0</v>
      </c>
      <c r="R314" s="6" t="str">
        <f t="shared" si="519"/>
        <v>0</v>
      </c>
      <c r="S314" s="6" t="str">
        <f t="shared" si="520"/>
        <v>1</v>
      </c>
      <c r="T314" s="6" t="str">
        <f t="shared" si="521"/>
        <v>1</v>
      </c>
      <c r="U314" s="6" t="str">
        <f t="shared" si="522"/>
        <v>1</v>
      </c>
      <c r="V314" s="6" t="str">
        <f t="shared" si="523"/>
        <v>0</v>
      </c>
      <c r="W314" s="6" t="str">
        <f t="shared" si="524"/>
        <v>0</v>
      </c>
      <c r="X314" s="6" t="str">
        <f t="shared" si="525"/>
        <v>0</v>
      </c>
      <c r="Y314" s="6" t="str">
        <f t="shared" si="526"/>
        <v>0</v>
      </c>
      <c r="Z314" s="6" t="str">
        <f t="shared" si="527"/>
        <v>0</v>
      </c>
      <c r="AA314" s="6" t="str">
        <f t="shared" si="528"/>
        <v>0</v>
      </c>
      <c r="AB314" s="6" t="str">
        <f t="shared" si="529"/>
        <v>1</v>
      </c>
      <c r="AC314" s="6" t="str">
        <f t="shared" si="530"/>
        <v>0</v>
      </c>
      <c r="AD314" s="6" t="str">
        <f t="shared" si="531"/>
        <v>1</v>
      </c>
      <c r="AE314" s="6" t="str">
        <f t="shared" si="532"/>
        <v>0</v>
      </c>
      <c r="AF314" s="6" t="str">
        <f t="shared" si="533"/>
        <v>1</v>
      </c>
      <c r="AG314" s="6" t="str">
        <f t="shared" si="534"/>
        <v>0</v>
      </c>
      <c r="AH314" s="6" t="str">
        <f t="shared" si="535"/>
        <v>0</v>
      </c>
      <c r="AI314" s="6" t="str">
        <f t="shared" si="536"/>
        <v>0</v>
      </c>
      <c r="AJ314" s="6" t="str">
        <f t="shared" si="537"/>
        <v>0</v>
      </c>
      <c r="AK314" s="6" t="str">
        <f t="shared" si="538"/>
        <v>0</v>
      </c>
      <c r="AL314" s="6" t="str">
        <f t="shared" si="539"/>
        <v>0</v>
      </c>
      <c r="AM314" s="6" t="str">
        <f t="shared" si="540"/>
        <v>0</v>
      </c>
      <c r="AN314" s="6" t="str">
        <f t="shared" si="541"/>
        <v>0</v>
      </c>
      <c r="AO314" s="6" t="str">
        <f t="shared" si="542"/>
        <v>0</v>
      </c>
      <c r="AP314" s="6" t="str">
        <f t="shared" si="543"/>
        <v>0</v>
      </c>
    </row>
    <row r="315" spans="1:42">
      <c r="A315" s="1" t="str">
        <f>'Item Hitboxes'!A1283</f>
        <v>552f1bcc</v>
      </c>
      <c r="B315" s="1" t="str">
        <f>'Item Hitboxes'!B1283</f>
        <v>Pkmn</v>
      </c>
      <c r="C315" s="6" t="str">
        <f>'Item Hitboxes'!C1283</f>
        <v>Moltres?</v>
      </c>
      <c r="D315" s="9" t="str">
        <f>'Item Hitboxes'!D1283</f>
        <v>2c860028</v>
      </c>
      <c r="E315" s="9" t="str">
        <f>'Item Hitboxes'!E1283</f>
        <v>13880640</v>
      </c>
      <c r="F315" s="9" t="str">
        <f>'Item Hitboxes'!F1283</f>
        <v>00000000</v>
      </c>
      <c r="G315" s="9" t="str">
        <f>'Item Hitboxes'!G1283</f>
        <v>28190000</v>
      </c>
      <c r="H315" s="9" t="str">
        <f>'Item Hitboxes'!H1283</f>
        <v>1e0400a3</v>
      </c>
      <c r="I315" s="9" t="s">
        <v>8490</v>
      </c>
      <c r="K315" s="6" t="str">
        <f t="shared" si="512"/>
        <v>0</v>
      </c>
      <c r="L315" s="6" t="str">
        <f t="shared" si="513"/>
        <v>0</v>
      </c>
      <c r="M315" s="6" t="str">
        <f t="shared" si="514"/>
        <v>0</v>
      </c>
      <c r="N315" s="6" t="str">
        <f t="shared" si="515"/>
        <v>1</v>
      </c>
      <c r="O315" s="6" t="str">
        <f t="shared" si="516"/>
        <v>0</v>
      </c>
      <c r="P315" s="6" t="str">
        <f t="shared" si="517"/>
        <v>1</v>
      </c>
      <c r="Q315" s="6" t="str">
        <f t="shared" si="518"/>
        <v>0</v>
      </c>
      <c r="R315" s="6" t="str">
        <f t="shared" si="519"/>
        <v>0</v>
      </c>
      <c r="S315" s="6" t="str">
        <f t="shared" si="520"/>
        <v>1</v>
      </c>
      <c r="T315" s="6" t="str">
        <f t="shared" si="521"/>
        <v>1</v>
      </c>
      <c r="U315" s="6" t="str">
        <f t="shared" si="522"/>
        <v>1</v>
      </c>
      <c r="V315" s="6" t="str">
        <f t="shared" si="523"/>
        <v>0</v>
      </c>
      <c r="W315" s="6" t="str">
        <f t="shared" si="524"/>
        <v>0</v>
      </c>
      <c r="X315" s="6" t="str">
        <f t="shared" si="525"/>
        <v>0</v>
      </c>
      <c r="Y315" s="6" t="str">
        <f t="shared" si="526"/>
        <v>0</v>
      </c>
      <c r="Z315" s="6" t="str">
        <f t="shared" si="527"/>
        <v>0</v>
      </c>
      <c r="AA315" s="6" t="str">
        <f t="shared" si="528"/>
        <v>0</v>
      </c>
      <c r="AB315" s="6" t="str">
        <f t="shared" si="529"/>
        <v>1</v>
      </c>
      <c r="AC315" s="6" t="str">
        <f t="shared" si="530"/>
        <v>0</v>
      </c>
      <c r="AD315" s="6" t="str">
        <f t="shared" si="531"/>
        <v>1</v>
      </c>
      <c r="AE315" s="6" t="str">
        <f t="shared" si="532"/>
        <v>0</v>
      </c>
      <c r="AF315" s="6" t="str">
        <f t="shared" si="533"/>
        <v>1</v>
      </c>
      <c r="AG315" s="6" t="str">
        <f t="shared" si="534"/>
        <v>0</v>
      </c>
      <c r="AH315" s="6" t="str">
        <f t="shared" si="535"/>
        <v>0</v>
      </c>
      <c r="AI315" s="6" t="str">
        <f t="shared" si="536"/>
        <v>0</v>
      </c>
      <c r="AJ315" s="6" t="str">
        <f t="shared" si="537"/>
        <v>0</v>
      </c>
      <c r="AK315" s="6" t="str">
        <f t="shared" si="538"/>
        <v>0</v>
      </c>
      <c r="AL315" s="6" t="str">
        <f t="shared" si="539"/>
        <v>0</v>
      </c>
      <c r="AM315" s="6" t="str">
        <f t="shared" si="540"/>
        <v>0</v>
      </c>
      <c r="AN315" s="6" t="str">
        <f t="shared" si="541"/>
        <v>0</v>
      </c>
      <c r="AO315" s="6" t="str">
        <f t="shared" si="542"/>
        <v>0</v>
      </c>
      <c r="AP315" s="6" t="str">
        <f t="shared" si="543"/>
        <v>0</v>
      </c>
    </row>
    <row r="316" spans="1:42">
      <c r="A316" s="1" t="str">
        <f>'Item Hitboxes'!A1284</f>
        <v>552f1be4</v>
      </c>
      <c r="B316" s="1" t="str">
        <f>'Item Hitboxes'!B1284</f>
        <v>Pkmn</v>
      </c>
      <c r="C316" s="6" t="str">
        <f>'Item Hitboxes'!C1284</f>
        <v>Moltres?</v>
      </c>
      <c r="D316" s="9" t="str">
        <f>'Item Hitboxes'!D1284</f>
        <v>2d068028</v>
      </c>
      <c r="E316" s="9" t="str">
        <f>'Item Hitboxes'!E1284</f>
        <v>13880640</v>
      </c>
      <c r="F316" s="9" t="str">
        <f>'Item Hitboxes'!F1284</f>
        <v>00000000</v>
      </c>
      <c r="G316" s="9" t="str">
        <f>'Item Hitboxes'!G1284</f>
        <v>28190000</v>
      </c>
      <c r="H316" s="9" t="str">
        <f>'Item Hitboxes'!H1284</f>
        <v>1e0400a3</v>
      </c>
      <c r="I316" s="9" t="s">
        <v>8490</v>
      </c>
      <c r="K316" s="6" t="str">
        <f t="shared" si="512"/>
        <v>0</v>
      </c>
      <c r="L316" s="6" t="str">
        <f t="shared" si="513"/>
        <v>0</v>
      </c>
      <c r="M316" s="6" t="str">
        <f t="shared" si="514"/>
        <v>0</v>
      </c>
      <c r="N316" s="6" t="str">
        <f t="shared" si="515"/>
        <v>1</v>
      </c>
      <c r="O316" s="6" t="str">
        <f t="shared" si="516"/>
        <v>0</v>
      </c>
      <c r="P316" s="6" t="str">
        <f t="shared" si="517"/>
        <v>1</v>
      </c>
      <c r="Q316" s="6" t="str">
        <f t="shared" si="518"/>
        <v>0</v>
      </c>
      <c r="R316" s="6" t="str">
        <f t="shared" si="519"/>
        <v>0</v>
      </c>
      <c r="S316" s="6" t="str">
        <f t="shared" si="520"/>
        <v>1</v>
      </c>
      <c r="T316" s="6" t="str">
        <f t="shared" si="521"/>
        <v>1</v>
      </c>
      <c r="U316" s="6" t="str">
        <f t="shared" si="522"/>
        <v>1</v>
      </c>
      <c r="V316" s="6" t="str">
        <f t="shared" si="523"/>
        <v>0</v>
      </c>
      <c r="W316" s="6" t="str">
        <f t="shared" si="524"/>
        <v>0</v>
      </c>
      <c r="X316" s="6" t="str">
        <f t="shared" si="525"/>
        <v>0</v>
      </c>
      <c r="Y316" s="6" t="str">
        <f t="shared" si="526"/>
        <v>0</v>
      </c>
      <c r="Z316" s="6" t="str">
        <f t="shared" si="527"/>
        <v>0</v>
      </c>
      <c r="AA316" s="6" t="str">
        <f t="shared" si="528"/>
        <v>0</v>
      </c>
      <c r="AB316" s="6" t="str">
        <f t="shared" si="529"/>
        <v>1</v>
      </c>
      <c r="AC316" s="6" t="str">
        <f t="shared" si="530"/>
        <v>0</v>
      </c>
      <c r="AD316" s="6" t="str">
        <f t="shared" si="531"/>
        <v>1</v>
      </c>
      <c r="AE316" s="6" t="str">
        <f t="shared" si="532"/>
        <v>0</v>
      </c>
      <c r="AF316" s="6" t="str">
        <f t="shared" si="533"/>
        <v>1</v>
      </c>
      <c r="AG316" s="6" t="str">
        <f t="shared" si="534"/>
        <v>0</v>
      </c>
      <c r="AH316" s="6" t="str">
        <f t="shared" si="535"/>
        <v>0</v>
      </c>
      <c r="AI316" s="6" t="str">
        <f t="shared" si="536"/>
        <v>0</v>
      </c>
      <c r="AJ316" s="6" t="str">
        <f t="shared" si="537"/>
        <v>0</v>
      </c>
      <c r="AK316" s="6" t="str">
        <f t="shared" si="538"/>
        <v>0</v>
      </c>
      <c r="AL316" s="6" t="str">
        <f t="shared" si="539"/>
        <v>0</v>
      </c>
      <c r="AM316" s="6" t="str">
        <f t="shared" si="540"/>
        <v>0</v>
      </c>
      <c r="AN316" s="6" t="str">
        <f t="shared" si="541"/>
        <v>0</v>
      </c>
      <c r="AO316" s="6" t="str">
        <f t="shared" si="542"/>
        <v>0</v>
      </c>
      <c r="AP316" s="6" t="str">
        <f t="shared" si="543"/>
        <v>0</v>
      </c>
    </row>
    <row r="317" spans="1:42">
      <c r="A317" s="1" t="str">
        <f>'Item Hitboxes'!A1285</f>
        <v>552f1c78</v>
      </c>
      <c r="B317" s="1" t="str">
        <f>'Item Hitboxes'!B1285</f>
        <v>Pkmn</v>
      </c>
      <c r="C317" s="6" t="str">
        <f>'Item Hitboxes'!C1285</f>
        <v>Zapdos</v>
      </c>
      <c r="D317" s="9" t="str">
        <f>'Item Hitboxes'!D1285</f>
        <v>2c000003</v>
      </c>
      <c r="E317" s="9" t="str">
        <f>'Item Hitboxes'!E1285</f>
        <v>1b580dac</v>
      </c>
      <c r="F317" s="9" t="str">
        <f>'Item Hitboxes'!F1285</f>
        <v>f4480000</v>
      </c>
      <c r="G317" s="9" t="str">
        <f>'Item Hitboxes'!G1285</f>
        <v>37078000</v>
      </c>
      <c r="H317" s="9" t="str">
        <f>'Item Hitboxes'!H1285</f>
        <v>0f08009f</v>
      </c>
      <c r="I317" s="9" t="s">
        <v>6326</v>
      </c>
      <c r="K317" s="6" t="str">
        <f t="shared" si="512"/>
        <v>0</v>
      </c>
      <c r="L317" s="6" t="str">
        <f t="shared" si="513"/>
        <v>0</v>
      </c>
      <c r="M317" s="6" t="str">
        <f t="shared" si="514"/>
        <v>0</v>
      </c>
      <c r="N317" s="6" t="str">
        <f t="shared" si="515"/>
        <v>1</v>
      </c>
      <c r="O317" s="6" t="str">
        <f t="shared" si="516"/>
        <v>0</v>
      </c>
      <c r="P317" s="6" t="str">
        <f t="shared" si="517"/>
        <v>0</v>
      </c>
      <c r="Q317" s="6" t="str">
        <f t="shared" si="518"/>
        <v>0</v>
      </c>
      <c r="R317" s="6" t="str">
        <f t="shared" si="519"/>
        <v>0</v>
      </c>
      <c r="S317" s="6" t="str">
        <f t="shared" si="520"/>
        <v>0</v>
      </c>
      <c r="T317" s="6" t="str">
        <f t="shared" si="521"/>
        <v>0</v>
      </c>
      <c r="U317" s="6" t="str">
        <f t="shared" si="522"/>
        <v>0</v>
      </c>
      <c r="V317" s="6" t="str">
        <f t="shared" si="523"/>
        <v>0</v>
      </c>
      <c r="W317" s="6" t="str">
        <f t="shared" si="524"/>
        <v>0</v>
      </c>
      <c r="X317" s="6" t="str">
        <f t="shared" si="525"/>
        <v>0</v>
      </c>
      <c r="Y317" s="6" t="str">
        <f t="shared" si="526"/>
        <v>0</v>
      </c>
      <c r="Z317" s="6" t="str">
        <f t="shared" si="527"/>
        <v>0</v>
      </c>
      <c r="AA317" s="6" t="str">
        <f t="shared" si="528"/>
        <v>0</v>
      </c>
      <c r="AB317" s="6" t="str">
        <f t="shared" si="529"/>
        <v>1</v>
      </c>
      <c r="AC317" s="6" t="str">
        <f t="shared" si="530"/>
        <v>0</v>
      </c>
      <c r="AD317" s="6" t="str">
        <f t="shared" si="531"/>
        <v>1</v>
      </c>
      <c r="AE317" s="6" t="str">
        <f t="shared" si="532"/>
        <v>0</v>
      </c>
      <c r="AF317" s="6" t="str">
        <f t="shared" si="533"/>
        <v>1</v>
      </c>
      <c r="AG317" s="6" t="str">
        <f t="shared" si="534"/>
        <v>0</v>
      </c>
      <c r="AH317" s="6" t="str">
        <f t="shared" si="535"/>
        <v>0</v>
      </c>
      <c r="AI317" s="6" t="str">
        <f t="shared" si="536"/>
        <v>0</v>
      </c>
      <c r="AJ317" s="6" t="str">
        <f t="shared" si="537"/>
        <v>0</v>
      </c>
      <c r="AK317" s="6" t="str">
        <f t="shared" si="538"/>
        <v>0</v>
      </c>
      <c r="AL317" s="6" t="str">
        <f t="shared" si="539"/>
        <v>0</v>
      </c>
      <c r="AM317" s="6" t="str">
        <f t="shared" si="540"/>
        <v>0</v>
      </c>
      <c r="AN317" s="6" t="str">
        <f t="shared" si="541"/>
        <v>0</v>
      </c>
      <c r="AO317" s="6" t="str">
        <f t="shared" si="542"/>
        <v>0</v>
      </c>
      <c r="AP317" s="6" t="str">
        <f t="shared" si="543"/>
        <v>0</v>
      </c>
    </row>
    <row r="318" spans="1:42">
      <c r="A318" s="1" t="str">
        <f>'Item Hitboxes'!A1286</f>
        <v>552f1c90</v>
      </c>
      <c r="B318" s="1" t="str">
        <f>'Item Hitboxes'!B1286</f>
        <v>Pkmn</v>
      </c>
      <c r="C318" s="6" t="str">
        <f>'Item Hitboxes'!C1286</f>
        <v>Zapdos</v>
      </c>
      <c r="D318" s="9" t="str">
        <f>'Item Hitboxes'!D1286</f>
        <v>2c800003</v>
      </c>
      <c r="E318" s="9" t="str">
        <f>'Item Hitboxes'!E1286</f>
        <v>1b58f254</v>
      </c>
      <c r="F318" s="9" t="str">
        <f>'Item Hitboxes'!F1286</f>
        <v>f4480000</v>
      </c>
      <c r="G318" s="9" t="str">
        <f>'Item Hitboxes'!G1286</f>
        <v>37078000</v>
      </c>
      <c r="H318" s="9" t="str">
        <f>'Item Hitboxes'!H1286</f>
        <v>0f08009f</v>
      </c>
      <c r="I318" s="9" t="s">
        <v>6326</v>
      </c>
      <c r="K318" s="6" t="str">
        <f t="shared" si="512"/>
        <v>0</v>
      </c>
      <c r="L318" s="6" t="str">
        <f t="shared" si="513"/>
        <v>0</v>
      </c>
      <c r="M318" s="6" t="str">
        <f t="shared" si="514"/>
        <v>0</v>
      </c>
      <c r="N318" s="6" t="str">
        <f t="shared" si="515"/>
        <v>1</v>
      </c>
      <c r="O318" s="6" t="str">
        <f t="shared" si="516"/>
        <v>0</v>
      </c>
      <c r="P318" s="6" t="str">
        <f t="shared" si="517"/>
        <v>0</v>
      </c>
      <c r="Q318" s="6" t="str">
        <f t="shared" si="518"/>
        <v>0</v>
      </c>
      <c r="R318" s="6" t="str">
        <f t="shared" si="519"/>
        <v>0</v>
      </c>
      <c r="S318" s="6" t="str">
        <f t="shared" si="520"/>
        <v>0</v>
      </c>
      <c r="T318" s="6" t="str">
        <f t="shared" si="521"/>
        <v>0</v>
      </c>
      <c r="U318" s="6" t="str">
        <f t="shared" si="522"/>
        <v>0</v>
      </c>
      <c r="V318" s="6" t="str">
        <f t="shared" si="523"/>
        <v>0</v>
      </c>
      <c r="W318" s="6" t="str">
        <f t="shared" si="524"/>
        <v>0</v>
      </c>
      <c r="X318" s="6" t="str">
        <f t="shared" si="525"/>
        <v>0</v>
      </c>
      <c r="Y318" s="6" t="str">
        <f t="shared" si="526"/>
        <v>0</v>
      </c>
      <c r="Z318" s="6" t="str">
        <f t="shared" si="527"/>
        <v>0</v>
      </c>
      <c r="AA318" s="6" t="str">
        <f t="shared" si="528"/>
        <v>0</v>
      </c>
      <c r="AB318" s="6" t="str">
        <f t="shared" si="529"/>
        <v>1</v>
      </c>
      <c r="AC318" s="6" t="str">
        <f t="shared" si="530"/>
        <v>0</v>
      </c>
      <c r="AD318" s="6" t="str">
        <f t="shared" si="531"/>
        <v>1</v>
      </c>
      <c r="AE318" s="6" t="str">
        <f t="shared" si="532"/>
        <v>0</v>
      </c>
      <c r="AF318" s="6" t="str">
        <f t="shared" si="533"/>
        <v>1</v>
      </c>
      <c r="AG318" s="6" t="str">
        <f t="shared" si="534"/>
        <v>0</v>
      </c>
      <c r="AH318" s="6" t="str">
        <f t="shared" si="535"/>
        <v>0</v>
      </c>
      <c r="AI318" s="6" t="str">
        <f t="shared" si="536"/>
        <v>0</v>
      </c>
      <c r="AJ318" s="6" t="str">
        <f t="shared" si="537"/>
        <v>0</v>
      </c>
      <c r="AK318" s="6" t="str">
        <f t="shared" si="538"/>
        <v>0</v>
      </c>
      <c r="AL318" s="6" t="str">
        <f t="shared" si="539"/>
        <v>0</v>
      </c>
      <c r="AM318" s="6" t="str">
        <f t="shared" si="540"/>
        <v>0</v>
      </c>
      <c r="AN318" s="6" t="str">
        <f t="shared" si="541"/>
        <v>0</v>
      </c>
      <c r="AO318" s="6" t="str">
        <f t="shared" si="542"/>
        <v>0</v>
      </c>
      <c r="AP318" s="6" t="str">
        <f t="shared" si="543"/>
        <v>0</v>
      </c>
    </row>
    <row r="319" spans="1:42">
      <c r="A319" s="1" t="str">
        <f>'Item Hitboxes'!A1287</f>
        <v>552f1ca8</v>
      </c>
      <c r="B319" s="1" t="str">
        <f>'Item Hitboxes'!B1287</f>
        <v>Pkmn</v>
      </c>
      <c r="C319" s="6" t="str">
        <f>'Item Hitboxes'!C1287</f>
        <v>Zapdos</v>
      </c>
      <c r="D319" s="9" t="str">
        <f>'Item Hitboxes'!D1287</f>
        <v>2d000003</v>
      </c>
      <c r="E319" s="9" t="str">
        <f>'Item Hitboxes'!E1287</f>
        <v>1b580dac</v>
      </c>
      <c r="F319" s="9" t="str">
        <f>'Item Hitboxes'!F1287</f>
        <v>11940000</v>
      </c>
      <c r="G319" s="9" t="str">
        <f>'Item Hitboxes'!G1287</f>
        <v>50078000</v>
      </c>
      <c r="H319" s="9" t="str">
        <f>'Item Hitboxes'!H1287</f>
        <v>0488009f</v>
      </c>
      <c r="I319" s="9" t="s">
        <v>6326</v>
      </c>
      <c r="K319" s="6" t="str">
        <f t="shared" si="512"/>
        <v>0</v>
      </c>
      <c r="L319" s="6" t="str">
        <f t="shared" si="513"/>
        <v>0</v>
      </c>
      <c r="M319" s="6" t="str">
        <f t="shared" si="514"/>
        <v>0</v>
      </c>
      <c r="N319" s="6" t="str">
        <f t="shared" si="515"/>
        <v>1</v>
      </c>
      <c r="O319" s="6" t="str">
        <f t="shared" si="516"/>
        <v>0</v>
      </c>
      <c r="P319" s="6" t="str">
        <f t="shared" si="517"/>
        <v>0</v>
      </c>
      <c r="Q319" s="6" t="str">
        <f t="shared" si="518"/>
        <v>0</v>
      </c>
      <c r="R319" s="6" t="str">
        <f t="shared" si="519"/>
        <v>0</v>
      </c>
      <c r="S319" s="6" t="str">
        <f t="shared" si="520"/>
        <v>0</v>
      </c>
      <c r="T319" s="6" t="str">
        <f t="shared" si="521"/>
        <v>0</v>
      </c>
      <c r="U319" s="6" t="str">
        <f t="shared" si="522"/>
        <v>0</v>
      </c>
      <c r="V319" s="6" t="str">
        <f t="shared" si="523"/>
        <v>0</v>
      </c>
      <c r="W319" s="6" t="str">
        <f t="shared" si="524"/>
        <v>0</v>
      </c>
      <c r="X319" s="6" t="str">
        <f t="shared" si="525"/>
        <v>0</v>
      </c>
      <c r="Y319" s="6" t="str">
        <f t="shared" si="526"/>
        <v>0</v>
      </c>
      <c r="Z319" s="6" t="str">
        <f t="shared" si="527"/>
        <v>0</v>
      </c>
      <c r="AA319" s="6" t="str">
        <f t="shared" si="528"/>
        <v>0</v>
      </c>
      <c r="AB319" s="6" t="str">
        <f t="shared" si="529"/>
        <v>1</v>
      </c>
      <c r="AC319" s="6" t="str">
        <f t="shared" si="530"/>
        <v>0</v>
      </c>
      <c r="AD319" s="6" t="str">
        <f t="shared" si="531"/>
        <v>1</v>
      </c>
      <c r="AE319" s="6" t="str">
        <f t="shared" si="532"/>
        <v>0</v>
      </c>
      <c r="AF319" s="6" t="str">
        <f t="shared" si="533"/>
        <v>1</v>
      </c>
      <c r="AG319" s="6" t="str">
        <f t="shared" si="534"/>
        <v>0</v>
      </c>
      <c r="AH319" s="6" t="str">
        <f t="shared" si="535"/>
        <v>0</v>
      </c>
      <c r="AI319" s="6" t="str">
        <f t="shared" si="536"/>
        <v>0</v>
      </c>
      <c r="AJ319" s="6" t="str">
        <f t="shared" si="537"/>
        <v>0</v>
      </c>
      <c r="AK319" s="6" t="str">
        <f t="shared" si="538"/>
        <v>0</v>
      </c>
      <c r="AL319" s="6" t="str">
        <f t="shared" si="539"/>
        <v>0</v>
      </c>
      <c r="AM319" s="6" t="str">
        <f t="shared" si="540"/>
        <v>0</v>
      </c>
      <c r="AN319" s="6" t="str">
        <f t="shared" si="541"/>
        <v>0</v>
      </c>
      <c r="AO319" s="6" t="str">
        <f t="shared" si="542"/>
        <v>0</v>
      </c>
      <c r="AP319" s="6" t="str">
        <f t="shared" si="543"/>
        <v>0</v>
      </c>
    </row>
    <row r="320" spans="1:42">
      <c r="A320" s="1" t="str">
        <f>'Item Hitboxes'!A1288</f>
        <v>552f1cc0</v>
      </c>
      <c r="B320" s="1" t="str">
        <f>'Item Hitboxes'!B1288</f>
        <v>Pkmn</v>
      </c>
      <c r="C320" s="6" t="str">
        <f>'Item Hitboxes'!C1288</f>
        <v>Zapdos</v>
      </c>
      <c r="D320" s="9" t="str">
        <f>'Item Hitboxes'!D1288</f>
        <v>2d800003</v>
      </c>
      <c r="E320" s="9" t="str">
        <f>'Item Hitboxes'!E1288</f>
        <v>1b58f254</v>
      </c>
      <c r="F320" s="9" t="str">
        <f>'Item Hitboxes'!F1288</f>
        <v>11940000</v>
      </c>
      <c r="G320" s="9" t="str">
        <f>'Item Hitboxes'!G1288</f>
        <v>50078000</v>
      </c>
      <c r="H320" s="9" t="str">
        <f>'Item Hitboxes'!H1288</f>
        <v>0488009f</v>
      </c>
      <c r="I320" s="9" t="s">
        <v>6326</v>
      </c>
      <c r="K320" s="6" t="str">
        <f t="shared" si="512"/>
        <v>0</v>
      </c>
      <c r="L320" s="6" t="str">
        <f t="shared" si="513"/>
        <v>0</v>
      </c>
      <c r="M320" s="6" t="str">
        <f t="shared" si="514"/>
        <v>0</v>
      </c>
      <c r="N320" s="6" t="str">
        <f t="shared" si="515"/>
        <v>1</v>
      </c>
      <c r="O320" s="6" t="str">
        <f t="shared" si="516"/>
        <v>0</v>
      </c>
      <c r="P320" s="6" t="str">
        <f t="shared" si="517"/>
        <v>0</v>
      </c>
      <c r="Q320" s="6" t="str">
        <f t="shared" si="518"/>
        <v>0</v>
      </c>
      <c r="R320" s="6" t="str">
        <f t="shared" si="519"/>
        <v>0</v>
      </c>
      <c r="S320" s="6" t="str">
        <f t="shared" si="520"/>
        <v>0</v>
      </c>
      <c r="T320" s="6" t="str">
        <f t="shared" si="521"/>
        <v>0</v>
      </c>
      <c r="U320" s="6" t="str">
        <f t="shared" si="522"/>
        <v>0</v>
      </c>
      <c r="V320" s="6" t="str">
        <f t="shared" si="523"/>
        <v>0</v>
      </c>
      <c r="W320" s="6" t="str">
        <f t="shared" si="524"/>
        <v>0</v>
      </c>
      <c r="X320" s="6" t="str">
        <f t="shared" si="525"/>
        <v>0</v>
      </c>
      <c r="Y320" s="6" t="str">
        <f t="shared" si="526"/>
        <v>0</v>
      </c>
      <c r="Z320" s="6" t="str">
        <f t="shared" si="527"/>
        <v>0</v>
      </c>
      <c r="AA320" s="6" t="str">
        <f t="shared" si="528"/>
        <v>0</v>
      </c>
      <c r="AB320" s="6" t="str">
        <f t="shared" si="529"/>
        <v>1</v>
      </c>
      <c r="AC320" s="6" t="str">
        <f t="shared" si="530"/>
        <v>0</v>
      </c>
      <c r="AD320" s="6" t="str">
        <f t="shared" si="531"/>
        <v>1</v>
      </c>
      <c r="AE320" s="6" t="str">
        <f t="shared" si="532"/>
        <v>0</v>
      </c>
      <c r="AF320" s="6" t="str">
        <f t="shared" si="533"/>
        <v>1</v>
      </c>
      <c r="AG320" s="6" t="str">
        <f t="shared" si="534"/>
        <v>0</v>
      </c>
      <c r="AH320" s="6" t="str">
        <f t="shared" si="535"/>
        <v>0</v>
      </c>
      <c r="AI320" s="6" t="str">
        <f t="shared" si="536"/>
        <v>0</v>
      </c>
      <c r="AJ320" s="6" t="str">
        <f t="shared" si="537"/>
        <v>0</v>
      </c>
      <c r="AK320" s="6" t="str">
        <f t="shared" si="538"/>
        <v>0</v>
      </c>
      <c r="AL320" s="6" t="str">
        <f t="shared" si="539"/>
        <v>0</v>
      </c>
      <c r="AM320" s="6" t="str">
        <f t="shared" si="540"/>
        <v>0</v>
      </c>
      <c r="AN320" s="6" t="str">
        <f t="shared" si="541"/>
        <v>0</v>
      </c>
      <c r="AO320" s="6" t="str">
        <f t="shared" si="542"/>
        <v>0</v>
      </c>
      <c r="AP320" s="6" t="str">
        <f t="shared" si="543"/>
        <v>0</v>
      </c>
    </row>
    <row r="321" spans="1:42">
      <c r="A321" s="1" t="str">
        <f>'Item Hitboxes'!A1289</f>
        <v>552f1d6c</v>
      </c>
      <c r="B321" s="1" t="str">
        <f>'Item Hitboxes'!B1289</f>
        <v>Pkmn</v>
      </c>
      <c r="C321" s="6" t="str">
        <f>'Item Hitboxes'!C1289</f>
        <v>Articuno</v>
      </c>
      <c r="D321" s="9" t="str">
        <f>'Item Hitboxes'!D1289</f>
        <v>2c000019</v>
      </c>
      <c r="E321" s="9" t="str">
        <f>'Item Hitboxes'!E1289</f>
        <v>36b00000</v>
      </c>
      <c r="F321" s="9" t="str">
        <f>'Item Hitboxes'!F1289</f>
        <v>07080000</v>
      </c>
      <c r="G321" s="9" t="str">
        <f>'Item Hitboxes'!G1289</f>
        <v>32191cc0</v>
      </c>
      <c r="H321" s="9" t="str">
        <f>'Item Hitboxes'!H1289</f>
        <v>001400b7</v>
      </c>
      <c r="I321" s="9" t="s">
        <v>6326</v>
      </c>
      <c r="K321" s="6" t="str">
        <f t="shared" si="512"/>
        <v>0</v>
      </c>
      <c r="L321" s="6" t="str">
        <f t="shared" si="513"/>
        <v>0</v>
      </c>
      <c r="M321" s="6" t="str">
        <f t="shared" si="514"/>
        <v>0</v>
      </c>
      <c r="N321" s="6" t="str">
        <f t="shared" si="515"/>
        <v>1</v>
      </c>
      <c r="O321" s="6" t="str">
        <f t="shared" si="516"/>
        <v>0</v>
      </c>
      <c r="P321" s="6" t="str">
        <f t="shared" si="517"/>
        <v>0</v>
      </c>
      <c r="Q321" s="6" t="str">
        <f t="shared" si="518"/>
        <v>0</v>
      </c>
      <c r="R321" s="6" t="str">
        <f t="shared" si="519"/>
        <v>0</v>
      </c>
      <c r="S321" s="6" t="str">
        <f t="shared" si="520"/>
        <v>0</v>
      </c>
      <c r="T321" s="6" t="str">
        <f t="shared" si="521"/>
        <v>0</v>
      </c>
      <c r="U321" s="6" t="str">
        <f t="shared" si="522"/>
        <v>0</v>
      </c>
      <c r="V321" s="6" t="str">
        <f t="shared" si="523"/>
        <v>0</v>
      </c>
      <c r="W321" s="6" t="str">
        <f t="shared" si="524"/>
        <v>0</v>
      </c>
      <c r="X321" s="6" t="str">
        <f t="shared" si="525"/>
        <v>0</v>
      </c>
      <c r="Y321" s="6" t="str">
        <f t="shared" si="526"/>
        <v>0</v>
      </c>
      <c r="Z321" s="6" t="str">
        <f t="shared" si="527"/>
        <v>0</v>
      </c>
      <c r="AA321" s="6" t="str">
        <f t="shared" si="528"/>
        <v>0</v>
      </c>
      <c r="AB321" s="6" t="str">
        <f t="shared" si="529"/>
        <v>1</v>
      </c>
      <c r="AC321" s="6" t="str">
        <f t="shared" si="530"/>
        <v>0</v>
      </c>
      <c r="AD321" s="6" t="str">
        <f t="shared" si="531"/>
        <v>1</v>
      </c>
      <c r="AE321" s="6" t="str">
        <f t="shared" si="532"/>
        <v>0</v>
      </c>
      <c r="AF321" s="6" t="str">
        <f t="shared" si="533"/>
        <v>1</v>
      </c>
      <c r="AG321" s="6" t="str">
        <f t="shared" si="534"/>
        <v>0</v>
      </c>
      <c r="AH321" s="6" t="str">
        <f t="shared" si="535"/>
        <v>0</v>
      </c>
      <c r="AI321" s="6" t="str">
        <f t="shared" si="536"/>
        <v>0</v>
      </c>
      <c r="AJ321" s="6" t="str">
        <f t="shared" si="537"/>
        <v>0</v>
      </c>
      <c r="AK321" s="6" t="str">
        <f t="shared" si="538"/>
        <v>0</v>
      </c>
      <c r="AL321" s="6" t="str">
        <f t="shared" si="539"/>
        <v>0</v>
      </c>
      <c r="AM321" s="6" t="str">
        <f t="shared" si="540"/>
        <v>0</v>
      </c>
      <c r="AN321" s="6" t="str">
        <f t="shared" si="541"/>
        <v>0</v>
      </c>
      <c r="AO321" s="6" t="str">
        <f t="shared" si="542"/>
        <v>0</v>
      </c>
      <c r="AP321" s="6" t="str">
        <f t="shared" si="543"/>
        <v>0</v>
      </c>
    </row>
    <row r="322" spans="1:42">
      <c r="A322" s="1" t="str">
        <f>'Item Hitboxes'!A1290</f>
        <v>552f1e0c</v>
      </c>
      <c r="B322" s="1" t="str">
        <f>'Item Hitboxes'!B1290</f>
        <v>Pkmn</v>
      </c>
      <c r="C322" s="6" t="str">
        <f>'Item Hitboxes'!C1290</f>
        <v>Wobbuffet</v>
      </c>
      <c r="D322" s="9" t="str">
        <f>'Item Hitboxes'!D1290</f>
        <v>2c00c00b</v>
      </c>
      <c r="E322" s="9" t="str">
        <f>'Item Hitboxes'!E1290</f>
        <v>02580000</v>
      </c>
      <c r="F322" s="9" t="str">
        <f>'Item Hitboxes'!F1290</f>
        <v>03200000</v>
      </c>
      <c r="G322" s="9" t="str">
        <f>'Item Hitboxes'!G1290</f>
        <v>41190000</v>
      </c>
      <c r="H322" s="9" t="str">
        <f>'Item Hitboxes'!H1290</f>
        <v>1400001b</v>
      </c>
      <c r="I322" s="9" t="s">
        <v>8514</v>
      </c>
      <c r="K322" s="6" t="str">
        <f t="shared" si="512"/>
        <v>0</v>
      </c>
      <c r="L322" s="6" t="str">
        <f t="shared" si="513"/>
        <v>0</v>
      </c>
      <c r="M322" s="6" t="str">
        <f t="shared" si="514"/>
        <v>0</v>
      </c>
      <c r="N322" s="6" t="str">
        <f t="shared" si="515"/>
        <v>1</v>
      </c>
      <c r="O322" s="6" t="str">
        <f t="shared" si="516"/>
        <v>0</v>
      </c>
      <c r="P322" s="6" t="str">
        <f t="shared" si="517"/>
        <v>1</v>
      </c>
      <c r="Q322" s="6" t="str">
        <f t="shared" si="518"/>
        <v>0</v>
      </c>
      <c r="R322" s="6" t="str">
        <f t="shared" si="519"/>
        <v>0</v>
      </c>
      <c r="S322" s="6" t="str">
        <f t="shared" si="520"/>
        <v>0</v>
      </c>
      <c r="T322" s="6" t="str">
        <f t="shared" si="521"/>
        <v>1</v>
      </c>
      <c r="U322" s="6" t="str">
        <f t="shared" si="522"/>
        <v>0</v>
      </c>
      <c r="V322" s="6" t="str">
        <f t="shared" si="523"/>
        <v>0</v>
      </c>
      <c r="W322" s="6" t="str">
        <f t="shared" si="524"/>
        <v>0</v>
      </c>
      <c r="X322" s="6" t="str">
        <f t="shared" si="525"/>
        <v>0</v>
      </c>
      <c r="Y322" s="6" t="str">
        <f t="shared" si="526"/>
        <v>0</v>
      </c>
      <c r="Z322" s="6" t="str">
        <f t="shared" si="527"/>
        <v>0</v>
      </c>
      <c r="AA322" s="6" t="str">
        <f t="shared" si="528"/>
        <v>0</v>
      </c>
      <c r="AB322" s="6" t="str">
        <f t="shared" si="529"/>
        <v>1</v>
      </c>
      <c r="AC322" s="6" t="str">
        <f t="shared" si="530"/>
        <v>0</v>
      </c>
      <c r="AD322" s="6" t="str">
        <f t="shared" si="531"/>
        <v>1</v>
      </c>
      <c r="AE322" s="6" t="str">
        <f t="shared" si="532"/>
        <v>0</v>
      </c>
      <c r="AF322" s="6" t="str">
        <f t="shared" si="533"/>
        <v>1</v>
      </c>
      <c r="AG322" s="6" t="str">
        <f t="shared" si="534"/>
        <v>0</v>
      </c>
      <c r="AH322" s="6" t="str">
        <f t="shared" si="535"/>
        <v>0</v>
      </c>
      <c r="AI322" s="6" t="str">
        <f t="shared" si="536"/>
        <v>0</v>
      </c>
      <c r="AJ322" s="6" t="str">
        <f t="shared" si="537"/>
        <v>0</v>
      </c>
      <c r="AK322" s="6" t="str">
        <f t="shared" si="538"/>
        <v>0</v>
      </c>
      <c r="AL322" s="6" t="str">
        <f t="shared" si="539"/>
        <v>0</v>
      </c>
      <c r="AM322" s="6" t="str">
        <f t="shared" si="540"/>
        <v>0</v>
      </c>
      <c r="AN322" s="6" t="str">
        <f t="shared" si="541"/>
        <v>0</v>
      </c>
      <c r="AO322" s="6" t="str">
        <f t="shared" si="542"/>
        <v>0</v>
      </c>
      <c r="AP322" s="6" t="str">
        <f t="shared" si="543"/>
        <v>0</v>
      </c>
    </row>
    <row r="323" spans="1:42">
      <c r="A323" s="1" t="str">
        <f>'Item Hitboxes'!A1291</f>
        <v>552f1e38</v>
      </c>
      <c r="B323" s="1" t="str">
        <f>'Item Hitboxes'!B1291</f>
        <v>Pkmn</v>
      </c>
      <c r="C323" s="6" t="str">
        <f>'Item Hitboxes'!C1291</f>
        <v>Scizor (startup)</v>
      </c>
      <c r="D323" s="9" t="str">
        <f>'Item Hitboxes'!D1291</f>
        <v>2c00000f</v>
      </c>
      <c r="E323" s="9" t="str">
        <f>'Item Hitboxes'!E1291</f>
        <v>09600000</v>
      </c>
      <c r="F323" s="9" t="str">
        <f>'Item Hitboxes'!F1291</f>
        <v>02580000</v>
      </c>
      <c r="G323" s="9" t="str">
        <f>'Item Hitboxes'!G1291</f>
        <v>3c0f0000</v>
      </c>
      <c r="H323" s="9" t="str">
        <f>'Item Hitboxes'!H1291</f>
        <v>280c008f</v>
      </c>
      <c r="I323" s="9" t="s">
        <v>8516</v>
      </c>
      <c r="K323" s="6" t="str">
        <f t="shared" si="512"/>
        <v>0</v>
      </c>
      <c r="L323" s="6" t="str">
        <f t="shared" si="513"/>
        <v>0</v>
      </c>
      <c r="M323" s="6" t="str">
        <f t="shared" si="514"/>
        <v>0</v>
      </c>
      <c r="N323" s="6" t="str">
        <f t="shared" si="515"/>
        <v>1</v>
      </c>
      <c r="O323" s="6" t="str">
        <f t="shared" si="516"/>
        <v>1</v>
      </c>
      <c r="P323" s="6" t="str">
        <f t="shared" si="517"/>
        <v>1</v>
      </c>
      <c r="Q323" s="6" t="str">
        <f t="shared" si="518"/>
        <v>1</v>
      </c>
      <c r="R323" s="6" t="str">
        <f t="shared" si="519"/>
        <v>0</v>
      </c>
      <c r="S323" s="6" t="str">
        <f t="shared" si="520"/>
        <v>1</v>
      </c>
      <c r="T323" s="6" t="str">
        <f t="shared" si="521"/>
        <v>1</v>
      </c>
      <c r="U323" s="6" t="str">
        <f t="shared" si="522"/>
        <v>0</v>
      </c>
      <c r="V323" s="6" t="str">
        <f t="shared" si="523"/>
        <v>0</v>
      </c>
      <c r="W323" s="6" t="str">
        <f t="shared" si="524"/>
        <v>0</v>
      </c>
      <c r="X323" s="6" t="str">
        <f t="shared" si="525"/>
        <v>0</v>
      </c>
      <c r="Y323" s="6" t="str">
        <f t="shared" si="526"/>
        <v>0</v>
      </c>
      <c r="Z323" s="6" t="str">
        <f t="shared" si="527"/>
        <v>0</v>
      </c>
      <c r="AA323" s="6" t="str">
        <f t="shared" si="528"/>
        <v>0</v>
      </c>
      <c r="AB323" s="6" t="str">
        <f t="shared" si="529"/>
        <v>1</v>
      </c>
      <c r="AC323" s="6" t="str">
        <f t="shared" si="530"/>
        <v>0</v>
      </c>
      <c r="AD323" s="6" t="str">
        <f t="shared" si="531"/>
        <v>1</v>
      </c>
      <c r="AE323" s="6" t="str">
        <f t="shared" si="532"/>
        <v>0</v>
      </c>
      <c r="AF323" s="6" t="str">
        <f t="shared" si="533"/>
        <v>1</v>
      </c>
      <c r="AG323" s="6" t="str">
        <f t="shared" si="534"/>
        <v>0</v>
      </c>
      <c r="AH323" s="6" t="str">
        <f t="shared" si="535"/>
        <v>0</v>
      </c>
      <c r="AI323" s="6" t="str">
        <f t="shared" si="536"/>
        <v>0</v>
      </c>
      <c r="AJ323" s="6" t="str">
        <f t="shared" si="537"/>
        <v>0</v>
      </c>
      <c r="AK323" s="6" t="str">
        <f t="shared" si="538"/>
        <v>0</v>
      </c>
      <c r="AL323" s="6" t="str">
        <f t="shared" si="539"/>
        <v>0</v>
      </c>
      <c r="AM323" s="6" t="str">
        <f t="shared" si="540"/>
        <v>0</v>
      </c>
      <c r="AN323" s="6" t="str">
        <f t="shared" si="541"/>
        <v>0</v>
      </c>
      <c r="AO323" s="6" t="str">
        <f t="shared" si="542"/>
        <v>0</v>
      </c>
      <c r="AP323" s="6" t="str">
        <f t="shared" si="543"/>
        <v>0</v>
      </c>
    </row>
    <row r="324" spans="1:42">
      <c r="A324" s="1" t="str">
        <f>'Item Hitboxes'!A1292</f>
        <v>552f1e74</v>
      </c>
      <c r="B324" s="1" t="str">
        <f>'Item Hitboxes'!B1292</f>
        <v>Pkmn</v>
      </c>
      <c r="C324" s="6" t="str">
        <f>'Item Hitboxes'!C1292</f>
        <v>Scizor (movement)</v>
      </c>
      <c r="D324" s="9" t="str">
        <f>'Item Hitboxes'!D1292</f>
        <v>2c000016</v>
      </c>
      <c r="E324" s="9" t="str">
        <f>'Item Hitboxes'!E1292</f>
        <v>0bb80000</v>
      </c>
      <c r="F324" s="9" t="str">
        <f>'Item Hitboxes'!F1292</f>
        <v>02580000</v>
      </c>
      <c r="G324" s="9" t="str">
        <f>'Item Hitboxes'!G1292</f>
        <v>320f0000</v>
      </c>
      <c r="H324" s="9" t="str">
        <f>'Item Hitboxes'!H1292</f>
        <v>3c0c008f</v>
      </c>
      <c r="I324" s="9" t="s">
        <v>8516</v>
      </c>
      <c r="K324" s="6" t="str">
        <f t="shared" si="512"/>
        <v>0</v>
      </c>
      <c r="L324" s="6" t="str">
        <f t="shared" si="513"/>
        <v>0</v>
      </c>
      <c r="M324" s="6" t="str">
        <f t="shared" si="514"/>
        <v>0</v>
      </c>
      <c r="N324" s="6" t="str">
        <f t="shared" si="515"/>
        <v>1</v>
      </c>
      <c r="O324" s="6" t="str">
        <f t="shared" si="516"/>
        <v>1</v>
      </c>
      <c r="P324" s="6" t="str">
        <f t="shared" si="517"/>
        <v>1</v>
      </c>
      <c r="Q324" s="6" t="str">
        <f t="shared" si="518"/>
        <v>1</v>
      </c>
      <c r="R324" s="6" t="str">
        <f t="shared" si="519"/>
        <v>0</v>
      </c>
      <c r="S324" s="6" t="str">
        <f t="shared" si="520"/>
        <v>1</v>
      </c>
      <c r="T324" s="6" t="str">
        <f t="shared" si="521"/>
        <v>1</v>
      </c>
      <c r="U324" s="6" t="str">
        <f t="shared" si="522"/>
        <v>0</v>
      </c>
      <c r="V324" s="6" t="str">
        <f t="shared" si="523"/>
        <v>0</v>
      </c>
      <c r="W324" s="6" t="str">
        <f t="shared" si="524"/>
        <v>0</v>
      </c>
      <c r="X324" s="6" t="str">
        <f t="shared" si="525"/>
        <v>0</v>
      </c>
      <c r="Y324" s="6" t="str">
        <f t="shared" si="526"/>
        <v>0</v>
      </c>
      <c r="Z324" s="6" t="str">
        <f t="shared" si="527"/>
        <v>0</v>
      </c>
      <c r="AA324" s="6" t="str">
        <f t="shared" si="528"/>
        <v>0</v>
      </c>
      <c r="AB324" s="6" t="str">
        <f t="shared" si="529"/>
        <v>1</v>
      </c>
      <c r="AC324" s="6" t="str">
        <f t="shared" si="530"/>
        <v>0</v>
      </c>
      <c r="AD324" s="6" t="str">
        <f t="shared" si="531"/>
        <v>1</v>
      </c>
      <c r="AE324" s="6" t="str">
        <f t="shared" si="532"/>
        <v>0</v>
      </c>
      <c r="AF324" s="6" t="str">
        <f t="shared" si="533"/>
        <v>1</v>
      </c>
      <c r="AG324" s="6" t="str">
        <f t="shared" si="534"/>
        <v>0</v>
      </c>
      <c r="AH324" s="6" t="str">
        <f t="shared" si="535"/>
        <v>0</v>
      </c>
      <c r="AI324" s="6" t="str">
        <f t="shared" si="536"/>
        <v>0</v>
      </c>
      <c r="AJ324" s="6" t="str">
        <f t="shared" si="537"/>
        <v>0</v>
      </c>
      <c r="AK324" s="6" t="str">
        <f t="shared" si="538"/>
        <v>0</v>
      </c>
      <c r="AL324" s="6" t="str">
        <f t="shared" si="539"/>
        <v>0</v>
      </c>
      <c r="AM324" s="6" t="str">
        <f t="shared" si="540"/>
        <v>0</v>
      </c>
      <c r="AN324" s="6" t="str">
        <f t="shared" si="541"/>
        <v>0</v>
      </c>
      <c r="AO324" s="6" t="str">
        <f t="shared" si="542"/>
        <v>0</v>
      </c>
      <c r="AP324" s="6" t="str">
        <f t="shared" si="543"/>
        <v>0</v>
      </c>
    </row>
    <row r="325" spans="1:42">
      <c r="A325" s="1" t="str">
        <f>'Item Hitboxes'!A1293</f>
        <v>552f1eb0</v>
      </c>
      <c r="B325" s="1" t="str">
        <f>'Item Hitboxes'!B1293</f>
        <v>Pkmn</v>
      </c>
      <c r="C325" s="6">
        <f>'Item Hitboxes'!C1293</f>
        <v>0</v>
      </c>
      <c r="D325" s="9" t="str">
        <f>'Item Hitboxes'!D1293</f>
        <v>2c000012</v>
      </c>
      <c r="E325" s="9" t="str">
        <f>'Item Hitboxes'!E1293</f>
        <v>05780000</v>
      </c>
      <c r="F325" s="9" t="str">
        <f>'Item Hitboxes'!F1293</f>
        <v>00000000</v>
      </c>
      <c r="G325" s="9" t="str">
        <f>'Item Hitboxes'!G1293</f>
        <v>410f0000</v>
      </c>
      <c r="H325" s="9" t="str">
        <f>'Item Hitboxes'!H1293</f>
        <v>1e0c008f</v>
      </c>
      <c r="I325" s="9" t="s">
        <v>8522</v>
      </c>
      <c r="K325" s="6" t="str">
        <f t="shared" si="512"/>
        <v>0</v>
      </c>
      <c r="L325" s="6" t="str">
        <f t="shared" si="513"/>
        <v>0</v>
      </c>
      <c r="M325" s="6" t="str">
        <f t="shared" si="514"/>
        <v>0</v>
      </c>
      <c r="N325" s="6" t="str">
        <f t="shared" si="515"/>
        <v>1</v>
      </c>
      <c r="O325" s="6" t="str">
        <f t="shared" si="516"/>
        <v>0</v>
      </c>
      <c r="P325" s="6" t="str">
        <f t="shared" si="517"/>
        <v>0</v>
      </c>
      <c r="Q325" s="6" t="str">
        <f t="shared" si="518"/>
        <v>0</v>
      </c>
      <c r="R325" s="6" t="str">
        <f t="shared" si="519"/>
        <v>0</v>
      </c>
      <c r="S325" s="6" t="str">
        <f t="shared" si="520"/>
        <v>1</v>
      </c>
      <c r="T325" s="6" t="str">
        <f t="shared" si="521"/>
        <v>1</v>
      </c>
      <c r="U325" s="6" t="str">
        <f t="shared" si="522"/>
        <v>1</v>
      </c>
      <c r="V325" s="6" t="str">
        <f t="shared" si="523"/>
        <v>0</v>
      </c>
      <c r="W325" s="6" t="str">
        <f t="shared" si="524"/>
        <v>0</v>
      </c>
      <c r="X325" s="6" t="str">
        <f t="shared" si="525"/>
        <v>0</v>
      </c>
      <c r="Y325" s="6" t="str">
        <f t="shared" si="526"/>
        <v>0</v>
      </c>
      <c r="Z325" s="6" t="str">
        <f t="shared" si="527"/>
        <v>0</v>
      </c>
      <c r="AA325" s="6" t="str">
        <f t="shared" si="528"/>
        <v>0</v>
      </c>
      <c r="AB325" s="6" t="str">
        <f t="shared" si="529"/>
        <v>1</v>
      </c>
      <c r="AC325" s="6" t="str">
        <f t="shared" si="530"/>
        <v>0</v>
      </c>
      <c r="AD325" s="6" t="str">
        <f t="shared" si="531"/>
        <v>1</v>
      </c>
      <c r="AE325" s="6" t="str">
        <f t="shared" si="532"/>
        <v>0</v>
      </c>
      <c r="AF325" s="6" t="str">
        <f t="shared" si="533"/>
        <v>1</v>
      </c>
      <c r="AG325" s="6" t="str">
        <f t="shared" si="534"/>
        <v>0</v>
      </c>
      <c r="AH325" s="6" t="str">
        <f t="shared" si="535"/>
        <v>0</v>
      </c>
      <c r="AI325" s="6" t="str">
        <f t="shared" si="536"/>
        <v>0</v>
      </c>
      <c r="AJ325" s="6" t="str">
        <f t="shared" si="537"/>
        <v>0</v>
      </c>
      <c r="AK325" s="6" t="str">
        <f t="shared" si="538"/>
        <v>0</v>
      </c>
      <c r="AL325" s="6" t="str">
        <f t="shared" si="539"/>
        <v>0</v>
      </c>
      <c r="AM325" s="6" t="str">
        <f t="shared" si="540"/>
        <v>0</v>
      </c>
      <c r="AN325" s="6" t="str">
        <f t="shared" si="541"/>
        <v>0</v>
      </c>
      <c r="AO325" s="6" t="str">
        <f t="shared" si="542"/>
        <v>0</v>
      </c>
      <c r="AP325" s="6" t="str">
        <f t="shared" si="543"/>
        <v>0</v>
      </c>
    </row>
    <row r="326" spans="1:42">
      <c r="A326" s="1" t="str">
        <f>'Item Hitboxes'!A1294</f>
        <v>552f1ef4</v>
      </c>
      <c r="B326" s="1" t="str">
        <f>'Item Hitboxes'!B1294</f>
        <v>Pkmn</v>
      </c>
      <c r="C326" s="6" t="str">
        <f>'Item Hitboxes'!C1294</f>
        <v>Entei</v>
      </c>
      <c r="D326" s="9" t="str">
        <f>'Item Hitboxes'!D1294</f>
        <v>2c000001</v>
      </c>
      <c r="E326" s="9" t="str">
        <f>'Item Hitboxes'!E1294</f>
        <v>1c200000</v>
      </c>
      <c r="F326" s="9" t="str">
        <f>'Item Hitboxes'!F1294</f>
        <v>07d00000</v>
      </c>
      <c r="G326" s="9" t="str">
        <f>'Item Hitboxes'!G1294</f>
        <v>3c190c80</v>
      </c>
      <c r="H326" s="9" t="str">
        <f>'Item Hitboxes'!H1294</f>
        <v>000400a3</v>
      </c>
      <c r="I326" s="9" t="s">
        <v>8526</v>
      </c>
      <c r="K326" s="6" t="str">
        <f t="shared" si="512"/>
        <v>0</v>
      </c>
      <c r="L326" s="6" t="str">
        <f t="shared" si="513"/>
        <v>0</v>
      </c>
      <c r="M326" s="6" t="str">
        <f t="shared" si="514"/>
        <v>1</v>
      </c>
      <c r="N326" s="6" t="str">
        <f t="shared" si="515"/>
        <v>1</v>
      </c>
      <c r="O326" s="6" t="str">
        <f t="shared" si="516"/>
        <v>0</v>
      </c>
      <c r="P326" s="6" t="str">
        <f t="shared" si="517"/>
        <v>0</v>
      </c>
      <c r="Q326" s="6" t="str">
        <f t="shared" si="518"/>
        <v>0</v>
      </c>
      <c r="R326" s="6" t="str">
        <f t="shared" si="519"/>
        <v>0</v>
      </c>
      <c r="S326" s="6" t="str">
        <f t="shared" si="520"/>
        <v>1</v>
      </c>
      <c r="T326" s="6" t="str">
        <f t="shared" si="521"/>
        <v>1</v>
      </c>
      <c r="U326" s="6" t="str">
        <f t="shared" si="522"/>
        <v>1</v>
      </c>
      <c r="V326" s="6" t="str">
        <f t="shared" si="523"/>
        <v>0</v>
      </c>
      <c r="W326" s="6" t="str">
        <f t="shared" si="524"/>
        <v>0</v>
      </c>
      <c r="X326" s="6" t="str">
        <f t="shared" si="525"/>
        <v>0</v>
      </c>
      <c r="Y326" s="6" t="str">
        <f t="shared" si="526"/>
        <v>0</v>
      </c>
      <c r="Z326" s="6" t="str">
        <f t="shared" si="527"/>
        <v>0</v>
      </c>
      <c r="AA326" s="6" t="str">
        <f t="shared" si="528"/>
        <v>0</v>
      </c>
      <c r="AB326" s="6" t="str">
        <f t="shared" si="529"/>
        <v>1</v>
      </c>
      <c r="AC326" s="6" t="str">
        <f t="shared" si="530"/>
        <v>0</v>
      </c>
      <c r="AD326" s="6" t="str">
        <f t="shared" si="531"/>
        <v>1</v>
      </c>
      <c r="AE326" s="6" t="str">
        <f t="shared" si="532"/>
        <v>0</v>
      </c>
      <c r="AF326" s="6" t="str">
        <f t="shared" si="533"/>
        <v>1</v>
      </c>
      <c r="AG326" s="6" t="str">
        <f t="shared" si="534"/>
        <v>0</v>
      </c>
      <c r="AH326" s="6" t="str">
        <f t="shared" si="535"/>
        <v>0</v>
      </c>
      <c r="AI326" s="6" t="str">
        <f t="shared" si="536"/>
        <v>0</v>
      </c>
      <c r="AJ326" s="6" t="str">
        <f t="shared" si="537"/>
        <v>0</v>
      </c>
      <c r="AK326" s="6" t="str">
        <f t="shared" si="538"/>
        <v>0</v>
      </c>
      <c r="AL326" s="6" t="str">
        <f t="shared" si="539"/>
        <v>0</v>
      </c>
      <c r="AM326" s="6" t="str">
        <f t="shared" si="540"/>
        <v>0</v>
      </c>
      <c r="AN326" s="6" t="str">
        <f t="shared" si="541"/>
        <v>0</v>
      </c>
      <c r="AO326" s="6" t="str">
        <f t="shared" si="542"/>
        <v>0</v>
      </c>
      <c r="AP326" s="6" t="str">
        <f t="shared" si="543"/>
        <v>0</v>
      </c>
    </row>
    <row r="327" spans="1:42">
      <c r="A327" s="1" t="str">
        <f>'Item Hitboxes'!A1295</f>
        <v>552f1f0c</v>
      </c>
      <c r="B327" s="1" t="str">
        <f>'Item Hitboxes'!B1295</f>
        <v>Pkmn</v>
      </c>
      <c r="C327" s="6" t="str">
        <f>'Item Hitboxes'!C1295</f>
        <v>Entei</v>
      </c>
      <c r="D327" s="9" t="str">
        <f>'Item Hitboxes'!D1295</f>
        <v>2c800001</v>
      </c>
      <c r="E327" s="9" t="str">
        <f>'Item Hitboxes'!E1295</f>
        <v>11940000</v>
      </c>
      <c r="F327" s="9" t="str">
        <f>'Item Hitboxes'!F1295</f>
        <v>1f400000</v>
      </c>
      <c r="G327" s="9" t="str">
        <f>'Item Hitboxes'!G1295</f>
        <v>3c190a00</v>
      </c>
      <c r="H327" s="9" t="str">
        <f>'Item Hitboxes'!H1295</f>
        <v>000400a3</v>
      </c>
      <c r="I327" s="9" t="s">
        <v>8526</v>
      </c>
      <c r="K327" s="6" t="str">
        <f t="shared" ref="K327:K342" si="544">MID(HEX2BIN(MID(I327,1,1),4),1,1)</f>
        <v>0</v>
      </c>
      <c r="L327" s="6" t="str">
        <f t="shared" ref="L327:L342" si="545">MID(HEX2BIN(MID(I327,1,1),4),2,1)</f>
        <v>0</v>
      </c>
      <c r="M327" s="6" t="str">
        <f t="shared" ref="M327:M342" si="546">MID(HEX2BIN(MID(I327,1,1),4),3,1)</f>
        <v>1</v>
      </c>
      <c r="N327" s="6" t="str">
        <f t="shared" ref="N327:N342" si="547">MID(HEX2BIN(MID(I327,1,1),4),4,1)</f>
        <v>1</v>
      </c>
      <c r="O327" s="6" t="str">
        <f t="shared" ref="O327:O342" si="548">MID(HEX2BIN(MID(I327,2,1),4),1,1)</f>
        <v>0</v>
      </c>
      <c r="P327" s="6" t="str">
        <f t="shared" ref="P327:P342" si="549">MID(HEX2BIN(MID(I327,2,1),4),2,1)</f>
        <v>0</v>
      </c>
      <c r="Q327" s="6" t="str">
        <f t="shared" ref="Q327:Q342" si="550">MID(HEX2BIN(MID(I327,2,1),4),3,1)</f>
        <v>0</v>
      </c>
      <c r="R327" s="6" t="str">
        <f t="shared" ref="R327:R342" si="551">MID(HEX2BIN(MID(I327,2,1),4),4,1)</f>
        <v>0</v>
      </c>
      <c r="S327" s="6" t="str">
        <f t="shared" ref="S327:S342" si="552">MID(HEX2BIN(MID(I327,3,1),4),1,1)</f>
        <v>1</v>
      </c>
      <c r="T327" s="6" t="str">
        <f t="shared" ref="T327:T342" si="553">MID(HEX2BIN(MID(I327,3,1),4),2,1)</f>
        <v>1</v>
      </c>
      <c r="U327" s="6" t="str">
        <f t="shared" ref="U327:U342" si="554">MID(HEX2BIN(MID(I327,3,1),4),3,1)</f>
        <v>1</v>
      </c>
      <c r="V327" s="6" t="str">
        <f t="shared" ref="V327:V342" si="555">MID(HEX2BIN(MID(I327,3,1),4),4,1)</f>
        <v>0</v>
      </c>
      <c r="W327" s="6" t="str">
        <f t="shared" ref="W327:W342" si="556">MID(HEX2BIN(MID(I327,4,1),4),1,1)</f>
        <v>0</v>
      </c>
      <c r="X327" s="6" t="str">
        <f t="shared" ref="X327:X342" si="557">MID(HEX2BIN(MID(I327,4,1),4),2,1)</f>
        <v>0</v>
      </c>
      <c r="Y327" s="6" t="str">
        <f t="shared" ref="Y327:Y342" si="558">MID(HEX2BIN(MID(I327,4,1),4),3,1)</f>
        <v>0</v>
      </c>
      <c r="Z327" s="6" t="str">
        <f t="shared" ref="Z327:Z342" si="559">MID(HEX2BIN(MID(I327,4,1),4),4,1)</f>
        <v>0</v>
      </c>
      <c r="AA327" s="6" t="str">
        <f t="shared" ref="AA327:AA342" si="560">MID(HEX2BIN(MID(I327,5,1),4),1,1)</f>
        <v>0</v>
      </c>
      <c r="AB327" s="6" t="str">
        <f t="shared" ref="AB327:AB342" si="561">MID(HEX2BIN(MID(I327,5,1),4),2,1)</f>
        <v>1</v>
      </c>
      <c r="AC327" s="6" t="str">
        <f t="shared" ref="AC327:AC342" si="562">MID(HEX2BIN(MID(I327,5,1),4),3,1)</f>
        <v>0</v>
      </c>
      <c r="AD327" s="6" t="str">
        <f t="shared" ref="AD327:AD342" si="563">MID(HEX2BIN(MID(I327,5,1),4),4,1)</f>
        <v>1</v>
      </c>
      <c r="AE327" s="6" t="str">
        <f t="shared" ref="AE327:AE342" si="564">MID(HEX2BIN(MID(I327,6,1),4),1,1)</f>
        <v>0</v>
      </c>
      <c r="AF327" s="6" t="str">
        <f t="shared" ref="AF327:AF342" si="565">MID(HEX2BIN(MID(I327,6,1),4),2,1)</f>
        <v>1</v>
      </c>
      <c r="AG327" s="6" t="str">
        <f t="shared" ref="AG327:AG342" si="566">MID(HEX2BIN(MID(I327,6,1),4),3,1)</f>
        <v>0</v>
      </c>
      <c r="AH327" s="6" t="str">
        <f t="shared" ref="AH327:AH342" si="567">MID(HEX2BIN(MID(I327,6,1),4),4,1)</f>
        <v>0</v>
      </c>
      <c r="AI327" s="6" t="str">
        <f t="shared" ref="AI327:AI342" si="568">MID(HEX2BIN(MID(I327,7,1),4),1,1)</f>
        <v>0</v>
      </c>
      <c r="AJ327" s="6" t="str">
        <f t="shared" ref="AJ327:AJ342" si="569">MID(HEX2BIN(MID(I327,7,1),4),2,1)</f>
        <v>0</v>
      </c>
      <c r="AK327" s="6" t="str">
        <f t="shared" ref="AK327:AK342" si="570">MID(HEX2BIN(MID(I327,7,1),4),3,1)</f>
        <v>0</v>
      </c>
      <c r="AL327" s="6" t="str">
        <f t="shared" ref="AL327:AL342" si="571">MID(HEX2BIN(MID(I327,7,1),4),4,1)</f>
        <v>0</v>
      </c>
      <c r="AM327" s="6" t="str">
        <f t="shared" ref="AM327:AM342" si="572">MID(HEX2BIN(MID(I327,8,1),4),1,1)</f>
        <v>0</v>
      </c>
      <c r="AN327" s="6" t="str">
        <f t="shared" ref="AN327:AN342" si="573">MID(HEX2BIN(MID(I327,8,1),4),2,1)</f>
        <v>0</v>
      </c>
      <c r="AO327" s="6" t="str">
        <f t="shared" ref="AO327:AO342" si="574">MID(HEX2BIN(MID(I327,8,1),4),3,1)</f>
        <v>0</v>
      </c>
      <c r="AP327" s="6" t="str">
        <f t="shared" ref="AP327:AP342" si="575">MID(HEX2BIN(MID(I327,8,1),4),4,1)</f>
        <v>0</v>
      </c>
    </row>
    <row r="328" spans="1:42">
      <c r="A328" s="1" t="str">
        <f>'Item Hitboxes'!A1296</f>
        <v>552f1f24</v>
      </c>
      <c r="B328" s="1" t="str">
        <f>'Item Hitboxes'!B1296</f>
        <v>Pkmn</v>
      </c>
      <c r="C328" s="6" t="str">
        <f>'Item Hitboxes'!C1296</f>
        <v>Entei</v>
      </c>
      <c r="D328" s="9" t="str">
        <f>'Item Hitboxes'!D1296</f>
        <v>2d000001</v>
      </c>
      <c r="E328" s="9" t="str">
        <f>'Item Hitboxes'!E1296</f>
        <v>11940000</v>
      </c>
      <c r="F328" s="9" t="str">
        <f>'Item Hitboxes'!F1296</f>
        <v>36b00000</v>
      </c>
      <c r="G328" s="9" t="str">
        <f>'Item Hitboxes'!G1296</f>
        <v>3c1908c0</v>
      </c>
      <c r="H328" s="9" t="str">
        <f>'Item Hitboxes'!H1296</f>
        <v>000400a3</v>
      </c>
      <c r="I328" s="9" t="s">
        <v>8526</v>
      </c>
      <c r="K328" s="6" t="str">
        <f t="shared" si="544"/>
        <v>0</v>
      </c>
      <c r="L328" s="6" t="str">
        <f t="shared" si="545"/>
        <v>0</v>
      </c>
      <c r="M328" s="6" t="str">
        <f t="shared" si="546"/>
        <v>1</v>
      </c>
      <c r="N328" s="6" t="str">
        <f t="shared" si="547"/>
        <v>1</v>
      </c>
      <c r="O328" s="6" t="str">
        <f t="shared" si="548"/>
        <v>0</v>
      </c>
      <c r="P328" s="6" t="str">
        <f t="shared" si="549"/>
        <v>0</v>
      </c>
      <c r="Q328" s="6" t="str">
        <f t="shared" si="550"/>
        <v>0</v>
      </c>
      <c r="R328" s="6" t="str">
        <f t="shared" si="551"/>
        <v>0</v>
      </c>
      <c r="S328" s="6" t="str">
        <f t="shared" si="552"/>
        <v>1</v>
      </c>
      <c r="T328" s="6" t="str">
        <f t="shared" si="553"/>
        <v>1</v>
      </c>
      <c r="U328" s="6" t="str">
        <f t="shared" si="554"/>
        <v>1</v>
      </c>
      <c r="V328" s="6" t="str">
        <f t="shared" si="555"/>
        <v>0</v>
      </c>
      <c r="W328" s="6" t="str">
        <f t="shared" si="556"/>
        <v>0</v>
      </c>
      <c r="X328" s="6" t="str">
        <f t="shared" si="557"/>
        <v>0</v>
      </c>
      <c r="Y328" s="6" t="str">
        <f t="shared" si="558"/>
        <v>0</v>
      </c>
      <c r="Z328" s="6" t="str">
        <f t="shared" si="559"/>
        <v>0</v>
      </c>
      <c r="AA328" s="6" t="str">
        <f t="shared" si="560"/>
        <v>0</v>
      </c>
      <c r="AB328" s="6" t="str">
        <f t="shared" si="561"/>
        <v>1</v>
      </c>
      <c r="AC328" s="6" t="str">
        <f t="shared" si="562"/>
        <v>0</v>
      </c>
      <c r="AD328" s="6" t="str">
        <f t="shared" si="563"/>
        <v>1</v>
      </c>
      <c r="AE328" s="6" t="str">
        <f t="shared" si="564"/>
        <v>0</v>
      </c>
      <c r="AF328" s="6" t="str">
        <f t="shared" si="565"/>
        <v>1</v>
      </c>
      <c r="AG328" s="6" t="str">
        <f t="shared" si="566"/>
        <v>0</v>
      </c>
      <c r="AH328" s="6" t="str">
        <f t="shared" si="567"/>
        <v>0</v>
      </c>
      <c r="AI328" s="6" t="str">
        <f t="shared" si="568"/>
        <v>0</v>
      </c>
      <c r="AJ328" s="6" t="str">
        <f t="shared" si="569"/>
        <v>0</v>
      </c>
      <c r="AK328" s="6" t="str">
        <f t="shared" si="570"/>
        <v>0</v>
      </c>
      <c r="AL328" s="6" t="str">
        <f t="shared" si="571"/>
        <v>0</v>
      </c>
      <c r="AM328" s="6" t="str">
        <f t="shared" si="572"/>
        <v>0</v>
      </c>
      <c r="AN328" s="6" t="str">
        <f t="shared" si="573"/>
        <v>0</v>
      </c>
      <c r="AO328" s="6" t="str">
        <f t="shared" si="574"/>
        <v>0</v>
      </c>
      <c r="AP328" s="6" t="str">
        <f t="shared" si="575"/>
        <v>0</v>
      </c>
    </row>
    <row r="329" spans="1:42">
      <c r="A329" s="1" t="str">
        <f>'Item Hitboxes'!A1297</f>
        <v>552f1f3c</v>
      </c>
      <c r="B329" s="1" t="str">
        <f>'Item Hitboxes'!B1297</f>
        <v>Pkmn</v>
      </c>
      <c r="C329" s="6" t="str">
        <f>'Item Hitboxes'!C1297</f>
        <v>Entei</v>
      </c>
      <c r="D329" s="9" t="str">
        <f>'Item Hitboxes'!D1297</f>
        <v>2d800001</v>
      </c>
      <c r="E329" s="9" t="str">
        <f>'Item Hitboxes'!E1297</f>
        <v>11940000</v>
      </c>
      <c r="F329" s="9" t="str">
        <f>'Item Hitboxes'!F1297</f>
        <v>4e200000</v>
      </c>
      <c r="G329" s="9" t="str">
        <f>'Item Hitboxes'!G1297</f>
        <v>7d190640</v>
      </c>
      <c r="H329" s="9" t="str">
        <f>'Item Hitboxes'!H1297</f>
        <v>000400a3</v>
      </c>
      <c r="I329" s="9" t="s">
        <v>8526</v>
      </c>
      <c r="K329" s="6" t="str">
        <f t="shared" si="544"/>
        <v>0</v>
      </c>
      <c r="L329" s="6" t="str">
        <f t="shared" si="545"/>
        <v>0</v>
      </c>
      <c r="M329" s="6" t="str">
        <f t="shared" si="546"/>
        <v>1</v>
      </c>
      <c r="N329" s="6" t="str">
        <f t="shared" si="547"/>
        <v>1</v>
      </c>
      <c r="O329" s="6" t="str">
        <f t="shared" si="548"/>
        <v>0</v>
      </c>
      <c r="P329" s="6" t="str">
        <f t="shared" si="549"/>
        <v>0</v>
      </c>
      <c r="Q329" s="6" t="str">
        <f t="shared" si="550"/>
        <v>0</v>
      </c>
      <c r="R329" s="6" t="str">
        <f t="shared" si="551"/>
        <v>0</v>
      </c>
      <c r="S329" s="6" t="str">
        <f t="shared" si="552"/>
        <v>1</v>
      </c>
      <c r="T329" s="6" t="str">
        <f t="shared" si="553"/>
        <v>1</v>
      </c>
      <c r="U329" s="6" t="str">
        <f t="shared" si="554"/>
        <v>1</v>
      </c>
      <c r="V329" s="6" t="str">
        <f t="shared" si="555"/>
        <v>0</v>
      </c>
      <c r="W329" s="6" t="str">
        <f t="shared" si="556"/>
        <v>0</v>
      </c>
      <c r="X329" s="6" t="str">
        <f t="shared" si="557"/>
        <v>0</v>
      </c>
      <c r="Y329" s="6" t="str">
        <f t="shared" si="558"/>
        <v>0</v>
      </c>
      <c r="Z329" s="6" t="str">
        <f t="shared" si="559"/>
        <v>0</v>
      </c>
      <c r="AA329" s="6" t="str">
        <f t="shared" si="560"/>
        <v>0</v>
      </c>
      <c r="AB329" s="6" t="str">
        <f t="shared" si="561"/>
        <v>1</v>
      </c>
      <c r="AC329" s="6" t="str">
        <f t="shared" si="562"/>
        <v>0</v>
      </c>
      <c r="AD329" s="6" t="str">
        <f t="shared" si="563"/>
        <v>1</v>
      </c>
      <c r="AE329" s="6" t="str">
        <f t="shared" si="564"/>
        <v>0</v>
      </c>
      <c r="AF329" s="6" t="str">
        <f t="shared" si="565"/>
        <v>1</v>
      </c>
      <c r="AG329" s="6" t="str">
        <f t="shared" si="566"/>
        <v>0</v>
      </c>
      <c r="AH329" s="6" t="str">
        <f t="shared" si="567"/>
        <v>0</v>
      </c>
      <c r="AI329" s="6" t="str">
        <f t="shared" si="568"/>
        <v>0</v>
      </c>
      <c r="AJ329" s="6" t="str">
        <f t="shared" si="569"/>
        <v>0</v>
      </c>
      <c r="AK329" s="6" t="str">
        <f t="shared" si="570"/>
        <v>0</v>
      </c>
      <c r="AL329" s="6" t="str">
        <f t="shared" si="571"/>
        <v>0</v>
      </c>
      <c r="AM329" s="6" t="str">
        <f t="shared" si="572"/>
        <v>0</v>
      </c>
      <c r="AN329" s="6" t="str">
        <f t="shared" si="573"/>
        <v>0</v>
      </c>
      <c r="AO329" s="6" t="str">
        <f t="shared" si="574"/>
        <v>0</v>
      </c>
      <c r="AP329" s="6" t="str">
        <f t="shared" si="575"/>
        <v>0</v>
      </c>
    </row>
    <row r="330" spans="1:42">
      <c r="A330" s="1" t="str">
        <f>'Item Hitboxes'!A1298</f>
        <v>552f1f98</v>
      </c>
      <c r="B330" s="1" t="str">
        <f>'Item Hitboxes'!B1298</f>
        <v>Pkmn</v>
      </c>
      <c r="C330" s="6" t="str">
        <f>'Item Hitboxes'!C1298</f>
        <v>Raikou</v>
      </c>
      <c r="D330" s="9" t="str">
        <f>'Item Hitboxes'!D1298</f>
        <v>2c000014</v>
      </c>
      <c r="E330" s="9" t="str">
        <f>'Item Hitboxes'!E1298</f>
        <v>52080000</v>
      </c>
      <c r="F330" s="9" t="str">
        <f>'Item Hitboxes'!F1298</f>
        <v>07d00000</v>
      </c>
      <c r="G330" s="9" t="str">
        <f>'Item Hitboxes'!G1298</f>
        <v>32140500</v>
      </c>
      <c r="H330" s="9" t="str">
        <f>'Item Hitboxes'!H1298</f>
        <v>1e08009e</v>
      </c>
      <c r="I330" s="9" t="s">
        <v>8538</v>
      </c>
      <c r="K330" s="6" t="str">
        <f t="shared" si="544"/>
        <v>0</v>
      </c>
      <c r="L330" s="6" t="str">
        <f t="shared" si="545"/>
        <v>0</v>
      </c>
      <c r="M330" s="6" t="str">
        <f t="shared" si="546"/>
        <v>1</v>
      </c>
      <c r="N330" s="6" t="str">
        <f t="shared" si="547"/>
        <v>1</v>
      </c>
      <c r="O330" s="6" t="str">
        <f t="shared" si="548"/>
        <v>0</v>
      </c>
      <c r="P330" s="6" t="str">
        <f t="shared" si="549"/>
        <v>0</v>
      </c>
      <c r="Q330" s="6" t="str">
        <f t="shared" si="550"/>
        <v>1</v>
      </c>
      <c r="R330" s="6" t="str">
        <f t="shared" si="551"/>
        <v>0</v>
      </c>
      <c r="S330" s="6" t="str">
        <f t="shared" si="552"/>
        <v>1</v>
      </c>
      <c r="T330" s="6" t="str">
        <f t="shared" si="553"/>
        <v>1</v>
      </c>
      <c r="U330" s="6" t="str">
        <f t="shared" si="554"/>
        <v>1</v>
      </c>
      <c r="V330" s="6" t="str">
        <f t="shared" si="555"/>
        <v>0</v>
      </c>
      <c r="W330" s="6" t="str">
        <f t="shared" si="556"/>
        <v>0</v>
      </c>
      <c r="X330" s="6" t="str">
        <f t="shared" si="557"/>
        <v>1</v>
      </c>
      <c r="Y330" s="6" t="str">
        <f t="shared" si="558"/>
        <v>0</v>
      </c>
      <c r="Z330" s="6" t="str">
        <f t="shared" si="559"/>
        <v>0</v>
      </c>
      <c r="AA330" s="6" t="str">
        <f t="shared" si="560"/>
        <v>0</v>
      </c>
      <c r="AB330" s="6" t="str">
        <f t="shared" si="561"/>
        <v>1</v>
      </c>
      <c r="AC330" s="6" t="str">
        <f t="shared" si="562"/>
        <v>0</v>
      </c>
      <c r="AD330" s="6" t="str">
        <f t="shared" si="563"/>
        <v>1</v>
      </c>
      <c r="AE330" s="6" t="str">
        <f t="shared" si="564"/>
        <v>0</v>
      </c>
      <c r="AF330" s="6" t="str">
        <f t="shared" si="565"/>
        <v>1</v>
      </c>
      <c r="AG330" s="6" t="str">
        <f t="shared" si="566"/>
        <v>0</v>
      </c>
      <c r="AH330" s="6" t="str">
        <f t="shared" si="567"/>
        <v>0</v>
      </c>
      <c r="AI330" s="6" t="str">
        <f t="shared" si="568"/>
        <v>0</v>
      </c>
      <c r="AJ330" s="6" t="str">
        <f t="shared" si="569"/>
        <v>0</v>
      </c>
      <c r="AK330" s="6" t="str">
        <f t="shared" si="570"/>
        <v>0</v>
      </c>
      <c r="AL330" s="6" t="str">
        <f t="shared" si="571"/>
        <v>0</v>
      </c>
      <c r="AM330" s="6" t="str">
        <f t="shared" si="572"/>
        <v>0</v>
      </c>
      <c r="AN330" s="6" t="str">
        <f t="shared" si="573"/>
        <v>0</v>
      </c>
      <c r="AO330" s="6" t="str">
        <f t="shared" si="574"/>
        <v>0</v>
      </c>
      <c r="AP330" s="6" t="str">
        <f t="shared" si="575"/>
        <v>0</v>
      </c>
    </row>
    <row r="331" spans="1:42">
      <c r="A331" s="1" t="str">
        <f>'Item Hitboxes'!A1299</f>
        <v>552f1fe4</v>
      </c>
      <c r="B331" s="1" t="str">
        <f>'Item Hitboxes'!B1299</f>
        <v>Pkmn</v>
      </c>
      <c r="C331" s="6" t="str">
        <f>'Item Hitboxes'!C1299</f>
        <v>Suicune (hit 1)</v>
      </c>
      <c r="D331" s="9" t="str">
        <f>'Item Hitboxes'!D1299</f>
        <v>2c000001</v>
      </c>
      <c r="E331" s="9" t="str">
        <f>'Item Hitboxes'!E1299</f>
        <v>0bb80000</v>
      </c>
      <c r="F331" s="9" t="str">
        <f>'Item Hitboxes'!F1299</f>
        <v>157c0000</v>
      </c>
      <c r="G331" s="9" t="str">
        <f>'Item Hitboxes'!G1299</f>
        <v>8c190500</v>
      </c>
      <c r="H331" s="9" t="str">
        <f>'Item Hitboxes'!H1299</f>
        <v>001400a3</v>
      </c>
      <c r="I331" s="9" t="s">
        <v>8543</v>
      </c>
      <c r="K331" s="6" t="str">
        <f t="shared" si="544"/>
        <v>0</v>
      </c>
      <c r="L331" s="6" t="str">
        <f t="shared" si="545"/>
        <v>0</v>
      </c>
      <c r="M331" s="6" t="str">
        <f t="shared" si="546"/>
        <v>0</v>
      </c>
      <c r="N331" s="6" t="str">
        <f t="shared" si="547"/>
        <v>0</v>
      </c>
      <c r="O331" s="6" t="str">
        <f t="shared" si="548"/>
        <v>1</v>
      </c>
      <c r="P331" s="6" t="str">
        <f t="shared" si="549"/>
        <v>0</v>
      </c>
      <c r="Q331" s="6" t="str">
        <f t="shared" si="550"/>
        <v>1</v>
      </c>
      <c r="R331" s="6" t="str">
        <f t="shared" si="551"/>
        <v>1</v>
      </c>
      <c r="S331" s="6" t="str">
        <f t="shared" si="552"/>
        <v>0</v>
      </c>
      <c r="T331" s="6" t="str">
        <f t="shared" si="553"/>
        <v>1</v>
      </c>
      <c r="U331" s="6" t="str">
        <f t="shared" si="554"/>
        <v>1</v>
      </c>
      <c r="V331" s="6" t="str">
        <f t="shared" si="555"/>
        <v>0</v>
      </c>
      <c r="W331" s="6" t="str">
        <f t="shared" si="556"/>
        <v>0</v>
      </c>
      <c r="X331" s="6" t="str">
        <f t="shared" si="557"/>
        <v>0</v>
      </c>
      <c r="Y331" s="6" t="str">
        <f t="shared" si="558"/>
        <v>0</v>
      </c>
      <c r="Z331" s="6" t="str">
        <f t="shared" si="559"/>
        <v>0</v>
      </c>
      <c r="AA331" s="6" t="str">
        <f t="shared" si="560"/>
        <v>0</v>
      </c>
      <c r="AB331" s="6" t="str">
        <f t="shared" si="561"/>
        <v>1</v>
      </c>
      <c r="AC331" s="6" t="str">
        <f t="shared" si="562"/>
        <v>0</v>
      </c>
      <c r="AD331" s="6" t="str">
        <f t="shared" si="563"/>
        <v>1</v>
      </c>
      <c r="AE331" s="6" t="str">
        <f t="shared" si="564"/>
        <v>0</v>
      </c>
      <c r="AF331" s="6" t="str">
        <f t="shared" si="565"/>
        <v>1</v>
      </c>
      <c r="AG331" s="6" t="str">
        <f t="shared" si="566"/>
        <v>0</v>
      </c>
      <c r="AH331" s="6" t="str">
        <f t="shared" si="567"/>
        <v>0</v>
      </c>
      <c r="AI331" s="6" t="str">
        <f t="shared" si="568"/>
        <v>0</v>
      </c>
      <c r="AJ331" s="6" t="str">
        <f t="shared" si="569"/>
        <v>0</v>
      </c>
      <c r="AK331" s="6" t="str">
        <f t="shared" si="570"/>
        <v>0</v>
      </c>
      <c r="AL331" s="6" t="str">
        <f t="shared" si="571"/>
        <v>0</v>
      </c>
      <c r="AM331" s="6" t="str">
        <f t="shared" si="572"/>
        <v>0</v>
      </c>
      <c r="AN331" s="6" t="str">
        <f t="shared" si="573"/>
        <v>0</v>
      </c>
      <c r="AO331" s="6" t="str">
        <f t="shared" si="574"/>
        <v>0</v>
      </c>
      <c r="AP331" s="6" t="str">
        <f t="shared" si="575"/>
        <v>0</v>
      </c>
    </row>
    <row r="332" spans="1:42">
      <c r="A332" s="1" t="str">
        <f>'Item Hitboxes'!A1300</f>
        <v>552f1ffc</v>
      </c>
      <c r="B332" s="1" t="str">
        <f>'Item Hitboxes'!B1300</f>
        <v>Pkmn</v>
      </c>
      <c r="C332" s="6" t="str">
        <f>'Item Hitboxes'!C1300</f>
        <v>Suicune (hit 1)</v>
      </c>
      <c r="D332" s="9" t="str">
        <f>'Item Hitboxes'!D1300</f>
        <v>2c800001</v>
      </c>
      <c r="E332" s="9" t="str">
        <f>'Item Hitboxes'!E1300</f>
        <v>17700000</v>
      </c>
      <c r="F332" s="9" t="str">
        <f>'Item Hitboxes'!F1300</f>
        <v>08980000</v>
      </c>
      <c r="G332" s="9" t="str">
        <f>'Item Hitboxes'!G1300</f>
        <v>55190500</v>
      </c>
      <c r="H332" s="9" t="str">
        <f>'Item Hitboxes'!H1300</f>
        <v>001400a3</v>
      </c>
      <c r="I332" s="9" t="s">
        <v>8543</v>
      </c>
      <c r="K332" s="6" t="str">
        <f t="shared" si="544"/>
        <v>0</v>
      </c>
      <c r="L332" s="6" t="str">
        <f t="shared" si="545"/>
        <v>0</v>
      </c>
      <c r="M332" s="6" t="str">
        <f t="shared" si="546"/>
        <v>0</v>
      </c>
      <c r="N332" s="6" t="str">
        <f t="shared" si="547"/>
        <v>0</v>
      </c>
      <c r="O332" s="6" t="str">
        <f t="shared" si="548"/>
        <v>1</v>
      </c>
      <c r="P332" s="6" t="str">
        <f t="shared" si="549"/>
        <v>0</v>
      </c>
      <c r="Q332" s="6" t="str">
        <f t="shared" si="550"/>
        <v>1</v>
      </c>
      <c r="R332" s="6" t="str">
        <f t="shared" si="551"/>
        <v>1</v>
      </c>
      <c r="S332" s="6" t="str">
        <f t="shared" si="552"/>
        <v>0</v>
      </c>
      <c r="T332" s="6" t="str">
        <f t="shared" si="553"/>
        <v>1</v>
      </c>
      <c r="U332" s="6" t="str">
        <f t="shared" si="554"/>
        <v>1</v>
      </c>
      <c r="V332" s="6" t="str">
        <f t="shared" si="555"/>
        <v>0</v>
      </c>
      <c r="W332" s="6" t="str">
        <f t="shared" si="556"/>
        <v>0</v>
      </c>
      <c r="X332" s="6" t="str">
        <f t="shared" si="557"/>
        <v>0</v>
      </c>
      <c r="Y332" s="6" t="str">
        <f t="shared" si="558"/>
        <v>0</v>
      </c>
      <c r="Z332" s="6" t="str">
        <f t="shared" si="559"/>
        <v>0</v>
      </c>
      <c r="AA332" s="6" t="str">
        <f t="shared" si="560"/>
        <v>0</v>
      </c>
      <c r="AB332" s="6" t="str">
        <f t="shared" si="561"/>
        <v>1</v>
      </c>
      <c r="AC332" s="6" t="str">
        <f t="shared" si="562"/>
        <v>0</v>
      </c>
      <c r="AD332" s="6" t="str">
        <f t="shared" si="563"/>
        <v>1</v>
      </c>
      <c r="AE332" s="6" t="str">
        <f t="shared" si="564"/>
        <v>0</v>
      </c>
      <c r="AF332" s="6" t="str">
        <f t="shared" si="565"/>
        <v>1</v>
      </c>
      <c r="AG332" s="6" t="str">
        <f t="shared" si="566"/>
        <v>0</v>
      </c>
      <c r="AH332" s="6" t="str">
        <f t="shared" si="567"/>
        <v>0</v>
      </c>
      <c r="AI332" s="6" t="str">
        <f t="shared" si="568"/>
        <v>0</v>
      </c>
      <c r="AJ332" s="6" t="str">
        <f t="shared" si="569"/>
        <v>0</v>
      </c>
      <c r="AK332" s="6" t="str">
        <f t="shared" si="570"/>
        <v>0</v>
      </c>
      <c r="AL332" s="6" t="str">
        <f t="shared" si="571"/>
        <v>0</v>
      </c>
      <c r="AM332" s="6" t="str">
        <f t="shared" si="572"/>
        <v>0</v>
      </c>
      <c r="AN332" s="6" t="str">
        <f t="shared" si="573"/>
        <v>0</v>
      </c>
      <c r="AO332" s="6" t="str">
        <f t="shared" si="574"/>
        <v>0</v>
      </c>
      <c r="AP332" s="6" t="str">
        <f t="shared" si="575"/>
        <v>0</v>
      </c>
    </row>
    <row r="333" spans="1:42">
      <c r="A333" s="1" t="str">
        <f>'Item Hitboxes'!A1301</f>
        <v>552f2014</v>
      </c>
      <c r="B333" s="1" t="str">
        <f>'Item Hitboxes'!B1301</f>
        <v>Pkmn</v>
      </c>
      <c r="C333" s="6" t="str">
        <f>'Item Hitboxes'!C1301</f>
        <v>Suicune (hit 1)</v>
      </c>
      <c r="D333" s="9" t="str">
        <f>'Item Hitboxes'!D1301</f>
        <v>2d000001</v>
      </c>
      <c r="E333" s="9" t="str">
        <f>'Item Hitboxes'!E1301</f>
        <v>0ed80000</v>
      </c>
      <c r="F333" s="9" t="str">
        <f>'Item Hitboxes'!F1301</f>
        <v>09c41770</v>
      </c>
      <c r="G333" s="9" t="str">
        <f>'Item Hitboxes'!G1301</f>
        <v>57990500</v>
      </c>
      <c r="H333" s="9" t="str">
        <f>'Item Hitboxes'!H1301</f>
        <v>001400a3</v>
      </c>
      <c r="I333" s="9" t="s">
        <v>8543</v>
      </c>
      <c r="K333" s="6" t="str">
        <f t="shared" si="544"/>
        <v>0</v>
      </c>
      <c r="L333" s="6" t="str">
        <f t="shared" si="545"/>
        <v>0</v>
      </c>
      <c r="M333" s="6" t="str">
        <f t="shared" si="546"/>
        <v>0</v>
      </c>
      <c r="N333" s="6" t="str">
        <f t="shared" si="547"/>
        <v>0</v>
      </c>
      <c r="O333" s="6" t="str">
        <f t="shared" si="548"/>
        <v>1</v>
      </c>
      <c r="P333" s="6" t="str">
        <f t="shared" si="549"/>
        <v>0</v>
      </c>
      <c r="Q333" s="6" t="str">
        <f t="shared" si="550"/>
        <v>1</v>
      </c>
      <c r="R333" s="6" t="str">
        <f t="shared" si="551"/>
        <v>1</v>
      </c>
      <c r="S333" s="6" t="str">
        <f t="shared" si="552"/>
        <v>0</v>
      </c>
      <c r="T333" s="6" t="str">
        <f t="shared" si="553"/>
        <v>1</v>
      </c>
      <c r="U333" s="6" t="str">
        <f t="shared" si="554"/>
        <v>1</v>
      </c>
      <c r="V333" s="6" t="str">
        <f t="shared" si="555"/>
        <v>0</v>
      </c>
      <c r="W333" s="6" t="str">
        <f t="shared" si="556"/>
        <v>0</v>
      </c>
      <c r="X333" s="6" t="str">
        <f t="shared" si="557"/>
        <v>0</v>
      </c>
      <c r="Y333" s="6" t="str">
        <f t="shared" si="558"/>
        <v>0</v>
      </c>
      <c r="Z333" s="6" t="str">
        <f t="shared" si="559"/>
        <v>0</v>
      </c>
      <c r="AA333" s="6" t="str">
        <f t="shared" si="560"/>
        <v>0</v>
      </c>
      <c r="AB333" s="6" t="str">
        <f t="shared" si="561"/>
        <v>1</v>
      </c>
      <c r="AC333" s="6" t="str">
        <f t="shared" si="562"/>
        <v>0</v>
      </c>
      <c r="AD333" s="6" t="str">
        <f t="shared" si="563"/>
        <v>1</v>
      </c>
      <c r="AE333" s="6" t="str">
        <f t="shared" si="564"/>
        <v>0</v>
      </c>
      <c r="AF333" s="6" t="str">
        <f t="shared" si="565"/>
        <v>1</v>
      </c>
      <c r="AG333" s="6" t="str">
        <f t="shared" si="566"/>
        <v>0</v>
      </c>
      <c r="AH333" s="6" t="str">
        <f t="shared" si="567"/>
        <v>0</v>
      </c>
      <c r="AI333" s="6" t="str">
        <f t="shared" si="568"/>
        <v>0</v>
      </c>
      <c r="AJ333" s="6" t="str">
        <f t="shared" si="569"/>
        <v>0</v>
      </c>
      <c r="AK333" s="6" t="str">
        <f t="shared" si="570"/>
        <v>0</v>
      </c>
      <c r="AL333" s="6" t="str">
        <f t="shared" si="571"/>
        <v>0</v>
      </c>
      <c r="AM333" s="6" t="str">
        <f t="shared" si="572"/>
        <v>0</v>
      </c>
      <c r="AN333" s="6" t="str">
        <f t="shared" si="573"/>
        <v>0</v>
      </c>
      <c r="AO333" s="6" t="str">
        <f t="shared" si="574"/>
        <v>0</v>
      </c>
      <c r="AP333" s="6" t="str">
        <f t="shared" si="575"/>
        <v>0</v>
      </c>
    </row>
    <row r="334" spans="1:42">
      <c r="A334" s="1" t="str">
        <f>'Item Hitboxes'!A1302</f>
        <v>552f202c</v>
      </c>
      <c r="B334" s="1" t="str">
        <f>'Item Hitboxes'!B1302</f>
        <v>Pkmn</v>
      </c>
      <c r="C334" s="6" t="str">
        <f>'Item Hitboxes'!C1302</f>
        <v>Suicune (hit 1)</v>
      </c>
      <c r="D334" s="9" t="str">
        <f>'Item Hitboxes'!D1302</f>
        <v>2d800001</v>
      </c>
      <c r="E334" s="9" t="str">
        <f>'Item Hitboxes'!E1302</f>
        <v>0ed80000</v>
      </c>
      <c r="F334" s="9" t="str">
        <f>'Item Hitboxes'!F1302</f>
        <v>09c4e890</v>
      </c>
      <c r="G334" s="9" t="str">
        <f>'Item Hitboxes'!G1302</f>
        <v>57990500</v>
      </c>
      <c r="H334" s="9" t="str">
        <f>'Item Hitboxes'!H1302</f>
        <v>001400a3</v>
      </c>
      <c r="I334" s="9" t="s">
        <v>8543</v>
      </c>
      <c r="K334" s="6" t="str">
        <f t="shared" si="544"/>
        <v>0</v>
      </c>
      <c r="L334" s="6" t="str">
        <f t="shared" si="545"/>
        <v>0</v>
      </c>
      <c r="M334" s="6" t="str">
        <f t="shared" si="546"/>
        <v>0</v>
      </c>
      <c r="N334" s="6" t="str">
        <f t="shared" si="547"/>
        <v>0</v>
      </c>
      <c r="O334" s="6" t="str">
        <f t="shared" si="548"/>
        <v>1</v>
      </c>
      <c r="P334" s="6" t="str">
        <f t="shared" si="549"/>
        <v>0</v>
      </c>
      <c r="Q334" s="6" t="str">
        <f t="shared" si="550"/>
        <v>1</v>
      </c>
      <c r="R334" s="6" t="str">
        <f t="shared" si="551"/>
        <v>1</v>
      </c>
      <c r="S334" s="6" t="str">
        <f t="shared" si="552"/>
        <v>0</v>
      </c>
      <c r="T334" s="6" t="str">
        <f t="shared" si="553"/>
        <v>1</v>
      </c>
      <c r="U334" s="6" t="str">
        <f t="shared" si="554"/>
        <v>1</v>
      </c>
      <c r="V334" s="6" t="str">
        <f t="shared" si="555"/>
        <v>0</v>
      </c>
      <c r="W334" s="6" t="str">
        <f t="shared" si="556"/>
        <v>0</v>
      </c>
      <c r="X334" s="6" t="str">
        <f t="shared" si="557"/>
        <v>0</v>
      </c>
      <c r="Y334" s="6" t="str">
        <f t="shared" si="558"/>
        <v>0</v>
      </c>
      <c r="Z334" s="6" t="str">
        <f t="shared" si="559"/>
        <v>0</v>
      </c>
      <c r="AA334" s="6" t="str">
        <f t="shared" si="560"/>
        <v>0</v>
      </c>
      <c r="AB334" s="6" t="str">
        <f t="shared" si="561"/>
        <v>1</v>
      </c>
      <c r="AC334" s="6" t="str">
        <f t="shared" si="562"/>
        <v>0</v>
      </c>
      <c r="AD334" s="6" t="str">
        <f t="shared" si="563"/>
        <v>1</v>
      </c>
      <c r="AE334" s="6" t="str">
        <f t="shared" si="564"/>
        <v>0</v>
      </c>
      <c r="AF334" s="6" t="str">
        <f t="shared" si="565"/>
        <v>1</v>
      </c>
      <c r="AG334" s="6" t="str">
        <f t="shared" si="566"/>
        <v>0</v>
      </c>
      <c r="AH334" s="6" t="str">
        <f t="shared" si="567"/>
        <v>0</v>
      </c>
      <c r="AI334" s="6" t="str">
        <f t="shared" si="568"/>
        <v>0</v>
      </c>
      <c r="AJ334" s="6" t="str">
        <f t="shared" si="569"/>
        <v>0</v>
      </c>
      <c r="AK334" s="6" t="str">
        <f t="shared" si="570"/>
        <v>0</v>
      </c>
      <c r="AL334" s="6" t="str">
        <f t="shared" si="571"/>
        <v>0</v>
      </c>
      <c r="AM334" s="6" t="str">
        <f t="shared" si="572"/>
        <v>0</v>
      </c>
      <c r="AN334" s="6" t="str">
        <f t="shared" si="573"/>
        <v>0</v>
      </c>
      <c r="AO334" s="6" t="str">
        <f t="shared" si="574"/>
        <v>0</v>
      </c>
      <c r="AP334" s="6" t="str">
        <f t="shared" si="575"/>
        <v>0</v>
      </c>
    </row>
    <row r="335" spans="1:42">
      <c r="A335" s="1" t="str">
        <f>'Item Hitboxes'!A1303</f>
        <v>552f2050</v>
      </c>
      <c r="B335" s="1" t="str">
        <f>'Item Hitboxes'!B1303</f>
        <v>Pkmn</v>
      </c>
      <c r="C335" s="6" t="str">
        <f>'Item Hitboxes'!C1303</f>
        <v>Suicune (hit 2)</v>
      </c>
      <c r="D335" s="9" t="str">
        <f>'Item Hitboxes'!D1303</f>
        <v>2c00000a</v>
      </c>
      <c r="E335" s="9" t="str">
        <f>'Item Hitboxes'!E1303</f>
        <v>13880000</v>
      </c>
      <c r="F335" s="9" t="str">
        <f>'Item Hitboxes'!F1303</f>
        <v>0dac0000</v>
      </c>
      <c r="G335" s="9" t="str">
        <f>'Item Hitboxes'!G1303</f>
        <v>28190780</v>
      </c>
      <c r="H335" s="9" t="str">
        <f>'Item Hitboxes'!H1303</f>
        <v>001400a3</v>
      </c>
      <c r="I335" s="9" t="s">
        <v>8553</v>
      </c>
      <c r="K335" s="6" t="str">
        <f t="shared" si="544"/>
        <v>0</v>
      </c>
      <c r="L335" s="6" t="str">
        <f t="shared" si="545"/>
        <v>0</v>
      </c>
      <c r="M335" s="6" t="str">
        <f t="shared" si="546"/>
        <v>0</v>
      </c>
      <c r="N335" s="6" t="str">
        <f t="shared" si="547"/>
        <v>1</v>
      </c>
      <c r="O335" s="6" t="str">
        <f t="shared" si="548"/>
        <v>1</v>
      </c>
      <c r="P335" s="6" t="str">
        <f t="shared" si="549"/>
        <v>0</v>
      </c>
      <c r="Q335" s="6" t="str">
        <f t="shared" si="550"/>
        <v>0</v>
      </c>
      <c r="R335" s="6" t="str">
        <f t="shared" si="551"/>
        <v>1</v>
      </c>
      <c r="S335" s="6" t="str">
        <f t="shared" si="552"/>
        <v>0</v>
      </c>
      <c r="T335" s="6" t="str">
        <f t="shared" si="553"/>
        <v>1</v>
      </c>
      <c r="U335" s="6" t="str">
        <f t="shared" si="554"/>
        <v>1</v>
      </c>
      <c r="V335" s="6" t="str">
        <f t="shared" si="555"/>
        <v>0</v>
      </c>
      <c r="W335" s="6" t="str">
        <f t="shared" si="556"/>
        <v>0</v>
      </c>
      <c r="X335" s="6" t="str">
        <f t="shared" si="557"/>
        <v>0</v>
      </c>
      <c r="Y335" s="6" t="str">
        <f t="shared" si="558"/>
        <v>0</v>
      </c>
      <c r="Z335" s="6" t="str">
        <f t="shared" si="559"/>
        <v>0</v>
      </c>
      <c r="AA335" s="6" t="str">
        <f t="shared" si="560"/>
        <v>0</v>
      </c>
      <c r="AB335" s="6" t="str">
        <f t="shared" si="561"/>
        <v>1</v>
      </c>
      <c r="AC335" s="6" t="str">
        <f t="shared" si="562"/>
        <v>0</v>
      </c>
      <c r="AD335" s="6" t="str">
        <f t="shared" si="563"/>
        <v>1</v>
      </c>
      <c r="AE335" s="6" t="str">
        <f t="shared" si="564"/>
        <v>0</v>
      </c>
      <c r="AF335" s="6" t="str">
        <f t="shared" si="565"/>
        <v>1</v>
      </c>
      <c r="AG335" s="6" t="str">
        <f t="shared" si="566"/>
        <v>0</v>
      </c>
      <c r="AH335" s="6" t="str">
        <f t="shared" si="567"/>
        <v>0</v>
      </c>
      <c r="AI335" s="6" t="str">
        <f t="shared" si="568"/>
        <v>0</v>
      </c>
      <c r="AJ335" s="6" t="str">
        <f t="shared" si="569"/>
        <v>0</v>
      </c>
      <c r="AK335" s="6" t="str">
        <f t="shared" si="570"/>
        <v>0</v>
      </c>
      <c r="AL335" s="6" t="str">
        <f t="shared" si="571"/>
        <v>0</v>
      </c>
      <c r="AM335" s="6" t="str">
        <f t="shared" si="572"/>
        <v>0</v>
      </c>
      <c r="AN335" s="6" t="str">
        <f t="shared" si="573"/>
        <v>0</v>
      </c>
      <c r="AO335" s="6" t="str">
        <f t="shared" si="574"/>
        <v>0</v>
      </c>
      <c r="AP335" s="6" t="str">
        <f t="shared" si="575"/>
        <v>0</v>
      </c>
    </row>
    <row r="336" spans="1:42">
      <c r="A336" s="1" t="str">
        <f>'Item Hitboxes'!A1304</f>
        <v>552f2068</v>
      </c>
      <c r="B336" s="1" t="str">
        <f>'Item Hitboxes'!B1304</f>
        <v>Pkmn</v>
      </c>
      <c r="C336" s="6" t="str">
        <f>'Item Hitboxes'!C1304</f>
        <v>Suicune (hit 2)</v>
      </c>
      <c r="D336" s="9" t="str">
        <f>'Item Hitboxes'!D1304</f>
        <v>2c80000a</v>
      </c>
      <c r="E336" s="9" t="str">
        <f>'Item Hitboxes'!E1304</f>
        <v>13880000</v>
      </c>
      <c r="F336" s="9" t="str">
        <f>'Item Hitboxes'!F1304</f>
        <v>08980000</v>
      </c>
      <c r="G336" s="9" t="str">
        <f>'Item Hitboxes'!G1304</f>
        <v>28190780</v>
      </c>
      <c r="H336" s="9" t="str">
        <f>'Item Hitboxes'!H1304</f>
        <v>001400a3</v>
      </c>
      <c r="I336" s="9" t="s">
        <v>8553</v>
      </c>
      <c r="K336" s="6" t="str">
        <f t="shared" si="544"/>
        <v>0</v>
      </c>
      <c r="L336" s="6" t="str">
        <f t="shared" si="545"/>
        <v>0</v>
      </c>
      <c r="M336" s="6" t="str">
        <f t="shared" si="546"/>
        <v>0</v>
      </c>
      <c r="N336" s="6" t="str">
        <f t="shared" si="547"/>
        <v>1</v>
      </c>
      <c r="O336" s="6" t="str">
        <f t="shared" si="548"/>
        <v>1</v>
      </c>
      <c r="P336" s="6" t="str">
        <f t="shared" si="549"/>
        <v>0</v>
      </c>
      <c r="Q336" s="6" t="str">
        <f t="shared" si="550"/>
        <v>0</v>
      </c>
      <c r="R336" s="6" t="str">
        <f t="shared" si="551"/>
        <v>1</v>
      </c>
      <c r="S336" s="6" t="str">
        <f t="shared" si="552"/>
        <v>0</v>
      </c>
      <c r="T336" s="6" t="str">
        <f t="shared" si="553"/>
        <v>1</v>
      </c>
      <c r="U336" s="6" t="str">
        <f t="shared" si="554"/>
        <v>1</v>
      </c>
      <c r="V336" s="6" t="str">
        <f t="shared" si="555"/>
        <v>0</v>
      </c>
      <c r="W336" s="6" t="str">
        <f t="shared" si="556"/>
        <v>0</v>
      </c>
      <c r="X336" s="6" t="str">
        <f t="shared" si="557"/>
        <v>0</v>
      </c>
      <c r="Y336" s="6" t="str">
        <f t="shared" si="558"/>
        <v>0</v>
      </c>
      <c r="Z336" s="6" t="str">
        <f t="shared" si="559"/>
        <v>0</v>
      </c>
      <c r="AA336" s="6" t="str">
        <f t="shared" si="560"/>
        <v>0</v>
      </c>
      <c r="AB336" s="6" t="str">
        <f t="shared" si="561"/>
        <v>1</v>
      </c>
      <c r="AC336" s="6" t="str">
        <f t="shared" si="562"/>
        <v>0</v>
      </c>
      <c r="AD336" s="6" t="str">
        <f t="shared" si="563"/>
        <v>1</v>
      </c>
      <c r="AE336" s="6" t="str">
        <f t="shared" si="564"/>
        <v>0</v>
      </c>
      <c r="AF336" s="6" t="str">
        <f t="shared" si="565"/>
        <v>1</v>
      </c>
      <c r="AG336" s="6" t="str">
        <f t="shared" si="566"/>
        <v>0</v>
      </c>
      <c r="AH336" s="6" t="str">
        <f t="shared" si="567"/>
        <v>0</v>
      </c>
      <c r="AI336" s="6" t="str">
        <f t="shared" si="568"/>
        <v>0</v>
      </c>
      <c r="AJ336" s="6" t="str">
        <f t="shared" si="569"/>
        <v>0</v>
      </c>
      <c r="AK336" s="6" t="str">
        <f t="shared" si="570"/>
        <v>0</v>
      </c>
      <c r="AL336" s="6" t="str">
        <f t="shared" si="571"/>
        <v>0</v>
      </c>
      <c r="AM336" s="6" t="str">
        <f t="shared" si="572"/>
        <v>0</v>
      </c>
      <c r="AN336" s="6" t="str">
        <f t="shared" si="573"/>
        <v>0</v>
      </c>
      <c r="AO336" s="6" t="str">
        <f t="shared" si="574"/>
        <v>0</v>
      </c>
      <c r="AP336" s="6" t="str">
        <f t="shared" si="575"/>
        <v>0</v>
      </c>
    </row>
    <row r="337" spans="1:42">
      <c r="A337" s="1" t="str">
        <f>'Item Hitboxes'!A1305</f>
        <v>552f2080</v>
      </c>
      <c r="B337" s="1" t="str">
        <f>'Item Hitboxes'!B1305</f>
        <v>Pkmn</v>
      </c>
      <c r="C337" s="6" t="str">
        <f>'Item Hitboxes'!C1305</f>
        <v>Suicune (hit 2)</v>
      </c>
      <c r="D337" s="9" t="str">
        <f>'Item Hitboxes'!D1305</f>
        <v>2d00000a</v>
      </c>
      <c r="E337" s="9" t="str">
        <f>'Item Hitboxes'!E1305</f>
        <v>0fa00000</v>
      </c>
      <c r="F337" s="9" t="str">
        <f>'Item Hitboxes'!F1305</f>
        <v>09c41b58</v>
      </c>
      <c r="G337" s="9" t="str">
        <f>'Item Hitboxes'!G1305</f>
        <v>28190780</v>
      </c>
      <c r="H337" s="9" t="str">
        <f>'Item Hitboxes'!H1305</f>
        <v>001400a3</v>
      </c>
      <c r="I337" s="9" t="s">
        <v>8553</v>
      </c>
      <c r="K337" s="6" t="str">
        <f t="shared" si="544"/>
        <v>0</v>
      </c>
      <c r="L337" s="6" t="str">
        <f t="shared" si="545"/>
        <v>0</v>
      </c>
      <c r="M337" s="6" t="str">
        <f t="shared" si="546"/>
        <v>0</v>
      </c>
      <c r="N337" s="6" t="str">
        <f t="shared" si="547"/>
        <v>1</v>
      </c>
      <c r="O337" s="6" t="str">
        <f t="shared" si="548"/>
        <v>1</v>
      </c>
      <c r="P337" s="6" t="str">
        <f t="shared" si="549"/>
        <v>0</v>
      </c>
      <c r="Q337" s="6" t="str">
        <f t="shared" si="550"/>
        <v>0</v>
      </c>
      <c r="R337" s="6" t="str">
        <f t="shared" si="551"/>
        <v>1</v>
      </c>
      <c r="S337" s="6" t="str">
        <f t="shared" si="552"/>
        <v>0</v>
      </c>
      <c r="T337" s="6" t="str">
        <f t="shared" si="553"/>
        <v>1</v>
      </c>
      <c r="U337" s="6" t="str">
        <f t="shared" si="554"/>
        <v>1</v>
      </c>
      <c r="V337" s="6" t="str">
        <f t="shared" si="555"/>
        <v>0</v>
      </c>
      <c r="W337" s="6" t="str">
        <f t="shared" si="556"/>
        <v>0</v>
      </c>
      <c r="X337" s="6" t="str">
        <f t="shared" si="557"/>
        <v>0</v>
      </c>
      <c r="Y337" s="6" t="str">
        <f t="shared" si="558"/>
        <v>0</v>
      </c>
      <c r="Z337" s="6" t="str">
        <f t="shared" si="559"/>
        <v>0</v>
      </c>
      <c r="AA337" s="6" t="str">
        <f t="shared" si="560"/>
        <v>0</v>
      </c>
      <c r="AB337" s="6" t="str">
        <f t="shared" si="561"/>
        <v>1</v>
      </c>
      <c r="AC337" s="6" t="str">
        <f t="shared" si="562"/>
        <v>0</v>
      </c>
      <c r="AD337" s="6" t="str">
        <f t="shared" si="563"/>
        <v>1</v>
      </c>
      <c r="AE337" s="6" t="str">
        <f t="shared" si="564"/>
        <v>0</v>
      </c>
      <c r="AF337" s="6" t="str">
        <f t="shared" si="565"/>
        <v>1</v>
      </c>
      <c r="AG337" s="6" t="str">
        <f t="shared" si="566"/>
        <v>0</v>
      </c>
      <c r="AH337" s="6" t="str">
        <f t="shared" si="567"/>
        <v>0</v>
      </c>
      <c r="AI337" s="6" t="str">
        <f t="shared" si="568"/>
        <v>0</v>
      </c>
      <c r="AJ337" s="6" t="str">
        <f t="shared" si="569"/>
        <v>0</v>
      </c>
      <c r="AK337" s="6" t="str">
        <f t="shared" si="570"/>
        <v>0</v>
      </c>
      <c r="AL337" s="6" t="str">
        <f t="shared" si="571"/>
        <v>0</v>
      </c>
      <c r="AM337" s="6" t="str">
        <f t="shared" si="572"/>
        <v>0</v>
      </c>
      <c r="AN337" s="6" t="str">
        <f t="shared" si="573"/>
        <v>0</v>
      </c>
      <c r="AO337" s="6" t="str">
        <f t="shared" si="574"/>
        <v>0</v>
      </c>
      <c r="AP337" s="6" t="str">
        <f t="shared" si="575"/>
        <v>0</v>
      </c>
    </row>
    <row r="338" spans="1:42">
      <c r="A338" s="1" t="str">
        <f>'Item Hitboxes'!A1306</f>
        <v>552f2098</v>
      </c>
      <c r="B338" s="1" t="str">
        <f>'Item Hitboxes'!B1306</f>
        <v>Pkmn</v>
      </c>
      <c r="C338" s="6" t="str">
        <f>'Item Hitboxes'!C1306</f>
        <v>Suicune (hit 2)</v>
      </c>
      <c r="D338" s="9" t="str">
        <f>'Item Hitboxes'!D1306</f>
        <v>2d80000a</v>
      </c>
      <c r="E338" s="9" t="str">
        <f>'Item Hitboxes'!E1306</f>
        <v>0fa00000</v>
      </c>
      <c r="F338" s="9" t="str">
        <f>'Item Hitboxes'!F1306</f>
        <v>09c4e4a8</v>
      </c>
      <c r="G338" s="9" t="str">
        <f>'Item Hitboxes'!G1306</f>
        <v>28190780</v>
      </c>
      <c r="H338" s="9" t="str">
        <f>'Item Hitboxes'!H1306</f>
        <v>001400a3</v>
      </c>
      <c r="I338" s="9" t="s">
        <v>8553</v>
      </c>
      <c r="K338" s="6" t="str">
        <f t="shared" si="544"/>
        <v>0</v>
      </c>
      <c r="L338" s="6" t="str">
        <f t="shared" si="545"/>
        <v>0</v>
      </c>
      <c r="M338" s="6" t="str">
        <f t="shared" si="546"/>
        <v>0</v>
      </c>
      <c r="N338" s="6" t="str">
        <f t="shared" si="547"/>
        <v>1</v>
      </c>
      <c r="O338" s="6" t="str">
        <f t="shared" si="548"/>
        <v>1</v>
      </c>
      <c r="P338" s="6" t="str">
        <f t="shared" si="549"/>
        <v>0</v>
      </c>
      <c r="Q338" s="6" t="str">
        <f t="shared" si="550"/>
        <v>0</v>
      </c>
      <c r="R338" s="6" t="str">
        <f t="shared" si="551"/>
        <v>1</v>
      </c>
      <c r="S338" s="6" t="str">
        <f t="shared" si="552"/>
        <v>0</v>
      </c>
      <c r="T338" s="6" t="str">
        <f t="shared" si="553"/>
        <v>1</v>
      </c>
      <c r="U338" s="6" t="str">
        <f t="shared" si="554"/>
        <v>1</v>
      </c>
      <c r="V338" s="6" t="str">
        <f t="shared" si="555"/>
        <v>0</v>
      </c>
      <c r="W338" s="6" t="str">
        <f t="shared" si="556"/>
        <v>0</v>
      </c>
      <c r="X338" s="6" t="str">
        <f t="shared" si="557"/>
        <v>0</v>
      </c>
      <c r="Y338" s="6" t="str">
        <f t="shared" si="558"/>
        <v>0</v>
      </c>
      <c r="Z338" s="6" t="str">
        <f t="shared" si="559"/>
        <v>0</v>
      </c>
      <c r="AA338" s="6" t="str">
        <f t="shared" si="560"/>
        <v>0</v>
      </c>
      <c r="AB338" s="6" t="str">
        <f t="shared" si="561"/>
        <v>1</v>
      </c>
      <c r="AC338" s="6" t="str">
        <f t="shared" si="562"/>
        <v>0</v>
      </c>
      <c r="AD338" s="6" t="str">
        <f t="shared" si="563"/>
        <v>1</v>
      </c>
      <c r="AE338" s="6" t="str">
        <f t="shared" si="564"/>
        <v>0</v>
      </c>
      <c r="AF338" s="6" t="str">
        <f t="shared" si="565"/>
        <v>1</v>
      </c>
      <c r="AG338" s="6" t="str">
        <f t="shared" si="566"/>
        <v>0</v>
      </c>
      <c r="AH338" s="6" t="str">
        <f t="shared" si="567"/>
        <v>0</v>
      </c>
      <c r="AI338" s="6" t="str">
        <f t="shared" si="568"/>
        <v>0</v>
      </c>
      <c r="AJ338" s="6" t="str">
        <f t="shared" si="569"/>
        <v>0</v>
      </c>
      <c r="AK338" s="6" t="str">
        <f t="shared" si="570"/>
        <v>0</v>
      </c>
      <c r="AL338" s="6" t="str">
        <f t="shared" si="571"/>
        <v>0</v>
      </c>
      <c r="AM338" s="6" t="str">
        <f t="shared" si="572"/>
        <v>0</v>
      </c>
      <c r="AN338" s="6" t="str">
        <f t="shared" si="573"/>
        <v>0</v>
      </c>
      <c r="AO338" s="6" t="str">
        <f t="shared" si="574"/>
        <v>0</v>
      </c>
      <c r="AP338" s="6" t="str">
        <f t="shared" si="575"/>
        <v>0</v>
      </c>
    </row>
    <row r="339" spans="1:42">
      <c r="A339" s="1" t="str">
        <f>'Item Hitboxes'!A1307</f>
        <v>552f20c8</v>
      </c>
      <c r="B339" s="1" t="str">
        <f>'Item Hitboxes'!B1307</f>
        <v>Pkmn</v>
      </c>
      <c r="C339" s="6" t="str">
        <f>'Item Hitboxes'!C1307</f>
        <v>Bellossom</v>
      </c>
      <c r="D339" s="9" t="str">
        <f>'Item Hitboxes'!D1307</f>
        <v>2c000003</v>
      </c>
      <c r="E339" s="9" t="str">
        <f>'Item Hitboxes'!E1307</f>
        <v>05780000</v>
      </c>
      <c r="F339" s="9" t="str">
        <f>'Item Hitboxes'!F1307</f>
        <v>01f40000</v>
      </c>
      <c r="G339" s="9" t="str">
        <f>'Item Hitboxes'!G1307</f>
        <v>410f0000</v>
      </c>
      <c r="H339" s="9" t="str">
        <f>'Item Hitboxes'!H1307</f>
        <v>1e180006</v>
      </c>
      <c r="I339" s="9" t="s">
        <v>8563</v>
      </c>
      <c r="K339" s="6" t="str">
        <f t="shared" si="544"/>
        <v>1</v>
      </c>
      <c r="L339" s="6" t="str">
        <f t="shared" si="545"/>
        <v>0</v>
      </c>
      <c r="M339" s="6" t="str">
        <f t="shared" si="546"/>
        <v>1</v>
      </c>
      <c r="N339" s="6" t="str">
        <f t="shared" si="547"/>
        <v>1</v>
      </c>
      <c r="O339" s="6" t="str">
        <f t="shared" si="548"/>
        <v>1</v>
      </c>
      <c r="P339" s="6" t="str">
        <f t="shared" si="549"/>
        <v>1</v>
      </c>
      <c r="Q339" s="6" t="str">
        <f t="shared" si="550"/>
        <v>1</v>
      </c>
      <c r="R339" s="6" t="str">
        <f t="shared" si="551"/>
        <v>0</v>
      </c>
      <c r="S339" s="6" t="str">
        <f t="shared" si="552"/>
        <v>1</v>
      </c>
      <c r="T339" s="6" t="str">
        <f t="shared" si="553"/>
        <v>1</v>
      </c>
      <c r="U339" s="6" t="str">
        <f t="shared" si="554"/>
        <v>0</v>
      </c>
      <c r="V339" s="6" t="str">
        <f t="shared" si="555"/>
        <v>0</v>
      </c>
      <c r="W339" s="6" t="str">
        <f t="shared" si="556"/>
        <v>0</v>
      </c>
      <c r="X339" s="6" t="str">
        <f t="shared" si="557"/>
        <v>0</v>
      </c>
      <c r="Y339" s="6" t="str">
        <f t="shared" si="558"/>
        <v>0</v>
      </c>
      <c r="Z339" s="6" t="str">
        <f t="shared" si="559"/>
        <v>0</v>
      </c>
      <c r="AA339" s="6" t="str">
        <f t="shared" si="560"/>
        <v>0</v>
      </c>
      <c r="AB339" s="6" t="str">
        <f t="shared" si="561"/>
        <v>1</v>
      </c>
      <c r="AC339" s="6" t="str">
        <f t="shared" si="562"/>
        <v>0</v>
      </c>
      <c r="AD339" s="6" t="str">
        <f t="shared" si="563"/>
        <v>0</v>
      </c>
      <c r="AE339" s="6" t="str">
        <f t="shared" si="564"/>
        <v>0</v>
      </c>
      <c r="AF339" s="6" t="str">
        <f t="shared" si="565"/>
        <v>1</v>
      </c>
      <c r="AG339" s="6" t="str">
        <f t="shared" si="566"/>
        <v>0</v>
      </c>
      <c r="AH339" s="6" t="str">
        <f t="shared" si="567"/>
        <v>0</v>
      </c>
      <c r="AI339" s="6" t="str">
        <f t="shared" si="568"/>
        <v>0</v>
      </c>
      <c r="AJ339" s="6" t="str">
        <f t="shared" si="569"/>
        <v>0</v>
      </c>
      <c r="AK339" s="6" t="str">
        <f t="shared" si="570"/>
        <v>0</v>
      </c>
      <c r="AL339" s="6" t="str">
        <f t="shared" si="571"/>
        <v>0</v>
      </c>
      <c r="AM339" s="6" t="str">
        <f t="shared" si="572"/>
        <v>0</v>
      </c>
      <c r="AN339" s="6" t="str">
        <f t="shared" si="573"/>
        <v>0</v>
      </c>
      <c r="AO339" s="6" t="str">
        <f t="shared" si="574"/>
        <v>0</v>
      </c>
      <c r="AP339" s="6" t="str">
        <f t="shared" si="575"/>
        <v>0</v>
      </c>
    </row>
    <row r="340" spans="1:42">
      <c r="A340" s="1" t="str">
        <f>'Item Hitboxes'!A1308</f>
        <v>552f20e0</v>
      </c>
      <c r="B340" s="1" t="str">
        <f>'Item Hitboxes'!B1308</f>
        <v>Pkmn</v>
      </c>
      <c r="C340" s="6" t="str">
        <f>'Item Hitboxes'!C1308</f>
        <v>Bellossom</v>
      </c>
      <c r="D340" s="9" t="str">
        <f>'Item Hitboxes'!D1308</f>
        <v>2c800003</v>
      </c>
      <c r="E340" s="9" t="str">
        <f>'Item Hitboxes'!E1308</f>
        <v>070803e8</v>
      </c>
      <c r="F340" s="9" t="str">
        <f>'Item Hitboxes'!F1308</f>
        <v>01f40000</v>
      </c>
      <c r="G340" s="9" t="str">
        <f>'Item Hitboxes'!G1308</f>
        <v>410f0000</v>
      </c>
      <c r="H340" s="9" t="str">
        <f>'Item Hitboxes'!H1308</f>
        <v>1e180006</v>
      </c>
      <c r="I340" s="9" t="s">
        <v>8563</v>
      </c>
      <c r="K340" s="6" t="str">
        <f t="shared" si="544"/>
        <v>1</v>
      </c>
      <c r="L340" s="6" t="str">
        <f t="shared" si="545"/>
        <v>0</v>
      </c>
      <c r="M340" s="6" t="str">
        <f t="shared" si="546"/>
        <v>1</v>
      </c>
      <c r="N340" s="6" t="str">
        <f t="shared" si="547"/>
        <v>1</v>
      </c>
      <c r="O340" s="6" t="str">
        <f t="shared" si="548"/>
        <v>1</v>
      </c>
      <c r="P340" s="6" t="str">
        <f t="shared" si="549"/>
        <v>1</v>
      </c>
      <c r="Q340" s="6" t="str">
        <f t="shared" si="550"/>
        <v>1</v>
      </c>
      <c r="R340" s="6" t="str">
        <f t="shared" si="551"/>
        <v>0</v>
      </c>
      <c r="S340" s="6" t="str">
        <f t="shared" si="552"/>
        <v>1</v>
      </c>
      <c r="T340" s="6" t="str">
        <f t="shared" si="553"/>
        <v>1</v>
      </c>
      <c r="U340" s="6" t="str">
        <f t="shared" si="554"/>
        <v>0</v>
      </c>
      <c r="V340" s="6" t="str">
        <f t="shared" si="555"/>
        <v>0</v>
      </c>
      <c r="W340" s="6" t="str">
        <f t="shared" si="556"/>
        <v>0</v>
      </c>
      <c r="X340" s="6" t="str">
        <f t="shared" si="557"/>
        <v>0</v>
      </c>
      <c r="Y340" s="6" t="str">
        <f t="shared" si="558"/>
        <v>0</v>
      </c>
      <c r="Z340" s="6" t="str">
        <f t="shared" si="559"/>
        <v>0</v>
      </c>
      <c r="AA340" s="6" t="str">
        <f t="shared" si="560"/>
        <v>0</v>
      </c>
      <c r="AB340" s="6" t="str">
        <f t="shared" si="561"/>
        <v>1</v>
      </c>
      <c r="AC340" s="6" t="str">
        <f t="shared" si="562"/>
        <v>0</v>
      </c>
      <c r="AD340" s="6" t="str">
        <f t="shared" si="563"/>
        <v>0</v>
      </c>
      <c r="AE340" s="6" t="str">
        <f t="shared" si="564"/>
        <v>0</v>
      </c>
      <c r="AF340" s="6" t="str">
        <f t="shared" si="565"/>
        <v>1</v>
      </c>
      <c r="AG340" s="6" t="str">
        <f t="shared" si="566"/>
        <v>0</v>
      </c>
      <c r="AH340" s="6" t="str">
        <f t="shared" si="567"/>
        <v>0</v>
      </c>
      <c r="AI340" s="6" t="str">
        <f t="shared" si="568"/>
        <v>0</v>
      </c>
      <c r="AJ340" s="6" t="str">
        <f t="shared" si="569"/>
        <v>0</v>
      </c>
      <c r="AK340" s="6" t="str">
        <f t="shared" si="570"/>
        <v>0</v>
      </c>
      <c r="AL340" s="6" t="str">
        <f t="shared" si="571"/>
        <v>0</v>
      </c>
      <c r="AM340" s="6" t="str">
        <f t="shared" si="572"/>
        <v>0</v>
      </c>
      <c r="AN340" s="6" t="str">
        <f t="shared" si="573"/>
        <v>0</v>
      </c>
      <c r="AO340" s="6" t="str">
        <f t="shared" si="574"/>
        <v>0</v>
      </c>
      <c r="AP340" s="6" t="str">
        <f t="shared" si="575"/>
        <v>0</v>
      </c>
    </row>
    <row r="341" spans="1:42">
      <c r="A341" s="1" t="str">
        <f>'Item Hitboxes'!A1309</f>
        <v>552f20f8</v>
      </c>
      <c r="B341" s="1" t="str">
        <f>'Item Hitboxes'!B1309</f>
        <v>Pkmn</v>
      </c>
      <c r="C341" s="6" t="str">
        <f>'Item Hitboxes'!C1309</f>
        <v>Bellossom</v>
      </c>
      <c r="D341" s="9" t="str">
        <f>'Item Hitboxes'!D1309</f>
        <v>2d000003</v>
      </c>
      <c r="E341" s="9" t="str">
        <f>'Item Hitboxes'!E1309</f>
        <v>0708fc18</v>
      </c>
      <c r="F341" s="9" t="str">
        <f>'Item Hitboxes'!F1309</f>
        <v>01f40000</v>
      </c>
      <c r="G341" s="9" t="str">
        <f>'Item Hitboxes'!G1309</f>
        <v>410f0000</v>
      </c>
      <c r="H341" s="9" t="str">
        <f>'Item Hitboxes'!H1309</f>
        <v>1e180006</v>
      </c>
      <c r="I341" s="9" t="s">
        <v>8563</v>
      </c>
      <c r="K341" s="6" t="str">
        <f t="shared" si="544"/>
        <v>1</v>
      </c>
      <c r="L341" s="6" t="str">
        <f t="shared" si="545"/>
        <v>0</v>
      </c>
      <c r="M341" s="6" t="str">
        <f t="shared" si="546"/>
        <v>1</v>
      </c>
      <c r="N341" s="6" t="str">
        <f t="shared" si="547"/>
        <v>1</v>
      </c>
      <c r="O341" s="6" t="str">
        <f t="shared" si="548"/>
        <v>1</v>
      </c>
      <c r="P341" s="6" t="str">
        <f t="shared" si="549"/>
        <v>1</v>
      </c>
      <c r="Q341" s="6" t="str">
        <f t="shared" si="550"/>
        <v>1</v>
      </c>
      <c r="R341" s="6" t="str">
        <f t="shared" si="551"/>
        <v>0</v>
      </c>
      <c r="S341" s="6" t="str">
        <f t="shared" si="552"/>
        <v>1</v>
      </c>
      <c r="T341" s="6" t="str">
        <f t="shared" si="553"/>
        <v>1</v>
      </c>
      <c r="U341" s="6" t="str">
        <f t="shared" si="554"/>
        <v>0</v>
      </c>
      <c r="V341" s="6" t="str">
        <f t="shared" si="555"/>
        <v>0</v>
      </c>
      <c r="W341" s="6" t="str">
        <f t="shared" si="556"/>
        <v>0</v>
      </c>
      <c r="X341" s="6" t="str">
        <f t="shared" si="557"/>
        <v>0</v>
      </c>
      <c r="Y341" s="6" t="str">
        <f t="shared" si="558"/>
        <v>0</v>
      </c>
      <c r="Z341" s="6" t="str">
        <f t="shared" si="559"/>
        <v>0</v>
      </c>
      <c r="AA341" s="6" t="str">
        <f t="shared" si="560"/>
        <v>0</v>
      </c>
      <c r="AB341" s="6" t="str">
        <f t="shared" si="561"/>
        <v>1</v>
      </c>
      <c r="AC341" s="6" t="str">
        <f t="shared" si="562"/>
        <v>0</v>
      </c>
      <c r="AD341" s="6" t="str">
        <f t="shared" si="563"/>
        <v>0</v>
      </c>
      <c r="AE341" s="6" t="str">
        <f t="shared" si="564"/>
        <v>0</v>
      </c>
      <c r="AF341" s="6" t="str">
        <f t="shared" si="565"/>
        <v>1</v>
      </c>
      <c r="AG341" s="6" t="str">
        <f t="shared" si="566"/>
        <v>0</v>
      </c>
      <c r="AH341" s="6" t="str">
        <f t="shared" si="567"/>
        <v>0</v>
      </c>
      <c r="AI341" s="6" t="str">
        <f t="shared" si="568"/>
        <v>0</v>
      </c>
      <c r="AJ341" s="6" t="str">
        <f t="shared" si="569"/>
        <v>0</v>
      </c>
      <c r="AK341" s="6" t="str">
        <f t="shared" si="570"/>
        <v>0</v>
      </c>
      <c r="AL341" s="6" t="str">
        <f t="shared" si="571"/>
        <v>0</v>
      </c>
      <c r="AM341" s="6" t="str">
        <f t="shared" si="572"/>
        <v>0</v>
      </c>
      <c r="AN341" s="6" t="str">
        <f t="shared" si="573"/>
        <v>0</v>
      </c>
      <c r="AO341" s="6" t="str">
        <f t="shared" si="574"/>
        <v>0</v>
      </c>
      <c r="AP341" s="6" t="str">
        <f t="shared" si="575"/>
        <v>0</v>
      </c>
    </row>
    <row r="342" spans="1:42">
      <c r="A342" s="1" t="str">
        <f>'Item Hitboxes'!A1310</f>
        <v>552f2130</v>
      </c>
      <c r="B342" s="1" t="str">
        <f>'Item Hitboxes'!B1310</f>
        <v>Pkmn</v>
      </c>
      <c r="C342" s="6">
        <f>'Item Hitboxes'!C1310</f>
        <v>0</v>
      </c>
      <c r="D342" s="9" t="str">
        <f>'Item Hitboxes'!D1310</f>
        <v>2c000000</v>
      </c>
      <c r="E342" s="9" t="str">
        <f>'Item Hitboxes'!E1310</f>
        <v>05780000</v>
      </c>
      <c r="F342" s="9" t="str">
        <f>'Item Hitboxes'!F1310</f>
        <v>05780000</v>
      </c>
      <c r="G342" s="9" t="str">
        <f>'Item Hitboxes'!G1310</f>
        <v>258f0000</v>
      </c>
      <c r="H342" s="9" t="str">
        <f>'Item Hitboxes'!H1310</f>
        <v>0f000007</v>
      </c>
      <c r="I342" s="9" t="s">
        <v>8570</v>
      </c>
      <c r="K342" s="6" t="str">
        <f t="shared" si="544"/>
        <v>0</v>
      </c>
      <c r="L342" s="6" t="str">
        <f t="shared" si="545"/>
        <v>0</v>
      </c>
      <c r="M342" s="6" t="str">
        <f t="shared" si="546"/>
        <v>0</v>
      </c>
      <c r="N342" s="6" t="str">
        <f t="shared" si="547"/>
        <v>1</v>
      </c>
      <c r="O342" s="6" t="str">
        <f t="shared" si="548"/>
        <v>0</v>
      </c>
      <c r="P342" s="6" t="str">
        <f t="shared" si="549"/>
        <v>0</v>
      </c>
      <c r="Q342" s="6" t="str">
        <f t="shared" si="550"/>
        <v>0</v>
      </c>
      <c r="R342" s="6" t="str">
        <f t="shared" si="551"/>
        <v>0</v>
      </c>
      <c r="S342" s="6" t="str">
        <f t="shared" si="552"/>
        <v>1</v>
      </c>
      <c r="T342" s="6" t="str">
        <f t="shared" si="553"/>
        <v>1</v>
      </c>
      <c r="U342" s="6" t="str">
        <f t="shared" si="554"/>
        <v>1</v>
      </c>
      <c r="V342" s="6" t="str">
        <f t="shared" si="555"/>
        <v>0</v>
      </c>
      <c r="W342" s="6" t="str">
        <f t="shared" si="556"/>
        <v>0</v>
      </c>
      <c r="X342" s="6" t="str">
        <f t="shared" si="557"/>
        <v>0</v>
      </c>
      <c r="Y342" s="6" t="str">
        <f t="shared" si="558"/>
        <v>0</v>
      </c>
      <c r="Z342" s="6" t="str">
        <f t="shared" si="559"/>
        <v>1</v>
      </c>
      <c r="AA342" s="6" t="str">
        <f t="shared" si="560"/>
        <v>1</v>
      </c>
      <c r="AB342" s="6" t="str">
        <f t="shared" si="561"/>
        <v>1</v>
      </c>
      <c r="AC342" s="6" t="str">
        <f t="shared" si="562"/>
        <v>0</v>
      </c>
      <c r="AD342" s="6" t="str">
        <f t="shared" si="563"/>
        <v>1</v>
      </c>
      <c r="AE342" s="6" t="str">
        <f t="shared" si="564"/>
        <v>0</v>
      </c>
      <c r="AF342" s="6" t="str">
        <f t="shared" si="565"/>
        <v>1</v>
      </c>
      <c r="AG342" s="6" t="str">
        <f t="shared" si="566"/>
        <v>0</v>
      </c>
      <c r="AH342" s="6" t="str">
        <f t="shared" si="567"/>
        <v>0</v>
      </c>
      <c r="AI342" s="6" t="str">
        <f t="shared" si="568"/>
        <v>0</v>
      </c>
      <c r="AJ342" s="6" t="str">
        <f t="shared" si="569"/>
        <v>0</v>
      </c>
      <c r="AK342" s="6" t="str">
        <f t="shared" si="570"/>
        <v>0</v>
      </c>
      <c r="AL342" s="6" t="str">
        <f t="shared" si="571"/>
        <v>0</v>
      </c>
      <c r="AM342" s="6" t="str">
        <f t="shared" si="572"/>
        <v>0</v>
      </c>
      <c r="AN342" s="6" t="str">
        <f t="shared" si="573"/>
        <v>0</v>
      </c>
      <c r="AO342" s="6" t="str">
        <f t="shared" si="574"/>
        <v>0</v>
      </c>
      <c r="AP342" s="6" t="str">
        <f t="shared" si="575"/>
        <v>0</v>
      </c>
    </row>
    <row r="343" spans="1:42">
      <c r="A343" s="1" t="str">
        <f>'Item Hitboxes'!A1311</f>
        <v>552f2164</v>
      </c>
      <c r="B343" s="1" t="str">
        <f>'Item Hitboxes'!B1311</f>
        <v>Pkmn</v>
      </c>
      <c r="C343" s="6" t="str">
        <f>'Item Hitboxes'!C1311</f>
        <v>Electrode</v>
      </c>
      <c r="D343" s="9" t="str">
        <f>'Item Hitboxes'!D1311</f>
        <v>2c00001e</v>
      </c>
      <c r="E343" s="9" t="str">
        <f>'Item Hitboxes'!E1311</f>
        <v>1b580000</v>
      </c>
      <c r="F343" s="9" t="str">
        <f>'Item Hitboxes'!F1311</f>
        <v>05780000</v>
      </c>
      <c r="G343" s="9" t="str">
        <f>'Item Hitboxes'!G1311</f>
        <v>25990000</v>
      </c>
      <c r="H343" s="9" t="str">
        <f>'Item Hitboxes'!H1311</f>
        <v>1e0400a3</v>
      </c>
      <c r="I343" s="9" t="s">
        <v>8575</v>
      </c>
      <c r="K343" s="6" t="str">
        <f t="shared" ref="K343:K358" si="576">MID(HEX2BIN(MID(I343,1,1),4),1,1)</f>
        <v>0</v>
      </c>
      <c r="L343" s="6" t="str">
        <f t="shared" ref="L343:L358" si="577">MID(HEX2BIN(MID(I343,1,1),4),2,1)</f>
        <v>0</v>
      </c>
      <c r="M343" s="6" t="str">
        <f t="shared" ref="M343:M358" si="578">MID(HEX2BIN(MID(I343,1,1),4),3,1)</f>
        <v>0</v>
      </c>
      <c r="N343" s="6" t="str">
        <f t="shared" ref="N343:N358" si="579">MID(HEX2BIN(MID(I343,1,1),4),4,1)</f>
        <v>1</v>
      </c>
      <c r="O343" s="6" t="str">
        <f t="shared" ref="O343:O358" si="580">MID(HEX2BIN(MID(I343,2,1),4),1,1)</f>
        <v>1</v>
      </c>
      <c r="P343" s="6" t="str">
        <f t="shared" ref="P343:P358" si="581">MID(HEX2BIN(MID(I343,2,1),4),2,1)</f>
        <v>1</v>
      </c>
      <c r="Q343" s="6" t="str">
        <f t="shared" ref="Q343:Q358" si="582">MID(HEX2BIN(MID(I343,2,1),4),3,1)</f>
        <v>1</v>
      </c>
      <c r="R343" s="6" t="str">
        <f t="shared" ref="R343:R358" si="583">MID(HEX2BIN(MID(I343,2,1),4),4,1)</f>
        <v>0</v>
      </c>
      <c r="S343" s="6" t="str">
        <f t="shared" ref="S343:S358" si="584">MID(HEX2BIN(MID(I343,3,1),4),1,1)</f>
        <v>1</v>
      </c>
      <c r="T343" s="6" t="str">
        <f t="shared" ref="T343:T358" si="585">MID(HEX2BIN(MID(I343,3,1),4),2,1)</f>
        <v>0</v>
      </c>
      <c r="U343" s="6" t="str">
        <f t="shared" ref="U343:U358" si="586">MID(HEX2BIN(MID(I343,3,1),4),3,1)</f>
        <v>0</v>
      </c>
      <c r="V343" s="6" t="str">
        <f t="shared" ref="V343:V358" si="587">MID(HEX2BIN(MID(I343,3,1),4),4,1)</f>
        <v>0</v>
      </c>
      <c r="W343" s="6" t="str">
        <f t="shared" ref="W343:W358" si="588">MID(HEX2BIN(MID(I343,4,1),4),1,1)</f>
        <v>0</v>
      </c>
      <c r="X343" s="6" t="str">
        <f t="shared" ref="X343:X358" si="589">MID(HEX2BIN(MID(I343,4,1),4),2,1)</f>
        <v>0</v>
      </c>
      <c r="Y343" s="6" t="str">
        <f t="shared" ref="Y343:Y358" si="590">MID(HEX2BIN(MID(I343,4,1),4),3,1)</f>
        <v>0</v>
      </c>
      <c r="Z343" s="6" t="str">
        <f t="shared" ref="Z343:Z358" si="591">MID(HEX2BIN(MID(I343,4,1),4),4,1)</f>
        <v>0</v>
      </c>
      <c r="AA343" s="6" t="str">
        <f t="shared" ref="AA343:AA358" si="592">MID(HEX2BIN(MID(I343,5,1),4),1,1)</f>
        <v>1</v>
      </c>
      <c r="AB343" s="6" t="str">
        <f t="shared" ref="AB343:AB358" si="593">MID(HEX2BIN(MID(I343,5,1),4),2,1)</f>
        <v>1</v>
      </c>
      <c r="AC343" s="6" t="str">
        <f t="shared" ref="AC343:AC358" si="594">MID(HEX2BIN(MID(I343,5,1),4),3,1)</f>
        <v>0</v>
      </c>
      <c r="AD343" s="6" t="str">
        <f t="shared" ref="AD343:AD358" si="595">MID(HEX2BIN(MID(I343,5,1),4),4,1)</f>
        <v>1</v>
      </c>
      <c r="AE343" s="6" t="str">
        <f t="shared" ref="AE343:AE358" si="596">MID(HEX2BIN(MID(I343,6,1),4),1,1)</f>
        <v>0</v>
      </c>
      <c r="AF343" s="6" t="str">
        <f t="shared" ref="AF343:AF358" si="597">MID(HEX2BIN(MID(I343,6,1),4),2,1)</f>
        <v>1</v>
      </c>
      <c r="AG343" s="6" t="str">
        <f t="shared" ref="AG343:AG358" si="598">MID(HEX2BIN(MID(I343,6,1),4),3,1)</f>
        <v>0</v>
      </c>
      <c r="AH343" s="6" t="str">
        <f t="shared" ref="AH343:AH358" si="599">MID(HEX2BIN(MID(I343,6,1),4),4,1)</f>
        <v>0</v>
      </c>
      <c r="AI343" s="6" t="str">
        <f t="shared" ref="AI343:AI358" si="600">MID(HEX2BIN(MID(I343,7,1),4),1,1)</f>
        <v>0</v>
      </c>
      <c r="AJ343" s="6" t="str">
        <f t="shared" ref="AJ343:AJ358" si="601">MID(HEX2BIN(MID(I343,7,1),4),2,1)</f>
        <v>0</v>
      </c>
      <c r="AK343" s="6" t="str">
        <f t="shared" ref="AK343:AK358" si="602">MID(HEX2BIN(MID(I343,7,1),4),3,1)</f>
        <v>0</v>
      </c>
      <c r="AL343" s="6" t="str">
        <f t="shared" ref="AL343:AL358" si="603">MID(HEX2BIN(MID(I343,7,1),4),4,1)</f>
        <v>0</v>
      </c>
      <c r="AM343" s="6" t="str">
        <f t="shared" ref="AM343:AM358" si="604">MID(HEX2BIN(MID(I343,8,1),4),1,1)</f>
        <v>0</v>
      </c>
      <c r="AN343" s="6" t="str">
        <f t="shared" ref="AN343:AN358" si="605">MID(HEX2BIN(MID(I343,8,1),4),2,1)</f>
        <v>0</v>
      </c>
      <c r="AO343" s="6" t="str">
        <f t="shared" ref="AO343:AO358" si="606">MID(HEX2BIN(MID(I343,8,1),4),3,1)</f>
        <v>0</v>
      </c>
      <c r="AP343" s="6" t="str">
        <f t="shared" ref="AP343:AP358" si="607">MID(HEX2BIN(MID(I343,8,1),4),4,1)</f>
        <v>0</v>
      </c>
    </row>
    <row r="344" spans="1:42">
      <c r="A344" s="1" t="str">
        <f>'Item Hitboxes'!A1312</f>
        <v>552f21e0</v>
      </c>
      <c r="B344" s="1" t="str">
        <f>'Item Hitboxes'!B1312</f>
        <v>Pkmn</v>
      </c>
      <c r="C344" s="6" t="str">
        <f>'Item Hitboxes'!C1312</f>
        <v>Lugia (contact)?</v>
      </c>
      <c r="D344" s="9" t="str">
        <f>'Item Hitboxes'!D1312</f>
        <v>2c00001e</v>
      </c>
      <c r="E344" s="9" t="str">
        <f>'Item Hitboxes'!E1312</f>
        <v>09600000</v>
      </c>
      <c r="F344" s="9" t="str">
        <f>'Item Hitboxes'!F1312</f>
        <v>0fa00082</v>
      </c>
      <c r="G344" s="9" t="str">
        <f>'Item Hitboxes'!G1312</f>
        <v>2d140000</v>
      </c>
      <c r="H344" s="9" t="str">
        <f>'Item Hitboxes'!H1312</f>
        <v>1e08009f</v>
      </c>
      <c r="I344" s="9" t="s">
        <v>8578</v>
      </c>
      <c r="K344" s="6" t="str">
        <f t="shared" si="576"/>
        <v>0</v>
      </c>
      <c r="L344" s="6" t="str">
        <f t="shared" si="577"/>
        <v>0</v>
      </c>
      <c r="M344" s="6" t="str">
        <f t="shared" si="578"/>
        <v>0</v>
      </c>
      <c r="N344" s="6" t="str">
        <f t="shared" si="579"/>
        <v>1</v>
      </c>
      <c r="O344" s="6" t="str">
        <f t="shared" si="580"/>
        <v>1</v>
      </c>
      <c r="P344" s="6" t="str">
        <f t="shared" si="581"/>
        <v>1</v>
      </c>
      <c r="Q344" s="6" t="str">
        <f t="shared" si="582"/>
        <v>1</v>
      </c>
      <c r="R344" s="6" t="str">
        <f t="shared" si="583"/>
        <v>0</v>
      </c>
      <c r="S344" s="6" t="str">
        <f t="shared" si="584"/>
        <v>1</v>
      </c>
      <c r="T344" s="6" t="str">
        <f t="shared" si="585"/>
        <v>1</v>
      </c>
      <c r="U344" s="6" t="str">
        <f t="shared" si="586"/>
        <v>1</v>
      </c>
      <c r="V344" s="6" t="str">
        <f t="shared" si="587"/>
        <v>0</v>
      </c>
      <c r="W344" s="6" t="str">
        <f t="shared" si="588"/>
        <v>0</v>
      </c>
      <c r="X344" s="6" t="str">
        <f t="shared" si="589"/>
        <v>0</v>
      </c>
      <c r="Y344" s="6" t="str">
        <f t="shared" si="590"/>
        <v>0</v>
      </c>
      <c r="Z344" s="6" t="str">
        <f t="shared" si="591"/>
        <v>0</v>
      </c>
      <c r="AA344" s="6" t="str">
        <f t="shared" si="592"/>
        <v>0</v>
      </c>
      <c r="AB344" s="6" t="str">
        <f t="shared" si="593"/>
        <v>1</v>
      </c>
      <c r="AC344" s="6" t="str">
        <f t="shared" si="594"/>
        <v>0</v>
      </c>
      <c r="AD344" s="6" t="str">
        <f t="shared" si="595"/>
        <v>1</v>
      </c>
      <c r="AE344" s="6" t="str">
        <f t="shared" si="596"/>
        <v>0</v>
      </c>
      <c r="AF344" s="6" t="str">
        <f t="shared" si="597"/>
        <v>1</v>
      </c>
      <c r="AG344" s="6" t="str">
        <f t="shared" si="598"/>
        <v>0</v>
      </c>
      <c r="AH344" s="6" t="str">
        <f t="shared" si="599"/>
        <v>0</v>
      </c>
      <c r="AI344" s="6" t="str">
        <f t="shared" si="600"/>
        <v>0</v>
      </c>
      <c r="AJ344" s="6" t="str">
        <f t="shared" si="601"/>
        <v>0</v>
      </c>
      <c r="AK344" s="6" t="str">
        <f t="shared" si="602"/>
        <v>0</v>
      </c>
      <c r="AL344" s="6" t="str">
        <f t="shared" si="603"/>
        <v>0</v>
      </c>
      <c r="AM344" s="6" t="str">
        <f t="shared" si="604"/>
        <v>0</v>
      </c>
      <c r="AN344" s="6" t="str">
        <f t="shared" si="605"/>
        <v>0</v>
      </c>
      <c r="AO344" s="6" t="str">
        <f t="shared" si="606"/>
        <v>0</v>
      </c>
      <c r="AP344" s="6" t="str">
        <f t="shared" si="607"/>
        <v>0</v>
      </c>
    </row>
    <row r="345" spans="1:42">
      <c r="A345" s="1" t="str">
        <f>'Item Hitboxes'!A1313</f>
        <v>552f21f8</v>
      </c>
      <c r="B345" s="1" t="str">
        <f>'Item Hitboxes'!B1313</f>
        <v>Pkmn</v>
      </c>
      <c r="C345" s="6" t="str">
        <f>'Item Hitboxes'!C1313</f>
        <v>Lugia (contact)?</v>
      </c>
      <c r="D345" s="9" t="str">
        <f>'Item Hitboxes'!D1313</f>
        <v>2c80001e</v>
      </c>
      <c r="E345" s="9" t="str">
        <f>'Item Hitboxes'!E1313</f>
        <v>096009c4</v>
      </c>
      <c r="F345" s="9" t="str">
        <f>'Item Hitboxes'!F1313</f>
        <v>0fa00082</v>
      </c>
      <c r="G345" s="9" t="str">
        <f>'Item Hitboxes'!G1313</f>
        <v>2d140000</v>
      </c>
      <c r="H345" s="9" t="str">
        <f>'Item Hitboxes'!H1313</f>
        <v>1e08009f</v>
      </c>
      <c r="I345" s="9" t="s">
        <v>8578</v>
      </c>
      <c r="K345" s="6" t="str">
        <f t="shared" si="576"/>
        <v>0</v>
      </c>
      <c r="L345" s="6" t="str">
        <f t="shared" si="577"/>
        <v>0</v>
      </c>
      <c r="M345" s="6" t="str">
        <f t="shared" si="578"/>
        <v>0</v>
      </c>
      <c r="N345" s="6" t="str">
        <f t="shared" si="579"/>
        <v>1</v>
      </c>
      <c r="O345" s="6" t="str">
        <f t="shared" si="580"/>
        <v>1</v>
      </c>
      <c r="P345" s="6" t="str">
        <f t="shared" si="581"/>
        <v>1</v>
      </c>
      <c r="Q345" s="6" t="str">
        <f t="shared" si="582"/>
        <v>1</v>
      </c>
      <c r="R345" s="6" t="str">
        <f t="shared" si="583"/>
        <v>0</v>
      </c>
      <c r="S345" s="6" t="str">
        <f t="shared" si="584"/>
        <v>1</v>
      </c>
      <c r="T345" s="6" t="str">
        <f t="shared" si="585"/>
        <v>1</v>
      </c>
      <c r="U345" s="6" t="str">
        <f t="shared" si="586"/>
        <v>1</v>
      </c>
      <c r="V345" s="6" t="str">
        <f t="shared" si="587"/>
        <v>0</v>
      </c>
      <c r="W345" s="6" t="str">
        <f t="shared" si="588"/>
        <v>0</v>
      </c>
      <c r="X345" s="6" t="str">
        <f t="shared" si="589"/>
        <v>0</v>
      </c>
      <c r="Y345" s="6" t="str">
        <f t="shared" si="590"/>
        <v>0</v>
      </c>
      <c r="Z345" s="6" t="str">
        <f t="shared" si="591"/>
        <v>0</v>
      </c>
      <c r="AA345" s="6" t="str">
        <f t="shared" si="592"/>
        <v>0</v>
      </c>
      <c r="AB345" s="6" t="str">
        <f t="shared" si="593"/>
        <v>1</v>
      </c>
      <c r="AC345" s="6" t="str">
        <f t="shared" si="594"/>
        <v>0</v>
      </c>
      <c r="AD345" s="6" t="str">
        <f t="shared" si="595"/>
        <v>1</v>
      </c>
      <c r="AE345" s="6" t="str">
        <f t="shared" si="596"/>
        <v>0</v>
      </c>
      <c r="AF345" s="6" t="str">
        <f t="shared" si="597"/>
        <v>1</v>
      </c>
      <c r="AG345" s="6" t="str">
        <f t="shared" si="598"/>
        <v>0</v>
      </c>
      <c r="AH345" s="6" t="str">
        <f t="shared" si="599"/>
        <v>0</v>
      </c>
      <c r="AI345" s="6" t="str">
        <f t="shared" si="600"/>
        <v>0</v>
      </c>
      <c r="AJ345" s="6" t="str">
        <f t="shared" si="601"/>
        <v>0</v>
      </c>
      <c r="AK345" s="6" t="str">
        <f t="shared" si="602"/>
        <v>0</v>
      </c>
      <c r="AL345" s="6" t="str">
        <f t="shared" si="603"/>
        <v>0</v>
      </c>
      <c r="AM345" s="6" t="str">
        <f t="shared" si="604"/>
        <v>0</v>
      </c>
      <c r="AN345" s="6" t="str">
        <f t="shared" si="605"/>
        <v>0</v>
      </c>
      <c r="AO345" s="6" t="str">
        <f t="shared" si="606"/>
        <v>0</v>
      </c>
      <c r="AP345" s="6" t="str">
        <f t="shared" si="607"/>
        <v>0</v>
      </c>
    </row>
    <row r="346" spans="1:42">
      <c r="A346" s="1" t="str">
        <f>'Item Hitboxes'!A1314</f>
        <v>552f2210</v>
      </c>
      <c r="B346" s="1" t="str">
        <f>'Item Hitboxes'!B1314</f>
        <v>Pkmn</v>
      </c>
      <c r="C346" s="6" t="str">
        <f>'Item Hitboxes'!C1314</f>
        <v>Lugia (contact)?</v>
      </c>
      <c r="D346" s="9" t="str">
        <f>'Item Hitboxes'!D1314</f>
        <v>2d00001e</v>
      </c>
      <c r="E346" s="9" t="str">
        <f>'Item Hitboxes'!E1314</f>
        <v>0960f63c</v>
      </c>
      <c r="F346" s="9" t="str">
        <f>'Item Hitboxes'!F1314</f>
        <v>0fa00082</v>
      </c>
      <c r="G346" s="9" t="str">
        <f>'Item Hitboxes'!G1314</f>
        <v>2d140000</v>
      </c>
      <c r="H346" s="9" t="str">
        <f>'Item Hitboxes'!H1314</f>
        <v>1e08009f</v>
      </c>
      <c r="I346" s="9" t="s">
        <v>8578</v>
      </c>
      <c r="K346" s="6" t="str">
        <f t="shared" si="576"/>
        <v>0</v>
      </c>
      <c r="L346" s="6" t="str">
        <f t="shared" si="577"/>
        <v>0</v>
      </c>
      <c r="M346" s="6" t="str">
        <f t="shared" si="578"/>
        <v>0</v>
      </c>
      <c r="N346" s="6" t="str">
        <f t="shared" si="579"/>
        <v>1</v>
      </c>
      <c r="O346" s="6" t="str">
        <f t="shared" si="580"/>
        <v>1</v>
      </c>
      <c r="P346" s="6" t="str">
        <f t="shared" si="581"/>
        <v>1</v>
      </c>
      <c r="Q346" s="6" t="str">
        <f t="shared" si="582"/>
        <v>1</v>
      </c>
      <c r="R346" s="6" t="str">
        <f t="shared" si="583"/>
        <v>0</v>
      </c>
      <c r="S346" s="6" t="str">
        <f t="shared" si="584"/>
        <v>1</v>
      </c>
      <c r="T346" s="6" t="str">
        <f t="shared" si="585"/>
        <v>1</v>
      </c>
      <c r="U346" s="6" t="str">
        <f t="shared" si="586"/>
        <v>1</v>
      </c>
      <c r="V346" s="6" t="str">
        <f t="shared" si="587"/>
        <v>0</v>
      </c>
      <c r="W346" s="6" t="str">
        <f t="shared" si="588"/>
        <v>0</v>
      </c>
      <c r="X346" s="6" t="str">
        <f t="shared" si="589"/>
        <v>0</v>
      </c>
      <c r="Y346" s="6" t="str">
        <f t="shared" si="590"/>
        <v>0</v>
      </c>
      <c r="Z346" s="6" t="str">
        <f t="shared" si="591"/>
        <v>0</v>
      </c>
      <c r="AA346" s="6" t="str">
        <f t="shared" si="592"/>
        <v>0</v>
      </c>
      <c r="AB346" s="6" t="str">
        <f t="shared" si="593"/>
        <v>1</v>
      </c>
      <c r="AC346" s="6" t="str">
        <f t="shared" si="594"/>
        <v>0</v>
      </c>
      <c r="AD346" s="6" t="str">
        <f t="shared" si="595"/>
        <v>1</v>
      </c>
      <c r="AE346" s="6" t="str">
        <f t="shared" si="596"/>
        <v>0</v>
      </c>
      <c r="AF346" s="6" t="str">
        <f t="shared" si="597"/>
        <v>1</v>
      </c>
      <c r="AG346" s="6" t="str">
        <f t="shared" si="598"/>
        <v>0</v>
      </c>
      <c r="AH346" s="6" t="str">
        <f t="shared" si="599"/>
        <v>0</v>
      </c>
      <c r="AI346" s="6" t="str">
        <f t="shared" si="600"/>
        <v>0</v>
      </c>
      <c r="AJ346" s="6" t="str">
        <f t="shared" si="601"/>
        <v>0</v>
      </c>
      <c r="AK346" s="6" t="str">
        <f t="shared" si="602"/>
        <v>0</v>
      </c>
      <c r="AL346" s="6" t="str">
        <f t="shared" si="603"/>
        <v>0</v>
      </c>
      <c r="AM346" s="6" t="str">
        <f t="shared" si="604"/>
        <v>0</v>
      </c>
      <c r="AN346" s="6" t="str">
        <f t="shared" si="605"/>
        <v>0</v>
      </c>
      <c r="AO346" s="6" t="str">
        <f t="shared" si="606"/>
        <v>0</v>
      </c>
      <c r="AP346" s="6" t="str">
        <f t="shared" si="607"/>
        <v>0</v>
      </c>
    </row>
    <row r="347" spans="1:42">
      <c r="A347" s="1" t="str">
        <f>'Item Hitboxes'!A1315</f>
        <v>552f2260</v>
      </c>
      <c r="B347" s="1" t="str">
        <f>'Item Hitboxes'!B1315</f>
        <v>Pkmn</v>
      </c>
      <c r="C347" s="6" t="str">
        <f>'Item Hitboxes'!C1315</f>
        <v>Lugia (contact)?</v>
      </c>
      <c r="D347" s="9" t="str">
        <f>'Item Hitboxes'!D1315</f>
        <v>2c00001e</v>
      </c>
      <c r="E347" s="9" t="str">
        <f>'Item Hitboxes'!E1315</f>
        <v>0ed80000</v>
      </c>
      <c r="F347" s="9" t="str">
        <f>'Item Hitboxes'!F1315</f>
        <v>0fa00082</v>
      </c>
      <c r="G347" s="9" t="str">
        <f>'Item Hitboxes'!G1315</f>
        <v>2d140000</v>
      </c>
      <c r="H347" s="9" t="str">
        <f>'Item Hitboxes'!H1315</f>
        <v>1e08009f</v>
      </c>
      <c r="I347" s="9" t="s">
        <v>8467</v>
      </c>
      <c r="K347" s="6" t="str">
        <f t="shared" si="576"/>
        <v>0</v>
      </c>
      <c r="L347" s="6" t="str">
        <f t="shared" si="577"/>
        <v>0</v>
      </c>
      <c r="M347" s="6" t="str">
        <f t="shared" si="578"/>
        <v>0</v>
      </c>
      <c r="N347" s="6" t="str">
        <f t="shared" si="579"/>
        <v>1</v>
      </c>
      <c r="O347" s="6" t="str">
        <f t="shared" si="580"/>
        <v>1</v>
      </c>
      <c r="P347" s="6" t="str">
        <f t="shared" si="581"/>
        <v>1</v>
      </c>
      <c r="Q347" s="6" t="str">
        <f t="shared" si="582"/>
        <v>1</v>
      </c>
      <c r="R347" s="6" t="str">
        <f t="shared" si="583"/>
        <v>0</v>
      </c>
      <c r="S347" s="6" t="str">
        <f t="shared" si="584"/>
        <v>1</v>
      </c>
      <c r="T347" s="6" t="str">
        <f t="shared" si="585"/>
        <v>1</v>
      </c>
      <c r="U347" s="6" t="str">
        <f t="shared" si="586"/>
        <v>1</v>
      </c>
      <c r="V347" s="6" t="str">
        <f t="shared" si="587"/>
        <v>0</v>
      </c>
      <c r="W347" s="6" t="str">
        <f t="shared" si="588"/>
        <v>0</v>
      </c>
      <c r="X347" s="6" t="str">
        <f t="shared" si="589"/>
        <v>1</v>
      </c>
      <c r="Y347" s="6" t="str">
        <f t="shared" si="590"/>
        <v>0</v>
      </c>
      <c r="Z347" s="6" t="str">
        <f t="shared" si="591"/>
        <v>0</v>
      </c>
      <c r="AA347" s="6" t="str">
        <f t="shared" si="592"/>
        <v>0</v>
      </c>
      <c r="AB347" s="6" t="str">
        <f t="shared" si="593"/>
        <v>1</v>
      </c>
      <c r="AC347" s="6" t="str">
        <f t="shared" si="594"/>
        <v>0</v>
      </c>
      <c r="AD347" s="6" t="str">
        <f t="shared" si="595"/>
        <v>1</v>
      </c>
      <c r="AE347" s="6" t="str">
        <f t="shared" si="596"/>
        <v>0</v>
      </c>
      <c r="AF347" s="6" t="str">
        <f t="shared" si="597"/>
        <v>1</v>
      </c>
      <c r="AG347" s="6" t="str">
        <f t="shared" si="598"/>
        <v>0</v>
      </c>
      <c r="AH347" s="6" t="str">
        <f t="shared" si="599"/>
        <v>0</v>
      </c>
      <c r="AI347" s="6" t="str">
        <f t="shared" si="600"/>
        <v>0</v>
      </c>
      <c r="AJ347" s="6" t="str">
        <f t="shared" si="601"/>
        <v>0</v>
      </c>
      <c r="AK347" s="6" t="str">
        <f t="shared" si="602"/>
        <v>0</v>
      </c>
      <c r="AL347" s="6" t="str">
        <f t="shared" si="603"/>
        <v>0</v>
      </c>
      <c r="AM347" s="6" t="str">
        <f t="shared" si="604"/>
        <v>0</v>
      </c>
      <c r="AN347" s="6" t="str">
        <f t="shared" si="605"/>
        <v>0</v>
      </c>
      <c r="AO347" s="6" t="str">
        <f t="shared" si="606"/>
        <v>0</v>
      </c>
      <c r="AP347" s="6" t="str">
        <f t="shared" si="607"/>
        <v>0</v>
      </c>
    </row>
    <row r="348" spans="1:42">
      <c r="A348" s="1" t="str">
        <f>'Item Hitboxes'!A1316</f>
        <v>552f2278</v>
      </c>
      <c r="B348" s="1" t="str">
        <f>'Item Hitboxes'!B1316</f>
        <v>Pkmn</v>
      </c>
      <c r="C348" s="6" t="str">
        <f>'Item Hitboxes'!C1316</f>
        <v>Lugia (contact)?</v>
      </c>
      <c r="D348" s="9" t="str">
        <f>'Item Hitboxes'!D1316</f>
        <v>2c80001e</v>
      </c>
      <c r="E348" s="9" t="str">
        <f>'Item Hitboxes'!E1316</f>
        <v>096009c4</v>
      </c>
      <c r="F348" s="9" t="str">
        <f>'Item Hitboxes'!F1316</f>
        <v>0fa00082</v>
      </c>
      <c r="G348" s="9" t="str">
        <f>'Item Hitboxes'!G1316</f>
        <v>2d140000</v>
      </c>
      <c r="H348" s="9" t="str">
        <f>'Item Hitboxes'!H1316</f>
        <v>1e08009f</v>
      </c>
      <c r="I348" s="9" t="s">
        <v>8467</v>
      </c>
      <c r="K348" s="6" t="str">
        <f t="shared" si="576"/>
        <v>0</v>
      </c>
      <c r="L348" s="6" t="str">
        <f t="shared" si="577"/>
        <v>0</v>
      </c>
      <c r="M348" s="6" t="str">
        <f t="shared" si="578"/>
        <v>0</v>
      </c>
      <c r="N348" s="6" t="str">
        <f t="shared" si="579"/>
        <v>1</v>
      </c>
      <c r="O348" s="6" t="str">
        <f t="shared" si="580"/>
        <v>1</v>
      </c>
      <c r="P348" s="6" t="str">
        <f t="shared" si="581"/>
        <v>1</v>
      </c>
      <c r="Q348" s="6" t="str">
        <f t="shared" si="582"/>
        <v>1</v>
      </c>
      <c r="R348" s="6" t="str">
        <f t="shared" si="583"/>
        <v>0</v>
      </c>
      <c r="S348" s="6" t="str">
        <f t="shared" si="584"/>
        <v>1</v>
      </c>
      <c r="T348" s="6" t="str">
        <f t="shared" si="585"/>
        <v>1</v>
      </c>
      <c r="U348" s="6" t="str">
        <f t="shared" si="586"/>
        <v>1</v>
      </c>
      <c r="V348" s="6" t="str">
        <f t="shared" si="587"/>
        <v>0</v>
      </c>
      <c r="W348" s="6" t="str">
        <f t="shared" si="588"/>
        <v>0</v>
      </c>
      <c r="X348" s="6" t="str">
        <f t="shared" si="589"/>
        <v>1</v>
      </c>
      <c r="Y348" s="6" t="str">
        <f t="shared" si="590"/>
        <v>0</v>
      </c>
      <c r="Z348" s="6" t="str">
        <f t="shared" si="591"/>
        <v>0</v>
      </c>
      <c r="AA348" s="6" t="str">
        <f t="shared" si="592"/>
        <v>0</v>
      </c>
      <c r="AB348" s="6" t="str">
        <f t="shared" si="593"/>
        <v>1</v>
      </c>
      <c r="AC348" s="6" t="str">
        <f t="shared" si="594"/>
        <v>0</v>
      </c>
      <c r="AD348" s="6" t="str">
        <f t="shared" si="595"/>
        <v>1</v>
      </c>
      <c r="AE348" s="6" t="str">
        <f t="shared" si="596"/>
        <v>0</v>
      </c>
      <c r="AF348" s="6" t="str">
        <f t="shared" si="597"/>
        <v>1</v>
      </c>
      <c r="AG348" s="6" t="str">
        <f t="shared" si="598"/>
        <v>0</v>
      </c>
      <c r="AH348" s="6" t="str">
        <f t="shared" si="599"/>
        <v>0</v>
      </c>
      <c r="AI348" s="6" t="str">
        <f t="shared" si="600"/>
        <v>0</v>
      </c>
      <c r="AJ348" s="6" t="str">
        <f t="shared" si="601"/>
        <v>0</v>
      </c>
      <c r="AK348" s="6" t="str">
        <f t="shared" si="602"/>
        <v>0</v>
      </c>
      <c r="AL348" s="6" t="str">
        <f t="shared" si="603"/>
        <v>0</v>
      </c>
      <c r="AM348" s="6" t="str">
        <f t="shared" si="604"/>
        <v>0</v>
      </c>
      <c r="AN348" s="6" t="str">
        <f t="shared" si="605"/>
        <v>0</v>
      </c>
      <c r="AO348" s="6" t="str">
        <f t="shared" si="606"/>
        <v>0</v>
      </c>
      <c r="AP348" s="6" t="str">
        <f t="shared" si="607"/>
        <v>0</v>
      </c>
    </row>
    <row r="349" spans="1:42">
      <c r="A349" s="1" t="str">
        <f>'Item Hitboxes'!A1317</f>
        <v>552f2290</v>
      </c>
      <c r="B349" s="1" t="str">
        <f>'Item Hitboxes'!B1317</f>
        <v>Pkmn</v>
      </c>
      <c r="C349" s="6" t="str">
        <f>'Item Hitboxes'!C1317</f>
        <v>Lugia (contact)?</v>
      </c>
      <c r="D349" s="9" t="str">
        <f>'Item Hitboxes'!D1317</f>
        <v>2d00001e</v>
      </c>
      <c r="E349" s="9" t="str">
        <f>'Item Hitboxes'!E1317</f>
        <v>0960f63c</v>
      </c>
      <c r="F349" s="9" t="str">
        <f>'Item Hitboxes'!F1317</f>
        <v>0fa00082</v>
      </c>
      <c r="G349" s="9" t="str">
        <f>'Item Hitboxes'!G1317</f>
        <v>2d140000</v>
      </c>
      <c r="H349" s="9" t="str">
        <f>'Item Hitboxes'!H1317</f>
        <v>1e08009f</v>
      </c>
      <c r="I349" s="9" t="s">
        <v>8467</v>
      </c>
      <c r="K349" s="6" t="str">
        <f t="shared" si="576"/>
        <v>0</v>
      </c>
      <c r="L349" s="6" t="str">
        <f t="shared" si="577"/>
        <v>0</v>
      </c>
      <c r="M349" s="6" t="str">
        <f t="shared" si="578"/>
        <v>0</v>
      </c>
      <c r="N349" s="6" t="str">
        <f t="shared" si="579"/>
        <v>1</v>
      </c>
      <c r="O349" s="6" t="str">
        <f t="shared" si="580"/>
        <v>1</v>
      </c>
      <c r="P349" s="6" t="str">
        <f t="shared" si="581"/>
        <v>1</v>
      </c>
      <c r="Q349" s="6" t="str">
        <f t="shared" si="582"/>
        <v>1</v>
      </c>
      <c r="R349" s="6" t="str">
        <f t="shared" si="583"/>
        <v>0</v>
      </c>
      <c r="S349" s="6" t="str">
        <f t="shared" si="584"/>
        <v>1</v>
      </c>
      <c r="T349" s="6" t="str">
        <f t="shared" si="585"/>
        <v>1</v>
      </c>
      <c r="U349" s="6" t="str">
        <f t="shared" si="586"/>
        <v>1</v>
      </c>
      <c r="V349" s="6" t="str">
        <f t="shared" si="587"/>
        <v>0</v>
      </c>
      <c r="W349" s="6" t="str">
        <f t="shared" si="588"/>
        <v>0</v>
      </c>
      <c r="X349" s="6" t="str">
        <f t="shared" si="589"/>
        <v>1</v>
      </c>
      <c r="Y349" s="6" t="str">
        <f t="shared" si="590"/>
        <v>0</v>
      </c>
      <c r="Z349" s="6" t="str">
        <f t="shared" si="591"/>
        <v>0</v>
      </c>
      <c r="AA349" s="6" t="str">
        <f t="shared" si="592"/>
        <v>0</v>
      </c>
      <c r="AB349" s="6" t="str">
        <f t="shared" si="593"/>
        <v>1</v>
      </c>
      <c r="AC349" s="6" t="str">
        <f t="shared" si="594"/>
        <v>0</v>
      </c>
      <c r="AD349" s="6" t="str">
        <f t="shared" si="595"/>
        <v>1</v>
      </c>
      <c r="AE349" s="6" t="str">
        <f t="shared" si="596"/>
        <v>0</v>
      </c>
      <c r="AF349" s="6" t="str">
        <f t="shared" si="597"/>
        <v>1</v>
      </c>
      <c r="AG349" s="6" t="str">
        <f t="shared" si="598"/>
        <v>0</v>
      </c>
      <c r="AH349" s="6" t="str">
        <f t="shared" si="599"/>
        <v>0</v>
      </c>
      <c r="AI349" s="6" t="str">
        <f t="shared" si="600"/>
        <v>0</v>
      </c>
      <c r="AJ349" s="6" t="str">
        <f t="shared" si="601"/>
        <v>0</v>
      </c>
      <c r="AK349" s="6" t="str">
        <f t="shared" si="602"/>
        <v>0</v>
      </c>
      <c r="AL349" s="6" t="str">
        <f t="shared" si="603"/>
        <v>0</v>
      </c>
      <c r="AM349" s="6" t="str">
        <f t="shared" si="604"/>
        <v>0</v>
      </c>
      <c r="AN349" s="6" t="str">
        <f t="shared" si="605"/>
        <v>0</v>
      </c>
      <c r="AO349" s="6" t="str">
        <f t="shared" si="606"/>
        <v>0</v>
      </c>
      <c r="AP349" s="6" t="str">
        <f t="shared" si="607"/>
        <v>0</v>
      </c>
    </row>
    <row r="350" spans="1:42">
      <c r="A350" s="1" t="str">
        <f>'Item Hitboxes'!A1318</f>
        <v>552f22d0</v>
      </c>
      <c r="B350" s="1" t="str">
        <f>'Item Hitboxes'!B1318</f>
        <v>Pkmn</v>
      </c>
      <c r="C350" s="6" t="str">
        <f>'Item Hitboxes'!C1318</f>
        <v>Lugia (contact)?</v>
      </c>
      <c r="D350" s="9" t="str">
        <f>'Item Hitboxes'!D1318</f>
        <v>2c00001e</v>
      </c>
      <c r="E350" s="9" t="str">
        <f>'Item Hitboxes'!E1318</f>
        <v>0ed80000</v>
      </c>
      <c r="F350" s="9" t="str">
        <f>'Item Hitboxes'!F1318</f>
        <v>0fa00082</v>
      </c>
      <c r="G350" s="9" t="str">
        <f>'Item Hitboxes'!G1318</f>
        <v>2d140000</v>
      </c>
      <c r="H350" s="9" t="str">
        <f>'Item Hitboxes'!H1318</f>
        <v>1e08009f</v>
      </c>
      <c r="I350" s="9" t="s">
        <v>8467</v>
      </c>
      <c r="K350" s="6" t="str">
        <f t="shared" si="576"/>
        <v>0</v>
      </c>
      <c r="L350" s="6" t="str">
        <f t="shared" si="577"/>
        <v>0</v>
      </c>
      <c r="M350" s="6" t="str">
        <f t="shared" si="578"/>
        <v>0</v>
      </c>
      <c r="N350" s="6" t="str">
        <f t="shared" si="579"/>
        <v>1</v>
      </c>
      <c r="O350" s="6" t="str">
        <f t="shared" si="580"/>
        <v>1</v>
      </c>
      <c r="P350" s="6" t="str">
        <f t="shared" si="581"/>
        <v>1</v>
      </c>
      <c r="Q350" s="6" t="str">
        <f t="shared" si="582"/>
        <v>1</v>
      </c>
      <c r="R350" s="6" t="str">
        <f t="shared" si="583"/>
        <v>0</v>
      </c>
      <c r="S350" s="6" t="str">
        <f t="shared" si="584"/>
        <v>1</v>
      </c>
      <c r="T350" s="6" t="str">
        <f t="shared" si="585"/>
        <v>1</v>
      </c>
      <c r="U350" s="6" t="str">
        <f t="shared" si="586"/>
        <v>1</v>
      </c>
      <c r="V350" s="6" t="str">
        <f t="shared" si="587"/>
        <v>0</v>
      </c>
      <c r="W350" s="6" t="str">
        <f t="shared" si="588"/>
        <v>0</v>
      </c>
      <c r="X350" s="6" t="str">
        <f t="shared" si="589"/>
        <v>1</v>
      </c>
      <c r="Y350" s="6" t="str">
        <f t="shared" si="590"/>
        <v>0</v>
      </c>
      <c r="Z350" s="6" t="str">
        <f t="shared" si="591"/>
        <v>0</v>
      </c>
      <c r="AA350" s="6" t="str">
        <f t="shared" si="592"/>
        <v>0</v>
      </c>
      <c r="AB350" s="6" t="str">
        <f t="shared" si="593"/>
        <v>1</v>
      </c>
      <c r="AC350" s="6" t="str">
        <f t="shared" si="594"/>
        <v>0</v>
      </c>
      <c r="AD350" s="6" t="str">
        <f t="shared" si="595"/>
        <v>1</v>
      </c>
      <c r="AE350" s="6" t="str">
        <f t="shared" si="596"/>
        <v>0</v>
      </c>
      <c r="AF350" s="6" t="str">
        <f t="shared" si="597"/>
        <v>1</v>
      </c>
      <c r="AG350" s="6" t="str">
        <f t="shared" si="598"/>
        <v>0</v>
      </c>
      <c r="AH350" s="6" t="str">
        <f t="shared" si="599"/>
        <v>0</v>
      </c>
      <c r="AI350" s="6" t="str">
        <f t="shared" si="600"/>
        <v>0</v>
      </c>
      <c r="AJ350" s="6" t="str">
        <f t="shared" si="601"/>
        <v>0</v>
      </c>
      <c r="AK350" s="6" t="str">
        <f t="shared" si="602"/>
        <v>0</v>
      </c>
      <c r="AL350" s="6" t="str">
        <f t="shared" si="603"/>
        <v>0</v>
      </c>
      <c r="AM350" s="6" t="str">
        <f t="shared" si="604"/>
        <v>0</v>
      </c>
      <c r="AN350" s="6" t="str">
        <f t="shared" si="605"/>
        <v>0</v>
      </c>
      <c r="AO350" s="6" t="str">
        <f t="shared" si="606"/>
        <v>0</v>
      </c>
      <c r="AP350" s="6" t="str">
        <f t="shared" si="607"/>
        <v>0</v>
      </c>
    </row>
    <row r="351" spans="1:42">
      <c r="A351" s="1" t="str">
        <f>'Item Hitboxes'!A1319</f>
        <v>552f22e8</v>
      </c>
      <c r="B351" s="1" t="str">
        <f>'Item Hitboxes'!B1319</f>
        <v>Pkmn</v>
      </c>
      <c r="C351" s="6" t="str">
        <f>'Item Hitboxes'!C1319</f>
        <v>Lugia (contact)?</v>
      </c>
      <c r="D351" s="9" t="str">
        <f>'Item Hitboxes'!D1319</f>
        <v>2c80001e</v>
      </c>
      <c r="E351" s="9" t="str">
        <f>'Item Hitboxes'!E1319</f>
        <v>096009c4</v>
      </c>
      <c r="F351" s="9" t="str">
        <f>'Item Hitboxes'!F1319</f>
        <v>0fa00082</v>
      </c>
      <c r="G351" s="9" t="str">
        <f>'Item Hitboxes'!G1319</f>
        <v>2d140000</v>
      </c>
      <c r="H351" s="9" t="str">
        <f>'Item Hitboxes'!H1319</f>
        <v>1e08009f</v>
      </c>
      <c r="I351" s="9" t="s">
        <v>8467</v>
      </c>
      <c r="K351" s="6" t="str">
        <f t="shared" si="576"/>
        <v>0</v>
      </c>
      <c r="L351" s="6" t="str">
        <f t="shared" si="577"/>
        <v>0</v>
      </c>
      <c r="M351" s="6" t="str">
        <f t="shared" si="578"/>
        <v>0</v>
      </c>
      <c r="N351" s="6" t="str">
        <f t="shared" si="579"/>
        <v>1</v>
      </c>
      <c r="O351" s="6" t="str">
        <f t="shared" si="580"/>
        <v>1</v>
      </c>
      <c r="P351" s="6" t="str">
        <f t="shared" si="581"/>
        <v>1</v>
      </c>
      <c r="Q351" s="6" t="str">
        <f t="shared" si="582"/>
        <v>1</v>
      </c>
      <c r="R351" s="6" t="str">
        <f t="shared" si="583"/>
        <v>0</v>
      </c>
      <c r="S351" s="6" t="str">
        <f t="shared" si="584"/>
        <v>1</v>
      </c>
      <c r="T351" s="6" t="str">
        <f t="shared" si="585"/>
        <v>1</v>
      </c>
      <c r="U351" s="6" t="str">
        <f t="shared" si="586"/>
        <v>1</v>
      </c>
      <c r="V351" s="6" t="str">
        <f t="shared" si="587"/>
        <v>0</v>
      </c>
      <c r="W351" s="6" t="str">
        <f t="shared" si="588"/>
        <v>0</v>
      </c>
      <c r="X351" s="6" t="str">
        <f t="shared" si="589"/>
        <v>1</v>
      </c>
      <c r="Y351" s="6" t="str">
        <f t="shared" si="590"/>
        <v>0</v>
      </c>
      <c r="Z351" s="6" t="str">
        <f t="shared" si="591"/>
        <v>0</v>
      </c>
      <c r="AA351" s="6" t="str">
        <f t="shared" si="592"/>
        <v>0</v>
      </c>
      <c r="AB351" s="6" t="str">
        <f t="shared" si="593"/>
        <v>1</v>
      </c>
      <c r="AC351" s="6" t="str">
        <f t="shared" si="594"/>
        <v>0</v>
      </c>
      <c r="AD351" s="6" t="str">
        <f t="shared" si="595"/>
        <v>1</v>
      </c>
      <c r="AE351" s="6" t="str">
        <f t="shared" si="596"/>
        <v>0</v>
      </c>
      <c r="AF351" s="6" t="str">
        <f t="shared" si="597"/>
        <v>1</v>
      </c>
      <c r="AG351" s="6" t="str">
        <f t="shared" si="598"/>
        <v>0</v>
      </c>
      <c r="AH351" s="6" t="str">
        <f t="shared" si="599"/>
        <v>0</v>
      </c>
      <c r="AI351" s="6" t="str">
        <f t="shared" si="600"/>
        <v>0</v>
      </c>
      <c r="AJ351" s="6" t="str">
        <f t="shared" si="601"/>
        <v>0</v>
      </c>
      <c r="AK351" s="6" t="str">
        <f t="shared" si="602"/>
        <v>0</v>
      </c>
      <c r="AL351" s="6" t="str">
        <f t="shared" si="603"/>
        <v>0</v>
      </c>
      <c r="AM351" s="6" t="str">
        <f t="shared" si="604"/>
        <v>0</v>
      </c>
      <c r="AN351" s="6" t="str">
        <f t="shared" si="605"/>
        <v>0</v>
      </c>
      <c r="AO351" s="6" t="str">
        <f t="shared" si="606"/>
        <v>0</v>
      </c>
      <c r="AP351" s="6" t="str">
        <f t="shared" si="607"/>
        <v>0</v>
      </c>
    </row>
    <row r="352" spans="1:42">
      <c r="A352" s="1" t="str">
        <f>'Item Hitboxes'!A1320</f>
        <v>552f2300</v>
      </c>
      <c r="B352" s="1" t="str">
        <f>'Item Hitboxes'!B1320</f>
        <v>Pkmn</v>
      </c>
      <c r="C352" s="6" t="str">
        <f>'Item Hitboxes'!C1320</f>
        <v>Lugia (contact)?</v>
      </c>
      <c r="D352" s="9" t="str">
        <f>'Item Hitboxes'!D1320</f>
        <v>2d00001e</v>
      </c>
      <c r="E352" s="9" t="str">
        <f>'Item Hitboxes'!E1320</f>
        <v>0960f63c</v>
      </c>
      <c r="F352" s="9" t="str">
        <f>'Item Hitboxes'!F1320</f>
        <v>0fa00082</v>
      </c>
      <c r="G352" s="9" t="str">
        <f>'Item Hitboxes'!G1320</f>
        <v>2d140000</v>
      </c>
      <c r="H352" s="9" t="str">
        <f>'Item Hitboxes'!H1320</f>
        <v>1e08009f</v>
      </c>
      <c r="I352" s="9" t="s">
        <v>8467</v>
      </c>
      <c r="K352" s="6" t="str">
        <f t="shared" si="576"/>
        <v>0</v>
      </c>
      <c r="L352" s="6" t="str">
        <f t="shared" si="577"/>
        <v>0</v>
      </c>
      <c r="M352" s="6" t="str">
        <f t="shared" si="578"/>
        <v>0</v>
      </c>
      <c r="N352" s="6" t="str">
        <f t="shared" si="579"/>
        <v>1</v>
      </c>
      <c r="O352" s="6" t="str">
        <f t="shared" si="580"/>
        <v>1</v>
      </c>
      <c r="P352" s="6" t="str">
        <f t="shared" si="581"/>
        <v>1</v>
      </c>
      <c r="Q352" s="6" t="str">
        <f t="shared" si="582"/>
        <v>1</v>
      </c>
      <c r="R352" s="6" t="str">
        <f t="shared" si="583"/>
        <v>0</v>
      </c>
      <c r="S352" s="6" t="str">
        <f t="shared" si="584"/>
        <v>1</v>
      </c>
      <c r="T352" s="6" t="str">
        <f t="shared" si="585"/>
        <v>1</v>
      </c>
      <c r="U352" s="6" t="str">
        <f t="shared" si="586"/>
        <v>1</v>
      </c>
      <c r="V352" s="6" t="str">
        <f t="shared" si="587"/>
        <v>0</v>
      </c>
      <c r="W352" s="6" t="str">
        <f t="shared" si="588"/>
        <v>0</v>
      </c>
      <c r="X352" s="6" t="str">
        <f t="shared" si="589"/>
        <v>1</v>
      </c>
      <c r="Y352" s="6" t="str">
        <f t="shared" si="590"/>
        <v>0</v>
      </c>
      <c r="Z352" s="6" t="str">
        <f t="shared" si="591"/>
        <v>0</v>
      </c>
      <c r="AA352" s="6" t="str">
        <f t="shared" si="592"/>
        <v>0</v>
      </c>
      <c r="AB352" s="6" t="str">
        <f t="shared" si="593"/>
        <v>1</v>
      </c>
      <c r="AC352" s="6" t="str">
        <f t="shared" si="594"/>
        <v>0</v>
      </c>
      <c r="AD352" s="6" t="str">
        <f t="shared" si="595"/>
        <v>1</v>
      </c>
      <c r="AE352" s="6" t="str">
        <f t="shared" si="596"/>
        <v>0</v>
      </c>
      <c r="AF352" s="6" t="str">
        <f t="shared" si="597"/>
        <v>1</v>
      </c>
      <c r="AG352" s="6" t="str">
        <f t="shared" si="598"/>
        <v>0</v>
      </c>
      <c r="AH352" s="6" t="str">
        <f t="shared" si="599"/>
        <v>0</v>
      </c>
      <c r="AI352" s="6" t="str">
        <f t="shared" si="600"/>
        <v>0</v>
      </c>
      <c r="AJ352" s="6" t="str">
        <f t="shared" si="601"/>
        <v>0</v>
      </c>
      <c r="AK352" s="6" t="str">
        <f t="shared" si="602"/>
        <v>0</v>
      </c>
      <c r="AL352" s="6" t="str">
        <f t="shared" si="603"/>
        <v>0</v>
      </c>
      <c r="AM352" s="6" t="str">
        <f t="shared" si="604"/>
        <v>0</v>
      </c>
      <c r="AN352" s="6" t="str">
        <f t="shared" si="605"/>
        <v>0</v>
      </c>
      <c r="AO352" s="6" t="str">
        <f t="shared" si="606"/>
        <v>0</v>
      </c>
      <c r="AP352" s="6" t="str">
        <f t="shared" si="607"/>
        <v>0</v>
      </c>
    </row>
    <row r="353" spans="1:42">
      <c r="A353" s="1" t="str">
        <f>'Item Hitboxes'!A1321</f>
        <v>552f2334</v>
      </c>
      <c r="B353" s="1" t="str">
        <f>'Item Hitboxes'!B1321</f>
        <v>Pkmn</v>
      </c>
      <c r="C353" s="6" t="str">
        <f>'Item Hitboxes'!C1321</f>
        <v>Ho-oh (contact)?</v>
      </c>
      <c r="D353" s="9" t="str">
        <f>'Item Hitboxes'!D1321</f>
        <v>2c00000d</v>
      </c>
      <c r="E353" s="9" t="str">
        <f>'Item Hitboxes'!E1321</f>
        <v>0fa00000</v>
      </c>
      <c r="F353" s="9" t="str">
        <f>'Item Hitboxes'!F1321</f>
        <v>03e80000</v>
      </c>
      <c r="G353" s="9" t="str">
        <f>'Item Hitboxes'!G1321</f>
        <v>410f0000</v>
      </c>
      <c r="H353" s="9" t="str">
        <f>'Item Hitboxes'!H1321</f>
        <v>1e0400a3</v>
      </c>
      <c r="I353" s="9" t="s">
        <v>8578</v>
      </c>
      <c r="K353" s="6" t="str">
        <f t="shared" si="576"/>
        <v>0</v>
      </c>
      <c r="L353" s="6" t="str">
        <f t="shared" si="577"/>
        <v>0</v>
      </c>
      <c r="M353" s="6" t="str">
        <f t="shared" si="578"/>
        <v>0</v>
      </c>
      <c r="N353" s="6" t="str">
        <f t="shared" si="579"/>
        <v>1</v>
      </c>
      <c r="O353" s="6" t="str">
        <f t="shared" si="580"/>
        <v>1</v>
      </c>
      <c r="P353" s="6" t="str">
        <f t="shared" si="581"/>
        <v>1</v>
      </c>
      <c r="Q353" s="6" t="str">
        <f t="shared" si="582"/>
        <v>1</v>
      </c>
      <c r="R353" s="6" t="str">
        <f t="shared" si="583"/>
        <v>0</v>
      </c>
      <c r="S353" s="6" t="str">
        <f t="shared" si="584"/>
        <v>1</v>
      </c>
      <c r="T353" s="6" t="str">
        <f t="shared" si="585"/>
        <v>1</v>
      </c>
      <c r="U353" s="6" t="str">
        <f t="shared" si="586"/>
        <v>1</v>
      </c>
      <c r="V353" s="6" t="str">
        <f t="shared" si="587"/>
        <v>0</v>
      </c>
      <c r="W353" s="6" t="str">
        <f t="shared" si="588"/>
        <v>0</v>
      </c>
      <c r="X353" s="6" t="str">
        <f t="shared" si="589"/>
        <v>0</v>
      </c>
      <c r="Y353" s="6" t="str">
        <f t="shared" si="590"/>
        <v>0</v>
      </c>
      <c r="Z353" s="6" t="str">
        <f t="shared" si="591"/>
        <v>0</v>
      </c>
      <c r="AA353" s="6" t="str">
        <f t="shared" si="592"/>
        <v>0</v>
      </c>
      <c r="AB353" s="6" t="str">
        <f t="shared" si="593"/>
        <v>1</v>
      </c>
      <c r="AC353" s="6" t="str">
        <f t="shared" si="594"/>
        <v>0</v>
      </c>
      <c r="AD353" s="6" t="str">
        <f t="shared" si="595"/>
        <v>1</v>
      </c>
      <c r="AE353" s="6" t="str">
        <f t="shared" si="596"/>
        <v>0</v>
      </c>
      <c r="AF353" s="6" t="str">
        <f t="shared" si="597"/>
        <v>1</v>
      </c>
      <c r="AG353" s="6" t="str">
        <f t="shared" si="598"/>
        <v>0</v>
      </c>
      <c r="AH353" s="6" t="str">
        <f t="shared" si="599"/>
        <v>0</v>
      </c>
      <c r="AI353" s="6" t="str">
        <f t="shared" si="600"/>
        <v>0</v>
      </c>
      <c r="AJ353" s="6" t="str">
        <f t="shared" si="601"/>
        <v>0</v>
      </c>
      <c r="AK353" s="6" t="str">
        <f t="shared" si="602"/>
        <v>0</v>
      </c>
      <c r="AL353" s="6" t="str">
        <f t="shared" si="603"/>
        <v>0</v>
      </c>
      <c r="AM353" s="6" t="str">
        <f t="shared" si="604"/>
        <v>0</v>
      </c>
      <c r="AN353" s="6" t="str">
        <f t="shared" si="605"/>
        <v>0</v>
      </c>
      <c r="AO353" s="6" t="str">
        <f t="shared" si="606"/>
        <v>0</v>
      </c>
      <c r="AP353" s="6" t="str">
        <f t="shared" si="607"/>
        <v>0</v>
      </c>
    </row>
    <row r="354" spans="1:42">
      <c r="A354" s="1" t="str">
        <f>'Item Hitboxes'!A1322</f>
        <v>552f23e4</v>
      </c>
      <c r="B354" s="1" t="str">
        <f>'Item Hitboxes'!B1322</f>
        <v>Pkmn</v>
      </c>
      <c r="C354" s="6">
        <f>'Item Hitboxes'!C1322</f>
        <v>0</v>
      </c>
      <c r="D354" s="9" t="str">
        <f>'Item Hitboxes'!D1322</f>
        <v>2c00000d</v>
      </c>
      <c r="E354" s="9" t="str">
        <f>'Item Hitboxes'!E1322</f>
        <v>05780000</v>
      </c>
      <c r="F354" s="9" t="str">
        <f>'Item Hitboxes'!F1322</f>
        <v>01f40000</v>
      </c>
      <c r="G354" s="9" t="str">
        <f>'Item Hitboxes'!G1322</f>
        <v>410f0000</v>
      </c>
      <c r="H354" s="9" t="str">
        <f>'Item Hitboxes'!H1322</f>
        <v>1e000087</v>
      </c>
      <c r="I354" s="9" t="s">
        <v>8454</v>
      </c>
      <c r="K354" s="6" t="str">
        <f t="shared" si="576"/>
        <v>0</v>
      </c>
      <c r="L354" s="6" t="str">
        <f t="shared" si="577"/>
        <v>0</v>
      </c>
      <c r="M354" s="6" t="str">
        <f t="shared" si="578"/>
        <v>0</v>
      </c>
      <c r="N354" s="6" t="str">
        <f t="shared" si="579"/>
        <v>1</v>
      </c>
      <c r="O354" s="6" t="str">
        <f t="shared" si="580"/>
        <v>0</v>
      </c>
      <c r="P354" s="6" t="str">
        <f t="shared" si="581"/>
        <v>0</v>
      </c>
      <c r="Q354" s="6" t="str">
        <f t="shared" si="582"/>
        <v>0</v>
      </c>
      <c r="R354" s="6" t="str">
        <f t="shared" si="583"/>
        <v>0</v>
      </c>
      <c r="S354" s="6" t="str">
        <f t="shared" si="584"/>
        <v>1</v>
      </c>
      <c r="T354" s="6" t="str">
        <f t="shared" si="585"/>
        <v>1</v>
      </c>
      <c r="U354" s="6" t="str">
        <f t="shared" si="586"/>
        <v>1</v>
      </c>
      <c r="V354" s="6" t="str">
        <f t="shared" si="587"/>
        <v>0</v>
      </c>
      <c r="W354" s="6" t="str">
        <f t="shared" si="588"/>
        <v>0</v>
      </c>
      <c r="X354" s="6" t="str">
        <f t="shared" si="589"/>
        <v>1</v>
      </c>
      <c r="Y354" s="6" t="str">
        <f t="shared" si="590"/>
        <v>0</v>
      </c>
      <c r="Z354" s="6" t="str">
        <f t="shared" si="591"/>
        <v>0</v>
      </c>
      <c r="AA354" s="6" t="str">
        <f t="shared" si="592"/>
        <v>0</v>
      </c>
      <c r="AB354" s="6" t="str">
        <f t="shared" si="593"/>
        <v>1</v>
      </c>
      <c r="AC354" s="6" t="str">
        <f t="shared" si="594"/>
        <v>0</v>
      </c>
      <c r="AD354" s="6" t="str">
        <f t="shared" si="595"/>
        <v>1</v>
      </c>
      <c r="AE354" s="6" t="str">
        <f t="shared" si="596"/>
        <v>0</v>
      </c>
      <c r="AF354" s="6" t="str">
        <f t="shared" si="597"/>
        <v>1</v>
      </c>
      <c r="AG354" s="6" t="str">
        <f t="shared" si="598"/>
        <v>0</v>
      </c>
      <c r="AH354" s="6" t="str">
        <f t="shared" si="599"/>
        <v>0</v>
      </c>
      <c r="AI354" s="6" t="str">
        <f t="shared" si="600"/>
        <v>0</v>
      </c>
      <c r="AJ354" s="6" t="str">
        <f t="shared" si="601"/>
        <v>0</v>
      </c>
      <c r="AK354" s="6" t="str">
        <f t="shared" si="602"/>
        <v>0</v>
      </c>
      <c r="AL354" s="6" t="str">
        <f t="shared" si="603"/>
        <v>0</v>
      </c>
      <c r="AM354" s="6" t="str">
        <f t="shared" si="604"/>
        <v>0</v>
      </c>
      <c r="AN354" s="6" t="str">
        <f t="shared" si="605"/>
        <v>0</v>
      </c>
      <c r="AO354" s="6" t="str">
        <f t="shared" si="606"/>
        <v>0</v>
      </c>
      <c r="AP354" s="6" t="str">
        <f t="shared" si="607"/>
        <v>0</v>
      </c>
    </row>
    <row r="355" spans="1:42">
      <c r="A355" s="1" t="str">
        <f>'Item Hitboxes'!A1323</f>
        <v>552f2400</v>
      </c>
      <c r="B355" s="1" t="str">
        <f>'Item Hitboxes'!B1323</f>
        <v>Pkmn</v>
      </c>
      <c r="C355" s="6">
        <f>'Item Hitboxes'!C1323</f>
        <v>0</v>
      </c>
      <c r="D355" s="9" t="str">
        <f>'Item Hitboxes'!D1323</f>
        <v>2c00000d</v>
      </c>
      <c r="E355" s="9" t="str">
        <f>'Item Hitboxes'!E1323</f>
        <v>05780000</v>
      </c>
      <c r="F355" s="9" t="str">
        <f>'Item Hitboxes'!F1323</f>
        <v>01f40000</v>
      </c>
      <c r="G355" s="9" t="str">
        <f>'Item Hitboxes'!G1323</f>
        <v>410f0000</v>
      </c>
      <c r="H355" s="9" t="str">
        <f>'Item Hitboxes'!H1323</f>
        <v>1e000007</v>
      </c>
      <c r="I355" s="9" t="s">
        <v>8454</v>
      </c>
      <c r="K355" s="6" t="str">
        <f t="shared" si="576"/>
        <v>0</v>
      </c>
      <c r="L355" s="6" t="str">
        <f t="shared" si="577"/>
        <v>0</v>
      </c>
      <c r="M355" s="6" t="str">
        <f t="shared" si="578"/>
        <v>0</v>
      </c>
      <c r="N355" s="6" t="str">
        <f t="shared" si="579"/>
        <v>1</v>
      </c>
      <c r="O355" s="6" t="str">
        <f t="shared" si="580"/>
        <v>0</v>
      </c>
      <c r="P355" s="6" t="str">
        <f t="shared" si="581"/>
        <v>0</v>
      </c>
      <c r="Q355" s="6" t="str">
        <f t="shared" si="582"/>
        <v>0</v>
      </c>
      <c r="R355" s="6" t="str">
        <f t="shared" si="583"/>
        <v>0</v>
      </c>
      <c r="S355" s="6" t="str">
        <f t="shared" si="584"/>
        <v>1</v>
      </c>
      <c r="T355" s="6" t="str">
        <f t="shared" si="585"/>
        <v>1</v>
      </c>
      <c r="U355" s="6" t="str">
        <f t="shared" si="586"/>
        <v>1</v>
      </c>
      <c r="V355" s="6" t="str">
        <f t="shared" si="587"/>
        <v>0</v>
      </c>
      <c r="W355" s="6" t="str">
        <f t="shared" si="588"/>
        <v>0</v>
      </c>
      <c r="X355" s="6" t="str">
        <f t="shared" si="589"/>
        <v>1</v>
      </c>
      <c r="Y355" s="6" t="str">
        <f t="shared" si="590"/>
        <v>0</v>
      </c>
      <c r="Z355" s="6" t="str">
        <f t="shared" si="591"/>
        <v>0</v>
      </c>
      <c r="AA355" s="6" t="str">
        <f t="shared" si="592"/>
        <v>0</v>
      </c>
      <c r="AB355" s="6" t="str">
        <f t="shared" si="593"/>
        <v>1</v>
      </c>
      <c r="AC355" s="6" t="str">
        <f t="shared" si="594"/>
        <v>0</v>
      </c>
      <c r="AD355" s="6" t="str">
        <f t="shared" si="595"/>
        <v>1</v>
      </c>
      <c r="AE355" s="6" t="str">
        <f t="shared" si="596"/>
        <v>0</v>
      </c>
      <c r="AF355" s="6" t="str">
        <f t="shared" si="597"/>
        <v>1</v>
      </c>
      <c r="AG355" s="6" t="str">
        <f t="shared" si="598"/>
        <v>0</v>
      </c>
      <c r="AH355" s="6" t="str">
        <f t="shared" si="599"/>
        <v>0</v>
      </c>
      <c r="AI355" s="6" t="str">
        <f t="shared" si="600"/>
        <v>0</v>
      </c>
      <c r="AJ355" s="6" t="str">
        <f t="shared" si="601"/>
        <v>0</v>
      </c>
      <c r="AK355" s="6" t="str">
        <f t="shared" si="602"/>
        <v>0</v>
      </c>
      <c r="AL355" s="6" t="str">
        <f t="shared" si="603"/>
        <v>0</v>
      </c>
      <c r="AM355" s="6" t="str">
        <f t="shared" si="604"/>
        <v>0</v>
      </c>
      <c r="AN355" s="6" t="str">
        <f t="shared" si="605"/>
        <v>0</v>
      </c>
      <c r="AO355" s="6" t="str">
        <f t="shared" si="606"/>
        <v>0</v>
      </c>
      <c r="AP355" s="6" t="str">
        <f t="shared" si="607"/>
        <v>0</v>
      </c>
    </row>
    <row r="356" spans="1:42">
      <c r="A356" s="1" t="str">
        <f>'Item Hitboxes'!A1324</f>
        <v>552f24bc</v>
      </c>
      <c r="B356" s="1" t="str">
        <f>'Item Hitboxes'!B1324</f>
        <v>Pkmn</v>
      </c>
      <c r="C356" s="6" t="str">
        <f>'Item Hitboxes'!C1324</f>
        <v>Clefairy (Selfdestruct)?</v>
      </c>
      <c r="D356" s="9" t="str">
        <f>'Item Hitboxes'!D1324</f>
        <v>2c000015</v>
      </c>
      <c r="E356" s="9" t="str">
        <f>'Item Hitboxes'!E1324</f>
        <v>1e780000</v>
      </c>
      <c r="F356" s="9" t="str">
        <f>'Item Hitboxes'!F1324</f>
        <v>02bc0000</v>
      </c>
      <c r="G356" s="9" t="str">
        <f>'Item Hitboxes'!G1324</f>
        <v>b4910000</v>
      </c>
      <c r="H356" s="9" t="str">
        <f>'Item Hitboxes'!H1324</f>
        <v>320400a3</v>
      </c>
      <c r="I356" s="9" t="s">
        <v>8599</v>
      </c>
      <c r="K356" s="6" t="str">
        <f t="shared" si="576"/>
        <v>0</v>
      </c>
      <c r="L356" s="6" t="str">
        <f t="shared" si="577"/>
        <v>0</v>
      </c>
      <c r="M356" s="6" t="str">
        <f t="shared" si="578"/>
        <v>0</v>
      </c>
      <c r="N356" s="6" t="str">
        <f t="shared" si="579"/>
        <v>1</v>
      </c>
      <c r="O356" s="6" t="str">
        <f t="shared" si="580"/>
        <v>1</v>
      </c>
      <c r="P356" s="6" t="str">
        <f t="shared" si="581"/>
        <v>1</v>
      </c>
      <c r="Q356" s="6" t="str">
        <f t="shared" si="582"/>
        <v>1</v>
      </c>
      <c r="R356" s="6" t="str">
        <f t="shared" si="583"/>
        <v>0</v>
      </c>
      <c r="S356" s="6" t="str">
        <f t="shared" si="584"/>
        <v>0</v>
      </c>
      <c r="T356" s="6" t="str">
        <f t="shared" si="585"/>
        <v>0</v>
      </c>
      <c r="U356" s="6" t="str">
        <f t="shared" si="586"/>
        <v>0</v>
      </c>
      <c r="V356" s="6" t="str">
        <f t="shared" si="587"/>
        <v>0</v>
      </c>
      <c r="W356" s="6" t="str">
        <f t="shared" si="588"/>
        <v>0</v>
      </c>
      <c r="X356" s="6" t="str">
        <f t="shared" si="589"/>
        <v>0</v>
      </c>
      <c r="Y356" s="6" t="str">
        <f t="shared" si="590"/>
        <v>0</v>
      </c>
      <c r="Z356" s="6" t="str">
        <f t="shared" si="591"/>
        <v>0</v>
      </c>
      <c r="AA356" s="6" t="str">
        <f t="shared" si="592"/>
        <v>0</v>
      </c>
      <c r="AB356" s="6" t="str">
        <f t="shared" si="593"/>
        <v>1</v>
      </c>
      <c r="AC356" s="6" t="str">
        <f t="shared" si="594"/>
        <v>0</v>
      </c>
      <c r="AD356" s="6" t="str">
        <f t="shared" si="595"/>
        <v>0</v>
      </c>
      <c r="AE356" s="6" t="str">
        <f t="shared" si="596"/>
        <v>0</v>
      </c>
      <c r="AF356" s="6" t="str">
        <f t="shared" si="597"/>
        <v>1</v>
      </c>
      <c r="AG356" s="6" t="str">
        <f t="shared" si="598"/>
        <v>0</v>
      </c>
      <c r="AH356" s="6" t="str">
        <f t="shared" si="599"/>
        <v>0</v>
      </c>
      <c r="AI356" s="6" t="str">
        <f t="shared" si="600"/>
        <v>0</v>
      </c>
      <c r="AJ356" s="6" t="str">
        <f t="shared" si="601"/>
        <v>0</v>
      </c>
      <c r="AK356" s="6" t="str">
        <f t="shared" si="602"/>
        <v>0</v>
      </c>
      <c r="AL356" s="6" t="str">
        <f t="shared" si="603"/>
        <v>0</v>
      </c>
      <c r="AM356" s="6" t="str">
        <f t="shared" si="604"/>
        <v>0</v>
      </c>
      <c r="AN356" s="6" t="str">
        <f t="shared" si="605"/>
        <v>0</v>
      </c>
      <c r="AO356" s="6" t="str">
        <f t="shared" si="606"/>
        <v>0</v>
      </c>
      <c r="AP356" s="6" t="str">
        <f t="shared" si="607"/>
        <v>0</v>
      </c>
    </row>
    <row r="357" spans="1:42">
      <c r="A357" s="1" t="str">
        <f>'Item Hitboxes'!A1325</f>
        <v>552f2540</v>
      </c>
      <c r="B357" s="1" t="str">
        <f>'Item Hitboxes'!B1325</f>
        <v>Pkmn</v>
      </c>
      <c r="C357" s="6" t="str">
        <f>'Item Hitboxes'!C1325</f>
        <v>Clefairy (Waterfall)</v>
      </c>
      <c r="D357" s="9" t="str">
        <f>'Item Hitboxes'!D1325</f>
        <v>2c000012</v>
      </c>
      <c r="E357" s="9" t="str">
        <f>'Item Hitboxes'!E1325</f>
        <v>12c00000</v>
      </c>
      <c r="F357" s="9" t="str">
        <f>'Item Hitboxes'!F1325</f>
        <v>07d00000</v>
      </c>
      <c r="G357" s="9" t="str">
        <f>'Item Hitboxes'!G1325</f>
        <v>2f0a0000</v>
      </c>
      <c r="H357" s="9" t="str">
        <f>'Item Hitboxes'!H1325</f>
        <v>3c0c0023</v>
      </c>
      <c r="I357" s="9" t="s">
        <v>8578</v>
      </c>
      <c r="K357" s="6" t="str">
        <f t="shared" si="576"/>
        <v>0</v>
      </c>
      <c r="L357" s="6" t="str">
        <f t="shared" si="577"/>
        <v>0</v>
      </c>
      <c r="M357" s="6" t="str">
        <f t="shared" si="578"/>
        <v>0</v>
      </c>
      <c r="N357" s="6" t="str">
        <f t="shared" si="579"/>
        <v>1</v>
      </c>
      <c r="O357" s="6" t="str">
        <f t="shared" si="580"/>
        <v>1</v>
      </c>
      <c r="P357" s="6" t="str">
        <f t="shared" si="581"/>
        <v>1</v>
      </c>
      <c r="Q357" s="6" t="str">
        <f t="shared" si="582"/>
        <v>1</v>
      </c>
      <c r="R357" s="6" t="str">
        <f t="shared" si="583"/>
        <v>0</v>
      </c>
      <c r="S357" s="6" t="str">
        <f t="shared" si="584"/>
        <v>1</v>
      </c>
      <c r="T357" s="6" t="str">
        <f t="shared" si="585"/>
        <v>1</v>
      </c>
      <c r="U357" s="6" t="str">
        <f t="shared" si="586"/>
        <v>1</v>
      </c>
      <c r="V357" s="6" t="str">
        <f t="shared" si="587"/>
        <v>0</v>
      </c>
      <c r="W357" s="6" t="str">
        <f t="shared" si="588"/>
        <v>0</v>
      </c>
      <c r="X357" s="6" t="str">
        <f t="shared" si="589"/>
        <v>0</v>
      </c>
      <c r="Y357" s="6" t="str">
        <f t="shared" si="590"/>
        <v>0</v>
      </c>
      <c r="Z357" s="6" t="str">
        <f t="shared" si="591"/>
        <v>0</v>
      </c>
      <c r="AA357" s="6" t="str">
        <f t="shared" si="592"/>
        <v>0</v>
      </c>
      <c r="AB357" s="6" t="str">
        <f t="shared" si="593"/>
        <v>1</v>
      </c>
      <c r="AC357" s="6" t="str">
        <f t="shared" si="594"/>
        <v>0</v>
      </c>
      <c r="AD357" s="6" t="str">
        <f t="shared" si="595"/>
        <v>1</v>
      </c>
      <c r="AE357" s="6" t="str">
        <f t="shared" si="596"/>
        <v>0</v>
      </c>
      <c r="AF357" s="6" t="str">
        <f t="shared" si="597"/>
        <v>1</v>
      </c>
      <c r="AG357" s="6" t="str">
        <f t="shared" si="598"/>
        <v>0</v>
      </c>
      <c r="AH357" s="6" t="str">
        <f t="shared" si="599"/>
        <v>0</v>
      </c>
      <c r="AI357" s="6" t="str">
        <f t="shared" si="600"/>
        <v>0</v>
      </c>
      <c r="AJ357" s="6" t="str">
        <f t="shared" si="601"/>
        <v>0</v>
      </c>
      <c r="AK357" s="6" t="str">
        <f t="shared" si="602"/>
        <v>0</v>
      </c>
      <c r="AL357" s="6" t="str">
        <f t="shared" si="603"/>
        <v>0</v>
      </c>
      <c r="AM357" s="6" t="str">
        <f t="shared" si="604"/>
        <v>0</v>
      </c>
      <c r="AN357" s="6" t="str">
        <f t="shared" si="605"/>
        <v>0</v>
      </c>
      <c r="AO357" s="6" t="str">
        <f t="shared" si="606"/>
        <v>0</v>
      </c>
      <c r="AP357" s="6" t="str">
        <f t="shared" si="607"/>
        <v>0</v>
      </c>
    </row>
    <row r="358" spans="1:42">
      <c r="A358" s="1" t="str">
        <f>'Item Hitboxes'!A1326</f>
        <v>552f2558</v>
      </c>
      <c r="B358" s="1" t="str">
        <f>'Item Hitboxes'!B1326</f>
        <v>Pkmn</v>
      </c>
      <c r="C358" s="6" t="str">
        <f>'Item Hitboxes'!C1326</f>
        <v>Clefairy (Waterfall)</v>
      </c>
      <c r="D358" s="9" t="str">
        <f>'Item Hitboxes'!D1326</f>
        <v>2c800012</v>
      </c>
      <c r="E358" s="9" t="str">
        <f>'Item Hitboxes'!E1326</f>
        <v>11300000</v>
      </c>
      <c r="F358" s="9" t="str">
        <f>'Item Hitboxes'!F1326</f>
        <v>13880000</v>
      </c>
      <c r="G358" s="9" t="str">
        <f>'Item Hitboxes'!G1326</f>
        <v>2f0a0000</v>
      </c>
      <c r="H358" s="9" t="str">
        <f>'Item Hitboxes'!H1326</f>
        <v>370c0023</v>
      </c>
      <c r="I358" s="9" t="s">
        <v>8578</v>
      </c>
      <c r="K358" s="6" t="str">
        <f t="shared" si="576"/>
        <v>0</v>
      </c>
      <c r="L358" s="6" t="str">
        <f t="shared" si="577"/>
        <v>0</v>
      </c>
      <c r="M358" s="6" t="str">
        <f t="shared" si="578"/>
        <v>0</v>
      </c>
      <c r="N358" s="6" t="str">
        <f t="shared" si="579"/>
        <v>1</v>
      </c>
      <c r="O358" s="6" t="str">
        <f t="shared" si="580"/>
        <v>1</v>
      </c>
      <c r="P358" s="6" t="str">
        <f t="shared" si="581"/>
        <v>1</v>
      </c>
      <c r="Q358" s="6" t="str">
        <f t="shared" si="582"/>
        <v>1</v>
      </c>
      <c r="R358" s="6" t="str">
        <f t="shared" si="583"/>
        <v>0</v>
      </c>
      <c r="S358" s="6" t="str">
        <f t="shared" si="584"/>
        <v>1</v>
      </c>
      <c r="T358" s="6" t="str">
        <f t="shared" si="585"/>
        <v>1</v>
      </c>
      <c r="U358" s="6" t="str">
        <f t="shared" si="586"/>
        <v>1</v>
      </c>
      <c r="V358" s="6" t="str">
        <f t="shared" si="587"/>
        <v>0</v>
      </c>
      <c r="W358" s="6" t="str">
        <f t="shared" si="588"/>
        <v>0</v>
      </c>
      <c r="X358" s="6" t="str">
        <f t="shared" si="589"/>
        <v>0</v>
      </c>
      <c r="Y358" s="6" t="str">
        <f t="shared" si="590"/>
        <v>0</v>
      </c>
      <c r="Z358" s="6" t="str">
        <f t="shared" si="591"/>
        <v>0</v>
      </c>
      <c r="AA358" s="6" t="str">
        <f t="shared" si="592"/>
        <v>0</v>
      </c>
      <c r="AB358" s="6" t="str">
        <f t="shared" si="593"/>
        <v>1</v>
      </c>
      <c r="AC358" s="6" t="str">
        <f t="shared" si="594"/>
        <v>0</v>
      </c>
      <c r="AD358" s="6" t="str">
        <f t="shared" si="595"/>
        <v>1</v>
      </c>
      <c r="AE358" s="6" t="str">
        <f t="shared" si="596"/>
        <v>0</v>
      </c>
      <c r="AF358" s="6" t="str">
        <f t="shared" si="597"/>
        <v>1</v>
      </c>
      <c r="AG358" s="6" t="str">
        <f t="shared" si="598"/>
        <v>0</v>
      </c>
      <c r="AH358" s="6" t="str">
        <f t="shared" si="599"/>
        <v>0</v>
      </c>
      <c r="AI358" s="6" t="str">
        <f t="shared" si="600"/>
        <v>0</v>
      </c>
      <c r="AJ358" s="6" t="str">
        <f t="shared" si="601"/>
        <v>0</v>
      </c>
      <c r="AK358" s="6" t="str">
        <f t="shared" si="602"/>
        <v>0</v>
      </c>
      <c r="AL358" s="6" t="str">
        <f t="shared" si="603"/>
        <v>0</v>
      </c>
      <c r="AM358" s="6" t="str">
        <f t="shared" si="604"/>
        <v>0</v>
      </c>
      <c r="AN358" s="6" t="str">
        <f t="shared" si="605"/>
        <v>0</v>
      </c>
      <c r="AO358" s="6" t="str">
        <f t="shared" si="606"/>
        <v>0</v>
      </c>
      <c r="AP358" s="6" t="str">
        <f t="shared" si="607"/>
        <v>0</v>
      </c>
    </row>
    <row r="359" spans="1:42">
      <c r="A359" s="1" t="str">
        <f>'Item Hitboxes'!A1327</f>
        <v>552f2570</v>
      </c>
      <c r="B359" s="1" t="str">
        <f>'Item Hitboxes'!B1327</f>
        <v>Pkmn</v>
      </c>
      <c r="C359" s="6" t="str">
        <f>'Item Hitboxes'!C1327</f>
        <v>Clefairy (Waterfall)</v>
      </c>
      <c r="D359" s="9" t="str">
        <f>'Item Hitboxes'!D1327</f>
        <v>2d000012</v>
      </c>
      <c r="E359" s="9" t="str">
        <f>'Item Hitboxes'!E1327</f>
        <v>0fa00000</v>
      </c>
      <c r="F359" s="9" t="str">
        <f>'Item Hitboxes'!F1327</f>
        <v>1f400000</v>
      </c>
      <c r="G359" s="9" t="str">
        <f>'Item Hitboxes'!G1327</f>
        <v>2f0a0000</v>
      </c>
      <c r="H359" s="9" t="str">
        <f>'Item Hitboxes'!H1327</f>
        <v>320c0023</v>
      </c>
      <c r="I359" s="9" t="s">
        <v>8578</v>
      </c>
      <c r="K359" s="6" t="str">
        <f t="shared" ref="K359:K373" si="608">MID(HEX2BIN(MID(I359,1,1),4),1,1)</f>
        <v>0</v>
      </c>
      <c r="L359" s="6" t="str">
        <f t="shared" ref="L359:L373" si="609">MID(HEX2BIN(MID(I359,1,1),4),2,1)</f>
        <v>0</v>
      </c>
      <c r="M359" s="6" t="str">
        <f t="shared" ref="M359:M373" si="610">MID(HEX2BIN(MID(I359,1,1),4),3,1)</f>
        <v>0</v>
      </c>
      <c r="N359" s="6" t="str">
        <f t="shared" ref="N359:N373" si="611">MID(HEX2BIN(MID(I359,1,1),4),4,1)</f>
        <v>1</v>
      </c>
      <c r="O359" s="6" t="str">
        <f t="shared" ref="O359:O373" si="612">MID(HEX2BIN(MID(I359,2,1),4),1,1)</f>
        <v>1</v>
      </c>
      <c r="P359" s="6" t="str">
        <f t="shared" ref="P359:P373" si="613">MID(HEX2BIN(MID(I359,2,1),4),2,1)</f>
        <v>1</v>
      </c>
      <c r="Q359" s="6" t="str">
        <f t="shared" ref="Q359:Q373" si="614">MID(HEX2BIN(MID(I359,2,1),4),3,1)</f>
        <v>1</v>
      </c>
      <c r="R359" s="6" t="str">
        <f t="shared" ref="R359:R373" si="615">MID(HEX2BIN(MID(I359,2,1),4),4,1)</f>
        <v>0</v>
      </c>
      <c r="S359" s="6" t="str">
        <f t="shared" ref="S359:S373" si="616">MID(HEX2BIN(MID(I359,3,1),4),1,1)</f>
        <v>1</v>
      </c>
      <c r="T359" s="6" t="str">
        <f t="shared" ref="T359:T373" si="617">MID(HEX2BIN(MID(I359,3,1),4),2,1)</f>
        <v>1</v>
      </c>
      <c r="U359" s="6" t="str">
        <f t="shared" ref="U359:U373" si="618">MID(HEX2BIN(MID(I359,3,1),4),3,1)</f>
        <v>1</v>
      </c>
      <c r="V359" s="6" t="str">
        <f t="shared" ref="V359:V373" si="619">MID(HEX2BIN(MID(I359,3,1),4),4,1)</f>
        <v>0</v>
      </c>
      <c r="W359" s="6" t="str">
        <f t="shared" ref="W359:W373" si="620">MID(HEX2BIN(MID(I359,4,1),4),1,1)</f>
        <v>0</v>
      </c>
      <c r="X359" s="6" t="str">
        <f t="shared" ref="X359:X373" si="621">MID(HEX2BIN(MID(I359,4,1),4),2,1)</f>
        <v>0</v>
      </c>
      <c r="Y359" s="6" t="str">
        <f t="shared" ref="Y359:Y373" si="622">MID(HEX2BIN(MID(I359,4,1),4),3,1)</f>
        <v>0</v>
      </c>
      <c r="Z359" s="6" t="str">
        <f t="shared" ref="Z359:Z373" si="623">MID(HEX2BIN(MID(I359,4,1),4),4,1)</f>
        <v>0</v>
      </c>
      <c r="AA359" s="6" t="str">
        <f t="shared" ref="AA359:AA373" si="624">MID(HEX2BIN(MID(I359,5,1),4),1,1)</f>
        <v>0</v>
      </c>
      <c r="AB359" s="6" t="str">
        <f t="shared" ref="AB359:AB373" si="625">MID(HEX2BIN(MID(I359,5,1),4),2,1)</f>
        <v>1</v>
      </c>
      <c r="AC359" s="6" t="str">
        <f t="shared" ref="AC359:AC373" si="626">MID(HEX2BIN(MID(I359,5,1),4),3,1)</f>
        <v>0</v>
      </c>
      <c r="AD359" s="6" t="str">
        <f t="shared" ref="AD359:AD373" si="627">MID(HEX2BIN(MID(I359,5,1),4),4,1)</f>
        <v>1</v>
      </c>
      <c r="AE359" s="6" t="str">
        <f t="shared" ref="AE359:AE373" si="628">MID(HEX2BIN(MID(I359,6,1),4),1,1)</f>
        <v>0</v>
      </c>
      <c r="AF359" s="6" t="str">
        <f t="shared" ref="AF359:AF373" si="629">MID(HEX2BIN(MID(I359,6,1),4),2,1)</f>
        <v>1</v>
      </c>
      <c r="AG359" s="6" t="str">
        <f t="shared" ref="AG359:AG373" si="630">MID(HEX2BIN(MID(I359,6,1),4),3,1)</f>
        <v>0</v>
      </c>
      <c r="AH359" s="6" t="str">
        <f t="shared" ref="AH359:AH373" si="631">MID(HEX2BIN(MID(I359,6,1),4),4,1)</f>
        <v>0</v>
      </c>
      <c r="AI359" s="6" t="str">
        <f t="shared" ref="AI359:AI373" si="632">MID(HEX2BIN(MID(I359,7,1),4),1,1)</f>
        <v>0</v>
      </c>
      <c r="AJ359" s="6" t="str">
        <f t="shared" ref="AJ359:AJ373" si="633">MID(HEX2BIN(MID(I359,7,1),4),2,1)</f>
        <v>0</v>
      </c>
      <c r="AK359" s="6" t="str">
        <f t="shared" ref="AK359:AK373" si="634">MID(HEX2BIN(MID(I359,7,1),4),3,1)</f>
        <v>0</v>
      </c>
      <c r="AL359" s="6" t="str">
        <f t="shared" ref="AL359:AL373" si="635">MID(HEX2BIN(MID(I359,7,1),4),4,1)</f>
        <v>0</v>
      </c>
      <c r="AM359" s="6" t="str">
        <f t="shared" ref="AM359:AM373" si="636">MID(HEX2BIN(MID(I359,8,1),4),1,1)</f>
        <v>0</v>
      </c>
      <c r="AN359" s="6" t="str">
        <f t="shared" ref="AN359:AN373" si="637">MID(HEX2BIN(MID(I359,8,1),4),2,1)</f>
        <v>0</v>
      </c>
      <c r="AO359" s="6" t="str">
        <f t="shared" ref="AO359:AO373" si="638">MID(HEX2BIN(MID(I359,8,1),4),3,1)</f>
        <v>0</v>
      </c>
      <c r="AP359" s="6" t="str">
        <f t="shared" ref="AP359:AP373" si="639">MID(HEX2BIN(MID(I359,8,1),4),4,1)</f>
        <v>0</v>
      </c>
    </row>
    <row r="360" spans="1:42">
      <c r="A360" s="1" t="str">
        <f>'Item Hitboxes'!A1328</f>
        <v>552f25e0</v>
      </c>
      <c r="B360" s="1" t="str">
        <f>'Item Hitboxes'!B1328</f>
        <v>Pkmn</v>
      </c>
      <c r="C360" s="6" t="str">
        <f>'Item Hitboxes'!C1328</f>
        <v>Clefairy (Waterfall)</v>
      </c>
      <c r="D360" s="9" t="str">
        <f>'Item Hitboxes'!D1328</f>
        <v>2c000012</v>
      </c>
      <c r="E360" s="9" t="str">
        <f>'Item Hitboxes'!E1328</f>
        <v>12c00898</v>
      </c>
      <c r="F360" s="9" t="str">
        <f>'Item Hitboxes'!F1328</f>
        <v>0bb80000</v>
      </c>
      <c r="G360" s="9" t="str">
        <f>'Item Hitboxes'!G1328</f>
        <v>320a0000</v>
      </c>
      <c r="H360" s="9" t="str">
        <f>'Item Hitboxes'!H1328</f>
        <v>3c0c0023</v>
      </c>
      <c r="I360" s="9" t="s">
        <v>8578</v>
      </c>
      <c r="K360" s="6" t="str">
        <f t="shared" si="608"/>
        <v>0</v>
      </c>
      <c r="L360" s="6" t="str">
        <f t="shared" si="609"/>
        <v>0</v>
      </c>
      <c r="M360" s="6" t="str">
        <f t="shared" si="610"/>
        <v>0</v>
      </c>
      <c r="N360" s="6" t="str">
        <f t="shared" si="611"/>
        <v>1</v>
      </c>
      <c r="O360" s="6" t="str">
        <f t="shared" si="612"/>
        <v>1</v>
      </c>
      <c r="P360" s="6" t="str">
        <f t="shared" si="613"/>
        <v>1</v>
      </c>
      <c r="Q360" s="6" t="str">
        <f t="shared" si="614"/>
        <v>1</v>
      </c>
      <c r="R360" s="6" t="str">
        <f t="shared" si="615"/>
        <v>0</v>
      </c>
      <c r="S360" s="6" t="str">
        <f t="shared" si="616"/>
        <v>1</v>
      </c>
      <c r="T360" s="6" t="str">
        <f t="shared" si="617"/>
        <v>1</v>
      </c>
      <c r="U360" s="6" t="str">
        <f t="shared" si="618"/>
        <v>1</v>
      </c>
      <c r="V360" s="6" t="str">
        <f t="shared" si="619"/>
        <v>0</v>
      </c>
      <c r="W360" s="6" t="str">
        <f t="shared" si="620"/>
        <v>0</v>
      </c>
      <c r="X360" s="6" t="str">
        <f t="shared" si="621"/>
        <v>0</v>
      </c>
      <c r="Y360" s="6" t="str">
        <f t="shared" si="622"/>
        <v>0</v>
      </c>
      <c r="Z360" s="6" t="str">
        <f t="shared" si="623"/>
        <v>0</v>
      </c>
      <c r="AA360" s="6" t="str">
        <f t="shared" si="624"/>
        <v>0</v>
      </c>
      <c r="AB360" s="6" t="str">
        <f t="shared" si="625"/>
        <v>1</v>
      </c>
      <c r="AC360" s="6" t="str">
        <f t="shared" si="626"/>
        <v>0</v>
      </c>
      <c r="AD360" s="6" t="str">
        <f t="shared" si="627"/>
        <v>1</v>
      </c>
      <c r="AE360" s="6" t="str">
        <f t="shared" si="628"/>
        <v>0</v>
      </c>
      <c r="AF360" s="6" t="str">
        <f t="shared" si="629"/>
        <v>1</v>
      </c>
      <c r="AG360" s="6" t="str">
        <f t="shared" si="630"/>
        <v>0</v>
      </c>
      <c r="AH360" s="6" t="str">
        <f t="shared" si="631"/>
        <v>0</v>
      </c>
      <c r="AI360" s="6" t="str">
        <f t="shared" si="632"/>
        <v>0</v>
      </c>
      <c r="AJ360" s="6" t="str">
        <f t="shared" si="633"/>
        <v>0</v>
      </c>
      <c r="AK360" s="6" t="str">
        <f t="shared" si="634"/>
        <v>0</v>
      </c>
      <c r="AL360" s="6" t="str">
        <f t="shared" si="635"/>
        <v>0</v>
      </c>
      <c r="AM360" s="6" t="str">
        <f t="shared" si="636"/>
        <v>0</v>
      </c>
      <c r="AN360" s="6" t="str">
        <f t="shared" si="637"/>
        <v>0</v>
      </c>
      <c r="AO360" s="6" t="str">
        <f t="shared" si="638"/>
        <v>0</v>
      </c>
      <c r="AP360" s="6" t="str">
        <f t="shared" si="639"/>
        <v>0</v>
      </c>
    </row>
    <row r="361" spans="1:42">
      <c r="A361" s="1" t="str">
        <f>'Item Hitboxes'!A1329</f>
        <v>552f25f8</v>
      </c>
      <c r="B361" s="1" t="str">
        <f>'Item Hitboxes'!B1329</f>
        <v>Pkmn</v>
      </c>
      <c r="C361" s="6" t="str">
        <f>'Item Hitboxes'!C1329</f>
        <v>Clefairy (Waterfall)</v>
      </c>
      <c r="D361" s="9" t="str">
        <f>'Item Hitboxes'!D1329</f>
        <v>2c800012</v>
      </c>
      <c r="E361" s="9" t="str">
        <f>'Item Hitboxes'!E1329</f>
        <v>1130f768</v>
      </c>
      <c r="F361" s="9" t="str">
        <f>'Item Hitboxes'!F1329</f>
        <v>0bb80000</v>
      </c>
      <c r="G361" s="9" t="str">
        <f>'Item Hitboxes'!G1329</f>
        <v>320a0000</v>
      </c>
      <c r="H361" s="9" t="str">
        <f>'Item Hitboxes'!H1329</f>
        <v>3c0c0023</v>
      </c>
      <c r="I361" s="9" t="s">
        <v>8578</v>
      </c>
      <c r="K361" s="6" t="str">
        <f t="shared" si="608"/>
        <v>0</v>
      </c>
      <c r="L361" s="6" t="str">
        <f t="shared" si="609"/>
        <v>0</v>
      </c>
      <c r="M361" s="6" t="str">
        <f t="shared" si="610"/>
        <v>0</v>
      </c>
      <c r="N361" s="6" t="str">
        <f t="shared" si="611"/>
        <v>1</v>
      </c>
      <c r="O361" s="6" t="str">
        <f t="shared" si="612"/>
        <v>1</v>
      </c>
      <c r="P361" s="6" t="str">
        <f t="shared" si="613"/>
        <v>1</v>
      </c>
      <c r="Q361" s="6" t="str">
        <f t="shared" si="614"/>
        <v>1</v>
      </c>
      <c r="R361" s="6" t="str">
        <f t="shared" si="615"/>
        <v>0</v>
      </c>
      <c r="S361" s="6" t="str">
        <f t="shared" si="616"/>
        <v>1</v>
      </c>
      <c r="T361" s="6" t="str">
        <f t="shared" si="617"/>
        <v>1</v>
      </c>
      <c r="U361" s="6" t="str">
        <f t="shared" si="618"/>
        <v>1</v>
      </c>
      <c r="V361" s="6" t="str">
        <f t="shared" si="619"/>
        <v>0</v>
      </c>
      <c r="W361" s="6" t="str">
        <f t="shared" si="620"/>
        <v>0</v>
      </c>
      <c r="X361" s="6" t="str">
        <f t="shared" si="621"/>
        <v>0</v>
      </c>
      <c r="Y361" s="6" t="str">
        <f t="shared" si="622"/>
        <v>0</v>
      </c>
      <c r="Z361" s="6" t="str">
        <f t="shared" si="623"/>
        <v>0</v>
      </c>
      <c r="AA361" s="6" t="str">
        <f t="shared" si="624"/>
        <v>0</v>
      </c>
      <c r="AB361" s="6" t="str">
        <f t="shared" si="625"/>
        <v>1</v>
      </c>
      <c r="AC361" s="6" t="str">
        <f t="shared" si="626"/>
        <v>0</v>
      </c>
      <c r="AD361" s="6" t="str">
        <f t="shared" si="627"/>
        <v>1</v>
      </c>
      <c r="AE361" s="6" t="str">
        <f t="shared" si="628"/>
        <v>0</v>
      </c>
      <c r="AF361" s="6" t="str">
        <f t="shared" si="629"/>
        <v>1</v>
      </c>
      <c r="AG361" s="6" t="str">
        <f t="shared" si="630"/>
        <v>0</v>
      </c>
      <c r="AH361" s="6" t="str">
        <f t="shared" si="631"/>
        <v>0</v>
      </c>
      <c r="AI361" s="6" t="str">
        <f t="shared" si="632"/>
        <v>0</v>
      </c>
      <c r="AJ361" s="6" t="str">
        <f t="shared" si="633"/>
        <v>0</v>
      </c>
      <c r="AK361" s="6" t="str">
        <f t="shared" si="634"/>
        <v>0</v>
      </c>
      <c r="AL361" s="6" t="str">
        <f t="shared" si="635"/>
        <v>0</v>
      </c>
      <c r="AM361" s="6" t="str">
        <f t="shared" si="636"/>
        <v>0</v>
      </c>
      <c r="AN361" s="6" t="str">
        <f t="shared" si="637"/>
        <v>0</v>
      </c>
      <c r="AO361" s="6" t="str">
        <f t="shared" si="638"/>
        <v>0</v>
      </c>
      <c r="AP361" s="6" t="str">
        <f t="shared" si="639"/>
        <v>0</v>
      </c>
    </row>
    <row r="362" spans="1:42">
      <c r="A362" s="1" t="str">
        <f>'Item Hitboxes'!A1330</f>
        <v>552f2610</v>
      </c>
      <c r="B362" s="1" t="str">
        <f>'Item Hitboxes'!B1330</f>
        <v>Pkmn</v>
      </c>
      <c r="C362" s="6" t="str">
        <f>'Item Hitboxes'!C1330</f>
        <v>Clefairy (Waterfall)</v>
      </c>
      <c r="D362" s="9" t="str">
        <f>'Item Hitboxes'!D1330</f>
        <v>2d000012</v>
      </c>
      <c r="E362" s="9" t="str">
        <f>'Item Hitboxes'!E1330</f>
        <v>0fa00898</v>
      </c>
      <c r="F362" s="9" t="str">
        <f>'Item Hitboxes'!F1330</f>
        <v>1c200000</v>
      </c>
      <c r="G362" s="9" t="str">
        <f>'Item Hitboxes'!G1330</f>
        <v>320a0000</v>
      </c>
      <c r="H362" s="9" t="str">
        <f>'Item Hitboxes'!H1330</f>
        <v>348c0023</v>
      </c>
      <c r="I362" s="9" t="s">
        <v>8578</v>
      </c>
      <c r="K362" s="6" t="str">
        <f t="shared" si="608"/>
        <v>0</v>
      </c>
      <c r="L362" s="6" t="str">
        <f t="shared" si="609"/>
        <v>0</v>
      </c>
      <c r="M362" s="6" t="str">
        <f t="shared" si="610"/>
        <v>0</v>
      </c>
      <c r="N362" s="6" t="str">
        <f t="shared" si="611"/>
        <v>1</v>
      </c>
      <c r="O362" s="6" t="str">
        <f t="shared" si="612"/>
        <v>1</v>
      </c>
      <c r="P362" s="6" t="str">
        <f t="shared" si="613"/>
        <v>1</v>
      </c>
      <c r="Q362" s="6" t="str">
        <f t="shared" si="614"/>
        <v>1</v>
      </c>
      <c r="R362" s="6" t="str">
        <f t="shared" si="615"/>
        <v>0</v>
      </c>
      <c r="S362" s="6" t="str">
        <f t="shared" si="616"/>
        <v>1</v>
      </c>
      <c r="T362" s="6" t="str">
        <f t="shared" si="617"/>
        <v>1</v>
      </c>
      <c r="U362" s="6" t="str">
        <f t="shared" si="618"/>
        <v>1</v>
      </c>
      <c r="V362" s="6" t="str">
        <f t="shared" si="619"/>
        <v>0</v>
      </c>
      <c r="W362" s="6" t="str">
        <f t="shared" si="620"/>
        <v>0</v>
      </c>
      <c r="X362" s="6" t="str">
        <f t="shared" si="621"/>
        <v>0</v>
      </c>
      <c r="Y362" s="6" t="str">
        <f t="shared" si="622"/>
        <v>0</v>
      </c>
      <c r="Z362" s="6" t="str">
        <f t="shared" si="623"/>
        <v>0</v>
      </c>
      <c r="AA362" s="6" t="str">
        <f t="shared" si="624"/>
        <v>0</v>
      </c>
      <c r="AB362" s="6" t="str">
        <f t="shared" si="625"/>
        <v>1</v>
      </c>
      <c r="AC362" s="6" t="str">
        <f t="shared" si="626"/>
        <v>0</v>
      </c>
      <c r="AD362" s="6" t="str">
        <f t="shared" si="627"/>
        <v>1</v>
      </c>
      <c r="AE362" s="6" t="str">
        <f t="shared" si="628"/>
        <v>0</v>
      </c>
      <c r="AF362" s="6" t="str">
        <f t="shared" si="629"/>
        <v>1</v>
      </c>
      <c r="AG362" s="6" t="str">
        <f t="shared" si="630"/>
        <v>0</v>
      </c>
      <c r="AH362" s="6" t="str">
        <f t="shared" si="631"/>
        <v>0</v>
      </c>
      <c r="AI362" s="6" t="str">
        <f t="shared" si="632"/>
        <v>0</v>
      </c>
      <c r="AJ362" s="6" t="str">
        <f t="shared" si="633"/>
        <v>0</v>
      </c>
      <c r="AK362" s="6" t="str">
        <f t="shared" si="634"/>
        <v>0</v>
      </c>
      <c r="AL362" s="6" t="str">
        <f t="shared" si="635"/>
        <v>0</v>
      </c>
      <c r="AM362" s="6" t="str">
        <f t="shared" si="636"/>
        <v>0</v>
      </c>
      <c r="AN362" s="6" t="str">
        <f t="shared" si="637"/>
        <v>0</v>
      </c>
      <c r="AO362" s="6" t="str">
        <f t="shared" si="638"/>
        <v>0</v>
      </c>
      <c r="AP362" s="6" t="str">
        <f t="shared" si="639"/>
        <v>0</v>
      </c>
    </row>
    <row r="363" spans="1:42">
      <c r="A363" s="1" t="str">
        <f>'Item Hitboxes'!A1331</f>
        <v>552f2628</v>
      </c>
      <c r="B363" s="1" t="str">
        <f>'Item Hitboxes'!B1331</f>
        <v>Pkmn</v>
      </c>
      <c r="C363" s="6" t="str">
        <f>'Item Hitboxes'!C1331</f>
        <v>Clefairy (Waterfall)</v>
      </c>
      <c r="D363" s="9" t="str">
        <f>'Item Hitboxes'!D1331</f>
        <v>2d800012</v>
      </c>
      <c r="E363" s="9" t="str">
        <f>'Item Hitboxes'!E1331</f>
        <v>0e10f768</v>
      </c>
      <c r="F363" s="9" t="str">
        <f>'Item Hitboxes'!F1331</f>
        <v>1c200000</v>
      </c>
      <c r="G363" s="9" t="str">
        <f>'Item Hitboxes'!G1331</f>
        <v>320a0000</v>
      </c>
      <c r="H363" s="9" t="str">
        <f>'Item Hitboxes'!H1331</f>
        <v>348c0023</v>
      </c>
      <c r="I363" s="9" t="s">
        <v>8578</v>
      </c>
      <c r="K363" s="6" t="str">
        <f t="shared" si="608"/>
        <v>0</v>
      </c>
      <c r="L363" s="6" t="str">
        <f t="shared" si="609"/>
        <v>0</v>
      </c>
      <c r="M363" s="6" t="str">
        <f t="shared" si="610"/>
        <v>0</v>
      </c>
      <c r="N363" s="6" t="str">
        <f t="shared" si="611"/>
        <v>1</v>
      </c>
      <c r="O363" s="6" t="str">
        <f t="shared" si="612"/>
        <v>1</v>
      </c>
      <c r="P363" s="6" t="str">
        <f t="shared" si="613"/>
        <v>1</v>
      </c>
      <c r="Q363" s="6" t="str">
        <f t="shared" si="614"/>
        <v>1</v>
      </c>
      <c r="R363" s="6" t="str">
        <f t="shared" si="615"/>
        <v>0</v>
      </c>
      <c r="S363" s="6" t="str">
        <f t="shared" si="616"/>
        <v>1</v>
      </c>
      <c r="T363" s="6" t="str">
        <f t="shared" si="617"/>
        <v>1</v>
      </c>
      <c r="U363" s="6" t="str">
        <f t="shared" si="618"/>
        <v>1</v>
      </c>
      <c r="V363" s="6" t="str">
        <f t="shared" si="619"/>
        <v>0</v>
      </c>
      <c r="W363" s="6" t="str">
        <f t="shared" si="620"/>
        <v>0</v>
      </c>
      <c r="X363" s="6" t="str">
        <f t="shared" si="621"/>
        <v>0</v>
      </c>
      <c r="Y363" s="6" t="str">
        <f t="shared" si="622"/>
        <v>0</v>
      </c>
      <c r="Z363" s="6" t="str">
        <f t="shared" si="623"/>
        <v>0</v>
      </c>
      <c r="AA363" s="6" t="str">
        <f t="shared" si="624"/>
        <v>0</v>
      </c>
      <c r="AB363" s="6" t="str">
        <f t="shared" si="625"/>
        <v>1</v>
      </c>
      <c r="AC363" s="6" t="str">
        <f t="shared" si="626"/>
        <v>0</v>
      </c>
      <c r="AD363" s="6" t="str">
        <f t="shared" si="627"/>
        <v>1</v>
      </c>
      <c r="AE363" s="6" t="str">
        <f t="shared" si="628"/>
        <v>0</v>
      </c>
      <c r="AF363" s="6" t="str">
        <f t="shared" si="629"/>
        <v>1</v>
      </c>
      <c r="AG363" s="6" t="str">
        <f t="shared" si="630"/>
        <v>0</v>
      </c>
      <c r="AH363" s="6" t="str">
        <f t="shared" si="631"/>
        <v>0</v>
      </c>
      <c r="AI363" s="6" t="str">
        <f t="shared" si="632"/>
        <v>0</v>
      </c>
      <c r="AJ363" s="6" t="str">
        <f t="shared" si="633"/>
        <v>0</v>
      </c>
      <c r="AK363" s="6" t="str">
        <f t="shared" si="634"/>
        <v>0</v>
      </c>
      <c r="AL363" s="6" t="str">
        <f t="shared" si="635"/>
        <v>0</v>
      </c>
      <c r="AM363" s="6" t="str">
        <f t="shared" si="636"/>
        <v>0</v>
      </c>
      <c r="AN363" s="6" t="str">
        <f t="shared" si="637"/>
        <v>0</v>
      </c>
      <c r="AO363" s="6" t="str">
        <f t="shared" si="638"/>
        <v>0</v>
      </c>
      <c r="AP363" s="6" t="str">
        <f t="shared" si="639"/>
        <v>0</v>
      </c>
    </row>
    <row r="364" spans="1:42">
      <c r="A364" s="1" t="str">
        <f>'Item Hitboxes'!A1332</f>
        <v>552f26a0</v>
      </c>
      <c r="B364" s="1" t="str">
        <f>'Item Hitboxes'!B1332</f>
        <v>Pkmn</v>
      </c>
      <c r="C364" s="6" t="str">
        <f>'Item Hitboxes'!C1332</f>
        <v>Clefairy (Fire Spin)</v>
      </c>
      <c r="D364" s="9" t="str">
        <f>'Item Hitboxes'!D1332</f>
        <v>2c000002</v>
      </c>
      <c r="E364" s="9" t="str">
        <f>'Item Hitboxes'!E1332</f>
        <v>0c8005dc</v>
      </c>
      <c r="F364" s="9" t="str">
        <f>'Item Hitboxes'!F1332</f>
        <v>04b00000</v>
      </c>
      <c r="G364" s="9" t="str">
        <f>'Item Hitboxes'!G1332</f>
        <v>0a0a0000</v>
      </c>
      <c r="H364" s="9" t="str">
        <f>'Item Hitboxes'!H1332</f>
        <v>028400a3</v>
      </c>
      <c r="I364" s="9" t="s">
        <v>8578</v>
      </c>
      <c r="K364" s="6" t="str">
        <f t="shared" si="608"/>
        <v>0</v>
      </c>
      <c r="L364" s="6" t="str">
        <f t="shared" si="609"/>
        <v>0</v>
      </c>
      <c r="M364" s="6" t="str">
        <f t="shared" si="610"/>
        <v>0</v>
      </c>
      <c r="N364" s="6" t="str">
        <f t="shared" si="611"/>
        <v>1</v>
      </c>
      <c r="O364" s="6" t="str">
        <f t="shared" si="612"/>
        <v>1</v>
      </c>
      <c r="P364" s="6" t="str">
        <f t="shared" si="613"/>
        <v>1</v>
      </c>
      <c r="Q364" s="6" t="str">
        <f t="shared" si="614"/>
        <v>1</v>
      </c>
      <c r="R364" s="6" t="str">
        <f t="shared" si="615"/>
        <v>0</v>
      </c>
      <c r="S364" s="6" t="str">
        <f t="shared" si="616"/>
        <v>1</v>
      </c>
      <c r="T364" s="6" t="str">
        <f t="shared" si="617"/>
        <v>1</v>
      </c>
      <c r="U364" s="6" t="str">
        <f t="shared" si="618"/>
        <v>1</v>
      </c>
      <c r="V364" s="6" t="str">
        <f t="shared" si="619"/>
        <v>0</v>
      </c>
      <c r="W364" s="6" t="str">
        <f t="shared" si="620"/>
        <v>0</v>
      </c>
      <c r="X364" s="6" t="str">
        <f t="shared" si="621"/>
        <v>0</v>
      </c>
      <c r="Y364" s="6" t="str">
        <f t="shared" si="622"/>
        <v>0</v>
      </c>
      <c r="Z364" s="6" t="str">
        <f t="shared" si="623"/>
        <v>0</v>
      </c>
      <c r="AA364" s="6" t="str">
        <f t="shared" si="624"/>
        <v>0</v>
      </c>
      <c r="AB364" s="6" t="str">
        <f t="shared" si="625"/>
        <v>1</v>
      </c>
      <c r="AC364" s="6" t="str">
        <f t="shared" si="626"/>
        <v>0</v>
      </c>
      <c r="AD364" s="6" t="str">
        <f t="shared" si="627"/>
        <v>1</v>
      </c>
      <c r="AE364" s="6" t="str">
        <f t="shared" si="628"/>
        <v>0</v>
      </c>
      <c r="AF364" s="6" t="str">
        <f t="shared" si="629"/>
        <v>1</v>
      </c>
      <c r="AG364" s="6" t="str">
        <f t="shared" si="630"/>
        <v>0</v>
      </c>
      <c r="AH364" s="6" t="str">
        <f t="shared" si="631"/>
        <v>0</v>
      </c>
      <c r="AI364" s="6" t="str">
        <f t="shared" si="632"/>
        <v>0</v>
      </c>
      <c r="AJ364" s="6" t="str">
        <f t="shared" si="633"/>
        <v>0</v>
      </c>
      <c r="AK364" s="6" t="str">
        <f t="shared" si="634"/>
        <v>0</v>
      </c>
      <c r="AL364" s="6" t="str">
        <f t="shared" si="635"/>
        <v>0</v>
      </c>
      <c r="AM364" s="6" t="str">
        <f t="shared" si="636"/>
        <v>0</v>
      </c>
      <c r="AN364" s="6" t="str">
        <f t="shared" si="637"/>
        <v>0</v>
      </c>
      <c r="AO364" s="6" t="str">
        <f t="shared" si="638"/>
        <v>0</v>
      </c>
      <c r="AP364" s="6" t="str">
        <f t="shared" si="639"/>
        <v>0</v>
      </c>
    </row>
    <row r="365" spans="1:42">
      <c r="A365" s="1" t="str">
        <f>'Item Hitboxes'!A1333</f>
        <v>552f26b8</v>
      </c>
      <c r="B365" s="1" t="str">
        <f>'Item Hitboxes'!B1333</f>
        <v>Pkmn</v>
      </c>
      <c r="C365" s="6" t="str">
        <f>'Item Hitboxes'!C1333</f>
        <v>Clefairy (Fire Spin)</v>
      </c>
      <c r="D365" s="9" t="str">
        <f>'Item Hitboxes'!D1333</f>
        <v>2c800002</v>
      </c>
      <c r="E365" s="9" t="str">
        <f>'Item Hitboxes'!E1333</f>
        <v>0c80fa24</v>
      </c>
      <c r="F365" s="9" t="str">
        <f>'Item Hitboxes'!F1333</f>
        <v>04b00000</v>
      </c>
      <c r="G365" s="9" t="str">
        <f>'Item Hitboxes'!G1333</f>
        <v>0a0a0000</v>
      </c>
      <c r="H365" s="9" t="str">
        <f>'Item Hitboxes'!H1333</f>
        <v>028400a3</v>
      </c>
      <c r="I365" s="9" t="s">
        <v>8578</v>
      </c>
      <c r="K365" s="6" t="str">
        <f t="shared" si="608"/>
        <v>0</v>
      </c>
      <c r="L365" s="6" t="str">
        <f t="shared" si="609"/>
        <v>0</v>
      </c>
      <c r="M365" s="6" t="str">
        <f t="shared" si="610"/>
        <v>0</v>
      </c>
      <c r="N365" s="6" t="str">
        <f t="shared" si="611"/>
        <v>1</v>
      </c>
      <c r="O365" s="6" t="str">
        <f t="shared" si="612"/>
        <v>1</v>
      </c>
      <c r="P365" s="6" t="str">
        <f t="shared" si="613"/>
        <v>1</v>
      </c>
      <c r="Q365" s="6" t="str">
        <f t="shared" si="614"/>
        <v>1</v>
      </c>
      <c r="R365" s="6" t="str">
        <f t="shared" si="615"/>
        <v>0</v>
      </c>
      <c r="S365" s="6" t="str">
        <f t="shared" si="616"/>
        <v>1</v>
      </c>
      <c r="T365" s="6" t="str">
        <f t="shared" si="617"/>
        <v>1</v>
      </c>
      <c r="U365" s="6" t="str">
        <f t="shared" si="618"/>
        <v>1</v>
      </c>
      <c r="V365" s="6" t="str">
        <f t="shared" si="619"/>
        <v>0</v>
      </c>
      <c r="W365" s="6" t="str">
        <f t="shared" si="620"/>
        <v>0</v>
      </c>
      <c r="X365" s="6" t="str">
        <f t="shared" si="621"/>
        <v>0</v>
      </c>
      <c r="Y365" s="6" t="str">
        <f t="shared" si="622"/>
        <v>0</v>
      </c>
      <c r="Z365" s="6" t="str">
        <f t="shared" si="623"/>
        <v>0</v>
      </c>
      <c r="AA365" s="6" t="str">
        <f t="shared" si="624"/>
        <v>0</v>
      </c>
      <c r="AB365" s="6" t="str">
        <f t="shared" si="625"/>
        <v>1</v>
      </c>
      <c r="AC365" s="6" t="str">
        <f t="shared" si="626"/>
        <v>0</v>
      </c>
      <c r="AD365" s="6" t="str">
        <f t="shared" si="627"/>
        <v>1</v>
      </c>
      <c r="AE365" s="6" t="str">
        <f t="shared" si="628"/>
        <v>0</v>
      </c>
      <c r="AF365" s="6" t="str">
        <f t="shared" si="629"/>
        <v>1</v>
      </c>
      <c r="AG365" s="6" t="str">
        <f t="shared" si="630"/>
        <v>0</v>
      </c>
      <c r="AH365" s="6" t="str">
        <f t="shared" si="631"/>
        <v>0</v>
      </c>
      <c r="AI365" s="6" t="str">
        <f t="shared" si="632"/>
        <v>0</v>
      </c>
      <c r="AJ365" s="6" t="str">
        <f t="shared" si="633"/>
        <v>0</v>
      </c>
      <c r="AK365" s="6" t="str">
        <f t="shared" si="634"/>
        <v>0</v>
      </c>
      <c r="AL365" s="6" t="str">
        <f t="shared" si="635"/>
        <v>0</v>
      </c>
      <c r="AM365" s="6" t="str">
        <f t="shared" si="636"/>
        <v>0</v>
      </c>
      <c r="AN365" s="6" t="str">
        <f t="shared" si="637"/>
        <v>0</v>
      </c>
      <c r="AO365" s="6" t="str">
        <f t="shared" si="638"/>
        <v>0</v>
      </c>
      <c r="AP365" s="6" t="str">
        <f t="shared" si="639"/>
        <v>0</v>
      </c>
    </row>
    <row r="366" spans="1:42">
      <c r="A366" s="1" t="str">
        <f>'Item Hitboxes'!A1334</f>
        <v>552f26d0</v>
      </c>
      <c r="B366" s="1" t="str">
        <f>'Item Hitboxes'!B1334</f>
        <v>Pkmn</v>
      </c>
      <c r="C366" s="6" t="str">
        <f>'Item Hitboxes'!C1334</f>
        <v>Clefairy (Fire Spin)</v>
      </c>
      <c r="D366" s="9" t="str">
        <f>'Item Hitboxes'!D1334</f>
        <v>2d000002</v>
      </c>
      <c r="E366" s="9" t="str">
        <f>'Item Hitboxes'!E1334</f>
        <v>0c800dac</v>
      </c>
      <c r="F366" s="9" t="str">
        <f>'Item Hitboxes'!F1334</f>
        <v>04b00000</v>
      </c>
      <c r="G366" s="9" t="str">
        <f>'Item Hitboxes'!G1334</f>
        <v>0a0a0000</v>
      </c>
      <c r="H366" s="9" t="str">
        <f>'Item Hitboxes'!H1334</f>
        <v>028400a3</v>
      </c>
      <c r="I366" s="9" t="s">
        <v>8578</v>
      </c>
      <c r="K366" s="6" t="str">
        <f t="shared" si="608"/>
        <v>0</v>
      </c>
      <c r="L366" s="6" t="str">
        <f t="shared" si="609"/>
        <v>0</v>
      </c>
      <c r="M366" s="6" t="str">
        <f t="shared" si="610"/>
        <v>0</v>
      </c>
      <c r="N366" s="6" t="str">
        <f t="shared" si="611"/>
        <v>1</v>
      </c>
      <c r="O366" s="6" t="str">
        <f t="shared" si="612"/>
        <v>1</v>
      </c>
      <c r="P366" s="6" t="str">
        <f t="shared" si="613"/>
        <v>1</v>
      </c>
      <c r="Q366" s="6" t="str">
        <f t="shared" si="614"/>
        <v>1</v>
      </c>
      <c r="R366" s="6" t="str">
        <f t="shared" si="615"/>
        <v>0</v>
      </c>
      <c r="S366" s="6" t="str">
        <f t="shared" si="616"/>
        <v>1</v>
      </c>
      <c r="T366" s="6" t="str">
        <f t="shared" si="617"/>
        <v>1</v>
      </c>
      <c r="U366" s="6" t="str">
        <f t="shared" si="618"/>
        <v>1</v>
      </c>
      <c r="V366" s="6" t="str">
        <f t="shared" si="619"/>
        <v>0</v>
      </c>
      <c r="W366" s="6" t="str">
        <f t="shared" si="620"/>
        <v>0</v>
      </c>
      <c r="X366" s="6" t="str">
        <f t="shared" si="621"/>
        <v>0</v>
      </c>
      <c r="Y366" s="6" t="str">
        <f t="shared" si="622"/>
        <v>0</v>
      </c>
      <c r="Z366" s="6" t="str">
        <f t="shared" si="623"/>
        <v>0</v>
      </c>
      <c r="AA366" s="6" t="str">
        <f t="shared" si="624"/>
        <v>0</v>
      </c>
      <c r="AB366" s="6" t="str">
        <f t="shared" si="625"/>
        <v>1</v>
      </c>
      <c r="AC366" s="6" t="str">
        <f t="shared" si="626"/>
        <v>0</v>
      </c>
      <c r="AD366" s="6" t="str">
        <f t="shared" si="627"/>
        <v>1</v>
      </c>
      <c r="AE366" s="6" t="str">
        <f t="shared" si="628"/>
        <v>0</v>
      </c>
      <c r="AF366" s="6" t="str">
        <f t="shared" si="629"/>
        <v>1</v>
      </c>
      <c r="AG366" s="6" t="str">
        <f t="shared" si="630"/>
        <v>0</v>
      </c>
      <c r="AH366" s="6" t="str">
        <f t="shared" si="631"/>
        <v>0</v>
      </c>
      <c r="AI366" s="6" t="str">
        <f t="shared" si="632"/>
        <v>0</v>
      </c>
      <c r="AJ366" s="6" t="str">
        <f t="shared" si="633"/>
        <v>0</v>
      </c>
      <c r="AK366" s="6" t="str">
        <f t="shared" si="634"/>
        <v>0</v>
      </c>
      <c r="AL366" s="6" t="str">
        <f t="shared" si="635"/>
        <v>0</v>
      </c>
      <c r="AM366" s="6" t="str">
        <f t="shared" si="636"/>
        <v>0</v>
      </c>
      <c r="AN366" s="6" t="str">
        <f t="shared" si="637"/>
        <v>0</v>
      </c>
      <c r="AO366" s="6" t="str">
        <f t="shared" si="638"/>
        <v>0</v>
      </c>
      <c r="AP366" s="6" t="str">
        <f t="shared" si="639"/>
        <v>0</v>
      </c>
    </row>
    <row r="367" spans="1:42">
      <c r="A367" s="1" t="str">
        <f>'Item Hitboxes'!A1335</f>
        <v>552f26e8</v>
      </c>
      <c r="B367" s="1" t="str">
        <f>'Item Hitboxes'!B1335</f>
        <v>Pkmn</v>
      </c>
      <c r="C367" s="6" t="str">
        <f>'Item Hitboxes'!C1335</f>
        <v>Clefairy (Fire Spin)</v>
      </c>
      <c r="D367" s="9" t="str">
        <f>'Item Hitboxes'!D1335</f>
        <v>2d800002</v>
      </c>
      <c r="E367" s="9" t="str">
        <f>'Item Hitboxes'!E1335</f>
        <v>0c80f254</v>
      </c>
      <c r="F367" s="9" t="str">
        <f>'Item Hitboxes'!F1335</f>
        <v>04b00000</v>
      </c>
      <c r="G367" s="9" t="str">
        <f>'Item Hitboxes'!G1335</f>
        <v>0a0a0000</v>
      </c>
      <c r="H367" s="9" t="str">
        <f>'Item Hitboxes'!H1335</f>
        <v>028400a3</v>
      </c>
      <c r="I367" s="9" t="s">
        <v>8578</v>
      </c>
      <c r="K367" s="6" t="str">
        <f t="shared" si="608"/>
        <v>0</v>
      </c>
      <c r="L367" s="6" t="str">
        <f t="shared" si="609"/>
        <v>0</v>
      </c>
      <c r="M367" s="6" t="str">
        <f t="shared" si="610"/>
        <v>0</v>
      </c>
      <c r="N367" s="6" t="str">
        <f t="shared" si="611"/>
        <v>1</v>
      </c>
      <c r="O367" s="6" t="str">
        <f t="shared" si="612"/>
        <v>1</v>
      </c>
      <c r="P367" s="6" t="str">
        <f t="shared" si="613"/>
        <v>1</v>
      </c>
      <c r="Q367" s="6" t="str">
        <f t="shared" si="614"/>
        <v>1</v>
      </c>
      <c r="R367" s="6" t="str">
        <f t="shared" si="615"/>
        <v>0</v>
      </c>
      <c r="S367" s="6" t="str">
        <f t="shared" si="616"/>
        <v>1</v>
      </c>
      <c r="T367" s="6" t="str">
        <f t="shared" si="617"/>
        <v>1</v>
      </c>
      <c r="U367" s="6" t="str">
        <f t="shared" si="618"/>
        <v>1</v>
      </c>
      <c r="V367" s="6" t="str">
        <f t="shared" si="619"/>
        <v>0</v>
      </c>
      <c r="W367" s="6" t="str">
        <f t="shared" si="620"/>
        <v>0</v>
      </c>
      <c r="X367" s="6" t="str">
        <f t="shared" si="621"/>
        <v>0</v>
      </c>
      <c r="Y367" s="6" t="str">
        <f t="shared" si="622"/>
        <v>0</v>
      </c>
      <c r="Z367" s="6" t="str">
        <f t="shared" si="623"/>
        <v>0</v>
      </c>
      <c r="AA367" s="6" t="str">
        <f t="shared" si="624"/>
        <v>0</v>
      </c>
      <c r="AB367" s="6" t="str">
        <f t="shared" si="625"/>
        <v>1</v>
      </c>
      <c r="AC367" s="6" t="str">
        <f t="shared" si="626"/>
        <v>0</v>
      </c>
      <c r="AD367" s="6" t="str">
        <f t="shared" si="627"/>
        <v>1</v>
      </c>
      <c r="AE367" s="6" t="str">
        <f t="shared" si="628"/>
        <v>0</v>
      </c>
      <c r="AF367" s="6" t="str">
        <f t="shared" si="629"/>
        <v>1</v>
      </c>
      <c r="AG367" s="6" t="str">
        <f t="shared" si="630"/>
        <v>0</v>
      </c>
      <c r="AH367" s="6" t="str">
        <f t="shared" si="631"/>
        <v>0</v>
      </c>
      <c r="AI367" s="6" t="str">
        <f t="shared" si="632"/>
        <v>0</v>
      </c>
      <c r="AJ367" s="6" t="str">
        <f t="shared" si="633"/>
        <v>0</v>
      </c>
      <c r="AK367" s="6" t="str">
        <f t="shared" si="634"/>
        <v>0</v>
      </c>
      <c r="AL367" s="6" t="str">
        <f t="shared" si="635"/>
        <v>0</v>
      </c>
      <c r="AM367" s="6" t="str">
        <f t="shared" si="636"/>
        <v>0</v>
      </c>
      <c r="AN367" s="6" t="str">
        <f t="shared" si="637"/>
        <v>0</v>
      </c>
      <c r="AO367" s="6" t="str">
        <f t="shared" si="638"/>
        <v>0</v>
      </c>
      <c r="AP367" s="6" t="str">
        <f t="shared" si="639"/>
        <v>0</v>
      </c>
    </row>
    <row r="368" spans="1:42">
      <c r="A368" s="1" t="str">
        <f>'Item Hitboxes'!A1336</f>
        <v>552f271c</v>
      </c>
      <c r="B368" s="1" t="str">
        <f>'Item Hitboxes'!B1336</f>
        <v>Pkmn</v>
      </c>
      <c r="C368" s="6" t="str">
        <f>'Item Hitboxes'!C1336</f>
        <v>Clefairy (Gust)?</v>
      </c>
      <c r="D368" s="9" t="str">
        <f>'Item Hitboxes'!D1336</f>
        <v>2c000001</v>
      </c>
      <c r="E368" s="9" t="str">
        <f>'Item Hitboxes'!E1336</f>
        <v>0bb80000</v>
      </c>
      <c r="F368" s="9" t="str">
        <f>'Item Hitboxes'!F1336</f>
        <v>0bb80000</v>
      </c>
      <c r="G368" s="9" t="str">
        <f>'Item Hitboxes'!G1336</f>
        <v>78190000</v>
      </c>
      <c r="H368" s="9" t="str">
        <f>'Item Hitboxes'!H1336</f>
        <v>140c008f</v>
      </c>
      <c r="I368" s="9" t="s">
        <v>8578</v>
      </c>
      <c r="K368" s="6" t="str">
        <f t="shared" si="608"/>
        <v>0</v>
      </c>
      <c r="L368" s="6" t="str">
        <f t="shared" si="609"/>
        <v>0</v>
      </c>
      <c r="M368" s="6" t="str">
        <f t="shared" si="610"/>
        <v>0</v>
      </c>
      <c r="N368" s="6" t="str">
        <f t="shared" si="611"/>
        <v>1</v>
      </c>
      <c r="O368" s="6" t="str">
        <f t="shared" si="612"/>
        <v>1</v>
      </c>
      <c r="P368" s="6" t="str">
        <f t="shared" si="613"/>
        <v>1</v>
      </c>
      <c r="Q368" s="6" t="str">
        <f t="shared" si="614"/>
        <v>1</v>
      </c>
      <c r="R368" s="6" t="str">
        <f t="shared" si="615"/>
        <v>0</v>
      </c>
      <c r="S368" s="6" t="str">
        <f t="shared" si="616"/>
        <v>1</v>
      </c>
      <c r="T368" s="6" t="str">
        <f t="shared" si="617"/>
        <v>1</v>
      </c>
      <c r="U368" s="6" t="str">
        <f t="shared" si="618"/>
        <v>1</v>
      </c>
      <c r="V368" s="6" t="str">
        <f t="shared" si="619"/>
        <v>0</v>
      </c>
      <c r="W368" s="6" t="str">
        <f t="shared" si="620"/>
        <v>0</v>
      </c>
      <c r="X368" s="6" t="str">
        <f t="shared" si="621"/>
        <v>0</v>
      </c>
      <c r="Y368" s="6" t="str">
        <f t="shared" si="622"/>
        <v>0</v>
      </c>
      <c r="Z368" s="6" t="str">
        <f t="shared" si="623"/>
        <v>0</v>
      </c>
      <c r="AA368" s="6" t="str">
        <f t="shared" si="624"/>
        <v>0</v>
      </c>
      <c r="AB368" s="6" t="str">
        <f t="shared" si="625"/>
        <v>1</v>
      </c>
      <c r="AC368" s="6" t="str">
        <f t="shared" si="626"/>
        <v>0</v>
      </c>
      <c r="AD368" s="6" t="str">
        <f t="shared" si="627"/>
        <v>1</v>
      </c>
      <c r="AE368" s="6" t="str">
        <f t="shared" si="628"/>
        <v>0</v>
      </c>
      <c r="AF368" s="6" t="str">
        <f t="shared" si="629"/>
        <v>1</v>
      </c>
      <c r="AG368" s="6" t="str">
        <f t="shared" si="630"/>
        <v>0</v>
      </c>
      <c r="AH368" s="6" t="str">
        <f t="shared" si="631"/>
        <v>0</v>
      </c>
      <c r="AI368" s="6" t="str">
        <f t="shared" si="632"/>
        <v>0</v>
      </c>
      <c r="AJ368" s="6" t="str">
        <f t="shared" si="633"/>
        <v>0</v>
      </c>
      <c r="AK368" s="6" t="str">
        <f t="shared" si="634"/>
        <v>0</v>
      </c>
      <c r="AL368" s="6" t="str">
        <f t="shared" si="635"/>
        <v>0</v>
      </c>
      <c r="AM368" s="6" t="str">
        <f t="shared" si="636"/>
        <v>0</v>
      </c>
      <c r="AN368" s="6" t="str">
        <f t="shared" si="637"/>
        <v>0</v>
      </c>
      <c r="AO368" s="6" t="str">
        <f t="shared" si="638"/>
        <v>0</v>
      </c>
      <c r="AP368" s="6" t="str">
        <f t="shared" si="639"/>
        <v>0</v>
      </c>
    </row>
    <row r="369" spans="1:42">
      <c r="A369" s="1" t="str">
        <f>'Item Hitboxes'!A1337</f>
        <v>552f2734</v>
      </c>
      <c r="B369" s="1" t="str">
        <f>'Item Hitboxes'!B1337</f>
        <v>Pkmn</v>
      </c>
      <c r="C369" s="6" t="str">
        <f>'Item Hitboxes'!C1337</f>
        <v>Clefairy (Gust)?</v>
      </c>
      <c r="D369" s="9" t="str">
        <f>'Item Hitboxes'!D1337</f>
        <v>2c800001</v>
      </c>
      <c r="E369" s="9" t="str">
        <f>'Item Hitboxes'!E1337</f>
        <v>17700000</v>
      </c>
      <c r="F369" s="9" t="str">
        <f>'Item Hitboxes'!F1337</f>
        <v>07d00000</v>
      </c>
      <c r="G369" s="9" t="str">
        <f>'Item Hitboxes'!G1337</f>
        <v>4b190000</v>
      </c>
      <c r="H369" s="9" t="str">
        <f>'Item Hitboxes'!H1337</f>
        <v>140c008f</v>
      </c>
      <c r="I369" s="9" t="s">
        <v>8578</v>
      </c>
      <c r="K369" s="6" t="str">
        <f t="shared" si="608"/>
        <v>0</v>
      </c>
      <c r="L369" s="6" t="str">
        <f t="shared" si="609"/>
        <v>0</v>
      </c>
      <c r="M369" s="6" t="str">
        <f t="shared" si="610"/>
        <v>0</v>
      </c>
      <c r="N369" s="6" t="str">
        <f t="shared" si="611"/>
        <v>1</v>
      </c>
      <c r="O369" s="6" t="str">
        <f t="shared" si="612"/>
        <v>1</v>
      </c>
      <c r="P369" s="6" t="str">
        <f t="shared" si="613"/>
        <v>1</v>
      </c>
      <c r="Q369" s="6" t="str">
        <f t="shared" si="614"/>
        <v>1</v>
      </c>
      <c r="R369" s="6" t="str">
        <f t="shared" si="615"/>
        <v>0</v>
      </c>
      <c r="S369" s="6" t="str">
        <f t="shared" si="616"/>
        <v>1</v>
      </c>
      <c r="T369" s="6" t="str">
        <f t="shared" si="617"/>
        <v>1</v>
      </c>
      <c r="U369" s="6" t="str">
        <f t="shared" si="618"/>
        <v>1</v>
      </c>
      <c r="V369" s="6" t="str">
        <f t="shared" si="619"/>
        <v>0</v>
      </c>
      <c r="W369" s="6" t="str">
        <f t="shared" si="620"/>
        <v>0</v>
      </c>
      <c r="X369" s="6" t="str">
        <f t="shared" si="621"/>
        <v>0</v>
      </c>
      <c r="Y369" s="6" t="str">
        <f t="shared" si="622"/>
        <v>0</v>
      </c>
      <c r="Z369" s="6" t="str">
        <f t="shared" si="623"/>
        <v>0</v>
      </c>
      <c r="AA369" s="6" t="str">
        <f t="shared" si="624"/>
        <v>0</v>
      </c>
      <c r="AB369" s="6" t="str">
        <f t="shared" si="625"/>
        <v>1</v>
      </c>
      <c r="AC369" s="6" t="str">
        <f t="shared" si="626"/>
        <v>0</v>
      </c>
      <c r="AD369" s="6" t="str">
        <f t="shared" si="627"/>
        <v>1</v>
      </c>
      <c r="AE369" s="6" t="str">
        <f t="shared" si="628"/>
        <v>0</v>
      </c>
      <c r="AF369" s="6" t="str">
        <f t="shared" si="629"/>
        <v>1</v>
      </c>
      <c r="AG369" s="6" t="str">
        <f t="shared" si="630"/>
        <v>0</v>
      </c>
      <c r="AH369" s="6" t="str">
        <f t="shared" si="631"/>
        <v>0</v>
      </c>
      <c r="AI369" s="6" t="str">
        <f t="shared" si="632"/>
        <v>0</v>
      </c>
      <c r="AJ369" s="6" t="str">
        <f t="shared" si="633"/>
        <v>0</v>
      </c>
      <c r="AK369" s="6" t="str">
        <f t="shared" si="634"/>
        <v>0</v>
      </c>
      <c r="AL369" s="6" t="str">
        <f t="shared" si="635"/>
        <v>0</v>
      </c>
      <c r="AM369" s="6" t="str">
        <f t="shared" si="636"/>
        <v>0</v>
      </c>
      <c r="AN369" s="6" t="str">
        <f t="shared" si="637"/>
        <v>0</v>
      </c>
      <c r="AO369" s="6" t="str">
        <f t="shared" si="638"/>
        <v>0</v>
      </c>
      <c r="AP369" s="6" t="str">
        <f t="shared" si="639"/>
        <v>0</v>
      </c>
    </row>
    <row r="370" spans="1:42">
      <c r="A370" s="1" t="str">
        <f>'Item Hitboxes'!A1338</f>
        <v>552f274c</v>
      </c>
      <c r="B370" s="1" t="str">
        <f>'Item Hitboxes'!B1338</f>
        <v>Pkmn</v>
      </c>
      <c r="C370" s="6" t="str">
        <f>'Item Hitboxes'!C1338</f>
        <v>Clefairy (Gust)?</v>
      </c>
      <c r="D370" s="9" t="str">
        <f>'Item Hitboxes'!D1338</f>
        <v>2d000001</v>
      </c>
      <c r="E370" s="9" t="str">
        <f>'Item Hitboxes'!E1338</f>
        <v>0fa0ec78</v>
      </c>
      <c r="F370" s="9" t="str">
        <f>'Item Hitboxes'!F1338</f>
        <v>07d00000</v>
      </c>
      <c r="G370" s="9" t="str">
        <f>'Item Hitboxes'!G1338</f>
        <v>50190000</v>
      </c>
      <c r="H370" s="9" t="str">
        <f>'Item Hitboxes'!H1338</f>
        <v>1e0c004f</v>
      </c>
      <c r="I370" s="9" t="s">
        <v>8578</v>
      </c>
      <c r="K370" s="6" t="str">
        <f t="shared" si="608"/>
        <v>0</v>
      </c>
      <c r="L370" s="6" t="str">
        <f t="shared" si="609"/>
        <v>0</v>
      </c>
      <c r="M370" s="6" t="str">
        <f t="shared" si="610"/>
        <v>0</v>
      </c>
      <c r="N370" s="6" t="str">
        <f t="shared" si="611"/>
        <v>1</v>
      </c>
      <c r="O370" s="6" t="str">
        <f t="shared" si="612"/>
        <v>1</v>
      </c>
      <c r="P370" s="6" t="str">
        <f t="shared" si="613"/>
        <v>1</v>
      </c>
      <c r="Q370" s="6" t="str">
        <f t="shared" si="614"/>
        <v>1</v>
      </c>
      <c r="R370" s="6" t="str">
        <f t="shared" si="615"/>
        <v>0</v>
      </c>
      <c r="S370" s="6" t="str">
        <f t="shared" si="616"/>
        <v>1</v>
      </c>
      <c r="T370" s="6" t="str">
        <f t="shared" si="617"/>
        <v>1</v>
      </c>
      <c r="U370" s="6" t="str">
        <f t="shared" si="618"/>
        <v>1</v>
      </c>
      <c r="V370" s="6" t="str">
        <f t="shared" si="619"/>
        <v>0</v>
      </c>
      <c r="W370" s="6" t="str">
        <f t="shared" si="620"/>
        <v>0</v>
      </c>
      <c r="X370" s="6" t="str">
        <f t="shared" si="621"/>
        <v>0</v>
      </c>
      <c r="Y370" s="6" t="str">
        <f t="shared" si="622"/>
        <v>0</v>
      </c>
      <c r="Z370" s="6" t="str">
        <f t="shared" si="623"/>
        <v>0</v>
      </c>
      <c r="AA370" s="6" t="str">
        <f t="shared" si="624"/>
        <v>0</v>
      </c>
      <c r="AB370" s="6" t="str">
        <f t="shared" si="625"/>
        <v>1</v>
      </c>
      <c r="AC370" s="6" t="str">
        <f t="shared" si="626"/>
        <v>0</v>
      </c>
      <c r="AD370" s="6" t="str">
        <f t="shared" si="627"/>
        <v>1</v>
      </c>
      <c r="AE370" s="6" t="str">
        <f t="shared" si="628"/>
        <v>0</v>
      </c>
      <c r="AF370" s="6" t="str">
        <f t="shared" si="629"/>
        <v>1</v>
      </c>
      <c r="AG370" s="6" t="str">
        <f t="shared" si="630"/>
        <v>0</v>
      </c>
      <c r="AH370" s="6" t="str">
        <f t="shared" si="631"/>
        <v>0</v>
      </c>
      <c r="AI370" s="6" t="str">
        <f t="shared" si="632"/>
        <v>0</v>
      </c>
      <c r="AJ370" s="6" t="str">
        <f t="shared" si="633"/>
        <v>0</v>
      </c>
      <c r="AK370" s="6" t="str">
        <f t="shared" si="634"/>
        <v>0</v>
      </c>
      <c r="AL370" s="6" t="str">
        <f t="shared" si="635"/>
        <v>0</v>
      </c>
      <c r="AM370" s="6" t="str">
        <f t="shared" si="636"/>
        <v>0</v>
      </c>
      <c r="AN370" s="6" t="str">
        <f t="shared" si="637"/>
        <v>0</v>
      </c>
      <c r="AO370" s="6" t="str">
        <f t="shared" si="638"/>
        <v>0</v>
      </c>
      <c r="AP370" s="6" t="str">
        <f t="shared" si="639"/>
        <v>0</v>
      </c>
    </row>
    <row r="371" spans="1:42">
      <c r="A371" s="1" t="str">
        <f>'Item Hitboxes'!A1339</f>
        <v>552f2764</v>
      </c>
      <c r="B371" s="1" t="str">
        <f>'Item Hitboxes'!B1339</f>
        <v>Pkmn</v>
      </c>
      <c r="C371" s="6" t="str">
        <f>'Item Hitboxes'!C1339</f>
        <v>Clefairy (Gust)?</v>
      </c>
      <c r="D371" s="9" t="str">
        <f>'Item Hitboxes'!D1339</f>
        <v>2d800001</v>
      </c>
      <c r="E371" s="9" t="str">
        <f>'Item Hitboxes'!E1339</f>
        <v>0fa01388</v>
      </c>
      <c r="F371" s="9" t="str">
        <f>'Item Hitboxes'!F1339</f>
        <v>07d00000</v>
      </c>
      <c r="G371" s="9" t="str">
        <f>'Item Hitboxes'!G1339</f>
        <v>50190000</v>
      </c>
      <c r="H371" s="9" t="str">
        <f>'Item Hitboxes'!H1339</f>
        <v>1e0c004f</v>
      </c>
      <c r="I371" s="9" t="s">
        <v>8578</v>
      </c>
      <c r="K371" s="6" t="str">
        <f t="shared" si="608"/>
        <v>0</v>
      </c>
      <c r="L371" s="6" t="str">
        <f t="shared" si="609"/>
        <v>0</v>
      </c>
      <c r="M371" s="6" t="str">
        <f t="shared" si="610"/>
        <v>0</v>
      </c>
      <c r="N371" s="6" t="str">
        <f t="shared" si="611"/>
        <v>1</v>
      </c>
      <c r="O371" s="6" t="str">
        <f t="shared" si="612"/>
        <v>1</v>
      </c>
      <c r="P371" s="6" t="str">
        <f t="shared" si="613"/>
        <v>1</v>
      </c>
      <c r="Q371" s="6" t="str">
        <f t="shared" si="614"/>
        <v>1</v>
      </c>
      <c r="R371" s="6" t="str">
        <f t="shared" si="615"/>
        <v>0</v>
      </c>
      <c r="S371" s="6" t="str">
        <f t="shared" si="616"/>
        <v>1</v>
      </c>
      <c r="T371" s="6" t="str">
        <f t="shared" si="617"/>
        <v>1</v>
      </c>
      <c r="U371" s="6" t="str">
        <f t="shared" si="618"/>
        <v>1</v>
      </c>
      <c r="V371" s="6" t="str">
        <f t="shared" si="619"/>
        <v>0</v>
      </c>
      <c r="W371" s="6" t="str">
        <f t="shared" si="620"/>
        <v>0</v>
      </c>
      <c r="X371" s="6" t="str">
        <f t="shared" si="621"/>
        <v>0</v>
      </c>
      <c r="Y371" s="6" t="str">
        <f t="shared" si="622"/>
        <v>0</v>
      </c>
      <c r="Z371" s="6" t="str">
        <f t="shared" si="623"/>
        <v>0</v>
      </c>
      <c r="AA371" s="6" t="str">
        <f t="shared" si="624"/>
        <v>0</v>
      </c>
      <c r="AB371" s="6" t="str">
        <f t="shared" si="625"/>
        <v>1</v>
      </c>
      <c r="AC371" s="6" t="str">
        <f t="shared" si="626"/>
        <v>0</v>
      </c>
      <c r="AD371" s="6" t="str">
        <f t="shared" si="627"/>
        <v>1</v>
      </c>
      <c r="AE371" s="6" t="str">
        <f t="shared" si="628"/>
        <v>0</v>
      </c>
      <c r="AF371" s="6" t="str">
        <f t="shared" si="629"/>
        <v>1</v>
      </c>
      <c r="AG371" s="6" t="str">
        <f t="shared" si="630"/>
        <v>0</v>
      </c>
      <c r="AH371" s="6" t="str">
        <f t="shared" si="631"/>
        <v>0</v>
      </c>
      <c r="AI371" s="6" t="str">
        <f t="shared" si="632"/>
        <v>0</v>
      </c>
      <c r="AJ371" s="6" t="str">
        <f t="shared" si="633"/>
        <v>0</v>
      </c>
      <c r="AK371" s="6" t="str">
        <f t="shared" si="634"/>
        <v>0</v>
      </c>
      <c r="AL371" s="6" t="str">
        <f t="shared" si="635"/>
        <v>0</v>
      </c>
      <c r="AM371" s="6" t="str">
        <f t="shared" si="636"/>
        <v>0</v>
      </c>
      <c r="AN371" s="6" t="str">
        <f t="shared" si="637"/>
        <v>0</v>
      </c>
      <c r="AO371" s="6" t="str">
        <f t="shared" si="638"/>
        <v>0</v>
      </c>
      <c r="AP371" s="6" t="str">
        <f t="shared" si="639"/>
        <v>0</v>
      </c>
    </row>
    <row r="372" spans="1:42">
      <c r="A372" s="1" t="str">
        <f>'Item Hitboxes'!A1340</f>
        <v>552f2888</v>
      </c>
      <c r="B372" s="1" t="str">
        <f>'Item Hitboxes'!B1340</f>
        <v>Pkmn</v>
      </c>
      <c r="C372" s="6" t="str">
        <f>'Item Hitboxes'!C1340</f>
        <v>Togepi (Leech Seed)</v>
      </c>
      <c r="D372" s="9" t="str">
        <f>'Item Hitboxes'!D1340</f>
        <v>2c000007</v>
      </c>
      <c r="E372" s="9" t="str">
        <f>'Item Hitboxes'!E1340</f>
        <v>46500000</v>
      </c>
      <c r="F372" s="9" t="str">
        <f>'Item Hitboxes'!F1340</f>
        <v>00000000</v>
      </c>
      <c r="G372" s="9" t="str">
        <f>'Item Hitboxes'!G1340</f>
        <v>41000000</v>
      </c>
      <c r="H372" s="9" t="str">
        <f>'Item Hitboxes'!H1340</f>
        <v>003c0007</v>
      </c>
      <c r="I372" s="9" t="s">
        <v>8599</v>
      </c>
      <c r="K372" s="6" t="str">
        <f t="shared" si="608"/>
        <v>0</v>
      </c>
      <c r="L372" s="6" t="str">
        <f t="shared" si="609"/>
        <v>0</v>
      </c>
      <c r="M372" s="6" t="str">
        <f t="shared" si="610"/>
        <v>0</v>
      </c>
      <c r="N372" s="6" t="str">
        <f t="shared" si="611"/>
        <v>1</v>
      </c>
      <c r="O372" s="6" t="str">
        <f t="shared" si="612"/>
        <v>1</v>
      </c>
      <c r="P372" s="6" t="str">
        <f t="shared" si="613"/>
        <v>1</v>
      </c>
      <c r="Q372" s="6" t="str">
        <f t="shared" si="614"/>
        <v>1</v>
      </c>
      <c r="R372" s="6" t="str">
        <f t="shared" si="615"/>
        <v>0</v>
      </c>
      <c r="S372" s="6" t="str">
        <f t="shared" si="616"/>
        <v>0</v>
      </c>
      <c r="T372" s="6" t="str">
        <f t="shared" si="617"/>
        <v>0</v>
      </c>
      <c r="U372" s="6" t="str">
        <f t="shared" si="618"/>
        <v>0</v>
      </c>
      <c r="V372" s="6" t="str">
        <f t="shared" si="619"/>
        <v>0</v>
      </c>
      <c r="W372" s="6" t="str">
        <f t="shared" si="620"/>
        <v>0</v>
      </c>
      <c r="X372" s="6" t="str">
        <f t="shared" si="621"/>
        <v>0</v>
      </c>
      <c r="Y372" s="6" t="str">
        <f t="shared" si="622"/>
        <v>0</v>
      </c>
      <c r="Z372" s="6" t="str">
        <f t="shared" si="623"/>
        <v>0</v>
      </c>
      <c r="AA372" s="6" t="str">
        <f t="shared" si="624"/>
        <v>0</v>
      </c>
      <c r="AB372" s="6" t="str">
        <f t="shared" si="625"/>
        <v>1</v>
      </c>
      <c r="AC372" s="6" t="str">
        <f t="shared" si="626"/>
        <v>0</v>
      </c>
      <c r="AD372" s="6" t="str">
        <f t="shared" si="627"/>
        <v>0</v>
      </c>
      <c r="AE372" s="6" t="str">
        <f t="shared" si="628"/>
        <v>0</v>
      </c>
      <c r="AF372" s="6" t="str">
        <f t="shared" si="629"/>
        <v>1</v>
      </c>
      <c r="AG372" s="6" t="str">
        <f t="shared" si="630"/>
        <v>0</v>
      </c>
      <c r="AH372" s="6" t="str">
        <f t="shared" si="631"/>
        <v>0</v>
      </c>
      <c r="AI372" s="6" t="str">
        <f t="shared" si="632"/>
        <v>0</v>
      </c>
      <c r="AJ372" s="6" t="str">
        <f t="shared" si="633"/>
        <v>0</v>
      </c>
      <c r="AK372" s="6" t="str">
        <f t="shared" si="634"/>
        <v>0</v>
      </c>
      <c r="AL372" s="6" t="str">
        <f t="shared" si="635"/>
        <v>0</v>
      </c>
      <c r="AM372" s="6" t="str">
        <f t="shared" si="636"/>
        <v>0</v>
      </c>
      <c r="AN372" s="6" t="str">
        <f t="shared" si="637"/>
        <v>0</v>
      </c>
      <c r="AO372" s="6" t="str">
        <f t="shared" si="638"/>
        <v>0</v>
      </c>
      <c r="AP372" s="6" t="str">
        <f t="shared" si="639"/>
        <v>0</v>
      </c>
    </row>
    <row r="373" spans="1:42">
      <c r="A373" s="1" t="str">
        <f>'Item Hitboxes'!A1341</f>
        <v>552f28ec</v>
      </c>
      <c r="B373" s="1" t="str">
        <f>'Item Hitboxes'!B1341</f>
        <v>Pkmn</v>
      </c>
      <c r="C373" s="6" t="str">
        <f>'Item Hitboxes'!C1341</f>
        <v>Togepi (Earthquake)</v>
      </c>
      <c r="D373" s="9" t="str">
        <f>'Item Hitboxes'!D1341</f>
        <v>2c000005</v>
      </c>
      <c r="E373" s="9" t="str">
        <f>'Item Hitboxes'!E1341</f>
        <v>32c80000</v>
      </c>
      <c r="F373" s="9" t="str">
        <f>'Item Hitboxes'!F1341</f>
        <v>00000000</v>
      </c>
      <c r="G373" s="9" t="str">
        <f>'Item Hitboxes'!G1341</f>
        <v>870f0000</v>
      </c>
      <c r="H373" s="9" t="str">
        <f>'Item Hitboxes'!H1341</f>
        <v>1e2400a2</v>
      </c>
      <c r="I373" s="9" t="s">
        <v>8647</v>
      </c>
      <c r="K373" s="6" t="str">
        <f t="shared" si="608"/>
        <v>0</v>
      </c>
      <c r="L373" s="6" t="str">
        <f t="shared" si="609"/>
        <v>0</v>
      </c>
      <c r="M373" s="6" t="str">
        <f t="shared" si="610"/>
        <v>1</v>
      </c>
      <c r="N373" s="6" t="str">
        <f t="shared" si="611"/>
        <v>1</v>
      </c>
      <c r="O373" s="6" t="str">
        <f t="shared" si="612"/>
        <v>0</v>
      </c>
      <c r="P373" s="6" t="str">
        <f t="shared" si="613"/>
        <v>0</v>
      </c>
      <c r="Q373" s="6" t="str">
        <f t="shared" si="614"/>
        <v>1</v>
      </c>
      <c r="R373" s="6" t="str">
        <f t="shared" si="615"/>
        <v>0</v>
      </c>
      <c r="S373" s="6" t="str">
        <f t="shared" si="616"/>
        <v>1</v>
      </c>
      <c r="T373" s="6" t="str">
        <f t="shared" si="617"/>
        <v>1</v>
      </c>
      <c r="U373" s="6" t="str">
        <f t="shared" si="618"/>
        <v>0</v>
      </c>
      <c r="V373" s="6" t="str">
        <f t="shared" si="619"/>
        <v>0</v>
      </c>
      <c r="W373" s="6" t="str">
        <f t="shared" si="620"/>
        <v>0</v>
      </c>
      <c r="X373" s="6" t="str">
        <f t="shared" si="621"/>
        <v>0</v>
      </c>
      <c r="Y373" s="6" t="str">
        <f t="shared" si="622"/>
        <v>0</v>
      </c>
      <c r="Z373" s="6" t="str">
        <f t="shared" si="623"/>
        <v>0</v>
      </c>
      <c r="AA373" s="6" t="str">
        <f t="shared" si="624"/>
        <v>0</v>
      </c>
      <c r="AB373" s="6" t="str">
        <f t="shared" si="625"/>
        <v>1</v>
      </c>
      <c r="AC373" s="6" t="str">
        <f t="shared" si="626"/>
        <v>0</v>
      </c>
      <c r="AD373" s="6" t="str">
        <f t="shared" si="627"/>
        <v>1</v>
      </c>
      <c r="AE373" s="6" t="str">
        <f t="shared" si="628"/>
        <v>0</v>
      </c>
      <c r="AF373" s="6" t="str">
        <f t="shared" si="629"/>
        <v>1</v>
      </c>
      <c r="AG373" s="6" t="str">
        <f t="shared" si="630"/>
        <v>0</v>
      </c>
      <c r="AH373" s="6" t="str">
        <f t="shared" si="631"/>
        <v>0</v>
      </c>
      <c r="AI373" s="6" t="str">
        <f t="shared" si="632"/>
        <v>0</v>
      </c>
      <c r="AJ373" s="6" t="str">
        <f t="shared" si="633"/>
        <v>0</v>
      </c>
      <c r="AK373" s="6" t="str">
        <f t="shared" si="634"/>
        <v>0</v>
      </c>
      <c r="AL373" s="6" t="str">
        <f t="shared" si="635"/>
        <v>0</v>
      </c>
      <c r="AM373" s="6" t="str">
        <f t="shared" si="636"/>
        <v>0</v>
      </c>
      <c r="AN373" s="6" t="str">
        <f t="shared" si="637"/>
        <v>0</v>
      </c>
      <c r="AO373" s="6" t="str">
        <f t="shared" si="638"/>
        <v>0</v>
      </c>
      <c r="AP373" s="6" t="str">
        <f t="shared" si="639"/>
        <v>0</v>
      </c>
    </row>
    <row r="374" spans="1:42">
      <c r="A374" s="1" t="str">
        <f>'Item Hitboxes'!A1342</f>
        <v>552f2904</v>
      </c>
      <c r="B374" s="1" t="str">
        <f>'Item Hitboxes'!B1342</f>
        <v>Pkmn</v>
      </c>
      <c r="C374" s="6" t="str">
        <f>'Item Hitboxes'!C1342</f>
        <v>Togepi (Earthquake)</v>
      </c>
      <c r="D374" s="9" t="str">
        <f>'Item Hitboxes'!D1342</f>
        <v>2c800005</v>
      </c>
      <c r="E374" s="9" t="str">
        <f>'Item Hitboxes'!E1342</f>
        <v>13880000</v>
      </c>
      <c r="F374" s="9" t="str">
        <f>'Item Hitboxes'!F1342</f>
        <v>00000000</v>
      </c>
      <c r="G374" s="9" t="str">
        <f>'Item Hitboxes'!G1342</f>
        <v>870f0000</v>
      </c>
      <c r="H374" s="9" t="str">
        <f>'Item Hitboxes'!H1342</f>
        <v>1e0000a1</v>
      </c>
      <c r="I374" s="9" t="s">
        <v>8647</v>
      </c>
      <c r="K374" s="6" t="str">
        <f t="shared" ref="K374:K387" si="640">MID(HEX2BIN(MID(I374,1,1),4),1,1)</f>
        <v>0</v>
      </c>
      <c r="L374" s="6" t="str">
        <f t="shared" ref="L374:L387" si="641">MID(HEX2BIN(MID(I374,1,1),4),2,1)</f>
        <v>0</v>
      </c>
      <c r="M374" s="6" t="str">
        <f t="shared" ref="M374:M387" si="642">MID(HEX2BIN(MID(I374,1,1),4),3,1)</f>
        <v>1</v>
      </c>
      <c r="N374" s="6" t="str">
        <f t="shared" ref="N374:N387" si="643">MID(HEX2BIN(MID(I374,1,1),4),4,1)</f>
        <v>1</v>
      </c>
      <c r="O374" s="6" t="str">
        <f t="shared" ref="O374:O387" si="644">MID(HEX2BIN(MID(I374,2,1),4),1,1)</f>
        <v>0</v>
      </c>
      <c r="P374" s="6" t="str">
        <f t="shared" ref="P374:P387" si="645">MID(HEX2BIN(MID(I374,2,1),4),2,1)</f>
        <v>0</v>
      </c>
      <c r="Q374" s="6" t="str">
        <f t="shared" ref="Q374:Q387" si="646">MID(HEX2BIN(MID(I374,2,1),4),3,1)</f>
        <v>1</v>
      </c>
      <c r="R374" s="6" t="str">
        <f t="shared" ref="R374:R387" si="647">MID(HEX2BIN(MID(I374,2,1),4),4,1)</f>
        <v>0</v>
      </c>
      <c r="S374" s="6" t="str">
        <f t="shared" ref="S374:S387" si="648">MID(HEX2BIN(MID(I374,3,1),4),1,1)</f>
        <v>1</v>
      </c>
      <c r="T374" s="6" t="str">
        <f t="shared" ref="T374:T387" si="649">MID(HEX2BIN(MID(I374,3,1),4),2,1)</f>
        <v>1</v>
      </c>
      <c r="U374" s="6" t="str">
        <f t="shared" ref="U374:U387" si="650">MID(HEX2BIN(MID(I374,3,1),4),3,1)</f>
        <v>0</v>
      </c>
      <c r="V374" s="6" t="str">
        <f t="shared" ref="V374:V387" si="651">MID(HEX2BIN(MID(I374,3,1),4),4,1)</f>
        <v>0</v>
      </c>
      <c r="W374" s="6" t="str">
        <f t="shared" ref="W374:W387" si="652">MID(HEX2BIN(MID(I374,4,1),4),1,1)</f>
        <v>0</v>
      </c>
      <c r="X374" s="6" t="str">
        <f t="shared" ref="X374:X387" si="653">MID(HEX2BIN(MID(I374,4,1),4),2,1)</f>
        <v>0</v>
      </c>
      <c r="Y374" s="6" t="str">
        <f t="shared" ref="Y374:Y387" si="654">MID(HEX2BIN(MID(I374,4,1),4),3,1)</f>
        <v>0</v>
      </c>
      <c r="Z374" s="6" t="str">
        <f t="shared" ref="Z374:Z387" si="655">MID(HEX2BIN(MID(I374,4,1),4),4,1)</f>
        <v>0</v>
      </c>
      <c r="AA374" s="6" t="str">
        <f t="shared" ref="AA374:AA387" si="656">MID(HEX2BIN(MID(I374,5,1),4),1,1)</f>
        <v>0</v>
      </c>
      <c r="AB374" s="6" t="str">
        <f t="shared" ref="AB374:AB387" si="657">MID(HEX2BIN(MID(I374,5,1),4),2,1)</f>
        <v>1</v>
      </c>
      <c r="AC374" s="6" t="str">
        <f t="shared" ref="AC374:AC387" si="658">MID(HEX2BIN(MID(I374,5,1),4),3,1)</f>
        <v>0</v>
      </c>
      <c r="AD374" s="6" t="str">
        <f t="shared" ref="AD374:AD387" si="659">MID(HEX2BIN(MID(I374,5,1),4),4,1)</f>
        <v>1</v>
      </c>
      <c r="AE374" s="6" t="str">
        <f t="shared" ref="AE374:AE387" si="660">MID(HEX2BIN(MID(I374,6,1),4),1,1)</f>
        <v>0</v>
      </c>
      <c r="AF374" s="6" t="str">
        <f t="shared" ref="AF374:AF387" si="661">MID(HEX2BIN(MID(I374,6,1),4),2,1)</f>
        <v>1</v>
      </c>
      <c r="AG374" s="6" t="str">
        <f t="shared" ref="AG374:AG387" si="662">MID(HEX2BIN(MID(I374,6,1),4),3,1)</f>
        <v>0</v>
      </c>
      <c r="AH374" s="6" t="str">
        <f t="shared" ref="AH374:AH387" si="663">MID(HEX2BIN(MID(I374,6,1),4),4,1)</f>
        <v>0</v>
      </c>
      <c r="AI374" s="6" t="str">
        <f t="shared" ref="AI374:AI387" si="664">MID(HEX2BIN(MID(I374,7,1),4),1,1)</f>
        <v>0</v>
      </c>
      <c r="AJ374" s="6" t="str">
        <f t="shared" ref="AJ374:AJ387" si="665">MID(HEX2BIN(MID(I374,7,1),4),2,1)</f>
        <v>0</v>
      </c>
      <c r="AK374" s="6" t="str">
        <f t="shared" ref="AK374:AK387" si="666">MID(HEX2BIN(MID(I374,7,1),4),3,1)</f>
        <v>0</v>
      </c>
      <c r="AL374" s="6" t="str">
        <f t="shared" ref="AL374:AL387" si="667">MID(HEX2BIN(MID(I374,7,1),4),4,1)</f>
        <v>0</v>
      </c>
      <c r="AM374" s="6" t="str">
        <f t="shared" ref="AM374:AM387" si="668">MID(HEX2BIN(MID(I374,8,1),4),1,1)</f>
        <v>0</v>
      </c>
      <c r="AN374" s="6" t="str">
        <f t="shared" ref="AN374:AN387" si="669">MID(HEX2BIN(MID(I374,8,1),4),2,1)</f>
        <v>0</v>
      </c>
      <c r="AO374" s="6" t="str">
        <f t="shared" ref="AO374:AO387" si="670">MID(HEX2BIN(MID(I374,8,1),4),3,1)</f>
        <v>0</v>
      </c>
      <c r="AP374" s="6" t="str">
        <f t="shared" ref="AP374:AP387" si="671">MID(HEX2BIN(MID(I374,8,1),4),4,1)</f>
        <v>0</v>
      </c>
    </row>
    <row r="375" spans="1:42">
      <c r="A375" s="1" t="str">
        <f>'Item Hitboxes'!A1343</f>
        <v>552f29c8</v>
      </c>
      <c r="B375" s="1" t="str">
        <f>'Item Hitboxes'!B1343</f>
        <v>Pkmn</v>
      </c>
      <c r="C375" s="6" t="str">
        <f>'Item Hitboxes'!C1343</f>
        <v>Togepi (Powder Snow)</v>
      </c>
      <c r="D375" s="9" t="str">
        <f>'Item Hitboxes'!D1343</f>
        <v>2c00000a</v>
      </c>
      <c r="E375" s="9" t="str">
        <f>'Item Hitboxes'!E1343</f>
        <v>27100000</v>
      </c>
      <c r="F375" s="9" t="str">
        <f>'Item Hitboxes'!F1343</f>
        <v>05780000</v>
      </c>
      <c r="G375" s="9" t="str">
        <f>'Item Hitboxes'!G1343</f>
        <v>87190780</v>
      </c>
      <c r="H375" s="9" t="str">
        <f>'Item Hitboxes'!H1343</f>
        <v>00140023</v>
      </c>
      <c r="I375" s="9" t="s">
        <v>8516</v>
      </c>
      <c r="K375" s="6" t="str">
        <f t="shared" si="640"/>
        <v>0</v>
      </c>
      <c r="L375" s="6" t="str">
        <f t="shared" si="641"/>
        <v>0</v>
      </c>
      <c r="M375" s="6" t="str">
        <f t="shared" si="642"/>
        <v>0</v>
      </c>
      <c r="N375" s="6" t="str">
        <f t="shared" si="643"/>
        <v>1</v>
      </c>
      <c r="O375" s="6" t="str">
        <f t="shared" si="644"/>
        <v>1</v>
      </c>
      <c r="P375" s="6" t="str">
        <f t="shared" si="645"/>
        <v>1</v>
      </c>
      <c r="Q375" s="6" t="str">
        <f t="shared" si="646"/>
        <v>1</v>
      </c>
      <c r="R375" s="6" t="str">
        <f t="shared" si="647"/>
        <v>0</v>
      </c>
      <c r="S375" s="6" t="str">
        <f t="shared" si="648"/>
        <v>1</v>
      </c>
      <c r="T375" s="6" t="str">
        <f t="shared" si="649"/>
        <v>1</v>
      </c>
      <c r="U375" s="6" t="str">
        <f t="shared" si="650"/>
        <v>0</v>
      </c>
      <c r="V375" s="6" t="str">
        <f t="shared" si="651"/>
        <v>0</v>
      </c>
      <c r="W375" s="6" t="str">
        <f t="shared" si="652"/>
        <v>0</v>
      </c>
      <c r="X375" s="6" t="str">
        <f t="shared" si="653"/>
        <v>0</v>
      </c>
      <c r="Y375" s="6" t="str">
        <f t="shared" si="654"/>
        <v>0</v>
      </c>
      <c r="Z375" s="6" t="str">
        <f t="shared" si="655"/>
        <v>0</v>
      </c>
      <c r="AA375" s="6" t="str">
        <f t="shared" si="656"/>
        <v>0</v>
      </c>
      <c r="AB375" s="6" t="str">
        <f t="shared" si="657"/>
        <v>1</v>
      </c>
      <c r="AC375" s="6" t="str">
        <f t="shared" si="658"/>
        <v>0</v>
      </c>
      <c r="AD375" s="6" t="str">
        <f t="shared" si="659"/>
        <v>1</v>
      </c>
      <c r="AE375" s="6" t="str">
        <f t="shared" si="660"/>
        <v>0</v>
      </c>
      <c r="AF375" s="6" t="str">
        <f t="shared" si="661"/>
        <v>1</v>
      </c>
      <c r="AG375" s="6" t="str">
        <f t="shared" si="662"/>
        <v>0</v>
      </c>
      <c r="AH375" s="6" t="str">
        <f t="shared" si="663"/>
        <v>0</v>
      </c>
      <c r="AI375" s="6" t="str">
        <f t="shared" si="664"/>
        <v>0</v>
      </c>
      <c r="AJ375" s="6" t="str">
        <f t="shared" si="665"/>
        <v>0</v>
      </c>
      <c r="AK375" s="6" t="str">
        <f t="shared" si="666"/>
        <v>0</v>
      </c>
      <c r="AL375" s="6" t="str">
        <f t="shared" si="667"/>
        <v>0</v>
      </c>
      <c r="AM375" s="6" t="str">
        <f t="shared" si="668"/>
        <v>0</v>
      </c>
      <c r="AN375" s="6" t="str">
        <f t="shared" si="669"/>
        <v>0</v>
      </c>
      <c r="AO375" s="6" t="str">
        <f t="shared" si="670"/>
        <v>0</v>
      </c>
      <c r="AP375" s="6" t="str">
        <f t="shared" si="671"/>
        <v>0</v>
      </c>
    </row>
    <row r="376" spans="1:42">
      <c r="A376" s="1" t="str">
        <f>'Item Hitboxes'!A1344</f>
        <v>552f2a48</v>
      </c>
      <c r="B376" s="1" t="str">
        <f>'Item Hitboxes'!B1344</f>
        <v>Pkmn</v>
      </c>
      <c r="C376" s="6" t="str">
        <f>'Item Hitboxes'!C1344</f>
        <v>Togepi (Sleep Powder)</v>
      </c>
      <c r="D376" s="9" t="str">
        <f>'Item Hitboxes'!D1344</f>
        <v>2c00000a</v>
      </c>
      <c r="E376" s="9" t="str">
        <f>'Item Hitboxes'!E1344</f>
        <v>4a380000</v>
      </c>
      <c r="F376" s="9" t="str">
        <f>'Item Hitboxes'!F1344</f>
        <v>000007d0</v>
      </c>
      <c r="G376" s="9" t="str">
        <f>'Item Hitboxes'!G1344</f>
        <v>41190000</v>
      </c>
      <c r="H376" s="9" t="str">
        <f>'Item Hitboxes'!H1344</f>
        <v>b4180022</v>
      </c>
      <c r="I376" s="9" t="s">
        <v>8516</v>
      </c>
      <c r="K376" s="6" t="str">
        <f t="shared" si="640"/>
        <v>0</v>
      </c>
      <c r="L376" s="6" t="str">
        <f t="shared" si="641"/>
        <v>0</v>
      </c>
      <c r="M376" s="6" t="str">
        <f t="shared" si="642"/>
        <v>0</v>
      </c>
      <c r="N376" s="6" t="str">
        <f t="shared" si="643"/>
        <v>1</v>
      </c>
      <c r="O376" s="6" t="str">
        <f t="shared" si="644"/>
        <v>1</v>
      </c>
      <c r="P376" s="6" t="str">
        <f t="shared" si="645"/>
        <v>1</v>
      </c>
      <c r="Q376" s="6" t="str">
        <f t="shared" si="646"/>
        <v>1</v>
      </c>
      <c r="R376" s="6" t="str">
        <f t="shared" si="647"/>
        <v>0</v>
      </c>
      <c r="S376" s="6" t="str">
        <f t="shared" si="648"/>
        <v>1</v>
      </c>
      <c r="T376" s="6" t="str">
        <f t="shared" si="649"/>
        <v>1</v>
      </c>
      <c r="U376" s="6" t="str">
        <f t="shared" si="650"/>
        <v>0</v>
      </c>
      <c r="V376" s="6" t="str">
        <f t="shared" si="651"/>
        <v>0</v>
      </c>
      <c r="W376" s="6" t="str">
        <f t="shared" si="652"/>
        <v>0</v>
      </c>
      <c r="X376" s="6" t="str">
        <f t="shared" si="653"/>
        <v>0</v>
      </c>
      <c r="Y376" s="6" t="str">
        <f t="shared" si="654"/>
        <v>0</v>
      </c>
      <c r="Z376" s="6" t="str">
        <f t="shared" si="655"/>
        <v>0</v>
      </c>
      <c r="AA376" s="6" t="str">
        <f t="shared" si="656"/>
        <v>0</v>
      </c>
      <c r="AB376" s="6" t="str">
        <f t="shared" si="657"/>
        <v>1</v>
      </c>
      <c r="AC376" s="6" t="str">
        <f t="shared" si="658"/>
        <v>0</v>
      </c>
      <c r="AD376" s="6" t="str">
        <f t="shared" si="659"/>
        <v>1</v>
      </c>
      <c r="AE376" s="6" t="str">
        <f t="shared" si="660"/>
        <v>0</v>
      </c>
      <c r="AF376" s="6" t="str">
        <f t="shared" si="661"/>
        <v>1</v>
      </c>
      <c r="AG376" s="6" t="str">
        <f t="shared" si="662"/>
        <v>0</v>
      </c>
      <c r="AH376" s="6" t="str">
        <f t="shared" si="663"/>
        <v>0</v>
      </c>
      <c r="AI376" s="6" t="str">
        <f t="shared" si="664"/>
        <v>0</v>
      </c>
      <c r="AJ376" s="6" t="str">
        <f t="shared" si="665"/>
        <v>0</v>
      </c>
      <c r="AK376" s="6" t="str">
        <f t="shared" si="666"/>
        <v>0</v>
      </c>
      <c r="AL376" s="6" t="str">
        <f t="shared" si="667"/>
        <v>0</v>
      </c>
      <c r="AM376" s="6" t="str">
        <f t="shared" si="668"/>
        <v>0</v>
      </c>
      <c r="AN376" s="6" t="str">
        <f t="shared" si="669"/>
        <v>0</v>
      </c>
      <c r="AO376" s="6" t="str">
        <f t="shared" si="670"/>
        <v>0</v>
      </c>
      <c r="AP376" s="6" t="str">
        <f t="shared" si="671"/>
        <v>0</v>
      </c>
    </row>
    <row r="377" spans="1:42">
      <c r="A377" s="1" t="str">
        <f>'Item Hitboxes'!A1345</f>
        <v>552f2ae8</v>
      </c>
      <c r="B377" s="1" t="str">
        <f>'Item Hitboxes'!B1345</f>
        <v>Pkmn</v>
      </c>
      <c r="C377" s="6">
        <f>'Item Hitboxes'!C1345</f>
        <v>0</v>
      </c>
      <c r="D377" s="9" t="str">
        <f>'Item Hitboxes'!D1345</f>
        <v>2c00000d</v>
      </c>
      <c r="E377" s="9" t="str">
        <f>'Item Hitboxes'!E1345</f>
        <v>04b00000</v>
      </c>
      <c r="F377" s="9" t="str">
        <f>'Item Hitboxes'!F1345</f>
        <v>00000000</v>
      </c>
      <c r="G377" s="9" t="str">
        <f>'Item Hitboxes'!G1345</f>
        <v>28190000</v>
      </c>
      <c r="H377" s="9" t="str">
        <f>'Item Hitboxes'!H1345</f>
        <v>1e0c004f</v>
      </c>
      <c r="I377" s="9" t="s">
        <v>8467</v>
      </c>
      <c r="K377" s="6" t="str">
        <f t="shared" si="640"/>
        <v>0</v>
      </c>
      <c r="L377" s="6" t="str">
        <f t="shared" si="641"/>
        <v>0</v>
      </c>
      <c r="M377" s="6" t="str">
        <f t="shared" si="642"/>
        <v>0</v>
      </c>
      <c r="N377" s="6" t="str">
        <f t="shared" si="643"/>
        <v>1</v>
      </c>
      <c r="O377" s="6" t="str">
        <f t="shared" si="644"/>
        <v>1</v>
      </c>
      <c r="P377" s="6" t="str">
        <f t="shared" si="645"/>
        <v>1</v>
      </c>
      <c r="Q377" s="6" t="str">
        <f t="shared" si="646"/>
        <v>1</v>
      </c>
      <c r="R377" s="6" t="str">
        <f t="shared" si="647"/>
        <v>0</v>
      </c>
      <c r="S377" s="6" t="str">
        <f t="shared" si="648"/>
        <v>1</v>
      </c>
      <c r="T377" s="6" t="str">
        <f t="shared" si="649"/>
        <v>1</v>
      </c>
      <c r="U377" s="6" t="str">
        <f t="shared" si="650"/>
        <v>1</v>
      </c>
      <c r="V377" s="6" t="str">
        <f t="shared" si="651"/>
        <v>0</v>
      </c>
      <c r="W377" s="6" t="str">
        <f t="shared" si="652"/>
        <v>0</v>
      </c>
      <c r="X377" s="6" t="str">
        <f t="shared" si="653"/>
        <v>1</v>
      </c>
      <c r="Y377" s="6" t="str">
        <f t="shared" si="654"/>
        <v>0</v>
      </c>
      <c r="Z377" s="6" t="str">
        <f t="shared" si="655"/>
        <v>0</v>
      </c>
      <c r="AA377" s="6" t="str">
        <f t="shared" si="656"/>
        <v>0</v>
      </c>
      <c r="AB377" s="6" t="str">
        <f t="shared" si="657"/>
        <v>1</v>
      </c>
      <c r="AC377" s="6" t="str">
        <f t="shared" si="658"/>
        <v>0</v>
      </c>
      <c r="AD377" s="6" t="str">
        <f t="shared" si="659"/>
        <v>1</v>
      </c>
      <c r="AE377" s="6" t="str">
        <f t="shared" si="660"/>
        <v>0</v>
      </c>
      <c r="AF377" s="6" t="str">
        <f t="shared" si="661"/>
        <v>1</v>
      </c>
      <c r="AG377" s="6" t="str">
        <f t="shared" si="662"/>
        <v>0</v>
      </c>
      <c r="AH377" s="6" t="str">
        <f t="shared" si="663"/>
        <v>0</v>
      </c>
      <c r="AI377" s="6" t="str">
        <f t="shared" si="664"/>
        <v>0</v>
      </c>
      <c r="AJ377" s="6" t="str">
        <f t="shared" si="665"/>
        <v>0</v>
      </c>
      <c r="AK377" s="6" t="str">
        <f t="shared" si="666"/>
        <v>0</v>
      </c>
      <c r="AL377" s="6" t="str">
        <f t="shared" si="667"/>
        <v>0</v>
      </c>
      <c r="AM377" s="6" t="str">
        <f t="shared" si="668"/>
        <v>0</v>
      </c>
      <c r="AN377" s="6" t="str">
        <f t="shared" si="669"/>
        <v>0</v>
      </c>
      <c r="AO377" s="6" t="str">
        <f t="shared" si="670"/>
        <v>0</v>
      </c>
      <c r="AP377" s="6" t="str">
        <f t="shared" si="671"/>
        <v>0</v>
      </c>
    </row>
    <row r="378" spans="1:42">
      <c r="A378" s="1" t="str">
        <f>'Item Hitboxes'!A1346</f>
        <v>552f2b4c</v>
      </c>
      <c r="B378" s="1" t="str">
        <f>'Item Hitboxes'!B1346</f>
        <v>Pkmn</v>
      </c>
      <c r="C378" s="6" t="str">
        <f>'Item Hitboxes'!C1346</f>
        <v>Porygon2</v>
      </c>
      <c r="D378" s="9" t="str">
        <f>'Item Hitboxes'!D1346</f>
        <v>2c016019</v>
      </c>
      <c r="E378" s="9" t="str">
        <f>'Item Hitboxes'!E1346</f>
        <v>03e80000</v>
      </c>
      <c r="F378" s="9" t="str">
        <f>'Item Hitboxes'!F1346</f>
        <v>00000000</v>
      </c>
      <c r="G378" s="9" t="str">
        <f>'Item Hitboxes'!G1346</f>
        <v>5a0f0000</v>
      </c>
      <c r="H378" s="9" t="str">
        <f>'Item Hitboxes'!H1346</f>
        <v>320800a3</v>
      </c>
      <c r="I378" s="9" t="s">
        <v>8467</v>
      </c>
      <c r="K378" s="6" t="str">
        <f t="shared" si="640"/>
        <v>0</v>
      </c>
      <c r="L378" s="6" t="str">
        <f t="shared" si="641"/>
        <v>0</v>
      </c>
      <c r="M378" s="6" t="str">
        <f t="shared" si="642"/>
        <v>0</v>
      </c>
      <c r="N378" s="6" t="str">
        <f t="shared" si="643"/>
        <v>1</v>
      </c>
      <c r="O378" s="6" t="str">
        <f t="shared" si="644"/>
        <v>1</v>
      </c>
      <c r="P378" s="6" t="str">
        <f t="shared" si="645"/>
        <v>1</v>
      </c>
      <c r="Q378" s="6" t="str">
        <f t="shared" si="646"/>
        <v>1</v>
      </c>
      <c r="R378" s="6" t="str">
        <f t="shared" si="647"/>
        <v>0</v>
      </c>
      <c r="S378" s="6" t="str">
        <f t="shared" si="648"/>
        <v>1</v>
      </c>
      <c r="T378" s="6" t="str">
        <f t="shared" si="649"/>
        <v>1</v>
      </c>
      <c r="U378" s="6" t="str">
        <f t="shared" si="650"/>
        <v>1</v>
      </c>
      <c r="V378" s="6" t="str">
        <f t="shared" si="651"/>
        <v>0</v>
      </c>
      <c r="W378" s="6" t="str">
        <f t="shared" si="652"/>
        <v>0</v>
      </c>
      <c r="X378" s="6" t="str">
        <f t="shared" si="653"/>
        <v>1</v>
      </c>
      <c r="Y378" s="6" t="str">
        <f t="shared" si="654"/>
        <v>0</v>
      </c>
      <c r="Z378" s="6" t="str">
        <f t="shared" si="655"/>
        <v>0</v>
      </c>
      <c r="AA378" s="6" t="str">
        <f t="shared" si="656"/>
        <v>0</v>
      </c>
      <c r="AB378" s="6" t="str">
        <f t="shared" si="657"/>
        <v>1</v>
      </c>
      <c r="AC378" s="6" t="str">
        <f t="shared" si="658"/>
        <v>0</v>
      </c>
      <c r="AD378" s="6" t="str">
        <f t="shared" si="659"/>
        <v>1</v>
      </c>
      <c r="AE378" s="6" t="str">
        <f t="shared" si="660"/>
        <v>0</v>
      </c>
      <c r="AF378" s="6" t="str">
        <f t="shared" si="661"/>
        <v>1</v>
      </c>
      <c r="AG378" s="6" t="str">
        <f t="shared" si="662"/>
        <v>0</v>
      </c>
      <c r="AH378" s="6" t="str">
        <f t="shared" si="663"/>
        <v>0</v>
      </c>
      <c r="AI378" s="6" t="str">
        <f t="shared" si="664"/>
        <v>0</v>
      </c>
      <c r="AJ378" s="6" t="str">
        <f t="shared" si="665"/>
        <v>0</v>
      </c>
      <c r="AK378" s="6" t="str">
        <f t="shared" si="666"/>
        <v>0</v>
      </c>
      <c r="AL378" s="6" t="str">
        <f t="shared" si="667"/>
        <v>0</v>
      </c>
      <c r="AM378" s="6" t="str">
        <f t="shared" si="668"/>
        <v>0</v>
      </c>
      <c r="AN378" s="6" t="str">
        <f t="shared" si="669"/>
        <v>0</v>
      </c>
      <c r="AO378" s="6" t="str">
        <f t="shared" si="670"/>
        <v>0</v>
      </c>
      <c r="AP378" s="6" t="str">
        <f t="shared" si="671"/>
        <v>0</v>
      </c>
    </row>
    <row r="379" spans="1:42">
      <c r="A379" s="1" t="str">
        <f>'Item Hitboxes'!A1347</f>
        <v>552f2b8c</v>
      </c>
      <c r="B379" s="1" t="str">
        <f>'Item Hitboxes'!B1347</f>
        <v>Pkmn</v>
      </c>
      <c r="C379" s="6" t="str">
        <f>'Item Hitboxes'!C1347</f>
        <v>Marill</v>
      </c>
      <c r="D379" s="9" t="str">
        <f>'Item Hitboxes'!D1347</f>
        <v>2c000001</v>
      </c>
      <c r="E379" s="9" t="str">
        <f>'Item Hitboxes'!E1347</f>
        <v>04b00000</v>
      </c>
      <c r="F379" s="9" t="str">
        <f>'Item Hitboxes'!F1347</f>
        <v>03840000</v>
      </c>
      <c r="G379" s="9" t="str">
        <f>'Item Hitboxes'!G1347</f>
        <v>001905a0</v>
      </c>
      <c r="H379" s="9" t="str">
        <f>'Item Hitboxes'!H1347</f>
        <v>0000001b</v>
      </c>
      <c r="I379" s="9" t="s">
        <v>8467</v>
      </c>
      <c r="K379" s="6" t="str">
        <f t="shared" si="640"/>
        <v>0</v>
      </c>
      <c r="L379" s="6" t="str">
        <f t="shared" si="641"/>
        <v>0</v>
      </c>
      <c r="M379" s="6" t="str">
        <f t="shared" si="642"/>
        <v>0</v>
      </c>
      <c r="N379" s="6" t="str">
        <f t="shared" si="643"/>
        <v>1</v>
      </c>
      <c r="O379" s="6" t="str">
        <f t="shared" si="644"/>
        <v>1</v>
      </c>
      <c r="P379" s="6" t="str">
        <f t="shared" si="645"/>
        <v>1</v>
      </c>
      <c r="Q379" s="6" t="str">
        <f t="shared" si="646"/>
        <v>1</v>
      </c>
      <c r="R379" s="6" t="str">
        <f t="shared" si="647"/>
        <v>0</v>
      </c>
      <c r="S379" s="6" t="str">
        <f t="shared" si="648"/>
        <v>1</v>
      </c>
      <c r="T379" s="6" t="str">
        <f t="shared" si="649"/>
        <v>1</v>
      </c>
      <c r="U379" s="6" t="str">
        <f t="shared" si="650"/>
        <v>1</v>
      </c>
      <c r="V379" s="6" t="str">
        <f t="shared" si="651"/>
        <v>0</v>
      </c>
      <c r="W379" s="6" t="str">
        <f t="shared" si="652"/>
        <v>0</v>
      </c>
      <c r="X379" s="6" t="str">
        <f t="shared" si="653"/>
        <v>1</v>
      </c>
      <c r="Y379" s="6" t="str">
        <f t="shared" si="654"/>
        <v>0</v>
      </c>
      <c r="Z379" s="6" t="str">
        <f t="shared" si="655"/>
        <v>0</v>
      </c>
      <c r="AA379" s="6" t="str">
        <f t="shared" si="656"/>
        <v>0</v>
      </c>
      <c r="AB379" s="6" t="str">
        <f t="shared" si="657"/>
        <v>1</v>
      </c>
      <c r="AC379" s="6" t="str">
        <f t="shared" si="658"/>
        <v>0</v>
      </c>
      <c r="AD379" s="6" t="str">
        <f t="shared" si="659"/>
        <v>1</v>
      </c>
      <c r="AE379" s="6" t="str">
        <f t="shared" si="660"/>
        <v>0</v>
      </c>
      <c r="AF379" s="6" t="str">
        <f t="shared" si="661"/>
        <v>1</v>
      </c>
      <c r="AG379" s="6" t="str">
        <f t="shared" si="662"/>
        <v>0</v>
      </c>
      <c r="AH379" s="6" t="str">
        <f t="shared" si="663"/>
        <v>0</v>
      </c>
      <c r="AI379" s="6" t="str">
        <f t="shared" si="664"/>
        <v>0</v>
      </c>
      <c r="AJ379" s="6" t="str">
        <f t="shared" si="665"/>
        <v>0</v>
      </c>
      <c r="AK379" s="6" t="str">
        <f t="shared" si="666"/>
        <v>0</v>
      </c>
      <c r="AL379" s="6" t="str">
        <f t="shared" si="667"/>
        <v>0</v>
      </c>
      <c r="AM379" s="6" t="str">
        <f t="shared" si="668"/>
        <v>0</v>
      </c>
      <c r="AN379" s="6" t="str">
        <f t="shared" si="669"/>
        <v>0</v>
      </c>
      <c r="AO379" s="6" t="str">
        <f t="shared" si="670"/>
        <v>0</v>
      </c>
      <c r="AP379" s="6" t="str">
        <f t="shared" si="671"/>
        <v>0</v>
      </c>
    </row>
    <row r="380" spans="1:42">
      <c r="A380" s="1" t="str">
        <f>'Item Hitboxes'!A1348</f>
        <v>552f2bb4</v>
      </c>
      <c r="B380" s="1" t="str">
        <f>'Item Hitboxes'!B1348</f>
        <v>Pkmn</v>
      </c>
      <c r="C380" s="6" t="str">
        <f>'Item Hitboxes'!C1348</f>
        <v>Venusaur</v>
      </c>
      <c r="D380" s="9" t="str">
        <f>'Item Hitboxes'!D1348</f>
        <v>2c000012</v>
      </c>
      <c r="E380" s="9" t="str">
        <f>'Item Hitboxes'!E1348</f>
        <v>2ee00000</v>
      </c>
      <c r="F380" s="9" t="str">
        <f>'Item Hitboxes'!F1348</f>
        <v>06000000</v>
      </c>
      <c r="G380" s="9" t="str">
        <f>'Item Hitboxes'!G1348</f>
        <v>280f0000</v>
      </c>
      <c r="H380" s="9" t="str">
        <f>'Item Hitboxes'!H1348</f>
        <v>1e00008a</v>
      </c>
      <c r="I380" s="9" t="s">
        <v>8538</v>
      </c>
      <c r="K380" s="6" t="str">
        <f t="shared" si="640"/>
        <v>0</v>
      </c>
      <c r="L380" s="6" t="str">
        <f t="shared" si="641"/>
        <v>0</v>
      </c>
      <c r="M380" s="6" t="str">
        <f t="shared" si="642"/>
        <v>1</v>
      </c>
      <c r="N380" s="6" t="str">
        <f t="shared" si="643"/>
        <v>1</v>
      </c>
      <c r="O380" s="6" t="str">
        <f t="shared" si="644"/>
        <v>0</v>
      </c>
      <c r="P380" s="6" t="str">
        <f t="shared" si="645"/>
        <v>0</v>
      </c>
      <c r="Q380" s="6" t="str">
        <f t="shared" si="646"/>
        <v>1</v>
      </c>
      <c r="R380" s="6" t="str">
        <f t="shared" si="647"/>
        <v>0</v>
      </c>
      <c r="S380" s="6" t="str">
        <f t="shared" si="648"/>
        <v>1</v>
      </c>
      <c r="T380" s="6" t="str">
        <f t="shared" si="649"/>
        <v>1</v>
      </c>
      <c r="U380" s="6" t="str">
        <f t="shared" si="650"/>
        <v>1</v>
      </c>
      <c r="V380" s="6" t="str">
        <f t="shared" si="651"/>
        <v>0</v>
      </c>
      <c r="W380" s="6" t="str">
        <f t="shared" si="652"/>
        <v>0</v>
      </c>
      <c r="X380" s="6" t="str">
        <f t="shared" si="653"/>
        <v>1</v>
      </c>
      <c r="Y380" s="6" t="str">
        <f t="shared" si="654"/>
        <v>0</v>
      </c>
      <c r="Z380" s="6" t="str">
        <f t="shared" si="655"/>
        <v>0</v>
      </c>
      <c r="AA380" s="6" t="str">
        <f t="shared" si="656"/>
        <v>0</v>
      </c>
      <c r="AB380" s="6" t="str">
        <f t="shared" si="657"/>
        <v>1</v>
      </c>
      <c r="AC380" s="6" t="str">
        <f t="shared" si="658"/>
        <v>0</v>
      </c>
      <c r="AD380" s="6" t="str">
        <f t="shared" si="659"/>
        <v>1</v>
      </c>
      <c r="AE380" s="6" t="str">
        <f t="shared" si="660"/>
        <v>0</v>
      </c>
      <c r="AF380" s="6" t="str">
        <f t="shared" si="661"/>
        <v>1</v>
      </c>
      <c r="AG380" s="6" t="str">
        <f t="shared" si="662"/>
        <v>0</v>
      </c>
      <c r="AH380" s="6" t="str">
        <f t="shared" si="663"/>
        <v>0</v>
      </c>
      <c r="AI380" s="6" t="str">
        <f t="shared" si="664"/>
        <v>0</v>
      </c>
      <c r="AJ380" s="6" t="str">
        <f t="shared" si="665"/>
        <v>0</v>
      </c>
      <c r="AK380" s="6" t="str">
        <f t="shared" si="666"/>
        <v>0</v>
      </c>
      <c r="AL380" s="6" t="str">
        <f t="shared" si="667"/>
        <v>0</v>
      </c>
      <c r="AM380" s="6" t="str">
        <f t="shared" si="668"/>
        <v>0</v>
      </c>
      <c r="AN380" s="6" t="str">
        <f t="shared" si="669"/>
        <v>0</v>
      </c>
      <c r="AO380" s="6" t="str">
        <f t="shared" si="670"/>
        <v>0</v>
      </c>
      <c r="AP380" s="6" t="str">
        <f t="shared" si="671"/>
        <v>0</v>
      </c>
    </row>
    <row r="381" spans="1:42">
      <c r="A381" s="1" t="str">
        <f>'Item Hitboxes'!A1349</f>
        <v>552f2c34</v>
      </c>
      <c r="B381" s="1" t="str">
        <f>'Item Hitboxes'!B1349</f>
        <v>Pkmn</v>
      </c>
      <c r="C381" s="6" t="str">
        <f>'Item Hitboxes'!C1349</f>
        <v>Chikorita</v>
      </c>
      <c r="D381" s="9" t="str">
        <f>'Item Hitboxes'!D1349</f>
        <v>2c000004</v>
      </c>
      <c r="E381" s="9" t="str">
        <f>'Item Hitboxes'!E1349</f>
        <v>02580000</v>
      </c>
      <c r="F381" s="9" t="str">
        <f>'Item Hitboxes'!F1349</f>
        <v>00000000</v>
      </c>
      <c r="G381" s="9" t="str">
        <f>'Item Hitboxes'!G1349</f>
        <v>280a0000</v>
      </c>
      <c r="H381" s="9" t="str">
        <f>'Item Hitboxes'!H1349</f>
        <v>0c8e000f</v>
      </c>
      <c r="I381" s="9" t="s">
        <v>8671</v>
      </c>
      <c r="K381" s="6" t="str">
        <f t="shared" si="640"/>
        <v>0</v>
      </c>
      <c r="L381" s="6" t="str">
        <f t="shared" si="641"/>
        <v>0</v>
      </c>
      <c r="M381" s="6" t="str">
        <f t="shared" si="642"/>
        <v>0</v>
      </c>
      <c r="N381" s="6" t="str">
        <f t="shared" si="643"/>
        <v>1</v>
      </c>
      <c r="O381" s="6" t="str">
        <f t="shared" si="644"/>
        <v>0</v>
      </c>
      <c r="P381" s="6" t="str">
        <f t="shared" si="645"/>
        <v>0</v>
      </c>
      <c r="Q381" s="6" t="str">
        <f t="shared" si="646"/>
        <v>0</v>
      </c>
      <c r="R381" s="6" t="str">
        <f t="shared" si="647"/>
        <v>0</v>
      </c>
      <c r="S381" s="6" t="str">
        <f t="shared" si="648"/>
        <v>0</v>
      </c>
      <c r="T381" s="6" t="str">
        <f t="shared" si="649"/>
        <v>0</v>
      </c>
      <c r="U381" s="6" t="str">
        <f t="shared" si="650"/>
        <v>0</v>
      </c>
      <c r="V381" s="6" t="str">
        <f t="shared" si="651"/>
        <v>1</v>
      </c>
      <c r="W381" s="6" t="str">
        <f t="shared" si="652"/>
        <v>0</v>
      </c>
      <c r="X381" s="6" t="str">
        <f t="shared" si="653"/>
        <v>1</v>
      </c>
      <c r="Y381" s="6" t="str">
        <f t="shared" si="654"/>
        <v>0</v>
      </c>
      <c r="Z381" s="6" t="str">
        <f t="shared" si="655"/>
        <v>0</v>
      </c>
      <c r="AA381" s="6" t="str">
        <f t="shared" si="656"/>
        <v>1</v>
      </c>
      <c r="AB381" s="6" t="str">
        <f t="shared" si="657"/>
        <v>1</v>
      </c>
      <c r="AC381" s="6" t="str">
        <f t="shared" si="658"/>
        <v>0</v>
      </c>
      <c r="AD381" s="6" t="str">
        <f t="shared" si="659"/>
        <v>1</v>
      </c>
      <c r="AE381" s="6" t="str">
        <f t="shared" si="660"/>
        <v>0</v>
      </c>
      <c r="AF381" s="6" t="str">
        <f t="shared" si="661"/>
        <v>1</v>
      </c>
      <c r="AG381" s="6" t="str">
        <f t="shared" si="662"/>
        <v>0</v>
      </c>
      <c r="AH381" s="6" t="str">
        <f t="shared" si="663"/>
        <v>0</v>
      </c>
      <c r="AI381" s="6" t="str">
        <f t="shared" si="664"/>
        <v>0</v>
      </c>
      <c r="AJ381" s="6" t="str">
        <f t="shared" si="665"/>
        <v>0</v>
      </c>
      <c r="AK381" s="6" t="str">
        <f t="shared" si="666"/>
        <v>0</v>
      </c>
      <c r="AL381" s="6" t="str">
        <f t="shared" si="667"/>
        <v>0</v>
      </c>
      <c r="AM381" s="6" t="str">
        <f t="shared" si="668"/>
        <v>0</v>
      </c>
      <c r="AN381" s="6" t="str">
        <f t="shared" si="669"/>
        <v>0</v>
      </c>
      <c r="AO381" s="6" t="str">
        <f t="shared" si="670"/>
        <v>0</v>
      </c>
      <c r="AP381" s="6" t="str">
        <f t="shared" si="671"/>
        <v>0</v>
      </c>
    </row>
    <row r="382" spans="1:42">
      <c r="A382" s="1" t="str">
        <f>'Item Hitboxes'!A1350</f>
        <v>552f2c50</v>
      </c>
      <c r="B382" s="1" t="str">
        <f>'Item Hitboxes'!B1350</f>
        <v>Pkmn</v>
      </c>
      <c r="C382" s="6" t="str">
        <f>'Item Hitboxes'!C1350</f>
        <v>Blastoise</v>
      </c>
      <c r="D382" s="9" t="str">
        <f>'Item Hitboxes'!D1350</f>
        <v>2c000008</v>
      </c>
      <c r="E382" s="9" t="str">
        <f>'Item Hitboxes'!E1350</f>
        <v>05dc0000</v>
      </c>
      <c r="F382" s="9" t="str">
        <f>'Item Hitboxes'!F1350</f>
        <v>00000000</v>
      </c>
      <c r="G382" s="9" t="str">
        <f>'Item Hitboxes'!G1350</f>
        <v>05078000</v>
      </c>
      <c r="H382" s="9" t="str">
        <f>'Item Hitboxes'!H1350</f>
        <v>0f02084b</v>
      </c>
      <c r="I382" s="9" t="s">
        <v>8675</v>
      </c>
      <c r="K382" s="6" t="str">
        <f t="shared" si="640"/>
        <v>0</v>
      </c>
      <c r="L382" s="6" t="str">
        <f t="shared" si="641"/>
        <v>0</v>
      </c>
      <c r="M382" s="6" t="str">
        <f t="shared" si="642"/>
        <v>0</v>
      </c>
      <c r="N382" s="6" t="str">
        <f t="shared" si="643"/>
        <v>1</v>
      </c>
      <c r="O382" s="6" t="str">
        <f t="shared" si="644"/>
        <v>1</v>
      </c>
      <c r="P382" s="6" t="str">
        <f t="shared" si="645"/>
        <v>1</v>
      </c>
      <c r="Q382" s="6" t="str">
        <f t="shared" si="646"/>
        <v>1</v>
      </c>
      <c r="R382" s="6" t="str">
        <f t="shared" si="647"/>
        <v>0</v>
      </c>
      <c r="S382" s="6" t="str">
        <f t="shared" si="648"/>
        <v>0</v>
      </c>
      <c r="T382" s="6" t="str">
        <f t="shared" si="649"/>
        <v>0</v>
      </c>
      <c r="U382" s="6" t="str">
        <f t="shared" si="650"/>
        <v>0</v>
      </c>
      <c r="V382" s="6" t="str">
        <f t="shared" si="651"/>
        <v>0</v>
      </c>
      <c r="W382" s="6" t="str">
        <f t="shared" si="652"/>
        <v>0</v>
      </c>
      <c r="X382" s="6" t="str">
        <f t="shared" si="653"/>
        <v>1</v>
      </c>
      <c r="Y382" s="6" t="str">
        <f t="shared" si="654"/>
        <v>0</v>
      </c>
      <c r="Z382" s="6" t="str">
        <f t="shared" si="655"/>
        <v>0</v>
      </c>
      <c r="AA382" s="6" t="str">
        <f t="shared" si="656"/>
        <v>1</v>
      </c>
      <c r="AB382" s="6" t="str">
        <f t="shared" si="657"/>
        <v>1</v>
      </c>
      <c r="AC382" s="6" t="str">
        <f t="shared" si="658"/>
        <v>0</v>
      </c>
      <c r="AD382" s="6" t="str">
        <f t="shared" si="659"/>
        <v>1</v>
      </c>
      <c r="AE382" s="6" t="str">
        <f t="shared" si="660"/>
        <v>0</v>
      </c>
      <c r="AF382" s="6" t="str">
        <f t="shared" si="661"/>
        <v>1</v>
      </c>
      <c r="AG382" s="6" t="str">
        <f t="shared" si="662"/>
        <v>0</v>
      </c>
      <c r="AH382" s="6" t="str">
        <f t="shared" si="663"/>
        <v>0</v>
      </c>
      <c r="AI382" s="6" t="str">
        <f t="shared" si="664"/>
        <v>0</v>
      </c>
      <c r="AJ382" s="6" t="str">
        <f t="shared" si="665"/>
        <v>0</v>
      </c>
      <c r="AK382" s="6" t="str">
        <f t="shared" si="666"/>
        <v>0</v>
      </c>
      <c r="AL382" s="6" t="str">
        <f t="shared" si="667"/>
        <v>0</v>
      </c>
      <c r="AM382" s="6" t="str">
        <f t="shared" si="668"/>
        <v>0</v>
      </c>
      <c r="AN382" s="6" t="str">
        <f t="shared" si="669"/>
        <v>0</v>
      </c>
      <c r="AO382" s="6" t="str">
        <f t="shared" si="670"/>
        <v>0</v>
      </c>
      <c r="AP382" s="6" t="str">
        <f t="shared" si="671"/>
        <v>0</v>
      </c>
    </row>
    <row r="383" spans="1:42">
      <c r="A383" s="1" t="str">
        <f>'Item Hitboxes'!A1351</f>
        <v>552f2c70</v>
      </c>
      <c r="B383" s="1" t="str">
        <f>'Item Hitboxes'!B1351</f>
        <v>Pkmn</v>
      </c>
      <c r="C383" s="6" t="str">
        <f>'Item Hitboxes'!C1351</f>
        <v>Wheezing</v>
      </c>
      <c r="D383" s="9" t="str">
        <f>'Item Hitboxes'!D1351</f>
        <v>2c000003</v>
      </c>
      <c r="E383" s="9" t="str">
        <f>'Item Hitboxes'!E1351</f>
        <v>07080000</v>
      </c>
      <c r="F383" s="9" t="str">
        <f>'Item Hitboxes'!F1351</f>
        <v>00000000</v>
      </c>
      <c r="G383" s="9" t="str">
        <f>'Item Hitboxes'!G1351</f>
        <v>41190640</v>
      </c>
      <c r="H383" s="9" t="str">
        <f>'Item Hitboxes'!H1351</f>
        <v>00000063</v>
      </c>
      <c r="I383" s="9" t="s">
        <v>8679</v>
      </c>
      <c r="K383" s="6" t="str">
        <f t="shared" si="640"/>
        <v>0</v>
      </c>
      <c r="L383" s="6" t="str">
        <f t="shared" si="641"/>
        <v>0</v>
      </c>
      <c r="M383" s="6" t="str">
        <f t="shared" si="642"/>
        <v>0</v>
      </c>
      <c r="N383" s="6" t="str">
        <f t="shared" si="643"/>
        <v>1</v>
      </c>
      <c r="O383" s="6" t="str">
        <f t="shared" si="644"/>
        <v>1</v>
      </c>
      <c r="P383" s="6" t="str">
        <f t="shared" si="645"/>
        <v>1</v>
      </c>
      <c r="Q383" s="6" t="str">
        <f t="shared" si="646"/>
        <v>1</v>
      </c>
      <c r="R383" s="6" t="str">
        <f t="shared" si="647"/>
        <v>0</v>
      </c>
      <c r="S383" s="6" t="str">
        <f t="shared" si="648"/>
        <v>0</v>
      </c>
      <c r="T383" s="6" t="str">
        <f t="shared" si="649"/>
        <v>0</v>
      </c>
      <c r="U383" s="6" t="str">
        <f t="shared" si="650"/>
        <v>0</v>
      </c>
      <c r="V383" s="6" t="str">
        <f t="shared" si="651"/>
        <v>0</v>
      </c>
      <c r="W383" s="6" t="str">
        <f t="shared" si="652"/>
        <v>0</v>
      </c>
      <c r="X383" s="6" t="str">
        <f t="shared" si="653"/>
        <v>0</v>
      </c>
      <c r="Y383" s="6" t="str">
        <f t="shared" si="654"/>
        <v>0</v>
      </c>
      <c r="Z383" s="6" t="str">
        <f t="shared" si="655"/>
        <v>0</v>
      </c>
      <c r="AA383" s="6" t="str">
        <f t="shared" si="656"/>
        <v>1</v>
      </c>
      <c r="AB383" s="6" t="str">
        <f t="shared" si="657"/>
        <v>1</v>
      </c>
      <c r="AC383" s="6" t="str">
        <f t="shared" si="658"/>
        <v>0</v>
      </c>
      <c r="AD383" s="6" t="str">
        <f t="shared" si="659"/>
        <v>0</v>
      </c>
      <c r="AE383" s="6" t="str">
        <f t="shared" si="660"/>
        <v>0</v>
      </c>
      <c r="AF383" s="6" t="str">
        <f t="shared" si="661"/>
        <v>1</v>
      </c>
      <c r="AG383" s="6" t="str">
        <f t="shared" si="662"/>
        <v>0</v>
      </c>
      <c r="AH383" s="6" t="str">
        <f t="shared" si="663"/>
        <v>0</v>
      </c>
      <c r="AI383" s="6" t="str">
        <f t="shared" si="664"/>
        <v>0</v>
      </c>
      <c r="AJ383" s="6" t="str">
        <f t="shared" si="665"/>
        <v>0</v>
      </c>
      <c r="AK383" s="6" t="str">
        <f t="shared" si="666"/>
        <v>0</v>
      </c>
      <c r="AL383" s="6" t="str">
        <f t="shared" si="667"/>
        <v>0</v>
      </c>
      <c r="AM383" s="6" t="str">
        <f t="shared" si="668"/>
        <v>0</v>
      </c>
      <c r="AN383" s="6" t="str">
        <f t="shared" si="669"/>
        <v>0</v>
      </c>
      <c r="AO383" s="6" t="str">
        <f t="shared" si="670"/>
        <v>0</v>
      </c>
      <c r="AP383" s="6" t="str">
        <f t="shared" si="671"/>
        <v>0</v>
      </c>
    </row>
    <row r="384" spans="1:42">
      <c r="A384" s="1" t="str">
        <f>'Item Hitboxes'!A1352</f>
        <v>552f2c8c</v>
      </c>
      <c r="B384" s="1" t="str">
        <f>'Item Hitboxes'!B1352</f>
        <v>Pkmn</v>
      </c>
      <c r="C384" s="6" t="str">
        <f>'Item Hitboxes'!C1352</f>
        <v>Charizard</v>
      </c>
      <c r="D384" s="9" t="str">
        <f>'Item Hitboxes'!D1352</f>
        <v>2c000002</v>
      </c>
      <c r="E384" s="9" t="str">
        <f>'Item Hitboxes'!E1352</f>
        <v>09600000</v>
      </c>
      <c r="F384" s="9" t="str">
        <f>'Item Hitboxes'!F1352</f>
        <v>00000000</v>
      </c>
      <c r="G384" s="9" t="str">
        <f>'Item Hitboxes'!G1352</f>
        <v>28190140</v>
      </c>
      <c r="H384" s="9" t="str">
        <f>'Item Hitboxes'!H1352</f>
        <v>00040023</v>
      </c>
      <c r="I384" s="9" t="s">
        <v>8683</v>
      </c>
      <c r="K384" s="6" t="str">
        <f t="shared" si="640"/>
        <v>0</v>
      </c>
      <c r="L384" s="6" t="str">
        <f t="shared" si="641"/>
        <v>0</v>
      </c>
      <c r="M384" s="6" t="str">
        <f t="shared" si="642"/>
        <v>0</v>
      </c>
      <c r="N384" s="6" t="str">
        <f t="shared" si="643"/>
        <v>1</v>
      </c>
      <c r="O384" s="6" t="str">
        <f t="shared" si="644"/>
        <v>0</v>
      </c>
      <c r="P384" s="6" t="str">
        <f t="shared" si="645"/>
        <v>0</v>
      </c>
      <c r="Q384" s="6" t="str">
        <f t="shared" si="646"/>
        <v>0</v>
      </c>
      <c r="R384" s="6" t="str">
        <f t="shared" si="647"/>
        <v>0</v>
      </c>
      <c r="S384" s="6" t="str">
        <f t="shared" si="648"/>
        <v>0</v>
      </c>
      <c r="T384" s="6" t="str">
        <f t="shared" si="649"/>
        <v>0</v>
      </c>
      <c r="U384" s="6" t="str">
        <f t="shared" si="650"/>
        <v>0</v>
      </c>
      <c r="V384" s="6" t="str">
        <f t="shared" si="651"/>
        <v>1</v>
      </c>
      <c r="W384" s="6" t="str">
        <f t="shared" si="652"/>
        <v>1</v>
      </c>
      <c r="X384" s="6" t="str">
        <f t="shared" si="653"/>
        <v>1</v>
      </c>
      <c r="Y384" s="6" t="str">
        <f t="shared" si="654"/>
        <v>0</v>
      </c>
      <c r="Z384" s="6" t="str">
        <f t="shared" si="655"/>
        <v>0</v>
      </c>
      <c r="AA384" s="6" t="str">
        <f t="shared" si="656"/>
        <v>1</v>
      </c>
      <c r="AB384" s="6" t="str">
        <f t="shared" si="657"/>
        <v>1</v>
      </c>
      <c r="AC384" s="6" t="str">
        <f t="shared" si="658"/>
        <v>0</v>
      </c>
      <c r="AD384" s="6" t="str">
        <f t="shared" si="659"/>
        <v>1</v>
      </c>
      <c r="AE384" s="6" t="str">
        <f t="shared" si="660"/>
        <v>0</v>
      </c>
      <c r="AF384" s="6" t="str">
        <f t="shared" si="661"/>
        <v>1</v>
      </c>
      <c r="AG384" s="6" t="str">
        <f t="shared" si="662"/>
        <v>0</v>
      </c>
      <c r="AH384" s="6" t="str">
        <f t="shared" si="663"/>
        <v>0</v>
      </c>
      <c r="AI384" s="6" t="str">
        <f t="shared" si="664"/>
        <v>0</v>
      </c>
      <c r="AJ384" s="6" t="str">
        <f t="shared" si="665"/>
        <v>0</v>
      </c>
      <c r="AK384" s="6" t="str">
        <f t="shared" si="666"/>
        <v>0</v>
      </c>
      <c r="AL384" s="6" t="str">
        <f t="shared" si="667"/>
        <v>0</v>
      </c>
      <c r="AM384" s="6" t="str">
        <f t="shared" si="668"/>
        <v>0</v>
      </c>
      <c r="AN384" s="6" t="str">
        <f t="shared" si="669"/>
        <v>0</v>
      </c>
      <c r="AO384" s="6" t="str">
        <f t="shared" si="670"/>
        <v>0</v>
      </c>
      <c r="AP384" s="6" t="str">
        <f t="shared" si="671"/>
        <v>0</v>
      </c>
    </row>
    <row r="385" spans="1:42">
      <c r="A385" s="1" t="str">
        <f>'Item Hitboxes'!A1353</f>
        <v>552f2ca8</v>
      </c>
      <c r="B385" s="1" t="str">
        <f>'Item Hitboxes'!B1353</f>
        <v>Pkmn</v>
      </c>
      <c r="C385" s="6" t="str">
        <f>'Item Hitboxes'!C1353</f>
        <v>Unown</v>
      </c>
      <c r="D385" s="9" t="str">
        <f>'Item Hitboxes'!D1353</f>
        <v>2c000005</v>
      </c>
      <c r="E385" s="9" t="str">
        <f>'Item Hitboxes'!E1353</f>
        <v>05780000</v>
      </c>
      <c r="F385" s="9" t="str">
        <f>'Item Hitboxes'!F1353</f>
        <v>00000000</v>
      </c>
      <c r="G385" s="9" t="str">
        <f>'Item Hitboxes'!G1353</f>
        <v>2d0f0000</v>
      </c>
      <c r="H385" s="9" t="str">
        <f>'Item Hitboxes'!H1353</f>
        <v>190c000f</v>
      </c>
      <c r="I385" s="9" t="s">
        <v>8686</v>
      </c>
      <c r="K385" s="6" t="str">
        <f t="shared" si="640"/>
        <v>0</v>
      </c>
      <c r="L385" s="6" t="str">
        <f t="shared" si="641"/>
        <v>0</v>
      </c>
      <c r="M385" s="6" t="str">
        <f t="shared" si="642"/>
        <v>0</v>
      </c>
      <c r="N385" s="6" t="str">
        <f t="shared" si="643"/>
        <v>1</v>
      </c>
      <c r="O385" s="6" t="str">
        <f t="shared" si="644"/>
        <v>1</v>
      </c>
      <c r="P385" s="6" t="str">
        <f t="shared" si="645"/>
        <v>1</v>
      </c>
      <c r="Q385" s="6" t="str">
        <f t="shared" si="646"/>
        <v>1</v>
      </c>
      <c r="R385" s="6" t="str">
        <f t="shared" si="647"/>
        <v>0</v>
      </c>
      <c r="S385" s="6" t="str">
        <f t="shared" si="648"/>
        <v>0</v>
      </c>
      <c r="T385" s="6" t="str">
        <f t="shared" si="649"/>
        <v>0</v>
      </c>
      <c r="U385" s="6" t="str">
        <f t="shared" si="650"/>
        <v>0</v>
      </c>
      <c r="V385" s="6" t="str">
        <f t="shared" si="651"/>
        <v>0</v>
      </c>
      <c r="W385" s="6" t="str">
        <f t="shared" si="652"/>
        <v>0</v>
      </c>
      <c r="X385" s="6" t="str">
        <f t="shared" si="653"/>
        <v>1</v>
      </c>
      <c r="Y385" s="6" t="str">
        <f t="shared" si="654"/>
        <v>0</v>
      </c>
      <c r="Z385" s="6" t="str">
        <f t="shared" si="655"/>
        <v>0</v>
      </c>
      <c r="AA385" s="6" t="str">
        <f t="shared" si="656"/>
        <v>0</v>
      </c>
      <c r="AB385" s="6" t="str">
        <f t="shared" si="657"/>
        <v>1</v>
      </c>
      <c r="AC385" s="6" t="str">
        <f t="shared" si="658"/>
        <v>0</v>
      </c>
      <c r="AD385" s="6" t="str">
        <f t="shared" si="659"/>
        <v>1</v>
      </c>
      <c r="AE385" s="6" t="str">
        <f t="shared" si="660"/>
        <v>0</v>
      </c>
      <c r="AF385" s="6" t="str">
        <f t="shared" si="661"/>
        <v>1</v>
      </c>
      <c r="AG385" s="6" t="str">
        <f t="shared" si="662"/>
        <v>0</v>
      </c>
      <c r="AH385" s="6" t="str">
        <f t="shared" si="663"/>
        <v>0</v>
      </c>
      <c r="AI385" s="6" t="str">
        <f t="shared" si="664"/>
        <v>0</v>
      </c>
      <c r="AJ385" s="6" t="str">
        <f t="shared" si="665"/>
        <v>0</v>
      </c>
      <c r="AK385" s="6" t="str">
        <f t="shared" si="666"/>
        <v>0</v>
      </c>
      <c r="AL385" s="6" t="str">
        <f t="shared" si="667"/>
        <v>0</v>
      </c>
      <c r="AM385" s="6" t="str">
        <f t="shared" si="668"/>
        <v>0</v>
      </c>
      <c r="AN385" s="6" t="str">
        <f t="shared" si="669"/>
        <v>0</v>
      </c>
      <c r="AO385" s="6" t="str">
        <f t="shared" si="670"/>
        <v>0</v>
      </c>
      <c r="AP385" s="6" t="str">
        <f t="shared" si="671"/>
        <v>0</v>
      </c>
    </row>
    <row r="386" spans="1:42">
      <c r="A386" s="1" t="str">
        <f>'Item Hitboxes'!A1354</f>
        <v>552f2cc4</v>
      </c>
      <c r="B386" s="1" t="str">
        <f>'Item Hitboxes'!B1354</f>
        <v>Pkmn</v>
      </c>
      <c r="C386" s="6" t="str">
        <f>'Item Hitboxes'!C1354</f>
        <v>Lugia (Aeroblast)?</v>
      </c>
      <c r="D386" s="9" t="str">
        <f>'Item Hitboxes'!D1354</f>
        <v>2c000014</v>
      </c>
      <c r="E386" s="9" t="str">
        <f>'Item Hitboxes'!E1354</f>
        <v>13880000</v>
      </c>
      <c r="F386" s="9" t="str">
        <f>'Item Hitboxes'!F1354</f>
        <v>00000000</v>
      </c>
      <c r="G386" s="9" t="str">
        <f>'Item Hitboxes'!G1354</f>
        <v>3c208000</v>
      </c>
      <c r="H386" s="9" t="str">
        <f>'Item Hitboxes'!H1354</f>
        <v>1e08008f</v>
      </c>
      <c r="I386" s="9" t="s">
        <v>6325</v>
      </c>
      <c r="K386" s="6" t="str">
        <f t="shared" si="640"/>
        <v>0</v>
      </c>
      <c r="L386" s="6" t="str">
        <f t="shared" si="641"/>
        <v>0</v>
      </c>
      <c r="M386" s="6" t="str">
        <f t="shared" si="642"/>
        <v>0</v>
      </c>
      <c r="N386" s="6" t="str">
        <f t="shared" si="643"/>
        <v>1</v>
      </c>
      <c r="O386" s="6" t="str">
        <f t="shared" si="644"/>
        <v>1</v>
      </c>
      <c r="P386" s="6" t="str">
        <f t="shared" si="645"/>
        <v>1</v>
      </c>
      <c r="Q386" s="6" t="str">
        <f t="shared" si="646"/>
        <v>1</v>
      </c>
      <c r="R386" s="6" t="str">
        <f t="shared" si="647"/>
        <v>0</v>
      </c>
      <c r="S386" s="6" t="str">
        <f t="shared" si="648"/>
        <v>0</v>
      </c>
      <c r="T386" s="6" t="str">
        <f t="shared" si="649"/>
        <v>0</v>
      </c>
      <c r="U386" s="6" t="str">
        <f t="shared" si="650"/>
        <v>0</v>
      </c>
      <c r="V386" s="6" t="str">
        <f t="shared" si="651"/>
        <v>0</v>
      </c>
      <c r="W386" s="6" t="str">
        <f t="shared" si="652"/>
        <v>0</v>
      </c>
      <c r="X386" s="6" t="str">
        <f t="shared" si="653"/>
        <v>0</v>
      </c>
      <c r="Y386" s="6" t="str">
        <f t="shared" si="654"/>
        <v>0</v>
      </c>
      <c r="Z386" s="6" t="str">
        <f t="shared" si="655"/>
        <v>0</v>
      </c>
      <c r="AA386" s="6" t="str">
        <f t="shared" si="656"/>
        <v>1</v>
      </c>
      <c r="AB386" s="6" t="str">
        <f t="shared" si="657"/>
        <v>1</v>
      </c>
      <c r="AC386" s="6" t="str">
        <f t="shared" si="658"/>
        <v>0</v>
      </c>
      <c r="AD386" s="6" t="str">
        <f t="shared" si="659"/>
        <v>1</v>
      </c>
      <c r="AE386" s="6" t="str">
        <f t="shared" si="660"/>
        <v>0</v>
      </c>
      <c r="AF386" s="6" t="str">
        <f t="shared" si="661"/>
        <v>1</v>
      </c>
      <c r="AG386" s="6" t="str">
        <f t="shared" si="662"/>
        <v>0</v>
      </c>
      <c r="AH386" s="6" t="str">
        <f t="shared" si="663"/>
        <v>0</v>
      </c>
      <c r="AI386" s="6" t="str">
        <f t="shared" si="664"/>
        <v>0</v>
      </c>
      <c r="AJ386" s="6" t="str">
        <f t="shared" si="665"/>
        <v>0</v>
      </c>
      <c r="AK386" s="6" t="str">
        <f t="shared" si="666"/>
        <v>0</v>
      </c>
      <c r="AL386" s="6" t="str">
        <f t="shared" si="667"/>
        <v>0</v>
      </c>
      <c r="AM386" s="6" t="str">
        <f t="shared" si="668"/>
        <v>0</v>
      </c>
      <c r="AN386" s="6" t="str">
        <f t="shared" si="669"/>
        <v>0</v>
      </c>
      <c r="AO386" s="6" t="str">
        <f t="shared" si="670"/>
        <v>0</v>
      </c>
      <c r="AP386" s="6" t="str">
        <f t="shared" si="671"/>
        <v>0</v>
      </c>
    </row>
    <row r="387" spans="1:42">
      <c r="A387" s="1" t="str">
        <f>'Item Hitboxes'!A1355</f>
        <v>552f2cf8</v>
      </c>
      <c r="B387" s="1" t="str">
        <f>'Item Hitboxes'!B1355</f>
        <v>Pkmn</v>
      </c>
      <c r="C387" s="6" t="str">
        <f>'Item Hitboxes'!C1355</f>
        <v>Ho-oh (hits 1-90)</v>
      </c>
      <c r="D387" s="9" t="str">
        <f>'Item Hitboxes'!D1355</f>
        <v>2c000001</v>
      </c>
      <c r="E387" s="9" t="str">
        <f>'Item Hitboxes'!E1355</f>
        <v>27100000</v>
      </c>
      <c r="F387" s="9" t="str">
        <f>'Item Hitboxes'!F1355</f>
        <v>05780000</v>
      </c>
      <c r="G387" s="9" t="str">
        <f>'Item Hitboxes'!G1355</f>
        <v>73190c80</v>
      </c>
      <c r="H387" s="9" t="str">
        <f>'Item Hitboxes'!H1355</f>
        <v>1e0400a3</v>
      </c>
      <c r="I387" s="9" t="s">
        <v>6325</v>
      </c>
      <c r="K387" s="6" t="str">
        <f t="shared" si="640"/>
        <v>0</v>
      </c>
      <c r="L387" s="6" t="str">
        <f t="shared" si="641"/>
        <v>0</v>
      </c>
      <c r="M387" s="6" t="str">
        <f t="shared" si="642"/>
        <v>0</v>
      </c>
      <c r="N387" s="6" t="str">
        <f t="shared" si="643"/>
        <v>1</v>
      </c>
      <c r="O387" s="6" t="str">
        <f t="shared" si="644"/>
        <v>1</v>
      </c>
      <c r="P387" s="6" t="str">
        <f t="shared" si="645"/>
        <v>1</v>
      </c>
      <c r="Q387" s="6" t="str">
        <f t="shared" si="646"/>
        <v>1</v>
      </c>
      <c r="R387" s="6" t="str">
        <f t="shared" si="647"/>
        <v>0</v>
      </c>
      <c r="S387" s="6" t="str">
        <f t="shared" si="648"/>
        <v>0</v>
      </c>
      <c r="T387" s="6" t="str">
        <f t="shared" si="649"/>
        <v>0</v>
      </c>
      <c r="U387" s="6" t="str">
        <f t="shared" si="650"/>
        <v>0</v>
      </c>
      <c r="V387" s="6" t="str">
        <f t="shared" si="651"/>
        <v>0</v>
      </c>
      <c r="W387" s="6" t="str">
        <f t="shared" si="652"/>
        <v>0</v>
      </c>
      <c r="X387" s="6" t="str">
        <f t="shared" si="653"/>
        <v>0</v>
      </c>
      <c r="Y387" s="6" t="str">
        <f t="shared" si="654"/>
        <v>0</v>
      </c>
      <c r="Z387" s="6" t="str">
        <f t="shared" si="655"/>
        <v>0</v>
      </c>
      <c r="AA387" s="6" t="str">
        <f t="shared" si="656"/>
        <v>1</v>
      </c>
      <c r="AB387" s="6" t="str">
        <f t="shared" si="657"/>
        <v>1</v>
      </c>
      <c r="AC387" s="6" t="str">
        <f t="shared" si="658"/>
        <v>0</v>
      </c>
      <c r="AD387" s="6" t="str">
        <f t="shared" si="659"/>
        <v>1</v>
      </c>
      <c r="AE387" s="6" t="str">
        <f t="shared" si="660"/>
        <v>0</v>
      </c>
      <c r="AF387" s="6" t="str">
        <f t="shared" si="661"/>
        <v>1</v>
      </c>
      <c r="AG387" s="6" t="str">
        <f t="shared" si="662"/>
        <v>0</v>
      </c>
      <c r="AH387" s="6" t="str">
        <f t="shared" si="663"/>
        <v>0</v>
      </c>
      <c r="AI387" s="6" t="str">
        <f t="shared" si="664"/>
        <v>0</v>
      </c>
      <c r="AJ387" s="6" t="str">
        <f t="shared" si="665"/>
        <v>0</v>
      </c>
      <c r="AK387" s="6" t="str">
        <f t="shared" si="666"/>
        <v>0</v>
      </c>
      <c r="AL387" s="6" t="str">
        <f t="shared" si="667"/>
        <v>0</v>
      </c>
      <c r="AM387" s="6" t="str">
        <f t="shared" si="668"/>
        <v>0</v>
      </c>
      <c r="AN387" s="6" t="str">
        <f t="shared" si="669"/>
        <v>0</v>
      </c>
      <c r="AO387" s="6" t="str">
        <f t="shared" si="670"/>
        <v>0</v>
      </c>
      <c r="AP387" s="6" t="str">
        <f t="shared" si="671"/>
        <v>0</v>
      </c>
    </row>
    <row r="388" spans="1:42">
      <c r="A388" s="1" t="str">
        <f>'Item Hitboxes'!A1356</f>
        <v>552f2d10</v>
      </c>
      <c r="B388" s="1" t="str">
        <f>'Item Hitboxes'!B1356</f>
        <v>Pkmn</v>
      </c>
      <c r="C388" s="6" t="str">
        <f>'Item Hitboxes'!C1356</f>
        <v>Ho-oh (hits 1-90)</v>
      </c>
      <c r="D388" s="9" t="str">
        <f>'Item Hitboxes'!D1356</f>
        <v>2c800001</v>
      </c>
      <c r="E388" s="9" t="str">
        <f>'Item Hitboxes'!E1356</f>
        <v>27100000</v>
      </c>
      <c r="F388" s="9" t="str">
        <f>'Item Hitboxes'!F1356</f>
        <v>11940000</v>
      </c>
      <c r="G388" s="9" t="str">
        <f>'Item Hitboxes'!G1356</f>
        <v>7d1903c0</v>
      </c>
      <c r="H388" s="9" t="str">
        <f>'Item Hitboxes'!H1356</f>
        <v>1e0400a3</v>
      </c>
      <c r="I388" s="9" t="s">
        <v>6325</v>
      </c>
      <c r="K388" s="6" t="str">
        <f t="shared" ref="K388:K392" si="672">MID(HEX2BIN(MID(I388,1,1),4),1,1)</f>
        <v>0</v>
      </c>
      <c r="L388" s="6" t="str">
        <f t="shared" ref="L388:L392" si="673">MID(HEX2BIN(MID(I388,1,1),4),2,1)</f>
        <v>0</v>
      </c>
      <c r="M388" s="6" t="str">
        <f t="shared" ref="M388:M392" si="674">MID(HEX2BIN(MID(I388,1,1),4),3,1)</f>
        <v>0</v>
      </c>
      <c r="N388" s="6" t="str">
        <f t="shared" ref="N388:N392" si="675">MID(HEX2BIN(MID(I388,1,1),4),4,1)</f>
        <v>1</v>
      </c>
      <c r="O388" s="6" t="str">
        <f t="shared" ref="O388:O392" si="676">MID(HEX2BIN(MID(I388,2,1),4),1,1)</f>
        <v>1</v>
      </c>
      <c r="P388" s="6" t="str">
        <f t="shared" ref="P388:P392" si="677">MID(HEX2BIN(MID(I388,2,1),4),2,1)</f>
        <v>1</v>
      </c>
      <c r="Q388" s="6" t="str">
        <f t="shared" ref="Q388:Q392" si="678">MID(HEX2BIN(MID(I388,2,1),4),3,1)</f>
        <v>1</v>
      </c>
      <c r="R388" s="6" t="str">
        <f t="shared" ref="R388:R392" si="679">MID(HEX2BIN(MID(I388,2,1),4),4,1)</f>
        <v>0</v>
      </c>
      <c r="S388" s="6" t="str">
        <f t="shared" ref="S388:S392" si="680">MID(HEX2BIN(MID(I388,3,1),4),1,1)</f>
        <v>0</v>
      </c>
      <c r="T388" s="6" t="str">
        <f t="shared" ref="T388:T392" si="681">MID(HEX2BIN(MID(I388,3,1),4),2,1)</f>
        <v>0</v>
      </c>
      <c r="U388" s="6" t="str">
        <f t="shared" ref="U388:U392" si="682">MID(HEX2BIN(MID(I388,3,1),4),3,1)</f>
        <v>0</v>
      </c>
      <c r="V388" s="6" t="str">
        <f t="shared" ref="V388:V392" si="683">MID(HEX2BIN(MID(I388,3,1),4),4,1)</f>
        <v>0</v>
      </c>
      <c r="W388" s="6" t="str">
        <f t="shared" ref="W388:W392" si="684">MID(HEX2BIN(MID(I388,4,1),4),1,1)</f>
        <v>0</v>
      </c>
      <c r="X388" s="6" t="str">
        <f t="shared" ref="X388:X392" si="685">MID(HEX2BIN(MID(I388,4,1),4),2,1)</f>
        <v>0</v>
      </c>
      <c r="Y388" s="6" t="str">
        <f t="shared" ref="Y388:Y392" si="686">MID(HEX2BIN(MID(I388,4,1),4),3,1)</f>
        <v>0</v>
      </c>
      <c r="Z388" s="6" t="str">
        <f t="shared" ref="Z388:Z392" si="687">MID(HEX2BIN(MID(I388,4,1),4),4,1)</f>
        <v>0</v>
      </c>
      <c r="AA388" s="6" t="str">
        <f t="shared" ref="AA388:AA392" si="688">MID(HEX2BIN(MID(I388,5,1),4),1,1)</f>
        <v>1</v>
      </c>
      <c r="AB388" s="6" t="str">
        <f t="shared" ref="AB388:AB392" si="689">MID(HEX2BIN(MID(I388,5,1),4),2,1)</f>
        <v>1</v>
      </c>
      <c r="AC388" s="6" t="str">
        <f t="shared" ref="AC388:AC392" si="690">MID(HEX2BIN(MID(I388,5,1),4),3,1)</f>
        <v>0</v>
      </c>
      <c r="AD388" s="6" t="str">
        <f t="shared" ref="AD388:AD392" si="691">MID(HEX2BIN(MID(I388,5,1),4),4,1)</f>
        <v>1</v>
      </c>
      <c r="AE388" s="6" t="str">
        <f t="shared" ref="AE388:AE392" si="692">MID(HEX2BIN(MID(I388,6,1),4),1,1)</f>
        <v>0</v>
      </c>
      <c r="AF388" s="6" t="str">
        <f t="shared" ref="AF388:AF392" si="693">MID(HEX2BIN(MID(I388,6,1),4),2,1)</f>
        <v>1</v>
      </c>
      <c r="AG388" s="6" t="str">
        <f t="shared" ref="AG388:AG392" si="694">MID(HEX2BIN(MID(I388,6,1),4),3,1)</f>
        <v>0</v>
      </c>
      <c r="AH388" s="6" t="str">
        <f t="shared" ref="AH388:AH392" si="695">MID(HEX2BIN(MID(I388,6,1),4),4,1)</f>
        <v>0</v>
      </c>
      <c r="AI388" s="6" t="str">
        <f t="shared" ref="AI388:AI392" si="696">MID(HEX2BIN(MID(I388,7,1),4),1,1)</f>
        <v>0</v>
      </c>
      <c r="AJ388" s="6" t="str">
        <f t="shared" ref="AJ388:AJ392" si="697">MID(HEX2BIN(MID(I388,7,1),4),2,1)</f>
        <v>0</v>
      </c>
      <c r="AK388" s="6" t="str">
        <f t="shared" ref="AK388:AK392" si="698">MID(HEX2BIN(MID(I388,7,1),4),3,1)</f>
        <v>0</v>
      </c>
      <c r="AL388" s="6" t="str">
        <f t="shared" ref="AL388:AL392" si="699">MID(HEX2BIN(MID(I388,7,1),4),4,1)</f>
        <v>0</v>
      </c>
      <c r="AM388" s="6" t="str">
        <f t="shared" ref="AM388:AM392" si="700">MID(HEX2BIN(MID(I388,8,1),4),1,1)</f>
        <v>0</v>
      </c>
      <c r="AN388" s="6" t="str">
        <f t="shared" ref="AN388:AN392" si="701">MID(HEX2BIN(MID(I388,8,1),4),2,1)</f>
        <v>0</v>
      </c>
      <c r="AO388" s="6" t="str">
        <f t="shared" ref="AO388:AO392" si="702">MID(HEX2BIN(MID(I388,8,1),4),3,1)</f>
        <v>0</v>
      </c>
      <c r="AP388" s="6" t="str">
        <f t="shared" ref="AP388:AP392" si="703">MID(HEX2BIN(MID(I388,8,1),4),4,1)</f>
        <v>0</v>
      </c>
    </row>
    <row r="389" spans="1:42">
      <c r="A389" s="1" t="str">
        <f>'Item Hitboxes'!A1357</f>
        <v>552f2d34</v>
      </c>
      <c r="B389" s="1" t="str">
        <f>'Item Hitboxes'!B1357</f>
        <v>Pkmn</v>
      </c>
      <c r="C389" s="6" t="str">
        <f>'Item Hitboxes'!C1357</f>
        <v>Ho-oh (hit 91)</v>
      </c>
      <c r="D389" s="9" t="str">
        <f>'Item Hitboxes'!D1357</f>
        <v>2c000001</v>
      </c>
      <c r="E389" s="9" t="str">
        <f>'Item Hitboxes'!E1357</f>
        <v>2af80000</v>
      </c>
      <c r="F389" s="9" t="str">
        <f>'Item Hitboxes'!F1357</f>
        <v>05780000</v>
      </c>
      <c r="G389" s="9" t="str">
        <f>'Item Hitboxes'!G1357</f>
        <v>2d1908c0</v>
      </c>
      <c r="H389" s="9" t="str">
        <f>'Item Hitboxes'!H1357</f>
        <v>000400a3</v>
      </c>
      <c r="I389" s="9" t="s">
        <v>6325</v>
      </c>
      <c r="K389" s="6" t="str">
        <f t="shared" si="672"/>
        <v>0</v>
      </c>
      <c r="L389" s="6" t="str">
        <f t="shared" si="673"/>
        <v>0</v>
      </c>
      <c r="M389" s="6" t="str">
        <f t="shared" si="674"/>
        <v>0</v>
      </c>
      <c r="N389" s="6" t="str">
        <f t="shared" si="675"/>
        <v>1</v>
      </c>
      <c r="O389" s="6" t="str">
        <f t="shared" si="676"/>
        <v>1</v>
      </c>
      <c r="P389" s="6" t="str">
        <f t="shared" si="677"/>
        <v>1</v>
      </c>
      <c r="Q389" s="6" t="str">
        <f t="shared" si="678"/>
        <v>1</v>
      </c>
      <c r="R389" s="6" t="str">
        <f t="shared" si="679"/>
        <v>0</v>
      </c>
      <c r="S389" s="6" t="str">
        <f t="shared" si="680"/>
        <v>0</v>
      </c>
      <c r="T389" s="6" t="str">
        <f t="shared" si="681"/>
        <v>0</v>
      </c>
      <c r="U389" s="6" t="str">
        <f t="shared" si="682"/>
        <v>0</v>
      </c>
      <c r="V389" s="6" t="str">
        <f t="shared" si="683"/>
        <v>0</v>
      </c>
      <c r="W389" s="6" t="str">
        <f t="shared" si="684"/>
        <v>0</v>
      </c>
      <c r="X389" s="6" t="str">
        <f t="shared" si="685"/>
        <v>0</v>
      </c>
      <c r="Y389" s="6" t="str">
        <f t="shared" si="686"/>
        <v>0</v>
      </c>
      <c r="Z389" s="6" t="str">
        <f t="shared" si="687"/>
        <v>0</v>
      </c>
      <c r="AA389" s="6" t="str">
        <f t="shared" si="688"/>
        <v>1</v>
      </c>
      <c r="AB389" s="6" t="str">
        <f t="shared" si="689"/>
        <v>1</v>
      </c>
      <c r="AC389" s="6" t="str">
        <f t="shared" si="690"/>
        <v>0</v>
      </c>
      <c r="AD389" s="6" t="str">
        <f t="shared" si="691"/>
        <v>1</v>
      </c>
      <c r="AE389" s="6" t="str">
        <f t="shared" si="692"/>
        <v>0</v>
      </c>
      <c r="AF389" s="6" t="str">
        <f t="shared" si="693"/>
        <v>1</v>
      </c>
      <c r="AG389" s="6" t="str">
        <f t="shared" si="694"/>
        <v>0</v>
      </c>
      <c r="AH389" s="6" t="str">
        <f t="shared" si="695"/>
        <v>0</v>
      </c>
      <c r="AI389" s="6" t="str">
        <f t="shared" si="696"/>
        <v>0</v>
      </c>
      <c r="AJ389" s="6" t="str">
        <f t="shared" si="697"/>
        <v>0</v>
      </c>
      <c r="AK389" s="6" t="str">
        <f t="shared" si="698"/>
        <v>0</v>
      </c>
      <c r="AL389" s="6" t="str">
        <f t="shared" si="699"/>
        <v>0</v>
      </c>
      <c r="AM389" s="6" t="str">
        <f t="shared" si="700"/>
        <v>0</v>
      </c>
      <c r="AN389" s="6" t="str">
        <f t="shared" si="701"/>
        <v>0</v>
      </c>
      <c r="AO389" s="6" t="str">
        <f t="shared" si="702"/>
        <v>0</v>
      </c>
      <c r="AP389" s="6" t="str">
        <f t="shared" si="703"/>
        <v>0</v>
      </c>
    </row>
    <row r="390" spans="1:42">
      <c r="A390" s="1" t="str">
        <f>'Item Hitboxes'!A1358</f>
        <v>552f2d54</v>
      </c>
      <c r="B390" s="1" t="str">
        <f>'Item Hitboxes'!B1358</f>
        <v>Pkmn</v>
      </c>
      <c r="C390" s="6" t="str">
        <f>'Item Hitboxes'!C1358</f>
        <v>Staryu</v>
      </c>
      <c r="D390" s="9" t="str">
        <f>'Item Hitboxes'!D1358</f>
        <v>2c000001</v>
      </c>
      <c r="E390" s="9" t="str">
        <f>'Item Hitboxes'!E1358</f>
        <v>03e80000</v>
      </c>
      <c r="F390" s="9" t="str">
        <f>'Item Hitboxes'!F1358</f>
        <v>00000000</v>
      </c>
      <c r="G390" s="9" t="str">
        <f>'Item Hitboxes'!G1358</f>
        <v>168a0000</v>
      </c>
      <c r="H390" s="9" t="str">
        <f>'Item Hitboxes'!H1358</f>
        <v>0280000b</v>
      </c>
      <c r="I390" s="9" t="s">
        <v>8699</v>
      </c>
      <c r="K390" s="6" t="str">
        <f t="shared" si="672"/>
        <v>0</v>
      </c>
      <c r="L390" s="6" t="str">
        <f t="shared" si="673"/>
        <v>0</v>
      </c>
      <c r="M390" s="6" t="str">
        <f t="shared" si="674"/>
        <v>0</v>
      </c>
      <c r="N390" s="6" t="str">
        <f t="shared" si="675"/>
        <v>1</v>
      </c>
      <c r="O390" s="6" t="str">
        <f t="shared" si="676"/>
        <v>1</v>
      </c>
      <c r="P390" s="6" t="str">
        <f t="shared" si="677"/>
        <v>1</v>
      </c>
      <c r="Q390" s="6" t="str">
        <f t="shared" si="678"/>
        <v>1</v>
      </c>
      <c r="R390" s="6" t="str">
        <f t="shared" si="679"/>
        <v>0</v>
      </c>
      <c r="S390" s="6" t="str">
        <f t="shared" si="680"/>
        <v>1</v>
      </c>
      <c r="T390" s="6" t="str">
        <f t="shared" si="681"/>
        <v>1</v>
      </c>
      <c r="U390" s="6" t="str">
        <f t="shared" si="682"/>
        <v>1</v>
      </c>
      <c r="V390" s="6" t="str">
        <f t="shared" si="683"/>
        <v>1</v>
      </c>
      <c r="W390" s="6" t="str">
        <f t="shared" si="684"/>
        <v>1</v>
      </c>
      <c r="X390" s="6" t="str">
        <f t="shared" si="685"/>
        <v>1</v>
      </c>
      <c r="Y390" s="6" t="str">
        <f t="shared" si="686"/>
        <v>0</v>
      </c>
      <c r="Z390" s="6" t="str">
        <f t="shared" si="687"/>
        <v>1</v>
      </c>
      <c r="AA390" s="6" t="str">
        <f t="shared" si="688"/>
        <v>1</v>
      </c>
      <c r="AB390" s="6" t="str">
        <f t="shared" si="689"/>
        <v>1</v>
      </c>
      <c r="AC390" s="6" t="str">
        <f t="shared" si="690"/>
        <v>0</v>
      </c>
      <c r="AD390" s="6" t="str">
        <f t="shared" si="691"/>
        <v>1</v>
      </c>
      <c r="AE390" s="6" t="str">
        <f t="shared" si="692"/>
        <v>0</v>
      </c>
      <c r="AF390" s="6" t="str">
        <f t="shared" si="693"/>
        <v>1</v>
      </c>
      <c r="AG390" s="6" t="str">
        <f t="shared" si="694"/>
        <v>0</v>
      </c>
      <c r="AH390" s="6" t="str">
        <f t="shared" si="695"/>
        <v>0</v>
      </c>
      <c r="AI390" s="6" t="str">
        <f t="shared" si="696"/>
        <v>0</v>
      </c>
      <c r="AJ390" s="6" t="str">
        <f t="shared" si="697"/>
        <v>0</v>
      </c>
      <c r="AK390" s="6" t="str">
        <f t="shared" si="698"/>
        <v>0</v>
      </c>
      <c r="AL390" s="6" t="str">
        <f t="shared" si="699"/>
        <v>0</v>
      </c>
      <c r="AM390" s="6" t="str">
        <f t="shared" si="700"/>
        <v>0</v>
      </c>
      <c r="AN390" s="6" t="str">
        <f t="shared" si="701"/>
        <v>0</v>
      </c>
      <c r="AO390" s="6" t="str">
        <f t="shared" si="702"/>
        <v>0</v>
      </c>
      <c r="AP390" s="6" t="str">
        <f t="shared" si="703"/>
        <v>0</v>
      </c>
    </row>
    <row r="391" spans="1:42">
      <c r="A391" s="1" t="str">
        <f>'Item Hitboxes'!A1359</f>
        <v>552f2d70</v>
      </c>
      <c r="B391" s="1" t="str">
        <f>'Item Hitboxes'!B1359</f>
        <v>Pkmn</v>
      </c>
      <c r="C391" s="6" t="str">
        <f>'Item Hitboxes'!C1359</f>
        <v>Cyndaquil</v>
      </c>
      <c r="D391" s="9" t="str">
        <f>'Item Hitboxes'!D1359</f>
        <v>2c000001</v>
      </c>
      <c r="E391" s="9" t="str">
        <f>'Item Hitboxes'!E1359</f>
        <v>03000000</v>
      </c>
      <c r="F391" s="9" t="str">
        <f>'Item Hitboxes'!F1359</f>
        <v>00000000</v>
      </c>
      <c r="G391" s="9" t="str">
        <f>'Item Hitboxes'!G1359</f>
        <v>b48c8000</v>
      </c>
      <c r="H391" s="9" t="str">
        <f>'Item Hitboxes'!H1359</f>
        <v>0c840023</v>
      </c>
      <c r="I391" s="9" t="s">
        <v>8701</v>
      </c>
      <c r="K391" s="6" t="str">
        <f t="shared" si="672"/>
        <v>0</v>
      </c>
      <c r="L391" s="6" t="str">
        <f t="shared" si="673"/>
        <v>0</v>
      </c>
      <c r="M391" s="6" t="str">
        <f t="shared" si="674"/>
        <v>0</v>
      </c>
      <c r="N391" s="6" t="str">
        <f t="shared" si="675"/>
        <v>0</v>
      </c>
      <c r="O391" s="6" t="str">
        <f t="shared" si="676"/>
        <v>1</v>
      </c>
      <c r="P391" s="6" t="str">
        <f t="shared" si="677"/>
        <v>0</v>
      </c>
      <c r="Q391" s="6" t="str">
        <f t="shared" si="678"/>
        <v>0</v>
      </c>
      <c r="R391" s="6" t="str">
        <f t="shared" si="679"/>
        <v>0</v>
      </c>
      <c r="S391" s="6" t="str">
        <f t="shared" si="680"/>
        <v>1</v>
      </c>
      <c r="T391" s="6" t="str">
        <f t="shared" si="681"/>
        <v>1</v>
      </c>
      <c r="U391" s="6" t="str">
        <f t="shared" si="682"/>
        <v>1</v>
      </c>
      <c r="V391" s="6" t="str">
        <f t="shared" si="683"/>
        <v>1</v>
      </c>
      <c r="W391" s="6" t="str">
        <f t="shared" si="684"/>
        <v>1</v>
      </c>
      <c r="X391" s="6" t="str">
        <f t="shared" si="685"/>
        <v>1</v>
      </c>
      <c r="Y391" s="6" t="str">
        <f t="shared" si="686"/>
        <v>0</v>
      </c>
      <c r="Z391" s="6" t="str">
        <f t="shared" si="687"/>
        <v>1</v>
      </c>
      <c r="AA391" s="6" t="str">
        <f t="shared" si="688"/>
        <v>1</v>
      </c>
      <c r="AB391" s="6" t="str">
        <f t="shared" si="689"/>
        <v>1</v>
      </c>
      <c r="AC391" s="6" t="str">
        <f t="shared" si="690"/>
        <v>0</v>
      </c>
      <c r="AD391" s="6" t="str">
        <f t="shared" si="691"/>
        <v>1</v>
      </c>
      <c r="AE391" s="6" t="str">
        <f t="shared" si="692"/>
        <v>0</v>
      </c>
      <c r="AF391" s="6" t="str">
        <f t="shared" si="693"/>
        <v>1</v>
      </c>
      <c r="AG391" s="6" t="str">
        <f t="shared" si="694"/>
        <v>0</v>
      </c>
      <c r="AH391" s="6" t="str">
        <f t="shared" si="695"/>
        <v>0</v>
      </c>
      <c r="AI391" s="6" t="str">
        <f t="shared" si="696"/>
        <v>0</v>
      </c>
      <c r="AJ391" s="6" t="str">
        <f t="shared" si="697"/>
        <v>0</v>
      </c>
      <c r="AK391" s="6" t="str">
        <f t="shared" si="698"/>
        <v>0</v>
      </c>
      <c r="AL391" s="6" t="str">
        <f t="shared" si="699"/>
        <v>0</v>
      </c>
      <c r="AM391" s="6" t="str">
        <f t="shared" si="700"/>
        <v>0</v>
      </c>
      <c r="AN391" s="6" t="str">
        <f t="shared" si="701"/>
        <v>0</v>
      </c>
      <c r="AO391" s="6" t="str">
        <f t="shared" si="702"/>
        <v>0</v>
      </c>
      <c r="AP391" s="6" t="str">
        <f t="shared" si="703"/>
        <v>0</v>
      </c>
    </row>
    <row r="392" spans="1:42">
      <c r="A392" s="1" t="str">
        <f>'Item Hitboxes'!A1360</f>
        <v>552f2d8c</v>
      </c>
      <c r="B392" s="1" t="str">
        <f>'Item Hitboxes'!B1360</f>
        <v>Pkmn</v>
      </c>
      <c r="C392" s="6" t="str">
        <f>'Item Hitboxes'!C1360</f>
        <v>Cyndaquil</v>
      </c>
      <c r="D392" s="9" t="str">
        <f>'Item Hitboxes'!D1360</f>
        <v>2c000001</v>
      </c>
      <c r="E392" s="9" t="str">
        <f>'Item Hitboxes'!E1360</f>
        <v>03000000</v>
      </c>
      <c r="F392" s="9" t="str">
        <f>'Item Hitboxes'!F1360</f>
        <v>00000000</v>
      </c>
      <c r="G392" s="9" t="str">
        <f>'Item Hitboxes'!G1360</f>
        <v>b48c8000</v>
      </c>
      <c r="H392" s="9" t="str">
        <f>'Item Hitboxes'!H1360</f>
        <v>0c840023</v>
      </c>
      <c r="I392" s="9" t="s">
        <v>8701</v>
      </c>
      <c r="K392" s="6" t="str">
        <f t="shared" si="672"/>
        <v>0</v>
      </c>
      <c r="L392" s="6" t="str">
        <f t="shared" si="673"/>
        <v>0</v>
      </c>
      <c r="M392" s="6" t="str">
        <f t="shared" si="674"/>
        <v>0</v>
      </c>
      <c r="N392" s="6" t="str">
        <f t="shared" si="675"/>
        <v>0</v>
      </c>
      <c r="O392" s="6" t="str">
        <f t="shared" si="676"/>
        <v>1</v>
      </c>
      <c r="P392" s="6" t="str">
        <f t="shared" si="677"/>
        <v>0</v>
      </c>
      <c r="Q392" s="6" t="str">
        <f t="shared" si="678"/>
        <v>0</v>
      </c>
      <c r="R392" s="6" t="str">
        <f t="shared" si="679"/>
        <v>0</v>
      </c>
      <c r="S392" s="6" t="str">
        <f t="shared" si="680"/>
        <v>1</v>
      </c>
      <c r="T392" s="6" t="str">
        <f t="shared" si="681"/>
        <v>1</v>
      </c>
      <c r="U392" s="6" t="str">
        <f t="shared" si="682"/>
        <v>1</v>
      </c>
      <c r="V392" s="6" t="str">
        <f t="shared" si="683"/>
        <v>1</v>
      </c>
      <c r="W392" s="6" t="str">
        <f t="shared" si="684"/>
        <v>1</v>
      </c>
      <c r="X392" s="6" t="str">
        <f t="shared" si="685"/>
        <v>1</v>
      </c>
      <c r="Y392" s="6" t="str">
        <f t="shared" si="686"/>
        <v>0</v>
      </c>
      <c r="Z392" s="6" t="str">
        <f t="shared" si="687"/>
        <v>1</v>
      </c>
      <c r="AA392" s="6" t="str">
        <f t="shared" si="688"/>
        <v>1</v>
      </c>
      <c r="AB392" s="6" t="str">
        <f t="shared" si="689"/>
        <v>1</v>
      </c>
      <c r="AC392" s="6" t="str">
        <f t="shared" si="690"/>
        <v>0</v>
      </c>
      <c r="AD392" s="6" t="str">
        <f t="shared" si="691"/>
        <v>1</v>
      </c>
      <c r="AE392" s="6" t="str">
        <f t="shared" si="692"/>
        <v>0</v>
      </c>
      <c r="AF392" s="6" t="str">
        <f t="shared" si="693"/>
        <v>1</v>
      </c>
      <c r="AG392" s="6" t="str">
        <f t="shared" si="694"/>
        <v>0</v>
      </c>
      <c r="AH392" s="6" t="str">
        <f t="shared" si="695"/>
        <v>0</v>
      </c>
      <c r="AI392" s="6" t="str">
        <f t="shared" si="696"/>
        <v>0</v>
      </c>
      <c r="AJ392" s="6" t="str">
        <f t="shared" si="697"/>
        <v>0</v>
      </c>
      <c r="AK392" s="6" t="str">
        <f t="shared" si="698"/>
        <v>0</v>
      </c>
      <c r="AL392" s="6" t="str">
        <f t="shared" si="699"/>
        <v>0</v>
      </c>
      <c r="AM392" s="6" t="str">
        <f t="shared" si="700"/>
        <v>0</v>
      </c>
      <c r="AN392" s="6" t="str">
        <f t="shared" si="701"/>
        <v>0</v>
      </c>
      <c r="AO392" s="6" t="str">
        <f t="shared" si="702"/>
        <v>0</v>
      </c>
      <c r="AP392" s="6" t="str">
        <f t="shared" si="703"/>
        <v>0</v>
      </c>
    </row>
  </sheetData>
  <sortState ref="A2:I63">
    <sortCondition ref="A2:A63"/>
  </sortState>
  <mergeCells count="9">
    <mergeCell ref="AE1:AH1"/>
    <mergeCell ref="AI1:AL1"/>
    <mergeCell ref="AM1:AP1"/>
    <mergeCell ref="D1:H1"/>
    <mergeCell ref="K1:N1"/>
    <mergeCell ref="O1:R1"/>
    <mergeCell ref="S1:V1"/>
    <mergeCell ref="W1:Z1"/>
    <mergeCell ref="AA1:AD1"/>
  </mergeCells>
  <conditionalFormatting sqref="K1:AP1048576">
    <cfRule type="cellIs" dxfId="33" priority="7" operator="equal">
      <formula>DEC2BIN(1)</formula>
    </cfRule>
    <cfRule type="cellIs" dxfId="32" priority="8" operator="equal">
      <formula>DEC2BIN(0)</formula>
    </cfRule>
  </conditionalFormatting>
  <conditionalFormatting sqref="W1:W1048576">
    <cfRule type="cellIs" dxfId="31" priority="5" operator="equal">
      <formula>DEC2BIN(1)</formula>
    </cfRule>
    <cfRule type="cellIs" dxfId="30" priority="6" operator="equal">
      <formula>DEC2BIN(0)</formula>
    </cfRule>
  </conditionalFormatting>
  <conditionalFormatting sqref="V1:V1048576">
    <cfRule type="cellIs" dxfId="29" priority="3" operator="equal">
      <formula>DEC2BIN(1)</formula>
    </cfRule>
    <cfRule type="cellIs" dxfId="28" priority="4" operator="equal">
      <formula>DEC2BIN(0)</formula>
    </cfRule>
  </conditionalFormatting>
  <conditionalFormatting sqref="X1:X1048576">
    <cfRule type="cellIs" dxfId="27" priority="1" operator="equal">
      <formula>DEC2BIN(1)</formula>
    </cfRule>
    <cfRule type="cellIs" dxfId="26" priority="2" operator="equal">
      <formula>DEC2BIN(0)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358"/>
  <sheetViews>
    <sheetView workbookViewId="0">
      <pane ySplit="1" topLeftCell="A53" activePane="bottomLeft" state="frozen"/>
      <selection pane="bottomLeft" activeCell="A67" sqref="A67"/>
    </sheetView>
  </sheetViews>
  <sheetFormatPr defaultRowHeight="15"/>
  <cols>
    <col min="1" max="1" width="9.42578125" style="1" bestFit="1" customWidth="1"/>
    <col min="2" max="2" width="5" style="1" bestFit="1" customWidth="1"/>
    <col min="3" max="3" width="9.7109375" style="6" bestFit="1" customWidth="1"/>
    <col min="4" max="4" width="9.140625" style="1" bestFit="1" customWidth="1"/>
    <col min="5" max="5" width="9.28515625" style="1" bestFit="1" customWidth="1"/>
    <col min="6" max="7" width="9.140625" style="1"/>
    <col min="8" max="8" width="7" style="1" bestFit="1" customWidth="1"/>
    <col min="9" max="9" width="2.85546875" style="1" bestFit="1" customWidth="1"/>
    <col min="10" max="10" width="5" style="1" bestFit="1" customWidth="1"/>
    <col min="11" max="11" width="6.140625" style="1" bestFit="1" customWidth="1"/>
    <col min="12" max="12" width="4" style="1" bestFit="1" customWidth="1"/>
    <col min="13" max="13" width="5.28515625" style="1" bestFit="1" customWidth="1"/>
    <col min="14" max="14" width="4" style="1" bestFit="1" customWidth="1"/>
    <col min="15" max="15" width="7.5703125" style="1" bestFit="1" customWidth="1"/>
    <col min="16" max="16384" width="9.140625" style="1"/>
  </cols>
  <sheetData>
    <row r="1" spans="1:15" s="4" customFormat="1">
      <c r="A1" s="4" t="s">
        <v>69</v>
      </c>
      <c r="B1" s="4" t="s">
        <v>71</v>
      </c>
      <c r="C1" s="5" t="s">
        <v>97</v>
      </c>
      <c r="D1" s="21" t="s">
        <v>94</v>
      </c>
      <c r="E1" s="21"/>
      <c r="F1" s="21"/>
      <c r="H1" s="4" t="s">
        <v>95</v>
      </c>
      <c r="I1" s="4" t="s">
        <v>106</v>
      </c>
      <c r="J1" s="4" t="s">
        <v>110</v>
      </c>
      <c r="K1" s="4" t="s">
        <v>115</v>
      </c>
      <c r="L1" s="4" t="s">
        <v>116</v>
      </c>
      <c r="M1" s="4" t="s">
        <v>117</v>
      </c>
      <c r="N1" s="4" t="s">
        <v>120</v>
      </c>
      <c r="O1" s="4" t="s">
        <v>121</v>
      </c>
    </row>
    <row r="2" spans="1:15">
      <c r="A2" s="3" t="s">
        <v>2295</v>
      </c>
      <c r="B2" s="1" t="s">
        <v>77</v>
      </c>
      <c r="C2" s="6" t="s">
        <v>2316</v>
      </c>
      <c r="D2" s="3" t="s">
        <v>2296</v>
      </c>
      <c r="E2" s="3" t="s">
        <v>373</v>
      </c>
      <c r="F2" s="3" t="s">
        <v>2297</v>
      </c>
      <c r="H2" s="1" t="str">
        <f t="shared" ref="H2" si="0">LEFT(HEX2BIN(LEFT(D2,2),8),6)</f>
        <v>100010</v>
      </c>
      <c r="I2" s="1">
        <f t="shared" ref="I2" si="1">BIN2DEC(MID(HEX2BIN(MID(D2,2,2),8),3,3))</f>
        <v>1</v>
      </c>
      <c r="J2" s="1">
        <f t="shared" ref="J2" si="2">HEX2DEC(RIGHT(D2,3))</f>
        <v>5</v>
      </c>
      <c r="K2" s="18">
        <f t="shared" ref="K2" si="3">ROUNDDOWN(HEX2DEC(LEFT(E2,3))/8,0)</f>
        <v>361</v>
      </c>
      <c r="L2" s="1">
        <f t="shared" ref="L2" si="4">ROUNDDOWN(HEX2DEC(MID(E2,3,3))/4,0)-(512*ROUNDDOWN(HEX2DEC(MID(E2,3,1))/8,0))</f>
        <v>100</v>
      </c>
      <c r="M2" s="1">
        <f t="shared" ref="M2" si="5">RIGHT(HEX2BIN(MID(E2,5,1),4),2)*128+HEX2DEC(MID(E2,6,1))*8+LEFT(HEX2BIN(MID(E2,7,1),4),3)</f>
        <v>0</v>
      </c>
      <c r="N2" s="1">
        <f t="shared" ref="N2" si="6">ROUNDDOWN(HEX2DEC(LEFT(F2,3))/8,0)</f>
        <v>0</v>
      </c>
      <c r="O2" s="1" t="str">
        <f>VLOOKUP(BIN2DEC(MID(HEX2BIN(MID(F2,3,2),8),2,4)),Codes!$E$1:$F$18,2)</f>
        <v>Normal</v>
      </c>
    </row>
    <row r="3" spans="1:15">
      <c r="A3" s="3" t="s">
        <v>2303</v>
      </c>
      <c r="B3" s="1" t="s">
        <v>77</v>
      </c>
      <c r="C3" s="6" t="s">
        <v>2320</v>
      </c>
      <c r="D3" s="3" t="s">
        <v>2304</v>
      </c>
      <c r="E3" s="3" t="s">
        <v>2305</v>
      </c>
      <c r="F3" s="3" t="s">
        <v>2306</v>
      </c>
      <c r="H3" s="1" t="str">
        <f t="shared" ref="H3" si="7">LEFT(HEX2BIN(LEFT(D3,2),8),6)</f>
        <v>100010</v>
      </c>
      <c r="I3" s="1">
        <f t="shared" ref="I3" si="8">BIN2DEC(MID(HEX2BIN(MID(D3,2,2),8),3,3))</f>
        <v>0</v>
      </c>
      <c r="J3" s="1">
        <f t="shared" ref="J3" si="9">HEX2DEC(RIGHT(D3,3))</f>
        <v>10</v>
      </c>
      <c r="K3" s="18">
        <f t="shared" ref="K3" si="10">ROUNDDOWN(HEX2DEC(LEFT(E3,3))/8,0)</f>
        <v>30</v>
      </c>
      <c r="L3" s="1">
        <f t="shared" ref="L3" si="11">ROUNDDOWN(HEX2DEC(MID(E3,3,3))/4,0)-(512*ROUNDDOWN(HEX2DEC(MID(E3,3,1))/8,0))</f>
        <v>16</v>
      </c>
      <c r="M3" s="1">
        <f t="shared" ref="M3" si="12">RIGHT(HEX2BIN(MID(E3,5,1),4),2)*128+HEX2DEC(MID(E3,6,1))*8+LEFT(HEX2BIN(MID(E3,7,1),4),3)</f>
        <v>0</v>
      </c>
      <c r="N3" s="1">
        <f t="shared" ref="N3" si="13">ROUNDDOWN(HEX2DEC(LEFT(F3,3))/8,0)</f>
        <v>50</v>
      </c>
      <c r="O3" s="1" t="str">
        <f>VLOOKUP(BIN2DEC(MID(HEX2BIN(MID(F3,3,2),8),2,4)),Codes!$E$1:$F$18,2)</f>
        <v>Normal</v>
      </c>
    </row>
    <row r="4" spans="1:15">
      <c r="A4" s="3" t="s">
        <v>2307</v>
      </c>
      <c r="B4" s="1" t="s">
        <v>77</v>
      </c>
      <c r="C4" s="6" t="s">
        <v>2320</v>
      </c>
      <c r="D4" s="3" t="s">
        <v>2296</v>
      </c>
      <c r="E4" s="3" t="s">
        <v>2308</v>
      </c>
      <c r="F4" s="3" t="s">
        <v>2306</v>
      </c>
      <c r="H4" s="1" t="str">
        <f t="shared" ref="H4" si="14">LEFT(HEX2BIN(LEFT(D4,2),8),6)</f>
        <v>100010</v>
      </c>
      <c r="I4" s="1">
        <f t="shared" ref="I4" si="15">BIN2DEC(MID(HEX2BIN(MID(D4,2,2),8),3,3))</f>
        <v>1</v>
      </c>
      <c r="J4" s="1">
        <f t="shared" ref="J4" si="16">HEX2DEC(RIGHT(D4,3))</f>
        <v>5</v>
      </c>
      <c r="K4" s="18">
        <f t="shared" ref="K4" si="17">ROUNDDOWN(HEX2DEC(LEFT(E4,3))/8,0)</f>
        <v>0</v>
      </c>
      <c r="L4" s="1">
        <f t="shared" ref="L4" si="18">ROUNDDOWN(HEX2DEC(MID(E4,3,3))/4,0)-(512*ROUNDDOWN(HEX2DEC(MID(E4,3,1))/8,0))</f>
        <v>16</v>
      </c>
      <c r="M4" s="1">
        <f t="shared" ref="M4" si="19">RIGHT(HEX2BIN(MID(E4,5,1),4),2)*128+HEX2DEC(MID(E4,6,1))*8+LEFT(HEX2BIN(MID(E4,7,1),4),3)</f>
        <v>0</v>
      </c>
      <c r="N4" s="1">
        <f t="shared" ref="N4" si="20">ROUNDDOWN(HEX2DEC(LEFT(F4,3))/8,0)</f>
        <v>50</v>
      </c>
      <c r="O4" s="1" t="str">
        <f>VLOOKUP(BIN2DEC(MID(HEX2BIN(MID(F4,3,2),8),2,4)),Codes!$E$1:$F$18,2)</f>
        <v>Normal</v>
      </c>
    </row>
    <row r="5" spans="1:15">
      <c r="A5" s="3" t="s">
        <v>2314</v>
      </c>
      <c r="B5" s="1" t="s">
        <v>77</v>
      </c>
      <c r="C5" s="6" t="s">
        <v>2320</v>
      </c>
      <c r="D5" s="3" t="s">
        <v>2304</v>
      </c>
      <c r="E5" s="3" t="s">
        <v>373</v>
      </c>
      <c r="F5" s="3" t="s">
        <v>1400</v>
      </c>
      <c r="H5" s="1" t="str">
        <f t="shared" ref="H5:H18" si="21">LEFT(HEX2BIN(LEFT(D5,2),8),6)</f>
        <v>100010</v>
      </c>
      <c r="I5" s="1">
        <f t="shared" ref="I5:I18" si="22">BIN2DEC(MID(HEX2BIN(MID(D5,2,2),8),3,3))</f>
        <v>0</v>
      </c>
      <c r="J5" s="1">
        <f t="shared" ref="J5:J18" si="23">HEX2DEC(RIGHT(D5,3))</f>
        <v>10</v>
      </c>
      <c r="K5" s="18">
        <f t="shared" ref="K5:K18" si="24">ROUNDDOWN(HEX2DEC(LEFT(E5,3))/8,0)</f>
        <v>361</v>
      </c>
      <c r="L5" s="1">
        <f t="shared" ref="L5:L18" si="25">ROUNDDOWN(HEX2DEC(MID(E5,3,3))/4,0)-(512*ROUNDDOWN(HEX2DEC(MID(E5,3,1))/8,0))</f>
        <v>100</v>
      </c>
      <c r="M5" s="1">
        <f t="shared" ref="M5:M18" si="26">RIGHT(HEX2BIN(MID(E5,5,1),4),2)*128+HEX2DEC(MID(E5,6,1))*8+LEFT(HEX2BIN(MID(E5,7,1),4),3)</f>
        <v>0</v>
      </c>
      <c r="N5" s="1">
        <f t="shared" ref="N5:N18" si="27">ROUNDDOWN(HEX2DEC(LEFT(F5,3))/8,0)</f>
        <v>60</v>
      </c>
      <c r="O5" s="1" t="str">
        <f>VLOOKUP(BIN2DEC(MID(HEX2BIN(MID(F5,3,2),8),2,4)),Codes!$E$1:$F$18,2)</f>
        <v>Normal</v>
      </c>
    </row>
    <row r="6" spans="1:15">
      <c r="A6" s="3" t="s">
        <v>2315</v>
      </c>
      <c r="B6" s="1" t="s">
        <v>77</v>
      </c>
      <c r="C6" s="6" t="s">
        <v>2320</v>
      </c>
      <c r="D6" s="3" t="s">
        <v>2296</v>
      </c>
      <c r="E6" s="3" t="s">
        <v>2308</v>
      </c>
      <c r="F6" s="3" t="s">
        <v>2317</v>
      </c>
      <c r="H6" s="1" t="str">
        <f t="shared" si="21"/>
        <v>100010</v>
      </c>
      <c r="I6" s="1">
        <f t="shared" si="22"/>
        <v>1</v>
      </c>
      <c r="J6" s="1">
        <f t="shared" si="23"/>
        <v>5</v>
      </c>
      <c r="K6" s="18">
        <f t="shared" si="24"/>
        <v>0</v>
      </c>
      <c r="L6" s="1">
        <f t="shared" si="25"/>
        <v>16</v>
      </c>
      <c r="M6" s="1">
        <f t="shared" si="26"/>
        <v>0</v>
      </c>
      <c r="N6" s="1">
        <f t="shared" si="27"/>
        <v>50</v>
      </c>
      <c r="O6" s="1" t="str">
        <f>VLOOKUP(BIN2DEC(MID(HEX2BIN(MID(F6,3,2),8),2,4)),Codes!$E$1:$F$18,2)</f>
        <v>Normal</v>
      </c>
    </row>
    <row r="7" spans="1:15">
      <c r="A7" s="3" t="s">
        <v>2318</v>
      </c>
      <c r="B7" s="1" t="s">
        <v>77</v>
      </c>
      <c r="C7" s="6" t="s">
        <v>2320</v>
      </c>
      <c r="D7" s="3" t="s">
        <v>2304</v>
      </c>
      <c r="E7" s="3" t="s">
        <v>373</v>
      </c>
      <c r="F7" s="3" t="s">
        <v>1400</v>
      </c>
      <c r="H7" s="1" t="str">
        <f t="shared" si="21"/>
        <v>100010</v>
      </c>
      <c r="I7" s="1">
        <f t="shared" si="22"/>
        <v>0</v>
      </c>
      <c r="J7" s="1">
        <f t="shared" si="23"/>
        <v>10</v>
      </c>
      <c r="K7" s="18">
        <f t="shared" si="24"/>
        <v>361</v>
      </c>
      <c r="L7" s="1">
        <f t="shared" si="25"/>
        <v>100</v>
      </c>
      <c r="M7" s="1">
        <f t="shared" si="26"/>
        <v>0</v>
      </c>
      <c r="N7" s="1">
        <f t="shared" si="27"/>
        <v>60</v>
      </c>
      <c r="O7" s="1" t="str">
        <f>VLOOKUP(BIN2DEC(MID(HEX2BIN(MID(F7,3,2),8),2,4)),Codes!$E$1:$F$18,2)</f>
        <v>Normal</v>
      </c>
    </row>
    <row r="8" spans="1:15">
      <c r="A8" s="3" t="s">
        <v>2319</v>
      </c>
      <c r="B8" s="1" t="s">
        <v>77</v>
      </c>
      <c r="C8" s="6" t="s">
        <v>2320</v>
      </c>
      <c r="D8" s="3" t="s">
        <v>2296</v>
      </c>
      <c r="E8" s="3" t="s">
        <v>2308</v>
      </c>
      <c r="F8" s="3" t="s">
        <v>2317</v>
      </c>
      <c r="H8" s="1" t="str">
        <f t="shared" si="21"/>
        <v>100010</v>
      </c>
      <c r="I8" s="1">
        <f t="shared" si="22"/>
        <v>1</v>
      </c>
      <c r="J8" s="1">
        <f t="shared" si="23"/>
        <v>5</v>
      </c>
      <c r="K8" s="18">
        <f t="shared" si="24"/>
        <v>0</v>
      </c>
      <c r="L8" s="1">
        <f t="shared" si="25"/>
        <v>16</v>
      </c>
      <c r="M8" s="1">
        <f t="shared" si="26"/>
        <v>0</v>
      </c>
      <c r="N8" s="1">
        <f t="shared" si="27"/>
        <v>50</v>
      </c>
      <c r="O8" s="1" t="str">
        <f>VLOOKUP(BIN2DEC(MID(HEX2BIN(MID(F8,3,2),8),2,4)),Codes!$E$1:$F$18,2)</f>
        <v>Normal</v>
      </c>
    </row>
    <row r="9" spans="1:15">
      <c r="A9" s="3" t="s">
        <v>2536</v>
      </c>
      <c r="B9" s="1" t="s">
        <v>77</v>
      </c>
      <c r="C9" s="6" t="s">
        <v>540</v>
      </c>
      <c r="D9" s="3" t="s">
        <v>952</v>
      </c>
      <c r="E9" s="3" t="s">
        <v>488</v>
      </c>
      <c r="F9" s="3" t="s">
        <v>384</v>
      </c>
      <c r="H9" s="1" t="str">
        <f t="shared" si="21"/>
        <v>100010</v>
      </c>
      <c r="I9" s="1">
        <f t="shared" si="22"/>
        <v>1</v>
      </c>
      <c r="J9" s="1">
        <f t="shared" si="23"/>
        <v>6</v>
      </c>
      <c r="K9" s="18">
        <f t="shared" si="24"/>
        <v>0</v>
      </c>
      <c r="L9" s="1">
        <f t="shared" si="25"/>
        <v>50</v>
      </c>
      <c r="M9" s="1">
        <f t="shared" si="26"/>
        <v>0</v>
      </c>
      <c r="N9" s="1">
        <f t="shared" si="27"/>
        <v>70</v>
      </c>
      <c r="O9" s="1" t="str">
        <f>VLOOKUP(BIN2DEC(MID(HEX2BIN(MID(F9,3,2),8),2,4)),Codes!$E$1:$F$18,2)</f>
        <v>Normal</v>
      </c>
    </row>
    <row r="10" spans="1:15">
      <c r="A10" s="3" t="s">
        <v>2543</v>
      </c>
      <c r="B10" s="1" t="s">
        <v>77</v>
      </c>
      <c r="C10" s="6" t="s">
        <v>541</v>
      </c>
      <c r="D10" s="3" t="s">
        <v>952</v>
      </c>
      <c r="E10" s="3" t="s">
        <v>488</v>
      </c>
      <c r="F10" s="3" t="s">
        <v>384</v>
      </c>
      <c r="H10" s="1" t="str">
        <f t="shared" si="21"/>
        <v>100010</v>
      </c>
      <c r="I10" s="1">
        <f t="shared" si="22"/>
        <v>1</v>
      </c>
      <c r="J10" s="1">
        <f t="shared" si="23"/>
        <v>6</v>
      </c>
      <c r="K10" s="18">
        <f t="shared" si="24"/>
        <v>0</v>
      </c>
      <c r="L10" s="1">
        <f t="shared" si="25"/>
        <v>50</v>
      </c>
      <c r="M10" s="1">
        <f t="shared" si="26"/>
        <v>0</v>
      </c>
      <c r="N10" s="1">
        <f t="shared" si="27"/>
        <v>70</v>
      </c>
      <c r="O10" s="1" t="str">
        <f>VLOOKUP(BIN2DEC(MID(HEX2BIN(MID(F10,3,2),8),2,4)),Codes!$E$1:$F$18,2)</f>
        <v>Normal</v>
      </c>
    </row>
    <row r="11" spans="1:15">
      <c r="A11" s="3" t="s">
        <v>2547</v>
      </c>
      <c r="B11" s="1" t="s">
        <v>77</v>
      </c>
      <c r="C11" s="6" t="s">
        <v>366</v>
      </c>
      <c r="D11" s="3" t="s">
        <v>2304</v>
      </c>
      <c r="E11" s="3" t="s">
        <v>2548</v>
      </c>
      <c r="F11" s="3" t="s">
        <v>1400</v>
      </c>
      <c r="H11" s="1" t="str">
        <f t="shared" si="21"/>
        <v>100010</v>
      </c>
      <c r="I11" s="1">
        <f t="shared" si="22"/>
        <v>0</v>
      </c>
      <c r="J11" s="1">
        <f t="shared" si="23"/>
        <v>10</v>
      </c>
      <c r="K11" s="18">
        <f t="shared" si="24"/>
        <v>45</v>
      </c>
      <c r="L11" s="1">
        <f t="shared" si="25"/>
        <v>50</v>
      </c>
      <c r="M11" s="1">
        <f t="shared" si="26"/>
        <v>0</v>
      </c>
      <c r="N11" s="1">
        <f t="shared" si="27"/>
        <v>60</v>
      </c>
      <c r="O11" s="1" t="str">
        <f>VLOOKUP(BIN2DEC(MID(HEX2BIN(MID(F11,3,2),8),2,4)),Codes!$E$1:$F$18,2)</f>
        <v>Normal</v>
      </c>
    </row>
    <row r="12" spans="1:15">
      <c r="A12" s="3" t="s">
        <v>2549</v>
      </c>
      <c r="B12" s="1" t="s">
        <v>77</v>
      </c>
      <c r="C12" s="6" t="s">
        <v>366</v>
      </c>
      <c r="D12" s="3" t="s">
        <v>372</v>
      </c>
      <c r="E12" s="3" t="s">
        <v>373</v>
      </c>
      <c r="F12" s="3" t="s">
        <v>379</v>
      </c>
      <c r="H12" s="1" t="str">
        <f t="shared" si="21"/>
        <v>100010</v>
      </c>
      <c r="I12" s="1">
        <f t="shared" si="22"/>
        <v>1</v>
      </c>
      <c r="J12" s="1">
        <f t="shared" si="23"/>
        <v>3</v>
      </c>
      <c r="K12" s="18">
        <f t="shared" si="24"/>
        <v>361</v>
      </c>
      <c r="L12" s="1">
        <f t="shared" si="25"/>
        <v>100</v>
      </c>
      <c r="M12" s="1">
        <f t="shared" si="26"/>
        <v>0</v>
      </c>
      <c r="N12" s="1">
        <f t="shared" si="27"/>
        <v>40</v>
      </c>
      <c r="O12" s="1" t="str">
        <f>VLOOKUP(BIN2DEC(MID(HEX2BIN(MID(F12,3,2),8),2,4)),Codes!$E$1:$F$18,2)</f>
        <v>Normal</v>
      </c>
    </row>
    <row r="13" spans="1:15">
      <c r="A13" s="3" t="s">
        <v>2550</v>
      </c>
      <c r="B13" s="1" t="s">
        <v>77</v>
      </c>
      <c r="C13" s="6" t="s">
        <v>375</v>
      </c>
      <c r="D13" s="3" t="s">
        <v>2304</v>
      </c>
      <c r="E13" s="3" t="s">
        <v>2548</v>
      </c>
      <c r="F13" s="3" t="s">
        <v>1400</v>
      </c>
      <c r="H13" s="1" t="str">
        <f t="shared" si="21"/>
        <v>100010</v>
      </c>
      <c r="I13" s="1">
        <f t="shared" si="22"/>
        <v>0</v>
      </c>
      <c r="J13" s="1">
        <f t="shared" si="23"/>
        <v>10</v>
      </c>
      <c r="K13" s="18">
        <f t="shared" si="24"/>
        <v>45</v>
      </c>
      <c r="L13" s="1">
        <f t="shared" si="25"/>
        <v>50</v>
      </c>
      <c r="M13" s="1">
        <f t="shared" si="26"/>
        <v>0</v>
      </c>
      <c r="N13" s="1">
        <f t="shared" si="27"/>
        <v>60</v>
      </c>
      <c r="O13" s="1" t="str">
        <f>VLOOKUP(BIN2DEC(MID(HEX2BIN(MID(F13,3,2),8),2,4)),Codes!$E$1:$F$18,2)</f>
        <v>Normal</v>
      </c>
    </row>
    <row r="14" spans="1:15">
      <c r="A14" s="3" t="s">
        <v>2551</v>
      </c>
      <c r="B14" s="1" t="s">
        <v>77</v>
      </c>
      <c r="C14" s="6" t="s">
        <v>375</v>
      </c>
      <c r="D14" s="3" t="s">
        <v>372</v>
      </c>
      <c r="E14" s="3" t="s">
        <v>373</v>
      </c>
      <c r="F14" s="3" t="s">
        <v>379</v>
      </c>
      <c r="H14" s="1" t="str">
        <f t="shared" si="21"/>
        <v>100010</v>
      </c>
      <c r="I14" s="1">
        <f t="shared" si="22"/>
        <v>1</v>
      </c>
      <c r="J14" s="1">
        <f t="shared" si="23"/>
        <v>3</v>
      </c>
      <c r="K14" s="18">
        <f t="shared" si="24"/>
        <v>361</v>
      </c>
      <c r="L14" s="1">
        <f t="shared" si="25"/>
        <v>100</v>
      </c>
      <c r="M14" s="1">
        <f t="shared" si="26"/>
        <v>0</v>
      </c>
      <c r="N14" s="1">
        <f t="shared" si="27"/>
        <v>40</v>
      </c>
      <c r="O14" s="1" t="str">
        <f>VLOOKUP(BIN2DEC(MID(HEX2BIN(MID(F14,3,2),8),2,4)),Codes!$E$1:$F$18,2)</f>
        <v>Normal</v>
      </c>
    </row>
    <row r="15" spans="1:15">
      <c r="A15" s="3" t="s">
        <v>2552</v>
      </c>
      <c r="B15" s="1" t="s">
        <v>77</v>
      </c>
      <c r="C15" s="6" t="s">
        <v>381</v>
      </c>
      <c r="D15" s="3" t="s">
        <v>1388</v>
      </c>
      <c r="E15" s="3" t="s">
        <v>2553</v>
      </c>
      <c r="F15" s="3" t="s">
        <v>2554</v>
      </c>
      <c r="H15" s="1" t="str">
        <f t="shared" si="21"/>
        <v>100010</v>
      </c>
      <c r="I15" s="1">
        <f t="shared" si="22"/>
        <v>0</v>
      </c>
      <c r="J15" s="1">
        <f t="shared" si="23"/>
        <v>2</v>
      </c>
      <c r="K15" s="18">
        <f t="shared" si="24"/>
        <v>70</v>
      </c>
      <c r="L15" s="1">
        <f t="shared" si="25"/>
        <v>100</v>
      </c>
      <c r="M15" s="1">
        <f t="shared" si="26"/>
        <v>120</v>
      </c>
      <c r="N15" s="1">
        <f t="shared" si="27"/>
        <v>0</v>
      </c>
      <c r="O15" s="1" t="str">
        <f>VLOOKUP(BIN2DEC(MID(HEX2BIN(MID(F15,3,2),8),2,4)),Codes!$E$1:$F$18,2)</f>
        <v>Normal</v>
      </c>
    </row>
    <row r="16" spans="1:15">
      <c r="A16" s="3" t="s">
        <v>2555</v>
      </c>
      <c r="B16" s="1" t="s">
        <v>77</v>
      </c>
      <c r="C16" s="6" t="s">
        <v>381</v>
      </c>
      <c r="D16" s="3" t="s">
        <v>372</v>
      </c>
      <c r="E16" s="3" t="s">
        <v>373</v>
      </c>
      <c r="F16" s="3" t="s">
        <v>379</v>
      </c>
      <c r="H16" s="1" t="str">
        <f t="shared" si="21"/>
        <v>100010</v>
      </c>
      <c r="I16" s="1">
        <f t="shared" si="22"/>
        <v>1</v>
      </c>
      <c r="J16" s="1">
        <f t="shared" si="23"/>
        <v>3</v>
      </c>
      <c r="K16" s="18">
        <f t="shared" si="24"/>
        <v>361</v>
      </c>
      <c r="L16" s="1">
        <f t="shared" si="25"/>
        <v>100</v>
      </c>
      <c r="M16" s="1">
        <f t="shared" si="26"/>
        <v>0</v>
      </c>
      <c r="N16" s="1">
        <f t="shared" si="27"/>
        <v>40</v>
      </c>
      <c r="O16" s="1" t="str">
        <f>VLOOKUP(BIN2DEC(MID(HEX2BIN(MID(F16,3,2),8),2,4)),Codes!$E$1:$F$18,2)</f>
        <v>Normal</v>
      </c>
    </row>
    <row r="17" spans="1:15">
      <c r="A17" s="3" t="s">
        <v>2561</v>
      </c>
      <c r="B17" s="1" t="s">
        <v>77</v>
      </c>
      <c r="C17" s="6" t="s">
        <v>386</v>
      </c>
      <c r="D17" s="3" t="s">
        <v>2562</v>
      </c>
      <c r="E17" s="3" t="s">
        <v>2563</v>
      </c>
      <c r="F17" s="3" t="s">
        <v>553</v>
      </c>
      <c r="H17" s="1" t="str">
        <f t="shared" si="21"/>
        <v>100010</v>
      </c>
      <c r="I17" s="1">
        <f t="shared" si="22"/>
        <v>0</v>
      </c>
      <c r="J17" s="1">
        <f t="shared" si="23"/>
        <v>0</v>
      </c>
      <c r="K17" s="18">
        <f t="shared" si="24"/>
        <v>50</v>
      </c>
      <c r="L17" s="1">
        <f t="shared" si="25"/>
        <v>30</v>
      </c>
      <c r="M17" s="1">
        <f t="shared" si="26"/>
        <v>0</v>
      </c>
      <c r="N17" s="1">
        <f t="shared" si="27"/>
        <v>75</v>
      </c>
      <c r="O17" s="1" t="str">
        <f>VLOOKUP(BIN2DEC(MID(HEX2BIN(MID(F17,3,2),8),2,4)),Codes!$E$1:$F$18,2)</f>
        <v>Normal</v>
      </c>
    </row>
    <row r="18" spans="1:15">
      <c r="A18" s="3" t="s">
        <v>2564</v>
      </c>
      <c r="B18" s="1" t="s">
        <v>77</v>
      </c>
      <c r="C18" s="6" t="s">
        <v>386</v>
      </c>
      <c r="D18" s="3" t="s">
        <v>372</v>
      </c>
      <c r="E18" s="3" t="s">
        <v>373</v>
      </c>
      <c r="F18" s="3" t="s">
        <v>379</v>
      </c>
      <c r="H18" s="1" t="str">
        <f t="shared" si="21"/>
        <v>100010</v>
      </c>
      <c r="I18" s="1">
        <f t="shared" si="22"/>
        <v>1</v>
      </c>
      <c r="J18" s="1">
        <f t="shared" si="23"/>
        <v>3</v>
      </c>
      <c r="K18" s="18">
        <f t="shared" si="24"/>
        <v>361</v>
      </c>
      <c r="L18" s="1">
        <f t="shared" si="25"/>
        <v>100</v>
      </c>
      <c r="M18" s="1">
        <f t="shared" si="26"/>
        <v>0</v>
      </c>
      <c r="N18" s="1">
        <f t="shared" si="27"/>
        <v>40</v>
      </c>
      <c r="O18" s="1" t="str">
        <f>VLOOKUP(BIN2DEC(MID(HEX2BIN(MID(F18,3,2),8),2,4)),Codes!$E$1:$F$18,2)</f>
        <v>Normal</v>
      </c>
    </row>
    <row r="19" spans="1:15">
      <c r="A19" s="3" t="s">
        <v>2832</v>
      </c>
      <c r="B19" s="1" t="s">
        <v>1463</v>
      </c>
      <c r="C19" s="6" t="s">
        <v>2833</v>
      </c>
      <c r="D19" s="3" t="s">
        <v>2296</v>
      </c>
      <c r="E19" s="3" t="s">
        <v>373</v>
      </c>
      <c r="F19" s="3" t="s">
        <v>2297</v>
      </c>
      <c r="H19" s="1" t="str">
        <f t="shared" ref="H19:H67" si="28">LEFT(HEX2BIN(LEFT(D19,2),8),6)</f>
        <v>100010</v>
      </c>
      <c r="I19" s="1">
        <f t="shared" ref="I19:I67" si="29">BIN2DEC(MID(HEX2BIN(MID(D19,2,2),8),3,3))</f>
        <v>1</v>
      </c>
      <c r="J19" s="1">
        <f t="shared" ref="J19:J67" si="30">HEX2DEC(RIGHT(D19,3))</f>
        <v>5</v>
      </c>
      <c r="K19" s="18">
        <f t="shared" ref="K19:K67" si="31">ROUNDDOWN(HEX2DEC(LEFT(E19,3))/8,0)</f>
        <v>361</v>
      </c>
      <c r="L19" s="1">
        <f t="shared" ref="L19:L67" si="32">ROUNDDOWN(HEX2DEC(MID(E19,3,3))/4,0)-(512*ROUNDDOWN(HEX2DEC(MID(E19,3,1))/8,0))</f>
        <v>100</v>
      </c>
      <c r="M19" s="1">
        <f t="shared" ref="M19:M67" si="33">RIGHT(HEX2BIN(MID(E19,5,1),4),2)*128+HEX2DEC(MID(E19,6,1))*8+LEFT(HEX2BIN(MID(E19,7,1),4),3)</f>
        <v>0</v>
      </c>
      <c r="N19" s="1">
        <f t="shared" ref="N19:N67" si="34">ROUNDDOWN(HEX2DEC(LEFT(F19,3))/8,0)</f>
        <v>0</v>
      </c>
      <c r="O19" s="1" t="str">
        <f>VLOOKUP(BIN2DEC(MID(HEX2BIN(MID(F19,3,2),8),2,4)),Codes!$E$1:$F$18,2)</f>
        <v>Normal</v>
      </c>
    </row>
    <row r="20" spans="1:15">
      <c r="A20" s="3" t="s">
        <v>2842</v>
      </c>
      <c r="B20" s="1" t="s">
        <v>1463</v>
      </c>
      <c r="C20" s="6" t="s">
        <v>2859</v>
      </c>
      <c r="D20" s="3" t="s">
        <v>2843</v>
      </c>
      <c r="E20" s="3" t="s">
        <v>2844</v>
      </c>
      <c r="F20" s="3" t="s">
        <v>370</v>
      </c>
      <c r="H20" s="1" t="str">
        <f t="shared" si="28"/>
        <v>100010</v>
      </c>
      <c r="I20" s="1">
        <f t="shared" si="29"/>
        <v>0</v>
      </c>
      <c r="J20" s="1">
        <f t="shared" si="30"/>
        <v>18</v>
      </c>
      <c r="K20" s="18">
        <f t="shared" si="31"/>
        <v>60</v>
      </c>
      <c r="L20" s="1">
        <f t="shared" si="32"/>
        <v>70</v>
      </c>
      <c r="M20" s="1">
        <f t="shared" si="33"/>
        <v>0</v>
      </c>
      <c r="N20" s="1">
        <f t="shared" si="34"/>
        <v>60</v>
      </c>
      <c r="O20" s="1" t="str">
        <f>VLOOKUP(BIN2DEC(MID(HEX2BIN(MID(F20,3,2),8),2,4)),Codes!$E$1:$F$18,2)</f>
        <v>Normal</v>
      </c>
    </row>
    <row r="21" spans="1:15">
      <c r="A21" s="3" t="s">
        <v>2845</v>
      </c>
      <c r="B21" s="1" t="s">
        <v>1463</v>
      </c>
      <c r="C21" s="6" t="s">
        <v>386</v>
      </c>
      <c r="D21" s="3" t="s">
        <v>2846</v>
      </c>
      <c r="E21" s="3" t="s">
        <v>2847</v>
      </c>
      <c r="F21" s="3" t="s">
        <v>2848</v>
      </c>
      <c r="H21" s="1" t="str">
        <f t="shared" si="28"/>
        <v>100010</v>
      </c>
      <c r="I21" s="1">
        <f t="shared" si="29"/>
        <v>0</v>
      </c>
      <c r="J21" s="1">
        <f t="shared" si="30"/>
        <v>20</v>
      </c>
      <c r="K21" s="18">
        <f t="shared" si="31"/>
        <v>270</v>
      </c>
      <c r="L21" s="1">
        <f t="shared" si="32"/>
        <v>100</v>
      </c>
      <c r="M21" s="1">
        <f t="shared" si="33"/>
        <v>0</v>
      </c>
      <c r="N21" s="1">
        <f t="shared" si="34"/>
        <v>100</v>
      </c>
      <c r="O21" s="1" t="str">
        <f>VLOOKUP(BIN2DEC(MID(HEX2BIN(MID(F21,3,2),8),2,4)),Codes!$E$1:$F$18,2)</f>
        <v>Normal</v>
      </c>
    </row>
    <row r="22" spans="1:15">
      <c r="A22" s="3" t="s">
        <v>2892</v>
      </c>
      <c r="B22" s="1" t="s">
        <v>1463</v>
      </c>
      <c r="D22" s="3" t="s">
        <v>2296</v>
      </c>
      <c r="E22" s="3" t="s">
        <v>373</v>
      </c>
      <c r="F22" s="3" t="s">
        <v>2297</v>
      </c>
      <c r="H22" s="1" t="str">
        <f t="shared" si="28"/>
        <v>100010</v>
      </c>
      <c r="I22" s="1">
        <f t="shared" si="29"/>
        <v>1</v>
      </c>
      <c r="J22" s="1">
        <f t="shared" si="30"/>
        <v>5</v>
      </c>
      <c r="K22" s="18">
        <f t="shared" si="31"/>
        <v>361</v>
      </c>
      <c r="L22" s="1">
        <f t="shared" si="32"/>
        <v>100</v>
      </c>
      <c r="M22" s="1">
        <f t="shared" si="33"/>
        <v>0</v>
      </c>
      <c r="N22" s="1">
        <f t="shared" si="34"/>
        <v>0</v>
      </c>
      <c r="O22" s="1" t="str">
        <f>VLOOKUP(BIN2DEC(MID(HEX2BIN(MID(F22,3,2),8),2,4)),Codes!$E$1:$F$18,2)</f>
        <v>Normal</v>
      </c>
    </row>
    <row r="23" spans="1:15">
      <c r="A23" s="3" t="s">
        <v>2896</v>
      </c>
      <c r="B23" s="1" t="s">
        <v>1463</v>
      </c>
      <c r="D23" s="3" t="s">
        <v>376</v>
      </c>
      <c r="E23" s="3" t="s">
        <v>2897</v>
      </c>
      <c r="F23" s="3" t="s">
        <v>2306</v>
      </c>
      <c r="H23" s="1" t="str">
        <f t="shared" si="28"/>
        <v>100010</v>
      </c>
      <c r="I23" s="1">
        <f t="shared" si="29"/>
        <v>0</v>
      </c>
      <c r="J23" s="1">
        <f t="shared" si="30"/>
        <v>12</v>
      </c>
      <c r="K23" s="18">
        <f t="shared" si="31"/>
        <v>30</v>
      </c>
      <c r="L23" s="1">
        <f t="shared" si="32"/>
        <v>100</v>
      </c>
      <c r="M23" s="1">
        <f t="shared" si="33"/>
        <v>0</v>
      </c>
      <c r="N23" s="1">
        <f t="shared" si="34"/>
        <v>50</v>
      </c>
      <c r="O23" s="1" t="str">
        <f>VLOOKUP(BIN2DEC(MID(HEX2BIN(MID(F23,3,2),8),2,4)),Codes!$E$1:$F$18,2)</f>
        <v>Normal</v>
      </c>
    </row>
    <row r="24" spans="1:15">
      <c r="A24" s="3" t="s">
        <v>7824</v>
      </c>
      <c r="B24" s="1" t="s">
        <v>1464</v>
      </c>
      <c r="C24" s="6" t="s">
        <v>2833</v>
      </c>
      <c r="D24" s="3" t="s">
        <v>2296</v>
      </c>
      <c r="E24" s="3" t="s">
        <v>373</v>
      </c>
      <c r="F24" s="3" t="s">
        <v>2297</v>
      </c>
      <c r="H24" s="1" t="str">
        <f t="shared" si="28"/>
        <v>100010</v>
      </c>
      <c r="I24" s="1">
        <f t="shared" si="29"/>
        <v>1</v>
      </c>
      <c r="J24" s="1">
        <f t="shared" si="30"/>
        <v>5</v>
      </c>
      <c r="K24" s="18">
        <f t="shared" si="31"/>
        <v>361</v>
      </c>
      <c r="L24" s="1">
        <f t="shared" si="32"/>
        <v>100</v>
      </c>
      <c r="M24" s="1">
        <f t="shared" si="33"/>
        <v>0</v>
      </c>
      <c r="N24" s="1">
        <f t="shared" si="34"/>
        <v>0</v>
      </c>
      <c r="O24" s="1" t="str">
        <f>VLOOKUP(BIN2DEC(MID(HEX2BIN(MID(F24,3,2),8),2,4)),Codes!$E$1:$F$18,2)</f>
        <v>Normal</v>
      </c>
    </row>
    <row r="25" spans="1:15">
      <c r="A25" s="3" t="s">
        <v>7834</v>
      </c>
      <c r="B25" s="1" t="s">
        <v>1464</v>
      </c>
      <c r="D25" s="3" t="s">
        <v>2843</v>
      </c>
      <c r="E25" s="3" t="s">
        <v>7835</v>
      </c>
      <c r="F25" s="3" t="s">
        <v>7836</v>
      </c>
      <c r="H25" s="1" t="str">
        <f t="shared" ref="H25:H26" si="35">LEFT(HEX2BIN(LEFT(D25,2),8),6)</f>
        <v>100010</v>
      </c>
      <c r="I25" s="1">
        <f t="shared" ref="I25:I26" si="36">BIN2DEC(MID(HEX2BIN(MID(D25,2,2),8),3,3))</f>
        <v>0</v>
      </c>
      <c r="J25" s="1">
        <f t="shared" ref="J25:J26" si="37">HEX2DEC(RIGHT(D25,3))</f>
        <v>18</v>
      </c>
      <c r="K25" s="18">
        <f t="shared" ref="K25:K26" si="38">ROUNDDOWN(HEX2DEC(LEFT(E25,3))/8,0)</f>
        <v>30</v>
      </c>
      <c r="L25" s="1">
        <f t="shared" ref="L25:L26" si="39">ROUNDDOWN(HEX2DEC(MID(E25,3,3))/4,0)-(512*ROUNDDOWN(HEX2DEC(MID(E25,3,1))/8,0))</f>
        <v>50</v>
      </c>
      <c r="M25" s="1">
        <f t="shared" ref="M25:M26" si="40">RIGHT(HEX2BIN(MID(E25,5,1),4),2)*128+HEX2DEC(MID(E25,6,1))*8+LEFT(HEX2BIN(MID(E25,7,1),4),3)</f>
        <v>0</v>
      </c>
      <c r="N25" s="1">
        <f t="shared" ref="N25:N26" si="41">ROUNDDOWN(HEX2DEC(LEFT(F25,3))/8,0)</f>
        <v>40</v>
      </c>
      <c r="O25" s="1" t="str">
        <f>VLOOKUP(BIN2DEC(MID(HEX2BIN(MID(F25,3,2),8),2,4)),Codes!$E$1:$F$18,2)</f>
        <v>Flower</v>
      </c>
    </row>
    <row r="26" spans="1:15">
      <c r="A26" s="3" t="s">
        <v>7837</v>
      </c>
      <c r="B26" s="1" t="s">
        <v>1464</v>
      </c>
      <c r="D26" s="3" t="s">
        <v>2843</v>
      </c>
      <c r="E26" s="3" t="s">
        <v>7838</v>
      </c>
      <c r="F26" s="3" t="s">
        <v>7839</v>
      </c>
      <c r="H26" s="1" t="str">
        <f t="shared" si="35"/>
        <v>100010</v>
      </c>
      <c r="I26" s="1">
        <f t="shared" si="36"/>
        <v>0</v>
      </c>
      <c r="J26" s="1">
        <f t="shared" si="37"/>
        <v>18</v>
      </c>
      <c r="K26" s="18">
        <f t="shared" si="38"/>
        <v>30</v>
      </c>
      <c r="L26" s="1">
        <f t="shared" si="39"/>
        <v>40</v>
      </c>
      <c r="M26" s="1">
        <f t="shared" si="40"/>
        <v>0</v>
      </c>
      <c r="N26" s="1">
        <f t="shared" si="41"/>
        <v>120</v>
      </c>
      <c r="O26" s="1" t="str">
        <f>VLOOKUP(BIN2DEC(MID(HEX2BIN(MID(F26,3,2),8),2,4)),Codes!$E$1:$F$18,2)</f>
        <v>Flower</v>
      </c>
    </row>
    <row r="27" spans="1:15">
      <c r="A27" s="3" t="s">
        <v>8072</v>
      </c>
      <c r="B27" s="1" t="s">
        <v>1465</v>
      </c>
      <c r="C27" s="6" t="s">
        <v>540</v>
      </c>
      <c r="D27" s="3" t="s">
        <v>487</v>
      </c>
      <c r="E27" s="3" t="s">
        <v>488</v>
      </c>
      <c r="F27" s="3" t="s">
        <v>384</v>
      </c>
      <c r="H27" s="1" t="str">
        <f t="shared" si="28"/>
        <v>100010</v>
      </c>
      <c r="I27" s="1">
        <f t="shared" si="29"/>
        <v>1</v>
      </c>
      <c r="J27" s="1">
        <f t="shared" si="30"/>
        <v>2</v>
      </c>
      <c r="K27" s="18">
        <f t="shared" si="31"/>
        <v>0</v>
      </c>
      <c r="L27" s="1">
        <f t="shared" si="32"/>
        <v>50</v>
      </c>
      <c r="M27" s="1">
        <f t="shared" si="33"/>
        <v>0</v>
      </c>
      <c r="N27" s="1">
        <f t="shared" si="34"/>
        <v>70</v>
      </c>
      <c r="O27" s="1" t="str">
        <f>VLOOKUP(BIN2DEC(MID(HEX2BIN(MID(F27,3,2),8),2,4)),Codes!$E$1:$F$18,2)</f>
        <v>Normal</v>
      </c>
    </row>
    <row r="28" spans="1:15">
      <c r="A28" s="3" t="s">
        <v>8075</v>
      </c>
      <c r="B28" s="1" t="s">
        <v>1465</v>
      </c>
      <c r="C28" s="6" t="s">
        <v>541</v>
      </c>
      <c r="D28" s="3" t="s">
        <v>487</v>
      </c>
      <c r="E28" s="3" t="s">
        <v>488</v>
      </c>
      <c r="F28" s="3" t="s">
        <v>384</v>
      </c>
      <c r="H28" s="1" t="str">
        <f t="shared" ref="H28:H36" si="42">LEFT(HEX2BIN(LEFT(D28,2),8),6)</f>
        <v>100010</v>
      </c>
      <c r="I28" s="1">
        <f t="shared" ref="I28:I36" si="43">BIN2DEC(MID(HEX2BIN(MID(D28,2,2),8),3,3))</f>
        <v>1</v>
      </c>
      <c r="J28" s="1">
        <f t="shared" ref="J28:J36" si="44">HEX2DEC(RIGHT(D28,3))</f>
        <v>2</v>
      </c>
      <c r="K28" s="18">
        <f t="shared" ref="K28:K36" si="45">ROUNDDOWN(HEX2DEC(LEFT(E28,3))/8,0)</f>
        <v>0</v>
      </c>
      <c r="L28" s="1">
        <f t="shared" ref="L28:L36" si="46">ROUNDDOWN(HEX2DEC(MID(E28,3,3))/4,0)-(512*ROUNDDOWN(HEX2DEC(MID(E28,3,1))/8,0))</f>
        <v>50</v>
      </c>
      <c r="M28" s="1">
        <f t="shared" ref="M28:M36" si="47">RIGHT(HEX2BIN(MID(E28,5,1),4),2)*128+HEX2DEC(MID(E28,6,1))*8+LEFT(HEX2BIN(MID(E28,7,1),4),3)</f>
        <v>0</v>
      </c>
      <c r="N28" s="1">
        <f t="shared" ref="N28:N36" si="48">ROUNDDOWN(HEX2DEC(LEFT(F28,3))/8,0)</f>
        <v>70</v>
      </c>
      <c r="O28" s="1" t="str">
        <f>VLOOKUP(BIN2DEC(MID(HEX2BIN(MID(F28,3,2),8),2,4)),Codes!$E$1:$F$18,2)</f>
        <v>Normal</v>
      </c>
    </row>
    <row r="29" spans="1:15">
      <c r="A29" s="3" t="s">
        <v>8078</v>
      </c>
      <c r="B29" s="1" t="s">
        <v>1465</v>
      </c>
      <c r="C29" s="6" t="s">
        <v>366</v>
      </c>
      <c r="D29" s="3" t="s">
        <v>504</v>
      </c>
      <c r="E29" s="3" t="s">
        <v>505</v>
      </c>
      <c r="F29" s="3" t="s">
        <v>506</v>
      </c>
      <c r="H29" s="1" t="str">
        <f t="shared" si="42"/>
        <v>100010</v>
      </c>
      <c r="I29" s="1">
        <f t="shared" si="43"/>
        <v>0</v>
      </c>
      <c r="J29" s="1">
        <f t="shared" si="44"/>
        <v>4</v>
      </c>
      <c r="K29" s="18">
        <f t="shared" si="45"/>
        <v>45</v>
      </c>
      <c r="L29" s="1">
        <f t="shared" si="46"/>
        <v>105</v>
      </c>
      <c r="M29" s="1">
        <f t="shared" si="47"/>
        <v>0</v>
      </c>
      <c r="N29" s="1">
        <f t="shared" si="48"/>
        <v>45</v>
      </c>
      <c r="O29" s="1" t="str">
        <f>VLOOKUP(BIN2DEC(MID(HEX2BIN(MID(F29,3,2),8),2,4)),Codes!$E$1:$F$18,2)</f>
        <v>Normal</v>
      </c>
    </row>
    <row r="30" spans="1:15">
      <c r="A30" s="3" t="s">
        <v>8079</v>
      </c>
      <c r="B30" s="1" t="s">
        <v>1465</v>
      </c>
      <c r="C30" s="6" t="s">
        <v>366</v>
      </c>
      <c r="D30" s="3" t="s">
        <v>372</v>
      </c>
      <c r="E30" s="3" t="s">
        <v>373</v>
      </c>
      <c r="F30" s="3" t="s">
        <v>370</v>
      </c>
      <c r="H30" s="1" t="str">
        <f t="shared" si="42"/>
        <v>100010</v>
      </c>
      <c r="I30" s="1">
        <f t="shared" si="43"/>
        <v>1</v>
      </c>
      <c r="J30" s="1">
        <f t="shared" si="44"/>
        <v>3</v>
      </c>
      <c r="K30" s="18">
        <f t="shared" si="45"/>
        <v>361</v>
      </c>
      <c r="L30" s="1">
        <f t="shared" si="46"/>
        <v>100</v>
      </c>
      <c r="M30" s="1">
        <f t="shared" si="47"/>
        <v>0</v>
      </c>
      <c r="N30" s="1">
        <f t="shared" si="48"/>
        <v>60</v>
      </c>
      <c r="O30" s="1" t="str">
        <f>VLOOKUP(BIN2DEC(MID(HEX2BIN(MID(F30,3,2),8),2,4)),Codes!$E$1:$F$18,2)</f>
        <v>Normal</v>
      </c>
    </row>
    <row r="31" spans="1:15">
      <c r="A31" s="3" t="s">
        <v>8083</v>
      </c>
      <c r="B31" s="1" t="s">
        <v>1465</v>
      </c>
      <c r="C31" s="6" t="s">
        <v>375</v>
      </c>
      <c r="D31" s="3" t="s">
        <v>504</v>
      </c>
      <c r="E31" s="3" t="s">
        <v>520</v>
      </c>
      <c r="F31" s="3" t="s">
        <v>521</v>
      </c>
      <c r="H31" s="1" t="str">
        <f t="shared" si="42"/>
        <v>100010</v>
      </c>
      <c r="I31" s="1">
        <f t="shared" si="43"/>
        <v>0</v>
      </c>
      <c r="J31" s="1">
        <f t="shared" si="44"/>
        <v>4</v>
      </c>
      <c r="K31" s="18">
        <f t="shared" si="45"/>
        <v>135</v>
      </c>
      <c r="L31" s="1">
        <f t="shared" si="46"/>
        <v>130</v>
      </c>
      <c r="M31" s="1">
        <f t="shared" si="47"/>
        <v>0</v>
      </c>
      <c r="N31" s="1">
        <f t="shared" si="48"/>
        <v>30</v>
      </c>
      <c r="O31" s="1" t="str">
        <f>VLOOKUP(BIN2DEC(MID(HEX2BIN(MID(F31,3,2),8),2,4)),Codes!$E$1:$F$18,2)</f>
        <v>Normal</v>
      </c>
    </row>
    <row r="32" spans="1:15">
      <c r="A32" s="3" t="s">
        <v>8084</v>
      </c>
      <c r="B32" s="1" t="s">
        <v>1465</v>
      </c>
      <c r="C32" s="6" t="s">
        <v>375</v>
      </c>
      <c r="D32" s="3" t="s">
        <v>372</v>
      </c>
      <c r="E32" s="3" t="s">
        <v>373</v>
      </c>
      <c r="F32" s="3" t="s">
        <v>370</v>
      </c>
      <c r="H32" s="1" t="str">
        <f t="shared" si="42"/>
        <v>100010</v>
      </c>
      <c r="I32" s="1">
        <f t="shared" si="43"/>
        <v>1</v>
      </c>
      <c r="J32" s="1">
        <f t="shared" si="44"/>
        <v>3</v>
      </c>
      <c r="K32" s="18">
        <f t="shared" si="45"/>
        <v>361</v>
      </c>
      <c r="L32" s="1">
        <f t="shared" si="46"/>
        <v>100</v>
      </c>
      <c r="M32" s="1">
        <f t="shared" si="47"/>
        <v>0</v>
      </c>
      <c r="N32" s="1">
        <f t="shared" si="48"/>
        <v>60</v>
      </c>
      <c r="O32" s="1" t="str">
        <f>VLOOKUP(BIN2DEC(MID(HEX2BIN(MID(F32,3,2),8),2,4)),Codes!$E$1:$F$18,2)</f>
        <v>Normal</v>
      </c>
    </row>
    <row r="33" spans="1:15">
      <c r="A33" s="3" t="s">
        <v>8088</v>
      </c>
      <c r="B33" s="1" t="s">
        <v>1465</v>
      </c>
      <c r="C33" s="6" t="s">
        <v>381</v>
      </c>
      <c r="D33" s="3" t="s">
        <v>532</v>
      </c>
      <c r="E33" s="3" t="s">
        <v>5240</v>
      </c>
      <c r="F33" s="3" t="s">
        <v>534</v>
      </c>
      <c r="H33" s="1" t="str">
        <f t="shared" si="42"/>
        <v>100010</v>
      </c>
      <c r="I33" s="1">
        <f t="shared" si="43"/>
        <v>0</v>
      </c>
      <c r="J33" s="1">
        <f t="shared" si="44"/>
        <v>3</v>
      </c>
      <c r="K33" s="18">
        <f t="shared" si="45"/>
        <v>90</v>
      </c>
      <c r="L33" s="1">
        <f t="shared" si="46"/>
        <v>105</v>
      </c>
      <c r="M33" s="1">
        <f t="shared" si="47"/>
        <v>0</v>
      </c>
      <c r="N33" s="1">
        <f t="shared" si="48"/>
        <v>70</v>
      </c>
      <c r="O33" s="1" t="str">
        <f>VLOOKUP(BIN2DEC(MID(HEX2BIN(MID(F33,3,2),8),2,4)),Codes!$E$1:$F$18,2)</f>
        <v>Normal</v>
      </c>
    </row>
    <row r="34" spans="1:15">
      <c r="A34" s="3" t="s">
        <v>8089</v>
      </c>
      <c r="B34" s="1" t="s">
        <v>1465</v>
      </c>
      <c r="C34" s="6" t="s">
        <v>381</v>
      </c>
      <c r="D34" s="3" t="s">
        <v>372</v>
      </c>
      <c r="E34" s="3" t="s">
        <v>373</v>
      </c>
      <c r="F34" s="3" t="s">
        <v>370</v>
      </c>
      <c r="H34" s="1" t="str">
        <f t="shared" si="42"/>
        <v>100010</v>
      </c>
      <c r="I34" s="1">
        <f t="shared" si="43"/>
        <v>1</v>
      </c>
      <c r="J34" s="1">
        <f t="shared" si="44"/>
        <v>3</v>
      </c>
      <c r="K34" s="18">
        <f t="shared" si="45"/>
        <v>361</v>
      </c>
      <c r="L34" s="1">
        <f t="shared" si="46"/>
        <v>100</v>
      </c>
      <c r="M34" s="1">
        <f t="shared" si="47"/>
        <v>0</v>
      </c>
      <c r="N34" s="1">
        <f t="shared" si="48"/>
        <v>60</v>
      </c>
      <c r="O34" s="1" t="str">
        <f>VLOOKUP(BIN2DEC(MID(HEX2BIN(MID(F34,3,2),8),2,4)),Codes!$E$1:$F$18,2)</f>
        <v>Normal</v>
      </c>
    </row>
    <row r="35" spans="1:15">
      <c r="A35" s="3" t="s">
        <v>8093</v>
      </c>
      <c r="B35" s="1" t="s">
        <v>1465</v>
      </c>
      <c r="C35" s="6" t="s">
        <v>386</v>
      </c>
      <c r="D35" s="3" t="s">
        <v>551</v>
      </c>
      <c r="E35" s="3" t="s">
        <v>388</v>
      </c>
      <c r="F35" s="3" t="s">
        <v>553</v>
      </c>
      <c r="H35" s="1" t="str">
        <f t="shared" si="42"/>
        <v>100010</v>
      </c>
      <c r="I35" s="1">
        <f t="shared" si="43"/>
        <v>0</v>
      </c>
      <c r="J35" s="1">
        <f t="shared" si="44"/>
        <v>7</v>
      </c>
      <c r="K35" s="18">
        <f t="shared" si="45"/>
        <v>90</v>
      </c>
      <c r="L35" s="1">
        <f t="shared" si="46"/>
        <v>30</v>
      </c>
      <c r="M35" s="1">
        <f t="shared" si="47"/>
        <v>0</v>
      </c>
      <c r="N35" s="1">
        <f t="shared" si="48"/>
        <v>75</v>
      </c>
      <c r="O35" s="1" t="str">
        <f>VLOOKUP(BIN2DEC(MID(HEX2BIN(MID(F35,3,2),8),2,4)),Codes!$E$1:$F$18,2)</f>
        <v>Normal</v>
      </c>
    </row>
    <row r="36" spans="1:15">
      <c r="A36" s="3" t="s">
        <v>8094</v>
      </c>
      <c r="B36" s="1" t="s">
        <v>1465</v>
      </c>
      <c r="C36" s="6" t="s">
        <v>386</v>
      </c>
      <c r="D36" s="3" t="s">
        <v>372</v>
      </c>
      <c r="E36" s="3" t="s">
        <v>373</v>
      </c>
      <c r="F36" s="3" t="s">
        <v>370</v>
      </c>
      <c r="H36" s="1" t="str">
        <f t="shared" si="42"/>
        <v>100010</v>
      </c>
      <c r="I36" s="1">
        <f t="shared" si="43"/>
        <v>1</v>
      </c>
      <c r="J36" s="1">
        <f t="shared" si="44"/>
        <v>3</v>
      </c>
      <c r="K36" s="18">
        <f t="shared" si="45"/>
        <v>361</v>
      </c>
      <c r="L36" s="1">
        <f t="shared" si="46"/>
        <v>100</v>
      </c>
      <c r="M36" s="1">
        <f t="shared" si="47"/>
        <v>0</v>
      </c>
      <c r="N36" s="1">
        <f t="shared" si="48"/>
        <v>60</v>
      </c>
      <c r="O36" s="1" t="str">
        <f>VLOOKUP(BIN2DEC(MID(HEX2BIN(MID(F36,3,2),8),2,4)),Codes!$E$1:$F$18,2)</f>
        <v>Normal</v>
      </c>
    </row>
    <row r="37" spans="1:15">
      <c r="A37" s="3" t="s">
        <v>10354</v>
      </c>
      <c r="B37" s="1" t="s">
        <v>1466</v>
      </c>
      <c r="C37" s="6" t="s">
        <v>540</v>
      </c>
      <c r="D37" s="3" t="s">
        <v>952</v>
      </c>
      <c r="E37" s="3" t="s">
        <v>488</v>
      </c>
      <c r="F37" s="3" t="s">
        <v>384</v>
      </c>
      <c r="H37" s="1" t="str">
        <f t="shared" si="28"/>
        <v>100010</v>
      </c>
      <c r="I37" s="1">
        <f t="shared" si="29"/>
        <v>1</v>
      </c>
      <c r="J37" s="1">
        <f t="shared" si="30"/>
        <v>6</v>
      </c>
      <c r="K37" s="18">
        <f t="shared" si="31"/>
        <v>0</v>
      </c>
      <c r="L37" s="1">
        <f t="shared" si="32"/>
        <v>50</v>
      </c>
      <c r="M37" s="1">
        <f t="shared" si="33"/>
        <v>0</v>
      </c>
      <c r="N37" s="1">
        <f t="shared" si="34"/>
        <v>70</v>
      </c>
      <c r="O37" s="1" t="str">
        <f>VLOOKUP(BIN2DEC(MID(HEX2BIN(MID(F37,3,2),8),2,4)),Codes!$E$1:$F$18,2)</f>
        <v>Normal</v>
      </c>
    </row>
    <row r="38" spans="1:15">
      <c r="A38" s="3" t="s">
        <v>10358</v>
      </c>
      <c r="B38" s="1" t="s">
        <v>1466</v>
      </c>
      <c r="C38" s="6" t="s">
        <v>541</v>
      </c>
      <c r="D38" s="3" t="s">
        <v>952</v>
      </c>
      <c r="E38" s="3" t="s">
        <v>488</v>
      </c>
      <c r="F38" s="3" t="s">
        <v>384</v>
      </c>
      <c r="H38" s="1" t="str">
        <f t="shared" ref="H38:H46" si="49">LEFT(HEX2BIN(LEFT(D38,2),8),6)</f>
        <v>100010</v>
      </c>
      <c r="I38" s="1">
        <f t="shared" ref="I38:I46" si="50">BIN2DEC(MID(HEX2BIN(MID(D38,2,2),8),3,3))</f>
        <v>1</v>
      </c>
      <c r="J38" s="1">
        <f t="shared" ref="J38:J46" si="51">HEX2DEC(RIGHT(D38,3))</f>
        <v>6</v>
      </c>
      <c r="K38" s="18">
        <f t="shared" ref="K38:K46" si="52">ROUNDDOWN(HEX2DEC(LEFT(E38,3))/8,0)</f>
        <v>0</v>
      </c>
      <c r="L38" s="1">
        <f t="shared" ref="L38:L46" si="53">ROUNDDOWN(HEX2DEC(MID(E38,3,3))/4,0)-(512*ROUNDDOWN(HEX2DEC(MID(E38,3,1))/8,0))</f>
        <v>50</v>
      </c>
      <c r="M38" s="1">
        <f t="shared" ref="M38:M46" si="54">RIGHT(HEX2BIN(MID(E38,5,1),4),2)*128+HEX2DEC(MID(E38,6,1))*8+LEFT(HEX2BIN(MID(E38,7,1),4),3)</f>
        <v>0</v>
      </c>
      <c r="N38" s="1">
        <f t="shared" ref="N38:N46" si="55">ROUNDDOWN(HEX2DEC(LEFT(F38,3))/8,0)</f>
        <v>70</v>
      </c>
      <c r="O38" s="1" t="str">
        <f>VLOOKUP(BIN2DEC(MID(HEX2BIN(MID(F38,3,2),8),2,4)),Codes!$E$1:$F$18,2)</f>
        <v>Normal</v>
      </c>
    </row>
    <row r="39" spans="1:15">
      <c r="A39" s="3" t="s">
        <v>10360</v>
      </c>
      <c r="B39" s="1" t="s">
        <v>1466</v>
      </c>
      <c r="C39" s="6" t="s">
        <v>366</v>
      </c>
      <c r="D39" s="3" t="s">
        <v>376</v>
      </c>
      <c r="E39" s="3" t="s">
        <v>2548</v>
      </c>
      <c r="F39" s="3" t="s">
        <v>534</v>
      </c>
      <c r="H39" s="1" t="str">
        <f t="shared" si="49"/>
        <v>100010</v>
      </c>
      <c r="I39" s="1">
        <f t="shared" si="50"/>
        <v>0</v>
      </c>
      <c r="J39" s="1">
        <f t="shared" si="51"/>
        <v>12</v>
      </c>
      <c r="K39" s="18">
        <f t="shared" si="52"/>
        <v>45</v>
      </c>
      <c r="L39" s="1">
        <f t="shared" si="53"/>
        <v>50</v>
      </c>
      <c r="M39" s="1">
        <f t="shared" si="54"/>
        <v>0</v>
      </c>
      <c r="N39" s="1">
        <f t="shared" si="55"/>
        <v>70</v>
      </c>
      <c r="O39" s="1" t="str">
        <f>VLOOKUP(BIN2DEC(MID(HEX2BIN(MID(F39,3,2),8),2,4)),Codes!$E$1:$F$18,2)</f>
        <v>Normal</v>
      </c>
    </row>
    <row r="40" spans="1:15">
      <c r="A40" s="3" t="s">
        <v>10361</v>
      </c>
      <c r="B40" s="1" t="s">
        <v>1466</v>
      </c>
      <c r="C40" s="6" t="s">
        <v>366</v>
      </c>
      <c r="D40" s="3" t="s">
        <v>372</v>
      </c>
      <c r="E40" s="3" t="s">
        <v>373</v>
      </c>
      <c r="F40" s="3" t="s">
        <v>379</v>
      </c>
      <c r="H40" s="1" t="str">
        <f t="shared" si="49"/>
        <v>100010</v>
      </c>
      <c r="I40" s="1">
        <f t="shared" si="50"/>
        <v>1</v>
      </c>
      <c r="J40" s="1">
        <f t="shared" si="51"/>
        <v>3</v>
      </c>
      <c r="K40" s="18">
        <f t="shared" si="52"/>
        <v>361</v>
      </c>
      <c r="L40" s="1">
        <f t="shared" si="53"/>
        <v>100</v>
      </c>
      <c r="M40" s="1">
        <f t="shared" si="54"/>
        <v>0</v>
      </c>
      <c r="N40" s="1">
        <f t="shared" si="55"/>
        <v>40</v>
      </c>
      <c r="O40" s="1" t="str">
        <f>VLOOKUP(BIN2DEC(MID(HEX2BIN(MID(F40,3,2),8),2,4)),Codes!$E$1:$F$18,2)</f>
        <v>Normal</v>
      </c>
    </row>
    <row r="41" spans="1:15">
      <c r="A41" s="3" t="s">
        <v>10362</v>
      </c>
      <c r="B41" s="1" t="s">
        <v>1466</v>
      </c>
      <c r="C41" s="6" t="s">
        <v>375</v>
      </c>
      <c r="D41" s="3" t="s">
        <v>4730</v>
      </c>
      <c r="E41" s="3" t="s">
        <v>4095</v>
      </c>
      <c r="F41" s="3" t="s">
        <v>3941</v>
      </c>
      <c r="H41" s="1" t="str">
        <f t="shared" si="49"/>
        <v>100010</v>
      </c>
      <c r="I41" s="1">
        <f t="shared" si="50"/>
        <v>0</v>
      </c>
      <c r="J41" s="1">
        <f t="shared" si="51"/>
        <v>11</v>
      </c>
      <c r="K41" s="18">
        <f t="shared" si="52"/>
        <v>45</v>
      </c>
      <c r="L41" s="1">
        <f t="shared" si="53"/>
        <v>60</v>
      </c>
      <c r="M41" s="1">
        <f t="shared" si="54"/>
        <v>0</v>
      </c>
      <c r="N41" s="1">
        <f t="shared" si="55"/>
        <v>80</v>
      </c>
      <c r="O41" s="1" t="str">
        <f>VLOOKUP(BIN2DEC(MID(HEX2BIN(MID(F41,3,2),8),2,4)),Codes!$E$1:$F$18,2)</f>
        <v>Normal</v>
      </c>
    </row>
    <row r="42" spans="1:15">
      <c r="A42" s="3" t="s">
        <v>10363</v>
      </c>
      <c r="B42" s="1" t="s">
        <v>1466</v>
      </c>
      <c r="C42" s="6" t="s">
        <v>375</v>
      </c>
      <c r="D42" s="3" t="s">
        <v>372</v>
      </c>
      <c r="E42" s="3" t="s">
        <v>373</v>
      </c>
      <c r="F42" s="3" t="s">
        <v>379</v>
      </c>
      <c r="H42" s="1" t="str">
        <f t="shared" si="49"/>
        <v>100010</v>
      </c>
      <c r="I42" s="1">
        <f t="shared" si="50"/>
        <v>1</v>
      </c>
      <c r="J42" s="1">
        <f t="shared" si="51"/>
        <v>3</v>
      </c>
      <c r="K42" s="18">
        <f t="shared" si="52"/>
        <v>361</v>
      </c>
      <c r="L42" s="1">
        <f t="shared" si="53"/>
        <v>100</v>
      </c>
      <c r="M42" s="1">
        <f t="shared" si="54"/>
        <v>0</v>
      </c>
      <c r="N42" s="1">
        <f t="shared" si="55"/>
        <v>40</v>
      </c>
      <c r="O42" s="1" t="str">
        <f>VLOOKUP(BIN2DEC(MID(HEX2BIN(MID(F42,3,2),8),2,4)),Codes!$E$1:$F$18,2)</f>
        <v>Normal</v>
      </c>
    </row>
    <row r="43" spans="1:15">
      <c r="A43" s="3" t="s">
        <v>10364</v>
      </c>
      <c r="B43" s="1" t="s">
        <v>1466</v>
      </c>
      <c r="C43" s="6" t="s">
        <v>381</v>
      </c>
      <c r="D43" s="3" t="s">
        <v>4730</v>
      </c>
      <c r="E43" s="3" t="s">
        <v>1399</v>
      </c>
      <c r="F43" s="3" t="s">
        <v>377</v>
      </c>
      <c r="H43" s="1" t="str">
        <f t="shared" si="49"/>
        <v>100010</v>
      </c>
      <c r="I43" s="1">
        <f t="shared" si="50"/>
        <v>0</v>
      </c>
      <c r="J43" s="1">
        <f t="shared" si="51"/>
        <v>11</v>
      </c>
      <c r="K43" s="18">
        <f t="shared" si="52"/>
        <v>90</v>
      </c>
      <c r="L43" s="1">
        <f t="shared" si="53"/>
        <v>50</v>
      </c>
      <c r="M43" s="1">
        <f t="shared" si="54"/>
        <v>0</v>
      </c>
      <c r="N43" s="1">
        <f t="shared" si="55"/>
        <v>80</v>
      </c>
      <c r="O43" s="1" t="str">
        <f>VLOOKUP(BIN2DEC(MID(HEX2BIN(MID(F43,3,2),8),2,4)),Codes!$E$1:$F$18,2)</f>
        <v>Normal</v>
      </c>
    </row>
    <row r="44" spans="1:15">
      <c r="A44" s="3" t="s">
        <v>10365</v>
      </c>
      <c r="B44" s="1" t="s">
        <v>1466</v>
      </c>
      <c r="C44" s="6" t="s">
        <v>381</v>
      </c>
      <c r="D44" s="3" t="s">
        <v>372</v>
      </c>
      <c r="E44" s="3" t="s">
        <v>373</v>
      </c>
      <c r="F44" s="3" t="s">
        <v>379</v>
      </c>
      <c r="H44" s="1" t="str">
        <f t="shared" si="49"/>
        <v>100010</v>
      </c>
      <c r="I44" s="1">
        <f t="shared" si="50"/>
        <v>1</v>
      </c>
      <c r="J44" s="1">
        <f t="shared" si="51"/>
        <v>3</v>
      </c>
      <c r="K44" s="18">
        <f t="shared" si="52"/>
        <v>361</v>
      </c>
      <c r="L44" s="1">
        <f t="shared" si="53"/>
        <v>100</v>
      </c>
      <c r="M44" s="1">
        <f t="shared" si="54"/>
        <v>0</v>
      </c>
      <c r="N44" s="1">
        <f t="shared" si="55"/>
        <v>40</v>
      </c>
      <c r="O44" s="1" t="str">
        <f>VLOOKUP(BIN2DEC(MID(HEX2BIN(MID(F44,3,2),8),2,4)),Codes!$E$1:$F$18,2)</f>
        <v>Normal</v>
      </c>
    </row>
    <row r="45" spans="1:15">
      <c r="A45" s="3" t="s">
        <v>10366</v>
      </c>
      <c r="B45" s="1" t="s">
        <v>1466</v>
      </c>
      <c r="C45" s="6" t="s">
        <v>386</v>
      </c>
      <c r="D45" s="3" t="s">
        <v>1388</v>
      </c>
      <c r="E45" s="3" t="s">
        <v>10367</v>
      </c>
      <c r="F45" s="3" t="s">
        <v>965</v>
      </c>
      <c r="H45" s="1" t="str">
        <f t="shared" si="49"/>
        <v>100010</v>
      </c>
      <c r="I45" s="1">
        <f t="shared" si="50"/>
        <v>0</v>
      </c>
      <c r="J45" s="1">
        <f t="shared" si="51"/>
        <v>2</v>
      </c>
      <c r="K45" s="18">
        <f t="shared" si="52"/>
        <v>270</v>
      </c>
      <c r="L45" s="1">
        <f t="shared" si="53"/>
        <v>45</v>
      </c>
      <c r="M45" s="1">
        <f t="shared" si="54"/>
        <v>0</v>
      </c>
      <c r="N45" s="1">
        <f t="shared" si="55"/>
        <v>100</v>
      </c>
      <c r="O45" s="1" t="str">
        <f>VLOOKUP(BIN2DEC(MID(HEX2BIN(MID(F45,3,2),8),2,4)),Codes!$E$1:$F$18,2)</f>
        <v>Normal</v>
      </c>
    </row>
    <row r="46" spans="1:15">
      <c r="A46" s="3" t="s">
        <v>10368</v>
      </c>
      <c r="B46" s="1" t="s">
        <v>1466</v>
      </c>
      <c r="C46" s="6" t="s">
        <v>386</v>
      </c>
      <c r="D46" s="3" t="s">
        <v>372</v>
      </c>
      <c r="E46" s="3" t="s">
        <v>373</v>
      </c>
      <c r="F46" s="3" t="s">
        <v>379</v>
      </c>
      <c r="H46" s="1" t="str">
        <f t="shared" si="49"/>
        <v>100010</v>
      </c>
      <c r="I46" s="1">
        <f t="shared" si="50"/>
        <v>1</v>
      </c>
      <c r="J46" s="1">
        <f t="shared" si="51"/>
        <v>3</v>
      </c>
      <c r="K46" s="18">
        <f t="shared" si="52"/>
        <v>361</v>
      </c>
      <c r="L46" s="1">
        <f t="shared" si="53"/>
        <v>100</v>
      </c>
      <c r="M46" s="1">
        <f t="shared" si="54"/>
        <v>0</v>
      </c>
      <c r="N46" s="1">
        <f t="shared" si="55"/>
        <v>40</v>
      </c>
      <c r="O46" s="1" t="str">
        <f>VLOOKUP(BIN2DEC(MID(HEX2BIN(MID(F46,3,2),8),2,4)),Codes!$E$1:$F$18,2)</f>
        <v>Normal</v>
      </c>
    </row>
    <row r="47" spans="1:15">
      <c r="A47" s="3" t="s">
        <v>7380</v>
      </c>
      <c r="B47" s="1" t="s">
        <v>58</v>
      </c>
      <c r="C47" s="6" t="s">
        <v>540</v>
      </c>
      <c r="D47" s="3" t="s">
        <v>952</v>
      </c>
      <c r="E47" s="3" t="s">
        <v>488</v>
      </c>
      <c r="F47" s="3" t="s">
        <v>384</v>
      </c>
      <c r="H47" s="1" t="str">
        <f t="shared" si="28"/>
        <v>100010</v>
      </c>
      <c r="I47" s="1">
        <f t="shared" si="29"/>
        <v>1</v>
      </c>
      <c r="J47" s="1">
        <f t="shared" si="30"/>
        <v>6</v>
      </c>
      <c r="K47" s="18">
        <f t="shared" si="31"/>
        <v>0</v>
      </c>
      <c r="L47" s="1">
        <f t="shared" si="32"/>
        <v>50</v>
      </c>
      <c r="M47" s="1">
        <f t="shared" si="33"/>
        <v>0</v>
      </c>
      <c r="N47" s="1">
        <f t="shared" si="34"/>
        <v>70</v>
      </c>
      <c r="O47" s="1" t="str">
        <f>VLOOKUP(BIN2DEC(MID(HEX2BIN(MID(F47,3,2),8),2,4)),Codes!$E$1:$F$18,2)</f>
        <v>Normal</v>
      </c>
    </row>
    <row r="48" spans="1:15">
      <c r="A48" s="3" t="s">
        <v>7386</v>
      </c>
      <c r="B48" s="1" t="s">
        <v>58</v>
      </c>
      <c r="C48" s="6" t="s">
        <v>541</v>
      </c>
      <c r="D48" s="3" t="s">
        <v>952</v>
      </c>
      <c r="E48" s="3" t="s">
        <v>488</v>
      </c>
      <c r="F48" s="3" t="s">
        <v>384</v>
      </c>
      <c r="H48" s="1" t="str">
        <f t="shared" ref="H48:H56" si="56">LEFT(HEX2BIN(LEFT(D48,2),8),6)</f>
        <v>100010</v>
      </c>
      <c r="I48" s="1">
        <f t="shared" ref="I48:I56" si="57">BIN2DEC(MID(HEX2BIN(MID(D48,2,2),8),3,3))</f>
        <v>1</v>
      </c>
      <c r="J48" s="1">
        <f t="shared" ref="J48:J56" si="58">HEX2DEC(RIGHT(D48,3))</f>
        <v>6</v>
      </c>
      <c r="K48" s="18">
        <f t="shared" ref="K48:K56" si="59">ROUNDDOWN(HEX2DEC(LEFT(E48,3))/8,0)</f>
        <v>0</v>
      </c>
      <c r="L48" s="1">
        <f t="shared" ref="L48:L56" si="60">ROUNDDOWN(HEX2DEC(MID(E48,3,3))/4,0)-(512*ROUNDDOWN(HEX2DEC(MID(E48,3,1))/8,0))</f>
        <v>50</v>
      </c>
      <c r="M48" s="1">
        <f t="shared" ref="M48:M56" si="61">RIGHT(HEX2BIN(MID(E48,5,1),4),2)*128+HEX2DEC(MID(E48,6,1))*8+LEFT(HEX2BIN(MID(E48,7,1),4),3)</f>
        <v>0</v>
      </c>
      <c r="N48" s="1">
        <f t="shared" ref="N48:N56" si="62">ROUNDDOWN(HEX2DEC(LEFT(F48,3))/8,0)</f>
        <v>70</v>
      </c>
      <c r="O48" s="1" t="str">
        <f>VLOOKUP(BIN2DEC(MID(HEX2BIN(MID(F48,3,2),8),2,4)),Codes!$E$1:$F$18,2)</f>
        <v>Normal</v>
      </c>
    </row>
    <row r="49" spans="1:15">
      <c r="A49" s="3" t="s">
        <v>7389</v>
      </c>
      <c r="B49" s="1" t="s">
        <v>58</v>
      </c>
      <c r="C49" s="6" t="s">
        <v>366</v>
      </c>
      <c r="D49" s="3" t="s">
        <v>376</v>
      </c>
      <c r="E49" s="3" t="s">
        <v>2548</v>
      </c>
      <c r="F49" s="3" t="s">
        <v>534</v>
      </c>
      <c r="H49" s="1" t="str">
        <f t="shared" si="56"/>
        <v>100010</v>
      </c>
      <c r="I49" s="1">
        <f t="shared" si="57"/>
        <v>0</v>
      </c>
      <c r="J49" s="1">
        <f t="shared" si="58"/>
        <v>12</v>
      </c>
      <c r="K49" s="18">
        <f t="shared" si="59"/>
        <v>45</v>
      </c>
      <c r="L49" s="1">
        <f t="shared" si="60"/>
        <v>50</v>
      </c>
      <c r="M49" s="1">
        <f t="shared" si="61"/>
        <v>0</v>
      </c>
      <c r="N49" s="1">
        <f t="shared" si="62"/>
        <v>70</v>
      </c>
      <c r="O49" s="1" t="str">
        <f>VLOOKUP(BIN2DEC(MID(HEX2BIN(MID(F49,3,2),8),2,4)),Codes!$E$1:$F$18,2)</f>
        <v>Normal</v>
      </c>
    </row>
    <row r="50" spans="1:15">
      <c r="A50" s="3" t="s">
        <v>7390</v>
      </c>
      <c r="B50" s="1" t="s">
        <v>58</v>
      </c>
      <c r="C50" s="6" t="s">
        <v>366</v>
      </c>
      <c r="D50" s="3" t="s">
        <v>372</v>
      </c>
      <c r="E50" s="3" t="s">
        <v>373</v>
      </c>
      <c r="F50" s="3" t="s">
        <v>379</v>
      </c>
      <c r="H50" s="1" t="str">
        <f t="shared" si="56"/>
        <v>100010</v>
      </c>
      <c r="I50" s="1">
        <f t="shared" si="57"/>
        <v>1</v>
      </c>
      <c r="J50" s="1">
        <f t="shared" si="58"/>
        <v>3</v>
      </c>
      <c r="K50" s="18">
        <f t="shared" si="59"/>
        <v>361</v>
      </c>
      <c r="L50" s="1">
        <f t="shared" si="60"/>
        <v>100</v>
      </c>
      <c r="M50" s="1">
        <f t="shared" si="61"/>
        <v>0</v>
      </c>
      <c r="N50" s="1">
        <f t="shared" si="62"/>
        <v>40</v>
      </c>
      <c r="O50" s="1" t="str">
        <f>VLOOKUP(BIN2DEC(MID(HEX2BIN(MID(F50,3,2),8),2,4)),Codes!$E$1:$F$18,2)</f>
        <v>Normal</v>
      </c>
    </row>
    <row r="51" spans="1:15">
      <c r="A51" s="3" t="s">
        <v>7391</v>
      </c>
      <c r="B51" s="1" t="s">
        <v>58</v>
      </c>
      <c r="C51" s="6" t="s">
        <v>375</v>
      </c>
      <c r="D51" s="3" t="s">
        <v>4730</v>
      </c>
      <c r="E51" s="3" t="s">
        <v>4095</v>
      </c>
      <c r="F51" s="3" t="s">
        <v>3941</v>
      </c>
      <c r="H51" s="1" t="str">
        <f t="shared" si="56"/>
        <v>100010</v>
      </c>
      <c r="I51" s="1">
        <f t="shared" si="57"/>
        <v>0</v>
      </c>
      <c r="J51" s="1">
        <f t="shared" si="58"/>
        <v>11</v>
      </c>
      <c r="K51" s="18">
        <f t="shared" si="59"/>
        <v>45</v>
      </c>
      <c r="L51" s="1">
        <f t="shared" si="60"/>
        <v>60</v>
      </c>
      <c r="M51" s="1">
        <f t="shared" si="61"/>
        <v>0</v>
      </c>
      <c r="N51" s="1">
        <f t="shared" si="62"/>
        <v>80</v>
      </c>
      <c r="O51" s="1" t="str">
        <f>VLOOKUP(BIN2DEC(MID(HEX2BIN(MID(F51,3,2),8),2,4)),Codes!$E$1:$F$18,2)</f>
        <v>Normal</v>
      </c>
    </row>
    <row r="52" spans="1:15">
      <c r="A52" s="3" t="s">
        <v>7392</v>
      </c>
      <c r="B52" s="1" t="s">
        <v>58</v>
      </c>
      <c r="C52" s="6" t="s">
        <v>375</v>
      </c>
      <c r="D52" s="3" t="s">
        <v>372</v>
      </c>
      <c r="E52" s="3" t="s">
        <v>373</v>
      </c>
      <c r="F52" s="3" t="s">
        <v>379</v>
      </c>
      <c r="H52" s="1" t="str">
        <f t="shared" si="56"/>
        <v>100010</v>
      </c>
      <c r="I52" s="1">
        <f t="shared" si="57"/>
        <v>1</v>
      </c>
      <c r="J52" s="1">
        <f t="shared" si="58"/>
        <v>3</v>
      </c>
      <c r="K52" s="18">
        <f t="shared" si="59"/>
        <v>361</v>
      </c>
      <c r="L52" s="1">
        <f t="shared" si="60"/>
        <v>100</v>
      </c>
      <c r="M52" s="1">
        <f t="shared" si="61"/>
        <v>0</v>
      </c>
      <c r="N52" s="1">
        <f t="shared" si="62"/>
        <v>40</v>
      </c>
      <c r="O52" s="1" t="str">
        <f>VLOOKUP(BIN2DEC(MID(HEX2BIN(MID(F52,3,2),8),2,4)),Codes!$E$1:$F$18,2)</f>
        <v>Normal</v>
      </c>
    </row>
    <row r="53" spans="1:15">
      <c r="A53" s="3" t="s">
        <v>7393</v>
      </c>
      <c r="B53" s="1" t="s">
        <v>58</v>
      </c>
      <c r="C53" s="6" t="s">
        <v>381</v>
      </c>
      <c r="D53" s="3" t="s">
        <v>4730</v>
      </c>
      <c r="E53" s="3" t="s">
        <v>1399</v>
      </c>
      <c r="F53" s="3" t="s">
        <v>377</v>
      </c>
      <c r="H53" s="1" t="str">
        <f t="shared" si="56"/>
        <v>100010</v>
      </c>
      <c r="I53" s="1">
        <f t="shared" si="57"/>
        <v>0</v>
      </c>
      <c r="J53" s="1">
        <f t="shared" si="58"/>
        <v>11</v>
      </c>
      <c r="K53" s="18">
        <f t="shared" si="59"/>
        <v>90</v>
      </c>
      <c r="L53" s="1">
        <f t="shared" si="60"/>
        <v>50</v>
      </c>
      <c r="M53" s="1">
        <f t="shared" si="61"/>
        <v>0</v>
      </c>
      <c r="N53" s="1">
        <f t="shared" si="62"/>
        <v>80</v>
      </c>
      <c r="O53" s="1" t="str">
        <f>VLOOKUP(BIN2DEC(MID(HEX2BIN(MID(F53,3,2),8),2,4)),Codes!$E$1:$F$18,2)</f>
        <v>Normal</v>
      </c>
    </row>
    <row r="54" spans="1:15">
      <c r="A54" s="3" t="s">
        <v>7394</v>
      </c>
      <c r="B54" s="1" t="s">
        <v>58</v>
      </c>
      <c r="C54" s="6" t="s">
        <v>381</v>
      </c>
      <c r="D54" s="3" t="s">
        <v>372</v>
      </c>
      <c r="E54" s="3" t="s">
        <v>373</v>
      </c>
      <c r="F54" s="3" t="s">
        <v>379</v>
      </c>
      <c r="H54" s="1" t="str">
        <f t="shared" si="56"/>
        <v>100010</v>
      </c>
      <c r="I54" s="1">
        <f t="shared" si="57"/>
        <v>1</v>
      </c>
      <c r="J54" s="1">
        <f t="shared" si="58"/>
        <v>3</v>
      </c>
      <c r="K54" s="18">
        <f t="shared" si="59"/>
        <v>361</v>
      </c>
      <c r="L54" s="1">
        <f t="shared" si="60"/>
        <v>100</v>
      </c>
      <c r="M54" s="1">
        <f t="shared" si="61"/>
        <v>0</v>
      </c>
      <c r="N54" s="1">
        <f t="shared" si="62"/>
        <v>40</v>
      </c>
      <c r="O54" s="1" t="str">
        <f>VLOOKUP(BIN2DEC(MID(HEX2BIN(MID(F54,3,2),8),2,4)),Codes!$E$1:$F$18,2)</f>
        <v>Normal</v>
      </c>
    </row>
    <row r="55" spans="1:15">
      <c r="A55" s="3" t="s">
        <v>7395</v>
      </c>
      <c r="B55" s="1" t="s">
        <v>58</v>
      </c>
      <c r="C55" s="6" t="s">
        <v>386</v>
      </c>
      <c r="D55" s="3" t="s">
        <v>1388</v>
      </c>
      <c r="E55" s="3" t="s">
        <v>7396</v>
      </c>
      <c r="F55" s="3" t="s">
        <v>7397</v>
      </c>
      <c r="H55" s="1" t="str">
        <f t="shared" si="56"/>
        <v>100010</v>
      </c>
      <c r="I55" s="1">
        <f t="shared" si="57"/>
        <v>0</v>
      </c>
      <c r="J55" s="1">
        <f t="shared" si="58"/>
        <v>2</v>
      </c>
      <c r="K55" s="18">
        <f t="shared" si="59"/>
        <v>120</v>
      </c>
      <c r="L55" s="1">
        <f t="shared" si="60"/>
        <v>42</v>
      </c>
      <c r="M55" s="1">
        <f t="shared" si="61"/>
        <v>0</v>
      </c>
      <c r="N55" s="1">
        <f t="shared" si="62"/>
        <v>80</v>
      </c>
      <c r="O55" s="1" t="str">
        <f>VLOOKUP(BIN2DEC(MID(HEX2BIN(MID(F55,3,2),8),2,4)),Codes!$E$1:$F$18,2)</f>
        <v>Electric</v>
      </c>
    </row>
    <row r="56" spans="1:15">
      <c r="A56" s="3" t="s">
        <v>7398</v>
      </c>
      <c r="B56" s="1" t="s">
        <v>58</v>
      </c>
      <c r="C56" s="6" t="s">
        <v>386</v>
      </c>
      <c r="D56" s="3" t="s">
        <v>372</v>
      </c>
      <c r="E56" s="3" t="s">
        <v>373</v>
      </c>
      <c r="F56" s="3" t="s">
        <v>7399</v>
      </c>
      <c r="H56" s="1" t="str">
        <f t="shared" si="56"/>
        <v>100010</v>
      </c>
      <c r="I56" s="1">
        <f t="shared" si="57"/>
        <v>1</v>
      </c>
      <c r="J56" s="1">
        <f t="shared" si="58"/>
        <v>3</v>
      </c>
      <c r="K56" s="18">
        <f t="shared" si="59"/>
        <v>361</v>
      </c>
      <c r="L56" s="1">
        <f t="shared" si="60"/>
        <v>100</v>
      </c>
      <c r="M56" s="1">
        <f t="shared" si="61"/>
        <v>0</v>
      </c>
      <c r="N56" s="1">
        <f t="shared" si="62"/>
        <v>40</v>
      </c>
      <c r="O56" s="1" t="str">
        <f>VLOOKUP(BIN2DEC(MID(HEX2BIN(MID(F56,3,2),8),2,4)),Codes!$E$1:$F$18,2)</f>
        <v>Electric</v>
      </c>
    </row>
    <row r="57" spans="1:15">
      <c r="A57" s="3" t="s">
        <v>10540</v>
      </c>
      <c r="B57" s="1" t="s">
        <v>87</v>
      </c>
      <c r="C57" s="6" t="s">
        <v>540</v>
      </c>
      <c r="D57" s="3" t="s">
        <v>952</v>
      </c>
      <c r="E57" s="3" t="s">
        <v>488</v>
      </c>
      <c r="F57" s="3" t="s">
        <v>384</v>
      </c>
      <c r="H57" s="1" t="str">
        <f t="shared" si="28"/>
        <v>100010</v>
      </c>
      <c r="I57" s="1">
        <f t="shared" si="29"/>
        <v>1</v>
      </c>
      <c r="J57" s="1">
        <f t="shared" si="30"/>
        <v>6</v>
      </c>
      <c r="K57" s="18">
        <f t="shared" si="31"/>
        <v>0</v>
      </c>
      <c r="L57" s="1">
        <f t="shared" si="32"/>
        <v>50</v>
      </c>
      <c r="M57" s="1">
        <f t="shared" si="33"/>
        <v>0</v>
      </c>
      <c r="N57" s="1">
        <f t="shared" si="34"/>
        <v>70</v>
      </c>
      <c r="O57" s="1" t="str">
        <f>VLOOKUP(BIN2DEC(MID(HEX2BIN(MID(F57,3,2),8),2,4)),Codes!$E$1:$F$18,2)</f>
        <v>Normal</v>
      </c>
    </row>
    <row r="58" spans="1:15">
      <c r="A58" s="3" t="s">
        <v>10544</v>
      </c>
      <c r="B58" s="1" t="s">
        <v>87</v>
      </c>
      <c r="C58" s="6" t="s">
        <v>541</v>
      </c>
      <c r="D58" s="3" t="s">
        <v>952</v>
      </c>
      <c r="E58" s="3" t="s">
        <v>488</v>
      </c>
      <c r="F58" s="3" t="s">
        <v>384</v>
      </c>
      <c r="H58" s="1" t="str">
        <f t="shared" ref="H58:H66" si="63">LEFT(HEX2BIN(LEFT(D58,2),8),6)</f>
        <v>100010</v>
      </c>
      <c r="I58" s="1">
        <f t="shared" ref="I58:I66" si="64">BIN2DEC(MID(HEX2BIN(MID(D58,2,2),8),3,3))</f>
        <v>1</v>
      </c>
      <c r="J58" s="1">
        <f t="shared" ref="J58:J66" si="65">HEX2DEC(RIGHT(D58,3))</f>
        <v>6</v>
      </c>
      <c r="K58" s="18">
        <f t="shared" ref="K58:K66" si="66">ROUNDDOWN(HEX2DEC(LEFT(E58,3))/8,0)</f>
        <v>0</v>
      </c>
      <c r="L58" s="1">
        <f t="shared" ref="L58:L66" si="67">ROUNDDOWN(HEX2DEC(MID(E58,3,3))/4,0)-(512*ROUNDDOWN(HEX2DEC(MID(E58,3,1))/8,0))</f>
        <v>50</v>
      </c>
      <c r="M58" s="1">
        <f t="shared" ref="M58:M66" si="68">RIGHT(HEX2BIN(MID(E58,5,1),4),2)*128+HEX2DEC(MID(E58,6,1))*8+LEFT(HEX2BIN(MID(E58,7,1),4),3)</f>
        <v>0</v>
      </c>
      <c r="N58" s="1">
        <f t="shared" ref="N58:N66" si="69">ROUNDDOWN(HEX2DEC(LEFT(F58,3))/8,0)</f>
        <v>70</v>
      </c>
      <c r="O58" s="1" t="str">
        <f>VLOOKUP(BIN2DEC(MID(HEX2BIN(MID(F58,3,2),8),2,4)),Codes!$E$1:$F$18,2)</f>
        <v>Normal</v>
      </c>
    </row>
    <row r="59" spans="1:15">
      <c r="A59" s="3" t="s">
        <v>10547</v>
      </c>
      <c r="B59" s="1" t="s">
        <v>87</v>
      </c>
      <c r="C59" s="6" t="s">
        <v>366</v>
      </c>
      <c r="D59" s="3" t="s">
        <v>1388</v>
      </c>
      <c r="E59" s="3" t="s">
        <v>10548</v>
      </c>
      <c r="F59" s="3" t="s">
        <v>4565</v>
      </c>
      <c r="H59" s="1" t="str">
        <f t="shared" si="63"/>
        <v>100010</v>
      </c>
      <c r="I59" s="1">
        <f t="shared" si="64"/>
        <v>0</v>
      </c>
      <c r="J59" s="1">
        <f t="shared" si="65"/>
        <v>2</v>
      </c>
      <c r="K59" s="18">
        <f t="shared" si="66"/>
        <v>45</v>
      </c>
      <c r="L59" s="1">
        <f t="shared" si="67"/>
        <v>140</v>
      </c>
      <c r="M59" s="1">
        <f t="shared" si="68"/>
        <v>0</v>
      </c>
      <c r="N59" s="1">
        <f t="shared" si="69"/>
        <v>40</v>
      </c>
      <c r="O59" s="1" t="str">
        <f>VLOOKUP(BIN2DEC(MID(HEX2BIN(MID(F59,3,2),8),2,4)),Codes!$E$1:$F$18,2)</f>
        <v>Normal</v>
      </c>
    </row>
    <row r="60" spans="1:15">
      <c r="A60" s="3" t="s">
        <v>10549</v>
      </c>
      <c r="B60" s="1" t="s">
        <v>87</v>
      </c>
      <c r="C60" s="6" t="s">
        <v>366</v>
      </c>
      <c r="D60" s="3" t="s">
        <v>372</v>
      </c>
      <c r="E60" s="3" t="s">
        <v>373</v>
      </c>
      <c r="F60" s="3" t="s">
        <v>379</v>
      </c>
      <c r="H60" s="1" t="str">
        <f t="shared" si="63"/>
        <v>100010</v>
      </c>
      <c r="I60" s="1">
        <f t="shared" si="64"/>
        <v>1</v>
      </c>
      <c r="J60" s="1">
        <f t="shared" si="65"/>
        <v>3</v>
      </c>
      <c r="K60" s="18">
        <f t="shared" si="66"/>
        <v>361</v>
      </c>
      <c r="L60" s="1">
        <f t="shared" si="67"/>
        <v>100</v>
      </c>
      <c r="M60" s="1">
        <f t="shared" si="68"/>
        <v>0</v>
      </c>
      <c r="N60" s="1">
        <f t="shared" si="69"/>
        <v>40</v>
      </c>
      <c r="O60" s="1" t="str">
        <f>VLOOKUP(BIN2DEC(MID(HEX2BIN(MID(F60,3,2),8),2,4)),Codes!$E$1:$F$18,2)</f>
        <v>Normal</v>
      </c>
    </row>
    <row r="61" spans="1:15">
      <c r="A61" s="3" t="s">
        <v>10553</v>
      </c>
      <c r="B61" s="1" t="s">
        <v>87</v>
      </c>
      <c r="C61" s="6" t="s">
        <v>375</v>
      </c>
      <c r="D61" s="3" t="s">
        <v>1388</v>
      </c>
      <c r="E61" s="3" t="s">
        <v>10554</v>
      </c>
      <c r="F61" s="3" t="s">
        <v>4565</v>
      </c>
      <c r="H61" s="1" t="str">
        <f t="shared" si="63"/>
        <v>100010</v>
      </c>
      <c r="I61" s="1">
        <f t="shared" si="64"/>
        <v>0</v>
      </c>
      <c r="J61" s="1">
        <f t="shared" si="65"/>
        <v>2</v>
      </c>
      <c r="K61" s="18">
        <f t="shared" si="66"/>
        <v>135</v>
      </c>
      <c r="L61" s="1">
        <f t="shared" si="67"/>
        <v>140</v>
      </c>
      <c r="M61" s="1">
        <f t="shared" si="68"/>
        <v>0</v>
      </c>
      <c r="N61" s="1">
        <f t="shared" si="69"/>
        <v>40</v>
      </c>
      <c r="O61" s="1" t="str">
        <f>VLOOKUP(BIN2DEC(MID(HEX2BIN(MID(F61,3,2),8),2,4)),Codes!$E$1:$F$18,2)</f>
        <v>Normal</v>
      </c>
    </row>
    <row r="62" spans="1:15">
      <c r="A62" s="3" t="s">
        <v>10555</v>
      </c>
      <c r="B62" s="1" t="s">
        <v>87</v>
      </c>
      <c r="C62" s="6" t="s">
        <v>375</v>
      </c>
      <c r="D62" s="3" t="s">
        <v>372</v>
      </c>
      <c r="E62" s="3" t="s">
        <v>373</v>
      </c>
      <c r="F62" s="3" t="s">
        <v>379</v>
      </c>
      <c r="H62" s="1" t="str">
        <f t="shared" si="63"/>
        <v>100010</v>
      </c>
      <c r="I62" s="1">
        <f t="shared" si="64"/>
        <v>1</v>
      </c>
      <c r="J62" s="1">
        <f t="shared" si="65"/>
        <v>3</v>
      </c>
      <c r="K62" s="18">
        <f t="shared" si="66"/>
        <v>361</v>
      </c>
      <c r="L62" s="1">
        <f t="shared" si="67"/>
        <v>100</v>
      </c>
      <c r="M62" s="1">
        <f t="shared" si="68"/>
        <v>0</v>
      </c>
      <c r="N62" s="1">
        <f t="shared" si="69"/>
        <v>40</v>
      </c>
      <c r="O62" s="1" t="str">
        <f>VLOOKUP(BIN2DEC(MID(HEX2BIN(MID(F62,3,2),8),2,4)),Codes!$E$1:$F$18,2)</f>
        <v>Normal</v>
      </c>
    </row>
    <row r="63" spans="1:15">
      <c r="A63" s="3" t="s">
        <v>10559</v>
      </c>
      <c r="B63" s="1" t="s">
        <v>87</v>
      </c>
      <c r="C63" s="6" t="s">
        <v>381</v>
      </c>
      <c r="D63" s="3" t="s">
        <v>1388</v>
      </c>
      <c r="E63" s="3" t="s">
        <v>10560</v>
      </c>
      <c r="F63" s="3" t="s">
        <v>8990</v>
      </c>
      <c r="H63" s="1" t="str">
        <f t="shared" si="63"/>
        <v>100010</v>
      </c>
      <c r="I63" s="1">
        <f t="shared" si="64"/>
        <v>0</v>
      </c>
      <c r="J63" s="1">
        <f t="shared" si="65"/>
        <v>2</v>
      </c>
      <c r="K63" s="18">
        <f t="shared" si="66"/>
        <v>88</v>
      </c>
      <c r="L63" s="1">
        <f t="shared" si="67"/>
        <v>30</v>
      </c>
      <c r="M63" s="1">
        <f t="shared" si="68"/>
        <v>0</v>
      </c>
      <c r="N63" s="1">
        <f t="shared" si="69"/>
        <v>90</v>
      </c>
      <c r="O63" s="1" t="str">
        <f>VLOOKUP(BIN2DEC(MID(HEX2BIN(MID(F63,3,2),8),2,4)),Codes!$E$1:$F$18,2)</f>
        <v>Normal</v>
      </c>
    </row>
    <row r="64" spans="1:15">
      <c r="A64" s="3" t="s">
        <v>10561</v>
      </c>
      <c r="B64" s="1" t="s">
        <v>87</v>
      </c>
      <c r="C64" s="6" t="s">
        <v>381</v>
      </c>
      <c r="D64" s="3" t="s">
        <v>372</v>
      </c>
      <c r="E64" s="3" t="s">
        <v>373</v>
      </c>
      <c r="F64" s="3" t="s">
        <v>379</v>
      </c>
      <c r="H64" s="1" t="str">
        <f t="shared" si="63"/>
        <v>100010</v>
      </c>
      <c r="I64" s="1">
        <f t="shared" si="64"/>
        <v>1</v>
      </c>
      <c r="J64" s="1">
        <f t="shared" si="65"/>
        <v>3</v>
      </c>
      <c r="K64" s="18">
        <f t="shared" si="66"/>
        <v>361</v>
      </c>
      <c r="L64" s="1">
        <f t="shared" si="67"/>
        <v>100</v>
      </c>
      <c r="M64" s="1">
        <f t="shared" si="68"/>
        <v>0</v>
      </c>
      <c r="N64" s="1">
        <f t="shared" si="69"/>
        <v>40</v>
      </c>
      <c r="O64" s="1" t="str">
        <f>VLOOKUP(BIN2DEC(MID(HEX2BIN(MID(F64,3,2),8),2,4)),Codes!$E$1:$F$18,2)</f>
        <v>Normal</v>
      </c>
    </row>
    <row r="65" spans="1:15">
      <c r="A65" s="3" t="s">
        <v>10564</v>
      </c>
      <c r="B65" s="1" t="s">
        <v>87</v>
      </c>
      <c r="C65" s="6" t="s">
        <v>386</v>
      </c>
      <c r="D65" s="3" t="s">
        <v>532</v>
      </c>
      <c r="E65" s="3" t="s">
        <v>3729</v>
      </c>
      <c r="F65" s="3" t="s">
        <v>534</v>
      </c>
      <c r="H65" s="1" t="str">
        <f t="shared" si="63"/>
        <v>100010</v>
      </c>
      <c r="I65" s="1">
        <f t="shared" si="64"/>
        <v>0</v>
      </c>
      <c r="J65" s="1">
        <f t="shared" si="65"/>
        <v>3</v>
      </c>
      <c r="K65" s="18">
        <f t="shared" si="66"/>
        <v>80</v>
      </c>
      <c r="L65" s="1">
        <f t="shared" si="67"/>
        <v>50</v>
      </c>
      <c r="M65" s="1">
        <f t="shared" si="68"/>
        <v>0</v>
      </c>
      <c r="N65" s="1">
        <f t="shared" si="69"/>
        <v>70</v>
      </c>
      <c r="O65" s="1" t="str">
        <f>VLOOKUP(BIN2DEC(MID(HEX2BIN(MID(F65,3,2),8),2,4)),Codes!$E$1:$F$18,2)</f>
        <v>Normal</v>
      </c>
    </row>
    <row r="66" spans="1:15">
      <c r="A66" s="3" t="s">
        <v>10565</v>
      </c>
      <c r="B66" s="1" t="s">
        <v>87</v>
      </c>
      <c r="C66" s="6" t="s">
        <v>386</v>
      </c>
      <c r="D66" s="3" t="s">
        <v>372</v>
      </c>
      <c r="E66" s="3" t="s">
        <v>373</v>
      </c>
      <c r="F66" s="3" t="s">
        <v>379</v>
      </c>
      <c r="H66" s="1" t="str">
        <f t="shared" si="63"/>
        <v>100010</v>
      </c>
      <c r="I66" s="1">
        <f t="shared" si="64"/>
        <v>1</v>
      </c>
      <c r="J66" s="1">
        <f t="shared" si="65"/>
        <v>3</v>
      </c>
      <c r="K66" s="18">
        <f t="shared" si="66"/>
        <v>361</v>
      </c>
      <c r="L66" s="1">
        <f t="shared" si="67"/>
        <v>100</v>
      </c>
      <c r="M66" s="1">
        <f t="shared" si="68"/>
        <v>0</v>
      </c>
      <c r="N66" s="1">
        <f t="shared" si="69"/>
        <v>40</v>
      </c>
      <c r="O66" s="1" t="str">
        <f>VLOOKUP(BIN2DEC(MID(HEX2BIN(MID(F66,3,2),8),2,4)),Codes!$E$1:$F$18,2)</f>
        <v>Normal</v>
      </c>
    </row>
    <row r="67" spans="1:15">
      <c r="A67" s="3" t="s">
        <v>8382</v>
      </c>
      <c r="B67" s="1" t="s">
        <v>84</v>
      </c>
      <c r="C67" s="6" t="s">
        <v>540</v>
      </c>
      <c r="D67" s="3" t="s">
        <v>952</v>
      </c>
      <c r="E67" s="3" t="s">
        <v>488</v>
      </c>
      <c r="F67" s="3" t="s">
        <v>384</v>
      </c>
      <c r="H67" s="1" t="str">
        <f t="shared" si="28"/>
        <v>100010</v>
      </c>
      <c r="I67" s="1">
        <f t="shared" si="29"/>
        <v>1</v>
      </c>
      <c r="J67" s="1">
        <f t="shared" si="30"/>
        <v>6</v>
      </c>
      <c r="K67" s="18">
        <f t="shared" si="31"/>
        <v>0</v>
      </c>
      <c r="L67" s="1">
        <f t="shared" si="32"/>
        <v>50</v>
      </c>
      <c r="M67" s="1">
        <f t="shared" si="33"/>
        <v>0</v>
      </c>
      <c r="N67" s="1">
        <f t="shared" si="34"/>
        <v>70</v>
      </c>
      <c r="O67" s="1" t="str">
        <f>VLOOKUP(BIN2DEC(MID(HEX2BIN(MID(F67,3,2),8),2,4)),Codes!$E$1:$F$18,2)</f>
        <v>Normal</v>
      </c>
    </row>
    <row r="68" spans="1:15">
      <c r="A68" s="3" t="s">
        <v>8385</v>
      </c>
      <c r="B68" s="1" t="s">
        <v>84</v>
      </c>
      <c r="C68" s="6" t="s">
        <v>541</v>
      </c>
      <c r="D68" s="3" t="s">
        <v>952</v>
      </c>
      <c r="E68" s="3" t="s">
        <v>488</v>
      </c>
      <c r="F68" s="3" t="s">
        <v>384</v>
      </c>
      <c r="H68" s="1" t="str">
        <f t="shared" ref="H68:H76" si="70">LEFT(HEX2BIN(LEFT(D68,2),8),6)</f>
        <v>100010</v>
      </c>
      <c r="I68" s="1">
        <f t="shared" ref="I68:I76" si="71">BIN2DEC(MID(HEX2BIN(MID(D68,2,2),8),3,3))</f>
        <v>1</v>
      </c>
      <c r="J68" s="1">
        <f t="shared" ref="J68:J76" si="72">HEX2DEC(RIGHT(D68,3))</f>
        <v>6</v>
      </c>
      <c r="K68" s="18">
        <f t="shared" ref="K68:K76" si="73">ROUNDDOWN(HEX2DEC(LEFT(E68,3))/8,0)</f>
        <v>0</v>
      </c>
      <c r="L68" s="1">
        <f t="shared" ref="L68:L76" si="74">ROUNDDOWN(HEX2DEC(MID(E68,3,3))/4,0)-(512*ROUNDDOWN(HEX2DEC(MID(E68,3,1))/8,0))</f>
        <v>50</v>
      </c>
      <c r="M68" s="1">
        <f t="shared" ref="M68:M76" si="75">RIGHT(HEX2BIN(MID(E68,5,1),4),2)*128+HEX2DEC(MID(E68,6,1))*8+LEFT(HEX2BIN(MID(E68,7,1),4),3)</f>
        <v>0</v>
      </c>
      <c r="N68" s="1">
        <f t="shared" ref="N68:N76" si="76">ROUNDDOWN(HEX2DEC(LEFT(F68,3))/8,0)</f>
        <v>70</v>
      </c>
      <c r="O68" s="1" t="str">
        <f>VLOOKUP(BIN2DEC(MID(HEX2BIN(MID(F68,3,2),8),2,4)),Codes!$E$1:$F$18,2)</f>
        <v>Normal</v>
      </c>
    </row>
    <row r="69" spans="1:15">
      <c r="A69" s="3" t="s">
        <v>8388</v>
      </c>
      <c r="B69" s="1" t="s">
        <v>84</v>
      </c>
      <c r="C69" s="6" t="s">
        <v>366</v>
      </c>
      <c r="D69" s="3" t="s">
        <v>4570</v>
      </c>
      <c r="E69" s="3" t="s">
        <v>4095</v>
      </c>
      <c r="F69" s="3" t="s">
        <v>534</v>
      </c>
      <c r="H69" s="1" t="str">
        <f t="shared" si="70"/>
        <v>100010</v>
      </c>
      <c r="I69" s="1">
        <f t="shared" si="71"/>
        <v>0</v>
      </c>
      <c r="J69" s="1">
        <f t="shared" si="72"/>
        <v>5</v>
      </c>
      <c r="K69" s="18">
        <f t="shared" si="73"/>
        <v>45</v>
      </c>
      <c r="L69" s="1">
        <f t="shared" si="74"/>
        <v>60</v>
      </c>
      <c r="M69" s="1">
        <f t="shared" si="75"/>
        <v>0</v>
      </c>
      <c r="N69" s="1">
        <f t="shared" si="76"/>
        <v>70</v>
      </c>
      <c r="O69" s="1" t="str">
        <f>VLOOKUP(BIN2DEC(MID(HEX2BIN(MID(F69,3,2),8),2,4)),Codes!$E$1:$F$18,2)</f>
        <v>Normal</v>
      </c>
    </row>
    <row r="70" spans="1:15">
      <c r="A70" s="3" t="s">
        <v>8389</v>
      </c>
      <c r="B70" s="1" t="s">
        <v>84</v>
      </c>
      <c r="C70" s="6" t="s">
        <v>366</v>
      </c>
      <c r="D70" s="3" t="s">
        <v>372</v>
      </c>
      <c r="E70" s="3" t="s">
        <v>373</v>
      </c>
      <c r="F70" s="3" t="s">
        <v>391</v>
      </c>
      <c r="H70" s="1" t="str">
        <f t="shared" si="70"/>
        <v>100010</v>
      </c>
      <c r="I70" s="1">
        <f t="shared" si="71"/>
        <v>1</v>
      </c>
      <c r="J70" s="1">
        <f t="shared" si="72"/>
        <v>3</v>
      </c>
      <c r="K70" s="18">
        <f t="shared" si="73"/>
        <v>361</v>
      </c>
      <c r="L70" s="1">
        <f t="shared" si="74"/>
        <v>100</v>
      </c>
      <c r="M70" s="1">
        <f t="shared" si="75"/>
        <v>0</v>
      </c>
      <c r="N70" s="1">
        <f t="shared" si="76"/>
        <v>40</v>
      </c>
      <c r="O70" s="1" t="str">
        <f>VLOOKUP(BIN2DEC(MID(HEX2BIN(MID(F70,3,2),8),2,4)),Codes!$E$1:$F$18,2)</f>
        <v>Normal</v>
      </c>
    </row>
    <row r="71" spans="1:15">
      <c r="A71" s="3" t="s">
        <v>8391</v>
      </c>
      <c r="B71" s="1" t="s">
        <v>84</v>
      </c>
      <c r="C71" s="6" t="s">
        <v>375</v>
      </c>
      <c r="D71" s="3" t="s">
        <v>551</v>
      </c>
      <c r="E71" s="3" t="s">
        <v>8392</v>
      </c>
      <c r="F71" s="3" t="s">
        <v>3941</v>
      </c>
      <c r="H71" s="1" t="str">
        <f t="shared" si="70"/>
        <v>100010</v>
      </c>
      <c r="I71" s="1">
        <f t="shared" si="71"/>
        <v>0</v>
      </c>
      <c r="J71" s="1">
        <f t="shared" si="72"/>
        <v>7</v>
      </c>
      <c r="K71" s="18">
        <f t="shared" si="73"/>
        <v>60</v>
      </c>
      <c r="L71" s="1">
        <f t="shared" si="74"/>
        <v>30</v>
      </c>
      <c r="M71" s="1">
        <f t="shared" si="75"/>
        <v>0</v>
      </c>
      <c r="N71" s="1">
        <f t="shared" si="76"/>
        <v>80</v>
      </c>
      <c r="O71" s="1" t="str">
        <f>VLOOKUP(BIN2DEC(MID(HEX2BIN(MID(F71,3,2),8),2,4)),Codes!$E$1:$F$18,2)</f>
        <v>Normal</v>
      </c>
    </row>
    <row r="72" spans="1:15">
      <c r="A72" s="3" t="s">
        <v>8393</v>
      </c>
      <c r="B72" s="1" t="s">
        <v>84</v>
      </c>
      <c r="C72" s="6" t="s">
        <v>375</v>
      </c>
      <c r="D72" s="3" t="s">
        <v>372</v>
      </c>
      <c r="E72" s="3" t="s">
        <v>373</v>
      </c>
      <c r="F72" s="3" t="s">
        <v>391</v>
      </c>
      <c r="H72" s="1" t="str">
        <f t="shared" si="70"/>
        <v>100010</v>
      </c>
      <c r="I72" s="1">
        <f t="shared" si="71"/>
        <v>1</v>
      </c>
      <c r="J72" s="1">
        <f t="shared" si="72"/>
        <v>3</v>
      </c>
      <c r="K72" s="18">
        <f t="shared" si="73"/>
        <v>361</v>
      </c>
      <c r="L72" s="1">
        <f t="shared" si="74"/>
        <v>100</v>
      </c>
      <c r="M72" s="1">
        <f t="shared" si="75"/>
        <v>0</v>
      </c>
      <c r="N72" s="1">
        <f t="shared" si="76"/>
        <v>40</v>
      </c>
      <c r="O72" s="1" t="str">
        <f>VLOOKUP(BIN2DEC(MID(HEX2BIN(MID(F72,3,2),8),2,4)),Codes!$E$1:$F$18,2)</f>
        <v>Normal</v>
      </c>
    </row>
    <row r="73" spans="1:15">
      <c r="A73" s="3" t="s">
        <v>8394</v>
      </c>
      <c r="B73" s="1" t="s">
        <v>84</v>
      </c>
      <c r="C73" s="6" t="s">
        <v>381</v>
      </c>
      <c r="D73" s="3" t="s">
        <v>4570</v>
      </c>
      <c r="E73" s="3" t="s">
        <v>8395</v>
      </c>
      <c r="F73" s="3" t="s">
        <v>8396</v>
      </c>
      <c r="H73" s="1" t="str">
        <f t="shared" si="70"/>
        <v>100010</v>
      </c>
      <c r="I73" s="1">
        <f t="shared" si="71"/>
        <v>0</v>
      </c>
      <c r="J73" s="1">
        <f t="shared" si="72"/>
        <v>5</v>
      </c>
      <c r="K73" s="18">
        <f t="shared" si="73"/>
        <v>88</v>
      </c>
      <c r="L73" s="1">
        <f t="shared" si="74"/>
        <v>28</v>
      </c>
      <c r="M73" s="1">
        <f t="shared" si="75"/>
        <v>0</v>
      </c>
      <c r="N73" s="1">
        <f t="shared" si="76"/>
        <v>110</v>
      </c>
      <c r="O73" s="1" t="str">
        <f>VLOOKUP(BIN2DEC(MID(HEX2BIN(MID(F73,3,2),8),2,4)),Codes!$E$1:$F$18,2)</f>
        <v>Normal</v>
      </c>
    </row>
    <row r="74" spans="1:15">
      <c r="A74" s="3" t="s">
        <v>8397</v>
      </c>
      <c r="B74" s="1" t="s">
        <v>84</v>
      </c>
      <c r="C74" s="6" t="s">
        <v>381</v>
      </c>
      <c r="D74" s="3" t="s">
        <v>372</v>
      </c>
      <c r="E74" s="3" t="s">
        <v>373</v>
      </c>
      <c r="F74" s="3" t="s">
        <v>391</v>
      </c>
      <c r="H74" s="1" t="str">
        <f t="shared" si="70"/>
        <v>100010</v>
      </c>
      <c r="I74" s="1">
        <f t="shared" si="71"/>
        <v>1</v>
      </c>
      <c r="J74" s="1">
        <f t="shared" si="72"/>
        <v>3</v>
      </c>
      <c r="K74" s="18">
        <f t="shared" si="73"/>
        <v>361</v>
      </c>
      <c r="L74" s="1">
        <f t="shared" si="74"/>
        <v>100</v>
      </c>
      <c r="M74" s="1">
        <f t="shared" si="75"/>
        <v>0</v>
      </c>
      <c r="N74" s="1">
        <f t="shared" si="76"/>
        <v>40</v>
      </c>
      <c r="O74" s="1" t="str">
        <f>VLOOKUP(BIN2DEC(MID(HEX2BIN(MID(F74,3,2),8),2,4)),Codes!$E$1:$F$18,2)</f>
        <v>Normal</v>
      </c>
    </row>
    <row r="75" spans="1:15">
      <c r="A75" s="3" t="s">
        <v>8401</v>
      </c>
      <c r="B75" s="1" t="s">
        <v>84</v>
      </c>
      <c r="C75" s="6" t="s">
        <v>386</v>
      </c>
      <c r="D75" s="3" t="s">
        <v>387</v>
      </c>
      <c r="E75" s="3" t="s">
        <v>8402</v>
      </c>
      <c r="F75" s="3" t="s">
        <v>534</v>
      </c>
      <c r="H75" s="1" t="str">
        <f t="shared" si="70"/>
        <v>100010</v>
      </c>
      <c r="I75" s="1">
        <f t="shared" si="71"/>
        <v>0</v>
      </c>
      <c r="J75" s="1">
        <f t="shared" si="72"/>
        <v>6</v>
      </c>
      <c r="K75" s="18">
        <f t="shared" si="73"/>
        <v>80</v>
      </c>
      <c r="L75" s="1">
        <f t="shared" si="74"/>
        <v>40</v>
      </c>
      <c r="M75" s="1">
        <f t="shared" si="75"/>
        <v>0</v>
      </c>
      <c r="N75" s="1">
        <f t="shared" si="76"/>
        <v>70</v>
      </c>
      <c r="O75" s="1" t="str">
        <f>VLOOKUP(BIN2DEC(MID(HEX2BIN(MID(F75,3,2),8),2,4)),Codes!$E$1:$F$18,2)</f>
        <v>Normal</v>
      </c>
    </row>
    <row r="76" spans="1:15">
      <c r="A76" s="3" t="s">
        <v>8403</v>
      </c>
      <c r="B76" s="1" t="s">
        <v>84</v>
      </c>
      <c r="C76" s="6" t="s">
        <v>386</v>
      </c>
      <c r="D76" s="3" t="s">
        <v>372</v>
      </c>
      <c r="E76" s="3" t="s">
        <v>373</v>
      </c>
      <c r="F76" s="3" t="s">
        <v>391</v>
      </c>
      <c r="H76" s="1" t="str">
        <f t="shared" si="70"/>
        <v>100010</v>
      </c>
      <c r="I76" s="1">
        <f t="shared" si="71"/>
        <v>1</v>
      </c>
      <c r="J76" s="1">
        <f t="shared" si="72"/>
        <v>3</v>
      </c>
      <c r="K76" s="18">
        <f t="shared" si="73"/>
        <v>361</v>
      </c>
      <c r="L76" s="1">
        <f t="shared" si="74"/>
        <v>100</v>
      </c>
      <c r="M76" s="1">
        <f t="shared" si="75"/>
        <v>0</v>
      </c>
      <c r="N76" s="1">
        <f t="shared" si="76"/>
        <v>40</v>
      </c>
      <c r="O76" s="1" t="str">
        <f>VLOOKUP(BIN2DEC(MID(HEX2BIN(MID(F76,3,2),8),2,4)),Codes!$E$1:$F$18,2)</f>
        <v>Normal</v>
      </c>
    </row>
    <row r="77" spans="1:15">
      <c r="A77" s="3" t="s">
        <v>8768</v>
      </c>
      <c r="B77" s="1" t="s">
        <v>82</v>
      </c>
      <c r="C77" s="6" t="s">
        <v>540</v>
      </c>
      <c r="D77" s="3" t="s">
        <v>952</v>
      </c>
      <c r="E77" s="3" t="s">
        <v>488</v>
      </c>
      <c r="F77" s="3" t="s">
        <v>384</v>
      </c>
      <c r="H77" s="1" t="str">
        <f t="shared" ref="H77:H86" si="77">LEFT(HEX2BIN(LEFT(D77,2),8),6)</f>
        <v>100010</v>
      </c>
      <c r="I77" s="1">
        <f t="shared" ref="I77:I86" si="78">BIN2DEC(MID(HEX2BIN(MID(D77,2,2),8),3,3))</f>
        <v>1</v>
      </c>
      <c r="J77" s="1">
        <f t="shared" ref="J77:J86" si="79">HEX2DEC(RIGHT(D77,3))</f>
        <v>6</v>
      </c>
      <c r="K77" s="18">
        <f t="shared" ref="K77:K86" si="80">ROUNDDOWN(HEX2DEC(LEFT(E77,3))/8,0)</f>
        <v>0</v>
      </c>
      <c r="L77" s="1">
        <f t="shared" ref="L77:L86" si="81">ROUNDDOWN(HEX2DEC(MID(E77,3,3))/4,0)-(512*ROUNDDOWN(HEX2DEC(MID(E77,3,1))/8,0))</f>
        <v>50</v>
      </c>
      <c r="M77" s="1">
        <f t="shared" ref="M77:M86" si="82">RIGHT(HEX2BIN(MID(E77,5,1),4),2)*128+HEX2DEC(MID(E77,6,1))*8+LEFT(HEX2BIN(MID(E77,7,1),4),3)</f>
        <v>0</v>
      </c>
      <c r="N77" s="1">
        <f t="shared" ref="N77:N86" si="83">ROUNDDOWN(HEX2DEC(LEFT(F77,3))/8,0)</f>
        <v>70</v>
      </c>
      <c r="O77" s="1" t="str">
        <f>VLOOKUP(BIN2DEC(MID(HEX2BIN(MID(F77,3,2),8),2,4)),Codes!$E$1:$F$18,2)</f>
        <v>Normal</v>
      </c>
    </row>
    <row r="78" spans="1:15">
      <c r="A78" s="3" t="s">
        <v>8771</v>
      </c>
      <c r="B78" s="1" t="s">
        <v>82</v>
      </c>
      <c r="C78" s="6" t="s">
        <v>541</v>
      </c>
      <c r="D78" s="3" t="s">
        <v>952</v>
      </c>
      <c r="E78" s="3" t="s">
        <v>488</v>
      </c>
      <c r="F78" s="3" t="s">
        <v>384</v>
      </c>
      <c r="H78" s="1" t="str">
        <f t="shared" si="77"/>
        <v>100010</v>
      </c>
      <c r="I78" s="1">
        <f t="shared" si="78"/>
        <v>1</v>
      </c>
      <c r="J78" s="1">
        <f t="shared" si="79"/>
        <v>6</v>
      </c>
      <c r="K78" s="18">
        <f t="shared" si="80"/>
        <v>0</v>
      </c>
      <c r="L78" s="1">
        <f t="shared" si="81"/>
        <v>50</v>
      </c>
      <c r="M78" s="1">
        <f t="shared" si="82"/>
        <v>0</v>
      </c>
      <c r="N78" s="1">
        <f t="shared" si="83"/>
        <v>70</v>
      </c>
      <c r="O78" s="1" t="str">
        <f>VLOOKUP(BIN2DEC(MID(HEX2BIN(MID(F78,3,2),8),2,4)),Codes!$E$1:$F$18,2)</f>
        <v>Normal</v>
      </c>
    </row>
    <row r="79" spans="1:15">
      <c r="A79" s="3" t="s">
        <v>8773</v>
      </c>
      <c r="B79" s="1" t="s">
        <v>82</v>
      </c>
      <c r="C79" s="6" t="s">
        <v>366</v>
      </c>
      <c r="D79" s="3" t="s">
        <v>4570</v>
      </c>
      <c r="E79" s="3" t="s">
        <v>4095</v>
      </c>
      <c r="F79" s="3" t="s">
        <v>534</v>
      </c>
      <c r="H79" s="1" t="str">
        <f t="shared" si="77"/>
        <v>100010</v>
      </c>
      <c r="I79" s="1">
        <f t="shared" si="78"/>
        <v>0</v>
      </c>
      <c r="J79" s="1">
        <f t="shared" si="79"/>
        <v>5</v>
      </c>
      <c r="K79" s="18">
        <f t="shared" si="80"/>
        <v>45</v>
      </c>
      <c r="L79" s="1">
        <f t="shared" si="81"/>
        <v>60</v>
      </c>
      <c r="M79" s="1">
        <f t="shared" si="82"/>
        <v>0</v>
      </c>
      <c r="N79" s="1">
        <f t="shared" si="83"/>
        <v>70</v>
      </c>
      <c r="O79" s="1" t="str">
        <f>VLOOKUP(BIN2DEC(MID(HEX2BIN(MID(F79,3,2),8),2,4)),Codes!$E$1:$F$18,2)</f>
        <v>Normal</v>
      </c>
    </row>
    <row r="80" spans="1:15">
      <c r="A80" s="3" t="s">
        <v>8774</v>
      </c>
      <c r="B80" s="1" t="s">
        <v>82</v>
      </c>
      <c r="C80" s="6" t="s">
        <v>366</v>
      </c>
      <c r="D80" s="3" t="s">
        <v>372</v>
      </c>
      <c r="E80" s="3" t="s">
        <v>373</v>
      </c>
      <c r="F80" s="3" t="s">
        <v>391</v>
      </c>
      <c r="H80" s="1" t="str">
        <f t="shared" si="77"/>
        <v>100010</v>
      </c>
      <c r="I80" s="1">
        <f t="shared" si="78"/>
        <v>1</v>
      </c>
      <c r="J80" s="1">
        <f t="shared" si="79"/>
        <v>3</v>
      </c>
      <c r="K80" s="18">
        <f t="shared" si="80"/>
        <v>361</v>
      </c>
      <c r="L80" s="1">
        <f t="shared" si="81"/>
        <v>100</v>
      </c>
      <c r="M80" s="1">
        <f t="shared" si="82"/>
        <v>0</v>
      </c>
      <c r="N80" s="1">
        <f t="shared" si="83"/>
        <v>40</v>
      </c>
      <c r="O80" s="1" t="str">
        <f>VLOOKUP(BIN2DEC(MID(HEX2BIN(MID(F80,3,2),8),2,4)),Codes!$E$1:$F$18,2)</f>
        <v>Normal</v>
      </c>
    </row>
    <row r="81" spans="1:15">
      <c r="A81" s="3" t="s">
        <v>8776</v>
      </c>
      <c r="B81" s="1" t="s">
        <v>82</v>
      </c>
      <c r="C81" s="6" t="s">
        <v>375</v>
      </c>
      <c r="D81" s="3" t="s">
        <v>551</v>
      </c>
      <c r="E81" s="3" t="s">
        <v>8392</v>
      </c>
      <c r="F81" s="3" t="s">
        <v>3941</v>
      </c>
      <c r="H81" s="1" t="str">
        <f t="shared" si="77"/>
        <v>100010</v>
      </c>
      <c r="I81" s="1">
        <f t="shared" si="78"/>
        <v>0</v>
      </c>
      <c r="J81" s="1">
        <f t="shared" si="79"/>
        <v>7</v>
      </c>
      <c r="K81" s="18">
        <f t="shared" si="80"/>
        <v>60</v>
      </c>
      <c r="L81" s="1">
        <f t="shared" si="81"/>
        <v>30</v>
      </c>
      <c r="M81" s="1">
        <f t="shared" si="82"/>
        <v>0</v>
      </c>
      <c r="N81" s="1">
        <f t="shared" si="83"/>
        <v>80</v>
      </c>
      <c r="O81" s="1" t="str">
        <f>VLOOKUP(BIN2DEC(MID(HEX2BIN(MID(F81,3,2),8),2,4)),Codes!$E$1:$F$18,2)</f>
        <v>Normal</v>
      </c>
    </row>
    <row r="82" spans="1:15">
      <c r="A82" s="3" t="s">
        <v>8777</v>
      </c>
      <c r="B82" s="1" t="s">
        <v>82</v>
      </c>
      <c r="C82" s="6" t="s">
        <v>375</v>
      </c>
      <c r="D82" s="3" t="s">
        <v>372</v>
      </c>
      <c r="E82" s="3" t="s">
        <v>373</v>
      </c>
      <c r="F82" s="3" t="s">
        <v>391</v>
      </c>
      <c r="H82" s="1" t="str">
        <f t="shared" si="77"/>
        <v>100010</v>
      </c>
      <c r="I82" s="1">
        <f t="shared" si="78"/>
        <v>1</v>
      </c>
      <c r="J82" s="1">
        <f t="shared" si="79"/>
        <v>3</v>
      </c>
      <c r="K82" s="18">
        <f t="shared" si="80"/>
        <v>361</v>
      </c>
      <c r="L82" s="1">
        <f t="shared" si="81"/>
        <v>100</v>
      </c>
      <c r="M82" s="1">
        <f t="shared" si="82"/>
        <v>0</v>
      </c>
      <c r="N82" s="1">
        <f t="shared" si="83"/>
        <v>40</v>
      </c>
      <c r="O82" s="1" t="str">
        <f>VLOOKUP(BIN2DEC(MID(HEX2BIN(MID(F82,3,2),8),2,4)),Codes!$E$1:$F$18,2)</f>
        <v>Normal</v>
      </c>
    </row>
    <row r="83" spans="1:15">
      <c r="A83" s="3" t="s">
        <v>8778</v>
      </c>
      <c r="B83" s="1" t="s">
        <v>82</v>
      </c>
      <c r="C83" s="6" t="s">
        <v>381</v>
      </c>
      <c r="D83" s="3" t="s">
        <v>4570</v>
      </c>
      <c r="E83" s="3" t="s">
        <v>8395</v>
      </c>
      <c r="F83" s="3" t="s">
        <v>8396</v>
      </c>
      <c r="H83" s="1" t="str">
        <f t="shared" si="77"/>
        <v>100010</v>
      </c>
      <c r="I83" s="1">
        <f t="shared" si="78"/>
        <v>0</v>
      </c>
      <c r="J83" s="1">
        <f t="shared" si="79"/>
        <v>5</v>
      </c>
      <c r="K83" s="18">
        <f t="shared" si="80"/>
        <v>88</v>
      </c>
      <c r="L83" s="1">
        <f t="shared" si="81"/>
        <v>28</v>
      </c>
      <c r="M83" s="1">
        <f t="shared" si="82"/>
        <v>0</v>
      </c>
      <c r="N83" s="1">
        <f t="shared" si="83"/>
        <v>110</v>
      </c>
      <c r="O83" s="1" t="str">
        <f>VLOOKUP(BIN2DEC(MID(HEX2BIN(MID(F83,3,2),8),2,4)),Codes!$E$1:$F$18,2)</f>
        <v>Normal</v>
      </c>
    </row>
    <row r="84" spans="1:15">
      <c r="A84" s="3" t="s">
        <v>8779</v>
      </c>
      <c r="B84" s="1" t="s">
        <v>82</v>
      </c>
      <c r="C84" s="6" t="s">
        <v>381</v>
      </c>
      <c r="D84" s="3" t="s">
        <v>372</v>
      </c>
      <c r="E84" s="3" t="s">
        <v>373</v>
      </c>
      <c r="F84" s="3" t="s">
        <v>391</v>
      </c>
      <c r="H84" s="1" t="str">
        <f t="shared" si="77"/>
        <v>100010</v>
      </c>
      <c r="I84" s="1">
        <f t="shared" si="78"/>
        <v>1</v>
      </c>
      <c r="J84" s="1">
        <f t="shared" si="79"/>
        <v>3</v>
      </c>
      <c r="K84" s="18">
        <f t="shared" si="80"/>
        <v>361</v>
      </c>
      <c r="L84" s="1">
        <f t="shared" si="81"/>
        <v>100</v>
      </c>
      <c r="M84" s="1">
        <f t="shared" si="82"/>
        <v>0</v>
      </c>
      <c r="N84" s="1">
        <f t="shared" si="83"/>
        <v>40</v>
      </c>
      <c r="O84" s="1" t="str">
        <f>VLOOKUP(BIN2DEC(MID(HEX2BIN(MID(F84,3,2),8),2,4)),Codes!$E$1:$F$18,2)</f>
        <v>Normal</v>
      </c>
    </row>
    <row r="85" spans="1:15">
      <c r="A85" s="3" t="s">
        <v>8782</v>
      </c>
      <c r="B85" s="1" t="s">
        <v>82</v>
      </c>
      <c r="C85" s="6" t="s">
        <v>386</v>
      </c>
      <c r="D85" s="3" t="s">
        <v>387</v>
      </c>
      <c r="E85" s="3" t="s">
        <v>8402</v>
      </c>
      <c r="F85" s="3" t="s">
        <v>534</v>
      </c>
      <c r="H85" s="1" t="str">
        <f t="shared" si="77"/>
        <v>100010</v>
      </c>
      <c r="I85" s="1">
        <f t="shared" si="78"/>
        <v>0</v>
      </c>
      <c r="J85" s="1">
        <f t="shared" si="79"/>
        <v>6</v>
      </c>
      <c r="K85" s="18">
        <f t="shared" si="80"/>
        <v>80</v>
      </c>
      <c r="L85" s="1">
        <f t="shared" si="81"/>
        <v>40</v>
      </c>
      <c r="M85" s="1">
        <f t="shared" si="82"/>
        <v>0</v>
      </c>
      <c r="N85" s="1">
        <f t="shared" si="83"/>
        <v>70</v>
      </c>
      <c r="O85" s="1" t="str">
        <f>VLOOKUP(BIN2DEC(MID(HEX2BIN(MID(F85,3,2),8),2,4)),Codes!$E$1:$F$18,2)</f>
        <v>Normal</v>
      </c>
    </row>
    <row r="86" spans="1:15">
      <c r="A86" s="3" t="s">
        <v>8783</v>
      </c>
      <c r="B86" s="1" t="s">
        <v>82</v>
      </c>
      <c r="C86" s="6" t="s">
        <v>386</v>
      </c>
      <c r="D86" s="3" t="s">
        <v>372</v>
      </c>
      <c r="E86" s="3" t="s">
        <v>373</v>
      </c>
      <c r="F86" s="3" t="s">
        <v>391</v>
      </c>
      <c r="H86" s="1" t="str">
        <f t="shared" si="77"/>
        <v>100010</v>
      </c>
      <c r="I86" s="1">
        <f t="shared" si="78"/>
        <v>1</v>
      </c>
      <c r="J86" s="1">
        <f t="shared" si="79"/>
        <v>3</v>
      </c>
      <c r="K86" s="18">
        <f t="shared" si="80"/>
        <v>361</v>
      </c>
      <c r="L86" s="1">
        <f t="shared" si="81"/>
        <v>100</v>
      </c>
      <c r="M86" s="1">
        <f t="shared" si="82"/>
        <v>0</v>
      </c>
      <c r="N86" s="1">
        <f t="shared" si="83"/>
        <v>40</v>
      </c>
      <c r="O86" s="1" t="str">
        <f>VLOOKUP(BIN2DEC(MID(HEX2BIN(MID(F86,3,2),8),2,4)),Codes!$E$1:$F$18,2)</f>
        <v>Normal</v>
      </c>
    </row>
    <row r="87" spans="1:15">
      <c r="A87" s="3" t="s">
        <v>950</v>
      </c>
      <c r="B87" s="1" t="s">
        <v>72</v>
      </c>
      <c r="C87" s="6" t="s">
        <v>951</v>
      </c>
      <c r="D87" s="3" t="s">
        <v>952</v>
      </c>
      <c r="E87" s="3" t="s">
        <v>488</v>
      </c>
      <c r="F87" s="3" t="s">
        <v>384</v>
      </c>
      <c r="H87" s="1" t="str">
        <f t="shared" ref="H87" si="84">LEFT(HEX2BIN(LEFT(D87,2),8),6)</f>
        <v>100010</v>
      </c>
      <c r="I87" s="1">
        <f t="shared" ref="I87" si="85">BIN2DEC(MID(HEX2BIN(MID(D87,2,2),8),3,3))</f>
        <v>1</v>
      </c>
      <c r="J87" s="1">
        <f t="shared" ref="J87" si="86">HEX2DEC(RIGHT(D87,3))</f>
        <v>6</v>
      </c>
      <c r="K87" s="18">
        <f t="shared" ref="K87" si="87">ROUNDDOWN(HEX2DEC(LEFT(E87,3))/8,0)</f>
        <v>0</v>
      </c>
      <c r="L87" s="1">
        <f t="shared" ref="L87" si="88">ROUNDDOWN(HEX2DEC(MID(E87,3,3))/4,0)-(512*ROUNDDOWN(HEX2DEC(MID(E87,3,1))/8,0))</f>
        <v>50</v>
      </c>
      <c r="M87" s="1">
        <f t="shared" ref="M87" si="89">RIGHT(HEX2BIN(MID(E87,5,1),4),2)*128+HEX2DEC(MID(E87,6,1))*8+LEFT(HEX2BIN(MID(E87,7,1),4),3)</f>
        <v>0</v>
      </c>
      <c r="N87" s="1">
        <f t="shared" ref="N87" si="90">ROUNDDOWN(HEX2DEC(LEFT(F87,3))/8,0)</f>
        <v>70</v>
      </c>
      <c r="O87" s="1" t="str">
        <f>VLOOKUP(BIN2DEC(MID(HEX2BIN(MID(F87,3,2),8),2,4)),Codes!$E$1:$F$18,2)</f>
        <v>Normal</v>
      </c>
    </row>
    <row r="88" spans="1:15">
      <c r="A88" s="3" t="s">
        <v>959</v>
      </c>
      <c r="B88" s="1" t="s">
        <v>72</v>
      </c>
      <c r="C88" s="6" t="s">
        <v>958</v>
      </c>
      <c r="D88" s="3" t="s">
        <v>376</v>
      </c>
      <c r="E88" s="3" t="s">
        <v>960</v>
      </c>
      <c r="F88" s="3" t="s">
        <v>961</v>
      </c>
      <c r="H88" s="1" t="str">
        <f t="shared" ref="H88" si="91">LEFT(HEX2BIN(LEFT(D88,2),8),6)</f>
        <v>100010</v>
      </c>
      <c r="I88" s="1">
        <f t="shared" ref="I88" si="92">BIN2DEC(MID(HEX2BIN(MID(D88,2,2),8),3,3))</f>
        <v>0</v>
      </c>
      <c r="J88" s="1">
        <f t="shared" ref="J88" si="93">HEX2DEC(RIGHT(D88,3))</f>
        <v>12</v>
      </c>
      <c r="K88" s="18">
        <f t="shared" ref="K88" si="94">ROUNDDOWN(HEX2DEC(LEFT(E88,3))/8,0)</f>
        <v>361</v>
      </c>
      <c r="L88" s="1">
        <f t="shared" ref="L88" si="95">ROUNDDOWN(HEX2DEC(MID(E88,3,3))/4,0)-(512*ROUNDDOWN(HEX2DEC(MID(E88,3,1))/8,0))</f>
        <v>82</v>
      </c>
      <c r="M88" s="1">
        <f t="shared" ref="M88" si="96">RIGHT(HEX2BIN(MID(E88,5,1),4),2)*128+HEX2DEC(MID(E88,6,1))*8+LEFT(HEX2BIN(MID(E88,7,1),4),3)</f>
        <v>0</v>
      </c>
      <c r="N88" s="1">
        <f t="shared" ref="N88" si="97">ROUNDDOWN(HEX2DEC(LEFT(F88,3))/8,0)</f>
        <v>40</v>
      </c>
      <c r="O88" s="1" t="str">
        <f>VLOOKUP(BIN2DEC(MID(HEX2BIN(MID(F88,3,2),8),2,4)),Codes!$E$1:$F$18,2)</f>
        <v>Flame</v>
      </c>
    </row>
    <row r="89" spans="1:15">
      <c r="A89" s="3" t="s">
        <v>962</v>
      </c>
      <c r="B89" s="1" t="s">
        <v>72</v>
      </c>
      <c r="C89" s="6" t="s">
        <v>958</v>
      </c>
      <c r="D89" s="3" t="s">
        <v>963</v>
      </c>
      <c r="E89" s="3" t="s">
        <v>964</v>
      </c>
      <c r="F89" s="3" t="s">
        <v>965</v>
      </c>
      <c r="H89" s="1" t="str">
        <f t="shared" ref="H89" si="98">LEFT(HEX2BIN(LEFT(D89,2),8),6)</f>
        <v>100010</v>
      </c>
      <c r="I89" s="1">
        <f t="shared" ref="I89" si="99">BIN2DEC(MID(HEX2BIN(MID(D89,2,2),8),3,3))</f>
        <v>1</v>
      </c>
      <c r="J89" s="1">
        <f t="shared" ref="J89" si="100">HEX2DEC(RIGHT(D89,3))</f>
        <v>8</v>
      </c>
      <c r="K89" s="18">
        <f t="shared" ref="K89" si="101">ROUNDDOWN(HEX2DEC(LEFT(E89,3))/8,0)</f>
        <v>0</v>
      </c>
      <c r="L89" s="1">
        <f t="shared" ref="L89" si="102">ROUNDDOWN(HEX2DEC(MID(E89,3,3))/4,0)-(512*ROUNDDOWN(HEX2DEC(MID(E89,3,1))/8,0))</f>
        <v>10</v>
      </c>
      <c r="M89" s="1">
        <f t="shared" ref="M89" si="103">RIGHT(HEX2BIN(MID(E89,5,1),4),2)*128+HEX2DEC(MID(E89,6,1))*8+LEFT(HEX2BIN(MID(E89,7,1),4),3)</f>
        <v>0</v>
      </c>
      <c r="N89" s="1">
        <f t="shared" ref="N89" si="104">ROUNDDOWN(HEX2DEC(LEFT(F89,3))/8,0)</f>
        <v>100</v>
      </c>
      <c r="O89" s="1" t="str">
        <f>VLOOKUP(BIN2DEC(MID(HEX2BIN(MID(F89,3,2),8),2,4)),Codes!$E$1:$F$18,2)</f>
        <v>Normal</v>
      </c>
    </row>
    <row r="90" spans="1:15">
      <c r="A90" s="3" t="s">
        <v>486</v>
      </c>
      <c r="B90" s="1" t="s">
        <v>72</v>
      </c>
      <c r="C90" s="6" t="s">
        <v>540</v>
      </c>
      <c r="D90" s="3" t="s">
        <v>487</v>
      </c>
      <c r="E90" s="3" t="s">
        <v>488</v>
      </c>
      <c r="F90" s="3" t="s">
        <v>384</v>
      </c>
      <c r="H90" s="1" t="str">
        <f t="shared" ref="H90" si="105">LEFT(HEX2BIN(LEFT(D90,2),8),6)</f>
        <v>100010</v>
      </c>
      <c r="I90" s="1">
        <f t="shared" ref="I90" si="106">BIN2DEC(MID(HEX2BIN(MID(D90,2,2),8),3,3))</f>
        <v>1</v>
      </c>
      <c r="J90" s="1">
        <f t="shared" ref="J90" si="107">HEX2DEC(RIGHT(D90,3))</f>
        <v>2</v>
      </c>
      <c r="K90" s="18">
        <f t="shared" ref="K90" si="108">ROUNDDOWN(HEX2DEC(LEFT(E90,3))/8,0)</f>
        <v>0</v>
      </c>
      <c r="L90" s="1">
        <f t="shared" ref="L90" si="109">ROUNDDOWN(HEX2DEC(MID(E90,3,3))/4,0)-(512*ROUNDDOWN(HEX2DEC(MID(E90,3,1))/8,0))</f>
        <v>50</v>
      </c>
      <c r="M90" s="1">
        <f t="shared" ref="M90" si="110">RIGHT(HEX2BIN(MID(E90,5,1),4),2)*128+HEX2DEC(MID(E90,6,1))*8+LEFT(HEX2BIN(MID(E90,7,1),4),3)</f>
        <v>0</v>
      </c>
      <c r="N90" s="1">
        <f t="shared" ref="N90" si="111">ROUNDDOWN(HEX2DEC(LEFT(F90,3))/8,0)</f>
        <v>70</v>
      </c>
      <c r="O90" s="1" t="str">
        <f>VLOOKUP(BIN2DEC(MID(HEX2BIN(MID(F90,3,2),8),2,4)),Codes!$E$1:$F$18,2)</f>
        <v>Normal</v>
      </c>
    </row>
    <row r="91" spans="1:15">
      <c r="A91" s="3" t="s">
        <v>496</v>
      </c>
      <c r="B91" s="1" t="s">
        <v>72</v>
      </c>
      <c r="C91" s="6" t="s">
        <v>541</v>
      </c>
      <c r="D91" s="3" t="s">
        <v>487</v>
      </c>
      <c r="E91" s="3" t="s">
        <v>488</v>
      </c>
      <c r="F91" s="3" t="s">
        <v>384</v>
      </c>
      <c r="H91" s="1" t="str">
        <f t="shared" ref="H91" si="112">LEFT(HEX2BIN(LEFT(D91,2),8),6)</f>
        <v>100010</v>
      </c>
      <c r="I91" s="1">
        <f t="shared" ref="I91" si="113">BIN2DEC(MID(HEX2BIN(MID(D91,2,2),8),3,3))</f>
        <v>1</v>
      </c>
      <c r="J91" s="1">
        <f t="shared" ref="J91" si="114">HEX2DEC(RIGHT(D91,3))</f>
        <v>2</v>
      </c>
      <c r="K91" s="18">
        <f t="shared" ref="K91" si="115">ROUNDDOWN(HEX2DEC(LEFT(E91,3))/8,0)</f>
        <v>0</v>
      </c>
      <c r="L91" s="1">
        <f t="shared" ref="L91" si="116">ROUNDDOWN(HEX2DEC(MID(E91,3,3))/4,0)-(512*ROUNDDOWN(HEX2DEC(MID(E91,3,1))/8,0))</f>
        <v>50</v>
      </c>
      <c r="M91" s="1">
        <f t="shared" ref="M91" si="117">RIGHT(HEX2BIN(MID(E91,5,1),4),2)*128+HEX2DEC(MID(E91,6,1))*8+LEFT(HEX2BIN(MID(E91,7,1),4),3)</f>
        <v>0</v>
      </c>
      <c r="N91" s="1">
        <f t="shared" ref="N91" si="118">ROUNDDOWN(HEX2DEC(LEFT(F91,3))/8,0)</f>
        <v>70</v>
      </c>
      <c r="O91" s="1" t="str">
        <f>VLOOKUP(BIN2DEC(MID(HEX2BIN(MID(F91,3,2),8),2,4)),Codes!$E$1:$F$18,2)</f>
        <v>Normal</v>
      </c>
    </row>
    <row r="92" spans="1:15">
      <c r="A92" s="3" t="s">
        <v>503</v>
      </c>
      <c r="B92" s="1" t="s">
        <v>72</v>
      </c>
      <c r="C92" s="6" t="s">
        <v>366</v>
      </c>
      <c r="D92" s="3" t="s">
        <v>504</v>
      </c>
      <c r="E92" s="3" t="s">
        <v>505</v>
      </c>
      <c r="F92" s="3" t="s">
        <v>506</v>
      </c>
      <c r="H92" s="1" t="str">
        <f t="shared" ref="H92" si="119">LEFT(HEX2BIN(LEFT(D92,2),8),6)</f>
        <v>100010</v>
      </c>
      <c r="I92" s="1">
        <f t="shared" ref="I92" si="120">BIN2DEC(MID(HEX2BIN(MID(D92,2,2),8),3,3))</f>
        <v>0</v>
      </c>
      <c r="J92" s="1">
        <f t="shared" ref="J92" si="121">HEX2DEC(RIGHT(D92,3))</f>
        <v>4</v>
      </c>
      <c r="K92" s="18">
        <f t="shared" ref="K92" si="122">ROUNDDOWN(HEX2DEC(LEFT(E92,3))/8,0)</f>
        <v>45</v>
      </c>
      <c r="L92" s="1">
        <f t="shared" ref="L92" si="123">ROUNDDOWN(HEX2DEC(MID(E92,3,3))/4,0)-(512*ROUNDDOWN(HEX2DEC(MID(E92,3,1))/8,0))</f>
        <v>105</v>
      </c>
      <c r="M92" s="1">
        <f t="shared" ref="M92" si="124">RIGHT(HEX2BIN(MID(E92,5,1),4),2)*128+HEX2DEC(MID(E92,6,1))*8+LEFT(HEX2BIN(MID(E92,7,1),4),3)</f>
        <v>0</v>
      </c>
      <c r="N92" s="1">
        <f t="shared" ref="N92" si="125">ROUNDDOWN(HEX2DEC(LEFT(F92,3))/8,0)</f>
        <v>45</v>
      </c>
      <c r="O92" s="1" t="str">
        <f>VLOOKUP(BIN2DEC(MID(HEX2BIN(MID(F92,3,2),8),2,4)),Codes!$E$1:$F$18,2)</f>
        <v>Normal</v>
      </c>
    </row>
    <row r="93" spans="1:15">
      <c r="A93" s="1" t="s">
        <v>507</v>
      </c>
      <c r="B93" s="1" t="s">
        <v>72</v>
      </c>
      <c r="C93" s="6" t="s">
        <v>366</v>
      </c>
      <c r="D93" s="3" t="s">
        <v>372</v>
      </c>
      <c r="E93" s="3" t="s">
        <v>373</v>
      </c>
      <c r="F93" s="3" t="s">
        <v>370</v>
      </c>
      <c r="H93" s="1" t="str">
        <f t="shared" ref="H93:H221" si="126">LEFT(HEX2BIN(LEFT(D93,2),8),6)</f>
        <v>100010</v>
      </c>
      <c r="I93" s="1">
        <f t="shared" ref="I93:I221" si="127">BIN2DEC(MID(HEX2BIN(MID(D93,2,2),8),3,3))</f>
        <v>1</v>
      </c>
      <c r="J93" s="1">
        <f t="shared" ref="J93:J221" si="128">HEX2DEC(RIGHT(D93,3))</f>
        <v>3</v>
      </c>
      <c r="K93" s="18">
        <f t="shared" ref="K93:K221" si="129">ROUNDDOWN(HEX2DEC(LEFT(E93,3))/8,0)</f>
        <v>361</v>
      </c>
      <c r="L93" s="1">
        <f t="shared" ref="L93:L221" si="130">ROUNDDOWN(HEX2DEC(MID(E93,3,3))/4,0)-(512*ROUNDDOWN(HEX2DEC(MID(E93,3,1))/8,0))</f>
        <v>100</v>
      </c>
      <c r="M93" s="1">
        <f t="shared" ref="M93:M221" si="131">RIGHT(HEX2BIN(MID(E93,5,1),4),2)*128+HEX2DEC(MID(E93,6,1))*8+LEFT(HEX2BIN(MID(E93,7,1),4),3)</f>
        <v>0</v>
      </c>
      <c r="N93" s="1">
        <f t="shared" ref="N93:N221" si="132">ROUNDDOWN(HEX2DEC(LEFT(F93,3))/8,0)</f>
        <v>60</v>
      </c>
      <c r="O93" s="1" t="str">
        <f>VLOOKUP(BIN2DEC(MID(HEX2BIN(MID(F93,3,2),8),2,4)),Codes!$E$1:$F$18,2)</f>
        <v>Normal</v>
      </c>
    </row>
    <row r="94" spans="1:15">
      <c r="A94" s="3" t="s">
        <v>519</v>
      </c>
      <c r="B94" s="1" t="s">
        <v>72</v>
      </c>
      <c r="C94" s="6" t="s">
        <v>375</v>
      </c>
      <c r="D94" s="3" t="s">
        <v>504</v>
      </c>
      <c r="E94" s="3" t="s">
        <v>520</v>
      </c>
      <c r="F94" s="3" t="s">
        <v>521</v>
      </c>
      <c r="H94" s="1" t="str">
        <f t="shared" si="126"/>
        <v>100010</v>
      </c>
      <c r="I94" s="1">
        <f t="shared" si="127"/>
        <v>0</v>
      </c>
      <c r="J94" s="1">
        <f t="shared" si="128"/>
        <v>4</v>
      </c>
      <c r="K94" s="18">
        <f t="shared" si="129"/>
        <v>135</v>
      </c>
      <c r="L94" s="1">
        <f t="shared" si="130"/>
        <v>130</v>
      </c>
      <c r="M94" s="1">
        <f t="shared" si="131"/>
        <v>0</v>
      </c>
      <c r="N94" s="1">
        <f t="shared" si="132"/>
        <v>30</v>
      </c>
      <c r="O94" s="1" t="str">
        <f>VLOOKUP(BIN2DEC(MID(HEX2BIN(MID(F94,3,2),8),2,4)),Codes!$E$1:$F$18,2)</f>
        <v>Normal</v>
      </c>
    </row>
    <row r="95" spans="1:15">
      <c r="A95" s="3" t="s">
        <v>522</v>
      </c>
      <c r="B95" s="1" t="s">
        <v>72</v>
      </c>
      <c r="C95" s="6" t="s">
        <v>375</v>
      </c>
      <c r="D95" s="3" t="s">
        <v>372</v>
      </c>
      <c r="E95" s="3" t="s">
        <v>373</v>
      </c>
      <c r="F95" s="3" t="s">
        <v>370</v>
      </c>
      <c r="H95" s="1" t="str">
        <f t="shared" si="126"/>
        <v>100010</v>
      </c>
      <c r="I95" s="1">
        <f t="shared" si="127"/>
        <v>1</v>
      </c>
      <c r="J95" s="1">
        <f t="shared" si="128"/>
        <v>3</v>
      </c>
      <c r="K95" s="18">
        <f t="shared" si="129"/>
        <v>361</v>
      </c>
      <c r="L95" s="1">
        <f t="shared" si="130"/>
        <v>100</v>
      </c>
      <c r="M95" s="1">
        <f t="shared" si="131"/>
        <v>0</v>
      </c>
      <c r="N95" s="1">
        <f t="shared" si="132"/>
        <v>60</v>
      </c>
      <c r="O95" s="1" t="str">
        <f>VLOOKUP(BIN2DEC(MID(HEX2BIN(MID(F95,3,2),8),2,4)),Codes!$E$1:$F$18,2)</f>
        <v>Normal</v>
      </c>
    </row>
    <row r="96" spans="1:15">
      <c r="A96" s="3" t="s">
        <v>531</v>
      </c>
      <c r="B96" s="1" t="s">
        <v>72</v>
      </c>
      <c r="C96" s="6" t="s">
        <v>381</v>
      </c>
      <c r="D96" s="3" t="s">
        <v>532</v>
      </c>
      <c r="E96" s="3" t="s">
        <v>533</v>
      </c>
      <c r="F96" s="3" t="s">
        <v>534</v>
      </c>
      <c r="H96" s="1" t="str">
        <f t="shared" si="126"/>
        <v>100010</v>
      </c>
      <c r="I96" s="1">
        <f t="shared" si="127"/>
        <v>0</v>
      </c>
      <c r="J96" s="1">
        <f t="shared" si="128"/>
        <v>3</v>
      </c>
      <c r="K96" s="18">
        <f t="shared" si="129"/>
        <v>85</v>
      </c>
      <c r="L96" s="1">
        <f t="shared" si="130"/>
        <v>105</v>
      </c>
      <c r="M96" s="1">
        <f t="shared" si="131"/>
        <v>0</v>
      </c>
      <c r="N96" s="1">
        <f t="shared" si="132"/>
        <v>70</v>
      </c>
      <c r="O96" s="1" t="str">
        <f>VLOOKUP(BIN2DEC(MID(HEX2BIN(MID(F96,3,2),8),2,4)),Codes!$E$1:$F$18,2)</f>
        <v>Normal</v>
      </c>
    </row>
    <row r="97" spans="1:15">
      <c r="A97" s="3" t="s">
        <v>535</v>
      </c>
      <c r="B97" s="1" t="s">
        <v>72</v>
      </c>
      <c r="C97" s="6" t="s">
        <v>381</v>
      </c>
      <c r="D97" s="3" t="s">
        <v>372</v>
      </c>
      <c r="E97" s="3" t="s">
        <v>373</v>
      </c>
      <c r="F97" s="3" t="s">
        <v>370</v>
      </c>
      <c r="H97" s="1" t="str">
        <f t="shared" si="126"/>
        <v>100010</v>
      </c>
      <c r="I97" s="1">
        <f t="shared" si="127"/>
        <v>1</v>
      </c>
      <c r="J97" s="1">
        <f t="shared" si="128"/>
        <v>3</v>
      </c>
      <c r="K97" s="18">
        <f t="shared" si="129"/>
        <v>361</v>
      </c>
      <c r="L97" s="1">
        <f t="shared" si="130"/>
        <v>100</v>
      </c>
      <c r="M97" s="1">
        <f t="shared" si="131"/>
        <v>0</v>
      </c>
      <c r="N97" s="1">
        <f t="shared" si="132"/>
        <v>60</v>
      </c>
      <c r="O97" s="1" t="str">
        <f>VLOOKUP(BIN2DEC(MID(HEX2BIN(MID(F97,3,2),8),2,4)),Codes!$E$1:$F$18,2)</f>
        <v>Normal</v>
      </c>
    </row>
    <row r="98" spans="1:15">
      <c r="A98" s="3" t="s">
        <v>550</v>
      </c>
      <c r="B98" s="1" t="s">
        <v>72</v>
      </c>
      <c r="C98" s="6" t="s">
        <v>386</v>
      </c>
      <c r="D98" s="3" t="s">
        <v>551</v>
      </c>
      <c r="E98" s="3" t="s">
        <v>552</v>
      </c>
      <c r="F98" s="3" t="s">
        <v>553</v>
      </c>
      <c r="H98" s="1" t="str">
        <f t="shared" si="126"/>
        <v>100010</v>
      </c>
      <c r="I98" s="1">
        <f t="shared" si="127"/>
        <v>0</v>
      </c>
      <c r="J98" s="1">
        <f t="shared" si="128"/>
        <v>7</v>
      </c>
      <c r="K98" s="18">
        <f t="shared" si="129"/>
        <v>65</v>
      </c>
      <c r="L98" s="1">
        <f t="shared" si="130"/>
        <v>34</v>
      </c>
      <c r="M98" s="1">
        <f t="shared" si="131"/>
        <v>0</v>
      </c>
      <c r="N98" s="1">
        <f t="shared" si="132"/>
        <v>75</v>
      </c>
      <c r="O98" s="1" t="str">
        <f>VLOOKUP(BIN2DEC(MID(HEX2BIN(MID(F98,3,2),8),2,4)),Codes!$E$1:$F$18,2)</f>
        <v>Normal</v>
      </c>
    </row>
    <row r="99" spans="1:15">
      <c r="A99" s="3" t="s">
        <v>554</v>
      </c>
      <c r="B99" s="1" t="s">
        <v>72</v>
      </c>
      <c r="C99" s="6" t="s">
        <v>386</v>
      </c>
      <c r="D99" s="3" t="s">
        <v>372</v>
      </c>
      <c r="E99" s="3" t="s">
        <v>373</v>
      </c>
      <c r="F99" s="3" t="s">
        <v>370</v>
      </c>
      <c r="H99" s="1" t="str">
        <f t="shared" si="126"/>
        <v>100010</v>
      </c>
      <c r="I99" s="1">
        <f t="shared" si="127"/>
        <v>1</v>
      </c>
      <c r="J99" s="1">
        <f t="shared" si="128"/>
        <v>3</v>
      </c>
      <c r="K99" s="18">
        <f t="shared" si="129"/>
        <v>361</v>
      </c>
      <c r="L99" s="1">
        <f t="shared" si="130"/>
        <v>100</v>
      </c>
      <c r="M99" s="1">
        <f t="shared" si="131"/>
        <v>0</v>
      </c>
      <c r="N99" s="1">
        <f t="shared" si="132"/>
        <v>60</v>
      </c>
      <c r="O99" s="1" t="str">
        <f>VLOOKUP(BIN2DEC(MID(HEX2BIN(MID(F99,3,2),8),2,4)),Codes!$E$1:$F$18,2)</f>
        <v>Normal</v>
      </c>
    </row>
    <row r="100" spans="1:15">
      <c r="A100" s="3" t="s">
        <v>1355</v>
      </c>
      <c r="B100" s="1" t="s">
        <v>88</v>
      </c>
      <c r="C100" s="6" t="s">
        <v>540</v>
      </c>
      <c r="D100" s="3" t="s">
        <v>487</v>
      </c>
      <c r="E100" s="3" t="s">
        <v>488</v>
      </c>
      <c r="F100" s="3" t="s">
        <v>384</v>
      </c>
      <c r="H100" s="1" t="str">
        <f t="shared" si="126"/>
        <v>100010</v>
      </c>
      <c r="I100" s="1">
        <f t="shared" si="127"/>
        <v>1</v>
      </c>
      <c r="J100" s="1">
        <f t="shared" si="128"/>
        <v>2</v>
      </c>
      <c r="K100" s="18">
        <f t="shared" si="129"/>
        <v>0</v>
      </c>
      <c r="L100" s="1">
        <f t="shared" si="130"/>
        <v>50</v>
      </c>
      <c r="M100" s="1">
        <f t="shared" si="131"/>
        <v>0</v>
      </c>
      <c r="N100" s="1">
        <f t="shared" si="132"/>
        <v>70</v>
      </c>
      <c r="O100" s="1" t="str">
        <f>VLOOKUP(BIN2DEC(MID(HEX2BIN(MID(F100,3,2),8),2,4)),Codes!$E$1:$F$18,2)</f>
        <v>Normal</v>
      </c>
    </row>
    <row r="101" spans="1:15">
      <c r="A101" s="3" t="s">
        <v>1360</v>
      </c>
      <c r="B101" s="1" t="s">
        <v>88</v>
      </c>
      <c r="C101" s="6" t="s">
        <v>541</v>
      </c>
      <c r="D101" s="3" t="s">
        <v>487</v>
      </c>
      <c r="E101" s="3" t="s">
        <v>488</v>
      </c>
      <c r="F101" s="3" t="s">
        <v>384</v>
      </c>
      <c r="H101" s="1" t="str">
        <f t="shared" si="126"/>
        <v>100010</v>
      </c>
      <c r="I101" s="1">
        <f t="shared" si="127"/>
        <v>1</v>
      </c>
      <c r="J101" s="1">
        <f t="shared" si="128"/>
        <v>2</v>
      </c>
      <c r="K101" s="18">
        <f t="shared" si="129"/>
        <v>0</v>
      </c>
      <c r="L101" s="1">
        <f t="shared" si="130"/>
        <v>50</v>
      </c>
      <c r="M101" s="1">
        <f t="shared" si="131"/>
        <v>0</v>
      </c>
      <c r="N101" s="1">
        <f t="shared" si="132"/>
        <v>70</v>
      </c>
      <c r="O101" s="1" t="str">
        <f>VLOOKUP(BIN2DEC(MID(HEX2BIN(MID(F101,3,2),8),2,4)),Codes!$E$1:$F$18,2)</f>
        <v>Normal</v>
      </c>
    </row>
    <row r="102" spans="1:15">
      <c r="A102" s="3" t="s">
        <v>1367</v>
      </c>
      <c r="B102" s="1" t="s">
        <v>88</v>
      </c>
      <c r="C102" s="6" t="s">
        <v>366</v>
      </c>
      <c r="D102" s="3" t="s">
        <v>532</v>
      </c>
      <c r="E102" s="3" t="s">
        <v>1368</v>
      </c>
      <c r="F102" s="3" t="s">
        <v>1369</v>
      </c>
      <c r="H102" s="1" t="str">
        <f t="shared" si="126"/>
        <v>100010</v>
      </c>
      <c r="I102" s="1">
        <f t="shared" si="127"/>
        <v>0</v>
      </c>
      <c r="J102" s="1">
        <f t="shared" si="128"/>
        <v>3</v>
      </c>
      <c r="K102" s="18">
        <f t="shared" si="129"/>
        <v>55</v>
      </c>
      <c r="L102" s="1">
        <f t="shared" si="130"/>
        <v>110</v>
      </c>
      <c r="M102" s="1">
        <f t="shared" si="131"/>
        <v>0</v>
      </c>
      <c r="N102" s="1">
        <f t="shared" si="132"/>
        <v>25</v>
      </c>
      <c r="O102" s="1" t="str">
        <f>VLOOKUP(BIN2DEC(MID(HEX2BIN(MID(F102,3,2),8),2,4)),Codes!$E$1:$F$18,2)</f>
        <v>Normal</v>
      </c>
    </row>
    <row r="103" spans="1:15">
      <c r="A103" s="3" t="s">
        <v>1370</v>
      </c>
      <c r="B103" s="1" t="s">
        <v>88</v>
      </c>
      <c r="C103" s="6" t="s">
        <v>366</v>
      </c>
      <c r="D103" s="3" t="s">
        <v>372</v>
      </c>
      <c r="E103" s="3" t="s">
        <v>373</v>
      </c>
      <c r="F103" s="3" t="s">
        <v>379</v>
      </c>
      <c r="H103" s="1" t="str">
        <f t="shared" si="126"/>
        <v>100010</v>
      </c>
      <c r="I103" s="1">
        <f t="shared" si="127"/>
        <v>1</v>
      </c>
      <c r="J103" s="1">
        <f t="shared" si="128"/>
        <v>3</v>
      </c>
      <c r="K103" s="18">
        <f t="shared" si="129"/>
        <v>361</v>
      </c>
      <c r="L103" s="1">
        <f t="shared" si="130"/>
        <v>100</v>
      </c>
      <c r="M103" s="1">
        <f t="shared" si="131"/>
        <v>0</v>
      </c>
      <c r="N103" s="1">
        <f t="shared" si="132"/>
        <v>40</v>
      </c>
      <c r="O103" s="1" t="str">
        <f>VLOOKUP(BIN2DEC(MID(HEX2BIN(MID(F103,3,2),8),2,4)),Codes!$E$1:$F$18,2)</f>
        <v>Normal</v>
      </c>
    </row>
    <row r="104" spans="1:15">
      <c r="A104" s="3" t="s">
        <v>1377</v>
      </c>
      <c r="B104" s="1" t="s">
        <v>88</v>
      </c>
      <c r="C104" s="6" t="s">
        <v>375</v>
      </c>
      <c r="D104" s="3" t="s">
        <v>532</v>
      </c>
      <c r="E104" s="3" t="s">
        <v>1378</v>
      </c>
      <c r="F104" s="3" t="s">
        <v>1379</v>
      </c>
      <c r="H104" s="1" t="str">
        <f t="shared" si="126"/>
        <v>100010</v>
      </c>
      <c r="I104" s="1">
        <f t="shared" si="127"/>
        <v>0</v>
      </c>
      <c r="J104" s="1">
        <f t="shared" si="128"/>
        <v>3</v>
      </c>
      <c r="K104" s="18">
        <f t="shared" si="129"/>
        <v>130</v>
      </c>
      <c r="L104" s="1">
        <f t="shared" si="130"/>
        <v>110</v>
      </c>
      <c r="M104" s="1">
        <f t="shared" si="131"/>
        <v>0</v>
      </c>
      <c r="N104" s="1">
        <f t="shared" si="132"/>
        <v>24</v>
      </c>
      <c r="O104" s="1" t="str">
        <f>VLOOKUP(BIN2DEC(MID(HEX2BIN(MID(F104,3,2),8),2,4)),Codes!$E$1:$F$18,2)</f>
        <v>Normal</v>
      </c>
    </row>
    <row r="105" spans="1:15">
      <c r="A105" s="3" t="s">
        <v>1380</v>
      </c>
      <c r="B105" s="1" t="s">
        <v>88</v>
      </c>
      <c r="C105" s="6" t="s">
        <v>375</v>
      </c>
      <c r="D105" s="3" t="s">
        <v>372</v>
      </c>
      <c r="E105" s="3" t="s">
        <v>373</v>
      </c>
      <c r="F105" s="3" t="s">
        <v>379</v>
      </c>
      <c r="H105" s="1" t="str">
        <f t="shared" si="126"/>
        <v>100010</v>
      </c>
      <c r="I105" s="1">
        <f t="shared" si="127"/>
        <v>1</v>
      </c>
      <c r="J105" s="1">
        <f t="shared" si="128"/>
        <v>3</v>
      </c>
      <c r="K105" s="18">
        <f t="shared" si="129"/>
        <v>361</v>
      </c>
      <c r="L105" s="1">
        <f t="shared" si="130"/>
        <v>100</v>
      </c>
      <c r="M105" s="1">
        <f t="shared" si="131"/>
        <v>0</v>
      </c>
      <c r="N105" s="1">
        <f t="shared" si="132"/>
        <v>40</v>
      </c>
      <c r="O105" s="1" t="str">
        <f>VLOOKUP(BIN2DEC(MID(HEX2BIN(MID(F105,3,2),8),2,4)),Codes!$E$1:$F$18,2)</f>
        <v>Normal</v>
      </c>
    </row>
    <row r="106" spans="1:15">
      <c r="A106" s="3" t="s">
        <v>1387</v>
      </c>
      <c r="B106" s="1" t="s">
        <v>88</v>
      </c>
      <c r="C106" s="6" t="s">
        <v>381</v>
      </c>
      <c r="D106" s="3" t="s">
        <v>1388</v>
      </c>
      <c r="E106" s="3" t="s">
        <v>1389</v>
      </c>
      <c r="F106" s="3" t="s">
        <v>1390</v>
      </c>
      <c r="H106" s="1" t="str">
        <f t="shared" si="126"/>
        <v>100010</v>
      </c>
      <c r="I106" s="1">
        <f t="shared" si="127"/>
        <v>0</v>
      </c>
      <c r="J106" s="1">
        <f t="shared" si="128"/>
        <v>2</v>
      </c>
      <c r="K106" s="18">
        <f t="shared" si="129"/>
        <v>90</v>
      </c>
      <c r="L106" s="1">
        <f t="shared" si="130"/>
        <v>230</v>
      </c>
      <c r="M106" s="1">
        <f t="shared" si="131"/>
        <v>0</v>
      </c>
      <c r="N106" s="1">
        <f t="shared" si="132"/>
        <v>18</v>
      </c>
      <c r="O106" s="1" t="str">
        <f>VLOOKUP(BIN2DEC(MID(HEX2BIN(MID(F106,3,2),8),2,4)),Codes!$E$1:$F$18,2)</f>
        <v>Normal</v>
      </c>
    </row>
    <row r="107" spans="1:15">
      <c r="A107" s="3" t="s">
        <v>1391</v>
      </c>
      <c r="B107" s="1" t="s">
        <v>88</v>
      </c>
      <c r="C107" s="6" t="s">
        <v>381</v>
      </c>
      <c r="D107" s="3" t="s">
        <v>372</v>
      </c>
      <c r="E107" s="3" t="s">
        <v>373</v>
      </c>
      <c r="F107" s="3" t="s">
        <v>379</v>
      </c>
      <c r="H107" s="1" t="str">
        <f t="shared" si="126"/>
        <v>100010</v>
      </c>
      <c r="I107" s="1">
        <f t="shared" si="127"/>
        <v>1</v>
      </c>
      <c r="J107" s="1">
        <f t="shared" si="128"/>
        <v>3</v>
      </c>
      <c r="K107" s="18">
        <f t="shared" si="129"/>
        <v>361</v>
      </c>
      <c r="L107" s="1">
        <f t="shared" si="130"/>
        <v>100</v>
      </c>
      <c r="M107" s="1">
        <f t="shared" si="131"/>
        <v>0</v>
      </c>
      <c r="N107" s="1">
        <f t="shared" si="132"/>
        <v>40</v>
      </c>
      <c r="O107" s="1" t="str">
        <f>VLOOKUP(BIN2DEC(MID(HEX2BIN(MID(F107,3,2),8),2,4)),Codes!$E$1:$F$18,2)</f>
        <v>Normal</v>
      </c>
    </row>
    <row r="108" spans="1:15">
      <c r="A108" s="3" t="s">
        <v>1398</v>
      </c>
      <c r="B108" s="1" t="s">
        <v>88</v>
      </c>
      <c r="C108" s="6" t="s">
        <v>386</v>
      </c>
      <c r="D108" s="3" t="s">
        <v>504</v>
      </c>
      <c r="E108" s="3" t="s">
        <v>1399</v>
      </c>
      <c r="F108" s="3" t="s">
        <v>1400</v>
      </c>
      <c r="H108" s="1" t="str">
        <f t="shared" si="126"/>
        <v>100010</v>
      </c>
      <c r="I108" s="1">
        <f t="shared" si="127"/>
        <v>0</v>
      </c>
      <c r="J108" s="1">
        <f t="shared" si="128"/>
        <v>4</v>
      </c>
      <c r="K108" s="18">
        <f t="shared" si="129"/>
        <v>90</v>
      </c>
      <c r="L108" s="1">
        <f t="shared" si="130"/>
        <v>50</v>
      </c>
      <c r="M108" s="1">
        <f t="shared" si="131"/>
        <v>0</v>
      </c>
      <c r="N108" s="1">
        <f t="shared" si="132"/>
        <v>60</v>
      </c>
      <c r="O108" s="1" t="str">
        <f>VLOOKUP(BIN2DEC(MID(HEX2BIN(MID(F108,3,2),8),2,4)),Codes!$E$1:$F$18,2)</f>
        <v>Normal</v>
      </c>
    </row>
    <row r="109" spans="1:15">
      <c r="A109" s="3" t="s">
        <v>1401</v>
      </c>
      <c r="B109" s="1" t="s">
        <v>88</v>
      </c>
      <c r="C109" s="6" t="s">
        <v>386</v>
      </c>
      <c r="D109" s="3" t="s">
        <v>372</v>
      </c>
      <c r="E109" s="3" t="s">
        <v>373</v>
      </c>
      <c r="F109" s="3" t="s">
        <v>379</v>
      </c>
      <c r="H109" s="1" t="str">
        <f t="shared" si="126"/>
        <v>100010</v>
      </c>
      <c r="I109" s="1">
        <f t="shared" si="127"/>
        <v>1</v>
      </c>
      <c r="J109" s="1">
        <f t="shared" si="128"/>
        <v>3</v>
      </c>
      <c r="K109" s="18">
        <f t="shared" si="129"/>
        <v>361</v>
      </c>
      <c r="L109" s="1">
        <f t="shared" si="130"/>
        <v>100</v>
      </c>
      <c r="M109" s="1">
        <f t="shared" si="131"/>
        <v>0</v>
      </c>
      <c r="N109" s="1">
        <f t="shared" si="132"/>
        <v>40</v>
      </c>
      <c r="O109" s="1" t="str">
        <f>VLOOKUP(BIN2DEC(MID(HEX2BIN(MID(F109,3,2),8),2,4)),Codes!$E$1:$F$18,2)</f>
        <v>Normal</v>
      </c>
    </row>
    <row r="110" spans="1:15">
      <c r="A110" s="3" t="s">
        <v>9310</v>
      </c>
      <c r="B110" s="1" t="s">
        <v>75</v>
      </c>
      <c r="C110" s="6" t="s">
        <v>540</v>
      </c>
      <c r="D110" s="3" t="s">
        <v>487</v>
      </c>
      <c r="E110" s="3" t="s">
        <v>488</v>
      </c>
      <c r="F110" s="3" t="s">
        <v>384</v>
      </c>
      <c r="H110" s="1" t="str">
        <f t="shared" ref="H110:H125" si="133">LEFT(HEX2BIN(LEFT(D110,2),8),6)</f>
        <v>100010</v>
      </c>
      <c r="I110" s="1">
        <f t="shared" ref="I110:I125" si="134">BIN2DEC(MID(HEX2BIN(MID(D110,2,2),8),3,3))</f>
        <v>1</v>
      </c>
      <c r="J110" s="1">
        <f t="shared" ref="J110:J125" si="135">HEX2DEC(RIGHT(D110,3))</f>
        <v>2</v>
      </c>
      <c r="K110" s="18">
        <f t="shared" ref="K110:K125" si="136">ROUNDDOWN(HEX2DEC(LEFT(E110,3))/8,0)</f>
        <v>0</v>
      </c>
      <c r="L110" s="1">
        <f t="shared" ref="L110:L125" si="137">ROUNDDOWN(HEX2DEC(MID(E110,3,3))/4,0)-(512*ROUNDDOWN(HEX2DEC(MID(E110,3,1))/8,0))</f>
        <v>50</v>
      </c>
      <c r="M110" s="1">
        <f t="shared" ref="M110:M125" si="138">RIGHT(HEX2BIN(MID(E110,5,1),4),2)*128+HEX2DEC(MID(E110,6,1))*8+LEFT(HEX2BIN(MID(E110,7,1),4),3)</f>
        <v>0</v>
      </c>
      <c r="N110" s="1">
        <f t="shared" ref="N110:N125" si="139">ROUNDDOWN(HEX2DEC(LEFT(F110,3))/8,0)</f>
        <v>70</v>
      </c>
      <c r="O110" s="1" t="str">
        <f>VLOOKUP(BIN2DEC(MID(HEX2BIN(MID(F110,3,2),8),2,4)),Codes!$E$1:$F$18,2)</f>
        <v>Normal</v>
      </c>
    </row>
    <row r="111" spans="1:15">
      <c r="A111" s="3" t="s">
        <v>9315</v>
      </c>
      <c r="B111" s="1" t="s">
        <v>75</v>
      </c>
      <c r="C111" s="6" t="s">
        <v>541</v>
      </c>
      <c r="D111" s="3" t="s">
        <v>487</v>
      </c>
      <c r="E111" s="3" t="s">
        <v>488</v>
      </c>
      <c r="F111" s="3" t="s">
        <v>384</v>
      </c>
      <c r="H111" s="1" t="str">
        <f t="shared" si="133"/>
        <v>100010</v>
      </c>
      <c r="I111" s="1">
        <f t="shared" si="134"/>
        <v>1</v>
      </c>
      <c r="J111" s="1">
        <f t="shared" si="135"/>
        <v>2</v>
      </c>
      <c r="K111" s="18">
        <f t="shared" si="136"/>
        <v>0</v>
      </c>
      <c r="L111" s="1">
        <f t="shared" si="137"/>
        <v>50</v>
      </c>
      <c r="M111" s="1">
        <f t="shared" si="138"/>
        <v>0</v>
      </c>
      <c r="N111" s="1">
        <f t="shared" si="139"/>
        <v>70</v>
      </c>
      <c r="O111" s="1" t="str">
        <f>VLOOKUP(BIN2DEC(MID(HEX2BIN(MID(F111,3,2),8),2,4)),Codes!$E$1:$F$18,2)</f>
        <v>Normal</v>
      </c>
    </row>
    <row r="112" spans="1:15">
      <c r="A112" s="3" t="s">
        <v>9318</v>
      </c>
      <c r="B112" s="1" t="s">
        <v>75</v>
      </c>
      <c r="C112" s="6" t="s">
        <v>9339</v>
      </c>
      <c r="D112" s="3" t="s">
        <v>9319</v>
      </c>
      <c r="E112" s="3" t="s">
        <v>9320</v>
      </c>
      <c r="F112" s="3" t="s">
        <v>2297</v>
      </c>
      <c r="H112" s="1" t="str">
        <f t="shared" si="133"/>
        <v>100010</v>
      </c>
      <c r="I112" s="1">
        <f t="shared" si="134"/>
        <v>1</v>
      </c>
      <c r="J112" s="1">
        <f t="shared" si="135"/>
        <v>10</v>
      </c>
      <c r="K112" s="18">
        <f t="shared" si="136"/>
        <v>361</v>
      </c>
      <c r="L112" s="1">
        <f t="shared" si="137"/>
        <v>100</v>
      </c>
      <c r="M112" s="1">
        <f t="shared" si="138"/>
        <v>134</v>
      </c>
      <c r="N112" s="1">
        <f t="shared" si="139"/>
        <v>0</v>
      </c>
      <c r="O112" s="1" t="str">
        <f>VLOOKUP(BIN2DEC(MID(HEX2BIN(MID(F112,3,2),8),2,4)),Codes!$E$1:$F$18,2)</f>
        <v>Normal</v>
      </c>
    </row>
    <row r="113" spans="1:15">
      <c r="A113" s="3" t="s">
        <v>9321</v>
      </c>
      <c r="B113" s="1" t="s">
        <v>75</v>
      </c>
      <c r="C113" s="6" t="s">
        <v>375</v>
      </c>
      <c r="D113" s="3" t="s">
        <v>4730</v>
      </c>
      <c r="E113" s="3" t="s">
        <v>369</v>
      </c>
      <c r="F113" s="3" t="s">
        <v>1400</v>
      </c>
      <c r="H113" s="1" t="str">
        <f t="shared" si="133"/>
        <v>100010</v>
      </c>
      <c r="I113" s="1">
        <f t="shared" si="134"/>
        <v>0</v>
      </c>
      <c r="J113" s="1">
        <f t="shared" si="135"/>
        <v>11</v>
      </c>
      <c r="K113" s="18">
        <f t="shared" si="136"/>
        <v>45</v>
      </c>
      <c r="L113" s="1">
        <f t="shared" si="137"/>
        <v>65</v>
      </c>
      <c r="M113" s="1">
        <f t="shared" si="138"/>
        <v>0</v>
      </c>
      <c r="N113" s="1">
        <f t="shared" si="139"/>
        <v>60</v>
      </c>
      <c r="O113" s="1" t="str">
        <f>VLOOKUP(BIN2DEC(MID(HEX2BIN(MID(F113,3,2),8),2,4)),Codes!$E$1:$F$18,2)</f>
        <v>Normal</v>
      </c>
    </row>
    <row r="114" spans="1:15">
      <c r="A114" s="3" t="s">
        <v>9322</v>
      </c>
      <c r="B114" s="1" t="s">
        <v>75</v>
      </c>
      <c r="C114" s="6" t="s">
        <v>375</v>
      </c>
      <c r="D114" s="3" t="s">
        <v>372</v>
      </c>
      <c r="E114" s="3" t="s">
        <v>373</v>
      </c>
      <c r="F114" s="3" t="s">
        <v>379</v>
      </c>
      <c r="H114" s="1" t="str">
        <f t="shared" si="133"/>
        <v>100010</v>
      </c>
      <c r="I114" s="1">
        <f t="shared" si="134"/>
        <v>1</v>
      </c>
      <c r="J114" s="1">
        <f t="shared" si="135"/>
        <v>3</v>
      </c>
      <c r="K114" s="18">
        <f t="shared" si="136"/>
        <v>361</v>
      </c>
      <c r="L114" s="1">
        <f t="shared" si="137"/>
        <v>100</v>
      </c>
      <c r="M114" s="1">
        <f t="shared" si="138"/>
        <v>0</v>
      </c>
      <c r="N114" s="1">
        <f t="shared" si="139"/>
        <v>40</v>
      </c>
      <c r="O114" s="1" t="str">
        <f>VLOOKUP(BIN2DEC(MID(HEX2BIN(MID(F114,3,2),8),2,4)),Codes!$E$1:$F$18,2)</f>
        <v>Normal</v>
      </c>
    </row>
    <row r="115" spans="1:15">
      <c r="A115" s="3" t="s">
        <v>9323</v>
      </c>
      <c r="B115" s="1" t="s">
        <v>75</v>
      </c>
      <c r="C115" s="6" t="s">
        <v>381</v>
      </c>
      <c r="D115" s="3" t="s">
        <v>368</v>
      </c>
      <c r="E115" s="3" t="s">
        <v>1399</v>
      </c>
      <c r="F115" s="3" t="s">
        <v>534</v>
      </c>
      <c r="H115" s="1" t="str">
        <f t="shared" si="133"/>
        <v>100010</v>
      </c>
      <c r="I115" s="1">
        <f t="shared" si="134"/>
        <v>0</v>
      </c>
      <c r="J115" s="1">
        <f t="shared" si="135"/>
        <v>9</v>
      </c>
      <c r="K115" s="18">
        <f t="shared" si="136"/>
        <v>90</v>
      </c>
      <c r="L115" s="1">
        <f t="shared" si="137"/>
        <v>50</v>
      </c>
      <c r="M115" s="1">
        <f t="shared" si="138"/>
        <v>0</v>
      </c>
      <c r="N115" s="1">
        <f t="shared" si="139"/>
        <v>70</v>
      </c>
      <c r="O115" s="1" t="str">
        <f>VLOOKUP(BIN2DEC(MID(HEX2BIN(MID(F115,3,2),8),2,4)),Codes!$E$1:$F$18,2)</f>
        <v>Normal</v>
      </c>
    </row>
    <row r="116" spans="1:15">
      <c r="A116" s="3" t="s">
        <v>9324</v>
      </c>
      <c r="B116" s="1" t="s">
        <v>75</v>
      </c>
      <c r="C116" s="6" t="s">
        <v>381</v>
      </c>
      <c r="D116" s="3" t="s">
        <v>372</v>
      </c>
      <c r="E116" s="3" t="s">
        <v>373</v>
      </c>
      <c r="F116" s="3" t="s">
        <v>379</v>
      </c>
      <c r="H116" s="1" t="str">
        <f t="shared" si="133"/>
        <v>100010</v>
      </c>
      <c r="I116" s="1">
        <f t="shared" si="134"/>
        <v>1</v>
      </c>
      <c r="J116" s="1">
        <f t="shared" si="135"/>
        <v>3</v>
      </c>
      <c r="K116" s="18">
        <f t="shared" si="136"/>
        <v>361</v>
      </c>
      <c r="L116" s="1">
        <f t="shared" si="137"/>
        <v>100</v>
      </c>
      <c r="M116" s="1">
        <f t="shared" si="138"/>
        <v>0</v>
      </c>
      <c r="N116" s="1">
        <f t="shared" si="139"/>
        <v>40</v>
      </c>
      <c r="O116" s="1" t="str">
        <f>VLOOKUP(BIN2DEC(MID(HEX2BIN(MID(F116,3,2),8),2,4)),Codes!$E$1:$F$18,2)</f>
        <v>Normal</v>
      </c>
    </row>
    <row r="117" spans="1:15">
      <c r="A117" s="3" t="s">
        <v>9325</v>
      </c>
      <c r="B117" s="1" t="s">
        <v>75</v>
      </c>
      <c r="C117" s="6" t="s">
        <v>386</v>
      </c>
      <c r="D117" s="3" t="s">
        <v>551</v>
      </c>
      <c r="E117" s="3" t="s">
        <v>6204</v>
      </c>
      <c r="F117" s="3" t="s">
        <v>1400</v>
      </c>
      <c r="H117" s="1" t="str">
        <f t="shared" si="133"/>
        <v>100010</v>
      </c>
      <c r="I117" s="1">
        <f t="shared" si="134"/>
        <v>0</v>
      </c>
      <c r="J117" s="1">
        <f t="shared" si="135"/>
        <v>7</v>
      </c>
      <c r="K117" s="18">
        <f t="shared" si="136"/>
        <v>361</v>
      </c>
      <c r="L117" s="1">
        <f t="shared" si="137"/>
        <v>45</v>
      </c>
      <c r="M117" s="1">
        <f t="shared" si="138"/>
        <v>0</v>
      </c>
      <c r="N117" s="1">
        <f t="shared" si="139"/>
        <v>60</v>
      </c>
      <c r="O117" s="1" t="str">
        <f>VLOOKUP(BIN2DEC(MID(HEX2BIN(MID(F117,3,2),8),2,4)),Codes!$E$1:$F$18,2)</f>
        <v>Normal</v>
      </c>
    </row>
    <row r="118" spans="1:15">
      <c r="A118" s="3" t="s">
        <v>9326</v>
      </c>
      <c r="B118" s="1" t="s">
        <v>75</v>
      </c>
      <c r="C118" s="6" t="s">
        <v>386</v>
      </c>
      <c r="D118" s="3" t="s">
        <v>372</v>
      </c>
      <c r="E118" s="3" t="s">
        <v>373</v>
      </c>
      <c r="F118" s="3" t="s">
        <v>379</v>
      </c>
      <c r="H118" s="1" t="str">
        <f t="shared" si="133"/>
        <v>100010</v>
      </c>
      <c r="I118" s="1">
        <f t="shared" si="134"/>
        <v>1</v>
      </c>
      <c r="J118" s="1">
        <f t="shared" si="135"/>
        <v>3</v>
      </c>
      <c r="K118" s="18">
        <f t="shared" si="136"/>
        <v>361</v>
      </c>
      <c r="L118" s="1">
        <f t="shared" si="137"/>
        <v>100</v>
      </c>
      <c r="M118" s="1">
        <f t="shared" si="138"/>
        <v>0</v>
      </c>
      <c r="N118" s="1">
        <f t="shared" si="139"/>
        <v>40</v>
      </c>
      <c r="O118" s="1" t="str">
        <f>VLOOKUP(BIN2DEC(MID(HEX2BIN(MID(F118,3,2),8),2,4)),Codes!$E$1:$F$18,2)</f>
        <v>Normal</v>
      </c>
    </row>
    <row r="119" spans="1:15">
      <c r="A119" s="3" t="s">
        <v>9327</v>
      </c>
      <c r="B119" s="1" t="s">
        <v>75</v>
      </c>
      <c r="C119" s="6" t="s">
        <v>9340</v>
      </c>
      <c r="D119" s="3" t="s">
        <v>382</v>
      </c>
      <c r="E119" s="3" t="s">
        <v>9328</v>
      </c>
      <c r="F119" s="3" t="s">
        <v>377</v>
      </c>
      <c r="H119" s="1" t="str">
        <f t="shared" si="133"/>
        <v>100010</v>
      </c>
      <c r="I119" s="1">
        <f t="shared" si="134"/>
        <v>0</v>
      </c>
      <c r="J119" s="1">
        <f t="shared" si="135"/>
        <v>8</v>
      </c>
      <c r="K119" s="18">
        <f t="shared" si="136"/>
        <v>55</v>
      </c>
      <c r="L119" s="1">
        <f t="shared" si="137"/>
        <v>50</v>
      </c>
      <c r="M119" s="1">
        <f t="shared" si="138"/>
        <v>0</v>
      </c>
      <c r="N119" s="1">
        <f t="shared" si="139"/>
        <v>80</v>
      </c>
      <c r="O119" s="1" t="str">
        <f>VLOOKUP(BIN2DEC(MID(HEX2BIN(MID(F119,3,2),8),2,4)),Codes!$E$1:$F$18,2)</f>
        <v>Normal</v>
      </c>
    </row>
    <row r="120" spans="1:15">
      <c r="A120" s="3" t="s">
        <v>9329</v>
      </c>
      <c r="B120" s="1" t="s">
        <v>75</v>
      </c>
      <c r="C120" s="6" t="s">
        <v>9340</v>
      </c>
      <c r="D120" s="3" t="s">
        <v>372</v>
      </c>
      <c r="E120" s="3" t="s">
        <v>373</v>
      </c>
      <c r="F120" s="3" t="s">
        <v>379</v>
      </c>
      <c r="H120" s="1" t="str">
        <f t="shared" si="133"/>
        <v>100010</v>
      </c>
      <c r="I120" s="1">
        <f t="shared" si="134"/>
        <v>1</v>
      </c>
      <c r="J120" s="1">
        <f t="shared" si="135"/>
        <v>3</v>
      </c>
      <c r="K120" s="18">
        <f t="shared" si="136"/>
        <v>361</v>
      </c>
      <c r="L120" s="1">
        <f t="shared" si="137"/>
        <v>100</v>
      </c>
      <c r="M120" s="1">
        <f t="shared" si="138"/>
        <v>0</v>
      </c>
      <c r="N120" s="1">
        <f t="shared" si="139"/>
        <v>40</v>
      </c>
      <c r="O120" s="1" t="str">
        <f>VLOOKUP(BIN2DEC(MID(HEX2BIN(MID(F120,3,2),8),2,4)),Codes!$E$1:$F$18,2)</f>
        <v>Normal</v>
      </c>
    </row>
    <row r="121" spans="1:15">
      <c r="A121" s="3" t="s">
        <v>9330</v>
      </c>
      <c r="B121" s="1" t="s">
        <v>75</v>
      </c>
      <c r="C121" s="6" t="s">
        <v>9341</v>
      </c>
      <c r="D121" s="3" t="s">
        <v>382</v>
      </c>
      <c r="E121" s="3" t="s">
        <v>9328</v>
      </c>
      <c r="F121" s="3" t="s">
        <v>377</v>
      </c>
      <c r="H121" s="1" t="str">
        <f t="shared" si="133"/>
        <v>100010</v>
      </c>
      <c r="I121" s="1">
        <f t="shared" si="134"/>
        <v>0</v>
      </c>
      <c r="J121" s="1">
        <f t="shared" si="135"/>
        <v>8</v>
      </c>
      <c r="K121" s="18">
        <f t="shared" si="136"/>
        <v>55</v>
      </c>
      <c r="L121" s="1">
        <f t="shared" si="137"/>
        <v>50</v>
      </c>
      <c r="M121" s="1">
        <f t="shared" si="138"/>
        <v>0</v>
      </c>
      <c r="N121" s="1">
        <f t="shared" si="139"/>
        <v>80</v>
      </c>
      <c r="O121" s="1" t="str">
        <f>VLOOKUP(BIN2DEC(MID(HEX2BIN(MID(F121,3,2),8),2,4)),Codes!$E$1:$F$18,2)</f>
        <v>Normal</v>
      </c>
    </row>
    <row r="122" spans="1:15">
      <c r="A122" s="3" t="s">
        <v>9331</v>
      </c>
      <c r="B122" s="1" t="s">
        <v>75</v>
      </c>
      <c r="C122" s="6" t="s">
        <v>9341</v>
      </c>
      <c r="D122" s="3" t="s">
        <v>372</v>
      </c>
      <c r="E122" s="3" t="s">
        <v>373</v>
      </c>
      <c r="F122" s="3" t="s">
        <v>379</v>
      </c>
      <c r="H122" s="1" t="str">
        <f t="shared" si="133"/>
        <v>100010</v>
      </c>
      <c r="I122" s="1">
        <f t="shared" si="134"/>
        <v>1</v>
      </c>
      <c r="J122" s="1">
        <f t="shared" si="135"/>
        <v>3</v>
      </c>
      <c r="K122" s="18">
        <f t="shared" si="136"/>
        <v>361</v>
      </c>
      <c r="L122" s="1">
        <f t="shared" si="137"/>
        <v>100</v>
      </c>
      <c r="M122" s="1">
        <f t="shared" si="138"/>
        <v>0</v>
      </c>
      <c r="N122" s="1">
        <f t="shared" si="139"/>
        <v>40</v>
      </c>
      <c r="O122" s="1" t="str">
        <f>VLOOKUP(BIN2DEC(MID(HEX2BIN(MID(F122,3,2),8),2,4)),Codes!$E$1:$F$18,2)</f>
        <v>Normal</v>
      </c>
    </row>
    <row r="123" spans="1:15">
      <c r="A123" s="3" t="s">
        <v>9332</v>
      </c>
      <c r="B123" s="1" t="s">
        <v>75</v>
      </c>
      <c r="C123" s="6" t="s">
        <v>9342</v>
      </c>
      <c r="D123" s="3" t="s">
        <v>551</v>
      </c>
      <c r="E123" s="3" t="s">
        <v>388</v>
      </c>
      <c r="F123" s="3" t="s">
        <v>9333</v>
      </c>
      <c r="H123" s="1" t="str">
        <f t="shared" si="133"/>
        <v>100010</v>
      </c>
      <c r="I123" s="1">
        <f t="shared" si="134"/>
        <v>0</v>
      </c>
      <c r="J123" s="1">
        <f t="shared" si="135"/>
        <v>7</v>
      </c>
      <c r="K123" s="18">
        <f t="shared" si="136"/>
        <v>90</v>
      </c>
      <c r="L123" s="1">
        <f t="shared" si="137"/>
        <v>30</v>
      </c>
      <c r="M123" s="1">
        <f t="shared" si="138"/>
        <v>0</v>
      </c>
      <c r="N123" s="1">
        <f t="shared" si="139"/>
        <v>90</v>
      </c>
      <c r="O123" s="1" t="str">
        <f>VLOOKUP(BIN2DEC(MID(HEX2BIN(MID(F123,3,2),8),2,4)),Codes!$E$1:$F$18,2)</f>
        <v>Normal</v>
      </c>
    </row>
    <row r="124" spans="1:15">
      <c r="A124" s="3" t="s">
        <v>9334</v>
      </c>
      <c r="B124" s="1" t="s">
        <v>75</v>
      </c>
      <c r="C124" s="6" t="s">
        <v>9342</v>
      </c>
      <c r="D124" s="3" t="s">
        <v>372</v>
      </c>
      <c r="E124" s="3" t="s">
        <v>373</v>
      </c>
      <c r="F124" s="3" t="s">
        <v>379</v>
      </c>
      <c r="H124" s="1" t="str">
        <f t="shared" si="133"/>
        <v>100010</v>
      </c>
      <c r="I124" s="1">
        <f t="shared" si="134"/>
        <v>1</v>
      </c>
      <c r="J124" s="1">
        <f t="shared" si="135"/>
        <v>3</v>
      </c>
      <c r="K124" s="18">
        <f t="shared" si="136"/>
        <v>361</v>
      </c>
      <c r="L124" s="1">
        <f t="shared" si="137"/>
        <v>100</v>
      </c>
      <c r="M124" s="1">
        <f t="shared" si="138"/>
        <v>0</v>
      </c>
      <c r="N124" s="1">
        <f t="shared" si="139"/>
        <v>40</v>
      </c>
      <c r="O124" s="1" t="str">
        <f>VLOOKUP(BIN2DEC(MID(HEX2BIN(MID(F124,3,2),8),2,4)),Codes!$E$1:$F$18,2)</f>
        <v>Normal</v>
      </c>
    </row>
    <row r="125" spans="1:15">
      <c r="A125" s="3" t="s">
        <v>9335</v>
      </c>
      <c r="B125" s="1" t="s">
        <v>75</v>
      </c>
      <c r="C125" s="6" t="s">
        <v>9343</v>
      </c>
      <c r="D125" s="3" t="s">
        <v>387</v>
      </c>
      <c r="E125" s="3" t="s">
        <v>9336</v>
      </c>
      <c r="F125" s="3" t="s">
        <v>6822</v>
      </c>
      <c r="H125" s="1" t="str">
        <f t="shared" si="133"/>
        <v>100010</v>
      </c>
      <c r="I125" s="1">
        <f t="shared" si="134"/>
        <v>0</v>
      </c>
      <c r="J125" s="1">
        <f t="shared" si="135"/>
        <v>6</v>
      </c>
      <c r="K125" s="18">
        <f t="shared" si="136"/>
        <v>40</v>
      </c>
      <c r="L125" s="1">
        <f t="shared" si="137"/>
        <v>26</v>
      </c>
      <c r="M125" s="1">
        <f t="shared" si="138"/>
        <v>0</v>
      </c>
      <c r="N125" s="1">
        <f t="shared" si="139"/>
        <v>65</v>
      </c>
      <c r="O125" s="1" t="str">
        <f>VLOOKUP(BIN2DEC(MID(HEX2BIN(MID(F125,3,2),8),2,4)),Codes!$E$1:$F$18,2)</f>
        <v>Normal</v>
      </c>
    </row>
    <row r="126" spans="1:15">
      <c r="A126" s="3" t="s">
        <v>9337</v>
      </c>
      <c r="B126" s="1" t="s">
        <v>75</v>
      </c>
      <c r="C126" s="6" t="s">
        <v>9343</v>
      </c>
      <c r="D126" s="3" t="s">
        <v>372</v>
      </c>
      <c r="E126" s="3" t="s">
        <v>373</v>
      </c>
      <c r="F126" s="3" t="s">
        <v>379</v>
      </c>
      <c r="H126" s="1" t="str">
        <f t="shared" ref="H126:H127" si="140">LEFT(HEX2BIN(LEFT(D126,2),8),6)</f>
        <v>100010</v>
      </c>
      <c r="I126" s="1">
        <f t="shared" ref="I126:I127" si="141">BIN2DEC(MID(HEX2BIN(MID(D126,2,2),8),3,3))</f>
        <v>1</v>
      </c>
      <c r="J126" s="1">
        <f t="shared" ref="J126:J127" si="142">HEX2DEC(RIGHT(D126,3))</f>
        <v>3</v>
      </c>
      <c r="K126" s="18">
        <f t="shared" ref="K126:K127" si="143">ROUNDDOWN(HEX2DEC(LEFT(E126,3))/8,0)</f>
        <v>361</v>
      </c>
      <c r="L126" s="1">
        <f t="shared" ref="L126:L127" si="144">ROUNDDOWN(HEX2DEC(MID(E126,3,3))/4,0)-(512*ROUNDDOWN(HEX2DEC(MID(E126,3,1))/8,0))</f>
        <v>100</v>
      </c>
      <c r="M126" s="1">
        <f t="shared" ref="M126:M127" si="145">RIGHT(HEX2BIN(MID(E126,5,1),4),2)*128+HEX2DEC(MID(E126,6,1))*8+LEFT(HEX2BIN(MID(E126,7,1),4),3)</f>
        <v>0</v>
      </c>
      <c r="N126" s="1">
        <f t="shared" ref="N126:N127" si="146">ROUNDDOWN(HEX2DEC(LEFT(F126,3))/8,0)</f>
        <v>40</v>
      </c>
      <c r="O126" s="1" t="str">
        <f>VLOOKUP(BIN2DEC(MID(HEX2BIN(MID(F126,3,2),8),2,4)),Codes!$E$1:$F$18,2)</f>
        <v>Normal</v>
      </c>
    </row>
    <row r="127" spans="1:15">
      <c r="A127" s="3" t="s">
        <v>9338</v>
      </c>
      <c r="B127" s="1" t="s">
        <v>75</v>
      </c>
      <c r="C127" s="6" t="s">
        <v>9339</v>
      </c>
      <c r="D127" s="3" t="s">
        <v>9319</v>
      </c>
      <c r="E127" s="3" t="s">
        <v>9320</v>
      </c>
      <c r="F127" s="3" t="s">
        <v>2297</v>
      </c>
      <c r="H127" s="1" t="str">
        <f t="shared" si="140"/>
        <v>100010</v>
      </c>
      <c r="I127" s="1">
        <f t="shared" si="141"/>
        <v>1</v>
      </c>
      <c r="J127" s="1">
        <f t="shared" si="142"/>
        <v>10</v>
      </c>
      <c r="K127" s="18">
        <f t="shared" si="143"/>
        <v>361</v>
      </c>
      <c r="L127" s="1">
        <f t="shared" si="144"/>
        <v>100</v>
      </c>
      <c r="M127" s="1">
        <f t="shared" si="145"/>
        <v>134</v>
      </c>
      <c r="N127" s="1">
        <f t="shared" si="146"/>
        <v>0</v>
      </c>
      <c r="O127" s="1" t="str">
        <f>VLOOKUP(BIN2DEC(MID(HEX2BIN(MID(F127,3,2),8),2,4)),Codes!$E$1:$F$18,2)</f>
        <v>Normal</v>
      </c>
    </row>
    <row r="128" spans="1:15">
      <c r="A128" s="3" t="s">
        <v>3525</v>
      </c>
      <c r="B128" s="1" t="s">
        <v>76</v>
      </c>
      <c r="C128" s="6" t="s">
        <v>540</v>
      </c>
      <c r="D128" s="3" t="s">
        <v>487</v>
      </c>
      <c r="E128" s="3" t="s">
        <v>488</v>
      </c>
      <c r="F128" s="3" t="s">
        <v>384</v>
      </c>
      <c r="H128" s="1" t="str">
        <f t="shared" ref="H128:H199" si="147">LEFT(HEX2BIN(LEFT(D128,2),8),6)</f>
        <v>100010</v>
      </c>
      <c r="I128" s="1">
        <f t="shared" ref="I128:I199" si="148">BIN2DEC(MID(HEX2BIN(MID(D128,2,2),8),3,3))</f>
        <v>1</v>
      </c>
      <c r="J128" s="1">
        <f t="shared" ref="J128:J199" si="149">HEX2DEC(RIGHT(D128,3))</f>
        <v>2</v>
      </c>
      <c r="K128" s="18">
        <f t="shared" ref="K128:K199" si="150">ROUNDDOWN(HEX2DEC(LEFT(E128,3))/8,0)</f>
        <v>0</v>
      </c>
      <c r="L128" s="1">
        <f t="shared" ref="L128:L199" si="151">ROUNDDOWN(HEX2DEC(MID(E128,3,3))/4,0)-(512*ROUNDDOWN(HEX2DEC(MID(E128,3,1))/8,0))</f>
        <v>50</v>
      </c>
      <c r="M128" s="1">
        <f t="shared" ref="M128:M199" si="152">RIGHT(HEX2BIN(MID(E128,5,1),4),2)*128+HEX2DEC(MID(E128,6,1))*8+LEFT(HEX2BIN(MID(E128,7,1),4),3)</f>
        <v>0</v>
      </c>
      <c r="N128" s="1">
        <f t="shared" ref="N128:N199" si="153">ROUNDDOWN(HEX2DEC(LEFT(F128,3))/8,0)</f>
        <v>70</v>
      </c>
      <c r="O128" s="1" t="str">
        <f>VLOOKUP(BIN2DEC(MID(HEX2BIN(MID(F128,3,2),8),2,4)),Codes!$E$1:$F$18,2)</f>
        <v>Normal</v>
      </c>
    </row>
    <row r="129" spans="1:15">
      <c r="A129" s="3" t="s">
        <v>3529</v>
      </c>
      <c r="B129" s="1" t="s">
        <v>76</v>
      </c>
      <c r="C129" s="6" t="s">
        <v>541</v>
      </c>
      <c r="D129" s="3" t="s">
        <v>487</v>
      </c>
      <c r="E129" s="3" t="s">
        <v>488</v>
      </c>
      <c r="F129" s="3" t="s">
        <v>384</v>
      </c>
      <c r="H129" s="1" t="str">
        <f t="shared" si="147"/>
        <v>100010</v>
      </c>
      <c r="I129" s="1">
        <f t="shared" si="148"/>
        <v>1</v>
      </c>
      <c r="J129" s="1">
        <f t="shared" si="149"/>
        <v>2</v>
      </c>
      <c r="K129" s="18">
        <f t="shared" si="150"/>
        <v>0</v>
      </c>
      <c r="L129" s="1">
        <f t="shared" si="151"/>
        <v>50</v>
      </c>
      <c r="M129" s="1">
        <f t="shared" si="152"/>
        <v>0</v>
      </c>
      <c r="N129" s="1">
        <f t="shared" si="153"/>
        <v>70</v>
      </c>
      <c r="O129" s="1" t="str">
        <f>VLOOKUP(BIN2DEC(MID(HEX2BIN(MID(F129,3,2),8),2,4)),Codes!$E$1:$F$18,2)</f>
        <v>Normal</v>
      </c>
    </row>
    <row r="130" spans="1:15">
      <c r="A130" s="3" t="s">
        <v>3531</v>
      </c>
      <c r="B130" s="1" t="s">
        <v>76</v>
      </c>
      <c r="C130" s="6" t="s">
        <v>366</v>
      </c>
      <c r="D130" s="3" t="s">
        <v>368</v>
      </c>
      <c r="E130" s="3" t="s">
        <v>3532</v>
      </c>
      <c r="F130" s="3" t="s">
        <v>370</v>
      </c>
      <c r="H130" s="1" t="str">
        <f t="shared" si="147"/>
        <v>100010</v>
      </c>
      <c r="I130" s="1">
        <f t="shared" si="148"/>
        <v>0</v>
      </c>
      <c r="J130" s="1">
        <f t="shared" si="149"/>
        <v>9</v>
      </c>
      <c r="K130" s="18">
        <f t="shared" si="150"/>
        <v>45</v>
      </c>
      <c r="L130" s="1">
        <f t="shared" si="151"/>
        <v>72</v>
      </c>
      <c r="M130" s="1">
        <f t="shared" si="152"/>
        <v>0</v>
      </c>
      <c r="N130" s="1">
        <f t="shared" si="153"/>
        <v>60</v>
      </c>
      <c r="O130" s="1" t="str">
        <f>VLOOKUP(BIN2DEC(MID(HEX2BIN(MID(F130,3,2),8),2,4)),Codes!$E$1:$F$18,2)</f>
        <v>Normal</v>
      </c>
    </row>
    <row r="131" spans="1:15">
      <c r="A131" s="3" t="s">
        <v>3533</v>
      </c>
      <c r="B131" s="1" t="s">
        <v>76</v>
      </c>
      <c r="C131" s="6" t="s">
        <v>366</v>
      </c>
      <c r="D131" s="3" t="s">
        <v>372</v>
      </c>
      <c r="E131" s="3" t="s">
        <v>373</v>
      </c>
      <c r="F131" s="3" t="s">
        <v>370</v>
      </c>
      <c r="H131" s="1" t="str">
        <f t="shared" si="147"/>
        <v>100010</v>
      </c>
      <c r="I131" s="1">
        <f t="shared" si="148"/>
        <v>1</v>
      </c>
      <c r="J131" s="1">
        <f t="shared" si="149"/>
        <v>3</v>
      </c>
      <c r="K131" s="18">
        <f t="shared" si="150"/>
        <v>361</v>
      </c>
      <c r="L131" s="1">
        <f t="shared" si="151"/>
        <v>100</v>
      </c>
      <c r="M131" s="1">
        <f t="shared" si="152"/>
        <v>0</v>
      </c>
      <c r="N131" s="1">
        <f t="shared" si="153"/>
        <v>60</v>
      </c>
      <c r="O131" s="1" t="str">
        <f>VLOOKUP(BIN2DEC(MID(HEX2BIN(MID(F131,3,2),8),2,4)),Codes!$E$1:$F$18,2)</f>
        <v>Normal</v>
      </c>
    </row>
    <row r="132" spans="1:15">
      <c r="A132" s="3" t="s">
        <v>3534</v>
      </c>
      <c r="B132" s="1" t="s">
        <v>76</v>
      </c>
      <c r="C132" s="6" t="s">
        <v>375</v>
      </c>
      <c r="D132" s="3" t="s">
        <v>376</v>
      </c>
      <c r="E132" s="3" t="s">
        <v>3532</v>
      </c>
      <c r="F132" s="3" t="s">
        <v>377</v>
      </c>
      <c r="H132" s="1" t="str">
        <f t="shared" si="147"/>
        <v>100010</v>
      </c>
      <c r="I132" s="1">
        <f t="shared" si="148"/>
        <v>0</v>
      </c>
      <c r="J132" s="1">
        <f t="shared" si="149"/>
        <v>12</v>
      </c>
      <c r="K132" s="18">
        <f t="shared" si="150"/>
        <v>45</v>
      </c>
      <c r="L132" s="1">
        <f t="shared" si="151"/>
        <v>72</v>
      </c>
      <c r="M132" s="1">
        <f t="shared" si="152"/>
        <v>0</v>
      </c>
      <c r="N132" s="1">
        <f t="shared" si="153"/>
        <v>80</v>
      </c>
      <c r="O132" s="1" t="str">
        <f>VLOOKUP(BIN2DEC(MID(HEX2BIN(MID(F132,3,2),8),2,4)),Codes!$E$1:$F$18,2)</f>
        <v>Normal</v>
      </c>
    </row>
    <row r="133" spans="1:15">
      <c r="A133" s="3" t="s">
        <v>3535</v>
      </c>
      <c r="B133" s="1" t="s">
        <v>76</v>
      </c>
      <c r="C133" s="6" t="s">
        <v>375</v>
      </c>
      <c r="D133" s="3" t="s">
        <v>372</v>
      </c>
      <c r="E133" s="3" t="s">
        <v>373</v>
      </c>
      <c r="F133" s="3" t="s">
        <v>379</v>
      </c>
      <c r="H133" s="1" t="str">
        <f t="shared" si="147"/>
        <v>100010</v>
      </c>
      <c r="I133" s="1">
        <f t="shared" si="148"/>
        <v>1</v>
      </c>
      <c r="J133" s="1">
        <f t="shared" si="149"/>
        <v>3</v>
      </c>
      <c r="K133" s="18">
        <f t="shared" si="150"/>
        <v>361</v>
      </c>
      <c r="L133" s="1">
        <f t="shared" si="151"/>
        <v>100</v>
      </c>
      <c r="M133" s="1">
        <f t="shared" si="152"/>
        <v>0</v>
      </c>
      <c r="N133" s="1">
        <f t="shared" si="153"/>
        <v>40</v>
      </c>
      <c r="O133" s="1" t="str">
        <f>VLOOKUP(BIN2DEC(MID(HEX2BIN(MID(F133,3,2),8),2,4)),Codes!$E$1:$F$18,2)</f>
        <v>Normal</v>
      </c>
    </row>
    <row r="134" spans="1:15">
      <c r="A134" s="3" t="s">
        <v>3536</v>
      </c>
      <c r="B134" s="1" t="s">
        <v>76</v>
      </c>
      <c r="C134" s="6" t="s">
        <v>381</v>
      </c>
      <c r="D134" s="3" t="s">
        <v>382</v>
      </c>
      <c r="E134" s="3" t="s">
        <v>3537</v>
      </c>
      <c r="F134" s="3" t="s">
        <v>384</v>
      </c>
      <c r="H134" s="1" t="str">
        <f t="shared" si="147"/>
        <v>100010</v>
      </c>
      <c r="I134" s="1">
        <f t="shared" si="148"/>
        <v>0</v>
      </c>
      <c r="J134" s="1">
        <f t="shared" si="149"/>
        <v>8</v>
      </c>
      <c r="K134" s="18">
        <f t="shared" si="150"/>
        <v>90</v>
      </c>
      <c r="L134" s="1">
        <f t="shared" si="151"/>
        <v>80</v>
      </c>
      <c r="M134" s="1">
        <f t="shared" si="152"/>
        <v>0</v>
      </c>
      <c r="N134" s="1">
        <f t="shared" si="153"/>
        <v>70</v>
      </c>
      <c r="O134" s="1" t="str">
        <f>VLOOKUP(BIN2DEC(MID(HEX2BIN(MID(F134,3,2),8),2,4)),Codes!$E$1:$F$18,2)</f>
        <v>Normal</v>
      </c>
    </row>
    <row r="135" spans="1:15">
      <c r="A135" s="3" t="s">
        <v>3538</v>
      </c>
      <c r="B135" s="1" t="s">
        <v>76</v>
      </c>
      <c r="C135" s="6" t="s">
        <v>381</v>
      </c>
      <c r="D135" s="3" t="s">
        <v>372</v>
      </c>
      <c r="E135" s="3" t="s">
        <v>373</v>
      </c>
      <c r="F135" s="3" t="s">
        <v>379</v>
      </c>
      <c r="H135" s="1" t="str">
        <f t="shared" si="147"/>
        <v>100010</v>
      </c>
      <c r="I135" s="1">
        <f t="shared" si="148"/>
        <v>1</v>
      </c>
      <c r="J135" s="1">
        <f t="shared" si="149"/>
        <v>3</v>
      </c>
      <c r="K135" s="18">
        <f t="shared" si="150"/>
        <v>361</v>
      </c>
      <c r="L135" s="1">
        <f t="shared" si="151"/>
        <v>100</v>
      </c>
      <c r="M135" s="1">
        <f t="shared" si="152"/>
        <v>0</v>
      </c>
      <c r="N135" s="1">
        <f t="shared" si="153"/>
        <v>40</v>
      </c>
      <c r="O135" s="1" t="str">
        <f>VLOOKUP(BIN2DEC(MID(HEX2BIN(MID(F135,3,2),8),2,4)),Codes!$E$1:$F$18,2)</f>
        <v>Normal</v>
      </c>
    </row>
    <row r="136" spans="1:15">
      <c r="A136" s="3" t="s">
        <v>3539</v>
      </c>
      <c r="B136" s="1" t="s">
        <v>76</v>
      </c>
      <c r="C136" s="6" t="s">
        <v>386</v>
      </c>
      <c r="D136" s="3" t="s">
        <v>387</v>
      </c>
      <c r="E136" s="3" t="s">
        <v>3540</v>
      </c>
      <c r="F136" s="3" t="s">
        <v>389</v>
      </c>
      <c r="H136" s="1" t="str">
        <f t="shared" si="147"/>
        <v>100010</v>
      </c>
      <c r="I136" s="1">
        <f t="shared" si="148"/>
        <v>0</v>
      </c>
      <c r="J136" s="1">
        <f t="shared" si="149"/>
        <v>6</v>
      </c>
      <c r="K136" s="18">
        <f t="shared" si="150"/>
        <v>90</v>
      </c>
      <c r="L136" s="1">
        <f t="shared" si="151"/>
        <v>40</v>
      </c>
      <c r="M136" s="1">
        <f t="shared" si="152"/>
        <v>0</v>
      </c>
      <c r="N136" s="1">
        <f t="shared" si="153"/>
        <v>75</v>
      </c>
      <c r="O136" s="1" t="str">
        <f>VLOOKUP(BIN2DEC(MID(HEX2BIN(MID(F136,3,2),8),2,4)),Codes!$E$1:$F$18,2)</f>
        <v>Normal</v>
      </c>
    </row>
    <row r="137" spans="1:15">
      <c r="A137" s="3" t="s">
        <v>3541</v>
      </c>
      <c r="B137" s="1" t="s">
        <v>76</v>
      </c>
      <c r="C137" s="6" t="s">
        <v>386</v>
      </c>
      <c r="D137" s="3" t="s">
        <v>372</v>
      </c>
      <c r="E137" s="3" t="s">
        <v>373</v>
      </c>
      <c r="F137" s="3" t="s">
        <v>391</v>
      </c>
      <c r="H137" s="1" t="str">
        <f t="shared" si="147"/>
        <v>100010</v>
      </c>
      <c r="I137" s="1">
        <f t="shared" si="148"/>
        <v>1</v>
      </c>
      <c r="J137" s="1">
        <f t="shared" si="149"/>
        <v>3</v>
      </c>
      <c r="K137" s="18">
        <f t="shared" si="150"/>
        <v>361</v>
      </c>
      <c r="L137" s="1">
        <f t="shared" si="151"/>
        <v>100</v>
      </c>
      <c r="M137" s="1">
        <f t="shared" si="152"/>
        <v>0</v>
      </c>
      <c r="N137" s="1">
        <f t="shared" si="153"/>
        <v>40</v>
      </c>
      <c r="O137" s="1" t="str">
        <f>VLOOKUP(BIN2DEC(MID(HEX2BIN(MID(F137,3,2),8),2,4)),Codes!$E$1:$F$18,2)</f>
        <v>Normal</v>
      </c>
    </row>
    <row r="138" spans="1:15">
      <c r="A138" s="3" t="s">
        <v>9952</v>
      </c>
      <c r="B138" s="1" t="s">
        <v>34</v>
      </c>
      <c r="C138" s="6" t="s">
        <v>540</v>
      </c>
      <c r="D138" s="3" t="s">
        <v>487</v>
      </c>
      <c r="E138" s="3" t="s">
        <v>488</v>
      </c>
      <c r="F138" s="3" t="s">
        <v>384</v>
      </c>
      <c r="H138" s="1" t="str">
        <f t="shared" ref="H138:H157" si="154">LEFT(HEX2BIN(LEFT(D138,2),8),6)</f>
        <v>100010</v>
      </c>
      <c r="I138" s="1">
        <f t="shared" ref="I138:I157" si="155">BIN2DEC(MID(HEX2BIN(MID(D138,2,2),8),3,3))</f>
        <v>1</v>
      </c>
      <c r="J138" s="1">
        <f t="shared" ref="J138:J157" si="156">HEX2DEC(RIGHT(D138,3))</f>
        <v>2</v>
      </c>
      <c r="K138" s="18">
        <f t="shared" ref="K138:K157" si="157">ROUNDDOWN(HEX2DEC(LEFT(E138,3))/8,0)</f>
        <v>0</v>
      </c>
      <c r="L138" s="1">
        <f t="shared" ref="L138:L157" si="158">ROUNDDOWN(HEX2DEC(MID(E138,3,3))/4,0)-(512*ROUNDDOWN(HEX2DEC(MID(E138,3,1))/8,0))</f>
        <v>50</v>
      </c>
      <c r="M138" s="1">
        <f t="shared" ref="M138:M157" si="159">RIGHT(HEX2BIN(MID(E138,5,1),4),2)*128+HEX2DEC(MID(E138,6,1))*8+LEFT(HEX2BIN(MID(E138,7,1),4),3)</f>
        <v>0</v>
      </c>
      <c r="N138" s="1">
        <f t="shared" ref="N138:N157" si="160">ROUNDDOWN(HEX2DEC(LEFT(F138,3))/8,0)</f>
        <v>70</v>
      </c>
      <c r="O138" s="1" t="str">
        <f>VLOOKUP(BIN2DEC(MID(HEX2BIN(MID(F138,3,2),8),2,4)),Codes!$E$1:$F$18,2)</f>
        <v>Normal</v>
      </c>
    </row>
    <row r="139" spans="1:15">
      <c r="A139" s="3" t="s">
        <v>9957</v>
      </c>
      <c r="B139" s="1" t="s">
        <v>34</v>
      </c>
      <c r="C139" s="6" t="s">
        <v>541</v>
      </c>
      <c r="D139" s="3" t="s">
        <v>487</v>
      </c>
      <c r="E139" s="3" t="s">
        <v>488</v>
      </c>
      <c r="F139" s="3" t="s">
        <v>384</v>
      </c>
      <c r="H139" s="1" t="str">
        <f t="shared" ref="H139:H147" si="161">LEFT(HEX2BIN(LEFT(D139,2),8),6)</f>
        <v>100010</v>
      </c>
      <c r="I139" s="1">
        <f t="shared" ref="I139:I147" si="162">BIN2DEC(MID(HEX2BIN(MID(D139,2,2),8),3,3))</f>
        <v>1</v>
      </c>
      <c r="J139" s="1">
        <f t="shared" ref="J139:J147" si="163">HEX2DEC(RIGHT(D139,3))</f>
        <v>2</v>
      </c>
      <c r="K139" s="18">
        <f t="shared" ref="K139:K147" si="164">ROUNDDOWN(HEX2DEC(LEFT(E139,3))/8,0)</f>
        <v>0</v>
      </c>
      <c r="L139" s="1">
        <f t="shared" ref="L139:L147" si="165">ROUNDDOWN(HEX2DEC(MID(E139,3,3))/4,0)-(512*ROUNDDOWN(HEX2DEC(MID(E139,3,1))/8,0))</f>
        <v>50</v>
      </c>
      <c r="M139" s="1">
        <f t="shared" ref="M139:M147" si="166">RIGHT(HEX2BIN(MID(E139,5,1),4),2)*128+HEX2DEC(MID(E139,6,1))*8+LEFT(HEX2BIN(MID(E139,7,1),4),3)</f>
        <v>0</v>
      </c>
      <c r="N139" s="1">
        <f t="shared" ref="N139:N147" si="167">ROUNDDOWN(HEX2DEC(LEFT(F139,3))/8,0)</f>
        <v>70</v>
      </c>
      <c r="O139" s="1" t="str">
        <f>VLOOKUP(BIN2DEC(MID(HEX2BIN(MID(F139,3,2),8),2,4)),Codes!$E$1:$F$18,2)</f>
        <v>Normal</v>
      </c>
    </row>
    <row r="140" spans="1:15">
      <c r="A140" s="3" t="s">
        <v>9960</v>
      </c>
      <c r="B140" s="1" t="s">
        <v>34</v>
      </c>
      <c r="C140" s="6" t="s">
        <v>366</v>
      </c>
      <c r="D140" s="3" t="s">
        <v>532</v>
      </c>
      <c r="E140" s="3" t="s">
        <v>9961</v>
      </c>
      <c r="F140" s="3" t="s">
        <v>9794</v>
      </c>
      <c r="H140" s="1" t="str">
        <f t="shared" si="161"/>
        <v>100010</v>
      </c>
      <c r="I140" s="1">
        <f t="shared" si="162"/>
        <v>0</v>
      </c>
      <c r="J140" s="1">
        <f t="shared" si="163"/>
        <v>3</v>
      </c>
      <c r="K140" s="18">
        <f t="shared" si="164"/>
        <v>45</v>
      </c>
      <c r="L140" s="1">
        <f t="shared" si="165"/>
        <v>135</v>
      </c>
      <c r="M140" s="1">
        <f t="shared" si="166"/>
        <v>0</v>
      </c>
      <c r="N140" s="1">
        <f t="shared" si="167"/>
        <v>35</v>
      </c>
      <c r="O140" s="1" t="str">
        <f>VLOOKUP(BIN2DEC(MID(HEX2BIN(MID(F140,3,2),8),2,4)),Codes!$E$1:$F$18,2)</f>
        <v>Normal</v>
      </c>
    </row>
    <row r="141" spans="1:15">
      <c r="A141" s="3" t="s">
        <v>9962</v>
      </c>
      <c r="B141" s="1" t="s">
        <v>34</v>
      </c>
      <c r="C141" s="6" t="s">
        <v>366</v>
      </c>
      <c r="D141" s="3" t="s">
        <v>372</v>
      </c>
      <c r="E141" s="3" t="s">
        <v>373</v>
      </c>
      <c r="F141" s="3" t="s">
        <v>370</v>
      </c>
      <c r="H141" s="1" t="str">
        <f t="shared" si="161"/>
        <v>100010</v>
      </c>
      <c r="I141" s="1">
        <f t="shared" si="162"/>
        <v>1</v>
      </c>
      <c r="J141" s="1">
        <f t="shared" si="163"/>
        <v>3</v>
      </c>
      <c r="K141" s="18">
        <f t="shared" si="164"/>
        <v>361</v>
      </c>
      <c r="L141" s="1">
        <f t="shared" si="165"/>
        <v>100</v>
      </c>
      <c r="M141" s="1">
        <f t="shared" si="166"/>
        <v>0</v>
      </c>
      <c r="N141" s="1">
        <f t="shared" si="167"/>
        <v>60</v>
      </c>
      <c r="O141" s="1" t="str">
        <f>VLOOKUP(BIN2DEC(MID(HEX2BIN(MID(F141,3,2),8),2,4)),Codes!$E$1:$F$18,2)</f>
        <v>Normal</v>
      </c>
    </row>
    <row r="142" spans="1:15">
      <c r="A142" s="3" t="s">
        <v>9965</v>
      </c>
      <c r="B142" s="1" t="s">
        <v>34</v>
      </c>
      <c r="C142" s="6" t="s">
        <v>375</v>
      </c>
      <c r="D142" s="3" t="s">
        <v>1388</v>
      </c>
      <c r="E142" s="3" t="s">
        <v>9800</v>
      </c>
      <c r="F142" s="3" t="s">
        <v>3941</v>
      </c>
      <c r="H142" s="1" t="str">
        <f t="shared" si="161"/>
        <v>100010</v>
      </c>
      <c r="I142" s="1">
        <f t="shared" si="162"/>
        <v>0</v>
      </c>
      <c r="J142" s="1">
        <f t="shared" si="163"/>
        <v>2</v>
      </c>
      <c r="K142" s="18">
        <f t="shared" si="164"/>
        <v>56</v>
      </c>
      <c r="L142" s="1">
        <f t="shared" si="165"/>
        <v>85</v>
      </c>
      <c r="M142" s="1">
        <f t="shared" si="166"/>
        <v>0</v>
      </c>
      <c r="N142" s="1">
        <f t="shared" si="167"/>
        <v>80</v>
      </c>
      <c r="O142" s="1" t="str">
        <f>VLOOKUP(BIN2DEC(MID(HEX2BIN(MID(F142,3,2),8),2,4)),Codes!$E$1:$F$18,2)</f>
        <v>Normal</v>
      </c>
    </row>
    <row r="143" spans="1:15">
      <c r="A143" s="3" t="s">
        <v>9966</v>
      </c>
      <c r="B143" s="1" t="s">
        <v>34</v>
      </c>
      <c r="C143" s="6" t="s">
        <v>375</v>
      </c>
      <c r="D143" s="3" t="s">
        <v>372</v>
      </c>
      <c r="E143" s="3" t="s">
        <v>373</v>
      </c>
      <c r="F143" s="3" t="s">
        <v>370</v>
      </c>
      <c r="H143" s="1" t="str">
        <f t="shared" si="161"/>
        <v>100010</v>
      </c>
      <c r="I143" s="1">
        <f t="shared" si="162"/>
        <v>1</v>
      </c>
      <c r="J143" s="1">
        <f t="shared" si="163"/>
        <v>3</v>
      </c>
      <c r="K143" s="18">
        <f t="shared" si="164"/>
        <v>361</v>
      </c>
      <c r="L143" s="1">
        <f t="shared" si="165"/>
        <v>100</v>
      </c>
      <c r="M143" s="1">
        <f t="shared" si="166"/>
        <v>0</v>
      </c>
      <c r="N143" s="1">
        <f t="shared" si="167"/>
        <v>60</v>
      </c>
      <c r="O143" s="1" t="str">
        <f>VLOOKUP(BIN2DEC(MID(HEX2BIN(MID(F143,3,2),8),2,4)),Codes!$E$1:$F$18,2)</f>
        <v>Normal</v>
      </c>
    </row>
    <row r="144" spans="1:15">
      <c r="A144" s="3" t="s">
        <v>9967</v>
      </c>
      <c r="B144" s="1" t="s">
        <v>34</v>
      </c>
      <c r="C144" s="6" t="s">
        <v>381</v>
      </c>
      <c r="D144" s="3" t="s">
        <v>1388</v>
      </c>
      <c r="E144" s="3" t="s">
        <v>9803</v>
      </c>
      <c r="F144" s="3" t="s">
        <v>553</v>
      </c>
      <c r="H144" s="1" t="str">
        <f t="shared" si="161"/>
        <v>100010</v>
      </c>
      <c r="I144" s="1">
        <f t="shared" si="162"/>
        <v>0</v>
      </c>
      <c r="J144" s="1">
        <f t="shared" si="163"/>
        <v>2</v>
      </c>
      <c r="K144" s="18">
        <f t="shared" si="164"/>
        <v>90</v>
      </c>
      <c r="L144" s="1">
        <f t="shared" si="165"/>
        <v>110</v>
      </c>
      <c r="M144" s="1">
        <f t="shared" si="166"/>
        <v>0</v>
      </c>
      <c r="N144" s="1">
        <f t="shared" si="167"/>
        <v>75</v>
      </c>
      <c r="O144" s="1" t="str">
        <f>VLOOKUP(BIN2DEC(MID(HEX2BIN(MID(F144,3,2),8),2,4)),Codes!$E$1:$F$18,2)</f>
        <v>Normal</v>
      </c>
    </row>
    <row r="145" spans="1:15">
      <c r="A145" s="3" t="s">
        <v>9968</v>
      </c>
      <c r="B145" s="1" t="s">
        <v>34</v>
      </c>
      <c r="C145" s="6" t="s">
        <v>381</v>
      </c>
      <c r="D145" s="3" t="s">
        <v>372</v>
      </c>
      <c r="E145" s="3" t="s">
        <v>373</v>
      </c>
      <c r="F145" s="3" t="s">
        <v>370</v>
      </c>
      <c r="H145" s="1" t="str">
        <f t="shared" si="161"/>
        <v>100010</v>
      </c>
      <c r="I145" s="1">
        <f t="shared" si="162"/>
        <v>1</v>
      </c>
      <c r="J145" s="1">
        <f t="shared" si="163"/>
        <v>3</v>
      </c>
      <c r="K145" s="18">
        <f t="shared" si="164"/>
        <v>361</v>
      </c>
      <c r="L145" s="1">
        <f t="shared" si="165"/>
        <v>100</v>
      </c>
      <c r="M145" s="1">
        <f t="shared" si="166"/>
        <v>0</v>
      </c>
      <c r="N145" s="1">
        <f t="shared" si="167"/>
        <v>60</v>
      </c>
      <c r="O145" s="1" t="str">
        <f>VLOOKUP(BIN2DEC(MID(HEX2BIN(MID(F145,3,2),8),2,4)),Codes!$E$1:$F$18,2)</f>
        <v>Normal</v>
      </c>
    </row>
    <row r="146" spans="1:15">
      <c r="A146" s="3" t="s">
        <v>9969</v>
      </c>
      <c r="B146" s="1" t="s">
        <v>34</v>
      </c>
      <c r="C146" s="6" t="s">
        <v>386</v>
      </c>
      <c r="D146" s="3" t="s">
        <v>9806</v>
      </c>
      <c r="E146" s="3" t="s">
        <v>9807</v>
      </c>
      <c r="F146" s="3" t="s">
        <v>9808</v>
      </c>
      <c r="H146" s="1" t="str">
        <f t="shared" si="161"/>
        <v>100010</v>
      </c>
      <c r="I146" s="1">
        <f t="shared" si="162"/>
        <v>0</v>
      </c>
      <c r="J146" s="1">
        <f t="shared" si="163"/>
        <v>1</v>
      </c>
      <c r="K146" s="18">
        <f t="shared" si="164"/>
        <v>270</v>
      </c>
      <c r="L146" s="1">
        <f t="shared" si="165"/>
        <v>40</v>
      </c>
      <c r="M146" s="1">
        <f t="shared" si="166"/>
        <v>0</v>
      </c>
      <c r="N146" s="1">
        <f t="shared" si="167"/>
        <v>150</v>
      </c>
      <c r="O146" s="1" t="str">
        <f>VLOOKUP(BIN2DEC(MID(HEX2BIN(MID(F146,3,2),8),2,4)),Codes!$E$1:$F$18,2)</f>
        <v>Normal</v>
      </c>
    </row>
    <row r="147" spans="1:15">
      <c r="A147" s="3" t="s">
        <v>9970</v>
      </c>
      <c r="B147" s="1" t="s">
        <v>34</v>
      </c>
      <c r="C147" s="6" t="s">
        <v>386</v>
      </c>
      <c r="D147" s="3" t="s">
        <v>372</v>
      </c>
      <c r="E147" s="3" t="s">
        <v>373</v>
      </c>
      <c r="F147" s="3" t="s">
        <v>370</v>
      </c>
      <c r="H147" s="1" t="str">
        <f t="shared" si="161"/>
        <v>100010</v>
      </c>
      <c r="I147" s="1">
        <f t="shared" si="162"/>
        <v>1</v>
      </c>
      <c r="J147" s="1">
        <f t="shared" si="163"/>
        <v>3</v>
      </c>
      <c r="K147" s="18">
        <f t="shared" si="164"/>
        <v>361</v>
      </c>
      <c r="L147" s="1">
        <f t="shared" si="165"/>
        <v>100</v>
      </c>
      <c r="M147" s="1">
        <f t="shared" si="166"/>
        <v>0</v>
      </c>
      <c r="N147" s="1">
        <f t="shared" si="167"/>
        <v>60</v>
      </c>
      <c r="O147" s="1" t="str">
        <f>VLOOKUP(BIN2DEC(MID(HEX2BIN(MID(F147,3,2),8),2,4)),Codes!$E$1:$F$18,2)</f>
        <v>Normal</v>
      </c>
    </row>
    <row r="148" spans="1:15">
      <c r="A148" s="3" t="s">
        <v>9783</v>
      </c>
      <c r="B148" s="1" t="s">
        <v>36</v>
      </c>
      <c r="C148" s="6" t="s">
        <v>540</v>
      </c>
      <c r="D148" s="3" t="s">
        <v>487</v>
      </c>
      <c r="E148" s="3" t="s">
        <v>488</v>
      </c>
      <c r="F148" s="3" t="s">
        <v>384</v>
      </c>
      <c r="H148" s="1" t="str">
        <f t="shared" si="154"/>
        <v>100010</v>
      </c>
      <c r="I148" s="1">
        <f t="shared" si="155"/>
        <v>1</v>
      </c>
      <c r="J148" s="1">
        <f t="shared" si="156"/>
        <v>2</v>
      </c>
      <c r="K148" s="18">
        <f t="shared" si="157"/>
        <v>0</v>
      </c>
      <c r="L148" s="1">
        <f t="shared" si="158"/>
        <v>50</v>
      </c>
      <c r="M148" s="1">
        <f t="shared" si="159"/>
        <v>0</v>
      </c>
      <c r="N148" s="1">
        <f t="shared" si="160"/>
        <v>70</v>
      </c>
      <c r="O148" s="1" t="str">
        <f>VLOOKUP(BIN2DEC(MID(HEX2BIN(MID(F148,3,2),8),2,4)),Codes!$E$1:$F$18,2)</f>
        <v>Normal</v>
      </c>
    </row>
    <row r="149" spans="1:15">
      <c r="A149" s="3" t="s">
        <v>9789</v>
      </c>
      <c r="B149" s="1" t="s">
        <v>36</v>
      </c>
      <c r="C149" s="6" t="s">
        <v>541</v>
      </c>
      <c r="D149" s="3" t="s">
        <v>487</v>
      </c>
      <c r="E149" s="3" t="s">
        <v>488</v>
      </c>
      <c r="F149" s="3" t="s">
        <v>384</v>
      </c>
      <c r="H149" s="1" t="str">
        <f t="shared" si="154"/>
        <v>100010</v>
      </c>
      <c r="I149" s="1">
        <f t="shared" si="155"/>
        <v>1</v>
      </c>
      <c r="J149" s="1">
        <f t="shared" si="156"/>
        <v>2</v>
      </c>
      <c r="K149" s="18">
        <f t="shared" si="157"/>
        <v>0</v>
      </c>
      <c r="L149" s="1">
        <f t="shared" si="158"/>
        <v>50</v>
      </c>
      <c r="M149" s="1">
        <f t="shared" si="159"/>
        <v>0</v>
      </c>
      <c r="N149" s="1">
        <f t="shared" si="160"/>
        <v>70</v>
      </c>
      <c r="O149" s="1" t="str">
        <f>VLOOKUP(BIN2DEC(MID(HEX2BIN(MID(F149,3,2),8),2,4)),Codes!$E$1:$F$18,2)</f>
        <v>Normal</v>
      </c>
    </row>
    <row r="150" spans="1:15">
      <c r="A150" s="3" t="s">
        <v>9792</v>
      </c>
      <c r="B150" s="1" t="s">
        <v>36</v>
      </c>
      <c r="C150" s="6" t="s">
        <v>366</v>
      </c>
      <c r="D150" s="3" t="s">
        <v>532</v>
      </c>
      <c r="E150" s="3" t="s">
        <v>9793</v>
      </c>
      <c r="F150" s="3" t="s">
        <v>9794</v>
      </c>
      <c r="H150" s="1" t="str">
        <f t="shared" si="154"/>
        <v>100010</v>
      </c>
      <c r="I150" s="1">
        <f t="shared" si="155"/>
        <v>0</v>
      </c>
      <c r="J150" s="1">
        <f t="shared" si="156"/>
        <v>3</v>
      </c>
      <c r="K150" s="18">
        <f t="shared" si="157"/>
        <v>45</v>
      </c>
      <c r="L150" s="1">
        <f t="shared" si="158"/>
        <v>130</v>
      </c>
      <c r="M150" s="1">
        <f t="shared" si="159"/>
        <v>0</v>
      </c>
      <c r="N150" s="1">
        <f t="shared" si="160"/>
        <v>35</v>
      </c>
      <c r="O150" s="1" t="str">
        <f>VLOOKUP(BIN2DEC(MID(HEX2BIN(MID(F150,3,2),8),2,4)),Codes!$E$1:$F$18,2)</f>
        <v>Normal</v>
      </c>
    </row>
    <row r="151" spans="1:15">
      <c r="A151" s="3" t="s">
        <v>9795</v>
      </c>
      <c r="B151" s="1" t="s">
        <v>36</v>
      </c>
      <c r="C151" s="6" t="s">
        <v>366</v>
      </c>
      <c r="D151" s="3" t="s">
        <v>372</v>
      </c>
      <c r="E151" s="3" t="s">
        <v>373</v>
      </c>
      <c r="F151" s="3" t="s">
        <v>370</v>
      </c>
      <c r="H151" s="1" t="str">
        <f t="shared" si="154"/>
        <v>100010</v>
      </c>
      <c r="I151" s="1">
        <f t="shared" si="155"/>
        <v>1</v>
      </c>
      <c r="J151" s="1">
        <f t="shared" si="156"/>
        <v>3</v>
      </c>
      <c r="K151" s="18">
        <f t="shared" si="157"/>
        <v>361</v>
      </c>
      <c r="L151" s="1">
        <f t="shared" si="158"/>
        <v>100</v>
      </c>
      <c r="M151" s="1">
        <f t="shared" si="159"/>
        <v>0</v>
      </c>
      <c r="N151" s="1">
        <f t="shared" si="160"/>
        <v>60</v>
      </c>
      <c r="O151" s="1" t="str">
        <f>VLOOKUP(BIN2DEC(MID(HEX2BIN(MID(F151,3,2),8),2,4)),Codes!$E$1:$F$18,2)</f>
        <v>Normal</v>
      </c>
    </row>
    <row r="152" spans="1:15">
      <c r="A152" s="3" t="s">
        <v>9799</v>
      </c>
      <c r="B152" s="1" t="s">
        <v>36</v>
      </c>
      <c r="C152" s="6" t="s">
        <v>375</v>
      </c>
      <c r="D152" s="3" t="s">
        <v>1388</v>
      </c>
      <c r="E152" s="3" t="s">
        <v>9800</v>
      </c>
      <c r="F152" s="3" t="s">
        <v>3941</v>
      </c>
      <c r="H152" s="1" t="str">
        <f t="shared" si="154"/>
        <v>100010</v>
      </c>
      <c r="I152" s="1">
        <f t="shared" si="155"/>
        <v>0</v>
      </c>
      <c r="J152" s="1">
        <f t="shared" si="156"/>
        <v>2</v>
      </c>
      <c r="K152" s="18">
        <f t="shared" si="157"/>
        <v>56</v>
      </c>
      <c r="L152" s="1">
        <f t="shared" si="158"/>
        <v>85</v>
      </c>
      <c r="M152" s="1">
        <f t="shared" si="159"/>
        <v>0</v>
      </c>
      <c r="N152" s="1">
        <f t="shared" si="160"/>
        <v>80</v>
      </c>
      <c r="O152" s="1" t="str">
        <f>VLOOKUP(BIN2DEC(MID(HEX2BIN(MID(F152,3,2),8),2,4)),Codes!$E$1:$F$18,2)</f>
        <v>Normal</v>
      </c>
    </row>
    <row r="153" spans="1:15">
      <c r="A153" s="3" t="s">
        <v>9801</v>
      </c>
      <c r="B153" s="1" t="s">
        <v>36</v>
      </c>
      <c r="C153" s="6" t="s">
        <v>375</v>
      </c>
      <c r="D153" s="3" t="s">
        <v>372</v>
      </c>
      <c r="E153" s="3" t="s">
        <v>373</v>
      </c>
      <c r="F153" s="3" t="s">
        <v>370</v>
      </c>
      <c r="H153" s="1" t="str">
        <f t="shared" si="154"/>
        <v>100010</v>
      </c>
      <c r="I153" s="1">
        <f t="shared" si="155"/>
        <v>1</v>
      </c>
      <c r="J153" s="1">
        <f t="shared" si="156"/>
        <v>3</v>
      </c>
      <c r="K153" s="18">
        <f t="shared" si="157"/>
        <v>361</v>
      </c>
      <c r="L153" s="1">
        <f t="shared" si="158"/>
        <v>100</v>
      </c>
      <c r="M153" s="1">
        <f t="shared" si="159"/>
        <v>0</v>
      </c>
      <c r="N153" s="1">
        <f t="shared" si="160"/>
        <v>60</v>
      </c>
      <c r="O153" s="1" t="str">
        <f>VLOOKUP(BIN2DEC(MID(HEX2BIN(MID(F153,3,2),8),2,4)),Codes!$E$1:$F$18,2)</f>
        <v>Normal</v>
      </c>
    </row>
    <row r="154" spans="1:15">
      <c r="A154" s="3" t="s">
        <v>9802</v>
      </c>
      <c r="B154" s="1" t="s">
        <v>36</v>
      </c>
      <c r="C154" s="6" t="s">
        <v>381</v>
      </c>
      <c r="D154" s="3" t="s">
        <v>1388</v>
      </c>
      <c r="E154" s="3" t="s">
        <v>9803</v>
      </c>
      <c r="F154" s="3" t="s">
        <v>553</v>
      </c>
      <c r="H154" s="1" t="str">
        <f t="shared" si="154"/>
        <v>100010</v>
      </c>
      <c r="I154" s="1">
        <f t="shared" si="155"/>
        <v>0</v>
      </c>
      <c r="J154" s="1">
        <f t="shared" si="156"/>
        <v>2</v>
      </c>
      <c r="K154" s="18">
        <f t="shared" si="157"/>
        <v>90</v>
      </c>
      <c r="L154" s="1">
        <f t="shared" si="158"/>
        <v>110</v>
      </c>
      <c r="M154" s="1">
        <f t="shared" si="159"/>
        <v>0</v>
      </c>
      <c r="N154" s="1">
        <f t="shared" si="160"/>
        <v>75</v>
      </c>
      <c r="O154" s="1" t="str">
        <f>VLOOKUP(BIN2DEC(MID(HEX2BIN(MID(F154,3,2),8),2,4)),Codes!$E$1:$F$18,2)</f>
        <v>Normal</v>
      </c>
    </row>
    <row r="155" spans="1:15">
      <c r="A155" s="3" t="s">
        <v>9804</v>
      </c>
      <c r="B155" s="1" t="s">
        <v>36</v>
      </c>
      <c r="C155" s="6" t="s">
        <v>381</v>
      </c>
      <c r="D155" s="3" t="s">
        <v>372</v>
      </c>
      <c r="E155" s="3" t="s">
        <v>373</v>
      </c>
      <c r="F155" s="3" t="s">
        <v>370</v>
      </c>
      <c r="H155" s="1" t="str">
        <f t="shared" si="154"/>
        <v>100010</v>
      </c>
      <c r="I155" s="1">
        <f t="shared" si="155"/>
        <v>1</v>
      </c>
      <c r="J155" s="1">
        <f t="shared" si="156"/>
        <v>3</v>
      </c>
      <c r="K155" s="18">
        <f t="shared" si="157"/>
        <v>361</v>
      </c>
      <c r="L155" s="1">
        <f t="shared" si="158"/>
        <v>100</v>
      </c>
      <c r="M155" s="1">
        <f t="shared" si="159"/>
        <v>0</v>
      </c>
      <c r="N155" s="1">
        <f t="shared" si="160"/>
        <v>60</v>
      </c>
      <c r="O155" s="1" t="str">
        <f>VLOOKUP(BIN2DEC(MID(HEX2BIN(MID(F155,3,2),8),2,4)),Codes!$E$1:$F$18,2)</f>
        <v>Normal</v>
      </c>
    </row>
    <row r="156" spans="1:15">
      <c r="A156" s="3" t="s">
        <v>9805</v>
      </c>
      <c r="B156" s="1" t="s">
        <v>36</v>
      </c>
      <c r="C156" s="6" t="s">
        <v>386</v>
      </c>
      <c r="D156" s="3" t="s">
        <v>9806</v>
      </c>
      <c r="E156" s="3" t="s">
        <v>9807</v>
      </c>
      <c r="F156" s="3" t="s">
        <v>9808</v>
      </c>
      <c r="H156" s="1" t="str">
        <f t="shared" si="154"/>
        <v>100010</v>
      </c>
      <c r="I156" s="1">
        <f t="shared" si="155"/>
        <v>0</v>
      </c>
      <c r="J156" s="1">
        <f t="shared" si="156"/>
        <v>1</v>
      </c>
      <c r="K156" s="18">
        <f t="shared" si="157"/>
        <v>270</v>
      </c>
      <c r="L156" s="1">
        <f t="shared" si="158"/>
        <v>40</v>
      </c>
      <c r="M156" s="1">
        <f t="shared" si="159"/>
        <v>0</v>
      </c>
      <c r="N156" s="1">
        <f t="shared" si="160"/>
        <v>150</v>
      </c>
      <c r="O156" s="1" t="str">
        <f>VLOOKUP(BIN2DEC(MID(HEX2BIN(MID(F156,3,2),8),2,4)),Codes!$E$1:$F$18,2)</f>
        <v>Normal</v>
      </c>
    </row>
    <row r="157" spans="1:15">
      <c r="A157" s="3" t="s">
        <v>9809</v>
      </c>
      <c r="B157" s="1" t="s">
        <v>36</v>
      </c>
      <c r="C157" s="6" t="s">
        <v>386</v>
      </c>
      <c r="D157" s="3" t="s">
        <v>372</v>
      </c>
      <c r="E157" s="3" t="s">
        <v>373</v>
      </c>
      <c r="F157" s="3" t="s">
        <v>370</v>
      </c>
      <c r="H157" s="1" t="str">
        <f t="shared" si="154"/>
        <v>100010</v>
      </c>
      <c r="I157" s="1">
        <f t="shared" si="155"/>
        <v>1</v>
      </c>
      <c r="J157" s="1">
        <f t="shared" si="156"/>
        <v>3</v>
      </c>
      <c r="K157" s="18">
        <f t="shared" si="157"/>
        <v>361</v>
      </c>
      <c r="L157" s="1">
        <f t="shared" si="158"/>
        <v>100</v>
      </c>
      <c r="M157" s="1">
        <f t="shared" si="159"/>
        <v>0</v>
      </c>
      <c r="N157" s="1">
        <f t="shared" si="160"/>
        <v>60</v>
      </c>
      <c r="O157" s="1" t="str">
        <f>VLOOKUP(BIN2DEC(MID(HEX2BIN(MID(F157,3,2),8),2,4)),Codes!$E$1:$F$18,2)</f>
        <v>Normal</v>
      </c>
    </row>
    <row r="158" spans="1:15">
      <c r="A158" s="3" t="s">
        <v>5756</v>
      </c>
      <c r="B158" s="1" t="s">
        <v>43</v>
      </c>
      <c r="C158" s="6" t="s">
        <v>4379</v>
      </c>
      <c r="D158" s="3" t="s">
        <v>2296</v>
      </c>
      <c r="E158" s="3" t="s">
        <v>373</v>
      </c>
      <c r="F158" s="3" t="s">
        <v>2297</v>
      </c>
      <c r="H158" s="1" t="str">
        <f t="shared" ref="H158:H172" si="168">LEFT(HEX2BIN(LEFT(D158,2),8),6)</f>
        <v>100010</v>
      </c>
      <c r="I158" s="1">
        <f t="shared" ref="I158:I172" si="169">BIN2DEC(MID(HEX2BIN(MID(D158,2,2),8),3,3))</f>
        <v>1</v>
      </c>
      <c r="J158" s="1">
        <f t="shared" ref="J158:J172" si="170">HEX2DEC(RIGHT(D158,3))</f>
        <v>5</v>
      </c>
      <c r="K158" s="18">
        <f t="shared" ref="K158:K172" si="171">ROUNDDOWN(HEX2DEC(LEFT(E158,3))/8,0)</f>
        <v>361</v>
      </c>
      <c r="L158" s="1">
        <f t="shared" ref="L158:L172" si="172">ROUNDDOWN(HEX2DEC(MID(E158,3,3))/4,0)-(512*ROUNDDOWN(HEX2DEC(MID(E158,3,1))/8,0))</f>
        <v>100</v>
      </c>
      <c r="M158" s="1">
        <f t="shared" ref="M158:M172" si="173">RIGHT(HEX2BIN(MID(E158,5,1),4),2)*128+HEX2DEC(MID(E158,6,1))*8+LEFT(HEX2BIN(MID(E158,7,1),4),3)</f>
        <v>0</v>
      </c>
      <c r="N158" s="1">
        <f t="shared" ref="N158:N172" si="174">ROUNDDOWN(HEX2DEC(LEFT(F158,3))/8,0)</f>
        <v>0</v>
      </c>
      <c r="O158" s="1" t="str">
        <f>VLOOKUP(BIN2DEC(MID(HEX2BIN(MID(F158,3,2),8),2,4)),Codes!$E$1:$F$18,2)</f>
        <v>Normal</v>
      </c>
    </row>
    <row r="159" spans="1:15">
      <c r="A159" s="3" t="s">
        <v>5761</v>
      </c>
      <c r="B159" s="1" t="s">
        <v>43</v>
      </c>
      <c r="C159" s="6" t="s">
        <v>4379</v>
      </c>
      <c r="D159" s="3" t="s">
        <v>2296</v>
      </c>
      <c r="E159" s="3" t="s">
        <v>373</v>
      </c>
      <c r="F159" s="3" t="s">
        <v>2297</v>
      </c>
      <c r="H159" s="1" t="str">
        <f t="shared" si="168"/>
        <v>100010</v>
      </c>
      <c r="I159" s="1">
        <f t="shared" si="169"/>
        <v>1</v>
      </c>
      <c r="J159" s="1">
        <f t="shared" si="170"/>
        <v>5</v>
      </c>
      <c r="K159" s="18">
        <f t="shared" si="171"/>
        <v>361</v>
      </c>
      <c r="L159" s="1">
        <f t="shared" si="172"/>
        <v>100</v>
      </c>
      <c r="M159" s="1">
        <f t="shared" si="173"/>
        <v>0</v>
      </c>
      <c r="N159" s="1">
        <f t="shared" si="174"/>
        <v>0</v>
      </c>
      <c r="O159" s="1" t="str">
        <f>VLOOKUP(BIN2DEC(MID(HEX2BIN(MID(F159,3,2),8),2,4)),Codes!$E$1:$F$18,2)</f>
        <v>Normal</v>
      </c>
    </row>
    <row r="160" spans="1:15">
      <c r="A160" s="3" t="s">
        <v>5766</v>
      </c>
      <c r="B160" s="1" t="s">
        <v>43</v>
      </c>
      <c r="C160" s="6" t="s">
        <v>4379</v>
      </c>
      <c r="D160" s="3" t="s">
        <v>2296</v>
      </c>
      <c r="E160" s="3" t="s">
        <v>373</v>
      </c>
      <c r="F160" s="3" t="s">
        <v>2297</v>
      </c>
      <c r="H160" s="1" t="str">
        <f t="shared" si="168"/>
        <v>100010</v>
      </c>
      <c r="I160" s="1">
        <f t="shared" si="169"/>
        <v>1</v>
      </c>
      <c r="J160" s="1">
        <f t="shared" si="170"/>
        <v>5</v>
      </c>
      <c r="K160" s="18">
        <f t="shared" si="171"/>
        <v>361</v>
      </c>
      <c r="L160" s="1">
        <f t="shared" si="172"/>
        <v>100</v>
      </c>
      <c r="M160" s="1">
        <f t="shared" si="173"/>
        <v>0</v>
      </c>
      <c r="N160" s="1">
        <f t="shared" si="174"/>
        <v>0</v>
      </c>
      <c r="O160" s="1" t="str">
        <f>VLOOKUP(BIN2DEC(MID(HEX2BIN(MID(F160,3,2),8),2,4)),Codes!$E$1:$F$18,2)</f>
        <v>Normal</v>
      </c>
    </row>
    <row r="161" spans="1:15">
      <c r="A161" s="3" t="s">
        <v>5768</v>
      </c>
      <c r="B161" s="1" t="s">
        <v>43</v>
      </c>
      <c r="C161" s="6" t="s">
        <v>4379</v>
      </c>
      <c r="D161" s="3" t="s">
        <v>2296</v>
      </c>
      <c r="E161" s="3" t="s">
        <v>373</v>
      </c>
      <c r="F161" s="3" t="s">
        <v>2297</v>
      </c>
      <c r="H161" s="1" t="str">
        <f t="shared" si="168"/>
        <v>100010</v>
      </c>
      <c r="I161" s="1">
        <f t="shared" si="169"/>
        <v>1</v>
      </c>
      <c r="J161" s="1">
        <f t="shared" si="170"/>
        <v>5</v>
      </c>
      <c r="K161" s="18">
        <f t="shared" si="171"/>
        <v>361</v>
      </c>
      <c r="L161" s="1">
        <f t="shared" si="172"/>
        <v>100</v>
      </c>
      <c r="M161" s="1">
        <f t="shared" si="173"/>
        <v>0</v>
      </c>
      <c r="N161" s="1">
        <f t="shared" si="174"/>
        <v>0</v>
      </c>
      <c r="O161" s="1" t="str">
        <f>VLOOKUP(BIN2DEC(MID(HEX2BIN(MID(F161,3,2),8),2,4)),Codes!$E$1:$F$18,2)</f>
        <v>Normal</v>
      </c>
    </row>
    <row r="162" spans="1:15">
      <c r="A162" s="3" t="s">
        <v>5770</v>
      </c>
      <c r="B162" s="1" t="s">
        <v>43</v>
      </c>
      <c r="C162" s="6" t="s">
        <v>4379</v>
      </c>
      <c r="D162" s="3" t="s">
        <v>2296</v>
      </c>
      <c r="E162" s="3" t="s">
        <v>373</v>
      </c>
      <c r="F162" s="3" t="s">
        <v>2297</v>
      </c>
      <c r="H162" s="1" t="str">
        <f t="shared" si="168"/>
        <v>100010</v>
      </c>
      <c r="I162" s="1">
        <f t="shared" si="169"/>
        <v>1</v>
      </c>
      <c r="J162" s="1">
        <f t="shared" si="170"/>
        <v>5</v>
      </c>
      <c r="K162" s="18">
        <f t="shared" si="171"/>
        <v>361</v>
      </c>
      <c r="L162" s="1">
        <f t="shared" si="172"/>
        <v>100</v>
      </c>
      <c r="M162" s="1">
        <f t="shared" si="173"/>
        <v>0</v>
      </c>
      <c r="N162" s="1">
        <f t="shared" si="174"/>
        <v>0</v>
      </c>
      <c r="O162" s="1" t="str">
        <f>VLOOKUP(BIN2DEC(MID(HEX2BIN(MID(F162,3,2),8),2,4)),Codes!$E$1:$F$18,2)</f>
        <v>Normal</v>
      </c>
    </row>
    <row r="163" spans="1:15">
      <c r="A163" s="3" t="s">
        <v>5771</v>
      </c>
      <c r="B163" s="1" t="s">
        <v>43</v>
      </c>
      <c r="C163" s="6" t="s">
        <v>4379</v>
      </c>
      <c r="D163" s="3" t="s">
        <v>2296</v>
      </c>
      <c r="E163" s="3" t="s">
        <v>373</v>
      </c>
      <c r="F163" s="3" t="s">
        <v>2297</v>
      </c>
      <c r="H163" s="1" t="str">
        <f t="shared" si="168"/>
        <v>100010</v>
      </c>
      <c r="I163" s="1">
        <f t="shared" si="169"/>
        <v>1</v>
      </c>
      <c r="J163" s="1">
        <f t="shared" si="170"/>
        <v>5</v>
      </c>
      <c r="K163" s="18">
        <f t="shared" si="171"/>
        <v>361</v>
      </c>
      <c r="L163" s="1">
        <f t="shared" si="172"/>
        <v>100</v>
      </c>
      <c r="M163" s="1">
        <f t="shared" si="173"/>
        <v>0</v>
      </c>
      <c r="N163" s="1">
        <f t="shared" si="174"/>
        <v>0</v>
      </c>
      <c r="O163" s="1" t="str">
        <f>VLOOKUP(BIN2DEC(MID(HEX2BIN(MID(F163,3,2),8),2,4)),Codes!$E$1:$F$18,2)</f>
        <v>Normal</v>
      </c>
    </row>
    <row r="164" spans="1:15">
      <c r="A164" s="3" t="s">
        <v>5772</v>
      </c>
      <c r="B164" s="1" t="s">
        <v>43</v>
      </c>
      <c r="C164" s="6" t="s">
        <v>4379</v>
      </c>
      <c r="D164" s="3" t="s">
        <v>2296</v>
      </c>
      <c r="E164" s="3" t="s">
        <v>373</v>
      </c>
      <c r="F164" s="3" t="s">
        <v>2297</v>
      </c>
      <c r="H164" s="1" t="str">
        <f t="shared" si="168"/>
        <v>100010</v>
      </c>
      <c r="I164" s="1">
        <f t="shared" si="169"/>
        <v>1</v>
      </c>
      <c r="J164" s="1">
        <f t="shared" si="170"/>
        <v>5</v>
      </c>
      <c r="K164" s="18">
        <f t="shared" si="171"/>
        <v>361</v>
      </c>
      <c r="L164" s="1">
        <f t="shared" si="172"/>
        <v>100</v>
      </c>
      <c r="M164" s="1">
        <f t="shared" si="173"/>
        <v>0</v>
      </c>
      <c r="N164" s="1">
        <f t="shared" si="174"/>
        <v>0</v>
      </c>
      <c r="O164" s="1" t="str">
        <f>VLOOKUP(BIN2DEC(MID(HEX2BIN(MID(F164,3,2),8),2,4)),Codes!$E$1:$F$18,2)</f>
        <v>Normal</v>
      </c>
    </row>
    <row r="165" spans="1:15">
      <c r="A165" s="3" t="s">
        <v>5773</v>
      </c>
      <c r="B165" s="1" t="s">
        <v>43</v>
      </c>
      <c r="C165" s="6" t="s">
        <v>5774</v>
      </c>
      <c r="D165" s="3" t="s">
        <v>2304</v>
      </c>
      <c r="E165" s="3" t="s">
        <v>373</v>
      </c>
      <c r="F165" s="3" t="s">
        <v>2297</v>
      </c>
      <c r="H165" s="1" t="str">
        <f t="shared" si="168"/>
        <v>100010</v>
      </c>
      <c r="I165" s="1">
        <f t="shared" si="169"/>
        <v>0</v>
      </c>
      <c r="J165" s="1">
        <f t="shared" si="170"/>
        <v>10</v>
      </c>
      <c r="K165" s="18">
        <f t="shared" si="171"/>
        <v>361</v>
      </c>
      <c r="L165" s="1">
        <f t="shared" si="172"/>
        <v>100</v>
      </c>
      <c r="M165" s="1">
        <f t="shared" si="173"/>
        <v>0</v>
      </c>
      <c r="N165" s="1">
        <f t="shared" si="174"/>
        <v>0</v>
      </c>
      <c r="O165" s="1" t="str">
        <f>VLOOKUP(BIN2DEC(MID(HEX2BIN(MID(F165,3,2),8),2,4)),Codes!$E$1:$F$18,2)</f>
        <v>Normal</v>
      </c>
    </row>
    <row r="166" spans="1:15">
      <c r="A166" s="3" t="s">
        <v>5775</v>
      </c>
      <c r="B166" s="1" t="s">
        <v>43</v>
      </c>
      <c r="C166" s="6" t="s">
        <v>4379</v>
      </c>
      <c r="D166" s="3" t="s">
        <v>2296</v>
      </c>
      <c r="E166" s="3" t="s">
        <v>373</v>
      </c>
      <c r="F166" s="3" t="s">
        <v>2297</v>
      </c>
      <c r="H166" s="1" t="str">
        <f t="shared" si="168"/>
        <v>100010</v>
      </c>
      <c r="I166" s="1">
        <f t="shared" si="169"/>
        <v>1</v>
      </c>
      <c r="J166" s="1">
        <f t="shared" si="170"/>
        <v>5</v>
      </c>
      <c r="K166" s="18">
        <f t="shared" si="171"/>
        <v>361</v>
      </c>
      <c r="L166" s="1">
        <f t="shared" si="172"/>
        <v>100</v>
      </c>
      <c r="M166" s="1">
        <f t="shared" si="173"/>
        <v>0</v>
      </c>
      <c r="N166" s="1">
        <f t="shared" si="174"/>
        <v>0</v>
      </c>
      <c r="O166" s="1" t="str">
        <f>VLOOKUP(BIN2DEC(MID(HEX2BIN(MID(F166,3,2),8),2,4)),Codes!$E$1:$F$18,2)</f>
        <v>Normal</v>
      </c>
    </row>
    <row r="167" spans="1:15">
      <c r="A167" s="3" t="s">
        <v>5776</v>
      </c>
      <c r="B167" s="1" t="s">
        <v>43</v>
      </c>
      <c r="C167" s="6" t="s">
        <v>4379</v>
      </c>
      <c r="D167" s="3" t="s">
        <v>2296</v>
      </c>
      <c r="E167" s="3" t="s">
        <v>373</v>
      </c>
      <c r="F167" s="3" t="s">
        <v>2297</v>
      </c>
      <c r="H167" s="1" t="str">
        <f t="shared" si="168"/>
        <v>100010</v>
      </c>
      <c r="I167" s="1">
        <f t="shared" si="169"/>
        <v>1</v>
      </c>
      <c r="J167" s="1">
        <f t="shared" si="170"/>
        <v>5</v>
      </c>
      <c r="K167" s="18">
        <f t="shared" si="171"/>
        <v>361</v>
      </c>
      <c r="L167" s="1">
        <f t="shared" si="172"/>
        <v>100</v>
      </c>
      <c r="M167" s="1">
        <f t="shared" si="173"/>
        <v>0</v>
      </c>
      <c r="N167" s="1">
        <f t="shared" si="174"/>
        <v>0</v>
      </c>
      <c r="O167" s="1" t="str">
        <f>VLOOKUP(BIN2DEC(MID(HEX2BIN(MID(F167,3,2),8),2,4)),Codes!$E$1:$F$18,2)</f>
        <v>Normal</v>
      </c>
    </row>
    <row r="168" spans="1:15">
      <c r="A168" s="3" t="s">
        <v>5777</v>
      </c>
      <c r="B168" s="1" t="s">
        <v>43</v>
      </c>
      <c r="C168" s="6" t="s">
        <v>6101</v>
      </c>
      <c r="D168" s="3" t="s">
        <v>382</v>
      </c>
      <c r="E168" s="3" t="s">
        <v>373</v>
      </c>
      <c r="F168" s="3" t="s">
        <v>2297</v>
      </c>
      <c r="H168" s="1" t="str">
        <f t="shared" si="168"/>
        <v>100010</v>
      </c>
      <c r="I168" s="1">
        <f t="shared" si="169"/>
        <v>0</v>
      </c>
      <c r="J168" s="1">
        <f t="shared" si="170"/>
        <v>8</v>
      </c>
      <c r="K168" s="18">
        <f t="shared" si="171"/>
        <v>361</v>
      </c>
      <c r="L168" s="1">
        <f t="shared" si="172"/>
        <v>100</v>
      </c>
      <c r="M168" s="1">
        <f t="shared" si="173"/>
        <v>0</v>
      </c>
      <c r="N168" s="1">
        <f t="shared" si="174"/>
        <v>0</v>
      </c>
      <c r="O168" s="1" t="str">
        <f>VLOOKUP(BIN2DEC(MID(HEX2BIN(MID(F168,3,2),8),2,4)),Codes!$E$1:$F$18,2)</f>
        <v>Normal</v>
      </c>
    </row>
    <row r="169" spans="1:15">
      <c r="A169" s="3" t="s">
        <v>5955</v>
      </c>
      <c r="B169" s="1" t="s">
        <v>43</v>
      </c>
      <c r="C169" s="6" t="s">
        <v>5958</v>
      </c>
      <c r="D169" s="3" t="s">
        <v>2296</v>
      </c>
      <c r="E169" s="3" t="s">
        <v>373</v>
      </c>
      <c r="F169" s="3" t="s">
        <v>2297</v>
      </c>
      <c r="H169" s="1" t="str">
        <f t="shared" si="168"/>
        <v>100010</v>
      </c>
      <c r="I169" s="1">
        <f t="shared" si="169"/>
        <v>1</v>
      </c>
      <c r="J169" s="1">
        <f t="shared" si="170"/>
        <v>5</v>
      </c>
      <c r="K169" s="18">
        <f t="shared" si="171"/>
        <v>361</v>
      </c>
      <c r="L169" s="1">
        <f t="shared" si="172"/>
        <v>100</v>
      </c>
      <c r="M169" s="1">
        <f t="shared" si="173"/>
        <v>0</v>
      </c>
      <c r="N169" s="1">
        <f t="shared" si="174"/>
        <v>0</v>
      </c>
      <c r="O169" s="1" t="str">
        <f>VLOOKUP(BIN2DEC(MID(HEX2BIN(MID(F169,3,2),8),2,4)),Codes!$E$1:$F$18,2)</f>
        <v>Normal</v>
      </c>
    </row>
    <row r="170" spans="1:15">
      <c r="A170" s="3" t="s">
        <v>5956</v>
      </c>
      <c r="B170" s="1" t="s">
        <v>43</v>
      </c>
      <c r="C170" s="6" t="s">
        <v>5958</v>
      </c>
      <c r="D170" s="3" t="s">
        <v>2296</v>
      </c>
      <c r="E170" s="3" t="s">
        <v>373</v>
      </c>
      <c r="F170" s="3" t="s">
        <v>2297</v>
      </c>
      <c r="H170" s="1" t="str">
        <f t="shared" si="168"/>
        <v>100010</v>
      </c>
      <c r="I170" s="1">
        <f t="shared" si="169"/>
        <v>1</v>
      </c>
      <c r="J170" s="1">
        <f t="shared" si="170"/>
        <v>5</v>
      </c>
      <c r="K170" s="18">
        <f t="shared" si="171"/>
        <v>361</v>
      </c>
      <c r="L170" s="1">
        <f t="shared" si="172"/>
        <v>100</v>
      </c>
      <c r="M170" s="1">
        <f t="shared" si="173"/>
        <v>0</v>
      </c>
      <c r="N170" s="1">
        <f t="shared" si="174"/>
        <v>0</v>
      </c>
      <c r="O170" s="1" t="str">
        <f>VLOOKUP(BIN2DEC(MID(HEX2BIN(MID(F170,3,2),8),2,4)),Codes!$E$1:$F$18,2)</f>
        <v>Normal</v>
      </c>
    </row>
    <row r="171" spans="1:15">
      <c r="A171" s="3" t="s">
        <v>5957</v>
      </c>
      <c r="B171" s="1" t="s">
        <v>43</v>
      </c>
      <c r="C171" s="6" t="s">
        <v>5958</v>
      </c>
      <c r="D171" s="3" t="s">
        <v>382</v>
      </c>
      <c r="E171" s="3" t="s">
        <v>373</v>
      </c>
      <c r="F171" s="3" t="s">
        <v>2297</v>
      </c>
      <c r="H171" s="1" t="str">
        <f t="shared" si="168"/>
        <v>100010</v>
      </c>
      <c r="I171" s="1">
        <f t="shared" si="169"/>
        <v>0</v>
      </c>
      <c r="J171" s="1">
        <f t="shared" si="170"/>
        <v>8</v>
      </c>
      <c r="K171" s="18">
        <f t="shared" si="171"/>
        <v>361</v>
      </c>
      <c r="L171" s="1">
        <f t="shared" si="172"/>
        <v>100</v>
      </c>
      <c r="M171" s="1">
        <f t="shared" si="173"/>
        <v>0</v>
      </c>
      <c r="N171" s="1">
        <f t="shared" si="174"/>
        <v>0</v>
      </c>
      <c r="O171" s="1" t="str">
        <f>VLOOKUP(BIN2DEC(MID(HEX2BIN(MID(F171,3,2),8),2,4)),Codes!$E$1:$F$18,2)</f>
        <v>Normal</v>
      </c>
    </row>
    <row r="172" spans="1:15">
      <c r="A172" s="3" t="s">
        <v>5959</v>
      </c>
      <c r="B172" s="1" t="s">
        <v>43</v>
      </c>
      <c r="C172" s="6" t="s">
        <v>5958</v>
      </c>
      <c r="D172" s="3" t="s">
        <v>2296</v>
      </c>
      <c r="E172" s="3" t="s">
        <v>373</v>
      </c>
      <c r="F172" s="3" t="s">
        <v>2297</v>
      </c>
      <c r="H172" s="1" t="str">
        <f t="shared" si="168"/>
        <v>100010</v>
      </c>
      <c r="I172" s="1">
        <f t="shared" si="169"/>
        <v>1</v>
      </c>
      <c r="J172" s="1">
        <f t="shared" si="170"/>
        <v>5</v>
      </c>
      <c r="K172" s="18">
        <f t="shared" si="171"/>
        <v>361</v>
      </c>
      <c r="L172" s="1">
        <f t="shared" si="172"/>
        <v>100</v>
      </c>
      <c r="M172" s="1">
        <f t="shared" si="173"/>
        <v>0</v>
      </c>
      <c r="N172" s="1">
        <f t="shared" si="174"/>
        <v>0</v>
      </c>
      <c r="O172" s="1" t="str">
        <f>VLOOKUP(BIN2DEC(MID(HEX2BIN(MID(F172,3,2),8),2,4)),Codes!$E$1:$F$18,2)</f>
        <v>Normal</v>
      </c>
    </row>
    <row r="173" spans="1:15">
      <c r="A173" s="3" t="s">
        <v>6142</v>
      </c>
      <c r="B173" s="1" t="s">
        <v>43</v>
      </c>
      <c r="C173" s="6" t="s">
        <v>540</v>
      </c>
      <c r="D173" s="3" t="s">
        <v>952</v>
      </c>
      <c r="E173" s="3" t="s">
        <v>488</v>
      </c>
      <c r="F173" s="3" t="s">
        <v>384</v>
      </c>
      <c r="H173" s="1" t="str">
        <f t="shared" ref="H173:H182" si="175">LEFT(HEX2BIN(LEFT(D173,2),8),6)</f>
        <v>100010</v>
      </c>
      <c r="I173" s="1">
        <f t="shared" ref="I173:I182" si="176">BIN2DEC(MID(HEX2BIN(MID(D173,2,2),8),3,3))</f>
        <v>1</v>
      </c>
      <c r="J173" s="1">
        <f t="shared" ref="J173:J182" si="177">HEX2DEC(RIGHT(D173,3))</f>
        <v>6</v>
      </c>
      <c r="K173" s="18">
        <f t="shared" ref="K173:K182" si="178">ROUNDDOWN(HEX2DEC(LEFT(E173,3))/8,0)</f>
        <v>0</v>
      </c>
      <c r="L173" s="1">
        <f t="shared" ref="L173:L182" si="179">ROUNDDOWN(HEX2DEC(MID(E173,3,3))/4,0)-(512*ROUNDDOWN(HEX2DEC(MID(E173,3,1))/8,0))</f>
        <v>50</v>
      </c>
      <c r="M173" s="1">
        <f t="shared" ref="M173:M182" si="180">RIGHT(HEX2BIN(MID(E173,5,1),4),2)*128+HEX2DEC(MID(E173,6,1))*8+LEFT(HEX2BIN(MID(E173,7,1),4),3)</f>
        <v>0</v>
      </c>
      <c r="N173" s="1">
        <f t="shared" ref="N173:N182" si="181">ROUNDDOWN(HEX2DEC(LEFT(F173,3))/8,0)</f>
        <v>70</v>
      </c>
      <c r="O173" s="1" t="str">
        <f>VLOOKUP(BIN2DEC(MID(HEX2BIN(MID(F173,3,2),8),2,4)),Codes!$E$1:$F$18,2)</f>
        <v>Normal</v>
      </c>
    </row>
    <row r="174" spans="1:15">
      <c r="A174" s="3" t="s">
        <v>6148</v>
      </c>
      <c r="B174" s="1" t="s">
        <v>43</v>
      </c>
      <c r="C174" s="6" t="s">
        <v>541</v>
      </c>
      <c r="D174" s="3" t="s">
        <v>952</v>
      </c>
      <c r="E174" s="3" t="s">
        <v>488</v>
      </c>
      <c r="F174" s="3" t="s">
        <v>384</v>
      </c>
      <c r="H174" s="1" t="str">
        <f t="shared" si="175"/>
        <v>100010</v>
      </c>
      <c r="I174" s="1">
        <f t="shared" si="176"/>
        <v>1</v>
      </c>
      <c r="J174" s="1">
        <f t="shared" si="177"/>
        <v>6</v>
      </c>
      <c r="K174" s="18">
        <f t="shared" si="178"/>
        <v>0</v>
      </c>
      <c r="L174" s="1">
        <f t="shared" si="179"/>
        <v>50</v>
      </c>
      <c r="M174" s="1">
        <f t="shared" si="180"/>
        <v>0</v>
      </c>
      <c r="N174" s="1">
        <f t="shared" si="181"/>
        <v>70</v>
      </c>
      <c r="O174" s="1" t="str">
        <f>VLOOKUP(BIN2DEC(MID(HEX2BIN(MID(F174,3,2),8),2,4)),Codes!$E$1:$F$18,2)</f>
        <v>Normal</v>
      </c>
    </row>
    <row r="175" spans="1:15">
      <c r="A175" s="3" t="s">
        <v>6151</v>
      </c>
      <c r="B175" s="1" t="s">
        <v>43</v>
      </c>
      <c r="C175" s="6" t="s">
        <v>366</v>
      </c>
      <c r="D175" s="3" t="s">
        <v>382</v>
      </c>
      <c r="E175" s="3" t="s">
        <v>6152</v>
      </c>
      <c r="F175" s="3" t="s">
        <v>4565</v>
      </c>
      <c r="H175" s="1" t="str">
        <f t="shared" si="175"/>
        <v>100010</v>
      </c>
      <c r="I175" s="1">
        <f t="shared" si="176"/>
        <v>0</v>
      </c>
      <c r="J175" s="1">
        <f t="shared" si="177"/>
        <v>8</v>
      </c>
      <c r="K175" s="18">
        <f t="shared" si="178"/>
        <v>65</v>
      </c>
      <c r="L175" s="1">
        <f t="shared" si="179"/>
        <v>100</v>
      </c>
      <c r="M175" s="1">
        <f t="shared" si="180"/>
        <v>0</v>
      </c>
      <c r="N175" s="1">
        <f t="shared" si="181"/>
        <v>40</v>
      </c>
      <c r="O175" s="1" t="str">
        <f>VLOOKUP(BIN2DEC(MID(HEX2BIN(MID(F175,3,2),8),2,4)),Codes!$E$1:$F$18,2)</f>
        <v>Normal</v>
      </c>
    </row>
    <row r="176" spans="1:15">
      <c r="A176" s="3" t="s">
        <v>6153</v>
      </c>
      <c r="B176" s="1" t="s">
        <v>43</v>
      </c>
      <c r="C176" s="6" t="s">
        <v>366</v>
      </c>
      <c r="D176" s="3" t="s">
        <v>372</v>
      </c>
      <c r="E176" s="3" t="s">
        <v>373</v>
      </c>
      <c r="F176" s="3" t="s">
        <v>370</v>
      </c>
      <c r="H176" s="1" t="str">
        <f t="shared" si="175"/>
        <v>100010</v>
      </c>
      <c r="I176" s="1">
        <f t="shared" si="176"/>
        <v>1</v>
      </c>
      <c r="J176" s="1">
        <f t="shared" si="177"/>
        <v>3</v>
      </c>
      <c r="K176" s="18">
        <f t="shared" si="178"/>
        <v>361</v>
      </c>
      <c r="L176" s="1">
        <f t="shared" si="179"/>
        <v>100</v>
      </c>
      <c r="M176" s="1">
        <f t="shared" si="180"/>
        <v>0</v>
      </c>
      <c r="N176" s="1">
        <f t="shared" si="181"/>
        <v>60</v>
      </c>
      <c r="O176" s="1" t="str">
        <f>VLOOKUP(BIN2DEC(MID(HEX2BIN(MID(F176,3,2),8),2,4)),Codes!$E$1:$F$18,2)</f>
        <v>Normal</v>
      </c>
    </row>
    <row r="177" spans="1:15">
      <c r="A177" s="3" t="s">
        <v>6154</v>
      </c>
      <c r="B177" s="1" t="s">
        <v>43</v>
      </c>
      <c r="C177" s="6" t="s">
        <v>375</v>
      </c>
      <c r="D177" s="3" t="s">
        <v>382</v>
      </c>
      <c r="E177" s="3" t="s">
        <v>6155</v>
      </c>
      <c r="F177" s="3" t="s">
        <v>3941</v>
      </c>
      <c r="H177" s="1" t="str">
        <f t="shared" si="175"/>
        <v>100010</v>
      </c>
      <c r="I177" s="1">
        <f t="shared" si="176"/>
        <v>0</v>
      </c>
      <c r="J177" s="1">
        <f t="shared" si="177"/>
        <v>8</v>
      </c>
      <c r="K177" s="18">
        <f t="shared" si="178"/>
        <v>120</v>
      </c>
      <c r="L177" s="1">
        <f t="shared" si="179"/>
        <v>50</v>
      </c>
      <c r="M177" s="1">
        <f t="shared" si="180"/>
        <v>0</v>
      </c>
      <c r="N177" s="1">
        <f t="shared" si="181"/>
        <v>80</v>
      </c>
      <c r="O177" s="1" t="str">
        <f>VLOOKUP(BIN2DEC(MID(HEX2BIN(MID(F177,3,2),8),2,4)),Codes!$E$1:$F$18,2)</f>
        <v>Normal</v>
      </c>
    </row>
    <row r="178" spans="1:15">
      <c r="A178" s="3" t="s">
        <v>6156</v>
      </c>
      <c r="B178" s="1" t="s">
        <v>43</v>
      </c>
      <c r="C178" s="6" t="s">
        <v>375</v>
      </c>
      <c r="D178" s="3" t="s">
        <v>372</v>
      </c>
      <c r="E178" s="3" t="s">
        <v>373</v>
      </c>
      <c r="F178" s="3" t="s">
        <v>370</v>
      </c>
      <c r="H178" s="1" t="str">
        <f t="shared" si="175"/>
        <v>100010</v>
      </c>
      <c r="I178" s="1">
        <f t="shared" si="176"/>
        <v>1</v>
      </c>
      <c r="J178" s="1">
        <f t="shared" si="177"/>
        <v>3</v>
      </c>
      <c r="K178" s="18">
        <f t="shared" si="178"/>
        <v>361</v>
      </c>
      <c r="L178" s="1">
        <f t="shared" si="179"/>
        <v>100</v>
      </c>
      <c r="M178" s="1">
        <f t="shared" si="180"/>
        <v>0</v>
      </c>
      <c r="N178" s="1">
        <f t="shared" si="181"/>
        <v>60</v>
      </c>
      <c r="O178" s="1" t="str">
        <f>VLOOKUP(BIN2DEC(MID(HEX2BIN(MID(F178,3,2),8),2,4)),Codes!$E$1:$F$18,2)</f>
        <v>Normal</v>
      </c>
    </row>
    <row r="179" spans="1:15">
      <c r="A179" s="3" t="s">
        <v>6157</v>
      </c>
      <c r="B179" s="1" t="s">
        <v>43</v>
      </c>
      <c r="C179" s="6" t="s">
        <v>381</v>
      </c>
      <c r="D179" s="3" t="s">
        <v>2304</v>
      </c>
      <c r="E179" s="3" t="s">
        <v>6158</v>
      </c>
      <c r="F179" s="3" t="s">
        <v>534</v>
      </c>
      <c r="H179" s="1" t="str">
        <f t="shared" si="175"/>
        <v>100010</v>
      </c>
      <c r="I179" s="1">
        <f t="shared" si="176"/>
        <v>0</v>
      </c>
      <c r="J179" s="1">
        <f t="shared" si="177"/>
        <v>10</v>
      </c>
      <c r="K179" s="18">
        <f t="shared" si="178"/>
        <v>90</v>
      </c>
      <c r="L179" s="1">
        <f t="shared" si="179"/>
        <v>70</v>
      </c>
      <c r="M179" s="1">
        <f t="shared" si="180"/>
        <v>0</v>
      </c>
      <c r="N179" s="1">
        <f t="shared" si="181"/>
        <v>70</v>
      </c>
      <c r="O179" s="1" t="str">
        <f>VLOOKUP(BIN2DEC(MID(HEX2BIN(MID(F179,3,2),8),2,4)),Codes!$E$1:$F$18,2)</f>
        <v>Normal</v>
      </c>
    </row>
    <row r="180" spans="1:15">
      <c r="A180" s="3" t="s">
        <v>6159</v>
      </c>
      <c r="B180" s="1" t="s">
        <v>43</v>
      </c>
      <c r="C180" s="6" t="s">
        <v>381</v>
      </c>
      <c r="D180" s="3" t="s">
        <v>372</v>
      </c>
      <c r="E180" s="3" t="s">
        <v>373</v>
      </c>
      <c r="F180" s="3" t="s">
        <v>370</v>
      </c>
      <c r="H180" s="1" t="str">
        <f t="shared" si="175"/>
        <v>100010</v>
      </c>
      <c r="I180" s="1">
        <f t="shared" si="176"/>
        <v>1</v>
      </c>
      <c r="J180" s="1">
        <f t="shared" si="177"/>
        <v>3</v>
      </c>
      <c r="K180" s="18">
        <f t="shared" si="178"/>
        <v>361</v>
      </c>
      <c r="L180" s="1">
        <f t="shared" si="179"/>
        <v>100</v>
      </c>
      <c r="M180" s="1">
        <f t="shared" si="180"/>
        <v>0</v>
      </c>
      <c r="N180" s="1">
        <f t="shared" si="181"/>
        <v>60</v>
      </c>
      <c r="O180" s="1" t="str">
        <f>VLOOKUP(BIN2DEC(MID(HEX2BIN(MID(F180,3,2),8),2,4)),Codes!$E$1:$F$18,2)</f>
        <v>Normal</v>
      </c>
    </row>
    <row r="181" spans="1:15">
      <c r="A181" s="3" t="s">
        <v>6160</v>
      </c>
      <c r="B181" s="1" t="s">
        <v>43</v>
      </c>
      <c r="C181" s="6" t="s">
        <v>386</v>
      </c>
      <c r="D181" s="3" t="s">
        <v>551</v>
      </c>
      <c r="E181" s="3" t="s">
        <v>5734</v>
      </c>
      <c r="F181" s="3" t="s">
        <v>4565</v>
      </c>
      <c r="H181" s="1" t="str">
        <f t="shared" si="175"/>
        <v>100010</v>
      </c>
      <c r="I181" s="1">
        <f t="shared" si="176"/>
        <v>0</v>
      </c>
      <c r="J181" s="1">
        <f t="shared" si="177"/>
        <v>7</v>
      </c>
      <c r="K181" s="18">
        <f t="shared" si="178"/>
        <v>90</v>
      </c>
      <c r="L181" s="1">
        <f t="shared" si="179"/>
        <v>45</v>
      </c>
      <c r="M181" s="1">
        <f t="shared" si="180"/>
        <v>0</v>
      </c>
      <c r="N181" s="1">
        <f t="shared" si="181"/>
        <v>40</v>
      </c>
      <c r="O181" s="1" t="str">
        <f>VLOOKUP(BIN2DEC(MID(HEX2BIN(MID(F181,3,2),8),2,4)),Codes!$E$1:$F$18,2)</f>
        <v>Normal</v>
      </c>
    </row>
    <row r="182" spans="1:15">
      <c r="A182" s="3" t="s">
        <v>6161</v>
      </c>
      <c r="B182" s="1" t="s">
        <v>43</v>
      </c>
      <c r="C182" s="6" t="s">
        <v>386</v>
      </c>
      <c r="D182" s="3" t="s">
        <v>372</v>
      </c>
      <c r="E182" s="3" t="s">
        <v>373</v>
      </c>
      <c r="F182" s="3" t="s">
        <v>370</v>
      </c>
      <c r="H182" s="1" t="str">
        <f t="shared" si="175"/>
        <v>100010</v>
      </c>
      <c r="I182" s="1">
        <f t="shared" si="176"/>
        <v>1</v>
      </c>
      <c r="J182" s="1">
        <f t="shared" si="177"/>
        <v>3</v>
      </c>
      <c r="K182" s="18">
        <f t="shared" si="178"/>
        <v>361</v>
      </c>
      <c r="L182" s="1">
        <f t="shared" si="179"/>
        <v>100</v>
      </c>
      <c r="M182" s="1">
        <f t="shared" si="180"/>
        <v>0</v>
      </c>
      <c r="N182" s="1">
        <f t="shared" si="181"/>
        <v>60</v>
      </c>
      <c r="O182" s="1" t="str">
        <f>VLOOKUP(BIN2DEC(MID(HEX2BIN(MID(F182,3,2),8),2,4)),Codes!$E$1:$F$18,2)</f>
        <v>Normal</v>
      </c>
    </row>
    <row r="183" spans="1:15">
      <c r="A183" s="3" t="s">
        <v>4726</v>
      </c>
      <c r="B183" s="1" t="s">
        <v>74</v>
      </c>
      <c r="C183" s="6" t="s">
        <v>2316</v>
      </c>
      <c r="D183" s="3" t="s">
        <v>2296</v>
      </c>
      <c r="E183" s="3" t="s">
        <v>373</v>
      </c>
      <c r="F183" s="3" t="s">
        <v>2297</v>
      </c>
      <c r="H183" s="1" t="str">
        <f t="shared" si="147"/>
        <v>100010</v>
      </c>
      <c r="I183" s="1">
        <f t="shared" si="148"/>
        <v>1</v>
      </c>
      <c r="J183" s="1">
        <f t="shared" si="149"/>
        <v>5</v>
      </c>
      <c r="K183" s="18">
        <f t="shared" si="150"/>
        <v>361</v>
      </c>
      <c r="L183" s="1">
        <f t="shared" si="151"/>
        <v>100</v>
      </c>
      <c r="M183" s="1">
        <f t="shared" si="152"/>
        <v>0</v>
      </c>
      <c r="N183" s="1">
        <f t="shared" si="153"/>
        <v>0</v>
      </c>
      <c r="O183" s="1" t="str">
        <f>VLOOKUP(BIN2DEC(MID(HEX2BIN(MID(F183,3,2),8),2,4)),Codes!$E$1:$F$18,2)</f>
        <v>Normal</v>
      </c>
    </row>
    <row r="184" spans="1:15">
      <c r="A184" s="3" t="s">
        <v>4729</v>
      </c>
      <c r="B184" s="1" t="s">
        <v>74</v>
      </c>
      <c r="C184" s="6" t="s">
        <v>2320</v>
      </c>
      <c r="D184" s="3" t="s">
        <v>4730</v>
      </c>
      <c r="E184" s="3" t="s">
        <v>4731</v>
      </c>
      <c r="F184" s="3" t="s">
        <v>2306</v>
      </c>
      <c r="H184" s="1" t="str">
        <f t="shared" si="147"/>
        <v>100010</v>
      </c>
      <c r="I184" s="1">
        <f t="shared" si="148"/>
        <v>0</v>
      </c>
      <c r="J184" s="1">
        <f t="shared" si="149"/>
        <v>11</v>
      </c>
      <c r="K184" s="18">
        <f t="shared" si="150"/>
        <v>30</v>
      </c>
      <c r="L184" s="1">
        <f t="shared" si="151"/>
        <v>20</v>
      </c>
      <c r="M184" s="1">
        <f t="shared" si="152"/>
        <v>0</v>
      </c>
      <c r="N184" s="1">
        <f t="shared" si="153"/>
        <v>50</v>
      </c>
      <c r="O184" s="1" t="str">
        <f>VLOOKUP(BIN2DEC(MID(HEX2BIN(MID(F184,3,2),8),2,4)),Codes!$E$1:$F$18,2)</f>
        <v>Normal</v>
      </c>
    </row>
    <row r="185" spans="1:15">
      <c r="A185" s="3" t="s">
        <v>4732</v>
      </c>
      <c r="B185" s="1" t="s">
        <v>74</v>
      </c>
      <c r="C185" s="6" t="s">
        <v>2320</v>
      </c>
      <c r="D185" s="3" t="s">
        <v>2296</v>
      </c>
      <c r="E185" s="3" t="s">
        <v>4733</v>
      </c>
      <c r="F185" s="3" t="s">
        <v>2306</v>
      </c>
      <c r="H185" s="1" t="str">
        <f t="shared" si="147"/>
        <v>100010</v>
      </c>
      <c r="I185" s="1">
        <f t="shared" si="148"/>
        <v>1</v>
      </c>
      <c r="J185" s="1">
        <f t="shared" si="149"/>
        <v>5</v>
      </c>
      <c r="K185" s="18">
        <f t="shared" si="150"/>
        <v>0</v>
      </c>
      <c r="L185" s="1">
        <f t="shared" si="151"/>
        <v>20</v>
      </c>
      <c r="M185" s="1">
        <f t="shared" si="152"/>
        <v>0</v>
      </c>
      <c r="N185" s="1">
        <f t="shared" si="153"/>
        <v>50</v>
      </c>
      <c r="O185" s="1" t="str">
        <f>VLOOKUP(BIN2DEC(MID(HEX2BIN(MID(F185,3,2),8),2,4)),Codes!$E$1:$F$18,2)</f>
        <v>Normal</v>
      </c>
    </row>
    <row r="186" spans="1:15">
      <c r="A186" s="3" t="s">
        <v>4735</v>
      </c>
      <c r="B186" s="1" t="s">
        <v>74</v>
      </c>
      <c r="C186" s="6" t="s">
        <v>2320</v>
      </c>
      <c r="D186" s="3" t="s">
        <v>4730</v>
      </c>
      <c r="E186" s="3" t="s">
        <v>373</v>
      </c>
      <c r="F186" s="3" t="s">
        <v>1400</v>
      </c>
      <c r="H186" s="1" t="str">
        <f t="shared" si="147"/>
        <v>100010</v>
      </c>
      <c r="I186" s="1">
        <f t="shared" si="148"/>
        <v>0</v>
      </c>
      <c r="J186" s="1">
        <f t="shared" si="149"/>
        <v>11</v>
      </c>
      <c r="K186" s="18">
        <f t="shared" si="150"/>
        <v>361</v>
      </c>
      <c r="L186" s="1">
        <f t="shared" si="151"/>
        <v>100</v>
      </c>
      <c r="M186" s="1">
        <f t="shared" si="152"/>
        <v>0</v>
      </c>
      <c r="N186" s="1">
        <f t="shared" si="153"/>
        <v>60</v>
      </c>
      <c r="O186" s="1" t="str">
        <f>VLOOKUP(BIN2DEC(MID(HEX2BIN(MID(F186,3,2),8),2,4)),Codes!$E$1:$F$18,2)</f>
        <v>Normal</v>
      </c>
    </row>
    <row r="187" spans="1:15">
      <c r="A187" s="3" t="s">
        <v>4736</v>
      </c>
      <c r="B187" s="1" t="s">
        <v>74</v>
      </c>
      <c r="C187" s="6" t="s">
        <v>2320</v>
      </c>
      <c r="D187" s="3" t="s">
        <v>2296</v>
      </c>
      <c r="E187" s="3" t="s">
        <v>2308</v>
      </c>
      <c r="F187" s="3" t="s">
        <v>2317</v>
      </c>
      <c r="H187" s="1" t="str">
        <f t="shared" si="147"/>
        <v>100010</v>
      </c>
      <c r="I187" s="1">
        <f t="shared" si="148"/>
        <v>1</v>
      </c>
      <c r="J187" s="1">
        <f t="shared" si="149"/>
        <v>5</v>
      </c>
      <c r="K187" s="18">
        <f t="shared" si="150"/>
        <v>0</v>
      </c>
      <c r="L187" s="1">
        <f t="shared" si="151"/>
        <v>16</v>
      </c>
      <c r="M187" s="1">
        <f t="shared" si="152"/>
        <v>0</v>
      </c>
      <c r="N187" s="1">
        <f t="shared" si="153"/>
        <v>50</v>
      </c>
      <c r="O187" s="1" t="str">
        <f>VLOOKUP(BIN2DEC(MID(HEX2BIN(MID(F187,3,2),8),2,4)),Codes!$E$1:$F$18,2)</f>
        <v>Normal</v>
      </c>
    </row>
    <row r="188" spans="1:15">
      <c r="A188" s="3" t="s">
        <v>4737</v>
      </c>
      <c r="B188" s="1" t="s">
        <v>74</v>
      </c>
      <c r="C188" s="6" t="s">
        <v>2320</v>
      </c>
      <c r="D188" s="3" t="s">
        <v>2304</v>
      </c>
      <c r="E188" s="3" t="s">
        <v>373</v>
      </c>
      <c r="F188" s="3" t="s">
        <v>1400</v>
      </c>
      <c r="H188" s="1" t="str">
        <f t="shared" si="147"/>
        <v>100010</v>
      </c>
      <c r="I188" s="1">
        <f t="shared" si="148"/>
        <v>0</v>
      </c>
      <c r="J188" s="1">
        <f t="shared" si="149"/>
        <v>10</v>
      </c>
      <c r="K188" s="18">
        <f t="shared" si="150"/>
        <v>361</v>
      </c>
      <c r="L188" s="1">
        <f t="shared" si="151"/>
        <v>100</v>
      </c>
      <c r="M188" s="1">
        <f t="shared" si="152"/>
        <v>0</v>
      </c>
      <c r="N188" s="1">
        <f t="shared" si="153"/>
        <v>60</v>
      </c>
      <c r="O188" s="1" t="str">
        <f>VLOOKUP(BIN2DEC(MID(HEX2BIN(MID(F188,3,2),8),2,4)),Codes!$E$1:$F$18,2)</f>
        <v>Normal</v>
      </c>
    </row>
    <row r="189" spans="1:15">
      <c r="A189" s="3" t="s">
        <v>4738</v>
      </c>
      <c r="B189" s="1" t="s">
        <v>74</v>
      </c>
      <c r="C189" s="6" t="s">
        <v>2320</v>
      </c>
      <c r="D189" s="3" t="s">
        <v>2296</v>
      </c>
      <c r="E189" s="3" t="s">
        <v>2308</v>
      </c>
      <c r="F189" s="3" t="s">
        <v>2317</v>
      </c>
      <c r="H189" s="1" t="str">
        <f t="shared" si="147"/>
        <v>100010</v>
      </c>
      <c r="I189" s="1">
        <f t="shared" si="148"/>
        <v>1</v>
      </c>
      <c r="J189" s="1">
        <f t="shared" si="149"/>
        <v>5</v>
      </c>
      <c r="K189" s="18">
        <f t="shared" si="150"/>
        <v>0</v>
      </c>
      <c r="L189" s="1">
        <f t="shared" si="151"/>
        <v>16</v>
      </c>
      <c r="M189" s="1">
        <f t="shared" si="152"/>
        <v>0</v>
      </c>
      <c r="N189" s="1">
        <f t="shared" si="153"/>
        <v>50</v>
      </c>
      <c r="O189" s="1" t="str">
        <f>VLOOKUP(BIN2DEC(MID(HEX2BIN(MID(F189,3,2),8),2,4)),Codes!$E$1:$F$18,2)</f>
        <v>Normal</v>
      </c>
    </row>
    <row r="190" spans="1:15">
      <c r="A190" s="3" t="s">
        <v>4890</v>
      </c>
      <c r="B190" s="1" t="s">
        <v>74</v>
      </c>
      <c r="C190" s="6" t="s">
        <v>540</v>
      </c>
      <c r="D190" s="3" t="s">
        <v>952</v>
      </c>
      <c r="E190" s="3" t="s">
        <v>488</v>
      </c>
      <c r="F190" s="3" t="s">
        <v>384</v>
      </c>
      <c r="H190" s="1" t="str">
        <f t="shared" si="147"/>
        <v>100010</v>
      </c>
      <c r="I190" s="1">
        <f t="shared" si="148"/>
        <v>1</v>
      </c>
      <c r="J190" s="1">
        <f t="shared" si="149"/>
        <v>6</v>
      </c>
      <c r="K190" s="18">
        <f t="shared" si="150"/>
        <v>0</v>
      </c>
      <c r="L190" s="1">
        <f t="shared" si="151"/>
        <v>50</v>
      </c>
      <c r="M190" s="1">
        <f t="shared" si="152"/>
        <v>0</v>
      </c>
      <c r="N190" s="1">
        <f t="shared" si="153"/>
        <v>70</v>
      </c>
      <c r="O190" s="1" t="str">
        <f>VLOOKUP(BIN2DEC(MID(HEX2BIN(MID(F190,3,2),8),2,4)),Codes!$E$1:$F$18,2)</f>
        <v>Normal</v>
      </c>
    </row>
    <row r="191" spans="1:15">
      <c r="A191" s="3" t="s">
        <v>4897</v>
      </c>
      <c r="B191" s="1" t="s">
        <v>74</v>
      </c>
      <c r="C191" s="6" t="s">
        <v>541</v>
      </c>
      <c r="D191" s="3" t="s">
        <v>952</v>
      </c>
      <c r="E191" s="3" t="s">
        <v>488</v>
      </c>
      <c r="F191" s="3" t="s">
        <v>384</v>
      </c>
      <c r="H191" s="1" t="str">
        <f t="shared" si="147"/>
        <v>100010</v>
      </c>
      <c r="I191" s="1">
        <f t="shared" si="148"/>
        <v>1</v>
      </c>
      <c r="J191" s="1">
        <f t="shared" si="149"/>
        <v>6</v>
      </c>
      <c r="K191" s="18">
        <f t="shared" si="150"/>
        <v>0</v>
      </c>
      <c r="L191" s="1">
        <f t="shared" si="151"/>
        <v>50</v>
      </c>
      <c r="M191" s="1">
        <f t="shared" si="152"/>
        <v>0</v>
      </c>
      <c r="N191" s="1">
        <f t="shared" si="153"/>
        <v>70</v>
      </c>
      <c r="O191" s="1" t="str">
        <f>VLOOKUP(BIN2DEC(MID(HEX2BIN(MID(F191,3,2),8),2,4)),Codes!$E$1:$F$18,2)</f>
        <v>Normal</v>
      </c>
    </row>
    <row r="192" spans="1:15">
      <c r="A192" s="3" t="s">
        <v>4901</v>
      </c>
      <c r="B192" s="1" t="s">
        <v>74</v>
      </c>
      <c r="C192" s="6" t="s">
        <v>366</v>
      </c>
      <c r="D192" s="3" t="s">
        <v>2304</v>
      </c>
      <c r="E192" s="3" t="s">
        <v>2548</v>
      </c>
      <c r="F192" s="3" t="s">
        <v>1400</v>
      </c>
      <c r="H192" s="1" t="str">
        <f t="shared" si="147"/>
        <v>100010</v>
      </c>
      <c r="I192" s="1">
        <f t="shared" si="148"/>
        <v>0</v>
      </c>
      <c r="J192" s="1">
        <f t="shared" si="149"/>
        <v>10</v>
      </c>
      <c r="K192" s="18">
        <f t="shared" si="150"/>
        <v>45</v>
      </c>
      <c r="L192" s="1">
        <f t="shared" si="151"/>
        <v>50</v>
      </c>
      <c r="M192" s="1">
        <f t="shared" si="152"/>
        <v>0</v>
      </c>
      <c r="N192" s="1">
        <f t="shared" si="153"/>
        <v>60</v>
      </c>
      <c r="O192" s="1" t="str">
        <f>VLOOKUP(BIN2DEC(MID(HEX2BIN(MID(F192,3,2),8),2,4)),Codes!$E$1:$F$18,2)</f>
        <v>Normal</v>
      </c>
    </row>
    <row r="193" spans="1:15">
      <c r="A193" s="3" t="s">
        <v>4902</v>
      </c>
      <c r="B193" s="1" t="s">
        <v>74</v>
      </c>
      <c r="C193" s="6" t="s">
        <v>366</v>
      </c>
      <c r="D193" s="3" t="s">
        <v>372</v>
      </c>
      <c r="E193" s="3" t="s">
        <v>373</v>
      </c>
      <c r="F193" s="3" t="s">
        <v>379</v>
      </c>
      <c r="H193" s="1" t="str">
        <f t="shared" si="147"/>
        <v>100010</v>
      </c>
      <c r="I193" s="1">
        <f t="shared" si="148"/>
        <v>1</v>
      </c>
      <c r="J193" s="1">
        <f t="shared" si="149"/>
        <v>3</v>
      </c>
      <c r="K193" s="18">
        <f t="shared" si="150"/>
        <v>361</v>
      </c>
      <c r="L193" s="1">
        <f t="shared" si="151"/>
        <v>100</v>
      </c>
      <c r="M193" s="1">
        <f t="shared" si="152"/>
        <v>0</v>
      </c>
      <c r="N193" s="1">
        <f t="shared" si="153"/>
        <v>40</v>
      </c>
      <c r="O193" s="1" t="str">
        <f>VLOOKUP(BIN2DEC(MID(HEX2BIN(MID(F193,3,2),8),2,4)),Codes!$E$1:$F$18,2)</f>
        <v>Normal</v>
      </c>
    </row>
    <row r="194" spans="1:15">
      <c r="A194" s="3" t="s">
        <v>4903</v>
      </c>
      <c r="B194" s="1" t="s">
        <v>74</v>
      </c>
      <c r="C194" s="6" t="s">
        <v>375</v>
      </c>
      <c r="D194" s="3" t="s">
        <v>2304</v>
      </c>
      <c r="E194" s="3" t="s">
        <v>2548</v>
      </c>
      <c r="F194" s="3" t="s">
        <v>1400</v>
      </c>
      <c r="H194" s="1" t="str">
        <f t="shared" si="147"/>
        <v>100010</v>
      </c>
      <c r="I194" s="1">
        <f t="shared" si="148"/>
        <v>0</v>
      </c>
      <c r="J194" s="1">
        <f t="shared" si="149"/>
        <v>10</v>
      </c>
      <c r="K194" s="18">
        <f t="shared" si="150"/>
        <v>45</v>
      </c>
      <c r="L194" s="1">
        <f t="shared" si="151"/>
        <v>50</v>
      </c>
      <c r="M194" s="1">
        <f t="shared" si="152"/>
        <v>0</v>
      </c>
      <c r="N194" s="1">
        <f t="shared" si="153"/>
        <v>60</v>
      </c>
      <c r="O194" s="1" t="str">
        <f>VLOOKUP(BIN2DEC(MID(HEX2BIN(MID(F194,3,2),8),2,4)),Codes!$E$1:$F$18,2)</f>
        <v>Normal</v>
      </c>
    </row>
    <row r="195" spans="1:15">
      <c r="A195" s="3" t="s">
        <v>4904</v>
      </c>
      <c r="B195" s="1" t="s">
        <v>74</v>
      </c>
      <c r="C195" s="6" t="s">
        <v>375</v>
      </c>
      <c r="D195" s="3" t="s">
        <v>372</v>
      </c>
      <c r="E195" s="3" t="s">
        <v>373</v>
      </c>
      <c r="F195" s="3" t="s">
        <v>379</v>
      </c>
      <c r="H195" s="1" t="str">
        <f t="shared" si="147"/>
        <v>100010</v>
      </c>
      <c r="I195" s="1">
        <f t="shared" si="148"/>
        <v>1</v>
      </c>
      <c r="J195" s="1">
        <f t="shared" si="149"/>
        <v>3</v>
      </c>
      <c r="K195" s="18">
        <f t="shared" si="150"/>
        <v>361</v>
      </c>
      <c r="L195" s="1">
        <f t="shared" si="151"/>
        <v>100</v>
      </c>
      <c r="M195" s="1">
        <f t="shared" si="152"/>
        <v>0</v>
      </c>
      <c r="N195" s="1">
        <f t="shared" si="153"/>
        <v>40</v>
      </c>
      <c r="O195" s="1" t="str">
        <f>VLOOKUP(BIN2DEC(MID(HEX2BIN(MID(F195,3,2),8),2,4)),Codes!$E$1:$F$18,2)</f>
        <v>Normal</v>
      </c>
    </row>
    <row r="196" spans="1:15">
      <c r="A196" s="3" t="s">
        <v>4905</v>
      </c>
      <c r="B196" s="1" t="s">
        <v>74</v>
      </c>
      <c r="C196" s="6" t="s">
        <v>381</v>
      </c>
      <c r="D196" s="3" t="s">
        <v>1388</v>
      </c>
      <c r="E196" s="3" t="s">
        <v>2553</v>
      </c>
      <c r="F196" s="3" t="s">
        <v>2554</v>
      </c>
      <c r="H196" s="1" t="str">
        <f t="shared" si="147"/>
        <v>100010</v>
      </c>
      <c r="I196" s="1">
        <f t="shared" si="148"/>
        <v>0</v>
      </c>
      <c r="J196" s="1">
        <f t="shared" si="149"/>
        <v>2</v>
      </c>
      <c r="K196" s="18">
        <f t="shared" si="150"/>
        <v>70</v>
      </c>
      <c r="L196" s="1">
        <f t="shared" si="151"/>
        <v>100</v>
      </c>
      <c r="M196" s="1">
        <f t="shared" si="152"/>
        <v>120</v>
      </c>
      <c r="N196" s="1">
        <f t="shared" si="153"/>
        <v>0</v>
      </c>
      <c r="O196" s="1" t="str">
        <f>VLOOKUP(BIN2DEC(MID(HEX2BIN(MID(F196,3,2),8),2,4)),Codes!$E$1:$F$18,2)</f>
        <v>Normal</v>
      </c>
    </row>
    <row r="197" spans="1:15">
      <c r="A197" s="3" t="s">
        <v>4906</v>
      </c>
      <c r="B197" s="1" t="s">
        <v>74</v>
      </c>
      <c r="C197" s="6" t="s">
        <v>381</v>
      </c>
      <c r="D197" s="3" t="s">
        <v>372</v>
      </c>
      <c r="E197" s="3" t="s">
        <v>373</v>
      </c>
      <c r="F197" s="3" t="s">
        <v>379</v>
      </c>
      <c r="H197" s="1" t="str">
        <f t="shared" si="147"/>
        <v>100010</v>
      </c>
      <c r="I197" s="1">
        <f t="shared" si="148"/>
        <v>1</v>
      </c>
      <c r="J197" s="1">
        <f t="shared" si="149"/>
        <v>3</v>
      </c>
      <c r="K197" s="18">
        <f t="shared" si="150"/>
        <v>361</v>
      </c>
      <c r="L197" s="1">
        <f t="shared" si="151"/>
        <v>100</v>
      </c>
      <c r="M197" s="1">
        <f t="shared" si="152"/>
        <v>0</v>
      </c>
      <c r="N197" s="1">
        <f t="shared" si="153"/>
        <v>40</v>
      </c>
      <c r="O197" s="1" t="str">
        <f>VLOOKUP(BIN2DEC(MID(HEX2BIN(MID(F197,3,2),8),2,4)),Codes!$E$1:$F$18,2)</f>
        <v>Normal</v>
      </c>
    </row>
    <row r="198" spans="1:15">
      <c r="A198" s="3" t="s">
        <v>4908</v>
      </c>
      <c r="B198" s="1" t="s">
        <v>74</v>
      </c>
      <c r="C198" s="6" t="s">
        <v>386</v>
      </c>
      <c r="D198" s="3" t="s">
        <v>2562</v>
      </c>
      <c r="E198" s="3" t="s">
        <v>2563</v>
      </c>
      <c r="F198" s="3" t="s">
        <v>553</v>
      </c>
      <c r="H198" s="1" t="str">
        <f t="shared" si="147"/>
        <v>100010</v>
      </c>
      <c r="I198" s="1">
        <f t="shared" si="148"/>
        <v>0</v>
      </c>
      <c r="J198" s="1">
        <f t="shared" si="149"/>
        <v>0</v>
      </c>
      <c r="K198" s="18">
        <f t="shared" si="150"/>
        <v>50</v>
      </c>
      <c r="L198" s="1">
        <f t="shared" si="151"/>
        <v>30</v>
      </c>
      <c r="M198" s="1">
        <f t="shared" si="152"/>
        <v>0</v>
      </c>
      <c r="N198" s="1">
        <f t="shared" si="153"/>
        <v>75</v>
      </c>
      <c r="O198" s="1" t="str">
        <f>VLOOKUP(BIN2DEC(MID(HEX2BIN(MID(F198,3,2),8),2,4)),Codes!$E$1:$F$18,2)</f>
        <v>Normal</v>
      </c>
    </row>
    <row r="199" spans="1:15">
      <c r="A199" s="3" t="s">
        <v>4909</v>
      </c>
      <c r="B199" s="1" t="s">
        <v>74</v>
      </c>
      <c r="C199" s="6" t="s">
        <v>386</v>
      </c>
      <c r="D199" s="3" t="s">
        <v>372</v>
      </c>
      <c r="E199" s="3" t="s">
        <v>373</v>
      </c>
      <c r="F199" s="3" t="s">
        <v>379</v>
      </c>
      <c r="H199" s="1" t="str">
        <f t="shared" si="147"/>
        <v>100010</v>
      </c>
      <c r="I199" s="1">
        <f t="shared" si="148"/>
        <v>1</v>
      </c>
      <c r="J199" s="1">
        <f t="shared" si="149"/>
        <v>3</v>
      </c>
      <c r="K199" s="18">
        <f t="shared" si="150"/>
        <v>361</v>
      </c>
      <c r="L199" s="1">
        <f t="shared" si="151"/>
        <v>100</v>
      </c>
      <c r="M199" s="1">
        <f t="shared" si="152"/>
        <v>0</v>
      </c>
      <c r="N199" s="1">
        <f t="shared" si="153"/>
        <v>40</v>
      </c>
      <c r="O199" s="1" t="str">
        <f>VLOOKUP(BIN2DEC(MID(HEX2BIN(MID(F199,3,2),8),2,4)),Codes!$E$1:$F$18,2)</f>
        <v>Normal</v>
      </c>
    </row>
    <row r="200" spans="1:15">
      <c r="A200" s="3" t="s">
        <v>10231</v>
      </c>
      <c r="B200" s="1" t="s">
        <v>46</v>
      </c>
      <c r="C200" s="6" t="s">
        <v>540</v>
      </c>
      <c r="D200" s="3" t="s">
        <v>487</v>
      </c>
      <c r="E200" s="3" t="s">
        <v>488</v>
      </c>
      <c r="F200" s="3" t="s">
        <v>384</v>
      </c>
      <c r="H200" s="1" t="str">
        <f t="shared" ref="H200:H209" si="182">LEFT(HEX2BIN(LEFT(D200,2),8),6)</f>
        <v>100010</v>
      </c>
      <c r="I200" s="1">
        <f t="shared" ref="I200:I209" si="183">BIN2DEC(MID(HEX2BIN(MID(D200,2,2),8),3,3))</f>
        <v>1</v>
      </c>
      <c r="J200" s="1">
        <f t="shared" ref="J200:J209" si="184">HEX2DEC(RIGHT(D200,3))</f>
        <v>2</v>
      </c>
      <c r="K200" s="18">
        <f t="shared" ref="K200:K209" si="185">ROUNDDOWN(HEX2DEC(LEFT(E200,3))/8,0)</f>
        <v>0</v>
      </c>
      <c r="L200" s="1">
        <f t="shared" ref="L200:L209" si="186">ROUNDDOWN(HEX2DEC(MID(E200,3,3))/4,0)-(512*ROUNDDOWN(HEX2DEC(MID(E200,3,1))/8,0))</f>
        <v>50</v>
      </c>
      <c r="M200" s="1">
        <f t="shared" ref="M200:M209" si="187">RIGHT(HEX2BIN(MID(E200,5,1),4),2)*128+HEX2DEC(MID(E200,6,1))*8+LEFT(HEX2BIN(MID(E200,7,1),4),3)</f>
        <v>0</v>
      </c>
      <c r="N200" s="1">
        <f t="shared" ref="N200:N209" si="188">ROUNDDOWN(HEX2DEC(LEFT(F200,3))/8,0)</f>
        <v>70</v>
      </c>
      <c r="O200" s="1" t="str">
        <f>VLOOKUP(BIN2DEC(MID(HEX2BIN(MID(F200,3,2),8),2,4)),Codes!$E$1:$F$18,2)</f>
        <v>Normal</v>
      </c>
    </row>
    <row r="201" spans="1:15">
      <c r="A201" s="3" t="s">
        <v>10235</v>
      </c>
      <c r="B201" s="1" t="s">
        <v>46</v>
      </c>
      <c r="C201" s="6" t="s">
        <v>541</v>
      </c>
      <c r="D201" s="3" t="s">
        <v>487</v>
      </c>
      <c r="E201" s="3" t="s">
        <v>488</v>
      </c>
      <c r="F201" s="3" t="s">
        <v>384</v>
      </c>
      <c r="H201" s="1" t="str">
        <f t="shared" si="182"/>
        <v>100010</v>
      </c>
      <c r="I201" s="1">
        <f t="shared" si="183"/>
        <v>1</v>
      </c>
      <c r="J201" s="1">
        <f t="shared" si="184"/>
        <v>2</v>
      </c>
      <c r="K201" s="18">
        <f t="shared" si="185"/>
        <v>0</v>
      </c>
      <c r="L201" s="1">
        <f t="shared" si="186"/>
        <v>50</v>
      </c>
      <c r="M201" s="1">
        <f t="shared" si="187"/>
        <v>0</v>
      </c>
      <c r="N201" s="1">
        <f t="shared" si="188"/>
        <v>70</v>
      </c>
      <c r="O201" s="1" t="str">
        <f>VLOOKUP(BIN2DEC(MID(HEX2BIN(MID(F201,3,2),8),2,4)),Codes!$E$1:$F$18,2)</f>
        <v>Normal</v>
      </c>
    </row>
    <row r="202" spans="1:15">
      <c r="A202" s="3" t="s">
        <v>10238</v>
      </c>
      <c r="B202" s="1" t="s">
        <v>46</v>
      </c>
      <c r="C202" s="6" t="s">
        <v>366</v>
      </c>
      <c r="D202" s="3" t="s">
        <v>532</v>
      </c>
      <c r="E202" s="3" t="s">
        <v>1368</v>
      </c>
      <c r="F202" s="3" t="s">
        <v>1369</v>
      </c>
      <c r="H202" s="1" t="str">
        <f t="shared" si="182"/>
        <v>100010</v>
      </c>
      <c r="I202" s="1">
        <f t="shared" si="183"/>
        <v>0</v>
      </c>
      <c r="J202" s="1">
        <f t="shared" si="184"/>
        <v>3</v>
      </c>
      <c r="K202" s="18">
        <f t="shared" si="185"/>
        <v>55</v>
      </c>
      <c r="L202" s="1">
        <f t="shared" si="186"/>
        <v>110</v>
      </c>
      <c r="M202" s="1">
        <f t="shared" si="187"/>
        <v>0</v>
      </c>
      <c r="N202" s="1">
        <f t="shared" si="188"/>
        <v>25</v>
      </c>
      <c r="O202" s="1" t="str">
        <f>VLOOKUP(BIN2DEC(MID(HEX2BIN(MID(F202,3,2),8),2,4)),Codes!$E$1:$F$18,2)</f>
        <v>Normal</v>
      </c>
    </row>
    <row r="203" spans="1:15">
      <c r="A203" s="3" t="s">
        <v>10239</v>
      </c>
      <c r="B203" s="1" t="s">
        <v>46</v>
      </c>
      <c r="C203" s="6" t="s">
        <v>366</v>
      </c>
      <c r="D203" s="3" t="s">
        <v>372</v>
      </c>
      <c r="E203" s="3" t="s">
        <v>373</v>
      </c>
      <c r="F203" s="3" t="s">
        <v>379</v>
      </c>
      <c r="H203" s="1" t="str">
        <f t="shared" si="182"/>
        <v>100010</v>
      </c>
      <c r="I203" s="1">
        <f t="shared" si="183"/>
        <v>1</v>
      </c>
      <c r="J203" s="1">
        <f t="shared" si="184"/>
        <v>3</v>
      </c>
      <c r="K203" s="18">
        <f t="shared" si="185"/>
        <v>361</v>
      </c>
      <c r="L203" s="1">
        <f t="shared" si="186"/>
        <v>100</v>
      </c>
      <c r="M203" s="1">
        <f t="shared" si="187"/>
        <v>0</v>
      </c>
      <c r="N203" s="1">
        <f t="shared" si="188"/>
        <v>40</v>
      </c>
      <c r="O203" s="1" t="str">
        <f>VLOOKUP(BIN2DEC(MID(HEX2BIN(MID(F203,3,2),8),2,4)),Codes!$E$1:$F$18,2)</f>
        <v>Normal</v>
      </c>
    </row>
    <row r="204" spans="1:15">
      <c r="A204" s="3" t="s">
        <v>10242</v>
      </c>
      <c r="B204" s="1" t="s">
        <v>46</v>
      </c>
      <c r="C204" s="6" t="s">
        <v>375</v>
      </c>
      <c r="D204" s="3" t="s">
        <v>532</v>
      </c>
      <c r="E204" s="3" t="s">
        <v>1378</v>
      </c>
      <c r="F204" s="3" t="s">
        <v>1379</v>
      </c>
      <c r="H204" s="1" t="str">
        <f t="shared" si="182"/>
        <v>100010</v>
      </c>
      <c r="I204" s="1">
        <f t="shared" si="183"/>
        <v>0</v>
      </c>
      <c r="J204" s="1">
        <f t="shared" si="184"/>
        <v>3</v>
      </c>
      <c r="K204" s="18">
        <f t="shared" si="185"/>
        <v>130</v>
      </c>
      <c r="L204" s="1">
        <f t="shared" si="186"/>
        <v>110</v>
      </c>
      <c r="M204" s="1">
        <f t="shared" si="187"/>
        <v>0</v>
      </c>
      <c r="N204" s="1">
        <f t="shared" si="188"/>
        <v>24</v>
      </c>
      <c r="O204" s="1" t="str">
        <f>VLOOKUP(BIN2DEC(MID(HEX2BIN(MID(F204,3,2),8),2,4)),Codes!$E$1:$F$18,2)</f>
        <v>Normal</v>
      </c>
    </row>
    <row r="205" spans="1:15">
      <c r="A205" s="3" t="s">
        <v>10243</v>
      </c>
      <c r="B205" s="1" t="s">
        <v>46</v>
      </c>
      <c r="C205" s="6" t="s">
        <v>375</v>
      </c>
      <c r="D205" s="3" t="s">
        <v>372</v>
      </c>
      <c r="E205" s="3" t="s">
        <v>373</v>
      </c>
      <c r="F205" s="3" t="s">
        <v>379</v>
      </c>
      <c r="H205" s="1" t="str">
        <f t="shared" si="182"/>
        <v>100010</v>
      </c>
      <c r="I205" s="1">
        <f t="shared" si="183"/>
        <v>1</v>
      </c>
      <c r="J205" s="1">
        <f t="shared" si="184"/>
        <v>3</v>
      </c>
      <c r="K205" s="18">
        <f t="shared" si="185"/>
        <v>361</v>
      </c>
      <c r="L205" s="1">
        <f t="shared" si="186"/>
        <v>100</v>
      </c>
      <c r="M205" s="1">
        <f t="shared" si="187"/>
        <v>0</v>
      </c>
      <c r="N205" s="1">
        <f t="shared" si="188"/>
        <v>40</v>
      </c>
      <c r="O205" s="1" t="str">
        <f>VLOOKUP(BIN2DEC(MID(HEX2BIN(MID(F205,3,2),8),2,4)),Codes!$E$1:$F$18,2)</f>
        <v>Normal</v>
      </c>
    </row>
    <row r="206" spans="1:15">
      <c r="A206" s="3" t="s">
        <v>10246</v>
      </c>
      <c r="B206" s="1" t="s">
        <v>46</v>
      </c>
      <c r="C206" s="6" t="s">
        <v>381</v>
      </c>
      <c r="D206" s="3" t="s">
        <v>1388</v>
      </c>
      <c r="E206" s="3" t="s">
        <v>1389</v>
      </c>
      <c r="F206" s="3" t="s">
        <v>1379</v>
      </c>
      <c r="H206" s="1" t="str">
        <f t="shared" si="182"/>
        <v>100010</v>
      </c>
      <c r="I206" s="1">
        <f t="shared" si="183"/>
        <v>0</v>
      </c>
      <c r="J206" s="1">
        <f t="shared" si="184"/>
        <v>2</v>
      </c>
      <c r="K206" s="18">
        <f t="shared" si="185"/>
        <v>90</v>
      </c>
      <c r="L206" s="1">
        <f t="shared" si="186"/>
        <v>230</v>
      </c>
      <c r="M206" s="1">
        <f t="shared" si="187"/>
        <v>0</v>
      </c>
      <c r="N206" s="1">
        <f t="shared" si="188"/>
        <v>24</v>
      </c>
      <c r="O206" s="1" t="str">
        <f>VLOOKUP(BIN2DEC(MID(HEX2BIN(MID(F206,3,2),8),2,4)),Codes!$E$1:$F$18,2)</f>
        <v>Normal</v>
      </c>
    </row>
    <row r="207" spans="1:15">
      <c r="A207" s="3" t="s">
        <v>10247</v>
      </c>
      <c r="B207" s="1" t="s">
        <v>46</v>
      </c>
      <c r="C207" s="6" t="s">
        <v>381</v>
      </c>
      <c r="D207" s="3" t="s">
        <v>372</v>
      </c>
      <c r="E207" s="3" t="s">
        <v>373</v>
      </c>
      <c r="F207" s="3" t="s">
        <v>379</v>
      </c>
      <c r="H207" s="1" t="str">
        <f t="shared" si="182"/>
        <v>100010</v>
      </c>
      <c r="I207" s="1">
        <f t="shared" si="183"/>
        <v>1</v>
      </c>
      <c r="J207" s="1">
        <f t="shared" si="184"/>
        <v>3</v>
      </c>
      <c r="K207" s="18">
        <f t="shared" si="185"/>
        <v>361</v>
      </c>
      <c r="L207" s="1">
        <f t="shared" si="186"/>
        <v>100</v>
      </c>
      <c r="M207" s="1">
        <f t="shared" si="187"/>
        <v>0</v>
      </c>
      <c r="N207" s="1">
        <f t="shared" si="188"/>
        <v>40</v>
      </c>
      <c r="O207" s="1" t="str">
        <f>VLOOKUP(BIN2DEC(MID(HEX2BIN(MID(F207,3,2),8),2,4)),Codes!$E$1:$F$18,2)</f>
        <v>Normal</v>
      </c>
    </row>
    <row r="208" spans="1:15">
      <c r="A208" s="3" t="s">
        <v>10250</v>
      </c>
      <c r="B208" s="1" t="s">
        <v>46</v>
      </c>
      <c r="C208" s="6" t="s">
        <v>386</v>
      </c>
      <c r="D208" s="3" t="s">
        <v>504</v>
      </c>
      <c r="E208" s="3" t="s">
        <v>1399</v>
      </c>
      <c r="F208" s="3" t="s">
        <v>1400</v>
      </c>
      <c r="H208" s="1" t="str">
        <f t="shared" si="182"/>
        <v>100010</v>
      </c>
      <c r="I208" s="1">
        <f t="shared" si="183"/>
        <v>0</v>
      </c>
      <c r="J208" s="1">
        <f t="shared" si="184"/>
        <v>4</v>
      </c>
      <c r="K208" s="18">
        <f t="shared" si="185"/>
        <v>90</v>
      </c>
      <c r="L208" s="1">
        <f t="shared" si="186"/>
        <v>50</v>
      </c>
      <c r="M208" s="1">
        <f t="shared" si="187"/>
        <v>0</v>
      </c>
      <c r="N208" s="1">
        <f t="shared" si="188"/>
        <v>60</v>
      </c>
      <c r="O208" s="1" t="str">
        <f>VLOOKUP(BIN2DEC(MID(HEX2BIN(MID(F208,3,2),8),2,4)),Codes!$E$1:$F$18,2)</f>
        <v>Normal</v>
      </c>
    </row>
    <row r="209" spans="1:15">
      <c r="A209" s="3" t="s">
        <v>10251</v>
      </c>
      <c r="B209" s="1" t="s">
        <v>46</v>
      </c>
      <c r="C209" s="6" t="s">
        <v>386</v>
      </c>
      <c r="D209" s="3" t="s">
        <v>372</v>
      </c>
      <c r="E209" s="3" t="s">
        <v>373</v>
      </c>
      <c r="F209" s="3" t="s">
        <v>379</v>
      </c>
      <c r="H209" s="1" t="str">
        <f t="shared" si="182"/>
        <v>100010</v>
      </c>
      <c r="I209" s="1">
        <f t="shared" si="183"/>
        <v>1</v>
      </c>
      <c r="J209" s="1">
        <f t="shared" si="184"/>
        <v>3</v>
      </c>
      <c r="K209" s="18">
        <f t="shared" si="185"/>
        <v>361</v>
      </c>
      <c r="L209" s="1">
        <f t="shared" si="186"/>
        <v>100</v>
      </c>
      <c r="M209" s="1">
        <f t="shared" si="187"/>
        <v>0</v>
      </c>
      <c r="N209" s="1">
        <f t="shared" si="188"/>
        <v>40</v>
      </c>
      <c r="O209" s="1" t="str">
        <f>VLOOKUP(BIN2DEC(MID(HEX2BIN(MID(F209,3,2),8),2,4)),Codes!$E$1:$F$18,2)</f>
        <v>Normal</v>
      </c>
    </row>
    <row r="210" spans="1:15">
      <c r="A210" s="3" t="s">
        <v>3177</v>
      </c>
      <c r="B210" s="1" t="s">
        <v>45</v>
      </c>
      <c r="C210" s="6" t="s">
        <v>540</v>
      </c>
      <c r="D210" s="3" t="s">
        <v>487</v>
      </c>
      <c r="E210" s="3" t="s">
        <v>488</v>
      </c>
      <c r="F210" s="3" t="s">
        <v>384</v>
      </c>
      <c r="H210" s="1" t="str">
        <f t="shared" ref="H210:H219" si="189">LEFT(HEX2BIN(LEFT(D210,2),8),6)</f>
        <v>100010</v>
      </c>
      <c r="I210" s="1">
        <f t="shared" ref="I210:I219" si="190">BIN2DEC(MID(HEX2BIN(MID(D210,2,2),8),3,3))</f>
        <v>1</v>
      </c>
      <c r="J210" s="1">
        <f t="shared" ref="J210:J219" si="191">HEX2DEC(RIGHT(D210,3))</f>
        <v>2</v>
      </c>
      <c r="K210" s="18">
        <f t="shared" ref="K210:K219" si="192">ROUNDDOWN(HEX2DEC(LEFT(E210,3))/8,0)</f>
        <v>0</v>
      </c>
      <c r="L210" s="1">
        <f t="shared" ref="L210:L219" si="193">ROUNDDOWN(HEX2DEC(MID(E210,3,3))/4,0)-(512*ROUNDDOWN(HEX2DEC(MID(E210,3,1))/8,0))</f>
        <v>50</v>
      </c>
      <c r="M210" s="1">
        <f t="shared" ref="M210:M219" si="194">RIGHT(HEX2BIN(MID(E210,5,1),4),2)*128+HEX2DEC(MID(E210,6,1))*8+LEFT(HEX2BIN(MID(E210,7,1),4),3)</f>
        <v>0</v>
      </c>
      <c r="N210" s="1">
        <f t="shared" ref="N210:N219" si="195">ROUNDDOWN(HEX2DEC(LEFT(F210,3))/8,0)</f>
        <v>70</v>
      </c>
      <c r="O210" s="1" t="str">
        <f>VLOOKUP(BIN2DEC(MID(HEX2BIN(MID(F210,3,2),8),2,4)),Codes!$E$1:$F$18,2)</f>
        <v>Normal</v>
      </c>
    </row>
    <row r="211" spans="1:15">
      <c r="A211" s="3" t="s">
        <v>3182</v>
      </c>
      <c r="B211" s="1" t="s">
        <v>45</v>
      </c>
      <c r="C211" s="6" t="s">
        <v>541</v>
      </c>
      <c r="D211" s="3" t="s">
        <v>487</v>
      </c>
      <c r="E211" s="3" t="s">
        <v>488</v>
      </c>
      <c r="F211" s="3" t="s">
        <v>384</v>
      </c>
      <c r="H211" s="1" t="str">
        <f t="shared" si="189"/>
        <v>100010</v>
      </c>
      <c r="I211" s="1">
        <f t="shared" si="190"/>
        <v>1</v>
      </c>
      <c r="J211" s="1">
        <f t="shared" si="191"/>
        <v>2</v>
      </c>
      <c r="K211" s="18">
        <f t="shared" si="192"/>
        <v>0</v>
      </c>
      <c r="L211" s="1">
        <f t="shared" si="193"/>
        <v>50</v>
      </c>
      <c r="M211" s="1">
        <f t="shared" si="194"/>
        <v>0</v>
      </c>
      <c r="N211" s="1">
        <f t="shared" si="195"/>
        <v>70</v>
      </c>
      <c r="O211" s="1" t="str">
        <f>VLOOKUP(BIN2DEC(MID(HEX2BIN(MID(F211,3,2),8),2,4)),Codes!$E$1:$F$18,2)</f>
        <v>Normal</v>
      </c>
    </row>
    <row r="212" spans="1:15">
      <c r="A212" s="3" t="s">
        <v>3184</v>
      </c>
      <c r="B212" s="1" t="s">
        <v>45</v>
      </c>
      <c r="C212" s="6" t="s">
        <v>366</v>
      </c>
      <c r="D212" s="3" t="s">
        <v>382</v>
      </c>
      <c r="E212" s="3" t="s">
        <v>369</v>
      </c>
      <c r="F212" s="3" t="s">
        <v>370</v>
      </c>
      <c r="H212" s="1" t="str">
        <f t="shared" si="189"/>
        <v>100010</v>
      </c>
      <c r="I212" s="1">
        <f t="shared" si="190"/>
        <v>0</v>
      </c>
      <c r="J212" s="1">
        <f t="shared" si="191"/>
        <v>8</v>
      </c>
      <c r="K212" s="18">
        <f t="shared" si="192"/>
        <v>45</v>
      </c>
      <c r="L212" s="1">
        <f t="shared" si="193"/>
        <v>65</v>
      </c>
      <c r="M212" s="1">
        <f t="shared" si="194"/>
        <v>0</v>
      </c>
      <c r="N212" s="1">
        <f t="shared" si="195"/>
        <v>60</v>
      </c>
      <c r="O212" s="1" t="str">
        <f>VLOOKUP(BIN2DEC(MID(HEX2BIN(MID(F212,3,2),8),2,4)),Codes!$E$1:$F$18,2)</f>
        <v>Normal</v>
      </c>
    </row>
    <row r="213" spans="1:15">
      <c r="A213" s="3" t="s">
        <v>3185</v>
      </c>
      <c r="B213" s="1" t="s">
        <v>45</v>
      </c>
      <c r="C213" s="6" t="s">
        <v>366</v>
      </c>
      <c r="D213" s="3" t="s">
        <v>372</v>
      </c>
      <c r="E213" s="3" t="s">
        <v>373</v>
      </c>
      <c r="F213" s="3" t="s">
        <v>370</v>
      </c>
      <c r="H213" s="1" t="str">
        <f t="shared" si="189"/>
        <v>100010</v>
      </c>
      <c r="I213" s="1">
        <f t="shared" si="190"/>
        <v>1</v>
      </c>
      <c r="J213" s="1">
        <f t="shared" si="191"/>
        <v>3</v>
      </c>
      <c r="K213" s="18">
        <f t="shared" si="192"/>
        <v>361</v>
      </c>
      <c r="L213" s="1">
        <f t="shared" si="193"/>
        <v>100</v>
      </c>
      <c r="M213" s="1">
        <f t="shared" si="194"/>
        <v>0</v>
      </c>
      <c r="N213" s="1">
        <f t="shared" si="195"/>
        <v>60</v>
      </c>
      <c r="O213" s="1" t="str">
        <f>VLOOKUP(BIN2DEC(MID(HEX2BIN(MID(F213,3,2),8),2,4)),Codes!$E$1:$F$18,2)</f>
        <v>Normal</v>
      </c>
    </row>
    <row r="214" spans="1:15">
      <c r="A214" s="3" t="s">
        <v>3186</v>
      </c>
      <c r="B214" s="1" t="s">
        <v>45</v>
      </c>
      <c r="C214" s="6" t="s">
        <v>375</v>
      </c>
      <c r="D214" s="3" t="s">
        <v>2304</v>
      </c>
      <c r="E214" s="3" t="s">
        <v>369</v>
      </c>
      <c r="F214" s="3" t="s">
        <v>377</v>
      </c>
      <c r="H214" s="1" t="str">
        <f t="shared" si="189"/>
        <v>100010</v>
      </c>
      <c r="I214" s="1">
        <f t="shared" si="190"/>
        <v>0</v>
      </c>
      <c r="J214" s="1">
        <f t="shared" si="191"/>
        <v>10</v>
      </c>
      <c r="K214" s="18">
        <f t="shared" si="192"/>
        <v>45</v>
      </c>
      <c r="L214" s="1">
        <f t="shared" si="193"/>
        <v>65</v>
      </c>
      <c r="M214" s="1">
        <f t="shared" si="194"/>
        <v>0</v>
      </c>
      <c r="N214" s="1">
        <f t="shared" si="195"/>
        <v>80</v>
      </c>
      <c r="O214" s="1" t="str">
        <f>VLOOKUP(BIN2DEC(MID(HEX2BIN(MID(F214,3,2),8),2,4)),Codes!$E$1:$F$18,2)</f>
        <v>Normal</v>
      </c>
    </row>
    <row r="215" spans="1:15">
      <c r="A215" s="3" t="s">
        <v>3187</v>
      </c>
      <c r="B215" s="1" t="s">
        <v>45</v>
      </c>
      <c r="C215" s="6" t="s">
        <v>375</v>
      </c>
      <c r="D215" s="3" t="s">
        <v>372</v>
      </c>
      <c r="E215" s="3" t="s">
        <v>373</v>
      </c>
      <c r="F215" s="3" t="s">
        <v>379</v>
      </c>
      <c r="H215" s="1" t="str">
        <f t="shared" si="189"/>
        <v>100010</v>
      </c>
      <c r="I215" s="1">
        <f t="shared" si="190"/>
        <v>1</v>
      </c>
      <c r="J215" s="1">
        <f t="shared" si="191"/>
        <v>3</v>
      </c>
      <c r="K215" s="18">
        <f t="shared" si="192"/>
        <v>361</v>
      </c>
      <c r="L215" s="1">
        <f t="shared" si="193"/>
        <v>100</v>
      </c>
      <c r="M215" s="1">
        <f t="shared" si="194"/>
        <v>0</v>
      </c>
      <c r="N215" s="1">
        <f t="shared" si="195"/>
        <v>40</v>
      </c>
      <c r="O215" s="1" t="str">
        <f>VLOOKUP(BIN2DEC(MID(HEX2BIN(MID(F215,3,2),8),2,4)),Codes!$E$1:$F$18,2)</f>
        <v>Normal</v>
      </c>
    </row>
    <row r="216" spans="1:15">
      <c r="A216" s="3" t="s">
        <v>3188</v>
      </c>
      <c r="B216" s="1" t="s">
        <v>45</v>
      </c>
      <c r="C216" s="6" t="s">
        <v>381</v>
      </c>
      <c r="D216" s="3" t="s">
        <v>551</v>
      </c>
      <c r="E216" s="3" t="s">
        <v>3189</v>
      </c>
      <c r="F216" s="3" t="s">
        <v>384</v>
      </c>
      <c r="H216" s="1" t="str">
        <f t="shared" si="189"/>
        <v>100010</v>
      </c>
      <c r="I216" s="1">
        <f t="shared" si="190"/>
        <v>0</v>
      </c>
      <c r="J216" s="1">
        <f t="shared" si="191"/>
        <v>7</v>
      </c>
      <c r="K216" s="18">
        <f t="shared" si="192"/>
        <v>100</v>
      </c>
      <c r="L216" s="1">
        <f t="shared" si="193"/>
        <v>72</v>
      </c>
      <c r="M216" s="1">
        <f t="shared" si="194"/>
        <v>0</v>
      </c>
      <c r="N216" s="1">
        <f t="shared" si="195"/>
        <v>70</v>
      </c>
      <c r="O216" s="1" t="str">
        <f>VLOOKUP(BIN2DEC(MID(HEX2BIN(MID(F216,3,2),8),2,4)),Codes!$E$1:$F$18,2)</f>
        <v>Normal</v>
      </c>
    </row>
    <row r="217" spans="1:15">
      <c r="A217" s="3" t="s">
        <v>3190</v>
      </c>
      <c r="B217" s="1" t="s">
        <v>45</v>
      </c>
      <c r="C217" s="6" t="s">
        <v>381</v>
      </c>
      <c r="D217" s="3" t="s">
        <v>372</v>
      </c>
      <c r="E217" s="3" t="s">
        <v>373</v>
      </c>
      <c r="F217" s="3" t="s">
        <v>379</v>
      </c>
      <c r="H217" s="1" t="str">
        <f t="shared" si="189"/>
        <v>100010</v>
      </c>
      <c r="I217" s="1">
        <f t="shared" si="190"/>
        <v>1</v>
      </c>
      <c r="J217" s="1">
        <f t="shared" si="191"/>
        <v>3</v>
      </c>
      <c r="K217" s="18">
        <f t="shared" si="192"/>
        <v>361</v>
      </c>
      <c r="L217" s="1">
        <f t="shared" si="193"/>
        <v>100</v>
      </c>
      <c r="M217" s="1">
        <f t="shared" si="194"/>
        <v>0</v>
      </c>
      <c r="N217" s="1">
        <f t="shared" si="195"/>
        <v>40</v>
      </c>
      <c r="O217" s="1" t="str">
        <f>VLOOKUP(BIN2DEC(MID(HEX2BIN(MID(F217,3,2),8),2,4)),Codes!$E$1:$F$18,2)</f>
        <v>Normal</v>
      </c>
    </row>
    <row r="218" spans="1:15">
      <c r="A218" s="3" t="s">
        <v>3191</v>
      </c>
      <c r="B218" s="1" t="s">
        <v>45</v>
      </c>
      <c r="C218" s="6" t="s">
        <v>386</v>
      </c>
      <c r="D218" s="3" t="s">
        <v>551</v>
      </c>
      <c r="E218" s="3" t="s">
        <v>3192</v>
      </c>
      <c r="F218" s="3" t="s">
        <v>389</v>
      </c>
      <c r="H218" s="1" t="str">
        <f t="shared" si="189"/>
        <v>100010</v>
      </c>
      <c r="I218" s="1">
        <f t="shared" si="190"/>
        <v>0</v>
      </c>
      <c r="J218" s="1">
        <f t="shared" si="191"/>
        <v>7</v>
      </c>
      <c r="K218" s="18">
        <f t="shared" si="192"/>
        <v>110</v>
      </c>
      <c r="L218" s="1">
        <f t="shared" si="193"/>
        <v>30</v>
      </c>
      <c r="M218" s="1">
        <f t="shared" si="194"/>
        <v>0</v>
      </c>
      <c r="N218" s="1">
        <f t="shared" si="195"/>
        <v>75</v>
      </c>
      <c r="O218" s="1" t="str">
        <f>VLOOKUP(BIN2DEC(MID(HEX2BIN(MID(F218,3,2),8),2,4)),Codes!$E$1:$F$18,2)</f>
        <v>Normal</v>
      </c>
    </row>
    <row r="219" spans="1:15">
      <c r="A219" s="3" t="s">
        <v>3193</v>
      </c>
      <c r="B219" s="1" t="s">
        <v>45</v>
      </c>
      <c r="C219" s="6" t="s">
        <v>386</v>
      </c>
      <c r="D219" s="3" t="s">
        <v>372</v>
      </c>
      <c r="E219" s="3" t="s">
        <v>373</v>
      </c>
      <c r="F219" s="3" t="s">
        <v>391</v>
      </c>
      <c r="H219" s="1" t="str">
        <f t="shared" si="189"/>
        <v>100010</v>
      </c>
      <c r="I219" s="1">
        <f t="shared" si="190"/>
        <v>1</v>
      </c>
      <c r="J219" s="1">
        <f t="shared" si="191"/>
        <v>3</v>
      </c>
      <c r="K219" s="18">
        <f t="shared" si="192"/>
        <v>361</v>
      </c>
      <c r="L219" s="1">
        <f t="shared" si="193"/>
        <v>100</v>
      </c>
      <c r="M219" s="1">
        <f t="shared" si="194"/>
        <v>0</v>
      </c>
      <c r="N219" s="1">
        <f t="shared" si="195"/>
        <v>40</v>
      </c>
      <c r="O219" s="1" t="str">
        <f>VLOOKUP(BIN2DEC(MID(HEX2BIN(MID(F219,3,2),8),2,4)),Codes!$E$1:$F$18,2)</f>
        <v>Normal</v>
      </c>
    </row>
    <row r="220" spans="1:15">
      <c r="A220" s="3" t="s">
        <v>1802</v>
      </c>
      <c r="B220" s="1" t="s">
        <v>79</v>
      </c>
      <c r="C220" s="6" t="s">
        <v>540</v>
      </c>
      <c r="D220" s="3" t="s">
        <v>487</v>
      </c>
      <c r="E220" s="3" t="s">
        <v>488</v>
      </c>
      <c r="F220" s="3" t="s">
        <v>384</v>
      </c>
      <c r="H220" s="1" t="str">
        <f t="shared" si="126"/>
        <v>100010</v>
      </c>
      <c r="I220" s="1">
        <f t="shared" si="127"/>
        <v>1</v>
      </c>
      <c r="J220" s="1">
        <f t="shared" si="128"/>
        <v>2</v>
      </c>
      <c r="K220" s="18">
        <f t="shared" si="129"/>
        <v>0</v>
      </c>
      <c r="L220" s="1">
        <f t="shared" si="130"/>
        <v>50</v>
      </c>
      <c r="M220" s="1">
        <f t="shared" si="131"/>
        <v>0</v>
      </c>
      <c r="N220" s="1">
        <f t="shared" si="132"/>
        <v>70</v>
      </c>
      <c r="O220" s="1" t="str">
        <f>VLOOKUP(BIN2DEC(MID(HEX2BIN(MID(F220,3,2),8),2,4)),Codes!$E$1:$F$18,2)</f>
        <v>Normal</v>
      </c>
    </row>
    <row r="221" spans="1:15">
      <c r="A221" s="3" t="s">
        <v>1808</v>
      </c>
      <c r="B221" s="1" t="s">
        <v>79</v>
      </c>
      <c r="C221" s="6" t="s">
        <v>541</v>
      </c>
      <c r="D221" s="3" t="s">
        <v>487</v>
      </c>
      <c r="E221" s="3" t="s">
        <v>488</v>
      </c>
      <c r="F221" s="3" t="s">
        <v>384</v>
      </c>
      <c r="H221" s="1" t="str">
        <f t="shared" si="126"/>
        <v>100010</v>
      </c>
      <c r="I221" s="1">
        <f t="shared" si="127"/>
        <v>1</v>
      </c>
      <c r="J221" s="1">
        <f t="shared" si="128"/>
        <v>2</v>
      </c>
      <c r="K221" s="18">
        <f t="shared" si="129"/>
        <v>0</v>
      </c>
      <c r="L221" s="1">
        <f t="shared" si="130"/>
        <v>50</v>
      </c>
      <c r="M221" s="1">
        <f t="shared" si="131"/>
        <v>0</v>
      </c>
      <c r="N221" s="1">
        <f t="shared" si="132"/>
        <v>70</v>
      </c>
      <c r="O221" s="1" t="str">
        <f>VLOOKUP(BIN2DEC(MID(HEX2BIN(MID(F221,3,2),8),2,4)),Codes!$E$1:$F$18,2)</f>
        <v>Normal</v>
      </c>
    </row>
    <row r="222" spans="1:15">
      <c r="A222" s="3" t="s">
        <v>367</v>
      </c>
      <c r="B222" s="1" t="s">
        <v>79</v>
      </c>
      <c r="C222" s="6" t="s">
        <v>366</v>
      </c>
      <c r="D222" s="3" t="s">
        <v>368</v>
      </c>
      <c r="E222" s="3" t="s">
        <v>369</v>
      </c>
      <c r="F222" s="3" t="s">
        <v>370</v>
      </c>
      <c r="H222" s="1" t="str">
        <f t="shared" ref="H222:H229" si="196">LEFT(HEX2BIN(LEFT(D222,2),8),6)</f>
        <v>100010</v>
      </c>
      <c r="I222" s="1">
        <f t="shared" ref="I222:I229" si="197">BIN2DEC(MID(HEX2BIN(MID(D222,2,2),8),3,3))</f>
        <v>0</v>
      </c>
      <c r="J222" s="1">
        <f t="shared" ref="J222:J229" si="198">HEX2DEC(RIGHT(D222,3))</f>
        <v>9</v>
      </c>
      <c r="K222" s="18">
        <f t="shared" ref="K222:K229" si="199">ROUNDDOWN(HEX2DEC(LEFT(E222,3))/8,0)</f>
        <v>45</v>
      </c>
      <c r="L222" s="1">
        <f t="shared" ref="L222:L229" si="200">ROUNDDOWN(HEX2DEC(MID(E222,3,3))/4,0)-(512*ROUNDDOWN(HEX2DEC(MID(E222,3,1))/8,0))</f>
        <v>65</v>
      </c>
      <c r="M222" s="1">
        <f t="shared" ref="M222:M229" si="201">RIGHT(HEX2BIN(MID(E222,5,1),4),2)*128+HEX2DEC(MID(E222,6,1))*8+LEFT(HEX2BIN(MID(E222,7,1),4),3)</f>
        <v>0</v>
      </c>
      <c r="N222" s="1">
        <f t="shared" ref="N222:N229" si="202">ROUNDDOWN(HEX2DEC(LEFT(F222,3))/8,0)</f>
        <v>60</v>
      </c>
      <c r="O222" s="1" t="str">
        <f>VLOOKUP(BIN2DEC(MID(HEX2BIN(MID(F222,3,2),8),2,4)),Codes!$E$1:$F$18,2)</f>
        <v>Normal</v>
      </c>
    </row>
    <row r="223" spans="1:15">
      <c r="A223" s="3" t="s">
        <v>371</v>
      </c>
      <c r="B223" s="1" t="s">
        <v>79</v>
      </c>
      <c r="C223" s="6" t="s">
        <v>366</v>
      </c>
      <c r="D223" s="3" t="s">
        <v>372</v>
      </c>
      <c r="E223" s="3" t="s">
        <v>373</v>
      </c>
      <c r="F223" s="3" t="s">
        <v>370</v>
      </c>
      <c r="H223" s="1" t="str">
        <f t="shared" si="196"/>
        <v>100010</v>
      </c>
      <c r="I223" s="1">
        <f t="shared" si="197"/>
        <v>1</v>
      </c>
      <c r="J223" s="1">
        <f t="shared" si="198"/>
        <v>3</v>
      </c>
      <c r="K223" s="18">
        <f t="shared" si="199"/>
        <v>361</v>
      </c>
      <c r="L223" s="1">
        <f t="shared" si="200"/>
        <v>100</v>
      </c>
      <c r="M223" s="1">
        <f t="shared" si="201"/>
        <v>0</v>
      </c>
      <c r="N223" s="1">
        <f t="shared" si="202"/>
        <v>60</v>
      </c>
      <c r="O223" s="1" t="str">
        <f>VLOOKUP(BIN2DEC(MID(HEX2BIN(MID(F223,3,2),8),2,4)),Codes!$E$1:$F$18,2)</f>
        <v>Normal</v>
      </c>
    </row>
    <row r="224" spans="1:15">
      <c r="A224" s="3" t="s">
        <v>374</v>
      </c>
      <c r="B224" s="1" t="s">
        <v>79</v>
      </c>
      <c r="C224" s="6" t="s">
        <v>375</v>
      </c>
      <c r="D224" s="3" t="s">
        <v>376</v>
      </c>
      <c r="E224" s="3" t="s">
        <v>369</v>
      </c>
      <c r="F224" s="3" t="s">
        <v>377</v>
      </c>
      <c r="H224" s="1" t="str">
        <f t="shared" si="196"/>
        <v>100010</v>
      </c>
      <c r="I224" s="1">
        <f t="shared" si="197"/>
        <v>0</v>
      </c>
      <c r="J224" s="1">
        <f t="shared" si="198"/>
        <v>12</v>
      </c>
      <c r="K224" s="18">
        <f t="shared" si="199"/>
        <v>45</v>
      </c>
      <c r="L224" s="1">
        <f t="shared" si="200"/>
        <v>65</v>
      </c>
      <c r="M224" s="1">
        <f t="shared" si="201"/>
        <v>0</v>
      </c>
      <c r="N224" s="1">
        <f t="shared" si="202"/>
        <v>80</v>
      </c>
      <c r="O224" s="1" t="str">
        <f>VLOOKUP(BIN2DEC(MID(HEX2BIN(MID(F224,3,2),8),2,4)),Codes!$E$1:$F$18,2)</f>
        <v>Normal</v>
      </c>
    </row>
    <row r="225" spans="1:15">
      <c r="A225" s="3" t="s">
        <v>378</v>
      </c>
      <c r="B225" s="1" t="s">
        <v>79</v>
      </c>
      <c r="C225" s="6" t="s">
        <v>375</v>
      </c>
      <c r="D225" s="3" t="s">
        <v>372</v>
      </c>
      <c r="E225" s="3" t="s">
        <v>373</v>
      </c>
      <c r="F225" s="3" t="s">
        <v>379</v>
      </c>
      <c r="H225" s="1" t="str">
        <f t="shared" si="196"/>
        <v>100010</v>
      </c>
      <c r="I225" s="1">
        <f t="shared" si="197"/>
        <v>1</v>
      </c>
      <c r="J225" s="1">
        <f t="shared" si="198"/>
        <v>3</v>
      </c>
      <c r="K225" s="18">
        <f t="shared" si="199"/>
        <v>361</v>
      </c>
      <c r="L225" s="1">
        <f t="shared" si="200"/>
        <v>100</v>
      </c>
      <c r="M225" s="1">
        <f t="shared" si="201"/>
        <v>0</v>
      </c>
      <c r="N225" s="1">
        <f t="shared" si="202"/>
        <v>40</v>
      </c>
      <c r="O225" s="1" t="str">
        <f>VLOOKUP(BIN2DEC(MID(HEX2BIN(MID(F225,3,2),8),2,4)),Codes!$E$1:$F$18,2)</f>
        <v>Normal</v>
      </c>
    </row>
    <row r="226" spans="1:15">
      <c r="A226" s="3" t="s">
        <v>380</v>
      </c>
      <c r="B226" s="1" t="s">
        <v>79</v>
      </c>
      <c r="C226" s="6" t="s">
        <v>381</v>
      </c>
      <c r="D226" s="3" t="s">
        <v>382</v>
      </c>
      <c r="E226" s="3" t="s">
        <v>383</v>
      </c>
      <c r="F226" s="3" t="s">
        <v>384</v>
      </c>
      <c r="H226" s="1" t="str">
        <f t="shared" si="196"/>
        <v>100010</v>
      </c>
      <c r="I226" s="1">
        <f t="shared" si="197"/>
        <v>0</v>
      </c>
      <c r="J226" s="1">
        <f t="shared" si="198"/>
        <v>8</v>
      </c>
      <c r="K226" s="18">
        <f t="shared" si="199"/>
        <v>90</v>
      </c>
      <c r="L226" s="1">
        <f t="shared" si="200"/>
        <v>72</v>
      </c>
      <c r="M226" s="1">
        <f t="shared" si="201"/>
        <v>0</v>
      </c>
      <c r="N226" s="1">
        <f t="shared" si="202"/>
        <v>70</v>
      </c>
      <c r="O226" s="1" t="str">
        <f>VLOOKUP(BIN2DEC(MID(HEX2BIN(MID(F226,3,2),8),2,4)),Codes!$E$1:$F$18,2)</f>
        <v>Normal</v>
      </c>
    </row>
    <row r="227" spans="1:15">
      <c r="A227" s="3" t="s">
        <v>385</v>
      </c>
      <c r="B227" s="1" t="s">
        <v>79</v>
      </c>
      <c r="C227" s="6" t="s">
        <v>381</v>
      </c>
      <c r="D227" s="3" t="s">
        <v>372</v>
      </c>
      <c r="E227" s="3" t="s">
        <v>373</v>
      </c>
      <c r="F227" s="3" t="s">
        <v>379</v>
      </c>
      <c r="H227" s="1" t="str">
        <f t="shared" si="196"/>
        <v>100010</v>
      </c>
      <c r="I227" s="1">
        <f t="shared" si="197"/>
        <v>1</v>
      </c>
      <c r="J227" s="1">
        <f t="shared" si="198"/>
        <v>3</v>
      </c>
      <c r="K227" s="18">
        <f t="shared" si="199"/>
        <v>361</v>
      </c>
      <c r="L227" s="1">
        <f t="shared" si="200"/>
        <v>100</v>
      </c>
      <c r="M227" s="1">
        <f t="shared" si="201"/>
        <v>0</v>
      </c>
      <c r="N227" s="1">
        <f t="shared" si="202"/>
        <v>40</v>
      </c>
      <c r="O227" s="1" t="str">
        <f>VLOOKUP(BIN2DEC(MID(HEX2BIN(MID(F227,3,2),8),2,4)),Codes!$E$1:$F$18,2)</f>
        <v>Normal</v>
      </c>
    </row>
    <row r="228" spans="1:15">
      <c r="A228" s="3" t="s">
        <v>1812</v>
      </c>
      <c r="B228" s="1" t="s">
        <v>79</v>
      </c>
      <c r="C228" s="6" t="s">
        <v>386</v>
      </c>
      <c r="D228" s="3" t="s">
        <v>387</v>
      </c>
      <c r="E228" s="3" t="s">
        <v>388</v>
      </c>
      <c r="F228" s="3" t="s">
        <v>389</v>
      </c>
      <c r="H228" s="1" t="str">
        <f t="shared" si="196"/>
        <v>100010</v>
      </c>
      <c r="I228" s="1">
        <f t="shared" si="197"/>
        <v>0</v>
      </c>
      <c r="J228" s="1">
        <f t="shared" si="198"/>
        <v>6</v>
      </c>
      <c r="K228" s="18">
        <f t="shared" si="199"/>
        <v>90</v>
      </c>
      <c r="L228" s="1">
        <f t="shared" si="200"/>
        <v>30</v>
      </c>
      <c r="M228" s="1">
        <f t="shared" si="201"/>
        <v>0</v>
      </c>
      <c r="N228" s="1">
        <f t="shared" si="202"/>
        <v>75</v>
      </c>
      <c r="O228" s="1" t="str">
        <f>VLOOKUP(BIN2DEC(MID(HEX2BIN(MID(F228,3,2),8),2,4)),Codes!$E$1:$F$18,2)</f>
        <v>Normal</v>
      </c>
    </row>
    <row r="229" spans="1:15">
      <c r="A229" s="3" t="s">
        <v>390</v>
      </c>
      <c r="B229" s="1" t="s">
        <v>79</v>
      </c>
      <c r="C229" s="6" t="s">
        <v>386</v>
      </c>
      <c r="D229" s="3" t="s">
        <v>372</v>
      </c>
      <c r="E229" s="3" t="s">
        <v>373</v>
      </c>
      <c r="F229" s="3" t="s">
        <v>391</v>
      </c>
      <c r="H229" s="1" t="str">
        <f t="shared" si="196"/>
        <v>100010</v>
      </c>
      <c r="I229" s="1">
        <f t="shared" si="197"/>
        <v>1</v>
      </c>
      <c r="J229" s="1">
        <f t="shared" si="198"/>
        <v>3</v>
      </c>
      <c r="K229" s="18">
        <f t="shared" si="199"/>
        <v>361</v>
      </c>
      <c r="L229" s="1">
        <f t="shared" si="200"/>
        <v>100</v>
      </c>
      <c r="M229" s="1">
        <f t="shared" si="201"/>
        <v>0</v>
      </c>
      <c r="N229" s="1">
        <f t="shared" si="202"/>
        <v>40</v>
      </c>
      <c r="O229" s="1" t="str">
        <f>VLOOKUP(BIN2DEC(MID(HEX2BIN(MID(F229,3,2),8),2,4)),Codes!$E$1:$F$18,2)</f>
        <v>Normal</v>
      </c>
    </row>
    <row r="230" spans="1:15">
      <c r="A230" s="3" t="s">
        <v>7168</v>
      </c>
      <c r="B230" s="1" t="s">
        <v>61</v>
      </c>
      <c r="C230" s="6" t="s">
        <v>540</v>
      </c>
      <c r="D230" s="3" t="s">
        <v>487</v>
      </c>
      <c r="E230" s="3" t="s">
        <v>488</v>
      </c>
      <c r="F230" s="3" t="s">
        <v>384</v>
      </c>
      <c r="H230" s="1" t="str">
        <f t="shared" ref="H230:H239" si="203">LEFT(HEX2BIN(LEFT(D230,2),8),6)</f>
        <v>100010</v>
      </c>
      <c r="I230" s="1">
        <f t="shared" ref="I230:I239" si="204">BIN2DEC(MID(HEX2BIN(MID(D230,2,2),8),3,3))</f>
        <v>1</v>
      </c>
      <c r="J230" s="1">
        <f t="shared" ref="J230:J239" si="205">HEX2DEC(RIGHT(D230,3))</f>
        <v>2</v>
      </c>
      <c r="K230" s="18">
        <f t="shared" ref="K230:K239" si="206">ROUNDDOWN(HEX2DEC(LEFT(E230,3))/8,0)</f>
        <v>0</v>
      </c>
      <c r="L230" s="1">
        <f t="shared" ref="L230:L239" si="207">ROUNDDOWN(HEX2DEC(MID(E230,3,3))/4,0)-(512*ROUNDDOWN(HEX2DEC(MID(E230,3,1))/8,0))</f>
        <v>50</v>
      </c>
      <c r="M230" s="1">
        <f t="shared" ref="M230:M239" si="208">RIGHT(HEX2BIN(MID(E230,5,1),4),2)*128+HEX2DEC(MID(E230,6,1))*8+LEFT(HEX2BIN(MID(E230,7,1),4),3)</f>
        <v>0</v>
      </c>
      <c r="N230" s="1">
        <f t="shared" ref="N230:N239" si="209">ROUNDDOWN(HEX2DEC(LEFT(F230,3))/8,0)</f>
        <v>70</v>
      </c>
      <c r="O230" s="1" t="str">
        <f>VLOOKUP(BIN2DEC(MID(HEX2BIN(MID(F230,3,2),8),2,4)),Codes!$E$1:$F$18,2)</f>
        <v>Normal</v>
      </c>
    </row>
    <row r="231" spans="1:15">
      <c r="A231" s="3" t="s">
        <v>7174</v>
      </c>
      <c r="B231" s="1" t="s">
        <v>61</v>
      </c>
      <c r="C231" s="6" t="s">
        <v>541</v>
      </c>
      <c r="D231" s="3" t="s">
        <v>487</v>
      </c>
      <c r="E231" s="3" t="s">
        <v>488</v>
      </c>
      <c r="F231" s="3" t="s">
        <v>384</v>
      </c>
      <c r="H231" s="1" t="str">
        <f t="shared" si="203"/>
        <v>100010</v>
      </c>
      <c r="I231" s="1">
        <f t="shared" si="204"/>
        <v>1</v>
      </c>
      <c r="J231" s="1">
        <f t="shared" si="205"/>
        <v>2</v>
      </c>
      <c r="K231" s="18">
        <f t="shared" si="206"/>
        <v>0</v>
      </c>
      <c r="L231" s="1">
        <f t="shared" si="207"/>
        <v>50</v>
      </c>
      <c r="M231" s="1">
        <f t="shared" si="208"/>
        <v>0</v>
      </c>
      <c r="N231" s="1">
        <f t="shared" si="209"/>
        <v>70</v>
      </c>
      <c r="O231" s="1" t="str">
        <f>VLOOKUP(BIN2DEC(MID(HEX2BIN(MID(F231,3,2),8),2,4)),Codes!$E$1:$F$18,2)</f>
        <v>Normal</v>
      </c>
    </row>
    <row r="232" spans="1:15">
      <c r="A232" s="3" t="s">
        <v>7177</v>
      </c>
      <c r="B232" s="1" t="s">
        <v>61</v>
      </c>
      <c r="C232" s="6" t="s">
        <v>366</v>
      </c>
      <c r="D232" s="3" t="s">
        <v>504</v>
      </c>
      <c r="E232" s="3" t="s">
        <v>7178</v>
      </c>
      <c r="F232" s="3" t="s">
        <v>534</v>
      </c>
      <c r="H232" s="1" t="str">
        <f t="shared" si="203"/>
        <v>100010</v>
      </c>
      <c r="I232" s="1">
        <f t="shared" si="204"/>
        <v>0</v>
      </c>
      <c r="J232" s="1">
        <f t="shared" si="205"/>
        <v>4</v>
      </c>
      <c r="K232" s="18">
        <f t="shared" si="206"/>
        <v>50</v>
      </c>
      <c r="L232" s="1">
        <f t="shared" si="207"/>
        <v>45</v>
      </c>
      <c r="M232" s="1">
        <f t="shared" si="208"/>
        <v>0</v>
      </c>
      <c r="N232" s="1">
        <f t="shared" si="209"/>
        <v>70</v>
      </c>
      <c r="O232" s="1" t="str">
        <f>VLOOKUP(BIN2DEC(MID(HEX2BIN(MID(F232,3,2),8),2,4)),Codes!$E$1:$F$18,2)</f>
        <v>Normal</v>
      </c>
    </row>
    <row r="233" spans="1:15">
      <c r="A233" s="3" t="s">
        <v>7179</v>
      </c>
      <c r="B233" s="1" t="s">
        <v>61</v>
      </c>
      <c r="C233" s="6" t="s">
        <v>366</v>
      </c>
      <c r="D233" s="3" t="s">
        <v>372</v>
      </c>
      <c r="E233" s="3" t="s">
        <v>373</v>
      </c>
      <c r="F233" s="3" t="s">
        <v>379</v>
      </c>
      <c r="H233" s="1" t="str">
        <f t="shared" si="203"/>
        <v>100010</v>
      </c>
      <c r="I233" s="1">
        <f t="shared" si="204"/>
        <v>1</v>
      </c>
      <c r="J233" s="1">
        <f t="shared" si="205"/>
        <v>3</v>
      </c>
      <c r="K233" s="18">
        <f t="shared" si="206"/>
        <v>361</v>
      </c>
      <c r="L233" s="1">
        <f t="shared" si="207"/>
        <v>100</v>
      </c>
      <c r="M233" s="1">
        <f t="shared" si="208"/>
        <v>0</v>
      </c>
      <c r="N233" s="1">
        <f t="shared" si="209"/>
        <v>40</v>
      </c>
      <c r="O233" s="1" t="str">
        <f>VLOOKUP(BIN2DEC(MID(HEX2BIN(MID(F233,3,2),8),2,4)),Codes!$E$1:$F$18,2)</f>
        <v>Normal</v>
      </c>
    </row>
    <row r="234" spans="1:15">
      <c r="A234" s="3" t="s">
        <v>7180</v>
      </c>
      <c r="B234" s="1" t="s">
        <v>61</v>
      </c>
      <c r="C234" s="6" t="s">
        <v>375</v>
      </c>
      <c r="D234" s="3" t="s">
        <v>504</v>
      </c>
      <c r="E234" s="3" t="s">
        <v>7181</v>
      </c>
      <c r="F234" s="3" t="s">
        <v>534</v>
      </c>
      <c r="H234" s="1" t="str">
        <f t="shared" si="203"/>
        <v>100010</v>
      </c>
      <c r="I234" s="1">
        <f t="shared" si="204"/>
        <v>0</v>
      </c>
      <c r="J234" s="1">
        <f t="shared" si="205"/>
        <v>4</v>
      </c>
      <c r="K234" s="18">
        <f t="shared" si="206"/>
        <v>117</v>
      </c>
      <c r="L234" s="1">
        <f t="shared" si="207"/>
        <v>60</v>
      </c>
      <c r="M234" s="1">
        <f t="shared" si="208"/>
        <v>0</v>
      </c>
      <c r="N234" s="1">
        <f t="shared" si="209"/>
        <v>70</v>
      </c>
      <c r="O234" s="1" t="str">
        <f>VLOOKUP(BIN2DEC(MID(HEX2BIN(MID(F234,3,2),8),2,4)),Codes!$E$1:$F$18,2)</f>
        <v>Normal</v>
      </c>
    </row>
    <row r="235" spans="1:15">
      <c r="A235" s="3" t="s">
        <v>7182</v>
      </c>
      <c r="B235" s="1" t="s">
        <v>61</v>
      </c>
      <c r="C235" s="6" t="s">
        <v>375</v>
      </c>
      <c r="D235" s="3" t="s">
        <v>372</v>
      </c>
      <c r="E235" s="3" t="s">
        <v>373</v>
      </c>
      <c r="F235" s="3" t="s">
        <v>379</v>
      </c>
      <c r="H235" s="1" t="str">
        <f t="shared" si="203"/>
        <v>100010</v>
      </c>
      <c r="I235" s="1">
        <f t="shared" si="204"/>
        <v>1</v>
      </c>
      <c r="J235" s="1">
        <f t="shared" si="205"/>
        <v>3</v>
      </c>
      <c r="K235" s="18">
        <f t="shared" si="206"/>
        <v>361</v>
      </c>
      <c r="L235" s="1">
        <f t="shared" si="207"/>
        <v>100</v>
      </c>
      <c r="M235" s="1">
        <f t="shared" si="208"/>
        <v>0</v>
      </c>
      <c r="N235" s="1">
        <f t="shared" si="209"/>
        <v>40</v>
      </c>
      <c r="O235" s="1" t="str">
        <f>VLOOKUP(BIN2DEC(MID(HEX2BIN(MID(F235,3,2),8),2,4)),Codes!$E$1:$F$18,2)</f>
        <v>Normal</v>
      </c>
    </row>
    <row r="236" spans="1:15">
      <c r="A236" s="3" t="s">
        <v>7183</v>
      </c>
      <c r="B236" s="1" t="s">
        <v>61</v>
      </c>
      <c r="C236" s="6" t="s">
        <v>381</v>
      </c>
      <c r="D236" s="3" t="s">
        <v>504</v>
      </c>
      <c r="E236" s="3" t="s">
        <v>7184</v>
      </c>
      <c r="F236" s="3" t="s">
        <v>1400</v>
      </c>
      <c r="H236" s="1" t="str">
        <f t="shared" si="203"/>
        <v>100010</v>
      </c>
      <c r="I236" s="1">
        <f t="shared" si="204"/>
        <v>0</v>
      </c>
      <c r="J236" s="1">
        <f t="shared" si="205"/>
        <v>4</v>
      </c>
      <c r="K236" s="18">
        <f t="shared" si="206"/>
        <v>93</v>
      </c>
      <c r="L236" s="1">
        <f t="shared" si="207"/>
        <v>130</v>
      </c>
      <c r="M236" s="1">
        <f t="shared" si="208"/>
        <v>0</v>
      </c>
      <c r="N236" s="1">
        <f t="shared" si="209"/>
        <v>60</v>
      </c>
      <c r="O236" s="1" t="str">
        <f>VLOOKUP(BIN2DEC(MID(HEX2BIN(MID(F236,3,2),8),2,4)),Codes!$E$1:$F$18,2)</f>
        <v>Normal</v>
      </c>
    </row>
    <row r="237" spans="1:15">
      <c r="A237" s="3" t="s">
        <v>7185</v>
      </c>
      <c r="B237" s="1" t="s">
        <v>61</v>
      </c>
      <c r="C237" s="6" t="s">
        <v>381</v>
      </c>
      <c r="D237" s="3" t="s">
        <v>372</v>
      </c>
      <c r="E237" s="3" t="s">
        <v>373</v>
      </c>
      <c r="F237" s="3" t="s">
        <v>379</v>
      </c>
      <c r="H237" s="1" t="str">
        <f t="shared" si="203"/>
        <v>100010</v>
      </c>
      <c r="I237" s="1">
        <f t="shared" si="204"/>
        <v>1</v>
      </c>
      <c r="J237" s="1">
        <f t="shared" si="205"/>
        <v>3</v>
      </c>
      <c r="K237" s="18">
        <f t="shared" si="206"/>
        <v>361</v>
      </c>
      <c r="L237" s="1">
        <f t="shared" si="207"/>
        <v>100</v>
      </c>
      <c r="M237" s="1">
        <f t="shared" si="208"/>
        <v>0</v>
      </c>
      <c r="N237" s="1">
        <f t="shared" si="209"/>
        <v>40</v>
      </c>
      <c r="O237" s="1" t="str">
        <f>VLOOKUP(BIN2DEC(MID(HEX2BIN(MID(F237,3,2),8),2,4)),Codes!$E$1:$F$18,2)</f>
        <v>Normal</v>
      </c>
    </row>
    <row r="238" spans="1:15">
      <c r="A238" s="3" t="s">
        <v>7186</v>
      </c>
      <c r="B238" s="1" t="s">
        <v>61</v>
      </c>
      <c r="C238" s="6" t="s">
        <v>386</v>
      </c>
      <c r="D238" s="3" t="s">
        <v>4570</v>
      </c>
      <c r="E238" s="3" t="s">
        <v>5730</v>
      </c>
      <c r="F238" s="3" t="s">
        <v>4572</v>
      </c>
      <c r="H238" s="1" t="str">
        <f t="shared" si="203"/>
        <v>100010</v>
      </c>
      <c r="I238" s="1">
        <f t="shared" si="204"/>
        <v>0</v>
      </c>
      <c r="J238" s="1">
        <f t="shared" si="205"/>
        <v>5</v>
      </c>
      <c r="K238" s="18">
        <f t="shared" si="206"/>
        <v>135</v>
      </c>
      <c r="L238" s="1">
        <f t="shared" si="207"/>
        <v>50</v>
      </c>
      <c r="M238" s="1">
        <f t="shared" si="208"/>
        <v>0</v>
      </c>
      <c r="N238" s="1">
        <f t="shared" si="209"/>
        <v>65</v>
      </c>
      <c r="O238" s="1" t="str">
        <f>VLOOKUP(BIN2DEC(MID(HEX2BIN(MID(F238,3,2),8),2,4)),Codes!$E$1:$F$18,2)</f>
        <v>Normal</v>
      </c>
    </row>
    <row r="239" spans="1:15">
      <c r="A239" s="3" t="s">
        <v>7187</v>
      </c>
      <c r="B239" s="1" t="s">
        <v>61</v>
      </c>
      <c r="C239" s="6" t="s">
        <v>386</v>
      </c>
      <c r="D239" s="3" t="s">
        <v>372</v>
      </c>
      <c r="E239" s="3" t="s">
        <v>373</v>
      </c>
      <c r="F239" s="3" t="s">
        <v>379</v>
      </c>
      <c r="H239" s="1" t="str">
        <f t="shared" si="203"/>
        <v>100010</v>
      </c>
      <c r="I239" s="1">
        <f t="shared" si="204"/>
        <v>1</v>
      </c>
      <c r="J239" s="1">
        <f t="shared" si="205"/>
        <v>3</v>
      </c>
      <c r="K239" s="18">
        <f t="shared" si="206"/>
        <v>361</v>
      </c>
      <c r="L239" s="1">
        <f t="shared" si="207"/>
        <v>100</v>
      </c>
      <c r="M239" s="1">
        <f t="shared" si="208"/>
        <v>0</v>
      </c>
      <c r="N239" s="1">
        <f t="shared" si="209"/>
        <v>40</v>
      </c>
      <c r="O239" s="1" t="str">
        <f>VLOOKUP(BIN2DEC(MID(HEX2BIN(MID(F239,3,2),8),2,4)),Codes!$E$1:$F$18,2)</f>
        <v>Normal</v>
      </c>
    </row>
    <row r="240" spans="1:15">
      <c r="A240" s="3" t="s">
        <v>6627</v>
      </c>
      <c r="B240" s="1" t="s">
        <v>80</v>
      </c>
      <c r="C240" s="6" t="s">
        <v>1067</v>
      </c>
      <c r="D240" s="3" t="s">
        <v>2304</v>
      </c>
      <c r="E240" s="3" t="s">
        <v>6628</v>
      </c>
      <c r="F240" s="3" t="s">
        <v>2306</v>
      </c>
      <c r="H240" s="1" t="str">
        <f t="shared" ref="H240:H251" si="210">LEFT(HEX2BIN(LEFT(D240,2),8),6)</f>
        <v>100010</v>
      </c>
      <c r="I240" s="1">
        <f t="shared" ref="I240:I251" si="211">BIN2DEC(MID(HEX2BIN(MID(D240,2,2),8),3,3))</f>
        <v>0</v>
      </c>
      <c r="J240" s="1">
        <f t="shared" ref="J240:J251" si="212">HEX2DEC(RIGHT(D240,3))</f>
        <v>10</v>
      </c>
      <c r="K240" s="18">
        <f t="shared" ref="K240:K251" si="213">ROUNDDOWN(HEX2DEC(LEFT(E240,3))/8,0)</f>
        <v>280</v>
      </c>
      <c r="L240" s="1">
        <f t="shared" ref="L240:L251" si="214">ROUNDDOWN(HEX2DEC(MID(E240,3,3))/4,0)-(512*ROUNDDOWN(HEX2DEC(MID(E240,3,1))/8,0))</f>
        <v>16</v>
      </c>
      <c r="M240" s="1">
        <f t="shared" ref="M240:M251" si="215">RIGHT(HEX2BIN(MID(E240,5,1),4),2)*128+HEX2DEC(MID(E240,6,1))*8+LEFT(HEX2BIN(MID(E240,7,1),4),3)</f>
        <v>0</v>
      </c>
      <c r="N240" s="1">
        <f t="shared" ref="N240:N251" si="216">ROUNDDOWN(HEX2DEC(LEFT(F240,3))/8,0)</f>
        <v>50</v>
      </c>
      <c r="O240" s="1" t="str">
        <f>VLOOKUP(BIN2DEC(MID(HEX2BIN(MID(F240,3,2),8),2,4)),Codes!$E$1:$F$18,2)</f>
        <v>Normal</v>
      </c>
    </row>
    <row r="241" spans="1:15">
      <c r="A241" s="3" t="s">
        <v>6629</v>
      </c>
      <c r="B241" s="1" t="s">
        <v>80</v>
      </c>
      <c r="C241" s="6" t="s">
        <v>1067</v>
      </c>
      <c r="D241" s="3" t="s">
        <v>2296</v>
      </c>
      <c r="E241" s="3" t="s">
        <v>373</v>
      </c>
      <c r="F241" s="3" t="s">
        <v>2297</v>
      </c>
      <c r="H241" s="1" t="str">
        <f t="shared" si="210"/>
        <v>100010</v>
      </c>
      <c r="I241" s="1">
        <f t="shared" si="211"/>
        <v>1</v>
      </c>
      <c r="J241" s="1">
        <f t="shared" si="212"/>
        <v>5</v>
      </c>
      <c r="K241" s="18">
        <f t="shared" si="213"/>
        <v>361</v>
      </c>
      <c r="L241" s="1">
        <f t="shared" si="214"/>
        <v>100</v>
      </c>
      <c r="M241" s="1">
        <f t="shared" si="215"/>
        <v>0</v>
      </c>
      <c r="N241" s="1">
        <f t="shared" si="216"/>
        <v>0</v>
      </c>
      <c r="O241" s="1" t="str">
        <f>VLOOKUP(BIN2DEC(MID(HEX2BIN(MID(F241,3,2),8),2,4)),Codes!$E$1:$F$18,2)</f>
        <v>Normal</v>
      </c>
    </row>
    <row r="242" spans="1:15">
      <c r="A242" s="3" t="s">
        <v>6800</v>
      </c>
      <c r="B242" s="1" t="s">
        <v>80</v>
      </c>
      <c r="C242" s="6" t="s">
        <v>540</v>
      </c>
      <c r="D242" s="3" t="s">
        <v>487</v>
      </c>
      <c r="E242" s="3" t="s">
        <v>488</v>
      </c>
      <c r="F242" s="3" t="s">
        <v>384</v>
      </c>
      <c r="H242" s="1" t="str">
        <f t="shared" si="210"/>
        <v>100010</v>
      </c>
      <c r="I242" s="1">
        <f t="shared" si="211"/>
        <v>1</v>
      </c>
      <c r="J242" s="1">
        <f t="shared" si="212"/>
        <v>2</v>
      </c>
      <c r="K242" s="18">
        <f t="shared" si="213"/>
        <v>0</v>
      </c>
      <c r="L242" s="1">
        <f t="shared" si="214"/>
        <v>50</v>
      </c>
      <c r="M242" s="1">
        <f t="shared" si="215"/>
        <v>0</v>
      </c>
      <c r="N242" s="1">
        <f t="shared" si="216"/>
        <v>70</v>
      </c>
      <c r="O242" s="1" t="str">
        <f>VLOOKUP(BIN2DEC(MID(HEX2BIN(MID(F242,3,2),8),2,4)),Codes!$E$1:$F$18,2)</f>
        <v>Normal</v>
      </c>
    </row>
    <row r="243" spans="1:15">
      <c r="A243" s="3" t="s">
        <v>6804</v>
      </c>
      <c r="B243" s="1" t="s">
        <v>80</v>
      </c>
      <c r="C243" s="6" t="s">
        <v>541</v>
      </c>
      <c r="D243" s="3" t="s">
        <v>487</v>
      </c>
      <c r="E243" s="3" t="s">
        <v>488</v>
      </c>
      <c r="F243" s="3" t="s">
        <v>384</v>
      </c>
      <c r="H243" s="1" t="str">
        <f t="shared" si="210"/>
        <v>100010</v>
      </c>
      <c r="I243" s="1">
        <f t="shared" si="211"/>
        <v>1</v>
      </c>
      <c r="J243" s="1">
        <f t="shared" si="212"/>
        <v>2</v>
      </c>
      <c r="K243" s="18">
        <f t="shared" si="213"/>
        <v>0</v>
      </c>
      <c r="L243" s="1">
        <f t="shared" si="214"/>
        <v>50</v>
      </c>
      <c r="M243" s="1">
        <f t="shared" si="215"/>
        <v>0</v>
      </c>
      <c r="N243" s="1">
        <f t="shared" si="216"/>
        <v>70</v>
      </c>
      <c r="O243" s="1" t="str">
        <f>VLOOKUP(BIN2DEC(MID(HEX2BIN(MID(F243,3,2),8),2,4)),Codes!$E$1:$F$18,2)</f>
        <v>Normal</v>
      </c>
    </row>
    <row r="244" spans="1:15">
      <c r="A244" s="3" t="s">
        <v>6808</v>
      </c>
      <c r="B244" s="1" t="s">
        <v>80</v>
      </c>
      <c r="C244" s="6" t="s">
        <v>366</v>
      </c>
      <c r="D244" s="3" t="s">
        <v>4570</v>
      </c>
      <c r="E244" s="3" t="s">
        <v>6809</v>
      </c>
      <c r="F244" s="3" t="s">
        <v>2554</v>
      </c>
      <c r="H244" s="1" t="str">
        <f t="shared" si="210"/>
        <v>100010</v>
      </c>
      <c r="I244" s="1">
        <f t="shared" si="211"/>
        <v>0</v>
      </c>
      <c r="J244" s="1">
        <f t="shared" si="212"/>
        <v>5</v>
      </c>
      <c r="K244" s="18">
        <f t="shared" si="213"/>
        <v>78</v>
      </c>
      <c r="L244" s="1">
        <f t="shared" si="214"/>
        <v>100</v>
      </c>
      <c r="M244" s="1">
        <f t="shared" si="215"/>
        <v>142</v>
      </c>
      <c r="N244" s="1">
        <f t="shared" si="216"/>
        <v>0</v>
      </c>
      <c r="O244" s="1" t="str">
        <f>VLOOKUP(BIN2DEC(MID(HEX2BIN(MID(F244,3,2),8),2,4)),Codes!$E$1:$F$18,2)</f>
        <v>Normal</v>
      </c>
    </row>
    <row r="245" spans="1:15">
      <c r="A245" s="3" t="s">
        <v>6810</v>
      </c>
      <c r="B245" s="1" t="s">
        <v>80</v>
      </c>
      <c r="C245" s="6" t="s">
        <v>366</v>
      </c>
      <c r="D245" s="3" t="s">
        <v>372</v>
      </c>
      <c r="E245" s="3" t="s">
        <v>373</v>
      </c>
      <c r="F245" s="3" t="s">
        <v>379</v>
      </c>
      <c r="H245" s="1" t="str">
        <f t="shared" si="210"/>
        <v>100010</v>
      </c>
      <c r="I245" s="1">
        <f t="shared" si="211"/>
        <v>1</v>
      </c>
      <c r="J245" s="1">
        <f t="shared" si="212"/>
        <v>3</v>
      </c>
      <c r="K245" s="18">
        <f t="shared" si="213"/>
        <v>361</v>
      </c>
      <c r="L245" s="1">
        <f t="shared" si="214"/>
        <v>100</v>
      </c>
      <c r="M245" s="1">
        <f t="shared" si="215"/>
        <v>0</v>
      </c>
      <c r="N245" s="1">
        <f t="shared" si="216"/>
        <v>40</v>
      </c>
      <c r="O245" s="1" t="str">
        <f>VLOOKUP(BIN2DEC(MID(HEX2BIN(MID(F245,3,2),8),2,4)),Codes!$E$1:$F$18,2)</f>
        <v>Normal</v>
      </c>
    </row>
    <row r="246" spans="1:15">
      <c r="A246" s="3" t="s">
        <v>6811</v>
      </c>
      <c r="B246" s="1" t="s">
        <v>80</v>
      </c>
      <c r="C246" s="6" t="s">
        <v>375</v>
      </c>
      <c r="D246" s="3" t="s">
        <v>4730</v>
      </c>
      <c r="E246" s="3" t="s">
        <v>6812</v>
      </c>
      <c r="F246" s="3" t="s">
        <v>534</v>
      </c>
      <c r="H246" s="1" t="str">
        <f t="shared" si="210"/>
        <v>100010</v>
      </c>
      <c r="I246" s="1">
        <f t="shared" si="211"/>
        <v>0</v>
      </c>
      <c r="J246" s="1">
        <f t="shared" si="212"/>
        <v>11</v>
      </c>
      <c r="K246" s="18">
        <f t="shared" si="213"/>
        <v>45</v>
      </c>
      <c r="L246" s="1">
        <f t="shared" si="214"/>
        <v>80</v>
      </c>
      <c r="M246" s="1">
        <f t="shared" si="215"/>
        <v>0</v>
      </c>
      <c r="N246" s="1">
        <f t="shared" si="216"/>
        <v>70</v>
      </c>
      <c r="O246" s="1" t="str">
        <f>VLOOKUP(BIN2DEC(MID(HEX2BIN(MID(F246,3,2),8),2,4)),Codes!$E$1:$F$18,2)</f>
        <v>Normal</v>
      </c>
    </row>
    <row r="247" spans="1:15">
      <c r="A247" s="3" t="s">
        <v>6813</v>
      </c>
      <c r="B247" s="1" t="s">
        <v>80</v>
      </c>
      <c r="C247" s="6" t="s">
        <v>375</v>
      </c>
      <c r="D247" s="3" t="s">
        <v>372</v>
      </c>
      <c r="E247" s="3" t="s">
        <v>373</v>
      </c>
      <c r="F247" s="3" t="s">
        <v>379</v>
      </c>
      <c r="H247" s="1" t="str">
        <f t="shared" si="210"/>
        <v>100010</v>
      </c>
      <c r="I247" s="1">
        <f t="shared" si="211"/>
        <v>1</v>
      </c>
      <c r="J247" s="1">
        <f t="shared" si="212"/>
        <v>3</v>
      </c>
      <c r="K247" s="18">
        <f t="shared" si="213"/>
        <v>361</v>
      </c>
      <c r="L247" s="1">
        <f t="shared" si="214"/>
        <v>100</v>
      </c>
      <c r="M247" s="1">
        <f t="shared" si="215"/>
        <v>0</v>
      </c>
      <c r="N247" s="1">
        <f t="shared" si="216"/>
        <v>40</v>
      </c>
      <c r="O247" s="1" t="str">
        <f>VLOOKUP(BIN2DEC(MID(HEX2BIN(MID(F247,3,2),8),2,4)),Codes!$E$1:$F$18,2)</f>
        <v>Normal</v>
      </c>
    </row>
    <row r="248" spans="1:15">
      <c r="A248" s="3" t="s">
        <v>6818</v>
      </c>
      <c r="B248" s="1" t="s">
        <v>80</v>
      </c>
      <c r="C248" s="6" t="s">
        <v>381</v>
      </c>
      <c r="D248" s="3" t="s">
        <v>376</v>
      </c>
      <c r="E248" s="3" t="s">
        <v>6158</v>
      </c>
      <c r="F248" s="3" t="s">
        <v>965</v>
      </c>
      <c r="H248" s="1" t="str">
        <f t="shared" si="210"/>
        <v>100010</v>
      </c>
      <c r="I248" s="1">
        <f t="shared" si="211"/>
        <v>0</v>
      </c>
      <c r="J248" s="1">
        <f t="shared" si="212"/>
        <v>12</v>
      </c>
      <c r="K248" s="18">
        <f t="shared" si="213"/>
        <v>90</v>
      </c>
      <c r="L248" s="1">
        <f t="shared" si="214"/>
        <v>70</v>
      </c>
      <c r="M248" s="1">
        <f t="shared" si="215"/>
        <v>0</v>
      </c>
      <c r="N248" s="1">
        <f t="shared" si="216"/>
        <v>100</v>
      </c>
      <c r="O248" s="1" t="str">
        <f>VLOOKUP(BIN2DEC(MID(HEX2BIN(MID(F248,3,2),8),2,4)),Codes!$E$1:$F$18,2)</f>
        <v>Normal</v>
      </c>
    </row>
    <row r="249" spans="1:15">
      <c r="A249" s="3" t="s">
        <v>6819</v>
      </c>
      <c r="B249" s="1" t="s">
        <v>80</v>
      </c>
      <c r="C249" s="6" t="s">
        <v>381</v>
      </c>
      <c r="D249" s="3" t="s">
        <v>372</v>
      </c>
      <c r="E249" s="3" t="s">
        <v>373</v>
      </c>
      <c r="F249" s="3" t="s">
        <v>379</v>
      </c>
      <c r="H249" s="1" t="str">
        <f t="shared" si="210"/>
        <v>100010</v>
      </c>
      <c r="I249" s="1">
        <f t="shared" si="211"/>
        <v>1</v>
      </c>
      <c r="J249" s="1">
        <f t="shared" si="212"/>
        <v>3</v>
      </c>
      <c r="K249" s="18">
        <f t="shared" si="213"/>
        <v>361</v>
      </c>
      <c r="L249" s="1">
        <f t="shared" si="214"/>
        <v>100</v>
      </c>
      <c r="M249" s="1">
        <f t="shared" si="215"/>
        <v>0</v>
      </c>
      <c r="N249" s="1">
        <f t="shared" si="216"/>
        <v>40</v>
      </c>
      <c r="O249" s="1" t="str">
        <f>VLOOKUP(BIN2DEC(MID(HEX2BIN(MID(F249,3,2),8),2,4)),Codes!$E$1:$F$18,2)</f>
        <v>Normal</v>
      </c>
    </row>
    <row r="250" spans="1:15">
      <c r="A250" s="3" t="s">
        <v>6820</v>
      </c>
      <c r="B250" s="1" t="s">
        <v>80</v>
      </c>
      <c r="C250" s="6" t="s">
        <v>386</v>
      </c>
      <c r="D250" s="3" t="s">
        <v>387</v>
      </c>
      <c r="E250" s="3" t="s">
        <v>6821</v>
      </c>
      <c r="F250" s="3" t="s">
        <v>6822</v>
      </c>
      <c r="H250" s="1" t="str">
        <f t="shared" si="210"/>
        <v>100010</v>
      </c>
      <c r="I250" s="1">
        <f t="shared" si="211"/>
        <v>0</v>
      </c>
      <c r="J250" s="1">
        <f t="shared" si="212"/>
        <v>6</v>
      </c>
      <c r="K250" s="18">
        <f t="shared" si="213"/>
        <v>69</v>
      </c>
      <c r="L250" s="1">
        <f t="shared" si="214"/>
        <v>50</v>
      </c>
      <c r="M250" s="1">
        <f t="shared" si="215"/>
        <v>0</v>
      </c>
      <c r="N250" s="1">
        <f t="shared" si="216"/>
        <v>65</v>
      </c>
      <c r="O250" s="1" t="str">
        <f>VLOOKUP(BIN2DEC(MID(HEX2BIN(MID(F250,3,2),8),2,4)),Codes!$E$1:$F$18,2)</f>
        <v>Normal</v>
      </c>
    </row>
    <row r="251" spans="1:15">
      <c r="A251" s="3" t="s">
        <v>6823</v>
      </c>
      <c r="B251" s="1" t="s">
        <v>80</v>
      </c>
      <c r="C251" s="6" t="s">
        <v>386</v>
      </c>
      <c r="D251" s="3" t="s">
        <v>372</v>
      </c>
      <c r="E251" s="3" t="s">
        <v>373</v>
      </c>
      <c r="F251" s="3" t="s">
        <v>379</v>
      </c>
      <c r="H251" s="1" t="str">
        <f t="shared" si="210"/>
        <v>100010</v>
      </c>
      <c r="I251" s="1">
        <f t="shared" si="211"/>
        <v>1</v>
      </c>
      <c r="J251" s="1">
        <f t="shared" si="212"/>
        <v>3</v>
      </c>
      <c r="K251" s="18">
        <f t="shared" si="213"/>
        <v>361</v>
      </c>
      <c r="L251" s="1">
        <f t="shared" si="214"/>
        <v>100</v>
      </c>
      <c r="M251" s="1">
        <f t="shared" si="215"/>
        <v>0</v>
      </c>
      <c r="N251" s="1">
        <f t="shared" si="216"/>
        <v>40</v>
      </c>
      <c r="O251" s="1" t="str">
        <f>VLOOKUP(BIN2DEC(MID(HEX2BIN(MID(F251,3,2),8),2,4)),Codes!$E$1:$F$18,2)</f>
        <v>Normal</v>
      </c>
    </row>
    <row r="252" spans="1:15">
      <c r="A252" s="3" t="s">
        <v>9571</v>
      </c>
      <c r="B252" s="1" t="s">
        <v>49</v>
      </c>
      <c r="C252" s="6" t="s">
        <v>540</v>
      </c>
      <c r="D252" s="3" t="s">
        <v>487</v>
      </c>
      <c r="E252" s="3" t="s">
        <v>488</v>
      </c>
      <c r="F252" s="3" t="s">
        <v>384</v>
      </c>
      <c r="H252" s="1" t="str">
        <f t="shared" ref="H252:H261" si="217">LEFT(HEX2BIN(LEFT(D252,2),8),6)</f>
        <v>100010</v>
      </c>
      <c r="I252" s="1">
        <f t="shared" ref="I252:I261" si="218">BIN2DEC(MID(HEX2BIN(MID(D252,2,2),8),3,3))</f>
        <v>1</v>
      </c>
      <c r="J252" s="1">
        <f t="shared" ref="J252:J261" si="219">HEX2DEC(RIGHT(D252,3))</f>
        <v>2</v>
      </c>
      <c r="K252" s="18">
        <f t="shared" ref="K252:K261" si="220">ROUNDDOWN(HEX2DEC(LEFT(E252,3))/8,0)</f>
        <v>0</v>
      </c>
      <c r="L252" s="1">
        <f t="shared" ref="L252:L261" si="221">ROUNDDOWN(HEX2DEC(MID(E252,3,3))/4,0)-(512*ROUNDDOWN(HEX2DEC(MID(E252,3,1))/8,0))</f>
        <v>50</v>
      </c>
      <c r="M252" s="1">
        <f t="shared" ref="M252:M261" si="222">RIGHT(HEX2BIN(MID(E252,5,1),4),2)*128+HEX2DEC(MID(E252,6,1))*8+LEFT(HEX2BIN(MID(E252,7,1),4),3)</f>
        <v>0</v>
      </c>
      <c r="N252" s="1">
        <f t="shared" ref="N252:N261" si="223">ROUNDDOWN(HEX2DEC(LEFT(F252,3))/8,0)</f>
        <v>70</v>
      </c>
      <c r="O252" s="1" t="str">
        <f>VLOOKUP(BIN2DEC(MID(HEX2BIN(MID(F252,3,2),8),2,4)),Codes!$E$1:$F$18,2)</f>
        <v>Normal</v>
      </c>
    </row>
    <row r="253" spans="1:15">
      <c r="A253" s="3" t="s">
        <v>9576</v>
      </c>
      <c r="B253" s="1" t="s">
        <v>49</v>
      </c>
      <c r="C253" s="6" t="s">
        <v>541</v>
      </c>
      <c r="D253" s="3" t="s">
        <v>487</v>
      </c>
      <c r="E253" s="3" t="s">
        <v>488</v>
      </c>
      <c r="F253" s="3" t="s">
        <v>384</v>
      </c>
      <c r="H253" s="1" t="str">
        <f t="shared" si="217"/>
        <v>100010</v>
      </c>
      <c r="I253" s="1">
        <f t="shared" si="218"/>
        <v>1</v>
      </c>
      <c r="J253" s="1">
        <f t="shared" si="219"/>
        <v>2</v>
      </c>
      <c r="K253" s="18">
        <f t="shared" si="220"/>
        <v>0</v>
      </c>
      <c r="L253" s="1">
        <f t="shared" si="221"/>
        <v>50</v>
      </c>
      <c r="M253" s="1">
        <f t="shared" si="222"/>
        <v>0</v>
      </c>
      <c r="N253" s="1">
        <f t="shared" si="223"/>
        <v>70</v>
      </c>
      <c r="O253" s="1" t="str">
        <f>VLOOKUP(BIN2DEC(MID(HEX2BIN(MID(F253,3,2),8),2,4)),Codes!$E$1:$F$18,2)</f>
        <v>Normal</v>
      </c>
    </row>
    <row r="254" spans="1:15">
      <c r="A254" s="3" t="s">
        <v>9579</v>
      </c>
      <c r="B254" s="1" t="s">
        <v>49</v>
      </c>
      <c r="C254" s="6" t="s">
        <v>366</v>
      </c>
      <c r="D254" s="3" t="s">
        <v>4730</v>
      </c>
      <c r="E254" s="3" t="s">
        <v>9580</v>
      </c>
      <c r="F254" s="3" t="s">
        <v>4576</v>
      </c>
      <c r="H254" s="1" t="str">
        <f t="shared" si="217"/>
        <v>100010</v>
      </c>
      <c r="I254" s="1">
        <f t="shared" si="218"/>
        <v>0</v>
      </c>
      <c r="J254" s="1">
        <f t="shared" si="219"/>
        <v>11</v>
      </c>
      <c r="K254" s="18">
        <f t="shared" si="220"/>
        <v>45</v>
      </c>
      <c r="L254" s="1">
        <f t="shared" si="221"/>
        <v>10</v>
      </c>
      <c r="M254" s="1">
        <f t="shared" si="222"/>
        <v>0</v>
      </c>
      <c r="N254" s="1">
        <f t="shared" si="223"/>
        <v>120</v>
      </c>
      <c r="O254" s="1" t="str">
        <f>VLOOKUP(BIN2DEC(MID(HEX2BIN(MID(F254,3,2),8),2,4)),Codes!$E$1:$F$18,2)</f>
        <v>Normal</v>
      </c>
    </row>
    <row r="255" spans="1:15">
      <c r="A255" s="3" t="s">
        <v>9581</v>
      </c>
      <c r="B255" s="1" t="s">
        <v>49</v>
      </c>
      <c r="C255" s="6" t="s">
        <v>366</v>
      </c>
      <c r="D255" s="3" t="s">
        <v>372</v>
      </c>
      <c r="E255" s="3" t="s">
        <v>373</v>
      </c>
      <c r="F255" s="3" t="s">
        <v>370</v>
      </c>
      <c r="H255" s="1" t="str">
        <f t="shared" si="217"/>
        <v>100010</v>
      </c>
      <c r="I255" s="1">
        <f t="shared" si="218"/>
        <v>1</v>
      </c>
      <c r="J255" s="1">
        <f t="shared" si="219"/>
        <v>3</v>
      </c>
      <c r="K255" s="18">
        <f t="shared" si="220"/>
        <v>361</v>
      </c>
      <c r="L255" s="1">
        <f t="shared" si="221"/>
        <v>100</v>
      </c>
      <c r="M255" s="1">
        <f t="shared" si="222"/>
        <v>0</v>
      </c>
      <c r="N255" s="1">
        <f t="shared" si="223"/>
        <v>60</v>
      </c>
      <c r="O255" s="1" t="str">
        <f>VLOOKUP(BIN2DEC(MID(HEX2BIN(MID(F255,3,2),8),2,4)),Codes!$E$1:$F$18,2)</f>
        <v>Normal</v>
      </c>
    </row>
    <row r="256" spans="1:15">
      <c r="A256" s="3" t="s">
        <v>9582</v>
      </c>
      <c r="B256" s="1" t="s">
        <v>49</v>
      </c>
      <c r="C256" s="6" t="s">
        <v>375</v>
      </c>
      <c r="D256" s="3" t="s">
        <v>4730</v>
      </c>
      <c r="E256" s="3" t="s">
        <v>520</v>
      </c>
      <c r="F256" s="3" t="s">
        <v>9583</v>
      </c>
      <c r="H256" s="1" t="str">
        <f t="shared" si="217"/>
        <v>100010</v>
      </c>
      <c r="I256" s="1">
        <f t="shared" si="218"/>
        <v>0</v>
      </c>
      <c r="J256" s="1">
        <f t="shared" si="219"/>
        <v>11</v>
      </c>
      <c r="K256" s="18">
        <f t="shared" si="220"/>
        <v>135</v>
      </c>
      <c r="L256" s="1">
        <f t="shared" si="221"/>
        <v>130</v>
      </c>
      <c r="M256" s="1">
        <f t="shared" si="222"/>
        <v>0</v>
      </c>
      <c r="N256" s="1">
        <f t="shared" si="223"/>
        <v>15</v>
      </c>
      <c r="O256" s="1" t="str">
        <f>VLOOKUP(BIN2DEC(MID(HEX2BIN(MID(F256,3,2),8),2,4)),Codes!$E$1:$F$18,2)</f>
        <v>Normal</v>
      </c>
    </row>
    <row r="257" spans="1:15">
      <c r="A257" s="3" t="s">
        <v>9584</v>
      </c>
      <c r="B257" s="1" t="s">
        <v>49</v>
      </c>
      <c r="C257" s="6" t="s">
        <v>375</v>
      </c>
      <c r="D257" s="3" t="s">
        <v>372</v>
      </c>
      <c r="E257" s="3" t="s">
        <v>373</v>
      </c>
      <c r="F257" s="3" t="s">
        <v>370</v>
      </c>
      <c r="H257" s="1" t="str">
        <f t="shared" si="217"/>
        <v>100010</v>
      </c>
      <c r="I257" s="1">
        <f t="shared" si="218"/>
        <v>1</v>
      </c>
      <c r="J257" s="1">
        <f t="shared" si="219"/>
        <v>3</v>
      </c>
      <c r="K257" s="18">
        <f t="shared" si="220"/>
        <v>361</v>
      </c>
      <c r="L257" s="1">
        <f t="shared" si="221"/>
        <v>100</v>
      </c>
      <c r="M257" s="1">
        <f t="shared" si="222"/>
        <v>0</v>
      </c>
      <c r="N257" s="1">
        <f t="shared" si="223"/>
        <v>60</v>
      </c>
      <c r="O257" s="1" t="str">
        <f>VLOOKUP(BIN2DEC(MID(HEX2BIN(MID(F257,3,2),8),2,4)),Codes!$E$1:$F$18,2)</f>
        <v>Normal</v>
      </c>
    </row>
    <row r="258" spans="1:15">
      <c r="A258" s="3" t="s">
        <v>9585</v>
      </c>
      <c r="B258" s="1" t="s">
        <v>49</v>
      </c>
      <c r="C258" s="6" t="s">
        <v>381</v>
      </c>
      <c r="D258" s="3" t="s">
        <v>2304</v>
      </c>
      <c r="E258" s="3" t="s">
        <v>3540</v>
      </c>
      <c r="F258" s="3" t="s">
        <v>9586</v>
      </c>
      <c r="H258" s="1" t="str">
        <f t="shared" si="217"/>
        <v>100010</v>
      </c>
      <c r="I258" s="1">
        <f t="shared" si="218"/>
        <v>0</v>
      </c>
      <c r="J258" s="1">
        <f t="shared" si="219"/>
        <v>10</v>
      </c>
      <c r="K258" s="18">
        <f t="shared" si="220"/>
        <v>90</v>
      </c>
      <c r="L258" s="1">
        <f t="shared" si="221"/>
        <v>40</v>
      </c>
      <c r="M258" s="1">
        <f t="shared" si="222"/>
        <v>0</v>
      </c>
      <c r="N258" s="1">
        <f t="shared" si="223"/>
        <v>105</v>
      </c>
      <c r="O258" s="1" t="str">
        <f>VLOOKUP(BIN2DEC(MID(HEX2BIN(MID(F258,3,2),8),2,4)),Codes!$E$1:$F$18,2)</f>
        <v>Normal</v>
      </c>
    </row>
    <row r="259" spans="1:15">
      <c r="A259" s="3" t="s">
        <v>9587</v>
      </c>
      <c r="B259" s="1" t="s">
        <v>49</v>
      </c>
      <c r="C259" s="6" t="s">
        <v>381</v>
      </c>
      <c r="D259" s="3" t="s">
        <v>372</v>
      </c>
      <c r="E259" s="3" t="s">
        <v>373</v>
      </c>
      <c r="F259" s="3" t="s">
        <v>370</v>
      </c>
      <c r="H259" s="1" t="str">
        <f t="shared" si="217"/>
        <v>100010</v>
      </c>
      <c r="I259" s="1">
        <f t="shared" si="218"/>
        <v>1</v>
      </c>
      <c r="J259" s="1">
        <f t="shared" si="219"/>
        <v>3</v>
      </c>
      <c r="K259" s="18">
        <f t="shared" si="220"/>
        <v>361</v>
      </c>
      <c r="L259" s="1">
        <f t="shared" si="221"/>
        <v>100</v>
      </c>
      <c r="M259" s="1">
        <f t="shared" si="222"/>
        <v>0</v>
      </c>
      <c r="N259" s="1">
        <f t="shared" si="223"/>
        <v>60</v>
      </c>
      <c r="O259" s="1" t="str">
        <f>VLOOKUP(BIN2DEC(MID(HEX2BIN(MID(F259,3,2),8),2,4)),Codes!$E$1:$F$18,2)</f>
        <v>Normal</v>
      </c>
    </row>
    <row r="260" spans="1:15">
      <c r="A260" s="3" t="s">
        <v>9588</v>
      </c>
      <c r="B260" s="1" t="s">
        <v>49</v>
      </c>
      <c r="C260" s="6" t="s">
        <v>386</v>
      </c>
      <c r="D260" s="3" t="s">
        <v>504</v>
      </c>
      <c r="E260" s="3" t="s">
        <v>1058</v>
      </c>
      <c r="F260" s="3" t="s">
        <v>9589</v>
      </c>
      <c r="H260" s="1" t="str">
        <f t="shared" si="217"/>
        <v>100010</v>
      </c>
      <c r="I260" s="1">
        <f t="shared" si="218"/>
        <v>0</v>
      </c>
      <c r="J260" s="1">
        <f t="shared" si="219"/>
        <v>4</v>
      </c>
      <c r="K260" s="18">
        <f t="shared" si="220"/>
        <v>70</v>
      </c>
      <c r="L260" s="1">
        <f t="shared" si="221"/>
        <v>30</v>
      </c>
      <c r="M260" s="1">
        <f t="shared" si="222"/>
        <v>0</v>
      </c>
      <c r="N260" s="1">
        <f t="shared" si="223"/>
        <v>90</v>
      </c>
      <c r="O260" s="1" t="str">
        <f>VLOOKUP(BIN2DEC(MID(HEX2BIN(MID(F260,3,2),8),2,4)),Codes!$E$1:$F$18,2)</f>
        <v>Flame</v>
      </c>
    </row>
    <row r="261" spans="1:15">
      <c r="A261" s="3" t="s">
        <v>9590</v>
      </c>
      <c r="B261" s="1" t="s">
        <v>49</v>
      </c>
      <c r="C261" s="6" t="s">
        <v>386</v>
      </c>
      <c r="D261" s="3" t="s">
        <v>372</v>
      </c>
      <c r="E261" s="3" t="s">
        <v>373</v>
      </c>
      <c r="F261" s="3" t="s">
        <v>370</v>
      </c>
      <c r="H261" s="1" t="str">
        <f t="shared" si="217"/>
        <v>100010</v>
      </c>
      <c r="I261" s="1">
        <f t="shared" si="218"/>
        <v>1</v>
      </c>
      <c r="J261" s="1">
        <f t="shared" si="219"/>
        <v>3</v>
      </c>
      <c r="K261" s="18">
        <f t="shared" si="220"/>
        <v>361</v>
      </c>
      <c r="L261" s="1">
        <f t="shared" si="221"/>
        <v>100</v>
      </c>
      <c r="M261" s="1">
        <f t="shared" si="222"/>
        <v>0</v>
      </c>
      <c r="N261" s="1">
        <f t="shared" si="223"/>
        <v>60</v>
      </c>
      <c r="O261" s="1" t="str">
        <f>VLOOKUP(BIN2DEC(MID(HEX2BIN(MID(F261,3,2),8),2,4)),Codes!$E$1:$F$18,2)</f>
        <v>Normal</v>
      </c>
    </row>
    <row r="262" spans="1:15">
      <c r="A262" s="3" t="s">
        <v>3917</v>
      </c>
      <c r="B262" s="1" t="s">
        <v>50</v>
      </c>
      <c r="C262" s="6" t="s">
        <v>540</v>
      </c>
      <c r="D262" s="3" t="s">
        <v>952</v>
      </c>
      <c r="E262" s="3" t="s">
        <v>488</v>
      </c>
      <c r="F262" s="3" t="s">
        <v>384</v>
      </c>
      <c r="H262" s="1" t="str">
        <f t="shared" ref="H262:H348" si="224">LEFT(HEX2BIN(LEFT(D262,2),8),6)</f>
        <v>100010</v>
      </c>
      <c r="I262" s="1">
        <f t="shared" ref="I262:I348" si="225">BIN2DEC(MID(HEX2BIN(MID(D262,2,2),8),3,3))</f>
        <v>1</v>
      </c>
      <c r="J262" s="1">
        <f t="shared" ref="J262:J348" si="226">HEX2DEC(RIGHT(D262,3))</f>
        <v>6</v>
      </c>
      <c r="K262" s="18">
        <f t="shared" ref="K262:K348" si="227">ROUNDDOWN(HEX2DEC(LEFT(E262,3))/8,0)</f>
        <v>0</v>
      </c>
      <c r="L262" s="1">
        <f t="shared" ref="L262:L348" si="228">ROUNDDOWN(HEX2DEC(MID(E262,3,3))/4,0)-(512*ROUNDDOWN(HEX2DEC(MID(E262,3,1))/8,0))</f>
        <v>50</v>
      </c>
      <c r="M262" s="1">
        <f t="shared" ref="M262:M348" si="229">RIGHT(HEX2BIN(MID(E262,5,1),4),2)*128+HEX2DEC(MID(E262,6,1))*8+LEFT(HEX2BIN(MID(E262,7,1),4),3)</f>
        <v>0</v>
      </c>
      <c r="N262" s="1">
        <f t="shared" ref="N262:N348" si="230">ROUNDDOWN(HEX2DEC(LEFT(F262,3))/8,0)</f>
        <v>70</v>
      </c>
      <c r="O262" s="1" t="str">
        <f>VLOOKUP(BIN2DEC(MID(HEX2BIN(MID(F262,3,2),8),2,4)),Codes!$E$1:$F$18,2)</f>
        <v>Normal</v>
      </c>
    </row>
    <row r="263" spans="1:15">
      <c r="A263" s="3" t="s">
        <v>3922</v>
      </c>
      <c r="B263" s="1" t="s">
        <v>50</v>
      </c>
      <c r="C263" s="6" t="s">
        <v>541</v>
      </c>
      <c r="D263" s="3" t="s">
        <v>952</v>
      </c>
      <c r="E263" s="3" t="s">
        <v>488</v>
      </c>
      <c r="F263" s="3" t="s">
        <v>384</v>
      </c>
      <c r="H263" s="1" t="str">
        <f t="shared" si="224"/>
        <v>100010</v>
      </c>
      <c r="I263" s="1">
        <f t="shared" si="225"/>
        <v>1</v>
      </c>
      <c r="J263" s="1">
        <f t="shared" si="226"/>
        <v>6</v>
      </c>
      <c r="K263" s="18">
        <f t="shared" si="227"/>
        <v>0</v>
      </c>
      <c r="L263" s="1">
        <f t="shared" si="228"/>
        <v>50</v>
      </c>
      <c r="M263" s="1">
        <f t="shared" si="229"/>
        <v>0</v>
      </c>
      <c r="N263" s="1">
        <f t="shared" si="230"/>
        <v>70</v>
      </c>
      <c r="O263" s="1" t="str">
        <f>VLOOKUP(BIN2DEC(MID(HEX2BIN(MID(F263,3,2),8),2,4)),Codes!$E$1:$F$18,2)</f>
        <v>Normal</v>
      </c>
    </row>
    <row r="264" spans="1:15">
      <c r="A264" s="3" t="s">
        <v>3931</v>
      </c>
      <c r="B264" s="1" t="s">
        <v>50</v>
      </c>
      <c r="C264" s="6" t="s">
        <v>366</v>
      </c>
      <c r="D264" s="3" t="s">
        <v>382</v>
      </c>
      <c r="E264" s="3" t="s">
        <v>3932</v>
      </c>
      <c r="F264" s="3" t="s">
        <v>3933</v>
      </c>
      <c r="H264" s="1" t="str">
        <f t="shared" si="224"/>
        <v>100010</v>
      </c>
      <c r="I264" s="1">
        <f t="shared" si="225"/>
        <v>0</v>
      </c>
      <c r="J264" s="1">
        <f t="shared" si="226"/>
        <v>8</v>
      </c>
      <c r="K264" s="18">
        <f t="shared" si="227"/>
        <v>45</v>
      </c>
      <c r="L264" s="1">
        <f t="shared" si="228"/>
        <v>160</v>
      </c>
      <c r="M264" s="1">
        <f t="shared" si="229"/>
        <v>0</v>
      </c>
      <c r="N264" s="1">
        <f t="shared" si="230"/>
        <v>10</v>
      </c>
      <c r="O264" s="1" t="str">
        <f>VLOOKUP(BIN2DEC(MID(HEX2BIN(MID(F264,3,2),8),2,4)),Codes!$E$1:$F$18,2)</f>
        <v>Normal</v>
      </c>
    </row>
    <row r="265" spans="1:15">
      <c r="A265" s="3" t="s">
        <v>3934</v>
      </c>
      <c r="B265" s="1" t="s">
        <v>50</v>
      </c>
      <c r="C265" s="6" t="s">
        <v>366</v>
      </c>
      <c r="D265" s="3" t="s">
        <v>372</v>
      </c>
      <c r="E265" s="3" t="s">
        <v>373</v>
      </c>
      <c r="F265" s="3" t="s">
        <v>379</v>
      </c>
      <c r="H265" s="1" t="str">
        <f t="shared" si="224"/>
        <v>100010</v>
      </c>
      <c r="I265" s="1">
        <f t="shared" si="225"/>
        <v>1</v>
      </c>
      <c r="J265" s="1">
        <f t="shared" si="226"/>
        <v>3</v>
      </c>
      <c r="K265" s="18">
        <f t="shared" si="227"/>
        <v>361</v>
      </c>
      <c r="L265" s="1">
        <f t="shared" si="228"/>
        <v>100</v>
      </c>
      <c r="M265" s="1">
        <f t="shared" si="229"/>
        <v>0</v>
      </c>
      <c r="N265" s="1">
        <f t="shared" si="230"/>
        <v>40</v>
      </c>
      <c r="O265" s="1" t="str">
        <f>VLOOKUP(BIN2DEC(MID(HEX2BIN(MID(F265,3,2),8),2,4)),Codes!$E$1:$F$18,2)</f>
        <v>Normal</v>
      </c>
    </row>
    <row r="266" spans="1:15">
      <c r="A266" s="3" t="s">
        <v>3939</v>
      </c>
      <c r="B266" s="1" t="s">
        <v>50</v>
      </c>
      <c r="C266" s="6" t="s">
        <v>375</v>
      </c>
      <c r="D266" s="3" t="s">
        <v>368</v>
      </c>
      <c r="E266" s="3" t="s">
        <v>3940</v>
      </c>
      <c r="F266" s="3" t="s">
        <v>3941</v>
      </c>
      <c r="H266" s="1" t="str">
        <f t="shared" si="224"/>
        <v>100010</v>
      </c>
      <c r="I266" s="1">
        <f t="shared" si="225"/>
        <v>0</v>
      </c>
      <c r="J266" s="1">
        <f t="shared" si="226"/>
        <v>9</v>
      </c>
      <c r="K266" s="18">
        <f t="shared" si="227"/>
        <v>135</v>
      </c>
      <c r="L266" s="1">
        <f t="shared" si="228"/>
        <v>40</v>
      </c>
      <c r="M266" s="1">
        <f t="shared" si="229"/>
        <v>0</v>
      </c>
      <c r="N266" s="1">
        <f t="shared" si="230"/>
        <v>80</v>
      </c>
      <c r="O266" s="1" t="str">
        <f>VLOOKUP(BIN2DEC(MID(HEX2BIN(MID(F266,3,2),8),2,4)),Codes!$E$1:$F$18,2)</f>
        <v>Normal</v>
      </c>
    </row>
    <row r="267" spans="1:15">
      <c r="A267" s="3" t="s">
        <v>3942</v>
      </c>
      <c r="B267" s="1" t="s">
        <v>50</v>
      </c>
      <c r="C267" s="6" t="s">
        <v>375</v>
      </c>
      <c r="D267" s="3" t="s">
        <v>372</v>
      </c>
      <c r="E267" s="3" t="s">
        <v>373</v>
      </c>
      <c r="F267" s="3" t="s">
        <v>379</v>
      </c>
      <c r="H267" s="1" t="str">
        <f t="shared" si="224"/>
        <v>100010</v>
      </c>
      <c r="I267" s="1">
        <f t="shared" si="225"/>
        <v>1</v>
      </c>
      <c r="J267" s="1">
        <f t="shared" si="226"/>
        <v>3</v>
      </c>
      <c r="K267" s="18">
        <f t="shared" si="227"/>
        <v>361</v>
      </c>
      <c r="L267" s="1">
        <f t="shared" si="228"/>
        <v>100</v>
      </c>
      <c r="M267" s="1">
        <f t="shared" si="229"/>
        <v>0</v>
      </c>
      <c r="N267" s="1">
        <f t="shared" si="230"/>
        <v>40</v>
      </c>
      <c r="O267" s="1" t="str">
        <f>VLOOKUP(BIN2DEC(MID(HEX2BIN(MID(F267,3,2),8),2,4)),Codes!$E$1:$F$18,2)</f>
        <v>Normal</v>
      </c>
    </row>
    <row r="268" spans="1:15">
      <c r="A268" s="3" t="s">
        <v>3948</v>
      </c>
      <c r="B268" s="1" t="s">
        <v>50</v>
      </c>
      <c r="C268" s="6" t="s">
        <v>381</v>
      </c>
      <c r="D268" s="3" t="s">
        <v>387</v>
      </c>
      <c r="E268" s="3" t="s">
        <v>3949</v>
      </c>
      <c r="F268" s="3" t="s">
        <v>534</v>
      </c>
      <c r="H268" s="1" t="str">
        <f t="shared" si="224"/>
        <v>100010</v>
      </c>
      <c r="I268" s="1">
        <f t="shared" si="225"/>
        <v>0</v>
      </c>
      <c r="J268" s="1">
        <f t="shared" si="226"/>
        <v>6</v>
      </c>
      <c r="K268" s="18">
        <f t="shared" si="227"/>
        <v>88</v>
      </c>
      <c r="L268" s="1">
        <f t="shared" si="228"/>
        <v>56</v>
      </c>
      <c r="M268" s="1">
        <f t="shared" si="229"/>
        <v>0</v>
      </c>
      <c r="N268" s="1">
        <f t="shared" si="230"/>
        <v>70</v>
      </c>
      <c r="O268" s="1" t="str">
        <f>VLOOKUP(BIN2DEC(MID(HEX2BIN(MID(F268,3,2),8),2,4)),Codes!$E$1:$F$18,2)</f>
        <v>Normal</v>
      </c>
    </row>
    <row r="269" spans="1:15">
      <c r="A269" s="3" t="s">
        <v>3950</v>
      </c>
      <c r="B269" s="1" t="s">
        <v>50</v>
      </c>
      <c r="C269" s="6" t="s">
        <v>381</v>
      </c>
      <c r="D269" s="3" t="s">
        <v>372</v>
      </c>
      <c r="E269" s="3" t="s">
        <v>373</v>
      </c>
      <c r="F269" s="3" t="s">
        <v>379</v>
      </c>
      <c r="H269" s="1" t="str">
        <f t="shared" si="224"/>
        <v>100010</v>
      </c>
      <c r="I269" s="1">
        <f t="shared" si="225"/>
        <v>1</v>
      </c>
      <c r="J269" s="1">
        <f t="shared" si="226"/>
        <v>3</v>
      </c>
      <c r="K269" s="18">
        <f t="shared" si="227"/>
        <v>361</v>
      </c>
      <c r="L269" s="1">
        <f t="shared" si="228"/>
        <v>100</v>
      </c>
      <c r="M269" s="1">
        <f t="shared" si="229"/>
        <v>0</v>
      </c>
      <c r="N269" s="1">
        <f t="shared" si="230"/>
        <v>40</v>
      </c>
      <c r="O269" s="1" t="str">
        <f>VLOOKUP(BIN2DEC(MID(HEX2BIN(MID(F269,3,2),8),2,4)),Codes!$E$1:$F$18,2)</f>
        <v>Normal</v>
      </c>
    </row>
    <row r="270" spans="1:15">
      <c r="A270" s="3" t="s">
        <v>3954</v>
      </c>
      <c r="B270" s="1" t="s">
        <v>50</v>
      </c>
      <c r="C270" s="6" t="s">
        <v>386</v>
      </c>
      <c r="D270" s="3" t="s">
        <v>551</v>
      </c>
      <c r="E270" s="3" t="s">
        <v>3955</v>
      </c>
      <c r="F270" s="3" t="s">
        <v>1400</v>
      </c>
      <c r="H270" s="1" t="str">
        <f t="shared" si="224"/>
        <v>100010</v>
      </c>
      <c r="I270" s="1">
        <f t="shared" si="225"/>
        <v>0</v>
      </c>
      <c r="J270" s="1">
        <f t="shared" si="226"/>
        <v>7</v>
      </c>
      <c r="K270" s="18">
        <f t="shared" si="227"/>
        <v>108</v>
      </c>
      <c r="L270" s="1">
        <f t="shared" si="228"/>
        <v>30</v>
      </c>
      <c r="M270" s="1">
        <f t="shared" si="229"/>
        <v>0</v>
      </c>
      <c r="N270" s="1">
        <f t="shared" si="230"/>
        <v>60</v>
      </c>
      <c r="O270" s="1" t="str">
        <f>VLOOKUP(BIN2DEC(MID(HEX2BIN(MID(F270,3,2),8),2,4)),Codes!$E$1:$F$18,2)</f>
        <v>Normal</v>
      </c>
    </row>
    <row r="271" spans="1:15">
      <c r="A271" s="3" t="s">
        <v>3956</v>
      </c>
      <c r="B271" s="1" t="s">
        <v>50</v>
      </c>
      <c r="C271" s="6" t="s">
        <v>386</v>
      </c>
      <c r="D271" s="3" t="s">
        <v>372</v>
      </c>
      <c r="E271" s="3" t="s">
        <v>373</v>
      </c>
      <c r="F271" s="3" t="s">
        <v>379</v>
      </c>
      <c r="H271" s="1" t="str">
        <f t="shared" si="224"/>
        <v>100010</v>
      </c>
      <c r="I271" s="1">
        <f t="shared" si="225"/>
        <v>1</v>
      </c>
      <c r="J271" s="1">
        <f t="shared" si="226"/>
        <v>3</v>
      </c>
      <c r="K271" s="18">
        <f t="shared" si="227"/>
        <v>361</v>
      </c>
      <c r="L271" s="1">
        <f t="shared" si="228"/>
        <v>100</v>
      </c>
      <c r="M271" s="1">
        <f t="shared" si="229"/>
        <v>0</v>
      </c>
      <c r="N271" s="1">
        <f t="shared" si="230"/>
        <v>40</v>
      </c>
      <c r="O271" s="1" t="str">
        <f>VLOOKUP(BIN2DEC(MID(HEX2BIN(MID(F271,3,2),8),2,4)),Codes!$E$1:$F$18,2)</f>
        <v>Normal</v>
      </c>
    </row>
    <row r="272" spans="1:15">
      <c r="A272" s="3" t="s">
        <v>8237</v>
      </c>
      <c r="B272" s="1" t="s">
        <v>83</v>
      </c>
      <c r="C272" s="6" t="s">
        <v>540</v>
      </c>
      <c r="D272" s="3" t="s">
        <v>487</v>
      </c>
      <c r="E272" s="3" t="s">
        <v>488</v>
      </c>
      <c r="F272" s="3" t="s">
        <v>384</v>
      </c>
      <c r="H272" s="1" t="str">
        <f t="shared" si="224"/>
        <v>100010</v>
      </c>
      <c r="I272" s="1">
        <f t="shared" si="225"/>
        <v>1</v>
      </c>
      <c r="J272" s="1">
        <f t="shared" si="226"/>
        <v>2</v>
      </c>
      <c r="K272" s="18">
        <f t="shared" si="227"/>
        <v>0</v>
      </c>
      <c r="L272" s="1">
        <f t="shared" si="228"/>
        <v>50</v>
      </c>
      <c r="M272" s="1">
        <f t="shared" si="229"/>
        <v>0</v>
      </c>
      <c r="N272" s="1">
        <f t="shared" si="230"/>
        <v>70</v>
      </c>
      <c r="O272" s="1" t="str">
        <f>VLOOKUP(BIN2DEC(MID(HEX2BIN(MID(F272,3,2),8),2,4)),Codes!$E$1:$F$18,2)</f>
        <v>Normal</v>
      </c>
    </row>
    <row r="273" spans="1:15">
      <c r="A273" s="3" t="s">
        <v>8240</v>
      </c>
      <c r="B273" s="1" t="s">
        <v>83</v>
      </c>
      <c r="C273" s="6" t="s">
        <v>541</v>
      </c>
      <c r="D273" s="3" t="s">
        <v>487</v>
      </c>
      <c r="E273" s="3" t="s">
        <v>488</v>
      </c>
      <c r="F273" s="3" t="s">
        <v>384</v>
      </c>
      <c r="H273" s="1" t="str">
        <f t="shared" si="224"/>
        <v>100010</v>
      </c>
      <c r="I273" s="1">
        <f t="shared" si="225"/>
        <v>1</v>
      </c>
      <c r="J273" s="1">
        <f t="shared" si="226"/>
        <v>2</v>
      </c>
      <c r="K273" s="18">
        <f t="shared" si="227"/>
        <v>0</v>
      </c>
      <c r="L273" s="1">
        <f t="shared" si="228"/>
        <v>50</v>
      </c>
      <c r="M273" s="1">
        <f t="shared" si="229"/>
        <v>0</v>
      </c>
      <c r="N273" s="1">
        <f t="shared" si="230"/>
        <v>70</v>
      </c>
      <c r="O273" s="1" t="str">
        <f>VLOOKUP(BIN2DEC(MID(HEX2BIN(MID(F273,3,2),8),2,4)),Codes!$E$1:$F$18,2)</f>
        <v>Normal</v>
      </c>
    </row>
    <row r="274" spans="1:15">
      <c r="A274" s="3" t="s">
        <v>8242</v>
      </c>
      <c r="B274" s="1" t="s">
        <v>83</v>
      </c>
      <c r="C274" s="6" t="s">
        <v>366</v>
      </c>
      <c r="D274" s="3" t="s">
        <v>1388</v>
      </c>
      <c r="E274" s="3" t="s">
        <v>5722</v>
      </c>
      <c r="F274" s="3" t="s">
        <v>5723</v>
      </c>
      <c r="H274" s="1" t="str">
        <f t="shared" si="224"/>
        <v>100010</v>
      </c>
      <c r="I274" s="1">
        <f t="shared" si="225"/>
        <v>0</v>
      </c>
      <c r="J274" s="1">
        <f t="shared" si="226"/>
        <v>2</v>
      </c>
      <c r="K274" s="18">
        <f t="shared" si="227"/>
        <v>45</v>
      </c>
      <c r="L274" s="1">
        <f t="shared" si="228"/>
        <v>110</v>
      </c>
      <c r="M274" s="1">
        <f t="shared" si="229"/>
        <v>0</v>
      </c>
      <c r="N274" s="1">
        <f t="shared" si="230"/>
        <v>45</v>
      </c>
      <c r="O274" s="1" t="str">
        <f>VLOOKUP(BIN2DEC(MID(HEX2BIN(MID(F274,3,2),8),2,4)),Codes!$E$1:$F$18,2)</f>
        <v>Electric</v>
      </c>
    </row>
    <row r="275" spans="1:15">
      <c r="A275" s="3" t="s">
        <v>8243</v>
      </c>
      <c r="B275" s="1" t="s">
        <v>83</v>
      </c>
      <c r="C275" s="6" t="s">
        <v>366</v>
      </c>
      <c r="D275" s="3" t="s">
        <v>372</v>
      </c>
      <c r="E275" s="3" t="s">
        <v>373</v>
      </c>
      <c r="F275" s="3" t="s">
        <v>391</v>
      </c>
      <c r="H275" s="1" t="str">
        <f t="shared" si="224"/>
        <v>100010</v>
      </c>
      <c r="I275" s="1">
        <f t="shared" si="225"/>
        <v>1</v>
      </c>
      <c r="J275" s="1">
        <f t="shared" si="226"/>
        <v>3</v>
      </c>
      <c r="K275" s="18">
        <f t="shared" si="227"/>
        <v>361</v>
      </c>
      <c r="L275" s="1">
        <f t="shared" si="228"/>
        <v>100</v>
      </c>
      <c r="M275" s="1">
        <f t="shared" si="229"/>
        <v>0</v>
      </c>
      <c r="N275" s="1">
        <f t="shared" si="230"/>
        <v>40</v>
      </c>
      <c r="O275" s="1" t="str">
        <f>VLOOKUP(BIN2DEC(MID(HEX2BIN(MID(F275,3,2),8),2,4)),Codes!$E$1:$F$18,2)</f>
        <v>Normal</v>
      </c>
    </row>
    <row r="276" spans="1:15">
      <c r="A276" s="3" t="s">
        <v>8245</v>
      </c>
      <c r="B276" s="1" t="s">
        <v>83</v>
      </c>
      <c r="C276" s="6" t="s">
        <v>375</v>
      </c>
      <c r="D276" s="3" t="s">
        <v>368</v>
      </c>
      <c r="E276" s="3" t="s">
        <v>5730</v>
      </c>
      <c r="F276" s="3" t="s">
        <v>5731</v>
      </c>
      <c r="H276" s="1" t="str">
        <f t="shared" si="224"/>
        <v>100010</v>
      </c>
      <c r="I276" s="1">
        <f t="shared" si="225"/>
        <v>0</v>
      </c>
      <c r="J276" s="1">
        <f t="shared" si="226"/>
        <v>9</v>
      </c>
      <c r="K276" s="18">
        <f t="shared" si="227"/>
        <v>135</v>
      </c>
      <c r="L276" s="1">
        <f t="shared" si="228"/>
        <v>50</v>
      </c>
      <c r="M276" s="1">
        <f t="shared" si="229"/>
        <v>0</v>
      </c>
      <c r="N276" s="1">
        <f t="shared" si="230"/>
        <v>75</v>
      </c>
      <c r="O276" s="1" t="str">
        <f>VLOOKUP(BIN2DEC(MID(HEX2BIN(MID(F276,3,2),8),2,4)),Codes!$E$1:$F$18,2)</f>
        <v>Electric</v>
      </c>
    </row>
    <row r="277" spans="1:15">
      <c r="A277" s="3" t="s">
        <v>8246</v>
      </c>
      <c r="B277" s="1" t="s">
        <v>83</v>
      </c>
      <c r="C277" s="6" t="s">
        <v>375</v>
      </c>
      <c r="D277" s="3" t="s">
        <v>372</v>
      </c>
      <c r="E277" s="3" t="s">
        <v>373</v>
      </c>
      <c r="F277" s="3" t="s">
        <v>391</v>
      </c>
      <c r="H277" s="1" t="str">
        <f t="shared" si="224"/>
        <v>100010</v>
      </c>
      <c r="I277" s="1">
        <f t="shared" si="225"/>
        <v>1</v>
      </c>
      <c r="J277" s="1">
        <f t="shared" si="226"/>
        <v>3</v>
      </c>
      <c r="K277" s="18">
        <f t="shared" si="227"/>
        <v>361</v>
      </c>
      <c r="L277" s="1">
        <f t="shared" si="228"/>
        <v>100</v>
      </c>
      <c r="M277" s="1">
        <f t="shared" si="229"/>
        <v>0</v>
      </c>
      <c r="N277" s="1">
        <f t="shared" si="230"/>
        <v>40</v>
      </c>
      <c r="O277" s="1" t="str">
        <f>VLOOKUP(BIN2DEC(MID(HEX2BIN(MID(F277,3,2),8),2,4)),Codes!$E$1:$F$18,2)</f>
        <v>Normal</v>
      </c>
    </row>
    <row r="278" spans="1:15">
      <c r="A278" s="3" t="s">
        <v>8247</v>
      </c>
      <c r="B278" s="1" t="s">
        <v>83</v>
      </c>
      <c r="C278" s="6" t="s">
        <v>381</v>
      </c>
      <c r="D278" s="3" t="s">
        <v>4570</v>
      </c>
      <c r="E278" s="3" t="s">
        <v>5734</v>
      </c>
      <c r="F278" s="3" t="s">
        <v>5735</v>
      </c>
      <c r="H278" s="1" t="str">
        <f t="shared" si="224"/>
        <v>100010</v>
      </c>
      <c r="I278" s="1">
        <f t="shared" si="225"/>
        <v>0</v>
      </c>
      <c r="J278" s="1">
        <f t="shared" si="226"/>
        <v>5</v>
      </c>
      <c r="K278" s="18">
        <f t="shared" si="227"/>
        <v>90</v>
      </c>
      <c r="L278" s="1">
        <f t="shared" si="228"/>
        <v>45</v>
      </c>
      <c r="M278" s="1">
        <f t="shared" si="229"/>
        <v>0</v>
      </c>
      <c r="N278" s="1">
        <f t="shared" si="230"/>
        <v>90</v>
      </c>
      <c r="O278" s="1" t="str">
        <f>VLOOKUP(BIN2DEC(MID(HEX2BIN(MID(F278,3,2),8),2,4)),Codes!$E$1:$F$18,2)</f>
        <v>Electric</v>
      </c>
    </row>
    <row r="279" spans="1:15">
      <c r="A279" s="3" t="s">
        <v>8248</v>
      </c>
      <c r="B279" s="1" t="s">
        <v>83</v>
      </c>
      <c r="C279" s="6" t="s">
        <v>381</v>
      </c>
      <c r="D279" s="3" t="s">
        <v>372</v>
      </c>
      <c r="E279" s="3" t="s">
        <v>373</v>
      </c>
      <c r="F279" s="3" t="s">
        <v>391</v>
      </c>
      <c r="H279" s="1" t="str">
        <f t="shared" si="224"/>
        <v>100010</v>
      </c>
      <c r="I279" s="1">
        <f t="shared" si="225"/>
        <v>1</v>
      </c>
      <c r="J279" s="1">
        <f t="shared" si="226"/>
        <v>3</v>
      </c>
      <c r="K279" s="18">
        <f t="shared" si="227"/>
        <v>361</v>
      </c>
      <c r="L279" s="1">
        <f t="shared" si="228"/>
        <v>100</v>
      </c>
      <c r="M279" s="1">
        <f t="shared" si="229"/>
        <v>0</v>
      </c>
      <c r="N279" s="1">
        <f t="shared" si="230"/>
        <v>40</v>
      </c>
      <c r="O279" s="1" t="str">
        <f>VLOOKUP(BIN2DEC(MID(HEX2BIN(MID(F279,3,2),8),2,4)),Codes!$E$1:$F$18,2)</f>
        <v>Normal</v>
      </c>
    </row>
    <row r="280" spans="1:15">
      <c r="A280" s="3" t="s">
        <v>8251</v>
      </c>
      <c r="B280" s="1" t="s">
        <v>83</v>
      </c>
      <c r="C280" s="6" t="s">
        <v>386</v>
      </c>
      <c r="D280" s="3" t="s">
        <v>4570</v>
      </c>
      <c r="E280" s="3" t="s">
        <v>5740</v>
      </c>
      <c r="F280" s="3" t="s">
        <v>5741</v>
      </c>
      <c r="H280" s="1" t="str">
        <f t="shared" si="224"/>
        <v>100010</v>
      </c>
      <c r="I280" s="1">
        <f t="shared" si="225"/>
        <v>0</v>
      </c>
      <c r="J280" s="1">
        <f t="shared" si="226"/>
        <v>5</v>
      </c>
      <c r="K280" s="18">
        <f t="shared" si="227"/>
        <v>80</v>
      </c>
      <c r="L280" s="1">
        <f t="shared" si="228"/>
        <v>38</v>
      </c>
      <c r="M280" s="1">
        <f t="shared" si="229"/>
        <v>0</v>
      </c>
      <c r="N280" s="1">
        <f t="shared" si="230"/>
        <v>60</v>
      </c>
      <c r="O280" s="1" t="str">
        <f>VLOOKUP(BIN2DEC(MID(HEX2BIN(MID(F280,3,2),8),2,4)),Codes!$E$1:$F$18,2)</f>
        <v>Electric</v>
      </c>
    </row>
    <row r="281" spans="1:15">
      <c r="A281" s="3" t="s">
        <v>8252</v>
      </c>
      <c r="B281" s="1" t="s">
        <v>83</v>
      </c>
      <c r="C281" s="6" t="s">
        <v>386</v>
      </c>
      <c r="D281" s="3" t="s">
        <v>372</v>
      </c>
      <c r="E281" s="3" t="s">
        <v>373</v>
      </c>
      <c r="F281" s="3" t="s">
        <v>391</v>
      </c>
      <c r="H281" s="1" t="str">
        <f t="shared" si="224"/>
        <v>100010</v>
      </c>
      <c r="I281" s="1">
        <f t="shared" si="225"/>
        <v>1</v>
      </c>
      <c r="J281" s="1">
        <f t="shared" si="226"/>
        <v>3</v>
      </c>
      <c r="K281" s="18">
        <f t="shared" si="227"/>
        <v>361</v>
      </c>
      <c r="L281" s="1">
        <f t="shared" si="228"/>
        <v>100</v>
      </c>
      <c r="M281" s="1">
        <f t="shared" si="229"/>
        <v>0</v>
      </c>
      <c r="N281" s="1">
        <f t="shared" si="230"/>
        <v>40</v>
      </c>
      <c r="O281" s="1" t="str">
        <f>VLOOKUP(BIN2DEC(MID(HEX2BIN(MID(F281,3,2),8),2,4)),Codes!$E$1:$F$18,2)</f>
        <v>Normal</v>
      </c>
    </row>
    <row r="282" spans="1:15">
      <c r="A282" s="3" t="s">
        <v>5710</v>
      </c>
      <c r="B282" s="1" t="s">
        <v>52</v>
      </c>
      <c r="C282" s="6" t="s">
        <v>540</v>
      </c>
      <c r="D282" s="3" t="s">
        <v>487</v>
      </c>
      <c r="E282" s="3" t="s">
        <v>488</v>
      </c>
      <c r="F282" s="3" t="s">
        <v>384</v>
      </c>
      <c r="H282" s="1" t="str">
        <f t="shared" ref="H282:H291" si="231">LEFT(HEX2BIN(LEFT(D282,2),8),6)</f>
        <v>100010</v>
      </c>
      <c r="I282" s="1">
        <f t="shared" ref="I282:I291" si="232">BIN2DEC(MID(HEX2BIN(MID(D282,2,2),8),3,3))</f>
        <v>1</v>
      </c>
      <c r="J282" s="1">
        <f t="shared" ref="J282:J291" si="233">HEX2DEC(RIGHT(D282,3))</f>
        <v>2</v>
      </c>
      <c r="K282" s="18">
        <f t="shared" ref="K282:K291" si="234">ROUNDDOWN(HEX2DEC(LEFT(E282,3))/8,0)</f>
        <v>0</v>
      </c>
      <c r="L282" s="1">
        <f t="shared" ref="L282:L291" si="235">ROUNDDOWN(HEX2DEC(MID(E282,3,3))/4,0)-(512*ROUNDDOWN(HEX2DEC(MID(E282,3,1))/8,0))</f>
        <v>50</v>
      </c>
      <c r="M282" s="1">
        <f t="shared" ref="M282:M291" si="236">RIGHT(HEX2BIN(MID(E282,5,1),4),2)*128+HEX2DEC(MID(E282,6,1))*8+LEFT(HEX2BIN(MID(E282,7,1),4),3)</f>
        <v>0</v>
      </c>
      <c r="N282" s="1">
        <f t="shared" ref="N282:N291" si="237">ROUNDDOWN(HEX2DEC(LEFT(F282,3))/8,0)</f>
        <v>70</v>
      </c>
      <c r="O282" s="1" t="str">
        <f>VLOOKUP(BIN2DEC(MID(HEX2BIN(MID(F282,3,2),8),2,4)),Codes!$E$1:$F$18,2)</f>
        <v>Normal</v>
      </c>
    </row>
    <row r="283" spans="1:15">
      <c r="A283" s="3" t="s">
        <v>5717</v>
      </c>
      <c r="B283" s="1" t="s">
        <v>52</v>
      </c>
      <c r="C283" s="6" t="s">
        <v>541</v>
      </c>
      <c r="D283" s="3" t="s">
        <v>487</v>
      </c>
      <c r="E283" s="3" t="s">
        <v>488</v>
      </c>
      <c r="F283" s="3" t="s">
        <v>384</v>
      </c>
      <c r="H283" s="1" t="str">
        <f t="shared" si="231"/>
        <v>100010</v>
      </c>
      <c r="I283" s="1">
        <f t="shared" si="232"/>
        <v>1</v>
      </c>
      <c r="J283" s="1">
        <f t="shared" si="233"/>
        <v>2</v>
      </c>
      <c r="K283" s="18">
        <f t="shared" si="234"/>
        <v>0</v>
      </c>
      <c r="L283" s="1">
        <f t="shared" si="235"/>
        <v>50</v>
      </c>
      <c r="M283" s="1">
        <f t="shared" si="236"/>
        <v>0</v>
      </c>
      <c r="N283" s="1">
        <f t="shared" si="237"/>
        <v>70</v>
      </c>
      <c r="O283" s="1" t="str">
        <f>VLOOKUP(BIN2DEC(MID(HEX2BIN(MID(F283,3,2),8),2,4)),Codes!$E$1:$F$18,2)</f>
        <v>Normal</v>
      </c>
    </row>
    <row r="284" spans="1:15">
      <c r="A284" s="3" t="s">
        <v>5721</v>
      </c>
      <c r="B284" s="1" t="s">
        <v>52</v>
      </c>
      <c r="C284" s="6" t="s">
        <v>366</v>
      </c>
      <c r="D284" s="3" t="s">
        <v>1388</v>
      </c>
      <c r="E284" s="3" t="s">
        <v>5722</v>
      </c>
      <c r="F284" s="3" t="s">
        <v>5723</v>
      </c>
      <c r="H284" s="1" t="str">
        <f t="shared" si="231"/>
        <v>100010</v>
      </c>
      <c r="I284" s="1">
        <f t="shared" si="232"/>
        <v>0</v>
      </c>
      <c r="J284" s="1">
        <f t="shared" si="233"/>
        <v>2</v>
      </c>
      <c r="K284" s="18">
        <f t="shared" si="234"/>
        <v>45</v>
      </c>
      <c r="L284" s="1">
        <f t="shared" si="235"/>
        <v>110</v>
      </c>
      <c r="M284" s="1">
        <f t="shared" si="236"/>
        <v>0</v>
      </c>
      <c r="N284" s="1">
        <f t="shared" si="237"/>
        <v>45</v>
      </c>
      <c r="O284" s="1" t="str">
        <f>VLOOKUP(BIN2DEC(MID(HEX2BIN(MID(F284,3,2),8),2,4)),Codes!$E$1:$F$18,2)</f>
        <v>Electric</v>
      </c>
    </row>
    <row r="285" spans="1:15">
      <c r="A285" s="3" t="s">
        <v>5724</v>
      </c>
      <c r="B285" s="1" t="s">
        <v>52</v>
      </c>
      <c r="C285" s="6" t="s">
        <v>366</v>
      </c>
      <c r="D285" s="3" t="s">
        <v>372</v>
      </c>
      <c r="E285" s="3" t="s">
        <v>373</v>
      </c>
      <c r="F285" s="3" t="s">
        <v>391</v>
      </c>
      <c r="H285" s="1" t="str">
        <f t="shared" si="231"/>
        <v>100010</v>
      </c>
      <c r="I285" s="1">
        <f t="shared" si="232"/>
        <v>1</v>
      </c>
      <c r="J285" s="1">
        <f t="shared" si="233"/>
        <v>3</v>
      </c>
      <c r="K285" s="18">
        <f t="shared" si="234"/>
        <v>361</v>
      </c>
      <c r="L285" s="1">
        <f t="shared" si="235"/>
        <v>100</v>
      </c>
      <c r="M285" s="1">
        <f t="shared" si="236"/>
        <v>0</v>
      </c>
      <c r="N285" s="1">
        <f t="shared" si="237"/>
        <v>40</v>
      </c>
      <c r="O285" s="1" t="str">
        <f>VLOOKUP(BIN2DEC(MID(HEX2BIN(MID(F285,3,2),8),2,4)),Codes!$E$1:$F$18,2)</f>
        <v>Normal</v>
      </c>
    </row>
    <row r="286" spans="1:15">
      <c r="A286" s="3" t="s">
        <v>5729</v>
      </c>
      <c r="B286" s="1" t="s">
        <v>52</v>
      </c>
      <c r="C286" s="6" t="s">
        <v>375</v>
      </c>
      <c r="D286" s="3" t="s">
        <v>368</v>
      </c>
      <c r="E286" s="3" t="s">
        <v>5730</v>
      </c>
      <c r="F286" s="3" t="s">
        <v>5731</v>
      </c>
      <c r="H286" s="1" t="str">
        <f t="shared" si="231"/>
        <v>100010</v>
      </c>
      <c r="I286" s="1">
        <f t="shared" si="232"/>
        <v>0</v>
      </c>
      <c r="J286" s="1">
        <f t="shared" si="233"/>
        <v>9</v>
      </c>
      <c r="K286" s="18">
        <f t="shared" si="234"/>
        <v>135</v>
      </c>
      <c r="L286" s="1">
        <f t="shared" si="235"/>
        <v>50</v>
      </c>
      <c r="M286" s="1">
        <f t="shared" si="236"/>
        <v>0</v>
      </c>
      <c r="N286" s="1">
        <f t="shared" si="237"/>
        <v>75</v>
      </c>
      <c r="O286" s="1" t="str">
        <f>VLOOKUP(BIN2DEC(MID(HEX2BIN(MID(F286,3,2),8),2,4)),Codes!$E$1:$F$18,2)</f>
        <v>Electric</v>
      </c>
    </row>
    <row r="287" spans="1:15">
      <c r="A287" s="3" t="s">
        <v>5732</v>
      </c>
      <c r="B287" s="1" t="s">
        <v>52</v>
      </c>
      <c r="C287" s="6" t="s">
        <v>375</v>
      </c>
      <c r="D287" s="3" t="s">
        <v>372</v>
      </c>
      <c r="E287" s="3" t="s">
        <v>373</v>
      </c>
      <c r="F287" s="3" t="s">
        <v>391</v>
      </c>
      <c r="H287" s="1" t="str">
        <f t="shared" si="231"/>
        <v>100010</v>
      </c>
      <c r="I287" s="1">
        <f t="shared" si="232"/>
        <v>1</v>
      </c>
      <c r="J287" s="1">
        <f t="shared" si="233"/>
        <v>3</v>
      </c>
      <c r="K287" s="18">
        <f t="shared" si="234"/>
        <v>361</v>
      </c>
      <c r="L287" s="1">
        <f t="shared" si="235"/>
        <v>100</v>
      </c>
      <c r="M287" s="1">
        <f t="shared" si="236"/>
        <v>0</v>
      </c>
      <c r="N287" s="1">
        <f t="shared" si="237"/>
        <v>40</v>
      </c>
      <c r="O287" s="1" t="str">
        <f>VLOOKUP(BIN2DEC(MID(HEX2BIN(MID(F287,3,2),8),2,4)),Codes!$E$1:$F$18,2)</f>
        <v>Normal</v>
      </c>
    </row>
    <row r="288" spans="1:15">
      <c r="A288" s="3" t="s">
        <v>5733</v>
      </c>
      <c r="B288" s="1" t="s">
        <v>52</v>
      </c>
      <c r="C288" s="6" t="s">
        <v>381</v>
      </c>
      <c r="D288" s="3" t="s">
        <v>4570</v>
      </c>
      <c r="E288" s="3" t="s">
        <v>5734</v>
      </c>
      <c r="F288" s="3" t="s">
        <v>5735</v>
      </c>
      <c r="H288" s="1" t="str">
        <f t="shared" si="231"/>
        <v>100010</v>
      </c>
      <c r="I288" s="1">
        <f t="shared" si="232"/>
        <v>0</v>
      </c>
      <c r="J288" s="1">
        <f t="shared" si="233"/>
        <v>5</v>
      </c>
      <c r="K288" s="18">
        <f t="shared" si="234"/>
        <v>90</v>
      </c>
      <c r="L288" s="1">
        <f t="shared" si="235"/>
        <v>45</v>
      </c>
      <c r="M288" s="1">
        <f t="shared" si="236"/>
        <v>0</v>
      </c>
      <c r="N288" s="1">
        <f t="shared" si="237"/>
        <v>90</v>
      </c>
      <c r="O288" s="1" t="str">
        <f>VLOOKUP(BIN2DEC(MID(HEX2BIN(MID(F288,3,2),8),2,4)),Codes!$E$1:$F$18,2)</f>
        <v>Electric</v>
      </c>
    </row>
    <row r="289" spans="1:15">
      <c r="A289" s="3" t="s">
        <v>5736</v>
      </c>
      <c r="B289" s="1" t="s">
        <v>52</v>
      </c>
      <c r="C289" s="6" t="s">
        <v>381</v>
      </c>
      <c r="D289" s="3" t="s">
        <v>372</v>
      </c>
      <c r="E289" s="3" t="s">
        <v>373</v>
      </c>
      <c r="F289" s="3" t="s">
        <v>391</v>
      </c>
      <c r="H289" s="1" t="str">
        <f t="shared" si="231"/>
        <v>100010</v>
      </c>
      <c r="I289" s="1">
        <f t="shared" si="232"/>
        <v>1</v>
      </c>
      <c r="J289" s="1">
        <f t="shared" si="233"/>
        <v>3</v>
      </c>
      <c r="K289" s="18">
        <f t="shared" si="234"/>
        <v>361</v>
      </c>
      <c r="L289" s="1">
        <f t="shared" si="235"/>
        <v>100</v>
      </c>
      <c r="M289" s="1">
        <f t="shared" si="236"/>
        <v>0</v>
      </c>
      <c r="N289" s="1">
        <f t="shared" si="237"/>
        <v>40</v>
      </c>
      <c r="O289" s="1" t="str">
        <f>VLOOKUP(BIN2DEC(MID(HEX2BIN(MID(F289,3,2),8),2,4)),Codes!$E$1:$F$18,2)</f>
        <v>Normal</v>
      </c>
    </row>
    <row r="290" spans="1:15">
      <c r="A290" s="3" t="s">
        <v>5739</v>
      </c>
      <c r="B290" s="1" t="s">
        <v>52</v>
      </c>
      <c r="C290" s="6" t="s">
        <v>386</v>
      </c>
      <c r="D290" s="3" t="s">
        <v>4570</v>
      </c>
      <c r="E290" s="3" t="s">
        <v>5740</v>
      </c>
      <c r="F290" s="3" t="s">
        <v>5741</v>
      </c>
      <c r="H290" s="1" t="str">
        <f t="shared" si="231"/>
        <v>100010</v>
      </c>
      <c r="I290" s="1">
        <f t="shared" si="232"/>
        <v>0</v>
      </c>
      <c r="J290" s="1">
        <f t="shared" si="233"/>
        <v>5</v>
      </c>
      <c r="K290" s="18">
        <f t="shared" si="234"/>
        <v>80</v>
      </c>
      <c r="L290" s="1">
        <f t="shared" si="235"/>
        <v>38</v>
      </c>
      <c r="M290" s="1">
        <f t="shared" si="236"/>
        <v>0</v>
      </c>
      <c r="N290" s="1">
        <f t="shared" si="237"/>
        <v>60</v>
      </c>
      <c r="O290" s="1" t="str">
        <f>VLOOKUP(BIN2DEC(MID(HEX2BIN(MID(F290,3,2),8),2,4)),Codes!$E$1:$F$18,2)</f>
        <v>Electric</v>
      </c>
    </row>
    <row r="291" spans="1:15">
      <c r="A291" s="3" t="s">
        <v>5742</v>
      </c>
      <c r="B291" s="1" t="s">
        <v>52</v>
      </c>
      <c r="C291" s="6" t="s">
        <v>386</v>
      </c>
      <c r="D291" s="3" t="s">
        <v>372</v>
      </c>
      <c r="E291" s="3" t="s">
        <v>373</v>
      </c>
      <c r="F291" s="3" t="s">
        <v>391</v>
      </c>
      <c r="H291" s="1" t="str">
        <f t="shared" si="231"/>
        <v>100010</v>
      </c>
      <c r="I291" s="1">
        <f t="shared" si="232"/>
        <v>1</v>
      </c>
      <c r="J291" s="1">
        <f t="shared" si="233"/>
        <v>3</v>
      </c>
      <c r="K291" s="18">
        <f t="shared" si="234"/>
        <v>361</v>
      </c>
      <c r="L291" s="1">
        <f t="shared" si="235"/>
        <v>100</v>
      </c>
      <c r="M291" s="1">
        <f t="shared" si="236"/>
        <v>0</v>
      </c>
      <c r="N291" s="1">
        <f t="shared" si="237"/>
        <v>40</v>
      </c>
      <c r="O291" s="1" t="str">
        <f>VLOOKUP(BIN2DEC(MID(HEX2BIN(MID(F291,3,2),8),2,4)),Codes!$E$1:$F$18,2)</f>
        <v>Normal</v>
      </c>
    </row>
    <row r="292" spans="1:15">
      <c r="A292" s="3" t="s">
        <v>8972</v>
      </c>
      <c r="B292" s="1" t="s">
        <v>78</v>
      </c>
      <c r="C292" s="6" t="s">
        <v>540</v>
      </c>
      <c r="D292" s="3" t="s">
        <v>952</v>
      </c>
      <c r="E292" s="3" t="s">
        <v>488</v>
      </c>
      <c r="F292" s="3" t="s">
        <v>384</v>
      </c>
      <c r="H292" s="1" t="str">
        <f t="shared" ref="H292:H301" si="238">LEFT(HEX2BIN(LEFT(D292,2),8),6)</f>
        <v>100010</v>
      </c>
      <c r="I292" s="1">
        <f t="shared" ref="I292:I301" si="239">BIN2DEC(MID(HEX2BIN(MID(D292,2,2),8),3,3))</f>
        <v>1</v>
      </c>
      <c r="J292" s="1">
        <f t="shared" ref="J292:J301" si="240">HEX2DEC(RIGHT(D292,3))</f>
        <v>6</v>
      </c>
      <c r="K292" s="18">
        <f t="shared" ref="K292:K301" si="241">ROUNDDOWN(HEX2DEC(LEFT(E292,3))/8,0)</f>
        <v>0</v>
      </c>
      <c r="L292" s="1">
        <f t="shared" ref="L292:L301" si="242">ROUNDDOWN(HEX2DEC(MID(E292,3,3))/4,0)-(512*ROUNDDOWN(HEX2DEC(MID(E292,3,1))/8,0))</f>
        <v>50</v>
      </c>
      <c r="M292" s="1">
        <f t="shared" ref="M292:M301" si="243">RIGHT(HEX2BIN(MID(E292,5,1),4),2)*128+HEX2DEC(MID(E292,6,1))*8+LEFT(HEX2BIN(MID(E292,7,1),4),3)</f>
        <v>0</v>
      </c>
      <c r="N292" s="1">
        <f t="shared" ref="N292:N301" si="244">ROUNDDOWN(HEX2DEC(LEFT(F292,3))/8,0)</f>
        <v>70</v>
      </c>
      <c r="O292" s="1" t="str">
        <f>VLOOKUP(BIN2DEC(MID(HEX2BIN(MID(F292,3,2),8),2,4)),Codes!$E$1:$F$18,2)</f>
        <v>Normal</v>
      </c>
    </row>
    <row r="293" spans="1:15">
      <c r="A293" s="3" t="s">
        <v>8977</v>
      </c>
      <c r="B293" s="1" t="s">
        <v>78</v>
      </c>
      <c r="C293" s="6" t="s">
        <v>541</v>
      </c>
      <c r="D293" s="3" t="s">
        <v>952</v>
      </c>
      <c r="E293" s="3" t="s">
        <v>488</v>
      </c>
      <c r="F293" s="3" t="s">
        <v>384</v>
      </c>
      <c r="H293" s="1" t="str">
        <f t="shared" si="238"/>
        <v>100010</v>
      </c>
      <c r="I293" s="1">
        <f t="shared" si="239"/>
        <v>1</v>
      </c>
      <c r="J293" s="1">
        <f t="shared" si="240"/>
        <v>6</v>
      </c>
      <c r="K293" s="18">
        <f t="shared" si="241"/>
        <v>0</v>
      </c>
      <c r="L293" s="1">
        <f t="shared" si="242"/>
        <v>50</v>
      </c>
      <c r="M293" s="1">
        <f t="shared" si="243"/>
        <v>0</v>
      </c>
      <c r="N293" s="1">
        <f t="shared" si="244"/>
        <v>70</v>
      </c>
      <c r="O293" s="1" t="str">
        <f>VLOOKUP(BIN2DEC(MID(HEX2BIN(MID(F293,3,2),8),2,4)),Codes!$E$1:$F$18,2)</f>
        <v>Normal</v>
      </c>
    </row>
    <row r="294" spans="1:15">
      <c r="A294" s="3" t="s">
        <v>8981</v>
      </c>
      <c r="B294" s="1" t="s">
        <v>78</v>
      </c>
      <c r="C294" s="6" t="s">
        <v>366</v>
      </c>
      <c r="D294" s="3" t="s">
        <v>4570</v>
      </c>
      <c r="E294" s="3" t="s">
        <v>8982</v>
      </c>
      <c r="F294" s="3" t="s">
        <v>2848</v>
      </c>
      <c r="H294" s="1" t="str">
        <f t="shared" si="238"/>
        <v>100010</v>
      </c>
      <c r="I294" s="1">
        <f t="shared" si="239"/>
        <v>0</v>
      </c>
      <c r="J294" s="1">
        <f t="shared" si="240"/>
        <v>5</v>
      </c>
      <c r="K294" s="18">
        <f t="shared" si="241"/>
        <v>55</v>
      </c>
      <c r="L294" s="1">
        <f t="shared" si="242"/>
        <v>30</v>
      </c>
      <c r="M294" s="1">
        <f t="shared" si="243"/>
        <v>0</v>
      </c>
      <c r="N294" s="1">
        <f t="shared" si="244"/>
        <v>100</v>
      </c>
      <c r="O294" s="1" t="str">
        <f>VLOOKUP(BIN2DEC(MID(HEX2BIN(MID(F294,3,2),8),2,4)),Codes!$E$1:$F$18,2)</f>
        <v>Normal</v>
      </c>
    </row>
    <row r="295" spans="1:15">
      <c r="A295" s="3" t="s">
        <v>8983</v>
      </c>
      <c r="B295" s="1" t="s">
        <v>78</v>
      </c>
      <c r="C295" s="6" t="s">
        <v>366</v>
      </c>
      <c r="D295" s="3" t="s">
        <v>372</v>
      </c>
      <c r="E295" s="3" t="s">
        <v>373</v>
      </c>
      <c r="F295" s="3" t="s">
        <v>379</v>
      </c>
      <c r="H295" s="1" t="str">
        <f t="shared" si="238"/>
        <v>100010</v>
      </c>
      <c r="I295" s="1">
        <f t="shared" si="239"/>
        <v>1</v>
      </c>
      <c r="J295" s="1">
        <f t="shared" si="240"/>
        <v>3</v>
      </c>
      <c r="K295" s="18">
        <f t="shared" si="241"/>
        <v>361</v>
      </c>
      <c r="L295" s="1">
        <f t="shared" si="242"/>
        <v>100</v>
      </c>
      <c r="M295" s="1">
        <f t="shared" si="243"/>
        <v>0</v>
      </c>
      <c r="N295" s="1">
        <f t="shared" si="244"/>
        <v>40</v>
      </c>
      <c r="O295" s="1" t="str">
        <f>VLOOKUP(BIN2DEC(MID(HEX2BIN(MID(F295,3,2),8),2,4)),Codes!$E$1:$F$18,2)</f>
        <v>Normal</v>
      </c>
    </row>
    <row r="296" spans="1:15">
      <c r="A296" s="3" t="s">
        <v>8988</v>
      </c>
      <c r="B296" s="1" t="s">
        <v>78</v>
      </c>
      <c r="C296" s="6" t="s">
        <v>375</v>
      </c>
      <c r="D296" s="3" t="s">
        <v>2304</v>
      </c>
      <c r="E296" s="3" t="s">
        <v>8989</v>
      </c>
      <c r="F296" s="3" t="s">
        <v>8990</v>
      </c>
      <c r="H296" s="1" t="str">
        <f t="shared" si="238"/>
        <v>100010</v>
      </c>
      <c r="I296" s="1">
        <f t="shared" si="239"/>
        <v>0</v>
      </c>
      <c r="J296" s="1">
        <f t="shared" si="240"/>
        <v>10</v>
      </c>
      <c r="K296" s="18">
        <f t="shared" si="241"/>
        <v>135</v>
      </c>
      <c r="L296" s="1">
        <f t="shared" si="242"/>
        <v>25</v>
      </c>
      <c r="M296" s="1">
        <f t="shared" si="243"/>
        <v>0</v>
      </c>
      <c r="N296" s="1">
        <f t="shared" si="244"/>
        <v>90</v>
      </c>
      <c r="O296" s="1" t="str">
        <f>VLOOKUP(BIN2DEC(MID(HEX2BIN(MID(F296,3,2),8),2,4)),Codes!$E$1:$F$18,2)</f>
        <v>Normal</v>
      </c>
    </row>
    <row r="297" spans="1:15">
      <c r="A297" s="3" t="s">
        <v>8991</v>
      </c>
      <c r="B297" s="1" t="s">
        <v>78</v>
      </c>
      <c r="C297" s="6" t="s">
        <v>375</v>
      </c>
      <c r="D297" s="3" t="s">
        <v>372</v>
      </c>
      <c r="E297" s="3" t="s">
        <v>373</v>
      </c>
      <c r="F297" s="3" t="s">
        <v>379</v>
      </c>
      <c r="H297" s="1" t="str">
        <f t="shared" si="238"/>
        <v>100010</v>
      </c>
      <c r="I297" s="1">
        <f t="shared" si="239"/>
        <v>1</v>
      </c>
      <c r="J297" s="1">
        <f t="shared" si="240"/>
        <v>3</v>
      </c>
      <c r="K297" s="18">
        <f t="shared" si="241"/>
        <v>361</v>
      </c>
      <c r="L297" s="1">
        <f t="shared" si="242"/>
        <v>100</v>
      </c>
      <c r="M297" s="1">
        <f t="shared" si="243"/>
        <v>0</v>
      </c>
      <c r="N297" s="1">
        <f t="shared" si="244"/>
        <v>40</v>
      </c>
      <c r="O297" s="1" t="str">
        <f>VLOOKUP(BIN2DEC(MID(HEX2BIN(MID(F297,3,2),8),2,4)),Codes!$E$1:$F$18,2)</f>
        <v>Normal</v>
      </c>
    </row>
    <row r="298" spans="1:15">
      <c r="A298" s="3" t="s">
        <v>8992</v>
      </c>
      <c r="B298" s="1" t="s">
        <v>78</v>
      </c>
      <c r="C298" s="6" t="s">
        <v>381</v>
      </c>
      <c r="D298" s="3" t="s">
        <v>4730</v>
      </c>
      <c r="E298" s="3" t="s">
        <v>8993</v>
      </c>
      <c r="F298" s="3" t="s">
        <v>8994</v>
      </c>
      <c r="H298" s="1" t="str">
        <f t="shared" si="238"/>
        <v>100010</v>
      </c>
      <c r="I298" s="1">
        <f t="shared" si="239"/>
        <v>0</v>
      </c>
      <c r="J298" s="1">
        <f t="shared" si="240"/>
        <v>11</v>
      </c>
      <c r="K298" s="18">
        <f t="shared" si="241"/>
        <v>90</v>
      </c>
      <c r="L298" s="1">
        <f t="shared" si="242"/>
        <v>25</v>
      </c>
      <c r="M298" s="1">
        <f t="shared" si="243"/>
        <v>0</v>
      </c>
      <c r="N298" s="1">
        <f t="shared" si="244"/>
        <v>130</v>
      </c>
      <c r="O298" s="1" t="str">
        <f>VLOOKUP(BIN2DEC(MID(HEX2BIN(MID(F298,3,2),8),2,4)),Codes!$E$1:$F$18,2)</f>
        <v>Normal</v>
      </c>
    </row>
    <row r="299" spans="1:15">
      <c r="A299" s="3" t="s">
        <v>8995</v>
      </c>
      <c r="B299" s="1" t="s">
        <v>78</v>
      </c>
      <c r="C299" s="6" t="s">
        <v>381</v>
      </c>
      <c r="D299" s="3" t="s">
        <v>372</v>
      </c>
      <c r="E299" s="3" t="s">
        <v>373</v>
      </c>
      <c r="F299" s="3" t="s">
        <v>379</v>
      </c>
      <c r="H299" s="1" t="str">
        <f t="shared" si="238"/>
        <v>100010</v>
      </c>
      <c r="I299" s="1">
        <f t="shared" si="239"/>
        <v>1</v>
      </c>
      <c r="J299" s="1">
        <f t="shared" si="240"/>
        <v>3</v>
      </c>
      <c r="K299" s="18">
        <f t="shared" si="241"/>
        <v>361</v>
      </c>
      <c r="L299" s="1">
        <f t="shared" si="242"/>
        <v>100</v>
      </c>
      <c r="M299" s="1">
        <f t="shared" si="243"/>
        <v>0</v>
      </c>
      <c r="N299" s="1">
        <f t="shared" si="244"/>
        <v>40</v>
      </c>
      <c r="O299" s="1" t="str">
        <f>VLOOKUP(BIN2DEC(MID(HEX2BIN(MID(F299,3,2),8),2,4)),Codes!$E$1:$F$18,2)</f>
        <v>Normal</v>
      </c>
    </row>
    <row r="300" spans="1:15">
      <c r="A300" s="3" t="s">
        <v>8996</v>
      </c>
      <c r="B300" s="1" t="s">
        <v>78</v>
      </c>
      <c r="C300" s="6" t="s">
        <v>386</v>
      </c>
      <c r="D300" s="3" t="s">
        <v>1388</v>
      </c>
      <c r="E300" s="3" t="s">
        <v>8997</v>
      </c>
      <c r="F300" s="3" t="s">
        <v>2848</v>
      </c>
      <c r="H300" s="1" t="str">
        <f t="shared" si="238"/>
        <v>100010</v>
      </c>
      <c r="I300" s="1">
        <f t="shared" si="239"/>
        <v>0</v>
      </c>
      <c r="J300" s="1">
        <f t="shared" si="240"/>
        <v>2</v>
      </c>
      <c r="K300" s="18">
        <f t="shared" si="241"/>
        <v>80</v>
      </c>
      <c r="L300" s="1">
        <f t="shared" si="242"/>
        <v>45</v>
      </c>
      <c r="M300" s="1">
        <f t="shared" si="243"/>
        <v>0</v>
      </c>
      <c r="N300" s="1">
        <f t="shared" si="244"/>
        <v>100</v>
      </c>
      <c r="O300" s="1" t="str">
        <f>VLOOKUP(BIN2DEC(MID(HEX2BIN(MID(F300,3,2),8),2,4)),Codes!$E$1:$F$18,2)</f>
        <v>Normal</v>
      </c>
    </row>
    <row r="301" spans="1:15">
      <c r="A301" s="3" t="s">
        <v>8998</v>
      </c>
      <c r="B301" s="1" t="s">
        <v>78</v>
      </c>
      <c r="C301" s="6" t="s">
        <v>386</v>
      </c>
      <c r="D301" s="3" t="s">
        <v>372</v>
      </c>
      <c r="E301" s="3" t="s">
        <v>373</v>
      </c>
      <c r="F301" s="3" t="s">
        <v>379</v>
      </c>
      <c r="H301" s="1" t="str">
        <f t="shared" si="238"/>
        <v>100010</v>
      </c>
      <c r="I301" s="1">
        <f t="shared" si="239"/>
        <v>1</v>
      </c>
      <c r="J301" s="1">
        <f t="shared" si="240"/>
        <v>3</v>
      </c>
      <c r="K301" s="18">
        <f t="shared" si="241"/>
        <v>361</v>
      </c>
      <c r="L301" s="1">
        <f t="shared" si="242"/>
        <v>100</v>
      </c>
      <c r="M301" s="1">
        <f t="shared" si="243"/>
        <v>0</v>
      </c>
      <c r="N301" s="1">
        <f t="shared" si="244"/>
        <v>40</v>
      </c>
      <c r="O301" s="1" t="str">
        <f>VLOOKUP(BIN2DEC(MID(HEX2BIN(MID(F301,3,2),8),2,4)),Codes!$E$1:$F$18,2)</f>
        <v>Normal</v>
      </c>
    </row>
    <row r="302" spans="1:15">
      <c r="A302" s="3" t="s">
        <v>6589</v>
      </c>
      <c r="B302" s="1" t="s">
        <v>86</v>
      </c>
      <c r="C302" s="6" t="s">
        <v>540</v>
      </c>
      <c r="D302" s="3" t="s">
        <v>487</v>
      </c>
      <c r="E302" s="3" t="s">
        <v>488</v>
      </c>
      <c r="F302" s="3" t="s">
        <v>384</v>
      </c>
      <c r="H302" s="1" t="str">
        <f t="shared" ref="H302:H311" si="245">LEFT(HEX2BIN(LEFT(D302,2),8),6)</f>
        <v>100010</v>
      </c>
      <c r="I302" s="1">
        <f t="shared" ref="I302:I311" si="246">BIN2DEC(MID(HEX2BIN(MID(D302,2,2),8),3,3))</f>
        <v>1</v>
      </c>
      <c r="J302" s="1">
        <f t="shared" ref="J302:J311" si="247">HEX2DEC(RIGHT(D302,3))</f>
        <v>2</v>
      </c>
      <c r="K302" s="18">
        <f t="shared" ref="K302:K311" si="248">ROUNDDOWN(HEX2DEC(LEFT(E302,3))/8,0)</f>
        <v>0</v>
      </c>
      <c r="L302" s="1">
        <f t="shared" ref="L302:L311" si="249">ROUNDDOWN(HEX2DEC(MID(E302,3,3))/4,0)-(512*ROUNDDOWN(HEX2DEC(MID(E302,3,1))/8,0))</f>
        <v>50</v>
      </c>
      <c r="M302" s="1">
        <f t="shared" ref="M302:M311" si="250">RIGHT(HEX2BIN(MID(E302,5,1),4),2)*128+HEX2DEC(MID(E302,6,1))*8+LEFT(HEX2BIN(MID(E302,7,1),4),3)</f>
        <v>0</v>
      </c>
      <c r="N302" s="1">
        <f t="shared" ref="N302:N311" si="251">ROUNDDOWN(HEX2DEC(LEFT(F302,3))/8,0)</f>
        <v>70</v>
      </c>
      <c r="O302" s="1" t="str">
        <f>VLOOKUP(BIN2DEC(MID(HEX2BIN(MID(F302,3,2),8),2,4)),Codes!$E$1:$F$18,2)</f>
        <v>Normal</v>
      </c>
    </row>
    <row r="303" spans="1:15">
      <c r="A303" s="3" t="s">
        <v>6597</v>
      </c>
      <c r="B303" s="1" t="s">
        <v>86</v>
      </c>
      <c r="C303" s="6" t="s">
        <v>541</v>
      </c>
      <c r="D303" s="3" t="s">
        <v>487</v>
      </c>
      <c r="E303" s="3" t="s">
        <v>488</v>
      </c>
      <c r="F303" s="3" t="s">
        <v>384</v>
      </c>
      <c r="H303" s="1" t="str">
        <f t="shared" si="245"/>
        <v>100010</v>
      </c>
      <c r="I303" s="1">
        <f t="shared" si="246"/>
        <v>1</v>
      </c>
      <c r="J303" s="1">
        <f t="shared" si="247"/>
        <v>2</v>
      </c>
      <c r="K303" s="18">
        <f t="shared" si="248"/>
        <v>0</v>
      </c>
      <c r="L303" s="1">
        <f t="shared" si="249"/>
        <v>50</v>
      </c>
      <c r="M303" s="1">
        <f t="shared" si="250"/>
        <v>0</v>
      </c>
      <c r="N303" s="1">
        <f t="shared" si="251"/>
        <v>70</v>
      </c>
      <c r="O303" s="1" t="str">
        <f>VLOOKUP(BIN2DEC(MID(HEX2BIN(MID(F303,3,2),8),2,4)),Codes!$E$1:$F$18,2)</f>
        <v>Normal</v>
      </c>
    </row>
    <row r="304" spans="1:15">
      <c r="A304" s="3" t="s">
        <v>6601</v>
      </c>
      <c r="B304" s="1" t="s">
        <v>86</v>
      </c>
      <c r="C304" s="6" t="s">
        <v>366</v>
      </c>
      <c r="D304" s="3" t="s">
        <v>368</v>
      </c>
      <c r="E304" s="3" t="s">
        <v>6602</v>
      </c>
      <c r="F304" s="3" t="s">
        <v>2317</v>
      </c>
      <c r="H304" s="1" t="str">
        <f t="shared" si="245"/>
        <v>100010</v>
      </c>
      <c r="I304" s="1">
        <f t="shared" si="246"/>
        <v>0</v>
      </c>
      <c r="J304" s="1">
        <f t="shared" si="247"/>
        <v>9</v>
      </c>
      <c r="K304" s="18">
        <f t="shared" si="248"/>
        <v>42</v>
      </c>
      <c r="L304" s="1">
        <f t="shared" si="249"/>
        <v>45</v>
      </c>
      <c r="M304" s="1">
        <f t="shared" si="250"/>
        <v>0</v>
      </c>
      <c r="N304" s="1">
        <f t="shared" si="251"/>
        <v>50</v>
      </c>
      <c r="O304" s="1" t="str">
        <f>VLOOKUP(BIN2DEC(MID(HEX2BIN(MID(F304,3,2),8),2,4)),Codes!$E$1:$F$18,2)</f>
        <v>Normal</v>
      </c>
    </row>
    <row r="305" spans="1:15">
      <c r="A305" s="3" t="s">
        <v>6603</v>
      </c>
      <c r="B305" s="1" t="s">
        <v>86</v>
      </c>
      <c r="C305" s="6" t="s">
        <v>366</v>
      </c>
      <c r="D305" s="3" t="s">
        <v>372</v>
      </c>
      <c r="E305" s="3" t="s">
        <v>373</v>
      </c>
      <c r="F305" s="3" t="s">
        <v>2306</v>
      </c>
      <c r="H305" s="1" t="str">
        <f t="shared" si="245"/>
        <v>100010</v>
      </c>
      <c r="I305" s="1">
        <f t="shared" si="246"/>
        <v>1</v>
      </c>
      <c r="J305" s="1">
        <f t="shared" si="247"/>
        <v>3</v>
      </c>
      <c r="K305" s="18">
        <f t="shared" si="248"/>
        <v>361</v>
      </c>
      <c r="L305" s="1">
        <f t="shared" si="249"/>
        <v>100</v>
      </c>
      <c r="M305" s="1">
        <f t="shared" si="250"/>
        <v>0</v>
      </c>
      <c r="N305" s="1">
        <f t="shared" si="251"/>
        <v>50</v>
      </c>
      <c r="O305" s="1" t="str">
        <f>VLOOKUP(BIN2DEC(MID(HEX2BIN(MID(F305,3,2),8),2,4)),Codes!$E$1:$F$18,2)</f>
        <v>Normal</v>
      </c>
    </row>
    <row r="306" spans="1:15">
      <c r="A306" s="3" t="s">
        <v>6604</v>
      </c>
      <c r="B306" s="1" t="s">
        <v>86</v>
      </c>
      <c r="C306" s="6" t="s">
        <v>375</v>
      </c>
      <c r="D306" s="3" t="s">
        <v>382</v>
      </c>
      <c r="E306" s="3" t="s">
        <v>6605</v>
      </c>
      <c r="F306" s="3" t="s">
        <v>2317</v>
      </c>
      <c r="H306" s="1" t="str">
        <f t="shared" si="245"/>
        <v>100010</v>
      </c>
      <c r="I306" s="1">
        <f t="shared" si="246"/>
        <v>0</v>
      </c>
      <c r="J306" s="1">
        <f t="shared" si="247"/>
        <v>8</v>
      </c>
      <c r="K306" s="18">
        <f t="shared" si="248"/>
        <v>140</v>
      </c>
      <c r="L306" s="1">
        <f t="shared" si="249"/>
        <v>42</v>
      </c>
      <c r="M306" s="1">
        <f t="shared" si="250"/>
        <v>0</v>
      </c>
      <c r="N306" s="1">
        <f t="shared" si="251"/>
        <v>50</v>
      </c>
      <c r="O306" s="1" t="str">
        <f>VLOOKUP(BIN2DEC(MID(HEX2BIN(MID(F306,3,2),8),2,4)),Codes!$E$1:$F$18,2)</f>
        <v>Normal</v>
      </c>
    </row>
    <row r="307" spans="1:15">
      <c r="A307" s="3" t="s">
        <v>6606</v>
      </c>
      <c r="B307" s="1" t="s">
        <v>86</v>
      </c>
      <c r="C307" s="6" t="s">
        <v>375</v>
      </c>
      <c r="D307" s="3" t="s">
        <v>372</v>
      </c>
      <c r="E307" s="3" t="s">
        <v>373</v>
      </c>
      <c r="F307" s="3" t="s">
        <v>2306</v>
      </c>
      <c r="H307" s="1" t="str">
        <f t="shared" si="245"/>
        <v>100010</v>
      </c>
      <c r="I307" s="1">
        <f t="shared" si="246"/>
        <v>1</v>
      </c>
      <c r="J307" s="1">
        <f t="shared" si="247"/>
        <v>3</v>
      </c>
      <c r="K307" s="18">
        <f t="shared" si="248"/>
        <v>361</v>
      </c>
      <c r="L307" s="1">
        <f t="shared" si="249"/>
        <v>100</v>
      </c>
      <c r="M307" s="1">
        <f t="shared" si="250"/>
        <v>0</v>
      </c>
      <c r="N307" s="1">
        <f t="shared" si="251"/>
        <v>50</v>
      </c>
      <c r="O307" s="1" t="str">
        <f>VLOOKUP(BIN2DEC(MID(HEX2BIN(MID(F307,3,2),8),2,4)),Codes!$E$1:$F$18,2)</f>
        <v>Normal</v>
      </c>
    </row>
    <row r="308" spans="1:15">
      <c r="A308" s="3" t="s">
        <v>6607</v>
      </c>
      <c r="B308" s="1" t="s">
        <v>86</v>
      </c>
      <c r="C308" s="6" t="s">
        <v>381</v>
      </c>
      <c r="D308" s="3" t="s">
        <v>551</v>
      </c>
      <c r="E308" s="3" t="s">
        <v>5734</v>
      </c>
      <c r="F308" s="3" t="s">
        <v>2848</v>
      </c>
      <c r="H308" s="1" t="str">
        <f t="shared" si="245"/>
        <v>100010</v>
      </c>
      <c r="I308" s="1">
        <f t="shared" si="246"/>
        <v>0</v>
      </c>
      <c r="J308" s="1">
        <f t="shared" si="247"/>
        <v>7</v>
      </c>
      <c r="K308" s="18">
        <f t="shared" si="248"/>
        <v>90</v>
      </c>
      <c r="L308" s="1">
        <f t="shared" si="249"/>
        <v>45</v>
      </c>
      <c r="M308" s="1">
        <f t="shared" si="250"/>
        <v>0</v>
      </c>
      <c r="N308" s="1">
        <f t="shared" si="251"/>
        <v>100</v>
      </c>
      <c r="O308" s="1" t="str">
        <f>VLOOKUP(BIN2DEC(MID(HEX2BIN(MID(F308,3,2),8),2,4)),Codes!$E$1:$F$18,2)</f>
        <v>Normal</v>
      </c>
    </row>
    <row r="309" spans="1:15">
      <c r="A309" s="3" t="s">
        <v>6608</v>
      </c>
      <c r="B309" s="1" t="s">
        <v>86</v>
      </c>
      <c r="C309" s="6" t="s">
        <v>381</v>
      </c>
      <c r="D309" s="3" t="s">
        <v>372</v>
      </c>
      <c r="E309" s="3" t="s">
        <v>373</v>
      </c>
      <c r="F309" s="3" t="s">
        <v>379</v>
      </c>
      <c r="H309" s="1" t="str">
        <f t="shared" si="245"/>
        <v>100010</v>
      </c>
      <c r="I309" s="1">
        <f t="shared" si="246"/>
        <v>1</v>
      </c>
      <c r="J309" s="1">
        <f t="shared" si="247"/>
        <v>3</v>
      </c>
      <c r="K309" s="18">
        <f t="shared" si="248"/>
        <v>361</v>
      </c>
      <c r="L309" s="1">
        <f t="shared" si="249"/>
        <v>100</v>
      </c>
      <c r="M309" s="1">
        <f t="shared" si="250"/>
        <v>0</v>
      </c>
      <c r="N309" s="1">
        <f t="shared" si="251"/>
        <v>40</v>
      </c>
      <c r="O309" s="1" t="str">
        <f>VLOOKUP(BIN2DEC(MID(HEX2BIN(MID(F309,3,2),8),2,4)),Codes!$E$1:$F$18,2)</f>
        <v>Normal</v>
      </c>
    </row>
    <row r="310" spans="1:15">
      <c r="A310" s="3" t="s">
        <v>6613</v>
      </c>
      <c r="B310" s="1" t="s">
        <v>86</v>
      </c>
      <c r="C310" s="6" t="s">
        <v>386</v>
      </c>
      <c r="D310" s="3" t="s">
        <v>387</v>
      </c>
      <c r="E310" s="3" t="s">
        <v>4575</v>
      </c>
      <c r="F310" s="3" t="s">
        <v>3941</v>
      </c>
      <c r="H310" s="1" t="str">
        <f t="shared" si="245"/>
        <v>100010</v>
      </c>
      <c r="I310" s="1">
        <f t="shared" si="246"/>
        <v>0</v>
      </c>
      <c r="J310" s="1">
        <f t="shared" si="247"/>
        <v>6</v>
      </c>
      <c r="K310" s="18">
        <f t="shared" si="248"/>
        <v>80</v>
      </c>
      <c r="L310" s="1">
        <f t="shared" si="249"/>
        <v>20</v>
      </c>
      <c r="M310" s="1">
        <f t="shared" si="250"/>
        <v>0</v>
      </c>
      <c r="N310" s="1">
        <f t="shared" si="251"/>
        <v>80</v>
      </c>
      <c r="O310" s="1" t="str">
        <f>VLOOKUP(BIN2DEC(MID(HEX2BIN(MID(F310,3,2),8),2,4)),Codes!$E$1:$F$18,2)</f>
        <v>Normal</v>
      </c>
    </row>
    <row r="311" spans="1:15">
      <c r="A311" s="3" t="s">
        <v>6614</v>
      </c>
      <c r="B311" s="1" t="s">
        <v>86</v>
      </c>
      <c r="C311" s="6" t="s">
        <v>386</v>
      </c>
      <c r="D311" s="3" t="s">
        <v>372</v>
      </c>
      <c r="E311" s="3" t="s">
        <v>373</v>
      </c>
      <c r="F311" s="3" t="s">
        <v>379</v>
      </c>
      <c r="H311" s="1" t="str">
        <f t="shared" si="245"/>
        <v>100010</v>
      </c>
      <c r="I311" s="1">
        <f t="shared" si="246"/>
        <v>1</v>
      </c>
      <c r="J311" s="1">
        <f t="shared" si="247"/>
        <v>3</v>
      </c>
      <c r="K311" s="18">
        <f t="shared" si="248"/>
        <v>361</v>
      </c>
      <c r="L311" s="1">
        <f t="shared" si="249"/>
        <v>100</v>
      </c>
      <c r="M311" s="1">
        <f t="shared" si="250"/>
        <v>0</v>
      </c>
      <c r="N311" s="1">
        <f t="shared" si="251"/>
        <v>40</v>
      </c>
      <c r="O311" s="1" t="str">
        <f>VLOOKUP(BIN2DEC(MID(HEX2BIN(MID(F311,3,2),8),2,4)),Codes!$E$1:$F$18,2)</f>
        <v>Normal</v>
      </c>
    </row>
    <row r="312" spans="1:15">
      <c r="A312" s="3" t="s">
        <v>4374</v>
      </c>
      <c r="B312" s="1" t="s">
        <v>57</v>
      </c>
      <c r="C312" s="6" t="s">
        <v>4367</v>
      </c>
      <c r="D312" s="3" t="s">
        <v>2296</v>
      </c>
      <c r="E312" s="3" t="s">
        <v>373</v>
      </c>
      <c r="F312" s="3" t="s">
        <v>2297</v>
      </c>
      <c r="H312" s="1" t="str">
        <f t="shared" si="224"/>
        <v>100010</v>
      </c>
      <c r="I312" s="1">
        <f t="shared" si="225"/>
        <v>1</v>
      </c>
      <c r="J312" s="1">
        <f t="shared" si="226"/>
        <v>5</v>
      </c>
      <c r="K312" s="18">
        <f t="shared" si="227"/>
        <v>361</v>
      </c>
      <c r="L312" s="1">
        <f t="shared" si="228"/>
        <v>100</v>
      </c>
      <c r="M312" s="1">
        <f t="shared" si="229"/>
        <v>0</v>
      </c>
      <c r="N312" s="1">
        <f t="shared" si="230"/>
        <v>0</v>
      </c>
      <c r="O312" s="1" t="str">
        <f>VLOOKUP(BIN2DEC(MID(HEX2BIN(MID(F312,3,2),8),2,4)),Codes!$E$1:$F$18,2)</f>
        <v>Normal</v>
      </c>
    </row>
    <row r="313" spans="1:15">
      <c r="A313" s="3" t="s">
        <v>4375</v>
      </c>
      <c r="B313" s="1" t="s">
        <v>57</v>
      </c>
      <c r="C313" s="6" t="s">
        <v>4379</v>
      </c>
      <c r="D313" s="3" t="s">
        <v>2296</v>
      </c>
      <c r="E313" s="3" t="s">
        <v>373</v>
      </c>
      <c r="F313" s="3" t="s">
        <v>2297</v>
      </c>
      <c r="H313" s="1" t="str">
        <f t="shared" si="224"/>
        <v>100010</v>
      </c>
      <c r="I313" s="1">
        <f t="shared" si="225"/>
        <v>1</v>
      </c>
      <c r="J313" s="1">
        <f t="shared" si="226"/>
        <v>5</v>
      </c>
      <c r="K313" s="18">
        <f t="shared" si="227"/>
        <v>361</v>
      </c>
      <c r="L313" s="1">
        <f t="shared" si="228"/>
        <v>100</v>
      </c>
      <c r="M313" s="1">
        <f t="shared" si="229"/>
        <v>0</v>
      </c>
      <c r="N313" s="1">
        <f t="shared" si="230"/>
        <v>0</v>
      </c>
      <c r="O313" s="1" t="str">
        <f>VLOOKUP(BIN2DEC(MID(HEX2BIN(MID(F313,3,2),8),2,4)),Codes!$E$1:$F$18,2)</f>
        <v>Normal</v>
      </c>
    </row>
    <row r="314" spans="1:15">
      <c r="A314" s="3" t="s">
        <v>4376</v>
      </c>
      <c r="B314" s="1" t="s">
        <v>57</v>
      </c>
      <c r="C314" s="6" t="s">
        <v>4380</v>
      </c>
      <c r="D314" s="3" t="s">
        <v>551</v>
      </c>
      <c r="E314" s="3" t="s">
        <v>373</v>
      </c>
      <c r="F314" s="3" t="s">
        <v>2297</v>
      </c>
      <c r="H314" s="1" t="str">
        <f t="shared" si="224"/>
        <v>100010</v>
      </c>
      <c r="I314" s="1">
        <f t="shared" si="225"/>
        <v>0</v>
      </c>
      <c r="J314" s="1">
        <f t="shared" si="226"/>
        <v>7</v>
      </c>
      <c r="K314" s="18">
        <f t="shared" si="227"/>
        <v>361</v>
      </c>
      <c r="L314" s="1">
        <f t="shared" si="228"/>
        <v>100</v>
      </c>
      <c r="M314" s="1">
        <f t="shared" si="229"/>
        <v>0</v>
      </c>
      <c r="N314" s="1">
        <f t="shared" si="230"/>
        <v>0</v>
      </c>
      <c r="O314" s="1" t="str">
        <f>VLOOKUP(BIN2DEC(MID(HEX2BIN(MID(F314,3,2),8),2,4)),Codes!$E$1:$F$18,2)</f>
        <v>Normal</v>
      </c>
    </row>
    <row r="315" spans="1:15">
      <c r="A315" s="3" t="s">
        <v>4377</v>
      </c>
      <c r="B315" s="1" t="s">
        <v>57</v>
      </c>
      <c r="C315" s="6" t="s">
        <v>4380</v>
      </c>
      <c r="D315" s="3" t="s">
        <v>4378</v>
      </c>
      <c r="E315" s="3" t="s">
        <v>373</v>
      </c>
      <c r="F315" s="3" t="s">
        <v>2297</v>
      </c>
      <c r="H315" s="1" t="str">
        <f t="shared" si="224"/>
        <v>100010</v>
      </c>
      <c r="I315" s="1">
        <f t="shared" si="225"/>
        <v>1</v>
      </c>
      <c r="J315" s="1">
        <f t="shared" si="226"/>
        <v>4</v>
      </c>
      <c r="K315" s="18">
        <f t="shared" si="227"/>
        <v>361</v>
      </c>
      <c r="L315" s="1">
        <f t="shared" si="228"/>
        <v>100</v>
      </c>
      <c r="M315" s="1">
        <f t="shared" si="229"/>
        <v>0</v>
      </c>
      <c r="N315" s="1">
        <f t="shared" si="230"/>
        <v>0</v>
      </c>
      <c r="O315" s="1" t="str">
        <f>VLOOKUP(BIN2DEC(MID(HEX2BIN(MID(F315,3,2),8),2,4)),Codes!$E$1:$F$18,2)</f>
        <v>Normal</v>
      </c>
    </row>
    <row r="316" spans="1:15">
      <c r="A316" s="3" t="s">
        <v>4556</v>
      </c>
      <c r="B316" s="1" t="s">
        <v>57</v>
      </c>
      <c r="C316" s="6" t="s">
        <v>540</v>
      </c>
      <c r="D316" s="3" t="s">
        <v>487</v>
      </c>
      <c r="E316" s="3" t="s">
        <v>488</v>
      </c>
      <c r="F316" s="3" t="s">
        <v>384</v>
      </c>
      <c r="H316" s="1" t="str">
        <f t="shared" si="224"/>
        <v>100010</v>
      </c>
      <c r="I316" s="1">
        <f t="shared" si="225"/>
        <v>1</v>
      </c>
      <c r="J316" s="1">
        <f t="shared" si="226"/>
        <v>2</v>
      </c>
      <c r="K316" s="18">
        <f t="shared" si="227"/>
        <v>0</v>
      </c>
      <c r="L316" s="1">
        <f t="shared" si="228"/>
        <v>50</v>
      </c>
      <c r="M316" s="1">
        <f t="shared" si="229"/>
        <v>0</v>
      </c>
      <c r="N316" s="1">
        <f t="shared" si="230"/>
        <v>70</v>
      </c>
      <c r="O316" s="1" t="str">
        <f>VLOOKUP(BIN2DEC(MID(HEX2BIN(MID(F316,3,2),8),2,4)),Codes!$E$1:$F$18,2)</f>
        <v>Normal</v>
      </c>
    </row>
    <row r="317" spans="1:15">
      <c r="A317" s="3" t="s">
        <v>4559</v>
      </c>
      <c r="B317" s="1" t="s">
        <v>57</v>
      </c>
      <c r="C317" s="6" t="s">
        <v>541</v>
      </c>
      <c r="D317" s="3" t="s">
        <v>372</v>
      </c>
      <c r="E317" s="3" t="s">
        <v>488</v>
      </c>
      <c r="F317" s="3" t="s">
        <v>384</v>
      </c>
      <c r="H317" s="1" t="str">
        <f t="shared" si="224"/>
        <v>100010</v>
      </c>
      <c r="I317" s="1">
        <f t="shared" si="225"/>
        <v>1</v>
      </c>
      <c r="J317" s="1">
        <f t="shared" si="226"/>
        <v>3</v>
      </c>
      <c r="K317" s="18">
        <f t="shared" si="227"/>
        <v>0</v>
      </c>
      <c r="L317" s="1">
        <f t="shared" si="228"/>
        <v>50</v>
      </c>
      <c r="M317" s="1">
        <f t="shared" si="229"/>
        <v>0</v>
      </c>
      <c r="N317" s="1">
        <f t="shared" si="230"/>
        <v>70</v>
      </c>
      <c r="O317" s="1" t="str">
        <f>VLOOKUP(BIN2DEC(MID(HEX2BIN(MID(F317,3,2),8),2,4)),Codes!$E$1:$F$18,2)</f>
        <v>Normal</v>
      </c>
    </row>
    <row r="318" spans="1:15">
      <c r="A318" s="3" t="s">
        <v>4563</v>
      </c>
      <c r="B318" s="1" t="s">
        <v>57</v>
      </c>
      <c r="C318" s="6" t="s">
        <v>366</v>
      </c>
      <c r="D318" s="3" t="s">
        <v>387</v>
      </c>
      <c r="E318" s="3" t="s">
        <v>4564</v>
      </c>
      <c r="F318" s="3" t="s">
        <v>4565</v>
      </c>
      <c r="H318" s="1" t="str">
        <f t="shared" si="224"/>
        <v>100010</v>
      </c>
      <c r="I318" s="1">
        <f t="shared" si="225"/>
        <v>0</v>
      </c>
      <c r="J318" s="1">
        <f t="shared" si="226"/>
        <v>6</v>
      </c>
      <c r="K318" s="18">
        <f t="shared" si="227"/>
        <v>45</v>
      </c>
      <c r="L318" s="1">
        <f t="shared" si="228"/>
        <v>66</v>
      </c>
      <c r="M318" s="1">
        <f t="shared" si="229"/>
        <v>0</v>
      </c>
      <c r="N318" s="1">
        <f t="shared" si="230"/>
        <v>40</v>
      </c>
      <c r="O318" s="1" t="str">
        <f>VLOOKUP(BIN2DEC(MID(HEX2BIN(MID(F318,3,2),8),2,4)),Codes!$E$1:$F$18,2)</f>
        <v>Normal</v>
      </c>
    </row>
    <row r="319" spans="1:15">
      <c r="A319" s="3" t="s">
        <v>4566</v>
      </c>
      <c r="B319" s="1" t="s">
        <v>57</v>
      </c>
      <c r="C319" s="6" t="s">
        <v>366</v>
      </c>
      <c r="D319" s="3" t="s">
        <v>372</v>
      </c>
      <c r="E319" s="3" t="s">
        <v>373</v>
      </c>
      <c r="F319" s="3" t="s">
        <v>379</v>
      </c>
      <c r="H319" s="1" t="str">
        <f t="shared" si="224"/>
        <v>100010</v>
      </c>
      <c r="I319" s="1">
        <f t="shared" si="225"/>
        <v>1</v>
      </c>
      <c r="J319" s="1">
        <f t="shared" si="226"/>
        <v>3</v>
      </c>
      <c r="K319" s="18">
        <f t="shared" si="227"/>
        <v>361</v>
      </c>
      <c r="L319" s="1">
        <f t="shared" si="228"/>
        <v>100</v>
      </c>
      <c r="M319" s="1">
        <f t="shared" si="229"/>
        <v>0</v>
      </c>
      <c r="N319" s="1">
        <f t="shared" si="230"/>
        <v>40</v>
      </c>
      <c r="O319" s="1" t="str">
        <f>VLOOKUP(BIN2DEC(MID(HEX2BIN(MID(F319,3,2),8),2,4)),Codes!$E$1:$F$18,2)</f>
        <v>Normal</v>
      </c>
    </row>
    <row r="320" spans="1:15">
      <c r="A320" s="3" t="s">
        <v>4567</v>
      </c>
      <c r="B320" s="1" t="s">
        <v>57</v>
      </c>
      <c r="C320" s="6" t="s">
        <v>375</v>
      </c>
      <c r="D320" s="3" t="s">
        <v>387</v>
      </c>
      <c r="E320" s="3" t="s">
        <v>4564</v>
      </c>
      <c r="F320" s="3" t="s">
        <v>4565</v>
      </c>
      <c r="H320" s="1" t="str">
        <f t="shared" si="224"/>
        <v>100010</v>
      </c>
      <c r="I320" s="1">
        <f t="shared" si="225"/>
        <v>0</v>
      </c>
      <c r="J320" s="1">
        <f t="shared" si="226"/>
        <v>6</v>
      </c>
      <c r="K320" s="18">
        <f t="shared" si="227"/>
        <v>45</v>
      </c>
      <c r="L320" s="1">
        <f t="shared" si="228"/>
        <v>66</v>
      </c>
      <c r="M320" s="1">
        <f t="shared" si="229"/>
        <v>0</v>
      </c>
      <c r="N320" s="1">
        <f t="shared" si="230"/>
        <v>40</v>
      </c>
      <c r="O320" s="1" t="str">
        <f>VLOOKUP(BIN2DEC(MID(HEX2BIN(MID(F320,3,2),8),2,4)),Codes!$E$1:$F$18,2)</f>
        <v>Normal</v>
      </c>
    </row>
    <row r="321" spans="1:15">
      <c r="A321" s="3" t="s">
        <v>4568</v>
      </c>
      <c r="B321" s="1" t="s">
        <v>57</v>
      </c>
      <c r="C321" s="6" t="s">
        <v>375</v>
      </c>
      <c r="D321" s="3" t="s">
        <v>372</v>
      </c>
      <c r="E321" s="3" t="s">
        <v>373</v>
      </c>
      <c r="F321" s="3" t="s">
        <v>379</v>
      </c>
      <c r="H321" s="1" t="str">
        <f t="shared" si="224"/>
        <v>100010</v>
      </c>
      <c r="I321" s="1">
        <f t="shared" si="225"/>
        <v>1</v>
      </c>
      <c r="J321" s="1">
        <f t="shared" si="226"/>
        <v>3</v>
      </c>
      <c r="K321" s="18">
        <f t="shared" si="227"/>
        <v>361</v>
      </c>
      <c r="L321" s="1">
        <f t="shared" si="228"/>
        <v>100</v>
      </c>
      <c r="M321" s="1">
        <f t="shared" si="229"/>
        <v>0</v>
      </c>
      <c r="N321" s="1">
        <f t="shared" si="230"/>
        <v>40</v>
      </c>
      <c r="O321" s="1" t="str">
        <f>VLOOKUP(BIN2DEC(MID(HEX2BIN(MID(F321,3,2),8),2,4)),Codes!$E$1:$F$18,2)</f>
        <v>Normal</v>
      </c>
    </row>
    <row r="322" spans="1:15">
      <c r="A322" s="3" t="s">
        <v>4569</v>
      </c>
      <c r="B322" s="1" t="s">
        <v>57</v>
      </c>
      <c r="C322" s="6" t="s">
        <v>381</v>
      </c>
      <c r="D322" s="3" t="s">
        <v>4570</v>
      </c>
      <c r="E322" s="3" t="s">
        <v>4571</v>
      </c>
      <c r="F322" s="3" t="s">
        <v>4572</v>
      </c>
      <c r="H322" s="1" t="str">
        <f t="shared" si="224"/>
        <v>100010</v>
      </c>
      <c r="I322" s="1">
        <f t="shared" si="225"/>
        <v>0</v>
      </c>
      <c r="J322" s="1">
        <f t="shared" si="226"/>
        <v>5</v>
      </c>
      <c r="K322" s="18">
        <f t="shared" si="227"/>
        <v>90</v>
      </c>
      <c r="L322" s="1">
        <f t="shared" si="228"/>
        <v>43</v>
      </c>
      <c r="M322" s="1">
        <f t="shared" si="229"/>
        <v>0</v>
      </c>
      <c r="N322" s="1">
        <f t="shared" si="230"/>
        <v>65</v>
      </c>
      <c r="O322" s="1" t="str">
        <f>VLOOKUP(BIN2DEC(MID(HEX2BIN(MID(F322,3,2),8),2,4)),Codes!$E$1:$F$18,2)</f>
        <v>Normal</v>
      </c>
    </row>
    <row r="323" spans="1:15">
      <c r="A323" s="3" t="s">
        <v>4573</v>
      </c>
      <c r="B323" s="1" t="s">
        <v>57</v>
      </c>
      <c r="C323" s="6" t="s">
        <v>381</v>
      </c>
      <c r="D323" s="3" t="s">
        <v>372</v>
      </c>
      <c r="E323" s="3" t="s">
        <v>373</v>
      </c>
      <c r="F323" s="3" t="s">
        <v>379</v>
      </c>
      <c r="H323" s="1" t="str">
        <f t="shared" si="224"/>
        <v>100010</v>
      </c>
      <c r="I323" s="1">
        <f t="shared" si="225"/>
        <v>1</v>
      </c>
      <c r="J323" s="1">
        <f t="shared" si="226"/>
        <v>3</v>
      </c>
      <c r="K323" s="18">
        <f t="shared" si="227"/>
        <v>361</v>
      </c>
      <c r="L323" s="1">
        <f t="shared" si="228"/>
        <v>100</v>
      </c>
      <c r="M323" s="1">
        <f t="shared" si="229"/>
        <v>0</v>
      </c>
      <c r="N323" s="1">
        <f t="shared" si="230"/>
        <v>40</v>
      </c>
      <c r="O323" s="1" t="str">
        <f>VLOOKUP(BIN2DEC(MID(HEX2BIN(MID(F323,3,2),8),2,4)),Codes!$E$1:$F$18,2)</f>
        <v>Normal</v>
      </c>
    </row>
    <row r="324" spans="1:15">
      <c r="A324" s="3" t="s">
        <v>4574</v>
      </c>
      <c r="B324" s="1" t="s">
        <v>57</v>
      </c>
      <c r="C324" s="6" t="s">
        <v>386</v>
      </c>
      <c r="D324" s="3" t="s">
        <v>504</v>
      </c>
      <c r="E324" s="3" t="s">
        <v>4575</v>
      </c>
      <c r="F324" s="3" t="s">
        <v>4576</v>
      </c>
      <c r="H324" s="1" t="str">
        <f t="shared" si="224"/>
        <v>100010</v>
      </c>
      <c r="I324" s="1">
        <f t="shared" si="225"/>
        <v>0</v>
      </c>
      <c r="J324" s="1">
        <f t="shared" si="226"/>
        <v>4</v>
      </c>
      <c r="K324" s="18">
        <f t="shared" si="227"/>
        <v>80</v>
      </c>
      <c r="L324" s="1">
        <f t="shared" si="228"/>
        <v>20</v>
      </c>
      <c r="M324" s="1">
        <f t="shared" si="229"/>
        <v>0</v>
      </c>
      <c r="N324" s="1">
        <f t="shared" si="230"/>
        <v>120</v>
      </c>
      <c r="O324" s="1" t="str">
        <f>VLOOKUP(BIN2DEC(MID(HEX2BIN(MID(F324,3,2),8),2,4)),Codes!$E$1:$F$18,2)</f>
        <v>Normal</v>
      </c>
    </row>
    <row r="325" spans="1:15">
      <c r="A325" s="3" t="s">
        <v>4577</v>
      </c>
      <c r="B325" s="1" t="s">
        <v>57</v>
      </c>
      <c r="C325" s="6" t="s">
        <v>386</v>
      </c>
      <c r="D325" s="3" t="s">
        <v>372</v>
      </c>
      <c r="E325" s="3" t="s">
        <v>373</v>
      </c>
      <c r="F325" s="3" t="s">
        <v>379</v>
      </c>
      <c r="H325" s="1" t="str">
        <f t="shared" si="224"/>
        <v>100010</v>
      </c>
      <c r="I325" s="1">
        <f t="shared" si="225"/>
        <v>1</v>
      </c>
      <c r="J325" s="1">
        <f t="shared" si="226"/>
        <v>3</v>
      </c>
      <c r="K325" s="18">
        <f t="shared" si="227"/>
        <v>361</v>
      </c>
      <c r="L325" s="1">
        <f t="shared" si="228"/>
        <v>100</v>
      </c>
      <c r="M325" s="1">
        <f t="shared" si="229"/>
        <v>0</v>
      </c>
      <c r="N325" s="1">
        <f t="shared" si="230"/>
        <v>40</v>
      </c>
      <c r="O325" s="1" t="str">
        <f>VLOOKUP(BIN2DEC(MID(HEX2BIN(MID(F325,3,2),8),2,4)),Codes!$E$1:$F$18,2)</f>
        <v>Normal</v>
      </c>
    </row>
    <row r="326" spans="1:15">
      <c r="A326" s="3" t="s">
        <v>5467</v>
      </c>
      <c r="B326" s="1" t="s">
        <v>81</v>
      </c>
      <c r="C326" s="6" t="s">
        <v>540</v>
      </c>
      <c r="D326" s="3" t="s">
        <v>487</v>
      </c>
      <c r="E326" s="3" t="s">
        <v>488</v>
      </c>
      <c r="F326" s="3" t="s">
        <v>384</v>
      </c>
      <c r="H326" s="1" t="str">
        <f t="shared" si="224"/>
        <v>100010</v>
      </c>
      <c r="I326" s="1">
        <f t="shared" si="225"/>
        <v>1</v>
      </c>
      <c r="J326" s="1">
        <f t="shared" si="226"/>
        <v>2</v>
      </c>
      <c r="K326" s="18">
        <f t="shared" si="227"/>
        <v>0</v>
      </c>
      <c r="L326" s="1">
        <f t="shared" si="228"/>
        <v>50</v>
      </c>
      <c r="M326" s="1">
        <f t="shared" si="229"/>
        <v>0</v>
      </c>
      <c r="N326" s="1">
        <f t="shared" si="230"/>
        <v>70</v>
      </c>
      <c r="O326" s="1" t="str">
        <f>VLOOKUP(BIN2DEC(MID(HEX2BIN(MID(F326,3,2),8),2,4)),Codes!$E$1:$F$18,2)</f>
        <v>Normal</v>
      </c>
    </row>
    <row r="327" spans="1:15">
      <c r="A327" s="3" t="s">
        <v>5472</v>
      </c>
      <c r="B327" s="1" t="s">
        <v>81</v>
      </c>
      <c r="C327" s="6" t="s">
        <v>541</v>
      </c>
      <c r="D327" s="3" t="s">
        <v>487</v>
      </c>
      <c r="E327" s="3" t="s">
        <v>488</v>
      </c>
      <c r="F327" s="3" t="s">
        <v>384</v>
      </c>
      <c r="H327" s="1" t="str">
        <f t="shared" si="224"/>
        <v>100010</v>
      </c>
      <c r="I327" s="1">
        <f t="shared" si="225"/>
        <v>1</v>
      </c>
      <c r="J327" s="1">
        <f t="shared" si="226"/>
        <v>2</v>
      </c>
      <c r="K327" s="18">
        <f t="shared" si="227"/>
        <v>0</v>
      </c>
      <c r="L327" s="1">
        <f t="shared" si="228"/>
        <v>50</v>
      </c>
      <c r="M327" s="1">
        <f t="shared" si="229"/>
        <v>0</v>
      </c>
      <c r="N327" s="1">
        <f t="shared" si="230"/>
        <v>70</v>
      </c>
      <c r="O327" s="1" t="str">
        <f>VLOOKUP(BIN2DEC(MID(HEX2BIN(MID(F327,3,2),8),2,4)),Codes!$E$1:$F$18,2)</f>
        <v>Normal</v>
      </c>
    </row>
    <row r="328" spans="1:15">
      <c r="A328" s="3" t="s">
        <v>5475</v>
      </c>
      <c r="B328" s="1" t="s">
        <v>81</v>
      </c>
      <c r="C328" s="6" t="s">
        <v>366</v>
      </c>
      <c r="D328" s="3" t="s">
        <v>382</v>
      </c>
      <c r="E328" s="3" t="s">
        <v>5476</v>
      </c>
      <c r="F328" s="3" t="s">
        <v>2848</v>
      </c>
      <c r="H328" s="1" t="str">
        <f t="shared" si="224"/>
        <v>100010</v>
      </c>
      <c r="I328" s="1">
        <f t="shared" si="225"/>
        <v>0</v>
      </c>
      <c r="J328" s="1">
        <f t="shared" si="226"/>
        <v>8</v>
      </c>
      <c r="K328" s="18">
        <f t="shared" si="227"/>
        <v>68</v>
      </c>
      <c r="L328" s="1">
        <f t="shared" si="228"/>
        <v>40</v>
      </c>
      <c r="M328" s="1">
        <f t="shared" si="229"/>
        <v>0</v>
      </c>
      <c r="N328" s="1">
        <f t="shared" si="230"/>
        <v>100</v>
      </c>
      <c r="O328" s="1" t="str">
        <f>VLOOKUP(BIN2DEC(MID(HEX2BIN(MID(F328,3,2),8),2,4)),Codes!$E$1:$F$18,2)</f>
        <v>Normal</v>
      </c>
    </row>
    <row r="329" spans="1:15">
      <c r="A329" s="3" t="s">
        <v>5477</v>
      </c>
      <c r="B329" s="1" t="s">
        <v>81</v>
      </c>
      <c r="C329" s="6" t="s">
        <v>366</v>
      </c>
      <c r="D329" s="3" t="s">
        <v>372</v>
      </c>
      <c r="E329" s="3" t="s">
        <v>373</v>
      </c>
      <c r="F329" s="3" t="s">
        <v>370</v>
      </c>
      <c r="H329" s="1" t="str">
        <f t="shared" si="224"/>
        <v>100010</v>
      </c>
      <c r="I329" s="1">
        <f t="shared" si="225"/>
        <v>1</v>
      </c>
      <c r="J329" s="1">
        <f t="shared" si="226"/>
        <v>3</v>
      </c>
      <c r="K329" s="18">
        <f t="shared" si="227"/>
        <v>361</v>
      </c>
      <c r="L329" s="1">
        <f t="shared" si="228"/>
        <v>100</v>
      </c>
      <c r="M329" s="1">
        <f t="shared" si="229"/>
        <v>0</v>
      </c>
      <c r="N329" s="1">
        <f t="shared" si="230"/>
        <v>60</v>
      </c>
      <c r="O329" s="1" t="str">
        <f>VLOOKUP(BIN2DEC(MID(HEX2BIN(MID(F329,3,2),8),2,4)),Codes!$E$1:$F$18,2)</f>
        <v>Normal</v>
      </c>
    </row>
    <row r="330" spans="1:15">
      <c r="A330" s="3" t="s">
        <v>5478</v>
      </c>
      <c r="B330" s="1" t="s">
        <v>81</v>
      </c>
      <c r="C330" s="6" t="s">
        <v>375</v>
      </c>
      <c r="D330" s="3" t="s">
        <v>382</v>
      </c>
      <c r="E330" s="3" t="s">
        <v>5476</v>
      </c>
      <c r="F330" s="3" t="s">
        <v>2848</v>
      </c>
      <c r="H330" s="1" t="str">
        <f t="shared" si="224"/>
        <v>100010</v>
      </c>
      <c r="I330" s="1">
        <f t="shared" si="225"/>
        <v>0</v>
      </c>
      <c r="J330" s="1">
        <f t="shared" si="226"/>
        <v>8</v>
      </c>
      <c r="K330" s="18">
        <f t="shared" si="227"/>
        <v>68</v>
      </c>
      <c r="L330" s="1">
        <f t="shared" si="228"/>
        <v>40</v>
      </c>
      <c r="M330" s="1">
        <f t="shared" si="229"/>
        <v>0</v>
      </c>
      <c r="N330" s="1">
        <f t="shared" si="230"/>
        <v>100</v>
      </c>
      <c r="O330" s="1" t="str">
        <f>VLOOKUP(BIN2DEC(MID(HEX2BIN(MID(F330,3,2),8),2,4)),Codes!$E$1:$F$18,2)</f>
        <v>Normal</v>
      </c>
    </row>
    <row r="331" spans="1:15">
      <c r="A331" s="3" t="s">
        <v>5479</v>
      </c>
      <c r="B331" s="1" t="s">
        <v>81</v>
      </c>
      <c r="C331" s="6" t="s">
        <v>375</v>
      </c>
      <c r="D331" s="3" t="s">
        <v>372</v>
      </c>
      <c r="E331" s="3" t="s">
        <v>373</v>
      </c>
      <c r="F331" s="3" t="s">
        <v>370</v>
      </c>
      <c r="H331" s="1" t="str">
        <f t="shared" si="224"/>
        <v>100010</v>
      </c>
      <c r="I331" s="1">
        <f t="shared" si="225"/>
        <v>1</v>
      </c>
      <c r="J331" s="1">
        <f t="shared" si="226"/>
        <v>3</v>
      </c>
      <c r="K331" s="18">
        <f t="shared" si="227"/>
        <v>361</v>
      </c>
      <c r="L331" s="1">
        <f t="shared" si="228"/>
        <v>100</v>
      </c>
      <c r="M331" s="1">
        <f t="shared" si="229"/>
        <v>0</v>
      </c>
      <c r="N331" s="1">
        <f t="shared" si="230"/>
        <v>60</v>
      </c>
      <c r="O331" s="1" t="str">
        <f>VLOOKUP(BIN2DEC(MID(HEX2BIN(MID(F331,3,2),8),2,4)),Codes!$E$1:$F$18,2)</f>
        <v>Normal</v>
      </c>
    </row>
    <row r="332" spans="1:15">
      <c r="A332" s="3" t="s">
        <v>5480</v>
      </c>
      <c r="B332" s="1" t="s">
        <v>81</v>
      </c>
      <c r="C332" s="6" t="s">
        <v>381</v>
      </c>
      <c r="D332" s="3" t="s">
        <v>382</v>
      </c>
      <c r="E332" s="3" t="s">
        <v>3540</v>
      </c>
      <c r="F332" s="3" t="s">
        <v>2848</v>
      </c>
      <c r="H332" s="1" t="str">
        <f t="shared" si="224"/>
        <v>100010</v>
      </c>
      <c r="I332" s="1">
        <f t="shared" si="225"/>
        <v>0</v>
      </c>
      <c r="J332" s="1">
        <f t="shared" si="226"/>
        <v>8</v>
      </c>
      <c r="K332" s="18">
        <f t="shared" si="227"/>
        <v>90</v>
      </c>
      <c r="L332" s="1">
        <f t="shared" si="228"/>
        <v>40</v>
      </c>
      <c r="M332" s="1">
        <f t="shared" si="229"/>
        <v>0</v>
      </c>
      <c r="N332" s="1">
        <f t="shared" si="230"/>
        <v>100</v>
      </c>
      <c r="O332" s="1" t="str">
        <f>VLOOKUP(BIN2DEC(MID(HEX2BIN(MID(F332,3,2),8),2,4)),Codes!$E$1:$F$18,2)</f>
        <v>Normal</v>
      </c>
    </row>
    <row r="333" spans="1:15">
      <c r="A333" s="3" t="s">
        <v>5481</v>
      </c>
      <c r="B333" s="1" t="s">
        <v>81</v>
      </c>
      <c r="C333" s="6" t="s">
        <v>381</v>
      </c>
      <c r="D333" s="3" t="s">
        <v>372</v>
      </c>
      <c r="E333" s="3" t="s">
        <v>373</v>
      </c>
      <c r="F333" s="3" t="s">
        <v>370</v>
      </c>
      <c r="H333" s="1" t="str">
        <f t="shared" si="224"/>
        <v>100010</v>
      </c>
      <c r="I333" s="1">
        <f t="shared" si="225"/>
        <v>1</v>
      </c>
      <c r="J333" s="1">
        <f t="shared" si="226"/>
        <v>3</v>
      </c>
      <c r="K333" s="18">
        <f t="shared" si="227"/>
        <v>361</v>
      </c>
      <c r="L333" s="1">
        <f t="shared" si="228"/>
        <v>100</v>
      </c>
      <c r="M333" s="1">
        <f t="shared" si="229"/>
        <v>0</v>
      </c>
      <c r="N333" s="1">
        <f t="shared" si="230"/>
        <v>60</v>
      </c>
      <c r="O333" s="1" t="str">
        <f>VLOOKUP(BIN2DEC(MID(HEX2BIN(MID(F333,3,2),8),2,4)),Codes!$E$1:$F$18,2)</f>
        <v>Normal</v>
      </c>
    </row>
    <row r="334" spans="1:15">
      <c r="A334" s="3" t="s">
        <v>5482</v>
      </c>
      <c r="B334" s="1" t="s">
        <v>81</v>
      </c>
      <c r="C334" s="6" t="s">
        <v>386</v>
      </c>
      <c r="D334" s="3" t="s">
        <v>382</v>
      </c>
      <c r="E334" s="3" t="s">
        <v>5483</v>
      </c>
      <c r="F334" s="3" t="s">
        <v>3941</v>
      </c>
      <c r="H334" s="1" t="str">
        <f t="shared" si="224"/>
        <v>100010</v>
      </c>
      <c r="I334" s="1">
        <f t="shared" si="225"/>
        <v>0</v>
      </c>
      <c r="J334" s="1">
        <f t="shared" si="226"/>
        <v>8</v>
      </c>
      <c r="K334" s="18">
        <f t="shared" si="227"/>
        <v>88</v>
      </c>
      <c r="L334" s="1">
        <f t="shared" si="228"/>
        <v>40</v>
      </c>
      <c r="M334" s="1">
        <f t="shared" si="229"/>
        <v>0</v>
      </c>
      <c r="N334" s="1">
        <f t="shared" si="230"/>
        <v>80</v>
      </c>
      <c r="O334" s="1" t="str">
        <f>VLOOKUP(BIN2DEC(MID(HEX2BIN(MID(F334,3,2),8),2,4)),Codes!$E$1:$F$18,2)</f>
        <v>Normal</v>
      </c>
    </row>
    <row r="335" spans="1:15">
      <c r="A335" s="3" t="s">
        <v>5484</v>
      </c>
      <c r="B335" s="1" t="s">
        <v>81</v>
      </c>
      <c r="C335" s="6" t="s">
        <v>386</v>
      </c>
      <c r="D335" s="3" t="s">
        <v>372</v>
      </c>
      <c r="E335" s="3" t="s">
        <v>373</v>
      </c>
      <c r="F335" s="3" t="s">
        <v>370</v>
      </c>
      <c r="H335" s="1" t="str">
        <f t="shared" si="224"/>
        <v>100010</v>
      </c>
      <c r="I335" s="1">
        <f t="shared" si="225"/>
        <v>1</v>
      </c>
      <c r="J335" s="1">
        <f t="shared" si="226"/>
        <v>3</v>
      </c>
      <c r="K335" s="18">
        <f t="shared" si="227"/>
        <v>361</v>
      </c>
      <c r="L335" s="1">
        <f t="shared" si="228"/>
        <v>100</v>
      </c>
      <c r="M335" s="1">
        <f t="shared" si="229"/>
        <v>0</v>
      </c>
      <c r="N335" s="1">
        <f t="shared" si="230"/>
        <v>60</v>
      </c>
      <c r="O335" s="1" t="str">
        <f>VLOOKUP(BIN2DEC(MID(HEX2BIN(MID(F335,3,2),8),2,4)),Codes!$E$1:$F$18,2)</f>
        <v>Normal</v>
      </c>
    </row>
    <row r="336" spans="1:15">
      <c r="A336" s="3" t="s">
        <v>5033</v>
      </c>
      <c r="B336" s="1" t="s">
        <v>41</v>
      </c>
      <c r="C336" s="6" t="s">
        <v>951</v>
      </c>
      <c r="D336" s="3" t="s">
        <v>952</v>
      </c>
      <c r="E336" s="3" t="s">
        <v>488</v>
      </c>
      <c r="F336" s="3" t="s">
        <v>384</v>
      </c>
      <c r="H336" s="1" t="str">
        <f t="shared" si="224"/>
        <v>100010</v>
      </c>
      <c r="I336" s="1">
        <f t="shared" si="225"/>
        <v>1</v>
      </c>
      <c r="J336" s="1">
        <f t="shared" si="226"/>
        <v>6</v>
      </c>
      <c r="K336" s="18">
        <f t="shared" si="227"/>
        <v>0</v>
      </c>
      <c r="L336" s="1">
        <f t="shared" si="228"/>
        <v>50</v>
      </c>
      <c r="M336" s="1">
        <f t="shared" si="229"/>
        <v>0</v>
      </c>
      <c r="N336" s="1">
        <f t="shared" si="230"/>
        <v>70</v>
      </c>
      <c r="O336" s="1" t="str">
        <f>VLOOKUP(BIN2DEC(MID(HEX2BIN(MID(F336,3,2),8),2,4)),Codes!$E$1:$F$18,2)</f>
        <v>Normal</v>
      </c>
    </row>
    <row r="337" spans="1:15">
      <c r="A337" s="3" t="s">
        <v>5038</v>
      </c>
      <c r="B337" s="1" t="s">
        <v>41</v>
      </c>
      <c r="C337" s="6" t="s">
        <v>958</v>
      </c>
      <c r="D337" s="3" t="s">
        <v>5039</v>
      </c>
      <c r="E337" s="3" t="s">
        <v>960</v>
      </c>
      <c r="F337" s="3" t="s">
        <v>5040</v>
      </c>
      <c r="H337" s="1" t="str">
        <f t="shared" si="224"/>
        <v>100010</v>
      </c>
      <c r="I337" s="1">
        <f t="shared" si="225"/>
        <v>0</v>
      </c>
      <c r="J337" s="1">
        <f t="shared" si="226"/>
        <v>15</v>
      </c>
      <c r="K337" s="18">
        <f t="shared" si="227"/>
        <v>361</v>
      </c>
      <c r="L337" s="1">
        <f t="shared" si="228"/>
        <v>82</v>
      </c>
      <c r="M337" s="1">
        <f t="shared" si="229"/>
        <v>0</v>
      </c>
      <c r="N337" s="1">
        <f t="shared" si="230"/>
        <v>40</v>
      </c>
      <c r="O337" s="1" t="str">
        <f>VLOOKUP(BIN2DEC(MID(HEX2BIN(MID(F337,3,2),8),2,4)),Codes!$E$1:$F$18,2)</f>
        <v>Electric</v>
      </c>
    </row>
    <row r="338" spans="1:15">
      <c r="A338" s="3" t="s">
        <v>5041</v>
      </c>
      <c r="B338" s="1" t="s">
        <v>41</v>
      </c>
      <c r="C338" s="6" t="s">
        <v>958</v>
      </c>
      <c r="D338" s="3" t="s">
        <v>963</v>
      </c>
      <c r="E338" s="3" t="s">
        <v>964</v>
      </c>
      <c r="F338" s="3" t="s">
        <v>965</v>
      </c>
      <c r="H338" s="1" t="str">
        <f t="shared" si="224"/>
        <v>100010</v>
      </c>
      <c r="I338" s="1">
        <f t="shared" si="225"/>
        <v>1</v>
      </c>
      <c r="J338" s="1">
        <f t="shared" si="226"/>
        <v>8</v>
      </c>
      <c r="K338" s="18">
        <f t="shared" si="227"/>
        <v>0</v>
      </c>
      <c r="L338" s="1">
        <f t="shared" si="228"/>
        <v>10</v>
      </c>
      <c r="M338" s="1">
        <f t="shared" si="229"/>
        <v>0</v>
      </c>
      <c r="N338" s="1">
        <f t="shared" si="230"/>
        <v>100</v>
      </c>
      <c r="O338" s="1" t="str">
        <f>VLOOKUP(BIN2DEC(MID(HEX2BIN(MID(F338,3,2),8),2,4)),Codes!$E$1:$F$18,2)</f>
        <v>Normal</v>
      </c>
    </row>
    <row r="339" spans="1:15">
      <c r="A339" s="3" t="s">
        <v>5216</v>
      </c>
      <c r="B339" s="1" t="s">
        <v>41</v>
      </c>
      <c r="C339" s="6" t="s">
        <v>540</v>
      </c>
      <c r="D339" s="3" t="s">
        <v>487</v>
      </c>
      <c r="E339" s="3" t="s">
        <v>488</v>
      </c>
      <c r="F339" s="3" t="s">
        <v>384</v>
      </c>
      <c r="H339" s="1" t="str">
        <f t="shared" si="224"/>
        <v>100010</v>
      </c>
      <c r="I339" s="1">
        <f t="shared" si="225"/>
        <v>1</v>
      </c>
      <c r="J339" s="1">
        <f t="shared" si="226"/>
        <v>2</v>
      </c>
      <c r="K339" s="18">
        <f t="shared" si="227"/>
        <v>0</v>
      </c>
      <c r="L339" s="1">
        <f t="shared" si="228"/>
        <v>50</v>
      </c>
      <c r="M339" s="1">
        <f t="shared" si="229"/>
        <v>0</v>
      </c>
      <c r="N339" s="1">
        <f t="shared" si="230"/>
        <v>70</v>
      </c>
      <c r="O339" s="1" t="str">
        <f>VLOOKUP(BIN2DEC(MID(HEX2BIN(MID(F339,3,2),8),2,4)),Codes!$E$1:$F$18,2)</f>
        <v>Normal</v>
      </c>
    </row>
    <row r="340" spans="1:15">
      <c r="A340" s="3" t="s">
        <v>5222</v>
      </c>
      <c r="B340" s="1" t="s">
        <v>41</v>
      </c>
      <c r="C340" s="6" t="s">
        <v>541</v>
      </c>
      <c r="D340" s="3" t="s">
        <v>487</v>
      </c>
      <c r="E340" s="3" t="s">
        <v>488</v>
      </c>
      <c r="F340" s="3" t="s">
        <v>384</v>
      </c>
      <c r="H340" s="1" t="str">
        <f t="shared" si="224"/>
        <v>100010</v>
      </c>
      <c r="I340" s="1">
        <f t="shared" si="225"/>
        <v>1</v>
      </c>
      <c r="J340" s="1">
        <f t="shared" si="226"/>
        <v>2</v>
      </c>
      <c r="K340" s="18">
        <f t="shared" si="227"/>
        <v>0</v>
      </c>
      <c r="L340" s="1">
        <f t="shared" si="228"/>
        <v>50</v>
      </c>
      <c r="M340" s="1">
        <f t="shared" si="229"/>
        <v>0</v>
      </c>
      <c r="N340" s="1">
        <f t="shared" si="230"/>
        <v>70</v>
      </c>
      <c r="O340" s="1" t="str">
        <f>VLOOKUP(BIN2DEC(MID(HEX2BIN(MID(F340,3,2),8),2,4)),Codes!$E$1:$F$18,2)</f>
        <v>Normal</v>
      </c>
    </row>
    <row r="341" spans="1:15">
      <c r="A341" s="3" t="s">
        <v>5225</v>
      </c>
      <c r="B341" s="1" t="s">
        <v>41</v>
      </c>
      <c r="C341" s="6" t="s">
        <v>366</v>
      </c>
      <c r="D341" s="3" t="s">
        <v>504</v>
      </c>
      <c r="E341" s="3" t="s">
        <v>505</v>
      </c>
      <c r="F341" s="3" t="s">
        <v>506</v>
      </c>
      <c r="H341" s="1" t="str">
        <f t="shared" si="224"/>
        <v>100010</v>
      </c>
      <c r="I341" s="1">
        <f t="shared" si="225"/>
        <v>0</v>
      </c>
      <c r="J341" s="1">
        <f t="shared" si="226"/>
        <v>4</v>
      </c>
      <c r="K341" s="18">
        <f t="shared" si="227"/>
        <v>45</v>
      </c>
      <c r="L341" s="1">
        <f t="shared" si="228"/>
        <v>105</v>
      </c>
      <c r="M341" s="1">
        <f t="shared" si="229"/>
        <v>0</v>
      </c>
      <c r="N341" s="1">
        <f t="shared" si="230"/>
        <v>45</v>
      </c>
      <c r="O341" s="1" t="str">
        <f>VLOOKUP(BIN2DEC(MID(HEX2BIN(MID(F341,3,2),8),2,4)),Codes!$E$1:$F$18,2)</f>
        <v>Normal</v>
      </c>
    </row>
    <row r="342" spans="1:15">
      <c r="A342" s="3" t="s">
        <v>5226</v>
      </c>
      <c r="B342" s="1" t="s">
        <v>41</v>
      </c>
      <c r="C342" s="6" t="s">
        <v>366</v>
      </c>
      <c r="D342" s="3" t="s">
        <v>372</v>
      </c>
      <c r="E342" s="3" t="s">
        <v>373</v>
      </c>
      <c r="F342" s="3" t="s">
        <v>370</v>
      </c>
      <c r="H342" s="1" t="str">
        <f t="shared" si="224"/>
        <v>100010</v>
      </c>
      <c r="I342" s="1">
        <f t="shared" si="225"/>
        <v>1</v>
      </c>
      <c r="J342" s="1">
        <f t="shared" si="226"/>
        <v>3</v>
      </c>
      <c r="K342" s="18">
        <f t="shared" si="227"/>
        <v>361</v>
      </c>
      <c r="L342" s="1">
        <f t="shared" si="228"/>
        <v>100</v>
      </c>
      <c r="M342" s="1">
        <f t="shared" si="229"/>
        <v>0</v>
      </c>
      <c r="N342" s="1">
        <f t="shared" si="230"/>
        <v>60</v>
      </c>
      <c r="O342" s="1" t="str">
        <f>VLOOKUP(BIN2DEC(MID(HEX2BIN(MID(F342,3,2),8),2,4)),Codes!$E$1:$F$18,2)</f>
        <v>Normal</v>
      </c>
    </row>
    <row r="343" spans="1:15">
      <c r="A343" s="3" t="s">
        <v>5232</v>
      </c>
      <c r="B343" s="1" t="s">
        <v>41</v>
      </c>
      <c r="C343" s="6" t="s">
        <v>375</v>
      </c>
      <c r="D343" s="3" t="s">
        <v>504</v>
      </c>
      <c r="E343" s="3" t="s">
        <v>520</v>
      </c>
      <c r="F343" s="3" t="s">
        <v>521</v>
      </c>
      <c r="H343" s="1" t="str">
        <f t="shared" si="224"/>
        <v>100010</v>
      </c>
      <c r="I343" s="1">
        <f t="shared" si="225"/>
        <v>0</v>
      </c>
      <c r="J343" s="1">
        <f t="shared" si="226"/>
        <v>4</v>
      </c>
      <c r="K343" s="18">
        <f t="shared" si="227"/>
        <v>135</v>
      </c>
      <c r="L343" s="1">
        <f t="shared" si="228"/>
        <v>130</v>
      </c>
      <c r="M343" s="1">
        <f t="shared" si="229"/>
        <v>0</v>
      </c>
      <c r="N343" s="1">
        <f t="shared" si="230"/>
        <v>30</v>
      </c>
      <c r="O343" s="1" t="str">
        <f>VLOOKUP(BIN2DEC(MID(HEX2BIN(MID(F343,3,2),8),2,4)),Codes!$E$1:$F$18,2)</f>
        <v>Normal</v>
      </c>
    </row>
    <row r="344" spans="1:15">
      <c r="A344" s="3" t="s">
        <v>5233</v>
      </c>
      <c r="B344" s="1" t="s">
        <v>41</v>
      </c>
      <c r="C344" s="6" t="s">
        <v>375</v>
      </c>
      <c r="D344" s="3" t="s">
        <v>372</v>
      </c>
      <c r="E344" s="3" t="s">
        <v>373</v>
      </c>
      <c r="F344" s="3" t="s">
        <v>370</v>
      </c>
      <c r="H344" s="1" t="str">
        <f t="shared" si="224"/>
        <v>100010</v>
      </c>
      <c r="I344" s="1">
        <f t="shared" si="225"/>
        <v>1</v>
      </c>
      <c r="J344" s="1">
        <f t="shared" si="226"/>
        <v>3</v>
      </c>
      <c r="K344" s="18">
        <f t="shared" si="227"/>
        <v>361</v>
      </c>
      <c r="L344" s="1">
        <f t="shared" si="228"/>
        <v>100</v>
      </c>
      <c r="M344" s="1">
        <f t="shared" si="229"/>
        <v>0</v>
      </c>
      <c r="N344" s="1">
        <f t="shared" si="230"/>
        <v>60</v>
      </c>
      <c r="O344" s="1" t="str">
        <f>VLOOKUP(BIN2DEC(MID(HEX2BIN(MID(F344,3,2),8),2,4)),Codes!$E$1:$F$18,2)</f>
        <v>Normal</v>
      </c>
    </row>
    <row r="345" spans="1:15">
      <c r="A345" s="3" t="s">
        <v>5239</v>
      </c>
      <c r="B345" s="1" t="s">
        <v>41</v>
      </c>
      <c r="C345" s="6" t="s">
        <v>381</v>
      </c>
      <c r="D345" s="3" t="s">
        <v>532</v>
      </c>
      <c r="E345" s="3" t="s">
        <v>5240</v>
      </c>
      <c r="F345" s="3" t="s">
        <v>534</v>
      </c>
      <c r="H345" s="1" t="str">
        <f t="shared" si="224"/>
        <v>100010</v>
      </c>
      <c r="I345" s="1">
        <f t="shared" si="225"/>
        <v>0</v>
      </c>
      <c r="J345" s="1">
        <f t="shared" si="226"/>
        <v>3</v>
      </c>
      <c r="K345" s="18">
        <f t="shared" si="227"/>
        <v>90</v>
      </c>
      <c r="L345" s="1">
        <f t="shared" si="228"/>
        <v>105</v>
      </c>
      <c r="M345" s="1">
        <f t="shared" si="229"/>
        <v>0</v>
      </c>
      <c r="N345" s="1">
        <f t="shared" si="230"/>
        <v>70</v>
      </c>
      <c r="O345" s="1" t="str">
        <f>VLOOKUP(BIN2DEC(MID(HEX2BIN(MID(F345,3,2),8),2,4)),Codes!$E$1:$F$18,2)</f>
        <v>Normal</v>
      </c>
    </row>
    <row r="346" spans="1:15">
      <c r="A346" s="3" t="s">
        <v>5241</v>
      </c>
      <c r="B346" s="1" t="s">
        <v>41</v>
      </c>
      <c r="C346" s="6" t="s">
        <v>381</v>
      </c>
      <c r="D346" s="3" t="s">
        <v>372</v>
      </c>
      <c r="E346" s="3" t="s">
        <v>373</v>
      </c>
      <c r="F346" s="3" t="s">
        <v>370</v>
      </c>
      <c r="H346" s="1" t="str">
        <f t="shared" si="224"/>
        <v>100010</v>
      </c>
      <c r="I346" s="1">
        <f t="shared" si="225"/>
        <v>1</v>
      </c>
      <c r="J346" s="1">
        <f t="shared" si="226"/>
        <v>3</v>
      </c>
      <c r="K346" s="18">
        <f t="shared" si="227"/>
        <v>361</v>
      </c>
      <c r="L346" s="1">
        <f t="shared" si="228"/>
        <v>100</v>
      </c>
      <c r="M346" s="1">
        <f t="shared" si="229"/>
        <v>0</v>
      </c>
      <c r="N346" s="1">
        <f t="shared" si="230"/>
        <v>60</v>
      </c>
      <c r="O346" s="1" t="str">
        <f>VLOOKUP(BIN2DEC(MID(HEX2BIN(MID(F346,3,2),8),2,4)),Codes!$E$1:$F$18,2)</f>
        <v>Normal</v>
      </c>
    </row>
    <row r="347" spans="1:15">
      <c r="A347" s="3" t="s">
        <v>5248</v>
      </c>
      <c r="B347" s="1" t="s">
        <v>41</v>
      </c>
      <c r="C347" s="6" t="s">
        <v>386</v>
      </c>
      <c r="D347" s="3" t="s">
        <v>551</v>
      </c>
      <c r="E347" s="3" t="s">
        <v>5249</v>
      </c>
      <c r="F347" s="3" t="s">
        <v>553</v>
      </c>
      <c r="H347" s="1" t="str">
        <f t="shared" si="224"/>
        <v>100010</v>
      </c>
      <c r="I347" s="1">
        <f t="shared" si="225"/>
        <v>0</v>
      </c>
      <c r="J347" s="1">
        <f t="shared" si="226"/>
        <v>7</v>
      </c>
      <c r="K347" s="18">
        <f t="shared" si="227"/>
        <v>100</v>
      </c>
      <c r="L347" s="1">
        <f t="shared" si="228"/>
        <v>36</v>
      </c>
      <c r="M347" s="1">
        <f t="shared" si="229"/>
        <v>0</v>
      </c>
      <c r="N347" s="1">
        <f t="shared" si="230"/>
        <v>75</v>
      </c>
      <c r="O347" s="1" t="str">
        <f>VLOOKUP(BIN2DEC(MID(HEX2BIN(MID(F347,3,2),8),2,4)),Codes!$E$1:$F$18,2)</f>
        <v>Normal</v>
      </c>
    </row>
    <row r="348" spans="1:15">
      <c r="A348" s="3" t="s">
        <v>5250</v>
      </c>
      <c r="B348" s="1" t="s">
        <v>41</v>
      </c>
      <c r="C348" s="6" t="s">
        <v>386</v>
      </c>
      <c r="D348" s="3" t="s">
        <v>372</v>
      </c>
      <c r="E348" s="3" t="s">
        <v>373</v>
      </c>
      <c r="F348" s="3" t="s">
        <v>370</v>
      </c>
      <c r="H348" s="1" t="str">
        <f t="shared" si="224"/>
        <v>100010</v>
      </c>
      <c r="I348" s="1">
        <f t="shared" si="225"/>
        <v>1</v>
      </c>
      <c r="J348" s="1">
        <f t="shared" si="226"/>
        <v>3</v>
      </c>
      <c r="K348" s="18">
        <f t="shared" si="227"/>
        <v>361</v>
      </c>
      <c r="L348" s="1">
        <f t="shared" si="228"/>
        <v>100</v>
      </c>
      <c r="M348" s="1">
        <f t="shared" si="229"/>
        <v>0</v>
      </c>
      <c r="N348" s="1">
        <f t="shared" si="230"/>
        <v>60</v>
      </c>
      <c r="O348" s="1" t="str">
        <f>VLOOKUP(BIN2DEC(MID(HEX2BIN(MID(F348,3,2),8),2,4)),Codes!$E$1:$F$18,2)</f>
        <v>Normal</v>
      </c>
    </row>
    <row r="349" spans="1:15">
      <c r="A349" s="3" t="s">
        <v>7730</v>
      </c>
      <c r="B349" s="1" t="s">
        <v>85</v>
      </c>
      <c r="C349" s="6" t="s">
        <v>540</v>
      </c>
      <c r="D349" s="3" t="s">
        <v>487</v>
      </c>
      <c r="E349" s="3" t="s">
        <v>488</v>
      </c>
      <c r="F349" s="3" t="s">
        <v>384</v>
      </c>
      <c r="H349" s="1" t="str">
        <f t="shared" ref="H349:H358" si="252">LEFT(HEX2BIN(LEFT(D349,2),8),6)</f>
        <v>100010</v>
      </c>
      <c r="I349" s="1">
        <f t="shared" ref="I349:I358" si="253">BIN2DEC(MID(HEX2BIN(MID(D349,2,2),8),3,3))</f>
        <v>1</v>
      </c>
      <c r="J349" s="1">
        <f t="shared" ref="J349:J358" si="254">HEX2DEC(RIGHT(D349,3))</f>
        <v>2</v>
      </c>
      <c r="K349" s="18">
        <f t="shared" ref="K349:K358" si="255">ROUNDDOWN(HEX2DEC(LEFT(E349,3))/8,0)</f>
        <v>0</v>
      </c>
      <c r="L349" s="1">
        <f t="shared" ref="L349:L358" si="256">ROUNDDOWN(HEX2DEC(MID(E349,3,3))/4,0)-(512*ROUNDDOWN(HEX2DEC(MID(E349,3,1))/8,0))</f>
        <v>50</v>
      </c>
      <c r="M349" s="1">
        <f t="shared" ref="M349:M358" si="257">RIGHT(HEX2BIN(MID(E349,5,1),4),2)*128+HEX2DEC(MID(E349,6,1))*8+LEFT(HEX2BIN(MID(E349,7,1),4),3)</f>
        <v>0</v>
      </c>
      <c r="N349" s="1">
        <f t="shared" ref="N349:N358" si="258">ROUNDDOWN(HEX2DEC(LEFT(F349,3))/8,0)</f>
        <v>70</v>
      </c>
      <c r="O349" s="1" t="str">
        <f>VLOOKUP(BIN2DEC(MID(HEX2BIN(MID(F349,3,2),8),2,4)),Codes!$E$1:$F$18,2)</f>
        <v>Normal</v>
      </c>
    </row>
    <row r="350" spans="1:15">
      <c r="A350" s="3" t="s">
        <v>7736</v>
      </c>
      <c r="B350" s="1" t="s">
        <v>85</v>
      </c>
      <c r="C350" s="6" t="s">
        <v>541</v>
      </c>
      <c r="D350" s="3" t="s">
        <v>487</v>
      </c>
      <c r="E350" s="3" t="s">
        <v>488</v>
      </c>
      <c r="F350" s="3" t="s">
        <v>384</v>
      </c>
      <c r="H350" s="1" t="str">
        <f t="shared" si="252"/>
        <v>100010</v>
      </c>
      <c r="I350" s="1">
        <f t="shared" si="253"/>
        <v>1</v>
      </c>
      <c r="J350" s="1">
        <f t="shared" si="254"/>
        <v>2</v>
      </c>
      <c r="K350" s="18">
        <f t="shared" si="255"/>
        <v>0</v>
      </c>
      <c r="L350" s="1">
        <f t="shared" si="256"/>
        <v>50</v>
      </c>
      <c r="M350" s="1">
        <f t="shared" si="257"/>
        <v>0</v>
      </c>
      <c r="N350" s="1">
        <f t="shared" si="258"/>
        <v>70</v>
      </c>
      <c r="O350" s="1" t="str">
        <f>VLOOKUP(BIN2DEC(MID(HEX2BIN(MID(F350,3,2),8),2,4)),Codes!$E$1:$F$18,2)</f>
        <v>Normal</v>
      </c>
    </row>
    <row r="351" spans="1:15">
      <c r="A351" s="3" t="s">
        <v>7738</v>
      </c>
      <c r="B351" s="1" t="s">
        <v>85</v>
      </c>
      <c r="C351" s="6" t="s">
        <v>366</v>
      </c>
      <c r="D351" s="3" t="s">
        <v>4570</v>
      </c>
      <c r="E351" s="3" t="s">
        <v>7739</v>
      </c>
      <c r="F351" s="3" t="s">
        <v>534</v>
      </c>
      <c r="H351" s="1" t="str">
        <f t="shared" si="252"/>
        <v>100010</v>
      </c>
      <c r="I351" s="1">
        <f t="shared" si="253"/>
        <v>0</v>
      </c>
      <c r="J351" s="1">
        <f t="shared" si="254"/>
        <v>5</v>
      </c>
      <c r="K351" s="18">
        <f t="shared" si="255"/>
        <v>45</v>
      </c>
      <c r="L351" s="1">
        <f t="shared" si="256"/>
        <v>45</v>
      </c>
      <c r="M351" s="1">
        <f t="shared" si="257"/>
        <v>0</v>
      </c>
      <c r="N351" s="1">
        <f t="shared" si="258"/>
        <v>70</v>
      </c>
      <c r="O351" s="1" t="str">
        <f>VLOOKUP(BIN2DEC(MID(HEX2BIN(MID(F351,3,2),8),2,4)),Codes!$E$1:$F$18,2)</f>
        <v>Normal</v>
      </c>
    </row>
    <row r="352" spans="1:15">
      <c r="A352" s="3" t="s">
        <v>7740</v>
      </c>
      <c r="B352" s="1" t="s">
        <v>85</v>
      </c>
      <c r="C352" s="6" t="s">
        <v>366</v>
      </c>
      <c r="D352" s="3" t="s">
        <v>372</v>
      </c>
      <c r="E352" s="3" t="s">
        <v>373</v>
      </c>
      <c r="F352" s="3" t="s">
        <v>379</v>
      </c>
      <c r="H352" s="1" t="str">
        <f t="shared" si="252"/>
        <v>100010</v>
      </c>
      <c r="I352" s="1">
        <f t="shared" si="253"/>
        <v>1</v>
      </c>
      <c r="J352" s="1">
        <f t="shared" si="254"/>
        <v>3</v>
      </c>
      <c r="K352" s="18">
        <f t="shared" si="255"/>
        <v>361</v>
      </c>
      <c r="L352" s="1">
        <f t="shared" si="256"/>
        <v>100</v>
      </c>
      <c r="M352" s="1">
        <f t="shared" si="257"/>
        <v>0</v>
      </c>
      <c r="N352" s="1">
        <f t="shared" si="258"/>
        <v>40</v>
      </c>
      <c r="O352" s="1" t="str">
        <f>VLOOKUP(BIN2DEC(MID(HEX2BIN(MID(F352,3,2),8),2,4)),Codes!$E$1:$F$18,2)</f>
        <v>Normal</v>
      </c>
    </row>
    <row r="353" spans="1:15">
      <c r="A353" s="3" t="s">
        <v>7741</v>
      </c>
      <c r="B353" s="1" t="s">
        <v>85</v>
      </c>
      <c r="C353" s="6" t="s">
        <v>375</v>
      </c>
      <c r="D353" s="3" t="s">
        <v>4570</v>
      </c>
      <c r="E353" s="3" t="s">
        <v>7742</v>
      </c>
      <c r="F353" s="3" t="s">
        <v>534</v>
      </c>
      <c r="H353" s="1" t="str">
        <f t="shared" si="252"/>
        <v>100010</v>
      </c>
      <c r="I353" s="1">
        <f t="shared" si="253"/>
        <v>0</v>
      </c>
      <c r="J353" s="1">
        <f t="shared" si="254"/>
        <v>5</v>
      </c>
      <c r="K353" s="18">
        <f t="shared" si="255"/>
        <v>117</v>
      </c>
      <c r="L353" s="1">
        <f t="shared" si="256"/>
        <v>45</v>
      </c>
      <c r="M353" s="1">
        <f t="shared" si="257"/>
        <v>0</v>
      </c>
      <c r="N353" s="1">
        <f t="shared" si="258"/>
        <v>70</v>
      </c>
      <c r="O353" s="1" t="str">
        <f>VLOOKUP(BIN2DEC(MID(HEX2BIN(MID(F353,3,2),8),2,4)),Codes!$E$1:$F$18,2)</f>
        <v>Normal</v>
      </c>
    </row>
    <row r="354" spans="1:15">
      <c r="A354" s="3" t="s">
        <v>7743</v>
      </c>
      <c r="B354" s="1" t="s">
        <v>85</v>
      </c>
      <c r="C354" s="6" t="s">
        <v>375</v>
      </c>
      <c r="D354" s="3" t="s">
        <v>372</v>
      </c>
      <c r="E354" s="3" t="s">
        <v>373</v>
      </c>
      <c r="F354" s="3" t="s">
        <v>379</v>
      </c>
      <c r="H354" s="1" t="str">
        <f t="shared" si="252"/>
        <v>100010</v>
      </c>
      <c r="I354" s="1">
        <f t="shared" si="253"/>
        <v>1</v>
      </c>
      <c r="J354" s="1">
        <f t="shared" si="254"/>
        <v>3</v>
      </c>
      <c r="K354" s="18">
        <f t="shared" si="255"/>
        <v>361</v>
      </c>
      <c r="L354" s="1">
        <f t="shared" si="256"/>
        <v>100</v>
      </c>
      <c r="M354" s="1">
        <f t="shared" si="257"/>
        <v>0</v>
      </c>
      <c r="N354" s="1">
        <f t="shared" si="258"/>
        <v>40</v>
      </c>
      <c r="O354" s="1" t="str">
        <f>VLOOKUP(BIN2DEC(MID(HEX2BIN(MID(F354,3,2),8),2,4)),Codes!$E$1:$F$18,2)</f>
        <v>Normal</v>
      </c>
    </row>
    <row r="355" spans="1:15">
      <c r="A355" s="3" t="s">
        <v>7744</v>
      </c>
      <c r="B355" s="1" t="s">
        <v>85</v>
      </c>
      <c r="C355" s="6" t="s">
        <v>381</v>
      </c>
      <c r="D355" s="3" t="s">
        <v>4570</v>
      </c>
      <c r="E355" s="3" t="s">
        <v>7745</v>
      </c>
      <c r="F355" s="3" t="s">
        <v>1400</v>
      </c>
      <c r="H355" s="1" t="str">
        <f t="shared" si="252"/>
        <v>100010</v>
      </c>
      <c r="I355" s="1">
        <f t="shared" si="253"/>
        <v>0</v>
      </c>
      <c r="J355" s="1">
        <f t="shared" si="254"/>
        <v>5</v>
      </c>
      <c r="K355" s="18">
        <f t="shared" si="255"/>
        <v>97</v>
      </c>
      <c r="L355" s="1">
        <f t="shared" si="256"/>
        <v>130</v>
      </c>
      <c r="M355" s="1">
        <f t="shared" si="257"/>
        <v>0</v>
      </c>
      <c r="N355" s="1">
        <f t="shared" si="258"/>
        <v>60</v>
      </c>
      <c r="O355" s="1" t="str">
        <f>VLOOKUP(BIN2DEC(MID(HEX2BIN(MID(F355,3,2),8),2,4)),Codes!$E$1:$F$18,2)</f>
        <v>Normal</v>
      </c>
    </row>
    <row r="356" spans="1:15">
      <c r="A356" s="3" t="s">
        <v>7746</v>
      </c>
      <c r="B356" s="1" t="s">
        <v>85</v>
      </c>
      <c r="C356" s="6" t="s">
        <v>381</v>
      </c>
      <c r="D356" s="3" t="s">
        <v>372</v>
      </c>
      <c r="E356" s="3" t="s">
        <v>373</v>
      </c>
      <c r="F356" s="3" t="s">
        <v>379</v>
      </c>
      <c r="H356" s="1" t="str">
        <f t="shared" si="252"/>
        <v>100010</v>
      </c>
      <c r="I356" s="1">
        <f t="shared" si="253"/>
        <v>1</v>
      </c>
      <c r="J356" s="1">
        <f t="shared" si="254"/>
        <v>3</v>
      </c>
      <c r="K356" s="18">
        <f t="shared" si="255"/>
        <v>361</v>
      </c>
      <c r="L356" s="1">
        <f t="shared" si="256"/>
        <v>100</v>
      </c>
      <c r="M356" s="1">
        <f t="shared" si="257"/>
        <v>0</v>
      </c>
      <c r="N356" s="1">
        <f t="shared" si="258"/>
        <v>40</v>
      </c>
      <c r="O356" s="1" t="str">
        <f>VLOOKUP(BIN2DEC(MID(HEX2BIN(MID(F356,3,2),8),2,4)),Codes!$E$1:$F$18,2)</f>
        <v>Normal</v>
      </c>
    </row>
    <row r="357" spans="1:15">
      <c r="A357" s="3" t="s">
        <v>7747</v>
      </c>
      <c r="B357" s="1" t="s">
        <v>85</v>
      </c>
      <c r="C357" s="6" t="s">
        <v>386</v>
      </c>
      <c r="D357" s="3" t="s">
        <v>387</v>
      </c>
      <c r="E357" s="3" t="s">
        <v>7748</v>
      </c>
      <c r="F357" s="3" t="s">
        <v>4572</v>
      </c>
      <c r="H357" s="1" t="str">
        <f t="shared" si="252"/>
        <v>100010</v>
      </c>
      <c r="I357" s="1">
        <f t="shared" si="253"/>
        <v>0</v>
      </c>
      <c r="J357" s="1">
        <f t="shared" si="254"/>
        <v>6</v>
      </c>
      <c r="K357" s="18">
        <f t="shared" si="255"/>
        <v>120</v>
      </c>
      <c r="L357" s="1">
        <f t="shared" si="256"/>
        <v>60</v>
      </c>
      <c r="M357" s="1">
        <f t="shared" si="257"/>
        <v>0</v>
      </c>
      <c r="N357" s="1">
        <f t="shared" si="258"/>
        <v>65</v>
      </c>
      <c r="O357" s="1" t="str">
        <f>VLOOKUP(BIN2DEC(MID(HEX2BIN(MID(F357,3,2),8),2,4)),Codes!$E$1:$F$18,2)</f>
        <v>Normal</v>
      </c>
    </row>
    <row r="358" spans="1:15">
      <c r="A358" s="3" t="s">
        <v>7749</v>
      </c>
      <c r="B358" s="1" t="s">
        <v>85</v>
      </c>
      <c r="C358" s="6" t="s">
        <v>386</v>
      </c>
      <c r="D358" s="3" t="s">
        <v>372</v>
      </c>
      <c r="E358" s="3" t="s">
        <v>373</v>
      </c>
      <c r="F358" s="3" t="s">
        <v>379</v>
      </c>
      <c r="H358" s="1" t="str">
        <f t="shared" si="252"/>
        <v>100010</v>
      </c>
      <c r="I358" s="1">
        <f t="shared" si="253"/>
        <v>1</v>
      </c>
      <c r="J358" s="1">
        <f t="shared" si="254"/>
        <v>3</v>
      </c>
      <c r="K358" s="18">
        <f t="shared" si="255"/>
        <v>361</v>
      </c>
      <c r="L358" s="1">
        <f t="shared" si="256"/>
        <v>100</v>
      </c>
      <c r="M358" s="1">
        <f t="shared" si="257"/>
        <v>0</v>
      </c>
      <c r="N358" s="1">
        <f t="shared" si="258"/>
        <v>40</v>
      </c>
      <c r="O358" s="1" t="str">
        <f>VLOOKUP(BIN2DEC(MID(HEX2BIN(MID(F358,3,2),8),2,4)),Codes!$E$1:$F$18,2)</f>
        <v>Normal</v>
      </c>
    </row>
  </sheetData>
  <mergeCells count="1">
    <mergeCell ref="D1:F1"/>
  </mergeCells>
  <conditionalFormatting sqref="O1:O1048576">
    <cfRule type="cellIs" dxfId="25" priority="14" operator="equal">
      <formula>"Inert"</formula>
    </cfRule>
    <cfRule type="cellIs" dxfId="24" priority="15" operator="equal">
      <formula>"Grab"</formula>
    </cfRule>
    <cfRule type="cellIs" dxfId="23" priority="16" operator="equal">
      <formula>"Screw"</formula>
    </cfRule>
    <cfRule type="cellIs" dxfId="22" priority="17" operator="equal">
      <formula>"Darkness"</formula>
    </cfRule>
    <cfRule type="cellIs" dxfId="21" priority="18" operator="equal">
      <formula>"Flower"</formula>
    </cfRule>
    <cfRule type="cellIs" dxfId="20" priority="19" operator="equal">
      <formula>"Stun"</formula>
    </cfRule>
    <cfRule type="cellIs" dxfId="19" priority="20" operator="equal">
      <formula>"Bury"</formula>
    </cfRule>
    <cfRule type="cellIs" dxfId="18" priority="21" operator="equal">
      <formula>"Sleep"</formula>
    </cfRule>
    <cfRule type="cellIs" dxfId="17" priority="22" operator="equal">
      <formula>"Reverse"</formula>
    </cfRule>
    <cfRule type="cellIs" dxfId="16" priority="23" operator="equal">
      <formula>"Coin"</formula>
    </cfRule>
    <cfRule type="cellIs" dxfId="15" priority="24" operator="equal">
      <formula>"Flame"</formula>
    </cfRule>
    <cfRule type="cellIs" dxfId="14" priority="25" operator="equal">
      <formula>"Freezing"</formula>
    </cfRule>
    <cfRule type="cellIs" dxfId="13" priority="26" operator="equal">
      <formula>"Electric"</formula>
    </cfRule>
    <cfRule type="cellIs" dxfId="12" priority="27" operator="equal">
      <formula>"Slash"</formula>
    </cfRule>
    <cfRule type="cellIs" dxfId="11" priority="28" operator="equal">
      <formula>"Normal"</formula>
    </cfRule>
  </conditionalFormatting>
  <conditionalFormatting sqref="I1:I1048576">
    <cfRule type="colorScale" priority="13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J1:J1048576">
    <cfRule type="colorScale" priority="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1:L1048576">
    <cfRule type="colorScale" priority="9">
      <colorScale>
        <cfvo type="min" val="0"/>
        <cfvo type="num" val="100"/>
        <cfvo type="max" val="0"/>
        <color rgb="FFF8696B"/>
        <color rgb="FFFFEB84"/>
        <color rgb="FF63BE7B"/>
      </colorScale>
    </cfRule>
  </conditionalFormatting>
  <conditionalFormatting sqref="M1:M1048576">
    <cfRule type="colorScale" priority="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N1:N1048576"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1:K1048576">
    <cfRule type="cellIs" dxfId="10" priority="1" operator="equal">
      <formula>361</formula>
    </cfRule>
    <cfRule type="cellIs" dxfId="9" priority="2" operator="between">
      <formula>260</formula>
      <formula>280</formula>
    </cfRule>
    <cfRule type="cellIs" dxfId="8" priority="3" operator="between">
      <formula>330</formula>
      <formula>390</formula>
    </cfRule>
    <cfRule type="cellIs" dxfId="7" priority="4" operator="between">
      <formula>30</formula>
      <formula>-30</formula>
    </cfRule>
    <cfRule type="cellIs" dxfId="6" priority="5" operator="between">
      <formula>150</formula>
      <formula>210</formula>
    </cfRule>
    <cfRule type="cellIs" dxfId="5" priority="6" operator="between">
      <formula>180</formula>
      <formula>360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P388"/>
  <sheetViews>
    <sheetView workbookViewId="0">
      <pane ySplit="1" topLeftCell="A73" activePane="bottomLeft" state="frozen"/>
      <selection pane="bottomLeft" activeCell="A93" sqref="A93"/>
    </sheetView>
  </sheetViews>
  <sheetFormatPr defaultRowHeight="15"/>
  <cols>
    <col min="1" max="1" width="9.28515625" style="1" bestFit="1" customWidth="1"/>
    <col min="2" max="2" width="5" style="1" bestFit="1" customWidth="1"/>
    <col min="3" max="3" width="3" style="1" bestFit="1" customWidth="1"/>
    <col min="4" max="4" width="9.140625" style="1"/>
    <col min="5" max="5" width="5.5703125" style="1" bestFit="1" customWidth="1"/>
    <col min="6" max="6" width="5.42578125" style="1" bestFit="1" customWidth="1"/>
    <col min="7" max="7" width="7" style="1" bestFit="1" customWidth="1"/>
    <col min="8" max="9" width="5.28515625" style="1" bestFit="1" customWidth="1"/>
    <col min="10" max="10" width="5.7109375" style="1" bestFit="1" customWidth="1"/>
    <col min="11" max="12" width="8.42578125" style="1" bestFit="1" customWidth="1"/>
    <col min="13" max="13" width="7.5703125" style="1" bestFit="1" customWidth="1"/>
    <col min="14" max="14" width="6.85546875" style="1" bestFit="1" customWidth="1"/>
    <col min="15" max="15" width="9.140625" style="1"/>
    <col min="16" max="16" width="14.85546875" style="1" bestFit="1" customWidth="1"/>
    <col min="17" max="16384" width="9.140625" style="1"/>
  </cols>
  <sheetData>
    <row r="1" spans="1:16" s="10" customFormat="1">
      <c r="A1" s="10" t="s">
        <v>69</v>
      </c>
      <c r="B1" s="10" t="s">
        <v>71</v>
      </c>
      <c r="C1" s="10" t="s">
        <v>2624</v>
      </c>
      <c r="E1" s="11" t="s">
        <v>108</v>
      </c>
      <c r="F1" s="11" t="s">
        <v>2668</v>
      </c>
      <c r="G1" s="20" t="s">
        <v>9536</v>
      </c>
      <c r="H1" s="11" t="s">
        <v>112</v>
      </c>
      <c r="I1" s="11" t="s">
        <v>113</v>
      </c>
      <c r="J1" s="11" t="s">
        <v>114</v>
      </c>
      <c r="K1" s="11" t="s">
        <v>2627</v>
      </c>
      <c r="L1" s="11" t="s">
        <v>2628</v>
      </c>
      <c r="M1" s="11" t="s">
        <v>2629</v>
      </c>
      <c r="N1" s="10" t="s">
        <v>2626</v>
      </c>
      <c r="P1" s="11" t="s">
        <v>2636</v>
      </c>
    </row>
    <row r="2" spans="1:16">
      <c r="A2" s="3" t="s">
        <v>2623</v>
      </c>
      <c r="B2" s="1" t="s">
        <v>77</v>
      </c>
      <c r="C2" s="1">
        <v>1</v>
      </c>
      <c r="E2" s="1">
        <v>30</v>
      </c>
      <c r="F2" s="1">
        <v>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3.5</v>
      </c>
      <c r="M2" s="1">
        <v>-1</v>
      </c>
      <c r="N2" s="1">
        <v>10.8</v>
      </c>
      <c r="P2" s="1" t="s">
        <v>2649</v>
      </c>
    </row>
    <row r="3" spans="1:16">
      <c r="A3" s="3" t="s">
        <v>2625</v>
      </c>
      <c r="B3" s="1" t="s">
        <v>77</v>
      </c>
      <c r="C3" s="1">
        <v>2</v>
      </c>
      <c r="E3" s="1">
        <v>4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2.5</v>
      </c>
      <c r="M3" s="1">
        <v>-2</v>
      </c>
      <c r="N3" s="1">
        <v>9.6</v>
      </c>
      <c r="P3" s="1" t="s">
        <v>2649</v>
      </c>
    </row>
    <row r="4" spans="1:16">
      <c r="A4" s="3" t="s">
        <v>2630</v>
      </c>
      <c r="B4" s="1" t="s">
        <v>77</v>
      </c>
      <c r="C4" s="1">
        <v>3</v>
      </c>
      <c r="E4" s="1">
        <v>55</v>
      </c>
      <c r="F4" s="1">
        <v>2</v>
      </c>
      <c r="G4" s="1">
        <v>0</v>
      </c>
      <c r="H4" s="1">
        <v>0</v>
      </c>
      <c r="I4" s="1">
        <v>-0.5</v>
      </c>
      <c r="J4" s="1">
        <v>0.5</v>
      </c>
      <c r="K4" s="1">
        <v>0</v>
      </c>
      <c r="L4" s="1">
        <v>0.5</v>
      </c>
      <c r="M4" s="1">
        <v>1</v>
      </c>
      <c r="N4" s="1">
        <v>3</v>
      </c>
      <c r="P4" s="1" t="s">
        <v>2650</v>
      </c>
    </row>
    <row r="5" spans="1:16">
      <c r="A5" s="3" t="s">
        <v>2631</v>
      </c>
      <c r="B5" s="1" t="s">
        <v>77</v>
      </c>
      <c r="C5" s="1">
        <v>4</v>
      </c>
      <c r="E5" s="1">
        <v>48</v>
      </c>
      <c r="F5" s="1">
        <v>2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2.5</v>
      </c>
      <c r="M5" s="1">
        <v>0</v>
      </c>
      <c r="N5" s="1">
        <v>6</v>
      </c>
      <c r="P5" s="1" t="s">
        <v>2650</v>
      </c>
    </row>
    <row r="6" spans="1:16">
      <c r="A6" s="3" t="s">
        <v>2632</v>
      </c>
      <c r="B6" s="1" t="s">
        <v>77</v>
      </c>
      <c r="C6" s="1">
        <v>5</v>
      </c>
      <c r="E6" s="1">
        <v>60</v>
      </c>
      <c r="F6" s="1">
        <v>1</v>
      </c>
      <c r="G6" s="1">
        <v>0</v>
      </c>
      <c r="H6" s="1">
        <v>-1</v>
      </c>
      <c r="I6" s="1">
        <v>0</v>
      </c>
      <c r="J6" s="1">
        <v>0</v>
      </c>
      <c r="K6" s="1">
        <v>2</v>
      </c>
      <c r="L6" s="1">
        <v>0</v>
      </c>
      <c r="M6" s="1">
        <v>0</v>
      </c>
      <c r="N6" s="1">
        <v>4.5599999999999996</v>
      </c>
      <c r="P6" s="1" t="s">
        <v>2637</v>
      </c>
    </row>
    <row r="7" spans="1:16">
      <c r="A7" s="3" t="s">
        <v>2633</v>
      </c>
      <c r="B7" s="1" t="s">
        <v>77</v>
      </c>
      <c r="C7" s="1">
        <v>6</v>
      </c>
      <c r="E7" s="1">
        <v>33</v>
      </c>
      <c r="F7" s="1">
        <v>1</v>
      </c>
      <c r="G7" s="1">
        <v>0</v>
      </c>
      <c r="H7" s="1">
        <v>-1</v>
      </c>
      <c r="I7" s="1">
        <v>0</v>
      </c>
      <c r="J7" s="1">
        <v>0</v>
      </c>
      <c r="K7" s="1">
        <v>2</v>
      </c>
      <c r="L7" s="1">
        <v>0</v>
      </c>
      <c r="M7" s="1">
        <v>0</v>
      </c>
      <c r="N7" s="1">
        <v>4.5599999999999996</v>
      </c>
      <c r="P7" s="1" t="s">
        <v>2638</v>
      </c>
    </row>
    <row r="8" spans="1:16">
      <c r="A8" s="3" t="s">
        <v>2634</v>
      </c>
      <c r="B8" s="1" t="s">
        <v>77</v>
      </c>
      <c r="C8" s="1">
        <v>7</v>
      </c>
      <c r="E8" s="1">
        <v>61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4.8</v>
      </c>
      <c r="L8" s="1">
        <v>0</v>
      </c>
      <c r="M8" s="1">
        <v>0</v>
      </c>
      <c r="N8" s="1">
        <v>3.6</v>
      </c>
      <c r="P8" s="1" t="s">
        <v>2639</v>
      </c>
    </row>
    <row r="9" spans="1:16">
      <c r="A9" s="3" t="s">
        <v>2635</v>
      </c>
      <c r="B9" s="1" t="s">
        <v>77</v>
      </c>
      <c r="C9" s="1">
        <v>8</v>
      </c>
      <c r="E9" s="1">
        <v>34</v>
      </c>
      <c r="F9" s="1">
        <v>1</v>
      </c>
      <c r="G9" s="1">
        <v>0</v>
      </c>
      <c r="H9" s="1">
        <v>0</v>
      </c>
      <c r="I9" s="1">
        <v>0</v>
      </c>
      <c r="J9" s="1">
        <v>0</v>
      </c>
      <c r="K9" s="1">
        <v>4.8</v>
      </c>
      <c r="L9" s="1">
        <v>0</v>
      </c>
      <c r="M9" s="1">
        <v>0</v>
      </c>
      <c r="N9" s="1">
        <v>3.6</v>
      </c>
      <c r="P9" s="1" t="s">
        <v>2640</v>
      </c>
    </row>
    <row r="10" spans="1:16">
      <c r="A10" s="3" t="s">
        <v>2641</v>
      </c>
      <c r="B10" s="1" t="s">
        <v>77</v>
      </c>
      <c r="C10" s="1">
        <v>9</v>
      </c>
      <c r="E10" s="1">
        <v>15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3</v>
      </c>
      <c r="L10" s="1">
        <v>2</v>
      </c>
      <c r="M10" s="1">
        <v>0</v>
      </c>
      <c r="N10" s="1">
        <v>4.8</v>
      </c>
      <c r="P10" s="1" t="s">
        <v>2643</v>
      </c>
    </row>
    <row r="11" spans="1:16">
      <c r="A11" s="3" t="s">
        <v>2642</v>
      </c>
      <c r="B11" s="1" t="s">
        <v>77</v>
      </c>
      <c r="C11" s="1">
        <v>10</v>
      </c>
      <c r="E11" s="1">
        <v>6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3</v>
      </c>
      <c r="L11" s="1">
        <v>2</v>
      </c>
      <c r="M11" s="1">
        <v>0</v>
      </c>
      <c r="N11" s="1">
        <v>4.8</v>
      </c>
      <c r="P11" s="1" t="s">
        <v>2644</v>
      </c>
    </row>
    <row r="12" spans="1:16">
      <c r="A12" s="3" t="s">
        <v>2645</v>
      </c>
      <c r="B12" s="1" t="s">
        <v>77</v>
      </c>
      <c r="C12" s="1">
        <v>11</v>
      </c>
      <c r="E12" s="1">
        <v>16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4</v>
      </c>
      <c r="L12" s="1">
        <v>0</v>
      </c>
      <c r="M12" s="1">
        <v>0</v>
      </c>
      <c r="N12" s="1">
        <v>3.6</v>
      </c>
      <c r="P12" s="1" t="s">
        <v>2646</v>
      </c>
    </row>
    <row r="13" spans="1:16">
      <c r="A13" s="3" t="s">
        <v>2648</v>
      </c>
      <c r="B13" s="1" t="s">
        <v>77</v>
      </c>
      <c r="C13" s="1">
        <v>12</v>
      </c>
      <c r="E13" s="1">
        <v>7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4</v>
      </c>
      <c r="L13" s="1">
        <v>0</v>
      </c>
      <c r="M13" s="1">
        <v>0</v>
      </c>
      <c r="N13" s="1">
        <v>3.6</v>
      </c>
      <c r="P13" s="1" t="s">
        <v>2647</v>
      </c>
    </row>
    <row r="14" spans="1:16">
      <c r="A14" s="3" t="s">
        <v>2651</v>
      </c>
      <c r="B14" s="1" t="s">
        <v>77</v>
      </c>
      <c r="C14" s="1">
        <v>13</v>
      </c>
      <c r="E14" s="1">
        <v>19</v>
      </c>
      <c r="F14" s="1">
        <v>0</v>
      </c>
      <c r="G14" s="1">
        <v>0</v>
      </c>
      <c r="H14" s="1">
        <v>-5</v>
      </c>
      <c r="I14" s="1">
        <v>0</v>
      </c>
      <c r="J14" s="1">
        <v>0</v>
      </c>
      <c r="K14" s="1">
        <v>2</v>
      </c>
      <c r="L14" s="1">
        <v>0</v>
      </c>
      <c r="M14" s="1">
        <v>0</v>
      </c>
      <c r="N14" s="1">
        <v>4</v>
      </c>
      <c r="P14" s="1" t="s">
        <v>2653</v>
      </c>
    </row>
    <row r="15" spans="1:16">
      <c r="A15" s="3" t="s">
        <v>2652</v>
      </c>
      <c r="B15" s="1" t="s">
        <v>77</v>
      </c>
      <c r="C15" s="1">
        <v>14</v>
      </c>
      <c r="E15" s="1">
        <v>10</v>
      </c>
      <c r="F15" s="1">
        <v>0</v>
      </c>
      <c r="G15" s="1">
        <v>0</v>
      </c>
      <c r="H15" s="1">
        <v>-5</v>
      </c>
      <c r="I15" s="1">
        <v>0</v>
      </c>
      <c r="J15" s="1">
        <v>0</v>
      </c>
      <c r="K15" s="1">
        <v>2</v>
      </c>
      <c r="L15" s="1">
        <v>0</v>
      </c>
      <c r="M15" s="1">
        <v>0</v>
      </c>
      <c r="N15" s="1">
        <v>4</v>
      </c>
      <c r="P15" s="1" t="s">
        <v>2654</v>
      </c>
    </row>
    <row r="16" spans="1:16">
      <c r="A16" s="3" t="s">
        <v>2655</v>
      </c>
      <c r="B16" s="1" t="s">
        <v>77</v>
      </c>
      <c r="C16" s="1">
        <v>15</v>
      </c>
      <c r="E16" s="1">
        <v>29</v>
      </c>
      <c r="F16" s="1">
        <v>1</v>
      </c>
      <c r="G16" s="1">
        <v>1</v>
      </c>
      <c r="H16" s="1">
        <v>0</v>
      </c>
      <c r="I16" s="1">
        <v>0</v>
      </c>
      <c r="J16" s="1">
        <v>6</v>
      </c>
      <c r="K16" s="1">
        <v>0</v>
      </c>
      <c r="L16" s="1">
        <v>5</v>
      </c>
      <c r="M16" s="1">
        <v>6</v>
      </c>
      <c r="N16" s="1">
        <v>7</v>
      </c>
      <c r="P16" s="1" t="s">
        <v>2656</v>
      </c>
    </row>
    <row r="17" spans="1:16">
      <c r="A17" s="3" t="s">
        <v>2898</v>
      </c>
      <c r="B17" s="1" t="s">
        <v>1463</v>
      </c>
      <c r="C17" s="1">
        <v>1</v>
      </c>
      <c r="E17" s="1">
        <v>5</v>
      </c>
      <c r="F17" s="1">
        <v>1</v>
      </c>
      <c r="G17" s="1">
        <v>1</v>
      </c>
      <c r="H17" s="1">
        <v>3</v>
      </c>
      <c r="I17" s="1">
        <v>-5.5</v>
      </c>
      <c r="J17" s="1">
        <v>0</v>
      </c>
      <c r="K17" s="1">
        <v>-3</v>
      </c>
      <c r="L17" s="1">
        <v>-5.5</v>
      </c>
      <c r="M17" s="1">
        <v>0</v>
      </c>
      <c r="N17" s="1">
        <v>12</v>
      </c>
      <c r="P17" s="1" t="s">
        <v>2913</v>
      </c>
    </row>
    <row r="18" spans="1:16">
      <c r="A18" s="3" t="s">
        <v>2899</v>
      </c>
      <c r="B18" s="1" t="s">
        <v>1463</v>
      </c>
      <c r="C18" s="1">
        <v>2</v>
      </c>
      <c r="E18" s="1">
        <v>7</v>
      </c>
      <c r="F18" s="1">
        <v>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-16</v>
      </c>
      <c r="M18" s="1">
        <v>0</v>
      </c>
      <c r="N18" s="1">
        <v>8.1999999999999993</v>
      </c>
    </row>
    <row r="19" spans="1:16">
      <c r="A19" s="3" t="s">
        <v>2900</v>
      </c>
      <c r="B19" s="1" t="s">
        <v>1463</v>
      </c>
      <c r="C19" s="1">
        <v>3</v>
      </c>
      <c r="E19" s="1">
        <v>17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3</v>
      </c>
      <c r="L19" s="1">
        <v>-16</v>
      </c>
      <c r="M19" s="1">
        <v>0</v>
      </c>
      <c r="N19" s="1">
        <v>8.1999999999999993</v>
      </c>
    </row>
    <row r="20" spans="1:16">
      <c r="A20" s="3" t="s">
        <v>2901</v>
      </c>
      <c r="B20" s="1" t="s">
        <v>1463</v>
      </c>
      <c r="C20" s="1">
        <v>4</v>
      </c>
      <c r="E20" s="1">
        <v>22</v>
      </c>
      <c r="F20" s="1">
        <v>1</v>
      </c>
      <c r="G20" s="1">
        <v>1</v>
      </c>
      <c r="H20" s="1">
        <v>0</v>
      </c>
      <c r="I20" s="1">
        <v>-6</v>
      </c>
      <c r="J20" s="1">
        <v>0</v>
      </c>
      <c r="K20" s="1">
        <v>0</v>
      </c>
      <c r="L20" s="1">
        <v>-16</v>
      </c>
      <c r="M20" s="1">
        <v>0</v>
      </c>
      <c r="N20" s="1">
        <v>8.1999999999999993</v>
      </c>
    </row>
    <row r="21" spans="1:16">
      <c r="A21" s="3" t="s">
        <v>2902</v>
      </c>
      <c r="B21" s="1" t="s">
        <v>1463</v>
      </c>
      <c r="C21" s="1">
        <v>5</v>
      </c>
      <c r="E21" s="1">
        <v>8</v>
      </c>
      <c r="F21" s="1">
        <v>1</v>
      </c>
      <c r="G21" s="1">
        <v>1</v>
      </c>
      <c r="H21" s="1">
        <v>0</v>
      </c>
      <c r="I21" s="1">
        <v>0</v>
      </c>
      <c r="J21" s="1">
        <v>0</v>
      </c>
      <c r="K21" s="1">
        <v>0.5</v>
      </c>
      <c r="L21" s="1">
        <v>-8</v>
      </c>
      <c r="M21" s="1">
        <v>0</v>
      </c>
      <c r="N21" s="1">
        <v>4.8</v>
      </c>
      <c r="P21" s="1" t="s">
        <v>2914</v>
      </c>
    </row>
    <row r="22" spans="1:16">
      <c r="A22" s="3" t="s">
        <v>2903</v>
      </c>
      <c r="B22" s="1" t="s">
        <v>1463</v>
      </c>
      <c r="C22" s="1">
        <v>6</v>
      </c>
      <c r="E22" s="1">
        <v>13</v>
      </c>
      <c r="F22" s="1">
        <v>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-9.5</v>
      </c>
      <c r="M22" s="1">
        <v>0</v>
      </c>
      <c r="N22" s="1">
        <v>4.8</v>
      </c>
      <c r="P22" s="1" t="s">
        <v>2915</v>
      </c>
    </row>
    <row r="23" spans="1:16">
      <c r="A23" s="3" t="s">
        <v>2904</v>
      </c>
      <c r="B23" s="1" t="s">
        <v>1463</v>
      </c>
      <c r="C23" s="1">
        <v>7</v>
      </c>
      <c r="E23" s="1">
        <v>18</v>
      </c>
      <c r="F23" s="1">
        <v>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-9</v>
      </c>
      <c r="M23" s="1">
        <v>0</v>
      </c>
      <c r="N23" s="1">
        <v>4.8</v>
      </c>
      <c r="P23" s="1" t="s">
        <v>2916</v>
      </c>
    </row>
    <row r="24" spans="1:16">
      <c r="A24" s="3" t="s">
        <v>2905</v>
      </c>
      <c r="B24" s="1" t="s">
        <v>1463</v>
      </c>
      <c r="C24" s="1">
        <v>8</v>
      </c>
      <c r="E24" s="1">
        <v>23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-1</v>
      </c>
      <c r="L24" s="1">
        <v>-8</v>
      </c>
      <c r="M24" s="1">
        <v>0</v>
      </c>
      <c r="N24" s="1">
        <v>4.8</v>
      </c>
      <c r="P24" s="1" t="s">
        <v>2917</v>
      </c>
    </row>
    <row r="25" spans="1:16">
      <c r="A25" s="3" t="s">
        <v>2906</v>
      </c>
      <c r="B25" s="1" t="s">
        <v>1463</v>
      </c>
      <c r="C25" s="1">
        <v>9</v>
      </c>
      <c r="E25" s="1">
        <v>27</v>
      </c>
      <c r="F25" s="1">
        <v>1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-12</v>
      </c>
      <c r="M25" s="1">
        <v>0</v>
      </c>
      <c r="N25" s="1">
        <v>6</v>
      </c>
      <c r="P25" s="1" t="s">
        <v>2912</v>
      </c>
    </row>
    <row r="26" spans="1:16">
      <c r="A26" s="3" t="s">
        <v>2907</v>
      </c>
      <c r="B26" s="1" t="s">
        <v>1463</v>
      </c>
      <c r="C26" s="1">
        <v>10</v>
      </c>
      <c r="E26" s="1">
        <v>10</v>
      </c>
      <c r="F26" s="1">
        <v>1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-4</v>
      </c>
      <c r="M26" s="1">
        <v>1</v>
      </c>
      <c r="N26" s="1">
        <v>4.8</v>
      </c>
      <c r="P26" s="1" t="s">
        <v>2914</v>
      </c>
    </row>
    <row r="27" spans="1:16">
      <c r="A27" s="3" t="s">
        <v>2908</v>
      </c>
      <c r="B27" s="1" t="s">
        <v>1463</v>
      </c>
      <c r="C27" s="1">
        <v>11</v>
      </c>
      <c r="E27" s="1">
        <v>15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-5</v>
      </c>
      <c r="M27" s="1">
        <v>1</v>
      </c>
      <c r="N27" s="1">
        <v>4.8</v>
      </c>
      <c r="P27" s="1" t="s">
        <v>2915</v>
      </c>
    </row>
    <row r="28" spans="1:16">
      <c r="A28" s="3" t="s">
        <v>2909</v>
      </c>
      <c r="B28" s="1" t="s">
        <v>1463</v>
      </c>
      <c r="C28" s="1">
        <v>12</v>
      </c>
      <c r="E28" s="1">
        <v>20</v>
      </c>
      <c r="F28" s="1">
        <v>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-5</v>
      </c>
      <c r="M28" s="1">
        <v>1</v>
      </c>
      <c r="N28" s="1">
        <v>4.8</v>
      </c>
      <c r="P28" s="1" t="s">
        <v>2916</v>
      </c>
    </row>
    <row r="29" spans="1:16">
      <c r="A29" s="3" t="s">
        <v>2910</v>
      </c>
      <c r="B29" s="1" t="s">
        <v>1463</v>
      </c>
      <c r="C29" s="1">
        <v>13</v>
      </c>
      <c r="E29" s="1">
        <v>25</v>
      </c>
      <c r="F29" s="1">
        <v>1</v>
      </c>
      <c r="G29" s="1">
        <v>1</v>
      </c>
      <c r="H29" s="1">
        <v>0</v>
      </c>
      <c r="I29" s="1">
        <v>0</v>
      </c>
      <c r="J29" s="1">
        <v>1</v>
      </c>
      <c r="K29" s="1">
        <v>0</v>
      </c>
      <c r="L29" s="1">
        <v>-3.5</v>
      </c>
      <c r="M29" s="1">
        <v>1</v>
      </c>
      <c r="N29" s="1">
        <v>4.8</v>
      </c>
      <c r="P29" s="1" t="s">
        <v>2917</v>
      </c>
    </row>
    <row r="30" spans="1:16">
      <c r="A30" s="3" t="s">
        <v>2911</v>
      </c>
      <c r="B30" s="1" t="s">
        <v>1463</v>
      </c>
      <c r="C30" s="1">
        <v>14</v>
      </c>
      <c r="E30" s="1">
        <v>29</v>
      </c>
      <c r="F30" s="1">
        <v>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-5.5</v>
      </c>
      <c r="M30" s="1">
        <v>0</v>
      </c>
      <c r="N30" s="1">
        <v>4.8</v>
      </c>
      <c r="P30" s="1" t="s">
        <v>2912</v>
      </c>
    </row>
    <row r="31" spans="1:16">
      <c r="A31" s="3" t="s">
        <v>7940</v>
      </c>
      <c r="B31" s="1" t="s">
        <v>1464</v>
      </c>
      <c r="C31" s="1">
        <v>1</v>
      </c>
      <c r="E31" s="1">
        <v>5</v>
      </c>
      <c r="F31" s="1">
        <v>1</v>
      </c>
      <c r="G31" s="1">
        <v>0</v>
      </c>
      <c r="H31" s="1">
        <v>3</v>
      </c>
      <c r="I31" s="1">
        <v>-5.5</v>
      </c>
      <c r="J31" s="1">
        <v>0</v>
      </c>
      <c r="K31" s="1">
        <v>-3</v>
      </c>
      <c r="L31" s="1">
        <v>-5.5</v>
      </c>
      <c r="M31" s="1">
        <v>0</v>
      </c>
      <c r="N31" s="1">
        <v>12</v>
      </c>
      <c r="P31" s="1" t="s">
        <v>2913</v>
      </c>
    </row>
    <row r="32" spans="1:16">
      <c r="A32" s="3" t="s">
        <v>7941</v>
      </c>
      <c r="B32" s="1" t="s">
        <v>1464</v>
      </c>
      <c r="C32" s="1">
        <v>2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-16</v>
      </c>
      <c r="M32" s="1">
        <v>0</v>
      </c>
      <c r="N32" s="1">
        <v>8.1999999999999993</v>
      </c>
    </row>
    <row r="33" spans="1:16">
      <c r="A33" s="3" t="s">
        <v>7942</v>
      </c>
      <c r="B33" s="1" t="s">
        <v>1464</v>
      </c>
      <c r="C33" s="1">
        <v>3</v>
      </c>
      <c r="E33" s="1">
        <v>17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3</v>
      </c>
      <c r="L33" s="1">
        <v>-16</v>
      </c>
      <c r="M33" s="1">
        <v>0</v>
      </c>
      <c r="N33" s="1">
        <v>8.1999999999999993</v>
      </c>
    </row>
    <row r="34" spans="1:16">
      <c r="A34" s="3" t="s">
        <v>7943</v>
      </c>
      <c r="B34" s="1" t="s">
        <v>1464</v>
      </c>
      <c r="C34" s="1">
        <v>4</v>
      </c>
      <c r="E34" s="1">
        <v>22</v>
      </c>
      <c r="F34" s="1">
        <v>1</v>
      </c>
      <c r="G34" s="1">
        <v>0</v>
      </c>
      <c r="H34" s="1">
        <v>0</v>
      </c>
      <c r="I34" s="1">
        <v>-6</v>
      </c>
      <c r="J34" s="1">
        <v>0</v>
      </c>
      <c r="K34" s="1">
        <v>0</v>
      </c>
      <c r="L34" s="1">
        <v>-16</v>
      </c>
      <c r="M34" s="1">
        <v>0</v>
      </c>
      <c r="N34" s="1">
        <v>8.1999999999999993</v>
      </c>
    </row>
    <row r="35" spans="1:16">
      <c r="A35" s="3" t="s">
        <v>7944</v>
      </c>
      <c r="B35" s="1" t="s">
        <v>1464</v>
      </c>
      <c r="C35" s="1">
        <v>5</v>
      </c>
      <c r="E35" s="1">
        <v>8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0.5</v>
      </c>
      <c r="L35" s="1">
        <v>-8</v>
      </c>
      <c r="M35" s="1">
        <v>0</v>
      </c>
      <c r="N35" s="1">
        <v>4.8</v>
      </c>
      <c r="P35" s="1" t="s">
        <v>2914</v>
      </c>
    </row>
    <row r="36" spans="1:16">
      <c r="A36" s="3" t="s">
        <v>7945</v>
      </c>
      <c r="B36" s="1" t="s">
        <v>1464</v>
      </c>
      <c r="C36" s="1">
        <v>6</v>
      </c>
      <c r="E36" s="1">
        <v>13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-9.5</v>
      </c>
      <c r="M36" s="1">
        <v>0</v>
      </c>
      <c r="N36" s="1">
        <v>4.8</v>
      </c>
      <c r="P36" s="1" t="s">
        <v>2915</v>
      </c>
    </row>
    <row r="37" spans="1:16">
      <c r="A37" s="3" t="s">
        <v>7946</v>
      </c>
      <c r="B37" s="1" t="s">
        <v>1464</v>
      </c>
      <c r="C37" s="1">
        <v>7</v>
      </c>
      <c r="E37" s="1">
        <v>18</v>
      </c>
      <c r="F37" s="1">
        <v>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-9</v>
      </c>
      <c r="M37" s="1">
        <v>0</v>
      </c>
      <c r="N37" s="1">
        <v>4.8</v>
      </c>
      <c r="P37" s="1" t="s">
        <v>2916</v>
      </c>
    </row>
    <row r="38" spans="1:16">
      <c r="A38" s="3" t="s">
        <v>7947</v>
      </c>
      <c r="B38" s="1" t="s">
        <v>1464</v>
      </c>
      <c r="C38" s="1">
        <v>8</v>
      </c>
      <c r="E38" s="1">
        <v>23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-1</v>
      </c>
      <c r="L38" s="1">
        <v>-8</v>
      </c>
      <c r="M38" s="1">
        <v>0</v>
      </c>
      <c r="N38" s="1">
        <v>4.8</v>
      </c>
      <c r="P38" s="1" t="s">
        <v>2917</v>
      </c>
    </row>
    <row r="39" spans="1:16">
      <c r="A39" s="3" t="s">
        <v>7948</v>
      </c>
      <c r="B39" s="1" t="s">
        <v>1464</v>
      </c>
      <c r="C39" s="1">
        <v>9</v>
      </c>
      <c r="E39" s="1">
        <v>27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-12</v>
      </c>
      <c r="M39" s="1">
        <v>0</v>
      </c>
      <c r="N39" s="1">
        <v>6</v>
      </c>
      <c r="P39" s="1" t="s">
        <v>2912</v>
      </c>
    </row>
    <row r="40" spans="1:16">
      <c r="A40" s="3" t="s">
        <v>7949</v>
      </c>
      <c r="B40" s="1" t="s">
        <v>1464</v>
      </c>
      <c r="C40" s="1">
        <v>10</v>
      </c>
      <c r="E40" s="1">
        <v>10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-4</v>
      </c>
      <c r="M40" s="1">
        <v>-1</v>
      </c>
      <c r="N40" s="1">
        <v>4.8</v>
      </c>
      <c r="P40" s="1" t="s">
        <v>2914</v>
      </c>
    </row>
    <row r="41" spans="1:16">
      <c r="A41" s="3" t="s">
        <v>7950</v>
      </c>
      <c r="B41" s="1" t="s">
        <v>1464</v>
      </c>
      <c r="C41" s="1">
        <v>11</v>
      </c>
      <c r="E41" s="1">
        <v>15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-5</v>
      </c>
      <c r="M41" s="1">
        <v>-1.5</v>
      </c>
      <c r="N41" s="1">
        <v>4.8</v>
      </c>
      <c r="P41" s="1" t="s">
        <v>2915</v>
      </c>
    </row>
    <row r="42" spans="1:16">
      <c r="A42" s="3" t="s">
        <v>7951</v>
      </c>
      <c r="B42" s="1" t="s">
        <v>1464</v>
      </c>
      <c r="C42" s="1">
        <v>12</v>
      </c>
      <c r="E42" s="1">
        <v>20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-5</v>
      </c>
      <c r="M42" s="1">
        <v>-1</v>
      </c>
      <c r="N42" s="1">
        <v>4.8</v>
      </c>
      <c r="P42" s="1" t="s">
        <v>2916</v>
      </c>
    </row>
    <row r="43" spans="1:16">
      <c r="A43" s="3" t="s">
        <v>7952</v>
      </c>
      <c r="B43" s="1" t="s">
        <v>1464</v>
      </c>
      <c r="C43" s="1">
        <v>13</v>
      </c>
      <c r="E43" s="1">
        <v>25</v>
      </c>
      <c r="F43" s="1">
        <v>1</v>
      </c>
      <c r="G43" s="1">
        <v>0</v>
      </c>
      <c r="H43" s="1">
        <v>0</v>
      </c>
      <c r="I43" s="1">
        <v>0</v>
      </c>
      <c r="J43" s="1">
        <v>1</v>
      </c>
      <c r="K43" s="1">
        <v>0</v>
      </c>
      <c r="L43" s="1">
        <v>-3.5</v>
      </c>
      <c r="M43" s="1">
        <v>0</v>
      </c>
      <c r="N43" s="1">
        <v>4.8</v>
      </c>
      <c r="P43" s="1" t="s">
        <v>2917</v>
      </c>
    </row>
    <row r="44" spans="1:16">
      <c r="A44" s="3" t="s">
        <v>7953</v>
      </c>
      <c r="B44" s="1" t="s">
        <v>1464</v>
      </c>
      <c r="C44" s="1">
        <v>14</v>
      </c>
      <c r="E44" s="1">
        <v>29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-5.5</v>
      </c>
      <c r="M44" s="1">
        <v>0</v>
      </c>
      <c r="N44" s="1">
        <v>4.8</v>
      </c>
      <c r="P44" s="1" t="s">
        <v>2912</v>
      </c>
    </row>
    <row r="45" spans="1:16">
      <c r="A45" s="3" t="s">
        <v>8095</v>
      </c>
      <c r="B45" s="1" t="s">
        <v>1465</v>
      </c>
      <c r="C45" s="1">
        <v>1</v>
      </c>
      <c r="E45" s="1">
        <v>4</v>
      </c>
      <c r="F45" s="1">
        <v>1</v>
      </c>
      <c r="G45" s="1">
        <v>1</v>
      </c>
      <c r="H45" s="1">
        <v>0</v>
      </c>
      <c r="I45" s="1">
        <v>0</v>
      </c>
      <c r="J45" s="1">
        <v>0.5</v>
      </c>
      <c r="K45" s="1">
        <v>0</v>
      </c>
      <c r="L45" s="1">
        <v>0</v>
      </c>
      <c r="M45" s="1">
        <v>0</v>
      </c>
      <c r="N45" s="1">
        <v>2</v>
      </c>
      <c r="P45" s="1" t="s">
        <v>2649</v>
      </c>
    </row>
    <row r="46" spans="1:16">
      <c r="A46" s="3" t="s">
        <v>8096</v>
      </c>
      <c r="B46" s="1" t="s">
        <v>1465</v>
      </c>
      <c r="C46" s="1">
        <v>2</v>
      </c>
      <c r="E46" s="1">
        <v>19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1.5</v>
      </c>
      <c r="M46" s="1">
        <v>0</v>
      </c>
      <c r="N46" s="1">
        <v>2.6</v>
      </c>
      <c r="P46" s="1" t="s">
        <v>2649</v>
      </c>
    </row>
    <row r="47" spans="1:16">
      <c r="A47" s="3" t="s">
        <v>8097</v>
      </c>
      <c r="B47" s="1" t="s">
        <v>1465</v>
      </c>
      <c r="C47" s="1">
        <v>3</v>
      </c>
      <c r="E47" s="1">
        <v>39</v>
      </c>
      <c r="F47" s="1">
        <v>2</v>
      </c>
      <c r="G47" s="1">
        <v>1</v>
      </c>
      <c r="H47" s="1">
        <v>0</v>
      </c>
      <c r="I47" s="1">
        <v>1.3</v>
      </c>
      <c r="J47" s="1">
        <v>0.3</v>
      </c>
      <c r="K47" s="1">
        <v>0</v>
      </c>
      <c r="L47" s="1">
        <v>0.5</v>
      </c>
      <c r="M47" s="1">
        <v>0.3</v>
      </c>
      <c r="N47" s="1">
        <v>1.44</v>
      </c>
      <c r="P47" s="1" t="s">
        <v>2650</v>
      </c>
    </row>
    <row r="48" spans="1:16">
      <c r="A48" s="3" t="s">
        <v>8098</v>
      </c>
      <c r="B48" s="1" t="s">
        <v>1465</v>
      </c>
      <c r="C48" s="1">
        <v>4</v>
      </c>
      <c r="E48" s="1">
        <v>45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2.2999999999999998</v>
      </c>
      <c r="L48" s="1">
        <v>0</v>
      </c>
      <c r="M48" s="1">
        <v>0</v>
      </c>
      <c r="N48" s="1">
        <v>1.5</v>
      </c>
      <c r="P48" s="1" t="s">
        <v>2637</v>
      </c>
    </row>
    <row r="49" spans="1:16">
      <c r="A49" s="3" t="s">
        <v>8099</v>
      </c>
      <c r="B49" s="1" t="s">
        <v>1465</v>
      </c>
      <c r="C49" s="1">
        <v>5</v>
      </c>
      <c r="E49" s="1">
        <v>23</v>
      </c>
      <c r="F49" s="1">
        <v>1</v>
      </c>
      <c r="G49" s="1">
        <v>1</v>
      </c>
      <c r="H49" s="1">
        <v>0</v>
      </c>
      <c r="I49" s="1">
        <v>0</v>
      </c>
      <c r="J49" s="1">
        <v>0</v>
      </c>
      <c r="K49" s="1">
        <v>2.2999999999999998</v>
      </c>
      <c r="L49" s="1">
        <v>0</v>
      </c>
      <c r="M49" s="1">
        <v>0</v>
      </c>
      <c r="N49" s="1">
        <v>1.5</v>
      </c>
      <c r="P49" s="1" t="s">
        <v>2638</v>
      </c>
    </row>
    <row r="50" spans="1:16">
      <c r="A50" s="3" t="s">
        <v>8100</v>
      </c>
      <c r="B50" s="1" t="s">
        <v>1465</v>
      </c>
      <c r="C50" s="1">
        <v>6</v>
      </c>
      <c r="E50" s="1">
        <v>46</v>
      </c>
      <c r="F50" s="1">
        <v>1</v>
      </c>
      <c r="G50" s="1">
        <v>1</v>
      </c>
      <c r="H50" s="1">
        <v>0</v>
      </c>
      <c r="I50" s="1">
        <v>0</v>
      </c>
      <c r="J50" s="1">
        <v>0</v>
      </c>
      <c r="K50" s="1">
        <v>3.6</v>
      </c>
      <c r="L50" s="1">
        <v>0</v>
      </c>
      <c r="M50" s="1">
        <v>0</v>
      </c>
      <c r="N50" s="1">
        <v>0.96</v>
      </c>
      <c r="P50" s="1" t="s">
        <v>2639</v>
      </c>
    </row>
    <row r="51" spans="1:16">
      <c r="A51" s="3" t="s">
        <v>8101</v>
      </c>
      <c r="B51" s="1" t="s">
        <v>1465</v>
      </c>
      <c r="C51" s="1">
        <v>7</v>
      </c>
      <c r="E51" s="1">
        <v>24</v>
      </c>
      <c r="F51" s="1">
        <v>1</v>
      </c>
      <c r="G51" s="1">
        <v>1</v>
      </c>
      <c r="H51" s="1">
        <v>0</v>
      </c>
      <c r="I51" s="1">
        <v>0</v>
      </c>
      <c r="J51" s="1">
        <v>0</v>
      </c>
      <c r="K51" s="1">
        <v>3.6</v>
      </c>
      <c r="L51" s="1">
        <v>0</v>
      </c>
      <c r="M51" s="1">
        <v>0</v>
      </c>
      <c r="N51" s="1">
        <v>0.96</v>
      </c>
      <c r="P51" s="1" t="s">
        <v>2640</v>
      </c>
    </row>
    <row r="52" spans="1:16">
      <c r="A52" s="3" t="s">
        <v>8102</v>
      </c>
      <c r="B52" s="1" t="s">
        <v>1465</v>
      </c>
      <c r="C52" s="1">
        <v>8</v>
      </c>
      <c r="E52" s="1">
        <v>13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4.5</v>
      </c>
      <c r="L52" s="1">
        <v>0</v>
      </c>
      <c r="M52" s="1">
        <v>0</v>
      </c>
      <c r="N52" s="1">
        <v>1.68</v>
      </c>
      <c r="P52" s="1" t="s">
        <v>2643</v>
      </c>
    </row>
    <row r="53" spans="1:16">
      <c r="A53" s="3" t="s">
        <v>8103</v>
      </c>
      <c r="B53" s="1" t="s">
        <v>1465</v>
      </c>
      <c r="C53" s="1">
        <v>9</v>
      </c>
      <c r="E53" s="1">
        <v>7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4.5</v>
      </c>
      <c r="L53" s="1">
        <v>0</v>
      </c>
      <c r="M53" s="1">
        <v>0</v>
      </c>
      <c r="N53" s="1">
        <v>1.68</v>
      </c>
      <c r="P53" s="1" t="s">
        <v>2644</v>
      </c>
    </row>
    <row r="54" spans="1:16">
      <c r="A54" s="3" t="s">
        <v>8104</v>
      </c>
      <c r="B54" s="1" t="s">
        <v>1465</v>
      </c>
      <c r="C54" s="1">
        <v>10</v>
      </c>
      <c r="E54" s="1">
        <v>14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4.9000000000000004</v>
      </c>
      <c r="L54" s="1">
        <v>0</v>
      </c>
      <c r="M54" s="1">
        <v>0</v>
      </c>
      <c r="N54" s="1">
        <v>1.56</v>
      </c>
      <c r="P54" s="1" t="s">
        <v>2646</v>
      </c>
    </row>
    <row r="55" spans="1:16">
      <c r="A55" s="3" t="s">
        <v>8105</v>
      </c>
      <c r="B55" s="1" t="s">
        <v>1465</v>
      </c>
      <c r="C55" s="1">
        <v>11</v>
      </c>
      <c r="E55" s="1">
        <v>8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4.9000000000000004</v>
      </c>
      <c r="L55" s="1">
        <v>0</v>
      </c>
      <c r="M55" s="1">
        <v>0</v>
      </c>
      <c r="N55" s="1">
        <v>1.56</v>
      </c>
      <c r="P55" s="1" t="s">
        <v>2647</v>
      </c>
    </row>
    <row r="56" spans="1:16">
      <c r="A56" s="3" t="s">
        <v>10370</v>
      </c>
      <c r="B56" s="1" t="s">
        <v>1466</v>
      </c>
      <c r="C56" s="1">
        <v>1</v>
      </c>
      <c r="E56" s="1">
        <v>4</v>
      </c>
      <c r="F56" s="1">
        <v>1</v>
      </c>
      <c r="G56" s="1">
        <v>1</v>
      </c>
      <c r="H56" s="1">
        <v>-0.3</v>
      </c>
      <c r="I56" s="1">
        <v>0</v>
      </c>
      <c r="J56" s="1">
        <v>0</v>
      </c>
      <c r="K56" s="1">
        <v>0.3</v>
      </c>
      <c r="L56" s="1">
        <v>0</v>
      </c>
      <c r="M56" s="1">
        <v>0</v>
      </c>
      <c r="N56" s="1">
        <v>1.44</v>
      </c>
      <c r="P56" s="1" t="s">
        <v>2649</v>
      </c>
    </row>
    <row r="57" spans="1:16">
      <c r="A57" s="3" t="s">
        <v>10371</v>
      </c>
      <c r="B57" s="1" t="s">
        <v>1466</v>
      </c>
      <c r="C57" s="1">
        <v>2</v>
      </c>
      <c r="E57" s="1">
        <v>66</v>
      </c>
      <c r="F57" s="1">
        <v>1</v>
      </c>
      <c r="G57" s="1">
        <v>1</v>
      </c>
      <c r="H57" s="1">
        <v>0</v>
      </c>
      <c r="I57" s="1">
        <v>-0.5</v>
      </c>
      <c r="J57" s="1">
        <v>0</v>
      </c>
      <c r="K57" s="1">
        <v>0</v>
      </c>
      <c r="L57" s="1">
        <v>0.5</v>
      </c>
      <c r="M57" s="1">
        <v>0</v>
      </c>
      <c r="N57" s="1">
        <v>1.2</v>
      </c>
      <c r="P57" s="1" t="s">
        <v>2649</v>
      </c>
    </row>
    <row r="58" spans="1:16">
      <c r="A58" s="3" t="s">
        <v>10372</v>
      </c>
      <c r="B58" s="1" t="s">
        <v>1466</v>
      </c>
      <c r="C58" s="1">
        <v>3</v>
      </c>
      <c r="E58" s="1">
        <v>67</v>
      </c>
      <c r="F58" s="1">
        <v>1</v>
      </c>
      <c r="G58" s="1">
        <v>1</v>
      </c>
      <c r="H58" s="1">
        <v>0</v>
      </c>
      <c r="I58" s="1">
        <v>0.3</v>
      </c>
      <c r="J58" s="1">
        <v>0</v>
      </c>
      <c r="K58" s="1">
        <v>0</v>
      </c>
      <c r="L58" s="1">
        <v>0.9</v>
      </c>
      <c r="M58" s="1">
        <v>0</v>
      </c>
      <c r="N58" s="1">
        <v>1.3</v>
      </c>
      <c r="P58" s="1" t="s">
        <v>2649</v>
      </c>
    </row>
    <row r="59" spans="1:16">
      <c r="A59" s="3" t="s">
        <v>10373</v>
      </c>
      <c r="B59" s="1" t="s">
        <v>1466</v>
      </c>
      <c r="C59" s="1">
        <v>4</v>
      </c>
      <c r="E59" s="1">
        <v>89</v>
      </c>
      <c r="F59" s="1">
        <v>2</v>
      </c>
      <c r="G59" s="1">
        <v>1</v>
      </c>
      <c r="H59" s="1">
        <v>0</v>
      </c>
      <c r="I59" s="1">
        <v>0.4</v>
      </c>
      <c r="J59" s="1">
        <v>0.3</v>
      </c>
      <c r="K59" s="1">
        <v>0</v>
      </c>
      <c r="L59" s="1">
        <v>1</v>
      </c>
      <c r="M59" s="1">
        <v>0.3</v>
      </c>
      <c r="N59" s="1">
        <v>1.08</v>
      </c>
      <c r="P59" s="1" t="s">
        <v>2650</v>
      </c>
    </row>
    <row r="60" spans="1:16">
      <c r="A60" s="3" t="s">
        <v>10374</v>
      </c>
      <c r="B60" s="1" t="s">
        <v>1466</v>
      </c>
      <c r="C60" s="1">
        <v>5</v>
      </c>
      <c r="E60" s="1">
        <v>100</v>
      </c>
      <c r="F60" s="1">
        <v>1</v>
      </c>
      <c r="G60" s="1">
        <v>1</v>
      </c>
      <c r="H60" s="1">
        <v>0.2</v>
      </c>
      <c r="I60" s="1">
        <v>0</v>
      </c>
      <c r="J60" s="1">
        <v>0</v>
      </c>
      <c r="K60" s="1">
        <v>0.5</v>
      </c>
      <c r="L60" s="1">
        <v>0</v>
      </c>
      <c r="M60" s="1">
        <v>0</v>
      </c>
      <c r="N60" s="1">
        <v>0.96</v>
      </c>
      <c r="P60" s="1" t="s">
        <v>2637</v>
      </c>
    </row>
    <row r="61" spans="1:16">
      <c r="A61" s="3" t="s">
        <v>10375</v>
      </c>
      <c r="B61" s="1" t="s">
        <v>1466</v>
      </c>
      <c r="C61" s="1">
        <v>6</v>
      </c>
      <c r="E61" s="1">
        <v>72</v>
      </c>
      <c r="F61" s="1">
        <v>1</v>
      </c>
      <c r="G61" s="1">
        <v>1</v>
      </c>
      <c r="H61" s="1">
        <v>0.2</v>
      </c>
      <c r="I61" s="1">
        <v>0</v>
      </c>
      <c r="J61" s="1">
        <v>0</v>
      </c>
      <c r="K61" s="1">
        <v>0.5</v>
      </c>
      <c r="L61" s="1">
        <v>0</v>
      </c>
      <c r="M61" s="1">
        <v>0</v>
      </c>
      <c r="N61" s="1">
        <v>0.96</v>
      </c>
      <c r="P61" s="1" t="s">
        <v>2638</v>
      </c>
    </row>
    <row r="62" spans="1:16">
      <c r="A62" s="3" t="s">
        <v>10376</v>
      </c>
      <c r="B62" s="1" t="s">
        <v>1466</v>
      </c>
      <c r="C62" s="1">
        <v>7</v>
      </c>
      <c r="E62" s="1">
        <v>100</v>
      </c>
      <c r="F62" s="1">
        <v>1</v>
      </c>
      <c r="G62" s="1">
        <v>1</v>
      </c>
      <c r="H62" s="1">
        <v>1</v>
      </c>
      <c r="I62" s="1">
        <v>0</v>
      </c>
      <c r="J62" s="1">
        <v>0</v>
      </c>
      <c r="K62" s="1">
        <v>2</v>
      </c>
      <c r="L62" s="1">
        <v>0</v>
      </c>
      <c r="M62" s="1">
        <v>0</v>
      </c>
      <c r="N62" s="1">
        <v>0.72</v>
      </c>
      <c r="P62" s="1" t="s">
        <v>2637</v>
      </c>
    </row>
    <row r="63" spans="1:16">
      <c r="A63" s="3" t="s">
        <v>10377</v>
      </c>
      <c r="B63" s="1" t="s">
        <v>1466</v>
      </c>
      <c r="C63" s="1">
        <v>8</v>
      </c>
      <c r="E63" s="1">
        <v>72</v>
      </c>
      <c r="F63" s="1">
        <v>1</v>
      </c>
      <c r="G63" s="1">
        <v>1</v>
      </c>
      <c r="H63" s="1">
        <v>1</v>
      </c>
      <c r="I63" s="1">
        <v>0</v>
      </c>
      <c r="J63" s="1">
        <v>0</v>
      </c>
      <c r="K63" s="1">
        <v>2</v>
      </c>
      <c r="L63" s="1">
        <v>0</v>
      </c>
      <c r="M63" s="1">
        <v>0</v>
      </c>
      <c r="N63" s="1">
        <v>0.72</v>
      </c>
      <c r="P63" s="1" t="s">
        <v>2638</v>
      </c>
    </row>
    <row r="64" spans="1:16">
      <c r="A64" s="3" t="s">
        <v>10378</v>
      </c>
      <c r="B64" s="1" t="s">
        <v>1466</v>
      </c>
      <c r="C64" s="1">
        <v>9</v>
      </c>
      <c r="E64" s="1">
        <v>101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2.8</v>
      </c>
      <c r="L64" s="1">
        <v>0</v>
      </c>
      <c r="M64" s="1">
        <v>0</v>
      </c>
      <c r="N64" s="1">
        <v>0.72</v>
      </c>
      <c r="P64" s="1" t="s">
        <v>2639</v>
      </c>
    </row>
    <row r="65" spans="1:16">
      <c r="A65" s="3" t="s">
        <v>10379</v>
      </c>
      <c r="B65" s="1" t="s">
        <v>1466</v>
      </c>
      <c r="C65" s="1">
        <v>10</v>
      </c>
      <c r="E65" s="1">
        <v>73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2.8</v>
      </c>
      <c r="L65" s="1">
        <v>0</v>
      </c>
      <c r="M65" s="1">
        <v>0</v>
      </c>
      <c r="N65" s="1">
        <v>0.72</v>
      </c>
      <c r="P65" s="1" t="s">
        <v>2640</v>
      </c>
    </row>
    <row r="66" spans="1:16">
      <c r="A66" s="3" t="s">
        <v>10380</v>
      </c>
      <c r="B66" s="1" t="s">
        <v>1466</v>
      </c>
      <c r="C66" s="1">
        <v>11</v>
      </c>
      <c r="E66" s="1">
        <v>12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2.8</v>
      </c>
      <c r="L66" s="1">
        <v>0</v>
      </c>
      <c r="M66" s="1">
        <v>0</v>
      </c>
      <c r="N66" s="1">
        <v>1.08</v>
      </c>
      <c r="P66" s="1" t="s">
        <v>2643</v>
      </c>
    </row>
    <row r="67" spans="1:16">
      <c r="A67" s="3" t="s">
        <v>10381</v>
      </c>
      <c r="B67" s="1" t="s">
        <v>1466</v>
      </c>
      <c r="C67" s="1">
        <v>12</v>
      </c>
      <c r="E67" s="1">
        <v>6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2.8</v>
      </c>
      <c r="L67" s="1">
        <v>0</v>
      </c>
      <c r="M67" s="1">
        <v>0</v>
      </c>
      <c r="N67" s="1">
        <v>1.08</v>
      </c>
      <c r="P67" s="1" t="s">
        <v>2644</v>
      </c>
    </row>
    <row r="68" spans="1:16">
      <c r="A68" s="3" t="s">
        <v>10382</v>
      </c>
      <c r="B68" s="1" t="s">
        <v>1466</v>
      </c>
      <c r="C68" s="1">
        <v>13</v>
      </c>
      <c r="E68" s="1">
        <v>13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4</v>
      </c>
      <c r="L68" s="1">
        <v>0</v>
      </c>
      <c r="M68" s="1">
        <v>0</v>
      </c>
      <c r="N68" s="1">
        <v>0.7</v>
      </c>
      <c r="P68" s="1" t="s">
        <v>2646</v>
      </c>
    </row>
    <row r="69" spans="1:16">
      <c r="A69" s="3" t="s">
        <v>10383</v>
      </c>
      <c r="B69" s="1" t="s">
        <v>1466</v>
      </c>
      <c r="C69" s="1">
        <v>14</v>
      </c>
      <c r="E69" s="1">
        <v>7</v>
      </c>
      <c r="F69" s="1">
        <v>0</v>
      </c>
      <c r="G69" s="1">
        <v>1</v>
      </c>
      <c r="H69" s="1">
        <v>0</v>
      </c>
      <c r="I69" s="1">
        <v>0</v>
      </c>
      <c r="J69" s="1">
        <v>0</v>
      </c>
      <c r="K69" s="1">
        <v>4</v>
      </c>
      <c r="L69" s="1">
        <v>0</v>
      </c>
      <c r="M69" s="1">
        <v>0</v>
      </c>
      <c r="N69" s="1">
        <v>0.7</v>
      </c>
      <c r="P69" s="1" t="s">
        <v>2647</v>
      </c>
    </row>
    <row r="70" spans="1:16">
      <c r="A70" s="3"/>
      <c r="B70" s="1" t="s">
        <v>68</v>
      </c>
    </row>
    <row r="71" spans="1:16">
      <c r="A71" s="3" t="s">
        <v>7404</v>
      </c>
      <c r="B71" s="1" t="s">
        <v>58</v>
      </c>
      <c r="C71" s="1">
        <v>1</v>
      </c>
      <c r="E71" s="1">
        <v>4</v>
      </c>
      <c r="F71" s="1">
        <v>1</v>
      </c>
      <c r="G71" s="1">
        <v>1</v>
      </c>
      <c r="H71" s="1">
        <v>-0.3</v>
      </c>
      <c r="I71" s="1">
        <v>0</v>
      </c>
      <c r="J71" s="1">
        <v>0</v>
      </c>
      <c r="K71" s="1">
        <v>0.3</v>
      </c>
      <c r="L71" s="1">
        <v>0</v>
      </c>
      <c r="M71" s="1">
        <v>0</v>
      </c>
      <c r="N71" s="1">
        <v>1.2</v>
      </c>
      <c r="P71" s="1" t="s">
        <v>2649</v>
      </c>
    </row>
    <row r="72" spans="1:16">
      <c r="A72" s="3" t="s">
        <v>7405</v>
      </c>
      <c r="B72" s="1" t="s">
        <v>58</v>
      </c>
      <c r="C72" s="1">
        <v>2</v>
      </c>
      <c r="E72" s="1">
        <v>66</v>
      </c>
      <c r="F72" s="1">
        <v>1</v>
      </c>
      <c r="G72" s="1">
        <v>1</v>
      </c>
      <c r="H72" s="1">
        <v>0</v>
      </c>
      <c r="I72" s="1">
        <v>-0.5</v>
      </c>
      <c r="J72" s="1">
        <v>0</v>
      </c>
      <c r="K72" s="1">
        <v>0</v>
      </c>
      <c r="L72" s="1">
        <v>0.5</v>
      </c>
      <c r="M72" s="1">
        <v>0</v>
      </c>
      <c r="N72" s="1">
        <v>1.1000000000000001</v>
      </c>
      <c r="P72" s="1" t="s">
        <v>2649</v>
      </c>
    </row>
    <row r="73" spans="1:16">
      <c r="A73" s="3" t="s">
        <v>7406</v>
      </c>
      <c r="B73" s="1" t="s">
        <v>58</v>
      </c>
      <c r="C73" s="1">
        <v>3</v>
      </c>
      <c r="E73" s="1">
        <v>67</v>
      </c>
      <c r="F73" s="1">
        <v>1</v>
      </c>
      <c r="G73" s="1">
        <v>1</v>
      </c>
      <c r="H73" s="1">
        <v>0</v>
      </c>
      <c r="I73" s="1">
        <v>0.3</v>
      </c>
      <c r="J73" s="1">
        <v>0</v>
      </c>
      <c r="K73" s="1">
        <v>0</v>
      </c>
      <c r="L73" s="1">
        <v>0.8</v>
      </c>
      <c r="M73" s="1">
        <v>0</v>
      </c>
      <c r="N73" s="1">
        <v>1.4</v>
      </c>
      <c r="P73" s="1" t="s">
        <v>2649</v>
      </c>
    </row>
    <row r="74" spans="1:16">
      <c r="A74" s="3" t="s">
        <v>7407</v>
      </c>
      <c r="B74" s="1" t="s">
        <v>58</v>
      </c>
      <c r="C74" s="1">
        <v>4</v>
      </c>
      <c r="E74" s="1">
        <v>89</v>
      </c>
      <c r="F74" s="1">
        <v>2</v>
      </c>
      <c r="G74" s="1">
        <v>1</v>
      </c>
      <c r="H74" s="1">
        <v>0</v>
      </c>
      <c r="I74" s="1">
        <v>0.6</v>
      </c>
      <c r="J74" s="1">
        <v>-0.09</v>
      </c>
      <c r="K74" s="1">
        <v>0</v>
      </c>
      <c r="L74" s="1">
        <v>0.6</v>
      </c>
      <c r="M74" s="1">
        <v>0.2</v>
      </c>
      <c r="N74" s="1">
        <v>1.5</v>
      </c>
      <c r="P74" s="1" t="s">
        <v>2650</v>
      </c>
    </row>
    <row r="75" spans="1:16">
      <c r="A75" s="3" t="s">
        <v>7408</v>
      </c>
      <c r="B75" s="1" t="s">
        <v>58</v>
      </c>
      <c r="C75" s="1">
        <v>5</v>
      </c>
      <c r="E75" s="1">
        <v>100</v>
      </c>
      <c r="F75" s="1">
        <v>1</v>
      </c>
      <c r="G75" s="1">
        <v>1</v>
      </c>
      <c r="H75" s="1">
        <v>0</v>
      </c>
      <c r="I75" s="1">
        <v>0</v>
      </c>
      <c r="J75" s="1">
        <v>0</v>
      </c>
      <c r="K75" s="1">
        <v>2</v>
      </c>
      <c r="L75" s="1">
        <v>0</v>
      </c>
      <c r="M75" s="1">
        <v>0</v>
      </c>
      <c r="N75" s="1">
        <v>0.8</v>
      </c>
      <c r="P75" s="1" t="s">
        <v>2637</v>
      </c>
    </row>
    <row r="76" spans="1:16">
      <c r="A76" s="3" t="s">
        <v>7409</v>
      </c>
      <c r="B76" s="1" t="s">
        <v>58</v>
      </c>
      <c r="C76" s="1">
        <v>6</v>
      </c>
      <c r="E76" s="1">
        <v>72</v>
      </c>
      <c r="F76" s="1">
        <v>1</v>
      </c>
      <c r="G76" s="1">
        <v>1</v>
      </c>
      <c r="H76" s="1">
        <v>0</v>
      </c>
      <c r="I76" s="1">
        <v>0</v>
      </c>
      <c r="J76" s="1">
        <v>0</v>
      </c>
      <c r="K76" s="1">
        <v>2</v>
      </c>
      <c r="L76" s="1">
        <v>0</v>
      </c>
      <c r="M76" s="1">
        <v>0</v>
      </c>
      <c r="N76" s="1">
        <v>0.8</v>
      </c>
      <c r="P76" s="1" t="s">
        <v>2638</v>
      </c>
    </row>
    <row r="77" spans="1:16">
      <c r="A77" s="3" t="s">
        <v>7410</v>
      </c>
      <c r="B77" s="1" t="s">
        <v>58</v>
      </c>
      <c r="C77" s="1">
        <v>7</v>
      </c>
      <c r="E77" s="1">
        <v>101</v>
      </c>
      <c r="F77" s="1">
        <v>1</v>
      </c>
      <c r="G77" s="1">
        <v>0</v>
      </c>
      <c r="H77" s="1">
        <v>0</v>
      </c>
      <c r="I77" s="1">
        <v>0</v>
      </c>
      <c r="J77" s="1">
        <v>0</v>
      </c>
      <c r="K77" s="1">
        <v>2.7</v>
      </c>
      <c r="L77" s="1">
        <v>0</v>
      </c>
      <c r="M77" s="1">
        <v>0</v>
      </c>
      <c r="N77" s="1">
        <v>0.8</v>
      </c>
      <c r="P77" s="1" t="s">
        <v>2639</v>
      </c>
    </row>
    <row r="78" spans="1:16">
      <c r="A78" s="3" t="s">
        <v>7411</v>
      </c>
      <c r="B78" s="1" t="s">
        <v>58</v>
      </c>
      <c r="C78" s="1">
        <v>8</v>
      </c>
      <c r="E78" s="1">
        <v>73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2.7</v>
      </c>
      <c r="L78" s="1">
        <v>0</v>
      </c>
      <c r="M78" s="1">
        <v>0</v>
      </c>
      <c r="N78" s="1">
        <v>0.8</v>
      </c>
      <c r="P78" s="1" t="s">
        <v>2640</v>
      </c>
    </row>
    <row r="79" spans="1:16">
      <c r="A79" s="3" t="s">
        <v>7412</v>
      </c>
      <c r="B79" s="1" t="s">
        <v>58</v>
      </c>
      <c r="C79" s="1">
        <v>9</v>
      </c>
      <c r="E79" s="1">
        <v>12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2.8</v>
      </c>
      <c r="L79" s="1">
        <v>0</v>
      </c>
      <c r="M79" s="1">
        <v>0</v>
      </c>
      <c r="N79" s="1">
        <v>1</v>
      </c>
      <c r="P79" s="1" t="s">
        <v>2643</v>
      </c>
    </row>
    <row r="80" spans="1:16">
      <c r="A80" s="3" t="s">
        <v>7413</v>
      </c>
      <c r="B80" s="1" t="s">
        <v>58</v>
      </c>
      <c r="C80" s="1">
        <v>10</v>
      </c>
      <c r="E80" s="1">
        <v>6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2.8</v>
      </c>
      <c r="L80" s="1">
        <v>0</v>
      </c>
      <c r="M80" s="1">
        <v>0</v>
      </c>
      <c r="N80" s="1">
        <v>1</v>
      </c>
      <c r="P80" s="1" t="s">
        <v>2644</v>
      </c>
    </row>
    <row r="81" spans="1:16">
      <c r="A81" s="3" t="s">
        <v>7414</v>
      </c>
      <c r="B81" s="1" t="s">
        <v>58</v>
      </c>
      <c r="C81" s="1">
        <v>11</v>
      </c>
      <c r="E81" s="1">
        <v>13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3.6</v>
      </c>
      <c r="L81" s="1">
        <v>0</v>
      </c>
      <c r="M81" s="1">
        <v>0</v>
      </c>
      <c r="N81" s="1">
        <v>0.9</v>
      </c>
      <c r="P81" s="1" t="s">
        <v>2646</v>
      </c>
    </row>
    <row r="82" spans="1:16">
      <c r="A82" s="3" t="s">
        <v>7415</v>
      </c>
      <c r="B82" s="1" t="s">
        <v>58</v>
      </c>
      <c r="C82" s="1">
        <v>12</v>
      </c>
      <c r="E82" s="1">
        <v>7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3.6</v>
      </c>
      <c r="L82" s="1">
        <v>0</v>
      </c>
      <c r="M82" s="1">
        <v>0</v>
      </c>
      <c r="N82" s="1">
        <v>0.9</v>
      </c>
      <c r="P82" s="1" t="s">
        <v>2647</v>
      </c>
    </row>
    <row r="83" spans="1:16">
      <c r="A83" s="3" t="s">
        <v>10568</v>
      </c>
      <c r="B83" s="1" t="s">
        <v>87</v>
      </c>
      <c r="C83" s="1">
        <v>1</v>
      </c>
      <c r="E83" s="1">
        <v>4</v>
      </c>
      <c r="F83" s="1">
        <v>1</v>
      </c>
      <c r="G83" s="1">
        <v>1</v>
      </c>
      <c r="H83" s="1">
        <v>-0.5</v>
      </c>
      <c r="I83" s="1">
        <v>-0.5</v>
      </c>
      <c r="J83" s="1">
        <v>0</v>
      </c>
      <c r="K83" s="1">
        <v>0.5</v>
      </c>
      <c r="L83" s="1">
        <v>-0.5</v>
      </c>
      <c r="M83" s="1">
        <v>0</v>
      </c>
      <c r="N83" s="1">
        <v>1.2</v>
      </c>
      <c r="P83" s="1" t="s">
        <v>4243</v>
      </c>
    </row>
    <row r="84" spans="1:16">
      <c r="A84" s="3" t="s">
        <v>10569</v>
      </c>
      <c r="B84" s="1" t="s">
        <v>87</v>
      </c>
      <c r="C84" s="1">
        <v>2</v>
      </c>
      <c r="E84" s="1">
        <v>18</v>
      </c>
      <c r="F84" s="1">
        <v>1</v>
      </c>
      <c r="G84" s="1">
        <v>1</v>
      </c>
      <c r="H84" s="1">
        <v>0</v>
      </c>
      <c r="I84" s="1">
        <v>0.5</v>
      </c>
      <c r="J84" s="1">
        <v>0</v>
      </c>
      <c r="K84" s="1">
        <v>0</v>
      </c>
      <c r="L84" s="1">
        <v>0.8</v>
      </c>
      <c r="M84" s="1">
        <v>0</v>
      </c>
      <c r="N84" s="1">
        <v>2.1</v>
      </c>
      <c r="P84" s="1" t="s">
        <v>4244</v>
      </c>
    </row>
    <row r="85" spans="1:16">
      <c r="A85" s="3" t="s">
        <v>10570</v>
      </c>
      <c r="B85" s="1" t="s">
        <v>87</v>
      </c>
      <c r="C85" s="1">
        <v>3</v>
      </c>
      <c r="E85" s="1">
        <v>36</v>
      </c>
      <c r="F85" s="1">
        <v>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0.8</v>
      </c>
      <c r="M85" s="1">
        <v>0</v>
      </c>
      <c r="N85" s="1">
        <v>1.56</v>
      </c>
      <c r="P85" s="1" t="s">
        <v>2650</v>
      </c>
    </row>
    <row r="86" spans="1:16">
      <c r="A86" s="3" t="s">
        <v>10571</v>
      </c>
      <c r="B86" s="1" t="s">
        <v>87</v>
      </c>
      <c r="C86" s="1">
        <v>4</v>
      </c>
      <c r="E86" s="1">
        <v>41</v>
      </c>
      <c r="F86" s="1">
        <v>1</v>
      </c>
      <c r="G86" s="1">
        <v>1</v>
      </c>
      <c r="H86" s="1">
        <v>0</v>
      </c>
      <c r="I86" s="1">
        <v>0</v>
      </c>
      <c r="J86" s="1">
        <v>0</v>
      </c>
      <c r="K86" s="1">
        <v>2</v>
      </c>
      <c r="L86" s="1">
        <v>0</v>
      </c>
      <c r="M86" s="1">
        <v>0</v>
      </c>
      <c r="N86" s="1">
        <v>0.72</v>
      </c>
      <c r="P86" s="1" t="s">
        <v>2637</v>
      </c>
    </row>
    <row r="87" spans="1:16">
      <c r="A87" s="3" t="s">
        <v>10572</v>
      </c>
      <c r="B87" s="1" t="s">
        <v>87</v>
      </c>
      <c r="C87" s="1">
        <v>5</v>
      </c>
      <c r="E87" s="1">
        <v>21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2</v>
      </c>
      <c r="L87" s="1">
        <v>0</v>
      </c>
      <c r="M87" s="1">
        <v>0</v>
      </c>
      <c r="N87" s="1">
        <v>0.72</v>
      </c>
      <c r="P87" s="1" t="s">
        <v>2638</v>
      </c>
    </row>
    <row r="88" spans="1:16">
      <c r="A88" s="3" t="s">
        <v>10573</v>
      </c>
      <c r="B88" s="1" t="s">
        <v>87</v>
      </c>
      <c r="C88" s="1">
        <v>6</v>
      </c>
      <c r="E88" s="1">
        <v>42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2.2999999999999998</v>
      </c>
      <c r="L88" s="1">
        <v>0</v>
      </c>
      <c r="M88" s="1">
        <v>0</v>
      </c>
      <c r="N88" s="1">
        <v>0.72</v>
      </c>
      <c r="P88" s="1" t="s">
        <v>2639</v>
      </c>
    </row>
    <row r="89" spans="1:16">
      <c r="A89" s="3" t="s">
        <v>10574</v>
      </c>
      <c r="B89" s="1" t="s">
        <v>87</v>
      </c>
      <c r="C89" s="1">
        <v>7</v>
      </c>
      <c r="E89" s="1">
        <v>22</v>
      </c>
      <c r="F89" s="1">
        <v>1</v>
      </c>
      <c r="G89" s="1">
        <v>0</v>
      </c>
      <c r="H89" s="1">
        <v>0</v>
      </c>
      <c r="I89" s="1">
        <v>0</v>
      </c>
      <c r="J89" s="1">
        <v>0</v>
      </c>
      <c r="K89" s="1">
        <v>2.2999999999999998</v>
      </c>
      <c r="L89" s="1">
        <v>0</v>
      </c>
      <c r="M89" s="1">
        <v>0</v>
      </c>
      <c r="N89" s="1">
        <v>0.72</v>
      </c>
      <c r="P89" s="1" t="s">
        <v>2640</v>
      </c>
    </row>
    <row r="90" spans="1:16">
      <c r="A90" s="3" t="s">
        <v>10575</v>
      </c>
      <c r="B90" s="1" t="s">
        <v>87</v>
      </c>
      <c r="C90" s="1">
        <v>8</v>
      </c>
      <c r="E90" s="1">
        <v>12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3</v>
      </c>
      <c r="L90" s="1">
        <v>0</v>
      </c>
      <c r="M90" s="1">
        <v>0</v>
      </c>
      <c r="N90" s="1">
        <v>0.96</v>
      </c>
      <c r="P90" s="1" t="s">
        <v>2643</v>
      </c>
    </row>
    <row r="91" spans="1:16">
      <c r="A91" s="3" t="s">
        <v>10576</v>
      </c>
      <c r="B91" s="1" t="s">
        <v>87</v>
      </c>
      <c r="C91" s="1">
        <v>9</v>
      </c>
      <c r="E91" s="1">
        <v>6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3</v>
      </c>
      <c r="L91" s="1">
        <v>0</v>
      </c>
      <c r="M91" s="1">
        <v>0</v>
      </c>
      <c r="N91" s="1">
        <v>0.96</v>
      </c>
      <c r="P91" s="1" t="s">
        <v>2644</v>
      </c>
    </row>
    <row r="92" spans="1:16">
      <c r="A92" s="3" t="s">
        <v>10577</v>
      </c>
      <c r="B92" s="1" t="s">
        <v>87</v>
      </c>
      <c r="C92" s="1">
        <v>10</v>
      </c>
      <c r="E92" s="1">
        <v>13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4</v>
      </c>
      <c r="L92" s="1">
        <v>0</v>
      </c>
      <c r="M92" s="1">
        <v>0</v>
      </c>
      <c r="N92" s="1">
        <v>0.96</v>
      </c>
      <c r="P92" s="1" t="s">
        <v>2646</v>
      </c>
    </row>
    <row r="93" spans="1:16">
      <c r="A93" s="3" t="s">
        <v>10578</v>
      </c>
      <c r="B93" s="1" t="s">
        <v>87</v>
      </c>
      <c r="C93" s="1">
        <v>11</v>
      </c>
      <c r="E93" s="1">
        <v>7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4</v>
      </c>
      <c r="L93" s="1">
        <v>0</v>
      </c>
      <c r="M93" s="1">
        <v>0</v>
      </c>
      <c r="N93" s="1">
        <v>0.96</v>
      </c>
      <c r="P93" s="1" t="s">
        <v>2647</v>
      </c>
    </row>
    <row r="94" spans="1:16">
      <c r="A94" s="3" t="s">
        <v>8787</v>
      </c>
      <c r="B94" s="1" t="s">
        <v>84</v>
      </c>
      <c r="C94" s="1">
        <v>1</v>
      </c>
      <c r="E94" s="1">
        <v>5</v>
      </c>
      <c r="F94" s="1">
        <v>1</v>
      </c>
      <c r="G94" s="1">
        <v>1</v>
      </c>
      <c r="H94" s="1">
        <v>1.2</v>
      </c>
      <c r="I94" s="1">
        <v>-0.1</v>
      </c>
      <c r="J94" s="1">
        <v>0</v>
      </c>
      <c r="K94" s="1">
        <v>0.8</v>
      </c>
      <c r="L94" s="1">
        <v>0.5</v>
      </c>
      <c r="M94" s="1">
        <v>0</v>
      </c>
      <c r="N94" s="1">
        <v>2.8</v>
      </c>
      <c r="P94" s="1" t="s">
        <v>2649</v>
      </c>
    </row>
    <row r="95" spans="1:16">
      <c r="A95" s="3" t="s">
        <v>8788</v>
      </c>
      <c r="B95" s="1" t="s">
        <v>84</v>
      </c>
      <c r="C95" s="1">
        <v>2</v>
      </c>
      <c r="E95" s="1">
        <v>5</v>
      </c>
      <c r="F95" s="1">
        <v>1</v>
      </c>
      <c r="G95" s="1">
        <v>1</v>
      </c>
      <c r="H95" s="1">
        <v>-1.2</v>
      </c>
      <c r="I95" s="1">
        <v>-0.1</v>
      </c>
      <c r="J95" s="1">
        <v>0</v>
      </c>
      <c r="K95" s="1">
        <v>-0.8</v>
      </c>
      <c r="L95" s="1">
        <v>0.5</v>
      </c>
      <c r="M95" s="1">
        <v>0</v>
      </c>
      <c r="N95" s="1">
        <v>2.8</v>
      </c>
      <c r="P95" s="1" t="s">
        <v>2649</v>
      </c>
    </row>
    <row r="96" spans="1:16">
      <c r="A96" s="3" t="s">
        <v>8789</v>
      </c>
      <c r="B96" s="1" t="s">
        <v>84</v>
      </c>
      <c r="C96" s="1">
        <v>3</v>
      </c>
      <c r="E96" s="1">
        <v>19</v>
      </c>
      <c r="F96" s="1">
        <v>2</v>
      </c>
      <c r="G96" s="1">
        <v>1</v>
      </c>
      <c r="H96" s="1">
        <v>0</v>
      </c>
      <c r="I96" s="1">
        <v>-0.1</v>
      </c>
      <c r="J96" s="1">
        <v>0</v>
      </c>
      <c r="K96" s="1">
        <v>0</v>
      </c>
      <c r="L96" s="1">
        <v>-0.1</v>
      </c>
      <c r="M96" s="1">
        <v>0</v>
      </c>
      <c r="N96" s="1">
        <v>3.45</v>
      </c>
      <c r="P96" s="1" t="s">
        <v>2650</v>
      </c>
    </row>
    <row r="97" spans="1:16">
      <c r="A97" s="3" t="s">
        <v>8790</v>
      </c>
      <c r="B97" s="1" t="s">
        <v>84</v>
      </c>
      <c r="C97" s="1">
        <v>4</v>
      </c>
      <c r="E97" s="1">
        <v>24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1.2</v>
      </c>
      <c r="P97" s="1" t="s">
        <v>2637</v>
      </c>
    </row>
    <row r="98" spans="1:16">
      <c r="A98" s="3" t="s">
        <v>8791</v>
      </c>
      <c r="B98" s="1" t="s">
        <v>84</v>
      </c>
      <c r="C98" s="1">
        <v>5</v>
      </c>
      <c r="E98" s="1">
        <v>9</v>
      </c>
      <c r="F98" s="1">
        <v>1</v>
      </c>
      <c r="G98" s="1">
        <v>1</v>
      </c>
      <c r="H98" s="1">
        <v>0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1.2</v>
      </c>
      <c r="P98" s="1" t="s">
        <v>2638</v>
      </c>
    </row>
    <row r="99" spans="1:16">
      <c r="A99" s="3" t="s">
        <v>8792</v>
      </c>
      <c r="B99" s="1" t="s">
        <v>84</v>
      </c>
      <c r="C99" s="1">
        <v>6</v>
      </c>
      <c r="E99" s="1">
        <v>25</v>
      </c>
      <c r="F99" s="1">
        <v>1</v>
      </c>
      <c r="G99" s="1">
        <v>0</v>
      </c>
      <c r="H99" s="1">
        <v>0.2</v>
      </c>
      <c r="I99" s="1">
        <v>0</v>
      </c>
      <c r="J99" s="1">
        <v>0</v>
      </c>
      <c r="K99" s="1">
        <v>1.8</v>
      </c>
      <c r="L99" s="1">
        <v>0</v>
      </c>
      <c r="M99" s="1">
        <v>0</v>
      </c>
      <c r="N99" s="1">
        <v>1.44</v>
      </c>
      <c r="P99" s="1" t="s">
        <v>2639</v>
      </c>
    </row>
    <row r="100" spans="1:16">
      <c r="A100" s="3" t="s">
        <v>8793</v>
      </c>
      <c r="B100" s="1" t="s">
        <v>84</v>
      </c>
      <c r="C100" s="1">
        <v>7</v>
      </c>
      <c r="E100" s="1">
        <v>10</v>
      </c>
      <c r="F100" s="1">
        <v>1</v>
      </c>
      <c r="G100" s="1">
        <v>0</v>
      </c>
      <c r="H100" s="1">
        <v>0.2</v>
      </c>
      <c r="I100" s="1">
        <v>0</v>
      </c>
      <c r="J100" s="1">
        <v>0</v>
      </c>
      <c r="K100" s="1">
        <v>1.8</v>
      </c>
      <c r="L100" s="1">
        <v>0</v>
      </c>
      <c r="M100" s="1">
        <v>0</v>
      </c>
      <c r="N100" s="1">
        <v>1.44</v>
      </c>
      <c r="P100" s="1" t="s">
        <v>2640</v>
      </c>
    </row>
    <row r="101" spans="1:16">
      <c r="A101" s="3" t="s">
        <v>8794</v>
      </c>
      <c r="B101" s="1" t="s">
        <v>84</v>
      </c>
      <c r="C101" s="1">
        <v>8</v>
      </c>
      <c r="E101" s="1">
        <v>46</v>
      </c>
      <c r="F101" s="1">
        <v>0</v>
      </c>
      <c r="G101" s="1">
        <v>0</v>
      </c>
      <c r="H101" s="1">
        <v>-0.2</v>
      </c>
      <c r="I101" s="1">
        <v>0</v>
      </c>
      <c r="J101" s="1">
        <v>0</v>
      </c>
      <c r="K101" s="1">
        <v>1.2</v>
      </c>
      <c r="L101" s="1">
        <v>0.1</v>
      </c>
      <c r="M101" s="1">
        <v>0</v>
      </c>
      <c r="N101" s="1">
        <v>1.2</v>
      </c>
      <c r="P101" s="1" t="s">
        <v>8786</v>
      </c>
    </row>
    <row r="102" spans="1:16">
      <c r="A102" s="3" t="s">
        <v>8795</v>
      </c>
      <c r="B102" s="1" t="s">
        <v>84</v>
      </c>
      <c r="C102" s="1">
        <v>9</v>
      </c>
      <c r="E102" s="1">
        <v>40</v>
      </c>
      <c r="F102" s="1">
        <v>0</v>
      </c>
      <c r="G102" s="1">
        <v>0</v>
      </c>
      <c r="H102" s="1">
        <v>-0.2</v>
      </c>
      <c r="I102" s="1">
        <v>0</v>
      </c>
      <c r="J102" s="1">
        <v>0</v>
      </c>
      <c r="K102" s="1">
        <v>1.2</v>
      </c>
      <c r="L102" s="1">
        <v>0.1</v>
      </c>
      <c r="M102" s="1">
        <v>0</v>
      </c>
      <c r="N102" s="1">
        <v>1.2</v>
      </c>
      <c r="P102" s="1" t="s">
        <v>8786</v>
      </c>
    </row>
    <row r="103" spans="1:16">
      <c r="A103" s="3" t="s">
        <v>8796</v>
      </c>
      <c r="B103" s="1" t="s">
        <v>84</v>
      </c>
      <c r="C103" s="1">
        <v>10</v>
      </c>
      <c r="E103" s="1">
        <v>44</v>
      </c>
      <c r="F103" s="1">
        <v>0</v>
      </c>
      <c r="G103" s="1">
        <v>1</v>
      </c>
      <c r="H103" s="1">
        <v>-0.3</v>
      </c>
      <c r="I103" s="1">
        <v>0</v>
      </c>
      <c r="J103" s="1">
        <v>0</v>
      </c>
      <c r="K103" s="1">
        <v>0.5</v>
      </c>
      <c r="L103" s="1">
        <v>0</v>
      </c>
      <c r="M103" s="1">
        <v>0</v>
      </c>
      <c r="N103" s="1">
        <v>1.2</v>
      </c>
      <c r="P103" s="1" t="s">
        <v>8786</v>
      </c>
    </row>
    <row r="104" spans="1:16">
      <c r="A104" s="3" t="s">
        <v>8797</v>
      </c>
      <c r="B104" s="1" t="s">
        <v>84</v>
      </c>
      <c r="C104" s="1">
        <v>11</v>
      </c>
      <c r="E104" s="1">
        <v>38</v>
      </c>
      <c r="F104" s="1">
        <v>0</v>
      </c>
      <c r="G104" s="1">
        <v>1</v>
      </c>
      <c r="H104" s="1">
        <v>-0.3</v>
      </c>
      <c r="I104" s="1">
        <v>0</v>
      </c>
      <c r="J104" s="1">
        <v>0</v>
      </c>
      <c r="K104" s="1">
        <v>0.5</v>
      </c>
      <c r="L104" s="1">
        <v>0</v>
      </c>
      <c r="M104" s="1">
        <v>0</v>
      </c>
      <c r="N104" s="1">
        <v>1.2</v>
      </c>
      <c r="P104" s="1" t="s">
        <v>8786</v>
      </c>
    </row>
    <row r="105" spans="1:16">
      <c r="A105" s="3" t="s">
        <v>8798</v>
      </c>
      <c r="B105" s="1" t="s">
        <v>84</v>
      </c>
      <c r="C105" s="1">
        <v>12</v>
      </c>
      <c r="E105" s="1">
        <v>43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1</v>
      </c>
      <c r="L105" s="1">
        <v>0</v>
      </c>
      <c r="M105" s="1">
        <v>0</v>
      </c>
      <c r="N105" s="1">
        <v>1.3</v>
      </c>
      <c r="P105" s="1" t="s">
        <v>8786</v>
      </c>
    </row>
    <row r="106" spans="1:16">
      <c r="A106" s="3" t="s">
        <v>8799</v>
      </c>
      <c r="B106" s="1" t="s">
        <v>84</v>
      </c>
      <c r="C106" s="1">
        <v>13</v>
      </c>
      <c r="E106" s="1">
        <v>37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1.3</v>
      </c>
      <c r="P106" s="1" t="s">
        <v>8786</v>
      </c>
    </row>
    <row r="107" spans="1:16">
      <c r="A107" s="3" t="s">
        <v>8785</v>
      </c>
      <c r="B107" s="1" t="s">
        <v>82</v>
      </c>
      <c r="C107" s="1">
        <v>1</v>
      </c>
      <c r="E107" s="1">
        <v>5</v>
      </c>
      <c r="F107" s="1">
        <v>1</v>
      </c>
      <c r="G107" s="1">
        <v>1</v>
      </c>
      <c r="H107" s="1">
        <v>1.2</v>
      </c>
      <c r="I107" s="1">
        <v>-0.1</v>
      </c>
      <c r="J107" s="1">
        <v>0</v>
      </c>
      <c r="K107" s="1">
        <v>0.8</v>
      </c>
      <c r="L107" s="1">
        <v>0.5</v>
      </c>
      <c r="M107" s="1">
        <v>0</v>
      </c>
      <c r="N107" s="1">
        <v>2.8</v>
      </c>
      <c r="P107" s="1" t="s">
        <v>2649</v>
      </c>
    </row>
    <row r="108" spans="1:16">
      <c r="A108" s="3" t="s">
        <v>8800</v>
      </c>
      <c r="B108" s="1" t="s">
        <v>82</v>
      </c>
      <c r="C108" s="1">
        <v>2</v>
      </c>
      <c r="E108" s="1">
        <v>5</v>
      </c>
      <c r="F108" s="1">
        <v>1</v>
      </c>
      <c r="G108" s="1">
        <v>1</v>
      </c>
      <c r="H108" s="1">
        <v>-1.2</v>
      </c>
      <c r="I108" s="1">
        <v>-0.1</v>
      </c>
      <c r="J108" s="1">
        <v>0</v>
      </c>
      <c r="K108" s="1">
        <v>-0.8</v>
      </c>
      <c r="L108" s="1">
        <v>0.5</v>
      </c>
      <c r="M108" s="1">
        <v>0</v>
      </c>
      <c r="N108" s="1">
        <v>2.8</v>
      </c>
      <c r="P108" s="1" t="s">
        <v>2649</v>
      </c>
    </row>
    <row r="109" spans="1:16">
      <c r="A109" s="3" t="s">
        <v>8801</v>
      </c>
      <c r="B109" s="1" t="s">
        <v>82</v>
      </c>
      <c r="C109" s="1">
        <v>3</v>
      </c>
      <c r="E109" s="1">
        <v>19</v>
      </c>
      <c r="F109" s="1">
        <v>2</v>
      </c>
      <c r="G109" s="1">
        <v>1</v>
      </c>
      <c r="H109" s="1">
        <v>0</v>
      </c>
      <c r="I109" s="1">
        <v>-0.1</v>
      </c>
      <c r="J109" s="1">
        <v>0</v>
      </c>
      <c r="K109" s="1">
        <v>0</v>
      </c>
      <c r="L109" s="1">
        <v>-0.1</v>
      </c>
      <c r="M109" s="1">
        <v>0</v>
      </c>
      <c r="N109" s="1">
        <v>3.45</v>
      </c>
      <c r="P109" s="1" t="s">
        <v>2650</v>
      </c>
    </row>
    <row r="110" spans="1:16">
      <c r="A110" s="3" t="s">
        <v>8802</v>
      </c>
      <c r="B110" s="1" t="s">
        <v>82</v>
      </c>
      <c r="C110" s="1">
        <v>4</v>
      </c>
      <c r="E110" s="1">
        <v>24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1</v>
      </c>
      <c r="L110" s="1">
        <v>0</v>
      </c>
      <c r="M110" s="1">
        <v>0</v>
      </c>
      <c r="N110" s="1">
        <v>1.2</v>
      </c>
      <c r="P110" s="1" t="s">
        <v>2637</v>
      </c>
    </row>
    <row r="111" spans="1:16">
      <c r="A111" s="3" t="s">
        <v>8803</v>
      </c>
      <c r="B111" s="1" t="s">
        <v>82</v>
      </c>
      <c r="C111" s="1">
        <v>5</v>
      </c>
      <c r="E111" s="1">
        <v>9</v>
      </c>
      <c r="F111" s="1">
        <v>1</v>
      </c>
      <c r="G111" s="1">
        <v>1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1.2</v>
      </c>
      <c r="P111" s="1" t="s">
        <v>2638</v>
      </c>
    </row>
    <row r="112" spans="1:16">
      <c r="A112" s="3" t="s">
        <v>8804</v>
      </c>
      <c r="B112" s="1" t="s">
        <v>82</v>
      </c>
      <c r="C112" s="1">
        <v>6</v>
      </c>
      <c r="E112" s="1">
        <v>25</v>
      </c>
      <c r="F112" s="1">
        <v>1</v>
      </c>
      <c r="G112" s="1">
        <v>0</v>
      </c>
      <c r="H112" s="1">
        <v>0.2</v>
      </c>
      <c r="I112" s="1">
        <v>0</v>
      </c>
      <c r="J112" s="1">
        <v>0</v>
      </c>
      <c r="K112" s="1">
        <v>1.8</v>
      </c>
      <c r="L112" s="1">
        <v>0</v>
      </c>
      <c r="M112" s="1">
        <v>0</v>
      </c>
      <c r="N112" s="1">
        <v>1.44</v>
      </c>
      <c r="P112" s="1" t="s">
        <v>2639</v>
      </c>
    </row>
    <row r="113" spans="1:16">
      <c r="A113" s="3" t="s">
        <v>8805</v>
      </c>
      <c r="B113" s="1" t="s">
        <v>82</v>
      </c>
      <c r="C113" s="1">
        <v>7</v>
      </c>
      <c r="E113" s="1">
        <v>10</v>
      </c>
      <c r="F113" s="1">
        <v>1</v>
      </c>
      <c r="G113" s="1">
        <v>0</v>
      </c>
      <c r="H113" s="1">
        <v>0.2</v>
      </c>
      <c r="I113" s="1">
        <v>0</v>
      </c>
      <c r="J113" s="1">
        <v>0</v>
      </c>
      <c r="K113" s="1">
        <v>1.8</v>
      </c>
      <c r="L113" s="1">
        <v>0</v>
      </c>
      <c r="M113" s="1">
        <v>0</v>
      </c>
      <c r="N113" s="1">
        <v>1.44</v>
      </c>
      <c r="P113" s="1" t="s">
        <v>2640</v>
      </c>
    </row>
    <row r="114" spans="1:16">
      <c r="A114" s="3" t="s">
        <v>8806</v>
      </c>
      <c r="B114" s="1" t="s">
        <v>82</v>
      </c>
      <c r="C114" s="1">
        <v>8</v>
      </c>
      <c r="E114" s="1">
        <v>46</v>
      </c>
      <c r="F114" s="1">
        <v>0</v>
      </c>
      <c r="G114" s="1">
        <v>0</v>
      </c>
      <c r="H114" s="1">
        <v>-0.2</v>
      </c>
      <c r="I114" s="1">
        <v>0</v>
      </c>
      <c r="J114" s="1">
        <v>0</v>
      </c>
      <c r="K114" s="1">
        <v>1.2</v>
      </c>
      <c r="L114" s="1">
        <v>0.1</v>
      </c>
      <c r="M114" s="1">
        <v>0</v>
      </c>
      <c r="N114" s="1">
        <v>1.2</v>
      </c>
      <c r="P114" s="1" t="s">
        <v>8786</v>
      </c>
    </row>
    <row r="115" spans="1:16">
      <c r="A115" s="3" t="s">
        <v>8807</v>
      </c>
      <c r="B115" s="1" t="s">
        <v>82</v>
      </c>
      <c r="C115" s="1">
        <v>9</v>
      </c>
      <c r="E115" s="1">
        <v>40</v>
      </c>
      <c r="F115" s="1">
        <v>0</v>
      </c>
      <c r="G115" s="1">
        <v>0</v>
      </c>
      <c r="H115" s="1">
        <v>-0.2</v>
      </c>
      <c r="I115" s="1">
        <v>0</v>
      </c>
      <c r="J115" s="1">
        <v>0</v>
      </c>
      <c r="K115" s="1">
        <v>1.2</v>
      </c>
      <c r="L115" s="1">
        <v>0.1</v>
      </c>
      <c r="M115" s="1">
        <v>0</v>
      </c>
      <c r="N115" s="1">
        <v>1.2</v>
      </c>
      <c r="P115" s="1" t="s">
        <v>8786</v>
      </c>
    </row>
    <row r="116" spans="1:16">
      <c r="A116" s="3" t="s">
        <v>8808</v>
      </c>
      <c r="B116" s="1" t="s">
        <v>82</v>
      </c>
      <c r="C116" s="1">
        <v>10</v>
      </c>
      <c r="E116" s="1">
        <v>44</v>
      </c>
      <c r="F116" s="1">
        <v>0</v>
      </c>
      <c r="G116" s="1">
        <v>1</v>
      </c>
      <c r="H116" s="1">
        <v>-0.3</v>
      </c>
      <c r="I116" s="1">
        <v>0</v>
      </c>
      <c r="J116" s="1">
        <v>0</v>
      </c>
      <c r="K116" s="1">
        <v>0.5</v>
      </c>
      <c r="L116" s="1">
        <v>0</v>
      </c>
      <c r="M116" s="1">
        <v>0</v>
      </c>
      <c r="N116" s="1">
        <v>1.2</v>
      </c>
      <c r="P116" s="1" t="s">
        <v>8786</v>
      </c>
    </row>
    <row r="117" spans="1:16">
      <c r="A117" s="3" t="s">
        <v>8809</v>
      </c>
      <c r="B117" s="1" t="s">
        <v>82</v>
      </c>
      <c r="C117" s="1">
        <v>11</v>
      </c>
      <c r="E117" s="1">
        <v>38</v>
      </c>
      <c r="F117" s="1">
        <v>0</v>
      </c>
      <c r="G117" s="1">
        <v>1</v>
      </c>
      <c r="H117" s="1">
        <v>-0.3</v>
      </c>
      <c r="I117" s="1">
        <v>0</v>
      </c>
      <c r="J117" s="1">
        <v>0</v>
      </c>
      <c r="K117" s="1">
        <v>0.5</v>
      </c>
      <c r="L117" s="1">
        <v>0</v>
      </c>
      <c r="M117" s="1">
        <v>0</v>
      </c>
      <c r="N117" s="1">
        <v>1.2</v>
      </c>
      <c r="P117" s="1" t="s">
        <v>8786</v>
      </c>
    </row>
    <row r="118" spans="1:16">
      <c r="A118" s="3" t="s">
        <v>8810</v>
      </c>
      <c r="B118" s="1" t="s">
        <v>82</v>
      </c>
      <c r="C118" s="1">
        <v>12</v>
      </c>
      <c r="E118" s="1">
        <v>43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1</v>
      </c>
      <c r="L118" s="1">
        <v>0</v>
      </c>
      <c r="M118" s="1">
        <v>0</v>
      </c>
      <c r="N118" s="1">
        <v>1.3</v>
      </c>
      <c r="P118" s="1" t="s">
        <v>8786</v>
      </c>
    </row>
    <row r="119" spans="1:16">
      <c r="A119" s="3" t="s">
        <v>8811</v>
      </c>
      <c r="B119" s="1" t="s">
        <v>82</v>
      </c>
      <c r="C119" s="1">
        <v>13</v>
      </c>
      <c r="E119" s="1">
        <v>37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1.3</v>
      </c>
      <c r="P119" s="1" t="s">
        <v>8786</v>
      </c>
    </row>
    <row r="120" spans="1:16">
      <c r="A120" s="3" t="s">
        <v>2657</v>
      </c>
      <c r="B120" s="1" t="s">
        <v>72</v>
      </c>
      <c r="C120" s="1">
        <v>1</v>
      </c>
      <c r="E120" s="1">
        <v>4</v>
      </c>
      <c r="F120" s="1">
        <v>1</v>
      </c>
      <c r="G120" s="1">
        <v>1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  <c r="M120" s="1">
        <v>0</v>
      </c>
      <c r="N120" s="1">
        <v>2.4</v>
      </c>
      <c r="P120" s="1" t="s">
        <v>2649</v>
      </c>
    </row>
    <row r="121" spans="1:16">
      <c r="A121" s="3" t="s">
        <v>2658</v>
      </c>
      <c r="B121" s="1" t="s">
        <v>72</v>
      </c>
      <c r="C121" s="1">
        <v>2</v>
      </c>
      <c r="E121" s="1">
        <v>19</v>
      </c>
      <c r="F121" s="1">
        <v>1</v>
      </c>
      <c r="G121" s="1">
        <v>1</v>
      </c>
      <c r="H121" s="1">
        <v>0</v>
      </c>
      <c r="I121" s="1">
        <v>0.7</v>
      </c>
      <c r="J121" s="1">
        <v>0</v>
      </c>
      <c r="K121" s="1">
        <v>0</v>
      </c>
      <c r="L121" s="1">
        <v>1.5</v>
      </c>
      <c r="M121" s="1">
        <v>0</v>
      </c>
      <c r="N121" s="1">
        <v>3.3</v>
      </c>
      <c r="P121" s="1" t="s">
        <v>2649</v>
      </c>
    </row>
    <row r="122" spans="1:16">
      <c r="A122" s="3" t="s">
        <v>2659</v>
      </c>
      <c r="B122" s="1" t="s">
        <v>72</v>
      </c>
      <c r="C122" s="1">
        <v>3</v>
      </c>
      <c r="E122" s="1">
        <v>39</v>
      </c>
      <c r="F122" s="1">
        <v>2</v>
      </c>
      <c r="G122" s="1">
        <v>1</v>
      </c>
      <c r="H122" s="1">
        <v>0</v>
      </c>
      <c r="I122" s="1">
        <v>1.2</v>
      </c>
      <c r="J122" s="1">
        <v>0</v>
      </c>
      <c r="K122" s="1">
        <v>0</v>
      </c>
      <c r="L122" s="1">
        <v>1.2</v>
      </c>
      <c r="M122" s="1">
        <v>0.5</v>
      </c>
      <c r="N122" s="1">
        <v>1.68</v>
      </c>
      <c r="P122" s="1" t="s">
        <v>2650</v>
      </c>
    </row>
    <row r="123" spans="1:16">
      <c r="A123" s="3" t="s">
        <v>2660</v>
      </c>
      <c r="B123" s="1" t="s">
        <v>72</v>
      </c>
      <c r="C123" s="1">
        <v>4</v>
      </c>
      <c r="E123" s="1">
        <v>45</v>
      </c>
      <c r="F123" s="1">
        <v>1</v>
      </c>
      <c r="G123" s="1">
        <v>1</v>
      </c>
      <c r="H123" s="1">
        <v>0</v>
      </c>
      <c r="I123" s="1">
        <v>0</v>
      </c>
      <c r="J123" s="1">
        <v>0</v>
      </c>
      <c r="K123" s="1">
        <v>2.2999999999999998</v>
      </c>
      <c r="L123" s="1">
        <v>0</v>
      </c>
      <c r="M123" s="1">
        <v>0</v>
      </c>
      <c r="N123" s="1">
        <v>1.44</v>
      </c>
      <c r="P123" s="1" t="s">
        <v>2637</v>
      </c>
    </row>
    <row r="124" spans="1:16">
      <c r="A124" s="3" t="s">
        <v>2661</v>
      </c>
      <c r="B124" s="1" t="s">
        <v>72</v>
      </c>
      <c r="C124" s="1">
        <v>5</v>
      </c>
      <c r="E124" s="1">
        <v>23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2.2999999999999998</v>
      </c>
      <c r="L124" s="1">
        <v>0</v>
      </c>
      <c r="M124" s="1">
        <v>0</v>
      </c>
      <c r="N124" s="1">
        <v>1.44</v>
      </c>
      <c r="P124" s="1" t="s">
        <v>2638</v>
      </c>
    </row>
    <row r="125" spans="1:16">
      <c r="A125" s="3" t="s">
        <v>2662</v>
      </c>
      <c r="B125" s="1" t="s">
        <v>72</v>
      </c>
      <c r="C125" s="1">
        <v>6</v>
      </c>
      <c r="E125" s="1">
        <v>46</v>
      </c>
      <c r="F125" s="1">
        <v>1</v>
      </c>
      <c r="G125" s="1">
        <v>0</v>
      </c>
      <c r="H125" s="1">
        <v>0</v>
      </c>
      <c r="I125" s="1">
        <v>0</v>
      </c>
      <c r="J125" s="1">
        <v>0</v>
      </c>
      <c r="K125" s="1">
        <v>3.5</v>
      </c>
      <c r="L125" s="1">
        <v>0</v>
      </c>
      <c r="M125" s="1">
        <v>0</v>
      </c>
      <c r="N125" s="1">
        <v>1.32</v>
      </c>
      <c r="P125" s="1" t="s">
        <v>2639</v>
      </c>
    </row>
    <row r="126" spans="1:16">
      <c r="A126" s="3" t="s">
        <v>2663</v>
      </c>
      <c r="B126" s="1" t="s">
        <v>72</v>
      </c>
      <c r="C126" s="1">
        <v>7</v>
      </c>
      <c r="E126" s="1">
        <v>24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3.5</v>
      </c>
      <c r="L126" s="1">
        <v>0</v>
      </c>
      <c r="M126" s="1">
        <v>0</v>
      </c>
      <c r="N126" s="1">
        <v>1.32</v>
      </c>
      <c r="P126" s="1" t="s">
        <v>2640</v>
      </c>
    </row>
    <row r="127" spans="1:16">
      <c r="A127" s="3" t="s">
        <v>2664</v>
      </c>
      <c r="B127" s="1" t="s">
        <v>72</v>
      </c>
      <c r="C127" s="1">
        <v>8</v>
      </c>
      <c r="E127" s="1">
        <v>13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4.5</v>
      </c>
      <c r="L127" s="1">
        <v>0</v>
      </c>
      <c r="M127" s="1">
        <v>0</v>
      </c>
      <c r="N127" s="1">
        <v>1.8</v>
      </c>
      <c r="P127" s="1" t="s">
        <v>2643</v>
      </c>
    </row>
    <row r="128" spans="1:16">
      <c r="A128" s="3" t="s">
        <v>2665</v>
      </c>
      <c r="B128" s="1" t="s">
        <v>72</v>
      </c>
      <c r="C128" s="1">
        <v>9</v>
      </c>
      <c r="E128" s="1">
        <v>7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4.5</v>
      </c>
      <c r="L128" s="1">
        <v>0</v>
      </c>
      <c r="M128" s="1">
        <v>0</v>
      </c>
      <c r="N128" s="1">
        <v>1.8</v>
      </c>
      <c r="P128" s="1" t="s">
        <v>2644</v>
      </c>
    </row>
    <row r="129" spans="1:16">
      <c r="A129" s="3" t="s">
        <v>2666</v>
      </c>
      <c r="B129" s="1" t="s">
        <v>72</v>
      </c>
      <c r="C129" s="1">
        <v>10</v>
      </c>
      <c r="E129" s="1">
        <v>14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4.9000000000000004</v>
      </c>
      <c r="L129" s="1">
        <v>0</v>
      </c>
      <c r="M129" s="1">
        <v>0</v>
      </c>
      <c r="N129" s="1">
        <v>1.44</v>
      </c>
      <c r="P129" s="1" t="s">
        <v>2646</v>
      </c>
    </row>
    <row r="130" spans="1:16">
      <c r="A130" s="3" t="s">
        <v>2667</v>
      </c>
      <c r="B130" s="1" t="s">
        <v>72</v>
      </c>
      <c r="C130" s="1">
        <v>11</v>
      </c>
      <c r="E130" s="1">
        <v>8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4.9000000000000004</v>
      </c>
      <c r="L130" s="1">
        <v>0</v>
      </c>
      <c r="M130" s="1">
        <v>0</v>
      </c>
      <c r="N130" s="1">
        <v>1.44</v>
      </c>
      <c r="P130" s="1" t="s">
        <v>2647</v>
      </c>
    </row>
    <row r="131" spans="1:16">
      <c r="A131" s="3" t="s">
        <v>2669</v>
      </c>
      <c r="B131" s="1" t="s">
        <v>88</v>
      </c>
      <c r="C131" s="1">
        <v>1</v>
      </c>
      <c r="E131" s="1">
        <v>4</v>
      </c>
      <c r="F131" s="1">
        <v>1</v>
      </c>
      <c r="G131" s="1">
        <v>1</v>
      </c>
      <c r="H131" s="1">
        <v>-0.4</v>
      </c>
      <c r="I131" s="1">
        <v>-0.5</v>
      </c>
      <c r="J131" s="1">
        <v>0</v>
      </c>
      <c r="K131" s="1">
        <v>0.4</v>
      </c>
      <c r="L131" s="1">
        <v>-0.5</v>
      </c>
      <c r="M131" s="1">
        <v>0</v>
      </c>
      <c r="N131" s="1">
        <v>1.8</v>
      </c>
      <c r="P131" s="1" t="s">
        <v>2649</v>
      </c>
    </row>
    <row r="132" spans="1:16">
      <c r="A132" s="3" t="s">
        <v>2670</v>
      </c>
      <c r="B132" s="1" t="s">
        <v>88</v>
      </c>
      <c r="C132" s="1">
        <v>2</v>
      </c>
      <c r="E132" s="1">
        <v>17</v>
      </c>
      <c r="F132" s="1">
        <v>1</v>
      </c>
      <c r="G132" s="1">
        <v>1</v>
      </c>
      <c r="H132" s="1">
        <v>0</v>
      </c>
      <c r="I132" s="1">
        <v>1</v>
      </c>
      <c r="J132" s="1">
        <v>0</v>
      </c>
      <c r="K132" s="1">
        <v>0</v>
      </c>
      <c r="L132" s="1">
        <v>2.2000000000000002</v>
      </c>
      <c r="M132" s="1">
        <v>0</v>
      </c>
      <c r="N132" s="1">
        <v>2.16</v>
      </c>
      <c r="P132" s="1" t="s">
        <v>2649</v>
      </c>
    </row>
    <row r="133" spans="1:16">
      <c r="A133" s="3" t="s">
        <v>2671</v>
      </c>
      <c r="B133" s="1" t="s">
        <v>88</v>
      </c>
      <c r="C133" s="1">
        <v>3</v>
      </c>
      <c r="E133" s="1">
        <v>42</v>
      </c>
      <c r="F133" s="1">
        <v>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2.52</v>
      </c>
      <c r="P133" s="1" t="s">
        <v>2650</v>
      </c>
    </row>
    <row r="134" spans="1:16">
      <c r="A134" s="3" t="s">
        <v>2672</v>
      </c>
      <c r="B134" s="1" t="s">
        <v>88</v>
      </c>
      <c r="C134" s="1">
        <v>4</v>
      </c>
      <c r="E134" s="1">
        <v>55</v>
      </c>
      <c r="F134" s="1">
        <v>1</v>
      </c>
      <c r="G134" s="1">
        <v>1</v>
      </c>
      <c r="H134" s="1">
        <v>-0.2</v>
      </c>
      <c r="I134" s="1">
        <v>0</v>
      </c>
      <c r="J134" s="1">
        <v>0</v>
      </c>
      <c r="K134" s="1">
        <v>1.7</v>
      </c>
      <c r="L134" s="1">
        <v>0</v>
      </c>
      <c r="M134" s="1">
        <v>0</v>
      </c>
      <c r="N134" s="1">
        <v>0.96</v>
      </c>
      <c r="P134" s="1" t="s">
        <v>2637</v>
      </c>
    </row>
    <row r="135" spans="1:16">
      <c r="A135" s="3" t="s">
        <v>2673</v>
      </c>
      <c r="B135" s="1" t="s">
        <v>88</v>
      </c>
      <c r="C135" s="1">
        <v>5</v>
      </c>
      <c r="E135" s="1">
        <v>21</v>
      </c>
      <c r="F135" s="1">
        <v>1</v>
      </c>
      <c r="G135" s="1">
        <v>1</v>
      </c>
      <c r="H135" s="1">
        <v>-0.2</v>
      </c>
      <c r="I135" s="1">
        <v>0</v>
      </c>
      <c r="J135" s="1">
        <v>0</v>
      </c>
      <c r="K135" s="1">
        <v>1.7</v>
      </c>
      <c r="L135" s="1">
        <v>0</v>
      </c>
      <c r="M135" s="1">
        <v>0</v>
      </c>
      <c r="N135" s="1">
        <v>0.96</v>
      </c>
      <c r="P135" s="1" t="s">
        <v>2638</v>
      </c>
    </row>
    <row r="136" spans="1:16">
      <c r="A136" s="3" t="s">
        <v>2674</v>
      </c>
      <c r="B136" s="1" t="s">
        <v>88</v>
      </c>
      <c r="C136" s="1">
        <v>6</v>
      </c>
      <c r="E136" s="1">
        <v>56</v>
      </c>
      <c r="F136" s="1">
        <v>1</v>
      </c>
      <c r="G136" s="1">
        <v>0</v>
      </c>
      <c r="H136" s="1">
        <v>0</v>
      </c>
      <c r="I136" s="1">
        <v>0</v>
      </c>
      <c r="J136" s="1">
        <v>0</v>
      </c>
      <c r="K136" s="1">
        <v>2.2999999999999998</v>
      </c>
      <c r="L136" s="1">
        <v>0</v>
      </c>
      <c r="M136" s="1">
        <v>0</v>
      </c>
      <c r="N136" s="1">
        <v>0.72</v>
      </c>
      <c r="P136" s="1" t="s">
        <v>2639</v>
      </c>
    </row>
    <row r="137" spans="1:16">
      <c r="A137" s="3" t="s">
        <v>2675</v>
      </c>
      <c r="B137" s="1" t="s">
        <v>88</v>
      </c>
      <c r="C137" s="1">
        <v>7</v>
      </c>
      <c r="E137" s="1">
        <v>22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2.2999999999999998</v>
      </c>
      <c r="L137" s="1">
        <v>0</v>
      </c>
      <c r="M137" s="1">
        <v>0</v>
      </c>
      <c r="N137" s="1">
        <v>0.72</v>
      </c>
      <c r="P137" s="1" t="s">
        <v>2640</v>
      </c>
    </row>
    <row r="138" spans="1:16">
      <c r="A138" s="3" t="s">
        <v>2676</v>
      </c>
      <c r="B138" s="1" t="s">
        <v>88</v>
      </c>
      <c r="C138" s="1">
        <v>8</v>
      </c>
      <c r="E138" s="1">
        <v>12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3</v>
      </c>
      <c r="L138" s="1">
        <v>0</v>
      </c>
      <c r="M138" s="1">
        <v>0</v>
      </c>
      <c r="N138" s="1">
        <v>0.96</v>
      </c>
      <c r="P138" s="1" t="s">
        <v>2643</v>
      </c>
    </row>
    <row r="139" spans="1:16">
      <c r="A139" s="3" t="s">
        <v>2677</v>
      </c>
      <c r="B139" s="1" t="s">
        <v>88</v>
      </c>
      <c r="C139" s="1">
        <v>9</v>
      </c>
      <c r="E139" s="1">
        <v>6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3</v>
      </c>
      <c r="L139" s="1">
        <v>0</v>
      </c>
      <c r="M139" s="1">
        <v>0</v>
      </c>
      <c r="N139" s="1">
        <v>0.96</v>
      </c>
      <c r="P139" s="1" t="s">
        <v>2644</v>
      </c>
    </row>
    <row r="140" spans="1:16">
      <c r="A140" s="3" t="s">
        <v>2678</v>
      </c>
      <c r="B140" s="1" t="s">
        <v>88</v>
      </c>
      <c r="C140" s="1">
        <v>10</v>
      </c>
      <c r="E140" s="1">
        <v>13</v>
      </c>
      <c r="F140" s="1">
        <v>0</v>
      </c>
      <c r="G140" s="1">
        <v>0</v>
      </c>
      <c r="H140" s="1">
        <v>0.5</v>
      </c>
      <c r="I140" s="1">
        <v>0</v>
      </c>
      <c r="J140" s="1">
        <v>0</v>
      </c>
      <c r="K140" s="1">
        <v>4</v>
      </c>
      <c r="L140" s="1">
        <v>0</v>
      </c>
      <c r="M140" s="1">
        <v>0</v>
      </c>
      <c r="N140" s="1">
        <v>1.2</v>
      </c>
      <c r="P140" s="1" t="s">
        <v>2646</v>
      </c>
    </row>
    <row r="141" spans="1:16">
      <c r="A141" s="3" t="s">
        <v>2679</v>
      </c>
      <c r="B141" s="1" t="s">
        <v>88</v>
      </c>
      <c r="C141" s="1">
        <v>11</v>
      </c>
      <c r="E141" s="1">
        <v>7</v>
      </c>
      <c r="F141" s="1">
        <v>0</v>
      </c>
      <c r="G141" s="1">
        <v>0</v>
      </c>
      <c r="H141" s="1">
        <v>0.5</v>
      </c>
      <c r="I141" s="1">
        <v>0</v>
      </c>
      <c r="J141" s="1">
        <v>0</v>
      </c>
      <c r="K141" s="1">
        <v>4</v>
      </c>
      <c r="L141" s="1">
        <v>0</v>
      </c>
      <c r="M141" s="1">
        <v>0</v>
      </c>
      <c r="N141" s="1">
        <v>1.2</v>
      </c>
      <c r="P141" s="1" t="s">
        <v>2647</v>
      </c>
    </row>
    <row r="142" spans="1:16">
      <c r="A142" s="3" t="s">
        <v>9344</v>
      </c>
      <c r="B142" s="1" t="s">
        <v>75</v>
      </c>
      <c r="C142" s="1">
        <v>1</v>
      </c>
      <c r="E142" s="1">
        <v>4</v>
      </c>
      <c r="F142" s="1">
        <v>1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2</v>
      </c>
      <c r="M142" s="1">
        <v>1.5</v>
      </c>
      <c r="N142" s="1">
        <v>2.4</v>
      </c>
      <c r="P142" s="1" t="s">
        <v>2649</v>
      </c>
    </row>
    <row r="143" spans="1:16">
      <c r="A143" s="3" t="s">
        <v>9345</v>
      </c>
      <c r="B143" s="1" t="s">
        <v>75</v>
      </c>
      <c r="C143" s="1">
        <v>1</v>
      </c>
      <c r="E143" s="1">
        <v>26</v>
      </c>
      <c r="F143" s="1">
        <v>1</v>
      </c>
      <c r="G143" s="1">
        <v>1</v>
      </c>
      <c r="H143" s="1">
        <v>0.3</v>
      </c>
      <c r="I143" s="1">
        <v>0.5</v>
      </c>
      <c r="J143" s="1">
        <v>1</v>
      </c>
      <c r="K143" s="1">
        <v>1.7</v>
      </c>
      <c r="L143" s="1">
        <v>5</v>
      </c>
      <c r="M143" s="1">
        <v>-0.5</v>
      </c>
      <c r="N143" s="1">
        <v>4.8</v>
      </c>
      <c r="P143" s="1" t="s">
        <v>2649</v>
      </c>
    </row>
    <row r="144" spans="1:16">
      <c r="A144" s="3" t="s">
        <v>9346</v>
      </c>
      <c r="B144" s="1" t="s">
        <v>75</v>
      </c>
      <c r="C144" s="1">
        <v>1</v>
      </c>
      <c r="E144" s="1">
        <v>26</v>
      </c>
      <c r="F144" s="1">
        <v>1</v>
      </c>
      <c r="G144" s="1">
        <v>1</v>
      </c>
      <c r="H144" s="1">
        <v>-0.3</v>
      </c>
      <c r="I144" s="1">
        <v>0.5</v>
      </c>
      <c r="J144" s="1">
        <v>1</v>
      </c>
      <c r="K144" s="1">
        <v>-1.7</v>
      </c>
      <c r="L144" s="1">
        <v>5</v>
      </c>
      <c r="M144" s="1">
        <v>-0.5</v>
      </c>
      <c r="N144" s="1">
        <v>4.8</v>
      </c>
      <c r="P144" s="1" t="s">
        <v>2649</v>
      </c>
    </row>
    <row r="145" spans="1:16">
      <c r="A145" s="3" t="s">
        <v>9347</v>
      </c>
      <c r="B145" s="1" t="s">
        <v>75</v>
      </c>
      <c r="C145" s="1">
        <v>1</v>
      </c>
      <c r="E145" s="1">
        <v>44</v>
      </c>
      <c r="F145" s="1">
        <v>2</v>
      </c>
      <c r="G145" s="1">
        <v>1</v>
      </c>
      <c r="H145" s="1">
        <v>0</v>
      </c>
      <c r="I145" s="1">
        <v>1</v>
      </c>
      <c r="J145" s="1">
        <v>2.5</v>
      </c>
      <c r="K145" s="1">
        <v>0</v>
      </c>
      <c r="L145" s="1">
        <v>2</v>
      </c>
      <c r="M145" s="1">
        <v>-0.5</v>
      </c>
      <c r="N145" s="1">
        <v>3.6</v>
      </c>
      <c r="P145" s="1" t="s">
        <v>2650</v>
      </c>
    </row>
    <row r="146" spans="1:16">
      <c r="A146" s="3" t="s">
        <v>9348</v>
      </c>
      <c r="B146" s="1" t="s">
        <v>75</v>
      </c>
      <c r="C146" s="1">
        <v>1</v>
      </c>
      <c r="E146" s="1">
        <v>51</v>
      </c>
      <c r="F146" s="1">
        <v>1</v>
      </c>
      <c r="G146" s="1">
        <v>1</v>
      </c>
      <c r="H146" s="1">
        <v>0</v>
      </c>
      <c r="I146" s="1">
        <v>-0.5</v>
      </c>
      <c r="J146" s="1">
        <v>0</v>
      </c>
      <c r="K146" s="1">
        <v>5</v>
      </c>
      <c r="L146" s="1">
        <v>0</v>
      </c>
      <c r="M146" s="1">
        <v>0</v>
      </c>
      <c r="N146" s="1">
        <v>2.7</v>
      </c>
      <c r="P146" s="1" t="s">
        <v>2637</v>
      </c>
    </row>
    <row r="147" spans="1:16">
      <c r="A147" s="3" t="s">
        <v>9349</v>
      </c>
      <c r="B147" s="1" t="s">
        <v>75</v>
      </c>
      <c r="C147" s="1">
        <v>1</v>
      </c>
      <c r="E147" s="1">
        <v>29</v>
      </c>
      <c r="F147" s="1">
        <v>1</v>
      </c>
      <c r="G147" s="1">
        <v>1</v>
      </c>
      <c r="H147" s="1">
        <v>0</v>
      </c>
      <c r="I147" s="1">
        <v>-0.5</v>
      </c>
      <c r="J147" s="1">
        <v>0</v>
      </c>
      <c r="K147" s="1">
        <v>5</v>
      </c>
      <c r="L147" s="1">
        <v>0</v>
      </c>
      <c r="M147" s="1">
        <v>0</v>
      </c>
      <c r="N147" s="1">
        <v>2.7</v>
      </c>
      <c r="P147" s="1" t="s">
        <v>2638</v>
      </c>
    </row>
    <row r="148" spans="1:16">
      <c r="A148" s="3" t="s">
        <v>9350</v>
      </c>
      <c r="B148" s="1" t="s">
        <v>75</v>
      </c>
      <c r="C148" s="1">
        <v>1</v>
      </c>
      <c r="E148" s="1">
        <v>52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7</v>
      </c>
      <c r="L148" s="1">
        <v>0</v>
      </c>
      <c r="M148" s="1">
        <v>0</v>
      </c>
      <c r="N148" s="1">
        <v>3</v>
      </c>
      <c r="P148" s="1" t="s">
        <v>2639</v>
      </c>
    </row>
    <row r="149" spans="1:16">
      <c r="A149" s="3" t="s">
        <v>9351</v>
      </c>
      <c r="B149" s="1" t="s">
        <v>75</v>
      </c>
      <c r="C149" s="1">
        <v>1</v>
      </c>
      <c r="E149" s="1">
        <v>30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7</v>
      </c>
      <c r="L149" s="1">
        <v>0</v>
      </c>
      <c r="M149" s="1">
        <v>0</v>
      </c>
      <c r="N149" s="1">
        <v>3</v>
      </c>
      <c r="P149" s="1" t="s">
        <v>2640</v>
      </c>
    </row>
    <row r="150" spans="1:16">
      <c r="A150" s="3" t="s">
        <v>9352</v>
      </c>
      <c r="B150" s="1" t="s">
        <v>75</v>
      </c>
      <c r="C150" s="1">
        <v>1</v>
      </c>
      <c r="E150" s="1">
        <v>16</v>
      </c>
      <c r="F150" s="1">
        <v>0</v>
      </c>
      <c r="G150" s="1">
        <v>1</v>
      </c>
      <c r="H150" s="1">
        <v>0</v>
      </c>
      <c r="I150" s="1">
        <v>0</v>
      </c>
      <c r="J150" s="1">
        <v>1</v>
      </c>
      <c r="K150" s="1">
        <v>3</v>
      </c>
      <c r="L150" s="1">
        <v>0</v>
      </c>
      <c r="M150" s="1">
        <v>0</v>
      </c>
      <c r="N150" s="1">
        <v>2.4</v>
      </c>
      <c r="P150" s="1" t="s">
        <v>2643</v>
      </c>
    </row>
    <row r="151" spans="1:16">
      <c r="A151" s="3" t="s">
        <v>9353</v>
      </c>
      <c r="B151" s="1" t="s">
        <v>75</v>
      </c>
      <c r="C151" s="1">
        <v>1</v>
      </c>
      <c r="E151" s="1">
        <v>6</v>
      </c>
      <c r="F151" s="1">
        <v>0</v>
      </c>
      <c r="G151" s="1">
        <v>1</v>
      </c>
      <c r="H151" s="1">
        <v>0</v>
      </c>
      <c r="I151" s="1">
        <v>0</v>
      </c>
      <c r="J151" s="1">
        <v>-1</v>
      </c>
      <c r="K151" s="1">
        <v>3</v>
      </c>
      <c r="L151" s="1">
        <v>0</v>
      </c>
      <c r="M151" s="1">
        <v>0</v>
      </c>
      <c r="N151" s="1">
        <v>2.4</v>
      </c>
      <c r="P151" s="1" t="s">
        <v>2644</v>
      </c>
    </row>
    <row r="152" spans="1:16">
      <c r="A152" s="3" t="s">
        <v>9354</v>
      </c>
      <c r="B152" s="1" t="s">
        <v>75</v>
      </c>
      <c r="C152" s="1">
        <v>1</v>
      </c>
      <c r="E152" s="1">
        <v>17</v>
      </c>
      <c r="F152" s="1">
        <v>0</v>
      </c>
      <c r="G152" s="1">
        <v>0</v>
      </c>
      <c r="H152" s="1">
        <v>0</v>
      </c>
      <c r="I152" s="1">
        <v>1.5</v>
      </c>
      <c r="J152" s="1">
        <v>0</v>
      </c>
      <c r="K152" s="1">
        <v>4.5</v>
      </c>
      <c r="L152" s="1">
        <v>0</v>
      </c>
      <c r="M152" s="1">
        <v>0</v>
      </c>
      <c r="N152" s="1">
        <v>2</v>
      </c>
      <c r="P152" s="1" t="s">
        <v>2646</v>
      </c>
    </row>
    <row r="153" spans="1:16">
      <c r="A153" s="3" t="s">
        <v>9355</v>
      </c>
      <c r="B153" s="1" t="s">
        <v>75</v>
      </c>
      <c r="C153" s="1">
        <v>1</v>
      </c>
      <c r="E153" s="1">
        <v>7</v>
      </c>
      <c r="F153" s="1">
        <v>0</v>
      </c>
      <c r="G153" s="1">
        <v>0</v>
      </c>
      <c r="H153" s="1">
        <v>0.5</v>
      </c>
      <c r="I153" s="1">
        <v>1.5</v>
      </c>
      <c r="J153" s="1">
        <v>0</v>
      </c>
      <c r="K153" s="1">
        <v>4.5</v>
      </c>
      <c r="L153" s="1">
        <v>0</v>
      </c>
      <c r="M153" s="1">
        <v>0</v>
      </c>
      <c r="N153" s="1">
        <v>2</v>
      </c>
      <c r="P153" s="1" t="s">
        <v>2647</v>
      </c>
    </row>
    <row r="154" spans="1:16">
      <c r="A154" s="3" t="s">
        <v>9356</v>
      </c>
      <c r="B154" s="1" t="s">
        <v>75</v>
      </c>
      <c r="C154" s="1">
        <v>1</v>
      </c>
      <c r="E154" s="1">
        <v>25</v>
      </c>
      <c r="F154" s="1">
        <v>1</v>
      </c>
      <c r="G154" s="1">
        <v>1</v>
      </c>
      <c r="H154" s="1">
        <v>0</v>
      </c>
      <c r="I154" s="1">
        <v>3</v>
      </c>
      <c r="J154" s="1">
        <v>5</v>
      </c>
      <c r="K154" s="1">
        <v>0</v>
      </c>
      <c r="L154" s="1">
        <v>4</v>
      </c>
      <c r="M154" s="1">
        <v>5</v>
      </c>
      <c r="N154" s="1">
        <v>6</v>
      </c>
      <c r="P154" s="1" t="s">
        <v>9357</v>
      </c>
    </row>
    <row r="155" spans="1:16">
      <c r="A155" s="3" t="s">
        <v>3575</v>
      </c>
      <c r="B155" s="1" t="s">
        <v>76</v>
      </c>
      <c r="C155" s="1">
        <v>1</v>
      </c>
      <c r="E155" s="1">
        <v>5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2.6</v>
      </c>
      <c r="P155" s="1" t="s">
        <v>2649</v>
      </c>
    </row>
    <row r="156" spans="1:16">
      <c r="A156" s="3" t="s">
        <v>3576</v>
      </c>
      <c r="B156" s="1" t="s">
        <v>76</v>
      </c>
      <c r="C156" s="1">
        <v>2</v>
      </c>
      <c r="E156" s="1">
        <v>23</v>
      </c>
      <c r="F156" s="1">
        <v>2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1.2</v>
      </c>
      <c r="M156" s="1">
        <v>0</v>
      </c>
      <c r="N156" s="1">
        <v>2.4</v>
      </c>
      <c r="P156" s="1" t="s">
        <v>2650</v>
      </c>
    </row>
    <row r="157" spans="1:16">
      <c r="A157" s="3" t="s">
        <v>3577</v>
      </c>
      <c r="B157" s="1" t="s">
        <v>76</v>
      </c>
      <c r="C157" s="1">
        <v>3</v>
      </c>
      <c r="E157" s="1">
        <v>31</v>
      </c>
      <c r="F157" s="1">
        <v>1</v>
      </c>
      <c r="G157" s="1">
        <v>1</v>
      </c>
      <c r="H157" s="1">
        <v>0</v>
      </c>
      <c r="I157" s="1">
        <v>0</v>
      </c>
      <c r="J157" s="1">
        <v>0</v>
      </c>
      <c r="K157" s="1">
        <v>1</v>
      </c>
      <c r="L157" s="1">
        <v>0</v>
      </c>
      <c r="M157" s="1">
        <v>0</v>
      </c>
      <c r="N157" s="1">
        <v>0.8</v>
      </c>
      <c r="P157" s="1" t="s">
        <v>2637</v>
      </c>
    </row>
    <row r="158" spans="1:16">
      <c r="A158" s="3" t="s">
        <v>3578</v>
      </c>
      <c r="B158" s="1" t="s">
        <v>76</v>
      </c>
      <c r="C158" s="1">
        <v>4</v>
      </c>
      <c r="E158" s="1">
        <v>8</v>
      </c>
      <c r="F158" s="1">
        <v>1</v>
      </c>
      <c r="G158" s="1">
        <v>1</v>
      </c>
      <c r="H158" s="1">
        <v>0</v>
      </c>
      <c r="I158" s="1">
        <v>0</v>
      </c>
      <c r="J158" s="1">
        <v>0</v>
      </c>
      <c r="K158" s="1">
        <v>1</v>
      </c>
      <c r="L158" s="1">
        <v>0</v>
      </c>
      <c r="M158" s="1">
        <v>0</v>
      </c>
      <c r="N158" s="1">
        <v>0.8</v>
      </c>
      <c r="P158" s="1" t="s">
        <v>2638</v>
      </c>
    </row>
    <row r="159" spans="1:16">
      <c r="A159" s="3" t="s">
        <v>3579</v>
      </c>
      <c r="B159" s="1" t="s">
        <v>76</v>
      </c>
      <c r="C159" s="1">
        <v>5</v>
      </c>
      <c r="E159" s="1">
        <v>32</v>
      </c>
      <c r="F159" s="1">
        <v>1</v>
      </c>
      <c r="G159" s="1">
        <v>0</v>
      </c>
      <c r="H159" s="1">
        <v>0.2</v>
      </c>
      <c r="I159" s="1">
        <v>0</v>
      </c>
      <c r="J159" s="1">
        <v>0</v>
      </c>
      <c r="K159" s="1">
        <v>2.2000000000000002</v>
      </c>
      <c r="L159" s="1">
        <v>0</v>
      </c>
      <c r="M159" s="1">
        <v>0</v>
      </c>
      <c r="N159" s="1">
        <v>0.92</v>
      </c>
      <c r="P159" s="1" t="s">
        <v>2639</v>
      </c>
    </row>
    <row r="160" spans="1:16">
      <c r="A160" s="3" t="s">
        <v>3580</v>
      </c>
      <c r="B160" s="1" t="s">
        <v>76</v>
      </c>
      <c r="C160" s="1">
        <v>6</v>
      </c>
      <c r="E160" s="1">
        <v>9</v>
      </c>
      <c r="F160" s="1">
        <v>1</v>
      </c>
      <c r="G160" s="1">
        <v>0</v>
      </c>
      <c r="H160" s="1">
        <v>0.2</v>
      </c>
      <c r="I160" s="1">
        <v>0</v>
      </c>
      <c r="J160" s="1">
        <v>0</v>
      </c>
      <c r="K160" s="1">
        <v>2.2000000000000002</v>
      </c>
      <c r="L160" s="1">
        <v>0</v>
      </c>
      <c r="M160" s="1">
        <v>0</v>
      </c>
      <c r="N160" s="1">
        <v>0.92</v>
      </c>
      <c r="P160" s="1" t="s">
        <v>2640</v>
      </c>
    </row>
    <row r="161" spans="1:16">
      <c r="A161" s="3" t="s">
        <v>3581</v>
      </c>
      <c r="B161" s="1" t="s">
        <v>76</v>
      </c>
      <c r="C161" s="1">
        <v>7</v>
      </c>
      <c r="E161" s="1">
        <v>69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2</v>
      </c>
      <c r="L161" s="1">
        <v>0</v>
      </c>
      <c r="M161" s="1">
        <v>0</v>
      </c>
      <c r="N161" s="1">
        <v>1.2</v>
      </c>
      <c r="P161" s="1" t="s">
        <v>2643</v>
      </c>
    </row>
    <row r="162" spans="1:16">
      <c r="A162" s="3" t="s">
        <v>3582</v>
      </c>
      <c r="B162" s="1" t="s">
        <v>76</v>
      </c>
      <c r="C162" s="1">
        <v>8</v>
      </c>
      <c r="E162" s="1">
        <v>53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2</v>
      </c>
      <c r="L162" s="1">
        <v>0</v>
      </c>
      <c r="M162" s="1">
        <v>0</v>
      </c>
      <c r="N162" s="1">
        <v>1.2</v>
      </c>
      <c r="P162" s="1" t="s">
        <v>2644</v>
      </c>
    </row>
    <row r="163" spans="1:16">
      <c r="A163" s="3" t="s">
        <v>3583</v>
      </c>
      <c r="B163" s="1" t="s">
        <v>76</v>
      </c>
      <c r="C163" s="1">
        <v>9</v>
      </c>
      <c r="E163" s="1">
        <v>70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</v>
      </c>
      <c r="L163" s="1">
        <v>0</v>
      </c>
      <c r="M163" s="1">
        <v>0</v>
      </c>
      <c r="N163" s="1">
        <v>1.2</v>
      </c>
      <c r="P163" s="1" t="s">
        <v>2646</v>
      </c>
    </row>
    <row r="164" spans="1:16">
      <c r="A164" s="3" t="s">
        <v>3584</v>
      </c>
      <c r="B164" s="1" t="s">
        <v>76</v>
      </c>
      <c r="C164" s="1">
        <v>10</v>
      </c>
      <c r="E164" s="1">
        <v>54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2</v>
      </c>
      <c r="L164" s="1">
        <v>0</v>
      </c>
      <c r="M164" s="1">
        <v>0</v>
      </c>
      <c r="N164" s="1">
        <v>1.2</v>
      </c>
      <c r="P164" s="1" t="s">
        <v>2647</v>
      </c>
    </row>
    <row r="165" spans="1:16">
      <c r="A165" s="3" t="s">
        <v>9971</v>
      </c>
      <c r="B165" s="1" t="s">
        <v>34</v>
      </c>
      <c r="C165" s="1">
        <v>1</v>
      </c>
      <c r="E165" s="1">
        <v>4</v>
      </c>
      <c r="F165" s="1">
        <v>1</v>
      </c>
      <c r="G165" s="1">
        <v>1</v>
      </c>
      <c r="H165" s="1">
        <v>0.1</v>
      </c>
      <c r="I165" s="1">
        <v>0</v>
      </c>
      <c r="J165" s="1">
        <v>0</v>
      </c>
      <c r="K165" s="1">
        <v>-0.1</v>
      </c>
      <c r="L165" s="1">
        <v>0</v>
      </c>
      <c r="M165" s="1">
        <v>0</v>
      </c>
      <c r="N165" s="1">
        <v>2.04</v>
      </c>
      <c r="P165" s="1" t="s">
        <v>4243</v>
      </c>
    </row>
    <row r="166" spans="1:16">
      <c r="A166" s="3" t="s">
        <v>9972</v>
      </c>
      <c r="B166" s="1" t="s">
        <v>34</v>
      </c>
      <c r="C166" s="1">
        <v>2</v>
      </c>
      <c r="E166" s="1">
        <v>19</v>
      </c>
      <c r="F166" s="1">
        <v>1</v>
      </c>
      <c r="G166" s="1">
        <v>1</v>
      </c>
      <c r="H166" s="1">
        <v>0.3</v>
      </c>
      <c r="I166" s="1">
        <v>0.5</v>
      </c>
      <c r="J166" s="1">
        <v>0</v>
      </c>
      <c r="K166" s="1">
        <v>-0.3</v>
      </c>
      <c r="L166" s="1">
        <v>0.5</v>
      </c>
      <c r="M166" s="1">
        <v>0</v>
      </c>
      <c r="N166" s="1">
        <v>2.4</v>
      </c>
      <c r="P166" s="1" t="s">
        <v>4244</v>
      </c>
    </row>
    <row r="167" spans="1:16">
      <c r="A167" s="3" t="s">
        <v>9973</v>
      </c>
      <c r="B167" s="1" t="s">
        <v>34</v>
      </c>
      <c r="C167" s="1">
        <v>3</v>
      </c>
      <c r="E167" s="1">
        <v>39</v>
      </c>
      <c r="F167" s="1">
        <v>2</v>
      </c>
      <c r="G167" s="1">
        <v>1</v>
      </c>
      <c r="H167" s="1">
        <v>0</v>
      </c>
      <c r="I167" s="1">
        <v>1.3</v>
      </c>
      <c r="J167" s="1">
        <v>0.4</v>
      </c>
      <c r="K167" s="1">
        <v>0</v>
      </c>
      <c r="L167" s="1">
        <v>2.2000000000000002</v>
      </c>
      <c r="M167" s="1">
        <v>-0.1</v>
      </c>
      <c r="N167" s="1">
        <v>2.4</v>
      </c>
      <c r="P167" s="1" t="s">
        <v>2650</v>
      </c>
    </row>
    <row r="168" spans="1:16">
      <c r="A168" s="3" t="s">
        <v>9975</v>
      </c>
      <c r="B168" s="1" t="s">
        <v>34</v>
      </c>
      <c r="C168" s="1">
        <v>4</v>
      </c>
      <c r="E168" s="1">
        <v>46</v>
      </c>
      <c r="F168" s="1">
        <v>2</v>
      </c>
      <c r="G168" s="1">
        <v>1</v>
      </c>
      <c r="H168" s="1">
        <v>0</v>
      </c>
      <c r="I168" s="1">
        <v>0.5</v>
      </c>
      <c r="J168" s="1">
        <v>1</v>
      </c>
      <c r="K168" s="1">
        <v>0</v>
      </c>
      <c r="L168" s="1">
        <v>0.4</v>
      </c>
      <c r="M168" s="1">
        <v>1.4</v>
      </c>
      <c r="N168" s="1">
        <v>1.44</v>
      </c>
      <c r="P168" s="1" t="s">
        <v>4632</v>
      </c>
    </row>
    <row r="169" spans="1:16">
      <c r="A169" s="3" t="s">
        <v>9974</v>
      </c>
      <c r="B169" s="1" t="s">
        <v>34</v>
      </c>
      <c r="C169" s="1">
        <v>5</v>
      </c>
      <c r="E169" s="1">
        <v>49</v>
      </c>
      <c r="F169" s="1">
        <v>1</v>
      </c>
      <c r="G169" s="1">
        <v>1</v>
      </c>
      <c r="H169" s="1">
        <v>0</v>
      </c>
      <c r="I169" s="1">
        <v>0.2</v>
      </c>
      <c r="J169" s="1">
        <v>0</v>
      </c>
      <c r="K169" s="1">
        <v>2</v>
      </c>
      <c r="L169" s="1">
        <v>0.2</v>
      </c>
      <c r="M169" s="1">
        <v>0</v>
      </c>
      <c r="N169" s="1">
        <v>0.96</v>
      </c>
      <c r="P169" s="1" t="s">
        <v>2637</v>
      </c>
    </row>
    <row r="170" spans="1:16">
      <c r="A170" s="3" t="s">
        <v>9976</v>
      </c>
      <c r="B170" s="1" t="s">
        <v>34</v>
      </c>
      <c r="C170" s="1">
        <v>6</v>
      </c>
      <c r="E170" s="1">
        <v>23</v>
      </c>
      <c r="F170" s="1">
        <v>1</v>
      </c>
      <c r="G170" s="1">
        <v>1</v>
      </c>
      <c r="H170" s="1">
        <v>0</v>
      </c>
      <c r="I170" s="1">
        <v>0.2</v>
      </c>
      <c r="J170" s="1">
        <v>0</v>
      </c>
      <c r="K170" s="1">
        <v>2</v>
      </c>
      <c r="L170" s="1">
        <v>0.2</v>
      </c>
      <c r="M170" s="1">
        <v>0</v>
      </c>
      <c r="N170" s="1">
        <v>0.96</v>
      </c>
      <c r="P170" s="1" t="s">
        <v>2638</v>
      </c>
    </row>
    <row r="171" spans="1:16">
      <c r="A171" s="3" t="s">
        <v>9977</v>
      </c>
      <c r="B171" s="1" t="s">
        <v>34</v>
      </c>
      <c r="C171" s="1">
        <v>7</v>
      </c>
      <c r="E171" s="1">
        <v>50</v>
      </c>
      <c r="F171" s="1">
        <v>1</v>
      </c>
      <c r="G171" s="1">
        <v>0</v>
      </c>
      <c r="H171" s="1">
        <v>0.3</v>
      </c>
      <c r="I171" s="1">
        <v>0</v>
      </c>
      <c r="J171" s="1">
        <v>0</v>
      </c>
      <c r="K171" s="1">
        <v>2.5</v>
      </c>
      <c r="L171" s="1">
        <v>0</v>
      </c>
      <c r="M171" s="1">
        <v>0</v>
      </c>
      <c r="N171" s="1">
        <v>1.2</v>
      </c>
      <c r="P171" s="1" t="s">
        <v>2639</v>
      </c>
    </row>
    <row r="172" spans="1:16">
      <c r="A172" s="3" t="s">
        <v>9978</v>
      </c>
      <c r="B172" s="1" t="s">
        <v>34</v>
      </c>
      <c r="C172" s="1">
        <v>8</v>
      </c>
      <c r="E172" s="1">
        <v>24</v>
      </c>
      <c r="F172" s="1">
        <v>1</v>
      </c>
      <c r="G172" s="1">
        <v>0</v>
      </c>
      <c r="H172" s="1">
        <v>0.3</v>
      </c>
      <c r="I172" s="1">
        <v>0</v>
      </c>
      <c r="J172" s="1">
        <v>0</v>
      </c>
      <c r="K172" s="1">
        <v>2.5</v>
      </c>
      <c r="L172" s="1">
        <v>0</v>
      </c>
      <c r="M172" s="1">
        <v>0</v>
      </c>
      <c r="N172" s="1">
        <v>1.2</v>
      </c>
      <c r="P172" s="1" t="s">
        <v>2640</v>
      </c>
    </row>
    <row r="173" spans="1:16">
      <c r="A173" s="3" t="s">
        <v>9979</v>
      </c>
      <c r="B173" s="1" t="s">
        <v>34</v>
      </c>
      <c r="C173" s="1">
        <v>9</v>
      </c>
      <c r="E173" s="1">
        <v>12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2.7</v>
      </c>
      <c r="L173" s="1">
        <v>0</v>
      </c>
      <c r="M173" s="1">
        <v>0</v>
      </c>
      <c r="N173" s="1">
        <v>1.2</v>
      </c>
      <c r="P173" s="1" t="s">
        <v>2643</v>
      </c>
    </row>
    <row r="174" spans="1:16">
      <c r="A174" s="3" t="s">
        <v>9980</v>
      </c>
      <c r="B174" s="1" t="s">
        <v>34</v>
      </c>
      <c r="C174" s="1">
        <v>10</v>
      </c>
      <c r="E174" s="1">
        <v>6</v>
      </c>
      <c r="F174" s="1">
        <v>0</v>
      </c>
      <c r="G174" s="1">
        <v>1</v>
      </c>
      <c r="H174" s="1">
        <v>0</v>
      </c>
      <c r="I174" s="1">
        <v>0</v>
      </c>
      <c r="J174" s="1">
        <v>0</v>
      </c>
      <c r="K174" s="1">
        <v>2.7</v>
      </c>
      <c r="L174" s="1">
        <v>0</v>
      </c>
      <c r="M174" s="1">
        <v>0</v>
      </c>
      <c r="N174" s="1">
        <v>1.2</v>
      </c>
      <c r="P174" s="1" t="s">
        <v>2644</v>
      </c>
    </row>
    <row r="175" spans="1:16">
      <c r="A175" s="3" t="s">
        <v>9981</v>
      </c>
      <c r="B175" s="1" t="s">
        <v>34</v>
      </c>
      <c r="C175" s="1">
        <v>11</v>
      </c>
      <c r="E175" s="1">
        <v>13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3.1</v>
      </c>
      <c r="L175" s="1">
        <v>0</v>
      </c>
      <c r="M175" s="1">
        <v>0</v>
      </c>
      <c r="N175" s="1">
        <v>0.96</v>
      </c>
      <c r="P175" s="1" t="s">
        <v>2646</v>
      </c>
    </row>
    <row r="176" spans="1:16">
      <c r="A176" s="3" t="s">
        <v>9982</v>
      </c>
      <c r="B176" s="1" t="s">
        <v>34</v>
      </c>
      <c r="C176" s="1">
        <v>12</v>
      </c>
      <c r="E176" s="1">
        <v>7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3.1</v>
      </c>
      <c r="L176" s="1">
        <v>0</v>
      </c>
      <c r="M176" s="1">
        <v>0</v>
      </c>
      <c r="N176" s="1">
        <v>0.96</v>
      </c>
      <c r="P176" s="1" t="s">
        <v>2647</v>
      </c>
    </row>
    <row r="177" spans="1:16">
      <c r="A177" s="3" t="s">
        <v>9983</v>
      </c>
      <c r="B177" s="1" t="s">
        <v>34</v>
      </c>
      <c r="C177" s="1">
        <v>13</v>
      </c>
      <c r="E177" s="1">
        <v>17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-1.8</v>
      </c>
      <c r="N177" s="1">
        <v>1.62</v>
      </c>
      <c r="P177" s="1" t="s">
        <v>2656</v>
      </c>
    </row>
    <row r="178" spans="1:16">
      <c r="A178" s="3" t="s">
        <v>9810</v>
      </c>
      <c r="B178" s="1" t="s">
        <v>36</v>
      </c>
      <c r="C178" s="1">
        <v>1</v>
      </c>
      <c r="E178" s="1">
        <v>4</v>
      </c>
      <c r="F178" s="1">
        <v>1</v>
      </c>
      <c r="G178" s="1">
        <v>1</v>
      </c>
      <c r="H178" s="1">
        <v>-1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2.04</v>
      </c>
      <c r="P178" s="1" t="s">
        <v>4243</v>
      </c>
    </row>
    <row r="179" spans="1:16">
      <c r="A179" s="3" t="s">
        <v>9811</v>
      </c>
      <c r="B179" s="1" t="s">
        <v>36</v>
      </c>
      <c r="C179" s="1">
        <v>2</v>
      </c>
      <c r="E179" s="1">
        <v>22</v>
      </c>
      <c r="F179" s="1">
        <v>1</v>
      </c>
      <c r="G179" s="1">
        <v>1</v>
      </c>
      <c r="H179" s="1">
        <v>1</v>
      </c>
      <c r="I179" s="1">
        <v>0.5</v>
      </c>
      <c r="J179" s="1">
        <v>0</v>
      </c>
      <c r="K179" s="1">
        <v>-1</v>
      </c>
      <c r="L179" s="1">
        <v>1</v>
      </c>
      <c r="M179" s="1">
        <v>0</v>
      </c>
      <c r="N179" s="1">
        <v>2.4</v>
      </c>
      <c r="P179" s="1" t="s">
        <v>4244</v>
      </c>
    </row>
    <row r="180" spans="1:16">
      <c r="A180" s="3" t="s">
        <v>9812</v>
      </c>
      <c r="B180" s="1" t="s">
        <v>36</v>
      </c>
      <c r="C180" s="1">
        <v>3</v>
      </c>
      <c r="E180" s="1">
        <v>41</v>
      </c>
      <c r="F180" s="1">
        <v>2</v>
      </c>
      <c r="G180" s="1">
        <v>1</v>
      </c>
      <c r="H180" s="1">
        <v>0</v>
      </c>
      <c r="I180" s="1">
        <v>2</v>
      </c>
      <c r="J180" s="1">
        <v>0</v>
      </c>
      <c r="K180" s="1">
        <v>0</v>
      </c>
      <c r="L180" s="1">
        <v>3</v>
      </c>
      <c r="M180" s="1">
        <v>0.3</v>
      </c>
      <c r="N180" s="1">
        <v>2.5</v>
      </c>
      <c r="P180" s="1" t="s">
        <v>2650</v>
      </c>
    </row>
    <row r="181" spans="1:16">
      <c r="A181" s="3" t="s">
        <v>9813</v>
      </c>
      <c r="B181" s="1" t="s">
        <v>36</v>
      </c>
      <c r="C181" s="1">
        <v>4</v>
      </c>
      <c r="E181" s="1">
        <v>41</v>
      </c>
      <c r="F181" s="1">
        <v>2</v>
      </c>
      <c r="G181" s="1">
        <v>1</v>
      </c>
      <c r="H181" s="1">
        <v>0</v>
      </c>
      <c r="I181" s="1">
        <v>1.6</v>
      </c>
      <c r="J181" s="1">
        <v>2</v>
      </c>
      <c r="K181" s="1">
        <v>0</v>
      </c>
      <c r="L181" s="1">
        <v>1.6</v>
      </c>
      <c r="M181" s="1">
        <v>2.5</v>
      </c>
      <c r="N181" s="1">
        <v>1.5</v>
      </c>
      <c r="P181" s="1" t="s">
        <v>4632</v>
      </c>
    </row>
    <row r="182" spans="1:16">
      <c r="A182" s="3" t="s">
        <v>9814</v>
      </c>
      <c r="B182" s="1" t="s">
        <v>36</v>
      </c>
      <c r="C182" s="1">
        <v>5</v>
      </c>
      <c r="E182" s="1">
        <v>55</v>
      </c>
      <c r="F182" s="1">
        <v>1</v>
      </c>
      <c r="G182" s="1">
        <v>1</v>
      </c>
      <c r="H182" s="1">
        <v>0</v>
      </c>
      <c r="I182" s="1">
        <v>0.2</v>
      </c>
      <c r="J182" s="1">
        <v>0</v>
      </c>
      <c r="K182" s="1">
        <v>2</v>
      </c>
      <c r="L182" s="1">
        <v>0.2</v>
      </c>
      <c r="M182" s="1">
        <v>0</v>
      </c>
      <c r="N182" s="1">
        <v>1.2</v>
      </c>
      <c r="P182" s="1" t="s">
        <v>2637</v>
      </c>
    </row>
    <row r="183" spans="1:16">
      <c r="A183" s="3" t="s">
        <v>9815</v>
      </c>
      <c r="B183" s="1" t="s">
        <v>36</v>
      </c>
      <c r="C183" s="1">
        <v>6</v>
      </c>
      <c r="E183" s="1">
        <v>25</v>
      </c>
      <c r="F183" s="1">
        <v>1</v>
      </c>
      <c r="G183" s="1">
        <v>1</v>
      </c>
      <c r="H183" s="1">
        <v>0</v>
      </c>
      <c r="I183" s="1">
        <v>0.2</v>
      </c>
      <c r="J183" s="1">
        <v>0</v>
      </c>
      <c r="K183" s="1">
        <v>2</v>
      </c>
      <c r="L183" s="1">
        <v>0.2</v>
      </c>
      <c r="M183" s="1">
        <v>0</v>
      </c>
      <c r="N183" s="1">
        <v>1.2</v>
      </c>
      <c r="P183" s="1" t="s">
        <v>2638</v>
      </c>
    </row>
    <row r="184" spans="1:16">
      <c r="A184" s="3" t="s">
        <v>9816</v>
      </c>
      <c r="B184" s="1" t="s">
        <v>36</v>
      </c>
      <c r="C184" s="1">
        <v>7</v>
      </c>
      <c r="E184" s="1">
        <v>56</v>
      </c>
      <c r="F184" s="1">
        <v>1</v>
      </c>
      <c r="G184" s="1">
        <v>0</v>
      </c>
      <c r="H184" s="1">
        <v>0</v>
      </c>
      <c r="I184" s="1">
        <v>0</v>
      </c>
      <c r="J184" s="1">
        <v>0</v>
      </c>
      <c r="K184" s="1">
        <v>2.35</v>
      </c>
      <c r="L184" s="1">
        <v>0</v>
      </c>
      <c r="M184" s="1">
        <v>0</v>
      </c>
      <c r="N184" s="1">
        <v>0.96</v>
      </c>
      <c r="P184" s="1" t="s">
        <v>2639</v>
      </c>
    </row>
    <row r="185" spans="1:16">
      <c r="A185" s="3" t="s">
        <v>9817</v>
      </c>
      <c r="B185" s="1" t="s">
        <v>36</v>
      </c>
      <c r="C185" s="1">
        <v>8</v>
      </c>
      <c r="E185" s="1">
        <v>26</v>
      </c>
      <c r="F185" s="1">
        <v>1</v>
      </c>
      <c r="G185" s="1">
        <v>0</v>
      </c>
      <c r="H185" s="1">
        <v>0</v>
      </c>
      <c r="I185" s="1">
        <v>0</v>
      </c>
      <c r="J185" s="1">
        <v>0</v>
      </c>
      <c r="K185" s="1">
        <v>2.35</v>
      </c>
      <c r="L185" s="1">
        <v>0</v>
      </c>
      <c r="M185" s="1">
        <v>0</v>
      </c>
      <c r="N185" s="1">
        <v>0.96</v>
      </c>
      <c r="P185" s="1" t="s">
        <v>2640</v>
      </c>
    </row>
    <row r="186" spans="1:16">
      <c r="A186" s="3" t="s">
        <v>9818</v>
      </c>
      <c r="B186" s="1" t="s">
        <v>36</v>
      </c>
      <c r="C186" s="1">
        <v>9</v>
      </c>
      <c r="E186" s="1">
        <v>12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3.2</v>
      </c>
      <c r="L186" s="1">
        <v>0</v>
      </c>
      <c r="M186" s="1">
        <v>0</v>
      </c>
      <c r="N186" s="1">
        <v>1.44</v>
      </c>
      <c r="P186" s="1" t="s">
        <v>2643</v>
      </c>
    </row>
    <row r="187" spans="1:16">
      <c r="A187" s="3" t="s">
        <v>9819</v>
      </c>
      <c r="B187" s="1" t="s">
        <v>36</v>
      </c>
      <c r="C187" s="1">
        <v>10</v>
      </c>
      <c r="E187" s="1">
        <v>6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3.2</v>
      </c>
      <c r="L187" s="1">
        <v>0</v>
      </c>
      <c r="M187" s="1">
        <v>0</v>
      </c>
      <c r="N187" s="1">
        <v>1.44</v>
      </c>
      <c r="P187" s="1" t="s">
        <v>2644</v>
      </c>
    </row>
    <row r="188" spans="1:16">
      <c r="A188" s="3" t="s">
        <v>9820</v>
      </c>
      <c r="B188" s="1" t="s">
        <v>36</v>
      </c>
      <c r="C188" s="1">
        <v>11</v>
      </c>
      <c r="E188" s="1">
        <v>13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3.1</v>
      </c>
      <c r="L188" s="1">
        <v>0</v>
      </c>
      <c r="M188" s="1">
        <v>0</v>
      </c>
      <c r="N188" s="1">
        <v>1.2</v>
      </c>
      <c r="P188" s="1" t="s">
        <v>2646</v>
      </c>
    </row>
    <row r="189" spans="1:16">
      <c r="A189" s="3" t="s">
        <v>9821</v>
      </c>
      <c r="B189" s="1" t="s">
        <v>36</v>
      </c>
      <c r="C189" s="1">
        <v>12</v>
      </c>
      <c r="E189" s="1">
        <v>7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3.1</v>
      </c>
      <c r="L189" s="1">
        <v>0</v>
      </c>
      <c r="M189" s="1">
        <v>0</v>
      </c>
      <c r="N189" s="1">
        <v>1.2</v>
      </c>
      <c r="P189" s="1" t="s">
        <v>2647</v>
      </c>
    </row>
    <row r="190" spans="1:16">
      <c r="A190" s="3" t="s">
        <v>9822</v>
      </c>
      <c r="B190" s="1" t="s">
        <v>36</v>
      </c>
      <c r="C190" s="1">
        <v>13</v>
      </c>
      <c r="E190" s="1">
        <v>18</v>
      </c>
      <c r="F190" s="1">
        <v>1</v>
      </c>
      <c r="G190" s="1">
        <v>1</v>
      </c>
      <c r="H190" s="1">
        <v>0</v>
      </c>
      <c r="I190" s="1">
        <v>0</v>
      </c>
      <c r="J190" s="1">
        <v>0.8</v>
      </c>
      <c r="K190" s="1">
        <v>0</v>
      </c>
      <c r="L190" s="1">
        <v>0</v>
      </c>
      <c r="M190" s="1">
        <v>-0.8</v>
      </c>
      <c r="N190" s="1">
        <v>1.62</v>
      </c>
      <c r="P190" s="1" t="s">
        <v>2656</v>
      </c>
    </row>
    <row r="191" spans="1:16">
      <c r="A191" s="3" t="s">
        <v>6168</v>
      </c>
      <c r="B191" s="1" t="s">
        <v>43</v>
      </c>
      <c r="C191" s="1">
        <v>1</v>
      </c>
      <c r="E191" s="1">
        <v>5</v>
      </c>
      <c r="F191" s="1">
        <v>2</v>
      </c>
      <c r="G191" s="1">
        <v>1</v>
      </c>
      <c r="H191" s="1">
        <v>0</v>
      </c>
      <c r="I191" s="1">
        <v>0.15</v>
      </c>
      <c r="J191" s="1">
        <v>0</v>
      </c>
      <c r="K191" s="1">
        <v>0</v>
      </c>
      <c r="L191" s="1">
        <v>0.15</v>
      </c>
      <c r="M191" s="1">
        <v>0</v>
      </c>
      <c r="N191" s="1">
        <v>5.6</v>
      </c>
      <c r="P191" s="1" t="s">
        <v>6169</v>
      </c>
    </row>
    <row r="192" spans="1:16">
      <c r="A192" s="3" t="s">
        <v>6170</v>
      </c>
      <c r="B192" s="1" t="s">
        <v>43</v>
      </c>
      <c r="C192" s="1">
        <v>2</v>
      </c>
      <c r="E192" s="1">
        <v>42</v>
      </c>
      <c r="F192" s="1">
        <v>1</v>
      </c>
      <c r="G192" s="1">
        <v>1</v>
      </c>
      <c r="H192" s="1">
        <v>0</v>
      </c>
      <c r="I192" s="1">
        <v>0</v>
      </c>
      <c r="J192" s="1">
        <v>0</v>
      </c>
      <c r="K192" s="1">
        <v>1</v>
      </c>
      <c r="L192" s="1">
        <v>0</v>
      </c>
      <c r="M192" s="1">
        <v>0</v>
      </c>
      <c r="N192" s="1">
        <v>1.8</v>
      </c>
      <c r="P192" s="1" t="s">
        <v>4642</v>
      </c>
    </row>
    <row r="193" spans="1:16">
      <c r="A193" s="3" t="s">
        <v>6171</v>
      </c>
      <c r="B193" s="1" t="s">
        <v>43</v>
      </c>
      <c r="C193" s="1">
        <v>3</v>
      </c>
      <c r="E193" s="1">
        <v>37</v>
      </c>
      <c r="F193" s="1">
        <v>1</v>
      </c>
      <c r="G193" s="1">
        <v>1</v>
      </c>
      <c r="H193" s="1">
        <v>0</v>
      </c>
      <c r="I193" s="1">
        <v>0</v>
      </c>
      <c r="J193" s="1">
        <v>0</v>
      </c>
      <c r="K193" s="1">
        <v>1</v>
      </c>
      <c r="L193" s="1">
        <v>0</v>
      </c>
      <c r="M193" s="1">
        <v>0</v>
      </c>
      <c r="N193" s="1">
        <v>1.8</v>
      </c>
      <c r="P193" s="1" t="s">
        <v>4643</v>
      </c>
    </row>
    <row r="194" spans="1:16">
      <c r="A194" s="3" t="s">
        <v>6172</v>
      </c>
      <c r="B194" s="1" t="s">
        <v>43</v>
      </c>
      <c r="C194" s="1">
        <v>4</v>
      </c>
      <c r="E194" s="1">
        <v>55</v>
      </c>
      <c r="F194" s="1">
        <v>0</v>
      </c>
      <c r="G194" s="1">
        <v>1</v>
      </c>
      <c r="H194" s="1">
        <v>0</v>
      </c>
      <c r="I194" s="1">
        <v>0.8</v>
      </c>
      <c r="J194" s="1">
        <v>0</v>
      </c>
      <c r="K194" s="1">
        <v>4</v>
      </c>
      <c r="L194" s="1">
        <v>0.8</v>
      </c>
      <c r="M194" s="1">
        <v>0</v>
      </c>
      <c r="N194" s="1">
        <v>1.92</v>
      </c>
      <c r="P194" s="1" t="s">
        <v>2653</v>
      </c>
    </row>
    <row r="195" spans="1:16">
      <c r="A195" s="3" t="s">
        <v>6173</v>
      </c>
      <c r="B195" s="1" t="s">
        <v>43</v>
      </c>
      <c r="C195" s="1">
        <v>5</v>
      </c>
      <c r="E195" s="1">
        <v>49</v>
      </c>
      <c r="F195" s="1">
        <v>0</v>
      </c>
      <c r="G195" s="1">
        <v>1</v>
      </c>
      <c r="H195" s="1">
        <v>0</v>
      </c>
      <c r="I195" s="1">
        <v>0.8</v>
      </c>
      <c r="J195" s="1">
        <v>0</v>
      </c>
      <c r="K195" s="1">
        <v>4</v>
      </c>
      <c r="L195" s="1">
        <v>0.8</v>
      </c>
      <c r="M195" s="1">
        <v>0</v>
      </c>
      <c r="N195" s="1">
        <v>1.92</v>
      </c>
      <c r="P195" s="1" t="s">
        <v>2654</v>
      </c>
    </row>
    <row r="196" spans="1:16">
      <c r="A196" s="3" t="s">
        <v>4961</v>
      </c>
      <c r="B196" s="1" t="s">
        <v>74</v>
      </c>
      <c r="C196" s="1">
        <v>1</v>
      </c>
      <c r="E196" s="1">
        <v>30</v>
      </c>
      <c r="F196" s="1">
        <v>1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3.5</v>
      </c>
      <c r="M196" s="1">
        <v>-1</v>
      </c>
      <c r="N196" s="1">
        <v>10</v>
      </c>
      <c r="P196" s="1" t="s">
        <v>2649</v>
      </c>
    </row>
    <row r="197" spans="1:16">
      <c r="A197" s="3" t="s">
        <v>4962</v>
      </c>
      <c r="B197" s="1" t="s">
        <v>74</v>
      </c>
      <c r="C197" s="1">
        <v>2</v>
      </c>
      <c r="E197" s="1">
        <v>4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2.5</v>
      </c>
      <c r="M197" s="1">
        <v>-2</v>
      </c>
      <c r="N197" s="1">
        <v>9.6</v>
      </c>
      <c r="P197" s="1" t="s">
        <v>2649</v>
      </c>
    </row>
    <row r="198" spans="1:16">
      <c r="A198" s="3" t="s">
        <v>4963</v>
      </c>
      <c r="B198" s="1" t="s">
        <v>74</v>
      </c>
      <c r="C198" s="1">
        <v>3</v>
      </c>
      <c r="E198" s="1">
        <v>55</v>
      </c>
      <c r="F198" s="1">
        <v>2</v>
      </c>
      <c r="G198" s="1">
        <v>1</v>
      </c>
      <c r="H198" s="1">
        <v>0</v>
      </c>
      <c r="I198" s="1">
        <v>1.5</v>
      </c>
      <c r="J198" s="1">
        <v>1</v>
      </c>
      <c r="K198" s="1">
        <v>0</v>
      </c>
      <c r="L198" s="1">
        <v>2</v>
      </c>
      <c r="M198" s="1">
        <v>1.5</v>
      </c>
      <c r="N198" s="1">
        <v>4.8</v>
      </c>
      <c r="P198" s="1" t="s">
        <v>4632</v>
      </c>
    </row>
    <row r="199" spans="1:16">
      <c r="A199" s="3" t="s">
        <v>4964</v>
      </c>
      <c r="B199" s="1" t="s">
        <v>74</v>
      </c>
      <c r="C199" s="1">
        <v>4</v>
      </c>
      <c r="E199" s="1">
        <v>48</v>
      </c>
      <c r="F199" s="1">
        <v>2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3</v>
      </c>
      <c r="M199" s="1">
        <v>0</v>
      </c>
      <c r="N199" s="1">
        <v>7.2</v>
      </c>
      <c r="P199" s="1" t="s">
        <v>2650</v>
      </c>
    </row>
    <row r="200" spans="1:16">
      <c r="A200" s="3" t="s">
        <v>4965</v>
      </c>
      <c r="B200" s="1" t="s">
        <v>74</v>
      </c>
      <c r="C200" s="1">
        <v>5</v>
      </c>
      <c r="E200" s="1">
        <v>60</v>
      </c>
      <c r="F200" s="1">
        <v>1</v>
      </c>
      <c r="G200" s="1">
        <v>1</v>
      </c>
      <c r="H200" s="1">
        <v>-1</v>
      </c>
      <c r="I200" s="1">
        <v>0</v>
      </c>
      <c r="J200" s="1">
        <v>0</v>
      </c>
      <c r="K200" s="1">
        <v>2</v>
      </c>
      <c r="L200" s="1">
        <v>0</v>
      </c>
      <c r="M200" s="1">
        <v>0</v>
      </c>
      <c r="N200" s="1">
        <v>4.5599999999999996</v>
      </c>
      <c r="P200" s="1" t="s">
        <v>2637</v>
      </c>
    </row>
    <row r="201" spans="1:16">
      <c r="A201" s="3" t="s">
        <v>4966</v>
      </c>
      <c r="B201" s="1" t="s">
        <v>74</v>
      </c>
      <c r="C201" s="1">
        <v>6</v>
      </c>
      <c r="E201" s="1">
        <v>33</v>
      </c>
      <c r="F201" s="1">
        <v>1</v>
      </c>
      <c r="G201" s="1">
        <v>1</v>
      </c>
      <c r="H201" s="1">
        <v>-1</v>
      </c>
      <c r="I201" s="1">
        <v>0</v>
      </c>
      <c r="J201" s="1">
        <v>0</v>
      </c>
      <c r="K201" s="1">
        <v>2</v>
      </c>
      <c r="L201" s="1">
        <v>0</v>
      </c>
      <c r="M201" s="1">
        <v>0</v>
      </c>
      <c r="N201" s="1">
        <v>4.5599999999999996</v>
      </c>
      <c r="P201" s="1" t="s">
        <v>2638</v>
      </c>
    </row>
    <row r="202" spans="1:16">
      <c r="A202" s="3" t="s">
        <v>4967</v>
      </c>
      <c r="B202" s="1" t="s">
        <v>74</v>
      </c>
      <c r="C202" s="1">
        <v>7</v>
      </c>
      <c r="E202" s="1">
        <v>61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4.8</v>
      </c>
      <c r="L202" s="1">
        <v>0</v>
      </c>
      <c r="M202" s="1">
        <v>0</v>
      </c>
      <c r="N202" s="1">
        <v>3.6</v>
      </c>
      <c r="P202" s="1" t="s">
        <v>2639</v>
      </c>
    </row>
    <row r="203" spans="1:16">
      <c r="A203" s="3" t="s">
        <v>4968</v>
      </c>
      <c r="B203" s="1" t="s">
        <v>74</v>
      </c>
      <c r="C203" s="1">
        <v>8</v>
      </c>
      <c r="E203" s="1">
        <v>34</v>
      </c>
      <c r="F203" s="1">
        <v>1</v>
      </c>
      <c r="G203" s="1">
        <v>0</v>
      </c>
      <c r="H203" s="1">
        <v>0</v>
      </c>
      <c r="I203" s="1">
        <v>0</v>
      </c>
      <c r="J203" s="1">
        <v>0</v>
      </c>
      <c r="K203" s="1">
        <v>4.8</v>
      </c>
      <c r="L203" s="1">
        <v>0</v>
      </c>
      <c r="M203" s="1">
        <v>0</v>
      </c>
      <c r="N203" s="1">
        <v>3.6</v>
      </c>
      <c r="P203" s="1" t="s">
        <v>2640</v>
      </c>
    </row>
    <row r="204" spans="1:16">
      <c r="A204" s="3" t="s">
        <v>4969</v>
      </c>
      <c r="B204" s="1" t="s">
        <v>74</v>
      </c>
      <c r="C204" s="1">
        <v>9</v>
      </c>
      <c r="E204" s="1">
        <v>15</v>
      </c>
      <c r="F204" s="1">
        <v>0</v>
      </c>
      <c r="G204" s="1">
        <v>1</v>
      </c>
      <c r="H204" s="1">
        <v>0</v>
      </c>
      <c r="I204" s="1">
        <v>0</v>
      </c>
      <c r="J204" s="1">
        <v>0</v>
      </c>
      <c r="K204" s="1">
        <v>3</v>
      </c>
      <c r="L204" s="1">
        <v>2</v>
      </c>
      <c r="M204" s="1">
        <v>0</v>
      </c>
      <c r="N204" s="1">
        <v>4.8</v>
      </c>
      <c r="P204" s="1" t="s">
        <v>2643</v>
      </c>
    </row>
    <row r="205" spans="1:16">
      <c r="A205" s="3" t="s">
        <v>4970</v>
      </c>
      <c r="B205" s="1" t="s">
        <v>74</v>
      </c>
      <c r="C205" s="1">
        <v>10</v>
      </c>
      <c r="E205" s="1">
        <v>6</v>
      </c>
      <c r="F205" s="1">
        <v>0</v>
      </c>
      <c r="G205" s="1">
        <v>1</v>
      </c>
      <c r="H205" s="1">
        <v>0</v>
      </c>
      <c r="I205" s="1">
        <v>0</v>
      </c>
      <c r="J205" s="1">
        <v>0</v>
      </c>
      <c r="K205" s="1">
        <v>3</v>
      </c>
      <c r="L205" s="1">
        <v>2</v>
      </c>
      <c r="M205" s="1">
        <v>0</v>
      </c>
      <c r="N205" s="1">
        <v>4.8</v>
      </c>
      <c r="P205" s="1" t="s">
        <v>2644</v>
      </c>
    </row>
    <row r="206" spans="1:16">
      <c r="A206" s="3" t="s">
        <v>4971</v>
      </c>
      <c r="B206" s="1" t="s">
        <v>74</v>
      </c>
      <c r="C206" s="1">
        <v>11</v>
      </c>
      <c r="E206" s="1">
        <v>16</v>
      </c>
      <c r="F206" s="1">
        <v>0</v>
      </c>
      <c r="G206" s="1">
        <v>1</v>
      </c>
      <c r="H206" s="1">
        <v>1</v>
      </c>
      <c r="I206" s="1">
        <v>0</v>
      </c>
      <c r="J206" s="1">
        <v>0</v>
      </c>
      <c r="K206" s="1">
        <v>4</v>
      </c>
      <c r="L206" s="1">
        <v>0</v>
      </c>
      <c r="M206" s="1">
        <v>0</v>
      </c>
      <c r="N206" s="1">
        <v>3.6</v>
      </c>
      <c r="P206" s="1" t="s">
        <v>2646</v>
      </c>
    </row>
    <row r="207" spans="1:16">
      <c r="A207" s="3" t="s">
        <v>4972</v>
      </c>
      <c r="B207" s="1" t="s">
        <v>74</v>
      </c>
      <c r="C207" s="1">
        <v>12</v>
      </c>
      <c r="E207" s="1">
        <v>7</v>
      </c>
      <c r="F207" s="1">
        <v>0</v>
      </c>
      <c r="G207" s="1">
        <v>1</v>
      </c>
      <c r="H207" s="1">
        <v>1</v>
      </c>
      <c r="I207" s="1">
        <v>0</v>
      </c>
      <c r="J207" s="1">
        <v>0</v>
      </c>
      <c r="K207" s="1">
        <v>4</v>
      </c>
      <c r="L207" s="1">
        <v>0</v>
      </c>
      <c r="M207" s="1">
        <v>0</v>
      </c>
      <c r="N207" s="1">
        <v>3.6</v>
      </c>
      <c r="P207" s="1" t="s">
        <v>2647</v>
      </c>
    </row>
    <row r="208" spans="1:16">
      <c r="A208" s="3" t="s">
        <v>4973</v>
      </c>
      <c r="B208" s="1" t="s">
        <v>74</v>
      </c>
      <c r="C208" s="1">
        <v>13</v>
      </c>
      <c r="E208" s="1">
        <v>19</v>
      </c>
      <c r="F208" s="1">
        <v>0</v>
      </c>
      <c r="G208" s="1">
        <v>0</v>
      </c>
      <c r="H208" s="1">
        <v>-1</v>
      </c>
      <c r="I208" s="1">
        <v>0</v>
      </c>
      <c r="J208" s="1">
        <v>0</v>
      </c>
      <c r="K208" s="1">
        <v>4</v>
      </c>
      <c r="L208" s="1">
        <v>0</v>
      </c>
      <c r="M208" s="1">
        <v>0</v>
      </c>
      <c r="N208" s="1">
        <v>2.8</v>
      </c>
      <c r="P208" s="1" t="s">
        <v>2653</v>
      </c>
    </row>
    <row r="209" spans="1:16">
      <c r="A209" s="3" t="s">
        <v>4974</v>
      </c>
      <c r="B209" s="1" t="s">
        <v>74</v>
      </c>
      <c r="C209" s="1">
        <v>14</v>
      </c>
      <c r="E209" s="1">
        <v>10</v>
      </c>
      <c r="F209" s="1">
        <v>0</v>
      </c>
      <c r="G209" s="1">
        <v>0</v>
      </c>
      <c r="H209" s="1">
        <v>-1</v>
      </c>
      <c r="I209" s="1">
        <v>0</v>
      </c>
      <c r="J209" s="1">
        <v>0</v>
      </c>
      <c r="K209" s="1">
        <v>4</v>
      </c>
      <c r="L209" s="1">
        <v>0</v>
      </c>
      <c r="M209" s="1">
        <v>0</v>
      </c>
      <c r="N209" s="1">
        <v>2.8</v>
      </c>
      <c r="P209" s="1" t="s">
        <v>2654</v>
      </c>
    </row>
    <row r="210" spans="1:16">
      <c r="A210" s="3" t="s">
        <v>4975</v>
      </c>
      <c r="B210" s="1" t="s">
        <v>74</v>
      </c>
      <c r="C210" s="1">
        <v>15</v>
      </c>
      <c r="E210" s="1">
        <v>29</v>
      </c>
      <c r="F210" s="1">
        <v>1</v>
      </c>
      <c r="G210" s="1">
        <v>1</v>
      </c>
      <c r="H210" s="1">
        <v>0</v>
      </c>
      <c r="I210" s="1">
        <v>0</v>
      </c>
      <c r="J210" s="1">
        <v>6</v>
      </c>
      <c r="K210" s="1">
        <v>0</v>
      </c>
      <c r="L210" s="1">
        <v>5</v>
      </c>
      <c r="M210" s="1">
        <v>6</v>
      </c>
      <c r="N210" s="1">
        <v>7</v>
      </c>
      <c r="P210" s="1" t="s">
        <v>2649</v>
      </c>
    </row>
    <row r="211" spans="1:16">
      <c r="A211" s="3" t="s">
        <v>10253</v>
      </c>
      <c r="B211" s="1" t="s">
        <v>46</v>
      </c>
      <c r="C211" s="1">
        <v>1</v>
      </c>
      <c r="E211" s="1">
        <v>4</v>
      </c>
      <c r="F211" s="1">
        <v>1</v>
      </c>
      <c r="G211" s="1">
        <v>1</v>
      </c>
      <c r="H211" s="1">
        <v>-0.4</v>
      </c>
      <c r="I211" s="1">
        <v>-0.5</v>
      </c>
      <c r="J211" s="1">
        <v>0</v>
      </c>
      <c r="K211" s="1">
        <v>0.4</v>
      </c>
      <c r="L211" s="1">
        <v>-0.5</v>
      </c>
      <c r="M211" s="1">
        <v>0</v>
      </c>
      <c r="N211" s="1">
        <v>1.8</v>
      </c>
      <c r="P211" s="1" t="s">
        <v>2649</v>
      </c>
    </row>
    <row r="212" spans="1:16">
      <c r="A212" s="3" t="s">
        <v>10254</v>
      </c>
      <c r="B212" s="1" t="s">
        <v>46</v>
      </c>
      <c r="C212" s="1">
        <v>2</v>
      </c>
      <c r="E212" s="1">
        <v>17</v>
      </c>
      <c r="F212" s="1">
        <v>1</v>
      </c>
      <c r="G212" s="1">
        <v>1</v>
      </c>
      <c r="H212" s="1">
        <v>0</v>
      </c>
      <c r="I212" s="1">
        <v>1</v>
      </c>
      <c r="J212" s="1">
        <v>0</v>
      </c>
      <c r="K212" s="1">
        <v>0</v>
      </c>
      <c r="L212" s="1">
        <v>2.2000000000000002</v>
      </c>
      <c r="M212" s="1">
        <v>0</v>
      </c>
      <c r="N212" s="1">
        <v>2.16</v>
      </c>
      <c r="P212" s="1" t="s">
        <v>2649</v>
      </c>
    </row>
    <row r="213" spans="1:16">
      <c r="A213" s="3" t="s">
        <v>10255</v>
      </c>
      <c r="B213" s="1" t="s">
        <v>46</v>
      </c>
      <c r="C213" s="1">
        <v>3</v>
      </c>
      <c r="E213" s="1">
        <v>40</v>
      </c>
      <c r="F213" s="1">
        <v>2</v>
      </c>
      <c r="G213" s="1">
        <v>1</v>
      </c>
      <c r="H213" s="1">
        <v>0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1.8</v>
      </c>
      <c r="P213" s="1" t="s">
        <v>2650</v>
      </c>
    </row>
    <row r="214" spans="1:16">
      <c r="A214" s="3" t="s">
        <v>10256</v>
      </c>
      <c r="B214" s="1" t="s">
        <v>46</v>
      </c>
      <c r="C214" s="1">
        <v>4</v>
      </c>
      <c r="E214" s="1">
        <v>53</v>
      </c>
      <c r="F214" s="1">
        <v>1</v>
      </c>
      <c r="G214" s="1">
        <v>1</v>
      </c>
      <c r="H214" s="1">
        <v>0</v>
      </c>
      <c r="I214" s="1">
        <v>0</v>
      </c>
      <c r="J214" s="1">
        <v>0</v>
      </c>
      <c r="K214" s="1">
        <v>2</v>
      </c>
      <c r="L214" s="1">
        <v>0</v>
      </c>
      <c r="M214" s="1">
        <v>0</v>
      </c>
      <c r="N214" s="1">
        <v>0.96</v>
      </c>
      <c r="P214" s="1" t="s">
        <v>2637</v>
      </c>
    </row>
    <row r="215" spans="1:16">
      <c r="A215" s="3" t="s">
        <v>10257</v>
      </c>
      <c r="B215" s="1" t="s">
        <v>46</v>
      </c>
      <c r="C215" s="1">
        <v>5</v>
      </c>
      <c r="E215" s="1">
        <v>21</v>
      </c>
      <c r="F215" s="1">
        <v>1</v>
      </c>
      <c r="G215" s="1">
        <v>1</v>
      </c>
      <c r="H215" s="1">
        <v>0</v>
      </c>
      <c r="I215" s="1">
        <v>0</v>
      </c>
      <c r="J215" s="1">
        <v>0</v>
      </c>
      <c r="K215" s="1">
        <v>2</v>
      </c>
      <c r="L215" s="1">
        <v>0</v>
      </c>
      <c r="M215" s="1">
        <v>0</v>
      </c>
      <c r="N215" s="1">
        <v>0.96</v>
      </c>
      <c r="P215" s="1" t="s">
        <v>2638</v>
      </c>
    </row>
    <row r="216" spans="1:16">
      <c r="A216" s="3" t="s">
        <v>10258</v>
      </c>
      <c r="B216" s="1" t="s">
        <v>46</v>
      </c>
      <c r="C216" s="1">
        <v>6</v>
      </c>
      <c r="E216" s="1">
        <v>54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2.2999999999999998</v>
      </c>
      <c r="L216" s="1">
        <v>0</v>
      </c>
      <c r="M216" s="1">
        <v>0</v>
      </c>
      <c r="N216" s="1">
        <v>0.96</v>
      </c>
      <c r="P216" s="1" t="s">
        <v>2639</v>
      </c>
    </row>
    <row r="217" spans="1:16">
      <c r="A217" s="3" t="s">
        <v>10259</v>
      </c>
      <c r="B217" s="1" t="s">
        <v>46</v>
      </c>
      <c r="C217" s="1">
        <v>7</v>
      </c>
      <c r="E217" s="1">
        <v>22</v>
      </c>
      <c r="F217" s="1">
        <v>1</v>
      </c>
      <c r="G217" s="1">
        <v>1</v>
      </c>
      <c r="H217" s="1">
        <v>0</v>
      </c>
      <c r="I217" s="1">
        <v>0</v>
      </c>
      <c r="J217" s="1">
        <v>0</v>
      </c>
      <c r="K217" s="1">
        <v>2.2999999999999998</v>
      </c>
      <c r="L217" s="1">
        <v>0</v>
      </c>
      <c r="M217" s="1">
        <v>0</v>
      </c>
      <c r="N217" s="1">
        <v>0.96</v>
      </c>
      <c r="P217" s="1" t="s">
        <v>2640</v>
      </c>
    </row>
    <row r="218" spans="1:16">
      <c r="A218" s="3" t="s">
        <v>10260</v>
      </c>
      <c r="B218" s="1" t="s">
        <v>46</v>
      </c>
      <c r="C218" s="1">
        <v>8</v>
      </c>
      <c r="E218" s="1">
        <v>12</v>
      </c>
      <c r="F218" s="1">
        <v>0</v>
      </c>
      <c r="G218" s="1">
        <v>1</v>
      </c>
      <c r="H218" s="1">
        <v>0</v>
      </c>
      <c r="I218" s="1">
        <v>0</v>
      </c>
      <c r="J218" s="1">
        <v>0</v>
      </c>
      <c r="K218" s="1">
        <v>3</v>
      </c>
      <c r="L218" s="1">
        <v>0</v>
      </c>
      <c r="M218" s="1">
        <v>0</v>
      </c>
      <c r="N218" s="1">
        <v>1.2</v>
      </c>
      <c r="P218" s="1" t="s">
        <v>2643</v>
      </c>
    </row>
    <row r="219" spans="1:16">
      <c r="A219" s="3" t="s">
        <v>10261</v>
      </c>
      <c r="B219" s="1" t="s">
        <v>46</v>
      </c>
      <c r="C219" s="1">
        <v>9</v>
      </c>
      <c r="E219" s="1">
        <v>6</v>
      </c>
      <c r="F219" s="1">
        <v>0</v>
      </c>
      <c r="G219" s="1">
        <v>1</v>
      </c>
      <c r="H219" s="1">
        <v>0</v>
      </c>
      <c r="I219" s="1">
        <v>0</v>
      </c>
      <c r="J219" s="1">
        <v>0</v>
      </c>
      <c r="K219" s="1">
        <v>3</v>
      </c>
      <c r="L219" s="1">
        <v>0</v>
      </c>
      <c r="M219" s="1">
        <v>0</v>
      </c>
      <c r="N219" s="1">
        <v>1.2</v>
      </c>
      <c r="P219" s="1" t="s">
        <v>2644</v>
      </c>
    </row>
    <row r="220" spans="1:16">
      <c r="A220" s="3" t="s">
        <v>10262</v>
      </c>
      <c r="B220" s="1" t="s">
        <v>46</v>
      </c>
      <c r="C220" s="1">
        <v>10</v>
      </c>
      <c r="E220" s="1">
        <v>13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4</v>
      </c>
      <c r="L220" s="1">
        <v>0</v>
      </c>
      <c r="M220" s="1">
        <v>0</v>
      </c>
      <c r="N220" s="1">
        <v>1.2</v>
      </c>
      <c r="P220" s="1" t="s">
        <v>2646</v>
      </c>
    </row>
    <row r="221" spans="1:16">
      <c r="A221" s="3" t="s">
        <v>10263</v>
      </c>
      <c r="B221" s="1" t="s">
        <v>46</v>
      </c>
      <c r="C221" s="1">
        <v>11</v>
      </c>
      <c r="E221" s="1">
        <v>7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4</v>
      </c>
      <c r="L221" s="1">
        <v>0</v>
      </c>
      <c r="M221" s="1">
        <v>0</v>
      </c>
      <c r="N221" s="1">
        <v>1.2</v>
      </c>
      <c r="P221" s="1" t="s">
        <v>2647</v>
      </c>
    </row>
    <row r="222" spans="1:16">
      <c r="A222" s="3" t="s">
        <v>3227</v>
      </c>
      <c r="B222" s="1" t="s">
        <v>45</v>
      </c>
      <c r="C222" s="1">
        <v>1</v>
      </c>
      <c r="E222" s="1">
        <v>5</v>
      </c>
      <c r="F222" s="1">
        <v>1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2.4</v>
      </c>
      <c r="P222" s="1" t="s">
        <v>2649</v>
      </c>
    </row>
    <row r="223" spans="1:16">
      <c r="A223" s="3" t="s">
        <v>3228</v>
      </c>
      <c r="B223" s="1" t="s">
        <v>45</v>
      </c>
      <c r="C223" s="1">
        <v>2</v>
      </c>
      <c r="E223" s="1">
        <v>23</v>
      </c>
      <c r="F223" s="1">
        <v>2</v>
      </c>
      <c r="G223" s="1">
        <v>1</v>
      </c>
      <c r="H223" s="1">
        <v>0</v>
      </c>
      <c r="I223" s="1">
        <v>2.4</v>
      </c>
      <c r="J223" s="1">
        <v>0</v>
      </c>
      <c r="K223" s="1">
        <v>0</v>
      </c>
      <c r="L223" s="1">
        <v>1.2</v>
      </c>
      <c r="M223" s="1">
        <v>0</v>
      </c>
      <c r="N223" s="1">
        <v>2.1</v>
      </c>
      <c r="P223" s="1" t="s">
        <v>2650</v>
      </c>
    </row>
    <row r="224" spans="1:16">
      <c r="A224" s="3" t="s">
        <v>3229</v>
      </c>
      <c r="B224" s="1" t="s">
        <v>45</v>
      </c>
      <c r="C224" s="1">
        <v>3</v>
      </c>
      <c r="E224" s="1">
        <v>31</v>
      </c>
      <c r="F224" s="1">
        <v>1</v>
      </c>
      <c r="G224" s="1">
        <v>1</v>
      </c>
      <c r="H224" s="1">
        <v>0</v>
      </c>
      <c r="I224" s="1">
        <v>0</v>
      </c>
      <c r="J224" s="1">
        <v>0</v>
      </c>
      <c r="K224" s="1">
        <v>1</v>
      </c>
      <c r="L224" s="1">
        <v>0</v>
      </c>
      <c r="M224" s="1">
        <v>0</v>
      </c>
      <c r="N224" s="1">
        <v>0.72</v>
      </c>
      <c r="P224" s="1" t="s">
        <v>2637</v>
      </c>
    </row>
    <row r="225" spans="1:16">
      <c r="A225" s="3" t="s">
        <v>3230</v>
      </c>
      <c r="B225" s="1" t="s">
        <v>45</v>
      </c>
      <c r="C225" s="1">
        <v>4</v>
      </c>
      <c r="E225" s="1">
        <v>8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1</v>
      </c>
      <c r="L225" s="1">
        <v>0</v>
      </c>
      <c r="M225" s="1">
        <v>0</v>
      </c>
      <c r="N225" s="1">
        <v>0.72</v>
      </c>
      <c r="P225" s="1" t="s">
        <v>2638</v>
      </c>
    </row>
    <row r="226" spans="1:16">
      <c r="A226" s="3" t="s">
        <v>3231</v>
      </c>
      <c r="B226" s="1" t="s">
        <v>45</v>
      </c>
      <c r="C226" s="1">
        <v>5</v>
      </c>
      <c r="E226" s="1">
        <v>32</v>
      </c>
      <c r="F226" s="1">
        <v>1</v>
      </c>
      <c r="G226" s="1">
        <v>0</v>
      </c>
      <c r="H226" s="1">
        <v>0.2</v>
      </c>
      <c r="I226" s="1">
        <v>0</v>
      </c>
      <c r="J226" s="1">
        <v>0</v>
      </c>
      <c r="K226" s="1">
        <v>2.2000000000000002</v>
      </c>
      <c r="L226" s="1">
        <v>0</v>
      </c>
      <c r="M226" s="1">
        <v>0</v>
      </c>
      <c r="N226" s="1">
        <v>0.86</v>
      </c>
      <c r="P226" s="1" t="s">
        <v>2639</v>
      </c>
    </row>
    <row r="227" spans="1:16">
      <c r="A227" s="3" t="s">
        <v>3232</v>
      </c>
      <c r="B227" s="1" t="s">
        <v>45</v>
      </c>
      <c r="C227" s="1">
        <v>6</v>
      </c>
      <c r="E227" s="1">
        <v>9</v>
      </c>
      <c r="F227" s="1">
        <v>1</v>
      </c>
      <c r="G227" s="1">
        <v>0</v>
      </c>
      <c r="H227" s="1">
        <v>0.2</v>
      </c>
      <c r="I227" s="1">
        <v>0</v>
      </c>
      <c r="J227" s="1">
        <v>0</v>
      </c>
      <c r="K227" s="1">
        <v>2.2000000000000002</v>
      </c>
      <c r="L227" s="1">
        <v>0</v>
      </c>
      <c r="M227" s="1">
        <v>0</v>
      </c>
      <c r="N227" s="1">
        <v>0.86</v>
      </c>
      <c r="P227" s="1" t="s">
        <v>2640</v>
      </c>
    </row>
    <row r="228" spans="1:16">
      <c r="A228" s="3" t="s">
        <v>3233</v>
      </c>
      <c r="B228" s="1" t="s">
        <v>45</v>
      </c>
      <c r="C228" s="1">
        <v>7</v>
      </c>
      <c r="E228" s="1">
        <v>54</v>
      </c>
      <c r="F228" s="1">
        <v>0</v>
      </c>
      <c r="G228" s="1">
        <v>1</v>
      </c>
      <c r="H228" s="1">
        <v>0</v>
      </c>
      <c r="I228" s="1">
        <v>0</v>
      </c>
      <c r="J228" s="1">
        <v>0</v>
      </c>
      <c r="K228" s="1">
        <v>2</v>
      </c>
      <c r="L228" s="1">
        <v>0</v>
      </c>
      <c r="M228" s="1">
        <v>0</v>
      </c>
      <c r="N228" s="1">
        <v>1.2</v>
      </c>
      <c r="P228" s="1" t="s">
        <v>2643</v>
      </c>
    </row>
    <row r="229" spans="1:16">
      <c r="A229" s="3" t="s">
        <v>3234</v>
      </c>
      <c r="B229" s="1" t="s">
        <v>45</v>
      </c>
      <c r="C229" s="1">
        <v>8</v>
      </c>
      <c r="E229" s="1">
        <v>48</v>
      </c>
      <c r="F229" s="1">
        <v>0</v>
      </c>
      <c r="G229" s="1">
        <v>1</v>
      </c>
      <c r="H229" s="1">
        <v>0</v>
      </c>
      <c r="I229" s="1">
        <v>0</v>
      </c>
      <c r="J229" s="1">
        <v>0</v>
      </c>
      <c r="K229" s="1">
        <v>2</v>
      </c>
      <c r="L229" s="1">
        <v>0</v>
      </c>
      <c r="M229" s="1">
        <v>0</v>
      </c>
      <c r="N229" s="1">
        <v>1.2</v>
      </c>
      <c r="P229" s="1" t="s">
        <v>2644</v>
      </c>
    </row>
    <row r="230" spans="1:16">
      <c r="A230" s="3" t="s">
        <v>3235</v>
      </c>
      <c r="B230" s="1" t="s">
        <v>45</v>
      </c>
      <c r="C230" s="1">
        <v>9</v>
      </c>
      <c r="E230" s="1">
        <v>55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2</v>
      </c>
      <c r="L230" s="1">
        <v>0</v>
      </c>
      <c r="M230" s="1">
        <v>0</v>
      </c>
      <c r="N230" s="1">
        <v>1.2</v>
      </c>
      <c r="P230" s="1" t="s">
        <v>2646</v>
      </c>
    </row>
    <row r="231" spans="1:16">
      <c r="A231" s="3" t="s">
        <v>3236</v>
      </c>
      <c r="B231" s="1" t="s">
        <v>45</v>
      </c>
      <c r="C231" s="1">
        <v>10</v>
      </c>
      <c r="E231" s="1">
        <v>49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2</v>
      </c>
      <c r="L231" s="1">
        <v>0</v>
      </c>
      <c r="M231" s="1">
        <v>0</v>
      </c>
      <c r="N231" s="1">
        <v>1.2</v>
      </c>
      <c r="P231" s="1" t="s">
        <v>2647</v>
      </c>
    </row>
    <row r="232" spans="1:16">
      <c r="A232" s="3" t="s">
        <v>2680</v>
      </c>
      <c r="B232" s="1" t="s">
        <v>79</v>
      </c>
      <c r="C232" s="1">
        <v>1</v>
      </c>
      <c r="E232" s="1">
        <v>5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2.2000000000000002</v>
      </c>
      <c r="P232" s="1" t="s">
        <v>2649</v>
      </c>
    </row>
    <row r="233" spans="1:16">
      <c r="A233" s="3" t="s">
        <v>2681</v>
      </c>
      <c r="B233" s="1" t="s">
        <v>79</v>
      </c>
      <c r="C233" s="1">
        <v>2</v>
      </c>
      <c r="E233" s="1">
        <v>23</v>
      </c>
      <c r="F233" s="1">
        <v>2</v>
      </c>
      <c r="G233" s="1">
        <v>1</v>
      </c>
      <c r="H233" s="1">
        <v>0</v>
      </c>
      <c r="I233" s="1">
        <v>2</v>
      </c>
      <c r="J233" s="1">
        <v>0</v>
      </c>
      <c r="K233" s="1">
        <v>0</v>
      </c>
      <c r="L233" s="1">
        <v>1.2</v>
      </c>
      <c r="M233" s="1">
        <v>0</v>
      </c>
      <c r="N233" s="1">
        <v>2.2999999999999998</v>
      </c>
      <c r="P233" s="1" t="s">
        <v>2650</v>
      </c>
    </row>
    <row r="234" spans="1:16">
      <c r="A234" s="3" t="s">
        <v>2682</v>
      </c>
      <c r="B234" s="1" t="s">
        <v>79</v>
      </c>
      <c r="C234" s="1">
        <v>3</v>
      </c>
      <c r="E234" s="1">
        <v>31</v>
      </c>
      <c r="F234" s="1">
        <v>1</v>
      </c>
      <c r="G234" s="1">
        <v>1</v>
      </c>
      <c r="H234" s="1">
        <v>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0.72</v>
      </c>
      <c r="P234" s="1" t="s">
        <v>2637</v>
      </c>
    </row>
    <row r="235" spans="1:16">
      <c r="A235" s="3" t="s">
        <v>2683</v>
      </c>
      <c r="B235" s="1" t="s">
        <v>79</v>
      </c>
      <c r="C235" s="1">
        <v>4</v>
      </c>
      <c r="E235" s="1">
        <v>8</v>
      </c>
      <c r="F235" s="1">
        <v>1</v>
      </c>
      <c r="G235" s="1">
        <v>1</v>
      </c>
      <c r="H235" s="1">
        <v>0</v>
      </c>
      <c r="I235" s="1">
        <v>0</v>
      </c>
      <c r="J235" s="1">
        <v>0</v>
      </c>
      <c r="K235" s="1">
        <v>1</v>
      </c>
      <c r="L235" s="1">
        <v>0</v>
      </c>
      <c r="M235" s="1">
        <v>0</v>
      </c>
      <c r="N235" s="1">
        <v>0.72</v>
      </c>
      <c r="P235" s="1" t="s">
        <v>2638</v>
      </c>
    </row>
    <row r="236" spans="1:16">
      <c r="A236" s="3" t="s">
        <v>2684</v>
      </c>
      <c r="B236" s="1" t="s">
        <v>79</v>
      </c>
      <c r="C236" s="1">
        <v>5</v>
      </c>
      <c r="E236" s="1">
        <v>32</v>
      </c>
      <c r="F236" s="1">
        <v>1</v>
      </c>
      <c r="G236" s="1">
        <v>0</v>
      </c>
      <c r="H236" s="1">
        <v>0.2</v>
      </c>
      <c r="I236" s="1">
        <v>0</v>
      </c>
      <c r="J236" s="1">
        <v>0</v>
      </c>
      <c r="K236" s="1">
        <v>2.2000000000000002</v>
      </c>
      <c r="L236" s="1">
        <v>0</v>
      </c>
      <c r="M236" s="1">
        <v>0</v>
      </c>
      <c r="N236" s="1">
        <v>0.86</v>
      </c>
      <c r="P236" s="1" t="s">
        <v>2639</v>
      </c>
    </row>
    <row r="237" spans="1:16">
      <c r="A237" s="3" t="s">
        <v>2685</v>
      </c>
      <c r="B237" s="1" t="s">
        <v>79</v>
      </c>
      <c r="C237" s="1">
        <v>6</v>
      </c>
      <c r="E237" s="1">
        <v>9</v>
      </c>
      <c r="F237" s="1">
        <v>1</v>
      </c>
      <c r="G237" s="1">
        <v>0</v>
      </c>
      <c r="H237" s="1">
        <v>0.2</v>
      </c>
      <c r="I237" s="1">
        <v>0</v>
      </c>
      <c r="J237" s="1">
        <v>0</v>
      </c>
      <c r="K237" s="1">
        <v>2.2000000000000002</v>
      </c>
      <c r="L237" s="1">
        <v>0</v>
      </c>
      <c r="M237" s="1">
        <v>0</v>
      </c>
      <c r="N237" s="1">
        <v>0.86</v>
      </c>
      <c r="P237" s="1" t="s">
        <v>2640</v>
      </c>
    </row>
    <row r="238" spans="1:16">
      <c r="A238" s="3" t="s">
        <v>2686</v>
      </c>
      <c r="B238" s="1" t="s">
        <v>79</v>
      </c>
      <c r="C238" s="1">
        <v>7</v>
      </c>
      <c r="E238" s="1">
        <v>54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1">
        <v>2</v>
      </c>
      <c r="L238" s="1">
        <v>0</v>
      </c>
      <c r="M238" s="1">
        <v>0</v>
      </c>
      <c r="N238" s="1">
        <v>1.2</v>
      </c>
      <c r="P238" s="1" t="s">
        <v>2643</v>
      </c>
    </row>
    <row r="239" spans="1:16">
      <c r="A239" s="3" t="s">
        <v>2687</v>
      </c>
      <c r="B239" s="1" t="s">
        <v>79</v>
      </c>
      <c r="C239" s="1">
        <v>8</v>
      </c>
      <c r="E239" s="1">
        <v>48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2</v>
      </c>
      <c r="L239" s="1">
        <v>0</v>
      </c>
      <c r="M239" s="1">
        <v>0</v>
      </c>
      <c r="N239" s="1">
        <v>1.2</v>
      </c>
      <c r="P239" s="1" t="s">
        <v>2644</v>
      </c>
    </row>
    <row r="240" spans="1:16">
      <c r="A240" s="3" t="s">
        <v>2688</v>
      </c>
      <c r="B240" s="1" t="s">
        <v>79</v>
      </c>
      <c r="C240" s="1">
        <v>9</v>
      </c>
      <c r="E240" s="1">
        <v>55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2</v>
      </c>
      <c r="L240" s="1">
        <v>0</v>
      </c>
      <c r="M240" s="1">
        <v>0</v>
      </c>
      <c r="N240" s="1">
        <v>1.2</v>
      </c>
      <c r="P240" s="1" t="s">
        <v>2646</v>
      </c>
    </row>
    <row r="241" spans="1:16">
      <c r="A241" s="3" t="s">
        <v>2689</v>
      </c>
      <c r="B241" s="1" t="s">
        <v>79</v>
      </c>
      <c r="C241" s="1">
        <v>10</v>
      </c>
      <c r="E241" s="1">
        <v>49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</v>
      </c>
      <c r="L241" s="1">
        <v>0</v>
      </c>
      <c r="M241" s="1">
        <v>0</v>
      </c>
      <c r="N241" s="1">
        <v>1.2</v>
      </c>
      <c r="P241" s="1" t="s">
        <v>2647</v>
      </c>
    </row>
    <row r="242" spans="1:16">
      <c r="A242" s="3" t="s">
        <v>7188</v>
      </c>
      <c r="B242" s="1" t="s">
        <v>61</v>
      </c>
      <c r="C242" s="1">
        <v>1</v>
      </c>
      <c r="E242" s="1">
        <v>4</v>
      </c>
      <c r="F242" s="1">
        <v>1</v>
      </c>
      <c r="G242" s="1">
        <v>1</v>
      </c>
      <c r="H242" s="1">
        <v>-0.4</v>
      </c>
      <c r="I242" s="1">
        <v>-0.5</v>
      </c>
      <c r="J242" s="1">
        <v>0</v>
      </c>
      <c r="K242" s="1">
        <v>0.4</v>
      </c>
      <c r="L242" s="1">
        <v>-0.5</v>
      </c>
      <c r="M242" s="1">
        <v>0</v>
      </c>
      <c r="N242" s="1">
        <v>1.8</v>
      </c>
      <c r="P242" s="1" t="s">
        <v>4243</v>
      </c>
    </row>
    <row r="243" spans="1:16">
      <c r="A243" s="3" t="s">
        <v>7189</v>
      </c>
      <c r="B243" s="1" t="s">
        <v>61</v>
      </c>
      <c r="C243" s="1">
        <v>2</v>
      </c>
      <c r="E243" s="1">
        <v>21</v>
      </c>
      <c r="F243" s="1">
        <v>1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2.2000000000000002</v>
      </c>
      <c r="M243" s="1">
        <v>0</v>
      </c>
      <c r="N243" s="1">
        <v>2.16</v>
      </c>
      <c r="P243" s="1" t="s">
        <v>4244</v>
      </c>
    </row>
    <row r="244" spans="1:16">
      <c r="A244" s="3" t="s">
        <v>7190</v>
      </c>
      <c r="B244" s="1" t="s">
        <v>61</v>
      </c>
      <c r="C244" s="1">
        <v>3</v>
      </c>
      <c r="E244" s="1">
        <v>60</v>
      </c>
      <c r="F244" s="1">
        <v>2</v>
      </c>
      <c r="G244" s="1">
        <v>1</v>
      </c>
      <c r="H244" s="1">
        <v>0</v>
      </c>
      <c r="I244" s="1">
        <v>0.9</v>
      </c>
      <c r="J244" s="1">
        <v>0.1</v>
      </c>
      <c r="K244" s="1">
        <v>0</v>
      </c>
      <c r="L244" s="1">
        <v>0.9</v>
      </c>
      <c r="M244" s="1">
        <v>0.1</v>
      </c>
      <c r="N244" s="1">
        <v>1.5</v>
      </c>
      <c r="P244" s="1" t="s">
        <v>2650</v>
      </c>
    </row>
    <row r="245" spans="1:16">
      <c r="A245" s="3" t="s">
        <v>7191</v>
      </c>
      <c r="B245" s="1" t="s">
        <v>61</v>
      </c>
      <c r="C245" s="1">
        <v>4</v>
      </c>
      <c r="E245" s="1">
        <v>70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2</v>
      </c>
      <c r="L245" s="1">
        <v>0</v>
      </c>
      <c r="M245" s="1">
        <v>0</v>
      </c>
      <c r="N245" s="1">
        <v>0.96</v>
      </c>
      <c r="P245" s="1" t="s">
        <v>2637</v>
      </c>
    </row>
    <row r="246" spans="1:16">
      <c r="A246" s="3" t="s">
        <v>7192</v>
      </c>
      <c r="B246" s="1" t="s">
        <v>61</v>
      </c>
      <c r="C246" s="1">
        <v>5</v>
      </c>
      <c r="E246" s="1">
        <v>28</v>
      </c>
      <c r="F246" s="1">
        <v>1</v>
      </c>
      <c r="G246" s="1">
        <v>1</v>
      </c>
      <c r="H246" s="1">
        <v>0</v>
      </c>
      <c r="I246" s="1">
        <v>0</v>
      </c>
      <c r="J246" s="1">
        <v>0</v>
      </c>
      <c r="K246" s="1">
        <v>2</v>
      </c>
      <c r="L246" s="1">
        <v>0</v>
      </c>
      <c r="M246" s="1">
        <v>0</v>
      </c>
      <c r="N246" s="1">
        <v>0.96</v>
      </c>
      <c r="P246" s="1" t="s">
        <v>2638</v>
      </c>
    </row>
    <row r="247" spans="1:16">
      <c r="A247" s="3" t="s">
        <v>7193</v>
      </c>
      <c r="B247" s="1" t="s">
        <v>61</v>
      </c>
      <c r="C247" s="1">
        <v>6</v>
      </c>
      <c r="E247" s="1">
        <v>71</v>
      </c>
      <c r="F247" s="1">
        <v>1</v>
      </c>
      <c r="G247" s="1">
        <v>1</v>
      </c>
      <c r="H247" s="1">
        <v>0</v>
      </c>
      <c r="I247" s="1">
        <v>0</v>
      </c>
      <c r="J247" s="1">
        <v>0</v>
      </c>
      <c r="K247" s="1">
        <v>2.5</v>
      </c>
      <c r="L247" s="1">
        <v>0</v>
      </c>
      <c r="M247" s="1">
        <v>0</v>
      </c>
      <c r="N247" s="1">
        <v>0.96</v>
      </c>
      <c r="P247" s="1" t="s">
        <v>2639</v>
      </c>
    </row>
    <row r="248" spans="1:16">
      <c r="A248" s="3" t="s">
        <v>7194</v>
      </c>
      <c r="B248" s="1" t="s">
        <v>61</v>
      </c>
      <c r="C248" s="1">
        <v>7</v>
      </c>
      <c r="E248" s="1">
        <v>29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2.5</v>
      </c>
      <c r="L248" s="1">
        <v>0</v>
      </c>
      <c r="M248" s="1">
        <v>0</v>
      </c>
      <c r="N248" s="1">
        <v>0.96</v>
      </c>
      <c r="P248" s="1" t="s">
        <v>2640</v>
      </c>
    </row>
    <row r="249" spans="1:16">
      <c r="A249" s="3" t="s">
        <v>7195</v>
      </c>
      <c r="B249" s="1" t="s">
        <v>61</v>
      </c>
      <c r="C249" s="1">
        <v>8</v>
      </c>
      <c r="E249" s="1">
        <v>13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3</v>
      </c>
      <c r="L249" s="1">
        <v>0</v>
      </c>
      <c r="M249" s="1">
        <v>0</v>
      </c>
      <c r="N249" s="1">
        <v>1.2</v>
      </c>
      <c r="P249" s="1" t="s">
        <v>2643</v>
      </c>
    </row>
    <row r="250" spans="1:16">
      <c r="A250" s="3" t="s">
        <v>7196</v>
      </c>
      <c r="B250" s="1" t="s">
        <v>61</v>
      </c>
      <c r="C250" s="1">
        <v>9</v>
      </c>
      <c r="E250" s="1">
        <v>6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3</v>
      </c>
      <c r="L250" s="1">
        <v>0</v>
      </c>
      <c r="M250" s="1">
        <v>0</v>
      </c>
      <c r="N250" s="1">
        <v>1.2</v>
      </c>
      <c r="P250" s="1" t="s">
        <v>2644</v>
      </c>
    </row>
    <row r="251" spans="1:16">
      <c r="A251" s="3" t="s">
        <v>7197</v>
      </c>
      <c r="B251" s="1" t="s">
        <v>61</v>
      </c>
      <c r="C251" s="1">
        <v>10</v>
      </c>
      <c r="E251" s="1">
        <v>14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4</v>
      </c>
      <c r="L251" s="1">
        <v>0</v>
      </c>
      <c r="M251" s="1">
        <v>0</v>
      </c>
      <c r="N251" s="1">
        <v>1.2</v>
      </c>
      <c r="P251" s="1" t="s">
        <v>2646</v>
      </c>
    </row>
    <row r="252" spans="1:16">
      <c r="A252" s="3" t="s">
        <v>7198</v>
      </c>
      <c r="B252" s="1" t="s">
        <v>61</v>
      </c>
      <c r="C252" s="1">
        <v>11</v>
      </c>
      <c r="E252" s="1">
        <v>7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4</v>
      </c>
      <c r="L252" s="1">
        <v>0</v>
      </c>
      <c r="M252" s="1">
        <v>0</v>
      </c>
      <c r="N252" s="1">
        <v>1.2</v>
      </c>
      <c r="P252" s="1" t="s">
        <v>2647</v>
      </c>
    </row>
    <row r="253" spans="1:16">
      <c r="A253" s="3" t="s">
        <v>6831</v>
      </c>
      <c r="B253" s="1" t="s">
        <v>80</v>
      </c>
      <c r="C253" s="1">
        <v>1</v>
      </c>
      <c r="E253" s="1">
        <v>28</v>
      </c>
      <c r="F253" s="1">
        <v>1</v>
      </c>
      <c r="G253" s="1">
        <v>1</v>
      </c>
      <c r="H253" s="1">
        <v>0</v>
      </c>
      <c r="I253" s="1">
        <v>0.5</v>
      </c>
      <c r="J253" s="1">
        <v>0</v>
      </c>
      <c r="K253" s="1">
        <v>0</v>
      </c>
      <c r="L253" s="1">
        <v>1.5</v>
      </c>
      <c r="M253" s="1">
        <v>0</v>
      </c>
      <c r="N253" s="1">
        <v>2.4</v>
      </c>
      <c r="P253" s="1" t="s">
        <v>2649</v>
      </c>
    </row>
    <row r="254" spans="1:16">
      <c r="A254" s="3" t="s">
        <v>6832</v>
      </c>
      <c r="B254" s="1" t="s">
        <v>80</v>
      </c>
      <c r="C254" s="1">
        <v>2</v>
      </c>
      <c r="E254" s="1">
        <v>43</v>
      </c>
      <c r="F254" s="1">
        <v>2</v>
      </c>
      <c r="G254" s="1">
        <v>1</v>
      </c>
      <c r="H254" s="1">
        <v>0</v>
      </c>
      <c r="I254" s="1">
        <v>2.6</v>
      </c>
      <c r="J254" s="1">
        <v>-1.2</v>
      </c>
      <c r="K254" s="1">
        <v>0</v>
      </c>
      <c r="L254" s="1">
        <v>1.6</v>
      </c>
      <c r="M254" s="1">
        <v>0.8</v>
      </c>
      <c r="N254" s="1">
        <v>2.64</v>
      </c>
      <c r="P254" s="1" t="s">
        <v>2650</v>
      </c>
    </row>
    <row r="255" spans="1:16">
      <c r="A255" s="3" t="s">
        <v>6833</v>
      </c>
      <c r="B255" s="1" t="s">
        <v>80</v>
      </c>
      <c r="C255" s="1">
        <v>3</v>
      </c>
      <c r="E255" s="1">
        <v>54</v>
      </c>
      <c r="F255" s="1">
        <v>1</v>
      </c>
      <c r="G255" s="1">
        <v>1</v>
      </c>
      <c r="H255" s="1">
        <v>-0.1</v>
      </c>
      <c r="I255" s="1">
        <v>0</v>
      </c>
      <c r="J255" s="1">
        <v>0</v>
      </c>
      <c r="K255" s="1">
        <v>2.4</v>
      </c>
      <c r="L255" s="1">
        <v>0</v>
      </c>
      <c r="M255" s="1">
        <v>0</v>
      </c>
      <c r="N255" s="1">
        <v>0.72</v>
      </c>
      <c r="P255" s="1" t="s">
        <v>2637</v>
      </c>
    </row>
    <row r="256" spans="1:16">
      <c r="A256" s="3" t="s">
        <v>6834</v>
      </c>
      <c r="B256" s="1" t="s">
        <v>80</v>
      </c>
      <c r="C256" s="1">
        <v>4</v>
      </c>
      <c r="E256" s="1">
        <v>31</v>
      </c>
      <c r="F256" s="1">
        <v>1</v>
      </c>
      <c r="G256" s="1">
        <v>1</v>
      </c>
      <c r="H256" s="1">
        <v>-0.1</v>
      </c>
      <c r="I256" s="1">
        <v>0</v>
      </c>
      <c r="J256" s="1">
        <v>0</v>
      </c>
      <c r="K256" s="1">
        <v>2.4</v>
      </c>
      <c r="L256" s="1">
        <v>0</v>
      </c>
      <c r="M256" s="1">
        <v>0</v>
      </c>
      <c r="N256" s="1">
        <v>0.72</v>
      </c>
      <c r="P256" s="1" t="s">
        <v>2638</v>
      </c>
    </row>
    <row r="257" spans="1:16">
      <c r="A257" s="3" t="s">
        <v>6835</v>
      </c>
      <c r="B257" s="1" t="s">
        <v>80</v>
      </c>
      <c r="C257" s="1">
        <v>5</v>
      </c>
      <c r="E257" s="1">
        <v>55</v>
      </c>
      <c r="F257" s="1">
        <v>1</v>
      </c>
      <c r="G257" s="1">
        <v>0</v>
      </c>
      <c r="H257" s="1">
        <v>0.2</v>
      </c>
      <c r="I257" s="1">
        <v>0</v>
      </c>
      <c r="J257" s="1">
        <v>0</v>
      </c>
      <c r="K257" s="1">
        <v>3.4</v>
      </c>
      <c r="L257" s="1">
        <v>0</v>
      </c>
      <c r="M257" s="1">
        <v>0</v>
      </c>
      <c r="N257" s="1">
        <v>0.86</v>
      </c>
      <c r="P257" s="1" t="s">
        <v>2639</v>
      </c>
    </row>
    <row r="258" spans="1:16">
      <c r="A258" s="3" t="s">
        <v>6836</v>
      </c>
      <c r="B258" s="1" t="s">
        <v>80</v>
      </c>
      <c r="C258" s="1">
        <v>6</v>
      </c>
      <c r="E258" s="1">
        <v>32</v>
      </c>
      <c r="F258" s="1">
        <v>1</v>
      </c>
      <c r="G258" s="1">
        <v>0</v>
      </c>
      <c r="H258" s="1">
        <v>0.2</v>
      </c>
      <c r="I258" s="1">
        <v>0</v>
      </c>
      <c r="J258" s="1">
        <v>0</v>
      </c>
      <c r="K258" s="1">
        <v>3.4</v>
      </c>
      <c r="L258" s="1">
        <v>0</v>
      </c>
      <c r="M258" s="1">
        <v>0</v>
      </c>
      <c r="N258" s="1">
        <v>0.86</v>
      </c>
      <c r="P258" s="1" t="s">
        <v>2640</v>
      </c>
    </row>
    <row r="259" spans="1:16">
      <c r="A259" s="3" t="s">
        <v>6837</v>
      </c>
      <c r="B259" s="1" t="s">
        <v>80</v>
      </c>
      <c r="C259" s="1">
        <v>7</v>
      </c>
      <c r="E259" s="1">
        <v>5</v>
      </c>
      <c r="F259" s="1">
        <v>1</v>
      </c>
      <c r="G259" s="1">
        <v>1</v>
      </c>
      <c r="H259" s="1">
        <v>0</v>
      </c>
      <c r="I259" s="1">
        <v>-2.1</v>
      </c>
      <c r="J259" s="1">
        <v>0</v>
      </c>
      <c r="K259" s="1">
        <v>0</v>
      </c>
      <c r="L259" s="1">
        <v>0.3</v>
      </c>
      <c r="M259" s="1">
        <v>0</v>
      </c>
      <c r="N259" s="1">
        <v>2.4</v>
      </c>
      <c r="P259" s="1" t="s">
        <v>2656</v>
      </c>
    </row>
    <row r="260" spans="1:16">
      <c r="A260" s="3" t="s">
        <v>6838</v>
      </c>
      <c r="B260" s="1" t="s">
        <v>80</v>
      </c>
      <c r="C260" s="1">
        <v>8</v>
      </c>
      <c r="E260" s="1">
        <v>19</v>
      </c>
      <c r="F260" s="1">
        <v>1</v>
      </c>
      <c r="G260" s="1">
        <v>1</v>
      </c>
      <c r="H260" s="1">
        <v>0</v>
      </c>
      <c r="I260" s="1">
        <v>0</v>
      </c>
      <c r="J260" s="1">
        <v>-1</v>
      </c>
      <c r="K260" s="1">
        <v>0</v>
      </c>
      <c r="L260" s="1">
        <v>0</v>
      </c>
      <c r="M260" s="1">
        <v>1</v>
      </c>
      <c r="N260" s="1">
        <v>2</v>
      </c>
      <c r="P260" s="1" t="s">
        <v>2656</v>
      </c>
    </row>
    <row r="261" spans="1:16">
      <c r="A261" s="3" t="s">
        <v>6839</v>
      </c>
      <c r="B261" s="1" t="s">
        <v>80</v>
      </c>
      <c r="C261" s="1">
        <v>9</v>
      </c>
      <c r="E261" s="1">
        <v>21</v>
      </c>
      <c r="F261" s="1">
        <v>1</v>
      </c>
      <c r="G261" s="1">
        <v>1</v>
      </c>
      <c r="H261" s="1">
        <v>0</v>
      </c>
      <c r="I261" s="1">
        <v>0</v>
      </c>
      <c r="J261" s="1">
        <v>-3</v>
      </c>
      <c r="K261" s="1">
        <v>0</v>
      </c>
      <c r="L261" s="1">
        <v>0</v>
      </c>
      <c r="M261" s="1">
        <v>0</v>
      </c>
      <c r="N261" s="1">
        <v>1.8</v>
      </c>
      <c r="P261" s="1" t="s">
        <v>2656</v>
      </c>
    </row>
    <row r="262" spans="1:16">
      <c r="A262" s="3" t="s">
        <v>6840</v>
      </c>
      <c r="B262" s="1" t="s">
        <v>80</v>
      </c>
      <c r="C262" s="1">
        <v>10</v>
      </c>
      <c r="E262" s="1">
        <v>23</v>
      </c>
      <c r="F262" s="1">
        <v>0</v>
      </c>
      <c r="G262" s="1">
        <v>0</v>
      </c>
      <c r="H262" s="1">
        <v>0</v>
      </c>
      <c r="I262" s="1">
        <v>0</v>
      </c>
      <c r="J262" s="1">
        <v>-2</v>
      </c>
      <c r="K262" s="1">
        <v>0</v>
      </c>
      <c r="L262" s="1">
        <v>0</v>
      </c>
      <c r="M262" s="1">
        <v>0.5</v>
      </c>
      <c r="N262" s="1">
        <v>1.3</v>
      </c>
      <c r="P262" s="1" t="s">
        <v>2656</v>
      </c>
    </row>
    <row r="263" spans="1:16">
      <c r="A263" s="3" t="s">
        <v>6841</v>
      </c>
      <c r="B263" s="1" t="s">
        <v>80</v>
      </c>
      <c r="C263" s="1">
        <v>11</v>
      </c>
      <c r="E263" s="1">
        <v>14</v>
      </c>
      <c r="F263" s="1">
        <v>1</v>
      </c>
      <c r="G263" s="1">
        <v>1</v>
      </c>
      <c r="H263" s="1">
        <v>-0.3</v>
      </c>
      <c r="I263" s="1">
        <v>0</v>
      </c>
      <c r="J263" s="1">
        <v>0</v>
      </c>
      <c r="K263" s="1">
        <v>2</v>
      </c>
      <c r="L263" s="1">
        <v>0</v>
      </c>
      <c r="M263" s="1">
        <v>0</v>
      </c>
      <c r="N263" s="1">
        <v>1.92</v>
      </c>
      <c r="P263" s="1" t="s">
        <v>2643</v>
      </c>
    </row>
    <row r="264" spans="1:16">
      <c r="A264" s="3" t="s">
        <v>6842</v>
      </c>
      <c r="B264" s="1" t="s">
        <v>80</v>
      </c>
      <c r="C264" s="1">
        <v>12</v>
      </c>
      <c r="E264" s="1">
        <v>8</v>
      </c>
      <c r="F264" s="1">
        <v>1</v>
      </c>
      <c r="G264" s="1">
        <v>1</v>
      </c>
      <c r="H264" s="1">
        <v>-0.3</v>
      </c>
      <c r="I264" s="1">
        <v>0</v>
      </c>
      <c r="J264" s="1">
        <v>0</v>
      </c>
      <c r="K264" s="1">
        <v>2</v>
      </c>
      <c r="L264" s="1">
        <v>0</v>
      </c>
      <c r="M264" s="1">
        <v>0</v>
      </c>
      <c r="N264" s="1">
        <v>1.92</v>
      </c>
      <c r="P264" s="1" t="s">
        <v>2644</v>
      </c>
    </row>
    <row r="265" spans="1:16">
      <c r="A265" s="3" t="s">
        <v>6843</v>
      </c>
      <c r="B265" s="1" t="s">
        <v>80</v>
      </c>
      <c r="C265" s="1">
        <v>13</v>
      </c>
      <c r="E265" s="1">
        <v>17</v>
      </c>
      <c r="F265" s="1">
        <v>0</v>
      </c>
      <c r="G265" s="1">
        <v>0</v>
      </c>
      <c r="H265" s="1">
        <v>0.4</v>
      </c>
      <c r="I265" s="1">
        <v>1</v>
      </c>
      <c r="J265" s="1">
        <v>0</v>
      </c>
      <c r="K265" s="1">
        <v>3.3</v>
      </c>
      <c r="L265" s="1">
        <v>0.5</v>
      </c>
      <c r="M265" s="1">
        <v>0</v>
      </c>
      <c r="N265" s="1">
        <v>1.08</v>
      </c>
      <c r="P265" s="1" t="s">
        <v>2646</v>
      </c>
    </row>
    <row r="266" spans="1:16">
      <c r="A266" s="3" t="s">
        <v>6844</v>
      </c>
      <c r="B266" s="1" t="s">
        <v>80</v>
      </c>
      <c r="C266" s="1">
        <v>14</v>
      </c>
      <c r="E266" s="1">
        <v>11</v>
      </c>
      <c r="F266" s="1">
        <v>0</v>
      </c>
      <c r="G266" s="1">
        <v>0</v>
      </c>
      <c r="H266" s="1">
        <v>0.4</v>
      </c>
      <c r="I266" s="1">
        <v>1</v>
      </c>
      <c r="J266" s="1">
        <v>0</v>
      </c>
      <c r="K266" s="1">
        <v>3.3</v>
      </c>
      <c r="L266" s="1">
        <v>0.5</v>
      </c>
      <c r="M266" s="1">
        <v>0</v>
      </c>
      <c r="N266" s="1">
        <v>1.08</v>
      </c>
      <c r="P266" s="1" t="s">
        <v>2647</v>
      </c>
    </row>
    <row r="267" spans="1:16">
      <c r="A267" s="3" t="s">
        <v>9594</v>
      </c>
      <c r="B267" s="1" t="s">
        <v>49</v>
      </c>
      <c r="C267" s="1">
        <v>1</v>
      </c>
      <c r="E267" s="1">
        <v>5</v>
      </c>
      <c r="F267" s="1">
        <v>1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0.4</v>
      </c>
      <c r="M267" s="1">
        <v>0</v>
      </c>
      <c r="N267" s="1">
        <v>3.1</v>
      </c>
      <c r="P267" s="1" t="s">
        <v>2649</v>
      </c>
    </row>
    <row r="268" spans="1:16">
      <c r="A268" s="3" t="s">
        <v>9595</v>
      </c>
      <c r="B268" s="1" t="s">
        <v>49</v>
      </c>
      <c r="C268" s="1">
        <v>2</v>
      </c>
      <c r="E268" s="1">
        <v>24</v>
      </c>
      <c r="F268" s="1">
        <v>2</v>
      </c>
      <c r="G268" s="1">
        <v>1</v>
      </c>
      <c r="H268" s="1">
        <v>0</v>
      </c>
      <c r="I268" s="1">
        <v>2.2000000000000002</v>
      </c>
      <c r="J268" s="1">
        <v>0</v>
      </c>
      <c r="K268" s="1">
        <v>0</v>
      </c>
      <c r="L268" s="1">
        <v>2.6</v>
      </c>
      <c r="M268" s="1">
        <v>0</v>
      </c>
      <c r="N268" s="1">
        <v>3.5</v>
      </c>
      <c r="P268" s="1" t="s">
        <v>2650</v>
      </c>
    </row>
    <row r="269" spans="1:16">
      <c r="A269" s="3" t="s">
        <v>9596</v>
      </c>
      <c r="B269" s="1" t="s">
        <v>49</v>
      </c>
      <c r="C269" s="1">
        <v>3</v>
      </c>
      <c r="E269" s="1">
        <v>31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1</v>
      </c>
      <c r="L269" s="1">
        <v>0</v>
      </c>
      <c r="M269" s="1">
        <v>0</v>
      </c>
      <c r="N269" s="1">
        <v>0.72</v>
      </c>
      <c r="P269" s="1" t="s">
        <v>2637</v>
      </c>
    </row>
    <row r="270" spans="1:16">
      <c r="A270" s="3" t="s">
        <v>9597</v>
      </c>
      <c r="B270" s="1" t="s">
        <v>49</v>
      </c>
      <c r="C270" s="1">
        <v>4</v>
      </c>
      <c r="E270" s="1">
        <v>9</v>
      </c>
      <c r="F270" s="1">
        <v>1</v>
      </c>
      <c r="G270" s="1">
        <v>1</v>
      </c>
      <c r="H270" s="1">
        <v>0</v>
      </c>
      <c r="I270" s="1">
        <v>0</v>
      </c>
      <c r="J270" s="1">
        <v>0</v>
      </c>
      <c r="K270" s="1">
        <v>1</v>
      </c>
      <c r="L270" s="1">
        <v>0</v>
      </c>
      <c r="M270" s="1">
        <v>0</v>
      </c>
      <c r="N270" s="1">
        <v>0.72</v>
      </c>
      <c r="P270" s="1" t="s">
        <v>2638</v>
      </c>
    </row>
    <row r="271" spans="1:16">
      <c r="A271" s="3" t="s">
        <v>9598</v>
      </c>
      <c r="B271" s="1" t="s">
        <v>49</v>
      </c>
      <c r="C271" s="1">
        <v>5</v>
      </c>
      <c r="E271" s="1">
        <v>32</v>
      </c>
      <c r="F271" s="1">
        <v>1</v>
      </c>
      <c r="G271" s="1">
        <v>0</v>
      </c>
      <c r="H271" s="1">
        <v>0.2</v>
      </c>
      <c r="I271" s="1">
        <v>0</v>
      </c>
      <c r="J271" s="1">
        <v>0</v>
      </c>
      <c r="K271" s="1">
        <v>1.8</v>
      </c>
      <c r="L271" s="1">
        <v>0</v>
      </c>
      <c r="M271" s="1">
        <v>0</v>
      </c>
      <c r="N271" s="1">
        <v>0.72</v>
      </c>
      <c r="P271" s="1" t="s">
        <v>2639</v>
      </c>
    </row>
    <row r="272" spans="1:16">
      <c r="A272" s="3" t="s">
        <v>9599</v>
      </c>
      <c r="B272" s="1" t="s">
        <v>49</v>
      </c>
      <c r="C272" s="1">
        <v>6</v>
      </c>
      <c r="E272" s="1">
        <v>10</v>
      </c>
      <c r="F272" s="1">
        <v>1</v>
      </c>
      <c r="G272" s="1">
        <v>0</v>
      </c>
      <c r="H272" s="1">
        <v>0.2</v>
      </c>
      <c r="I272" s="1">
        <v>0</v>
      </c>
      <c r="J272" s="1">
        <v>0</v>
      </c>
      <c r="K272" s="1">
        <v>1.8</v>
      </c>
      <c r="L272" s="1">
        <v>0</v>
      </c>
      <c r="M272" s="1">
        <v>0</v>
      </c>
      <c r="N272" s="1">
        <v>0.72</v>
      </c>
      <c r="P272" s="1" t="s">
        <v>2640</v>
      </c>
    </row>
    <row r="273" spans="1:16">
      <c r="A273" s="3" t="s">
        <v>9600</v>
      </c>
      <c r="B273" s="1" t="s">
        <v>49</v>
      </c>
      <c r="C273" s="1">
        <v>7</v>
      </c>
      <c r="E273" s="1">
        <v>55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2</v>
      </c>
      <c r="L273" s="1">
        <v>0</v>
      </c>
      <c r="M273" s="1">
        <v>0</v>
      </c>
      <c r="N273" s="1">
        <v>0.72</v>
      </c>
      <c r="P273" s="1" t="s">
        <v>2643</v>
      </c>
    </row>
    <row r="274" spans="1:16">
      <c r="A274" s="3" t="s">
        <v>9601</v>
      </c>
      <c r="B274" s="1" t="s">
        <v>49</v>
      </c>
      <c r="C274" s="1">
        <v>8</v>
      </c>
      <c r="E274" s="1">
        <v>48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2</v>
      </c>
      <c r="L274" s="1">
        <v>0</v>
      </c>
      <c r="M274" s="1">
        <v>0</v>
      </c>
      <c r="N274" s="1">
        <v>0.72</v>
      </c>
      <c r="P274" s="1" t="s">
        <v>2644</v>
      </c>
    </row>
    <row r="275" spans="1:16">
      <c r="A275" s="3" t="s">
        <v>9602</v>
      </c>
      <c r="B275" s="1" t="s">
        <v>49</v>
      </c>
      <c r="C275" s="1">
        <v>9</v>
      </c>
      <c r="E275" s="1">
        <v>56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2</v>
      </c>
      <c r="L275" s="1">
        <v>0</v>
      </c>
      <c r="M275" s="1">
        <v>0</v>
      </c>
      <c r="N275" s="1">
        <v>0.96</v>
      </c>
      <c r="P275" s="1" t="s">
        <v>2646</v>
      </c>
    </row>
    <row r="276" spans="1:16">
      <c r="A276" s="3" t="s">
        <v>9603</v>
      </c>
      <c r="B276" s="1" t="s">
        <v>49</v>
      </c>
      <c r="C276" s="1">
        <v>10</v>
      </c>
      <c r="E276" s="1">
        <v>49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</v>
      </c>
      <c r="L276" s="1">
        <v>0</v>
      </c>
      <c r="M276" s="1">
        <v>0</v>
      </c>
      <c r="N276" s="1">
        <v>0.96</v>
      </c>
      <c r="P276" s="1" t="s">
        <v>2647</v>
      </c>
    </row>
    <row r="277" spans="1:16">
      <c r="A277" s="3" t="s">
        <v>4237</v>
      </c>
      <c r="B277" s="1" t="s">
        <v>50</v>
      </c>
      <c r="C277" s="1">
        <v>1</v>
      </c>
      <c r="E277" s="1">
        <v>4</v>
      </c>
      <c r="F277" s="1">
        <v>1</v>
      </c>
      <c r="G277" s="1">
        <v>1</v>
      </c>
      <c r="H277" s="1">
        <v>-0.5</v>
      </c>
      <c r="I277" s="1">
        <v>-0.5</v>
      </c>
      <c r="J277" s="1">
        <v>0</v>
      </c>
      <c r="K277" s="1">
        <v>0.5</v>
      </c>
      <c r="L277" s="1">
        <v>-0.5</v>
      </c>
      <c r="M277" s="1">
        <v>0</v>
      </c>
      <c r="N277" s="1">
        <v>2.1</v>
      </c>
      <c r="P277" s="1" t="s">
        <v>4255</v>
      </c>
    </row>
    <row r="278" spans="1:16">
      <c r="A278" s="3" t="s">
        <v>4238</v>
      </c>
      <c r="B278" s="1" t="s">
        <v>50</v>
      </c>
      <c r="C278" s="1">
        <v>2</v>
      </c>
      <c r="E278" s="1">
        <v>66</v>
      </c>
      <c r="F278" s="1">
        <v>1</v>
      </c>
      <c r="G278" s="1">
        <v>1</v>
      </c>
      <c r="H278" s="1">
        <v>0</v>
      </c>
      <c r="I278" s="1">
        <v>-0.5</v>
      </c>
      <c r="J278" s="1">
        <v>0</v>
      </c>
      <c r="K278" s="1">
        <v>0</v>
      </c>
      <c r="L278" s="1">
        <v>0.5</v>
      </c>
      <c r="M278" s="1">
        <v>0</v>
      </c>
      <c r="N278" s="1">
        <v>1.2</v>
      </c>
      <c r="P278" s="1" t="s">
        <v>4243</v>
      </c>
    </row>
    <row r="279" spans="1:16">
      <c r="A279" s="3" t="s">
        <v>4239</v>
      </c>
      <c r="B279" s="1" t="s">
        <v>50</v>
      </c>
      <c r="C279" s="1">
        <v>3</v>
      </c>
      <c r="E279" s="1">
        <v>67</v>
      </c>
      <c r="F279" s="1">
        <v>1</v>
      </c>
      <c r="G279" s="1">
        <v>1</v>
      </c>
      <c r="H279" s="1">
        <v>0</v>
      </c>
      <c r="I279" s="1">
        <v>0.5</v>
      </c>
      <c r="J279" s="1">
        <v>0</v>
      </c>
      <c r="K279" s="1">
        <v>0</v>
      </c>
      <c r="L279" s="1">
        <v>0.8</v>
      </c>
      <c r="M279" s="1">
        <v>0</v>
      </c>
      <c r="N279" s="1">
        <v>1.68</v>
      </c>
      <c r="P279" s="1" t="s">
        <v>4244</v>
      </c>
    </row>
    <row r="280" spans="1:16">
      <c r="A280" s="3" t="s">
        <v>4240</v>
      </c>
      <c r="B280" s="1" t="s">
        <v>50</v>
      </c>
      <c r="C280" s="1">
        <v>4</v>
      </c>
      <c r="E280" s="1">
        <v>87</v>
      </c>
      <c r="F280" s="1">
        <v>2</v>
      </c>
      <c r="G280" s="1">
        <v>1</v>
      </c>
      <c r="H280" s="1">
        <v>0</v>
      </c>
      <c r="I280" s="1">
        <v>0.5</v>
      </c>
      <c r="J280" s="1">
        <v>0</v>
      </c>
      <c r="K280" s="1">
        <v>0</v>
      </c>
      <c r="L280" s="1">
        <v>1.3</v>
      </c>
      <c r="M280" s="1">
        <v>0</v>
      </c>
      <c r="N280" s="1">
        <v>1.68</v>
      </c>
      <c r="P280" s="1" t="s">
        <v>2650</v>
      </c>
    </row>
    <row r="281" spans="1:16">
      <c r="A281" s="3" t="s">
        <v>4241</v>
      </c>
      <c r="B281" s="1" t="s">
        <v>50</v>
      </c>
      <c r="C281" s="1">
        <v>5</v>
      </c>
      <c r="E281" s="1">
        <v>97</v>
      </c>
      <c r="F281" s="1">
        <v>1</v>
      </c>
      <c r="G281" s="1">
        <v>1</v>
      </c>
      <c r="H281" s="1">
        <v>0.2</v>
      </c>
      <c r="I281" s="1">
        <v>0</v>
      </c>
      <c r="J281" s="1">
        <v>0</v>
      </c>
      <c r="K281" s="1">
        <v>0.5</v>
      </c>
      <c r="L281" s="1">
        <v>0</v>
      </c>
      <c r="M281" s="1">
        <v>0</v>
      </c>
      <c r="N281" s="1">
        <v>1.2</v>
      </c>
      <c r="P281" s="1" t="s">
        <v>4248</v>
      </c>
    </row>
    <row r="282" spans="1:16">
      <c r="A282" s="3" t="s">
        <v>4242</v>
      </c>
      <c r="B282" s="1" t="s">
        <v>50</v>
      </c>
      <c r="C282" s="1">
        <v>6</v>
      </c>
      <c r="E282" s="1">
        <v>71</v>
      </c>
      <c r="F282" s="1">
        <v>1</v>
      </c>
      <c r="G282" s="1">
        <v>1</v>
      </c>
      <c r="H282" s="1">
        <v>0.2</v>
      </c>
      <c r="I282" s="1">
        <v>0</v>
      </c>
      <c r="J282" s="1">
        <v>0</v>
      </c>
      <c r="K282" s="1">
        <v>0.5</v>
      </c>
      <c r="L282" s="1">
        <v>0</v>
      </c>
      <c r="M282" s="1">
        <v>0</v>
      </c>
      <c r="N282" s="1">
        <v>1.2</v>
      </c>
      <c r="P282" s="1" t="s">
        <v>4249</v>
      </c>
    </row>
    <row r="283" spans="1:16">
      <c r="A283" s="3" t="s">
        <v>4245</v>
      </c>
      <c r="B283" s="1" t="s">
        <v>50</v>
      </c>
      <c r="C283" s="1">
        <v>7</v>
      </c>
      <c r="E283" s="1">
        <v>97</v>
      </c>
      <c r="F283" s="1">
        <v>1</v>
      </c>
      <c r="G283" s="1">
        <v>1</v>
      </c>
      <c r="H283" s="1">
        <v>1</v>
      </c>
      <c r="I283" s="1">
        <v>0</v>
      </c>
      <c r="J283" s="1">
        <v>0</v>
      </c>
      <c r="K283" s="1">
        <v>2</v>
      </c>
      <c r="L283" s="1">
        <v>0</v>
      </c>
      <c r="M283" s="1">
        <v>0</v>
      </c>
      <c r="N283" s="1">
        <v>0.7</v>
      </c>
      <c r="P283" s="1" t="s">
        <v>2637</v>
      </c>
    </row>
    <row r="284" spans="1:16">
      <c r="A284" s="3" t="s">
        <v>4246</v>
      </c>
      <c r="B284" s="1" t="s">
        <v>50</v>
      </c>
      <c r="C284" s="1">
        <v>8</v>
      </c>
      <c r="E284" s="1">
        <v>71</v>
      </c>
      <c r="F284" s="1">
        <v>1</v>
      </c>
      <c r="G284" s="1">
        <v>1</v>
      </c>
      <c r="H284" s="1">
        <v>1</v>
      </c>
      <c r="I284" s="1">
        <v>0</v>
      </c>
      <c r="J284" s="1">
        <v>0</v>
      </c>
      <c r="K284" s="1">
        <v>2</v>
      </c>
      <c r="L284" s="1">
        <v>0</v>
      </c>
      <c r="M284" s="1">
        <v>0</v>
      </c>
      <c r="N284" s="1">
        <v>0.7</v>
      </c>
      <c r="P284" s="1" t="s">
        <v>2638</v>
      </c>
    </row>
    <row r="285" spans="1:16">
      <c r="A285" s="3" t="s">
        <v>4247</v>
      </c>
      <c r="B285" s="1" t="s">
        <v>50</v>
      </c>
      <c r="C285" s="1">
        <v>9</v>
      </c>
      <c r="E285" s="1">
        <v>98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3</v>
      </c>
      <c r="L285" s="1">
        <v>0</v>
      </c>
      <c r="M285" s="1">
        <v>0</v>
      </c>
      <c r="N285" s="1">
        <v>0.7</v>
      </c>
      <c r="P285" s="1" t="s">
        <v>2639</v>
      </c>
    </row>
    <row r="286" spans="1:16">
      <c r="A286" s="3" t="s">
        <v>4250</v>
      </c>
      <c r="B286" s="1" t="s">
        <v>50</v>
      </c>
      <c r="C286" s="1">
        <v>10</v>
      </c>
      <c r="E286" s="1">
        <v>72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3</v>
      </c>
      <c r="L286" s="1">
        <v>0</v>
      </c>
      <c r="M286" s="1">
        <v>0</v>
      </c>
      <c r="N286" s="1">
        <v>0.7</v>
      </c>
      <c r="P286" s="1" t="s">
        <v>2640</v>
      </c>
    </row>
    <row r="287" spans="1:16">
      <c r="A287" s="3" t="s">
        <v>4251</v>
      </c>
      <c r="B287" s="1" t="s">
        <v>50</v>
      </c>
      <c r="C287" s="1">
        <v>11</v>
      </c>
      <c r="E287" s="1">
        <v>12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3</v>
      </c>
      <c r="L287" s="1">
        <v>0</v>
      </c>
      <c r="M287" s="1">
        <v>0</v>
      </c>
      <c r="N287" s="1">
        <v>1.1000000000000001</v>
      </c>
      <c r="P287" s="1" t="s">
        <v>2643</v>
      </c>
    </row>
    <row r="288" spans="1:16">
      <c r="A288" s="3" t="s">
        <v>4252</v>
      </c>
      <c r="B288" s="1" t="s">
        <v>50</v>
      </c>
      <c r="C288" s="1">
        <v>12</v>
      </c>
      <c r="E288" s="1">
        <v>6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3</v>
      </c>
      <c r="L288" s="1">
        <v>0</v>
      </c>
      <c r="M288" s="1">
        <v>0</v>
      </c>
      <c r="N288" s="1">
        <v>1.1000000000000001</v>
      </c>
      <c r="P288" s="1" t="s">
        <v>2644</v>
      </c>
    </row>
    <row r="289" spans="1:16">
      <c r="A289" s="3" t="s">
        <v>4253</v>
      </c>
      <c r="B289" s="1" t="s">
        <v>50</v>
      </c>
      <c r="C289" s="1">
        <v>13</v>
      </c>
      <c r="E289" s="1">
        <v>13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3.6</v>
      </c>
      <c r="L289" s="1">
        <v>0</v>
      </c>
      <c r="M289" s="1">
        <v>0</v>
      </c>
      <c r="N289" s="1">
        <v>0.9</v>
      </c>
      <c r="P289" s="1" t="s">
        <v>2646</v>
      </c>
    </row>
    <row r="290" spans="1:16">
      <c r="A290" s="3" t="s">
        <v>4254</v>
      </c>
      <c r="B290" s="1" t="s">
        <v>50</v>
      </c>
      <c r="C290" s="1">
        <v>14</v>
      </c>
      <c r="E290" s="1">
        <v>7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3.6</v>
      </c>
      <c r="L290" s="1">
        <v>0</v>
      </c>
      <c r="M290" s="1">
        <v>0</v>
      </c>
      <c r="N290" s="1">
        <v>0.9</v>
      </c>
      <c r="P290" s="1" t="s">
        <v>2647</v>
      </c>
    </row>
    <row r="291" spans="1:16">
      <c r="A291" s="3" t="s">
        <v>8254</v>
      </c>
      <c r="B291" s="1" t="s">
        <v>83</v>
      </c>
      <c r="C291" s="1">
        <v>1</v>
      </c>
      <c r="E291" s="1">
        <v>21</v>
      </c>
      <c r="F291" s="1">
        <v>2</v>
      </c>
      <c r="G291" s="1">
        <v>1</v>
      </c>
      <c r="H291" s="1">
        <v>0</v>
      </c>
      <c r="I291" s="1">
        <v>1</v>
      </c>
      <c r="J291" s="1">
        <v>0</v>
      </c>
      <c r="K291" s="1">
        <v>0</v>
      </c>
      <c r="L291" s="1">
        <v>2.5</v>
      </c>
      <c r="M291" s="1">
        <v>0</v>
      </c>
      <c r="N291" s="1">
        <v>3.1</v>
      </c>
      <c r="P291" s="1" t="s">
        <v>8258</v>
      </c>
    </row>
    <row r="292" spans="1:16">
      <c r="A292" s="3" t="s">
        <v>8255</v>
      </c>
      <c r="B292" s="1" t="s">
        <v>83</v>
      </c>
      <c r="C292" s="1">
        <v>2</v>
      </c>
      <c r="E292" s="1">
        <v>18</v>
      </c>
      <c r="F292" s="1">
        <v>2</v>
      </c>
      <c r="G292" s="1">
        <v>1</v>
      </c>
      <c r="H292" s="1">
        <v>0</v>
      </c>
      <c r="I292" s="1">
        <v>1</v>
      </c>
      <c r="J292" s="1">
        <v>0</v>
      </c>
      <c r="K292" s="1">
        <v>0</v>
      </c>
      <c r="L292" s="1">
        <v>2.5</v>
      </c>
      <c r="M292" s="1">
        <v>0</v>
      </c>
      <c r="N292" s="1">
        <v>3.1</v>
      </c>
      <c r="P292" s="1" t="s">
        <v>8259</v>
      </c>
    </row>
    <row r="293" spans="1:16">
      <c r="A293" s="3" t="s">
        <v>8256</v>
      </c>
      <c r="B293" s="1" t="s">
        <v>83</v>
      </c>
      <c r="C293" s="1">
        <v>3</v>
      </c>
      <c r="E293" s="1">
        <v>22</v>
      </c>
      <c r="F293" s="1">
        <v>2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2.5</v>
      </c>
      <c r="M293" s="1">
        <v>0</v>
      </c>
      <c r="N293" s="1">
        <v>2.6</v>
      </c>
      <c r="P293" s="1" t="s">
        <v>8260</v>
      </c>
    </row>
    <row r="294" spans="1:16">
      <c r="A294" s="3" t="s">
        <v>8257</v>
      </c>
      <c r="B294" s="1" t="s">
        <v>83</v>
      </c>
      <c r="C294" s="1">
        <v>4</v>
      </c>
      <c r="E294" s="1">
        <v>19</v>
      </c>
      <c r="F294" s="1">
        <v>2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2.5</v>
      </c>
      <c r="M294" s="1">
        <v>0</v>
      </c>
      <c r="N294" s="1">
        <v>2.6</v>
      </c>
      <c r="P294" s="1" t="s">
        <v>8261</v>
      </c>
    </row>
    <row r="295" spans="1:16">
      <c r="A295" s="3" t="s">
        <v>8262</v>
      </c>
      <c r="B295" s="1" t="s">
        <v>83</v>
      </c>
      <c r="C295" s="1">
        <v>5</v>
      </c>
      <c r="E295" s="1">
        <v>16</v>
      </c>
      <c r="F295" s="1">
        <v>2</v>
      </c>
      <c r="G295" s="1">
        <v>1</v>
      </c>
      <c r="H295" s="1">
        <v>-2</v>
      </c>
      <c r="I295" s="1">
        <v>-5.4</v>
      </c>
      <c r="J295" s="1">
        <v>2.2000000000000002</v>
      </c>
      <c r="K295" s="1">
        <v>2</v>
      </c>
      <c r="L295" s="1">
        <v>-5.4</v>
      </c>
      <c r="M295" s="1">
        <v>2.2000000000000002</v>
      </c>
      <c r="N295" s="1">
        <v>5.0999999999999996</v>
      </c>
      <c r="P295" s="1" t="s">
        <v>2650</v>
      </c>
    </row>
    <row r="296" spans="1:16">
      <c r="A296" s="3" t="s">
        <v>8263</v>
      </c>
      <c r="B296" s="1" t="s">
        <v>83</v>
      </c>
      <c r="C296" s="1">
        <v>6</v>
      </c>
      <c r="E296" s="1">
        <v>16</v>
      </c>
      <c r="F296" s="1">
        <v>2</v>
      </c>
      <c r="G296" s="1">
        <v>1</v>
      </c>
      <c r="H296" s="1">
        <v>-2.2000000000000002</v>
      </c>
      <c r="I296" s="1">
        <v>-5.4</v>
      </c>
      <c r="J296" s="1">
        <v>-0.3</v>
      </c>
      <c r="K296" s="1">
        <v>2.2000000000000002</v>
      </c>
      <c r="L296" s="1">
        <v>-5.4</v>
      </c>
      <c r="M296" s="1">
        <v>-0.3</v>
      </c>
      <c r="N296" s="1">
        <v>5.0999999999999996</v>
      </c>
      <c r="P296" s="1" t="s">
        <v>2650</v>
      </c>
    </row>
    <row r="297" spans="1:16">
      <c r="A297" s="3" t="s">
        <v>8264</v>
      </c>
      <c r="B297" s="1" t="s">
        <v>83</v>
      </c>
      <c r="C297" s="1">
        <v>7</v>
      </c>
      <c r="E297" s="1">
        <v>5</v>
      </c>
      <c r="F297" s="1">
        <v>1</v>
      </c>
      <c r="G297" s="1">
        <v>1</v>
      </c>
      <c r="H297" s="1">
        <v>0</v>
      </c>
      <c r="I297" s="1">
        <v>0</v>
      </c>
      <c r="J297" s="1">
        <v>0.3</v>
      </c>
      <c r="K297" s="1">
        <v>0</v>
      </c>
      <c r="L297" s="1">
        <v>0</v>
      </c>
      <c r="M297" s="1">
        <v>-0.3</v>
      </c>
      <c r="N297" s="1">
        <v>4.2</v>
      </c>
      <c r="P297" s="1" t="s">
        <v>2649</v>
      </c>
    </row>
    <row r="298" spans="1:16">
      <c r="A298" s="3" t="s">
        <v>8265</v>
      </c>
      <c r="B298" s="1" t="s">
        <v>83</v>
      </c>
      <c r="C298" s="1">
        <v>8</v>
      </c>
      <c r="E298" s="1">
        <v>25</v>
      </c>
      <c r="F298" s="1">
        <v>1</v>
      </c>
      <c r="G298" s="1">
        <v>1</v>
      </c>
      <c r="H298" s="1">
        <v>-0.4</v>
      </c>
      <c r="I298" s="1">
        <v>0</v>
      </c>
      <c r="J298" s="1">
        <v>0</v>
      </c>
      <c r="K298" s="1">
        <v>0.4</v>
      </c>
      <c r="L298" s="1">
        <v>0</v>
      </c>
      <c r="M298" s="1">
        <v>0</v>
      </c>
      <c r="N298" s="1">
        <v>1.3</v>
      </c>
      <c r="P298" s="1" t="s">
        <v>2637</v>
      </c>
    </row>
    <row r="299" spans="1:16">
      <c r="A299" s="3" t="s">
        <v>8266</v>
      </c>
      <c r="B299" s="1" t="s">
        <v>83</v>
      </c>
      <c r="C299" s="1">
        <v>9</v>
      </c>
      <c r="E299" s="1">
        <v>9</v>
      </c>
      <c r="F299" s="1">
        <v>1</v>
      </c>
      <c r="G299" s="1">
        <v>1</v>
      </c>
      <c r="H299" s="1">
        <v>-0.4</v>
      </c>
      <c r="I299" s="1">
        <v>0</v>
      </c>
      <c r="J299" s="1">
        <v>0</v>
      </c>
      <c r="K299" s="1">
        <v>0.4</v>
      </c>
      <c r="L299" s="1">
        <v>0</v>
      </c>
      <c r="M299" s="1">
        <v>0</v>
      </c>
      <c r="N299" s="1">
        <v>1.3</v>
      </c>
      <c r="P299" s="1" t="s">
        <v>2638</v>
      </c>
    </row>
    <row r="300" spans="1:16">
      <c r="A300" s="3" t="s">
        <v>8267</v>
      </c>
      <c r="B300" s="1" t="s">
        <v>83</v>
      </c>
      <c r="C300" s="1">
        <v>10</v>
      </c>
      <c r="E300" s="1">
        <v>26</v>
      </c>
      <c r="F300" s="1">
        <v>1</v>
      </c>
      <c r="G300" s="1">
        <v>0</v>
      </c>
      <c r="H300" s="1">
        <v>-0.5</v>
      </c>
      <c r="I300" s="1">
        <v>0</v>
      </c>
      <c r="J300" s="1">
        <v>0</v>
      </c>
      <c r="K300" s="1">
        <v>1</v>
      </c>
      <c r="L300" s="1">
        <v>0</v>
      </c>
      <c r="M300" s="1">
        <v>0</v>
      </c>
      <c r="N300" s="1">
        <v>1</v>
      </c>
      <c r="P300" s="1" t="s">
        <v>2639</v>
      </c>
    </row>
    <row r="301" spans="1:16">
      <c r="A301" s="3" t="s">
        <v>8268</v>
      </c>
      <c r="B301" s="1" t="s">
        <v>83</v>
      </c>
      <c r="C301" s="1">
        <v>11</v>
      </c>
      <c r="E301" s="1">
        <v>10</v>
      </c>
      <c r="F301" s="1">
        <v>1</v>
      </c>
      <c r="G301" s="1">
        <v>0</v>
      </c>
      <c r="H301" s="1">
        <v>-0.5</v>
      </c>
      <c r="I301" s="1">
        <v>0</v>
      </c>
      <c r="J301" s="1">
        <v>0</v>
      </c>
      <c r="K301" s="1">
        <v>1</v>
      </c>
      <c r="L301" s="1">
        <v>0</v>
      </c>
      <c r="M301" s="1">
        <v>0</v>
      </c>
      <c r="N301" s="1">
        <v>1</v>
      </c>
      <c r="P301" s="1" t="s">
        <v>2640</v>
      </c>
    </row>
    <row r="302" spans="1:16">
      <c r="A302" s="3" t="s">
        <v>8269</v>
      </c>
      <c r="B302" s="1" t="s">
        <v>83</v>
      </c>
      <c r="C302" s="1">
        <v>12</v>
      </c>
      <c r="E302" s="1">
        <v>42</v>
      </c>
      <c r="F302" s="1">
        <v>0</v>
      </c>
      <c r="G302" s="1">
        <v>1</v>
      </c>
      <c r="H302" s="1">
        <v>1</v>
      </c>
      <c r="I302" s="1">
        <v>-0.5</v>
      </c>
      <c r="J302" s="1">
        <v>0</v>
      </c>
      <c r="K302" s="1">
        <v>-2</v>
      </c>
      <c r="L302" s="1">
        <v>0.5</v>
      </c>
      <c r="M302" s="1">
        <v>0</v>
      </c>
      <c r="N302" s="1">
        <v>1.1000000000000001</v>
      </c>
      <c r="P302" s="1" t="s">
        <v>2653</v>
      </c>
    </row>
    <row r="303" spans="1:16">
      <c r="A303" s="3" t="s">
        <v>8270</v>
      </c>
      <c r="B303" s="1" t="s">
        <v>83</v>
      </c>
      <c r="C303" s="1">
        <v>13</v>
      </c>
      <c r="E303" s="1">
        <v>36</v>
      </c>
      <c r="F303" s="1">
        <v>0</v>
      </c>
      <c r="G303" s="1">
        <v>1</v>
      </c>
      <c r="H303" s="1">
        <v>1</v>
      </c>
      <c r="I303" s="1">
        <v>-0.5</v>
      </c>
      <c r="J303" s="1">
        <v>0</v>
      </c>
      <c r="K303" s="1">
        <v>-2</v>
      </c>
      <c r="L303" s="1">
        <v>0.5</v>
      </c>
      <c r="M303" s="1">
        <v>0</v>
      </c>
      <c r="N303" s="1">
        <v>1.1000000000000001</v>
      </c>
      <c r="P303" s="1" t="s">
        <v>2654</v>
      </c>
    </row>
    <row r="304" spans="1:16">
      <c r="A304" s="3" t="s">
        <v>8271</v>
      </c>
      <c r="B304" s="1" t="s">
        <v>83</v>
      </c>
      <c r="C304" s="1">
        <v>14</v>
      </c>
      <c r="E304" s="1">
        <v>43</v>
      </c>
      <c r="F304" s="1">
        <v>0</v>
      </c>
      <c r="G304" s="1">
        <v>1</v>
      </c>
      <c r="H304" s="1">
        <v>1.5</v>
      </c>
      <c r="I304" s="1">
        <v>2</v>
      </c>
      <c r="J304" s="1">
        <v>-1.25</v>
      </c>
      <c r="K304" s="1">
        <v>0</v>
      </c>
      <c r="L304" s="1">
        <v>0</v>
      </c>
      <c r="M304" s="1">
        <v>0</v>
      </c>
      <c r="N304" s="1">
        <v>1.2</v>
      </c>
      <c r="P304" s="1" t="s">
        <v>2656</v>
      </c>
    </row>
    <row r="305" spans="1:16">
      <c r="A305" s="3" t="s">
        <v>5745</v>
      </c>
      <c r="B305" s="1" t="s">
        <v>52</v>
      </c>
      <c r="C305" s="1">
        <v>1</v>
      </c>
      <c r="E305" s="1">
        <v>5</v>
      </c>
      <c r="F305" s="1">
        <v>1</v>
      </c>
      <c r="G305" s="1">
        <v>1</v>
      </c>
      <c r="H305" s="1">
        <v>0</v>
      </c>
      <c r="I305" s="1">
        <v>-2</v>
      </c>
      <c r="J305" s="1">
        <v>-0.1</v>
      </c>
      <c r="K305" s="1">
        <v>0</v>
      </c>
      <c r="L305" s="1">
        <v>1</v>
      </c>
      <c r="M305" s="1">
        <v>0.7</v>
      </c>
      <c r="N305" s="1">
        <v>3.84</v>
      </c>
      <c r="P305" s="1" t="s">
        <v>2649</v>
      </c>
    </row>
    <row r="306" spans="1:16">
      <c r="A306" s="3" t="s">
        <v>5746</v>
      </c>
      <c r="B306" s="1" t="s">
        <v>52</v>
      </c>
      <c r="C306" s="1">
        <v>2</v>
      </c>
      <c r="E306" s="1">
        <v>19</v>
      </c>
      <c r="F306" s="1">
        <v>2</v>
      </c>
      <c r="G306" s="1">
        <v>1</v>
      </c>
      <c r="H306" s="1">
        <v>0</v>
      </c>
      <c r="I306" s="1">
        <v>1.1000000000000001</v>
      </c>
      <c r="J306" s="1">
        <v>-1.2</v>
      </c>
      <c r="K306" s="1">
        <v>0</v>
      </c>
      <c r="L306" s="1">
        <v>1</v>
      </c>
      <c r="M306" s="1">
        <v>-0.8</v>
      </c>
      <c r="N306" s="1">
        <v>3.72</v>
      </c>
      <c r="P306" s="1" t="s">
        <v>2650</v>
      </c>
    </row>
    <row r="307" spans="1:16">
      <c r="A307" s="3" t="s">
        <v>5747</v>
      </c>
      <c r="B307" s="1" t="s">
        <v>52</v>
      </c>
      <c r="C307" s="1">
        <v>3</v>
      </c>
      <c r="E307" s="1">
        <v>24</v>
      </c>
      <c r="F307" s="1">
        <v>1</v>
      </c>
      <c r="G307" s="1">
        <v>1</v>
      </c>
      <c r="H307" s="1">
        <v>-0.8</v>
      </c>
      <c r="I307" s="1">
        <v>0</v>
      </c>
      <c r="J307" s="1">
        <v>0</v>
      </c>
      <c r="K307" s="1">
        <v>0.8</v>
      </c>
      <c r="L307" s="1">
        <v>0</v>
      </c>
      <c r="M307" s="1">
        <v>0</v>
      </c>
      <c r="N307" s="1">
        <v>0.96</v>
      </c>
      <c r="P307" s="1" t="s">
        <v>2637</v>
      </c>
    </row>
    <row r="308" spans="1:16">
      <c r="A308" s="3" t="s">
        <v>5748</v>
      </c>
      <c r="B308" s="1" t="s">
        <v>52</v>
      </c>
      <c r="C308" s="1">
        <v>4</v>
      </c>
      <c r="E308" s="1">
        <v>8</v>
      </c>
      <c r="F308" s="1">
        <v>1</v>
      </c>
      <c r="G308" s="1">
        <v>1</v>
      </c>
      <c r="H308" s="1">
        <v>-0.8</v>
      </c>
      <c r="I308" s="1">
        <v>0</v>
      </c>
      <c r="J308" s="1">
        <v>0</v>
      </c>
      <c r="K308" s="1">
        <v>0.8</v>
      </c>
      <c r="L308" s="1">
        <v>0</v>
      </c>
      <c r="M308" s="1">
        <v>0</v>
      </c>
      <c r="N308" s="1">
        <v>0.96</v>
      </c>
      <c r="P308" s="1" t="s">
        <v>2638</v>
      </c>
    </row>
    <row r="309" spans="1:16">
      <c r="A309" s="3" t="s">
        <v>5749</v>
      </c>
      <c r="B309" s="1" t="s">
        <v>52</v>
      </c>
      <c r="C309" s="1">
        <v>5</v>
      </c>
      <c r="E309" s="1">
        <v>25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0.8</v>
      </c>
      <c r="L309" s="1">
        <v>0</v>
      </c>
      <c r="M309" s="1">
        <v>0</v>
      </c>
      <c r="N309" s="1">
        <v>0.6</v>
      </c>
      <c r="P309" s="1" t="s">
        <v>2639</v>
      </c>
    </row>
    <row r="310" spans="1:16">
      <c r="A310" s="3" t="s">
        <v>5750</v>
      </c>
      <c r="B310" s="1" t="s">
        <v>52</v>
      </c>
      <c r="C310" s="1">
        <v>6</v>
      </c>
      <c r="E310" s="1">
        <v>9</v>
      </c>
      <c r="F310" s="1">
        <v>1</v>
      </c>
      <c r="G310" s="1">
        <v>1</v>
      </c>
      <c r="H310" s="1">
        <v>0</v>
      </c>
      <c r="I310" s="1">
        <v>0</v>
      </c>
      <c r="J310" s="1">
        <v>0</v>
      </c>
      <c r="K310" s="1">
        <v>0.8</v>
      </c>
      <c r="L310" s="1">
        <v>0</v>
      </c>
      <c r="M310" s="1">
        <v>0</v>
      </c>
      <c r="N310" s="1">
        <v>0.6</v>
      </c>
      <c r="P310" s="1" t="s">
        <v>2640</v>
      </c>
    </row>
    <row r="311" spans="1:16">
      <c r="A311" s="3" t="s">
        <v>5751</v>
      </c>
      <c r="B311" s="1" t="s">
        <v>52</v>
      </c>
      <c r="C311" s="1">
        <v>7</v>
      </c>
      <c r="E311" s="1">
        <v>40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1.4</v>
      </c>
      <c r="L311" s="1">
        <v>0</v>
      </c>
      <c r="M311" s="1">
        <v>0</v>
      </c>
      <c r="N311" s="1">
        <v>2.1</v>
      </c>
      <c r="P311" s="1" t="s">
        <v>2643</v>
      </c>
    </row>
    <row r="312" spans="1:16">
      <c r="A312" s="3" t="s">
        <v>5752</v>
      </c>
      <c r="B312" s="1" t="s">
        <v>52</v>
      </c>
      <c r="C312" s="1">
        <v>8</v>
      </c>
      <c r="E312" s="1">
        <v>32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1.4</v>
      </c>
      <c r="L312" s="1">
        <v>0</v>
      </c>
      <c r="M312" s="1">
        <v>0</v>
      </c>
      <c r="N312" s="1">
        <v>2.1</v>
      </c>
      <c r="P312" s="1" t="s">
        <v>2644</v>
      </c>
    </row>
    <row r="313" spans="1:16">
      <c r="A313" s="3" t="s">
        <v>5753</v>
      </c>
      <c r="B313" s="1" t="s">
        <v>52</v>
      </c>
      <c r="C313" s="1">
        <v>9</v>
      </c>
      <c r="E313" s="1">
        <v>41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2</v>
      </c>
      <c r="L313" s="1">
        <v>0</v>
      </c>
      <c r="M313" s="1">
        <v>0</v>
      </c>
      <c r="N313" s="1">
        <v>1.1499999999999999</v>
      </c>
      <c r="P313" s="1" t="s">
        <v>2646</v>
      </c>
    </row>
    <row r="314" spans="1:16">
      <c r="A314" s="3" t="s">
        <v>5754</v>
      </c>
      <c r="B314" s="1" t="s">
        <v>52</v>
      </c>
      <c r="C314" s="1">
        <v>10</v>
      </c>
      <c r="E314" s="1">
        <v>33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2</v>
      </c>
      <c r="L314" s="1">
        <v>0</v>
      </c>
      <c r="M314" s="1">
        <v>0</v>
      </c>
      <c r="N314" s="1">
        <v>1.1499999999999999</v>
      </c>
      <c r="P314" s="1" t="s">
        <v>2647</v>
      </c>
    </row>
    <row r="315" spans="1:16">
      <c r="A315" s="3" t="s">
        <v>5755</v>
      </c>
      <c r="B315" s="1" t="s">
        <v>52</v>
      </c>
      <c r="C315" s="1">
        <v>11</v>
      </c>
      <c r="E315" s="1">
        <v>47</v>
      </c>
      <c r="F315" s="1">
        <v>1</v>
      </c>
      <c r="G315" s="1">
        <v>1</v>
      </c>
      <c r="H315" s="1">
        <v>2.8</v>
      </c>
      <c r="I315" s="1">
        <v>3.7</v>
      </c>
      <c r="J315" s="1">
        <v>-1</v>
      </c>
      <c r="K315" s="1">
        <v>0</v>
      </c>
      <c r="L315" s="1">
        <v>0</v>
      </c>
      <c r="M315" s="1">
        <v>0</v>
      </c>
      <c r="N315" s="1">
        <v>1.92</v>
      </c>
      <c r="P315" s="1" t="s">
        <v>2656</v>
      </c>
    </row>
    <row r="316" spans="1:16">
      <c r="A316" s="3" t="s">
        <v>9002</v>
      </c>
      <c r="B316" s="1" t="s">
        <v>78</v>
      </c>
      <c r="C316" s="1">
        <v>1</v>
      </c>
      <c r="E316" s="1">
        <v>7</v>
      </c>
      <c r="F316" s="1">
        <v>2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-0.3</v>
      </c>
      <c r="M316" s="1">
        <v>1.5</v>
      </c>
      <c r="N316" s="1">
        <v>1.8</v>
      </c>
    </row>
    <row r="317" spans="1:16">
      <c r="A317" s="3" t="s">
        <v>9003</v>
      </c>
      <c r="B317" s="1" t="s">
        <v>78</v>
      </c>
      <c r="C317" s="1">
        <v>2</v>
      </c>
      <c r="E317" s="1">
        <v>8</v>
      </c>
      <c r="F317" s="1">
        <v>2</v>
      </c>
      <c r="G317" s="1">
        <v>0</v>
      </c>
      <c r="H317" s="1">
        <v>0</v>
      </c>
      <c r="I317" s="1">
        <v>0</v>
      </c>
      <c r="J317" s="1">
        <v>0</v>
      </c>
      <c r="K317" s="1">
        <v>1.1000000000000001</v>
      </c>
      <c r="L317" s="1">
        <v>-0.5</v>
      </c>
      <c r="M317" s="1">
        <v>1.5</v>
      </c>
      <c r="N317" s="1">
        <v>1.7</v>
      </c>
    </row>
    <row r="318" spans="1:16">
      <c r="A318" s="3" t="s">
        <v>9004</v>
      </c>
      <c r="B318" s="1" t="s">
        <v>78</v>
      </c>
      <c r="C318" s="1">
        <v>3</v>
      </c>
      <c r="E318" s="1">
        <v>26</v>
      </c>
      <c r="F318" s="1">
        <v>2</v>
      </c>
      <c r="G318" s="1">
        <v>0</v>
      </c>
      <c r="H318" s="1">
        <v>0.4</v>
      </c>
      <c r="I318" s="1">
        <v>0</v>
      </c>
      <c r="J318" s="1">
        <v>-0.8</v>
      </c>
      <c r="K318" s="1">
        <v>0</v>
      </c>
      <c r="L318" s="1">
        <v>0.8</v>
      </c>
      <c r="M318" s="1">
        <v>-0.5</v>
      </c>
      <c r="N318" s="1">
        <v>1.8</v>
      </c>
    </row>
    <row r="319" spans="1:16">
      <c r="A319" s="3" t="s">
        <v>9005</v>
      </c>
      <c r="B319" s="1" t="s">
        <v>78</v>
      </c>
      <c r="C319" s="1">
        <v>4</v>
      </c>
      <c r="E319" s="1">
        <v>12</v>
      </c>
      <c r="F319" s="1">
        <v>2</v>
      </c>
      <c r="G319" s="1">
        <v>0</v>
      </c>
      <c r="H319" s="1">
        <v>-0.4</v>
      </c>
      <c r="I319" s="1">
        <v>0</v>
      </c>
      <c r="J319" s="1">
        <v>-0.8</v>
      </c>
      <c r="K319" s="1">
        <v>0</v>
      </c>
      <c r="L319" s="1">
        <v>0.8</v>
      </c>
      <c r="M319" s="1">
        <v>-0.5</v>
      </c>
      <c r="N319" s="1">
        <v>1.8</v>
      </c>
    </row>
    <row r="320" spans="1:16">
      <c r="A320" s="3" t="s">
        <v>9006</v>
      </c>
      <c r="B320" s="1" t="s">
        <v>78</v>
      </c>
      <c r="C320" s="1">
        <v>5</v>
      </c>
      <c r="E320" s="1">
        <v>5</v>
      </c>
      <c r="F320" s="1">
        <v>2</v>
      </c>
      <c r="G320" s="1">
        <v>1</v>
      </c>
      <c r="H320" s="1">
        <v>0</v>
      </c>
      <c r="I320" s="1">
        <v>0.25</v>
      </c>
      <c r="J320" s="1">
        <v>0</v>
      </c>
      <c r="K320" s="1">
        <v>0</v>
      </c>
      <c r="L320" s="1">
        <v>0.25</v>
      </c>
      <c r="M320" s="1">
        <v>0</v>
      </c>
      <c r="N320" s="1">
        <v>5.6</v>
      </c>
      <c r="P320" s="1" t="s">
        <v>2649</v>
      </c>
    </row>
    <row r="321" spans="1:16">
      <c r="A321" s="3" t="s">
        <v>9007</v>
      </c>
      <c r="B321" s="1" t="s">
        <v>78</v>
      </c>
      <c r="C321" s="1">
        <v>6</v>
      </c>
      <c r="E321" s="1">
        <v>33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2.1</v>
      </c>
      <c r="L321" s="1">
        <v>0</v>
      </c>
      <c r="M321" s="1">
        <v>0</v>
      </c>
      <c r="N321" s="1">
        <v>0.84</v>
      </c>
      <c r="P321" s="1" t="s">
        <v>4642</v>
      </c>
    </row>
    <row r="322" spans="1:16">
      <c r="A322" s="3" t="s">
        <v>9008</v>
      </c>
      <c r="B322" s="1" t="s">
        <v>78</v>
      </c>
      <c r="C322" s="1">
        <v>7</v>
      </c>
      <c r="E322" s="1">
        <v>29</v>
      </c>
      <c r="F322" s="1">
        <v>1</v>
      </c>
      <c r="G322" s="1">
        <v>0</v>
      </c>
      <c r="H322" s="1">
        <v>0</v>
      </c>
      <c r="I322" s="1">
        <v>0</v>
      </c>
      <c r="J322" s="1">
        <v>0</v>
      </c>
      <c r="K322" s="1">
        <v>2.1</v>
      </c>
      <c r="L322" s="1">
        <v>0</v>
      </c>
      <c r="M322" s="1">
        <v>0</v>
      </c>
      <c r="N322" s="1">
        <v>0.84</v>
      </c>
      <c r="P322" s="1" t="s">
        <v>4643</v>
      </c>
    </row>
    <row r="323" spans="1:16">
      <c r="A323" s="3" t="s">
        <v>9009</v>
      </c>
      <c r="B323" s="1" t="s">
        <v>78</v>
      </c>
      <c r="C323" s="1">
        <v>8</v>
      </c>
      <c r="E323" s="1">
        <v>46</v>
      </c>
      <c r="F323" s="1">
        <v>0</v>
      </c>
      <c r="G323" s="1">
        <v>0</v>
      </c>
      <c r="H323" s="1">
        <v>-0.4</v>
      </c>
      <c r="I323" s="1">
        <v>0.6</v>
      </c>
      <c r="J323" s="1">
        <v>0</v>
      </c>
      <c r="K323" s="1">
        <v>2.2000000000000002</v>
      </c>
      <c r="L323" s="1">
        <v>0.6</v>
      </c>
      <c r="M323" s="1">
        <v>0</v>
      </c>
      <c r="N323" s="1">
        <v>1.2</v>
      </c>
      <c r="P323" s="1" t="s">
        <v>2653</v>
      </c>
    </row>
    <row r="324" spans="1:16">
      <c r="A324" s="3" t="s">
        <v>9010</v>
      </c>
      <c r="B324" s="1" t="s">
        <v>78</v>
      </c>
      <c r="C324" s="1">
        <v>9</v>
      </c>
      <c r="E324" s="1">
        <v>40</v>
      </c>
      <c r="F324" s="1">
        <v>0</v>
      </c>
      <c r="G324" s="1">
        <v>0</v>
      </c>
      <c r="H324" s="1">
        <v>-0.4</v>
      </c>
      <c r="I324" s="1">
        <v>0.6</v>
      </c>
      <c r="J324" s="1">
        <v>0</v>
      </c>
      <c r="K324" s="1">
        <v>2.2000000000000002</v>
      </c>
      <c r="L324" s="1">
        <v>0.6</v>
      </c>
      <c r="M324" s="1">
        <v>0</v>
      </c>
      <c r="N324" s="1">
        <v>1.2</v>
      </c>
      <c r="P324" s="1" t="s">
        <v>2654</v>
      </c>
    </row>
    <row r="325" spans="1:16">
      <c r="A325" s="3" t="s">
        <v>6845</v>
      </c>
      <c r="B325" s="1" t="s">
        <v>86</v>
      </c>
      <c r="C325" s="1">
        <v>1</v>
      </c>
      <c r="E325" s="1">
        <v>4</v>
      </c>
      <c r="F325" s="1">
        <v>1</v>
      </c>
      <c r="G325" s="1">
        <v>1</v>
      </c>
      <c r="H325" s="1">
        <v>-0.5</v>
      </c>
      <c r="I325" s="1">
        <v>0</v>
      </c>
      <c r="J325" s="1">
        <v>1</v>
      </c>
      <c r="K325" s="1">
        <v>-0.5</v>
      </c>
      <c r="L325" s="1">
        <v>0</v>
      </c>
      <c r="M325" s="1">
        <v>0</v>
      </c>
      <c r="N325" s="1">
        <v>1.92</v>
      </c>
      <c r="P325" s="1" t="s">
        <v>4243</v>
      </c>
    </row>
    <row r="326" spans="1:16">
      <c r="A326" s="3" t="s">
        <v>6846</v>
      </c>
      <c r="B326" s="1" t="s">
        <v>86</v>
      </c>
      <c r="C326" s="1">
        <v>2</v>
      </c>
      <c r="E326" s="1">
        <v>20</v>
      </c>
      <c r="F326" s="1">
        <v>1</v>
      </c>
      <c r="G326" s="1">
        <v>1</v>
      </c>
      <c r="H326" s="1">
        <v>0</v>
      </c>
      <c r="I326" s="1">
        <v>1</v>
      </c>
      <c r="J326" s="1">
        <v>0</v>
      </c>
      <c r="K326" s="1">
        <v>0</v>
      </c>
      <c r="L326" s="1">
        <v>0.5</v>
      </c>
      <c r="M326" s="1">
        <v>0</v>
      </c>
      <c r="N326" s="1">
        <v>3</v>
      </c>
      <c r="P326" s="1" t="s">
        <v>4244</v>
      </c>
    </row>
    <row r="327" spans="1:16">
      <c r="A327" s="3" t="s">
        <v>6847</v>
      </c>
      <c r="B327" s="1" t="s">
        <v>86</v>
      </c>
      <c r="C327" s="1">
        <v>3</v>
      </c>
      <c r="E327" s="1">
        <v>42</v>
      </c>
      <c r="F327" s="1">
        <v>2</v>
      </c>
      <c r="G327" s="1">
        <v>1</v>
      </c>
      <c r="H327" s="1">
        <v>0</v>
      </c>
      <c r="I327" s="1">
        <v>0.8</v>
      </c>
      <c r="J327" s="1">
        <v>0</v>
      </c>
      <c r="K327" s="1">
        <v>0</v>
      </c>
      <c r="L327" s="1">
        <v>0.5</v>
      </c>
      <c r="M327" s="1">
        <v>0</v>
      </c>
      <c r="N327" s="1">
        <v>1.8</v>
      </c>
      <c r="P327" s="1" t="s">
        <v>2650</v>
      </c>
    </row>
    <row r="328" spans="1:16">
      <c r="A328" s="3" t="s">
        <v>6848</v>
      </c>
      <c r="B328" s="1" t="s">
        <v>86</v>
      </c>
      <c r="C328" s="1">
        <v>4</v>
      </c>
      <c r="E328" s="1">
        <v>44</v>
      </c>
      <c r="F328" s="1">
        <v>1</v>
      </c>
      <c r="G328" s="1">
        <v>1</v>
      </c>
      <c r="H328" s="1">
        <v>-1.2</v>
      </c>
      <c r="I328" s="1">
        <v>0.8</v>
      </c>
      <c r="J328" s="1">
        <v>0</v>
      </c>
      <c r="K328" s="1">
        <v>-1.2</v>
      </c>
      <c r="L328" s="1">
        <v>0.8</v>
      </c>
      <c r="M328" s="1">
        <v>0</v>
      </c>
      <c r="N328" s="1">
        <v>2.4</v>
      </c>
      <c r="P328" s="1" t="s">
        <v>4248</v>
      </c>
    </row>
    <row r="329" spans="1:16">
      <c r="A329" s="3" t="s">
        <v>6849</v>
      </c>
      <c r="B329" s="1" t="s">
        <v>86</v>
      </c>
      <c r="C329" s="1">
        <v>5</v>
      </c>
      <c r="E329" s="1">
        <v>22</v>
      </c>
      <c r="F329" s="1">
        <v>1</v>
      </c>
      <c r="G329" s="1">
        <v>1</v>
      </c>
      <c r="H329" s="1">
        <v>1.2</v>
      </c>
      <c r="I329" s="1">
        <v>0.8</v>
      </c>
      <c r="J329" s="1">
        <v>0</v>
      </c>
      <c r="K329" s="1">
        <v>1.2</v>
      </c>
      <c r="L329" s="1">
        <v>0.8</v>
      </c>
      <c r="M329" s="1">
        <v>0</v>
      </c>
      <c r="N329" s="1">
        <v>2.4</v>
      </c>
      <c r="P329" s="1" t="s">
        <v>4249</v>
      </c>
    </row>
    <row r="330" spans="1:16">
      <c r="A330" s="3" t="s">
        <v>6850</v>
      </c>
      <c r="B330" s="1" t="s">
        <v>86</v>
      </c>
      <c r="C330" s="1">
        <v>6</v>
      </c>
      <c r="E330" s="1">
        <v>48</v>
      </c>
      <c r="F330" s="1">
        <v>1</v>
      </c>
      <c r="G330" s="1">
        <v>1</v>
      </c>
      <c r="H330" s="1">
        <v>0</v>
      </c>
      <c r="I330" s="1">
        <v>0</v>
      </c>
      <c r="J330" s="1">
        <v>0</v>
      </c>
      <c r="K330" s="1">
        <v>2.2999999999999998</v>
      </c>
      <c r="L330" s="1">
        <v>0</v>
      </c>
      <c r="M330" s="1">
        <v>0</v>
      </c>
      <c r="N330" s="1">
        <v>1.44</v>
      </c>
      <c r="P330" s="1" t="s">
        <v>2637</v>
      </c>
    </row>
    <row r="331" spans="1:16">
      <c r="A331" s="3" t="s">
        <v>6851</v>
      </c>
      <c r="B331" s="1" t="s">
        <v>86</v>
      </c>
      <c r="C331" s="1">
        <v>7</v>
      </c>
      <c r="E331" s="1">
        <v>26</v>
      </c>
      <c r="F331" s="1">
        <v>1</v>
      </c>
      <c r="G331" s="1">
        <v>1</v>
      </c>
      <c r="H331" s="1">
        <v>0</v>
      </c>
      <c r="I331" s="1">
        <v>0</v>
      </c>
      <c r="J331" s="1">
        <v>0</v>
      </c>
      <c r="K331" s="1">
        <v>2.2999999999999998</v>
      </c>
      <c r="L331" s="1">
        <v>0</v>
      </c>
      <c r="M331" s="1">
        <v>0</v>
      </c>
      <c r="N331" s="1">
        <v>1.44</v>
      </c>
      <c r="P331" s="1" t="s">
        <v>2638</v>
      </c>
    </row>
    <row r="332" spans="1:16">
      <c r="A332" s="3" t="s">
        <v>6852</v>
      </c>
      <c r="B332" s="1" t="s">
        <v>86</v>
      </c>
      <c r="C332" s="1">
        <v>8</v>
      </c>
      <c r="E332" s="1">
        <v>49</v>
      </c>
      <c r="F332" s="1">
        <v>1</v>
      </c>
      <c r="G332" s="1">
        <v>0</v>
      </c>
      <c r="H332" s="1">
        <v>1.5</v>
      </c>
      <c r="I332" s="1">
        <v>0</v>
      </c>
      <c r="J332" s="1">
        <v>0</v>
      </c>
      <c r="K332" s="1">
        <v>6</v>
      </c>
      <c r="L332" s="1">
        <v>0</v>
      </c>
      <c r="M332" s="1">
        <v>0</v>
      </c>
      <c r="N332" s="1">
        <v>1.44</v>
      </c>
      <c r="P332" s="1" t="s">
        <v>2639</v>
      </c>
    </row>
    <row r="333" spans="1:16">
      <c r="A333" s="3" t="s">
        <v>6853</v>
      </c>
      <c r="B333" s="1" t="s">
        <v>86</v>
      </c>
      <c r="C333" s="1">
        <v>9</v>
      </c>
      <c r="E333" s="1">
        <v>27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3.6</v>
      </c>
      <c r="L333" s="1">
        <v>0</v>
      </c>
      <c r="M333" s="1">
        <v>0</v>
      </c>
      <c r="N333" s="1">
        <v>1.08</v>
      </c>
      <c r="P333" s="1" t="s">
        <v>2640</v>
      </c>
    </row>
    <row r="334" spans="1:16">
      <c r="A334" s="3" t="s">
        <v>6854</v>
      </c>
      <c r="B334" s="1" t="s">
        <v>86</v>
      </c>
      <c r="C334" s="1">
        <v>10</v>
      </c>
      <c r="E334" s="1">
        <v>13</v>
      </c>
      <c r="F334" s="1">
        <v>0</v>
      </c>
      <c r="G334" s="1">
        <v>1</v>
      </c>
      <c r="H334" s="1">
        <v>0</v>
      </c>
      <c r="I334" s="1">
        <v>0.4</v>
      </c>
      <c r="J334" s="1">
        <v>-0.4</v>
      </c>
      <c r="K334" s="1">
        <v>4.5</v>
      </c>
      <c r="L334" s="1">
        <v>0</v>
      </c>
      <c r="M334" s="1">
        <v>0</v>
      </c>
      <c r="N334" s="1">
        <v>1.62</v>
      </c>
      <c r="P334" s="1" t="s">
        <v>2643</v>
      </c>
    </row>
    <row r="335" spans="1:16">
      <c r="A335" s="3" t="s">
        <v>6855</v>
      </c>
      <c r="B335" s="1" t="s">
        <v>86</v>
      </c>
      <c r="C335" s="1">
        <v>11</v>
      </c>
      <c r="E335" s="1">
        <v>6</v>
      </c>
      <c r="F335" s="1">
        <v>0</v>
      </c>
      <c r="G335" s="1">
        <v>1</v>
      </c>
      <c r="H335" s="1">
        <v>0</v>
      </c>
      <c r="I335" s="1">
        <v>0.4</v>
      </c>
      <c r="J335" s="1">
        <v>0.4</v>
      </c>
      <c r="K335" s="1">
        <v>4.5</v>
      </c>
      <c r="L335" s="1">
        <v>0</v>
      </c>
      <c r="M335" s="1">
        <v>0</v>
      </c>
      <c r="N335" s="1">
        <v>1.62</v>
      </c>
      <c r="P335" s="1" t="s">
        <v>2644</v>
      </c>
    </row>
    <row r="336" spans="1:16">
      <c r="A336" s="3" t="s">
        <v>6856</v>
      </c>
      <c r="B336" s="1" t="s">
        <v>86</v>
      </c>
      <c r="C336" s="1">
        <v>12</v>
      </c>
      <c r="E336" s="1">
        <v>14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6</v>
      </c>
      <c r="L336" s="1">
        <v>0.4</v>
      </c>
      <c r="M336" s="1">
        <v>0</v>
      </c>
      <c r="N336" s="1">
        <v>1.5</v>
      </c>
      <c r="P336" s="1" t="s">
        <v>2646</v>
      </c>
    </row>
    <row r="337" spans="1:16">
      <c r="A337" s="3" t="s">
        <v>6857</v>
      </c>
      <c r="B337" s="1" t="s">
        <v>86</v>
      </c>
      <c r="C337" s="1">
        <v>13</v>
      </c>
      <c r="E337" s="1">
        <v>7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6</v>
      </c>
      <c r="L337" s="1">
        <v>0.4</v>
      </c>
      <c r="M337" s="1">
        <v>0</v>
      </c>
      <c r="N337" s="1">
        <v>1.5</v>
      </c>
      <c r="P337" s="1" t="s">
        <v>2647</v>
      </c>
    </row>
    <row r="338" spans="1:16">
      <c r="A338" s="3" t="s">
        <v>4628</v>
      </c>
      <c r="B338" s="1" t="s">
        <v>57</v>
      </c>
      <c r="C338" s="1">
        <v>1</v>
      </c>
      <c r="E338" s="1">
        <v>4</v>
      </c>
      <c r="F338" s="1">
        <v>1</v>
      </c>
      <c r="G338" s="1">
        <v>1</v>
      </c>
      <c r="H338" s="1">
        <v>0</v>
      </c>
      <c r="I338" s="1">
        <v>0</v>
      </c>
      <c r="J338" s="1">
        <v>1.6</v>
      </c>
      <c r="K338" s="1">
        <v>0</v>
      </c>
      <c r="L338" s="1">
        <v>0</v>
      </c>
      <c r="M338" s="1">
        <v>-0.7</v>
      </c>
      <c r="N338" s="1">
        <v>3</v>
      </c>
      <c r="P338" s="1" t="s">
        <v>2649</v>
      </c>
    </row>
    <row r="339" spans="1:16">
      <c r="A339" s="3" t="s">
        <v>4629</v>
      </c>
      <c r="B339" s="1" t="s">
        <v>57</v>
      </c>
      <c r="C339" s="1">
        <v>2</v>
      </c>
      <c r="E339" s="1">
        <v>23</v>
      </c>
      <c r="F339" s="1">
        <v>1</v>
      </c>
      <c r="G339" s="1">
        <v>1</v>
      </c>
      <c r="H339" s="1">
        <v>0</v>
      </c>
      <c r="I339" s="1">
        <v>0</v>
      </c>
      <c r="J339" s="1">
        <v>0.4</v>
      </c>
      <c r="K339" s="1">
        <v>0</v>
      </c>
      <c r="L339" s="1">
        <v>1.2</v>
      </c>
      <c r="M339" s="1">
        <v>0.4</v>
      </c>
      <c r="N339" s="1">
        <v>2.4</v>
      </c>
      <c r="P339" s="1" t="s">
        <v>4244</v>
      </c>
    </row>
    <row r="340" spans="1:16">
      <c r="A340" s="3" t="s">
        <v>4630</v>
      </c>
      <c r="B340" s="1" t="s">
        <v>57</v>
      </c>
      <c r="C340" s="1">
        <v>3</v>
      </c>
      <c r="E340" s="1">
        <v>38</v>
      </c>
      <c r="F340" s="1">
        <v>2</v>
      </c>
      <c r="G340" s="1">
        <v>1</v>
      </c>
      <c r="H340" s="1">
        <v>0</v>
      </c>
      <c r="I340" s="1">
        <v>4.4000000000000004</v>
      </c>
      <c r="J340" s="1">
        <v>0</v>
      </c>
      <c r="K340" s="1">
        <v>0</v>
      </c>
      <c r="L340" s="1">
        <v>2.9</v>
      </c>
      <c r="M340" s="1">
        <v>0</v>
      </c>
      <c r="N340" s="1">
        <v>3</v>
      </c>
      <c r="P340" s="1" t="s">
        <v>2650</v>
      </c>
    </row>
    <row r="341" spans="1:16">
      <c r="A341" s="3" t="s">
        <v>4631</v>
      </c>
      <c r="B341" s="1" t="s">
        <v>57</v>
      </c>
      <c r="C341" s="1">
        <v>4</v>
      </c>
      <c r="E341" s="1">
        <v>42</v>
      </c>
      <c r="F341" s="1">
        <v>2</v>
      </c>
      <c r="G341" s="1">
        <v>1</v>
      </c>
      <c r="H341" s="1">
        <v>0</v>
      </c>
      <c r="I341" s="1">
        <v>0.1</v>
      </c>
      <c r="J341" s="1">
        <v>0</v>
      </c>
      <c r="K341" s="1">
        <v>0</v>
      </c>
      <c r="L341" s="1">
        <v>0.6</v>
      </c>
      <c r="M341" s="1">
        <v>2</v>
      </c>
      <c r="N341" s="1">
        <v>2.64</v>
      </c>
      <c r="P341" s="1" t="s">
        <v>4632</v>
      </c>
    </row>
    <row r="342" spans="1:16">
      <c r="A342" s="3" t="s">
        <v>4633</v>
      </c>
      <c r="B342" s="1" t="s">
        <v>57</v>
      </c>
      <c r="C342" s="1">
        <v>5</v>
      </c>
      <c r="E342" s="1">
        <v>57</v>
      </c>
      <c r="F342" s="1">
        <v>1</v>
      </c>
      <c r="G342" s="1">
        <v>0</v>
      </c>
      <c r="H342" s="1">
        <v>0.2</v>
      </c>
      <c r="I342" s="1">
        <v>0</v>
      </c>
      <c r="J342" s="1">
        <v>0</v>
      </c>
      <c r="K342" s="1">
        <v>2.1</v>
      </c>
      <c r="L342" s="1">
        <v>0</v>
      </c>
      <c r="M342" s="1">
        <v>0</v>
      </c>
      <c r="N342" s="1">
        <v>0.86</v>
      </c>
      <c r="P342" s="1" t="s">
        <v>4642</v>
      </c>
    </row>
    <row r="343" spans="1:16">
      <c r="A343" s="3" t="s">
        <v>4634</v>
      </c>
      <c r="B343" s="1" t="s">
        <v>57</v>
      </c>
      <c r="C343" s="1">
        <v>6</v>
      </c>
      <c r="E343" s="1">
        <v>27</v>
      </c>
      <c r="F343" s="1">
        <v>1</v>
      </c>
      <c r="G343" s="1">
        <v>0</v>
      </c>
      <c r="H343" s="1">
        <v>0.2</v>
      </c>
      <c r="I343" s="1">
        <v>0</v>
      </c>
      <c r="J343" s="1">
        <v>0</v>
      </c>
      <c r="K343" s="1">
        <v>2.1</v>
      </c>
      <c r="L343" s="1">
        <v>0</v>
      </c>
      <c r="M343" s="1">
        <v>0</v>
      </c>
      <c r="N343" s="1">
        <v>0.86</v>
      </c>
      <c r="P343" s="1" t="s">
        <v>4643</v>
      </c>
    </row>
    <row r="344" spans="1:16">
      <c r="A344" s="3" t="s">
        <v>4635</v>
      </c>
      <c r="B344" s="1" t="s">
        <v>57</v>
      </c>
      <c r="C344" s="1">
        <v>7</v>
      </c>
      <c r="E344" s="1">
        <v>13</v>
      </c>
      <c r="F344" s="1">
        <v>0</v>
      </c>
      <c r="G344" s="1">
        <v>1</v>
      </c>
      <c r="H344" s="1">
        <v>0</v>
      </c>
      <c r="I344" s="1">
        <v>0</v>
      </c>
      <c r="J344" s="1">
        <v>0</v>
      </c>
      <c r="K344" s="1">
        <v>1</v>
      </c>
      <c r="L344" s="1">
        <v>0</v>
      </c>
      <c r="M344" s="1">
        <v>0</v>
      </c>
      <c r="N344" s="1">
        <v>1.8</v>
      </c>
      <c r="P344" s="1" t="s">
        <v>2643</v>
      </c>
    </row>
    <row r="345" spans="1:16">
      <c r="A345" s="3" t="s">
        <v>4636</v>
      </c>
      <c r="B345" s="1" t="s">
        <v>57</v>
      </c>
      <c r="C345" s="1">
        <v>8</v>
      </c>
      <c r="E345" s="1">
        <v>6</v>
      </c>
      <c r="F345" s="1">
        <v>0</v>
      </c>
      <c r="G345" s="1">
        <v>1</v>
      </c>
      <c r="H345" s="1">
        <v>0</v>
      </c>
      <c r="I345" s="1">
        <v>0</v>
      </c>
      <c r="J345" s="1">
        <v>0</v>
      </c>
      <c r="K345" s="1">
        <v>1</v>
      </c>
      <c r="L345" s="1">
        <v>0</v>
      </c>
      <c r="M345" s="1">
        <v>0</v>
      </c>
      <c r="N345" s="1">
        <v>1.8</v>
      </c>
      <c r="P345" s="1" t="s">
        <v>2644</v>
      </c>
    </row>
    <row r="346" spans="1:16">
      <c r="A346" s="3" t="s">
        <v>4637</v>
      </c>
      <c r="B346" s="1" t="s">
        <v>57</v>
      </c>
      <c r="C346" s="1">
        <v>9</v>
      </c>
      <c r="E346" s="1">
        <v>14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2</v>
      </c>
      <c r="L346" s="1">
        <v>0</v>
      </c>
      <c r="M346" s="1">
        <v>0</v>
      </c>
      <c r="N346" s="1">
        <v>1.2</v>
      </c>
      <c r="P346" s="1" t="s">
        <v>2646</v>
      </c>
    </row>
    <row r="347" spans="1:16">
      <c r="A347" s="3" t="s">
        <v>4638</v>
      </c>
      <c r="B347" s="1" t="s">
        <v>57</v>
      </c>
      <c r="C347" s="1">
        <v>10</v>
      </c>
      <c r="E347" s="1">
        <v>7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2</v>
      </c>
      <c r="L347" s="1">
        <v>0</v>
      </c>
      <c r="M347" s="1">
        <v>0</v>
      </c>
      <c r="N347" s="1">
        <v>1.2</v>
      </c>
      <c r="P347" s="1" t="s">
        <v>2647</v>
      </c>
    </row>
    <row r="348" spans="1:16">
      <c r="A348" s="3" t="s">
        <v>4639</v>
      </c>
      <c r="B348" s="1" t="s">
        <v>57</v>
      </c>
      <c r="C348" s="1">
        <v>11</v>
      </c>
      <c r="E348" s="1">
        <v>17</v>
      </c>
      <c r="F348" s="1">
        <v>0</v>
      </c>
      <c r="G348" s="1">
        <v>0</v>
      </c>
      <c r="H348" s="1">
        <v>0.7</v>
      </c>
      <c r="I348" s="1">
        <v>0</v>
      </c>
      <c r="J348" s="1">
        <v>0</v>
      </c>
      <c r="K348" s="1">
        <v>-1.5</v>
      </c>
      <c r="L348" s="1">
        <v>0</v>
      </c>
      <c r="M348" s="1">
        <v>0</v>
      </c>
      <c r="N348" s="1">
        <v>1.8</v>
      </c>
      <c r="P348" s="1" t="s">
        <v>2653</v>
      </c>
    </row>
    <row r="349" spans="1:16">
      <c r="A349" s="3" t="s">
        <v>4640</v>
      </c>
      <c r="B349" s="1" t="s">
        <v>57</v>
      </c>
      <c r="C349" s="1">
        <v>12</v>
      </c>
      <c r="E349" s="1">
        <v>10</v>
      </c>
      <c r="F349" s="1">
        <v>0</v>
      </c>
      <c r="G349" s="1">
        <v>0</v>
      </c>
      <c r="H349" s="1">
        <v>0.7</v>
      </c>
      <c r="I349" s="1">
        <v>0</v>
      </c>
      <c r="J349" s="1">
        <v>0</v>
      </c>
      <c r="K349" s="1">
        <v>-1.5</v>
      </c>
      <c r="L349" s="1">
        <v>0</v>
      </c>
      <c r="M349" s="1">
        <v>0</v>
      </c>
      <c r="N349" s="1">
        <v>1.8</v>
      </c>
      <c r="P349" s="1" t="s">
        <v>2654</v>
      </c>
    </row>
    <row r="350" spans="1:16">
      <c r="A350" s="3" t="s">
        <v>4641</v>
      </c>
      <c r="B350" s="1" t="s">
        <v>57</v>
      </c>
      <c r="C350" s="1">
        <v>13</v>
      </c>
      <c r="E350" s="1">
        <v>21</v>
      </c>
      <c r="F350" s="1">
        <v>1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-0.3</v>
      </c>
      <c r="M350" s="1">
        <v>0</v>
      </c>
      <c r="N350" s="1">
        <v>1.44</v>
      </c>
      <c r="P350" s="1" t="s">
        <v>2656</v>
      </c>
    </row>
    <row r="351" spans="1:16">
      <c r="A351" s="3" t="s">
        <v>5486</v>
      </c>
      <c r="B351" s="1" t="s">
        <v>81</v>
      </c>
      <c r="C351" s="1">
        <v>1</v>
      </c>
      <c r="E351" s="1">
        <v>6</v>
      </c>
      <c r="F351" s="1">
        <v>1</v>
      </c>
      <c r="G351" s="1">
        <v>1</v>
      </c>
      <c r="H351" s="1">
        <v>0</v>
      </c>
      <c r="I351" s="1">
        <v>-0.3</v>
      </c>
      <c r="J351" s="1">
        <v>0</v>
      </c>
      <c r="K351" s="1">
        <v>0</v>
      </c>
      <c r="L351" s="1">
        <v>0.5</v>
      </c>
      <c r="M351" s="1">
        <v>0</v>
      </c>
      <c r="N351" s="1">
        <v>1.8</v>
      </c>
      <c r="P351" s="1" t="s">
        <v>2649</v>
      </c>
    </row>
    <row r="352" spans="1:16">
      <c r="A352" s="3" t="s">
        <v>5487</v>
      </c>
      <c r="B352" s="1" t="s">
        <v>81</v>
      </c>
      <c r="C352" s="1">
        <v>2</v>
      </c>
      <c r="E352" s="1">
        <v>20</v>
      </c>
      <c r="F352" s="1">
        <v>2</v>
      </c>
      <c r="G352" s="1">
        <v>1</v>
      </c>
      <c r="H352" s="1">
        <v>0</v>
      </c>
      <c r="I352" s="1">
        <v>1.9</v>
      </c>
      <c r="J352" s="1">
        <v>0</v>
      </c>
      <c r="K352" s="1">
        <v>0</v>
      </c>
      <c r="L352" s="1">
        <v>1.9</v>
      </c>
      <c r="M352" s="1">
        <v>0</v>
      </c>
      <c r="N352" s="1">
        <v>3.12</v>
      </c>
      <c r="P352" s="1" t="s">
        <v>2650</v>
      </c>
    </row>
    <row r="353" spans="1:16">
      <c r="A353" s="3" t="s">
        <v>5488</v>
      </c>
      <c r="B353" s="1" t="s">
        <v>81</v>
      </c>
      <c r="C353" s="1">
        <v>3</v>
      </c>
      <c r="E353" s="1">
        <v>20</v>
      </c>
      <c r="F353" s="1">
        <v>2</v>
      </c>
      <c r="G353" s="1">
        <v>1</v>
      </c>
      <c r="H353" s="1">
        <v>0</v>
      </c>
      <c r="I353" s="1">
        <v>3.4</v>
      </c>
      <c r="J353" s="1">
        <v>3</v>
      </c>
      <c r="K353" s="1">
        <v>0</v>
      </c>
      <c r="L353" s="1">
        <v>3.7</v>
      </c>
      <c r="M353" s="1">
        <v>3.5</v>
      </c>
      <c r="N353" s="1">
        <v>1.1200000000000001</v>
      </c>
      <c r="P353" s="1" t="s">
        <v>4632</v>
      </c>
    </row>
    <row r="354" spans="1:16">
      <c r="A354" s="3" t="s">
        <v>5489</v>
      </c>
      <c r="B354" s="1" t="s">
        <v>81</v>
      </c>
      <c r="C354" s="1">
        <v>4</v>
      </c>
      <c r="E354" s="1">
        <v>26</v>
      </c>
      <c r="F354" s="1">
        <v>1</v>
      </c>
      <c r="G354" s="1">
        <v>0</v>
      </c>
      <c r="H354" s="1">
        <v>0</v>
      </c>
      <c r="I354" s="1">
        <v>0</v>
      </c>
      <c r="J354" s="1">
        <v>0</v>
      </c>
      <c r="K354" s="1">
        <v>1.5</v>
      </c>
      <c r="L354" s="1">
        <v>0</v>
      </c>
      <c r="M354" s="1">
        <v>0</v>
      </c>
      <c r="N354" s="1">
        <v>0.7</v>
      </c>
      <c r="P354" s="1" t="s">
        <v>2637</v>
      </c>
    </row>
    <row r="355" spans="1:16">
      <c r="A355" s="3" t="s">
        <v>5490</v>
      </c>
      <c r="B355" s="1" t="s">
        <v>81</v>
      </c>
      <c r="C355" s="1">
        <v>5</v>
      </c>
      <c r="E355" s="1">
        <v>11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1.5</v>
      </c>
      <c r="L355" s="1">
        <v>0</v>
      </c>
      <c r="M355" s="1">
        <v>0</v>
      </c>
      <c r="N355" s="1">
        <v>0.7</v>
      </c>
      <c r="P355" s="1" t="s">
        <v>2638</v>
      </c>
    </row>
    <row r="356" spans="1:16">
      <c r="A356" s="3" t="s">
        <v>5491</v>
      </c>
      <c r="B356" s="1" t="s">
        <v>81</v>
      </c>
      <c r="C356" s="1">
        <v>6</v>
      </c>
      <c r="E356" s="1">
        <v>27</v>
      </c>
      <c r="F356" s="1">
        <v>1</v>
      </c>
      <c r="G356" s="1">
        <v>0</v>
      </c>
      <c r="H356" s="1">
        <v>0.2</v>
      </c>
      <c r="I356" s="1">
        <v>0</v>
      </c>
      <c r="J356" s="1">
        <v>0</v>
      </c>
      <c r="K356" s="1">
        <v>1.8</v>
      </c>
      <c r="L356" s="1">
        <v>0</v>
      </c>
      <c r="M356" s="1">
        <v>0</v>
      </c>
      <c r="N356" s="1">
        <v>0.7</v>
      </c>
      <c r="P356" s="1" t="s">
        <v>2639</v>
      </c>
    </row>
    <row r="357" spans="1:16">
      <c r="A357" s="3" t="s">
        <v>5492</v>
      </c>
      <c r="B357" s="1" t="s">
        <v>81</v>
      </c>
      <c r="C357" s="1">
        <v>7</v>
      </c>
      <c r="E357" s="1">
        <v>12</v>
      </c>
      <c r="F357" s="1">
        <v>1</v>
      </c>
      <c r="G357" s="1">
        <v>0</v>
      </c>
      <c r="H357" s="1">
        <v>0.2</v>
      </c>
      <c r="I357" s="1">
        <v>0</v>
      </c>
      <c r="J357" s="1">
        <v>0</v>
      </c>
      <c r="K357" s="1">
        <v>1.8</v>
      </c>
      <c r="L357" s="1">
        <v>0</v>
      </c>
      <c r="M357" s="1">
        <v>0</v>
      </c>
      <c r="N357" s="1">
        <v>0.7</v>
      </c>
      <c r="P357" s="1" t="s">
        <v>2640</v>
      </c>
    </row>
    <row r="358" spans="1:16">
      <c r="A358" s="3" t="s">
        <v>5493</v>
      </c>
      <c r="B358" s="1" t="s">
        <v>81</v>
      </c>
      <c r="C358" s="1">
        <v>8</v>
      </c>
      <c r="E358" s="1">
        <v>29</v>
      </c>
      <c r="F358" s="1">
        <v>1</v>
      </c>
      <c r="G358" s="1">
        <v>0</v>
      </c>
      <c r="H358" s="1">
        <v>0</v>
      </c>
      <c r="I358" s="1">
        <v>0</v>
      </c>
      <c r="J358" s="1">
        <v>0</v>
      </c>
      <c r="K358" s="1">
        <v>1</v>
      </c>
      <c r="L358" s="1">
        <v>0</v>
      </c>
      <c r="M358" s="1">
        <v>0</v>
      </c>
      <c r="N358" s="1">
        <v>1.5</v>
      </c>
      <c r="P358" s="1" t="s">
        <v>5494</v>
      </c>
    </row>
    <row r="359" spans="1:16">
      <c r="A359" s="3" t="s">
        <v>5496</v>
      </c>
      <c r="B359" s="1" t="s">
        <v>81</v>
      </c>
      <c r="C359" s="1">
        <v>9</v>
      </c>
      <c r="E359" s="1">
        <v>14</v>
      </c>
      <c r="F359" s="1">
        <v>1</v>
      </c>
      <c r="G359" s="1">
        <v>0</v>
      </c>
      <c r="H359" s="1">
        <v>0</v>
      </c>
      <c r="I359" s="1">
        <v>0</v>
      </c>
      <c r="J359" s="1">
        <v>0</v>
      </c>
      <c r="K359" s="1">
        <v>1</v>
      </c>
      <c r="L359" s="1">
        <v>0</v>
      </c>
      <c r="M359" s="1">
        <v>0</v>
      </c>
      <c r="N359" s="1">
        <v>1.5</v>
      </c>
      <c r="P359" s="1" t="s">
        <v>5495</v>
      </c>
    </row>
    <row r="360" spans="1:16">
      <c r="A360" s="3" t="s">
        <v>5497</v>
      </c>
      <c r="B360" s="1" t="s">
        <v>81</v>
      </c>
      <c r="C360" s="1">
        <v>10</v>
      </c>
      <c r="E360" s="1">
        <v>44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1.5</v>
      </c>
      <c r="L360" s="1">
        <v>0</v>
      </c>
      <c r="M360" s="1">
        <v>0</v>
      </c>
      <c r="N360" s="1">
        <v>0.7</v>
      </c>
      <c r="P360" s="1" t="s">
        <v>2643</v>
      </c>
    </row>
    <row r="361" spans="1:16">
      <c r="A361" s="3" t="s">
        <v>5498</v>
      </c>
      <c r="B361" s="1" t="s">
        <v>81</v>
      </c>
      <c r="C361" s="1">
        <v>11</v>
      </c>
      <c r="E361" s="1">
        <v>36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1.5</v>
      </c>
      <c r="L361" s="1">
        <v>0</v>
      </c>
      <c r="M361" s="1">
        <v>0</v>
      </c>
      <c r="N361" s="1">
        <v>0.7</v>
      </c>
      <c r="P361" s="1" t="s">
        <v>2644</v>
      </c>
    </row>
    <row r="362" spans="1:16">
      <c r="A362" s="3" t="s">
        <v>5499</v>
      </c>
      <c r="B362" s="1" t="s">
        <v>81</v>
      </c>
      <c r="C362" s="1">
        <v>12</v>
      </c>
      <c r="E362" s="1">
        <v>45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1.5</v>
      </c>
      <c r="L362" s="1">
        <v>0</v>
      </c>
      <c r="M362" s="1">
        <v>0</v>
      </c>
      <c r="N362" s="1">
        <v>0.7</v>
      </c>
      <c r="P362" s="1" t="s">
        <v>2646</v>
      </c>
    </row>
    <row r="363" spans="1:16">
      <c r="A363" s="3" t="s">
        <v>5500</v>
      </c>
      <c r="B363" s="1" t="s">
        <v>81</v>
      </c>
      <c r="C363" s="1">
        <v>13</v>
      </c>
      <c r="E363" s="1">
        <v>37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1.5</v>
      </c>
      <c r="L363" s="1">
        <v>0</v>
      </c>
      <c r="M363" s="1">
        <v>0</v>
      </c>
      <c r="N363" s="1">
        <v>0.7</v>
      </c>
      <c r="P363" s="1" t="s">
        <v>2647</v>
      </c>
    </row>
    <row r="364" spans="1:16">
      <c r="A364" s="3" t="s">
        <v>5501</v>
      </c>
      <c r="B364" s="1" t="s">
        <v>81</v>
      </c>
      <c r="C364" s="1">
        <v>14</v>
      </c>
      <c r="E364" s="1">
        <v>48</v>
      </c>
      <c r="F364" s="1">
        <v>0</v>
      </c>
      <c r="G364" s="1">
        <v>0</v>
      </c>
      <c r="H364" s="1">
        <v>-1.5</v>
      </c>
      <c r="I364" s="1">
        <v>0</v>
      </c>
      <c r="J364" s="1">
        <v>0</v>
      </c>
      <c r="K364" s="1">
        <v>0.8</v>
      </c>
      <c r="L364" s="1">
        <v>0</v>
      </c>
      <c r="M364" s="1">
        <v>0</v>
      </c>
      <c r="N364" s="1">
        <v>1.2</v>
      </c>
      <c r="P364" s="1" t="s">
        <v>2653</v>
      </c>
    </row>
    <row r="365" spans="1:16">
      <c r="A365" s="3" t="s">
        <v>5502</v>
      </c>
      <c r="B365" s="1" t="s">
        <v>81</v>
      </c>
      <c r="C365" s="1">
        <v>15</v>
      </c>
      <c r="E365" s="1">
        <v>40</v>
      </c>
      <c r="F365" s="1">
        <v>0</v>
      </c>
      <c r="G365" s="1">
        <v>0</v>
      </c>
      <c r="H365" s="1">
        <v>-1.5</v>
      </c>
      <c r="I365" s="1">
        <v>0</v>
      </c>
      <c r="J365" s="1">
        <v>0</v>
      </c>
      <c r="K365" s="1">
        <v>0.8</v>
      </c>
      <c r="L365" s="1">
        <v>0</v>
      </c>
      <c r="M365" s="1">
        <v>0</v>
      </c>
      <c r="N365" s="1">
        <v>1.2</v>
      </c>
      <c r="P365" s="1" t="s">
        <v>2654</v>
      </c>
    </row>
    <row r="366" spans="1:16">
      <c r="A366" s="3" t="s">
        <v>5251</v>
      </c>
      <c r="B366" s="1" t="s">
        <v>41</v>
      </c>
      <c r="C366" s="1">
        <v>1</v>
      </c>
      <c r="E366" s="1">
        <v>4</v>
      </c>
      <c r="F366" s="1">
        <v>1</v>
      </c>
      <c r="G366" s="1">
        <v>1</v>
      </c>
      <c r="H366" s="1">
        <v>0</v>
      </c>
      <c r="I366" s="1">
        <v>0</v>
      </c>
      <c r="J366" s="1">
        <v>1</v>
      </c>
      <c r="K366" s="1">
        <v>0</v>
      </c>
      <c r="L366" s="1">
        <v>0</v>
      </c>
      <c r="M366" s="1">
        <v>0</v>
      </c>
      <c r="N366" s="1">
        <v>2.64</v>
      </c>
      <c r="P366" s="1" t="s">
        <v>2649</v>
      </c>
    </row>
    <row r="367" spans="1:16">
      <c r="A367" s="3" t="s">
        <v>5252</v>
      </c>
      <c r="B367" s="1" t="s">
        <v>41</v>
      </c>
      <c r="C367" s="1">
        <v>2</v>
      </c>
      <c r="E367" s="1">
        <v>18</v>
      </c>
      <c r="F367" s="1">
        <v>1</v>
      </c>
      <c r="G367" s="1">
        <v>1</v>
      </c>
      <c r="H367" s="1">
        <v>0</v>
      </c>
      <c r="I367" s="1">
        <v>1</v>
      </c>
      <c r="J367" s="1">
        <v>0</v>
      </c>
      <c r="K367" s="1">
        <v>0</v>
      </c>
      <c r="L367" s="1">
        <v>1.5</v>
      </c>
      <c r="M367" s="1">
        <v>0</v>
      </c>
      <c r="N367" s="1">
        <v>3.6</v>
      </c>
      <c r="P367" s="1" t="s">
        <v>2649</v>
      </c>
    </row>
    <row r="368" spans="1:16">
      <c r="A368" s="3" t="s">
        <v>5253</v>
      </c>
      <c r="B368" s="1" t="s">
        <v>41</v>
      </c>
      <c r="C368" s="1">
        <v>3</v>
      </c>
      <c r="E368" s="1">
        <v>54</v>
      </c>
      <c r="F368" s="1">
        <v>2</v>
      </c>
      <c r="G368" s="1">
        <v>1</v>
      </c>
      <c r="H368" s="1">
        <v>0</v>
      </c>
      <c r="I368" s="1">
        <v>0.9</v>
      </c>
      <c r="J368" s="1">
        <v>-0.1</v>
      </c>
      <c r="K368" s="1">
        <v>0</v>
      </c>
      <c r="L368" s="1">
        <v>0.5</v>
      </c>
      <c r="M368" s="1">
        <v>-0.1</v>
      </c>
      <c r="N368" s="1">
        <v>1.68</v>
      </c>
      <c r="P368" s="1" t="s">
        <v>2650</v>
      </c>
    </row>
    <row r="369" spans="1:16">
      <c r="A369" s="3" t="s">
        <v>5254</v>
      </c>
      <c r="B369" s="1" t="s">
        <v>41</v>
      </c>
      <c r="C369" s="1">
        <v>4</v>
      </c>
      <c r="E369" s="1">
        <v>54</v>
      </c>
      <c r="F369" s="1">
        <v>2</v>
      </c>
      <c r="G369" s="1">
        <v>1</v>
      </c>
      <c r="H369" s="1">
        <v>0</v>
      </c>
      <c r="I369" s="1">
        <v>1.2</v>
      </c>
      <c r="J369" s="1">
        <v>0.5</v>
      </c>
      <c r="K369" s="1">
        <v>0</v>
      </c>
      <c r="L369" s="1">
        <v>0.5</v>
      </c>
      <c r="M369" s="1">
        <v>0.5</v>
      </c>
      <c r="N369" s="1">
        <v>1.32</v>
      </c>
      <c r="P369" s="1" t="s">
        <v>2650</v>
      </c>
    </row>
    <row r="370" spans="1:16">
      <c r="A370" s="3" t="s">
        <v>5255</v>
      </c>
      <c r="B370" s="1" t="s">
        <v>41</v>
      </c>
      <c r="C370" s="1">
        <v>5</v>
      </c>
      <c r="E370" s="1">
        <v>66</v>
      </c>
      <c r="F370" s="1">
        <v>1</v>
      </c>
      <c r="G370" s="1">
        <v>1</v>
      </c>
      <c r="H370" s="1">
        <v>0</v>
      </c>
      <c r="I370" s="1">
        <v>0</v>
      </c>
      <c r="J370" s="1">
        <v>0</v>
      </c>
      <c r="K370" s="1">
        <v>2.2999999999999998</v>
      </c>
      <c r="L370" s="1">
        <v>0</v>
      </c>
      <c r="M370" s="1">
        <v>0</v>
      </c>
      <c r="N370" s="1">
        <v>1.44</v>
      </c>
      <c r="P370" s="1" t="s">
        <v>2637</v>
      </c>
    </row>
    <row r="371" spans="1:16">
      <c r="A371" s="3" t="s">
        <v>5256</v>
      </c>
      <c r="B371" s="1" t="s">
        <v>41</v>
      </c>
      <c r="C371" s="1">
        <v>6</v>
      </c>
      <c r="E371" s="1">
        <v>22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2.2999999999999998</v>
      </c>
      <c r="L371" s="1">
        <v>0</v>
      </c>
      <c r="M371" s="1">
        <v>0</v>
      </c>
      <c r="N371" s="1">
        <v>1.44</v>
      </c>
      <c r="P371" s="1" t="s">
        <v>2638</v>
      </c>
    </row>
    <row r="372" spans="1:16">
      <c r="A372" s="3" t="s">
        <v>5257</v>
      </c>
      <c r="B372" s="1" t="s">
        <v>41</v>
      </c>
      <c r="C372" s="1">
        <v>7</v>
      </c>
      <c r="E372" s="1">
        <v>67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4</v>
      </c>
      <c r="L372" s="1">
        <v>0</v>
      </c>
      <c r="M372" s="1">
        <v>0</v>
      </c>
      <c r="N372" s="1">
        <v>1.32</v>
      </c>
      <c r="P372" s="1" t="s">
        <v>2639</v>
      </c>
    </row>
    <row r="373" spans="1:16">
      <c r="A373" s="3" t="s">
        <v>5258</v>
      </c>
      <c r="B373" s="1" t="s">
        <v>41</v>
      </c>
      <c r="C373" s="1">
        <v>8</v>
      </c>
      <c r="E373" s="1">
        <v>23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4</v>
      </c>
      <c r="L373" s="1">
        <v>0</v>
      </c>
      <c r="M373" s="1">
        <v>0</v>
      </c>
      <c r="N373" s="1">
        <v>1.32</v>
      </c>
      <c r="P373" s="1" t="s">
        <v>2640</v>
      </c>
    </row>
    <row r="374" spans="1:16">
      <c r="A374" s="3" t="s">
        <v>5259</v>
      </c>
      <c r="B374" s="1" t="s">
        <v>41</v>
      </c>
      <c r="C374" s="1">
        <v>9</v>
      </c>
      <c r="E374" s="1">
        <v>12</v>
      </c>
      <c r="F374" s="1">
        <v>0</v>
      </c>
      <c r="G374" s="1">
        <v>1</v>
      </c>
      <c r="H374" s="1">
        <v>0</v>
      </c>
      <c r="I374" s="1">
        <v>0</v>
      </c>
      <c r="J374" s="1">
        <v>0</v>
      </c>
      <c r="K374" s="1">
        <v>4.5</v>
      </c>
      <c r="L374" s="1">
        <v>0</v>
      </c>
      <c r="M374" s="1">
        <v>0</v>
      </c>
      <c r="N374" s="1">
        <v>1.8</v>
      </c>
      <c r="P374" s="1" t="s">
        <v>2643</v>
      </c>
    </row>
    <row r="375" spans="1:16">
      <c r="A375" s="3" t="s">
        <v>5260</v>
      </c>
      <c r="B375" s="1" t="s">
        <v>41</v>
      </c>
      <c r="C375" s="1">
        <v>10</v>
      </c>
      <c r="E375" s="1">
        <v>6</v>
      </c>
      <c r="F375" s="1">
        <v>0</v>
      </c>
      <c r="G375" s="1">
        <v>1</v>
      </c>
      <c r="H375" s="1">
        <v>0</v>
      </c>
      <c r="I375" s="1">
        <v>0</v>
      </c>
      <c r="J375" s="1">
        <v>0</v>
      </c>
      <c r="K375" s="1">
        <v>4.5</v>
      </c>
      <c r="L375" s="1">
        <v>0</v>
      </c>
      <c r="M375" s="1">
        <v>0</v>
      </c>
      <c r="N375" s="1">
        <v>1.8</v>
      </c>
      <c r="P375" s="1" t="s">
        <v>2644</v>
      </c>
    </row>
    <row r="376" spans="1:16">
      <c r="A376" s="3" t="s">
        <v>5261</v>
      </c>
      <c r="B376" s="1" t="s">
        <v>41</v>
      </c>
      <c r="C376" s="1">
        <v>11</v>
      </c>
      <c r="E376" s="1">
        <v>13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4.9000000000000004</v>
      </c>
      <c r="L376" s="1">
        <v>0</v>
      </c>
      <c r="M376" s="1">
        <v>0</v>
      </c>
      <c r="N376" s="1">
        <v>1.44</v>
      </c>
      <c r="P376" s="1" t="s">
        <v>2646</v>
      </c>
    </row>
    <row r="377" spans="1:16">
      <c r="A377" s="3" t="s">
        <v>5262</v>
      </c>
      <c r="B377" s="1" t="s">
        <v>41</v>
      </c>
      <c r="C377" s="1">
        <v>12</v>
      </c>
      <c r="E377" s="1">
        <v>7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4.9000000000000004</v>
      </c>
      <c r="L377" s="1">
        <v>0</v>
      </c>
      <c r="M377" s="1">
        <v>0</v>
      </c>
      <c r="N377" s="1">
        <v>1.44</v>
      </c>
      <c r="P377" s="1" t="s">
        <v>2647</v>
      </c>
    </row>
    <row r="378" spans="1:16">
      <c r="A378" s="3" t="s">
        <v>7750</v>
      </c>
      <c r="B378" s="1" t="s">
        <v>85</v>
      </c>
      <c r="C378" s="1">
        <v>1</v>
      </c>
      <c r="E378" s="1">
        <v>4</v>
      </c>
      <c r="F378" s="1">
        <v>1</v>
      </c>
      <c r="G378" s="1">
        <v>1</v>
      </c>
      <c r="H378" s="1">
        <v>-0.4</v>
      </c>
      <c r="I378" s="1">
        <v>-0.5</v>
      </c>
      <c r="J378" s="1">
        <v>0</v>
      </c>
      <c r="K378" s="1">
        <v>0.4</v>
      </c>
      <c r="L378" s="1">
        <v>-0.5</v>
      </c>
      <c r="M378" s="1">
        <v>0</v>
      </c>
      <c r="N378" s="1">
        <v>1.8</v>
      </c>
      <c r="P378" s="1" t="s">
        <v>4243</v>
      </c>
    </row>
    <row r="379" spans="1:16">
      <c r="A379" s="3" t="s">
        <v>7751</v>
      </c>
      <c r="B379" s="1" t="s">
        <v>85</v>
      </c>
      <c r="C379" s="1">
        <v>2</v>
      </c>
      <c r="E379" s="1">
        <v>23</v>
      </c>
      <c r="F379" s="1">
        <v>1</v>
      </c>
      <c r="G379" s="1">
        <v>1</v>
      </c>
      <c r="H379" s="1">
        <v>0</v>
      </c>
      <c r="I379" s="1">
        <v>1</v>
      </c>
      <c r="J379" s="1">
        <v>0</v>
      </c>
      <c r="K379" s="1">
        <v>0</v>
      </c>
      <c r="L379" s="1">
        <v>2.2000000000000002</v>
      </c>
      <c r="M379" s="1">
        <v>0</v>
      </c>
      <c r="N379" s="1">
        <v>2.16</v>
      </c>
      <c r="P379" s="1" t="s">
        <v>4244</v>
      </c>
    </row>
    <row r="380" spans="1:16">
      <c r="A380" s="3" t="s">
        <v>7752</v>
      </c>
      <c r="B380" s="1" t="s">
        <v>85</v>
      </c>
      <c r="C380" s="1">
        <v>3</v>
      </c>
      <c r="E380" s="1">
        <v>62</v>
      </c>
      <c r="F380" s="1">
        <v>2</v>
      </c>
      <c r="G380" s="1">
        <v>1</v>
      </c>
      <c r="H380" s="1">
        <v>0</v>
      </c>
      <c r="I380" s="1">
        <v>0.9</v>
      </c>
      <c r="J380" s="1">
        <v>0.1</v>
      </c>
      <c r="K380" s="1">
        <v>0</v>
      </c>
      <c r="L380" s="1">
        <v>0.9</v>
      </c>
      <c r="M380" s="1">
        <v>0.1</v>
      </c>
      <c r="N380" s="1">
        <v>1.68</v>
      </c>
      <c r="P380" s="1" t="s">
        <v>2650</v>
      </c>
    </row>
    <row r="381" spans="1:16">
      <c r="A381" s="3" t="s">
        <v>7753</v>
      </c>
      <c r="B381" s="1" t="s">
        <v>85</v>
      </c>
      <c r="C381" s="1">
        <v>4</v>
      </c>
      <c r="E381" s="1">
        <v>72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2</v>
      </c>
      <c r="L381" s="1">
        <v>0</v>
      </c>
      <c r="M381" s="1">
        <v>0</v>
      </c>
      <c r="N381" s="1">
        <v>0.96</v>
      </c>
      <c r="P381" s="1" t="s">
        <v>2637</v>
      </c>
    </row>
    <row r="382" spans="1:16">
      <c r="A382" s="3" t="s">
        <v>7754</v>
      </c>
      <c r="B382" s="1" t="s">
        <v>85</v>
      </c>
      <c r="C382" s="1">
        <v>5</v>
      </c>
      <c r="E382" s="1">
        <v>30</v>
      </c>
      <c r="F382" s="1">
        <v>1</v>
      </c>
      <c r="G382" s="1">
        <v>1</v>
      </c>
      <c r="H382" s="1">
        <v>0</v>
      </c>
      <c r="I382" s="1">
        <v>0</v>
      </c>
      <c r="J382" s="1">
        <v>0</v>
      </c>
      <c r="K382" s="1">
        <v>2</v>
      </c>
      <c r="L382" s="1">
        <v>0</v>
      </c>
      <c r="M382" s="1">
        <v>0</v>
      </c>
      <c r="N382" s="1">
        <v>0.96</v>
      </c>
      <c r="P382" s="1" t="s">
        <v>2638</v>
      </c>
    </row>
    <row r="383" spans="1:16">
      <c r="A383" s="3" t="s">
        <v>7755</v>
      </c>
      <c r="B383" s="1" t="s">
        <v>85</v>
      </c>
      <c r="C383" s="1">
        <v>6</v>
      </c>
      <c r="E383" s="1">
        <v>73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2.7</v>
      </c>
      <c r="L383" s="1">
        <v>0</v>
      </c>
      <c r="M383" s="1">
        <v>0</v>
      </c>
      <c r="N383" s="1">
        <v>0.96</v>
      </c>
      <c r="P383" s="1" t="s">
        <v>2639</v>
      </c>
    </row>
    <row r="384" spans="1:16">
      <c r="A384" s="3" t="s">
        <v>7756</v>
      </c>
      <c r="B384" s="1" t="s">
        <v>85</v>
      </c>
      <c r="C384" s="1">
        <v>7</v>
      </c>
      <c r="E384" s="1">
        <v>31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2.7</v>
      </c>
      <c r="L384" s="1">
        <v>0</v>
      </c>
      <c r="M384" s="1">
        <v>0</v>
      </c>
      <c r="N384" s="1">
        <v>0.96</v>
      </c>
      <c r="P384" s="1" t="s">
        <v>2640</v>
      </c>
    </row>
    <row r="385" spans="1:16">
      <c r="A385" s="3" t="s">
        <v>7757</v>
      </c>
      <c r="B385" s="1" t="s">
        <v>85</v>
      </c>
      <c r="C385" s="1">
        <v>8</v>
      </c>
      <c r="E385" s="1">
        <v>14</v>
      </c>
      <c r="F385" s="1">
        <v>0</v>
      </c>
      <c r="G385" s="1">
        <v>1</v>
      </c>
      <c r="H385" s="1">
        <v>0</v>
      </c>
      <c r="I385" s="1">
        <v>0</v>
      </c>
      <c r="J385" s="1">
        <v>0</v>
      </c>
      <c r="K385" s="1">
        <v>3</v>
      </c>
      <c r="L385" s="1">
        <v>0</v>
      </c>
      <c r="M385" s="1">
        <v>0</v>
      </c>
      <c r="N385" s="1">
        <v>1.2</v>
      </c>
      <c r="P385" s="1" t="s">
        <v>2643</v>
      </c>
    </row>
    <row r="386" spans="1:16">
      <c r="A386" s="3" t="s">
        <v>7758</v>
      </c>
      <c r="B386" s="1" t="s">
        <v>85</v>
      </c>
      <c r="C386" s="1">
        <v>9</v>
      </c>
      <c r="E386" s="1">
        <v>6</v>
      </c>
      <c r="F386" s="1">
        <v>0</v>
      </c>
      <c r="G386" s="1">
        <v>1</v>
      </c>
      <c r="H386" s="1">
        <v>0</v>
      </c>
      <c r="I386" s="1">
        <v>0</v>
      </c>
      <c r="J386" s="1">
        <v>0</v>
      </c>
      <c r="K386" s="1">
        <v>3</v>
      </c>
      <c r="L386" s="1">
        <v>0</v>
      </c>
      <c r="M386" s="1">
        <v>0</v>
      </c>
      <c r="N386" s="1">
        <v>1.2</v>
      </c>
      <c r="P386" s="1" t="s">
        <v>2644</v>
      </c>
    </row>
    <row r="387" spans="1:16">
      <c r="A387" s="3" t="s">
        <v>7759</v>
      </c>
      <c r="B387" s="1" t="s">
        <v>85</v>
      </c>
      <c r="C387" s="1">
        <v>10</v>
      </c>
      <c r="E387" s="1">
        <v>15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4.2</v>
      </c>
      <c r="L387" s="1">
        <v>0</v>
      </c>
      <c r="M387" s="1">
        <v>0</v>
      </c>
      <c r="N387" s="1">
        <v>1.2</v>
      </c>
      <c r="P387" s="1" t="s">
        <v>2646</v>
      </c>
    </row>
    <row r="388" spans="1:16">
      <c r="A388" s="3" t="s">
        <v>7760</v>
      </c>
      <c r="B388" s="1" t="s">
        <v>85</v>
      </c>
      <c r="C388" s="1">
        <v>11</v>
      </c>
      <c r="E388" s="1">
        <v>7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4.2</v>
      </c>
      <c r="L388" s="1">
        <v>0</v>
      </c>
      <c r="M388" s="1">
        <v>0</v>
      </c>
      <c r="N388" s="1">
        <v>1.2</v>
      </c>
      <c r="P388" s="1" t="s">
        <v>2647</v>
      </c>
    </row>
  </sheetData>
  <conditionalFormatting sqref="E1:E1048576">
    <cfRule type="colorScale" priority="15">
      <colorScale>
        <cfvo type="min" val="0"/>
        <cfvo type="percent" val="50"/>
        <cfvo type="max" val="0"/>
        <color rgb="FFF8696B"/>
        <color rgb="FFFFEB84"/>
        <color rgb="FF5A8AC6"/>
      </colorScale>
    </cfRule>
  </conditionalFormatting>
  <conditionalFormatting sqref="H1:H1048576">
    <cfRule type="colorScale" priority="12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I1:I1048576">
    <cfRule type="colorScale" priority="11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J1:J1048576">
    <cfRule type="colorScale" priority="10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K1:K1048576">
    <cfRule type="colorScale" priority="9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L1:L1048576">
    <cfRule type="colorScale" priority="8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M1:M1048576">
    <cfRule type="colorScale" priority="7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N1:N1048576">
    <cfRule type="colorScale" priority="6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F1:F1048576">
    <cfRule type="cellIs" dxfId="4" priority="3" operator="equal">
      <formula>2</formula>
    </cfRule>
    <cfRule type="cellIs" dxfId="3" priority="4" operator="equal">
      <formula>1</formula>
    </cfRule>
    <cfRule type="cellIs" dxfId="2" priority="5" operator="equal">
      <formula>0</formula>
    </cfRule>
  </conditionalFormatting>
  <conditionalFormatting sqref="G1:G1048576">
    <cfRule type="cellIs" dxfId="1" priority="1" operator="equal">
      <formula>1</formula>
    </cfRule>
    <cfRule type="cellIs" dxfId="0" priority="2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U34"/>
  <sheetViews>
    <sheetView workbookViewId="0">
      <pane xSplit="2" ySplit="1" topLeftCell="C2" activePane="bottomRight" state="frozen"/>
      <selection pane="topRight" activeCell="B1" sqref="B1"/>
      <selection pane="bottomLeft" activeCell="A2" sqref="A2"/>
      <selection pane="bottomRight"/>
    </sheetView>
  </sheetViews>
  <sheetFormatPr defaultRowHeight="8.25"/>
  <cols>
    <col min="1" max="1" width="6.42578125" style="6" bestFit="1" customWidth="1"/>
    <col min="2" max="2" width="4.28515625" style="6" bestFit="1" customWidth="1"/>
    <col min="3" max="3" width="7.28515625" style="6" bestFit="1" customWidth="1"/>
    <col min="4" max="4" width="8.42578125" style="6" bestFit="1" customWidth="1"/>
    <col min="5" max="5" width="7.5703125" style="6" bestFit="1" customWidth="1"/>
    <col min="6" max="6" width="8.85546875" style="6" bestFit="1" customWidth="1"/>
    <col min="7" max="7" width="9.140625" style="6" bestFit="1" customWidth="1"/>
    <col min="8" max="8" width="8.5703125" style="6" bestFit="1" customWidth="1"/>
    <col min="9" max="9" width="9.140625" style="6" bestFit="1" customWidth="1"/>
    <col min="10" max="10" width="7" style="6" bestFit="1" customWidth="1"/>
    <col min="11" max="11" width="8.85546875" style="6" bestFit="1" customWidth="1"/>
    <col min="12" max="13" width="8.140625" style="6" bestFit="1" customWidth="1"/>
    <col min="14" max="14" width="10.5703125" style="6" bestFit="1" customWidth="1"/>
    <col min="15" max="15" width="8.5703125" style="6" bestFit="1" customWidth="1"/>
    <col min="16" max="16" width="1.7109375" style="6" bestFit="1" customWidth="1"/>
    <col min="17" max="17" width="9.5703125" style="6" bestFit="1" customWidth="1"/>
    <col min="18" max="18" width="5.85546875" style="6" bestFit="1" customWidth="1"/>
    <col min="19" max="19" width="6" style="6" bestFit="1" customWidth="1"/>
    <col min="20" max="20" width="14.42578125" style="6" bestFit="1" customWidth="1"/>
    <col min="21" max="21" width="9" style="6" bestFit="1" customWidth="1"/>
    <col min="22" max="22" width="5.28515625" style="6" bestFit="1" customWidth="1"/>
    <col min="23" max="23" width="10.7109375" style="6" bestFit="1" customWidth="1"/>
    <col min="24" max="24" width="3.85546875" style="6" bestFit="1" customWidth="1"/>
    <col min="25" max="25" width="5.28515625" style="6" bestFit="1" customWidth="1"/>
    <col min="26" max="26" width="6" style="6" bestFit="1" customWidth="1"/>
    <col min="27" max="27" width="7" style="6" bestFit="1" customWidth="1"/>
    <col min="28" max="28" width="7.28515625" style="6" bestFit="1" customWidth="1"/>
    <col min="29" max="29" width="6.28515625" style="6" bestFit="1" customWidth="1"/>
    <col min="30" max="30" width="7.140625" style="6" bestFit="1" customWidth="1"/>
    <col min="31" max="31" width="6.42578125" style="6" bestFit="1" customWidth="1"/>
    <col min="32" max="32" width="9.140625" style="6" bestFit="1" customWidth="1"/>
    <col min="33" max="33" width="1.7109375" style="6" bestFit="1" customWidth="1"/>
    <col min="34" max="35" width="10.85546875" style="6" bestFit="1" customWidth="1"/>
    <col min="36" max="36" width="1.7109375" style="6" bestFit="1" customWidth="1"/>
    <col min="37" max="37" width="5.85546875" style="6" bestFit="1" customWidth="1"/>
    <col min="38" max="38" width="4" style="6" bestFit="1" customWidth="1"/>
    <col min="39" max="39" width="8.42578125" style="6" bestFit="1" customWidth="1"/>
    <col min="40" max="40" width="10.42578125" style="6" bestFit="1" customWidth="1"/>
    <col min="41" max="41" width="1.7109375" style="6" bestFit="1" customWidth="1"/>
    <col min="42" max="42" width="2.42578125" style="6" bestFit="1" customWidth="1"/>
    <col min="43" max="44" width="1.7109375" style="6" bestFit="1" customWidth="1"/>
    <col min="45" max="45" width="9.5703125" style="6" bestFit="1" customWidth="1"/>
    <col min="46" max="46" width="9.7109375" style="6" bestFit="1" customWidth="1"/>
    <col min="47" max="47" width="11.85546875" style="6" bestFit="1" customWidth="1"/>
    <col min="48" max="48" width="3.85546875" style="6" bestFit="1" customWidth="1"/>
    <col min="49" max="49" width="3.140625" style="6" bestFit="1" customWidth="1"/>
    <col min="50" max="50" width="3.85546875" style="6" bestFit="1" customWidth="1"/>
    <col min="51" max="56" width="1.7109375" style="6" bestFit="1" customWidth="1"/>
    <col min="57" max="57" width="3.140625" style="6" bestFit="1" customWidth="1"/>
    <col min="58" max="58" width="4.5703125" style="6" bestFit="1" customWidth="1"/>
    <col min="59" max="59" width="11.28515625" style="6" bestFit="1" customWidth="1"/>
    <col min="60" max="60" width="9" style="6" bestFit="1" customWidth="1"/>
    <col min="61" max="61" width="6.7109375" style="6" bestFit="1" customWidth="1"/>
    <col min="62" max="62" width="6.5703125" style="6" bestFit="1" customWidth="1"/>
    <col min="63" max="65" width="6.7109375" style="6" bestFit="1" customWidth="1"/>
    <col min="66" max="66" width="10.140625" style="6" bestFit="1" customWidth="1"/>
    <col min="67" max="67" width="3.140625" style="6" bestFit="1" customWidth="1"/>
    <col min="68" max="68" width="8.42578125" style="6" bestFit="1" customWidth="1"/>
    <col min="69" max="69" width="8.5703125" style="6" bestFit="1" customWidth="1"/>
    <col min="70" max="72" width="3.85546875" style="6" bestFit="1" customWidth="1"/>
    <col min="73" max="74" width="3.5703125" style="6" bestFit="1" customWidth="1"/>
    <col min="75" max="75" width="4.28515625" style="6" bestFit="1" customWidth="1"/>
    <col min="76" max="77" width="3.5703125" style="6" bestFit="1" customWidth="1"/>
    <col min="78" max="78" width="3.140625" style="6" bestFit="1" customWidth="1"/>
    <col min="79" max="79" width="1.7109375" style="6" bestFit="1" customWidth="1"/>
    <col min="80" max="81" width="3.5703125" style="6" bestFit="1" customWidth="1"/>
    <col min="82" max="82" width="3.140625" style="6" bestFit="1" customWidth="1"/>
    <col min="83" max="84" width="3.85546875" style="6" bestFit="1" customWidth="1"/>
    <col min="85" max="85" width="3.140625" style="6" bestFit="1" customWidth="1"/>
    <col min="86" max="86" width="10.7109375" style="6" bestFit="1" customWidth="1"/>
    <col min="87" max="88" width="3.5703125" style="6" bestFit="1" customWidth="1"/>
    <col min="89" max="89" width="3.140625" style="6" bestFit="1" customWidth="1"/>
    <col min="90" max="90" width="1.7109375" style="6" bestFit="1" customWidth="1"/>
    <col min="91" max="91" width="6.42578125" style="6" bestFit="1" customWidth="1"/>
    <col min="92" max="93" width="1.7109375" style="6" bestFit="1" customWidth="1"/>
    <col min="94" max="94" width="2.42578125" style="6" bestFit="1" customWidth="1"/>
    <col min="95" max="97" width="1.7109375" style="6" bestFit="1" customWidth="1"/>
    <col min="98" max="98" width="2.140625" style="6" bestFit="1" customWidth="1"/>
    <col min="99" max="99" width="14.7109375" style="6" bestFit="1" customWidth="1"/>
    <col min="100" max="16384" width="9.140625" style="6"/>
  </cols>
  <sheetData>
    <row r="1" spans="1:99" s="7" customFormat="1">
      <c r="A1" s="7" t="s">
        <v>69</v>
      </c>
      <c r="B1" s="7" t="s">
        <v>71</v>
      </c>
      <c r="C1" s="7" t="s">
        <v>863</v>
      </c>
      <c r="D1" s="7" t="s">
        <v>864</v>
      </c>
      <c r="E1" s="7" t="s">
        <v>865</v>
      </c>
      <c r="F1" s="7" t="s">
        <v>1496</v>
      </c>
      <c r="G1" s="7" t="s">
        <v>1497</v>
      </c>
      <c r="H1" s="7" t="s">
        <v>1498</v>
      </c>
      <c r="I1" s="7" t="s">
        <v>1482</v>
      </c>
      <c r="J1" s="7" t="s">
        <v>866</v>
      </c>
      <c r="K1" s="7" t="s">
        <v>867</v>
      </c>
      <c r="L1" s="7" t="s">
        <v>868</v>
      </c>
      <c r="M1" s="7" t="s">
        <v>869</v>
      </c>
      <c r="N1" s="7" t="s">
        <v>9537</v>
      </c>
      <c r="O1" s="7" t="s">
        <v>870</v>
      </c>
      <c r="Q1" s="7" t="s">
        <v>871</v>
      </c>
      <c r="R1" s="7" t="s">
        <v>873</v>
      </c>
      <c r="S1" s="7" t="s">
        <v>872</v>
      </c>
      <c r="T1" s="7" t="s">
        <v>9538</v>
      </c>
      <c r="U1" s="7" t="s">
        <v>9539</v>
      </c>
      <c r="V1" s="7" t="s">
        <v>874</v>
      </c>
      <c r="W1" s="7" t="s">
        <v>875</v>
      </c>
      <c r="Y1" s="7" t="s">
        <v>861</v>
      </c>
      <c r="Z1" s="7" t="s">
        <v>876</v>
      </c>
      <c r="AA1" s="7" t="s">
        <v>877</v>
      </c>
      <c r="AB1" s="7" t="s">
        <v>878</v>
      </c>
      <c r="AC1" s="7" t="s">
        <v>879</v>
      </c>
      <c r="AD1" s="7" t="s">
        <v>880</v>
      </c>
      <c r="AE1" s="7" t="s">
        <v>881</v>
      </c>
      <c r="AF1" s="7" t="s">
        <v>882</v>
      </c>
      <c r="AH1" s="7" t="s">
        <v>9540</v>
      </c>
      <c r="AI1" s="7" t="s">
        <v>9541</v>
      </c>
      <c r="AK1" s="7" t="s">
        <v>862</v>
      </c>
      <c r="AL1" s="7" t="s">
        <v>111</v>
      </c>
      <c r="AM1" s="7" t="s">
        <v>883</v>
      </c>
      <c r="AN1" s="7" t="s">
        <v>884</v>
      </c>
      <c r="AS1" s="7" t="s">
        <v>885</v>
      </c>
      <c r="AT1" s="7" t="s">
        <v>886</v>
      </c>
      <c r="AU1" s="7" t="s">
        <v>1487</v>
      </c>
      <c r="BG1" s="7" t="s">
        <v>9542</v>
      </c>
      <c r="BH1" s="7" t="s">
        <v>887</v>
      </c>
      <c r="BI1" s="7" t="s">
        <v>888</v>
      </c>
      <c r="BJ1" s="7" t="s">
        <v>889</v>
      </c>
      <c r="BK1" s="7" t="s">
        <v>890</v>
      </c>
      <c r="BL1" s="7" t="s">
        <v>891</v>
      </c>
      <c r="BM1" s="7" t="s">
        <v>892</v>
      </c>
      <c r="BN1" s="7" t="s">
        <v>9543</v>
      </c>
      <c r="BP1" s="7" t="s">
        <v>893</v>
      </c>
      <c r="BQ1" s="7" t="s">
        <v>894</v>
      </c>
      <c r="CH1" s="7" t="s">
        <v>1480</v>
      </c>
      <c r="CM1" s="7" t="s">
        <v>895</v>
      </c>
      <c r="CU1" s="7" t="s">
        <v>10741</v>
      </c>
    </row>
    <row r="2" spans="1:99">
      <c r="A2" s="9" t="s">
        <v>1501</v>
      </c>
      <c r="B2" s="6" t="s">
        <v>77</v>
      </c>
      <c r="C2" s="6">
        <v>0.03</v>
      </c>
      <c r="D2" s="6">
        <v>0.05</v>
      </c>
      <c r="E2" s="6">
        <v>0.6</v>
      </c>
      <c r="F2" s="6">
        <v>0.09</v>
      </c>
      <c r="G2" s="6">
        <v>0.39</v>
      </c>
      <c r="H2" s="6">
        <v>0.5</v>
      </c>
      <c r="I2" s="6">
        <v>0.06</v>
      </c>
      <c r="J2" s="6">
        <v>1</v>
      </c>
      <c r="K2" s="6">
        <v>0.04</v>
      </c>
      <c r="L2" s="6">
        <v>0.02</v>
      </c>
      <c r="M2" s="6">
        <v>1.5</v>
      </c>
      <c r="N2" s="6">
        <v>1.32</v>
      </c>
      <c r="O2" s="6">
        <v>30</v>
      </c>
      <c r="P2" s="6">
        <v>3</v>
      </c>
      <c r="Q2" s="6">
        <v>6</v>
      </c>
      <c r="R2" s="6">
        <v>1</v>
      </c>
      <c r="S2" s="6">
        <v>4.2</v>
      </c>
      <c r="T2" s="6">
        <v>0.9</v>
      </c>
      <c r="U2" s="6">
        <v>1</v>
      </c>
      <c r="V2" s="6">
        <v>1.6</v>
      </c>
      <c r="W2" s="6">
        <v>1</v>
      </c>
      <c r="X2" s="6">
        <v>0.9</v>
      </c>
      <c r="Y2" s="6">
        <v>2</v>
      </c>
      <c r="Z2" s="6">
        <v>0.25</v>
      </c>
      <c r="AA2" s="6">
        <v>2.4</v>
      </c>
      <c r="AB2" s="6">
        <v>0.03</v>
      </c>
      <c r="AC2" s="6">
        <v>0.02</v>
      </c>
      <c r="AD2" s="6">
        <v>0.8</v>
      </c>
      <c r="AE2" s="6">
        <v>0.01</v>
      </c>
      <c r="AF2" s="6">
        <v>2.4</v>
      </c>
      <c r="AG2" s="6">
        <v>3</v>
      </c>
      <c r="AH2" s="6">
        <v>24</v>
      </c>
      <c r="AI2" s="6">
        <v>0</v>
      </c>
      <c r="AJ2" s="6">
        <v>8</v>
      </c>
      <c r="AK2" s="6">
        <v>140</v>
      </c>
      <c r="AL2" s="6">
        <v>1.5</v>
      </c>
      <c r="AM2" s="6">
        <v>31.25</v>
      </c>
      <c r="AN2" s="6">
        <v>3</v>
      </c>
      <c r="AO2" s="6">
        <v>0</v>
      </c>
      <c r="AP2" s="6">
        <v>16</v>
      </c>
      <c r="AQ2" s="6">
        <v>0</v>
      </c>
      <c r="AR2" s="6">
        <v>0</v>
      </c>
      <c r="AS2" s="6">
        <v>1</v>
      </c>
      <c r="AT2" s="6">
        <v>5</v>
      </c>
      <c r="AU2" s="6">
        <v>1</v>
      </c>
      <c r="AV2" s="6">
        <v>1</v>
      </c>
      <c r="AW2" s="6">
        <v>0.2</v>
      </c>
      <c r="AX2" s="6">
        <v>2.5</v>
      </c>
      <c r="AY2" s="6">
        <v>0</v>
      </c>
      <c r="AZ2" s="6">
        <v>6</v>
      </c>
      <c r="BA2" s="6">
        <v>0</v>
      </c>
      <c r="BB2" s="6">
        <v>0</v>
      </c>
      <c r="BC2" s="6">
        <v>9</v>
      </c>
      <c r="BD2" s="6">
        <v>0</v>
      </c>
      <c r="BE2" s="6">
        <v>6</v>
      </c>
      <c r="BF2" s="6">
        <v>3</v>
      </c>
      <c r="BG2" s="6">
        <v>17</v>
      </c>
      <c r="BH2" s="6">
        <v>30</v>
      </c>
      <c r="BI2" s="6">
        <v>45</v>
      </c>
      <c r="BJ2" s="6">
        <v>45</v>
      </c>
      <c r="BK2" s="6">
        <v>45</v>
      </c>
      <c r="BL2" s="6">
        <v>45</v>
      </c>
      <c r="BM2" s="6">
        <v>45</v>
      </c>
      <c r="BN2" s="6">
        <v>32</v>
      </c>
      <c r="BO2" s="6">
        <v>0.5</v>
      </c>
      <c r="BP2" s="6">
        <v>0.5</v>
      </c>
      <c r="BQ2" s="6">
        <v>1.6</v>
      </c>
      <c r="BR2" s="6">
        <v>0.9</v>
      </c>
      <c r="BS2" s="6">
        <v>2</v>
      </c>
      <c r="BT2" s="6">
        <v>0.3</v>
      </c>
      <c r="BU2" s="6">
        <v>-1.1000000000000001</v>
      </c>
      <c r="BV2" s="6">
        <v>-0.1</v>
      </c>
      <c r="BW2" s="6">
        <v>-0.3</v>
      </c>
      <c r="BX2" s="6">
        <v>-1.1000000000000001</v>
      </c>
      <c r="BY2" s="6">
        <v>-0.1</v>
      </c>
      <c r="BZ2" s="6">
        <v>1.6</v>
      </c>
      <c r="CA2" s="6">
        <v>0</v>
      </c>
      <c r="CB2" s="6">
        <v>-0.9</v>
      </c>
      <c r="CC2" s="6">
        <v>0.6</v>
      </c>
      <c r="CD2" s="6">
        <v>1.6</v>
      </c>
      <c r="CE2" s="6">
        <v>3.35</v>
      </c>
      <c r="CF2" s="6">
        <v>3</v>
      </c>
      <c r="CG2" s="6">
        <v>0.5</v>
      </c>
      <c r="CH2" s="6">
        <v>27</v>
      </c>
      <c r="CI2" s="6">
        <v>-3</v>
      </c>
      <c r="CJ2" s="6">
        <v>-2</v>
      </c>
      <c r="CK2" s="6">
        <v>2.2999999999999998</v>
      </c>
      <c r="CL2" s="6">
        <v>1</v>
      </c>
      <c r="CM2" s="6">
        <v>4</v>
      </c>
      <c r="CN2" s="6">
        <v>1</v>
      </c>
      <c r="CO2" s="6">
        <v>1</v>
      </c>
      <c r="CP2" s="6">
        <v>30</v>
      </c>
      <c r="CQ2" s="6">
        <v>0</v>
      </c>
      <c r="CR2" s="6">
        <v>0</v>
      </c>
      <c r="CS2" s="6">
        <v>0</v>
      </c>
      <c r="CT2" s="6">
        <v>0</v>
      </c>
      <c r="CU2" s="9" t="s">
        <v>10742</v>
      </c>
    </row>
    <row r="3" spans="1:99">
      <c r="A3" s="9" t="s">
        <v>1462</v>
      </c>
      <c r="B3" s="6" t="s">
        <v>1463</v>
      </c>
      <c r="C3" s="6">
        <v>0.1</v>
      </c>
      <c r="D3" s="6">
        <v>0.1</v>
      </c>
      <c r="E3" s="6">
        <v>1.1000000000000001</v>
      </c>
      <c r="F3" s="6">
        <v>0.18</v>
      </c>
      <c r="G3" s="6">
        <v>0.44</v>
      </c>
      <c r="H3" s="6">
        <v>0.7</v>
      </c>
      <c r="I3" s="6">
        <v>0.06</v>
      </c>
      <c r="J3" s="6">
        <v>1.5</v>
      </c>
      <c r="K3" s="6">
        <v>0.06</v>
      </c>
      <c r="L3" s="6">
        <v>0.02</v>
      </c>
      <c r="M3" s="6">
        <v>1.5</v>
      </c>
      <c r="N3" s="6">
        <v>1.45</v>
      </c>
      <c r="O3" s="6">
        <v>30</v>
      </c>
      <c r="P3" s="6">
        <v>3</v>
      </c>
      <c r="Q3" s="6">
        <v>4</v>
      </c>
      <c r="R3" s="6">
        <v>1</v>
      </c>
      <c r="S3" s="6">
        <v>2.2999999999999998</v>
      </c>
      <c r="T3" s="6">
        <v>0.8</v>
      </c>
      <c r="U3" s="6">
        <v>1.5</v>
      </c>
      <c r="V3" s="6">
        <v>1.4</v>
      </c>
      <c r="W3" s="6">
        <v>1</v>
      </c>
      <c r="X3" s="6">
        <v>0.9</v>
      </c>
      <c r="Y3" s="6">
        <v>2</v>
      </c>
      <c r="Z3" s="6">
        <v>9.5000000000000001E-2</v>
      </c>
      <c r="AA3" s="6">
        <v>1.7</v>
      </c>
      <c r="AB3" s="6">
        <v>0.03</v>
      </c>
      <c r="AC3" s="6">
        <v>0.02</v>
      </c>
      <c r="AD3" s="6">
        <v>1</v>
      </c>
      <c r="AE3" s="6">
        <v>1.6E-2</v>
      </c>
      <c r="AF3" s="6">
        <v>2.2999999999999998</v>
      </c>
      <c r="AG3" s="6">
        <v>3</v>
      </c>
      <c r="AH3" s="6">
        <v>24</v>
      </c>
      <c r="AI3" s="6">
        <v>24</v>
      </c>
      <c r="AJ3" s="6">
        <v>4</v>
      </c>
      <c r="AK3" s="6">
        <v>100</v>
      </c>
      <c r="AL3" s="6">
        <v>1</v>
      </c>
      <c r="AM3" s="6">
        <v>10.75</v>
      </c>
      <c r="AN3" s="6">
        <v>2.4</v>
      </c>
      <c r="AO3" s="6">
        <v>0</v>
      </c>
      <c r="AP3" s="6">
        <v>16</v>
      </c>
      <c r="AQ3" s="6">
        <v>0</v>
      </c>
      <c r="AR3" s="6">
        <v>1</v>
      </c>
      <c r="AS3" s="6">
        <v>1</v>
      </c>
      <c r="AT3" s="6">
        <v>2.2999999999999998</v>
      </c>
      <c r="AU3" s="6">
        <v>1</v>
      </c>
      <c r="AV3" s="6">
        <v>1</v>
      </c>
      <c r="AW3" s="6">
        <v>0.2</v>
      </c>
      <c r="AX3" s="6">
        <v>2.5</v>
      </c>
      <c r="AY3" s="6">
        <v>0</v>
      </c>
      <c r="AZ3" s="6">
        <v>6</v>
      </c>
      <c r="BA3" s="6">
        <v>0</v>
      </c>
      <c r="BB3" s="6">
        <v>0</v>
      </c>
      <c r="BC3" s="6">
        <v>9</v>
      </c>
      <c r="BD3" s="6">
        <v>0</v>
      </c>
      <c r="BE3" s="6">
        <v>6</v>
      </c>
      <c r="BF3" s="6">
        <v>2.2000000000000002</v>
      </c>
      <c r="BG3" s="6">
        <v>15</v>
      </c>
      <c r="BH3" s="6">
        <v>4</v>
      </c>
      <c r="BI3" s="6">
        <v>1</v>
      </c>
      <c r="BJ3" s="6">
        <v>1</v>
      </c>
      <c r="BK3" s="6">
        <v>1</v>
      </c>
      <c r="BL3" s="6">
        <v>1</v>
      </c>
      <c r="BM3" s="6">
        <v>1</v>
      </c>
      <c r="BN3" s="6">
        <v>20</v>
      </c>
      <c r="BO3" s="6">
        <v>0.5</v>
      </c>
      <c r="BP3" s="6">
        <v>0.5</v>
      </c>
      <c r="BQ3" s="6">
        <v>1.4</v>
      </c>
      <c r="BR3" s="6">
        <v>1</v>
      </c>
      <c r="BS3" s="6">
        <v>2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1</v>
      </c>
      <c r="CA3" s="6">
        <v>0</v>
      </c>
      <c r="CB3" s="6">
        <v>0</v>
      </c>
      <c r="CC3" s="6">
        <v>0</v>
      </c>
      <c r="CD3" s="6">
        <v>1</v>
      </c>
      <c r="CE3" s="6">
        <v>2.2999999999999998</v>
      </c>
      <c r="CF3" s="6">
        <v>1</v>
      </c>
      <c r="CG3" s="6">
        <v>2</v>
      </c>
      <c r="CH3" s="6">
        <v>10</v>
      </c>
      <c r="CI3" s="6">
        <v>0</v>
      </c>
      <c r="CJ3" s="6">
        <v>0</v>
      </c>
      <c r="CK3" s="6">
        <v>2.2999999999999998</v>
      </c>
      <c r="CL3" s="6">
        <v>1</v>
      </c>
      <c r="CM3" s="6">
        <v>1</v>
      </c>
      <c r="CN3" s="6">
        <v>1</v>
      </c>
      <c r="CO3" s="6">
        <v>1</v>
      </c>
      <c r="CP3" s="6">
        <v>1</v>
      </c>
      <c r="CQ3" s="6">
        <v>0</v>
      </c>
      <c r="CR3" s="6">
        <v>2</v>
      </c>
      <c r="CS3" s="6">
        <v>0</v>
      </c>
      <c r="CT3" s="6">
        <v>0</v>
      </c>
      <c r="CU3" s="9" t="s">
        <v>10742</v>
      </c>
    </row>
    <row r="4" spans="1:99">
      <c r="A4" s="9" t="s">
        <v>1467</v>
      </c>
      <c r="B4" s="6" t="s">
        <v>1464</v>
      </c>
      <c r="C4" s="6">
        <v>0.1</v>
      </c>
      <c r="D4" s="6">
        <v>0.1</v>
      </c>
      <c r="E4" s="6">
        <v>1.1000000000000001</v>
      </c>
      <c r="F4" s="6">
        <v>0.18</v>
      </c>
      <c r="G4" s="6">
        <v>0.44</v>
      </c>
      <c r="H4" s="6">
        <v>0.7</v>
      </c>
      <c r="I4" s="6">
        <v>0.06</v>
      </c>
      <c r="J4" s="6">
        <v>1.5</v>
      </c>
      <c r="K4" s="6">
        <v>0.06</v>
      </c>
      <c r="L4" s="6">
        <v>0.02</v>
      </c>
      <c r="M4" s="6">
        <v>1.5</v>
      </c>
      <c r="N4" s="6">
        <v>1.45</v>
      </c>
      <c r="O4" s="6">
        <v>30</v>
      </c>
      <c r="P4" s="6">
        <v>3</v>
      </c>
      <c r="Q4" s="6">
        <v>4</v>
      </c>
      <c r="R4" s="6">
        <v>1</v>
      </c>
      <c r="S4" s="6">
        <v>2.2999999999999998</v>
      </c>
      <c r="T4" s="6">
        <v>0.8</v>
      </c>
      <c r="U4" s="6">
        <v>1.5</v>
      </c>
      <c r="V4" s="6">
        <v>1.4</v>
      </c>
      <c r="W4" s="6">
        <v>1</v>
      </c>
      <c r="X4" s="6">
        <v>0.9</v>
      </c>
      <c r="Y4" s="6">
        <v>2</v>
      </c>
      <c r="Z4" s="6">
        <v>9.5000000000000001E-2</v>
      </c>
      <c r="AA4" s="6">
        <v>1.7</v>
      </c>
      <c r="AB4" s="6">
        <v>0.03</v>
      </c>
      <c r="AC4" s="6">
        <v>0.02</v>
      </c>
      <c r="AD4" s="6">
        <v>1</v>
      </c>
      <c r="AE4" s="6">
        <v>1.6E-2</v>
      </c>
      <c r="AF4" s="6">
        <v>2.2999999999999998</v>
      </c>
      <c r="AG4" s="6">
        <v>3</v>
      </c>
      <c r="AH4" s="6">
        <v>24</v>
      </c>
      <c r="AI4" s="6">
        <v>24</v>
      </c>
      <c r="AJ4" s="6">
        <v>4</v>
      </c>
      <c r="AK4" s="6">
        <v>100</v>
      </c>
      <c r="AL4" s="6">
        <v>1</v>
      </c>
      <c r="AM4" s="6">
        <v>10.75</v>
      </c>
      <c r="AN4" s="6">
        <v>2.4</v>
      </c>
      <c r="AO4" s="6">
        <v>0</v>
      </c>
      <c r="AP4" s="6">
        <v>16</v>
      </c>
      <c r="AQ4" s="6">
        <v>0</v>
      </c>
      <c r="AR4" s="6">
        <v>1</v>
      </c>
      <c r="AS4" s="6">
        <v>1</v>
      </c>
      <c r="AT4" s="6">
        <v>2.2999999999999998</v>
      </c>
      <c r="AU4" s="6">
        <v>1</v>
      </c>
      <c r="AV4" s="6">
        <v>1</v>
      </c>
      <c r="AW4" s="6">
        <v>0.2</v>
      </c>
      <c r="AX4" s="6">
        <v>2.5</v>
      </c>
      <c r="AY4" s="6">
        <v>0</v>
      </c>
      <c r="AZ4" s="6">
        <v>6</v>
      </c>
      <c r="BA4" s="6">
        <v>0</v>
      </c>
      <c r="BB4" s="6">
        <v>0</v>
      </c>
      <c r="BC4" s="6">
        <v>9</v>
      </c>
      <c r="BD4" s="6">
        <v>0</v>
      </c>
      <c r="BE4" s="6">
        <v>6</v>
      </c>
      <c r="BF4" s="6">
        <v>2.2000000000000002</v>
      </c>
      <c r="BG4" s="6">
        <v>15</v>
      </c>
      <c r="BH4" s="6">
        <v>4</v>
      </c>
      <c r="BI4" s="6">
        <v>15</v>
      </c>
      <c r="BJ4" s="6">
        <v>25</v>
      </c>
      <c r="BK4" s="6">
        <v>15</v>
      </c>
      <c r="BL4" s="6">
        <v>15</v>
      </c>
      <c r="BM4" s="6">
        <v>15</v>
      </c>
      <c r="BN4" s="6">
        <v>20</v>
      </c>
      <c r="BO4" s="6">
        <v>0.5</v>
      </c>
      <c r="BP4" s="6">
        <v>0.5</v>
      </c>
      <c r="BQ4" s="6">
        <v>1.4</v>
      </c>
      <c r="BR4" s="6">
        <v>1</v>
      </c>
      <c r="BS4" s="6">
        <v>2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1</v>
      </c>
      <c r="CA4" s="6">
        <v>0</v>
      </c>
      <c r="CB4" s="6">
        <v>0</v>
      </c>
      <c r="CC4" s="6">
        <v>0</v>
      </c>
      <c r="CD4" s="6">
        <v>1</v>
      </c>
      <c r="CE4" s="6">
        <v>2.2999999999999998</v>
      </c>
      <c r="CF4" s="6">
        <v>1</v>
      </c>
      <c r="CG4" s="6">
        <v>2</v>
      </c>
      <c r="CH4" s="6">
        <v>10</v>
      </c>
      <c r="CI4" s="6">
        <v>0</v>
      </c>
      <c r="CJ4" s="6">
        <v>0</v>
      </c>
      <c r="CK4" s="6">
        <v>2.2999999999999998</v>
      </c>
      <c r="CL4" s="6">
        <v>1</v>
      </c>
      <c r="CM4" s="6">
        <v>1</v>
      </c>
      <c r="CN4" s="6">
        <v>1</v>
      </c>
      <c r="CO4" s="6">
        <v>1</v>
      </c>
      <c r="CP4" s="6">
        <v>1</v>
      </c>
      <c r="CQ4" s="6">
        <v>0</v>
      </c>
      <c r="CR4" s="6">
        <v>2</v>
      </c>
      <c r="CS4" s="6">
        <v>0</v>
      </c>
      <c r="CT4" s="6">
        <v>0</v>
      </c>
      <c r="CU4" s="9" t="s">
        <v>10742</v>
      </c>
    </row>
    <row r="5" spans="1:99">
      <c r="A5" s="9" t="s">
        <v>1499</v>
      </c>
      <c r="B5" s="6" t="s">
        <v>1465</v>
      </c>
      <c r="C5" s="6">
        <v>0.15</v>
      </c>
      <c r="D5" s="6">
        <v>0.1</v>
      </c>
      <c r="E5" s="6">
        <v>1</v>
      </c>
      <c r="F5" s="6">
        <v>0.16500000000000001</v>
      </c>
      <c r="G5" s="6">
        <v>0.40699999999999997</v>
      </c>
      <c r="H5" s="6">
        <v>0.65959999999999996</v>
      </c>
      <c r="I5" s="6">
        <v>0.08</v>
      </c>
      <c r="J5" s="6">
        <v>2</v>
      </c>
      <c r="K5" s="6">
        <v>0.15</v>
      </c>
      <c r="L5" s="6">
        <v>0.01</v>
      </c>
      <c r="M5" s="6">
        <v>1.5</v>
      </c>
      <c r="N5" s="6">
        <v>2.33</v>
      </c>
      <c r="O5" s="6">
        <v>30</v>
      </c>
      <c r="P5" s="6">
        <v>3</v>
      </c>
      <c r="Q5" s="6">
        <v>7</v>
      </c>
      <c r="R5" s="6">
        <v>0.7</v>
      </c>
      <c r="S5" s="6">
        <v>2.5</v>
      </c>
      <c r="T5" s="6">
        <v>0.75</v>
      </c>
      <c r="U5" s="6">
        <v>2</v>
      </c>
      <c r="V5" s="6">
        <v>1.8</v>
      </c>
      <c r="W5" s="6">
        <v>1.3</v>
      </c>
      <c r="X5" s="6">
        <v>0.9</v>
      </c>
      <c r="Y5" s="6">
        <v>2</v>
      </c>
      <c r="Z5" s="6">
        <v>0.09</v>
      </c>
      <c r="AA5" s="6">
        <v>2</v>
      </c>
      <c r="AB5" s="6">
        <v>0.04</v>
      </c>
      <c r="AC5" s="6">
        <v>0.02</v>
      </c>
      <c r="AD5" s="6">
        <v>1</v>
      </c>
      <c r="AE5" s="6">
        <v>0.02</v>
      </c>
      <c r="AF5" s="6">
        <v>2</v>
      </c>
      <c r="AG5" s="6">
        <v>3</v>
      </c>
      <c r="AH5" s="6">
        <v>24</v>
      </c>
      <c r="AI5" s="6">
        <v>0</v>
      </c>
      <c r="AJ5" s="6">
        <v>6</v>
      </c>
      <c r="AK5" s="6">
        <v>100</v>
      </c>
      <c r="AL5" s="6">
        <v>1.3</v>
      </c>
      <c r="AM5" s="6">
        <v>15</v>
      </c>
      <c r="AN5" s="6">
        <v>5</v>
      </c>
      <c r="AO5" s="6">
        <v>4</v>
      </c>
      <c r="AP5" s="6">
        <v>16</v>
      </c>
      <c r="AQ5" s="6">
        <v>1</v>
      </c>
      <c r="AR5" s="6">
        <v>0</v>
      </c>
      <c r="AS5" s="6">
        <v>1</v>
      </c>
      <c r="AT5" s="6">
        <v>3</v>
      </c>
      <c r="AU5" s="6">
        <v>1</v>
      </c>
      <c r="AV5" s="6">
        <v>1</v>
      </c>
      <c r="AW5" s="6">
        <v>0.2</v>
      </c>
      <c r="AX5" s="6">
        <v>2.5</v>
      </c>
      <c r="AY5" s="6">
        <v>0</v>
      </c>
      <c r="AZ5" s="6">
        <v>6</v>
      </c>
      <c r="BA5" s="6">
        <v>0</v>
      </c>
      <c r="BB5" s="6">
        <v>0</v>
      </c>
      <c r="BC5" s="6">
        <v>9</v>
      </c>
      <c r="BD5" s="6">
        <v>0</v>
      </c>
      <c r="BE5" s="6">
        <v>8</v>
      </c>
      <c r="BF5" s="6">
        <v>3.5</v>
      </c>
      <c r="BG5" s="6">
        <v>17</v>
      </c>
      <c r="BH5" s="6">
        <v>15</v>
      </c>
      <c r="BI5" s="6">
        <v>30</v>
      </c>
      <c r="BJ5" s="6">
        <v>30</v>
      </c>
      <c r="BK5" s="6">
        <v>30</v>
      </c>
      <c r="BL5" s="6">
        <v>30</v>
      </c>
      <c r="BM5" s="6">
        <v>30</v>
      </c>
      <c r="BN5" s="6">
        <v>30</v>
      </c>
      <c r="BO5" s="6">
        <v>0.5</v>
      </c>
      <c r="BP5" s="6">
        <v>0.5</v>
      </c>
      <c r="BQ5" s="6">
        <v>2.1</v>
      </c>
      <c r="BR5" s="6">
        <v>1</v>
      </c>
      <c r="BS5" s="6">
        <v>1.4</v>
      </c>
      <c r="BT5" s="6">
        <v>0</v>
      </c>
      <c r="BU5" s="6">
        <v>4.2</v>
      </c>
      <c r="BV5" s="6">
        <v>1.1000000000000001</v>
      </c>
      <c r="BW5" s="6">
        <v>0</v>
      </c>
      <c r="BX5" s="6">
        <v>4.2</v>
      </c>
      <c r="BY5" s="6">
        <v>1.1000000000000001</v>
      </c>
      <c r="BZ5" s="6">
        <v>0.7</v>
      </c>
      <c r="CA5" s="6">
        <v>0</v>
      </c>
      <c r="CB5" s="6">
        <v>4.4000000000000004</v>
      </c>
      <c r="CC5" s="6">
        <v>1.1000000000000001</v>
      </c>
      <c r="CD5" s="6">
        <v>0.7</v>
      </c>
      <c r="CE5" s="6">
        <v>3.35</v>
      </c>
      <c r="CF5" s="6">
        <v>1.3</v>
      </c>
      <c r="CG5" s="6">
        <v>0.5</v>
      </c>
      <c r="CH5" s="6">
        <v>12.5</v>
      </c>
      <c r="CI5" s="6">
        <v>-3</v>
      </c>
      <c r="CJ5" s="6">
        <v>8.5</v>
      </c>
      <c r="CK5" s="6">
        <v>2.2999999999999998</v>
      </c>
      <c r="CL5" s="6">
        <v>1</v>
      </c>
      <c r="CM5" s="6">
        <v>1</v>
      </c>
      <c r="CN5" s="6">
        <v>1</v>
      </c>
      <c r="CO5" s="6">
        <v>1</v>
      </c>
      <c r="CP5" s="6">
        <v>18</v>
      </c>
      <c r="CQ5" s="6">
        <v>0</v>
      </c>
      <c r="CR5" s="6">
        <v>0</v>
      </c>
      <c r="CS5" s="6">
        <v>0</v>
      </c>
      <c r="CT5" s="6">
        <v>0</v>
      </c>
      <c r="CU5" s="9" t="s">
        <v>10742</v>
      </c>
    </row>
    <row r="6" spans="1:99">
      <c r="A6" s="9" t="s">
        <v>1500</v>
      </c>
      <c r="B6" s="6" t="s">
        <v>1466</v>
      </c>
      <c r="C6" s="6">
        <v>0.2</v>
      </c>
      <c r="D6" s="6">
        <v>0.1</v>
      </c>
      <c r="E6" s="6">
        <v>1</v>
      </c>
      <c r="F6" s="6">
        <v>0.20499999999999999</v>
      </c>
      <c r="G6" s="6">
        <v>0.51500000000000001</v>
      </c>
      <c r="H6" s="6">
        <v>0.83299999999999996</v>
      </c>
      <c r="I6" s="6">
        <v>0.1</v>
      </c>
      <c r="J6" s="6">
        <v>1.1000000000000001</v>
      </c>
      <c r="K6" s="6">
        <v>0.1</v>
      </c>
      <c r="L6" s="6">
        <v>0.02</v>
      </c>
      <c r="M6" s="6">
        <v>1.5</v>
      </c>
      <c r="N6" s="6">
        <v>1.5880000000000001</v>
      </c>
      <c r="O6" s="6">
        <v>30</v>
      </c>
      <c r="P6" s="6">
        <v>3</v>
      </c>
      <c r="Q6" s="6">
        <v>7</v>
      </c>
      <c r="R6" s="6">
        <v>0.7</v>
      </c>
      <c r="S6" s="6">
        <v>2.1</v>
      </c>
      <c r="T6" s="6">
        <v>0.7</v>
      </c>
      <c r="U6" s="6">
        <v>2</v>
      </c>
      <c r="V6" s="6">
        <v>1.6</v>
      </c>
      <c r="W6" s="6">
        <v>1.3</v>
      </c>
      <c r="X6" s="6">
        <v>0.9</v>
      </c>
      <c r="Y6" s="6">
        <v>2</v>
      </c>
      <c r="Z6" s="6">
        <v>7.2999999999999995E-2</v>
      </c>
      <c r="AA6" s="6">
        <v>1.8</v>
      </c>
      <c r="AB6" s="6">
        <v>3.7999999999999999E-2</v>
      </c>
      <c r="AC6" s="6">
        <v>0.01</v>
      </c>
      <c r="AD6" s="6">
        <v>0.95</v>
      </c>
      <c r="AE6" s="6">
        <v>5.0000000000000001E-3</v>
      </c>
      <c r="AF6" s="6">
        <v>1.8</v>
      </c>
      <c r="AG6" s="6">
        <v>3</v>
      </c>
      <c r="AH6" s="6">
        <v>24</v>
      </c>
      <c r="AI6" s="6">
        <v>0</v>
      </c>
      <c r="AJ6" s="6">
        <v>6</v>
      </c>
      <c r="AK6" s="6">
        <v>90</v>
      </c>
      <c r="AL6" s="6">
        <v>1.72</v>
      </c>
      <c r="AM6" s="6">
        <v>11.875</v>
      </c>
      <c r="AN6" s="6">
        <v>5</v>
      </c>
      <c r="AO6" s="6">
        <v>4</v>
      </c>
      <c r="AP6" s="6">
        <v>16</v>
      </c>
      <c r="AQ6" s="6">
        <v>1</v>
      </c>
      <c r="AR6" s="6">
        <v>0</v>
      </c>
      <c r="AS6" s="6">
        <v>1</v>
      </c>
      <c r="AT6" s="6">
        <v>2.2999999999999998</v>
      </c>
      <c r="AU6" s="6">
        <v>1</v>
      </c>
      <c r="AV6" s="6">
        <v>1</v>
      </c>
      <c r="AW6" s="6">
        <v>0.2</v>
      </c>
      <c r="AX6" s="6">
        <v>2.5</v>
      </c>
      <c r="AY6" s="6">
        <v>0</v>
      </c>
      <c r="AZ6" s="6">
        <v>6</v>
      </c>
      <c r="BA6" s="6">
        <v>0</v>
      </c>
      <c r="BB6" s="6">
        <v>0</v>
      </c>
      <c r="BC6" s="6">
        <v>9</v>
      </c>
      <c r="BD6" s="6">
        <v>0</v>
      </c>
      <c r="BE6" s="6">
        <v>8</v>
      </c>
      <c r="BF6" s="6">
        <v>3.5</v>
      </c>
      <c r="BG6" s="6">
        <v>17</v>
      </c>
      <c r="BH6" s="6">
        <v>15</v>
      </c>
      <c r="BI6" s="6">
        <v>30</v>
      </c>
      <c r="BJ6" s="6">
        <v>30</v>
      </c>
      <c r="BK6" s="6">
        <v>30</v>
      </c>
      <c r="BL6" s="6">
        <v>30</v>
      </c>
      <c r="BM6" s="6">
        <v>30</v>
      </c>
      <c r="BN6" s="6">
        <v>32</v>
      </c>
      <c r="BO6" s="6">
        <v>0.5</v>
      </c>
      <c r="BP6" s="6">
        <v>0.5</v>
      </c>
      <c r="BQ6" s="6">
        <v>1.6</v>
      </c>
      <c r="BR6" s="6">
        <v>0.7</v>
      </c>
      <c r="BS6" s="6">
        <v>1</v>
      </c>
      <c r="BT6" s="6">
        <v>0</v>
      </c>
      <c r="BU6" s="6">
        <v>3.9</v>
      </c>
      <c r="BV6" s="6">
        <v>1.2</v>
      </c>
      <c r="BW6" s="6">
        <v>0</v>
      </c>
      <c r="BX6" s="6">
        <v>3.9</v>
      </c>
      <c r="BY6" s="6">
        <v>1.2</v>
      </c>
      <c r="BZ6" s="6">
        <v>0.7</v>
      </c>
      <c r="CA6" s="6">
        <v>0</v>
      </c>
      <c r="CB6" s="6">
        <v>3.9</v>
      </c>
      <c r="CC6" s="6">
        <v>1.2</v>
      </c>
      <c r="CD6" s="6">
        <v>0.7</v>
      </c>
      <c r="CE6" s="6">
        <v>3.35</v>
      </c>
      <c r="CF6" s="6">
        <v>1.2</v>
      </c>
      <c r="CG6" s="6">
        <v>0.5</v>
      </c>
      <c r="CH6" s="6">
        <v>10</v>
      </c>
      <c r="CI6" s="6">
        <v>-1.8</v>
      </c>
      <c r="CJ6" s="6">
        <v>1</v>
      </c>
      <c r="CK6" s="6">
        <v>2.2999999999999998</v>
      </c>
      <c r="CL6" s="6">
        <v>1</v>
      </c>
      <c r="CM6" s="6">
        <v>1</v>
      </c>
      <c r="CN6" s="6">
        <v>1</v>
      </c>
      <c r="CO6" s="6">
        <v>1</v>
      </c>
      <c r="CP6" s="6">
        <v>66</v>
      </c>
      <c r="CQ6" s="6">
        <v>0</v>
      </c>
      <c r="CR6" s="6">
        <v>0</v>
      </c>
      <c r="CS6" s="6">
        <v>0</v>
      </c>
      <c r="CT6" s="6">
        <v>0</v>
      </c>
      <c r="CU6" s="9" t="s">
        <v>10742</v>
      </c>
    </row>
    <row r="7" spans="1:99">
      <c r="A7" s="9" t="s">
        <v>1468</v>
      </c>
      <c r="B7" s="6" t="s">
        <v>68</v>
      </c>
      <c r="C7" s="6">
        <v>0.1</v>
      </c>
      <c r="D7" s="6">
        <v>0.1</v>
      </c>
      <c r="E7" s="6">
        <v>1.1000000000000001</v>
      </c>
      <c r="F7" s="6">
        <v>0.18</v>
      </c>
      <c r="G7" s="6">
        <v>0.44</v>
      </c>
      <c r="H7" s="6">
        <v>0.7</v>
      </c>
      <c r="I7" s="6">
        <v>0.06</v>
      </c>
      <c r="J7" s="6">
        <v>1.5</v>
      </c>
      <c r="K7" s="6">
        <v>0.06</v>
      </c>
      <c r="L7" s="6">
        <v>0.02</v>
      </c>
      <c r="M7" s="6">
        <v>1.5</v>
      </c>
      <c r="N7" s="6">
        <v>1.45</v>
      </c>
      <c r="O7" s="6">
        <v>30</v>
      </c>
      <c r="P7" s="6">
        <v>3</v>
      </c>
      <c r="Q7" s="6">
        <v>4</v>
      </c>
      <c r="R7" s="6">
        <v>1</v>
      </c>
      <c r="S7" s="6">
        <v>2.2999999999999998</v>
      </c>
      <c r="T7" s="6">
        <v>0.8</v>
      </c>
      <c r="U7" s="6">
        <v>1.5</v>
      </c>
      <c r="V7" s="6">
        <v>1.4</v>
      </c>
      <c r="W7" s="6">
        <v>1</v>
      </c>
      <c r="X7" s="6">
        <v>0.9</v>
      </c>
      <c r="Y7" s="6">
        <v>2</v>
      </c>
      <c r="Z7" s="6">
        <v>0.05</v>
      </c>
      <c r="AA7" s="6">
        <v>1.6</v>
      </c>
      <c r="AB7" s="6">
        <v>0.03</v>
      </c>
      <c r="AC7" s="6">
        <v>0.02</v>
      </c>
      <c r="AD7" s="6">
        <v>1</v>
      </c>
      <c r="AE7" s="6">
        <v>1E-3</v>
      </c>
      <c r="AF7" s="6">
        <v>2.2999999999999998</v>
      </c>
      <c r="AG7" s="6">
        <v>4</v>
      </c>
      <c r="AH7" s="6">
        <v>24</v>
      </c>
      <c r="AI7" s="6">
        <v>24</v>
      </c>
      <c r="AJ7" s="6">
        <v>4</v>
      </c>
      <c r="AK7" s="6">
        <v>100</v>
      </c>
      <c r="AL7" s="6">
        <v>1.2</v>
      </c>
      <c r="AM7" s="6">
        <v>10.75</v>
      </c>
      <c r="AN7" s="6">
        <v>2.5</v>
      </c>
      <c r="AO7" s="6">
        <v>0</v>
      </c>
      <c r="AP7" s="6">
        <v>16</v>
      </c>
      <c r="AQ7" s="6">
        <v>0</v>
      </c>
      <c r="AR7" s="6">
        <v>1</v>
      </c>
      <c r="AS7" s="6">
        <v>1</v>
      </c>
      <c r="AT7" s="6">
        <v>2.2999999999999998</v>
      </c>
      <c r="AU7" s="6">
        <v>1</v>
      </c>
      <c r="AV7" s="6">
        <v>1</v>
      </c>
      <c r="AW7" s="6">
        <v>0.2</v>
      </c>
      <c r="AX7" s="6">
        <v>2</v>
      </c>
      <c r="AY7" s="6">
        <v>0</v>
      </c>
      <c r="AZ7" s="6">
        <v>6</v>
      </c>
      <c r="BA7" s="6">
        <v>0</v>
      </c>
      <c r="BB7" s="6">
        <v>0</v>
      </c>
      <c r="BC7" s="6">
        <v>9</v>
      </c>
      <c r="BD7" s="6">
        <v>0</v>
      </c>
      <c r="BE7" s="6">
        <v>6</v>
      </c>
      <c r="BF7" s="6">
        <v>2.2000000000000002</v>
      </c>
      <c r="BG7" s="6">
        <v>17</v>
      </c>
      <c r="BH7" s="6">
        <v>4</v>
      </c>
      <c r="BI7" s="6">
        <v>15</v>
      </c>
      <c r="BJ7" s="6">
        <v>25</v>
      </c>
      <c r="BK7" s="6">
        <v>15</v>
      </c>
      <c r="BL7" s="6">
        <v>15</v>
      </c>
      <c r="BM7" s="6">
        <v>15</v>
      </c>
      <c r="BN7" s="6">
        <v>20</v>
      </c>
      <c r="BO7" s="6">
        <v>0.5</v>
      </c>
      <c r="BP7" s="6">
        <v>1.3</v>
      </c>
      <c r="BQ7" s="6">
        <v>2.2999999999999998</v>
      </c>
      <c r="BR7" s="6">
        <v>1</v>
      </c>
      <c r="BS7" s="6">
        <v>1</v>
      </c>
      <c r="BT7" s="6">
        <v>0.4</v>
      </c>
      <c r="BU7" s="6">
        <v>1.4</v>
      </c>
      <c r="BV7" s="6">
        <v>0</v>
      </c>
      <c r="BW7" s="6">
        <v>-0.4</v>
      </c>
      <c r="BX7" s="6">
        <v>1.4</v>
      </c>
      <c r="BY7" s="6">
        <v>0</v>
      </c>
      <c r="BZ7" s="6">
        <v>1</v>
      </c>
      <c r="CA7" s="6">
        <v>0</v>
      </c>
      <c r="CB7" s="6">
        <v>1.5</v>
      </c>
      <c r="CC7" s="6">
        <v>0</v>
      </c>
      <c r="CD7" s="6">
        <v>1</v>
      </c>
      <c r="CE7" s="6">
        <v>3.35</v>
      </c>
      <c r="CF7" s="6">
        <v>1</v>
      </c>
      <c r="CG7" s="6">
        <v>2</v>
      </c>
      <c r="CH7" s="6">
        <v>8.1999999999999993</v>
      </c>
      <c r="CI7" s="6">
        <v>-1.7</v>
      </c>
      <c r="CJ7" s="6">
        <v>-2.5</v>
      </c>
      <c r="CK7" s="6">
        <v>2.2999999999999998</v>
      </c>
      <c r="CL7" s="6">
        <v>1</v>
      </c>
      <c r="CM7" s="6">
        <v>1</v>
      </c>
      <c r="CN7" s="6">
        <v>1</v>
      </c>
      <c r="CO7" s="6">
        <v>1</v>
      </c>
      <c r="CP7" s="6">
        <v>19</v>
      </c>
      <c r="CQ7" s="6">
        <v>0</v>
      </c>
      <c r="CR7" s="6">
        <v>2</v>
      </c>
      <c r="CS7" s="6">
        <v>0</v>
      </c>
      <c r="CT7" s="6">
        <v>0</v>
      </c>
      <c r="CU7" s="9" t="s">
        <v>10742</v>
      </c>
    </row>
    <row r="8" spans="1:99">
      <c r="A8" s="9" t="s">
        <v>1495</v>
      </c>
      <c r="B8" s="6" t="s">
        <v>58</v>
      </c>
      <c r="C8" s="6">
        <v>0.2</v>
      </c>
      <c r="D8" s="6">
        <v>0.1</v>
      </c>
      <c r="E8" s="6">
        <v>0.7</v>
      </c>
      <c r="F8" s="6">
        <v>0.20499999999999999</v>
      </c>
      <c r="G8" s="6">
        <v>0.51500000000000001</v>
      </c>
      <c r="H8" s="6">
        <v>0.83299999999999996</v>
      </c>
      <c r="I8" s="6">
        <v>0.1</v>
      </c>
      <c r="J8" s="6">
        <v>1.1000000000000001</v>
      </c>
      <c r="K8" s="6">
        <v>0.1</v>
      </c>
      <c r="L8" s="6">
        <v>0.02</v>
      </c>
      <c r="M8" s="6">
        <v>1.1000000000000001</v>
      </c>
      <c r="N8" s="6">
        <v>1.5880000000000001</v>
      </c>
      <c r="O8" s="6">
        <v>30</v>
      </c>
      <c r="P8" s="6">
        <v>3</v>
      </c>
      <c r="Q8" s="6">
        <v>6</v>
      </c>
      <c r="R8" s="6">
        <v>0.7</v>
      </c>
      <c r="S8" s="6">
        <v>2.1</v>
      </c>
      <c r="T8" s="6">
        <v>0.7</v>
      </c>
      <c r="U8" s="6">
        <v>1.1000000000000001</v>
      </c>
      <c r="V8" s="6">
        <v>1.6</v>
      </c>
      <c r="W8" s="6">
        <v>0.86</v>
      </c>
      <c r="X8" s="6">
        <v>0.9</v>
      </c>
      <c r="Y8" s="6">
        <v>2</v>
      </c>
      <c r="Z8" s="6">
        <v>7.2999999999999995E-2</v>
      </c>
      <c r="AA8" s="6">
        <v>1.4</v>
      </c>
      <c r="AB8" s="6">
        <v>3.7999999999999999E-2</v>
      </c>
      <c r="AC8" s="6">
        <v>0.01</v>
      </c>
      <c r="AD8" s="6">
        <v>0.95</v>
      </c>
      <c r="AE8" s="6">
        <v>5.0000000000000001E-3</v>
      </c>
      <c r="AF8" s="6">
        <v>1.85</v>
      </c>
      <c r="AG8" s="6">
        <v>3</v>
      </c>
      <c r="AH8" s="6">
        <v>24</v>
      </c>
      <c r="AI8" s="6">
        <v>0</v>
      </c>
      <c r="AJ8" s="6">
        <v>6</v>
      </c>
      <c r="AK8" s="6">
        <v>90</v>
      </c>
      <c r="AL8" s="6">
        <v>1.26</v>
      </c>
      <c r="AM8" s="6">
        <v>11.875</v>
      </c>
      <c r="AN8" s="6">
        <v>2.4</v>
      </c>
      <c r="AO8" s="6">
        <v>4</v>
      </c>
      <c r="AP8" s="6">
        <v>16</v>
      </c>
      <c r="AQ8" s="6">
        <v>0</v>
      </c>
      <c r="AR8" s="6">
        <v>0</v>
      </c>
      <c r="AS8" s="6">
        <v>1</v>
      </c>
      <c r="AT8" s="6">
        <v>2.1</v>
      </c>
      <c r="AU8" s="6">
        <v>0.8</v>
      </c>
      <c r="AV8" s="6">
        <v>1</v>
      </c>
      <c r="AW8" s="6">
        <v>0.2</v>
      </c>
      <c r="AX8" s="6">
        <v>2.1</v>
      </c>
      <c r="AY8" s="6">
        <v>0</v>
      </c>
      <c r="AZ8" s="6">
        <v>6</v>
      </c>
      <c r="BA8" s="6">
        <v>0</v>
      </c>
      <c r="BB8" s="6">
        <v>0</v>
      </c>
      <c r="BC8" s="6">
        <v>9</v>
      </c>
      <c r="BD8" s="6">
        <v>0</v>
      </c>
      <c r="BE8" s="6">
        <v>6</v>
      </c>
      <c r="BF8" s="6">
        <v>2.31</v>
      </c>
      <c r="BG8" s="6">
        <v>15</v>
      </c>
      <c r="BH8" s="6">
        <v>4</v>
      </c>
      <c r="BI8" s="6">
        <v>18</v>
      </c>
      <c r="BJ8" s="6">
        <v>18</v>
      </c>
      <c r="BK8" s="6">
        <v>18</v>
      </c>
      <c r="BL8" s="6">
        <v>25</v>
      </c>
      <c r="BM8" s="6">
        <v>24</v>
      </c>
      <c r="BN8" s="6">
        <v>23</v>
      </c>
      <c r="BO8" s="6">
        <v>0.5</v>
      </c>
      <c r="BP8" s="6">
        <v>1.3</v>
      </c>
      <c r="BQ8" s="6">
        <v>2.1</v>
      </c>
      <c r="BR8" s="6">
        <v>0.7</v>
      </c>
      <c r="BS8" s="6">
        <v>0.75</v>
      </c>
      <c r="BT8" s="6">
        <v>0</v>
      </c>
      <c r="BU8" s="6">
        <v>3.1</v>
      </c>
      <c r="BV8" s="6">
        <v>1.2</v>
      </c>
      <c r="BW8" s="6">
        <v>0</v>
      </c>
      <c r="BX8" s="6">
        <v>3.1</v>
      </c>
      <c r="BY8" s="6">
        <v>1.2</v>
      </c>
      <c r="BZ8" s="6">
        <v>0.7</v>
      </c>
      <c r="CA8" s="6">
        <v>0</v>
      </c>
      <c r="CB8" s="6">
        <v>3.3</v>
      </c>
      <c r="CC8" s="6">
        <v>1.2</v>
      </c>
      <c r="CD8" s="6">
        <v>0.7</v>
      </c>
      <c r="CE8" s="6">
        <v>3.35</v>
      </c>
      <c r="CF8" s="6">
        <v>1</v>
      </c>
      <c r="CG8" s="6">
        <v>0.5</v>
      </c>
      <c r="CH8" s="6">
        <v>8</v>
      </c>
      <c r="CI8" s="6">
        <v>-1.8</v>
      </c>
      <c r="CJ8" s="6">
        <v>1</v>
      </c>
      <c r="CK8" s="6">
        <v>2.2999999999999998</v>
      </c>
      <c r="CL8" s="6">
        <v>1</v>
      </c>
      <c r="CM8" s="6">
        <v>1</v>
      </c>
      <c r="CN8" s="6">
        <v>1</v>
      </c>
      <c r="CO8" s="6">
        <v>1</v>
      </c>
      <c r="CP8" s="6">
        <v>66</v>
      </c>
      <c r="CQ8" s="6">
        <v>0</v>
      </c>
      <c r="CR8" s="6">
        <v>0</v>
      </c>
      <c r="CS8" s="6">
        <v>0</v>
      </c>
      <c r="CT8" s="6">
        <v>0</v>
      </c>
      <c r="CU8" s="9" t="s">
        <v>10743</v>
      </c>
    </row>
    <row r="9" spans="1:99">
      <c r="A9" s="9" t="s">
        <v>1492</v>
      </c>
      <c r="B9" s="6" t="s">
        <v>87</v>
      </c>
      <c r="C9" s="6">
        <v>0.2</v>
      </c>
      <c r="D9" s="6">
        <v>0.1</v>
      </c>
      <c r="E9" s="6">
        <v>1.2</v>
      </c>
      <c r="F9" s="6">
        <v>0.22</v>
      </c>
      <c r="G9" s="6">
        <v>0.308</v>
      </c>
      <c r="H9" s="6">
        <v>1.1200000000000001</v>
      </c>
      <c r="I9" s="6">
        <v>0.08</v>
      </c>
      <c r="J9" s="6">
        <v>1.7</v>
      </c>
      <c r="K9" s="6">
        <v>0.1</v>
      </c>
      <c r="L9" s="6">
        <v>0.02</v>
      </c>
      <c r="M9" s="6">
        <v>1.8</v>
      </c>
      <c r="N9" s="6">
        <v>2.72</v>
      </c>
      <c r="O9" s="6">
        <v>30</v>
      </c>
      <c r="P9" s="6">
        <v>3</v>
      </c>
      <c r="Q9" s="6">
        <v>3</v>
      </c>
      <c r="R9" s="6">
        <v>0.8</v>
      </c>
      <c r="S9" s="6">
        <v>2.8</v>
      </c>
      <c r="T9" s="6">
        <v>0.8</v>
      </c>
      <c r="U9" s="6">
        <v>1.4</v>
      </c>
      <c r="V9" s="6">
        <v>2.14</v>
      </c>
      <c r="W9" s="6">
        <v>1.1000000000000001</v>
      </c>
      <c r="X9" s="6">
        <v>1</v>
      </c>
      <c r="Y9" s="6">
        <v>2</v>
      </c>
      <c r="Z9" s="6">
        <v>0.12</v>
      </c>
      <c r="AA9" s="6">
        <v>2.13</v>
      </c>
      <c r="AB9" s="6">
        <v>0.04</v>
      </c>
      <c r="AC9" s="6">
        <v>0.02</v>
      </c>
      <c r="AD9" s="6">
        <v>0.8</v>
      </c>
      <c r="AE9" s="6">
        <v>0.04</v>
      </c>
      <c r="AF9" s="6">
        <v>3</v>
      </c>
      <c r="AG9" s="6">
        <v>3</v>
      </c>
      <c r="AH9" s="6">
        <v>24</v>
      </c>
      <c r="AI9" s="6">
        <v>0</v>
      </c>
      <c r="AJ9" s="6">
        <v>4</v>
      </c>
      <c r="AK9" s="6">
        <v>90</v>
      </c>
      <c r="AL9" s="6">
        <v>1.4</v>
      </c>
      <c r="AM9" s="6">
        <v>11.625</v>
      </c>
      <c r="AN9" s="6">
        <v>3</v>
      </c>
      <c r="AO9" s="6">
        <v>4</v>
      </c>
      <c r="AP9" s="6">
        <v>16</v>
      </c>
      <c r="AQ9" s="6">
        <v>0</v>
      </c>
      <c r="AR9" s="6">
        <v>0</v>
      </c>
      <c r="AS9" s="6">
        <v>1</v>
      </c>
      <c r="AT9" s="6">
        <v>2.8</v>
      </c>
      <c r="AU9" s="6">
        <v>1</v>
      </c>
      <c r="AV9" s="6">
        <v>1</v>
      </c>
      <c r="AW9" s="6">
        <v>0.2</v>
      </c>
      <c r="AX9" s="6">
        <v>2</v>
      </c>
      <c r="AY9" s="6">
        <v>0</v>
      </c>
      <c r="AZ9" s="6">
        <v>6</v>
      </c>
      <c r="BA9" s="6">
        <v>0</v>
      </c>
      <c r="BB9" s="6">
        <v>0</v>
      </c>
      <c r="BC9" s="6">
        <v>9</v>
      </c>
      <c r="BD9" s="6">
        <v>0</v>
      </c>
      <c r="BE9" s="6">
        <v>6</v>
      </c>
      <c r="BF9" s="6">
        <v>2.2000000000000002</v>
      </c>
      <c r="BG9" s="6">
        <v>15</v>
      </c>
      <c r="BH9" s="6">
        <v>4</v>
      </c>
      <c r="BI9" s="6">
        <v>16</v>
      </c>
      <c r="BJ9" s="6">
        <v>16</v>
      </c>
      <c r="BK9" s="6">
        <v>16</v>
      </c>
      <c r="BL9" s="6">
        <v>24</v>
      </c>
      <c r="BM9" s="6">
        <v>20</v>
      </c>
      <c r="BN9" s="6">
        <v>23</v>
      </c>
      <c r="BO9" s="6">
        <v>0.5</v>
      </c>
      <c r="BP9" s="6">
        <v>1.4</v>
      </c>
      <c r="BQ9" s="6">
        <v>2.8</v>
      </c>
      <c r="BR9" s="6">
        <v>0.8</v>
      </c>
      <c r="BS9" s="6">
        <v>0.8</v>
      </c>
      <c r="BT9" s="6">
        <v>0</v>
      </c>
      <c r="BU9" s="6">
        <v>3.3</v>
      </c>
      <c r="BV9" s="6">
        <v>1.2</v>
      </c>
      <c r="BW9" s="6">
        <v>0</v>
      </c>
      <c r="BX9" s="6">
        <v>3.3</v>
      </c>
      <c r="BY9" s="6">
        <v>1.2</v>
      </c>
      <c r="BZ9" s="6">
        <v>0.7</v>
      </c>
      <c r="CA9" s="6">
        <v>0</v>
      </c>
      <c r="CB9" s="6">
        <v>3.5</v>
      </c>
      <c r="CC9" s="6">
        <v>1.2</v>
      </c>
      <c r="CD9" s="6">
        <v>0.7</v>
      </c>
      <c r="CE9" s="6">
        <v>3.35</v>
      </c>
      <c r="CF9" s="6">
        <v>1</v>
      </c>
      <c r="CG9" s="6">
        <v>0.5</v>
      </c>
      <c r="CH9" s="6">
        <v>8.6</v>
      </c>
      <c r="CI9" s="6">
        <v>-1.3</v>
      </c>
      <c r="CJ9" s="6">
        <v>-1</v>
      </c>
      <c r="CK9" s="6">
        <v>2.2999999999999998</v>
      </c>
      <c r="CL9" s="6">
        <v>1</v>
      </c>
      <c r="CM9" s="6">
        <v>1</v>
      </c>
      <c r="CN9" s="6">
        <v>1</v>
      </c>
      <c r="CO9" s="6">
        <v>1</v>
      </c>
      <c r="CP9" s="6">
        <v>17</v>
      </c>
      <c r="CQ9" s="6">
        <v>0</v>
      </c>
      <c r="CR9" s="6">
        <v>0</v>
      </c>
      <c r="CS9" s="6">
        <v>0</v>
      </c>
      <c r="CT9" s="6">
        <v>0</v>
      </c>
      <c r="CU9" s="9" t="s">
        <v>10744</v>
      </c>
    </row>
    <row r="10" spans="1:99">
      <c r="A10" s="9" t="s">
        <v>1476</v>
      </c>
      <c r="B10" s="6" t="s">
        <v>84</v>
      </c>
      <c r="C10" s="6">
        <v>8.5000000000000006E-2</v>
      </c>
      <c r="D10" s="6">
        <v>0.1</v>
      </c>
      <c r="E10" s="6">
        <v>0.95</v>
      </c>
      <c r="F10" s="6">
        <v>0.19</v>
      </c>
      <c r="G10" s="6">
        <v>0.47</v>
      </c>
      <c r="H10" s="6">
        <v>0.73</v>
      </c>
      <c r="I10" s="6">
        <v>3.5000000000000003E-2</v>
      </c>
      <c r="J10" s="6">
        <v>1.4</v>
      </c>
      <c r="K10" s="6">
        <v>0.05</v>
      </c>
      <c r="L10" s="6">
        <v>0.02</v>
      </c>
      <c r="M10" s="6">
        <v>1.4</v>
      </c>
      <c r="N10" s="6">
        <v>1.52</v>
      </c>
      <c r="O10" s="6">
        <v>30</v>
      </c>
      <c r="P10" s="6">
        <v>3</v>
      </c>
      <c r="Q10" s="6">
        <v>3</v>
      </c>
      <c r="R10" s="6">
        <v>0.6</v>
      </c>
      <c r="S10" s="6">
        <v>2.6</v>
      </c>
      <c r="T10" s="6">
        <v>0.8</v>
      </c>
      <c r="U10" s="6">
        <v>1.4</v>
      </c>
      <c r="V10" s="6">
        <v>1.4</v>
      </c>
      <c r="W10" s="6">
        <v>1</v>
      </c>
      <c r="X10" s="6">
        <v>0.9</v>
      </c>
      <c r="Y10" s="6">
        <v>2</v>
      </c>
      <c r="Z10" s="6">
        <v>0.1</v>
      </c>
      <c r="AA10" s="6">
        <v>1.6</v>
      </c>
      <c r="AB10" s="6">
        <v>2.7E-2</v>
      </c>
      <c r="AC10" s="6">
        <v>0.02</v>
      </c>
      <c r="AD10" s="6">
        <v>0.7</v>
      </c>
      <c r="AE10" s="6">
        <v>0.02</v>
      </c>
      <c r="AF10" s="6">
        <v>2</v>
      </c>
      <c r="AG10" s="6">
        <v>3</v>
      </c>
      <c r="AH10" s="6">
        <v>24</v>
      </c>
      <c r="AI10" s="6">
        <v>24</v>
      </c>
      <c r="AJ10" s="6">
        <v>4</v>
      </c>
      <c r="AK10" s="6">
        <v>88</v>
      </c>
      <c r="AL10" s="6">
        <v>1.1499999999999999</v>
      </c>
      <c r="AM10" s="6">
        <v>10.75</v>
      </c>
      <c r="AN10" s="6">
        <v>2.6</v>
      </c>
      <c r="AO10" s="6">
        <v>0</v>
      </c>
      <c r="AP10" s="6">
        <v>16</v>
      </c>
      <c r="AQ10" s="6">
        <v>0</v>
      </c>
      <c r="AR10" s="6">
        <v>1</v>
      </c>
      <c r="AS10" s="6">
        <v>1</v>
      </c>
      <c r="AT10" s="6">
        <v>2.6</v>
      </c>
      <c r="AU10" s="6">
        <v>1</v>
      </c>
      <c r="AV10" s="6">
        <v>1</v>
      </c>
      <c r="AW10" s="6">
        <v>0.2</v>
      </c>
      <c r="AX10" s="6">
        <v>2.1</v>
      </c>
      <c r="AY10" s="6">
        <v>0</v>
      </c>
      <c r="AZ10" s="6">
        <v>6</v>
      </c>
      <c r="BA10" s="6">
        <v>0</v>
      </c>
      <c r="BB10" s="6">
        <v>0</v>
      </c>
      <c r="BC10" s="6">
        <v>9</v>
      </c>
      <c r="BD10" s="6">
        <v>0</v>
      </c>
      <c r="BE10" s="6">
        <v>6</v>
      </c>
      <c r="BF10" s="6">
        <v>2.2999999999999998</v>
      </c>
      <c r="BG10" s="6">
        <v>16</v>
      </c>
      <c r="BH10" s="6">
        <v>4</v>
      </c>
      <c r="BI10" s="6">
        <v>20</v>
      </c>
      <c r="BJ10" s="6">
        <v>20</v>
      </c>
      <c r="BK10" s="6">
        <v>20</v>
      </c>
      <c r="BL10" s="6">
        <v>32</v>
      </c>
      <c r="BM10" s="6">
        <v>25</v>
      </c>
      <c r="BN10" s="6">
        <v>18</v>
      </c>
      <c r="BO10" s="6">
        <v>0.5</v>
      </c>
      <c r="BP10" s="6">
        <v>1.3</v>
      </c>
      <c r="BQ10" s="6">
        <v>2.6</v>
      </c>
      <c r="BR10" s="6">
        <v>0.6</v>
      </c>
      <c r="BS10" s="6">
        <v>1.6</v>
      </c>
      <c r="BT10" s="6">
        <v>0.6</v>
      </c>
      <c r="BU10" s="6">
        <v>1.9</v>
      </c>
      <c r="BV10" s="6">
        <v>1.2</v>
      </c>
      <c r="BW10" s="6">
        <v>-0.6</v>
      </c>
      <c r="BX10" s="6">
        <v>1.9</v>
      </c>
      <c r="BY10" s="6">
        <v>1.2</v>
      </c>
      <c r="BZ10" s="6">
        <v>1.3</v>
      </c>
      <c r="CA10" s="6">
        <v>0</v>
      </c>
      <c r="CB10" s="6">
        <v>2.1</v>
      </c>
      <c r="CC10" s="6">
        <v>1.2</v>
      </c>
      <c r="CD10" s="6">
        <v>1.3</v>
      </c>
      <c r="CE10" s="6">
        <v>3.35</v>
      </c>
      <c r="CF10" s="6">
        <v>1.1000000000000001</v>
      </c>
      <c r="CG10" s="6">
        <v>0.5</v>
      </c>
      <c r="CH10" s="6">
        <v>8</v>
      </c>
      <c r="CI10" s="6">
        <v>-1.5</v>
      </c>
      <c r="CJ10" s="6">
        <v>-2.6</v>
      </c>
      <c r="CK10" s="6">
        <v>2.2999999999999998</v>
      </c>
      <c r="CL10" s="6">
        <v>1</v>
      </c>
      <c r="CM10" s="6">
        <v>1.6</v>
      </c>
      <c r="CN10" s="6">
        <v>1</v>
      </c>
      <c r="CO10" s="6">
        <v>1</v>
      </c>
      <c r="CP10" s="6">
        <v>5</v>
      </c>
      <c r="CQ10" s="6">
        <v>0</v>
      </c>
      <c r="CR10" s="6">
        <v>2</v>
      </c>
      <c r="CS10" s="6">
        <v>0</v>
      </c>
      <c r="CT10" s="6">
        <v>-1</v>
      </c>
      <c r="CU10" s="9" t="s">
        <v>10745</v>
      </c>
    </row>
    <row r="11" spans="1:99">
      <c r="A11" s="9" t="s">
        <v>1477</v>
      </c>
      <c r="B11" s="6" t="s">
        <v>82</v>
      </c>
      <c r="C11" s="6">
        <v>8.5000000000000006E-2</v>
      </c>
      <c r="D11" s="6">
        <v>0.1</v>
      </c>
      <c r="E11" s="6">
        <v>0.95</v>
      </c>
      <c r="F11" s="6">
        <v>0.19</v>
      </c>
      <c r="G11" s="6">
        <v>0.47</v>
      </c>
      <c r="H11" s="6">
        <v>0.73</v>
      </c>
      <c r="I11" s="6">
        <v>3.5000000000000003E-2</v>
      </c>
      <c r="J11" s="6">
        <v>1.4</v>
      </c>
      <c r="K11" s="6">
        <v>0.05</v>
      </c>
      <c r="L11" s="6">
        <v>0.02</v>
      </c>
      <c r="M11" s="6">
        <v>1.4</v>
      </c>
      <c r="N11" s="6">
        <v>1.52</v>
      </c>
      <c r="O11" s="6">
        <v>30</v>
      </c>
      <c r="P11" s="6">
        <v>3</v>
      </c>
      <c r="Q11" s="6">
        <v>3</v>
      </c>
      <c r="R11" s="6">
        <v>0.6</v>
      </c>
      <c r="S11" s="6">
        <v>2.6</v>
      </c>
      <c r="T11" s="6">
        <v>0.8</v>
      </c>
      <c r="U11" s="6">
        <v>1.4</v>
      </c>
      <c r="V11" s="6">
        <v>1.4</v>
      </c>
      <c r="W11" s="6">
        <v>1</v>
      </c>
      <c r="X11" s="6">
        <v>0.9</v>
      </c>
      <c r="Y11" s="6">
        <v>2</v>
      </c>
      <c r="Z11" s="6">
        <v>0.1</v>
      </c>
      <c r="AA11" s="6">
        <v>1.6</v>
      </c>
      <c r="AB11" s="6">
        <v>2.7E-2</v>
      </c>
      <c r="AC11" s="6">
        <v>0.02</v>
      </c>
      <c r="AD11" s="6">
        <v>0.7</v>
      </c>
      <c r="AE11" s="6">
        <v>0.02</v>
      </c>
      <c r="AF11" s="6">
        <v>2</v>
      </c>
      <c r="AG11" s="6">
        <v>3</v>
      </c>
      <c r="AH11" s="6">
        <v>24</v>
      </c>
      <c r="AI11" s="6">
        <v>24</v>
      </c>
      <c r="AJ11" s="6">
        <v>4</v>
      </c>
      <c r="AK11" s="6">
        <v>88</v>
      </c>
      <c r="AL11" s="6">
        <v>1.1499999999999999</v>
      </c>
      <c r="AM11" s="6">
        <v>10.75</v>
      </c>
      <c r="AN11" s="6">
        <v>2.6</v>
      </c>
      <c r="AO11" s="6">
        <v>0</v>
      </c>
      <c r="AP11" s="6">
        <v>16</v>
      </c>
      <c r="AQ11" s="6">
        <v>0</v>
      </c>
      <c r="AR11" s="6">
        <v>1</v>
      </c>
      <c r="AS11" s="6">
        <v>1</v>
      </c>
      <c r="AT11" s="6">
        <v>2.6</v>
      </c>
      <c r="AU11" s="6">
        <v>1</v>
      </c>
      <c r="AV11" s="6">
        <v>1</v>
      </c>
      <c r="AW11" s="6">
        <v>0.2</v>
      </c>
      <c r="AX11" s="6">
        <v>2.1</v>
      </c>
      <c r="AY11" s="6">
        <v>0</v>
      </c>
      <c r="AZ11" s="6">
        <v>6</v>
      </c>
      <c r="BA11" s="6">
        <v>0</v>
      </c>
      <c r="BB11" s="6">
        <v>0</v>
      </c>
      <c r="BC11" s="6">
        <v>9</v>
      </c>
      <c r="BD11" s="6">
        <v>0</v>
      </c>
      <c r="BE11" s="6">
        <v>6</v>
      </c>
      <c r="BF11" s="6">
        <v>2.2999999999999998</v>
      </c>
      <c r="BG11" s="6">
        <v>16</v>
      </c>
      <c r="BH11" s="6">
        <v>4</v>
      </c>
      <c r="BI11" s="6">
        <v>20</v>
      </c>
      <c r="BJ11" s="6">
        <v>20</v>
      </c>
      <c r="BK11" s="6">
        <v>20</v>
      </c>
      <c r="BL11" s="6">
        <v>32</v>
      </c>
      <c r="BM11" s="6">
        <v>25</v>
      </c>
      <c r="BN11" s="6">
        <v>18</v>
      </c>
      <c r="BO11" s="6">
        <v>0.5</v>
      </c>
      <c r="BP11" s="6">
        <v>1.3</v>
      </c>
      <c r="BQ11" s="6">
        <v>2.6</v>
      </c>
      <c r="BR11" s="6">
        <v>0.6</v>
      </c>
      <c r="BS11" s="6">
        <v>1.6</v>
      </c>
      <c r="BT11" s="6">
        <v>0.6</v>
      </c>
      <c r="BU11" s="6">
        <v>1.9</v>
      </c>
      <c r="BV11" s="6">
        <v>1.2</v>
      </c>
      <c r="BW11" s="6">
        <v>-0.6</v>
      </c>
      <c r="BX11" s="6">
        <v>1.9</v>
      </c>
      <c r="BY11" s="6">
        <v>1.2</v>
      </c>
      <c r="BZ11" s="6">
        <v>1.3</v>
      </c>
      <c r="CA11" s="6">
        <v>0</v>
      </c>
      <c r="CB11" s="6">
        <v>2.1</v>
      </c>
      <c r="CC11" s="6">
        <v>1.2</v>
      </c>
      <c r="CD11" s="6">
        <v>1.3</v>
      </c>
      <c r="CE11" s="6">
        <v>3.35</v>
      </c>
      <c r="CF11" s="6">
        <v>1.1000000000000001</v>
      </c>
      <c r="CG11" s="6">
        <v>0.5</v>
      </c>
      <c r="CH11" s="6">
        <v>8</v>
      </c>
      <c r="CI11" s="6">
        <v>-1.5</v>
      </c>
      <c r="CJ11" s="6">
        <v>-2.6</v>
      </c>
      <c r="CK11" s="6">
        <v>2.2999999999999998</v>
      </c>
      <c r="CL11" s="6">
        <v>1</v>
      </c>
      <c r="CM11" s="6">
        <v>1.6</v>
      </c>
      <c r="CN11" s="6">
        <v>1</v>
      </c>
      <c r="CO11" s="6">
        <v>1</v>
      </c>
      <c r="CP11" s="6">
        <v>5</v>
      </c>
      <c r="CQ11" s="6">
        <v>0</v>
      </c>
      <c r="CR11" s="6">
        <v>2</v>
      </c>
      <c r="CS11" s="6">
        <v>0</v>
      </c>
      <c r="CT11" s="6">
        <v>-1</v>
      </c>
      <c r="CU11" s="9" t="s">
        <v>10745</v>
      </c>
    </row>
    <row r="12" spans="1:99">
      <c r="A12" s="9" t="s">
        <v>967</v>
      </c>
      <c r="B12" s="6" t="s">
        <v>72</v>
      </c>
      <c r="C12" s="6">
        <v>0.15</v>
      </c>
      <c r="D12" s="6">
        <v>0.1</v>
      </c>
      <c r="E12" s="6">
        <v>0.85</v>
      </c>
      <c r="F12" s="6">
        <v>0.16500000000000001</v>
      </c>
      <c r="G12" s="6">
        <v>0.40699999999999997</v>
      </c>
      <c r="H12" s="6">
        <v>0.65959999999999996</v>
      </c>
      <c r="I12" s="6">
        <v>0.08</v>
      </c>
      <c r="J12" s="6">
        <v>2</v>
      </c>
      <c r="K12" s="6">
        <v>0.15</v>
      </c>
      <c r="L12" s="6">
        <v>0.01</v>
      </c>
      <c r="M12" s="6">
        <v>2.2999999999999998</v>
      </c>
      <c r="N12" s="6">
        <v>2.33</v>
      </c>
      <c r="O12" s="6">
        <v>30</v>
      </c>
      <c r="P12" s="6">
        <v>3</v>
      </c>
      <c r="Q12" s="6">
        <v>4</v>
      </c>
      <c r="R12" s="6">
        <v>0.95</v>
      </c>
      <c r="S12" s="6">
        <v>3.1</v>
      </c>
      <c r="T12" s="6">
        <v>0.75</v>
      </c>
      <c r="U12" s="6">
        <v>2.1</v>
      </c>
      <c r="V12" s="6">
        <v>1.9</v>
      </c>
      <c r="W12" s="6">
        <v>0.9</v>
      </c>
      <c r="X12" s="6">
        <v>0.9</v>
      </c>
      <c r="Y12" s="6">
        <v>2</v>
      </c>
      <c r="Z12" s="6">
        <v>0.13</v>
      </c>
      <c r="AA12" s="6">
        <v>2.9</v>
      </c>
      <c r="AB12" s="6">
        <v>0.04</v>
      </c>
      <c r="AC12" s="6">
        <v>0.02</v>
      </c>
      <c r="AD12" s="6">
        <v>1.1200000000000001</v>
      </c>
      <c r="AE12" s="6">
        <v>0.01</v>
      </c>
      <c r="AF12" s="6">
        <v>3.5</v>
      </c>
      <c r="AG12" s="6">
        <v>3</v>
      </c>
      <c r="AH12" s="6">
        <v>24</v>
      </c>
      <c r="AI12" s="6">
        <v>24</v>
      </c>
      <c r="AJ12" s="6">
        <v>6</v>
      </c>
      <c r="AK12" s="6">
        <v>104</v>
      </c>
      <c r="AL12" s="6">
        <v>0.97</v>
      </c>
      <c r="AM12" s="6">
        <v>15</v>
      </c>
      <c r="AN12" s="6">
        <v>2.7</v>
      </c>
      <c r="AO12" s="6">
        <v>4</v>
      </c>
      <c r="AP12" s="6">
        <v>16</v>
      </c>
      <c r="AQ12" s="6">
        <v>0</v>
      </c>
      <c r="AR12" s="6">
        <v>0</v>
      </c>
      <c r="AS12" s="6">
        <v>1</v>
      </c>
      <c r="AT12" s="6">
        <v>3.3</v>
      </c>
      <c r="AU12" s="6">
        <v>1</v>
      </c>
      <c r="AV12" s="6">
        <v>1</v>
      </c>
      <c r="AW12" s="6">
        <v>0.2</v>
      </c>
      <c r="AX12" s="6">
        <v>2.25</v>
      </c>
      <c r="AY12" s="6">
        <v>0</v>
      </c>
      <c r="AZ12" s="6">
        <v>6</v>
      </c>
      <c r="BA12" s="6">
        <v>0</v>
      </c>
      <c r="BB12" s="6">
        <v>0</v>
      </c>
      <c r="BC12" s="6">
        <v>9</v>
      </c>
      <c r="BD12" s="6">
        <v>0</v>
      </c>
      <c r="BE12" s="6">
        <v>5.3</v>
      </c>
      <c r="BF12" s="6">
        <v>2.4700000000000002</v>
      </c>
      <c r="BG12" s="6">
        <v>18</v>
      </c>
      <c r="BH12" s="6">
        <v>4</v>
      </c>
      <c r="BI12" s="6">
        <v>15</v>
      </c>
      <c r="BJ12" s="6">
        <v>19</v>
      </c>
      <c r="BK12" s="6">
        <v>18</v>
      </c>
      <c r="BL12" s="6">
        <v>15</v>
      </c>
      <c r="BM12" s="6">
        <v>24</v>
      </c>
      <c r="BN12" s="6">
        <v>24</v>
      </c>
      <c r="BO12" s="6">
        <v>0.5</v>
      </c>
      <c r="BP12" s="6">
        <v>1.4</v>
      </c>
      <c r="BQ12" s="6">
        <v>3.1</v>
      </c>
      <c r="BR12" s="6">
        <v>2</v>
      </c>
      <c r="BS12" s="6">
        <v>1.1000000000000001</v>
      </c>
      <c r="BT12" s="6">
        <v>0</v>
      </c>
      <c r="BU12" s="6">
        <v>3</v>
      </c>
      <c r="BV12" s="6">
        <v>1.1000000000000001</v>
      </c>
      <c r="BW12" s="6">
        <v>0</v>
      </c>
      <c r="BX12" s="6">
        <v>3</v>
      </c>
      <c r="BY12" s="6">
        <v>1.1000000000000001</v>
      </c>
      <c r="BZ12" s="6">
        <v>0.7</v>
      </c>
      <c r="CA12" s="6">
        <v>0</v>
      </c>
      <c r="CB12" s="6">
        <v>3.4</v>
      </c>
      <c r="CC12" s="6">
        <v>1.1000000000000001</v>
      </c>
      <c r="CD12" s="6">
        <v>0.7</v>
      </c>
      <c r="CE12" s="6">
        <v>3.35</v>
      </c>
      <c r="CF12" s="6">
        <v>1</v>
      </c>
      <c r="CG12" s="6">
        <v>0.5</v>
      </c>
      <c r="CH12" s="6">
        <v>9</v>
      </c>
      <c r="CI12" s="6">
        <v>-3</v>
      </c>
      <c r="CJ12" s="6">
        <v>8.5</v>
      </c>
      <c r="CK12" s="6">
        <v>2.2999999999999998</v>
      </c>
      <c r="CL12" s="6">
        <v>1</v>
      </c>
      <c r="CM12" s="6">
        <v>1</v>
      </c>
      <c r="CN12" s="6">
        <v>1</v>
      </c>
      <c r="CO12" s="6">
        <v>1</v>
      </c>
      <c r="CP12" s="6">
        <v>18</v>
      </c>
      <c r="CQ12" s="6">
        <v>0</v>
      </c>
      <c r="CR12" s="6">
        <v>0</v>
      </c>
      <c r="CS12" s="6">
        <v>0</v>
      </c>
      <c r="CT12" s="6">
        <v>0</v>
      </c>
      <c r="CU12" s="9" t="s">
        <v>10746</v>
      </c>
    </row>
    <row r="13" spans="1:99">
      <c r="A13" s="9" t="s">
        <v>966</v>
      </c>
      <c r="B13" s="6" t="s">
        <v>88</v>
      </c>
      <c r="C13" s="6">
        <v>0.2</v>
      </c>
      <c r="D13" s="6">
        <v>0.1</v>
      </c>
      <c r="E13" s="6">
        <v>1.2</v>
      </c>
      <c r="F13" s="6">
        <v>0.21</v>
      </c>
      <c r="G13" s="6">
        <v>0.51800000000000002</v>
      </c>
      <c r="H13" s="6">
        <v>0.81599999999999995</v>
      </c>
      <c r="I13" s="6">
        <v>0.08</v>
      </c>
      <c r="J13" s="6">
        <v>1.8</v>
      </c>
      <c r="K13" s="6">
        <v>0.1</v>
      </c>
      <c r="L13" s="6">
        <v>0.02</v>
      </c>
      <c r="M13" s="6">
        <v>1.6</v>
      </c>
      <c r="N13" s="6">
        <v>1.4</v>
      </c>
      <c r="O13" s="6">
        <v>30</v>
      </c>
      <c r="P13" s="6">
        <v>3</v>
      </c>
      <c r="Q13" s="6">
        <v>4</v>
      </c>
      <c r="R13" s="6">
        <v>1</v>
      </c>
      <c r="S13" s="6">
        <v>2.62</v>
      </c>
      <c r="T13" s="6">
        <v>0.8</v>
      </c>
      <c r="U13" s="6">
        <v>1.2</v>
      </c>
      <c r="V13" s="6">
        <v>1.5</v>
      </c>
      <c r="W13" s="6">
        <v>0.88</v>
      </c>
      <c r="X13" s="6">
        <v>1</v>
      </c>
      <c r="Y13" s="6">
        <v>2</v>
      </c>
      <c r="Z13" s="6">
        <v>0.11</v>
      </c>
      <c r="AA13" s="6">
        <v>2.13</v>
      </c>
      <c r="AB13" s="6">
        <v>0.04</v>
      </c>
      <c r="AC13" s="6">
        <v>0.02</v>
      </c>
      <c r="AD13" s="6">
        <v>1</v>
      </c>
      <c r="AE13" s="6">
        <v>5.0000000000000001E-3</v>
      </c>
      <c r="AF13" s="6">
        <v>2.2000000000000002</v>
      </c>
      <c r="AG13" s="6">
        <v>3</v>
      </c>
      <c r="AH13" s="6">
        <v>24</v>
      </c>
      <c r="AI13" s="6">
        <v>24</v>
      </c>
      <c r="AJ13" s="6">
        <v>6</v>
      </c>
      <c r="AK13" s="6">
        <v>85</v>
      </c>
      <c r="AL13" s="6">
        <v>0.96</v>
      </c>
      <c r="AM13" s="6">
        <v>11.625</v>
      </c>
      <c r="AN13" s="6">
        <v>2.7</v>
      </c>
      <c r="AO13" s="6">
        <v>5</v>
      </c>
      <c r="AP13" s="6">
        <v>16</v>
      </c>
      <c r="AQ13" s="6">
        <v>0</v>
      </c>
      <c r="AR13" s="6">
        <v>1</v>
      </c>
      <c r="AS13" s="6">
        <v>1</v>
      </c>
      <c r="AT13" s="6">
        <v>2.6</v>
      </c>
      <c r="AU13" s="6">
        <v>1</v>
      </c>
      <c r="AV13" s="6">
        <v>1</v>
      </c>
      <c r="AW13" s="6">
        <v>0.2</v>
      </c>
      <c r="AX13" s="6">
        <v>1.9</v>
      </c>
      <c r="AY13" s="6">
        <v>0</v>
      </c>
      <c r="AZ13" s="6">
        <v>6</v>
      </c>
      <c r="BA13" s="6">
        <v>0</v>
      </c>
      <c r="BB13" s="6">
        <v>0</v>
      </c>
      <c r="BC13" s="6">
        <v>9</v>
      </c>
      <c r="BD13" s="6">
        <v>0</v>
      </c>
      <c r="BE13" s="6">
        <v>6</v>
      </c>
      <c r="BF13" s="6">
        <v>2.09</v>
      </c>
      <c r="BG13" s="6">
        <v>14</v>
      </c>
      <c r="BH13" s="6">
        <v>4</v>
      </c>
      <c r="BI13" s="6">
        <v>15</v>
      </c>
      <c r="BJ13" s="6">
        <v>15</v>
      </c>
      <c r="BK13" s="6">
        <v>15</v>
      </c>
      <c r="BL13" s="6">
        <v>30</v>
      </c>
      <c r="BM13" s="6">
        <v>50</v>
      </c>
      <c r="BN13" s="6">
        <v>20</v>
      </c>
      <c r="BO13" s="6">
        <v>0.5</v>
      </c>
      <c r="BP13" s="6">
        <v>1.3</v>
      </c>
      <c r="BQ13" s="6">
        <v>2.6</v>
      </c>
      <c r="BR13" s="6">
        <v>1</v>
      </c>
      <c r="BS13" s="6">
        <v>0.8</v>
      </c>
      <c r="BT13" s="6">
        <v>0</v>
      </c>
      <c r="BU13" s="6">
        <v>3.3</v>
      </c>
      <c r="BV13" s="6">
        <v>1.2</v>
      </c>
      <c r="BW13" s="6">
        <v>0</v>
      </c>
      <c r="BX13" s="6">
        <v>3.3</v>
      </c>
      <c r="BY13" s="6">
        <v>1.2</v>
      </c>
      <c r="BZ13" s="6">
        <v>0.8</v>
      </c>
      <c r="CA13" s="6">
        <v>0</v>
      </c>
      <c r="CB13" s="6">
        <v>3.5</v>
      </c>
      <c r="CC13" s="6">
        <v>1.2</v>
      </c>
      <c r="CD13" s="6">
        <v>0.8</v>
      </c>
      <c r="CE13" s="6">
        <v>3.35</v>
      </c>
      <c r="CF13" s="6">
        <v>1</v>
      </c>
      <c r="CG13" s="6">
        <v>0.5</v>
      </c>
      <c r="CH13" s="6">
        <v>8.1999999999999993</v>
      </c>
      <c r="CI13" s="6">
        <v>-3.5</v>
      </c>
      <c r="CJ13" s="6">
        <v>0.3</v>
      </c>
      <c r="CK13" s="6">
        <v>2.2999999999999998</v>
      </c>
      <c r="CL13" s="6">
        <v>1</v>
      </c>
      <c r="CM13" s="6">
        <v>1</v>
      </c>
      <c r="CN13" s="6">
        <v>1</v>
      </c>
      <c r="CO13" s="6">
        <v>1</v>
      </c>
      <c r="CP13" s="6">
        <v>17</v>
      </c>
      <c r="CQ13" s="6">
        <v>0</v>
      </c>
      <c r="CR13" s="6">
        <v>0</v>
      </c>
      <c r="CS13" s="6">
        <v>0</v>
      </c>
      <c r="CT13" s="6">
        <v>0</v>
      </c>
      <c r="CU13" s="9" t="s">
        <v>10746</v>
      </c>
    </row>
    <row r="14" spans="1:99">
      <c r="A14" s="9" t="s">
        <v>1461</v>
      </c>
      <c r="B14" s="6" t="s">
        <v>75</v>
      </c>
      <c r="C14" s="6">
        <v>0.1</v>
      </c>
      <c r="D14" s="6">
        <v>0.1</v>
      </c>
      <c r="E14" s="6">
        <v>1.2</v>
      </c>
      <c r="F14" s="6">
        <v>0.26</v>
      </c>
      <c r="G14" s="6">
        <v>0.42</v>
      </c>
      <c r="H14" s="6">
        <v>0.68</v>
      </c>
      <c r="I14" s="6">
        <v>0.08</v>
      </c>
      <c r="J14" s="6">
        <v>1.6</v>
      </c>
      <c r="K14" s="6">
        <v>0.05</v>
      </c>
      <c r="L14" s="6">
        <v>0.02</v>
      </c>
      <c r="M14" s="6">
        <v>1.6</v>
      </c>
      <c r="N14" s="6">
        <v>1.42</v>
      </c>
      <c r="O14" s="6">
        <v>30</v>
      </c>
      <c r="P14" s="6">
        <v>3</v>
      </c>
      <c r="Q14" s="6">
        <v>5</v>
      </c>
      <c r="R14" s="6">
        <v>1</v>
      </c>
      <c r="S14" s="6">
        <v>2.7</v>
      </c>
      <c r="T14" s="6">
        <v>0.8</v>
      </c>
      <c r="U14" s="6">
        <v>1.6</v>
      </c>
      <c r="V14" s="6">
        <v>1.6</v>
      </c>
      <c r="W14" s="6">
        <v>0.91</v>
      </c>
      <c r="X14" s="6">
        <v>1</v>
      </c>
      <c r="Y14" s="6">
        <v>2</v>
      </c>
      <c r="Z14" s="6">
        <v>0.1</v>
      </c>
      <c r="AA14" s="6">
        <v>2.4</v>
      </c>
      <c r="AB14" s="6">
        <v>0.02</v>
      </c>
      <c r="AC14" s="6">
        <v>0.02</v>
      </c>
      <c r="AD14" s="6">
        <v>1</v>
      </c>
      <c r="AE14" s="6">
        <v>0.02</v>
      </c>
      <c r="AF14" s="6">
        <v>2.96</v>
      </c>
      <c r="AG14" s="6">
        <v>3</v>
      </c>
      <c r="AH14" s="6">
        <v>28</v>
      </c>
      <c r="AI14" s="6">
        <v>0</v>
      </c>
      <c r="AJ14" s="6">
        <v>8</v>
      </c>
      <c r="AK14" s="6">
        <v>114</v>
      </c>
      <c r="AL14" s="6">
        <v>1</v>
      </c>
      <c r="AM14" s="6">
        <v>17.5</v>
      </c>
      <c r="AN14" s="6">
        <v>2.6</v>
      </c>
      <c r="AO14" s="6">
        <v>0</v>
      </c>
      <c r="AP14" s="6">
        <v>16</v>
      </c>
      <c r="AQ14" s="6">
        <v>0</v>
      </c>
      <c r="AR14" s="6">
        <v>0</v>
      </c>
      <c r="AS14" s="6">
        <v>1</v>
      </c>
      <c r="AT14" s="6">
        <v>2.7</v>
      </c>
      <c r="AU14" s="6">
        <v>1</v>
      </c>
      <c r="AV14" s="6">
        <v>1</v>
      </c>
      <c r="AW14" s="6">
        <v>0.2</v>
      </c>
      <c r="AX14" s="6">
        <v>2.6</v>
      </c>
      <c r="AY14" s="6">
        <v>0</v>
      </c>
      <c r="AZ14" s="6">
        <v>6</v>
      </c>
      <c r="BA14" s="6">
        <v>0</v>
      </c>
      <c r="BB14" s="6">
        <v>0</v>
      </c>
      <c r="BC14" s="6">
        <v>9</v>
      </c>
      <c r="BD14" s="6">
        <v>0</v>
      </c>
      <c r="BE14" s="6">
        <v>6</v>
      </c>
      <c r="BF14" s="6">
        <v>2.86</v>
      </c>
      <c r="BG14" s="6">
        <v>19</v>
      </c>
      <c r="BH14" s="6">
        <v>5</v>
      </c>
      <c r="BI14" s="6">
        <v>20</v>
      </c>
      <c r="BJ14" s="6">
        <v>30</v>
      </c>
      <c r="BK14" s="6">
        <v>15</v>
      </c>
      <c r="BL14" s="6">
        <v>25</v>
      </c>
      <c r="BM14" s="6">
        <v>31</v>
      </c>
      <c r="BN14" s="6">
        <v>23</v>
      </c>
      <c r="BO14" s="6">
        <v>0.5</v>
      </c>
      <c r="BP14" s="6">
        <v>1.3</v>
      </c>
      <c r="BQ14" s="6">
        <v>2.7</v>
      </c>
      <c r="BR14" s="6">
        <v>1</v>
      </c>
      <c r="BS14" s="6">
        <v>1.2</v>
      </c>
      <c r="BT14" s="6">
        <v>0.4</v>
      </c>
      <c r="BU14" s="6">
        <v>3</v>
      </c>
      <c r="BV14" s="6">
        <v>-0.5</v>
      </c>
      <c r="BW14" s="6">
        <v>-0.4</v>
      </c>
      <c r="BX14" s="6">
        <v>3</v>
      </c>
      <c r="BY14" s="6">
        <v>-0.5</v>
      </c>
      <c r="BZ14" s="6">
        <v>1.3</v>
      </c>
      <c r="CA14" s="6">
        <v>0</v>
      </c>
      <c r="CB14" s="6">
        <v>4</v>
      </c>
      <c r="CC14" s="6">
        <v>0</v>
      </c>
      <c r="CD14" s="6">
        <v>1.3</v>
      </c>
      <c r="CE14" s="6">
        <v>3.35</v>
      </c>
      <c r="CF14" s="6">
        <v>1.5</v>
      </c>
      <c r="CG14" s="6">
        <v>0.5</v>
      </c>
      <c r="CH14" s="6">
        <v>14.4</v>
      </c>
      <c r="CI14" s="6">
        <v>0</v>
      </c>
      <c r="CJ14" s="6">
        <v>1.5</v>
      </c>
      <c r="CK14" s="6">
        <v>2.2999999999999998</v>
      </c>
      <c r="CL14" s="6">
        <v>1</v>
      </c>
      <c r="CM14" s="6">
        <v>1</v>
      </c>
      <c r="CN14" s="6">
        <v>1</v>
      </c>
      <c r="CO14" s="6">
        <v>1</v>
      </c>
      <c r="CP14" s="6">
        <v>26</v>
      </c>
      <c r="CQ14" s="6">
        <v>0</v>
      </c>
      <c r="CR14" s="6">
        <v>4</v>
      </c>
      <c r="CS14" s="6">
        <v>0</v>
      </c>
      <c r="CT14" s="6">
        <v>0</v>
      </c>
      <c r="CU14" s="9" t="s">
        <v>10742</v>
      </c>
    </row>
    <row r="15" spans="1:99">
      <c r="A15" s="9" t="s">
        <v>1469</v>
      </c>
      <c r="B15" s="6" t="s">
        <v>76</v>
      </c>
      <c r="C15" s="6">
        <v>0.1</v>
      </c>
      <c r="D15" s="6">
        <v>0.1</v>
      </c>
      <c r="E15" s="6">
        <v>1.1000000000000001</v>
      </c>
      <c r="F15" s="6">
        <v>0.18</v>
      </c>
      <c r="G15" s="6">
        <v>0.44</v>
      </c>
      <c r="H15" s="6">
        <v>0.7</v>
      </c>
      <c r="I15" s="6">
        <v>0.06</v>
      </c>
      <c r="J15" s="6">
        <v>1.5</v>
      </c>
      <c r="K15" s="6">
        <v>0.06</v>
      </c>
      <c r="L15" s="6">
        <v>0.02</v>
      </c>
      <c r="M15" s="6">
        <v>1.5</v>
      </c>
      <c r="N15" s="6">
        <v>1.45</v>
      </c>
      <c r="O15" s="6">
        <v>30</v>
      </c>
      <c r="P15" s="6">
        <v>3</v>
      </c>
      <c r="Q15" s="6">
        <v>4</v>
      </c>
      <c r="R15" s="6">
        <v>1</v>
      </c>
      <c r="S15" s="6">
        <v>2.2999999999999998</v>
      </c>
      <c r="T15" s="6">
        <v>0.8</v>
      </c>
      <c r="U15" s="6">
        <v>1.5</v>
      </c>
      <c r="V15" s="6">
        <v>1.4</v>
      </c>
      <c r="W15" s="6">
        <v>1</v>
      </c>
      <c r="X15" s="6">
        <v>0.9</v>
      </c>
      <c r="Y15" s="6">
        <v>2</v>
      </c>
      <c r="Z15" s="6">
        <v>9.5000000000000001E-2</v>
      </c>
      <c r="AA15" s="6">
        <v>1.7</v>
      </c>
      <c r="AB15" s="6">
        <v>2.4E-2</v>
      </c>
      <c r="AC15" s="6">
        <v>0.02</v>
      </c>
      <c r="AD15" s="6">
        <v>0.9</v>
      </c>
      <c r="AE15" s="6">
        <v>1.6E-2</v>
      </c>
      <c r="AF15" s="6">
        <v>2.2999999999999998</v>
      </c>
      <c r="AG15" s="6">
        <v>3</v>
      </c>
      <c r="AH15" s="6">
        <v>24</v>
      </c>
      <c r="AI15" s="6">
        <v>24</v>
      </c>
      <c r="AJ15" s="6">
        <v>4</v>
      </c>
      <c r="AK15" s="6">
        <v>100</v>
      </c>
      <c r="AL15" s="6">
        <v>1.1000000000000001</v>
      </c>
      <c r="AM15" s="6">
        <v>10.75</v>
      </c>
      <c r="AN15" s="6">
        <v>2.5</v>
      </c>
      <c r="AO15" s="6">
        <v>0</v>
      </c>
      <c r="AP15" s="6">
        <v>16</v>
      </c>
      <c r="AQ15" s="6">
        <v>0</v>
      </c>
      <c r="AR15" s="6">
        <v>1</v>
      </c>
      <c r="AS15" s="6">
        <v>1</v>
      </c>
      <c r="AT15" s="6">
        <v>2.2999999999999998</v>
      </c>
      <c r="AU15" s="6">
        <v>1</v>
      </c>
      <c r="AV15" s="6">
        <v>1</v>
      </c>
      <c r="AW15" s="6">
        <v>0.2</v>
      </c>
      <c r="AX15" s="6">
        <v>2</v>
      </c>
      <c r="AY15" s="6">
        <v>0</v>
      </c>
      <c r="AZ15" s="6">
        <v>6</v>
      </c>
      <c r="BA15" s="6">
        <v>0</v>
      </c>
      <c r="BB15" s="6">
        <v>0</v>
      </c>
      <c r="BC15" s="6">
        <v>9</v>
      </c>
      <c r="BD15" s="6">
        <v>0</v>
      </c>
      <c r="BE15" s="6">
        <v>6</v>
      </c>
      <c r="BF15" s="6">
        <v>2.2000000000000002</v>
      </c>
      <c r="BG15" s="6">
        <v>17</v>
      </c>
      <c r="BH15" s="6">
        <v>4</v>
      </c>
      <c r="BI15" s="6">
        <v>18</v>
      </c>
      <c r="BJ15" s="6">
        <v>25</v>
      </c>
      <c r="BK15" s="6">
        <v>18</v>
      </c>
      <c r="BL15" s="6">
        <v>18</v>
      </c>
      <c r="BM15" s="6">
        <v>24</v>
      </c>
      <c r="BN15" s="6">
        <v>20</v>
      </c>
      <c r="BO15" s="6">
        <v>0.5</v>
      </c>
      <c r="BP15" s="6">
        <v>1.3</v>
      </c>
      <c r="BQ15" s="6">
        <v>2.2999999999999998</v>
      </c>
      <c r="BR15" s="6">
        <v>1</v>
      </c>
      <c r="BS15" s="6">
        <v>0.8</v>
      </c>
      <c r="BT15" s="6">
        <v>0.4</v>
      </c>
      <c r="BU15" s="6">
        <v>-0.5</v>
      </c>
      <c r="BV15" s="6">
        <v>1.4</v>
      </c>
      <c r="BW15" s="6">
        <v>-0.4</v>
      </c>
      <c r="BX15" s="6">
        <v>-0.5</v>
      </c>
      <c r="BY15" s="6">
        <v>1.4</v>
      </c>
      <c r="BZ15" s="6">
        <v>1</v>
      </c>
      <c r="CA15" s="6">
        <v>0</v>
      </c>
      <c r="CB15" s="6">
        <v>-0.4</v>
      </c>
      <c r="CC15" s="6">
        <v>1.4</v>
      </c>
      <c r="CD15" s="6">
        <v>1</v>
      </c>
      <c r="CE15" s="6">
        <v>3.35</v>
      </c>
      <c r="CF15" s="6">
        <v>1</v>
      </c>
      <c r="CG15" s="6">
        <v>0.5</v>
      </c>
      <c r="CH15" s="6">
        <v>8.1999999999999993</v>
      </c>
      <c r="CI15" s="6">
        <v>-1.7</v>
      </c>
      <c r="CJ15" s="6">
        <v>-2.5</v>
      </c>
      <c r="CK15" s="6">
        <v>2.2999999999999998</v>
      </c>
      <c r="CL15" s="6">
        <v>1</v>
      </c>
      <c r="CM15" s="6">
        <v>1</v>
      </c>
      <c r="CN15" s="6">
        <v>1</v>
      </c>
      <c r="CO15" s="6">
        <v>1</v>
      </c>
      <c r="CP15" s="6">
        <v>5</v>
      </c>
      <c r="CQ15" s="6">
        <v>0</v>
      </c>
      <c r="CR15" s="6">
        <v>2</v>
      </c>
      <c r="CS15" s="6">
        <v>0</v>
      </c>
      <c r="CT15" s="6">
        <v>0</v>
      </c>
      <c r="CU15" s="9" t="s">
        <v>10742</v>
      </c>
    </row>
    <row r="16" spans="1:99">
      <c r="A16" s="9" t="s">
        <v>1472</v>
      </c>
      <c r="B16" s="6" t="s">
        <v>34</v>
      </c>
      <c r="C16" s="6">
        <v>0.2</v>
      </c>
      <c r="D16" s="6">
        <v>0.1</v>
      </c>
      <c r="E16" s="6">
        <v>1.4</v>
      </c>
      <c r="F16" s="6">
        <v>0.23</v>
      </c>
      <c r="G16" s="6">
        <v>0.56999999999999995</v>
      </c>
      <c r="H16" s="6">
        <v>0.92</v>
      </c>
      <c r="I16" s="6">
        <v>0.08</v>
      </c>
      <c r="J16" s="6">
        <v>1.9</v>
      </c>
      <c r="K16" s="6">
        <v>0.1</v>
      </c>
      <c r="L16" s="6">
        <v>0.02</v>
      </c>
      <c r="M16" s="6">
        <v>1.5</v>
      </c>
      <c r="N16" s="6">
        <v>1.728</v>
      </c>
      <c r="O16" s="6">
        <v>30</v>
      </c>
      <c r="P16" s="6">
        <v>3</v>
      </c>
      <c r="Q16" s="6">
        <v>5</v>
      </c>
      <c r="R16" s="6">
        <v>0.7</v>
      </c>
      <c r="S16" s="6">
        <v>4.0999999999999996</v>
      </c>
      <c r="T16" s="6">
        <v>1</v>
      </c>
      <c r="U16" s="6">
        <v>1.7</v>
      </c>
      <c r="V16" s="6">
        <v>1.9</v>
      </c>
      <c r="W16" s="6">
        <v>0.94</v>
      </c>
      <c r="X16" s="6">
        <v>0.94</v>
      </c>
      <c r="Y16" s="6">
        <v>2</v>
      </c>
      <c r="Z16" s="6">
        <v>0.17</v>
      </c>
      <c r="AA16" s="6">
        <v>3.1</v>
      </c>
      <c r="AB16" s="6">
        <v>0.05</v>
      </c>
      <c r="AC16" s="6">
        <v>0.02</v>
      </c>
      <c r="AD16" s="6">
        <v>0.83</v>
      </c>
      <c r="AE16" s="6">
        <v>0.02</v>
      </c>
      <c r="AF16" s="6">
        <v>3.5</v>
      </c>
      <c r="AG16" s="6">
        <v>4</v>
      </c>
      <c r="AH16" s="6">
        <v>30</v>
      </c>
      <c r="AI16" s="6">
        <v>0</v>
      </c>
      <c r="AJ16" s="6">
        <v>4</v>
      </c>
      <c r="AK16" s="6">
        <v>80</v>
      </c>
      <c r="AL16" s="6">
        <v>1.1000000000000001</v>
      </c>
      <c r="AM16" s="6">
        <v>12.5</v>
      </c>
      <c r="AN16" s="6">
        <v>3.3</v>
      </c>
      <c r="AO16" s="6">
        <v>4</v>
      </c>
      <c r="AP16" s="6">
        <v>16</v>
      </c>
      <c r="AQ16" s="6">
        <v>0</v>
      </c>
      <c r="AR16" s="6">
        <v>1</v>
      </c>
      <c r="AS16" s="6">
        <v>1</v>
      </c>
      <c r="AT16" s="6">
        <v>3.9</v>
      </c>
      <c r="AU16" s="6">
        <v>1</v>
      </c>
      <c r="AV16" s="6">
        <v>1</v>
      </c>
      <c r="AW16" s="6">
        <v>0.2</v>
      </c>
      <c r="AX16" s="6">
        <v>2.2000000000000002</v>
      </c>
      <c r="AY16" s="6">
        <v>0</v>
      </c>
      <c r="AZ16" s="6">
        <v>6</v>
      </c>
      <c r="BA16" s="6">
        <v>0</v>
      </c>
      <c r="BB16" s="6">
        <v>0</v>
      </c>
      <c r="BC16" s="6">
        <v>9</v>
      </c>
      <c r="BD16" s="6">
        <v>0</v>
      </c>
      <c r="BE16" s="6">
        <v>6</v>
      </c>
      <c r="BF16" s="6">
        <v>2.42</v>
      </c>
      <c r="BG16" s="6">
        <v>15</v>
      </c>
      <c r="BH16" s="6">
        <v>4</v>
      </c>
      <c r="BI16" s="6">
        <v>15</v>
      </c>
      <c r="BJ16" s="6">
        <v>22</v>
      </c>
      <c r="BK16" s="6">
        <v>20</v>
      </c>
      <c r="BL16" s="6">
        <v>18</v>
      </c>
      <c r="BM16" s="6">
        <v>18</v>
      </c>
      <c r="BN16" s="6">
        <v>23</v>
      </c>
      <c r="BO16" s="6">
        <v>0.5</v>
      </c>
      <c r="BP16" s="6">
        <v>1.3</v>
      </c>
      <c r="BQ16" s="6">
        <v>3.6</v>
      </c>
      <c r="BR16" s="6">
        <v>0.7</v>
      </c>
      <c r="BS16" s="6">
        <v>0.85</v>
      </c>
      <c r="BT16" s="6">
        <v>0</v>
      </c>
      <c r="BU16" s="6">
        <v>3.8</v>
      </c>
      <c r="BV16" s="6">
        <v>1.2</v>
      </c>
      <c r="BW16" s="6">
        <v>0</v>
      </c>
      <c r="BX16" s="6">
        <v>3.8</v>
      </c>
      <c r="BY16" s="6">
        <v>1.2</v>
      </c>
      <c r="BZ16" s="6">
        <v>1</v>
      </c>
      <c r="CA16" s="6">
        <v>0</v>
      </c>
      <c r="CB16" s="6">
        <v>4</v>
      </c>
      <c r="CC16" s="6">
        <v>1.1000000000000001</v>
      </c>
      <c r="CD16" s="6">
        <v>1</v>
      </c>
      <c r="CE16" s="6">
        <v>3.35</v>
      </c>
      <c r="CF16" s="6">
        <v>1.05</v>
      </c>
      <c r="CG16" s="6">
        <v>0.5</v>
      </c>
      <c r="CH16" s="6">
        <v>7.5</v>
      </c>
      <c r="CI16" s="6">
        <v>-1.5</v>
      </c>
      <c r="CJ16" s="6">
        <v>-2</v>
      </c>
      <c r="CK16" s="6">
        <v>2.2999999999999998</v>
      </c>
      <c r="CL16" s="6">
        <v>1</v>
      </c>
      <c r="CM16" s="6">
        <v>1</v>
      </c>
      <c r="CN16" s="6">
        <v>1</v>
      </c>
      <c r="CO16" s="6">
        <v>1</v>
      </c>
      <c r="CP16" s="6">
        <v>19</v>
      </c>
      <c r="CQ16" s="6">
        <v>0</v>
      </c>
      <c r="CR16" s="6">
        <v>0</v>
      </c>
      <c r="CS16" s="6">
        <v>0</v>
      </c>
      <c r="CT16" s="6">
        <v>0</v>
      </c>
      <c r="CU16" s="9" t="s">
        <v>10742</v>
      </c>
    </row>
    <row r="17" spans="1:99">
      <c r="A17" s="9" t="s">
        <v>1473</v>
      </c>
      <c r="B17" s="6" t="s">
        <v>36</v>
      </c>
      <c r="C17" s="6">
        <v>0.2</v>
      </c>
      <c r="D17" s="6">
        <v>0.1</v>
      </c>
      <c r="E17" s="6">
        <v>1.6</v>
      </c>
      <c r="F17" s="6">
        <v>0.23</v>
      </c>
      <c r="G17" s="6">
        <v>0.56999999999999995</v>
      </c>
      <c r="H17" s="6">
        <v>0.92</v>
      </c>
      <c r="I17" s="6">
        <v>0.08</v>
      </c>
      <c r="J17" s="6">
        <v>1.9</v>
      </c>
      <c r="K17" s="6">
        <v>0.1</v>
      </c>
      <c r="L17" s="6">
        <v>0.02</v>
      </c>
      <c r="M17" s="6">
        <v>2.2000000000000002</v>
      </c>
      <c r="N17" s="6">
        <v>1.728</v>
      </c>
      <c r="O17" s="6">
        <v>30</v>
      </c>
      <c r="P17" s="6">
        <v>3</v>
      </c>
      <c r="Q17" s="6">
        <v>3</v>
      </c>
      <c r="R17" s="6">
        <v>0.72</v>
      </c>
      <c r="S17" s="6">
        <v>3.68</v>
      </c>
      <c r="T17" s="6">
        <v>0.83</v>
      </c>
      <c r="U17" s="6">
        <v>1.7</v>
      </c>
      <c r="V17" s="6">
        <v>2.1</v>
      </c>
      <c r="W17" s="6">
        <v>1.2</v>
      </c>
      <c r="X17" s="6">
        <v>0.9</v>
      </c>
      <c r="Y17" s="6">
        <v>2</v>
      </c>
      <c r="Z17" s="6">
        <v>0.23</v>
      </c>
      <c r="AA17" s="6">
        <v>2.8</v>
      </c>
      <c r="AB17" s="6">
        <v>0.06</v>
      </c>
      <c r="AC17" s="6">
        <v>0.02</v>
      </c>
      <c r="AD17" s="6">
        <v>0.83</v>
      </c>
      <c r="AE17" s="6">
        <v>0.02</v>
      </c>
      <c r="AF17" s="6">
        <v>3.4</v>
      </c>
      <c r="AG17" s="6">
        <v>3</v>
      </c>
      <c r="AH17" s="6">
        <v>30</v>
      </c>
      <c r="AI17" s="6">
        <v>0</v>
      </c>
      <c r="AJ17" s="6">
        <v>4</v>
      </c>
      <c r="AK17" s="6">
        <v>75</v>
      </c>
      <c r="AL17" s="6">
        <v>0.96</v>
      </c>
      <c r="AM17" s="6">
        <v>14.375</v>
      </c>
      <c r="AN17" s="6">
        <v>3.3</v>
      </c>
      <c r="AO17" s="6">
        <v>4</v>
      </c>
      <c r="AP17" s="6">
        <v>16</v>
      </c>
      <c r="AQ17" s="6">
        <v>0</v>
      </c>
      <c r="AR17" s="6">
        <v>1</v>
      </c>
      <c r="AS17" s="6">
        <v>1.1000000000000001</v>
      </c>
      <c r="AT17" s="6">
        <v>4</v>
      </c>
      <c r="AU17" s="6">
        <v>1</v>
      </c>
      <c r="AV17" s="6">
        <v>1</v>
      </c>
      <c r="AW17" s="6">
        <v>0.2</v>
      </c>
      <c r="AX17" s="6">
        <v>1.9</v>
      </c>
      <c r="AY17" s="6">
        <v>0</v>
      </c>
      <c r="AZ17" s="6">
        <v>6</v>
      </c>
      <c r="BA17" s="6">
        <v>0</v>
      </c>
      <c r="BB17" s="6">
        <v>0</v>
      </c>
      <c r="BC17" s="6">
        <v>9</v>
      </c>
      <c r="BD17" s="6">
        <v>0</v>
      </c>
      <c r="BE17" s="6">
        <v>6</v>
      </c>
      <c r="BF17" s="6">
        <v>2.09</v>
      </c>
      <c r="BG17" s="6">
        <v>16</v>
      </c>
      <c r="BH17" s="6">
        <v>4</v>
      </c>
      <c r="BI17" s="6">
        <v>15</v>
      </c>
      <c r="BJ17" s="6">
        <v>22</v>
      </c>
      <c r="BK17" s="6">
        <v>20</v>
      </c>
      <c r="BL17" s="6">
        <v>18</v>
      </c>
      <c r="BM17" s="6">
        <v>18</v>
      </c>
      <c r="BN17" s="6">
        <v>22</v>
      </c>
      <c r="BO17" s="6">
        <v>0.5</v>
      </c>
      <c r="BP17" s="6">
        <v>1.4</v>
      </c>
      <c r="BQ17" s="6">
        <v>3.3</v>
      </c>
      <c r="BR17" s="6">
        <v>0.7</v>
      </c>
      <c r="BS17" s="6">
        <v>0.9</v>
      </c>
      <c r="BT17" s="6">
        <v>0.85</v>
      </c>
      <c r="BU17" s="6">
        <v>3.3</v>
      </c>
      <c r="BV17" s="6">
        <v>0.3</v>
      </c>
      <c r="BW17" s="6">
        <v>-0.85</v>
      </c>
      <c r="BX17" s="6">
        <v>3.3</v>
      </c>
      <c r="BY17" s="6">
        <v>0.3</v>
      </c>
      <c r="BZ17" s="6">
        <v>1</v>
      </c>
      <c r="CA17" s="6">
        <v>0</v>
      </c>
      <c r="CB17" s="6">
        <v>4.2</v>
      </c>
      <c r="CC17" s="6">
        <v>0.3</v>
      </c>
      <c r="CD17" s="6">
        <v>1</v>
      </c>
      <c r="CE17" s="6">
        <v>3.7</v>
      </c>
      <c r="CF17" s="6">
        <v>1.2</v>
      </c>
      <c r="CG17" s="6">
        <v>0.5</v>
      </c>
      <c r="CH17" s="6">
        <v>7.5</v>
      </c>
      <c r="CI17" s="6">
        <v>-1.5</v>
      </c>
      <c r="CJ17" s="6">
        <v>-2</v>
      </c>
      <c r="CK17" s="6">
        <v>2.2999999999999998</v>
      </c>
      <c r="CL17" s="6">
        <v>1</v>
      </c>
      <c r="CM17" s="6">
        <v>1</v>
      </c>
      <c r="CN17" s="6">
        <v>1</v>
      </c>
      <c r="CO17" s="6">
        <v>1</v>
      </c>
      <c r="CP17" s="6">
        <v>22</v>
      </c>
      <c r="CQ17" s="6">
        <v>0</v>
      </c>
      <c r="CR17" s="6">
        <v>0</v>
      </c>
      <c r="CS17" s="6">
        <v>0</v>
      </c>
      <c r="CT17" s="6">
        <v>0</v>
      </c>
      <c r="CU17" s="9" t="s">
        <v>10747</v>
      </c>
    </row>
    <row r="18" spans="1:99">
      <c r="A18" s="9" t="s">
        <v>1479</v>
      </c>
      <c r="B18" s="6" t="s">
        <v>43</v>
      </c>
      <c r="C18" s="6">
        <v>0.16</v>
      </c>
      <c r="D18" s="6">
        <v>0.1</v>
      </c>
      <c r="E18" s="6">
        <v>0.85</v>
      </c>
      <c r="F18" s="6">
        <v>0.17480000000000001</v>
      </c>
      <c r="G18" s="6">
        <v>0.42320000000000002</v>
      </c>
      <c r="H18" s="6">
        <v>0.67405331000000002</v>
      </c>
      <c r="I18" s="6">
        <v>0.08</v>
      </c>
      <c r="J18" s="6">
        <v>1.4</v>
      </c>
      <c r="K18" s="6">
        <v>0.08</v>
      </c>
      <c r="L18" s="6">
        <v>0.02</v>
      </c>
      <c r="M18" s="6">
        <v>1.4</v>
      </c>
      <c r="N18" s="6">
        <v>1.325</v>
      </c>
      <c r="O18" s="6">
        <v>30</v>
      </c>
      <c r="P18" s="6">
        <v>3</v>
      </c>
      <c r="Q18" s="6">
        <v>3</v>
      </c>
      <c r="R18" s="6">
        <v>0.9</v>
      </c>
      <c r="S18" s="6">
        <v>2</v>
      </c>
      <c r="T18" s="6">
        <v>0.8</v>
      </c>
      <c r="U18" s="6">
        <v>1.4</v>
      </c>
      <c r="V18" s="6">
        <v>1.5</v>
      </c>
      <c r="W18" s="6">
        <v>0</v>
      </c>
      <c r="X18" s="6">
        <v>0</v>
      </c>
      <c r="Y18" s="6">
        <v>6</v>
      </c>
      <c r="Z18" s="6">
        <v>0.08</v>
      </c>
      <c r="AA18" s="6">
        <v>1.6</v>
      </c>
      <c r="AB18" s="6">
        <v>0.04</v>
      </c>
      <c r="AC18" s="6">
        <v>0.02</v>
      </c>
      <c r="AD18" s="6">
        <v>0.78</v>
      </c>
      <c r="AE18" s="6">
        <v>0.02</v>
      </c>
      <c r="AF18" s="6">
        <v>2</v>
      </c>
      <c r="AG18" s="6">
        <v>3</v>
      </c>
      <c r="AH18" s="6">
        <v>24</v>
      </c>
      <c r="AI18" s="6">
        <v>0</v>
      </c>
      <c r="AJ18" s="6">
        <v>4</v>
      </c>
      <c r="AK18" s="6">
        <v>70</v>
      </c>
      <c r="AL18" s="6">
        <v>0.92</v>
      </c>
      <c r="AM18" s="6">
        <v>14.7</v>
      </c>
      <c r="AN18" s="6">
        <v>2.5</v>
      </c>
      <c r="AO18" s="6">
        <v>4</v>
      </c>
      <c r="AP18" s="6">
        <v>16</v>
      </c>
      <c r="AQ18" s="6">
        <v>0</v>
      </c>
      <c r="AR18" s="6">
        <v>1</v>
      </c>
      <c r="AS18" s="6">
        <v>1</v>
      </c>
      <c r="AT18" s="6">
        <v>2</v>
      </c>
      <c r="AU18" s="6">
        <v>1</v>
      </c>
      <c r="AV18" s="6">
        <v>1</v>
      </c>
      <c r="AW18" s="6">
        <v>0.2</v>
      </c>
      <c r="AX18" s="6">
        <v>1.7</v>
      </c>
      <c r="AY18" s="6">
        <v>0</v>
      </c>
      <c r="AZ18" s="6">
        <v>6</v>
      </c>
      <c r="BA18" s="6">
        <v>0</v>
      </c>
      <c r="BB18" s="6">
        <v>0</v>
      </c>
      <c r="BC18" s="6">
        <v>9</v>
      </c>
      <c r="BD18" s="6">
        <v>0</v>
      </c>
      <c r="BE18" s="6">
        <v>6</v>
      </c>
      <c r="BF18" s="6">
        <v>1.87</v>
      </c>
      <c r="BG18" s="6">
        <v>12</v>
      </c>
      <c r="BH18" s="6">
        <v>4</v>
      </c>
      <c r="BI18" s="6">
        <v>15</v>
      </c>
      <c r="BJ18" s="6">
        <v>20</v>
      </c>
      <c r="BK18" s="6">
        <v>15</v>
      </c>
      <c r="BL18" s="6">
        <v>15</v>
      </c>
      <c r="BM18" s="6">
        <v>20</v>
      </c>
      <c r="BN18" s="6">
        <v>16</v>
      </c>
      <c r="BO18" s="6">
        <v>0.5</v>
      </c>
      <c r="BP18" s="6">
        <v>1.3</v>
      </c>
      <c r="BQ18" s="6">
        <v>2</v>
      </c>
      <c r="BR18" s="6">
        <v>0.9</v>
      </c>
      <c r="BS18" s="6">
        <v>0.9</v>
      </c>
      <c r="BT18" s="6">
        <v>0</v>
      </c>
      <c r="BU18" s="6">
        <v>-0.2</v>
      </c>
      <c r="BV18" s="6">
        <v>0</v>
      </c>
      <c r="BW18" s="6">
        <v>0</v>
      </c>
      <c r="BX18" s="6">
        <v>-0.2</v>
      </c>
      <c r="BY18" s="6">
        <v>0</v>
      </c>
      <c r="BZ18" s="6">
        <v>1.5</v>
      </c>
      <c r="CA18" s="6">
        <v>0</v>
      </c>
      <c r="CB18" s="6">
        <v>-0.1</v>
      </c>
      <c r="CC18" s="6">
        <v>0</v>
      </c>
      <c r="CD18" s="6">
        <v>1.5</v>
      </c>
      <c r="CE18" s="6">
        <v>3.35</v>
      </c>
      <c r="CF18" s="6">
        <v>1.1000000000000001</v>
      </c>
      <c r="CG18" s="6">
        <v>0.5</v>
      </c>
      <c r="CH18" s="6">
        <v>7</v>
      </c>
      <c r="CI18" s="6">
        <v>0</v>
      </c>
      <c r="CJ18" s="6">
        <v>-2</v>
      </c>
      <c r="CK18" s="6">
        <v>2.2999999999999998</v>
      </c>
      <c r="CL18" s="6">
        <v>1</v>
      </c>
      <c r="CM18" s="6">
        <v>1</v>
      </c>
      <c r="CN18" s="6">
        <v>1</v>
      </c>
      <c r="CO18" s="6">
        <v>1</v>
      </c>
      <c r="CP18" s="6">
        <v>5</v>
      </c>
      <c r="CQ18" s="6">
        <v>0</v>
      </c>
      <c r="CR18" s="6">
        <v>0</v>
      </c>
      <c r="CS18" s="6">
        <v>0</v>
      </c>
      <c r="CT18" s="6">
        <v>0</v>
      </c>
      <c r="CU18" s="9" t="s">
        <v>10744</v>
      </c>
    </row>
    <row r="19" spans="1:99">
      <c r="A19" s="9" t="s">
        <v>1460</v>
      </c>
      <c r="B19" s="6" t="s">
        <v>74</v>
      </c>
      <c r="C19" s="6">
        <v>0.03</v>
      </c>
      <c r="D19" s="6">
        <v>0.05</v>
      </c>
      <c r="E19" s="6">
        <v>0.65</v>
      </c>
      <c r="F19" s="6">
        <v>0.09</v>
      </c>
      <c r="G19" s="6">
        <v>0.27</v>
      </c>
      <c r="H19" s="6">
        <v>0.34499999999999997</v>
      </c>
      <c r="I19" s="6">
        <v>0.06</v>
      </c>
      <c r="J19" s="6">
        <v>1</v>
      </c>
      <c r="K19" s="6">
        <v>0.04</v>
      </c>
      <c r="L19" s="6">
        <v>0.02</v>
      </c>
      <c r="M19" s="6">
        <v>1.5</v>
      </c>
      <c r="N19" s="6">
        <v>1.32</v>
      </c>
      <c r="O19" s="6">
        <v>30</v>
      </c>
      <c r="P19" s="6">
        <v>3</v>
      </c>
      <c r="Q19" s="6">
        <v>8</v>
      </c>
      <c r="R19" s="6">
        <v>1</v>
      </c>
      <c r="S19" s="6">
        <v>2.8</v>
      </c>
      <c r="T19" s="6">
        <v>0.9</v>
      </c>
      <c r="U19" s="6">
        <v>1</v>
      </c>
      <c r="V19" s="6">
        <v>1.6</v>
      </c>
      <c r="W19" s="6">
        <v>1</v>
      </c>
      <c r="X19" s="6">
        <v>0.9</v>
      </c>
      <c r="Y19" s="6">
        <v>2</v>
      </c>
      <c r="Z19" s="6">
        <v>0.13</v>
      </c>
      <c r="AA19" s="6">
        <v>1.9</v>
      </c>
      <c r="AB19" s="6">
        <v>0.03</v>
      </c>
      <c r="AC19" s="6">
        <v>0.02</v>
      </c>
      <c r="AD19" s="6">
        <v>0.8</v>
      </c>
      <c r="AE19" s="6">
        <v>0.01</v>
      </c>
      <c r="AF19" s="6">
        <v>2.4</v>
      </c>
      <c r="AG19" s="6">
        <v>3</v>
      </c>
      <c r="AH19" s="6">
        <v>24</v>
      </c>
      <c r="AI19" s="6">
        <v>0</v>
      </c>
      <c r="AJ19" s="6">
        <v>8</v>
      </c>
      <c r="AK19" s="6">
        <v>117</v>
      </c>
      <c r="AL19" s="6">
        <v>0.69</v>
      </c>
      <c r="AM19" s="6">
        <v>31.25</v>
      </c>
      <c r="AN19" s="6">
        <v>3.2</v>
      </c>
      <c r="AO19" s="6">
        <v>0</v>
      </c>
      <c r="AP19" s="6">
        <v>16</v>
      </c>
      <c r="AQ19" s="6">
        <v>0</v>
      </c>
      <c r="AR19" s="6">
        <v>1</v>
      </c>
      <c r="AS19" s="6">
        <v>1</v>
      </c>
      <c r="AT19" s="6">
        <v>2.2000000000000002</v>
      </c>
      <c r="AU19" s="6">
        <v>1</v>
      </c>
      <c r="AV19" s="6">
        <v>1</v>
      </c>
      <c r="AW19" s="6">
        <v>0.2</v>
      </c>
      <c r="AX19" s="6">
        <v>2.7</v>
      </c>
      <c r="AY19" s="6">
        <v>0</v>
      </c>
      <c r="AZ19" s="6">
        <v>6</v>
      </c>
      <c r="BA19" s="6">
        <v>0</v>
      </c>
      <c r="BB19" s="6">
        <v>0</v>
      </c>
      <c r="BC19" s="6">
        <v>9</v>
      </c>
      <c r="BD19" s="6">
        <v>0</v>
      </c>
      <c r="BE19" s="6">
        <v>6</v>
      </c>
      <c r="BF19" s="6">
        <v>3</v>
      </c>
      <c r="BG19" s="6">
        <v>19</v>
      </c>
      <c r="BH19" s="6">
        <v>6</v>
      </c>
      <c r="BI19" s="6">
        <v>30</v>
      </c>
      <c r="BJ19" s="6">
        <v>30</v>
      </c>
      <c r="BK19" s="6">
        <v>35</v>
      </c>
      <c r="BL19" s="6">
        <v>30</v>
      </c>
      <c r="BM19" s="6">
        <v>40</v>
      </c>
      <c r="BN19" s="6">
        <v>25</v>
      </c>
      <c r="BO19" s="6">
        <v>0.7</v>
      </c>
      <c r="BP19" s="6">
        <v>1.3</v>
      </c>
      <c r="BQ19" s="6">
        <v>2.8</v>
      </c>
      <c r="BR19" s="6">
        <v>0.9</v>
      </c>
      <c r="BS19" s="6">
        <v>1.8</v>
      </c>
      <c r="BT19" s="6">
        <v>0.3</v>
      </c>
      <c r="BU19" s="6">
        <v>-1.1000000000000001</v>
      </c>
      <c r="BV19" s="6">
        <v>-0.1</v>
      </c>
      <c r="BW19" s="6">
        <v>-0.3</v>
      </c>
      <c r="BX19" s="6">
        <v>-1.1000000000000001</v>
      </c>
      <c r="BY19" s="6">
        <v>-0.1</v>
      </c>
      <c r="BZ19" s="6">
        <v>1.6</v>
      </c>
      <c r="CA19" s="6">
        <v>0</v>
      </c>
      <c r="CB19" s="6">
        <v>-0.9</v>
      </c>
      <c r="CC19" s="6">
        <v>-0.1</v>
      </c>
      <c r="CD19" s="6">
        <v>1.6</v>
      </c>
      <c r="CE19" s="6">
        <v>3.35</v>
      </c>
      <c r="CF19" s="6">
        <v>1.7</v>
      </c>
      <c r="CG19" s="6">
        <v>0.5</v>
      </c>
      <c r="CH19" s="6">
        <v>14.2</v>
      </c>
      <c r="CI19" s="6">
        <v>-3</v>
      </c>
      <c r="CJ19" s="6">
        <v>-5</v>
      </c>
      <c r="CK19" s="6">
        <v>2.2999999999999998</v>
      </c>
      <c r="CL19" s="6">
        <v>1</v>
      </c>
      <c r="CM19" s="6">
        <v>1</v>
      </c>
      <c r="CN19" s="6">
        <v>1</v>
      </c>
      <c r="CO19" s="6">
        <v>1</v>
      </c>
      <c r="CP19" s="6">
        <v>30</v>
      </c>
      <c r="CQ19" s="6">
        <v>0</v>
      </c>
      <c r="CR19" s="6">
        <v>0</v>
      </c>
      <c r="CS19" s="6">
        <v>0</v>
      </c>
      <c r="CT19" s="6">
        <v>0</v>
      </c>
      <c r="CU19" s="9" t="s">
        <v>10748</v>
      </c>
    </row>
    <row r="20" spans="1:99">
      <c r="A20" s="9" t="s">
        <v>1481</v>
      </c>
      <c r="B20" s="6" t="s">
        <v>46</v>
      </c>
      <c r="C20" s="6">
        <v>0.2</v>
      </c>
      <c r="D20" s="6">
        <v>0.1</v>
      </c>
      <c r="E20" s="6">
        <v>1.2</v>
      </c>
      <c r="F20" s="6">
        <v>0.27</v>
      </c>
      <c r="G20" s="6">
        <v>0.66</v>
      </c>
      <c r="H20" s="6">
        <v>1.04</v>
      </c>
      <c r="I20" s="6">
        <v>0.1</v>
      </c>
      <c r="J20" s="6">
        <v>1.3</v>
      </c>
      <c r="K20" s="6">
        <v>0.1</v>
      </c>
      <c r="L20" s="6">
        <v>0.02</v>
      </c>
      <c r="M20" s="6">
        <v>1.3</v>
      </c>
      <c r="N20" s="6">
        <v>1.78</v>
      </c>
      <c r="O20" s="6">
        <v>30</v>
      </c>
      <c r="P20" s="6">
        <v>3</v>
      </c>
      <c r="Q20" s="6">
        <v>6</v>
      </c>
      <c r="R20" s="6">
        <v>1</v>
      </c>
      <c r="S20" s="6">
        <v>2.5</v>
      </c>
      <c r="T20" s="6">
        <v>0.8</v>
      </c>
      <c r="U20" s="6">
        <v>1.2</v>
      </c>
      <c r="V20" s="6">
        <v>1.5</v>
      </c>
      <c r="W20" s="6">
        <v>0.88</v>
      </c>
      <c r="X20" s="6">
        <v>1</v>
      </c>
      <c r="Y20" s="6">
        <v>2</v>
      </c>
      <c r="Z20" s="6">
        <v>0.11</v>
      </c>
      <c r="AA20" s="6">
        <v>2.13</v>
      </c>
      <c r="AB20" s="6">
        <v>0.04</v>
      </c>
      <c r="AC20" s="6">
        <v>0.02</v>
      </c>
      <c r="AD20" s="6">
        <v>1</v>
      </c>
      <c r="AE20" s="6">
        <v>5.0000000000000001E-3</v>
      </c>
      <c r="AF20" s="6">
        <v>3</v>
      </c>
      <c r="AG20" s="6">
        <v>3</v>
      </c>
      <c r="AH20" s="6">
        <v>24</v>
      </c>
      <c r="AI20" s="6">
        <v>24</v>
      </c>
      <c r="AJ20" s="6">
        <v>6</v>
      </c>
      <c r="AK20" s="6">
        <v>104</v>
      </c>
      <c r="AL20" s="6">
        <v>1.22</v>
      </c>
      <c r="AM20" s="6">
        <v>11.625</v>
      </c>
      <c r="AN20" s="6">
        <v>2.7</v>
      </c>
      <c r="AO20" s="6">
        <v>5</v>
      </c>
      <c r="AP20" s="6">
        <v>16</v>
      </c>
      <c r="AQ20" s="6">
        <v>0</v>
      </c>
      <c r="AR20" s="6">
        <v>1</v>
      </c>
      <c r="AS20" s="6">
        <v>1</v>
      </c>
      <c r="AT20" s="6">
        <v>2.6</v>
      </c>
      <c r="AU20" s="6">
        <v>1</v>
      </c>
      <c r="AV20" s="6">
        <v>1</v>
      </c>
      <c r="AW20" s="6">
        <v>0.2</v>
      </c>
      <c r="AX20" s="6">
        <v>2.15</v>
      </c>
      <c r="AY20" s="6">
        <v>0</v>
      </c>
      <c r="AZ20" s="6">
        <v>6</v>
      </c>
      <c r="BA20" s="6">
        <v>0</v>
      </c>
      <c r="BB20" s="6">
        <v>0</v>
      </c>
      <c r="BC20" s="6">
        <v>9</v>
      </c>
      <c r="BD20" s="6">
        <v>0</v>
      </c>
      <c r="BE20" s="6">
        <v>6</v>
      </c>
      <c r="BF20" s="6">
        <v>2.3650000000000002</v>
      </c>
      <c r="BG20" s="6">
        <v>18</v>
      </c>
      <c r="BH20" s="6">
        <v>4</v>
      </c>
      <c r="BI20" s="6">
        <v>15</v>
      </c>
      <c r="BJ20" s="6">
        <v>15</v>
      </c>
      <c r="BK20" s="6">
        <v>15</v>
      </c>
      <c r="BL20" s="6">
        <v>30</v>
      </c>
      <c r="BM20" s="6">
        <v>50</v>
      </c>
      <c r="BN20" s="6">
        <v>24</v>
      </c>
      <c r="BO20" s="6">
        <v>0.5</v>
      </c>
      <c r="BP20" s="6">
        <v>1.3</v>
      </c>
      <c r="BQ20" s="6">
        <v>2.6</v>
      </c>
      <c r="BR20" s="6">
        <v>1</v>
      </c>
      <c r="BS20" s="6">
        <v>0.9</v>
      </c>
      <c r="BT20" s="6">
        <v>0</v>
      </c>
      <c r="BU20" s="6">
        <v>3.3</v>
      </c>
      <c r="BV20" s="6">
        <v>1.3</v>
      </c>
      <c r="BW20" s="6">
        <v>0</v>
      </c>
      <c r="BX20" s="6">
        <v>3.3</v>
      </c>
      <c r="BY20" s="6">
        <v>1.3</v>
      </c>
      <c r="BZ20" s="6">
        <v>0.7</v>
      </c>
      <c r="CA20" s="6">
        <v>0</v>
      </c>
      <c r="CB20" s="6">
        <v>3.4</v>
      </c>
      <c r="CC20" s="6">
        <v>1.3</v>
      </c>
      <c r="CD20" s="6">
        <v>0.8</v>
      </c>
      <c r="CE20" s="6">
        <v>3.35</v>
      </c>
      <c r="CF20" s="6">
        <v>1.1000000000000001</v>
      </c>
      <c r="CG20" s="6">
        <v>0.5</v>
      </c>
      <c r="CH20" s="6">
        <v>9.5</v>
      </c>
      <c r="CI20" s="6">
        <v>-1.6</v>
      </c>
      <c r="CJ20" s="6">
        <v>0.3</v>
      </c>
      <c r="CK20" s="6">
        <v>2.2999999999999998</v>
      </c>
      <c r="CL20" s="6">
        <v>1</v>
      </c>
      <c r="CM20" s="6">
        <v>1</v>
      </c>
      <c r="CN20" s="6">
        <v>1</v>
      </c>
      <c r="CO20" s="6">
        <v>1</v>
      </c>
      <c r="CP20" s="6">
        <v>17</v>
      </c>
      <c r="CQ20" s="6">
        <v>0</v>
      </c>
      <c r="CR20" s="6">
        <v>0</v>
      </c>
      <c r="CS20" s="6">
        <v>0</v>
      </c>
      <c r="CT20" s="6">
        <v>0</v>
      </c>
      <c r="CU20" s="9" t="s">
        <v>10746</v>
      </c>
    </row>
    <row r="21" spans="1:99">
      <c r="A21" s="9" t="s">
        <v>1470</v>
      </c>
      <c r="B21" s="6" t="s">
        <v>45</v>
      </c>
      <c r="C21" s="6">
        <v>0.1</v>
      </c>
      <c r="D21" s="6">
        <v>0.1</v>
      </c>
      <c r="E21" s="6">
        <v>1.1000000000000001</v>
      </c>
      <c r="F21" s="6">
        <v>0.18</v>
      </c>
      <c r="G21" s="6">
        <v>0.44</v>
      </c>
      <c r="H21" s="6">
        <v>0.7</v>
      </c>
      <c r="I21" s="6">
        <v>2.5000000000000001E-2</v>
      </c>
      <c r="J21" s="6">
        <v>1.3</v>
      </c>
      <c r="K21" s="6">
        <v>0.06</v>
      </c>
      <c r="L21" s="6">
        <v>0.02</v>
      </c>
      <c r="M21" s="6">
        <v>1.34</v>
      </c>
      <c r="N21" s="6">
        <v>1.45</v>
      </c>
      <c r="O21" s="6">
        <v>30</v>
      </c>
      <c r="P21" s="6">
        <v>3</v>
      </c>
      <c r="Q21" s="6">
        <v>4</v>
      </c>
      <c r="R21" s="6">
        <v>0.8</v>
      </c>
      <c r="S21" s="6">
        <v>2.4</v>
      </c>
      <c r="T21" s="6">
        <v>0.8</v>
      </c>
      <c r="U21" s="6">
        <v>0.75</v>
      </c>
      <c r="V21" s="6">
        <v>1.4</v>
      </c>
      <c r="W21" s="6">
        <v>0.9</v>
      </c>
      <c r="X21" s="6">
        <v>0.9</v>
      </c>
      <c r="Y21" s="6">
        <v>2</v>
      </c>
      <c r="Z21" s="6">
        <v>6.9000000000000006E-2</v>
      </c>
      <c r="AA21" s="6">
        <v>1.6</v>
      </c>
      <c r="AB21" s="6">
        <v>2.5000000000000001E-2</v>
      </c>
      <c r="AC21" s="6">
        <v>1.4999999999999999E-2</v>
      </c>
      <c r="AD21" s="6">
        <v>0.68</v>
      </c>
      <c r="AE21" s="6">
        <v>0.01</v>
      </c>
      <c r="AF21" s="6">
        <v>2</v>
      </c>
      <c r="AG21" s="6">
        <v>3</v>
      </c>
      <c r="AH21" s="6">
        <v>24</v>
      </c>
      <c r="AI21" s="6">
        <v>24</v>
      </c>
      <c r="AJ21" s="6">
        <v>4</v>
      </c>
      <c r="AK21" s="6">
        <v>100</v>
      </c>
      <c r="AL21" s="6">
        <v>1.25</v>
      </c>
      <c r="AM21" s="6">
        <v>10.75</v>
      </c>
      <c r="AN21" s="6">
        <v>2.4</v>
      </c>
      <c r="AO21" s="6">
        <v>0</v>
      </c>
      <c r="AP21" s="6">
        <v>16</v>
      </c>
      <c r="AQ21" s="6">
        <v>0</v>
      </c>
      <c r="AR21" s="6">
        <v>1</v>
      </c>
      <c r="AS21" s="6">
        <v>1</v>
      </c>
      <c r="AT21" s="6">
        <v>2.1</v>
      </c>
      <c r="AU21" s="6">
        <v>1</v>
      </c>
      <c r="AV21" s="6">
        <v>1</v>
      </c>
      <c r="AW21" s="6">
        <v>0.2</v>
      </c>
      <c r="AX21" s="6">
        <v>2</v>
      </c>
      <c r="AY21" s="6">
        <v>0</v>
      </c>
      <c r="AZ21" s="6">
        <v>6</v>
      </c>
      <c r="BA21" s="6">
        <v>0</v>
      </c>
      <c r="BB21" s="6">
        <v>0</v>
      </c>
      <c r="BC21" s="6">
        <v>9</v>
      </c>
      <c r="BD21" s="6">
        <v>0</v>
      </c>
      <c r="BE21" s="6">
        <v>6</v>
      </c>
      <c r="BF21" s="6">
        <v>2.2000000000000002</v>
      </c>
      <c r="BG21" s="6">
        <v>17</v>
      </c>
      <c r="BH21" s="6">
        <v>4</v>
      </c>
      <c r="BI21" s="6">
        <v>15</v>
      </c>
      <c r="BJ21" s="6">
        <v>25</v>
      </c>
      <c r="BK21" s="6">
        <v>15</v>
      </c>
      <c r="BL21" s="6">
        <v>15</v>
      </c>
      <c r="BM21" s="6">
        <v>18</v>
      </c>
      <c r="BN21" s="6">
        <v>22</v>
      </c>
      <c r="BO21" s="6">
        <v>0.5</v>
      </c>
      <c r="BP21" s="6">
        <v>1.3</v>
      </c>
      <c r="BQ21" s="6">
        <v>2.1</v>
      </c>
      <c r="BR21" s="6">
        <v>1</v>
      </c>
      <c r="BS21" s="6">
        <v>0.8</v>
      </c>
      <c r="BT21" s="6">
        <v>0.4</v>
      </c>
      <c r="BU21" s="6">
        <v>1.4</v>
      </c>
      <c r="BV21" s="6">
        <v>0</v>
      </c>
      <c r="BW21" s="6">
        <v>-0.4</v>
      </c>
      <c r="BX21" s="6">
        <v>1.4</v>
      </c>
      <c r="BY21" s="6">
        <v>0</v>
      </c>
      <c r="BZ21" s="6">
        <v>1</v>
      </c>
      <c r="CA21" s="6">
        <v>0</v>
      </c>
      <c r="CB21" s="6">
        <v>1.9</v>
      </c>
      <c r="CC21" s="6">
        <v>0</v>
      </c>
      <c r="CD21" s="6">
        <v>1</v>
      </c>
      <c r="CE21" s="6">
        <v>3.35</v>
      </c>
      <c r="CF21" s="6">
        <v>1</v>
      </c>
      <c r="CG21" s="6">
        <v>0.5</v>
      </c>
      <c r="CH21" s="6">
        <v>8.1999999999999993</v>
      </c>
      <c r="CI21" s="6">
        <v>-1.7</v>
      </c>
      <c r="CJ21" s="6">
        <v>-2.5</v>
      </c>
      <c r="CK21" s="6">
        <v>2.2999999999999998</v>
      </c>
      <c r="CL21" s="6">
        <v>1</v>
      </c>
      <c r="CM21" s="6">
        <v>1</v>
      </c>
      <c r="CN21" s="6">
        <v>1</v>
      </c>
      <c r="CO21" s="6">
        <v>1</v>
      </c>
      <c r="CP21" s="6">
        <v>5</v>
      </c>
      <c r="CQ21" s="6">
        <v>0</v>
      </c>
      <c r="CR21" s="6">
        <v>2</v>
      </c>
      <c r="CS21" s="6">
        <v>0</v>
      </c>
      <c r="CT21" s="6">
        <v>0</v>
      </c>
      <c r="CU21" s="9" t="s">
        <v>10742</v>
      </c>
    </row>
    <row r="22" spans="1:99">
      <c r="A22" s="9" t="s">
        <v>1471</v>
      </c>
      <c r="B22" s="6" t="s">
        <v>79</v>
      </c>
      <c r="C22" s="6">
        <v>0.1</v>
      </c>
      <c r="D22" s="6">
        <v>0.1</v>
      </c>
      <c r="E22" s="6">
        <v>1.1000000000000001</v>
      </c>
      <c r="F22" s="6">
        <v>0.18</v>
      </c>
      <c r="G22" s="6">
        <v>0.44</v>
      </c>
      <c r="H22" s="6">
        <v>0.7</v>
      </c>
      <c r="I22" s="6">
        <v>0.06</v>
      </c>
      <c r="J22" s="6">
        <v>1.5</v>
      </c>
      <c r="K22" s="6">
        <v>0.06</v>
      </c>
      <c r="L22" s="6">
        <v>0.02</v>
      </c>
      <c r="M22" s="6">
        <v>1.5</v>
      </c>
      <c r="N22" s="6">
        <v>1.45</v>
      </c>
      <c r="O22" s="6">
        <v>30</v>
      </c>
      <c r="P22" s="6">
        <v>3</v>
      </c>
      <c r="Q22" s="6">
        <v>4</v>
      </c>
      <c r="R22" s="6">
        <v>1</v>
      </c>
      <c r="S22" s="6">
        <v>2.2999999999999998</v>
      </c>
      <c r="T22" s="6">
        <v>0.8</v>
      </c>
      <c r="U22" s="6">
        <v>1.5</v>
      </c>
      <c r="V22" s="6">
        <v>1.4</v>
      </c>
      <c r="W22" s="6">
        <v>1</v>
      </c>
      <c r="X22" s="6">
        <v>0.9</v>
      </c>
      <c r="Y22" s="6">
        <v>2</v>
      </c>
      <c r="Z22" s="6">
        <v>9.5000000000000001E-2</v>
      </c>
      <c r="AA22" s="6">
        <v>1.7</v>
      </c>
      <c r="AB22" s="6">
        <v>2.5000000000000001E-2</v>
      </c>
      <c r="AC22" s="6">
        <v>0.02</v>
      </c>
      <c r="AD22" s="6">
        <v>0.86</v>
      </c>
      <c r="AE22" s="6">
        <v>1.6E-2</v>
      </c>
      <c r="AF22" s="6">
        <v>2.2999999999999998</v>
      </c>
      <c r="AG22" s="6">
        <v>3</v>
      </c>
      <c r="AH22" s="6">
        <v>24</v>
      </c>
      <c r="AI22" s="6">
        <v>24</v>
      </c>
      <c r="AJ22" s="6">
        <v>4</v>
      </c>
      <c r="AK22" s="6">
        <v>100</v>
      </c>
      <c r="AL22" s="6">
        <v>1.1000000000000001</v>
      </c>
      <c r="AM22" s="6">
        <v>10.75</v>
      </c>
      <c r="AN22" s="6">
        <v>2.5</v>
      </c>
      <c r="AO22" s="6">
        <v>0</v>
      </c>
      <c r="AP22" s="6">
        <v>16</v>
      </c>
      <c r="AQ22" s="6">
        <v>0</v>
      </c>
      <c r="AR22" s="6">
        <v>1</v>
      </c>
      <c r="AS22" s="6">
        <v>1</v>
      </c>
      <c r="AT22" s="6">
        <v>2.2999999999999998</v>
      </c>
      <c r="AU22" s="6">
        <v>1</v>
      </c>
      <c r="AV22" s="6">
        <v>1</v>
      </c>
      <c r="AW22" s="6">
        <v>0.2</v>
      </c>
      <c r="AX22" s="6">
        <v>2</v>
      </c>
      <c r="AY22" s="6">
        <v>0</v>
      </c>
      <c r="AZ22" s="6">
        <v>6</v>
      </c>
      <c r="BA22" s="6">
        <v>0</v>
      </c>
      <c r="BB22" s="6">
        <v>0</v>
      </c>
      <c r="BC22" s="6">
        <v>9</v>
      </c>
      <c r="BD22" s="6">
        <v>0</v>
      </c>
      <c r="BE22" s="6">
        <v>6</v>
      </c>
      <c r="BF22" s="6">
        <v>2.2000000000000002</v>
      </c>
      <c r="BG22" s="6">
        <v>17</v>
      </c>
      <c r="BH22" s="6">
        <v>4</v>
      </c>
      <c r="BI22" s="6">
        <v>16</v>
      </c>
      <c r="BJ22" s="6">
        <v>21</v>
      </c>
      <c r="BK22" s="6">
        <v>15</v>
      </c>
      <c r="BL22" s="6">
        <v>15</v>
      </c>
      <c r="BM22" s="6">
        <v>23</v>
      </c>
      <c r="BN22" s="6">
        <v>20</v>
      </c>
      <c r="BO22" s="6">
        <v>0.5</v>
      </c>
      <c r="BP22" s="6">
        <v>1.3</v>
      </c>
      <c r="BQ22" s="6">
        <v>2.2999999999999998</v>
      </c>
      <c r="BR22" s="6">
        <v>1</v>
      </c>
      <c r="BS22" s="6">
        <v>0.8</v>
      </c>
      <c r="BT22" s="6">
        <v>0.4</v>
      </c>
      <c r="BU22" s="6">
        <v>1.4</v>
      </c>
      <c r="BV22" s="6">
        <v>0</v>
      </c>
      <c r="BW22" s="6">
        <v>-0.4</v>
      </c>
      <c r="BX22" s="6">
        <v>1.4</v>
      </c>
      <c r="BY22" s="6">
        <v>0</v>
      </c>
      <c r="BZ22" s="6">
        <v>1</v>
      </c>
      <c r="CA22" s="6">
        <v>0</v>
      </c>
      <c r="CB22" s="6">
        <v>1.5</v>
      </c>
      <c r="CC22" s="6">
        <v>0</v>
      </c>
      <c r="CD22" s="6">
        <v>1</v>
      </c>
      <c r="CE22" s="6">
        <v>3.35</v>
      </c>
      <c r="CF22" s="6">
        <v>1</v>
      </c>
      <c r="CG22" s="6">
        <v>0.5</v>
      </c>
      <c r="CH22" s="6">
        <v>8.1999999999999993</v>
      </c>
      <c r="CI22" s="6">
        <v>-1.7</v>
      </c>
      <c r="CJ22" s="6">
        <v>-2.5</v>
      </c>
      <c r="CK22" s="6">
        <v>2.2999999999999998</v>
      </c>
      <c r="CL22" s="6">
        <v>1</v>
      </c>
      <c r="CM22" s="6">
        <v>1</v>
      </c>
      <c r="CN22" s="6">
        <v>1</v>
      </c>
      <c r="CO22" s="6">
        <v>1</v>
      </c>
      <c r="CP22" s="6">
        <v>5</v>
      </c>
      <c r="CQ22" s="6">
        <v>0</v>
      </c>
      <c r="CR22" s="6">
        <v>2</v>
      </c>
      <c r="CS22" s="6">
        <v>0</v>
      </c>
      <c r="CT22" s="6">
        <v>0</v>
      </c>
      <c r="CU22" s="9" t="s">
        <v>10742</v>
      </c>
    </row>
    <row r="23" spans="1:99">
      <c r="A23" s="9" t="s">
        <v>1483</v>
      </c>
      <c r="B23" s="6" t="s">
        <v>61</v>
      </c>
      <c r="C23" s="6">
        <v>0.15</v>
      </c>
      <c r="D23" s="6">
        <v>0</v>
      </c>
      <c r="E23" s="6">
        <v>1.6</v>
      </c>
      <c r="F23" s="6">
        <v>0.253</v>
      </c>
      <c r="G23" s="6">
        <v>0.621</v>
      </c>
      <c r="H23" s="6">
        <v>0.97750000000000004</v>
      </c>
      <c r="I23" s="6">
        <v>0.06</v>
      </c>
      <c r="J23" s="6">
        <v>1.5</v>
      </c>
      <c r="K23" s="6">
        <v>0.06</v>
      </c>
      <c r="L23" s="6">
        <v>0</v>
      </c>
      <c r="M23" s="6">
        <v>1.8</v>
      </c>
      <c r="N23" s="6">
        <v>1.4</v>
      </c>
      <c r="O23" s="6">
        <v>30</v>
      </c>
      <c r="P23" s="6">
        <v>3</v>
      </c>
      <c r="Q23" s="6">
        <v>4</v>
      </c>
      <c r="R23" s="6">
        <v>1</v>
      </c>
      <c r="S23" s="6">
        <v>2.4</v>
      </c>
      <c r="T23" s="6">
        <v>0.8</v>
      </c>
      <c r="U23" s="6">
        <v>1.2</v>
      </c>
      <c r="V23" s="6">
        <v>1.5</v>
      </c>
      <c r="W23" s="6">
        <v>0.88</v>
      </c>
      <c r="X23" s="6">
        <v>1</v>
      </c>
      <c r="Y23" s="6">
        <v>2</v>
      </c>
      <c r="Z23" s="6">
        <v>8.5000000000000006E-2</v>
      </c>
      <c r="AA23" s="6">
        <v>2.2000000000000002</v>
      </c>
      <c r="AB23" s="6">
        <v>0.03</v>
      </c>
      <c r="AC23" s="6">
        <v>0.02</v>
      </c>
      <c r="AD23" s="6">
        <v>0.9</v>
      </c>
      <c r="AE23" s="6">
        <v>5.0000000000000001E-3</v>
      </c>
      <c r="AF23" s="6">
        <v>2.5</v>
      </c>
      <c r="AG23" s="6">
        <v>3</v>
      </c>
      <c r="AH23" s="6">
        <v>24</v>
      </c>
      <c r="AI23" s="6">
        <v>24</v>
      </c>
      <c r="AJ23" s="6">
        <v>6</v>
      </c>
      <c r="AK23" s="6">
        <v>87</v>
      </c>
      <c r="AL23" s="6">
        <v>1.1499999999999999</v>
      </c>
      <c r="AM23" s="6">
        <v>11.75</v>
      </c>
      <c r="AN23" s="6">
        <v>2.5</v>
      </c>
      <c r="AO23" s="6">
        <v>5</v>
      </c>
      <c r="AP23" s="6">
        <v>16</v>
      </c>
      <c r="AQ23" s="6">
        <v>0</v>
      </c>
      <c r="AR23" s="6">
        <v>0</v>
      </c>
      <c r="AS23" s="6">
        <v>1</v>
      </c>
      <c r="AT23" s="6">
        <v>2.4</v>
      </c>
      <c r="AU23" s="6">
        <v>1</v>
      </c>
      <c r="AV23" s="6">
        <v>1</v>
      </c>
      <c r="AW23" s="6">
        <v>0.2</v>
      </c>
      <c r="AX23" s="6">
        <v>2.25</v>
      </c>
      <c r="AY23" s="6">
        <v>0</v>
      </c>
      <c r="AZ23" s="6">
        <v>6</v>
      </c>
      <c r="BA23" s="6">
        <v>0</v>
      </c>
      <c r="BB23" s="6">
        <v>0</v>
      </c>
      <c r="BC23" s="6">
        <v>9</v>
      </c>
      <c r="BD23" s="6">
        <v>0</v>
      </c>
      <c r="BE23" s="6">
        <v>6</v>
      </c>
      <c r="BF23" s="6">
        <v>2.4750000000000001</v>
      </c>
      <c r="BG23" s="6">
        <v>15</v>
      </c>
      <c r="BH23" s="6">
        <v>4</v>
      </c>
      <c r="BI23" s="6">
        <v>15</v>
      </c>
      <c r="BJ23" s="6">
        <v>15</v>
      </c>
      <c r="BK23" s="6">
        <v>24</v>
      </c>
      <c r="BL23" s="6">
        <v>15</v>
      </c>
      <c r="BM23" s="6">
        <v>32</v>
      </c>
      <c r="BN23" s="6">
        <v>24</v>
      </c>
      <c r="BO23" s="6">
        <v>0.5</v>
      </c>
      <c r="BP23" s="6">
        <v>1.3</v>
      </c>
      <c r="BQ23" s="6">
        <v>2.4</v>
      </c>
      <c r="BR23" s="6">
        <v>1</v>
      </c>
      <c r="BS23" s="6">
        <v>0.9</v>
      </c>
      <c r="BT23" s="6">
        <v>0</v>
      </c>
      <c r="BU23" s="6">
        <v>3.2</v>
      </c>
      <c r="BV23" s="6">
        <v>1.2</v>
      </c>
      <c r="BW23" s="6">
        <v>0</v>
      </c>
      <c r="BX23" s="6">
        <v>3.2</v>
      </c>
      <c r="BY23" s="6">
        <v>1.2</v>
      </c>
      <c r="BZ23" s="6">
        <v>0.7</v>
      </c>
      <c r="CA23" s="6">
        <v>0</v>
      </c>
      <c r="CB23" s="6">
        <v>3.5</v>
      </c>
      <c r="CC23" s="6">
        <v>1.2</v>
      </c>
      <c r="CD23" s="6">
        <v>0.7</v>
      </c>
      <c r="CE23" s="6">
        <v>3.35</v>
      </c>
      <c r="CF23" s="6">
        <v>1.1299999999999999</v>
      </c>
      <c r="CG23" s="6">
        <v>0.5</v>
      </c>
      <c r="CH23" s="6">
        <v>10</v>
      </c>
      <c r="CI23" s="6">
        <v>-1</v>
      </c>
      <c r="CJ23" s="6">
        <v>5.2</v>
      </c>
      <c r="CK23" s="6">
        <v>2.2999999999999998</v>
      </c>
      <c r="CL23" s="6">
        <v>1</v>
      </c>
      <c r="CM23" s="6">
        <v>1</v>
      </c>
      <c r="CN23" s="6">
        <v>1</v>
      </c>
      <c r="CO23" s="6">
        <v>1</v>
      </c>
      <c r="CP23" s="6">
        <v>21</v>
      </c>
      <c r="CQ23" s="6">
        <v>0</v>
      </c>
      <c r="CR23" s="6">
        <v>0</v>
      </c>
      <c r="CS23" s="6">
        <v>0</v>
      </c>
      <c r="CT23" s="6">
        <v>0</v>
      </c>
      <c r="CU23" s="9" t="s">
        <v>10742</v>
      </c>
    </row>
    <row r="24" spans="1:99">
      <c r="A24" s="9" t="s">
        <v>1484</v>
      </c>
      <c r="B24" s="6" t="s">
        <v>80</v>
      </c>
      <c r="C24" s="6">
        <v>0.3</v>
      </c>
      <c r="D24" s="6">
        <v>0.1</v>
      </c>
      <c r="E24" s="6">
        <v>1</v>
      </c>
      <c r="F24" s="6">
        <v>0.2</v>
      </c>
      <c r="G24" s="6">
        <v>0.4</v>
      </c>
      <c r="H24" s="6">
        <v>0.66700000000000004</v>
      </c>
      <c r="I24" s="6">
        <v>0.04</v>
      </c>
      <c r="J24" s="6">
        <v>1.4</v>
      </c>
      <c r="K24" s="6">
        <v>0</v>
      </c>
      <c r="L24" s="6">
        <v>0.1</v>
      </c>
      <c r="M24" s="6">
        <v>1.4</v>
      </c>
      <c r="N24" s="6">
        <v>1.5</v>
      </c>
      <c r="O24" s="6">
        <v>30</v>
      </c>
      <c r="P24" s="6">
        <v>3</v>
      </c>
      <c r="Q24" s="6">
        <v>5</v>
      </c>
      <c r="R24" s="6">
        <v>0.9</v>
      </c>
      <c r="S24" s="6">
        <v>2.2999999999999998</v>
      </c>
      <c r="T24" s="6">
        <v>0.7</v>
      </c>
      <c r="U24" s="6">
        <v>1.4</v>
      </c>
      <c r="V24" s="6">
        <v>1.4</v>
      </c>
      <c r="W24" s="6">
        <v>1</v>
      </c>
      <c r="X24" s="6">
        <v>0.9</v>
      </c>
      <c r="Y24" s="6">
        <v>2</v>
      </c>
      <c r="Z24" s="6">
        <v>8.2000000000000003E-2</v>
      </c>
      <c r="AA24" s="6">
        <v>1.5</v>
      </c>
      <c r="AB24" s="6">
        <v>0.03</v>
      </c>
      <c r="AC24" s="6">
        <v>0.02</v>
      </c>
      <c r="AD24" s="6">
        <v>1.2</v>
      </c>
      <c r="AE24" s="6">
        <v>1.6E-2</v>
      </c>
      <c r="AF24" s="6">
        <v>2.2999999999999998</v>
      </c>
      <c r="AG24" s="6">
        <v>3</v>
      </c>
      <c r="AH24" s="6">
        <v>24</v>
      </c>
      <c r="AI24" s="6">
        <v>24</v>
      </c>
      <c r="AJ24" s="6">
        <v>4</v>
      </c>
      <c r="AK24" s="6">
        <v>85</v>
      </c>
      <c r="AL24" s="6">
        <v>1</v>
      </c>
      <c r="AM24" s="6">
        <v>16.25</v>
      </c>
      <c r="AN24" s="6">
        <v>2.35</v>
      </c>
      <c r="AO24" s="6">
        <v>3</v>
      </c>
      <c r="AP24" s="6">
        <v>16</v>
      </c>
      <c r="AQ24" s="6">
        <v>0</v>
      </c>
      <c r="AR24" s="6">
        <v>0</v>
      </c>
      <c r="AS24" s="6">
        <v>1</v>
      </c>
      <c r="AT24" s="6">
        <v>2.2999999999999998</v>
      </c>
      <c r="AU24" s="6">
        <v>1</v>
      </c>
      <c r="AV24" s="6">
        <v>1</v>
      </c>
      <c r="AW24" s="6">
        <v>0.2</v>
      </c>
      <c r="AX24" s="6">
        <v>2.4</v>
      </c>
      <c r="AY24" s="6">
        <v>0</v>
      </c>
      <c r="AZ24" s="6">
        <v>6</v>
      </c>
      <c r="BA24" s="6">
        <v>0</v>
      </c>
      <c r="BB24" s="6">
        <v>0</v>
      </c>
      <c r="BC24" s="6">
        <v>9</v>
      </c>
      <c r="BD24" s="6">
        <v>0</v>
      </c>
      <c r="BE24" s="6">
        <v>6</v>
      </c>
      <c r="BF24" s="6">
        <v>2.64</v>
      </c>
      <c r="BG24" s="6">
        <v>17</v>
      </c>
      <c r="BH24" s="6">
        <v>4</v>
      </c>
      <c r="BI24" s="6">
        <v>26</v>
      </c>
      <c r="BJ24" s="6">
        <v>25</v>
      </c>
      <c r="BK24" s="6">
        <v>28</v>
      </c>
      <c r="BL24" s="6">
        <v>20</v>
      </c>
      <c r="BM24" s="6">
        <v>28</v>
      </c>
      <c r="BN24" s="6">
        <v>25</v>
      </c>
      <c r="BO24" s="6">
        <v>0.5</v>
      </c>
      <c r="BP24" s="6">
        <v>1.3</v>
      </c>
      <c r="BQ24" s="6">
        <v>2.2999999999999998</v>
      </c>
      <c r="BR24" s="6">
        <v>1</v>
      </c>
      <c r="BS24" s="6">
        <v>1.1000000000000001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1.2</v>
      </c>
      <c r="CA24" s="6">
        <v>0</v>
      </c>
      <c r="CB24" s="6">
        <v>0</v>
      </c>
      <c r="CC24" s="6">
        <v>0</v>
      </c>
      <c r="CD24" s="6">
        <v>1.2</v>
      </c>
      <c r="CE24" s="6">
        <v>3.35</v>
      </c>
      <c r="CF24" s="6">
        <v>1.18</v>
      </c>
      <c r="CG24" s="6">
        <v>0.5</v>
      </c>
      <c r="CH24" s="6">
        <v>12.8</v>
      </c>
      <c r="CI24" s="6">
        <v>0</v>
      </c>
      <c r="CJ24" s="6">
        <v>3</v>
      </c>
      <c r="CK24" s="6">
        <v>2.2999999999999998</v>
      </c>
      <c r="CL24" s="6">
        <v>1</v>
      </c>
      <c r="CM24" s="6">
        <v>1</v>
      </c>
      <c r="CN24" s="6">
        <v>1</v>
      </c>
      <c r="CO24" s="6">
        <v>1</v>
      </c>
      <c r="CP24" s="6">
        <v>28</v>
      </c>
      <c r="CQ24" s="6">
        <v>0</v>
      </c>
      <c r="CR24" s="6">
        <v>0</v>
      </c>
      <c r="CS24" s="6">
        <v>0</v>
      </c>
      <c r="CT24" s="6">
        <v>-1</v>
      </c>
      <c r="CU24" s="9" t="s">
        <v>10743</v>
      </c>
    </row>
    <row r="25" spans="1:99">
      <c r="A25" s="9" t="s">
        <v>1485</v>
      </c>
      <c r="B25" s="6" t="s">
        <v>49</v>
      </c>
      <c r="C25" s="6">
        <v>0.08</v>
      </c>
      <c r="D25" s="6">
        <v>0.1</v>
      </c>
      <c r="E25" s="6">
        <v>0.84</v>
      </c>
      <c r="F25" s="6">
        <v>0.15</v>
      </c>
      <c r="G25" s="6">
        <v>0.37</v>
      </c>
      <c r="H25" s="6">
        <v>0.6</v>
      </c>
      <c r="I25" s="6">
        <v>0.06</v>
      </c>
      <c r="J25" s="6">
        <v>1.3</v>
      </c>
      <c r="K25" s="6">
        <v>0.04</v>
      </c>
      <c r="L25" s="6">
        <v>0.02</v>
      </c>
      <c r="M25" s="6">
        <v>1.4</v>
      </c>
      <c r="N25" s="6">
        <v>1.6</v>
      </c>
      <c r="O25" s="6">
        <v>30</v>
      </c>
      <c r="P25" s="6">
        <v>3</v>
      </c>
      <c r="Q25" s="6">
        <v>4</v>
      </c>
      <c r="R25" s="6">
        <v>1</v>
      </c>
      <c r="S25" s="6">
        <v>2.5</v>
      </c>
      <c r="T25" s="6">
        <v>0.8</v>
      </c>
      <c r="U25" s="6">
        <v>1.3</v>
      </c>
      <c r="V25" s="6">
        <v>1.5</v>
      </c>
      <c r="W25" s="6">
        <v>0.85</v>
      </c>
      <c r="X25" s="6">
        <v>0.8</v>
      </c>
      <c r="Y25" s="6">
        <v>2</v>
      </c>
      <c r="Z25" s="6">
        <v>0.09</v>
      </c>
      <c r="AA25" s="6">
        <v>1.83</v>
      </c>
      <c r="AB25" s="6">
        <v>0.04</v>
      </c>
      <c r="AC25" s="6">
        <v>0.02</v>
      </c>
      <c r="AD25" s="6">
        <v>0.93</v>
      </c>
      <c r="AE25" s="6">
        <v>0.03</v>
      </c>
      <c r="AF25" s="6">
        <v>2.2000000000000002</v>
      </c>
      <c r="AG25" s="6">
        <v>3</v>
      </c>
      <c r="AH25" s="6">
        <v>24</v>
      </c>
      <c r="AI25" s="6">
        <v>24</v>
      </c>
      <c r="AJ25" s="6">
        <v>4</v>
      </c>
      <c r="AK25" s="6">
        <v>94</v>
      </c>
      <c r="AL25" s="6">
        <v>1</v>
      </c>
      <c r="AM25" s="6">
        <v>13.75</v>
      </c>
      <c r="AN25" s="6">
        <v>2.7</v>
      </c>
      <c r="AO25" s="6">
        <v>0</v>
      </c>
      <c r="AP25" s="6">
        <v>16</v>
      </c>
      <c r="AQ25" s="6">
        <v>0</v>
      </c>
      <c r="AR25" s="6">
        <v>1</v>
      </c>
      <c r="AS25" s="6">
        <v>1</v>
      </c>
      <c r="AT25" s="6">
        <v>2.5</v>
      </c>
      <c r="AU25" s="6">
        <v>1</v>
      </c>
      <c r="AV25" s="6">
        <v>1</v>
      </c>
      <c r="AW25" s="6">
        <v>0.2</v>
      </c>
      <c r="AX25" s="6">
        <v>2</v>
      </c>
      <c r="AY25" s="6">
        <v>0</v>
      </c>
      <c r="AZ25" s="6">
        <v>6</v>
      </c>
      <c r="BA25" s="6">
        <v>0</v>
      </c>
      <c r="BB25" s="6">
        <v>0</v>
      </c>
      <c r="BC25" s="6">
        <v>9</v>
      </c>
      <c r="BD25" s="6">
        <v>0</v>
      </c>
      <c r="BE25" s="6">
        <v>6</v>
      </c>
      <c r="BF25" s="6">
        <v>2.2000000000000002</v>
      </c>
      <c r="BG25" s="6">
        <v>16</v>
      </c>
      <c r="BH25" s="6">
        <v>4</v>
      </c>
      <c r="BI25" s="6">
        <v>22</v>
      </c>
      <c r="BJ25" s="6">
        <v>18</v>
      </c>
      <c r="BK25" s="6">
        <v>18</v>
      </c>
      <c r="BL25" s="6">
        <v>18</v>
      </c>
      <c r="BM25" s="6">
        <v>28</v>
      </c>
      <c r="BN25" s="6">
        <v>18</v>
      </c>
      <c r="BO25" s="6">
        <v>0.5</v>
      </c>
      <c r="BP25" s="6">
        <v>1.3</v>
      </c>
      <c r="BQ25" s="6">
        <v>2.5</v>
      </c>
      <c r="BR25" s="6">
        <v>1</v>
      </c>
      <c r="BS25" s="6">
        <v>0.7</v>
      </c>
      <c r="BT25" s="6">
        <v>0.3</v>
      </c>
      <c r="BU25" s="6">
        <v>-0.3</v>
      </c>
      <c r="BV25" s="6">
        <v>1.2</v>
      </c>
      <c r="BW25" s="6">
        <v>-0.3</v>
      </c>
      <c r="BX25" s="6">
        <v>-0.3</v>
      </c>
      <c r="BY25" s="6">
        <v>1.2</v>
      </c>
      <c r="BZ25" s="6">
        <v>1.2</v>
      </c>
      <c r="CA25" s="6">
        <v>0</v>
      </c>
      <c r="CB25" s="6">
        <v>-0.2</v>
      </c>
      <c r="CC25" s="6">
        <v>1.2</v>
      </c>
      <c r="CD25" s="6">
        <v>1.2</v>
      </c>
      <c r="CE25" s="6">
        <v>3.35</v>
      </c>
      <c r="CF25" s="6">
        <v>1</v>
      </c>
      <c r="CG25" s="6">
        <v>0.5</v>
      </c>
      <c r="CH25" s="6">
        <v>7</v>
      </c>
      <c r="CI25" s="6">
        <v>-0.8</v>
      </c>
      <c r="CJ25" s="6">
        <v>-3.2</v>
      </c>
      <c r="CK25" s="6">
        <v>2.2999999999999998</v>
      </c>
      <c r="CL25" s="6">
        <v>1</v>
      </c>
      <c r="CM25" s="6">
        <v>1</v>
      </c>
      <c r="CN25" s="6">
        <v>1</v>
      </c>
      <c r="CO25" s="6">
        <v>1</v>
      </c>
      <c r="CP25" s="6">
        <v>5</v>
      </c>
      <c r="CQ25" s="6">
        <v>0</v>
      </c>
      <c r="CR25" s="6">
        <v>3</v>
      </c>
      <c r="CS25" s="6">
        <v>0</v>
      </c>
      <c r="CT25" s="6">
        <v>-1</v>
      </c>
      <c r="CU25" s="9" t="s">
        <v>10743</v>
      </c>
    </row>
    <row r="26" spans="1:99">
      <c r="A26" s="9" t="s">
        <v>1486</v>
      </c>
      <c r="B26" s="6" t="s">
        <v>50</v>
      </c>
      <c r="C26" s="6">
        <v>0.2</v>
      </c>
      <c r="D26" s="6">
        <v>0.1</v>
      </c>
      <c r="E26" s="6">
        <v>0.85</v>
      </c>
      <c r="F26" s="6">
        <v>0.187</v>
      </c>
      <c r="G26" s="6">
        <v>0.47</v>
      </c>
      <c r="H26" s="6">
        <v>0.76</v>
      </c>
      <c r="I26" s="6">
        <v>0.1</v>
      </c>
      <c r="J26" s="6">
        <v>1.2</v>
      </c>
      <c r="K26" s="6">
        <v>0.1</v>
      </c>
      <c r="L26" s="6">
        <v>0.02</v>
      </c>
      <c r="M26" s="6">
        <v>1.3</v>
      </c>
      <c r="N26" s="6">
        <v>2.73</v>
      </c>
      <c r="O26" s="6">
        <v>30</v>
      </c>
      <c r="P26" s="6">
        <v>3</v>
      </c>
      <c r="Q26" s="6">
        <v>5</v>
      </c>
      <c r="R26" s="6">
        <v>0.7</v>
      </c>
      <c r="S26" s="6">
        <v>2.2000000000000002</v>
      </c>
      <c r="T26" s="6">
        <v>0.7</v>
      </c>
      <c r="U26" s="6">
        <v>1.1000000000000001</v>
      </c>
      <c r="V26" s="6">
        <v>1.6</v>
      </c>
      <c r="W26" s="6">
        <v>0.7</v>
      </c>
      <c r="X26" s="6">
        <v>0.9</v>
      </c>
      <c r="Y26" s="6">
        <v>2</v>
      </c>
      <c r="Z26" s="6">
        <v>0.08</v>
      </c>
      <c r="AA26" s="6">
        <v>1.5</v>
      </c>
      <c r="AB26" s="6">
        <v>0.06</v>
      </c>
      <c r="AC26" s="6">
        <v>0.01</v>
      </c>
      <c r="AD26" s="6">
        <v>1.1000000000000001</v>
      </c>
      <c r="AE26" s="6">
        <v>5.0000000000000001E-3</v>
      </c>
      <c r="AF26" s="6">
        <v>2</v>
      </c>
      <c r="AG26" s="6">
        <v>3</v>
      </c>
      <c r="AH26" s="6">
        <v>24</v>
      </c>
      <c r="AI26" s="6">
        <v>0</v>
      </c>
      <c r="AJ26" s="6">
        <v>6</v>
      </c>
      <c r="AK26" s="6">
        <v>90</v>
      </c>
      <c r="AL26" s="6">
        <v>1.1499999999999999</v>
      </c>
      <c r="AM26" s="6">
        <v>11.875</v>
      </c>
      <c r="AN26" s="6">
        <v>2.5</v>
      </c>
      <c r="AO26" s="6">
        <v>4</v>
      </c>
      <c r="AP26" s="6">
        <v>16</v>
      </c>
      <c r="AQ26" s="6">
        <v>0</v>
      </c>
      <c r="AR26" s="6">
        <v>0</v>
      </c>
      <c r="AS26" s="6">
        <v>1</v>
      </c>
      <c r="AT26" s="6">
        <v>2.2000000000000002</v>
      </c>
      <c r="AU26" s="6">
        <v>1</v>
      </c>
      <c r="AV26" s="6">
        <v>1</v>
      </c>
      <c r="AW26" s="6">
        <v>0.2</v>
      </c>
      <c r="AX26" s="6">
        <v>2.1</v>
      </c>
      <c r="AY26" s="6">
        <v>0</v>
      </c>
      <c r="AZ26" s="6">
        <v>6</v>
      </c>
      <c r="BA26" s="6">
        <v>0</v>
      </c>
      <c r="BB26" s="6">
        <v>0</v>
      </c>
      <c r="BC26" s="6">
        <v>9</v>
      </c>
      <c r="BD26" s="6">
        <v>0</v>
      </c>
      <c r="BE26" s="6">
        <v>6</v>
      </c>
      <c r="BF26" s="6">
        <v>2.31</v>
      </c>
      <c r="BG26" s="6">
        <v>15</v>
      </c>
      <c r="BH26" s="6">
        <v>4</v>
      </c>
      <c r="BI26" s="6">
        <v>17</v>
      </c>
      <c r="BJ26" s="6">
        <v>25</v>
      </c>
      <c r="BK26" s="6">
        <v>15</v>
      </c>
      <c r="BL26" s="6">
        <v>15</v>
      </c>
      <c r="BM26" s="6">
        <v>15</v>
      </c>
      <c r="BN26" s="6">
        <v>24</v>
      </c>
      <c r="BO26" s="6">
        <v>0.5</v>
      </c>
      <c r="BP26" s="6">
        <v>1.3</v>
      </c>
      <c r="BQ26" s="6">
        <v>2.2000000000000002</v>
      </c>
      <c r="BR26" s="6">
        <v>0.7</v>
      </c>
      <c r="BS26" s="6">
        <v>0.7</v>
      </c>
      <c r="BT26" s="6">
        <v>0.1</v>
      </c>
      <c r="BU26" s="6">
        <v>2.7</v>
      </c>
      <c r="BV26" s="6">
        <v>1.2</v>
      </c>
      <c r="BW26" s="6">
        <v>-0.1</v>
      </c>
      <c r="BX26" s="6">
        <v>2.7</v>
      </c>
      <c r="BY26" s="6">
        <v>1.2</v>
      </c>
      <c r="BZ26" s="6">
        <v>1</v>
      </c>
      <c r="CA26" s="6">
        <v>0</v>
      </c>
      <c r="CB26" s="6">
        <v>2.9</v>
      </c>
      <c r="CC26" s="6">
        <v>1</v>
      </c>
      <c r="CD26" s="6">
        <v>1</v>
      </c>
      <c r="CE26" s="6">
        <v>3.35</v>
      </c>
      <c r="CF26" s="6">
        <v>1</v>
      </c>
      <c r="CG26" s="6">
        <v>0.5</v>
      </c>
      <c r="CH26" s="6">
        <v>8</v>
      </c>
      <c r="CI26" s="6">
        <v>-2.9</v>
      </c>
      <c r="CJ26" s="6">
        <v>0.5</v>
      </c>
      <c r="CK26" s="6">
        <v>2.2999999999999998</v>
      </c>
      <c r="CL26" s="6">
        <v>1</v>
      </c>
      <c r="CM26" s="6">
        <v>1</v>
      </c>
      <c r="CN26" s="6">
        <v>1</v>
      </c>
      <c r="CO26" s="6">
        <v>1</v>
      </c>
      <c r="CP26" s="6">
        <v>66</v>
      </c>
      <c r="CQ26" s="6">
        <v>0</v>
      </c>
      <c r="CR26" s="6">
        <v>0</v>
      </c>
      <c r="CS26" s="6">
        <v>0</v>
      </c>
      <c r="CT26" s="6">
        <v>0</v>
      </c>
      <c r="CU26" s="9" t="s">
        <v>10744</v>
      </c>
    </row>
    <row r="27" spans="1:99">
      <c r="A27" s="9" t="s">
        <v>1488</v>
      </c>
      <c r="B27" s="6" t="s">
        <v>83</v>
      </c>
      <c r="C27" s="6">
        <v>0.15</v>
      </c>
      <c r="D27" s="6">
        <v>0.1</v>
      </c>
      <c r="E27" s="6">
        <v>1.24</v>
      </c>
      <c r="F27" s="6">
        <v>0.108</v>
      </c>
      <c r="G27" s="6">
        <v>0.25</v>
      </c>
      <c r="H27" s="6">
        <v>0.36699999999999999</v>
      </c>
      <c r="I27" s="6">
        <v>0.1</v>
      </c>
      <c r="J27" s="6">
        <v>1.8</v>
      </c>
      <c r="K27" s="6">
        <v>0.08</v>
      </c>
      <c r="L27" s="6">
        <v>0.02</v>
      </c>
      <c r="M27" s="6">
        <v>1.72</v>
      </c>
      <c r="N27" s="6">
        <v>0.46700000000000003</v>
      </c>
      <c r="O27" s="6">
        <v>30</v>
      </c>
      <c r="P27" s="6">
        <v>3</v>
      </c>
      <c r="Q27" s="6">
        <v>3</v>
      </c>
      <c r="R27" s="6">
        <v>0.8</v>
      </c>
      <c r="S27" s="6">
        <v>2.6</v>
      </c>
      <c r="T27" s="6">
        <v>0.8</v>
      </c>
      <c r="U27" s="6">
        <v>1.8</v>
      </c>
      <c r="V27" s="6">
        <v>1.7</v>
      </c>
      <c r="W27" s="6">
        <v>1</v>
      </c>
      <c r="X27" s="6">
        <v>0.8</v>
      </c>
      <c r="Y27" s="6">
        <v>2</v>
      </c>
      <c r="Z27" s="6">
        <v>0.11</v>
      </c>
      <c r="AA27" s="6">
        <v>1.9</v>
      </c>
      <c r="AB27" s="6">
        <v>0.03</v>
      </c>
      <c r="AC27" s="6">
        <v>0.02</v>
      </c>
      <c r="AD27" s="6">
        <v>0.85</v>
      </c>
      <c r="AE27" s="6">
        <v>0.01</v>
      </c>
      <c r="AF27" s="6">
        <v>2.5</v>
      </c>
      <c r="AG27" s="6">
        <v>3</v>
      </c>
      <c r="AH27" s="6">
        <v>24</v>
      </c>
      <c r="AI27" s="6">
        <v>0</v>
      </c>
      <c r="AJ27" s="6">
        <v>4</v>
      </c>
      <c r="AK27" s="6">
        <v>55</v>
      </c>
      <c r="AL27" s="6">
        <v>0.5</v>
      </c>
      <c r="AM27" s="6">
        <v>24.3</v>
      </c>
      <c r="AN27" s="6">
        <v>3.5</v>
      </c>
      <c r="AO27" s="6">
        <v>0</v>
      </c>
      <c r="AP27" s="6">
        <v>16</v>
      </c>
      <c r="AQ27" s="6">
        <v>0</v>
      </c>
      <c r="AR27" s="6">
        <v>1</v>
      </c>
      <c r="AS27" s="6">
        <v>1</v>
      </c>
      <c r="AT27" s="6">
        <v>2.6</v>
      </c>
      <c r="AU27" s="6">
        <v>0.9</v>
      </c>
      <c r="AV27" s="6">
        <v>0.9</v>
      </c>
      <c r="AW27" s="6">
        <v>0.2</v>
      </c>
      <c r="AX27" s="6">
        <v>1.6</v>
      </c>
      <c r="AY27" s="6">
        <v>0</v>
      </c>
      <c r="AZ27" s="6">
        <v>6</v>
      </c>
      <c r="BA27" s="6">
        <v>0</v>
      </c>
      <c r="BB27" s="6">
        <v>0</v>
      </c>
      <c r="BC27" s="6">
        <v>9</v>
      </c>
      <c r="BD27" s="6">
        <v>0</v>
      </c>
      <c r="BE27" s="6">
        <v>6</v>
      </c>
      <c r="BF27" s="6">
        <v>1.76</v>
      </c>
      <c r="BG27" s="6">
        <v>9</v>
      </c>
      <c r="BH27" s="6">
        <v>2</v>
      </c>
      <c r="BI27" s="6">
        <v>12</v>
      </c>
      <c r="BJ27" s="6">
        <v>15</v>
      </c>
      <c r="BK27" s="6">
        <v>18</v>
      </c>
      <c r="BL27" s="6">
        <v>18</v>
      </c>
      <c r="BM27" s="6">
        <v>26</v>
      </c>
      <c r="BN27" s="6">
        <v>17</v>
      </c>
      <c r="BO27" s="6">
        <v>0.5</v>
      </c>
      <c r="BP27" s="6">
        <v>1.3</v>
      </c>
      <c r="BQ27" s="6">
        <v>2.6</v>
      </c>
      <c r="BR27" s="6">
        <v>0.8</v>
      </c>
      <c r="BS27" s="6">
        <v>0.6</v>
      </c>
      <c r="BT27" s="6">
        <v>0.3</v>
      </c>
      <c r="BU27" s="6">
        <v>-0.3</v>
      </c>
      <c r="BV27" s="6">
        <v>1.1000000000000001</v>
      </c>
      <c r="BW27" s="6">
        <v>-0.3</v>
      </c>
      <c r="BX27" s="6">
        <v>-0.3</v>
      </c>
      <c r="BY27" s="6">
        <v>1.1000000000000001</v>
      </c>
      <c r="BZ27" s="6">
        <v>1.3</v>
      </c>
      <c r="CA27" s="6">
        <v>0</v>
      </c>
      <c r="CB27" s="6">
        <v>-0.2</v>
      </c>
      <c r="CC27" s="6">
        <v>1.1000000000000001</v>
      </c>
      <c r="CD27" s="6">
        <v>1.3</v>
      </c>
      <c r="CE27" s="6">
        <v>3.35</v>
      </c>
      <c r="CF27" s="6">
        <v>1.1000000000000001</v>
      </c>
      <c r="CG27" s="6">
        <v>0.5</v>
      </c>
      <c r="CH27" s="6">
        <v>7</v>
      </c>
      <c r="CI27" s="6">
        <v>-1</v>
      </c>
      <c r="CJ27" s="6">
        <v>-9.5</v>
      </c>
      <c r="CK27" s="6">
        <v>2.2999999999999998</v>
      </c>
      <c r="CL27" s="6">
        <v>1</v>
      </c>
      <c r="CM27" s="6">
        <v>1</v>
      </c>
      <c r="CN27" s="6">
        <v>1</v>
      </c>
      <c r="CO27" s="6">
        <v>1</v>
      </c>
      <c r="CP27" s="6">
        <v>15</v>
      </c>
      <c r="CQ27" s="6">
        <v>0</v>
      </c>
      <c r="CR27" s="6">
        <v>0</v>
      </c>
      <c r="CS27" s="6">
        <v>0</v>
      </c>
      <c r="CT27" s="6">
        <v>0</v>
      </c>
      <c r="CU27" s="9" t="s">
        <v>10749</v>
      </c>
    </row>
    <row r="28" spans="1:99">
      <c r="A28" s="9" t="s">
        <v>1489</v>
      </c>
      <c r="B28" s="6" t="s">
        <v>52</v>
      </c>
      <c r="C28" s="6">
        <v>0.15</v>
      </c>
      <c r="D28" s="6">
        <v>0.1</v>
      </c>
      <c r="E28" s="6">
        <v>1.24</v>
      </c>
      <c r="F28" s="6">
        <v>0.21</v>
      </c>
      <c r="G28" s="6">
        <v>0.51700000000000002</v>
      </c>
      <c r="H28" s="6">
        <v>0.83699999999999997</v>
      </c>
      <c r="I28" s="6">
        <v>0.09</v>
      </c>
      <c r="J28" s="6">
        <v>1.8</v>
      </c>
      <c r="K28" s="6">
        <v>0.08</v>
      </c>
      <c r="L28" s="6">
        <v>0.02</v>
      </c>
      <c r="M28" s="6">
        <v>1.8</v>
      </c>
      <c r="N28" s="6">
        <v>1.54</v>
      </c>
      <c r="O28" s="6">
        <v>30</v>
      </c>
      <c r="P28" s="6">
        <v>3</v>
      </c>
      <c r="Q28" s="6">
        <v>3</v>
      </c>
      <c r="R28" s="6">
        <v>0.8</v>
      </c>
      <c r="S28" s="6">
        <v>2.6</v>
      </c>
      <c r="T28" s="6">
        <v>0.8</v>
      </c>
      <c r="U28" s="6">
        <v>1.8</v>
      </c>
      <c r="V28" s="6">
        <v>1.7</v>
      </c>
      <c r="W28" s="6">
        <v>1</v>
      </c>
      <c r="X28" s="6">
        <v>0.8</v>
      </c>
      <c r="Y28" s="6">
        <v>2</v>
      </c>
      <c r="Z28" s="6">
        <v>0.11</v>
      </c>
      <c r="AA28" s="6">
        <v>1.9</v>
      </c>
      <c r="AB28" s="6">
        <v>0.03</v>
      </c>
      <c r="AC28" s="6">
        <v>0.02</v>
      </c>
      <c r="AD28" s="6">
        <v>0.85</v>
      </c>
      <c r="AE28" s="6">
        <v>0.01</v>
      </c>
      <c r="AF28" s="6">
        <v>2.7</v>
      </c>
      <c r="AG28" s="6">
        <v>3</v>
      </c>
      <c r="AH28" s="6">
        <v>24</v>
      </c>
      <c r="AI28" s="6">
        <v>0</v>
      </c>
      <c r="AJ28" s="6">
        <v>4</v>
      </c>
      <c r="AK28" s="6">
        <v>80</v>
      </c>
      <c r="AL28" s="6">
        <v>0.9</v>
      </c>
      <c r="AM28" s="6">
        <v>12</v>
      </c>
      <c r="AN28" s="6">
        <v>2.65</v>
      </c>
      <c r="AO28" s="6">
        <v>0</v>
      </c>
      <c r="AP28" s="6">
        <v>16</v>
      </c>
      <c r="AQ28" s="6">
        <v>0</v>
      </c>
      <c r="AR28" s="6">
        <v>1</v>
      </c>
      <c r="AS28" s="6">
        <v>1</v>
      </c>
      <c r="AT28" s="6">
        <v>2.6</v>
      </c>
      <c r="AU28" s="6">
        <v>1</v>
      </c>
      <c r="AV28" s="6">
        <v>1</v>
      </c>
      <c r="AW28" s="6">
        <v>0.2</v>
      </c>
      <c r="AX28" s="6">
        <v>1.7</v>
      </c>
      <c r="AY28" s="6">
        <v>0</v>
      </c>
      <c r="AZ28" s="6">
        <v>6</v>
      </c>
      <c r="BA28" s="6">
        <v>0</v>
      </c>
      <c r="BB28" s="6">
        <v>0</v>
      </c>
      <c r="BC28" s="6">
        <v>9</v>
      </c>
      <c r="BD28" s="6">
        <v>0</v>
      </c>
      <c r="BE28" s="6">
        <v>6</v>
      </c>
      <c r="BF28" s="6">
        <v>1.87</v>
      </c>
      <c r="BG28" s="6">
        <v>13</v>
      </c>
      <c r="BH28" s="6">
        <v>4</v>
      </c>
      <c r="BI28" s="6">
        <v>15</v>
      </c>
      <c r="BJ28" s="6">
        <v>20</v>
      </c>
      <c r="BK28" s="6">
        <v>30</v>
      </c>
      <c r="BL28" s="6">
        <v>26</v>
      </c>
      <c r="BM28" s="6">
        <v>40</v>
      </c>
      <c r="BN28" s="6">
        <v>17</v>
      </c>
      <c r="BO28" s="6">
        <v>0.5</v>
      </c>
      <c r="BP28" s="6">
        <v>1.3</v>
      </c>
      <c r="BQ28" s="6">
        <v>2.6</v>
      </c>
      <c r="BR28" s="6">
        <v>0.8</v>
      </c>
      <c r="BS28" s="6">
        <v>0.7</v>
      </c>
      <c r="BT28" s="6">
        <v>0</v>
      </c>
      <c r="BU28" s="6">
        <v>-0.1</v>
      </c>
      <c r="BV28" s="6">
        <v>0.2</v>
      </c>
      <c r="BW28" s="6">
        <v>0</v>
      </c>
      <c r="BX28" s="6">
        <v>-0.1</v>
      </c>
      <c r="BY28" s="6">
        <v>0.2</v>
      </c>
      <c r="BZ28" s="6">
        <v>1.3</v>
      </c>
      <c r="CA28" s="6">
        <v>0</v>
      </c>
      <c r="CB28" s="6">
        <v>0</v>
      </c>
      <c r="CC28" s="6">
        <v>0.2</v>
      </c>
      <c r="CD28" s="6">
        <v>1.3</v>
      </c>
      <c r="CE28" s="6">
        <v>3.35</v>
      </c>
      <c r="CF28" s="6">
        <v>1</v>
      </c>
      <c r="CG28" s="6">
        <v>0.5</v>
      </c>
      <c r="CH28" s="6">
        <v>7.8</v>
      </c>
      <c r="CI28" s="6">
        <v>-1</v>
      </c>
      <c r="CJ28" s="6">
        <v>-2.7</v>
      </c>
      <c r="CK28" s="6">
        <v>2.2999999999999998</v>
      </c>
      <c r="CL28" s="6">
        <v>1</v>
      </c>
      <c r="CM28" s="6">
        <v>1</v>
      </c>
      <c r="CN28" s="6">
        <v>1</v>
      </c>
      <c r="CO28" s="6">
        <v>1</v>
      </c>
      <c r="CP28" s="6">
        <v>5</v>
      </c>
      <c r="CQ28" s="6">
        <v>0</v>
      </c>
      <c r="CR28" s="6">
        <v>0</v>
      </c>
      <c r="CS28" s="6">
        <v>0</v>
      </c>
      <c r="CT28" s="6">
        <v>0</v>
      </c>
      <c r="CU28" s="9" t="s">
        <v>10749</v>
      </c>
    </row>
    <row r="29" spans="1:99">
      <c r="A29" s="9" t="s">
        <v>1478</v>
      </c>
      <c r="B29" s="6" t="s">
        <v>78</v>
      </c>
      <c r="C29" s="6">
        <v>0.16</v>
      </c>
      <c r="D29" s="6">
        <v>0.1</v>
      </c>
      <c r="E29" s="6">
        <v>0.7</v>
      </c>
      <c r="F29" s="6">
        <v>0.17860000000000001</v>
      </c>
      <c r="G29" s="6">
        <v>0.43240000000000001</v>
      </c>
      <c r="H29" s="6">
        <v>0.68870668999999995</v>
      </c>
      <c r="I29" s="6">
        <v>0.09</v>
      </c>
      <c r="J29" s="6">
        <v>1.4</v>
      </c>
      <c r="K29" s="6">
        <v>6.5000000000000002E-2</v>
      </c>
      <c r="L29" s="6">
        <v>0.02</v>
      </c>
      <c r="M29" s="6">
        <v>1.1000000000000001</v>
      </c>
      <c r="N29" s="6">
        <v>1.325</v>
      </c>
      <c r="O29" s="6">
        <v>30</v>
      </c>
      <c r="P29" s="6">
        <v>3</v>
      </c>
      <c r="Q29" s="6">
        <v>5</v>
      </c>
      <c r="R29" s="6">
        <v>0.7</v>
      </c>
      <c r="S29" s="6">
        <v>1.6</v>
      </c>
      <c r="T29" s="6">
        <v>1</v>
      </c>
      <c r="U29" s="6">
        <v>1.35</v>
      </c>
      <c r="V29" s="6">
        <v>1.05</v>
      </c>
      <c r="W29" s="6">
        <v>0</v>
      </c>
      <c r="X29" s="6">
        <v>0</v>
      </c>
      <c r="Y29" s="6">
        <v>6</v>
      </c>
      <c r="Z29" s="6">
        <v>6.4000000000000001E-2</v>
      </c>
      <c r="AA29" s="6">
        <v>1.3</v>
      </c>
      <c r="AB29" s="6">
        <v>0.09</v>
      </c>
      <c r="AC29" s="6">
        <v>0.19</v>
      </c>
      <c r="AD29" s="6">
        <v>1.35</v>
      </c>
      <c r="AE29" s="6">
        <v>0.05</v>
      </c>
      <c r="AF29" s="6">
        <v>1.6</v>
      </c>
      <c r="AG29" s="6">
        <v>3</v>
      </c>
      <c r="AH29" s="6">
        <v>24</v>
      </c>
      <c r="AI29" s="6">
        <v>0</v>
      </c>
      <c r="AJ29" s="6">
        <v>4</v>
      </c>
      <c r="AK29" s="6">
        <v>60</v>
      </c>
      <c r="AL29" s="6">
        <v>0.94</v>
      </c>
      <c r="AM29" s="6">
        <v>13.125</v>
      </c>
      <c r="AN29" s="6">
        <v>10</v>
      </c>
      <c r="AO29" s="6">
        <v>0</v>
      </c>
      <c r="AP29" s="6">
        <v>16</v>
      </c>
      <c r="AQ29" s="6">
        <v>0</v>
      </c>
      <c r="AR29" s="6">
        <v>1</v>
      </c>
      <c r="AS29" s="6">
        <v>1.1000000000000001</v>
      </c>
      <c r="AT29" s="6">
        <v>1.8</v>
      </c>
      <c r="AU29" s="6">
        <v>0.9</v>
      </c>
      <c r="AV29" s="6">
        <v>0.95</v>
      </c>
      <c r="AW29" s="6">
        <v>0.2</v>
      </c>
      <c r="AX29" s="6">
        <v>1.8</v>
      </c>
      <c r="AY29" s="6">
        <v>0</v>
      </c>
      <c r="AZ29" s="6">
        <v>6</v>
      </c>
      <c r="BA29" s="6">
        <v>0</v>
      </c>
      <c r="BB29" s="6">
        <v>0</v>
      </c>
      <c r="BC29" s="6">
        <v>9</v>
      </c>
      <c r="BD29" s="6">
        <v>0</v>
      </c>
      <c r="BE29" s="6">
        <v>6</v>
      </c>
      <c r="BF29" s="6">
        <v>1.98</v>
      </c>
      <c r="BG29" s="6">
        <v>10</v>
      </c>
      <c r="BH29" s="6">
        <v>4</v>
      </c>
      <c r="BI29" s="6">
        <v>20</v>
      </c>
      <c r="BJ29" s="6">
        <v>20</v>
      </c>
      <c r="BK29" s="6">
        <v>20</v>
      </c>
      <c r="BL29" s="6">
        <v>20</v>
      </c>
      <c r="BM29" s="6">
        <v>30</v>
      </c>
      <c r="BN29" s="6">
        <v>16</v>
      </c>
      <c r="BO29" s="6">
        <v>0.5</v>
      </c>
      <c r="BP29" s="6">
        <v>1.3</v>
      </c>
      <c r="BQ29" s="6">
        <v>1.6</v>
      </c>
      <c r="BR29" s="6">
        <v>0.9</v>
      </c>
      <c r="BS29" s="6">
        <v>0.85</v>
      </c>
      <c r="BT29" s="6">
        <v>0.5</v>
      </c>
      <c r="BU29" s="6">
        <v>-0.6</v>
      </c>
      <c r="BV29" s="6">
        <v>1.5</v>
      </c>
      <c r="BW29" s="6">
        <v>-0.5</v>
      </c>
      <c r="BX29" s="6">
        <v>-0.6</v>
      </c>
      <c r="BY29" s="6">
        <v>1.5</v>
      </c>
      <c r="BZ29" s="6">
        <v>1.5</v>
      </c>
      <c r="CA29" s="6">
        <v>0</v>
      </c>
      <c r="CB29" s="6">
        <v>0.2</v>
      </c>
      <c r="CC29" s="6">
        <v>1.5</v>
      </c>
      <c r="CD29" s="6">
        <v>1.5</v>
      </c>
      <c r="CE29" s="6">
        <v>3.35</v>
      </c>
      <c r="CF29" s="6">
        <v>1.1499999999999999</v>
      </c>
      <c r="CG29" s="6">
        <v>0.5</v>
      </c>
      <c r="CH29" s="6">
        <v>7</v>
      </c>
      <c r="CI29" s="6">
        <v>0</v>
      </c>
      <c r="CJ29" s="6">
        <v>-2</v>
      </c>
      <c r="CK29" s="6">
        <v>2.2999999999999998</v>
      </c>
      <c r="CL29" s="6">
        <v>1</v>
      </c>
      <c r="CM29" s="6">
        <v>1</v>
      </c>
      <c r="CN29" s="6">
        <v>1</v>
      </c>
      <c r="CO29" s="6">
        <v>1</v>
      </c>
      <c r="CP29" s="6">
        <v>5</v>
      </c>
      <c r="CQ29" s="6">
        <v>0</v>
      </c>
      <c r="CR29" s="6">
        <v>0</v>
      </c>
      <c r="CS29" s="6">
        <v>0</v>
      </c>
      <c r="CT29" s="6">
        <v>0</v>
      </c>
      <c r="CU29" s="9" t="s">
        <v>10747</v>
      </c>
    </row>
    <row r="30" spans="1:99">
      <c r="A30" s="9" t="s">
        <v>1491</v>
      </c>
      <c r="B30" s="6" t="s">
        <v>86</v>
      </c>
      <c r="C30" s="6">
        <v>0.3</v>
      </c>
      <c r="D30" s="6">
        <v>0.1</v>
      </c>
      <c r="E30" s="6">
        <v>1</v>
      </c>
      <c r="F30" s="6">
        <v>0.15479999999999999</v>
      </c>
      <c r="G30" s="6">
        <v>0.37840000000000001</v>
      </c>
      <c r="H30" s="6">
        <v>0.61919999999999997</v>
      </c>
      <c r="I30" s="6">
        <v>0.06</v>
      </c>
      <c r="J30" s="6">
        <v>1.86</v>
      </c>
      <c r="K30" s="6">
        <v>0.1</v>
      </c>
      <c r="L30" s="6">
        <v>0.02</v>
      </c>
      <c r="M30" s="6">
        <v>1.4</v>
      </c>
      <c r="N30" s="6">
        <v>1.39</v>
      </c>
      <c r="O30" s="6">
        <v>30</v>
      </c>
      <c r="P30" s="6">
        <v>3</v>
      </c>
      <c r="Q30" s="6">
        <v>3</v>
      </c>
      <c r="R30" s="6">
        <v>1</v>
      </c>
      <c r="S30" s="6">
        <v>2.1</v>
      </c>
      <c r="T30" s="6">
        <v>0.8</v>
      </c>
      <c r="U30" s="6">
        <v>1.3</v>
      </c>
      <c r="V30" s="6">
        <v>1.7</v>
      </c>
      <c r="W30" s="6">
        <v>0.9</v>
      </c>
      <c r="X30" s="6">
        <v>0.9</v>
      </c>
      <c r="Y30" s="6">
        <v>2</v>
      </c>
      <c r="Z30" s="6">
        <v>6.6000000000000003E-2</v>
      </c>
      <c r="AA30" s="6">
        <v>1.4</v>
      </c>
      <c r="AB30" s="6">
        <v>1.2500000000000001E-2</v>
      </c>
      <c r="AC30" s="6">
        <v>0.02</v>
      </c>
      <c r="AD30" s="6">
        <v>0.89</v>
      </c>
      <c r="AE30" s="6">
        <v>0.01</v>
      </c>
      <c r="AF30" s="6">
        <v>2.2999999999999998</v>
      </c>
      <c r="AG30" s="6">
        <v>3</v>
      </c>
      <c r="AH30" s="6">
        <v>24</v>
      </c>
      <c r="AI30" s="6">
        <v>0</v>
      </c>
      <c r="AJ30" s="6">
        <v>4</v>
      </c>
      <c r="AK30" s="6">
        <v>110</v>
      </c>
      <c r="AL30" s="6">
        <v>0.88</v>
      </c>
      <c r="AM30" s="6">
        <v>16.25</v>
      </c>
      <c r="AN30" s="6">
        <v>2.31</v>
      </c>
      <c r="AO30" s="6">
        <v>0</v>
      </c>
      <c r="AP30" s="6">
        <v>16</v>
      </c>
      <c r="AQ30" s="6">
        <v>1</v>
      </c>
      <c r="AR30" s="6">
        <v>1</v>
      </c>
      <c r="AS30" s="6">
        <v>1</v>
      </c>
      <c r="AT30" s="6">
        <v>2.1</v>
      </c>
      <c r="AU30" s="6">
        <v>1</v>
      </c>
      <c r="AV30" s="6">
        <v>1</v>
      </c>
      <c r="AW30" s="6">
        <v>0.2</v>
      </c>
      <c r="AX30" s="6">
        <v>2.25</v>
      </c>
      <c r="AY30" s="6">
        <v>0</v>
      </c>
      <c r="AZ30" s="6">
        <v>6</v>
      </c>
      <c r="BA30" s="6">
        <v>0</v>
      </c>
      <c r="BB30" s="6">
        <v>0</v>
      </c>
      <c r="BC30" s="6">
        <v>9</v>
      </c>
      <c r="BD30" s="6">
        <v>0</v>
      </c>
      <c r="BE30" s="6">
        <v>6</v>
      </c>
      <c r="BF30" s="6">
        <v>2.4700000000000002</v>
      </c>
      <c r="BG30" s="6">
        <v>18</v>
      </c>
      <c r="BH30" s="6">
        <v>4</v>
      </c>
      <c r="BI30" s="6">
        <v>15</v>
      </c>
      <c r="BJ30" s="6">
        <v>15</v>
      </c>
      <c r="BK30" s="6">
        <v>15</v>
      </c>
      <c r="BL30" s="6">
        <v>15</v>
      </c>
      <c r="BM30" s="6">
        <v>15</v>
      </c>
      <c r="BN30" s="6">
        <v>22</v>
      </c>
      <c r="BO30" s="6">
        <v>0.5</v>
      </c>
      <c r="BP30" s="6">
        <v>1.3</v>
      </c>
      <c r="BQ30" s="6">
        <v>2.1</v>
      </c>
      <c r="BR30" s="6">
        <v>1</v>
      </c>
      <c r="BS30" s="6">
        <v>0.9</v>
      </c>
      <c r="BT30" s="6">
        <v>0</v>
      </c>
      <c r="BU30" s="6">
        <v>1.8</v>
      </c>
      <c r="BV30" s="6">
        <v>1.2</v>
      </c>
      <c r="BW30" s="6">
        <v>0</v>
      </c>
      <c r="BX30" s="6">
        <v>1.8</v>
      </c>
      <c r="BY30" s="6">
        <v>1.2</v>
      </c>
      <c r="BZ30" s="6">
        <v>0.8</v>
      </c>
      <c r="CA30" s="6">
        <v>0</v>
      </c>
      <c r="CB30" s="6">
        <v>1.8</v>
      </c>
      <c r="CC30" s="6">
        <v>1.2</v>
      </c>
      <c r="CD30" s="6">
        <v>0.8</v>
      </c>
      <c r="CE30" s="6">
        <v>3.35</v>
      </c>
      <c r="CF30" s="6">
        <v>1</v>
      </c>
      <c r="CG30" s="6">
        <v>0.5</v>
      </c>
      <c r="CH30" s="6">
        <v>8.8000000000000007</v>
      </c>
      <c r="CI30" s="6">
        <v>0</v>
      </c>
      <c r="CJ30" s="6">
        <v>3.4</v>
      </c>
      <c r="CK30" s="6">
        <v>2.2999999999999998</v>
      </c>
      <c r="CL30" s="6">
        <v>1</v>
      </c>
      <c r="CM30" s="6">
        <v>1</v>
      </c>
      <c r="CN30" s="6">
        <v>1</v>
      </c>
      <c r="CO30" s="6">
        <v>1</v>
      </c>
      <c r="CP30" s="6">
        <v>19</v>
      </c>
      <c r="CQ30" s="6">
        <v>0</v>
      </c>
      <c r="CR30" s="6">
        <v>0</v>
      </c>
      <c r="CS30" s="6">
        <v>0</v>
      </c>
      <c r="CT30" s="6">
        <v>0</v>
      </c>
      <c r="CU30" s="9" t="s">
        <v>10742</v>
      </c>
    </row>
    <row r="31" spans="1:99">
      <c r="A31" s="9" t="s">
        <v>1494</v>
      </c>
      <c r="B31" s="6" t="s">
        <v>57</v>
      </c>
      <c r="C31" s="6">
        <v>0.16</v>
      </c>
      <c r="D31" s="6">
        <v>0.1</v>
      </c>
      <c r="E31" s="6">
        <v>1.1499999999999999</v>
      </c>
      <c r="F31" s="6">
        <v>0.22</v>
      </c>
      <c r="G31" s="6">
        <v>0.53</v>
      </c>
      <c r="H31" s="6">
        <v>0.84</v>
      </c>
      <c r="I31" s="6">
        <v>0.06</v>
      </c>
      <c r="J31" s="6">
        <v>1.33</v>
      </c>
      <c r="K31" s="6">
        <v>0.08</v>
      </c>
      <c r="L31" s="6">
        <v>0.02</v>
      </c>
      <c r="M31" s="6">
        <v>1.6</v>
      </c>
      <c r="N31" s="6">
        <v>1.58</v>
      </c>
      <c r="O31" s="6">
        <v>30</v>
      </c>
      <c r="P31" s="6">
        <v>3</v>
      </c>
      <c r="Q31" s="6">
        <v>5</v>
      </c>
      <c r="R31" s="6">
        <v>0.93</v>
      </c>
      <c r="S31" s="6">
        <v>2.5</v>
      </c>
      <c r="T31" s="6">
        <v>0.7</v>
      </c>
      <c r="U31" s="6">
        <v>1.5</v>
      </c>
      <c r="V31" s="6">
        <v>1.8</v>
      </c>
      <c r="W31" s="6">
        <v>1.3</v>
      </c>
      <c r="X31" s="6">
        <v>1.2</v>
      </c>
      <c r="Y31" s="6">
        <v>2</v>
      </c>
      <c r="Z31" s="6">
        <v>9.2999999999999999E-2</v>
      </c>
      <c r="AA31" s="6">
        <v>1.93</v>
      </c>
      <c r="AB31" s="6">
        <v>2.8000000000000001E-2</v>
      </c>
      <c r="AC31" s="6">
        <v>0.02</v>
      </c>
      <c r="AD31" s="6">
        <v>1.2</v>
      </c>
      <c r="AE31" s="6">
        <v>1.2999999999999999E-2</v>
      </c>
      <c r="AF31" s="6">
        <v>2.93</v>
      </c>
      <c r="AG31" s="6">
        <v>3</v>
      </c>
      <c r="AH31" s="6">
        <v>24</v>
      </c>
      <c r="AI31" s="6">
        <v>0</v>
      </c>
      <c r="AJ31" s="6">
        <v>6</v>
      </c>
      <c r="AK31" s="6">
        <v>108</v>
      </c>
      <c r="AL31" s="6">
        <v>1.05</v>
      </c>
      <c r="AM31" s="6">
        <v>6</v>
      </c>
      <c r="AN31" s="6">
        <v>2.72</v>
      </c>
      <c r="AO31" s="6">
        <v>0</v>
      </c>
      <c r="AP31" s="6">
        <v>16</v>
      </c>
      <c r="AQ31" s="6">
        <v>0</v>
      </c>
      <c r="AR31" s="6">
        <v>1</v>
      </c>
      <c r="AS31" s="6">
        <v>1</v>
      </c>
      <c r="AT31" s="6">
        <v>2.2999999999999998</v>
      </c>
      <c r="AU31" s="6">
        <v>1</v>
      </c>
      <c r="AV31" s="6">
        <v>1</v>
      </c>
      <c r="AW31" s="6">
        <v>0.2</v>
      </c>
      <c r="AX31" s="6">
        <v>2.4</v>
      </c>
      <c r="AY31" s="6">
        <v>0</v>
      </c>
      <c r="AZ31" s="6">
        <v>6</v>
      </c>
      <c r="BA31" s="6">
        <v>0</v>
      </c>
      <c r="BB31" s="6">
        <v>0</v>
      </c>
      <c r="BC31" s="6">
        <v>9</v>
      </c>
      <c r="BD31" s="6">
        <v>0</v>
      </c>
      <c r="BE31" s="6">
        <v>6</v>
      </c>
      <c r="BF31" s="6">
        <v>2.64</v>
      </c>
      <c r="BG31" s="6">
        <v>18</v>
      </c>
      <c r="BH31" s="6">
        <v>4</v>
      </c>
      <c r="BI31" s="6">
        <v>15</v>
      </c>
      <c r="BJ31" s="6">
        <v>21</v>
      </c>
      <c r="BK31" s="6">
        <v>15</v>
      </c>
      <c r="BL31" s="6">
        <v>19</v>
      </c>
      <c r="BM31" s="6">
        <v>26</v>
      </c>
      <c r="BN31" s="6">
        <v>21</v>
      </c>
      <c r="BO31" s="6">
        <v>0.5</v>
      </c>
      <c r="BP31" s="6">
        <v>1.3</v>
      </c>
      <c r="BQ31" s="6">
        <v>2.2999999999999998</v>
      </c>
      <c r="BR31" s="6">
        <v>0.93</v>
      </c>
      <c r="BS31" s="6">
        <v>0.9</v>
      </c>
      <c r="BT31" s="6">
        <v>0</v>
      </c>
      <c r="BU31" s="6">
        <v>-0.2</v>
      </c>
      <c r="BV31" s="6">
        <v>0.2</v>
      </c>
      <c r="BW31" s="6">
        <v>0</v>
      </c>
      <c r="BX31" s="6">
        <v>-0.2</v>
      </c>
      <c r="BY31" s="6">
        <v>0.2</v>
      </c>
      <c r="BZ31" s="6">
        <v>1.3</v>
      </c>
      <c r="CA31" s="6">
        <v>0</v>
      </c>
      <c r="CB31" s="6">
        <v>-0.1</v>
      </c>
      <c r="CC31" s="6">
        <v>0.2</v>
      </c>
      <c r="CD31" s="6">
        <v>1.3</v>
      </c>
      <c r="CE31" s="6">
        <v>3.35</v>
      </c>
      <c r="CF31" s="6">
        <v>1.1299999999999999</v>
      </c>
      <c r="CG31" s="6">
        <v>0.5</v>
      </c>
      <c r="CH31" s="6">
        <v>9</v>
      </c>
      <c r="CI31" s="6">
        <v>0</v>
      </c>
      <c r="CJ31" s="6">
        <v>-2.8</v>
      </c>
      <c r="CK31" s="6">
        <v>2.2999999999999998</v>
      </c>
      <c r="CL31" s="6">
        <v>1</v>
      </c>
      <c r="CM31" s="6">
        <v>1</v>
      </c>
      <c r="CN31" s="6">
        <v>1</v>
      </c>
      <c r="CO31" s="6">
        <v>1</v>
      </c>
      <c r="CP31" s="6">
        <v>37</v>
      </c>
      <c r="CQ31" s="6">
        <v>0</v>
      </c>
      <c r="CR31" s="6">
        <v>0</v>
      </c>
      <c r="CS31" s="6">
        <v>0</v>
      </c>
      <c r="CT31" s="6">
        <v>-1</v>
      </c>
      <c r="CU31" s="9" t="s">
        <v>10742</v>
      </c>
    </row>
    <row r="32" spans="1:99">
      <c r="A32" s="9" t="s">
        <v>1474</v>
      </c>
      <c r="B32" s="6" t="s">
        <v>81</v>
      </c>
      <c r="C32" s="6">
        <v>0.1</v>
      </c>
      <c r="D32" s="6">
        <v>0.1</v>
      </c>
      <c r="E32" s="6">
        <v>1.1000000000000001</v>
      </c>
      <c r="F32" s="6">
        <v>0.2</v>
      </c>
      <c r="G32" s="6">
        <v>0.32</v>
      </c>
      <c r="H32" s="6">
        <v>0.44</v>
      </c>
      <c r="I32" s="6">
        <v>0.06</v>
      </c>
      <c r="J32" s="6">
        <v>1.5</v>
      </c>
      <c r="K32" s="6">
        <v>0.06</v>
      </c>
      <c r="L32" s="6">
        <v>0.02</v>
      </c>
      <c r="M32" s="6">
        <v>1.5</v>
      </c>
      <c r="N32" s="6">
        <v>0.75</v>
      </c>
      <c r="O32" s="6">
        <v>30</v>
      </c>
      <c r="P32" s="6">
        <v>3</v>
      </c>
      <c r="Q32" s="6">
        <v>4</v>
      </c>
      <c r="R32" s="6">
        <v>1</v>
      </c>
      <c r="S32" s="6">
        <v>2.2999999999999998</v>
      </c>
      <c r="T32" s="6">
        <v>0.8</v>
      </c>
      <c r="U32" s="6">
        <v>1.5</v>
      </c>
      <c r="V32" s="6">
        <v>1.4</v>
      </c>
      <c r="W32" s="6">
        <v>1</v>
      </c>
      <c r="X32" s="6">
        <v>0.9</v>
      </c>
      <c r="Y32" s="6">
        <v>2</v>
      </c>
      <c r="Z32" s="6">
        <v>9.5000000000000001E-2</v>
      </c>
      <c r="AA32" s="6">
        <v>1.7</v>
      </c>
      <c r="AB32" s="6">
        <v>0.03</v>
      </c>
      <c r="AC32" s="6">
        <v>0.02</v>
      </c>
      <c r="AD32" s="6">
        <v>1</v>
      </c>
      <c r="AE32" s="6">
        <v>1.6E-2</v>
      </c>
      <c r="AF32" s="6">
        <v>2.2999999999999998</v>
      </c>
      <c r="AG32" s="6">
        <v>3</v>
      </c>
      <c r="AH32" s="6">
        <v>24</v>
      </c>
      <c r="AI32" s="6">
        <v>24</v>
      </c>
      <c r="AJ32" s="6">
        <v>4</v>
      </c>
      <c r="AK32" s="6">
        <v>60</v>
      </c>
      <c r="AL32" s="6">
        <v>1.02</v>
      </c>
      <c r="AM32" s="6">
        <v>10.75</v>
      </c>
      <c r="AN32" s="6">
        <v>2.6</v>
      </c>
      <c r="AO32" s="6">
        <v>3</v>
      </c>
      <c r="AP32" s="6">
        <v>16</v>
      </c>
      <c r="AQ32" s="6">
        <v>0</v>
      </c>
      <c r="AR32" s="6">
        <v>1</v>
      </c>
      <c r="AS32" s="6">
        <v>1</v>
      </c>
      <c r="AT32" s="6">
        <v>2.8</v>
      </c>
      <c r="AU32" s="6">
        <v>1</v>
      </c>
      <c r="AV32" s="6">
        <v>0.9</v>
      </c>
      <c r="AW32" s="6">
        <v>0.2</v>
      </c>
      <c r="AX32" s="6">
        <v>2.1</v>
      </c>
      <c r="AY32" s="6">
        <v>0</v>
      </c>
      <c r="AZ32" s="6">
        <v>6</v>
      </c>
      <c r="BA32" s="6">
        <v>0</v>
      </c>
      <c r="BB32" s="6">
        <v>0</v>
      </c>
      <c r="BC32" s="6">
        <v>9</v>
      </c>
      <c r="BD32" s="6">
        <v>0</v>
      </c>
      <c r="BE32" s="6">
        <v>6</v>
      </c>
      <c r="BF32" s="6">
        <v>2.31</v>
      </c>
      <c r="BG32" s="6">
        <v>13</v>
      </c>
      <c r="BH32" s="6">
        <v>4</v>
      </c>
      <c r="BI32" s="6">
        <v>15</v>
      </c>
      <c r="BJ32" s="6">
        <v>25</v>
      </c>
      <c r="BK32" s="6">
        <v>18</v>
      </c>
      <c r="BL32" s="6">
        <v>15</v>
      </c>
      <c r="BM32" s="6">
        <v>20</v>
      </c>
      <c r="BN32" s="6">
        <v>18</v>
      </c>
      <c r="BO32" s="6">
        <v>0.5</v>
      </c>
      <c r="BP32" s="6">
        <v>1.3</v>
      </c>
      <c r="BQ32" s="6">
        <v>2.2999999999999998</v>
      </c>
      <c r="BR32" s="6">
        <v>1</v>
      </c>
      <c r="BS32" s="6">
        <v>0.9</v>
      </c>
      <c r="BT32" s="6">
        <v>0</v>
      </c>
      <c r="BU32" s="6">
        <v>2.8</v>
      </c>
      <c r="BV32" s="6">
        <v>-1.7</v>
      </c>
      <c r="BW32" s="6">
        <v>0</v>
      </c>
      <c r="BX32" s="6">
        <v>2.8</v>
      </c>
      <c r="BY32" s="6">
        <v>-1.2</v>
      </c>
      <c r="BZ32" s="6">
        <v>1.3</v>
      </c>
      <c r="CA32" s="6">
        <v>0</v>
      </c>
      <c r="CB32" s="6">
        <v>3.1</v>
      </c>
      <c r="CC32" s="6">
        <v>-1.2</v>
      </c>
      <c r="CD32" s="6">
        <v>1.3</v>
      </c>
      <c r="CE32" s="6">
        <v>3.35</v>
      </c>
      <c r="CF32" s="6">
        <v>1.3</v>
      </c>
      <c r="CG32" s="6">
        <v>0.5</v>
      </c>
      <c r="CH32" s="6">
        <v>8</v>
      </c>
      <c r="CI32" s="6">
        <v>0</v>
      </c>
      <c r="CJ32" s="6">
        <v>3.6</v>
      </c>
      <c r="CK32" s="6">
        <v>2.2999999999999998</v>
      </c>
      <c r="CL32" s="6">
        <v>1</v>
      </c>
      <c r="CM32" s="6">
        <v>1</v>
      </c>
      <c r="CN32" s="6">
        <v>1</v>
      </c>
      <c r="CO32" s="6">
        <v>1</v>
      </c>
      <c r="CP32" s="6">
        <v>6</v>
      </c>
      <c r="CQ32" s="6">
        <v>0</v>
      </c>
      <c r="CR32" s="6">
        <v>2</v>
      </c>
      <c r="CS32" s="6">
        <v>0</v>
      </c>
      <c r="CT32" s="6">
        <v>0</v>
      </c>
      <c r="CU32" s="9" t="s">
        <v>10742</v>
      </c>
    </row>
    <row r="33" spans="1:99">
      <c r="A33" s="9" t="s">
        <v>1475</v>
      </c>
      <c r="B33" s="6" t="s">
        <v>41</v>
      </c>
      <c r="C33" s="6">
        <v>0.08</v>
      </c>
      <c r="D33" s="6">
        <v>0</v>
      </c>
      <c r="E33" s="6">
        <v>0.73</v>
      </c>
      <c r="F33" s="6">
        <v>0.18</v>
      </c>
      <c r="G33" s="6">
        <v>0.44500000000000001</v>
      </c>
      <c r="H33" s="6">
        <v>0.72</v>
      </c>
      <c r="I33" s="6">
        <v>7.0000000000000007E-2</v>
      </c>
      <c r="J33" s="6">
        <v>1.3</v>
      </c>
      <c r="K33" s="6">
        <v>0.08</v>
      </c>
      <c r="L33" s="6">
        <v>0.01</v>
      </c>
      <c r="M33" s="6">
        <v>1.35</v>
      </c>
      <c r="N33" s="6">
        <v>2.54</v>
      </c>
      <c r="O33" s="6">
        <v>30</v>
      </c>
      <c r="P33" s="6">
        <v>3</v>
      </c>
      <c r="Q33" s="6">
        <v>6</v>
      </c>
      <c r="R33" s="6">
        <v>0.9</v>
      </c>
      <c r="S33" s="6">
        <v>2.6</v>
      </c>
      <c r="T33" s="6">
        <v>0.75</v>
      </c>
      <c r="U33" s="6">
        <v>1.8</v>
      </c>
      <c r="V33" s="6">
        <v>2</v>
      </c>
      <c r="W33" s="6">
        <v>0.95</v>
      </c>
      <c r="X33" s="6">
        <v>1</v>
      </c>
      <c r="Y33" s="6">
        <v>2</v>
      </c>
      <c r="Z33" s="6">
        <v>0.13</v>
      </c>
      <c r="AA33" s="6">
        <v>2</v>
      </c>
      <c r="AB33" s="6">
        <v>0.04</v>
      </c>
      <c r="AC33" s="6">
        <v>0.02</v>
      </c>
      <c r="AD33" s="6">
        <v>0.78</v>
      </c>
      <c r="AE33" s="6">
        <v>0.02</v>
      </c>
      <c r="AF33" s="6">
        <v>2.6</v>
      </c>
      <c r="AG33" s="6">
        <v>3</v>
      </c>
      <c r="AH33" s="6">
        <v>100</v>
      </c>
      <c r="AI33" s="6">
        <v>24</v>
      </c>
      <c r="AJ33" s="6">
        <v>7</v>
      </c>
      <c r="AK33" s="6">
        <v>109</v>
      </c>
      <c r="AL33" s="6">
        <v>1.08</v>
      </c>
      <c r="AM33" s="6">
        <v>15</v>
      </c>
      <c r="AN33" s="6">
        <v>3.4</v>
      </c>
      <c r="AO33" s="6">
        <v>4</v>
      </c>
      <c r="AP33" s="6">
        <v>16</v>
      </c>
      <c r="AQ33" s="6">
        <v>0</v>
      </c>
      <c r="AR33" s="6">
        <v>0</v>
      </c>
      <c r="AS33" s="6">
        <v>1</v>
      </c>
      <c r="AT33" s="6">
        <v>3.5</v>
      </c>
      <c r="AU33" s="6">
        <v>0.9</v>
      </c>
      <c r="AV33" s="6">
        <v>1</v>
      </c>
      <c r="AW33" s="6">
        <v>0.2</v>
      </c>
      <c r="AX33" s="6">
        <v>2.4</v>
      </c>
      <c r="AY33" s="6">
        <v>0</v>
      </c>
      <c r="AZ33" s="6">
        <v>6</v>
      </c>
      <c r="BA33" s="6">
        <v>0</v>
      </c>
      <c r="BB33" s="6">
        <v>0</v>
      </c>
      <c r="BC33" s="6">
        <v>9</v>
      </c>
      <c r="BD33" s="6">
        <v>0</v>
      </c>
      <c r="BE33" s="6">
        <v>6</v>
      </c>
      <c r="BF33" s="6">
        <v>2.64</v>
      </c>
      <c r="BG33" s="6">
        <v>18</v>
      </c>
      <c r="BH33" s="6">
        <v>5</v>
      </c>
      <c r="BI33" s="6">
        <v>25</v>
      </c>
      <c r="BJ33" s="6">
        <v>25</v>
      </c>
      <c r="BK33" s="6">
        <v>25</v>
      </c>
      <c r="BL33" s="6">
        <v>25</v>
      </c>
      <c r="BM33" s="6">
        <v>35</v>
      </c>
      <c r="BN33" s="6">
        <v>26</v>
      </c>
      <c r="BO33" s="6">
        <v>0.5</v>
      </c>
      <c r="BP33" s="6">
        <v>1.3</v>
      </c>
      <c r="BQ33" s="6">
        <v>2.6</v>
      </c>
      <c r="BR33" s="6">
        <v>1</v>
      </c>
      <c r="BS33" s="6">
        <v>1.1000000000000001</v>
      </c>
      <c r="BT33" s="6">
        <v>0</v>
      </c>
      <c r="BU33" s="6">
        <v>3.2</v>
      </c>
      <c r="BV33" s="6">
        <v>1.2</v>
      </c>
      <c r="BW33" s="6">
        <v>0</v>
      </c>
      <c r="BX33" s="6">
        <v>3.2</v>
      </c>
      <c r="BY33" s="6">
        <v>1.2</v>
      </c>
      <c r="BZ33" s="6">
        <v>0.7</v>
      </c>
      <c r="CA33" s="6">
        <v>0</v>
      </c>
      <c r="CB33" s="6">
        <v>3.3</v>
      </c>
      <c r="CC33" s="6">
        <v>1.2</v>
      </c>
      <c r="CD33" s="6">
        <v>0.7</v>
      </c>
      <c r="CE33" s="6">
        <v>3.35</v>
      </c>
      <c r="CF33" s="6">
        <v>1.5</v>
      </c>
      <c r="CG33" s="6">
        <v>0.5</v>
      </c>
      <c r="CH33" s="6">
        <v>10</v>
      </c>
      <c r="CI33" s="6">
        <v>-3</v>
      </c>
      <c r="CJ33" s="6">
        <v>8.5</v>
      </c>
      <c r="CK33" s="6">
        <v>2.2999999999999998</v>
      </c>
      <c r="CL33" s="6">
        <v>1</v>
      </c>
      <c r="CM33" s="6">
        <v>1</v>
      </c>
      <c r="CN33" s="6">
        <v>1</v>
      </c>
      <c r="CO33" s="6">
        <v>1</v>
      </c>
      <c r="CP33" s="6">
        <v>17</v>
      </c>
      <c r="CQ33" s="6">
        <v>0</v>
      </c>
      <c r="CR33" s="6">
        <v>0</v>
      </c>
      <c r="CS33" s="6">
        <v>0</v>
      </c>
      <c r="CT33" s="6">
        <v>0</v>
      </c>
      <c r="CU33" s="9" t="s">
        <v>10746</v>
      </c>
    </row>
    <row r="34" spans="1:99">
      <c r="A34" s="9" t="s">
        <v>1490</v>
      </c>
      <c r="B34" s="6" t="s">
        <v>85</v>
      </c>
      <c r="C34" s="6">
        <v>0.15</v>
      </c>
      <c r="D34" s="6">
        <v>0</v>
      </c>
      <c r="E34" s="6">
        <v>1.2</v>
      </c>
      <c r="F34" s="6">
        <v>0.253</v>
      </c>
      <c r="G34" s="6">
        <v>0.621</v>
      </c>
      <c r="H34" s="6">
        <v>0.97750000000000004</v>
      </c>
      <c r="I34" s="6">
        <v>0.06</v>
      </c>
      <c r="J34" s="6">
        <v>1.4</v>
      </c>
      <c r="K34" s="6">
        <v>7.0000000000000007E-2</v>
      </c>
      <c r="L34" s="6">
        <v>0</v>
      </c>
      <c r="M34" s="6">
        <v>1.61</v>
      </c>
      <c r="N34" s="6">
        <v>1.4</v>
      </c>
      <c r="O34" s="6">
        <v>30</v>
      </c>
      <c r="P34" s="6">
        <v>3</v>
      </c>
      <c r="Q34" s="6">
        <v>5</v>
      </c>
      <c r="R34" s="6">
        <v>1</v>
      </c>
      <c r="S34" s="6">
        <v>2.6</v>
      </c>
      <c r="T34" s="6">
        <v>0.8</v>
      </c>
      <c r="U34" s="6">
        <v>1.2</v>
      </c>
      <c r="V34" s="6">
        <v>1.5</v>
      </c>
      <c r="W34" s="6">
        <v>0.88</v>
      </c>
      <c r="X34" s="6">
        <v>1</v>
      </c>
      <c r="Y34" s="6">
        <v>2</v>
      </c>
      <c r="Z34" s="6">
        <v>0.114</v>
      </c>
      <c r="AA34" s="6">
        <v>2.4</v>
      </c>
      <c r="AB34" s="6">
        <v>0.03</v>
      </c>
      <c r="AC34" s="6">
        <v>0.02</v>
      </c>
      <c r="AD34" s="6">
        <v>0.9</v>
      </c>
      <c r="AE34" s="6">
        <v>5.0000000000000001E-3</v>
      </c>
      <c r="AF34" s="6">
        <v>2.9</v>
      </c>
      <c r="AG34" s="6">
        <v>3</v>
      </c>
      <c r="AH34" s="6">
        <v>24</v>
      </c>
      <c r="AI34" s="6">
        <v>24</v>
      </c>
      <c r="AJ34" s="6">
        <v>6</v>
      </c>
      <c r="AK34" s="6">
        <v>85</v>
      </c>
      <c r="AL34" s="6">
        <v>1.08</v>
      </c>
      <c r="AM34" s="6">
        <v>11.75</v>
      </c>
      <c r="AN34" s="6">
        <v>2.5</v>
      </c>
      <c r="AO34" s="6">
        <v>5</v>
      </c>
      <c r="AP34" s="6">
        <v>16</v>
      </c>
      <c r="AQ34" s="6">
        <v>0</v>
      </c>
      <c r="AR34" s="6">
        <v>0</v>
      </c>
      <c r="AS34" s="6">
        <v>1</v>
      </c>
      <c r="AT34" s="6">
        <v>2.4</v>
      </c>
      <c r="AU34" s="6">
        <v>1</v>
      </c>
      <c r="AV34" s="6">
        <v>1</v>
      </c>
      <c r="AW34" s="6">
        <v>0.2</v>
      </c>
      <c r="AX34" s="6">
        <v>2.25</v>
      </c>
      <c r="AY34" s="6">
        <v>0</v>
      </c>
      <c r="AZ34" s="6">
        <v>6</v>
      </c>
      <c r="BA34" s="6">
        <v>0</v>
      </c>
      <c r="BB34" s="6">
        <v>0</v>
      </c>
      <c r="BC34" s="6">
        <v>9</v>
      </c>
      <c r="BD34" s="6">
        <v>0</v>
      </c>
      <c r="BE34" s="6">
        <v>6</v>
      </c>
      <c r="BF34" s="6">
        <v>2.4750000000000001</v>
      </c>
      <c r="BG34" s="6">
        <v>15</v>
      </c>
      <c r="BH34" s="6">
        <v>4</v>
      </c>
      <c r="BI34" s="6">
        <v>20</v>
      </c>
      <c r="BJ34" s="6">
        <v>20</v>
      </c>
      <c r="BK34" s="6">
        <v>24</v>
      </c>
      <c r="BL34" s="6">
        <v>18</v>
      </c>
      <c r="BM34" s="6">
        <v>32</v>
      </c>
      <c r="BN34" s="6">
        <v>24</v>
      </c>
      <c r="BO34" s="6">
        <v>0.5</v>
      </c>
      <c r="BP34" s="6">
        <v>1.3</v>
      </c>
      <c r="BQ34" s="6">
        <v>2.4</v>
      </c>
      <c r="BR34" s="6">
        <v>1</v>
      </c>
      <c r="BS34" s="6">
        <v>0.9</v>
      </c>
      <c r="BT34" s="6">
        <v>0</v>
      </c>
      <c r="BU34" s="6">
        <v>3.2</v>
      </c>
      <c r="BV34" s="6">
        <v>1.2</v>
      </c>
      <c r="BW34" s="6">
        <v>0</v>
      </c>
      <c r="BX34" s="6">
        <v>3.2</v>
      </c>
      <c r="BY34" s="6">
        <v>1.2</v>
      </c>
      <c r="BZ34" s="6">
        <v>0.7</v>
      </c>
      <c r="CA34" s="6">
        <v>0</v>
      </c>
      <c r="CB34" s="6">
        <v>3.5</v>
      </c>
      <c r="CC34" s="6">
        <v>1.2</v>
      </c>
      <c r="CD34" s="6">
        <v>0.7</v>
      </c>
      <c r="CE34" s="6">
        <v>3.35</v>
      </c>
      <c r="CF34" s="6">
        <v>1.1299999999999999</v>
      </c>
      <c r="CG34" s="6">
        <v>0.5</v>
      </c>
      <c r="CH34" s="6">
        <v>10</v>
      </c>
      <c r="CI34" s="6">
        <v>-1</v>
      </c>
      <c r="CJ34" s="6">
        <v>5.2</v>
      </c>
      <c r="CK34" s="6">
        <v>2.2999999999999998</v>
      </c>
      <c r="CL34" s="6">
        <v>1</v>
      </c>
      <c r="CM34" s="6">
        <v>1</v>
      </c>
      <c r="CN34" s="6">
        <v>1</v>
      </c>
      <c r="CO34" s="6">
        <v>1</v>
      </c>
      <c r="CP34" s="6">
        <v>23</v>
      </c>
      <c r="CQ34" s="6">
        <v>0</v>
      </c>
      <c r="CR34" s="6">
        <v>0</v>
      </c>
      <c r="CS34" s="6">
        <v>0</v>
      </c>
      <c r="CT34" s="6">
        <v>0</v>
      </c>
      <c r="CU34" s="9" t="s">
        <v>10742</v>
      </c>
    </row>
  </sheetData>
  <sortState ref="A2:CT34">
    <sortCondition ref="A2:A34"/>
  </sortState>
  <conditionalFormatting sqref="C1:C1048576">
    <cfRule type="colorScale" priority="98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D1:D1048576">
    <cfRule type="colorScale" priority="97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E1:E1048576">
    <cfRule type="colorScale" priority="96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F1:F1048576">
    <cfRule type="colorScale" priority="95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G1:G1048576">
    <cfRule type="colorScale" priority="94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H1:H1048576">
    <cfRule type="colorScale" priority="93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I1:I1048576">
    <cfRule type="colorScale" priority="92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J1:J1048576">
    <cfRule type="colorScale" priority="91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K1:K1048576">
    <cfRule type="colorScale" priority="90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L1:L1048576">
    <cfRule type="colorScale" priority="89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M1:M1048576">
    <cfRule type="colorScale" priority="88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N1:N1048576">
    <cfRule type="colorScale" priority="87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O1:O1048576">
    <cfRule type="colorScale" priority="86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P1:P1048576">
    <cfRule type="colorScale" priority="85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Q1:Q1048576">
    <cfRule type="colorScale" priority="84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R1:R1048576">
    <cfRule type="colorScale" priority="83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S1:S1048576">
    <cfRule type="colorScale" priority="82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T1:T1048576">
    <cfRule type="colorScale" priority="81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U1:U1048576">
    <cfRule type="colorScale" priority="80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V1:V1048576">
    <cfRule type="colorScale" priority="79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W1:W1048576">
    <cfRule type="colorScale" priority="78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X1:X1048576">
    <cfRule type="colorScale" priority="77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Y1:Y1048576">
    <cfRule type="colorScale" priority="76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Z1:Z1048576">
    <cfRule type="colorScale" priority="75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A1:AA1048576">
    <cfRule type="colorScale" priority="74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B1:AB1048576">
    <cfRule type="colorScale" priority="73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C1:AC1048576">
    <cfRule type="colorScale" priority="72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D1:AD1048576">
    <cfRule type="colorScale" priority="71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E1:AE1048576">
    <cfRule type="colorScale" priority="70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F1:AF1048576">
    <cfRule type="colorScale" priority="69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G1:AG1048576">
    <cfRule type="colorScale" priority="68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H1:AH1048576">
    <cfRule type="colorScale" priority="67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I1:AI1048576">
    <cfRule type="colorScale" priority="66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J1:AJ1048576">
    <cfRule type="colorScale" priority="65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K1:AK1048576">
    <cfRule type="colorScale" priority="64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L1:AL1048576">
    <cfRule type="colorScale" priority="63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M1:AM1048576">
    <cfRule type="colorScale" priority="62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N1:AN1048576">
    <cfRule type="colorScale" priority="61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O1:AO1048576">
    <cfRule type="colorScale" priority="60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P1:AP1048576">
    <cfRule type="colorScale" priority="59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Q1:AQ1048576">
    <cfRule type="colorScale" priority="58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R1:AR1048576">
    <cfRule type="colorScale" priority="57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S1:AS1048576">
    <cfRule type="colorScale" priority="56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T1:AT1048576">
    <cfRule type="colorScale" priority="55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U1:AU1048576">
    <cfRule type="colorScale" priority="54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V1:AV1048576">
    <cfRule type="colorScale" priority="53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W1:AW1048576">
    <cfRule type="colorScale" priority="52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X1:AX1048576">
    <cfRule type="colorScale" priority="51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Y1:AY1048576">
    <cfRule type="colorScale" priority="50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AZ1:AZ1048576">
    <cfRule type="colorScale" priority="49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A1:BA1048576">
    <cfRule type="colorScale" priority="48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B1:BB1048576">
    <cfRule type="colorScale" priority="47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C1:BC1048576">
    <cfRule type="colorScale" priority="46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D1:BD1048576">
    <cfRule type="colorScale" priority="45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E1:BE1048576">
    <cfRule type="colorScale" priority="44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F1:BF1048576">
    <cfRule type="colorScale" priority="43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G1:BG1048576">
    <cfRule type="colorScale" priority="42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H1:BH1048576">
    <cfRule type="colorScale" priority="41">
      <colorScale>
        <cfvo type="min" val="0"/>
        <cfvo type="percentile" val="50"/>
        <cfvo type="max" val="0"/>
        <color rgb="FF5A8AC6"/>
        <color rgb="FFFFEB84"/>
        <color rgb="FFF8696B"/>
      </colorScale>
    </cfRule>
  </conditionalFormatting>
  <conditionalFormatting sqref="BI1:BI1048576">
    <cfRule type="colorScale" priority="40">
      <colorScale>
        <cfvo type="min" val="0"/>
        <cfvo type="percentile" val="50"/>
        <cfvo type="max" val="0"/>
        <color rgb="FF5A8AC6"/>
        <color rgb="FFFFEB84"/>
        <color rgb="FFF8696B"/>
      </colorScale>
    </cfRule>
  </conditionalFormatting>
  <conditionalFormatting sqref="BJ1:BJ1048576">
    <cfRule type="colorScale" priority="39">
      <colorScale>
        <cfvo type="min" val="0"/>
        <cfvo type="percentile" val="50"/>
        <cfvo type="max" val="0"/>
        <color rgb="FF5A8AC6"/>
        <color rgb="FFFFEB84"/>
        <color rgb="FFF8696B"/>
      </colorScale>
    </cfRule>
  </conditionalFormatting>
  <conditionalFormatting sqref="BK1:BK1048576">
    <cfRule type="colorScale" priority="38">
      <colorScale>
        <cfvo type="min" val="0"/>
        <cfvo type="percentile" val="50"/>
        <cfvo type="max" val="0"/>
        <color rgb="FF5A8AC6"/>
        <color rgb="FFFFEB84"/>
        <color rgb="FFF8696B"/>
      </colorScale>
    </cfRule>
  </conditionalFormatting>
  <conditionalFormatting sqref="BL1:BL1048576">
    <cfRule type="colorScale" priority="37">
      <colorScale>
        <cfvo type="min" val="0"/>
        <cfvo type="percentile" val="50"/>
        <cfvo type="max" val="0"/>
        <color rgb="FF5A8AC6"/>
        <color rgb="FFFFEB84"/>
        <color rgb="FFF8696B"/>
      </colorScale>
    </cfRule>
  </conditionalFormatting>
  <conditionalFormatting sqref="BM1:BM1048576">
    <cfRule type="colorScale" priority="36">
      <colorScale>
        <cfvo type="min" val="0"/>
        <cfvo type="percentile" val="50"/>
        <cfvo type="max" val="0"/>
        <color rgb="FF5A8AC6"/>
        <color rgb="FFFFEB84"/>
        <color rgb="FFF8696B"/>
      </colorScale>
    </cfRule>
  </conditionalFormatting>
  <conditionalFormatting sqref="BN1:BN1048576">
    <cfRule type="colorScale" priority="35">
      <colorScale>
        <cfvo type="min" val="0"/>
        <cfvo type="percentile" val="50"/>
        <cfvo type="max" val="0"/>
        <color rgb="FF5A8AC6"/>
        <color rgb="FFFFEB84"/>
        <color rgb="FFF8696B"/>
      </colorScale>
    </cfRule>
  </conditionalFormatting>
  <conditionalFormatting sqref="BO1:BO1048576">
    <cfRule type="colorScale" priority="34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P1:BP1048576">
    <cfRule type="colorScale" priority="33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Q1:BQ1048576">
    <cfRule type="colorScale" priority="32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R1:BR1048576">
    <cfRule type="colorScale" priority="31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S1:BS1048576">
    <cfRule type="colorScale" priority="30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T1:BT1048576">
    <cfRule type="colorScale" priority="29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U1:BU1048576">
    <cfRule type="colorScale" priority="28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V1:BV1048576">
    <cfRule type="colorScale" priority="27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W1:BW1048576">
    <cfRule type="colorScale" priority="26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X1:BX1048576">
    <cfRule type="colorScale" priority="25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Y1:BY1048576">
    <cfRule type="colorScale" priority="24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BZ1:BZ1048576">
    <cfRule type="colorScale" priority="23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A1:CA1048576">
    <cfRule type="colorScale" priority="22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B1:CB1048576">
    <cfRule type="colorScale" priority="21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C1:CC1048576">
    <cfRule type="colorScale" priority="20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D1:CD1048576">
    <cfRule type="colorScale" priority="19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E1:CE1048576">
    <cfRule type="colorScale" priority="18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F1:CF1048576">
    <cfRule type="colorScale" priority="17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G1:CG1048576">
    <cfRule type="colorScale" priority="16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H1:CH1048576">
    <cfRule type="colorScale" priority="15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I1:CI1048576">
    <cfRule type="colorScale" priority="14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J1:CJ1048576">
    <cfRule type="colorScale" priority="13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K1:CK1048576">
    <cfRule type="colorScale" priority="12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L1:CL1048576">
    <cfRule type="colorScale" priority="11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M1:CM1048576">
    <cfRule type="colorScale" priority="10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N1:CN1048576">
    <cfRule type="colorScale" priority="9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O1:CO1048576">
    <cfRule type="colorScale" priority="8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P1:CP1048576">
    <cfRule type="colorScale" priority="7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Q1:CQ1048576">
    <cfRule type="colorScale" priority="6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R1:CR1048576">
    <cfRule type="colorScale" priority="5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S1:CS1048576">
    <cfRule type="colorScale" priority="4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CT1:CT1048576">
    <cfRule type="colorScale" priority="3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G1">
    <cfRule type="colorScale" priority="2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conditionalFormatting sqref="H1">
    <cfRule type="colorScale" priority="1">
      <colorScale>
        <cfvo type="min" val="0"/>
        <cfvo type="percentile" val="50"/>
        <cfvo type="max" val="0"/>
        <color rgb="FFF8696B"/>
        <color rgb="FFFFEB84"/>
        <color rgb="FF5A8AC6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37"/>
  <sheetViews>
    <sheetView workbookViewId="0">
      <pane ySplit="1" topLeftCell="A2" activePane="bottomLeft" state="frozen"/>
      <selection pane="bottomLeft" activeCell="I13" sqref="I13"/>
    </sheetView>
  </sheetViews>
  <sheetFormatPr defaultRowHeight="15"/>
  <cols>
    <col min="1" max="1" width="17.85546875" style="1" bestFit="1" customWidth="1"/>
    <col min="2" max="2" width="5.5703125" style="1" bestFit="1" customWidth="1"/>
    <col min="3" max="3" width="11" style="1" bestFit="1" customWidth="1"/>
    <col min="4" max="4" width="9.140625" style="1"/>
    <col min="5" max="5" width="3" style="1" bestFit="1" customWidth="1"/>
    <col min="6" max="6" width="9" style="1" bestFit="1" customWidth="1"/>
    <col min="7" max="7" width="9" style="1" customWidth="1"/>
    <col min="8" max="8" width="3" style="1" bestFit="1" customWidth="1"/>
    <col min="9" max="9" width="8.85546875" style="1" bestFit="1" customWidth="1"/>
    <col min="10" max="10" width="9" style="1" customWidth="1"/>
    <col min="11" max="11" width="2" style="1" bestFit="1" customWidth="1"/>
    <col min="12" max="12" width="8.140625" style="1" bestFit="1" customWidth="1"/>
    <col min="13" max="13" width="9.140625" style="1"/>
    <col min="14" max="14" width="11.42578125" style="1" bestFit="1" customWidth="1"/>
    <col min="15" max="16384" width="9.140625" style="1"/>
  </cols>
  <sheetData>
    <row r="1" spans="1:14" s="2" customFormat="1">
      <c r="A1" s="2" t="s">
        <v>0</v>
      </c>
      <c r="B1" s="2" t="s">
        <v>1</v>
      </c>
      <c r="C1" s="2" t="s">
        <v>73</v>
      </c>
      <c r="F1" s="2" t="s">
        <v>121</v>
      </c>
      <c r="G1" s="13"/>
      <c r="H1" s="13"/>
      <c r="I1" s="13" t="s">
        <v>4864</v>
      </c>
      <c r="J1" s="13"/>
      <c r="K1" s="13"/>
      <c r="L1" s="13" t="s">
        <v>4859</v>
      </c>
      <c r="N1" s="8" t="s">
        <v>1237</v>
      </c>
    </row>
    <row r="2" spans="1:14">
      <c r="A2" s="1" t="s">
        <v>28</v>
      </c>
      <c r="C2" s="1" t="s">
        <v>31</v>
      </c>
      <c r="E2" s="1">
        <v>0</v>
      </c>
      <c r="F2" s="1" t="s">
        <v>125</v>
      </c>
      <c r="H2" s="1">
        <v>0</v>
      </c>
      <c r="I2" s="1" t="str">
        <f>"["&amp;H2&amp;"]"</f>
        <v>[0]</v>
      </c>
      <c r="K2" s="1">
        <v>0</v>
      </c>
      <c r="L2" s="1" t="s">
        <v>4861</v>
      </c>
      <c r="N2" s="1">
        <v>250</v>
      </c>
    </row>
    <row r="3" spans="1:14">
      <c r="A3" s="1" t="s">
        <v>28</v>
      </c>
      <c r="C3" s="1" t="s">
        <v>35</v>
      </c>
      <c r="E3" s="1">
        <v>1</v>
      </c>
      <c r="F3" s="1" t="s">
        <v>126</v>
      </c>
      <c r="H3" s="1">
        <v>1</v>
      </c>
      <c r="I3" s="1" t="s">
        <v>4867</v>
      </c>
      <c r="K3" s="1">
        <v>1</v>
      </c>
      <c r="L3" s="1" t="s">
        <v>4860</v>
      </c>
    </row>
    <row r="4" spans="1:14">
      <c r="A4" s="1" t="s">
        <v>28</v>
      </c>
      <c r="C4" s="1" t="s">
        <v>54</v>
      </c>
      <c r="E4" s="1">
        <v>2</v>
      </c>
      <c r="F4" s="1" t="s">
        <v>127</v>
      </c>
      <c r="H4" s="1">
        <v>2</v>
      </c>
      <c r="I4" s="1" t="s">
        <v>4868</v>
      </c>
      <c r="K4" s="1">
        <v>2</v>
      </c>
      <c r="L4" s="1" t="s">
        <v>4862</v>
      </c>
    </row>
    <row r="5" spans="1:14">
      <c r="A5" s="1" t="s">
        <v>3</v>
      </c>
      <c r="B5" s="1" t="s">
        <v>74</v>
      </c>
      <c r="C5" s="1" t="s">
        <v>59</v>
      </c>
      <c r="E5" s="1">
        <v>3</v>
      </c>
      <c r="F5" s="1" t="s">
        <v>128</v>
      </c>
      <c r="H5" s="1">
        <v>3</v>
      </c>
      <c r="I5" s="1" t="s">
        <v>128</v>
      </c>
      <c r="K5" s="1">
        <v>3</v>
      </c>
      <c r="L5" s="1" t="s">
        <v>4863</v>
      </c>
    </row>
    <row r="6" spans="1:14">
      <c r="A6" s="1" t="s">
        <v>4</v>
      </c>
      <c r="B6" s="1" t="s">
        <v>72</v>
      </c>
      <c r="C6" s="1" t="s">
        <v>27</v>
      </c>
      <c r="E6" s="1">
        <v>4</v>
      </c>
      <c r="F6" s="1" t="s">
        <v>129</v>
      </c>
      <c r="H6" s="1">
        <v>4</v>
      </c>
      <c r="I6" s="1" t="s">
        <v>129</v>
      </c>
    </row>
    <row r="7" spans="1:14">
      <c r="A7" s="1" t="s">
        <v>62</v>
      </c>
      <c r="B7" s="1" t="s">
        <v>1464</v>
      </c>
      <c r="C7" s="1" t="s">
        <v>29</v>
      </c>
      <c r="E7" s="1">
        <v>5</v>
      </c>
      <c r="F7" s="1" t="s">
        <v>130</v>
      </c>
      <c r="H7" s="1">
        <v>5</v>
      </c>
      <c r="I7" s="1" t="s">
        <v>4865</v>
      </c>
    </row>
    <row r="8" spans="1:14">
      <c r="A8" s="1" t="s">
        <v>10</v>
      </c>
      <c r="B8" s="1" t="s">
        <v>75</v>
      </c>
      <c r="C8" s="1" t="s">
        <v>32</v>
      </c>
      <c r="E8" s="1">
        <v>6</v>
      </c>
      <c r="F8" s="1" t="s">
        <v>2866</v>
      </c>
      <c r="H8" s="1">
        <v>6</v>
      </c>
      <c r="I8" s="1" t="s">
        <v>4866</v>
      </c>
    </row>
    <row r="9" spans="1:14">
      <c r="A9" s="1" t="s">
        <v>7</v>
      </c>
      <c r="B9" s="1" t="s">
        <v>76</v>
      </c>
      <c r="C9" s="1" t="s">
        <v>33</v>
      </c>
      <c r="E9" s="1">
        <v>7</v>
      </c>
      <c r="F9" s="1" t="str">
        <f t="shared" ref="F9" si="0">"["&amp;E9&amp;"]"</f>
        <v>[7]</v>
      </c>
      <c r="H9" s="1">
        <v>7</v>
      </c>
      <c r="I9" s="1" t="s">
        <v>4871</v>
      </c>
    </row>
    <row r="10" spans="1:14">
      <c r="A10" s="1" t="s">
        <v>19</v>
      </c>
      <c r="B10" s="1" t="s">
        <v>34</v>
      </c>
      <c r="C10" s="1" t="s">
        <v>34</v>
      </c>
      <c r="E10" s="1">
        <v>8</v>
      </c>
      <c r="F10" s="1" t="s">
        <v>543</v>
      </c>
      <c r="H10" s="1">
        <v>8</v>
      </c>
      <c r="I10" s="1" t="s">
        <v>4870</v>
      </c>
    </row>
    <row r="11" spans="1:14">
      <c r="A11" s="1" t="s">
        <v>64</v>
      </c>
      <c r="B11" s="1" t="s">
        <v>1466</v>
      </c>
      <c r="C11" s="1" t="s">
        <v>40</v>
      </c>
      <c r="E11" s="1">
        <v>9</v>
      </c>
      <c r="F11" s="1" t="s">
        <v>542</v>
      </c>
      <c r="H11" s="1">
        <v>9</v>
      </c>
      <c r="I11" s="1" t="s">
        <v>4872</v>
      </c>
    </row>
    <row r="12" spans="1:14">
      <c r="A12" s="1" t="s">
        <v>18</v>
      </c>
      <c r="B12" s="1" t="s">
        <v>36</v>
      </c>
      <c r="C12" s="1" t="s">
        <v>36</v>
      </c>
      <c r="E12" s="1">
        <v>10</v>
      </c>
      <c r="F12" s="1" t="s">
        <v>131</v>
      </c>
      <c r="H12" s="1">
        <v>10</v>
      </c>
      <c r="I12" s="1" t="s">
        <v>4869</v>
      </c>
    </row>
    <row r="13" spans="1:14">
      <c r="A13" s="1" t="s">
        <v>15</v>
      </c>
      <c r="B13" s="1" t="s">
        <v>41</v>
      </c>
      <c r="C13" s="1" t="s">
        <v>41</v>
      </c>
      <c r="E13" s="1">
        <v>11</v>
      </c>
      <c r="F13" s="1" t="s">
        <v>922</v>
      </c>
      <c r="H13" s="1">
        <v>11</v>
      </c>
      <c r="I13" s="1" t="str">
        <f t="shared" ref="I13:I17" si="1">"["&amp;H13&amp;"]"</f>
        <v>[11]</v>
      </c>
    </row>
    <row r="14" spans="1:14">
      <c r="A14" s="1" t="s">
        <v>38</v>
      </c>
      <c r="B14" s="1" t="s">
        <v>77</v>
      </c>
      <c r="C14" s="1" t="s">
        <v>39</v>
      </c>
      <c r="E14" s="1">
        <v>12</v>
      </c>
      <c r="F14" s="1" t="s">
        <v>132</v>
      </c>
      <c r="H14" s="1">
        <v>12</v>
      </c>
      <c r="I14" s="1" t="s">
        <v>5184</v>
      </c>
    </row>
    <row r="15" spans="1:14">
      <c r="A15" s="1" t="s">
        <v>21</v>
      </c>
      <c r="B15" s="1" t="s">
        <v>78</v>
      </c>
      <c r="C15" s="1" t="s">
        <v>54</v>
      </c>
      <c r="E15" s="1">
        <v>13</v>
      </c>
      <c r="F15" s="1" t="s">
        <v>133</v>
      </c>
      <c r="H15" s="1">
        <v>13</v>
      </c>
      <c r="I15" s="1" t="s">
        <v>4873</v>
      </c>
    </row>
    <row r="16" spans="1:14">
      <c r="A16" s="1" t="s">
        <v>17</v>
      </c>
      <c r="B16" s="1" t="s">
        <v>43</v>
      </c>
      <c r="C16" s="1" t="s">
        <v>43</v>
      </c>
      <c r="E16" s="1">
        <v>14</v>
      </c>
      <c r="F16" s="1" t="s">
        <v>134</v>
      </c>
      <c r="H16" s="1">
        <v>14</v>
      </c>
      <c r="I16" s="1" t="str">
        <f t="shared" si="1"/>
        <v>[14]</v>
      </c>
    </row>
    <row r="17" spans="1:9">
      <c r="A17" s="1" t="s">
        <v>11</v>
      </c>
      <c r="B17" s="1" t="s">
        <v>46</v>
      </c>
      <c r="C17" s="1" t="s">
        <v>46</v>
      </c>
      <c r="E17" s="1">
        <v>15</v>
      </c>
      <c r="F17" s="1" t="s">
        <v>135</v>
      </c>
      <c r="H17" s="1">
        <v>15</v>
      </c>
      <c r="I17" s="1" t="str">
        <f t="shared" si="1"/>
        <v>[15]</v>
      </c>
    </row>
    <row r="18" spans="1:9">
      <c r="A18" s="1" t="s">
        <v>6</v>
      </c>
      <c r="B18" s="1" t="s">
        <v>45</v>
      </c>
      <c r="C18" s="1" t="s">
        <v>45</v>
      </c>
      <c r="E18" s="1">
        <v>16</v>
      </c>
      <c r="F18" s="1" t="s">
        <v>923</v>
      </c>
      <c r="H18" s="1">
        <v>16</v>
      </c>
      <c r="I18" s="1" t="str">
        <f t="shared" ref="I18" si="2">"["&amp;I2&amp;"]"</f>
        <v>[[0]]</v>
      </c>
    </row>
    <row r="19" spans="1:9">
      <c r="A19" s="1" t="s">
        <v>63</v>
      </c>
      <c r="B19" s="1" t="s">
        <v>1465</v>
      </c>
      <c r="C19" s="1" t="s">
        <v>2</v>
      </c>
      <c r="H19" s="1">
        <v>17</v>
      </c>
      <c r="I19" s="1" t="str">
        <f>"["&amp;I3&amp;"]"</f>
        <v>[Punch]</v>
      </c>
    </row>
    <row r="20" spans="1:9">
      <c r="A20" s="1" t="s">
        <v>5</v>
      </c>
      <c r="B20" s="1" t="s">
        <v>79</v>
      </c>
      <c r="C20" s="1" t="s">
        <v>47</v>
      </c>
      <c r="H20" s="1">
        <v>18</v>
      </c>
      <c r="I20" s="1" t="str">
        <f t="shared" ref="I20:I33" si="3">"["&amp;I4&amp;"]"</f>
        <v>[Kick]</v>
      </c>
    </row>
    <row r="21" spans="1:9">
      <c r="A21" s="1" t="s">
        <v>25</v>
      </c>
      <c r="B21" s="1" t="s">
        <v>61</v>
      </c>
      <c r="C21" s="1" t="s">
        <v>48</v>
      </c>
      <c r="H21" s="1">
        <v>19</v>
      </c>
      <c r="I21" s="1" t="str">
        <f t="shared" si="3"/>
        <v>[Slash]</v>
      </c>
    </row>
    <row r="22" spans="1:9">
      <c r="A22" s="1" t="s">
        <v>60</v>
      </c>
      <c r="B22" s="1" t="s">
        <v>1463</v>
      </c>
      <c r="C22" s="1" t="s">
        <v>61</v>
      </c>
      <c r="H22" s="1">
        <v>20</v>
      </c>
      <c r="I22" s="1" t="str">
        <f t="shared" si="3"/>
        <v>[Coin]</v>
      </c>
    </row>
    <row r="23" spans="1:9">
      <c r="A23" s="1" t="s">
        <v>23</v>
      </c>
      <c r="B23" s="1" t="s">
        <v>80</v>
      </c>
      <c r="C23" s="1" t="s">
        <v>44</v>
      </c>
      <c r="H23" s="1">
        <v>21</v>
      </c>
      <c r="I23" s="1" t="str">
        <f t="shared" si="3"/>
        <v>[Bat]</v>
      </c>
    </row>
    <row r="24" spans="1:9">
      <c r="A24" s="1" t="s">
        <v>37</v>
      </c>
      <c r="B24" s="1" t="s">
        <v>81</v>
      </c>
      <c r="C24" s="1" t="s">
        <v>42</v>
      </c>
      <c r="H24" s="1">
        <v>22</v>
      </c>
      <c r="I24" s="1" t="str">
        <f t="shared" si="3"/>
        <v>[Paper]</v>
      </c>
    </row>
    <row r="25" spans="1:9">
      <c r="A25" s="1" t="s">
        <v>65</v>
      </c>
      <c r="B25" s="1" t="s">
        <v>82</v>
      </c>
      <c r="C25" s="1" t="s">
        <v>66</v>
      </c>
      <c r="H25" s="1">
        <v>23</v>
      </c>
      <c r="I25" s="1" t="str">
        <f t="shared" si="3"/>
        <v>[Shock]</v>
      </c>
    </row>
    <row r="26" spans="1:9">
      <c r="A26" s="1" t="s">
        <v>24</v>
      </c>
      <c r="B26" s="1" t="s">
        <v>49</v>
      </c>
      <c r="C26" s="1" t="s">
        <v>49</v>
      </c>
      <c r="H26" s="1">
        <v>24</v>
      </c>
      <c r="I26" s="1" t="str">
        <f t="shared" si="3"/>
        <v>[Burn]</v>
      </c>
    </row>
    <row r="27" spans="1:9">
      <c r="A27" s="1" t="s">
        <v>8</v>
      </c>
      <c r="B27" s="1" t="s">
        <v>50</v>
      </c>
      <c r="C27" s="1" t="s">
        <v>51</v>
      </c>
      <c r="H27" s="1">
        <v>25</v>
      </c>
      <c r="I27" s="1" t="str">
        <f t="shared" si="3"/>
        <v>[Chew]</v>
      </c>
    </row>
    <row r="28" spans="1:9">
      <c r="A28" s="1" t="s">
        <v>22</v>
      </c>
      <c r="B28" s="1" t="s">
        <v>83</v>
      </c>
      <c r="C28" s="1" t="s">
        <v>50</v>
      </c>
      <c r="H28" s="1">
        <v>26</v>
      </c>
      <c r="I28" s="1" t="str">
        <f t="shared" si="3"/>
        <v>[Shell]</v>
      </c>
    </row>
    <row r="29" spans="1:9">
      <c r="A29" s="1" t="s">
        <v>20</v>
      </c>
      <c r="B29" s="1" t="s">
        <v>52</v>
      </c>
      <c r="C29" s="1" t="s">
        <v>52</v>
      </c>
      <c r="H29" s="1">
        <v>27</v>
      </c>
      <c r="I29" s="1" t="str">
        <f t="shared" si="3"/>
        <v>[[11]]</v>
      </c>
    </row>
    <row r="30" spans="1:9">
      <c r="A30" s="1" t="s">
        <v>67</v>
      </c>
      <c r="B30" s="1" t="s">
        <v>84</v>
      </c>
      <c r="C30" s="1" t="s">
        <v>53</v>
      </c>
      <c r="H30" s="1">
        <v>28</v>
      </c>
      <c r="I30" s="1" t="str">
        <f t="shared" si="3"/>
        <v>[{Pc}]</v>
      </c>
    </row>
    <row r="31" spans="1:9">
      <c r="A31" s="1" t="s">
        <v>26</v>
      </c>
      <c r="B31" s="1" t="s">
        <v>85</v>
      </c>
      <c r="H31" s="1">
        <v>29</v>
      </c>
      <c r="I31" s="1" t="str">
        <f t="shared" si="3"/>
        <v>[Ice]</v>
      </c>
    </row>
    <row r="32" spans="1:9">
      <c r="A32" s="1" t="s">
        <v>16</v>
      </c>
      <c r="B32" s="1" t="s">
        <v>86</v>
      </c>
      <c r="C32" s="1" t="s">
        <v>56</v>
      </c>
      <c r="H32" s="1">
        <v>30</v>
      </c>
      <c r="I32" s="1" t="str">
        <f t="shared" si="3"/>
        <v>[[14]]</v>
      </c>
    </row>
    <row r="33" spans="1:9">
      <c r="A33" s="1" t="s">
        <v>1493</v>
      </c>
      <c r="B33" s="1" t="s">
        <v>68</v>
      </c>
      <c r="C33" s="1" t="s">
        <v>68</v>
      </c>
      <c r="H33" s="1">
        <v>31</v>
      </c>
      <c r="I33" s="1" t="str">
        <f t="shared" si="3"/>
        <v>[[15]]</v>
      </c>
    </row>
    <row r="34" spans="1:9">
      <c r="A34" s="1" t="s">
        <v>14</v>
      </c>
      <c r="B34" s="1" t="s">
        <v>87</v>
      </c>
      <c r="C34" s="1" t="s">
        <v>55</v>
      </c>
    </row>
    <row r="35" spans="1:9">
      <c r="A35" s="1" t="s">
        <v>9</v>
      </c>
      <c r="B35" s="1" t="s">
        <v>57</v>
      </c>
      <c r="C35" s="1" t="s">
        <v>57</v>
      </c>
    </row>
    <row r="36" spans="1:9">
      <c r="A36" s="1" t="s">
        <v>12</v>
      </c>
      <c r="B36" s="1" t="s">
        <v>88</v>
      </c>
      <c r="C36" s="1" t="s">
        <v>30</v>
      </c>
    </row>
    <row r="37" spans="1:9">
      <c r="A37" s="1" t="s">
        <v>13</v>
      </c>
      <c r="B37" s="1" t="s">
        <v>58</v>
      </c>
      <c r="C37" s="1" t="s">
        <v>58</v>
      </c>
    </row>
  </sheetData>
  <sortState ref="A5:C37">
    <sortCondition ref="A5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Hitboxes</vt:lpstr>
      <vt:lpstr>Item Hitboxes</vt:lpstr>
      <vt:lpstr>Spec Mod</vt:lpstr>
      <vt:lpstr>Throws</vt:lpstr>
      <vt:lpstr>Hurtboxes</vt:lpstr>
      <vt:lpstr>Char Values</vt:lpstr>
      <vt:lpstr>Codes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2011-06-21T17:36:57Z</dcterms:created>
  <dcterms:modified xsi:type="dcterms:W3CDTF">2012-11-01T17:01:43Z</dcterms:modified>
</cp:coreProperties>
</file>